
<file path=[Content_Types].xml><?xml version="1.0" encoding="utf-8"?>
<Types xmlns="http://schemas.openxmlformats.org/package/2006/content-types">
  <Override PartName="/xl/worksheets/sheet15.xml" ContentType="application/vnd.openxmlformats-officedocument.spreadsheetml.worksheet+xml"/>
  <Override PartName="/xl/queryTables/queryTable1.xml" ContentType="application/vnd.openxmlformats-officedocument.spreadsheetml.queryTable+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drawings/drawing6.xml" ContentType="application/vnd.openxmlformats-officedocument.drawing+xml"/>
  <Override PartName="/xl/drawings/drawing8.xml" ContentType="application/vnd.openxmlformats-officedocument.drawing+xml"/>
  <Override PartName="/customXml/itemProps1.xml" ContentType="application/vnd.openxmlformats-officedocument.customXmlProperti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Default Extension="data" ContentType="application/vnd.openxmlformats-officedocument.model+data"/>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nnections.xml" ContentType="application/vnd.openxmlformats-officedocument.spreadsheetml.connections+xml"/>
  <Override PartName="/xl/drawings/drawing1.xml" ContentType="application/vnd.openxmlformats-officedocument.drawing+xml"/>
  <Override PartName="/xl/drawings/drawing13.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metadata.xml" ContentType="application/vnd.openxmlformats-officedocument.spreadsheetml.sheetMetadata+xml"/>
  <Override PartName="/xl/queryTables/queryTable3.xml" ContentType="application/vnd.openxmlformats-officedocument.spreadsheetml.queryTable+xml"/>
  <Override PartName="/xl/queryTables/queryTable4.xml" ContentType="application/vnd.openxmlformats-officedocument.spreadsheetml.queryTable+xml"/>
  <Override PartName="/xl/tables/table5.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Override PartName="/xl/queryTables/queryTable2.xml" ContentType="application/vnd.openxmlformats-officedocument.spreadsheetml.queryTable+xml"/>
  <Override PartName="/xl/tables/table3.xml" ContentType="application/vnd.openxmlformats-officedocument.spreadsheetml.table+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tables/table1.xml" ContentType="application/vnd.openxmlformats-officedocument.spreadsheetml.table+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Override PartName="/xl/drawings/drawing5.xml" ContentType="application/vnd.openxmlformats-officedocument.drawing+xml"/>
  <Override PartName="/xl/pivotTables/pivotTable1.xml" ContentType="application/vnd.openxmlformats-officedocument.spreadsheetml.pivot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ankerApplication" defaultThemeVersion="124226"/>
  <bookViews>
    <workbookView xWindow="-110" yWindow="-110" windowWidth="29040" windowHeight="16440" tabRatio="774" firstSheet="5" activeTab="17"/>
  </bookViews>
  <sheets>
    <sheet name="ankerData" sheetId="30" state="hidden" r:id="rId1"/>
    <sheet name="inventarioGeko" sheetId="218" state="hidden" r:id="rId2"/>
    <sheet name="ultimoPrezzoItalia" sheetId="233" state="hidden" r:id="rId3"/>
    <sheet name="inventario_vinolux" sheetId="232" state="hidden" r:id="rId4"/>
    <sheet name="db_clienti" sheetId="231" state="hidden" r:id="rId5"/>
    <sheet name="CONTROL PANEL" sheetId="203" r:id="rId6"/>
    <sheet name="listaCecilia" sheetId="31" state="hidden" r:id="rId7"/>
    <sheet name="listaCategorie" sheetId="36" state="hidden" r:id="rId8"/>
    <sheet name="LISTONE" sheetId="230" state="hidden" r:id="rId9"/>
    <sheet name="MODULO ORDINE" sheetId="175" state="hidden" r:id="rId10"/>
    <sheet name="listinoNegozi" sheetId="260" state="hidden" r:id="rId11"/>
    <sheet name="listinoGrossisti" sheetId="254" state="hidden" r:id="rId12"/>
    <sheet name="listinoEnoteche" sheetId="251" state="hidden" r:id="rId13"/>
    <sheet name="listinoMagazzino" sheetId="250" state="hidden" r:id="rId14"/>
    <sheet name="AGGREGATO FORNITURE" sheetId="226" r:id="rId15"/>
    <sheet name="GESTIONE FORNITURA" sheetId="262" r:id="rId16"/>
    <sheet name="Anker" sheetId="261" state="hidden" r:id="rId17"/>
    <sheet name="ORDER MANAGER" sheetId="235" r:id="rId18"/>
    <sheet name="storicoOrdini" sheetId="202" r:id="rId19"/>
    <sheet name="- Modulo Negozi -" sheetId="201" state="hidden" r:id="rId20"/>
    <sheet name="proformaModel" sheetId="238" state="hidden" r:id="rId21"/>
    <sheet name="DISPONIBILITA" sheetId="263" r:id="rId22"/>
  </sheets>
  <externalReferences>
    <externalReference r:id="rId23"/>
    <externalReference r:id="rId24"/>
  </externalReferences>
  <definedNames>
    <definedName name="_xlnm._FilterDatabase" localSheetId="19" hidden="1">'- Modulo Negozi -'!$A$2:$K$500</definedName>
    <definedName name="_xlnm._FilterDatabase" localSheetId="16" hidden="1">Anker!$A$12:$P$2266</definedName>
    <definedName name="_xlnm._FilterDatabase" localSheetId="6" hidden="1">listaCecilia!$C$1:$D$159</definedName>
    <definedName name="_xlnm._FilterDatabase" localSheetId="8" hidden="1">LISTONE!$A$11:$J$238</definedName>
    <definedName name="_xlnm._FilterDatabase" localSheetId="17" hidden="1">'ORDER MANAGER'!$A$2:$Q$53</definedName>
    <definedName name="_xlnm._FilterDatabase" localSheetId="18" hidden="1">storicoOrdini!$S$2:$S$380</definedName>
    <definedName name="_xlnm.Print_Area" localSheetId="16">Anker!$A$1:$K$1724</definedName>
    <definedName name="_xlnm.Print_Area" localSheetId="20">proformaModel!$A$1:$O$79</definedName>
    <definedName name="codFornitura">OFFSET(storicoOrdini!$A$2:$A$2,0,0,COUNTA(storicoOrdini!$A$2:$A24985),1)</definedName>
    <definedName name="codFornituraDistinct" localSheetId="17">OFFSET('ORDER MANAGER'!$AA$3:$AA$3,0,0,50-COUNTBLANK('ORDER MANAGER'!$AA$3:$AA$52),1)</definedName>
    <definedName name="codIva">OFFSET(db_clienti!$L$2,0,0,COUNTA(db_clienti!$A$2:$A9988),1)</definedName>
    <definedName name="_xlnm.Criteria" localSheetId="18">storicoOrdini!$A$2:$A$380</definedName>
    <definedName name="dataOrdiniClienteDistinct">OFFSET('ORDER MANAGER'!#REF!,0,0,50-COUNTBLANK('ORDER MANAGER'!#REF!),1)</definedName>
    <definedName name="DatiEsterni_1" localSheetId="0" hidden="1">ankerData!$A$1:$G$2561</definedName>
    <definedName name="DatiEsterni_1" localSheetId="3" hidden="1">inventario_vinolux!$A$1:$G$4143</definedName>
    <definedName name="DatiEsterni_1" localSheetId="1" hidden="1">inventarioGeko!$A$1:$D$6987</definedName>
    <definedName name="DatiEsterni_1" localSheetId="2" hidden="1">ultimoPrezzoItalia!$A$1:$E$1494</definedName>
    <definedName name="dbClienti">OFFSET(db_clienti!$A$2:$A$2,0,0,COUNTA(db_clienti!$A$2:$A24985),2)</definedName>
    <definedName name="dbClientiAllData">OFFSET(db_clienti!$A$2:$A$2,0,0,COUNTA(db_clienti!$A$2:$A24985),13)</definedName>
    <definedName name="descOrdineAggregato">OFFSET(storicoOrdini!$C$1:$C$1,0,0,COUNTA(storicoOrdini!$C$1:$C24985),1)</definedName>
    <definedName name="descrizioneArtAnker">OFFSET(LISTONE!$B$12,0,0,COUNTA(LISTONE!$B$12:$B24985),1)</definedName>
    <definedName name="descrizioneArtGeko">OFFSET(inventarioGeko!$B$2,0,0,COUNTA(inventarioGeko!$B$2:$B24985),1)</definedName>
    <definedName name="descVinolux">OFFSET(inventario_vinolux!$B$2,0,0,COUNTA(inventario_vinolux!$B$2:$B24985),1)</definedName>
    <definedName name="_xlnm.Extract" localSheetId="18">storicoOrdini!$AE$3</definedName>
    <definedName name="fornituraCompleta">OFFSET(descOrdineAggregato,0,-2,,20)</definedName>
    <definedName name="fornituraTroncata">OFFSET(descOrdineAggregato,0,16,,2)</definedName>
    <definedName name="LIST1">[1]Sheet2!$A$1:$A$3</definedName>
    <definedName name="listoneAnker_NoSku">OFFSET(skuAnker,0,1,,9)</definedName>
    <definedName name="listoneAnkerCompleto">OFFSET(skuAnker,0,0,,10)</definedName>
    <definedName name="metodoPagamento">OFFSET(db_clienti!$J$2,0,0,COUNTA(db_clienti!$A$2:$A9988),1)</definedName>
    <definedName name="notaIva">OFFSET(db_clienti!$M$2,0,0,COUNTA(db_clienti!$A$2:$A9988),1)</definedName>
    <definedName name="Ordered_Cartons">#REF!,#REF!,#REF!,#REF!,#REF!,#REF!,#REF!,#REF!,#REF!,#REF!,#REF!,#REF!,#REF!,#REF!,#REF!,#REF!,#REF!,#REF!,#REF!,#REF!,#REF!,#REF!</definedName>
    <definedName name="ordiniFornitura">OFFSET(storicoOrdini!$S$2:$S$3,0,0,COUNTA(storicoOrdini!$S$2:$S24985),1)</definedName>
    <definedName name="ordiniFornituraDistinct" localSheetId="17">OFFSET('ORDER MANAGER'!$AB$3:$AB$3,0,0,50-COUNTBLANK('ORDER MANAGER'!$AB$3:$AB$52),1)</definedName>
    <definedName name="skuAnker">OFFSET(LISTONE!$A$12,0,0,COUNTA(LISTONE!$A$12:$A24985),1)</definedName>
    <definedName name="skuArtGeko">OFFSET(inventarioGeko!$A$2,0,0,COUNTA(inventarioGeko!$A$2:$A24985),1)</definedName>
    <definedName name="skuVinolux">OFFSET(inventario_vinolux!$A$2,0,0,COUNTA(inventario_vinolux!$A$2:$A24985),1)</definedName>
    <definedName name="storicoSkuAnker">OFFSET(storicoOrdini!$G$2,0,0,COUNTA(storicoOrdini!$C$2:$C24985),1)</definedName>
    <definedName name="storicoSkuGeko">OFFSET(storicoOrdini!$B$2,0,0,COUNTA(storicoOrdini!$C$2:$C24985),1)</definedName>
    <definedName name="storicoSkuVinolux">OFFSET(storicoOrdini!$F$2,0,0,COUNTA(storicoOrdini!$C$2:$C24985),1)</definedName>
    <definedName name="_xlnm.Print_Titles" localSheetId="16">Anker!$12:$12</definedName>
    <definedName name="_xlnm.Print_Titles" localSheetId="12">listinoEnoteche!$7:$7</definedName>
    <definedName name="_xlnm.Print_Titles" localSheetId="11">listinoGrossisti!$7:$7</definedName>
    <definedName name="_xlnm.Print_Titles" localSheetId="13">listinoMagazzino!$7:$7</definedName>
    <definedName name="_xlnm.Print_Titles" localSheetId="10">listinoNegozi!$7:$7</definedName>
    <definedName name="Z_4B555B68_31CC_4AB4_99E2_D1462C0F7EE7_.wvu.FilterData" localSheetId="16" hidden="1">Anker!$B$12:$K$12</definedName>
    <definedName name="Z_4B555B68_31CC_4AB4_99E2_D1462C0F7EE7_.wvu.PrintArea" localSheetId="16" hidden="1">Anker!$B$1:$K$12</definedName>
    <definedName name="Z_4B555B68_31CC_4AB4_99E2_D1462C0F7EE7_.wvu.PrintTitles" localSheetId="16" hidden="1">Anker!$12:$12</definedName>
    <definedName name="Z_87FA4E56_9B84_43BF_9B84_85C1C0146A40_.wvu.FilterData" localSheetId="16" hidden="1">Anker!$B$12:$K$12</definedName>
    <definedName name="Z_87FA4E56_9B84_43BF_9B84_85C1C0146A40_.wvu.PrintArea" localSheetId="16" hidden="1">Anker!$B$1:$K$12</definedName>
    <definedName name="Z_87FA4E56_9B84_43BF_9B84_85C1C0146A40_.wvu.PrintTitles" localSheetId="16" hidden="1">Anker!$12:$12</definedName>
    <definedName name="Z_B94E9C2D_62D0_49EA_A796_96039A6EF8AA_.wvu.FilterData" localSheetId="16" hidden="1">Anker!$B$12:$K$12</definedName>
    <definedName name="Z_B94E9C2D_62D0_49EA_A796_96039A6EF8AA_.wvu.PrintArea" localSheetId="16" hidden="1">Anker!$B$1:$K$12</definedName>
    <definedName name="Z_B94E9C2D_62D0_49EA_A796_96039A6EF8AA_.wvu.PrintTitles" localSheetId="16" hidden="1">Anker!$12:$12</definedName>
    <definedName name="Z_C1A746A5_CCE4_4797_9DBC_6EA591830AA1_.wvu.FilterData" localSheetId="16" hidden="1">Anker!$B$12:$K$12</definedName>
  </definedNames>
  <calcPr calcId="125725"/>
  <pivotCaches>
    <pivotCache cacheId="11" r:id="rId25"/>
  </pivotCaches>
</workbook>
</file>

<file path=xl/calcChain.xml><?xml version="1.0" encoding="utf-8"?>
<calcChain xmlns="http://schemas.openxmlformats.org/spreadsheetml/2006/main">
  <c r="AB3" i="235" a="1"/>
  <c r="AB3" s="1"/>
  <c r="AB4" s="1" a="1"/>
  <c r="AB4" s="1"/>
  <c r="Q399"/>
  <c r="O399"/>
  <c r="N399"/>
  <c r="M399"/>
  <c r="L399"/>
  <c r="J399"/>
  <c r="I399"/>
  <c r="H399"/>
  <c r="G399"/>
  <c r="F399"/>
  <c r="A399" s="1"/>
  <c r="P399" s="1"/>
  <c r="Q398"/>
  <c r="O398"/>
  <c r="N398"/>
  <c r="M398"/>
  <c r="L398"/>
  <c r="J398"/>
  <c r="I398"/>
  <c r="H398"/>
  <c r="G398"/>
  <c r="F398"/>
  <c r="A398" s="1"/>
  <c r="P398" s="1"/>
  <c r="Q397"/>
  <c r="O397"/>
  <c r="N397"/>
  <c r="M397"/>
  <c r="L397"/>
  <c r="J397"/>
  <c r="I397"/>
  <c r="H397"/>
  <c r="G397"/>
  <c r="F397"/>
  <c r="E397" s="1"/>
  <c r="K397" s="1"/>
  <c r="Q396"/>
  <c r="O396"/>
  <c r="N396"/>
  <c r="M396"/>
  <c r="L396"/>
  <c r="J396"/>
  <c r="I396"/>
  <c r="H396"/>
  <c r="G396"/>
  <c r="F396"/>
  <c r="E396" s="1"/>
  <c r="K396" s="1"/>
  <c r="Q395"/>
  <c r="O395"/>
  <c r="N395"/>
  <c r="M395"/>
  <c r="L395"/>
  <c r="J395"/>
  <c r="I395"/>
  <c r="H395"/>
  <c r="G395"/>
  <c r="F395"/>
  <c r="E395" s="1"/>
  <c r="K395" s="1"/>
  <c r="Q394"/>
  <c r="O394"/>
  <c r="N394"/>
  <c r="M394"/>
  <c r="L394"/>
  <c r="J394"/>
  <c r="I394"/>
  <c r="H394"/>
  <c r="G394"/>
  <c r="F394"/>
  <c r="E394" s="1"/>
  <c r="K394" s="1"/>
  <c r="Q393"/>
  <c r="O393"/>
  <c r="N393"/>
  <c r="M393"/>
  <c r="L393"/>
  <c r="J393"/>
  <c r="I393"/>
  <c r="H393"/>
  <c r="G393"/>
  <c r="F393"/>
  <c r="A393" s="1"/>
  <c r="P393" s="1"/>
  <c r="Q392"/>
  <c r="O392"/>
  <c r="N392"/>
  <c r="M392"/>
  <c r="L392"/>
  <c r="J392"/>
  <c r="I392"/>
  <c r="H392"/>
  <c r="G392"/>
  <c r="F392"/>
  <c r="A392" s="1"/>
  <c r="P392" s="1"/>
  <c r="Q391"/>
  <c r="O391"/>
  <c r="N391"/>
  <c r="M391"/>
  <c r="L391"/>
  <c r="J391"/>
  <c r="I391"/>
  <c r="H391"/>
  <c r="G391"/>
  <c r="F391"/>
  <c r="A391" s="1"/>
  <c r="P391" s="1"/>
  <c r="Q390"/>
  <c r="O390"/>
  <c r="N390"/>
  <c r="M390"/>
  <c r="L390"/>
  <c r="J390"/>
  <c r="I390"/>
  <c r="H390"/>
  <c r="G390"/>
  <c r="F390"/>
  <c r="E390" s="1"/>
  <c r="K390" s="1"/>
  <c r="Q389"/>
  <c r="O389"/>
  <c r="N389"/>
  <c r="M389"/>
  <c r="L389"/>
  <c r="J389"/>
  <c r="I389"/>
  <c r="H389"/>
  <c r="G389"/>
  <c r="F389"/>
  <c r="A389" s="1"/>
  <c r="P389" s="1"/>
  <c r="Q388"/>
  <c r="O388"/>
  <c r="N388"/>
  <c r="M388"/>
  <c r="L388"/>
  <c r="J388"/>
  <c r="I388"/>
  <c r="H388"/>
  <c r="G388"/>
  <c r="F388"/>
  <c r="E388" s="1"/>
  <c r="K388" s="1"/>
  <c r="Q387"/>
  <c r="O387"/>
  <c r="N387"/>
  <c r="M387"/>
  <c r="L387"/>
  <c r="J387"/>
  <c r="I387"/>
  <c r="H387"/>
  <c r="G387"/>
  <c r="F387"/>
  <c r="A387" s="1"/>
  <c r="P387" s="1"/>
  <c r="Q386"/>
  <c r="O386"/>
  <c r="N386"/>
  <c r="M386"/>
  <c r="L386"/>
  <c r="J386"/>
  <c r="I386"/>
  <c r="H386"/>
  <c r="G386"/>
  <c r="F386"/>
  <c r="A386" s="1"/>
  <c r="P386" s="1"/>
  <c r="Q385"/>
  <c r="O385"/>
  <c r="N385"/>
  <c r="M385"/>
  <c r="L385"/>
  <c r="J385"/>
  <c r="I385"/>
  <c r="H385"/>
  <c r="G385"/>
  <c r="F385"/>
  <c r="E385" s="1"/>
  <c r="K385" s="1"/>
  <c r="Q384"/>
  <c r="O384"/>
  <c r="N384"/>
  <c r="M384"/>
  <c r="L384"/>
  <c r="J384"/>
  <c r="I384"/>
  <c r="H384"/>
  <c r="G384"/>
  <c r="F384"/>
  <c r="E384" s="1"/>
  <c r="K384" s="1"/>
  <c r="Q383"/>
  <c r="O383"/>
  <c r="N383"/>
  <c r="M383"/>
  <c r="L383"/>
  <c r="J383"/>
  <c r="I383"/>
  <c r="H383"/>
  <c r="G383"/>
  <c r="F383"/>
  <c r="E383" s="1"/>
  <c r="K383" s="1"/>
  <c r="Q382"/>
  <c r="O382"/>
  <c r="N382"/>
  <c r="M382"/>
  <c r="L382"/>
  <c r="J382"/>
  <c r="I382"/>
  <c r="H382"/>
  <c r="G382"/>
  <c r="F382"/>
  <c r="E382" s="1"/>
  <c r="K382" s="1"/>
  <c r="Q381"/>
  <c r="O381"/>
  <c r="N381"/>
  <c r="M381"/>
  <c r="L381"/>
  <c r="J381"/>
  <c r="I381"/>
  <c r="H381"/>
  <c r="G381"/>
  <c r="F381"/>
  <c r="A381" s="1"/>
  <c r="P381" s="1"/>
  <c r="Q380"/>
  <c r="O380"/>
  <c r="N380"/>
  <c r="M380"/>
  <c r="L380"/>
  <c r="J380"/>
  <c r="I380"/>
  <c r="H380"/>
  <c r="G380"/>
  <c r="F380"/>
  <c r="A380" s="1"/>
  <c r="P380" s="1"/>
  <c r="Q379"/>
  <c r="O379"/>
  <c r="N379"/>
  <c r="M379"/>
  <c r="L379"/>
  <c r="J379"/>
  <c r="I379"/>
  <c r="H379"/>
  <c r="G379"/>
  <c r="F379"/>
  <c r="A379" s="1"/>
  <c r="P379" s="1"/>
  <c r="Q378"/>
  <c r="O378"/>
  <c r="N378"/>
  <c r="M378"/>
  <c r="L378"/>
  <c r="J378"/>
  <c r="I378"/>
  <c r="H378"/>
  <c r="G378"/>
  <c r="F378"/>
  <c r="A378" s="1"/>
  <c r="P378" s="1"/>
  <c r="Q377"/>
  <c r="O377"/>
  <c r="N377"/>
  <c r="M377"/>
  <c r="L377"/>
  <c r="J377"/>
  <c r="I377"/>
  <c r="H377"/>
  <c r="G377"/>
  <c r="F377"/>
  <c r="A377" s="1"/>
  <c r="P377" s="1"/>
  <c r="Q376"/>
  <c r="O376"/>
  <c r="N376"/>
  <c r="M376"/>
  <c r="L376"/>
  <c r="J376"/>
  <c r="I376"/>
  <c r="H376"/>
  <c r="G376"/>
  <c r="F376"/>
  <c r="E376" s="1"/>
  <c r="K376" s="1"/>
  <c r="Q375"/>
  <c r="O375"/>
  <c r="N375"/>
  <c r="M375"/>
  <c r="L375"/>
  <c r="J375"/>
  <c r="I375"/>
  <c r="H375"/>
  <c r="G375"/>
  <c r="F375"/>
  <c r="A375" s="1"/>
  <c r="P375" s="1"/>
  <c r="Q374"/>
  <c r="O374"/>
  <c r="N374"/>
  <c r="M374"/>
  <c r="L374"/>
  <c r="J374"/>
  <c r="I374"/>
  <c r="H374"/>
  <c r="G374"/>
  <c r="F374"/>
  <c r="A374" s="1"/>
  <c r="P374" s="1"/>
  <c r="Q373"/>
  <c r="O373"/>
  <c r="N373"/>
  <c r="M373"/>
  <c r="L373"/>
  <c r="J373"/>
  <c r="I373"/>
  <c r="H373"/>
  <c r="G373"/>
  <c r="F373"/>
  <c r="E373" s="1"/>
  <c r="K373" s="1"/>
  <c r="Q372"/>
  <c r="O372"/>
  <c r="N372"/>
  <c r="M372"/>
  <c r="L372"/>
  <c r="J372"/>
  <c r="I372"/>
  <c r="H372"/>
  <c r="G372"/>
  <c r="F372"/>
  <c r="E372" s="1"/>
  <c r="K372" s="1"/>
  <c r="Q371"/>
  <c r="O371"/>
  <c r="N371"/>
  <c r="M371"/>
  <c r="L371"/>
  <c r="J371"/>
  <c r="I371"/>
  <c r="H371"/>
  <c r="G371"/>
  <c r="F371"/>
  <c r="A371" s="1"/>
  <c r="P371" s="1"/>
  <c r="Q370"/>
  <c r="O370"/>
  <c r="N370"/>
  <c r="M370"/>
  <c r="L370"/>
  <c r="J370"/>
  <c r="I370"/>
  <c r="H370"/>
  <c r="G370"/>
  <c r="F370"/>
  <c r="A370" s="1"/>
  <c r="P370" s="1"/>
  <c r="Q369"/>
  <c r="O369"/>
  <c r="N369"/>
  <c r="M369"/>
  <c r="L369"/>
  <c r="J369"/>
  <c r="I369"/>
  <c r="H369"/>
  <c r="G369"/>
  <c r="F369"/>
  <c r="A369" s="1"/>
  <c r="P369" s="1"/>
  <c r="Q368"/>
  <c r="O368"/>
  <c r="N368"/>
  <c r="M368"/>
  <c r="L368"/>
  <c r="J368"/>
  <c r="I368"/>
  <c r="H368"/>
  <c r="G368"/>
  <c r="F368"/>
  <c r="A368" s="1"/>
  <c r="P368" s="1"/>
  <c r="Q367"/>
  <c r="O367"/>
  <c r="N367"/>
  <c r="M367"/>
  <c r="L367"/>
  <c r="J367"/>
  <c r="I367"/>
  <c r="H367"/>
  <c r="G367"/>
  <c r="F367"/>
  <c r="A367" s="1"/>
  <c r="P367" s="1"/>
  <c r="Q366"/>
  <c r="O366"/>
  <c r="N366"/>
  <c r="M366"/>
  <c r="L366"/>
  <c r="J366"/>
  <c r="I366"/>
  <c r="H366"/>
  <c r="G366"/>
  <c r="F366"/>
  <c r="A366" s="1"/>
  <c r="P366" s="1"/>
  <c r="Q365"/>
  <c r="O365"/>
  <c r="N365"/>
  <c r="M365"/>
  <c r="L365"/>
  <c r="J365"/>
  <c r="I365"/>
  <c r="H365"/>
  <c r="G365"/>
  <c r="F365"/>
  <c r="A365" s="1"/>
  <c r="P365" s="1"/>
  <c r="Q364"/>
  <c r="O364"/>
  <c r="N364"/>
  <c r="M364"/>
  <c r="L364"/>
  <c r="J364"/>
  <c r="I364"/>
  <c r="H364"/>
  <c r="G364"/>
  <c r="F364"/>
  <c r="A364" s="1"/>
  <c r="P364" s="1"/>
  <c r="Q363"/>
  <c r="O363"/>
  <c r="N363"/>
  <c r="M363"/>
  <c r="L363"/>
  <c r="J363"/>
  <c r="I363"/>
  <c r="H363"/>
  <c r="G363"/>
  <c r="F363"/>
  <c r="A363" s="1"/>
  <c r="P363" s="1"/>
  <c r="Q362"/>
  <c r="O362"/>
  <c r="N362"/>
  <c r="M362"/>
  <c r="L362"/>
  <c r="J362"/>
  <c r="I362"/>
  <c r="H362"/>
  <c r="G362"/>
  <c r="F362"/>
  <c r="A362" s="1"/>
  <c r="P362" s="1"/>
  <c r="Q361"/>
  <c r="O361"/>
  <c r="N361"/>
  <c r="M361"/>
  <c r="L361"/>
  <c r="J361"/>
  <c r="I361"/>
  <c r="H361"/>
  <c r="G361"/>
  <c r="F361"/>
  <c r="E361" s="1"/>
  <c r="K361" s="1"/>
  <c r="Q360"/>
  <c r="O360"/>
  <c r="N360"/>
  <c r="M360"/>
  <c r="L360"/>
  <c r="J360"/>
  <c r="I360"/>
  <c r="H360"/>
  <c r="G360"/>
  <c r="F360"/>
  <c r="E360" s="1"/>
  <c r="K360" s="1"/>
  <c r="Q359"/>
  <c r="O359"/>
  <c r="N359"/>
  <c r="M359"/>
  <c r="L359"/>
  <c r="J359"/>
  <c r="I359"/>
  <c r="H359"/>
  <c r="G359"/>
  <c r="F359"/>
  <c r="E359" s="1"/>
  <c r="K359" s="1"/>
  <c r="Q358"/>
  <c r="O358"/>
  <c r="N358"/>
  <c r="M358"/>
  <c r="L358"/>
  <c r="J358"/>
  <c r="I358"/>
  <c r="H358"/>
  <c r="G358"/>
  <c r="F358"/>
  <c r="E358" s="1"/>
  <c r="K358" s="1"/>
  <c r="Q357"/>
  <c r="O357"/>
  <c r="N357"/>
  <c r="M357"/>
  <c r="L357"/>
  <c r="J357"/>
  <c r="I357"/>
  <c r="H357"/>
  <c r="G357"/>
  <c r="F357"/>
  <c r="E357" s="1"/>
  <c r="K357" s="1"/>
  <c r="Q356"/>
  <c r="O356"/>
  <c r="N356"/>
  <c r="M356"/>
  <c r="L356"/>
  <c r="J356"/>
  <c r="I356"/>
  <c r="H356"/>
  <c r="G356"/>
  <c r="F356"/>
  <c r="E356" s="1"/>
  <c r="K356" s="1"/>
  <c r="Q355"/>
  <c r="O355"/>
  <c r="N355"/>
  <c r="M355"/>
  <c r="L355"/>
  <c r="J355"/>
  <c r="I355"/>
  <c r="H355"/>
  <c r="G355"/>
  <c r="F355"/>
  <c r="E355" s="1"/>
  <c r="K355" s="1"/>
  <c r="Q354"/>
  <c r="O354"/>
  <c r="N354"/>
  <c r="M354"/>
  <c r="L354"/>
  <c r="J354"/>
  <c r="I354"/>
  <c r="H354"/>
  <c r="G354"/>
  <c r="F354"/>
  <c r="E354" s="1"/>
  <c r="K354" s="1"/>
  <c r="Q353"/>
  <c r="O353"/>
  <c r="N353"/>
  <c r="M353"/>
  <c r="L353"/>
  <c r="J353"/>
  <c r="I353"/>
  <c r="H353"/>
  <c r="G353"/>
  <c r="F353"/>
  <c r="A353" s="1"/>
  <c r="P353" s="1"/>
  <c r="Q352"/>
  <c r="O352"/>
  <c r="N352"/>
  <c r="M352"/>
  <c r="L352"/>
  <c r="J352"/>
  <c r="I352"/>
  <c r="H352"/>
  <c r="G352"/>
  <c r="F352"/>
  <c r="A352" s="1"/>
  <c r="P352" s="1"/>
  <c r="Q351"/>
  <c r="O351"/>
  <c r="N351"/>
  <c r="M351"/>
  <c r="L351"/>
  <c r="J351"/>
  <c r="I351"/>
  <c r="H351"/>
  <c r="G351"/>
  <c r="F351"/>
  <c r="A351" s="1"/>
  <c r="P351" s="1"/>
  <c r="Q350"/>
  <c r="O350"/>
  <c r="N350"/>
  <c r="M350"/>
  <c r="L350"/>
  <c r="J350"/>
  <c r="I350"/>
  <c r="H350"/>
  <c r="G350"/>
  <c r="F350"/>
  <c r="A350" s="1"/>
  <c r="P350" s="1"/>
  <c r="Q349"/>
  <c r="O349"/>
  <c r="N349"/>
  <c r="M349"/>
  <c r="L349"/>
  <c r="J349"/>
  <c r="I349"/>
  <c r="H349"/>
  <c r="G349"/>
  <c r="F349"/>
  <c r="E349" s="1"/>
  <c r="K349" s="1"/>
  <c r="Q348"/>
  <c r="O348"/>
  <c r="N348"/>
  <c r="M348"/>
  <c r="L348"/>
  <c r="J348"/>
  <c r="I348"/>
  <c r="H348"/>
  <c r="G348"/>
  <c r="F348"/>
  <c r="E348" s="1"/>
  <c r="K348" s="1"/>
  <c r="Q347"/>
  <c r="O347"/>
  <c r="N347"/>
  <c r="M347"/>
  <c r="L347"/>
  <c r="J347"/>
  <c r="I347"/>
  <c r="H347"/>
  <c r="G347"/>
  <c r="F347"/>
  <c r="A347" s="1"/>
  <c r="P347" s="1"/>
  <c r="Q346"/>
  <c r="O346"/>
  <c r="N346"/>
  <c r="M346"/>
  <c r="L346"/>
  <c r="J346"/>
  <c r="I346"/>
  <c r="H346"/>
  <c r="G346"/>
  <c r="F346"/>
  <c r="A346" s="1"/>
  <c r="P346" s="1"/>
  <c r="Q345"/>
  <c r="O345"/>
  <c r="N345"/>
  <c r="M345"/>
  <c r="L345"/>
  <c r="J345"/>
  <c r="I345"/>
  <c r="H345"/>
  <c r="G345"/>
  <c r="F345"/>
  <c r="A345" s="1"/>
  <c r="P345" s="1"/>
  <c r="Q344"/>
  <c r="O344"/>
  <c r="N344"/>
  <c r="M344"/>
  <c r="L344"/>
  <c r="J344"/>
  <c r="I344"/>
  <c r="H344"/>
  <c r="G344"/>
  <c r="F344"/>
  <c r="A344" s="1"/>
  <c r="P344" s="1"/>
  <c r="Q343"/>
  <c r="O343"/>
  <c r="N343"/>
  <c r="M343"/>
  <c r="L343"/>
  <c r="J343"/>
  <c r="I343"/>
  <c r="H343"/>
  <c r="G343"/>
  <c r="F343"/>
  <c r="A343" s="1"/>
  <c r="P343" s="1"/>
  <c r="Q342"/>
  <c r="O342"/>
  <c r="N342"/>
  <c r="M342"/>
  <c r="L342"/>
  <c r="J342"/>
  <c r="I342"/>
  <c r="H342"/>
  <c r="G342"/>
  <c r="F342"/>
  <c r="A342" s="1"/>
  <c r="P342" s="1"/>
  <c r="Q341"/>
  <c r="O341"/>
  <c r="N341"/>
  <c r="M341"/>
  <c r="L341"/>
  <c r="J341"/>
  <c r="I341"/>
  <c r="H341"/>
  <c r="G341"/>
  <c r="F341"/>
  <c r="A341" s="1"/>
  <c r="P341" s="1"/>
  <c r="Q340"/>
  <c r="O340"/>
  <c r="N340"/>
  <c r="M340"/>
  <c r="L340"/>
  <c r="J340"/>
  <c r="I340"/>
  <c r="H340"/>
  <c r="G340"/>
  <c r="F340"/>
  <c r="A340" s="1"/>
  <c r="P340" s="1"/>
  <c r="Q339"/>
  <c r="O339"/>
  <c r="N339"/>
  <c r="M339"/>
  <c r="L339"/>
  <c r="J339"/>
  <c r="I339"/>
  <c r="H339"/>
  <c r="G339"/>
  <c r="F339"/>
  <c r="A339" s="1"/>
  <c r="P339" s="1"/>
  <c r="Q338"/>
  <c r="O338"/>
  <c r="N338"/>
  <c r="M338"/>
  <c r="L338"/>
  <c r="J338"/>
  <c r="I338"/>
  <c r="H338"/>
  <c r="G338"/>
  <c r="F338"/>
  <c r="A338" s="1"/>
  <c r="P338" s="1"/>
  <c r="Q337"/>
  <c r="O337"/>
  <c r="N337"/>
  <c r="M337"/>
  <c r="L337"/>
  <c r="J337"/>
  <c r="I337"/>
  <c r="H337"/>
  <c r="G337"/>
  <c r="F337"/>
  <c r="E337" s="1"/>
  <c r="K337" s="1"/>
  <c r="Q336"/>
  <c r="O336"/>
  <c r="N336"/>
  <c r="M336"/>
  <c r="L336"/>
  <c r="J336"/>
  <c r="I336"/>
  <c r="H336"/>
  <c r="G336"/>
  <c r="F336"/>
  <c r="E336" s="1"/>
  <c r="K336" s="1"/>
  <c r="Q335"/>
  <c r="O335"/>
  <c r="N335"/>
  <c r="M335"/>
  <c r="L335"/>
  <c r="J335"/>
  <c r="I335"/>
  <c r="H335"/>
  <c r="G335"/>
  <c r="F335"/>
  <c r="A335" s="1"/>
  <c r="P335" s="1"/>
  <c r="Q334"/>
  <c r="O334"/>
  <c r="N334"/>
  <c r="M334"/>
  <c r="L334"/>
  <c r="J334"/>
  <c r="I334"/>
  <c r="H334"/>
  <c r="G334"/>
  <c r="F334"/>
  <c r="A334" s="1"/>
  <c r="P334" s="1"/>
  <c r="Q333"/>
  <c r="O333"/>
  <c r="N333"/>
  <c r="M333"/>
  <c r="L333"/>
  <c r="J333"/>
  <c r="I333"/>
  <c r="H333"/>
  <c r="G333"/>
  <c r="F333"/>
  <c r="A333" s="1"/>
  <c r="P333" s="1"/>
  <c r="Q332"/>
  <c r="O332"/>
  <c r="N332"/>
  <c r="M332"/>
  <c r="L332"/>
  <c r="J332"/>
  <c r="I332"/>
  <c r="H332"/>
  <c r="G332"/>
  <c r="F332"/>
  <c r="A332" s="1"/>
  <c r="P332" s="1"/>
  <c r="Q331"/>
  <c r="O331"/>
  <c r="N331"/>
  <c r="M331"/>
  <c r="L331"/>
  <c r="J331"/>
  <c r="I331"/>
  <c r="H331"/>
  <c r="G331"/>
  <c r="F331"/>
  <c r="A331" s="1"/>
  <c r="P331" s="1"/>
  <c r="Q330"/>
  <c r="O330"/>
  <c r="N330"/>
  <c r="M330"/>
  <c r="L330"/>
  <c r="J330"/>
  <c r="I330"/>
  <c r="H330"/>
  <c r="G330"/>
  <c r="F330"/>
  <c r="A330" s="1"/>
  <c r="P330" s="1"/>
  <c r="Q329"/>
  <c r="O329"/>
  <c r="N329"/>
  <c r="M329"/>
  <c r="L329"/>
  <c r="J329"/>
  <c r="I329"/>
  <c r="H329"/>
  <c r="G329"/>
  <c r="F329"/>
  <c r="A329" s="1"/>
  <c r="P329" s="1"/>
  <c r="Q328"/>
  <c r="O328"/>
  <c r="N328"/>
  <c r="M328"/>
  <c r="L328"/>
  <c r="J328"/>
  <c r="I328"/>
  <c r="H328"/>
  <c r="G328"/>
  <c r="F328"/>
  <c r="A328" s="1"/>
  <c r="P328" s="1"/>
  <c r="Q327"/>
  <c r="O327"/>
  <c r="N327"/>
  <c r="M327"/>
  <c r="L327"/>
  <c r="J327"/>
  <c r="I327"/>
  <c r="H327"/>
  <c r="G327"/>
  <c r="F327"/>
  <c r="A327" s="1"/>
  <c r="P327" s="1"/>
  <c r="Q326"/>
  <c r="O326"/>
  <c r="N326"/>
  <c r="M326"/>
  <c r="L326"/>
  <c r="J326"/>
  <c r="I326"/>
  <c r="H326"/>
  <c r="G326"/>
  <c r="F326"/>
  <c r="A326" s="1"/>
  <c r="P326" s="1"/>
  <c r="Q325"/>
  <c r="O325"/>
  <c r="N325"/>
  <c r="M325"/>
  <c r="L325"/>
  <c r="J325"/>
  <c r="I325"/>
  <c r="H325"/>
  <c r="G325"/>
  <c r="F325"/>
  <c r="E325" s="1"/>
  <c r="K325" s="1"/>
  <c r="Q324"/>
  <c r="O324"/>
  <c r="N324"/>
  <c r="M324"/>
  <c r="L324"/>
  <c r="J324"/>
  <c r="I324"/>
  <c r="H324"/>
  <c r="G324"/>
  <c r="F324"/>
  <c r="E324" s="1"/>
  <c r="K324" s="1"/>
  <c r="Q323"/>
  <c r="O323"/>
  <c r="N323"/>
  <c r="M323"/>
  <c r="L323"/>
  <c r="J323"/>
  <c r="I323"/>
  <c r="H323"/>
  <c r="G323"/>
  <c r="F323"/>
  <c r="A323" s="1"/>
  <c r="P323" s="1"/>
  <c r="Q322"/>
  <c r="O322"/>
  <c r="N322"/>
  <c r="M322"/>
  <c r="L322"/>
  <c r="J322"/>
  <c r="I322"/>
  <c r="H322"/>
  <c r="G322"/>
  <c r="F322"/>
  <c r="A322" s="1"/>
  <c r="P322" s="1"/>
  <c r="Q321"/>
  <c r="O321"/>
  <c r="N321"/>
  <c r="M321"/>
  <c r="L321"/>
  <c r="J321"/>
  <c r="I321"/>
  <c r="H321"/>
  <c r="G321"/>
  <c r="F321"/>
  <c r="A321" s="1"/>
  <c r="P321" s="1"/>
  <c r="Q320"/>
  <c r="O320"/>
  <c r="N320"/>
  <c r="M320"/>
  <c r="L320"/>
  <c r="J320"/>
  <c r="I320"/>
  <c r="H320"/>
  <c r="G320"/>
  <c r="F320"/>
  <c r="A320" s="1"/>
  <c r="P320" s="1"/>
  <c r="Q319"/>
  <c r="O319"/>
  <c r="N319"/>
  <c r="M319"/>
  <c r="L319"/>
  <c r="J319"/>
  <c r="I319"/>
  <c r="H319"/>
  <c r="G319"/>
  <c r="F319"/>
  <c r="A319" s="1"/>
  <c r="P319" s="1"/>
  <c r="Q318"/>
  <c r="O318"/>
  <c r="N318"/>
  <c r="M318"/>
  <c r="L318"/>
  <c r="J318"/>
  <c r="I318"/>
  <c r="H318"/>
  <c r="G318"/>
  <c r="F318"/>
  <c r="E318" s="1"/>
  <c r="K318" s="1"/>
  <c r="Q317"/>
  <c r="O317"/>
  <c r="N317"/>
  <c r="M317"/>
  <c r="L317"/>
  <c r="J317"/>
  <c r="I317"/>
  <c r="H317"/>
  <c r="G317"/>
  <c r="F317"/>
  <c r="A317" s="1"/>
  <c r="P317" s="1"/>
  <c r="Q316"/>
  <c r="O316"/>
  <c r="N316"/>
  <c r="M316"/>
  <c r="L316"/>
  <c r="J316"/>
  <c r="I316"/>
  <c r="H316"/>
  <c r="G316"/>
  <c r="F316"/>
  <c r="A316" s="1"/>
  <c r="P316" s="1"/>
  <c r="Q315"/>
  <c r="O315"/>
  <c r="N315"/>
  <c r="M315"/>
  <c r="L315"/>
  <c r="J315"/>
  <c r="I315"/>
  <c r="H315"/>
  <c r="G315"/>
  <c r="F315"/>
  <c r="A315" s="1"/>
  <c r="P315" s="1"/>
  <c r="Q314"/>
  <c r="O314"/>
  <c r="N314"/>
  <c r="M314"/>
  <c r="L314"/>
  <c r="J314"/>
  <c r="I314"/>
  <c r="H314"/>
  <c r="G314"/>
  <c r="F314"/>
  <c r="A314" s="1"/>
  <c r="P314" s="1"/>
  <c r="Q313"/>
  <c r="O313"/>
  <c r="N313"/>
  <c r="M313"/>
  <c r="L313"/>
  <c r="J313"/>
  <c r="I313"/>
  <c r="H313"/>
  <c r="G313"/>
  <c r="F313"/>
  <c r="E313" s="1"/>
  <c r="K313" s="1"/>
  <c r="Q312"/>
  <c r="O312"/>
  <c r="N312"/>
  <c r="M312"/>
  <c r="L312"/>
  <c r="J312"/>
  <c r="I312"/>
  <c r="H312"/>
  <c r="G312"/>
  <c r="F312"/>
  <c r="E312" s="1"/>
  <c r="K312" s="1"/>
  <c r="Q311"/>
  <c r="O311"/>
  <c r="N311"/>
  <c r="M311"/>
  <c r="L311"/>
  <c r="J311"/>
  <c r="I311"/>
  <c r="H311"/>
  <c r="G311"/>
  <c r="F311"/>
  <c r="A311" s="1"/>
  <c r="P311" s="1"/>
  <c r="Q310"/>
  <c r="O310"/>
  <c r="N310"/>
  <c r="M310"/>
  <c r="L310"/>
  <c r="J310"/>
  <c r="I310"/>
  <c r="H310"/>
  <c r="G310"/>
  <c r="F310"/>
  <c r="A310" s="1"/>
  <c r="P310" s="1"/>
  <c r="Q309"/>
  <c r="O309"/>
  <c r="N309"/>
  <c r="M309"/>
  <c r="L309"/>
  <c r="J309"/>
  <c r="I309"/>
  <c r="H309"/>
  <c r="G309"/>
  <c r="F309"/>
  <c r="A309" s="1"/>
  <c r="P309" s="1"/>
  <c r="Q308"/>
  <c r="O308"/>
  <c r="N308"/>
  <c r="M308"/>
  <c r="L308"/>
  <c r="J308"/>
  <c r="I308"/>
  <c r="H308"/>
  <c r="G308"/>
  <c r="F308"/>
  <c r="A308" s="1"/>
  <c r="P308" s="1"/>
  <c r="Q307"/>
  <c r="O307"/>
  <c r="N307"/>
  <c r="M307"/>
  <c r="L307"/>
  <c r="J307"/>
  <c r="I307"/>
  <c r="H307"/>
  <c r="G307"/>
  <c r="F307"/>
  <c r="A307" s="1"/>
  <c r="P307" s="1"/>
  <c r="Q306"/>
  <c r="O306"/>
  <c r="N306"/>
  <c r="M306"/>
  <c r="L306"/>
  <c r="J306"/>
  <c r="I306"/>
  <c r="H306"/>
  <c r="G306"/>
  <c r="F306"/>
  <c r="A306" s="1"/>
  <c r="P306" s="1"/>
  <c r="Q305"/>
  <c r="O305"/>
  <c r="N305"/>
  <c r="M305"/>
  <c r="L305"/>
  <c r="J305"/>
  <c r="I305"/>
  <c r="H305"/>
  <c r="G305"/>
  <c r="F305"/>
  <c r="A305" s="1"/>
  <c r="P305" s="1"/>
  <c r="Q304"/>
  <c r="O304"/>
  <c r="N304"/>
  <c r="M304"/>
  <c r="L304"/>
  <c r="J304"/>
  <c r="I304"/>
  <c r="H304"/>
  <c r="G304"/>
  <c r="F304"/>
  <c r="A304" s="1"/>
  <c r="P304" s="1"/>
  <c r="Q303"/>
  <c r="O303"/>
  <c r="N303"/>
  <c r="M303"/>
  <c r="L303"/>
  <c r="J303"/>
  <c r="I303"/>
  <c r="H303"/>
  <c r="G303"/>
  <c r="F303"/>
  <c r="A303" s="1"/>
  <c r="P303" s="1"/>
  <c r="Q302"/>
  <c r="O302"/>
  <c r="N302"/>
  <c r="M302"/>
  <c r="L302"/>
  <c r="J302"/>
  <c r="I302"/>
  <c r="H302"/>
  <c r="G302"/>
  <c r="F302"/>
  <c r="A302" s="1"/>
  <c r="P302" s="1"/>
  <c r="Q301"/>
  <c r="O301"/>
  <c r="N301"/>
  <c r="M301"/>
  <c r="L301"/>
  <c r="J301"/>
  <c r="I301"/>
  <c r="H301"/>
  <c r="G301"/>
  <c r="F301"/>
  <c r="E301" s="1"/>
  <c r="K301" s="1"/>
  <c r="Q300"/>
  <c r="O300"/>
  <c r="N300"/>
  <c r="M300"/>
  <c r="L300"/>
  <c r="J300"/>
  <c r="I300"/>
  <c r="H300"/>
  <c r="G300"/>
  <c r="F300"/>
  <c r="E300" s="1"/>
  <c r="K300" s="1"/>
  <c r="Q299"/>
  <c r="O299"/>
  <c r="N299"/>
  <c r="M299"/>
  <c r="L299"/>
  <c r="J299"/>
  <c r="I299"/>
  <c r="H299"/>
  <c r="G299"/>
  <c r="F299"/>
  <c r="A299" s="1"/>
  <c r="P299" s="1"/>
  <c r="Q298"/>
  <c r="O298"/>
  <c r="N298"/>
  <c r="M298"/>
  <c r="L298"/>
  <c r="J298"/>
  <c r="I298"/>
  <c r="H298"/>
  <c r="G298"/>
  <c r="F298"/>
  <c r="A298" s="1"/>
  <c r="P298" s="1"/>
  <c r="Q297"/>
  <c r="O297"/>
  <c r="N297"/>
  <c r="M297"/>
  <c r="L297"/>
  <c r="J297"/>
  <c r="I297"/>
  <c r="H297"/>
  <c r="G297"/>
  <c r="F297"/>
  <c r="A297" s="1"/>
  <c r="P297" s="1"/>
  <c r="Q296"/>
  <c r="O296"/>
  <c r="N296"/>
  <c r="M296"/>
  <c r="L296"/>
  <c r="J296"/>
  <c r="I296"/>
  <c r="H296"/>
  <c r="G296"/>
  <c r="F296"/>
  <c r="A296" s="1"/>
  <c r="P296" s="1"/>
  <c r="Q295"/>
  <c r="O295"/>
  <c r="N295"/>
  <c r="M295"/>
  <c r="L295"/>
  <c r="J295"/>
  <c r="I295"/>
  <c r="H295"/>
  <c r="G295"/>
  <c r="F295"/>
  <c r="A295" s="1"/>
  <c r="P295" s="1"/>
  <c r="Q294"/>
  <c r="O294"/>
  <c r="N294"/>
  <c r="M294"/>
  <c r="L294"/>
  <c r="J294"/>
  <c r="I294"/>
  <c r="H294"/>
  <c r="G294"/>
  <c r="F294"/>
  <c r="A294" s="1"/>
  <c r="P294" s="1"/>
  <c r="Q293"/>
  <c r="O293"/>
  <c r="N293"/>
  <c r="M293"/>
  <c r="L293"/>
  <c r="J293"/>
  <c r="I293"/>
  <c r="H293"/>
  <c r="G293"/>
  <c r="F293"/>
  <c r="A293" s="1"/>
  <c r="P293" s="1"/>
  <c r="Q292"/>
  <c r="O292"/>
  <c r="N292"/>
  <c r="M292"/>
  <c r="L292"/>
  <c r="J292"/>
  <c r="I292"/>
  <c r="H292"/>
  <c r="G292"/>
  <c r="F292"/>
  <c r="A292" s="1"/>
  <c r="P292" s="1"/>
  <c r="Q291"/>
  <c r="O291"/>
  <c r="N291"/>
  <c r="M291"/>
  <c r="L291"/>
  <c r="J291"/>
  <c r="I291"/>
  <c r="H291"/>
  <c r="G291"/>
  <c r="F291"/>
  <c r="A291" s="1"/>
  <c r="P291" s="1"/>
  <c r="Q290"/>
  <c r="O290"/>
  <c r="N290"/>
  <c r="M290"/>
  <c r="L290"/>
  <c r="J290"/>
  <c r="I290"/>
  <c r="H290"/>
  <c r="G290"/>
  <c r="F290"/>
  <c r="A290" s="1"/>
  <c r="P290" s="1"/>
  <c r="Q289"/>
  <c r="O289"/>
  <c r="N289"/>
  <c r="M289"/>
  <c r="L289"/>
  <c r="J289"/>
  <c r="I289"/>
  <c r="H289"/>
  <c r="G289"/>
  <c r="F289"/>
  <c r="E289" s="1"/>
  <c r="K289" s="1"/>
  <c r="Q288"/>
  <c r="O288"/>
  <c r="N288"/>
  <c r="M288"/>
  <c r="L288"/>
  <c r="J288"/>
  <c r="I288"/>
  <c r="H288"/>
  <c r="G288"/>
  <c r="F288"/>
  <c r="E288" s="1"/>
  <c r="K288" s="1"/>
  <c r="Q287"/>
  <c r="O287"/>
  <c r="N287"/>
  <c r="M287"/>
  <c r="L287"/>
  <c r="J287"/>
  <c r="I287"/>
  <c r="H287"/>
  <c r="G287"/>
  <c r="F287"/>
  <c r="A287" s="1"/>
  <c r="P287" s="1"/>
  <c r="Q286"/>
  <c r="O286"/>
  <c r="N286"/>
  <c r="M286"/>
  <c r="L286"/>
  <c r="J286"/>
  <c r="I286"/>
  <c r="H286"/>
  <c r="G286"/>
  <c r="F286"/>
  <c r="A286" s="1"/>
  <c r="P286" s="1"/>
  <c r="Q285"/>
  <c r="O285"/>
  <c r="N285"/>
  <c r="M285"/>
  <c r="L285"/>
  <c r="J285"/>
  <c r="I285"/>
  <c r="H285"/>
  <c r="G285"/>
  <c r="F285"/>
  <c r="A285" s="1"/>
  <c r="P285" s="1"/>
  <c r="Q284"/>
  <c r="O284"/>
  <c r="N284"/>
  <c r="M284"/>
  <c r="L284"/>
  <c r="J284"/>
  <c r="I284"/>
  <c r="H284"/>
  <c r="G284"/>
  <c r="F284"/>
  <c r="A284" s="1"/>
  <c r="P284" s="1"/>
  <c r="Q283"/>
  <c r="O283"/>
  <c r="N283"/>
  <c r="M283"/>
  <c r="L283"/>
  <c r="J283"/>
  <c r="I283"/>
  <c r="H283"/>
  <c r="G283"/>
  <c r="F283"/>
  <c r="A283" s="1"/>
  <c r="P283" s="1"/>
  <c r="Q282"/>
  <c r="O282"/>
  <c r="N282"/>
  <c r="M282"/>
  <c r="L282"/>
  <c r="J282"/>
  <c r="I282"/>
  <c r="H282"/>
  <c r="G282"/>
  <c r="F282"/>
  <c r="A282" s="1"/>
  <c r="P282" s="1"/>
  <c r="Q281"/>
  <c r="O281"/>
  <c r="N281"/>
  <c r="M281"/>
  <c r="L281"/>
  <c r="J281"/>
  <c r="I281"/>
  <c r="H281"/>
  <c r="G281"/>
  <c r="F281"/>
  <c r="A281" s="1"/>
  <c r="P281" s="1"/>
  <c r="Q280"/>
  <c r="O280"/>
  <c r="N280"/>
  <c r="M280"/>
  <c r="L280"/>
  <c r="J280"/>
  <c r="I280"/>
  <c r="H280"/>
  <c r="G280"/>
  <c r="F280"/>
  <c r="A280" s="1"/>
  <c r="P280" s="1"/>
  <c r="Q279"/>
  <c r="O279"/>
  <c r="N279"/>
  <c r="M279"/>
  <c r="L279"/>
  <c r="J279"/>
  <c r="I279"/>
  <c r="H279"/>
  <c r="G279"/>
  <c r="F279"/>
  <c r="A279" s="1"/>
  <c r="P279" s="1"/>
  <c r="Q278"/>
  <c r="O278"/>
  <c r="N278"/>
  <c r="M278"/>
  <c r="L278"/>
  <c r="J278"/>
  <c r="I278"/>
  <c r="H278"/>
  <c r="G278"/>
  <c r="F278"/>
  <c r="A278" s="1"/>
  <c r="P278" s="1"/>
  <c r="Q277"/>
  <c r="O277"/>
  <c r="N277"/>
  <c r="M277"/>
  <c r="L277"/>
  <c r="J277"/>
  <c r="I277"/>
  <c r="H277"/>
  <c r="G277"/>
  <c r="F277"/>
  <c r="E277" s="1"/>
  <c r="K277" s="1"/>
  <c r="Q276"/>
  <c r="O276"/>
  <c r="N276"/>
  <c r="M276"/>
  <c r="L276"/>
  <c r="J276"/>
  <c r="I276"/>
  <c r="H276"/>
  <c r="G276"/>
  <c r="F276"/>
  <c r="E276" s="1"/>
  <c r="K276" s="1"/>
  <c r="Q275"/>
  <c r="O275"/>
  <c r="N275"/>
  <c r="M275"/>
  <c r="L275"/>
  <c r="J275"/>
  <c r="I275"/>
  <c r="H275"/>
  <c r="G275"/>
  <c r="F275"/>
  <c r="A275" s="1"/>
  <c r="P275" s="1"/>
  <c r="Q274"/>
  <c r="O274"/>
  <c r="N274"/>
  <c r="M274"/>
  <c r="L274"/>
  <c r="J274"/>
  <c r="I274"/>
  <c r="H274"/>
  <c r="G274"/>
  <c r="F274"/>
  <c r="A274" s="1"/>
  <c r="P274" s="1"/>
  <c r="Q273"/>
  <c r="O273"/>
  <c r="N273"/>
  <c r="M273"/>
  <c r="L273"/>
  <c r="J273"/>
  <c r="I273"/>
  <c r="H273"/>
  <c r="G273"/>
  <c r="F273"/>
  <c r="A273" s="1"/>
  <c r="P273" s="1"/>
  <c r="Q272"/>
  <c r="O272"/>
  <c r="N272"/>
  <c r="M272"/>
  <c r="L272"/>
  <c r="J272"/>
  <c r="I272"/>
  <c r="H272"/>
  <c r="G272"/>
  <c r="F272"/>
  <c r="A272" s="1"/>
  <c r="P272" s="1"/>
  <c r="Q271"/>
  <c r="O271"/>
  <c r="N271"/>
  <c r="M271"/>
  <c r="L271"/>
  <c r="J271"/>
  <c r="I271"/>
  <c r="H271"/>
  <c r="G271"/>
  <c r="F271"/>
  <c r="A271" s="1"/>
  <c r="P271" s="1"/>
  <c r="Q270"/>
  <c r="O270"/>
  <c r="N270"/>
  <c r="M270"/>
  <c r="L270"/>
  <c r="J270"/>
  <c r="I270"/>
  <c r="H270"/>
  <c r="G270"/>
  <c r="F270"/>
  <c r="A270" s="1"/>
  <c r="P270" s="1"/>
  <c r="Q269"/>
  <c r="O269"/>
  <c r="N269"/>
  <c r="M269"/>
  <c r="L269"/>
  <c r="J269"/>
  <c r="I269"/>
  <c r="H269"/>
  <c r="G269"/>
  <c r="F269"/>
  <c r="A269" s="1"/>
  <c r="P269" s="1"/>
  <c r="Q268"/>
  <c r="O268"/>
  <c r="N268"/>
  <c r="M268"/>
  <c r="L268"/>
  <c r="J268"/>
  <c r="I268"/>
  <c r="H268"/>
  <c r="G268"/>
  <c r="F268"/>
  <c r="A268" s="1"/>
  <c r="P268" s="1"/>
  <c r="Q267"/>
  <c r="O267"/>
  <c r="N267"/>
  <c r="M267"/>
  <c r="L267"/>
  <c r="J267"/>
  <c r="I267"/>
  <c r="H267"/>
  <c r="G267"/>
  <c r="F267"/>
  <c r="A267" s="1"/>
  <c r="P267" s="1"/>
  <c r="Q266"/>
  <c r="O266"/>
  <c r="N266"/>
  <c r="M266"/>
  <c r="L266"/>
  <c r="J266"/>
  <c r="I266"/>
  <c r="H266"/>
  <c r="G266"/>
  <c r="F266"/>
  <c r="A266" s="1"/>
  <c r="P266" s="1"/>
  <c r="Q265"/>
  <c r="O265"/>
  <c r="N265"/>
  <c r="M265"/>
  <c r="L265"/>
  <c r="J265"/>
  <c r="I265"/>
  <c r="H265"/>
  <c r="G265"/>
  <c r="F265"/>
  <c r="E265" s="1"/>
  <c r="K265" s="1"/>
  <c r="Q264"/>
  <c r="O264"/>
  <c r="N264"/>
  <c r="M264"/>
  <c r="L264"/>
  <c r="J264"/>
  <c r="I264"/>
  <c r="H264"/>
  <c r="G264"/>
  <c r="F264"/>
  <c r="E264" s="1"/>
  <c r="K264" s="1"/>
  <c r="Q263"/>
  <c r="O263"/>
  <c r="N263"/>
  <c r="M263"/>
  <c r="L263"/>
  <c r="J263"/>
  <c r="I263"/>
  <c r="H263"/>
  <c r="G263"/>
  <c r="F263"/>
  <c r="A263" s="1"/>
  <c r="P263" s="1"/>
  <c r="Q262"/>
  <c r="O262"/>
  <c r="N262"/>
  <c r="M262"/>
  <c r="L262"/>
  <c r="J262"/>
  <c r="I262"/>
  <c r="H262"/>
  <c r="G262"/>
  <c r="F262"/>
  <c r="A262" s="1"/>
  <c r="P262" s="1"/>
  <c r="Q261"/>
  <c r="O261"/>
  <c r="N261"/>
  <c r="M261"/>
  <c r="L261"/>
  <c r="J261"/>
  <c r="I261"/>
  <c r="H261"/>
  <c r="G261"/>
  <c r="F261"/>
  <c r="A261" s="1"/>
  <c r="P261" s="1"/>
  <c r="Q260"/>
  <c r="O260"/>
  <c r="N260"/>
  <c r="M260"/>
  <c r="L260"/>
  <c r="J260"/>
  <c r="I260"/>
  <c r="H260"/>
  <c r="G260"/>
  <c r="F260"/>
  <c r="A260" s="1"/>
  <c r="P260" s="1"/>
  <c r="Q259"/>
  <c r="O259"/>
  <c r="N259"/>
  <c r="M259"/>
  <c r="L259"/>
  <c r="J259"/>
  <c r="I259"/>
  <c r="H259"/>
  <c r="G259"/>
  <c r="F259"/>
  <c r="A259" s="1"/>
  <c r="P259" s="1"/>
  <c r="Q258"/>
  <c r="O258"/>
  <c r="N258"/>
  <c r="M258"/>
  <c r="L258"/>
  <c r="J258"/>
  <c r="I258"/>
  <c r="H258"/>
  <c r="G258"/>
  <c r="F258"/>
  <c r="A258" s="1"/>
  <c r="P258" s="1"/>
  <c r="Q257"/>
  <c r="O257"/>
  <c r="N257"/>
  <c r="M257"/>
  <c r="L257"/>
  <c r="J257"/>
  <c r="I257"/>
  <c r="H257"/>
  <c r="G257"/>
  <c r="F257"/>
  <c r="A257" s="1"/>
  <c r="P257" s="1"/>
  <c r="Q256"/>
  <c r="O256"/>
  <c r="N256"/>
  <c r="M256"/>
  <c r="L256"/>
  <c r="J256"/>
  <c r="I256"/>
  <c r="H256"/>
  <c r="G256"/>
  <c r="F256"/>
  <c r="A256" s="1"/>
  <c r="P256" s="1"/>
  <c r="Q255"/>
  <c r="O255"/>
  <c r="N255"/>
  <c r="M255"/>
  <c r="L255"/>
  <c r="J255"/>
  <c r="I255"/>
  <c r="H255"/>
  <c r="G255"/>
  <c r="F255"/>
  <c r="A255" s="1"/>
  <c r="P255" s="1"/>
  <c r="Q254"/>
  <c r="O254"/>
  <c r="N254"/>
  <c r="M254"/>
  <c r="L254"/>
  <c r="J254"/>
  <c r="I254"/>
  <c r="H254"/>
  <c r="G254"/>
  <c r="F254"/>
  <c r="A254" s="1"/>
  <c r="P254" s="1"/>
  <c r="Q253"/>
  <c r="O253"/>
  <c r="N253"/>
  <c r="M253"/>
  <c r="L253"/>
  <c r="J253"/>
  <c r="I253"/>
  <c r="H253"/>
  <c r="G253"/>
  <c r="F253"/>
  <c r="E253" s="1"/>
  <c r="K253" s="1"/>
  <c r="Q252"/>
  <c r="O252"/>
  <c r="N252"/>
  <c r="M252"/>
  <c r="L252"/>
  <c r="J252"/>
  <c r="I252"/>
  <c r="H252"/>
  <c r="G252"/>
  <c r="F252"/>
  <c r="E252" s="1"/>
  <c r="K252" s="1"/>
  <c r="O251"/>
  <c r="F251"/>
  <c r="H251" s="1"/>
  <c r="O250"/>
  <c r="F250"/>
  <c r="H250" s="1"/>
  <c r="O249"/>
  <c r="F249"/>
  <c r="H249" s="1"/>
  <c r="O248"/>
  <c r="F248"/>
  <c r="H248" s="1"/>
  <c r="O247"/>
  <c r="F247"/>
  <c r="H247" s="1"/>
  <c r="O246"/>
  <c r="F246"/>
  <c r="H246" s="1"/>
  <c r="O245"/>
  <c r="F245"/>
  <c r="H245" s="1"/>
  <c r="O244"/>
  <c r="F244"/>
  <c r="H244" s="1"/>
  <c r="O243"/>
  <c r="F243"/>
  <c r="H243" s="1"/>
  <c r="O242"/>
  <c r="F242"/>
  <c r="H242" s="1"/>
  <c r="O241"/>
  <c r="F241"/>
  <c r="H241" s="1"/>
  <c r="O240"/>
  <c r="F240"/>
  <c r="H240" s="1"/>
  <c r="O239"/>
  <c r="F239"/>
  <c r="H239" s="1"/>
  <c r="O238"/>
  <c r="F238"/>
  <c r="H238" s="1"/>
  <c r="O237"/>
  <c r="F237"/>
  <c r="H237" s="1"/>
  <c r="O236"/>
  <c r="F236"/>
  <c r="H236" s="1"/>
  <c r="O235"/>
  <c r="F235"/>
  <c r="H235" s="1"/>
  <c r="O234"/>
  <c r="F234"/>
  <c r="H234" s="1"/>
  <c r="O233"/>
  <c r="F233"/>
  <c r="H233" s="1"/>
  <c r="O232"/>
  <c r="F232"/>
  <c r="H232" s="1"/>
  <c r="O231"/>
  <c r="F231"/>
  <c r="H231" s="1"/>
  <c r="O230"/>
  <c r="F230"/>
  <c r="H230" s="1"/>
  <c r="O229"/>
  <c r="F229"/>
  <c r="H229" s="1"/>
  <c r="O228"/>
  <c r="G228"/>
  <c r="F228"/>
  <c r="H228" s="1"/>
  <c r="O227"/>
  <c r="F227"/>
  <c r="H227" s="1"/>
  <c r="O226"/>
  <c r="F226"/>
  <c r="H226" s="1"/>
  <c r="O225"/>
  <c r="F225"/>
  <c r="H225" s="1"/>
  <c r="O224"/>
  <c r="F224"/>
  <c r="H224" s="1"/>
  <c r="O223"/>
  <c r="F223"/>
  <c r="H223" s="1"/>
  <c r="O222"/>
  <c r="F222"/>
  <c r="H222" s="1"/>
  <c r="O221"/>
  <c r="F221"/>
  <c r="H221" s="1"/>
  <c r="O220"/>
  <c r="F220"/>
  <c r="H220" s="1"/>
  <c r="O219"/>
  <c r="G219"/>
  <c r="F219"/>
  <c r="H219" s="1"/>
  <c r="O218"/>
  <c r="F218"/>
  <c r="H218" s="1"/>
  <c r="O217"/>
  <c r="F217"/>
  <c r="H217" s="1"/>
  <c r="O216"/>
  <c r="F216"/>
  <c r="H216" s="1"/>
  <c r="O215"/>
  <c r="F215"/>
  <c r="H215" s="1"/>
  <c r="O214"/>
  <c r="F214"/>
  <c r="H214" s="1"/>
  <c r="O213"/>
  <c r="F213"/>
  <c r="H213" s="1"/>
  <c r="O212"/>
  <c r="F212"/>
  <c r="H212" s="1"/>
  <c r="O211"/>
  <c r="F211"/>
  <c r="H211" s="1"/>
  <c r="O210"/>
  <c r="F210"/>
  <c r="H210" s="1"/>
  <c r="O209"/>
  <c r="F209"/>
  <c r="H209" s="1"/>
  <c r="O208"/>
  <c r="F208"/>
  <c r="H208" s="1"/>
  <c r="O207"/>
  <c r="F207"/>
  <c r="H207" s="1"/>
  <c r="O206"/>
  <c r="F206"/>
  <c r="H206" s="1"/>
  <c r="O205"/>
  <c r="F205"/>
  <c r="H205" s="1"/>
  <c r="O204"/>
  <c r="F204"/>
  <c r="H204" s="1"/>
  <c r="O203"/>
  <c r="F203"/>
  <c r="H203" s="1"/>
  <c r="O202"/>
  <c r="F202"/>
  <c r="H202" s="1"/>
  <c r="O201"/>
  <c r="F201"/>
  <c r="H201" s="1"/>
  <c r="O200"/>
  <c r="F200"/>
  <c r="H200" s="1"/>
  <c r="O199"/>
  <c r="F199"/>
  <c r="H199" s="1"/>
  <c r="O198"/>
  <c r="F198"/>
  <c r="H198" s="1"/>
  <c r="O197"/>
  <c r="F197"/>
  <c r="H197" s="1"/>
  <c r="O196"/>
  <c r="F196"/>
  <c r="H196" s="1"/>
  <c r="O195"/>
  <c r="F195"/>
  <c r="H195" s="1"/>
  <c r="O194"/>
  <c r="F194"/>
  <c r="H194" s="1"/>
  <c r="O193"/>
  <c r="F193"/>
  <c r="H193" s="1"/>
  <c r="O192"/>
  <c r="F192"/>
  <c r="H192" s="1"/>
  <c r="O191"/>
  <c r="F191"/>
  <c r="H191" s="1"/>
  <c r="O190"/>
  <c r="F190"/>
  <c r="H190" s="1"/>
  <c r="O189"/>
  <c r="F189"/>
  <c r="H189" s="1"/>
  <c r="O188"/>
  <c r="F188"/>
  <c r="H188" s="1"/>
  <c r="O187"/>
  <c r="G187"/>
  <c r="F187"/>
  <c r="H187" s="1"/>
  <c r="O186"/>
  <c r="F186"/>
  <c r="H186" s="1"/>
  <c r="O185"/>
  <c r="F185"/>
  <c r="H185" s="1"/>
  <c r="O184"/>
  <c r="F184"/>
  <c r="H184" s="1"/>
  <c r="O183"/>
  <c r="F183"/>
  <c r="H183" s="1"/>
  <c r="O182"/>
  <c r="F182"/>
  <c r="H182" s="1"/>
  <c r="O181"/>
  <c r="G181"/>
  <c r="F181"/>
  <c r="H181" s="1"/>
  <c r="O180"/>
  <c r="F180"/>
  <c r="H180" s="1"/>
  <c r="O179"/>
  <c r="F179"/>
  <c r="H179" s="1"/>
  <c r="O178"/>
  <c r="F178"/>
  <c r="H178" s="1"/>
  <c r="O177"/>
  <c r="F177"/>
  <c r="H177" s="1"/>
  <c r="O176"/>
  <c r="F176"/>
  <c r="H176" s="1"/>
  <c r="O175"/>
  <c r="F175"/>
  <c r="H175" s="1"/>
  <c r="O174"/>
  <c r="F174"/>
  <c r="H174" s="1"/>
  <c r="O173"/>
  <c r="F173"/>
  <c r="H173" s="1"/>
  <c r="O172"/>
  <c r="F172"/>
  <c r="H172" s="1"/>
  <c r="O171"/>
  <c r="F171"/>
  <c r="H171" s="1"/>
  <c r="O170"/>
  <c r="F170"/>
  <c r="H170" s="1"/>
  <c r="O169"/>
  <c r="G169"/>
  <c r="F169"/>
  <c r="H169" s="1"/>
  <c r="O168"/>
  <c r="G168"/>
  <c r="F168"/>
  <c r="H168" s="1"/>
  <c r="O167"/>
  <c r="F167"/>
  <c r="H167" s="1"/>
  <c r="O166"/>
  <c r="F166"/>
  <c r="H166" s="1"/>
  <c r="O165"/>
  <c r="F165"/>
  <c r="H165" s="1"/>
  <c r="O164"/>
  <c r="F164"/>
  <c r="H164" s="1"/>
  <c r="O163"/>
  <c r="F163"/>
  <c r="H163" s="1"/>
  <c r="O162"/>
  <c r="F162"/>
  <c r="H162" s="1"/>
  <c r="O161"/>
  <c r="F161"/>
  <c r="H161" s="1"/>
  <c r="O160"/>
  <c r="F160"/>
  <c r="H160" s="1"/>
  <c r="O159"/>
  <c r="F159"/>
  <c r="H159" s="1"/>
  <c r="O158"/>
  <c r="F158"/>
  <c r="H158" s="1"/>
  <c r="O157"/>
  <c r="F157"/>
  <c r="H157" s="1"/>
  <c r="O156"/>
  <c r="G156"/>
  <c r="F156"/>
  <c r="H156" s="1"/>
  <c r="O155"/>
  <c r="F155"/>
  <c r="H155" s="1"/>
  <c r="O154"/>
  <c r="F154"/>
  <c r="H154" s="1"/>
  <c r="O153"/>
  <c r="F153"/>
  <c r="H153" s="1"/>
  <c r="O152"/>
  <c r="F152"/>
  <c r="H152" s="1"/>
  <c r="O151"/>
  <c r="F151"/>
  <c r="H151" s="1"/>
  <c r="O150"/>
  <c r="F150"/>
  <c r="H150" s="1"/>
  <c r="O149"/>
  <c r="F149"/>
  <c r="H149" s="1"/>
  <c r="O148"/>
  <c r="F148"/>
  <c r="H148" s="1"/>
  <c r="O147"/>
  <c r="F147"/>
  <c r="H147" s="1"/>
  <c r="O146"/>
  <c r="F146"/>
  <c r="H146" s="1"/>
  <c r="O145"/>
  <c r="F145"/>
  <c r="H145" s="1"/>
  <c r="O144"/>
  <c r="F144"/>
  <c r="H144" s="1"/>
  <c r="O143"/>
  <c r="F143"/>
  <c r="H143" s="1"/>
  <c r="O142"/>
  <c r="F142"/>
  <c r="H142" s="1"/>
  <c r="O141"/>
  <c r="F141"/>
  <c r="H141" s="1"/>
  <c r="O140"/>
  <c r="F140"/>
  <c r="H140" s="1"/>
  <c r="O139"/>
  <c r="F139"/>
  <c r="H139" s="1"/>
  <c r="O138"/>
  <c r="F138"/>
  <c r="H138" s="1"/>
  <c r="O137"/>
  <c r="F137"/>
  <c r="H137" s="1"/>
  <c r="O136"/>
  <c r="F136"/>
  <c r="H136" s="1"/>
  <c r="O135"/>
  <c r="F135"/>
  <c r="H135" s="1"/>
  <c r="O134"/>
  <c r="F134"/>
  <c r="H134" s="1"/>
  <c r="O133"/>
  <c r="G133"/>
  <c r="F133"/>
  <c r="H133" s="1"/>
  <c r="O132"/>
  <c r="F132"/>
  <c r="H132" s="1"/>
  <c r="O131"/>
  <c r="F131"/>
  <c r="H131" s="1"/>
  <c r="O130"/>
  <c r="F130"/>
  <c r="H130" s="1"/>
  <c r="O129"/>
  <c r="F129"/>
  <c r="H129" s="1"/>
  <c r="O128"/>
  <c r="F128"/>
  <c r="H128" s="1"/>
  <c r="O127"/>
  <c r="F127"/>
  <c r="H127" s="1"/>
  <c r="O126"/>
  <c r="F126"/>
  <c r="H126" s="1"/>
  <c r="O125"/>
  <c r="F125"/>
  <c r="H125" s="1"/>
  <c r="O124"/>
  <c r="F124"/>
  <c r="H124" s="1"/>
  <c r="O123"/>
  <c r="F123"/>
  <c r="H123" s="1"/>
  <c r="O122"/>
  <c r="F122"/>
  <c r="H122" s="1"/>
  <c r="O121"/>
  <c r="F121"/>
  <c r="H121" s="1"/>
  <c r="O120"/>
  <c r="F120"/>
  <c r="H120" s="1"/>
  <c r="O119"/>
  <c r="F119"/>
  <c r="H119" s="1"/>
  <c r="O118"/>
  <c r="F118"/>
  <c r="H118" s="1"/>
  <c r="O117"/>
  <c r="F117"/>
  <c r="H117" s="1"/>
  <c r="O116"/>
  <c r="F116"/>
  <c r="H116" s="1"/>
  <c r="O115"/>
  <c r="F115"/>
  <c r="H115" s="1"/>
  <c r="O114"/>
  <c r="F114"/>
  <c r="H114" s="1"/>
  <c r="O113"/>
  <c r="F113"/>
  <c r="H113" s="1"/>
  <c r="O112"/>
  <c r="G112"/>
  <c r="F112"/>
  <c r="H112" s="1"/>
  <c r="O111"/>
  <c r="F111"/>
  <c r="H111" s="1"/>
  <c r="O110"/>
  <c r="F110"/>
  <c r="H110" s="1"/>
  <c r="O109"/>
  <c r="F109"/>
  <c r="H109" s="1"/>
  <c r="O108"/>
  <c r="F108"/>
  <c r="H108" s="1"/>
  <c r="O107"/>
  <c r="F107"/>
  <c r="H107" s="1"/>
  <c r="O106"/>
  <c r="F106"/>
  <c r="H106" s="1"/>
  <c r="O105"/>
  <c r="F105"/>
  <c r="H105" s="1"/>
  <c r="O104"/>
  <c r="F104"/>
  <c r="H104" s="1"/>
  <c r="O103"/>
  <c r="F103"/>
  <c r="H103" s="1"/>
  <c r="O102"/>
  <c r="F102"/>
  <c r="H102" s="1"/>
  <c r="O101"/>
  <c r="F101"/>
  <c r="H101" s="1"/>
  <c r="O100"/>
  <c r="F100"/>
  <c r="H100" s="1"/>
  <c r="O99"/>
  <c r="F99"/>
  <c r="H99" s="1"/>
  <c r="O98"/>
  <c r="F98"/>
  <c r="H98" s="1"/>
  <c r="O97"/>
  <c r="G97"/>
  <c r="F97"/>
  <c r="H97" s="1"/>
  <c r="O96"/>
  <c r="F96"/>
  <c r="H96" s="1"/>
  <c r="O95"/>
  <c r="F95"/>
  <c r="H95" s="1"/>
  <c r="O94"/>
  <c r="F94"/>
  <c r="H94" s="1"/>
  <c r="O93"/>
  <c r="G93"/>
  <c r="F93"/>
  <c r="H93" s="1"/>
  <c r="O92"/>
  <c r="F92"/>
  <c r="H92" s="1"/>
  <c r="O91"/>
  <c r="F91"/>
  <c r="H91" s="1"/>
  <c r="O90"/>
  <c r="G90"/>
  <c r="F90"/>
  <c r="H90" s="1"/>
  <c r="O89"/>
  <c r="F89"/>
  <c r="H89" s="1"/>
  <c r="O88"/>
  <c r="F88"/>
  <c r="H88" s="1"/>
  <c r="O87"/>
  <c r="F87"/>
  <c r="H87" s="1"/>
  <c r="O86"/>
  <c r="F86"/>
  <c r="H86" s="1"/>
  <c r="O85"/>
  <c r="F85"/>
  <c r="H85" s="1"/>
  <c r="O84"/>
  <c r="F84"/>
  <c r="H84" s="1"/>
  <c r="O83"/>
  <c r="F83"/>
  <c r="H83" s="1"/>
  <c r="O82"/>
  <c r="F82"/>
  <c r="H82" s="1"/>
  <c r="O81"/>
  <c r="F81"/>
  <c r="H81" s="1"/>
  <c r="O80"/>
  <c r="F80"/>
  <c r="H80" s="1"/>
  <c r="O79"/>
  <c r="F79"/>
  <c r="H79" s="1"/>
  <c r="O78"/>
  <c r="G78"/>
  <c r="F78"/>
  <c r="H78" s="1"/>
  <c r="O77"/>
  <c r="F77"/>
  <c r="H77" s="1"/>
  <c r="O76"/>
  <c r="F76"/>
  <c r="H76" s="1"/>
  <c r="O75"/>
  <c r="F75"/>
  <c r="H75" s="1"/>
  <c r="O74"/>
  <c r="F74"/>
  <c r="H74" s="1"/>
  <c r="O73"/>
  <c r="G73"/>
  <c r="F73"/>
  <c r="H73" s="1"/>
  <c r="O72"/>
  <c r="F72"/>
  <c r="H72" s="1"/>
  <c r="O71"/>
  <c r="F71"/>
  <c r="H71" s="1"/>
  <c r="O70"/>
  <c r="F70"/>
  <c r="H70" s="1"/>
  <c r="O69"/>
  <c r="F69"/>
  <c r="H69" s="1"/>
  <c r="O68"/>
  <c r="F68"/>
  <c r="H68" s="1"/>
  <c r="O67"/>
  <c r="F67"/>
  <c r="H67" s="1"/>
  <c r="O66"/>
  <c r="F66"/>
  <c r="H66" s="1"/>
  <c r="O65"/>
  <c r="G65"/>
  <c r="F65"/>
  <c r="H65" s="1"/>
  <c r="O64"/>
  <c r="F64"/>
  <c r="H64" s="1"/>
  <c r="O63"/>
  <c r="F63"/>
  <c r="H63" s="1"/>
  <c r="O62"/>
  <c r="G62"/>
  <c r="F62"/>
  <c r="H62" s="1"/>
  <c r="O61"/>
  <c r="F61"/>
  <c r="H61" s="1"/>
  <c r="O60"/>
  <c r="F60"/>
  <c r="H60" s="1"/>
  <c r="O59"/>
  <c r="F59"/>
  <c r="H59" s="1"/>
  <c r="O58"/>
  <c r="F58"/>
  <c r="H58" s="1"/>
  <c r="O57"/>
  <c r="G57"/>
  <c r="F57"/>
  <c r="H57" s="1"/>
  <c r="O56"/>
  <c r="F56"/>
  <c r="H56" s="1"/>
  <c r="O55"/>
  <c r="F55"/>
  <c r="H55" s="1"/>
  <c r="O54"/>
  <c r="F54"/>
  <c r="H54" s="1"/>
  <c r="O53"/>
  <c r="G53"/>
  <c r="F53"/>
  <c r="H53" s="1"/>
  <c r="O52"/>
  <c r="F52"/>
  <c r="H52" s="1"/>
  <c r="O51"/>
  <c r="F51"/>
  <c r="H51" s="1"/>
  <c r="O50"/>
  <c r="F50"/>
  <c r="H50" s="1"/>
  <c r="O49"/>
  <c r="F49"/>
  <c r="H49" s="1"/>
  <c r="O48"/>
  <c r="F48"/>
  <c r="H48" s="1"/>
  <c r="O47"/>
  <c r="F47"/>
  <c r="H47" s="1"/>
  <c r="O46"/>
  <c r="F46"/>
  <c r="H46" s="1"/>
  <c r="O45"/>
  <c r="F45"/>
  <c r="H45" s="1"/>
  <c r="O44"/>
  <c r="F44"/>
  <c r="H44" s="1"/>
  <c r="O43"/>
  <c r="F43"/>
  <c r="H43" s="1"/>
  <c r="O42"/>
  <c r="F42"/>
  <c r="H42" s="1"/>
  <c r="O41"/>
  <c r="F41"/>
  <c r="H41" s="1"/>
  <c r="O40"/>
  <c r="F40"/>
  <c r="H40" s="1"/>
  <c r="O39"/>
  <c r="F39"/>
  <c r="H39" s="1"/>
  <c r="O38"/>
  <c r="F38"/>
  <c r="H38" s="1"/>
  <c r="O37"/>
  <c r="F37"/>
  <c r="H37" s="1"/>
  <c r="O36"/>
  <c r="F36"/>
  <c r="H36" s="1"/>
  <c r="O35"/>
  <c r="F35"/>
  <c r="H35" s="1"/>
  <c r="O34"/>
  <c r="F34"/>
  <c r="H34" s="1"/>
  <c r="O33"/>
  <c r="F33"/>
  <c r="H33" s="1"/>
  <c r="O32"/>
  <c r="F32"/>
  <c r="H32" s="1"/>
  <c r="O31"/>
  <c r="F31"/>
  <c r="H31" s="1"/>
  <c r="O30"/>
  <c r="F30"/>
  <c r="H30" s="1"/>
  <c r="O29"/>
  <c r="F29"/>
  <c r="H29" s="1"/>
  <c r="O28"/>
  <c r="F28"/>
  <c r="H28" s="1"/>
  <c r="O27"/>
  <c r="F27"/>
  <c r="H27" s="1"/>
  <c r="O26"/>
  <c r="F26"/>
  <c r="H26" s="1"/>
  <c r="O25"/>
  <c r="F25"/>
  <c r="H25" s="1"/>
  <c r="O24"/>
  <c r="F24"/>
  <c r="J24" s="1"/>
  <c r="O23"/>
  <c r="F23"/>
  <c r="J23" s="1"/>
  <c r="O22"/>
  <c r="F22"/>
  <c r="J22" s="1"/>
  <c r="O21"/>
  <c r="F21"/>
  <c r="J21" s="1"/>
  <c r="O20"/>
  <c r="F20"/>
  <c r="J20" s="1"/>
  <c r="O19"/>
  <c r="F19"/>
  <c r="J19" s="1"/>
  <c r="O18"/>
  <c r="F18"/>
  <c r="J18" s="1"/>
  <c r="O17"/>
  <c r="F17"/>
  <c r="J17" s="1"/>
  <c r="O16"/>
  <c r="F16"/>
  <c r="J16" s="1"/>
  <c r="O15"/>
  <c r="F15"/>
  <c r="J15" s="1"/>
  <c r="O14"/>
  <c r="F14"/>
  <c r="J14" s="1"/>
  <c r="O13"/>
  <c r="F13"/>
  <c r="J13" s="1"/>
  <c r="O12"/>
  <c r="F12"/>
  <c r="J12" s="1"/>
  <c r="O11"/>
  <c r="F11"/>
  <c r="J11" s="1"/>
  <c r="O10"/>
  <c r="F10"/>
  <c r="J10" s="1"/>
  <c r="O9"/>
  <c r="F9"/>
  <c r="J9" s="1"/>
  <c r="O8"/>
  <c r="F8"/>
  <c r="J8" s="1"/>
  <c r="O7"/>
  <c r="F7"/>
  <c r="G7" s="1"/>
  <c r="O6"/>
  <c r="F6"/>
  <c r="G6" s="1"/>
  <c r="O5"/>
  <c r="F5"/>
  <c r="G5" s="1"/>
  <c r="N5" s="1"/>
  <c r="O4"/>
  <c r="F4"/>
  <c r="G4" s="1"/>
  <c r="O3"/>
  <c r="F3"/>
  <c r="G3" s="1"/>
  <c r="A390" l="1"/>
  <c r="P390" s="1"/>
  <c r="A394"/>
  <c r="P394" s="1"/>
  <c r="A318"/>
  <c r="P318" s="1"/>
  <c r="A397"/>
  <c r="P397" s="1"/>
  <c r="A354"/>
  <c r="P354" s="1"/>
  <c r="A355"/>
  <c r="P355" s="1"/>
  <c r="A356"/>
  <c r="P356" s="1"/>
  <c r="A357"/>
  <c r="P357" s="1"/>
  <c r="A358"/>
  <c r="P358" s="1"/>
  <c r="A359"/>
  <c r="P359" s="1"/>
  <c r="A376"/>
  <c r="P376" s="1"/>
  <c r="A382"/>
  <c r="P382" s="1"/>
  <c r="A383"/>
  <c r="P383" s="1"/>
  <c r="A388"/>
  <c r="P388" s="1"/>
  <c r="A395"/>
  <c r="P395" s="1"/>
  <c r="A396"/>
  <c r="P396" s="1"/>
  <c r="A384"/>
  <c r="P384" s="1"/>
  <c r="A372"/>
  <c r="P372" s="1"/>
  <c r="A360"/>
  <c r="P360" s="1"/>
  <c r="A348"/>
  <c r="P348" s="1"/>
  <c r="A336"/>
  <c r="P336" s="1"/>
  <c r="A324"/>
  <c r="P324" s="1"/>
  <c r="A312"/>
  <c r="P312" s="1"/>
  <c r="A300"/>
  <c r="P300" s="1"/>
  <c r="A288"/>
  <c r="P288" s="1"/>
  <c r="A276"/>
  <c r="P276" s="1"/>
  <c r="A264"/>
  <c r="P264" s="1"/>
  <c r="A252"/>
  <c r="P252" s="1"/>
  <c r="A240"/>
  <c r="P240" s="1"/>
  <c r="A228"/>
  <c r="P228" s="1"/>
  <c r="A216"/>
  <c r="P216" s="1"/>
  <c r="A204"/>
  <c r="P204" s="1"/>
  <c r="A192"/>
  <c r="P192" s="1"/>
  <c r="A180"/>
  <c r="P180" s="1"/>
  <c r="A168"/>
  <c r="P168" s="1"/>
  <c r="A156"/>
  <c r="P156" s="1"/>
  <c r="A144"/>
  <c r="P144" s="1"/>
  <c r="A132"/>
  <c r="P132" s="1"/>
  <c r="A120"/>
  <c r="P120" s="1"/>
  <c r="A108"/>
  <c r="P108" s="1"/>
  <c r="A96"/>
  <c r="P96" s="1"/>
  <c r="A84"/>
  <c r="P84" s="1"/>
  <c r="A72"/>
  <c r="P72" s="1"/>
  <c r="A60"/>
  <c r="P60" s="1"/>
  <c r="A48"/>
  <c r="P48" s="1"/>
  <c r="A36"/>
  <c r="P36" s="1"/>
  <c r="A24"/>
  <c r="P24" s="1"/>
  <c r="A12"/>
  <c r="P12" s="1"/>
  <c r="E398"/>
  <c r="K398" s="1"/>
  <c r="E386"/>
  <c r="K386" s="1"/>
  <c r="E374"/>
  <c r="K374" s="1"/>
  <c r="E362"/>
  <c r="K362" s="1"/>
  <c r="E350"/>
  <c r="K350" s="1"/>
  <c r="E338"/>
  <c r="K338" s="1"/>
  <c r="E326"/>
  <c r="K326" s="1"/>
  <c r="E314"/>
  <c r="K314" s="1"/>
  <c r="E302"/>
  <c r="K302" s="1"/>
  <c r="E290"/>
  <c r="K290" s="1"/>
  <c r="E278"/>
  <c r="K278" s="1"/>
  <c r="E266"/>
  <c r="K266" s="1"/>
  <c r="E254"/>
  <c r="K254" s="1"/>
  <c r="E242"/>
  <c r="K242" s="1"/>
  <c r="E230"/>
  <c r="E218"/>
  <c r="K218" s="1"/>
  <c r="E206"/>
  <c r="K206" s="1"/>
  <c r="E194"/>
  <c r="K194" s="1"/>
  <c r="E182"/>
  <c r="K182" s="1"/>
  <c r="E170"/>
  <c r="K170" s="1"/>
  <c r="E158"/>
  <c r="K158" s="1"/>
  <c r="E146"/>
  <c r="K146" s="1"/>
  <c r="E134"/>
  <c r="K134" s="1"/>
  <c r="E122"/>
  <c r="K122" s="1"/>
  <c r="E110"/>
  <c r="K110" s="1"/>
  <c r="E98"/>
  <c r="K98" s="1"/>
  <c r="E86"/>
  <c r="K86" s="1"/>
  <c r="E74"/>
  <c r="E62"/>
  <c r="E50"/>
  <c r="K50" s="1"/>
  <c r="E38"/>
  <c r="E26"/>
  <c r="E14"/>
  <c r="K14" s="1"/>
  <c r="A385"/>
  <c r="P385" s="1"/>
  <c r="A373"/>
  <c r="P373" s="1"/>
  <c r="A361"/>
  <c r="P361" s="1"/>
  <c r="A349"/>
  <c r="P349" s="1"/>
  <c r="A337"/>
  <c r="P337" s="1"/>
  <c r="A325"/>
  <c r="P325" s="1"/>
  <c r="A313"/>
  <c r="P313" s="1"/>
  <c r="A301"/>
  <c r="P301" s="1"/>
  <c r="A289"/>
  <c r="P289" s="1"/>
  <c r="A277"/>
  <c r="P277" s="1"/>
  <c r="A265"/>
  <c r="P265" s="1"/>
  <c r="A253"/>
  <c r="P253" s="1"/>
  <c r="A241"/>
  <c r="P241" s="1"/>
  <c r="A229"/>
  <c r="P229" s="1"/>
  <c r="A217"/>
  <c r="P217" s="1"/>
  <c r="A205"/>
  <c r="P205" s="1"/>
  <c r="A193"/>
  <c r="P193" s="1"/>
  <c r="A181"/>
  <c r="P181" s="1"/>
  <c r="A169"/>
  <c r="P169" s="1"/>
  <c r="A157"/>
  <c r="P157" s="1"/>
  <c r="A145"/>
  <c r="P145" s="1"/>
  <c r="A133"/>
  <c r="P133" s="1"/>
  <c r="A121"/>
  <c r="P121" s="1"/>
  <c r="A109"/>
  <c r="P109" s="1"/>
  <c r="A97"/>
  <c r="P97" s="1"/>
  <c r="A85"/>
  <c r="P85" s="1"/>
  <c r="A73"/>
  <c r="P73" s="1"/>
  <c r="A61"/>
  <c r="P61" s="1"/>
  <c r="A49"/>
  <c r="P49" s="1"/>
  <c r="A37"/>
  <c r="P37" s="1"/>
  <c r="A25"/>
  <c r="P25" s="1"/>
  <c r="A13"/>
  <c r="P13" s="1"/>
  <c r="E399"/>
  <c r="K399" s="1"/>
  <c r="E387"/>
  <c r="K387" s="1"/>
  <c r="E375"/>
  <c r="K375" s="1"/>
  <c r="E363"/>
  <c r="K363" s="1"/>
  <c r="E351"/>
  <c r="K351" s="1"/>
  <c r="E339"/>
  <c r="K339" s="1"/>
  <c r="E327"/>
  <c r="K327" s="1"/>
  <c r="E315"/>
  <c r="K315" s="1"/>
  <c r="E303"/>
  <c r="K303" s="1"/>
  <c r="E291"/>
  <c r="K291" s="1"/>
  <c r="E279"/>
  <c r="K279" s="1"/>
  <c r="E267"/>
  <c r="K267" s="1"/>
  <c r="E255"/>
  <c r="K255" s="1"/>
  <c r="E243"/>
  <c r="K243" s="1"/>
  <c r="E231"/>
  <c r="K231" s="1"/>
  <c r="E219"/>
  <c r="K219" s="1"/>
  <c r="E207"/>
  <c r="K207" s="1"/>
  <c r="E195"/>
  <c r="K195" s="1"/>
  <c r="E183"/>
  <c r="E171"/>
  <c r="K171" s="1"/>
  <c r="E159"/>
  <c r="K159" s="1"/>
  <c r="E147"/>
  <c r="K147" s="1"/>
  <c r="E135"/>
  <c r="K135" s="1"/>
  <c r="E123"/>
  <c r="K123" s="1"/>
  <c r="E111"/>
  <c r="E99"/>
  <c r="K99" s="1"/>
  <c r="E87"/>
  <c r="E75"/>
  <c r="K75" s="1"/>
  <c r="E63"/>
  <c r="K63" s="1"/>
  <c r="E51"/>
  <c r="K51" s="1"/>
  <c r="E39"/>
  <c r="K39" s="1"/>
  <c r="E27"/>
  <c r="K27" s="1"/>
  <c r="E15"/>
  <c r="K15" s="1"/>
  <c r="E3"/>
  <c r="A242"/>
  <c r="P242" s="1"/>
  <c r="A230"/>
  <c r="P230" s="1"/>
  <c r="A218"/>
  <c r="P218" s="1"/>
  <c r="A206"/>
  <c r="P206" s="1"/>
  <c r="A194"/>
  <c r="P194" s="1"/>
  <c r="A182"/>
  <c r="P182" s="1"/>
  <c r="A170"/>
  <c r="P170" s="1"/>
  <c r="A158"/>
  <c r="P158" s="1"/>
  <c r="A146"/>
  <c r="P146" s="1"/>
  <c r="A134"/>
  <c r="P134" s="1"/>
  <c r="A122"/>
  <c r="P122" s="1"/>
  <c r="A110"/>
  <c r="P110" s="1"/>
  <c r="A98"/>
  <c r="P98" s="1"/>
  <c r="A86"/>
  <c r="P86" s="1"/>
  <c r="A74"/>
  <c r="P74" s="1"/>
  <c r="A62"/>
  <c r="P62" s="1"/>
  <c r="A50"/>
  <c r="P50" s="1"/>
  <c r="A38"/>
  <c r="P38" s="1"/>
  <c r="A26"/>
  <c r="P26" s="1"/>
  <c r="A14"/>
  <c r="P14" s="1"/>
  <c r="E364"/>
  <c r="K364" s="1"/>
  <c r="E352"/>
  <c r="K352" s="1"/>
  <c r="E340"/>
  <c r="K340" s="1"/>
  <c r="E328"/>
  <c r="K328" s="1"/>
  <c r="E316"/>
  <c r="K316" s="1"/>
  <c r="E304"/>
  <c r="K304" s="1"/>
  <c r="E292"/>
  <c r="K292" s="1"/>
  <c r="E280"/>
  <c r="K280" s="1"/>
  <c r="E268"/>
  <c r="K268" s="1"/>
  <c r="E256"/>
  <c r="K256" s="1"/>
  <c r="E244"/>
  <c r="K244" s="1"/>
  <c r="E232"/>
  <c r="K232" s="1"/>
  <c r="E220"/>
  <c r="E208"/>
  <c r="K208" s="1"/>
  <c r="E196"/>
  <c r="K196" s="1"/>
  <c r="E184"/>
  <c r="K184" s="1"/>
  <c r="E172"/>
  <c r="K172" s="1"/>
  <c r="E160"/>
  <c r="K160" s="1"/>
  <c r="E148"/>
  <c r="K148" s="1"/>
  <c r="E136"/>
  <c r="K136" s="1"/>
  <c r="E124"/>
  <c r="K124" s="1"/>
  <c r="E112"/>
  <c r="K112" s="1"/>
  <c r="E100"/>
  <c r="K100" s="1"/>
  <c r="E88"/>
  <c r="E76"/>
  <c r="K76" s="1"/>
  <c r="E64"/>
  <c r="K64" s="1"/>
  <c r="E52"/>
  <c r="K52" s="1"/>
  <c r="E40"/>
  <c r="K40" s="1"/>
  <c r="E28"/>
  <c r="E16"/>
  <c r="K16" s="1"/>
  <c r="E4"/>
  <c r="A243"/>
  <c r="P243" s="1"/>
  <c r="A231"/>
  <c r="P231" s="1"/>
  <c r="A219"/>
  <c r="P219" s="1"/>
  <c r="A207"/>
  <c r="P207" s="1"/>
  <c r="A195"/>
  <c r="P195" s="1"/>
  <c r="A183"/>
  <c r="P183" s="1"/>
  <c r="A171"/>
  <c r="P171" s="1"/>
  <c r="A159"/>
  <c r="P159" s="1"/>
  <c r="A147"/>
  <c r="P147" s="1"/>
  <c r="A135"/>
  <c r="P135" s="1"/>
  <c r="A123"/>
  <c r="P123" s="1"/>
  <c r="A111"/>
  <c r="P111" s="1"/>
  <c r="A99"/>
  <c r="P99" s="1"/>
  <c r="A87"/>
  <c r="P87" s="1"/>
  <c r="A75"/>
  <c r="P75" s="1"/>
  <c r="A63"/>
  <c r="P63" s="1"/>
  <c r="A51"/>
  <c r="P51" s="1"/>
  <c r="A39"/>
  <c r="P39" s="1"/>
  <c r="A27"/>
  <c r="P27" s="1"/>
  <c r="A15"/>
  <c r="P15" s="1"/>
  <c r="A3"/>
  <c r="P3" s="1"/>
  <c r="E389"/>
  <c r="K389" s="1"/>
  <c r="E377"/>
  <c r="K377" s="1"/>
  <c r="E365"/>
  <c r="K365" s="1"/>
  <c r="E353"/>
  <c r="K353" s="1"/>
  <c r="E341"/>
  <c r="K341" s="1"/>
  <c r="E329"/>
  <c r="K329" s="1"/>
  <c r="E317"/>
  <c r="K317" s="1"/>
  <c r="E305"/>
  <c r="K305" s="1"/>
  <c r="E293"/>
  <c r="K293" s="1"/>
  <c r="E281"/>
  <c r="K281" s="1"/>
  <c r="E269"/>
  <c r="K269" s="1"/>
  <c r="E257"/>
  <c r="K257" s="1"/>
  <c r="E245"/>
  <c r="E233"/>
  <c r="K233" s="1"/>
  <c r="E221"/>
  <c r="K221" s="1"/>
  <c r="E209"/>
  <c r="K209" s="1"/>
  <c r="E197"/>
  <c r="E185"/>
  <c r="K185" s="1"/>
  <c r="E173"/>
  <c r="K173" s="1"/>
  <c r="E161"/>
  <c r="K161" s="1"/>
  <c r="E149"/>
  <c r="E137"/>
  <c r="K137" s="1"/>
  <c r="E125"/>
  <c r="K125" s="1"/>
  <c r="E113"/>
  <c r="K113" s="1"/>
  <c r="E101"/>
  <c r="E89"/>
  <c r="E77"/>
  <c r="K77" s="1"/>
  <c r="E65"/>
  <c r="K65" s="1"/>
  <c r="E53"/>
  <c r="E41"/>
  <c r="E29"/>
  <c r="E17"/>
  <c r="K17" s="1"/>
  <c r="E5"/>
  <c r="K5" s="1"/>
  <c r="A244"/>
  <c r="P244" s="1"/>
  <c r="A232"/>
  <c r="P232" s="1"/>
  <c r="A220"/>
  <c r="P220" s="1"/>
  <c r="A208"/>
  <c r="P208" s="1"/>
  <c r="A196"/>
  <c r="P196" s="1"/>
  <c r="A184"/>
  <c r="P184" s="1"/>
  <c r="A172"/>
  <c r="P172" s="1"/>
  <c r="A160"/>
  <c r="P160" s="1"/>
  <c r="A148"/>
  <c r="P148" s="1"/>
  <c r="A136"/>
  <c r="P136" s="1"/>
  <c r="A124"/>
  <c r="P124" s="1"/>
  <c r="A112"/>
  <c r="P112" s="1"/>
  <c r="A100"/>
  <c r="P100" s="1"/>
  <c r="A88"/>
  <c r="P88" s="1"/>
  <c r="A76"/>
  <c r="P76" s="1"/>
  <c r="A64"/>
  <c r="P64" s="1"/>
  <c r="A52"/>
  <c r="P52" s="1"/>
  <c r="A40"/>
  <c r="P40" s="1"/>
  <c r="A28"/>
  <c r="P28" s="1"/>
  <c r="A16"/>
  <c r="P16" s="1"/>
  <c r="A4"/>
  <c r="P4" s="1"/>
  <c r="E378"/>
  <c r="K378" s="1"/>
  <c r="E366"/>
  <c r="K366" s="1"/>
  <c r="E342"/>
  <c r="K342" s="1"/>
  <c r="E330"/>
  <c r="K330" s="1"/>
  <c r="E306"/>
  <c r="K306" s="1"/>
  <c r="E294"/>
  <c r="K294" s="1"/>
  <c r="E282"/>
  <c r="K282" s="1"/>
  <c r="E270"/>
  <c r="K270" s="1"/>
  <c r="E258"/>
  <c r="K258" s="1"/>
  <c r="E246"/>
  <c r="K246" s="1"/>
  <c r="E234"/>
  <c r="K234" s="1"/>
  <c r="E222"/>
  <c r="K222" s="1"/>
  <c r="E210"/>
  <c r="K210" s="1"/>
  <c r="E198"/>
  <c r="K198" s="1"/>
  <c r="E186"/>
  <c r="K186" s="1"/>
  <c r="E174"/>
  <c r="K174" s="1"/>
  <c r="E162"/>
  <c r="K162" s="1"/>
  <c r="E150"/>
  <c r="K150" s="1"/>
  <c r="E138"/>
  <c r="K138" s="1"/>
  <c r="E126"/>
  <c r="K126" s="1"/>
  <c r="E114"/>
  <c r="K114" s="1"/>
  <c r="E102"/>
  <c r="K102" s="1"/>
  <c r="E90"/>
  <c r="K90" s="1"/>
  <c r="E78"/>
  <c r="K78" s="1"/>
  <c r="E66"/>
  <c r="K66" s="1"/>
  <c r="E54"/>
  <c r="K54" s="1"/>
  <c r="E42"/>
  <c r="E30"/>
  <c r="K30" s="1"/>
  <c r="E18"/>
  <c r="K18" s="1"/>
  <c r="E6"/>
  <c r="K6" s="1"/>
  <c r="A245"/>
  <c r="P245" s="1"/>
  <c r="A233"/>
  <c r="P233" s="1"/>
  <c r="A221"/>
  <c r="P221" s="1"/>
  <c r="A209"/>
  <c r="P209" s="1"/>
  <c r="A197"/>
  <c r="P197" s="1"/>
  <c r="A185"/>
  <c r="P185" s="1"/>
  <c r="A173"/>
  <c r="P173" s="1"/>
  <c r="A161"/>
  <c r="P161" s="1"/>
  <c r="A149"/>
  <c r="P149" s="1"/>
  <c r="A137"/>
  <c r="P137" s="1"/>
  <c r="A125"/>
  <c r="P125" s="1"/>
  <c r="A113"/>
  <c r="P113" s="1"/>
  <c r="A101"/>
  <c r="P101" s="1"/>
  <c r="A89"/>
  <c r="P89" s="1"/>
  <c r="A77"/>
  <c r="P77" s="1"/>
  <c r="A65"/>
  <c r="P65" s="1"/>
  <c r="A53"/>
  <c r="P53" s="1"/>
  <c r="A41"/>
  <c r="P41" s="1"/>
  <c r="A29"/>
  <c r="P29" s="1"/>
  <c r="A17"/>
  <c r="P17" s="1"/>
  <c r="A5"/>
  <c r="P5" s="1"/>
  <c r="E391"/>
  <c r="K391" s="1"/>
  <c r="E379"/>
  <c r="K379" s="1"/>
  <c r="E367"/>
  <c r="K367" s="1"/>
  <c r="E343"/>
  <c r="K343" s="1"/>
  <c r="E331"/>
  <c r="K331" s="1"/>
  <c r="E319"/>
  <c r="K319" s="1"/>
  <c r="E307"/>
  <c r="K307" s="1"/>
  <c r="E295"/>
  <c r="K295" s="1"/>
  <c r="E283"/>
  <c r="K283" s="1"/>
  <c r="E271"/>
  <c r="K271" s="1"/>
  <c r="E259"/>
  <c r="K259" s="1"/>
  <c r="E247"/>
  <c r="K247" s="1"/>
  <c r="E235"/>
  <c r="K235" s="1"/>
  <c r="E223"/>
  <c r="K223" s="1"/>
  <c r="E211"/>
  <c r="K211" s="1"/>
  <c r="E199"/>
  <c r="K199" s="1"/>
  <c r="E187"/>
  <c r="E175"/>
  <c r="K175" s="1"/>
  <c r="E163"/>
  <c r="K163" s="1"/>
  <c r="E151"/>
  <c r="E139"/>
  <c r="K139" s="1"/>
  <c r="E127"/>
  <c r="K127" s="1"/>
  <c r="E115"/>
  <c r="K115" s="1"/>
  <c r="E103"/>
  <c r="E91"/>
  <c r="K91" s="1"/>
  <c r="E79"/>
  <c r="K79" s="1"/>
  <c r="E67"/>
  <c r="K67" s="1"/>
  <c r="E55"/>
  <c r="K55" s="1"/>
  <c r="E43"/>
  <c r="K43" s="1"/>
  <c r="E31"/>
  <c r="K31" s="1"/>
  <c r="E19"/>
  <c r="E7"/>
  <c r="A246"/>
  <c r="P246" s="1"/>
  <c r="A234"/>
  <c r="P234" s="1"/>
  <c r="A222"/>
  <c r="P222" s="1"/>
  <c r="A210"/>
  <c r="P210" s="1"/>
  <c r="A198"/>
  <c r="P198" s="1"/>
  <c r="A186"/>
  <c r="P186" s="1"/>
  <c r="A174"/>
  <c r="P174" s="1"/>
  <c r="A162"/>
  <c r="P162" s="1"/>
  <c r="A150"/>
  <c r="P150" s="1"/>
  <c r="A138"/>
  <c r="P138" s="1"/>
  <c r="A126"/>
  <c r="P126" s="1"/>
  <c r="A114"/>
  <c r="P114" s="1"/>
  <c r="A102"/>
  <c r="P102" s="1"/>
  <c r="A90"/>
  <c r="P90" s="1"/>
  <c r="A78"/>
  <c r="P78" s="1"/>
  <c r="A66"/>
  <c r="P66" s="1"/>
  <c r="A54"/>
  <c r="P54" s="1"/>
  <c r="A42"/>
  <c r="P42" s="1"/>
  <c r="A30"/>
  <c r="P30" s="1"/>
  <c r="A18"/>
  <c r="P18" s="1"/>
  <c r="A6"/>
  <c r="P6" s="1"/>
  <c r="E392"/>
  <c r="K392" s="1"/>
  <c r="E380"/>
  <c r="K380" s="1"/>
  <c r="E368"/>
  <c r="K368" s="1"/>
  <c r="E344"/>
  <c r="K344" s="1"/>
  <c r="E332"/>
  <c r="K332" s="1"/>
  <c r="E320"/>
  <c r="K320" s="1"/>
  <c r="E308"/>
  <c r="K308" s="1"/>
  <c r="E296"/>
  <c r="K296" s="1"/>
  <c r="E284"/>
  <c r="K284" s="1"/>
  <c r="E272"/>
  <c r="K272" s="1"/>
  <c r="E260"/>
  <c r="K260" s="1"/>
  <c r="E248"/>
  <c r="K248" s="1"/>
  <c r="E236"/>
  <c r="K236" s="1"/>
  <c r="E224"/>
  <c r="K224" s="1"/>
  <c r="E212"/>
  <c r="K212" s="1"/>
  <c r="E200"/>
  <c r="K200" s="1"/>
  <c r="E188"/>
  <c r="E176"/>
  <c r="K176" s="1"/>
  <c r="E164"/>
  <c r="K164" s="1"/>
  <c r="E152"/>
  <c r="K152" s="1"/>
  <c r="E140"/>
  <c r="K140" s="1"/>
  <c r="E128"/>
  <c r="K128" s="1"/>
  <c r="E116"/>
  <c r="K116" s="1"/>
  <c r="E104"/>
  <c r="K104" s="1"/>
  <c r="E92"/>
  <c r="K92" s="1"/>
  <c r="E80"/>
  <c r="K80" s="1"/>
  <c r="E68"/>
  <c r="E56"/>
  <c r="K56" s="1"/>
  <c r="E44"/>
  <c r="K44" s="1"/>
  <c r="E32"/>
  <c r="K32" s="1"/>
  <c r="E20"/>
  <c r="E8"/>
  <c r="K8" s="1"/>
  <c r="A247"/>
  <c r="P247" s="1"/>
  <c r="A235"/>
  <c r="P235" s="1"/>
  <c r="A223"/>
  <c r="P223" s="1"/>
  <c r="A211"/>
  <c r="P211" s="1"/>
  <c r="A199"/>
  <c r="P199" s="1"/>
  <c r="A187"/>
  <c r="P187" s="1"/>
  <c r="A175"/>
  <c r="P175" s="1"/>
  <c r="A163"/>
  <c r="P163" s="1"/>
  <c r="A151"/>
  <c r="P151" s="1"/>
  <c r="A139"/>
  <c r="P139" s="1"/>
  <c r="A127"/>
  <c r="P127" s="1"/>
  <c r="A115"/>
  <c r="P115" s="1"/>
  <c r="A103"/>
  <c r="P103" s="1"/>
  <c r="A91"/>
  <c r="P91" s="1"/>
  <c r="A79"/>
  <c r="P79" s="1"/>
  <c r="A67"/>
  <c r="P67" s="1"/>
  <c r="A55"/>
  <c r="P55" s="1"/>
  <c r="A43"/>
  <c r="P43" s="1"/>
  <c r="A31"/>
  <c r="P31" s="1"/>
  <c r="A19"/>
  <c r="P19" s="1"/>
  <c r="A7"/>
  <c r="P7" s="1"/>
  <c r="E393"/>
  <c r="K393" s="1"/>
  <c r="E381"/>
  <c r="K381" s="1"/>
  <c r="E369"/>
  <c r="K369" s="1"/>
  <c r="E345"/>
  <c r="K345" s="1"/>
  <c r="E333"/>
  <c r="K333" s="1"/>
  <c r="E321"/>
  <c r="K321" s="1"/>
  <c r="E309"/>
  <c r="K309" s="1"/>
  <c r="E297"/>
  <c r="K297" s="1"/>
  <c r="E285"/>
  <c r="K285" s="1"/>
  <c r="E273"/>
  <c r="K273" s="1"/>
  <c r="E261"/>
  <c r="K261" s="1"/>
  <c r="E249"/>
  <c r="K249" s="1"/>
  <c r="E237"/>
  <c r="K237" s="1"/>
  <c r="E225"/>
  <c r="E213"/>
  <c r="K213" s="1"/>
  <c r="E201"/>
  <c r="K201" s="1"/>
  <c r="E189"/>
  <c r="K189" s="1"/>
  <c r="E177"/>
  <c r="K177" s="1"/>
  <c r="E165"/>
  <c r="K165" s="1"/>
  <c r="E153"/>
  <c r="K153" s="1"/>
  <c r="E141"/>
  <c r="K141" s="1"/>
  <c r="E129"/>
  <c r="K129" s="1"/>
  <c r="E117"/>
  <c r="K117" s="1"/>
  <c r="E105"/>
  <c r="K105" s="1"/>
  <c r="E93"/>
  <c r="K93" s="1"/>
  <c r="E81"/>
  <c r="K81" s="1"/>
  <c r="E69"/>
  <c r="K69" s="1"/>
  <c r="E57"/>
  <c r="K57" s="1"/>
  <c r="E45"/>
  <c r="E33"/>
  <c r="E21"/>
  <c r="K21" s="1"/>
  <c r="E9"/>
  <c r="A248"/>
  <c r="P248" s="1"/>
  <c r="A236"/>
  <c r="P236" s="1"/>
  <c r="A224"/>
  <c r="P224" s="1"/>
  <c r="A212"/>
  <c r="P212" s="1"/>
  <c r="A200"/>
  <c r="P200" s="1"/>
  <c r="A188"/>
  <c r="P188" s="1"/>
  <c r="A176"/>
  <c r="P176" s="1"/>
  <c r="A164"/>
  <c r="P164" s="1"/>
  <c r="A152"/>
  <c r="P152" s="1"/>
  <c r="A140"/>
  <c r="P140" s="1"/>
  <c r="A128"/>
  <c r="P128" s="1"/>
  <c r="A116"/>
  <c r="P116" s="1"/>
  <c r="A104"/>
  <c r="P104" s="1"/>
  <c r="A92"/>
  <c r="P92" s="1"/>
  <c r="A80"/>
  <c r="P80" s="1"/>
  <c r="A68"/>
  <c r="P68" s="1"/>
  <c r="A56"/>
  <c r="P56" s="1"/>
  <c r="A44"/>
  <c r="P44" s="1"/>
  <c r="A32"/>
  <c r="P32" s="1"/>
  <c r="A20"/>
  <c r="P20" s="1"/>
  <c r="A8"/>
  <c r="P8" s="1"/>
  <c r="E370"/>
  <c r="K370" s="1"/>
  <c r="E346"/>
  <c r="K346" s="1"/>
  <c r="E334"/>
  <c r="K334" s="1"/>
  <c r="E322"/>
  <c r="K322" s="1"/>
  <c r="E310"/>
  <c r="K310" s="1"/>
  <c r="E298"/>
  <c r="K298" s="1"/>
  <c r="E286"/>
  <c r="K286" s="1"/>
  <c r="E274"/>
  <c r="K274" s="1"/>
  <c r="E262"/>
  <c r="K262" s="1"/>
  <c r="E250"/>
  <c r="K250" s="1"/>
  <c r="E238"/>
  <c r="K238" s="1"/>
  <c r="E226"/>
  <c r="E214"/>
  <c r="K214" s="1"/>
  <c r="E202"/>
  <c r="K202" s="1"/>
  <c r="E190"/>
  <c r="K190" s="1"/>
  <c r="E178"/>
  <c r="K178" s="1"/>
  <c r="E166"/>
  <c r="K166" s="1"/>
  <c r="E154"/>
  <c r="K154" s="1"/>
  <c r="E142"/>
  <c r="K142" s="1"/>
  <c r="E130"/>
  <c r="K130" s="1"/>
  <c r="E118"/>
  <c r="K118" s="1"/>
  <c r="E106"/>
  <c r="K106" s="1"/>
  <c r="E94"/>
  <c r="K94" s="1"/>
  <c r="E82"/>
  <c r="E70"/>
  <c r="K70" s="1"/>
  <c r="E58"/>
  <c r="K58" s="1"/>
  <c r="E46"/>
  <c r="E34"/>
  <c r="K34" s="1"/>
  <c r="E22"/>
  <c r="K22" s="1"/>
  <c r="E10"/>
  <c r="K10" s="1"/>
  <c r="A249"/>
  <c r="P249" s="1"/>
  <c r="A237"/>
  <c r="P237" s="1"/>
  <c r="A225"/>
  <c r="P225" s="1"/>
  <c r="A213"/>
  <c r="P213" s="1"/>
  <c r="A201"/>
  <c r="P201" s="1"/>
  <c r="A189"/>
  <c r="P189" s="1"/>
  <c r="A177"/>
  <c r="P177" s="1"/>
  <c r="A165"/>
  <c r="P165" s="1"/>
  <c r="A153"/>
  <c r="P153" s="1"/>
  <c r="A141"/>
  <c r="P141" s="1"/>
  <c r="A129"/>
  <c r="P129" s="1"/>
  <c r="A117"/>
  <c r="P117" s="1"/>
  <c r="A105"/>
  <c r="P105" s="1"/>
  <c r="A93"/>
  <c r="P93" s="1"/>
  <c r="A81"/>
  <c r="P81" s="1"/>
  <c r="A69"/>
  <c r="P69" s="1"/>
  <c r="A57"/>
  <c r="P57" s="1"/>
  <c r="A45"/>
  <c r="P45" s="1"/>
  <c r="A33"/>
  <c r="P33" s="1"/>
  <c r="A21"/>
  <c r="P21" s="1"/>
  <c r="A9"/>
  <c r="P9" s="1"/>
  <c r="E371"/>
  <c r="K371" s="1"/>
  <c r="E347"/>
  <c r="K347" s="1"/>
  <c r="E335"/>
  <c r="K335" s="1"/>
  <c r="E323"/>
  <c r="K323" s="1"/>
  <c r="E311"/>
  <c r="K311" s="1"/>
  <c r="E299"/>
  <c r="K299" s="1"/>
  <c r="E287"/>
  <c r="K287" s="1"/>
  <c r="E275"/>
  <c r="K275" s="1"/>
  <c r="E263"/>
  <c r="K263" s="1"/>
  <c r="E251"/>
  <c r="K251" s="1"/>
  <c r="E239"/>
  <c r="K239" s="1"/>
  <c r="E227"/>
  <c r="K227" s="1"/>
  <c r="E215"/>
  <c r="K215" s="1"/>
  <c r="E203"/>
  <c r="K203" s="1"/>
  <c r="E191"/>
  <c r="K191" s="1"/>
  <c r="E179"/>
  <c r="K179" s="1"/>
  <c r="E167"/>
  <c r="K167" s="1"/>
  <c r="E155"/>
  <c r="K155" s="1"/>
  <c r="E143"/>
  <c r="K143" s="1"/>
  <c r="E131"/>
  <c r="K131" s="1"/>
  <c r="E119"/>
  <c r="K119" s="1"/>
  <c r="E107"/>
  <c r="K107" s="1"/>
  <c r="E95"/>
  <c r="K95" s="1"/>
  <c r="E83"/>
  <c r="K83" s="1"/>
  <c r="E71"/>
  <c r="K71" s="1"/>
  <c r="E59"/>
  <c r="K59" s="1"/>
  <c r="E47"/>
  <c r="K47" s="1"/>
  <c r="E35"/>
  <c r="K35" s="1"/>
  <c r="E23"/>
  <c r="K23" s="1"/>
  <c r="E11"/>
  <c r="A250"/>
  <c r="P250" s="1"/>
  <c r="A238"/>
  <c r="P238" s="1"/>
  <c r="A226"/>
  <c r="P226" s="1"/>
  <c r="A214"/>
  <c r="P214" s="1"/>
  <c r="A202"/>
  <c r="P202" s="1"/>
  <c r="A190"/>
  <c r="P190" s="1"/>
  <c r="A178"/>
  <c r="P178" s="1"/>
  <c r="A166"/>
  <c r="P166" s="1"/>
  <c r="A154"/>
  <c r="P154" s="1"/>
  <c r="A142"/>
  <c r="P142" s="1"/>
  <c r="A130"/>
  <c r="P130" s="1"/>
  <c r="A118"/>
  <c r="P118" s="1"/>
  <c r="A106"/>
  <c r="P106" s="1"/>
  <c r="A94"/>
  <c r="P94" s="1"/>
  <c r="A82"/>
  <c r="P82" s="1"/>
  <c r="A70"/>
  <c r="P70" s="1"/>
  <c r="A58"/>
  <c r="P58" s="1"/>
  <c r="A46"/>
  <c r="P46" s="1"/>
  <c r="A34"/>
  <c r="P34" s="1"/>
  <c r="A22"/>
  <c r="P22" s="1"/>
  <c r="A10"/>
  <c r="P10" s="1"/>
  <c r="E240"/>
  <c r="K240" s="1"/>
  <c r="E228"/>
  <c r="K228" s="1"/>
  <c r="E216"/>
  <c r="E204"/>
  <c r="K204" s="1"/>
  <c r="E192"/>
  <c r="K192" s="1"/>
  <c r="E180"/>
  <c r="K180" s="1"/>
  <c r="E168"/>
  <c r="K168" s="1"/>
  <c r="E156"/>
  <c r="K156" s="1"/>
  <c r="E144"/>
  <c r="E132"/>
  <c r="K132" s="1"/>
  <c r="E120"/>
  <c r="K120" s="1"/>
  <c r="E108"/>
  <c r="E96"/>
  <c r="K96" s="1"/>
  <c r="E84"/>
  <c r="K84" s="1"/>
  <c r="E72"/>
  <c r="K72" s="1"/>
  <c r="E60"/>
  <c r="K60" s="1"/>
  <c r="E48"/>
  <c r="K48" s="1"/>
  <c r="E36"/>
  <c r="K36" s="1"/>
  <c r="E24"/>
  <c r="K24" s="1"/>
  <c r="E12"/>
  <c r="K12" s="1"/>
  <c r="A251"/>
  <c r="P251" s="1"/>
  <c r="A239"/>
  <c r="P239" s="1"/>
  <c r="A227"/>
  <c r="P227" s="1"/>
  <c r="A215"/>
  <c r="P215" s="1"/>
  <c r="A203"/>
  <c r="P203" s="1"/>
  <c r="A191"/>
  <c r="P191" s="1"/>
  <c r="A179"/>
  <c r="P179" s="1"/>
  <c r="A167"/>
  <c r="P167" s="1"/>
  <c r="A155"/>
  <c r="P155" s="1"/>
  <c r="A143"/>
  <c r="P143" s="1"/>
  <c r="A131"/>
  <c r="P131" s="1"/>
  <c r="A119"/>
  <c r="P119" s="1"/>
  <c r="A107"/>
  <c r="P107" s="1"/>
  <c r="A95"/>
  <c r="P95" s="1"/>
  <c r="A83"/>
  <c r="P83" s="1"/>
  <c r="A71"/>
  <c r="P71" s="1"/>
  <c r="A59"/>
  <c r="P59" s="1"/>
  <c r="A47"/>
  <c r="P47" s="1"/>
  <c r="A35"/>
  <c r="P35" s="1"/>
  <c r="A23"/>
  <c r="P23" s="1"/>
  <c r="A11"/>
  <c r="P11" s="1"/>
  <c r="E241"/>
  <c r="K241" s="1"/>
  <c r="E229"/>
  <c r="K229" s="1"/>
  <c r="E217"/>
  <c r="K217" s="1"/>
  <c r="E205"/>
  <c r="K205" s="1"/>
  <c r="E193"/>
  <c r="K193" s="1"/>
  <c r="E181"/>
  <c r="K181" s="1"/>
  <c r="E169"/>
  <c r="K169" s="1"/>
  <c r="E157"/>
  <c r="K157" s="1"/>
  <c r="E145"/>
  <c r="K145" s="1"/>
  <c r="E133"/>
  <c r="K133" s="1"/>
  <c r="E121"/>
  <c r="K121" s="1"/>
  <c r="E109"/>
  <c r="K109" s="1"/>
  <c r="E97"/>
  <c r="K97" s="1"/>
  <c r="E85"/>
  <c r="K85" s="1"/>
  <c r="E73"/>
  <c r="K73" s="1"/>
  <c r="E61"/>
  <c r="K61" s="1"/>
  <c r="E49"/>
  <c r="K49" s="1"/>
  <c r="E37"/>
  <c r="K37" s="1"/>
  <c r="E25"/>
  <c r="K25" s="1"/>
  <c r="E13"/>
  <c r="K13" s="1"/>
  <c r="G87"/>
  <c r="N87" s="1"/>
  <c r="G59"/>
  <c r="G99"/>
  <c r="N99" s="1"/>
  <c r="G141"/>
  <c r="G207"/>
  <c r="N73"/>
  <c r="G143"/>
  <c r="G215"/>
  <c r="G39"/>
  <c r="G58"/>
  <c r="G104"/>
  <c r="G230"/>
  <c r="G233"/>
  <c r="N233" s="1"/>
  <c r="K7"/>
  <c r="G70"/>
  <c r="G131"/>
  <c r="G227"/>
  <c r="G28"/>
  <c r="G35"/>
  <c r="N35" s="1"/>
  <c r="G41"/>
  <c r="G100"/>
  <c r="G122"/>
  <c r="G178"/>
  <c r="G235"/>
  <c r="N235" s="1"/>
  <c r="G144"/>
  <c r="G180"/>
  <c r="G51"/>
  <c r="N51" s="1"/>
  <c r="G54"/>
  <c r="N59"/>
  <c r="G120"/>
  <c r="N122"/>
  <c r="G128"/>
  <c r="G154"/>
  <c r="N62"/>
  <c r="G117"/>
  <c r="N117" s="1"/>
  <c r="G159"/>
  <c r="G202"/>
  <c r="G38"/>
  <c r="N38" s="1"/>
  <c r="N67"/>
  <c r="G88"/>
  <c r="G94"/>
  <c r="G102"/>
  <c r="G111"/>
  <c r="G236"/>
  <c r="G47"/>
  <c r="N47" s="1"/>
  <c r="G50"/>
  <c r="N50" s="1"/>
  <c r="G67"/>
  <c r="N78"/>
  <c r="G81"/>
  <c r="G119"/>
  <c r="N121"/>
  <c r="G135"/>
  <c r="N135" s="1"/>
  <c r="G183"/>
  <c r="N227"/>
  <c r="G238"/>
  <c r="G121"/>
  <c r="G206"/>
  <c r="G31"/>
  <c r="N31" s="1"/>
  <c r="G37"/>
  <c r="N37" s="1"/>
  <c r="G75"/>
  <c r="G152"/>
  <c r="G166"/>
  <c r="G188"/>
  <c r="G203"/>
  <c r="G34"/>
  <c r="N39"/>
  <c r="G60"/>
  <c r="N60" s="1"/>
  <c r="G72"/>
  <c r="N72" s="1"/>
  <c r="G98"/>
  <c r="N100"/>
  <c r="N112"/>
  <c r="G123"/>
  <c r="N123" s="1"/>
  <c r="G171"/>
  <c r="G185"/>
  <c r="G197"/>
  <c r="N197" s="1"/>
  <c r="G208"/>
  <c r="G27"/>
  <c r="N27" s="1"/>
  <c r="G49"/>
  <c r="N54"/>
  <c r="G80"/>
  <c r="G95"/>
  <c r="N95" s="1"/>
  <c r="G103"/>
  <c r="N103" s="1"/>
  <c r="G106"/>
  <c r="G115"/>
  <c r="G145"/>
  <c r="N145" s="1"/>
  <c r="G157"/>
  <c r="N219"/>
  <c r="G243"/>
  <c r="N243" s="1"/>
  <c r="G246"/>
  <c r="G30"/>
  <c r="N30" s="1"/>
  <c r="G33"/>
  <c r="N33" s="1"/>
  <c r="G83"/>
  <c r="N83" s="1"/>
  <c r="G86"/>
  <c r="N86" s="1"/>
  <c r="G92"/>
  <c r="N94"/>
  <c r="G108"/>
  <c r="N108" s="1"/>
  <c r="N111"/>
  <c r="G114"/>
  <c r="G132"/>
  <c r="G140"/>
  <c r="N140" s="1"/>
  <c r="G165"/>
  <c r="N165" s="1"/>
  <c r="G170"/>
  <c r="N170" s="1"/>
  <c r="G186"/>
  <c r="G220"/>
  <c r="N220" s="1"/>
  <c r="G232"/>
  <c r="N232" s="1"/>
  <c r="G237"/>
  <c r="G248"/>
  <c r="N248" s="1"/>
  <c r="G116"/>
  <c r="N116" s="1"/>
  <c r="G129"/>
  <c r="N129" s="1"/>
  <c r="G134"/>
  <c r="N134" s="1"/>
  <c r="N188"/>
  <c r="G214"/>
  <c r="N214" s="1"/>
  <c r="G226"/>
  <c r="G55"/>
  <c r="N55" s="1"/>
  <c r="G66"/>
  <c r="G77"/>
  <c r="N77" s="1"/>
  <c r="G82"/>
  <c r="G85"/>
  <c r="N85" s="1"/>
  <c r="N104"/>
  <c r="G126"/>
  <c r="N49"/>
  <c r="N93"/>
  <c r="N133"/>
  <c r="N141"/>
  <c r="N238"/>
  <c r="N82"/>
  <c r="N128"/>
  <c r="N28"/>
  <c r="N34"/>
  <c r="G43"/>
  <c r="N43" s="1"/>
  <c r="G46"/>
  <c r="N46" s="1"/>
  <c r="G63"/>
  <c r="N63" s="1"/>
  <c r="G68"/>
  <c r="N90"/>
  <c r="N98"/>
  <c r="G150"/>
  <c r="N150" s="1"/>
  <c r="G153"/>
  <c r="N153" s="1"/>
  <c r="G158"/>
  <c r="N158" s="1"/>
  <c r="G177"/>
  <c r="N177" s="1"/>
  <c r="G182"/>
  <c r="N182" s="1"/>
  <c r="N202"/>
  <c r="G205"/>
  <c r="N207"/>
  <c r="G247"/>
  <c r="G138"/>
  <c r="G148"/>
  <c r="G163"/>
  <c r="G175"/>
  <c r="N175" s="1"/>
  <c r="N187"/>
  <c r="G190"/>
  <c r="G195"/>
  <c r="G200"/>
  <c r="G212"/>
  <c r="G217"/>
  <c r="G222"/>
  <c r="N222" s="1"/>
  <c r="G242"/>
  <c r="G160"/>
  <c r="N160" s="1"/>
  <c r="G172"/>
  <c r="N172" s="1"/>
  <c r="G192"/>
  <c r="N192" s="1"/>
  <c r="G209"/>
  <c r="N209" s="1"/>
  <c r="G224"/>
  <c r="N224" s="1"/>
  <c r="G239"/>
  <c r="N239" s="1"/>
  <c r="G244"/>
  <c r="N244" s="1"/>
  <c r="G249"/>
  <c r="N249" s="1"/>
  <c r="K20"/>
  <c r="G32"/>
  <c r="N32" s="1"/>
  <c r="G40"/>
  <c r="N40" s="1"/>
  <c r="G56"/>
  <c r="N56" s="1"/>
  <c r="G64"/>
  <c r="N64" s="1"/>
  <c r="N66"/>
  <c r="G69"/>
  <c r="N69" s="1"/>
  <c r="G74"/>
  <c r="N74" s="1"/>
  <c r="G79"/>
  <c r="N79" s="1"/>
  <c r="N81"/>
  <c r="G84"/>
  <c r="N84" s="1"/>
  <c r="N92"/>
  <c r="N97"/>
  <c r="N102"/>
  <c r="G113"/>
  <c r="N113" s="1"/>
  <c r="N115"/>
  <c r="G118"/>
  <c r="N118" s="1"/>
  <c r="N120"/>
  <c r="G130"/>
  <c r="N130" s="1"/>
  <c r="N132"/>
  <c r="G142"/>
  <c r="N142" s="1"/>
  <c r="G155"/>
  <c r="N155" s="1"/>
  <c r="N157"/>
  <c r="G167"/>
  <c r="N167" s="1"/>
  <c r="N169"/>
  <c r="G179"/>
  <c r="N179" s="1"/>
  <c r="N181"/>
  <c r="G184"/>
  <c r="N184" s="1"/>
  <c r="N186"/>
  <c r="G204"/>
  <c r="N204" s="1"/>
  <c r="N206"/>
  <c r="G216"/>
  <c r="N216" s="1"/>
  <c r="G229"/>
  <c r="N229" s="1"/>
  <c r="G234"/>
  <c r="N234" s="1"/>
  <c r="N236"/>
  <c r="N246"/>
  <c r="G26"/>
  <c r="N26" s="1"/>
  <c r="G29"/>
  <c r="N29" s="1"/>
  <c r="G45"/>
  <c r="N45" s="1"/>
  <c r="G48"/>
  <c r="N48" s="1"/>
  <c r="N53"/>
  <c r="N58"/>
  <c r="G61"/>
  <c r="N61" s="1"/>
  <c r="G105"/>
  <c r="N105" s="1"/>
  <c r="G110"/>
  <c r="N110" s="1"/>
  <c r="G125"/>
  <c r="N125" s="1"/>
  <c r="G137"/>
  <c r="N137" s="1"/>
  <c r="N144"/>
  <c r="G147"/>
  <c r="N147" s="1"/>
  <c r="N152"/>
  <c r="G162"/>
  <c r="N162" s="1"/>
  <c r="G174"/>
  <c r="N174" s="1"/>
  <c r="G189"/>
  <c r="N189" s="1"/>
  <c r="G194"/>
  <c r="N194" s="1"/>
  <c r="G199"/>
  <c r="N199" s="1"/>
  <c r="G211"/>
  <c r="N211" s="1"/>
  <c r="G221"/>
  <c r="N221" s="1"/>
  <c r="N226"/>
  <c r="G241"/>
  <c r="N241" s="1"/>
  <c r="G251"/>
  <c r="N251" s="1"/>
  <c r="N159"/>
  <c r="N171"/>
  <c r="N208"/>
  <c r="H9"/>
  <c r="I16"/>
  <c r="G42"/>
  <c r="N42" s="1"/>
  <c r="N68"/>
  <c r="G71"/>
  <c r="N71" s="1"/>
  <c r="G76"/>
  <c r="N76" s="1"/>
  <c r="G89"/>
  <c r="N89" s="1"/>
  <c r="G107"/>
  <c r="N107" s="1"/>
  <c r="G127"/>
  <c r="N127" s="1"/>
  <c r="G139"/>
  <c r="N139" s="1"/>
  <c r="G149"/>
  <c r="N149" s="1"/>
  <c r="N154"/>
  <c r="G164"/>
  <c r="N164" s="1"/>
  <c r="N166"/>
  <c r="G176"/>
  <c r="N176" s="1"/>
  <c r="N178"/>
  <c r="N183"/>
  <c r="G191"/>
  <c r="N191" s="1"/>
  <c r="G196"/>
  <c r="N196" s="1"/>
  <c r="G201"/>
  <c r="N201" s="1"/>
  <c r="N203"/>
  <c r="G213"/>
  <c r="N213" s="1"/>
  <c r="N215"/>
  <c r="G218"/>
  <c r="N218" s="1"/>
  <c r="G223"/>
  <c r="N223" s="1"/>
  <c r="N228"/>
  <c r="G231"/>
  <c r="N231" s="1"/>
  <c r="N114"/>
  <c r="N119"/>
  <c r="N131"/>
  <c r="N143"/>
  <c r="N156"/>
  <c r="N168"/>
  <c r="N180"/>
  <c r="N185"/>
  <c r="N205"/>
  <c r="N57"/>
  <c r="N65"/>
  <c r="N80"/>
  <c r="G25"/>
  <c r="N25" s="1"/>
  <c r="G36"/>
  <c r="N36" s="1"/>
  <c r="N41"/>
  <c r="G44"/>
  <c r="N44" s="1"/>
  <c r="G52"/>
  <c r="N52" s="1"/>
  <c r="N70"/>
  <c r="N75"/>
  <c r="N88"/>
  <c r="G91"/>
  <c r="N91" s="1"/>
  <c r="G96"/>
  <c r="N96" s="1"/>
  <c r="G101"/>
  <c r="N101" s="1"/>
  <c r="N106"/>
  <c r="G109"/>
  <c r="N109" s="1"/>
  <c r="G124"/>
  <c r="N124" s="1"/>
  <c r="N126"/>
  <c r="G136"/>
  <c r="N136" s="1"/>
  <c r="N138"/>
  <c r="G146"/>
  <c r="N146" s="1"/>
  <c r="N148"/>
  <c r="G151"/>
  <c r="N151" s="1"/>
  <c r="G161"/>
  <c r="N161" s="1"/>
  <c r="N163"/>
  <c r="G173"/>
  <c r="N173" s="1"/>
  <c r="N190"/>
  <c r="G193"/>
  <c r="N193" s="1"/>
  <c r="N195"/>
  <c r="G198"/>
  <c r="N198" s="1"/>
  <c r="N200"/>
  <c r="G210"/>
  <c r="N210" s="1"/>
  <c r="N212"/>
  <c r="N217"/>
  <c r="G225"/>
  <c r="N225" s="1"/>
  <c r="N230"/>
  <c r="G240"/>
  <c r="N240" s="1"/>
  <c r="G245"/>
  <c r="N245" s="1"/>
  <c r="G250"/>
  <c r="N250" s="1"/>
  <c r="N237"/>
  <c r="N242"/>
  <c r="N247"/>
  <c r="N7"/>
  <c r="M25"/>
  <c r="Q25" s="1"/>
  <c r="M26"/>
  <c r="Q26" s="1"/>
  <c r="M27"/>
  <c r="Q27" s="1"/>
  <c r="M28"/>
  <c r="Q28" s="1"/>
  <c r="M29"/>
  <c r="Q29" s="1"/>
  <c r="M30"/>
  <c r="Q30" s="1"/>
  <c r="M31"/>
  <c r="Q31" s="1"/>
  <c r="M32"/>
  <c r="Q32" s="1"/>
  <c r="M33"/>
  <c r="Q33" s="1"/>
  <c r="M34"/>
  <c r="Q34" s="1"/>
  <c r="M35"/>
  <c r="Q35" s="1"/>
  <c r="M36"/>
  <c r="Q36" s="1"/>
  <c r="M37"/>
  <c r="Q37" s="1"/>
  <c r="M38"/>
  <c r="Q38" s="1"/>
  <c r="M39"/>
  <c r="Q39" s="1"/>
  <c r="M40"/>
  <c r="Q40" s="1"/>
  <c r="M41"/>
  <c r="Q41" s="1"/>
  <c r="M42"/>
  <c r="Q42" s="1"/>
  <c r="M43"/>
  <c r="Q43" s="1"/>
  <c r="M44"/>
  <c r="Q44" s="1"/>
  <c r="M45"/>
  <c r="Q45" s="1"/>
  <c r="M46"/>
  <c r="Q46" s="1"/>
  <c r="M47"/>
  <c r="Q47" s="1"/>
  <c r="M48"/>
  <c r="Q48" s="1"/>
  <c r="M49"/>
  <c r="Q49" s="1"/>
  <c r="M50"/>
  <c r="Q50" s="1"/>
  <c r="M51"/>
  <c r="Q51" s="1"/>
  <c r="M52"/>
  <c r="Q52" s="1"/>
  <c r="M53"/>
  <c r="Q53" s="1"/>
  <c r="M54"/>
  <c r="Q54" s="1"/>
  <c r="M55"/>
  <c r="Q55" s="1"/>
  <c r="M56"/>
  <c r="Q56" s="1"/>
  <c r="M57"/>
  <c r="Q57" s="1"/>
  <c r="M58"/>
  <c r="Q58" s="1"/>
  <c r="M59"/>
  <c r="Q59" s="1"/>
  <c r="M60"/>
  <c r="Q60" s="1"/>
  <c r="M61"/>
  <c r="Q61" s="1"/>
  <c r="M62"/>
  <c r="Q62" s="1"/>
  <c r="M63"/>
  <c r="Q63" s="1"/>
  <c r="M64"/>
  <c r="Q64" s="1"/>
  <c r="M65"/>
  <c r="Q65" s="1"/>
  <c r="M66"/>
  <c r="Q66" s="1"/>
  <c r="M67"/>
  <c r="Q67" s="1"/>
  <c r="M68"/>
  <c r="Q68" s="1"/>
  <c r="M69"/>
  <c r="Q69" s="1"/>
  <c r="M70"/>
  <c r="Q70" s="1"/>
  <c r="M71"/>
  <c r="Q71" s="1"/>
  <c r="M72"/>
  <c r="Q72" s="1"/>
  <c r="M73"/>
  <c r="Q73" s="1"/>
  <c r="M74"/>
  <c r="Q74" s="1"/>
  <c r="M75"/>
  <c r="Q75" s="1"/>
  <c r="M76"/>
  <c r="Q76" s="1"/>
  <c r="M77"/>
  <c r="Q77" s="1"/>
  <c r="M78"/>
  <c r="Q78" s="1"/>
  <c r="M79"/>
  <c r="Q79" s="1"/>
  <c r="M80"/>
  <c r="Q80" s="1"/>
  <c r="M81"/>
  <c r="Q81" s="1"/>
  <c r="M82"/>
  <c r="Q82" s="1"/>
  <c r="M83"/>
  <c r="Q83" s="1"/>
  <c r="M84"/>
  <c r="Q84" s="1"/>
  <c r="M85"/>
  <c r="Q85" s="1"/>
  <c r="M86"/>
  <c r="Q86" s="1"/>
  <c r="M87"/>
  <c r="Q87" s="1"/>
  <c r="M88"/>
  <c r="Q88" s="1"/>
  <c r="M89"/>
  <c r="Q89" s="1"/>
  <c r="M90"/>
  <c r="Q90" s="1"/>
  <c r="M91"/>
  <c r="Q91" s="1"/>
  <c r="M92"/>
  <c r="Q92" s="1"/>
  <c r="M93"/>
  <c r="Q93" s="1"/>
  <c r="M94"/>
  <c r="Q94" s="1"/>
  <c r="M95"/>
  <c r="Q95" s="1"/>
  <c r="M96"/>
  <c r="Q96" s="1"/>
  <c r="M97"/>
  <c r="Q97" s="1"/>
  <c r="M98"/>
  <c r="Q98" s="1"/>
  <c r="M99"/>
  <c r="Q99" s="1"/>
  <c r="M100"/>
  <c r="Q100" s="1"/>
  <c r="M101"/>
  <c r="Q101" s="1"/>
  <c r="M102"/>
  <c r="Q102" s="1"/>
  <c r="M103"/>
  <c r="Q103" s="1"/>
  <c r="M104"/>
  <c r="Q104" s="1"/>
  <c r="M105"/>
  <c r="Q105" s="1"/>
  <c r="M106"/>
  <c r="Q106" s="1"/>
  <c r="M107"/>
  <c r="Q107" s="1"/>
  <c r="M108"/>
  <c r="Q108" s="1"/>
  <c r="M109"/>
  <c r="Q109" s="1"/>
  <c r="M110"/>
  <c r="Q110" s="1"/>
  <c r="M111"/>
  <c r="Q111" s="1"/>
  <c r="M112"/>
  <c r="Q112" s="1"/>
  <c r="M113"/>
  <c r="Q113" s="1"/>
  <c r="M114"/>
  <c r="Q114" s="1"/>
  <c r="M115"/>
  <c r="Q115" s="1"/>
  <c r="M116"/>
  <c r="Q116" s="1"/>
  <c r="M117"/>
  <c r="Q117" s="1"/>
  <c r="M118"/>
  <c r="Q118" s="1"/>
  <c r="M119"/>
  <c r="Q119" s="1"/>
  <c r="M120"/>
  <c r="Q120" s="1"/>
  <c r="M121"/>
  <c r="Q121" s="1"/>
  <c r="M122"/>
  <c r="Q122" s="1"/>
  <c r="M123"/>
  <c r="Q123" s="1"/>
  <c r="M124"/>
  <c r="Q124" s="1"/>
  <c r="M125"/>
  <c r="Q125" s="1"/>
  <c r="M126"/>
  <c r="Q126" s="1"/>
  <c r="M127"/>
  <c r="Q127" s="1"/>
  <c r="M128"/>
  <c r="Q128" s="1"/>
  <c r="M129"/>
  <c r="Q129" s="1"/>
  <c r="M130"/>
  <c r="Q130" s="1"/>
  <c r="M131"/>
  <c r="Q131" s="1"/>
  <c r="M132"/>
  <c r="Q132" s="1"/>
  <c r="M133"/>
  <c r="Q133" s="1"/>
  <c r="M134"/>
  <c r="Q134" s="1"/>
  <c r="M135"/>
  <c r="Q135" s="1"/>
  <c r="M136"/>
  <c r="Q136" s="1"/>
  <c r="M137"/>
  <c r="Q137" s="1"/>
  <c r="M138"/>
  <c r="Q138" s="1"/>
  <c r="M139"/>
  <c r="Q139" s="1"/>
  <c r="M140"/>
  <c r="Q140" s="1"/>
  <c r="M141"/>
  <c r="Q141" s="1"/>
  <c r="M142"/>
  <c r="Q142" s="1"/>
  <c r="M143"/>
  <c r="Q143" s="1"/>
  <c r="M144"/>
  <c r="Q144" s="1"/>
  <c r="M145"/>
  <c r="Q145" s="1"/>
  <c r="M146"/>
  <c r="Q146" s="1"/>
  <c r="M147"/>
  <c r="Q147" s="1"/>
  <c r="M148"/>
  <c r="Q148" s="1"/>
  <c r="M149"/>
  <c r="Q149" s="1"/>
  <c r="M150"/>
  <c r="Q150" s="1"/>
  <c r="M151"/>
  <c r="Q151" s="1"/>
  <c r="M152"/>
  <c r="Q152" s="1"/>
  <c r="M153"/>
  <c r="Q153" s="1"/>
  <c r="M154"/>
  <c r="Q154" s="1"/>
  <c r="M155"/>
  <c r="Q155" s="1"/>
  <c r="M156"/>
  <c r="Q156" s="1"/>
  <c r="M157"/>
  <c r="Q157" s="1"/>
  <c r="M158"/>
  <c r="Q158" s="1"/>
  <c r="M159"/>
  <c r="Q159" s="1"/>
  <c r="M160"/>
  <c r="Q160" s="1"/>
  <c r="M161"/>
  <c r="Q161" s="1"/>
  <c r="M162"/>
  <c r="Q162" s="1"/>
  <c r="M163"/>
  <c r="Q163" s="1"/>
  <c r="M164"/>
  <c r="Q164" s="1"/>
  <c r="M165"/>
  <c r="Q165" s="1"/>
  <c r="M166"/>
  <c r="Q166" s="1"/>
  <c r="M167"/>
  <c r="Q167" s="1"/>
  <c r="M168"/>
  <c r="Q168" s="1"/>
  <c r="M169"/>
  <c r="Q169" s="1"/>
  <c r="M170"/>
  <c r="Q170" s="1"/>
  <c r="M171"/>
  <c r="Q171" s="1"/>
  <c r="M172"/>
  <c r="Q172" s="1"/>
  <c r="M173"/>
  <c r="Q173" s="1"/>
  <c r="M174"/>
  <c r="Q174" s="1"/>
  <c r="M175"/>
  <c r="Q175" s="1"/>
  <c r="M176"/>
  <c r="Q176" s="1"/>
  <c r="M177"/>
  <c r="Q177" s="1"/>
  <c r="M178"/>
  <c r="Q178" s="1"/>
  <c r="M179"/>
  <c r="Q179" s="1"/>
  <c r="M180"/>
  <c r="Q180" s="1"/>
  <c r="M181"/>
  <c r="Q181" s="1"/>
  <c r="M182"/>
  <c r="Q182" s="1"/>
  <c r="M183"/>
  <c r="Q183" s="1"/>
  <c r="M184"/>
  <c r="Q184" s="1"/>
  <c r="M185"/>
  <c r="Q185" s="1"/>
  <c r="M186"/>
  <c r="Q186" s="1"/>
  <c r="M187"/>
  <c r="Q187" s="1"/>
  <c r="M188"/>
  <c r="Q188" s="1"/>
  <c r="M189"/>
  <c r="Q189" s="1"/>
  <c r="M190"/>
  <c r="Q190" s="1"/>
  <c r="M191"/>
  <c r="Q191" s="1"/>
  <c r="M192"/>
  <c r="Q192" s="1"/>
  <c r="M193"/>
  <c r="Q193" s="1"/>
  <c r="M194"/>
  <c r="Q194" s="1"/>
  <c r="M195"/>
  <c r="Q195" s="1"/>
  <c r="M196"/>
  <c r="Q196" s="1"/>
  <c r="M197"/>
  <c r="Q197" s="1"/>
  <c r="M198"/>
  <c r="Q198" s="1"/>
  <c r="M199"/>
  <c r="Q199" s="1"/>
  <c r="M200"/>
  <c r="Q200" s="1"/>
  <c r="M201"/>
  <c r="Q201" s="1"/>
  <c r="M202"/>
  <c r="Q202" s="1"/>
  <c r="M203"/>
  <c r="Q203" s="1"/>
  <c r="M204"/>
  <c r="Q204" s="1"/>
  <c r="M205"/>
  <c r="Q205" s="1"/>
  <c r="M206"/>
  <c r="Q206" s="1"/>
  <c r="M207"/>
  <c r="Q207" s="1"/>
  <c r="M208"/>
  <c r="Q208" s="1"/>
  <c r="M209"/>
  <c r="Q209" s="1"/>
  <c r="M210"/>
  <c r="Q210" s="1"/>
  <c r="M211"/>
  <c r="Q211" s="1"/>
  <c r="M212"/>
  <c r="Q212" s="1"/>
  <c r="M213"/>
  <c r="Q213" s="1"/>
  <c r="M214"/>
  <c r="Q214" s="1"/>
  <c r="M215"/>
  <c r="Q215" s="1"/>
  <c r="M216"/>
  <c r="Q216" s="1"/>
  <c r="M217"/>
  <c r="Q217" s="1"/>
  <c r="M218"/>
  <c r="Q218" s="1"/>
  <c r="M219"/>
  <c r="Q219" s="1"/>
  <c r="M220"/>
  <c r="Q220" s="1"/>
  <c r="M221"/>
  <c r="Q221" s="1"/>
  <c r="M222"/>
  <c r="Q222" s="1"/>
  <c r="M223"/>
  <c r="Q223" s="1"/>
  <c r="M224"/>
  <c r="Q224" s="1"/>
  <c r="M225"/>
  <c r="Q225" s="1"/>
  <c r="M226"/>
  <c r="Q226" s="1"/>
  <c r="M227"/>
  <c r="Q227" s="1"/>
  <c r="M228"/>
  <c r="Q228" s="1"/>
  <c r="M229"/>
  <c r="Q229" s="1"/>
  <c r="M230"/>
  <c r="Q230" s="1"/>
  <c r="M231"/>
  <c r="Q231" s="1"/>
  <c r="M232"/>
  <c r="Q232" s="1"/>
  <c r="M233"/>
  <c r="Q233" s="1"/>
  <c r="M234"/>
  <c r="Q234" s="1"/>
  <c r="M235"/>
  <c r="Q235" s="1"/>
  <c r="M236"/>
  <c r="Q236" s="1"/>
  <c r="M237"/>
  <c r="Q237" s="1"/>
  <c r="M238"/>
  <c r="Q238" s="1"/>
  <c r="M239"/>
  <c r="Q239" s="1"/>
  <c r="M240"/>
  <c r="Q240" s="1"/>
  <c r="M241"/>
  <c r="Q241" s="1"/>
  <c r="M242"/>
  <c r="Q242" s="1"/>
  <c r="M243"/>
  <c r="Q243" s="1"/>
  <c r="M244"/>
  <c r="Q244" s="1"/>
  <c r="M245"/>
  <c r="Q245" s="1"/>
  <c r="M246"/>
  <c r="Q246" s="1"/>
  <c r="M247"/>
  <c r="Q247" s="1"/>
  <c r="M248"/>
  <c r="Q248" s="1"/>
  <c r="M249"/>
  <c r="Q249" s="1"/>
  <c r="M250"/>
  <c r="Q250" s="1"/>
  <c r="M251"/>
  <c r="Q251" s="1"/>
  <c r="L25"/>
  <c r="L26"/>
  <c r="L27"/>
  <c r="L28"/>
  <c r="L29"/>
  <c r="L30"/>
  <c r="L31"/>
  <c r="L32"/>
  <c r="L33"/>
  <c r="L34"/>
  <c r="L35"/>
  <c r="L36"/>
  <c r="L37"/>
  <c r="L38"/>
  <c r="L39"/>
  <c r="L40"/>
  <c r="L4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L82"/>
  <c r="L83"/>
  <c r="L84"/>
  <c r="L85"/>
  <c r="L86"/>
  <c r="L87"/>
  <c r="L88"/>
  <c r="L89"/>
  <c r="L90"/>
  <c r="L91"/>
  <c r="L92"/>
  <c r="L93"/>
  <c r="L94"/>
  <c r="L95"/>
  <c r="L96"/>
  <c r="L97"/>
  <c r="L98"/>
  <c r="L99"/>
  <c r="L100"/>
  <c r="L101"/>
  <c r="L102"/>
  <c r="L103"/>
  <c r="L104"/>
  <c r="L105"/>
  <c r="L106"/>
  <c r="L107"/>
  <c r="L108"/>
  <c r="L109"/>
  <c r="L110"/>
  <c r="L111"/>
  <c r="L112"/>
  <c r="L113"/>
  <c r="L114"/>
  <c r="L115"/>
  <c r="L116"/>
  <c r="L117"/>
  <c r="L118"/>
  <c r="L119"/>
  <c r="L120"/>
  <c r="L121"/>
  <c r="L122"/>
  <c r="L123"/>
  <c r="L124"/>
  <c r="L125"/>
  <c r="L126"/>
  <c r="L127"/>
  <c r="L128"/>
  <c r="L129"/>
  <c r="L130"/>
  <c r="L131"/>
  <c r="L132"/>
  <c r="L133"/>
  <c r="L134"/>
  <c r="L135"/>
  <c r="L136"/>
  <c r="L137"/>
  <c r="L138"/>
  <c r="L139"/>
  <c r="L140"/>
  <c r="L141"/>
  <c r="L142"/>
  <c r="L143"/>
  <c r="L144"/>
  <c r="L145"/>
  <c r="L146"/>
  <c r="L147"/>
  <c r="L148"/>
  <c r="L149"/>
  <c r="L150"/>
  <c r="L151"/>
  <c r="L152"/>
  <c r="L153"/>
  <c r="L154"/>
  <c r="L155"/>
  <c r="L156"/>
  <c r="L157"/>
  <c r="L158"/>
  <c r="L159"/>
  <c r="L160"/>
  <c r="L161"/>
  <c r="L162"/>
  <c r="L163"/>
  <c r="L164"/>
  <c r="L165"/>
  <c r="L166"/>
  <c r="L167"/>
  <c r="L168"/>
  <c r="L169"/>
  <c r="L170"/>
  <c r="L171"/>
  <c r="L172"/>
  <c r="L173"/>
  <c r="L174"/>
  <c r="L175"/>
  <c r="L176"/>
  <c r="L177"/>
  <c r="L178"/>
  <c r="L179"/>
  <c r="L180"/>
  <c r="L181"/>
  <c r="L182"/>
  <c r="L183"/>
  <c r="L184"/>
  <c r="L185"/>
  <c r="L186"/>
  <c r="L187"/>
  <c r="L188"/>
  <c r="L189"/>
  <c r="L190"/>
  <c r="L191"/>
  <c r="L192"/>
  <c r="L193"/>
  <c r="L194"/>
  <c r="L195"/>
  <c r="L196"/>
  <c r="L197"/>
  <c r="L198"/>
  <c r="L199"/>
  <c r="L200"/>
  <c r="L201"/>
  <c r="L202"/>
  <c r="L203"/>
  <c r="L204"/>
  <c r="L205"/>
  <c r="L206"/>
  <c r="L207"/>
  <c r="L208"/>
  <c r="L209"/>
  <c r="L210"/>
  <c r="L211"/>
  <c r="L212"/>
  <c r="L213"/>
  <c r="L214"/>
  <c r="L215"/>
  <c r="L216"/>
  <c r="L217"/>
  <c r="L218"/>
  <c r="L219"/>
  <c r="L220"/>
  <c r="L221"/>
  <c r="L222"/>
  <c r="L223"/>
  <c r="L224"/>
  <c r="L225"/>
  <c r="L226"/>
  <c r="L227"/>
  <c r="L228"/>
  <c r="L229"/>
  <c r="L230"/>
  <c r="L231"/>
  <c r="L232"/>
  <c r="L233"/>
  <c r="L234"/>
  <c r="L235"/>
  <c r="L236"/>
  <c r="L237"/>
  <c r="L238"/>
  <c r="L239"/>
  <c r="L240"/>
  <c r="L241"/>
  <c r="L242"/>
  <c r="L243"/>
  <c r="L244"/>
  <c r="L245"/>
  <c r="L246"/>
  <c r="L247"/>
  <c r="L248"/>
  <c r="L249"/>
  <c r="L250"/>
  <c r="L251"/>
  <c r="K28"/>
  <c r="K33"/>
  <c r="K38"/>
  <c r="K41"/>
  <c r="K42"/>
  <c r="K45"/>
  <c r="K46"/>
  <c r="K53"/>
  <c r="K62"/>
  <c r="K68"/>
  <c r="K74"/>
  <c r="K82"/>
  <c r="K87"/>
  <c r="K88"/>
  <c r="K89"/>
  <c r="K101"/>
  <c r="K103"/>
  <c r="K108"/>
  <c r="K111"/>
  <c r="K144"/>
  <c r="K149"/>
  <c r="K151"/>
  <c r="K183"/>
  <c r="K187"/>
  <c r="K188"/>
  <c r="K197"/>
  <c r="K216"/>
  <c r="K220"/>
  <c r="K225"/>
  <c r="K226"/>
  <c r="K230"/>
  <c r="K245"/>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N4"/>
  <c r="N3"/>
  <c r="K26"/>
  <c r="K29"/>
  <c r="N6"/>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H13"/>
  <c r="I23"/>
  <c r="I21"/>
  <c r="G23"/>
  <c r="N23" s="1"/>
  <c r="G21"/>
  <c r="N21" s="1"/>
  <c r="H21"/>
  <c r="I9"/>
  <c r="H23"/>
  <c r="G16"/>
  <c r="N16" s="1"/>
  <c r="G19"/>
  <c r="N19" s="1"/>
  <c r="I19"/>
  <c r="G11"/>
  <c r="N11" s="1"/>
  <c r="I22"/>
  <c r="I24"/>
  <c r="H24"/>
  <c r="G22"/>
  <c r="N22" s="1"/>
  <c r="AB5" a="1"/>
  <c r="AB5" s="1"/>
  <c r="H14"/>
  <c r="H19"/>
  <c r="H20"/>
  <c r="G10"/>
  <c r="N10" s="1"/>
  <c r="G12"/>
  <c r="N12" s="1"/>
  <c r="H6"/>
  <c r="G9"/>
  <c r="N9" s="1"/>
  <c r="H11"/>
  <c r="G14"/>
  <c r="N14" s="1"/>
  <c r="H7"/>
  <c r="H3"/>
  <c r="G8"/>
  <c r="N8" s="1"/>
  <c r="G13"/>
  <c r="N13" s="1"/>
  <c r="H18"/>
  <c r="I5"/>
  <c r="H5"/>
  <c r="I7"/>
  <c r="G18"/>
  <c r="N18" s="1"/>
  <c r="G20"/>
  <c r="N20" s="1"/>
  <c r="I4"/>
  <c r="I8"/>
  <c r="I10"/>
  <c r="I12"/>
  <c r="H4"/>
  <c r="I6"/>
  <c r="H8"/>
  <c r="H10"/>
  <c r="H12"/>
  <c r="I14"/>
  <c r="H16"/>
  <c r="I18"/>
  <c r="I20"/>
  <c r="H22"/>
  <c r="G24"/>
  <c r="N24" s="1"/>
  <c r="I17"/>
  <c r="I15"/>
  <c r="H17"/>
  <c r="I3"/>
  <c r="I11"/>
  <c r="I13"/>
  <c r="H15"/>
  <c r="G17"/>
  <c r="N17" s="1"/>
  <c r="G15"/>
  <c r="N15" s="1"/>
  <c r="M15"/>
  <c r="Q15" s="1"/>
  <c r="M4"/>
  <c r="Q4" s="1"/>
  <c r="M7"/>
  <c r="Q7" s="1"/>
  <c r="M11"/>
  <c r="Q11" s="1"/>
  <c r="M14"/>
  <c r="Q14" s="1"/>
  <c r="M19"/>
  <c r="Q19" s="1"/>
  <c r="L5"/>
  <c r="L10"/>
  <c r="L14"/>
  <c r="L18"/>
  <c r="L24"/>
  <c r="M5"/>
  <c r="Q5" s="1"/>
  <c r="M8"/>
  <c r="Q8" s="1"/>
  <c r="M10"/>
  <c r="Q10" s="1"/>
  <c r="M12"/>
  <c r="Q12" s="1"/>
  <c r="M16"/>
  <c r="Q16" s="1"/>
  <c r="M18"/>
  <c r="Q18" s="1"/>
  <c r="M22"/>
  <c r="Q22" s="1"/>
  <c r="L3"/>
  <c r="L6"/>
  <c r="L8"/>
  <c r="L11"/>
  <c r="L13"/>
  <c r="L16"/>
  <c r="L19"/>
  <c r="K11"/>
  <c r="K19"/>
  <c r="M3"/>
  <c r="Q3" s="1"/>
  <c r="M6"/>
  <c r="Q6" s="1"/>
  <c r="M9"/>
  <c r="Q9" s="1"/>
  <c r="M13"/>
  <c r="Q13" s="1"/>
  <c r="M17"/>
  <c r="Q17" s="1"/>
  <c r="M20"/>
  <c r="Q20" s="1"/>
  <c r="M21"/>
  <c r="Q21" s="1"/>
  <c r="M23"/>
  <c r="Q23" s="1"/>
  <c r="M24"/>
  <c r="Q24" s="1"/>
  <c r="L4"/>
  <c r="L7"/>
  <c r="L9"/>
  <c r="L12"/>
  <c r="L15"/>
  <c r="L17"/>
  <c r="L20"/>
  <c r="L21"/>
  <c r="L22"/>
  <c r="L23"/>
  <c r="K3"/>
  <c r="K4"/>
  <c r="K9"/>
  <c r="J3"/>
  <c r="J4"/>
  <c r="J5"/>
  <c r="J6"/>
  <c r="J7"/>
  <c r="AB6" l="1" a="1"/>
  <c r="AB6" s="1"/>
  <c r="T17"/>
  <c r="AB7" l="1" a="1"/>
  <c r="AB7" s="1"/>
  <c r="N13" i="261"/>
  <c r="N4764"/>
  <c r="N4763"/>
  <c r="N4762"/>
  <c r="N4761"/>
  <c r="N4760"/>
  <c r="N4759"/>
  <c r="N4758"/>
  <c r="N4757"/>
  <c r="N4756"/>
  <c r="N4755"/>
  <c r="N4754"/>
  <c r="N4753"/>
  <c r="N4752"/>
  <c r="N4751"/>
  <c r="N4750"/>
  <c r="N4749"/>
  <c r="N4748"/>
  <c r="N4747"/>
  <c r="N4746"/>
  <c r="N4745"/>
  <c r="N4744"/>
  <c r="N4743"/>
  <c r="N4742"/>
  <c r="N4741"/>
  <c r="N4740"/>
  <c r="N4739"/>
  <c r="N4738"/>
  <c r="N4737"/>
  <c r="N4736"/>
  <c r="N4735"/>
  <c r="N4734"/>
  <c r="N4733"/>
  <c r="N4732"/>
  <c r="N4731"/>
  <c r="N4730"/>
  <c r="N4729"/>
  <c r="N4728"/>
  <c r="N4727"/>
  <c r="N4726"/>
  <c r="N4725"/>
  <c r="N4724"/>
  <c r="N4723"/>
  <c r="N4722"/>
  <c r="N4721"/>
  <c r="N4720"/>
  <c r="N4719"/>
  <c r="N4718"/>
  <c r="N4717"/>
  <c r="N4716"/>
  <c r="N4715"/>
  <c r="N4714"/>
  <c r="N4713"/>
  <c r="N4712"/>
  <c r="N4711"/>
  <c r="N4710"/>
  <c r="N4709"/>
  <c r="N4708"/>
  <c r="N4707"/>
  <c r="N4706"/>
  <c r="N4705"/>
  <c r="N4704"/>
  <c r="N4703"/>
  <c r="N4702"/>
  <c r="N4701"/>
  <c r="N4700"/>
  <c r="N4699"/>
  <c r="N4698"/>
  <c r="N4697"/>
  <c r="N4696"/>
  <c r="N4695"/>
  <c r="N4694"/>
  <c r="N4693"/>
  <c r="N4692"/>
  <c r="N4691"/>
  <c r="N4690"/>
  <c r="N4689"/>
  <c r="N4688"/>
  <c r="N4687"/>
  <c r="N4686"/>
  <c r="N4685"/>
  <c r="N4684"/>
  <c r="N4683"/>
  <c r="N4682"/>
  <c r="N4681"/>
  <c r="N4680"/>
  <c r="N4679"/>
  <c r="N4678"/>
  <c r="N4677"/>
  <c r="N4676"/>
  <c r="N4675"/>
  <c r="N4674"/>
  <c r="N4673"/>
  <c r="N4672"/>
  <c r="N4671"/>
  <c r="N4670"/>
  <c r="N4669"/>
  <c r="N4668"/>
  <c r="N4667"/>
  <c r="N4666"/>
  <c r="N4665"/>
  <c r="N4664"/>
  <c r="N4663"/>
  <c r="N4662"/>
  <c r="N4661"/>
  <c r="N4660"/>
  <c r="N4659"/>
  <c r="N4658"/>
  <c r="N4657"/>
  <c r="N4656"/>
  <c r="N4655"/>
  <c r="N4654"/>
  <c r="N4653"/>
  <c r="N4652"/>
  <c r="N4651"/>
  <c r="N4650"/>
  <c r="N4649"/>
  <c r="N4648"/>
  <c r="N4647"/>
  <c r="N4646"/>
  <c r="N4645"/>
  <c r="N4644"/>
  <c r="N4643"/>
  <c r="N4642"/>
  <c r="N4641"/>
  <c r="N4640"/>
  <c r="N4639"/>
  <c r="N4638"/>
  <c r="N4637"/>
  <c r="N4636"/>
  <c r="N4635"/>
  <c r="N4634"/>
  <c r="N4633"/>
  <c r="N4632"/>
  <c r="N4631"/>
  <c r="N4630"/>
  <c r="N4629"/>
  <c r="N4628"/>
  <c r="N4627"/>
  <c r="N4626"/>
  <c r="N4625"/>
  <c r="N4624"/>
  <c r="N4623"/>
  <c r="N4622"/>
  <c r="N4621"/>
  <c r="N4620"/>
  <c r="N4619"/>
  <c r="N4618"/>
  <c r="N4617"/>
  <c r="N4616"/>
  <c r="N4615"/>
  <c r="N4614"/>
  <c r="N4613"/>
  <c r="N4612"/>
  <c r="N4611"/>
  <c r="N4610"/>
  <c r="N4609"/>
  <c r="N4608"/>
  <c r="N4607"/>
  <c r="N4606"/>
  <c r="N4605"/>
  <c r="N4604"/>
  <c r="N4603"/>
  <c r="N4602"/>
  <c r="N4601"/>
  <c r="N4600"/>
  <c r="N4599"/>
  <c r="N4598"/>
  <c r="N4597"/>
  <c r="N4596"/>
  <c r="N4595"/>
  <c r="N4594"/>
  <c r="N4593"/>
  <c r="N4592"/>
  <c r="N4591"/>
  <c r="N4590"/>
  <c r="N4589"/>
  <c r="N4588"/>
  <c r="N4587"/>
  <c r="N4586"/>
  <c r="N4585"/>
  <c r="N4584"/>
  <c r="N4583"/>
  <c r="N4582"/>
  <c r="N4581"/>
  <c r="N4580"/>
  <c r="N4579"/>
  <c r="N4578"/>
  <c r="N4577"/>
  <c r="N4576"/>
  <c r="N4575"/>
  <c r="N4574"/>
  <c r="N4573"/>
  <c r="N4572"/>
  <c r="N4571"/>
  <c r="N4570"/>
  <c r="N4569"/>
  <c r="N4568"/>
  <c r="N4567"/>
  <c r="N4566"/>
  <c r="N4565"/>
  <c r="N4564"/>
  <c r="N4563"/>
  <c r="N4562"/>
  <c r="N4561"/>
  <c r="N4560"/>
  <c r="N4559"/>
  <c r="N4558"/>
  <c r="N4557"/>
  <c r="N4556"/>
  <c r="N4555"/>
  <c r="N4554"/>
  <c r="N4553"/>
  <c r="N4552"/>
  <c r="N4551"/>
  <c r="N4550"/>
  <c r="N4549"/>
  <c r="N4548"/>
  <c r="N4547"/>
  <c r="N4546"/>
  <c r="N4545"/>
  <c r="N4544"/>
  <c r="N4543"/>
  <c r="N4542"/>
  <c r="N4541"/>
  <c r="N4540"/>
  <c r="N4539"/>
  <c r="N4538"/>
  <c r="N4537"/>
  <c r="N4536"/>
  <c r="N4535"/>
  <c r="N4534"/>
  <c r="N4533"/>
  <c r="N4532"/>
  <c r="N4531"/>
  <c r="N4530"/>
  <c r="N4529"/>
  <c r="N4528"/>
  <c r="N4527"/>
  <c r="N4526"/>
  <c r="N4525"/>
  <c r="N4524"/>
  <c r="N4523"/>
  <c r="N4522"/>
  <c r="N4521"/>
  <c r="N4520"/>
  <c r="N4519"/>
  <c r="N4518"/>
  <c r="N4517"/>
  <c r="N4516"/>
  <c r="N4515"/>
  <c r="N4514"/>
  <c r="N4513"/>
  <c r="N4512"/>
  <c r="N4511"/>
  <c r="N4510"/>
  <c r="N4509"/>
  <c r="N4508"/>
  <c r="N4507"/>
  <c r="N4506"/>
  <c r="N4505"/>
  <c r="N4504"/>
  <c r="N4503"/>
  <c r="N4502"/>
  <c r="N4501"/>
  <c r="N4500"/>
  <c r="N4499"/>
  <c r="N4498"/>
  <c r="N4497"/>
  <c r="N4496"/>
  <c r="N4495"/>
  <c r="N4494"/>
  <c r="N4493"/>
  <c r="N4492"/>
  <c r="N4491"/>
  <c r="N4490"/>
  <c r="N4489"/>
  <c r="N4488"/>
  <c r="N4487"/>
  <c r="N4486"/>
  <c r="N4485"/>
  <c r="N4484"/>
  <c r="N4483"/>
  <c r="N4482"/>
  <c r="N4481"/>
  <c r="N4480"/>
  <c r="N4479"/>
  <c r="N4478"/>
  <c r="N4477"/>
  <c r="N4476"/>
  <c r="N4475"/>
  <c r="N4474"/>
  <c r="N4473"/>
  <c r="N4472"/>
  <c r="N4471"/>
  <c r="N4470"/>
  <c r="N4469"/>
  <c r="N4468"/>
  <c r="N4467"/>
  <c r="N4466"/>
  <c r="N4465"/>
  <c r="N4464"/>
  <c r="N4463"/>
  <c r="N4462"/>
  <c r="N4461"/>
  <c r="N4460"/>
  <c r="N4459"/>
  <c r="N4458"/>
  <c r="N4457"/>
  <c r="N4456"/>
  <c r="N4455"/>
  <c r="N4454"/>
  <c r="N4453"/>
  <c r="N4452"/>
  <c r="N4451"/>
  <c r="N4450"/>
  <c r="N4449"/>
  <c r="N4448"/>
  <c r="N4447"/>
  <c r="N4446"/>
  <c r="N4445"/>
  <c r="N4444"/>
  <c r="N4443"/>
  <c r="N4442"/>
  <c r="N4441"/>
  <c r="N4440"/>
  <c r="N4439"/>
  <c r="N4438"/>
  <c r="N4437"/>
  <c r="N4436"/>
  <c r="N4435"/>
  <c r="N4434"/>
  <c r="N4433"/>
  <c r="N4432"/>
  <c r="N4431"/>
  <c r="N4430"/>
  <c r="N4429"/>
  <c r="N4428"/>
  <c r="N4427"/>
  <c r="N4426"/>
  <c r="N4425"/>
  <c r="N4424"/>
  <c r="N4423"/>
  <c r="N4422"/>
  <c r="N4421"/>
  <c r="N4420"/>
  <c r="N4419"/>
  <c r="N4418"/>
  <c r="N4417"/>
  <c r="N4416"/>
  <c r="N4415"/>
  <c r="N4414"/>
  <c r="N4413"/>
  <c r="N4412"/>
  <c r="N4411"/>
  <c r="N4410"/>
  <c r="N4409"/>
  <c r="N4408"/>
  <c r="N4407"/>
  <c r="N4406"/>
  <c r="N4405"/>
  <c r="N4404"/>
  <c r="N4403"/>
  <c r="N4402"/>
  <c r="N4401"/>
  <c r="N4400"/>
  <c r="N4399"/>
  <c r="N4398"/>
  <c r="N4397"/>
  <c r="N4396"/>
  <c r="N4395"/>
  <c r="N4394"/>
  <c r="N4393"/>
  <c r="N4392"/>
  <c r="N4391"/>
  <c r="N4390"/>
  <c r="N4389"/>
  <c r="N4388"/>
  <c r="N4387"/>
  <c r="N4386"/>
  <c r="N4385"/>
  <c r="N4384"/>
  <c r="N4383"/>
  <c r="N4382"/>
  <c r="N4381"/>
  <c r="N4380"/>
  <c r="N4379"/>
  <c r="N4378"/>
  <c r="N4377"/>
  <c r="N4376"/>
  <c r="N4375"/>
  <c r="N4374"/>
  <c r="N4373"/>
  <c r="N4372"/>
  <c r="N4371"/>
  <c r="N4370"/>
  <c r="N4369"/>
  <c r="N4368"/>
  <c r="N4367"/>
  <c r="N4366"/>
  <c r="N4365"/>
  <c r="N4364"/>
  <c r="N4363"/>
  <c r="N4362"/>
  <c r="N4361"/>
  <c r="N4360"/>
  <c r="N4359"/>
  <c r="N4358"/>
  <c r="N4357"/>
  <c r="N4356"/>
  <c r="N4355"/>
  <c r="N4354"/>
  <c r="N4353"/>
  <c r="N4352"/>
  <c r="N4351"/>
  <c r="N4350"/>
  <c r="N4349"/>
  <c r="N4348"/>
  <c r="N4347"/>
  <c r="N4346"/>
  <c r="N4345"/>
  <c r="N4344"/>
  <c r="N4343"/>
  <c r="N4342"/>
  <c r="N4341"/>
  <c r="N4340"/>
  <c r="N4339"/>
  <c r="N4338"/>
  <c r="N4337"/>
  <c r="N4336"/>
  <c r="N4335"/>
  <c r="N4334"/>
  <c r="N4333"/>
  <c r="N4332"/>
  <c r="N4331"/>
  <c r="N4330"/>
  <c r="N4329"/>
  <c r="N4328"/>
  <c r="N4327"/>
  <c r="N4326"/>
  <c r="N4325"/>
  <c r="N4324"/>
  <c r="N4323"/>
  <c r="N4322"/>
  <c r="N4321"/>
  <c r="N4320"/>
  <c r="N4319"/>
  <c r="N4318"/>
  <c r="N4317"/>
  <c r="N4316"/>
  <c r="N4315"/>
  <c r="N4314"/>
  <c r="N4313"/>
  <c r="N4312"/>
  <c r="N4311"/>
  <c r="N4310"/>
  <c r="N4309"/>
  <c r="N4308"/>
  <c r="N4307"/>
  <c r="N4306"/>
  <c r="N4305"/>
  <c r="N4304"/>
  <c r="N4303"/>
  <c r="N4302"/>
  <c r="N4301"/>
  <c r="N4300"/>
  <c r="N4299"/>
  <c r="N4298"/>
  <c r="N4297"/>
  <c r="N4296"/>
  <c r="N4295"/>
  <c r="N4294"/>
  <c r="N4293"/>
  <c r="N4292"/>
  <c r="N4291"/>
  <c r="N4290"/>
  <c r="N4289"/>
  <c r="N4288"/>
  <c r="N4287"/>
  <c r="N4286"/>
  <c r="N4285"/>
  <c r="N4284"/>
  <c r="N4283"/>
  <c r="N4282"/>
  <c r="N4281"/>
  <c r="N4280"/>
  <c r="N4279"/>
  <c r="N4278"/>
  <c r="N4277"/>
  <c r="N4276"/>
  <c r="N4275"/>
  <c r="N4274"/>
  <c r="N4273"/>
  <c r="N4272"/>
  <c r="N4271"/>
  <c r="N4270"/>
  <c r="N4269"/>
  <c r="N4268"/>
  <c r="N4267"/>
  <c r="N4266"/>
  <c r="N4265"/>
  <c r="N4264"/>
  <c r="N4263"/>
  <c r="N4262"/>
  <c r="N4261"/>
  <c r="N4260"/>
  <c r="N4259"/>
  <c r="N4258"/>
  <c r="N4257"/>
  <c r="N4256"/>
  <c r="N4255"/>
  <c r="N4254"/>
  <c r="N4253"/>
  <c r="N4252"/>
  <c r="N4251"/>
  <c r="N4250"/>
  <c r="N4249"/>
  <c r="N4248"/>
  <c r="N4247"/>
  <c r="N4246"/>
  <c r="N4245"/>
  <c r="N4244"/>
  <c r="N4243"/>
  <c r="N4242"/>
  <c r="N4241"/>
  <c r="N4240"/>
  <c r="N4239"/>
  <c r="N4238"/>
  <c r="N4237"/>
  <c r="N4236"/>
  <c r="N4235"/>
  <c r="N4234"/>
  <c r="N4233"/>
  <c r="N4232"/>
  <c r="N4231"/>
  <c r="N4230"/>
  <c r="N4229"/>
  <c r="N4228"/>
  <c r="N4227"/>
  <c r="N4226"/>
  <c r="N4225"/>
  <c r="N4224"/>
  <c r="N4223"/>
  <c r="N4222"/>
  <c r="N4221"/>
  <c r="N4220"/>
  <c r="N4219"/>
  <c r="N4218"/>
  <c r="N4217"/>
  <c r="N4216"/>
  <c r="N4215"/>
  <c r="N4214"/>
  <c r="N4213"/>
  <c r="N4212"/>
  <c r="N4211"/>
  <c r="N4210"/>
  <c r="N4209"/>
  <c r="N4208"/>
  <c r="N4207"/>
  <c r="N4206"/>
  <c r="N4205"/>
  <c r="N4204"/>
  <c r="N4203"/>
  <c r="N4202"/>
  <c r="N4201"/>
  <c r="N4200"/>
  <c r="N4199"/>
  <c r="N4198"/>
  <c r="N4197"/>
  <c r="N4196"/>
  <c r="N4195"/>
  <c r="N4194"/>
  <c r="N4193"/>
  <c r="N4192"/>
  <c r="N4191"/>
  <c r="N4190"/>
  <c r="N4189"/>
  <c r="N4188"/>
  <c r="N4187"/>
  <c r="N4186"/>
  <c r="N4185"/>
  <c r="N4184"/>
  <c r="N4183"/>
  <c r="N4182"/>
  <c r="N4181"/>
  <c r="N4180"/>
  <c r="N4179"/>
  <c r="N4178"/>
  <c r="N4177"/>
  <c r="N4176"/>
  <c r="N4175"/>
  <c r="N4174"/>
  <c r="N4173"/>
  <c r="N4172"/>
  <c r="N4171"/>
  <c r="N4170"/>
  <c r="N4169"/>
  <c r="N4168"/>
  <c r="N4167"/>
  <c r="N4166"/>
  <c r="N4165"/>
  <c r="N4164"/>
  <c r="N4163"/>
  <c r="N4162"/>
  <c r="N4161"/>
  <c r="N4160"/>
  <c r="N4159"/>
  <c r="N4158"/>
  <c r="N4157"/>
  <c r="N4156"/>
  <c r="N4155"/>
  <c r="N4154"/>
  <c r="N4153"/>
  <c r="N4152"/>
  <c r="N4151"/>
  <c r="N4150"/>
  <c r="N4149"/>
  <c r="N4148"/>
  <c r="N4147"/>
  <c r="N4146"/>
  <c r="N4145"/>
  <c r="N4144"/>
  <c r="N4143"/>
  <c r="N4142"/>
  <c r="N4141"/>
  <c r="N4140"/>
  <c r="N4139"/>
  <c r="N4138"/>
  <c r="N4137"/>
  <c r="N4136"/>
  <c r="N4135"/>
  <c r="N4134"/>
  <c r="N4133"/>
  <c r="N4132"/>
  <c r="N4131"/>
  <c r="N4130"/>
  <c r="N4129"/>
  <c r="N4128"/>
  <c r="N4127"/>
  <c r="N4126"/>
  <c r="N4125"/>
  <c r="N4124"/>
  <c r="N4123"/>
  <c r="N4122"/>
  <c r="N4121"/>
  <c r="N4120"/>
  <c r="N4119"/>
  <c r="N4118"/>
  <c r="N4117"/>
  <c r="N4116"/>
  <c r="N4115"/>
  <c r="N4114"/>
  <c r="N4113"/>
  <c r="N4112"/>
  <c r="N4111"/>
  <c r="N4110"/>
  <c r="N4109"/>
  <c r="N4108"/>
  <c r="N4107"/>
  <c r="N4106"/>
  <c r="N4105"/>
  <c r="N4104"/>
  <c r="N4103"/>
  <c r="N4102"/>
  <c r="N4101"/>
  <c r="N4100"/>
  <c r="N4099"/>
  <c r="N4098"/>
  <c r="N4097"/>
  <c r="N4096"/>
  <c r="N4095"/>
  <c r="N4094"/>
  <c r="N4093"/>
  <c r="N4092"/>
  <c r="N4091"/>
  <c r="N4090"/>
  <c r="N4089"/>
  <c r="N4088"/>
  <c r="N4087"/>
  <c r="N4086"/>
  <c r="N4085"/>
  <c r="N4084"/>
  <c r="N4083"/>
  <c r="N4082"/>
  <c r="N4081"/>
  <c r="N4080"/>
  <c r="N4079"/>
  <c r="N4078"/>
  <c r="N4077"/>
  <c r="N4076"/>
  <c r="N4075"/>
  <c r="N4074"/>
  <c r="N4073"/>
  <c r="N4072"/>
  <c r="N4071"/>
  <c r="N4070"/>
  <c r="N4069"/>
  <c r="N4068"/>
  <c r="N4067"/>
  <c r="N4066"/>
  <c r="N4065"/>
  <c r="N4064"/>
  <c r="N4063"/>
  <c r="N4062"/>
  <c r="N4061"/>
  <c r="N4060"/>
  <c r="N4059"/>
  <c r="N4058"/>
  <c r="N4057"/>
  <c r="N4056"/>
  <c r="N4055"/>
  <c r="N4054"/>
  <c r="N4053"/>
  <c r="N4052"/>
  <c r="N4051"/>
  <c r="N4050"/>
  <c r="N4049"/>
  <c r="N4048"/>
  <c r="N4047"/>
  <c r="N4046"/>
  <c r="N4045"/>
  <c r="N4044"/>
  <c r="N4043"/>
  <c r="N4042"/>
  <c r="N4041"/>
  <c r="N4040"/>
  <c r="N4039"/>
  <c r="N4038"/>
  <c r="N4037"/>
  <c r="N4036"/>
  <c r="N4035"/>
  <c r="N4034"/>
  <c r="N4033"/>
  <c r="N4032"/>
  <c r="N4031"/>
  <c r="N4030"/>
  <c r="N4029"/>
  <c r="N4028"/>
  <c r="N4027"/>
  <c r="N4026"/>
  <c r="N4025"/>
  <c r="N4024"/>
  <c r="N4023"/>
  <c r="N4022"/>
  <c r="N4021"/>
  <c r="N4020"/>
  <c r="N4019"/>
  <c r="N4018"/>
  <c r="N4017"/>
  <c r="N4016"/>
  <c r="N4015"/>
  <c r="N4014"/>
  <c r="N4013"/>
  <c r="N4012"/>
  <c r="N4011"/>
  <c r="N4010"/>
  <c r="N4009"/>
  <c r="N4008"/>
  <c r="N4007"/>
  <c r="N4006"/>
  <c r="N4005"/>
  <c r="N4004"/>
  <c r="N4003"/>
  <c r="N4002"/>
  <c r="N4001"/>
  <c r="N4000"/>
  <c r="N3999"/>
  <c r="N3998"/>
  <c r="N3997"/>
  <c r="N3996"/>
  <c r="N3995"/>
  <c r="N3994"/>
  <c r="N3993"/>
  <c r="N3992"/>
  <c r="N3991"/>
  <c r="N3990"/>
  <c r="N3989"/>
  <c r="N3988"/>
  <c r="N3987"/>
  <c r="N3986"/>
  <c r="N3985"/>
  <c r="N3984"/>
  <c r="N3983"/>
  <c r="N3982"/>
  <c r="N3981"/>
  <c r="N3980"/>
  <c r="N3979"/>
  <c r="N3978"/>
  <c r="N3977"/>
  <c r="N3976"/>
  <c r="N3975"/>
  <c r="N3974"/>
  <c r="N3973"/>
  <c r="N3972"/>
  <c r="N3971"/>
  <c r="N3970"/>
  <c r="N3969"/>
  <c r="N3968"/>
  <c r="N3967"/>
  <c r="N3966"/>
  <c r="N3965"/>
  <c r="N3964"/>
  <c r="N3963"/>
  <c r="N3962"/>
  <c r="N3961"/>
  <c r="N3960"/>
  <c r="N3959"/>
  <c r="N3958"/>
  <c r="N3957"/>
  <c r="N3956"/>
  <c r="N3955"/>
  <c r="N3954"/>
  <c r="N3953"/>
  <c r="N3952"/>
  <c r="N3951"/>
  <c r="N3950"/>
  <c r="N3949"/>
  <c r="N3948"/>
  <c r="N3947"/>
  <c r="N3946"/>
  <c r="N3945"/>
  <c r="N3944"/>
  <c r="N3943"/>
  <c r="N3942"/>
  <c r="N3941"/>
  <c r="N3940"/>
  <c r="N3939"/>
  <c r="N3938"/>
  <c r="N3937"/>
  <c r="N3936"/>
  <c r="N3935"/>
  <c r="N3934"/>
  <c r="N3933"/>
  <c r="N3932"/>
  <c r="N3931"/>
  <c r="N3930"/>
  <c r="N3929"/>
  <c r="N3928"/>
  <c r="N3927"/>
  <c r="N3926"/>
  <c r="N3925"/>
  <c r="N3924"/>
  <c r="N3923"/>
  <c r="N3922"/>
  <c r="N3921"/>
  <c r="N3920"/>
  <c r="N3919"/>
  <c r="N3918"/>
  <c r="N3917"/>
  <c r="N3916"/>
  <c r="N3915"/>
  <c r="N3914"/>
  <c r="N3913"/>
  <c r="N3912"/>
  <c r="N3911"/>
  <c r="N3910"/>
  <c r="N3909"/>
  <c r="N3908"/>
  <c r="N3907"/>
  <c r="N3906"/>
  <c r="N3905"/>
  <c r="N3904"/>
  <c r="N3903"/>
  <c r="N3902"/>
  <c r="N3901"/>
  <c r="N3900"/>
  <c r="N3899"/>
  <c r="N3898"/>
  <c r="N3897"/>
  <c r="N3896"/>
  <c r="N3895"/>
  <c r="N3894"/>
  <c r="N3893"/>
  <c r="N3892"/>
  <c r="N3891"/>
  <c r="N3890"/>
  <c r="N3889"/>
  <c r="N3888"/>
  <c r="N3887"/>
  <c r="N3886"/>
  <c r="N3885"/>
  <c r="N3884"/>
  <c r="N3883"/>
  <c r="N3882"/>
  <c r="N3881"/>
  <c r="N3880"/>
  <c r="N3879"/>
  <c r="N3878"/>
  <c r="N3877"/>
  <c r="N3876"/>
  <c r="N3875"/>
  <c r="N3874"/>
  <c r="N3873"/>
  <c r="N3872"/>
  <c r="N3871"/>
  <c r="N3870"/>
  <c r="N3869"/>
  <c r="N3868"/>
  <c r="N3867"/>
  <c r="N3866"/>
  <c r="N3865"/>
  <c r="N3864"/>
  <c r="N3863"/>
  <c r="N3862"/>
  <c r="N3861"/>
  <c r="N3860"/>
  <c r="N3859"/>
  <c r="N3858"/>
  <c r="N3857"/>
  <c r="N3856"/>
  <c r="N3855"/>
  <c r="N3854"/>
  <c r="N3853"/>
  <c r="N3852"/>
  <c r="N3851"/>
  <c r="N3850"/>
  <c r="N3849"/>
  <c r="N3848"/>
  <c r="N3847"/>
  <c r="N3846"/>
  <c r="N3845"/>
  <c r="N3844"/>
  <c r="N3843"/>
  <c r="N3842"/>
  <c r="N3841"/>
  <c r="N3840"/>
  <c r="N3839"/>
  <c r="N3838"/>
  <c r="N3837"/>
  <c r="N3836"/>
  <c r="N3835"/>
  <c r="N3834"/>
  <c r="N3833"/>
  <c r="N3832"/>
  <c r="N3831"/>
  <c r="N3830"/>
  <c r="N3829"/>
  <c r="N3828"/>
  <c r="N3827"/>
  <c r="N3826"/>
  <c r="N3825"/>
  <c r="N3824"/>
  <c r="N3823"/>
  <c r="N3822"/>
  <c r="N3821"/>
  <c r="N3820"/>
  <c r="N3819"/>
  <c r="N3818"/>
  <c r="N3817"/>
  <c r="N3816"/>
  <c r="N3815"/>
  <c r="N3814"/>
  <c r="N3813"/>
  <c r="N3812"/>
  <c r="N3811"/>
  <c r="N3810"/>
  <c r="N3809"/>
  <c r="N3808"/>
  <c r="N3807"/>
  <c r="N3806"/>
  <c r="N3805"/>
  <c r="N3804"/>
  <c r="N3803"/>
  <c r="N3802"/>
  <c r="N3801"/>
  <c r="N3800"/>
  <c r="N3799"/>
  <c r="N3798"/>
  <c r="N3797"/>
  <c r="N3796"/>
  <c r="N3795"/>
  <c r="N3794"/>
  <c r="N3793"/>
  <c r="N3792"/>
  <c r="N3791"/>
  <c r="N3790"/>
  <c r="N3789"/>
  <c r="N3788"/>
  <c r="N3787"/>
  <c r="N3786"/>
  <c r="N3785"/>
  <c r="N3784"/>
  <c r="N3783"/>
  <c r="N3782"/>
  <c r="N3781"/>
  <c r="N3780"/>
  <c r="N3779"/>
  <c r="N3778"/>
  <c r="N3777"/>
  <c r="N3776"/>
  <c r="N3775"/>
  <c r="N3774"/>
  <c r="N3773"/>
  <c r="N3772"/>
  <c r="N3771"/>
  <c r="N3770"/>
  <c r="N3769"/>
  <c r="N3768"/>
  <c r="N3767"/>
  <c r="N3766"/>
  <c r="N3765"/>
  <c r="N3764"/>
  <c r="N3763"/>
  <c r="N3762"/>
  <c r="N3761"/>
  <c r="N3760"/>
  <c r="N3759"/>
  <c r="N3758"/>
  <c r="N3757"/>
  <c r="N3756"/>
  <c r="N3755"/>
  <c r="N3754"/>
  <c r="N3753"/>
  <c r="N3752"/>
  <c r="N3751"/>
  <c r="N3750"/>
  <c r="N3749"/>
  <c r="N3748"/>
  <c r="N3747"/>
  <c r="N3746"/>
  <c r="N3745"/>
  <c r="N3744"/>
  <c r="N3743"/>
  <c r="N3742"/>
  <c r="N3741"/>
  <c r="N3740"/>
  <c r="N3739"/>
  <c r="N3738"/>
  <c r="N3737"/>
  <c r="N3736"/>
  <c r="N3735"/>
  <c r="N3734"/>
  <c r="N3733"/>
  <c r="N3732"/>
  <c r="N3731"/>
  <c r="N3730"/>
  <c r="N3729"/>
  <c r="N3728"/>
  <c r="N3727"/>
  <c r="N3726"/>
  <c r="N3725"/>
  <c r="N3724"/>
  <c r="N3723"/>
  <c r="N3722"/>
  <c r="N3721"/>
  <c r="N3720"/>
  <c r="N3719"/>
  <c r="N3718"/>
  <c r="N3717"/>
  <c r="N3716"/>
  <c r="N3715"/>
  <c r="N3714"/>
  <c r="N3713"/>
  <c r="N3712"/>
  <c r="N3711"/>
  <c r="N3710"/>
  <c r="N3709"/>
  <c r="N3708"/>
  <c r="N3707"/>
  <c r="N3706"/>
  <c r="N3705"/>
  <c r="N3704"/>
  <c r="N3703"/>
  <c r="N3702"/>
  <c r="N3701"/>
  <c r="N3700"/>
  <c r="N3699"/>
  <c r="N3698"/>
  <c r="N3697"/>
  <c r="N3696"/>
  <c r="N3695"/>
  <c r="N3694"/>
  <c r="N3693"/>
  <c r="N3692"/>
  <c r="N3691"/>
  <c r="N3690"/>
  <c r="N3689"/>
  <c r="N3688"/>
  <c r="N3687"/>
  <c r="N3686"/>
  <c r="N3685"/>
  <c r="N3684"/>
  <c r="N3683"/>
  <c r="N3682"/>
  <c r="N3681"/>
  <c r="N3680"/>
  <c r="N3679"/>
  <c r="N3678"/>
  <c r="N3677"/>
  <c r="N3676"/>
  <c r="N3675"/>
  <c r="N3674"/>
  <c r="N3673"/>
  <c r="N3672"/>
  <c r="N3671"/>
  <c r="N3670"/>
  <c r="N3669"/>
  <c r="N3668"/>
  <c r="N3667"/>
  <c r="N3666"/>
  <c r="N3665"/>
  <c r="N3664"/>
  <c r="N3663"/>
  <c r="N3662"/>
  <c r="N3661"/>
  <c r="N3660"/>
  <c r="N3659"/>
  <c r="N3658"/>
  <c r="N3657"/>
  <c r="N3656"/>
  <c r="N3655"/>
  <c r="N3654"/>
  <c r="N3653"/>
  <c r="N3652"/>
  <c r="N3651"/>
  <c r="N3650"/>
  <c r="N3649"/>
  <c r="N3648"/>
  <c r="N3647"/>
  <c r="N3646"/>
  <c r="N3645"/>
  <c r="N3644"/>
  <c r="N3643"/>
  <c r="N3642"/>
  <c r="N3641"/>
  <c r="N3640"/>
  <c r="N3639"/>
  <c r="N3638"/>
  <c r="N3637"/>
  <c r="N3636"/>
  <c r="N3635"/>
  <c r="N3634"/>
  <c r="N3633"/>
  <c r="N3632"/>
  <c r="N3631"/>
  <c r="N3630"/>
  <c r="N3629"/>
  <c r="N3628"/>
  <c r="N3627"/>
  <c r="N3626"/>
  <c r="N3625"/>
  <c r="N3624"/>
  <c r="N3623"/>
  <c r="N3622"/>
  <c r="N3621"/>
  <c r="N3620"/>
  <c r="N3619"/>
  <c r="N3618"/>
  <c r="N3617"/>
  <c r="N3616"/>
  <c r="N3615"/>
  <c r="N3614"/>
  <c r="N3613"/>
  <c r="N3612"/>
  <c r="N3611"/>
  <c r="N3610"/>
  <c r="N3609"/>
  <c r="N3608"/>
  <c r="N3607"/>
  <c r="N3606"/>
  <c r="N3605"/>
  <c r="N3604"/>
  <c r="N3603"/>
  <c r="N3602"/>
  <c r="N3601"/>
  <c r="N3600"/>
  <c r="N3599"/>
  <c r="N3598"/>
  <c r="N3597"/>
  <c r="N3596"/>
  <c r="N3595"/>
  <c r="N3594"/>
  <c r="N3593"/>
  <c r="N3592"/>
  <c r="N3591"/>
  <c r="N3590"/>
  <c r="N3589"/>
  <c r="N3588"/>
  <c r="N3587"/>
  <c r="N3586"/>
  <c r="N3585"/>
  <c r="N3584"/>
  <c r="N3583"/>
  <c r="N3582"/>
  <c r="N3581"/>
  <c r="N3580"/>
  <c r="N3579"/>
  <c r="N3578"/>
  <c r="N3577"/>
  <c r="N3576"/>
  <c r="N3575"/>
  <c r="N3574"/>
  <c r="N3573"/>
  <c r="N3572"/>
  <c r="N3571"/>
  <c r="N3570"/>
  <c r="N3569"/>
  <c r="N3568"/>
  <c r="N3567"/>
  <c r="N3566"/>
  <c r="N3565"/>
  <c r="N3564"/>
  <c r="N3563"/>
  <c r="N3562"/>
  <c r="N3561"/>
  <c r="N3560"/>
  <c r="N3559"/>
  <c r="N3558"/>
  <c r="N3557"/>
  <c r="N3556"/>
  <c r="N3555"/>
  <c r="N3554"/>
  <c r="N3553"/>
  <c r="N3552"/>
  <c r="N3551"/>
  <c r="N3550"/>
  <c r="N3549"/>
  <c r="N3548"/>
  <c r="N3547"/>
  <c r="N3546"/>
  <c r="N3545"/>
  <c r="N3544"/>
  <c r="N3543"/>
  <c r="N3542"/>
  <c r="N3541"/>
  <c r="N3540"/>
  <c r="N3539"/>
  <c r="N3538"/>
  <c r="N3537"/>
  <c r="N3536"/>
  <c r="N3535"/>
  <c r="N3534"/>
  <c r="N3533"/>
  <c r="N3532"/>
  <c r="N3531"/>
  <c r="N3530"/>
  <c r="N3529"/>
  <c r="N3528"/>
  <c r="N3527"/>
  <c r="N3526"/>
  <c r="N3525"/>
  <c r="N3524"/>
  <c r="N3523"/>
  <c r="N3522"/>
  <c r="N3521"/>
  <c r="N3520"/>
  <c r="N3519"/>
  <c r="N3518"/>
  <c r="N3517"/>
  <c r="N3516"/>
  <c r="N3515"/>
  <c r="N3514"/>
  <c r="N3513"/>
  <c r="N3512"/>
  <c r="N3511"/>
  <c r="N3510"/>
  <c r="N3509"/>
  <c r="N3508"/>
  <c r="N3507"/>
  <c r="N3506"/>
  <c r="N3505"/>
  <c r="N3504"/>
  <c r="N3503"/>
  <c r="N3502"/>
  <c r="N3501"/>
  <c r="N3500"/>
  <c r="N3499"/>
  <c r="N3498"/>
  <c r="N3497"/>
  <c r="N3496"/>
  <c r="N3495"/>
  <c r="N3494"/>
  <c r="N3493"/>
  <c r="N3492"/>
  <c r="N3491"/>
  <c r="N3490"/>
  <c r="N3489"/>
  <c r="N3488"/>
  <c r="N3487"/>
  <c r="N3486"/>
  <c r="N3485"/>
  <c r="N3484"/>
  <c r="N3483"/>
  <c r="N3482"/>
  <c r="N3481"/>
  <c r="N3480"/>
  <c r="N3479"/>
  <c r="N3478"/>
  <c r="N3477"/>
  <c r="N3476"/>
  <c r="N3475"/>
  <c r="N3474"/>
  <c r="N3473"/>
  <c r="N3472"/>
  <c r="N3471"/>
  <c r="N3470"/>
  <c r="N3469"/>
  <c r="N3468"/>
  <c r="N3467"/>
  <c r="N3466"/>
  <c r="N3465"/>
  <c r="N3464"/>
  <c r="N3463"/>
  <c r="N3462"/>
  <c r="N3461"/>
  <c r="N3460"/>
  <c r="N3459"/>
  <c r="N3458"/>
  <c r="N3457"/>
  <c r="N3456"/>
  <c r="N3455"/>
  <c r="N3454"/>
  <c r="N3453"/>
  <c r="N3452"/>
  <c r="N3451"/>
  <c r="N3450"/>
  <c r="N3449"/>
  <c r="N3448"/>
  <c r="N3447"/>
  <c r="N3446"/>
  <c r="N3445"/>
  <c r="N3444"/>
  <c r="N3443"/>
  <c r="N3442"/>
  <c r="N3441"/>
  <c r="N3440"/>
  <c r="N3439"/>
  <c r="N3438"/>
  <c r="N3437"/>
  <c r="N3436"/>
  <c r="N3435"/>
  <c r="N3434"/>
  <c r="N3433"/>
  <c r="N3432"/>
  <c r="N3431"/>
  <c r="N3430"/>
  <c r="N3429"/>
  <c r="N3428"/>
  <c r="N3427"/>
  <c r="N3426"/>
  <c r="N3425"/>
  <c r="N3424"/>
  <c r="N3423"/>
  <c r="N3422"/>
  <c r="N3421"/>
  <c r="N3420"/>
  <c r="N3419"/>
  <c r="N3418"/>
  <c r="N3417"/>
  <c r="N3416"/>
  <c r="N3415"/>
  <c r="N3414"/>
  <c r="N3413"/>
  <c r="N3412"/>
  <c r="N3411"/>
  <c r="N3410"/>
  <c r="N3409"/>
  <c r="N3408"/>
  <c r="N3407"/>
  <c r="N3406"/>
  <c r="N3405"/>
  <c r="N3404"/>
  <c r="N3403"/>
  <c r="N3402"/>
  <c r="N3401"/>
  <c r="N3400"/>
  <c r="N3399"/>
  <c r="N3398"/>
  <c r="N3397"/>
  <c r="N3396"/>
  <c r="N3395"/>
  <c r="N3394"/>
  <c r="N3393"/>
  <c r="N3392"/>
  <c r="N3391"/>
  <c r="N3390"/>
  <c r="N3389"/>
  <c r="N3388"/>
  <c r="N3387"/>
  <c r="N3386"/>
  <c r="N3385"/>
  <c r="N3384"/>
  <c r="N3383"/>
  <c r="N3382"/>
  <c r="N3381"/>
  <c r="N3380"/>
  <c r="N3379"/>
  <c r="N3378"/>
  <c r="N3377"/>
  <c r="N3376"/>
  <c r="N3375"/>
  <c r="N3374"/>
  <c r="N3373"/>
  <c r="N3372"/>
  <c r="N3371"/>
  <c r="N3370"/>
  <c r="N3369"/>
  <c r="N3368"/>
  <c r="N3367"/>
  <c r="N3366"/>
  <c r="N3365"/>
  <c r="N3364"/>
  <c r="N3363"/>
  <c r="N3362"/>
  <c r="N3361"/>
  <c r="N3360"/>
  <c r="N3359"/>
  <c r="N3358"/>
  <c r="N3357"/>
  <c r="N3356"/>
  <c r="N3355"/>
  <c r="N3354"/>
  <c r="N3353"/>
  <c r="N3352"/>
  <c r="N3351"/>
  <c r="N3350"/>
  <c r="N3349"/>
  <c r="N3348"/>
  <c r="N3347"/>
  <c r="N3346"/>
  <c r="N3345"/>
  <c r="N3344"/>
  <c r="N3343"/>
  <c r="N3342"/>
  <c r="N3341"/>
  <c r="N3340"/>
  <c r="N3339"/>
  <c r="N3338"/>
  <c r="N3337"/>
  <c r="N3336"/>
  <c r="N3335"/>
  <c r="N3334"/>
  <c r="N3333"/>
  <c r="N3332"/>
  <c r="N3331"/>
  <c r="N3330"/>
  <c r="N3329"/>
  <c r="N3328"/>
  <c r="N3327"/>
  <c r="N3326"/>
  <c r="N3325"/>
  <c r="N3324"/>
  <c r="N3323"/>
  <c r="N3322"/>
  <c r="N3321"/>
  <c r="N3320"/>
  <c r="N3319"/>
  <c r="N3318"/>
  <c r="N3317"/>
  <c r="N3316"/>
  <c r="N3315"/>
  <c r="N3314"/>
  <c r="N3313"/>
  <c r="N3312"/>
  <c r="N3311"/>
  <c r="N3310"/>
  <c r="N3309"/>
  <c r="N3308"/>
  <c r="N3307"/>
  <c r="N3306"/>
  <c r="N3305"/>
  <c r="N3304"/>
  <c r="N3303"/>
  <c r="N3302"/>
  <c r="N3301"/>
  <c r="N3300"/>
  <c r="N3299"/>
  <c r="N3298"/>
  <c r="N3297"/>
  <c r="N3296"/>
  <c r="N3295"/>
  <c r="N3294"/>
  <c r="N3293"/>
  <c r="N3292"/>
  <c r="N3291"/>
  <c r="N3290"/>
  <c r="N3289"/>
  <c r="N3288"/>
  <c r="N3287"/>
  <c r="N3286"/>
  <c r="N3285"/>
  <c r="N3284"/>
  <c r="N3283"/>
  <c r="N3282"/>
  <c r="N3281"/>
  <c r="N3280"/>
  <c r="N3279"/>
  <c r="N3278"/>
  <c r="N3277"/>
  <c r="N3276"/>
  <c r="N3275"/>
  <c r="N3274"/>
  <c r="N3273"/>
  <c r="N3272"/>
  <c r="N3271"/>
  <c r="N3270"/>
  <c r="N3269"/>
  <c r="N3268"/>
  <c r="N3267"/>
  <c r="N3266"/>
  <c r="N3265"/>
  <c r="N3264"/>
  <c r="N3263"/>
  <c r="N3262"/>
  <c r="N3261"/>
  <c r="N3260"/>
  <c r="N3259"/>
  <c r="N3258"/>
  <c r="N3257"/>
  <c r="N3256"/>
  <c r="N3255"/>
  <c r="N3254"/>
  <c r="N3253"/>
  <c r="N3252"/>
  <c r="N3251"/>
  <c r="N3250"/>
  <c r="N3249"/>
  <c r="N3248"/>
  <c r="N3247"/>
  <c r="N3246"/>
  <c r="N3245"/>
  <c r="N3244"/>
  <c r="N3243"/>
  <c r="N3242"/>
  <c r="N3241"/>
  <c r="N3240"/>
  <c r="N3239"/>
  <c r="N3238"/>
  <c r="N3237"/>
  <c r="N3236"/>
  <c r="N3235"/>
  <c r="N3234"/>
  <c r="N3233"/>
  <c r="N3232"/>
  <c r="N3231"/>
  <c r="N3230"/>
  <c r="N3229"/>
  <c r="N3228"/>
  <c r="N3227"/>
  <c r="N3226"/>
  <c r="N3225"/>
  <c r="N3224"/>
  <c r="N3223"/>
  <c r="N3222"/>
  <c r="N3221"/>
  <c r="N3220"/>
  <c r="N3219"/>
  <c r="N3218"/>
  <c r="N3217"/>
  <c r="N3216"/>
  <c r="N3215"/>
  <c r="N3214"/>
  <c r="N3213"/>
  <c r="N3212"/>
  <c r="N3211"/>
  <c r="N3210"/>
  <c r="N3209"/>
  <c r="N3208"/>
  <c r="N3207"/>
  <c r="N3206"/>
  <c r="N3205"/>
  <c r="N3204"/>
  <c r="N3203"/>
  <c r="N3202"/>
  <c r="N3201"/>
  <c r="N3200"/>
  <c r="N3199"/>
  <c r="N3198"/>
  <c r="N3197"/>
  <c r="N3196"/>
  <c r="N3195"/>
  <c r="N3194"/>
  <c r="N3193"/>
  <c r="N3192"/>
  <c r="N3191"/>
  <c r="N3190"/>
  <c r="N3189"/>
  <c r="N3188"/>
  <c r="N3187"/>
  <c r="N3186"/>
  <c r="N3185"/>
  <c r="N3184"/>
  <c r="N3183"/>
  <c r="N3182"/>
  <c r="N3181"/>
  <c r="N3180"/>
  <c r="N3179"/>
  <c r="N3178"/>
  <c r="N3177"/>
  <c r="N3176"/>
  <c r="N3175"/>
  <c r="N3174"/>
  <c r="N3173"/>
  <c r="N3172"/>
  <c r="N3171"/>
  <c r="N3170"/>
  <c r="N3169"/>
  <c r="N3168"/>
  <c r="N3167"/>
  <c r="N3166"/>
  <c r="N3165"/>
  <c r="N3164"/>
  <c r="N3163"/>
  <c r="N3162"/>
  <c r="N3161"/>
  <c r="N3160"/>
  <c r="N3159"/>
  <c r="N3158"/>
  <c r="N3157"/>
  <c r="N3156"/>
  <c r="N3155"/>
  <c r="N3154"/>
  <c r="N3153"/>
  <c r="N3152"/>
  <c r="N3151"/>
  <c r="N3150"/>
  <c r="N3149"/>
  <c r="N3148"/>
  <c r="N3147"/>
  <c r="N3146"/>
  <c r="N3145"/>
  <c r="N3144"/>
  <c r="N3143"/>
  <c r="N3142"/>
  <c r="N3141"/>
  <c r="N3140"/>
  <c r="N3139"/>
  <c r="N3138"/>
  <c r="N3137"/>
  <c r="N3136"/>
  <c r="N3135"/>
  <c r="N3134"/>
  <c r="N3133"/>
  <c r="N3132"/>
  <c r="N3131"/>
  <c r="N3130"/>
  <c r="N3129"/>
  <c r="N3128"/>
  <c r="N3127"/>
  <c r="N3126"/>
  <c r="N3125"/>
  <c r="N3124"/>
  <c r="N3123"/>
  <c r="N3122"/>
  <c r="N3121"/>
  <c r="N3120"/>
  <c r="N3119"/>
  <c r="N3118"/>
  <c r="N3117"/>
  <c r="N3116"/>
  <c r="N3115"/>
  <c r="N3114"/>
  <c r="N3113"/>
  <c r="N3112"/>
  <c r="N3111"/>
  <c r="N3110"/>
  <c r="N3109"/>
  <c r="N3108"/>
  <c r="N3107"/>
  <c r="N3106"/>
  <c r="N3105"/>
  <c r="N3104"/>
  <c r="N3103"/>
  <c r="N3102"/>
  <c r="N3101"/>
  <c r="N3100"/>
  <c r="N3099"/>
  <c r="N3098"/>
  <c r="N3097"/>
  <c r="N3096"/>
  <c r="N3095"/>
  <c r="N3094"/>
  <c r="N3093"/>
  <c r="N3092"/>
  <c r="N3091"/>
  <c r="N3090"/>
  <c r="N3089"/>
  <c r="N3088"/>
  <c r="N3087"/>
  <c r="N3086"/>
  <c r="N3085"/>
  <c r="N3084"/>
  <c r="N3083"/>
  <c r="N3082"/>
  <c r="N3081"/>
  <c r="N3080"/>
  <c r="N3079"/>
  <c r="N3078"/>
  <c r="N3077"/>
  <c r="N3076"/>
  <c r="N3075"/>
  <c r="N3074"/>
  <c r="N3073"/>
  <c r="N3072"/>
  <c r="N3071"/>
  <c r="N3070"/>
  <c r="N3069"/>
  <c r="N3068"/>
  <c r="N3067"/>
  <c r="N3066"/>
  <c r="N3065"/>
  <c r="N3064"/>
  <c r="N3063"/>
  <c r="N3062"/>
  <c r="N3061"/>
  <c r="N3060"/>
  <c r="N3059"/>
  <c r="N3058"/>
  <c r="N3057"/>
  <c r="N3056"/>
  <c r="N3055"/>
  <c r="N3054"/>
  <c r="N3053"/>
  <c r="N3052"/>
  <c r="N3051"/>
  <c r="N3050"/>
  <c r="N3049"/>
  <c r="N3048"/>
  <c r="N3047"/>
  <c r="N3046"/>
  <c r="N3045"/>
  <c r="N3044"/>
  <c r="N3043"/>
  <c r="N3042"/>
  <c r="N3041"/>
  <c r="N3040"/>
  <c r="N3039"/>
  <c r="N3038"/>
  <c r="N3037"/>
  <c r="N3036"/>
  <c r="N3035"/>
  <c r="N3034"/>
  <c r="N3033"/>
  <c r="N3032"/>
  <c r="N3031"/>
  <c r="N3030"/>
  <c r="N3029"/>
  <c r="N3028"/>
  <c r="N3027"/>
  <c r="N3026"/>
  <c r="N3025"/>
  <c r="N3024"/>
  <c r="N3023"/>
  <c r="N3022"/>
  <c r="N3021"/>
  <c r="N3020"/>
  <c r="N3019"/>
  <c r="N3018"/>
  <c r="N3017"/>
  <c r="N3016"/>
  <c r="N3015"/>
  <c r="N3014"/>
  <c r="N3013"/>
  <c r="N3012"/>
  <c r="N3011"/>
  <c r="N3010"/>
  <c r="N3009"/>
  <c r="N3008"/>
  <c r="N3007"/>
  <c r="N3006"/>
  <c r="N3005"/>
  <c r="N3004"/>
  <c r="N3003"/>
  <c r="N3002"/>
  <c r="N3001"/>
  <c r="N3000"/>
  <c r="N2999"/>
  <c r="N2998"/>
  <c r="N2997"/>
  <c r="N2996"/>
  <c r="N2995"/>
  <c r="N2994"/>
  <c r="N2993"/>
  <c r="N2992"/>
  <c r="N2991"/>
  <c r="N2990"/>
  <c r="N2989"/>
  <c r="N2988"/>
  <c r="N2987"/>
  <c r="N2986"/>
  <c r="N2985"/>
  <c r="N2984"/>
  <c r="N2983"/>
  <c r="N2982"/>
  <c r="N2981"/>
  <c r="N2980"/>
  <c r="N2979"/>
  <c r="N2978"/>
  <c r="N2977"/>
  <c r="N2976"/>
  <c r="N2975"/>
  <c r="N2974"/>
  <c r="N2973"/>
  <c r="N2972"/>
  <c r="N2971"/>
  <c r="N2970"/>
  <c r="N2969"/>
  <c r="N2968"/>
  <c r="N2967"/>
  <c r="N2966"/>
  <c r="N2965"/>
  <c r="N2964"/>
  <c r="N2963"/>
  <c r="N2962"/>
  <c r="N2961"/>
  <c r="N2960"/>
  <c r="N2959"/>
  <c r="N2958"/>
  <c r="N2957"/>
  <c r="N2956"/>
  <c r="N2955"/>
  <c r="N2954"/>
  <c r="N2953"/>
  <c r="N2952"/>
  <c r="N2951"/>
  <c r="N2950"/>
  <c r="N2949"/>
  <c r="N2948"/>
  <c r="N2947"/>
  <c r="N2946"/>
  <c r="N2945"/>
  <c r="N2944"/>
  <c r="N2943"/>
  <c r="N2942"/>
  <c r="N2941"/>
  <c r="N2940"/>
  <c r="N2939"/>
  <c r="N2938"/>
  <c r="N2937"/>
  <c r="N2936"/>
  <c r="N2935"/>
  <c r="N2934"/>
  <c r="N2933"/>
  <c r="N2932"/>
  <c r="N2931"/>
  <c r="N2930"/>
  <c r="N2929"/>
  <c r="N2928"/>
  <c r="N2927"/>
  <c r="N2926"/>
  <c r="N2925"/>
  <c r="N2924"/>
  <c r="N2923"/>
  <c r="N2922"/>
  <c r="N2921"/>
  <c r="N2920"/>
  <c r="N2919"/>
  <c r="N2918"/>
  <c r="N2917"/>
  <c r="N2916"/>
  <c r="N2915"/>
  <c r="N2914"/>
  <c r="N2913"/>
  <c r="N2912"/>
  <c r="N2911"/>
  <c r="N2910"/>
  <c r="N2909"/>
  <c r="N2908"/>
  <c r="N2907"/>
  <c r="N2906"/>
  <c r="N2905"/>
  <c r="N2904"/>
  <c r="N2903"/>
  <c r="N2902"/>
  <c r="N2901"/>
  <c r="N2900"/>
  <c r="N2899"/>
  <c r="N2898"/>
  <c r="N2897"/>
  <c r="N2896"/>
  <c r="N2895"/>
  <c r="N2894"/>
  <c r="N2893"/>
  <c r="N2892"/>
  <c r="N2891"/>
  <c r="N2890"/>
  <c r="N2889"/>
  <c r="N2888"/>
  <c r="N2887"/>
  <c r="N2886"/>
  <c r="N2885"/>
  <c r="N2884"/>
  <c r="N2883"/>
  <c r="N2882"/>
  <c r="N2881"/>
  <c r="N2880"/>
  <c r="N2879"/>
  <c r="N2878"/>
  <c r="N2877"/>
  <c r="N2876"/>
  <c r="N2875"/>
  <c r="N2874"/>
  <c r="N2873"/>
  <c r="N2872"/>
  <c r="N2871"/>
  <c r="N2870"/>
  <c r="N2869"/>
  <c r="N2868"/>
  <c r="N2867"/>
  <c r="N2866"/>
  <c r="N2865"/>
  <c r="N2864"/>
  <c r="N2863"/>
  <c r="N2862"/>
  <c r="N2861"/>
  <c r="N2860"/>
  <c r="N2859"/>
  <c r="N2858"/>
  <c r="N2857"/>
  <c r="N2856"/>
  <c r="N2855"/>
  <c r="N2854"/>
  <c r="N2853"/>
  <c r="N2852"/>
  <c r="N2851"/>
  <c r="N2850"/>
  <c r="N2849"/>
  <c r="N2848"/>
  <c r="N2847"/>
  <c r="N2846"/>
  <c r="N2845"/>
  <c r="N2844"/>
  <c r="N2843"/>
  <c r="N2842"/>
  <c r="N2841"/>
  <c r="N2840"/>
  <c r="N2839"/>
  <c r="N2838"/>
  <c r="N2837"/>
  <c r="N2836"/>
  <c r="N2835"/>
  <c r="N2834"/>
  <c r="N2833"/>
  <c r="N2832"/>
  <c r="N2831"/>
  <c r="N2830"/>
  <c r="N2829"/>
  <c r="N2828"/>
  <c r="N2827"/>
  <c r="N2826"/>
  <c r="N2825"/>
  <c r="N2824"/>
  <c r="N2823"/>
  <c r="N2822"/>
  <c r="N2821"/>
  <c r="N2820"/>
  <c r="N2819"/>
  <c r="N2818"/>
  <c r="N2817"/>
  <c r="N2816"/>
  <c r="N2815"/>
  <c r="N2814"/>
  <c r="N2813"/>
  <c r="N2812"/>
  <c r="N2811"/>
  <c r="N2810"/>
  <c r="N2809"/>
  <c r="N2808"/>
  <c r="N2807"/>
  <c r="N2806"/>
  <c r="N2805"/>
  <c r="N2804"/>
  <c r="N2803"/>
  <c r="N2802"/>
  <c r="N2801"/>
  <c r="N2800"/>
  <c r="N2799"/>
  <c r="N2798"/>
  <c r="N2797"/>
  <c r="N2796"/>
  <c r="N2795"/>
  <c r="N2794"/>
  <c r="N2793"/>
  <c r="N2792"/>
  <c r="N2791"/>
  <c r="N2790"/>
  <c r="N2789"/>
  <c r="N2788"/>
  <c r="N2787"/>
  <c r="N2786"/>
  <c r="N2785"/>
  <c r="N2784"/>
  <c r="N2783"/>
  <c r="N2782"/>
  <c r="N2781"/>
  <c r="N2780"/>
  <c r="N2779"/>
  <c r="N2778"/>
  <c r="N2777"/>
  <c r="N2776"/>
  <c r="N2775"/>
  <c r="N2774"/>
  <c r="N2773"/>
  <c r="N2772"/>
  <c r="N2771"/>
  <c r="N2770"/>
  <c r="N2769"/>
  <c r="N2768"/>
  <c r="N2767"/>
  <c r="N2766"/>
  <c r="N2765"/>
  <c r="N2764"/>
  <c r="N2763"/>
  <c r="N2762"/>
  <c r="N2761"/>
  <c r="N2760"/>
  <c r="N2759"/>
  <c r="N2758"/>
  <c r="N2757"/>
  <c r="N2756"/>
  <c r="N2755"/>
  <c r="N2754"/>
  <c r="N2753"/>
  <c r="N2752"/>
  <c r="N2751"/>
  <c r="N2750"/>
  <c r="N2749"/>
  <c r="N2748"/>
  <c r="N2747"/>
  <c r="N2746"/>
  <c r="N2745"/>
  <c r="N2744"/>
  <c r="N2743"/>
  <c r="N2742"/>
  <c r="N2741"/>
  <c r="N2740"/>
  <c r="N2739"/>
  <c r="N2738"/>
  <c r="N2737"/>
  <c r="N2736"/>
  <c r="N2735"/>
  <c r="N2734"/>
  <c r="N2733"/>
  <c r="N2732"/>
  <c r="N2731"/>
  <c r="N2730"/>
  <c r="N2729"/>
  <c r="N2728"/>
  <c r="N2727"/>
  <c r="N2726"/>
  <c r="N2725"/>
  <c r="N2724"/>
  <c r="N2723"/>
  <c r="N2722"/>
  <c r="N2721"/>
  <c r="N2720"/>
  <c r="N2719"/>
  <c r="N2718"/>
  <c r="N2717"/>
  <c r="N2716"/>
  <c r="N2715"/>
  <c r="N2714"/>
  <c r="N2713"/>
  <c r="N2712"/>
  <c r="N2711"/>
  <c r="N2710"/>
  <c r="N2709"/>
  <c r="N2708"/>
  <c r="N2707"/>
  <c r="N2706"/>
  <c r="N2705"/>
  <c r="N2704"/>
  <c r="N2703"/>
  <c r="N2702"/>
  <c r="N2701"/>
  <c r="N2700"/>
  <c r="N2699"/>
  <c r="N2698"/>
  <c r="N2697"/>
  <c r="N2696"/>
  <c r="N2695"/>
  <c r="N2694"/>
  <c r="N2693"/>
  <c r="N2692"/>
  <c r="N2691"/>
  <c r="N2690"/>
  <c r="N2689"/>
  <c r="N2688"/>
  <c r="N2687"/>
  <c r="N2686"/>
  <c r="N2685"/>
  <c r="N2684"/>
  <c r="N2683"/>
  <c r="N2682"/>
  <c r="N2681"/>
  <c r="N2680"/>
  <c r="N2679"/>
  <c r="N2678"/>
  <c r="N2677"/>
  <c r="N2676"/>
  <c r="N2675"/>
  <c r="N2674"/>
  <c r="N2673"/>
  <c r="N2672"/>
  <c r="N2671"/>
  <c r="N2670"/>
  <c r="N2669"/>
  <c r="N2668"/>
  <c r="N2667"/>
  <c r="N2666"/>
  <c r="N2665"/>
  <c r="N2664"/>
  <c r="N2663"/>
  <c r="N2662"/>
  <c r="N2661"/>
  <c r="N2660"/>
  <c r="N2659"/>
  <c r="N2658"/>
  <c r="N2657"/>
  <c r="N2656"/>
  <c r="N2655"/>
  <c r="N2654"/>
  <c r="N2653"/>
  <c r="N2652"/>
  <c r="N2651"/>
  <c r="N2650"/>
  <c r="N2649"/>
  <c r="N2648"/>
  <c r="N2647"/>
  <c r="N2646"/>
  <c r="N2645"/>
  <c r="N2644"/>
  <c r="N2643"/>
  <c r="N2642"/>
  <c r="N2641"/>
  <c r="N2640"/>
  <c r="N2639"/>
  <c r="N2638"/>
  <c r="N2637"/>
  <c r="N2636"/>
  <c r="N2635"/>
  <c r="N2634"/>
  <c r="N2633"/>
  <c r="N2632"/>
  <c r="N2631"/>
  <c r="N2630"/>
  <c r="N2629"/>
  <c r="N2628"/>
  <c r="N2627"/>
  <c r="N2626"/>
  <c r="N2625"/>
  <c r="N2624"/>
  <c r="N2623"/>
  <c r="N2622"/>
  <c r="N2621"/>
  <c r="N2620"/>
  <c r="N2619"/>
  <c r="N2618"/>
  <c r="N2617"/>
  <c r="N2616"/>
  <c r="N2615"/>
  <c r="N2614"/>
  <c r="N2613"/>
  <c r="N2612"/>
  <c r="N2611"/>
  <c r="N2610"/>
  <c r="N2609"/>
  <c r="N2608"/>
  <c r="N2607"/>
  <c r="N2606"/>
  <c r="N2605"/>
  <c r="N2604"/>
  <c r="N2603"/>
  <c r="N2602"/>
  <c r="N2601"/>
  <c r="N2600"/>
  <c r="N2599"/>
  <c r="N2598"/>
  <c r="N2597"/>
  <c r="N2596"/>
  <c r="N2595"/>
  <c r="N2594"/>
  <c r="N2593"/>
  <c r="N2592"/>
  <c r="N2591"/>
  <c r="N2590"/>
  <c r="N2589"/>
  <c r="N2588"/>
  <c r="N2587"/>
  <c r="N2586"/>
  <c r="N2585"/>
  <c r="N2584"/>
  <c r="N2583"/>
  <c r="N2582"/>
  <c r="N2581"/>
  <c r="N2580"/>
  <c r="N2579"/>
  <c r="N2578"/>
  <c r="N2577"/>
  <c r="N2576"/>
  <c r="N2575"/>
  <c r="N2574"/>
  <c r="N2573"/>
  <c r="N2572"/>
  <c r="N2571"/>
  <c r="N2570"/>
  <c r="N2569"/>
  <c r="N2568"/>
  <c r="N2567"/>
  <c r="N2566"/>
  <c r="N2565"/>
  <c r="N2564"/>
  <c r="N2563"/>
  <c r="N2562"/>
  <c r="N2561"/>
  <c r="N2560"/>
  <c r="N2559"/>
  <c r="N2558"/>
  <c r="N2557"/>
  <c r="N2556"/>
  <c r="N2555"/>
  <c r="N2554"/>
  <c r="N2553"/>
  <c r="N2552"/>
  <c r="N2551"/>
  <c r="N2550"/>
  <c r="N2549"/>
  <c r="N2548"/>
  <c r="N2547"/>
  <c r="N2546"/>
  <c r="N2545"/>
  <c r="N2544"/>
  <c r="N2543"/>
  <c r="N2542"/>
  <c r="N2541"/>
  <c r="N2540"/>
  <c r="N2539"/>
  <c r="N2538"/>
  <c r="N2537"/>
  <c r="N2536"/>
  <c r="N2535"/>
  <c r="N2534"/>
  <c r="N2533"/>
  <c r="N2532"/>
  <c r="N2531"/>
  <c r="N2530"/>
  <c r="N2529"/>
  <c r="N2528"/>
  <c r="N2527"/>
  <c r="N2526"/>
  <c r="N2525"/>
  <c r="N2524"/>
  <c r="N2523"/>
  <c r="N2522"/>
  <c r="N2521"/>
  <c r="N2520"/>
  <c r="N2519"/>
  <c r="N2518"/>
  <c r="N2517"/>
  <c r="N2516"/>
  <c r="N2515"/>
  <c r="N2514"/>
  <c r="N2513"/>
  <c r="N2512"/>
  <c r="N2511"/>
  <c r="N2510"/>
  <c r="N2509"/>
  <c r="N2508"/>
  <c r="N2507"/>
  <c r="N2506"/>
  <c r="N2505"/>
  <c r="N2504"/>
  <c r="N2503"/>
  <c r="N2502"/>
  <c r="N2501"/>
  <c r="N2500"/>
  <c r="N2499"/>
  <c r="N2498"/>
  <c r="N2497"/>
  <c r="N2496"/>
  <c r="N2495"/>
  <c r="N2494"/>
  <c r="N2493"/>
  <c r="N2492"/>
  <c r="N2491"/>
  <c r="N2490"/>
  <c r="N2489"/>
  <c r="N2488"/>
  <c r="N2487"/>
  <c r="N2486"/>
  <c r="N2485"/>
  <c r="N2484"/>
  <c r="N2483"/>
  <c r="N2482"/>
  <c r="N2481"/>
  <c r="N2480"/>
  <c r="N2479"/>
  <c r="N2478"/>
  <c r="N2477"/>
  <c r="N2476"/>
  <c r="N2475"/>
  <c r="N2474"/>
  <c r="N2473"/>
  <c r="N2472"/>
  <c r="N2471"/>
  <c r="N2470"/>
  <c r="N2469"/>
  <c r="N2468"/>
  <c r="N2467"/>
  <c r="N2466"/>
  <c r="N2465"/>
  <c r="N2464"/>
  <c r="N2463"/>
  <c r="N2462"/>
  <c r="N2461"/>
  <c r="N2460"/>
  <c r="N2459"/>
  <c r="N2458"/>
  <c r="N2457"/>
  <c r="N2456"/>
  <c r="N2455"/>
  <c r="N2454"/>
  <c r="N2453"/>
  <c r="N2452"/>
  <c r="N2451"/>
  <c r="N2450"/>
  <c r="N2449"/>
  <c r="N2448"/>
  <c r="N2447"/>
  <c r="N2446"/>
  <c r="N2445"/>
  <c r="N2444"/>
  <c r="N2443"/>
  <c r="N2442"/>
  <c r="N2441"/>
  <c r="N2440"/>
  <c r="N2439"/>
  <c r="N2438"/>
  <c r="N2437"/>
  <c r="N2436"/>
  <c r="N2435"/>
  <c r="N2434"/>
  <c r="N2433"/>
  <c r="N2432"/>
  <c r="N2431"/>
  <c r="N2430"/>
  <c r="N2429"/>
  <c r="N2428"/>
  <c r="N2427"/>
  <c r="N2426"/>
  <c r="N2425"/>
  <c r="N2424"/>
  <c r="N2423"/>
  <c r="N2422"/>
  <c r="N2421"/>
  <c r="N2420"/>
  <c r="N2419"/>
  <c r="N2418"/>
  <c r="N2417"/>
  <c r="N2416"/>
  <c r="N2415"/>
  <c r="N2414"/>
  <c r="N2413"/>
  <c r="N2412"/>
  <c r="N2411"/>
  <c r="N2410"/>
  <c r="N2409"/>
  <c r="N2408"/>
  <c r="N2407"/>
  <c r="N2406"/>
  <c r="N2405"/>
  <c r="N2404"/>
  <c r="N2403"/>
  <c r="N2402"/>
  <c r="N2401"/>
  <c r="N2400"/>
  <c r="N2399"/>
  <c r="N2398"/>
  <c r="N2397"/>
  <c r="N2396"/>
  <c r="N2395"/>
  <c r="N2394"/>
  <c r="N2393"/>
  <c r="N2392"/>
  <c r="N2391"/>
  <c r="N2390"/>
  <c r="N2389"/>
  <c r="N2388"/>
  <c r="N2387"/>
  <c r="N2386"/>
  <c r="N2385"/>
  <c r="N2384"/>
  <c r="N2383"/>
  <c r="N2382"/>
  <c r="N2381"/>
  <c r="N2380"/>
  <c r="N2379"/>
  <c r="N2378"/>
  <c r="N2377"/>
  <c r="N2376"/>
  <c r="N2375"/>
  <c r="N2374"/>
  <c r="N2373"/>
  <c r="N2372"/>
  <c r="N2371"/>
  <c r="N2370"/>
  <c r="N2369"/>
  <c r="N2368"/>
  <c r="N2367"/>
  <c r="N2366"/>
  <c r="N2365"/>
  <c r="N2364"/>
  <c r="N2363"/>
  <c r="N2362"/>
  <c r="N2361"/>
  <c r="N2360"/>
  <c r="N2359"/>
  <c r="N2358"/>
  <c r="N2357"/>
  <c r="N2356"/>
  <c r="N2355"/>
  <c r="N2354"/>
  <c r="N2353"/>
  <c r="N2352"/>
  <c r="N2351"/>
  <c r="N2350"/>
  <c r="N2349"/>
  <c r="N2348"/>
  <c r="N2347"/>
  <c r="N2346"/>
  <c r="N2345"/>
  <c r="N2344"/>
  <c r="N2343"/>
  <c r="N2342"/>
  <c r="N2341"/>
  <c r="N2340"/>
  <c r="N2339"/>
  <c r="N2338"/>
  <c r="N2337"/>
  <c r="N2336"/>
  <c r="N2335"/>
  <c r="N2334"/>
  <c r="N2333"/>
  <c r="N2332"/>
  <c r="N2331"/>
  <c r="N2330"/>
  <c r="N2329"/>
  <c r="N2328"/>
  <c r="N2327"/>
  <c r="N2326"/>
  <c r="N2325"/>
  <c r="N2324"/>
  <c r="N2323"/>
  <c r="N2322"/>
  <c r="N2321"/>
  <c r="N2320"/>
  <c r="N2319"/>
  <c r="N2318"/>
  <c r="N2317"/>
  <c r="N2316"/>
  <c r="N2315"/>
  <c r="N2314"/>
  <c r="N2313"/>
  <c r="N2312"/>
  <c r="N2311"/>
  <c r="N2310"/>
  <c r="N2309"/>
  <c r="N2308"/>
  <c r="N2307"/>
  <c r="N2306"/>
  <c r="N2305"/>
  <c r="N2304"/>
  <c r="N2303"/>
  <c r="N2302"/>
  <c r="N2301"/>
  <c r="N2300"/>
  <c r="N2299"/>
  <c r="N2298"/>
  <c r="N2297"/>
  <c r="N2296"/>
  <c r="N2295"/>
  <c r="N2294"/>
  <c r="N2293"/>
  <c r="N2292"/>
  <c r="N2291"/>
  <c r="N2290"/>
  <c r="N2289"/>
  <c r="N2288"/>
  <c r="N2287"/>
  <c r="N2286"/>
  <c r="N2285"/>
  <c r="N2284"/>
  <c r="N2283"/>
  <c r="N2282"/>
  <c r="N2281"/>
  <c r="N2280"/>
  <c r="N2279"/>
  <c r="N2278"/>
  <c r="N2277"/>
  <c r="N2276"/>
  <c r="N2275"/>
  <c r="N2274"/>
  <c r="N2273"/>
  <c r="N2272"/>
  <c r="N2271"/>
  <c r="N2270"/>
  <c r="N2269"/>
  <c r="N2268"/>
  <c r="N2267"/>
  <c r="N2266"/>
  <c r="N2265"/>
  <c r="N2264"/>
  <c r="N2263"/>
  <c r="N2262"/>
  <c r="N2261"/>
  <c r="N2260"/>
  <c r="N2259"/>
  <c r="N2258"/>
  <c r="N2257"/>
  <c r="N2256"/>
  <c r="N2255"/>
  <c r="N2254"/>
  <c r="N2253"/>
  <c r="N2252"/>
  <c r="N2251"/>
  <c r="N2250"/>
  <c r="N2249"/>
  <c r="N2248"/>
  <c r="N2247"/>
  <c r="N2246"/>
  <c r="N2245"/>
  <c r="N2244"/>
  <c r="N2243"/>
  <c r="N2242"/>
  <c r="N2241"/>
  <c r="N2240"/>
  <c r="N2239"/>
  <c r="N2238"/>
  <c r="N2237"/>
  <c r="N2236"/>
  <c r="N2235"/>
  <c r="N2234"/>
  <c r="N2233"/>
  <c r="N2232"/>
  <c r="N2231"/>
  <c r="N2230"/>
  <c r="N2229"/>
  <c r="N2228"/>
  <c r="N2227"/>
  <c r="N2226"/>
  <c r="N2225"/>
  <c r="N2224"/>
  <c r="N2223"/>
  <c r="N2222"/>
  <c r="N2221"/>
  <c r="N2220"/>
  <c r="N2219"/>
  <c r="N2218"/>
  <c r="N2217"/>
  <c r="N2216"/>
  <c r="N2215"/>
  <c r="N2214"/>
  <c r="N2213"/>
  <c r="N2212"/>
  <c r="N2211"/>
  <c r="N2210"/>
  <c r="N2209"/>
  <c r="N2208"/>
  <c r="N2207"/>
  <c r="N2206"/>
  <c r="N2205"/>
  <c r="N2204"/>
  <c r="N2203"/>
  <c r="N2202"/>
  <c r="N2201"/>
  <c r="N2200"/>
  <c r="N2199"/>
  <c r="N2198"/>
  <c r="N2197"/>
  <c r="N2196"/>
  <c r="N2195"/>
  <c r="N2194"/>
  <c r="N2193"/>
  <c r="N2192"/>
  <c r="N2191"/>
  <c r="N2190"/>
  <c r="N2189"/>
  <c r="N2188"/>
  <c r="N2187"/>
  <c r="N2186"/>
  <c r="N2185"/>
  <c r="N2184"/>
  <c r="N2183"/>
  <c r="N2182"/>
  <c r="N2181"/>
  <c r="N2180"/>
  <c r="N2179"/>
  <c r="N2178"/>
  <c r="N2177"/>
  <c r="N2176"/>
  <c r="N2175"/>
  <c r="N2174"/>
  <c r="N2173"/>
  <c r="N2172"/>
  <c r="N2171"/>
  <c r="N2170"/>
  <c r="N2169"/>
  <c r="N2168"/>
  <c r="N2167"/>
  <c r="N2166"/>
  <c r="N2165"/>
  <c r="N2164"/>
  <c r="N2163"/>
  <c r="N2162"/>
  <c r="N2161"/>
  <c r="N2160"/>
  <c r="N2159"/>
  <c r="N2158"/>
  <c r="N2157"/>
  <c r="N2156"/>
  <c r="N2155"/>
  <c r="N2154"/>
  <c r="N2153"/>
  <c r="N2152"/>
  <c r="N2151"/>
  <c r="N2150"/>
  <c r="N2149"/>
  <c r="N2148"/>
  <c r="N2147"/>
  <c r="N2146"/>
  <c r="N2145"/>
  <c r="N2144"/>
  <c r="N2143"/>
  <c r="N2142"/>
  <c r="N2141"/>
  <c r="N2140"/>
  <c r="N2139"/>
  <c r="N2138"/>
  <c r="N2137"/>
  <c r="N2136"/>
  <c r="N2135"/>
  <c r="N2134"/>
  <c r="N2133"/>
  <c r="N2132"/>
  <c r="N2131"/>
  <c r="N2130"/>
  <c r="N2129"/>
  <c r="N2128"/>
  <c r="N2127"/>
  <c r="N2126"/>
  <c r="N2125"/>
  <c r="N2124"/>
  <c r="N2123"/>
  <c r="N2122"/>
  <c r="N2121"/>
  <c r="N2120"/>
  <c r="N2119"/>
  <c r="N2118"/>
  <c r="N2117"/>
  <c r="N2116"/>
  <c r="N2115"/>
  <c r="N2114"/>
  <c r="N2113"/>
  <c r="N2112"/>
  <c r="N2111"/>
  <c r="N2110"/>
  <c r="N2109"/>
  <c r="N2108"/>
  <c r="N2107"/>
  <c r="N2106"/>
  <c r="N2105"/>
  <c r="N2104"/>
  <c r="N2103"/>
  <c r="N2102"/>
  <c r="N2101"/>
  <c r="N2100"/>
  <c r="N2099"/>
  <c r="N2098"/>
  <c r="N2097"/>
  <c r="N2096"/>
  <c r="N2095"/>
  <c r="N2094"/>
  <c r="N2093"/>
  <c r="N2092"/>
  <c r="N2091"/>
  <c r="N2090"/>
  <c r="N2089"/>
  <c r="N2088"/>
  <c r="N2087"/>
  <c r="N2086"/>
  <c r="N2085"/>
  <c r="N2084"/>
  <c r="N2083"/>
  <c r="N2082"/>
  <c r="N2081"/>
  <c r="N2080"/>
  <c r="N2079"/>
  <c r="N2078"/>
  <c r="N2077"/>
  <c r="N2076"/>
  <c r="N2075"/>
  <c r="N2074"/>
  <c r="N2073"/>
  <c r="N2072"/>
  <c r="N2071"/>
  <c r="N2070"/>
  <c r="N2069"/>
  <c r="N2068"/>
  <c r="N2067"/>
  <c r="N2066"/>
  <c r="N2065"/>
  <c r="N2064"/>
  <c r="N2063"/>
  <c r="N2062"/>
  <c r="N2061"/>
  <c r="N2060"/>
  <c r="N2059"/>
  <c r="N2058"/>
  <c r="N2057"/>
  <c r="N2056"/>
  <c r="N2055"/>
  <c r="N2054"/>
  <c r="N2053"/>
  <c r="N2052"/>
  <c r="N2051"/>
  <c r="N2050"/>
  <c r="N2049"/>
  <c r="N2048"/>
  <c r="N2047"/>
  <c r="N2046"/>
  <c r="N2045"/>
  <c r="N2044"/>
  <c r="N2043"/>
  <c r="N2042"/>
  <c r="N2041"/>
  <c r="N2040"/>
  <c r="N2039"/>
  <c r="N2038"/>
  <c r="N2037"/>
  <c r="N2036"/>
  <c r="N2035"/>
  <c r="N2034"/>
  <c r="N2033"/>
  <c r="N2032"/>
  <c r="N2031"/>
  <c r="N2030"/>
  <c r="N2029"/>
  <c r="N2028"/>
  <c r="N2027"/>
  <c r="N2026"/>
  <c r="N2025"/>
  <c r="N2024"/>
  <c r="N2023"/>
  <c r="N2022"/>
  <c r="N2021"/>
  <c r="N2020"/>
  <c r="N2019"/>
  <c r="N2018"/>
  <c r="N2017"/>
  <c r="N2016"/>
  <c r="N2015"/>
  <c r="N2014"/>
  <c r="N2013"/>
  <c r="N2012"/>
  <c r="N2011"/>
  <c r="N2010"/>
  <c r="N2009"/>
  <c r="N2008"/>
  <c r="N2007"/>
  <c r="N2006"/>
  <c r="N2005"/>
  <c r="N2004"/>
  <c r="N2003"/>
  <c r="N2002"/>
  <c r="N2001"/>
  <c r="N2000"/>
  <c r="N1999"/>
  <c r="N1998"/>
  <c r="N1997"/>
  <c r="N1996"/>
  <c r="N1995"/>
  <c r="N1994"/>
  <c r="N1993"/>
  <c r="N1992"/>
  <c r="N1991"/>
  <c r="N1990"/>
  <c r="N1989"/>
  <c r="N1988"/>
  <c r="N1987"/>
  <c r="N1986"/>
  <c r="N1985"/>
  <c r="N1984"/>
  <c r="N1983"/>
  <c r="N1982"/>
  <c r="N1981"/>
  <c r="N1980"/>
  <c r="N1979"/>
  <c r="N1978"/>
  <c r="N1977"/>
  <c r="N1976"/>
  <c r="N1975"/>
  <c r="N1974"/>
  <c r="N1973"/>
  <c r="N1972"/>
  <c r="N1971"/>
  <c r="N1970"/>
  <c r="N1969"/>
  <c r="N1968"/>
  <c r="N1967"/>
  <c r="N1966"/>
  <c r="N1965"/>
  <c r="N1964"/>
  <c r="N1963"/>
  <c r="N1962"/>
  <c r="N1961"/>
  <c r="N1960"/>
  <c r="N1959"/>
  <c r="N1958"/>
  <c r="N1957"/>
  <c r="N1956"/>
  <c r="N1955"/>
  <c r="N1954"/>
  <c r="N1953"/>
  <c r="N1952"/>
  <c r="N1951"/>
  <c r="N1950"/>
  <c r="N1949"/>
  <c r="N1948"/>
  <c r="N1947"/>
  <c r="N1946"/>
  <c r="N1945"/>
  <c r="N1944"/>
  <c r="N1943"/>
  <c r="N1942"/>
  <c r="N1941"/>
  <c r="N1940"/>
  <c r="N1939"/>
  <c r="N1938"/>
  <c r="N1937"/>
  <c r="N1936"/>
  <c r="N1935"/>
  <c r="N1934"/>
  <c r="N1933"/>
  <c r="N1932"/>
  <c r="N1931"/>
  <c r="N1930"/>
  <c r="N1929"/>
  <c r="N1928"/>
  <c r="N1927"/>
  <c r="N1926"/>
  <c r="N1925"/>
  <c r="N1924"/>
  <c r="N1923"/>
  <c r="N1922"/>
  <c r="N1921"/>
  <c r="N1920"/>
  <c r="N1919"/>
  <c r="N1918"/>
  <c r="N1917"/>
  <c r="N1916"/>
  <c r="N1915"/>
  <c r="N1914"/>
  <c r="N1913"/>
  <c r="N1912"/>
  <c r="N1911"/>
  <c r="N1910"/>
  <c r="N1909"/>
  <c r="N1908"/>
  <c r="N1907"/>
  <c r="N1906"/>
  <c r="N1905"/>
  <c r="N1904"/>
  <c r="N1903"/>
  <c r="N1902"/>
  <c r="N1901"/>
  <c r="N1900"/>
  <c r="N1899"/>
  <c r="N1898"/>
  <c r="N1897"/>
  <c r="N1896"/>
  <c r="N1895"/>
  <c r="N1894"/>
  <c r="N1893"/>
  <c r="N1892"/>
  <c r="N1891"/>
  <c r="N1890"/>
  <c r="N1889"/>
  <c r="N1888"/>
  <c r="N1887"/>
  <c r="N1886"/>
  <c r="N1885"/>
  <c r="N1884"/>
  <c r="N1883"/>
  <c r="N1882"/>
  <c r="N1881"/>
  <c r="N1880"/>
  <c r="N1879"/>
  <c r="N1878"/>
  <c r="N1877"/>
  <c r="N1876"/>
  <c r="N1875"/>
  <c r="N1874"/>
  <c r="N1873"/>
  <c r="N1872"/>
  <c r="N1871"/>
  <c r="N1870"/>
  <c r="N1869"/>
  <c r="N1868"/>
  <c r="N1867"/>
  <c r="N1866"/>
  <c r="N1865"/>
  <c r="N1864"/>
  <c r="N1863"/>
  <c r="N1862"/>
  <c r="N1861"/>
  <c r="N1860"/>
  <c r="N1859"/>
  <c r="N1858"/>
  <c r="N1857"/>
  <c r="N1856"/>
  <c r="N1855"/>
  <c r="N1854"/>
  <c r="N1853"/>
  <c r="N1852"/>
  <c r="N1851"/>
  <c r="N1850"/>
  <c r="N1849"/>
  <c r="N1848"/>
  <c r="N1847"/>
  <c r="N1846"/>
  <c r="N1845"/>
  <c r="N1844"/>
  <c r="N1843"/>
  <c r="N1842"/>
  <c r="N1841"/>
  <c r="N1840"/>
  <c r="N1839"/>
  <c r="N1838"/>
  <c r="N1837"/>
  <c r="N1836"/>
  <c r="N1835"/>
  <c r="N1834"/>
  <c r="N1833"/>
  <c r="N1832"/>
  <c r="N1831"/>
  <c r="N1830"/>
  <c r="N1829"/>
  <c r="N1828"/>
  <c r="N1827"/>
  <c r="N1826"/>
  <c r="N1825"/>
  <c r="N1824"/>
  <c r="N1823"/>
  <c r="N1822"/>
  <c r="N1821"/>
  <c r="N1820"/>
  <c r="N1819"/>
  <c r="N1818"/>
  <c r="N1817"/>
  <c r="N1816"/>
  <c r="N1815"/>
  <c r="N1814"/>
  <c r="N1813"/>
  <c r="N1812"/>
  <c r="N1811"/>
  <c r="N1810"/>
  <c r="N1809"/>
  <c r="N1808"/>
  <c r="N1807"/>
  <c r="N1806"/>
  <c r="N1805"/>
  <c r="N1804"/>
  <c r="N1803"/>
  <c r="N1802"/>
  <c r="N1801"/>
  <c r="N1800"/>
  <c r="N1799"/>
  <c r="N1798"/>
  <c r="N1797"/>
  <c r="N1796"/>
  <c r="N1795"/>
  <c r="N1794"/>
  <c r="N1793"/>
  <c r="N1792"/>
  <c r="N1791"/>
  <c r="N1790"/>
  <c r="N1789"/>
  <c r="N1788"/>
  <c r="N1787"/>
  <c r="N1786"/>
  <c r="N1785"/>
  <c r="N1784"/>
  <c r="N1783"/>
  <c r="N1782"/>
  <c r="N1781"/>
  <c r="N1780"/>
  <c r="N1779"/>
  <c r="N1778"/>
  <c r="N1777"/>
  <c r="N1776"/>
  <c r="N1775"/>
  <c r="N1774"/>
  <c r="N1773"/>
  <c r="N1772"/>
  <c r="N1771"/>
  <c r="N1770"/>
  <c r="N1769"/>
  <c r="N1768"/>
  <c r="N1767"/>
  <c r="N1766"/>
  <c r="N1765"/>
  <c r="N1764"/>
  <c r="N1763"/>
  <c r="N1762"/>
  <c r="N1761"/>
  <c r="N1760"/>
  <c r="N1759"/>
  <c r="N1758"/>
  <c r="N1757"/>
  <c r="N1756"/>
  <c r="N1755"/>
  <c r="N1754"/>
  <c r="N1753"/>
  <c r="N1752"/>
  <c r="N1751"/>
  <c r="N1750"/>
  <c r="N1749"/>
  <c r="N1748"/>
  <c r="N1747"/>
  <c r="N1746"/>
  <c r="N1745"/>
  <c r="N1744"/>
  <c r="N1743"/>
  <c r="N1742"/>
  <c r="N1741"/>
  <c r="N1740"/>
  <c r="N1739"/>
  <c r="N1738"/>
  <c r="N1737"/>
  <c r="N1736"/>
  <c r="N1735"/>
  <c r="N1734"/>
  <c r="N1733"/>
  <c r="N1732"/>
  <c r="N1731"/>
  <c r="N1730"/>
  <c r="N1729"/>
  <c r="N1728"/>
  <c r="N1727"/>
  <c r="N1726"/>
  <c r="N1725"/>
  <c r="N1724"/>
  <c r="N1723"/>
  <c r="N1722"/>
  <c r="N1721"/>
  <c r="N1720"/>
  <c r="N1719"/>
  <c r="N1718"/>
  <c r="N1717"/>
  <c r="N1716"/>
  <c r="N1715"/>
  <c r="N1714"/>
  <c r="N1713"/>
  <c r="N1712"/>
  <c r="N1711"/>
  <c r="N1710"/>
  <c r="N1709"/>
  <c r="N1708"/>
  <c r="N1707"/>
  <c r="N1706"/>
  <c r="N1705"/>
  <c r="N1704"/>
  <c r="N1703"/>
  <c r="N1702"/>
  <c r="N1701"/>
  <c r="N1700"/>
  <c r="N1699"/>
  <c r="N1698"/>
  <c r="N1697"/>
  <c r="N1696"/>
  <c r="N1695"/>
  <c r="N1694"/>
  <c r="N1693"/>
  <c r="N1692"/>
  <c r="N1691"/>
  <c r="N1690"/>
  <c r="N1689"/>
  <c r="N1688"/>
  <c r="N1687"/>
  <c r="N1686"/>
  <c r="N1685"/>
  <c r="N1684"/>
  <c r="N1683"/>
  <c r="N1682"/>
  <c r="N1681"/>
  <c r="N1680"/>
  <c r="N1679"/>
  <c r="N1678"/>
  <c r="N1677"/>
  <c r="N1676"/>
  <c r="N1675"/>
  <c r="N1674"/>
  <c r="N1673"/>
  <c r="N1672"/>
  <c r="N1671"/>
  <c r="N1670"/>
  <c r="N1669"/>
  <c r="N1668"/>
  <c r="N1667"/>
  <c r="N1666"/>
  <c r="N1665"/>
  <c r="N1664"/>
  <c r="N1663"/>
  <c r="N1662"/>
  <c r="N1661"/>
  <c r="N1660"/>
  <c r="N1659"/>
  <c r="N1658"/>
  <c r="N1657"/>
  <c r="N1656"/>
  <c r="N1655"/>
  <c r="N1654"/>
  <c r="N1653"/>
  <c r="N1652"/>
  <c r="N1651"/>
  <c r="N1650"/>
  <c r="N1649"/>
  <c r="N1648"/>
  <c r="N1647"/>
  <c r="N1646"/>
  <c r="N1645"/>
  <c r="N1644"/>
  <c r="N1643"/>
  <c r="N1642"/>
  <c r="N1641"/>
  <c r="N1640"/>
  <c r="N1639"/>
  <c r="N1638"/>
  <c r="N1637"/>
  <c r="N1636"/>
  <c r="N1635"/>
  <c r="N1634"/>
  <c r="N1633"/>
  <c r="N1632"/>
  <c r="N1631"/>
  <c r="N1630"/>
  <c r="N1629"/>
  <c r="N1628"/>
  <c r="N1627"/>
  <c r="N1626"/>
  <c r="N1625"/>
  <c r="N1624"/>
  <c r="N1623"/>
  <c r="N1622"/>
  <c r="N1621"/>
  <c r="N1620"/>
  <c r="N1619"/>
  <c r="N1618"/>
  <c r="N1617"/>
  <c r="N1616"/>
  <c r="N1615"/>
  <c r="N1614"/>
  <c r="N1613"/>
  <c r="N1612"/>
  <c r="N1611"/>
  <c r="N1610"/>
  <c r="N1609"/>
  <c r="N1608"/>
  <c r="N1607"/>
  <c r="N1606"/>
  <c r="N1605"/>
  <c r="N1604"/>
  <c r="N1603"/>
  <c r="N1602"/>
  <c r="N1601"/>
  <c r="N1600"/>
  <c r="N1599"/>
  <c r="N1598"/>
  <c r="N1597"/>
  <c r="N1596"/>
  <c r="N1595"/>
  <c r="N1594"/>
  <c r="N1593"/>
  <c r="N1592"/>
  <c r="N1591"/>
  <c r="N1590"/>
  <c r="N1589"/>
  <c r="N1588"/>
  <c r="N1587"/>
  <c r="N1586"/>
  <c r="N1585"/>
  <c r="N1584"/>
  <c r="N1583"/>
  <c r="N1582"/>
  <c r="N1581"/>
  <c r="N1580"/>
  <c r="N1579"/>
  <c r="N1578"/>
  <c r="N1577"/>
  <c r="N1576"/>
  <c r="N1575"/>
  <c r="N1574"/>
  <c r="N1573"/>
  <c r="N1572"/>
  <c r="N1571"/>
  <c r="N1570"/>
  <c r="N1569"/>
  <c r="N1568"/>
  <c r="N1567"/>
  <c r="N1566"/>
  <c r="N1565"/>
  <c r="N1564"/>
  <c r="N1563"/>
  <c r="N1562"/>
  <c r="N1561"/>
  <c r="N1560"/>
  <c r="N1559"/>
  <c r="N1558"/>
  <c r="N1557"/>
  <c r="N1556"/>
  <c r="N1555"/>
  <c r="N1554"/>
  <c r="N1553"/>
  <c r="N1552"/>
  <c r="N1551"/>
  <c r="N1550"/>
  <c r="N1549"/>
  <c r="N1548"/>
  <c r="N1547"/>
  <c r="N1546"/>
  <c r="N1545"/>
  <c r="N1544"/>
  <c r="N1543"/>
  <c r="N1542"/>
  <c r="N1541"/>
  <c r="N1540"/>
  <c r="N1539"/>
  <c r="N1538"/>
  <c r="N1537"/>
  <c r="N1536"/>
  <c r="N1535"/>
  <c r="N1534"/>
  <c r="N1533"/>
  <c r="N1532"/>
  <c r="N1531"/>
  <c r="N1530"/>
  <c r="N1529"/>
  <c r="N1528"/>
  <c r="N1527"/>
  <c r="N1526"/>
  <c r="N1525"/>
  <c r="N1524"/>
  <c r="N1523"/>
  <c r="N1522"/>
  <c r="N1521"/>
  <c r="N1520"/>
  <c r="N1519"/>
  <c r="N1518"/>
  <c r="N1517"/>
  <c r="N1516"/>
  <c r="N1515"/>
  <c r="N1514"/>
  <c r="N1513"/>
  <c r="N1512"/>
  <c r="N1511"/>
  <c r="N1510"/>
  <c r="N1509"/>
  <c r="N1508"/>
  <c r="N1507"/>
  <c r="N1506"/>
  <c r="N1505"/>
  <c r="N1504"/>
  <c r="N1503"/>
  <c r="N1502"/>
  <c r="N1501"/>
  <c r="N1500"/>
  <c r="N1499"/>
  <c r="N1498"/>
  <c r="N1497"/>
  <c r="N1496"/>
  <c r="N1495"/>
  <c r="N1494"/>
  <c r="N1493"/>
  <c r="N1492"/>
  <c r="N1491"/>
  <c r="N1490"/>
  <c r="N1489"/>
  <c r="N1488"/>
  <c r="N1487"/>
  <c r="N1486"/>
  <c r="N1485"/>
  <c r="N1484"/>
  <c r="N1483"/>
  <c r="N1482"/>
  <c r="N1481"/>
  <c r="N1480"/>
  <c r="N1479"/>
  <c r="N1478"/>
  <c r="N1477"/>
  <c r="N1476"/>
  <c r="N1475"/>
  <c r="N1474"/>
  <c r="N1473"/>
  <c r="N1472"/>
  <c r="N1471"/>
  <c r="N1470"/>
  <c r="N1469"/>
  <c r="N1468"/>
  <c r="N1467"/>
  <c r="N1466"/>
  <c r="N1465"/>
  <c r="N1464"/>
  <c r="N1463"/>
  <c r="N1462"/>
  <c r="N1461"/>
  <c r="N1460"/>
  <c r="N1459"/>
  <c r="N1458"/>
  <c r="N1457"/>
  <c r="N1456"/>
  <c r="N1455"/>
  <c r="N1454"/>
  <c r="N1453"/>
  <c r="N1452"/>
  <c r="N1451"/>
  <c r="N1450"/>
  <c r="N1449"/>
  <c r="N1448"/>
  <c r="N1447"/>
  <c r="N1446"/>
  <c r="N1445"/>
  <c r="N1444"/>
  <c r="N1443"/>
  <c r="N1442"/>
  <c r="N1441"/>
  <c r="N1440"/>
  <c r="N1439"/>
  <c r="N1438"/>
  <c r="N1437"/>
  <c r="N1436"/>
  <c r="N1435"/>
  <c r="N1434"/>
  <c r="N1433"/>
  <c r="N1432"/>
  <c r="N1431"/>
  <c r="N1430"/>
  <c r="N1429"/>
  <c r="N1428"/>
  <c r="N1427"/>
  <c r="N1426"/>
  <c r="N1425"/>
  <c r="N1424"/>
  <c r="N1423"/>
  <c r="N1422"/>
  <c r="N1421"/>
  <c r="N1420"/>
  <c r="N1419"/>
  <c r="N1418"/>
  <c r="N1417"/>
  <c r="N1416"/>
  <c r="N1415"/>
  <c r="N1414"/>
  <c r="N1413"/>
  <c r="N1412"/>
  <c r="N1411"/>
  <c r="N1410"/>
  <c r="N1409"/>
  <c r="N1408"/>
  <c r="N1407"/>
  <c r="N1406"/>
  <c r="N1405"/>
  <c r="N1404"/>
  <c r="N1403"/>
  <c r="N1402"/>
  <c r="N1401"/>
  <c r="N1400"/>
  <c r="N1399"/>
  <c r="N1398"/>
  <c r="N1397"/>
  <c r="N1396"/>
  <c r="N1395"/>
  <c r="N1394"/>
  <c r="N1393"/>
  <c r="N1392"/>
  <c r="N1391"/>
  <c r="N1390"/>
  <c r="N1389"/>
  <c r="N1388"/>
  <c r="N1387"/>
  <c r="N1386"/>
  <c r="N1385"/>
  <c r="N1384"/>
  <c r="N1383"/>
  <c r="N1382"/>
  <c r="N1381"/>
  <c r="N1380"/>
  <c r="N1379"/>
  <c r="N1378"/>
  <c r="N1377"/>
  <c r="N1376"/>
  <c r="N1375"/>
  <c r="N1374"/>
  <c r="N1373"/>
  <c r="N1372"/>
  <c r="N1371"/>
  <c r="N1370"/>
  <c r="N1369"/>
  <c r="N1368"/>
  <c r="N1367"/>
  <c r="N1366"/>
  <c r="N1365"/>
  <c r="N1364"/>
  <c r="N1363"/>
  <c r="N1362"/>
  <c r="N1361"/>
  <c r="N1360"/>
  <c r="N1359"/>
  <c r="N1358"/>
  <c r="N1357"/>
  <c r="N1356"/>
  <c r="N1355"/>
  <c r="N1354"/>
  <c r="N1353"/>
  <c r="N1352"/>
  <c r="N1351"/>
  <c r="N1350"/>
  <c r="N1349"/>
  <c r="N1348"/>
  <c r="N1347"/>
  <c r="N1346"/>
  <c r="N1345"/>
  <c r="N1344"/>
  <c r="N1343"/>
  <c r="N1342"/>
  <c r="N1341"/>
  <c r="N1340"/>
  <c r="N1339"/>
  <c r="N1338"/>
  <c r="N1337"/>
  <c r="N1336"/>
  <c r="N1335"/>
  <c r="N1334"/>
  <c r="N1333"/>
  <c r="N1332"/>
  <c r="N1331"/>
  <c r="N1330"/>
  <c r="N1329"/>
  <c r="N1328"/>
  <c r="N1327"/>
  <c r="N1326"/>
  <c r="N1325"/>
  <c r="N1324"/>
  <c r="N1323"/>
  <c r="N1322"/>
  <c r="N1321"/>
  <c r="N1320"/>
  <c r="N1319"/>
  <c r="N1318"/>
  <c r="N1317"/>
  <c r="N1316"/>
  <c r="N1315"/>
  <c r="N1314"/>
  <c r="N1313"/>
  <c r="N1312"/>
  <c r="N1311"/>
  <c r="N1310"/>
  <c r="N1309"/>
  <c r="N1308"/>
  <c r="N1307"/>
  <c r="N1306"/>
  <c r="N1305"/>
  <c r="N1304"/>
  <c r="N1303"/>
  <c r="N1302"/>
  <c r="N1301"/>
  <c r="N1300"/>
  <c r="N1299"/>
  <c r="N1298"/>
  <c r="N1297"/>
  <c r="N1296"/>
  <c r="N1295"/>
  <c r="N1294"/>
  <c r="N1293"/>
  <c r="N1292"/>
  <c r="N1291"/>
  <c r="N1290"/>
  <c r="N1289"/>
  <c r="N1288"/>
  <c r="N1287"/>
  <c r="N1286"/>
  <c r="N1285"/>
  <c r="N1284"/>
  <c r="N1283"/>
  <c r="N1282"/>
  <c r="N1281"/>
  <c r="N1280"/>
  <c r="N1279"/>
  <c r="N1278"/>
  <c r="N1277"/>
  <c r="N1276"/>
  <c r="N1275"/>
  <c r="N1274"/>
  <c r="N1273"/>
  <c r="N1272"/>
  <c r="N1271"/>
  <c r="N1270"/>
  <c r="N1269"/>
  <c r="N1268"/>
  <c r="N1267"/>
  <c r="N1266"/>
  <c r="N1265"/>
  <c r="N1264"/>
  <c r="N1263"/>
  <c r="N1262"/>
  <c r="N1261"/>
  <c r="N1260"/>
  <c r="N1259"/>
  <c r="N1258"/>
  <c r="N1257"/>
  <c r="N1256"/>
  <c r="N1255"/>
  <c r="N1254"/>
  <c r="N1253"/>
  <c r="N1252"/>
  <c r="N1251"/>
  <c r="N1250"/>
  <c r="N1249"/>
  <c r="N1248"/>
  <c r="N1247"/>
  <c r="N1246"/>
  <c r="N1245"/>
  <c r="N1244"/>
  <c r="N1243"/>
  <c r="N1242"/>
  <c r="N1241"/>
  <c r="N1240"/>
  <c r="N1239"/>
  <c r="N1238"/>
  <c r="N1237"/>
  <c r="N1236"/>
  <c r="N1235"/>
  <c r="N1234"/>
  <c r="N1233"/>
  <c r="N1232"/>
  <c r="N1231"/>
  <c r="N1230"/>
  <c r="N1229"/>
  <c r="N1228"/>
  <c r="N1227"/>
  <c r="N1226"/>
  <c r="N1225"/>
  <c r="N1224"/>
  <c r="N1223"/>
  <c r="N1222"/>
  <c r="N1221"/>
  <c r="N1220"/>
  <c r="N1219"/>
  <c r="N1218"/>
  <c r="N1217"/>
  <c r="N1216"/>
  <c r="N1215"/>
  <c r="N1214"/>
  <c r="N1213"/>
  <c r="N1212"/>
  <c r="N1211"/>
  <c r="N1210"/>
  <c r="N1209"/>
  <c r="N1208"/>
  <c r="N1207"/>
  <c r="N1206"/>
  <c r="N1205"/>
  <c r="N1204"/>
  <c r="N1203"/>
  <c r="N1202"/>
  <c r="N1201"/>
  <c r="N1200"/>
  <c r="N1199"/>
  <c r="N1198"/>
  <c r="N1197"/>
  <c r="N1196"/>
  <c r="N1195"/>
  <c r="N1194"/>
  <c r="N1193"/>
  <c r="N1192"/>
  <c r="N1191"/>
  <c r="N1190"/>
  <c r="N1189"/>
  <c r="N1188"/>
  <c r="N1187"/>
  <c r="N1186"/>
  <c r="N1185"/>
  <c r="N1184"/>
  <c r="N1183"/>
  <c r="N1182"/>
  <c r="N1181"/>
  <c r="N1180"/>
  <c r="N1179"/>
  <c r="N1178"/>
  <c r="N1177"/>
  <c r="N1176"/>
  <c r="N1175"/>
  <c r="N1174"/>
  <c r="N1173"/>
  <c r="N1172"/>
  <c r="N1171"/>
  <c r="N1170"/>
  <c r="N1169"/>
  <c r="N1168"/>
  <c r="N1167"/>
  <c r="N1166"/>
  <c r="N1165"/>
  <c r="N1164"/>
  <c r="N1163"/>
  <c r="N1162"/>
  <c r="N1161"/>
  <c r="N1160"/>
  <c r="N1159"/>
  <c r="N1158"/>
  <c r="N1157"/>
  <c r="N1156"/>
  <c r="N1155"/>
  <c r="N1154"/>
  <c r="N1153"/>
  <c r="N1152"/>
  <c r="N1151"/>
  <c r="N1150"/>
  <c r="N1149"/>
  <c r="N1148"/>
  <c r="N1147"/>
  <c r="N1146"/>
  <c r="N1145"/>
  <c r="N1144"/>
  <c r="N1143"/>
  <c r="N1142"/>
  <c r="N1141"/>
  <c r="N1140"/>
  <c r="N1139"/>
  <c r="N1138"/>
  <c r="N1137"/>
  <c r="N1136"/>
  <c r="N1135"/>
  <c r="N1134"/>
  <c r="N1133"/>
  <c r="N1132"/>
  <c r="N1131"/>
  <c r="N1130"/>
  <c r="N1129"/>
  <c r="N1128"/>
  <c r="N1127"/>
  <c r="N1126"/>
  <c r="N1125"/>
  <c r="N1124"/>
  <c r="N1123"/>
  <c r="N1122"/>
  <c r="N1121"/>
  <c r="N1120"/>
  <c r="N1119"/>
  <c r="N1118"/>
  <c r="N1117"/>
  <c r="N1116"/>
  <c r="N1115"/>
  <c r="N1114"/>
  <c r="N1113"/>
  <c r="N1112"/>
  <c r="N1111"/>
  <c r="N1110"/>
  <c r="N1109"/>
  <c r="N1108"/>
  <c r="N1107"/>
  <c r="N1106"/>
  <c r="N1105"/>
  <c r="N1104"/>
  <c r="N1103"/>
  <c r="N1102"/>
  <c r="N1101"/>
  <c r="N1100"/>
  <c r="N1099"/>
  <c r="N1098"/>
  <c r="N1097"/>
  <c r="N1096"/>
  <c r="N1095"/>
  <c r="N1094"/>
  <c r="N1093"/>
  <c r="N1092"/>
  <c r="N1091"/>
  <c r="N1090"/>
  <c r="N1089"/>
  <c r="N1088"/>
  <c r="N1087"/>
  <c r="N1086"/>
  <c r="N1085"/>
  <c r="N1084"/>
  <c r="N1083"/>
  <c r="N1082"/>
  <c r="N1081"/>
  <c r="N1080"/>
  <c r="N1079"/>
  <c r="N1078"/>
  <c r="N1077"/>
  <c r="N1076"/>
  <c r="N1075"/>
  <c r="N1074"/>
  <c r="N1073"/>
  <c r="N1072"/>
  <c r="N1071"/>
  <c r="N1070"/>
  <c r="N1069"/>
  <c r="N1068"/>
  <c r="N1067"/>
  <c r="N1066"/>
  <c r="N1065"/>
  <c r="N1064"/>
  <c r="N1063"/>
  <c r="N1062"/>
  <c r="N1061"/>
  <c r="N1060"/>
  <c r="N1059"/>
  <c r="N1058"/>
  <c r="N1057"/>
  <c r="N1056"/>
  <c r="N1055"/>
  <c r="N1054"/>
  <c r="N1053"/>
  <c r="N1052"/>
  <c r="N1051"/>
  <c r="N1050"/>
  <c r="N1049"/>
  <c r="N1048"/>
  <c r="N1047"/>
  <c r="N1046"/>
  <c r="N1045"/>
  <c r="N1044"/>
  <c r="N1043"/>
  <c r="N1042"/>
  <c r="N1041"/>
  <c r="N1040"/>
  <c r="N1039"/>
  <c r="N1038"/>
  <c r="N1037"/>
  <c r="N1036"/>
  <c r="N1035"/>
  <c r="N1034"/>
  <c r="N1033"/>
  <c r="N1032"/>
  <c r="N1031"/>
  <c r="N1030"/>
  <c r="N1029"/>
  <c r="N1028"/>
  <c r="N1027"/>
  <c r="N1026"/>
  <c r="N1025"/>
  <c r="N1024"/>
  <c r="N1023"/>
  <c r="N1022"/>
  <c r="N1021"/>
  <c r="N1020"/>
  <c r="N1019"/>
  <c r="N1018"/>
  <c r="N1017"/>
  <c r="N1016"/>
  <c r="N1015"/>
  <c r="N1014"/>
  <c r="N1013"/>
  <c r="N1012"/>
  <c r="N1011"/>
  <c r="N1010"/>
  <c r="N1009"/>
  <c r="N1008"/>
  <c r="N1007"/>
  <c r="N1006"/>
  <c r="N1005"/>
  <c r="N1004"/>
  <c r="N1003"/>
  <c r="N1002"/>
  <c r="N1001"/>
  <c r="N1000"/>
  <c r="N999"/>
  <c r="N998"/>
  <c r="N997"/>
  <c r="N996"/>
  <c r="N995"/>
  <c r="N994"/>
  <c r="N993"/>
  <c r="N992"/>
  <c r="N991"/>
  <c r="N990"/>
  <c r="N989"/>
  <c r="N988"/>
  <c r="N987"/>
  <c r="N986"/>
  <c r="N985"/>
  <c r="N984"/>
  <c r="N983"/>
  <c r="N982"/>
  <c r="N981"/>
  <c r="N980"/>
  <c r="N979"/>
  <c r="N978"/>
  <c r="N977"/>
  <c r="N976"/>
  <c r="N975"/>
  <c r="N974"/>
  <c r="N973"/>
  <c r="N972"/>
  <c r="N971"/>
  <c r="N970"/>
  <c r="N969"/>
  <c r="N968"/>
  <c r="N967"/>
  <c r="N966"/>
  <c r="N965"/>
  <c r="N964"/>
  <c r="N963"/>
  <c r="N962"/>
  <c r="N961"/>
  <c r="N960"/>
  <c r="N959"/>
  <c r="N958"/>
  <c r="N957"/>
  <c r="N956"/>
  <c r="N955"/>
  <c r="N954"/>
  <c r="N953"/>
  <c r="N952"/>
  <c r="N951"/>
  <c r="N950"/>
  <c r="N949"/>
  <c r="N948"/>
  <c r="N947"/>
  <c r="N946"/>
  <c r="N945"/>
  <c r="N944"/>
  <c r="N943"/>
  <c r="N942"/>
  <c r="N941"/>
  <c r="N940"/>
  <c r="N939"/>
  <c r="N938"/>
  <c r="N937"/>
  <c r="N936"/>
  <c r="N935"/>
  <c r="N934"/>
  <c r="N933"/>
  <c r="N932"/>
  <c r="N931"/>
  <c r="N930"/>
  <c r="N929"/>
  <c r="N928"/>
  <c r="N927"/>
  <c r="N926"/>
  <c r="N925"/>
  <c r="N924"/>
  <c r="N923"/>
  <c r="N922"/>
  <c r="N921"/>
  <c r="N920"/>
  <c r="N919"/>
  <c r="N918"/>
  <c r="N917"/>
  <c r="N916"/>
  <c r="N915"/>
  <c r="N914"/>
  <c r="N913"/>
  <c r="N912"/>
  <c r="N911"/>
  <c r="N910"/>
  <c r="N909"/>
  <c r="N908"/>
  <c r="N907"/>
  <c r="N906"/>
  <c r="N905"/>
  <c r="N904"/>
  <c r="N903"/>
  <c r="N902"/>
  <c r="N901"/>
  <c r="N900"/>
  <c r="N899"/>
  <c r="N898"/>
  <c r="N897"/>
  <c r="N896"/>
  <c r="N895"/>
  <c r="N894"/>
  <c r="N893"/>
  <c r="N892"/>
  <c r="N891"/>
  <c r="N890"/>
  <c r="N889"/>
  <c r="N888"/>
  <c r="N887"/>
  <c r="N886"/>
  <c r="N885"/>
  <c r="N884"/>
  <c r="N883"/>
  <c r="N882"/>
  <c r="N881"/>
  <c r="N880"/>
  <c r="N879"/>
  <c r="N878"/>
  <c r="N877"/>
  <c r="N876"/>
  <c r="N875"/>
  <c r="N874"/>
  <c r="N873"/>
  <c r="N872"/>
  <c r="N871"/>
  <c r="N870"/>
  <c r="N869"/>
  <c r="N868"/>
  <c r="N867"/>
  <c r="N866"/>
  <c r="N865"/>
  <c r="N864"/>
  <c r="N863"/>
  <c r="N862"/>
  <c r="N861"/>
  <c r="N860"/>
  <c r="N859"/>
  <c r="N858"/>
  <c r="N857"/>
  <c r="N856"/>
  <c r="N855"/>
  <c r="N854"/>
  <c r="N853"/>
  <c r="N852"/>
  <c r="N851"/>
  <c r="N850"/>
  <c r="N849"/>
  <c r="N848"/>
  <c r="N847"/>
  <c r="N846"/>
  <c r="N845"/>
  <c r="N844"/>
  <c r="N843"/>
  <c r="N842"/>
  <c r="N841"/>
  <c r="N840"/>
  <c r="N839"/>
  <c r="N838"/>
  <c r="N837"/>
  <c r="N836"/>
  <c r="N835"/>
  <c r="N834"/>
  <c r="N833"/>
  <c r="N832"/>
  <c r="N831"/>
  <c r="N830"/>
  <c r="N829"/>
  <c r="N828"/>
  <c r="N827"/>
  <c r="N826"/>
  <c r="N825"/>
  <c r="N824"/>
  <c r="N823"/>
  <c r="N822"/>
  <c r="N821"/>
  <c r="N820"/>
  <c r="N819"/>
  <c r="N818"/>
  <c r="N817"/>
  <c r="N816"/>
  <c r="N815"/>
  <c r="N814"/>
  <c r="N813"/>
  <c r="N812"/>
  <c r="N811"/>
  <c r="N810"/>
  <c r="N809"/>
  <c r="N808"/>
  <c r="N807"/>
  <c r="N806"/>
  <c r="N805"/>
  <c r="N804"/>
  <c r="N803"/>
  <c r="N802"/>
  <c r="N801"/>
  <c r="N800"/>
  <c r="N799"/>
  <c r="N798"/>
  <c r="N797"/>
  <c r="N796"/>
  <c r="N795"/>
  <c r="N794"/>
  <c r="N793"/>
  <c r="N792"/>
  <c r="N791"/>
  <c r="N790"/>
  <c r="N789"/>
  <c r="N788"/>
  <c r="N787"/>
  <c r="N786"/>
  <c r="N785"/>
  <c r="N784"/>
  <c r="N783"/>
  <c r="N782"/>
  <c r="N781"/>
  <c r="N780"/>
  <c r="N779"/>
  <c r="N778"/>
  <c r="N777"/>
  <c r="N776"/>
  <c r="N775"/>
  <c r="N774"/>
  <c r="N773"/>
  <c r="N772"/>
  <c r="N771"/>
  <c r="N770"/>
  <c r="N769"/>
  <c r="N768"/>
  <c r="N767"/>
  <c r="N766"/>
  <c r="N765"/>
  <c r="N764"/>
  <c r="N763"/>
  <c r="N762"/>
  <c r="N761"/>
  <c r="N760"/>
  <c r="N759"/>
  <c r="N758"/>
  <c r="N757"/>
  <c r="N756"/>
  <c r="N755"/>
  <c r="N754"/>
  <c r="N753"/>
  <c r="N752"/>
  <c r="N751"/>
  <c r="N750"/>
  <c r="N749"/>
  <c r="N748"/>
  <c r="N747"/>
  <c r="N746"/>
  <c r="N745"/>
  <c r="N744"/>
  <c r="N743"/>
  <c r="N742"/>
  <c r="N741"/>
  <c r="N740"/>
  <c r="N739"/>
  <c r="N738"/>
  <c r="N737"/>
  <c r="N736"/>
  <c r="N735"/>
  <c r="N734"/>
  <c r="N733"/>
  <c r="N732"/>
  <c r="N731"/>
  <c r="N730"/>
  <c r="N729"/>
  <c r="N728"/>
  <c r="N727"/>
  <c r="N726"/>
  <c r="N725"/>
  <c r="N724"/>
  <c r="N723"/>
  <c r="N722"/>
  <c r="N721"/>
  <c r="N720"/>
  <c r="N719"/>
  <c r="N718"/>
  <c r="N717"/>
  <c r="N716"/>
  <c r="N715"/>
  <c r="N714"/>
  <c r="N713"/>
  <c r="N712"/>
  <c r="N711"/>
  <c r="N710"/>
  <c r="N709"/>
  <c r="N708"/>
  <c r="N707"/>
  <c r="N706"/>
  <c r="N705"/>
  <c r="N704"/>
  <c r="N703"/>
  <c r="N702"/>
  <c r="N701"/>
  <c r="N700"/>
  <c r="N699"/>
  <c r="N698"/>
  <c r="N697"/>
  <c r="N696"/>
  <c r="N695"/>
  <c r="N694"/>
  <c r="N693"/>
  <c r="N692"/>
  <c r="N691"/>
  <c r="N690"/>
  <c r="N689"/>
  <c r="N688"/>
  <c r="N687"/>
  <c r="N686"/>
  <c r="N685"/>
  <c r="N684"/>
  <c r="N683"/>
  <c r="N682"/>
  <c r="N681"/>
  <c r="N680"/>
  <c r="N679"/>
  <c r="N678"/>
  <c r="N677"/>
  <c r="N676"/>
  <c r="N675"/>
  <c r="N674"/>
  <c r="N673"/>
  <c r="N672"/>
  <c r="N671"/>
  <c r="N670"/>
  <c r="N669"/>
  <c r="N668"/>
  <c r="N667"/>
  <c r="N666"/>
  <c r="N665"/>
  <c r="N664"/>
  <c r="N663"/>
  <c r="N662"/>
  <c r="N661"/>
  <c r="N660"/>
  <c r="N659"/>
  <c r="N658"/>
  <c r="N657"/>
  <c r="N656"/>
  <c r="N655"/>
  <c r="N654"/>
  <c r="N653"/>
  <c r="N652"/>
  <c r="N651"/>
  <c r="N650"/>
  <c r="N649"/>
  <c r="N648"/>
  <c r="N647"/>
  <c r="N646"/>
  <c r="N645"/>
  <c r="N644"/>
  <c r="N643"/>
  <c r="N642"/>
  <c r="N641"/>
  <c r="N640"/>
  <c r="N639"/>
  <c r="N638"/>
  <c r="N637"/>
  <c r="N636"/>
  <c r="N635"/>
  <c r="N634"/>
  <c r="N633"/>
  <c r="N632"/>
  <c r="N631"/>
  <c r="N630"/>
  <c r="N629"/>
  <c r="N628"/>
  <c r="N627"/>
  <c r="N626"/>
  <c r="N625"/>
  <c r="N624"/>
  <c r="N623"/>
  <c r="N622"/>
  <c r="N621"/>
  <c r="N620"/>
  <c r="N619"/>
  <c r="N618"/>
  <c r="N617"/>
  <c r="N616"/>
  <c r="N615"/>
  <c r="N614"/>
  <c r="N613"/>
  <c r="N612"/>
  <c r="N611"/>
  <c r="N610"/>
  <c r="N609"/>
  <c r="N608"/>
  <c r="N607"/>
  <c r="N606"/>
  <c r="N605"/>
  <c r="N604"/>
  <c r="N603"/>
  <c r="N602"/>
  <c r="N601"/>
  <c r="N600"/>
  <c r="N599"/>
  <c r="N598"/>
  <c r="N597"/>
  <c r="N596"/>
  <c r="N595"/>
  <c r="N594"/>
  <c r="N593"/>
  <c r="N592"/>
  <c r="N591"/>
  <c r="N590"/>
  <c r="N589"/>
  <c r="N588"/>
  <c r="N587"/>
  <c r="N586"/>
  <c r="N585"/>
  <c r="N584"/>
  <c r="N583"/>
  <c r="N582"/>
  <c r="N581"/>
  <c r="N580"/>
  <c r="N579"/>
  <c r="N578"/>
  <c r="N577"/>
  <c r="N576"/>
  <c r="N575"/>
  <c r="N574"/>
  <c r="N573"/>
  <c r="N572"/>
  <c r="N571"/>
  <c r="N570"/>
  <c r="N569"/>
  <c r="N568"/>
  <c r="N567"/>
  <c r="N566"/>
  <c r="N565"/>
  <c r="N564"/>
  <c r="N563"/>
  <c r="N562"/>
  <c r="N561"/>
  <c r="N560"/>
  <c r="N559"/>
  <c r="N558"/>
  <c r="N557"/>
  <c r="N556"/>
  <c r="N555"/>
  <c r="N554"/>
  <c r="N553"/>
  <c r="N552"/>
  <c r="N551"/>
  <c r="N550"/>
  <c r="N549"/>
  <c r="N548"/>
  <c r="N547"/>
  <c r="N546"/>
  <c r="N545"/>
  <c r="N544"/>
  <c r="N543"/>
  <c r="N542"/>
  <c r="N541"/>
  <c r="N540"/>
  <c r="N539"/>
  <c r="N538"/>
  <c r="N537"/>
  <c r="N536"/>
  <c r="N535"/>
  <c r="N534"/>
  <c r="N533"/>
  <c r="N532"/>
  <c r="N531"/>
  <c r="N530"/>
  <c r="N529"/>
  <c r="N528"/>
  <c r="N527"/>
  <c r="N526"/>
  <c r="N525"/>
  <c r="N524"/>
  <c r="N523"/>
  <c r="N522"/>
  <c r="N521"/>
  <c r="N520"/>
  <c r="N519"/>
  <c r="N518"/>
  <c r="N517"/>
  <c r="N516"/>
  <c r="N515"/>
  <c r="N514"/>
  <c r="N513"/>
  <c r="N512"/>
  <c r="N511"/>
  <c r="N510"/>
  <c r="N509"/>
  <c r="N508"/>
  <c r="N507"/>
  <c r="N506"/>
  <c r="N505"/>
  <c r="N504"/>
  <c r="N503"/>
  <c r="N502"/>
  <c r="N501"/>
  <c r="N500"/>
  <c r="N499"/>
  <c r="N498"/>
  <c r="N497"/>
  <c r="N496"/>
  <c r="N495"/>
  <c r="N494"/>
  <c r="N493"/>
  <c r="N492"/>
  <c r="N491"/>
  <c r="N490"/>
  <c r="N489"/>
  <c r="N488"/>
  <c r="N487"/>
  <c r="N486"/>
  <c r="N485"/>
  <c r="N484"/>
  <c r="N483"/>
  <c r="N482"/>
  <c r="N481"/>
  <c r="N480"/>
  <c r="N479"/>
  <c r="N478"/>
  <c r="N477"/>
  <c r="N476"/>
  <c r="N475"/>
  <c r="N474"/>
  <c r="N473"/>
  <c r="N472"/>
  <c r="N471"/>
  <c r="N470"/>
  <c r="N469"/>
  <c r="N468"/>
  <c r="N467"/>
  <c r="N466"/>
  <c r="N465"/>
  <c r="N464"/>
  <c r="N463"/>
  <c r="N462"/>
  <c r="N461"/>
  <c r="N460"/>
  <c r="N459"/>
  <c r="N458"/>
  <c r="N457"/>
  <c r="N456"/>
  <c r="N455"/>
  <c r="N454"/>
  <c r="N453"/>
  <c r="N452"/>
  <c r="N451"/>
  <c r="N450"/>
  <c r="N449"/>
  <c r="N448"/>
  <c r="N447"/>
  <c r="N446"/>
  <c r="N445"/>
  <c r="N444"/>
  <c r="N443"/>
  <c r="N442"/>
  <c r="N441"/>
  <c r="N440"/>
  <c r="N439"/>
  <c r="N438"/>
  <c r="N437"/>
  <c r="N436"/>
  <c r="N435"/>
  <c r="N434"/>
  <c r="N433"/>
  <c r="N432"/>
  <c r="N431"/>
  <c r="N430"/>
  <c r="N429"/>
  <c r="N428"/>
  <c r="N427"/>
  <c r="N426"/>
  <c r="N425"/>
  <c r="N424"/>
  <c r="N423"/>
  <c r="N422"/>
  <c r="N421"/>
  <c r="N420"/>
  <c r="N419"/>
  <c r="N418"/>
  <c r="N417"/>
  <c r="N416"/>
  <c r="N415"/>
  <c r="N414"/>
  <c r="N413"/>
  <c r="N412"/>
  <c r="N411"/>
  <c r="N410"/>
  <c r="N409"/>
  <c r="N408"/>
  <c r="N407"/>
  <c r="N406"/>
  <c r="N405"/>
  <c r="N404"/>
  <c r="N403"/>
  <c r="N402"/>
  <c r="N401"/>
  <c r="N400"/>
  <c r="N399"/>
  <c r="N398"/>
  <c r="N397"/>
  <c r="N396"/>
  <c r="N395"/>
  <c r="N394"/>
  <c r="N393"/>
  <c r="N392"/>
  <c r="N391"/>
  <c r="N390"/>
  <c r="N389"/>
  <c r="N388"/>
  <c r="N387"/>
  <c r="N386"/>
  <c r="N385"/>
  <c r="N384"/>
  <c r="N383"/>
  <c r="N382"/>
  <c r="N381"/>
  <c r="N380"/>
  <c r="N379"/>
  <c r="N378"/>
  <c r="N377"/>
  <c r="N376"/>
  <c r="N375"/>
  <c r="N374"/>
  <c r="N373"/>
  <c r="N372"/>
  <c r="N371"/>
  <c r="N370"/>
  <c r="N369"/>
  <c r="N368"/>
  <c r="N367"/>
  <c r="N366"/>
  <c r="N365"/>
  <c r="N364"/>
  <c r="N363"/>
  <c r="N362"/>
  <c r="N361"/>
  <c r="N360"/>
  <c r="N359"/>
  <c r="N358"/>
  <c r="N357"/>
  <c r="N356"/>
  <c r="N355"/>
  <c r="N354"/>
  <c r="N353"/>
  <c r="N352"/>
  <c r="N351"/>
  <c r="N350"/>
  <c r="N349"/>
  <c r="N348"/>
  <c r="N347"/>
  <c r="N346"/>
  <c r="N345"/>
  <c r="N344"/>
  <c r="N343"/>
  <c r="N342"/>
  <c r="N341"/>
  <c r="N340"/>
  <c r="N339"/>
  <c r="N338"/>
  <c r="N337"/>
  <c r="N336"/>
  <c r="N335"/>
  <c r="N334"/>
  <c r="N333"/>
  <c r="N332"/>
  <c r="N331"/>
  <c r="N330"/>
  <c r="N329"/>
  <c r="N328"/>
  <c r="N327"/>
  <c r="N326"/>
  <c r="N325"/>
  <c r="N324"/>
  <c r="N323"/>
  <c r="N322"/>
  <c r="N321"/>
  <c r="N320"/>
  <c r="N319"/>
  <c r="N318"/>
  <c r="N317"/>
  <c r="N316"/>
  <c r="N315"/>
  <c r="N314"/>
  <c r="N313"/>
  <c r="N312"/>
  <c r="N311"/>
  <c r="N310"/>
  <c r="N309"/>
  <c r="N308"/>
  <c r="N307"/>
  <c r="N306"/>
  <c r="N305"/>
  <c r="N304"/>
  <c r="N303"/>
  <c r="N302"/>
  <c r="N301"/>
  <c r="N300"/>
  <c r="N299"/>
  <c r="N298"/>
  <c r="N297"/>
  <c r="N296"/>
  <c r="N295"/>
  <c r="N294"/>
  <c r="N293"/>
  <c r="N292"/>
  <c r="N291"/>
  <c r="N290"/>
  <c r="N289"/>
  <c r="N288"/>
  <c r="N287"/>
  <c r="N286"/>
  <c r="N285"/>
  <c r="N284"/>
  <c r="N283"/>
  <c r="N282"/>
  <c r="N281"/>
  <c r="N280"/>
  <c r="N279"/>
  <c r="N278"/>
  <c r="N277"/>
  <c r="N276"/>
  <c r="N275"/>
  <c r="N274"/>
  <c r="N273"/>
  <c r="N272"/>
  <c r="N271"/>
  <c r="N270"/>
  <c r="N269"/>
  <c r="N268"/>
  <c r="N267"/>
  <c r="N266"/>
  <c r="N265"/>
  <c r="N264"/>
  <c r="N263"/>
  <c r="N262"/>
  <c r="N261"/>
  <c r="N260"/>
  <c r="N259"/>
  <c r="N258"/>
  <c r="N257"/>
  <c r="N256"/>
  <c r="N255"/>
  <c r="N254"/>
  <c r="N253"/>
  <c r="N252"/>
  <c r="N251"/>
  <c r="N250"/>
  <c r="N249"/>
  <c r="N248"/>
  <c r="N247"/>
  <c r="N246"/>
  <c r="N245"/>
  <c r="N244"/>
  <c r="N243"/>
  <c r="N242"/>
  <c r="N241"/>
  <c r="N240"/>
  <c r="N239"/>
  <c r="N238"/>
  <c r="N237"/>
  <c r="N236"/>
  <c r="N235"/>
  <c r="N234"/>
  <c r="N233"/>
  <c r="N232"/>
  <c r="N231"/>
  <c r="N230"/>
  <c r="N229"/>
  <c r="N228"/>
  <c r="N227"/>
  <c r="N226"/>
  <c r="N225"/>
  <c r="N224"/>
  <c r="N223"/>
  <c r="N222"/>
  <c r="N221"/>
  <c r="N220"/>
  <c r="N219"/>
  <c r="N218"/>
  <c r="N217"/>
  <c r="N216"/>
  <c r="N215"/>
  <c r="N214"/>
  <c r="N213"/>
  <c r="N212"/>
  <c r="N211"/>
  <c r="N210"/>
  <c r="N209"/>
  <c r="N208"/>
  <c r="N207"/>
  <c r="N206"/>
  <c r="N205"/>
  <c r="N204"/>
  <c r="N203"/>
  <c r="N202"/>
  <c r="N201"/>
  <c r="N200"/>
  <c r="N199"/>
  <c r="N198"/>
  <c r="N197"/>
  <c r="N196"/>
  <c r="N195"/>
  <c r="N194"/>
  <c r="N193"/>
  <c r="N192"/>
  <c r="N191"/>
  <c r="N190"/>
  <c r="N189"/>
  <c r="N188"/>
  <c r="N187"/>
  <c r="N186"/>
  <c r="N185"/>
  <c r="N184"/>
  <c r="N183"/>
  <c r="N182"/>
  <c r="N181"/>
  <c r="N180"/>
  <c r="N179"/>
  <c r="N178"/>
  <c r="N177"/>
  <c r="N176"/>
  <c r="N175"/>
  <c r="N174"/>
  <c r="N173"/>
  <c r="N172"/>
  <c r="N171"/>
  <c r="N170"/>
  <c r="N169"/>
  <c r="N168"/>
  <c r="N167"/>
  <c r="N166"/>
  <c r="N165"/>
  <c r="N164"/>
  <c r="N163"/>
  <c r="N162"/>
  <c r="N161"/>
  <c r="N160"/>
  <c r="N159"/>
  <c r="N158"/>
  <c r="N157"/>
  <c r="N156"/>
  <c r="N155"/>
  <c r="N154"/>
  <c r="N153"/>
  <c r="N152"/>
  <c r="N151"/>
  <c r="N150"/>
  <c r="N149"/>
  <c r="N148"/>
  <c r="N147"/>
  <c r="N146"/>
  <c r="N145"/>
  <c r="N144"/>
  <c r="N143"/>
  <c r="N142"/>
  <c r="N141"/>
  <c r="N140"/>
  <c r="N139"/>
  <c r="N138"/>
  <c r="N137"/>
  <c r="N136"/>
  <c r="N135"/>
  <c r="N134"/>
  <c r="N133"/>
  <c r="N132"/>
  <c r="N131"/>
  <c r="N130"/>
  <c r="N129"/>
  <c r="N128"/>
  <c r="N127"/>
  <c r="N126"/>
  <c r="N125"/>
  <c r="N124"/>
  <c r="N123"/>
  <c r="N122"/>
  <c r="N121"/>
  <c r="N120"/>
  <c r="N119"/>
  <c r="N118"/>
  <c r="N117"/>
  <c r="N116"/>
  <c r="N115"/>
  <c r="N114"/>
  <c r="N113"/>
  <c r="N112"/>
  <c r="N111"/>
  <c r="N110"/>
  <c r="N109"/>
  <c r="N108"/>
  <c r="N107"/>
  <c r="N106"/>
  <c r="N105"/>
  <c r="N104"/>
  <c r="N103"/>
  <c r="N102"/>
  <c r="N101"/>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L4764"/>
  <c r="L4763"/>
  <c r="L4762"/>
  <c r="L4761"/>
  <c r="L4760"/>
  <c r="L4759"/>
  <c r="L4758"/>
  <c r="L4757"/>
  <c r="L4756"/>
  <c r="L4755"/>
  <c r="L4754"/>
  <c r="L4753"/>
  <c r="L4752"/>
  <c r="L4751"/>
  <c r="L4750"/>
  <c r="L4749"/>
  <c r="L4748"/>
  <c r="L4747"/>
  <c r="L4746"/>
  <c r="L4745"/>
  <c r="L4744"/>
  <c r="L4743"/>
  <c r="L4742"/>
  <c r="L4741"/>
  <c r="L4740"/>
  <c r="L4739"/>
  <c r="L4738"/>
  <c r="L4737"/>
  <c r="L4736"/>
  <c r="L4735"/>
  <c r="L4734"/>
  <c r="L4733"/>
  <c r="L4732"/>
  <c r="L4731"/>
  <c r="L4730"/>
  <c r="L4729"/>
  <c r="L4728"/>
  <c r="L4727"/>
  <c r="L4726"/>
  <c r="L4725"/>
  <c r="L4724"/>
  <c r="L4723"/>
  <c r="L4722"/>
  <c r="L4721"/>
  <c r="L4720"/>
  <c r="L4719"/>
  <c r="L4718"/>
  <c r="L4717"/>
  <c r="L4716"/>
  <c r="L4715"/>
  <c r="L4714"/>
  <c r="L4713"/>
  <c r="L4712"/>
  <c r="L4711"/>
  <c r="L4710"/>
  <c r="L4709"/>
  <c r="L4708"/>
  <c r="L4707"/>
  <c r="L4706"/>
  <c r="L4705"/>
  <c r="L4704"/>
  <c r="L4703"/>
  <c r="L4702"/>
  <c r="L4701"/>
  <c r="L4700"/>
  <c r="L4699"/>
  <c r="L4698"/>
  <c r="L4697"/>
  <c r="L4696"/>
  <c r="L4695"/>
  <c r="L4694"/>
  <c r="L4693"/>
  <c r="L4692"/>
  <c r="L4691"/>
  <c r="L4690"/>
  <c r="L4689"/>
  <c r="L4688"/>
  <c r="L4687"/>
  <c r="L4686"/>
  <c r="L4685"/>
  <c r="L4684"/>
  <c r="L4683"/>
  <c r="L4682"/>
  <c r="L4681"/>
  <c r="L4680"/>
  <c r="L4679"/>
  <c r="L4678"/>
  <c r="L4677"/>
  <c r="L4676"/>
  <c r="L4675"/>
  <c r="L4674"/>
  <c r="L4673"/>
  <c r="L4672"/>
  <c r="L4671"/>
  <c r="L4670"/>
  <c r="L4669"/>
  <c r="L4668"/>
  <c r="L4667"/>
  <c r="L4666"/>
  <c r="L4665"/>
  <c r="L4664"/>
  <c r="L4663"/>
  <c r="L4662"/>
  <c r="L4661"/>
  <c r="L4660"/>
  <c r="L4659"/>
  <c r="L4658"/>
  <c r="L4657"/>
  <c r="L4656"/>
  <c r="L4655"/>
  <c r="L4654"/>
  <c r="L4653"/>
  <c r="L4652"/>
  <c r="L4651"/>
  <c r="L4650"/>
  <c r="L4649"/>
  <c r="L4648"/>
  <c r="L4647"/>
  <c r="L4646"/>
  <c r="L4645"/>
  <c r="L4644"/>
  <c r="L4643"/>
  <c r="L4642"/>
  <c r="L4641"/>
  <c r="L4640"/>
  <c r="L4639"/>
  <c r="L4638"/>
  <c r="L4637"/>
  <c r="L4636"/>
  <c r="L4635"/>
  <c r="L4634"/>
  <c r="L4633"/>
  <c r="L4632"/>
  <c r="L4631"/>
  <c r="L4630"/>
  <c r="L4629"/>
  <c r="L4628"/>
  <c r="L4627"/>
  <c r="L4626"/>
  <c r="L4625"/>
  <c r="L4624"/>
  <c r="L4623"/>
  <c r="L4622"/>
  <c r="L4621"/>
  <c r="L4620"/>
  <c r="L4619"/>
  <c r="L4618"/>
  <c r="L4617"/>
  <c r="L4616"/>
  <c r="L4615"/>
  <c r="L4614"/>
  <c r="L4613"/>
  <c r="L4612"/>
  <c r="L4611"/>
  <c r="L4610"/>
  <c r="L4609"/>
  <c r="L4608"/>
  <c r="L4607"/>
  <c r="L4606"/>
  <c r="L4605"/>
  <c r="L4604"/>
  <c r="L4603"/>
  <c r="L4602"/>
  <c r="L4601"/>
  <c r="L4600"/>
  <c r="L4599"/>
  <c r="L4598"/>
  <c r="L4597"/>
  <c r="L4596"/>
  <c r="L4595"/>
  <c r="L4594"/>
  <c r="L4593"/>
  <c r="L4592"/>
  <c r="L4591"/>
  <c r="L4590"/>
  <c r="L4589"/>
  <c r="L4588"/>
  <c r="L4587"/>
  <c r="L4586"/>
  <c r="L4585"/>
  <c r="L4584"/>
  <c r="L4583"/>
  <c r="L4582"/>
  <c r="L4581"/>
  <c r="L4580"/>
  <c r="L4579"/>
  <c r="L4578"/>
  <c r="L4577"/>
  <c r="L4576"/>
  <c r="L4575"/>
  <c r="L4574"/>
  <c r="L4573"/>
  <c r="L4572"/>
  <c r="L4571"/>
  <c r="L4570"/>
  <c r="L4569"/>
  <c r="L4568"/>
  <c r="L4567"/>
  <c r="L4566"/>
  <c r="L4565"/>
  <c r="L4564"/>
  <c r="L4563"/>
  <c r="L4562"/>
  <c r="L4561"/>
  <c r="L4560"/>
  <c r="L4559"/>
  <c r="L4558"/>
  <c r="L4557"/>
  <c r="L4556"/>
  <c r="L4555"/>
  <c r="L4554"/>
  <c r="L4553"/>
  <c r="L4552"/>
  <c r="L4551"/>
  <c r="L4550"/>
  <c r="L4549"/>
  <c r="L4548"/>
  <c r="L4547"/>
  <c r="L4546"/>
  <c r="L4545"/>
  <c r="L4544"/>
  <c r="L4543"/>
  <c r="L4542"/>
  <c r="L4541"/>
  <c r="L4540"/>
  <c r="L4539"/>
  <c r="L4538"/>
  <c r="L4537"/>
  <c r="L4536"/>
  <c r="L4535"/>
  <c r="L4534"/>
  <c r="L4533"/>
  <c r="L4532"/>
  <c r="L4531"/>
  <c r="L4530"/>
  <c r="L4529"/>
  <c r="L4528"/>
  <c r="L4527"/>
  <c r="L4526"/>
  <c r="L4525"/>
  <c r="L4524"/>
  <c r="L4523"/>
  <c r="L4522"/>
  <c r="L4521"/>
  <c r="L4520"/>
  <c r="L4519"/>
  <c r="L4518"/>
  <c r="L4517"/>
  <c r="L4516"/>
  <c r="L4515"/>
  <c r="L4514"/>
  <c r="L4513"/>
  <c r="L4512"/>
  <c r="L4511"/>
  <c r="L4510"/>
  <c r="L4509"/>
  <c r="L4508"/>
  <c r="L4507"/>
  <c r="L4506"/>
  <c r="L4505"/>
  <c r="L4504"/>
  <c r="L4503"/>
  <c r="L4502"/>
  <c r="L4501"/>
  <c r="L4500"/>
  <c r="L4499"/>
  <c r="L4498"/>
  <c r="L4497"/>
  <c r="L4496"/>
  <c r="L4495"/>
  <c r="L4494"/>
  <c r="L4493"/>
  <c r="L4492"/>
  <c r="L4491"/>
  <c r="L4490"/>
  <c r="L4489"/>
  <c r="L4488"/>
  <c r="L4487"/>
  <c r="L4486"/>
  <c r="L4485"/>
  <c r="L4484"/>
  <c r="L4483"/>
  <c r="L4482"/>
  <c r="L4481"/>
  <c r="L4480"/>
  <c r="L4479"/>
  <c r="L4478"/>
  <c r="L4477"/>
  <c r="L4476"/>
  <c r="L4475"/>
  <c r="L4474"/>
  <c r="L4473"/>
  <c r="L4472"/>
  <c r="L4471"/>
  <c r="L4470"/>
  <c r="L4469"/>
  <c r="L4468"/>
  <c r="L4467"/>
  <c r="L4466"/>
  <c r="L4465"/>
  <c r="L4464"/>
  <c r="L4463"/>
  <c r="L4462"/>
  <c r="L4461"/>
  <c r="L4460"/>
  <c r="L4459"/>
  <c r="L4458"/>
  <c r="L4457"/>
  <c r="L4456"/>
  <c r="L4455"/>
  <c r="L4454"/>
  <c r="L4453"/>
  <c r="L4452"/>
  <c r="L4451"/>
  <c r="L4450"/>
  <c r="L4449"/>
  <c r="L4448"/>
  <c r="L4447"/>
  <c r="L4446"/>
  <c r="L4445"/>
  <c r="L4444"/>
  <c r="L4443"/>
  <c r="L4442"/>
  <c r="L4441"/>
  <c r="L4440"/>
  <c r="L4439"/>
  <c r="L4438"/>
  <c r="L4437"/>
  <c r="L4436"/>
  <c r="L4435"/>
  <c r="L4434"/>
  <c r="L4433"/>
  <c r="L4432"/>
  <c r="L4431"/>
  <c r="L4430"/>
  <c r="L4429"/>
  <c r="L4428"/>
  <c r="L4427"/>
  <c r="L4426"/>
  <c r="L4425"/>
  <c r="L4424"/>
  <c r="L4423"/>
  <c r="L4422"/>
  <c r="L4421"/>
  <c r="L4420"/>
  <c r="L4419"/>
  <c r="L4418"/>
  <c r="L4417"/>
  <c r="L4416"/>
  <c r="L4415"/>
  <c r="L4414"/>
  <c r="L4413"/>
  <c r="L4412"/>
  <c r="L4411"/>
  <c r="L4410"/>
  <c r="L4409"/>
  <c r="L4408"/>
  <c r="L4407"/>
  <c r="L4406"/>
  <c r="L4405"/>
  <c r="L4404"/>
  <c r="L4403"/>
  <c r="L4402"/>
  <c r="L4401"/>
  <c r="L4400"/>
  <c r="L4399"/>
  <c r="L4398"/>
  <c r="L4397"/>
  <c r="L4396"/>
  <c r="L4395"/>
  <c r="L4394"/>
  <c r="L4393"/>
  <c r="L4392"/>
  <c r="L4391"/>
  <c r="L4390"/>
  <c r="L4389"/>
  <c r="L4388"/>
  <c r="L4387"/>
  <c r="L4386"/>
  <c r="L4385"/>
  <c r="L4384"/>
  <c r="L4383"/>
  <c r="L4382"/>
  <c r="L4381"/>
  <c r="L4380"/>
  <c r="L4379"/>
  <c r="L4378"/>
  <c r="L4377"/>
  <c r="L4376"/>
  <c r="L4375"/>
  <c r="L4374"/>
  <c r="L4373"/>
  <c r="L4372"/>
  <c r="L4371"/>
  <c r="L4370"/>
  <c r="L4369"/>
  <c r="L4368"/>
  <c r="L4367"/>
  <c r="L4366"/>
  <c r="L4365"/>
  <c r="L4364"/>
  <c r="L4363"/>
  <c r="L4362"/>
  <c r="L4361"/>
  <c r="L4360"/>
  <c r="L4359"/>
  <c r="L4358"/>
  <c r="L4357"/>
  <c r="L4356"/>
  <c r="L4355"/>
  <c r="L4354"/>
  <c r="L4353"/>
  <c r="L4352"/>
  <c r="L4351"/>
  <c r="L4350"/>
  <c r="L4349"/>
  <c r="L4348"/>
  <c r="L4347"/>
  <c r="L4346"/>
  <c r="L4345"/>
  <c r="L4344"/>
  <c r="L4343"/>
  <c r="L4342"/>
  <c r="L4341"/>
  <c r="L4340"/>
  <c r="L4339"/>
  <c r="L4338"/>
  <c r="L4337"/>
  <c r="L4336"/>
  <c r="L4335"/>
  <c r="L4334"/>
  <c r="L4333"/>
  <c r="L4332"/>
  <c r="L4331"/>
  <c r="L4330"/>
  <c r="L4329"/>
  <c r="L4328"/>
  <c r="L4327"/>
  <c r="L4326"/>
  <c r="L4325"/>
  <c r="L4324"/>
  <c r="L4323"/>
  <c r="L4322"/>
  <c r="L4321"/>
  <c r="L4320"/>
  <c r="L4319"/>
  <c r="L4318"/>
  <c r="L4317"/>
  <c r="L4316"/>
  <c r="L4315"/>
  <c r="L4314"/>
  <c r="L4313"/>
  <c r="L4312"/>
  <c r="L4311"/>
  <c r="L4310"/>
  <c r="L4309"/>
  <c r="L4308"/>
  <c r="L4307"/>
  <c r="L4306"/>
  <c r="L4305"/>
  <c r="L4304"/>
  <c r="L4303"/>
  <c r="L4302"/>
  <c r="L4301"/>
  <c r="L4300"/>
  <c r="L4299"/>
  <c r="L4298"/>
  <c r="L4297"/>
  <c r="L4296"/>
  <c r="L4295"/>
  <c r="L4294"/>
  <c r="L4293"/>
  <c r="L4292"/>
  <c r="L4291"/>
  <c r="L4290"/>
  <c r="L4289"/>
  <c r="L4288"/>
  <c r="L4287"/>
  <c r="L4286"/>
  <c r="L4285"/>
  <c r="L4284"/>
  <c r="L4283"/>
  <c r="L4282"/>
  <c r="L4281"/>
  <c r="L4280"/>
  <c r="L4279"/>
  <c r="L4278"/>
  <c r="L4277"/>
  <c r="L4276"/>
  <c r="L4275"/>
  <c r="L4274"/>
  <c r="L4273"/>
  <c r="L4272"/>
  <c r="L4271"/>
  <c r="L4270"/>
  <c r="L4269"/>
  <c r="L4268"/>
  <c r="L4267"/>
  <c r="L4266"/>
  <c r="L4265"/>
  <c r="L4264"/>
  <c r="L4263"/>
  <c r="L4262"/>
  <c r="L4261"/>
  <c r="L4260"/>
  <c r="L4259"/>
  <c r="L4258"/>
  <c r="L4257"/>
  <c r="L4256"/>
  <c r="L4255"/>
  <c r="L4254"/>
  <c r="L4253"/>
  <c r="L4252"/>
  <c r="L4251"/>
  <c r="L4250"/>
  <c r="L4249"/>
  <c r="L4248"/>
  <c r="L4247"/>
  <c r="L4246"/>
  <c r="L4245"/>
  <c r="L4244"/>
  <c r="L4243"/>
  <c r="L4242"/>
  <c r="L4241"/>
  <c r="L4240"/>
  <c r="L4239"/>
  <c r="L4238"/>
  <c r="L4237"/>
  <c r="L4236"/>
  <c r="L4235"/>
  <c r="L4234"/>
  <c r="L4233"/>
  <c r="L4232"/>
  <c r="L4231"/>
  <c r="L4230"/>
  <c r="L4229"/>
  <c r="L4228"/>
  <c r="L4227"/>
  <c r="L4226"/>
  <c r="L4225"/>
  <c r="L4224"/>
  <c r="L4223"/>
  <c r="L4222"/>
  <c r="L4221"/>
  <c r="L4220"/>
  <c r="L4219"/>
  <c r="L4218"/>
  <c r="L4217"/>
  <c r="L4216"/>
  <c r="L4215"/>
  <c r="L4214"/>
  <c r="L4213"/>
  <c r="L4212"/>
  <c r="L4211"/>
  <c r="L4210"/>
  <c r="L4209"/>
  <c r="L4208"/>
  <c r="L4207"/>
  <c r="L4206"/>
  <c r="L4205"/>
  <c r="L4204"/>
  <c r="L4203"/>
  <c r="L4202"/>
  <c r="L4201"/>
  <c r="L4200"/>
  <c r="L4199"/>
  <c r="L4198"/>
  <c r="L4197"/>
  <c r="L4196"/>
  <c r="L4195"/>
  <c r="L4194"/>
  <c r="L4193"/>
  <c r="L4192"/>
  <c r="L4191"/>
  <c r="L4190"/>
  <c r="L4189"/>
  <c r="L4188"/>
  <c r="L4187"/>
  <c r="L4186"/>
  <c r="L4185"/>
  <c r="L4184"/>
  <c r="L4183"/>
  <c r="L4182"/>
  <c r="L4181"/>
  <c r="L4180"/>
  <c r="L4179"/>
  <c r="L4178"/>
  <c r="L4177"/>
  <c r="L4176"/>
  <c r="L4175"/>
  <c r="L4174"/>
  <c r="L4173"/>
  <c r="L4172"/>
  <c r="L4171"/>
  <c r="L4170"/>
  <c r="L4169"/>
  <c r="L4168"/>
  <c r="L4167"/>
  <c r="L4166"/>
  <c r="L4165"/>
  <c r="L4164"/>
  <c r="L4163"/>
  <c r="L4162"/>
  <c r="L4161"/>
  <c r="L4160"/>
  <c r="L4159"/>
  <c r="L4158"/>
  <c r="L4157"/>
  <c r="L4156"/>
  <c r="L4155"/>
  <c r="L4154"/>
  <c r="L4153"/>
  <c r="L4152"/>
  <c r="L4151"/>
  <c r="L4150"/>
  <c r="L4149"/>
  <c r="L4148"/>
  <c r="L4147"/>
  <c r="L4146"/>
  <c r="L4145"/>
  <c r="L4144"/>
  <c r="L4143"/>
  <c r="L4142"/>
  <c r="L4141"/>
  <c r="L4140"/>
  <c r="L4139"/>
  <c r="L4138"/>
  <c r="L4137"/>
  <c r="L4136"/>
  <c r="L4135"/>
  <c r="L4134"/>
  <c r="L4133"/>
  <c r="L4132"/>
  <c r="L4131"/>
  <c r="L4130"/>
  <c r="L4129"/>
  <c r="L4128"/>
  <c r="L4127"/>
  <c r="L4126"/>
  <c r="L4125"/>
  <c r="L4124"/>
  <c r="L4123"/>
  <c r="L4122"/>
  <c r="L4121"/>
  <c r="L4120"/>
  <c r="L4119"/>
  <c r="L4118"/>
  <c r="L4117"/>
  <c r="L4116"/>
  <c r="L4115"/>
  <c r="L4114"/>
  <c r="L4113"/>
  <c r="L4112"/>
  <c r="L4111"/>
  <c r="L4110"/>
  <c r="L4109"/>
  <c r="L4108"/>
  <c r="L4107"/>
  <c r="L4106"/>
  <c r="L4105"/>
  <c r="L4104"/>
  <c r="L4103"/>
  <c r="L4102"/>
  <c r="L4101"/>
  <c r="L4100"/>
  <c r="L4099"/>
  <c r="L4098"/>
  <c r="L4097"/>
  <c r="L4096"/>
  <c r="L4095"/>
  <c r="L4094"/>
  <c r="L4093"/>
  <c r="L4092"/>
  <c r="L4091"/>
  <c r="L4090"/>
  <c r="L4089"/>
  <c r="L4088"/>
  <c r="L4087"/>
  <c r="L4086"/>
  <c r="L4085"/>
  <c r="L4084"/>
  <c r="L4083"/>
  <c r="L4082"/>
  <c r="L4081"/>
  <c r="L4080"/>
  <c r="L4079"/>
  <c r="L4078"/>
  <c r="L4077"/>
  <c r="L4076"/>
  <c r="L4075"/>
  <c r="L4074"/>
  <c r="L4073"/>
  <c r="L4072"/>
  <c r="L4071"/>
  <c r="L4070"/>
  <c r="L4069"/>
  <c r="L4068"/>
  <c r="L4067"/>
  <c r="L4066"/>
  <c r="L4065"/>
  <c r="L4064"/>
  <c r="L4063"/>
  <c r="L4062"/>
  <c r="L4061"/>
  <c r="L4060"/>
  <c r="L4059"/>
  <c r="L4058"/>
  <c r="L4057"/>
  <c r="L4056"/>
  <c r="L4055"/>
  <c r="L4054"/>
  <c r="L4053"/>
  <c r="L4052"/>
  <c r="L4051"/>
  <c r="L4050"/>
  <c r="L4049"/>
  <c r="L4048"/>
  <c r="L4047"/>
  <c r="L4046"/>
  <c r="L4045"/>
  <c r="L4044"/>
  <c r="L4043"/>
  <c r="L4042"/>
  <c r="L4041"/>
  <c r="L4040"/>
  <c r="L4039"/>
  <c r="L4038"/>
  <c r="L4037"/>
  <c r="L4036"/>
  <c r="L4035"/>
  <c r="L4034"/>
  <c r="L4033"/>
  <c r="L4032"/>
  <c r="L4031"/>
  <c r="L4030"/>
  <c r="L4029"/>
  <c r="L4028"/>
  <c r="L4027"/>
  <c r="L4026"/>
  <c r="L4025"/>
  <c r="L4024"/>
  <c r="L4023"/>
  <c r="L4022"/>
  <c r="L4021"/>
  <c r="L4020"/>
  <c r="L4019"/>
  <c r="L4018"/>
  <c r="L4017"/>
  <c r="L4016"/>
  <c r="L4015"/>
  <c r="L4014"/>
  <c r="L4013"/>
  <c r="L4012"/>
  <c r="L4011"/>
  <c r="L4010"/>
  <c r="L4009"/>
  <c r="L4008"/>
  <c r="L4007"/>
  <c r="L4006"/>
  <c r="L4005"/>
  <c r="L4004"/>
  <c r="L4003"/>
  <c r="L4002"/>
  <c r="L4001"/>
  <c r="L4000"/>
  <c r="L3999"/>
  <c r="L3998"/>
  <c r="L3997"/>
  <c r="L3996"/>
  <c r="L3995"/>
  <c r="L3994"/>
  <c r="L3993"/>
  <c r="L3992"/>
  <c r="L3991"/>
  <c r="L3990"/>
  <c r="L3989"/>
  <c r="L3988"/>
  <c r="L3987"/>
  <c r="L3986"/>
  <c r="L3985"/>
  <c r="L3984"/>
  <c r="L3983"/>
  <c r="L3982"/>
  <c r="L3981"/>
  <c r="L3980"/>
  <c r="L3979"/>
  <c r="L3978"/>
  <c r="L3977"/>
  <c r="L3976"/>
  <c r="L3975"/>
  <c r="L3974"/>
  <c r="L3973"/>
  <c r="L3972"/>
  <c r="L3971"/>
  <c r="L3970"/>
  <c r="L3969"/>
  <c r="L3968"/>
  <c r="L3967"/>
  <c r="L3966"/>
  <c r="L3965"/>
  <c r="L3964"/>
  <c r="L3963"/>
  <c r="L3962"/>
  <c r="L3961"/>
  <c r="L3960"/>
  <c r="L3959"/>
  <c r="L3958"/>
  <c r="L3957"/>
  <c r="L3956"/>
  <c r="L3955"/>
  <c r="L3954"/>
  <c r="L3953"/>
  <c r="L3952"/>
  <c r="L3951"/>
  <c r="L3950"/>
  <c r="L3949"/>
  <c r="L3948"/>
  <c r="L3947"/>
  <c r="L3946"/>
  <c r="L3945"/>
  <c r="L3944"/>
  <c r="L3943"/>
  <c r="L3942"/>
  <c r="L3941"/>
  <c r="L3940"/>
  <c r="L3939"/>
  <c r="L3938"/>
  <c r="L3937"/>
  <c r="L3936"/>
  <c r="L3935"/>
  <c r="L3934"/>
  <c r="L3933"/>
  <c r="L3932"/>
  <c r="L3931"/>
  <c r="L3930"/>
  <c r="L3929"/>
  <c r="L3928"/>
  <c r="L3927"/>
  <c r="L3926"/>
  <c r="L3925"/>
  <c r="L3924"/>
  <c r="L3923"/>
  <c r="L3922"/>
  <c r="L3921"/>
  <c r="L3920"/>
  <c r="L3919"/>
  <c r="L3918"/>
  <c r="L3917"/>
  <c r="L3916"/>
  <c r="L3915"/>
  <c r="L3914"/>
  <c r="L3913"/>
  <c r="L3912"/>
  <c r="L3911"/>
  <c r="L3910"/>
  <c r="L3909"/>
  <c r="L3908"/>
  <c r="L3907"/>
  <c r="L3906"/>
  <c r="L3905"/>
  <c r="L3904"/>
  <c r="L3903"/>
  <c r="L3902"/>
  <c r="L3901"/>
  <c r="L3900"/>
  <c r="L3899"/>
  <c r="L3898"/>
  <c r="L3897"/>
  <c r="L3896"/>
  <c r="L3895"/>
  <c r="L3894"/>
  <c r="L3893"/>
  <c r="L3892"/>
  <c r="L3891"/>
  <c r="L3890"/>
  <c r="L3889"/>
  <c r="L3888"/>
  <c r="L3887"/>
  <c r="L3886"/>
  <c r="L3885"/>
  <c r="L3884"/>
  <c r="L3883"/>
  <c r="L3882"/>
  <c r="L3881"/>
  <c r="L3880"/>
  <c r="L3879"/>
  <c r="L3878"/>
  <c r="L3877"/>
  <c r="L3876"/>
  <c r="L3875"/>
  <c r="L3874"/>
  <c r="L3873"/>
  <c r="L3872"/>
  <c r="L3871"/>
  <c r="L3870"/>
  <c r="L3869"/>
  <c r="L3868"/>
  <c r="L3867"/>
  <c r="L3866"/>
  <c r="L3865"/>
  <c r="L3864"/>
  <c r="L3863"/>
  <c r="L3862"/>
  <c r="L3861"/>
  <c r="L3860"/>
  <c r="L3859"/>
  <c r="L3858"/>
  <c r="L3857"/>
  <c r="L3856"/>
  <c r="L3855"/>
  <c r="L3854"/>
  <c r="L3853"/>
  <c r="L3852"/>
  <c r="L3851"/>
  <c r="L3850"/>
  <c r="L3849"/>
  <c r="L3848"/>
  <c r="L3847"/>
  <c r="L3846"/>
  <c r="L3845"/>
  <c r="L3844"/>
  <c r="L3843"/>
  <c r="L3842"/>
  <c r="L3841"/>
  <c r="L3840"/>
  <c r="L3839"/>
  <c r="L3838"/>
  <c r="L3837"/>
  <c r="L3836"/>
  <c r="L3835"/>
  <c r="L3834"/>
  <c r="L3833"/>
  <c r="L3832"/>
  <c r="L3831"/>
  <c r="L3830"/>
  <c r="L3829"/>
  <c r="L3828"/>
  <c r="L3827"/>
  <c r="L3826"/>
  <c r="L3825"/>
  <c r="L3824"/>
  <c r="L3823"/>
  <c r="L3822"/>
  <c r="L3821"/>
  <c r="L3820"/>
  <c r="L3819"/>
  <c r="L3818"/>
  <c r="L3817"/>
  <c r="L3816"/>
  <c r="L3815"/>
  <c r="L3814"/>
  <c r="L3813"/>
  <c r="L3812"/>
  <c r="L3811"/>
  <c r="L3810"/>
  <c r="L3809"/>
  <c r="L3808"/>
  <c r="L3807"/>
  <c r="L3806"/>
  <c r="L3805"/>
  <c r="L3804"/>
  <c r="L3803"/>
  <c r="L3802"/>
  <c r="L3801"/>
  <c r="L3800"/>
  <c r="L3799"/>
  <c r="L3798"/>
  <c r="L3797"/>
  <c r="L3796"/>
  <c r="L3795"/>
  <c r="L3794"/>
  <c r="L3793"/>
  <c r="L3792"/>
  <c r="L3791"/>
  <c r="L3790"/>
  <c r="L3789"/>
  <c r="L3788"/>
  <c r="L3787"/>
  <c r="L3786"/>
  <c r="L3785"/>
  <c r="L3784"/>
  <c r="L3783"/>
  <c r="L3782"/>
  <c r="L3781"/>
  <c r="L3780"/>
  <c r="L3779"/>
  <c r="L3778"/>
  <c r="L3777"/>
  <c r="L3776"/>
  <c r="L3775"/>
  <c r="L3774"/>
  <c r="L3773"/>
  <c r="L3772"/>
  <c r="L3771"/>
  <c r="L3770"/>
  <c r="L3769"/>
  <c r="L3768"/>
  <c r="L3767"/>
  <c r="L3766"/>
  <c r="L3765"/>
  <c r="L3764"/>
  <c r="L3763"/>
  <c r="L3762"/>
  <c r="L3761"/>
  <c r="L3760"/>
  <c r="L3759"/>
  <c r="L3758"/>
  <c r="L3757"/>
  <c r="L3756"/>
  <c r="L3755"/>
  <c r="L3754"/>
  <c r="L3753"/>
  <c r="L3752"/>
  <c r="L3751"/>
  <c r="L3750"/>
  <c r="L3749"/>
  <c r="L3748"/>
  <c r="L3747"/>
  <c r="L3746"/>
  <c r="L3745"/>
  <c r="L3744"/>
  <c r="L3743"/>
  <c r="L3742"/>
  <c r="L3741"/>
  <c r="L3740"/>
  <c r="L3739"/>
  <c r="L3738"/>
  <c r="L3737"/>
  <c r="L3736"/>
  <c r="L3735"/>
  <c r="L3734"/>
  <c r="L3733"/>
  <c r="L3732"/>
  <c r="L3731"/>
  <c r="L3730"/>
  <c r="L3729"/>
  <c r="L3728"/>
  <c r="L3727"/>
  <c r="L3726"/>
  <c r="L3725"/>
  <c r="L3724"/>
  <c r="L3723"/>
  <c r="L3722"/>
  <c r="L3721"/>
  <c r="L3720"/>
  <c r="L3719"/>
  <c r="L3718"/>
  <c r="L3717"/>
  <c r="L3716"/>
  <c r="L3715"/>
  <c r="L3714"/>
  <c r="L3713"/>
  <c r="L3712"/>
  <c r="L3711"/>
  <c r="L3710"/>
  <c r="L3709"/>
  <c r="L3708"/>
  <c r="L3707"/>
  <c r="L3706"/>
  <c r="L3705"/>
  <c r="L3704"/>
  <c r="L3703"/>
  <c r="L3702"/>
  <c r="L3701"/>
  <c r="L3700"/>
  <c r="L3699"/>
  <c r="L3698"/>
  <c r="L3697"/>
  <c r="L3696"/>
  <c r="L3695"/>
  <c r="L3694"/>
  <c r="L3693"/>
  <c r="L3692"/>
  <c r="L3691"/>
  <c r="L3690"/>
  <c r="L3689"/>
  <c r="L3688"/>
  <c r="L3687"/>
  <c r="L3686"/>
  <c r="L3685"/>
  <c r="L3684"/>
  <c r="L3683"/>
  <c r="L3682"/>
  <c r="L3681"/>
  <c r="L3680"/>
  <c r="L3679"/>
  <c r="L3678"/>
  <c r="L3677"/>
  <c r="L3676"/>
  <c r="L3675"/>
  <c r="L3674"/>
  <c r="L3673"/>
  <c r="L3672"/>
  <c r="L3671"/>
  <c r="L3670"/>
  <c r="L3669"/>
  <c r="L3668"/>
  <c r="L3667"/>
  <c r="L3666"/>
  <c r="L3665"/>
  <c r="L3664"/>
  <c r="L3663"/>
  <c r="L3662"/>
  <c r="L3661"/>
  <c r="L3660"/>
  <c r="L3659"/>
  <c r="L3658"/>
  <c r="L3657"/>
  <c r="L3656"/>
  <c r="L3655"/>
  <c r="L3654"/>
  <c r="L3653"/>
  <c r="L3652"/>
  <c r="L3651"/>
  <c r="L3650"/>
  <c r="L3649"/>
  <c r="L3648"/>
  <c r="L3647"/>
  <c r="L3646"/>
  <c r="L3645"/>
  <c r="L3644"/>
  <c r="L3643"/>
  <c r="L3642"/>
  <c r="L3641"/>
  <c r="L3640"/>
  <c r="L3639"/>
  <c r="L3638"/>
  <c r="L3637"/>
  <c r="L3636"/>
  <c r="L3635"/>
  <c r="L3634"/>
  <c r="L3633"/>
  <c r="L3632"/>
  <c r="L3631"/>
  <c r="L3630"/>
  <c r="L3629"/>
  <c r="L3628"/>
  <c r="L3627"/>
  <c r="L3626"/>
  <c r="L3625"/>
  <c r="L3624"/>
  <c r="L3623"/>
  <c r="L3622"/>
  <c r="L3621"/>
  <c r="L3620"/>
  <c r="L3619"/>
  <c r="L3618"/>
  <c r="L3617"/>
  <c r="L3616"/>
  <c r="L3615"/>
  <c r="L3614"/>
  <c r="L3613"/>
  <c r="L3612"/>
  <c r="L3611"/>
  <c r="L3610"/>
  <c r="L3609"/>
  <c r="L3608"/>
  <c r="L3607"/>
  <c r="L3606"/>
  <c r="L3605"/>
  <c r="L3604"/>
  <c r="L3603"/>
  <c r="L3602"/>
  <c r="L3601"/>
  <c r="L3600"/>
  <c r="L3599"/>
  <c r="L3598"/>
  <c r="L3597"/>
  <c r="L3596"/>
  <c r="L3595"/>
  <c r="L3594"/>
  <c r="L3593"/>
  <c r="L3592"/>
  <c r="L3591"/>
  <c r="L3590"/>
  <c r="L3589"/>
  <c r="L3588"/>
  <c r="L3587"/>
  <c r="L3586"/>
  <c r="L3585"/>
  <c r="L3584"/>
  <c r="L3583"/>
  <c r="L3582"/>
  <c r="L3581"/>
  <c r="L3580"/>
  <c r="L3579"/>
  <c r="L3578"/>
  <c r="L3577"/>
  <c r="L3576"/>
  <c r="L3575"/>
  <c r="L3574"/>
  <c r="L3573"/>
  <c r="L3572"/>
  <c r="L3571"/>
  <c r="L3570"/>
  <c r="L3569"/>
  <c r="L3568"/>
  <c r="L3567"/>
  <c r="L3566"/>
  <c r="L3565"/>
  <c r="L3564"/>
  <c r="L3563"/>
  <c r="L3562"/>
  <c r="L3561"/>
  <c r="L3560"/>
  <c r="L3559"/>
  <c r="L3558"/>
  <c r="L3557"/>
  <c r="L3556"/>
  <c r="L3555"/>
  <c r="L3554"/>
  <c r="L3553"/>
  <c r="L3552"/>
  <c r="L3551"/>
  <c r="L3550"/>
  <c r="L3549"/>
  <c r="L3548"/>
  <c r="L3547"/>
  <c r="L3546"/>
  <c r="L3545"/>
  <c r="L3544"/>
  <c r="L3543"/>
  <c r="L3542"/>
  <c r="L3541"/>
  <c r="L3540"/>
  <c r="L3539"/>
  <c r="L3538"/>
  <c r="L3537"/>
  <c r="L3536"/>
  <c r="L3535"/>
  <c r="L3534"/>
  <c r="L3533"/>
  <c r="L3532"/>
  <c r="L3531"/>
  <c r="L3530"/>
  <c r="L3529"/>
  <c r="L3528"/>
  <c r="L3527"/>
  <c r="L3526"/>
  <c r="L3525"/>
  <c r="L3524"/>
  <c r="L3523"/>
  <c r="L3522"/>
  <c r="L3521"/>
  <c r="L3520"/>
  <c r="L3519"/>
  <c r="L3518"/>
  <c r="L3517"/>
  <c r="L3516"/>
  <c r="L3515"/>
  <c r="L3514"/>
  <c r="L3513"/>
  <c r="L3512"/>
  <c r="L3511"/>
  <c r="L3510"/>
  <c r="L3509"/>
  <c r="L3508"/>
  <c r="L3507"/>
  <c r="L3506"/>
  <c r="L3505"/>
  <c r="L3504"/>
  <c r="L3503"/>
  <c r="L3502"/>
  <c r="L3501"/>
  <c r="L3500"/>
  <c r="L3499"/>
  <c r="L3498"/>
  <c r="L3497"/>
  <c r="L3496"/>
  <c r="L3495"/>
  <c r="L3494"/>
  <c r="L3493"/>
  <c r="L3492"/>
  <c r="L3491"/>
  <c r="L3490"/>
  <c r="L3489"/>
  <c r="L3488"/>
  <c r="L3487"/>
  <c r="L3486"/>
  <c r="L3485"/>
  <c r="L3484"/>
  <c r="L3483"/>
  <c r="L3482"/>
  <c r="L3481"/>
  <c r="L3480"/>
  <c r="L3479"/>
  <c r="L3478"/>
  <c r="L3477"/>
  <c r="L3476"/>
  <c r="L3475"/>
  <c r="L3474"/>
  <c r="L3473"/>
  <c r="L3472"/>
  <c r="L3471"/>
  <c r="L3470"/>
  <c r="L3469"/>
  <c r="L3468"/>
  <c r="L3467"/>
  <c r="L3466"/>
  <c r="L3465"/>
  <c r="L3464"/>
  <c r="L3463"/>
  <c r="L3462"/>
  <c r="L3461"/>
  <c r="L3460"/>
  <c r="L3459"/>
  <c r="L3458"/>
  <c r="L3457"/>
  <c r="L3456"/>
  <c r="L3455"/>
  <c r="L3454"/>
  <c r="L3453"/>
  <c r="L3452"/>
  <c r="L3451"/>
  <c r="L3450"/>
  <c r="L3449"/>
  <c r="L3448"/>
  <c r="L3447"/>
  <c r="L3446"/>
  <c r="L3445"/>
  <c r="L3444"/>
  <c r="L3443"/>
  <c r="L3442"/>
  <c r="L3441"/>
  <c r="L3440"/>
  <c r="L3439"/>
  <c r="L3438"/>
  <c r="L3437"/>
  <c r="L3436"/>
  <c r="L3435"/>
  <c r="L3434"/>
  <c r="L3433"/>
  <c r="L3432"/>
  <c r="L3431"/>
  <c r="L3430"/>
  <c r="L3429"/>
  <c r="L3428"/>
  <c r="L3427"/>
  <c r="L3426"/>
  <c r="L3425"/>
  <c r="L3424"/>
  <c r="L3423"/>
  <c r="L3422"/>
  <c r="L3421"/>
  <c r="L3420"/>
  <c r="L3419"/>
  <c r="L3418"/>
  <c r="L3417"/>
  <c r="L3416"/>
  <c r="L3415"/>
  <c r="L3414"/>
  <c r="L3413"/>
  <c r="L3412"/>
  <c r="L3411"/>
  <c r="L3410"/>
  <c r="L3409"/>
  <c r="L3408"/>
  <c r="L3407"/>
  <c r="L3406"/>
  <c r="L3405"/>
  <c r="L3404"/>
  <c r="L3403"/>
  <c r="L3402"/>
  <c r="L3401"/>
  <c r="L3400"/>
  <c r="L3399"/>
  <c r="L3398"/>
  <c r="L3397"/>
  <c r="L3396"/>
  <c r="L3395"/>
  <c r="L3394"/>
  <c r="L3393"/>
  <c r="L3392"/>
  <c r="L3391"/>
  <c r="L3390"/>
  <c r="L3389"/>
  <c r="L3388"/>
  <c r="L3387"/>
  <c r="L3386"/>
  <c r="L3385"/>
  <c r="L3384"/>
  <c r="L3383"/>
  <c r="L3382"/>
  <c r="L3381"/>
  <c r="L3380"/>
  <c r="L3379"/>
  <c r="L3378"/>
  <c r="L3377"/>
  <c r="L3376"/>
  <c r="L3375"/>
  <c r="L3374"/>
  <c r="L3373"/>
  <c r="L3372"/>
  <c r="L3371"/>
  <c r="L3370"/>
  <c r="L3369"/>
  <c r="L3368"/>
  <c r="L3367"/>
  <c r="L3366"/>
  <c r="L3365"/>
  <c r="L3364"/>
  <c r="L3363"/>
  <c r="L3362"/>
  <c r="L3361"/>
  <c r="L3360"/>
  <c r="L3359"/>
  <c r="L3358"/>
  <c r="L3357"/>
  <c r="L3356"/>
  <c r="L3355"/>
  <c r="L3354"/>
  <c r="L3353"/>
  <c r="L3352"/>
  <c r="L3351"/>
  <c r="L3350"/>
  <c r="L3349"/>
  <c r="L3348"/>
  <c r="L3347"/>
  <c r="L3346"/>
  <c r="L3345"/>
  <c r="L3344"/>
  <c r="L3343"/>
  <c r="L3342"/>
  <c r="L3341"/>
  <c r="L3340"/>
  <c r="L3339"/>
  <c r="L3338"/>
  <c r="L3337"/>
  <c r="L3336"/>
  <c r="L3335"/>
  <c r="L3334"/>
  <c r="L3333"/>
  <c r="L3332"/>
  <c r="L3331"/>
  <c r="L3330"/>
  <c r="L3329"/>
  <c r="L3328"/>
  <c r="L3327"/>
  <c r="L3326"/>
  <c r="L3325"/>
  <c r="L3324"/>
  <c r="L3323"/>
  <c r="L3322"/>
  <c r="L3321"/>
  <c r="L3320"/>
  <c r="L3319"/>
  <c r="L3318"/>
  <c r="L3317"/>
  <c r="L3316"/>
  <c r="L3315"/>
  <c r="L3314"/>
  <c r="L3313"/>
  <c r="L3312"/>
  <c r="L3311"/>
  <c r="L3310"/>
  <c r="L3309"/>
  <c r="L3308"/>
  <c r="L3307"/>
  <c r="L3306"/>
  <c r="L3305"/>
  <c r="L3304"/>
  <c r="L3303"/>
  <c r="L3302"/>
  <c r="L3301"/>
  <c r="L3300"/>
  <c r="L3299"/>
  <c r="L3298"/>
  <c r="L3297"/>
  <c r="L3296"/>
  <c r="L3295"/>
  <c r="L3294"/>
  <c r="L3293"/>
  <c r="L3292"/>
  <c r="L3291"/>
  <c r="L3290"/>
  <c r="L3289"/>
  <c r="L3288"/>
  <c r="L3287"/>
  <c r="L3286"/>
  <c r="L3285"/>
  <c r="L3284"/>
  <c r="L3283"/>
  <c r="L3282"/>
  <c r="L3281"/>
  <c r="L3280"/>
  <c r="L3279"/>
  <c r="L3278"/>
  <c r="L3277"/>
  <c r="L3276"/>
  <c r="L3275"/>
  <c r="L3274"/>
  <c r="L3273"/>
  <c r="L3272"/>
  <c r="L3271"/>
  <c r="L3270"/>
  <c r="L3269"/>
  <c r="L3268"/>
  <c r="L3267"/>
  <c r="L3266"/>
  <c r="L3265"/>
  <c r="L3264"/>
  <c r="L3263"/>
  <c r="L3262"/>
  <c r="L3261"/>
  <c r="L3260"/>
  <c r="L3259"/>
  <c r="L3258"/>
  <c r="L3257"/>
  <c r="L3256"/>
  <c r="L3255"/>
  <c r="L3254"/>
  <c r="L3253"/>
  <c r="L3252"/>
  <c r="L3251"/>
  <c r="L3250"/>
  <c r="L3249"/>
  <c r="L3248"/>
  <c r="L3247"/>
  <c r="L3246"/>
  <c r="L3245"/>
  <c r="L3244"/>
  <c r="L3243"/>
  <c r="L3242"/>
  <c r="L3241"/>
  <c r="L3240"/>
  <c r="L3239"/>
  <c r="L3238"/>
  <c r="L3237"/>
  <c r="L3236"/>
  <c r="L3235"/>
  <c r="L3234"/>
  <c r="L3233"/>
  <c r="L3232"/>
  <c r="L3231"/>
  <c r="L3230"/>
  <c r="L3229"/>
  <c r="L3228"/>
  <c r="L3227"/>
  <c r="L3226"/>
  <c r="L3225"/>
  <c r="L3224"/>
  <c r="L3223"/>
  <c r="L3222"/>
  <c r="L3221"/>
  <c r="L3220"/>
  <c r="L3219"/>
  <c r="L3218"/>
  <c r="L3217"/>
  <c r="L3216"/>
  <c r="L3215"/>
  <c r="L3214"/>
  <c r="L3213"/>
  <c r="L3212"/>
  <c r="L3211"/>
  <c r="L3210"/>
  <c r="L3209"/>
  <c r="L3208"/>
  <c r="L3207"/>
  <c r="L3206"/>
  <c r="L3205"/>
  <c r="L3204"/>
  <c r="L3203"/>
  <c r="L3202"/>
  <c r="L3201"/>
  <c r="L3200"/>
  <c r="L3199"/>
  <c r="L3198"/>
  <c r="L3197"/>
  <c r="L3196"/>
  <c r="L3195"/>
  <c r="L3194"/>
  <c r="L3193"/>
  <c r="L3192"/>
  <c r="L3191"/>
  <c r="L3190"/>
  <c r="L3189"/>
  <c r="L3188"/>
  <c r="L3187"/>
  <c r="L3186"/>
  <c r="L3185"/>
  <c r="L3184"/>
  <c r="L3183"/>
  <c r="L3182"/>
  <c r="L3181"/>
  <c r="L3180"/>
  <c r="L3179"/>
  <c r="L3178"/>
  <c r="L3177"/>
  <c r="L3176"/>
  <c r="L3175"/>
  <c r="L3174"/>
  <c r="L3173"/>
  <c r="L3172"/>
  <c r="L3171"/>
  <c r="L3170"/>
  <c r="L3169"/>
  <c r="L3168"/>
  <c r="L3167"/>
  <c r="L3166"/>
  <c r="L3165"/>
  <c r="L3164"/>
  <c r="L3163"/>
  <c r="L3162"/>
  <c r="L3161"/>
  <c r="L3160"/>
  <c r="L3159"/>
  <c r="L3158"/>
  <c r="L3157"/>
  <c r="L3156"/>
  <c r="L3155"/>
  <c r="L3154"/>
  <c r="L3153"/>
  <c r="L3152"/>
  <c r="L3151"/>
  <c r="L3150"/>
  <c r="L3149"/>
  <c r="L3148"/>
  <c r="L3147"/>
  <c r="L3146"/>
  <c r="L3145"/>
  <c r="L3144"/>
  <c r="L3143"/>
  <c r="L3142"/>
  <c r="L3141"/>
  <c r="L3140"/>
  <c r="L3139"/>
  <c r="L3138"/>
  <c r="L3137"/>
  <c r="L3136"/>
  <c r="L3135"/>
  <c r="L3134"/>
  <c r="L3133"/>
  <c r="L3132"/>
  <c r="L3131"/>
  <c r="L3130"/>
  <c r="L3129"/>
  <c r="L3128"/>
  <c r="L3127"/>
  <c r="L3126"/>
  <c r="L3125"/>
  <c r="L3124"/>
  <c r="L3123"/>
  <c r="L3122"/>
  <c r="L3121"/>
  <c r="L3120"/>
  <c r="L3119"/>
  <c r="L3118"/>
  <c r="L3117"/>
  <c r="L3116"/>
  <c r="L3115"/>
  <c r="L3114"/>
  <c r="L3113"/>
  <c r="L3112"/>
  <c r="L3111"/>
  <c r="L3110"/>
  <c r="L3109"/>
  <c r="L3108"/>
  <c r="L3107"/>
  <c r="L3106"/>
  <c r="L3105"/>
  <c r="L3104"/>
  <c r="L3103"/>
  <c r="L3102"/>
  <c r="L3101"/>
  <c r="L3100"/>
  <c r="L3099"/>
  <c r="L3098"/>
  <c r="L3097"/>
  <c r="L3096"/>
  <c r="L3095"/>
  <c r="L3094"/>
  <c r="L3093"/>
  <c r="L3092"/>
  <c r="L3091"/>
  <c r="L3090"/>
  <c r="L3089"/>
  <c r="L3088"/>
  <c r="L3087"/>
  <c r="L3086"/>
  <c r="L3085"/>
  <c r="L3084"/>
  <c r="L3083"/>
  <c r="L3082"/>
  <c r="L3081"/>
  <c r="L3080"/>
  <c r="L3079"/>
  <c r="L3078"/>
  <c r="L3077"/>
  <c r="L3076"/>
  <c r="L3075"/>
  <c r="L3074"/>
  <c r="L3073"/>
  <c r="L3072"/>
  <c r="L3071"/>
  <c r="L3070"/>
  <c r="L3069"/>
  <c r="L3068"/>
  <c r="L3067"/>
  <c r="L3066"/>
  <c r="L3065"/>
  <c r="L3064"/>
  <c r="L3063"/>
  <c r="L3062"/>
  <c r="L3061"/>
  <c r="L3060"/>
  <c r="L3059"/>
  <c r="L3058"/>
  <c r="L3057"/>
  <c r="L3056"/>
  <c r="L3055"/>
  <c r="L3054"/>
  <c r="L3053"/>
  <c r="L3052"/>
  <c r="L3051"/>
  <c r="L3050"/>
  <c r="L3049"/>
  <c r="L3048"/>
  <c r="L3047"/>
  <c r="L3046"/>
  <c r="L3045"/>
  <c r="L3044"/>
  <c r="L3043"/>
  <c r="L3042"/>
  <c r="L3041"/>
  <c r="L3040"/>
  <c r="L3039"/>
  <c r="L3038"/>
  <c r="L3037"/>
  <c r="L3036"/>
  <c r="L3035"/>
  <c r="L3034"/>
  <c r="L3033"/>
  <c r="L3032"/>
  <c r="L3031"/>
  <c r="L3030"/>
  <c r="L3029"/>
  <c r="L3028"/>
  <c r="L3027"/>
  <c r="L3026"/>
  <c r="L3025"/>
  <c r="L3024"/>
  <c r="L3023"/>
  <c r="L3022"/>
  <c r="L3021"/>
  <c r="L3020"/>
  <c r="L3019"/>
  <c r="L3018"/>
  <c r="L3017"/>
  <c r="L3016"/>
  <c r="L3015"/>
  <c r="L3014"/>
  <c r="L3013"/>
  <c r="L3012"/>
  <c r="L3011"/>
  <c r="L3010"/>
  <c r="L3009"/>
  <c r="L3008"/>
  <c r="L3007"/>
  <c r="L3006"/>
  <c r="L3005"/>
  <c r="L3004"/>
  <c r="L3003"/>
  <c r="L3002"/>
  <c r="L3001"/>
  <c r="L3000"/>
  <c r="L2999"/>
  <c r="L2998"/>
  <c r="L2997"/>
  <c r="L2996"/>
  <c r="L2995"/>
  <c r="L2994"/>
  <c r="L2993"/>
  <c r="L2992"/>
  <c r="L2991"/>
  <c r="L2990"/>
  <c r="L2989"/>
  <c r="L2988"/>
  <c r="L2987"/>
  <c r="L2986"/>
  <c r="L2985"/>
  <c r="L2984"/>
  <c r="L2983"/>
  <c r="L2982"/>
  <c r="L2981"/>
  <c r="L2980"/>
  <c r="L2979"/>
  <c r="L2978"/>
  <c r="L2977"/>
  <c r="L2976"/>
  <c r="L2975"/>
  <c r="L2974"/>
  <c r="L2973"/>
  <c r="L2972"/>
  <c r="L2971"/>
  <c r="L2970"/>
  <c r="L2969"/>
  <c r="L2968"/>
  <c r="L2967"/>
  <c r="L2966"/>
  <c r="L2965"/>
  <c r="L2964"/>
  <c r="L2963"/>
  <c r="L2962"/>
  <c r="L2961"/>
  <c r="L2960"/>
  <c r="L2959"/>
  <c r="L2958"/>
  <c r="L2957"/>
  <c r="L2956"/>
  <c r="L2955"/>
  <c r="L2954"/>
  <c r="L2953"/>
  <c r="L2952"/>
  <c r="L2951"/>
  <c r="L2950"/>
  <c r="L2949"/>
  <c r="L2948"/>
  <c r="L2947"/>
  <c r="L2946"/>
  <c r="L2945"/>
  <c r="L2944"/>
  <c r="L2943"/>
  <c r="L2942"/>
  <c r="L2941"/>
  <c r="L2940"/>
  <c r="L2939"/>
  <c r="L2938"/>
  <c r="L2937"/>
  <c r="L2936"/>
  <c r="L2935"/>
  <c r="L2934"/>
  <c r="L2933"/>
  <c r="L2932"/>
  <c r="L2931"/>
  <c r="L2930"/>
  <c r="L2929"/>
  <c r="L2928"/>
  <c r="L2927"/>
  <c r="L2926"/>
  <c r="L2925"/>
  <c r="L2924"/>
  <c r="L2923"/>
  <c r="L2922"/>
  <c r="L2921"/>
  <c r="L2920"/>
  <c r="L2919"/>
  <c r="L2918"/>
  <c r="L2917"/>
  <c r="L2916"/>
  <c r="L2915"/>
  <c r="L2914"/>
  <c r="L2913"/>
  <c r="L2912"/>
  <c r="L2911"/>
  <c r="L2910"/>
  <c r="L2909"/>
  <c r="L2908"/>
  <c r="L2907"/>
  <c r="L2906"/>
  <c r="L2905"/>
  <c r="L2904"/>
  <c r="L2903"/>
  <c r="L2902"/>
  <c r="L2901"/>
  <c r="L2900"/>
  <c r="L2899"/>
  <c r="L2898"/>
  <c r="L2897"/>
  <c r="L2896"/>
  <c r="L2895"/>
  <c r="L2894"/>
  <c r="L2893"/>
  <c r="L2892"/>
  <c r="L2891"/>
  <c r="L2890"/>
  <c r="L2889"/>
  <c r="L2888"/>
  <c r="L2887"/>
  <c r="L2886"/>
  <c r="L2885"/>
  <c r="L2884"/>
  <c r="L2883"/>
  <c r="L2882"/>
  <c r="L2881"/>
  <c r="L2880"/>
  <c r="L2879"/>
  <c r="L2878"/>
  <c r="L2877"/>
  <c r="L2876"/>
  <c r="L2875"/>
  <c r="L2874"/>
  <c r="L2873"/>
  <c r="L2872"/>
  <c r="L2871"/>
  <c r="L2870"/>
  <c r="L2869"/>
  <c r="L2868"/>
  <c r="L2867"/>
  <c r="L2866"/>
  <c r="L2865"/>
  <c r="L2864"/>
  <c r="L2863"/>
  <c r="L2862"/>
  <c r="L2861"/>
  <c r="L2860"/>
  <c r="L2859"/>
  <c r="L2858"/>
  <c r="L2857"/>
  <c r="L2856"/>
  <c r="L2855"/>
  <c r="L2854"/>
  <c r="L2853"/>
  <c r="L2852"/>
  <c r="L2851"/>
  <c r="L2850"/>
  <c r="L2849"/>
  <c r="L2848"/>
  <c r="L2847"/>
  <c r="L2846"/>
  <c r="L2845"/>
  <c r="L2844"/>
  <c r="L2843"/>
  <c r="L2842"/>
  <c r="L2841"/>
  <c r="L2840"/>
  <c r="L2839"/>
  <c r="L2838"/>
  <c r="L2837"/>
  <c r="L2836"/>
  <c r="L2835"/>
  <c r="L2834"/>
  <c r="L2833"/>
  <c r="L2832"/>
  <c r="L2831"/>
  <c r="L2830"/>
  <c r="L2829"/>
  <c r="L2828"/>
  <c r="L2827"/>
  <c r="L2826"/>
  <c r="L2825"/>
  <c r="L2824"/>
  <c r="L2823"/>
  <c r="L2822"/>
  <c r="L2821"/>
  <c r="L2820"/>
  <c r="L2819"/>
  <c r="L2818"/>
  <c r="L2817"/>
  <c r="L2816"/>
  <c r="L2815"/>
  <c r="L2814"/>
  <c r="L2813"/>
  <c r="L2812"/>
  <c r="L2811"/>
  <c r="L2810"/>
  <c r="L2809"/>
  <c r="L2808"/>
  <c r="L2807"/>
  <c r="L2806"/>
  <c r="L2805"/>
  <c r="L2804"/>
  <c r="L2803"/>
  <c r="L2802"/>
  <c r="L2801"/>
  <c r="L2800"/>
  <c r="L2799"/>
  <c r="L2798"/>
  <c r="L2797"/>
  <c r="L2796"/>
  <c r="L2795"/>
  <c r="L2794"/>
  <c r="L2793"/>
  <c r="L2792"/>
  <c r="L2791"/>
  <c r="L2790"/>
  <c r="L2789"/>
  <c r="L2788"/>
  <c r="L2787"/>
  <c r="L2786"/>
  <c r="L2785"/>
  <c r="L2784"/>
  <c r="L2783"/>
  <c r="L2782"/>
  <c r="L2781"/>
  <c r="L2780"/>
  <c r="L2779"/>
  <c r="L2778"/>
  <c r="L2777"/>
  <c r="L2776"/>
  <c r="L2775"/>
  <c r="L2774"/>
  <c r="L2773"/>
  <c r="L2772"/>
  <c r="L2771"/>
  <c r="L2770"/>
  <c r="L2769"/>
  <c r="L2768"/>
  <c r="L2767"/>
  <c r="L2766"/>
  <c r="L2765"/>
  <c r="L2764"/>
  <c r="L2763"/>
  <c r="L2762"/>
  <c r="L2761"/>
  <c r="L2760"/>
  <c r="L2759"/>
  <c r="L2758"/>
  <c r="L2757"/>
  <c r="L2756"/>
  <c r="L2755"/>
  <c r="L2754"/>
  <c r="L2753"/>
  <c r="L2752"/>
  <c r="L2751"/>
  <c r="L2750"/>
  <c r="L2749"/>
  <c r="L2748"/>
  <c r="L2747"/>
  <c r="L2746"/>
  <c r="L2745"/>
  <c r="L2744"/>
  <c r="L2743"/>
  <c r="L2742"/>
  <c r="L2741"/>
  <c r="L2740"/>
  <c r="L2739"/>
  <c r="L2738"/>
  <c r="L2737"/>
  <c r="L2736"/>
  <c r="L2735"/>
  <c r="L2734"/>
  <c r="L2733"/>
  <c r="L2732"/>
  <c r="L2731"/>
  <c r="L2730"/>
  <c r="L2729"/>
  <c r="L2728"/>
  <c r="L2727"/>
  <c r="L2726"/>
  <c r="L2725"/>
  <c r="L2724"/>
  <c r="L2723"/>
  <c r="L2722"/>
  <c r="L2721"/>
  <c r="L2720"/>
  <c r="L2719"/>
  <c r="L2718"/>
  <c r="L2717"/>
  <c r="L2716"/>
  <c r="L2715"/>
  <c r="L2714"/>
  <c r="L2713"/>
  <c r="L2712"/>
  <c r="L2711"/>
  <c r="L2710"/>
  <c r="L2709"/>
  <c r="L2708"/>
  <c r="L2707"/>
  <c r="L2706"/>
  <c r="L2705"/>
  <c r="L2704"/>
  <c r="L2703"/>
  <c r="L2702"/>
  <c r="L2701"/>
  <c r="L2700"/>
  <c r="L2699"/>
  <c r="L2698"/>
  <c r="L2697"/>
  <c r="L2696"/>
  <c r="L2695"/>
  <c r="L2694"/>
  <c r="L2693"/>
  <c r="L2692"/>
  <c r="L2691"/>
  <c r="L2690"/>
  <c r="L2689"/>
  <c r="L2688"/>
  <c r="L2687"/>
  <c r="L2686"/>
  <c r="L2685"/>
  <c r="L2684"/>
  <c r="L2683"/>
  <c r="L2682"/>
  <c r="L2681"/>
  <c r="L2680"/>
  <c r="L2679"/>
  <c r="L2678"/>
  <c r="L2677"/>
  <c r="L2676"/>
  <c r="L2675"/>
  <c r="L2674"/>
  <c r="L2673"/>
  <c r="L2672"/>
  <c r="L2671"/>
  <c r="L2670"/>
  <c r="L2669"/>
  <c r="L2668"/>
  <c r="L2667"/>
  <c r="L2666"/>
  <c r="L2665"/>
  <c r="L2664"/>
  <c r="L2663"/>
  <c r="L2662"/>
  <c r="L2661"/>
  <c r="L2660"/>
  <c r="L2659"/>
  <c r="L2658"/>
  <c r="L2657"/>
  <c r="L2656"/>
  <c r="L2655"/>
  <c r="L2654"/>
  <c r="L2653"/>
  <c r="L2652"/>
  <c r="L2651"/>
  <c r="L2650"/>
  <c r="L2649"/>
  <c r="L2648"/>
  <c r="L2647"/>
  <c r="L2646"/>
  <c r="L2645"/>
  <c r="L2644"/>
  <c r="L2643"/>
  <c r="L2642"/>
  <c r="L2641"/>
  <c r="L2640"/>
  <c r="L2639"/>
  <c r="L2638"/>
  <c r="L2637"/>
  <c r="L2636"/>
  <c r="L2635"/>
  <c r="L2634"/>
  <c r="L2633"/>
  <c r="L2632"/>
  <c r="L2631"/>
  <c r="L2630"/>
  <c r="L2629"/>
  <c r="L2628"/>
  <c r="L2627"/>
  <c r="L2626"/>
  <c r="L2625"/>
  <c r="L2624"/>
  <c r="L2623"/>
  <c r="L2622"/>
  <c r="L2621"/>
  <c r="L2620"/>
  <c r="L2619"/>
  <c r="L2618"/>
  <c r="L2617"/>
  <c r="L2616"/>
  <c r="L2615"/>
  <c r="L2614"/>
  <c r="L2613"/>
  <c r="L2612"/>
  <c r="L2611"/>
  <c r="L2610"/>
  <c r="L2609"/>
  <c r="L2608"/>
  <c r="L2607"/>
  <c r="L2606"/>
  <c r="L2605"/>
  <c r="L2604"/>
  <c r="L2603"/>
  <c r="L2602"/>
  <c r="L2601"/>
  <c r="L2600"/>
  <c r="L2599"/>
  <c r="L2598"/>
  <c r="L2597"/>
  <c r="L2596"/>
  <c r="L2595"/>
  <c r="L2594"/>
  <c r="L2593"/>
  <c r="L2592"/>
  <c r="L2591"/>
  <c r="L2590"/>
  <c r="L2589"/>
  <c r="L2588"/>
  <c r="L2587"/>
  <c r="L2586"/>
  <c r="L2585"/>
  <c r="L2584"/>
  <c r="L2583"/>
  <c r="L2582"/>
  <c r="L2581"/>
  <c r="L2580"/>
  <c r="L2579"/>
  <c r="L2578"/>
  <c r="L2577"/>
  <c r="L2576"/>
  <c r="L2575"/>
  <c r="L2574"/>
  <c r="L2573"/>
  <c r="L2572"/>
  <c r="L2571"/>
  <c r="L2570"/>
  <c r="L2569"/>
  <c r="L2568"/>
  <c r="L2567"/>
  <c r="L2566"/>
  <c r="L2565"/>
  <c r="L2564"/>
  <c r="L2563"/>
  <c r="L2562"/>
  <c r="L2561"/>
  <c r="L2560"/>
  <c r="L2559"/>
  <c r="L2558"/>
  <c r="L2557"/>
  <c r="L2556"/>
  <c r="L2555"/>
  <c r="L2554"/>
  <c r="L2553"/>
  <c r="L2552"/>
  <c r="L2551"/>
  <c r="L2550"/>
  <c r="L2549"/>
  <c r="L2548"/>
  <c r="L2547"/>
  <c r="L2546"/>
  <c r="L2545"/>
  <c r="L2544"/>
  <c r="L2543"/>
  <c r="L2542"/>
  <c r="L2541"/>
  <c r="L2540"/>
  <c r="L2539"/>
  <c r="L2538"/>
  <c r="L2537"/>
  <c r="L2536"/>
  <c r="L2535"/>
  <c r="L2534"/>
  <c r="L2533"/>
  <c r="L2532"/>
  <c r="L2531"/>
  <c r="L2530"/>
  <c r="L2529"/>
  <c r="L2528"/>
  <c r="L2527"/>
  <c r="L2526"/>
  <c r="L2525"/>
  <c r="L2524"/>
  <c r="L2523"/>
  <c r="L2522"/>
  <c r="L2521"/>
  <c r="L2520"/>
  <c r="L2519"/>
  <c r="L2518"/>
  <c r="L2517"/>
  <c r="L2516"/>
  <c r="L2515"/>
  <c r="L2514"/>
  <c r="L2513"/>
  <c r="L2512"/>
  <c r="L2511"/>
  <c r="L2510"/>
  <c r="L2509"/>
  <c r="L2508"/>
  <c r="L2507"/>
  <c r="L2506"/>
  <c r="L2505"/>
  <c r="L2504"/>
  <c r="L2503"/>
  <c r="L2502"/>
  <c r="L2501"/>
  <c r="L2500"/>
  <c r="L2499"/>
  <c r="L2498"/>
  <c r="L2497"/>
  <c r="L2496"/>
  <c r="L2495"/>
  <c r="L2494"/>
  <c r="L2493"/>
  <c r="L2492"/>
  <c r="L2491"/>
  <c r="L2490"/>
  <c r="L2489"/>
  <c r="L2488"/>
  <c r="L2487"/>
  <c r="L2486"/>
  <c r="L2485"/>
  <c r="L2484"/>
  <c r="L2483"/>
  <c r="L2482"/>
  <c r="L2481"/>
  <c r="L2480"/>
  <c r="L2479"/>
  <c r="L2478"/>
  <c r="L2477"/>
  <c r="L2476"/>
  <c r="L2475"/>
  <c r="L2474"/>
  <c r="L2473"/>
  <c r="L2472"/>
  <c r="L2471"/>
  <c r="L2470"/>
  <c r="L2469"/>
  <c r="L2468"/>
  <c r="L2467"/>
  <c r="L2466"/>
  <c r="L2465"/>
  <c r="L2464"/>
  <c r="L2463"/>
  <c r="L2462"/>
  <c r="L2461"/>
  <c r="L2460"/>
  <c r="L2459"/>
  <c r="L2458"/>
  <c r="L2457"/>
  <c r="L2456"/>
  <c r="L2455"/>
  <c r="L2454"/>
  <c r="L2453"/>
  <c r="L2452"/>
  <c r="L2451"/>
  <c r="L2450"/>
  <c r="L2449"/>
  <c r="L2448"/>
  <c r="L2447"/>
  <c r="L2446"/>
  <c r="L2445"/>
  <c r="L2444"/>
  <c r="L2443"/>
  <c r="L2442"/>
  <c r="L2441"/>
  <c r="L2440"/>
  <c r="L2439"/>
  <c r="L2438"/>
  <c r="L2437"/>
  <c r="L2436"/>
  <c r="L2435"/>
  <c r="L2434"/>
  <c r="L2433"/>
  <c r="L2432"/>
  <c r="L2431"/>
  <c r="L2430"/>
  <c r="L2429"/>
  <c r="L2428"/>
  <c r="L2427"/>
  <c r="L2426"/>
  <c r="L2425"/>
  <c r="L2424"/>
  <c r="L2423"/>
  <c r="L2422"/>
  <c r="L2421"/>
  <c r="L2420"/>
  <c r="L2419"/>
  <c r="L2418"/>
  <c r="L2417"/>
  <c r="L2416"/>
  <c r="L2415"/>
  <c r="L2414"/>
  <c r="L2413"/>
  <c r="L2412"/>
  <c r="L2411"/>
  <c r="L2410"/>
  <c r="L2409"/>
  <c r="L2408"/>
  <c r="L2407"/>
  <c r="L2406"/>
  <c r="L2405"/>
  <c r="L2404"/>
  <c r="L2403"/>
  <c r="L2402"/>
  <c r="L2401"/>
  <c r="L2400"/>
  <c r="L2399"/>
  <c r="L2398"/>
  <c r="L2397"/>
  <c r="L2396"/>
  <c r="L2395"/>
  <c r="L2394"/>
  <c r="L2393"/>
  <c r="L2392"/>
  <c r="L2391"/>
  <c r="L2390"/>
  <c r="L2389"/>
  <c r="L2388"/>
  <c r="L2387"/>
  <c r="L2386"/>
  <c r="L2385"/>
  <c r="L2384"/>
  <c r="L2383"/>
  <c r="L2382"/>
  <c r="L2381"/>
  <c r="L2380"/>
  <c r="L2379"/>
  <c r="L2378"/>
  <c r="L2377"/>
  <c r="L2376"/>
  <c r="L2375"/>
  <c r="L2374"/>
  <c r="L2373"/>
  <c r="L2372"/>
  <c r="L2371"/>
  <c r="L2370"/>
  <c r="L2369"/>
  <c r="L2368"/>
  <c r="L2367"/>
  <c r="L2366"/>
  <c r="L2365"/>
  <c r="L2364"/>
  <c r="L2363"/>
  <c r="L2362"/>
  <c r="L2361"/>
  <c r="L2360"/>
  <c r="L2359"/>
  <c r="L2358"/>
  <c r="L2357"/>
  <c r="L2356"/>
  <c r="L2355"/>
  <c r="L2354"/>
  <c r="L2353"/>
  <c r="L2352"/>
  <c r="L2351"/>
  <c r="L2350"/>
  <c r="L2349"/>
  <c r="L2348"/>
  <c r="L2347"/>
  <c r="L2346"/>
  <c r="L2345"/>
  <c r="L2344"/>
  <c r="L2343"/>
  <c r="L2342"/>
  <c r="L2341"/>
  <c r="L2340"/>
  <c r="L2339"/>
  <c r="L2338"/>
  <c r="L2337"/>
  <c r="L2336"/>
  <c r="L2335"/>
  <c r="L2334"/>
  <c r="L2333"/>
  <c r="L2332"/>
  <c r="L2331"/>
  <c r="L2330"/>
  <c r="L2329"/>
  <c r="L2328"/>
  <c r="L2327"/>
  <c r="L2326"/>
  <c r="L2325"/>
  <c r="L2324"/>
  <c r="L2323"/>
  <c r="L2322"/>
  <c r="L2321"/>
  <c r="L2320"/>
  <c r="L2319"/>
  <c r="L2318"/>
  <c r="L2317"/>
  <c r="L2316"/>
  <c r="L2315"/>
  <c r="L2314"/>
  <c r="L2313"/>
  <c r="L2312"/>
  <c r="L2311"/>
  <c r="L2310"/>
  <c r="L2309"/>
  <c r="L2308"/>
  <c r="L2307"/>
  <c r="L2306"/>
  <c r="L2305"/>
  <c r="L2304"/>
  <c r="L2303"/>
  <c r="L2302"/>
  <c r="L2301"/>
  <c r="L2300"/>
  <c r="L2299"/>
  <c r="L2298"/>
  <c r="L2297"/>
  <c r="L2296"/>
  <c r="L2295"/>
  <c r="L2294"/>
  <c r="L2293"/>
  <c r="L2292"/>
  <c r="L2291"/>
  <c r="L2290"/>
  <c r="L2289"/>
  <c r="L2288"/>
  <c r="L2287"/>
  <c r="L2286"/>
  <c r="L2285"/>
  <c r="L2284"/>
  <c r="L2283"/>
  <c r="L2282"/>
  <c r="L2281"/>
  <c r="L2280"/>
  <c r="L2279"/>
  <c r="L2278"/>
  <c r="L2277"/>
  <c r="L2276"/>
  <c r="L2275"/>
  <c r="L2274"/>
  <c r="L2273"/>
  <c r="L2272"/>
  <c r="L2271"/>
  <c r="L2270"/>
  <c r="L2269"/>
  <c r="L2268"/>
  <c r="L2267"/>
  <c r="L2266"/>
  <c r="L2265"/>
  <c r="L2264"/>
  <c r="L2263"/>
  <c r="L2262"/>
  <c r="L2261"/>
  <c r="L2260"/>
  <c r="L2259"/>
  <c r="L2258"/>
  <c r="L2257"/>
  <c r="L2256"/>
  <c r="L2255"/>
  <c r="L2254"/>
  <c r="L2253"/>
  <c r="L2252"/>
  <c r="L2251"/>
  <c r="L2250"/>
  <c r="L2249"/>
  <c r="L2248"/>
  <c r="L2247"/>
  <c r="L2246"/>
  <c r="L2245"/>
  <c r="L2244"/>
  <c r="L2243"/>
  <c r="L2242"/>
  <c r="L2241"/>
  <c r="L2240"/>
  <c r="L2239"/>
  <c r="L2238"/>
  <c r="L2237"/>
  <c r="L2236"/>
  <c r="L2235"/>
  <c r="L2234"/>
  <c r="L2233"/>
  <c r="L2232"/>
  <c r="L2231"/>
  <c r="L2230"/>
  <c r="L2229"/>
  <c r="L2228"/>
  <c r="L2227"/>
  <c r="L2226"/>
  <c r="L2225"/>
  <c r="L2224"/>
  <c r="L2223"/>
  <c r="L2222"/>
  <c r="L2221"/>
  <c r="L2220"/>
  <c r="L2219"/>
  <c r="L2218"/>
  <c r="L2217"/>
  <c r="L2216"/>
  <c r="L2215"/>
  <c r="L2214"/>
  <c r="L2213"/>
  <c r="L2212"/>
  <c r="L2211"/>
  <c r="L2210"/>
  <c r="L2209"/>
  <c r="L2208"/>
  <c r="L2207"/>
  <c r="L2206"/>
  <c r="L2205"/>
  <c r="L2204"/>
  <c r="L2203"/>
  <c r="L2202"/>
  <c r="L2201"/>
  <c r="L2200"/>
  <c r="L2199"/>
  <c r="L2198"/>
  <c r="L2197"/>
  <c r="L2196"/>
  <c r="L2195"/>
  <c r="L2194"/>
  <c r="L2193"/>
  <c r="L2192"/>
  <c r="L2191"/>
  <c r="L2190"/>
  <c r="L2189"/>
  <c r="L2188"/>
  <c r="L2187"/>
  <c r="L2186"/>
  <c r="L2185"/>
  <c r="L2184"/>
  <c r="L2183"/>
  <c r="L2182"/>
  <c r="L2181"/>
  <c r="L2180"/>
  <c r="L2179"/>
  <c r="L2178"/>
  <c r="L2177"/>
  <c r="L2176"/>
  <c r="L2175"/>
  <c r="L2174"/>
  <c r="L2173"/>
  <c r="L2172"/>
  <c r="L2171"/>
  <c r="L2170"/>
  <c r="L2169"/>
  <c r="L2168"/>
  <c r="L2167"/>
  <c r="L2166"/>
  <c r="L2165"/>
  <c r="L2164"/>
  <c r="L2163"/>
  <c r="L2162"/>
  <c r="L2161"/>
  <c r="L2160"/>
  <c r="L2159"/>
  <c r="L2158"/>
  <c r="L2157"/>
  <c r="L2156"/>
  <c r="L2155"/>
  <c r="L2154"/>
  <c r="L2153"/>
  <c r="L2152"/>
  <c r="L2151"/>
  <c r="L2150"/>
  <c r="L2149"/>
  <c r="L2148"/>
  <c r="L2147"/>
  <c r="L2146"/>
  <c r="L2145"/>
  <c r="L2144"/>
  <c r="L2143"/>
  <c r="L2142"/>
  <c r="L2141"/>
  <c r="L2140"/>
  <c r="L2139"/>
  <c r="L2138"/>
  <c r="L2137"/>
  <c r="L2136"/>
  <c r="L2135"/>
  <c r="L2134"/>
  <c r="L2133"/>
  <c r="L2132"/>
  <c r="L2131"/>
  <c r="L2130"/>
  <c r="L2129"/>
  <c r="L2128"/>
  <c r="L2127"/>
  <c r="L2126"/>
  <c r="L2125"/>
  <c r="L2124"/>
  <c r="L2123"/>
  <c r="L2122"/>
  <c r="L2121"/>
  <c r="L2120"/>
  <c r="L2119"/>
  <c r="L2118"/>
  <c r="L2117"/>
  <c r="L2116"/>
  <c r="L2115"/>
  <c r="L2114"/>
  <c r="L2113"/>
  <c r="L2112"/>
  <c r="L2111"/>
  <c r="L2110"/>
  <c r="L2109"/>
  <c r="L2108"/>
  <c r="L2107"/>
  <c r="L2106"/>
  <c r="L2105"/>
  <c r="L2104"/>
  <c r="L2103"/>
  <c r="L2102"/>
  <c r="L2101"/>
  <c r="L2100"/>
  <c r="L2099"/>
  <c r="L2098"/>
  <c r="L2097"/>
  <c r="L2096"/>
  <c r="L2095"/>
  <c r="L2094"/>
  <c r="L2093"/>
  <c r="L2092"/>
  <c r="L2091"/>
  <c r="L2090"/>
  <c r="L2089"/>
  <c r="L2088"/>
  <c r="L2087"/>
  <c r="L2086"/>
  <c r="L2085"/>
  <c r="L2084"/>
  <c r="L2083"/>
  <c r="L2082"/>
  <c r="L2081"/>
  <c r="L2080"/>
  <c r="L2079"/>
  <c r="L2078"/>
  <c r="L2077"/>
  <c r="L2076"/>
  <c r="L2075"/>
  <c r="L2074"/>
  <c r="L2073"/>
  <c r="L2072"/>
  <c r="L2071"/>
  <c r="L2070"/>
  <c r="L2069"/>
  <c r="L2068"/>
  <c r="L2067"/>
  <c r="L2066"/>
  <c r="L2065"/>
  <c r="L2064"/>
  <c r="L2063"/>
  <c r="L2062"/>
  <c r="L2061"/>
  <c r="L2060"/>
  <c r="L2059"/>
  <c r="L2058"/>
  <c r="L2057"/>
  <c r="L2056"/>
  <c r="L2055"/>
  <c r="L2054"/>
  <c r="L2053"/>
  <c r="L2052"/>
  <c r="L2051"/>
  <c r="L2050"/>
  <c r="L2049"/>
  <c r="L2048"/>
  <c r="L2047"/>
  <c r="L2046"/>
  <c r="L2045"/>
  <c r="L2044"/>
  <c r="L2043"/>
  <c r="L2042"/>
  <c r="L2041"/>
  <c r="L2040"/>
  <c r="L2039"/>
  <c r="L2038"/>
  <c r="L2037"/>
  <c r="L2036"/>
  <c r="L2035"/>
  <c r="L2034"/>
  <c r="L2033"/>
  <c r="L2032"/>
  <c r="L2031"/>
  <c r="L2030"/>
  <c r="L2029"/>
  <c r="L2028"/>
  <c r="L2027"/>
  <c r="L2026"/>
  <c r="L2025"/>
  <c r="L2024"/>
  <c r="L2023"/>
  <c r="L2022"/>
  <c r="L2021"/>
  <c r="L2020"/>
  <c r="L2019"/>
  <c r="L2018"/>
  <c r="L2017"/>
  <c r="L2016"/>
  <c r="L2015"/>
  <c r="L2014"/>
  <c r="L2013"/>
  <c r="L2012"/>
  <c r="L2011"/>
  <c r="L2010"/>
  <c r="L2009"/>
  <c r="L2008"/>
  <c r="L2007"/>
  <c r="L2006"/>
  <c r="L2005"/>
  <c r="L2004"/>
  <c r="L2003"/>
  <c r="L2002"/>
  <c r="L2001"/>
  <c r="L2000"/>
  <c r="L1999"/>
  <c r="L1998"/>
  <c r="L1997"/>
  <c r="L1996"/>
  <c r="L1995"/>
  <c r="L1994"/>
  <c r="L1993"/>
  <c r="L1992"/>
  <c r="L1991"/>
  <c r="L1990"/>
  <c r="L1989"/>
  <c r="L1988"/>
  <c r="L1987"/>
  <c r="L1986"/>
  <c r="L1985"/>
  <c r="L1984"/>
  <c r="L1983"/>
  <c r="L1982"/>
  <c r="L1981"/>
  <c r="L1980"/>
  <c r="L1979"/>
  <c r="L1978"/>
  <c r="L1977"/>
  <c r="L1976"/>
  <c r="L1975"/>
  <c r="L1974"/>
  <c r="L1973"/>
  <c r="L1972"/>
  <c r="L1971"/>
  <c r="L1970"/>
  <c r="L1969"/>
  <c r="L1968"/>
  <c r="L1967"/>
  <c r="L1966"/>
  <c r="L1965"/>
  <c r="L1964"/>
  <c r="L1963"/>
  <c r="L1962"/>
  <c r="L1961"/>
  <c r="L1960"/>
  <c r="L1959"/>
  <c r="L1958"/>
  <c r="L1957"/>
  <c r="L1956"/>
  <c r="L1955"/>
  <c r="L1954"/>
  <c r="L1953"/>
  <c r="L1952"/>
  <c r="L1951"/>
  <c r="L1950"/>
  <c r="L1949"/>
  <c r="L1948"/>
  <c r="L1947"/>
  <c r="L1946"/>
  <c r="L1945"/>
  <c r="L1944"/>
  <c r="L1943"/>
  <c r="L1942"/>
  <c r="L1941"/>
  <c r="L1940"/>
  <c r="L1939"/>
  <c r="L1938"/>
  <c r="L1937"/>
  <c r="L1936"/>
  <c r="L1935"/>
  <c r="L1934"/>
  <c r="L1933"/>
  <c r="L1932"/>
  <c r="L1931"/>
  <c r="L1930"/>
  <c r="L1929"/>
  <c r="L1928"/>
  <c r="L1927"/>
  <c r="L1926"/>
  <c r="L1925"/>
  <c r="L1924"/>
  <c r="L1923"/>
  <c r="L1922"/>
  <c r="L1921"/>
  <c r="L1920"/>
  <c r="L1919"/>
  <c r="L1918"/>
  <c r="L1917"/>
  <c r="L1916"/>
  <c r="L1915"/>
  <c r="L1914"/>
  <c r="L1913"/>
  <c r="L1912"/>
  <c r="L1911"/>
  <c r="L1910"/>
  <c r="L1909"/>
  <c r="L1908"/>
  <c r="L1907"/>
  <c r="L1906"/>
  <c r="L1905"/>
  <c r="L1904"/>
  <c r="L1903"/>
  <c r="L1902"/>
  <c r="L1901"/>
  <c r="L1900"/>
  <c r="L1899"/>
  <c r="L1898"/>
  <c r="L1897"/>
  <c r="L1896"/>
  <c r="L1895"/>
  <c r="L1894"/>
  <c r="L1893"/>
  <c r="L1892"/>
  <c r="L1891"/>
  <c r="L1890"/>
  <c r="L1889"/>
  <c r="L1888"/>
  <c r="L1887"/>
  <c r="L1886"/>
  <c r="L1885"/>
  <c r="L1884"/>
  <c r="L1883"/>
  <c r="L1882"/>
  <c r="L1881"/>
  <c r="L1880"/>
  <c r="L1879"/>
  <c r="L1878"/>
  <c r="L1877"/>
  <c r="L1876"/>
  <c r="L1875"/>
  <c r="L1874"/>
  <c r="L1873"/>
  <c r="L1872"/>
  <c r="L1871"/>
  <c r="L1870"/>
  <c r="L1869"/>
  <c r="L1868"/>
  <c r="L1867"/>
  <c r="L1866"/>
  <c r="L1865"/>
  <c r="L1864"/>
  <c r="L1863"/>
  <c r="L1862"/>
  <c r="L1861"/>
  <c r="L1860"/>
  <c r="L1859"/>
  <c r="L1858"/>
  <c r="L1857"/>
  <c r="L1856"/>
  <c r="L1855"/>
  <c r="L1854"/>
  <c r="L1853"/>
  <c r="L1852"/>
  <c r="L1851"/>
  <c r="L1850"/>
  <c r="L1849"/>
  <c r="L1848"/>
  <c r="L1847"/>
  <c r="L1846"/>
  <c r="L1845"/>
  <c r="L1844"/>
  <c r="L1843"/>
  <c r="L1842"/>
  <c r="L1841"/>
  <c r="L1840"/>
  <c r="L1839"/>
  <c r="L1838"/>
  <c r="L1837"/>
  <c r="L1836"/>
  <c r="L1835"/>
  <c r="L1834"/>
  <c r="L1833"/>
  <c r="L1832"/>
  <c r="L1831"/>
  <c r="L1830"/>
  <c r="L1829"/>
  <c r="L1828"/>
  <c r="L1827"/>
  <c r="L1826"/>
  <c r="L1825"/>
  <c r="L1824"/>
  <c r="L1823"/>
  <c r="L1822"/>
  <c r="L1821"/>
  <c r="L1820"/>
  <c r="L1819"/>
  <c r="L1818"/>
  <c r="L1817"/>
  <c r="L1816"/>
  <c r="L1815"/>
  <c r="L1814"/>
  <c r="L1813"/>
  <c r="L1812"/>
  <c r="L1811"/>
  <c r="L1810"/>
  <c r="L1809"/>
  <c r="L1808"/>
  <c r="L1807"/>
  <c r="L1806"/>
  <c r="L1805"/>
  <c r="L1804"/>
  <c r="L1803"/>
  <c r="L1802"/>
  <c r="L1801"/>
  <c r="L1800"/>
  <c r="L1799"/>
  <c r="L1798"/>
  <c r="L1797"/>
  <c r="L1796"/>
  <c r="L1795"/>
  <c r="L1794"/>
  <c r="L1793"/>
  <c r="L1792"/>
  <c r="L1791"/>
  <c r="L1790"/>
  <c r="L1789"/>
  <c r="L1788"/>
  <c r="L1787"/>
  <c r="L1786"/>
  <c r="L1785"/>
  <c r="L1784"/>
  <c r="L1783"/>
  <c r="L1782"/>
  <c r="L1781"/>
  <c r="L1780"/>
  <c r="L1779"/>
  <c r="L1778"/>
  <c r="L1777"/>
  <c r="L1776"/>
  <c r="L1775"/>
  <c r="L1774"/>
  <c r="L1773"/>
  <c r="L1772"/>
  <c r="L1771"/>
  <c r="L1770"/>
  <c r="L1769"/>
  <c r="L1768"/>
  <c r="L1767"/>
  <c r="L1766"/>
  <c r="L1765"/>
  <c r="L1764"/>
  <c r="L1763"/>
  <c r="L1762"/>
  <c r="L1761"/>
  <c r="L1760"/>
  <c r="L1759"/>
  <c r="L1758"/>
  <c r="L1757"/>
  <c r="L1756"/>
  <c r="L1755"/>
  <c r="L1754"/>
  <c r="L1753"/>
  <c r="L1752"/>
  <c r="L1751"/>
  <c r="L1750"/>
  <c r="L1749"/>
  <c r="L1748"/>
  <c r="L1747"/>
  <c r="L1746"/>
  <c r="L1745"/>
  <c r="L1744"/>
  <c r="L1743"/>
  <c r="L1742"/>
  <c r="L1741"/>
  <c r="L1740"/>
  <c r="L1739"/>
  <c r="L1738"/>
  <c r="L1737"/>
  <c r="L1736"/>
  <c r="L1735"/>
  <c r="L1734"/>
  <c r="L1733"/>
  <c r="L1732"/>
  <c r="L1731"/>
  <c r="L1730"/>
  <c r="L1729"/>
  <c r="L1728"/>
  <c r="L1727"/>
  <c r="L1726"/>
  <c r="L1725"/>
  <c r="L1724"/>
  <c r="L1723"/>
  <c r="L1722"/>
  <c r="L1721"/>
  <c r="L1720"/>
  <c r="L1719"/>
  <c r="L1718"/>
  <c r="L1717"/>
  <c r="L1716"/>
  <c r="L1715"/>
  <c r="L1714"/>
  <c r="L1713"/>
  <c r="L1712"/>
  <c r="L1711"/>
  <c r="L1710"/>
  <c r="L1709"/>
  <c r="L1708"/>
  <c r="L1707"/>
  <c r="L1706"/>
  <c r="L1705"/>
  <c r="L1704"/>
  <c r="L1703"/>
  <c r="L1702"/>
  <c r="L1701"/>
  <c r="L1700"/>
  <c r="L1699"/>
  <c r="L1698"/>
  <c r="L1697"/>
  <c r="L1696"/>
  <c r="L1695"/>
  <c r="L1694"/>
  <c r="L1693"/>
  <c r="L1692"/>
  <c r="L1691"/>
  <c r="L1690"/>
  <c r="L1689"/>
  <c r="L1688"/>
  <c r="L1687"/>
  <c r="L1686"/>
  <c r="L1685"/>
  <c r="L1684"/>
  <c r="L1683"/>
  <c r="L1682"/>
  <c r="L1681"/>
  <c r="L1680"/>
  <c r="L1679"/>
  <c r="L1678"/>
  <c r="L1677"/>
  <c r="L1676"/>
  <c r="L1675"/>
  <c r="L1674"/>
  <c r="L1673"/>
  <c r="L1672"/>
  <c r="L1671"/>
  <c r="L1670"/>
  <c r="L1669"/>
  <c r="L1668"/>
  <c r="L1667"/>
  <c r="L1666"/>
  <c r="L1665"/>
  <c r="L1664"/>
  <c r="L1663"/>
  <c r="L1662"/>
  <c r="L1661"/>
  <c r="L1660"/>
  <c r="L1659"/>
  <c r="L1658"/>
  <c r="L1657"/>
  <c r="L1656"/>
  <c r="L1655"/>
  <c r="L1654"/>
  <c r="L1653"/>
  <c r="L1652"/>
  <c r="L1651"/>
  <c r="L1650"/>
  <c r="L1649"/>
  <c r="L1648"/>
  <c r="L1647"/>
  <c r="L1646"/>
  <c r="L1645"/>
  <c r="L1644"/>
  <c r="L1643"/>
  <c r="L1642"/>
  <c r="L1641"/>
  <c r="L1640"/>
  <c r="L1639"/>
  <c r="L1638"/>
  <c r="L1637"/>
  <c r="L1636"/>
  <c r="L1635"/>
  <c r="L1634"/>
  <c r="L1633"/>
  <c r="L1632"/>
  <c r="L1631"/>
  <c r="L1630"/>
  <c r="L1629"/>
  <c r="L1628"/>
  <c r="L1627"/>
  <c r="L1626"/>
  <c r="L1625"/>
  <c r="L1624"/>
  <c r="L1623"/>
  <c r="L1622"/>
  <c r="L1621"/>
  <c r="L1620"/>
  <c r="L1619"/>
  <c r="L1618"/>
  <c r="L1617"/>
  <c r="L1616"/>
  <c r="L1615"/>
  <c r="L1614"/>
  <c r="L1613"/>
  <c r="L1612"/>
  <c r="L1611"/>
  <c r="L1610"/>
  <c r="L1609"/>
  <c r="L1608"/>
  <c r="L1607"/>
  <c r="L1606"/>
  <c r="L1605"/>
  <c r="L1604"/>
  <c r="L1603"/>
  <c r="L1602"/>
  <c r="L1601"/>
  <c r="L1600"/>
  <c r="L1599"/>
  <c r="L1598"/>
  <c r="L1597"/>
  <c r="L1596"/>
  <c r="L1595"/>
  <c r="L1594"/>
  <c r="L1593"/>
  <c r="L1592"/>
  <c r="L1591"/>
  <c r="L1590"/>
  <c r="L1589"/>
  <c r="L1588"/>
  <c r="L1587"/>
  <c r="L1586"/>
  <c r="L1585"/>
  <c r="L1584"/>
  <c r="L1583"/>
  <c r="L1582"/>
  <c r="L1581"/>
  <c r="L1580"/>
  <c r="L1579"/>
  <c r="L1578"/>
  <c r="L1577"/>
  <c r="L1576"/>
  <c r="L1575"/>
  <c r="L1574"/>
  <c r="L1573"/>
  <c r="L1572"/>
  <c r="L1571"/>
  <c r="L1570"/>
  <c r="L1569"/>
  <c r="L1568"/>
  <c r="L1567"/>
  <c r="L1566"/>
  <c r="L1565"/>
  <c r="L1564"/>
  <c r="L1563"/>
  <c r="L1562"/>
  <c r="L1561"/>
  <c r="L1560"/>
  <c r="L1559"/>
  <c r="L1558"/>
  <c r="L1557"/>
  <c r="L1556"/>
  <c r="L1555"/>
  <c r="L1554"/>
  <c r="L1553"/>
  <c r="L1552"/>
  <c r="L1551"/>
  <c r="L1550"/>
  <c r="L1549"/>
  <c r="L1548"/>
  <c r="L1547"/>
  <c r="L1546"/>
  <c r="L1545"/>
  <c r="L1544"/>
  <c r="L1543"/>
  <c r="L1542"/>
  <c r="L1541"/>
  <c r="L1540"/>
  <c r="L1539"/>
  <c r="L1538"/>
  <c r="L1537"/>
  <c r="L1536"/>
  <c r="L1535"/>
  <c r="L1534"/>
  <c r="L1533"/>
  <c r="L1532"/>
  <c r="L1531"/>
  <c r="L1530"/>
  <c r="L1529"/>
  <c r="L1528"/>
  <c r="L1527"/>
  <c r="L1526"/>
  <c r="L1525"/>
  <c r="L1524"/>
  <c r="L1523"/>
  <c r="L1522"/>
  <c r="L1521"/>
  <c r="L1520"/>
  <c r="L1519"/>
  <c r="L1518"/>
  <c r="L1517"/>
  <c r="L1516"/>
  <c r="L1515"/>
  <c r="L1514"/>
  <c r="L1513"/>
  <c r="L1512"/>
  <c r="L1511"/>
  <c r="L1510"/>
  <c r="L1509"/>
  <c r="L1508"/>
  <c r="L1507"/>
  <c r="L1506"/>
  <c r="L1505"/>
  <c r="L1504"/>
  <c r="L1503"/>
  <c r="L1502"/>
  <c r="L1501"/>
  <c r="L1500"/>
  <c r="L1499"/>
  <c r="L1498"/>
  <c r="L1497"/>
  <c r="L1496"/>
  <c r="L1495"/>
  <c r="L1494"/>
  <c r="L1493"/>
  <c r="L1492"/>
  <c r="L1491"/>
  <c r="L1490"/>
  <c r="L1489"/>
  <c r="L1488"/>
  <c r="L1487"/>
  <c r="L1486"/>
  <c r="L1485"/>
  <c r="L1484"/>
  <c r="L1483"/>
  <c r="L1482"/>
  <c r="L1481"/>
  <c r="L1480"/>
  <c r="L1479"/>
  <c r="L1478"/>
  <c r="L1477"/>
  <c r="L1476"/>
  <c r="L1475"/>
  <c r="L1474"/>
  <c r="L1473"/>
  <c r="L1472"/>
  <c r="L1471"/>
  <c r="L1470"/>
  <c r="L1469"/>
  <c r="L1468"/>
  <c r="L1467"/>
  <c r="L1466"/>
  <c r="L1465"/>
  <c r="L1464"/>
  <c r="L1463"/>
  <c r="L1462"/>
  <c r="L1461"/>
  <c r="L1460"/>
  <c r="L1459"/>
  <c r="L1458"/>
  <c r="L1457"/>
  <c r="L1456"/>
  <c r="L1455"/>
  <c r="L1454"/>
  <c r="L1453"/>
  <c r="L1452"/>
  <c r="L1451"/>
  <c r="L1450"/>
  <c r="L1449"/>
  <c r="L1448"/>
  <c r="L1447"/>
  <c r="L1446"/>
  <c r="L1445"/>
  <c r="L1444"/>
  <c r="L1443"/>
  <c r="L1442"/>
  <c r="L1441"/>
  <c r="L1440"/>
  <c r="L1439"/>
  <c r="L1438"/>
  <c r="L1437"/>
  <c r="L1436"/>
  <c r="L1435"/>
  <c r="L1434"/>
  <c r="L1433"/>
  <c r="L1432"/>
  <c r="L1431"/>
  <c r="L1430"/>
  <c r="L1429"/>
  <c r="L1428"/>
  <c r="L1427"/>
  <c r="L1426"/>
  <c r="L1425"/>
  <c r="L1424"/>
  <c r="L1423"/>
  <c r="L1422"/>
  <c r="L1421"/>
  <c r="L1420"/>
  <c r="L1419"/>
  <c r="L1418"/>
  <c r="L1417"/>
  <c r="L1416"/>
  <c r="L1415"/>
  <c r="L1414"/>
  <c r="L1413"/>
  <c r="L1412"/>
  <c r="L1411"/>
  <c r="L1410"/>
  <c r="L1409"/>
  <c r="L1408"/>
  <c r="L1407"/>
  <c r="L1406"/>
  <c r="L1405"/>
  <c r="L1404"/>
  <c r="L1403"/>
  <c r="L1402"/>
  <c r="L1401"/>
  <c r="L1400"/>
  <c r="L1399"/>
  <c r="L1398"/>
  <c r="L1397"/>
  <c r="L1396"/>
  <c r="L1395"/>
  <c r="L1394"/>
  <c r="L1393"/>
  <c r="L1392"/>
  <c r="L1391"/>
  <c r="L1390"/>
  <c r="L1389"/>
  <c r="L1388"/>
  <c r="L1387"/>
  <c r="L1386"/>
  <c r="L1385"/>
  <c r="L1384"/>
  <c r="L1383"/>
  <c r="L1382"/>
  <c r="L1381"/>
  <c r="L1380"/>
  <c r="L1379"/>
  <c r="L1378"/>
  <c r="L1377"/>
  <c r="L1376"/>
  <c r="L1375"/>
  <c r="L1374"/>
  <c r="L1373"/>
  <c r="L1372"/>
  <c r="L1371"/>
  <c r="L1370"/>
  <c r="L1369"/>
  <c r="L1368"/>
  <c r="L1367"/>
  <c r="L1366"/>
  <c r="L1365"/>
  <c r="L1364"/>
  <c r="L1363"/>
  <c r="L1362"/>
  <c r="L1361"/>
  <c r="L1360"/>
  <c r="L1359"/>
  <c r="L1358"/>
  <c r="L1357"/>
  <c r="L1356"/>
  <c r="L1355"/>
  <c r="L1354"/>
  <c r="L1353"/>
  <c r="L1352"/>
  <c r="L1351"/>
  <c r="L1350"/>
  <c r="L1349"/>
  <c r="L1348"/>
  <c r="L1347"/>
  <c r="L1346"/>
  <c r="L1345"/>
  <c r="L1344"/>
  <c r="L1343"/>
  <c r="L1342"/>
  <c r="L1341"/>
  <c r="L1340"/>
  <c r="L1339"/>
  <c r="L1338"/>
  <c r="L1337"/>
  <c r="L1336"/>
  <c r="L1335"/>
  <c r="L1334"/>
  <c r="L1333"/>
  <c r="L1332"/>
  <c r="L1331"/>
  <c r="L1330"/>
  <c r="L1329"/>
  <c r="L1328"/>
  <c r="L1327"/>
  <c r="L1326"/>
  <c r="L1325"/>
  <c r="L1324"/>
  <c r="L1323"/>
  <c r="L1322"/>
  <c r="L1321"/>
  <c r="L1320"/>
  <c r="L1319"/>
  <c r="L1318"/>
  <c r="L1317"/>
  <c r="L1316"/>
  <c r="L1315"/>
  <c r="L1314"/>
  <c r="L1313"/>
  <c r="L1312"/>
  <c r="L1311"/>
  <c r="L1310"/>
  <c r="L1309"/>
  <c r="L1308"/>
  <c r="L1307"/>
  <c r="L1306"/>
  <c r="L1305"/>
  <c r="L1304"/>
  <c r="L1303"/>
  <c r="L1302"/>
  <c r="L1301"/>
  <c r="L1300"/>
  <c r="L1299"/>
  <c r="L1298"/>
  <c r="L1297"/>
  <c r="L1296"/>
  <c r="L1295"/>
  <c r="L1294"/>
  <c r="L1293"/>
  <c r="L1292"/>
  <c r="L1291"/>
  <c r="L1290"/>
  <c r="L1289"/>
  <c r="L1288"/>
  <c r="L1287"/>
  <c r="L1286"/>
  <c r="L1285"/>
  <c r="L1284"/>
  <c r="L1283"/>
  <c r="L1282"/>
  <c r="L1281"/>
  <c r="L1280"/>
  <c r="L1279"/>
  <c r="L1278"/>
  <c r="L1277"/>
  <c r="L1276"/>
  <c r="L1275"/>
  <c r="L1274"/>
  <c r="L1273"/>
  <c r="L1272"/>
  <c r="L1271"/>
  <c r="L1270"/>
  <c r="L1269"/>
  <c r="L1268"/>
  <c r="L1267"/>
  <c r="L1266"/>
  <c r="L1265"/>
  <c r="L1264"/>
  <c r="L1263"/>
  <c r="L1262"/>
  <c r="L1261"/>
  <c r="L1260"/>
  <c r="L1259"/>
  <c r="L1258"/>
  <c r="L1257"/>
  <c r="L1256"/>
  <c r="L1255"/>
  <c r="L1254"/>
  <c r="L1253"/>
  <c r="L1252"/>
  <c r="L1251"/>
  <c r="L1250"/>
  <c r="L1249"/>
  <c r="L1248"/>
  <c r="L1247"/>
  <c r="L1246"/>
  <c r="L1245"/>
  <c r="L1244"/>
  <c r="L1243"/>
  <c r="L1242"/>
  <c r="L1241"/>
  <c r="L1240"/>
  <c r="L1239"/>
  <c r="L1238"/>
  <c r="L1237"/>
  <c r="L1236"/>
  <c r="L1235"/>
  <c r="L1234"/>
  <c r="L1233"/>
  <c r="L1232"/>
  <c r="L1231"/>
  <c r="L1230"/>
  <c r="L1229"/>
  <c r="L1228"/>
  <c r="L1227"/>
  <c r="L1226"/>
  <c r="L1225"/>
  <c r="L1224"/>
  <c r="L1223"/>
  <c r="L1222"/>
  <c r="L1221"/>
  <c r="L1220"/>
  <c r="L1219"/>
  <c r="L1218"/>
  <c r="L1217"/>
  <c r="L1216"/>
  <c r="L1215"/>
  <c r="L1214"/>
  <c r="L1213"/>
  <c r="L1212"/>
  <c r="L1211"/>
  <c r="L1210"/>
  <c r="L1209"/>
  <c r="L1208"/>
  <c r="L1207"/>
  <c r="L1206"/>
  <c r="L1205"/>
  <c r="L1204"/>
  <c r="L1203"/>
  <c r="L1202"/>
  <c r="L1201"/>
  <c r="L1200"/>
  <c r="L1199"/>
  <c r="L1198"/>
  <c r="L1197"/>
  <c r="L1196"/>
  <c r="L1195"/>
  <c r="L1194"/>
  <c r="L1193"/>
  <c r="L1192"/>
  <c r="L1191"/>
  <c r="L1190"/>
  <c r="L1189"/>
  <c r="L1188"/>
  <c r="L1187"/>
  <c r="L1186"/>
  <c r="L1185"/>
  <c r="L1184"/>
  <c r="L1183"/>
  <c r="L1182"/>
  <c r="L1181"/>
  <c r="L1180"/>
  <c r="L1179"/>
  <c r="L1178"/>
  <c r="L1177"/>
  <c r="L1176"/>
  <c r="L1175"/>
  <c r="L1174"/>
  <c r="L1173"/>
  <c r="L1172"/>
  <c r="L1171"/>
  <c r="L1170"/>
  <c r="L1169"/>
  <c r="L1168"/>
  <c r="L1167"/>
  <c r="L1166"/>
  <c r="L1165"/>
  <c r="L1164"/>
  <c r="L1163"/>
  <c r="L1162"/>
  <c r="L1161"/>
  <c r="L1160"/>
  <c r="L1159"/>
  <c r="L1158"/>
  <c r="L1157"/>
  <c r="L1156"/>
  <c r="L1155"/>
  <c r="L1154"/>
  <c r="L1153"/>
  <c r="L1152"/>
  <c r="L1151"/>
  <c r="L1150"/>
  <c r="L1149"/>
  <c r="L1148"/>
  <c r="L1147"/>
  <c r="L1146"/>
  <c r="L1145"/>
  <c r="L1144"/>
  <c r="L1143"/>
  <c r="L1142"/>
  <c r="L1141"/>
  <c r="L1140"/>
  <c r="L1139"/>
  <c r="L1138"/>
  <c r="L1137"/>
  <c r="L1136"/>
  <c r="L1135"/>
  <c r="L1134"/>
  <c r="L1133"/>
  <c r="L1132"/>
  <c r="L1131"/>
  <c r="L1130"/>
  <c r="L1129"/>
  <c r="L1128"/>
  <c r="L1127"/>
  <c r="L1126"/>
  <c r="L1125"/>
  <c r="L1124"/>
  <c r="L1123"/>
  <c r="L1122"/>
  <c r="L1121"/>
  <c r="L1120"/>
  <c r="L1119"/>
  <c r="L1118"/>
  <c r="L1117"/>
  <c r="L1116"/>
  <c r="L1115"/>
  <c r="L1114"/>
  <c r="L1113"/>
  <c r="L1112"/>
  <c r="L1111"/>
  <c r="L1110"/>
  <c r="L1109"/>
  <c r="L1108"/>
  <c r="L1107"/>
  <c r="L1106"/>
  <c r="L1105"/>
  <c r="L1104"/>
  <c r="L1103"/>
  <c r="L1102"/>
  <c r="L1101"/>
  <c r="L1100"/>
  <c r="L1099"/>
  <c r="L1098"/>
  <c r="L1097"/>
  <c r="L1096"/>
  <c r="L1095"/>
  <c r="L1094"/>
  <c r="L1093"/>
  <c r="L1092"/>
  <c r="L1091"/>
  <c r="L1090"/>
  <c r="L1089"/>
  <c r="L1088"/>
  <c r="L1087"/>
  <c r="L1086"/>
  <c r="L1085"/>
  <c r="L1084"/>
  <c r="L1083"/>
  <c r="L1082"/>
  <c r="L1081"/>
  <c r="L1080"/>
  <c r="L1079"/>
  <c r="L1078"/>
  <c r="L1077"/>
  <c r="L1076"/>
  <c r="L1075"/>
  <c r="L1074"/>
  <c r="L1073"/>
  <c r="L1072"/>
  <c r="L1071"/>
  <c r="L1070"/>
  <c r="L1069"/>
  <c r="L1068"/>
  <c r="L1067"/>
  <c r="L1066"/>
  <c r="L1065"/>
  <c r="L1064"/>
  <c r="L1063"/>
  <c r="L1062"/>
  <c r="L1061"/>
  <c r="L1060"/>
  <c r="L1059"/>
  <c r="L1058"/>
  <c r="L1057"/>
  <c r="L1056"/>
  <c r="L1055"/>
  <c r="L1054"/>
  <c r="L1053"/>
  <c r="L1052"/>
  <c r="L1051"/>
  <c r="L1050"/>
  <c r="L1049"/>
  <c r="L1048"/>
  <c r="L1047"/>
  <c r="L1046"/>
  <c r="L1045"/>
  <c r="L1044"/>
  <c r="L1043"/>
  <c r="L1042"/>
  <c r="L1041"/>
  <c r="L1040"/>
  <c r="L1039"/>
  <c r="L1038"/>
  <c r="L1037"/>
  <c r="L1036"/>
  <c r="L1035"/>
  <c r="L1034"/>
  <c r="L1033"/>
  <c r="L1032"/>
  <c r="L1031"/>
  <c r="L1030"/>
  <c r="L1029"/>
  <c r="L1028"/>
  <c r="L1027"/>
  <c r="L1026"/>
  <c r="L1025"/>
  <c r="L1024"/>
  <c r="L1023"/>
  <c r="L1022"/>
  <c r="L1021"/>
  <c r="L1020"/>
  <c r="L1019"/>
  <c r="L1018"/>
  <c r="L1017"/>
  <c r="L1016"/>
  <c r="L1015"/>
  <c r="L1014"/>
  <c r="L1013"/>
  <c r="L1012"/>
  <c r="L1011"/>
  <c r="L1010"/>
  <c r="L1009"/>
  <c r="L1008"/>
  <c r="L1007"/>
  <c r="L1006"/>
  <c r="L1005"/>
  <c r="L1004"/>
  <c r="L1003"/>
  <c r="L1002"/>
  <c r="L1001"/>
  <c r="L1000"/>
  <c r="L999"/>
  <c r="L998"/>
  <c r="L997"/>
  <c r="L996"/>
  <c r="L995"/>
  <c r="L994"/>
  <c r="L993"/>
  <c r="L992"/>
  <c r="L991"/>
  <c r="L990"/>
  <c r="L989"/>
  <c r="L988"/>
  <c r="L987"/>
  <c r="L986"/>
  <c r="L985"/>
  <c r="L984"/>
  <c r="L983"/>
  <c r="L982"/>
  <c r="L981"/>
  <c r="L980"/>
  <c r="L979"/>
  <c r="L978"/>
  <c r="L977"/>
  <c r="L976"/>
  <c r="L975"/>
  <c r="L974"/>
  <c r="L973"/>
  <c r="L972"/>
  <c r="L971"/>
  <c r="L970"/>
  <c r="L969"/>
  <c r="L968"/>
  <c r="L967"/>
  <c r="L966"/>
  <c r="L965"/>
  <c r="L964"/>
  <c r="L963"/>
  <c r="L962"/>
  <c r="L961"/>
  <c r="L960"/>
  <c r="L959"/>
  <c r="L958"/>
  <c r="L957"/>
  <c r="L956"/>
  <c r="L955"/>
  <c r="L954"/>
  <c r="L953"/>
  <c r="L952"/>
  <c r="L951"/>
  <c r="L950"/>
  <c r="L949"/>
  <c r="L948"/>
  <c r="L947"/>
  <c r="L946"/>
  <c r="L945"/>
  <c r="L944"/>
  <c r="L943"/>
  <c r="L942"/>
  <c r="L941"/>
  <c r="L940"/>
  <c r="L939"/>
  <c r="L938"/>
  <c r="L937"/>
  <c r="L936"/>
  <c r="L935"/>
  <c r="L934"/>
  <c r="L933"/>
  <c r="L932"/>
  <c r="L931"/>
  <c r="L930"/>
  <c r="L929"/>
  <c r="L928"/>
  <c r="L927"/>
  <c r="L926"/>
  <c r="L925"/>
  <c r="L924"/>
  <c r="L923"/>
  <c r="L922"/>
  <c r="L921"/>
  <c r="L920"/>
  <c r="L919"/>
  <c r="L918"/>
  <c r="L917"/>
  <c r="L916"/>
  <c r="L915"/>
  <c r="L914"/>
  <c r="L913"/>
  <c r="L912"/>
  <c r="L911"/>
  <c r="L910"/>
  <c r="L909"/>
  <c r="L908"/>
  <c r="L907"/>
  <c r="L906"/>
  <c r="L905"/>
  <c r="L904"/>
  <c r="L903"/>
  <c r="L902"/>
  <c r="L901"/>
  <c r="L900"/>
  <c r="L899"/>
  <c r="L898"/>
  <c r="L897"/>
  <c r="L896"/>
  <c r="L895"/>
  <c r="L894"/>
  <c r="L893"/>
  <c r="L892"/>
  <c r="L891"/>
  <c r="L890"/>
  <c r="L889"/>
  <c r="L888"/>
  <c r="L887"/>
  <c r="L886"/>
  <c r="L885"/>
  <c r="L884"/>
  <c r="L883"/>
  <c r="L882"/>
  <c r="L881"/>
  <c r="L880"/>
  <c r="L879"/>
  <c r="L878"/>
  <c r="L877"/>
  <c r="L876"/>
  <c r="L875"/>
  <c r="L874"/>
  <c r="L873"/>
  <c r="L872"/>
  <c r="L871"/>
  <c r="L870"/>
  <c r="L869"/>
  <c r="L868"/>
  <c r="L867"/>
  <c r="L866"/>
  <c r="L865"/>
  <c r="L864"/>
  <c r="L863"/>
  <c r="L862"/>
  <c r="L861"/>
  <c r="L860"/>
  <c r="L859"/>
  <c r="L858"/>
  <c r="L857"/>
  <c r="L856"/>
  <c r="L855"/>
  <c r="L854"/>
  <c r="L853"/>
  <c r="L852"/>
  <c r="L851"/>
  <c r="L850"/>
  <c r="L849"/>
  <c r="L848"/>
  <c r="L847"/>
  <c r="L846"/>
  <c r="L845"/>
  <c r="L844"/>
  <c r="L843"/>
  <c r="L842"/>
  <c r="L841"/>
  <c r="L840"/>
  <c r="L839"/>
  <c r="L838"/>
  <c r="L837"/>
  <c r="L836"/>
  <c r="L835"/>
  <c r="L834"/>
  <c r="L833"/>
  <c r="L832"/>
  <c r="L831"/>
  <c r="L830"/>
  <c r="L829"/>
  <c r="L828"/>
  <c r="L827"/>
  <c r="L826"/>
  <c r="L825"/>
  <c r="L824"/>
  <c r="L823"/>
  <c r="L822"/>
  <c r="L821"/>
  <c r="L820"/>
  <c r="L819"/>
  <c r="L818"/>
  <c r="L817"/>
  <c r="L816"/>
  <c r="L815"/>
  <c r="L814"/>
  <c r="L813"/>
  <c r="L812"/>
  <c r="L811"/>
  <c r="L810"/>
  <c r="L809"/>
  <c r="L808"/>
  <c r="L807"/>
  <c r="L806"/>
  <c r="L805"/>
  <c r="L804"/>
  <c r="L803"/>
  <c r="L802"/>
  <c r="L801"/>
  <c r="L800"/>
  <c r="L799"/>
  <c r="L798"/>
  <c r="L797"/>
  <c r="L796"/>
  <c r="L795"/>
  <c r="L794"/>
  <c r="L793"/>
  <c r="L792"/>
  <c r="L791"/>
  <c r="L790"/>
  <c r="L789"/>
  <c r="L788"/>
  <c r="L787"/>
  <c r="L786"/>
  <c r="L785"/>
  <c r="L784"/>
  <c r="L783"/>
  <c r="L782"/>
  <c r="L781"/>
  <c r="L780"/>
  <c r="L779"/>
  <c r="L778"/>
  <c r="L777"/>
  <c r="L776"/>
  <c r="L775"/>
  <c r="L774"/>
  <c r="L773"/>
  <c r="L772"/>
  <c r="L771"/>
  <c r="L770"/>
  <c r="L769"/>
  <c r="L768"/>
  <c r="L767"/>
  <c r="L766"/>
  <c r="L765"/>
  <c r="L764"/>
  <c r="L763"/>
  <c r="L762"/>
  <c r="L761"/>
  <c r="L760"/>
  <c r="L759"/>
  <c r="L758"/>
  <c r="L757"/>
  <c r="L756"/>
  <c r="L755"/>
  <c r="L754"/>
  <c r="L753"/>
  <c r="L752"/>
  <c r="L751"/>
  <c r="L750"/>
  <c r="L749"/>
  <c r="L748"/>
  <c r="L747"/>
  <c r="L746"/>
  <c r="L745"/>
  <c r="L744"/>
  <c r="L743"/>
  <c r="L742"/>
  <c r="L741"/>
  <c r="L740"/>
  <c r="L739"/>
  <c r="L738"/>
  <c r="L737"/>
  <c r="L736"/>
  <c r="L735"/>
  <c r="L734"/>
  <c r="L733"/>
  <c r="L732"/>
  <c r="L731"/>
  <c r="L730"/>
  <c r="L729"/>
  <c r="L728"/>
  <c r="L727"/>
  <c r="L726"/>
  <c r="L725"/>
  <c r="L724"/>
  <c r="L723"/>
  <c r="L722"/>
  <c r="L721"/>
  <c r="L720"/>
  <c r="L719"/>
  <c r="L718"/>
  <c r="L717"/>
  <c r="L716"/>
  <c r="L715"/>
  <c r="L714"/>
  <c r="L713"/>
  <c r="L712"/>
  <c r="L711"/>
  <c r="L710"/>
  <c r="L709"/>
  <c r="L708"/>
  <c r="L707"/>
  <c r="L706"/>
  <c r="L705"/>
  <c r="L704"/>
  <c r="L703"/>
  <c r="L702"/>
  <c r="L701"/>
  <c r="L700"/>
  <c r="L699"/>
  <c r="L698"/>
  <c r="L697"/>
  <c r="L696"/>
  <c r="L695"/>
  <c r="L694"/>
  <c r="L693"/>
  <c r="L692"/>
  <c r="L691"/>
  <c r="L690"/>
  <c r="L689"/>
  <c r="L688"/>
  <c r="L687"/>
  <c r="L686"/>
  <c r="L685"/>
  <c r="L684"/>
  <c r="L683"/>
  <c r="L682"/>
  <c r="L681"/>
  <c r="L680"/>
  <c r="L679"/>
  <c r="L678"/>
  <c r="L677"/>
  <c r="L676"/>
  <c r="L675"/>
  <c r="L674"/>
  <c r="L673"/>
  <c r="L672"/>
  <c r="L671"/>
  <c r="L670"/>
  <c r="L669"/>
  <c r="L668"/>
  <c r="L667"/>
  <c r="L666"/>
  <c r="L665"/>
  <c r="L664"/>
  <c r="L663"/>
  <c r="L662"/>
  <c r="L661"/>
  <c r="L660"/>
  <c r="L659"/>
  <c r="L658"/>
  <c r="L657"/>
  <c r="L656"/>
  <c r="L655"/>
  <c r="L654"/>
  <c r="L653"/>
  <c r="L652"/>
  <c r="L651"/>
  <c r="L650"/>
  <c r="L649"/>
  <c r="L648"/>
  <c r="L647"/>
  <c r="L646"/>
  <c r="L645"/>
  <c r="L644"/>
  <c r="L643"/>
  <c r="L642"/>
  <c r="L641"/>
  <c r="L640"/>
  <c r="L639"/>
  <c r="L638"/>
  <c r="L637"/>
  <c r="L636"/>
  <c r="L635"/>
  <c r="L634"/>
  <c r="L633"/>
  <c r="L632"/>
  <c r="L631"/>
  <c r="L630"/>
  <c r="L629"/>
  <c r="L628"/>
  <c r="L627"/>
  <c r="L626"/>
  <c r="L625"/>
  <c r="L624"/>
  <c r="L623"/>
  <c r="L622"/>
  <c r="L621"/>
  <c r="L620"/>
  <c r="L619"/>
  <c r="L618"/>
  <c r="L617"/>
  <c r="L616"/>
  <c r="L615"/>
  <c r="L614"/>
  <c r="L613"/>
  <c r="L612"/>
  <c r="L611"/>
  <c r="L610"/>
  <c r="L609"/>
  <c r="L608"/>
  <c r="L607"/>
  <c r="L606"/>
  <c r="L605"/>
  <c r="L604"/>
  <c r="L603"/>
  <c r="L602"/>
  <c r="L601"/>
  <c r="L600"/>
  <c r="L599"/>
  <c r="L598"/>
  <c r="L597"/>
  <c r="L596"/>
  <c r="L595"/>
  <c r="L594"/>
  <c r="L593"/>
  <c r="L592"/>
  <c r="L591"/>
  <c r="L590"/>
  <c r="L589"/>
  <c r="L588"/>
  <c r="L587"/>
  <c r="L586"/>
  <c r="L585"/>
  <c r="L584"/>
  <c r="L583"/>
  <c r="L582"/>
  <c r="L581"/>
  <c r="L580"/>
  <c r="L579"/>
  <c r="L578"/>
  <c r="L577"/>
  <c r="L576"/>
  <c r="L575"/>
  <c r="L574"/>
  <c r="L573"/>
  <c r="L572"/>
  <c r="L571"/>
  <c r="L570"/>
  <c r="L569"/>
  <c r="L568"/>
  <c r="L567"/>
  <c r="L566"/>
  <c r="L565"/>
  <c r="L564"/>
  <c r="L563"/>
  <c r="L562"/>
  <c r="L561"/>
  <c r="L560"/>
  <c r="L559"/>
  <c r="L558"/>
  <c r="L557"/>
  <c r="L556"/>
  <c r="L555"/>
  <c r="L554"/>
  <c r="L553"/>
  <c r="L552"/>
  <c r="L551"/>
  <c r="L550"/>
  <c r="L549"/>
  <c r="L548"/>
  <c r="L547"/>
  <c r="L546"/>
  <c r="L545"/>
  <c r="L544"/>
  <c r="L543"/>
  <c r="L542"/>
  <c r="L541"/>
  <c r="L540"/>
  <c r="L539"/>
  <c r="L538"/>
  <c r="L537"/>
  <c r="L536"/>
  <c r="L535"/>
  <c r="L534"/>
  <c r="L533"/>
  <c r="L532"/>
  <c r="L531"/>
  <c r="L530"/>
  <c r="L529"/>
  <c r="L528"/>
  <c r="L527"/>
  <c r="L526"/>
  <c r="L525"/>
  <c r="L524"/>
  <c r="L523"/>
  <c r="L522"/>
  <c r="L521"/>
  <c r="L520"/>
  <c r="L519"/>
  <c r="L518"/>
  <c r="L517"/>
  <c r="L516"/>
  <c r="L515"/>
  <c r="L514"/>
  <c r="L513"/>
  <c r="L512"/>
  <c r="L511"/>
  <c r="L510"/>
  <c r="L509"/>
  <c r="L508"/>
  <c r="L507"/>
  <c r="L506"/>
  <c r="L505"/>
  <c r="L504"/>
  <c r="L503"/>
  <c r="L502"/>
  <c r="L501"/>
  <c r="L500"/>
  <c r="L499"/>
  <c r="L498"/>
  <c r="L497"/>
  <c r="L496"/>
  <c r="L495"/>
  <c r="L494"/>
  <c r="L493"/>
  <c r="L492"/>
  <c r="L491"/>
  <c r="L490"/>
  <c r="L489"/>
  <c r="L488"/>
  <c r="L487"/>
  <c r="L486"/>
  <c r="L485"/>
  <c r="L484"/>
  <c r="L483"/>
  <c r="L482"/>
  <c r="L481"/>
  <c r="L480"/>
  <c r="L479"/>
  <c r="L478"/>
  <c r="L477"/>
  <c r="L476"/>
  <c r="L475"/>
  <c r="L474"/>
  <c r="L473"/>
  <c r="L472"/>
  <c r="L471"/>
  <c r="L470"/>
  <c r="L469"/>
  <c r="L468"/>
  <c r="L467"/>
  <c r="L466"/>
  <c r="L465"/>
  <c r="L464"/>
  <c r="L463"/>
  <c r="L462"/>
  <c r="L461"/>
  <c r="L460"/>
  <c r="L459"/>
  <c r="L458"/>
  <c r="L457"/>
  <c r="L456"/>
  <c r="L455"/>
  <c r="L454"/>
  <c r="L453"/>
  <c r="L452"/>
  <c r="L451"/>
  <c r="L450"/>
  <c r="L449"/>
  <c r="L448"/>
  <c r="L447"/>
  <c r="L446"/>
  <c r="L445"/>
  <c r="L444"/>
  <c r="L443"/>
  <c r="L442"/>
  <c r="L441"/>
  <c r="L440"/>
  <c r="L439"/>
  <c r="L438"/>
  <c r="L437"/>
  <c r="L436"/>
  <c r="L435"/>
  <c r="L434"/>
  <c r="L433"/>
  <c r="L432"/>
  <c r="L431"/>
  <c r="L430"/>
  <c r="L429"/>
  <c r="L428"/>
  <c r="L427"/>
  <c r="L426"/>
  <c r="L425"/>
  <c r="L424"/>
  <c r="L423"/>
  <c r="L422"/>
  <c r="L421"/>
  <c r="L420"/>
  <c r="L419"/>
  <c r="L418"/>
  <c r="L417"/>
  <c r="L416"/>
  <c r="L415"/>
  <c r="L414"/>
  <c r="L413"/>
  <c r="L412"/>
  <c r="L411"/>
  <c r="L410"/>
  <c r="L409"/>
  <c r="L408"/>
  <c r="L407"/>
  <c r="L406"/>
  <c r="L405"/>
  <c r="L404"/>
  <c r="L403"/>
  <c r="L402"/>
  <c r="L401"/>
  <c r="L400"/>
  <c r="L399"/>
  <c r="L398"/>
  <c r="L397"/>
  <c r="L396"/>
  <c r="L395"/>
  <c r="L394"/>
  <c r="L393"/>
  <c r="L392"/>
  <c r="L391"/>
  <c r="L390"/>
  <c r="L389"/>
  <c r="L388"/>
  <c r="L387"/>
  <c r="L386"/>
  <c r="L385"/>
  <c r="L384"/>
  <c r="L383"/>
  <c r="L382"/>
  <c r="L381"/>
  <c r="L380"/>
  <c r="L379"/>
  <c r="L378"/>
  <c r="L377"/>
  <c r="L376"/>
  <c r="L375"/>
  <c r="L374"/>
  <c r="L373"/>
  <c r="L372"/>
  <c r="L371"/>
  <c r="L370"/>
  <c r="L369"/>
  <c r="L368"/>
  <c r="L367"/>
  <c r="L366"/>
  <c r="L365"/>
  <c r="L364"/>
  <c r="L363"/>
  <c r="L362"/>
  <c r="L361"/>
  <c r="L360"/>
  <c r="L359"/>
  <c r="L358"/>
  <c r="L357"/>
  <c r="L356"/>
  <c r="L355"/>
  <c r="L354"/>
  <c r="L353"/>
  <c r="L352"/>
  <c r="L351"/>
  <c r="L350"/>
  <c r="L349"/>
  <c r="L348"/>
  <c r="L347"/>
  <c r="L346"/>
  <c r="L345"/>
  <c r="L344"/>
  <c r="L343"/>
  <c r="L342"/>
  <c r="L341"/>
  <c r="L340"/>
  <c r="L339"/>
  <c r="L338"/>
  <c r="L337"/>
  <c r="L336"/>
  <c r="L335"/>
  <c r="L334"/>
  <c r="L333"/>
  <c r="L332"/>
  <c r="L331"/>
  <c r="L330"/>
  <c r="L329"/>
  <c r="L328"/>
  <c r="L327"/>
  <c r="L326"/>
  <c r="L325"/>
  <c r="L324"/>
  <c r="L323"/>
  <c r="L322"/>
  <c r="L321"/>
  <c r="L320"/>
  <c r="L319"/>
  <c r="L318"/>
  <c r="L317"/>
  <c r="L316"/>
  <c r="L315"/>
  <c r="L314"/>
  <c r="L313"/>
  <c r="L312"/>
  <c r="L311"/>
  <c r="L310"/>
  <c r="L309"/>
  <c r="L308"/>
  <c r="L307"/>
  <c r="L306"/>
  <c r="L305"/>
  <c r="L304"/>
  <c r="L303"/>
  <c r="L302"/>
  <c r="L301"/>
  <c r="L300"/>
  <c r="L299"/>
  <c r="L298"/>
  <c r="L297"/>
  <c r="L296"/>
  <c r="L295"/>
  <c r="L294"/>
  <c r="L293"/>
  <c r="L292"/>
  <c r="L291"/>
  <c r="L290"/>
  <c r="L289"/>
  <c r="L288"/>
  <c r="L287"/>
  <c r="L286"/>
  <c r="L285"/>
  <c r="L284"/>
  <c r="L283"/>
  <c r="L282"/>
  <c r="L281"/>
  <c r="L280"/>
  <c r="L279"/>
  <c r="L278"/>
  <c r="L277"/>
  <c r="L276"/>
  <c r="L275"/>
  <c r="L274"/>
  <c r="L273"/>
  <c r="L272"/>
  <c r="L271"/>
  <c r="L270"/>
  <c r="L269"/>
  <c r="L268"/>
  <c r="L267"/>
  <c r="L266"/>
  <c r="L265"/>
  <c r="L264"/>
  <c r="L263"/>
  <c r="L262"/>
  <c r="L261"/>
  <c r="L260"/>
  <c r="L259"/>
  <c r="L258"/>
  <c r="L257"/>
  <c r="L256"/>
  <c r="L255"/>
  <c r="L254"/>
  <c r="L253"/>
  <c r="L252"/>
  <c r="L251"/>
  <c r="L250"/>
  <c r="L249"/>
  <c r="L248"/>
  <c r="L247"/>
  <c r="L246"/>
  <c r="L245"/>
  <c r="L244"/>
  <c r="L243"/>
  <c r="L242"/>
  <c r="L241"/>
  <c r="L240"/>
  <c r="L239"/>
  <c r="L238"/>
  <c r="L237"/>
  <c r="L236"/>
  <c r="L235"/>
  <c r="L234"/>
  <c r="L233"/>
  <c r="L232"/>
  <c r="L231"/>
  <c r="L230"/>
  <c r="L229"/>
  <c r="L228"/>
  <c r="L227"/>
  <c r="L226"/>
  <c r="L225"/>
  <c r="L224"/>
  <c r="L223"/>
  <c r="L222"/>
  <c r="L221"/>
  <c r="L220"/>
  <c r="L219"/>
  <c r="L218"/>
  <c r="L217"/>
  <c r="L216"/>
  <c r="L215"/>
  <c r="L214"/>
  <c r="L213"/>
  <c r="L212"/>
  <c r="L211"/>
  <c r="L210"/>
  <c r="L209"/>
  <c r="L208"/>
  <c r="L207"/>
  <c r="L206"/>
  <c r="L205"/>
  <c r="L204"/>
  <c r="L203"/>
  <c r="L202"/>
  <c r="L201"/>
  <c r="L200"/>
  <c r="L199"/>
  <c r="L198"/>
  <c r="L197"/>
  <c r="L196"/>
  <c r="L195"/>
  <c r="L194"/>
  <c r="L193"/>
  <c r="L192"/>
  <c r="L191"/>
  <c r="L190"/>
  <c r="L189"/>
  <c r="L188"/>
  <c r="L187"/>
  <c r="L186"/>
  <c r="L185"/>
  <c r="L184"/>
  <c r="L183"/>
  <c r="L182"/>
  <c r="L181"/>
  <c r="L180"/>
  <c r="L179"/>
  <c r="L178"/>
  <c r="L177"/>
  <c r="L176"/>
  <c r="L175"/>
  <c r="L174"/>
  <c r="L173"/>
  <c r="L172"/>
  <c r="L171"/>
  <c r="L170"/>
  <c r="L169"/>
  <c r="L168"/>
  <c r="L167"/>
  <c r="L166"/>
  <c r="L165"/>
  <c r="L164"/>
  <c r="L163"/>
  <c r="L162"/>
  <c r="L161"/>
  <c r="L160"/>
  <c r="L159"/>
  <c r="L158"/>
  <c r="L157"/>
  <c r="L156"/>
  <c r="L155"/>
  <c r="L154"/>
  <c r="L153"/>
  <c r="L152"/>
  <c r="L151"/>
  <c r="L150"/>
  <c r="L149"/>
  <c r="L148"/>
  <c r="L147"/>
  <c r="L146"/>
  <c r="L145"/>
  <c r="L144"/>
  <c r="L143"/>
  <c r="L142"/>
  <c r="L141"/>
  <c r="L140"/>
  <c r="L139"/>
  <c r="L138"/>
  <c r="L137"/>
  <c r="L136"/>
  <c r="L135"/>
  <c r="L134"/>
  <c r="L133"/>
  <c r="L132"/>
  <c r="L131"/>
  <c r="L130"/>
  <c r="L129"/>
  <c r="L128"/>
  <c r="L127"/>
  <c r="L126"/>
  <c r="L125"/>
  <c r="L124"/>
  <c r="L123"/>
  <c r="L122"/>
  <c r="L121"/>
  <c r="L120"/>
  <c r="L119"/>
  <c r="L118"/>
  <c r="L117"/>
  <c r="L116"/>
  <c r="L115"/>
  <c r="L114"/>
  <c r="L113"/>
  <c r="L112"/>
  <c r="L111"/>
  <c r="L110"/>
  <c r="L109"/>
  <c r="L108"/>
  <c r="L107"/>
  <c r="L106"/>
  <c r="L105"/>
  <c r="L104"/>
  <c r="L103"/>
  <c r="L102"/>
  <c r="L101"/>
  <c r="L100"/>
  <c r="L99"/>
  <c r="L98"/>
  <c r="L97"/>
  <c r="L96"/>
  <c r="L95"/>
  <c r="L94"/>
  <c r="L93"/>
  <c r="L92"/>
  <c r="L91"/>
  <c r="L90"/>
  <c r="L89"/>
  <c r="L88"/>
  <c r="L87"/>
  <c r="L86"/>
  <c r="L85"/>
  <c r="L84"/>
  <c r="L83"/>
  <c r="L82"/>
  <c r="L81"/>
  <c r="L80"/>
  <c r="L79"/>
  <c r="L78"/>
  <c r="L77"/>
  <c r="L76"/>
  <c r="L75"/>
  <c r="L74"/>
  <c r="L73"/>
  <c r="L72"/>
  <c r="L71"/>
  <c r="L70"/>
  <c r="L69"/>
  <c r="L68"/>
  <c r="L67"/>
  <c r="L66"/>
  <c r="L65"/>
  <c r="L64"/>
  <c r="L63"/>
  <c r="L62"/>
  <c r="L61"/>
  <c r="L60"/>
  <c r="L59"/>
  <c r="L58"/>
  <c r="L57"/>
  <c r="L56"/>
  <c r="L55"/>
  <c r="L54"/>
  <c r="L53"/>
  <c r="L52"/>
  <c r="L51"/>
  <c r="L50"/>
  <c r="L49"/>
  <c r="L48"/>
  <c r="L47"/>
  <c r="L46"/>
  <c r="L45"/>
  <c r="L44"/>
  <c r="L43"/>
  <c r="L42"/>
  <c r="L41"/>
  <c r="L40"/>
  <c r="L39"/>
  <c r="L38"/>
  <c r="L37"/>
  <c r="L36"/>
  <c r="L35"/>
  <c r="L34"/>
  <c r="L33"/>
  <c r="L32"/>
  <c r="L31"/>
  <c r="L30"/>
  <c r="L29"/>
  <c r="L28"/>
  <c r="L27"/>
  <c r="L26"/>
  <c r="L25"/>
  <c r="L24"/>
  <c r="L23"/>
  <c r="L22"/>
  <c r="L21"/>
  <c r="L20"/>
  <c r="L19"/>
  <c r="L18"/>
  <c r="L17"/>
  <c r="L16"/>
  <c r="L15"/>
  <c r="L14"/>
  <c r="L13"/>
  <c r="J4764"/>
  <c r="J4763"/>
  <c r="J4762"/>
  <c r="J4761"/>
  <c r="J4760"/>
  <c r="J4759"/>
  <c r="J4758"/>
  <c r="J4757"/>
  <c r="J4756"/>
  <c r="J4755"/>
  <c r="J4754"/>
  <c r="J4753"/>
  <c r="J4752"/>
  <c r="J4751"/>
  <c r="J4750"/>
  <c r="J4749"/>
  <c r="J4748"/>
  <c r="J4747"/>
  <c r="J4746"/>
  <c r="J4745"/>
  <c r="J4744"/>
  <c r="J4743"/>
  <c r="J4742"/>
  <c r="J4741"/>
  <c r="J4740"/>
  <c r="J4739"/>
  <c r="J4738"/>
  <c r="J4737"/>
  <c r="J4736"/>
  <c r="J4735"/>
  <c r="J4734"/>
  <c r="J4733"/>
  <c r="J4732"/>
  <c r="J4731"/>
  <c r="J4730"/>
  <c r="J4729"/>
  <c r="J4728"/>
  <c r="J4727"/>
  <c r="J4726"/>
  <c r="J4725"/>
  <c r="J4724"/>
  <c r="J4723"/>
  <c r="J4722"/>
  <c r="J4721"/>
  <c r="J4720"/>
  <c r="J4719"/>
  <c r="J4718"/>
  <c r="J4717"/>
  <c r="J4716"/>
  <c r="J4715"/>
  <c r="J4714"/>
  <c r="J4713"/>
  <c r="J4712"/>
  <c r="J4711"/>
  <c r="J4710"/>
  <c r="J4709"/>
  <c r="J4708"/>
  <c r="J4707"/>
  <c r="J4706"/>
  <c r="J4705"/>
  <c r="J4704"/>
  <c r="J4703"/>
  <c r="J4702"/>
  <c r="J4701"/>
  <c r="J4700"/>
  <c r="J4699"/>
  <c r="J4698"/>
  <c r="J4697"/>
  <c r="J4696"/>
  <c r="J4695"/>
  <c r="J4694"/>
  <c r="J4693"/>
  <c r="J4692"/>
  <c r="J4691"/>
  <c r="J4690"/>
  <c r="J4689"/>
  <c r="J4688"/>
  <c r="J4687"/>
  <c r="J4686"/>
  <c r="J4685"/>
  <c r="J4684"/>
  <c r="J4683"/>
  <c r="J4682"/>
  <c r="J4681"/>
  <c r="J4680"/>
  <c r="J4679"/>
  <c r="J4678"/>
  <c r="J4677"/>
  <c r="J4676"/>
  <c r="J4675"/>
  <c r="J4674"/>
  <c r="J4673"/>
  <c r="J4672"/>
  <c r="J4671"/>
  <c r="J4670"/>
  <c r="J4669"/>
  <c r="J4668"/>
  <c r="J4667"/>
  <c r="J4666"/>
  <c r="J4665"/>
  <c r="J4664"/>
  <c r="J4663"/>
  <c r="J4662"/>
  <c r="J4661"/>
  <c r="J4660"/>
  <c r="J4659"/>
  <c r="J4658"/>
  <c r="J4657"/>
  <c r="J4656"/>
  <c r="J4655"/>
  <c r="J4654"/>
  <c r="J4653"/>
  <c r="J4652"/>
  <c r="J4651"/>
  <c r="J4650"/>
  <c r="J4649"/>
  <c r="J4648"/>
  <c r="J4647"/>
  <c r="J4646"/>
  <c r="J4645"/>
  <c r="J4644"/>
  <c r="J4643"/>
  <c r="J4642"/>
  <c r="J4641"/>
  <c r="J4640"/>
  <c r="J4639"/>
  <c r="J4638"/>
  <c r="J4637"/>
  <c r="J4636"/>
  <c r="J4635"/>
  <c r="J4634"/>
  <c r="J4633"/>
  <c r="J4632"/>
  <c r="J4631"/>
  <c r="J4630"/>
  <c r="J4629"/>
  <c r="J4628"/>
  <c r="J4627"/>
  <c r="J4626"/>
  <c r="J4625"/>
  <c r="J4624"/>
  <c r="J4623"/>
  <c r="J4622"/>
  <c r="J4621"/>
  <c r="J4620"/>
  <c r="J4619"/>
  <c r="J4618"/>
  <c r="J4617"/>
  <c r="J4616"/>
  <c r="J4615"/>
  <c r="J4614"/>
  <c r="J4613"/>
  <c r="J4612"/>
  <c r="J4611"/>
  <c r="J4610"/>
  <c r="J4609"/>
  <c r="J4608"/>
  <c r="J4607"/>
  <c r="J4606"/>
  <c r="J4605"/>
  <c r="J4604"/>
  <c r="J4603"/>
  <c r="J4602"/>
  <c r="J4601"/>
  <c r="J4600"/>
  <c r="J4599"/>
  <c r="J4598"/>
  <c r="J4597"/>
  <c r="J4596"/>
  <c r="J4595"/>
  <c r="J4594"/>
  <c r="J4593"/>
  <c r="J4592"/>
  <c r="J4591"/>
  <c r="J4590"/>
  <c r="J4589"/>
  <c r="J4588"/>
  <c r="J4587"/>
  <c r="J4586"/>
  <c r="J4585"/>
  <c r="J4584"/>
  <c r="J4583"/>
  <c r="J4582"/>
  <c r="J4581"/>
  <c r="J4580"/>
  <c r="J4579"/>
  <c r="J4578"/>
  <c r="J4577"/>
  <c r="J4576"/>
  <c r="J4575"/>
  <c r="J4574"/>
  <c r="J4573"/>
  <c r="J4572"/>
  <c r="J4571"/>
  <c r="J4570"/>
  <c r="J4569"/>
  <c r="J4568"/>
  <c r="J4567"/>
  <c r="J4566"/>
  <c r="J4565"/>
  <c r="J4564"/>
  <c r="J4563"/>
  <c r="J4562"/>
  <c r="J4561"/>
  <c r="J4560"/>
  <c r="J4559"/>
  <c r="J4558"/>
  <c r="J4557"/>
  <c r="J4556"/>
  <c r="J4555"/>
  <c r="J4554"/>
  <c r="J4553"/>
  <c r="J4552"/>
  <c r="J4551"/>
  <c r="J4550"/>
  <c r="J4549"/>
  <c r="J4548"/>
  <c r="J4547"/>
  <c r="J4546"/>
  <c r="J4545"/>
  <c r="J4544"/>
  <c r="J4543"/>
  <c r="J4542"/>
  <c r="J4541"/>
  <c r="J4540"/>
  <c r="J4539"/>
  <c r="J4538"/>
  <c r="J4537"/>
  <c r="J4536"/>
  <c r="J4535"/>
  <c r="J4534"/>
  <c r="J4533"/>
  <c r="J4532"/>
  <c r="J4531"/>
  <c r="J4530"/>
  <c r="J4529"/>
  <c r="J4528"/>
  <c r="J4527"/>
  <c r="J4526"/>
  <c r="J4525"/>
  <c r="J4524"/>
  <c r="J4523"/>
  <c r="J4522"/>
  <c r="J4521"/>
  <c r="J4520"/>
  <c r="J4519"/>
  <c r="J4518"/>
  <c r="J4517"/>
  <c r="J4516"/>
  <c r="J4515"/>
  <c r="J4514"/>
  <c r="J4513"/>
  <c r="J4512"/>
  <c r="J4511"/>
  <c r="J4510"/>
  <c r="J4509"/>
  <c r="J4508"/>
  <c r="J4507"/>
  <c r="J4506"/>
  <c r="J4505"/>
  <c r="J4504"/>
  <c r="J4503"/>
  <c r="J4502"/>
  <c r="J4501"/>
  <c r="J4500"/>
  <c r="J4499"/>
  <c r="J4498"/>
  <c r="J4497"/>
  <c r="J4496"/>
  <c r="J4495"/>
  <c r="J4494"/>
  <c r="J4493"/>
  <c r="J4492"/>
  <c r="J4491"/>
  <c r="J4490"/>
  <c r="J4489"/>
  <c r="J4488"/>
  <c r="J4487"/>
  <c r="J4486"/>
  <c r="J4485"/>
  <c r="J4484"/>
  <c r="J4483"/>
  <c r="J4482"/>
  <c r="J4481"/>
  <c r="J4480"/>
  <c r="J4479"/>
  <c r="J4478"/>
  <c r="J4477"/>
  <c r="J4476"/>
  <c r="J4475"/>
  <c r="J4474"/>
  <c r="J4473"/>
  <c r="J4472"/>
  <c r="J4471"/>
  <c r="J4470"/>
  <c r="J4469"/>
  <c r="J4468"/>
  <c r="J4467"/>
  <c r="J4466"/>
  <c r="J4465"/>
  <c r="J4464"/>
  <c r="J4463"/>
  <c r="J4462"/>
  <c r="J4461"/>
  <c r="J4460"/>
  <c r="J4459"/>
  <c r="J4458"/>
  <c r="J4457"/>
  <c r="J4456"/>
  <c r="J4455"/>
  <c r="J4454"/>
  <c r="J4453"/>
  <c r="J4452"/>
  <c r="J4451"/>
  <c r="J4450"/>
  <c r="J4449"/>
  <c r="J4448"/>
  <c r="J4447"/>
  <c r="J4446"/>
  <c r="J4445"/>
  <c r="J4444"/>
  <c r="J4443"/>
  <c r="J4442"/>
  <c r="J4441"/>
  <c r="J4440"/>
  <c r="J4439"/>
  <c r="J4438"/>
  <c r="J4437"/>
  <c r="J4436"/>
  <c r="J4435"/>
  <c r="J4434"/>
  <c r="J4433"/>
  <c r="J4432"/>
  <c r="J4431"/>
  <c r="J4430"/>
  <c r="J4429"/>
  <c r="J4428"/>
  <c r="J4427"/>
  <c r="J4426"/>
  <c r="J4425"/>
  <c r="J4424"/>
  <c r="J4423"/>
  <c r="J4422"/>
  <c r="J4421"/>
  <c r="J4420"/>
  <c r="J4419"/>
  <c r="J4418"/>
  <c r="J4417"/>
  <c r="J4416"/>
  <c r="J4415"/>
  <c r="J4414"/>
  <c r="J4413"/>
  <c r="J4412"/>
  <c r="J4411"/>
  <c r="J4410"/>
  <c r="J4409"/>
  <c r="J4408"/>
  <c r="J4407"/>
  <c r="J4406"/>
  <c r="J4405"/>
  <c r="J4404"/>
  <c r="J4403"/>
  <c r="J4402"/>
  <c r="J4401"/>
  <c r="J4400"/>
  <c r="J4399"/>
  <c r="J4398"/>
  <c r="J4397"/>
  <c r="J4396"/>
  <c r="J4395"/>
  <c r="J4394"/>
  <c r="J4393"/>
  <c r="J4392"/>
  <c r="J4391"/>
  <c r="J4390"/>
  <c r="J4389"/>
  <c r="J4388"/>
  <c r="J4387"/>
  <c r="J4386"/>
  <c r="J4385"/>
  <c r="J4384"/>
  <c r="J4383"/>
  <c r="J4382"/>
  <c r="J4381"/>
  <c r="J4380"/>
  <c r="J4379"/>
  <c r="J4378"/>
  <c r="J4377"/>
  <c r="J4376"/>
  <c r="J4375"/>
  <c r="J4374"/>
  <c r="J4373"/>
  <c r="J4372"/>
  <c r="J4371"/>
  <c r="J4370"/>
  <c r="J4369"/>
  <c r="J4368"/>
  <c r="J4367"/>
  <c r="J4366"/>
  <c r="J4365"/>
  <c r="J4364"/>
  <c r="J4363"/>
  <c r="J4362"/>
  <c r="J4361"/>
  <c r="J4360"/>
  <c r="J4359"/>
  <c r="J4358"/>
  <c r="J4357"/>
  <c r="J4356"/>
  <c r="J4355"/>
  <c r="J4354"/>
  <c r="J4353"/>
  <c r="J4352"/>
  <c r="J4351"/>
  <c r="J4350"/>
  <c r="J4349"/>
  <c r="J4348"/>
  <c r="J4347"/>
  <c r="J4346"/>
  <c r="J4345"/>
  <c r="J4344"/>
  <c r="J4343"/>
  <c r="J4342"/>
  <c r="J4341"/>
  <c r="J4340"/>
  <c r="J4339"/>
  <c r="J4338"/>
  <c r="J4337"/>
  <c r="J4336"/>
  <c r="J4335"/>
  <c r="J4334"/>
  <c r="J4333"/>
  <c r="J4332"/>
  <c r="J4331"/>
  <c r="J4330"/>
  <c r="J4329"/>
  <c r="J4328"/>
  <c r="J4327"/>
  <c r="J4326"/>
  <c r="J4325"/>
  <c r="J4324"/>
  <c r="J4323"/>
  <c r="J4322"/>
  <c r="J4321"/>
  <c r="J4320"/>
  <c r="J4319"/>
  <c r="J4318"/>
  <c r="J4317"/>
  <c r="J4316"/>
  <c r="J4315"/>
  <c r="J4314"/>
  <c r="J4313"/>
  <c r="J4312"/>
  <c r="J4311"/>
  <c r="J4310"/>
  <c r="J4309"/>
  <c r="J4308"/>
  <c r="J4307"/>
  <c r="J4306"/>
  <c r="J4305"/>
  <c r="J4304"/>
  <c r="J4303"/>
  <c r="J4302"/>
  <c r="J4301"/>
  <c r="J4300"/>
  <c r="J4299"/>
  <c r="J4298"/>
  <c r="J4297"/>
  <c r="J4296"/>
  <c r="J4295"/>
  <c r="J4294"/>
  <c r="J4293"/>
  <c r="J4292"/>
  <c r="J4291"/>
  <c r="J4290"/>
  <c r="J4289"/>
  <c r="J4288"/>
  <c r="J4287"/>
  <c r="J4286"/>
  <c r="J4285"/>
  <c r="J4284"/>
  <c r="J4283"/>
  <c r="J4282"/>
  <c r="J4281"/>
  <c r="J4280"/>
  <c r="J4279"/>
  <c r="J4278"/>
  <c r="J4277"/>
  <c r="J4276"/>
  <c r="J4275"/>
  <c r="J4274"/>
  <c r="J4273"/>
  <c r="J4272"/>
  <c r="J4271"/>
  <c r="J4270"/>
  <c r="J4269"/>
  <c r="J4268"/>
  <c r="J4267"/>
  <c r="J4266"/>
  <c r="J4265"/>
  <c r="J4264"/>
  <c r="J4263"/>
  <c r="J4262"/>
  <c r="J4261"/>
  <c r="J4260"/>
  <c r="J4259"/>
  <c r="J4258"/>
  <c r="J4257"/>
  <c r="J4256"/>
  <c r="J4255"/>
  <c r="J4254"/>
  <c r="J4253"/>
  <c r="J4252"/>
  <c r="J4251"/>
  <c r="J4250"/>
  <c r="J4249"/>
  <c r="J4248"/>
  <c r="J4247"/>
  <c r="J4246"/>
  <c r="J4245"/>
  <c r="J4244"/>
  <c r="J4243"/>
  <c r="J4242"/>
  <c r="J4241"/>
  <c r="J4240"/>
  <c r="J4239"/>
  <c r="J4238"/>
  <c r="J4237"/>
  <c r="J4236"/>
  <c r="J4235"/>
  <c r="J4234"/>
  <c r="J4233"/>
  <c r="J4232"/>
  <c r="J4231"/>
  <c r="J4230"/>
  <c r="J4229"/>
  <c r="J4228"/>
  <c r="J4227"/>
  <c r="J4226"/>
  <c r="J4225"/>
  <c r="J4224"/>
  <c r="J4223"/>
  <c r="J4222"/>
  <c r="J4221"/>
  <c r="J4220"/>
  <c r="J4219"/>
  <c r="J4218"/>
  <c r="J4217"/>
  <c r="J4216"/>
  <c r="J4215"/>
  <c r="J4214"/>
  <c r="J4213"/>
  <c r="J4212"/>
  <c r="J4211"/>
  <c r="J4210"/>
  <c r="J4209"/>
  <c r="J4208"/>
  <c r="J4207"/>
  <c r="J4206"/>
  <c r="J4205"/>
  <c r="J4204"/>
  <c r="J4203"/>
  <c r="J4202"/>
  <c r="J4201"/>
  <c r="J4200"/>
  <c r="J4199"/>
  <c r="J4198"/>
  <c r="J4197"/>
  <c r="J4196"/>
  <c r="J4195"/>
  <c r="J4194"/>
  <c r="J4193"/>
  <c r="J4192"/>
  <c r="J4191"/>
  <c r="J4190"/>
  <c r="J4189"/>
  <c r="J4188"/>
  <c r="J4187"/>
  <c r="J4186"/>
  <c r="J4185"/>
  <c r="J4184"/>
  <c r="J4183"/>
  <c r="J4182"/>
  <c r="J4181"/>
  <c r="J4180"/>
  <c r="J4179"/>
  <c r="J4178"/>
  <c r="J4177"/>
  <c r="J4176"/>
  <c r="J4175"/>
  <c r="J4174"/>
  <c r="J4173"/>
  <c r="J4172"/>
  <c r="J4171"/>
  <c r="J4170"/>
  <c r="J4169"/>
  <c r="J4168"/>
  <c r="J4167"/>
  <c r="J4166"/>
  <c r="J4165"/>
  <c r="J4164"/>
  <c r="J4163"/>
  <c r="J4162"/>
  <c r="J4161"/>
  <c r="J4160"/>
  <c r="J4159"/>
  <c r="J4158"/>
  <c r="J4157"/>
  <c r="J4156"/>
  <c r="J4155"/>
  <c r="J4154"/>
  <c r="J4153"/>
  <c r="J4152"/>
  <c r="J4151"/>
  <c r="J4150"/>
  <c r="J4149"/>
  <c r="J4148"/>
  <c r="J4147"/>
  <c r="J4146"/>
  <c r="J4145"/>
  <c r="J4144"/>
  <c r="J4143"/>
  <c r="J4142"/>
  <c r="J4141"/>
  <c r="J4140"/>
  <c r="J4139"/>
  <c r="J4138"/>
  <c r="J4137"/>
  <c r="J4136"/>
  <c r="J4135"/>
  <c r="J4134"/>
  <c r="J4133"/>
  <c r="J4132"/>
  <c r="J4131"/>
  <c r="J4130"/>
  <c r="J4129"/>
  <c r="J4128"/>
  <c r="J4127"/>
  <c r="J4126"/>
  <c r="J4125"/>
  <c r="J4124"/>
  <c r="J4123"/>
  <c r="J4122"/>
  <c r="J4121"/>
  <c r="J4120"/>
  <c r="J4119"/>
  <c r="J4118"/>
  <c r="J4117"/>
  <c r="J4116"/>
  <c r="J4115"/>
  <c r="J4114"/>
  <c r="J4113"/>
  <c r="J4112"/>
  <c r="J4111"/>
  <c r="J4110"/>
  <c r="J4109"/>
  <c r="J4108"/>
  <c r="J4107"/>
  <c r="J4106"/>
  <c r="J4105"/>
  <c r="J4104"/>
  <c r="J4103"/>
  <c r="J4102"/>
  <c r="J4101"/>
  <c r="J4100"/>
  <c r="J4099"/>
  <c r="J4098"/>
  <c r="J4097"/>
  <c r="J4096"/>
  <c r="J4095"/>
  <c r="J4094"/>
  <c r="J4093"/>
  <c r="J4092"/>
  <c r="J4091"/>
  <c r="J4090"/>
  <c r="J4089"/>
  <c r="J4088"/>
  <c r="J4087"/>
  <c r="J4086"/>
  <c r="J4085"/>
  <c r="J4084"/>
  <c r="J4083"/>
  <c r="J4082"/>
  <c r="J4081"/>
  <c r="J4080"/>
  <c r="J4079"/>
  <c r="J4078"/>
  <c r="J4077"/>
  <c r="J4076"/>
  <c r="J4075"/>
  <c r="J4074"/>
  <c r="J4073"/>
  <c r="J4072"/>
  <c r="J4071"/>
  <c r="J4070"/>
  <c r="J4069"/>
  <c r="J4068"/>
  <c r="J4067"/>
  <c r="J4066"/>
  <c r="J4065"/>
  <c r="J4064"/>
  <c r="J4063"/>
  <c r="J4062"/>
  <c r="J4061"/>
  <c r="J4060"/>
  <c r="J4059"/>
  <c r="J4058"/>
  <c r="J4057"/>
  <c r="J4056"/>
  <c r="J4055"/>
  <c r="J4054"/>
  <c r="J4053"/>
  <c r="J4052"/>
  <c r="J4051"/>
  <c r="J4050"/>
  <c r="J4049"/>
  <c r="J4048"/>
  <c r="J4047"/>
  <c r="J4046"/>
  <c r="J4045"/>
  <c r="J4044"/>
  <c r="J4043"/>
  <c r="J4042"/>
  <c r="J4041"/>
  <c r="J4040"/>
  <c r="J4039"/>
  <c r="J4038"/>
  <c r="J4037"/>
  <c r="J4036"/>
  <c r="J4035"/>
  <c r="J4034"/>
  <c r="J4033"/>
  <c r="J4032"/>
  <c r="J4031"/>
  <c r="J4030"/>
  <c r="J4029"/>
  <c r="J4028"/>
  <c r="J4027"/>
  <c r="J4026"/>
  <c r="J4025"/>
  <c r="J4024"/>
  <c r="J4023"/>
  <c r="J4022"/>
  <c r="J4021"/>
  <c r="J4020"/>
  <c r="J4019"/>
  <c r="J4018"/>
  <c r="J4017"/>
  <c r="J4016"/>
  <c r="J4015"/>
  <c r="J4014"/>
  <c r="J4013"/>
  <c r="J4012"/>
  <c r="J4011"/>
  <c r="J4010"/>
  <c r="J4009"/>
  <c r="J4008"/>
  <c r="J4007"/>
  <c r="J4006"/>
  <c r="J4005"/>
  <c r="J4004"/>
  <c r="J4003"/>
  <c r="J4002"/>
  <c r="J4001"/>
  <c r="J4000"/>
  <c r="J3999"/>
  <c r="J3998"/>
  <c r="J3997"/>
  <c r="J3996"/>
  <c r="J3995"/>
  <c r="J3994"/>
  <c r="J3993"/>
  <c r="J3992"/>
  <c r="J3991"/>
  <c r="J3990"/>
  <c r="J3989"/>
  <c r="J3988"/>
  <c r="J3987"/>
  <c r="J3986"/>
  <c r="J3985"/>
  <c r="J3984"/>
  <c r="J3983"/>
  <c r="J3982"/>
  <c r="J3981"/>
  <c r="J3980"/>
  <c r="J3979"/>
  <c r="J3978"/>
  <c r="J3977"/>
  <c r="J3976"/>
  <c r="J3975"/>
  <c r="J3974"/>
  <c r="J3973"/>
  <c r="J3972"/>
  <c r="J3971"/>
  <c r="J3970"/>
  <c r="J3969"/>
  <c r="J3968"/>
  <c r="J3967"/>
  <c r="J3966"/>
  <c r="J3965"/>
  <c r="J3964"/>
  <c r="J3963"/>
  <c r="J3962"/>
  <c r="J3961"/>
  <c r="J3960"/>
  <c r="J3959"/>
  <c r="J3958"/>
  <c r="J3957"/>
  <c r="J3956"/>
  <c r="J3955"/>
  <c r="J3954"/>
  <c r="J3953"/>
  <c r="J3952"/>
  <c r="J3951"/>
  <c r="J3950"/>
  <c r="J3949"/>
  <c r="J3948"/>
  <c r="J3947"/>
  <c r="J3946"/>
  <c r="J3945"/>
  <c r="J3944"/>
  <c r="J3943"/>
  <c r="J3942"/>
  <c r="J3941"/>
  <c r="J3940"/>
  <c r="J3939"/>
  <c r="J3938"/>
  <c r="J3937"/>
  <c r="J3936"/>
  <c r="J3935"/>
  <c r="J3934"/>
  <c r="J3933"/>
  <c r="J3932"/>
  <c r="J3931"/>
  <c r="J3930"/>
  <c r="J3929"/>
  <c r="J3928"/>
  <c r="J3927"/>
  <c r="J3926"/>
  <c r="J3925"/>
  <c r="J3924"/>
  <c r="J3923"/>
  <c r="J3922"/>
  <c r="J3921"/>
  <c r="J3920"/>
  <c r="J3919"/>
  <c r="J3918"/>
  <c r="J3917"/>
  <c r="J3916"/>
  <c r="J3915"/>
  <c r="J3914"/>
  <c r="J3913"/>
  <c r="J3912"/>
  <c r="J3911"/>
  <c r="J3910"/>
  <c r="J3909"/>
  <c r="J3908"/>
  <c r="J3907"/>
  <c r="J3906"/>
  <c r="J3905"/>
  <c r="J3904"/>
  <c r="J3903"/>
  <c r="J3902"/>
  <c r="J3901"/>
  <c r="J3900"/>
  <c r="J3899"/>
  <c r="J3898"/>
  <c r="J3897"/>
  <c r="J3896"/>
  <c r="J3895"/>
  <c r="J3894"/>
  <c r="J3893"/>
  <c r="J3892"/>
  <c r="J3891"/>
  <c r="J3890"/>
  <c r="J3889"/>
  <c r="J3888"/>
  <c r="J3887"/>
  <c r="J3886"/>
  <c r="J3885"/>
  <c r="J3884"/>
  <c r="J3883"/>
  <c r="J3882"/>
  <c r="J3881"/>
  <c r="J3880"/>
  <c r="J3879"/>
  <c r="J3878"/>
  <c r="J3877"/>
  <c r="J3876"/>
  <c r="J3875"/>
  <c r="J3874"/>
  <c r="J3873"/>
  <c r="J3872"/>
  <c r="J3871"/>
  <c r="J3870"/>
  <c r="J3869"/>
  <c r="J3868"/>
  <c r="J3867"/>
  <c r="J3866"/>
  <c r="J3865"/>
  <c r="J3864"/>
  <c r="J3863"/>
  <c r="J3862"/>
  <c r="J3861"/>
  <c r="J3860"/>
  <c r="J3859"/>
  <c r="J3858"/>
  <c r="J3857"/>
  <c r="J3856"/>
  <c r="J3855"/>
  <c r="J3854"/>
  <c r="J3853"/>
  <c r="J3852"/>
  <c r="J3851"/>
  <c r="J3850"/>
  <c r="J3849"/>
  <c r="J3848"/>
  <c r="J3847"/>
  <c r="J3846"/>
  <c r="J3845"/>
  <c r="J3844"/>
  <c r="J3843"/>
  <c r="J3842"/>
  <c r="J3841"/>
  <c r="J3840"/>
  <c r="J3839"/>
  <c r="J3838"/>
  <c r="J3837"/>
  <c r="J3836"/>
  <c r="J3835"/>
  <c r="J3834"/>
  <c r="J3833"/>
  <c r="J3832"/>
  <c r="J3831"/>
  <c r="J3830"/>
  <c r="J3829"/>
  <c r="J3828"/>
  <c r="J3827"/>
  <c r="J3826"/>
  <c r="J3825"/>
  <c r="J3824"/>
  <c r="J3823"/>
  <c r="J3822"/>
  <c r="J3821"/>
  <c r="J3820"/>
  <c r="J3819"/>
  <c r="J3818"/>
  <c r="J3817"/>
  <c r="J3816"/>
  <c r="J3815"/>
  <c r="J3814"/>
  <c r="J3813"/>
  <c r="J3812"/>
  <c r="J3811"/>
  <c r="J3810"/>
  <c r="J3809"/>
  <c r="J3808"/>
  <c r="J3807"/>
  <c r="J3806"/>
  <c r="J3805"/>
  <c r="J3804"/>
  <c r="J3803"/>
  <c r="J3802"/>
  <c r="J3801"/>
  <c r="J3800"/>
  <c r="J3799"/>
  <c r="J3798"/>
  <c r="J3797"/>
  <c r="J3796"/>
  <c r="J3795"/>
  <c r="J3794"/>
  <c r="J3793"/>
  <c r="J3792"/>
  <c r="J3791"/>
  <c r="J3790"/>
  <c r="J3789"/>
  <c r="J3788"/>
  <c r="J3787"/>
  <c r="J3786"/>
  <c r="J3785"/>
  <c r="J3784"/>
  <c r="J3783"/>
  <c r="J3782"/>
  <c r="J3781"/>
  <c r="J3780"/>
  <c r="J3779"/>
  <c r="J3778"/>
  <c r="J3777"/>
  <c r="J3776"/>
  <c r="J3775"/>
  <c r="J3774"/>
  <c r="J3773"/>
  <c r="J3772"/>
  <c r="J3771"/>
  <c r="J3770"/>
  <c r="J3769"/>
  <c r="J3768"/>
  <c r="J3767"/>
  <c r="J3766"/>
  <c r="J3765"/>
  <c r="J3764"/>
  <c r="J3763"/>
  <c r="J3762"/>
  <c r="J3761"/>
  <c r="J3760"/>
  <c r="J3759"/>
  <c r="J3758"/>
  <c r="J3757"/>
  <c r="J3756"/>
  <c r="J3755"/>
  <c r="J3754"/>
  <c r="J3753"/>
  <c r="J3752"/>
  <c r="J3751"/>
  <c r="J3750"/>
  <c r="J3749"/>
  <c r="J3748"/>
  <c r="J3747"/>
  <c r="J3746"/>
  <c r="J3745"/>
  <c r="J3744"/>
  <c r="J3743"/>
  <c r="J3742"/>
  <c r="J3741"/>
  <c r="J3740"/>
  <c r="J3739"/>
  <c r="J3738"/>
  <c r="J3737"/>
  <c r="J3736"/>
  <c r="J3735"/>
  <c r="J3734"/>
  <c r="J3733"/>
  <c r="J3732"/>
  <c r="J3731"/>
  <c r="J3730"/>
  <c r="J3729"/>
  <c r="J3728"/>
  <c r="J3727"/>
  <c r="J3726"/>
  <c r="J3725"/>
  <c r="J3724"/>
  <c r="J3723"/>
  <c r="J3722"/>
  <c r="J3721"/>
  <c r="J3720"/>
  <c r="J3719"/>
  <c r="J3718"/>
  <c r="J3717"/>
  <c r="J3716"/>
  <c r="J3715"/>
  <c r="J3714"/>
  <c r="J3713"/>
  <c r="J3712"/>
  <c r="J3711"/>
  <c r="J3710"/>
  <c r="J3709"/>
  <c r="J3708"/>
  <c r="J3707"/>
  <c r="J3706"/>
  <c r="J3705"/>
  <c r="J3704"/>
  <c r="J3703"/>
  <c r="J3702"/>
  <c r="J3701"/>
  <c r="J3700"/>
  <c r="J3699"/>
  <c r="J3698"/>
  <c r="J3697"/>
  <c r="J3696"/>
  <c r="J3695"/>
  <c r="J3694"/>
  <c r="J3693"/>
  <c r="J3692"/>
  <c r="J3691"/>
  <c r="J3690"/>
  <c r="J3689"/>
  <c r="J3688"/>
  <c r="J3687"/>
  <c r="J3686"/>
  <c r="J3685"/>
  <c r="J3684"/>
  <c r="J3683"/>
  <c r="J3682"/>
  <c r="J3681"/>
  <c r="J3680"/>
  <c r="J3679"/>
  <c r="J3678"/>
  <c r="J3677"/>
  <c r="J3676"/>
  <c r="J3675"/>
  <c r="J3674"/>
  <c r="J3673"/>
  <c r="J3672"/>
  <c r="J3671"/>
  <c r="J3670"/>
  <c r="J3669"/>
  <c r="J3668"/>
  <c r="J3667"/>
  <c r="J3666"/>
  <c r="J3665"/>
  <c r="J3664"/>
  <c r="J3663"/>
  <c r="J3662"/>
  <c r="J3661"/>
  <c r="J3660"/>
  <c r="J3659"/>
  <c r="J3658"/>
  <c r="J3657"/>
  <c r="J3656"/>
  <c r="J3655"/>
  <c r="J3654"/>
  <c r="J3653"/>
  <c r="J3652"/>
  <c r="J3651"/>
  <c r="J3650"/>
  <c r="J3649"/>
  <c r="J3648"/>
  <c r="J3647"/>
  <c r="J3646"/>
  <c r="J3645"/>
  <c r="J3644"/>
  <c r="J3643"/>
  <c r="J3642"/>
  <c r="J3641"/>
  <c r="J3640"/>
  <c r="J3639"/>
  <c r="J3638"/>
  <c r="J3637"/>
  <c r="J3636"/>
  <c r="J3635"/>
  <c r="J3634"/>
  <c r="J3633"/>
  <c r="J3632"/>
  <c r="J3631"/>
  <c r="J3630"/>
  <c r="J3629"/>
  <c r="J3628"/>
  <c r="J3627"/>
  <c r="J3626"/>
  <c r="J3625"/>
  <c r="J3624"/>
  <c r="J3623"/>
  <c r="J3622"/>
  <c r="J3621"/>
  <c r="J3620"/>
  <c r="J3619"/>
  <c r="J3618"/>
  <c r="J3617"/>
  <c r="J3616"/>
  <c r="J3615"/>
  <c r="J3614"/>
  <c r="J3613"/>
  <c r="J3612"/>
  <c r="J3611"/>
  <c r="J3610"/>
  <c r="J3609"/>
  <c r="J3608"/>
  <c r="J3607"/>
  <c r="J3606"/>
  <c r="J3605"/>
  <c r="J3604"/>
  <c r="J3603"/>
  <c r="J3602"/>
  <c r="J3601"/>
  <c r="J3600"/>
  <c r="J3599"/>
  <c r="J3598"/>
  <c r="J3597"/>
  <c r="J3596"/>
  <c r="J3595"/>
  <c r="J3594"/>
  <c r="J3593"/>
  <c r="J3592"/>
  <c r="J3591"/>
  <c r="J3590"/>
  <c r="J3589"/>
  <c r="J3588"/>
  <c r="J3587"/>
  <c r="J3586"/>
  <c r="J3585"/>
  <c r="J3584"/>
  <c r="J3583"/>
  <c r="J3582"/>
  <c r="J3581"/>
  <c r="J3580"/>
  <c r="J3579"/>
  <c r="J3578"/>
  <c r="J3577"/>
  <c r="J3576"/>
  <c r="J3575"/>
  <c r="J3574"/>
  <c r="J3573"/>
  <c r="J3572"/>
  <c r="J3571"/>
  <c r="J3570"/>
  <c r="J3569"/>
  <c r="J3568"/>
  <c r="J3567"/>
  <c r="J3566"/>
  <c r="J3565"/>
  <c r="J3564"/>
  <c r="J3563"/>
  <c r="J3562"/>
  <c r="J3561"/>
  <c r="J3560"/>
  <c r="J3559"/>
  <c r="J3558"/>
  <c r="J3557"/>
  <c r="J3556"/>
  <c r="J3555"/>
  <c r="J3554"/>
  <c r="J3553"/>
  <c r="J3552"/>
  <c r="J3551"/>
  <c r="J3550"/>
  <c r="J3549"/>
  <c r="J3548"/>
  <c r="J3547"/>
  <c r="J3546"/>
  <c r="J3545"/>
  <c r="J3544"/>
  <c r="J3543"/>
  <c r="J3542"/>
  <c r="J3541"/>
  <c r="J3540"/>
  <c r="J3539"/>
  <c r="J3538"/>
  <c r="J3537"/>
  <c r="J3536"/>
  <c r="J3535"/>
  <c r="J3534"/>
  <c r="J3533"/>
  <c r="J3532"/>
  <c r="J3531"/>
  <c r="J3530"/>
  <c r="J3529"/>
  <c r="J3528"/>
  <c r="J3527"/>
  <c r="J3526"/>
  <c r="J3525"/>
  <c r="J3524"/>
  <c r="J3523"/>
  <c r="J3522"/>
  <c r="J3521"/>
  <c r="J3520"/>
  <c r="J3519"/>
  <c r="J3518"/>
  <c r="J3517"/>
  <c r="J3516"/>
  <c r="J3515"/>
  <c r="J3514"/>
  <c r="J3513"/>
  <c r="J3512"/>
  <c r="J3511"/>
  <c r="J3510"/>
  <c r="J3509"/>
  <c r="J3508"/>
  <c r="J3507"/>
  <c r="J3506"/>
  <c r="J3505"/>
  <c r="J3504"/>
  <c r="J3503"/>
  <c r="J3502"/>
  <c r="J3501"/>
  <c r="J3500"/>
  <c r="J3499"/>
  <c r="J3498"/>
  <c r="J3497"/>
  <c r="J3496"/>
  <c r="J3495"/>
  <c r="J3494"/>
  <c r="J3493"/>
  <c r="J3492"/>
  <c r="J3491"/>
  <c r="J3490"/>
  <c r="J3489"/>
  <c r="J3488"/>
  <c r="J3487"/>
  <c r="J3486"/>
  <c r="J3485"/>
  <c r="J3484"/>
  <c r="J3483"/>
  <c r="J3482"/>
  <c r="J3481"/>
  <c r="J3480"/>
  <c r="J3479"/>
  <c r="J3478"/>
  <c r="J3477"/>
  <c r="J3476"/>
  <c r="J3475"/>
  <c r="J3474"/>
  <c r="J3473"/>
  <c r="J3472"/>
  <c r="J3471"/>
  <c r="J3470"/>
  <c r="J3469"/>
  <c r="J3468"/>
  <c r="J3467"/>
  <c r="J3466"/>
  <c r="J3465"/>
  <c r="J3464"/>
  <c r="J3463"/>
  <c r="J3462"/>
  <c r="J3461"/>
  <c r="J3460"/>
  <c r="J3459"/>
  <c r="J3458"/>
  <c r="J3457"/>
  <c r="J3456"/>
  <c r="J3455"/>
  <c r="J3454"/>
  <c r="J3453"/>
  <c r="J3452"/>
  <c r="J3451"/>
  <c r="J3450"/>
  <c r="J3449"/>
  <c r="J3448"/>
  <c r="J3447"/>
  <c r="J3446"/>
  <c r="J3445"/>
  <c r="J3444"/>
  <c r="J3443"/>
  <c r="J3442"/>
  <c r="J3441"/>
  <c r="J3440"/>
  <c r="J3439"/>
  <c r="J3438"/>
  <c r="J3437"/>
  <c r="J3436"/>
  <c r="J3435"/>
  <c r="J3434"/>
  <c r="J3433"/>
  <c r="J3432"/>
  <c r="J3431"/>
  <c r="J3430"/>
  <c r="J3429"/>
  <c r="J3428"/>
  <c r="J3427"/>
  <c r="J3426"/>
  <c r="J3425"/>
  <c r="J3424"/>
  <c r="J3423"/>
  <c r="J3422"/>
  <c r="J3421"/>
  <c r="J3420"/>
  <c r="J3419"/>
  <c r="J3418"/>
  <c r="J3417"/>
  <c r="J3416"/>
  <c r="J3415"/>
  <c r="J3414"/>
  <c r="J3413"/>
  <c r="J3412"/>
  <c r="J3411"/>
  <c r="J3410"/>
  <c r="J3409"/>
  <c r="J3408"/>
  <c r="J3407"/>
  <c r="J3406"/>
  <c r="J3405"/>
  <c r="J3404"/>
  <c r="J3403"/>
  <c r="J3402"/>
  <c r="J3401"/>
  <c r="J3400"/>
  <c r="J3399"/>
  <c r="J3398"/>
  <c r="J3397"/>
  <c r="J3396"/>
  <c r="J3395"/>
  <c r="J3394"/>
  <c r="J3393"/>
  <c r="J3392"/>
  <c r="J3391"/>
  <c r="J3390"/>
  <c r="J3389"/>
  <c r="J3388"/>
  <c r="J3387"/>
  <c r="J3386"/>
  <c r="J3385"/>
  <c r="J3384"/>
  <c r="J3383"/>
  <c r="J3382"/>
  <c r="J3381"/>
  <c r="J3380"/>
  <c r="J3379"/>
  <c r="J3378"/>
  <c r="J3377"/>
  <c r="J3376"/>
  <c r="J3375"/>
  <c r="J3374"/>
  <c r="J3373"/>
  <c r="J3372"/>
  <c r="J3371"/>
  <c r="J3370"/>
  <c r="J3369"/>
  <c r="J3368"/>
  <c r="J3367"/>
  <c r="J3366"/>
  <c r="J3365"/>
  <c r="J3364"/>
  <c r="J3363"/>
  <c r="J3362"/>
  <c r="J3361"/>
  <c r="J3360"/>
  <c r="J3359"/>
  <c r="J3358"/>
  <c r="J3357"/>
  <c r="J3356"/>
  <c r="J3355"/>
  <c r="J3354"/>
  <c r="J3353"/>
  <c r="J3352"/>
  <c r="J3351"/>
  <c r="J3350"/>
  <c r="J3349"/>
  <c r="J3348"/>
  <c r="J3347"/>
  <c r="J3346"/>
  <c r="J3345"/>
  <c r="J3344"/>
  <c r="J3343"/>
  <c r="J3342"/>
  <c r="J3341"/>
  <c r="J3340"/>
  <c r="J3339"/>
  <c r="J3338"/>
  <c r="J3337"/>
  <c r="J3336"/>
  <c r="J3335"/>
  <c r="J3334"/>
  <c r="J3333"/>
  <c r="J3332"/>
  <c r="J3331"/>
  <c r="J3330"/>
  <c r="J3329"/>
  <c r="J3328"/>
  <c r="J3327"/>
  <c r="J3326"/>
  <c r="J3325"/>
  <c r="J3324"/>
  <c r="J3323"/>
  <c r="J3322"/>
  <c r="J3321"/>
  <c r="J3320"/>
  <c r="J3319"/>
  <c r="J3318"/>
  <c r="J3317"/>
  <c r="J3316"/>
  <c r="J3315"/>
  <c r="J3314"/>
  <c r="J3313"/>
  <c r="J3312"/>
  <c r="J3311"/>
  <c r="J3310"/>
  <c r="J3309"/>
  <c r="J3308"/>
  <c r="J3307"/>
  <c r="J3306"/>
  <c r="J3305"/>
  <c r="J3304"/>
  <c r="J3303"/>
  <c r="J3302"/>
  <c r="J3301"/>
  <c r="J3300"/>
  <c r="J3299"/>
  <c r="J3298"/>
  <c r="J3297"/>
  <c r="J3296"/>
  <c r="J3295"/>
  <c r="J3294"/>
  <c r="J3293"/>
  <c r="J3292"/>
  <c r="J3291"/>
  <c r="J3290"/>
  <c r="J3289"/>
  <c r="J3288"/>
  <c r="J3287"/>
  <c r="J3286"/>
  <c r="J3285"/>
  <c r="J3284"/>
  <c r="J3283"/>
  <c r="J3282"/>
  <c r="J3281"/>
  <c r="J3280"/>
  <c r="J3279"/>
  <c r="J3278"/>
  <c r="J3277"/>
  <c r="J3276"/>
  <c r="J3275"/>
  <c r="J3274"/>
  <c r="J3273"/>
  <c r="J3272"/>
  <c r="J3271"/>
  <c r="J3270"/>
  <c r="J3269"/>
  <c r="J3268"/>
  <c r="J3267"/>
  <c r="J3266"/>
  <c r="J3265"/>
  <c r="J3264"/>
  <c r="J3263"/>
  <c r="J3262"/>
  <c r="J3261"/>
  <c r="J3260"/>
  <c r="J3259"/>
  <c r="J3258"/>
  <c r="J3257"/>
  <c r="J3256"/>
  <c r="J3255"/>
  <c r="J3254"/>
  <c r="J3253"/>
  <c r="J3252"/>
  <c r="J3251"/>
  <c r="J3250"/>
  <c r="J3249"/>
  <c r="J3248"/>
  <c r="J3247"/>
  <c r="J3246"/>
  <c r="J3245"/>
  <c r="J3244"/>
  <c r="J3243"/>
  <c r="J3242"/>
  <c r="J3241"/>
  <c r="J3240"/>
  <c r="J3239"/>
  <c r="J3238"/>
  <c r="J3237"/>
  <c r="J3236"/>
  <c r="J3235"/>
  <c r="J3234"/>
  <c r="J3233"/>
  <c r="J3232"/>
  <c r="J3231"/>
  <c r="J3230"/>
  <c r="J3229"/>
  <c r="J3228"/>
  <c r="J3227"/>
  <c r="J3226"/>
  <c r="J3225"/>
  <c r="J3224"/>
  <c r="J3223"/>
  <c r="J3222"/>
  <c r="J3221"/>
  <c r="J3220"/>
  <c r="J3219"/>
  <c r="J3218"/>
  <c r="J3217"/>
  <c r="J3216"/>
  <c r="J3215"/>
  <c r="J3214"/>
  <c r="J3213"/>
  <c r="J3212"/>
  <c r="J3211"/>
  <c r="J3210"/>
  <c r="J3209"/>
  <c r="J3208"/>
  <c r="J3207"/>
  <c r="J3206"/>
  <c r="J3205"/>
  <c r="J3204"/>
  <c r="J3203"/>
  <c r="J3202"/>
  <c r="J3201"/>
  <c r="J3200"/>
  <c r="J3199"/>
  <c r="J3198"/>
  <c r="J3197"/>
  <c r="J3196"/>
  <c r="J3195"/>
  <c r="J3194"/>
  <c r="J3193"/>
  <c r="J3192"/>
  <c r="J3191"/>
  <c r="J3190"/>
  <c r="J3189"/>
  <c r="J3188"/>
  <c r="J3187"/>
  <c r="J3186"/>
  <c r="J3185"/>
  <c r="J3184"/>
  <c r="J3183"/>
  <c r="J3182"/>
  <c r="J3181"/>
  <c r="J3180"/>
  <c r="J3179"/>
  <c r="J3178"/>
  <c r="J3177"/>
  <c r="J3176"/>
  <c r="J3175"/>
  <c r="J3174"/>
  <c r="J3173"/>
  <c r="J3172"/>
  <c r="J3171"/>
  <c r="J3170"/>
  <c r="J3169"/>
  <c r="J3168"/>
  <c r="J3167"/>
  <c r="J3166"/>
  <c r="J3165"/>
  <c r="J3164"/>
  <c r="J3163"/>
  <c r="J3162"/>
  <c r="J3161"/>
  <c r="J3160"/>
  <c r="J3159"/>
  <c r="J3158"/>
  <c r="J3157"/>
  <c r="J3156"/>
  <c r="J3155"/>
  <c r="J3154"/>
  <c r="J3153"/>
  <c r="J3152"/>
  <c r="J3151"/>
  <c r="J3150"/>
  <c r="J3149"/>
  <c r="J3148"/>
  <c r="J3147"/>
  <c r="J3146"/>
  <c r="J3145"/>
  <c r="J3144"/>
  <c r="J3143"/>
  <c r="J3142"/>
  <c r="J3141"/>
  <c r="J3140"/>
  <c r="J3139"/>
  <c r="J3138"/>
  <c r="J3137"/>
  <c r="J3136"/>
  <c r="J3135"/>
  <c r="J3134"/>
  <c r="J3133"/>
  <c r="J3132"/>
  <c r="J3131"/>
  <c r="J3130"/>
  <c r="J3129"/>
  <c r="J3128"/>
  <c r="J3127"/>
  <c r="J3126"/>
  <c r="J3125"/>
  <c r="J3124"/>
  <c r="J3123"/>
  <c r="J3122"/>
  <c r="J3121"/>
  <c r="J3120"/>
  <c r="J3119"/>
  <c r="J3118"/>
  <c r="J3117"/>
  <c r="J3116"/>
  <c r="J3115"/>
  <c r="J3114"/>
  <c r="J3113"/>
  <c r="J3112"/>
  <c r="J3111"/>
  <c r="J3110"/>
  <c r="J3109"/>
  <c r="J3108"/>
  <c r="J3107"/>
  <c r="J3106"/>
  <c r="J3105"/>
  <c r="J3104"/>
  <c r="J3103"/>
  <c r="J3102"/>
  <c r="J3101"/>
  <c r="J3100"/>
  <c r="J3099"/>
  <c r="J3098"/>
  <c r="J3097"/>
  <c r="J3096"/>
  <c r="J3095"/>
  <c r="J3094"/>
  <c r="J3093"/>
  <c r="J3092"/>
  <c r="J3091"/>
  <c r="J3090"/>
  <c r="J3089"/>
  <c r="J3088"/>
  <c r="J3087"/>
  <c r="J3086"/>
  <c r="J3085"/>
  <c r="J3084"/>
  <c r="J3083"/>
  <c r="J3082"/>
  <c r="J3081"/>
  <c r="J3080"/>
  <c r="J3079"/>
  <c r="J3078"/>
  <c r="J3077"/>
  <c r="J3076"/>
  <c r="J3075"/>
  <c r="J3074"/>
  <c r="J3073"/>
  <c r="J3072"/>
  <c r="J3071"/>
  <c r="J3070"/>
  <c r="J3069"/>
  <c r="J3068"/>
  <c r="J3067"/>
  <c r="J3066"/>
  <c r="J3065"/>
  <c r="J3064"/>
  <c r="J3063"/>
  <c r="J3062"/>
  <c r="J3061"/>
  <c r="J3060"/>
  <c r="J3059"/>
  <c r="J3058"/>
  <c r="J3057"/>
  <c r="J3056"/>
  <c r="J3055"/>
  <c r="J3054"/>
  <c r="J3053"/>
  <c r="J3052"/>
  <c r="J3051"/>
  <c r="J3050"/>
  <c r="J3049"/>
  <c r="J3048"/>
  <c r="J3047"/>
  <c r="J3046"/>
  <c r="J3045"/>
  <c r="J3044"/>
  <c r="J3043"/>
  <c r="J3042"/>
  <c r="J3041"/>
  <c r="J3040"/>
  <c r="J3039"/>
  <c r="J3038"/>
  <c r="J3037"/>
  <c r="J3036"/>
  <c r="J3035"/>
  <c r="J3034"/>
  <c r="J3033"/>
  <c r="J3032"/>
  <c r="J3031"/>
  <c r="J3030"/>
  <c r="J3029"/>
  <c r="J3028"/>
  <c r="J3027"/>
  <c r="J3026"/>
  <c r="J3025"/>
  <c r="J3024"/>
  <c r="J3023"/>
  <c r="J3022"/>
  <c r="J3021"/>
  <c r="J3020"/>
  <c r="J3019"/>
  <c r="J3018"/>
  <c r="J3017"/>
  <c r="J3016"/>
  <c r="J3015"/>
  <c r="J3014"/>
  <c r="J3013"/>
  <c r="J3012"/>
  <c r="J3011"/>
  <c r="J3010"/>
  <c r="J3009"/>
  <c r="J3008"/>
  <c r="J3007"/>
  <c r="J3006"/>
  <c r="J3005"/>
  <c r="J3004"/>
  <c r="J3003"/>
  <c r="J3002"/>
  <c r="J3001"/>
  <c r="J3000"/>
  <c r="J2999"/>
  <c r="J2998"/>
  <c r="J2997"/>
  <c r="J2996"/>
  <c r="J2995"/>
  <c r="J2994"/>
  <c r="J2993"/>
  <c r="J2992"/>
  <c r="J2991"/>
  <c r="J2990"/>
  <c r="J2989"/>
  <c r="J2988"/>
  <c r="J2987"/>
  <c r="J2986"/>
  <c r="J2985"/>
  <c r="J2984"/>
  <c r="J2983"/>
  <c r="J2982"/>
  <c r="J2981"/>
  <c r="J2980"/>
  <c r="J2979"/>
  <c r="J2978"/>
  <c r="J2977"/>
  <c r="J2976"/>
  <c r="J2975"/>
  <c r="J2974"/>
  <c r="J2973"/>
  <c r="J2972"/>
  <c r="J2971"/>
  <c r="J2970"/>
  <c r="J2969"/>
  <c r="J2968"/>
  <c r="J2967"/>
  <c r="J2966"/>
  <c r="J2965"/>
  <c r="J2964"/>
  <c r="J2963"/>
  <c r="J2962"/>
  <c r="J2961"/>
  <c r="J2960"/>
  <c r="J2959"/>
  <c r="J2958"/>
  <c r="J2957"/>
  <c r="J2956"/>
  <c r="J2955"/>
  <c r="J2954"/>
  <c r="J2953"/>
  <c r="J2952"/>
  <c r="J2951"/>
  <c r="J2950"/>
  <c r="J2949"/>
  <c r="J2948"/>
  <c r="J2947"/>
  <c r="J2946"/>
  <c r="J2945"/>
  <c r="J2944"/>
  <c r="J2943"/>
  <c r="J2942"/>
  <c r="J2941"/>
  <c r="J2940"/>
  <c r="J2939"/>
  <c r="J2938"/>
  <c r="J2937"/>
  <c r="J2936"/>
  <c r="J2935"/>
  <c r="J2934"/>
  <c r="J2933"/>
  <c r="J2932"/>
  <c r="J2931"/>
  <c r="J2930"/>
  <c r="J2929"/>
  <c r="J2928"/>
  <c r="J2927"/>
  <c r="J2926"/>
  <c r="J2925"/>
  <c r="J2924"/>
  <c r="J2923"/>
  <c r="J2922"/>
  <c r="J2921"/>
  <c r="J2920"/>
  <c r="J2919"/>
  <c r="J2918"/>
  <c r="J2917"/>
  <c r="J2916"/>
  <c r="J2915"/>
  <c r="J2914"/>
  <c r="J2913"/>
  <c r="J2912"/>
  <c r="J2911"/>
  <c r="J2910"/>
  <c r="J2909"/>
  <c r="J2908"/>
  <c r="J2907"/>
  <c r="J2906"/>
  <c r="J2905"/>
  <c r="J2904"/>
  <c r="J2903"/>
  <c r="J2902"/>
  <c r="J2901"/>
  <c r="J2900"/>
  <c r="J2899"/>
  <c r="J2898"/>
  <c r="J2897"/>
  <c r="J2896"/>
  <c r="J2895"/>
  <c r="J2894"/>
  <c r="J2893"/>
  <c r="J2892"/>
  <c r="J2891"/>
  <c r="J2890"/>
  <c r="J2889"/>
  <c r="J2888"/>
  <c r="J2887"/>
  <c r="J2886"/>
  <c r="J2885"/>
  <c r="J2884"/>
  <c r="J2883"/>
  <c r="J2882"/>
  <c r="J2881"/>
  <c r="J2880"/>
  <c r="J2879"/>
  <c r="J2878"/>
  <c r="J2877"/>
  <c r="J2876"/>
  <c r="J2875"/>
  <c r="J2874"/>
  <c r="J2873"/>
  <c r="J2872"/>
  <c r="J2871"/>
  <c r="J2870"/>
  <c r="J2869"/>
  <c r="J2868"/>
  <c r="J2867"/>
  <c r="J2866"/>
  <c r="J2865"/>
  <c r="J2864"/>
  <c r="J2863"/>
  <c r="J2862"/>
  <c r="J2861"/>
  <c r="J2860"/>
  <c r="J2859"/>
  <c r="J2858"/>
  <c r="J2857"/>
  <c r="J2856"/>
  <c r="J2855"/>
  <c r="J2854"/>
  <c r="J2853"/>
  <c r="J2852"/>
  <c r="J2851"/>
  <c r="J2850"/>
  <c r="J2849"/>
  <c r="J2848"/>
  <c r="J2847"/>
  <c r="J2846"/>
  <c r="J2845"/>
  <c r="J2844"/>
  <c r="J2843"/>
  <c r="J2842"/>
  <c r="J2841"/>
  <c r="J2840"/>
  <c r="J2839"/>
  <c r="J2838"/>
  <c r="J2837"/>
  <c r="J2836"/>
  <c r="J2835"/>
  <c r="J2834"/>
  <c r="J2833"/>
  <c r="J2832"/>
  <c r="J2831"/>
  <c r="J2830"/>
  <c r="J2829"/>
  <c r="J2828"/>
  <c r="J2827"/>
  <c r="J2826"/>
  <c r="J2825"/>
  <c r="J2824"/>
  <c r="J2823"/>
  <c r="J2822"/>
  <c r="J2821"/>
  <c r="J2820"/>
  <c r="J2819"/>
  <c r="J2818"/>
  <c r="J2817"/>
  <c r="J2816"/>
  <c r="J2815"/>
  <c r="J2814"/>
  <c r="J2813"/>
  <c r="J2812"/>
  <c r="J2811"/>
  <c r="J2810"/>
  <c r="J2809"/>
  <c r="J2808"/>
  <c r="J2807"/>
  <c r="J2806"/>
  <c r="J2805"/>
  <c r="J2804"/>
  <c r="J2803"/>
  <c r="J2802"/>
  <c r="J2801"/>
  <c r="J2800"/>
  <c r="J2799"/>
  <c r="J2798"/>
  <c r="J2797"/>
  <c r="J2796"/>
  <c r="J2795"/>
  <c r="J2794"/>
  <c r="J2793"/>
  <c r="J2792"/>
  <c r="J2791"/>
  <c r="J2790"/>
  <c r="J2789"/>
  <c r="J2788"/>
  <c r="J2787"/>
  <c r="J2786"/>
  <c r="J2785"/>
  <c r="J2784"/>
  <c r="J2783"/>
  <c r="J2782"/>
  <c r="J2781"/>
  <c r="J2780"/>
  <c r="J2779"/>
  <c r="J2778"/>
  <c r="J2777"/>
  <c r="J2776"/>
  <c r="J2775"/>
  <c r="J2774"/>
  <c r="J2773"/>
  <c r="J2772"/>
  <c r="J2771"/>
  <c r="J2770"/>
  <c r="J2769"/>
  <c r="J2768"/>
  <c r="J2767"/>
  <c r="J2766"/>
  <c r="J2765"/>
  <c r="J2764"/>
  <c r="J2763"/>
  <c r="J2762"/>
  <c r="J2761"/>
  <c r="J2760"/>
  <c r="J2759"/>
  <c r="J2758"/>
  <c r="J2757"/>
  <c r="J2756"/>
  <c r="J2755"/>
  <c r="J2754"/>
  <c r="J2753"/>
  <c r="J2752"/>
  <c r="J2751"/>
  <c r="J2750"/>
  <c r="J2749"/>
  <c r="J2748"/>
  <c r="J2747"/>
  <c r="J2746"/>
  <c r="J2745"/>
  <c r="J2744"/>
  <c r="J2743"/>
  <c r="J2742"/>
  <c r="J2741"/>
  <c r="J2740"/>
  <c r="J2739"/>
  <c r="J2738"/>
  <c r="J2737"/>
  <c r="J2736"/>
  <c r="J2735"/>
  <c r="J2734"/>
  <c r="J2733"/>
  <c r="J2732"/>
  <c r="J2731"/>
  <c r="J2730"/>
  <c r="J2729"/>
  <c r="J2728"/>
  <c r="J2727"/>
  <c r="J2726"/>
  <c r="J2725"/>
  <c r="J2724"/>
  <c r="J2723"/>
  <c r="J2722"/>
  <c r="J2721"/>
  <c r="J2720"/>
  <c r="J2719"/>
  <c r="J2718"/>
  <c r="J2717"/>
  <c r="J2716"/>
  <c r="J2715"/>
  <c r="J2714"/>
  <c r="J2713"/>
  <c r="J2712"/>
  <c r="J2711"/>
  <c r="J2710"/>
  <c r="J2709"/>
  <c r="J2708"/>
  <c r="J2707"/>
  <c r="J2706"/>
  <c r="J2705"/>
  <c r="J2704"/>
  <c r="J2703"/>
  <c r="J2702"/>
  <c r="J2701"/>
  <c r="J2700"/>
  <c r="J2699"/>
  <c r="J2698"/>
  <c r="J2697"/>
  <c r="J2696"/>
  <c r="J2695"/>
  <c r="J2694"/>
  <c r="J2693"/>
  <c r="J2692"/>
  <c r="J2691"/>
  <c r="J2690"/>
  <c r="J2689"/>
  <c r="J2688"/>
  <c r="J2687"/>
  <c r="J2686"/>
  <c r="J2685"/>
  <c r="J2684"/>
  <c r="J2683"/>
  <c r="J2682"/>
  <c r="J2681"/>
  <c r="J2680"/>
  <c r="J2679"/>
  <c r="J2678"/>
  <c r="J2677"/>
  <c r="J2676"/>
  <c r="J2675"/>
  <c r="J2674"/>
  <c r="J2673"/>
  <c r="J2672"/>
  <c r="J2671"/>
  <c r="J2670"/>
  <c r="J2669"/>
  <c r="J2668"/>
  <c r="J2667"/>
  <c r="J2666"/>
  <c r="J2665"/>
  <c r="J2664"/>
  <c r="J2663"/>
  <c r="J2662"/>
  <c r="J2661"/>
  <c r="J2660"/>
  <c r="J2659"/>
  <c r="J2658"/>
  <c r="J2657"/>
  <c r="J2656"/>
  <c r="J2655"/>
  <c r="J2654"/>
  <c r="J2653"/>
  <c r="J2652"/>
  <c r="J2651"/>
  <c r="J2650"/>
  <c r="J2649"/>
  <c r="J2648"/>
  <c r="J2647"/>
  <c r="J2646"/>
  <c r="J2645"/>
  <c r="J2644"/>
  <c r="J2643"/>
  <c r="J2642"/>
  <c r="J2641"/>
  <c r="J2640"/>
  <c r="J2639"/>
  <c r="J2638"/>
  <c r="J2637"/>
  <c r="J2636"/>
  <c r="J2635"/>
  <c r="J2634"/>
  <c r="J2633"/>
  <c r="J2632"/>
  <c r="J2631"/>
  <c r="J2630"/>
  <c r="J2629"/>
  <c r="J2628"/>
  <c r="J2627"/>
  <c r="J2626"/>
  <c r="J2625"/>
  <c r="J2624"/>
  <c r="J2623"/>
  <c r="J2622"/>
  <c r="J2621"/>
  <c r="J2620"/>
  <c r="J2619"/>
  <c r="J2618"/>
  <c r="J2617"/>
  <c r="J2616"/>
  <c r="J2615"/>
  <c r="J2614"/>
  <c r="J2613"/>
  <c r="J2612"/>
  <c r="J2611"/>
  <c r="J2610"/>
  <c r="J2609"/>
  <c r="J2608"/>
  <c r="J2607"/>
  <c r="J2606"/>
  <c r="J2605"/>
  <c r="J2604"/>
  <c r="J2603"/>
  <c r="J2602"/>
  <c r="J2601"/>
  <c r="J2600"/>
  <c r="J2599"/>
  <c r="J2598"/>
  <c r="J2597"/>
  <c r="J2596"/>
  <c r="J2595"/>
  <c r="J2594"/>
  <c r="J2593"/>
  <c r="J2592"/>
  <c r="J2591"/>
  <c r="J2590"/>
  <c r="J2589"/>
  <c r="J2588"/>
  <c r="J2587"/>
  <c r="J2586"/>
  <c r="J2585"/>
  <c r="J2584"/>
  <c r="J2583"/>
  <c r="J2582"/>
  <c r="J2581"/>
  <c r="J2580"/>
  <c r="J2579"/>
  <c r="J2578"/>
  <c r="J2577"/>
  <c r="J2576"/>
  <c r="J2575"/>
  <c r="J2574"/>
  <c r="J2573"/>
  <c r="J2572"/>
  <c r="J2571"/>
  <c r="J2570"/>
  <c r="J2569"/>
  <c r="J2568"/>
  <c r="J2567"/>
  <c r="J2566"/>
  <c r="J2565"/>
  <c r="J2564"/>
  <c r="J2563"/>
  <c r="J2562"/>
  <c r="J2561"/>
  <c r="J2560"/>
  <c r="J2559"/>
  <c r="J2558"/>
  <c r="J2557"/>
  <c r="J2556"/>
  <c r="J2555"/>
  <c r="J2554"/>
  <c r="J2553"/>
  <c r="J2552"/>
  <c r="J2551"/>
  <c r="J2550"/>
  <c r="J2549"/>
  <c r="J2548"/>
  <c r="J2547"/>
  <c r="J2546"/>
  <c r="J2545"/>
  <c r="J2544"/>
  <c r="J2543"/>
  <c r="J2542"/>
  <c r="J2541"/>
  <c r="J2540"/>
  <c r="J2539"/>
  <c r="J2538"/>
  <c r="J2537"/>
  <c r="J2536"/>
  <c r="J2535"/>
  <c r="J2534"/>
  <c r="J2533"/>
  <c r="J2532"/>
  <c r="J2531"/>
  <c r="J2530"/>
  <c r="J2529"/>
  <c r="J2528"/>
  <c r="J2527"/>
  <c r="J2526"/>
  <c r="J2525"/>
  <c r="J2524"/>
  <c r="J2523"/>
  <c r="J2522"/>
  <c r="J2521"/>
  <c r="J2520"/>
  <c r="J2519"/>
  <c r="J2518"/>
  <c r="J2517"/>
  <c r="J2516"/>
  <c r="J2515"/>
  <c r="J2514"/>
  <c r="J2513"/>
  <c r="J2512"/>
  <c r="J2511"/>
  <c r="J2510"/>
  <c r="J2509"/>
  <c r="J2508"/>
  <c r="J2507"/>
  <c r="J2506"/>
  <c r="J2505"/>
  <c r="J2504"/>
  <c r="J2503"/>
  <c r="J2502"/>
  <c r="J2501"/>
  <c r="J2500"/>
  <c r="J2499"/>
  <c r="J2498"/>
  <c r="J2497"/>
  <c r="J2496"/>
  <c r="J2495"/>
  <c r="J2494"/>
  <c r="J2493"/>
  <c r="J2492"/>
  <c r="J2491"/>
  <c r="J2490"/>
  <c r="J2489"/>
  <c r="J2488"/>
  <c r="J2487"/>
  <c r="J2486"/>
  <c r="J2485"/>
  <c r="J2484"/>
  <c r="J2483"/>
  <c r="J2482"/>
  <c r="J2481"/>
  <c r="J2480"/>
  <c r="J2479"/>
  <c r="J2478"/>
  <c r="J2477"/>
  <c r="J2476"/>
  <c r="J2475"/>
  <c r="J2474"/>
  <c r="J2473"/>
  <c r="J2472"/>
  <c r="J2471"/>
  <c r="J2470"/>
  <c r="J2469"/>
  <c r="J2468"/>
  <c r="J2467"/>
  <c r="J2466"/>
  <c r="J2465"/>
  <c r="J2464"/>
  <c r="J2463"/>
  <c r="J2462"/>
  <c r="J2461"/>
  <c r="J2460"/>
  <c r="J2459"/>
  <c r="J2458"/>
  <c r="J2457"/>
  <c r="J2456"/>
  <c r="J2455"/>
  <c r="J2454"/>
  <c r="J2453"/>
  <c r="J2452"/>
  <c r="J2451"/>
  <c r="J2450"/>
  <c r="J2449"/>
  <c r="J2448"/>
  <c r="J2447"/>
  <c r="J2446"/>
  <c r="J2445"/>
  <c r="J2444"/>
  <c r="J2443"/>
  <c r="J2442"/>
  <c r="J2441"/>
  <c r="J2440"/>
  <c r="J2439"/>
  <c r="J2438"/>
  <c r="J2437"/>
  <c r="J2436"/>
  <c r="J2435"/>
  <c r="J2434"/>
  <c r="J2433"/>
  <c r="J2432"/>
  <c r="J2431"/>
  <c r="J2430"/>
  <c r="J2429"/>
  <c r="J2428"/>
  <c r="J2427"/>
  <c r="J2426"/>
  <c r="J2425"/>
  <c r="J2424"/>
  <c r="J2423"/>
  <c r="J2422"/>
  <c r="J2421"/>
  <c r="J2420"/>
  <c r="J2419"/>
  <c r="J2418"/>
  <c r="J2417"/>
  <c r="J2416"/>
  <c r="J2415"/>
  <c r="J2414"/>
  <c r="J2413"/>
  <c r="J2412"/>
  <c r="J2411"/>
  <c r="J2410"/>
  <c r="J2409"/>
  <c r="J2408"/>
  <c r="J2407"/>
  <c r="J2406"/>
  <c r="J2405"/>
  <c r="J2404"/>
  <c r="J2403"/>
  <c r="J2402"/>
  <c r="J2401"/>
  <c r="J2400"/>
  <c r="J2399"/>
  <c r="J2398"/>
  <c r="J2397"/>
  <c r="J2396"/>
  <c r="J2395"/>
  <c r="J2394"/>
  <c r="J2393"/>
  <c r="J2392"/>
  <c r="J2391"/>
  <c r="J2390"/>
  <c r="J2389"/>
  <c r="J2388"/>
  <c r="J2387"/>
  <c r="J2386"/>
  <c r="J2385"/>
  <c r="J2384"/>
  <c r="J2383"/>
  <c r="J2382"/>
  <c r="J2381"/>
  <c r="J2380"/>
  <c r="J2379"/>
  <c r="J2378"/>
  <c r="J2377"/>
  <c r="J2376"/>
  <c r="J2375"/>
  <c r="J2374"/>
  <c r="J2373"/>
  <c r="J2372"/>
  <c r="J2371"/>
  <c r="J2370"/>
  <c r="J2369"/>
  <c r="J2368"/>
  <c r="J2367"/>
  <c r="J2366"/>
  <c r="J2365"/>
  <c r="J2364"/>
  <c r="J2363"/>
  <c r="J2362"/>
  <c r="J2361"/>
  <c r="J2360"/>
  <c r="J2359"/>
  <c r="J2358"/>
  <c r="J2357"/>
  <c r="J2356"/>
  <c r="J2355"/>
  <c r="J2354"/>
  <c r="J2353"/>
  <c r="J2352"/>
  <c r="J2351"/>
  <c r="J2350"/>
  <c r="J2349"/>
  <c r="J2348"/>
  <c r="J2347"/>
  <c r="J2346"/>
  <c r="J2345"/>
  <c r="J2344"/>
  <c r="J2343"/>
  <c r="J2342"/>
  <c r="J2341"/>
  <c r="J2340"/>
  <c r="J2339"/>
  <c r="J2338"/>
  <c r="J2337"/>
  <c r="J2336"/>
  <c r="J2335"/>
  <c r="J2334"/>
  <c r="J2333"/>
  <c r="J2332"/>
  <c r="J2331"/>
  <c r="J2330"/>
  <c r="J2329"/>
  <c r="J2328"/>
  <c r="J2327"/>
  <c r="J2326"/>
  <c r="J2325"/>
  <c r="J2324"/>
  <c r="J2323"/>
  <c r="J2322"/>
  <c r="J2321"/>
  <c r="J2320"/>
  <c r="J2319"/>
  <c r="J2318"/>
  <c r="J2317"/>
  <c r="J2316"/>
  <c r="J2315"/>
  <c r="J2314"/>
  <c r="J2313"/>
  <c r="J2312"/>
  <c r="J2311"/>
  <c r="J2310"/>
  <c r="J2309"/>
  <c r="J2308"/>
  <c r="J2307"/>
  <c r="J2306"/>
  <c r="J2305"/>
  <c r="J2304"/>
  <c r="J2303"/>
  <c r="J2302"/>
  <c r="J2301"/>
  <c r="J2300"/>
  <c r="J2299"/>
  <c r="J2298"/>
  <c r="J2297"/>
  <c r="J2296"/>
  <c r="J2295"/>
  <c r="J2294"/>
  <c r="J2293"/>
  <c r="J2292"/>
  <c r="J2291"/>
  <c r="J2290"/>
  <c r="J2289"/>
  <c r="J2288"/>
  <c r="J2287"/>
  <c r="J2286"/>
  <c r="J2285"/>
  <c r="J2284"/>
  <c r="J2283"/>
  <c r="J2282"/>
  <c r="J2281"/>
  <c r="J2280"/>
  <c r="J2279"/>
  <c r="J2278"/>
  <c r="J2277"/>
  <c r="J2276"/>
  <c r="J2275"/>
  <c r="J2274"/>
  <c r="J2273"/>
  <c r="J2272"/>
  <c r="J2271"/>
  <c r="J2270"/>
  <c r="J2269"/>
  <c r="J2268"/>
  <c r="J2267"/>
  <c r="J2266"/>
  <c r="J2265"/>
  <c r="J2264"/>
  <c r="J2263"/>
  <c r="J2262"/>
  <c r="J2261"/>
  <c r="J2260"/>
  <c r="J2259"/>
  <c r="J2258"/>
  <c r="J2257"/>
  <c r="J2256"/>
  <c r="J2255"/>
  <c r="J2254"/>
  <c r="J2253"/>
  <c r="J2252"/>
  <c r="J2251"/>
  <c r="J2250"/>
  <c r="J2249"/>
  <c r="J2248"/>
  <c r="J2247"/>
  <c r="J2246"/>
  <c r="J2245"/>
  <c r="J2244"/>
  <c r="J2243"/>
  <c r="J2242"/>
  <c r="J2241"/>
  <c r="J2240"/>
  <c r="J2239"/>
  <c r="J2238"/>
  <c r="J2237"/>
  <c r="J2236"/>
  <c r="J2235"/>
  <c r="J2234"/>
  <c r="J2233"/>
  <c r="J2232"/>
  <c r="J2231"/>
  <c r="J2230"/>
  <c r="J2229"/>
  <c r="J2228"/>
  <c r="J2227"/>
  <c r="J2226"/>
  <c r="J2225"/>
  <c r="J2224"/>
  <c r="J2223"/>
  <c r="J2222"/>
  <c r="J2221"/>
  <c r="J2220"/>
  <c r="J2219"/>
  <c r="J2218"/>
  <c r="J2217"/>
  <c r="J2216"/>
  <c r="J2215"/>
  <c r="J2214"/>
  <c r="J2213"/>
  <c r="J2212"/>
  <c r="J2211"/>
  <c r="J2210"/>
  <c r="J2209"/>
  <c r="J2208"/>
  <c r="J2207"/>
  <c r="J2206"/>
  <c r="J2205"/>
  <c r="J2204"/>
  <c r="J2203"/>
  <c r="J2202"/>
  <c r="J2201"/>
  <c r="J2200"/>
  <c r="J2199"/>
  <c r="J2198"/>
  <c r="J2197"/>
  <c r="J2196"/>
  <c r="J2195"/>
  <c r="J2194"/>
  <c r="J2193"/>
  <c r="J2192"/>
  <c r="J2191"/>
  <c r="J2190"/>
  <c r="J2189"/>
  <c r="J2188"/>
  <c r="J2187"/>
  <c r="J2186"/>
  <c r="J2185"/>
  <c r="J2184"/>
  <c r="J2183"/>
  <c r="J2182"/>
  <c r="J2181"/>
  <c r="J2180"/>
  <c r="J2179"/>
  <c r="J2178"/>
  <c r="J2177"/>
  <c r="J2176"/>
  <c r="J2175"/>
  <c r="J2174"/>
  <c r="J2173"/>
  <c r="J2172"/>
  <c r="J2171"/>
  <c r="J2170"/>
  <c r="J2169"/>
  <c r="J2168"/>
  <c r="J2167"/>
  <c r="J2166"/>
  <c r="J2165"/>
  <c r="J2164"/>
  <c r="J2163"/>
  <c r="J2162"/>
  <c r="J2161"/>
  <c r="J2160"/>
  <c r="J2159"/>
  <c r="J2158"/>
  <c r="J2157"/>
  <c r="J2156"/>
  <c r="J2155"/>
  <c r="J2154"/>
  <c r="J2153"/>
  <c r="J2152"/>
  <c r="J2151"/>
  <c r="J2150"/>
  <c r="J2149"/>
  <c r="J2148"/>
  <c r="J2147"/>
  <c r="J2146"/>
  <c r="J2145"/>
  <c r="J2144"/>
  <c r="J2143"/>
  <c r="J2142"/>
  <c r="J2141"/>
  <c r="J2140"/>
  <c r="J2139"/>
  <c r="J2138"/>
  <c r="J2137"/>
  <c r="J2136"/>
  <c r="J2135"/>
  <c r="J2134"/>
  <c r="J2133"/>
  <c r="J2132"/>
  <c r="J2131"/>
  <c r="J2130"/>
  <c r="J2129"/>
  <c r="J2128"/>
  <c r="J2127"/>
  <c r="J2126"/>
  <c r="J2125"/>
  <c r="J2124"/>
  <c r="J2123"/>
  <c r="J2122"/>
  <c r="J2121"/>
  <c r="J2120"/>
  <c r="J2119"/>
  <c r="J2118"/>
  <c r="J2117"/>
  <c r="J2116"/>
  <c r="J2115"/>
  <c r="J2114"/>
  <c r="J2113"/>
  <c r="J2112"/>
  <c r="J2111"/>
  <c r="J2110"/>
  <c r="J2109"/>
  <c r="J2108"/>
  <c r="J2107"/>
  <c r="J2106"/>
  <c r="J2105"/>
  <c r="J2104"/>
  <c r="J2103"/>
  <c r="J2102"/>
  <c r="J2101"/>
  <c r="J2100"/>
  <c r="J2099"/>
  <c r="J2098"/>
  <c r="J2097"/>
  <c r="J2096"/>
  <c r="J2095"/>
  <c r="J2094"/>
  <c r="J2093"/>
  <c r="J2092"/>
  <c r="J2091"/>
  <c r="J2090"/>
  <c r="J2089"/>
  <c r="J2088"/>
  <c r="J2087"/>
  <c r="J2086"/>
  <c r="J2085"/>
  <c r="J2084"/>
  <c r="J2083"/>
  <c r="J2082"/>
  <c r="J2081"/>
  <c r="J2080"/>
  <c r="J2079"/>
  <c r="J2078"/>
  <c r="J2077"/>
  <c r="J2076"/>
  <c r="J2075"/>
  <c r="J2074"/>
  <c r="J2073"/>
  <c r="J2072"/>
  <c r="J2071"/>
  <c r="J2070"/>
  <c r="J2069"/>
  <c r="J2068"/>
  <c r="J2067"/>
  <c r="J2066"/>
  <c r="J2065"/>
  <c r="J2064"/>
  <c r="J2063"/>
  <c r="J2062"/>
  <c r="J2061"/>
  <c r="J2060"/>
  <c r="J2059"/>
  <c r="J2058"/>
  <c r="J2057"/>
  <c r="J2056"/>
  <c r="J2055"/>
  <c r="J2054"/>
  <c r="J2053"/>
  <c r="J2052"/>
  <c r="J2051"/>
  <c r="J2050"/>
  <c r="J2049"/>
  <c r="J2048"/>
  <c r="J2047"/>
  <c r="J2046"/>
  <c r="J2045"/>
  <c r="J2044"/>
  <c r="J2043"/>
  <c r="J2042"/>
  <c r="J2041"/>
  <c r="J2040"/>
  <c r="J2039"/>
  <c r="J2038"/>
  <c r="J2037"/>
  <c r="J2036"/>
  <c r="J2035"/>
  <c r="J2034"/>
  <c r="J2033"/>
  <c r="J2032"/>
  <c r="J2031"/>
  <c r="J2030"/>
  <c r="J2029"/>
  <c r="J2028"/>
  <c r="J2027"/>
  <c r="J2026"/>
  <c r="J2025"/>
  <c r="J2024"/>
  <c r="J2023"/>
  <c r="J2022"/>
  <c r="J2021"/>
  <c r="J2020"/>
  <c r="J2019"/>
  <c r="J2018"/>
  <c r="J2017"/>
  <c r="J2016"/>
  <c r="J2015"/>
  <c r="J2014"/>
  <c r="J2013"/>
  <c r="J2012"/>
  <c r="J2011"/>
  <c r="J2010"/>
  <c r="J2009"/>
  <c r="J2008"/>
  <c r="J2007"/>
  <c r="J2006"/>
  <c r="J2005"/>
  <c r="J2004"/>
  <c r="J2003"/>
  <c r="J2002"/>
  <c r="J2001"/>
  <c r="J2000"/>
  <c r="J1999"/>
  <c r="J1998"/>
  <c r="J1997"/>
  <c r="J1996"/>
  <c r="J1995"/>
  <c r="J1994"/>
  <c r="J1993"/>
  <c r="J1992"/>
  <c r="J1991"/>
  <c r="J1990"/>
  <c r="J1989"/>
  <c r="J1988"/>
  <c r="J1987"/>
  <c r="J1986"/>
  <c r="J1985"/>
  <c r="J1984"/>
  <c r="J1983"/>
  <c r="J1982"/>
  <c r="J1981"/>
  <c r="J1980"/>
  <c r="J1979"/>
  <c r="J1978"/>
  <c r="J1977"/>
  <c r="J1976"/>
  <c r="J1975"/>
  <c r="J1974"/>
  <c r="J1973"/>
  <c r="J1972"/>
  <c r="J1971"/>
  <c r="J1970"/>
  <c r="J1969"/>
  <c r="J1968"/>
  <c r="J1967"/>
  <c r="J1966"/>
  <c r="J1965"/>
  <c r="J1964"/>
  <c r="J1963"/>
  <c r="J1962"/>
  <c r="J1961"/>
  <c r="J1960"/>
  <c r="J1959"/>
  <c r="J1958"/>
  <c r="J1957"/>
  <c r="J1956"/>
  <c r="J1955"/>
  <c r="J1954"/>
  <c r="J1953"/>
  <c r="J1952"/>
  <c r="J1951"/>
  <c r="J1950"/>
  <c r="J1949"/>
  <c r="J1948"/>
  <c r="J1947"/>
  <c r="J1946"/>
  <c r="J1945"/>
  <c r="J1944"/>
  <c r="J1943"/>
  <c r="J1942"/>
  <c r="J1941"/>
  <c r="J1940"/>
  <c r="J1939"/>
  <c r="J1938"/>
  <c r="J1937"/>
  <c r="J1936"/>
  <c r="J1935"/>
  <c r="J1934"/>
  <c r="J1933"/>
  <c r="J1932"/>
  <c r="J1931"/>
  <c r="J1930"/>
  <c r="J1929"/>
  <c r="J1928"/>
  <c r="J1927"/>
  <c r="J1926"/>
  <c r="J1925"/>
  <c r="J1924"/>
  <c r="J1923"/>
  <c r="J1922"/>
  <c r="J1921"/>
  <c r="J1920"/>
  <c r="J1919"/>
  <c r="J1918"/>
  <c r="J1917"/>
  <c r="J1916"/>
  <c r="J1915"/>
  <c r="J1914"/>
  <c r="J1913"/>
  <c r="J1912"/>
  <c r="J1911"/>
  <c r="J1910"/>
  <c r="J1909"/>
  <c r="J1908"/>
  <c r="J1907"/>
  <c r="J1906"/>
  <c r="J1905"/>
  <c r="J1904"/>
  <c r="J1903"/>
  <c r="J1902"/>
  <c r="J1901"/>
  <c r="J1900"/>
  <c r="J1899"/>
  <c r="J1898"/>
  <c r="J1897"/>
  <c r="J1896"/>
  <c r="J1895"/>
  <c r="J1894"/>
  <c r="J1893"/>
  <c r="J1892"/>
  <c r="J1891"/>
  <c r="J1890"/>
  <c r="J1889"/>
  <c r="J1888"/>
  <c r="J1887"/>
  <c r="J1886"/>
  <c r="J1885"/>
  <c r="J1884"/>
  <c r="J1883"/>
  <c r="J1882"/>
  <c r="J1881"/>
  <c r="J1880"/>
  <c r="J1879"/>
  <c r="J1878"/>
  <c r="J1877"/>
  <c r="J1876"/>
  <c r="J1875"/>
  <c r="J1874"/>
  <c r="J1873"/>
  <c r="J1872"/>
  <c r="J1871"/>
  <c r="J1870"/>
  <c r="J1869"/>
  <c r="J1868"/>
  <c r="J1867"/>
  <c r="J1866"/>
  <c r="J1865"/>
  <c r="J1864"/>
  <c r="J1863"/>
  <c r="J1862"/>
  <c r="J1861"/>
  <c r="J1860"/>
  <c r="J1859"/>
  <c r="J1858"/>
  <c r="J1857"/>
  <c r="J1856"/>
  <c r="J1855"/>
  <c r="J1854"/>
  <c r="J1853"/>
  <c r="J1852"/>
  <c r="J1851"/>
  <c r="J1850"/>
  <c r="J1849"/>
  <c r="J1848"/>
  <c r="J1847"/>
  <c r="J1846"/>
  <c r="J1845"/>
  <c r="J1844"/>
  <c r="J1843"/>
  <c r="J1842"/>
  <c r="J1841"/>
  <c r="J1840"/>
  <c r="J1839"/>
  <c r="J1838"/>
  <c r="J1837"/>
  <c r="J1836"/>
  <c r="J1835"/>
  <c r="J1834"/>
  <c r="J1833"/>
  <c r="J1832"/>
  <c r="J1831"/>
  <c r="J1830"/>
  <c r="J1829"/>
  <c r="J1828"/>
  <c r="J1827"/>
  <c r="J1826"/>
  <c r="J1825"/>
  <c r="J1824"/>
  <c r="J1823"/>
  <c r="J1822"/>
  <c r="J1821"/>
  <c r="J1820"/>
  <c r="J1819"/>
  <c r="J1818"/>
  <c r="J1817"/>
  <c r="J1816"/>
  <c r="J1815"/>
  <c r="J1814"/>
  <c r="J1813"/>
  <c r="J1812"/>
  <c r="J1811"/>
  <c r="J1810"/>
  <c r="J1809"/>
  <c r="J1808"/>
  <c r="J1807"/>
  <c r="J1806"/>
  <c r="J1805"/>
  <c r="J1804"/>
  <c r="J1803"/>
  <c r="J1802"/>
  <c r="J1801"/>
  <c r="J1800"/>
  <c r="J1799"/>
  <c r="J1798"/>
  <c r="J1797"/>
  <c r="J1796"/>
  <c r="J1795"/>
  <c r="J1794"/>
  <c r="J1793"/>
  <c r="J1792"/>
  <c r="J1791"/>
  <c r="J1790"/>
  <c r="J1789"/>
  <c r="J1788"/>
  <c r="J1787"/>
  <c r="J1786"/>
  <c r="J1785"/>
  <c r="J1784"/>
  <c r="J1783"/>
  <c r="J1782"/>
  <c r="J1781"/>
  <c r="J1780"/>
  <c r="J1779"/>
  <c r="J1778"/>
  <c r="J1777"/>
  <c r="J1776"/>
  <c r="J1775"/>
  <c r="J1774"/>
  <c r="J1773"/>
  <c r="J1772"/>
  <c r="J1771"/>
  <c r="J1770"/>
  <c r="J1769"/>
  <c r="J1768"/>
  <c r="J1767"/>
  <c r="J1766"/>
  <c r="J1765"/>
  <c r="J1764"/>
  <c r="J1763"/>
  <c r="J1762"/>
  <c r="J1761"/>
  <c r="J1760"/>
  <c r="J1759"/>
  <c r="J1758"/>
  <c r="J1757"/>
  <c r="J1756"/>
  <c r="J1755"/>
  <c r="J1754"/>
  <c r="J1753"/>
  <c r="J1752"/>
  <c r="J1751"/>
  <c r="J1750"/>
  <c r="J1749"/>
  <c r="J1748"/>
  <c r="J1747"/>
  <c r="J1746"/>
  <c r="J1745"/>
  <c r="J1744"/>
  <c r="J1743"/>
  <c r="J1742"/>
  <c r="J1741"/>
  <c r="J1740"/>
  <c r="J1739"/>
  <c r="J1738"/>
  <c r="J1737"/>
  <c r="J1736"/>
  <c r="J1735"/>
  <c r="J1734"/>
  <c r="J1733"/>
  <c r="J1732"/>
  <c r="J1731"/>
  <c r="J1730"/>
  <c r="J1729"/>
  <c r="J1728"/>
  <c r="J1727"/>
  <c r="J1726"/>
  <c r="J1725"/>
  <c r="J1724"/>
  <c r="J1723"/>
  <c r="J1722"/>
  <c r="J1721"/>
  <c r="J1720"/>
  <c r="J1719"/>
  <c r="J1718"/>
  <c r="J1717"/>
  <c r="J1716"/>
  <c r="J1715"/>
  <c r="J1714"/>
  <c r="J1713"/>
  <c r="J1712"/>
  <c r="J1711"/>
  <c r="J1710"/>
  <c r="J1709"/>
  <c r="J1708"/>
  <c r="J1707"/>
  <c r="J1706"/>
  <c r="J1705"/>
  <c r="J1704"/>
  <c r="J1703"/>
  <c r="J1702"/>
  <c r="J1701"/>
  <c r="J1700"/>
  <c r="J1699"/>
  <c r="J1698"/>
  <c r="J1697"/>
  <c r="J1696"/>
  <c r="J1695"/>
  <c r="J1694"/>
  <c r="J1693"/>
  <c r="J1692"/>
  <c r="J1691"/>
  <c r="J1690"/>
  <c r="J1689"/>
  <c r="J1688"/>
  <c r="J1687"/>
  <c r="J1686"/>
  <c r="J1685"/>
  <c r="J1684"/>
  <c r="J1683"/>
  <c r="J1682"/>
  <c r="J1681"/>
  <c r="J1680"/>
  <c r="J1679"/>
  <c r="J1678"/>
  <c r="J1677"/>
  <c r="J1676"/>
  <c r="J1675"/>
  <c r="J1674"/>
  <c r="J1673"/>
  <c r="J1672"/>
  <c r="J1671"/>
  <c r="J1670"/>
  <c r="J1669"/>
  <c r="J1668"/>
  <c r="J1667"/>
  <c r="J1666"/>
  <c r="J1665"/>
  <c r="J1664"/>
  <c r="J1663"/>
  <c r="J1662"/>
  <c r="J1661"/>
  <c r="J1660"/>
  <c r="J1659"/>
  <c r="J1658"/>
  <c r="J1657"/>
  <c r="J1656"/>
  <c r="J1655"/>
  <c r="J1654"/>
  <c r="J1653"/>
  <c r="J1652"/>
  <c r="J1651"/>
  <c r="J1650"/>
  <c r="J1649"/>
  <c r="J1648"/>
  <c r="J1647"/>
  <c r="J1646"/>
  <c r="J1645"/>
  <c r="J1644"/>
  <c r="J1643"/>
  <c r="J1642"/>
  <c r="J1641"/>
  <c r="J1640"/>
  <c r="J1639"/>
  <c r="J1638"/>
  <c r="J1637"/>
  <c r="J1636"/>
  <c r="J1635"/>
  <c r="J1634"/>
  <c r="J1633"/>
  <c r="J1632"/>
  <c r="J1631"/>
  <c r="J1630"/>
  <c r="J1629"/>
  <c r="J1628"/>
  <c r="J1627"/>
  <c r="J1626"/>
  <c r="J1625"/>
  <c r="J1624"/>
  <c r="J1623"/>
  <c r="J1622"/>
  <c r="J1621"/>
  <c r="J1620"/>
  <c r="J1619"/>
  <c r="J1618"/>
  <c r="J1617"/>
  <c r="J1616"/>
  <c r="J1615"/>
  <c r="J1614"/>
  <c r="J1613"/>
  <c r="J1612"/>
  <c r="J1611"/>
  <c r="J1610"/>
  <c r="J1609"/>
  <c r="J1608"/>
  <c r="J1607"/>
  <c r="J1606"/>
  <c r="J1605"/>
  <c r="J1604"/>
  <c r="J1603"/>
  <c r="J1602"/>
  <c r="J1601"/>
  <c r="J1600"/>
  <c r="J1599"/>
  <c r="J1598"/>
  <c r="J1597"/>
  <c r="J1596"/>
  <c r="J1595"/>
  <c r="J1594"/>
  <c r="J1593"/>
  <c r="J1592"/>
  <c r="J1591"/>
  <c r="J1590"/>
  <c r="J1589"/>
  <c r="J1588"/>
  <c r="J1587"/>
  <c r="J1586"/>
  <c r="J1585"/>
  <c r="J1584"/>
  <c r="J1583"/>
  <c r="J1582"/>
  <c r="J1581"/>
  <c r="J1580"/>
  <c r="J1579"/>
  <c r="J1578"/>
  <c r="J1577"/>
  <c r="J1576"/>
  <c r="J1575"/>
  <c r="J1574"/>
  <c r="J1573"/>
  <c r="J1572"/>
  <c r="J1571"/>
  <c r="J1570"/>
  <c r="J1569"/>
  <c r="J1568"/>
  <c r="J1567"/>
  <c r="J1566"/>
  <c r="J1565"/>
  <c r="J1564"/>
  <c r="J1563"/>
  <c r="J1562"/>
  <c r="J1561"/>
  <c r="J1560"/>
  <c r="J1559"/>
  <c r="J1558"/>
  <c r="J1557"/>
  <c r="J1556"/>
  <c r="J1555"/>
  <c r="J1554"/>
  <c r="J1553"/>
  <c r="J1552"/>
  <c r="J1551"/>
  <c r="J1550"/>
  <c r="J1549"/>
  <c r="J1548"/>
  <c r="J1547"/>
  <c r="J1546"/>
  <c r="J1545"/>
  <c r="J1544"/>
  <c r="J1543"/>
  <c r="J1542"/>
  <c r="J1541"/>
  <c r="J1540"/>
  <c r="J1539"/>
  <c r="J1538"/>
  <c r="J1537"/>
  <c r="J1536"/>
  <c r="J1535"/>
  <c r="J1534"/>
  <c r="J1533"/>
  <c r="J1532"/>
  <c r="J1531"/>
  <c r="J1530"/>
  <c r="J1529"/>
  <c r="J1528"/>
  <c r="J1527"/>
  <c r="J1526"/>
  <c r="J1525"/>
  <c r="J1524"/>
  <c r="J1523"/>
  <c r="J1522"/>
  <c r="J1521"/>
  <c r="J1520"/>
  <c r="J1519"/>
  <c r="J1518"/>
  <c r="J1517"/>
  <c r="J1516"/>
  <c r="J1515"/>
  <c r="J1514"/>
  <c r="J1513"/>
  <c r="J1512"/>
  <c r="J1511"/>
  <c r="J1510"/>
  <c r="J1509"/>
  <c r="J1508"/>
  <c r="J1507"/>
  <c r="J1506"/>
  <c r="J1505"/>
  <c r="J1504"/>
  <c r="J1503"/>
  <c r="J1502"/>
  <c r="J1501"/>
  <c r="J1500"/>
  <c r="J1499"/>
  <c r="J1498"/>
  <c r="J1497"/>
  <c r="J1496"/>
  <c r="J1495"/>
  <c r="J1494"/>
  <c r="J1493"/>
  <c r="J1492"/>
  <c r="J1491"/>
  <c r="J1490"/>
  <c r="J1489"/>
  <c r="J1488"/>
  <c r="J1487"/>
  <c r="J1486"/>
  <c r="J1485"/>
  <c r="J1484"/>
  <c r="J1483"/>
  <c r="J1482"/>
  <c r="J1481"/>
  <c r="J1480"/>
  <c r="J1479"/>
  <c r="J1478"/>
  <c r="J1477"/>
  <c r="J1476"/>
  <c r="J1475"/>
  <c r="J1474"/>
  <c r="J1473"/>
  <c r="J1472"/>
  <c r="J1471"/>
  <c r="J1470"/>
  <c r="J1469"/>
  <c r="J1468"/>
  <c r="J1467"/>
  <c r="J1466"/>
  <c r="J1465"/>
  <c r="J1464"/>
  <c r="J1463"/>
  <c r="J1462"/>
  <c r="J1461"/>
  <c r="J1460"/>
  <c r="J1459"/>
  <c r="J1458"/>
  <c r="J1457"/>
  <c r="J1456"/>
  <c r="J1455"/>
  <c r="J1454"/>
  <c r="J1453"/>
  <c r="J1452"/>
  <c r="J1451"/>
  <c r="J1450"/>
  <c r="J1449"/>
  <c r="J1448"/>
  <c r="J1447"/>
  <c r="J1446"/>
  <c r="J1445"/>
  <c r="J1444"/>
  <c r="J1443"/>
  <c r="J1442"/>
  <c r="J1441"/>
  <c r="J1440"/>
  <c r="J1439"/>
  <c r="J1438"/>
  <c r="J1437"/>
  <c r="J1436"/>
  <c r="J1435"/>
  <c r="J1434"/>
  <c r="J1433"/>
  <c r="J1432"/>
  <c r="J1431"/>
  <c r="J1430"/>
  <c r="J1429"/>
  <c r="J1428"/>
  <c r="J1427"/>
  <c r="J1426"/>
  <c r="J1425"/>
  <c r="J1424"/>
  <c r="J1423"/>
  <c r="J1422"/>
  <c r="J1421"/>
  <c r="J1420"/>
  <c r="J1419"/>
  <c r="J1418"/>
  <c r="J1417"/>
  <c r="J1416"/>
  <c r="J1415"/>
  <c r="J1414"/>
  <c r="J1413"/>
  <c r="J1412"/>
  <c r="J1411"/>
  <c r="J1410"/>
  <c r="J1409"/>
  <c r="J1408"/>
  <c r="J1407"/>
  <c r="J1406"/>
  <c r="J1405"/>
  <c r="J1404"/>
  <c r="J1403"/>
  <c r="J1402"/>
  <c r="J1401"/>
  <c r="J1400"/>
  <c r="J1399"/>
  <c r="J1398"/>
  <c r="J1397"/>
  <c r="J1396"/>
  <c r="J1395"/>
  <c r="J1394"/>
  <c r="J1393"/>
  <c r="J1392"/>
  <c r="J1391"/>
  <c r="J1390"/>
  <c r="J1389"/>
  <c r="J1388"/>
  <c r="J1387"/>
  <c r="J1386"/>
  <c r="J1385"/>
  <c r="J1384"/>
  <c r="J1383"/>
  <c r="J1382"/>
  <c r="J1381"/>
  <c r="J1380"/>
  <c r="J1379"/>
  <c r="J1378"/>
  <c r="J1377"/>
  <c r="J1376"/>
  <c r="J1375"/>
  <c r="J1374"/>
  <c r="J1373"/>
  <c r="J1372"/>
  <c r="J1371"/>
  <c r="J1370"/>
  <c r="J1369"/>
  <c r="J1368"/>
  <c r="J1367"/>
  <c r="J1366"/>
  <c r="J1365"/>
  <c r="J1364"/>
  <c r="J1363"/>
  <c r="J1362"/>
  <c r="J1361"/>
  <c r="J1360"/>
  <c r="J1359"/>
  <c r="J1358"/>
  <c r="J1357"/>
  <c r="J1356"/>
  <c r="J1355"/>
  <c r="J1354"/>
  <c r="J1353"/>
  <c r="J1352"/>
  <c r="J1351"/>
  <c r="J1350"/>
  <c r="J1349"/>
  <c r="J1348"/>
  <c r="J1347"/>
  <c r="J1346"/>
  <c r="J1345"/>
  <c r="J1344"/>
  <c r="J1343"/>
  <c r="J1342"/>
  <c r="J1341"/>
  <c r="J1340"/>
  <c r="J1339"/>
  <c r="J1338"/>
  <c r="J1337"/>
  <c r="J1336"/>
  <c r="J1335"/>
  <c r="J1334"/>
  <c r="J1333"/>
  <c r="J1332"/>
  <c r="J1331"/>
  <c r="J1330"/>
  <c r="J1329"/>
  <c r="J1328"/>
  <c r="J1327"/>
  <c r="J1326"/>
  <c r="J1325"/>
  <c r="J1324"/>
  <c r="J1323"/>
  <c r="J1322"/>
  <c r="J1321"/>
  <c r="J1320"/>
  <c r="J1319"/>
  <c r="J1318"/>
  <c r="J1317"/>
  <c r="J1316"/>
  <c r="J1315"/>
  <c r="J1314"/>
  <c r="J1313"/>
  <c r="J1312"/>
  <c r="J1311"/>
  <c r="J1310"/>
  <c r="J1309"/>
  <c r="J1308"/>
  <c r="J1307"/>
  <c r="J1306"/>
  <c r="J1305"/>
  <c r="J1304"/>
  <c r="J1303"/>
  <c r="J1302"/>
  <c r="J1301"/>
  <c r="J1300"/>
  <c r="J1299"/>
  <c r="J1298"/>
  <c r="J1297"/>
  <c r="J1296"/>
  <c r="J1295"/>
  <c r="J1294"/>
  <c r="J1293"/>
  <c r="J1292"/>
  <c r="J1291"/>
  <c r="J1290"/>
  <c r="J1289"/>
  <c r="J1288"/>
  <c r="J1287"/>
  <c r="J1286"/>
  <c r="J1285"/>
  <c r="J1284"/>
  <c r="J1283"/>
  <c r="J1282"/>
  <c r="J1281"/>
  <c r="J1280"/>
  <c r="J1279"/>
  <c r="J1278"/>
  <c r="J1277"/>
  <c r="J1276"/>
  <c r="J1275"/>
  <c r="J1274"/>
  <c r="J1273"/>
  <c r="J1272"/>
  <c r="J1271"/>
  <c r="J1270"/>
  <c r="J1269"/>
  <c r="J1268"/>
  <c r="J1267"/>
  <c r="J1266"/>
  <c r="J1265"/>
  <c r="J1264"/>
  <c r="J1263"/>
  <c r="J1262"/>
  <c r="J1261"/>
  <c r="J1260"/>
  <c r="J1259"/>
  <c r="J1258"/>
  <c r="J1257"/>
  <c r="J1256"/>
  <c r="J1255"/>
  <c r="J1254"/>
  <c r="J1253"/>
  <c r="J1252"/>
  <c r="J1251"/>
  <c r="J1250"/>
  <c r="J1249"/>
  <c r="J1248"/>
  <c r="J1247"/>
  <c r="J1246"/>
  <c r="J1245"/>
  <c r="J1244"/>
  <c r="J1243"/>
  <c r="J1242"/>
  <c r="J1241"/>
  <c r="J1240"/>
  <c r="J1239"/>
  <c r="J1238"/>
  <c r="J1237"/>
  <c r="J1236"/>
  <c r="J1235"/>
  <c r="J1234"/>
  <c r="J1233"/>
  <c r="J1232"/>
  <c r="J1231"/>
  <c r="J1230"/>
  <c r="J1229"/>
  <c r="J1228"/>
  <c r="J1227"/>
  <c r="J1226"/>
  <c r="J1225"/>
  <c r="J1224"/>
  <c r="J1223"/>
  <c r="J1222"/>
  <c r="J1221"/>
  <c r="J1220"/>
  <c r="J1219"/>
  <c r="J1218"/>
  <c r="J1217"/>
  <c r="J1216"/>
  <c r="J1215"/>
  <c r="J1214"/>
  <c r="J1213"/>
  <c r="J1212"/>
  <c r="J1211"/>
  <c r="J1210"/>
  <c r="J1209"/>
  <c r="J1208"/>
  <c r="J1207"/>
  <c r="J1206"/>
  <c r="J1205"/>
  <c r="J1204"/>
  <c r="J1203"/>
  <c r="J1202"/>
  <c r="J1201"/>
  <c r="J1200"/>
  <c r="J1199"/>
  <c r="J1198"/>
  <c r="J1197"/>
  <c r="J1196"/>
  <c r="J1195"/>
  <c r="J1194"/>
  <c r="J1193"/>
  <c r="J1192"/>
  <c r="J1191"/>
  <c r="J1190"/>
  <c r="J1189"/>
  <c r="J1188"/>
  <c r="J1187"/>
  <c r="J1186"/>
  <c r="J1185"/>
  <c r="J1184"/>
  <c r="J1183"/>
  <c r="J1182"/>
  <c r="J1181"/>
  <c r="J1180"/>
  <c r="J1179"/>
  <c r="J1178"/>
  <c r="J1177"/>
  <c r="J1176"/>
  <c r="J1175"/>
  <c r="J1174"/>
  <c r="J1173"/>
  <c r="J1172"/>
  <c r="J1171"/>
  <c r="J1170"/>
  <c r="J1169"/>
  <c r="J1168"/>
  <c r="J1167"/>
  <c r="J1166"/>
  <c r="J1165"/>
  <c r="J1164"/>
  <c r="J1163"/>
  <c r="J1162"/>
  <c r="J1161"/>
  <c r="J1160"/>
  <c r="J1159"/>
  <c r="J1158"/>
  <c r="J1157"/>
  <c r="J1156"/>
  <c r="J1155"/>
  <c r="J1154"/>
  <c r="J1153"/>
  <c r="J1152"/>
  <c r="J1151"/>
  <c r="J1150"/>
  <c r="J1149"/>
  <c r="J1148"/>
  <c r="J1147"/>
  <c r="J1146"/>
  <c r="J1145"/>
  <c r="J1144"/>
  <c r="J1143"/>
  <c r="J1142"/>
  <c r="J1141"/>
  <c r="J1140"/>
  <c r="J1139"/>
  <c r="J1138"/>
  <c r="J1137"/>
  <c r="J1136"/>
  <c r="J1135"/>
  <c r="J1134"/>
  <c r="J1133"/>
  <c r="J1132"/>
  <c r="J1131"/>
  <c r="J1130"/>
  <c r="J1129"/>
  <c r="J1128"/>
  <c r="J1127"/>
  <c r="J1126"/>
  <c r="J1125"/>
  <c r="J1124"/>
  <c r="J1123"/>
  <c r="J1122"/>
  <c r="J1121"/>
  <c r="J1120"/>
  <c r="J1119"/>
  <c r="J1118"/>
  <c r="J1117"/>
  <c r="J1116"/>
  <c r="J1115"/>
  <c r="J1114"/>
  <c r="J1113"/>
  <c r="J1112"/>
  <c r="J1111"/>
  <c r="J1110"/>
  <c r="J1109"/>
  <c r="J1108"/>
  <c r="J1107"/>
  <c r="J1106"/>
  <c r="J1105"/>
  <c r="J1104"/>
  <c r="J1103"/>
  <c r="J1102"/>
  <c r="J1101"/>
  <c r="J1100"/>
  <c r="J1099"/>
  <c r="J1098"/>
  <c r="J1097"/>
  <c r="J1096"/>
  <c r="J1095"/>
  <c r="J1094"/>
  <c r="J1093"/>
  <c r="J1092"/>
  <c r="J1091"/>
  <c r="J1090"/>
  <c r="J1089"/>
  <c r="J1088"/>
  <c r="J1087"/>
  <c r="J1086"/>
  <c r="J1085"/>
  <c r="J1084"/>
  <c r="J1083"/>
  <c r="J1082"/>
  <c r="J1081"/>
  <c r="J1080"/>
  <c r="J1079"/>
  <c r="J1078"/>
  <c r="J1077"/>
  <c r="J1076"/>
  <c r="J1075"/>
  <c r="J1074"/>
  <c r="J1073"/>
  <c r="J1072"/>
  <c r="J1071"/>
  <c r="J1070"/>
  <c r="J1069"/>
  <c r="J1068"/>
  <c r="J1067"/>
  <c r="J1066"/>
  <c r="J1065"/>
  <c r="J1064"/>
  <c r="J1063"/>
  <c r="J1062"/>
  <c r="J1061"/>
  <c r="J1060"/>
  <c r="J1059"/>
  <c r="J1058"/>
  <c r="J1057"/>
  <c r="J1056"/>
  <c r="J1055"/>
  <c r="J1054"/>
  <c r="J1053"/>
  <c r="J1052"/>
  <c r="J1051"/>
  <c r="J1050"/>
  <c r="J1049"/>
  <c r="J1048"/>
  <c r="J1047"/>
  <c r="J1046"/>
  <c r="J1045"/>
  <c r="J1044"/>
  <c r="J1043"/>
  <c r="J1042"/>
  <c r="J1041"/>
  <c r="J1040"/>
  <c r="J1039"/>
  <c r="J1038"/>
  <c r="J1037"/>
  <c r="J1036"/>
  <c r="J1035"/>
  <c r="J1034"/>
  <c r="J1033"/>
  <c r="J1032"/>
  <c r="J1031"/>
  <c r="J1030"/>
  <c r="J1029"/>
  <c r="J1028"/>
  <c r="J1027"/>
  <c r="J1026"/>
  <c r="J1025"/>
  <c r="J1024"/>
  <c r="J1023"/>
  <c r="J1022"/>
  <c r="J1021"/>
  <c r="J1020"/>
  <c r="J1019"/>
  <c r="J1018"/>
  <c r="J1017"/>
  <c r="J1016"/>
  <c r="J1015"/>
  <c r="J1014"/>
  <c r="J1013"/>
  <c r="J1012"/>
  <c r="J1011"/>
  <c r="J1010"/>
  <c r="J1009"/>
  <c r="J1008"/>
  <c r="J1007"/>
  <c r="J1006"/>
  <c r="J1005"/>
  <c r="J1004"/>
  <c r="J1003"/>
  <c r="J1002"/>
  <c r="J1001"/>
  <c r="J1000"/>
  <c r="J999"/>
  <c r="J998"/>
  <c r="J997"/>
  <c r="J996"/>
  <c r="J995"/>
  <c r="J994"/>
  <c r="J993"/>
  <c r="J992"/>
  <c r="J991"/>
  <c r="J990"/>
  <c r="J989"/>
  <c r="J988"/>
  <c r="J987"/>
  <c r="J986"/>
  <c r="J985"/>
  <c r="J984"/>
  <c r="J983"/>
  <c r="J982"/>
  <c r="J981"/>
  <c r="J980"/>
  <c r="J979"/>
  <c r="J978"/>
  <c r="J977"/>
  <c r="J976"/>
  <c r="J975"/>
  <c r="J974"/>
  <c r="J973"/>
  <c r="J972"/>
  <c r="J971"/>
  <c r="J970"/>
  <c r="J969"/>
  <c r="J968"/>
  <c r="J967"/>
  <c r="J966"/>
  <c r="J965"/>
  <c r="J964"/>
  <c r="J963"/>
  <c r="J962"/>
  <c r="J961"/>
  <c r="J960"/>
  <c r="J959"/>
  <c r="J958"/>
  <c r="J957"/>
  <c r="J956"/>
  <c r="J955"/>
  <c r="J954"/>
  <c r="J953"/>
  <c r="J952"/>
  <c r="J951"/>
  <c r="J950"/>
  <c r="J949"/>
  <c r="J948"/>
  <c r="J947"/>
  <c r="J946"/>
  <c r="J945"/>
  <c r="J944"/>
  <c r="J943"/>
  <c r="J942"/>
  <c r="J941"/>
  <c r="J940"/>
  <c r="J939"/>
  <c r="J938"/>
  <c r="J937"/>
  <c r="J936"/>
  <c r="J935"/>
  <c r="J934"/>
  <c r="J933"/>
  <c r="J932"/>
  <c r="J931"/>
  <c r="J930"/>
  <c r="J929"/>
  <c r="J928"/>
  <c r="J927"/>
  <c r="J926"/>
  <c r="J925"/>
  <c r="J924"/>
  <c r="J923"/>
  <c r="J922"/>
  <c r="J921"/>
  <c r="J920"/>
  <c r="J919"/>
  <c r="J918"/>
  <c r="J917"/>
  <c r="J916"/>
  <c r="J915"/>
  <c r="J914"/>
  <c r="J913"/>
  <c r="J912"/>
  <c r="J911"/>
  <c r="J910"/>
  <c r="J909"/>
  <c r="J908"/>
  <c r="J907"/>
  <c r="J906"/>
  <c r="J905"/>
  <c r="J904"/>
  <c r="J903"/>
  <c r="J902"/>
  <c r="J901"/>
  <c r="J900"/>
  <c r="J899"/>
  <c r="J898"/>
  <c r="J897"/>
  <c r="J896"/>
  <c r="J895"/>
  <c r="J894"/>
  <c r="J893"/>
  <c r="J892"/>
  <c r="J891"/>
  <c r="J890"/>
  <c r="J889"/>
  <c r="J888"/>
  <c r="J887"/>
  <c r="J886"/>
  <c r="J885"/>
  <c r="J884"/>
  <c r="J883"/>
  <c r="J882"/>
  <c r="J881"/>
  <c r="J880"/>
  <c r="J879"/>
  <c r="J878"/>
  <c r="J877"/>
  <c r="J876"/>
  <c r="J875"/>
  <c r="J874"/>
  <c r="J873"/>
  <c r="J872"/>
  <c r="J871"/>
  <c r="J870"/>
  <c r="J869"/>
  <c r="J868"/>
  <c r="J867"/>
  <c r="J866"/>
  <c r="J865"/>
  <c r="J864"/>
  <c r="J863"/>
  <c r="J862"/>
  <c r="J861"/>
  <c r="J860"/>
  <c r="J859"/>
  <c r="J858"/>
  <c r="J857"/>
  <c r="J856"/>
  <c r="J855"/>
  <c r="J854"/>
  <c r="J853"/>
  <c r="J852"/>
  <c r="J851"/>
  <c r="J850"/>
  <c r="J849"/>
  <c r="J848"/>
  <c r="J847"/>
  <c r="J846"/>
  <c r="J845"/>
  <c r="J844"/>
  <c r="J843"/>
  <c r="J842"/>
  <c r="J841"/>
  <c r="J840"/>
  <c r="J839"/>
  <c r="J838"/>
  <c r="J837"/>
  <c r="J836"/>
  <c r="J835"/>
  <c r="J834"/>
  <c r="J833"/>
  <c r="J832"/>
  <c r="J831"/>
  <c r="J830"/>
  <c r="J829"/>
  <c r="J828"/>
  <c r="J827"/>
  <c r="J826"/>
  <c r="J825"/>
  <c r="J824"/>
  <c r="J823"/>
  <c r="J822"/>
  <c r="J821"/>
  <c r="J820"/>
  <c r="J819"/>
  <c r="J818"/>
  <c r="J817"/>
  <c r="J816"/>
  <c r="J815"/>
  <c r="J814"/>
  <c r="J813"/>
  <c r="J812"/>
  <c r="J811"/>
  <c r="J810"/>
  <c r="J809"/>
  <c r="J808"/>
  <c r="J807"/>
  <c r="J806"/>
  <c r="J805"/>
  <c r="J804"/>
  <c r="J803"/>
  <c r="J802"/>
  <c r="J801"/>
  <c r="J800"/>
  <c r="J799"/>
  <c r="J798"/>
  <c r="J797"/>
  <c r="J796"/>
  <c r="J795"/>
  <c r="J794"/>
  <c r="J793"/>
  <c r="J792"/>
  <c r="J791"/>
  <c r="J790"/>
  <c r="J789"/>
  <c r="J788"/>
  <c r="J787"/>
  <c r="J786"/>
  <c r="J785"/>
  <c r="J784"/>
  <c r="J783"/>
  <c r="J782"/>
  <c r="J781"/>
  <c r="J780"/>
  <c r="J779"/>
  <c r="J778"/>
  <c r="J777"/>
  <c r="J776"/>
  <c r="J775"/>
  <c r="J774"/>
  <c r="J773"/>
  <c r="J772"/>
  <c r="J771"/>
  <c r="J770"/>
  <c r="J769"/>
  <c r="J768"/>
  <c r="J767"/>
  <c r="J766"/>
  <c r="J765"/>
  <c r="J764"/>
  <c r="J763"/>
  <c r="J762"/>
  <c r="J761"/>
  <c r="J760"/>
  <c r="J759"/>
  <c r="J758"/>
  <c r="J757"/>
  <c r="J756"/>
  <c r="J755"/>
  <c r="J754"/>
  <c r="J753"/>
  <c r="J752"/>
  <c r="J751"/>
  <c r="J750"/>
  <c r="J749"/>
  <c r="J748"/>
  <c r="J747"/>
  <c r="J746"/>
  <c r="J745"/>
  <c r="J744"/>
  <c r="J743"/>
  <c r="J742"/>
  <c r="J741"/>
  <c r="J740"/>
  <c r="J739"/>
  <c r="J738"/>
  <c r="J737"/>
  <c r="J736"/>
  <c r="J735"/>
  <c r="J734"/>
  <c r="J733"/>
  <c r="J732"/>
  <c r="J731"/>
  <c r="J730"/>
  <c r="J729"/>
  <c r="J728"/>
  <c r="J727"/>
  <c r="J726"/>
  <c r="J725"/>
  <c r="J724"/>
  <c r="J723"/>
  <c r="J722"/>
  <c r="J721"/>
  <c r="J720"/>
  <c r="J719"/>
  <c r="J718"/>
  <c r="J717"/>
  <c r="J716"/>
  <c r="J715"/>
  <c r="J714"/>
  <c r="J713"/>
  <c r="J712"/>
  <c r="J711"/>
  <c r="J710"/>
  <c r="J709"/>
  <c r="J708"/>
  <c r="J707"/>
  <c r="J706"/>
  <c r="J705"/>
  <c r="J704"/>
  <c r="J703"/>
  <c r="J702"/>
  <c r="J701"/>
  <c r="J700"/>
  <c r="J699"/>
  <c r="J698"/>
  <c r="J697"/>
  <c r="J696"/>
  <c r="J695"/>
  <c r="J694"/>
  <c r="J693"/>
  <c r="J692"/>
  <c r="J691"/>
  <c r="J690"/>
  <c r="J689"/>
  <c r="J688"/>
  <c r="J687"/>
  <c r="J686"/>
  <c r="J685"/>
  <c r="J684"/>
  <c r="J683"/>
  <c r="J682"/>
  <c r="J681"/>
  <c r="J680"/>
  <c r="J679"/>
  <c r="J678"/>
  <c r="J677"/>
  <c r="J676"/>
  <c r="J675"/>
  <c r="J674"/>
  <c r="J673"/>
  <c r="J672"/>
  <c r="J671"/>
  <c r="J670"/>
  <c r="J669"/>
  <c r="J668"/>
  <c r="J667"/>
  <c r="J666"/>
  <c r="J665"/>
  <c r="J664"/>
  <c r="J663"/>
  <c r="J662"/>
  <c r="J661"/>
  <c r="J660"/>
  <c r="J659"/>
  <c r="J658"/>
  <c r="J657"/>
  <c r="J656"/>
  <c r="J655"/>
  <c r="J654"/>
  <c r="J653"/>
  <c r="J652"/>
  <c r="J651"/>
  <c r="J650"/>
  <c r="J649"/>
  <c r="J648"/>
  <c r="J647"/>
  <c r="J646"/>
  <c r="J645"/>
  <c r="J644"/>
  <c r="J643"/>
  <c r="J642"/>
  <c r="J641"/>
  <c r="J640"/>
  <c r="J639"/>
  <c r="J638"/>
  <c r="J637"/>
  <c r="J636"/>
  <c r="J635"/>
  <c r="J634"/>
  <c r="J633"/>
  <c r="J632"/>
  <c r="J631"/>
  <c r="J630"/>
  <c r="J629"/>
  <c r="J628"/>
  <c r="J627"/>
  <c r="J626"/>
  <c r="J625"/>
  <c r="J624"/>
  <c r="J623"/>
  <c r="J622"/>
  <c r="J621"/>
  <c r="J620"/>
  <c r="J619"/>
  <c r="J618"/>
  <c r="J617"/>
  <c r="J616"/>
  <c r="J615"/>
  <c r="J614"/>
  <c r="J613"/>
  <c r="J612"/>
  <c r="J611"/>
  <c r="J610"/>
  <c r="J609"/>
  <c r="J608"/>
  <c r="J607"/>
  <c r="J606"/>
  <c r="J605"/>
  <c r="J604"/>
  <c r="J603"/>
  <c r="J602"/>
  <c r="J601"/>
  <c r="J600"/>
  <c r="J599"/>
  <c r="J598"/>
  <c r="J597"/>
  <c r="J596"/>
  <c r="J595"/>
  <c r="J594"/>
  <c r="J593"/>
  <c r="J592"/>
  <c r="J591"/>
  <c r="J590"/>
  <c r="J589"/>
  <c r="J588"/>
  <c r="J587"/>
  <c r="J586"/>
  <c r="J585"/>
  <c r="J584"/>
  <c r="J583"/>
  <c r="J582"/>
  <c r="J581"/>
  <c r="J580"/>
  <c r="J579"/>
  <c r="J578"/>
  <c r="J577"/>
  <c r="J576"/>
  <c r="J575"/>
  <c r="J574"/>
  <c r="J573"/>
  <c r="J572"/>
  <c r="J571"/>
  <c r="J570"/>
  <c r="J569"/>
  <c r="J568"/>
  <c r="J567"/>
  <c r="J566"/>
  <c r="J565"/>
  <c r="J564"/>
  <c r="J563"/>
  <c r="J562"/>
  <c r="J561"/>
  <c r="J560"/>
  <c r="J559"/>
  <c r="J558"/>
  <c r="J557"/>
  <c r="J556"/>
  <c r="J555"/>
  <c r="J554"/>
  <c r="J553"/>
  <c r="J552"/>
  <c r="J551"/>
  <c r="J550"/>
  <c r="J549"/>
  <c r="J548"/>
  <c r="J547"/>
  <c r="J546"/>
  <c r="J545"/>
  <c r="J544"/>
  <c r="J543"/>
  <c r="J542"/>
  <c r="J541"/>
  <c r="J540"/>
  <c r="J539"/>
  <c r="J538"/>
  <c r="J537"/>
  <c r="J536"/>
  <c r="J535"/>
  <c r="J534"/>
  <c r="J533"/>
  <c r="J532"/>
  <c r="J531"/>
  <c r="J530"/>
  <c r="J529"/>
  <c r="J528"/>
  <c r="J527"/>
  <c r="J526"/>
  <c r="J525"/>
  <c r="J524"/>
  <c r="J523"/>
  <c r="J522"/>
  <c r="J521"/>
  <c r="J520"/>
  <c r="J519"/>
  <c r="J518"/>
  <c r="J517"/>
  <c r="J516"/>
  <c r="J515"/>
  <c r="J514"/>
  <c r="J513"/>
  <c r="J512"/>
  <c r="J511"/>
  <c r="J510"/>
  <c r="J509"/>
  <c r="J508"/>
  <c r="J507"/>
  <c r="J506"/>
  <c r="J505"/>
  <c r="J504"/>
  <c r="J503"/>
  <c r="J502"/>
  <c r="J501"/>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AB8" i="235" l="1" a="1"/>
  <c r="AB8" s="1"/>
  <c r="AB9" s="1" a="1"/>
  <c r="AB9" s="1"/>
  <c r="J1854" i="230"/>
  <c r="I1854"/>
  <c r="H1854"/>
  <c r="J1853"/>
  <c r="I1853"/>
  <c r="H1853"/>
  <c r="J1852"/>
  <c r="I1852"/>
  <c r="H1852"/>
  <c r="J1851"/>
  <c r="I1851"/>
  <c r="H1851"/>
  <c r="J1850"/>
  <c r="I1850"/>
  <c r="H1850"/>
  <c r="J1849"/>
  <c r="I1849"/>
  <c r="H1849"/>
  <c r="J1848"/>
  <c r="I1848"/>
  <c r="H1848"/>
  <c r="J1847"/>
  <c r="I1847"/>
  <c r="H1847"/>
  <c r="J1846"/>
  <c r="I1846"/>
  <c r="H1846"/>
  <c r="J1845"/>
  <c r="I1845"/>
  <c r="H1845"/>
  <c r="J1844"/>
  <c r="I1844"/>
  <c r="H1844"/>
  <c r="J1843"/>
  <c r="I1843"/>
  <c r="H1843"/>
  <c r="J1842"/>
  <c r="I1842"/>
  <c r="H1842"/>
  <c r="J1841"/>
  <c r="I1841"/>
  <c r="H1841"/>
  <c r="J1840"/>
  <c r="I1840"/>
  <c r="H1840"/>
  <c r="J1839"/>
  <c r="I1839"/>
  <c r="H1839"/>
  <c r="J1838"/>
  <c r="I1838"/>
  <c r="H1838"/>
  <c r="J1837"/>
  <c r="I1837"/>
  <c r="H1837"/>
  <c r="J1836"/>
  <c r="I1836"/>
  <c r="H1836"/>
  <c r="J1835"/>
  <c r="I1835"/>
  <c r="H1835"/>
  <c r="J1834"/>
  <c r="I1834"/>
  <c r="H1834"/>
  <c r="J1833"/>
  <c r="I1833"/>
  <c r="H1833"/>
  <c r="J1832"/>
  <c r="I1832"/>
  <c r="H1832"/>
  <c r="J1831"/>
  <c r="I1831"/>
  <c r="H1831"/>
  <c r="J1830"/>
  <c r="I1830"/>
  <c r="H1830"/>
  <c r="J1829"/>
  <c r="I1829"/>
  <c r="H1829"/>
  <c r="J1828"/>
  <c r="I1828"/>
  <c r="H1828"/>
  <c r="J1827"/>
  <c r="I1827"/>
  <c r="H1827"/>
  <c r="J1826"/>
  <c r="I1826"/>
  <c r="H1826"/>
  <c r="J1825"/>
  <c r="I1825"/>
  <c r="H1825"/>
  <c r="J1824"/>
  <c r="I1824"/>
  <c r="H1824"/>
  <c r="J1823"/>
  <c r="I1823"/>
  <c r="H1823"/>
  <c r="J1822"/>
  <c r="I1822"/>
  <c r="H1822"/>
  <c r="J1821"/>
  <c r="I1821"/>
  <c r="H1821"/>
  <c r="J1820"/>
  <c r="I1820"/>
  <c r="H1820"/>
  <c r="J1819"/>
  <c r="I1819"/>
  <c r="H1819"/>
  <c r="J1818"/>
  <c r="I1818"/>
  <c r="H1818"/>
  <c r="J1817"/>
  <c r="I1817"/>
  <c r="H1817"/>
  <c r="J1816"/>
  <c r="I1816"/>
  <c r="H1816"/>
  <c r="J1815"/>
  <c r="I1815"/>
  <c r="H1815"/>
  <c r="J1814"/>
  <c r="I1814"/>
  <c r="H1814"/>
  <c r="J1813"/>
  <c r="I1813"/>
  <c r="H1813"/>
  <c r="J1812"/>
  <c r="I1812"/>
  <c r="H1812"/>
  <c r="J1811"/>
  <c r="I1811"/>
  <c r="H1811"/>
  <c r="J1810"/>
  <c r="I1810"/>
  <c r="H1810"/>
  <c r="J1809"/>
  <c r="I1809"/>
  <c r="H1809"/>
  <c r="J1808"/>
  <c r="I1808"/>
  <c r="H1808"/>
  <c r="J1807"/>
  <c r="I1807"/>
  <c r="H1807"/>
  <c r="J1806"/>
  <c r="I1806"/>
  <c r="H1806"/>
  <c r="J1805"/>
  <c r="I1805"/>
  <c r="H1805"/>
  <c r="J1804"/>
  <c r="I1804"/>
  <c r="H1804"/>
  <c r="J1803"/>
  <c r="I1803"/>
  <c r="H1803"/>
  <c r="J1802"/>
  <c r="I1802"/>
  <c r="H1802"/>
  <c r="J1801"/>
  <c r="I1801"/>
  <c r="H1801"/>
  <c r="J1800"/>
  <c r="I1800"/>
  <c r="H1800"/>
  <c r="J1799"/>
  <c r="I1799"/>
  <c r="H1799"/>
  <c r="J1798"/>
  <c r="I1798"/>
  <c r="H1798"/>
  <c r="J1797"/>
  <c r="I1797"/>
  <c r="H1797"/>
  <c r="J1796"/>
  <c r="I1796"/>
  <c r="H1796"/>
  <c r="J1795"/>
  <c r="I1795"/>
  <c r="H1795"/>
  <c r="J1794"/>
  <c r="I1794"/>
  <c r="H1794"/>
  <c r="J1793"/>
  <c r="I1793"/>
  <c r="H1793"/>
  <c r="J1792"/>
  <c r="I1792"/>
  <c r="H1792"/>
  <c r="J1791"/>
  <c r="I1791"/>
  <c r="H1791"/>
  <c r="J1790"/>
  <c r="I1790"/>
  <c r="H1790"/>
  <c r="J1789"/>
  <c r="I1789"/>
  <c r="H1789"/>
  <c r="J1788"/>
  <c r="I1788"/>
  <c r="H1788"/>
  <c r="J1787"/>
  <c r="I1787"/>
  <c r="H1787"/>
  <c r="J1786"/>
  <c r="I1786"/>
  <c r="H1786"/>
  <c r="J1785"/>
  <c r="I1785"/>
  <c r="H1785"/>
  <c r="J1784"/>
  <c r="I1784"/>
  <c r="H1784"/>
  <c r="J1783"/>
  <c r="I1783"/>
  <c r="H1783"/>
  <c r="J1782"/>
  <c r="I1782"/>
  <c r="H1782"/>
  <c r="J1781"/>
  <c r="I1781"/>
  <c r="H1781"/>
  <c r="J1780"/>
  <c r="I1780"/>
  <c r="H1780"/>
  <c r="J1779"/>
  <c r="I1779"/>
  <c r="H1779"/>
  <c r="J1778"/>
  <c r="I1778"/>
  <c r="H1778"/>
  <c r="J1777"/>
  <c r="I1777"/>
  <c r="H1777"/>
  <c r="J1776"/>
  <c r="I1776"/>
  <c r="H1776"/>
  <c r="J1775"/>
  <c r="I1775"/>
  <c r="H1775"/>
  <c r="J1774"/>
  <c r="I1774"/>
  <c r="H1774"/>
  <c r="J1773"/>
  <c r="I1773"/>
  <c r="H1773"/>
  <c r="J1772"/>
  <c r="I1772"/>
  <c r="H1772"/>
  <c r="J1771"/>
  <c r="I1771"/>
  <c r="H1771"/>
  <c r="J1770"/>
  <c r="I1770"/>
  <c r="H1770"/>
  <c r="J1769"/>
  <c r="I1769"/>
  <c r="H1769"/>
  <c r="J1768"/>
  <c r="I1768"/>
  <c r="H1768"/>
  <c r="J1767"/>
  <c r="I1767"/>
  <c r="H1767"/>
  <c r="J1766"/>
  <c r="I1766"/>
  <c r="H1766"/>
  <c r="J1765"/>
  <c r="I1765"/>
  <c r="H1765"/>
  <c r="J1764"/>
  <c r="I1764"/>
  <c r="H1764"/>
  <c r="J1763"/>
  <c r="I1763"/>
  <c r="H1763"/>
  <c r="J1762"/>
  <c r="I1762"/>
  <c r="H1762"/>
  <c r="J1761"/>
  <c r="I1761"/>
  <c r="H1761"/>
  <c r="J1760"/>
  <c r="I1760"/>
  <c r="H1760"/>
  <c r="J1759"/>
  <c r="I1759"/>
  <c r="H1759"/>
  <c r="J1758"/>
  <c r="I1758"/>
  <c r="H1758"/>
  <c r="J1757"/>
  <c r="I1757"/>
  <c r="H1757"/>
  <c r="J1756"/>
  <c r="I1756"/>
  <c r="H1756"/>
  <c r="J1755"/>
  <c r="I1755"/>
  <c r="H1755"/>
  <c r="J1754"/>
  <c r="I1754"/>
  <c r="H1754"/>
  <c r="J1753"/>
  <c r="I1753"/>
  <c r="H1753"/>
  <c r="J1752"/>
  <c r="I1752"/>
  <c r="H1752"/>
  <c r="J1751"/>
  <c r="I1751"/>
  <c r="H1751"/>
  <c r="J1750"/>
  <c r="I1750"/>
  <c r="H1750"/>
  <c r="J1749"/>
  <c r="I1749"/>
  <c r="H1749"/>
  <c r="J1748"/>
  <c r="I1748"/>
  <c r="H1748"/>
  <c r="J1747"/>
  <c r="I1747"/>
  <c r="H1747"/>
  <c r="J1746"/>
  <c r="I1746"/>
  <c r="H1746"/>
  <c r="J1745"/>
  <c r="I1745"/>
  <c r="H1745"/>
  <c r="J1744"/>
  <c r="I1744"/>
  <c r="H1744"/>
  <c r="J1743"/>
  <c r="I1743"/>
  <c r="H1743"/>
  <c r="J1742"/>
  <c r="I1742"/>
  <c r="H1742"/>
  <c r="J1741"/>
  <c r="I1741"/>
  <c r="H1741"/>
  <c r="J1740"/>
  <c r="I1740"/>
  <c r="H1740"/>
  <c r="J1739"/>
  <c r="I1739"/>
  <c r="H1739"/>
  <c r="J1738"/>
  <c r="I1738"/>
  <c r="H1738"/>
  <c r="J1737"/>
  <c r="I1737"/>
  <c r="H1737"/>
  <c r="J1736"/>
  <c r="I1736"/>
  <c r="H1736"/>
  <c r="J1735"/>
  <c r="I1735"/>
  <c r="H1735"/>
  <c r="J1734"/>
  <c r="I1734"/>
  <c r="H1734"/>
  <c r="J1733"/>
  <c r="I1733"/>
  <c r="H1733"/>
  <c r="J1732"/>
  <c r="I1732"/>
  <c r="H1732"/>
  <c r="J1731"/>
  <c r="I1731"/>
  <c r="H1731"/>
  <c r="J1730"/>
  <c r="I1730"/>
  <c r="H1730"/>
  <c r="J1729"/>
  <c r="I1729"/>
  <c r="H1729"/>
  <c r="J1728"/>
  <c r="I1728"/>
  <c r="H1728"/>
  <c r="J1727"/>
  <c r="I1727"/>
  <c r="H1727"/>
  <c r="J1726"/>
  <c r="I1726"/>
  <c r="H1726"/>
  <c r="J1725"/>
  <c r="I1725"/>
  <c r="H1725"/>
  <c r="J1724"/>
  <c r="I1724"/>
  <c r="H1724"/>
  <c r="J1723"/>
  <c r="I1723"/>
  <c r="H1723"/>
  <c r="J1722"/>
  <c r="I1722"/>
  <c r="H1722"/>
  <c r="J1721"/>
  <c r="I1721"/>
  <c r="H1721"/>
  <c r="J1720"/>
  <c r="I1720"/>
  <c r="H1720"/>
  <c r="J1719"/>
  <c r="I1719"/>
  <c r="H1719"/>
  <c r="J1718"/>
  <c r="I1718"/>
  <c r="H1718"/>
  <c r="J1717"/>
  <c r="I1717"/>
  <c r="H1717"/>
  <c r="J1716"/>
  <c r="I1716"/>
  <c r="H1716"/>
  <c r="J1715"/>
  <c r="I1715"/>
  <c r="H1715"/>
  <c r="J1714"/>
  <c r="I1714"/>
  <c r="H1714"/>
  <c r="J1713"/>
  <c r="I1713"/>
  <c r="H1713"/>
  <c r="J1712"/>
  <c r="I1712"/>
  <c r="H1712"/>
  <c r="J1711"/>
  <c r="I1711"/>
  <c r="H1711"/>
  <c r="J1710"/>
  <c r="I1710"/>
  <c r="H1710"/>
  <c r="J1709"/>
  <c r="I1709"/>
  <c r="H1709"/>
  <c r="J1708"/>
  <c r="I1708"/>
  <c r="H1708"/>
  <c r="J1707"/>
  <c r="I1707"/>
  <c r="H1707"/>
  <c r="J1706"/>
  <c r="I1706"/>
  <c r="H1706"/>
  <c r="J1705"/>
  <c r="I1705"/>
  <c r="H1705"/>
  <c r="J1704"/>
  <c r="I1704"/>
  <c r="H1704"/>
  <c r="J1703"/>
  <c r="I1703"/>
  <c r="H1703"/>
  <c r="J1702"/>
  <c r="I1702"/>
  <c r="H1702"/>
  <c r="J1701"/>
  <c r="I1701"/>
  <c r="H1701"/>
  <c r="J1700"/>
  <c r="I1700"/>
  <c r="H1700"/>
  <c r="J1699"/>
  <c r="I1699"/>
  <c r="H1699"/>
  <c r="J1698"/>
  <c r="I1698"/>
  <c r="H1698"/>
  <c r="J1697"/>
  <c r="I1697"/>
  <c r="H1697"/>
  <c r="J1696"/>
  <c r="I1696"/>
  <c r="H1696"/>
  <c r="J1695"/>
  <c r="I1695"/>
  <c r="H1695"/>
  <c r="J1694"/>
  <c r="I1694"/>
  <c r="H1694"/>
  <c r="J1693"/>
  <c r="I1693"/>
  <c r="H1693"/>
  <c r="J1692"/>
  <c r="I1692"/>
  <c r="H1692"/>
  <c r="J1691"/>
  <c r="I1691"/>
  <c r="H1691"/>
  <c r="J1690"/>
  <c r="I1690"/>
  <c r="H1690"/>
  <c r="J1689"/>
  <c r="I1689"/>
  <c r="H1689"/>
  <c r="J1688"/>
  <c r="I1688"/>
  <c r="H1688"/>
  <c r="J1687"/>
  <c r="I1687"/>
  <c r="H1687"/>
  <c r="J1686"/>
  <c r="I1686"/>
  <c r="H1686"/>
  <c r="J1685"/>
  <c r="I1685"/>
  <c r="H1685"/>
  <c r="J1684"/>
  <c r="I1684"/>
  <c r="H1684"/>
  <c r="J1683"/>
  <c r="I1683"/>
  <c r="H1683"/>
  <c r="J1682"/>
  <c r="I1682"/>
  <c r="H1682"/>
  <c r="J1681"/>
  <c r="I1681"/>
  <c r="H1681"/>
  <c r="J1680"/>
  <c r="I1680"/>
  <c r="H1680"/>
  <c r="J1679"/>
  <c r="I1679"/>
  <c r="H1679"/>
  <c r="J1678"/>
  <c r="I1678"/>
  <c r="H1678"/>
  <c r="J1677"/>
  <c r="I1677"/>
  <c r="H1677"/>
  <c r="J1676"/>
  <c r="I1676"/>
  <c r="H1676"/>
  <c r="J1675"/>
  <c r="I1675"/>
  <c r="H1675"/>
  <c r="J1674"/>
  <c r="I1674"/>
  <c r="H1674"/>
  <c r="J1673"/>
  <c r="I1673"/>
  <c r="H1673"/>
  <c r="J1672"/>
  <c r="I1672"/>
  <c r="H1672"/>
  <c r="J1671"/>
  <c r="I1671"/>
  <c r="H1671"/>
  <c r="J1670"/>
  <c r="I1670"/>
  <c r="H1670"/>
  <c r="J1669"/>
  <c r="I1669"/>
  <c r="H1669"/>
  <c r="J1668"/>
  <c r="I1668"/>
  <c r="H1668"/>
  <c r="J1667"/>
  <c r="I1667"/>
  <c r="H1667"/>
  <c r="J1666"/>
  <c r="I1666"/>
  <c r="H1666"/>
  <c r="J1665"/>
  <c r="I1665"/>
  <c r="H1665"/>
  <c r="J1664"/>
  <c r="I1664"/>
  <c r="H1664"/>
  <c r="J1663"/>
  <c r="I1663"/>
  <c r="H1663"/>
  <c r="J1662"/>
  <c r="I1662"/>
  <c r="H1662"/>
  <c r="J1661"/>
  <c r="I1661"/>
  <c r="H1661"/>
  <c r="J1660"/>
  <c r="I1660"/>
  <c r="H1660"/>
  <c r="J1659"/>
  <c r="I1659"/>
  <c r="H1659"/>
  <c r="J1658"/>
  <c r="I1658"/>
  <c r="H1658"/>
  <c r="J1657"/>
  <c r="I1657"/>
  <c r="H1657"/>
  <c r="J1656"/>
  <c r="I1656"/>
  <c r="H1656"/>
  <c r="J1655"/>
  <c r="I1655"/>
  <c r="H1655"/>
  <c r="J1654"/>
  <c r="I1654"/>
  <c r="H1654"/>
  <c r="J1653"/>
  <c r="I1653"/>
  <c r="H1653"/>
  <c r="J1652"/>
  <c r="I1652"/>
  <c r="H1652"/>
  <c r="J1651"/>
  <c r="I1651"/>
  <c r="H1651"/>
  <c r="J1650"/>
  <c r="I1650"/>
  <c r="H1650"/>
  <c r="J1649"/>
  <c r="I1649"/>
  <c r="H1649"/>
  <c r="J1648"/>
  <c r="I1648"/>
  <c r="H1648"/>
  <c r="J1647"/>
  <c r="I1647"/>
  <c r="H1647"/>
  <c r="J1646"/>
  <c r="I1646"/>
  <c r="H1646"/>
  <c r="J1645"/>
  <c r="I1645"/>
  <c r="H1645"/>
  <c r="J1644"/>
  <c r="I1644"/>
  <c r="H1644"/>
  <c r="J1643"/>
  <c r="I1643"/>
  <c r="H1643"/>
  <c r="J1642"/>
  <c r="I1642"/>
  <c r="H1642"/>
  <c r="J1641"/>
  <c r="I1641"/>
  <c r="H1641"/>
  <c r="J1640"/>
  <c r="I1640"/>
  <c r="H1640"/>
  <c r="J1639"/>
  <c r="I1639"/>
  <c r="H1639"/>
  <c r="J1638"/>
  <c r="I1638"/>
  <c r="H1638"/>
  <c r="J1637"/>
  <c r="I1637"/>
  <c r="H1637"/>
  <c r="J1636"/>
  <c r="I1636"/>
  <c r="H1636"/>
  <c r="J1635"/>
  <c r="I1635"/>
  <c r="H1635"/>
  <c r="J1634"/>
  <c r="I1634"/>
  <c r="H1634"/>
  <c r="J1633"/>
  <c r="I1633"/>
  <c r="H1633"/>
  <c r="J1632"/>
  <c r="I1632"/>
  <c r="H1632"/>
  <c r="J1631"/>
  <c r="I1631"/>
  <c r="H1631"/>
  <c r="J1630"/>
  <c r="I1630"/>
  <c r="H1630"/>
  <c r="J1629"/>
  <c r="I1629"/>
  <c r="H1629"/>
  <c r="J1628"/>
  <c r="I1628"/>
  <c r="H1628"/>
  <c r="J1627"/>
  <c r="I1627"/>
  <c r="H1627"/>
  <c r="J1626"/>
  <c r="I1626"/>
  <c r="H1626"/>
  <c r="J1625"/>
  <c r="I1625"/>
  <c r="H1625"/>
  <c r="J1624"/>
  <c r="I1624"/>
  <c r="H1624"/>
  <c r="J1623"/>
  <c r="I1623"/>
  <c r="H1623"/>
  <c r="J1622"/>
  <c r="I1622"/>
  <c r="H1622"/>
  <c r="J1621"/>
  <c r="I1621"/>
  <c r="H1621"/>
  <c r="J1620"/>
  <c r="I1620"/>
  <c r="H1620"/>
  <c r="J1619"/>
  <c r="I1619"/>
  <c r="H1619"/>
  <c r="J1618"/>
  <c r="I1618"/>
  <c r="H1618"/>
  <c r="J1617"/>
  <c r="I1617"/>
  <c r="H1617"/>
  <c r="J1616"/>
  <c r="I1616"/>
  <c r="H1616"/>
  <c r="J1615"/>
  <c r="I1615"/>
  <c r="H1615"/>
  <c r="J1614"/>
  <c r="I1614"/>
  <c r="H1614"/>
  <c r="J1613"/>
  <c r="I1613"/>
  <c r="H1613"/>
  <c r="J1612"/>
  <c r="I1612"/>
  <c r="H1612"/>
  <c r="J1611"/>
  <c r="I1611"/>
  <c r="H1611"/>
  <c r="J1610"/>
  <c r="I1610"/>
  <c r="H1610"/>
  <c r="J1609"/>
  <c r="I1609"/>
  <c r="H1609"/>
  <c r="J1608"/>
  <c r="I1608"/>
  <c r="H1608"/>
  <c r="J1607"/>
  <c r="I1607"/>
  <c r="H1607"/>
  <c r="J1606"/>
  <c r="I1606"/>
  <c r="H1606"/>
  <c r="J1605"/>
  <c r="I1605"/>
  <c r="H1605"/>
  <c r="J1604"/>
  <c r="I1604"/>
  <c r="H1604"/>
  <c r="J1603"/>
  <c r="I1603"/>
  <c r="H1603"/>
  <c r="J1602"/>
  <c r="I1602"/>
  <c r="H1602"/>
  <c r="J1601"/>
  <c r="I1601"/>
  <c r="H1601"/>
  <c r="J1600"/>
  <c r="I1600"/>
  <c r="H1600"/>
  <c r="J1599"/>
  <c r="I1599"/>
  <c r="H1599"/>
  <c r="J1598"/>
  <c r="I1598"/>
  <c r="H1598"/>
  <c r="J1597"/>
  <c r="I1597"/>
  <c r="H1597"/>
  <c r="J1596"/>
  <c r="I1596"/>
  <c r="H1596"/>
  <c r="J1595"/>
  <c r="I1595"/>
  <c r="H1595"/>
  <c r="J1594"/>
  <c r="I1594"/>
  <c r="H1594"/>
  <c r="J1593"/>
  <c r="I1593"/>
  <c r="H1593"/>
  <c r="J1592"/>
  <c r="I1592"/>
  <c r="H1592"/>
  <c r="J1591"/>
  <c r="I1591"/>
  <c r="H1591"/>
  <c r="J1590"/>
  <c r="I1590"/>
  <c r="H1590"/>
  <c r="J1589"/>
  <c r="I1589"/>
  <c r="H1589"/>
  <c r="J1588"/>
  <c r="I1588"/>
  <c r="H1588"/>
  <c r="J1587"/>
  <c r="I1587"/>
  <c r="H1587"/>
  <c r="J1586"/>
  <c r="I1586"/>
  <c r="H1586"/>
  <c r="J1585"/>
  <c r="I1585"/>
  <c r="H1585"/>
  <c r="J1584"/>
  <c r="I1584"/>
  <c r="H1584"/>
  <c r="J1583"/>
  <c r="I1583"/>
  <c r="H1583"/>
  <c r="J1582"/>
  <c r="I1582"/>
  <c r="H1582"/>
  <c r="J1581"/>
  <c r="I1581"/>
  <c r="H1581"/>
  <c r="J1580"/>
  <c r="I1580"/>
  <c r="H1580"/>
  <c r="J1579"/>
  <c r="I1579"/>
  <c r="H1579"/>
  <c r="J1578"/>
  <c r="I1578"/>
  <c r="H1578"/>
  <c r="J1577"/>
  <c r="I1577"/>
  <c r="H1577"/>
  <c r="J1576"/>
  <c r="I1576"/>
  <c r="H1576"/>
  <c r="J1575"/>
  <c r="I1575"/>
  <c r="H1575"/>
  <c r="J1574"/>
  <c r="I1574"/>
  <c r="H1574"/>
  <c r="J1573"/>
  <c r="I1573"/>
  <c r="H1573"/>
  <c r="J1572"/>
  <c r="I1572"/>
  <c r="H1572"/>
  <c r="J1571"/>
  <c r="I1571"/>
  <c r="H1571"/>
  <c r="J1570"/>
  <c r="I1570"/>
  <c r="H1570"/>
  <c r="J1569"/>
  <c r="I1569"/>
  <c r="H1569"/>
  <c r="J1568"/>
  <c r="I1568"/>
  <c r="H1568"/>
  <c r="J1567"/>
  <c r="I1567"/>
  <c r="H1567"/>
  <c r="J1566"/>
  <c r="I1566"/>
  <c r="H1566"/>
  <c r="J1565"/>
  <c r="I1565"/>
  <c r="H1565"/>
  <c r="J1564"/>
  <c r="I1564"/>
  <c r="H1564"/>
  <c r="J1563"/>
  <c r="I1563"/>
  <c r="H1563"/>
  <c r="J1562"/>
  <c r="I1562"/>
  <c r="H1562"/>
  <c r="J1561"/>
  <c r="I1561"/>
  <c r="H1561"/>
  <c r="J1560"/>
  <c r="I1560"/>
  <c r="H1560"/>
  <c r="J1559"/>
  <c r="I1559"/>
  <c r="H1559"/>
  <c r="J1558"/>
  <c r="I1558"/>
  <c r="H1558"/>
  <c r="J1557"/>
  <c r="I1557"/>
  <c r="H1557"/>
  <c r="J1556"/>
  <c r="I1556"/>
  <c r="H1556"/>
  <c r="J1555"/>
  <c r="I1555"/>
  <c r="H1555"/>
  <c r="J1554"/>
  <c r="I1554"/>
  <c r="H1554"/>
  <c r="J1553"/>
  <c r="I1553"/>
  <c r="H1553"/>
  <c r="J1552"/>
  <c r="I1552"/>
  <c r="H1552"/>
  <c r="J1551"/>
  <c r="I1551"/>
  <c r="H1551"/>
  <c r="J1550"/>
  <c r="I1550"/>
  <c r="H1550"/>
  <c r="J1549"/>
  <c r="I1549"/>
  <c r="H1549"/>
  <c r="J1548"/>
  <c r="I1548"/>
  <c r="H1548"/>
  <c r="J1547"/>
  <c r="I1547"/>
  <c r="H1547"/>
  <c r="J1546"/>
  <c r="I1546"/>
  <c r="H1546"/>
  <c r="J1545"/>
  <c r="I1545"/>
  <c r="H1545"/>
  <c r="J1544"/>
  <c r="I1544"/>
  <c r="H1544"/>
  <c r="J1543"/>
  <c r="I1543"/>
  <c r="H1543"/>
  <c r="J1542"/>
  <c r="I1542"/>
  <c r="H1542"/>
  <c r="J1541"/>
  <c r="I1541"/>
  <c r="H1541"/>
  <c r="J1540"/>
  <c r="I1540"/>
  <c r="H1540"/>
  <c r="J1539"/>
  <c r="I1539"/>
  <c r="H1539"/>
  <c r="J1538"/>
  <c r="I1538"/>
  <c r="H1538"/>
  <c r="J1537"/>
  <c r="I1537"/>
  <c r="H1537"/>
  <c r="J1536"/>
  <c r="I1536"/>
  <c r="H1536"/>
  <c r="J1535"/>
  <c r="I1535"/>
  <c r="H1535"/>
  <c r="J1534"/>
  <c r="I1534"/>
  <c r="H1534"/>
  <c r="J1533"/>
  <c r="I1533"/>
  <c r="H1533"/>
  <c r="J1532"/>
  <c r="I1532"/>
  <c r="H1532"/>
  <c r="J1531"/>
  <c r="I1531"/>
  <c r="H1531"/>
  <c r="J1530"/>
  <c r="I1530"/>
  <c r="H1530"/>
  <c r="J1529"/>
  <c r="I1529"/>
  <c r="H1529"/>
  <c r="J1528"/>
  <c r="I1528"/>
  <c r="H1528"/>
  <c r="J1527"/>
  <c r="I1527"/>
  <c r="H1527"/>
  <c r="J1526"/>
  <c r="I1526"/>
  <c r="H1526"/>
  <c r="J1525"/>
  <c r="I1525"/>
  <c r="H1525"/>
  <c r="J1524"/>
  <c r="I1524"/>
  <c r="H1524"/>
  <c r="J1523"/>
  <c r="I1523"/>
  <c r="H1523"/>
  <c r="J1522"/>
  <c r="I1522"/>
  <c r="H1522"/>
  <c r="J1521"/>
  <c r="I1521"/>
  <c r="H1521"/>
  <c r="J1520"/>
  <c r="I1520"/>
  <c r="H1520"/>
  <c r="J1519"/>
  <c r="I1519"/>
  <c r="H1519"/>
  <c r="J1518"/>
  <c r="I1518"/>
  <c r="H1518"/>
  <c r="J1517"/>
  <c r="I1517"/>
  <c r="H1517"/>
  <c r="J1516"/>
  <c r="I1516"/>
  <c r="H1516"/>
  <c r="J1515"/>
  <c r="I1515"/>
  <c r="H1515"/>
  <c r="J1514"/>
  <c r="I1514"/>
  <c r="H1514"/>
  <c r="J1513"/>
  <c r="I1513"/>
  <c r="H1513"/>
  <c r="J1512"/>
  <c r="I1512"/>
  <c r="H1512"/>
  <c r="J1511"/>
  <c r="I1511"/>
  <c r="H1511"/>
  <c r="J1510"/>
  <c r="I1510"/>
  <c r="H1510"/>
  <c r="J1509"/>
  <c r="I1509"/>
  <c r="H1509"/>
  <c r="J1508"/>
  <c r="I1508"/>
  <c r="H1508"/>
  <c r="J1507"/>
  <c r="I1507"/>
  <c r="H1507"/>
  <c r="J1506"/>
  <c r="I1506"/>
  <c r="H1506"/>
  <c r="J1505"/>
  <c r="I1505"/>
  <c r="H1505"/>
  <c r="J1504"/>
  <c r="I1504"/>
  <c r="H1504"/>
  <c r="J1503"/>
  <c r="I1503"/>
  <c r="H1503"/>
  <c r="J1502"/>
  <c r="I1502"/>
  <c r="H1502"/>
  <c r="J1501"/>
  <c r="I1501"/>
  <c r="H1501"/>
  <c r="J1500"/>
  <c r="I1500"/>
  <c r="H1500"/>
  <c r="J1499"/>
  <c r="I1499"/>
  <c r="H1499"/>
  <c r="J1498"/>
  <c r="I1498"/>
  <c r="H1498"/>
  <c r="J1497"/>
  <c r="I1497"/>
  <c r="H1497"/>
  <c r="J1496"/>
  <c r="I1496"/>
  <c r="H1496"/>
  <c r="J1495"/>
  <c r="I1495"/>
  <c r="H1495"/>
  <c r="J1494"/>
  <c r="I1494"/>
  <c r="H1494"/>
  <c r="J1493"/>
  <c r="I1493"/>
  <c r="H1493"/>
  <c r="J1492"/>
  <c r="I1492"/>
  <c r="H1492"/>
  <c r="J1491"/>
  <c r="I1491"/>
  <c r="H1491"/>
  <c r="J1490"/>
  <c r="I1490"/>
  <c r="H1490"/>
  <c r="J1489"/>
  <c r="I1489"/>
  <c r="H1489"/>
  <c r="J1488"/>
  <c r="I1488"/>
  <c r="H1488"/>
  <c r="J1487"/>
  <c r="I1487"/>
  <c r="H1487"/>
  <c r="J1486"/>
  <c r="I1486"/>
  <c r="H1486"/>
  <c r="J1485"/>
  <c r="I1485"/>
  <c r="H1485"/>
  <c r="J1484"/>
  <c r="I1484"/>
  <c r="H1484"/>
  <c r="J1483"/>
  <c r="I1483"/>
  <c r="H1483"/>
  <c r="J1482"/>
  <c r="I1482"/>
  <c r="H1482"/>
  <c r="J1481"/>
  <c r="I1481"/>
  <c r="H1481"/>
  <c r="J1480"/>
  <c r="I1480"/>
  <c r="H1480"/>
  <c r="J1479"/>
  <c r="I1479"/>
  <c r="H1479"/>
  <c r="J1478"/>
  <c r="I1478"/>
  <c r="H1478"/>
  <c r="J1477"/>
  <c r="I1477"/>
  <c r="H1477"/>
  <c r="J1476"/>
  <c r="I1476"/>
  <c r="H1476"/>
  <c r="J1475"/>
  <c r="I1475"/>
  <c r="H1475"/>
  <c r="J1474"/>
  <c r="I1474"/>
  <c r="H1474"/>
  <c r="J1473"/>
  <c r="I1473"/>
  <c r="H1473"/>
  <c r="J1472"/>
  <c r="I1472"/>
  <c r="H1472"/>
  <c r="J1471"/>
  <c r="I1471"/>
  <c r="H1471"/>
  <c r="J1470"/>
  <c r="I1470"/>
  <c r="H1470"/>
  <c r="J1469"/>
  <c r="I1469"/>
  <c r="H1469"/>
  <c r="J1468"/>
  <c r="I1468"/>
  <c r="H1468"/>
  <c r="J1467"/>
  <c r="I1467"/>
  <c r="H1467"/>
  <c r="J1466"/>
  <c r="I1466"/>
  <c r="H1466"/>
  <c r="J1465"/>
  <c r="I1465"/>
  <c r="H1465"/>
  <c r="J1464"/>
  <c r="I1464"/>
  <c r="H1464"/>
  <c r="J1463"/>
  <c r="I1463"/>
  <c r="H1463"/>
  <c r="J1462"/>
  <c r="I1462"/>
  <c r="H1462"/>
  <c r="J1461"/>
  <c r="I1461"/>
  <c r="H1461"/>
  <c r="J1460"/>
  <c r="I1460"/>
  <c r="H1460"/>
  <c r="J1459"/>
  <c r="I1459"/>
  <c r="H1459"/>
  <c r="J1458"/>
  <c r="I1458"/>
  <c r="H1458"/>
  <c r="J1457"/>
  <c r="I1457"/>
  <c r="H1457"/>
  <c r="J1456"/>
  <c r="I1456"/>
  <c r="H1456"/>
  <c r="J1455"/>
  <c r="I1455"/>
  <c r="H1455"/>
  <c r="J1454"/>
  <c r="I1454"/>
  <c r="H1454"/>
  <c r="J1453"/>
  <c r="I1453"/>
  <c r="H1453"/>
  <c r="J1452"/>
  <c r="I1452"/>
  <c r="H1452"/>
  <c r="J1451"/>
  <c r="I1451"/>
  <c r="H1451"/>
  <c r="J1450"/>
  <c r="I1450"/>
  <c r="H1450"/>
  <c r="J1449"/>
  <c r="I1449"/>
  <c r="H1449"/>
  <c r="J1448"/>
  <c r="I1448"/>
  <c r="H1448"/>
  <c r="J1447"/>
  <c r="I1447"/>
  <c r="H1447"/>
  <c r="J1446"/>
  <c r="I1446"/>
  <c r="H1446"/>
  <c r="J1445"/>
  <c r="I1445"/>
  <c r="H1445"/>
  <c r="J1444"/>
  <c r="I1444"/>
  <c r="H1444"/>
  <c r="J1443"/>
  <c r="I1443"/>
  <c r="H1443"/>
  <c r="J1442"/>
  <c r="I1442"/>
  <c r="H1442"/>
  <c r="J1441"/>
  <c r="I1441"/>
  <c r="H1441"/>
  <c r="J1440"/>
  <c r="I1440"/>
  <c r="H1440"/>
  <c r="J1439"/>
  <c r="I1439"/>
  <c r="H1439"/>
  <c r="J1438"/>
  <c r="I1438"/>
  <c r="H1438"/>
  <c r="J1437"/>
  <c r="I1437"/>
  <c r="H1437"/>
  <c r="J1436"/>
  <c r="I1436"/>
  <c r="H1436"/>
  <c r="J1435"/>
  <c r="I1435"/>
  <c r="H1435"/>
  <c r="J1434"/>
  <c r="I1434"/>
  <c r="H1434"/>
  <c r="J1433"/>
  <c r="I1433"/>
  <c r="H1433"/>
  <c r="J1432"/>
  <c r="I1432"/>
  <c r="H1432"/>
  <c r="J1431"/>
  <c r="I1431"/>
  <c r="H1431"/>
  <c r="J1430"/>
  <c r="I1430"/>
  <c r="H1430"/>
  <c r="J1429"/>
  <c r="I1429"/>
  <c r="H1429"/>
  <c r="J1428"/>
  <c r="I1428"/>
  <c r="H1428"/>
  <c r="J1427"/>
  <c r="I1427"/>
  <c r="H1427"/>
  <c r="J1426"/>
  <c r="I1426"/>
  <c r="H1426"/>
  <c r="J1425"/>
  <c r="I1425"/>
  <c r="H1425"/>
  <c r="J1424"/>
  <c r="I1424"/>
  <c r="H1424"/>
  <c r="J1423"/>
  <c r="I1423"/>
  <c r="H1423"/>
  <c r="J1422"/>
  <c r="I1422"/>
  <c r="H1422"/>
  <c r="J1421"/>
  <c r="I1421"/>
  <c r="H1421"/>
  <c r="J1420"/>
  <c r="I1420"/>
  <c r="H1420"/>
  <c r="J1419"/>
  <c r="I1419"/>
  <c r="H1419"/>
  <c r="J1418"/>
  <c r="I1418"/>
  <c r="H1418"/>
  <c r="J1417"/>
  <c r="I1417"/>
  <c r="H1417"/>
  <c r="J1416"/>
  <c r="I1416"/>
  <c r="H1416"/>
  <c r="J1415"/>
  <c r="I1415"/>
  <c r="H1415"/>
  <c r="J1414"/>
  <c r="I1414"/>
  <c r="H1414"/>
  <c r="J1413"/>
  <c r="I1413"/>
  <c r="H1413"/>
  <c r="J1412"/>
  <c r="I1412"/>
  <c r="H1412"/>
  <c r="J1411"/>
  <c r="I1411"/>
  <c r="H1411"/>
  <c r="J1410"/>
  <c r="I1410"/>
  <c r="H1410"/>
  <c r="J1409"/>
  <c r="I1409"/>
  <c r="H1409"/>
  <c r="J1408"/>
  <c r="I1408"/>
  <c r="H1408"/>
  <c r="J1407"/>
  <c r="I1407"/>
  <c r="H1407"/>
  <c r="J1406"/>
  <c r="I1406"/>
  <c r="H1406"/>
  <c r="J1405"/>
  <c r="I1405"/>
  <c r="H1405"/>
  <c r="J1404"/>
  <c r="I1404"/>
  <c r="H1404"/>
  <c r="J1403"/>
  <c r="I1403"/>
  <c r="H1403"/>
  <c r="J1402"/>
  <c r="I1402"/>
  <c r="H1402"/>
  <c r="J1401"/>
  <c r="I1401"/>
  <c r="H1401"/>
  <c r="J1400"/>
  <c r="I1400"/>
  <c r="H1400"/>
  <c r="J1399"/>
  <c r="I1399"/>
  <c r="H1399"/>
  <c r="J1398"/>
  <c r="I1398"/>
  <c r="H1398"/>
  <c r="J1397"/>
  <c r="I1397"/>
  <c r="H1397"/>
  <c r="J1396"/>
  <c r="I1396"/>
  <c r="H1396"/>
  <c r="J1395"/>
  <c r="I1395"/>
  <c r="H1395"/>
  <c r="J1394"/>
  <c r="I1394"/>
  <c r="H1394"/>
  <c r="J1393"/>
  <c r="I1393"/>
  <c r="H1393"/>
  <c r="J1392"/>
  <c r="I1392"/>
  <c r="H1392"/>
  <c r="J1391"/>
  <c r="I1391"/>
  <c r="H1391"/>
  <c r="J1390"/>
  <c r="I1390"/>
  <c r="H1390"/>
  <c r="J1389"/>
  <c r="I1389"/>
  <c r="H1389"/>
  <c r="J1388"/>
  <c r="I1388"/>
  <c r="H1388"/>
  <c r="J1387"/>
  <c r="I1387"/>
  <c r="H1387"/>
  <c r="J1386"/>
  <c r="I1386"/>
  <c r="H1386"/>
  <c r="J1385"/>
  <c r="I1385"/>
  <c r="H1385"/>
  <c r="J1384"/>
  <c r="I1384"/>
  <c r="H1384"/>
  <c r="J1383"/>
  <c r="I1383"/>
  <c r="H1383"/>
  <c r="J1382"/>
  <c r="I1382"/>
  <c r="H1382"/>
  <c r="J1381"/>
  <c r="I1381"/>
  <c r="H1381"/>
  <c r="J1380"/>
  <c r="I1380"/>
  <c r="H1380"/>
  <c r="J1379"/>
  <c r="I1379"/>
  <c r="H1379"/>
  <c r="J1378"/>
  <c r="I1378"/>
  <c r="H1378"/>
  <c r="J1377"/>
  <c r="I1377"/>
  <c r="H1377"/>
  <c r="J1376"/>
  <c r="I1376"/>
  <c r="H1376"/>
  <c r="J1375"/>
  <c r="I1375"/>
  <c r="H1375"/>
  <c r="J1374"/>
  <c r="I1374"/>
  <c r="H1374"/>
  <c r="J1373"/>
  <c r="I1373"/>
  <c r="H1373"/>
  <c r="J1372"/>
  <c r="I1372"/>
  <c r="H1372"/>
  <c r="J1371"/>
  <c r="I1371"/>
  <c r="H1371"/>
  <c r="J1370"/>
  <c r="I1370"/>
  <c r="H1370"/>
  <c r="J1369"/>
  <c r="I1369"/>
  <c r="H1369"/>
  <c r="J1368"/>
  <c r="I1368"/>
  <c r="H1368"/>
  <c r="J1367"/>
  <c r="I1367"/>
  <c r="H1367"/>
  <c r="J1366"/>
  <c r="I1366"/>
  <c r="H1366"/>
  <c r="J1365"/>
  <c r="I1365"/>
  <c r="H1365"/>
  <c r="J1364"/>
  <c r="I1364"/>
  <c r="H1364"/>
  <c r="J1363"/>
  <c r="I1363"/>
  <c r="H1363"/>
  <c r="J1362"/>
  <c r="I1362"/>
  <c r="H1362"/>
  <c r="J1361"/>
  <c r="I1361"/>
  <c r="H1361"/>
  <c r="J1360"/>
  <c r="I1360"/>
  <c r="H1360"/>
  <c r="J1359"/>
  <c r="I1359"/>
  <c r="H1359"/>
  <c r="J1358"/>
  <c r="I1358"/>
  <c r="H1358"/>
  <c r="J1357"/>
  <c r="I1357"/>
  <c r="H1357"/>
  <c r="J1356"/>
  <c r="I1356"/>
  <c r="H1356"/>
  <c r="J1355"/>
  <c r="I1355"/>
  <c r="H1355"/>
  <c r="J1354"/>
  <c r="I1354"/>
  <c r="H1354"/>
  <c r="J1353"/>
  <c r="I1353"/>
  <c r="H1353"/>
  <c r="J1352"/>
  <c r="I1352"/>
  <c r="H1352"/>
  <c r="J1351"/>
  <c r="I1351"/>
  <c r="H1351"/>
  <c r="J1350"/>
  <c r="I1350"/>
  <c r="H1350"/>
  <c r="J1349"/>
  <c r="I1349"/>
  <c r="H1349"/>
  <c r="J1348"/>
  <c r="I1348"/>
  <c r="H1348"/>
  <c r="J1347"/>
  <c r="I1347"/>
  <c r="H1347"/>
  <c r="J1346"/>
  <c r="I1346"/>
  <c r="H1346"/>
  <c r="J1345"/>
  <c r="I1345"/>
  <c r="H1345"/>
  <c r="J1344"/>
  <c r="I1344"/>
  <c r="H1344"/>
  <c r="J1343"/>
  <c r="I1343"/>
  <c r="H1343"/>
  <c r="J1342"/>
  <c r="I1342"/>
  <c r="H1342"/>
  <c r="J1341"/>
  <c r="I1341"/>
  <c r="H1341"/>
  <c r="J1340"/>
  <c r="I1340"/>
  <c r="H1340"/>
  <c r="J1339"/>
  <c r="I1339"/>
  <c r="H1339"/>
  <c r="J1338"/>
  <c r="I1338"/>
  <c r="H1338"/>
  <c r="J1337"/>
  <c r="I1337"/>
  <c r="H1337"/>
  <c r="J1336"/>
  <c r="I1336"/>
  <c r="H1336"/>
  <c r="J1335"/>
  <c r="I1335"/>
  <c r="H1335"/>
  <c r="J1334"/>
  <c r="I1334"/>
  <c r="H1334"/>
  <c r="J1333"/>
  <c r="I1333"/>
  <c r="H1333"/>
  <c r="J1332"/>
  <c r="I1332"/>
  <c r="H1332"/>
  <c r="J1331"/>
  <c r="I1331"/>
  <c r="H1331"/>
  <c r="J1330"/>
  <c r="I1330"/>
  <c r="H1330"/>
  <c r="J1329"/>
  <c r="I1329"/>
  <c r="H1329"/>
  <c r="J1328"/>
  <c r="I1328"/>
  <c r="H1328"/>
  <c r="J1327"/>
  <c r="I1327"/>
  <c r="H1327"/>
  <c r="J1326"/>
  <c r="I1326"/>
  <c r="H1326"/>
  <c r="J1325"/>
  <c r="I1325"/>
  <c r="H1325"/>
  <c r="J1324"/>
  <c r="I1324"/>
  <c r="H1324"/>
  <c r="J1323"/>
  <c r="I1323"/>
  <c r="H1323"/>
  <c r="J1322"/>
  <c r="I1322"/>
  <c r="H1322"/>
  <c r="J1321"/>
  <c r="I1321"/>
  <c r="H1321"/>
  <c r="J1320"/>
  <c r="I1320"/>
  <c r="H1320"/>
  <c r="J1319"/>
  <c r="I1319"/>
  <c r="H1319"/>
  <c r="J1318"/>
  <c r="I1318"/>
  <c r="H1318"/>
  <c r="J1317"/>
  <c r="I1317"/>
  <c r="H1317"/>
  <c r="J1316"/>
  <c r="I1316"/>
  <c r="H1316"/>
  <c r="J1315"/>
  <c r="I1315"/>
  <c r="H1315"/>
  <c r="J1314"/>
  <c r="I1314"/>
  <c r="H1314"/>
  <c r="J1313"/>
  <c r="I1313"/>
  <c r="H1313"/>
  <c r="J1312"/>
  <c r="I1312"/>
  <c r="H1312"/>
  <c r="J1311"/>
  <c r="I1311"/>
  <c r="H1311"/>
  <c r="J1310"/>
  <c r="I1310"/>
  <c r="H1310"/>
  <c r="J1309"/>
  <c r="I1309"/>
  <c r="H1309"/>
  <c r="J1308"/>
  <c r="I1308"/>
  <c r="H1308"/>
  <c r="J1307"/>
  <c r="I1307"/>
  <c r="H1307"/>
  <c r="J1306"/>
  <c r="I1306"/>
  <c r="H1306"/>
  <c r="J1305"/>
  <c r="I1305"/>
  <c r="H1305"/>
  <c r="J1304"/>
  <c r="I1304"/>
  <c r="H1304"/>
  <c r="J1303"/>
  <c r="I1303"/>
  <c r="H1303"/>
  <c r="J1302"/>
  <c r="I1302"/>
  <c r="H1302"/>
  <c r="J1301"/>
  <c r="I1301"/>
  <c r="H1301"/>
  <c r="J1300"/>
  <c r="I1300"/>
  <c r="H1300"/>
  <c r="J1299"/>
  <c r="I1299"/>
  <c r="H1299"/>
  <c r="J1298"/>
  <c r="I1298"/>
  <c r="H1298"/>
  <c r="J1297"/>
  <c r="I1297"/>
  <c r="H1297"/>
  <c r="J1296"/>
  <c r="I1296"/>
  <c r="H1296"/>
  <c r="J1295"/>
  <c r="I1295"/>
  <c r="H1295"/>
  <c r="J1294"/>
  <c r="I1294"/>
  <c r="H1294"/>
  <c r="J1293"/>
  <c r="I1293"/>
  <c r="H1293"/>
  <c r="J1292"/>
  <c r="I1292"/>
  <c r="H1292"/>
  <c r="J1291"/>
  <c r="I1291"/>
  <c r="H1291"/>
  <c r="J1290"/>
  <c r="I1290"/>
  <c r="H1290"/>
  <c r="J1289"/>
  <c r="I1289"/>
  <c r="H1289"/>
  <c r="J1288"/>
  <c r="I1288"/>
  <c r="H1288"/>
  <c r="J1287"/>
  <c r="I1287"/>
  <c r="H1287"/>
  <c r="J1286"/>
  <c r="I1286"/>
  <c r="H1286"/>
  <c r="J1285"/>
  <c r="I1285"/>
  <c r="H1285"/>
  <c r="J1284"/>
  <c r="I1284"/>
  <c r="H1284"/>
  <c r="J1283"/>
  <c r="I1283"/>
  <c r="H1283"/>
  <c r="J1282"/>
  <c r="I1282"/>
  <c r="H1282"/>
  <c r="J1281"/>
  <c r="I1281"/>
  <c r="H1281"/>
  <c r="J1280"/>
  <c r="I1280"/>
  <c r="H1280"/>
  <c r="J1279"/>
  <c r="I1279"/>
  <c r="H1279"/>
  <c r="J1278"/>
  <c r="I1278"/>
  <c r="H1278"/>
  <c r="J1277"/>
  <c r="I1277"/>
  <c r="H1277"/>
  <c r="J1276"/>
  <c r="I1276"/>
  <c r="H1276"/>
  <c r="J1275"/>
  <c r="I1275"/>
  <c r="H1275"/>
  <c r="J1274"/>
  <c r="I1274"/>
  <c r="H1274"/>
  <c r="J1273"/>
  <c r="I1273"/>
  <c r="H1273"/>
  <c r="J1272"/>
  <c r="I1272"/>
  <c r="H1272"/>
  <c r="J1271"/>
  <c r="I1271"/>
  <c r="H1271"/>
  <c r="J1270"/>
  <c r="I1270"/>
  <c r="H1270"/>
  <c r="J1269"/>
  <c r="I1269"/>
  <c r="H1269"/>
  <c r="J1268"/>
  <c r="I1268"/>
  <c r="H1268"/>
  <c r="J1267"/>
  <c r="I1267"/>
  <c r="H1267"/>
  <c r="J1266"/>
  <c r="I1266"/>
  <c r="H1266"/>
  <c r="J1265"/>
  <c r="I1265"/>
  <c r="H1265"/>
  <c r="J1264"/>
  <c r="I1264"/>
  <c r="H1264"/>
  <c r="J1263"/>
  <c r="I1263"/>
  <c r="H1263"/>
  <c r="J1262"/>
  <c r="I1262"/>
  <c r="H1262"/>
  <c r="J1261"/>
  <c r="I1261"/>
  <c r="H1261"/>
  <c r="J1260"/>
  <c r="I1260"/>
  <c r="H1260"/>
  <c r="J1259"/>
  <c r="I1259"/>
  <c r="H1259"/>
  <c r="J1258"/>
  <c r="I1258"/>
  <c r="H1258"/>
  <c r="J1257"/>
  <c r="I1257"/>
  <c r="H1257"/>
  <c r="J1256"/>
  <c r="I1256"/>
  <c r="H1256"/>
  <c r="J1255"/>
  <c r="I1255"/>
  <c r="H1255"/>
  <c r="J1254"/>
  <c r="I1254"/>
  <c r="H1254"/>
  <c r="J1253"/>
  <c r="I1253"/>
  <c r="H1253"/>
  <c r="J1252"/>
  <c r="I1252"/>
  <c r="H1252"/>
  <c r="J1251"/>
  <c r="I1251"/>
  <c r="H1251"/>
  <c r="J1250"/>
  <c r="I1250"/>
  <c r="H1250"/>
  <c r="J1249"/>
  <c r="I1249"/>
  <c r="H1249"/>
  <c r="J1248"/>
  <c r="I1248"/>
  <c r="H1248"/>
  <c r="J1247"/>
  <c r="I1247"/>
  <c r="H1247"/>
  <c r="J1246"/>
  <c r="I1246"/>
  <c r="H1246"/>
  <c r="J1245"/>
  <c r="I1245"/>
  <c r="H1245"/>
  <c r="J1244"/>
  <c r="I1244"/>
  <c r="H1244"/>
  <c r="J1243"/>
  <c r="I1243"/>
  <c r="H1243"/>
  <c r="J1242"/>
  <c r="I1242"/>
  <c r="H1242"/>
  <c r="J1241"/>
  <c r="I1241"/>
  <c r="H1241"/>
  <c r="J1240"/>
  <c r="I1240"/>
  <c r="H1240"/>
  <c r="J1239"/>
  <c r="I1239"/>
  <c r="H1239"/>
  <c r="J1238"/>
  <c r="I1238"/>
  <c r="H1238"/>
  <c r="J1237"/>
  <c r="I1237"/>
  <c r="H1237"/>
  <c r="J1236"/>
  <c r="I1236"/>
  <c r="H1236"/>
  <c r="J1235"/>
  <c r="I1235"/>
  <c r="H1235"/>
  <c r="J1234"/>
  <c r="I1234"/>
  <c r="H1234"/>
  <c r="J1233"/>
  <c r="I1233"/>
  <c r="H1233"/>
  <c r="J1232"/>
  <c r="I1232"/>
  <c r="H1232"/>
  <c r="J1231"/>
  <c r="I1231"/>
  <c r="H1231"/>
  <c r="J1230"/>
  <c r="I1230"/>
  <c r="H1230"/>
  <c r="J1229"/>
  <c r="I1229"/>
  <c r="H1229"/>
  <c r="J1228"/>
  <c r="I1228"/>
  <c r="H1228"/>
  <c r="J1227"/>
  <c r="I1227"/>
  <c r="H1227"/>
  <c r="J1226"/>
  <c r="I1226"/>
  <c r="H1226"/>
  <c r="J1225"/>
  <c r="I1225"/>
  <c r="H1225"/>
  <c r="J1224"/>
  <c r="I1224"/>
  <c r="H1224"/>
  <c r="J1223"/>
  <c r="I1223"/>
  <c r="H1223"/>
  <c r="J1222"/>
  <c r="I1222"/>
  <c r="H1222"/>
  <c r="J1221"/>
  <c r="I1221"/>
  <c r="H1221"/>
  <c r="J1220"/>
  <c r="I1220"/>
  <c r="H1220"/>
  <c r="J1219"/>
  <c r="I1219"/>
  <c r="H1219"/>
  <c r="J1218"/>
  <c r="I1218"/>
  <c r="H1218"/>
  <c r="J1217"/>
  <c r="I1217"/>
  <c r="H1217"/>
  <c r="J1216"/>
  <c r="I1216"/>
  <c r="H1216"/>
  <c r="J1215"/>
  <c r="I1215"/>
  <c r="H1215"/>
  <c r="J1214"/>
  <c r="I1214"/>
  <c r="H1214"/>
  <c r="J1213"/>
  <c r="I1213"/>
  <c r="H1213"/>
  <c r="J1212"/>
  <c r="I1212"/>
  <c r="H1212"/>
  <c r="J1211"/>
  <c r="I1211"/>
  <c r="H1211"/>
  <c r="J1210"/>
  <c r="I1210"/>
  <c r="H1210"/>
  <c r="J1209"/>
  <c r="I1209"/>
  <c r="H1209"/>
  <c r="J1208"/>
  <c r="I1208"/>
  <c r="H1208"/>
  <c r="J1207"/>
  <c r="I1207"/>
  <c r="H1207"/>
  <c r="J1206"/>
  <c r="I1206"/>
  <c r="H1206"/>
  <c r="J1205"/>
  <c r="I1205"/>
  <c r="H1205"/>
  <c r="J1204"/>
  <c r="I1204"/>
  <c r="H1204"/>
  <c r="J1203"/>
  <c r="I1203"/>
  <c r="H1203"/>
  <c r="J1202"/>
  <c r="I1202"/>
  <c r="H1202"/>
  <c r="J1201"/>
  <c r="I1201"/>
  <c r="H1201"/>
  <c r="J1200"/>
  <c r="I1200"/>
  <c r="H1200"/>
  <c r="J1199"/>
  <c r="I1199"/>
  <c r="H1199"/>
  <c r="J1198"/>
  <c r="I1198"/>
  <c r="H1198"/>
  <c r="J1197"/>
  <c r="I1197"/>
  <c r="H1197"/>
  <c r="J1196"/>
  <c r="I1196"/>
  <c r="H1196"/>
  <c r="J1195"/>
  <c r="I1195"/>
  <c r="H1195"/>
  <c r="J1194"/>
  <c r="I1194"/>
  <c r="H1194"/>
  <c r="J1193"/>
  <c r="I1193"/>
  <c r="H1193"/>
  <c r="J1192"/>
  <c r="I1192"/>
  <c r="H1192"/>
  <c r="J1191"/>
  <c r="I1191"/>
  <c r="H1191"/>
  <c r="J1190"/>
  <c r="I1190"/>
  <c r="H1190"/>
  <c r="J1189"/>
  <c r="I1189"/>
  <c r="H1189"/>
  <c r="J1188"/>
  <c r="I1188"/>
  <c r="H1188"/>
  <c r="J1187"/>
  <c r="I1187"/>
  <c r="H1187"/>
  <c r="J1186"/>
  <c r="I1186"/>
  <c r="H1186"/>
  <c r="J1185"/>
  <c r="I1185"/>
  <c r="H1185"/>
  <c r="J1184"/>
  <c r="I1184"/>
  <c r="H1184"/>
  <c r="J1183"/>
  <c r="I1183"/>
  <c r="H1183"/>
  <c r="J1182"/>
  <c r="I1182"/>
  <c r="H1182"/>
  <c r="J1181"/>
  <c r="I1181"/>
  <c r="H1181"/>
  <c r="J1180"/>
  <c r="I1180"/>
  <c r="H1180"/>
  <c r="J1179"/>
  <c r="I1179"/>
  <c r="H1179"/>
  <c r="J1178"/>
  <c r="I1178"/>
  <c r="H1178"/>
  <c r="J1177"/>
  <c r="I1177"/>
  <c r="H1177"/>
  <c r="J1176"/>
  <c r="I1176"/>
  <c r="H1176"/>
  <c r="J1175"/>
  <c r="I1175"/>
  <c r="H1175"/>
  <c r="J1174"/>
  <c r="I1174"/>
  <c r="H1174"/>
  <c r="J1173"/>
  <c r="I1173"/>
  <c r="H1173"/>
  <c r="J1172"/>
  <c r="I1172"/>
  <c r="H1172"/>
  <c r="J1171"/>
  <c r="I1171"/>
  <c r="H1171"/>
  <c r="J1170"/>
  <c r="I1170"/>
  <c r="H1170"/>
  <c r="J1169"/>
  <c r="I1169"/>
  <c r="H1169"/>
  <c r="J1168"/>
  <c r="I1168"/>
  <c r="H1168"/>
  <c r="J1167"/>
  <c r="I1167"/>
  <c r="H1167"/>
  <c r="J1166"/>
  <c r="I1166"/>
  <c r="H1166"/>
  <c r="J1165"/>
  <c r="I1165"/>
  <c r="H1165"/>
  <c r="J1164"/>
  <c r="I1164"/>
  <c r="H1164"/>
  <c r="J1163"/>
  <c r="I1163"/>
  <c r="H1163"/>
  <c r="J1162"/>
  <c r="I1162"/>
  <c r="H1162"/>
  <c r="J1161"/>
  <c r="I1161"/>
  <c r="H1161"/>
  <c r="J1160"/>
  <c r="I1160"/>
  <c r="H1160"/>
  <c r="J1159"/>
  <c r="I1159"/>
  <c r="H1159"/>
  <c r="J1158"/>
  <c r="I1158"/>
  <c r="H1158"/>
  <c r="J1157"/>
  <c r="I1157"/>
  <c r="H1157"/>
  <c r="J1156"/>
  <c r="I1156"/>
  <c r="H1156"/>
  <c r="J1155"/>
  <c r="I1155"/>
  <c r="H1155"/>
  <c r="J1154"/>
  <c r="I1154"/>
  <c r="H1154"/>
  <c r="J1153"/>
  <c r="I1153"/>
  <c r="H1153"/>
  <c r="J1152"/>
  <c r="I1152"/>
  <c r="H1152"/>
  <c r="J1151"/>
  <c r="I1151"/>
  <c r="H1151"/>
  <c r="J1150"/>
  <c r="I1150"/>
  <c r="H1150"/>
  <c r="J1149"/>
  <c r="I1149"/>
  <c r="H1149"/>
  <c r="J1148"/>
  <c r="I1148"/>
  <c r="H1148"/>
  <c r="J1147"/>
  <c r="I1147"/>
  <c r="H1147"/>
  <c r="J1146"/>
  <c r="I1146"/>
  <c r="H1146"/>
  <c r="J1145"/>
  <c r="I1145"/>
  <c r="H1145"/>
  <c r="J1144"/>
  <c r="I1144"/>
  <c r="H1144"/>
  <c r="J1143"/>
  <c r="I1143"/>
  <c r="H1143"/>
  <c r="J1142"/>
  <c r="I1142"/>
  <c r="H1142"/>
  <c r="J1141"/>
  <c r="I1141"/>
  <c r="H1141"/>
  <c r="J1140"/>
  <c r="I1140"/>
  <c r="H1140"/>
  <c r="J1139"/>
  <c r="I1139"/>
  <c r="H1139"/>
  <c r="J1138"/>
  <c r="I1138"/>
  <c r="H1138"/>
  <c r="J1137"/>
  <c r="I1137"/>
  <c r="H1137"/>
  <c r="J1136"/>
  <c r="I1136"/>
  <c r="H1136"/>
  <c r="J1135"/>
  <c r="I1135"/>
  <c r="H1135"/>
  <c r="J1134"/>
  <c r="I1134"/>
  <c r="H1134"/>
  <c r="J1133"/>
  <c r="I1133"/>
  <c r="H1133"/>
  <c r="J1132"/>
  <c r="I1132"/>
  <c r="H1132"/>
  <c r="J1131"/>
  <c r="I1131"/>
  <c r="H1131"/>
  <c r="J1130"/>
  <c r="I1130"/>
  <c r="H1130"/>
  <c r="J1129"/>
  <c r="I1129"/>
  <c r="H1129"/>
  <c r="J1128"/>
  <c r="I1128"/>
  <c r="H1128"/>
  <c r="J1127"/>
  <c r="I1127"/>
  <c r="H1127"/>
  <c r="J1126"/>
  <c r="I1126"/>
  <c r="H1126"/>
  <c r="J1125"/>
  <c r="I1125"/>
  <c r="H1125"/>
  <c r="J1124"/>
  <c r="I1124"/>
  <c r="H1124"/>
  <c r="J1123"/>
  <c r="I1123"/>
  <c r="H1123"/>
  <c r="J1122"/>
  <c r="I1122"/>
  <c r="H1122"/>
  <c r="J1121"/>
  <c r="I1121"/>
  <c r="H1121"/>
  <c r="J1120"/>
  <c r="I1120"/>
  <c r="H1120"/>
  <c r="J1119"/>
  <c r="I1119"/>
  <c r="H1119"/>
  <c r="J1118"/>
  <c r="I1118"/>
  <c r="H1118"/>
  <c r="J1117"/>
  <c r="I1117"/>
  <c r="H1117"/>
  <c r="J1116"/>
  <c r="I1116"/>
  <c r="H1116"/>
  <c r="J1115"/>
  <c r="I1115"/>
  <c r="H1115"/>
  <c r="J1114"/>
  <c r="I1114"/>
  <c r="H1114"/>
  <c r="J1113"/>
  <c r="I1113"/>
  <c r="H1113"/>
  <c r="J1112"/>
  <c r="I1112"/>
  <c r="H1112"/>
  <c r="J1111"/>
  <c r="I1111"/>
  <c r="H1111"/>
  <c r="J1110"/>
  <c r="I1110"/>
  <c r="H1110"/>
  <c r="J1109"/>
  <c r="I1109"/>
  <c r="H1109"/>
  <c r="J1108"/>
  <c r="I1108"/>
  <c r="H1108"/>
  <c r="J1107"/>
  <c r="I1107"/>
  <c r="H1107"/>
  <c r="J1106"/>
  <c r="I1106"/>
  <c r="H1106"/>
  <c r="J1105"/>
  <c r="I1105"/>
  <c r="H1105"/>
  <c r="J1104"/>
  <c r="I1104"/>
  <c r="H1104"/>
  <c r="J1103"/>
  <c r="I1103"/>
  <c r="H1103"/>
  <c r="J1102"/>
  <c r="I1102"/>
  <c r="H1102"/>
  <c r="J1101"/>
  <c r="I1101"/>
  <c r="H1101"/>
  <c r="J1100"/>
  <c r="I1100"/>
  <c r="H1100"/>
  <c r="J1099"/>
  <c r="I1099"/>
  <c r="H1099"/>
  <c r="J1098"/>
  <c r="I1098"/>
  <c r="H1098"/>
  <c r="J1097"/>
  <c r="I1097"/>
  <c r="H1097"/>
  <c r="J1096"/>
  <c r="I1096"/>
  <c r="H1096"/>
  <c r="J1095"/>
  <c r="I1095"/>
  <c r="H1095"/>
  <c r="J1094"/>
  <c r="I1094"/>
  <c r="H1094"/>
  <c r="J1093"/>
  <c r="I1093"/>
  <c r="H1093"/>
  <c r="J1092"/>
  <c r="I1092"/>
  <c r="H1092"/>
  <c r="J1091"/>
  <c r="I1091"/>
  <c r="H1091"/>
  <c r="J1090"/>
  <c r="I1090"/>
  <c r="H1090"/>
  <c r="J1089"/>
  <c r="I1089"/>
  <c r="H1089"/>
  <c r="J1088"/>
  <c r="I1088"/>
  <c r="H1088"/>
  <c r="J1087"/>
  <c r="I1087"/>
  <c r="H1087"/>
  <c r="J1086"/>
  <c r="I1086"/>
  <c r="H1086"/>
  <c r="J1085"/>
  <c r="I1085"/>
  <c r="H1085"/>
  <c r="J1084"/>
  <c r="I1084"/>
  <c r="H1084"/>
  <c r="J1083"/>
  <c r="I1083"/>
  <c r="H1083"/>
  <c r="J1082"/>
  <c r="I1082"/>
  <c r="H1082"/>
  <c r="J1081"/>
  <c r="I1081"/>
  <c r="H1081"/>
  <c r="J1080"/>
  <c r="I1080"/>
  <c r="H1080"/>
  <c r="J1079"/>
  <c r="I1079"/>
  <c r="H1079"/>
  <c r="J1078"/>
  <c r="I1078"/>
  <c r="H1078"/>
  <c r="J1077"/>
  <c r="I1077"/>
  <c r="H1077"/>
  <c r="J1076"/>
  <c r="I1076"/>
  <c r="H1076"/>
  <c r="J1075"/>
  <c r="I1075"/>
  <c r="H1075"/>
  <c r="J1074"/>
  <c r="I1074"/>
  <c r="H1074"/>
  <c r="J1073"/>
  <c r="I1073"/>
  <c r="H1073"/>
  <c r="J1072"/>
  <c r="I1072"/>
  <c r="H1072"/>
  <c r="J1071"/>
  <c r="I1071"/>
  <c r="H1071"/>
  <c r="J1070"/>
  <c r="I1070"/>
  <c r="H1070"/>
  <c r="J1069"/>
  <c r="I1069"/>
  <c r="H1069"/>
  <c r="J1068"/>
  <c r="I1068"/>
  <c r="H1068"/>
  <c r="J1067"/>
  <c r="I1067"/>
  <c r="H1067"/>
  <c r="J1066"/>
  <c r="I1066"/>
  <c r="H1066"/>
  <c r="J1065"/>
  <c r="I1065"/>
  <c r="H1065"/>
  <c r="J1064"/>
  <c r="I1064"/>
  <c r="H1064"/>
  <c r="J1063"/>
  <c r="I1063"/>
  <c r="H1063"/>
  <c r="J1062"/>
  <c r="I1062"/>
  <c r="H1062"/>
  <c r="J1061"/>
  <c r="I1061"/>
  <c r="H1061"/>
  <c r="J1060"/>
  <c r="I1060"/>
  <c r="H1060"/>
  <c r="J1059"/>
  <c r="I1059"/>
  <c r="H1059"/>
  <c r="J1058"/>
  <c r="I1058"/>
  <c r="H1058"/>
  <c r="J1057"/>
  <c r="I1057"/>
  <c r="H1057"/>
  <c r="J1056"/>
  <c r="I1056"/>
  <c r="H1056"/>
  <c r="J1055"/>
  <c r="I1055"/>
  <c r="H1055"/>
  <c r="J1054"/>
  <c r="I1054"/>
  <c r="H1054"/>
  <c r="J1053"/>
  <c r="I1053"/>
  <c r="H1053"/>
  <c r="J1052"/>
  <c r="I1052"/>
  <c r="H1052"/>
  <c r="J1051"/>
  <c r="I1051"/>
  <c r="H1051"/>
  <c r="J1050"/>
  <c r="I1050"/>
  <c r="H1050"/>
  <c r="J1049"/>
  <c r="I1049"/>
  <c r="H1049"/>
  <c r="J1048"/>
  <c r="I1048"/>
  <c r="H1048"/>
  <c r="J1047"/>
  <c r="I1047"/>
  <c r="H1047"/>
  <c r="J1046"/>
  <c r="I1046"/>
  <c r="H1046"/>
  <c r="J1045"/>
  <c r="I1045"/>
  <c r="H1045"/>
  <c r="J1044"/>
  <c r="I1044"/>
  <c r="H1044"/>
  <c r="J1043"/>
  <c r="I1043"/>
  <c r="H1043"/>
  <c r="J1042"/>
  <c r="I1042"/>
  <c r="H1042"/>
  <c r="J1041"/>
  <c r="I1041"/>
  <c r="H1041"/>
  <c r="J1040"/>
  <c r="I1040"/>
  <c r="H1040"/>
  <c r="J1039"/>
  <c r="I1039"/>
  <c r="H1039"/>
  <c r="J1038"/>
  <c r="I1038"/>
  <c r="H1038"/>
  <c r="J1037"/>
  <c r="I1037"/>
  <c r="H1037"/>
  <c r="J1036"/>
  <c r="I1036"/>
  <c r="H1036"/>
  <c r="J1035"/>
  <c r="I1035"/>
  <c r="H1035"/>
  <c r="J1034"/>
  <c r="I1034"/>
  <c r="H1034"/>
  <c r="J1033"/>
  <c r="I1033"/>
  <c r="H1033"/>
  <c r="J1032"/>
  <c r="I1032"/>
  <c r="H1032"/>
  <c r="J1031"/>
  <c r="I1031"/>
  <c r="H1031"/>
  <c r="J1030"/>
  <c r="I1030"/>
  <c r="H1030"/>
  <c r="J1029"/>
  <c r="I1029"/>
  <c r="H1029"/>
  <c r="J1028"/>
  <c r="I1028"/>
  <c r="H1028"/>
  <c r="J1027"/>
  <c r="I1027"/>
  <c r="H1027"/>
  <c r="J1026"/>
  <c r="I1026"/>
  <c r="H1026"/>
  <c r="J1025"/>
  <c r="I1025"/>
  <c r="H1025"/>
  <c r="J1024"/>
  <c r="I1024"/>
  <c r="H1024"/>
  <c r="J1023"/>
  <c r="I1023"/>
  <c r="H1023"/>
  <c r="J1022"/>
  <c r="I1022"/>
  <c r="H1022"/>
  <c r="J1021"/>
  <c r="I1021"/>
  <c r="H1021"/>
  <c r="J1020"/>
  <c r="I1020"/>
  <c r="H1020"/>
  <c r="J1019"/>
  <c r="I1019"/>
  <c r="H1019"/>
  <c r="J1018"/>
  <c r="I1018"/>
  <c r="H1018"/>
  <c r="J1017"/>
  <c r="I1017"/>
  <c r="H1017"/>
  <c r="J1016"/>
  <c r="I1016"/>
  <c r="H1016"/>
  <c r="J1015"/>
  <c r="I1015"/>
  <c r="H1015"/>
  <c r="J1014"/>
  <c r="I1014"/>
  <c r="H1014"/>
  <c r="J1013"/>
  <c r="I1013"/>
  <c r="H1013"/>
  <c r="J1012"/>
  <c r="I1012"/>
  <c r="H1012"/>
  <c r="J1011"/>
  <c r="I1011"/>
  <c r="H1011"/>
  <c r="J1010"/>
  <c r="I1010"/>
  <c r="H1010"/>
  <c r="J1009"/>
  <c r="I1009"/>
  <c r="H1009"/>
  <c r="J1008"/>
  <c r="I1008"/>
  <c r="H1008"/>
  <c r="J1007"/>
  <c r="I1007"/>
  <c r="H1007"/>
  <c r="J1006"/>
  <c r="I1006"/>
  <c r="H1006"/>
  <c r="J1005"/>
  <c r="I1005"/>
  <c r="H1005"/>
  <c r="J1004"/>
  <c r="I1004"/>
  <c r="H1004"/>
  <c r="J1003"/>
  <c r="I1003"/>
  <c r="H1003"/>
  <c r="J1002"/>
  <c r="I1002"/>
  <c r="H1002"/>
  <c r="J1001"/>
  <c r="I1001"/>
  <c r="H1001"/>
  <c r="J1000"/>
  <c r="I1000"/>
  <c r="H1000"/>
  <c r="J999"/>
  <c r="I999"/>
  <c r="H999"/>
  <c r="J998"/>
  <c r="I998"/>
  <c r="H998"/>
  <c r="J997"/>
  <c r="I997"/>
  <c r="H997"/>
  <c r="J996"/>
  <c r="I996"/>
  <c r="H996"/>
  <c r="J995"/>
  <c r="I995"/>
  <c r="H995"/>
  <c r="J994"/>
  <c r="I994"/>
  <c r="H994"/>
  <c r="J993"/>
  <c r="I993"/>
  <c r="H993"/>
  <c r="J992"/>
  <c r="I992"/>
  <c r="H992"/>
  <c r="J991"/>
  <c r="I991"/>
  <c r="H991"/>
  <c r="J990"/>
  <c r="I990"/>
  <c r="H990"/>
  <c r="J989"/>
  <c r="I989"/>
  <c r="H989"/>
  <c r="J988"/>
  <c r="I988"/>
  <c r="H988"/>
  <c r="J987"/>
  <c r="I987"/>
  <c r="H987"/>
  <c r="J986"/>
  <c r="I986"/>
  <c r="H986"/>
  <c r="J985"/>
  <c r="I985"/>
  <c r="H985"/>
  <c r="J984"/>
  <c r="I984"/>
  <c r="H984"/>
  <c r="J983"/>
  <c r="I983"/>
  <c r="H983"/>
  <c r="J982"/>
  <c r="I982"/>
  <c r="H982"/>
  <c r="J981"/>
  <c r="I981"/>
  <c r="H981"/>
  <c r="J980"/>
  <c r="I980"/>
  <c r="H980"/>
  <c r="J979"/>
  <c r="I979"/>
  <c r="H979"/>
  <c r="J978"/>
  <c r="I978"/>
  <c r="H978"/>
  <c r="J977"/>
  <c r="I977"/>
  <c r="H977"/>
  <c r="J976"/>
  <c r="I976"/>
  <c r="H976"/>
  <c r="J975"/>
  <c r="I975"/>
  <c r="H975"/>
  <c r="J974"/>
  <c r="I974"/>
  <c r="H974"/>
  <c r="J973"/>
  <c r="I973"/>
  <c r="H973"/>
  <c r="J972"/>
  <c r="I972"/>
  <c r="H972"/>
  <c r="J971"/>
  <c r="I971"/>
  <c r="H971"/>
  <c r="J970"/>
  <c r="I970"/>
  <c r="H970"/>
  <c r="J969"/>
  <c r="I969"/>
  <c r="H969"/>
  <c r="J968"/>
  <c r="I968"/>
  <c r="H968"/>
  <c r="J967"/>
  <c r="I967"/>
  <c r="H967"/>
  <c r="J966"/>
  <c r="I966"/>
  <c r="H966"/>
  <c r="J965"/>
  <c r="I965"/>
  <c r="H965"/>
  <c r="J964"/>
  <c r="I964"/>
  <c r="H964"/>
  <c r="J963"/>
  <c r="I963"/>
  <c r="H963"/>
  <c r="J962"/>
  <c r="I962"/>
  <c r="H962"/>
  <c r="J961"/>
  <c r="I961"/>
  <c r="H961"/>
  <c r="J960"/>
  <c r="I960"/>
  <c r="H960"/>
  <c r="J959"/>
  <c r="I959"/>
  <c r="H959"/>
  <c r="J958"/>
  <c r="I958"/>
  <c r="H958"/>
  <c r="J957"/>
  <c r="I957"/>
  <c r="H957"/>
  <c r="J956"/>
  <c r="I956"/>
  <c r="H956"/>
  <c r="J955"/>
  <c r="I955"/>
  <c r="H955"/>
  <c r="J954"/>
  <c r="I954"/>
  <c r="H954"/>
  <c r="J953"/>
  <c r="I953"/>
  <c r="H953"/>
  <c r="J952"/>
  <c r="I952"/>
  <c r="H952"/>
  <c r="J951"/>
  <c r="I951"/>
  <c r="H951"/>
  <c r="J950"/>
  <c r="I950"/>
  <c r="H950"/>
  <c r="J949"/>
  <c r="I949"/>
  <c r="H949"/>
  <c r="J948"/>
  <c r="I948"/>
  <c r="H948"/>
  <c r="J947"/>
  <c r="I947"/>
  <c r="H947"/>
  <c r="J946"/>
  <c r="I946"/>
  <c r="H946"/>
  <c r="J945"/>
  <c r="I945"/>
  <c r="H945"/>
  <c r="J944"/>
  <c r="I944"/>
  <c r="H944"/>
  <c r="J943"/>
  <c r="I943"/>
  <c r="H943"/>
  <c r="J942"/>
  <c r="I942"/>
  <c r="H942"/>
  <c r="J941"/>
  <c r="I941"/>
  <c r="H941"/>
  <c r="J940"/>
  <c r="I940"/>
  <c r="H940"/>
  <c r="J939"/>
  <c r="I939"/>
  <c r="H939"/>
  <c r="J938"/>
  <c r="I938"/>
  <c r="H938"/>
  <c r="J937"/>
  <c r="I937"/>
  <c r="H937"/>
  <c r="J936"/>
  <c r="I936"/>
  <c r="H936"/>
  <c r="J935"/>
  <c r="I935"/>
  <c r="H935"/>
  <c r="J934"/>
  <c r="I934"/>
  <c r="H934"/>
  <c r="J933"/>
  <c r="I933"/>
  <c r="H933"/>
  <c r="J932"/>
  <c r="I932"/>
  <c r="H932"/>
  <c r="J931"/>
  <c r="I931"/>
  <c r="H931"/>
  <c r="J930"/>
  <c r="I930"/>
  <c r="H930"/>
  <c r="J929"/>
  <c r="I929"/>
  <c r="H929"/>
  <c r="J928"/>
  <c r="I928"/>
  <c r="H928"/>
  <c r="J927"/>
  <c r="I927"/>
  <c r="H927"/>
  <c r="J926"/>
  <c r="I926"/>
  <c r="H926"/>
  <c r="J925"/>
  <c r="I925"/>
  <c r="H925"/>
  <c r="J924"/>
  <c r="I924"/>
  <c r="H924"/>
  <c r="J923"/>
  <c r="I923"/>
  <c r="H923"/>
  <c r="J922"/>
  <c r="I922"/>
  <c r="H922"/>
  <c r="J921"/>
  <c r="I921"/>
  <c r="H921"/>
  <c r="J920"/>
  <c r="I920"/>
  <c r="H920"/>
  <c r="J919"/>
  <c r="I919"/>
  <c r="H919"/>
  <c r="J918"/>
  <c r="I918"/>
  <c r="H918"/>
  <c r="J917"/>
  <c r="I917"/>
  <c r="H917"/>
  <c r="J916"/>
  <c r="I916"/>
  <c r="H916"/>
  <c r="J915"/>
  <c r="I915"/>
  <c r="H915"/>
  <c r="J914"/>
  <c r="I914"/>
  <c r="H914"/>
  <c r="J913"/>
  <c r="I913"/>
  <c r="H913"/>
  <c r="J912"/>
  <c r="I912"/>
  <c r="H912"/>
  <c r="J911"/>
  <c r="I911"/>
  <c r="H911"/>
  <c r="J910"/>
  <c r="I910"/>
  <c r="H910"/>
  <c r="J909"/>
  <c r="I909"/>
  <c r="H909"/>
  <c r="J908"/>
  <c r="I908"/>
  <c r="H908"/>
  <c r="J907"/>
  <c r="I907"/>
  <c r="H907"/>
  <c r="J906"/>
  <c r="I906"/>
  <c r="H906"/>
  <c r="J905"/>
  <c r="I905"/>
  <c r="H905"/>
  <c r="J904"/>
  <c r="I904"/>
  <c r="H904"/>
  <c r="J903"/>
  <c r="I903"/>
  <c r="H903"/>
  <c r="J902"/>
  <c r="I902"/>
  <c r="H902"/>
  <c r="J901"/>
  <c r="I901"/>
  <c r="H901"/>
  <c r="J900"/>
  <c r="I900"/>
  <c r="H900"/>
  <c r="J899"/>
  <c r="I899"/>
  <c r="H899"/>
  <c r="J898"/>
  <c r="I898"/>
  <c r="H898"/>
  <c r="J897"/>
  <c r="I897"/>
  <c r="H897"/>
  <c r="J896"/>
  <c r="I896"/>
  <c r="H896"/>
  <c r="J895"/>
  <c r="I895"/>
  <c r="H895"/>
  <c r="J894"/>
  <c r="I894"/>
  <c r="H894"/>
  <c r="J893"/>
  <c r="I893"/>
  <c r="H893"/>
  <c r="J892"/>
  <c r="I892"/>
  <c r="H892"/>
  <c r="J891"/>
  <c r="I891"/>
  <c r="H891"/>
  <c r="J890"/>
  <c r="I890"/>
  <c r="H890"/>
  <c r="J889"/>
  <c r="I889"/>
  <c r="H889"/>
  <c r="J888"/>
  <c r="I888"/>
  <c r="H888"/>
  <c r="J887"/>
  <c r="I887"/>
  <c r="H887"/>
  <c r="J886"/>
  <c r="I886"/>
  <c r="H886"/>
  <c r="J885"/>
  <c r="I885"/>
  <c r="H885"/>
  <c r="J884"/>
  <c r="I884"/>
  <c r="H884"/>
  <c r="J883"/>
  <c r="I883"/>
  <c r="H883"/>
  <c r="J882"/>
  <c r="I882"/>
  <c r="H882"/>
  <c r="J881"/>
  <c r="I881"/>
  <c r="H881"/>
  <c r="J880"/>
  <c r="I880"/>
  <c r="H880"/>
  <c r="J879"/>
  <c r="I879"/>
  <c r="H879"/>
  <c r="J878"/>
  <c r="I878"/>
  <c r="H878"/>
  <c r="J877"/>
  <c r="I877"/>
  <c r="H877"/>
  <c r="J876"/>
  <c r="I876"/>
  <c r="H876"/>
  <c r="J875"/>
  <c r="I875"/>
  <c r="H875"/>
  <c r="J874"/>
  <c r="I874"/>
  <c r="H874"/>
  <c r="J873"/>
  <c r="I873"/>
  <c r="H873"/>
  <c r="J872"/>
  <c r="I872"/>
  <c r="H872"/>
  <c r="J871"/>
  <c r="I871"/>
  <c r="H871"/>
  <c r="J870"/>
  <c r="I870"/>
  <c r="H870"/>
  <c r="J869"/>
  <c r="I869"/>
  <c r="H869"/>
  <c r="J868"/>
  <c r="I868"/>
  <c r="H868"/>
  <c r="J867"/>
  <c r="I867"/>
  <c r="H867"/>
  <c r="J866"/>
  <c r="I866"/>
  <c r="H866"/>
  <c r="J865"/>
  <c r="I865"/>
  <c r="H865"/>
  <c r="J864"/>
  <c r="I864"/>
  <c r="H864"/>
  <c r="J863"/>
  <c r="I863"/>
  <c r="H863"/>
  <c r="J862"/>
  <c r="I862"/>
  <c r="H862"/>
  <c r="J861"/>
  <c r="I861"/>
  <c r="H861"/>
  <c r="J860"/>
  <c r="I860"/>
  <c r="H860"/>
  <c r="J859"/>
  <c r="I859"/>
  <c r="H859"/>
  <c r="J858"/>
  <c r="I858"/>
  <c r="H858"/>
  <c r="J857"/>
  <c r="I857"/>
  <c r="H857"/>
  <c r="J856"/>
  <c r="I856"/>
  <c r="H856"/>
  <c r="J855"/>
  <c r="I855"/>
  <c r="H855"/>
  <c r="J854"/>
  <c r="I854"/>
  <c r="H854"/>
  <c r="J853"/>
  <c r="I853"/>
  <c r="H853"/>
  <c r="J852"/>
  <c r="I852"/>
  <c r="H852"/>
  <c r="J851"/>
  <c r="I851"/>
  <c r="H851"/>
  <c r="J850"/>
  <c r="I850"/>
  <c r="H850"/>
  <c r="J849"/>
  <c r="I849"/>
  <c r="H849"/>
  <c r="J848"/>
  <c r="I848"/>
  <c r="H848"/>
  <c r="J847"/>
  <c r="I847"/>
  <c r="H847"/>
  <c r="J846"/>
  <c r="I846"/>
  <c r="H846"/>
  <c r="J845"/>
  <c r="I845"/>
  <c r="H845"/>
  <c r="J844"/>
  <c r="I844"/>
  <c r="H844"/>
  <c r="J843"/>
  <c r="I843"/>
  <c r="H843"/>
  <c r="J842"/>
  <c r="I842"/>
  <c r="H842"/>
  <c r="J841"/>
  <c r="I841"/>
  <c r="H841"/>
  <c r="J840"/>
  <c r="I840"/>
  <c r="H840"/>
  <c r="J839"/>
  <c r="I839"/>
  <c r="H839"/>
  <c r="J838"/>
  <c r="I838"/>
  <c r="H838"/>
  <c r="J837"/>
  <c r="I837"/>
  <c r="H837"/>
  <c r="J836"/>
  <c r="I836"/>
  <c r="H836"/>
  <c r="J835"/>
  <c r="I835"/>
  <c r="H835"/>
  <c r="J834"/>
  <c r="I834"/>
  <c r="H834"/>
  <c r="J833"/>
  <c r="I833"/>
  <c r="H833"/>
  <c r="J832"/>
  <c r="I832"/>
  <c r="H832"/>
  <c r="J831"/>
  <c r="I831"/>
  <c r="H831"/>
  <c r="J830"/>
  <c r="I830"/>
  <c r="H830"/>
  <c r="J829"/>
  <c r="I829"/>
  <c r="H829"/>
  <c r="J828"/>
  <c r="I828"/>
  <c r="H828"/>
  <c r="J827"/>
  <c r="I827"/>
  <c r="H827"/>
  <c r="J826"/>
  <c r="I826"/>
  <c r="H826"/>
  <c r="J825"/>
  <c r="I825"/>
  <c r="H825"/>
  <c r="J824"/>
  <c r="I824"/>
  <c r="H824"/>
  <c r="J823"/>
  <c r="I823"/>
  <c r="H823"/>
  <c r="J822"/>
  <c r="I822"/>
  <c r="H822"/>
  <c r="J821"/>
  <c r="I821"/>
  <c r="H821"/>
  <c r="J820"/>
  <c r="I820"/>
  <c r="H820"/>
  <c r="J819"/>
  <c r="I819"/>
  <c r="H819"/>
  <c r="J818"/>
  <c r="I818"/>
  <c r="H818"/>
  <c r="J817"/>
  <c r="I817"/>
  <c r="H817"/>
  <c r="J816"/>
  <c r="I816"/>
  <c r="H816"/>
  <c r="J815"/>
  <c r="I815"/>
  <c r="H815"/>
  <c r="J814"/>
  <c r="I814"/>
  <c r="H814"/>
  <c r="J813"/>
  <c r="I813"/>
  <c r="H813"/>
  <c r="J812"/>
  <c r="I812"/>
  <c r="H812"/>
  <c r="J811"/>
  <c r="I811"/>
  <c r="H811"/>
  <c r="J810"/>
  <c r="I810"/>
  <c r="H810"/>
  <c r="J809"/>
  <c r="I809"/>
  <c r="H809"/>
  <c r="J808"/>
  <c r="I808"/>
  <c r="H808"/>
  <c r="J807"/>
  <c r="I807"/>
  <c r="H807"/>
  <c r="J806"/>
  <c r="I806"/>
  <c r="H806"/>
  <c r="J805"/>
  <c r="I805"/>
  <c r="H805"/>
  <c r="J804"/>
  <c r="I804"/>
  <c r="H804"/>
  <c r="J803"/>
  <c r="I803"/>
  <c r="H803"/>
  <c r="J802"/>
  <c r="I802"/>
  <c r="H802"/>
  <c r="J801"/>
  <c r="I801"/>
  <c r="H801"/>
  <c r="J800"/>
  <c r="I800"/>
  <c r="H800"/>
  <c r="J799"/>
  <c r="I799"/>
  <c r="H799"/>
  <c r="J798"/>
  <c r="I798"/>
  <c r="H798"/>
  <c r="J797"/>
  <c r="I797"/>
  <c r="H797"/>
  <c r="J796"/>
  <c r="I796"/>
  <c r="H796"/>
  <c r="J795"/>
  <c r="I795"/>
  <c r="H795"/>
  <c r="J794"/>
  <c r="I794"/>
  <c r="H794"/>
  <c r="J793"/>
  <c r="I793"/>
  <c r="H793"/>
  <c r="J792"/>
  <c r="I792"/>
  <c r="H792"/>
  <c r="J791"/>
  <c r="I791"/>
  <c r="H791"/>
  <c r="J790"/>
  <c r="I790"/>
  <c r="H790"/>
  <c r="J789"/>
  <c r="I789"/>
  <c r="H789"/>
  <c r="J788"/>
  <c r="I788"/>
  <c r="H788"/>
  <c r="J787"/>
  <c r="I787"/>
  <c r="H787"/>
  <c r="J786"/>
  <c r="I786"/>
  <c r="H786"/>
  <c r="J785"/>
  <c r="I785"/>
  <c r="H785"/>
  <c r="J784"/>
  <c r="I784"/>
  <c r="H784"/>
  <c r="J783"/>
  <c r="I783"/>
  <c r="H783"/>
  <c r="J782"/>
  <c r="I782"/>
  <c r="H782"/>
  <c r="J781"/>
  <c r="I781"/>
  <c r="H781"/>
  <c r="J780"/>
  <c r="I780"/>
  <c r="H780"/>
  <c r="J779"/>
  <c r="I779"/>
  <c r="H779"/>
  <c r="J778"/>
  <c r="I778"/>
  <c r="H778"/>
  <c r="J777"/>
  <c r="I777"/>
  <c r="H777"/>
  <c r="J776"/>
  <c r="I776"/>
  <c r="H776"/>
  <c r="J775"/>
  <c r="I775"/>
  <c r="H775"/>
  <c r="J774"/>
  <c r="I774"/>
  <c r="H774"/>
  <c r="J773"/>
  <c r="I773"/>
  <c r="H773"/>
  <c r="J772"/>
  <c r="I772"/>
  <c r="H772"/>
  <c r="J771"/>
  <c r="I771"/>
  <c r="H771"/>
  <c r="J770"/>
  <c r="I770"/>
  <c r="H770"/>
  <c r="J769"/>
  <c r="I769"/>
  <c r="H769"/>
  <c r="J768"/>
  <c r="I768"/>
  <c r="H768"/>
  <c r="J767"/>
  <c r="I767"/>
  <c r="H767"/>
  <c r="J766"/>
  <c r="I766"/>
  <c r="H766"/>
  <c r="J765"/>
  <c r="I765"/>
  <c r="H765"/>
  <c r="J764"/>
  <c r="I764"/>
  <c r="H764"/>
  <c r="J763"/>
  <c r="I763"/>
  <c r="H763"/>
  <c r="J762"/>
  <c r="I762"/>
  <c r="H762"/>
  <c r="J761"/>
  <c r="I761"/>
  <c r="H761"/>
  <c r="J760"/>
  <c r="I760"/>
  <c r="H760"/>
  <c r="J759"/>
  <c r="I759"/>
  <c r="H759"/>
  <c r="J758"/>
  <c r="I758"/>
  <c r="H758"/>
  <c r="J757"/>
  <c r="I757"/>
  <c r="H757"/>
  <c r="J756"/>
  <c r="I756"/>
  <c r="H756"/>
  <c r="J755"/>
  <c r="I755"/>
  <c r="H755"/>
  <c r="J754"/>
  <c r="I754"/>
  <c r="H754"/>
  <c r="J753"/>
  <c r="I753"/>
  <c r="H753"/>
  <c r="J752"/>
  <c r="I752"/>
  <c r="H752"/>
  <c r="J751"/>
  <c r="I751"/>
  <c r="H751"/>
  <c r="J750"/>
  <c r="I750"/>
  <c r="H750"/>
  <c r="J749"/>
  <c r="I749"/>
  <c r="H749"/>
  <c r="J748"/>
  <c r="I748"/>
  <c r="H748"/>
  <c r="J747"/>
  <c r="I747"/>
  <c r="H747"/>
  <c r="J746"/>
  <c r="I746"/>
  <c r="H746"/>
  <c r="J745"/>
  <c r="I745"/>
  <c r="H745"/>
  <c r="J744"/>
  <c r="I744"/>
  <c r="H744"/>
  <c r="J743"/>
  <c r="I743"/>
  <c r="H743"/>
  <c r="J742"/>
  <c r="I742"/>
  <c r="H742"/>
  <c r="J741"/>
  <c r="I741"/>
  <c r="H741"/>
  <c r="J740"/>
  <c r="I740"/>
  <c r="H740"/>
  <c r="J739"/>
  <c r="I739"/>
  <c r="H739"/>
  <c r="J738"/>
  <c r="I738"/>
  <c r="H738"/>
  <c r="J737"/>
  <c r="I737"/>
  <c r="H737"/>
  <c r="J736"/>
  <c r="I736"/>
  <c r="H736"/>
  <c r="J735"/>
  <c r="I735"/>
  <c r="H735"/>
  <c r="J734"/>
  <c r="I734"/>
  <c r="H734"/>
  <c r="J733"/>
  <c r="I733"/>
  <c r="H733"/>
  <c r="J732"/>
  <c r="I732"/>
  <c r="H732"/>
  <c r="J731"/>
  <c r="I731"/>
  <c r="H731"/>
  <c r="J730"/>
  <c r="I730"/>
  <c r="H730"/>
  <c r="J729"/>
  <c r="I729"/>
  <c r="H729"/>
  <c r="J728"/>
  <c r="I728"/>
  <c r="H728"/>
  <c r="J727"/>
  <c r="I727"/>
  <c r="H727"/>
  <c r="J726"/>
  <c r="I726"/>
  <c r="H726"/>
  <c r="J725"/>
  <c r="I725"/>
  <c r="H725"/>
  <c r="J724"/>
  <c r="I724"/>
  <c r="H724"/>
  <c r="J723"/>
  <c r="I723"/>
  <c r="H723"/>
  <c r="J722"/>
  <c r="I722"/>
  <c r="H722"/>
  <c r="J721"/>
  <c r="I721"/>
  <c r="H721"/>
  <c r="J720"/>
  <c r="I720"/>
  <c r="H720"/>
  <c r="J719"/>
  <c r="I719"/>
  <c r="H719"/>
  <c r="J718"/>
  <c r="I718"/>
  <c r="H718"/>
  <c r="J717"/>
  <c r="I717"/>
  <c r="H717"/>
  <c r="J716"/>
  <c r="I716"/>
  <c r="H716"/>
  <c r="J715"/>
  <c r="I715"/>
  <c r="H715"/>
  <c r="J714"/>
  <c r="I714"/>
  <c r="H714"/>
  <c r="J713"/>
  <c r="I713"/>
  <c r="H713"/>
  <c r="J712"/>
  <c r="I712"/>
  <c r="H712"/>
  <c r="J711"/>
  <c r="I711"/>
  <c r="H711"/>
  <c r="J710"/>
  <c r="I710"/>
  <c r="H710"/>
  <c r="J709"/>
  <c r="I709"/>
  <c r="H709"/>
  <c r="J708"/>
  <c r="I708"/>
  <c r="H708"/>
  <c r="J707"/>
  <c r="I707"/>
  <c r="H707"/>
  <c r="J706"/>
  <c r="I706"/>
  <c r="H706"/>
  <c r="J705"/>
  <c r="I705"/>
  <c r="H705"/>
  <c r="J704"/>
  <c r="I704"/>
  <c r="H704"/>
  <c r="J703"/>
  <c r="I703"/>
  <c r="H703"/>
  <c r="J702"/>
  <c r="I702"/>
  <c r="H702"/>
  <c r="J701"/>
  <c r="I701"/>
  <c r="H701"/>
  <c r="J700"/>
  <c r="I700"/>
  <c r="H700"/>
  <c r="J699"/>
  <c r="I699"/>
  <c r="H699"/>
  <c r="J698"/>
  <c r="I698"/>
  <c r="H698"/>
  <c r="J697"/>
  <c r="I697"/>
  <c r="H697"/>
  <c r="J696"/>
  <c r="I696"/>
  <c r="H696"/>
  <c r="J695"/>
  <c r="I695"/>
  <c r="H695"/>
  <c r="J694"/>
  <c r="I694"/>
  <c r="H694"/>
  <c r="J693"/>
  <c r="I693"/>
  <c r="H693"/>
  <c r="J692"/>
  <c r="I692"/>
  <c r="H692"/>
  <c r="J691"/>
  <c r="I691"/>
  <c r="H691"/>
  <c r="J690"/>
  <c r="I690"/>
  <c r="H690"/>
  <c r="J689"/>
  <c r="I689"/>
  <c r="H689"/>
  <c r="J688"/>
  <c r="I688"/>
  <c r="H688"/>
  <c r="J687"/>
  <c r="I687"/>
  <c r="H687"/>
  <c r="J686"/>
  <c r="I686"/>
  <c r="H686"/>
  <c r="J685"/>
  <c r="I685"/>
  <c r="H685"/>
  <c r="J684"/>
  <c r="I684"/>
  <c r="H684"/>
  <c r="J683"/>
  <c r="I683"/>
  <c r="H683"/>
  <c r="J682"/>
  <c r="I682"/>
  <c r="H682"/>
  <c r="J681"/>
  <c r="I681"/>
  <c r="H681"/>
  <c r="J680"/>
  <c r="I680"/>
  <c r="H680"/>
  <c r="J679"/>
  <c r="I679"/>
  <c r="H679"/>
  <c r="J678"/>
  <c r="I678"/>
  <c r="H678"/>
  <c r="J677"/>
  <c r="I677"/>
  <c r="H677"/>
  <c r="J676"/>
  <c r="I676"/>
  <c r="H676"/>
  <c r="J675"/>
  <c r="I675"/>
  <c r="H675"/>
  <c r="J674"/>
  <c r="I674"/>
  <c r="H674"/>
  <c r="J673"/>
  <c r="I673"/>
  <c r="H673"/>
  <c r="J672"/>
  <c r="I672"/>
  <c r="H672"/>
  <c r="J671"/>
  <c r="I671"/>
  <c r="H671"/>
  <c r="J670"/>
  <c r="I670"/>
  <c r="H670"/>
  <c r="J669"/>
  <c r="I669"/>
  <c r="H669"/>
  <c r="J668"/>
  <c r="I668"/>
  <c r="H668"/>
  <c r="J667"/>
  <c r="I667"/>
  <c r="H667"/>
  <c r="J666"/>
  <c r="I666"/>
  <c r="H666"/>
  <c r="J665"/>
  <c r="I665"/>
  <c r="H665"/>
  <c r="J664"/>
  <c r="I664"/>
  <c r="H664"/>
  <c r="J663"/>
  <c r="I663"/>
  <c r="H663"/>
  <c r="J662"/>
  <c r="I662"/>
  <c r="H662"/>
  <c r="J661"/>
  <c r="I661"/>
  <c r="H661"/>
  <c r="J660"/>
  <c r="I660"/>
  <c r="H660"/>
  <c r="J659"/>
  <c r="I659"/>
  <c r="H659"/>
  <c r="J658"/>
  <c r="I658"/>
  <c r="H658"/>
  <c r="J657"/>
  <c r="I657"/>
  <c r="H657"/>
  <c r="J656"/>
  <c r="I656"/>
  <c r="H656"/>
  <c r="J655"/>
  <c r="I655"/>
  <c r="H655"/>
  <c r="J654"/>
  <c r="I654"/>
  <c r="H654"/>
  <c r="J653"/>
  <c r="I653"/>
  <c r="H653"/>
  <c r="J652"/>
  <c r="I652"/>
  <c r="H652"/>
  <c r="J651"/>
  <c r="I651"/>
  <c r="H651"/>
  <c r="J650"/>
  <c r="I650"/>
  <c r="H650"/>
  <c r="J649"/>
  <c r="I649"/>
  <c r="H649"/>
  <c r="J648"/>
  <c r="I648"/>
  <c r="H648"/>
  <c r="J647"/>
  <c r="I647"/>
  <c r="H647"/>
  <c r="J646"/>
  <c r="I646"/>
  <c r="H646"/>
  <c r="J645"/>
  <c r="I645"/>
  <c r="H645"/>
  <c r="J644"/>
  <c r="I644"/>
  <c r="H644"/>
  <c r="J643"/>
  <c r="I643"/>
  <c r="H643"/>
  <c r="J642"/>
  <c r="I642"/>
  <c r="H642"/>
  <c r="J641"/>
  <c r="I641"/>
  <c r="H641"/>
  <c r="J640"/>
  <c r="I640"/>
  <c r="H640"/>
  <c r="J639"/>
  <c r="I639"/>
  <c r="H639"/>
  <c r="J638"/>
  <c r="I638"/>
  <c r="H638"/>
  <c r="J637"/>
  <c r="I637"/>
  <c r="H637"/>
  <c r="J636"/>
  <c r="I636"/>
  <c r="H636"/>
  <c r="J635"/>
  <c r="I635"/>
  <c r="H635"/>
  <c r="J634"/>
  <c r="I634"/>
  <c r="H634"/>
  <c r="J633"/>
  <c r="I633"/>
  <c r="H633"/>
  <c r="J632"/>
  <c r="I632"/>
  <c r="H632"/>
  <c r="J631"/>
  <c r="I631"/>
  <c r="H631"/>
  <c r="J630"/>
  <c r="I630"/>
  <c r="H630"/>
  <c r="J629"/>
  <c r="I629"/>
  <c r="H629"/>
  <c r="J628"/>
  <c r="I628"/>
  <c r="H628"/>
  <c r="J627"/>
  <c r="I627"/>
  <c r="H627"/>
  <c r="J626"/>
  <c r="I626"/>
  <c r="H626"/>
  <c r="J625"/>
  <c r="I625"/>
  <c r="H625"/>
  <c r="J624"/>
  <c r="I624"/>
  <c r="H624"/>
  <c r="J623"/>
  <c r="I623"/>
  <c r="H623"/>
  <c r="J622"/>
  <c r="I622"/>
  <c r="H622"/>
  <c r="J621"/>
  <c r="I621"/>
  <c r="H621"/>
  <c r="J620"/>
  <c r="I620"/>
  <c r="H620"/>
  <c r="J619"/>
  <c r="I619"/>
  <c r="H619"/>
  <c r="J618"/>
  <c r="I618"/>
  <c r="H618"/>
  <c r="J617"/>
  <c r="I617"/>
  <c r="H617"/>
  <c r="J616"/>
  <c r="I616"/>
  <c r="H616"/>
  <c r="J615"/>
  <c r="I615"/>
  <c r="H615"/>
  <c r="J614"/>
  <c r="I614"/>
  <c r="H614"/>
  <c r="J613"/>
  <c r="I613"/>
  <c r="H613"/>
  <c r="J612"/>
  <c r="I612"/>
  <c r="H612"/>
  <c r="J611"/>
  <c r="I611"/>
  <c r="H611"/>
  <c r="J610"/>
  <c r="I610"/>
  <c r="H610"/>
  <c r="J609"/>
  <c r="I609"/>
  <c r="H609"/>
  <c r="J608"/>
  <c r="I608"/>
  <c r="H608"/>
  <c r="J607"/>
  <c r="I607"/>
  <c r="H607"/>
  <c r="J606"/>
  <c r="I606"/>
  <c r="H606"/>
  <c r="J605"/>
  <c r="I605"/>
  <c r="H605"/>
  <c r="J604"/>
  <c r="I604"/>
  <c r="H604"/>
  <c r="J603"/>
  <c r="I603"/>
  <c r="H603"/>
  <c r="J602"/>
  <c r="I602"/>
  <c r="H602"/>
  <c r="J601"/>
  <c r="I601"/>
  <c r="H601"/>
  <c r="J600"/>
  <c r="I600"/>
  <c r="H600"/>
  <c r="J599"/>
  <c r="I599"/>
  <c r="H599"/>
  <c r="J598"/>
  <c r="I598"/>
  <c r="H598"/>
  <c r="J597"/>
  <c r="I597"/>
  <c r="H597"/>
  <c r="J596"/>
  <c r="I596"/>
  <c r="H596"/>
  <c r="J595"/>
  <c r="I595"/>
  <c r="H595"/>
  <c r="J594"/>
  <c r="I594"/>
  <c r="H594"/>
  <c r="J593"/>
  <c r="I593"/>
  <c r="H593"/>
  <c r="J592"/>
  <c r="I592"/>
  <c r="H592"/>
  <c r="J591"/>
  <c r="I591"/>
  <c r="H591"/>
  <c r="J590"/>
  <c r="I590"/>
  <c r="H590"/>
  <c r="J589"/>
  <c r="I589"/>
  <c r="H589"/>
  <c r="J588"/>
  <c r="I588"/>
  <c r="H588"/>
  <c r="J587"/>
  <c r="I587"/>
  <c r="H587"/>
  <c r="J586"/>
  <c r="I586"/>
  <c r="H586"/>
  <c r="J585"/>
  <c r="I585"/>
  <c r="H585"/>
  <c r="J584"/>
  <c r="I584"/>
  <c r="H584"/>
  <c r="J583"/>
  <c r="I583"/>
  <c r="H583"/>
  <c r="J582"/>
  <c r="I582"/>
  <c r="H582"/>
  <c r="J581"/>
  <c r="I581"/>
  <c r="H581"/>
  <c r="J580"/>
  <c r="I580"/>
  <c r="H580"/>
  <c r="J579"/>
  <c r="I579"/>
  <c r="H579"/>
  <c r="J578"/>
  <c r="I578"/>
  <c r="H578"/>
  <c r="J577"/>
  <c r="I577"/>
  <c r="H577"/>
  <c r="J576"/>
  <c r="I576"/>
  <c r="H576"/>
  <c r="J575"/>
  <c r="I575"/>
  <c r="H575"/>
  <c r="J574"/>
  <c r="I574"/>
  <c r="H574"/>
  <c r="J573"/>
  <c r="I573"/>
  <c r="H573"/>
  <c r="J572"/>
  <c r="I572"/>
  <c r="H572"/>
  <c r="J571"/>
  <c r="I571"/>
  <c r="H571"/>
  <c r="J570"/>
  <c r="I570"/>
  <c r="H570"/>
  <c r="J569"/>
  <c r="I569"/>
  <c r="H569"/>
  <c r="J568"/>
  <c r="I568"/>
  <c r="H568"/>
  <c r="J567"/>
  <c r="I567"/>
  <c r="H567"/>
  <c r="J566"/>
  <c r="I566"/>
  <c r="H566"/>
  <c r="J565"/>
  <c r="I565"/>
  <c r="H565"/>
  <c r="J564"/>
  <c r="I564"/>
  <c r="H564"/>
  <c r="J563"/>
  <c r="I563"/>
  <c r="H563"/>
  <c r="J562"/>
  <c r="I562"/>
  <c r="H562"/>
  <c r="J561"/>
  <c r="I561"/>
  <c r="H561"/>
  <c r="J560"/>
  <c r="I560"/>
  <c r="H560"/>
  <c r="J559"/>
  <c r="I559"/>
  <c r="H559"/>
  <c r="J558"/>
  <c r="I558"/>
  <c r="H558"/>
  <c r="J557"/>
  <c r="I557"/>
  <c r="H557"/>
  <c r="J556"/>
  <c r="I556"/>
  <c r="H556"/>
  <c r="J555"/>
  <c r="I555"/>
  <c r="H555"/>
  <c r="J554"/>
  <c r="I554"/>
  <c r="H554"/>
  <c r="J553"/>
  <c r="I553"/>
  <c r="H553"/>
  <c r="J552"/>
  <c r="I552"/>
  <c r="H552"/>
  <c r="J551"/>
  <c r="I551"/>
  <c r="H551"/>
  <c r="J550"/>
  <c r="I550"/>
  <c r="H550"/>
  <c r="J549"/>
  <c r="I549"/>
  <c r="H549"/>
  <c r="J548"/>
  <c r="I548"/>
  <c r="H548"/>
  <c r="J547"/>
  <c r="I547"/>
  <c r="H547"/>
  <c r="J546"/>
  <c r="I546"/>
  <c r="H546"/>
  <c r="J545"/>
  <c r="I545"/>
  <c r="H545"/>
  <c r="J544"/>
  <c r="I544"/>
  <c r="H544"/>
  <c r="J543"/>
  <c r="I543"/>
  <c r="H543"/>
  <c r="J542"/>
  <c r="I542"/>
  <c r="H542"/>
  <c r="J541"/>
  <c r="I541"/>
  <c r="H541"/>
  <c r="J540"/>
  <c r="I540"/>
  <c r="H540"/>
  <c r="J539"/>
  <c r="I539"/>
  <c r="H539"/>
  <c r="J538"/>
  <c r="I538"/>
  <c r="H538"/>
  <c r="J537"/>
  <c r="I537"/>
  <c r="H537"/>
  <c r="J536"/>
  <c r="I536"/>
  <c r="H536"/>
  <c r="J535"/>
  <c r="I535"/>
  <c r="H535"/>
  <c r="J534"/>
  <c r="I534"/>
  <c r="H534"/>
  <c r="J533"/>
  <c r="I533"/>
  <c r="H533"/>
  <c r="J532"/>
  <c r="I532"/>
  <c r="H532"/>
  <c r="J531"/>
  <c r="I531"/>
  <c r="H531"/>
  <c r="J530"/>
  <c r="I530"/>
  <c r="H530"/>
  <c r="J529"/>
  <c r="I529"/>
  <c r="H529"/>
  <c r="J528"/>
  <c r="I528"/>
  <c r="H528"/>
  <c r="J527"/>
  <c r="I527"/>
  <c r="H527"/>
  <c r="J526"/>
  <c r="I526"/>
  <c r="H526"/>
  <c r="J525"/>
  <c r="I525"/>
  <c r="H525"/>
  <c r="J524"/>
  <c r="I524"/>
  <c r="H524"/>
  <c r="J523"/>
  <c r="I523"/>
  <c r="H523"/>
  <c r="J522"/>
  <c r="I522"/>
  <c r="H522"/>
  <c r="J521"/>
  <c r="I521"/>
  <c r="H521"/>
  <c r="J520"/>
  <c r="I520"/>
  <c r="H520"/>
  <c r="J519"/>
  <c r="I519"/>
  <c r="H519"/>
  <c r="J518"/>
  <c r="I518"/>
  <c r="H518"/>
  <c r="J517"/>
  <c r="I517"/>
  <c r="H517"/>
  <c r="J516"/>
  <c r="I516"/>
  <c r="H516"/>
  <c r="J515"/>
  <c r="I515"/>
  <c r="H515"/>
  <c r="J514"/>
  <c r="I514"/>
  <c r="H514"/>
  <c r="J513"/>
  <c r="I513"/>
  <c r="H513"/>
  <c r="J512"/>
  <c r="I512"/>
  <c r="H512"/>
  <c r="J511"/>
  <c r="I511"/>
  <c r="H511"/>
  <c r="J510"/>
  <c r="I510"/>
  <c r="H510"/>
  <c r="J509"/>
  <c r="I509"/>
  <c r="H509"/>
  <c r="J508"/>
  <c r="I508"/>
  <c r="H508"/>
  <c r="J507"/>
  <c r="I507"/>
  <c r="H507"/>
  <c r="J506"/>
  <c r="I506"/>
  <c r="H506"/>
  <c r="J505"/>
  <c r="I505"/>
  <c r="H505"/>
  <c r="J504"/>
  <c r="I504"/>
  <c r="H504"/>
  <c r="J503"/>
  <c r="I503"/>
  <c r="H503"/>
  <c r="J502"/>
  <c r="I502"/>
  <c r="H502"/>
  <c r="J501"/>
  <c r="I501"/>
  <c r="H501"/>
  <c r="J500"/>
  <c r="I500"/>
  <c r="H500"/>
  <c r="J499"/>
  <c r="I499"/>
  <c r="H499"/>
  <c r="J498"/>
  <c r="I498"/>
  <c r="H498"/>
  <c r="J497"/>
  <c r="I497"/>
  <c r="H497"/>
  <c r="J496"/>
  <c r="I496"/>
  <c r="H496"/>
  <c r="J495"/>
  <c r="I495"/>
  <c r="H495"/>
  <c r="J494"/>
  <c r="I494"/>
  <c r="H494"/>
  <c r="J493"/>
  <c r="I493"/>
  <c r="H493"/>
  <c r="J492"/>
  <c r="I492"/>
  <c r="H492"/>
  <c r="J491"/>
  <c r="I491"/>
  <c r="H491"/>
  <c r="J490"/>
  <c r="I490"/>
  <c r="H490"/>
  <c r="J489"/>
  <c r="I489"/>
  <c r="H489"/>
  <c r="J488"/>
  <c r="I488"/>
  <c r="H488"/>
  <c r="J487"/>
  <c r="I487"/>
  <c r="H487"/>
  <c r="J486"/>
  <c r="I486"/>
  <c r="H486"/>
  <c r="J485"/>
  <c r="I485"/>
  <c r="H485"/>
  <c r="J484"/>
  <c r="I484"/>
  <c r="H484"/>
  <c r="J483"/>
  <c r="I483"/>
  <c r="H483"/>
  <c r="J482"/>
  <c r="I482"/>
  <c r="H482"/>
  <c r="J481"/>
  <c r="I481"/>
  <c r="H481"/>
  <c r="J480"/>
  <c r="I480"/>
  <c r="H480"/>
  <c r="J479"/>
  <c r="I479"/>
  <c r="H479"/>
  <c r="J478"/>
  <c r="I478"/>
  <c r="H478"/>
  <c r="J477"/>
  <c r="I477"/>
  <c r="H477"/>
  <c r="J476"/>
  <c r="I476"/>
  <c r="H476"/>
  <c r="J475"/>
  <c r="I475"/>
  <c r="H475"/>
  <c r="J474"/>
  <c r="I474"/>
  <c r="H474"/>
  <c r="J473"/>
  <c r="I473"/>
  <c r="H473"/>
  <c r="J472"/>
  <c r="I472"/>
  <c r="H472"/>
  <c r="J471"/>
  <c r="I471"/>
  <c r="H471"/>
  <c r="J470"/>
  <c r="I470"/>
  <c r="H470"/>
  <c r="J469"/>
  <c r="I469"/>
  <c r="H469"/>
  <c r="J468"/>
  <c r="I468"/>
  <c r="H468"/>
  <c r="J467"/>
  <c r="I467"/>
  <c r="H467"/>
  <c r="J466"/>
  <c r="I466"/>
  <c r="H466"/>
  <c r="J465"/>
  <c r="I465"/>
  <c r="H465"/>
  <c r="J464"/>
  <c r="I464"/>
  <c r="H464"/>
  <c r="J463"/>
  <c r="I463"/>
  <c r="H463"/>
  <c r="J462"/>
  <c r="I462"/>
  <c r="H462"/>
  <c r="J461"/>
  <c r="I461"/>
  <c r="H461"/>
  <c r="J460"/>
  <c r="I460"/>
  <c r="H460"/>
  <c r="J459"/>
  <c r="I459"/>
  <c r="H459"/>
  <c r="J458"/>
  <c r="I458"/>
  <c r="H458"/>
  <c r="J457"/>
  <c r="I457"/>
  <c r="H457"/>
  <c r="J456"/>
  <c r="I456"/>
  <c r="H456"/>
  <c r="J455"/>
  <c r="I455"/>
  <c r="H455"/>
  <c r="J454"/>
  <c r="I454"/>
  <c r="H454"/>
  <c r="J453"/>
  <c r="I453"/>
  <c r="H453"/>
  <c r="J452"/>
  <c r="I452"/>
  <c r="H452"/>
  <c r="J451"/>
  <c r="I451"/>
  <c r="H451"/>
  <c r="J450"/>
  <c r="I450"/>
  <c r="H450"/>
  <c r="J449"/>
  <c r="I449"/>
  <c r="H449"/>
  <c r="J448"/>
  <c r="I448"/>
  <c r="H448"/>
  <c r="J447"/>
  <c r="I447"/>
  <c r="H447"/>
  <c r="J446"/>
  <c r="I446"/>
  <c r="H446"/>
  <c r="J445"/>
  <c r="I445"/>
  <c r="H445"/>
  <c r="J444"/>
  <c r="I444"/>
  <c r="H444"/>
  <c r="J443"/>
  <c r="I443"/>
  <c r="H443"/>
  <c r="J442"/>
  <c r="I442"/>
  <c r="H442"/>
  <c r="J441"/>
  <c r="I441"/>
  <c r="H441"/>
  <c r="J440"/>
  <c r="I440"/>
  <c r="H440"/>
  <c r="J439"/>
  <c r="I439"/>
  <c r="H439"/>
  <c r="J438"/>
  <c r="I438"/>
  <c r="H438"/>
  <c r="J437"/>
  <c r="I437"/>
  <c r="H437"/>
  <c r="J436"/>
  <c r="I436"/>
  <c r="H436"/>
  <c r="J435"/>
  <c r="I435"/>
  <c r="H435"/>
  <c r="J434"/>
  <c r="I434"/>
  <c r="H434"/>
  <c r="J433"/>
  <c r="I433"/>
  <c r="H433"/>
  <c r="J432"/>
  <c r="I432"/>
  <c r="H432"/>
  <c r="J431"/>
  <c r="I431"/>
  <c r="H431"/>
  <c r="J430"/>
  <c r="I430"/>
  <c r="H430"/>
  <c r="J429"/>
  <c r="I429"/>
  <c r="H429"/>
  <c r="J428"/>
  <c r="I428"/>
  <c r="H428"/>
  <c r="J427"/>
  <c r="I427"/>
  <c r="H427"/>
  <c r="J426"/>
  <c r="I426"/>
  <c r="H426"/>
  <c r="J425"/>
  <c r="I425"/>
  <c r="H425"/>
  <c r="J424"/>
  <c r="I424"/>
  <c r="H424"/>
  <c r="J423"/>
  <c r="I423"/>
  <c r="H423"/>
  <c r="J422"/>
  <c r="I422"/>
  <c r="H422"/>
  <c r="J421"/>
  <c r="I421"/>
  <c r="H421"/>
  <c r="J420"/>
  <c r="I420"/>
  <c r="H420"/>
  <c r="J419"/>
  <c r="I419"/>
  <c r="H419"/>
  <c r="J418"/>
  <c r="I418"/>
  <c r="H418"/>
  <c r="J417"/>
  <c r="I417"/>
  <c r="H417"/>
  <c r="J416"/>
  <c r="I416"/>
  <c r="H416"/>
  <c r="J415"/>
  <c r="I415"/>
  <c r="H415"/>
  <c r="J414"/>
  <c r="I414"/>
  <c r="H414"/>
  <c r="J413"/>
  <c r="I413"/>
  <c r="H413"/>
  <c r="J412"/>
  <c r="I412"/>
  <c r="H412"/>
  <c r="J411"/>
  <c r="I411"/>
  <c r="H411"/>
  <c r="J410"/>
  <c r="I410"/>
  <c r="H410"/>
  <c r="J409"/>
  <c r="I409"/>
  <c r="H409"/>
  <c r="J408"/>
  <c r="I408"/>
  <c r="H408"/>
  <c r="J407"/>
  <c r="I407"/>
  <c r="H407"/>
  <c r="J406"/>
  <c r="I406"/>
  <c r="H406"/>
  <c r="J405"/>
  <c r="I405"/>
  <c r="H405"/>
  <c r="J404"/>
  <c r="I404"/>
  <c r="H404"/>
  <c r="J403"/>
  <c r="I403"/>
  <c r="H403"/>
  <c r="J402"/>
  <c r="I402"/>
  <c r="H402"/>
  <c r="J401"/>
  <c r="I401"/>
  <c r="H401"/>
  <c r="J400"/>
  <c r="I400"/>
  <c r="H400"/>
  <c r="J399"/>
  <c r="I399"/>
  <c r="H399"/>
  <c r="J398"/>
  <c r="I398"/>
  <c r="H398"/>
  <c r="J397"/>
  <c r="I397"/>
  <c r="H397"/>
  <c r="J396"/>
  <c r="I396"/>
  <c r="H396"/>
  <c r="J395"/>
  <c r="I395"/>
  <c r="H395"/>
  <c r="J394"/>
  <c r="I394"/>
  <c r="H394"/>
  <c r="J393"/>
  <c r="I393"/>
  <c r="H393"/>
  <c r="J392"/>
  <c r="I392"/>
  <c r="H392"/>
  <c r="J391"/>
  <c r="I391"/>
  <c r="H391"/>
  <c r="J390"/>
  <c r="I390"/>
  <c r="H390"/>
  <c r="J389"/>
  <c r="I389"/>
  <c r="H389"/>
  <c r="J388"/>
  <c r="I388"/>
  <c r="H388"/>
  <c r="J387"/>
  <c r="I387"/>
  <c r="H387"/>
  <c r="J386"/>
  <c r="I386"/>
  <c r="H386"/>
  <c r="J385"/>
  <c r="I385"/>
  <c r="H385"/>
  <c r="J384"/>
  <c r="I384"/>
  <c r="H384"/>
  <c r="J383"/>
  <c r="I383"/>
  <c r="H383"/>
  <c r="J382"/>
  <c r="I382"/>
  <c r="H382"/>
  <c r="J381"/>
  <c r="I381"/>
  <c r="H381"/>
  <c r="J380"/>
  <c r="I380"/>
  <c r="H380"/>
  <c r="J379"/>
  <c r="I379"/>
  <c r="H379"/>
  <c r="J378"/>
  <c r="I378"/>
  <c r="H378"/>
  <c r="J377"/>
  <c r="I377"/>
  <c r="H377"/>
  <c r="J376"/>
  <c r="I376"/>
  <c r="H376"/>
  <c r="J375"/>
  <c r="I375"/>
  <c r="H375"/>
  <c r="J374"/>
  <c r="I374"/>
  <c r="H374"/>
  <c r="J373"/>
  <c r="I373"/>
  <c r="H373"/>
  <c r="J372"/>
  <c r="I372"/>
  <c r="H372"/>
  <c r="J371"/>
  <c r="I371"/>
  <c r="H371"/>
  <c r="J370"/>
  <c r="I370"/>
  <c r="H370"/>
  <c r="J369"/>
  <c r="I369"/>
  <c r="H369"/>
  <c r="J368"/>
  <c r="I368"/>
  <c r="H368"/>
  <c r="J367"/>
  <c r="I367"/>
  <c r="H367"/>
  <c r="J366"/>
  <c r="I366"/>
  <c r="H366"/>
  <c r="J365"/>
  <c r="I365"/>
  <c r="H365"/>
  <c r="J364"/>
  <c r="I364"/>
  <c r="H364"/>
  <c r="J363"/>
  <c r="I363"/>
  <c r="H363"/>
  <c r="J362"/>
  <c r="I362"/>
  <c r="H362"/>
  <c r="J361"/>
  <c r="I361"/>
  <c r="H361"/>
  <c r="J360"/>
  <c r="I360"/>
  <c r="H360"/>
  <c r="J359"/>
  <c r="I359"/>
  <c r="H359"/>
  <c r="J358"/>
  <c r="I358"/>
  <c r="H358"/>
  <c r="J357"/>
  <c r="I357"/>
  <c r="H357"/>
  <c r="J356"/>
  <c r="I356"/>
  <c r="H356"/>
  <c r="J355"/>
  <c r="I355"/>
  <c r="H355"/>
  <c r="J354"/>
  <c r="I354"/>
  <c r="H354"/>
  <c r="J353"/>
  <c r="I353"/>
  <c r="H353"/>
  <c r="J352"/>
  <c r="I352"/>
  <c r="H352"/>
  <c r="J351"/>
  <c r="I351"/>
  <c r="H351"/>
  <c r="J350"/>
  <c r="I350"/>
  <c r="H350"/>
  <c r="J349"/>
  <c r="I349"/>
  <c r="H349"/>
  <c r="J348"/>
  <c r="I348"/>
  <c r="H348"/>
  <c r="J347"/>
  <c r="I347"/>
  <c r="H347"/>
  <c r="J346"/>
  <c r="I346"/>
  <c r="H346"/>
  <c r="J345"/>
  <c r="I345"/>
  <c r="H345"/>
  <c r="J344"/>
  <c r="I344"/>
  <c r="H344"/>
  <c r="J343"/>
  <c r="I343"/>
  <c r="H343"/>
  <c r="J342"/>
  <c r="I342"/>
  <c r="H342"/>
  <c r="J341"/>
  <c r="I341"/>
  <c r="H341"/>
  <c r="J340"/>
  <c r="I340"/>
  <c r="H340"/>
  <c r="J339"/>
  <c r="I339"/>
  <c r="H339"/>
  <c r="J338"/>
  <c r="I338"/>
  <c r="H338"/>
  <c r="J337"/>
  <c r="I337"/>
  <c r="H337"/>
  <c r="J336"/>
  <c r="I336"/>
  <c r="H336"/>
  <c r="J335"/>
  <c r="I335"/>
  <c r="H335"/>
  <c r="J334"/>
  <c r="I334"/>
  <c r="H334"/>
  <c r="J333"/>
  <c r="I333"/>
  <c r="H333"/>
  <c r="J332"/>
  <c r="I332"/>
  <c r="H332"/>
  <c r="J331"/>
  <c r="I331"/>
  <c r="H331"/>
  <c r="J330"/>
  <c r="I330"/>
  <c r="H330"/>
  <c r="J329"/>
  <c r="I329"/>
  <c r="H329"/>
  <c r="J328"/>
  <c r="I328"/>
  <c r="H328"/>
  <c r="J327"/>
  <c r="I327"/>
  <c r="H327"/>
  <c r="J326"/>
  <c r="I326"/>
  <c r="H326"/>
  <c r="J325"/>
  <c r="I325"/>
  <c r="H325"/>
  <c r="J324"/>
  <c r="I324"/>
  <c r="H324"/>
  <c r="J323"/>
  <c r="I323"/>
  <c r="H323"/>
  <c r="J322"/>
  <c r="I322"/>
  <c r="H322"/>
  <c r="J321"/>
  <c r="I321"/>
  <c r="H321"/>
  <c r="J320"/>
  <c r="I320"/>
  <c r="H320"/>
  <c r="J319"/>
  <c r="I319"/>
  <c r="H319"/>
  <c r="J318"/>
  <c r="I318"/>
  <c r="H318"/>
  <c r="J317"/>
  <c r="I317"/>
  <c r="H317"/>
  <c r="J316"/>
  <c r="I316"/>
  <c r="H316"/>
  <c r="J315"/>
  <c r="I315"/>
  <c r="H315"/>
  <c r="J314"/>
  <c r="I314"/>
  <c r="H314"/>
  <c r="J313"/>
  <c r="I313"/>
  <c r="H313"/>
  <c r="J312"/>
  <c r="I312"/>
  <c r="H312"/>
  <c r="J311"/>
  <c r="I311"/>
  <c r="H311"/>
  <c r="J310"/>
  <c r="I310"/>
  <c r="H310"/>
  <c r="J309"/>
  <c r="I309"/>
  <c r="H309"/>
  <c r="J308"/>
  <c r="I308"/>
  <c r="H308"/>
  <c r="J307"/>
  <c r="I307"/>
  <c r="H307"/>
  <c r="J306"/>
  <c r="I306"/>
  <c r="H306"/>
  <c r="J305"/>
  <c r="I305"/>
  <c r="H305"/>
  <c r="J304"/>
  <c r="I304"/>
  <c r="H304"/>
  <c r="J303"/>
  <c r="I303"/>
  <c r="H303"/>
  <c r="J302"/>
  <c r="I302"/>
  <c r="H302"/>
  <c r="J301"/>
  <c r="I301"/>
  <c r="H301"/>
  <c r="J300"/>
  <c r="I300"/>
  <c r="H300"/>
  <c r="J299"/>
  <c r="I299"/>
  <c r="H299"/>
  <c r="J298"/>
  <c r="I298"/>
  <c r="H298"/>
  <c r="J297"/>
  <c r="I297"/>
  <c r="H297"/>
  <c r="J296"/>
  <c r="I296"/>
  <c r="H296"/>
  <c r="J295"/>
  <c r="I295"/>
  <c r="H295"/>
  <c r="J294"/>
  <c r="I294"/>
  <c r="H294"/>
  <c r="J293"/>
  <c r="I293"/>
  <c r="H293"/>
  <c r="J292"/>
  <c r="I292"/>
  <c r="H292"/>
  <c r="J291"/>
  <c r="I291"/>
  <c r="H291"/>
  <c r="J290"/>
  <c r="I290"/>
  <c r="H290"/>
  <c r="J289"/>
  <c r="I289"/>
  <c r="H289"/>
  <c r="J288"/>
  <c r="I288"/>
  <c r="H288"/>
  <c r="J287"/>
  <c r="I287"/>
  <c r="H287"/>
  <c r="J286"/>
  <c r="I286"/>
  <c r="H286"/>
  <c r="J285"/>
  <c r="I285"/>
  <c r="H285"/>
  <c r="J284"/>
  <c r="I284"/>
  <c r="H284"/>
  <c r="J283"/>
  <c r="I283"/>
  <c r="H283"/>
  <c r="J282"/>
  <c r="I282"/>
  <c r="H282"/>
  <c r="J281"/>
  <c r="I281"/>
  <c r="H281"/>
  <c r="J280"/>
  <c r="I280"/>
  <c r="H280"/>
  <c r="J279"/>
  <c r="I279"/>
  <c r="H279"/>
  <c r="J278"/>
  <c r="I278"/>
  <c r="H278"/>
  <c r="J277"/>
  <c r="I277"/>
  <c r="H277"/>
  <c r="J276"/>
  <c r="I276"/>
  <c r="H276"/>
  <c r="J275"/>
  <c r="I275"/>
  <c r="H275"/>
  <c r="J274"/>
  <c r="I274"/>
  <c r="H274"/>
  <c r="J273"/>
  <c r="I273"/>
  <c r="H273"/>
  <c r="J272"/>
  <c r="I272"/>
  <c r="H272"/>
  <c r="J271"/>
  <c r="I271"/>
  <c r="H271"/>
  <c r="J270"/>
  <c r="I270"/>
  <c r="H270"/>
  <c r="J269"/>
  <c r="I269"/>
  <c r="H269"/>
  <c r="J268"/>
  <c r="I268"/>
  <c r="H268"/>
  <c r="J267"/>
  <c r="I267"/>
  <c r="H267"/>
  <c r="J266"/>
  <c r="I266"/>
  <c r="H266"/>
  <c r="J265"/>
  <c r="I265"/>
  <c r="H265"/>
  <c r="J264"/>
  <c r="I264"/>
  <c r="H264"/>
  <c r="J263"/>
  <c r="I263"/>
  <c r="H263"/>
  <c r="J262"/>
  <c r="I262"/>
  <c r="H262"/>
  <c r="J261"/>
  <c r="I261"/>
  <c r="H261"/>
  <c r="J260"/>
  <c r="I260"/>
  <c r="H260"/>
  <c r="J259"/>
  <c r="I259"/>
  <c r="H259"/>
  <c r="J258"/>
  <c r="I258"/>
  <c r="H258"/>
  <c r="J257"/>
  <c r="I257"/>
  <c r="H257"/>
  <c r="J256"/>
  <c r="I256"/>
  <c r="H256"/>
  <c r="J255"/>
  <c r="I255"/>
  <c r="H255"/>
  <c r="J254"/>
  <c r="I254"/>
  <c r="H254"/>
  <c r="J253"/>
  <c r="I253"/>
  <c r="H253"/>
  <c r="J252"/>
  <c r="I252"/>
  <c r="H252"/>
  <c r="J251"/>
  <c r="I251"/>
  <c r="H251"/>
  <c r="J250"/>
  <c r="I250"/>
  <c r="H250"/>
  <c r="J249"/>
  <c r="I249"/>
  <c r="H249"/>
  <c r="J248"/>
  <c r="I248"/>
  <c r="H248"/>
  <c r="J247"/>
  <c r="I247"/>
  <c r="H247"/>
  <c r="J246"/>
  <c r="I246"/>
  <c r="H246"/>
  <c r="J245"/>
  <c r="I245"/>
  <c r="H245"/>
  <c r="J244"/>
  <c r="I244"/>
  <c r="H244"/>
  <c r="J243"/>
  <c r="I243"/>
  <c r="H243"/>
  <c r="J242"/>
  <c r="I242"/>
  <c r="H242"/>
  <c r="J241"/>
  <c r="I241"/>
  <c r="H241"/>
  <c r="J240"/>
  <c r="I240"/>
  <c r="H240"/>
  <c r="J239"/>
  <c r="I239"/>
  <c r="H239"/>
  <c r="J238"/>
  <c r="I238"/>
  <c r="H238"/>
  <c r="J237"/>
  <c r="I237"/>
  <c r="H237"/>
  <c r="J236"/>
  <c r="I236"/>
  <c r="H236"/>
  <c r="J235"/>
  <c r="I235"/>
  <c r="H235"/>
  <c r="J234"/>
  <c r="I234"/>
  <c r="H234"/>
  <c r="J233"/>
  <c r="I233"/>
  <c r="H233"/>
  <c r="J232"/>
  <c r="I232"/>
  <c r="H232"/>
  <c r="J231"/>
  <c r="I231"/>
  <c r="H231"/>
  <c r="J230"/>
  <c r="I230"/>
  <c r="H230"/>
  <c r="J229"/>
  <c r="I229"/>
  <c r="H229"/>
  <c r="J228"/>
  <c r="I228"/>
  <c r="H228"/>
  <c r="J227"/>
  <c r="I227"/>
  <c r="H227"/>
  <c r="J226"/>
  <c r="I226"/>
  <c r="H226"/>
  <c r="J225"/>
  <c r="I225"/>
  <c r="H225"/>
  <c r="J224"/>
  <c r="I224"/>
  <c r="H224"/>
  <c r="J223"/>
  <c r="I223"/>
  <c r="H223"/>
  <c r="J222"/>
  <c r="I222"/>
  <c r="H222"/>
  <c r="J221"/>
  <c r="I221"/>
  <c r="H221"/>
  <c r="J220"/>
  <c r="I220"/>
  <c r="H220"/>
  <c r="J219"/>
  <c r="I219"/>
  <c r="H219"/>
  <c r="J218"/>
  <c r="I218"/>
  <c r="H218"/>
  <c r="J217"/>
  <c r="I217"/>
  <c r="H217"/>
  <c r="J216"/>
  <c r="I216"/>
  <c r="H216"/>
  <c r="J215"/>
  <c r="I215"/>
  <c r="H215"/>
  <c r="J214"/>
  <c r="I214"/>
  <c r="H214"/>
  <c r="J213"/>
  <c r="I213"/>
  <c r="H213"/>
  <c r="J212"/>
  <c r="I212"/>
  <c r="H212"/>
  <c r="J211"/>
  <c r="I211"/>
  <c r="H211"/>
  <c r="J210"/>
  <c r="I210"/>
  <c r="H210"/>
  <c r="J209"/>
  <c r="I209"/>
  <c r="H209"/>
  <c r="J208"/>
  <c r="I208"/>
  <c r="H208"/>
  <c r="J207"/>
  <c r="I207"/>
  <c r="H207"/>
  <c r="J206"/>
  <c r="I206"/>
  <c r="H206"/>
  <c r="J205"/>
  <c r="I205"/>
  <c r="H205"/>
  <c r="J204"/>
  <c r="I204"/>
  <c r="H204"/>
  <c r="J203"/>
  <c r="I203"/>
  <c r="H203"/>
  <c r="J202"/>
  <c r="I202"/>
  <c r="H202"/>
  <c r="J201"/>
  <c r="I201"/>
  <c r="H201"/>
  <c r="J200"/>
  <c r="I200"/>
  <c r="H200"/>
  <c r="J199"/>
  <c r="I199"/>
  <c r="H199"/>
  <c r="J198"/>
  <c r="I198"/>
  <c r="H198"/>
  <c r="J197"/>
  <c r="I197"/>
  <c r="H197"/>
  <c r="J196"/>
  <c r="I196"/>
  <c r="H196"/>
  <c r="J195"/>
  <c r="I195"/>
  <c r="H195"/>
  <c r="J194"/>
  <c r="I194"/>
  <c r="H194"/>
  <c r="J193"/>
  <c r="I193"/>
  <c r="H193"/>
  <c r="J192"/>
  <c r="I192"/>
  <c r="H192"/>
  <c r="J191"/>
  <c r="I191"/>
  <c r="H191"/>
  <c r="J190"/>
  <c r="I190"/>
  <c r="H190"/>
  <c r="J189"/>
  <c r="I189"/>
  <c r="H189"/>
  <c r="J188"/>
  <c r="I188"/>
  <c r="H188"/>
  <c r="J187"/>
  <c r="I187"/>
  <c r="H187"/>
  <c r="J186"/>
  <c r="I186"/>
  <c r="H186"/>
  <c r="J185"/>
  <c r="I185"/>
  <c r="H185"/>
  <c r="J184"/>
  <c r="I184"/>
  <c r="H184"/>
  <c r="J183"/>
  <c r="I183"/>
  <c r="H183"/>
  <c r="J182"/>
  <c r="I182"/>
  <c r="H182"/>
  <c r="J181"/>
  <c r="I181"/>
  <c r="H181"/>
  <c r="J180"/>
  <c r="I180"/>
  <c r="H180"/>
  <c r="J179"/>
  <c r="I179"/>
  <c r="H179"/>
  <c r="J178"/>
  <c r="I178"/>
  <c r="H178"/>
  <c r="J177"/>
  <c r="I177"/>
  <c r="H177"/>
  <c r="J176"/>
  <c r="I176"/>
  <c r="H176"/>
  <c r="J175"/>
  <c r="I175"/>
  <c r="H175"/>
  <c r="J174"/>
  <c r="I174"/>
  <c r="H174"/>
  <c r="J173"/>
  <c r="I173"/>
  <c r="H173"/>
  <c r="J172"/>
  <c r="I172"/>
  <c r="H172"/>
  <c r="J171"/>
  <c r="I171"/>
  <c r="H171"/>
  <c r="J170"/>
  <c r="I170"/>
  <c r="H170"/>
  <c r="J169"/>
  <c r="I169"/>
  <c r="H169"/>
  <c r="J168"/>
  <c r="I168"/>
  <c r="H168"/>
  <c r="J167"/>
  <c r="I167"/>
  <c r="H167"/>
  <c r="J166"/>
  <c r="I166"/>
  <c r="H166"/>
  <c r="J165"/>
  <c r="I165"/>
  <c r="H165"/>
  <c r="J164"/>
  <c r="I164"/>
  <c r="H164"/>
  <c r="J163"/>
  <c r="I163"/>
  <c r="H163"/>
  <c r="J162"/>
  <c r="I162"/>
  <c r="H162"/>
  <c r="J161"/>
  <c r="I161"/>
  <c r="H161"/>
  <c r="J160"/>
  <c r="I160"/>
  <c r="H160"/>
  <c r="J159"/>
  <c r="I159"/>
  <c r="H159"/>
  <c r="J158"/>
  <c r="I158"/>
  <c r="H158"/>
  <c r="J157"/>
  <c r="I157"/>
  <c r="H157"/>
  <c r="J156"/>
  <c r="I156"/>
  <c r="H156"/>
  <c r="J155"/>
  <c r="I155"/>
  <c r="H155"/>
  <c r="J154"/>
  <c r="I154"/>
  <c r="H154"/>
  <c r="J153"/>
  <c r="I153"/>
  <c r="H153"/>
  <c r="J152"/>
  <c r="I152"/>
  <c r="H152"/>
  <c r="J151"/>
  <c r="I151"/>
  <c r="H151"/>
  <c r="J150"/>
  <c r="I150"/>
  <c r="H150"/>
  <c r="J149"/>
  <c r="I149"/>
  <c r="H149"/>
  <c r="J148"/>
  <c r="I148"/>
  <c r="H148"/>
  <c r="J147"/>
  <c r="I147"/>
  <c r="H147"/>
  <c r="J146"/>
  <c r="I146"/>
  <c r="H146"/>
  <c r="J145"/>
  <c r="I145"/>
  <c r="H145"/>
  <c r="J144"/>
  <c r="I144"/>
  <c r="H144"/>
  <c r="J143"/>
  <c r="I143"/>
  <c r="H143"/>
  <c r="J142"/>
  <c r="I142"/>
  <c r="H142"/>
  <c r="J141"/>
  <c r="I141"/>
  <c r="H141"/>
  <c r="J140"/>
  <c r="I140"/>
  <c r="H140"/>
  <c r="J139"/>
  <c r="I139"/>
  <c r="H139"/>
  <c r="J138"/>
  <c r="I138"/>
  <c r="H138"/>
  <c r="J137"/>
  <c r="I137"/>
  <c r="H137"/>
  <c r="J136"/>
  <c r="I136"/>
  <c r="H136"/>
  <c r="J135"/>
  <c r="I135"/>
  <c r="H135"/>
  <c r="J134"/>
  <c r="I134"/>
  <c r="H134"/>
  <c r="J133"/>
  <c r="I133"/>
  <c r="H133"/>
  <c r="J132"/>
  <c r="I132"/>
  <c r="H132"/>
  <c r="J131"/>
  <c r="I131"/>
  <c r="H131"/>
  <c r="J130"/>
  <c r="I130"/>
  <c r="H130"/>
  <c r="J129"/>
  <c r="I129"/>
  <c r="H129"/>
  <c r="J128"/>
  <c r="I128"/>
  <c r="H128"/>
  <c r="J127"/>
  <c r="I127"/>
  <c r="H127"/>
  <c r="J126"/>
  <c r="I126"/>
  <c r="H126"/>
  <c r="J125"/>
  <c r="I125"/>
  <c r="H125"/>
  <c r="J124"/>
  <c r="I124"/>
  <c r="H124"/>
  <c r="J123"/>
  <c r="I123"/>
  <c r="H123"/>
  <c r="J122"/>
  <c r="I122"/>
  <c r="H122"/>
  <c r="J121"/>
  <c r="I121"/>
  <c r="H121"/>
  <c r="J120"/>
  <c r="I120"/>
  <c r="H120"/>
  <c r="J119"/>
  <c r="I119"/>
  <c r="H119"/>
  <c r="J118"/>
  <c r="I118"/>
  <c r="H118"/>
  <c r="J117"/>
  <c r="I117"/>
  <c r="H117"/>
  <c r="J116"/>
  <c r="I116"/>
  <c r="H116"/>
  <c r="J115"/>
  <c r="I115"/>
  <c r="H115"/>
  <c r="J114"/>
  <c r="I114"/>
  <c r="H114"/>
  <c r="J113"/>
  <c r="I113"/>
  <c r="H113"/>
  <c r="J112"/>
  <c r="I112"/>
  <c r="H112"/>
  <c r="J111"/>
  <c r="I111"/>
  <c r="H111"/>
  <c r="J110"/>
  <c r="I110"/>
  <c r="H110"/>
  <c r="J109"/>
  <c r="I109"/>
  <c r="H109"/>
  <c r="J108"/>
  <c r="I108"/>
  <c r="H108"/>
  <c r="J107"/>
  <c r="I107"/>
  <c r="H107"/>
  <c r="J106"/>
  <c r="I106"/>
  <c r="H106"/>
  <c r="J105"/>
  <c r="I105"/>
  <c r="H105"/>
  <c r="J104"/>
  <c r="I104"/>
  <c r="H104"/>
  <c r="J103"/>
  <c r="I103"/>
  <c r="H103"/>
  <c r="J102"/>
  <c r="I102"/>
  <c r="H102"/>
  <c r="J101"/>
  <c r="I101"/>
  <c r="H101"/>
  <c r="J100"/>
  <c r="I100"/>
  <c r="H100"/>
  <c r="J99"/>
  <c r="I99"/>
  <c r="H99"/>
  <c r="J98"/>
  <c r="I98"/>
  <c r="H98"/>
  <c r="J97"/>
  <c r="I97"/>
  <c r="H97"/>
  <c r="J96"/>
  <c r="I96"/>
  <c r="H96"/>
  <c r="J95"/>
  <c r="I95"/>
  <c r="H95"/>
  <c r="J94"/>
  <c r="I94"/>
  <c r="H94"/>
  <c r="J93"/>
  <c r="I93"/>
  <c r="H93"/>
  <c r="J92"/>
  <c r="I92"/>
  <c r="H92"/>
  <c r="J91"/>
  <c r="I91"/>
  <c r="H91"/>
  <c r="J90"/>
  <c r="I90"/>
  <c r="H90"/>
  <c r="J89"/>
  <c r="I89"/>
  <c r="H89"/>
  <c r="J88"/>
  <c r="I88"/>
  <c r="H88"/>
  <c r="J87"/>
  <c r="I87"/>
  <c r="H87"/>
  <c r="J86"/>
  <c r="I86"/>
  <c r="H86"/>
  <c r="J85"/>
  <c r="I85"/>
  <c r="H85"/>
  <c r="J84"/>
  <c r="I84"/>
  <c r="H84"/>
  <c r="J83"/>
  <c r="I83"/>
  <c r="H83"/>
  <c r="J82"/>
  <c r="I82"/>
  <c r="H82"/>
  <c r="J81"/>
  <c r="I81"/>
  <c r="H81"/>
  <c r="J80"/>
  <c r="I80"/>
  <c r="H80"/>
  <c r="J79"/>
  <c r="I79"/>
  <c r="H79"/>
  <c r="J78"/>
  <c r="I78"/>
  <c r="H78"/>
  <c r="J77"/>
  <c r="I77"/>
  <c r="H77"/>
  <c r="J76"/>
  <c r="I76"/>
  <c r="H76"/>
  <c r="J75"/>
  <c r="I75"/>
  <c r="H75"/>
  <c r="J74"/>
  <c r="I74"/>
  <c r="H74"/>
  <c r="J73"/>
  <c r="I73"/>
  <c r="H73"/>
  <c r="J72"/>
  <c r="I72"/>
  <c r="H72"/>
  <c r="J71"/>
  <c r="I71"/>
  <c r="H71"/>
  <c r="J70"/>
  <c r="I70"/>
  <c r="H70"/>
  <c r="J69"/>
  <c r="I69"/>
  <c r="H69"/>
  <c r="J68"/>
  <c r="I68"/>
  <c r="H68"/>
  <c r="J67"/>
  <c r="I67"/>
  <c r="H67"/>
  <c r="J66"/>
  <c r="I66"/>
  <c r="H66"/>
  <c r="J65"/>
  <c r="I65"/>
  <c r="H65"/>
  <c r="J64"/>
  <c r="I64"/>
  <c r="H64"/>
  <c r="J63"/>
  <c r="I63"/>
  <c r="H63"/>
  <c r="J62"/>
  <c r="I62"/>
  <c r="H62"/>
  <c r="J61"/>
  <c r="I61"/>
  <c r="H61"/>
  <c r="J60"/>
  <c r="I60"/>
  <c r="H60"/>
  <c r="J59"/>
  <c r="I59"/>
  <c r="H59"/>
  <c r="J58"/>
  <c r="I58"/>
  <c r="H58"/>
  <c r="J57"/>
  <c r="I57"/>
  <c r="H57"/>
  <c r="J56"/>
  <c r="I56"/>
  <c r="H56"/>
  <c r="J55"/>
  <c r="I55"/>
  <c r="H55"/>
  <c r="J54"/>
  <c r="I54"/>
  <c r="H54"/>
  <c r="J53"/>
  <c r="I53"/>
  <c r="H53"/>
  <c r="J52"/>
  <c r="I52"/>
  <c r="H52"/>
  <c r="J51"/>
  <c r="I51"/>
  <c r="H51"/>
  <c r="J50"/>
  <c r="I50"/>
  <c r="H50"/>
  <c r="J49"/>
  <c r="I49"/>
  <c r="H49"/>
  <c r="J48"/>
  <c r="I48"/>
  <c r="H48"/>
  <c r="J47"/>
  <c r="I47"/>
  <c r="H47"/>
  <c r="J46"/>
  <c r="I46"/>
  <c r="H46"/>
  <c r="J45"/>
  <c r="I45"/>
  <c r="H45"/>
  <c r="J44"/>
  <c r="I44"/>
  <c r="H44"/>
  <c r="J43"/>
  <c r="I43"/>
  <c r="H43"/>
  <c r="J42"/>
  <c r="I42"/>
  <c r="H42"/>
  <c r="J41"/>
  <c r="I41"/>
  <c r="H41"/>
  <c r="J40"/>
  <c r="I40"/>
  <c r="H40"/>
  <c r="J39"/>
  <c r="I39"/>
  <c r="H39"/>
  <c r="J38"/>
  <c r="I38"/>
  <c r="H38"/>
  <c r="J37"/>
  <c r="I37"/>
  <c r="H37"/>
  <c r="J36"/>
  <c r="I36"/>
  <c r="H36"/>
  <c r="J35"/>
  <c r="I35"/>
  <c r="H35"/>
  <c r="J34"/>
  <c r="I34"/>
  <c r="H34"/>
  <c r="J33"/>
  <c r="I33"/>
  <c r="H33"/>
  <c r="J32"/>
  <c r="I32"/>
  <c r="H32"/>
  <c r="J31"/>
  <c r="I31"/>
  <c r="H31"/>
  <c r="J30"/>
  <c r="I30"/>
  <c r="H30"/>
  <c r="J29"/>
  <c r="I29"/>
  <c r="H29"/>
  <c r="J28"/>
  <c r="I28"/>
  <c r="H28"/>
  <c r="J27"/>
  <c r="I27"/>
  <c r="H27"/>
  <c r="J26"/>
  <c r="I26"/>
  <c r="H26"/>
  <c r="J25"/>
  <c r="I25"/>
  <c r="H25"/>
  <c r="J24"/>
  <c r="I24"/>
  <c r="H24"/>
  <c r="J23"/>
  <c r="I23"/>
  <c r="H23"/>
  <c r="J22"/>
  <c r="I22"/>
  <c r="H22"/>
  <c r="J21"/>
  <c r="I21"/>
  <c r="H21"/>
  <c r="J20"/>
  <c r="I20"/>
  <c r="H20"/>
  <c r="J19"/>
  <c r="I19"/>
  <c r="H19"/>
  <c r="J18"/>
  <c r="I18"/>
  <c r="H18"/>
  <c r="J17"/>
  <c r="I17"/>
  <c r="H17"/>
  <c r="J16"/>
  <c r="I16"/>
  <c r="H16"/>
  <c r="J15"/>
  <c r="I15"/>
  <c r="H15"/>
  <c r="J14"/>
  <c r="I14"/>
  <c r="H14"/>
  <c r="J13"/>
  <c r="I13"/>
  <c r="H13"/>
  <c r="AB10" i="235" l="1" a="1"/>
  <c r="AB10" s="1"/>
  <c r="AB11" s="1" a="1"/>
  <c r="AB11" s="1"/>
  <c r="A42" i="238"/>
  <c r="A41"/>
  <c r="A40"/>
  <c r="A39"/>
  <c r="A38"/>
  <c r="A37"/>
  <c r="A36"/>
  <c r="A35"/>
  <c r="A34"/>
  <c r="A33"/>
  <c r="A32"/>
  <c r="A31"/>
  <c r="A30"/>
  <c r="A29"/>
  <c r="A28"/>
  <c r="A27"/>
  <c r="A26"/>
  <c r="A25"/>
  <c r="A24"/>
  <c r="A23"/>
  <c r="A22"/>
  <c r="A21"/>
  <c r="A20"/>
  <c r="A19"/>
  <c r="A18"/>
  <c r="A17"/>
  <c r="AB12" i="235" l="1" a="1"/>
  <c r="AB12" s="1"/>
  <c r="AB13" s="1" a="1"/>
  <c r="AB13" s="1"/>
  <c r="AB14" s="1" a="1"/>
  <c r="AB14" s="1"/>
  <c r="AB15" s="1" a="1"/>
  <c r="AB15" s="1"/>
  <c r="AB16" s="1" a="1"/>
  <c r="AB16" s="1"/>
  <c r="AB17" s="1" a="1"/>
  <c r="AB17" s="1"/>
  <c r="AB18" s="1" a="1"/>
  <c r="AB18" s="1"/>
  <c r="AB19" s="1" a="1"/>
  <c r="AB19" s="1"/>
  <c r="AB20" s="1" a="1"/>
  <c r="AB20" s="1"/>
  <c r="AB21" s="1" a="1"/>
  <c r="AB21" s="1"/>
  <c r="AB22" s="1" a="1"/>
  <c r="AB22" s="1"/>
  <c r="AB23" s="1" a="1"/>
  <c r="AB23" s="1"/>
  <c r="AB24" s="1" a="1"/>
  <c r="AB24" s="1"/>
  <c r="AB25" s="1" a="1"/>
  <c r="AB25" s="1"/>
  <c r="AB26" s="1" a="1"/>
  <c r="AB26" s="1"/>
  <c r="AB27" s="1" a="1"/>
  <c r="AB27" s="1"/>
  <c r="AB28" s="1" a="1"/>
  <c r="AB28" s="1"/>
  <c r="AB29" s="1" a="1"/>
  <c r="AB29" s="1"/>
  <c r="AB30" s="1" a="1"/>
  <c r="AB30" s="1"/>
  <c r="AB31" s="1" a="1"/>
  <c r="AB31" s="1"/>
  <c r="AB32" s="1" a="1"/>
  <c r="AB32" s="1"/>
  <c r="AB33" s="1" a="1"/>
  <c r="AB33" s="1"/>
  <c r="AB34" s="1" a="1"/>
  <c r="AB34" s="1"/>
  <c r="AB35" s="1" a="1"/>
  <c r="AB35" s="1"/>
  <c r="AB36" s="1" a="1"/>
  <c r="AB36" s="1"/>
  <c r="AB37" s="1" a="1"/>
  <c r="AB37" s="1"/>
  <c r="AB38" s="1" a="1"/>
  <c r="AB38" s="1"/>
  <c r="AB39" s="1" a="1"/>
  <c r="AB39" s="1"/>
  <c r="AB40" s="1" a="1"/>
  <c r="AB40" s="1"/>
  <c r="AB41" s="1" a="1"/>
  <c r="AB41" s="1"/>
  <c r="AB42" s="1" a="1"/>
  <c r="AB42" s="1"/>
  <c r="AB43" s="1" a="1"/>
  <c r="AB43" s="1"/>
  <c r="AB44" s="1" a="1"/>
  <c r="AB44" s="1"/>
  <c r="AB45" s="1" a="1"/>
  <c r="AB45" s="1"/>
  <c r="AB46" s="1" a="1"/>
  <c r="AB46" s="1"/>
  <c r="AB47" s="1" a="1"/>
  <c r="AB47" s="1"/>
  <c r="AB48" s="1" a="1"/>
  <c r="AB48" s="1"/>
  <c r="AB49" s="1" a="1"/>
  <c r="AB49" s="1"/>
  <c r="AB50" s="1" a="1"/>
  <c r="AB50" s="1"/>
  <c r="AB51" s="1" a="1"/>
  <c r="AB51" s="1"/>
  <c r="AB52" s="1" a="1"/>
  <c r="AB52" s="1"/>
  <c r="A68" i="238"/>
  <c r="C68"/>
  <c r="I68" l="1"/>
  <c r="M400" i="235"/>
  <c r="L400"/>
  <c r="I400"/>
  <c r="H400"/>
  <c r="G400"/>
  <c r="F400"/>
  <c r="J400"/>
  <c r="J12" i="230"/>
  <c r="A400" i="235" l="1"/>
  <c r="E400"/>
  <c r="K400" s="1"/>
  <c r="A46" i="238"/>
  <c r="A51"/>
  <c r="A50"/>
  <c r="A45"/>
  <c r="A44"/>
  <c r="A48"/>
  <c r="A52"/>
  <c r="A54"/>
  <c r="A56"/>
  <c r="A60"/>
  <c r="A62"/>
  <c r="A58"/>
  <c r="A59"/>
  <c r="A43"/>
  <c r="A47"/>
  <c r="A49"/>
  <c r="A53"/>
  <c r="A55"/>
  <c r="A57"/>
  <c r="A61"/>
  <c r="A63"/>
  <c r="A64"/>
  <c r="B50"/>
  <c r="B62"/>
  <c r="O50" l="1"/>
  <c r="J50"/>
  <c r="F62"/>
  <c r="J62"/>
  <c r="B46"/>
  <c r="H46" s="1"/>
  <c r="B51"/>
  <c r="B58"/>
  <c r="B52"/>
  <c r="B55"/>
  <c r="B45"/>
  <c r="J45" s="1"/>
  <c r="B63"/>
  <c r="B57"/>
  <c r="J57" s="1"/>
  <c r="B48"/>
  <c r="J48" s="1"/>
  <c r="B61"/>
  <c r="J61" s="1"/>
  <c r="B59"/>
  <c r="J59" s="1"/>
  <c r="B49"/>
  <c r="J49" s="1"/>
  <c r="B47"/>
  <c r="J47" s="1"/>
  <c r="B60"/>
  <c r="J60" s="1"/>
  <c r="B56"/>
  <c r="J56" s="1"/>
  <c r="B54"/>
  <c r="J54" s="1"/>
  <c r="B64"/>
  <c r="J64" s="1"/>
  <c r="B53"/>
  <c r="J53" s="1"/>
  <c r="G62"/>
  <c r="O62"/>
  <c r="G50"/>
  <c r="H62"/>
  <c r="H50"/>
  <c r="F50"/>
  <c r="B32"/>
  <c r="J32" s="1"/>
  <c r="B28"/>
  <c r="B37"/>
  <c r="B39"/>
  <c r="B43"/>
  <c r="J43" s="1"/>
  <c r="B36"/>
  <c r="B40"/>
  <c r="B42"/>
  <c r="B38"/>
  <c r="J38" s="1"/>
  <c r="B44"/>
  <c r="J44" s="1"/>
  <c r="B29"/>
  <c r="J29" s="1"/>
  <c r="B31"/>
  <c r="J31" s="1"/>
  <c r="B33"/>
  <c r="J33" s="1"/>
  <c r="B35"/>
  <c r="J35" s="1"/>
  <c r="B30"/>
  <c r="J30" s="1"/>
  <c r="B41"/>
  <c r="J41" s="1"/>
  <c r="B34"/>
  <c r="J34" s="1"/>
  <c r="B27"/>
  <c r="J27" s="1"/>
  <c r="B26"/>
  <c r="J26" s="1"/>
  <c r="B20"/>
  <c r="J20" s="1"/>
  <c r="B23"/>
  <c r="J23" s="1"/>
  <c r="B17"/>
  <c r="J17" s="1"/>
  <c r="B25"/>
  <c r="J25" s="1"/>
  <c r="B18"/>
  <c r="J18" s="1"/>
  <c r="B19"/>
  <c r="J19" s="1"/>
  <c r="B21"/>
  <c r="J21" s="1"/>
  <c r="B22"/>
  <c r="J22" s="1"/>
  <c r="B24"/>
  <c r="J24" s="1"/>
  <c r="B16"/>
  <c r="J16" s="1"/>
  <c r="Q400" i="235"/>
  <c r="H42" i="238" l="1"/>
  <c r="J42"/>
  <c r="F36"/>
  <c r="J36"/>
  <c r="F39"/>
  <c r="J39"/>
  <c r="O28"/>
  <c r="J28"/>
  <c r="H63"/>
  <c r="J63"/>
  <c r="H55"/>
  <c r="J55"/>
  <c r="H58"/>
  <c r="J58"/>
  <c r="F46"/>
  <c r="J46"/>
  <c r="H40"/>
  <c r="J40"/>
  <c r="H37"/>
  <c r="J37"/>
  <c r="H52"/>
  <c r="J52"/>
  <c r="H51"/>
  <c r="J51"/>
  <c r="F18"/>
  <c r="O17"/>
  <c r="O20"/>
  <c r="O25"/>
  <c r="O23"/>
  <c r="O51"/>
  <c r="G51"/>
  <c r="O46"/>
  <c r="F58"/>
  <c r="F51"/>
  <c r="G46"/>
  <c r="O58"/>
  <c r="G58"/>
  <c r="G52"/>
  <c r="F52"/>
  <c r="O52"/>
  <c r="G55"/>
  <c r="G45"/>
  <c r="O63"/>
  <c r="F63"/>
  <c r="O57"/>
  <c r="O55"/>
  <c r="F55"/>
  <c r="G63"/>
  <c r="H45"/>
  <c r="G57"/>
  <c r="O45"/>
  <c r="F45"/>
  <c r="H57"/>
  <c r="F57"/>
  <c r="H48"/>
  <c r="F48"/>
  <c r="G48"/>
  <c r="O48"/>
  <c r="F54"/>
  <c r="O54"/>
  <c r="G54"/>
  <c r="H54"/>
  <c r="F60"/>
  <c r="O60"/>
  <c r="G60"/>
  <c r="H60"/>
  <c r="F49"/>
  <c r="O49"/>
  <c r="G49"/>
  <c r="H49"/>
  <c r="H61"/>
  <c r="O61"/>
  <c r="F61"/>
  <c r="G61"/>
  <c r="G56"/>
  <c r="F56"/>
  <c r="H56"/>
  <c r="O56"/>
  <c r="G47"/>
  <c r="H47"/>
  <c r="F47"/>
  <c r="O47"/>
  <c r="O59"/>
  <c r="F59"/>
  <c r="G59"/>
  <c r="H59"/>
  <c r="O64"/>
  <c r="G64"/>
  <c r="F64"/>
  <c r="H64"/>
  <c r="F53"/>
  <c r="G53"/>
  <c r="O53"/>
  <c r="H53"/>
  <c r="H32"/>
  <c r="G32"/>
  <c r="F32"/>
  <c r="O32"/>
  <c r="G28"/>
  <c r="H28"/>
  <c r="F28"/>
  <c r="G40"/>
  <c r="F40"/>
  <c r="G39"/>
  <c r="G43"/>
  <c r="H43"/>
  <c r="H39"/>
  <c r="O43"/>
  <c r="O39"/>
  <c r="F42"/>
  <c r="O40"/>
  <c r="O42"/>
  <c r="O36"/>
  <c r="F43"/>
  <c r="F37"/>
  <c r="G42"/>
  <c r="G36"/>
  <c r="O37"/>
  <c r="H36"/>
  <c r="G37"/>
  <c r="G38"/>
  <c r="O38"/>
  <c r="F38"/>
  <c r="H38"/>
  <c r="F41"/>
  <c r="O41"/>
  <c r="G41"/>
  <c r="H41"/>
  <c r="O44"/>
  <c r="G44"/>
  <c r="H44"/>
  <c r="F44"/>
  <c r="F29"/>
  <c r="H29"/>
  <c r="G29"/>
  <c r="O29"/>
  <c r="O30"/>
  <c r="G30"/>
  <c r="H30"/>
  <c r="F30"/>
  <c r="G31"/>
  <c r="O31"/>
  <c r="H31"/>
  <c r="F31"/>
  <c r="F33"/>
  <c r="O33"/>
  <c r="G33"/>
  <c r="H33"/>
  <c r="G35"/>
  <c r="H35"/>
  <c r="F35"/>
  <c r="O35"/>
  <c r="F34"/>
  <c r="H34"/>
  <c r="G34"/>
  <c r="O34"/>
  <c r="H26"/>
  <c r="F26"/>
  <c r="G26"/>
  <c r="O26"/>
  <c r="G27"/>
  <c r="F27"/>
  <c r="H27"/>
  <c r="O27"/>
  <c r="H20"/>
  <c r="F20"/>
  <c r="G20"/>
  <c r="G23"/>
  <c r="H23"/>
  <c r="F23"/>
  <c r="O18"/>
  <c r="H18"/>
  <c r="G18"/>
  <c r="F25"/>
  <c r="F17"/>
  <c r="H17"/>
  <c r="G25"/>
  <c r="G17"/>
  <c r="H25"/>
  <c r="G24"/>
  <c r="H24"/>
  <c r="F24"/>
  <c r="O24"/>
  <c r="G19"/>
  <c r="H19"/>
  <c r="F19"/>
  <c r="O19"/>
  <c r="F21"/>
  <c r="H21"/>
  <c r="G21"/>
  <c r="O21"/>
  <c r="H22"/>
  <c r="F22"/>
  <c r="G22"/>
  <c r="O22"/>
  <c r="J4"/>
  <c r="J3"/>
  <c r="J2"/>
  <c r="J7"/>
  <c r="F10" l="1" a="1"/>
  <c r="F10" s="1"/>
  <c r="A12"/>
  <c r="J5"/>
  <c r="J6"/>
  <c r="C10"/>
  <c r="F1526" i="260"/>
  <c r="F1336"/>
  <c r="F294"/>
  <c r="F752"/>
  <c r="F514"/>
  <c r="F592"/>
  <c r="F1608"/>
  <c r="F1421"/>
  <c r="F838"/>
  <c r="F161"/>
  <c r="F1480"/>
  <c r="F1362"/>
  <c r="F977"/>
  <c r="F1726"/>
  <c r="F713"/>
  <c r="F943"/>
  <c r="F95"/>
  <c r="F1118"/>
  <c r="F1593"/>
  <c r="F24"/>
  <c r="F1030"/>
  <c r="F1539"/>
  <c r="F1748"/>
  <c r="F1575"/>
  <c r="F13"/>
  <c r="F793"/>
  <c r="F77"/>
  <c r="F1212"/>
  <c r="F1715"/>
  <c r="F1330"/>
  <c r="F14"/>
  <c r="F179"/>
  <c r="F295"/>
  <c r="F1484"/>
  <c r="F1138"/>
  <c r="F1126"/>
  <c r="F902"/>
  <c r="F1284"/>
  <c r="F1870"/>
  <c r="F725"/>
  <c r="F1091"/>
  <c r="F656"/>
  <c r="F730"/>
  <c r="F1248"/>
  <c r="F410"/>
  <c r="F65"/>
  <c r="F775"/>
  <c r="F476"/>
  <c r="F509"/>
  <c r="F1175"/>
  <c r="F593"/>
  <c r="F177"/>
  <c r="F607"/>
  <c r="F534"/>
  <c r="F918"/>
  <c r="F1819"/>
  <c r="F855"/>
  <c r="F1348"/>
  <c r="F1204"/>
  <c r="F300"/>
  <c r="F764"/>
  <c r="F942"/>
  <c r="F997"/>
  <c r="F645"/>
  <c r="F1868"/>
  <c r="F1878"/>
  <c r="F1605"/>
  <c r="F538"/>
  <c r="F1458"/>
  <c r="F293"/>
  <c r="F1580"/>
  <c r="F664"/>
  <c r="F1752"/>
  <c r="F373"/>
  <c r="F89"/>
  <c r="F714"/>
  <c r="F28"/>
  <c r="F624"/>
  <c r="F155"/>
  <c r="F1669"/>
  <c r="F1214"/>
  <c r="F134"/>
  <c r="F1194"/>
  <c r="F1045"/>
  <c r="F1874"/>
  <c r="F1624"/>
  <c r="F462"/>
  <c r="F1877"/>
  <c r="F1297"/>
  <c r="F1675"/>
  <c r="F1785"/>
  <c r="F1790"/>
  <c r="F1678"/>
  <c r="F232"/>
  <c r="F1188"/>
  <c r="F1441"/>
  <c r="F683"/>
  <c r="F833"/>
  <c r="F1521"/>
  <c r="F1241"/>
  <c r="F460"/>
  <c r="F1459"/>
  <c r="F1418"/>
  <c r="F1864"/>
  <c r="F727"/>
  <c r="F1299"/>
  <c r="F1324"/>
  <c r="F1193"/>
  <c r="F307"/>
  <c r="F1738"/>
  <c r="F1092"/>
  <c r="F365"/>
  <c r="F763"/>
  <c r="F117"/>
  <c r="F407"/>
  <c r="F1236"/>
  <c r="F784"/>
  <c r="F480"/>
  <c r="F1432"/>
  <c r="F669"/>
  <c r="F371"/>
  <c r="F168"/>
  <c r="F717"/>
  <c r="F1201"/>
  <c r="F1561"/>
  <c r="F221"/>
  <c r="F275"/>
  <c r="F1163"/>
  <c r="F142"/>
  <c r="F339"/>
  <c r="F1113"/>
  <c r="F1035"/>
  <c r="F1733"/>
  <c r="F1813"/>
  <c r="F1423"/>
  <c r="F515"/>
  <c r="F173"/>
  <c r="F285"/>
  <c r="F317"/>
  <c r="F1269"/>
  <c r="F418"/>
  <c r="F1088"/>
  <c r="F477"/>
  <c r="F522"/>
  <c r="F920"/>
  <c r="F72"/>
  <c r="F1711"/>
  <c r="F1149"/>
  <c r="F1524"/>
  <c r="F1850"/>
  <c r="F1245"/>
  <c r="F1339"/>
  <c r="F48"/>
  <c r="F576"/>
  <c r="F1434"/>
  <c r="F794"/>
  <c r="F1625"/>
  <c r="F1848"/>
  <c r="F1515"/>
  <c r="F1119"/>
  <c r="F1771"/>
  <c r="F843"/>
  <c r="F17"/>
  <c r="F1405"/>
  <c r="F1195"/>
  <c r="F1730"/>
  <c r="F1436"/>
  <c r="F41"/>
  <c r="F1316"/>
  <c r="F1153"/>
  <c r="F980"/>
  <c r="F1049"/>
  <c r="F1716"/>
  <c r="F904"/>
  <c r="F1520"/>
  <c r="F1696"/>
  <c r="F1588"/>
  <c r="F1708"/>
  <c r="F950"/>
  <c r="F928"/>
  <c r="F137"/>
  <c r="F946"/>
  <c r="F584"/>
  <c r="F639"/>
  <c r="F398"/>
  <c r="F1887"/>
  <c r="F457"/>
  <c r="F1376"/>
  <c r="F1021"/>
  <c r="F800"/>
  <c r="F1645"/>
  <c r="F574"/>
  <c r="F453"/>
  <c r="F1071"/>
  <c r="F634"/>
  <c r="F391"/>
  <c r="F487"/>
  <c r="F878"/>
  <c r="F366"/>
  <c r="F1234"/>
  <c r="F264"/>
  <c r="F523"/>
  <c r="F901"/>
  <c r="F952"/>
  <c r="F12"/>
  <c r="F1443"/>
  <c r="F1301"/>
  <c r="F1463"/>
  <c r="F1073"/>
  <c r="F1055"/>
  <c r="F991"/>
  <c r="F772"/>
  <c r="F1221"/>
  <c r="F1392"/>
  <c r="F1014"/>
  <c r="F1540"/>
  <c r="F473"/>
  <c r="F1478"/>
  <c r="F1660"/>
  <c r="F461"/>
  <c r="F1136"/>
  <c r="F1257"/>
  <c r="F589"/>
  <c r="F1595"/>
  <c r="F1628"/>
  <c r="F567"/>
  <c r="F777"/>
  <c r="F1197"/>
  <c r="F665"/>
  <c r="F1158"/>
  <c r="F672"/>
  <c r="F255"/>
  <c r="F332"/>
  <c r="F1782"/>
  <c r="F1502"/>
  <c r="F234"/>
  <c r="F500"/>
  <c r="F74"/>
  <c r="F737"/>
  <c r="F786"/>
  <c r="F1789"/>
  <c r="F1725"/>
  <c r="F987"/>
  <c r="F1627"/>
  <c r="F1545"/>
  <c r="F1504"/>
  <c r="F1290"/>
  <c r="F689"/>
  <c r="F1107"/>
  <c r="F1875"/>
  <c r="F643"/>
  <c r="F546"/>
  <c r="F206"/>
  <c r="F679"/>
  <c r="F266"/>
  <c r="F1160"/>
  <c r="F1285"/>
  <c r="F542"/>
  <c r="F1377"/>
  <c r="F884"/>
  <c r="F814"/>
  <c r="F192"/>
  <c r="F563"/>
  <c r="F1705"/>
  <c r="F1017"/>
  <c r="F830"/>
  <c r="F1599"/>
  <c r="F666"/>
  <c r="F756"/>
  <c r="F986"/>
  <c r="F1876"/>
  <c r="F1871"/>
  <c r="F1491"/>
  <c r="F417"/>
  <c r="F1104"/>
  <c r="F1765"/>
  <c r="F606"/>
  <c r="F1317"/>
  <c r="F1384"/>
  <c r="F190"/>
  <c r="F698"/>
  <c r="F599"/>
  <c r="F1603"/>
  <c r="F1013"/>
  <c r="F1326"/>
  <c r="F1604"/>
  <c r="F724"/>
  <c r="F966"/>
  <c r="F98"/>
  <c r="F990"/>
  <c r="F1544"/>
  <c r="F1109"/>
  <c r="F1170"/>
  <c r="F948"/>
  <c r="F1242"/>
  <c r="F346"/>
  <c r="F1034"/>
  <c r="F1703"/>
  <c r="F746"/>
  <c r="F435"/>
  <c r="F761"/>
  <c r="F197"/>
  <c r="F1649"/>
  <c r="F429"/>
  <c r="F202"/>
  <c r="F1856"/>
  <c r="F1331"/>
  <c r="F1865"/>
  <c r="F1563"/>
  <c r="F1323"/>
  <c r="F22"/>
  <c r="F358"/>
  <c r="F404"/>
  <c r="F871"/>
  <c r="F130"/>
  <c r="F876"/>
  <c r="F1464"/>
  <c r="F250"/>
  <c r="F1374"/>
  <c r="F568"/>
  <c r="F1135"/>
  <c r="F1070"/>
  <c r="F1786"/>
  <c r="F1240"/>
  <c r="F1572"/>
  <c r="F1129"/>
  <c r="F1632"/>
  <c r="F1803"/>
  <c r="F1706"/>
  <c r="F353"/>
  <c r="F1758"/>
  <c r="F1408"/>
  <c r="F1447"/>
  <c r="F321"/>
  <c r="F1614"/>
  <c r="F1537"/>
  <c r="F272"/>
  <c r="F841"/>
  <c r="F595"/>
  <c r="F1312"/>
  <c r="F659"/>
  <c r="F1693"/>
  <c r="F1391"/>
  <c r="F1536"/>
  <c r="F739"/>
  <c r="F511"/>
  <c r="F209"/>
  <c r="F1670"/>
  <c r="F826"/>
  <c r="F654"/>
  <c r="F1612"/>
  <c r="F1044"/>
  <c r="F162"/>
  <c r="F139"/>
  <c r="F1518"/>
  <c r="F217"/>
  <c r="X3" i="235"/>
  <c r="F1747" i="260"/>
  <c r="F554"/>
  <c r="F1855"/>
  <c r="F1292"/>
  <c r="F632"/>
  <c r="F243"/>
  <c r="F223"/>
  <c r="F861"/>
  <c r="F1885"/>
  <c r="F580"/>
  <c r="F697"/>
  <c r="F960"/>
  <c r="F1338"/>
  <c r="F182"/>
  <c r="F409"/>
  <c r="F1451"/>
  <c r="F80"/>
  <c r="F529"/>
  <c r="F856"/>
  <c r="F115"/>
  <c r="F32"/>
  <c r="F1457"/>
  <c r="F940"/>
  <c r="F188"/>
  <c r="F1542"/>
  <c r="F1472"/>
  <c r="F1700"/>
  <c r="F1343"/>
  <c r="F1161"/>
  <c r="F682"/>
  <c r="F974"/>
  <c r="F75"/>
  <c r="F438"/>
  <c r="F1776"/>
  <c r="F1145"/>
  <c r="F699"/>
  <c r="F1155"/>
  <c r="F355"/>
  <c r="F284"/>
  <c r="F723"/>
  <c r="F823"/>
  <c r="F25"/>
  <c r="F1893"/>
  <c r="F1620"/>
  <c r="F719"/>
  <c r="F1275"/>
  <c r="F1528"/>
  <c r="F1806"/>
  <c r="F30"/>
  <c r="F378"/>
  <c r="F263"/>
  <c r="F614"/>
  <c r="F1026"/>
  <c r="F1535"/>
  <c r="F1596"/>
  <c r="F1810"/>
  <c r="F1340"/>
  <c r="F1106"/>
  <c r="F1009"/>
  <c r="F1797"/>
  <c r="F1844"/>
  <c r="F296"/>
  <c r="F329"/>
  <c r="F1827"/>
  <c r="F1319"/>
  <c r="F1692"/>
  <c r="F176"/>
  <c r="F1866"/>
  <c r="F320"/>
  <c r="F1207"/>
  <c r="F1482"/>
  <c r="F118"/>
  <c r="F703"/>
  <c r="F1435"/>
  <c r="F36"/>
  <c r="F1396"/>
  <c r="F1286"/>
  <c r="F853"/>
  <c r="F536"/>
  <c r="F1682"/>
  <c r="F1639"/>
  <c r="F1007"/>
  <c r="F660"/>
  <c r="F1178"/>
  <c r="F770"/>
  <c r="F1307"/>
  <c r="F983"/>
  <c r="F322"/>
  <c r="F1219"/>
  <c r="F455"/>
  <c r="F866"/>
  <c r="F721"/>
  <c r="F1724"/>
  <c r="F236"/>
  <c r="F468"/>
  <c r="F213"/>
  <c r="F1684"/>
  <c r="F1134"/>
  <c r="F1048"/>
  <c r="F569"/>
  <c r="F975"/>
  <c r="F675"/>
  <c r="F1630"/>
  <c r="F1622"/>
  <c r="F1407"/>
  <c r="F287"/>
  <c r="F1011"/>
  <c r="F874"/>
  <c r="F661"/>
  <c r="F844"/>
  <c r="F1182"/>
  <c r="F1325"/>
  <c r="F1571"/>
  <c r="F325"/>
  <c r="F939"/>
  <c r="F1260"/>
  <c r="F1763"/>
  <c r="F412"/>
  <c r="F642"/>
  <c r="F1594"/>
  <c r="F1383"/>
  <c r="F421"/>
  <c r="F96"/>
  <c r="F610"/>
  <c r="F502"/>
  <c r="F1702"/>
  <c r="F1097"/>
  <c r="F1365"/>
  <c r="F76"/>
  <c r="F552"/>
  <c r="F1111"/>
  <c r="F1058"/>
  <c r="F1455"/>
  <c r="F1667"/>
  <c r="F640"/>
  <c r="F466"/>
  <c r="F834"/>
  <c r="F846"/>
  <c r="F1448"/>
  <c r="F1460"/>
  <c r="F444"/>
  <c r="F1739"/>
  <c r="F298"/>
  <c r="F547"/>
  <c r="F507"/>
  <c r="F1636"/>
  <c r="F520"/>
  <c r="F872"/>
  <c r="F1775"/>
  <c r="F1206"/>
  <c r="F308"/>
  <c r="F1756"/>
  <c r="F1656"/>
  <c r="F1881"/>
  <c r="F1196"/>
  <c r="F742"/>
  <c r="F35"/>
  <c r="F1132"/>
  <c r="F1329"/>
  <c r="F304"/>
  <c r="F393"/>
  <c r="F1052"/>
  <c r="F1867"/>
  <c r="F1476"/>
  <c r="F1127"/>
  <c r="F1680"/>
  <c r="F1496"/>
  <c r="F1854"/>
  <c r="F1549"/>
  <c r="F1495"/>
  <c r="F247"/>
  <c r="F1783"/>
  <c r="F817"/>
  <c r="F1042"/>
  <c r="F1444"/>
  <c r="F367"/>
  <c r="F1592"/>
  <c r="F1142"/>
  <c r="F1511"/>
  <c r="F1388"/>
  <c r="F341"/>
  <c r="F1646"/>
  <c r="F1271"/>
  <c r="F1125"/>
  <c r="F555"/>
  <c r="F993"/>
  <c r="F1386"/>
  <c r="F867"/>
  <c r="F218"/>
  <c r="F1805"/>
  <c r="F1718"/>
  <c r="F92"/>
  <c r="F690"/>
  <c r="F1320"/>
  <c r="F1742"/>
  <c r="F736"/>
  <c r="F1143"/>
  <c r="F615"/>
  <c r="F237"/>
  <c r="F1012"/>
  <c r="F854"/>
  <c r="F1743"/>
  <c r="F1795"/>
  <c r="F749"/>
  <c r="F50"/>
  <c r="F484"/>
  <c r="F228"/>
  <c r="F1033"/>
  <c r="F790"/>
  <c r="F868"/>
  <c r="F1314"/>
  <c r="F1372"/>
  <c r="F889"/>
  <c r="F90"/>
  <c r="F93"/>
  <c r="F1485"/>
  <c r="F1562"/>
  <c r="F486"/>
  <c r="F1720"/>
  <c r="F517"/>
  <c r="F1503"/>
  <c r="F1378"/>
  <c r="F52"/>
  <c r="F1273"/>
  <c r="F805"/>
  <c r="F849"/>
  <c r="F828"/>
  <c r="F432"/>
  <c r="F1422"/>
  <c r="F297"/>
  <c r="F1577"/>
  <c r="F1144"/>
  <c r="F795"/>
  <c r="F357"/>
  <c r="F229"/>
  <c r="F16"/>
  <c r="F1272"/>
  <c r="F886"/>
  <c r="F1735"/>
  <c r="F1360"/>
  <c r="F1427"/>
  <c r="F335"/>
  <c r="F1602"/>
  <c r="F337"/>
  <c r="F1279"/>
  <c r="F84"/>
  <c r="F1116"/>
  <c r="F1698"/>
  <c r="F935"/>
  <c r="F1439"/>
  <c r="F738"/>
  <c r="F911"/>
  <c r="F1860"/>
  <c r="F726"/>
  <c r="F408"/>
  <c r="F430"/>
  <c r="F693"/>
  <c r="F57"/>
  <c r="F1741"/>
  <c r="F305"/>
  <c r="F1416"/>
  <c r="F1094"/>
  <c r="F925"/>
  <c r="F1825"/>
  <c r="F740"/>
  <c r="F1665"/>
  <c r="F1351"/>
  <c r="F922"/>
  <c r="F1822"/>
  <c r="F1085"/>
  <c r="F1811"/>
  <c r="F324"/>
  <c r="F1431"/>
  <c r="F908"/>
  <c r="F1635"/>
  <c r="F231"/>
  <c r="F1311"/>
  <c r="F1382"/>
  <c r="F1750"/>
  <c r="F411"/>
  <c r="F163"/>
  <c r="F1010"/>
  <c r="F446"/>
  <c r="F1890"/>
  <c r="F994"/>
  <c r="F1568"/>
  <c r="F1658"/>
  <c r="F705"/>
  <c r="F578"/>
  <c r="F1306"/>
  <c r="F71"/>
  <c r="F239"/>
  <c r="F1370"/>
  <c r="F702"/>
  <c r="F1024"/>
  <c r="F425"/>
  <c r="F768"/>
  <c r="F1836"/>
  <c r="F1043"/>
  <c r="F273"/>
  <c r="F1346"/>
  <c r="F1769"/>
  <c r="F1255"/>
  <c r="F1224"/>
  <c r="F757"/>
  <c r="F1190"/>
  <c r="F1505"/>
  <c r="F67"/>
  <c r="F1591"/>
  <c r="F1083"/>
  <c r="F149"/>
  <c r="F1754"/>
  <c r="F1264"/>
  <c r="F1215"/>
  <c r="F860"/>
  <c r="F343"/>
  <c r="F651"/>
  <c r="F1573"/>
  <c r="F1198"/>
  <c r="F1601"/>
  <c r="F895"/>
  <c r="F1486"/>
  <c r="F1357"/>
  <c r="F1453"/>
  <c r="F123"/>
  <c r="F765"/>
  <c r="F1233"/>
  <c r="F361"/>
  <c r="F716"/>
  <c r="F1430"/>
  <c r="F527"/>
  <c r="F537"/>
  <c r="F910"/>
  <c r="F124"/>
  <c r="F1623"/>
  <c r="F1437"/>
  <c r="F1477"/>
  <c r="F1634"/>
  <c r="F292"/>
  <c r="F463"/>
  <c r="F226"/>
  <c r="F1322"/>
  <c r="F1740"/>
  <c r="F1243"/>
  <c r="F1373"/>
  <c r="F1883"/>
  <c r="F290"/>
  <c r="F1291"/>
  <c r="F60"/>
  <c r="F570"/>
  <c r="F1514"/>
  <c r="F1640"/>
  <c r="F1146"/>
  <c r="F1674"/>
  <c r="F1440"/>
  <c r="F54"/>
  <c r="F979"/>
  <c r="F37"/>
  <c r="F668"/>
  <c r="F200"/>
  <c r="F459"/>
  <c r="F1557"/>
  <c r="F526"/>
  <c r="F839"/>
  <c r="F712"/>
  <c r="F1456"/>
  <c r="F1525"/>
  <c r="F676"/>
  <c r="F1276"/>
  <c r="F944"/>
  <c r="F671"/>
  <c r="F512"/>
  <c r="F1103"/>
  <c r="F1406"/>
  <c r="F954"/>
  <c r="F1200"/>
  <c r="F1506"/>
  <c r="F1018"/>
  <c r="F1093"/>
  <c r="F1265"/>
  <c r="F328"/>
  <c r="F754"/>
  <c r="F759"/>
  <c r="F652"/>
  <c r="F631"/>
  <c r="F1494"/>
  <c r="F548"/>
  <c r="F1151"/>
  <c r="F1078"/>
  <c r="F647"/>
  <c r="F1171"/>
  <c r="F1468"/>
  <c r="F1186"/>
  <c r="F1677"/>
  <c r="F1517"/>
  <c r="F138"/>
  <c r="F91"/>
  <c r="F870"/>
  <c r="F1714"/>
  <c r="F510"/>
  <c r="F779"/>
  <c r="F1574"/>
  <c r="F1262"/>
  <c r="F544"/>
  <c r="F827"/>
  <c r="F1209"/>
  <c r="F1828"/>
  <c r="F924"/>
  <c r="F1691"/>
  <c r="F506"/>
  <c r="F1676"/>
  <c r="F1120"/>
  <c r="F81"/>
  <c r="F380"/>
  <c r="F802"/>
  <c r="F1390"/>
  <c r="F55"/>
  <c r="F583"/>
  <c r="F1347"/>
  <c r="F941"/>
  <c r="F260"/>
  <c r="F1359"/>
  <c r="F811"/>
  <c r="F1266"/>
  <c r="F1516"/>
  <c r="F424"/>
  <c r="F896"/>
  <c r="F207"/>
  <c r="F663"/>
  <c r="F1304"/>
  <c r="F1228"/>
  <c r="F1385"/>
  <c r="F1168"/>
  <c r="F1704"/>
  <c r="F1414"/>
  <c r="F1399"/>
  <c r="F685"/>
  <c r="F194"/>
  <c r="F1363"/>
  <c r="F154"/>
  <c r="F1662"/>
  <c r="F289"/>
  <c r="F558"/>
  <c r="F1027"/>
  <c r="F1449"/>
  <c r="F626"/>
  <c r="F136"/>
  <c r="F1404"/>
  <c r="F470"/>
  <c r="F1354"/>
  <c r="F395"/>
  <c r="F1842"/>
  <c r="F1031"/>
  <c r="F1375"/>
  <c r="F86"/>
  <c r="F636"/>
  <c r="F822"/>
  <c r="F780"/>
  <c r="F235"/>
  <c r="F246"/>
  <c r="F968"/>
  <c r="F1293"/>
  <c r="F1880"/>
  <c r="F1657"/>
  <c r="F528"/>
  <c r="F370"/>
  <c r="F1068"/>
  <c r="F153"/>
  <c r="F1381"/>
  <c r="F348"/>
  <c r="F832"/>
  <c r="F1757"/>
  <c r="F810"/>
  <c r="F1761"/>
  <c r="F280"/>
  <c r="F1465"/>
  <c r="F627"/>
  <c r="F47"/>
  <c r="F695"/>
  <c r="F1712"/>
  <c r="F1699"/>
  <c r="F208"/>
  <c r="F159"/>
  <c r="F1350"/>
  <c r="F51"/>
  <c r="F262"/>
  <c r="F1305"/>
  <c r="F1004"/>
  <c r="F1446"/>
  <c r="F306"/>
  <c r="F319"/>
  <c r="F1760"/>
  <c r="F1252"/>
  <c r="F1054"/>
  <c r="F145"/>
  <c r="F1846"/>
  <c r="F107"/>
  <c r="F1217"/>
  <c r="F493"/>
  <c r="F383"/>
  <c r="F1467"/>
  <c r="F402"/>
  <c r="F390"/>
  <c r="F1251"/>
  <c r="F69"/>
  <c r="F170"/>
  <c r="F613"/>
  <c r="F110"/>
  <c r="F1847"/>
  <c r="F413"/>
  <c r="F773"/>
  <c r="F1655"/>
  <c r="F900"/>
  <c r="F350"/>
  <c r="F879"/>
  <c r="F478"/>
  <c r="F617"/>
  <c r="F1560"/>
  <c r="F211"/>
  <c r="F440"/>
  <c r="F701"/>
  <c r="F1205"/>
  <c r="F1400"/>
  <c r="F1328"/>
  <c r="F1184"/>
  <c r="F1826"/>
  <c r="F479"/>
  <c r="F166"/>
  <c r="F604"/>
  <c r="F360"/>
  <c r="F225"/>
  <c r="F1226"/>
  <c r="F796"/>
  <c r="F961"/>
  <c r="F1779"/>
  <c r="F1546"/>
  <c r="F1428"/>
  <c r="F630"/>
  <c r="F591"/>
  <c r="F962"/>
  <c r="F1721"/>
  <c r="F251"/>
  <c r="F456"/>
  <c r="F1187"/>
  <c r="F1210"/>
  <c r="F1529"/>
  <c r="F731"/>
  <c r="F564"/>
  <c r="F1038"/>
  <c r="F431"/>
  <c r="F829"/>
  <c r="F1114"/>
  <c r="F212"/>
  <c r="F340"/>
  <c r="F19"/>
  <c r="F1891"/>
  <c r="F1253"/>
  <c r="F1643"/>
  <c r="F1598"/>
  <c r="F1606"/>
  <c r="F326"/>
  <c r="F963"/>
  <c r="F678"/>
  <c r="F1211"/>
  <c r="F566"/>
  <c r="F1567"/>
  <c r="F1256"/>
  <c r="F519"/>
  <c r="F1729"/>
  <c r="F415"/>
  <c r="F1037"/>
  <c r="F303"/>
  <c r="F1788"/>
  <c r="F372"/>
  <c r="F87"/>
  <c r="F1041"/>
  <c r="F1380"/>
  <c r="F399"/>
  <c r="F481"/>
  <c r="F732"/>
  <c r="F345"/>
  <c r="F1666"/>
  <c r="F1169"/>
  <c r="F268"/>
  <c r="F1753"/>
  <c r="F1792"/>
  <c r="F199"/>
  <c r="F224"/>
  <c r="F475"/>
  <c r="F708"/>
  <c r="F164"/>
  <c r="F1203"/>
  <c r="F745"/>
  <c r="F1888"/>
  <c r="F1267"/>
  <c r="F1723"/>
  <c r="F403"/>
  <c r="F692"/>
  <c r="F180"/>
  <c r="F769"/>
  <c r="F1615"/>
  <c r="F88"/>
  <c r="F364"/>
  <c r="F1798"/>
  <c r="F1067"/>
  <c r="F286"/>
  <c r="F1582"/>
  <c r="F1764"/>
  <c r="F1202"/>
  <c r="F210"/>
  <c r="F516"/>
  <c r="F1500"/>
  <c r="F119"/>
  <c r="F1613"/>
  <c r="F1554"/>
  <c r="F158"/>
  <c r="F809"/>
  <c r="F1821"/>
  <c r="F278"/>
  <c r="F969"/>
  <c r="F61"/>
  <c r="F845"/>
  <c r="F781"/>
  <c r="F880"/>
  <c r="F189"/>
  <c r="F709"/>
  <c r="F191"/>
  <c r="F99"/>
  <c r="F449"/>
  <c r="F565"/>
  <c r="F1584"/>
  <c r="F20"/>
  <c r="F1090"/>
  <c r="F1774"/>
  <c r="F467"/>
  <c r="F600"/>
  <c r="F743"/>
  <c r="F1227"/>
  <c r="F1841"/>
  <c r="F859"/>
  <c r="F156"/>
  <c r="F513"/>
  <c r="F771"/>
  <c r="F1176"/>
  <c r="F1294"/>
  <c r="F976"/>
  <c r="F1533"/>
  <c r="F851"/>
  <c r="F494"/>
  <c r="F1001"/>
  <c r="F458"/>
  <c r="F1626"/>
  <c r="F1005"/>
  <c r="F1165"/>
  <c r="F1770"/>
  <c r="F133"/>
  <c r="F1737"/>
  <c r="F1313"/>
  <c r="F1051"/>
  <c r="F242"/>
  <c r="F1585"/>
  <c r="F883"/>
  <c r="F905"/>
  <c r="F541"/>
  <c r="F1402"/>
  <c r="F857"/>
  <c r="F310"/>
  <c r="F602"/>
  <c r="F101"/>
  <c r="F1061"/>
  <c r="F38"/>
  <c r="F1879"/>
  <c r="F401"/>
  <c r="F299"/>
  <c r="F1300"/>
  <c r="F891"/>
  <c r="F1420"/>
  <c r="F799"/>
  <c r="F1356"/>
  <c r="F762"/>
  <c r="F804"/>
  <c r="F256"/>
  <c r="F11"/>
  <c r="F1183"/>
  <c r="F31"/>
  <c r="F1019"/>
  <c r="F1179"/>
  <c r="F400"/>
  <c r="F571"/>
  <c r="F1393"/>
  <c r="F333"/>
  <c r="F172"/>
  <c r="F1101"/>
  <c r="F1499"/>
  <c r="F203"/>
  <c r="F1121"/>
  <c r="F1755"/>
  <c r="F70"/>
  <c r="F657"/>
  <c r="F748"/>
  <c r="F864"/>
  <c r="F253"/>
  <c r="F1074"/>
  <c r="F1831"/>
  <c r="F46"/>
  <c r="F557"/>
  <c r="F281"/>
  <c r="F396"/>
  <c r="F1342"/>
  <c r="F1481"/>
  <c r="F711"/>
  <c r="F562"/>
  <c r="F1804"/>
  <c r="F489"/>
  <c r="F1469"/>
  <c r="F1512"/>
  <c r="F97"/>
  <c r="F1835"/>
  <c r="F1778"/>
  <c r="F1820"/>
  <c r="F147"/>
  <c r="F1853"/>
  <c r="F1768"/>
  <c r="F1701"/>
  <c r="F125"/>
  <c r="F1298"/>
  <c r="F56"/>
  <c r="F820"/>
  <c r="F1648"/>
  <c r="F271"/>
  <c r="F1128"/>
  <c r="F1559"/>
  <c r="F1189"/>
  <c r="F603"/>
  <c r="F650"/>
  <c r="F1751"/>
  <c r="F535"/>
  <c r="F1029"/>
  <c r="F1060"/>
  <c r="F314"/>
  <c r="F1530"/>
  <c r="F238"/>
  <c r="F151"/>
  <c r="F205"/>
  <c r="F1130"/>
  <c r="F1249"/>
  <c r="F334"/>
  <c r="F577"/>
  <c r="F165"/>
  <c r="F1072"/>
  <c r="F1487"/>
  <c r="F710"/>
  <c r="F1152"/>
  <c r="F389"/>
  <c r="F1309"/>
  <c r="F1570"/>
  <c r="F938"/>
  <c r="F1062"/>
  <c r="F850"/>
  <c r="F1318"/>
  <c r="F1115"/>
  <c r="F23"/>
  <c r="F898"/>
  <c r="F892"/>
  <c r="F483"/>
  <c r="F257"/>
  <c r="F1450"/>
  <c r="F915"/>
  <c r="F596"/>
  <c r="F1016"/>
  <c r="F135"/>
  <c r="F1087"/>
  <c r="F1366"/>
  <c r="F760"/>
  <c r="F674"/>
  <c r="F863"/>
  <c r="F397"/>
  <c r="F637"/>
  <c r="F428"/>
  <c r="F1368"/>
  <c r="F327"/>
  <c r="F1727"/>
  <c r="F193"/>
  <c r="F1519"/>
  <c r="F816"/>
  <c r="F504"/>
  <c r="F426"/>
  <c r="F1689"/>
  <c r="F1208"/>
  <c r="F585"/>
  <c r="F1707"/>
  <c r="F1672"/>
  <c r="F897"/>
  <c r="F1492"/>
  <c r="F1809"/>
  <c r="F1869"/>
  <c r="F1099"/>
  <c r="F276"/>
  <c r="F808"/>
  <c r="F1553"/>
  <c r="F1688"/>
  <c r="F150"/>
  <c r="F488"/>
  <c r="F1555"/>
  <c r="F1220"/>
  <c r="F1096"/>
  <c r="F1508"/>
  <c r="F492"/>
  <c r="F927"/>
  <c r="F681"/>
  <c r="F1709"/>
  <c r="F116"/>
  <c r="F959"/>
  <c r="F609"/>
  <c r="F109"/>
  <c r="F691"/>
  <c r="F700"/>
  <c r="F1849"/>
  <c r="F1270"/>
  <c r="F907"/>
  <c r="F464"/>
  <c r="F1218"/>
  <c r="F670"/>
  <c r="F588"/>
  <c r="F1409"/>
  <c r="F1637"/>
  <c r="F605"/>
  <c r="F1736"/>
  <c r="F1556"/>
  <c r="F503"/>
  <c r="F1832"/>
  <c r="F556"/>
  <c r="F249"/>
  <c r="F1180"/>
  <c r="F347"/>
  <c r="F819"/>
  <c r="F965"/>
  <c r="F1417"/>
  <c r="F1199"/>
  <c r="F141"/>
  <c r="F988"/>
  <c r="F620"/>
  <c r="F331"/>
  <c r="F1133"/>
  <c r="F909"/>
  <c r="F1679"/>
  <c r="F967"/>
  <c r="F1833"/>
  <c r="F33"/>
  <c r="F1845"/>
  <c r="F601"/>
  <c r="F471"/>
  <c r="F174"/>
  <c r="F945"/>
  <c r="F1000"/>
  <c r="F49"/>
  <c r="F148"/>
  <c r="F932"/>
  <c r="F301"/>
  <c r="F735"/>
  <c r="F1498"/>
  <c r="F530"/>
  <c r="F1683"/>
  <c r="F893"/>
  <c r="F121"/>
  <c r="F1254"/>
  <c r="F63"/>
  <c r="F1223"/>
  <c r="F1039"/>
  <c r="F1531"/>
  <c r="F369"/>
  <c r="F1759"/>
  <c r="F1807"/>
  <c r="F1659"/>
  <c r="F1139"/>
  <c r="F1105"/>
  <c r="F1425"/>
  <c r="F531"/>
  <c r="F342"/>
  <c r="F315"/>
  <c r="F1077"/>
  <c r="F836"/>
  <c r="F1652"/>
  <c r="F167"/>
  <c r="F1287"/>
  <c r="F1587"/>
  <c r="F323"/>
  <c r="F1229"/>
  <c r="F1389"/>
  <c r="F1745"/>
  <c r="F644"/>
  <c r="F127"/>
  <c r="F919"/>
  <c r="F1534"/>
  <c r="F1644"/>
  <c r="F518"/>
  <c r="F185"/>
  <c r="F1872"/>
  <c r="F747"/>
  <c r="F377"/>
  <c r="F1889"/>
  <c r="F722"/>
  <c r="F1673"/>
  <c r="F282"/>
  <c r="F1681"/>
  <c r="F120"/>
  <c r="F619"/>
  <c r="F1538"/>
  <c r="F433"/>
  <c r="F1611"/>
  <c r="F39"/>
  <c r="F1278"/>
  <c r="F113"/>
  <c r="F1884"/>
  <c r="F1474"/>
  <c r="F508"/>
  <c r="F791"/>
  <c r="F1261"/>
  <c r="F964"/>
  <c r="F1590"/>
  <c r="F1717"/>
  <c r="F472"/>
  <c r="F1777"/>
  <c r="F629"/>
  <c r="F53"/>
  <c r="F1581"/>
  <c r="F913"/>
  <c r="F1475"/>
  <c r="F1371"/>
  <c r="F1589"/>
  <c r="F102"/>
  <c r="F384"/>
  <c r="F1239"/>
  <c r="F704"/>
  <c r="F1663"/>
  <c r="F1025"/>
  <c r="F1064"/>
  <c r="F386"/>
  <c r="F887"/>
  <c r="F1238"/>
  <c r="F1710"/>
  <c r="F160"/>
  <c r="F1445"/>
  <c r="F533"/>
  <c r="F1108"/>
  <c r="F1225"/>
  <c r="F362"/>
  <c r="F788"/>
  <c r="F1780"/>
  <c r="F505"/>
  <c r="F1296"/>
  <c r="F1076"/>
  <c r="F1046"/>
  <c r="F1791"/>
  <c r="F1344"/>
  <c r="F1369"/>
  <c r="F1859"/>
  <c r="F1100"/>
  <c r="F1154"/>
  <c r="F1022"/>
  <c r="F873"/>
  <c r="F1794"/>
  <c r="F1713"/>
  <c r="F1263"/>
  <c r="F1461"/>
  <c r="F1433"/>
  <c r="F10"/>
  <c r="F1767"/>
  <c r="F1059"/>
  <c r="F379"/>
  <c r="F354"/>
  <c r="F1177"/>
  <c r="F1334"/>
  <c r="F524"/>
  <c r="F1787"/>
  <c r="F1232"/>
  <c r="F146"/>
  <c r="F989"/>
  <c r="F1185"/>
  <c r="F181"/>
  <c r="F42"/>
  <c r="F1337"/>
  <c r="F171"/>
  <c r="F302"/>
  <c r="F783"/>
  <c r="F1164"/>
  <c r="F387"/>
  <c r="F1355"/>
  <c r="F1863"/>
  <c r="F1773"/>
  <c r="F1148"/>
  <c r="F1321"/>
  <c r="F1122"/>
  <c r="F1028"/>
  <c r="F662"/>
  <c r="F658"/>
  <c r="F248"/>
  <c r="F1851"/>
  <c r="F1020"/>
  <c r="F1415"/>
  <c r="F1247"/>
  <c r="F21"/>
  <c r="F427"/>
  <c r="F1159"/>
  <c r="F934"/>
  <c r="F616"/>
  <c r="F835"/>
  <c r="F852"/>
  <c r="F1510"/>
  <c r="F1816"/>
  <c r="F143"/>
  <c r="F912"/>
  <c r="F406"/>
  <c r="F1191"/>
  <c r="F1413"/>
  <c r="F58"/>
  <c r="F1003"/>
  <c r="F815"/>
  <c r="F1192"/>
  <c r="F414"/>
  <c r="F1124"/>
  <c r="F949"/>
  <c r="F1600"/>
  <c r="F1565"/>
  <c r="F1641"/>
  <c r="F195"/>
  <c r="F1277"/>
  <c r="F1793"/>
  <c r="F1607"/>
  <c r="F122"/>
  <c r="F1166"/>
  <c r="F1295"/>
  <c r="F1174"/>
  <c r="F1488"/>
  <c r="F344"/>
  <c r="F1310"/>
  <c r="F1172"/>
  <c r="F718"/>
  <c r="F776"/>
  <c r="F984"/>
  <c r="F245"/>
  <c r="F140"/>
  <c r="F45"/>
  <c r="F1490"/>
  <c r="F813"/>
  <c r="F318"/>
  <c r="F1131"/>
  <c r="F750"/>
  <c r="F1762"/>
  <c r="F368"/>
  <c r="F906"/>
  <c r="F885"/>
  <c r="F1327"/>
  <c r="F890"/>
  <c r="F214"/>
  <c r="F1686"/>
  <c r="F1501"/>
  <c r="F798"/>
  <c r="F875"/>
  <c r="F244"/>
  <c r="F1250"/>
  <c r="F269"/>
  <c r="F43"/>
  <c r="F216"/>
  <c r="F1728"/>
  <c r="F638"/>
  <c r="F1442"/>
  <c r="F1303"/>
  <c r="F1829"/>
  <c r="F1882"/>
  <c r="F667"/>
  <c r="F382"/>
  <c r="F573"/>
  <c r="F94"/>
  <c r="F1566"/>
  <c r="F1550"/>
  <c r="F270"/>
  <c r="F1843"/>
  <c r="F1364"/>
  <c r="F532"/>
  <c r="F1157"/>
  <c r="F1063"/>
  <c r="F59"/>
  <c r="F807"/>
  <c r="F394"/>
  <c r="F1629"/>
  <c r="F947"/>
  <c r="F1429"/>
  <c r="F1403"/>
  <c r="F1564"/>
  <c r="F1784"/>
  <c r="F1695"/>
  <c r="F914"/>
  <c r="F183"/>
  <c r="F1036"/>
  <c r="F485"/>
  <c r="F655"/>
  <c r="F751"/>
  <c r="F1772"/>
  <c r="F1315"/>
  <c r="F1216"/>
  <c r="F1367"/>
  <c r="F1479"/>
  <c r="F1333"/>
  <c r="F201"/>
  <c r="F448"/>
  <c r="F646"/>
  <c r="F178"/>
  <c r="F998"/>
  <c r="F1552"/>
  <c r="F230"/>
  <c r="F931"/>
  <c r="F27"/>
  <c r="F1548"/>
  <c r="F1084"/>
  <c r="F1231"/>
  <c r="F1066"/>
  <c r="F388"/>
  <c r="F215"/>
  <c r="F1081"/>
  <c r="F707"/>
  <c r="F937"/>
  <c r="F1489"/>
  <c r="F1818"/>
  <c r="F572"/>
  <c r="F561"/>
  <c r="F848"/>
  <c r="F233"/>
  <c r="F812"/>
  <c r="F881"/>
  <c r="F956"/>
  <c r="F551"/>
  <c r="F44"/>
  <c r="F618"/>
  <c r="F1047"/>
  <c r="F442"/>
  <c r="F553"/>
  <c r="F973"/>
  <c r="F594"/>
  <c r="F550"/>
  <c r="F821"/>
  <c r="F1522"/>
  <c r="F923"/>
  <c r="F1633"/>
  <c r="F1394"/>
  <c r="F439"/>
  <c r="F451"/>
  <c r="F1731"/>
  <c r="F545"/>
  <c r="F291"/>
  <c r="F1089"/>
  <c r="F1621"/>
  <c r="F1008"/>
  <c r="F586"/>
  <c r="F1551"/>
  <c r="F687"/>
  <c r="F152"/>
  <c r="F1766"/>
  <c r="F1642"/>
  <c r="F1112"/>
  <c r="F978"/>
  <c r="F1862"/>
  <c r="F1661"/>
  <c r="F1513"/>
  <c r="F1746"/>
  <c r="F1873"/>
  <c r="F1837"/>
  <c r="F1302"/>
  <c r="F1685"/>
  <c r="F955"/>
  <c r="F758"/>
  <c r="F1547"/>
  <c r="F1527"/>
  <c r="F543"/>
  <c r="F1650"/>
  <c r="F128"/>
  <c r="F497"/>
  <c r="F1619"/>
  <c r="F220"/>
  <c r="F443"/>
  <c r="F144"/>
  <c r="F68"/>
  <c r="F1353"/>
  <c r="F1734"/>
  <c r="F1497"/>
  <c r="F131"/>
  <c r="F1283"/>
  <c r="F169"/>
  <c r="F1032"/>
  <c r="F1141"/>
  <c r="F465"/>
  <c r="F1452"/>
  <c r="F1401"/>
  <c r="F840"/>
  <c r="F450"/>
  <c r="F1671"/>
  <c r="F673"/>
  <c r="F755"/>
  <c r="F1222"/>
  <c r="F1541"/>
  <c r="F1473"/>
  <c r="F1259"/>
  <c r="F501"/>
  <c r="F105"/>
  <c r="F1086"/>
  <c r="F549"/>
  <c r="F1069"/>
  <c r="F930"/>
  <c r="F951"/>
  <c r="F1462"/>
  <c r="F498"/>
  <c r="F106"/>
  <c r="F1576"/>
  <c r="F1610"/>
  <c r="F677"/>
  <c r="F899"/>
  <c r="F241"/>
  <c r="F1817"/>
  <c r="F1006"/>
  <c r="F129"/>
  <c r="F1493"/>
  <c r="F766"/>
  <c r="F525"/>
  <c r="F1426"/>
  <c r="F83"/>
  <c r="F1398"/>
  <c r="F499"/>
  <c r="F482"/>
  <c r="F1379"/>
  <c r="F1156"/>
  <c r="F338"/>
  <c r="F1569"/>
  <c r="F1815"/>
  <c r="F259"/>
  <c r="F441"/>
  <c r="F579"/>
  <c r="F842"/>
  <c r="F789"/>
  <c r="F865"/>
  <c r="F1664"/>
  <c r="F227"/>
  <c r="F612"/>
  <c r="F330"/>
  <c r="F953"/>
  <c r="F633"/>
  <c r="F359"/>
  <c r="F929"/>
  <c r="F1690"/>
  <c r="F1419"/>
  <c r="F1050"/>
  <c r="F729"/>
  <c r="F744"/>
  <c r="F187"/>
  <c r="F1056"/>
  <c r="F933"/>
  <c r="F82"/>
  <c r="F611"/>
  <c r="F982"/>
  <c r="F1237"/>
  <c r="F1412"/>
  <c r="F1387"/>
  <c r="F1395"/>
  <c r="F981"/>
  <c r="F1823"/>
  <c r="F1840"/>
  <c r="F785"/>
  <c r="F971"/>
  <c r="F972"/>
  <c r="F112"/>
  <c r="F196"/>
  <c r="F1411"/>
  <c r="F1162"/>
  <c r="F1358"/>
  <c r="F803"/>
  <c r="F540"/>
  <c r="F1654"/>
  <c r="F18"/>
  <c r="F1852"/>
  <c r="F381"/>
  <c r="F1802"/>
  <c r="F608"/>
  <c r="F1140"/>
  <c r="F222"/>
  <c r="F1235"/>
  <c r="F1814"/>
  <c r="F1023"/>
  <c r="F1471"/>
  <c r="F258"/>
  <c r="F111"/>
  <c r="F1053"/>
  <c r="F1117"/>
  <c r="F1857"/>
  <c r="F447"/>
  <c r="F490"/>
  <c r="F1015"/>
  <c r="F1697"/>
  <c r="F1281"/>
  <c r="F1523"/>
  <c r="F198"/>
  <c r="F1651"/>
  <c r="F1349"/>
  <c r="F684"/>
  <c r="F1647"/>
  <c r="F1167"/>
  <c r="F349"/>
  <c r="F85"/>
  <c r="F782"/>
  <c r="F590"/>
  <c r="F186"/>
  <c r="F653"/>
  <c r="F837"/>
  <c r="F64"/>
  <c r="F1397"/>
  <c r="F1839"/>
  <c r="F628"/>
  <c r="F356"/>
  <c r="F1631"/>
  <c r="F985"/>
  <c r="F1150"/>
  <c r="F958"/>
  <c r="F351"/>
  <c r="F1858"/>
  <c r="F491"/>
  <c r="F1341"/>
  <c r="F1352"/>
  <c r="F1173"/>
  <c r="F254"/>
  <c r="F1509"/>
  <c r="F1892"/>
  <c r="F100"/>
  <c r="F635"/>
  <c r="F641"/>
  <c r="F1781"/>
  <c r="F1617"/>
  <c r="F625"/>
  <c r="F274"/>
  <c r="F706"/>
  <c r="F1799"/>
  <c r="F1075"/>
  <c r="F587"/>
  <c r="F267"/>
  <c r="F694"/>
  <c r="F801"/>
  <c r="F1361"/>
  <c r="F894"/>
  <c r="F623"/>
  <c r="F474"/>
  <c r="F1808"/>
  <c r="F824"/>
  <c r="F598"/>
  <c r="F649"/>
  <c r="F279"/>
  <c r="F469"/>
  <c r="F1578"/>
  <c r="F309"/>
  <c r="F1507"/>
  <c r="F917"/>
  <c r="F778"/>
  <c r="F1282"/>
  <c r="F204"/>
  <c r="F34"/>
  <c r="F1289"/>
  <c r="F1470"/>
  <c r="F15"/>
  <c r="F1110"/>
  <c r="F597"/>
  <c r="F352"/>
  <c r="F621"/>
  <c r="F734"/>
  <c r="F265"/>
  <c r="F797"/>
  <c r="F312"/>
  <c r="F581"/>
  <c r="F858"/>
  <c r="F1653"/>
  <c r="F1258"/>
  <c r="F1886"/>
  <c r="F774"/>
  <c r="F157"/>
  <c r="F1749"/>
  <c r="F767"/>
  <c r="F1288"/>
  <c r="F375"/>
  <c r="F1181"/>
  <c r="F1065"/>
  <c r="F733"/>
  <c r="F862"/>
  <c r="F1532"/>
  <c r="F374"/>
  <c r="F995"/>
  <c r="F818"/>
  <c r="F316"/>
  <c r="F363"/>
  <c r="F1801"/>
  <c r="F1638"/>
  <c r="F1579"/>
  <c r="F126"/>
  <c r="F1824"/>
  <c r="F1796"/>
  <c r="F1543"/>
  <c r="F495"/>
  <c r="F104"/>
  <c r="F1466"/>
  <c r="F1095"/>
  <c r="F283"/>
  <c r="F992"/>
  <c r="F1732"/>
  <c r="F1812"/>
  <c r="F252"/>
  <c r="F696"/>
  <c r="F622"/>
  <c r="F66"/>
  <c r="F1861"/>
  <c r="F1040"/>
  <c r="F420"/>
  <c r="F1098"/>
  <c r="F1454"/>
  <c r="F434"/>
  <c r="F1668"/>
  <c r="F648"/>
  <c r="F916"/>
  <c r="F29"/>
  <c r="F1424"/>
  <c r="F903"/>
  <c r="F1274"/>
  <c r="F73"/>
  <c r="F454"/>
  <c r="F1082"/>
  <c r="F416"/>
  <c r="F728"/>
  <c r="F575"/>
  <c r="F792"/>
  <c r="F311"/>
  <c r="F521"/>
  <c r="F1137"/>
  <c r="F1894"/>
  <c r="F1687"/>
  <c r="F1609"/>
  <c r="F219"/>
  <c r="F9"/>
  <c r="F405"/>
  <c r="F1268"/>
  <c r="F40"/>
  <c r="F999"/>
  <c r="F184"/>
  <c r="F741"/>
  <c r="F78"/>
  <c r="F888"/>
  <c r="F1345"/>
  <c r="F1244"/>
  <c r="F1830"/>
  <c r="F753"/>
  <c r="F1123"/>
  <c r="F103"/>
  <c r="F1102"/>
  <c r="F114"/>
  <c r="F436"/>
  <c r="F1838"/>
  <c r="F539"/>
  <c r="F806"/>
  <c r="F277"/>
  <c r="F496"/>
  <c r="F79"/>
  <c r="F1213"/>
  <c r="F385"/>
  <c r="F422"/>
  <c r="F1410"/>
  <c r="F1834"/>
  <c r="F1280"/>
  <c r="F392"/>
  <c r="F1079"/>
  <c r="F1230"/>
  <c r="F869"/>
  <c r="F1719"/>
  <c r="F688"/>
  <c r="F240"/>
  <c r="F1332"/>
  <c r="F831"/>
  <c r="F1744"/>
  <c r="F1057"/>
  <c r="F787"/>
  <c r="F1800"/>
  <c r="F926"/>
  <c r="F970"/>
  <c r="F825"/>
  <c r="F1483"/>
  <c r="F686"/>
  <c r="F996"/>
  <c r="F1722"/>
  <c r="F288"/>
  <c r="F1583"/>
  <c r="F445"/>
  <c r="F715"/>
  <c r="F560"/>
  <c r="F1438"/>
  <c r="F132"/>
  <c r="F559"/>
  <c r="F1618"/>
  <c r="F376"/>
  <c r="F175"/>
  <c r="F1616"/>
  <c r="F1080"/>
  <c r="F957"/>
  <c r="F1335"/>
  <c r="F313"/>
  <c r="F1597"/>
  <c r="F680"/>
  <c r="F1558"/>
  <c r="F1586"/>
  <c r="F1694"/>
  <c r="F882"/>
  <c r="F847"/>
  <c r="F1308"/>
  <c r="F336"/>
  <c r="F877"/>
  <c r="F261"/>
  <c r="F423"/>
  <c r="F720"/>
  <c r="F936"/>
  <c r="F1246"/>
  <c r="AA1" i="202" l="1"/>
  <c r="T10" i="235"/>
  <c r="T9"/>
  <c r="Z1" i="202" l="1"/>
  <c r="O400" i="235"/>
  <c r="N400"/>
  <c r="I41" i="238"/>
  <c r="N41" s="1"/>
  <c r="I40"/>
  <c r="N40" s="1"/>
  <c r="I38"/>
  <c r="N38" s="1"/>
  <c r="I37"/>
  <c r="N37" s="1"/>
  <c r="I36"/>
  <c r="N36" s="1"/>
  <c r="I35"/>
  <c r="N35" s="1"/>
  <c r="I34"/>
  <c r="N34" s="1"/>
  <c r="I33"/>
  <c r="N33" s="1"/>
  <c r="T20" i="235" a="1"/>
  <c r="T20" s="1"/>
  <c r="I32" i="238"/>
  <c r="N32" s="1"/>
  <c r="I31"/>
  <c r="N31" s="1"/>
  <c r="I29"/>
  <c r="N29" s="1"/>
  <c r="I28"/>
  <c r="N28" s="1"/>
  <c r="I26"/>
  <c r="N26" s="1"/>
  <c r="I24"/>
  <c r="N24" s="1"/>
  <c r="I22"/>
  <c r="N22" s="1"/>
  <c r="I21"/>
  <c r="N21" s="1"/>
  <c r="I20"/>
  <c r="N20" s="1"/>
  <c r="I19"/>
  <c r="N19" s="1"/>
  <c r="I18"/>
  <c r="N18" s="1"/>
  <c r="AA3" i="235" a="1"/>
  <c r="AA3" s="1"/>
  <c r="I39" i="238" l="1"/>
  <c r="N39" s="1"/>
  <c r="I23"/>
  <c r="I30"/>
  <c r="N30" s="1"/>
  <c r="I27"/>
  <c r="N27" s="1"/>
  <c r="I25"/>
  <c r="N25" s="1"/>
  <c r="I17"/>
  <c r="N17" s="1"/>
  <c r="I42"/>
  <c r="N42" s="1"/>
  <c r="I43"/>
  <c r="N43" s="1"/>
  <c r="I44"/>
  <c r="N44" s="1"/>
  <c r="I50"/>
  <c r="N50" s="1"/>
  <c r="I62"/>
  <c r="N62" s="1"/>
  <c r="I49"/>
  <c r="N49" s="1"/>
  <c r="I61"/>
  <c r="N61" s="1"/>
  <c r="I48"/>
  <c r="N48" s="1"/>
  <c r="I60"/>
  <c r="N60" s="1"/>
  <c r="I47"/>
  <c r="N47" s="1"/>
  <c r="I59"/>
  <c r="N59" s="1"/>
  <c r="I46"/>
  <c r="N46" s="1"/>
  <c r="I58"/>
  <c r="N58" s="1"/>
  <c r="I45"/>
  <c r="N45" s="1"/>
  <c r="I57"/>
  <c r="N57" s="1"/>
  <c r="I56"/>
  <c r="N56" s="1"/>
  <c r="I55"/>
  <c r="N55" s="1"/>
  <c r="I54"/>
  <c r="N54" s="1"/>
  <c r="I53"/>
  <c r="N53" s="1"/>
  <c r="I64"/>
  <c r="N64" s="1"/>
  <c r="I52"/>
  <c r="N52" s="1"/>
  <c r="I51"/>
  <c r="N51" s="1"/>
  <c r="I63"/>
  <c r="N63" s="1"/>
  <c r="A16"/>
  <c r="T8" i="235"/>
  <c r="AA4" a="1"/>
  <c r="AA4" s="1"/>
  <c r="T11" l="1"/>
  <c r="P400"/>
  <c r="AA5" a="1"/>
  <c r="AA5" s="1"/>
  <c r="N23" i="238" l="1"/>
  <c r="AA6" i="235" a="1"/>
  <c r="AA6" s="1"/>
  <c r="AA7" l="1" a="1"/>
  <c r="AA7" s="1"/>
  <c r="Y18" l="1" a="1"/>
  <c r="Y18" s="1"/>
  <c r="AA8" a="1"/>
  <c r="AA8" s="1"/>
  <c r="AA9" l="1" a="1"/>
  <c r="AA9" s="1"/>
  <c r="AA10" l="1" a="1"/>
  <c r="AA10" s="1"/>
  <c r="AA11" s="1" a="1"/>
  <c r="AA11" s="1"/>
  <c r="AA12" s="1" a="1"/>
  <c r="AA12" s="1"/>
  <c r="AA13" s="1" a="1"/>
  <c r="AA13" s="1"/>
  <c r="AA14" s="1" a="1"/>
  <c r="AA14" s="1"/>
  <c r="AA15" s="1" a="1"/>
  <c r="AA15" s="1"/>
  <c r="AA16" s="1" a="1"/>
  <c r="AA16" s="1"/>
  <c r="AA17" s="1" a="1"/>
  <c r="AA17" s="1"/>
  <c r="AA18" s="1" a="1"/>
  <c r="AA18" s="1"/>
  <c r="AA19" s="1" a="1"/>
  <c r="AA19" s="1"/>
  <c r="AA20" s="1" a="1"/>
  <c r="AA20" s="1"/>
  <c r="AA21" s="1" a="1"/>
  <c r="AA21" s="1"/>
  <c r="AA22" s="1" a="1"/>
  <c r="AA22" s="1"/>
  <c r="AA23" s="1" a="1"/>
  <c r="AA23" s="1"/>
  <c r="AA24" s="1" a="1"/>
  <c r="AA24" s="1"/>
  <c r="AA25" s="1" a="1"/>
  <c r="AA25" s="1"/>
  <c r="AA26" s="1" a="1"/>
  <c r="AA26" s="1"/>
  <c r="AA27" s="1" a="1"/>
  <c r="AA27" s="1"/>
  <c r="AA28" s="1" a="1"/>
  <c r="AA28" s="1"/>
  <c r="AA29" s="1" a="1"/>
  <c r="AA29" s="1"/>
  <c r="AA30" s="1" a="1"/>
  <c r="AA30" s="1"/>
  <c r="AA31" s="1" a="1"/>
  <c r="AA31" s="1"/>
  <c r="AA32" s="1" a="1"/>
  <c r="AA32" s="1"/>
  <c r="AA33" s="1" a="1"/>
  <c r="AA33" s="1"/>
  <c r="AA34" s="1" a="1"/>
  <c r="AA34" s="1"/>
  <c r="AA35" s="1" a="1"/>
  <c r="AA35" s="1"/>
  <c r="AA36" s="1" a="1"/>
  <c r="AA36" s="1"/>
  <c r="AA37" s="1" a="1"/>
  <c r="AA37" s="1"/>
  <c r="AA38" s="1" a="1"/>
  <c r="AA38" s="1"/>
  <c r="AA39" s="1" a="1"/>
  <c r="AA39" s="1"/>
  <c r="AA40" s="1" a="1"/>
  <c r="AA40" s="1"/>
  <c r="AA41" s="1" a="1"/>
  <c r="AA41" s="1"/>
  <c r="AA42" s="1" a="1"/>
  <c r="AA42" s="1"/>
  <c r="AA43" s="1" a="1"/>
  <c r="AA43" s="1"/>
  <c r="AA44" s="1" a="1"/>
  <c r="AA44" s="1"/>
  <c r="AA45" s="1" a="1"/>
  <c r="AA45" s="1"/>
  <c r="AA46" s="1" a="1"/>
  <c r="AA46" s="1"/>
  <c r="AA47" s="1" a="1"/>
  <c r="AA47" s="1"/>
  <c r="AA48" s="1" a="1"/>
  <c r="AA48" s="1"/>
  <c r="AA49" s="1" a="1"/>
  <c r="AA49" s="1"/>
  <c r="AA50" s="1" a="1"/>
  <c r="AA50" s="1"/>
  <c r="AA51" s="1" a="1"/>
  <c r="AA51" s="1"/>
  <c r="AA52" s="1" a="1"/>
  <c r="AA52" s="1"/>
  <c r="K500" i="201" l="1"/>
  <c r="K499"/>
  <c r="K498"/>
  <c r="K497"/>
  <c r="K496"/>
  <c r="K495"/>
  <c r="K494"/>
  <c r="K493"/>
  <c r="K492"/>
  <c r="K491"/>
  <c r="K490"/>
  <c r="K489"/>
  <c r="K488"/>
  <c r="K487"/>
  <c r="K486"/>
  <c r="K485"/>
  <c r="K484"/>
  <c r="K483"/>
  <c r="K482"/>
  <c r="K481"/>
  <c r="K480"/>
  <c r="K479"/>
  <c r="K478"/>
  <c r="K477"/>
  <c r="K476"/>
  <c r="K475"/>
  <c r="K474"/>
  <c r="K473"/>
  <c r="K472"/>
  <c r="K471"/>
  <c r="K470"/>
  <c r="K469"/>
  <c r="K468"/>
  <c r="K467"/>
  <c r="K466"/>
  <c r="K465"/>
  <c r="K464"/>
  <c r="K463"/>
  <c r="K462"/>
  <c r="K461"/>
  <c r="K460"/>
  <c r="K459"/>
  <c r="K458"/>
  <c r="K457"/>
  <c r="K456"/>
  <c r="K455"/>
  <c r="K454"/>
  <c r="K453"/>
  <c r="K452"/>
  <c r="K451"/>
  <c r="K450"/>
  <c r="K449"/>
  <c r="K448"/>
  <c r="K447"/>
  <c r="K446"/>
  <c r="K445"/>
  <c r="K444"/>
  <c r="K443"/>
  <c r="K442"/>
  <c r="K441"/>
  <c r="K440"/>
  <c r="K439"/>
  <c r="K438"/>
  <c r="K437"/>
  <c r="K436"/>
  <c r="K435"/>
  <c r="K434"/>
  <c r="K433"/>
  <c r="K432"/>
  <c r="K431"/>
  <c r="K430"/>
  <c r="K429"/>
  <c r="K428"/>
  <c r="K427"/>
  <c r="K426"/>
  <c r="K425"/>
  <c r="K424"/>
  <c r="K423"/>
  <c r="K422"/>
  <c r="K421"/>
  <c r="K420"/>
  <c r="K419"/>
  <c r="K418"/>
  <c r="K417"/>
  <c r="K416"/>
  <c r="K415"/>
  <c r="K414"/>
  <c r="K413"/>
  <c r="K412"/>
  <c r="K411"/>
  <c r="K410"/>
  <c r="K409"/>
  <c r="K408"/>
  <c r="K407"/>
  <c r="K406"/>
  <c r="K405"/>
  <c r="K404"/>
  <c r="K403"/>
  <c r="K4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31"/>
  <c r="K30"/>
  <c r="K29"/>
  <c r="K28"/>
  <c r="K27"/>
  <c r="K26"/>
  <c r="K25"/>
  <c r="K24"/>
  <c r="K23"/>
  <c r="K22"/>
  <c r="K21"/>
  <c r="K20"/>
  <c r="K19"/>
  <c r="K18"/>
  <c r="K17"/>
  <c r="K16"/>
  <c r="K15"/>
  <c r="K14"/>
  <c r="K13"/>
  <c r="K12"/>
  <c r="K11"/>
  <c r="K10"/>
  <c r="K9"/>
  <c r="K8"/>
  <c r="K7"/>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G500" l="1"/>
  <c r="F500"/>
  <c r="E500"/>
  <c r="D500" a="1"/>
  <c r="D500" s="1"/>
  <c r="G499"/>
  <c r="F499"/>
  <c r="E499"/>
  <c r="D499" a="1"/>
  <c r="D499" s="1"/>
  <c r="G498"/>
  <c r="F498"/>
  <c r="E498"/>
  <c r="D498" a="1"/>
  <c r="D498" s="1"/>
  <c r="G497"/>
  <c r="F497"/>
  <c r="E497"/>
  <c r="D497" a="1"/>
  <c r="D497" s="1"/>
  <c r="G496"/>
  <c r="F496"/>
  <c r="E496"/>
  <c r="D496" a="1"/>
  <c r="D496" s="1"/>
  <c r="G495"/>
  <c r="F495"/>
  <c r="E495"/>
  <c r="D495" a="1"/>
  <c r="D495" s="1"/>
  <c r="G494"/>
  <c r="F494"/>
  <c r="E494"/>
  <c r="D494" a="1"/>
  <c r="D494" s="1"/>
  <c r="G493"/>
  <c r="F493"/>
  <c r="E493"/>
  <c r="D493" a="1"/>
  <c r="D493" s="1"/>
  <c r="G492"/>
  <c r="F492"/>
  <c r="E492"/>
  <c r="D492" a="1"/>
  <c r="D492" s="1"/>
  <c r="G491"/>
  <c r="F491"/>
  <c r="E491"/>
  <c r="D491" a="1"/>
  <c r="D491" s="1"/>
  <c r="G490"/>
  <c r="F490"/>
  <c r="E490"/>
  <c r="D490" a="1"/>
  <c r="D490" s="1"/>
  <c r="G489"/>
  <c r="F489"/>
  <c r="E489"/>
  <c r="D489" a="1"/>
  <c r="D489" s="1"/>
  <c r="G488"/>
  <c r="F488"/>
  <c r="E488"/>
  <c r="D488" a="1"/>
  <c r="D488" s="1"/>
  <c r="G487"/>
  <c r="F487"/>
  <c r="E487"/>
  <c r="D487" a="1"/>
  <c r="D487" s="1"/>
  <c r="G486"/>
  <c r="F486"/>
  <c r="E486"/>
  <c r="D486" a="1"/>
  <c r="D486" s="1"/>
  <c r="G485"/>
  <c r="F485"/>
  <c r="E485"/>
  <c r="D485" a="1"/>
  <c r="D485" s="1"/>
  <c r="G484"/>
  <c r="F484"/>
  <c r="E484"/>
  <c r="D484" a="1"/>
  <c r="D484" s="1"/>
  <c r="G483"/>
  <c r="F483"/>
  <c r="E483"/>
  <c r="D483" a="1"/>
  <c r="D483" s="1"/>
  <c r="G482"/>
  <c r="F482"/>
  <c r="E482"/>
  <c r="D482" a="1"/>
  <c r="D482" s="1"/>
  <c r="G481"/>
  <c r="F481"/>
  <c r="E481"/>
  <c r="D481" a="1"/>
  <c r="D481" s="1"/>
  <c r="G480"/>
  <c r="F480"/>
  <c r="E480"/>
  <c r="D480" a="1"/>
  <c r="D480" s="1"/>
  <c r="G479"/>
  <c r="F479"/>
  <c r="E479"/>
  <c r="D479" a="1"/>
  <c r="D479" s="1"/>
  <c r="G478"/>
  <c r="F478"/>
  <c r="E478"/>
  <c r="D478" a="1"/>
  <c r="D478" s="1"/>
  <c r="G477"/>
  <c r="F477"/>
  <c r="E477"/>
  <c r="D477" a="1"/>
  <c r="D477" s="1"/>
  <c r="G476"/>
  <c r="F476"/>
  <c r="E476"/>
  <c r="D476" a="1"/>
  <c r="D476" s="1"/>
  <c r="G475"/>
  <c r="F475"/>
  <c r="E475"/>
  <c r="D475" a="1"/>
  <c r="D475" s="1"/>
  <c r="G474"/>
  <c r="F474"/>
  <c r="E474"/>
  <c r="D474" a="1"/>
  <c r="D474" s="1"/>
  <c r="G473"/>
  <c r="F473"/>
  <c r="E473"/>
  <c r="D473" a="1"/>
  <c r="D473" s="1"/>
  <c r="G472"/>
  <c r="F472"/>
  <c r="E472"/>
  <c r="D472" a="1"/>
  <c r="D472" s="1"/>
  <c r="G471"/>
  <c r="F471"/>
  <c r="E471"/>
  <c r="D471" a="1"/>
  <c r="D471" s="1"/>
  <c r="G470"/>
  <c r="F470"/>
  <c r="E470"/>
  <c r="D470" a="1"/>
  <c r="D470" s="1"/>
  <c r="G469"/>
  <c r="F469"/>
  <c r="E469"/>
  <c r="D469" a="1"/>
  <c r="D469" s="1"/>
  <c r="G468"/>
  <c r="F468"/>
  <c r="E468"/>
  <c r="D468" a="1"/>
  <c r="D468" s="1"/>
  <c r="G467"/>
  <c r="F467"/>
  <c r="E467"/>
  <c r="D467" a="1"/>
  <c r="D467" s="1"/>
  <c r="G466"/>
  <c r="F466"/>
  <c r="E466"/>
  <c r="D466" a="1"/>
  <c r="D466" s="1"/>
  <c r="G465"/>
  <c r="F465"/>
  <c r="E465"/>
  <c r="D465" a="1"/>
  <c r="D465" s="1"/>
  <c r="G464"/>
  <c r="F464"/>
  <c r="E464"/>
  <c r="D464" a="1"/>
  <c r="D464" s="1"/>
  <c r="G463"/>
  <c r="F463"/>
  <c r="E463"/>
  <c r="D463" a="1"/>
  <c r="D463" s="1"/>
  <c r="G462"/>
  <c r="F462"/>
  <c r="E462"/>
  <c r="D462" a="1"/>
  <c r="D462" s="1"/>
  <c r="G461"/>
  <c r="F461"/>
  <c r="E461"/>
  <c r="D461" a="1"/>
  <c r="D461" s="1"/>
  <c r="G460"/>
  <c r="F460"/>
  <c r="E460"/>
  <c r="D460" a="1"/>
  <c r="D460" s="1"/>
  <c r="G459"/>
  <c r="F459"/>
  <c r="E459"/>
  <c r="D459" a="1"/>
  <c r="D459" s="1"/>
  <c r="G458"/>
  <c r="F458"/>
  <c r="E458"/>
  <c r="D458" a="1"/>
  <c r="D458" s="1"/>
  <c r="G457"/>
  <c r="F457"/>
  <c r="E457"/>
  <c r="D457" a="1"/>
  <c r="D457" s="1"/>
  <c r="G456"/>
  <c r="F456"/>
  <c r="E456"/>
  <c r="D456" a="1"/>
  <c r="D456" s="1"/>
  <c r="G455"/>
  <c r="F455"/>
  <c r="E455"/>
  <c r="D455" a="1"/>
  <c r="D455" s="1"/>
  <c r="G454"/>
  <c r="F454"/>
  <c r="E454"/>
  <c r="D454" a="1"/>
  <c r="D454" s="1"/>
  <c r="G453"/>
  <c r="F453"/>
  <c r="E453"/>
  <c r="D453" a="1"/>
  <c r="D453" s="1"/>
  <c r="G452"/>
  <c r="F452"/>
  <c r="E452"/>
  <c r="D452" a="1"/>
  <c r="D452" s="1"/>
  <c r="G451"/>
  <c r="F451"/>
  <c r="E451"/>
  <c r="D451" a="1"/>
  <c r="D451" s="1"/>
  <c r="G450"/>
  <c r="F450"/>
  <c r="E450"/>
  <c r="D450" a="1"/>
  <c r="D450" s="1"/>
  <c r="G449"/>
  <c r="F449"/>
  <c r="E449"/>
  <c r="D449" a="1"/>
  <c r="D449" s="1"/>
  <c r="G448"/>
  <c r="F448"/>
  <c r="E448"/>
  <c r="D448" a="1"/>
  <c r="D448" s="1"/>
  <c r="G447"/>
  <c r="F447"/>
  <c r="E447"/>
  <c r="D447" a="1"/>
  <c r="D447" s="1"/>
  <c r="G446"/>
  <c r="F446"/>
  <c r="E446"/>
  <c r="D446" a="1"/>
  <c r="D446" s="1"/>
  <c r="G445"/>
  <c r="F445"/>
  <c r="E445"/>
  <c r="D445" a="1"/>
  <c r="D445" s="1"/>
  <c r="G444"/>
  <c r="F444"/>
  <c r="E444"/>
  <c r="D444" a="1"/>
  <c r="D444" s="1"/>
  <c r="G443"/>
  <c r="F443"/>
  <c r="E443"/>
  <c r="D443" a="1"/>
  <c r="D443" s="1"/>
  <c r="G442"/>
  <c r="F442"/>
  <c r="E442"/>
  <c r="D442" a="1"/>
  <c r="D442" s="1"/>
  <c r="G441"/>
  <c r="F441"/>
  <c r="E441"/>
  <c r="D441" a="1"/>
  <c r="D441" s="1"/>
  <c r="G440"/>
  <c r="F440"/>
  <c r="E440"/>
  <c r="D440" a="1"/>
  <c r="D440" s="1"/>
  <c r="G439"/>
  <c r="F439"/>
  <c r="E439"/>
  <c r="D439" a="1"/>
  <c r="D439" s="1"/>
  <c r="G438"/>
  <c r="F438"/>
  <c r="E438"/>
  <c r="D438" a="1"/>
  <c r="D438" s="1"/>
  <c r="G437"/>
  <c r="F437"/>
  <c r="E437"/>
  <c r="D437" a="1"/>
  <c r="D437" s="1"/>
  <c r="G436"/>
  <c r="F436"/>
  <c r="E436"/>
  <c r="D436" a="1"/>
  <c r="D436" s="1"/>
  <c r="G435"/>
  <c r="F435"/>
  <c r="E435"/>
  <c r="D435" a="1"/>
  <c r="D435" s="1"/>
  <c r="G434"/>
  <c r="F434"/>
  <c r="E434"/>
  <c r="D434" a="1"/>
  <c r="D434" s="1"/>
  <c r="G433"/>
  <c r="F433"/>
  <c r="E433"/>
  <c r="D433" a="1"/>
  <c r="D433" s="1"/>
  <c r="G432"/>
  <c r="F432"/>
  <c r="E432"/>
  <c r="D432" a="1"/>
  <c r="D432" s="1"/>
  <c r="G431"/>
  <c r="F431"/>
  <c r="E431"/>
  <c r="D431" a="1"/>
  <c r="D431" s="1"/>
  <c r="G430"/>
  <c r="F430"/>
  <c r="E430"/>
  <c r="D430" a="1"/>
  <c r="D430" s="1"/>
  <c r="G429"/>
  <c r="F429"/>
  <c r="E429"/>
  <c r="D429" a="1"/>
  <c r="D429" s="1"/>
  <c r="G428"/>
  <c r="F428"/>
  <c r="E428"/>
  <c r="D428" a="1"/>
  <c r="D428" s="1"/>
  <c r="G427"/>
  <c r="F427"/>
  <c r="E427"/>
  <c r="D427" a="1"/>
  <c r="D427" s="1"/>
  <c r="G426"/>
  <c r="F426"/>
  <c r="E426"/>
  <c r="D426" a="1"/>
  <c r="D426" s="1"/>
  <c r="G425"/>
  <c r="F425"/>
  <c r="E425"/>
  <c r="D425" a="1"/>
  <c r="D425" s="1"/>
  <c r="G424"/>
  <c r="F424"/>
  <c r="E424"/>
  <c r="D424" a="1"/>
  <c r="D424" s="1"/>
  <c r="G423"/>
  <c r="F423"/>
  <c r="E423"/>
  <c r="D423" a="1"/>
  <c r="D423" s="1"/>
  <c r="G422"/>
  <c r="F422"/>
  <c r="E422"/>
  <c r="D422" a="1"/>
  <c r="D422" s="1"/>
  <c r="G421"/>
  <c r="F421"/>
  <c r="E421"/>
  <c r="D421" a="1"/>
  <c r="D421" s="1"/>
  <c r="G420"/>
  <c r="F420"/>
  <c r="E420"/>
  <c r="D420" a="1"/>
  <c r="D420" s="1"/>
  <c r="G419"/>
  <c r="F419"/>
  <c r="E419"/>
  <c r="D419" a="1"/>
  <c r="D419" s="1"/>
  <c r="G418"/>
  <c r="F418"/>
  <c r="E418"/>
  <c r="D418" a="1"/>
  <c r="D418" s="1"/>
  <c r="G417"/>
  <c r="F417"/>
  <c r="E417"/>
  <c r="D417" a="1"/>
  <c r="D417" s="1"/>
  <c r="G416"/>
  <c r="F416"/>
  <c r="E416"/>
  <c r="D416" a="1"/>
  <c r="D416" s="1"/>
  <c r="G415"/>
  <c r="F415"/>
  <c r="E415"/>
  <c r="D415" a="1"/>
  <c r="D415" s="1"/>
  <c r="G414"/>
  <c r="F414"/>
  <c r="E414"/>
  <c r="D414" a="1"/>
  <c r="D414" s="1"/>
  <c r="G413"/>
  <c r="F413"/>
  <c r="E413"/>
  <c r="D413" a="1"/>
  <c r="D413" s="1"/>
  <c r="G412"/>
  <c r="F412"/>
  <c r="E412"/>
  <c r="D412" a="1"/>
  <c r="D412" s="1"/>
  <c r="G411"/>
  <c r="F411"/>
  <c r="E411"/>
  <c r="D411" a="1"/>
  <c r="D411" s="1"/>
  <c r="G410"/>
  <c r="F410"/>
  <c r="E410"/>
  <c r="D410" a="1"/>
  <c r="D410" s="1"/>
  <c r="G409"/>
  <c r="F409"/>
  <c r="E409"/>
  <c r="D409" a="1"/>
  <c r="D409" s="1"/>
  <c r="G408"/>
  <c r="F408"/>
  <c r="E408"/>
  <c r="D408" a="1"/>
  <c r="D408" s="1"/>
  <c r="G407"/>
  <c r="F407"/>
  <c r="E407"/>
  <c r="D407" a="1"/>
  <c r="D407" s="1"/>
  <c r="G406"/>
  <c r="F406"/>
  <c r="E406"/>
  <c r="D406" a="1"/>
  <c r="D406" s="1"/>
  <c r="G405"/>
  <c r="F405"/>
  <c r="E405"/>
  <c r="D405" a="1"/>
  <c r="D405" s="1"/>
  <c r="G404"/>
  <c r="F404"/>
  <c r="E404"/>
  <c r="D404" a="1"/>
  <c r="D404" s="1"/>
  <c r="G403"/>
  <c r="F403"/>
  <c r="E403"/>
  <c r="D403" a="1"/>
  <c r="D403" s="1"/>
  <c r="G402"/>
  <c r="F402"/>
  <c r="E402"/>
  <c r="D402" a="1"/>
  <c r="D402" s="1"/>
  <c r="G401"/>
  <c r="F401"/>
  <c r="E401"/>
  <c r="D401" a="1"/>
  <c r="D401" s="1"/>
  <c r="G400"/>
  <c r="F400"/>
  <c r="E400"/>
  <c r="D400" a="1"/>
  <c r="D400" s="1"/>
  <c r="G399"/>
  <c r="F399"/>
  <c r="E399"/>
  <c r="D399" a="1"/>
  <c r="D399" s="1"/>
  <c r="G398"/>
  <c r="F398"/>
  <c r="E398"/>
  <c r="D398" a="1"/>
  <c r="D398" s="1"/>
  <c r="G397"/>
  <c r="F397"/>
  <c r="E397"/>
  <c r="D397" a="1"/>
  <c r="D397" s="1"/>
  <c r="G396"/>
  <c r="F396"/>
  <c r="E396"/>
  <c r="D396" a="1"/>
  <c r="D396" s="1"/>
  <c r="G395"/>
  <c r="F395"/>
  <c r="E395"/>
  <c r="D395" a="1"/>
  <c r="D395" s="1"/>
  <c r="G394"/>
  <c r="F394"/>
  <c r="E394"/>
  <c r="D394" a="1"/>
  <c r="D394" s="1"/>
  <c r="G393"/>
  <c r="F393"/>
  <c r="E393"/>
  <c r="D393" a="1"/>
  <c r="D393" s="1"/>
  <c r="G392"/>
  <c r="F392"/>
  <c r="E392"/>
  <c r="D392" a="1"/>
  <c r="D392" s="1"/>
  <c r="G391"/>
  <c r="F391"/>
  <c r="E391"/>
  <c r="D391" a="1"/>
  <c r="D391" s="1"/>
  <c r="G390"/>
  <c r="F390"/>
  <c r="E390"/>
  <c r="D390" a="1"/>
  <c r="D390" s="1"/>
  <c r="G389"/>
  <c r="F389"/>
  <c r="E389"/>
  <c r="D389" a="1"/>
  <c r="D389" s="1"/>
  <c r="G388"/>
  <c r="F388"/>
  <c r="E388"/>
  <c r="D388" a="1"/>
  <c r="D388" s="1"/>
  <c r="G387"/>
  <c r="F387"/>
  <c r="E387"/>
  <c r="D387" a="1"/>
  <c r="D387" s="1"/>
  <c r="G386"/>
  <c r="F386"/>
  <c r="E386"/>
  <c r="D386" a="1"/>
  <c r="D386" s="1"/>
  <c r="G385"/>
  <c r="F385"/>
  <c r="E385"/>
  <c r="D385" a="1"/>
  <c r="D385" s="1"/>
  <c r="G384"/>
  <c r="F384"/>
  <c r="E384"/>
  <c r="D384" a="1"/>
  <c r="D384" s="1"/>
  <c r="G383"/>
  <c r="F383"/>
  <c r="E383"/>
  <c r="D383" a="1"/>
  <c r="D383" s="1"/>
  <c r="G382"/>
  <c r="F382"/>
  <c r="E382"/>
  <c r="D382" a="1"/>
  <c r="D382" s="1"/>
  <c r="G381"/>
  <c r="F381"/>
  <c r="E381"/>
  <c r="D381" a="1"/>
  <c r="D381" s="1"/>
  <c r="G380"/>
  <c r="F380"/>
  <c r="E380"/>
  <c r="D380" a="1"/>
  <c r="D380" s="1"/>
  <c r="G379"/>
  <c r="F379"/>
  <c r="E379"/>
  <c r="D379" a="1"/>
  <c r="D379" s="1"/>
  <c r="G378"/>
  <c r="F378"/>
  <c r="E378"/>
  <c r="D378" a="1"/>
  <c r="D378" s="1"/>
  <c r="G377"/>
  <c r="F377"/>
  <c r="E377"/>
  <c r="D377" a="1"/>
  <c r="D377" s="1"/>
  <c r="G376"/>
  <c r="F376"/>
  <c r="E376"/>
  <c r="D376" a="1"/>
  <c r="D376" s="1"/>
  <c r="G375"/>
  <c r="F375"/>
  <c r="E375"/>
  <c r="D375" a="1"/>
  <c r="D375" s="1"/>
  <c r="G374"/>
  <c r="F374"/>
  <c r="E374"/>
  <c r="D374" a="1"/>
  <c r="D374" s="1"/>
  <c r="G373"/>
  <c r="F373"/>
  <c r="E373"/>
  <c r="D373" a="1"/>
  <c r="D373" s="1"/>
  <c r="G372"/>
  <c r="F372"/>
  <c r="E372"/>
  <c r="D372" a="1"/>
  <c r="D372" s="1"/>
  <c r="G371"/>
  <c r="F371"/>
  <c r="E371"/>
  <c r="D371" a="1"/>
  <c r="D371" s="1"/>
  <c r="G370"/>
  <c r="F370"/>
  <c r="E370"/>
  <c r="D370" a="1"/>
  <c r="D370" s="1"/>
  <c r="G369"/>
  <c r="F369"/>
  <c r="E369"/>
  <c r="D369" a="1"/>
  <c r="D369" s="1"/>
  <c r="G368"/>
  <c r="F368"/>
  <c r="E368"/>
  <c r="D368" a="1"/>
  <c r="D368" s="1"/>
  <c r="G367"/>
  <c r="F367"/>
  <c r="E367"/>
  <c r="D367" a="1"/>
  <c r="D367" s="1"/>
  <c r="G366"/>
  <c r="F366"/>
  <c r="E366"/>
  <c r="D366" a="1"/>
  <c r="D366" s="1"/>
  <c r="G365"/>
  <c r="F365"/>
  <c r="E365"/>
  <c r="D365" a="1"/>
  <c r="D365" s="1"/>
  <c r="G364"/>
  <c r="F364"/>
  <c r="E364"/>
  <c r="D364" a="1"/>
  <c r="D364" s="1"/>
  <c r="G363"/>
  <c r="F363"/>
  <c r="E363"/>
  <c r="D363" a="1"/>
  <c r="D363" s="1"/>
  <c r="G362"/>
  <c r="F362"/>
  <c r="E362"/>
  <c r="D362" a="1"/>
  <c r="D362" s="1"/>
  <c r="G361"/>
  <c r="F361"/>
  <c r="E361"/>
  <c r="D361" a="1"/>
  <c r="D361" s="1"/>
  <c r="G360"/>
  <c r="F360"/>
  <c r="E360"/>
  <c r="D360" a="1"/>
  <c r="D360" s="1"/>
  <c r="G359"/>
  <c r="F359"/>
  <c r="E359"/>
  <c r="D359" a="1"/>
  <c r="D359" s="1"/>
  <c r="G358"/>
  <c r="F358"/>
  <c r="E358"/>
  <c r="D358" a="1"/>
  <c r="D358" s="1"/>
  <c r="G357"/>
  <c r="F357"/>
  <c r="E357"/>
  <c r="D357" a="1"/>
  <c r="D357" s="1"/>
  <c r="G356"/>
  <c r="F356"/>
  <c r="E356"/>
  <c r="D356" a="1"/>
  <c r="D356" s="1"/>
  <c r="G355"/>
  <c r="F355"/>
  <c r="E355"/>
  <c r="D355" a="1"/>
  <c r="D355" s="1"/>
  <c r="G354"/>
  <c r="F354"/>
  <c r="E354"/>
  <c r="D354" a="1"/>
  <c r="D354" s="1"/>
  <c r="G353"/>
  <c r="F353"/>
  <c r="E353"/>
  <c r="D353" a="1"/>
  <c r="D353" s="1"/>
  <c r="G352"/>
  <c r="F352"/>
  <c r="E352"/>
  <c r="D352" a="1"/>
  <c r="D352" s="1"/>
  <c r="G351"/>
  <c r="F351"/>
  <c r="E351"/>
  <c r="D351" a="1"/>
  <c r="D351" s="1"/>
  <c r="G350"/>
  <c r="F350"/>
  <c r="E350"/>
  <c r="D350" a="1"/>
  <c r="D350" s="1"/>
  <c r="G349"/>
  <c r="F349"/>
  <c r="E349"/>
  <c r="D349" a="1"/>
  <c r="D349" s="1"/>
  <c r="G348"/>
  <c r="F348"/>
  <c r="E348"/>
  <c r="D348" a="1"/>
  <c r="D348" s="1"/>
  <c r="G347"/>
  <c r="F347"/>
  <c r="E347"/>
  <c r="D347" a="1"/>
  <c r="D347" s="1"/>
  <c r="G346"/>
  <c r="F346"/>
  <c r="E346"/>
  <c r="D346" a="1"/>
  <c r="D346" s="1"/>
  <c r="G345"/>
  <c r="F345"/>
  <c r="E345"/>
  <c r="D345" a="1"/>
  <c r="D345" s="1"/>
  <c r="G344"/>
  <c r="F344"/>
  <c r="E344"/>
  <c r="D344" a="1"/>
  <c r="D344" s="1"/>
  <c r="G343"/>
  <c r="F343"/>
  <c r="E343"/>
  <c r="D343" a="1"/>
  <c r="D343" s="1"/>
  <c r="G342"/>
  <c r="F342"/>
  <c r="E342"/>
  <c r="D342" a="1"/>
  <c r="D342" s="1"/>
  <c r="G341"/>
  <c r="F341"/>
  <c r="E341"/>
  <c r="D341" a="1"/>
  <c r="D341" s="1"/>
  <c r="G340"/>
  <c r="F340"/>
  <c r="E340"/>
  <c r="D340" a="1"/>
  <c r="D340" s="1"/>
  <c r="G339"/>
  <c r="F339"/>
  <c r="E339"/>
  <c r="D339" a="1"/>
  <c r="D339" s="1"/>
  <c r="G338"/>
  <c r="F338"/>
  <c r="E338"/>
  <c r="D338" a="1"/>
  <c r="D338" s="1"/>
  <c r="G337"/>
  <c r="F337"/>
  <c r="E337"/>
  <c r="D337" a="1"/>
  <c r="D337" s="1"/>
  <c r="G336"/>
  <c r="F336"/>
  <c r="E336"/>
  <c r="D336" a="1"/>
  <c r="D336" s="1"/>
  <c r="G335"/>
  <c r="F335"/>
  <c r="E335"/>
  <c r="D335" a="1"/>
  <c r="D335" s="1"/>
  <c r="G334"/>
  <c r="F334"/>
  <c r="E334"/>
  <c r="D334" a="1"/>
  <c r="D334" s="1"/>
  <c r="G333"/>
  <c r="F333"/>
  <c r="E333"/>
  <c r="D333" a="1"/>
  <c r="D333" s="1"/>
  <c r="G332"/>
  <c r="F332"/>
  <c r="E332"/>
  <c r="D332" a="1"/>
  <c r="D332" s="1"/>
  <c r="G331"/>
  <c r="F331"/>
  <c r="E331"/>
  <c r="D331" a="1"/>
  <c r="D331" s="1"/>
  <c r="G330"/>
  <c r="F330"/>
  <c r="E330"/>
  <c r="D330" a="1"/>
  <c r="D330" s="1"/>
  <c r="G329"/>
  <c r="F329"/>
  <c r="E329"/>
  <c r="D329" a="1"/>
  <c r="D329" s="1"/>
  <c r="G328"/>
  <c r="F328"/>
  <c r="E328"/>
  <c r="D328" a="1"/>
  <c r="D328" s="1"/>
  <c r="G327"/>
  <c r="F327"/>
  <c r="E327"/>
  <c r="D327" a="1"/>
  <c r="D327" s="1"/>
  <c r="G326"/>
  <c r="F326"/>
  <c r="E326"/>
  <c r="D326" a="1"/>
  <c r="D326" s="1"/>
  <c r="G325"/>
  <c r="F325"/>
  <c r="E325"/>
  <c r="D325" a="1"/>
  <c r="D325" s="1"/>
  <c r="G324"/>
  <c r="F324"/>
  <c r="E324"/>
  <c r="D324" a="1"/>
  <c r="D324" s="1"/>
  <c r="G323"/>
  <c r="F323"/>
  <c r="E323"/>
  <c r="D323" a="1"/>
  <c r="D323" s="1"/>
  <c r="G322"/>
  <c r="F322"/>
  <c r="E322"/>
  <c r="D322" a="1"/>
  <c r="D322" s="1"/>
  <c r="G321"/>
  <c r="F321"/>
  <c r="E321"/>
  <c r="D321" a="1"/>
  <c r="D321" s="1"/>
  <c r="G320"/>
  <c r="F320"/>
  <c r="E320"/>
  <c r="D320" a="1"/>
  <c r="D320" s="1"/>
  <c r="G319"/>
  <c r="F319"/>
  <c r="E319"/>
  <c r="D319" a="1"/>
  <c r="D319" s="1"/>
  <c r="G318"/>
  <c r="F318"/>
  <c r="E318"/>
  <c r="D318" a="1"/>
  <c r="D318" s="1"/>
  <c r="G317"/>
  <c r="F317"/>
  <c r="E317"/>
  <c r="D317" a="1"/>
  <c r="D317" s="1"/>
  <c r="G316"/>
  <c r="F316"/>
  <c r="E316"/>
  <c r="D316" a="1"/>
  <c r="D316" s="1"/>
  <c r="G315"/>
  <c r="F315"/>
  <c r="E315"/>
  <c r="D315" a="1"/>
  <c r="D315" s="1"/>
  <c r="G314"/>
  <c r="F314"/>
  <c r="E314"/>
  <c r="D314" a="1"/>
  <c r="D314" s="1"/>
  <c r="G313"/>
  <c r="F313"/>
  <c r="E313"/>
  <c r="D313" a="1"/>
  <c r="D313" s="1"/>
  <c r="G312"/>
  <c r="F312"/>
  <c r="E312"/>
  <c r="D312" a="1"/>
  <c r="D312" s="1"/>
  <c r="G311"/>
  <c r="F311"/>
  <c r="E311"/>
  <c r="D311" a="1"/>
  <c r="D311" s="1"/>
  <c r="G310"/>
  <c r="F310"/>
  <c r="E310"/>
  <c r="D310" a="1"/>
  <c r="D310" s="1"/>
  <c r="G309"/>
  <c r="F309"/>
  <c r="E309"/>
  <c r="D309" a="1"/>
  <c r="D309" s="1"/>
  <c r="G308"/>
  <c r="F308"/>
  <c r="E308"/>
  <c r="D308" a="1"/>
  <c r="D308" s="1"/>
  <c r="G307"/>
  <c r="F307"/>
  <c r="E307"/>
  <c r="D307" a="1"/>
  <c r="D307" s="1"/>
  <c r="G306"/>
  <c r="F306"/>
  <c r="E306"/>
  <c r="D306" a="1"/>
  <c r="D306" s="1"/>
  <c r="G305"/>
  <c r="F305"/>
  <c r="E305"/>
  <c r="D305" a="1"/>
  <c r="D305" s="1"/>
  <c r="G304"/>
  <c r="F304"/>
  <c r="E304"/>
  <c r="D304" a="1"/>
  <c r="D304" s="1"/>
  <c r="G303"/>
  <c r="F303"/>
  <c r="E303"/>
  <c r="D303" a="1"/>
  <c r="D303" s="1"/>
  <c r="G302"/>
  <c r="F302"/>
  <c r="E302"/>
  <c r="D302" a="1"/>
  <c r="D302" s="1"/>
  <c r="G301"/>
  <c r="F301"/>
  <c r="E301"/>
  <c r="D301" a="1"/>
  <c r="D301" s="1"/>
  <c r="G300"/>
  <c r="F300"/>
  <c r="E300"/>
  <c r="D300" a="1"/>
  <c r="D300" s="1"/>
  <c r="G299"/>
  <c r="F299"/>
  <c r="E299"/>
  <c r="D299" a="1"/>
  <c r="D299" s="1"/>
  <c r="G298"/>
  <c r="F298"/>
  <c r="E298"/>
  <c r="D298" a="1"/>
  <c r="D298" s="1"/>
  <c r="G297"/>
  <c r="F297"/>
  <c r="E297"/>
  <c r="D297" a="1"/>
  <c r="D297" s="1"/>
  <c r="G296"/>
  <c r="F296"/>
  <c r="E296"/>
  <c r="D296" a="1"/>
  <c r="D296" s="1"/>
  <c r="G295"/>
  <c r="F295"/>
  <c r="E295"/>
  <c r="D295" a="1"/>
  <c r="D295" s="1"/>
  <c r="G294"/>
  <c r="F294"/>
  <c r="E294"/>
  <c r="D294" a="1"/>
  <c r="D294" s="1"/>
  <c r="G293"/>
  <c r="F293"/>
  <c r="E293"/>
  <c r="D293" a="1"/>
  <c r="D293" s="1"/>
  <c r="G292"/>
  <c r="F292"/>
  <c r="E292"/>
  <c r="D292" a="1"/>
  <c r="D292" s="1"/>
  <c r="G291"/>
  <c r="F291"/>
  <c r="E291"/>
  <c r="D291" a="1"/>
  <c r="D291" s="1"/>
  <c r="G290"/>
  <c r="F290"/>
  <c r="E290"/>
  <c r="D290" a="1"/>
  <c r="D290" s="1"/>
  <c r="G289"/>
  <c r="F289"/>
  <c r="E289"/>
  <c r="D289" a="1"/>
  <c r="D289" s="1"/>
  <c r="G288"/>
  <c r="F288"/>
  <c r="E288"/>
  <c r="D288" a="1"/>
  <c r="D288" s="1"/>
  <c r="G287"/>
  <c r="F287"/>
  <c r="E287"/>
  <c r="D287" a="1"/>
  <c r="D287" s="1"/>
  <c r="G286"/>
  <c r="F286"/>
  <c r="E286"/>
  <c r="D286" a="1"/>
  <c r="D286" s="1"/>
  <c r="G285"/>
  <c r="F285"/>
  <c r="E285"/>
  <c r="D285" a="1"/>
  <c r="D285" s="1"/>
  <c r="G284"/>
  <c r="F284"/>
  <c r="E284"/>
  <c r="D284" a="1"/>
  <c r="D284" s="1"/>
  <c r="G283"/>
  <c r="F283"/>
  <c r="E283"/>
  <c r="D283" a="1"/>
  <c r="D283" s="1"/>
  <c r="G282"/>
  <c r="F282"/>
  <c r="E282"/>
  <c r="D282" a="1"/>
  <c r="D282" s="1"/>
  <c r="G281"/>
  <c r="F281"/>
  <c r="E281"/>
  <c r="D281" a="1"/>
  <c r="D281" s="1"/>
  <c r="G280"/>
  <c r="F280"/>
  <c r="E280"/>
  <c r="D280" a="1"/>
  <c r="D280" s="1"/>
  <c r="G279"/>
  <c r="F279"/>
  <c r="E279"/>
  <c r="D279" a="1"/>
  <c r="D279" s="1"/>
  <c r="G278"/>
  <c r="F278"/>
  <c r="E278"/>
  <c r="D278" a="1"/>
  <c r="D278" s="1"/>
  <c r="G277"/>
  <c r="F277"/>
  <c r="E277"/>
  <c r="D277" a="1"/>
  <c r="D277" s="1"/>
  <c r="G276"/>
  <c r="F276"/>
  <c r="E276"/>
  <c r="D276" a="1"/>
  <c r="D276" s="1"/>
  <c r="G275"/>
  <c r="F275"/>
  <c r="E275"/>
  <c r="D275" a="1"/>
  <c r="D275" s="1"/>
  <c r="G274"/>
  <c r="F274"/>
  <c r="E274"/>
  <c r="D274" a="1"/>
  <c r="D274" s="1"/>
  <c r="G273"/>
  <c r="F273"/>
  <c r="E273"/>
  <c r="D273" a="1"/>
  <c r="D273" s="1"/>
  <c r="G272"/>
  <c r="F272"/>
  <c r="E272"/>
  <c r="D272" a="1"/>
  <c r="D272" s="1"/>
  <c r="G271"/>
  <c r="F271"/>
  <c r="E271"/>
  <c r="D271" a="1"/>
  <c r="D271" s="1"/>
  <c r="G270"/>
  <c r="F270"/>
  <c r="E270"/>
  <c r="D270" a="1"/>
  <c r="D270" s="1"/>
  <c r="G269"/>
  <c r="F269"/>
  <c r="E269"/>
  <c r="D269" a="1"/>
  <c r="D269" s="1"/>
  <c r="G268"/>
  <c r="F268"/>
  <c r="E268"/>
  <c r="D268" a="1"/>
  <c r="D268" s="1"/>
  <c r="G267"/>
  <c r="F267"/>
  <c r="E267"/>
  <c r="D267" a="1"/>
  <c r="D267" s="1"/>
  <c r="G266"/>
  <c r="F266"/>
  <c r="E266"/>
  <c r="D266" a="1"/>
  <c r="D266" s="1"/>
  <c r="G265"/>
  <c r="F265"/>
  <c r="E265"/>
  <c r="D265" a="1"/>
  <c r="D265" s="1"/>
  <c r="G264"/>
  <c r="F264"/>
  <c r="E264"/>
  <c r="D264" a="1"/>
  <c r="D264" s="1"/>
  <c r="G263"/>
  <c r="F263"/>
  <c r="E263"/>
  <c r="D263" a="1"/>
  <c r="D263" s="1"/>
  <c r="G262"/>
  <c r="F262"/>
  <c r="E262"/>
  <c r="D262" a="1"/>
  <c r="D262" s="1"/>
  <c r="G261"/>
  <c r="F261"/>
  <c r="E261"/>
  <c r="D261" a="1"/>
  <c r="D261" s="1"/>
  <c r="G260"/>
  <c r="F260"/>
  <c r="E260"/>
  <c r="D260" a="1"/>
  <c r="D260" s="1"/>
  <c r="G259"/>
  <c r="F259"/>
  <c r="E259"/>
  <c r="D259" a="1"/>
  <c r="D259" s="1"/>
  <c r="G258"/>
  <c r="F258"/>
  <c r="E258"/>
  <c r="D258" a="1"/>
  <c r="D258" s="1"/>
  <c r="G257"/>
  <c r="F257"/>
  <c r="E257"/>
  <c r="D257" a="1"/>
  <c r="D257" s="1"/>
  <c r="G256"/>
  <c r="F256"/>
  <c r="E256"/>
  <c r="D256" a="1"/>
  <c r="D256" s="1"/>
  <c r="G255"/>
  <c r="F255"/>
  <c r="E255"/>
  <c r="D255" a="1"/>
  <c r="D255" s="1"/>
  <c r="G254"/>
  <c r="F254"/>
  <c r="E254"/>
  <c r="D254" a="1"/>
  <c r="D254" s="1"/>
  <c r="G253"/>
  <c r="F253"/>
  <c r="E253"/>
  <c r="D253" a="1"/>
  <c r="D253" s="1"/>
  <c r="G252"/>
  <c r="F252"/>
  <c r="E252"/>
  <c r="D252" a="1"/>
  <c r="D252" s="1"/>
  <c r="G251"/>
  <c r="F251"/>
  <c r="E251"/>
  <c r="D251" a="1"/>
  <c r="D251" s="1"/>
  <c r="G250"/>
  <c r="F250"/>
  <c r="E250"/>
  <c r="D250" a="1"/>
  <c r="D250" s="1"/>
  <c r="G249"/>
  <c r="F249"/>
  <c r="E249"/>
  <c r="D249" a="1"/>
  <c r="D249" s="1"/>
  <c r="G248"/>
  <c r="F248"/>
  <c r="E248"/>
  <c r="D248" a="1"/>
  <c r="D248" s="1"/>
  <c r="G247"/>
  <c r="F247"/>
  <c r="E247"/>
  <c r="D247" a="1"/>
  <c r="D247" s="1"/>
  <c r="G246"/>
  <c r="F246"/>
  <c r="E246"/>
  <c r="D246" a="1"/>
  <c r="D246" s="1"/>
  <c r="G245"/>
  <c r="F245"/>
  <c r="E245"/>
  <c r="D245" a="1"/>
  <c r="D245" s="1"/>
  <c r="G244"/>
  <c r="F244"/>
  <c r="E244"/>
  <c r="D244" a="1"/>
  <c r="D244" s="1"/>
  <c r="G243"/>
  <c r="F243"/>
  <c r="E243"/>
  <c r="D243" a="1"/>
  <c r="D243" s="1"/>
  <c r="G242"/>
  <c r="F242"/>
  <c r="E242"/>
  <c r="D242" a="1"/>
  <c r="D242" s="1"/>
  <c r="G241"/>
  <c r="F241"/>
  <c r="E241"/>
  <c r="D241" a="1"/>
  <c r="D241" s="1"/>
  <c r="G240"/>
  <c r="F240"/>
  <c r="E240"/>
  <c r="D240" a="1"/>
  <c r="D240" s="1"/>
  <c r="G239"/>
  <c r="F239"/>
  <c r="E239"/>
  <c r="D239" a="1"/>
  <c r="D239" s="1"/>
  <c r="G238"/>
  <c r="F238"/>
  <c r="E238"/>
  <c r="D238" a="1"/>
  <c r="D238" s="1"/>
  <c r="G237"/>
  <c r="F237"/>
  <c r="E237"/>
  <c r="D237" a="1"/>
  <c r="D237" s="1"/>
  <c r="G236"/>
  <c r="F236"/>
  <c r="E236"/>
  <c r="D236" a="1"/>
  <c r="D236" s="1"/>
  <c r="G235"/>
  <c r="F235"/>
  <c r="E235"/>
  <c r="D235" a="1"/>
  <c r="D235" s="1"/>
  <c r="G234"/>
  <c r="F234"/>
  <c r="E234"/>
  <c r="D234" a="1"/>
  <c r="D234" s="1"/>
  <c r="G233"/>
  <c r="F233"/>
  <c r="E233"/>
  <c r="D233" a="1"/>
  <c r="D233" s="1"/>
  <c r="G232"/>
  <c r="F232"/>
  <c r="E232"/>
  <c r="D232" a="1"/>
  <c r="D232" s="1"/>
  <c r="G231"/>
  <c r="F231"/>
  <c r="E231"/>
  <c r="D231" a="1"/>
  <c r="D231" s="1"/>
  <c r="G230"/>
  <c r="F230"/>
  <c r="E230"/>
  <c r="D230" a="1"/>
  <c r="D230" s="1"/>
  <c r="G229"/>
  <c r="F229"/>
  <c r="E229"/>
  <c r="D229" a="1"/>
  <c r="D229" s="1"/>
  <c r="G228"/>
  <c r="F228"/>
  <c r="E228"/>
  <c r="D228" a="1"/>
  <c r="D228" s="1"/>
  <c r="G227"/>
  <c r="F227"/>
  <c r="E227"/>
  <c r="D227" a="1"/>
  <c r="D227" s="1"/>
  <c r="G226"/>
  <c r="F226"/>
  <c r="E226"/>
  <c r="D226" a="1"/>
  <c r="D226" s="1"/>
  <c r="G225"/>
  <c r="F225"/>
  <c r="E225"/>
  <c r="D225" a="1"/>
  <c r="D225" s="1"/>
  <c r="G224"/>
  <c r="F224"/>
  <c r="E224"/>
  <c r="D224" a="1"/>
  <c r="D224" s="1"/>
  <c r="G223"/>
  <c r="F223"/>
  <c r="E223"/>
  <c r="D223" a="1"/>
  <c r="D223" s="1"/>
  <c r="G222"/>
  <c r="F222"/>
  <c r="E222"/>
  <c r="D222" a="1"/>
  <c r="D222" s="1"/>
  <c r="G221"/>
  <c r="F221"/>
  <c r="E221"/>
  <c r="D221" a="1"/>
  <c r="D221" s="1"/>
  <c r="G220"/>
  <c r="F220"/>
  <c r="E220"/>
  <c r="D220" a="1"/>
  <c r="D220" s="1"/>
  <c r="G219"/>
  <c r="F219"/>
  <c r="E219"/>
  <c r="D219" a="1"/>
  <c r="D219" s="1"/>
  <c r="G218"/>
  <c r="F218"/>
  <c r="E218"/>
  <c r="D218" a="1"/>
  <c r="D218" s="1"/>
  <c r="G217"/>
  <c r="F217"/>
  <c r="E217"/>
  <c r="D217" a="1"/>
  <c r="D217" s="1"/>
  <c r="G216"/>
  <c r="F216"/>
  <c r="E216"/>
  <c r="D216" a="1"/>
  <c r="D216" s="1"/>
  <c r="G215"/>
  <c r="F215"/>
  <c r="E215"/>
  <c r="D215" a="1"/>
  <c r="D215" s="1"/>
  <c r="G214"/>
  <c r="F214"/>
  <c r="E214"/>
  <c r="D214" a="1"/>
  <c r="D214" s="1"/>
  <c r="G213"/>
  <c r="F213"/>
  <c r="E213"/>
  <c r="D213" a="1"/>
  <c r="D213" s="1"/>
  <c r="G212"/>
  <c r="F212"/>
  <c r="E212"/>
  <c r="D212" a="1"/>
  <c r="D212" s="1"/>
  <c r="G211"/>
  <c r="F211"/>
  <c r="E211"/>
  <c r="D211" a="1"/>
  <c r="D211" s="1"/>
  <c r="G210"/>
  <c r="F210"/>
  <c r="E210"/>
  <c r="D210" a="1"/>
  <c r="D210" s="1"/>
  <c r="G209"/>
  <c r="F209"/>
  <c r="E209"/>
  <c r="D209" a="1"/>
  <c r="D209" s="1"/>
  <c r="G208"/>
  <c r="F208"/>
  <c r="E208"/>
  <c r="D208" a="1"/>
  <c r="D208" s="1"/>
  <c r="G207"/>
  <c r="F207"/>
  <c r="E207"/>
  <c r="D207" a="1"/>
  <c r="D207" s="1"/>
  <c r="G206"/>
  <c r="F206"/>
  <c r="E206"/>
  <c r="D206" a="1"/>
  <c r="D206" s="1"/>
  <c r="G205"/>
  <c r="F205"/>
  <c r="E205"/>
  <c r="D205" a="1"/>
  <c r="D205" s="1"/>
  <c r="G204"/>
  <c r="F204"/>
  <c r="E204"/>
  <c r="D204" a="1"/>
  <c r="D204" s="1"/>
  <c r="G203"/>
  <c r="F203"/>
  <c r="E203"/>
  <c r="D203" a="1"/>
  <c r="D203" s="1"/>
  <c r="G202"/>
  <c r="F202"/>
  <c r="E202"/>
  <c r="D202" a="1"/>
  <c r="D202" s="1"/>
  <c r="G201"/>
  <c r="F201"/>
  <c r="E201"/>
  <c r="D201" a="1"/>
  <c r="D201" s="1"/>
  <c r="G200"/>
  <c r="F200"/>
  <c r="E200"/>
  <c r="D200" a="1"/>
  <c r="D200" s="1"/>
  <c r="G199"/>
  <c r="F199"/>
  <c r="E199"/>
  <c r="D199" a="1"/>
  <c r="D199" s="1"/>
  <c r="G198"/>
  <c r="F198"/>
  <c r="E198"/>
  <c r="D198" a="1"/>
  <c r="D198" s="1"/>
  <c r="G197"/>
  <c r="F197"/>
  <c r="E197"/>
  <c r="D197" a="1"/>
  <c r="D197" s="1"/>
  <c r="G196"/>
  <c r="F196"/>
  <c r="E196"/>
  <c r="D196" a="1"/>
  <c r="D196" s="1"/>
  <c r="G195"/>
  <c r="F195"/>
  <c r="E195"/>
  <c r="D195" a="1"/>
  <c r="D195" s="1"/>
  <c r="G194"/>
  <c r="F194"/>
  <c r="E194"/>
  <c r="D194" a="1"/>
  <c r="D194" s="1"/>
  <c r="G193"/>
  <c r="F193"/>
  <c r="E193"/>
  <c r="D193" a="1"/>
  <c r="D193" s="1"/>
  <c r="G192"/>
  <c r="F192"/>
  <c r="E192"/>
  <c r="D192" a="1"/>
  <c r="D192" s="1"/>
  <c r="G191"/>
  <c r="F191"/>
  <c r="E191"/>
  <c r="D191" a="1"/>
  <c r="D191" s="1"/>
  <c r="G190"/>
  <c r="F190"/>
  <c r="E190"/>
  <c r="D190" a="1"/>
  <c r="D190" s="1"/>
  <c r="G189"/>
  <c r="F189"/>
  <c r="E189"/>
  <c r="D189" a="1"/>
  <c r="D189" s="1"/>
  <c r="G188"/>
  <c r="F188"/>
  <c r="E188"/>
  <c r="D188" a="1"/>
  <c r="D188" s="1"/>
  <c r="G187"/>
  <c r="F187"/>
  <c r="E187"/>
  <c r="D187" a="1"/>
  <c r="D187" s="1"/>
  <c r="G186"/>
  <c r="F186"/>
  <c r="E186"/>
  <c r="D186" a="1"/>
  <c r="D186" s="1"/>
  <c r="G185"/>
  <c r="F185"/>
  <c r="E185"/>
  <c r="D185" a="1"/>
  <c r="D185" s="1"/>
  <c r="G184"/>
  <c r="F184"/>
  <c r="E184"/>
  <c r="D184" a="1"/>
  <c r="D184" s="1"/>
  <c r="G183"/>
  <c r="F183"/>
  <c r="E183"/>
  <c r="D183" a="1"/>
  <c r="D183" s="1"/>
  <c r="G182"/>
  <c r="F182"/>
  <c r="E182"/>
  <c r="D182" a="1"/>
  <c r="D182" s="1"/>
  <c r="G181"/>
  <c r="F181"/>
  <c r="E181"/>
  <c r="D181" a="1"/>
  <c r="D181" s="1"/>
  <c r="G180"/>
  <c r="F180"/>
  <c r="E180"/>
  <c r="D180" a="1"/>
  <c r="D180" s="1"/>
  <c r="G179"/>
  <c r="F179"/>
  <c r="E179"/>
  <c r="D179" a="1"/>
  <c r="D179" s="1"/>
  <c r="G178"/>
  <c r="F178"/>
  <c r="E178"/>
  <c r="D178" a="1"/>
  <c r="D178" s="1"/>
  <c r="G177"/>
  <c r="F177"/>
  <c r="E177"/>
  <c r="D177" a="1"/>
  <c r="D177" s="1"/>
  <c r="G176"/>
  <c r="F176"/>
  <c r="E176"/>
  <c r="D176" a="1"/>
  <c r="D176" s="1"/>
  <c r="G175"/>
  <c r="F175"/>
  <c r="E175"/>
  <c r="D175" a="1"/>
  <c r="D175" s="1"/>
  <c r="G174"/>
  <c r="F174"/>
  <c r="E174"/>
  <c r="D174" a="1"/>
  <c r="D174" s="1"/>
  <c r="G173"/>
  <c r="F173"/>
  <c r="E173"/>
  <c r="D173" a="1"/>
  <c r="D173" s="1"/>
  <c r="G172"/>
  <c r="F172"/>
  <c r="E172"/>
  <c r="D172" a="1"/>
  <c r="D172" s="1"/>
  <c r="G171"/>
  <c r="F171"/>
  <c r="E171"/>
  <c r="D171" a="1"/>
  <c r="D171" s="1"/>
  <c r="G170"/>
  <c r="F170"/>
  <c r="E170"/>
  <c r="D170" a="1"/>
  <c r="D170" s="1"/>
  <c r="G169"/>
  <c r="F169"/>
  <c r="E169"/>
  <c r="D169" a="1"/>
  <c r="D169" s="1"/>
  <c r="G168"/>
  <c r="F168"/>
  <c r="E168"/>
  <c r="D168" a="1"/>
  <c r="D168" s="1"/>
  <c r="G167"/>
  <c r="F167"/>
  <c r="E167"/>
  <c r="D167" a="1"/>
  <c r="D167" s="1"/>
  <c r="G166"/>
  <c r="F166"/>
  <c r="E166"/>
  <c r="D166" a="1"/>
  <c r="D166" s="1"/>
  <c r="G165"/>
  <c r="F165"/>
  <c r="E165"/>
  <c r="D165" a="1"/>
  <c r="D165" s="1"/>
  <c r="G164"/>
  <c r="F164"/>
  <c r="E164"/>
  <c r="D164" a="1"/>
  <c r="D164" s="1"/>
  <c r="G163"/>
  <c r="F163"/>
  <c r="E163"/>
  <c r="D163" a="1"/>
  <c r="D163" s="1"/>
  <c r="G162"/>
  <c r="F162"/>
  <c r="E162"/>
  <c r="D162" a="1"/>
  <c r="D162" s="1"/>
  <c r="G161"/>
  <c r="F161"/>
  <c r="E161"/>
  <c r="D161" a="1"/>
  <c r="D161" s="1"/>
  <c r="G160"/>
  <c r="F160"/>
  <c r="E160"/>
  <c r="D160" a="1"/>
  <c r="D160" s="1"/>
  <c r="G159"/>
  <c r="F159"/>
  <c r="E159"/>
  <c r="D159" a="1"/>
  <c r="D159" s="1"/>
  <c r="G158"/>
  <c r="F158"/>
  <c r="E158"/>
  <c r="D158" a="1"/>
  <c r="D158" s="1"/>
  <c r="G157"/>
  <c r="F157"/>
  <c r="E157"/>
  <c r="D157" a="1"/>
  <c r="D157" s="1"/>
  <c r="G156"/>
  <c r="F156"/>
  <c r="E156"/>
  <c r="D156" a="1"/>
  <c r="D156" s="1"/>
  <c r="G155"/>
  <c r="F155"/>
  <c r="E155"/>
  <c r="D155" a="1"/>
  <c r="D155" s="1"/>
  <c r="G154"/>
  <c r="F154"/>
  <c r="E154"/>
  <c r="D154" a="1"/>
  <c r="D154" s="1"/>
  <c r="G153"/>
  <c r="F153"/>
  <c r="E153"/>
  <c r="D153" a="1"/>
  <c r="D153" s="1"/>
  <c r="G152"/>
  <c r="F152"/>
  <c r="E152"/>
  <c r="D152" a="1"/>
  <c r="D152" s="1"/>
  <c r="G151"/>
  <c r="F151"/>
  <c r="E151"/>
  <c r="D151" a="1"/>
  <c r="D151" s="1"/>
  <c r="G150"/>
  <c r="F150"/>
  <c r="E150"/>
  <c r="D150" a="1"/>
  <c r="D150" s="1"/>
  <c r="G149"/>
  <c r="F149"/>
  <c r="E149"/>
  <c r="D149" a="1"/>
  <c r="D149" s="1"/>
  <c r="G148"/>
  <c r="F148"/>
  <c r="E148"/>
  <c r="D148" a="1"/>
  <c r="D148" s="1"/>
  <c r="G147"/>
  <c r="F147"/>
  <c r="E147"/>
  <c r="D147" a="1"/>
  <c r="D147" s="1"/>
  <c r="G146"/>
  <c r="F146"/>
  <c r="E146"/>
  <c r="D146" a="1"/>
  <c r="D146" s="1"/>
  <c r="G145"/>
  <c r="F145"/>
  <c r="E145"/>
  <c r="D145" a="1"/>
  <c r="D145" s="1"/>
  <c r="G144"/>
  <c r="F144"/>
  <c r="E144"/>
  <c r="D144" a="1"/>
  <c r="D144" s="1"/>
  <c r="G143"/>
  <c r="F143"/>
  <c r="E143"/>
  <c r="D143" a="1"/>
  <c r="D143" s="1"/>
  <c r="G142"/>
  <c r="F142"/>
  <c r="E142"/>
  <c r="D142" a="1"/>
  <c r="D142" s="1"/>
  <c r="G141"/>
  <c r="F141"/>
  <c r="E141"/>
  <c r="D141" a="1"/>
  <c r="D141" s="1"/>
  <c r="G140"/>
  <c r="F140"/>
  <c r="E140"/>
  <c r="D140" a="1"/>
  <c r="D140" s="1"/>
  <c r="G139"/>
  <c r="F139"/>
  <c r="E139"/>
  <c r="D139" a="1"/>
  <c r="D139" s="1"/>
  <c r="G138"/>
  <c r="F138"/>
  <c r="E138"/>
  <c r="D138" a="1"/>
  <c r="D138" s="1"/>
  <c r="G137"/>
  <c r="F137"/>
  <c r="E137"/>
  <c r="D137" a="1"/>
  <c r="D137" s="1"/>
  <c r="G136"/>
  <c r="F136"/>
  <c r="E136"/>
  <c r="D136" a="1"/>
  <c r="D136" s="1"/>
  <c r="G135"/>
  <c r="F135"/>
  <c r="E135"/>
  <c r="D135" a="1"/>
  <c r="D135" s="1"/>
  <c r="G134"/>
  <c r="F134"/>
  <c r="E134"/>
  <c r="D134" a="1"/>
  <c r="D134" s="1"/>
  <c r="G133"/>
  <c r="F133"/>
  <c r="E133"/>
  <c r="D133" a="1"/>
  <c r="D133" s="1"/>
  <c r="G132"/>
  <c r="F132"/>
  <c r="E132"/>
  <c r="D132" a="1"/>
  <c r="D132" s="1"/>
  <c r="G131"/>
  <c r="F131"/>
  <c r="E131"/>
  <c r="D131" a="1"/>
  <c r="D131" s="1"/>
  <c r="G130"/>
  <c r="F130"/>
  <c r="E130"/>
  <c r="D130" a="1"/>
  <c r="D130" s="1"/>
  <c r="G129"/>
  <c r="F129"/>
  <c r="E129"/>
  <c r="D129" a="1"/>
  <c r="D129" s="1"/>
  <c r="G128"/>
  <c r="F128"/>
  <c r="E128"/>
  <c r="D128" a="1"/>
  <c r="D128" s="1"/>
  <c r="G127"/>
  <c r="F127"/>
  <c r="E127"/>
  <c r="D127" a="1"/>
  <c r="D127" s="1"/>
  <c r="G126"/>
  <c r="F126"/>
  <c r="E126"/>
  <c r="D126" a="1"/>
  <c r="D126" s="1"/>
  <c r="G125"/>
  <c r="F125"/>
  <c r="E125"/>
  <c r="D125" a="1"/>
  <c r="D125" s="1"/>
  <c r="G124"/>
  <c r="F124"/>
  <c r="E124"/>
  <c r="D124" a="1"/>
  <c r="D124" s="1"/>
  <c r="G123"/>
  <c r="F123"/>
  <c r="E123"/>
  <c r="D123" a="1"/>
  <c r="D123" s="1"/>
  <c r="G122"/>
  <c r="F122"/>
  <c r="E122"/>
  <c r="D122" a="1"/>
  <c r="D122" s="1"/>
  <c r="G121"/>
  <c r="F121"/>
  <c r="E121"/>
  <c r="D121" a="1"/>
  <c r="D121" s="1"/>
  <c r="G120"/>
  <c r="F120"/>
  <c r="E120"/>
  <c r="D120" a="1"/>
  <c r="D120" s="1"/>
  <c r="G119"/>
  <c r="F119"/>
  <c r="E119"/>
  <c r="D119" a="1"/>
  <c r="D119" s="1"/>
  <c r="G118"/>
  <c r="F118"/>
  <c r="E118"/>
  <c r="D118" a="1"/>
  <c r="D118" s="1"/>
  <c r="G117"/>
  <c r="F117"/>
  <c r="E117"/>
  <c r="D117" a="1"/>
  <c r="D117" s="1"/>
  <c r="G116"/>
  <c r="F116"/>
  <c r="E116"/>
  <c r="D116" a="1"/>
  <c r="D116" s="1"/>
  <c r="G115"/>
  <c r="F115"/>
  <c r="E115"/>
  <c r="D115" a="1"/>
  <c r="D115" s="1"/>
  <c r="G114"/>
  <c r="F114"/>
  <c r="E114"/>
  <c r="D114" a="1"/>
  <c r="D114" s="1"/>
  <c r="G113"/>
  <c r="F113"/>
  <c r="E113"/>
  <c r="D113" a="1"/>
  <c r="D113" s="1"/>
  <c r="G112"/>
  <c r="F112"/>
  <c r="E112"/>
  <c r="D112" a="1"/>
  <c r="D112" s="1"/>
  <c r="G111"/>
  <c r="F111"/>
  <c r="E111"/>
  <c r="D111" a="1"/>
  <c r="D111" s="1"/>
  <c r="G110"/>
  <c r="F110"/>
  <c r="E110"/>
  <c r="D110" a="1"/>
  <c r="D110" s="1"/>
  <c r="G109"/>
  <c r="F109"/>
  <c r="E109"/>
  <c r="D109" a="1"/>
  <c r="D109" s="1"/>
  <c r="G108"/>
  <c r="F108"/>
  <c r="E108"/>
  <c r="D108" a="1"/>
  <c r="D108" s="1"/>
  <c r="G107"/>
  <c r="F107"/>
  <c r="E107"/>
  <c r="D107" a="1"/>
  <c r="D107" s="1"/>
  <c r="G106"/>
  <c r="F106"/>
  <c r="E106"/>
  <c r="D106" a="1"/>
  <c r="D106" s="1"/>
  <c r="G105"/>
  <c r="F105"/>
  <c r="E105"/>
  <c r="D105" a="1"/>
  <c r="D105" s="1"/>
  <c r="G104"/>
  <c r="F104"/>
  <c r="E104"/>
  <c r="D104" a="1"/>
  <c r="D104" s="1"/>
  <c r="G103"/>
  <c r="F103"/>
  <c r="E103"/>
  <c r="D103" a="1"/>
  <c r="D103" s="1"/>
  <c r="G102"/>
  <c r="F102"/>
  <c r="E102"/>
  <c r="D102" a="1"/>
  <c r="D102" s="1"/>
  <c r="G101"/>
  <c r="F101"/>
  <c r="E101"/>
  <c r="D101" a="1"/>
  <c r="D101" s="1"/>
  <c r="G100"/>
  <c r="F100"/>
  <c r="E100"/>
  <c r="D100" a="1"/>
  <c r="D100" s="1"/>
  <c r="G99"/>
  <c r="F99"/>
  <c r="E99"/>
  <c r="D99" a="1"/>
  <c r="D99" s="1"/>
  <c r="G98"/>
  <c r="F98"/>
  <c r="E98"/>
  <c r="D98" a="1"/>
  <c r="D98" s="1"/>
  <c r="G97"/>
  <c r="F97"/>
  <c r="E97"/>
  <c r="D97" a="1"/>
  <c r="D97" s="1"/>
  <c r="G96"/>
  <c r="F96"/>
  <c r="E96"/>
  <c r="D96" a="1"/>
  <c r="D96" s="1"/>
  <c r="G95"/>
  <c r="F95"/>
  <c r="E95"/>
  <c r="D95" a="1"/>
  <c r="D95" s="1"/>
  <c r="G94"/>
  <c r="F94"/>
  <c r="E94"/>
  <c r="D94" a="1"/>
  <c r="D94" s="1"/>
  <c r="G93"/>
  <c r="F93"/>
  <c r="E93"/>
  <c r="D93" a="1"/>
  <c r="D93" s="1"/>
  <c r="G92"/>
  <c r="F92"/>
  <c r="E92"/>
  <c r="D92" a="1"/>
  <c r="D92" s="1"/>
  <c r="G91"/>
  <c r="F91"/>
  <c r="E91"/>
  <c r="D91" a="1"/>
  <c r="D91" s="1"/>
  <c r="G90"/>
  <c r="F90"/>
  <c r="E90"/>
  <c r="D90" a="1"/>
  <c r="D90" s="1"/>
  <c r="G89"/>
  <c r="F89"/>
  <c r="E89"/>
  <c r="D89" a="1"/>
  <c r="D89" s="1"/>
  <c r="G88"/>
  <c r="F88"/>
  <c r="E88"/>
  <c r="D88" a="1"/>
  <c r="D88" s="1"/>
  <c r="G87"/>
  <c r="F87"/>
  <c r="E87"/>
  <c r="D87" a="1"/>
  <c r="D87" s="1"/>
  <c r="G86"/>
  <c r="F86"/>
  <c r="E86"/>
  <c r="D86" a="1"/>
  <c r="D86" s="1"/>
  <c r="G85"/>
  <c r="F85"/>
  <c r="E85"/>
  <c r="D85" a="1"/>
  <c r="D85" s="1"/>
  <c r="G84"/>
  <c r="F84"/>
  <c r="E84"/>
  <c r="D84" a="1"/>
  <c r="D84" s="1"/>
  <c r="G83"/>
  <c r="F83"/>
  <c r="E83"/>
  <c r="D83" a="1"/>
  <c r="D83" s="1"/>
  <c r="G82"/>
  <c r="F82"/>
  <c r="E82"/>
  <c r="D82" a="1"/>
  <c r="D82" s="1"/>
  <c r="G81"/>
  <c r="F81"/>
  <c r="E81"/>
  <c r="D81" a="1"/>
  <c r="D81" s="1"/>
  <c r="G80"/>
  <c r="F80"/>
  <c r="E80"/>
  <c r="D80" a="1"/>
  <c r="D80" s="1"/>
  <c r="G79"/>
  <c r="F79"/>
  <c r="E79"/>
  <c r="D79" a="1"/>
  <c r="D79" s="1"/>
  <c r="G78"/>
  <c r="F78"/>
  <c r="E78"/>
  <c r="D78" a="1"/>
  <c r="D78" s="1"/>
  <c r="G77"/>
  <c r="F77"/>
  <c r="E77"/>
  <c r="D77" a="1"/>
  <c r="D77" s="1"/>
  <c r="G76"/>
  <c r="F76"/>
  <c r="E76"/>
  <c r="D76" a="1"/>
  <c r="D76" s="1"/>
  <c r="G75"/>
  <c r="F75"/>
  <c r="E75"/>
  <c r="D75" a="1"/>
  <c r="D75" s="1"/>
  <c r="G74"/>
  <c r="F74"/>
  <c r="E74"/>
  <c r="D74" a="1"/>
  <c r="D74" s="1"/>
  <c r="G73"/>
  <c r="F73"/>
  <c r="E73"/>
  <c r="D73" a="1"/>
  <c r="D73" s="1"/>
  <c r="G72"/>
  <c r="F72"/>
  <c r="E72"/>
  <c r="D72" a="1"/>
  <c r="D72" s="1"/>
  <c r="G71"/>
  <c r="F71"/>
  <c r="E71"/>
  <c r="D71" a="1"/>
  <c r="D71" s="1"/>
  <c r="G70"/>
  <c r="F70"/>
  <c r="E70"/>
  <c r="D70" a="1"/>
  <c r="D70" s="1"/>
  <c r="G69"/>
  <c r="F69"/>
  <c r="E69"/>
  <c r="D69" a="1"/>
  <c r="D69" s="1"/>
  <c r="G68"/>
  <c r="F68"/>
  <c r="E68"/>
  <c r="D68" a="1"/>
  <c r="D68" s="1"/>
  <c r="G67"/>
  <c r="F67"/>
  <c r="E67"/>
  <c r="D67" a="1"/>
  <c r="D67" s="1"/>
  <c r="G66"/>
  <c r="F66"/>
  <c r="E66"/>
  <c r="D66" a="1"/>
  <c r="D66" s="1"/>
  <c r="G65"/>
  <c r="F65"/>
  <c r="E65"/>
  <c r="D65" a="1"/>
  <c r="D65" s="1"/>
  <c r="G64"/>
  <c r="F64"/>
  <c r="E64"/>
  <c r="D64" a="1"/>
  <c r="D64" s="1"/>
  <c r="G63"/>
  <c r="F63"/>
  <c r="E63"/>
  <c r="D63" a="1"/>
  <c r="D63" s="1"/>
  <c r="G62"/>
  <c r="F62"/>
  <c r="E62"/>
  <c r="D62" a="1"/>
  <c r="D62" s="1"/>
  <c r="G61"/>
  <c r="F61"/>
  <c r="E61"/>
  <c r="D61" a="1"/>
  <c r="D61" s="1"/>
  <c r="G60"/>
  <c r="F60"/>
  <c r="E60"/>
  <c r="D60" a="1"/>
  <c r="D60" s="1"/>
  <c r="G59"/>
  <c r="F59"/>
  <c r="E59"/>
  <c r="D59" a="1"/>
  <c r="D59" s="1"/>
  <c r="G58"/>
  <c r="F58"/>
  <c r="E58"/>
  <c r="D58" a="1"/>
  <c r="D58" s="1"/>
  <c r="G57"/>
  <c r="F57"/>
  <c r="E57"/>
  <c r="D57" a="1"/>
  <c r="D57" s="1"/>
  <c r="G56"/>
  <c r="F56"/>
  <c r="E56"/>
  <c r="D56" a="1"/>
  <c r="D56" s="1"/>
  <c r="G55"/>
  <c r="F55"/>
  <c r="E55"/>
  <c r="D55" a="1"/>
  <c r="D55" s="1"/>
  <c r="G54"/>
  <c r="F54"/>
  <c r="E54"/>
  <c r="D54" a="1"/>
  <c r="D54" s="1"/>
  <c r="G53"/>
  <c r="F53"/>
  <c r="E53"/>
  <c r="D53" a="1"/>
  <c r="D53" s="1"/>
  <c r="G52"/>
  <c r="F52"/>
  <c r="E52"/>
  <c r="D52" a="1"/>
  <c r="D52" s="1"/>
  <c r="G51"/>
  <c r="F51"/>
  <c r="E51"/>
  <c r="D51" a="1"/>
  <c r="D51" s="1"/>
  <c r="G50"/>
  <c r="F50"/>
  <c r="E50"/>
  <c r="D50" a="1"/>
  <c r="D50" s="1"/>
  <c r="G49"/>
  <c r="F49"/>
  <c r="E49"/>
  <c r="D49" a="1"/>
  <c r="D49" s="1"/>
  <c r="G48"/>
  <c r="F48"/>
  <c r="E48"/>
  <c r="D48" a="1"/>
  <c r="D48" s="1"/>
  <c r="G47"/>
  <c r="F47"/>
  <c r="E47"/>
  <c r="D47" a="1"/>
  <c r="D47" s="1"/>
  <c r="G46"/>
  <c r="F46"/>
  <c r="E46"/>
  <c r="D46" a="1"/>
  <c r="D46" s="1"/>
  <c r="G45"/>
  <c r="F45"/>
  <c r="E45"/>
  <c r="D45" a="1"/>
  <c r="D45" s="1"/>
  <c r="G44"/>
  <c r="F44"/>
  <c r="E44"/>
  <c r="D44" a="1"/>
  <c r="D44" s="1"/>
  <c r="G43"/>
  <c r="F43"/>
  <c r="E43"/>
  <c r="D43" a="1"/>
  <c r="D43" s="1"/>
  <c r="G42"/>
  <c r="F42"/>
  <c r="E42"/>
  <c r="D42" a="1"/>
  <c r="D42" s="1"/>
  <c r="G41"/>
  <c r="F41"/>
  <c r="E41"/>
  <c r="D41" a="1"/>
  <c r="D41" s="1"/>
  <c r="G40"/>
  <c r="F40"/>
  <c r="E40"/>
  <c r="D40" a="1"/>
  <c r="D40" s="1"/>
  <c r="G39"/>
  <c r="F39"/>
  <c r="E39"/>
  <c r="D39" a="1"/>
  <c r="D39" s="1"/>
  <c r="G38"/>
  <c r="F38"/>
  <c r="E38"/>
  <c r="D38" a="1"/>
  <c r="D38" s="1"/>
  <c r="G37"/>
  <c r="F37"/>
  <c r="E37"/>
  <c r="D37" a="1"/>
  <c r="D37" s="1"/>
  <c r="G36"/>
  <c r="F36"/>
  <c r="E36"/>
  <c r="D36" a="1"/>
  <c r="D36" s="1"/>
  <c r="G35"/>
  <c r="F35"/>
  <c r="E35"/>
  <c r="D35" a="1"/>
  <c r="D35" s="1"/>
  <c r="G34"/>
  <c r="F34"/>
  <c r="E34"/>
  <c r="D34" a="1"/>
  <c r="D34" s="1"/>
  <c r="G33"/>
  <c r="F33"/>
  <c r="E33"/>
  <c r="D33" a="1"/>
  <c r="D33" s="1"/>
  <c r="G32"/>
  <c r="F32"/>
  <c r="E32"/>
  <c r="D32" a="1"/>
  <c r="D32" s="1"/>
  <c r="G31"/>
  <c r="F31"/>
  <c r="E31"/>
  <c r="D31" a="1"/>
  <c r="D31" s="1"/>
  <c r="G30"/>
  <c r="F30"/>
  <c r="E30"/>
  <c r="D30" a="1"/>
  <c r="D30" s="1"/>
  <c r="G29"/>
  <c r="F29"/>
  <c r="E29"/>
  <c r="D29" a="1"/>
  <c r="D29" s="1"/>
  <c r="G28"/>
  <c r="F28"/>
  <c r="E28"/>
  <c r="D28" a="1"/>
  <c r="D28" s="1"/>
  <c r="G27"/>
  <c r="F27"/>
  <c r="E27"/>
  <c r="D27" a="1"/>
  <c r="D27" s="1"/>
  <c r="G26"/>
  <c r="F26"/>
  <c r="E26"/>
  <c r="D26" a="1"/>
  <c r="D26" s="1"/>
  <c r="G25"/>
  <c r="F25"/>
  <c r="E25"/>
  <c r="D25" a="1"/>
  <c r="D25" s="1"/>
  <c r="G24"/>
  <c r="F24"/>
  <c r="E24"/>
  <c r="D24" a="1"/>
  <c r="D24" s="1"/>
  <c r="G23"/>
  <c r="F23"/>
  <c r="E23"/>
  <c r="D23" a="1"/>
  <c r="D23" s="1"/>
  <c r="G22"/>
  <c r="F22"/>
  <c r="E22"/>
  <c r="D22" a="1"/>
  <c r="D22" s="1"/>
  <c r="G21"/>
  <c r="F21"/>
  <c r="E21"/>
  <c r="D21" a="1"/>
  <c r="D21" s="1"/>
  <c r="G20"/>
  <c r="F20"/>
  <c r="E20"/>
  <c r="D20" a="1"/>
  <c r="D20" s="1"/>
  <c r="G19"/>
  <c r="F19"/>
  <c r="E19"/>
  <c r="D19" a="1"/>
  <c r="D19" s="1"/>
  <c r="G18"/>
  <c r="F18"/>
  <c r="E18"/>
  <c r="D18" a="1"/>
  <c r="D18" s="1"/>
  <c r="G17"/>
  <c r="F17"/>
  <c r="E17"/>
  <c r="D17" a="1"/>
  <c r="D17" s="1"/>
  <c r="G16"/>
  <c r="F16"/>
  <c r="E16"/>
  <c r="D16" a="1"/>
  <c r="D16" s="1"/>
  <c r="G15"/>
  <c r="F15"/>
  <c r="E15"/>
  <c r="D15" a="1"/>
  <c r="D15" s="1"/>
  <c r="G14"/>
  <c r="F14"/>
  <c r="E14"/>
  <c r="D14" a="1"/>
  <c r="D14" s="1"/>
  <c r="G13"/>
  <c r="F13"/>
  <c r="E13"/>
  <c r="D13" a="1"/>
  <c r="D13" s="1"/>
  <c r="G12"/>
  <c r="F12"/>
  <c r="E12"/>
  <c r="D12" a="1"/>
  <c r="D12" s="1"/>
  <c r="G11"/>
  <c r="F11"/>
  <c r="E11"/>
  <c r="D11" a="1"/>
  <c r="D11" s="1"/>
  <c r="G10"/>
  <c r="F10"/>
  <c r="E10"/>
  <c r="D10" a="1"/>
  <c r="D10" s="1"/>
  <c r="G9"/>
  <c r="F9"/>
  <c r="E9"/>
  <c r="D9" a="1"/>
  <c r="D9" s="1"/>
  <c r="G8"/>
  <c r="F8"/>
  <c r="E8"/>
  <c r="D8" a="1"/>
  <c r="D8" s="1"/>
  <c r="G7"/>
  <c r="F7"/>
  <c r="E7"/>
  <c r="D7" a="1"/>
  <c r="D7" s="1"/>
  <c r="G6"/>
  <c r="F6"/>
  <c r="E6"/>
  <c r="J6" s="1"/>
  <c r="D6" a="1"/>
  <c r="D6" s="1"/>
  <c r="G5"/>
  <c r="F5"/>
  <c r="E5"/>
  <c r="J5" s="1"/>
  <c r="D5" a="1"/>
  <c r="D5" s="1"/>
  <c r="G4"/>
  <c r="F4"/>
  <c r="E4"/>
  <c r="J4" s="1"/>
  <c r="D4" a="1"/>
  <c r="D4" s="1"/>
  <c r="E3"/>
  <c r="J3" s="1"/>
  <c r="D3" a="1"/>
  <c r="D3" s="1"/>
  <c r="N305" i="230"/>
  <c r="M305"/>
  <c r="L305"/>
  <c r="Q305" s="1"/>
  <c r="R305" s="1"/>
  <c r="N304"/>
  <c r="M304"/>
  <c r="N303"/>
  <c r="M303"/>
  <c r="L303"/>
  <c r="Q303" s="1"/>
  <c r="R303" s="1"/>
  <c r="N302"/>
  <c r="M302"/>
  <c r="L302"/>
  <c r="Q302" s="1"/>
  <c r="R302" s="1"/>
  <c r="N301"/>
  <c r="M301"/>
  <c r="N300"/>
  <c r="M300"/>
  <c r="L300"/>
  <c r="Q300" s="1"/>
  <c r="R300" s="1"/>
  <c r="N299"/>
  <c r="M299"/>
  <c r="L299"/>
  <c r="Q299" s="1"/>
  <c r="R299" s="1"/>
  <c r="N298"/>
  <c r="M298"/>
  <c r="L298"/>
  <c r="Q298" s="1"/>
  <c r="R298" s="1"/>
  <c r="N297"/>
  <c r="M297"/>
  <c r="L297"/>
  <c r="Q297" s="1"/>
  <c r="R297" s="1"/>
  <c r="N296"/>
  <c r="M296"/>
  <c r="L296"/>
  <c r="Q296" s="1"/>
  <c r="R296" s="1"/>
  <c r="N295"/>
  <c r="M295"/>
  <c r="L295"/>
  <c r="Q295" s="1"/>
  <c r="R295" s="1"/>
  <c r="N294"/>
  <c r="M294"/>
  <c r="L294"/>
  <c r="Q294" s="1"/>
  <c r="R294" s="1"/>
  <c r="N293"/>
  <c r="M293"/>
  <c r="L293"/>
  <c r="Q293" s="1"/>
  <c r="R293" s="1"/>
  <c r="N292"/>
  <c r="M292"/>
  <c r="L292"/>
  <c r="Q292" s="1"/>
  <c r="R292" s="1"/>
  <c r="N291"/>
  <c r="M291"/>
  <c r="L291"/>
  <c r="Q291" s="1"/>
  <c r="R291" s="1"/>
  <c r="N290"/>
  <c r="M290"/>
  <c r="L290"/>
  <c r="Q290" s="1"/>
  <c r="R290" s="1"/>
  <c r="N289"/>
  <c r="M289"/>
  <c r="L289"/>
  <c r="Q289" s="1"/>
  <c r="R289" s="1"/>
  <c r="N288"/>
  <c r="M288"/>
  <c r="L288"/>
  <c r="Q288" s="1"/>
  <c r="R288" s="1"/>
  <c r="N287"/>
  <c r="M287"/>
  <c r="L287"/>
  <c r="Q287" s="1"/>
  <c r="R287" s="1"/>
  <c r="N286"/>
  <c r="M286"/>
  <c r="L286"/>
  <c r="Q286" s="1"/>
  <c r="R286" s="1"/>
  <c r="N285"/>
  <c r="M285"/>
  <c r="N284"/>
  <c r="M284"/>
  <c r="L284"/>
  <c r="Q284" s="1"/>
  <c r="R284" s="1"/>
  <c r="N283"/>
  <c r="M283"/>
  <c r="L283"/>
  <c r="Q283" s="1"/>
  <c r="R283" s="1"/>
  <c r="N282"/>
  <c r="M282"/>
  <c r="L282"/>
  <c r="Q282" s="1"/>
  <c r="R282" s="1"/>
  <c r="N281"/>
  <c r="M281"/>
  <c r="L281"/>
  <c r="Q281" s="1"/>
  <c r="R281" s="1"/>
  <c r="N280"/>
  <c r="M280"/>
  <c r="L280"/>
  <c r="Q280" s="1"/>
  <c r="R280" s="1"/>
  <c r="N279"/>
  <c r="M279"/>
  <c r="L279"/>
  <c r="Q279" s="1"/>
  <c r="R279" s="1"/>
  <c r="N278"/>
  <c r="M278"/>
  <c r="L278"/>
  <c r="Q278" s="1"/>
  <c r="R278" s="1"/>
  <c r="N277"/>
  <c r="M277"/>
  <c r="L277"/>
  <c r="Q277" s="1"/>
  <c r="R277" s="1"/>
  <c r="N276"/>
  <c r="M276"/>
  <c r="L276"/>
  <c r="Q276" s="1"/>
  <c r="R276" s="1"/>
  <c r="N275"/>
  <c r="M275"/>
  <c r="L275"/>
  <c r="Q275" s="1"/>
  <c r="R275" s="1"/>
  <c r="N274"/>
  <c r="M274"/>
  <c r="L274"/>
  <c r="Q274" s="1"/>
  <c r="R274" s="1"/>
  <c r="N273"/>
  <c r="M273"/>
  <c r="L273"/>
  <c r="Q273" s="1"/>
  <c r="R273" s="1"/>
  <c r="N272"/>
  <c r="M272"/>
  <c r="L272"/>
  <c r="Q272" s="1"/>
  <c r="R272" s="1"/>
  <c r="N271"/>
  <c r="M271"/>
  <c r="L271"/>
  <c r="Q271" s="1"/>
  <c r="R271" s="1"/>
  <c r="N270"/>
  <c r="M270"/>
  <c r="L270"/>
  <c r="Q270" s="1"/>
  <c r="R270" s="1"/>
  <c r="N269"/>
  <c r="M269"/>
  <c r="L269"/>
  <c r="Q269" s="1"/>
  <c r="R269" s="1"/>
  <c r="N268"/>
  <c r="M268"/>
  <c r="L268"/>
  <c r="Q268" s="1"/>
  <c r="R268" s="1"/>
  <c r="N267"/>
  <c r="M267"/>
  <c r="L267"/>
  <c r="Q267" s="1"/>
  <c r="R267" s="1"/>
  <c r="N266"/>
  <c r="M266"/>
  <c r="L266"/>
  <c r="Q266" s="1"/>
  <c r="R266" s="1"/>
  <c r="N265"/>
  <c r="M265"/>
  <c r="L265"/>
  <c r="Q265" s="1"/>
  <c r="R265" s="1"/>
  <c r="N264"/>
  <c r="M264"/>
  <c r="L264"/>
  <c r="Q264" s="1"/>
  <c r="R264" s="1"/>
  <c r="N263"/>
  <c r="M263"/>
  <c r="L263"/>
  <c r="Q263" s="1"/>
  <c r="R263" s="1"/>
  <c r="N262"/>
  <c r="M262"/>
  <c r="L262"/>
  <c r="Q262" s="1"/>
  <c r="R262" s="1"/>
  <c r="N261"/>
  <c r="M261"/>
  <c r="L261"/>
  <c r="Q261" s="1"/>
  <c r="R261" s="1"/>
  <c r="N260"/>
  <c r="M260"/>
  <c r="L260"/>
  <c r="Q260" s="1"/>
  <c r="R260" s="1"/>
  <c r="N259"/>
  <c r="M259"/>
  <c r="L259"/>
  <c r="Q259" s="1"/>
  <c r="R259" s="1"/>
  <c r="N258"/>
  <c r="L258"/>
  <c r="Q258" s="1"/>
  <c r="R258" s="1"/>
  <c r="N257"/>
  <c r="M257"/>
  <c r="L257"/>
  <c r="Q257" s="1"/>
  <c r="R257" s="1"/>
  <c r="N256"/>
  <c r="M256"/>
  <c r="L256"/>
  <c r="Q256" s="1"/>
  <c r="R256" s="1"/>
  <c r="N255"/>
  <c r="M255"/>
  <c r="L255"/>
  <c r="Q255" s="1"/>
  <c r="R255" s="1"/>
  <c r="N254"/>
  <c r="M254"/>
  <c r="L254"/>
  <c r="Q254" s="1"/>
  <c r="R254" s="1"/>
  <c r="N253"/>
  <c r="M253"/>
  <c r="L253"/>
  <c r="Q253" s="1"/>
  <c r="R253" s="1"/>
  <c r="N252"/>
  <c r="M252"/>
  <c r="L252"/>
  <c r="Q252" s="1"/>
  <c r="R252" s="1"/>
  <c r="N251"/>
  <c r="M251"/>
  <c r="L251"/>
  <c r="Q251" s="1"/>
  <c r="R251" s="1"/>
  <c r="N250"/>
  <c r="M250"/>
  <c r="L250"/>
  <c r="Q250" s="1"/>
  <c r="R250" s="1"/>
  <c r="N249"/>
  <c r="M249"/>
  <c r="L249"/>
  <c r="Q249" s="1"/>
  <c r="R249" s="1"/>
  <c r="N248"/>
  <c r="M248"/>
  <c r="L248"/>
  <c r="Q248" s="1"/>
  <c r="R248" s="1"/>
  <c r="N247"/>
  <c r="M247"/>
  <c r="L247"/>
  <c r="Q247" s="1"/>
  <c r="R247" s="1"/>
  <c r="N246"/>
  <c r="M246"/>
  <c r="L246"/>
  <c r="Q246" s="1"/>
  <c r="R246" s="1"/>
  <c r="N245"/>
  <c r="M245"/>
  <c r="L245"/>
  <c r="Q245" s="1"/>
  <c r="R245" s="1"/>
  <c r="N244"/>
  <c r="M244"/>
  <c r="L244"/>
  <c r="Q244" s="1"/>
  <c r="R244" s="1"/>
  <c r="N243"/>
  <c r="M243"/>
  <c r="N242"/>
  <c r="M242"/>
  <c r="N241"/>
  <c r="M241"/>
  <c r="L241"/>
  <c r="Q241" s="1"/>
  <c r="R241" s="1"/>
  <c r="N240"/>
  <c r="M240"/>
  <c r="L240"/>
  <c r="Q240" s="1"/>
  <c r="R240" s="1"/>
  <c r="N239"/>
  <c r="M239"/>
  <c r="L239"/>
  <c r="Q239" s="1"/>
  <c r="R239" s="1"/>
  <c r="N238"/>
  <c r="M238"/>
  <c r="L238"/>
  <c r="Q238" s="1"/>
  <c r="R238" s="1"/>
  <c r="N237"/>
  <c r="M237"/>
  <c r="L237"/>
  <c r="Q237" s="1"/>
  <c r="R237" s="1"/>
  <c r="N236"/>
  <c r="M236"/>
  <c r="L236"/>
  <c r="Q236" s="1"/>
  <c r="R236" s="1"/>
  <c r="N235"/>
  <c r="M235"/>
  <c r="L235"/>
  <c r="Q235" s="1"/>
  <c r="R235" s="1"/>
  <c r="N234"/>
  <c r="M234"/>
  <c r="L234"/>
  <c r="Q234" s="1"/>
  <c r="R234" s="1"/>
  <c r="N233"/>
  <c r="M233"/>
  <c r="L233"/>
  <c r="Q233" s="1"/>
  <c r="R233" s="1"/>
  <c r="N232"/>
  <c r="M232"/>
  <c r="L232"/>
  <c r="Q232" s="1"/>
  <c r="R232" s="1"/>
  <c r="N231"/>
  <c r="M231"/>
  <c r="L231"/>
  <c r="Q231" s="1"/>
  <c r="R231" s="1"/>
  <c r="N230"/>
  <c r="M230"/>
  <c r="L230"/>
  <c r="Q230" s="1"/>
  <c r="R230" s="1"/>
  <c r="N229"/>
  <c r="M229"/>
  <c r="L229"/>
  <c r="Q229" s="1"/>
  <c r="R229" s="1"/>
  <c r="N228"/>
  <c r="M228"/>
  <c r="L228"/>
  <c r="Q228" s="1"/>
  <c r="R228" s="1"/>
  <c r="N227"/>
  <c r="M227"/>
  <c r="L227"/>
  <c r="Q227" s="1"/>
  <c r="R227" s="1"/>
  <c r="N226"/>
  <c r="M226"/>
  <c r="L226"/>
  <c r="Q226" s="1"/>
  <c r="R226" s="1"/>
  <c r="N225"/>
  <c r="N224"/>
  <c r="M224"/>
  <c r="L224"/>
  <c r="Q224" s="1"/>
  <c r="R224" s="1"/>
  <c r="N223"/>
  <c r="M223"/>
  <c r="L223"/>
  <c r="Q223" s="1"/>
  <c r="R223" s="1"/>
  <c r="N222"/>
  <c r="M222"/>
  <c r="L222"/>
  <c r="Q222" s="1"/>
  <c r="R222" s="1"/>
  <c r="N221"/>
  <c r="M221"/>
  <c r="M220"/>
  <c r="L220"/>
  <c r="Q220" s="1"/>
  <c r="R220" s="1"/>
  <c r="N219"/>
  <c r="M219"/>
  <c r="L219"/>
  <c r="Q219" s="1"/>
  <c r="R219" s="1"/>
  <c r="N218"/>
  <c r="M218"/>
  <c r="L218"/>
  <c r="Q218" s="1"/>
  <c r="R218" s="1"/>
  <c r="N217"/>
  <c r="M217"/>
  <c r="L217"/>
  <c r="Q217" s="1"/>
  <c r="R217" s="1"/>
  <c r="N216"/>
  <c r="M216"/>
  <c r="L216"/>
  <c r="Q216" s="1"/>
  <c r="R216" s="1"/>
  <c r="N215"/>
  <c r="M215"/>
  <c r="L215"/>
  <c r="Q215" s="1"/>
  <c r="R215" s="1"/>
  <c r="N214"/>
  <c r="M214"/>
  <c r="L214"/>
  <c r="Q214" s="1"/>
  <c r="R214" s="1"/>
  <c r="N213"/>
  <c r="M213"/>
  <c r="L213"/>
  <c r="Q213" s="1"/>
  <c r="R213" s="1"/>
  <c r="N212"/>
  <c r="M212"/>
  <c r="L212"/>
  <c r="Q212" s="1"/>
  <c r="R212" s="1"/>
  <c r="N211"/>
  <c r="M211"/>
  <c r="L211"/>
  <c r="Q211" s="1"/>
  <c r="R211" s="1"/>
  <c r="N210"/>
  <c r="M210"/>
  <c r="N209"/>
  <c r="M209"/>
  <c r="L209"/>
  <c r="Q209" s="1"/>
  <c r="R209" s="1"/>
  <c r="N208"/>
  <c r="M208"/>
  <c r="L208"/>
  <c r="Q208" s="1"/>
  <c r="R208" s="1"/>
  <c r="N207"/>
  <c r="M207"/>
  <c r="L207"/>
  <c r="Q207" s="1"/>
  <c r="R207" s="1"/>
  <c r="N206"/>
  <c r="M206"/>
  <c r="L206"/>
  <c r="Q206" s="1"/>
  <c r="R206" s="1"/>
  <c r="N205"/>
  <c r="M205"/>
  <c r="L205"/>
  <c r="Q205" s="1"/>
  <c r="R205" s="1"/>
  <c r="N204"/>
  <c r="M204"/>
  <c r="L204"/>
  <c r="Q204" s="1"/>
  <c r="R204" s="1"/>
  <c r="N203"/>
  <c r="M203"/>
  <c r="L203"/>
  <c r="Q203" s="1"/>
  <c r="R203" s="1"/>
  <c r="N202"/>
  <c r="M202"/>
  <c r="L202"/>
  <c r="Q202" s="1"/>
  <c r="R202" s="1"/>
  <c r="N201"/>
  <c r="M201"/>
  <c r="L201"/>
  <c r="Q201" s="1"/>
  <c r="R201" s="1"/>
  <c r="N200"/>
  <c r="M200"/>
  <c r="L200"/>
  <c r="Q200" s="1"/>
  <c r="R200" s="1"/>
  <c r="N199"/>
  <c r="M199"/>
  <c r="L199"/>
  <c r="Q199" s="1"/>
  <c r="R199" s="1"/>
  <c r="N198"/>
  <c r="M198"/>
  <c r="L198"/>
  <c r="Q198" s="1"/>
  <c r="R198" s="1"/>
  <c r="N197"/>
  <c r="M197"/>
  <c r="L197"/>
  <c r="Q197" s="1"/>
  <c r="R197" s="1"/>
  <c r="N196"/>
  <c r="M196"/>
  <c r="L196"/>
  <c r="Q196" s="1"/>
  <c r="R196" s="1"/>
  <c r="N195"/>
  <c r="M195"/>
  <c r="L195"/>
  <c r="Q195" s="1"/>
  <c r="R195" s="1"/>
  <c r="N194"/>
  <c r="M194"/>
  <c r="L194"/>
  <c r="Q194" s="1"/>
  <c r="R194" s="1"/>
  <c r="N193"/>
  <c r="M193"/>
  <c r="L193"/>
  <c r="Q193" s="1"/>
  <c r="R193" s="1"/>
  <c r="N192"/>
  <c r="M192"/>
  <c r="L192"/>
  <c r="Q192" s="1"/>
  <c r="R192" s="1"/>
  <c r="N191"/>
  <c r="M191"/>
  <c r="L191"/>
  <c r="Q191" s="1"/>
  <c r="R191" s="1"/>
  <c r="N190"/>
  <c r="M190"/>
  <c r="L190"/>
  <c r="Q190" s="1"/>
  <c r="R190" s="1"/>
  <c r="N189"/>
  <c r="M189"/>
  <c r="L189"/>
  <c r="Q189" s="1"/>
  <c r="R189" s="1"/>
  <c r="N188"/>
  <c r="M188"/>
  <c r="L188"/>
  <c r="Q188" s="1"/>
  <c r="R188" s="1"/>
  <c r="N187"/>
  <c r="M187"/>
  <c r="L187"/>
  <c r="Q187" s="1"/>
  <c r="R187" s="1"/>
  <c r="N186"/>
  <c r="M186"/>
  <c r="L186"/>
  <c r="Q186" s="1"/>
  <c r="R186" s="1"/>
  <c r="N185"/>
  <c r="M185"/>
  <c r="L185"/>
  <c r="Q185" s="1"/>
  <c r="R185" s="1"/>
  <c r="N184"/>
  <c r="M184"/>
  <c r="L184"/>
  <c r="Q184" s="1"/>
  <c r="R184" s="1"/>
  <c r="N183"/>
  <c r="M183"/>
  <c r="L183"/>
  <c r="Q183" s="1"/>
  <c r="R183" s="1"/>
  <c r="N182"/>
  <c r="M182"/>
  <c r="L182"/>
  <c r="Q182" s="1"/>
  <c r="R182" s="1"/>
  <c r="M181"/>
  <c r="L181"/>
  <c r="Q181" s="1"/>
  <c r="R181" s="1"/>
  <c r="N180"/>
  <c r="M180"/>
  <c r="L180"/>
  <c r="Q180" s="1"/>
  <c r="R180" s="1"/>
  <c r="N179"/>
  <c r="M179"/>
  <c r="L179"/>
  <c r="Q179" s="1"/>
  <c r="R179" s="1"/>
  <c r="N178"/>
  <c r="M178"/>
  <c r="L178"/>
  <c r="Q178" s="1"/>
  <c r="R178" s="1"/>
  <c r="N177"/>
  <c r="M177"/>
  <c r="L177"/>
  <c r="Q177" s="1"/>
  <c r="R177" s="1"/>
  <c r="N176"/>
  <c r="M176"/>
  <c r="L176"/>
  <c r="Q176" s="1"/>
  <c r="R176" s="1"/>
  <c r="N175"/>
  <c r="M175"/>
  <c r="L175"/>
  <c r="Q175" s="1"/>
  <c r="R175" s="1"/>
  <c r="N174"/>
  <c r="M174"/>
  <c r="L174"/>
  <c r="Q174" s="1"/>
  <c r="R174" s="1"/>
  <c r="N173"/>
  <c r="M173"/>
  <c r="L173"/>
  <c r="Q173" s="1"/>
  <c r="R173" s="1"/>
  <c r="N172"/>
  <c r="M172"/>
  <c r="N171"/>
  <c r="M171"/>
  <c r="L171"/>
  <c r="Q171" s="1"/>
  <c r="R171" s="1"/>
  <c r="N170"/>
  <c r="M170"/>
  <c r="L170"/>
  <c r="Q170" s="1"/>
  <c r="R170" s="1"/>
  <c r="N169"/>
  <c r="M169"/>
  <c r="L169"/>
  <c r="Q169" s="1"/>
  <c r="R169" s="1"/>
  <c r="N168"/>
  <c r="M168"/>
  <c r="N167"/>
  <c r="M167"/>
  <c r="L167"/>
  <c r="Q167" s="1"/>
  <c r="R167" s="1"/>
  <c r="N166"/>
  <c r="M166"/>
  <c r="L166"/>
  <c r="Q166" s="1"/>
  <c r="R166" s="1"/>
  <c r="N165"/>
  <c r="M165"/>
  <c r="L165"/>
  <c r="Q165" s="1"/>
  <c r="R165" s="1"/>
  <c r="N164"/>
  <c r="M164"/>
  <c r="L164"/>
  <c r="Q164" s="1"/>
  <c r="R164" s="1"/>
  <c r="N163"/>
  <c r="M163"/>
  <c r="L163"/>
  <c r="Q163" s="1"/>
  <c r="R163" s="1"/>
  <c r="N162"/>
  <c r="M162"/>
  <c r="N161"/>
  <c r="M161"/>
  <c r="L161"/>
  <c r="Q161" s="1"/>
  <c r="R161" s="1"/>
  <c r="N160"/>
  <c r="M160"/>
  <c r="L160"/>
  <c r="Q160" s="1"/>
  <c r="R160" s="1"/>
  <c r="N159"/>
  <c r="M159"/>
  <c r="L159"/>
  <c r="Q159" s="1"/>
  <c r="R159" s="1"/>
  <c r="N158"/>
  <c r="M158"/>
  <c r="L158"/>
  <c r="Q158" s="1"/>
  <c r="R158" s="1"/>
  <c r="N157"/>
  <c r="M157"/>
  <c r="L157"/>
  <c r="Q157" s="1"/>
  <c r="R157" s="1"/>
  <c r="N156"/>
  <c r="M156"/>
  <c r="L156"/>
  <c r="Q156" s="1"/>
  <c r="R156" s="1"/>
  <c r="N155"/>
  <c r="M155"/>
  <c r="L155"/>
  <c r="Q155" s="1"/>
  <c r="R155" s="1"/>
  <c r="N154"/>
  <c r="M154"/>
  <c r="L154"/>
  <c r="Q154" s="1"/>
  <c r="R154" s="1"/>
  <c r="N153"/>
  <c r="M153"/>
  <c r="L153"/>
  <c r="Q153" s="1"/>
  <c r="R153" s="1"/>
  <c r="N152"/>
  <c r="M152"/>
  <c r="L152"/>
  <c r="Q152" s="1"/>
  <c r="R152" s="1"/>
  <c r="N151"/>
  <c r="L151"/>
  <c r="Q151" s="1"/>
  <c r="R151" s="1"/>
  <c r="N150"/>
  <c r="M150"/>
  <c r="L150"/>
  <c r="Q150" s="1"/>
  <c r="R150" s="1"/>
  <c r="N149"/>
  <c r="M149"/>
  <c r="L149"/>
  <c r="Q149" s="1"/>
  <c r="R149" s="1"/>
  <c r="N148"/>
  <c r="M148"/>
  <c r="L148"/>
  <c r="Q148" s="1"/>
  <c r="R148" s="1"/>
  <c r="N147"/>
  <c r="M147"/>
  <c r="L147"/>
  <c r="Q147" s="1"/>
  <c r="R147" s="1"/>
  <c r="N146"/>
  <c r="M146"/>
  <c r="L146"/>
  <c r="Q146" s="1"/>
  <c r="R146" s="1"/>
  <c r="N145"/>
  <c r="M145"/>
  <c r="L145"/>
  <c r="Q145" s="1"/>
  <c r="R145" s="1"/>
  <c r="N144"/>
  <c r="M144"/>
  <c r="N143"/>
  <c r="M143"/>
  <c r="L143"/>
  <c r="Q143" s="1"/>
  <c r="R143" s="1"/>
  <c r="N142"/>
  <c r="M142"/>
  <c r="L142"/>
  <c r="Q142" s="1"/>
  <c r="R142" s="1"/>
  <c r="N141"/>
  <c r="M141"/>
  <c r="L141"/>
  <c r="Q141" s="1"/>
  <c r="R141" s="1"/>
  <c r="N140"/>
  <c r="M140"/>
  <c r="L140"/>
  <c r="Q140" s="1"/>
  <c r="R140" s="1"/>
  <c r="N139"/>
  <c r="M139"/>
  <c r="L139"/>
  <c r="Q139" s="1"/>
  <c r="R139" s="1"/>
  <c r="N138"/>
  <c r="M138"/>
  <c r="L138"/>
  <c r="Q138" s="1"/>
  <c r="R138" s="1"/>
  <c r="N137"/>
  <c r="M137"/>
  <c r="L137"/>
  <c r="Q137" s="1"/>
  <c r="R137" s="1"/>
  <c r="N136"/>
  <c r="M136"/>
  <c r="L136"/>
  <c r="Q136" s="1"/>
  <c r="R136" s="1"/>
  <c r="N135"/>
  <c r="M135"/>
  <c r="N134"/>
  <c r="M134"/>
  <c r="L134"/>
  <c r="Q134" s="1"/>
  <c r="R134" s="1"/>
  <c r="N133"/>
  <c r="M133"/>
  <c r="L133"/>
  <c r="Q133" s="1"/>
  <c r="R133" s="1"/>
  <c r="N132"/>
  <c r="M132"/>
  <c r="L132"/>
  <c r="Q132" s="1"/>
  <c r="R132" s="1"/>
  <c r="N131"/>
  <c r="M131"/>
  <c r="L131"/>
  <c r="Q131" s="1"/>
  <c r="R131" s="1"/>
  <c r="N130"/>
  <c r="M130"/>
  <c r="L130"/>
  <c r="Q130" s="1"/>
  <c r="R130" s="1"/>
  <c r="N129"/>
  <c r="M129"/>
  <c r="L129"/>
  <c r="Q129" s="1"/>
  <c r="R129" s="1"/>
  <c r="N128"/>
  <c r="M128"/>
  <c r="L128"/>
  <c r="Q128" s="1"/>
  <c r="R128" s="1"/>
  <c r="N127"/>
  <c r="M127"/>
  <c r="L127"/>
  <c r="Q127" s="1"/>
  <c r="R127" s="1"/>
  <c r="N126"/>
  <c r="M126"/>
  <c r="L126"/>
  <c r="Q126" s="1"/>
  <c r="R126" s="1"/>
  <c r="N125"/>
  <c r="M125"/>
  <c r="L125"/>
  <c r="Q125" s="1"/>
  <c r="R125" s="1"/>
  <c r="N124"/>
  <c r="M124"/>
  <c r="L124"/>
  <c r="Q124" s="1"/>
  <c r="R124" s="1"/>
  <c r="N123"/>
  <c r="M123"/>
  <c r="N122"/>
  <c r="M122"/>
  <c r="N121"/>
  <c r="M121"/>
  <c r="L121"/>
  <c r="Q121" s="1"/>
  <c r="R121" s="1"/>
  <c r="N120"/>
  <c r="M120"/>
  <c r="L120"/>
  <c r="Q120" s="1"/>
  <c r="R120" s="1"/>
  <c r="N119"/>
  <c r="M119"/>
  <c r="L119"/>
  <c r="Q119" s="1"/>
  <c r="R119" s="1"/>
  <c r="N118"/>
  <c r="M118"/>
  <c r="N117"/>
  <c r="M117"/>
  <c r="L117"/>
  <c r="Q117" s="1"/>
  <c r="R117" s="1"/>
  <c r="N116"/>
  <c r="M116"/>
  <c r="L116"/>
  <c r="Q116" s="1"/>
  <c r="R116" s="1"/>
  <c r="N115"/>
  <c r="M115"/>
  <c r="N114"/>
  <c r="M114"/>
  <c r="L114"/>
  <c r="Q114" s="1"/>
  <c r="R114" s="1"/>
  <c r="N113"/>
  <c r="M113"/>
  <c r="L113"/>
  <c r="Q113" s="1"/>
  <c r="R113" s="1"/>
  <c r="N112"/>
  <c r="M112"/>
  <c r="L112"/>
  <c r="Q112" s="1"/>
  <c r="R112" s="1"/>
  <c r="N111"/>
  <c r="M111"/>
  <c r="L111"/>
  <c r="Q111" s="1"/>
  <c r="R111" s="1"/>
  <c r="N110"/>
  <c r="M110"/>
  <c r="L110"/>
  <c r="Q110" s="1"/>
  <c r="R110" s="1"/>
  <c r="N109"/>
  <c r="M109"/>
  <c r="L109"/>
  <c r="Q109" s="1"/>
  <c r="R109" s="1"/>
  <c r="N108"/>
  <c r="M108"/>
  <c r="L108"/>
  <c r="Q108" s="1"/>
  <c r="R108" s="1"/>
  <c r="N107"/>
  <c r="M107"/>
  <c r="L107"/>
  <c r="Q107" s="1"/>
  <c r="R107" s="1"/>
  <c r="N106"/>
  <c r="M106"/>
  <c r="L106"/>
  <c r="Q106" s="1"/>
  <c r="R106" s="1"/>
  <c r="N105"/>
  <c r="M105"/>
  <c r="L105"/>
  <c r="Q105" s="1"/>
  <c r="R105" s="1"/>
  <c r="N104"/>
  <c r="M104"/>
  <c r="L104"/>
  <c r="Q104" s="1"/>
  <c r="R104" s="1"/>
  <c r="N103"/>
  <c r="M103"/>
  <c r="L103"/>
  <c r="Q103" s="1"/>
  <c r="R103" s="1"/>
  <c r="N102"/>
  <c r="M102"/>
  <c r="L102"/>
  <c r="Q102" s="1"/>
  <c r="R102" s="1"/>
  <c r="N101"/>
  <c r="M101"/>
  <c r="N100"/>
  <c r="M100"/>
  <c r="L100"/>
  <c r="Q100" s="1"/>
  <c r="R100" s="1"/>
  <c r="M99"/>
  <c r="L99"/>
  <c r="Q99" s="1"/>
  <c r="R99" s="1"/>
  <c r="N98"/>
  <c r="M98"/>
  <c r="L98"/>
  <c r="Q98" s="1"/>
  <c r="R98" s="1"/>
  <c r="N97"/>
  <c r="M97"/>
  <c r="L97"/>
  <c r="Q97" s="1"/>
  <c r="R97" s="1"/>
  <c r="N96"/>
  <c r="M96"/>
  <c r="L96"/>
  <c r="Q96" s="1"/>
  <c r="R96" s="1"/>
  <c r="N95"/>
  <c r="M95"/>
  <c r="L95"/>
  <c r="Q95" s="1"/>
  <c r="R95" s="1"/>
  <c r="N94"/>
  <c r="M94"/>
  <c r="L94"/>
  <c r="Q94" s="1"/>
  <c r="R94" s="1"/>
  <c r="N93"/>
  <c r="M93"/>
  <c r="N92"/>
  <c r="M92"/>
  <c r="L92"/>
  <c r="Q92" s="1"/>
  <c r="R92" s="1"/>
  <c r="N91"/>
  <c r="M91"/>
  <c r="L91"/>
  <c r="Q91" s="1"/>
  <c r="R91" s="1"/>
  <c r="N90"/>
  <c r="M90"/>
  <c r="L90"/>
  <c r="Q90" s="1"/>
  <c r="R90" s="1"/>
  <c r="N89"/>
  <c r="M89"/>
  <c r="L89"/>
  <c r="Q89" s="1"/>
  <c r="R89" s="1"/>
  <c r="N88"/>
  <c r="M88"/>
  <c r="N87"/>
  <c r="M87"/>
  <c r="L87"/>
  <c r="Q87" s="1"/>
  <c r="R87" s="1"/>
  <c r="N86"/>
  <c r="M86"/>
  <c r="L86"/>
  <c r="Q86" s="1"/>
  <c r="R86" s="1"/>
  <c r="N85"/>
  <c r="M85"/>
  <c r="L85"/>
  <c r="Q85" s="1"/>
  <c r="R85" s="1"/>
  <c r="N84"/>
  <c r="M84"/>
  <c r="L84"/>
  <c r="Q84" s="1"/>
  <c r="R84" s="1"/>
  <c r="N83"/>
  <c r="M83"/>
  <c r="L83"/>
  <c r="Q83" s="1"/>
  <c r="R83" s="1"/>
  <c r="N82"/>
  <c r="M82"/>
  <c r="L82"/>
  <c r="Q82" s="1"/>
  <c r="R82" s="1"/>
  <c r="N81"/>
  <c r="M81"/>
  <c r="L81"/>
  <c r="Q81" s="1"/>
  <c r="R81" s="1"/>
  <c r="N80"/>
  <c r="M80"/>
  <c r="L80"/>
  <c r="Q80" s="1"/>
  <c r="R80" s="1"/>
  <c r="N79"/>
  <c r="M79"/>
  <c r="L79"/>
  <c r="Q79" s="1"/>
  <c r="R79" s="1"/>
  <c r="N78"/>
  <c r="M78"/>
  <c r="L78"/>
  <c r="Q78" s="1"/>
  <c r="R78" s="1"/>
  <c r="N77"/>
  <c r="M77"/>
  <c r="L77"/>
  <c r="Q77" s="1"/>
  <c r="R77" s="1"/>
  <c r="N76"/>
  <c r="M76"/>
  <c r="L76"/>
  <c r="Q76" s="1"/>
  <c r="R76" s="1"/>
  <c r="N75"/>
  <c r="M75"/>
  <c r="L75"/>
  <c r="Q75" s="1"/>
  <c r="R75" s="1"/>
  <c r="N74"/>
  <c r="M74"/>
  <c r="L74"/>
  <c r="Q74" s="1"/>
  <c r="R74" s="1"/>
  <c r="N73"/>
  <c r="M73"/>
  <c r="L73"/>
  <c r="Q73" s="1"/>
  <c r="R73" s="1"/>
  <c r="N72"/>
  <c r="M72"/>
  <c r="L72"/>
  <c r="Q72" s="1"/>
  <c r="R72" s="1"/>
  <c r="N71"/>
  <c r="M71"/>
  <c r="L71"/>
  <c r="Q71" s="1"/>
  <c r="R71" s="1"/>
  <c r="N70"/>
  <c r="M70"/>
  <c r="L70"/>
  <c r="Q70" s="1"/>
  <c r="R70" s="1"/>
  <c r="N69"/>
  <c r="M69"/>
  <c r="L69"/>
  <c r="Q69" s="1"/>
  <c r="R69" s="1"/>
  <c r="N68"/>
  <c r="M68"/>
  <c r="L68"/>
  <c r="Q68" s="1"/>
  <c r="R68" s="1"/>
  <c r="N67"/>
  <c r="M67"/>
  <c r="N66"/>
  <c r="M66"/>
  <c r="L66"/>
  <c r="Q66" s="1"/>
  <c r="R66" s="1"/>
  <c r="N65"/>
  <c r="M65"/>
  <c r="L65"/>
  <c r="Q65" s="1"/>
  <c r="R65" s="1"/>
  <c r="N64"/>
  <c r="M64"/>
  <c r="L64"/>
  <c r="Q64" s="1"/>
  <c r="R64" s="1"/>
  <c r="N63"/>
  <c r="M63"/>
  <c r="L63"/>
  <c r="Q63" s="1"/>
  <c r="R63" s="1"/>
  <c r="N62"/>
  <c r="M62"/>
  <c r="L62"/>
  <c r="Q62" s="1"/>
  <c r="R62" s="1"/>
  <c r="N61"/>
  <c r="L61"/>
  <c r="Q61" s="1"/>
  <c r="R61" s="1"/>
  <c r="N60"/>
  <c r="M60"/>
  <c r="N59"/>
  <c r="M59"/>
  <c r="L59"/>
  <c r="Q59" s="1"/>
  <c r="R59" s="1"/>
  <c r="N58"/>
  <c r="M58"/>
  <c r="L58"/>
  <c r="Q58" s="1"/>
  <c r="R58" s="1"/>
  <c r="N57"/>
  <c r="M57"/>
  <c r="L57"/>
  <c r="Q57" s="1"/>
  <c r="R57" s="1"/>
  <c r="N56"/>
  <c r="M56"/>
  <c r="L56"/>
  <c r="Q56" s="1"/>
  <c r="R56" s="1"/>
  <c r="N55"/>
  <c r="M55"/>
  <c r="L55"/>
  <c r="Q55" s="1"/>
  <c r="R55" s="1"/>
  <c r="N54"/>
  <c r="M54"/>
  <c r="L54"/>
  <c r="Q54" s="1"/>
  <c r="R54" s="1"/>
  <c r="N53"/>
  <c r="M53"/>
  <c r="L53"/>
  <c r="Q53" s="1"/>
  <c r="R53" s="1"/>
  <c r="N52"/>
  <c r="M52"/>
  <c r="N51"/>
  <c r="M51"/>
  <c r="L51"/>
  <c r="Q51" s="1"/>
  <c r="R51" s="1"/>
  <c r="N50"/>
  <c r="M50"/>
  <c r="L50"/>
  <c r="Q50" s="1"/>
  <c r="R50" s="1"/>
  <c r="N49"/>
  <c r="M49"/>
  <c r="L49"/>
  <c r="Q49" s="1"/>
  <c r="R49" s="1"/>
  <c r="N48"/>
  <c r="M48"/>
  <c r="L48"/>
  <c r="Q48" s="1"/>
  <c r="R48" s="1"/>
  <c r="N47"/>
  <c r="M47"/>
  <c r="L47"/>
  <c r="Q47" s="1"/>
  <c r="R47" s="1"/>
  <c r="N46"/>
  <c r="M46"/>
  <c r="L46"/>
  <c r="Q46" s="1"/>
  <c r="R46" s="1"/>
  <c r="N45"/>
  <c r="M45"/>
  <c r="L45"/>
  <c r="Q45" s="1"/>
  <c r="R45" s="1"/>
  <c r="N44"/>
  <c r="M44"/>
  <c r="L44"/>
  <c r="Q44" s="1"/>
  <c r="R44" s="1"/>
  <c r="N43"/>
  <c r="M43"/>
  <c r="N42"/>
  <c r="M42"/>
  <c r="N41"/>
  <c r="M41"/>
  <c r="L41"/>
  <c r="Q41" s="1"/>
  <c r="R41" s="1"/>
  <c r="N40"/>
  <c r="M40"/>
  <c r="L40"/>
  <c r="Q40" s="1"/>
  <c r="R40" s="1"/>
  <c r="N39"/>
  <c r="M39"/>
  <c r="L39"/>
  <c r="Q39" s="1"/>
  <c r="R39" s="1"/>
  <c r="N38"/>
  <c r="M38"/>
  <c r="L38"/>
  <c r="Q38" s="1"/>
  <c r="R38" s="1"/>
  <c r="N37"/>
  <c r="M37"/>
  <c r="L37"/>
  <c r="Q37" s="1"/>
  <c r="R37" s="1"/>
  <c r="N36"/>
  <c r="M36"/>
  <c r="L36"/>
  <c r="Q36" s="1"/>
  <c r="R36" s="1"/>
  <c r="N35"/>
  <c r="M35"/>
  <c r="L35"/>
  <c r="Q35" s="1"/>
  <c r="R35" s="1"/>
  <c r="N34"/>
  <c r="M34"/>
  <c r="L34"/>
  <c r="Q34" s="1"/>
  <c r="R34" s="1"/>
  <c r="N33"/>
  <c r="M33"/>
  <c r="L33"/>
  <c r="Q33" s="1"/>
  <c r="R33" s="1"/>
  <c r="N32"/>
  <c r="M32"/>
  <c r="L32"/>
  <c r="Q32" s="1"/>
  <c r="R32" s="1"/>
  <c r="N31"/>
  <c r="M31"/>
  <c r="L31"/>
  <c r="Q31" s="1"/>
  <c r="R31" s="1"/>
  <c r="N30"/>
  <c r="M30"/>
  <c r="L30"/>
  <c r="Q30" s="1"/>
  <c r="R30" s="1"/>
  <c r="N29"/>
  <c r="M29"/>
  <c r="L29"/>
  <c r="Q29" s="1"/>
  <c r="R29" s="1"/>
  <c r="N28"/>
  <c r="M28"/>
  <c r="L28"/>
  <c r="Q28" s="1"/>
  <c r="R28" s="1"/>
  <c r="N27"/>
  <c r="M27"/>
  <c r="L27"/>
  <c r="Q27" s="1"/>
  <c r="R27" s="1"/>
  <c r="N26"/>
  <c r="M26"/>
  <c r="L26"/>
  <c r="Q26" s="1"/>
  <c r="R26" s="1"/>
  <c r="N25"/>
  <c r="M25"/>
  <c r="L25"/>
  <c r="Q25" s="1"/>
  <c r="R25" s="1"/>
  <c r="N24"/>
  <c r="M24"/>
  <c r="L24"/>
  <c r="Q24" s="1"/>
  <c r="R24" s="1"/>
  <c r="N23"/>
  <c r="M23"/>
  <c r="L23"/>
  <c r="Q23" s="1"/>
  <c r="N22"/>
  <c r="M22"/>
  <c r="L22"/>
  <c r="Q22" s="1"/>
  <c r="N21"/>
  <c r="M21"/>
  <c r="L21"/>
  <c r="Q21" s="1"/>
  <c r="N20"/>
  <c r="M20"/>
  <c r="L20"/>
  <c r="Q20" s="1"/>
  <c r="N19"/>
  <c r="M19"/>
  <c r="L19"/>
  <c r="Q19" s="1"/>
  <c r="M18"/>
  <c r="L18"/>
  <c r="Q18" s="1"/>
  <c r="N17"/>
  <c r="M17"/>
  <c r="L17"/>
  <c r="Q17" s="1"/>
  <c r="N16"/>
  <c r="M16"/>
  <c r="L16"/>
  <c r="Q16" s="1"/>
  <c r="N15"/>
  <c r="M15"/>
  <c r="L15"/>
  <c r="Q15" s="1"/>
  <c r="N14"/>
  <c r="M14"/>
  <c r="L14"/>
  <c r="Q14" s="1"/>
  <c r="N13"/>
  <c r="M13"/>
  <c r="L13"/>
  <c r="Q13" s="1"/>
  <c r="N12"/>
  <c r="I12"/>
  <c r="M12" s="1"/>
  <c r="H12"/>
  <c r="L12" s="1"/>
  <c r="Q12" s="1"/>
  <c r="R12" s="1"/>
  <c r="G3" i="201"/>
  <c r="F3"/>
  <c r="H7" l="1"/>
  <c r="H31"/>
  <c r="H55"/>
  <c r="H82"/>
  <c r="H109"/>
  <c r="H139"/>
  <c r="H166"/>
  <c r="H193"/>
  <c r="H214"/>
  <c r="H20"/>
  <c r="H12"/>
  <c r="H21"/>
  <c r="H33"/>
  <c r="H45"/>
  <c r="H60"/>
  <c r="H69"/>
  <c r="H78"/>
  <c r="H90"/>
  <c r="H102"/>
  <c r="H114"/>
  <c r="H129"/>
  <c r="H141"/>
  <c r="H153"/>
  <c r="H165"/>
  <c r="H177"/>
  <c r="H189"/>
  <c r="H201"/>
  <c r="H210"/>
  <c r="H222"/>
  <c r="H234"/>
  <c r="H246"/>
  <c r="H258"/>
  <c r="H270"/>
  <c r="H282"/>
  <c r="H294"/>
  <c r="H306"/>
  <c r="H480"/>
  <c r="H483"/>
  <c r="H486"/>
  <c r="H489"/>
  <c r="H492"/>
  <c r="H495"/>
  <c r="H16"/>
  <c r="H40"/>
  <c r="H61"/>
  <c r="H88"/>
  <c r="H115"/>
  <c r="H142"/>
  <c r="H169"/>
  <c r="H196"/>
  <c r="H205"/>
  <c r="H220"/>
  <c r="H241"/>
  <c r="H247"/>
  <c r="H250"/>
  <c r="H256"/>
  <c r="H262"/>
  <c r="H268"/>
  <c r="H274"/>
  <c r="H280"/>
  <c r="H286"/>
  <c r="H292"/>
  <c r="H298"/>
  <c r="H304"/>
  <c r="H310"/>
  <c r="H316"/>
  <c r="H322"/>
  <c r="H328"/>
  <c r="H334"/>
  <c r="H340"/>
  <c r="H346"/>
  <c r="H352"/>
  <c r="H358"/>
  <c r="H364"/>
  <c r="H370"/>
  <c r="H376"/>
  <c r="H382"/>
  <c r="H388"/>
  <c r="H394"/>
  <c r="H400"/>
  <c r="H406"/>
  <c r="H412"/>
  <c r="H418"/>
  <c r="H424"/>
  <c r="H430"/>
  <c r="H436"/>
  <c r="H442"/>
  <c r="H448"/>
  <c r="H454"/>
  <c r="H460"/>
  <c r="H466"/>
  <c r="H472"/>
  <c r="H478"/>
  <c r="H484"/>
  <c r="H490"/>
  <c r="H496"/>
  <c r="H4"/>
  <c r="K4" s="1"/>
  <c r="H28"/>
  <c r="H49"/>
  <c r="H73"/>
  <c r="H100"/>
  <c r="H127"/>
  <c r="H157"/>
  <c r="H181"/>
  <c r="H202"/>
  <c r="H217"/>
  <c r="H238"/>
  <c r="H244"/>
  <c r="H253"/>
  <c r="H259"/>
  <c r="H265"/>
  <c r="H271"/>
  <c r="H277"/>
  <c r="H283"/>
  <c r="H289"/>
  <c r="H295"/>
  <c r="H301"/>
  <c r="H307"/>
  <c r="H313"/>
  <c r="H319"/>
  <c r="H325"/>
  <c r="H331"/>
  <c r="H337"/>
  <c r="H343"/>
  <c r="H349"/>
  <c r="H355"/>
  <c r="H361"/>
  <c r="H367"/>
  <c r="H373"/>
  <c r="H379"/>
  <c r="H385"/>
  <c r="H391"/>
  <c r="H397"/>
  <c r="H403"/>
  <c r="H409"/>
  <c r="H415"/>
  <c r="H421"/>
  <c r="H427"/>
  <c r="H433"/>
  <c r="H439"/>
  <c r="H445"/>
  <c r="H451"/>
  <c r="H457"/>
  <c r="H463"/>
  <c r="H469"/>
  <c r="H475"/>
  <c r="H481"/>
  <c r="H487"/>
  <c r="H493"/>
  <c r="H499"/>
  <c r="H25"/>
  <c r="H52"/>
  <c r="H79"/>
  <c r="H106"/>
  <c r="H133"/>
  <c r="H160"/>
  <c r="H184"/>
  <c r="H223"/>
  <c r="H5"/>
  <c r="K5" s="1"/>
  <c r="H26"/>
  <c r="H35"/>
  <c r="H50"/>
  <c r="H62"/>
  <c r="H74"/>
  <c r="H86"/>
  <c r="H98"/>
  <c r="H110"/>
  <c r="H122"/>
  <c r="H134"/>
  <c r="H143"/>
  <c r="H155"/>
  <c r="H167"/>
  <c r="H176"/>
  <c r="H188"/>
  <c r="H200"/>
  <c r="H212"/>
  <c r="H224"/>
  <c r="H236"/>
  <c r="H248"/>
  <c r="H260"/>
  <c r="H272"/>
  <c r="H284"/>
  <c r="H296"/>
  <c r="H308"/>
  <c r="H317"/>
  <c r="H326"/>
  <c r="H335"/>
  <c r="H347"/>
  <c r="H359"/>
  <c r="H368"/>
  <c r="H380"/>
  <c r="H389"/>
  <c r="H398"/>
  <c r="H407"/>
  <c r="H416"/>
  <c r="H425"/>
  <c r="H431"/>
  <c r="H437"/>
  <c r="H446"/>
  <c r="H449"/>
  <c r="H455"/>
  <c r="H461"/>
  <c r="H485"/>
  <c r="H488"/>
  <c r="H491"/>
  <c r="H494"/>
  <c r="H497"/>
  <c r="H500"/>
  <c r="H76"/>
  <c r="H103"/>
  <c r="H130"/>
  <c r="H154"/>
  <c r="H187"/>
  <c r="H226"/>
  <c r="H23"/>
  <c r="H38"/>
  <c r="H47"/>
  <c r="H59"/>
  <c r="H71"/>
  <c r="H83"/>
  <c r="H95"/>
  <c r="H107"/>
  <c r="H119"/>
  <c r="H128"/>
  <c r="H140"/>
  <c r="H152"/>
  <c r="H164"/>
  <c r="H179"/>
  <c r="H191"/>
  <c r="H203"/>
  <c r="H215"/>
  <c r="H227"/>
  <c r="H239"/>
  <c r="H251"/>
  <c r="H263"/>
  <c r="H275"/>
  <c r="H287"/>
  <c r="H299"/>
  <c r="H311"/>
  <c r="H344"/>
  <c r="H356"/>
  <c r="H365"/>
  <c r="H377"/>
  <c r="H386"/>
  <c r="H395"/>
  <c r="H404"/>
  <c r="H413"/>
  <c r="H422"/>
  <c r="H428"/>
  <c r="H434"/>
  <c r="H443"/>
  <c r="H452"/>
  <c r="H458"/>
  <c r="H464"/>
  <c r="H467"/>
  <c r="H470"/>
  <c r="H473"/>
  <c r="H13"/>
  <c r="H37"/>
  <c r="H64"/>
  <c r="H91"/>
  <c r="H121"/>
  <c r="H148"/>
  <c r="H178"/>
  <c r="H229"/>
  <c r="H8"/>
  <c r="H29"/>
  <c r="H41"/>
  <c r="H53"/>
  <c r="H65"/>
  <c r="H80"/>
  <c r="H92"/>
  <c r="H104"/>
  <c r="H116"/>
  <c r="H131"/>
  <c r="H146"/>
  <c r="H158"/>
  <c r="H170"/>
  <c r="H182"/>
  <c r="H194"/>
  <c r="H206"/>
  <c r="H218"/>
  <c r="H230"/>
  <c r="H242"/>
  <c r="H254"/>
  <c r="H266"/>
  <c r="H281"/>
  <c r="H293"/>
  <c r="H305"/>
  <c r="H320"/>
  <c r="H329"/>
  <c r="H338"/>
  <c r="H350"/>
  <c r="H362"/>
  <c r="H374"/>
  <c r="H383"/>
  <c r="H392"/>
  <c r="H401"/>
  <c r="H410"/>
  <c r="H419"/>
  <c r="H440"/>
  <c r="H22"/>
  <c r="H46"/>
  <c r="H70"/>
  <c r="H97"/>
  <c r="H124"/>
  <c r="H151"/>
  <c r="H175"/>
  <c r="H199"/>
  <c r="H235"/>
  <c r="H14"/>
  <c r="H32"/>
  <c r="H44"/>
  <c r="H56"/>
  <c r="H68"/>
  <c r="H77"/>
  <c r="H89"/>
  <c r="H101"/>
  <c r="H113"/>
  <c r="H125"/>
  <c r="H137"/>
  <c r="H149"/>
  <c r="H161"/>
  <c r="H173"/>
  <c r="H185"/>
  <c r="H197"/>
  <c r="H209"/>
  <c r="H221"/>
  <c r="H233"/>
  <c r="H245"/>
  <c r="H257"/>
  <c r="H269"/>
  <c r="H278"/>
  <c r="H290"/>
  <c r="H302"/>
  <c r="H314"/>
  <c r="H323"/>
  <c r="H332"/>
  <c r="H341"/>
  <c r="H353"/>
  <c r="H371"/>
  <c r="H476"/>
  <c r="H479"/>
  <c r="H482"/>
  <c r="H232"/>
  <c r="H15"/>
  <c r="H27"/>
  <c r="H39"/>
  <c r="H54"/>
  <c r="H66"/>
  <c r="H84"/>
  <c r="H96"/>
  <c r="H108"/>
  <c r="H120"/>
  <c r="H132"/>
  <c r="H144"/>
  <c r="H156"/>
  <c r="H174"/>
  <c r="H186"/>
  <c r="H198"/>
  <c r="H213"/>
  <c r="H225"/>
  <c r="H237"/>
  <c r="H249"/>
  <c r="H264"/>
  <c r="H279"/>
  <c r="H291"/>
  <c r="H303"/>
  <c r="H315"/>
  <c r="H324"/>
  <c r="H333"/>
  <c r="H342"/>
  <c r="H357"/>
  <c r="H366"/>
  <c r="H375"/>
  <c r="H384"/>
  <c r="H393"/>
  <c r="H402"/>
  <c r="H411"/>
  <c r="H423"/>
  <c r="H429"/>
  <c r="H435"/>
  <c r="H441"/>
  <c r="H447"/>
  <c r="H453"/>
  <c r="H462"/>
  <c r="H10"/>
  <c r="H34"/>
  <c r="H58"/>
  <c r="H85"/>
  <c r="H112"/>
  <c r="H136"/>
  <c r="H163"/>
  <c r="H190"/>
  <c r="H211"/>
  <c r="H17"/>
  <c r="H9"/>
  <c r="H24"/>
  <c r="H36"/>
  <c r="H48"/>
  <c r="H57"/>
  <c r="H72"/>
  <c r="H81"/>
  <c r="H93"/>
  <c r="H105"/>
  <c r="H117"/>
  <c r="H126"/>
  <c r="H138"/>
  <c r="H150"/>
  <c r="H162"/>
  <c r="H171"/>
  <c r="H183"/>
  <c r="H192"/>
  <c r="H204"/>
  <c r="H216"/>
  <c r="H228"/>
  <c r="H240"/>
  <c r="H252"/>
  <c r="H261"/>
  <c r="H273"/>
  <c r="H285"/>
  <c r="H297"/>
  <c r="H309"/>
  <c r="H318"/>
  <c r="H327"/>
  <c r="H336"/>
  <c r="H345"/>
  <c r="H351"/>
  <c r="H360"/>
  <c r="H369"/>
  <c r="H378"/>
  <c r="H387"/>
  <c r="H399"/>
  <c r="H408"/>
  <c r="H414"/>
  <c r="H420"/>
  <c r="H426"/>
  <c r="H432"/>
  <c r="H438"/>
  <c r="H444"/>
  <c r="H450"/>
  <c r="H456"/>
  <c r="H459"/>
  <c r="H465"/>
  <c r="H468"/>
  <c r="H471"/>
  <c r="H474"/>
  <c r="H477"/>
  <c r="H19"/>
  <c r="H43"/>
  <c r="H67"/>
  <c r="H94"/>
  <c r="H118"/>
  <c r="H145"/>
  <c r="H172"/>
  <c r="H208"/>
  <c r="H11"/>
  <c r="H6"/>
  <c r="K6" s="1"/>
  <c r="H18"/>
  <c r="H30"/>
  <c r="H42"/>
  <c r="H51"/>
  <c r="H63"/>
  <c r="H75"/>
  <c r="H87"/>
  <c r="H99"/>
  <c r="H111"/>
  <c r="H123"/>
  <c r="H135"/>
  <c r="H147"/>
  <c r="H159"/>
  <c r="H168"/>
  <c r="H180"/>
  <c r="H195"/>
  <c r="H207"/>
  <c r="H219"/>
  <c r="H231"/>
  <c r="H243"/>
  <c r="H255"/>
  <c r="H267"/>
  <c r="H276"/>
  <c r="H288"/>
  <c r="H300"/>
  <c r="H312"/>
  <c r="H321"/>
  <c r="H330"/>
  <c r="H339"/>
  <c r="H348"/>
  <c r="H354"/>
  <c r="H363"/>
  <c r="H372"/>
  <c r="H381"/>
  <c r="H390"/>
  <c r="H396"/>
  <c r="H405"/>
  <c r="H417"/>
  <c r="H498"/>
  <c r="H3"/>
  <c r="K3" s="1"/>
  <c r="T15" i="230"/>
  <c r="R15"/>
  <c r="T16"/>
  <c r="R16"/>
  <c r="T23"/>
  <c r="R23"/>
  <c r="T14"/>
  <c r="R14"/>
  <c r="T18"/>
  <c r="R18"/>
  <c r="T19"/>
  <c r="R19"/>
  <c r="T20"/>
  <c r="R20"/>
  <c r="L42"/>
  <c r="Q42" s="1"/>
  <c r="R42" s="1"/>
  <c r="L67"/>
  <c r="Q67" s="1"/>
  <c r="R67" s="1"/>
  <c r="L101"/>
  <c r="Q101" s="1"/>
  <c r="R101" s="1"/>
  <c r="L242"/>
  <c r="Q242" s="1"/>
  <c r="R242" s="1"/>
  <c r="L210"/>
  <c r="Q210" s="1"/>
  <c r="R210" s="1"/>
  <c r="N99"/>
  <c r="L122"/>
  <c r="Q122" s="1"/>
  <c r="R122" s="1"/>
  <c r="L225"/>
  <c r="Q225" s="1"/>
  <c r="R225" s="1"/>
  <c r="T13"/>
  <c r="R13"/>
  <c r="L162"/>
  <c r="Q162" s="1"/>
  <c r="R162" s="1"/>
  <c r="L243"/>
  <c r="Q243" s="1"/>
  <c r="R243" s="1"/>
  <c r="L301"/>
  <c r="Q301" s="1"/>
  <c r="R301" s="1"/>
  <c r="M225"/>
  <c r="N181"/>
  <c r="T21"/>
  <c r="R21"/>
  <c r="L43"/>
  <c r="Q43" s="1"/>
  <c r="R43" s="1"/>
  <c r="L93"/>
  <c r="Q93" s="1"/>
  <c r="R93" s="1"/>
  <c r="L123"/>
  <c r="Q123" s="1"/>
  <c r="R123" s="1"/>
  <c r="L144"/>
  <c r="Q144" s="1"/>
  <c r="R144" s="1"/>
  <c r="L285"/>
  <c r="Q285" s="1"/>
  <c r="R285" s="1"/>
  <c r="L304"/>
  <c r="Q304" s="1"/>
  <c r="R304" s="1"/>
  <c r="T17"/>
  <c r="R17"/>
  <c r="L52"/>
  <c r="Q52" s="1"/>
  <c r="R52" s="1"/>
  <c r="L88"/>
  <c r="Q88" s="1"/>
  <c r="R88" s="1"/>
  <c r="L115"/>
  <c r="Q115" s="1"/>
  <c r="R115" s="1"/>
  <c r="L172"/>
  <c r="Q172" s="1"/>
  <c r="R172" s="1"/>
  <c r="T22"/>
  <c r="R22"/>
  <c r="M61"/>
  <c r="M151"/>
  <c r="M258"/>
  <c r="L168"/>
  <c r="Q168" s="1"/>
  <c r="R168" s="1"/>
  <c r="L60"/>
  <c r="Q60" s="1"/>
  <c r="R60" s="1"/>
  <c r="L135"/>
  <c r="Q135" s="1"/>
  <c r="R135" s="1"/>
  <c r="N18"/>
  <c r="L118"/>
  <c r="Q118" s="1"/>
  <c r="R118" s="1"/>
  <c r="L221"/>
  <c r="Q221" s="1"/>
  <c r="R221" s="1"/>
  <c r="N220"/>
  <c r="T12"/>
  <c r="Q11" l="1"/>
  <c r="W15" s="1"/>
  <c r="R11"/>
  <c r="N12" i="201"/>
  <c r="N7" l="1"/>
  <c r="N8" l="1"/>
  <c r="F16" i="238" l="1"/>
  <c r="I16"/>
  <c r="N16" s="1"/>
  <c r="E66" s="1"/>
  <c r="H16"/>
  <c r="O16"/>
  <c r="G16"/>
  <c r="N66" l="1"/>
  <c r="N68" l="1"/>
  <c r="E68"/>
  <c r="N70" s="1"/>
  <c r="N72" l="1"/>
</calcChain>
</file>

<file path=xl/connections.xml><?xml version="1.0" encoding="utf-8"?>
<connections xmlns="http://schemas.openxmlformats.org/spreadsheetml/2006/main">
  <connection id="1" keepAlive="1" name="ModelConnection_DatiEsterni_1" description="Modello di dati" type="5" refreshedVersion="8" minRefreshableVersion="5" saveData="1">
    <dbPr connection="Data Model Connection" command="Anker" commandType="3"/>
  </connection>
  <connection id="2" name="Query - Anker" description="Connessione alla query 'Anker' nella cartella di lavoro." type="100" refreshedVersion="8" minRefreshableVersion="5"/>
  <connection id="3" keepAlive="1" name="Query - inventarioGeko" description="Connessione alla query 'inventarioGeko' nella cartella di lavoro." type="5" refreshedVersion="8" background="1" saveData="1">
    <dbPr connection="Provider=Microsoft.Mashup.OleDb.1;Data Source=$Workbook$;Location=inventarioGeko;Extended Properties=&quot;&quot;" command="SELECT * FROM [inventarioGeko]"/>
  </connection>
  <connection id="4" keepAlive="1" name="Query - storicoPrezzi" description="Connessione alla query 'storicoPrezzi' nella cartella di lavoro." type="5" refreshedVersion="0" background="1" saveData="1">
    <dbPr connection="Provider=Microsoft.Mashup.OleDb.1;Data Source=$Workbook$;Location=storicoPrezzi;Extended Properties=&quot;&quot;" command="SELECT * FROM [storicoPrezzi]"/>
  </connection>
  <connection id="5" keepAlive="1" name="Query - ultimoPrezzoItalia" description="Connessione alla query 'ultimoPrezzoItalia' nella cartella di lavoro." type="5" refreshedVersion="8" background="1" saveData="1">
    <dbPr connection="Provider=Microsoft.Mashup.OleDb.1;Data Source=$Workbook$;Location=ultimoPrezzoItalia;Extended Properties=&quot;&quot;" command="SELECT * FROM [ultimoPrezzoItalia]"/>
  </connection>
  <connection id="6" keepAlive="1" name="Query - vinolux" description="Connessione alla query 'vinolux' nella cartella di lavoro." type="5" refreshedVersion="8" background="1" saveData="1">
    <dbPr connection="Provider=Microsoft.Mashup.OleDb.1;Data Source=$Workbook$;Location=vinolux;Extended Properties=&quot;&quot;" command="SELECT * FROM [vinolux]"/>
  </connection>
  <connection id="7" keepAlive="1" name="ThisWorkbookDataModel" description="Modello di dati" type="5" refreshedVersion="8" minRefreshableVersion="5" background="1">
    <dbPr connection="Data Model Connection" command="Model" commandType="1"/>
    <olapPr sendLocale="1" rowDrillCount="1000"/>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bk>
  </futureMetadata>
  <cellMetadata count="1">
    <bk>
      <rc t="1" v="0"/>
    </bk>
  </cellMetadata>
</metadata>
</file>

<file path=xl/sharedStrings.xml><?xml version="1.0" encoding="utf-8"?>
<sst xmlns="http://schemas.openxmlformats.org/spreadsheetml/2006/main" count="83362" uniqueCount="29269">
  <si>
    <t>Fornitura Anker in corso. E' possibile creare nuovi ordini nel pannello sottostante.</t>
  </si>
  <si>
    <t>SKU</t>
  </si>
  <si>
    <t>Description</t>
  </si>
  <si>
    <t>Case size</t>
  </si>
  <si>
    <t>size</t>
  </si>
  <si>
    <t>alc %</t>
  </si>
  <si>
    <t>Price bottle</t>
  </si>
  <si>
    <t>Category</t>
  </si>
  <si>
    <t>Order online</t>
  </si>
  <si>
    <t>L-04-087-00</t>
  </si>
  <si>
    <t>1724 Tonic</t>
  </si>
  <si>
    <t>liter</t>
  </si>
  <si>
    <t>€</t>
  </si>
  <si>
    <t>8437009805886</t>
  </si>
  <si>
    <t>L-05-289-00</t>
  </si>
  <si>
    <t>1800 Anejo</t>
  </si>
  <si>
    <t/>
  </si>
  <si>
    <t>5029977351026</t>
  </si>
  <si>
    <t>L-56-848-00</t>
  </si>
  <si>
    <t>1800 Cristalino Anejo + GB</t>
  </si>
  <si>
    <t>7501035013483</t>
  </si>
  <si>
    <t>L-05-291-00</t>
  </si>
  <si>
    <t>1800 Reposado</t>
  </si>
  <si>
    <t>7501035013124</t>
  </si>
  <si>
    <t>L-05-292-00</t>
  </si>
  <si>
    <t>1800 Tequila Silver</t>
  </si>
  <si>
    <t>7501035013117</t>
  </si>
  <si>
    <t>L-60-688-00</t>
  </si>
  <si>
    <t>1866 Brandy de Jerez Gran Solera Gran Reserva + GB</t>
  </si>
  <si>
    <t>8410337018166</t>
  </si>
  <si>
    <t>L-25-416-00</t>
  </si>
  <si>
    <t>3 Kilos Coconut</t>
  </si>
  <si>
    <t>040232631375</t>
  </si>
  <si>
    <t>L-08-628-00</t>
  </si>
  <si>
    <t>3 Kilos Gold</t>
  </si>
  <si>
    <t>040232301490</t>
  </si>
  <si>
    <t>L-25-596-00</t>
  </si>
  <si>
    <t>38 Tequila Blanco</t>
  </si>
  <si>
    <t>8414476141037</t>
  </si>
  <si>
    <t>L-25-597-00</t>
  </si>
  <si>
    <t>38 Tequila Reposado</t>
  </si>
  <si>
    <t>8414476141044</t>
  </si>
  <si>
    <t>L-08-803-00</t>
  </si>
  <si>
    <t>42 Below Pure Vodka</t>
  </si>
  <si>
    <t>9421012620207</t>
  </si>
  <si>
    <t>5 O'Clock Jungle Whiskey</t>
  </si>
  <si>
    <t>L-53-569-00</t>
  </si>
  <si>
    <t>8414037933156</t>
  </si>
  <si>
    <t>L-54-260-00</t>
  </si>
  <si>
    <t>5 O'Clock Jungle Whiskey NRF</t>
  </si>
  <si>
    <t>L-24-620-00</t>
  </si>
  <si>
    <t>5 O'Clock Peanut Butter Whiskey</t>
  </si>
  <si>
    <t>8414037932616</t>
  </si>
  <si>
    <t>L-25-246-00</t>
  </si>
  <si>
    <t>5 O'Clock Peanut Butter Whiskey Liqueur</t>
  </si>
  <si>
    <t>8414037932630</t>
  </si>
  <si>
    <t>L-50-135-00</t>
  </si>
  <si>
    <t>A.H. Riise Non Plus Ultra Ambre d'Or Excellence + GB</t>
  </si>
  <si>
    <t>5712421500001</t>
  </si>
  <si>
    <t>L-50-131-00</t>
  </si>
  <si>
    <t>A.H. Riise Non Plus Ultra Black Edition + GB</t>
  </si>
  <si>
    <t>5712421014201</t>
  </si>
  <si>
    <t>L-50-132-00</t>
  </si>
  <si>
    <t>A.H. Riise Non Plus Ultra Very Rare + GB</t>
  </si>
  <si>
    <t>5712421012306</t>
  </si>
  <si>
    <t>L-50-128-00</t>
  </si>
  <si>
    <t>A.H. Riise XO 175Th Anniversary + GB</t>
  </si>
  <si>
    <t>5712421011019</t>
  </si>
  <si>
    <t>L-50-321-00</t>
  </si>
  <si>
    <t>A.H. Riise XO Ambre d'Or Reserve + GB</t>
  </si>
  <si>
    <t>5712421470007</t>
  </si>
  <si>
    <t>L-52-676-00</t>
  </si>
  <si>
    <t>A.H. Riise XO Reserve Superior Cask + GB</t>
  </si>
  <si>
    <t>5712421010111</t>
  </si>
  <si>
    <t>L-05-133-00</t>
  </si>
  <si>
    <t>Aalborg Dild Akvavit</t>
  </si>
  <si>
    <t>5700359304846</t>
  </si>
  <si>
    <t>L-05-135-00</t>
  </si>
  <si>
    <t>Aalborg Jubileum</t>
  </si>
  <si>
    <t>5700359304907</t>
  </si>
  <si>
    <t>L-05-136-00</t>
  </si>
  <si>
    <t>5700359304921</t>
  </si>
  <si>
    <t>L-05-138-00</t>
  </si>
  <si>
    <t>Aalborg Taffel Akvavit</t>
  </si>
  <si>
    <t>7048352057504</t>
  </si>
  <si>
    <t>L-52-299-00</t>
  </si>
  <si>
    <t>Aberfeldy 12 Years + GB</t>
  </si>
  <si>
    <t>7640171037219</t>
  </si>
  <si>
    <t>L-07-109-00</t>
  </si>
  <si>
    <t>5000277000982</t>
  </si>
  <si>
    <t>L-07-110-00</t>
  </si>
  <si>
    <t>5000277001637</t>
  </si>
  <si>
    <t>L-59-432-00</t>
  </si>
  <si>
    <t>Aberfeldy 12 Years The Golden Dram + Tin GB</t>
  </si>
  <si>
    <t>7640171030524</t>
  </si>
  <si>
    <t>L-07-111-00</t>
  </si>
  <si>
    <t>Aberfeldy 16 Years + GB</t>
  </si>
  <si>
    <t>5000277000579</t>
  </si>
  <si>
    <t>L-07-117-00</t>
  </si>
  <si>
    <t>Aberfeldy 21 Years + GB</t>
  </si>
  <si>
    <t>5000277003563</t>
  </si>
  <si>
    <t>L-55-518-00</t>
  </si>
  <si>
    <t>Aberlour 10 Years Forest Reserve</t>
  </si>
  <si>
    <t>5000299620403</t>
  </si>
  <si>
    <t>L-24-084-00</t>
  </si>
  <si>
    <t>Aberlour 12 Years Double Cask + GB</t>
  </si>
  <si>
    <t>3047100056251</t>
  </si>
  <si>
    <t>L-07-060-00</t>
  </si>
  <si>
    <t>Aberlour 12 Years Non Chill-filtered + GB</t>
  </si>
  <si>
    <t>5000299298282</t>
  </si>
  <si>
    <t>L-59-420-00</t>
  </si>
  <si>
    <t>Aberlour 14 Years Double Cask Matured</t>
  </si>
  <si>
    <t>5000299620915</t>
  </si>
  <si>
    <t>L-50-282-00</t>
  </si>
  <si>
    <t>Aberlour 14 Years Double Cask Matured + GB</t>
  </si>
  <si>
    <t>L-25-440-00</t>
  </si>
  <si>
    <t>Aberlour 16 Years Double Cask + GB</t>
  </si>
  <si>
    <t>5000299298022</t>
  </si>
  <si>
    <t>L-07-064-00</t>
  </si>
  <si>
    <t>L-07-067-00</t>
  </si>
  <si>
    <t>Aberlour 18 Years + GB</t>
  </si>
  <si>
    <t>5000299620144</t>
  </si>
  <si>
    <t>L-57-952-00</t>
  </si>
  <si>
    <t>Aberlour 18 Years Double Sherry Cask Finish + GB</t>
  </si>
  <si>
    <t>5000299632765</t>
  </si>
  <si>
    <t>5010739261523</t>
  </si>
  <si>
    <t>L-60-006-00</t>
  </si>
  <si>
    <t>Aberlour A'Bunadh - Batch 77 + GB</t>
  </si>
  <si>
    <t>L-56-780-00</t>
  </si>
  <si>
    <t>Aberlour A'bunadh Alba - Batch No. 005 + GB</t>
  </si>
  <si>
    <t>5000299632789</t>
  </si>
  <si>
    <t>L-59-896-00</t>
  </si>
  <si>
    <t>Aberlour A'bunadh Alba - Batch No. 007 + GB</t>
  </si>
  <si>
    <t>L-07-087-00</t>
  </si>
  <si>
    <t>Aberlour Casg Annamh + GB</t>
  </si>
  <si>
    <t>5000299620168</t>
  </si>
  <si>
    <t>L-59-605-00</t>
  </si>
  <si>
    <t>Aberlour Triple Cask</t>
  </si>
  <si>
    <t>5000299620120</t>
  </si>
  <si>
    <t>L-04-622-00</t>
  </si>
  <si>
    <t>Absinth Mr. Jekyll</t>
  </si>
  <si>
    <t>4006714008789</t>
  </si>
  <si>
    <t>L-04-623-00</t>
  </si>
  <si>
    <t>Absinthe Absente 55</t>
  </si>
  <si>
    <t>3379974200011</t>
  </si>
  <si>
    <t>L-11-565-00</t>
  </si>
  <si>
    <t>Absinthe Green Jacques Senaux</t>
  </si>
  <si>
    <t>8413425005611</t>
  </si>
  <si>
    <t>L-24-656-00</t>
  </si>
  <si>
    <t>Absinthe lepeltje</t>
  </si>
  <si>
    <t>Absolut APeach</t>
  </si>
  <si>
    <t>L-08-721-00</t>
  </si>
  <si>
    <t>Absolut Citron</t>
  </si>
  <si>
    <t>7312040090709</t>
  </si>
  <si>
    <t>L-08-724-00</t>
  </si>
  <si>
    <t>7312040090105</t>
  </si>
  <si>
    <t>L-08-727-00</t>
  </si>
  <si>
    <t>Absolut Elyx</t>
  </si>
  <si>
    <t>7312040217014</t>
  </si>
  <si>
    <t>Absolut Extrakt No.1</t>
  </si>
  <si>
    <t>L-08-729-00</t>
  </si>
  <si>
    <t>Absolut Grapefruit</t>
  </si>
  <si>
    <t>7312040552177</t>
  </si>
  <si>
    <t>L-08-733-00</t>
  </si>
  <si>
    <t>Absolut Lime</t>
  </si>
  <si>
    <t>7312040551668</t>
  </si>
  <si>
    <t>L-08-734-00</t>
  </si>
  <si>
    <t>7312040551682</t>
  </si>
  <si>
    <t>L-08-738-00</t>
  </si>
  <si>
    <t>Absolut Mandrin</t>
  </si>
  <si>
    <t>7312040050109</t>
  </si>
  <si>
    <t>L-59-982-00</t>
  </si>
  <si>
    <t>Absolut Mango</t>
  </si>
  <si>
    <t>7312040350209</t>
  </si>
  <si>
    <t>L-59-508-00</t>
  </si>
  <si>
    <t>L-59-311-00</t>
  </si>
  <si>
    <t>Absolut Passion Fruit</t>
  </si>
  <si>
    <t>7312040350339</t>
  </si>
  <si>
    <t>L-59-856-00</t>
  </si>
  <si>
    <t>Absolut Peach</t>
  </si>
  <si>
    <t>7312040350179</t>
  </si>
  <si>
    <t>L-08-742-00</t>
  </si>
  <si>
    <t>Absolut Pear</t>
  </si>
  <si>
    <t>7312040150700</t>
  </si>
  <si>
    <t>L-58-778-00</t>
  </si>
  <si>
    <t>7312040350278</t>
  </si>
  <si>
    <t>L-55-350-00</t>
  </si>
  <si>
    <t>Absolut Raspberri</t>
  </si>
  <si>
    <t>7312040350056</t>
  </si>
  <si>
    <t>L-55-814-00</t>
  </si>
  <si>
    <t>7312040350070</t>
  </si>
  <si>
    <t>L-55-748-00</t>
  </si>
  <si>
    <t>Absolut Vanilia</t>
  </si>
  <si>
    <t>7312040350124</t>
  </si>
  <si>
    <t>L-55-661-00</t>
  </si>
  <si>
    <t>Absolut Vanille</t>
  </si>
  <si>
    <t>7312040350100</t>
  </si>
  <si>
    <t>L-53-015-00</t>
  </si>
  <si>
    <t>Absolut Vodka</t>
  </si>
  <si>
    <t>7312040017508</t>
  </si>
  <si>
    <t>L-11-653-00</t>
  </si>
  <si>
    <t>L-11-585-00</t>
  </si>
  <si>
    <t>7312040017201</t>
  </si>
  <si>
    <t>7312040017355</t>
  </si>
  <si>
    <t>L-50-934-00</t>
  </si>
  <si>
    <t>L-08-716-00</t>
  </si>
  <si>
    <t>7312040017072</t>
  </si>
  <si>
    <t>L-08-762-00</t>
  </si>
  <si>
    <t>7312040017683</t>
  </si>
  <si>
    <t>L-08-765-00</t>
  </si>
  <si>
    <t>7312040017034</t>
  </si>
  <si>
    <t>L-08-766-00</t>
  </si>
  <si>
    <t>L-11-598-00</t>
  </si>
  <si>
    <t>7312040017171</t>
  </si>
  <si>
    <t>L-11-582-00</t>
  </si>
  <si>
    <t>7312040014507</t>
  </si>
  <si>
    <t>L-51-319-00</t>
  </si>
  <si>
    <t>Absolut Watermelon</t>
  </si>
  <si>
    <t>7312040552726</t>
  </si>
  <si>
    <t>L-10-055-00</t>
  </si>
  <si>
    <t>Abuelo 12 Years + GB</t>
  </si>
  <si>
    <t>7451101210134</t>
  </si>
  <si>
    <t>L-50-324-00</t>
  </si>
  <si>
    <t>Abuelo 30 Years Centuria + GB</t>
  </si>
  <si>
    <t>7451101210158</t>
  </si>
  <si>
    <t>L-11-671-00</t>
  </si>
  <si>
    <t>Abuelo 7 Years</t>
  </si>
  <si>
    <t>7451101210127</t>
  </si>
  <si>
    <t>L-10-057-00</t>
  </si>
  <si>
    <t>Abuelo Anejo</t>
  </si>
  <si>
    <t>7451101210097</t>
  </si>
  <si>
    <t>L-11-676-00</t>
  </si>
  <si>
    <t>Abuelo Two Oaks + GB</t>
  </si>
  <si>
    <t>7451101210646</t>
  </si>
  <si>
    <t>L-25-280-00</t>
  </si>
  <si>
    <t>Acqua Panna</t>
  </si>
  <si>
    <t>8002270018459</t>
  </si>
  <si>
    <t>L-04-090-00</t>
  </si>
  <si>
    <t>8002270018466</t>
  </si>
  <si>
    <t>L-58-659-00</t>
  </si>
  <si>
    <t>Adamus Bagaceira Marc + GB</t>
  </si>
  <si>
    <t>5600175195003</t>
  </si>
  <si>
    <t>L-52-573-00</t>
  </si>
  <si>
    <t>Adamus Organic Dry Gin + White GB</t>
  </si>
  <si>
    <t>5600175195041</t>
  </si>
  <si>
    <t>L-55-903-00</t>
  </si>
  <si>
    <t>Adamus Organic Dry Gin Magnum + GB</t>
  </si>
  <si>
    <t>5600255237111</t>
  </si>
  <si>
    <t>L-57-244-00</t>
  </si>
  <si>
    <t>Adamus Organic Dry Gin Magnum White</t>
  </si>
  <si>
    <t>L-52-292-00</t>
  </si>
  <si>
    <t>Adamus Organic Dry Gin Signature Edition + GB</t>
  </si>
  <si>
    <t>5600255237173</t>
  </si>
  <si>
    <t>L-55-902-00</t>
  </si>
  <si>
    <t>Adamus Vinica 20 Years Old + GB</t>
  </si>
  <si>
    <t>5600175195010</t>
  </si>
  <si>
    <t>L-03-457-00</t>
  </si>
  <si>
    <t>Aerstone 10 Years Land Cask + GB</t>
  </si>
  <si>
    <t>5010327415291</t>
  </si>
  <si>
    <t>L-60-657-00</t>
  </si>
  <si>
    <t>Aerstone 10 Years Sea Cask + 2 Glasses</t>
  </si>
  <si>
    <t>8710833009201</t>
  </si>
  <si>
    <t>L-03-456-00</t>
  </si>
  <si>
    <t>Aerstone 10 Years Sea Cask + GB</t>
  </si>
  <si>
    <t>5010327415277</t>
  </si>
  <si>
    <t>L-04-628-00</t>
  </si>
  <si>
    <t>Aftershock Blue</t>
  </si>
  <si>
    <t>5060045581570</t>
  </si>
  <si>
    <t>L-04-629-00</t>
  </si>
  <si>
    <t>Aftershock Red</t>
  </si>
  <si>
    <t>5060045581594</t>
  </si>
  <si>
    <t>L-11-687-00</t>
  </si>
  <si>
    <t>Agavita Tequila Blanco</t>
  </si>
  <si>
    <t>3263285152896</t>
  </si>
  <si>
    <t>L-05-149-00</t>
  </si>
  <si>
    <t>Agavita Tequila Gold</t>
  </si>
  <si>
    <t>3263285153909</t>
  </si>
  <si>
    <t>L-54-404-00</t>
  </si>
  <si>
    <t>Aguardiente Antioqueno NRF</t>
  </si>
  <si>
    <t>7702049000364</t>
  </si>
  <si>
    <t>L-53-455-00</t>
  </si>
  <si>
    <t>Aguardiente Antioqueno Sin Azucar NRF</t>
  </si>
  <si>
    <t>7702049000708</t>
  </si>
  <si>
    <t>L-56-094-00</t>
  </si>
  <si>
    <t>7702049001774</t>
  </si>
  <si>
    <t>L-04-631-00</t>
  </si>
  <si>
    <t>Agwa De Bolivia</t>
  </si>
  <si>
    <t>5391397100141</t>
  </si>
  <si>
    <t>L-51-890-00</t>
  </si>
  <si>
    <t>Ailsa Bay</t>
  </si>
  <si>
    <t>5010327655697</t>
  </si>
  <si>
    <t>L-59-380-00</t>
  </si>
  <si>
    <t>AIX Rose 2022</t>
  </si>
  <si>
    <t>3333441111125</t>
  </si>
  <si>
    <t>L-56-789-00</t>
  </si>
  <si>
    <t>Akashi 5 Years Bourbon Barrel + GB</t>
  </si>
  <si>
    <t>4969265727809</t>
  </si>
  <si>
    <t>L-51-728-00</t>
  </si>
  <si>
    <t>Akashi 5 Years Red Wine Cask + GB</t>
  </si>
  <si>
    <t>L-11-696-00</t>
  </si>
  <si>
    <t>Akashi Blue Blended + GB</t>
  </si>
  <si>
    <t>4969265722156</t>
  </si>
  <si>
    <t>L-11-702-00</t>
  </si>
  <si>
    <t>Akashi Japanese Single Malt + GB</t>
  </si>
  <si>
    <t>4969265721241</t>
  </si>
  <si>
    <t>L-11-693-00</t>
  </si>
  <si>
    <t>Akashi Meisei Blended + GB</t>
  </si>
  <si>
    <t>4969265728189</t>
  </si>
  <si>
    <t>L-05-124-00</t>
  </si>
  <si>
    <t>Akashi Red Blended</t>
  </si>
  <si>
    <t>4969265773134</t>
  </si>
  <si>
    <t>L-05-123-00</t>
  </si>
  <si>
    <t>Akashi White Oak Blended + GB</t>
  </si>
  <si>
    <t>4969265703308</t>
  </si>
  <si>
    <t>L-19-575-00</t>
  </si>
  <si>
    <t>Akori Cherry Blossom</t>
  </si>
  <si>
    <t>8410837520343</t>
  </si>
  <si>
    <t>L-11-703-00</t>
  </si>
  <si>
    <t>Akori Premium</t>
  </si>
  <si>
    <t>8410837520220</t>
  </si>
  <si>
    <t>L-12-419-00</t>
  </si>
  <si>
    <t>Akori Premium + Glass</t>
  </si>
  <si>
    <t>L-56-211-00</t>
  </si>
  <si>
    <t>Akori Yuzu</t>
  </si>
  <si>
    <t>8410837520381</t>
  </si>
  <si>
    <t>L-04-639-00</t>
  </si>
  <si>
    <t>Alize Bleu</t>
  </si>
  <si>
    <t>3334751007498</t>
  </si>
  <si>
    <t>L-50-866-00</t>
  </si>
  <si>
    <t>Alize Gold</t>
  </si>
  <si>
    <t>3334751007009</t>
  </si>
  <si>
    <t>L-04-644-00</t>
  </si>
  <si>
    <t>Alize Red</t>
  </si>
  <si>
    <t>3334751007214</t>
  </si>
  <si>
    <t>L-09-553-00</t>
  </si>
  <si>
    <t>Alkkemist Gin</t>
  </si>
  <si>
    <t>8437013863018</t>
  </si>
  <si>
    <t>L-02-350-00</t>
  </si>
  <si>
    <t>Alpenschnaps Steinbeisser Obstler</t>
  </si>
  <si>
    <t>9005400005175</t>
  </si>
  <si>
    <t>L-02-316-00</t>
  </si>
  <si>
    <t>Alto Del Carmen Pisco Reservado NRF</t>
  </si>
  <si>
    <t>7802110840285</t>
  </si>
  <si>
    <t>L-59-977-00</t>
  </si>
  <si>
    <t>Aluna Coconut Coffee</t>
  </si>
  <si>
    <t>5060513300047</t>
  </si>
  <si>
    <t>L-57-801-00</t>
  </si>
  <si>
    <t>7503038185136</t>
  </si>
  <si>
    <t>L-57-802-00</t>
  </si>
  <si>
    <t>Aman Tequila Anejo El Profesor + GB</t>
  </si>
  <si>
    <t>07503038185129</t>
  </si>
  <si>
    <t>L-57-805-00</t>
  </si>
  <si>
    <t>Aman Tequila Blanco</t>
  </si>
  <si>
    <t>07503038185075</t>
  </si>
  <si>
    <t>L-60-982-00</t>
  </si>
  <si>
    <t>Aman Tequila Blanco + Bag</t>
  </si>
  <si>
    <t>L-57-803-00</t>
  </si>
  <si>
    <t>Aman Tequila Blanco Rosa</t>
  </si>
  <si>
    <t>07503038185112</t>
  </si>
  <si>
    <t>L-57-804-00</t>
  </si>
  <si>
    <t>Aman Tequila Reposado</t>
  </si>
  <si>
    <t>07503038185099</t>
  </si>
  <si>
    <t>L-00-317-00</t>
  </si>
  <si>
    <t>Amarguinha Amendoa Amarga</t>
  </si>
  <si>
    <t>5600702555409</t>
  </si>
  <si>
    <t>L-58-546-00</t>
  </si>
  <si>
    <t>Amarguinha Amendoa Amarga + Glass</t>
  </si>
  <si>
    <t>L-12-402-00</t>
  </si>
  <si>
    <t>Amaro Borsci San Marzano NRF</t>
  </si>
  <si>
    <t>8003835000063</t>
  </si>
  <si>
    <t>L-05-159-00</t>
  </si>
  <si>
    <t>Amaro Lucano</t>
  </si>
  <si>
    <t>8005240900037</t>
  </si>
  <si>
    <t>L-05-162-00</t>
  </si>
  <si>
    <t>Amaro Montenegro</t>
  </si>
  <si>
    <t>8000330001748</t>
  </si>
  <si>
    <t>L-25-268-00</t>
  </si>
  <si>
    <t>Amarula Cream</t>
  </si>
  <si>
    <t>6001495062539</t>
  </si>
  <si>
    <t>L-04-619-00</t>
  </si>
  <si>
    <t>6001495062577</t>
  </si>
  <si>
    <t>L-12-412-00</t>
  </si>
  <si>
    <t>6001495062669</t>
  </si>
  <si>
    <t>L-23-945-00</t>
  </si>
  <si>
    <t>Amarula Raspberry Chocolate</t>
  </si>
  <si>
    <t>6001108098160</t>
  </si>
  <si>
    <t>L-53-955-00</t>
  </si>
  <si>
    <t>Amazzoni</t>
  </si>
  <si>
    <t>735201080239</t>
  </si>
  <si>
    <t>L-53-954-00</t>
  </si>
  <si>
    <t>Amazzoni Rio Negro</t>
  </si>
  <si>
    <t>606529291457</t>
  </si>
  <si>
    <t>L-59-767-00</t>
  </si>
  <si>
    <t>Amici Limoncello</t>
  </si>
  <si>
    <t>8720299798908</t>
  </si>
  <si>
    <t>L-07-125-00</t>
  </si>
  <si>
    <t>8901193001640</t>
  </si>
  <si>
    <t>L-07-126-00</t>
  </si>
  <si>
    <t>Amrut Fusion + GB</t>
  </si>
  <si>
    <t>8901193004122</t>
  </si>
  <si>
    <t>L-07-127-00</t>
  </si>
  <si>
    <t>8901193007765</t>
  </si>
  <si>
    <t>L-07-128-00</t>
  </si>
  <si>
    <t>8901193003828</t>
  </si>
  <si>
    <t>L-52-636-00</t>
  </si>
  <si>
    <t>Amrut Raj Igala + GB</t>
  </si>
  <si>
    <t>8901193501522</t>
  </si>
  <si>
    <t>L-59-240-00</t>
  </si>
  <si>
    <t>Amsterdam Republic Premium Vodka</t>
  </si>
  <si>
    <t>8711209702719</t>
  </si>
  <si>
    <t>L-60-226-00</t>
  </si>
  <si>
    <t>5407010420005</t>
  </si>
  <si>
    <t>L-60-798-00</t>
  </si>
  <si>
    <t>5407010420012</t>
  </si>
  <si>
    <t>L-11-846-00</t>
  </si>
  <si>
    <t>5412185104070</t>
  </si>
  <si>
    <t>Amuerte Coca Leaf Gin Green Edition</t>
  </si>
  <si>
    <t>L-23-946-00</t>
  </si>
  <si>
    <t>Amuerte Coca Leaf Gin Red Edition</t>
  </si>
  <si>
    <t>5412185104445</t>
  </si>
  <si>
    <t>L-11-845-00</t>
  </si>
  <si>
    <t>Amuerte Coca Leaf Gin White Edition + 2 Glasses</t>
  </si>
  <si>
    <t>7422250960942</t>
  </si>
  <si>
    <t>L-24-801-00</t>
  </si>
  <si>
    <t>Ancho Reyes Original</t>
  </si>
  <si>
    <t>7503018819068</t>
  </si>
  <si>
    <t>L-24-846-00</t>
  </si>
  <si>
    <t>Ancho Reyes Verde</t>
  </si>
  <si>
    <t>7503018819167</t>
  </si>
  <si>
    <t>L-07-088-00</t>
  </si>
  <si>
    <t>AnCnoc 12 Years + GB</t>
  </si>
  <si>
    <t>5010509427067</t>
  </si>
  <si>
    <t>L-03-275-00</t>
  </si>
  <si>
    <t>Andre Renard VS</t>
  </si>
  <si>
    <t>3104051119012</t>
  </si>
  <si>
    <t>L-50-467-00</t>
  </si>
  <si>
    <t>Andre Renard VSOP + GB</t>
  </si>
  <si>
    <t>3104051119104</t>
  </si>
  <si>
    <t>L-03-277-00</t>
  </si>
  <si>
    <t>Andre Renard XO + GB</t>
  </si>
  <si>
    <t>3104051119302</t>
  </si>
  <si>
    <t>L-54-377-00</t>
  </si>
  <si>
    <t>Angel's Envy Port Cask Finish</t>
  </si>
  <si>
    <t>7640171031170</t>
  </si>
  <si>
    <t>L-08-772-00</t>
  </si>
  <si>
    <t>Angostura 12 Years 1824 + GB</t>
  </si>
  <si>
    <t>075496331952</t>
  </si>
  <si>
    <t>L-11-882-00</t>
  </si>
  <si>
    <t>Angostura 1919 + GB</t>
  </si>
  <si>
    <t>075496331969</t>
  </si>
  <si>
    <t>L-08-780-00</t>
  </si>
  <si>
    <t>Angostura 5 Years Gold</t>
  </si>
  <si>
    <t>075496331884</t>
  </si>
  <si>
    <t>L-08-775-00</t>
  </si>
  <si>
    <t>Angostura Bitter</t>
  </si>
  <si>
    <t>075496002005</t>
  </si>
  <si>
    <t>L-11-890-00</t>
  </si>
  <si>
    <t>Angostura Bitter Orange</t>
  </si>
  <si>
    <t>075496331075</t>
  </si>
  <si>
    <t>L-24-603-00</t>
  </si>
  <si>
    <t>Angostura Cocoa Bitter</t>
  </si>
  <si>
    <t>075496332829</t>
  </si>
  <si>
    <t>L-08-778-00</t>
  </si>
  <si>
    <t>Angostura Dark 7 Years</t>
  </si>
  <si>
    <t>075496331891</t>
  </si>
  <si>
    <t>L-00-638-00</t>
  </si>
  <si>
    <t>Anker Jonge Jenever</t>
  </si>
  <si>
    <t>8712838258158</t>
  </si>
  <si>
    <t>L-00-637-00</t>
  </si>
  <si>
    <t>Anker Vieux</t>
  </si>
  <si>
    <t>8712838258141</t>
  </si>
  <si>
    <t>L-00-639-00</t>
  </si>
  <si>
    <t>Anker Zachte Borrel</t>
  </si>
  <si>
    <t>8712838258165</t>
  </si>
  <si>
    <t>L-59-091-00</t>
  </si>
  <si>
    <t>AnneSanti Acqua della Serpa - Bianco Amphora 2019</t>
  </si>
  <si>
    <t>0</t>
  </si>
  <si>
    <t>L-59-092-00</t>
  </si>
  <si>
    <t>AnneSanti Colle Fregiara Bianco Amphora 2019</t>
  </si>
  <si>
    <t>L-59-089-00</t>
  </si>
  <si>
    <t>AnneSanti Suppriscola -Barbera 2019</t>
  </si>
  <si>
    <t>L-19-951-00</t>
  </si>
  <si>
    <t>Antica Formula Carpano</t>
  </si>
  <si>
    <t>8004400007203</t>
  </si>
  <si>
    <t>L-05-126-00</t>
  </si>
  <si>
    <t>Antica Sambuca Banana</t>
  </si>
  <si>
    <t>8004747007508</t>
  </si>
  <si>
    <t>L-05-128-00</t>
  </si>
  <si>
    <t>8004747007461</t>
  </si>
  <si>
    <t>L-23-698-00</t>
  </si>
  <si>
    <t>Antica Sambuca Cherry</t>
  </si>
  <si>
    <t>8004747008611</t>
  </si>
  <si>
    <t>L-19-587-00</t>
  </si>
  <si>
    <t>Antica Sambuca Chilli</t>
  </si>
  <si>
    <t>8004747008864</t>
  </si>
  <si>
    <t>L-11-899-00</t>
  </si>
  <si>
    <t>Antica Sambuca Raspberry</t>
  </si>
  <si>
    <t>8004747006754</t>
  </si>
  <si>
    <t>L-19-588-00</t>
  </si>
  <si>
    <t>Antica Sambuca Tropical</t>
  </si>
  <si>
    <t>8004747009403</t>
  </si>
  <si>
    <t>L-06-025-00</t>
  </si>
  <si>
    <t>Antiquary 21 Years + GB</t>
  </si>
  <si>
    <t>5018481217003</t>
  </si>
  <si>
    <t>L-03-382-00</t>
  </si>
  <si>
    <t>Antiquary Finest</t>
  </si>
  <si>
    <t>5018481023062</t>
  </si>
  <si>
    <t>L-03-383-00</t>
  </si>
  <si>
    <t>Antiquary Finest + GB</t>
  </si>
  <si>
    <t>5018481023918</t>
  </si>
  <si>
    <t>L-53-022-00</t>
  </si>
  <si>
    <t>Apenshot</t>
  </si>
  <si>
    <t>8719322640437</t>
  </si>
  <si>
    <t>L-05-142-00</t>
  </si>
  <si>
    <t>Aperol</t>
  </si>
  <si>
    <t>8002230000302</t>
  </si>
  <si>
    <t>L-05-145-00</t>
  </si>
  <si>
    <t>8002230000012</t>
  </si>
  <si>
    <t>L-05-146-00</t>
  </si>
  <si>
    <t>8002230340729</t>
  </si>
  <si>
    <t>L-59-750-00</t>
  </si>
  <si>
    <t>Aperol Spritz</t>
  </si>
  <si>
    <t>8002230340538</t>
  </si>
  <si>
    <t>L-58-481-00</t>
  </si>
  <si>
    <t>Appleton 15 Years Black River Casks + GB</t>
  </si>
  <si>
    <t>5024576212105</t>
  </si>
  <si>
    <t>L-51-556-00</t>
  </si>
  <si>
    <t>Appleton Estate 12 Years Rare Blend</t>
  </si>
  <si>
    <t>5024576191103</t>
  </si>
  <si>
    <t>L-52-528-00</t>
  </si>
  <si>
    <t>5024576207101</t>
  </si>
  <si>
    <t>L-25-152-00</t>
  </si>
  <si>
    <t>Appleton Estate Reserve Blend</t>
  </si>
  <si>
    <t>5024576190106</t>
  </si>
  <si>
    <t>L-04-601-00</t>
  </si>
  <si>
    <t>Ararat 10 Years Akhtamar + GB</t>
  </si>
  <si>
    <t>4850001003700</t>
  </si>
  <si>
    <t>L-19-599-00</t>
  </si>
  <si>
    <t>4850001003717</t>
  </si>
  <si>
    <t>L-03-206-00</t>
  </si>
  <si>
    <t>Ararat 20 Years Nairi + GB</t>
  </si>
  <si>
    <t>4850001003809</t>
  </si>
  <si>
    <t>L-03-200-00</t>
  </si>
  <si>
    <t>Ararat 5 Years + GB</t>
  </si>
  <si>
    <t>4850001002314</t>
  </si>
  <si>
    <t>L-55-801-00</t>
  </si>
  <si>
    <t>Ararat Apricot + GB</t>
  </si>
  <si>
    <t>4850001005292</t>
  </si>
  <si>
    <t>L-58-656-00</t>
  </si>
  <si>
    <t>Archers Peach</t>
  </si>
  <si>
    <t>5010103926379</t>
  </si>
  <si>
    <t>L-07-139-00</t>
  </si>
  <si>
    <t>Ardbeg 10 Years + GB</t>
  </si>
  <si>
    <t>5010494195286</t>
  </si>
  <si>
    <t>L-61-010-00</t>
  </si>
  <si>
    <t>Ardbeg 19 Years Traigh Bhan Batch 5 + GB</t>
  </si>
  <si>
    <t>5010494980943</t>
  </si>
  <si>
    <t>L-57-624-00</t>
  </si>
  <si>
    <t>Ardbeg 21 Years Private Single Cask 1565 Oloroso + GB</t>
  </si>
  <si>
    <t>4260115080397</t>
  </si>
  <si>
    <t>L-57-647-00</t>
  </si>
  <si>
    <t>Ardbeg 25 Years 2022 Edition + GB</t>
  </si>
  <si>
    <t>5010494963977</t>
  </si>
  <si>
    <t>L-19-602-00</t>
  </si>
  <si>
    <t>Ardbeg 5 Years Wee Beastie</t>
  </si>
  <si>
    <t>5010494961577</t>
  </si>
  <si>
    <t>Ardbeg An OA + GB</t>
  </si>
  <si>
    <t>L-56-873-00</t>
  </si>
  <si>
    <t>Ardbeg Ardcore The Ultimate + GB</t>
  </si>
  <si>
    <t>5010494975307</t>
  </si>
  <si>
    <t>L-07-156-00</t>
  </si>
  <si>
    <t>Ardbeg Corryvreckan + GB</t>
  </si>
  <si>
    <t>5010494296280</t>
  </si>
  <si>
    <t>L-54-207-00</t>
  </si>
  <si>
    <t>Ardbeg Monster Of Smoke + GB</t>
  </si>
  <si>
    <t>5010494972788</t>
  </si>
  <si>
    <t>L-58-602-00</t>
  </si>
  <si>
    <t>Ardbeg Smoketrails The Ultimate Manzanilla Edition</t>
  </si>
  <si>
    <t>5010494979534</t>
  </si>
  <si>
    <t>L-07-165-00</t>
  </si>
  <si>
    <t>Ardbeg Uigeadail + GB</t>
  </si>
  <si>
    <t>5010494220278</t>
  </si>
  <si>
    <t>L-07-101-00</t>
  </si>
  <si>
    <t>Ardmore 12 Years Portwood + GB</t>
  </si>
  <si>
    <t>5010019637956</t>
  </si>
  <si>
    <t>L-07-105-00</t>
  </si>
  <si>
    <t>Ardmore Legacy + GB</t>
  </si>
  <si>
    <t>5010019637666</t>
  </si>
  <si>
    <t>L-11-955-00</t>
  </si>
  <si>
    <t>Ardmore Traditional Peated + GB</t>
  </si>
  <si>
    <t>5010019638052</t>
  </si>
  <si>
    <t>L-57-822-00</t>
  </si>
  <si>
    <t>Armand De Brignac Brut Gold + Velvet Bag</t>
  </si>
  <si>
    <t>3760350600035</t>
  </si>
  <si>
    <t>L-59-378-00</t>
  </si>
  <si>
    <t>Armand De Brignac Brut Gold + Wooden GB</t>
  </si>
  <si>
    <t>L-55-892-00</t>
  </si>
  <si>
    <t>Armand De Brignac Rose + Velvet Bag</t>
  </si>
  <si>
    <t>3760350600028</t>
  </si>
  <si>
    <t>L-55-257-00</t>
  </si>
  <si>
    <t>Armorik Classic + GB</t>
  </si>
  <si>
    <t>3233990004469</t>
  </si>
  <si>
    <t>L-26-616-00</t>
  </si>
  <si>
    <t>Army Vodka + GB</t>
  </si>
  <si>
    <t>5901617004649</t>
  </si>
  <si>
    <t>L-08-062-00</t>
  </si>
  <si>
    <t>Arran 10 Years + GB</t>
  </si>
  <si>
    <t>5060044480638</t>
  </si>
  <si>
    <t>L-57-159-00</t>
  </si>
  <si>
    <t>Arran 25 Years + Wooden GB</t>
  </si>
  <si>
    <t>5060044484001</t>
  </si>
  <si>
    <t>L-12-008-00</t>
  </si>
  <si>
    <t>Arran Amarone Cask Finish + GB</t>
  </si>
  <si>
    <t>5060044481901</t>
  </si>
  <si>
    <t>L-12-010-00</t>
  </si>
  <si>
    <t>Arran Barrel Reserve + GB</t>
  </si>
  <si>
    <t>5060044483738</t>
  </si>
  <si>
    <t>L-12-018-00</t>
  </si>
  <si>
    <t>Arran Likeur Gold</t>
  </si>
  <si>
    <t>5060044480270</t>
  </si>
  <si>
    <t>L-19-615-00</t>
  </si>
  <si>
    <t>Arran Machrie Moor Peated Cask Strength + Tin GB</t>
  </si>
  <si>
    <t>5060044482793</t>
  </si>
  <si>
    <t>L-51-549-00</t>
  </si>
  <si>
    <t>Arran Machrie Moor Peated Single Malt + Tin GB</t>
  </si>
  <si>
    <t>5060044482021</t>
  </si>
  <si>
    <t>L-12-037-00</t>
  </si>
  <si>
    <t>Arran Quarter Cask + GB</t>
  </si>
  <si>
    <t>5060044483790</t>
  </si>
  <si>
    <t>L-12-039-00</t>
  </si>
  <si>
    <t>Arran Robert Burns + GB</t>
  </si>
  <si>
    <t>5060044482397</t>
  </si>
  <si>
    <t>L-56-319-00</t>
  </si>
  <si>
    <t>Arran Robert Burns Blended + GB</t>
  </si>
  <si>
    <t>5011311092269</t>
  </si>
  <si>
    <t>L-12-042-00</t>
  </si>
  <si>
    <t>Arran Sauternes Cask Finish + GB</t>
  </si>
  <si>
    <t>5060044481949</t>
  </si>
  <si>
    <t>L-24-980-00</t>
  </si>
  <si>
    <t>Arran Sherry Cask + GB</t>
  </si>
  <si>
    <t>5060044483776</t>
  </si>
  <si>
    <t>L-52-569-00</t>
  </si>
  <si>
    <t>Artemi Caramel Vodka NRF</t>
  </si>
  <si>
    <t>8411748001877</t>
  </si>
  <si>
    <t>L-05-173-00</t>
  </si>
  <si>
    <t>Asbach 15 Years + GB</t>
  </si>
  <si>
    <t>4016500512406</t>
  </si>
  <si>
    <t>L-05-178-00</t>
  </si>
  <si>
    <t>Asbach 8 Years Privatbrand + GB</t>
  </si>
  <si>
    <t>4016500013101</t>
  </si>
  <si>
    <t>L-58-630-00</t>
  </si>
  <si>
    <t>Asbach Original 3 Years</t>
  </si>
  <si>
    <t>4016500033116</t>
  </si>
  <si>
    <t>L-19-619-00</t>
  </si>
  <si>
    <t>Asbach Uralt</t>
  </si>
  <si>
    <t>4016500018304</t>
  </si>
  <si>
    <t>L-05-182-00</t>
  </si>
  <si>
    <t>Asbach Uralt 3 Years</t>
  </si>
  <si>
    <t>4016500018205</t>
  </si>
  <si>
    <t>L-59-170-00</t>
  </si>
  <si>
    <t>Asconi Feteasca Neagra 2015</t>
  </si>
  <si>
    <t>8437001617852</t>
  </si>
  <si>
    <t>L-52-571-00</t>
  </si>
  <si>
    <t>Astoria Fashion Victim Rose</t>
  </si>
  <si>
    <t>8003905040746</t>
  </si>
  <si>
    <t>L-18-053-00</t>
  </si>
  <si>
    <t>Astoria Lounge Spumante Classic</t>
  </si>
  <si>
    <t>8003905104080</t>
  </si>
  <si>
    <t>L-24-893-00</t>
  </si>
  <si>
    <t>Astoria Lounge Spumante Jereboame</t>
  </si>
  <si>
    <t>8003905091403</t>
  </si>
  <si>
    <t>L-18-062-00</t>
  </si>
  <si>
    <t>Astoria Spumante 9.5 Cold Wine</t>
  </si>
  <si>
    <t>8003905096668</t>
  </si>
  <si>
    <t>L-54-242-00</t>
  </si>
  <si>
    <t>Astoria Velere Prosecco DOC Rose Millesimato</t>
  </si>
  <si>
    <t>8003905045307</t>
  </si>
  <si>
    <t>L-23-264-00</t>
  </si>
  <si>
    <t>Au Vodka</t>
  </si>
  <si>
    <t>L-23-403-00</t>
  </si>
  <si>
    <t>Au Vodka Black Grape Flavour</t>
  </si>
  <si>
    <t>5051175738156</t>
  </si>
  <si>
    <t>L-50-153-00</t>
  </si>
  <si>
    <t>Au Vodka Blue Raspberry</t>
  </si>
  <si>
    <t>5051175738194</t>
  </si>
  <si>
    <t>L-60-940-00</t>
  </si>
  <si>
    <t>Au Vodka Bubblegum</t>
  </si>
  <si>
    <t>5060926500423</t>
  </si>
  <si>
    <t>L-52-193-00</t>
  </si>
  <si>
    <t>Au Vodka Green Watermelon</t>
  </si>
  <si>
    <t>5051175738354</t>
  </si>
  <si>
    <t>L-60-666-00</t>
  </si>
  <si>
    <t>Au Vodka Pineapple Crush</t>
  </si>
  <si>
    <t>5060926500133</t>
  </si>
  <si>
    <t>L-60-938-00</t>
  </si>
  <si>
    <t>Au Vodka Pink Lemonade</t>
  </si>
  <si>
    <t>5060926500577</t>
  </si>
  <si>
    <t>L-60-939-00</t>
  </si>
  <si>
    <t>Au Vodka Red Cherry</t>
  </si>
  <si>
    <t>5051175738613</t>
  </si>
  <si>
    <t>L-07-170-00</t>
  </si>
  <si>
    <t>Auchentoshan 12 Years + GB</t>
  </si>
  <si>
    <t>5010496001769</t>
  </si>
  <si>
    <t>L-07-175-00</t>
  </si>
  <si>
    <t>Auchentoshan American Oak + GB</t>
  </si>
  <si>
    <t>5010496003565</t>
  </si>
  <si>
    <t>L-07-183-00</t>
  </si>
  <si>
    <t>Auchentoshan Dark Oak + GB</t>
  </si>
  <si>
    <t>5010496005392</t>
  </si>
  <si>
    <t>L-24-127-00</t>
  </si>
  <si>
    <t>Auchentoshan Three Wood + GB</t>
  </si>
  <si>
    <t>5011333150824</t>
  </si>
  <si>
    <t>L-07-129-00</t>
  </si>
  <si>
    <t>Auchroisk 10 Years - Flora &amp; Fauna</t>
  </si>
  <si>
    <t>5000281016085</t>
  </si>
  <si>
    <t>L-04-664-00</t>
  </si>
  <si>
    <t>Aurum Golden Orange</t>
  </si>
  <si>
    <t>8001110001415</t>
  </si>
  <si>
    <t>L-05-156-00</t>
  </si>
  <si>
    <t>Averna Amaro</t>
  </si>
  <si>
    <t>8000400203782</t>
  </si>
  <si>
    <t>L-05-158-00</t>
  </si>
  <si>
    <t>8000400203799</t>
  </si>
  <si>
    <t>L-08-704-00</t>
  </si>
  <si>
    <t>Aviation Gin</t>
  </si>
  <si>
    <t>853507000123</t>
  </si>
  <si>
    <t>L-60-711-00</t>
  </si>
  <si>
    <t>857050005123</t>
  </si>
  <si>
    <t>L-54-271-00</t>
  </si>
  <si>
    <t>Axel Yaz Brut Selection + GB</t>
  </si>
  <si>
    <t>3664174002511</t>
  </si>
  <si>
    <t>L-51-710-00</t>
  </si>
  <si>
    <t>Ayala Brut Majeur</t>
  </si>
  <si>
    <t>3113841001000</t>
  </si>
  <si>
    <t>L-60-814-00</t>
  </si>
  <si>
    <t>Ayala Rose Majeur + GB</t>
  </si>
  <si>
    <t>3113841080043</t>
  </si>
  <si>
    <t>L-08-865-00</t>
  </si>
  <si>
    <t>Bacardi 10 Years Gran Reserva Diez</t>
  </si>
  <si>
    <t>7610113005750</t>
  </si>
  <si>
    <t>L-16-800-00</t>
  </si>
  <si>
    <t>Bacardi 8 Years Reserva Ocho</t>
  </si>
  <si>
    <t>7610113001516</t>
  </si>
  <si>
    <t>L-58-090-00</t>
  </si>
  <si>
    <t>Bacardi 8 Years Reserva Ocho + GB</t>
  </si>
  <si>
    <t>7610113017739</t>
  </si>
  <si>
    <t>L-08-814-00</t>
  </si>
  <si>
    <t>Bacardi Anejo Cuatro</t>
  </si>
  <si>
    <t>7610113001417</t>
  </si>
  <si>
    <t>L-16-753-00</t>
  </si>
  <si>
    <t>Bacardi Breezer Lime</t>
  </si>
  <si>
    <t>5010677551397</t>
  </si>
  <si>
    <t>L-04-216-00</t>
  </si>
  <si>
    <t>Bacardi Breezer Orange</t>
  </si>
  <si>
    <t>ml</t>
  </si>
  <si>
    <t>5010677551311</t>
  </si>
  <si>
    <t>L-56-734-00</t>
  </si>
  <si>
    <t>Bacardi Caribbean Espresso Rumtini</t>
  </si>
  <si>
    <t>7610113018354</t>
  </si>
  <si>
    <t>L-59-570-00</t>
  </si>
  <si>
    <t>Bacardi Caribbean Spiced</t>
  </si>
  <si>
    <t>L-08-823-00</t>
  </si>
  <si>
    <t>Bacardi Carta Blanca</t>
  </si>
  <si>
    <t>5010677012218</t>
  </si>
  <si>
    <t>L-50-443-00</t>
  </si>
  <si>
    <t>5010677012232</t>
  </si>
  <si>
    <t>L-08-828-00</t>
  </si>
  <si>
    <t>5010677012379</t>
  </si>
  <si>
    <t>L-50-173-00</t>
  </si>
  <si>
    <t>5010677013147</t>
  </si>
  <si>
    <t>L-08-834-00</t>
  </si>
  <si>
    <t>5010677012850</t>
  </si>
  <si>
    <t>L-08-832-00</t>
  </si>
  <si>
    <t>5010677012171</t>
  </si>
  <si>
    <t>L-08-837-00</t>
  </si>
  <si>
    <t>5010677013253</t>
  </si>
  <si>
    <t>L-25-282-00</t>
  </si>
  <si>
    <t>Bacardi Carta Blanca PET</t>
  </si>
  <si>
    <t>5010677010115</t>
  </si>
  <si>
    <t>L-08-842-00</t>
  </si>
  <si>
    <t>Bacardi Carta Negra</t>
  </si>
  <si>
    <t>5010677039093</t>
  </si>
  <si>
    <t>L-08-844-00</t>
  </si>
  <si>
    <t>5010677038874</t>
  </si>
  <si>
    <t>L-08-847-00</t>
  </si>
  <si>
    <t>Bacardi Carta Oro</t>
  </si>
  <si>
    <t>5010677028899</t>
  </si>
  <si>
    <t>L-08-849-00</t>
  </si>
  <si>
    <t>5010677025812</t>
  </si>
  <si>
    <t>L-08-850-00</t>
  </si>
  <si>
    <t>Bacardi Coconut</t>
  </si>
  <si>
    <t>7610113008744</t>
  </si>
  <si>
    <t>L-57-125-00</t>
  </si>
  <si>
    <t>Bacardi Coquito Limited Edition</t>
  </si>
  <si>
    <t>7610113018941</t>
  </si>
  <si>
    <t>L-23-789-00</t>
  </si>
  <si>
    <t>Bacardi Discovery Pack (3x10CL Bottles)</t>
  </si>
  <si>
    <t>7610113013175</t>
  </si>
  <si>
    <t>L-08-856-00</t>
  </si>
  <si>
    <t>Bacardi Facundo Eximo 10 Years + GB</t>
  </si>
  <si>
    <t>7501008660409</t>
  </si>
  <si>
    <t>L-08-857-00</t>
  </si>
  <si>
    <t>Bacardi Facundo Exquisito + GB</t>
  </si>
  <si>
    <t>7501008660393</t>
  </si>
  <si>
    <t>L-08-858-00</t>
  </si>
  <si>
    <t>Bacardi Facundo Neo + GB</t>
  </si>
  <si>
    <t>7501008660416</t>
  </si>
  <si>
    <t>L-08-859-00</t>
  </si>
  <si>
    <t>Bacardi Facundo Paraiso + GB</t>
  </si>
  <si>
    <t>7501008660423</t>
  </si>
  <si>
    <t>L-51-747-00</t>
  </si>
  <si>
    <t>Bacardi Heritage</t>
  </si>
  <si>
    <t>5010677011792</t>
  </si>
  <si>
    <t>L-08-871-00</t>
  </si>
  <si>
    <t>Bacardi Limon</t>
  </si>
  <si>
    <t>5010677048071</t>
  </si>
  <si>
    <t>L-08-873-00</t>
  </si>
  <si>
    <t>5010677048125</t>
  </si>
  <si>
    <t>L-08-875-00</t>
  </si>
  <si>
    <t>Bacardi Mango</t>
  </si>
  <si>
    <t>5010677460149</t>
  </si>
  <si>
    <t>L-08-879-00</t>
  </si>
  <si>
    <t>Bacardi Mojito</t>
  </si>
  <si>
    <t>7610113000175</t>
  </si>
  <si>
    <t>L-59-725-00</t>
  </si>
  <si>
    <t>Bacardi Punch</t>
  </si>
  <si>
    <t>7610113022528</t>
  </si>
  <si>
    <t>L-08-893-00</t>
  </si>
  <si>
    <t>Bacardi Razz</t>
  </si>
  <si>
    <t>5010677055154</t>
  </si>
  <si>
    <t>L-08-895-00</t>
  </si>
  <si>
    <t>5010677055192</t>
  </si>
  <si>
    <t>L-55-035-00</t>
  </si>
  <si>
    <t>7610113016701</t>
  </si>
  <si>
    <t>L-56-735-00</t>
  </si>
  <si>
    <t>Bacardi Roasted Pineapple Rum Punch</t>
  </si>
  <si>
    <t>7610113018392</t>
  </si>
  <si>
    <t>L-22-488-00</t>
  </si>
  <si>
    <t>Bacardi Spiced</t>
  </si>
  <si>
    <t>7610113007518</t>
  </si>
  <si>
    <t>L-22-486-00</t>
  </si>
  <si>
    <t>7610113007495</t>
  </si>
  <si>
    <t>L-22-487-00</t>
  </si>
  <si>
    <t>7610113009116</t>
  </si>
  <si>
    <t>L-56-733-00</t>
  </si>
  <si>
    <t>Bacardi Toasted Coconut Colada</t>
  </si>
  <si>
    <t>7610113018507</t>
  </si>
  <si>
    <t>L-59-571-00</t>
  </si>
  <si>
    <t>Bacardi Tropical</t>
  </si>
  <si>
    <t>L-19-643-00</t>
  </si>
  <si>
    <t>Badel Pelinkovac</t>
  </si>
  <si>
    <t>3850112110039</t>
  </si>
  <si>
    <t>L-02-645-00</t>
  </si>
  <si>
    <t>Badel Sljivovica</t>
  </si>
  <si>
    <t>3850112121110</t>
  </si>
  <si>
    <t>L-19-644-00</t>
  </si>
  <si>
    <t>3850112121097</t>
  </si>
  <si>
    <t>L-53-825-00</t>
  </si>
  <si>
    <t>Baileys Birthday Cake</t>
  </si>
  <si>
    <t>5011013935116</t>
  </si>
  <si>
    <t>L-03-211-00</t>
  </si>
  <si>
    <t>Baileys Chocolat Luxe</t>
  </si>
  <si>
    <t>5011013999064</t>
  </si>
  <si>
    <t>L-57-415-00</t>
  </si>
  <si>
    <t>Baileys Chocolate Luxe</t>
  </si>
  <si>
    <t>5011013936243</t>
  </si>
  <si>
    <t>L-55-730-00</t>
  </si>
  <si>
    <t>Baileys Colada Limited Edition</t>
  </si>
  <si>
    <t>5011013936021</t>
  </si>
  <si>
    <t>L-23-524-00</t>
  </si>
  <si>
    <t>Baileys Espresso Creme</t>
  </si>
  <si>
    <t>5011013935482</t>
  </si>
  <si>
    <t>L-19-033-00</t>
  </si>
  <si>
    <t>5011013931996</t>
  </si>
  <si>
    <t>L-19-036-00</t>
  </si>
  <si>
    <t>Baileys Irish Cream</t>
  </si>
  <si>
    <t>5011013100217</t>
  </si>
  <si>
    <t>L-03-207-00</t>
  </si>
  <si>
    <t>5011013100200</t>
  </si>
  <si>
    <t>L-04-677-00</t>
  </si>
  <si>
    <t>5011013100156</t>
  </si>
  <si>
    <t>L-04-686-00</t>
  </si>
  <si>
    <t>5011013100118</t>
  </si>
  <si>
    <t>L-04-685-00</t>
  </si>
  <si>
    <t>L-04-682-00</t>
  </si>
  <si>
    <t>5011013100040</t>
  </si>
  <si>
    <t>L-25-279-00</t>
  </si>
  <si>
    <t>Baileys Irish Cream PET</t>
  </si>
  <si>
    <t>5011013100231</t>
  </si>
  <si>
    <t>L-23-265-00</t>
  </si>
  <si>
    <t>Baileys Salted Caramel</t>
  </si>
  <si>
    <t>5011013934546</t>
  </si>
  <si>
    <t>L-03-216-00</t>
  </si>
  <si>
    <t>5011013931293</t>
  </si>
  <si>
    <t>L-04-692-00</t>
  </si>
  <si>
    <t>Baileys Strawberries &amp; Cream</t>
  </si>
  <si>
    <t>5011013933457</t>
  </si>
  <si>
    <t>L-03-291-00</t>
  </si>
  <si>
    <t>Bakers Best Genever</t>
  </si>
  <si>
    <t>8719326186702</t>
  </si>
  <si>
    <t>L-14-690-00</t>
  </si>
  <si>
    <t>Balblair 12 Years + GB</t>
  </si>
  <si>
    <t>5010509881548</t>
  </si>
  <si>
    <t>L-14-691-00</t>
  </si>
  <si>
    <t>Balblair 15 Years + GB</t>
  </si>
  <si>
    <t>5010509881555</t>
  </si>
  <si>
    <t>L-55-780-00</t>
  </si>
  <si>
    <t>Balcones Baby Blue Corn</t>
  </si>
  <si>
    <t>5060542510004</t>
  </si>
  <si>
    <t>L-60-819-00</t>
  </si>
  <si>
    <t>Balcones Eclipse Texas Rye</t>
  </si>
  <si>
    <t>5060542510332</t>
  </si>
  <si>
    <t>L-55-779-00</t>
  </si>
  <si>
    <t>Balcones Texas Pot Still Bourbon</t>
  </si>
  <si>
    <t>5060542510196</t>
  </si>
  <si>
    <t>L-55-782-00</t>
  </si>
  <si>
    <t>Balcones Texas Single Malt Classic Edition</t>
  </si>
  <si>
    <t>5060542510028</t>
  </si>
  <si>
    <t>Ballantine's 12 Years NRF + GB</t>
  </si>
  <si>
    <t>L-51-203-00</t>
  </si>
  <si>
    <t>Ballantine's 17 Years + GB</t>
  </si>
  <si>
    <t>5010106110126</t>
  </si>
  <si>
    <t>L-54-193-00</t>
  </si>
  <si>
    <t>Ballantine's Finest</t>
  </si>
  <si>
    <t>5010106113912</t>
  </si>
  <si>
    <t>L-06-057-00</t>
  </si>
  <si>
    <t>5000299610688</t>
  </si>
  <si>
    <t>L-06-058-00</t>
  </si>
  <si>
    <t>5010106113127</t>
  </si>
  <si>
    <t>L-06-062-00</t>
  </si>
  <si>
    <t>5010106111956</t>
  </si>
  <si>
    <t>L-06-061-00</t>
  </si>
  <si>
    <t>L-58-699-00</t>
  </si>
  <si>
    <t>Ballantines Finest PET</t>
  </si>
  <si>
    <t>L-61-009-00</t>
  </si>
  <si>
    <t>Ballantine's Finest x Borderlands Moxxi's Bar Edition 2</t>
  </si>
  <si>
    <t>5000299629505</t>
  </si>
  <si>
    <t>L-59-499-00</t>
  </si>
  <si>
    <t>Ballantines NRF</t>
  </si>
  <si>
    <t>5000299606292</t>
  </si>
  <si>
    <t>L-19-654-00</t>
  </si>
  <si>
    <t>Ballechin 10 Years + GB</t>
  </si>
  <si>
    <t>5021944087846</t>
  </si>
  <si>
    <t>L-55-327-00</t>
  </si>
  <si>
    <t>Bally 12 Years Pyramide + GB</t>
  </si>
  <si>
    <t>3147699105344</t>
  </si>
  <si>
    <t>L-55-328-00</t>
  </si>
  <si>
    <t>Bally 7 Years Pyramide + GB</t>
  </si>
  <si>
    <t>3147699105351</t>
  </si>
  <si>
    <t>L-07-357-00</t>
  </si>
  <si>
    <t>Balvenie 12 Years American Oak + GB</t>
  </si>
  <si>
    <t>5010327525167</t>
  </si>
  <si>
    <t>L-07-362-00</t>
  </si>
  <si>
    <t>Balvenie 12 Years DoubleWood + GB</t>
  </si>
  <si>
    <t>5010327505138</t>
  </si>
  <si>
    <t>L-14-878-00</t>
  </si>
  <si>
    <t>Balvenie 12 Years Single Barrel + GB</t>
  </si>
  <si>
    <t>5010327525877</t>
  </si>
  <si>
    <t>L-24-129-00</t>
  </si>
  <si>
    <t>Balvenie 14 Years Caribbean Cask + GB</t>
  </si>
  <si>
    <t>5010327524566</t>
  </si>
  <si>
    <t>L-07-381-00</t>
  </si>
  <si>
    <t>Balvenie 14 Years The Week Of Peat + GB</t>
  </si>
  <si>
    <t>5010327525198</t>
  </si>
  <si>
    <t>L-57-056-00</t>
  </si>
  <si>
    <t>Balvenie 16 Years French Oak + GB</t>
  </si>
  <si>
    <t>5010327525464</t>
  </si>
  <si>
    <t>L-55-314-00</t>
  </si>
  <si>
    <t>Balvenie Creation of a Classic + GB</t>
  </si>
  <si>
    <t>5010327525396</t>
  </si>
  <si>
    <t>L-51-781-00</t>
  </si>
  <si>
    <t>Bandoeng 22 Pandan Liqueur</t>
  </si>
  <si>
    <t>8710631221065</t>
  </si>
  <si>
    <t>L-16-728-00</t>
  </si>
  <si>
    <t>Baoruco Reserva Antigua Aged 21+ GB</t>
  </si>
  <si>
    <t>8412148004949</t>
  </si>
  <si>
    <t>L-58-934-00</t>
  </si>
  <si>
    <t>Barbazul Rose Syrah 2021</t>
  </si>
  <si>
    <t>8437008266305</t>
  </si>
  <si>
    <t>L-58-933-00</t>
  </si>
  <si>
    <t>Barbazul Tinto 2020</t>
  </si>
  <si>
    <t>8437008266169</t>
  </si>
  <si>
    <t>L-58-932-00</t>
  </si>
  <si>
    <t>Barbazul Tinto Seleccion 2015</t>
  </si>
  <si>
    <t>8437008266374</t>
  </si>
  <si>
    <t>L-59-603-00</t>
  </si>
  <si>
    <t>Barbazul Tinto Seleccion 2018</t>
  </si>
  <si>
    <t>L-50-846-00</t>
  </si>
  <si>
    <t>Barcelo Anejo</t>
  </si>
  <si>
    <t>7461323129237</t>
  </si>
  <si>
    <t>L-08-950-00</t>
  </si>
  <si>
    <t>Barcelo Blanco</t>
  </si>
  <si>
    <t>7461323129480</t>
  </si>
  <si>
    <t>L-08-955-00</t>
  </si>
  <si>
    <t>Barcelo Gran Anejo</t>
  </si>
  <si>
    <t>7461323129350</t>
  </si>
  <si>
    <t>L-18-433-00</t>
  </si>
  <si>
    <t>Barcelo Imperial + 2 Glasses</t>
  </si>
  <si>
    <t>7461323129138</t>
  </si>
  <si>
    <t>L-17-695-00</t>
  </si>
  <si>
    <t>Barcelo Imperial + GB</t>
  </si>
  <si>
    <t>7461281118885</t>
  </si>
  <si>
    <t>L-17-692-00</t>
  </si>
  <si>
    <t>7461323129459</t>
  </si>
  <si>
    <t>L-60-731-00</t>
  </si>
  <si>
    <t>Barcelo Imperial Maple Cask + GB</t>
  </si>
  <si>
    <t>7461281118601</t>
  </si>
  <si>
    <t>L-17-694-00</t>
  </si>
  <si>
    <t>Barcelo Imperial Onyx + GB</t>
  </si>
  <si>
    <t>7461323129183</t>
  </si>
  <si>
    <t>L-58-179-00</t>
  </si>
  <si>
    <t>Barcelo Imperial Porto Cask Finish + GB</t>
  </si>
  <si>
    <t>7461281118526</t>
  </si>
  <si>
    <t>L-58-549-00</t>
  </si>
  <si>
    <t>Barcelo Imperial Premium Blend 40th Anniversary + GB</t>
  </si>
  <si>
    <t>7461323129473</t>
  </si>
  <si>
    <t>L-01-994-00</t>
  </si>
  <si>
    <t>Bärenfang</t>
  </si>
  <si>
    <t>4000283102022</t>
  </si>
  <si>
    <t>L-03-222-00</t>
  </si>
  <si>
    <t>Barenjager Honey Liqueur</t>
  </si>
  <si>
    <t>4000201570032</t>
  </si>
  <si>
    <t>L-06-078-00</t>
  </si>
  <si>
    <t>Basil Hayden's</t>
  </si>
  <si>
    <t>5060045585073</t>
  </si>
  <si>
    <t>L-52-581-00</t>
  </si>
  <si>
    <t>Bathtub Gin</t>
  </si>
  <si>
    <t>5052598148409</t>
  </si>
  <si>
    <t>L-08-941-00</t>
  </si>
  <si>
    <t>5052598008628</t>
  </si>
  <si>
    <t>L-04-718-00</t>
  </si>
  <si>
    <t>Batida De Coco Mangaroca</t>
  </si>
  <si>
    <t>4003310016095</t>
  </si>
  <si>
    <t>L-04-719-00</t>
  </si>
  <si>
    <t>4003310016354</t>
  </si>
  <si>
    <t>L-55-769-00</t>
  </si>
  <si>
    <t>Battlehill Glengarioch 9 Years + GB</t>
  </si>
  <si>
    <t>5056510002398</t>
  </si>
  <si>
    <t>L-25-212-00</t>
  </si>
  <si>
    <t>Beefeater</t>
  </si>
  <si>
    <t>5000329003022</t>
  </si>
  <si>
    <t>L-16-844-00</t>
  </si>
  <si>
    <t>Beefeater Blood Orange</t>
  </si>
  <si>
    <t>5000299618240</t>
  </si>
  <si>
    <t>L-58-950-00</t>
  </si>
  <si>
    <t>Beefeater Gin</t>
  </si>
  <si>
    <t>5000329002193</t>
  </si>
  <si>
    <t>L-08-928-00</t>
  </si>
  <si>
    <t>L-08-932-00</t>
  </si>
  <si>
    <t>5000329002278</t>
  </si>
  <si>
    <t>L-16-840-00</t>
  </si>
  <si>
    <t>Beefeater Gin 24</t>
  </si>
  <si>
    <t>5000299605004</t>
  </si>
  <si>
    <t>L-08-935-00</t>
  </si>
  <si>
    <t>Beefeater Pink</t>
  </si>
  <si>
    <t>5000299605950</t>
  </si>
  <si>
    <t>L-06-074-00</t>
  </si>
  <si>
    <t>Bell's</t>
  </si>
  <si>
    <t>5000387905634</t>
  </si>
  <si>
    <t>L-06-077-00</t>
  </si>
  <si>
    <t>5000387905504</t>
  </si>
  <si>
    <t>L-16-852-00</t>
  </si>
  <si>
    <t>Beluga Gold Line + GB Leather</t>
  </si>
  <si>
    <t>4603928004158</t>
  </si>
  <si>
    <t>Beluga Noble</t>
  </si>
  <si>
    <t>L-25-200-00</t>
  </si>
  <si>
    <t>Belvedere</t>
  </si>
  <si>
    <t>5901041003324</t>
  </si>
  <si>
    <t>L-10-083-00</t>
  </si>
  <si>
    <t>5901041003430</t>
  </si>
  <si>
    <t>L-10-085-00</t>
  </si>
  <si>
    <t>5901041003003</t>
  </si>
  <si>
    <t>L-10-089-00</t>
  </si>
  <si>
    <t>5901041003362</t>
  </si>
  <si>
    <t>L-10-087-00</t>
  </si>
  <si>
    <t>5901041003423</t>
  </si>
  <si>
    <t>L-11-157-00</t>
  </si>
  <si>
    <t>5901041003164</t>
  </si>
  <si>
    <t>15901041003161</t>
  </si>
  <si>
    <t>L-10-090-00</t>
  </si>
  <si>
    <t>L-60-427-00</t>
  </si>
  <si>
    <t>5901867813947</t>
  </si>
  <si>
    <t>L-10-092-00</t>
  </si>
  <si>
    <t>5901041003409</t>
  </si>
  <si>
    <t>Belvedere Heritage 176</t>
  </si>
  <si>
    <t>L-10-077-00</t>
  </si>
  <si>
    <t>Belvedere Lake Bartezek</t>
  </si>
  <si>
    <t>5901867806451</t>
  </si>
  <si>
    <t>L-54-639-00</t>
  </si>
  <si>
    <t>5901867806666</t>
  </si>
  <si>
    <t>L-55-289-00</t>
  </si>
  <si>
    <t>Belvedere Organic Infusions Blackberry &amp; Lemongrass</t>
  </si>
  <si>
    <t>5901867813046</t>
  </si>
  <si>
    <t>L-58-460-00</t>
  </si>
  <si>
    <t>5901867813237</t>
  </si>
  <si>
    <t>Belvedere Organic Infusions Lemon &amp; Basil</t>
  </si>
  <si>
    <t>L-58-459-00</t>
  </si>
  <si>
    <t>5901867813244</t>
  </si>
  <si>
    <t>L-55-291-00</t>
  </si>
  <si>
    <t>Belvedere Organic Infusions Pear &amp; Ginger</t>
  </si>
  <si>
    <t>5901867813060</t>
  </si>
  <si>
    <t>L-58-458-00</t>
  </si>
  <si>
    <t>5901867813251</t>
  </si>
  <si>
    <t>L-10-080-00</t>
  </si>
  <si>
    <t>Belvedere Smogory Forest</t>
  </si>
  <si>
    <t>5901867804532</t>
  </si>
  <si>
    <t>L-57-363-00</t>
  </si>
  <si>
    <t>Benriach 10 Years + GB</t>
  </si>
  <si>
    <t>5060716140402</t>
  </si>
  <si>
    <t>L-07-195-00</t>
  </si>
  <si>
    <t>Benriach 10 Years The Original Ten + GB</t>
  </si>
  <si>
    <t>5060399680547</t>
  </si>
  <si>
    <t>L-50-338-00</t>
  </si>
  <si>
    <t>Benriach 10 Years The Smoky Ten + GB</t>
  </si>
  <si>
    <t>5060399687300</t>
  </si>
  <si>
    <t>L-14-908-00</t>
  </si>
  <si>
    <t>Benriach 12 Years The Smoky Twelve + GB</t>
  </si>
  <si>
    <t>5060716140259</t>
  </si>
  <si>
    <t>L-58-924-00</t>
  </si>
  <si>
    <t>Benriach 16 Years Three Cask Matured + GB</t>
  </si>
  <si>
    <t>5060088790120</t>
  </si>
  <si>
    <t>L-56-498-00</t>
  </si>
  <si>
    <t>Benriach 21 Years + GB</t>
  </si>
  <si>
    <t>5060716140013</t>
  </si>
  <si>
    <t>L-53-153-00</t>
  </si>
  <si>
    <t>Benriach 30 Years The Thirty + GB</t>
  </si>
  <si>
    <t>5060716140044</t>
  </si>
  <si>
    <t>L-57-030-00</t>
  </si>
  <si>
    <t>Benriach Quarter Cask Classic + GB</t>
  </si>
  <si>
    <t>5060716140419</t>
  </si>
  <si>
    <t>L-07-218-00</t>
  </si>
  <si>
    <t>Benromach 10 Years + GB</t>
  </si>
  <si>
    <t>5020613023680</t>
  </si>
  <si>
    <t>L-26-653-00</t>
  </si>
  <si>
    <t>Benromach Speyside 15 Years + GB</t>
  </si>
  <si>
    <t>5020613051485</t>
  </si>
  <si>
    <t>L-59-897-00</t>
  </si>
  <si>
    <t>Berentzen Apfelkorn</t>
  </si>
  <si>
    <t>4041500023621</t>
  </si>
  <si>
    <t>L-04-697-00</t>
  </si>
  <si>
    <t>4041500136024</t>
  </si>
  <si>
    <t>L-04-699-00</t>
  </si>
  <si>
    <t>4041500023652</t>
  </si>
  <si>
    <t>L-13-077-00</t>
  </si>
  <si>
    <t>Berentzen Apfelkorn - Zakflacon</t>
  </si>
  <si>
    <t>40415260</t>
  </si>
  <si>
    <t>L-13-079-00</t>
  </si>
  <si>
    <t>Berentzen Caramel Cream</t>
  </si>
  <si>
    <t>4041500285128</t>
  </si>
  <si>
    <t>L-04-704-00</t>
  </si>
  <si>
    <t>Berentzen Maracuja</t>
  </si>
  <si>
    <t>4041500055028</t>
  </si>
  <si>
    <t>L-50-995-00</t>
  </si>
  <si>
    <t>Berentzen Passionfruit Cream</t>
  </si>
  <si>
    <t>4041500282028</t>
  </si>
  <si>
    <t>L-19-046-00</t>
  </si>
  <si>
    <t>Berentzen Peer</t>
  </si>
  <si>
    <t>4041500040949</t>
  </si>
  <si>
    <t>L-23-570-00</t>
  </si>
  <si>
    <t>Berentzen Raspberry Cream</t>
  </si>
  <si>
    <t>4041500281021</t>
  </si>
  <si>
    <t>L-04-707-00</t>
  </si>
  <si>
    <t>Berentzen Saurer Apfel</t>
  </si>
  <si>
    <t>4041500037024</t>
  </si>
  <si>
    <t>L-13-099-00</t>
  </si>
  <si>
    <t>Berentzen Traditionskorn</t>
  </si>
  <si>
    <t>4041500061029</t>
  </si>
  <si>
    <t>L-04-709-00</t>
  </si>
  <si>
    <t>Berentzen Waldfrucht</t>
  </si>
  <si>
    <t>4041500245023</t>
  </si>
  <si>
    <t>L-04-710-00</t>
  </si>
  <si>
    <t>Berentzen Waldmeister</t>
  </si>
  <si>
    <t>4041500119027</t>
  </si>
  <si>
    <t>L-13-102-00</t>
  </si>
  <si>
    <t>Berentzen White Chocolate Macadamia</t>
  </si>
  <si>
    <t>4041500285227</t>
  </si>
  <si>
    <t>L-13-103-00</t>
  </si>
  <si>
    <t>Berentzen Wild Kirsch</t>
  </si>
  <si>
    <t>4041500241025</t>
  </si>
  <si>
    <t>L-02-982-00</t>
  </si>
  <si>
    <t>Berliner Brandstifter Dry Gin</t>
  </si>
  <si>
    <t>4013228493208</t>
  </si>
  <si>
    <t>L-13-115-00</t>
  </si>
  <si>
    <t>Berliner Luft Bangarang</t>
  </si>
  <si>
    <t>4013228206204</t>
  </si>
  <si>
    <t>L-19-725-00</t>
  </si>
  <si>
    <t>Berliner Luft Lindenblüte Likör</t>
  </si>
  <si>
    <t>4013228459204</t>
  </si>
  <si>
    <t>L-04-715-00</t>
  </si>
  <si>
    <t>Berliner Luft Pfefferminz Likör</t>
  </si>
  <si>
    <t>4013228325202</t>
  </si>
  <si>
    <t>L-04-716-00</t>
  </si>
  <si>
    <t>4013228325103</t>
  </si>
  <si>
    <t>L-55-691-00</t>
  </si>
  <si>
    <t>Bertola Sherry Cream</t>
  </si>
  <si>
    <t>8410051051753</t>
  </si>
  <si>
    <t>L-55-692-00</t>
  </si>
  <si>
    <t>Bertola Sherry Medium</t>
  </si>
  <si>
    <t>8410051052750</t>
  </si>
  <si>
    <t>L-00-329-00</t>
  </si>
  <si>
    <t>Beveland Blue Curacao</t>
  </si>
  <si>
    <t>8414771850252</t>
  </si>
  <si>
    <t>L-55-936-00</t>
  </si>
  <si>
    <t>Beylerbeyi Gobek Raki NRF</t>
  </si>
  <si>
    <t>8698779190514</t>
  </si>
  <si>
    <t>L-55-935-00</t>
  </si>
  <si>
    <t>8698779190538</t>
  </si>
  <si>
    <t>L-55-934-00</t>
  </si>
  <si>
    <t>8698779190187</t>
  </si>
  <si>
    <t>L-04-714-00</t>
  </si>
  <si>
    <t>Bicerin Chocolate Liqueur</t>
  </si>
  <si>
    <t>8003750001725</t>
  </si>
  <si>
    <t>L-04-018-00</t>
  </si>
  <si>
    <t>Birra Moretti</t>
  </si>
  <si>
    <t>80114024</t>
  </si>
  <si>
    <t>L-60-947-00</t>
  </si>
  <si>
    <t>Birra Moretti La Rossa</t>
  </si>
  <si>
    <t>8006890623062</t>
  </si>
  <si>
    <t>L-04-022-00</t>
  </si>
  <si>
    <t>8001435350250</t>
  </si>
  <si>
    <t>L-19-727-00</t>
  </si>
  <si>
    <t>Bitter Truth Apricot Likeur</t>
  </si>
  <si>
    <t>4260167660080</t>
  </si>
  <si>
    <t>L-05-252-00</t>
  </si>
  <si>
    <t>Bitter Truth Aromatic Old Time</t>
  </si>
  <si>
    <t>4260167660004</t>
  </si>
  <si>
    <t>L-05-253-00</t>
  </si>
  <si>
    <t>Bitter Truth Celery</t>
  </si>
  <si>
    <t>4260167660066</t>
  </si>
  <si>
    <t>L-05-255-00</t>
  </si>
  <si>
    <t>Bitter Truth Chocolate Bitters</t>
  </si>
  <si>
    <t>4260167660103</t>
  </si>
  <si>
    <t>L-05-256-00</t>
  </si>
  <si>
    <t>Bitter Truth Creolo</t>
  </si>
  <si>
    <t>4260167660158</t>
  </si>
  <si>
    <t>L-19-731-00</t>
  </si>
  <si>
    <t>Bitter Truth Golden Falernum</t>
  </si>
  <si>
    <t>4260167660806</t>
  </si>
  <si>
    <t>L-05-257-00</t>
  </si>
  <si>
    <t>Bitter Truth Grapefruit</t>
  </si>
  <si>
    <t>4260167660110</t>
  </si>
  <si>
    <t>L-05-259-00</t>
  </si>
  <si>
    <t>Bitter Truth Lemon</t>
  </si>
  <si>
    <t>4260167660028</t>
  </si>
  <si>
    <t>L-05-260-00</t>
  </si>
  <si>
    <t>Bitter Truth Orange</t>
  </si>
  <si>
    <t>4260167660011</t>
  </si>
  <si>
    <t>L-55-962-00</t>
  </si>
  <si>
    <t>Bitter Truth Peach Bitters</t>
  </si>
  <si>
    <t>4260167661025</t>
  </si>
  <si>
    <t>L-19-733-00</t>
  </si>
  <si>
    <t>Bitter Truth Pimento Dram</t>
  </si>
  <si>
    <t>4260167660097</t>
  </si>
  <si>
    <t>L-19-728-00</t>
  </si>
  <si>
    <t>Bitter Truth Violette Liquor</t>
  </si>
  <si>
    <t>4260167660073</t>
  </si>
  <si>
    <t>L-06-135-00</t>
  </si>
  <si>
    <t>Black &amp; White</t>
  </si>
  <si>
    <t>50196135</t>
  </si>
  <si>
    <t>L-06-138-00</t>
  </si>
  <si>
    <t>50196081</t>
  </si>
  <si>
    <t>L-06-139-00</t>
  </si>
  <si>
    <t>L-25-325-00</t>
  </si>
  <si>
    <t>Black Bottle</t>
  </si>
  <si>
    <t>5029704111442</t>
  </si>
  <si>
    <t>L-10-276-00</t>
  </si>
  <si>
    <t>Black Bottle 10 Years + GB</t>
  </si>
  <si>
    <t>5029704219810</t>
  </si>
  <si>
    <t>L-53-805-00</t>
  </si>
  <si>
    <t>Black Bottle Double Cask</t>
  </si>
  <si>
    <t>5029704220441</t>
  </si>
  <si>
    <t>L-53-804-00</t>
  </si>
  <si>
    <t>Black Bottle Island Smoke</t>
  </si>
  <si>
    <t>5029704220458</t>
  </si>
  <si>
    <t>L-60-714-00</t>
  </si>
  <si>
    <t>Black Bull 18 Years Limited Edition + GB</t>
  </si>
  <si>
    <t>5056510005290</t>
  </si>
  <si>
    <t>L-60-715-00</t>
  </si>
  <si>
    <t>Black Bull 30 Years Limited Edition + GB</t>
  </si>
  <si>
    <t>5056510005306</t>
  </si>
  <si>
    <t>L-56-524-00</t>
  </si>
  <si>
    <t>Black Bull 8 Years</t>
  </si>
  <si>
    <t>5060294566106</t>
  </si>
  <si>
    <t>L-06-068-00</t>
  </si>
  <si>
    <t>Black Bull Kyloe</t>
  </si>
  <si>
    <t>5060294564188</t>
  </si>
  <si>
    <t>L-60-716-00</t>
  </si>
  <si>
    <t>Black Bull Kyloe Peated Finish</t>
  </si>
  <si>
    <t>5056510006587</t>
  </si>
  <si>
    <t>L-08-806-00</t>
  </si>
  <si>
    <t>Black Cow Pure Milk Vodka</t>
  </si>
  <si>
    <t>5060323760000</t>
  </si>
  <si>
    <t>L-52-562-00</t>
  </si>
  <si>
    <t>Black Irish Whisky With Stout</t>
  </si>
  <si>
    <t>5060434133656</t>
  </si>
  <si>
    <t>L-03-874-00</t>
  </si>
  <si>
    <t>Black Magic Spiced</t>
  </si>
  <si>
    <t>088004022570</t>
  </si>
  <si>
    <t>L-00-945-00</t>
  </si>
  <si>
    <t>Black Scanlan Honey</t>
  </si>
  <si>
    <t>3014409007437</t>
  </si>
  <si>
    <t>L-60-073-00</t>
  </si>
  <si>
    <t>Black Tears Spiced Cuban Rum</t>
  </si>
  <si>
    <t>8500000590294</t>
  </si>
  <si>
    <t>L-25-271-00</t>
  </si>
  <si>
    <t>Black Tomato Gin</t>
  </si>
  <si>
    <t>867474000420</t>
  </si>
  <si>
    <t>L-08-626-00</t>
  </si>
  <si>
    <t>8719324223027</t>
  </si>
  <si>
    <t>L-24-225-00</t>
  </si>
  <si>
    <t>8719324223607</t>
  </si>
  <si>
    <t>L-58-010-00</t>
  </si>
  <si>
    <t>Black Velvet</t>
  </si>
  <si>
    <t>096749003228</t>
  </si>
  <si>
    <t>L-54-644-00</t>
  </si>
  <si>
    <t>096749003129</t>
  </si>
  <si>
    <t>L-06-129-00</t>
  </si>
  <si>
    <t>Black Velvet 8 Years Reserve</t>
  </si>
  <si>
    <t>683899122529</t>
  </si>
  <si>
    <t>Black Velvet Toasted Caramel</t>
  </si>
  <si>
    <t>096749003266</t>
  </si>
  <si>
    <t>L-55-715-00</t>
  </si>
  <si>
    <t>L-08-945-00</t>
  </si>
  <si>
    <t>Blackwell Fine Jamaican Rum</t>
  </si>
  <si>
    <t>5060119770107</t>
  </si>
  <si>
    <t>L-51-676-00</t>
  </si>
  <si>
    <t>Blackwell Fine Jamaican Rum - 007 Limited Edition</t>
  </si>
  <si>
    <t>5060741980011</t>
  </si>
  <si>
    <t>L-61-020-00</t>
  </si>
  <si>
    <t>Blackwoods Vintage 2021 Navy Strength Gin</t>
  </si>
  <si>
    <t>5060069050212</t>
  </si>
  <si>
    <t>L-51-950-00</t>
  </si>
  <si>
    <t>Blair Athol 12 Years - Flora &amp; Fauna</t>
  </si>
  <si>
    <t>5000281067582</t>
  </si>
  <si>
    <t>L-05-194-00</t>
  </si>
  <si>
    <t>Blankenheym Oude</t>
  </si>
  <si>
    <t>8710415910819</t>
  </si>
  <si>
    <t>L-14-226-00</t>
  </si>
  <si>
    <t>Blanton's Original + GB</t>
  </si>
  <si>
    <t>080244002039</t>
  </si>
  <si>
    <t>L-16-879-00</t>
  </si>
  <si>
    <t>Bloom Jasmine &amp; Rose Gin</t>
  </si>
  <si>
    <t>5010296004595</t>
  </si>
  <si>
    <t>L-09-679-00</t>
  </si>
  <si>
    <t>Bloom London Dry Gin</t>
  </si>
  <si>
    <t>5010296169249</t>
  </si>
  <si>
    <t>L-18-749-00</t>
  </si>
  <si>
    <t>5010296002256</t>
  </si>
  <si>
    <t>L-22-522-00</t>
  </si>
  <si>
    <t>Bloom Passionfruit &amp; Vanillablossom</t>
  </si>
  <si>
    <t>5010296010763</t>
  </si>
  <si>
    <t>L-58-329-00</t>
  </si>
  <si>
    <t>Blossom Costa Blanca</t>
  </si>
  <si>
    <t>8437020140492</t>
  </si>
  <si>
    <t>L-58-328-00</t>
  </si>
  <si>
    <t>Blossom Peach</t>
  </si>
  <si>
    <t>8437020140027</t>
  </si>
  <si>
    <t>L-55-666-00</t>
  </si>
  <si>
    <t>Blue Mauritius Gold</t>
  </si>
  <si>
    <t>6091313770012</t>
  </si>
  <si>
    <t>L-23-952-00</t>
  </si>
  <si>
    <t>Blue Velvet Gin</t>
  </si>
  <si>
    <t>8425402482384</t>
  </si>
  <si>
    <t>L-16-880-00</t>
  </si>
  <si>
    <t>Bluecoat Gin</t>
  </si>
  <si>
    <t>8581980016332</t>
  </si>
  <si>
    <t>L-23-514-00</t>
  </si>
  <si>
    <t>Bobby's Jenever</t>
  </si>
  <si>
    <t>8710631119591</t>
  </si>
  <si>
    <t>L-10-159-00</t>
  </si>
  <si>
    <t>Bobby's Schiedam Dry Gin</t>
  </si>
  <si>
    <t>8710631119034</t>
  </si>
  <si>
    <t>L-59-388-00</t>
  </si>
  <si>
    <t>Bodega Gotica Verdejo Badajo 2022</t>
  </si>
  <si>
    <t>L-05-201-00</t>
  </si>
  <si>
    <t>Bokma Jong Rond</t>
  </si>
  <si>
    <t>8716000014412</t>
  </si>
  <si>
    <t>L-19-745-00</t>
  </si>
  <si>
    <t>Bokma Jong Vierkant</t>
  </si>
  <si>
    <t>8716000014368</t>
  </si>
  <si>
    <t>L-05-202-00</t>
  </si>
  <si>
    <t>8716000014313</t>
  </si>
  <si>
    <t>L-05-203-00</t>
  </si>
  <si>
    <t>Bokma Oude Jenever - Rond</t>
  </si>
  <si>
    <t>8716000014603</t>
  </si>
  <si>
    <t>L-19-746-00</t>
  </si>
  <si>
    <t>Bokma Oude Jenever - Vierkant</t>
  </si>
  <si>
    <t>8716000011466</t>
  </si>
  <si>
    <t>L-05-204-00</t>
  </si>
  <si>
    <t>8716000011411</t>
  </si>
  <si>
    <t>L-12-574-00</t>
  </si>
  <si>
    <t>Bollinger Brut Special Cuvee + GB</t>
  </si>
  <si>
    <t>3052853077682</t>
  </si>
  <si>
    <t>3052853075954</t>
  </si>
  <si>
    <t>L-12-575-00</t>
  </si>
  <si>
    <t>Bollinger Brut Special Cuvee DF-Label + GB</t>
  </si>
  <si>
    <t>L-52-121-00</t>
  </si>
  <si>
    <t>Bollinger Rose DF-Label + GB</t>
  </si>
  <si>
    <t>3052853078450</t>
  </si>
  <si>
    <t>L-04-226-00</t>
  </si>
  <si>
    <t>Bollinger Special Cuvee Brut</t>
  </si>
  <si>
    <t>3052853075909</t>
  </si>
  <si>
    <t>L-58-024-00</t>
  </si>
  <si>
    <t>Bollinger Special Cuvee DF-Label + GB</t>
  </si>
  <si>
    <t>L-05-207-00</t>
  </si>
  <si>
    <t>Bols Advocaat Dun</t>
  </si>
  <si>
    <t>8716000968968</t>
  </si>
  <si>
    <t>L-05-208-00</t>
  </si>
  <si>
    <t>Bols Amaretto</t>
  </si>
  <si>
    <t>8716000964694</t>
  </si>
  <si>
    <t>L-05-210-00</t>
  </si>
  <si>
    <t>Bols Apricot Brandy</t>
  </si>
  <si>
    <t>8716000965240</t>
  </si>
  <si>
    <t>L-05-212-00</t>
  </si>
  <si>
    <t>Bols Blue Curacao</t>
  </si>
  <si>
    <t>8716000965226</t>
  </si>
  <si>
    <t>L-50-052-00</t>
  </si>
  <si>
    <t>Bols Butterscotch</t>
  </si>
  <si>
    <t>8716000966353</t>
  </si>
  <si>
    <t>L-05-213-00</t>
  </si>
  <si>
    <t>Bols Cherry Brandy</t>
  </si>
  <si>
    <t>8716000965165</t>
  </si>
  <si>
    <t>L-05-215-00</t>
  </si>
  <si>
    <t>Bols Coconut</t>
  </si>
  <si>
    <t>8716000965141</t>
  </si>
  <si>
    <t>L-19-759-00</t>
  </si>
  <si>
    <t>Bols Corenwijn</t>
  </si>
  <si>
    <t>87160628</t>
  </si>
  <si>
    <t>L-05-217-00</t>
  </si>
  <si>
    <t>8710415904313</t>
  </si>
  <si>
    <t>L-13-480-00</t>
  </si>
  <si>
    <t>Bols Creme De Banana</t>
  </si>
  <si>
    <t>8716000965004</t>
  </si>
  <si>
    <t>L-05-218-00</t>
  </si>
  <si>
    <t>Bols Creme De Cacao Brown</t>
  </si>
  <si>
    <t>8716000964984</t>
  </si>
  <si>
    <t>L-05-219-00</t>
  </si>
  <si>
    <t>Bols Creme De Cacao White</t>
  </si>
  <si>
    <t>8716000964960</t>
  </si>
  <si>
    <t>L-05-220-00</t>
  </si>
  <si>
    <t>Bols Creme De Cassis</t>
  </si>
  <si>
    <t>8716000964922</t>
  </si>
  <si>
    <t>L-05-221-00</t>
  </si>
  <si>
    <t>Bols Dry Orange Curacao</t>
  </si>
  <si>
    <t>8716000964908</t>
  </si>
  <si>
    <t>L-05-222-00</t>
  </si>
  <si>
    <t>Bols Elderflower</t>
  </si>
  <si>
    <t>8716000967992</t>
  </si>
  <si>
    <t>L-05-223-00</t>
  </si>
  <si>
    <t>Bols Genever</t>
  </si>
  <si>
    <t>8716000967381</t>
  </si>
  <si>
    <t>L-05-225-00</t>
  </si>
  <si>
    <t>Bols Goldstrike</t>
  </si>
  <si>
    <t>8716000957726</t>
  </si>
  <si>
    <t>L-13-070-00</t>
  </si>
  <si>
    <t>Bols Green Banana</t>
  </si>
  <si>
    <t>8716000964885</t>
  </si>
  <si>
    <t>L-19-771-00</t>
  </si>
  <si>
    <t>Bols Jonge Jenever</t>
  </si>
  <si>
    <t>8710415910116</t>
  </si>
  <si>
    <t>L-05-228-00</t>
  </si>
  <si>
    <t>8710415910109</t>
  </si>
  <si>
    <t>L-50-481-00</t>
  </si>
  <si>
    <t>Bols Kirsch</t>
  </si>
  <si>
    <t>8716000964861</t>
  </si>
  <si>
    <t>L-05-231-00</t>
  </si>
  <si>
    <t>Bols Lychee</t>
  </si>
  <si>
    <t>8716000964816</t>
  </si>
  <si>
    <t>L-05-232-00</t>
  </si>
  <si>
    <t>Bols Mango</t>
  </si>
  <si>
    <t>8716000967152</t>
  </si>
  <si>
    <t>L-05-233-00</t>
  </si>
  <si>
    <t>Bols Maraschino</t>
  </si>
  <si>
    <t>8716000964793</t>
  </si>
  <si>
    <t>L-04-665-00</t>
  </si>
  <si>
    <t>Bols Melon</t>
  </si>
  <si>
    <t>8716000964755</t>
  </si>
  <si>
    <t>L-05-235-00</t>
  </si>
  <si>
    <t>Bols Parfait Amour</t>
  </si>
  <si>
    <t>8716000964717</t>
  </si>
  <si>
    <t>L-13-072-00</t>
  </si>
  <si>
    <t>Bols Passion Fruit</t>
  </si>
  <si>
    <t>8716000965271</t>
  </si>
  <si>
    <t>L-05-237-00</t>
  </si>
  <si>
    <t>Bols Peach</t>
  </si>
  <si>
    <t>8716000965295</t>
  </si>
  <si>
    <t>L-05-238-00</t>
  </si>
  <si>
    <t>Bols Peppermint Green</t>
  </si>
  <si>
    <t>8716000965417</t>
  </si>
  <si>
    <t>L-05-239-00</t>
  </si>
  <si>
    <t>Bols Raspberry</t>
  </si>
  <si>
    <t>8716000965370</t>
  </si>
  <si>
    <t>L-05-241-00</t>
  </si>
  <si>
    <t>Bols Silverstrike</t>
  </si>
  <si>
    <t>8716000967619</t>
  </si>
  <si>
    <t>L-05-242-00</t>
  </si>
  <si>
    <t>Bols Sour Apple</t>
  </si>
  <si>
    <t>8716000966414</t>
  </si>
  <si>
    <t>L-05-243-00</t>
  </si>
  <si>
    <t>Bols Strawberry</t>
  </si>
  <si>
    <t>8716000965332</t>
  </si>
  <si>
    <t>L-05-245-00</t>
  </si>
  <si>
    <t>Bols Triple Sec</t>
  </si>
  <si>
    <t>8716000965066</t>
  </si>
  <si>
    <t>L-04-666-00</t>
  </si>
  <si>
    <t>Bols Vanille</t>
  </si>
  <si>
    <t>8716000965318</t>
  </si>
  <si>
    <t>L-08-984-00</t>
  </si>
  <si>
    <t>Bols Vodka</t>
  </si>
  <si>
    <t>8716000968913</t>
  </si>
  <si>
    <t>L-50-058-00</t>
  </si>
  <si>
    <t>Bols Watermelon</t>
  </si>
  <si>
    <t>8716000967879</t>
  </si>
  <si>
    <t>L-05-247-00</t>
  </si>
  <si>
    <t>Bols Yoghurt</t>
  </si>
  <si>
    <t>8716000967541</t>
  </si>
  <si>
    <t>L-19-773-00</t>
  </si>
  <si>
    <t>Bols Zeer Oude Genever</t>
  </si>
  <si>
    <t>8716000966865</t>
  </si>
  <si>
    <t>L-05-249-00</t>
  </si>
  <si>
    <t>8716000960566</t>
  </si>
  <si>
    <t>L-19-778-00</t>
  </si>
  <si>
    <t>Bombay Bramble</t>
  </si>
  <si>
    <t>7640175742522</t>
  </si>
  <si>
    <t>L-56-420-00</t>
  </si>
  <si>
    <t>Bombay Citron Presse</t>
  </si>
  <si>
    <t>7640175744168</t>
  </si>
  <si>
    <t>L-16-888-00</t>
  </si>
  <si>
    <t>Bombay London Dry Gin</t>
  </si>
  <si>
    <t>5010677710497</t>
  </si>
  <si>
    <t>L-16-895-00</t>
  </si>
  <si>
    <t>Bombay Sapphire</t>
  </si>
  <si>
    <t>080480000066</t>
  </si>
  <si>
    <t>L-08-973-00</t>
  </si>
  <si>
    <t>5010677713009</t>
  </si>
  <si>
    <t>L-08-976-00</t>
  </si>
  <si>
    <t>5010677714006</t>
  </si>
  <si>
    <t>L-08-978-00</t>
  </si>
  <si>
    <t>5010677716000</t>
  </si>
  <si>
    <t>L-16-905-00</t>
  </si>
  <si>
    <t>Bombay Sapphire East</t>
  </si>
  <si>
    <t>5010677180016</t>
  </si>
  <si>
    <t>L-53-349-00</t>
  </si>
  <si>
    <t>Bombay Sapphire PET</t>
  </si>
  <si>
    <t>76420443</t>
  </si>
  <si>
    <t>L-53-960-00</t>
  </si>
  <si>
    <t>Bombay Sapphire Premier Cru</t>
  </si>
  <si>
    <t>7640175743642</t>
  </si>
  <si>
    <t>L-52-809-00</t>
  </si>
  <si>
    <t>Bombay Sapphire Sunset Special Edition</t>
  </si>
  <si>
    <t>7640175743284</t>
  </si>
  <si>
    <t>L-05-191-00</t>
  </si>
  <si>
    <t>Bommerlunder</t>
  </si>
  <si>
    <t>4038600001017</t>
  </si>
  <si>
    <t>L-13-457-00</t>
  </si>
  <si>
    <t>Bommerlunder Gold</t>
  </si>
  <si>
    <t>4038600046797</t>
  </si>
  <si>
    <t>L-56-303-00</t>
  </si>
  <si>
    <t>Bonailie Blended Malt + GB</t>
  </si>
  <si>
    <t>851370006648</t>
  </si>
  <si>
    <t>L-51-059-00</t>
  </si>
  <si>
    <t>Bonpland 14 Years XO St. Lucia Distillers + GB</t>
  </si>
  <si>
    <t>4260270192492</t>
  </si>
  <si>
    <t>L-51-123-00</t>
  </si>
  <si>
    <t>Bonpland Blanc VSOP</t>
  </si>
  <si>
    <t>4260270194915</t>
  </si>
  <si>
    <t>L-51-124-00</t>
  </si>
  <si>
    <t>Bonpland Rouge VSOP</t>
  </si>
  <si>
    <t>4260270194939</t>
  </si>
  <si>
    <t>L-57-337-00</t>
  </si>
  <si>
    <t>Bonpland Suave Rum &amp; Grape + GB</t>
  </si>
  <si>
    <t>4260270192621</t>
  </si>
  <si>
    <t>L-54-688-00</t>
  </si>
  <si>
    <t>Bonpland XO</t>
  </si>
  <si>
    <t>4260270194489</t>
  </si>
  <si>
    <t>L-09-487-00</t>
  </si>
  <si>
    <t>Boodles Gin</t>
  </si>
  <si>
    <t>811538010696</t>
  </si>
  <si>
    <t>L-05-263-00</t>
  </si>
  <si>
    <t>Boomsma Beerenburg</t>
  </si>
  <si>
    <t>8711114110456</t>
  </si>
  <si>
    <t>L-19-789-00</t>
  </si>
  <si>
    <t>Boomsma Bramen</t>
  </si>
  <si>
    <t>8711114135138</t>
  </si>
  <si>
    <t>L-19-792-00</t>
  </si>
  <si>
    <t>Boomsma Cloosterlikeur</t>
  </si>
  <si>
    <t>8711114118049</t>
  </si>
  <si>
    <t>L-19-793-00</t>
  </si>
  <si>
    <t>Boomsma Hagel En Donder Anijslikeur</t>
  </si>
  <si>
    <t>8711114105056</t>
  </si>
  <si>
    <t>L-19-797-00</t>
  </si>
  <si>
    <t>Boomsma Jong</t>
  </si>
  <si>
    <t>8711114103137</t>
  </si>
  <si>
    <t>L-05-265-00</t>
  </si>
  <si>
    <t>8711114103052</t>
  </si>
  <si>
    <t>L-25-389-00</t>
  </si>
  <si>
    <t>Boomsma Koffielikeur</t>
  </si>
  <si>
    <t>8711114137019</t>
  </si>
  <si>
    <t>L-19-798-00</t>
  </si>
  <si>
    <t>Boomsma Vlierbessen</t>
  </si>
  <si>
    <t>8711114132137</t>
  </si>
  <si>
    <t>L-13-109-00</t>
  </si>
  <si>
    <t>Borghetti Espresso Liqueur</t>
  </si>
  <si>
    <t>8004400007111</t>
  </si>
  <si>
    <t>L-18-426-00</t>
  </si>
  <si>
    <t>Borgoe Extra Rum</t>
  </si>
  <si>
    <t>658731102021</t>
  </si>
  <si>
    <t>L-24-173-00</t>
  </si>
  <si>
    <t>Borgoe Gold Rum</t>
  </si>
  <si>
    <t>658731202011</t>
  </si>
  <si>
    <t>L-16-935-00</t>
  </si>
  <si>
    <t>658731202004</t>
  </si>
  <si>
    <t>L-25-296-00</t>
  </si>
  <si>
    <t>Boswandeling</t>
  </si>
  <si>
    <t>8714432001314</t>
  </si>
  <si>
    <t>L-11-730-00</t>
  </si>
  <si>
    <t>8714432100604</t>
  </si>
  <si>
    <t>L-04-723-00</t>
  </si>
  <si>
    <t>8714432000607</t>
  </si>
  <si>
    <t>L-24-983-00</t>
  </si>
  <si>
    <t>Boswandeling Pink</t>
  </si>
  <si>
    <t>8714432171840</t>
  </si>
  <si>
    <t>L-51-614-00</t>
  </si>
  <si>
    <t>Botran 15 Years</t>
  </si>
  <si>
    <t>7401005008122</t>
  </si>
  <si>
    <t>L-51-695-00</t>
  </si>
  <si>
    <t>Botran Cobre + GB</t>
  </si>
  <si>
    <t>7401005011344</t>
  </si>
  <si>
    <t>L-59-785-00</t>
  </si>
  <si>
    <t>Botran Miracielo Spiced Rum</t>
  </si>
  <si>
    <t>7401005012617</t>
  </si>
  <si>
    <t>L-21-057-00</t>
  </si>
  <si>
    <t>L-58-737-00</t>
  </si>
  <si>
    <t>Botran No.18 Reserva De La Familia</t>
  </si>
  <si>
    <t>7401005015519</t>
  </si>
  <si>
    <t>L-58-087-00</t>
  </si>
  <si>
    <t>Botran Ron De Guatemala No.8</t>
  </si>
  <si>
    <t>7401005015489</t>
  </si>
  <si>
    <t>L-52-609-00</t>
  </si>
  <si>
    <t>Bottega Pink Gold Prosecco DOC Rose</t>
  </si>
  <si>
    <t>8005829986674</t>
  </si>
  <si>
    <t>L-60-361-00</t>
  </si>
  <si>
    <t>Bottega Pink Gold Prosecco DOC Rose Vintage 2022</t>
  </si>
  <si>
    <t>L-13-195-00</t>
  </si>
  <si>
    <t>Bottega Pistacchio</t>
  </si>
  <si>
    <t>8005829981037</t>
  </si>
  <si>
    <t>L-11-360-00</t>
  </si>
  <si>
    <t>Bottega Prosecco Gold</t>
  </si>
  <si>
    <t>8005829232337</t>
  </si>
  <si>
    <t>L-11-359-00</t>
  </si>
  <si>
    <t>Bottega Prosecco Gold Vintage 2021</t>
  </si>
  <si>
    <t>8005829230333</t>
  </si>
  <si>
    <t>L-60-360-00</t>
  </si>
  <si>
    <t>Bottega Prosecco Gold Vintage 2022</t>
  </si>
  <si>
    <t>L-11-363-00</t>
  </si>
  <si>
    <t>Bottega Prosecco Rose Gold</t>
  </si>
  <si>
    <t>8005829230388</t>
  </si>
  <si>
    <t>L-54-208-00</t>
  </si>
  <si>
    <t>Bottega Rose Gold</t>
  </si>
  <si>
    <t>8005829230265</t>
  </si>
  <si>
    <t>L-22-745-00</t>
  </si>
  <si>
    <t>L-04-213-00</t>
  </si>
  <si>
    <t>Bottega White Gold</t>
  </si>
  <si>
    <t>8005829230470</t>
  </si>
  <si>
    <t>L-09-238-00</t>
  </si>
  <si>
    <t>Boudier Saffron Gin</t>
  </si>
  <si>
    <t>3252560600047</t>
  </si>
  <si>
    <t>L-01-358-00</t>
  </si>
  <si>
    <t>Boukman Rhum</t>
  </si>
  <si>
    <t>8516450066494</t>
  </si>
  <si>
    <t>L-13-485-00</t>
  </si>
  <si>
    <t>Boulard Calvados Grand Solage</t>
  </si>
  <si>
    <t>3152900001155</t>
  </si>
  <si>
    <t>L-50-089-00</t>
  </si>
  <si>
    <t>Boulard Calvados VSOP</t>
  </si>
  <si>
    <t>3152900000837</t>
  </si>
  <si>
    <t>L-05-251-00</t>
  </si>
  <si>
    <t>Boulard XO + GB</t>
  </si>
  <si>
    <t>3152900051310</t>
  </si>
  <si>
    <t>L-25-654-00</t>
  </si>
  <si>
    <t>Bowling Green Scotch Whisky</t>
  </si>
  <si>
    <t>8414476140771</t>
  </si>
  <si>
    <t>L-07-236-00</t>
  </si>
  <si>
    <t>Bowmore 10 Years Dark &amp; Intense + GB</t>
  </si>
  <si>
    <t>5010496004531</t>
  </si>
  <si>
    <t>L-07-239-00</t>
  </si>
  <si>
    <t>Bowmore 12 Years + GB</t>
  </si>
  <si>
    <t>5010496080818</t>
  </si>
  <si>
    <t>L-60-741-00</t>
  </si>
  <si>
    <t>Bowmore 15 Years + 2 Glasses</t>
  </si>
  <si>
    <t>5010496006078</t>
  </si>
  <si>
    <t>L-07-243-00</t>
  </si>
  <si>
    <t>Bowmore 15 Years Sherry Cask Finish + GB</t>
  </si>
  <si>
    <t>5010496020821</t>
  </si>
  <si>
    <t>L-24-128-00</t>
  </si>
  <si>
    <t>Bowmore 18 Years + GB</t>
  </si>
  <si>
    <t>5010496001400</t>
  </si>
  <si>
    <t>L-58-503-00</t>
  </si>
  <si>
    <t>Bowmore 9 Years + GB</t>
  </si>
  <si>
    <t>L-50-683-00</t>
  </si>
  <si>
    <t>Bowmore Legend + GB</t>
  </si>
  <si>
    <t>5010496004685</t>
  </si>
  <si>
    <t>L-07-286-00</t>
  </si>
  <si>
    <t>Bowmore No.1 + GB</t>
  </si>
  <si>
    <t>5010496004494</t>
  </si>
  <si>
    <t>L-25-383-00</t>
  </si>
  <si>
    <t>Bowsaw 100% Straight American Bourbon</t>
  </si>
  <si>
    <t>5060434133281</t>
  </si>
  <si>
    <t>L-60-761-00</t>
  </si>
  <si>
    <t>Bowsaw Rye Whisky</t>
  </si>
  <si>
    <t>5060434134424</t>
  </si>
  <si>
    <t>L-60-371-00</t>
  </si>
  <si>
    <t>Braulio Riserva</t>
  </si>
  <si>
    <t>8000400100012</t>
  </si>
  <si>
    <t>L-08-987-00</t>
  </si>
  <si>
    <t>Brecon Special Reserve Gin</t>
  </si>
  <si>
    <t>5011594000203</t>
  </si>
  <si>
    <t>L-51-527-00</t>
  </si>
  <si>
    <t>Brighton Gin Pavilion Strength</t>
  </si>
  <si>
    <t>5060855780033</t>
  </si>
  <si>
    <t>L-51-528-00</t>
  </si>
  <si>
    <t>Brighton Gin Seaside Strength</t>
  </si>
  <si>
    <t>5060855780026</t>
  </si>
  <si>
    <t>L-09-670-00</t>
  </si>
  <si>
    <t>Brockmans Gin</t>
  </si>
  <si>
    <t>5010296169164</t>
  </si>
  <si>
    <t>L-18-740-00</t>
  </si>
  <si>
    <t>5033931603694</t>
  </si>
  <si>
    <t>L-60-837-00</t>
  </si>
  <si>
    <t>Brockmans Gin + Glass</t>
  </si>
  <si>
    <t>5060708470012</t>
  </si>
  <si>
    <t>L-60-411-00</t>
  </si>
  <si>
    <t>Brockmans Orange Kiss Gin</t>
  </si>
  <si>
    <t>5060708470043</t>
  </si>
  <si>
    <t>L-16-969-00</t>
  </si>
  <si>
    <t>Broker's Gin</t>
  </si>
  <si>
    <t>5060017740011</t>
  </si>
  <si>
    <t>L-08-637-00</t>
  </si>
  <si>
    <t>Brooklyn Gin</t>
  </si>
  <si>
    <t>852176003343</t>
  </si>
  <si>
    <t>L-00-100-00</t>
  </si>
  <si>
    <t>Brothers Cider Cloudy Lemon</t>
  </si>
  <si>
    <t>5027342001293</t>
  </si>
  <si>
    <t>L-52-170-00</t>
  </si>
  <si>
    <t>Brothers Cider Honey Comb</t>
  </si>
  <si>
    <t>5027342003914</t>
  </si>
  <si>
    <t>L-22-959-00</t>
  </si>
  <si>
    <t>Brothers Cider Marshmallow</t>
  </si>
  <si>
    <t>5027342003631</t>
  </si>
  <si>
    <t>L-00-095-00</t>
  </si>
  <si>
    <t>Brothers Cider Rhubarb &amp; Custard</t>
  </si>
  <si>
    <t>5027342002290</t>
  </si>
  <si>
    <t>L-00-098-00</t>
  </si>
  <si>
    <t>Brothers Cider Strawberry &amp; Lime</t>
  </si>
  <si>
    <t>5027342002993</t>
  </si>
  <si>
    <t>L-22-960-00</t>
  </si>
  <si>
    <t>Brothers Cider Strawberry Cream</t>
  </si>
  <si>
    <t>5027342003303</t>
  </si>
  <si>
    <t>L-00-097-00</t>
  </si>
  <si>
    <t>Brothers Cider Toffee Apple</t>
  </si>
  <si>
    <t>5027342001316</t>
  </si>
  <si>
    <t>L-00-096-00</t>
  </si>
  <si>
    <t>Brothers Cider Wild Fruit</t>
  </si>
  <si>
    <t>5027342001729</t>
  </si>
  <si>
    <t>L-16-972-00</t>
  </si>
  <si>
    <t>Brugal 1888 Gran Reserva Familiar</t>
  </si>
  <si>
    <t>7460855209141</t>
  </si>
  <si>
    <t>L-60-038-00</t>
  </si>
  <si>
    <t>Brugal 1888 Gran Reserva Familiar + GB</t>
  </si>
  <si>
    <t>7460855230206</t>
  </si>
  <si>
    <t>L-09-155-00</t>
  </si>
  <si>
    <t>Brugal Anejo</t>
  </si>
  <si>
    <t>7460855200353</t>
  </si>
  <si>
    <t>7460855202487</t>
  </si>
  <si>
    <t>Brugal Extra Viejo NRF</t>
  </si>
  <si>
    <t>L-55-353-00</t>
  </si>
  <si>
    <t>Bruichladdich Islay Barley 2013 + Tin GB</t>
  </si>
  <si>
    <t>5055807415460</t>
  </si>
  <si>
    <t>L-15-284-00</t>
  </si>
  <si>
    <t>Bruichladdich Laddie 8 + GB</t>
  </si>
  <si>
    <t>5055807405850</t>
  </si>
  <si>
    <t>L-58-376-00</t>
  </si>
  <si>
    <t>Bruichladdich Port Charlotte 10 Years</t>
  </si>
  <si>
    <t>5055807409940</t>
  </si>
  <si>
    <t>L-59-606-00</t>
  </si>
  <si>
    <t>Bruichladdich Port Charlotte Islay Barley 2014</t>
  </si>
  <si>
    <t>5055807415965</t>
  </si>
  <si>
    <t>L-07-333-00</t>
  </si>
  <si>
    <t>Bruichladdich Scottish Barley Classic Laddie + GB</t>
  </si>
  <si>
    <t>5055807400312</t>
  </si>
  <si>
    <t>L-53-879-00</t>
  </si>
  <si>
    <t>Brunswick Aces Hearts</t>
  </si>
  <si>
    <t>9354085001058</t>
  </si>
  <si>
    <t>L-53-881-00</t>
  </si>
  <si>
    <t>Brunswick Aces Hearts Sapiir</t>
  </si>
  <si>
    <t>9354085001010</t>
  </si>
  <si>
    <t>L-53-878-00</t>
  </si>
  <si>
    <t>Brunswick Aces Spades</t>
  </si>
  <si>
    <t>9354085001041</t>
  </si>
  <si>
    <t>L-53-880-00</t>
  </si>
  <si>
    <t>Brunswick Aces Spades Sapiir</t>
  </si>
  <si>
    <t>9354085001003</t>
  </si>
  <si>
    <t>L-52-977-00</t>
  </si>
  <si>
    <t>Buchanan's 12 Years NRF + GB</t>
  </si>
  <si>
    <t>50196364</t>
  </si>
  <si>
    <t>L-25-095-00</t>
  </si>
  <si>
    <t>Budweiser</t>
  </si>
  <si>
    <t>5410228266525</t>
  </si>
  <si>
    <t>L-59-481-00</t>
  </si>
  <si>
    <t>Buen Amigo Gold</t>
  </si>
  <si>
    <t>709565104269</t>
  </si>
  <si>
    <t>L-59-483-00</t>
  </si>
  <si>
    <t>Buen Amigo Silver</t>
  </si>
  <si>
    <t>709565104252</t>
  </si>
  <si>
    <t>L-14-243-00</t>
  </si>
  <si>
    <t>Buffalo Trace</t>
  </si>
  <si>
    <t>080244009984</t>
  </si>
  <si>
    <t>L-14-245-00</t>
  </si>
  <si>
    <t>080244009229</t>
  </si>
  <si>
    <t>L-52-870-00</t>
  </si>
  <si>
    <t>Buitral Strawberry Cream</t>
  </si>
  <si>
    <t>8410851008957</t>
  </si>
  <si>
    <t>L-09-313-00</t>
  </si>
  <si>
    <t>Bulldog</t>
  </si>
  <si>
    <t>897076002010</t>
  </si>
  <si>
    <t>L-09-315-00</t>
  </si>
  <si>
    <t>897076002041</t>
  </si>
  <si>
    <t>L-06-081-00</t>
  </si>
  <si>
    <t>Bulleit 10 Years</t>
  </si>
  <si>
    <t>5000281048406</t>
  </si>
  <si>
    <t>Bulleit Bourbon</t>
  </si>
  <si>
    <t>L-06-084-00</t>
  </si>
  <si>
    <t>082000789611</t>
  </si>
  <si>
    <t>L-06-085-00</t>
  </si>
  <si>
    <t>087000005549</t>
  </si>
  <si>
    <t>L-06-086-00</t>
  </si>
  <si>
    <t>Bulleit Rye</t>
  </si>
  <si>
    <t>082000765585</t>
  </si>
  <si>
    <t>L-22-964-00</t>
  </si>
  <si>
    <t>Bumbu</t>
  </si>
  <si>
    <t>813497006215</t>
  </si>
  <si>
    <t>L-24-984-00</t>
  </si>
  <si>
    <t>Bumbu Cream</t>
  </si>
  <si>
    <t>813497006192</t>
  </si>
  <si>
    <t>L-08-577-00</t>
  </si>
  <si>
    <t>Bumbu XO</t>
  </si>
  <si>
    <t>813497006154</t>
  </si>
  <si>
    <t>L-59-540-00</t>
  </si>
  <si>
    <t>Bumbu XO Tube Limited Edition + GB</t>
  </si>
  <si>
    <t>813497006406</t>
  </si>
  <si>
    <t>L-53-255-00</t>
  </si>
  <si>
    <t>Bundaberg Ginger Beer</t>
  </si>
  <si>
    <t>9311493003050</t>
  </si>
  <si>
    <t>L-07-337-00</t>
  </si>
  <si>
    <t>Bunnahabhain 12 Years + GB</t>
  </si>
  <si>
    <t>5029704217366</t>
  </si>
  <si>
    <t>L-07-350-00</t>
  </si>
  <si>
    <t>Bunnahabhain Cruach Mhona + GB</t>
  </si>
  <si>
    <t>5029704217540</t>
  </si>
  <si>
    <t>L-07-352-00</t>
  </si>
  <si>
    <t>Bunnahabhain Eirigh Na Greine + GB</t>
  </si>
  <si>
    <t>5029704217793</t>
  </si>
  <si>
    <t>L-07-356-00</t>
  </si>
  <si>
    <t>Bunnahabhain Stiuireadair + GB</t>
  </si>
  <si>
    <t>5029704218639</t>
  </si>
  <si>
    <t>L-14-785-00</t>
  </si>
  <si>
    <t>Bunnahabhain Toiteach a Dha + GB</t>
  </si>
  <si>
    <t>5029704219063</t>
  </si>
  <si>
    <t>Bushmills 10 Years + GB</t>
  </si>
  <si>
    <t>L-24-143-00</t>
  </si>
  <si>
    <t>5055966820037</t>
  </si>
  <si>
    <t>L-06-103-00</t>
  </si>
  <si>
    <t>Bushmills 16 Years Three Wood + GB</t>
  </si>
  <si>
    <t>5055966825025</t>
  </si>
  <si>
    <t>L-06-105-00</t>
  </si>
  <si>
    <t>Bushmills 21 Years + GB</t>
  </si>
  <si>
    <t>5055966830036</t>
  </si>
  <si>
    <t>L-52-390-00</t>
  </si>
  <si>
    <t>Bushmills American Oak Bourbon Finish</t>
  </si>
  <si>
    <t>5055966830159</t>
  </si>
  <si>
    <t>L-06-110-00</t>
  </si>
  <si>
    <t>Bushmills Black Bush</t>
  </si>
  <si>
    <t>5055966810069</t>
  </si>
  <si>
    <t>L-25-061-00</t>
  </si>
  <si>
    <t>5055966810076</t>
  </si>
  <si>
    <t>L-56-812-00</t>
  </si>
  <si>
    <t>Bushmills Black Bush 80/20 + GB</t>
  </si>
  <si>
    <t>5055966810243</t>
  </si>
  <si>
    <t>L-53-419-00</t>
  </si>
  <si>
    <t>Bushmills Caribbean Rum Cask Finish</t>
  </si>
  <si>
    <t>5055966830142</t>
  </si>
  <si>
    <t>L-58-798-00</t>
  </si>
  <si>
    <t>Bushmills Causeway Collection Pomerol 2012 + GB</t>
  </si>
  <si>
    <t>15055966830477</t>
  </si>
  <si>
    <t>L-59-613-00</t>
  </si>
  <si>
    <t>Bushmills Original</t>
  </si>
  <si>
    <t>5055966801128</t>
  </si>
  <si>
    <t>L-06-118-00</t>
  </si>
  <si>
    <t>5055966800022</t>
  </si>
  <si>
    <t>L-06-121-00</t>
  </si>
  <si>
    <t>5055966801081</t>
  </si>
  <si>
    <t>L-06-123-00</t>
  </si>
  <si>
    <t>Bushmills Red Bush</t>
  </si>
  <si>
    <t>5055966801210</t>
  </si>
  <si>
    <t>L-14-312-00</t>
  </si>
  <si>
    <t>Bushmills Steamship Bourbon Cask + GB</t>
  </si>
  <si>
    <t>5055966820129</t>
  </si>
  <si>
    <t>L-14-313-00</t>
  </si>
  <si>
    <t>Bushmills Steamship Port Cask + GB</t>
  </si>
  <si>
    <t>5055966820112</t>
  </si>
  <si>
    <t>L-19-383-00</t>
  </si>
  <si>
    <t>Bushmills The Steamship Col. Rum Cask Reserve + GB</t>
  </si>
  <si>
    <t>5055966820136</t>
  </si>
  <si>
    <t>L-19-857-00</t>
  </si>
  <si>
    <t>Busnel Calvados Trois Lys</t>
  </si>
  <si>
    <t>3700257812704</t>
  </si>
  <si>
    <t>L-05-261-00</t>
  </si>
  <si>
    <t>3192200003381</t>
  </si>
  <si>
    <t>L-25-456-00</t>
  </si>
  <si>
    <t>Busnel Calvados VSOP + GB</t>
  </si>
  <si>
    <t>3192200031902</t>
  </si>
  <si>
    <t>L-58-688-00</t>
  </si>
  <si>
    <t>Butterfly Cannon Blue</t>
  </si>
  <si>
    <t>810035510333</t>
  </si>
  <si>
    <t>L-58-686-00</t>
  </si>
  <si>
    <t>Butterfly Cannon Cristalino</t>
  </si>
  <si>
    <t>810035510296</t>
  </si>
  <si>
    <t>L-52-057-00</t>
  </si>
  <si>
    <t>By Ott Provence Rose 2020</t>
  </si>
  <si>
    <t>3383693000012</t>
  </si>
  <si>
    <t>L-60-941-00</t>
  </si>
  <si>
    <t>Ca' Botta Amarone Della Valpolicella 2016 Cajo</t>
  </si>
  <si>
    <t>8051407912047</t>
  </si>
  <si>
    <t>L-59-206-00</t>
  </si>
  <si>
    <t>Ca' Botta Costa Rossa 2016</t>
  </si>
  <si>
    <t>8051407912054</t>
  </si>
  <si>
    <t>L-58-952-00</t>
  </si>
  <si>
    <t>Ca' Botta Costa Rossa Valpolicella Ripasso Superiore 2016</t>
  </si>
  <si>
    <t>L-59-216-00</t>
  </si>
  <si>
    <t>Ca' Botta Pian di Mezzo Riserva 2015</t>
  </si>
  <si>
    <t>8051407911323</t>
  </si>
  <si>
    <t>L-59-741-00</t>
  </si>
  <si>
    <t>Ca' Botta Rubicondo Rosso Verona 2021</t>
  </si>
  <si>
    <t>8051407911217</t>
  </si>
  <si>
    <t>L-60-942-00</t>
  </si>
  <si>
    <t>Ca' Botta Torcinato 2017</t>
  </si>
  <si>
    <t>8051407911088</t>
  </si>
  <si>
    <t>L-58-954-00</t>
  </si>
  <si>
    <t>Ca' Botta Valpolicella Ripasso Alta 2018</t>
  </si>
  <si>
    <t>8051407911446</t>
  </si>
  <si>
    <t>L-58-956-00</t>
  </si>
  <si>
    <t>Ca' Botta Valpolicella Superiore Alta 2019</t>
  </si>
  <si>
    <t>8051407911439</t>
  </si>
  <si>
    <t>L-16-982-00</t>
  </si>
  <si>
    <t>Cabo Bay Brown Rum</t>
  </si>
  <si>
    <t>4009872020518</t>
  </si>
  <si>
    <t>L-05-285-00</t>
  </si>
  <si>
    <t>Cachaca 51 Pirassununga</t>
  </si>
  <si>
    <t>7896002100441</t>
  </si>
  <si>
    <t>L-05-283-00</t>
  </si>
  <si>
    <t>L-05-287-00</t>
  </si>
  <si>
    <t>7896002108133</t>
  </si>
  <si>
    <t>L-54-344-00</t>
  </si>
  <si>
    <t>Cachaca 51 Pirassununga NRF</t>
  </si>
  <si>
    <t>Ca'del Bosco Cuvee Prestige</t>
  </si>
  <si>
    <t>L-52-976-00</t>
  </si>
  <si>
    <t>Cafe Marakesh Original NRF</t>
  </si>
  <si>
    <t>5410293752077</t>
  </si>
  <si>
    <t>L-55-665-00</t>
  </si>
  <si>
    <t>Caffo Clementino Della</t>
  </si>
  <si>
    <t>8004499065702</t>
  </si>
  <si>
    <t>L-55-529-00</t>
  </si>
  <si>
    <t>Caleno Dark &amp; Spicy</t>
  </si>
  <si>
    <t>5060708440053</t>
  </si>
  <si>
    <t>L-55-530-00</t>
  </si>
  <si>
    <t>Caleno Light &amp; Zesty</t>
  </si>
  <si>
    <t>5060708440015</t>
  </si>
  <si>
    <t>L-25-657-00</t>
  </si>
  <si>
    <t>Calibre 38 5 Years Extra Anejo</t>
  </si>
  <si>
    <t>8414476999072</t>
  </si>
  <si>
    <t>L-25-659-00</t>
  </si>
  <si>
    <t>Calibre 38 Blanco</t>
  </si>
  <si>
    <t>8414476999089</t>
  </si>
  <si>
    <t>L-25-658-00</t>
  </si>
  <si>
    <t>Calibre 38 Ron Anejo</t>
  </si>
  <si>
    <t>8414476999065</t>
  </si>
  <si>
    <t>L-60-010-00</t>
  </si>
  <si>
    <t>Camatti Amaro</t>
  </si>
  <si>
    <t>8052789211001</t>
  </si>
  <si>
    <t>L-54-350-00</t>
  </si>
  <si>
    <t>Camino Real Gold</t>
  </si>
  <si>
    <t>3011938000588</t>
  </si>
  <si>
    <t>L-03-294-00</t>
  </si>
  <si>
    <t>Camino Real Tequila</t>
  </si>
  <si>
    <t>3011938001752</t>
  </si>
  <si>
    <t>L-25-292-00</t>
  </si>
  <si>
    <t>Campari Bitter</t>
  </si>
  <si>
    <t>8000040003568</t>
  </si>
  <si>
    <t>L-05-345-00</t>
  </si>
  <si>
    <t>3057770000508</t>
  </si>
  <si>
    <t>L-13-566-00</t>
  </si>
  <si>
    <t>8000040001106</t>
  </si>
  <si>
    <t>8000040000802</t>
  </si>
  <si>
    <t>L-05-351-00</t>
  </si>
  <si>
    <t>L-05-349-00</t>
  </si>
  <si>
    <t>L-54-376-00</t>
  </si>
  <si>
    <t>Camus Ile De Re + GB</t>
  </si>
  <si>
    <t>3028130078598</t>
  </si>
  <si>
    <t>L-58-381-00</t>
  </si>
  <si>
    <t>Camus VS Intensely Aromatic</t>
  </si>
  <si>
    <t>3028130078932</t>
  </si>
  <si>
    <t>L-05-318-00</t>
  </si>
  <si>
    <t>Camus XO Borderies + GB</t>
  </si>
  <si>
    <t>3028130075344</t>
  </si>
  <si>
    <t>L-13-549-00</t>
  </si>
  <si>
    <t>Camus XO Intensely + GB</t>
  </si>
  <si>
    <t>3028130076563</t>
  </si>
  <si>
    <t>L-06-148-00</t>
  </si>
  <si>
    <t>Canadian Club</t>
  </si>
  <si>
    <t>080686816072</t>
  </si>
  <si>
    <t>L-06-151-00</t>
  </si>
  <si>
    <t>080686816201</t>
  </si>
  <si>
    <t>L-60-958-00</t>
  </si>
  <si>
    <t>Canadian Club 12 Years Classic</t>
  </si>
  <si>
    <t>080686823797</t>
  </si>
  <si>
    <t>Canei Bianco</t>
  </si>
  <si>
    <t>L-56-998-00</t>
  </si>
  <si>
    <t>Canerock</t>
  </si>
  <si>
    <t>3460410533388</t>
  </si>
  <si>
    <t>L-09-001-00</t>
  </si>
  <si>
    <t>Cannabis Sativa Gin</t>
  </si>
  <si>
    <t>8719324223287</t>
  </si>
  <si>
    <t>8720299061750</t>
  </si>
  <si>
    <t>L-55-497-00</t>
  </si>
  <si>
    <t>Cannabis Sativa Gin + GB</t>
  </si>
  <si>
    <t>L-58-011-00</t>
  </si>
  <si>
    <t>Cannabis Sativa Gin + Stirrer + Ice Cube Mould + GB</t>
  </si>
  <si>
    <t>L-53-598-00</t>
  </si>
  <si>
    <t>Cannabis Sativa Jamaican Rum</t>
  </si>
  <si>
    <t>8718444161585</t>
  </si>
  <si>
    <t>L-04-725-00</t>
  </si>
  <si>
    <t>Cannabis Sativa Liquor</t>
  </si>
  <si>
    <t>8719324223294</t>
  </si>
  <si>
    <t>L-09-002-00</t>
  </si>
  <si>
    <t>Cannabis Sativa Vodka</t>
  </si>
  <si>
    <t>8719324223270</t>
  </si>
  <si>
    <t>L-19-091-00</t>
  </si>
  <si>
    <t>Cantares Pastel de Nata</t>
  </si>
  <si>
    <t>5607943006059</t>
  </si>
  <si>
    <t>L-54-622-00</t>
  </si>
  <si>
    <t>Cantine Nicosia Lenza Di Munti Etna Rosso Doc 2018</t>
  </si>
  <si>
    <t>8001014015853</t>
  </si>
  <si>
    <t>Caol Ila 12 Years + GB</t>
  </si>
  <si>
    <t>L-07-460-00</t>
  </si>
  <si>
    <t>5000281016290</t>
  </si>
  <si>
    <t>L-14-791-00</t>
  </si>
  <si>
    <t>5000281019406</t>
  </si>
  <si>
    <t>L-07-467-00</t>
  </si>
  <si>
    <t>Caol Ila 18 Years + GB</t>
  </si>
  <si>
    <t>5000281016351</t>
  </si>
  <si>
    <t>L-58-575-00</t>
  </si>
  <si>
    <t>Caol Ila Distillers Edition 2022 + GB</t>
  </si>
  <si>
    <t>5000281072104</t>
  </si>
  <si>
    <t>L-07-491-00</t>
  </si>
  <si>
    <t>Caol Ila Moch + GB</t>
  </si>
  <si>
    <t>5000281028033</t>
  </si>
  <si>
    <t>L-16-987-00</t>
  </si>
  <si>
    <t>Caorunn Gin</t>
  </si>
  <si>
    <t>5010509800068</t>
  </si>
  <si>
    <t>L-23-602-00</t>
  </si>
  <si>
    <t>Capel Pisco Doble Destilado</t>
  </si>
  <si>
    <t>7802110002577</t>
  </si>
  <si>
    <t>L-59-771-00</t>
  </si>
  <si>
    <t>Caperdonich 25 Years Peated + GB</t>
  </si>
  <si>
    <t>5000299613924</t>
  </si>
  <si>
    <t>L-09-052-00</t>
  </si>
  <si>
    <t>Captain Morgan Black Spiced</t>
  </si>
  <si>
    <t>5000281034980</t>
  </si>
  <si>
    <t>L-09-059-00</t>
  </si>
  <si>
    <t>Captain Morgan Dark</t>
  </si>
  <si>
    <t>5000281022482</t>
  </si>
  <si>
    <t>L-09-058-00</t>
  </si>
  <si>
    <t>Captain Morgan Dark Rum</t>
  </si>
  <si>
    <t>087000006935</t>
  </si>
  <si>
    <t>L-54-088-00</t>
  </si>
  <si>
    <t>Captain Morgan Sliced Apple</t>
  </si>
  <si>
    <t>5000281068749</t>
  </si>
  <si>
    <t>L-09-080-00</t>
  </si>
  <si>
    <t>Captain Morgan Spiced</t>
  </si>
  <si>
    <t>5000299223017</t>
  </si>
  <si>
    <t>L-09-085-00</t>
  </si>
  <si>
    <t>5000299223055</t>
  </si>
  <si>
    <t>L-09-084-00</t>
  </si>
  <si>
    <t>L-18-470-00</t>
  </si>
  <si>
    <t>Captain Morgan Spiced Barrel Bottle</t>
  </si>
  <si>
    <t>5000281035338</t>
  </si>
  <si>
    <t>L-52-656-00</t>
  </si>
  <si>
    <t>Captain Morgan Spiced Gold</t>
  </si>
  <si>
    <t>5000281025346</t>
  </si>
  <si>
    <t>L-09-073-00</t>
  </si>
  <si>
    <t>5000281033181</t>
  </si>
  <si>
    <t>L-19-880-00</t>
  </si>
  <si>
    <t>Captain Morgan Tiki - Mango &amp; Pineapple</t>
  </si>
  <si>
    <t>5000281060941</t>
  </si>
  <si>
    <t>L-09-088-00</t>
  </si>
  <si>
    <t>Captain Morgan White</t>
  </si>
  <si>
    <t>5000281040899</t>
  </si>
  <si>
    <t>L-09-089-00</t>
  </si>
  <si>
    <t>5000281040912</t>
  </si>
  <si>
    <t>L-01-192-00</t>
  </si>
  <si>
    <t>Captain's Gin</t>
  </si>
  <si>
    <t>3014400008082</t>
  </si>
  <si>
    <t>L-53-298-00</t>
  </si>
  <si>
    <t>Caracas Club 8 Years Ron Anejo</t>
  </si>
  <si>
    <t>8438001408198</t>
  </si>
  <si>
    <t>L-53-297-00</t>
  </si>
  <si>
    <t>Caracas Club Nectar</t>
  </si>
  <si>
    <t>8438001408181</t>
  </si>
  <si>
    <t>L-00-605-00</t>
  </si>
  <si>
    <t>Caramol Caramel Flavoured Vodka</t>
  </si>
  <si>
    <t>8710631119874</t>
  </si>
  <si>
    <t>L-05-354-00</t>
  </si>
  <si>
    <t>Cardenal Mendoza Solera Gran Reserva + GB</t>
  </si>
  <si>
    <t>8410161202809</t>
  </si>
  <si>
    <t>L-55-053-00</t>
  </si>
  <si>
    <t>8410161001365</t>
  </si>
  <si>
    <t>L-22-933-00</t>
  </si>
  <si>
    <t>Cardhu 12 Years + GB</t>
  </si>
  <si>
    <t>5000267102573</t>
  </si>
  <si>
    <t>L-55-372-00</t>
  </si>
  <si>
    <t>Cardhu 14 Years Special Release 2021 + GB</t>
  </si>
  <si>
    <t>5000267186689</t>
  </si>
  <si>
    <t>L-53-765-00</t>
  </si>
  <si>
    <t>5000267186696</t>
  </si>
  <si>
    <t>L-07-443-00</t>
  </si>
  <si>
    <t>Cardhu 15 Years + GB</t>
  </si>
  <si>
    <t>5000267116662</t>
  </si>
  <si>
    <t>L-07-444-00</t>
  </si>
  <si>
    <t>Cardhu 18 Years + GB</t>
  </si>
  <si>
    <t>5000267116693</t>
  </si>
  <si>
    <t>L-07-447-00</t>
  </si>
  <si>
    <t>Cardhu Amber Rock + GB</t>
  </si>
  <si>
    <t>5000267124278</t>
  </si>
  <si>
    <t>L-07-450-00</t>
  </si>
  <si>
    <t>Cardhu Gold Reserve + GB</t>
  </si>
  <si>
    <t>5000267125497</t>
  </si>
  <si>
    <t>L-50-509-00</t>
  </si>
  <si>
    <t>Carlos I + GB</t>
  </si>
  <si>
    <t>8410337017169</t>
  </si>
  <si>
    <t>L-24-193-00</t>
  </si>
  <si>
    <t>Carlos I 1520 + GB</t>
  </si>
  <si>
    <t>8410337082815</t>
  </si>
  <si>
    <t>L-22-545-00</t>
  </si>
  <si>
    <t>Carlos I Amontillado + GB</t>
  </si>
  <si>
    <t>8410337089166</t>
  </si>
  <si>
    <t>L-13-610-00</t>
  </si>
  <si>
    <t>Carlos I Imperial XO + GB</t>
  </si>
  <si>
    <t>8410337016810</t>
  </si>
  <si>
    <t>L-22-546-00</t>
  </si>
  <si>
    <t>Carlos I PX + GB</t>
  </si>
  <si>
    <t>8410337088169</t>
  </si>
  <si>
    <t>L-04-732-00</t>
  </si>
  <si>
    <t>Carolans Irish Cream</t>
  </si>
  <si>
    <t>5011026105223</t>
  </si>
  <si>
    <t>L-25-129-00</t>
  </si>
  <si>
    <t>5011026105216</t>
  </si>
  <si>
    <t>L-59-834-00</t>
  </si>
  <si>
    <t>Casa Dragones Anejo + GB</t>
  </si>
  <si>
    <t>850005002420</t>
  </si>
  <si>
    <t>L-59-833-00</t>
  </si>
  <si>
    <t>Casa Dragones Blanco + GB</t>
  </si>
  <si>
    <t>736040537120</t>
  </si>
  <si>
    <t>L-59-832-00</t>
  </si>
  <si>
    <t>Casa Dragones Joven + GB</t>
  </si>
  <si>
    <t>736040537137</t>
  </si>
  <si>
    <t>L-51-696-00</t>
  </si>
  <si>
    <t>Casamigos Anejo</t>
  </si>
  <si>
    <t>5000281058313</t>
  </si>
  <si>
    <t>L-05-119-00</t>
  </si>
  <si>
    <t>Casamigos Blanco</t>
  </si>
  <si>
    <t>5000281058320</t>
  </si>
  <si>
    <t>L-13-452-00</t>
  </si>
  <si>
    <t>Casamigos Mezcal</t>
  </si>
  <si>
    <t>858677006371</t>
  </si>
  <si>
    <t>L-54-280-00</t>
  </si>
  <si>
    <t>Casamigos Reposado</t>
  </si>
  <si>
    <t>5000281058337</t>
  </si>
  <si>
    <t>L-58-134-00</t>
  </si>
  <si>
    <t>Cask Speyside 12 Years + GB</t>
  </si>
  <si>
    <t>5060056923680</t>
  </si>
  <si>
    <t>L-19-085-00</t>
  </si>
  <si>
    <t>Casoni Amaretto</t>
  </si>
  <si>
    <t>80030720</t>
  </si>
  <si>
    <t>L-19-092-00</t>
  </si>
  <si>
    <t>Cassis Sisca</t>
  </si>
  <si>
    <t>3104690017816</t>
  </si>
  <si>
    <t>L-57-286-00</t>
  </si>
  <si>
    <t>Castelnuovo Pinot Grigio Blush 2022</t>
  </si>
  <si>
    <t>8003373112433</t>
  </si>
  <si>
    <t>L-57-381-00</t>
  </si>
  <si>
    <t>Castelnuovo Pinot Grigio Delle Venezie 2022</t>
  </si>
  <si>
    <t>8003373079934</t>
  </si>
  <si>
    <t>L-59-104-00</t>
  </si>
  <si>
    <t>Castelnuovo Prosecco Frizzante</t>
  </si>
  <si>
    <t>8021833000922</t>
  </si>
  <si>
    <t>L-58-349-00</t>
  </si>
  <si>
    <t>Cattier Dry Rose</t>
  </si>
  <si>
    <t>3380201210079</t>
  </si>
  <si>
    <t>L-08-614-00</t>
  </si>
  <si>
    <t>Catz Dry Gin</t>
  </si>
  <si>
    <t>8710631119539</t>
  </si>
  <si>
    <t>L-18-447-00</t>
  </si>
  <si>
    <t>Cayo Grande Club Blanco NRF</t>
  </si>
  <si>
    <t>8414771850085</t>
  </si>
  <si>
    <t>L-18-449-00</t>
  </si>
  <si>
    <t>Cayo Grande Club Brown NRF</t>
  </si>
  <si>
    <t>8414771850078</t>
  </si>
  <si>
    <t>L-18-445-00</t>
  </si>
  <si>
    <t>Cayo Grande Club Spiced</t>
  </si>
  <si>
    <t>8414771865041</t>
  </si>
  <si>
    <t>L-05-994-00</t>
  </si>
  <si>
    <t>Cazadores Blanco</t>
  </si>
  <si>
    <t>7501008660027</t>
  </si>
  <si>
    <t>L-05-996-00</t>
  </si>
  <si>
    <t>Cazadores Reposado</t>
  </si>
  <si>
    <t>7501008660034</t>
  </si>
  <si>
    <t>L-19-897-00</t>
  </si>
  <si>
    <t>Cellini Crema Di Limoncello</t>
  </si>
  <si>
    <t>8005829979140</t>
  </si>
  <si>
    <t>L-56-838-00</t>
  </si>
  <si>
    <t>Cellini Crema Gianduia</t>
  </si>
  <si>
    <t>8005829925000</t>
  </si>
  <si>
    <t>L-13-598-00</t>
  </si>
  <si>
    <t>Cellini Cru</t>
  </si>
  <si>
    <t>8005829001087</t>
  </si>
  <si>
    <t>L-05-353-00</t>
  </si>
  <si>
    <t>Cellini Limoncello</t>
  </si>
  <si>
    <t>8005829606008</t>
  </si>
  <si>
    <t>L-59-971-00</t>
  </si>
  <si>
    <t>Cenote Cristalino</t>
  </si>
  <si>
    <t>7503023613392</t>
  </si>
  <si>
    <t>L-03-761-00</t>
  </si>
  <si>
    <t>Centenario 12 Years Gran Legado</t>
  </si>
  <si>
    <t>7441001112447</t>
  </si>
  <si>
    <t>L-17-010-00</t>
  </si>
  <si>
    <t>Centenario 18 Reserva De La Familia + GB</t>
  </si>
  <si>
    <t>7441001173028</t>
  </si>
  <si>
    <t>L-17-013-00</t>
  </si>
  <si>
    <t>Centenario 20 Anos Fundacion  + GB</t>
  </si>
  <si>
    <t>7441001174186</t>
  </si>
  <si>
    <t>L-03-759-00</t>
  </si>
  <si>
    <t>Centenario 25 Years Gran Reserva + GB</t>
  </si>
  <si>
    <t>7441001174216</t>
  </si>
  <si>
    <t>L-17-011-00</t>
  </si>
  <si>
    <t>Centenario 30 Years Edición Limitada + GB</t>
  </si>
  <si>
    <t>7441001174247</t>
  </si>
  <si>
    <t>L-17-012-00</t>
  </si>
  <si>
    <t>Centenario 7 Years Anejo Especial</t>
  </si>
  <si>
    <t>7441001110948</t>
  </si>
  <si>
    <t>L-03-760-00</t>
  </si>
  <si>
    <t>Centenario 9 Years NRF</t>
  </si>
  <si>
    <t>7441001111440</t>
  </si>
  <si>
    <t>L-03-823-00</t>
  </si>
  <si>
    <t>Chairman's Reserve</t>
  </si>
  <si>
    <t>5060184940030</t>
  </si>
  <si>
    <t>L-03-824-00</t>
  </si>
  <si>
    <t>Chairman's Reserve Spiced</t>
  </si>
  <si>
    <t>5060184940085</t>
  </si>
  <si>
    <t>L-55-895-00</t>
  </si>
  <si>
    <t>Chairman's Reserve The Forgotten Casks + GB</t>
  </si>
  <si>
    <t>5060184940184</t>
  </si>
  <si>
    <t>L-04-726-00</t>
  </si>
  <si>
    <t>Chambord Liqueur Royale de France</t>
  </si>
  <si>
    <t>8004027034361</t>
  </si>
  <si>
    <t>L-13-194-00</t>
  </si>
  <si>
    <t>8004027034491</t>
  </si>
  <si>
    <t>L-13-198-00</t>
  </si>
  <si>
    <t>Chambord Liqueur Royale de France + GB</t>
  </si>
  <si>
    <t>L-51-910-00</t>
  </si>
  <si>
    <t>Chandon Garden Spritz</t>
  </si>
  <si>
    <t>7790975197456</t>
  </si>
  <si>
    <t>L-02-416-00</t>
  </si>
  <si>
    <t>Chantre</t>
  </si>
  <si>
    <t>4045144700702</t>
  </si>
  <si>
    <t>L-25-663-00</t>
  </si>
  <si>
    <t>Charles Heidsieck Brut Reserve</t>
  </si>
  <si>
    <t>3037900003678</t>
  </si>
  <si>
    <t>L-60-887-00</t>
  </si>
  <si>
    <t>Chartreuse Green</t>
  </si>
  <si>
    <t>3023480110219</t>
  </si>
  <si>
    <t>L-04-749-00</t>
  </si>
  <si>
    <t>3023480110707</t>
  </si>
  <si>
    <t>L-60-888-00</t>
  </si>
  <si>
    <t>Chartreuse Yellow</t>
  </si>
  <si>
    <t>3023480140216</t>
  </si>
  <si>
    <t>L-04-752-00</t>
  </si>
  <si>
    <t>3023480140704</t>
  </si>
  <si>
    <t>L-26-031-00</t>
  </si>
  <si>
    <t>Chateau des breuil 20 years XO</t>
  </si>
  <si>
    <t>3103821204002</t>
  </si>
  <si>
    <t>L-59-442-00</t>
  </si>
  <si>
    <t>Chateau D'Esclans Whispering Angel Rose 2022</t>
  </si>
  <si>
    <t>3666140010872</t>
  </si>
  <si>
    <t>L-12-594-00</t>
  </si>
  <si>
    <t>Chateau Du Breuil 15 Years + GB</t>
  </si>
  <si>
    <t>3103821004107</t>
  </si>
  <si>
    <t>L-12-602-00</t>
  </si>
  <si>
    <t>Chateau Du Breuil 20 Years XO + GB</t>
  </si>
  <si>
    <t>3103821204101</t>
  </si>
  <si>
    <t>L-00-662-00</t>
  </si>
  <si>
    <t>Chateau Du Breuil 8 Ans + GB</t>
  </si>
  <si>
    <t>3103821704106</t>
  </si>
  <si>
    <t>L-12-597-00</t>
  </si>
  <si>
    <t>Chateau Du Breuil Fine</t>
  </si>
  <si>
    <t>3103820404007</t>
  </si>
  <si>
    <t>L-00-666-00</t>
  </si>
  <si>
    <t>Chateau Du Breuil Vieille Prune</t>
  </si>
  <si>
    <t>3103821504003</t>
  </si>
  <si>
    <t>L-00-664-00</t>
  </si>
  <si>
    <t>Chateau Du Breuil VSOP Calvados</t>
  </si>
  <si>
    <t>3103823904009</t>
  </si>
  <si>
    <t>L-59-246-00</t>
  </si>
  <si>
    <t>8437006190848</t>
  </si>
  <si>
    <t>L-25-283-00</t>
  </si>
  <si>
    <t>Chivas Regal 12 Years</t>
  </si>
  <si>
    <t>080432400340</t>
  </si>
  <si>
    <t>L-25-924-00</t>
  </si>
  <si>
    <t>080432402931</t>
  </si>
  <si>
    <t>L-25-923-00</t>
  </si>
  <si>
    <t>080432400432</t>
  </si>
  <si>
    <t>L-25-668-00</t>
  </si>
  <si>
    <t>Chivas Regal 12 Years + GB</t>
  </si>
  <si>
    <t>080432402702</t>
  </si>
  <si>
    <t>L-57-203-00</t>
  </si>
  <si>
    <t>Chivas Regal 12 Years + GB + Craddle</t>
  </si>
  <si>
    <t>080432403518</t>
  </si>
  <si>
    <t>5000299626191</t>
  </si>
  <si>
    <t>L-22-809-00</t>
  </si>
  <si>
    <t>Chivas Regal 13 Years Extra Oloroso Sherry Cask + GB</t>
  </si>
  <si>
    <t>5000299611104</t>
  </si>
  <si>
    <t>L-58-834-00</t>
  </si>
  <si>
    <t>5000299626139</t>
  </si>
  <si>
    <t>L-54-393-00</t>
  </si>
  <si>
    <t>Chivas Regal 18 Years</t>
  </si>
  <si>
    <t>5000299225004</t>
  </si>
  <si>
    <t>L-06-190-00</t>
  </si>
  <si>
    <t>Chivas Regal 18 Years + GB</t>
  </si>
  <si>
    <t>L-60-964-00</t>
  </si>
  <si>
    <t>Chivas Regal 21 Years Royal Salute CNY 2022 + GB</t>
  </si>
  <si>
    <t>5000299624715</t>
  </si>
  <si>
    <t>L-59-768-00</t>
  </si>
  <si>
    <t>Chivas Regal 21 Years Royal Salute CNY 2023 + GB</t>
  </si>
  <si>
    <t>L-60-704-00</t>
  </si>
  <si>
    <t>Chivas Regal 21 Years Royal Salute Polo 5 Jodhpur + GB</t>
  </si>
  <si>
    <t>5000299624951</t>
  </si>
  <si>
    <t>L-06-880-00</t>
  </si>
  <si>
    <t>Chivas Regal 21 Years Royal Salute The Signature Blend + GB</t>
  </si>
  <si>
    <t>5000299211243</t>
  </si>
  <si>
    <t>L-06-199-00</t>
  </si>
  <si>
    <t>Chivas Regal 25 Years + GB</t>
  </si>
  <si>
    <t>5000299284926</t>
  </si>
  <si>
    <t>L-59-470-00</t>
  </si>
  <si>
    <t>Chivas Regal 30 Years Royal Salute Key To The Kingdom + GB</t>
  </si>
  <si>
    <t>5000299624555</t>
  </si>
  <si>
    <t>L-52-021-00</t>
  </si>
  <si>
    <t>Chivas Regal Miniature Giftset</t>
  </si>
  <si>
    <t>8710582040104</t>
  </si>
  <si>
    <t>L-06-204-00</t>
  </si>
  <si>
    <t>Chivas Regal Mizunara + GB</t>
  </si>
  <si>
    <t>5000299601693</t>
  </si>
  <si>
    <t>L-23-150-00</t>
  </si>
  <si>
    <t>L-06-209-00</t>
  </si>
  <si>
    <t>Chivas Regal XV + GB</t>
  </si>
  <si>
    <t>5000299622049</t>
  </si>
  <si>
    <t>L-60-788-00</t>
  </si>
  <si>
    <t>Chopin Blended &amp; Wheat Gold Edition</t>
  </si>
  <si>
    <t>5900640054089</t>
  </si>
  <si>
    <t>L-57-464-00</t>
  </si>
  <si>
    <t>Chopin Chocolate Liqueur + GB</t>
  </si>
  <si>
    <t>5900640053648</t>
  </si>
  <si>
    <t>L-09-010-00</t>
  </si>
  <si>
    <t>Chopin Potato Vodka</t>
  </si>
  <si>
    <t>5900640054133</t>
  </si>
  <si>
    <t>L-09-011-00</t>
  </si>
  <si>
    <t>Chopin RYE Vodka</t>
  </si>
  <si>
    <t>5900640051521</t>
  </si>
  <si>
    <t>L-60-853-00</t>
  </si>
  <si>
    <t>Chopin RYE Vodka + GB</t>
  </si>
  <si>
    <t>5900640051538</t>
  </si>
  <si>
    <t>L-22-552-00</t>
  </si>
  <si>
    <t>Chopin Sea Salt Caramel Liqueur + GB</t>
  </si>
  <si>
    <t>5900640053709</t>
  </si>
  <si>
    <t>L-09-012-00</t>
  </si>
  <si>
    <t>Chopin Wheat Vodka</t>
  </si>
  <si>
    <t>5900640052559</t>
  </si>
  <si>
    <t>L-51-165-00</t>
  </si>
  <si>
    <t>Choya Dry</t>
  </si>
  <si>
    <t>4017871800017</t>
  </si>
  <si>
    <t>L-51-171-00</t>
  </si>
  <si>
    <t>Choya Hokkan Daiginjo Honjirusi Sakura Sake</t>
  </si>
  <si>
    <t>4976879135579</t>
  </si>
  <si>
    <t>L-51-172-00</t>
  </si>
  <si>
    <t>Choya Hokkan Ougyoku Junmai</t>
  </si>
  <si>
    <t>4976879108474</t>
  </si>
  <si>
    <t>L-56-385-00</t>
  </si>
  <si>
    <t>Choya Kokuto Umeshu</t>
  </si>
  <si>
    <t>4905846117713</t>
  </si>
  <si>
    <t>L-12-614-00</t>
  </si>
  <si>
    <t>Choya Original</t>
  </si>
  <si>
    <t>4905846134093</t>
  </si>
  <si>
    <t>L-12-616-00</t>
  </si>
  <si>
    <t>Choya Sake</t>
  </si>
  <si>
    <t>4017871800031</t>
  </si>
  <si>
    <t>L-51-304-00</t>
  </si>
  <si>
    <t>Choya Yuzu</t>
  </si>
  <si>
    <t>4905846118123</t>
  </si>
  <si>
    <t>L-60-972-00</t>
  </si>
  <si>
    <t>Choza DO Rioja Crianza 2020</t>
  </si>
  <si>
    <t>8437002649371</t>
  </si>
  <si>
    <t>L-60-973-00</t>
  </si>
  <si>
    <t>Choza DO Rioja Reserva 2018</t>
  </si>
  <si>
    <t>8437002649418</t>
  </si>
  <si>
    <t>L-54-926-00</t>
  </si>
  <si>
    <t>Christian Drouin Le Gin</t>
  </si>
  <si>
    <t>3297364270027</t>
  </si>
  <si>
    <t>L-58-049-00</t>
  </si>
  <si>
    <t>Christmas Globe Spiced Orange &amp; Cranberry Gin Liquer + GB</t>
  </si>
  <si>
    <t>5060877190261</t>
  </si>
  <si>
    <t>L-13-190-00</t>
  </si>
  <si>
    <t>Ciemme Amaretto</t>
  </si>
  <si>
    <t>8005130000632</t>
  </si>
  <si>
    <t>L-13-191-00</t>
  </si>
  <si>
    <t>Ciemme Limoni Likör</t>
  </si>
  <si>
    <t>8005130000847</t>
  </si>
  <si>
    <t>L-13-192-00</t>
  </si>
  <si>
    <t>Ciemme Maraschino</t>
  </si>
  <si>
    <t>8005130000144</t>
  </si>
  <si>
    <t>L-53-530-00</t>
  </si>
  <si>
    <t>Cihuatan Sahumerio + GB</t>
  </si>
  <si>
    <t>7410010594216</t>
  </si>
  <si>
    <t>L-19-492-00</t>
  </si>
  <si>
    <t>Cinzano Asti</t>
  </si>
  <si>
    <t>8000020000280</t>
  </si>
  <si>
    <t>L-09-016-00</t>
  </si>
  <si>
    <t>Ciroc Apple</t>
  </si>
  <si>
    <t>5010103938235</t>
  </si>
  <si>
    <t>L-09-018-00</t>
  </si>
  <si>
    <t>Ciroc Coconut</t>
  </si>
  <si>
    <t>5010103995641</t>
  </si>
  <si>
    <t>L-09-021-00</t>
  </si>
  <si>
    <t>Ciroc Mango</t>
  </si>
  <si>
    <t>5010103939874</t>
  </si>
  <si>
    <t>L-09-023-00</t>
  </si>
  <si>
    <t>Ciroc Peach</t>
  </si>
  <si>
    <t>5010103934374</t>
  </si>
  <si>
    <t>L-09-027-00</t>
  </si>
  <si>
    <t>Ciroc Pineapple</t>
  </si>
  <si>
    <t>5010103937146</t>
  </si>
  <si>
    <t>L-09-031-00</t>
  </si>
  <si>
    <t>Ciroc Red Berry</t>
  </si>
  <si>
    <t>5010103999991</t>
  </si>
  <si>
    <t>L-53-523-00</t>
  </si>
  <si>
    <t>Ciroc Vodka</t>
  </si>
  <si>
    <t>5010103997652</t>
  </si>
  <si>
    <t>L-09-035-00</t>
  </si>
  <si>
    <t>5010103916738</t>
  </si>
  <si>
    <t>L-25-085-00</t>
  </si>
  <si>
    <t>5010103912976</t>
  </si>
  <si>
    <t>L-09-037-00</t>
  </si>
  <si>
    <t>5010103932967</t>
  </si>
  <si>
    <t>L-09-041-00</t>
  </si>
  <si>
    <t>5010103932851</t>
  </si>
  <si>
    <t>L-08-994-00</t>
  </si>
  <si>
    <t>Citadelle Gin</t>
  </si>
  <si>
    <t>3460410507877</t>
  </si>
  <si>
    <t>L-51-968-00</t>
  </si>
  <si>
    <t>Citadelle Jardin D'Ete</t>
  </si>
  <si>
    <t>3460410532077</t>
  </si>
  <si>
    <t>L-52-001-00</t>
  </si>
  <si>
    <t>Citadelle Old Tom No Mistake + GB</t>
  </si>
  <si>
    <t>3460410530707</t>
  </si>
  <si>
    <t>L-06-215-00</t>
  </si>
  <si>
    <t>Clan Mcgregor</t>
  </si>
  <si>
    <t>5010327903101</t>
  </si>
  <si>
    <t>L-50-959-00</t>
  </si>
  <si>
    <t>Clase Azul Anejo + GB</t>
  </si>
  <si>
    <t>812404951112</t>
  </si>
  <si>
    <t>L-57-445-00</t>
  </si>
  <si>
    <t>Clase Azul Gold + GB</t>
  </si>
  <si>
    <t>812021003232</t>
  </si>
  <si>
    <t>L-02-334-00</t>
  </si>
  <si>
    <t>Claude Chatelier Cognac XO + GB</t>
  </si>
  <si>
    <t>3460410521583</t>
  </si>
  <si>
    <t>Clement Blanc</t>
  </si>
  <si>
    <t>L-17-068-00</t>
  </si>
  <si>
    <t>3107463006109</t>
  </si>
  <si>
    <t>L-17-069-00</t>
  </si>
  <si>
    <t>Clement Creole Shrubb Orange</t>
  </si>
  <si>
    <t>3107463602455</t>
  </si>
  <si>
    <t>L-17-072-00</t>
  </si>
  <si>
    <t>3107460005808</t>
  </si>
  <si>
    <t>L-52-478-00</t>
  </si>
  <si>
    <t>Clement Select Barrel</t>
  </si>
  <si>
    <t>3107460005280</t>
  </si>
  <si>
    <t>L-09-109-00</t>
  </si>
  <si>
    <t>Clement VSOP + GB</t>
  </si>
  <si>
    <t>3107460004528</t>
  </si>
  <si>
    <t>L-17-065-00</t>
  </si>
  <si>
    <t>Clement XO + GB</t>
  </si>
  <si>
    <t>3107460004535</t>
  </si>
  <si>
    <t>L-13-552-00</t>
  </si>
  <si>
    <t>Cles Des Ducs VS</t>
  </si>
  <si>
    <t>3760176211408</t>
  </si>
  <si>
    <t>L-13-555-00</t>
  </si>
  <si>
    <t>Cles Des Ducs VSOP + GB</t>
  </si>
  <si>
    <t>3760176210456</t>
  </si>
  <si>
    <t>L-05-334-00</t>
  </si>
  <si>
    <t>Cles Des Ducs XO + GB</t>
  </si>
  <si>
    <t>3760176213464</t>
  </si>
  <si>
    <t>L-58-586-00</t>
  </si>
  <si>
    <t>Clydebuilt Shipwright + GB</t>
  </si>
  <si>
    <t>5060525640155</t>
  </si>
  <si>
    <t>L-07-493-00</t>
  </si>
  <si>
    <t>Clynelish 14 Years + GB</t>
  </si>
  <si>
    <t>5000281016535</t>
  </si>
  <si>
    <t>L-00-311-00</t>
  </si>
  <si>
    <t>Cocalero</t>
  </si>
  <si>
    <t>5390683100261</t>
  </si>
  <si>
    <t>L-58-514-00</t>
  </si>
  <si>
    <t>Codigo 1530 Barrel Strength Anejo</t>
  </si>
  <si>
    <t>859061006533</t>
  </si>
  <si>
    <t>L-57-684-00</t>
  </si>
  <si>
    <t>Codigo 1530 Blanco</t>
  </si>
  <si>
    <t>859061006441</t>
  </si>
  <si>
    <t>L-57-494-00</t>
  </si>
  <si>
    <t>Codigo 1530 Rosa</t>
  </si>
  <si>
    <t>859061006458</t>
  </si>
  <si>
    <t>L-19-922-00</t>
  </si>
  <si>
    <t>Coebergh Classic Bessen</t>
  </si>
  <si>
    <t>8716000020864</t>
  </si>
  <si>
    <t>L-05-339-00</t>
  </si>
  <si>
    <t>8716000021212</t>
  </si>
  <si>
    <t>L-19-924-00</t>
  </si>
  <si>
    <t>Coebergh Kersen</t>
  </si>
  <si>
    <t>8716000020468</t>
  </si>
  <si>
    <t>L-05-341-00</t>
  </si>
  <si>
    <t>Coebergh Red Fruit</t>
  </si>
  <si>
    <t>8716000963192</t>
  </si>
  <si>
    <t>L-25-276-00</t>
  </si>
  <si>
    <t>Cointreau</t>
  </si>
  <si>
    <t>30063655</t>
  </si>
  <si>
    <t>L-19-086-00</t>
  </si>
  <si>
    <t>3035542012607</t>
  </si>
  <si>
    <t>L-04-743-00</t>
  </si>
  <si>
    <t>3035542004206</t>
  </si>
  <si>
    <t>L-04-746-00</t>
  </si>
  <si>
    <t>3035542001908</t>
  </si>
  <si>
    <t>L-04-747-00</t>
  </si>
  <si>
    <t>L-58-999-00</t>
  </si>
  <si>
    <t>Colinas do Douro Extrema Edicao II branco 2016</t>
  </si>
  <si>
    <t>L-59-001-00</t>
  </si>
  <si>
    <t>Colinas do Douro Extrema Edicao II tinto</t>
  </si>
  <si>
    <t>L-58-998-00</t>
  </si>
  <si>
    <t>Colinas do Douro Reserva White 2019</t>
  </si>
  <si>
    <t>5600738933011</t>
  </si>
  <si>
    <t>L-59-697-00</t>
  </si>
  <si>
    <t>Companero Elixir Extra</t>
  </si>
  <si>
    <t>5712718005868</t>
  </si>
  <si>
    <t>L-59-696-00</t>
  </si>
  <si>
    <t>Companero Elixir Orange + GB</t>
  </si>
  <si>
    <t>5712718005769</t>
  </si>
  <si>
    <t>L-56-101-00</t>
  </si>
  <si>
    <t>Companero Extra Anejo + GB</t>
  </si>
  <si>
    <t>5712718000474</t>
  </si>
  <si>
    <t>L-56-099-00</t>
  </si>
  <si>
    <t>Companero Gran Reserva + GB</t>
  </si>
  <si>
    <t>5712718000214</t>
  </si>
  <si>
    <t>L-61-013-00</t>
  </si>
  <si>
    <t>Companero Miniature Taste Set + GB</t>
  </si>
  <si>
    <t>5712718003345</t>
  </si>
  <si>
    <t>L-53-693-00</t>
  </si>
  <si>
    <t>Compass Box Artist Blend</t>
  </si>
  <si>
    <t>5060632880505</t>
  </si>
  <si>
    <t>L-53-692-00</t>
  </si>
  <si>
    <t>Compass Box Glasgow Blend</t>
  </si>
  <si>
    <t>5060632880512</t>
  </si>
  <si>
    <t>L-52-908-00</t>
  </si>
  <si>
    <t>Compass Box Hedonism</t>
  </si>
  <si>
    <t>5065000482039</t>
  </si>
  <si>
    <t>L-14-613-00</t>
  </si>
  <si>
    <t>Compass Box Hedonism + GB</t>
  </si>
  <si>
    <t>L-55-699-00</t>
  </si>
  <si>
    <t>Compass Box Orchard House</t>
  </si>
  <si>
    <t>5060632880574</t>
  </si>
  <si>
    <t>L-56-408-00</t>
  </si>
  <si>
    <t>Compass Box The Peat Monster</t>
  </si>
  <si>
    <t>5065000482190</t>
  </si>
  <si>
    <t>L-01-049-00</t>
  </si>
  <si>
    <t>Compass Box The Peat Monster + GB</t>
  </si>
  <si>
    <t>L-60-846-00</t>
  </si>
  <si>
    <t>Compass Box The Peat Monster Cask Strength + GB</t>
  </si>
  <si>
    <t>832889009009</t>
  </si>
  <si>
    <t>L-57-535-00</t>
  </si>
  <si>
    <t>Compass Box The Spice Tree</t>
  </si>
  <si>
    <t>5065000482602</t>
  </si>
  <si>
    <t>L-07-501-00</t>
  </si>
  <si>
    <t>Compass Box The Spice Tree + GB</t>
  </si>
  <si>
    <t>5065000482558</t>
  </si>
  <si>
    <t>L-06-219-00</t>
  </si>
  <si>
    <t>Connemara 12 Years + GB</t>
  </si>
  <si>
    <t>5099357002497</t>
  </si>
  <si>
    <t>L-14-364-00</t>
  </si>
  <si>
    <t>Connemara Distillers Edition + GB</t>
  </si>
  <si>
    <t>5099357003364</t>
  </si>
  <si>
    <t>L-06-223-00</t>
  </si>
  <si>
    <t>Connemara Peated Single Malt + GB</t>
  </si>
  <si>
    <t>5099357002305</t>
  </si>
  <si>
    <t>L-17-085-00</t>
  </si>
  <si>
    <t>Contrabando</t>
  </si>
  <si>
    <t>8410863022392</t>
  </si>
  <si>
    <t>L-56-392-00</t>
  </si>
  <si>
    <t>Coopers Choice Vintage 2009 Mannochmore + GB</t>
  </si>
  <si>
    <t>5024720861678</t>
  </si>
  <si>
    <t>L-56-396-00</t>
  </si>
  <si>
    <t>Coopers Choice Vintage 2010 Dailuaine + GB</t>
  </si>
  <si>
    <t>5024720861531</t>
  </si>
  <si>
    <t>L-56-388-00</t>
  </si>
  <si>
    <t>Coopers Choice Vintage 2010 Glen Spey + GB</t>
  </si>
  <si>
    <t>5024720861548</t>
  </si>
  <si>
    <t>L-56-386-00</t>
  </si>
  <si>
    <t>Coopers Choice Vintage 2010 Strathmill + GB</t>
  </si>
  <si>
    <t>5024720861579</t>
  </si>
  <si>
    <t>L-56-390-00</t>
  </si>
  <si>
    <t>Coopers Choice Vintage 2010 Teaninich +GB</t>
  </si>
  <si>
    <t>5024720861586</t>
  </si>
  <si>
    <t>L-00-748-00</t>
  </si>
  <si>
    <t>Cooymans Advocaat</t>
  </si>
  <si>
    <t>8710701001160</t>
  </si>
  <si>
    <t>L-58-843-00</t>
  </si>
  <si>
    <t>Coppa Cocktails Amaretto Sour</t>
  </si>
  <si>
    <t>8712436132522</t>
  </si>
  <si>
    <t>L-00-366-00</t>
  </si>
  <si>
    <t>Coppa Cocktails Cosmopolitan</t>
  </si>
  <si>
    <t>8712436103751</t>
  </si>
  <si>
    <t>L-23-964-00</t>
  </si>
  <si>
    <t>Coppa Cocktails Espresso Martini</t>
  </si>
  <si>
    <t>8712436131990</t>
  </si>
  <si>
    <t>L-00-368-00</t>
  </si>
  <si>
    <t>Coppa Cocktails Long Island Iced Tea</t>
  </si>
  <si>
    <t>8712436103775</t>
  </si>
  <si>
    <t>L-52-907-00</t>
  </si>
  <si>
    <t>Coppa Cocktails Mai Tai</t>
  </si>
  <si>
    <t>8712436132416</t>
  </si>
  <si>
    <t>L-58-226-00</t>
  </si>
  <si>
    <t>Coppa Cocktails Margarita</t>
  </si>
  <si>
    <t>8712436133260</t>
  </si>
  <si>
    <t>L-00-369-00</t>
  </si>
  <si>
    <t>Coppa Cocktails Mojito</t>
  </si>
  <si>
    <t>8712436103768</t>
  </si>
  <si>
    <t>L-23-965-00</t>
  </si>
  <si>
    <t>Coppa Cocktails Negroni</t>
  </si>
  <si>
    <t>8712436132010</t>
  </si>
  <si>
    <t>L-58-217-00</t>
  </si>
  <si>
    <t>Coppa Cocktails Party Pack</t>
  </si>
  <si>
    <t>8712436143702</t>
  </si>
  <si>
    <t>L-23-966-00</t>
  </si>
  <si>
    <t>Coppa Cocktails Passion Fruit Martini</t>
  </si>
  <si>
    <t>8712436132003</t>
  </si>
  <si>
    <t>L-00-372-00</t>
  </si>
  <si>
    <t>Coppa Cocktails Pina Colada</t>
  </si>
  <si>
    <t>8712436104819</t>
  </si>
  <si>
    <t>L-00-365-00</t>
  </si>
  <si>
    <t>Coppa Cocktails Rum &amp; Ginger</t>
  </si>
  <si>
    <t>8712436131358</t>
  </si>
  <si>
    <t>L-00-373-00</t>
  </si>
  <si>
    <t>Coppa Cocktails Sex On The Beach</t>
  </si>
  <si>
    <t>8712436103843</t>
  </si>
  <si>
    <t>L-00-374-00</t>
  </si>
  <si>
    <t>Coppa Cocktails Strawberry Daiquiri</t>
  </si>
  <si>
    <t>8712436104840</t>
  </si>
  <si>
    <t>L-00-367-00</t>
  </si>
  <si>
    <t>Coppa Cocktails Tequila Sunrise</t>
  </si>
  <si>
    <t>8712436108572</t>
  </si>
  <si>
    <t>L-58-844-00</t>
  </si>
  <si>
    <t>Coppa Cocktails Whiskey Sour</t>
  </si>
  <si>
    <t>8712436132027</t>
  </si>
  <si>
    <t>L-17-088-00</t>
  </si>
  <si>
    <t>Copperhead Black Edition</t>
  </si>
  <si>
    <t>5425036320161</t>
  </si>
  <si>
    <t>L-08-997-00</t>
  </si>
  <si>
    <t>Copperhead Gin</t>
  </si>
  <si>
    <t>5425036320017</t>
  </si>
  <si>
    <t>L-54-556-00</t>
  </si>
  <si>
    <t>Copperhead Non Alcoholic</t>
  </si>
  <si>
    <t>5425036320468</t>
  </si>
  <si>
    <t>L-60-638-00</t>
  </si>
  <si>
    <t>Copperhead Scarfes Bar Edition</t>
  </si>
  <si>
    <t>5425036320482</t>
  </si>
  <si>
    <t>L-08-999-00</t>
  </si>
  <si>
    <t>Copperhead The Gibson Edition</t>
  </si>
  <si>
    <t>5425036320321</t>
  </si>
  <si>
    <t>L-58-913-00</t>
  </si>
  <si>
    <t>Coppi Cantonovo Primitivo Bio 2019</t>
  </si>
  <si>
    <t>L-60-069-00</t>
  </si>
  <si>
    <t>Coppi Don Antonio Primitivo 2016</t>
  </si>
  <si>
    <t>8033028260196</t>
  </si>
  <si>
    <t>L-59-054-00</t>
  </si>
  <si>
    <t>Coppi Don Antonio Primitivo 2017</t>
  </si>
  <si>
    <t>L-59-389-00</t>
  </si>
  <si>
    <t>Coppi Guiscardo Falanghina 2021</t>
  </si>
  <si>
    <t>8033028260172</t>
  </si>
  <si>
    <t>L-59-053-00</t>
  </si>
  <si>
    <t>Coppi Negroamaro Pellirosso 2016</t>
  </si>
  <si>
    <t>L-59-058-00</t>
  </si>
  <si>
    <t>Coppi Primitivo Vanitoso 2016</t>
  </si>
  <si>
    <t>8033028260103</t>
  </si>
  <si>
    <t>L-58-914-00</t>
  </si>
  <si>
    <t>Coppi Sannace Malvasia Nera 2016</t>
  </si>
  <si>
    <t>8033028260158</t>
  </si>
  <si>
    <t>L-58-912-00</t>
  </si>
  <si>
    <t>Coppi Senatore Primitivo 2017</t>
  </si>
  <si>
    <t>8033028260042</t>
  </si>
  <si>
    <t>L-57-291-00</t>
  </si>
  <si>
    <t>Coppi Serralto Malvasia 2021</t>
  </si>
  <si>
    <t>8033028260240</t>
  </si>
  <si>
    <t>8033028260189</t>
  </si>
  <si>
    <t>L-59-934-00</t>
  </si>
  <si>
    <t>Coppi Siniscalco Primitivo 2020</t>
  </si>
  <si>
    <t>L-59-874-00</t>
  </si>
  <si>
    <t>3255741010390</t>
  </si>
  <si>
    <t>L-19-928-00</t>
  </si>
  <si>
    <t>Coquerel VSOP</t>
  </si>
  <si>
    <t>3559620035109</t>
  </si>
  <si>
    <t>3559620045108</t>
  </si>
  <si>
    <t>L-59-873-00</t>
  </si>
  <si>
    <t>Coquerel XO + GB</t>
  </si>
  <si>
    <t>L-10-193-00</t>
  </si>
  <si>
    <t>Corona Extra</t>
  </si>
  <si>
    <t>75041670</t>
  </si>
  <si>
    <t>L-10-197-00</t>
  </si>
  <si>
    <t>75032715</t>
  </si>
  <si>
    <t>7503034941200</t>
  </si>
  <si>
    <t>L-61-149-00</t>
  </si>
  <si>
    <t>L-51-980-00</t>
  </si>
  <si>
    <t>75032814</t>
  </si>
  <si>
    <t>L-51-275-00</t>
  </si>
  <si>
    <t>L-05-335-00</t>
  </si>
  <si>
    <t>Corralejo Anejo</t>
  </si>
  <si>
    <t>7503000677409</t>
  </si>
  <si>
    <t>L-13-562-00</t>
  </si>
  <si>
    <t>Corralejo Blanco</t>
  </si>
  <si>
    <t>7503000677331</t>
  </si>
  <si>
    <t>L-05-338-00</t>
  </si>
  <si>
    <t>Corralejo Reposado</t>
  </si>
  <si>
    <t>7503000677232</t>
  </si>
  <si>
    <t>L-10-060-00</t>
  </si>
  <si>
    <t>Coruba 12 Years Cigar</t>
  </si>
  <si>
    <t>7610107065548</t>
  </si>
  <si>
    <t>L-10-061-00</t>
  </si>
  <si>
    <t>Coruba 18 Years</t>
  </si>
  <si>
    <t>7610107065531</t>
  </si>
  <si>
    <t>L-51-550-00</t>
  </si>
  <si>
    <t>Coruba 2000 Matusalem</t>
  </si>
  <si>
    <t>7610107143369</t>
  </si>
  <si>
    <t>L-51-552-00</t>
  </si>
  <si>
    <t>Coruba 2000 PX</t>
  </si>
  <si>
    <t>7610107143376</t>
  </si>
  <si>
    <t>L-24-169-00</t>
  </si>
  <si>
    <t>7610304001035</t>
  </si>
  <si>
    <t>L-11-174-00</t>
  </si>
  <si>
    <t>Coruba Overproof</t>
  </si>
  <si>
    <t>7610304100714</t>
  </si>
  <si>
    <t>L-14-319-00</t>
  </si>
  <si>
    <t>Cosa Nostra Tommy Gun + GB</t>
  </si>
  <si>
    <t>5901617010626</t>
  </si>
  <si>
    <t>L-05-395-00</t>
  </si>
  <si>
    <t>Courvoisier VS</t>
  </si>
  <si>
    <t>3049197110076</t>
  </si>
  <si>
    <t>L-05-404-00</t>
  </si>
  <si>
    <t>Courvoisier VSOP + GB</t>
  </si>
  <si>
    <t>3049197210776</t>
  </si>
  <si>
    <t>L-57-773-00</t>
  </si>
  <si>
    <t>Courvoisier XO + GB</t>
  </si>
  <si>
    <t>3049197860018</t>
  </si>
  <si>
    <t>L-08-581-00</t>
  </si>
  <si>
    <t>Crafter's London Dry Gin</t>
  </si>
  <si>
    <t>4740050004899</t>
  </si>
  <si>
    <t>L-57-232-00</t>
  </si>
  <si>
    <t>Crafter's Wild Forest Gin</t>
  </si>
  <si>
    <t>4740050005131</t>
  </si>
  <si>
    <t>L-07-502-00</t>
  </si>
  <si>
    <t>Cragganmore 12 Years + GB</t>
  </si>
  <si>
    <t>5000281005430</t>
  </si>
  <si>
    <t>L-52-298-00</t>
  </si>
  <si>
    <t>Craigellachie 13 Years + GB</t>
  </si>
  <si>
    <t>7640171037233</t>
  </si>
  <si>
    <t>L-07-456-00</t>
  </si>
  <si>
    <t>5000277003389</t>
  </si>
  <si>
    <t>L-58-223-00</t>
  </si>
  <si>
    <t>Craigellachie 13 Years Armagnac Cask Finish + GB</t>
  </si>
  <si>
    <t>7640171039206</t>
  </si>
  <si>
    <t>L-07-457-00</t>
  </si>
  <si>
    <t>Craigellachie 17 Years + GB</t>
  </si>
  <si>
    <t>5000277004690</t>
  </si>
  <si>
    <t>L-04-728-00</t>
  </si>
  <si>
    <t>Crema Catalana Melody</t>
  </si>
  <si>
    <t>8410837822195</t>
  </si>
  <si>
    <t>L-22-305-00</t>
  </si>
  <si>
    <t>Cristal Aguardiente</t>
  </si>
  <si>
    <t>7702168116502</t>
  </si>
  <si>
    <t>L-13-521-00</t>
  </si>
  <si>
    <t>Cristal Aguardiente Sin Azucar</t>
  </si>
  <si>
    <t>7702168117059</t>
  </si>
  <si>
    <t>L-17-952-00</t>
  </si>
  <si>
    <t>Croft Pink Port + GB</t>
  </si>
  <si>
    <t>5602418002963</t>
  </si>
  <si>
    <t>L-55-710-00</t>
  </si>
  <si>
    <t>Crystal Ball Gin Light Up + GB</t>
  </si>
  <si>
    <t>5060564623768</t>
  </si>
  <si>
    <t>Crystal Head</t>
  </si>
  <si>
    <t>L-51-896-00</t>
  </si>
  <si>
    <t>627040411957</t>
  </si>
  <si>
    <t>L-60-393-00</t>
  </si>
  <si>
    <t>Crystal Head + 2 Glasses</t>
  </si>
  <si>
    <t>627040411971</t>
  </si>
  <si>
    <t>L-09-098-00</t>
  </si>
  <si>
    <t>Crystal Head + GB</t>
  </si>
  <si>
    <t>627040411438</t>
  </si>
  <si>
    <t>L-09-100-00</t>
  </si>
  <si>
    <t>627040411469</t>
  </si>
  <si>
    <t>L-09-102-00</t>
  </si>
  <si>
    <t>627040411490</t>
  </si>
  <si>
    <t>L-53-330-00</t>
  </si>
  <si>
    <t>Crystal Head Aurora</t>
  </si>
  <si>
    <t>627040411964</t>
  </si>
  <si>
    <t>L-23-969-00</t>
  </si>
  <si>
    <t>Crystal Head Onyx Blue Agave</t>
  </si>
  <si>
    <t>627040411872</t>
  </si>
  <si>
    <t>L-60-174-00</t>
  </si>
  <si>
    <t>Crystal Head Paint Your Pride Edition</t>
  </si>
  <si>
    <t>627040412541</t>
  </si>
  <si>
    <t>L-20-065-00</t>
  </si>
  <si>
    <t>Crystal Head Rainbow Edition</t>
  </si>
  <si>
    <t>627040412503</t>
  </si>
  <si>
    <t>L-56-068-00</t>
  </si>
  <si>
    <t>Crystal Head Shotglas Normal 0.25ml</t>
  </si>
  <si>
    <t>L-59-782-00</t>
  </si>
  <si>
    <t>Cuatro Rayas Rueda Verdejo Green &amp; Social 2022</t>
  </si>
  <si>
    <t>8414219000553</t>
  </si>
  <si>
    <t>L-59-911-00</t>
  </si>
  <si>
    <t>Cuatro Rayas Vdt Tempranillo Green &amp; Social 2022</t>
  </si>
  <si>
    <t>8414219300165</t>
  </si>
  <si>
    <t>L-06-232-00</t>
  </si>
  <si>
    <t>Cutty Sark</t>
  </si>
  <si>
    <t>5010504100095</t>
  </si>
  <si>
    <t>L-06-230-00</t>
  </si>
  <si>
    <t>Cutty Sark Prohibition</t>
  </si>
  <si>
    <t>5010504100309</t>
  </si>
  <si>
    <t>L-05-428-00</t>
  </si>
  <si>
    <t>Cynar</t>
  </si>
  <si>
    <t>8002240001023</t>
  </si>
  <si>
    <t>L-05-431-00</t>
  </si>
  <si>
    <t>8002240001009</t>
  </si>
  <si>
    <t>L-05-432-00</t>
  </si>
  <si>
    <t>L-01-193-00</t>
  </si>
  <si>
    <t>Czar Peter Vodka</t>
  </si>
  <si>
    <t>8710924210561</t>
  </si>
  <si>
    <t>Dalwhinnie 15 Years + GB</t>
  </si>
  <si>
    <t>L-07-563-00</t>
  </si>
  <si>
    <t>5000281005423</t>
  </si>
  <si>
    <t>L-58-580-00</t>
  </si>
  <si>
    <t>Dalwhinnie Distillers Edition 2022 + GB</t>
  </si>
  <si>
    <t>5000281072180</t>
  </si>
  <si>
    <t>L-07-574-00</t>
  </si>
  <si>
    <t>Dalwhinnie Winters Gold + GB</t>
  </si>
  <si>
    <t>5000281041094</t>
  </si>
  <si>
    <t>L-01-202-00</t>
  </si>
  <si>
    <t>Damrak</t>
  </si>
  <si>
    <t>8716000968517</t>
  </si>
  <si>
    <t>L-09-121-00</t>
  </si>
  <si>
    <t>Danzka Vodka</t>
  </si>
  <si>
    <t>5788686123545</t>
  </si>
  <si>
    <t>L-09-122-00</t>
  </si>
  <si>
    <t>5788686123514</t>
  </si>
  <si>
    <t>L-04-816-00</t>
  </si>
  <si>
    <t>Dark Mark Dropdrank</t>
  </si>
  <si>
    <t>8717953000729</t>
  </si>
  <si>
    <t>L-56-414-00</t>
  </si>
  <si>
    <t>Darkness 12 Years Ten Bourbon + GB</t>
  </si>
  <si>
    <t>5052598256111</t>
  </si>
  <si>
    <t>L-56-416-00</t>
  </si>
  <si>
    <t>Darkness 14 Years Dalmore</t>
  </si>
  <si>
    <t>5052598256197</t>
  </si>
  <si>
    <t>L-56-412-00</t>
  </si>
  <si>
    <t>Darkness 16 Years Whitlaw + GB</t>
  </si>
  <si>
    <t>5052598256166</t>
  </si>
  <si>
    <t>L-58-137-00</t>
  </si>
  <si>
    <t>Davidoff VSOP</t>
  </si>
  <si>
    <t>3760107312396</t>
  </si>
  <si>
    <t>L-56-797-00</t>
  </si>
  <si>
    <t>3760107311962</t>
  </si>
  <si>
    <t>L-59-501-00</t>
  </si>
  <si>
    <t>DBR lafite A D Aussieres IGP DOC 2021</t>
  </si>
  <si>
    <t>3662386812119</t>
  </si>
  <si>
    <t>L-56-033-00</t>
  </si>
  <si>
    <t>DBR Lafite Blason D’Aussières Corbières 2019</t>
  </si>
  <si>
    <t>3760131252910</t>
  </si>
  <si>
    <t>L-56-035-00</t>
  </si>
  <si>
    <t>DBR Lafite Moulin De Duhart Pauillac 2019</t>
  </si>
  <si>
    <t>3296342019108</t>
  </si>
  <si>
    <t>L-59-218-00</t>
  </si>
  <si>
    <t>De Courtil Chardonnay Colombard IGP Pays D'oc 2022</t>
  </si>
  <si>
    <t>L-57-290-00</t>
  </si>
  <si>
    <t>De Courtil Syrah Carbernet 2021</t>
  </si>
  <si>
    <t>3352260181201</t>
  </si>
  <si>
    <t>L-04-760-00</t>
  </si>
  <si>
    <t>De Kuyper Amaretto</t>
  </si>
  <si>
    <t>8710625500701</t>
  </si>
  <si>
    <t>L-04-763-00</t>
  </si>
  <si>
    <t>De Kuyper Apricot Brandy</t>
  </si>
  <si>
    <t>8710625402708</t>
  </si>
  <si>
    <t>L-04-766-00</t>
  </si>
  <si>
    <t>De Kuyper Blackberry</t>
  </si>
  <si>
    <t>8710625603709</t>
  </si>
  <si>
    <t>L-04-768-00</t>
  </si>
  <si>
    <t>De Kuyper Blue Curacao</t>
  </si>
  <si>
    <t>8710625340703</t>
  </si>
  <si>
    <t>L-04-770-00</t>
  </si>
  <si>
    <t>De Kuyper Blueberry</t>
  </si>
  <si>
    <t>8710625634703</t>
  </si>
  <si>
    <t>L-04-771-00</t>
  </si>
  <si>
    <t>De Kuyper Butterscotch</t>
  </si>
  <si>
    <t>8710625626708</t>
  </si>
  <si>
    <t>L-19-105-00</t>
  </si>
  <si>
    <t>De Kuyper Cherry</t>
  </si>
  <si>
    <t>8710625430701</t>
  </si>
  <si>
    <t>L-20-120-00</t>
  </si>
  <si>
    <t>De Kuyper Citroenbrandewijn</t>
  </si>
  <si>
    <t>8710625006807</t>
  </si>
  <si>
    <t>L-04-775-00</t>
  </si>
  <si>
    <t>De Kuyper Coconut</t>
  </si>
  <si>
    <t>8710625432705</t>
  </si>
  <si>
    <t>L-04-777-00</t>
  </si>
  <si>
    <t>De Kuyper Creme De Bananes</t>
  </si>
  <si>
    <t>8710625404702</t>
  </si>
  <si>
    <t>L-22-564-00</t>
  </si>
  <si>
    <t>De Kuyper Creme de Cacao</t>
  </si>
  <si>
    <t>8710625305702</t>
  </si>
  <si>
    <t>L-04-781-00</t>
  </si>
  <si>
    <t>De Kuyper Creme De Cacao White</t>
  </si>
  <si>
    <t>8710625509810</t>
  </si>
  <si>
    <t>L-04-782-00</t>
  </si>
  <si>
    <t>De Kuyper Creme De Cassis</t>
  </si>
  <si>
    <t>8710625510755</t>
  </si>
  <si>
    <t>L-04-783-00</t>
  </si>
  <si>
    <t>De Kuyper Creme De Menthe Green</t>
  </si>
  <si>
    <t>8710625511219</t>
  </si>
  <si>
    <t>L-04-784-00</t>
  </si>
  <si>
    <t>De Kuyper Creme De Menthe White</t>
  </si>
  <si>
    <t>8710625513411</t>
  </si>
  <si>
    <t>De Kuyper Dropshot</t>
  </si>
  <si>
    <t>L-20-124-00</t>
  </si>
  <si>
    <t>8710625060106</t>
  </si>
  <si>
    <t>L-05-459-00</t>
  </si>
  <si>
    <t>8710625060700</t>
  </si>
  <si>
    <t>L-05-460-00</t>
  </si>
  <si>
    <t>8710625060403</t>
  </si>
  <si>
    <t>L-11-752-00</t>
  </si>
  <si>
    <t>De Kuyper Dropshot Double Black</t>
  </si>
  <si>
    <t>8710625061707</t>
  </si>
  <si>
    <t>L-04-785-00</t>
  </si>
  <si>
    <t>De Kuyper Dry Orange Curacao</t>
  </si>
  <si>
    <t>8710625824708</t>
  </si>
  <si>
    <t>L-04-786-00</t>
  </si>
  <si>
    <t>De Kuyper Elderflower</t>
  </si>
  <si>
    <t>8710625700606</t>
  </si>
  <si>
    <t>L-04-787-00</t>
  </si>
  <si>
    <t>De Kuyper Grapefruit</t>
  </si>
  <si>
    <t>8710625646706</t>
  </si>
  <si>
    <t>L-05-462-00</t>
  </si>
  <si>
    <t>De Kuyper Hotshot</t>
  </si>
  <si>
    <t>8710625070105</t>
  </si>
  <si>
    <t>L-20-128-00</t>
  </si>
  <si>
    <t>De Kuyper Kirsch</t>
  </si>
  <si>
    <t>8710625018053</t>
  </si>
  <si>
    <t>L-04-791-00</t>
  </si>
  <si>
    <t>De Kuyper Mango</t>
  </si>
  <si>
    <t>8710625600005</t>
  </si>
  <si>
    <t>L-04-792-00</t>
  </si>
  <si>
    <t>De Kuyper Marasquin</t>
  </si>
  <si>
    <t>8710625522901</t>
  </si>
  <si>
    <t>L-04-793-00</t>
  </si>
  <si>
    <t>De Kuyper Melon</t>
  </si>
  <si>
    <t>8710625316708</t>
  </si>
  <si>
    <t>L-04-795-00</t>
  </si>
  <si>
    <t>De Kuyper Oranjebitter</t>
  </si>
  <si>
    <t>8710625020001</t>
  </si>
  <si>
    <t>L-19-141-00</t>
  </si>
  <si>
    <t>De Kuyper Parfait D'Amour</t>
  </si>
  <si>
    <t>8710625523809</t>
  </si>
  <si>
    <t>L-04-796-00</t>
  </si>
  <si>
    <t>De Kuyper Passion Fruit</t>
  </si>
  <si>
    <t>8710625437700</t>
  </si>
  <si>
    <t>L-04-798-00</t>
  </si>
  <si>
    <t>De Kuyper Peachtree</t>
  </si>
  <si>
    <t>8710625524707</t>
  </si>
  <si>
    <t>L-04-799-00</t>
  </si>
  <si>
    <t>De Kuyper Pina Colada</t>
  </si>
  <si>
    <t>8713427000073</t>
  </si>
  <si>
    <t>L-04-800-00</t>
  </si>
  <si>
    <t>De Kuyper Pineapple</t>
  </si>
  <si>
    <t>8710625435706</t>
  </si>
  <si>
    <t>L-04-801-00</t>
  </si>
  <si>
    <t>De Kuyper Pisang</t>
  </si>
  <si>
    <t>8710625427701</t>
  </si>
  <si>
    <t>L-04-803-00</t>
  </si>
  <si>
    <t>De Kuyper Raspberry</t>
  </si>
  <si>
    <t>8710625535703</t>
  </si>
  <si>
    <t>L-18-504-00</t>
  </si>
  <si>
    <t>De Kuyper Rum Punch</t>
  </si>
  <si>
    <t>8710625024405</t>
  </si>
  <si>
    <t>L-04-804-00</t>
  </si>
  <si>
    <t>De Kuyper Sour Apple</t>
  </si>
  <si>
    <t>8710625628702</t>
  </si>
  <si>
    <t>L-04-805-00</t>
  </si>
  <si>
    <t>De Kuyper Sour Rhubarb</t>
  </si>
  <si>
    <t>8710625644719</t>
  </si>
  <si>
    <t>L-04-807-00</t>
  </si>
  <si>
    <t>De Kuyper Triple Sec</t>
  </si>
  <si>
    <t>8710625527203</t>
  </si>
  <si>
    <t>L-05-464-00</t>
  </si>
  <si>
    <t>De Kuyper Vieux</t>
  </si>
  <si>
    <t>8710625026607</t>
  </si>
  <si>
    <t>L-04-809-00</t>
  </si>
  <si>
    <t>De Kuyper Watermelon</t>
  </si>
  <si>
    <t>8710625438707</t>
  </si>
  <si>
    <t>L-04-811-00</t>
  </si>
  <si>
    <t>De Kuyper Wild Strawberry</t>
  </si>
  <si>
    <t>8710625436703</t>
  </si>
  <si>
    <t>L-60-664-00</t>
  </si>
  <si>
    <t>Dead Man's Finger Reposado</t>
  </si>
  <si>
    <t>5011166068877</t>
  </si>
  <si>
    <t>L-20-133-00</t>
  </si>
  <si>
    <t>Dead Man's Fingers Coconut</t>
  </si>
  <si>
    <t>5011166061045</t>
  </si>
  <si>
    <t>L-20-134-00</t>
  </si>
  <si>
    <t>Dead Man's Fingers Coffee</t>
  </si>
  <si>
    <t>5011166061052</t>
  </si>
  <si>
    <t>L-54-451-00</t>
  </si>
  <si>
    <t>Dead Man's Fingers Hemp</t>
  </si>
  <si>
    <t>5011166061069</t>
  </si>
  <si>
    <t>L-56-992-00</t>
  </si>
  <si>
    <t>Dead Man's Fingers Mango Tequila Cream</t>
  </si>
  <si>
    <t>5011166068808</t>
  </si>
  <si>
    <t>L-20-136-00</t>
  </si>
  <si>
    <t>Dead Man's Fingers Pineapple Rum</t>
  </si>
  <si>
    <t>5011166062516</t>
  </si>
  <si>
    <t>L-57-119-00</t>
  </si>
  <si>
    <t>Dead Man's Fingers Rasberry Rum Cream</t>
  </si>
  <si>
    <t>5011166067450</t>
  </si>
  <si>
    <t>L-24-144-00</t>
  </si>
  <si>
    <t>Dead Man's Fingers Spiced</t>
  </si>
  <si>
    <t>5011166061038</t>
  </si>
  <si>
    <t>L-56-994-00</t>
  </si>
  <si>
    <t>Dead Man's Fingers Strawberry Tequila Cream</t>
  </si>
  <si>
    <t>5011166068518</t>
  </si>
  <si>
    <t>L-55-711-00</t>
  </si>
  <si>
    <t>Dead Man's Fingers Taster Pack (3x5CL Bottles)</t>
  </si>
  <si>
    <t>5011166058083</t>
  </si>
  <si>
    <t>L-56-993-00</t>
  </si>
  <si>
    <t>Dead Man's Fingers White Rum</t>
  </si>
  <si>
    <t>5011166067078</t>
  </si>
  <si>
    <t>L-17-125-00</t>
  </si>
  <si>
    <t>Deadhead 6 Years</t>
  </si>
  <si>
    <t>851120004283</t>
  </si>
  <si>
    <t>L-01-197-00</t>
  </si>
  <si>
    <t>Deadhead Dark Chocolate Rum</t>
  </si>
  <si>
    <t>851120004474</t>
  </si>
  <si>
    <t>L-17-124-00</t>
  </si>
  <si>
    <t>Deadhead Rum</t>
  </si>
  <si>
    <t>851120004085</t>
  </si>
  <si>
    <t>L-14-833-00</t>
  </si>
  <si>
    <t>Deanston 12 Years Un-Chill Filtered + GB</t>
  </si>
  <si>
    <t>5029704217175</t>
  </si>
  <si>
    <t>L-58-280-00</t>
  </si>
  <si>
    <t>Deanston Kentucky Cask Matured</t>
  </si>
  <si>
    <t>5029704220137</t>
  </si>
  <si>
    <t>L-07-556-00</t>
  </si>
  <si>
    <t>Deanston Virgin Oak + GB</t>
  </si>
  <si>
    <t>5029704217458</t>
  </si>
  <si>
    <t>L-60-696-00</t>
  </si>
  <si>
    <t>Debowa Excellent Grenade + GB</t>
  </si>
  <si>
    <t>5903983407277</t>
  </si>
  <si>
    <t>L-09-164-00</t>
  </si>
  <si>
    <t>Debowa Military</t>
  </si>
  <si>
    <t>5903983402098</t>
  </si>
  <si>
    <t>L-09-165-00</t>
  </si>
  <si>
    <t>5903983401817</t>
  </si>
  <si>
    <t>L-09-166-00</t>
  </si>
  <si>
    <t>5903983401824</t>
  </si>
  <si>
    <t>L-26-701-00</t>
  </si>
  <si>
    <t>Debowa Oak Thermo</t>
  </si>
  <si>
    <t>5903983400704</t>
  </si>
  <si>
    <t>L-58-175-00</t>
  </si>
  <si>
    <t>Deer Jimmy's DIY Barrel Chips American Bourbon Blend</t>
  </si>
  <si>
    <t>L-58-172-00</t>
  </si>
  <si>
    <t>Deer Jimmy's DIY Barrel Chips France Calvados Blend</t>
  </si>
  <si>
    <t>L-58-173-00</t>
  </si>
  <si>
    <t>Deer Jimmy's DIY Barrel Chips France Cognac Blend</t>
  </si>
  <si>
    <t>L-58-176-00</t>
  </si>
  <si>
    <t>Deer Jimmy's DIY Barrel Chips Scotish Whiskey Blend</t>
  </si>
  <si>
    <t>8720254828831</t>
  </si>
  <si>
    <t>L-58-174-00</t>
  </si>
  <si>
    <t>Deer Jimmy's DIY Barrel Chips South American Rum Blend</t>
  </si>
  <si>
    <t>L-13-676-00</t>
  </si>
  <si>
    <t>Del Maguey Mezcal Vida</t>
  </si>
  <si>
    <t>618397200929</t>
  </si>
  <si>
    <t>L-50-699-00</t>
  </si>
  <si>
    <t>Demandis Blue Curacao</t>
  </si>
  <si>
    <t>3014400018920</t>
  </si>
  <si>
    <t>L-50-702-00</t>
  </si>
  <si>
    <t>Demandis Creme de Cassis</t>
  </si>
  <si>
    <t>3014400018937</t>
  </si>
  <si>
    <t>L-50-701-00</t>
  </si>
  <si>
    <t>Demandis Litchi's</t>
  </si>
  <si>
    <t>3014400176873</t>
  </si>
  <si>
    <t>L-50-698-00</t>
  </si>
  <si>
    <t>Demandis Triple Sec</t>
  </si>
  <si>
    <t>3014400179980</t>
  </si>
  <si>
    <t>L-22-990-00</t>
  </si>
  <si>
    <t>Demandis Watermelon</t>
  </si>
  <si>
    <t>3014409005006</t>
  </si>
  <si>
    <t>L-00-693-00</t>
  </si>
  <si>
    <t>Demonio de Los Andes Albilla</t>
  </si>
  <si>
    <t>7750359000079</t>
  </si>
  <si>
    <t>L-00-694-00</t>
  </si>
  <si>
    <t>Demonio De Los Andes Pisco De Ica - Acholada</t>
  </si>
  <si>
    <t>7750359000062</t>
  </si>
  <si>
    <t>L-21-248-00</t>
  </si>
  <si>
    <t>Demonio De Los Andes Quebranta Pisco</t>
  </si>
  <si>
    <t>7750359000086</t>
  </si>
  <si>
    <t>L-56-510-00</t>
  </si>
  <si>
    <t>Demonio de Los Andes Tacama Italia</t>
  </si>
  <si>
    <t>7750359000659</t>
  </si>
  <si>
    <t>L-60-171-00</t>
  </si>
  <si>
    <t>Desperados</t>
  </si>
  <si>
    <t>8712000037734</t>
  </si>
  <si>
    <t>L-51-712-00</t>
  </si>
  <si>
    <t>Deutz Brut Classic + GB</t>
  </si>
  <si>
    <t>3359950180469</t>
  </si>
  <si>
    <t>L-56-379-00</t>
  </si>
  <si>
    <t>Devil Shot</t>
  </si>
  <si>
    <t>8714432171888</t>
  </si>
  <si>
    <t>L-06-239-00</t>
  </si>
  <si>
    <t>Dewar's 12 Years + GB</t>
  </si>
  <si>
    <t>5000277002450</t>
  </si>
  <si>
    <t>L-51-608-00</t>
  </si>
  <si>
    <t>Dewar's 15 Years + GB Tin</t>
  </si>
  <si>
    <t>7640171030609</t>
  </si>
  <si>
    <t>L-57-221-00</t>
  </si>
  <si>
    <t>Dewar's 18 Years + Tin GB</t>
  </si>
  <si>
    <t>7640171036922</t>
  </si>
  <si>
    <t>L-56-217-00</t>
  </si>
  <si>
    <t>Dewar's 21 Years Double Double Aged + GB</t>
  </si>
  <si>
    <t>7640171033013</t>
  </si>
  <si>
    <t>L-54-131-00</t>
  </si>
  <si>
    <t>Dewar's 27 Years Double Double Aged + GB</t>
  </si>
  <si>
    <t>7640171033037</t>
  </si>
  <si>
    <t>L-25-519-00</t>
  </si>
  <si>
    <t>Dewar's 8 Years Caribbean Smooth</t>
  </si>
  <si>
    <t>7640171033730</t>
  </si>
  <si>
    <t>L-57-055-00</t>
  </si>
  <si>
    <t>Dewar's 8 Years French Smooth Apple</t>
  </si>
  <si>
    <t>7640171038438</t>
  </si>
  <si>
    <t>L-55-885-00</t>
  </si>
  <si>
    <t>Dewar's 8 Years Japanese Smooth</t>
  </si>
  <si>
    <t>7640171038001</t>
  </si>
  <si>
    <t>L-56-271-00</t>
  </si>
  <si>
    <t>Dewar's 8 Years Portuguese Smooth</t>
  </si>
  <si>
    <t>7640171036540</t>
  </si>
  <si>
    <t>L-57-027-00</t>
  </si>
  <si>
    <t>Dewar's 8 Years Portuguese Smooth + GB</t>
  </si>
  <si>
    <t>7640171038087</t>
  </si>
  <si>
    <t>L-56-318-00</t>
  </si>
  <si>
    <t>Dewar's Variety Collection</t>
  </si>
  <si>
    <t>7610113009949</t>
  </si>
  <si>
    <t>L-06-250-00</t>
  </si>
  <si>
    <t>Dewar's White Label</t>
  </si>
  <si>
    <t>5000277000906</t>
  </si>
  <si>
    <t>L-06-256-00</t>
  </si>
  <si>
    <t>5000277001200</t>
  </si>
  <si>
    <t>L-09-129-00</t>
  </si>
  <si>
    <t>Dictador 12 Years</t>
  </si>
  <si>
    <t>7707284029309</t>
  </si>
  <si>
    <t>L-09-128-00</t>
  </si>
  <si>
    <t>Dictador 12 Years + GB</t>
  </si>
  <si>
    <t>7707284029002</t>
  </si>
  <si>
    <t>L-24-385-00</t>
  </si>
  <si>
    <t>Dictador 20 Years</t>
  </si>
  <si>
    <t>7707284029316</t>
  </si>
  <si>
    <t>L-17-143-00</t>
  </si>
  <si>
    <t>Dictador 20 Years + GB</t>
  </si>
  <si>
    <t>L-57-226-00</t>
  </si>
  <si>
    <t>Dictador Aurum + GB</t>
  </si>
  <si>
    <t>5902670847174</t>
  </si>
  <si>
    <t>L-09-135-00</t>
  </si>
  <si>
    <t>Dictador Ortodoxy Colombian Aged Gin</t>
  </si>
  <si>
    <t>5902596700041</t>
  </si>
  <si>
    <t>L-09-133-00</t>
  </si>
  <si>
    <t>Dictador Treasure Colombian Aged Gin</t>
  </si>
  <si>
    <t>5902596700034</t>
  </si>
  <si>
    <t>L-22-566-00</t>
  </si>
  <si>
    <t>DiGusti Limoncello</t>
  </si>
  <si>
    <t>8720299085206</t>
  </si>
  <si>
    <t>L-25-460-00</t>
  </si>
  <si>
    <t>Dik &amp; Schil Bakkie Pleur Koffielikeur</t>
  </si>
  <si>
    <t>8719326750453</t>
  </si>
  <si>
    <t>L-25-420-00</t>
  </si>
  <si>
    <t>Dik &amp; Schil Orangecello</t>
  </si>
  <si>
    <t>8719326750415</t>
  </si>
  <si>
    <t>L-58-253-00</t>
  </si>
  <si>
    <t>Dimple Golden Selection</t>
  </si>
  <si>
    <t>5000281037462</t>
  </si>
  <si>
    <t>L-09-168-00</t>
  </si>
  <si>
    <t>Diplomatico Ambassador + GB</t>
  </si>
  <si>
    <t>7594003626150</t>
  </si>
  <si>
    <t>L-09-171-00</t>
  </si>
  <si>
    <t>Diplomatico Mantuano</t>
  </si>
  <si>
    <t>7594003626624</t>
  </si>
  <si>
    <t>L-61-177-00</t>
  </si>
  <si>
    <t>Diplomatico Mantuano + GB</t>
  </si>
  <si>
    <t>7594003629724</t>
  </si>
  <si>
    <t>L-52-028-00</t>
  </si>
  <si>
    <t>Diplomatico No.1 Batch Kettle + GB</t>
  </si>
  <si>
    <t>7594003626730</t>
  </si>
  <si>
    <t>L-52-029-00</t>
  </si>
  <si>
    <t>Diplomatico No.2 Barbet + GB</t>
  </si>
  <si>
    <t>7594003626716</t>
  </si>
  <si>
    <t>L-52-030-00</t>
  </si>
  <si>
    <t>Diplomatico No.3 Pot Still + GB</t>
  </si>
  <si>
    <t>7594003629229</t>
  </si>
  <si>
    <t>L-50-204-00</t>
  </si>
  <si>
    <t>Diplomatico Planas White</t>
  </si>
  <si>
    <t>7594003626884</t>
  </si>
  <si>
    <t>L-09-175-00</t>
  </si>
  <si>
    <t>Diplomatico Reserva Exclusiva</t>
  </si>
  <si>
    <t>7594003620059</t>
  </si>
  <si>
    <t>L-09-174-00</t>
  </si>
  <si>
    <t>Diplomatico Reserva Exclusiva + GB</t>
  </si>
  <si>
    <t>7594003624927</t>
  </si>
  <si>
    <t>L-54-505-00</t>
  </si>
  <si>
    <t>Diplomatico Seleccion de Familia + GB</t>
  </si>
  <si>
    <t>7594003629441</t>
  </si>
  <si>
    <t>L-25-218-00</t>
  </si>
  <si>
    <t>Disaronno Originale</t>
  </si>
  <si>
    <t>8001110001187</t>
  </si>
  <si>
    <t>L-51-465-00</t>
  </si>
  <si>
    <t>8001110015412</t>
  </si>
  <si>
    <t>L-04-654-00</t>
  </si>
  <si>
    <t>8001110015450</t>
  </si>
  <si>
    <t>L-04-656-00</t>
  </si>
  <si>
    <t>8001110016372</t>
  </si>
  <si>
    <t>L-04-659-00</t>
  </si>
  <si>
    <t>8001110016303</t>
  </si>
  <si>
    <t>L-04-662-00</t>
  </si>
  <si>
    <t>8001110016341</t>
  </si>
  <si>
    <t>L-04-650-00</t>
  </si>
  <si>
    <t>L-54-166-00</t>
  </si>
  <si>
    <t>Disaronno Originale + 2 Glasses</t>
  </si>
  <si>
    <t>8001110186112</t>
  </si>
  <si>
    <t>L-58-180-00</t>
  </si>
  <si>
    <t>Disaronno Velvet</t>
  </si>
  <si>
    <t>8001110355068</t>
  </si>
  <si>
    <t>L-20-159-00</t>
  </si>
  <si>
    <t>8001110589708</t>
  </si>
  <si>
    <t>L-54-405-00</t>
  </si>
  <si>
    <t>Disaronno Velvet + 2 Glasses</t>
  </si>
  <si>
    <t>8001110183050</t>
  </si>
  <si>
    <t>L-59-895-00</t>
  </si>
  <si>
    <t>DO Cava Vita Vivet Brut Bio</t>
  </si>
  <si>
    <t>8437019396114</t>
  </si>
  <si>
    <t>L-59-894-00</t>
  </si>
  <si>
    <t>DO Rioja Crianza  Vitarán Castillo de Mendoza 2018</t>
  </si>
  <si>
    <t>8437013810142</t>
  </si>
  <si>
    <t>Dolfi Frais De Bois</t>
  </si>
  <si>
    <t>L-19-494-00</t>
  </si>
  <si>
    <t>Dolin Blanc</t>
  </si>
  <si>
    <t>3274510003708</t>
  </si>
  <si>
    <t>L-04-260-00</t>
  </si>
  <si>
    <t>Dolin Dry</t>
  </si>
  <si>
    <t>3274510003753</t>
  </si>
  <si>
    <t>L-04-264-00</t>
  </si>
  <si>
    <t>Dolin Rouge</t>
  </si>
  <si>
    <t>3274510003760</t>
  </si>
  <si>
    <t>L-04-754-00</t>
  </si>
  <si>
    <t>Dom Benedictine</t>
  </si>
  <si>
    <t>3035551511009</t>
  </si>
  <si>
    <t>L-58-990-00</t>
  </si>
  <si>
    <t>Dom Perignon Brut Vintage 2013</t>
  </si>
  <si>
    <t>3185370735695</t>
  </si>
  <si>
    <t>L-58-989-00</t>
  </si>
  <si>
    <t>Dom Perignon Brut Vintage 2013 + GB</t>
  </si>
  <si>
    <t>3185370737316</t>
  </si>
  <si>
    <t>L-59-357-00</t>
  </si>
  <si>
    <t>Dom Perignon Luminous Blanc Brut Vintage 2013</t>
  </si>
  <si>
    <t>3185370737439</t>
  </si>
  <si>
    <t>L-61-170-00</t>
  </si>
  <si>
    <t>Dom Perignon Rose Vintage 2009 + GB</t>
  </si>
  <si>
    <t>3185370759714</t>
  </si>
  <si>
    <t>L-05-447-00</t>
  </si>
  <si>
    <t>Don Julio 1942 + GB</t>
  </si>
  <si>
    <t>7506064300191</t>
  </si>
  <si>
    <t>L-05-453-00</t>
  </si>
  <si>
    <t>Don Julio Anejo</t>
  </si>
  <si>
    <t>7506064300184</t>
  </si>
  <si>
    <t>L-05-452-00</t>
  </si>
  <si>
    <t>Don Julio Anejo + GB</t>
  </si>
  <si>
    <t>L-05-455-00</t>
  </si>
  <si>
    <t>Don Julio Blanco</t>
  </si>
  <si>
    <t>7506064300160</t>
  </si>
  <si>
    <t>L-05-454-00</t>
  </si>
  <si>
    <t>Don Julio Blanco + GB</t>
  </si>
  <si>
    <t>L-05-457-00</t>
  </si>
  <si>
    <t>Don Julio Reposado</t>
  </si>
  <si>
    <t>7506064300177</t>
  </si>
  <si>
    <t>L-05-456-00</t>
  </si>
  <si>
    <t>Don Julio Reposado + GB</t>
  </si>
  <si>
    <t>L-17-157-00</t>
  </si>
  <si>
    <t>Don Papa 10 Years + GB</t>
  </si>
  <si>
    <t>4809015157046</t>
  </si>
  <si>
    <t>L-58-973-00</t>
  </si>
  <si>
    <t>Don Papa 7 Years</t>
  </si>
  <si>
    <t>4809015157510</t>
  </si>
  <si>
    <t>L-09-150-00</t>
  </si>
  <si>
    <t>4809015157015</t>
  </si>
  <si>
    <t>L-55-306-00</t>
  </si>
  <si>
    <t>Don Papa 7 Years + GB</t>
  </si>
  <si>
    <t>4809015157763</t>
  </si>
  <si>
    <t>L-59-236-00</t>
  </si>
  <si>
    <t>L-23-990-00</t>
  </si>
  <si>
    <t>Don Papa Baroko</t>
  </si>
  <si>
    <t>4809015157480</t>
  </si>
  <si>
    <t>L-60-697-00</t>
  </si>
  <si>
    <t>Don Papa Baroko + Flask</t>
  </si>
  <si>
    <t>4809015157916</t>
  </si>
  <si>
    <t>L-54-236-00</t>
  </si>
  <si>
    <t>Don Papa Baroko + GB</t>
  </si>
  <si>
    <t>4809015157497</t>
  </si>
  <si>
    <t>L-51-053-00</t>
  </si>
  <si>
    <t>L-59-576-00</t>
  </si>
  <si>
    <t>Don Papa Gayuma + GB</t>
  </si>
  <si>
    <t>4809015157831</t>
  </si>
  <si>
    <t>L-18-507-00</t>
  </si>
  <si>
    <t>Don Papa Masskara</t>
  </si>
  <si>
    <t>4809015157183</t>
  </si>
  <si>
    <t>Don Papa Rye Cask + GB</t>
  </si>
  <si>
    <t>4809015157398</t>
  </si>
  <si>
    <t>L-51-766-00</t>
  </si>
  <si>
    <t>L-17-163-00</t>
  </si>
  <si>
    <t>Don Papa Sherry Cask + GB</t>
  </si>
  <si>
    <t>4809015157152</t>
  </si>
  <si>
    <t>L-01-213-00</t>
  </si>
  <si>
    <t>Don Q 151 Overproof Rum</t>
  </si>
  <si>
    <t>8414606732241</t>
  </si>
  <si>
    <t>L-01-211-00</t>
  </si>
  <si>
    <t>Don Q Oak Aged Spice</t>
  </si>
  <si>
    <t>8414606874002</t>
  </si>
  <si>
    <t>L-50-546-00</t>
  </si>
  <si>
    <t>Dooley's Egg Cream Liqueur</t>
  </si>
  <si>
    <t>4004752230049</t>
  </si>
  <si>
    <t>L-13-669-00</t>
  </si>
  <si>
    <t>Dooley's Toffee Cream Liqueur</t>
  </si>
  <si>
    <t>4004752284615</t>
  </si>
  <si>
    <t>L-22-995-00</t>
  </si>
  <si>
    <t>Doorly's 12 Years + GB</t>
  </si>
  <si>
    <t>724803018054</t>
  </si>
  <si>
    <t>L-18-531-00</t>
  </si>
  <si>
    <t>Doorly's 14 Years + GB</t>
  </si>
  <si>
    <t>724803018160</t>
  </si>
  <si>
    <t>L-18-532-00</t>
  </si>
  <si>
    <t>Doorly's 5 Years</t>
  </si>
  <si>
    <t>724803003005</t>
  </si>
  <si>
    <t>L-58-491-00</t>
  </si>
  <si>
    <t>Doorly's 8 Years</t>
  </si>
  <si>
    <t>724803018061</t>
  </si>
  <si>
    <t>L-22-996-00</t>
  </si>
  <si>
    <t>Doorly's XO + GB</t>
  </si>
  <si>
    <t>724803000868</t>
  </si>
  <si>
    <t>L-05-466-00</t>
  </si>
  <si>
    <t>Doornkaat</t>
  </si>
  <si>
    <t>4013600011112</t>
  </si>
  <si>
    <t>L-07-557-00</t>
  </si>
  <si>
    <t>Douglas Laing's Big Peat + GB</t>
  </si>
  <si>
    <t>5014218776256</t>
  </si>
  <si>
    <t>L-04-820-00</t>
  </si>
  <si>
    <t>Drambuie</t>
  </si>
  <si>
    <t>5010391100703</t>
  </si>
  <si>
    <t>L-04-822-00</t>
  </si>
  <si>
    <t>5010391101007</t>
  </si>
  <si>
    <t>L-50-193-00</t>
  </si>
  <si>
    <t>Drumshanbo Gunpowder</t>
  </si>
  <si>
    <t>5060434130242</t>
  </si>
  <si>
    <t>L-51-778-00</t>
  </si>
  <si>
    <t>Drumshanbo Gunpowder + Glass</t>
  </si>
  <si>
    <t>5391530350211</t>
  </si>
  <si>
    <t>L-58-945-00</t>
  </si>
  <si>
    <t>Drumshanbo Gunpowder Californian Orange Irish Gin</t>
  </si>
  <si>
    <t>5391530350556</t>
  </si>
  <si>
    <t>L-51-777-00</t>
  </si>
  <si>
    <t>Drumshanbo Gunpowder Ceramic Bottle</t>
  </si>
  <si>
    <t>5391530350327</t>
  </si>
  <si>
    <t>L-09-391-00</t>
  </si>
  <si>
    <t>Drumshanbo Gunpowder Irish Gin</t>
  </si>
  <si>
    <t>5060434130228</t>
  </si>
  <si>
    <t>L-21-973-00</t>
  </si>
  <si>
    <t>Drumshanbo Gunpowder Sardinian Citrus</t>
  </si>
  <si>
    <t>5391530350426</t>
  </si>
  <si>
    <t>L-58-946-00</t>
  </si>
  <si>
    <t>Drumshanbo Gunpowder Sardinian Citrus Ceramic Bottle</t>
  </si>
  <si>
    <t>5391530350488</t>
  </si>
  <si>
    <t>L-57-769-00</t>
  </si>
  <si>
    <t>Drumshanbo Sausage Tree Pure Irish Vodka</t>
  </si>
  <si>
    <t>5391530350082</t>
  </si>
  <si>
    <t>L-51-779-00</t>
  </si>
  <si>
    <t>Drumshanbo Single Pot Still + GB</t>
  </si>
  <si>
    <t>5391530350273</t>
  </si>
  <si>
    <t>L-03-226-00</t>
  </si>
  <si>
    <t>Drunken Monkey Limoncello</t>
  </si>
  <si>
    <t>8719326059006</t>
  </si>
  <si>
    <t>L-60-873-00</t>
  </si>
  <si>
    <t>Drunken Monkey Orangecello</t>
  </si>
  <si>
    <t>8719326059082</t>
  </si>
  <si>
    <t>L-24-610-00</t>
  </si>
  <si>
    <t>Druppie Drop</t>
  </si>
  <si>
    <t>8710631018849</t>
  </si>
  <si>
    <t>L-04-275-00</t>
  </si>
  <si>
    <t>Dubonnet Rouge</t>
  </si>
  <si>
    <t>3163933575001</t>
  </si>
  <si>
    <t>L-00-690-00</t>
  </si>
  <si>
    <t>Dujardin Vieux</t>
  </si>
  <si>
    <t>5410293750059</t>
  </si>
  <si>
    <t>L-05-471-00</t>
  </si>
  <si>
    <t>5410293750066</t>
  </si>
  <si>
    <t>L-59-685-00</t>
  </si>
  <si>
    <t>Duneville's Dead Island 2 Irish Whiskey</t>
  </si>
  <si>
    <t>5060142991432</t>
  </si>
  <si>
    <t>L-00-386-00</t>
  </si>
  <si>
    <t>Dutch Drop</t>
  </si>
  <si>
    <t>8714432170751</t>
  </si>
  <si>
    <t>L-05-443-00</t>
  </si>
  <si>
    <t>Dutch Dynamite</t>
  </si>
  <si>
    <t>8715619000007</t>
  </si>
  <si>
    <t>L-56-025-00</t>
  </si>
  <si>
    <t>Dutch Gin Box</t>
  </si>
  <si>
    <t>8720299061736</t>
  </si>
  <si>
    <t>L-02-032-00</t>
  </si>
  <si>
    <t>Duval Pastis</t>
  </si>
  <si>
    <t>3394210003751</t>
  </si>
  <si>
    <t>L-09-115-00</t>
  </si>
  <si>
    <t>Dynasty Vodka</t>
  </si>
  <si>
    <t>4013492003691</t>
  </si>
  <si>
    <t>L-05-479-00</t>
  </si>
  <si>
    <t>088004005764</t>
  </si>
  <si>
    <t>L-02-874-00</t>
  </si>
  <si>
    <t>Earl Brown Dry Gin</t>
  </si>
  <si>
    <t>4009872020419</t>
  </si>
  <si>
    <t>L-54-526-00</t>
  </si>
  <si>
    <t>Eden Mill Love Gin</t>
  </si>
  <si>
    <t>5060334033896</t>
  </si>
  <si>
    <t>L-09-189-00</t>
  </si>
  <si>
    <t>Edinburgh Gin</t>
  </si>
  <si>
    <t>5060232070009</t>
  </si>
  <si>
    <t>L-09-188-00</t>
  </si>
  <si>
    <t>Edinburgh Gin Elderflower Liqueur</t>
  </si>
  <si>
    <t>5060232070245</t>
  </si>
  <si>
    <t>L-09-190-00</t>
  </si>
  <si>
    <t>Edinburgh Gin Raspberry Liqueur</t>
  </si>
  <si>
    <t>5060232070108</t>
  </si>
  <si>
    <t>L-12-171-00</t>
  </si>
  <si>
    <t>Edinburgh Gin Rhubarb &amp; Ginger Liqueur</t>
  </si>
  <si>
    <t>5060232070634</t>
  </si>
  <si>
    <t>L-20-197-00</t>
  </si>
  <si>
    <t>Edinburgh Gin Seaside</t>
  </si>
  <si>
    <t>5060232071037</t>
  </si>
  <si>
    <t>L-07-576-00</t>
  </si>
  <si>
    <t>Edradour 10 Years + GB</t>
  </si>
  <si>
    <t>5010739261981</t>
  </si>
  <si>
    <t>L-55-862-00</t>
  </si>
  <si>
    <t>Edradour 21 Years Vintage 1999 Barolo Cask Finish + GB</t>
  </si>
  <si>
    <t>5021944111039</t>
  </si>
  <si>
    <t>L-12-173-00</t>
  </si>
  <si>
    <t>Edradour Cream</t>
  </si>
  <si>
    <t>5021944020645</t>
  </si>
  <si>
    <t>L-56-869-00</t>
  </si>
  <si>
    <t>Efes Pilsener</t>
  </si>
  <si>
    <t>8690520035587</t>
  </si>
  <si>
    <t>L-59-265-00</t>
  </si>
  <si>
    <t>Egg Royale Chocolate Cream Liqueur + GB</t>
  </si>
  <si>
    <t>5060877190278</t>
  </si>
  <si>
    <t>L-03-781-00</t>
  </si>
  <si>
    <t>EIKO Vodka + GB</t>
  </si>
  <si>
    <t>4971980260516</t>
  </si>
  <si>
    <t>L-09-182-00</t>
  </si>
  <si>
    <t>El Dorado 12 Years + GB</t>
  </si>
  <si>
    <t>8715151120799</t>
  </si>
  <si>
    <t>L-09-183-00</t>
  </si>
  <si>
    <t>El Dorado 15 Years + GB</t>
  </si>
  <si>
    <t>8715151150734</t>
  </si>
  <si>
    <t>L-09-187-00</t>
  </si>
  <si>
    <t>El Dorado 5 Years Golden Rum</t>
  </si>
  <si>
    <t>8715151050782</t>
  </si>
  <si>
    <t>L-05-482-00</t>
  </si>
  <si>
    <t>El Jimador Blanco</t>
  </si>
  <si>
    <t>7501145268100</t>
  </si>
  <si>
    <t>L-05-484-00</t>
  </si>
  <si>
    <t>El Jimador Reposado</t>
  </si>
  <si>
    <t>7501145269107</t>
  </si>
  <si>
    <t>L-25-509-00</t>
  </si>
  <si>
    <t>El Libertad Original</t>
  </si>
  <si>
    <t>3770011869008</t>
  </si>
  <si>
    <t>L-60-876-00</t>
  </si>
  <si>
    <t>El Ron del Artesano 10 Years Tawny Port Cask Finish + GB</t>
  </si>
  <si>
    <t>751385618075</t>
  </si>
  <si>
    <t>L-60-879-00</t>
  </si>
  <si>
    <t>El Ron Del Artesano 8 Years Ruby Port Cask Finisch + GB</t>
  </si>
  <si>
    <t>751385618334</t>
  </si>
  <si>
    <t>L-09-791-00</t>
  </si>
  <si>
    <t>El Ron Prohibido 12 Years Habanero</t>
  </si>
  <si>
    <t>7501033200038</t>
  </si>
  <si>
    <t>L-11-285-00</t>
  </si>
  <si>
    <t>El Ron Prohibido 15 Years</t>
  </si>
  <si>
    <t>7501033200137</t>
  </si>
  <si>
    <t>L-20-210-00</t>
  </si>
  <si>
    <t>El Ron Prohibido 22 Years</t>
  </si>
  <si>
    <t>7501033200243</t>
  </si>
  <si>
    <t>L-25-139-00</t>
  </si>
  <si>
    <t>Elijah Craig Small Batch</t>
  </si>
  <si>
    <t>096749000067</t>
  </si>
  <si>
    <t>L-60-671-00</t>
  </si>
  <si>
    <t>Elijah Craig Small Batch Barrel Proof</t>
  </si>
  <si>
    <t>096749472215</t>
  </si>
  <si>
    <t>L-60-428-00</t>
  </si>
  <si>
    <t>L-60-020-00</t>
  </si>
  <si>
    <t>L-61-066-00</t>
  </si>
  <si>
    <t>Elijah Craig Small Batch Ryder Cup Commemorative Bottle + GB</t>
  </si>
  <si>
    <t>096749004812</t>
  </si>
  <si>
    <t>L-00-698-00</t>
  </si>
  <si>
    <t>Eliterna Boerenjongens</t>
  </si>
  <si>
    <t>5410293750264</t>
  </si>
  <si>
    <t>L-03-227-00</t>
  </si>
  <si>
    <t>Elixir D'Anvers</t>
  </si>
  <si>
    <t>5410838000021</t>
  </si>
  <si>
    <t>L-53-163-00</t>
  </si>
  <si>
    <t>Eminente Reserva 7 Years</t>
  </si>
  <si>
    <t>3770015612013</t>
  </si>
  <si>
    <t>L-53-988-00</t>
  </si>
  <si>
    <t>Engelsglut Gluhwein</t>
  </si>
  <si>
    <t>4006921626707</t>
  </si>
  <si>
    <t>L-55-673-00</t>
  </si>
  <si>
    <t>Engine Organic</t>
  </si>
  <si>
    <t>8052107559549</t>
  </si>
  <si>
    <t>L-56-079-00</t>
  </si>
  <si>
    <t>Engine Pure Organic Gin</t>
  </si>
  <si>
    <t>8052107551604</t>
  </si>
  <si>
    <t>L-57-046-00</t>
  </si>
  <si>
    <t>Engine Pure Organic Gin + 2 Metal Cups</t>
  </si>
  <si>
    <t>8052107550447</t>
  </si>
  <si>
    <t>L-54-618-00</t>
  </si>
  <si>
    <t>Eristoff Pink</t>
  </si>
  <si>
    <t>7610113014448</t>
  </si>
  <si>
    <t>L-09-211-00</t>
  </si>
  <si>
    <t>Eristoff Red</t>
  </si>
  <si>
    <t>5010677801607</t>
  </si>
  <si>
    <t>L-09-214-00</t>
  </si>
  <si>
    <t>5010677801560</t>
  </si>
  <si>
    <t>L-09-200-00</t>
  </si>
  <si>
    <t>Eristoff Vodka</t>
  </si>
  <si>
    <t>3011938004357</t>
  </si>
  <si>
    <t>L-24-135-00</t>
  </si>
  <si>
    <t>8410414000466</t>
  </si>
  <si>
    <t>L-09-205-00</t>
  </si>
  <si>
    <t>8410414000909</t>
  </si>
  <si>
    <t>L-18-556-00</t>
  </si>
  <si>
    <t>Esbjaerg</t>
  </si>
  <si>
    <t>8711114485622</t>
  </si>
  <si>
    <t>L-09-221-00</t>
  </si>
  <si>
    <t>8711114485639</t>
  </si>
  <si>
    <t>L-09-224-00</t>
  </si>
  <si>
    <t>8711114501353</t>
  </si>
  <si>
    <t>L-18-558-00</t>
  </si>
  <si>
    <t>Esbjaerg Copper</t>
  </si>
  <si>
    <t>8711114485547</t>
  </si>
  <si>
    <t>L-59-012-00</t>
  </si>
  <si>
    <t>Esporao  Reserva Branco Bio 2021</t>
  </si>
  <si>
    <t>5601989981851</t>
  </si>
  <si>
    <t>L-59-013-00</t>
  </si>
  <si>
    <t>Esporao  Reserva Tinto 2020</t>
  </si>
  <si>
    <t>5601989980809</t>
  </si>
  <si>
    <t>L-25-107-00</t>
  </si>
  <si>
    <t>Estaro Brown</t>
  </si>
  <si>
    <t>5410293752152</t>
  </si>
  <si>
    <t>L-09-308-00</t>
  </si>
  <si>
    <t>Estaro White</t>
  </si>
  <si>
    <t>5410293752114</t>
  </si>
  <si>
    <t>L-54-570-00</t>
  </si>
  <si>
    <t>Etsu Double Orange Gin + GB</t>
  </si>
  <si>
    <t>4971980638377</t>
  </si>
  <si>
    <t>L-58-098-00</t>
  </si>
  <si>
    <t>Etsu Double Yuzu Gin + GB</t>
  </si>
  <si>
    <t>4971980636519</t>
  </si>
  <si>
    <t>L-09-225-00</t>
  </si>
  <si>
    <t>Etsu Gin + GB</t>
  </si>
  <si>
    <t>4971980260776</t>
  </si>
  <si>
    <t>L-58-892-00</t>
  </si>
  <si>
    <t>Etsu Pacific Ocean Water Gin + GB</t>
  </si>
  <si>
    <t>4971980636366</t>
  </si>
  <si>
    <t>L-18-917-00</t>
  </si>
  <si>
    <t>Euphoria 80 Absinth</t>
  </si>
  <si>
    <t>8594018430246</t>
  </si>
  <si>
    <t>L-25-216-00</t>
  </si>
  <si>
    <t>Euphoria Absinth Miniset (4X5Cl Bottles)</t>
  </si>
  <si>
    <t>8594018439324</t>
  </si>
  <si>
    <t>L-58-143-00</t>
  </si>
  <si>
    <t>Euphoria Cannabis Absinth</t>
  </si>
  <si>
    <t>8594018431410</t>
  </si>
  <si>
    <t>L-18-920-00</t>
  </si>
  <si>
    <t>8594018430239</t>
  </si>
  <si>
    <t>Euphoria Cannabis Gin</t>
  </si>
  <si>
    <t>L-18-294-00</t>
  </si>
  <si>
    <t>8594018435005</t>
  </si>
  <si>
    <t>L-58-145-00</t>
  </si>
  <si>
    <t>Euphoria Cannabis Vodka</t>
  </si>
  <si>
    <t>8594018437795</t>
  </si>
  <si>
    <t>L-18-298-00</t>
  </si>
  <si>
    <t>8594018431335</t>
  </si>
  <si>
    <t>L-18-297-00</t>
  </si>
  <si>
    <t>8594018431342</t>
  </si>
  <si>
    <t>Euphoria Cocaine Vodka</t>
  </si>
  <si>
    <t>L-18-300-00</t>
  </si>
  <si>
    <t>8594018436309</t>
  </si>
  <si>
    <t>L-08-601-00</t>
  </si>
  <si>
    <t>8594018435234</t>
  </si>
  <si>
    <t>L-20-215-00</t>
  </si>
  <si>
    <t>Evan Williams</t>
  </si>
  <si>
    <t>096749021345</t>
  </si>
  <si>
    <t>L-06-282-00</t>
  </si>
  <si>
    <t>096749021246</t>
  </si>
  <si>
    <t>L-10-293-00</t>
  </si>
  <si>
    <t>L-06-280-00</t>
  </si>
  <si>
    <t>Evan Williams Single Barrel</t>
  </si>
  <si>
    <t>096749750009</t>
  </si>
  <si>
    <t>L-60-787-00</t>
  </si>
  <si>
    <t>Ezra Brooks 99 Proof</t>
  </si>
  <si>
    <t>088352139197</t>
  </si>
  <si>
    <t>L-03-408-00</t>
  </si>
  <si>
    <t>Ezra Brooks Black</t>
  </si>
  <si>
    <t>088352131092</t>
  </si>
  <si>
    <t>L-55-151-00</t>
  </si>
  <si>
    <t>Ezra Brooks Rye Whiskey</t>
  </si>
  <si>
    <t>088352131320</t>
  </si>
  <si>
    <t>L-56-252-00</t>
  </si>
  <si>
    <t>Fabula De Paniza Garnacha Rosado 2021</t>
  </si>
  <si>
    <t>8410451010862</t>
  </si>
  <si>
    <t>L-54-491-00</t>
  </si>
  <si>
    <t>Fallen Angel Blackcurrant Gin - Ceramic bottle + GB</t>
  </si>
  <si>
    <t>5060551680446</t>
  </si>
  <si>
    <t>L-51-044-00</t>
  </si>
  <si>
    <t>Fallen Angel Blood Orange Gin - Ceramic Bottle</t>
  </si>
  <si>
    <t>5060551680224</t>
  </si>
  <si>
    <t>L-51-662-00</t>
  </si>
  <si>
    <t>Fallen Angel Blood Orange Gin - Ceramic Bottle + GB</t>
  </si>
  <si>
    <t>5060551680132</t>
  </si>
  <si>
    <t>L-55-832-00</t>
  </si>
  <si>
    <t>Fallen Angel Blood Orange Gin Miniatures</t>
  </si>
  <si>
    <t>5060551680392</t>
  </si>
  <si>
    <t>L-51-045-00</t>
  </si>
  <si>
    <t>Fallen Angel Spiced Rum - Ceramic Bottle</t>
  </si>
  <si>
    <t>5060551680200</t>
  </si>
  <si>
    <t>L-10-017-00</t>
  </si>
  <si>
    <t>Fallen Angel Spiced Rum - Ceramic Bottle + GB</t>
  </si>
  <si>
    <t>5060551680125</t>
  </si>
  <si>
    <t>L-55-831-00</t>
  </si>
  <si>
    <t>Fallen Angel Spiced Rum Miniatures</t>
  </si>
  <si>
    <t>5060551680071</t>
  </si>
  <si>
    <t>L-25-202-00</t>
  </si>
  <si>
    <t>Famous Grouse</t>
  </si>
  <si>
    <t>L-06-314-00</t>
  </si>
  <si>
    <t>5010314700003</t>
  </si>
  <si>
    <t>L-06-318-00</t>
  </si>
  <si>
    <t>5010314101015</t>
  </si>
  <si>
    <t>L-06-316-00</t>
  </si>
  <si>
    <t>5010314150006</t>
  </si>
  <si>
    <t>Famous Grouse Bourbon Cask + GB</t>
  </si>
  <si>
    <t>L-55-216-00</t>
  </si>
  <si>
    <t>Famous Grouse Ruby Cask</t>
  </si>
  <si>
    <t>5010314306540</t>
  </si>
  <si>
    <t>L-06-296-00</t>
  </si>
  <si>
    <t>5010314306557</t>
  </si>
  <si>
    <t>L-57-695-00</t>
  </si>
  <si>
    <t>Famous Grouse Sherry Cask</t>
  </si>
  <si>
    <t>5010314311438</t>
  </si>
  <si>
    <t>L-57-591-00</t>
  </si>
  <si>
    <t>5010314311698</t>
  </si>
  <si>
    <t>L-52-565-00</t>
  </si>
  <si>
    <t>Famous Grouse Smoky Black</t>
  </si>
  <si>
    <t>5010314302504</t>
  </si>
  <si>
    <t>L-06-298-00</t>
  </si>
  <si>
    <t>5010314302511</t>
  </si>
  <si>
    <t>L-11-401-00</t>
  </si>
  <si>
    <t>Fentimans Elderflower</t>
  </si>
  <si>
    <t>5029396739078</t>
  </si>
  <si>
    <t>L-04-109-00</t>
  </si>
  <si>
    <t>Fentimans Ginger Beer</t>
  </si>
  <si>
    <t>5029396222334</t>
  </si>
  <si>
    <t>L-04-111-00</t>
  </si>
  <si>
    <t>Fentimans Rose Lemonade</t>
  </si>
  <si>
    <t>5029396738576</t>
  </si>
  <si>
    <t>L-12-221-00</t>
  </si>
  <si>
    <t>Fentimans Tonic Water</t>
  </si>
  <si>
    <t>5029396739030</t>
  </si>
  <si>
    <t>L-59-922-00</t>
  </si>
  <si>
    <t>Fercullen Falls Small Batch</t>
  </si>
  <si>
    <t>5391533850626</t>
  </si>
  <si>
    <t>Fernet Branca</t>
  </si>
  <si>
    <t>L-60-640-00</t>
  </si>
  <si>
    <t>8004400014119</t>
  </si>
  <si>
    <t>L-25-056-00</t>
  </si>
  <si>
    <t>8004400001027</t>
  </si>
  <si>
    <t>L-60-653-00</t>
  </si>
  <si>
    <t>8004400014133</t>
  </si>
  <si>
    <t>L-55-729-00</t>
  </si>
  <si>
    <t>8004400001324</t>
  </si>
  <si>
    <t>L-05-490-00</t>
  </si>
  <si>
    <t>Fernet Branca Menta</t>
  </si>
  <si>
    <t>8004400023722</t>
  </si>
  <si>
    <t>L-05-491-00</t>
  </si>
  <si>
    <t>8004400023739</t>
  </si>
  <si>
    <t>L-01-712-00</t>
  </si>
  <si>
    <t>Ferrari Brut</t>
  </si>
  <si>
    <t>8007355006017</t>
  </si>
  <si>
    <t>L-59-631-00</t>
  </si>
  <si>
    <t>Ferrari Brut + GB</t>
  </si>
  <si>
    <t>8007355051116</t>
  </si>
  <si>
    <t>L-08-341-00</t>
  </si>
  <si>
    <t>Fettercairn 12 Years + GB</t>
  </si>
  <si>
    <t>5013967013957</t>
  </si>
  <si>
    <t>L-58-869-00</t>
  </si>
  <si>
    <t>Fettercairn 18 Years + GB</t>
  </si>
  <si>
    <t>5013967019485</t>
  </si>
  <si>
    <t>L-51-580-00</t>
  </si>
  <si>
    <t>Fettercairn 22 Years + GB</t>
  </si>
  <si>
    <t>5013967016781</t>
  </si>
  <si>
    <t>L-57-164-00</t>
  </si>
  <si>
    <t>Fettercairn Warehouse 2 Batch Nr. 003 + GB</t>
  </si>
  <si>
    <t>5013967018914</t>
  </si>
  <si>
    <t>L-60-220-00</t>
  </si>
  <si>
    <t>Fettercairn Warehouse 2 Batch Nr. 004 + GB</t>
  </si>
  <si>
    <t>5013967019522</t>
  </si>
  <si>
    <t>L-52-620-00</t>
  </si>
  <si>
    <t>Fever-Tree Clementine &amp; Cinnamon</t>
  </si>
  <si>
    <t>5060108451161</t>
  </si>
  <si>
    <t>L-12-430-00</t>
  </si>
  <si>
    <t>Fever-Tree Elderflower</t>
  </si>
  <si>
    <t>5060108450843</t>
  </si>
  <si>
    <t>L-04-118-00</t>
  </si>
  <si>
    <t>5060108450881</t>
  </si>
  <si>
    <t>L-54-180-00</t>
  </si>
  <si>
    <t>Fever-Tree Ginger Ale</t>
  </si>
  <si>
    <t>5060108450089</t>
  </si>
  <si>
    <t>L-04-119-00</t>
  </si>
  <si>
    <t>5060108450287</t>
  </si>
  <si>
    <t>L-04-120-00</t>
  </si>
  <si>
    <t>Fever-Tree Ginger Beer</t>
  </si>
  <si>
    <t>5060108450348</t>
  </si>
  <si>
    <t>L-55-146-00</t>
  </si>
  <si>
    <t>L-04-121-00</t>
  </si>
  <si>
    <t>5060108450386</t>
  </si>
  <si>
    <t>Fever-Tree Indian Tonic</t>
  </si>
  <si>
    <t>5060108450003</t>
  </si>
  <si>
    <t>L-04-123-00</t>
  </si>
  <si>
    <t>5060108450263</t>
  </si>
  <si>
    <t>L-55-144-00</t>
  </si>
  <si>
    <t>Fever-Tree Indian Tonic Light</t>
  </si>
  <si>
    <t>5060108450225</t>
  </si>
  <si>
    <t>L-17-892-00</t>
  </si>
  <si>
    <t>5060108450324</t>
  </si>
  <si>
    <t>L-53-903-00</t>
  </si>
  <si>
    <t>Fever-Tree Indian Tonic Water</t>
  </si>
  <si>
    <t>L-53-909-00</t>
  </si>
  <si>
    <t>Fever-Tree Mediterranean</t>
  </si>
  <si>
    <t>5060108450508</t>
  </si>
  <si>
    <t>L-12-439-00</t>
  </si>
  <si>
    <t>Fever-Tree Mediterranean Tonic</t>
  </si>
  <si>
    <t>L-25-108-00</t>
  </si>
  <si>
    <t>Fever-Tree Mediterranean Tonic Water</t>
  </si>
  <si>
    <t>5060108450546</t>
  </si>
  <si>
    <t>L-52-625-00</t>
  </si>
  <si>
    <t>Fever-Tree Raspberry &amp; Rhubarb</t>
  </si>
  <si>
    <t>5060108453530</t>
  </si>
  <si>
    <t>L-52-626-00</t>
  </si>
  <si>
    <t>5060108453349</t>
  </si>
  <si>
    <t>L-55-145-00</t>
  </si>
  <si>
    <t>Fever-Tree Sicilian Bitter Lemon</t>
  </si>
  <si>
    <t>5060108450041</t>
  </si>
  <si>
    <t>L-25-300-00</t>
  </si>
  <si>
    <t>Fever-Tree Sicilian Lemonade</t>
  </si>
  <si>
    <t>5060108451482</t>
  </si>
  <si>
    <t>L-55-514-00</t>
  </si>
  <si>
    <t>Fever-Tree Soda Water</t>
  </si>
  <si>
    <t>5060108450126</t>
  </si>
  <si>
    <t>L-12-239-00</t>
  </si>
  <si>
    <t>Ficken Likör</t>
  </si>
  <si>
    <t>4260159370010</t>
  </si>
  <si>
    <t>L-09-239-00</t>
  </si>
  <si>
    <t>Filliers Dry Gin 28</t>
  </si>
  <si>
    <t>5412166701007</t>
  </si>
  <si>
    <t>L-20-252-00</t>
  </si>
  <si>
    <t>Filliers Vanille Jenever</t>
  </si>
  <si>
    <t>5412166240070</t>
  </si>
  <si>
    <t>L-56-536-00</t>
  </si>
  <si>
    <t>Finest Call Mango Mix PET</t>
  </si>
  <si>
    <t>070491535046</t>
  </si>
  <si>
    <t>L-56-538-00</t>
  </si>
  <si>
    <t>Finest Call Margarita Mix PET</t>
  </si>
  <si>
    <t>070491513044</t>
  </si>
  <si>
    <t>L-56-537-00</t>
  </si>
  <si>
    <t>Finest Call Mojito Mixer PET</t>
  </si>
  <si>
    <t>070491544048</t>
  </si>
  <si>
    <t>L-56-535-00</t>
  </si>
  <si>
    <t>Finest Call Passion Fruit Mix PET</t>
  </si>
  <si>
    <t>070491541047</t>
  </si>
  <si>
    <t>L-56-470-00</t>
  </si>
  <si>
    <t>Finest Call Strawberry Puree-Mix PET</t>
  </si>
  <si>
    <t>070491514041</t>
  </si>
  <si>
    <t>L-56-534-00</t>
  </si>
  <si>
    <t>Finest Call Sweet En Sour-Mix PET</t>
  </si>
  <si>
    <t>070491512047</t>
  </si>
  <si>
    <t>L-07-585-00</t>
  </si>
  <si>
    <t>Finlaggan Cask Strength + GB</t>
  </si>
  <si>
    <t>5024720460000</t>
  </si>
  <si>
    <t>L-07-589-00</t>
  </si>
  <si>
    <t>Finlaggan Old Reserve + GB</t>
  </si>
  <si>
    <t>5024720900001</t>
  </si>
  <si>
    <t>L-07-593-00</t>
  </si>
  <si>
    <t>Finlaggan Original Peaty</t>
  </si>
  <si>
    <t>5024720350004</t>
  </si>
  <si>
    <t>L-09-244-00</t>
  </si>
  <si>
    <t>Finlandia</t>
  </si>
  <si>
    <t>6412709021776</t>
  </si>
  <si>
    <t>L-09-243-00</t>
  </si>
  <si>
    <t>L-09-245-00</t>
  </si>
  <si>
    <t>6412700021027</t>
  </si>
  <si>
    <t>L-09-246-00</t>
  </si>
  <si>
    <t>L-18-569-00</t>
  </si>
  <si>
    <t>Finlandia Blackcurrant</t>
  </si>
  <si>
    <t>5099873001875</t>
  </si>
  <si>
    <t>L-60-867-00</t>
  </si>
  <si>
    <t>Finlandia Botanical Cucumber &amp; Mint</t>
  </si>
  <si>
    <t>5099873025833</t>
  </si>
  <si>
    <t>L-60-874-00</t>
  </si>
  <si>
    <t>Finlandia Botanical Wildberry &amp; Rose</t>
  </si>
  <si>
    <t>5099873025840</t>
  </si>
  <si>
    <t>L-18-573-00</t>
  </si>
  <si>
    <t>Finlandia Cranberry</t>
  </si>
  <si>
    <t>5099873001929</t>
  </si>
  <si>
    <t>L-18-575-00</t>
  </si>
  <si>
    <t>Finlandia Grapefruit</t>
  </si>
  <si>
    <t>5099873001998</t>
  </si>
  <si>
    <t>L-18-579-00</t>
  </si>
  <si>
    <t>Finlandia Lime</t>
  </si>
  <si>
    <t>5099873002063</t>
  </si>
  <si>
    <t>L-18-583-00</t>
  </si>
  <si>
    <t>Finlandia Nordic Berries</t>
  </si>
  <si>
    <t>5099873005279</t>
  </si>
  <si>
    <t>L-17-181-00</t>
  </si>
  <si>
    <t>Finlandia NRF</t>
  </si>
  <si>
    <t>L-55-695-00</t>
  </si>
  <si>
    <t>Fino Imperial 30 Years Sherry Amontillado V.O.R.S. + GB</t>
  </si>
  <si>
    <t>8410051100505</t>
  </si>
  <si>
    <t>L-09-290-00</t>
  </si>
  <si>
    <t>Finsbury</t>
  </si>
  <si>
    <t>4062400311083</t>
  </si>
  <si>
    <t>L-61-002-00</t>
  </si>
  <si>
    <t>Finsbury 47 Platinum Edition</t>
  </si>
  <si>
    <t>4062400170802</t>
  </si>
  <si>
    <t>L-17-182-00</t>
  </si>
  <si>
    <t>Finsbury London Dry Gin</t>
  </si>
  <si>
    <t>4062400111218</t>
  </si>
  <si>
    <t>L-00-465-00</t>
  </si>
  <si>
    <t>Fiorito Limoncello</t>
  </si>
  <si>
    <t>8710631018221</t>
  </si>
  <si>
    <t>L-04-826-00</t>
  </si>
  <si>
    <t>Fireball Cinnamon</t>
  </si>
  <si>
    <t>088004023492</t>
  </si>
  <si>
    <t>L-21-984-00</t>
  </si>
  <si>
    <t>088004144678</t>
  </si>
  <si>
    <t>L-20-257-00</t>
  </si>
  <si>
    <t>Fireman</t>
  </si>
  <si>
    <t>8714432170072</t>
  </si>
  <si>
    <t>L-05-501-00</t>
  </si>
  <si>
    <t>8714432100147</t>
  </si>
  <si>
    <t>L-23-459-00</t>
  </si>
  <si>
    <t>Firestarter Gin</t>
  </si>
  <si>
    <t>9350823000000</t>
  </si>
  <si>
    <t>L-09-235-00</t>
  </si>
  <si>
    <t>Firestarter Vodka</t>
  </si>
  <si>
    <t>4840500003448</t>
  </si>
  <si>
    <t>L-58-281-00</t>
  </si>
  <si>
    <t>Firestarter Vodka Glass Bottle</t>
  </si>
  <si>
    <t>4840500004452</t>
  </si>
  <si>
    <t>L-60-732-00</t>
  </si>
  <si>
    <t>4840500004278</t>
  </si>
  <si>
    <t>L-56-466-00</t>
  </si>
  <si>
    <t>Fisk Pure Raw Licorice</t>
  </si>
  <si>
    <t>5703586520027</t>
  </si>
  <si>
    <t>L-03-231-00</t>
  </si>
  <si>
    <t>Fisk The Classic</t>
  </si>
  <si>
    <t>5703586260343</t>
  </si>
  <si>
    <t>L-25-191-00</t>
  </si>
  <si>
    <t>Flacon De Cuisine Marasquin</t>
  </si>
  <si>
    <t>8715206001097</t>
  </si>
  <si>
    <t>L-53-333-00</t>
  </si>
  <si>
    <t>Flacon De Cuisine Marsala Dry</t>
  </si>
  <si>
    <t>8715206001189</t>
  </si>
  <si>
    <t>L-25-192-00</t>
  </si>
  <si>
    <t>Flacon De Cuisine Marsala Sweet</t>
  </si>
  <si>
    <t>8715206001196</t>
  </si>
  <si>
    <t>L-25-193-00</t>
  </si>
  <si>
    <t>Flacon De Cuisine Pastis</t>
  </si>
  <si>
    <t>8715206001059</t>
  </si>
  <si>
    <t>L-25-211-00</t>
  </si>
  <si>
    <t>Flacon de Cuisine Sherry Medium Dry</t>
  </si>
  <si>
    <t>8715206001783</t>
  </si>
  <si>
    <t>L-52-905-00</t>
  </si>
  <si>
    <t>Flor de Cana Coco</t>
  </si>
  <si>
    <t>7431008110003</t>
  </si>
  <si>
    <t>L-05-487-00</t>
  </si>
  <si>
    <t>Floryn Citroenbrandewijn</t>
  </si>
  <si>
    <t>8710701011459</t>
  </si>
  <si>
    <t>L-05-488-00</t>
  </si>
  <si>
    <t>Floryn Jonge Jenever</t>
  </si>
  <si>
    <t>8710701007452</t>
  </si>
  <si>
    <t>L-11-384-00</t>
  </si>
  <si>
    <t>8719324223553</t>
  </si>
  <si>
    <t>L-25-075-00</t>
  </si>
  <si>
    <t>Flugel</t>
  </si>
  <si>
    <t>87296020</t>
  </si>
  <si>
    <t>L-23-870-00</t>
  </si>
  <si>
    <t>L-57-509-00</t>
  </si>
  <si>
    <t>Flugel PET</t>
  </si>
  <si>
    <t>8714432000966</t>
  </si>
  <si>
    <t>L-59-724-00</t>
  </si>
  <si>
    <t>Flying Dutchman 3 Years</t>
  </si>
  <si>
    <t>8713947006012</t>
  </si>
  <si>
    <t>L-08-638-00</t>
  </si>
  <si>
    <t>Flying Dutchman Dark No.1</t>
  </si>
  <si>
    <t>8713947006005</t>
  </si>
  <si>
    <t>L-03-119-00</t>
  </si>
  <si>
    <t>Fonseca Bin 27 Finest Reserve Port</t>
  </si>
  <si>
    <t>5013521100451</t>
  </si>
  <si>
    <t>L-22-591-00</t>
  </si>
  <si>
    <t>Fonseca Late Bottled Vintage 2016</t>
  </si>
  <si>
    <t>5013521101915</t>
  </si>
  <si>
    <t>L-60-662-00</t>
  </si>
  <si>
    <t>Fonseca Late Bottled Vintage 2018</t>
  </si>
  <si>
    <t>L-00-155-00</t>
  </si>
  <si>
    <t>Fonseca Ruby</t>
  </si>
  <si>
    <t>5013521100918</t>
  </si>
  <si>
    <t>L-00-154-00</t>
  </si>
  <si>
    <t>Fonseca Tawny</t>
  </si>
  <si>
    <t>5013521100901</t>
  </si>
  <si>
    <t>L-50-900-00</t>
  </si>
  <si>
    <t>Fords Gin</t>
  </si>
  <si>
    <t>5099873018095</t>
  </si>
  <si>
    <t>L-59-434-00</t>
  </si>
  <si>
    <t>Fortaleza Anejo</t>
  </si>
  <si>
    <t>7502221969683</t>
  </si>
  <si>
    <t>L-52-533-00</t>
  </si>
  <si>
    <t>Fortaleza Blanco</t>
  </si>
  <si>
    <t>7502221969218</t>
  </si>
  <si>
    <t>L-57-115-00</t>
  </si>
  <si>
    <t>Fortaleza Reposado</t>
  </si>
  <si>
    <t>7502221969447</t>
  </si>
  <si>
    <t>L-09-283-00</t>
  </si>
  <si>
    <t>Four Pillars Bloody Shiraz Gin</t>
  </si>
  <si>
    <t>9349749000249</t>
  </si>
  <si>
    <t>L-25-087-00</t>
  </si>
  <si>
    <t>Four Pillars Rare Dry Gin</t>
  </si>
  <si>
    <t>9349749000164</t>
  </si>
  <si>
    <t>L-06-330-00</t>
  </si>
  <si>
    <t>Four Roses</t>
  </si>
  <si>
    <t>5000299101100</t>
  </si>
  <si>
    <t>L-06-332-00</t>
  </si>
  <si>
    <t>5000299101209</t>
  </si>
  <si>
    <t>L-06-323-00</t>
  </si>
  <si>
    <t>Four Roses Single Barrel 100 Proof</t>
  </si>
  <si>
    <t>5000299603017</t>
  </si>
  <si>
    <t>L-06-325-00</t>
  </si>
  <si>
    <t>Four Roses Small Batch</t>
  </si>
  <si>
    <t>5000299284865</t>
  </si>
  <si>
    <t>L-55-562-00</t>
  </si>
  <si>
    <t>Foursquare spiced</t>
  </si>
  <si>
    <t>724803000851</t>
  </si>
  <si>
    <t>L-19-148-00</t>
  </si>
  <si>
    <t>Frangelico</t>
  </si>
  <si>
    <t>8004160681804</t>
  </si>
  <si>
    <t>L-04-829-00</t>
  </si>
  <si>
    <t>8004160660304</t>
  </si>
  <si>
    <t>L-04-831-00</t>
  </si>
  <si>
    <t>8004160651203</t>
  </si>
  <si>
    <t>L-20-286-00</t>
  </si>
  <si>
    <t>Frapin 1270 - 1e Cru De Cognac + GB</t>
  </si>
  <si>
    <t>3275852865702</t>
  </si>
  <si>
    <t>L-59-961-00</t>
  </si>
  <si>
    <t>Frapin Cigar Blend XO + GB</t>
  </si>
  <si>
    <t>3275852131708</t>
  </si>
  <si>
    <t>L-05-502-00</t>
  </si>
  <si>
    <t>Frapin VIP XO + GB</t>
  </si>
  <si>
    <t>3275852498702</t>
  </si>
  <si>
    <t>L-13-688-00</t>
  </si>
  <si>
    <t>Frapin VSOP + GB</t>
  </si>
  <si>
    <t>3275852855703</t>
  </si>
  <si>
    <t>L-57-236-00</t>
  </si>
  <si>
    <t>Freixenet Bubbelstopper Goud</t>
  </si>
  <si>
    <t>L-04-281-00</t>
  </si>
  <si>
    <t>Freixenet Carta Nevada Semi Seco</t>
  </si>
  <si>
    <t>8410036002015</t>
  </si>
  <si>
    <t>L-12-658-00</t>
  </si>
  <si>
    <t>Freixenet Carta Nevada semi seco Piccolo</t>
  </si>
  <si>
    <t>8410036006297</t>
  </si>
  <si>
    <t>L-52-226-00</t>
  </si>
  <si>
    <t>Freixenet Cordon Negro Brut</t>
  </si>
  <si>
    <t>8410036009298</t>
  </si>
  <si>
    <t>L-04-283-00</t>
  </si>
  <si>
    <t>8410036009090</t>
  </si>
  <si>
    <t>L-55-104-00</t>
  </si>
  <si>
    <t>Freixenet Ice Rose</t>
  </si>
  <si>
    <t>8410036806521</t>
  </si>
  <si>
    <t>L-04-287-00</t>
  </si>
  <si>
    <t>Freixenet Ice semi seco</t>
  </si>
  <si>
    <t>8410036805807</t>
  </si>
  <si>
    <t>L-23-013-00</t>
  </si>
  <si>
    <t>Freixenet Italian Rosé</t>
  </si>
  <si>
    <t>8410036806934</t>
  </si>
  <si>
    <t>L-22-812-00</t>
  </si>
  <si>
    <t>Freixenet Mia Mojito</t>
  </si>
  <si>
    <t>8410384003245</t>
  </si>
  <si>
    <t>L-11-776-00</t>
  </si>
  <si>
    <t>Freixenet Mia Sangria Classic Royal</t>
  </si>
  <si>
    <t>8410384004242</t>
  </si>
  <si>
    <t>L-12-664-00</t>
  </si>
  <si>
    <t>Freixenet Mia Sangria White Frizzante</t>
  </si>
  <si>
    <t>8410384005249</t>
  </si>
  <si>
    <t>L-23-016-00</t>
  </si>
  <si>
    <t>Freixenet Prosecco D.O.C.</t>
  </si>
  <si>
    <t>8410036806422</t>
  </si>
  <si>
    <t>L-58-203-00</t>
  </si>
  <si>
    <t>Frisky Panky Blended Scotch</t>
  </si>
  <si>
    <t>8710631120023</t>
  </si>
  <si>
    <t>L-58-205-00</t>
  </si>
  <si>
    <t>Frisky Panky Dry Gin</t>
  </si>
  <si>
    <t>8720299206236</t>
  </si>
  <si>
    <t>L-00-971-00</t>
  </si>
  <si>
    <t>Frysk Hynder Port Cask Strenght</t>
  </si>
  <si>
    <t>8713615005668</t>
  </si>
  <si>
    <t>L-00-972-00</t>
  </si>
  <si>
    <t>Frysk Hynder Wine Cask</t>
  </si>
  <si>
    <t>8713615006856</t>
  </si>
  <si>
    <t>L-21-993-00</t>
  </si>
  <si>
    <t>Fundador Pedro Domecq NRF</t>
  </si>
  <si>
    <t>8410162100111</t>
  </si>
  <si>
    <t>L-01-704-00</t>
  </si>
  <si>
    <t>Fürst V. Metternich</t>
  </si>
  <si>
    <t>4003310112001</t>
  </si>
  <si>
    <t>L-19-150-00</t>
  </si>
  <si>
    <t>Galliano L'Autentico</t>
  </si>
  <si>
    <t>8716000967237</t>
  </si>
  <si>
    <t>L-04-833-00</t>
  </si>
  <si>
    <t>8716000967169</t>
  </si>
  <si>
    <t>L-04-836-00</t>
  </si>
  <si>
    <t>Galliano Vanilla</t>
  </si>
  <si>
    <t>8716000966537</t>
  </si>
  <si>
    <t>L-04-837-00</t>
  </si>
  <si>
    <t>8716000966575</t>
  </si>
  <si>
    <t>L-00-713-00</t>
  </si>
  <si>
    <t>Gammeldansk Bitter Dram</t>
  </si>
  <si>
    <t>7048352057733</t>
  </si>
  <si>
    <t>L-04-288-00</t>
  </si>
  <si>
    <t>Gancia Prosecco D.O.C. Brut</t>
  </si>
  <si>
    <t>8000420034397</t>
  </si>
  <si>
    <t>L-60-641-00</t>
  </si>
  <si>
    <t>Gansloser Black Gin</t>
  </si>
  <si>
    <t>4270000942112</t>
  </si>
  <si>
    <t>L-00-398-00</t>
  </si>
  <si>
    <t>Gecko Caramel Vodka</t>
  </si>
  <si>
    <t>8410490264431</t>
  </si>
  <si>
    <t>L-60-786-00</t>
  </si>
  <si>
    <t>Generous Gin Azur</t>
  </si>
  <si>
    <t>3760258230440</t>
  </si>
  <si>
    <t>L-09-307-00</t>
  </si>
  <si>
    <t>Generous Gin Fresh &amp; Aromatic</t>
  </si>
  <si>
    <t>3760194540436</t>
  </si>
  <si>
    <t>L-54-643-00</t>
  </si>
  <si>
    <t>Generous Gin Organic</t>
  </si>
  <si>
    <t>3760258230013</t>
  </si>
  <si>
    <t>L-54-908-00</t>
  </si>
  <si>
    <t>Generous Gin Purple Grapeberry</t>
  </si>
  <si>
    <t>3760258230402</t>
  </si>
  <si>
    <t>L-09-291-00</t>
  </si>
  <si>
    <t>Geranium Gin</t>
  </si>
  <si>
    <t>5700004000437</t>
  </si>
  <si>
    <t>L-59-899-00</t>
  </si>
  <si>
    <t>Get 27</t>
  </si>
  <si>
    <t>7610113019238</t>
  </si>
  <si>
    <t>L-59-231-00</t>
  </si>
  <si>
    <t>7610113019245</t>
  </si>
  <si>
    <t>L-50-303-00</t>
  </si>
  <si>
    <t>Giarola Amaretto Della Nonna</t>
  </si>
  <si>
    <t>8000453106450</t>
  </si>
  <si>
    <t>L-01-228-00</t>
  </si>
  <si>
    <t>Gibson's London Dry Gin</t>
  </si>
  <si>
    <t>3147690060703</t>
  </si>
  <si>
    <t>L-17-217-00</t>
  </si>
  <si>
    <t>Gin 1689 Authentic Dutch Dry Gin</t>
  </si>
  <si>
    <t>8710631120009</t>
  </si>
  <si>
    <t>L-17-218-00</t>
  </si>
  <si>
    <t>Gin 1689 Authentic Dutch Pink Gin</t>
  </si>
  <si>
    <t>8710631220006</t>
  </si>
  <si>
    <t>L-50-950-00</t>
  </si>
  <si>
    <t>Gin Lane 1751 Blackberry</t>
  </si>
  <si>
    <t>5060119770688</t>
  </si>
  <si>
    <t>L-50-310-00</t>
  </si>
  <si>
    <t>Gin Lane 1751 Clementine</t>
  </si>
  <si>
    <t>5060119770732</t>
  </si>
  <si>
    <t>L-09-296-00</t>
  </si>
  <si>
    <t>Gin Lane 1751 London Dry Gin</t>
  </si>
  <si>
    <t>5060119770169</t>
  </si>
  <si>
    <t>L-09-298-00</t>
  </si>
  <si>
    <t>Gin Lane 1751 London Dry Royal Strength Gin</t>
  </si>
  <si>
    <t>5060119770190</t>
  </si>
  <si>
    <t>L-17-219-00</t>
  </si>
  <si>
    <t>Gin Lane 1751 Old Tom Gin</t>
  </si>
  <si>
    <t>5060119770176</t>
  </si>
  <si>
    <t>L-60-170-00</t>
  </si>
  <si>
    <t>Gin Lane 1751 Pink Grapefruit</t>
  </si>
  <si>
    <t>5060119771029</t>
  </si>
  <si>
    <t>L-23-601-00</t>
  </si>
  <si>
    <t>Gin Lane 1751 Rhubarb</t>
  </si>
  <si>
    <t>5060119770565</t>
  </si>
  <si>
    <t>L-22-598-00</t>
  </si>
  <si>
    <t>Gin Lane 1751 Sloe Gin</t>
  </si>
  <si>
    <t>5060119770626</t>
  </si>
  <si>
    <t>L-17-220-00</t>
  </si>
  <si>
    <t>Gin Lane 1751 Victoria Pink Gin</t>
  </si>
  <si>
    <t>5060119770183</t>
  </si>
  <si>
    <t>L-56-331-00</t>
  </si>
  <si>
    <t>Gin Lane 1751 Violet</t>
  </si>
  <si>
    <t>5060119770633</t>
  </si>
  <si>
    <t>L-22-599-00</t>
  </si>
  <si>
    <t>Gin Lane 1751 Watermelon/Cucumber/Mint</t>
  </si>
  <si>
    <t>5060119770756</t>
  </si>
  <si>
    <t>L-11-769-00</t>
  </si>
  <si>
    <t>Gin Mare</t>
  </si>
  <si>
    <t>8411640000428</t>
  </si>
  <si>
    <t>L-02-947-00</t>
  </si>
  <si>
    <t>8411640000459</t>
  </si>
  <si>
    <t>L-17-455-00</t>
  </si>
  <si>
    <t>8411640000480</t>
  </si>
  <si>
    <t>L-20-312-00</t>
  </si>
  <si>
    <t>Gin Mare + GB</t>
  </si>
  <si>
    <t>855153005033</t>
  </si>
  <si>
    <t>L-52-773-00</t>
  </si>
  <si>
    <t>Gin Mare Capri</t>
  </si>
  <si>
    <t>8411640011578</t>
  </si>
  <si>
    <t>L-23-166-00</t>
  </si>
  <si>
    <t>8411640011059</t>
  </si>
  <si>
    <t>L-55-342-00</t>
  </si>
  <si>
    <t>Ginarte Frida Kahlo + GB</t>
  </si>
  <si>
    <t>8059306000285</t>
  </si>
  <si>
    <t>L-54-563-00</t>
  </si>
  <si>
    <t>8003405070663</t>
  </si>
  <si>
    <t>L-52-986-00</t>
  </si>
  <si>
    <t>Ginato Clementino Orange</t>
  </si>
  <si>
    <t>5060434133427</t>
  </si>
  <si>
    <t>L-25-378-00</t>
  </si>
  <si>
    <t>5060434132093</t>
  </si>
  <si>
    <t>L-52-987-00</t>
  </si>
  <si>
    <t>Ginato Melograno Pomegranate</t>
  </si>
  <si>
    <t>5060434133434</t>
  </si>
  <si>
    <t>L-25-379-00</t>
  </si>
  <si>
    <t>Ginato Melograno Pomegranate &amp; Barbera Grape</t>
  </si>
  <si>
    <t>5060434132109</t>
  </si>
  <si>
    <t>L-25-380-00</t>
  </si>
  <si>
    <t>Ginato Pinot Grigio &amp; Sicilian Citrus</t>
  </si>
  <si>
    <t>5060434132086</t>
  </si>
  <si>
    <t>L-52-988-00</t>
  </si>
  <si>
    <t>Ginato Pinot Grigio &amp; Sicilian Lemon</t>
  </si>
  <si>
    <t>5060434133403</t>
  </si>
  <si>
    <t>L-52-990-00</t>
  </si>
  <si>
    <t>Ginato Pompelmo Pink Grapefruit</t>
  </si>
  <si>
    <t>5060434133410</t>
  </si>
  <si>
    <t>L-25-381-00</t>
  </si>
  <si>
    <t>5060434132079</t>
  </si>
  <si>
    <t>L-00-471-00</t>
  </si>
  <si>
    <t>Giori Lemoncillo</t>
  </si>
  <si>
    <t>8001982004811</t>
  </si>
  <si>
    <t>L-59-403-00</t>
  </si>
  <si>
    <t>Giro Ribot Ab Origine Brut Cava</t>
  </si>
  <si>
    <t>8411640056081</t>
  </si>
  <si>
    <t>L-59-402-00</t>
  </si>
  <si>
    <t>Giro Ribot Ab Origine Brut Cava Rosat</t>
  </si>
  <si>
    <t>8411640056074</t>
  </si>
  <si>
    <t>L-57-998-00</t>
  </si>
  <si>
    <t>Giulioncello Lemon Cream</t>
  </si>
  <si>
    <t>8414037933866</t>
  </si>
  <si>
    <t>L-04-861-00</t>
  </si>
  <si>
    <t>Glayva Liqueur</t>
  </si>
  <si>
    <t>5011311779030</t>
  </si>
  <si>
    <t>L-52-638-00</t>
  </si>
  <si>
    <t>Glen Breton Ice 10 Years + GB</t>
  </si>
  <si>
    <t>817411001256</t>
  </si>
  <si>
    <t>L-07-632-00</t>
  </si>
  <si>
    <t>Glen Deveron 16 Years + GB</t>
  </si>
  <si>
    <t>5010752001182</t>
  </si>
  <si>
    <t>L-60-016-00</t>
  </si>
  <si>
    <t>Glen Deveron 40 Years + Wooden GB</t>
  </si>
  <si>
    <t>7640171039589</t>
  </si>
  <si>
    <t>L-07-583-00</t>
  </si>
  <si>
    <t>Glen Elgin 12 Years + GB</t>
  </si>
  <si>
    <t>5000281016474</t>
  </si>
  <si>
    <t>L-07-839-00</t>
  </si>
  <si>
    <t>Glen Garioch 12 Years + GB</t>
  </si>
  <si>
    <t>5010496002186</t>
  </si>
  <si>
    <t>L-07-842-00</t>
  </si>
  <si>
    <t>Glen Garioch Founders Reserve + GB</t>
  </si>
  <si>
    <t>5010496002155</t>
  </si>
  <si>
    <t>L-07-702-00</t>
  </si>
  <si>
    <t>Glen Grant 12 Years + GB</t>
  </si>
  <si>
    <t>8000040630269</t>
  </si>
  <si>
    <t>L-07-713-00</t>
  </si>
  <si>
    <t>Glen Grant 18 Years + GB</t>
  </si>
  <si>
    <t>8000040630382</t>
  </si>
  <si>
    <t>L-07-716-00</t>
  </si>
  <si>
    <t>Glen Grant The Major's Reserve + GB</t>
  </si>
  <si>
    <t>080432402993</t>
  </si>
  <si>
    <t>L-01-812-00</t>
  </si>
  <si>
    <t>Glen Mansion</t>
  </si>
  <si>
    <t>8710631131678</t>
  </si>
  <si>
    <t>L-20-331-00</t>
  </si>
  <si>
    <t>8710631131715</t>
  </si>
  <si>
    <t>L-06-741-00</t>
  </si>
  <si>
    <t>8710631131739</t>
  </si>
  <si>
    <t>L-07-845-00</t>
  </si>
  <si>
    <t>Glen Moray 12 Years + GB</t>
  </si>
  <si>
    <t>5010494506303</t>
  </si>
  <si>
    <t>L-07-846-00</t>
  </si>
  <si>
    <t>Glen Moray 15 Years + GB</t>
  </si>
  <si>
    <t>5060116321562</t>
  </si>
  <si>
    <t>L-07-848-00</t>
  </si>
  <si>
    <t>Glen Moray 18 Years + GB</t>
  </si>
  <si>
    <t>5060116321661</t>
  </si>
  <si>
    <t>L-14-976-00</t>
  </si>
  <si>
    <t>Glen Moray Cabernet + GB</t>
  </si>
  <si>
    <t>5060116322231</t>
  </si>
  <si>
    <t>L-14-979-00</t>
  </si>
  <si>
    <t>Glen Moray Chardonnay Cask Finish + GB</t>
  </si>
  <si>
    <t>5060116321425</t>
  </si>
  <si>
    <t>L-07-854-00</t>
  </si>
  <si>
    <t>Glen Moray Elgin Classic + GB</t>
  </si>
  <si>
    <t>5010494508307</t>
  </si>
  <si>
    <t>L-07-857-00</t>
  </si>
  <si>
    <t>Glen Moray Peated + GB</t>
  </si>
  <si>
    <t>5060116321104</t>
  </si>
  <si>
    <t>L-07-858-00</t>
  </si>
  <si>
    <t>Glen Moray Port Cask Finish + GB</t>
  </si>
  <si>
    <t>5060116321005</t>
  </si>
  <si>
    <t>L-14-989-00</t>
  </si>
  <si>
    <t>Glen Moray Sherry Cask Finish + GB</t>
  </si>
  <si>
    <t>5060116321548</t>
  </si>
  <si>
    <t>L-00-953-00</t>
  </si>
  <si>
    <t>Glen Scanlan Finest Scotch</t>
  </si>
  <si>
    <t>3014400011563</t>
  </si>
  <si>
    <t>L-00-951-00</t>
  </si>
  <si>
    <t>3014400195843</t>
  </si>
  <si>
    <t>L-00-950-00</t>
  </si>
  <si>
    <t>3014400008044</t>
  </si>
  <si>
    <t>L-00-947-00</t>
  </si>
  <si>
    <t>3014400182133</t>
  </si>
  <si>
    <t>L-00-952-00</t>
  </si>
  <si>
    <t>3014400185288</t>
  </si>
  <si>
    <t>L-00-949-00</t>
  </si>
  <si>
    <t>3014400186162</t>
  </si>
  <si>
    <t>L-00-948-00</t>
  </si>
  <si>
    <t>Glen Scanlan Peated</t>
  </si>
  <si>
    <t>3014400196420</t>
  </si>
  <si>
    <t>L-57-449-00</t>
  </si>
  <si>
    <t>Glen Scotia 10 Years + GB</t>
  </si>
  <si>
    <t>5016840772262</t>
  </si>
  <si>
    <t>L-20-344-00</t>
  </si>
  <si>
    <t>Glen Scotia Harbour + GB</t>
  </si>
  <si>
    <t>5016840161219</t>
  </si>
  <si>
    <t>L-57-451-00</t>
  </si>
  <si>
    <t>L-20-345-00</t>
  </si>
  <si>
    <t>Glen Scotia Single Malt Double Cask + GB</t>
  </si>
  <si>
    <t>5016840151210</t>
  </si>
  <si>
    <t>L-20-346-00</t>
  </si>
  <si>
    <t>Glen Spey 12 Years - Flora &amp; Fauna</t>
  </si>
  <si>
    <t>5000281016108</t>
  </si>
  <si>
    <t>L-25-491-00</t>
  </si>
  <si>
    <t>Glen Talloch</t>
  </si>
  <si>
    <t>8711114472011</t>
  </si>
  <si>
    <t>L-06-953-00</t>
  </si>
  <si>
    <t>8711114472028</t>
  </si>
  <si>
    <t>L-06-954-00</t>
  </si>
  <si>
    <t>8711114472042</t>
  </si>
  <si>
    <t>L-06-956-00</t>
  </si>
  <si>
    <t>8711114472059</t>
  </si>
  <si>
    <t>L-06-955-00</t>
  </si>
  <si>
    <t>8711114472066</t>
  </si>
  <si>
    <t>L-06-951-00</t>
  </si>
  <si>
    <t>Glen Talloch 12 Years Gold + GB</t>
  </si>
  <si>
    <t>8711114472646</t>
  </si>
  <si>
    <t>L-20-349-00</t>
  </si>
  <si>
    <t>Glen Talloch 8 Years Blended Malt + GB</t>
  </si>
  <si>
    <t>8711114472349</t>
  </si>
  <si>
    <t>L-57-437-00</t>
  </si>
  <si>
    <t>Glenallachie 10 Years 2022 French Oak + GB</t>
  </si>
  <si>
    <t>5060568324845</t>
  </si>
  <si>
    <t>L-59-921-00</t>
  </si>
  <si>
    <t>Glenallachie 10 Years Batch no. 9 + GB</t>
  </si>
  <si>
    <t>5060568326184</t>
  </si>
  <si>
    <t>L-59-300-00</t>
  </si>
  <si>
    <t>Glenallachie 10 Years Cask Strength Batch 8 + GB</t>
  </si>
  <si>
    <t>5060568325408</t>
  </si>
  <si>
    <t>L-61-019-00</t>
  </si>
  <si>
    <t>Glenallachie 10 years Cuvee Wine Cask Batch 2 + GB</t>
  </si>
  <si>
    <t>5060568326566</t>
  </si>
  <si>
    <t>L-60-854-00</t>
  </si>
  <si>
    <t>Glenallachie 12 Years</t>
  </si>
  <si>
    <t>5060568320076</t>
  </si>
  <si>
    <t>L-07-595-00</t>
  </si>
  <si>
    <t>Glenallachie 12 Years + GB</t>
  </si>
  <si>
    <t>5060568321080</t>
  </si>
  <si>
    <t>L-23-460-00</t>
  </si>
  <si>
    <t>Glenallachie 15 Years + GB</t>
  </si>
  <si>
    <t>L-60-023-00</t>
  </si>
  <si>
    <t>Glenallachie 7 Years Hungarian Virgin Oak + GB</t>
  </si>
  <si>
    <t>5060568326191</t>
  </si>
  <si>
    <t>L-57-105-00</t>
  </si>
  <si>
    <t>Glenallachie 8 Years + GB</t>
  </si>
  <si>
    <t>5060568324906</t>
  </si>
  <si>
    <t>L-60-026-00</t>
  </si>
  <si>
    <t>Glenallachie 8 Years Scottish Virgin Oak + GB</t>
  </si>
  <si>
    <t>5060568326214</t>
  </si>
  <si>
    <t>L-59-629-00</t>
  </si>
  <si>
    <t>5060568325422</t>
  </si>
  <si>
    <t>L-07-638-00</t>
  </si>
  <si>
    <t>Glencadam 10 Years + GB</t>
  </si>
  <si>
    <t>5021349761327</t>
  </si>
  <si>
    <t>L-23-406-00</t>
  </si>
  <si>
    <t>Glencadam 13 Years + GB</t>
  </si>
  <si>
    <t>5021349703334</t>
  </si>
  <si>
    <t>L-07-639-00</t>
  </si>
  <si>
    <t>Glencadam 15 Years + GB</t>
  </si>
  <si>
    <t>5021349761334</t>
  </si>
  <si>
    <t>L-50-661-00</t>
  </si>
  <si>
    <t>Glencadam Reserva Andalucia Oloroso + GB</t>
  </si>
  <si>
    <t>5021349704126</t>
  </si>
  <si>
    <t>L-07-661-00</t>
  </si>
  <si>
    <t>Glenfarclas 10 Years + GB</t>
  </si>
  <si>
    <t>5018066104018</t>
  </si>
  <si>
    <t>L-54-277-00</t>
  </si>
  <si>
    <t>Glenfarclas 105 + GB</t>
  </si>
  <si>
    <t>5018066105701</t>
  </si>
  <si>
    <t>L-50-019-00</t>
  </si>
  <si>
    <t>Glenfarclas 12 Years + GB</t>
  </si>
  <si>
    <t>5018066112433</t>
  </si>
  <si>
    <t>L-07-666-00</t>
  </si>
  <si>
    <t>5018066124313</t>
  </si>
  <si>
    <t>L-07-667-00</t>
  </si>
  <si>
    <t>Glenfarclas 15 Years + GB</t>
  </si>
  <si>
    <t>5018066154617</t>
  </si>
  <si>
    <t>L-07-675-00</t>
  </si>
  <si>
    <t>Glenfarclas 25 Years + GB</t>
  </si>
  <si>
    <t>5018066254317</t>
  </si>
  <si>
    <t>L-57-255-00</t>
  </si>
  <si>
    <t>Glenfarclas 40 Year Old Miniature + GB</t>
  </si>
  <si>
    <t>5019066190025</t>
  </si>
  <si>
    <t>L-07-688-00</t>
  </si>
  <si>
    <t>Glenfarclas 8 Years + GB</t>
  </si>
  <si>
    <t>5018066704089</t>
  </si>
  <si>
    <t>Glenfiddich 12 Years + GB</t>
  </si>
  <si>
    <t>L-07-731-00</t>
  </si>
  <si>
    <t>5010327000176</t>
  </si>
  <si>
    <t>L-07-734-00</t>
  </si>
  <si>
    <t>5010327302201</t>
  </si>
  <si>
    <t>L-51-043-00</t>
  </si>
  <si>
    <t>Glenfiddich 12 Years Triple Oak + GB</t>
  </si>
  <si>
    <t>5010327025155</t>
  </si>
  <si>
    <t>L-58-760-00</t>
  </si>
  <si>
    <t>Glenfiddich 15 Years Limited Edition Design + Hip Flask</t>
  </si>
  <si>
    <t>5010327325125</t>
  </si>
  <si>
    <t>L-07-759-00</t>
  </si>
  <si>
    <t>Glenfiddich 15 Years Solera + GB</t>
  </si>
  <si>
    <t>L-51-534-00</t>
  </si>
  <si>
    <t>Glenfiddich 18 Years Small Batch + GB</t>
  </si>
  <si>
    <t>5010327325323</t>
  </si>
  <si>
    <t>Glenfiddich 21 Years Reserva Rum Cask Finish + GB</t>
  </si>
  <si>
    <t>5010327324081</t>
  </si>
  <si>
    <t>L-15-413-00</t>
  </si>
  <si>
    <t>Glenfiddich 23 Years Grand Cru + GB</t>
  </si>
  <si>
    <t>5010327015859</t>
  </si>
  <si>
    <t>L-15-418-00</t>
  </si>
  <si>
    <t>L-58-340-00</t>
  </si>
  <si>
    <t>Glenfiddich 30 Years Old Suspended Time + Metal GB</t>
  </si>
  <si>
    <t>5010327375519</t>
  </si>
  <si>
    <t>L-07-814-00</t>
  </si>
  <si>
    <t>Glenfiddich Fire &amp; Cane</t>
  </si>
  <si>
    <t>5010327305585</t>
  </si>
  <si>
    <t>L-07-823-00</t>
  </si>
  <si>
    <t>Glenfiddich Malt Master's Edition + GB</t>
  </si>
  <si>
    <t>5010327325545</t>
  </si>
  <si>
    <t>L-57-572-00</t>
  </si>
  <si>
    <t>Glenfiddich Orchard Experiment + GB</t>
  </si>
  <si>
    <t>5010327325828</t>
  </si>
  <si>
    <t>5010327325781</t>
  </si>
  <si>
    <t>L-57-709-00</t>
  </si>
  <si>
    <t>Glenfiddich Perpetual Collection 15 Years Vat 3 + GB</t>
  </si>
  <si>
    <t>L-57-711-00</t>
  </si>
  <si>
    <t>Glenfiddich Perpetual Collection Vat 1 + GB</t>
  </si>
  <si>
    <t>5010327323534</t>
  </si>
  <si>
    <t>L-07-827-00</t>
  </si>
  <si>
    <t>Glenfiddich Project XX + GB</t>
  </si>
  <si>
    <t>5010327325613</t>
  </si>
  <si>
    <t>L-60-822-00</t>
  </si>
  <si>
    <t>5060716144202</t>
  </si>
  <si>
    <t>L-07-720-00</t>
  </si>
  <si>
    <t>Glenglassaugh Evolution + GB</t>
  </si>
  <si>
    <t>5060193841625</t>
  </si>
  <si>
    <t>L-07-725-00</t>
  </si>
  <si>
    <t>Glenglassaugh Revival + GB</t>
  </si>
  <si>
    <t>5060193840970</t>
  </si>
  <si>
    <t>L-60-821-00</t>
  </si>
  <si>
    <t>5060716144165</t>
  </si>
  <si>
    <t>L-50-690-00</t>
  </si>
  <si>
    <t>Glenglassaugh Torfa + GB</t>
  </si>
  <si>
    <t>5060193841687</t>
  </si>
  <si>
    <t>L-07-946-00</t>
  </si>
  <si>
    <t>Glengoyne 10 Years + GB</t>
  </si>
  <si>
    <t>5010852026634</t>
  </si>
  <si>
    <t>L-07-947-00</t>
  </si>
  <si>
    <t>Glengoyne 12 Years + GB</t>
  </si>
  <si>
    <t>5010852026641</t>
  </si>
  <si>
    <t>L-07-948-00</t>
  </si>
  <si>
    <t>Glengoyne 15 Years + GB</t>
  </si>
  <si>
    <t>L-51-597-00</t>
  </si>
  <si>
    <t>Glengoyne 18 Years + GB</t>
  </si>
  <si>
    <t>5010852046359</t>
  </si>
  <si>
    <t>L-07-958-00</t>
  </si>
  <si>
    <t>Glengoyne 21 Years + GB</t>
  </si>
  <si>
    <t>5010852026610</t>
  </si>
  <si>
    <t>L-50-628-00</t>
  </si>
  <si>
    <t>Glengoyne 30 Years + GB</t>
  </si>
  <si>
    <t>5010852037791</t>
  </si>
  <si>
    <t>L-56-297-00</t>
  </si>
  <si>
    <t>Glengoyne 30 Years Limited Release 2021 + Wooden GB</t>
  </si>
  <si>
    <t>L-57-158-00</t>
  </si>
  <si>
    <t>Glengoyne Cask Strength + GB</t>
  </si>
  <si>
    <t>5010852050226</t>
  </si>
  <si>
    <t>L-56-989-00</t>
  </si>
  <si>
    <t>Glengoyne The Legacy Series - Chapter Three + GB</t>
  </si>
  <si>
    <t>5010852044669</t>
  </si>
  <si>
    <t>L-07-838-00</t>
  </si>
  <si>
    <t>Glenkinchie 12 Years + GB</t>
  </si>
  <si>
    <t>5000281021942</t>
  </si>
  <si>
    <t>L-53-793-00</t>
  </si>
  <si>
    <t>Glenkinchie Distillers Edition 2009-2021 + GB</t>
  </si>
  <si>
    <t>5000281068459</t>
  </si>
  <si>
    <t>L-58-579-00</t>
  </si>
  <si>
    <t>Glenkinchie Distillers Edition 2022 + GB</t>
  </si>
  <si>
    <t>5000281072203</t>
  </si>
  <si>
    <t>L-51-947-00</t>
  </si>
  <si>
    <t>Glenlossie 10 Years - Flora &amp; Fauna</t>
  </si>
  <si>
    <t>5000281067612</t>
  </si>
  <si>
    <t>L-15-123-00</t>
  </si>
  <si>
    <t>Glenmorangie 10 Years + GB</t>
  </si>
  <si>
    <t>5010494560121</t>
  </si>
  <si>
    <t>L-07-596-00</t>
  </si>
  <si>
    <t>Glenmorangie 10 Years The Original + GB</t>
  </si>
  <si>
    <t>5010494560282</t>
  </si>
  <si>
    <t>L-58-555-00</t>
  </si>
  <si>
    <t>Glenmorangie 12 Years Palo Cortado Finish</t>
  </si>
  <si>
    <t>5010494979855</t>
  </si>
  <si>
    <t>L-20-426-00</t>
  </si>
  <si>
    <t>Glenmorangie 12 Years The Accord + GB</t>
  </si>
  <si>
    <t>5010494955255</t>
  </si>
  <si>
    <t>L-15-140-00</t>
  </si>
  <si>
    <t>Glenmorangie 12 Years The Lasanta Sherry Cask Finish + GB</t>
  </si>
  <si>
    <t>5010494917840</t>
  </si>
  <si>
    <t>L-20-430-00</t>
  </si>
  <si>
    <t>Glenmorangie 14 Years Elementa + GB</t>
  </si>
  <si>
    <t>5010494955385</t>
  </si>
  <si>
    <t>L-07-618-00</t>
  </si>
  <si>
    <t>Glenmorangie 14 Years Quinta Ruban + GB</t>
  </si>
  <si>
    <t>5010494951813</t>
  </si>
  <si>
    <t>L-60-363-00</t>
  </si>
  <si>
    <t>Glenmorangie 15 Years Cadboll Estate + GB</t>
  </si>
  <si>
    <t>5010494983203</t>
  </si>
  <si>
    <t>L-20-431-00</t>
  </si>
  <si>
    <t>Glenmorangie 16 Years Tribute + GB</t>
  </si>
  <si>
    <t>5010494955514</t>
  </si>
  <si>
    <t>L-07-600-00</t>
  </si>
  <si>
    <t>Glenmorangie 18 Years + GB</t>
  </si>
  <si>
    <t>5010494564273</t>
  </si>
  <si>
    <t>L-07-617-00</t>
  </si>
  <si>
    <t>Glenmorangie Nectar D'or + GB</t>
  </si>
  <si>
    <t>5010494951837</t>
  </si>
  <si>
    <t>L-07-621-00</t>
  </si>
  <si>
    <t>Glenmorangie Signet + GB</t>
  </si>
  <si>
    <t>5010494574272</t>
  </si>
  <si>
    <t>L-55-252-00</t>
  </si>
  <si>
    <t>Goa London Dry Gin NRF</t>
  </si>
  <si>
    <t>5014959147001</t>
  </si>
  <si>
    <t>L-05-505-00</t>
  </si>
  <si>
    <t>Goblet Jonge Jenever</t>
  </si>
  <si>
    <t>5410293750035</t>
  </si>
  <si>
    <t>L-58-886-00</t>
  </si>
  <si>
    <t>Goeie Mie Gin</t>
  </si>
  <si>
    <t>8718858643615</t>
  </si>
  <si>
    <t>L-08-691-00</t>
  </si>
  <si>
    <t>Gold 999.9</t>
  </si>
  <si>
    <t>L-60-728-00</t>
  </si>
  <si>
    <t>Gold Bar</t>
  </si>
  <si>
    <t>816136020566</t>
  </si>
  <si>
    <t>L-57-867-00</t>
  </si>
  <si>
    <t>816136020030</t>
  </si>
  <si>
    <t>L-55-682-00</t>
  </si>
  <si>
    <t>Gold Dry Gin</t>
  </si>
  <si>
    <t>L-55-681-00</t>
  </si>
  <si>
    <t>Gold Dry Vodka</t>
  </si>
  <si>
    <t>8710631120610</t>
  </si>
  <si>
    <t>L-55-683-00</t>
  </si>
  <si>
    <t>Gold Dry Vodka + Light</t>
  </si>
  <si>
    <t>8710631220617</t>
  </si>
  <si>
    <t>L-00-472-00</t>
  </si>
  <si>
    <t>Golmar By Zanin'Limoncello</t>
  </si>
  <si>
    <t>8009885000145</t>
  </si>
  <si>
    <t>L-04-299-00</t>
  </si>
  <si>
    <t>Gonzalez Byass Px Nectar</t>
  </si>
  <si>
    <t>8410023028035</t>
  </si>
  <si>
    <t>L-17-228-00</t>
  </si>
  <si>
    <t>Gorbatschow</t>
  </si>
  <si>
    <t>4003310013759</t>
  </si>
  <si>
    <t>L-17-227-00</t>
  </si>
  <si>
    <t>4003310013834</t>
  </si>
  <si>
    <t>L-53-057-00</t>
  </si>
  <si>
    <t>Gordon's Alcohol Free</t>
  </si>
  <si>
    <t>5000289933605</t>
  </si>
  <si>
    <t>L-52-602-00</t>
  </si>
  <si>
    <t>Gordon's Gin</t>
  </si>
  <si>
    <t>5000289112208</t>
  </si>
  <si>
    <t>L-52-175-00</t>
  </si>
  <si>
    <t>5000289020305</t>
  </si>
  <si>
    <t>L-50-437-00</t>
  </si>
  <si>
    <t>5000289927161</t>
  </si>
  <si>
    <t>L-09-331-00</t>
  </si>
  <si>
    <t>5000289925440</t>
  </si>
  <si>
    <t>L-09-334-00</t>
  </si>
  <si>
    <t>5000289925433</t>
  </si>
  <si>
    <t>Gordon's Gin PET</t>
  </si>
  <si>
    <t>L-25-294-00</t>
  </si>
  <si>
    <t>Gordon's PET</t>
  </si>
  <si>
    <t>5000289020107</t>
  </si>
  <si>
    <t>L-09-341-00</t>
  </si>
  <si>
    <t>Gordon's Premium Pink</t>
  </si>
  <si>
    <t>5000289929417</t>
  </si>
  <si>
    <t>L-17-258-00</t>
  </si>
  <si>
    <t>5000289929981</t>
  </si>
  <si>
    <t>Gordon's Sicilian Lemon</t>
  </si>
  <si>
    <t>L-51-573-00</t>
  </si>
  <si>
    <t>5000289932479</t>
  </si>
  <si>
    <t>L-59-506-00</t>
  </si>
  <si>
    <t>Gordon's Tropical Passionfruit</t>
  </si>
  <si>
    <t>5000289934800</t>
  </si>
  <si>
    <t>L-20-462-00</t>
  </si>
  <si>
    <t>Gorter Beerenburg</t>
  </si>
  <si>
    <t>5410293752404</t>
  </si>
  <si>
    <t>L-20-464-00</t>
  </si>
  <si>
    <t>Gorter Jonge Jenever</t>
  </si>
  <si>
    <t>5410293752350</t>
  </si>
  <si>
    <t>L-09-317-00</t>
  </si>
  <si>
    <t>Gosling's Black Seal 151 Proof</t>
  </si>
  <si>
    <t>5391338002398</t>
  </si>
  <si>
    <t>L-09-321-00</t>
  </si>
  <si>
    <t>Gosling's Black Seal Rum</t>
  </si>
  <si>
    <t>5391338002060</t>
  </si>
  <si>
    <t>L-18-602-00</t>
  </si>
  <si>
    <t>Gosling's Family Reserve + GB</t>
  </si>
  <si>
    <t>5391338002459</t>
  </si>
  <si>
    <t>L-09-324-00</t>
  </si>
  <si>
    <t>Gosling's Gold Seal Rum</t>
  </si>
  <si>
    <t>721094199424</t>
  </si>
  <si>
    <t>L-04-295-00</t>
  </si>
  <si>
    <t>Gosset Grande Reserve Brut</t>
  </si>
  <si>
    <t>3353210012217</t>
  </si>
  <si>
    <t>L-01-046-00</t>
  </si>
  <si>
    <t>Gouden Carolus Whisky + GB</t>
  </si>
  <si>
    <t>5425006243490</t>
  </si>
  <si>
    <t>L-04-856-00</t>
  </si>
  <si>
    <t>Gozio Amaretto</t>
  </si>
  <si>
    <t>8002020008105</t>
  </si>
  <si>
    <t>L-02-104-00</t>
  </si>
  <si>
    <t>Grafenhof Eierlikör</t>
  </si>
  <si>
    <t>4009872023908</t>
  </si>
  <si>
    <t>L-52-651-00</t>
  </si>
  <si>
    <t>Graham's 10 Years Tawny Port + GB</t>
  </si>
  <si>
    <t>5010867410220</t>
  </si>
  <si>
    <t>L-53-092-00</t>
  </si>
  <si>
    <t>Graham's 30 Years Tawny + Wooden GB</t>
  </si>
  <si>
    <t>5010867400146</t>
  </si>
  <si>
    <t>L-52-551-00</t>
  </si>
  <si>
    <t>Graham's Fine Ruby</t>
  </si>
  <si>
    <t>5010867400078</t>
  </si>
  <si>
    <t>L-23-298-00</t>
  </si>
  <si>
    <t>Graham's Fine Tawny</t>
  </si>
  <si>
    <t>5010867400054</t>
  </si>
  <si>
    <t>L-53-453-00</t>
  </si>
  <si>
    <t>Graham's Fine White</t>
  </si>
  <si>
    <t>5010867400061</t>
  </si>
  <si>
    <t>L-05-469-00</t>
  </si>
  <si>
    <t>Gran Duque D'Alba Solera Gran Reserva + GB</t>
  </si>
  <si>
    <t>8410028530700</t>
  </si>
  <si>
    <t>L-22-177-00</t>
  </si>
  <si>
    <t>Gran Duque D'Alba XO + GB</t>
  </si>
  <si>
    <t>8410028539802</t>
  </si>
  <si>
    <t>L-25-372-00</t>
  </si>
  <si>
    <t>Grand Kadoo 3 Years Old Golden</t>
  </si>
  <si>
    <t>5060434131980</t>
  </si>
  <si>
    <t>L-25-373-00</t>
  </si>
  <si>
    <t>Grand Kadoo 8 Years Old Golden</t>
  </si>
  <si>
    <t>5060434132000</t>
  </si>
  <si>
    <t>L-25-374-00</t>
  </si>
  <si>
    <t>Grand Kadoo Banana Flavoured</t>
  </si>
  <si>
    <t>5060434131966</t>
  </si>
  <si>
    <t>L-25-375-00</t>
  </si>
  <si>
    <t>Grand Kadoo Coconut Flavoured</t>
  </si>
  <si>
    <t>5060434131942</t>
  </si>
  <si>
    <t>L-25-376-00</t>
  </si>
  <si>
    <t>Grand Kadoo Pineapple Flavoured</t>
  </si>
  <si>
    <t>5060434131928</t>
  </si>
  <si>
    <t>L-25-377-00</t>
  </si>
  <si>
    <t>Grand Kadoo Spiced</t>
  </si>
  <si>
    <t>5060434131904</t>
  </si>
  <si>
    <t>L-26-743-00</t>
  </si>
  <si>
    <t>Grand Marnier Cuvee Du Centenaire + GB</t>
  </si>
  <si>
    <t>L-04-845-00</t>
  </si>
  <si>
    <t>Grand Marnier Louis Alexandre</t>
  </si>
  <si>
    <t>3018300006490</t>
  </si>
  <si>
    <t>L-58-247-00</t>
  </si>
  <si>
    <t>Grand Marnier Revelation Grande Cuvee + GB</t>
  </si>
  <si>
    <t>3018300020878</t>
  </si>
  <si>
    <t>L-04-849-00</t>
  </si>
  <si>
    <t>Grand Marnier Rouge</t>
  </si>
  <si>
    <t>3018300006476</t>
  </si>
  <si>
    <t>L-04-851-00</t>
  </si>
  <si>
    <t>3018300004663</t>
  </si>
  <si>
    <t>L-06-832-00</t>
  </si>
  <si>
    <t>Grand Old Parr 12 Years + GB</t>
  </si>
  <si>
    <t>5000281004020</t>
  </si>
  <si>
    <t>L-54-126-00</t>
  </si>
  <si>
    <t>Grand Slam + GB</t>
  </si>
  <si>
    <t>082652114175</t>
  </si>
  <si>
    <t>L-51-973-00</t>
  </si>
  <si>
    <t>Grandial XO Brandy</t>
  </si>
  <si>
    <t>3263285144914</t>
  </si>
  <si>
    <t>Grant's</t>
  </si>
  <si>
    <t>L-06-343-00</t>
  </si>
  <si>
    <t>5010327207117</t>
  </si>
  <si>
    <t>L-22-182-00</t>
  </si>
  <si>
    <t>5010327000404</t>
  </si>
  <si>
    <t>L-06-347-00</t>
  </si>
  <si>
    <t>L-06-350-00</t>
  </si>
  <si>
    <t>5010327000497</t>
  </si>
  <si>
    <t>L-20-493-00</t>
  </si>
  <si>
    <t>Grappa Bianca Castello</t>
  </si>
  <si>
    <t>8009885002170</t>
  </si>
  <si>
    <t>L-00-893-00</t>
  </si>
  <si>
    <t>Grappa Regadin Amarone Invecchiata</t>
  </si>
  <si>
    <t>8009885002071</t>
  </si>
  <si>
    <t>L-20-496-00</t>
  </si>
  <si>
    <t>Grappa Regadin Cabernet</t>
  </si>
  <si>
    <t>8009885000428</t>
  </si>
  <si>
    <t>L-20-497-00</t>
  </si>
  <si>
    <t>Grappa Regadin Chardonnay</t>
  </si>
  <si>
    <t>8009885000435</t>
  </si>
  <si>
    <t>L-20-498-00</t>
  </si>
  <si>
    <t>Grappa Regadin Moscato</t>
  </si>
  <si>
    <t>8009885000442</t>
  </si>
  <si>
    <t>L-20-499-00</t>
  </si>
  <si>
    <t>Grappa Regadin Pinot Grigio</t>
  </si>
  <si>
    <t>8009885000480</t>
  </si>
  <si>
    <t>L-20-500-00</t>
  </si>
  <si>
    <t>Grappa Regadin Prosecco</t>
  </si>
  <si>
    <t>8009885000497</t>
  </si>
  <si>
    <t>L-17-269-00</t>
  </si>
  <si>
    <t>Grasovka Bison Brand Vodka</t>
  </si>
  <si>
    <t>4004726005017</t>
  </si>
  <si>
    <t>L-20-501-00</t>
  </si>
  <si>
    <t>4004726005031</t>
  </si>
  <si>
    <t>L-60-872-00</t>
  </si>
  <si>
    <t>Grasovka Bison Brand Vodka + Glass</t>
  </si>
  <si>
    <t>L-06-357-00</t>
  </si>
  <si>
    <t>Green Spot + GB</t>
  </si>
  <si>
    <t>5011007008482</t>
  </si>
  <si>
    <t>L-06-359-00</t>
  </si>
  <si>
    <t>Green Spot Leoville Barton + GB</t>
  </si>
  <si>
    <t>5011007025694</t>
  </si>
  <si>
    <t>L-14-419-00</t>
  </si>
  <si>
    <t>Green Spot Montelena Finish + GB</t>
  </si>
  <si>
    <t>5011007025922</t>
  </si>
  <si>
    <t>L-11-560-00</t>
  </si>
  <si>
    <t>Green Tree Absinth Green Fairy</t>
  </si>
  <si>
    <t>8594001441723</t>
  </si>
  <si>
    <t>L-04-625-00</t>
  </si>
  <si>
    <t>8594001441365</t>
  </si>
  <si>
    <t>L-23-600-00</t>
  </si>
  <si>
    <t>Green Tree Absinth Red Devil</t>
  </si>
  <si>
    <t>8594001443031</t>
  </si>
  <si>
    <t>L-01-007-00</t>
  </si>
  <si>
    <t>Greign 20 Years + GB</t>
  </si>
  <si>
    <t>7640171033242</t>
  </si>
  <si>
    <t>L-25-289-00</t>
  </si>
  <si>
    <t>Grey Goose</t>
  </si>
  <si>
    <t>5010677850407</t>
  </si>
  <si>
    <t>L-21-927-00</t>
  </si>
  <si>
    <t>5010677850711</t>
  </si>
  <si>
    <t>L-09-373-00</t>
  </si>
  <si>
    <t>5010677850100</t>
  </si>
  <si>
    <t>L-09-378-00</t>
  </si>
  <si>
    <t>080480280017</t>
  </si>
  <si>
    <t>L-09-375-00</t>
  </si>
  <si>
    <t>5010677850506</t>
  </si>
  <si>
    <t>L-50-335-00</t>
  </si>
  <si>
    <t>5010677850162</t>
  </si>
  <si>
    <t>L-25-198-00</t>
  </si>
  <si>
    <t>5010677856003</t>
  </si>
  <si>
    <t>L-09-383-00</t>
  </si>
  <si>
    <t>5010677859233</t>
  </si>
  <si>
    <t>L-17-289-00</t>
  </si>
  <si>
    <t>Grey Goose Citron</t>
  </si>
  <si>
    <t>5010677870207</t>
  </si>
  <si>
    <t>L-57-239-00</t>
  </si>
  <si>
    <t>Grey Goose Essences Strawberry &amp; Lemongrass</t>
  </si>
  <si>
    <t>7640175711290</t>
  </si>
  <si>
    <t>L-57-240-00</t>
  </si>
  <si>
    <t>Grey Goose Essences Watermelon &amp; Basil</t>
  </si>
  <si>
    <t>7640175711320</t>
  </si>
  <si>
    <t>L-57-241-00</t>
  </si>
  <si>
    <t>Grey Goose Essences White Peach &amp; Rosemary</t>
  </si>
  <si>
    <t>7640175711344</t>
  </si>
  <si>
    <t>L-09-358-00</t>
  </si>
  <si>
    <t>Grey Goose L'Orange</t>
  </si>
  <si>
    <t>5010677860208</t>
  </si>
  <si>
    <t>L-09-356-00</t>
  </si>
  <si>
    <t>Grey Goose Poire</t>
  </si>
  <si>
    <t>5010677890106</t>
  </si>
  <si>
    <t>L-05-507-00</t>
  </si>
  <si>
    <t>Gusano Rojo Mezcal</t>
  </si>
  <si>
    <t>7501021500201</t>
  </si>
  <si>
    <t>L-09-386-00</t>
  </si>
  <si>
    <t>G'Vine Floraison</t>
  </si>
  <si>
    <t>3700209600106</t>
  </si>
  <si>
    <t>L-09-387-00</t>
  </si>
  <si>
    <t>3700209600144</t>
  </si>
  <si>
    <t>L-09-389-00</t>
  </si>
  <si>
    <t>G'Vine Nouaison</t>
  </si>
  <si>
    <t>3700209600359</t>
  </si>
  <si>
    <t>L-20-518-00</t>
  </si>
  <si>
    <t>Haig Club Clubman</t>
  </si>
  <si>
    <t>5000281045627</t>
  </si>
  <si>
    <t>L-06-391-00</t>
  </si>
  <si>
    <t>Hakushu Distiller's Reserve + GB</t>
  </si>
  <si>
    <t>4901777254695</t>
  </si>
  <si>
    <t>L-09-421-00</t>
  </si>
  <si>
    <t>Hammer &amp; Son Old English Gin</t>
  </si>
  <si>
    <t>5700004003032</t>
  </si>
  <si>
    <t>L-09-395-00</t>
  </si>
  <si>
    <t>Hanami Dry Gin</t>
  </si>
  <si>
    <t>4009415333198</t>
  </si>
  <si>
    <t>L-00-717-00</t>
  </si>
  <si>
    <t>Hanappier</t>
  </si>
  <si>
    <t>658731103004</t>
  </si>
  <si>
    <t>L-06-370-00</t>
  </si>
  <si>
    <t>Hankey Bannister</t>
  </si>
  <si>
    <t>5010509001229</t>
  </si>
  <si>
    <t>L-06-371-00</t>
  </si>
  <si>
    <t>5010509414081</t>
  </si>
  <si>
    <t>L-17-308-00</t>
  </si>
  <si>
    <t>Harahorn Norwegian Gin</t>
  </si>
  <si>
    <t>7024975622220</t>
  </si>
  <si>
    <t>L-20-526-00</t>
  </si>
  <si>
    <t>Hardy Legend 1863 + GB</t>
  </si>
  <si>
    <t>3104051334538</t>
  </si>
  <si>
    <t>L-58-382-00</t>
  </si>
  <si>
    <t>Hardy XO + GB</t>
  </si>
  <si>
    <t>3104051136583</t>
  </si>
  <si>
    <t>L-20-532-00</t>
  </si>
  <si>
    <t>Hardy XO Rare + GB</t>
  </si>
  <si>
    <t>3104051711704</t>
  </si>
  <si>
    <t>L-05-508-00</t>
  </si>
  <si>
    <t>Hartevelt Citroenbrandewijn</t>
  </si>
  <si>
    <t>8710415910420</t>
  </si>
  <si>
    <t>L-20-534-00</t>
  </si>
  <si>
    <t>Hartevelt Citroenjenever</t>
  </si>
  <si>
    <t>8710415910338</t>
  </si>
  <si>
    <t>L-13-753-00</t>
  </si>
  <si>
    <t>Hartevelt Jong</t>
  </si>
  <si>
    <t>8710415910277</t>
  </si>
  <si>
    <t>L-05-509-00</t>
  </si>
  <si>
    <t>8710415910260</t>
  </si>
  <si>
    <t>L-04-302-00</t>
  </si>
  <si>
    <t>Harvey's Bristol Cream</t>
  </si>
  <si>
    <t>5010277010164</t>
  </si>
  <si>
    <t>L-04-304-00</t>
  </si>
  <si>
    <t>5010277010188</t>
  </si>
  <si>
    <t>L-00-442-00</t>
  </si>
  <si>
    <t>Hasseltse Koffie Frijns</t>
  </si>
  <si>
    <t>5410293032025</t>
  </si>
  <si>
    <t>L-09-394-00</t>
  </si>
  <si>
    <t>Haswell London Dry Gin</t>
  </si>
  <si>
    <t>5060156170021</t>
  </si>
  <si>
    <t>L-56-986-00</t>
  </si>
  <si>
    <t>Hatozaki Blended Malt</t>
  </si>
  <si>
    <t>4970860800002</t>
  </si>
  <si>
    <t>L-17-310-00</t>
  </si>
  <si>
    <t>Havana Club Anejo 3 Anos</t>
  </si>
  <si>
    <t>8501110080231</t>
  </si>
  <si>
    <t>L-09-424-00</t>
  </si>
  <si>
    <t>8501110080255</t>
  </si>
  <si>
    <t>L-60-024-00</t>
  </si>
  <si>
    <t>Havana Club Anejo 3 Anos NRF</t>
  </si>
  <si>
    <t>L-17-322-00</t>
  </si>
  <si>
    <t>Havana Club Anejo 7 Anos</t>
  </si>
  <si>
    <t>8501110080439</t>
  </si>
  <si>
    <t>L-09-429-00</t>
  </si>
  <si>
    <t>8501110080453</t>
  </si>
  <si>
    <t>L-09-437-00</t>
  </si>
  <si>
    <t>Havana Club Anejo Especial</t>
  </si>
  <si>
    <t>8501110080927</t>
  </si>
  <si>
    <t>L-09-439-00</t>
  </si>
  <si>
    <t>8501110080903</t>
  </si>
  <si>
    <t>L-55-938-00</t>
  </si>
  <si>
    <t>Havana Club Cuban Spiced</t>
  </si>
  <si>
    <t>8501110084185</t>
  </si>
  <si>
    <t>L-09-453-00</t>
  </si>
  <si>
    <t>Havana Club Seleccion de Maestros + GB</t>
  </si>
  <si>
    <t>8501110089852</t>
  </si>
  <si>
    <t>L-53-694-00</t>
  </si>
  <si>
    <t>Hayman's Gently Rested Gin</t>
  </si>
  <si>
    <t>5021692000227</t>
  </si>
  <si>
    <t>L-56-518-00</t>
  </si>
  <si>
    <t>Hayman's Gin Liqueur</t>
  </si>
  <si>
    <t>5021692000593</t>
  </si>
  <si>
    <t>L-09-465-00</t>
  </si>
  <si>
    <t>Hayman's London Dry Gin</t>
  </si>
  <si>
    <t>5021692000241</t>
  </si>
  <si>
    <t>L-17-346-00</t>
  </si>
  <si>
    <t>Hayman's Old Tom</t>
  </si>
  <si>
    <t>5021692000340</t>
  </si>
  <si>
    <t>L-09-470-00</t>
  </si>
  <si>
    <t>Hayman's Sloe Gin</t>
  </si>
  <si>
    <t>5021692650132</t>
  </si>
  <si>
    <t>L-06-372-00</t>
  </si>
  <si>
    <t>Heaven Hill</t>
  </si>
  <si>
    <t>096749011223</t>
  </si>
  <si>
    <t>L-60-751-00</t>
  </si>
  <si>
    <t>Heaven Hill Miniature Bourbon Whiskey Collection Set</t>
  </si>
  <si>
    <t>8718819830689</t>
  </si>
  <si>
    <t>L-50-156-00</t>
  </si>
  <si>
    <t>Heaven's Door Double Barrel</t>
  </si>
  <si>
    <t>1220000180048</t>
  </si>
  <si>
    <t>L-50-154-00</t>
  </si>
  <si>
    <t>Heaven's Door Straight Bourbon</t>
  </si>
  <si>
    <t>1220000180031</t>
  </si>
  <si>
    <t>L-50-155-00</t>
  </si>
  <si>
    <t>Heaven's Door Straight Rye</t>
  </si>
  <si>
    <t>1220000180024</t>
  </si>
  <si>
    <t>L-53-572-00</t>
  </si>
  <si>
    <t>Heeren van Oranje Nassau Cabernet Sauvignon</t>
  </si>
  <si>
    <t>6009802906927</t>
  </si>
  <si>
    <t>L-55-190-00</t>
  </si>
  <si>
    <t>Heeren van Oranje Nassau Chardonnay</t>
  </si>
  <si>
    <t>6008362000427</t>
  </si>
  <si>
    <t>L-04-731-00</t>
  </si>
  <si>
    <t>Heering Cherry</t>
  </si>
  <si>
    <t>7350041950103</t>
  </si>
  <si>
    <t>L-58-416-00</t>
  </si>
  <si>
    <t>Heidsieck &amp; Co Monopole Blue Top Brut</t>
  </si>
  <si>
    <t>3256930103817</t>
  </si>
  <si>
    <t>L-02-118-00</t>
  </si>
  <si>
    <t>Helbing Kümmel</t>
  </si>
  <si>
    <t>40624006</t>
  </si>
  <si>
    <t>L-22-627-00</t>
  </si>
  <si>
    <t>Hendrick's Amazonia</t>
  </si>
  <si>
    <t>5010327755106</t>
  </si>
  <si>
    <t>L-59-397-00</t>
  </si>
  <si>
    <t>Hendrick's Flora Adora</t>
  </si>
  <si>
    <t>5010327705866</t>
  </si>
  <si>
    <t>L-18-617-00</t>
  </si>
  <si>
    <t>Hendrick's Gin</t>
  </si>
  <si>
    <t>5010327709000</t>
  </si>
  <si>
    <t>L-18-618-00</t>
  </si>
  <si>
    <t>5010327717029</t>
  </si>
  <si>
    <t>L-09-405-00</t>
  </si>
  <si>
    <t>5010327755014</t>
  </si>
  <si>
    <t>L-09-414-00</t>
  </si>
  <si>
    <t>5010327703053</t>
  </si>
  <si>
    <t>L-22-193-00</t>
  </si>
  <si>
    <t>5010327701028</t>
  </si>
  <si>
    <t>Hendrick's Gin Maestro + Jigger</t>
  </si>
  <si>
    <t>L-24-874-00</t>
  </si>
  <si>
    <t>Hendrick's Lunar</t>
  </si>
  <si>
    <t>5010327753003</t>
  </si>
  <si>
    <t>L-55-508-00</t>
  </si>
  <si>
    <t>Hendrick's Neptunia</t>
  </si>
  <si>
    <t>5010327705453</t>
  </si>
  <si>
    <t>L-09-417-00</t>
  </si>
  <si>
    <t>Hendrick's Orbium</t>
  </si>
  <si>
    <t>5010327705170</t>
  </si>
  <si>
    <t>L-12-681-00</t>
  </si>
  <si>
    <t>Henkell Rose Trocken</t>
  </si>
  <si>
    <t>4003310012028</t>
  </si>
  <si>
    <t>L-04-310-00</t>
  </si>
  <si>
    <t>Henkell Trocken</t>
  </si>
  <si>
    <t>4003310011625</t>
  </si>
  <si>
    <t>L-04-307-00</t>
  </si>
  <si>
    <t>Henkell Trocken Picollo</t>
  </si>
  <si>
    <t>4003310012363</t>
  </si>
  <si>
    <t>L-05-510-00</t>
  </si>
  <si>
    <t>Henkes Jong</t>
  </si>
  <si>
    <t>8710415912370</t>
  </si>
  <si>
    <t>L-05-511-00</t>
  </si>
  <si>
    <t>Henkes Vieux</t>
  </si>
  <si>
    <t>8710415912387</t>
  </si>
  <si>
    <t>L-25-224-00</t>
  </si>
  <si>
    <t>Hennessy VS</t>
  </si>
  <si>
    <t>3245996190633</t>
  </si>
  <si>
    <t>L-05-541-00</t>
  </si>
  <si>
    <t>3245990319801</t>
  </si>
  <si>
    <t>L-05-542-00</t>
  </si>
  <si>
    <t>3245990250302</t>
  </si>
  <si>
    <t>L-05-545-00</t>
  </si>
  <si>
    <t>3245990250203</t>
  </si>
  <si>
    <t>L-05-544-00</t>
  </si>
  <si>
    <t>L-05-549-00</t>
  </si>
  <si>
    <t>3245990255307</t>
  </si>
  <si>
    <t>L-05-546-00</t>
  </si>
  <si>
    <t>3245990250005</t>
  </si>
  <si>
    <t>Hennessy VS + GB</t>
  </si>
  <si>
    <t>L-13-781-00</t>
  </si>
  <si>
    <t>3245990255215</t>
  </si>
  <si>
    <t>L-60-920-00</t>
  </si>
  <si>
    <t>Hennessy VS Hip Hop 50th x Nas Limited Edition + GB</t>
  </si>
  <si>
    <t>3245990155515</t>
  </si>
  <si>
    <t>L-05-570-00</t>
  </si>
  <si>
    <t>Hennessy XO + GB</t>
  </si>
  <si>
    <t>3245990001218</t>
  </si>
  <si>
    <t>L-05-569-00</t>
  </si>
  <si>
    <t>L-13-758-00</t>
  </si>
  <si>
    <t>3245990117117</t>
  </si>
  <si>
    <t>L-59-398-00</t>
  </si>
  <si>
    <t>Hennessy XO CNY 2023 Edition + GB</t>
  </si>
  <si>
    <t>3245999779811</t>
  </si>
  <si>
    <t>L-00-718-00</t>
  </si>
  <si>
    <t>Henri Bardouin Pastis</t>
  </si>
  <si>
    <t>3379974406017</t>
  </si>
  <si>
    <t>L-23-039-00</t>
  </si>
  <si>
    <t>Henry's Gin</t>
  </si>
  <si>
    <t>742832999427</t>
  </si>
  <si>
    <t>L-09-422-00</t>
  </si>
  <si>
    <t>Hermit Dutch Coastal Gin</t>
  </si>
  <si>
    <t>8717953243713</t>
  </si>
  <si>
    <t>L-13-813-00</t>
  </si>
  <si>
    <t>Herradura Anejo + GB</t>
  </si>
  <si>
    <t>7501145233399</t>
  </si>
  <si>
    <t>L-23-192-00</t>
  </si>
  <si>
    <t>Herradura Plata + GB</t>
  </si>
  <si>
    <t>7501145233375</t>
  </si>
  <si>
    <t>7501145233382</t>
  </si>
  <si>
    <t>L-05-604-00</t>
  </si>
  <si>
    <t>Herradura Reposado + GB</t>
  </si>
  <si>
    <t>4901777275652</t>
  </si>
  <si>
    <t>L-06-380-00</t>
  </si>
  <si>
    <t>Hibiki Harmony + GB</t>
  </si>
  <si>
    <t>L-50-006-00</t>
  </si>
  <si>
    <t>Hibiki Harmony Master's Select + GB</t>
  </si>
  <si>
    <t>080686934073</t>
  </si>
  <si>
    <t>L-51-352-00</t>
  </si>
  <si>
    <t>Hierbas Mari Mayans Ibicencas Rama</t>
  </si>
  <si>
    <t>8436534140042</t>
  </si>
  <si>
    <t>L-23-047-00</t>
  </si>
  <si>
    <t>High West Double Rye</t>
  </si>
  <si>
    <t>1220000080690</t>
  </si>
  <si>
    <t>L-52-559-00</t>
  </si>
  <si>
    <t>Highball Express 12 Years Blended</t>
  </si>
  <si>
    <t>5060434133489</t>
  </si>
  <si>
    <t>L-52-560-00</t>
  </si>
  <si>
    <t>Highball Express 18 Years Blended</t>
  </si>
  <si>
    <t>5060434133496</t>
  </si>
  <si>
    <t>L-52-561-00</t>
  </si>
  <si>
    <t>Highball Express 23 Years Blended</t>
  </si>
  <si>
    <t>5060434133502</t>
  </si>
  <si>
    <t>L-07-979-00</t>
  </si>
  <si>
    <t>Highland Park 10 Years + GB</t>
  </si>
  <si>
    <t>5010314300166</t>
  </si>
  <si>
    <t>L-07-980-00</t>
  </si>
  <si>
    <t>Highland Park 10 Years Viking Scars + GB</t>
  </si>
  <si>
    <t>5010314303556</t>
  </si>
  <si>
    <t>L-07-984-00</t>
  </si>
  <si>
    <t>Highland Park 12 Years + GB</t>
  </si>
  <si>
    <t>5010314570101</t>
  </si>
  <si>
    <t>L-07-986-00</t>
  </si>
  <si>
    <t>Highland Park 14 Years Loyalty Of The Wolf + GB</t>
  </si>
  <si>
    <t>L-54-774-00</t>
  </si>
  <si>
    <t>Highland Park 15 Years Viking Heart</t>
  </si>
  <si>
    <t>5010314311315</t>
  </si>
  <si>
    <t>L-15-183-00</t>
  </si>
  <si>
    <t>Highland Park 18 Years Viking Pride + GB</t>
  </si>
  <si>
    <t>5010314005108</t>
  </si>
  <si>
    <t>L-22-184-00</t>
  </si>
  <si>
    <t>Highland Park 21 Years + GB</t>
  </si>
  <si>
    <t>5010314309114</t>
  </si>
  <si>
    <t>L-23-714-00</t>
  </si>
  <si>
    <t>Highland Park Cask Strength Release No 1 + GB</t>
  </si>
  <si>
    <t>5010314310035</t>
  </si>
  <si>
    <t>L-58-193-00</t>
  </si>
  <si>
    <t>Highland Park Cask Strength Release No 3 + GB</t>
  </si>
  <si>
    <t>5010314312046</t>
  </si>
  <si>
    <t>L-08-006-00</t>
  </si>
  <si>
    <t>Highland Park Dragon Legends + GB</t>
  </si>
  <si>
    <t>5010314305277</t>
  </si>
  <si>
    <t>L-00-719-00</t>
  </si>
  <si>
    <t>7501398260395</t>
  </si>
  <si>
    <t>L-00-720-00</t>
  </si>
  <si>
    <t>7501398260197</t>
  </si>
  <si>
    <t>L-13-748-00</t>
  </si>
  <si>
    <t>Hine Cigar Reserve + GB</t>
  </si>
  <si>
    <t>3760107310859</t>
  </si>
  <si>
    <t>L-13-746-00</t>
  </si>
  <si>
    <t>Hine H VSOP</t>
  </si>
  <si>
    <t>3760107310422</t>
  </si>
  <si>
    <t>L-20-620-00</t>
  </si>
  <si>
    <t>Hooghoudt 5 Years Aged Genever</t>
  </si>
  <si>
    <t>8710924108639</t>
  </si>
  <si>
    <t>L-20-622-00</t>
  </si>
  <si>
    <t>Hooghoudt Beerenburg</t>
  </si>
  <si>
    <t>8710924130685</t>
  </si>
  <si>
    <t>L-20-623-00</t>
  </si>
  <si>
    <t>Hooghoudt Bessen</t>
  </si>
  <si>
    <t>8710924140011</t>
  </si>
  <si>
    <t>L-13-802-00</t>
  </si>
  <si>
    <t>Hooghoudt Citroenbrandewijn</t>
  </si>
  <si>
    <t>8710924170018</t>
  </si>
  <si>
    <t>L-11-322-00</t>
  </si>
  <si>
    <t>Hooghoudt Grenadine Siroop</t>
  </si>
  <si>
    <t>8710924340176</t>
  </si>
  <si>
    <t>L-20-631-00</t>
  </si>
  <si>
    <t>Hooghoudt Jong</t>
  </si>
  <si>
    <t>8710924100510</t>
  </si>
  <si>
    <t>L-20-630-00</t>
  </si>
  <si>
    <t>8710924100077</t>
  </si>
  <si>
    <t>L-05-588-00</t>
  </si>
  <si>
    <t>8710924100015</t>
  </si>
  <si>
    <t>L-05-590-00</t>
  </si>
  <si>
    <t>Hooghoudt Kalmoes Beerenburg</t>
  </si>
  <si>
    <t>8710924131347</t>
  </si>
  <si>
    <t>L-24-345-00</t>
  </si>
  <si>
    <t>Hooghoudt Korenwijn</t>
  </si>
  <si>
    <t>8710924110571</t>
  </si>
  <si>
    <t>L-24-875-00</t>
  </si>
  <si>
    <t>Hooghoudt Oude Jenever</t>
  </si>
  <si>
    <t>8710924108424</t>
  </si>
  <si>
    <t>L-25-161-00</t>
  </si>
  <si>
    <t>Hooghoudt Premium Jonge Jenever</t>
  </si>
  <si>
    <t>8710924109469</t>
  </si>
  <si>
    <t>L-05-593-00</t>
  </si>
  <si>
    <t>Hooghoudt Sweet Spiced Genever</t>
  </si>
  <si>
    <t>8710924109322</t>
  </si>
  <si>
    <t>L-05-594-00</t>
  </si>
  <si>
    <t>Hooghoudt Vieux</t>
  </si>
  <si>
    <t>8710924121010</t>
  </si>
  <si>
    <t>L-20-643-00</t>
  </si>
  <si>
    <t>Hooghoudt Vieux Zakflacon</t>
  </si>
  <si>
    <t>8710924120068</t>
  </si>
  <si>
    <t>L-20-645-00</t>
  </si>
  <si>
    <t>Hooghoudt Zachtbitter</t>
  </si>
  <si>
    <t>8710924131385</t>
  </si>
  <si>
    <t>L-05-596-00</t>
  </si>
  <si>
    <t>Hoppe Jong</t>
  </si>
  <si>
    <t>8716000060020</t>
  </si>
  <si>
    <t>L-20-648-00</t>
  </si>
  <si>
    <t>Hoppe Jonge Jenever Zakflacon</t>
  </si>
  <si>
    <t>8716000060013</t>
  </si>
  <si>
    <t>L-05-599-00</t>
  </si>
  <si>
    <t>Hoppe Vieux</t>
  </si>
  <si>
    <t>8716000060112</t>
  </si>
  <si>
    <t>L-05-597-00</t>
  </si>
  <si>
    <t>Hoppe Vieux Zakflacon</t>
  </si>
  <si>
    <t>8716000060105</t>
  </si>
  <si>
    <t>L-53-324-00</t>
  </si>
  <si>
    <t>Horse With No Name Bourbon Infused With Habanero + GB</t>
  </si>
  <si>
    <t>4260709860015</t>
  </si>
  <si>
    <t>L-53-102-00</t>
  </si>
  <si>
    <t>Hot N'Sweet</t>
  </si>
  <si>
    <t>7048352070725</t>
  </si>
  <si>
    <t>L-04-864-00</t>
  </si>
  <si>
    <t>Hpnotiq Liqour</t>
  </si>
  <si>
    <t>3760119350010</t>
  </si>
  <si>
    <t>L-55-964-00</t>
  </si>
  <si>
    <t>Huckleberry Gin</t>
  </si>
  <si>
    <t>4270000904950</t>
  </si>
  <si>
    <t>L-54-625-00</t>
  </si>
  <si>
    <t>Huerta de Albala Taberner Syrah 2016</t>
  </si>
  <si>
    <t>8437008266015</t>
  </si>
  <si>
    <t>L-55-107-00</t>
  </si>
  <si>
    <t>Hunter Laing Islay Journey  + GB</t>
  </si>
  <si>
    <t>5060354273005</t>
  </si>
  <si>
    <t>L-57-894-00</t>
  </si>
  <si>
    <t>Hunter Laing Islay Journey + GB</t>
  </si>
  <si>
    <t>L-58-528-00</t>
  </si>
  <si>
    <t>Hunter Laing Journey + GB</t>
  </si>
  <si>
    <t>5060354272992</t>
  </si>
  <si>
    <t>L-60-336-00</t>
  </si>
  <si>
    <t>Hutchison's Ginger Wine</t>
  </si>
  <si>
    <t>5030748200177</t>
  </si>
  <si>
    <t>L-58-796-00</t>
  </si>
  <si>
    <t>Ice Ball The Broody Hen (Whisky Ice Ball Maker)</t>
  </si>
  <si>
    <t>L-01-261-00</t>
  </si>
  <si>
    <t>Iganoff</t>
  </si>
  <si>
    <t>8414771852324</t>
  </si>
  <si>
    <t>L-01-260-00</t>
  </si>
  <si>
    <t>8414771850559</t>
  </si>
  <si>
    <t>L-01-259-00</t>
  </si>
  <si>
    <t>8414771858548</t>
  </si>
  <si>
    <t>L-01-258-00</t>
  </si>
  <si>
    <t>8414771850092</t>
  </si>
  <si>
    <t>L-01-256-00</t>
  </si>
  <si>
    <t>Iganoff Citron</t>
  </si>
  <si>
    <t>8414771865003</t>
  </si>
  <si>
    <t>L-01-255-00</t>
  </si>
  <si>
    <t>Iganoff Green</t>
  </si>
  <si>
    <t>8414771860695</t>
  </si>
  <si>
    <t>L-00-180-00</t>
  </si>
  <si>
    <t>Il Miogusto Hugo Kurk</t>
  </si>
  <si>
    <t>8717953161598</t>
  </si>
  <si>
    <t>L-00-183-00</t>
  </si>
  <si>
    <t>Il Miogusto Limonsecco Kurk</t>
  </si>
  <si>
    <t>8717953161574</t>
  </si>
  <si>
    <t>L-00-179-00</t>
  </si>
  <si>
    <t>Il Miogusto Melonsecco Kurk</t>
  </si>
  <si>
    <t>8719189150032</t>
  </si>
  <si>
    <t>L-08-109-00</t>
  </si>
  <si>
    <t>Ileach + GB</t>
  </si>
  <si>
    <t>5024720700007</t>
  </si>
  <si>
    <t>L-08-110-00</t>
  </si>
  <si>
    <t>Ileach Cask Strength + GB</t>
  </si>
  <si>
    <t>5024720500508</t>
  </si>
  <si>
    <t>L-00-727-00</t>
  </si>
  <si>
    <t>Ilegal Mezcal Joven</t>
  </si>
  <si>
    <t>798304430578</t>
  </si>
  <si>
    <t>L-56-738-00</t>
  </si>
  <si>
    <t>Indian Summer Ex Sherry Highland Cs + Velvet Bag</t>
  </si>
  <si>
    <t>5060294573067</t>
  </si>
  <si>
    <t>L-56-522-00</t>
  </si>
  <si>
    <t>Indian Summer Ex Sherry Speyside Cs + Velvet Bag</t>
  </si>
  <si>
    <t>5056510003814</t>
  </si>
  <si>
    <t>L-04-865-00</t>
  </si>
  <si>
    <t>Irish Mist Honey</t>
  </si>
  <si>
    <t>5011019100037</t>
  </si>
  <si>
    <t>L-04-867-00</t>
  </si>
  <si>
    <t>5011019100013</t>
  </si>
  <si>
    <t>L-13-309-00</t>
  </si>
  <si>
    <t>Irish Velvet Coffee Liqueur</t>
  </si>
  <si>
    <t>8710701024626</t>
  </si>
  <si>
    <t>L-24-826-00</t>
  </si>
  <si>
    <t>Islay Mist Original Peated Blend</t>
  </si>
  <si>
    <t>5024546376608</t>
  </si>
  <si>
    <t>L-01-267-00</t>
  </si>
  <si>
    <t>Isle of Harris</t>
  </si>
  <si>
    <t>5060527740006</t>
  </si>
  <si>
    <t>L-58-449-00</t>
  </si>
  <si>
    <t>Isle Of Raasay Hebridean Single Malt Batch 1 + GB</t>
  </si>
  <si>
    <t>5060221850629</t>
  </si>
  <si>
    <t>L-20-674-00</t>
  </si>
  <si>
    <t>Isolabella Limoncello</t>
  </si>
  <si>
    <t>8001110138159</t>
  </si>
  <si>
    <t>L-20-676-00</t>
  </si>
  <si>
    <t>Isolabella Limoncello + 2 glasses</t>
  </si>
  <si>
    <t>8001110138005</t>
  </si>
  <si>
    <t>L-20-678-00</t>
  </si>
  <si>
    <t>Isolabella Sambuca</t>
  </si>
  <si>
    <t>8001110161515</t>
  </si>
  <si>
    <t>L-05-608-00</t>
  </si>
  <si>
    <t>8001110011148</t>
  </si>
  <si>
    <t>L-20-679-00</t>
  </si>
  <si>
    <t>8001110011186</t>
  </si>
  <si>
    <t>L-05-609-00</t>
  </si>
  <si>
    <t>Italicus Rosolio di Bergamotto</t>
  </si>
  <si>
    <t>5060742030005</t>
  </si>
  <si>
    <t>L-13-312-00</t>
  </si>
  <si>
    <t>Izarra Vert</t>
  </si>
  <si>
    <t>3049160240700</t>
  </si>
  <si>
    <t>L-00-745-00</t>
  </si>
  <si>
    <t>Jachtbitter</t>
  </si>
  <si>
    <t>5410293752268</t>
  </si>
  <si>
    <t>L-03-325-00</t>
  </si>
  <si>
    <t>5410293752299</t>
  </si>
  <si>
    <t>L-60-453-00</t>
  </si>
  <si>
    <t>Jack Daniel’s McLaren X JD Limited Edition 2023</t>
  </si>
  <si>
    <t>5099873026045</t>
  </si>
  <si>
    <t>L-60-362-00</t>
  </si>
  <si>
    <t>Jack Daniel’s McLaren X JD Limited Edition 2023 + GB</t>
  </si>
  <si>
    <t>5099873011829</t>
  </si>
  <si>
    <t>Jack Daniel's</t>
  </si>
  <si>
    <t>5099873046296</t>
  </si>
  <si>
    <t>L-59-439-00</t>
  </si>
  <si>
    <t>L-58-153-00</t>
  </si>
  <si>
    <t>5099873046173</t>
  </si>
  <si>
    <t>L-50-005-00</t>
  </si>
  <si>
    <t>5099873089712</t>
  </si>
  <si>
    <t>L-26-305-00</t>
  </si>
  <si>
    <t>5099873089798</t>
  </si>
  <si>
    <t>L-25-981-00</t>
  </si>
  <si>
    <t>3099873045864</t>
  </si>
  <si>
    <t>L-50-729-00</t>
  </si>
  <si>
    <t>5099873090473</t>
  </si>
  <si>
    <t>L-06-494-00</t>
  </si>
  <si>
    <t>L-24-206-00</t>
  </si>
  <si>
    <t>5099873045367</t>
  </si>
  <si>
    <t>L-25-724-00</t>
  </si>
  <si>
    <t>3099873045369</t>
  </si>
  <si>
    <t>L-52-436-00</t>
  </si>
  <si>
    <t>5099873090442</t>
  </si>
  <si>
    <t>L-06-496-00</t>
  </si>
  <si>
    <t>L-52-176-00</t>
  </si>
  <si>
    <t>5099873089071</t>
  </si>
  <si>
    <t>L-25-117-00</t>
  </si>
  <si>
    <t>5099873045114</t>
  </si>
  <si>
    <t>L-57-479-00</t>
  </si>
  <si>
    <t>Jack Daniels + Mailbox GB</t>
  </si>
  <si>
    <t>5099873218686</t>
  </si>
  <si>
    <t>L-60-680-00</t>
  </si>
  <si>
    <t>Jack Daniel's + Metal Cage</t>
  </si>
  <si>
    <t>5099873215487</t>
  </si>
  <si>
    <t>L-20-683-00</t>
  </si>
  <si>
    <t>Jack Daniel's Apple</t>
  </si>
  <si>
    <t>5099873017623</t>
  </si>
  <si>
    <t>L-51-709-00</t>
  </si>
  <si>
    <t>5099873017647</t>
  </si>
  <si>
    <t>L-56-997-00</t>
  </si>
  <si>
    <t>Jack Daniel's Bonded</t>
  </si>
  <si>
    <t>5099873023358</t>
  </si>
  <si>
    <t>L-54-583-00</t>
  </si>
  <si>
    <t>Jack Daniel's Bottled In Bond 100 Proof</t>
  </si>
  <si>
    <t>5099873012659</t>
  </si>
  <si>
    <t>L-23-137-00</t>
  </si>
  <si>
    <t>Jack Daniel's Family Mini Pack</t>
  </si>
  <si>
    <t>5099873212691</t>
  </si>
  <si>
    <t>L-16-518-00</t>
  </si>
  <si>
    <t>Jack Daniel's Fire</t>
  </si>
  <si>
    <t>5099873006504</t>
  </si>
  <si>
    <t>L-06-502-00</t>
  </si>
  <si>
    <t>5099873006498</t>
  </si>
  <si>
    <t>L-06-504-00</t>
  </si>
  <si>
    <t>Jack Daniel's Gentleman Jack</t>
  </si>
  <si>
    <t>5099873038758</t>
  </si>
  <si>
    <t>L-20-703-00</t>
  </si>
  <si>
    <t>Jack Daniel's Guitar Giftbox</t>
  </si>
  <si>
    <t>5099873704790</t>
  </si>
  <si>
    <t>L-06-512-00</t>
  </si>
  <si>
    <t>Jack Daniel's Honey</t>
  </si>
  <si>
    <t>5099873001370</t>
  </si>
  <si>
    <t>L-06-514-00</t>
  </si>
  <si>
    <t>5099873046968</t>
  </si>
  <si>
    <t>L-58-439-00</t>
  </si>
  <si>
    <t>Jack Daniel's Honey PET</t>
  </si>
  <si>
    <t>5099873001394</t>
  </si>
  <si>
    <t>L-16-451-00</t>
  </si>
  <si>
    <t>Jack Daniel's Legacy</t>
  </si>
  <si>
    <t>5099873012963</t>
  </si>
  <si>
    <t>L-22-382-00</t>
  </si>
  <si>
    <t>Jack Daniel's Legacy No. 3</t>
  </si>
  <si>
    <t>5099873018583</t>
  </si>
  <si>
    <t>L-53-985-00</t>
  </si>
  <si>
    <t>Jack Daniel's Legacy No. 3 + GB</t>
  </si>
  <si>
    <t>5099873018552</t>
  </si>
  <si>
    <t>L-53-416-00</t>
  </si>
  <si>
    <t>Jack Daniel's Paula Sher Limited Edition 2021</t>
  </si>
  <si>
    <t>5099873021873</t>
  </si>
  <si>
    <t>L-06-525-00</t>
  </si>
  <si>
    <t>Jack Daniel's Sinatra Select + GB</t>
  </si>
  <si>
    <t>5099873055533</t>
  </si>
  <si>
    <t>L-60-636-00</t>
  </si>
  <si>
    <t>Jack Daniels Single Barrel - Barrel Strength + GB</t>
  </si>
  <si>
    <t>L-06-530-00</t>
  </si>
  <si>
    <t>Jack Daniel's Single Barrel + GB</t>
  </si>
  <si>
    <t>L-60-950-00</t>
  </si>
  <si>
    <t>Jack Daniel's Single Barrel + Glass</t>
  </si>
  <si>
    <t>5099873224014</t>
  </si>
  <si>
    <t>L-06-529-00</t>
  </si>
  <si>
    <t>Jack Daniel's Single Barrel 100 Proof + GB</t>
  </si>
  <si>
    <t>5099873006061</t>
  </si>
  <si>
    <t>L-06-531-00</t>
  </si>
  <si>
    <t>Jack Daniel's Single Barrel RYE + GB</t>
  </si>
  <si>
    <t>5099873007143</t>
  </si>
  <si>
    <t>L-25-226-00</t>
  </si>
  <si>
    <t>Jack Daniel's Single Barrel Select</t>
  </si>
  <si>
    <t>5099873080061</t>
  </si>
  <si>
    <t>L-16-513-00</t>
  </si>
  <si>
    <t>5099873088654</t>
  </si>
  <si>
    <t>L-57-648-00</t>
  </si>
  <si>
    <t>Jack Daniel's Single Barrel Select + GB</t>
  </si>
  <si>
    <t>5099873001202</t>
  </si>
  <si>
    <t>L-06-534-00</t>
  </si>
  <si>
    <t>Jack Daniel's Straight Rye</t>
  </si>
  <si>
    <t>5099873011720</t>
  </si>
  <si>
    <t>L-54-579-00</t>
  </si>
  <si>
    <t>Jack Daniel's Tennessee Travelers Bold &amp; Spicy</t>
  </si>
  <si>
    <t>5099873020982</t>
  </si>
  <si>
    <t>L-54-580-00</t>
  </si>
  <si>
    <t>Jack Daniel's Tennessee Travelers Sweet &amp; Oaky</t>
  </si>
  <si>
    <t>5099873020784</t>
  </si>
  <si>
    <t>L-58-085-00</t>
  </si>
  <si>
    <t>Jack Daniel's Triple Mash</t>
  </si>
  <si>
    <t>5099873023365</t>
  </si>
  <si>
    <t>L-61-006-00</t>
  </si>
  <si>
    <t>Jagermeister</t>
  </si>
  <si>
    <t>4067700024503</t>
  </si>
  <si>
    <t>L-25-286-00</t>
  </si>
  <si>
    <t>40677057</t>
  </si>
  <si>
    <t>L-53-266-00</t>
  </si>
  <si>
    <t>40677040</t>
  </si>
  <si>
    <t>4067700241047</t>
  </si>
  <si>
    <t>L-04-881-00</t>
  </si>
  <si>
    <t>40677033</t>
  </si>
  <si>
    <t>L-53-278-00</t>
  </si>
  <si>
    <t>40677675</t>
  </si>
  <si>
    <t>L-54-614-00</t>
  </si>
  <si>
    <t>L-04-885-00</t>
  </si>
  <si>
    <t>4067700011022</t>
  </si>
  <si>
    <t>L-24-004-00</t>
  </si>
  <si>
    <t>4067700014771</t>
  </si>
  <si>
    <t>L-27-015-00</t>
  </si>
  <si>
    <t>4067700002136</t>
  </si>
  <si>
    <t>L-53-700-00</t>
  </si>
  <si>
    <t>4067700014566</t>
  </si>
  <si>
    <t>L-50-182-00</t>
  </si>
  <si>
    <t>4067700011015</t>
  </si>
  <si>
    <t>L-04-887-00</t>
  </si>
  <si>
    <t>4067700014764</t>
  </si>
  <si>
    <t>L-50-928-00</t>
  </si>
  <si>
    <t>4067700014757</t>
  </si>
  <si>
    <t>L-50-596-00</t>
  </si>
  <si>
    <t>4067700014535</t>
  </si>
  <si>
    <t>L-02-135-00</t>
  </si>
  <si>
    <t>4067700011077</t>
  </si>
  <si>
    <t>L-55-593-00</t>
  </si>
  <si>
    <t>4067700026668</t>
  </si>
  <si>
    <t>L-59-462-00</t>
  </si>
  <si>
    <t>Jagermeister + 3 Shots Glasses</t>
  </si>
  <si>
    <t>4067700027184</t>
  </si>
  <si>
    <t>L-58-559-00</t>
  </si>
  <si>
    <t>Jagermeister + Gameset</t>
  </si>
  <si>
    <t>8710833009102</t>
  </si>
  <si>
    <t>L-55-310-00</t>
  </si>
  <si>
    <t>Jagermeister + Shotglasses</t>
  </si>
  <si>
    <t>L-55-652-00</t>
  </si>
  <si>
    <t>Jagermeister Giftpack + 2 Shotglasses + Pump</t>
  </si>
  <si>
    <t>4067700027191</t>
  </si>
  <si>
    <t>L-23-666-00</t>
  </si>
  <si>
    <t>Jagermeister Manifest</t>
  </si>
  <si>
    <t>4067700025814</t>
  </si>
  <si>
    <t>L-04-877-00</t>
  </si>
  <si>
    <t>Jagermeister Manifest + GB</t>
  </si>
  <si>
    <t>4067700018014</t>
  </si>
  <si>
    <t>L-58-651-00</t>
  </si>
  <si>
    <t>Jagermeister NRF</t>
  </si>
  <si>
    <t>4067700028556</t>
  </si>
  <si>
    <t>L-55-213-00</t>
  </si>
  <si>
    <t>Jagermeister Twinpack + 2 Shots Glasses (2x05L)</t>
  </si>
  <si>
    <t>4067700025555</t>
  </si>
  <si>
    <t>L-56-330-00</t>
  </si>
  <si>
    <t>Jamaica Cove Banana Black Spiced Rum</t>
  </si>
  <si>
    <t>5060119770718</t>
  </si>
  <si>
    <t>L-09-495-00</t>
  </si>
  <si>
    <t>Jamaica Cove Pineapple Rum</t>
  </si>
  <si>
    <t>5060119770428</t>
  </si>
  <si>
    <t>L-57-190-00</t>
  </si>
  <si>
    <t>Jameson</t>
  </si>
  <si>
    <t>5011007003586</t>
  </si>
  <si>
    <t>L-54-285-00</t>
  </si>
  <si>
    <t>5011007003654</t>
  </si>
  <si>
    <t>L-06-443-00</t>
  </si>
  <si>
    <t>5011007003005</t>
  </si>
  <si>
    <t>L-06-445-00</t>
  </si>
  <si>
    <t>5011007003227</t>
  </si>
  <si>
    <t>L-24-904-00</t>
  </si>
  <si>
    <t>Jameson + GB</t>
  </si>
  <si>
    <t>5011007021160</t>
  </si>
  <si>
    <t>L-57-970-00</t>
  </si>
  <si>
    <t>Jameson 18 Years + GB</t>
  </si>
  <si>
    <t>5011007022891</t>
  </si>
  <si>
    <t>L-06-415-00</t>
  </si>
  <si>
    <t>Jameson Black Barrel + GB</t>
  </si>
  <si>
    <t>5011007024000</t>
  </si>
  <si>
    <t>L-06-416-00</t>
  </si>
  <si>
    <t>5011007024451</t>
  </si>
  <si>
    <t>Jameson Caskmates IPA</t>
  </si>
  <si>
    <t>5011007025960</t>
  </si>
  <si>
    <t>L-06-421-00</t>
  </si>
  <si>
    <t>5011007023157</t>
  </si>
  <si>
    <t>L-06-424-00</t>
  </si>
  <si>
    <t>Jameson Caskmates Stout</t>
  </si>
  <si>
    <t>5011007025410</t>
  </si>
  <si>
    <t>L-06-423-00</t>
  </si>
  <si>
    <t>5011007025649</t>
  </si>
  <si>
    <t>L-23-551-00</t>
  </si>
  <si>
    <t>Jameson Cold Brew</t>
  </si>
  <si>
    <t>5011007020569</t>
  </si>
  <si>
    <t>5011007003548</t>
  </si>
  <si>
    <t>L-57-913-00</t>
  </si>
  <si>
    <t>Jameson Orange</t>
  </si>
  <si>
    <t>5011007020620</t>
  </si>
  <si>
    <t>L-05-618-00</t>
  </si>
  <si>
    <t>Janneau VSOP Armagnac</t>
  </si>
  <si>
    <t>3219942130103</t>
  </si>
  <si>
    <t>L-05-620-00</t>
  </si>
  <si>
    <t>Janneau XO Royal Grand Armagnac + GB</t>
  </si>
  <si>
    <t>3219940005847</t>
  </si>
  <si>
    <t>L-56-817-00</t>
  </si>
  <si>
    <t>Jarana Azul Blanco</t>
  </si>
  <si>
    <t>7501043722070</t>
  </si>
  <si>
    <t>L-56-815-00</t>
  </si>
  <si>
    <t>Jarana Reposado</t>
  </si>
  <si>
    <t>7501043722087</t>
  </si>
  <si>
    <t>L-17-376-00</t>
  </si>
  <si>
    <t>Jawbox Gin Liqueur - Pineapple &amp; Ginger</t>
  </si>
  <si>
    <t>5060434130624</t>
  </si>
  <si>
    <t>L-17-377-00</t>
  </si>
  <si>
    <t>Jawbox Gin Liqueur - Rhubarb &amp; Ginger</t>
  </si>
  <si>
    <t>5060434130600</t>
  </si>
  <si>
    <t>L-52-959-00</t>
  </si>
  <si>
    <t>Jawbox Small batch Export Strength</t>
  </si>
  <si>
    <t>5060434132048</t>
  </si>
  <si>
    <t>L-18-643-00</t>
  </si>
  <si>
    <t>Jawbox Small Batch Gin</t>
  </si>
  <si>
    <t>5060434130204</t>
  </si>
  <si>
    <t>L-51-864-00</t>
  </si>
  <si>
    <t>Jean Call Rose Brut</t>
  </si>
  <si>
    <t>426063912005</t>
  </si>
  <si>
    <t>L-58-975-00</t>
  </si>
  <si>
    <t>Jean Goyard Marc De Champagne XO Exclusive + GB</t>
  </si>
  <si>
    <t>3178241011066</t>
  </si>
  <si>
    <t>L-60-706-00</t>
  </si>
  <si>
    <t>Jim Beam</t>
  </si>
  <si>
    <t>080686000389</t>
  </si>
  <si>
    <t>L-06-476-00</t>
  </si>
  <si>
    <t>5010196092142</t>
  </si>
  <si>
    <t>L-57-062-00</t>
  </si>
  <si>
    <t>Jim Beam Apple</t>
  </si>
  <si>
    <t>080686021919</t>
  </si>
  <si>
    <t>L-57-525-00</t>
  </si>
  <si>
    <t>080686043478</t>
  </si>
  <si>
    <t>L-26-332-00</t>
  </si>
  <si>
    <t>Jim Beam Black Bourbon</t>
  </si>
  <si>
    <t>5060045586810</t>
  </si>
  <si>
    <t>L-60-797-00</t>
  </si>
  <si>
    <t>Jim Beam Black Cherry</t>
  </si>
  <si>
    <t>0080686043492</t>
  </si>
  <si>
    <t>L-06-452-00</t>
  </si>
  <si>
    <t>Jim Beam Devil's Cut</t>
  </si>
  <si>
    <t>5060045582669</t>
  </si>
  <si>
    <t>L-06-456-00</t>
  </si>
  <si>
    <t>Jim Beam Double Oak</t>
  </si>
  <si>
    <t>5060045585912</t>
  </si>
  <si>
    <t>L-56-398-00</t>
  </si>
  <si>
    <t>Jim Beam Honey</t>
  </si>
  <si>
    <t>080686021902</t>
  </si>
  <si>
    <t>L-56-401-00</t>
  </si>
  <si>
    <t>080686043515</t>
  </si>
  <si>
    <t>L-57-439-00</t>
  </si>
  <si>
    <t>Jim Beam Peach</t>
  </si>
  <si>
    <t>080686043171</t>
  </si>
  <si>
    <t>L-06-467-00</t>
  </si>
  <si>
    <t>Jim Beam RYE</t>
  </si>
  <si>
    <t>5060045582263</t>
  </si>
  <si>
    <t>L-60-002-00</t>
  </si>
  <si>
    <t>Jim Beam Sunshine</t>
  </si>
  <si>
    <t>5010278103209</t>
  </si>
  <si>
    <t>L-59-324-00</t>
  </si>
  <si>
    <t>Jin Jiji Darjeeling India Dry Gin</t>
  </si>
  <si>
    <t>8908009319166</t>
  </si>
  <si>
    <t>L-59-325-00</t>
  </si>
  <si>
    <t>Jin Jiji High Proof India Dry Gin</t>
  </si>
  <si>
    <t>8908009319173</t>
  </si>
  <si>
    <t>L-56-672-00</t>
  </si>
  <si>
    <t>8801048941001</t>
  </si>
  <si>
    <t>L-59-918-00</t>
  </si>
  <si>
    <t>Jinro Soju Chamisul Fresh</t>
  </si>
  <si>
    <t>8801048181346</t>
  </si>
  <si>
    <t>Jinro Soju Green Grape</t>
  </si>
  <si>
    <t>8801048179107</t>
  </si>
  <si>
    <t>Jinro Soju Plum</t>
  </si>
  <si>
    <t>Jinro Soju Strawberry</t>
  </si>
  <si>
    <t>L-09-512-00</t>
  </si>
  <si>
    <t>Jinzu Gin</t>
  </si>
  <si>
    <t>5010103936026</t>
  </si>
  <si>
    <t>L-57-577-00</t>
  </si>
  <si>
    <t>Jodhpur</t>
  </si>
  <si>
    <t>8438001407108</t>
  </si>
  <si>
    <t>L-57-798-00</t>
  </si>
  <si>
    <t>Jodhpur Dry Gin</t>
  </si>
  <si>
    <t>8414771865362</t>
  </si>
  <si>
    <t>Jodhpur Mandore</t>
  </si>
  <si>
    <t>L-09-499-00</t>
  </si>
  <si>
    <t>Jodhpur Premium</t>
  </si>
  <si>
    <t>8414771863719</t>
  </si>
  <si>
    <t>L-09-501-00</t>
  </si>
  <si>
    <t>Jodhpur Reserve</t>
  </si>
  <si>
    <t>8414771864907</t>
  </si>
  <si>
    <t>L-18-649-00</t>
  </si>
  <si>
    <t>Jodhpur Spicy</t>
  </si>
  <si>
    <t>8438001407931</t>
  </si>
  <si>
    <t>L-06-845-00</t>
  </si>
  <si>
    <t>John Powers 12 Years Irish John's Lane + GB</t>
  </si>
  <si>
    <t>5011007001919</t>
  </si>
  <si>
    <t>L-51-625-00</t>
  </si>
  <si>
    <t>5011007001025</t>
  </si>
  <si>
    <t>L-06-663-00</t>
  </si>
  <si>
    <t>Johnnie Walker 15 Years Green Label + GB</t>
  </si>
  <si>
    <t>5000267134710</t>
  </si>
  <si>
    <t>L-06-578-00</t>
  </si>
  <si>
    <t>Johnnie Walker 18 Years Ultimate + GB</t>
  </si>
  <si>
    <t>5000267165783</t>
  </si>
  <si>
    <t>L-06-603-00</t>
  </si>
  <si>
    <t>Johnnie Walker Black Label</t>
  </si>
  <si>
    <t>5000267025209</t>
  </si>
  <si>
    <t>L-06-606-00</t>
  </si>
  <si>
    <t>5000267024806</t>
  </si>
  <si>
    <t>L-06-609-00</t>
  </si>
  <si>
    <t>5000267024233</t>
  </si>
  <si>
    <t>L-26-057-00</t>
  </si>
  <si>
    <t>5000267024202</t>
  </si>
  <si>
    <t>L-26-315-00</t>
  </si>
  <si>
    <t>5000267023601</t>
  </si>
  <si>
    <t>L-59-924-00</t>
  </si>
  <si>
    <t>L-06-612-00</t>
  </si>
  <si>
    <t>5000267023007</t>
  </si>
  <si>
    <t>L-06-620-00</t>
  </si>
  <si>
    <t>5000267129723</t>
  </si>
  <si>
    <t>Johnnie Walker Black Label + GB</t>
  </si>
  <si>
    <t>5000267023625</t>
  </si>
  <si>
    <t>L-57-053-00</t>
  </si>
  <si>
    <t>Johnnie Walker Black Label PET</t>
  </si>
  <si>
    <t>5000267096261</t>
  </si>
  <si>
    <t>L-55-465-00</t>
  </si>
  <si>
    <t>L-58-663-00</t>
  </si>
  <si>
    <t>Johnnie Walker Blue Lab. Chin. Nw. Yr. Yr. Of The Rabbit +GB</t>
  </si>
  <si>
    <t>5000267191195</t>
  </si>
  <si>
    <t>L-06-636-00</t>
  </si>
  <si>
    <t>Johnnie Walker Blue Label + GB</t>
  </si>
  <si>
    <t>5000267115245</t>
  </si>
  <si>
    <t>L-06-641-00</t>
  </si>
  <si>
    <t>5000267114293</t>
  </si>
  <si>
    <t>L-57-723-00</t>
  </si>
  <si>
    <t>Johnnie Walker Blue Label City Of The Future Berlin + GB</t>
  </si>
  <si>
    <t>5000267188751</t>
  </si>
  <si>
    <t>L-57-724-00</t>
  </si>
  <si>
    <t>Johnnie Walker Blue Label City Of The Future London + GB</t>
  </si>
  <si>
    <t>5000267188836</t>
  </si>
  <si>
    <t>L-57-725-00</t>
  </si>
  <si>
    <t>Johnnie Walker Blue Label City Of The Future Mars + GB</t>
  </si>
  <si>
    <t>5000267188768</t>
  </si>
  <si>
    <t>L-57-823-00</t>
  </si>
  <si>
    <t>Johnnie Walker Blue Label Ghost &amp; Rare Port Dundas + GB</t>
  </si>
  <si>
    <t>5000267190228</t>
  </si>
  <si>
    <t>L-06-629-00</t>
  </si>
  <si>
    <t>Johnnie Walker Blue Label 'King George V' + GB</t>
  </si>
  <si>
    <t>5000267108759</t>
  </si>
  <si>
    <t>L-58-756-00</t>
  </si>
  <si>
    <t>Johnnie Walker Double Black</t>
  </si>
  <si>
    <t>5000267116426</t>
  </si>
  <si>
    <t>L-06-655-00</t>
  </si>
  <si>
    <t>Johnnie Walker Gold Reserve + GB</t>
  </si>
  <si>
    <t>5000267117560</t>
  </si>
  <si>
    <t>L-16-600-00</t>
  </si>
  <si>
    <t>5000267117584</t>
  </si>
  <si>
    <t>L-06-665-00</t>
  </si>
  <si>
    <t>Johnnie Walker Island Green + GB</t>
  </si>
  <si>
    <t>5000267163413</t>
  </si>
  <si>
    <t>L-58-662-00</t>
  </si>
  <si>
    <t>Johnnie Walker King George V CNY. Year of the Rabbit  + GB</t>
  </si>
  <si>
    <t>5000267191157</t>
  </si>
  <si>
    <t>L-51-589-00</t>
  </si>
  <si>
    <t>Johnnie Walker Red Label</t>
  </si>
  <si>
    <t>5000267015200</t>
  </si>
  <si>
    <t>L-06-677-00</t>
  </si>
  <si>
    <t>L-06-680-00</t>
  </si>
  <si>
    <t>5000267014807</t>
  </si>
  <si>
    <t>L-06-684-00</t>
  </si>
  <si>
    <t>5000267014203</t>
  </si>
  <si>
    <t>L-06-690-00</t>
  </si>
  <si>
    <t>5000267013602</t>
  </si>
  <si>
    <t>L-50-345-00</t>
  </si>
  <si>
    <t>5000267013008</t>
  </si>
  <si>
    <t>L-06-694-00</t>
  </si>
  <si>
    <t>5000267129778</t>
  </si>
  <si>
    <t>L-25-239-00</t>
  </si>
  <si>
    <t>Johnnie Walker Red Label PET</t>
  </si>
  <si>
    <t>5000267096278</t>
  </si>
  <si>
    <t>L-06-700-00</t>
  </si>
  <si>
    <t>Johnnie Walker Swing + GB</t>
  </si>
  <si>
    <t>5000267054063</t>
  </si>
  <si>
    <t>L-13-628-00</t>
  </si>
  <si>
    <t>Jose Cuervo Especial Reposado</t>
  </si>
  <si>
    <t>7501035042131</t>
  </si>
  <si>
    <t>L-05-366-00</t>
  </si>
  <si>
    <t>7501035042155</t>
  </si>
  <si>
    <t>L-05-367-00</t>
  </si>
  <si>
    <t>L-53-256-00</t>
  </si>
  <si>
    <t>Jose Cuervo Especial Reposado Limited Edition</t>
  </si>
  <si>
    <t>L-13-616-00</t>
  </si>
  <si>
    <t>Jose Cuervo Especial Silver</t>
  </si>
  <si>
    <t>7501035042308</t>
  </si>
  <si>
    <t>L-22-932-00</t>
  </si>
  <si>
    <t>7501035042315</t>
  </si>
  <si>
    <t>L-13-615-00</t>
  </si>
  <si>
    <t>L-61-035-00</t>
  </si>
  <si>
    <t>Jose Cuervo Especial Silver Limited Edition</t>
  </si>
  <si>
    <t>L-05-370-00</t>
  </si>
  <si>
    <t>Jose Cuervo Reserva De La Familia + Wooden GB</t>
  </si>
  <si>
    <t>5029977341003</t>
  </si>
  <si>
    <t>L-57-667-00</t>
  </si>
  <si>
    <t>Jose Cuervo Tradicional Reposado</t>
  </si>
  <si>
    <t>7501035012219</t>
  </si>
  <si>
    <t>L-20-850-00</t>
  </si>
  <si>
    <t>Joseph Guy VS</t>
  </si>
  <si>
    <t>5410293752039</t>
  </si>
  <si>
    <t>L-20-849-00</t>
  </si>
  <si>
    <t>5410293752022</t>
  </si>
  <si>
    <t>L-13-818-00</t>
  </si>
  <si>
    <t>5410293752015</t>
  </si>
  <si>
    <t>L-20-848-00</t>
  </si>
  <si>
    <t>5410293752008</t>
  </si>
  <si>
    <t>L-51-704-00</t>
  </si>
  <si>
    <t>Joseph Guy VSOP + GB</t>
  </si>
  <si>
    <t>5410293782043</t>
  </si>
  <si>
    <t>L-13-558-00</t>
  </si>
  <si>
    <t>Julia Grappa Invecchiata</t>
  </si>
  <si>
    <t>8000440179504</t>
  </si>
  <si>
    <t>L-13-559-00</t>
  </si>
  <si>
    <t>Julia Grappa Superiore</t>
  </si>
  <si>
    <t>8000440113089</t>
  </si>
  <si>
    <t>L-51-018-00</t>
  </si>
  <si>
    <t>June Royal Pear &amp; Cardamom</t>
  </si>
  <si>
    <t>3700209603145</t>
  </si>
  <si>
    <t>L-51-017-00</t>
  </si>
  <si>
    <t>June Wild Peach &amp; Summer Fruits</t>
  </si>
  <si>
    <t>3700209603138</t>
  </si>
  <si>
    <t>L-53-068-00</t>
  </si>
  <si>
    <t>Juniper Bird Gin</t>
  </si>
  <si>
    <t>8718444160939</t>
  </si>
  <si>
    <t>Jura 10 Years + 2 Glasses</t>
  </si>
  <si>
    <t>5013967014633</t>
  </si>
  <si>
    <t>L-08-075-00</t>
  </si>
  <si>
    <t>Jura 10 Years + GB</t>
  </si>
  <si>
    <t>5013967012486</t>
  </si>
  <si>
    <t>L-08-079-00</t>
  </si>
  <si>
    <t>Jura 12 Years + GB</t>
  </si>
  <si>
    <t>5013967012509</t>
  </si>
  <si>
    <t>L-58-185-00</t>
  </si>
  <si>
    <t>5013967018877</t>
  </si>
  <si>
    <t>L-15-236-00</t>
  </si>
  <si>
    <t>Jura 18 Years Wine Cask + GB</t>
  </si>
  <si>
    <t>5013967012547</t>
  </si>
  <si>
    <t>L-51-754-00</t>
  </si>
  <si>
    <t>Jura 21 Years Tide And Time + GB</t>
  </si>
  <si>
    <t>5013967014886</t>
  </si>
  <si>
    <t>L-15-249-00</t>
  </si>
  <si>
    <t>Jura Journey + GB</t>
  </si>
  <si>
    <t>5013967012462</t>
  </si>
  <si>
    <t>L-51-288-00</t>
  </si>
  <si>
    <t>Jura Red Wine Cask + GB</t>
  </si>
  <si>
    <t>5013967016507</t>
  </si>
  <si>
    <t>L-56-728-00</t>
  </si>
  <si>
    <t>Jura Rum Cask Finish + GB</t>
  </si>
  <si>
    <t>5013967017849</t>
  </si>
  <si>
    <t>L-08-098-00</t>
  </si>
  <si>
    <t>Jura Seven Wood + GB</t>
  </si>
  <si>
    <t>5013967012523</t>
  </si>
  <si>
    <t>L-08-106-00</t>
  </si>
  <si>
    <t>Jura The Road + GB</t>
  </si>
  <si>
    <t>5013967013148</t>
  </si>
  <si>
    <t>L-50-401-00</t>
  </si>
  <si>
    <t>Jura The Sound + GB</t>
  </si>
  <si>
    <t>5013967013100</t>
  </si>
  <si>
    <t>L-51-289-00</t>
  </si>
  <si>
    <t>Jura Winter Edition + GB</t>
  </si>
  <si>
    <t>5013967016767</t>
  </si>
  <si>
    <t>L-54-852-00</t>
  </si>
  <si>
    <t>Justerini &amp; Brooks</t>
  </si>
  <si>
    <t>5010103800051</t>
  </si>
  <si>
    <t>L-59-494-00</t>
  </si>
  <si>
    <t>5010103800853</t>
  </si>
  <si>
    <t>L-06-565-00</t>
  </si>
  <si>
    <t>L-22-043-00</t>
  </si>
  <si>
    <t>5010103800259</t>
  </si>
  <si>
    <t>5010103800457</t>
  </si>
  <si>
    <t>L-06-571-00</t>
  </si>
  <si>
    <t>L-56-084-00</t>
  </si>
  <si>
    <t>Justerini &amp; Brooks Botanico NRF</t>
  </si>
  <si>
    <t>5010103945257</t>
  </si>
  <si>
    <t>L-52-413-00</t>
  </si>
  <si>
    <t>Justerini &amp; Brooks PET</t>
  </si>
  <si>
    <t>L-20-860-00</t>
  </si>
  <si>
    <t>Juttertje</t>
  </si>
  <si>
    <t>8711114314038</t>
  </si>
  <si>
    <t>L-13-913-00</t>
  </si>
  <si>
    <t>8711114314045</t>
  </si>
  <si>
    <t>L-05-668-00</t>
  </si>
  <si>
    <t>Kah Tequila Blanco</t>
  </si>
  <si>
    <t>7503023613033</t>
  </si>
  <si>
    <t>L-05-669-00</t>
  </si>
  <si>
    <t>Kah Tequila Reposado</t>
  </si>
  <si>
    <t>7503023613231</t>
  </si>
  <si>
    <t>L-53-071-00</t>
  </si>
  <si>
    <t>Kahlua</t>
  </si>
  <si>
    <t>7610594252148</t>
  </si>
  <si>
    <t>L-54-713-00</t>
  </si>
  <si>
    <t>7610594252162</t>
  </si>
  <si>
    <t>L-56-272-00</t>
  </si>
  <si>
    <t>Kamet Single Malt + GB</t>
  </si>
  <si>
    <t>8908005173755</t>
  </si>
  <si>
    <t>L-51-022-00</t>
  </si>
  <si>
    <t>Kamiki + GB</t>
  </si>
  <si>
    <t>4589858890019</t>
  </si>
  <si>
    <t>L-51-031-00</t>
  </si>
  <si>
    <t>Kamiki Intense Wood + GB</t>
  </si>
  <si>
    <t>4589858890064</t>
  </si>
  <si>
    <t>L-54-571-00</t>
  </si>
  <si>
    <t>Kamiki Sakura Wood Finish + GB</t>
  </si>
  <si>
    <t>4589858890118</t>
  </si>
  <si>
    <t>L-05-657-00</t>
  </si>
  <si>
    <t>Karlsbader Becherovka</t>
  </si>
  <si>
    <t>8594405101049</t>
  </si>
  <si>
    <t>L-05-659-00</t>
  </si>
  <si>
    <t>8594405101063</t>
  </si>
  <si>
    <t>L-59-995-00</t>
  </si>
  <si>
    <t>Karneval Vodka</t>
  </si>
  <si>
    <t>4006714104580</t>
  </si>
  <si>
    <t>L-17-386-00</t>
  </si>
  <si>
    <t>Kauffman Soft</t>
  </si>
  <si>
    <t>4620006993906</t>
  </si>
  <si>
    <t>4710085206711</t>
  </si>
  <si>
    <t>L-59-625-00</t>
  </si>
  <si>
    <t>Kavalan Peated + GB</t>
  </si>
  <si>
    <t>4710085236480</t>
  </si>
  <si>
    <t>L-13-835-00</t>
  </si>
  <si>
    <t>Kavalan Podium + GB</t>
  </si>
  <si>
    <t>4710085218899</t>
  </si>
  <si>
    <t>4710085208630</t>
  </si>
  <si>
    <t>L-53-689-00</t>
  </si>
  <si>
    <t>Kavalan Solist Vinho Barrique + GB</t>
  </si>
  <si>
    <t>4710085214723</t>
  </si>
  <si>
    <t>L-56-333-00</t>
  </si>
  <si>
    <t>Kavalan Triple Sherry Cask + GB</t>
  </si>
  <si>
    <t>4710085240593</t>
  </si>
  <si>
    <t>L-05-660-00</t>
  </si>
  <si>
    <t>Keizerbitter</t>
  </si>
  <si>
    <t>8711209838012</t>
  </si>
  <si>
    <t>L-25-228-00</t>
  </si>
  <si>
    <t>Ketel 1 Jong</t>
  </si>
  <si>
    <t>87300505</t>
  </si>
  <si>
    <t>L-20-886-00</t>
  </si>
  <si>
    <t>8711566013022</t>
  </si>
  <si>
    <t>L-05-665-00</t>
  </si>
  <si>
    <t>8711566013008</t>
  </si>
  <si>
    <t>L-59-385-00</t>
  </si>
  <si>
    <t>Ketel 1 Signature Blend</t>
  </si>
  <si>
    <t>87368604</t>
  </si>
  <si>
    <t>L-59-851-00</t>
  </si>
  <si>
    <t>8711566027005</t>
  </si>
  <si>
    <t>L-09-519-00</t>
  </si>
  <si>
    <t>Ketel One Vodka</t>
  </si>
  <si>
    <t>8711566013701</t>
  </si>
  <si>
    <t>L-09-521-00</t>
  </si>
  <si>
    <t>085156210015</t>
  </si>
  <si>
    <t>L-17-388-00</t>
  </si>
  <si>
    <t>Ketel One Vodka Citroen</t>
  </si>
  <si>
    <t>8711566070018</t>
  </si>
  <si>
    <t>L-17-396-00</t>
  </si>
  <si>
    <t>KI NO BI Kinotea Kyoto Dry Gin + GB</t>
  </si>
  <si>
    <t>4589633900155</t>
  </si>
  <si>
    <t>L-09-526-00</t>
  </si>
  <si>
    <t>KI NO BI Kyoto Dry Gin + GB</t>
  </si>
  <si>
    <t>4589633900025</t>
  </si>
  <si>
    <t>L-09-528-00</t>
  </si>
  <si>
    <t>KI NO BI SEI Kyoto Dry Gin + GB</t>
  </si>
  <si>
    <t>4589633900179</t>
  </si>
  <si>
    <t>L-06-723-00</t>
  </si>
  <si>
    <t>Kilbeggan Traditional</t>
  </si>
  <si>
    <t>5099357003609</t>
  </si>
  <si>
    <t>L-08-128-00</t>
  </si>
  <si>
    <t>Kilchoman Machir Bay + GB</t>
  </si>
  <si>
    <t>5060210700522</t>
  </si>
  <si>
    <t>L-08-129-00</t>
  </si>
  <si>
    <t>Kilchoman Sanaig + GB</t>
  </si>
  <si>
    <t>5060210700607</t>
  </si>
  <si>
    <t>L-59-826-00</t>
  </si>
  <si>
    <t>King of Soho Copacetic</t>
  </si>
  <si>
    <t>5060341580024</t>
  </si>
  <si>
    <t>L-17-397-00</t>
  </si>
  <si>
    <t>King Of Soho Gin</t>
  </si>
  <si>
    <t>5060341581700</t>
  </si>
  <si>
    <t>L-25-399-00</t>
  </si>
  <si>
    <t>King of Soho Variorum</t>
  </si>
  <si>
    <t>5060341581717</t>
  </si>
  <si>
    <t>L-56-076-00</t>
  </si>
  <si>
    <t>King's Ginger</t>
  </si>
  <si>
    <t>5010493069151</t>
  </si>
  <si>
    <t>L-52-957-00</t>
  </si>
  <si>
    <t>5060434131041</t>
  </si>
  <si>
    <t>L-52-955-00</t>
  </si>
  <si>
    <t>Kirker &amp; Greer Shamrock</t>
  </si>
  <si>
    <t>5060434131089</t>
  </si>
  <si>
    <t>5060434133342</t>
  </si>
  <si>
    <t>L-52-956-00</t>
  </si>
  <si>
    <t>Kirker &amp; Greer Shamrock 10 Years Cask Strenght</t>
  </si>
  <si>
    <t>5060434131065</t>
  </si>
  <si>
    <t>L-04-311-00</t>
  </si>
  <si>
    <t>Kirsberry Cherry Speciality</t>
  </si>
  <si>
    <t>5700359304556</t>
  </si>
  <si>
    <t>L-12-683-00</t>
  </si>
  <si>
    <t>5700359304631</t>
  </si>
  <si>
    <t>L-50-227-00</t>
  </si>
  <si>
    <t>Kiss Black Diamond Rum</t>
  </si>
  <si>
    <t>7350064820384</t>
  </si>
  <si>
    <t>L-56-648-00</t>
  </si>
  <si>
    <t>KISS Cold Gin New York Style</t>
  </si>
  <si>
    <t>7350064820445</t>
  </si>
  <si>
    <t>L-25-291-00</t>
  </si>
  <si>
    <t>Kleiner Feigling</t>
  </si>
  <si>
    <t>42019039</t>
  </si>
  <si>
    <t>4004752558525</t>
  </si>
  <si>
    <t>L-13-451-00</t>
  </si>
  <si>
    <t>L-04-909-00</t>
  </si>
  <si>
    <t>Kleiner Feigling Coco Biscuit</t>
  </si>
  <si>
    <t>4004752252416</t>
  </si>
  <si>
    <t>L-22-386-00</t>
  </si>
  <si>
    <t>Kleiner Feigling Original</t>
  </si>
  <si>
    <t>4004752252492</t>
  </si>
  <si>
    <t>L-56-241-00</t>
  </si>
  <si>
    <t>Knob Creek RYE</t>
  </si>
  <si>
    <t>5060045589644</t>
  </si>
  <si>
    <t>L-08-133-00</t>
  </si>
  <si>
    <t>Knockando 12 Years + GB</t>
  </si>
  <si>
    <t>5010103940610</t>
  </si>
  <si>
    <t>L-51-104-00</t>
  </si>
  <si>
    <t>Knockando 15 Years Richly Matured + GB</t>
  </si>
  <si>
    <t>5010103927956</t>
  </si>
  <si>
    <t>L-15-502-00</t>
  </si>
  <si>
    <t>Knockando 18 Years + GB</t>
  </si>
  <si>
    <t>5010103802550</t>
  </si>
  <si>
    <t>L-08-140-00</t>
  </si>
  <si>
    <t>Knockando 21 Years Master Reserve + GB</t>
  </si>
  <si>
    <t>5010103802567</t>
  </si>
  <si>
    <t>Knut Hansen + 2 Ceramic Cups</t>
  </si>
  <si>
    <t>L-09-396-00</t>
  </si>
  <si>
    <t>Knut Hansen Dry Gin</t>
  </si>
  <si>
    <t>4280001759015</t>
  </si>
  <si>
    <t>L-00-312-00</t>
  </si>
  <si>
    <t>Koekie</t>
  </si>
  <si>
    <t>8710631619398</t>
  </si>
  <si>
    <t>L-00-456-00</t>
  </si>
  <si>
    <t>Koffiekaatje</t>
  </si>
  <si>
    <t>8710701004208</t>
  </si>
  <si>
    <t>L-57-218-00</t>
  </si>
  <si>
    <t>Kokoro Gin Yuzu &amp; Ginger</t>
  </si>
  <si>
    <t>5060476220116</t>
  </si>
  <si>
    <t>L-58-900-00</t>
  </si>
  <si>
    <t>Komos Anejo Cristalino</t>
  </si>
  <si>
    <t>860001753417</t>
  </si>
  <si>
    <t>L-51-478-00</t>
  </si>
  <si>
    <t>Kopke Fine Ruby Porto</t>
  </si>
  <si>
    <t>5601194700872</t>
  </si>
  <si>
    <t>L-51-477-00</t>
  </si>
  <si>
    <t>Kopke Fine Tawny Porto</t>
  </si>
  <si>
    <t>5601194700698</t>
  </si>
  <si>
    <t>L-52-111-00</t>
  </si>
  <si>
    <t>Kopke Fine White Porto</t>
  </si>
  <si>
    <t>5601194700865</t>
  </si>
  <si>
    <t>L-00-458-00</t>
  </si>
  <si>
    <t>Koum Kouat Corfu Likeur</t>
  </si>
  <si>
    <t>5201422130015</t>
  </si>
  <si>
    <t>L-00-457-00</t>
  </si>
  <si>
    <t>5201422130107</t>
  </si>
  <si>
    <t>L-09-531-00</t>
  </si>
  <si>
    <t>Koval Barreled Gin Organic</t>
  </si>
  <si>
    <t>850786006174</t>
  </si>
  <si>
    <t>L-06-724-00</t>
  </si>
  <si>
    <t>Koval Bourbon Organic</t>
  </si>
  <si>
    <t>850786006198</t>
  </si>
  <si>
    <t>L-17-403-00</t>
  </si>
  <si>
    <t>Koval Cranberry Liqueur</t>
  </si>
  <si>
    <t>850786006471</t>
  </si>
  <si>
    <t>L-09-532-00</t>
  </si>
  <si>
    <t>Koval Dry Gin</t>
  </si>
  <si>
    <t>850786006082</t>
  </si>
  <si>
    <t>L-06-725-00</t>
  </si>
  <si>
    <t>Koval Four Grain Organic</t>
  </si>
  <si>
    <t>850786006211</t>
  </si>
  <si>
    <t>L-06-726-00</t>
  </si>
  <si>
    <t>Koval Millet Organic</t>
  </si>
  <si>
    <t>850786006204</t>
  </si>
  <si>
    <t>L-06-727-00</t>
  </si>
  <si>
    <t>Koval Rye</t>
  </si>
  <si>
    <t>850786006228</t>
  </si>
  <si>
    <t>L-60-698-00</t>
  </si>
  <si>
    <t>Kraken Black Spiced + Deterring Candle</t>
  </si>
  <si>
    <t>3784728478323</t>
  </si>
  <si>
    <t>L-59-857-00</t>
  </si>
  <si>
    <t>Kraken Black Spiced + Glass</t>
  </si>
  <si>
    <t>7436946951930</t>
  </si>
  <si>
    <t>L-58-919-00</t>
  </si>
  <si>
    <t>Kraken Black Spiced Black Label</t>
  </si>
  <si>
    <t>811538017961</t>
  </si>
  <si>
    <t>L-09-537-00</t>
  </si>
  <si>
    <t>Kraken Black Spiced Rum</t>
  </si>
  <si>
    <t>811538013062</t>
  </si>
  <si>
    <t>L-17-405-00</t>
  </si>
  <si>
    <t>811538010689</t>
  </si>
  <si>
    <t>L-59-928-00</t>
  </si>
  <si>
    <t>Kraken Black Spiced Rum Mini</t>
  </si>
  <si>
    <t>811538010580</t>
  </si>
  <si>
    <t>818844021330</t>
  </si>
  <si>
    <t>L-58-740-00</t>
  </si>
  <si>
    <t>Kraken Black Spiced Unknown Deep #03 Copper Edition 2022</t>
  </si>
  <si>
    <t>L-59-333-00</t>
  </si>
  <si>
    <t>Krijtje</t>
  </si>
  <si>
    <t>8710631613044</t>
  </si>
  <si>
    <t>L-55-527-00</t>
  </si>
  <si>
    <t>Krupnik Old Liqueur Honey</t>
  </si>
  <si>
    <t>5900595002432</t>
  </si>
  <si>
    <t>L-09-536-00</t>
  </si>
  <si>
    <t>Krupnik Vodka</t>
  </si>
  <si>
    <t>5900595004696</t>
  </si>
  <si>
    <t>L-02-178-00</t>
  </si>
  <si>
    <t>Kruskovac Birnenlikör</t>
  </si>
  <si>
    <t>4000152007014</t>
  </si>
  <si>
    <t>L-13-381-00</t>
  </si>
  <si>
    <t>Kuemmerling Liqueur</t>
  </si>
  <si>
    <t>4002645000182</t>
  </si>
  <si>
    <t>L-51-121-00</t>
  </si>
  <si>
    <t>Kujira 5 Years + GB</t>
  </si>
  <si>
    <t>4955066435074</t>
  </si>
  <si>
    <t>L-52-070-00</t>
  </si>
  <si>
    <t>Kusje Likeur</t>
  </si>
  <si>
    <t>8710631220013</t>
  </si>
  <si>
    <t>L-04-789-00</t>
  </si>
  <si>
    <t>Kwai Feh Lychee</t>
  </si>
  <si>
    <t>8710625522109</t>
  </si>
  <si>
    <t>L-04-729-00</t>
  </si>
  <si>
    <t>La Chouffe Coffee</t>
  </si>
  <si>
    <t>5411018006567</t>
  </si>
  <si>
    <t>L-52-994-00</t>
  </si>
  <si>
    <t>La Fee Bohemian Absinthe</t>
  </si>
  <si>
    <t>5033566037000</t>
  </si>
  <si>
    <t>L-18-981-00</t>
  </si>
  <si>
    <t>La Fee Parisian Absinthe</t>
  </si>
  <si>
    <t>5033566034009</t>
  </si>
  <si>
    <t>L-56-623-00</t>
  </si>
  <si>
    <t>La Hechicera Reserva + GB</t>
  </si>
  <si>
    <t>7707180703013</t>
  </si>
  <si>
    <t>L-59-480-00</t>
  </si>
  <si>
    <t>La Maison du Rhum Guatemala Botran Batch 5 + GB</t>
  </si>
  <si>
    <t>L-58-495-00</t>
  </si>
  <si>
    <t>La Maison du Rhum Ile Maurice Chamarel 2014 Batch 5 + GB</t>
  </si>
  <si>
    <t>3432370002372</t>
  </si>
  <si>
    <t>L-58-496-00</t>
  </si>
  <si>
    <t>La Maison du Rhum Panama 2007 Batch 5 + GB</t>
  </si>
  <si>
    <t>3432370002389</t>
  </si>
  <si>
    <t>L-58-494-00</t>
  </si>
  <si>
    <t>La Maison du Rhum St. Lucia 2013 Batch 5 + GB</t>
  </si>
  <si>
    <t>3432370002419</t>
  </si>
  <si>
    <t>L-59-632-00</t>
  </si>
  <si>
    <t>La Maison Neuve Sauvignon Blanc Touraine 2022</t>
  </si>
  <si>
    <t>3571475800008</t>
  </si>
  <si>
    <t>L-59-493-00</t>
  </si>
  <si>
    <t>Label 5</t>
  </si>
  <si>
    <t>3147697720303</t>
  </si>
  <si>
    <t>L-20-935-00</t>
  </si>
  <si>
    <t>3147699102008</t>
  </si>
  <si>
    <t>L-06-730-00</t>
  </si>
  <si>
    <t>3147690051206</t>
  </si>
  <si>
    <t>L-06-733-00</t>
  </si>
  <si>
    <t>3147690051107</t>
  </si>
  <si>
    <t>L-22-391-00</t>
  </si>
  <si>
    <t>Lagavulin 10 Years + GB</t>
  </si>
  <si>
    <t>5000281056425</t>
  </si>
  <si>
    <t>L-58-125-00</t>
  </si>
  <si>
    <t>Lagavulin 12 Years Limited Release 2022 + GB</t>
  </si>
  <si>
    <t>5000281070858</t>
  </si>
  <si>
    <t>L-08-158-00</t>
  </si>
  <si>
    <t>Lagavulin 16 Years + GB</t>
  </si>
  <si>
    <t>5000281005409</t>
  </si>
  <si>
    <t>L-08-162-00</t>
  </si>
  <si>
    <t>Lagavulin 8 Years + GB</t>
  </si>
  <si>
    <t>5000281050553</t>
  </si>
  <si>
    <t>L-58-578-00</t>
  </si>
  <si>
    <t>Lagavulin Distillers Edition 2022 + GB</t>
  </si>
  <si>
    <t>5000281072227</t>
  </si>
  <si>
    <t>L-54-722-00</t>
  </si>
  <si>
    <t>Lala Blanco</t>
  </si>
  <si>
    <t>7421032267507</t>
  </si>
  <si>
    <t>L-58-808-00</t>
  </si>
  <si>
    <t>LALA Reposado</t>
  </si>
  <si>
    <t>6094153859893</t>
  </si>
  <si>
    <t>L-58-704-00</t>
  </si>
  <si>
    <t>Lamborghini Brut Spumante Gold + 2 Glasses</t>
  </si>
  <si>
    <t>8032738620788</t>
  </si>
  <si>
    <t>L-58-613-00</t>
  </si>
  <si>
    <t>Lamborghini Brut Vino Spumante</t>
  </si>
  <si>
    <t>8032738620597</t>
  </si>
  <si>
    <t>L-60-221-00</t>
  </si>
  <si>
    <t>Lamborghini Brut Vino Spumante Gold</t>
  </si>
  <si>
    <t>L-60-222-00</t>
  </si>
  <si>
    <t>Lamborghini Brut Vino Spumante Platinum</t>
  </si>
  <si>
    <t>8032738620757</t>
  </si>
  <si>
    <t>L-60-217-00</t>
  </si>
  <si>
    <t>Lamborghini Extra Dry Prosecco D.O.C. Treviso Gold</t>
  </si>
  <si>
    <t>8032738620801</t>
  </si>
  <si>
    <t>L-60-216-00</t>
  </si>
  <si>
    <t>Lamborghini Extra Dry Prosecco D.O.C. Treviso Platinum</t>
  </si>
  <si>
    <t>8032738620795</t>
  </si>
  <si>
    <t>L-58-608-00</t>
  </si>
  <si>
    <t>Lamborghini Luxe Blu Merlot Umbria IGT 2020</t>
  </si>
  <si>
    <t>8032738621266</t>
  </si>
  <si>
    <t>L-58-610-00</t>
  </si>
  <si>
    <t>Lamborghini Luxe Grechetto Umbria IGT 2022</t>
  </si>
  <si>
    <t>8032738621419</t>
  </si>
  <si>
    <t>L-60-836-00</t>
  </si>
  <si>
    <t>Lamborghini Luxe Oro Rosso Umbria IGT 2015</t>
  </si>
  <si>
    <t>8032738621297</t>
  </si>
  <si>
    <t>8032738621273</t>
  </si>
  <si>
    <t>L-58-609-00</t>
  </si>
  <si>
    <t>Lamborghini Luxe Titanio Rosso Umbria IGT 2016</t>
  </si>
  <si>
    <t>8032738621280</t>
  </si>
  <si>
    <t>L-57-489-00</t>
  </si>
  <si>
    <t>Lanson White Label Ice</t>
  </si>
  <si>
    <t>3029440007742</t>
  </si>
  <si>
    <t>L-08-193-00</t>
  </si>
  <si>
    <t>Laphroaig 10 Years + GB</t>
  </si>
  <si>
    <t>5010019640260</t>
  </si>
  <si>
    <t>Laphroaig 10 Years Cask Strength Batch 13 + GB</t>
  </si>
  <si>
    <t>L-53-225-00</t>
  </si>
  <si>
    <t>Laphroaig 10 Years Sherry Cask Finish + GB</t>
  </si>
  <si>
    <t>5010019640321</t>
  </si>
  <si>
    <t>L-08-215-00</t>
  </si>
  <si>
    <t>Laphroaig Four Oak + GB</t>
  </si>
  <si>
    <t>5010019638144</t>
  </si>
  <si>
    <t>L-08-219-00</t>
  </si>
  <si>
    <t>Laphroaig Lore + GB</t>
  </si>
  <si>
    <t>5010019637543</t>
  </si>
  <si>
    <t>L-08-221-00</t>
  </si>
  <si>
    <t>Laphroaig PX Cask + GB</t>
  </si>
  <si>
    <t>5010019637291</t>
  </si>
  <si>
    <t>L-08-222-00</t>
  </si>
  <si>
    <t>Laphroaig Quarter Cask + GB</t>
  </si>
  <si>
    <t>5010019640161</t>
  </si>
  <si>
    <t>L-08-225-00</t>
  </si>
  <si>
    <t>Laphroaig Select + GB</t>
  </si>
  <si>
    <t>5010019637604</t>
  </si>
  <si>
    <t>L-15-602-00</t>
  </si>
  <si>
    <t>Laphroaig The 1815 Edition + GB</t>
  </si>
  <si>
    <t>5010019638168</t>
  </si>
  <si>
    <t>L-00-477-00</t>
  </si>
  <si>
    <t>Lara Kruskovac</t>
  </si>
  <si>
    <t>8717344613422</t>
  </si>
  <si>
    <t>L-00-476-00</t>
  </si>
  <si>
    <t>8717344613415</t>
  </si>
  <si>
    <t>L-25-171-00</t>
  </si>
  <si>
    <t>L'Arbre Gin</t>
  </si>
  <si>
    <t>8413425014637</t>
  </si>
  <si>
    <t>L-57-749-00</t>
  </si>
  <si>
    <t>Larceny Straight Bourbon</t>
  </si>
  <si>
    <t>096749001484</t>
  </si>
  <si>
    <t>L-50-471-00</t>
  </si>
  <si>
    <t>Laurent Perrier Demi Sec Harmony</t>
  </si>
  <si>
    <t>3258434110001</t>
  </si>
  <si>
    <t>L-04-332-00</t>
  </si>
  <si>
    <t>Laurent Perrier La Cuvee Brut</t>
  </si>
  <si>
    <t>3258431220000</t>
  </si>
  <si>
    <t>L-04-330-00</t>
  </si>
  <si>
    <t>Laurent Perrier La Cuvee Brut + GB</t>
  </si>
  <si>
    <t>084878169007</t>
  </si>
  <si>
    <t>L-25-751-00</t>
  </si>
  <si>
    <t>Laurent Perrier Rose</t>
  </si>
  <si>
    <t>3258438000001</t>
  </si>
  <si>
    <t>L-04-339-00</t>
  </si>
  <si>
    <t>L-13-264-00</t>
  </si>
  <si>
    <t>Le Favori Triple Sec</t>
  </si>
  <si>
    <t>3263285151103</t>
  </si>
  <si>
    <t>L-59-115-00</t>
  </si>
  <si>
    <t>Le Monde Alma Pinot Bianco 2019</t>
  </si>
  <si>
    <t>8034013471351</t>
  </si>
  <si>
    <t>L-57-294-00</t>
  </si>
  <si>
    <t>Le Monde Caberent Franc 2020</t>
  </si>
  <si>
    <t>8034013470064</t>
  </si>
  <si>
    <t>8034013470033</t>
  </si>
  <si>
    <t>L-59-590-00</t>
  </si>
  <si>
    <t>Le Monde Chardonnay 2022</t>
  </si>
  <si>
    <t>L-59-108-00</t>
  </si>
  <si>
    <t>8034013470057</t>
  </si>
  <si>
    <t>L-59-589-00</t>
  </si>
  <si>
    <t>Le Monde Friulano 2022</t>
  </si>
  <si>
    <t>L-59-116-00</t>
  </si>
  <si>
    <t>Le Monde Friuli .73 Merlot 2017</t>
  </si>
  <si>
    <t>8034013470972</t>
  </si>
  <si>
    <t>L-57-293-00</t>
  </si>
  <si>
    <t>Le Monde Pinot Bianco 2021</t>
  </si>
  <si>
    <t>8034013470019</t>
  </si>
  <si>
    <t>L-59-579-00</t>
  </si>
  <si>
    <t>Le Monde Pinot Grigio 2022</t>
  </si>
  <si>
    <t>8034013470026</t>
  </si>
  <si>
    <t>L-59-113-00</t>
  </si>
  <si>
    <t>Le Monde Pratum Chardonnay 2019</t>
  </si>
  <si>
    <t>8034013470231</t>
  </si>
  <si>
    <t>L-59-111-00</t>
  </si>
  <si>
    <t>Le Monde Refosco 2019</t>
  </si>
  <si>
    <t>8034013470088</t>
  </si>
  <si>
    <t>L-59-114-00</t>
  </si>
  <si>
    <t>Le Monde Refosco dal Peduncolo Rosso 2018</t>
  </si>
  <si>
    <t>8034013470002</t>
  </si>
  <si>
    <t>L-59-106-00</t>
  </si>
  <si>
    <t>Le Monde Ribolla Gialla 2021</t>
  </si>
  <si>
    <t>8034013470118</t>
  </si>
  <si>
    <t>L-59-110-00</t>
  </si>
  <si>
    <t>Le Monde Sauvignon 2021</t>
  </si>
  <si>
    <t>8034013470040</t>
  </si>
  <si>
    <t>L-59-109-00</t>
  </si>
  <si>
    <t>Le Monde Traminer 2020</t>
  </si>
  <si>
    <t>8034013470422</t>
  </si>
  <si>
    <t>L-08-611-00</t>
  </si>
  <si>
    <t>Le Tribute Gin</t>
  </si>
  <si>
    <t>8411640010243</t>
  </si>
  <si>
    <t>L-59-581-00</t>
  </si>
  <si>
    <t>Le Tribute Tumbler Glass</t>
  </si>
  <si>
    <t>L-05-681-00</t>
  </si>
  <si>
    <t>Leblon Cachaca</t>
  </si>
  <si>
    <t>3443210401002</t>
  </si>
  <si>
    <t>L-08-169-00</t>
  </si>
  <si>
    <t>Ledaig 10 Years + GB</t>
  </si>
  <si>
    <t>5029704217434</t>
  </si>
  <si>
    <t>5029704220243</t>
  </si>
  <si>
    <t>L-50-511-00</t>
  </si>
  <si>
    <t>Ledaig Sinclair Series Rioja Cask + GB</t>
  </si>
  <si>
    <t>L-11-762-00</t>
  </si>
  <si>
    <t>Legendario Anejo 9</t>
  </si>
  <si>
    <t>8500000191033</t>
  </si>
  <si>
    <t>L-09-555-00</t>
  </si>
  <si>
    <t>Legendario Elixir De Cuba NRF</t>
  </si>
  <si>
    <t>8500000191026</t>
  </si>
  <si>
    <t>L-05-673-00</t>
  </si>
  <si>
    <t>Legner Jenever</t>
  </si>
  <si>
    <t>8710701018113</t>
  </si>
  <si>
    <t>L-05-675-00</t>
  </si>
  <si>
    <t>Legner Vieux Fine</t>
  </si>
  <si>
    <t>8710701018304</t>
  </si>
  <si>
    <t>L-11-785-00</t>
  </si>
  <si>
    <t>Lepanto O.V. Brandy + GB</t>
  </si>
  <si>
    <t>8410023000826</t>
  </si>
  <si>
    <t>L-11-786-00</t>
  </si>
  <si>
    <t>Lepanto P.X. Brandy + GB</t>
  </si>
  <si>
    <t>8410023000819</t>
  </si>
  <si>
    <t>L-05-682-00</t>
  </si>
  <si>
    <t>Lepanto Solera Gran Reserva + GB</t>
  </si>
  <si>
    <t>8410023152228</t>
  </si>
  <si>
    <t>L-59-602-00</t>
  </si>
  <si>
    <t>Les Mazelles Cabernet Franc 2019</t>
  </si>
  <si>
    <t>3571474500008</t>
  </si>
  <si>
    <t>L-59-152-00</t>
  </si>
  <si>
    <t>Les Mazelles Cabernet Franc 2020</t>
  </si>
  <si>
    <t>L-59-151-00</t>
  </si>
  <si>
    <t>Les Mazelles Gamay 2020</t>
  </si>
  <si>
    <t>3571474400001</t>
  </si>
  <si>
    <t>L-25-219-00</t>
  </si>
  <si>
    <t>Licor 43</t>
  </si>
  <si>
    <t>8410221110112</t>
  </si>
  <si>
    <t>L-19-203-00</t>
  </si>
  <si>
    <t>8410221110174</t>
  </si>
  <si>
    <t>L-04-935-00</t>
  </si>
  <si>
    <t>8410221110150</t>
  </si>
  <si>
    <t>L-04-938-00</t>
  </si>
  <si>
    <t>8410221110006</t>
  </si>
  <si>
    <t>L-04-939-00</t>
  </si>
  <si>
    <t>L-53-849-00</t>
  </si>
  <si>
    <t>Licor 43 Chocolate</t>
  </si>
  <si>
    <t>8410221902915</t>
  </si>
  <si>
    <t>L-60-900-00</t>
  </si>
  <si>
    <t>Licor 43 Creme Brulee Limited Edition</t>
  </si>
  <si>
    <t>8410221903035</t>
  </si>
  <si>
    <t>L-25-400-00</t>
  </si>
  <si>
    <t>Licor 43 Horchata</t>
  </si>
  <si>
    <t>8410221801560</t>
  </si>
  <si>
    <t>L-25-006-00</t>
  </si>
  <si>
    <t>8410221801416</t>
  </si>
  <si>
    <t>L-20-974-00</t>
  </si>
  <si>
    <t>8410221801409</t>
  </si>
  <si>
    <t>L-24-501-00</t>
  </si>
  <si>
    <t>Licor 43 NRF</t>
  </si>
  <si>
    <t>L-25-577-00</t>
  </si>
  <si>
    <t>Licor Beirao D'Honra NRF + GB</t>
  </si>
  <si>
    <t>5602042200704</t>
  </si>
  <si>
    <t>L-54-781-00</t>
  </si>
  <si>
    <t>Licor Beirao NRF</t>
  </si>
  <si>
    <t>5602042100707</t>
  </si>
  <si>
    <t>L-00-467-00</t>
  </si>
  <si>
    <t>Licor De La Vainilla</t>
  </si>
  <si>
    <t>8712436109258</t>
  </si>
  <si>
    <t>L-04-324-00</t>
  </si>
  <si>
    <t>Lillet Blanc</t>
  </si>
  <si>
    <t>3057230000253</t>
  </si>
  <si>
    <t>L-04-325-00</t>
  </si>
  <si>
    <t>Lillet Rose</t>
  </si>
  <si>
    <t>3057230000277</t>
  </si>
  <si>
    <t>L-04-327-00</t>
  </si>
  <si>
    <t>Lillet Rouge</t>
  </si>
  <si>
    <t>3057230000284</t>
  </si>
  <si>
    <t>L-04-925-00</t>
  </si>
  <si>
    <t>Limoncello Di Capri NRF</t>
  </si>
  <si>
    <t>8017450002104</t>
  </si>
  <si>
    <t>L-59-415-00</t>
  </si>
  <si>
    <t>Limontivo Aperitif</t>
  </si>
  <si>
    <t>4270003203425</t>
  </si>
  <si>
    <t>L-20-975-00</t>
  </si>
  <si>
    <t>Lind &amp; Lime Gin</t>
  </si>
  <si>
    <t>5060577440017</t>
  </si>
  <si>
    <t>L-05-677-00</t>
  </si>
  <si>
    <t>Linie Akvavit</t>
  </si>
  <si>
    <t>7048352041510</t>
  </si>
  <si>
    <t>L-05-679-00</t>
  </si>
  <si>
    <t>7048351680116</t>
  </si>
  <si>
    <t>L-08-183-00</t>
  </si>
  <si>
    <t>Loch Lomond 12 Years + GB</t>
  </si>
  <si>
    <t>5016840737216</t>
  </si>
  <si>
    <t>L-08-186-00</t>
  </si>
  <si>
    <t>Loch Lomond Signature + GB</t>
  </si>
  <si>
    <t>5016840034230</t>
  </si>
  <si>
    <t>L-57-014-00</t>
  </si>
  <si>
    <t>Lolea No 1 Red Sangria</t>
  </si>
  <si>
    <t>8437014256017</t>
  </si>
  <si>
    <t>L-57-015-00</t>
  </si>
  <si>
    <t>Lolea No 2 White Sangria</t>
  </si>
  <si>
    <t>8437014256024</t>
  </si>
  <si>
    <t>L-58-908-00</t>
  </si>
  <si>
    <t>Lolea No 5 Rose</t>
  </si>
  <si>
    <t>8437014256628</t>
  </si>
  <si>
    <t>L-57-565-00</t>
  </si>
  <si>
    <t>London Essence Ginger Ale</t>
  </si>
  <si>
    <t>96203002</t>
  </si>
  <si>
    <t>L-57-559-00</t>
  </si>
  <si>
    <t>London Essence Indian Tonic</t>
  </si>
  <si>
    <t>96202944</t>
  </si>
  <si>
    <t>L-60-772-00</t>
  </si>
  <si>
    <t>London Essence Pink Grapefruit</t>
  </si>
  <si>
    <t>L-57-563-00</t>
  </si>
  <si>
    <t>London Essence Soda Water</t>
  </si>
  <si>
    <t>96203057</t>
  </si>
  <si>
    <t>L-58-007-00</t>
  </si>
  <si>
    <t>Longmorn 23 Years + GB</t>
  </si>
  <si>
    <t>5000299625002</t>
  </si>
  <si>
    <t>L-10-163-00</t>
  </si>
  <si>
    <t>Loopuyt Dry Gin</t>
  </si>
  <si>
    <t>8710631119171</t>
  </si>
  <si>
    <t>L-11-328-00</t>
  </si>
  <si>
    <t>Loopuyt Gingerbeer</t>
  </si>
  <si>
    <t>8710631119553</t>
  </si>
  <si>
    <t>L-25-312-00</t>
  </si>
  <si>
    <t>Loopuyt Tonic Water 4-Pack</t>
  </si>
  <si>
    <t>8710631119232</t>
  </si>
  <si>
    <t>L-04-182-00</t>
  </si>
  <si>
    <t>Loopuyt Virgin</t>
  </si>
  <si>
    <t>8710631120542</t>
  </si>
  <si>
    <t>L-54-215-00</t>
  </si>
  <si>
    <t>Lost Distillery Towiemore</t>
  </si>
  <si>
    <t>610370680766</t>
  </si>
  <si>
    <t>L-52-119-00</t>
  </si>
  <si>
    <t>Louers Vodka + Light + GB</t>
  </si>
  <si>
    <t>8711574787465</t>
  </si>
  <si>
    <t>L-55-301-00</t>
  </si>
  <si>
    <t>Louers Vodka + Wooden GB</t>
  </si>
  <si>
    <t>L-58-290-00</t>
  </si>
  <si>
    <t>Louis Roederer Brut Collection 243 + GB</t>
  </si>
  <si>
    <t>734599414350</t>
  </si>
  <si>
    <t>L-55-758-00</t>
  </si>
  <si>
    <t>Louis Roederer Cristal Brut 2014 + GB</t>
  </si>
  <si>
    <t>3114080721452</t>
  </si>
  <si>
    <t>L-58-227-00</t>
  </si>
  <si>
    <t>Louis Roederer Cristal Rose 2013</t>
  </si>
  <si>
    <t>3114080801352</t>
  </si>
  <si>
    <t>L-54-744-00</t>
  </si>
  <si>
    <t>3114080821350</t>
  </si>
  <si>
    <t>L-18-086-00</t>
  </si>
  <si>
    <t>Luc Belaire Fantome Rose</t>
  </si>
  <si>
    <t>813497005614</t>
  </si>
  <si>
    <t>L-12-730-00</t>
  </si>
  <si>
    <t>Luc Belaire Gold Brut Fantome</t>
  </si>
  <si>
    <t>813497007083</t>
  </si>
  <si>
    <t>L-04-346-00</t>
  </si>
  <si>
    <t>Luc Belaire Luxe Rose</t>
  </si>
  <si>
    <t>813497004310</t>
  </si>
  <si>
    <t>813497005010</t>
  </si>
  <si>
    <t>L-04-347-00</t>
  </si>
  <si>
    <t>Luc Belaire Rare Luxe</t>
  </si>
  <si>
    <t>L-50-088-00</t>
  </si>
  <si>
    <t>Luc Belaire Rare Luxe Fantome Luminous</t>
  </si>
  <si>
    <t>813497005577</t>
  </si>
  <si>
    <t>L-50-811-00</t>
  </si>
  <si>
    <t>Luc Belaire Rare Rose</t>
  </si>
  <si>
    <t>3304020003391</t>
  </si>
  <si>
    <t>L-53-725-00</t>
  </si>
  <si>
    <t>813497005904</t>
  </si>
  <si>
    <t>L-04-352-00</t>
  </si>
  <si>
    <t>L-04-348-00</t>
  </si>
  <si>
    <t>Luc Belaire Rare Rose Fantome Luminous</t>
  </si>
  <si>
    <t>3304020004800</t>
  </si>
  <si>
    <t>L-12-734-00</t>
  </si>
  <si>
    <t>Luc Belaire Rose</t>
  </si>
  <si>
    <t>3304020004138</t>
  </si>
  <si>
    <t>L-52-234-00</t>
  </si>
  <si>
    <t>Luxardo Amaretto Di Saschira</t>
  </si>
  <si>
    <t>8000353003149</t>
  </si>
  <si>
    <t>L-13-850-00</t>
  </si>
  <si>
    <t>Luxardo Cherry Sangue Morlacco</t>
  </si>
  <si>
    <t>8000353200029</t>
  </si>
  <si>
    <t>L-05-687-00</t>
  </si>
  <si>
    <t>Luxardo Limoncello</t>
  </si>
  <si>
    <t>8000353006386</t>
  </si>
  <si>
    <t>8000353006157</t>
  </si>
  <si>
    <t>L-52-978-00</t>
  </si>
  <si>
    <t>Luxardo Maraschino NRF</t>
  </si>
  <si>
    <t>L-51-308-00</t>
  </si>
  <si>
    <t>Luxardo Maraschino Original NRF</t>
  </si>
  <si>
    <t>8000353000025</t>
  </si>
  <si>
    <t>L-05-694-00</t>
  </si>
  <si>
    <t>Luxardo Sambuca Dei Cesari</t>
  </si>
  <si>
    <t>8000353000056</t>
  </si>
  <si>
    <t>L-24-779-00</t>
  </si>
  <si>
    <t>Lyre's American Malt</t>
  </si>
  <si>
    <t>9354596000069</t>
  </si>
  <si>
    <t>L-59-850-00</t>
  </si>
  <si>
    <t>M de Minuty Rose 2022</t>
  </si>
  <si>
    <t>L-00-764-00</t>
  </si>
  <si>
    <t>Macieira Portugese Brandy</t>
  </si>
  <si>
    <t>5604422145209</t>
  </si>
  <si>
    <t>L-58-626-00</t>
  </si>
  <si>
    <t>Mackmyra Ambassador + GB</t>
  </si>
  <si>
    <t>7350029668419</t>
  </si>
  <si>
    <t>L-51-266-00</t>
  </si>
  <si>
    <t>Mackmyra Bjorksav + GB</t>
  </si>
  <si>
    <t>7350029667160</t>
  </si>
  <si>
    <t>L-06-766-00</t>
  </si>
  <si>
    <t>Mackmyra Brukswhisky + GB</t>
  </si>
  <si>
    <t>7350029669010</t>
  </si>
  <si>
    <t>L-50-770-00</t>
  </si>
  <si>
    <t>Mackmyra Expedition + GB</t>
  </si>
  <si>
    <t>7350029669256</t>
  </si>
  <si>
    <t>L-52-402-00</t>
  </si>
  <si>
    <t>Mackmyra Moment Brukswhisky DLX + GB</t>
  </si>
  <si>
    <t>7350029668334</t>
  </si>
  <si>
    <t>L-54-547-00</t>
  </si>
  <si>
    <t>Mackmyra Moment Brukswhisky DLX II + GB</t>
  </si>
  <si>
    <t>7350029668341</t>
  </si>
  <si>
    <t>L-59-854-00</t>
  </si>
  <si>
    <t>Mackmyra Muddus + GB</t>
  </si>
  <si>
    <t>L-15-661-00</t>
  </si>
  <si>
    <t>Mackmyra Svensk Ek + GB</t>
  </si>
  <si>
    <t>7350029660109</t>
  </si>
  <si>
    <t>Mackmyra Svensk Rök + GB</t>
  </si>
  <si>
    <t>L-60-845-00</t>
  </si>
  <si>
    <t>Mac-Talla 15 Years Strata + GB</t>
  </si>
  <si>
    <t>5060109227680</t>
  </si>
  <si>
    <t>L-53-566-00</t>
  </si>
  <si>
    <t>Mac-Talla Mara Cask Strength + GB</t>
  </si>
  <si>
    <t>5060109227666</t>
  </si>
  <si>
    <t>L-53-565-00</t>
  </si>
  <si>
    <t>Mac-Talla Terra + GB</t>
  </si>
  <si>
    <t>5060109227703</t>
  </si>
  <si>
    <t>L-03-148-00</t>
  </si>
  <si>
    <t>Madeira Vat 22</t>
  </si>
  <si>
    <t>8710415912912</t>
  </si>
  <si>
    <t>L-12-833-00</t>
  </si>
  <si>
    <t>Magners Cider</t>
  </si>
  <si>
    <t>5391516871365</t>
  </si>
  <si>
    <t>L-51-963-00</t>
  </si>
  <si>
    <t>Magners Original</t>
  </si>
  <si>
    <t>5391516870016</t>
  </si>
  <si>
    <t>L-00-805-00</t>
  </si>
  <si>
    <t>Maitre Pierre Calvados</t>
  </si>
  <si>
    <t>3014400001335</t>
  </si>
  <si>
    <t>L-06-757-00</t>
  </si>
  <si>
    <t>Maker's Mark</t>
  </si>
  <si>
    <t>085246342978</t>
  </si>
  <si>
    <t>L-53-798-00</t>
  </si>
  <si>
    <t>085246139424</t>
  </si>
  <si>
    <t>L-60-018-00</t>
  </si>
  <si>
    <t>Maker's Mark 46</t>
  </si>
  <si>
    <t>085246502327</t>
  </si>
  <si>
    <t>L-06-752-00</t>
  </si>
  <si>
    <t>5060045586209</t>
  </si>
  <si>
    <t>L-58-088-00</t>
  </si>
  <si>
    <t>Maker's Mark 46 + GB</t>
  </si>
  <si>
    <t>3068680353011</t>
  </si>
  <si>
    <t>L-18-173-00</t>
  </si>
  <si>
    <t>Malaga 'Sol De Malaga</t>
  </si>
  <si>
    <t>8410466188525</t>
  </si>
  <si>
    <t>L-09-587-00</t>
  </si>
  <si>
    <t>Malfy Gin Con Arancia</t>
  </si>
  <si>
    <t>5000299296080</t>
  </si>
  <si>
    <t>L-09-588-00</t>
  </si>
  <si>
    <t>Malfy Gin Con Limone</t>
  </si>
  <si>
    <t>5000299296042</t>
  </si>
  <si>
    <t>L-09-591-00</t>
  </si>
  <si>
    <t>Malfy Gin Originale</t>
  </si>
  <si>
    <t>5000299296028</t>
  </si>
  <si>
    <t>L-55-680-00</t>
  </si>
  <si>
    <t>Malfy Gin Rosa</t>
  </si>
  <si>
    <t>5000299296066</t>
  </si>
  <si>
    <t>L-19-214-00</t>
  </si>
  <si>
    <t>Malibu</t>
  </si>
  <si>
    <t>5010284100056</t>
  </si>
  <si>
    <t>L-04-960-00</t>
  </si>
  <si>
    <t>8410024710328</t>
  </si>
  <si>
    <t>L-04-961-00</t>
  </si>
  <si>
    <t>8410024700015</t>
  </si>
  <si>
    <t>L-24-971-00</t>
  </si>
  <si>
    <t>8410024700008</t>
  </si>
  <si>
    <t>L-04-964-00</t>
  </si>
  <si>
    <t>5010284100025</t>
  </si>
  <si>
    <t>L-21-012-00</t>
  </si>
  <si>
    <t>Malibu Lime</t>
  </si>
  <si>
    <t>8410024711066</t>
  </si>
  <si>
    <t>L-04-953-00</t>
  </si>
  <si>
    <t>Malibu Passion Fruit</t>
  </si>
  <si>
    <t>8410024711028</t>
  </si>
  <si>
    <t>L-04-947-00</t>
  </si>
  <si>
    <t>Malibu PET</t>
  </si>
  <si>
    <t>5010284151188</t>
  </si>
  <si>
    <t>L-59-266-00</t>
  </si>
  <si>
    <t>Malibu Strawberry</t>
  </si>
  <si>
    <t>8410024711127</t>
  </si>
  <si>
    <t>L-51-355-00</t>
  </si>
  <si>
    <t>Malibu Watermelon</t>
  </si>
  <si>
    <t>8410024711097</t>
  </si>
  <si>
    <t>L-00-916-00</t>
  </si>
  <si>
    <t>Maltky</t>
  </si>
  <si>
    <t>5410293752312</t>
  </si>
  <si>
    <t>L-51-020-00</t>
  </si>
  <si>
    <t>Mamont Blood Bitter</t>
  </si>
  <si>
    <t>5060033841686</t>
  </si>
  <si>
    <t>Mamont Vodka</t>
  </si>
  <si>
    <t>L-16-666-00</t>
  </si>
  <si>
    <t>4602726004360</t>
  </si>
  <si>
    <t>L-04-975-00</t>
  </si>
  <si>
    <t>Mandarine Napoleon</t>
  </si>
  <si>
    <t>8710625700026</t>
  </si>
  <si>
    <t>L-24-354-00</t>
  </si>
  <si>
    <t>Marama Origins + GB</t>
  </si>
  <si>
    <t>8438001408396</t>
  </si>
  <si>
    <t>L-18-694-00</t>
  </si>
  <si>
    <t>Marienburg 81</t>
  </si>
  <si>
    <t>658731204015</t>
  </si>
  <si>
    <t>L-17-456-00</t>
  </si>
  <si>
    <t>658731204008</t>
  </si>
  <si>
    <t>L-60-337-00</t>
  </si>
  <si>
    <t>Marrone Barbaresco 2019</t>
  </si>
  <si>
    <t>8029510013012</t>
  </si>
  <si>
    <t>L-59-065-00</t>
  </si>
  <si>
    <t>Marrone Barbaresco 2020</t>
  </si>
  <si>
    <t>L-59-474-00</t>
  </si>
  <si>
    <t>Marrone Barbera D’Abla D.O.C. 2020 “Carlot”</t>
  </si>
  <si>
    <t>L-59-074-00</t>
  </si>
  <si>
    <t>Marrone Barbera D'Alba Superiore 'La Pantalera' 2018</t>
  </si>
  <si>
    <t>8029510011933</t>
  </si>
  <si>
    <t>L-60-212-00</t>
  </si>
  <si>
    <t>Marrone Barbera D'Alba Superiore 'La Pantalera' 2020</t>
  </si>
  <si>
    <t>8029510013494</t>
  </si>
  <si>
    <t>L-59-068-00</t>
  </si>
  <si>
    <t>Marrone Barolo Bussia 2016</t>
  </si>
  <si>
    <t>8029510013418</t>
  </si>
  <si>
    <t>L-60-214-00</t>
  </si>
  <si>
    <t>Marrone Barolo Bussia 2018</t>
  </si>
  <si>
    <t>L-59-476-00</t>
  </si>
  <si>
    <t>Marrone Barolo D.O.C.G. 2019</t>
  </si>
  <si>
    <t>8029510013791</t>
  </si>
  <si>
    <t>L-60-670-00</t>
  </si>
  <si>
    <t>Marrone Barolo Pichemej 2019</t>
  </si>
  <si>
    <t>8029510013814</t>
  </si>
  <si>
    <t>L-59-367-00</t>
  </si>
  <si>
    <t>Marrone Dolcetto d'Alba Linea Giovane 2020</t>
  </si>
  <si>
    <t>8029510012350</t>
  </si>
  <si>
    <t>L-59-075-00</t>
  </si>
  <si>
    <t>Marrone Gavi del Comune die Gavi DOCG 2021</t>
  </si>
  <si>
    <t>L-60-210-00</t>
  </si>
  <si>
    <t>Marrone Gavi del Comune die Gavi DOCG 2022</t>
  </si>
  <si>
    <t>8029510014170</t>
  </si>
  <si>
    <t>L-60-858-00</t>
  </si>
  <si>
    <t>Marrone Langhe Arneis "Tre Fies" Doc Langhe 2022</t>
  </si>
  <si>
    <t>8029510013876</t>
  </si>
  <si>
    <t>L-60-251-00</t>
  </si>
  <si>
    <t>Marrone Langhe D.O.C. Chardonnay 2021 Memundis</t>
  </si>
  <si>
    <t>8029510014194</t>
  </si>
  <si>
    <t>L-60-250-00</t>
  </si>
  <si>
    <t>Marrone Langhe D.O.C. Rosato 2022 Dolcevita</t>
  </si>
  <si>
    <t>8029510013937</t>
  </si>
  <si>
    <t>L-59-475-00</t>
  </si>
  <si>
    <t>Marrone Langhe DOC Rosso 2020 ''Passione''</t>
  </si>
  <si>
    <t>8029510013074</t>
  </si>
  <si>
    <t>L-60-268-00</t>
  </si>
  <si>
    <t>Marrone Langhe Favorita 2022</t>
  </si>
  <si>
    <t>8029510013913</t>
  </si>
  <si>
    <t>L-59-063-00</t>
  </si>
  <si>
    <t>Marrone Langhe Nebbiolo 2020</t>
  </si>
  <si>
    <t>L-60-252-00</t>
  </si>
  <si>
    <t>Marrone Moscato d’Asti D.O.C.G. 2022 Solaris</t>
  </si>
  <si>
    <t>8029510013777</t>
  </si>
  <si>
    <t>L-59-071-00</t>
  </si>
  <si>
    <t>Marrone Nebbiolo Agrestis 2019</t>
  </si>
  <si>
    <t>L-60-367-00</t>
  </si>
  <si>
    <t>Marrone Piemonte D.O.C. Barbera 2021</t>
  </si>
  <si>
    <t>8029510013456</t>
  </si>
  <si>
    <t>L-59-473-00</t>
  </si>
  <si>
    <t>Marrone Piemonte Doc Rosso 2021 "Mio''</t>
  </si>
  <si>
    <t>8029510013357</t>
  </si>
  <si>
    <t>L-59-079-00</t>
  </si>
  <si>
    <t>Marrone San Carlo 2016</t>
  </si>
  <si>
    <t>8029510011285</t>
  </si>
  <si>
    <t>L-51-089-00</t>
  </si>
  <si>
    <t>Mars Kasei + GB</t>
  </si>
  <si>
    <t>4976881521193</t>
  </si>
  <si>
    <t>L-06-735-00</t>
  </si>
  <si>
    <t>Mars Maltage Cosmo + GB</t>
  </si>
  <si>
    <t>4976881501164</t>
  </si>
  <si>
    <t>L-22-670-00</t>
  </si>
  <si>
    <t>Martell Blue Swift</t>
  </si>
  <si>
    <t>3219820006070</t>
  </si>
  <si>
    <t>L-13-879-00</t>
  </si>
  <si>
    <t>Martell Cohiba + Coffret</t>
  </si>
  <si>
    <t>3219820003796</t>
  </si>
  <si>
    <t>L-05-708-00</t>
  </si>
  <si>
    <t>Martell Cordon Bleu + GB</t>
  </si>
  <si>
    <t>3219820000382</t>
  </si>
  <si>
    <t>L-05-706-00</t>
  </si>
  <si>
    <t>L-05-720-00</t>
  </si>
  <si>
    <t>Martell VS</t>
  </si>
  <si>
    <t>3219820000078</t>
  </si>
  <si>
    <t>L-05-723-00</t>
  </si>
  <si>
    <t>Martell VSOP + GB</t>
  </si>
  <si>
    <t>3219820005882</t>
  </si>
  <si>
    <t>L-05-740-00</t>
  </si>
  <si>
    <t>Martell XO + GB</t>
  </si>
  <si>
    <t>3219820006186</t>
  </si>
  <si>
    <t>L-58-368-00</t>
  </si>
  <si>
    <t>Martial Richard Blanquette de Limoux</t>
  </si>
  <si>
    <t>3274891701019</t>
  </si>
  <si>
    <t>L-17-459-00</t>
  </si>
  <si>
    <t>Martin Miller's Dry Gin</t>
  </si>
  <si>
    <t>698929000395</t>
  </si>
  <si>
    <t>L-57-708-00</t>
  </si>
  <si>
    <t>Martin Miller's Summerful Gin Limited Edition</t>
  </si>
  <si>
    <t>698929000807</t>
  </si>
  <si>
    <t>698929000319</t>
  </si>
  <si>
    <t>L-50-942-00</t>
  </si>
  <si>
    <t>Martini Asti Spumante</t>
  </si>
  <si>
    <t>8000570435402</t>
  </si>
  <si>
    <t>L-04-364-00</t>
  </si>
  <si>
    <t>8000570005087</t>
  </si>
  <si>
    <t>L-04-365-00</t>
  </si>
  <si>
    <t>Martini Bellini</t>
  </si>
  <si>
    <t>8000570083306</t>
  </si>
  <si>
    <t>L-04-366-00</t>
  </si>
  <si>
    <t>Martini Bianco</t>
  </si>
  <si>
    <t>5010677924009</t>
  </si>
  <si>
    <t>L-04-369-00</t>
  </si>
  <si>
    <t>5010677925006</t>
  </si>
  <si>
    <t>L-52-934-00</t>
  </si>
  <si>
    <t>Martini Extra Dry</t>
  </si>
  <si>
    <t>5010677934008</t>
  </si>
  <si>
    <t>L-12-753-00</t>
  </si>
  <si>
    <t>5010677935005</t>
  </si>
  <si>
    <t>L-04-379-00</t>
  </si>
  <si>
    <t>Martini Fiero</t>
  </si>
  <si>
    <t>8000570048022</t>
  </si>
  <si>
    <t>L-24-514-00</t>
  </si>
  <si>
    <t>Martini Floreale</t>
  </si>
  <si>
    <t>7630040403689</t>
  </si>
  <si>
    <t>L-60-004-00</t>
  </si>
  <si>
    <t>Martini Limoni</t>
  </si>
  <si>
    <t>7630040405577</t>
  </si>
  <si>
    <t>L-04-381-00</t>
  </si>
  <si>
    <t>Martini Prosecco</t>
  </si>
  <si>
    <t>8000570681403</t>
  </si>
  <si>
    <t>L-04-384-00</t>
  </si>
  <si>
    <t>8000570552505</t>
  </si>
  <si>
    <t>L-12-768-00</t>
  </si>
  <si>
    <t>Martini Riserva Ambrato</t>
  </si>
  <si>
    <t>5010677633550</t>
  </si>
  <si>
    <t>L-04-386-00</t>
  </si>
  <si>
    <t>Martini Riserva Speciale Rubino</t>
  </si>
  <si>
    <t>5010677633581</t>
  </si>
  <si>
    <t>L-04-387-00</t>
  </si>
  <si>
    <t>Martini Rosato</t>
  </si>
  <si>
    <t>5010677944007</t>
  </si>
  <si>
    <t>L-12-771-00</t>
  </si>
  <si>
    <t>7630040403016</t>
  </si>
  <si>
    <t>L-04-389-00</t>
  </si>
  <si>
    <t>Martini Rossini</t>
  </si>
  <si>
    <t>7630040401920</t>
  </si>
  <si>
    <t>L-04-392-00</t>
  </si>
  <si>
    <t>Martini Rosso</t>
  </si>
  <si>
    <t>5010677914000</t>
  </si>
  <si>
    <t>L-04-395-00</t>
  </si>
  <si>
    <t>5010677915007</t>
  </si>
  <si>
    <t>L-53-442-00</t>
  </si>
  <si>
    <t>Martini Royale Bianco</t>
  </si>
  <si>
    <t>7630040405959</t>
  </si>
  <si>
    <t>L-53-296-00</t>
  </si>
  <si>
    <t>Martini Royale Rosato</t>
  </si>
  <si>
    <t>7630040401913</t>
  </si>
  <si>
    <t>L-04-399-00</t>
  </si>
  <si>
    <t>Martini Sparkling Rose</t>
  </si>
  <si>
    <t>7630040400329</t>
  </si>
  <si>
    <t>L-24-515-00</t>
  </si>
  <si>
    <t>Martini Vibrante</t>
  </si>
  <si>
    <t>7630040403665</t>
  </si>
  <si>
    <t>L-09-628-00</t>
  </si>
  <si>
    <t>Marula Gin</t>
  </si>
  <si>
    <t>5419980009708</t>
  </si>
  <si>
    <t>L-59-966-00</t>
  </si>
  <si>
    <t>Masons Classic Vodka</t>
  </si>
  <si>
    <t>5060353751498</t>
  </si>
  <si>
    <t>L-59-967-00</t>
  </si>
  <si>
    <t>Masons The Original Gin</t>
  </si>
  <si>
    <t>5060353750002</t>
  </si>
  <si>
    <t>L-21-035-00</t>
  </si>
  <si>
    <t>Mates Gold</t>
  </si>
  <si>
    <t>8945004769138</t>
  </si>
  <si>
    <t>L-54-672-00</t>
  </si>
  <si>
    <t>Mateus Blanco</t>
  </si>
  <si>
    <t>5601012021509</t>
  </si>
  <si>
    <t>L-04-449-00</t>
  </si>
  <si>
    <t>Mateus Rose Cork Bottle</t>
  </si>
  <si>
    <t>5601012011500</t>
  </si>
  <si>
    <t>L-51-501-00</t>
  </si>
  <si>
    <t>Matsui The Hakuto Premium Gin + GB</t>
  </si>
  <si>
    <t>4954621002904</t>
  </si>
  <si>
    <t>L-09-624-00</t>
  </si>
  <si>
    <t>Matusalem 10 Years Clasico</t>
  </si>
  <si>
    <t>766094070052</t>
  </si>
  <si>
    <t>L-09-625-00</t>
  </si>
  <si>
    <t>Matusalem 15 Years Gran Reserva + GB</t>
  </si>
  <si>
    <t>766094010058</t>
  </si>
  <si>
    <t>L-09-627-00</t>
  </si>
  <si>
    <t>Matusalem 23 Years Gran Reserva + GB</t>
  </si>
  <si>
    <t>766094110055</t>
  </si>
  <si>
    <t>L-17-461-00</t>
  </si>
  <si>
    <t>Matusalem 7 Years Solera</t>
  </si>
  <si>
    <t>766094100056</t>
  </si>
  <si>
    <t>L-55-215-00</t>
  </si>
  <si>
    <t>Matusalem Insolito Wine Cask</t>
  </si>
  <si>
    <t>766094230050</t>
  </si>
  <si>
    <t>L-17-465-00</t>
  </si>
  <si>
    <t>Mayfair Dry Gin</t>
  </si>
  <si>
    <t>5060334550034</t>
  </si>
  <si>
    <t>L-03-975-00</t>
  </si>
  <si>
    <t>McQueen And The Violet</t>
  </si>
  <si>
    <t>813497007175</t>
  </si>
  <si>
    <t>L-25-559-00</t>
  </si>
  <si>
    <t>Menard Cognac Sel. Des Domaines GFC 1er Cru de Cognac</t>
  </si>
  <si>
    <t>3285090017047</t>
  </si>
  <si>
    <t>L-21-040-00</t>
  </si>
  <si>
    <t>Menard VSOP</t>
  </si>
  <si>
    <t>3285090017054</t>
  </si>
  <si>
    <t>L-03-953-00</t>
  </si>
  <si>
    <t>Mermaid Gin</t>
  </si>
  <si>
    <t>5060508970064</t>
  </si>
  <si>
    <t>L-23-324-00</t>
  </si>
  <si>
    <t>Mermaid Gin Mini</t>
  </si>
  <si>
    <t>5060508970002</t>
  </si>
  <si>
    <t>L-03-954-00</t>
  </si>
  <si>
    <t>Mermaid Pink Gin</t>
  </si>
  <si>
    <t>5060508970132</t>
  </si>
  <si>
    <t>L-23-325-00</t>
  </si>
  <si>
    <t>Mermaid Pink Gin Mini</t>
  </si>
  <si>
    <t>5060508970170</t>
  </si>
  <si>
    <t>L-23-165-00</t>
  </si>
  <si>
    <t>Mermaid Salt Vodka</t>
  </si>
  <si>
    <t>5060508970088</t>
  </si>
  <si>
    <t>L-51-115-00</t>
  </si>
  <si>
    <t>Mermaid Salt Vodka Mini</t>
  </si>
  <si>
    <t>5060508970316</t>
  </si>
  <si>
    <t>L-59-549-00</t>
  </si>
  <si>
    <t>Mermaid Spiced Rum</t>
  </si>
  <si>
    <t>5060508970439</t>
  </si>
  <si>
    <t>L-17-466-00</t>
  </si>
  <si>
    <t>Mermaid Tears Vodka</t>
  </si>
  <si>
    <t>5060243079176</t>
  </si>
  <si>
    <t>L-57-767-00</t>
  </si>
  <si>
    <t>Mermaid Zest</t>
  </si>
  <si>
    <t>5060508970392</t>
  </si>
  <si>
    <t>L-13-721-00</t>
  </si>
  <si>
    <t>Metaxa 5*</t>
  </si>
  <si>
    <t>5202795120054</t>
  </si>
  <si>
    <t>L-05-769-00</t>
  </si>
  <si>
    <t>5202795120085</t>
  </si>
  <si>
    <t>L-13-924-00</t>
  </si>
  <si>
    <t>Metaxa 7*</t>
  </si>
  <si>
    <t>5202795130022</t>
  </si>
  <si>
    <t>5202795130046</t>
  </si>
  <si>
    <t>L-51-581-00</t>
  </si>
  <si>
    <t>Metaxa Grande Fine Collector's Edition + GB</t>
  </si>
  <si>
    <t>5202795150471</t>
  </si>
  <si>
    <t>L-05-775-00</t>
  </si>
  <si>
    <t>Metaxa Private Reserve + GB</t>
  </si>
  <si>
    <t>5202795150365</t>
  </si>
  <si>
    <t>L-50-199-00</t>
  </si>
  <si>
    <t>Meukow 90 Proof</t>
  </si>
  <si>
    <t>3257150101515</t>
  </si>
  <si>
    <t>L-51-252-00</t>
  </si>
  <si>
    <t>Meukow De Luxe + GB</t>
  </si>
  <si>
    <t>3257150101119</t>
  </si>
  <si>
    <t>L-50-548-00</t>
  </si>
  <si>
    <t>Meukow Extra + GB</t>
  </si>
  <si>
    <t>3257150100945</t>
  </si>
  <si>
    <t>L-53-033-00</t>
  </si>
  <si>
    <t>Meukow Icone + GB</t>
  </si>
  <si>
    <t>3257150101249</t>
  </si>
  <si>
    <t>L-59-944-00</t>
  </si>
  <si>
    <t>Meukow Icone 160th Anniversaire + GB</t>
  </si>
  <si>
    <t>3257150043242</t>
  </si>
  <si>
    <t>L-13-943-00</t>
  </si>
  <si>
    <t>Meukow Vanilla</t>
  </si>
  <si>
    <t>3257150101904</t>
  </si>
  <si>
    <t>L-60-959-00</t>
  </si>
  <si>
    <t>Meukow VS</t>
  </si>
  <si>
    <t>3257150100198</t>
  </si>
  <si>
    <t>L-13-948-00</t>
  </si>
  <si>
    <t>Meukow VS + GB</t>
  </si>
  <si>
    <t>3257150100204</t>
  </si>
  <si>
    <t>L-50-547-00</t>
  </si>
  <si>
    <t>L-23-143-00</t>
  </si>
  <si>
    <t>Meukow VS Black</t>
  </si>
  <si>
    <t>3257150100181</t>
  </si>
  <si>
    <t>L-60-960-00</t>
  </si>
  <si>
    <t>Meukow VS Black + GB</t>
  </si>
  <si>
    <t>3257150101140</t>
  </si>
  <si>
    <t>L-50-198-00</t>
  </si>
  <si>
    <t>Meukow VS Black Panter Prism</t>
  </si>
  <si>
    <t>3257150102123</t>
  </si>
  <si>
    <t>L-13-953-00</t>
  </si>
  <si>
    <t>Meukow VSOP</t>
  </si>
  <si>
    <t>3257150100464</t>
  </si>
  <si>
    <t>L-52-453-00</t>
  </si>
  <si>
    <t>Meukow VSOP + GB</t>
  </si>
  <si>
    <t>3257150100426</t>
  </si>
  <si>
    <t>L-50-200-00</t>
  </si>
  <si>
    <t>L-50-353-00</t>
  </si>
  <si>
    <t>Meukow VSOP Copper + GB</t>
  </si>
  <si>
    <t>3257150102581</t>
  </si>
  <si>
    <t>L-50-666-00</t>
  </si>
  <si>
    <t>Meukow VSOP Red Edition + GB</t>
  </si>
  <si>
    <t>3257150102529</t>
  </si>
  <si>
    <t>L-57-607-00</t>
  </si>
  <si>
    <t>Meukow Wild Berry</t>
  </si>
  <si>
    <t>3257150044003</t>
  </si>
  <si>
    <t>L-13-964-00</t>
  </si>
  <si>
    <t>Meukow XO + GB</t>
  </si>
  <si>
    <t>3257150100822</t>
  </si>
  <si>
    <t>L-50-452-00</t>
  </si>
  <si>
    <t>3257150100969</t>
  </si>
  <si>
    <t>L-50-550-00</t>
  </si>
  <si>
    <t>3257150100686</t>
  </si>
  <si>
    <t>L-52-429-00</t>
  </si>
  <si>
    <t>Mezzodì Caffo</t>
  </si>
  <si>
    <t>8004499100212</t>
  </si>
  <si>
    <t>L-25-166-00</t>
  </si>
  <si>
    <t>Michter's Unblended American Whisky</t>
  </si>
  <si>
    <t>4002547107668</t>
  </si>
  <si>
    <t>L-60-172-00</t>
  </si>
  <si>
    <t>Midleton Very Rare 2023 + GB</t>
  </si>
  <si>
    <t>5011007008383</t>
  </si>
  <si>
    <t>L-04-969-00</t>
  </si>
  <si>
    <t>Midori Melon</t>
  </si>
  <si>
    <t>4901777020320</t>
  </si>
  <si>
    <t>L-04-973-00</t>
  </si>
  <si>
    <t>4901777047914</t>
  </si>
  <si>
    <t>L-01-220-00</t>
  </si>
  <si>
    <t>Mil Estrellas Brown</t>
  </si>
  <si>
    <t>8710924271777</t>
  </si>
  <si>
    <t>L-58-387-00</t>
  </si>
  <si>
    <t>Milk &amp; Honey Apex Small Batch Dead Sea + GB</t>
  </si>
  <si>
    <t>7290109231464</t>
  </si>
  <si>
    <t>L-01-039-00</t>
  </si>
  <si>
    <t>Millstone 100 RYE</t>
  </si>
  <si>
    <t>8713947661006</t>
  </si>
  <si>
    <t>L-01-034-00</t>
  </si>
  <si>
    <t>Millstone 12 Years Sherry Cask</t>
  </si>
  <si>
    <t>8713947400186</t>
  </si>
  <si>
    <t>L-59-838-00</t>
  </si>
  <si>
    <t>Mintis Gin Amarena Cherry &amp; Mint</t>
  </si>
  <si>
    <t>8595676600170</t>
  </si>
  <si>
    <t>L-59-841-00</t>
  </si>
  <si>
    <t>Mintis Gin Blackcurrant &amp; Mint</t>
  </si>
  <si>
    <t>8595676600200</t>
  </si>
  <si>
    <t>L-59-839-00</t>
  </si>
  <si>
    <t>Mintis Gin Clementine &amp; Mint</t>
  </si>
  <si>
    <t>8595676600156</t>
  </si>
  <si>
    <t>Minttu Peppermint</t>
  </si>
  <si>
    <t>L-04-945-00</t>
  </si>
  <si>
    <t>6420614681879</t>
  </si>
  <si>
    <t>L-59-784-00</t>
  </si>
  <si>
    <t>Miraval Cotes De Provence 2022 By Brad Pitt</t>
  </si>
  <si>
    <t>3296184016242</t>
  </si>
  <si>
    <t>L-00-771-00</t>
  </si>
  <si>
    <t>Mispelblom Brandewijn</t>
  </si>
  <si>
    <t>8710415912448</t>
  </si>
  <si>
    <t>L-00-770-00</t>
  </si>
  <si>
    <t>Mispelblom Vanillebrandewijn</t>
  </si>
  <si>
    <t>8710415912417</t>
  </si>
  <si>
    <t>L-55-940-00</t>
  </si>
  <si>
    <t>Moa Vodka</t>
  </si>
  <si>
    <t>8718444160328</t>
  </si>
  <si>
    <t>L-18-304-00</t>
  </si>
  <si>
    <t>Mocambo Rum Anejo 10 Years Pistol + 2 Glasses</t>
  </si>
  <si>
    <t>5016978101019</t>
  </si>
  <si>
    <t>Moet &amp; Chandon Brut Imperial</t>
  </si>
  <si>
    <t>3185370604403</t>
  </si>
  <si>
    <t>L-04-411-00</t>
  </si>
  <si>
    <t>3185370000335</t>
  </si>
  <si>
    <t>L-04-413-00</t>
  </si>
  <si>
    <t>3185370000038</t>
  </si>
  <si>
    <t>L-04-414-00</t>
  </si>
  <si>
    <t>3185370000021</t>
  </si>
  <si>
    <t>L-50-278-00</t>
  </si>
  <si>
    <t>Moet &amp; Chandon Brut Imperial + GB</t>
  </si>
  <si>
    <t>3185370001233</t>
  </si>
  <si>
    <t>L-25-275-00</t>
  </si>
  <si>
    <t>Moet &amp; Chandon Brut Piccolo</t>
  </si>
  <si>
    <t>L-60-776-00</t>
  </si>
  <si>
    <t>Moet &amp; Chandon Cheers To You Limited Edition + GB</t>
  </si>
  <si>
    <t>3185370765166</t>
  </si>
  <si>
    <t>L-60-774-00</t>
  </si>
  <si>
    <t>Moet &amp; Chandon Congratulations Limited Edition + GB</t>
  </si>
  <si>
    <t>3185370765494</t>
  </si>
  <si>
    <t>L-60-775-00</t>
  </si>
  <si>
    <t>Moet &amp; Chandon Happy Birthday Limited Edition + GB</t>
  </si>
  <si>
    <t>3185370764589</t>
  </si>
  <si>
    <t>L-04-432-00</t>
  </si>
  <si>
    <t>Moet &amp; Chandon Ice Imperial</t>
  </si>
  <si>
    <t>3185370457054</t>
  </si>
  <si>
    <t>L-04-434-00</t>
  </si>
  <si>
    <t>3185370507308</t>
  </si>
  <si>
    <t>L-56-066-00</t>
  </si>
  <si>
    <t>Moet &amp; Chandon Ice Imperial Glass</t>
  </si>
  <si>
    <t>L-04-428-00</t>
  </si>
  <si>
    <t>Moet &amp; Chandon Ice Imperial Rose</t>
  </si>
  <si>
    <t>3185370615492</t>
  </si>
  <si>
    <t>Moet &amp; Chandon Imperial Brut + Wooden GB</t>
  </si>
  <si>
    <t>L-04-438-00</t>
  </si>
  <si>
    <t>Moet &amp; Chandon Marc De Champagne</t>
  </si>
  <si>
    <t>3185370010044</t>
  </si>
  <si>
    <t>L-04-443-00</t>
  </si>
  <si>
    <t>Moet &amp; Chandon Nectar Imperial</t>
  </si>
  <si>
    <t>3185370000397</t>
  </si>
  <si>
    <t>L-04-441-00</t>
  </si>
  <si>
    <t>Moet &amp; Chandon Nectar Imperial Rose</t>
  </si>
  <si>
    <t>3185370377369</t>
  </si>
  <si>
    <t>L-04-444-00</t>
  </si>
  <si>
    <t>Moet &amp; Chandon Nir</t>
  </si>
  <si>
    <t>3185370585023</t>
  </si>
  <si>
    <t>L-18-167-00</t>
  </si>
  <si>
    <t>Moet &amp; Chandon Rose Imperial</t>
  </si>
  <si>
    <t>3185370612873</t>
  </si>
  <si>
    <t>L-04-448-00</t>
  </si>
  <si>
    <t>3185370074831</t>
  </si>
  <si>
    <t>L-23-738-00</t>
  </si>
  <si>
    <t>3185370074848</t>
  </si>
  <si>
    <t>L-04-446-00</t>
  </si>
  <si>
    <t>Moet &amp; Chandon Rose Imperial + GB</t>
  </si>
  <si>
    <t>3185370061503</t>
  </si>
  <si>
    <t>L-24-675-00</t>
  </si>
  <si>
    <t>Moet Ice Imperial Ice Bucket</t>
  </si>
  <si>
    <t>3185370584910</t>
  </si>
  <si>
    <t>L-53-435-00</t>
  </si>
  <si>
    <t>Molinari Sambuca Caffe NRF</t>
  </si>
  <si>
    <t>8002095632007</t>
  </si>
  <si>
    <t>L-24-804-00</t>
  </si>
  <si>
    <t>8002095200039</t>
  </si>
  <si>
    <t>L-13-729-00</t>
  </si>
  <si>
    <t>Molinari Sambuca Extra NRF</t>
  </si>
  <si>
    <t>8002095100001</t>
  </si>
  <si>
    <t>L-51-520-00</t>
  </si>
  <si>
    <t>L-21-074-00</t>
  </si>
  <si>
    <t>Mom Love Gin</t>
  </si>
  <si>
    <t>8410023095402</t>
  </si>
  <si>
    <t>L-21-073-00</t>
  </si>
  <si>
    <t>Mom Rocks Gin</t>
  </si>
  <si>
    <t>8410023095983</t>
  </si>
  <si>
    <t>L-09-584-00</t>
  </si>
  <si>
    <t>Mom Royal Smoothness</t>
  </si>
  <si>
    <t>8410023032230</t>
  </si>
  <si>
    <t>Mombasa Colonel's Reserve</t>
  </si>
  <si>
    <t>8437011284105</t>
  </si>
  <si>
    <t>L-17-468-00</t>
  </si>
  <si>
    <t>L-09-574-00</t>
  </si>
  <si>
    <t>Mombasa Dry Gin</t>
  </si>
  <si>
    <t>8437011284006</t>
  </si>
  <si>
    <t>L-01-282-00</t>
  </si>
  <si>
    <t>Mombasa Strawberry</t>
  </si>
  <si>
    <t>8437011284082</t>
  </si>
  <si>
    <t>Monin Amaretto</t>
  </si>
  <si>
    <t>Monin Blue Curacao</t>
  </si>
  <si>
    <t>Monin Caramel</t>
  </si>
  <si>
    <t>Monin Chocolat</t>
  </si>
  <si>
    <t>Monin Cinnamon</t>
  </si>
  <si>
    <t>Monin Grenadine</t>
  </si>
  <si>
    <t>Monin Haselnuss</t>
  </si>
  <si>
    <t>L-04-146-00</t>
  </si>
  <si>
    <t>Monin Lime Juice</t>
  </si>
  <si>
    <t>4008077741419</t>
  </si>
  <si>
    <t>Monin Raspberry</t>
  </si>
  <si>
    <t>Monin Strawberry</t>
  </si>
  <si>
    <t>Monin Vanilla</t>
  </si>
  <si>
    <t>L-56-075-00</t>
  </si>
  <si>
    <t>Monkey 47</t>
  </si>
  <si>
    <t>4260218310087</t>
  </si>
  <si>
    <t>L-08-635-00</t>
  </si>
  <si>
    <t>42213277</t>
  </si>
  <si>
    <t>Monkey 47 Barrel Cut + GB</t>
  </si>
  <si>
    <t>L-24-523-00</t>
  </si>
  <si>
    <t>Monkey 47 Distiller's Cut 2019 + GB</t>
  </si>
  <si>
    <t>4260218310063</t>
  </si>
  <si>
    <t>L-56-841-00</t>
  </si>
  <si>
    <t>Monkey 47 Experimentum Serie Bitterbal + GB</t>
  </si>
  <si>
    <t>42420484</t>
  </si>
  <si>
    <t>L-24-355-00</t>
  </si>
  <si>
    <t>Monkey 47 Kiosk (3x5CL) + GB</t>
  </si>
  <si>
    <t>4260218311268</t>
  </si>
  <si>
    <t>L-08-636-00</t>
  </si>
  <si>
    <t>Monkey 47 Sloe Gin</t>
  </si>
  <si>
    <t>42247081</t>
  </si>
  <si>
    <t>L-00-510-00</t>
  </si>
  <si>
    <t>Monkey Balls</t>
  </si>
  <si>
    <t>5410293620123</t>
  </si>
  <si>
    <t>L-08-330-00</t>
  </si>
  <si>
    <t>Monkey Shoulder</t>
  </si>
  <si>
    <t>5010327105215</t>
  </si>
  <si>
    <t>L-08-332-00</t>
  </si>
  <si>
    <t>5010327603056</t>
  </si>
  <si>
    <t>L-15-697-00</t>
  </si>
  <si>
    <t>Monkey Shoulder Smokey Monkey</t>
  </si>
  <si>
    <t>5010327655628</t>
  </si>
  <si>
    <t>L-50-296-00</t>
  </si>
  <si>
    <t>Montelobos Mezcal Joven</t>
  </si>
  <si>
    <t>7500326039317</t>
  </si>
  <si>
    <t>L-00-765-00</t>
  </si>
  <si>
    <t>Montifaud Napoleon</t>
  </si>
  <si>
    <t>3550142067319</t>
  </si>
  <si>
    <t>L-00-767-00</t>
  </si>
  <si>
    <t>Montifaud Vs Cognac Petite Champagne</t>
  </si>
  <si>
    <t>3550142027313</t>
  </si>
  <si>
    <t>L-00-766-00</t>
  </si>
  <si>
    <t>Montifaud VSOP</t>
  </si>
  <si>
    <t>3550142057310</t>
  </si>
  <si>
    <t>L-00-768-00</t>
  </si>
  <si>
    <t>Montifaud XO</t>
  </si>
  <si>
    <t>3550142107312</t>
  </si>
  <si>
    <t>L-08-308-00</t>
  </si>
  <si>
    <t>Mortlach 12 Years + GB</t>
  </si>
  <si>
    <t>5000281054674</t>
  </si>
  <si>
    <t>L-08-314-00</t>
  </si>
  <si>
    <t>Mortlach 16 Years + GB</t>
  </si>
  <si>
    <t>5000281054698</t>
  </si>
  <si>
    <t>L-55-493-00</t>
  </si>
  <si>
    <t>Motorhead Ace of Spades Straight</t>
  </si>
  <si>
    <t>850017829039</t>
  </si>
  <si>
    <t>L-59-616-00</t>
  </si>
  <si>
    <t>Motorhead Finest Caribbean Rum</t>
  </si>
  <si>
    <t>7350021613271</t>
  </si>
  <si>
    <t>L-09-579-00</t>
  </si>
  <si>
    <t>Motorhead Vodka - Batch 2</t>
  </si>
  <si>
    <t>7350062450019</t>
  </si>
  <si>
    <t>L-00-776-00</t>
  </si>
  <si>
    <t>Moullon Cognac 1e Grand Cru Champagne</t>
  </si>
  <si>
    <t>3257150126419</t>
  </si>
  <si>
    <t>L-00-774-00</t>
  </si>
  <si>
    <t>Moullon VSOP</t>
  </si>
  <si>
    <t>3257150126044</t>
  </si>
  <si>
    <t>L-55-749-00</t>
  </si>
  <si>
    <t>Mount Gay Black Barrel + GB</t>
  </si>
  <si>
    <t>9501007233305</t>
  </si>
  <si>
    <t>L-53-302-00</t>
  </si>
  <si>
    <t>Mount Gay Black Barrel Double Cask Blend</t>
  </si>
  <si>
    <t>9501007224501</t>
  </si>
  <si>
    <t>L-17-491-00</t>
  </si>
  <si>
    <t>Mount Gay Eclipse</t>
  </si>
  <si>
    <t>9501007100508</t>
  </si>
  <si>
    <t>L-09-597-00</t>
  </si>
  <si>
    <t>9501007100300</t>
  </si>
  <si>
    <t>L-09-599-00</t>
  </si>
  <si>
    <t>Mount Gay XO Triple Cask Blend + GB</t>
  </si>
  <si>
    <t>9501007863502</t>
  </si>
  <si>
    <t>L-04-988-00</t>
  </si>
  <si>
    <t>Mozart Dark Chocolate</t>
  </si>
  <si>
    <t>9013100040280</t>
  </si>
  <si>
    <t>L-51-668-00</t>
  </si>
  <si>
    <t>9013100040020</t>
  </si>
  <si>
    <t>L-13-389-00</t>
  </si>
  <si>
    <t>Mozart Gold Chocolate</t>
  </si>
  <si>
    <t>9013100062053</t>
  </si>
  <si>
    <t>L-13-399-00</t>
  </si>
  <si>
    <t>9013100060981</t>
  </si>
  <si>
    <t>L-25-220-00</t>
  </si>
  <si>
    <t>Mozart Trio Set (3X5CL Bottles)</t>
  </si>
  <si>
    <t>9013100051248</t>
  </si>
  <si>
    <t>L-13-387-00</t>
  </si>
  <si>
    <t>Mozart White Chocolate</t>
  </si>
  <si>
    <t>9013100053303</t>
  </si>
  <si>
    <t>L-13-400-00</t>
  </si>
  <si>
    <t>9013100053068</t>
  </si>
  <si>
    <t>L-04-990-00</t>
  </si>
  <si>
    <t>Mozart White Chocolate Strawberry</t>
  </si>
  <si>
    <t>9013100003490</t>
  </si>
  <si>
    <t>L-54-035-00</t>
  </si>
  <si>
    <t>Mr Black Cold Brew Coffee Liqueur</t>
  </si>
  <si>
    <t>9369999045401</t>
  </si>
  <si>
    <t>L-59-180-00</t>
  </si>
  <si>
    <t>Mulassano Mulassano  Rosso</t>
  </si>
  <si>
    <t>8000679006190</t>
  </si>
  <si>
    <t>L-59-179-00</t>
  </si>
  <si>
    <t>Mulassano Vermouth Bianco Dry</t>
  </si>
  <si>
    <t>8000679006138</t>
  </si>
  <si>
    <t>L-59-614-00</t>
  </si>
  <si>
    <t>Mulassano Vermouth Blanco</t>
  </si>
  <si>
    <t>8000679006206</t>
  </si>
  <si>
    <t>L-58-927-00</t>
  </si>
  <si>
    <t>Mumm Brut Cordon Grand</t>
  </si>
  <si>
    <t>3043700103319</t>
  </si>
  <si>
    <t>L-61-160-00</t>
  </si>
  <si>
    <t>Mumm Cordon Rose Brut</t>
  </si>
  <si>
    <t>3043700104613</t>
  </si>
  <si>
    <t>L-54-726-00</t>
  </si>
  <si>
    <t>L-57-680-00</t>
  </si>
  <si>
    <t>Mumm Ice Xtra Demi-Sec</t>
  </si>
  <si>
    <t>3043709000886</t>
  </si>
  <si>
    <t>L-50-621-00</t>
  </si>
  <si>
    <t>Myers's Rum</t>
  </si>
  <si>
    <t>088004038328</t>
  </si>
  <si>
    <t>L-52-518-00</t>
  </si>
  <si>
    <t>088004037994</t>
  </si>
  <si>
    <t>L-24-859-00</t>
  </si>
  <si>
    <t>MystiQanna Gin</t>
  </si>
  <si>
    <t>8719324223355</t>
  </si>
  <si>
    <t>L-24-861-00</t>
  </si>
  <si>
    <t>MystiQanna Vodka</t>
  </si>
  <si>
    <t>8719324223348</t>
  </si>
  <si>
    <t>L-52-635-00</t>
  </si>
  <si>
    <t>Napoleon Colbert VSOP Brandy</t>
  </si>
  <si>
    <t>3257150749137</t>
  </si>
  <si>
    <t>L-05-192-00</t>
  </si>
  <si>
    <t>Navimer Alcohol Pur Glas</t>
  </si>
  <si>
    <t>5411353121307</t>
  </si>
  <si>
    <t>L-01-293-00</t>
  </si>
  <si>
    <t>Neft White Barrel</t>
  </si>
  <si>
    <t>5453003310334</t>
  </si>
  <si>
    <t>L-02-547-00</t>
  </si>
  <si>
    <t>Nega Fulo</t>
  </si>
  <si>
    <t>4062400471121</t>
  </si>
  <si>
    <t>L-53-154-00</t>
  </si>
  <si>
    <t>Negrita Dark NRF</t>
  </si>
  <si>
    <t>3012993051942</t>
  </si>
  <si>
    <t>L-53-157-00</t>
  </si>
  <si>
    <t>Negrita White Signature NRF</t>
  </si>
  <si>
    <t>3012993051935</t>
  </si>
  <si>
    <t>L-21-121-00</t>
  </si>
  <si>
    <t>Nemiroff De Luxe</t>
  </si>
  <si>
    <t>4820181424947</t>
  </si>
  <si>
    <t>L-17-500-00</t>
  </si>
  <si>
    <t>L-56-110-00</t>
  </si>
  <si>
    <t>Nemiroff Delikat NRF</t>
  </si>
  <si>
    <t>4820181420451</t>
  </si>
  <si>
    <t>L-18-726-00</t>
  </si>
  <si>
    <t>Nemiroff Honey Pepper</t>
  </si>
  <si>
    <t>4820181420918</t>
  </si>
  <si>
    <t>L-53-956-00</t>
  </si>
  <si>
    <t>Nemiroff Original NRF</t>
  </si>
  <si>
    <t>4820181420635</t>
  </si>
  <si>
    <t>L-60-406-00</t>
  </si>
  <si>
    <t>Neptune Gold Rum</t>
  </si>
  <si>
    <t>5060519894007</t>
  </si>
  <si>
    <t>L-53-372-00</t>
  </si>
  <si>
    <t>Nicolas Feuillatte Reserve Exclusive Brut</t>
  </si>
  <si>
    <t>3282946006835</t>
  </si>
  <si>
    <t>L-59-022-00</t>
  </si>
  <si>
    <t>Nicosia DOC Etna Rosso Contrada Monte Gorna 2014</t>
  </si>
  <si>
    <t>L-59-042-00</t>
  </si>
  <si>
    <t>Nicosia Etna Rosso Monte San Nicolo 2019</t>
  </si>
  <si>
    <t>L-59-027-00</t>
  </si>
  <si>
    <t>Nicosia Grillo Bio/Vegan 2021</t>
  </si>
  <si>
    <t>8001014014924</t>
  </si>
  <si>
    <t>L-60-203-00</t>
  </si>
  <si>
    <t>Nicosia Grillo Bio/Vegan 2022</t>
  </si>
  <si>
    <t>L-60-202-00</t>
  </si>
  <si>
    <t>Nicosia Grillo Fondo Filara Bio 2022</t>
  </si>
  <si>
    <t>8001014001313</t>
  </si>
  <si>
    <t>L-59-031-00</t>
  </si>
  <si>
    <t>Nicosia Grillo Fondo Filare Bio 2021</t>
  </si>
  <si>
    <t>8001014014917</t>
  </si>
  <si>
    <t>L-60-209-00</t>
  </si>
  <si>
    <t>Nicosia Nero D'Avola Bio/Vegan 2021</t>
  </si>
  <si>
    <t>L-59-033-00</t>
  </si>
  <si>
    <t>Nicosia Nero d'Avola Fondo Filara Bio 2021</t>
  </si>
  <si>
    <t>8001014001597</t>
  </si>
  <si>
    <t>L-60-208-00</t>
  </si>
  <si>
    <t>Nicosia Passuluna Bianco 2022</t>
  </si>
  <si>
    <t>8001014015143</t>
  </si>
  <si>
    <t>L-60-207-00</t>
  </si>
  <si>
    <t>Nicosia Passuluna Rosso 2022</t>
  </si>
  <si>
    <t>8001014015150</t>
  </si>
  <si>
    <t>L-59-039-00</t>
  </si>
  <si>
    <t>Nicosia Syrah Fondo Filara 2018</t>
  </si>
  <si>
    <t>8001014002600</t>
  </si>
  <si>
    <t>L-59-268-00</t>
  </si>
  <si>
    <t>Nicosia Vulka Etna Bianco 2019</t>
  </si>
  <si>
    <t>L-59-020-00</t>
  </si>
  <si>
    <t>Nicosia Vulka Etna Rosso 2017</t>
  </si>
  <si>
    <t>8001014002587</t>
  </si>
  <si>
    <t>L-59-040-00</t>
  </si>
  <si>
    <t>8001014001658</t>
  </si>
  <si>
    <t>L-09-632-00</t>
  </si>
  <si>
    <t>Nikka Coffey Gin</t>
  </si>
  <si>
    <t>4904230048664</t>
  </si>
  <si>
    <t>L-55-126-00</t>
  </si>
  <si>
    <t>Nikka Coffey Gin + GB</t>
  </si>
  <si>
    <t>3700597303269</t>
  </si>
  <si>
    <t>L-06-800-00</t>
  </si>
  <si>
    <t>Nikka Coffey Grain + GB</t>
  </si>
  <si>
    <t>3700597302316</t>
  </si>
  <si>
    <t>L-06-802-00</t>
  </si>
  <si>
    <t>Nikka Coffey Malt + GB</t>
  </si>
  <si>
    <t>3700597302323</t>
  </si>
  <si>
    <t>L-59-880-00</t>
  </si>
  <si>
    <t>Nikka Coffey Series Range Box Gift Set</t>
  </si>
  <si>
    <t>3700597303689</t>
  </si>
  <si>
    <t>L-09-634-00</t>
  </si>
  <si>
    <t>Nikka Coffey Vodka + GB</t>
  </si>
  <si>
    <t>3700597303276</t>
  </si>
  <si>
    <t>L-58-013-00</t>
  </si>
  <si>
    <t>Nikka Days</t>
  </si>
  <si>
    <t>4904230054160</t>
  </si>
  <si>
    <t>L-06-805-00</t>
  </si>
  <si>
    <t>Nikka Days + GB</t>
  </si>
  <si>
    <t>3700597306383</t>
  </si>
  <si>
    <t>L-58-014-00</t>
  </si>
  <si>
    <t>Nikka From The Barrel</t>
  </si>
  <si>
    <t>4904230100683</t>
  </si>
  <si>
    <t>L-06-807-00</t>
  </si>
  <si>
    <t>Nikka From The Barrel + GB</t>
  </si>
  <si>
    <t>3700597302378</t>
  </si>
  <si>
    <t>L-06-813-00</t>
  </si>
  <si>
    <t>Nikka Miyagikyo Single Malt + GB</t>
  </si>
  <si>
    <t>3700597302286</t>
  </si>
  <si>
    <t>L-15-728-00</t>
  </si>
  <si>
    <t>Nikka Super Rare Old + GB</t>
  </si>
  <si>
    <t>3700597302347</t>
  </si>
  <si>
    <t>L-59-998-00</t>
  </si>
  <si>
    <t>Nikka Tailored + 2 Glasses</t>
  </si>
  <si>
    <t>3700597360149</t>
  </si>
  <si>
    <t>L-22-768-00</t>
  </si>
  <si>
    <t>Nikka Tailored + GB</t>
  </si>
  <si>
    <t>3700597351246</t>
  </si>
  <si>
    <t>L-21-132-00</t>
  </si>
  <si>
    <t>Nikka Taketsuru Pure malt + GB</t>
  </si>
  <si>
    <t>3700597302293</t>
  </si>
  <si>
    <t>L-06-827-00</t>
  </si>
  <si>
    <t>Nikka Yoichi Single Malt + GB</t>
  </si>
  <si>
    <t>3700597302279</t>
  </si>
  <si>
    <t>L-58-689-00</t>
  </si>
  <si>
    <t>No.209 Gin</t>
  </si>
  <si>
    <t>891811000026</t>
  </si>
  <si>
    <t>L-09-636-00</t>
  </si>
  <si>
    <t>No.3 London Dry Gin</t>
  </si>
  <si>
    <t>5010493025775</t>
  </si>
  <si>
    <t>L-03-347-00</t>
  </si>
  <si>
    <t>Noah's Mill Bourbon</t>
  </si>
  <si>
    <t>680203030075</t>
  </si>
  <si>
    <t>L-55-247-00</t>
  </si>
  <si>
    <t>Nobels Pink Gin</t>
  </si>
  <si>
    <t>8710631220778</t>
  </si>
  <si>
    <t>L-22-667-00</t>
  </si>
  <si>
    <t>Nobeltje</t>
  </si>
  <si>
    <t>8710631120566</t>
  </si>
  <si>
    <t>L-22-668-00</t>
  </si>
  <si>
    <t>8710631220563</t>
  </si>
  <si>
    <t>L-22-355-00</t>
  </si>
  <si>
    <t>Nobushi Japanese Whisky + GB</t>
  </si>
  <si>
    <t>606110892391</t>
  </si>
  <si>
    <t>L-12-859-00</t>
  </si>
  <si>
    <t>Noilly Prat Ambre</t>
  </si>
  <si>
    <t>3011938000175</t>
  </si>
  <si>
    <t>L-04-453-00</t>
  </si>
  <si>
    <t>Noilly Prat Dry</t>
  </si>
  <si>
    <t>3023010003592</t>
  </si>
  <si>
    <t>L-04-455-00</t>
  </si>
  <si>
    <t>3023010003585</t>
  </si>
  <si>
    <t>L-09-659-00</t>
  </si>
  <si>
    <t>Nolet's Silver Dry Gin</t>
  </si>
  <si>
    <t>897845002043</t>
  </si>
  <si>
    <t>L-59-783-00</t>
  </si>
  <si>
    <t>Nomad 10 Years Outland Triple Cask + GB</t>
  </si>
  <si>
    <t>8410023097789</t>
  </si>
  <si>
    <t>L-25-229-00</t>
  </si>
  <si>
    <t>Nomad Outland</t>
  </si>
  <si>
    <t>8410023034791</t>
  </si>
  <si>
    <t>Nomad Outland Whisky</t>
  </si>
  <si>
    <t>8410023031912</t>
  </si>
  <si>
    <t>L-11-782-00</t>
  </si>
  <si>
    <t>L-24-597-00</t>
  </si>
  <si>
    <t>Nona June</t>
  </si>
  <si>
    <t>5430001512014</t>
  </si>
  <si>
    <t>L-13-985-00</t>
  </si>
  <si>
    <t>Nonino Il Moscato + GB</t>
  </si>
  <si>
    <t>80664024</t>
  </si>
  <si>
    <t>L-51-808-00</t>
  </si>
  <si>
    <t>Nonino Merlot + GB</t>
  </si>
  <si>
    <t>80543176</t>
  </si>
  <si>
    <t>Nordes Gin</t>
  </si>
  <si>
    <t>L-09-651-00</t>
  </si>
  <si>
    <t>8435449500002</t>
  </si>
  <si>
    <t>L-09-652-00</t>
  </si>
  <si>
    <t>8435449500040</t>
  </si>
  <si>
    <t>L-01-287-00</t>
  </si>
  <si>
    <t>Normindia</t>
  </si>
  <si>
    <t>3559627011816</t>
  </si>
  <si>
    <t>L-59-312-00</t>
  </si>
  <si>
    <t>Nucano Mezcal Arroqueno Joven</t>
  </si>
  <si>
    <t>7500462179878</t>
  </si>
  <si>
    <t>L-59-497-00</t>
  </si>
  <si>
    <t>Nucano Mezcal Barril Joven</t>
  </si>
  <si>
    <t>7503030338165</t>
  </si>
  <si>
    <t>L-00-778-00</t>
  </si>
  <si>
    <t>Nucano Mezcal Cuishe Joven</t>
  </si>
  <si>
    <t>7500326739187</t>
  </si>
  <si>
    <t>L-00-780-00</t>
  </si>
  <si>
    <t>Nucano Mezcal Espadin Anejo</t>
  </si>
  <si>
    <t>7500326739132</t>
  </si>
  <si>
    <t>L-00-782-00</t>
  </si>
  <si>
    <t>Nucano Mezcal Espadin Joven</t>
  </si>
  <si>
    <t>7500326739118</t>
  </si>
  <si>
    <t>L-00-781-00</t>
  </si>
  <si>
    <t>Nucano Mezcal Espadin Reposado</t>
  </si>
  <si>
    <t>7500326739125</t>
  </si>
  <si>
    <t>L-52-659-00</t>
  </si>
  <si>
    <t>Nucano Mezcal Tepextate Joven</t>
  </si>
  <si>
    <t>7500462179861</t>
  </si>
  <si>
    <t>L-00-779-00</t>
  </si>
  <si>
    <t>Nucano Mezcal Tobala Joven</t>
  </si>
  <si>
    <t>7500326739170</t>
  </si>
  <si>
    <t>L-58-895-00</t>
  </si>
  <si>
    <t>Nuestra Soledad Matatlan</t>
  </si>
  <si>
    <t>7503011641390</t>
  </si>
  <si>
    <t>L-13-346-00</t>
  </si>
  <si>
    <t>Nuvo Sparkling</t>
  </si>
  <si>
    <t>809151512260</t>
  </si>
  <si>
    <t>L-56-065-00</t>
  </si>
  <si>
    <t>Nuvo Sparkling Vodka Liqueur Glasses</t>
  </si>
  <si>
    <t>L-05-132-00</t>
  </si>
  <si>
    <t>O.P. Anderson</t>
  </si>
  <si>
    <t>5710778001394</t>
  </si>
  <si>
    <t>L-08-335-00</t>
  </si>
  <si>
    <t>Oban 14 Years + GB</t>
  </si>
  <si>
    <t>5000281005447</t>
  </si>
  <si>
    <t>L-58-577-00</t>
  </si>
  <si>
    <t>Oban Distillers Edition 2022 + GB</t>
  </si>
  <si>
    <t>5000281072166</t>
  </si>
  <si>
    <t>L-08-338-00</t>
  </si>
  <si>
    <t>Oban Little Bay + GB</t>
  </si>
  <si>
    <t>5000281042695</t>
  </si>
  <si>
    <t>L-00-804-00</t>
  </si>
  <si>
    <t>Ocho Reposado</t>
  </si>
  <si>
    <t>828087000214</t>
  </si>
  <si>
    <t>L-55-439-00</t>
  </si>
  <si>
    <t>Ocho Tequila Blanco Muestra No. 8</t>
  </si>
  <si>
    <t>828087000207</t>
  </si>
  <si>
    <t>L-21-156-00</t>
  </si>
  <si>
    <t>Offley 10 Years + GB</t>
  </si>
  <si>
    <t>5601034008502</t>
  </si>
  <si>
    <t>L-21-157-00</t>
  </si>
  <si>
    <t>Offley 20 Years + GB</t>
  </si>
  <si>
    <t>5601034009509</t>
  </si>
  <si>
    <t>L-21-158-00</t>
  </si>
  <si>
    <t>Offley Colheita</t>
  </si>
  <si>
    <t>5601034105508</t>
  </si>
  <si>
    <t>L-04-458-00</t>
  </si>
  <si>
    <t>Offley Ruby</t>
  </si>
  <si>
    <t>5601034000506</t>
  </si>
  <si>
    <t>L-04-460-00</t>
  </si>
  <si>
    <t>Offley Tawny</t>
  </si>
  <si>
    <t>5601034001503</t>
  </si>
  <si>
    <t>L-04-461-00</t>
  </si>
  <si>
    <t>Offley White</t>
  </si>
  <si>
    <t>5601034002500</t>
  </si>
  <si>
    <t>L-01-146-00</t>
  </si>
  <si>
    <t>Oginski Vodka</t>
  </si>
  <si>
    <t>5900398023634</t>
  </si>
  <si>
    <t>L-58-857-00</t>
  </si>
  <si>
    <t>5900398023641</t>
  </si>
  <si>
    <t>L-59-320-00</t>
  </si>
  <si>
    <t>5900398023665</t>
  </si>
  <si>
    <t>L-56-120-00</t>
  </si>
  <si>
    <t>7503018819846</t>
  </si>
  <si>
    <t>L-56-125-00</t>
  </si>
  <si>
    <t>7503027709213</t>
  </si>
  <si>
    <t>L-58-902-00</t>
  </si>
  <si>
    <t>Okinawa Gin</t>
  </si>
  <si>
    <t>4955066447015</t>
  </si>
  <si>
    <t>L-59-181-00</t>
  </si>
  <si>
    <t>Olave Bianco</t>
  </si>
  <si>
    <t>8425327100301</t>
  </si>
  <si>
    <t>L-59-183-00</t>
  </si>
  <si>
    <t>Olave Rojo Reserva</t>
  </si>
  <si>
    <t>8425327100509</t>
  </si>
  <si>
    <t>L-59-182-00</t>
  </si>
  <si>
    <t>Olave Vermouth Rojo</t>
  </si>
  <si>
    <t>8425327100295</t>
  </si>
  <si>
    <t>L-03-592-00</t>
  </si>
  <si>
    <t>Old Ballantruan + GB</t>
  </si>
  <si>
    <t>5021349700067</t>
  </si>
  <si>
    <t>L-03-591-00</t>
  </si>
  <si>
    <t>Old Ballantruan 10 Years + GB</t>
  </si>
  <si>
    <t>5021349701842</t>
  </si>
  <si>
    <t>L-23-408-00</t>
  </si>
  <si>
    <t>Old Ballantruan 15 Years + GB</t>
  </si>
  <si>
    <t>5021349703587</t>
  </si>
  <si>
    <t>L-18-735-00</t>
  </si>
  <si>
    <t>Old Captain Brown</t>
  </si>
  <si>
    <t>8711114480610</t>
  </si>
  <si>
    <t>L-17-510-00</t>
  </si>
  <si>
    <t>8711114480146</t>
  </si>
  <si>
    <t>L-17-509-00</t>
  </si>
  <si>
    <t>8711114480658</t>
  </si>
  <si>
    <t>L-51-551-00</t>
  </si>
  <si>
    <t>Old Captain White</t>
  </si>
  <si>
    <t>8711114480511</t>
  </si>
  <si>
    <t>L-17-512-00</t>
  </si>
  <si>
    <t>8711114480047</t>
  </si>
  <si>
    <t>L-17-511-00</t>
  </si>
  <si>
    <t>8711114480559</t>
  </si>
  <si>
    <t>L-50-431-00</t>
  </si>
  <si>
    <t>Old Monk The Legend Rum + GB</t>
  </si>
  <si>
    <t>8901131860063</t>
  </si>
  <si>
    <t>L-17-522-00</t>
  </si>
  <si>
    <t>Old Pascas Dark</t>
  </si>
  <si>
    <t>4062400527101</t>
  </si>
  <si>
    <t>L-17-523-00</t>
  </si>
  <si>
    <t>4062400521000</t>
  </si>
  <si>
    <t>Old Pascas White</t>
  </si>
  <si>
    <t>L-15-757-00</t>
  </si>
  <si>
    <t>Old Pulteney 10 Years + GB</t>
  </si>
  <si>
    <t>5010509881739</t>
  </si>
  <si>
    <t>L-08-344-00</t>
  </si>
  <si>
    <t>Old Pulteney 12 Years + GB</t>
  </si>
  <si>
    <t>5010509060028</t>
  </si>
  <si>
    <t>L-60-658-00</t>
  </si>
  <si>
    <t>Old Pulteney 13 Years + GB</t>
  </si>
  <si>
    <t>5010509883443</t>
  </si>
  <si>
    <t>L-08-345-00</t>
  </si>
  <si>
    <t>Old Pulteney 15 Years + GB</t>
  </si>
  <si>
    <t>5010509881678</t>
  </si>
  <si>
    <t>L-15-761-00</t>
  </si>
  <si>
    <t>Old Pulteney 16 Years + GB</t>
  </si>
  <si>
    <t>5010509881753</t>
  </si>
  <si>
    <t>L-08-348-00</t>
  </si>
  <si>
    <t>Old Pulteney 18 Years + GB</t>
  </si>
  <si>
    <t>5010509881685</t>
  </si>
  <si>
    <t>L-15-764-00</t>
  </si>
  <si>
    <t>Old Pulteney 2006 Vintage + GB</t>
  </si>
  <si>
    <t>5010509881746</t>
  </si>
  <si>
    <t>Old Pulteney Flotilla + GB</t>
  </si>
  <si>
    <t>L-03-261-00</t>
  </si>
  <si>
    <t>Old Pulteney Stroma Whisky Liqueur</t>
  </si>
  <si>
    <t>5010509800808</t>
  </si>
  <si>
    <t>L-06-900-00</t>
  </si>
  <si>
    <t>Old Smuggler</t>
  </si>
  <si>
    <t>5010327605005</t>
  </si>
  <si>
    <t>L-52-159-00</t>
  </si>
  <si>
    <t>Old St. Andrews 5 Years Admiral's Cask Rum - Barrel</t>
  </si>
  <si>
    <t>5011995002530</t>
  </si>
  <si>
    <t>L-52-174-00</t>
  </si>
  <si>
    <t>Old St. Andrews 5 Years Admiral's Cask Rum Diamond Edition</t>
  </si>
  <si>
    <t>5011995003872</t>
  </si>
  <si>
    <t>L-52-161-00</t>
  </si>
  <si>
    <t>Old St. Andrews Admiral's Cask Rum - Mini Barrel</t>
  </si>
  <si>
    <t>5011995002387</t>
  </si>
  <si>
    <t>L-52-158-00</t>
  </si>
  <si>
    <t>Old St. Andrews Clubhouse Whisky - Barrel</t>
  </si>
  <si>
    <t>5011995002059</t>
  </si>
  <si>
    <t>L-52-160-00</t>
  </si>
  <si>
    <t>Old St. Andrews Clubhouse Whisky - Mini Barrel</t>
  </si>
  <si>
    <t>5011995003841</t>
  </si>
  <si>
    <t>L-52-157-00</t>
  </si>
  <si>
    <t>Old St. Andrews Clubhouse Whisky - Octopack</t>
  </si>
  <si>
    <t>5011995003155</t>
  </si>
  <si>
    <t>L-54-304-00</t>
  </si>
  <si>
    <t>Old St. Andrews Clubhouse Whisky Mini + GB</t>
  </si>
  <si>
    <t>5011995000338</t>
  </si>
  <si>
    <t>L-58-526-00</t>
  </si>
  <si>
    <t>Old St. Andrews Gem of Scotland</t>
  </si>
  <si>
    <t>5011995001182</t>
  </si>
  <si>
    <t>L-51-195-00</t>
  </si>
  <si>
    <t>Ole Smoky Moonshine Apple Pie</t>
  </si>
  <si>
    <t>10856011004516</t>
  </si>
  <si>
    <t>L-25-155-00</t>
  </si>
  <si>
    <t>Ole Smoky Moonshine Charred</t>
  </si>
  <si>
    <t>853915008353</t>
  </si>
  <si>
    <t>L-08-697-00</t>
  </si>
  <si>
    <t>Ole Smoky Moonshine Original</t>
  </si>
  <si>
    <t>856011004373</t>
  </si>
  <si>
    <t>L-60-045-00</t>
  </si>
  <si>
    <t>Ole Smoky Peanut Butter</t>
  </si>
  <si>
    <t>810088370427</t>
  </si>
  <si>
    <t>L-60-044-00</t>
  </si>
  <si>
    <t>Ole Smoky Salty Caramel</t>
  </si>
  <si>
    <t>810088370380</t>
  </si>
  <si>
    <t>L-05-779-00</t>
  </si>
  <si>
    <t>Olifant Jong Vierkant</t>
  </si>
  <si>
    <t>5410293750073</t>
  </si>
  <si>
    <t>L-10-113-00</t>
  </si>
  <si>
    <t>O'live Gin</t>
  </si>
  <si>
    <t>5430001672015</t>
  </si>
  <si>
    <t>L-13-992-00</t>
  </si>
  <si>
    <t>Olmeca Altos Plata</t>
  </si>
  <si>
    <t>080432106037</t>
  </si>
  <si>
    <t>L-05-780-00</t>
  </si>
  <si>
    <t>Olmeca Altos Reposado</t>
  </si>
  <si>
    <t>080432105528</t>
  </si>
  <si>
    <t>L-55-847-00</t>
  </si>
  <si>
    <t>Olmeca Blanco</t>
  </si>
  <si>
    <t>080432115251</t>
  </si>
  <si>
    <t>L-57-882-00</t>
  </si>
  <si>
    <t>Olmeca Gold</t>
  </si>
  <si>
    <t>080432115305</t>
  </si>
  <si>
    <t>L-08-607-00</t>
  </si>
  <si>
    <t>One Key Gin</t>
  </si>
  <si>
    <t>8606001831654</t>
  </si>
  <si>
    <t>L-52-326-00</t>
  </si>
  <si>
    <t>Opal Nera Sambuca NRF</t>
  </si>
  <si>
    <t>8003405090906</t>
  </si>
  <si>
    <t>L-17-538-00</t>
  </si>
  <si>
    <t>Opihr Giftset + Highball Glas</t>
  </si>
  <si>
    <t>5010296005912</t>
  </si>
  <si>
    <t>L-59-620-00</t>
  </si>
  <si>
    <t>Opihr Gin Mixed Flavoured Mini Set (3x5CL)</t>
  </si>
  <si>
    <t>5010296009392</t>
  </si>
  <si>
    <t>L-09-672-00</t>
  </si>
  <si>
    <t>Opihr Oriental Spiced London Dry Gin</t>
  </si>
  <si>
    <t>5010296001020</t>
  </si>
  <si>
    <t>L-09-673-00</t>
  </si>
  <si>
    <t>5010296002270</t>
  </si>
  <si>
    <t>L-53-841-00</t>
  </si>
  <si>
    <t>Opkickertje</t>
  </si>
  <si>
    <t>8710631121617</t>
  </si>
  <si>
    <t>L-58-887-00</t>
  </si>
  <si>
    <t>Opkickertje PET</t>
  </si>
  <si>
    <t>8710631122003</t>
  </si>
  <si>
    <t>L-09-686-00</t>
  </si>
  <si>
    <t>Opthimus 15 Years + GB</t>
  </si>
  <si>
    <t>7466871102237</t>
  </si>
  <si>
    <t>L-51-789-00</t>
  </si>
  <si>
    <t>Opthimus 15 Years Porto + GB</t>
  </si>
  <si>
    <t>7466871101063</t>
  </si>
  <si>
    <t>L-09-687-00</t>
  </si>
  <si>
    <t>Opthimus 18 Years + GB</t>
  </si>
  <si>
    <t>7466871102244</t>
  </si>
  <si>
    <t>L-09-688-00</t>
  </si>
  <si>
    <t>Opthimus 21 Years + GB</t>
  </si>
  <si>
    <t>7466871102251</t>
  </si>
  <si>
    <t>L-09-689-00</t>
  </si>
  <si>
    <t>Opthimus 25 Years + GB</t>
  </si>
  <si>
    <t>7466871102268</t>
  </si>
  <si>
    <t>L-17-546-00</t>
  </si>
  <si>
    <t>Opthimus 25 Years Malt Cask Finish + GB</t>
  </si>
  <si>
    <t>7466871100516</t>
  </si>
  <si>
    <t>L-59-318-00</t>
  </si>
  <si>
    <t>Opthimus 25 Years Oporto + GB</t>
  </si>
  <si>
    <t>7466871100523</t>
  </si>
  <si>
    <t>L-09-676-00</t>
  </si>
  <si>
    <t>Optimum Blanco</t>
  </si>
  <si>
    <t>8712436107810</t>
  </si>
  <si>
    <t>L-58-537-00</t>
  </si>
  <si>
    <t>Oranje knaller PET</t>
  </si>
  <si>
    <t>8719322641250</t>
  </si>
  <si>
    <t>L-58-543-00</t>
  </si>
  <si>
    <t>Oranje Knaller PET</t>
  </si>
  <si>
    <t>L-58-115-00</t>
  </si>
  <si>
    <t>Osborne Brandy 103</t>
  </si>
  <si>
    <t>8410337055086</t>
  </si>
  <si>
    <t>L-05-278-00</t>
  </si>
  <si>
    <t>Osborne Magno Solera Reserva</t>
  </si>
  <si>
    <t>8410337001083</t>
  </si>
  <si>
    <t>L-18-187-00</t>
  </si>
  <si>
    <t>Osborne Pedro Ximenez 1827</t>
  </si>
  <si>
    <t>8410337014038</t>
  </si>
  <si>
    <t>L-11-779-00</t>
  </si>
  <si>
    <t>Osborne Sherry Fino Pale Dry</t>
  </si>
  <si>
    <t>8410337047036</t>
  </si>
  <si>
    <t>L-11-778-00</t>
  </si>
  <si>
    <t>Osborne Sherry Medium</t>
  </si>
  <si>
    <t>8410337046039</t>
  </si>
  <si>
    <t>L-52-558-00</t>
  </si>
  <si>
    <t>Osborne Veterano NRF</t>
  </si>
  <si>
    <t>8410337031028</t>
  </si>
  <si>
    <t>L-03-881-00</t>
  </si>
  <si>
    <t>Oslo Gin</t>
  </si>
  <si>
    <t>7024975623883</t>
  </si>
  <si>
    <t>L-01-303-00</t>
  </si>
  <si>
    <t>Outerspace Alien Head Chrome Edition</t>
  </si>
  <si>
    <t>3760175132070</t>
  </si>
  <si>
    <t>L-09-690-00</t>
  </si>
  <si>
    <t>Outerspace Vodka</t>
  </si>
  <si>
    <t>085316852918</t>
  </si>
  <si>
    <t>L-05-795-00</t>
  </si>
  <si>
    <t>Ouzo 12</t>
  </si>
  <si>
    <t>5201003110702</t>
  </si>
  <si>
    <t>L-05-796-00</t>
  </si>
  <si>
    <t>L-05-798-00</t>
  </si>
  <si>
    <t>5201003111006</t>
  </si>
  <si>
    <t>L-57-761-00</t>
  </si>
  <si>
    <t>Ouzo 7</t>
  </si>
  <si>
    <t>5201320001042</t>
  </si>
  <si>
    <t>L-05-800-00</t>
  </si>
  <si>
    <t>Ouzo 7 + GB</t>
  </si>
  <si>
    <t>5201320001028</t>
  </si>
  <si>
    <t>L-14-014-00</t>
  </si>
  <si>
    <t>Ouzo Plomari</t>
  </si>
  <si>
    <t>5202413007019</t>
  </si>
  <si>
    <t>L-17-548-00</t>
  </si>
  <si>
    <t>Oxley London Dry Gin</t>
  </si>
  <si>
    <t>7640175740467</t>
  </si>
  <si>
    <t>L-00-059-00</t>
  </si>
  <si>
    <t>Pacific Ricard</t>
  </si>
  <si>
    <t>3163937310004</t>
  </si>
  <si>
    <t>L-06-840-00</t>
  </si>
  <si>
    <t>Paddy Old Irish</t>
  </si>
  <si>
    <t>1210000100771</t>
  </si>
  <si>
    <t>L-06-841-00</t>
  </si>
  <si>
    <t>1210000100818</t>
  </si>
  <si>
    <t>L-25-361-00</t>
  </si>
  <si>
    <t>Padre Azul Anejo</t>
  </si>
  <si>
    <t>9120066430816</t>
  </si>
  <si>
    <t>L-25-362-00</t>
  </si>
  <si>
    <t>Padre Azul Blanco</t>
  </si>
  <si>
    <t>9120066430793</t>
  </si>
  <si>
    <t>L-25-363-00</t>
  </si>
  <si>
    <t>Padre Azul Reposado</t>
  </si>
  <si>
    <t>9120066430809</t>
  </si>
  <si>
    <t>L-59-046-00</t>
  </si>
  <si>
    <t>Pallavicini Cesanese Lazio Rubillo 2020</t>
  </si>
  <si>
    <t>8008672750249</t>
  </si>
  <si>
    <t>L-59-043-00</t>
  </si>
  <si>
    <t>Pallavicini Frascati Poggio Verde 2019</t>
  </si>
  <si>
    <t>8008672750089</t>
  </si>
  <si>
    <t>L-59-047-00</t>
  </si>
  <si>
    <t>Pallavicini Lazio Cesanese Amarasco 2017</t>
  </si>
  <si>
    <t>8008672750522</t>
  </si>
  <si>
    <t>L-13-338-00</t>
  </si>
  <si>
    <t>Pallini Limoncello</t>
  </si>
  <si>
    <t>8005713352646</t>
  </si>
  <si>
    <t>L-59-247-00</t>
  </si>
  <si>
    <t>Palo Cortado + GB</t>
  </si>
  <si>
    <t>8436530484102</t>
  </si>
  <si>
    <t>L-23-338-00</t>
  </si>
  <si>
    <t>Pampelle Ruby L'Apéro</t>
  </si>
  <si>
    <t>9349454001609</t>
  </si>
  <si>
    <t>L-09-744-00</t>
  </si>
  <si>
    <t>Pampero Anejo Especial</t>
  </si>
  <si>
    <t>8028286000240</t>
  </si>
  <si>
    <t>L-09-745-00</t>
  </si>
  <si>
    <t>8028286000264</t>
  </si>
  <si>
    <t>L-17-551-00</t>
  </si>
  <si>
    <t>Pampero Anejo Seleccion 1938</t>
  </si>
  <si>
    <t>8028286000301</t>
  </si>
  <si>
    <t>L-17-552-00</t>
  </si>
  <si>
    <t>Pampero Aniversario + Leather Bag</t>
  </si>
  <si>
    <t>8028286000325</t>
  </si>
  <si>
    <t>L-09-748-00</t>
  </si>
  <si>
    <t>Pampero Blanco</t>
  </si>
  <si>
    <t>8028286000202</t>
  </si>
  <si>
    <t>L-09-749-00</t>
  </si>
  <si>
    <t>8028286000226</t>
  </si>
  <si>
    <t>L-54-336-00</t>
  </si>
  <si>
    <t>Panda Gin</t>
  </si>
  <si>
    <t>5425020010108</t>
  </si>
  <si>
    <t>L-03-677-00</t>
  </si>
  <si>
    <t>5413216100306</t>
  </si>
  <si>
    <t>L-60-995-00</t>
  </si>
  <si>
    <t>Panda Gin Black Box + 2 Glasses</t>
  </si>
  <si>
    <t>5413214000899</t>
  </si>
  <si>
    <t>L-61-065-00</t>
  </si>
  <si>
    <t>Panda Gin Limited Edition Halloween</t>
  </si>
  <si>
    <t>5413214000837</t>
  </si>
  <si>
    <t>L-59-166-00</t>
  </si>
  <si>
    <t>Paniza Fábula Garnacha Tinto 2020</t>
  </si>
  <si>
    <t>8410451010855</t>
  </si>
  <si>
    <t>L-05-810-00</t>
  </si>
  <si>
    <t>Parade Vieux</t>
  </si>
  <si>
    <t>8710415910611</t>
  </si>
  <si>
    <t>L-05-811-00</t>
  </si>
  <si>
    <t>8710415910604</t>
  </si>
  <si>
    <t>L-56-553-00</t>
  </si>
  <si>
    <t>Pasabahce Monte Carlo Champagne Flute 22,5cl</t>
  </si>
  <si>
    <t>L-00-270-00</t>
  </si>
  <si>
    <t>Pasion Blue</t>
  </si>
  <si>
    <t>8437008952147</t>
  </si>
  <si>
    <t>L-05-019-00</t>
  </si>
  <si>
    <t>Passoa The Passion Drink</t>
  </si>
  <si>
    <t>3035540001740</t>
  </si>
  <si>
    <t>L-05-021-00</t>
  </si>
  <si>
    <t>3035540001825</t>
  </si>
  <si>
    <t>L-05-829-00</t>
  </si>
  <si>
    <t>Pastis 51</t>
  </si>
  <si>
    <t>3047100097643</t>
  </si>
  <si>
    <t>L-25-058-00</t>
  </si>
  <si>
    <t>3047100000247</t>
  </si>
  <si>
    <t>L-05-831-00</t>
  </si>
  <si>
    <t>3047100000230</t>
  </si>
  <si>
    <t>L-05-832-00</t>
  </si>
  <si>
    <t>3047100097209</t>
  </si>
  <si>
    <t>L-00-643-00</t>
  </si>
  <si>
    <t>Pastis Bastidon</t>
  </si>
  <si>
    <t>3014400012164</t>
  </si>
  <si>
    <t>L-05-833-00</t>
  </si>
  <si>
    <t>Patron Anejo + GB</t>
  </si>
  <si>
    <t>721733000715</t>
  </si>
  <si>
    <t>L-60-051-00</t>
  </si>
  <si>
    <t>Patron El Cielo Prestige Silver + GB</t>
  </si>
  <si>
    <t>721733005956</t>
  </si>
  <si>
    <t>L-14-024-00</t>
  </si>
  <si>
    <t>Patron Gran Piedra + GB</t>
  </si>
  <si>
    <t>721733001903</t>
  </si>
  <si>
    <t>L-14-031-00</t>
  </si>
  <si>
    <t>Patron Reposado + GB</t>
  </si>
  <si>
    <t>721733000722</t>
  </si>
  <si>
    <t>L-54-652-00</t>
  </si>
  <si>
    <t>Patron Silver</t>
  </si>
  <si>
    <t>721733000234</t>
  </si>
  <si>
    <t>L-05-850-00</t>
  </si>
  <si>
    <t>Patron Silver + GB</t>
  </si>
  <si>
    <t>721733000739</t>
  </si>
  <si>
    <t>L-56-320-00</t>
  </si>
  <si>
    <t>Patron Silver DF-Label + GB</t>
  </si>
  <si>
    <t>721733002634</t>
  </si>
  <si>
    <t>L-24-044-00</t>
  </si>
  <si>
    <t>L-02-808-00</t>
  </si>
  <si>
    <t>Paul John Bold + GB</t>
  </si>
  <si>
    <t>8904014800712</t>
  </si>
  <si>
    <t>L-03-602-00</t>
  </si>
  <si>
    <t>Paul John Brilliance + GB</t>
  </si>
  <si>
    <t>8904014800699</t>
  </si>
  <si>
    <t>L-53-562-00</t>
  </si>
  <si>
    <t>Paul John Indian Single Malt Nirvana + GB</t>
  </si>
  <si>
    <t>8904014802730</t>
  </si>
  <si>
    <t>L-54-073-00</t>
  </si>
  <si>
    <t>Paul John Select Classic + GB</t>
  </si>
  <si>
    <t>L-21-219-00</t>
  </si>
  <si>
    <t>Peaky Blinder Black Spiced Rum</t>
  </si>
  <si>
    <t>5011166056836</t>
  </si>
  <si>
    <t>L-51-356-00</t>
  </si>
  <si>
    <t>Peat's Beast 30 Years + GB</t>
  </si>
  <si>
    <t>5060414942513</t>
  </si>
  <si>
    <t>L-08-367-00</t>
  </si>
  <si>
    <t>Peat's Beast Cask Strength + GB</t>
  </si>
  <si>
    <t>5060088798539</t>
  </si>
  <si>
    <t>L-15-784-00</t>
  </si>
  <si>
    <t>Peat's Beast PX Sherry Wood Finish + GB</t>
  </si>
  <si>
    <t>5060399681926</t>
  </si>
  <si>
    <t>L-15-785-00</t>
  </si>
  <si>
    <t>Peat's Beast Single Malt Unchillfiltered + GB</t>
  </si>
  <si>
    <t>4006498619805</t>
  </si>
  <si>
    <t>L-04-267-00</t>
  </si>
  <si>
    <t>Pedro Domecq Fino Dry</t>
  </si>
  <si>
    <t>8410023094108</t>
  </si>
  <si>
    <t>L-17-960-00</t>
  </si>
  <si>
    <t>Pedro Domecq Manzanilla</t>
  </si>
  <si>
    <t>8410023094146</t>
  </si>
  <si>
    <t>L-04-268-00</t>
  </si>
  <si>
    <t>Pedro Domecq Medium Dry</t>
  </si>
  <si>
    <t>8410023094122</t>
  </si>
  <si>
    <t>L-59-279-00</t>
  </si>
  <si>
    <t>Pegoes De fonte Do Nico Tinto VR Peninsula De Setubal 2018</t>
  </si>
  <si>
    <t>L-58-996-00</t>
  </si>
  <si>
    <t>Pegoes De fonte Do Nico Tinto VR Peninsula De Setubal 2019</t>
  </si>
  <si>
    <t>L-12-838-00</t>
  </si>
  <si>
    <t>Pellegrino Marsala Fine</t>
  </si>
  <si>
    <t>8004445110708</t>
  </si>
  <si>
    <t>L-59-689-00</t>
  </si>
  <si>
    <t>Pennypacker Bourbon</t>
  </si>
  <si>
    <t>4062400155700</t>
  </si>
  <si>
    <t>L-08-644-00</t>
  </si>
  <si>
    <t>Pepesza Vodka - Tommy Gun</t>
  </si>
  <si>
    <t>5901617008593</t>
  </si>
  <si>
    <t>L-05-823-00</t>
  </si>
  <si>
    <t>Pere Magloire Fine</t>
  </si>
  <si>
    <t>3181250060406</t>
  </si>
  <si>
    <t>L-05-824-00</t>
  </si>
  <si>
    <t>Pere Magloire VSOP</t>
  </si>
  <si>
    <t>3181250067405</t>
  </si>
  <si>
    <t>L-14-061-00</t>
  </si>
  <si>
    <t>Pere Magloire XO + GB</t>
  </si>
  <si>
    <t>3181250113119</t>
  </si>
  <si>
    <t>L-05-812-00</t>
  </si>
  <si>
    <t>Pernod</t>
  </si>
  <si>
    <t>3047100090316</t>
  </si>
  <si>
    <t>L-05-814-00</t>
  </si>
  <si>
    <t>3047100090309</t>
  </si>
  <si>
    <t>L-24-973-00</t>
  </si>
  <si>
    <t>Pernod 68 Absinthe</t>
  </si>
  <si>
    <t>3047100052161</t>
  </si>
  <si>
    <t>Peroni Nastro Azurro</t>
  </si>
  <si>
    <t>L-11-019-00</t>
  </si>
  <si>
    <t>Peroni Red</t>
  </si>
  <si>
    <t>80067955</t>
  </si>
  <si>
    <t>L-58-066-00</t>
  </si>
  <si>
    <t>Perrier Jouet Belle Epoque Brut 2014</t>
  </si>
  <si>
    <t>3113880104212</t>
  </si>
  <si>
    <t>L-50-602-00</t>
  </si>
  <si>
    <t>Perrier Jouet Grand Brut</t>
  </si>
  <si>
    <t>3113880105110</t>
  </si>
  <si>
    <t>L-56-222-00</t>
  </si>
  <si>
    <t>Petrus Boonekamp Bitter Miniature</t>
  </si>
  <si>
    <t>87364262</t>
  </si>
  <si>
    <t>L-00-892-00</t>
  </si>
  <si>
    <t>Peychaud's Bitter</t>
  </si>
  <si>
    <t>088004190187</t>
  </si>
  <si>
    <t>L-57-043-00</t>
  </si>
  <si>
    <t>Philipponnat Royal Reserve Brut</t>
  </si>
  <si>
    <t>3760347081311</t>
  </si>
  <si>
    <t>L-09-694-00</t>
  </si>
  <si>
    <t>Pickering's Gin</t>
  </si>
  <si>
    <t>5060399690003</t>
  </si>
  <si>
    <t>L-55-259-00</t>
  </si>
  <si>
    <t>Pickering's Gin Scottish Botanicals</t>
  </si>
  <si>
    <t>5060399690997</t>
  </si>
  <si>
    <t>L-53-436-00</t>
  </si>
  <si>
    <t>5060399690775</t>
  </si>
  <si>
    <t>L-17-561-00</t>
  </si>
  <si>
    <t>Pickering's Navy Strength Gin</t>
  </si>
  <si>
    <t>5060399690027</t>
  </si>
  <si>
    <t>L-53-439-00</t>
  </si>
  <si>
    <t>Pickering's Original 1947</t>
  </si>
  <si>
    <t>5060399690072</t>
  </si>
  <si>
    <t>L-23-176-00</t>
  </si>
  <si>
    <t>Pickering's Sloe Gin</t>
  </si>
  <si>
    <t>5060399690553</t>
  </si>
  <si>
    <t>L-05-169-00</t>
  </si>
  <si>
    <t>Picon Amer</t>
  </si>
  <si>
    <t>5010103234993</t>
  </si>
  <si>
    <t>L-05-171-00</t>
  </si>
  <si>
    <t>Picon Biere</t>
  </si>
  <si>
    <t>5010103931502</t>
  </si>
  <si>
    <t>L-53-433-00</t>
  </si>
  <si>
    <t>Picon Club A L'Orange</t>
  </si>
  <si>
    <t>5010103931519</t>
  </si>
  <si>
    <t>L-52-205-00</t>
  </si>
  <si>
    <t>Pierre Ferrand Curacao</t>
  </si>
  <si>
    <t>3460410528858</t>
  </si>
  <si>
    <t>L-15-802-00</t>
  </si>
  <si>
    <t>Pig's Nose + GB</t>
  </si>
  <si>
    <t>5011311090999</t>
  </si>
  <si>
    <t>L-25-178-00</t>
  </si>
  <si>
    <t>Pimento Spicy Ginger Beer</t>
  </si>
  <si>
    <t>3244851000421</t>
  </si>
  <si>
    <t>L-05-008-00</t>
  </si>
  <si>
    <t>Pimm's No.1</t>
  </si>
  <si>
    <t>5010262070043</t>
  </si>
  <si>
    <t>L-05-010-00</t>
  </si>
  <si>
    <t>5010262100030</t>
  </si>
  <si>
    <t>L-55-879-00</t>
  </si>
  <si>
    <t>5010262701961</t>
  </si>
  <si>
    <t>L-58-797-00</t>
  </si>
  <si>
    <t>Pinaq Blue</t>
  </si>
  <si>
    <t>673143615051</t>
  </si>
  <si>
    <t>L-25-262-00</t>
  </si>
  <si>
    <t>611851664466</t>
  </si>
  <si>
    <t>L-51-383-00</t>
  </si>
  <si>
    <t>Pinaq Colada</t>
  </si>
  <si>
    <t>713091944480</t>
  </si>
  <si>
    <t>L-50-357-00</t>
  </si>
  <si>
    <t>713091944473</t>
  </si>
  <si>
    <t>L-51-384-00</t>
  </si>
  <si>
    <t>Pinaq Gold</t>
  </si>
  <si>
    <t>713091944466</t>
  </si>
  <si>
    <t>L-50-358-00</t>
  </si>
  <si>
    <t>051497057275</t>
  </si>
  <si>
    <t>L-51-431-00</t>
  </si>
  <si>
    <t>Pinaq Orange</t>
  </si>
  <si>
    <t>742521151051</t>
  </si>
  <si>
    <t>L-51-398-00</t>
  </si>
  <si>
    <t>Pinaq Rose</t>
  </si>
  <si>
    <t>713091944503</t>
  </si>
  <si>
    <t>L-50-359-00</t>
  </si>
  <si>
    <t>713091944497</t>
  </si>
  <si>
    <t>L-18-188-00</t>
  </si>
  <si>
    <t>Pineau Hardy Coq d'Or Blanc</t>
  </si>
  <si>
    <t>3104052010158</t>
  </si>
  <si>
    <t>L-18-189-00</t>
  </si>
  <si>
    <t>Pineau Hardy Coq d'Or Rose</t>
  </si>
  <si>
    <t>3104052110049</t>
  </si>
  <si>
    <t>L-09-711-00</t>
  </si>
  <si>
    <t>Pink 47</t>
  </si>
  <si>
    <t>5011995000802</t>
  </si>
  <si>
    <t>L-17-566-00</t>
  </si>
  <si>
    <t>Pink Royal</t>
  </si>
  <si>
    <t>5011995002752</t>
  </si>
  <si>
    <t>L-04-474-00</t>
  </si>
  <si>
    <t>Piper Heidsieck Brut</t>
  </si>
  <si>
    <t>3018334100003</t>
  </si>
  <si>
    <t>L-18-193-00</t>
  </si>
  <si>
    <t>Piper Heidsieck Brut Lipstick Edition + GB</t>
  </si>
  <si>
    <t>3018333006917</t>
  </si>
  <si>
    <t>L-25-807-00</t>
  </si>
  <si>
    <t>Piper Heidsieck Cuvee Brut</t>
  </si>
  <si>
    <t>L-57-302-00</t>
  </si>
  <si>
    <t>Piper Heidsieck Summer Limited Edition + GB</t>
  </si>
  <si>
    <t>L-17-573-00</t>
  </si>
  <si>
    <t>Pirate’s Grog 5 Years</t>
  </si>
  <si>
    <t>5573063218231</t>
  </si>
  <si>
    <t>L-51-350-00</t>
  </si>
  <si>
    <t>Pirate's Grog Honey Spiced Rum</t>
  </si>
  <si>
    <t>7427135986208</t>
  </si>
  <si>
    <t>L-51-349-00</t>
  </si>
  <si>
    <t>Pirate's Grog Pineapple Spiced Rum</t>
  </si>
  <si>
    <t>7427135986215</t>
  </si>
  <si>
    <t>L-05-001-00</t>
  </si>
  <si>
    <t>Pisang Ambon</t>
  </si>
  <si>
    <t>8716000968869</t>
  </si>
  <si>
    <t>L-05-003-00</t>
  </si>
  <si>
    <t>8716000968876</t>
  </si>
  <si>
    <t>L-05-807-00</t>
  </si>
  <si>
    <t>Pisco Capel Especial</t>
  </si>
  <si>
    <t>7802110002591</t>
  </si>
  <si>
    <t>L-02-573-00</t>
  </si>
  <si>
    <t>Pisco Capel Sour Con Limon</t>
  </si>
  <si>
    <t>7802110001143</t>
  </si>
  <si>
    <t>L-05-817-00</t>
  </si>
  <si>
    <t>Pitu Cachaca Aguardiente</t>
  </si>
  <si>
    <t>4000269003428</t>
  </si>
  <si>
    <t>L-05-819-00</t>
  </si>
  <si>
    <t>4000269003442</t>
  </si>
  <si>
    <t>L-17-589-00</t>
  </si>
  <si>
    <t>Plantation 3 Stars</t>
  </si>
  <si>
    <t>3460410529053</t>
  </si>
  <si>
    <t>L-52-056-00</t>
  </si>
  <si>
    <t>Plantation 5 Years</t>
  </si>
  <si>
    <t>3460410527868</t>
  </si>
  <si>
    <t>3460410531292</t>
  </si>
  <si>
    <t>L-17-600-00</t>
  </si>
  <si>
    <t>Plantation Gran Anejo Guatamala &amp; Belize + GB</t>
  </si>
  <si>
    <t>695521151944</t>
  </si>
  <si>
    <t>L-17-598-00</t>
  </si>
  <si>
    <t>3460410529909</t>
  </si>
  <si>
    <t>L-09-730-00</t>
  </si>
  <si>
    <t>Plantation Grande Reserve</t>
  </si>
  <si>
    <t>3460410521729</t>
  </si>
  <si>
    <t>L-22-421-00</t>
  </si>
  <si>
    <t>Plantation Isle Of Fiji</t>
  </si>
  <si>
    <t>3460410531650</t>
  </si>
  <si>
    <t>L-09-737-00</t>
  </si>
  <si>
    <t>Plantation Original Dark</t>
  </si>
  <si>
    <t>3460410524423</t>
  </si>
  <si>
    <t>L-09-736-00</t>
  </si>
  <si>
    <t>Plantation Overproof O.F.T.D.</t>
  </si>
  <si>
    <t>3460410530493</t>
  </si>
  <si>
    <t>L-09-739-00</t>
  </si>
  <si>
    <t>Plantation Pineapple</t>
  </si>
  <si>
    <t>3460410529862</t>
  </si>
  <si>
    <t>L-61-188-00</t>
  </si>
  <si>
    <t>Plantation Sealander</t>
  </si>
  <si>
    <t>3460410537799</t>
  </si>
  <si>
    <t>L-57-007-00</t>
  </si>
  <si>
    <t>Plantation Stiggins Fancy Smoky Formula + GB</t>
  </si>
  <si>
    <t>3460410533241</t>
  </si>
  <si>
    <t>L-09-743-00</t>
  </si>
  <si>
    <t>Plantation Xaymaca Special Dry</t>
  </si>
  <si>
    <t>3460410530981</t>
  </si>
  <si>
    <t>L-57-407-00</t>
  </si>
  <si>
    <t>Plantation XO 20Th Anniversary + 2 Glasses</t>
  </si>
  <si>
    <t>3460410533524</t>
  </si>
  <si>
    <t>L-09-721-00</t>
  </si>
  <si>
    <t>Plantation XO 20Th Anniversary + GB</t>
  </si>
  <si>
    <t>3460410528025</t>
  </si>
  <si>
    <t>L-05-858-00</t>
  </si>
  <si>
    <t>Plantiac Vieux</t>
  </si>
  <si>
    <t>8711114280050</t>
  </si>
  <si>
    <t>L-15-806-00</t>
  </si>
  <si>
    <t>Platte Valley Corn 3 years</t>
  </si>
  <si>
    <t>085592121746</t>
  </si>
  <si>
    <t>L-09-716-00</t>
  </si>
  <si>
    <t>Plymouth Navy Strength</t>
  </si>
  <si>
    <t>5000299608050</t>
  </si>
  <si>
    <t>L-24-974-00</t>
  </si>
  <si>
    <t>Pol Roger Brut Reserve + GB</t>
  </si>
  <si>
    <t>3260923082003</t>
  </si>
  <si>
    <t>3260923012000</t>
  </si>
  <si>
    <t>L-02-588-00</t>
  </si>
  <si>
    <t>Polar Limes Erdbeer</t>
  </si>
  <si>
    <t>4038600098925</t>
  </si>
  <si>
    <t>L-59-453-00</t>
  </si>
  <si>
    <t>Poliakov Vodka</t>
  </si>
  <si>
    <t>3147697511505</t>
  </si>
  <si>
    <t>L-01-310-00</t>
  </si>
  <si>
    <t>3147690061007</t>
  </si>
  <si>
    <t>L-09-691-00</t>
  </si>
  <si>
    <t>3147690059004</t>
  </si>
  <si>
    <t>L-54-808-00</t>
  </si>
  <si>
    <t>3147699105160</t>
  </si>
  <si>
    <t>L-60-232-00</t>
  </si>
  <si>
    <t>Pomada Xoriguer Gin &amp; Lemonade PET</t>
  </si>
  <si>
    <t>8411038051520</t>
  </si>
  <si>
    <t>L-54-282-00</t>
  </si>
  <si>
    <t>Pommery Brut Rose</t>
  </si>
  <si>
    <t>3352370002052</t>
  </si>
  <si>
    <t>L-24-059-00</t>
  </si>
  <si>
    <t>Pommery Brut Royal</t>
  </si>
  <si>
    <t>3352370002823</t>
  </si>
  <si>
    <t>L-04-476-00</t>
  </si>
  <si>
    <t>3352370002830</t>
  </si>
  <si>
    <t>L-52-493-00</t>
  </si>
  <si>
    <t>Ponche Caballero NRF</t>
  </si>
  <si>
    <t>8410863022125</t>
  </si>
  <si>
    <t>L-19-276-00</t>
  </si>
  <si>
    <t>Ponche Caribe Cream</t>
  </si>
  <si>
    <t>625543309733</t>
  </si>
  <si>
    <t>L-19-277-00</t>
  </si>
  <si>
    <t>Ponche Caribe Pistachio</t>
  </si>
  <si>
    <t>625543320110</t>
  </si>
  <si>
    <t>L-05-014-00</t>
  </si>
  <si>
    <t>Ponche Kuba</t>
  </si>
  <si>
    <t>9501007301509</t>
  </si>
  <si>
    <t>L-57-019-00</t>
  </si>
  <si>
    <t>Pongo Rum Punch Pineapple &amp; Lime</t>
  </si>
  <si>
    <t>3770011869138</t>
  </si>
  <si>
    <t>L-15-808-00</t>
  </si>
  <si>
    <t>Port Askaig 8 Years + GB</t>
  </si>
  <si>
    <t>5060188982098</t>
  </si>
  <si>
    <t>L-53-112-00</t>
  </si>
  <si>
    <t>Porter's Modern Classic</t>
  </si>
  <si>
    <t>797776476893</t>
  </si>
  <si>
    <t>L-53-109-00</t>
  </si>
  <si>
    <t>Porter's Orchard</t>
  </si>
  <si>
    <t>5060732920033</t>
  </si>
  <si>
    <t>L-52-364-00</t>
  </si>
  <si>
    <t>Portofino Dry Gin</t>
  </si>
  <si>
    <t>7640171980058</t>
  </si>
  <si>
    <t>L-53-942-00</t>
  </si>
  <si>
    <t>Poseidon Dry Gin</t>
  </si>
  <si>
    <t>8710631121273</t>
  </si>
  <si>
    <t>L-01-138-00</t>
  </si>
  <si>
    <t>8710631120276</t>
  </si>
  <si>
    <t>L-16-737-00</t>
  </si>
  <si>
    <t>Pott Rum 54</t>
  </si>
  <si>
    <t>4003310012455</t>
  </si>
  <si>
    <t>L-09-774-00</t>
  </si>
  <si>
    <t>Pravda</t>
  </si>
  <si>
    <t>5908234674125</t>
  </si>
  <si>
    <t>L-59-128-00</t>
  </si>
  <si>
    <t>5908234674132</t>
  </si>
  <si>
    <t>L-18-769-00</t>
  </si>
  <si>
    <t>5908234674194</t>
  </si>
  <si>
    <t>L-18-771-00</t>
  </si>
  <si>
    <t>Pravda Cherry</t>
  </si>
  <si>
    <t>5901811521010</t>
  </si>
  <si>
    <t>L-18-773-00</t>
  </si>
  <si>
    <t>Pravda Coconut</t>
  </si>
  <si>
    <t>5901811521034</t>
  </si>
  <si>
    <t>L-18-775-00</t>
  </si>
  <si>
    <t>Pravda Orange</t>
  </si>
  <si>
    <t>5901811521041</t>
  </si>
  <si>
    <t>L-18-776-00</t>
  </si>
  <si>
    <t>Pravda Peach</t>
  </si>
  <si>
    <t>5901811521058</t>
  </si>
  <si>
    <t>L-09-505-00</t>
  </si>
  <si>
    <t>Precious Vodka + GB</t>
  </si>
  <si>
    <t>3800009406882</t>
  </si>
  <si>
    <t>L-17-651-00</t>
  </si>
  <si>
    <t>Precious Vodka Mini</t>
  </si>
  <si>
    <t>3800009416911</t>
  </si>
  <si>
    <t>L-55-643-00</t>
  </si>
  <si>
    <t>Presidente Marti 15 Years + GB</t>
  </si>
  <si>
    <t>7466871102428</t>
  </si>
  <si>
    <t>L-55-644-00</t>
  </si>
  <si>
    <t>Presidente Marti 19 Years Solera + GB</t>
  </si>
  <si>
    <t>7466871102435</t>
  </si>
  <si>
    <t>L-09-697-00</t>
  </si>
  <si>
    <t>Presidente Marti 23 Years + GB</t>
  </si>
  <si>
    <t>7466871101711</t>
  </si>
  <si>
    <t>L-53-292-00</t>
  </si>
  <si>
    <t>Presidente Marti Gran Anejo</t>
  </si>
  <si>
    <t>7466871102411</t>
  </si>
  <si>
    <t>L-15-817-00</t>
  </si>
  <si>
    <t>Proper No. Twelve Irish Whiskey</t>
  </si>
  <si>
    <t>811538019576</t>
  </si>
  <si>
    <t>L-24-882-00</t>
  </si>
  <si>
    <t>5391533970072</t>
  </si>
  <si>
    <t>L-58-969-00</t>
  </si>
  <si>
    <t>Puerto de Indias Black Gin</t>
  </si>
  <si>
    <t>L-10-032-00</t>
  </si>
  <si>
    <t>Puerto De Indias Gin Strawberry</t>
  </si>
  <si>
    <t>8437004142115</t>
  </si>
  <si>
    <t>L-24-365-00</t>
  </si>
  <si>
    <t>8437004142733</t>
  </si>
  <si>
    <t>L-04-250-00</t>
  </si>
  <si>
    <t>Punt E Mes</t>
  </si>
  <si>
    <t>8001710100129</t>
  </si>
  <si>
    <t>L-58-591-00</t>
  </si>
  <si>
    <t>Pure Divine</t>
  </si>
  <si>
    <t>3263280123914</t>
  </si>
  <si>
    <t>L-09-755-00</t>
  </si>
  <si>
    <t>Puschkin Black Berries</t>
  </si>
  <si>
    <t>4008669023527</t>
  </si>
  <si>
    <t>L-09-757-00</t>
  </si>
  <si>
    <t>4008669023015</t>
  </si>
  <si>
    <t>L-09-758-00</t>
  </si>
  <si>
    <t>Puschkin Nuts &amp; Nougat</t>
  </si>
  <si>
    <t>4008669013009</t>
  </si>
  <si>
    <t>L-59-306-00</t>
  </si>
  <si>
    <t>Puschkin Passion Fruit</t>
  </si>
  <si>
    <t>4008669142020</t>
  </si>
  <si>
    <t>L-09-760-00</t>
  </si>
  <si>
    <t>Puschkin Red</t>
  </si>
  <si>
    <t>4008669021523</t>
  </si>
  <si>
    <t>L-09-762-00</t>
  </si>
  <si>
    <t>4008669021615</t>
  </si>
  <si>
    <t>L-09-763-00</t>
  </si>
  <si>
    <t>Puschkin Time Warp</t>
  </si>
  <si>
    <t>4008669025521</t>
  </si>
  <si>
    <t>L-09-765-00</t>
  </si>
  <si>
    <t>Puschkin Vodka</t>
  </si>
  <si>
    <t>4008669016024</t>
  </si>
  <si>
    <t>L-09-766-00</t>
  </si>
  <si>
    <t>4008669016697</t>
  </si>
  <si>
    <t>L-17-670-00</t>
  </si>
  <si>
    <t>Puschkin Water Melon</t>
  </si>
  <si>
    <t>4008669390209</t>
  </si>
  <si>
    <t>L-09-767-00</t>
  </si>
  <si>
    <t>Puschkin Whipped Cream</t>
  </si>
  <si>
    <t>4008669027549</t>
  </si>
  <si>
    <t>L-24-598-00</t>
  </si>
  <si>
    <t>Pusser's 15 Years + GB</t>
  </si>
  <si>
    <t>088320053371</t>
  </si>
  <si>
    <t>L-59-948-00</t>
  </si>
  <si>
    <t>Pusser's Coronation Reserve British Navy Rum Limited Edition</t>
  </si>
  <si>
    <t>5060577610199</t>
  </si>
  <si>
    <t>L-60-789-00</t>
  </si>
  <si>
    <t>Pusser's Gunpowder Proof Spiced</t>
  </si>
  <si>
    <t>5060927540015</t>
  </si>
  <si>
    <t>L-10-059-00</t>
  </si>
  <si>
    <t>Pusser's Navy Rum Gunpowder Proof</t>
  </si>
  <si>
    <t>088320005110</t>
  </si>
  <si>
    <t>L-11-182-00</t>
  </si>
  <si>
    <t>Pusser's Navy Rum Original Admiralty Rum</t>
  </si>
  <si>
    <t>088320005400</t>
  </si>
  <si>
    <t>L-51-742-00</t>
  </si>
  <si>
    <t>Pusser's Rum Select Aged 151</t>
  </si>
  <si>
    <t>088320005134</t>
  </si>
  <si>
    <t>L-16-740-00</t>
  </si>
  <si>
    <t>Pyrat XO</t>
  </si>
  <si>
    <t>721733100088</t>
  </si>
  <si>
    <t>L-16-733-00</t>
  </si>
  <si>
    <t>Quorhum 30 Anniversario + GB</t>
  </si>
  <si>
    <t>7466871100042</t>
  </si>
  <si>
    <t>L-58-492-00</t>
  </si>
  <si>
    <t>R.L. Seale's 10 Years</t>
  </si>
  <si>
    <t>08754905</t>
  </si>
  <si>
    <t>L-53-898-00</t>
  </si>
  <si>
    <t>Raki Tekirdag Gold NRF</t>
  </si>
  <si>
    <t>8697530212588</t>
  </si>
  <si>
    <t>L-05-870-00</t>
  </si>
  <si>
    <t>8697530204675</t>
  </si>
  <si>
    <t>8697530213738</t>
  </si>
  <si>
    <t>L-52-944-00</t>
  </si>
  <si>
    <t>Raki Tekirdag No.10 NRF</t>
  </si>
  <si>
    <t>L-02-692-00</t>
  </si>
  <si>
    <t>Raki Tekirdag NRF</t>
  </si>
  <si>
    <t>8697530200066</t>
  </si>
  <si>
    <t>L-52-454-00</t>
  </si>
  <si>
    <t>8697530201582</t>
  </si>
  <si>
    <t>L-02-665-00</t>
  </si>
  <si>
    <t>Raki Tekirdag Trakya Serisi NRF</t>
  </si>
  <si>
    <t>8697530209465</t>
  </si>
  <si>
    <t>L-21-291-00</t>
  </si>
  <si>
    <t>Raki Yeni Ala NRF</t>
  </si>
  <si>
    <t>8697530212557</t>
  </si>
  <si>
    <t>L-52-943-00</t>
  </si>
  <si>
    <t>8697530211239</t>
  </si>
  <si>
    <t>L-52-327-00</t>
  </si>
  <si>
    <t>Raki Yeni NRF</t>
  </si>
  <si>
    <t>8697530200103</t>
  </si>
  <si>
    <t>L-52-040-00</t>
  </si>
  <si>
    <t>8697530200226</t>
  </si>
  <si>
    <t>L-21-292-00</t>
  </si>
  <si>
    <t>Raki Yeni Seri NRF</t>
  </si>
  <si>
    <t>8697530209441</t>
  </si>
  <si>
    <t>L-05-163-00</t>
  </si>
  <si>
    <t>Ramazzotti Amaro</t>
  </si>
  <si>
    <t>8006550301040</t>
  </si>
  <si>
    <t>L-02-611-00</t>
  </si>
  <si>
    <t>8006550302016</t>
  </si>
  <si>
    <t>L-50-623-00</t>
  </si>
  <si>
    <t>Ramazzotti Crema</t>
  </si>
  <si>
    <t>4005971394406</t>
  </si>
  <si>
    <t>L-02-618-00</t>
  </si>
  <si>
    <t>Ramazzotti Sambuca</t>
  </si>
  <si>
    <t>8006550317089</t>
  </si>
  <si>
    <t>L-50-980-00</t>
  </si>
  <si>
    <t>Rammstein Gin</t>
  </si>
  <si>
    <t>5712718003208</t>
  </si>
  <si>
    <t>L-55-616-00</t>
  </si>
  <si>
    <t>Rammstein Gin Navy Strength</t>
  </si>
  <si>
    <t>5712718003222</t>
  </si>
  <si>
    <t>L-57-511-00</t>
  </si>
  <si>
    <t>Rammstein Pink Gin Edition 2</t>
  </si>
  <si>
    <t>5712718006940</t>
  </si>
  <si>
    <t>L-08-622-00</t>
  </si>
  <si>
    <t>Rammstein Rum + GB</t>
  </si>
  <si>
    <t>5712718000764</t>
  </si>
  <si>
    <t>L-55-622-00</t>
  </si>
  <si>
    <t>5712718002409</t>
  </si>
  <si>
    <t>L-57-010-00</t>
  </si>
  <si>
    <t>Rammstein Rum French Ex-Sauternes Cask Finish + GB</t>
  </si>
  <si>
    <t>5712718006384</t>
  </si>
  <si>
    <t>L-58-640-00</t>
  </si>
  <si>
    <t>Rammstein Rum Port Cask Edition + GB</t>
  </si>
  <si>
    <t>5712718007299</t>
  </si>
  <si>
    <t>L-55-617-00</t>
  </si>
  <si>
    <t>Rammstein Sloe Gin 1st Edition</t>
  </si>
  <si>
    <t>5712718004687</t>
  </si>
  <si>
    <t>L-05-105-00</t>
  </si>
  <si>
    <t>Rammstein Tequila</t>
  </si>
  <si>
    <t>4250699800009</t>
  </si>
  <si>
    <t>L-55-618-00</t>
  </si>
  <si>
    <t>Rammstein Vodka</t>
  </si>
  <si>
    <t>5712718004359</t>
  </si>
  <si>
    <t>L-53-066-00</t>
  </si>
  <si>
    <t>Rammstein Vodka Feuer &amp; Wasser Red</t>
  </si>
  <si>
    <t>4250699810510</t>
  </si>
  <si>
    <t>L-53-064-00</t>
  </si>
  <si>
    <t>Rammstein Vodka Feuer &amp; Wasser White</t>
  </si>
  <si>
    <t>L-55-619-00</t>
  </si>
  <si>
    <t>Rammstein Whiskey</t>
  </si>
  <si>
    <t>5712718004373</t>
  </si>
  <si>
    <t>L-04-062-00</t>
  </si>
  <si>
    <t>Rammsteiner Pilsner</t>
  </si>
  <si>
    <t>4250699824494</t>
  </si>
  <si>
    <t>L-21-301-00</t>
  </si>
  <si>
    <t>Raven</t>
  </si>
  <si>
    <t>5060479940066</t>
  </si>
  <si>
    <t>L-51-332-00</t>
  </si>
  <si>
    <t>Rebel Yell Small Batch Reserve</t>
  </si>
  <si>
    <t>088352130996</t>
  </si>
  <si>
    <t>L-12-542-00</t>
  </si>
  <si>
    <t>Red Bull Bottle</t>
  </si>
  <si>
    <t>90162947</t>
  </si>
  <si>
    <t>L-57-037-00</t>
  </si>
  <si>
    <t>Red Cask 12 Years Mannochmore + GB</t>
  </si>
  <si>
    <t>L-06-857-00</t>
  </si>
  <si>
    <t>Redbreast 12 Years + GB</t>
  </si>
  <si>
    <t>5011007008345</t>
  </si>
  <si>
    <t>L-06-871-00</t>
  </si>
  <si>
    <t>Redbreast 15 Years + GB</t>
  </si>
  <si>
    <t>5011007019518</t>
  </si>
  <si>
    <t>L-06-873-00</t>
  </si>
  <si>
    <t>Redbreast 21 Years + GB</t>
  </si>
  <si>
    <t>5011007024970</t>
  </si>
  <si>
    <t>L-25-122-00</t>
  </si>
  <si>
    <t>Redbreast Lustau Edition + GB</t>
  </si>
  <si>
    <t>5011007015787</t>
  </si>
  <si>
    <t>L-11-247-00</t>
  </si>
  <si>
    <t>Relicario Peated Finish + GB</t>
  </si>
  <si>
    <t>8438001407757</t>
  </si>
  <si>
    <t>L-09-852-00</t>
  </si>
  <si>
    <t>Relicario Superior + GB</t>
  </si>
  <si>
    <t>8438001405883</t>
  </si>
  <si>
    <t>L-21-314-00</t>
  </si>
  <si>
    <t>Relicario Supremo + GB</t>
  </si>
  <si>
    <t>8438001406620</t>
  </si>
  <si>
    <t>L-05-882-00</t>
  </si>
  <si>
    <t>Remy Martin 1738 Accord Royal + GB</t>
  </si>
  <si>
    <t>3024480001781</t>
  </si>
  <si>
    <t>L-53-891-00</t>
  </si>
  <si>
    <t>Remy Martin Louis XIII + GB</t>
  </si>
  <si>
    <t>3024480002191</t>
  </si>
  <si>
    <t>L-59-547-00</t>
  </si>
  <si>
    <t>Remy Martin VSOP</t>
  </si>
  <si>
    <t>3024482270109</t>
  </si>
  <si>
    <t>L-52-256-00</t>
  </si>
  <si>
    <t>L-55-833-00</t>
  </si>
  <si>
    <t>3024482295102</t>
  </si>
  <si>
    <t>L-05-902-00</t>
  </si>
  <si>
    <t>Remy Martin VSOP + GB</t>
  </si>
  <si>
    <t>3024482295126</t>
  </si>
  <si>
    <t>3024480004522</t>
  </si>
  <si>
    <t>L-05-908-00</t>
  </si>
  <si>
    <t>Remy Martin XO + GB</t>
  </si>
  <si>
    <t>L-05-912-00</t>
  </si>
  <si>
    <t>L-60-903-00</t>
  </si>
  <si>
    <t>Remy Martin XO Limited Edition + GB</t>
  </si>
  <si>
    <t>L-05-859-00</t>
  </si>
  <si>
    <t>Ricard</t>
  </si>
  <si>
    <t>3163937011000</t>
  </si>
  <si>
    <t>L-05-862-00</t>
  </si>
  <si>
    <t>3163937010003</t>
  </si>
  <si>
    <t>L-05-863-00</t>
  </si>
  <si>
    <t>L-52-483-00</t>
  </si>
  <si>
    <t>Ridgemont 1792 Bourbon Small Batch</t>
  </si>
  <si>
    <t>080660001203</t>
  </si>
  <si>
    <t>L-59-050-00</t>
  </si>
  <si>
    <t>Ridolfi  Chianti Rochetto 2020</t>
  </si>
  <si>
    <t>8388766425773</t>
  </si>
  <si>
    <t>L-59-051-00</t>
  </si>
  <si>
    <t>Ridolfi  Rosso di Montalcino 2019</t>
  </si>
  <si>
    <t>8033028556268</t>
  </si>
  <si>
    <t>L-59-049-00</t>
  </si>
  <si>
    <t>Ridolfi Brunello di Montalcino 2015</t>
  </si>
  <si>
    <t>8033028552468</t>
  </si>
  <si>
    <t>L-23-657-00</t>
  </si>
  <si>
    <t>Riga Black Balsam Classic</t>
  </si>
  <si>
    <t>4750021101281</t>
  </si>
  <si>
    <t>L-23-676-00</t>
  </si>
  <si>
    <t>Riga Black Balsam Currant</t>
  </si>
  <si>
    <t>4750021537288</t>
  </si>
  <si>
    <t>L-51-496-00</t>
  </si>
  <si>
    <t>Rittenhouse Straight Rye 100 Proof</t>
  </si>
  <si>
    <t>096749702756</t>
  </si>
  <si>
    <t>L-09-474-00</t>
  </si>
  <si>
    <t>Roberto Cavalli</t>
  </si>
  <si>
    <t>8003405002558</t>
  </si>
  <si>
    <t>L-17-680-00</t>
  </si>
  <si>
    <t>Roberto Cavalli Black Edition</t>
  </si>
  <si>
    <t>8003405006082</t>
  </si>
  <si>
    <t>L-17-678-00</t>
  </si>
  <si>
    <t>Roberto Cavalli Gold Edition</t>
  </si>
  <si>
    <t>8003405006204</t>
  </si>
  <si>
    <t>L-00-818-00</t>
  </si>
  <si>
    <t>Rochenac VS</t>
  </si>
  <si>
    <t>3104051216445</t>
  </si>
  <si>
    <t>L-00-817-00</t>
  </si>
  <si>
    <t>Rochenac VSOP</t>
  </si>
  <si>
    <t>3104051226192</t>
  </si>
  <si>
    <t>L-05-034-00</t>
  </si>
  <si>
    <t>Rocketshot</t>
  </si>
  <si>
    <t>8714432170102</t>
  </si>
  <si>
    <t>L-57-433-00</t>
  </si>
  <si>
    <t>Rocketshot Orange Star</t>
  </si>
  <si>
    <t>8714432171895</t>
  </si>
  <si>
    <t>L-05-032-00</t>
  </si>
  <si>
    <t>Rocketshot Pink</t>
  </si>
  <si>
    <t>8714432171727</t>
  </si>
  <si>
    <t>L-05-033-00</t>
  </si>
  <si>
    <t>Rocketshot Sour</t>
  </si>
  <si>
    <t>8714432171208</t>
  </si>
  <si>
    <t>L-57-573-00</t>
  </si>
  <si>
    <t>Rockstar Both Barrels Cask Strength Malt Whisky</t>
  </si>
  <si>
    <t>5060630900083</t>
  </si>
  <si>
    <t>L-18-987-00</t>
  </si>
  <si>
    <t>Rodnik Classic</t>
  </si>
  <si>
    <t>8414771859514</t>
  </si>
  <si>
    <t>L-06-876-00</t>
  </si>
  <si>
    <t>Roe &amp; Co</t>
  </si>
  <si>
    <t>5010103940184</t>
  </si>
  <si>
    <t>L-02-861-00</t>
  </si>
  <si>
    <t>Ron Arehucas Carta Oro</t>
  </si>
  <si>
    <t>8410382001038</t>
  </si>
  <si>
    <t>L-02-862-00</t>
  </si>
  <si>
    <t>8410382001014</t>
  </si>
  <si>
    <t>L-60-961-00</t>
  </si>
  <si>
    <t>Ron Arehucas Carta Oro NRF</t>
  </si>
  <si>
    <t>L-18-695-00</t>
  </si>
  <si>
    <t>Ron Malteco 10 Years + GB</t>
  </si>
  <si>
    <t>8009366297156</t>
  </si>
  <si>
    <t>L-25-425-00</t>
  </si>
  <si>
    <t>Ron Malteco 11 Years + GB</t>
  </si>
  <si>
    <t>8009366300573</t>
  </si>
  <si>
    <t>L-17-718-00</t>
  </si>
  <si>
    <t>Ron Malteco 15 Years + GB</t>
  </si>
  <si>
    <t>8009366297255</t>
  </si>
  <si>
    <t>L-18-697-00</t>
  </si>
  <si>
    <t>Ron Malteco 25 Years + GB</t>
  </si>
  <si>
    <t>8009366300085</t>
  </si>
  <si>
    <t>L-53-269-00</t>
  </si>
  <si>
    <t>Ron Miel Artemi NRF</t>
  </si>
  <si>
    <t>8411748000856</t>
  </si>
  <si>
    <t>8410382001359</t>
  </si>
  <si>
    <t>L-54-687-00</t>
  </si>
  <si>
    <t>Ron Miel Indias NRF</t>
  </si>
  <si>
    <t>8411748000641</t>
  </si>
  <si>
    <t>Ron Miel Tobacco</t>
  </si>
  <si>
    <t>L-57-751-00</t>
  </si>
  <si>
    <t>8414037933064</t>
  </si>
  <si>
    <t>L-55-649-00</t>
  </si>
  <si>
    <t>Ron Miel Tobacco NRF</t>
  </si>
  <si>
    <t>8414037215344</t>
  </si>
  <si>
    <t>L-11-789-00</t>
  </si>
  <si>
    <t>Ron Millonario XO Reserva Special + GB</t>
  </si>
  <si>
    <t>8033749400086</t>
  </si>
  <si>
    <t>L-23-677-00</t>
  </si>
  <si>
    <t>Ron Piet 10 Years</t>
  </si>
  <si>
    <t>4280001759602</t>
  </si>
  <si>
    <t>L-56-279-00</t>
  </si>
  <si>
    <t>Rooster Rojo Reposado</t>
  </si>
  <si>
    <t>7503023613217</t>
  </si>
  <si>
    <t>L-56-751-00</t>
  </si>
  <si>
    <t>Rosativo Aperitif</t>
  </si>
  <si>
    <t>4270003203401</t>
  </si>
  <si>
    <t>L-56-224-00</t>
  </si>
  <si>
    <t>7640171035475</t>
  </si>
  <si>
    <t>L-54-942-00</t>
  </si>
  <si>
    <t>Royal Brackla 18 Years + GB</t>
  </si>
  <si>
    <t>7640171035604</t>
  </si>
  <si>
    <t>L-03-545-00</t>
  </si>
  <si>
    <t>Royal Lochnagar 12 Years + GB</t>
  </si>
  <si>
    <t>5000281004686</t>
  </si>
  <si>
    <t>L-54-910-00</t>
  </si>
  <si>
    <t>Rubis Blanc</t>
  </si>
  <si>
    <t>7104387742997</t>
  </si>
  <si>
    <t>L-04-511-00</t>
  </si>
  <si>
    <t>Ruinart Blanc De Blancs</t>
  </si>
  <si>
    <t>3185370303405</t>
  </si>
  <si>
    <t>3185370712009</t>
  </si>
  <si>
    <t>L-51-126-00</t>
  </si>
  <si>
    <t>Ruinart Blanc de Blancs Second Skin</t>
  </si>
  <si>
    <t>L-56-750-00</t>
  </si>
  <si>
    <t>Ruinart Brut</t>
  </si>
  <si>
    <t>3185370283905</t>
  </si>
  <si>
    <t>L-59-349-00</t>
  </si>
  <si>
    <t>3185370288610</t>
  </si>
  <si>
    <t>L-04-522-00</t>
  </si>
  <si>
    <t>Ruinart Rose</t>
  </si>
  <si>
    <t>3185370303320</t>
  </si>
  <si>
    <t>L-51-185-00</t>
  </si>
  <si>
    <t>Ruinart Rose Second Skin</t>
  </si>
  <si>
    <t>3185370712016</t>
  </si>
  <si>
    <t>L-61-012-00</t>
  </si>
  <si>
    <t>Rum Calendar 24 Days Of Rum Blue Edition +2 Glasses</t>
  </si>
  <si>
    <t>5712718007824</t>
  </si>
  <si>
    <t>L-58-310-00</t>
  </si>
  <si>
    <t>Rum Calendar 24 Days Of Rum Green Edition + 2 Glasses</t>
  </si>
  <si>
    <t>5712718006780</t>
  </si>
  <si>
    <t>L-09-847-00</t>
  </si>
  <si>
    <t>Rumbullion!</t>
  </si>
  <si>
    <t>5052598008666</t>
  </si>
  <si>
    <t>L-05-031-00</t>
  </si>
  <si>
    <t>Rumchata</t>
  </si>
  <si>
    <t>4260240370332</t>
  </si>
  <si>
    <t>L-01-136-00</t>
  </si>
  <si>
    <t>Rumquila</t>
  </si>
  <si>
    <t>823586000116</t>
  </si>
  <si>
    <t>L-52-129-00</t>
  </si>
  <si>
    <t>Rushkinoff Caramel</t>
  </si>
  <si>
    <t>8414037932562</t>
  </si>
  <si>
    <t>L-56-135-00</t>
  </si>
  <si>
    <t>Rushkinoff Caramel NRF</t>
  </si>
  <si>
    <t>8414037932494</t>
  </si>
  <si>
    <t>L-56-128-00</t>
  </si>
  <si>
    <t>8414037925267</t>
  </si>
  <si>
    <t>L-56-126-00</t>
  </si>
  <si>
    <t>Rushkinoff Vodka Strawberry NRF</t>
  </si>
  <si>
    <t>8414037925304</t>
  </si>
  <si>
    <t>L-57-700-00</t>
  </si>
  <si>
    <t>Rutte Dutch Dry Gin</t>
  </si>
  <si>
    <t>8710625013706</t>
  </si>
  <si>
    <t>L-05-864-00</t>
  </si>
  <si>
    <t>Rutte Jonge Jenever</t>
  </si>
  <si>
    <t>8718215750826</t>
  </si>
  <si>
    <t>L-21-358-00</t>
  </si>
  <si>
    <t>Rutte Koornwijn Stenen Kruik</t>
  </si>
  <si>
    <t>8718215750482</t>
  </si>
  <si>
    <t>L-05-866-00</t>
  </si>
  <si>
    <t>Rutte Oude Jenever</t>
  </si>
  <si>
    <t>8718215750840</t>
  </si>
  <si>
    <t>L-51-746-00</t>
  </si>
  <si>
    <t>Ryoma Japanese Rum + GB</t>
  </si>
  <si>
    <t>4989501114569</t>
  </si>
  <si>
    <t>L-59-786-00</t>
  </si>
  <si>
    <t>Sacle</t>
  </si>
  <si>
    <t>L-05-035-00</t>
  </si>
  <si>
    <t>Safari</t>
  </si>
  <si>
    <t>8711300776244</t>
  </si>
  <si>
    <t>L-05-036-00</t>
  </si>
  <si>
    <t>8711300776220</t>
  </si>
  <si>
    <t>L-05-925-00</t>
  </si>
  <si>
    <t>Sagatiba Pura Cachaca</t>
  </si>
  <si>
    <t>7896010000092</t>
  </si>
  <si>
    <t>L-52-902-00</t>
  </si>
  <si>
    <t>Saigon Baigur Dry Gin</t>
  </si>
  <si>
    <t>8936188540033</t>
  </si>
  <si>
    <t>L-17-744-00</t>
  </si>
  <si>
    <t>Sailor Jerry Spiced</t>
  </si>
  <si>
    <t>5010327405223</t>
  </si>
  <si>
    <t>L-59-368-00</t>
  </si>
  <si>
    <t>Saint Dominique Rose Centifolia 2021</t>
  </si>
  <si>
    <t>3760123030045</t>
  </si>
  <si>
    <t>L-59-824-00</t>
  </si>
  <si>
    <t>Saint Donger Chardonnay 2022</t>
  </si>
  <si>
    <t>3352260288801</t>
  </si>
  <si>
    <t>L-59-825-00</t>
  </si>
  <si>
    <t>Saint Donger Merlot 2022</t>
  </si>
  <si>
    <t>3352260288702</t>
  </si>
  <si>
    <t>L-53-329-00</t>
  </si>
  <si>
    <t>Saint James Rhum Agricole Blanc</t>
  </si>
  <si>
    <t>3255537513043</t>
  </si>
  <si>
    <t>L-59-676-00</t>
  </si>
  <si>
    <t>Saint James Rhum Agricole Paille Ambré de Martinique AOP</t>
  </si>
  <si>
    <t>3147699102701</t>
  </si>
  <si>
    <t>L-53-325-00</t>
  </si>
  <si>
    <t>Saint James Royal Agricole Ambre</t>
  </si>
  <si>
    <t>3255537503075</t>
  </si>
  <si>
    <t>L-24-367-00</t>
  </si>
  <si>
    <t>Sake Gekkeikan</t>
  </si>
  <si>
    <t>4901030525005</t>
  </si>
  <si>
    <t>L-24-368-00</t>
  </si>
  <si>
    <t>4901030524008</t>
  </si>
  <si>
    <t>L-51-353-00</t>
  </si>
  <si>
    <t>Sake Shirayuki + GB</t>
  </si>
  <si>
    <t>3180294004001</t>
  </si>
  <si>
    <t>L-25-298-00</t>
  </si>
  <si>
    <t>Salitos Tequila Flavoured</t>
  </si>
  <si>
    <t>4025127014002</t>
  </si>
  <si>
    <t>Salmari Premium Salmiak Liquor</t>
  </si>
  <si>
    <t>L-58-916-00</t>
  </si>
  <si>
    <t>7061282273844</t>
  </si>
  <si>
    <t>L-54-879-00</t>
  </si>
  <si>
    <t>7061286972262</t>
  </si>
  <si>
    <t>L-00-550-00</t>
  </si>
  <si>
    <t>7081457235859</t>
  </si>
  <si>
    <t>L-58-917-00</t>
  </si>
  <si>
    <t>7863123575069</t>
  </si>
  <si>
    <t>L-21-372-00</t>
  </si>
  <si>
    <t>Sambuca Bianca</t>
  </si>
  <si>
    <t>8009885000534</t>
  </si>
  <si>
    <t>L-21-373-00</t>
  </si>
  <si>
    <t>Sambuca Cafe</t>
  </si>
  <si>
    <t>8009885000527</t>
  </si>
  <si>
    <t>L-13-733-00</t>
  </si>
  <si>
    <t>Sambuca Morena</t>
  </si>
  <si>
    <t>3014400199582</t>
  </si>
  <si>
    <t>L-24-992-00</t>
  </si>
  <si>
    <t>Samuel Gelston’s Single Pot Still Bourbon Cask</t>
  </si>
  <si>
    <t>5011166062158</t>
  </si>
  <si>
    <t>L-24-993-00</t>
  </si>
  <si>
    <t>Samuel Gelston’s Single Pot Still Pinot Noir Cask + GB</t>
  </si>
  <si>
    <t>5011166063230</t>
  </si>
  <si>
    <t>L-01-006-00</t>
  </si>
  <si>
    <t>Samuel Gelston's Single Malt</t>
  </si>
  <si>
    <t>5011166063308</t>
  </si>
  <si>
    <t>L-02-332-00</t>
  </si>
  <si>
    <t>San Cosme Mezcal Blanco</t>
  </si>
  <si>
    <t>7503016693004</t>
  </si>
  <si>
    <t>L-59-141-00</t>
  </si>
  <si>
    <t>San Felice Brunello di Montalcino Riserva Campogiovanni 2015</t>
  </si>
  <si>
    <t>709067102107</t>
  </si>
  <si>
    <t>L-59-140-00</t>
  </si>
  <si>
    <t>San Felice Campogiovanni Brunello Di Montalcino 2017</t>
  </si>
  <si>
    <t>709067101100</t>
  </si>
  <si>
    <t>L-59-142-00</t>
  </si>
  <si>
    <t>San Felice Campogiovanni Rosso Di Montalcino 2020</t>
  </si>
  <si>
    <t>709067104101</t>
  </si>
  <si>
    <t>L-59-568-00</t>
  </si>
  <si>
    <t>San Felice Chianti Clas. Riser. 'Il Grigio' Magnum + GB 2020</t>
  </si>
  <si>
    <t>096711013</t>
  </si>
  <si>
    <t>L-57-283-00</t>
  </si>
  <si>
    <t>709067107096</t>
  </si>
  <si>
    <t>L-59-132-00</t>
  </si>
  <si>
    <t>709067111109</t>
  </si>
  <si>
    <t>L-57-282-00</t>
  </si>
  <si>
    <t>San felice Chianti Classico Riserva 2019 'IL Grigio'</t>
  </si>
  <si>
    <t>709067110096</t>
  </si>
  <si>
    <t>L-59-134-00</t>
  </si>
  <si>
    <t>San Felice Poggio Rosso Chianti Classico Gran Selezione 2016</t>
  </si>
  <si>
    <t>709067112106</t>
  </si>
  <si>
    <t>L-59-144-00</t>
  </si>
  <si>
    <t>San Felice Rosso Bell'Aja 2020</t>
  </si>
  <si>
    <t>709067115107</t>
  </si>
  <si>
    <t>L-59-436-00</t>
  </si>
  <si>
    <t>L-59-143-00</t>
  </si>
  <si>
    <t>San Felice Rosso Superiore Bell'Aja 2019</t>
  </si>
  <si>
    <t>709067116104</t>
  </si>
  <si>
    <t>L-59-139-00</t>
  </si>
  <si>
    <t>San Felice Rosso Toscane Perolla 2019</t>
  </si>
  <si>
    <t>709067420096</t>
  </si>
  <si>
    <t>L-59-136-00</t>
  </si>
  <si>
    <t>709067122105</t>
  </si>
  <si>
    <t>L-59-138-00</t>
  </si>
  <si>
    <t>San Felice Vermentino di Toscane Perolla</t>
  </si>
  <si>
    <t>709067131107</t>
  </si>
  <si>
    <t>L-59-287-00</t>
  </si>
  <si>
    <t>San Leon Manzanilla Reserva</t>
  </si>
  <si>
    <t>8411879000442</t>
  </si>
  <si>
    <t>L-57-596-00</t>
  </si>
  <si>
    <t>San Lino Ron De Cuba Dark</t>
  </si>
  <si>
    <t>3257150411010</t>
  </si>
  <si>
    <t>L-10-208-00</t>
  </si>
  <si>
    <t>San Miguel Pilsener</t>
  </si>
  <si>
    <t>8410655000416</t>
  </si>
  <si>
    <t>L-59-757-00</t>
  </si>
  <si>
    <t>San Pablo 12 Years</t>
  </si>
  <si>
    <t>8720299415966</t>
  </si>
  <si>
    <t>L-57-376-00</t>
  </si>
  <si>
    <t>San Pablo 15 years</t>
  </si>
  <si>
    <t>8720299415973</t>
  </si>
  <si>
    <t>L-59-758-00</t>
  </si>
  <si>
    <t>San Pablo 8 Years</t>
  </si>
  <si>
    <t>8720299415928</t>
  </si>
  <si>
    <t>L-59-655-00</t>
  </si>
  <si>
    <t>San Pablo Patria Gold</t>
  </si>
  <si>
    <t>8720299415997</t>
  </si>
  <si>
    <t>L-59-652-00</t>
  </si>
  <si>
    <t>San Pablo Patria White</t>
  </si>
  <si>
    <t>8720299415980</t>
  </si>
  <si>
    <t>L-25-303-00</t>
  </si>
  <si>
    <t>San Pellegrino Aqua Minerale</t>
  </si>
  <si>
    <t>8002270000225</t>
  </si>
  <si>
    <t>L-04-176-00</t>
  </si>
  <si>
    <t>8002270000232</t>
  </si>
  <si>
    <t>L-56-249-00</t>
  </si>
  <si>
    <t>San Pellegrino Naturali Aranciata</t>
  </si>
  <si>
    <t>8002270406812</t>
  </si>
  <si>
    <t>L-56-250-00</t>
  </si>
  <si>
    <t>San Pellegrino Naturali Aranciata Rossa</t>
  </si>
  <si>
    <t>8002270426834</t>
  </si>
  <si>
    <t>L-56-247-00</t>
  </si>
  <si>
    <t>San Pellegrino Naturali Ginger Beer</t>
  </si>
  <si>
    <t>8002270516672</t>
  </si>
  <si>
    <t>L-56-248-00</t>
  </si>
  <si>
    <t>San Pellegrino Naturali Limonata</t>
  </si>
  <si>
    <t>8002270416828</t>
  </si>
  <si>
    <t>L-57-400-00</t>
  </si>
  <si>
    <t>San Pellegrino Tonica Citrus</t>
  </si>
  <si>
    <t>8002270206672</t>
  </si>
  <si>
    <t>L-25-308-00</t>
  </si>
  <si>
    <t>San Pellegrino Tonica Di Rovere Oak</t>
  </si>
  <si>
    <t>8002270606632</t>
  </si>
  <si>
    <t>L-04-542-00</t>
  </si>
  <si>
    <t>Sandeman Fine Tawny Porto</t>
  </si>
  <si>
    <t>5601083640104</t>
  </si>
  <si>
    <t>L-04-543-00</t>
  </si>
  <si>
    <t>Sandeman Fine White Porto</t>
  </si>
  <si>
    <t>5601083641101</t>
  </si>
  <si>
    <t>L-12-968-00</t>
  </si>
  <si>
    <t>Sandeman Fino Sherry</t>
  </si>
  <si>
    <t>8421150646108</t>
  </si>
  <si>
    <t>L-12-970-00</t>
  </si>
  <si>
    <t>Sandeman Medium Dry Sherry</t>
  </si>
  <si>
    <t>8421150645101</t>
  </si>
  <si>
    <t>L-04-538-00</t>
  </si>
  <si>
    <t>Sandeman Medium Sweet Sherry</t>
  </si>
  <si>
    <t>8421150647105</t>
  </si>
  <si>
    <t>L-04-523-00</t>
  </si>
  <si>
    <t>Sangria Don Simon</t>
  </si>
  <si>
    <t>8410261151625</t>
  </si>
  <si>
    <t>L-52-417-00</t>
  </si>
  <si>
    <t>Santa Maria Al Monte Amaretto NRF</t>
  </si>
  <si>
    <t>8004499708135</t>
  </si>
  <si>
    <t>L-52-418-00</t>
  </si>
  <si>
    <t>Santa Maria Al Monte Limoncino NRF</t>
  </si>
  <si>
    <t>8004499078023</t>
  </si>
  <si>
    <t>L-59-204-00</t>
  </si>
  <si>
    <t>Santa Maria Alghero DOC Cagnulari 2021</t>
  </si>
  <si>
    <t>8001487006020</t>
  </si>
  <si>
    <t>L-59-273-00</t>
  </si>
  <si>
    <t>Santa Maria La Palma  Monica Di Sardegna Zeniosu DOC 2021</t>
  </si>
  <si>
    <t>8001487005092</t>
  </si>
  <si>
    <t>L-59-883-00</t>
  </si>
  <si>
    <t>Santa Maria La Palma Aragosta Spumante brut</t>
  </si>
  <si>
    <t>8001487006068</t>
  </si>
  <si>
    <t>8001487008819</t>
  </si>
  <si>
    <t>L-59-097-00</t>
  </si>
  <si>
    <t>Santa Maria La Palma Cagnulari Riserva 'Reconta' 2018</t>
  </si>
  <si>
    <t>8001487009014</t>
  </si>
  <si>
    <t>L-59-885-00</t>
  </si>
  <si>
    <t>Santa Maria La Palma Le Bombarde Canonnau 2021</t>
  </si>
  <si>
    <t>8001487001148</t>
  </si>
  <si>
    <t>8001487009090</t>
  </si>
  <si>
    <t>L-60-009-00</t>
  </si>
  <si>
    <t>Santa Maria La Palma Rafia Vermentino 2022</t>
  </si>
  <si>
    <t>L-58-982-00</t>
  </si>
  <si>
    <t>Santa Maria La Palma Redit Cannonau Di Sardegna 2017</t>
  </si>
  <si>
    <t>8001487006006</t>
  </si>
  <si>
    <t>L-59-099-00</t>
  </si>
  <si>
    <t>Santa Maria La Palma Redit Cannonau Di Sardegna 2018</t>
  </si>
  <si>
    <t>L-59-203-00</t>
  </si>
  <si>
    <t>Santa Maria La Palma Vermentino Akenta Cuvee 71 2022</t>
  </si>
  <si>
    <t>8001487009250</t>
  </si>
  <si>
    <t>L-59-823-00</t>
  </si>
  <si>
    <t>Santa Maria La Palma Vermentino Aragosta 2022</t>
  </si>
  <si>
    <t>L-58-984-00</t>
  </si>
  <si>
    <t>Santa Maria La Palma Vermentino Spumante Akenta 2022</t>
  </si>
  <si>
    <t>8001487005085</t>
  </si>
  <si>
    <t>L-17-747-00</t>
  </si>
  <si>
    <t>Santa Teresa 1796 Solera Rum + GB</t>
  </si>
  <si>
    <t>7591156404819</t>
  </si>
  <si>
    <t>L-00-557-00</t>
  </si>
  <si>
    <t>Santocci Limoncello</t>
  </si>
  <si>
    <t>8718836350016</t>
  </si>
  <si>
    <t>L-56-362-00</t>
  </si>
  <si>
    <t>Sao Pedro Das Aguias 10 Years Tawny Carafe + GB</t>
  </si>
  <si>
    <t>5601144560518</t>
  </si>
  <si>
    <t>L-56-363-00</t>
  </si>
  <si>
    <t>Sao Pedro Das Aguias 20 Years Tawny Carafe + GB</t>
  </si>
  <si>
    <t>5601144566121</t>
  </si>
  <si>
    <t>L-56-359-00</t>
  </si>
  <si>
    <t>Sao Pedro Das Aguias Blanc Port</t>
  </si>
  <si>
    <t>5601144560402</t>
  </si>
  <si>
    <t>L-56-361-00</t>
  </si>
  <si>
    <t>Sao Pedro Das Aguias Ruby Port</t>
  </si>
  <si>
    <t>5601144560105</t>
  </si>
  <si>
    <t>L-56-360-00</t>
  </si>
  <si>
    <t>Sao Pedro Das Aguias Tawny Special Reserve Carafe</t>
  </si>
  <si>
    <t>5601144399316</t>
  </si>
  <si>
    <t>L-25-297-00</t>
  </si>
  <si>
    <t>Saper Vodka (3X20Cl Grenade Bottles)</t>
  </si>
  <si>
    <t>5901617014280</t>
  </si>
  <si>
    <t>L-58-994-00</t>
  </si>
  <si>
    <t>Savini Rondineto Montepulciano d'Abruzzo 2021</t>
  </si>
  <si>
    <t>8024526000063</t>
  </si>
  <si>
    <t>L-58-995-00</t>
  </si>
  <si>
    <t>Savini Rondineto Pinot Grigio d’Abruzzo 2021</t>
  </si>
  <si>
    <t>8024526000155</t>
  </si>
  <si>
    <t>L-00-564-00</t>
  </si>
  <si>
    <t>Sayah Spekkoeklikeur</t>
  </si>
  <si>
    <t>8710631318918</t>
  </si>
  <si>
    <t>L-08-426-00</t>
  </si>
  <si>
    <t>Scapa Skiren + GB</t>
  </si>
  <si>
    <t>5000299607091</t>
  </si>
  <si>
    <t>L-50-496-00</t>
  </si>
  <si>
    <t>Scapa The Orcadian Glansa + GB</t>
  </si>
  <si>
    <t>5000299607176</t>
  </si>
  <si>
    <t>L-03-934-00</t>
  </si>
  <si>
    <t>Scapegrace Classic</t>
  </si>
  <si>
    <t>9421903387233</t>
  </si>
  <si>
    <t>L-22-357-00</t>
  </si>
  <si>
    <t>Scapegrace Dry Gin Black</t>
  </si>
  <si>
    <t>9421903387660</t>
  </si>
  <si>
    <t>L-51-805-00</t>
  </si>
  <si>
    <t>Scavi &amp; Ray Hugo</t>
  </si>
  <si>
    <t>4025127041794</t>
  </si>
  <si>
    <t>L-54-105-00</t>
  </si>
  <si>
    <t>4025127041800</t>
  </si>
  <si>
    <t>L-12-940-00</t>
  </si>
  <si>
    <t>Scavi &amp; Ray Prosecco Picollo</t>
  </si>
  <si>
    <t>4025127041961</t>
  </si>
  <si>
    <t>L-13-488-00</t>
  </si>
  <si>
    <t>Scharlachberg Meisterspirituose</t>
  </si>
  <si>
    <t>4061800081206</t>
  </si>
  <si>
    <t>L-05-929-00</t>
  </si>
  <si>
    <t>Schelvispekel</t>
  </si>
  <si>
    <t>8711931110011</t>
  </si>
  <si>
    <t>L-05-762-00</t>
  </si>
  <si>
    <t>Schipperbitter</t>
  </si>
  <si>
    <t>8710625002014</t>
  </si>
  <si>
    <t>Schrobbeler</t>
  </si>
  <si>
    <t>L-21-385-00</t>
  </si>
  <si>
    <t>87295504</t>
  </si>
  <si>
    <t>L-51-094-00</t>
  </si>
  <si>
    <t>87295511</t>
  </si>
  <si>
    <t>L-05-923-00</t>
  </si>
  <si>
    <t>87295528</t>
  </si>
  <si>
    <t>L-60-897-00</t>
  </si>
  <si>
    <t>Seagrams VO</t>
  </si>
  <si>
    <t>088004036164</t>
  </si>
  <si>
    <t>L-53-110-00</t>
  </si>
  <si>
    <t>Seagram's VO</t>
  </si>
  <si>
    <t>088004037215</t>
  </si>
  <si>
    <t>L-06-898-00</t>
  </si>
  <si>
    <t>087000007369</t>
  </si>
  <si>
    <t>L-13-167-00</t>
  </si>
  <si>
    <t>Seaman's Shot</t>
  </si>
  <si>
    <t>4004752231503</t>
  </si>
  <si>
    <t>L-57-277-00</t>
  </si>
  <si>
    <t>Seedlip Garden 108</t>
  </si>
  <si>
    <t>5000289933858</t>
  </si>
  <si>
    <t>L-56-718-00</t>
  </si>
  <si>
    <t>Seedlip Grove 42 Non-Alcoholic</t>
  </si>
  <si>
    <t>5000289933919</t>
  </si>
  <si>
    <t>L-57-194-00</t>
  </si>
  <si>
    <t>Seedlip Spice 94</t>
  </si>
  <si>
    <t>5000289933971</t>
  </si>
  <si>
    <t>L-17-755-00</t>
  </si>
  <si>
    <t>5600267173032</t>
  </si>
  <si>
    <t>L-21-401-00</t>
  </si>
  <si>
    <t>Sheep Dip Islay Blended Malt</t>
  </si>
  <si>
    <t>5060232070528</t>
  </si>
  <si>
    <t>L-22-928-00</t>
  </si>
  <si>
    <t>Sheridan's Double</t>
  </si>
  <si>
    <t>5011013500703</t>
  </si>
  <si>
    <t>L-05-045-00</t>
  </si>
  <si>
    <t>5011013500680</t>
  </si>
  <si>
    <t>L-05-047-00</t>
  </si>
  <si>
    <t>5011013500604</t>
  </si>
  <si>
    <t>L-21-409-00</t>
  </si>
  <si>
    <t>Shinobu 15 Years + GB</t>
  </si>
  <si>
    <t>4520971500126</t>
  </si>
  <si>
    <t>Shinobu Pure Malt + GB</t>
  </si>
  <si>
    <t>4520971500010</t>
  </si>
  <si>
    <t>L-21-413-00</t>
  </si>
  <si>
    <t>L-60-810-00</t>
  </si>
  <si>
    <t>Sierra Blanco</t>
  </si>
  <si>
    <t>4062400160308</t>
  </si>
  <si>
    <t>L-61-046-00</t>
  </si>
  <si>
    <t>Sierra Blanco PET</t>
  </si>
  <si>
    <t>4062400159906</t>
  </si>
  <si>
    <t>Sierra Reposado</t>
  </si>
  <si>
    <t>L-59-539-00</t>
  </si>
  <si>
    <t>4062400543101</t>
  </si>
  <si>
    <t>4062400157803</t>
  </si>
  <si>
    <t>L-60-727-00</t>
  </si>
  <si>
    <t>Sierra Reposado DF Label</t>
  </si>
  <si>
    <t>Sierra Silver</t>
  </si>
  <si>
    <t>L-14-142-00</t>
  </si>
  <si>
    <t>4062400542678</t>
  </si>
  <si>
    <t>L-59-538-00</t>
  </si>
  <si>
    <t>4062400542104</t>
  </si>
  <si>
    <t>L-60-726-00</t>
  </si>
  <si>
    <t>Sierra Silver DF Label</t>
  </si>
  <si>
    <t>4062400157704</t>
  </si>
  <si>
    <t>L-52-201-00</t>
  </si>
  <si>
    <t>Silent Pool Gin</t>
  </si>
  <si>
    <t>5060411480209</t>
  </si>
  <si>
    <t>L-09-876-00</t>
  </si>
  <si>
    <t>5060411480001</t>
  </si>
  <si>
    <t>L-24-370-00</t>
  </si>
  <si>
    <t>Silent Pool Rare Citrus Gin</t>
  </si>
  <si>
    <t>5060411480612</t>
  </si>
  <si>
    <t>L-51-328-00</t>
  </si>
  <si>
    <t>Sipsmith Lemon Drizzle</t>
  </si>
  <si>
    <t>5060204341953</t>
  </si>
  <si>
    <t>L-09-959-00</t>
  </si>
  <si>
    <t>Sipsmith London Dry Gin</t>
  </si>
  <si>
    <t>5060204340000</t>
  </si>
  <si>
    <t>L-51-329-00</t>
  </si>
  <si>
    <t>Sipsmith Sloe Gin</t>
  </si>
  <si>
    <t>5060204340062</t>
  </si>
  <si>
    <t>L-09-968-00</t>
  </si>
  <si>
    <t>Sir Edmond Bourbon Vanilla Infused Gin</t>
  </si>
  <si>
    <t>8710631119614</t>
  </si>
  <si>
    <t>Sir Edmond Bourbon Vanilla Infused Gin + 2 Copa Glasses</t>
  </si>
  <si>
    <t>L-61-068-00</t>
  </si>
  <si>
    <t>Sir Edmond Gin &amp; Fever-Tree Indian Tonic + 2 Glasses</t>
  </si>
  <si>
    <t>L-03-376-00</t>
  </si>
  <si>
    <t>Sir Edward's</t>
  </si>
  <si>
    <t>3012992421005</t>
  </si>
  <si>
    <t>L-24-612-00</t>
  </si>
  <si>
    <t>Sir James 101 Gin Tonic</t>
  </si>
  <si>
    <t>8717953274793</t>
  </si>
  <si>
    <t>L-58-696-00</t>
  </si>
  <si>
    <t>Sir James 101 Mocktails Gift Pack</t>
  </si>
  <si>
    <t>8719327468449</t>
  </si>
  <si>
    <t>L-24-613-00</t>
  </si>
  <si>
    <t>Sir James 101 Mojito</t>
  </si>
  <si>
    <t>8717953274786</t>
  </si>
  <si>
    <t>L-54-560-00</t>
  </si>
  <si>
    <t>Sir James 101 Pink Gin Tonic</t>
  </si>
  <si>
    <t>8719327468548</t>
  </si>
  <si>
    <t>L-25-021-00</t>
  </si>
  <si>
    <t>Sir James 101 Spritz</t>
  </si>
  <si>
    <t>8717953274762</t>
  </si>
  <si>
    <t>L-54-107-00</t>
  </si>
  <si>
    <t>Six Dogs Blue + GB</t>
  </si>
  <si>
    <t>6009900311920</t>
  </si>
  <si>
    <t>L-54-109-00</t>
  </si>
  <si>
    <t>Six Dogs Honey Lime + GB</t>
  </si>
  <si>
    <t>6009900517117</t>
  </si>
  <si>
    <t>L-54-106-00</t>
  </si>
  <si>
    <t>Six Dogs Karoo + GB</t>
  </si>
  <si>
    <t>6009900311906</t>
  </si>
  <si>
    <t>L-54-108-00</t>
  </si>
  <si>
    <t>Six Dogs Pinotage Stained + GB</t>
  </si>
  <si>
    <t>6009900311999</t>
  </si>
  <si>
    <t>L-17-763-00</t>
  </si>
  <si>
    <t>Skully Oriental Citrus</t>
  </si>
  <si>
    <t>8717953248718</t>
  </si>
  <si>
    <t>L-09-899-00</t>
  </si>
  <si>
    <t>Skyy Vodka</t>
  </si>
  <si>
    <t>8000040007009</t>
  </si>
  <si>
    <t>L-09-901-00</t>
  </si>
  <si>
    <t>8000040001007</t>
  </si>
  <si>
    <t>L-50-232-00</t>
  </si>
  <si>
    <t>Slayer Reign In Blood Cabernet Sauvignon 2019</t>
  </si>
  <si>
    <t>4044551037388</t>
  </si>
  <si>
    <t>L-54-546-00</t>
  </si>
  <si>
    <t>Slipknot No. 9 Iowa Anniversary Whiskey</t>
  </si>
  <si>
    <t>798190214610</t>
  </si>
  <si>
    <t>L-58-501-00</t>
  </si>
  <si>
    <t>Slipknot No.9 Iowa Whiskey - Red Wine Cask Small Batch</t>
  </si>
  <si>
    <t>859824001959</t>
  </si>
  <si>
    <t>L-03-432-00</t>
  </si>
  <si>
    <t>Slipknot No.9 Whiskey</t>
  </si>
  <si>
    <t>798190149615</t>
  </si>
  <si>
    <t>L-09-909-00</t>
  </si>
  <si>
    <t>Smirnoff Blue</t>
  </si>
  <si>
    <t>5410316501675</t>
  </si>
  <si>
    <t>L-09-914-00</t>
  </si>
  <si>
    <t>Smirnoff Ice</t>
  </si>
  <si>
    <t>5410316983730</t>
  </si>
  <si>
    <t>L-52-251-00</t>
  </si>
  <si>
    <t>5410316983693</t>
  </si>
  <si>
    <t>L-60-219-00</t>
  </si>
  <si>
    <t>Smirnoff Mango &amp; Passionfruit</t>
  </si>
  <si>
    <t>5410316967419</t>
  </si>
  <si>
    <t>L-58-335-00</t>
  </si>
  <si>
    <t>Smirnoff Raspberry Crush</t>
  </si>
  <si>
    <t>5410316967396</t>
  </si>
  <si>
    <t>L-52-109-00</t>
  </si>
  <si>
    <t>Smirnoff Red</t>
  </si>
  <si>
    <t>5410316233446</t>
  </si>
  <si>
    <t>L-52-289-00</t>
  </si>
  <si>
    <t>5410316671286</t>
  </si>
  <si>
    <t>L-09-926-00</t>
  </si>
  <si>
    <t>5410316072014</t>
  </si>
  <si>
    <t>L-09-928-00</t>
  </si>
  <si>
    <t>5410316671118</t>
  </si>
  <si>
    <t>L-24-099-00</t>
  </si>
  <si>
    <t>5410316442930</t>
  </si>
  <si>
    <t>L-25-523-00</t>
  </si>
  <si>
    <t>5011013404278</t>
  </si>
  <si>
    <t>L-17-796-00</t>
  </si>
  <si>
    <t>Smirnoff Red + Pump</t>
  </si>
  <si>
    <t>5410316070690</t>
  </si>
  <si>
    <t>L-25-278-00</t>
  </si>
  <si>
    <t>Smirnoff Red PET</t>
  </si>
  <si>
    <t>5410316986489</t>
  </si>
  <si>
    <t>L-59-438-00</t>
  </si>
  <si>
    <t>L-58-296-00</t>
  </si>
  <si>
    <t>L-59-345-00</t>
  </si>
  <si>
    <t>L-09-871-00</t>
  </si>
  <si>
    <t>Smith &amp; Cross Traditional Jamaica</t>
  </si>
  <si>
    <t>5021692500963</t>
  </si>
  <si>
    <t>5010852038712</t>
  </si>
  <si>
    <t>L-08-444-00</t>
  </si>
  <si>
    <t>Smokehead Islay Single Malt + GB</t>
  </si>
  <si>
    <t>5010852038699</t>
  </si>
  <si>
    <t>L-58-521-00</t>
  </si>
  <si>
    <t>5010852050967</t>
  </si>
  <si>
    <t>L-60-760-00</t>
  </si>
  <si>
    <t>Smokehead Twisted Stout + GB</t>
  </si>
  <si>
    <t>5010852051438</t>
  </si>
  <si>
    <t>L-57-025-00</t>
  </si>
  <si>
    <t>5010852047172</t>
  </si>
  <si>
    <t>L-24-558-00</t>
  </si>
  <si>
    <t>Snow Globe Orange &amp; Gingerbread + GB</t>
  </si>
  <si>
    <t>5060246882131</t>
  </si>
  <si>
    <t>L-54-685-00</t>
  </si>
  <si>
    <t>Soberano Brandy NRF</t>
  </si>
  <si>
    <t>8410023022095</t>
  </si>
  <si>
    <t>L-56-256-00</t>
  </si>
  <si>
    <t>8410023021968</t>
  </si>
  <si>
    <t>L-10-107-00</t>
  </si>
  <si>
    <t>Sobieski Premium</t>
  </si>
  <si>
    <t>4770053221757</t>
  </si>
  <si>
    <t>L-23-253-00</t>
  </si>
  <si>
    <t>4770053222228</t>
  </si>
  <si>
    <t>L-11-096-00</t>
  </si>
  <si>
    <t>Sobieski Superior</t>
  </si>
  <si>
    <t>4770053222358</t>
  </si>
  <si>
    <t>L-51-644-00</t>
  </si>
  <si>
    <t>Sobieski Superior NRF</t>
  </si>
  <si>
    <t>4770053222211</t>
  </si>
  <si>
    <t>L-53-632-00</t>
  </si>
  <si>
    <t>Sol Mexican Beer</t>
  </si>
  <si>
    <t>8712000037109</t>
  </si>
  <si>
    <t>L-21-434-00</t>
  </si>
  <si>
    <t>Sonnema Berenburg</t>
  </si>
  <si>
    <t>8710631036492</t>
  </si>
  <si>
    <t>L-21-431-00</t>
  </si>
  <si>
    <t>8710631036423</t>
  </si>
  <si>
    <t>L-05-927-00</t>
  </si>
  <si>
    <t>8710631036416</t>
  </si>
  <si>
    <t>Sonnema Berenburg &amp; Cola</t>
  </si>
  <si>
    <t>L-51-445-00</t>
  </si>
  <si>
    <t>8710631137021</t>
  </si>
  <si>
    <t>L-53-165-00</t>
  </si>
  <si>
    <t>Sonnema Berenburg &amp; Sinas</t>
  </si>
  <si>
    <t>8710631018511</t>
  </si>
  <si>
    <t>L-24-182-00</t>
  </si>
  <si>
    <t>Sonnema Berenburg Bag In Box</t>
  </si>
  <si>
    <t>8710631036546</t>
  </si>
  <si>
    <t>L-21-441-00</t>
  </si>
  <si>
    <t>Sonnema Berenburg Zakflacon</t>
  </si>
  <si>
    <t>8710631036478</t>
  </si>
  <si>
    <t>L-24-786-00</t>
  </si>
  <si>
    <t>Soplica Cherry in Chocolate</t>
  </si>
  <si>
    <t>5900471006165</t>
  </si>
  <si>
    <t>L-51-414-00</t>
  </si>
  <si>
    <t>Soplica Cytryna Malina 'Citroen-Framboos'</t>
  </si>
  <si>
    <t>5900471006592</t>
  </si>
  <si>
    <t>L-51-447-00</t>
  </si>
  <si>
    <t>Soplica Cytryna Mieta 'Citroen-Mint'</t>
  </si>
  <si>
    <t>5900471006585</t>
  </si>
  <si>
    <t>L-56-006-00</t>
  </si>
  <si>
    <t>Soplica Cytryna Miodu ‘Citroen-Honing’</t>
  </si>
  <si>
    <t>59090052</t>
  </si>
  <si>
    <t>L-25-414-00</t>
  </si>
  <si>
    <t>5900471006448</t>
  </si>
  <si>
    <t>L-51-448-00</t>
  </si>
  <si>
    <t>Soplica Cytryna Pigwa ‘Citroen-Kweepeer’</t>
  </si>
  <si>
    <t>5900471006578</t>
  </si>
  <si>
    <t>L-24-788-00</t>
  </si>
  <si>
    <t>Soplica Hazelnut in Chocola</t>
  </si>
  <si>
    <t>5900471006127</t>
  </si>
  <si>
    <t>L-55-334-00</t>
  </si>
  <si>
    <t>Soplica Kawowa 'Coffee'</t>
  </si>
  <si>
    <t>5900471007261</t>
  </si>
  <si>
    <t>L-60-199-00</t>
  </si>
  <si>
    <t>Soplica Lemon &amp; Orange</t>
  </si>
  <si>
    <t>5900471010599</t>
  </si>
  <si>
    <t>L-56-001-00</t>
  </si>
  <si>
    <t>Soplica Malinowa 'Framboos'</t>
  </si>
  <si>
    <t>59090182</t>
  </si>
  <si>
    <t>L-51-450-00</t>
  </si>
  <si>
    <t>5900471006547</t>
  </si>
  <si>
    <t>L-60-198-00</t>
  </si>
  <si>
    <t>Soplica Mango &amp; Passionfruit</t>
  </si>
  <si>
    <t>5900471010544</t>
  </si>
  <si>
    <t>L-56-005-00</t>
  </si>
  <si>
    <t>Soplica Mirabelkowa 'Mirabel'</t>
  </si>
  <si>
    <t>59090137</t>
  </si>
  <si>
    <t>L-51-417-00</t>
  </si>
  <si>
    <t>5900471006493</t>
  </si>
  <si>
    <t>L-51-418-00</t>
  </si>
  <si>
    <t>Soplica Orzech Laskowy ‘Hazelnoot’</t>
  </si>
  <si>
    <t>5900471006530</t>
  </si>
  <si>
    <t>L-56-004-00</t>
  </si>
  <si>
    <t>Soplica Orzech Laskowy 'Hazelnoot'</t>
  </si>
  <si>
    <t>59090175</t>
  </si>
  <si>
    <t>L-56-009-00</t>
  </si>
  <si>
    <t>Soplica Pigwowa  'Kweepeer'</t>
  </si>
  <si>
    <t>59090151</t>
  </si>
  <si>
    <t>L-25-504-00</t>
  </si>
  <si>
    <t>Soplica Pigwowa ‘Kweepeer’</t>
  </si>
  <si>
    <t>5900471006516</t>
  </si>
  <si>
    <t>L-56-003-00</t>
  </si>
  <si>
    <t>Soplica Sliwkowa ‘Pruim’</t>
  </si>
  <si>
    <t>59090205</t>
  </si>
  <si>
    <t>L-51-452-00</t>
  </si>
  <si>
    <t>5900471006561</t>
  </si>
  <si>
    <t>L-59-862-00</t>
  </si>
  <si>
    <t>Soplica Staropolska Original</t>
  </si>
  <si>
    <t>5900471001764</t>
  </si>
  <si>
    <t>L-56-010-00</t>
  </si>
  <si>
    <t>Soplica Szlachetna</t>
  </si>
  <si>
    <t>59034476</t>
  </si>
  <si>
    <t>L-01-078-00</t>
  </si>
  <si>
    <t>5900471025319</t>
  </si>
  <si>
    <t>L-56-002-00</t>
  </si>
  <si>
    <t>Soplica Truskawkowa 'Aardbei'</t>
  </si>
  <si>
    <t>59090120</t>
  </si>
  <si>
    <t>L-51-419-00</t>
  </si>
  <si>
    <t>5900471006486</t>
  </si>
  <si>
    <t>L-60-197-00</t>
  </si>
  <si>
    <t>Soplica Watermelon &amp; Mint</t>
  </si>
  <si>
    <t>5900471010490</t>
  </si>
  <si>
    <t>L-55-955-00</t>
  </si>
  <si>
    <t>Soplica Wisniowa 'Cherry'</t>
  </si>
  <si>
    <t>59090168</t>
  </si>
  <si>
    <t>L-25-415-00</t>
  </si>
  <si>
    <t>Soplica Wisniowa 'Kersen'</t>
  </si>
  <si>
    <t>5900471006523</t>
  </si>
  <si>
    <t>L-05-049-00</t>
  </si>
  <si>
    <t>Sourz Apple</t>
  </si>
  <si>
    <t>5010196091886</t>
  </si>
  <si>
    <t>L-05-050-00</t>
  </si>
  <si>
    <t>Sourz Blackcurrant</t>
  </si>
  <si>
    <t>5060045581457</t>
  </si>
  <si>
    <t>L-05-053-00</t>
  </si>
  <si>
    <t>Sourz Mango</t>
  </si>
  <si>
    <t>5060045583024</t>
  </si>
  <si>
    <t>L-05-055-00</t>
  </si>
  <si>
    <t>Sourz Passion Fruit</t>
  </si>
  <si>
    <t>5010696004171</t>
  </si>
  <si>
    <t>L-05-059-00</t>
  </si>
  <si>
    <t>Sourz Raspberry</t>
  </si>
  <si>
    <t>5060045582447</t>
  </si>
  <si>
    <t>L-05-061-00</t>
  </si>
  <si>
    <t>Sourz Red Berry</t>
  </si>
  <si>
    <t>5060045581129</t>
  </si>
  <si>
    <t>L-21-449-00</t>
  </si>
  <si>
    <t>Southern Comfort</t>
  </si>
  <si>
    <t>1210000100498</t>
  </si>
  <si>
    <t>L-50-231-00</t>
  </si>
  <si>
    <t>1210000100511</t>
  </si>
  <si>
    <t>L-06-890-00</t>
  </si>
  <si>
    <t>1210000100443</t>
  </si>
  <si>
    <t>L-06-894-00</t>
  </si>
  <si>
    <t>1210000100504</t>
  </si>
  <si>
    <t>L-24-083-00</t>
  </si>
  <si>
    <t>1210000100436</t>
  </si>
  <si>
    <t>L-00-844-00</t>
  </si>
  <si>
    <t>Specht Kirschwasser</t>
  </si>
  <si>
    <t>4061800101201</t>
  </si>
  <si>
    <t>L-00-834-00</t>
  </si>
  <si>
    <t>Specht Slivovitz</t>
  </si>
  <si>
    <t>4061800104202</t>
  </si>
  <si>
    <t>L-00-843-00</t>
  </si>
  <si>
    <t>Specht Williams Birne</t>
  </si>
  <si>
    <t>4061800103205</t>
  </si>
  <si>
    <t>L-57-547-00</t>
  </si>
  <si>
    <t>Speckie</t>
  </si>
  <si>
    <t>8710631122362</t>
  </si>
  <si>
    <t>L-58-888-00</t>
  </si>
  <si>
    <t>Speckie PET</t>
  </si>
  <si>
    <t>8710631122812</t>
  </si>
  <si>
    <t>L-23-354-00</t>
  </si>
  <si>
    <t>Spey Trutina + GB</t>
  </si>
  <si>
    <t>5022069011525</t>
  </si>
  <si>
    <t>L-08-452-00</t>
  </si>
  <si>
    <t>Speyburn 10 Years + GB</t>
  </si>
  <si>
    <t>5010509021067</t>
  </si>
  <si>
    <t>L-21-455-00</t>
  </si>
  <si>
    <t>5010509881272</t>
  </si>
  <si>
    <t>L-15-891-00</t>
  </si>
  <si>
    <t>Speyburn 15 Years + GB</t>
  </si>
  <si>
    <t>5010509881173</t>
  </si>
  <si>
    <t>L-15-895-00</t>
  </si>
  <si>
    <t>Speyburn 18 Years + GB</t>
  </si>
  <si>
    <t>5010509881470</t>
  </si>
  <si>
    <t>L-08-456-00</t>
  </si>
  <si>
    <t>Speyburn Bradan Orach + GB</t>
  </si>
  <si>
    <t>5010509021944</t>
  </si>
  <si>
    <t>L-15-902-00</t>
  </si>
  <si>
    <t>Speyburn Hopkins Reserve + GB</t>
  </si>
  <si>
    <t>5010509881289</t>
  </si>
  <si>
    <t>L-57-955-00</t>
  </si>
  <si>
    <t>Spirited Union Honey</t>
  </si>
  <si>
    <t>8720387101832</t>
  </si>
  <si>
    <t>L-18-325-00</t>
  </si>
  <si>
    <t>Spirited Union Lemon &amp; Leaf</t>
  </si>
  <si>
    <t>8720299046344</t>
  </si>
  <si>
    <t>L-52-071-00</t>
  </si>
  <si>
    <t>Spirited Union Organic Coconut</t>
  </si>
  <si>
    <t>8720299046368</t>
  </si>
  <si>
    <t>L-52-073-00</t>
  </si>
  <si>
    <t>Spirited Union Pink Grapefruit &amp; Rose</t>
  </si>
  <si>
    <t>8720299046399</t>
  </si>
  <si>
    <t>L-52-072-00</t>
  </si>
  <si>
    <t>Spirited Union Queen Pineapple &amp; Spice</t>
  </si>
  <si>
    <t>8719327296608</t>
  </si>
  <si>
    <t>L-58-475-00</t>
  </si>
  <si>
    <t>Spirited Union Queen Pineapple + GB</t>
  </si>
  <si>
    <t>L-58-474-00</t>
  </si>
  <si>
    <t>Spirited Union Queen Pineapple + Glass</t>
  </si>
  <si>
    <t>8720387101948</t>
  </si>
  <si>
    <t>L-24-373-00</t>
  </si>
  <si>
    <t>Spirited Union Spice &amp; Sea Salt</t>
  </si>
  <si>
    <t>8720299046320</t>
  </si>
  <si>
    <t>L-19-165-00</t>
  </si>
  <si>
    <t>St Germain Elderflower</t>
  </si>
  <si>
    <t>5014271796185</t>
  </si>
  <si>
    <t>L-04-859-00</t>
  </si>
  <si>
    <t>5014271796161</t>
  </si>
  <si>
    <t>L-54-087-00</t>
  </si>
  <si>
    <t>St.Remy VSOP</t>
  </si>
  <si>
    <t>3161420000203</t>
  </si>
  <si>
    <t>L-21-479-00</t>
  </si>
  <si>
    <t>St.Remy XO + GB</t>
  </si>
  <si>
    <t>3161420002467</t>
  </si>
  <si>
    <t>L-59-147-00</t>
  </si>
  <si>
    <t>Steffen WT Riesling Spätlese Rheinhessen 2022</t>
  </si>
  <si>
    <t>4015717238215</t>
  </si>
  <si>
    <t>Stock 84</t>
  </si>
  <si>
    <t>L-59-619-00</t>
  </si>
  <si>
    <t>Stonegaze Black Raspberry Vodka</t>
  </si>
  <si>
    <t>5060551680521</t>
  </si>
  <si>
    <t>L-53-138-00</t>
  </si>
  <si>
    <t>Stonegaze Rhubarb &amp; Raspberry Gin</t>
  </si>
  <si>
    <t>5060551680408</t>
  </si>
  <si>
    <t>L-53-139-00</t>
  </si>
  <si>
    <t>Stonegaze Sourberry Rum</t>
  </si>
  <si>
    <t>5060551680422</t>
  </si>
  <si>
    <t>L-51-649-00</t>
  </si>
  <si>
    <t>Stork Club Smoky Rye</t>
  </si>
  <si>
    <t>4260407230448</t>
  </si>
  <si>
    <t>L-21-493-00</t>
  </si>
  <si>
    <t>Strathmill 12 Years - Flora &amp; Fauna</t>
  </si>
  <si>
    <t>5000281016115</t>
  </si>
  <si>
    <t>L-51-846-00</t>
  </si>
  <si>
    <t>Strega Amaretto Liqueur</t>
  </si>
  <si>
    <t>8009265376068</t>
  </si>
  <si>
    <t>9001700090361</t>
  </si>
  <si>
    <t>L-51-845-00</t>
  </si>
  <si>
    <t>Strega Limoncello Liqueur</t>
  </si>
  <si>
    <t>8009265337410</t>
  </si>
  <si>
    <t>L-05-064-00</t>
  </si>
  <si>
    <t>Strega Liquore</t>
  </si>
  <si>
    <t>8009265010108</t>
  </si>
  <si>
    <t>L-51-843-00</t>
  </si>
  <si>
    <t>Strega Sambuca Liqueur</t>
  </si>
  <si>
    <t>8009265026475</t>
  </si>
  <si>
    <t>L-11-223-00</t>
  </si>
  <si>
    <t>Stroh 38</t>
  </si>
  <si>
    <t>9001700090453</t>
  </si>
  <si>
    <t>L-11-225-00</t>
  </si>
  <si>
    <t>Stroh 40</t>
  </si>
  <si>
    <t>9001700000612</t>
  </si>
  <si>
    <t>L-11-227-00</t>
  </si>
  <si>
    <t>Stroh 60</t>
  </si>
  <si>
    <t>9001700000216</t>
  </si>
  <si>
    <t>L-09-886-00</t>
  </si>
  <si>
    <t>9001700000209</t>
  </si>
  <si>
    <t>L-11-213-00</t>
  </si>
  <si>
    <t>Stroh 80</t>
  </si>
  <si>
    <t>9001700000056</t>
  </si>
  <si>
    <t>L-24-100-00</t>
  </si>
  <si>
    <t>L-09-887-00</t>
  </si>
  <si>
    <t>9001700000032</t>
  </si>
  <si>
    <t>L-09-889-00</t>
  </si>
  <si>
    <t>9001700000025</t>
  </si>
  <si>
    <t>L-09-890-00</t>
  </si>
  <si>
    <t>9001700000018</t>
  </si>
  <si>
    <t>L-13-183-00</t>
  </si>
  <si>
    <t>Stroh Jagertee</t>
  </si>
  <si>
    <t>9001700090620</t>
  </si>
  <si>
    <t>L-13-184-00</t>
  </si>
  <si>
    <t>9001700090408</t>
  </si>
  <si>
    <t>L-05-063-00</t>
  </si>
  <si>
    <t>Stroh Obst Schnaps</t>
  </si>
  <si>
    <t>9001700008519</t>
  </si>
  <si>
    <t>L-00-555-00</t>
  </si>
  <si>
    <t>Stroopwafel Likeur</t>
  </si>
  <si>
    <t>8719992940189</t>
  </si>
  <si>
    <t>L-58-864-00</t>
  </si>
  <si>
    <t>Strykk Not Aperitivo</t>
  </si>
  <si>
    <t>5060595360328</t>
  </si>
  <si>
    <t>L-53-291-00</t>
  </si>
  <si>
    <t>Strykk Not Gin</t>
  </si>
  <si>
    <t>5060595360007</t>
  </si>
  <si>
    <t>L-53-290-00</t>
  </si>
  <si>
    <t>Strykk Not Rum</t>
  </si>
  <si>
    <t>5060595360014</t>
  </si>
  <si>
    <t>L-53-761-00</t>
  </si>
  <si>
    <t>Strykk Not Vanilla Vodka</t>
  </si>
  <si>
    <t>5060595360236</t>
  </si>
  <si>
    <t>L-53-279-00</t>
  </si>
  <si>
    <t>Strykk Not Vodka</t>
  </si>
  <si>
    <t>5060595360045</t>
  </si>
  <si>
    <t>L-21-501-00</t>
  </si>
  <si>
    <t>Suntory Haku Vodka</t>
  </si>
  <si>
    <t>4901777284920</t>
  </si>
  <si>
    <t>L-17-684-00</t>
  </si>
  <si>
    <t>Suntory Roku Gin</t>
  </si>
  <si>
    <t>4901777305359</t>
  </si>
  <si>
    <t>L-60-892-00</t>
  </si>
  <si>
    <t>080686976257</t>
  </si>
  <si>
    <t>L-06-398-00</t>
  </si>
  <si>
    <t>Suntory The Chita + GB</t>
  </si>
  <si>
    <t>4901777286177</t>
  </si>
  <si>
    <t>L-06-401-00</t>
  </si>
  <si>
    <t>Suntory Toki</t>
  </si>
  <si>
    <t>4901777303553</t>
  </si>
  <si>
    <t>L-57-109-00</t>
  </si>
  <si>
    <t>Suntory World Whisky Ao</t>
  </si>
  <si>
    <t>4901777356825</t>
  </si>
  <si>
    <t>L-13-327-00</t>
  </si>
  <si>
    <t>Suze Liqueur De Gentiane</t>
  </si>
  <si>
    <t>3047101881463</t>
  </si>
  <si>
    <t>L-02-286-00</t>
  </si>
  <si>
    <t>3047100055421</t>
  </si>
  <si>
    <t>L-57-269-00</t>
  </si>
  <si>
    <t>'t Gilliske</t>
  </si>
  <si>
    <t>8719327600115</t>
  </si>
  <si>
    <t>L-13-322-00</t>
  </si>
  <si>
    <t>Tabu Classic</t>
  </si>
  <si>
    <t>42061588</t>
  </si>
  <si>
    <t>L-13-323-00</t>
  </si>
  <si>
    <t>4076700104504</t>
  </si>
  <si>
    <t>L-13-324-00</t>
  </si>
  <si>
    <t>Tabu Strong</t>
  </si>
  <si>
    <t>4076700104580</t>
  </si>
  <si>
    <t>L-56-826-00</t>
  </si>
  <si>
    <t>Tails Cocktails Gin Gimlet</t>
  </si>
  <si>
    <t>7610113017586</t>
  </si>
  <si>
    <t>L-56-436-00</t>
  </si>
  <si>
    <t>Tails Cocktails Passion Fruit Martini</t>
  </si>
  <si>
    <t>7610113017333</t>
  </si>
  <si>
    <t>L-59-943-00</t>
  </si>
  <si>
    <t>Tails Cocktails Raspberrry Cosmopolitan</t>
  </si>
  <si>
    <t>7610113021927</t>
  </si>
  <si>
    <t>L-56-435-00</t>
  </si>
  <si>
    <t>Tails Cocktails Rum Daiquiri</t>
  </si>
  <si>
    <t>7610113017609</t>
  </si>
  <si>
    <t>L-56-825-00</t>
  </si>
  <si>
    <t>Tails Cocktails Whiskey Sour</t>
  </si>
  <si>
    <t>7610113017562</t>
  </si>
  <si>
    <t>L-12-984-00</t>
  </si>
  <si>
    <t>Taittinger Brut Magnum</t>
  </si>
  <si>
    <t>3016570001139</t>
  </si>
  <si>
    <t>L-04-554-00</t>
  </si>
  <si>
    <t>Taittinger Brut Reserve</t>
  </si>
  <si>
    <t>3016570001030</t>
  </si>
  <si>
    <t>L-59-433-00</t>
  </si>
  <si>
    <t>Taittinger Comte De Champagne 2012</t>
  </si>
  <si>
    <t>L-55-005-00</t>
  </si>
  <si>
    <t>Taittinger Nocturne Sec Blanc + GB</t>
  </si>
  <si>
    <t>3016570000361</t>
  </si>
  <si>
    <t>L-55-570-00</t>
  </si>
  <si>
    <t>Taittinger Prelude Grand Cru + GB</t>
  </si>
  <si>
    <t>3016570005021</t>
  </si>
  <si>
    <t>L-52-841-00</t>
  </si>
  <si>
    <t>Taittinger Rose Brut + GB</t>
  </si>
  <si>
    <t>3016570002716</t>
  </si>
  <si>
    <t>L-59-978-00</t>
  </si>
  <si>
    <t>Takamaka Dark Spiced</t>
  </si>
  <si>
    <t>6091319490174</t>
  </si>
  <si>
    <t>L-52-120-00</t>
  </si>
  <si>
    <t>Talisker 10 Years + GB</t>
  </si>
  <si>
    <t>5000281015767</t>
  </si>
  <si>
    <t>L-08-465-00</t>
  </si>
  <si>
    <t>5000281005416</t>
  </si>
  <si>
    <t>L-08-489-00</t>
  </si>
  <si>
    <t>Talisker Dark Storm + GB</t>
  </si>
  <si>
    <t>5000281033631</t>
  </si>
  <si>
    <t>L-58-576-00</t>
  </si>
  <si>
    <t>Talisker Distillers Edition + GB</t>
  </si>
  <si>
    <t>5000281072128</t>
  </si>
  <si>
    <t>L-60-053-00</t>
  </si>
  <si>
    <t>Talisker Parley Wilder Seas</t>
  </si>
  <si>
    <t>5000281073255</t>
  </si>
  <si>
    <t>L-08-493-00</t>
  </si>
  <si>
    <t>Talisker Port Ruighe + GB</t>
  </si>
  <si>
    <t>5000281033143</t>
  </si>
  <si>
    <t>L-08-497-00</t>
  </si>
  <si>
    <t>Talisker Skye + GB</t>
  </si>
  <si>
    <t>5000281038094</t>
  </si>
  <si>
    <t>L-08-498-00</t>
  </si>
  <si>
    <t>Talisker Storm + GB</t>
  </si>
  <si>
    <t>5000281032733</t>
  </si>
  <si>
    <t>L-57-815-00</t>
  </si>
  <si>
    <t>Talisker Surge + GB</t>
  </si>
  <si>
    <t>5000281071572</t>
  </si>
  <si>
    <t>L-50-531-00</t>
  </si>
  <si>
    <t>Tamdhu 12 Years + GB</t>
  </si>
  <si>
    <t>5010852036688</t>
  </si>
  <si>
    <t>L-15-987-00</t>
  </si>
  <si>
    <t>Tamdhu 15 Years Sherry Cask + GB</t>
  </si>
  <si>
    <t>5010852040661</t>
  </si>
  <si>
    <t>L-56-659-00</t>
  </si>
  <si>
    <t>Tamdhu 18 Years + GB</t>
  </si>
  <si>
    <t>5010852048858</t>
  </si>
  <si>
    <t>L-57-908-00</t>
  </si>
  <si>
    <t>Tamdhu Batch Strength No. 7 + GB</t>
  </si>
  <si>
    <t>5010852050301</t>
  </si>
  <si>
    <t>L-14-256-00</t>
  </si>
  <si>
    <t>Tamnavulin Double Cask + GB</t>
  </si>
  <si>
    <t>5013967011557</t>
  </si>
  <si>
    <t>L-56-467-00</t>
  </si>
  <si>
    <t>Tamnavulin Oloroso Cask + GB</t>
  </si>
  <si>
    <t>5013967018693</t>
  </si>
  <si>
    <t>L-58-186-00</t>
  </si>
  <si>
    <t>Tamnavulin Red Wine finish French Cabernet Sauvignon + GB</t>
  </si>
  <si>
    <t>5013967016620</t>
  </si>
  <si>
    <t>L-58-187-00</t>
  </si>
  <si>
    <t>Tamnavulin Red Wine Finish German Pinot Noir + GB</t>
  </si>
  <si>
    <t>5013967016606</t>
  </si>
  <si>
    <t>L-21-535-00</t>
  </si>
  <si>
    <t>Tamnavulin Sherry Cask Edition + GB</t>
  </si>
  <si>
    <t>5013967015401</t>
  </si>
  <si>
    <t>L-08-545-00</t>
  </si>
  <si>
    <t>Tamnavulin Tempranillo Cask + GB</t>
  </si>
  <si>
    <t>5013967013759</t>
  </si>
  <si>
    <t>L-52-115-00</t>
  </si>
  <si>
    <t>Tan Dowr Sea Salt Vodka</t>
  </si>
  <si>
    <t>716053204639</t>
  </si>
  <si>
    <t>L-50-746-00</t>
  </si>
  <si>
    <t>Tanduay Gold</t>
  </si>
  <si>
    <t>4800220606756</t>
  </si>
  <si>
    <t>L-24-600-00</t>
  </si>
  <si>
    <t>Tanduay Silver</t>
  </si>
  <si>
    <t>4800220605759</t>
  </si>
  <si>
    <t>L-59-912-00</t>
  </si>
  <si>
    <t>Tanglin Singapore Gin</t>
  </si>
  <si>
    <t>8881300080204</t>
  </si>
  <si>
    <t>L-59-913-00</t>
  </si>
  <si>
    <t>Tanglin Triple Tangerine Orange Likeur</t>
  </si>
  <si>
    <t>8881300080341</t>
  </si>
  <si>
    <t>L-54-998-00</t>
  </si>
  <si>
    <t>Tanqueray 0,0% Alcohol Free</t>
  </si>
  <si>
    <t>5000291025510</t>
  </si>
  <si>
    <t>L-51-118-00</t>
  </si>
  <si>
    <t>Tanqueray Blackcurrant Royale Gin</t>
  </si>
  <si>
    <t>5000291025824</t>
  </si>
  <si>
    <t>L-09-991-00</t>
  </si>
  <si>
    <t>Tanqueray Flor de Sevilla</t>
  </si>
  <si>
    <t>5000291023462</t>
  </si>
  <si>
    <t>L-09-992-00</t>
  </si>
  <si>
    <t>5000291023660</t>
  </si>
  <si>
    <t>L-09-997-00</t>
  </si>
  <si>
    <t>Tanqueray Gin</t>
  </si>
  <si>
    <t>5000291021963</t>
  </si>
  <si>
    <t>L-10-001-00</t>
  </si>
  <si>
    <t>5000281015248</t>
  </si>
  <si>
    <t>L-10-004-00</t>
  </si>
  <si>
    <t>5000291020805</t>
  </si>
  <si>
    <t>L-10-003-00</t>
  </si>
  <si>
    <t>5000291021857</t>
  </si>
  <si>
    <t>Tanqueray Gin PET</t>
  </si>
  <si>
    <t>L-25-245-00</t>
  </si>
  <si>
    <t>088110110017</t>
  </si>
  <si>
    <t>L-17-809-00</t>
  </si>
  <si>
    <t>Tanqueray Malacca</t>
  </si>
  <si>
    <t>5000291023417</t>
  </si>
  <si>
    <t>L-53-300-00</t>
  </si>
  <si>
    <t>Tanqueray Rangpur</t>
  </si>
  <si>
    <t>5000291025930</t>
  </si>
  <si>
    <t>L-10-009-00</t>
  </si>
  <si>
    <t>5000291022663</t>
  </si>
  <si>
    <t>L-10-011-00</t>
  </si>
  <si>
    <t>Tanqueray Ten</t>
  </si>
  <si>
    <t>5000281020761</t>
  </si>
  <si>
    <t>L-10-013-00</t>
  </si>
  <si>
    <t>5000281016689</t>
  </si>
  <si>
    <t>L-51-773-00</t>
  </si>
  <si>
    <t>Tanqueray Ten Grapefruit &amp; Rosemary</t>
  </si>
  <si>
    <t>5000291025176</t>
  </si>
  <si>
    <t>L-21-545-00</t>
  </si>
  <si>
    <t>Tarsier Oriental Pink Gin</t>
  </si>
  <si>
    <t>5060643180014</t>
  </si>
  <si>
    <t>L-58-064-00</t>
  </si>
  <si>
    <t>Tasting Box - Gin Specials</t>
  </si>
  <si>
    <t>8719324231411</t>
  </si>
  <si>
    <t>L-58-063-00</t>
  </si>
  <si>
    <t>Tasting Box - Grappa</t>
  </si>
  <si>
    <t>8719324231206</t>
  </si>
  <si>
    <t>L-58-062-00</t>
  </si>
  <si>
    <t>Tasting Box - Whisky Starters</t>
  </si>
  <si>
    <t>8719324231534</t>
  </si>
  <si>
    <t>L-56-818-00</t>
  </si>
  <si>
    <t>Taylor's 10 Years Port Tawny + GB</t>
  </si>
  <si>
    <t>5013626111284</t>
  </si>
  <si>
    <t>L-05-881-00</t>
  </si>
  <si>
    <t>Taylors Velvet Falernum</t>
  </si>
  <si>
    <t>724803000721</t>
  </si>
  <si>
    <t>L-06-920-00</t>
  </si>
  <si>
    <t>Teacher's</t>
  </si>
  <si>
    <t>5010093259006</t>
  </si>
  <si>
    <t>L-51-945-00</t>
  </si>
  <si>
    <t>Teaninich 10 Years - Flora &amp; Fauna</t>
  </si>
  <si>
    <t>5000281024400</t>
  </si>
  <si>
    <t>L-56-432-00</t>
  </si>
  <si>
    <t>Tecan Reposado Tequila</t>
  </si>
  <si>
    <t>8720299309104</t>
  </si>
  <si>
    <t>L-53-736-00</t>
  </si>
  <si>
    <t>5391523277976</t>
  </si>
  <si>
    <t>L-60-783-00</t>
  </si>
  <si>
    <t>Teeling 15 Years Single Grain + GB</t>
  </si>
  <si>
    <t>5391523279970</t>
  </si>
  <si>
    <t>L-23-679-00</t>
  </si>
  <si>
    <t>Teeling Blackpitts Peated Whisky + GB</t>
  </si>
  <si>
    <t>5391523276535</t>
  </si>
  <si>
    <t>L-60-690-00</t>
  </si>
  <si>
    <t>Teeling IPA Dot Brewery Cask + GB</t>
  </si>
  <si>
    <t>5391523279819</t>
  </si>
  <si>
    <t>L-06-942-00</t>
  </si>
  <si>
    <t>Teeling Single Grain + GB</t>
  </si>
  <si>
    <t>5391523270175</t>
  </si>
  <si>
    <t>L-06-944-00</t>
  </si>
  <si>
    <t>Teeling Single Malt + GB</t>
  </si>
  <si>
    <t>5391523270304</t>
  </si>
  <si>
    <t>L-50-617-00</t>
  </si>
  <si>
    <t>Teeling Single Pot Still + GB</t>
  </si>
  <si>
    <t>5391523270533</t>
  </si>
  <si>
    <t>L-06-948-00</t>
  </si>
  <si>
    <t>Teeling Small Batch</t>
  </si>
  <si>
    <t>5391523270021</t>
  </si>
  <si>
    <t>L-60-689-00</t>
  </si>
  <si>
    <t>Teeling Sommelier Selection Douro Old Vines + GB</t>
  </si>
  <si>
    <t>5391523278911</t>
  </si>
  <si>
    <t>L-15-994-00</t>
  </si>
  <si>
    <t>Teeling Stout Cask Finish + GB</t>
  </si>
  <si>
    <t>5391523270694</t>
  </si>
  <si>
    <t>L-51-091-00</t>
  </si>
  <si>
    <t>Teeling Trinity Giftset</t>
  </si>
  <si>
    <t>5391523270458</t>
  </si>
  <si>
    <t>L-00-566-00</t>
  </si>
  <si>
    <t>Teichenne Crema de Fresa con Tequila</t>
  </si>
  <si>
    <t>8413425014910</t>
  </si>
  <si>
    <t>Tenjaku Blended</t>
  </si>
  <si>
    <t>4582410703284</t>
  </si>
  <si>
    <t>L-06-950-00</t>
  </si>
  <si>
    <t>L-60-808-00</t>
  </si>
  <si>
    <t>Tenjaku Gin</t>
  </si>
  <si>
    <t>4582410704533</t>
  </si>
  <si>
    <t>L-60-447-00</t>
  </si>
  <si>
    <t>Tenjaku Pure Malt Whisky + GB</t>
  </si>
  <si>
    <t>4582410708449</t>
  </si>
  <si>
    <t>L-60-791-00</t>
  </si>
  <si>
    <t>Tenuta Maccan Pinot Grigio delle Venezie 2022</t>
  </si>
  <si>
    <t>8034013470477</t>
  </si>
  <si>
    <t>L-59-121-00</t>
  </si>
  <si>
    <t>Tenuta Scuotto Aglianico IGP Campania 2021</t>
  </si>
  <si>
    <t>L-59-117-00</t>
  </si>
  <si>
    <t>Tenuta Scuotto Falanghina 2021</t>
  </si>
  <si>
    <t>8057018560370</t>
  </si>
  <si>
    <t>L-60-206-00</t>
  </si>
  <si>
    <t>Tenuta Scuotto Falanghina 2022</t>
  </si>
  <si>
    <t>8057018560776</t>
  </si>
  <si>
    <t>L-60-205-00</t>
  </si>
  <si>
    <t>Tenuta Scuotto Fiano di Avellino 2022</t>
  </si>
  <si>
    <t>L-59-120-00</t>
  </si>
  <si>
    <t>Tenuta Scuotto Fiano 'Oi Ni' IGP Campania 2019</t>
  </si>
  <si>
    <t>8057018560899</t>
  </si>
  <si>
    <t>L-59-119-00</t>
  </si>
  <si>
    <t>Tenuta Scuotto Greco di Tufo 2021</t>
  </si>
  <si>
    <t>8057018560608</t>
  </si>
  <si>
    <t>L-59-122-00</t>
  </si>
  <si>
    <t>Tenuta Scuotto REDO Aglianico 2020</t>
  </si>
  <si>
    <t>L-21-945-00</t>
  </si>
  <si>
    <t>Tequila Rose Strawberry Cream</t>
  </si>
  <si>
    <t>085592140358</t>
  </si>
  <si>
    <t>L-56-335-00</t>
  </si>
  <si>
    <t>Terre Di Moro Pecorino 2021</t>
  </si>
  <si>
    <t>8024526001640</t>
  </si>
  <si>
    <t>L-09-302-00</t>
  </si>
  <si>
    <t>The Botanist Islay Dry Gin</t>
  </si>
  <si>
    <t>5055807400596</t>
  </si>
  <si>
    <t>L-09-304-00</t>
  </si>
  <si>
    <t>5055807401883</t>
  </si>
  <si>
    <t>L-21-563-00</t>
  </si>
  <si>
    <t>The Braemble Gin Liqueur</t>
  </si>
  <si>
    <t>5060434130358</t>
  </si>
  <si>
    <t>L-53-517-00</t>
  </si>
  <si>
    <t>The Broody Hen 10 Years</t>
  </si>
  <si>
    <t>5060399691208</t>
  </si>
  <si>
    <t>L-56-814-00</t>
  </si>
  <si>
    <t>The Broody Hen Blended Scotch Whisky</t>
  </si>
  <si>
    <t>5060399691130</t>
  </si>
  <si>
    <t>L-56-632-00</t>
  </si>
  <si>
    <t>The Copper In The Clouds Flowerbomb Dry Gin</t>
  </si>
  <si>
    <t>5060555320065</t>
  </si>
  <si>
    <t>L-56-630-00</t>
  </si>
  <si>
    <t>The Copper In The Clouds Hertfordshire Dry Gin</t>
  </si>
  <si>
    <t>5060555320126</t>
  </si>
  <si>
    <t>L-56-628-00</t>
  </si>
  <si>
    <t>The Copper In The Clouds Lychee &amp; Rasberry</t>
  </si>
  <si>
    <t>5060555320201</t>
  </si>
  <si>
    <t>L-59-672-00</t>
  </si>
  <si>
    <t>The Copper In The Clouds Mango &amp; Black Pepper</t>
  </si>
  <si>
    <t>5060555320140</t>
  </si>
  <si>
    <t>L-59-673-00</t>
  </si>
  <si>
    <t>The Copper In The Clouds Marmalade</t>
  </si>
  <si>
    <t>5060555320096</t>
  </si>
  <si>
    <t>L-56-631-00</t>
  </si>
  <si>
    <t>L-59-675-00</t>
  </si>
  <si>
    <t>5060555320317</t>
  </si>
  <si>
    <t>L-20-077-00</t>
  </si>
  <si>
    <t>The Dalmore 12 Years + GB</t>
  </si>
  <si>
    <t>5010196111010</t>
  </si>
  <si>
    <t>L-52-267-00</t>
  </si>
  <si>
    <t>The Dalmore 12 Years Sherry Cask + GB</t>
  </si>
  <si>
    <t>5013967016354</t>
  </si>
  <si>
    <t>L-20-079-00</t>
  </si>
  <si>
    <t>The Dalmore 15 Years + GB</t>
  </si>
  <si>
    <t>5013967005006</t>
  </si>
  <si>
    <t>5013967019324</t>
  </si>
  <si>
    <t>L-60-735-00</t>
  </si>
  <si>
    <t>The Dalmore 18 Years 2023 Edition + GB</t>
  </si>
  <si>
    <t>L-59-641-00</t>
  </si>
  <si>
    <t>The Dalmore 2003 Vintage + GB</t>
  </si>
  <si>
    <t>5013967019195</t>
  </si>
  <si>
    <t>L-07-532-00</t>
  </si>
  <si>
    <t>The Dalmore 21 Years + GB</t>
  </si>
  <si>
    <t>5013967018228</t>
  </si>
  <si>
    <t>L-16-014-00</t>
  </si>
  <si>
    <t>The Dalmore 25 Years + GB</t>
  </si>
  <si>
    <t>5013967009653</t>
  </si>
  <si>
    <t>L-57-820-00</t>
  </si>
  <si>
    <t>The Dalmore 30 Years 2022 Edition + GB</t>
  </si>
  <si>
    <t>5013967018938</t>
  </si>
  <si>
    <t>L-16-025-00</t>
  </si>
  <si>
    <t>The Dalmore Cigar Malt + GB</t>
  </si>
  <si>
    <t>5013967008427</t>
  </si>
  <si>
    <t>L-50-041-00</t>
  </si>
  <si>
    <t>5013967008861</t>
  </si>
  <si>
    <t>L-23-607-00</t>
  </si>
  <si>
    <t>L-20-090-00</t>
  </si>
  <si>
    <t>The Dalmore King Alexander III + GB</t>
  </si>
  <si>
    <t>5013967017054</t>
  </si>
  <si>
    <t>L-20-092-00</t>
  </si>
  <si>
    <t>The Dalmore Port Wood Reserve + GB</t>
  </si>
  <si>
    <t>5013967013445</t>
  </si>
  <si>
    <t>L-50-152-00</t>
  </si>
  <si>
    <t>The Dalmore Quartet + GB</t>
  </si>
  <si>
    <t>5013967016293</t>
  </si>
  <si>
    <t>5013967016279</t>
  </si>
  <si>
    <t>L-59-981-00</t>
  </si>
  <si>
    <t>The Deacon Blended Whisky</t>
  </si>
  <si>
    <t>813497003047</t>
  </si>
  <si>
    <t>L-58-346-00</t>
  </si>
  <si>
    <t>The Deveron 10 Years + GB</t>
  </si>
  <si>
    <t>5010752000826</t>
  </si>
  <si>
    <t>L-07-560-00</t>
  </si>
  <si>
    <t>The Deveron 12 Years + GB</t>
  </si>
  <si>
    <t>5010752001342</t>
  </si>
  <si>
    <t>L-10-050-00</t>
  </si>
  <si>
    <t>The Duke Gin</t>
  </si>
  <si>
    <t>4260166960013</t>
  </si>
  <si>
    <t>L-17-835-00</t>
  </si>
  <si>
    <t>The Duppy Share</t>
  </si>
  <si>
    <t>5060397380005</t>
  </si>
  <si>
    <t>L-21-567-00</t>
  </si>
  <si>
    <t>The Duppy Share Spiced</t>
  </si>
  <si>
    <t>5060397380210</t>
  </si>
  <si>
    <t>L-56-274-00</t>
  </si>
  <si>
    <t>The Duppy Share White</t>
  </si>
  <si>
    <t>5060397380296</t>
  </si>
  <si>
    <t>L-56-273-00</t>
  </si>
  <si>
    <t>The Duppy Share XO</t>
  </si>
  <si>
    <t>5060397380302</t>
  </si>
  <si>
    <t>L-58-146-00</t>
  </si>
  <si>
    <t>The Gin Box by World Class Gin (10x50ml)</t>
  </si>
  <si>
    <t>5712718003413</t>
  </si>
  <si>
    <t>L-21-571-00</t>
  </si>
  <si>
    <t>The Glendronach 10 Years Forgue + GB</t>
  </si>
  <si>
    <t>5060399686761</t>
  </si>
  <si>
    <t>L-07-648-00</t>
  </si>
  <si>
    <t>The Glendronach 12 Years + GB</t>
  </si>
  <si>
    <t>5060088791646</t>
  </si>
  <si>
    <t>L-16-066-00</t>
  </si>
  <si>
    <t>The Glendronach 15 Years Revival + GB</t>
  </si>
  <si>
    <t>5060399687287</t>
  </si>
  <si>
    <t>L-56-083-00</t>
  </si>
  <si>
    <t>The Glendronach Cask Strength Batch 10 + GB</t>
  </si>
  <si>
    <t>5060716142956</t>
  </si>
  <si>
    <t>L-50-688-00</t>
  </si>
  <si>
    <t>The Glendronach Port Wood + GB</t>
  </si>
  <si>
    <t>5060399687195</t>
  </si>
  <si>
    <t>L-50-689-00</t>
  </si>
  <si>
    <t>The Glendronach Traditionally Peated + GB</t>
  </si>
  <si>
    <t>5060399689199</t>
  </si>
  <si>
    <t>L-25-072-00</t>
  </si>
  <si>
    <t>080432402825</t>
  </si>
  <si>
    <t>L-61-033-00</t>
  </si>
  <si>
    <t>The Glenlivet 12 Years Double Oak</t>
  </si>
  <si>
    <t>L-07-889-00</t>
  </si>
  <si>
    <t>The Glenlivet 12 Years Double Oak + GB</t>
  </si>
  <si>
    <t>4005971767156</t>
  </si>
  <si>
    <t>L-54-378-00</t>
  </si>
  <si>
    <t>The Glenlivet 13 Years First Fill American Oak + GB</t>
  </si>
  <si>
    <t>5000299633281</t>
  </si>
  <si>
    <t>L-07-900-00</t>
  </si>
  <si>
    <t>The Glenlivet 15 Years French Oak + GB</t>
  </si>
  <si>
    <t>5000299295021</t>
  </si>
  <si>
    <t>L-50-225-00</t>
  </si>
  <si>
    <t>The Glenlivet 18 Years + GB</t>
  </si>
  <si>
    <t>5000299278246</t>
  </si>
  <si>
    <t>L-21-607-00</t>
  </si>
  <si>
    <t>The Glenlivet 18 Years Batch Reserve + GB</t>
  </si>
  <si>
    <t>080432403105</t>
  </si>
  <si>
    <t>L-07-923-00</t>
  </si>
  <si>
    <t>The Glenlivet Captains Reserve + GB</t>
  </si>
  <si>
    <t>5000299621158</t>
  </si>
  <si>
    <t>L-51-354-00</t>
  </si>
  <si>
    <t>The Glenlivet Caribbean Reserve + GB</t>
  </si>
  <si>
    <t>5000299627471</t>
  </si>
  <si>
    <t>L-25-232-00</t>
  </si>
  <si>
    <t>The Glenlivet Founder's Reserve</t>
  </si>
  <si>
    <t>5000299609989</t>
  </si>
  <si>
    <t>The Glenlivet Founder's Reserve + GB</t>
  </si>
  <si>
    <t>L-07-932-00</t>
  </si>
  <si>
    <t>5000299609347</t>
  </si>
  <si>
    <t>L-07-933-00</t>
  </si>
  <si>
    <t>L-07-864-00</t>
  </si>
  <si>
    <t>The Glenrothes 12 Years + GB</t>
  </si>
  <si>
    <t>5010314306830</t>
  </si>
  <si>
    <t>L-22-612-00</t>
  </si>
  <si>
    <t>The Glenrothes Whisky Maker's Cut + GB</t>
  </si>
  <si>
    <t>5010314306847</t>
  </si>
  <si>
    <t>L-08-120-00</t>
  </si>
  <si>
    <t>The Irishman 12 Years + GB</t>
  </si>
  <si>
    <t>5099811906071</t>
  </si>
  <si>
    <t>L-57-224-00</t>
  </si>
  <si>
    <t>The Irishman Marsala Cask Finish + GB</t>
  </si>
  <si>
    <t>5099811906408</t>
  </si>
  <si>
    <t>L-08-124-00</t>
  </si>
  <si>
    <t>The Irishman Single Malt + GB</t>
  </si>
  <si>
    <t>5099811905692</t>
  </si>
  <si>
    <t>L-59-622-00</t>
  </si>
  <si>
    <t>The Irishman The Harvest</t>
  </si>
  <si>
    <t>L-16-190-00</t>
  </si>
  <si>
    <t>The Kurayoshi 12 Years Malt Whisky + GB</t>
  </si>
  <si>
    <t>4954621000993</t>
  </si>
  <si>
    <t>L-53-343-00</t>
  </si>
  <si>
    <t>The London No. 1</t>
  </si>
  <si>
    <t>8410023023719</t>
  </si>
  <si>
    <t>The London No.1</t>
  </si>
  <si>
    <t>L-24-908-00</t>
  </si>
  <si>
    <t>8410023094399</t>
  </si>
  <si>
    <t>L-56-069-00</t>
  </si>
  <si>
    <t>The London No.1 Copa Glass</t>
  </si>
  <si>
    <t>L-18-673-00</t>
  </si>
  <si>
    <t>The London No.1 Gin Sherry Cask</t>
  </si>
  <si>
    <t>8410023095570</t>
  </si>
  <si>
    <t>L-16-199-00</t>
  </si>
  <si>
    <t>The Macallan 12 Years Double Cask + GB</t>
  </si>
  <si>
    <t>5010314302863</t>
  </si>
  <si>
    <t>L-08-231-00</t>
  </si>
  <si>
    <t>The Macallan 12 Years Sherry Oak + GB</t>
  </si>
  <si>
    <t>5010314017408</t>
  </si>
  <si>
    <t>L-08-232-00</t>
  </si>
  <si>
    <t>The Macallan 12 Years Triple Cask + GB</t>
  </si>
  <si>
    <t>5010314048907</t>
  </si>
  <si>
    <t>L-22-706-00</t>
  </si>
  <si>
    <t>The Macallan 15 Years Double Cask + GB</t>
  </si>
  <si>
    <t>5010314308469</t>
  </si>
  <si>
    <t>L-50-185-00</t>
  </si>
  <si>
    <t>5010314309862</t>
  </si>
  <si>
    <t>L-60-896-00</t>
  </si>
  <si>
    <t>The Macallan 18 Years Double Cask 2023 Release + GB</t>
  </si>
  <si>
    <t>L-16-207-00</t>
  </si>
  <si>
    <t>5010719187003</t>
  </si>
  <si>
    <t>L-60-628-00</t>
  </si>
  <si>
    <t>The Macallan 18 Years Sherry Oak Annual release 2023  + GB</t>
  </si>
  <si>
    <t>5010314003807</t>
  </si>
  <si>
    <t>L-61-024-00</t>
  </si>
  <si>
    <t>The Macallan 25 Years Sherry Oak 2023 Release + Wooden GB</t>
  </si>
  <si>
    <t>L-60-627-00</t>
  </si>
  <si>
    <t>The Macallan 30 Years Double Cask Annual release 2023 + GB</t>
  </si>
  <si>
    <t>L-58-312-00</t>
  </si>
  <si>
    <t>The Macallan 30 Years Vintage 1991 Private Bourbon Cask + GB</t>
  </si>
  <si>
    <t>0769503932248</t>
  </si>
  <si>
    <t>L-58-639-00</t>
  </si>
  <si>
    <t>5010314311971</t>
  </si>
  <si>
    <t>The Macallan Classic Cut Limited Edition 2022 + GB</t>
  </si>
  <si>
    <t>5010314311872</t>
  </si>
  <si>
    <t>L-58-392-00</t>
  </si>
  <si>
    <t>L-61-027-00</t>
  </si>
  <si>
    <t>The Macallan Classic Cut Limited Edition 2023 + GB</t>
  </si>
  <si>
    <t>5010314313029</t>
  </si>
  <si>
    <t>L-08-260-00</t>
  </si>
  <si>
    <t>The Macallan Enigma + GB</t>
  </si>
  <si>
    <t>5010314305130</t>
  </si>
  <si>
    <t>L-58-747-00</t>
  </si>
  <si>
    <t>The Macallan Harmony Inspired By Intense Arabica + GB</t>
  </si>
  <si>
    <t>5010314312114</t>
  </si>
  <si>
    <t>L-60-631-00</t>
  </si>
  <si>
    <t>The Macallan M black Annual release 2023 + GB</t>
  </si>
  <si>
    <t>5010314310936</t>
  </si>
  <si>
    <t>5010314301712</t>
  </si>
  <si>
    <t>L-60-175-00</t>
  </si>
  <si>
    <t>The Macallan Rare Cask 2023  + GB</t>
  </si>
  <si>
    <t>L-51-200-00</t>
  </si>
  <si>
    <t>The Mosel Distillers Alte Haselnuss</t>
  </si>
  <si>
    <t>4260270195578</t>
  </si>
  <si>
    <t>L-51-204-00</t>
  </si>
  <si>
    <t>The Mosel Distillers Marille Royal</t>
  </si>
  <si>
    <t>4260270195530</t>
  </si>
  <si>
    <t>L-51-201-00</t>
  </si>
  <si>
    <t>The Mosel Distillers Schönberger Zwetschge</t>
  </si>
  <si>
    <t>4260270195561</t>
  </si>
  <si>
    <t>L-61-151-00</t>
  </si>
  <si>
    <t>The Naked Malt</t>
  </si>
  <si>
    <t>5010314304904</t>
  </si>
  <si>
    <t>L-06-301-00</t>
  </si>
  <si>
    <t>The Naked Malt Lighten Up + GB</t>
  </si>
  <si>
    <t>8710833009010</t>
  </si>
  <si>
    <t>L-59-562-00</t>
  </si>
  <si>
    <t>L-50-929-00</t>
  </si>
  <si>
    <t>The Observatory 20 Years + GB</t>
  </si>
  <si>
    <t>7640171033228</t>
  </si>
  <si>
    <t>L-55-463-00</t>
  </si>
  <si>
    <t>The Pogues Cinnamon</t>
  </si>
  <si>
    <t>5011166067948</t>
  </si>
  <si>
    <t>L-55-046-00</t>
  </si>
  <si>
    <t>The Pogues Irish Whisky</t>
  </si>
  <si>
    <t>5391524711929</t>
  </si>
  <si>
    <t>L-06-028-00</t>
  </si>
  <si>
    <t>5011166055709</t>
  </si>
  <si>
    <t>L-19-337-00</t>
  </si>
  <si>
    <t>The Pogues Single Malt</t>
  </si>
  <si>
    <t>5011166059745</t>
  </si>
  <si>
    <t>L-58-105-00</t>
  </si>
  <si>
    <t>5712718004311</t>
  </si>
  <si>
    <t>L-58-563-00</t>
  </si>
  <si>
    <t>5712718004335</t>
  </si>
  <si>
    <t>L-21-675-00</t>
  </si>
  <si>
    <t>The Sexton</t>
  </si>
  <si>
    <t>5391533970003</t>
  </si>
  <si>
    <t>L-08-439-00</t>
  </si>
  <si>
    <t>The Singleton of Dufftown 12 Years</t>
  </si>
  <si>
    <t>5000281021621</t>
  </si>
  <si>
    <t>L-59-241-00</t>
  </si>
  <si>
    <t>The Singleton Of Dufftown 12 Years + GB</t>
  </si>
  <si>
    <t>L-52-766-00</t>
  </si>
  <si>
    <t>The Singleton Of Dufftown 15 Years</t>
  </si>
  <si>
    <t>5000281026626</t>
  </si>
  <si>
    <t>L-16-292-00</t>
  </si>
  <si>
    <t>The Singleton of Dufftown 15 Years + GB</t>
  </si>
  <si>
    <t>L-08-433-00</t>
  </si>
  <si>
    <t>The Singleton Of Dufftown 18 Years + GB</t>
  </si>
  <si>
    <t>5000281028620</t>
  </si>
  <si>
    <t>L-56-376-00</t>
  </si>
  <si>
    <t>The Singleton Of Dufftown 21 Years + GB</t>
  </si>
  <si>
    <t>5000281043784</t>
  </si>
  <si>
    <t>L-53-768-00</t>
  </si>
  <si>
    <t>The Singleton Of Glendullan 19 Years Special Release 21 +GB</t>
  </si>
  <si>
    <t>5000281067285</t>
  </si>
  <si>
    <t>L-56-347-00</t>
  </si>
  <si>
    <t>The Six Isles Batch Strength</t>
  </si>
  <si>
    <t>5010852046335</t>
  </si>
  <si>
    <t>L-56-346-00</t>
  </si>
  <si>
    <t>The Six Isles Rum Cask Finish + GB</t>
  </si>
  <si>
    <t>5010852048483</t>
  </si>
  <si>
    <t>L-56-013-00</t>
  </si>
  <si>
    <t>The Six Isles Voyager + GB</t>
  </si>
  <si>
    <t>05010852046328</t>
  </si>
  <si>
    <t>L-56-380-00</t>
  </si>
  <si>
    <t>The Wild Geese Irish Honey</t>
  </si>
  <si>
    <t>813548005006</t>
  </si>
  <si>
    <t>L-07-027-00</t>
  </si>
  <si>
    <t>The Yamazaki 12 Years + GB</t>
  </si>
  <si>
    <t>4901777020313</t>
  </si>
  <si>
    <t>L-07-025-00</t>
  </si>
  <si>
    <t>The Yamazaki Distiller's Reserve + GB</t>
  </si>
  <si>
    <t>4901777254800</t>
  </si>
  <si>
    <t>L-57-649-00</t>
  </si>
  <si>
    <t>Thomas Henry Botanical Tonic</t>
  </si>
  <si>
    <t>4260310559568</t>
  </si>
  <si>
    <t>L-57-652-00</t>
  </si>
  <si>
    <t>Thomas Henry Ginger Beer</t>
  </si>
  <si>
    <t>4260310557663</t>
  </si>
  <si>
    <t>L-60-835-00</t>
  </si>
  <si>
    <t>Thomas Henry Pink Grapefruit</t>
  </si>
  <si>
    <t>4251760801970</t>
  </si>
  <si>
    <t>L-04-181-00</t>
  </si>
  <si>
    <t>Thomas Henry Tonic</t>
  </si>
  <si>
    <t>4260310550299</t>
  </si>
  <si>
    <t>L-57-653-00</t>
  </si>
  <si>
    <t>Thomas Henry Tonic Water</t>
  </si>
  <si>
    <t>4260310557656</t>
  </si>
  <si>
    <t>L-21-689-00</t>
  </si>
  <si>
    <t>Three Scottish Brothers 20 Years</t>
  </si>
  <si>
    <t>7640171033273</t>
  </si>
  <si>
    <t>L-10-020-00</t>
  </si>
  <si>
    <t>Three Sixty</t>
  </si>
  <si>
    <t>4007675040146</t>
  </si>
  <si>
    <t>L-55-542-00</t>
  </si>
  <si>
    <t>Thunder Really Pink Gin</t>
  </si>
  <si>
    <t>5060091760240</t>
  </si>
  <si>
    <t>L-55-541-00</t>
  </si>
  <si>
    <t>Thunder Rhubarb &amp; Ginger Vodka</t>
  </si>
  <si>
    <t>5060091760189</t>
  </si>
  <si>
    <t>L-19-292-00</t>
  </si>
  <si>
    <t>Tia Maria</t>
  </si>
  <si>
    <t>5012523231989</t>
  </si>
  <si>
    <t>L-24-071-00</t>
  </si>
  <si>
    <t>5012523233129</t>
  </si>
  <si>
    <t>L-05-073-00</t>
  </si>
  <si>
    <t>5012523231965</t>
  </si>
  <si>
    <t>L-05-075-00</t>
  </si>
  <si>
    <t>5012523231972</t>
  </si>
  <si>
    <t>L-13-319-00</t>
  </si>
  <si>
    <t>8001110151752</t>
  </si>
  <si>
    <t>L-55-762-00</t>
  </si>
  <si>
    <t>Tio Diablillo NRF</t>
  </si>
  <si>
    <t>8414037933149</t>
  </si>
  <si>
    <t>L-04-558-00</t>
  </si>
  <si>
    <t>Tio Pepe</t>
  </si>
  <si>
    <t>8410023000031</t>
  </si>
  <si>
    <t>L-04-561-00</t>
  </si>
  <si>
    <t>8410023000048</t>
  </si>
  <si>
    <t>L-59-916-00</t>
  </si>
  <si>
    <t>Tiscaz Tequila Blanco</t>
  </si>
  <si>
    <t>3147699112199</t>
  </si>
  <si>
    <t>L-00-847-00</t>
  </si>
  <si>
    <t>Tiscaz Tequila Gold</t>
  </si>
  <si>
    <t>3147699115473</t>
  </si>
  <si>
    <t>L-08-583-00</t>
  </si>
  <si>
    <t>Tito's Vodka</t>
  </si>
  <si>
    <t>619947000112</t>
  </si>
  <si>
    <t>L-08-585-00</t>
  </si>
  <si>
    <t>619947000013</t>
  </si>
  <si>
    <t>L-14-277-00</t>
  </si>
  <si>
    <t>Tobermory 12 Years + GB</t>
  </si>
  <si>
    <t>5029704219612</t>
  </si>
  <si>
    <t>L-06-927-00</t>
  </si>
  <si>
    <t>Togouchi 15 Years + GB</t>
  </si>
  <si>
    <t>4901903064150</t>
  </si>
  <si>
    <t>L-21-695-00</t>
  </si>
  <si>
    <t>Togouchi Blended Premium + GB</t>
  </si>
  <si>
    <t>4901903064105</t>
  </si>
  <si>
    <t>L-16-346-00</t>
  </si>
  <si>
    <t>Togouchi Kiwami + GB</t>
  </si>
  <si>
    <t>4901903064099</t>
  </si>
  <si>
    <t>L-08-516-00</t>
  </si>
  <si>
    <t>Tomatin 12 Years + GB</t>
  </si>
  <si>
    <t>5018481100213</t>
  </si>
  <si>
    <t>L-08-517-00</t>
  </si>
  <si>
    <t>5018481025622</t>
  </si>
  <si>
    <t>L-16-356-00</t>
  </si>
  <si>
    <t>Tomatin 14 Years Portwood + GB</t>
  </si>
  <si>
    <t>5018481023345</t>
  </si>
  <si>
    <t>L-08-521-00</t>
  </si>
  <si>
    <t>Tomatin 18 Years + GB</t>
  </si>
  <si>
    <t>5018481110212</t>
  </si>
  <si>
    <t>L-16-365-00</t>
  </si>
  <si>
    <t>Tomatin 8 Years + GB</t>
  </si>
  <si>
    <t>5018481025608</t>
  </si>
  <si>
    <t>L-08-527-00</t>
  </si>
  <si>
    <t>Tomatin Cask Strength + GB</t>
  </si>
  <si>
    <t>5018481023796</t>
  </si>
  <si>
    <t>L-21-708-00</t>
  </si>
  <si>
    <t>Tomatin Cu Bocan Signature Limited + GB</t>
  </si>
  <si>
    <t>5018481100237</t>
  </si>
  <si>
    <t>L-08-535-00</t>
  </si>
  <si>
    <t>Tomatin Legacy + GB</t>
  </si>
  <si>
    <t>5018481022003</t>
  </si>
  <si>
    <t>L-08-502-00</t>
  </si>
  <si>
    <t>Tomintoul 10 Years + GB</t>
  </si>
  <si>
    <t>5021349701019</t>
  </si>
  <si>
    <t>L-55-954-00</t>
  </si>
  <si>
    <t>Tomintoul 12 Years Oloroso + GB</t>
  </si>
  <si>
    <t>5021349710080</t>
  </si>
  <si>
    <t>L-60-434-00</t>
  </si>
  <si>
    <t>Tomintoul 21 Years + GB</t>
  </si>
  <si>
    <t>5021349701453</t>
  </si>
  <si>
    <t>L-52-373-00</t>
  </si>
  <si>
    <t>Tomintoul 25 Years + GB</t>
  </si>
  <si>
    <t>5021349702320</t>
  </si>
  <si>
    <t>L-55-658-00</t>
  </si>
  <si>
    <t>Tomintoul Speyside Glenlivet Peaty + GB</t>
  </si>
  <si>
    <t>5021349700098</t>
  </si>
  <si>
    <t>L-16-405-00</t>
  </si>
  <si>
    <t>Tomintoul Tlath + GB</t>
  </si>
  <si>
    <t>5021349702894</t>
  </si>
  <si>
    <t>L-54-452-00</t>
  </si>
  <si>
    <t>Torabhaig Legacy 2 Allt Gleann + GB</t>
  </si>
  <si>
    <t>5060033848012</t>
  </si>
  <si>
    <t>L-05-966-00</t>
  </si>
  <si>
    <t>Torres 10 Years</t>
  </si>
  <si>
    <t>8410113000125</t>
  </si>
  <si>
    <t>L-13-495-00</t>
  </si>
  <si>
    <t>Torres 15 Years + GB</t>
  </si>
  <si>
    <t>8410113008541</t>
  </si>
  <si>
    <t>L-05-970-00</t>
  </si>
  <si>
    <t>Torres 20 Years + GB</t>
  </si>
  <si>
    <t>8410113007520</t>
  </si>
  <si>
    <t>L-05-971-00</t>
  </si>
  <si>
    <t>Torres 30 Years + GB</t>
  </si>
  <si>
    <t>8410113000156</t>
  </si>
  <si>
    <t>L-55-165-00</t>
  </si>
  <si>
    <t>Torres 5 Years NRF</t>
  </si>
  <si>
    <t>8410113000026</t>
  </si>
  <si>
    <t>L-24-977-00</t>
  </si>
  <si>
    <t>Torres De Casta Rosada</t>
  </si>
  <si>
    <t>8410113002051</t>
  </si>
  <si>
    <t>L-53-993-00</t>
  </si>
  <si>
    <t>Torres Vina Sol</t>
  </si>
  <si>
    <t>8410113001146</t>
  </si>
  <si>
    <t>L-59-424-00</t>
  </si>
  <si>
    <t>Toso Festoso Asti Spumante</t>
  </si>
  <si>
    <t>8002915000412</t>
  </si>
  <si>
    <t>L-59-423-00</t>
  </si>
  <si>
    <t>Toso Vanitoso Brachetto</t>
  </si>
  <si>
    <t>8002915000245</t>
  </si>
  <si>
    <t>L-00-575-00</t>
  </si>
  <si>
    <t>Tribelle Triple Sec</t>
  </si>
  <si>
    <t>8710631004057</t>
  </si>
  <si>
    <t>L-53-286-00</t>
  </si>
  <si>
    <t>Trojka Green</t>
  </si>
  <si>
    <t>7617700991144</t>
  </si>
  <si>
    <t>L-11-114-00</t>
  </si>
  <si>
    <t>Trojka Orange Vodka Liqueur</t>
  </si>
  <si>
    <t>7617700591696</t>
  </si>
  <si>
    <t>L-50-534-00</t>
  </si>
  <si>
    <t>Trojka Pink</t>
  </si>
  <si>
    <t>7617700974109</t>
  </si>
  <si>
    <t>L-24-892-00</t>
  </si>
  <si>
    <t>7617700591870</t>
  </si>
  <si>
    <t>L-22-297-00</t>
  </si>
  <si>
    <t>Trooper IPA</t>
  </si>
  <si>
    <t>5015759005065</t>
  </si>
  <si>
    <t>L-03-984-00</t>
  </si>
  <si>
    <t>Trooper Iron Maiden</t>
  </si>
  <si>
    <t>5015759004723</t>
  </si>
  <si>
    <t>L-03-981-00</t>
  </si>
  <si>
    <t>5015759000725</t>
  </si>
  <si>
    <t>L-59-818-00</t>
  </si>
  <si>
    <t>Tropez Amour de Rose</t>
  </si>
  <si>
    <t>3760004441816</t>
  </si>
  <si>
    <t>L-59-816-00</t>
  </si>
  <si>
    <t>Tropez Crazy Blanc</t>
  </si>
  <si>
    <t>3760004440345</t>
  </si>
  <si>
    <t>L-59-814-00</t>
  </si>
  <si>
    <t>Tropez Crazy Rose</t>
  </si>
  <si>
    <t>3760004440024</t>
  </si>
  <si>
    <t>L-59-815-00</t>
  </si>
  <si>
    <t>Tropez Crazy Rose Magnum</t>
  </si>
  <si>
    <t>3760004440598</t>
  </si>
  <si>
    <t>L-59-819-00</t>
  </si>
  <si>
    <t>Tropez Rose 2022</t>
  </si>
  <si>
    <t>3760004441496</t>
  </si>
  <si>
    <t>L-59-817-00</t>
  </si>
  <si>
    <t>Tropez Sand Rose</t>
  </si>
  <si>
    <t>3760004441250</t>
  </si>
  <si>
    <t>L-59-820-00</t>
  </si>
  <si>
    <t>Tropez Sublime Rose 2022</t>
  </si>
  <si>
    <t>3760004440864</t>
  </si>
  <si>
    <t>L-59-821-00</t>
  </si>
  <si>
    <t>Tropez White Rose 2022</t>
  </si>
  <si>
    <t>3760004440178</t>
  </si>
  <si>
    <t>L-57-863-00</t>
  </si>
  <si>
    <t>Tubi 60</t>
  </si>
  <si>
    <t>7290016133127</t>
  </si>
  <si>
    <t>Tullamore Dew</t>
  </si>
  <si>
    <t>5011026108033</t>
  </si>
  <si>
    <t>L-06-914-00</t>
  </si>
  <si>
    <t>L-06-916-00</t>
  </si>
  <si>
    <t>5011026108019</t>
  </si>
  <si>
    <t>L-06-907-00</t>
  </si>
  <si>
    <t>Tullamore Dew 12 Years + GB</t>
  </si>
  <si>
    <t>5011026108163</t>
  </si>
  <si>
    <t>L-06-908-00</t>
  </si>
  <si>
    <t>Tullamore Dew 14 Years + GB</t>
  </si>
  <si>
    <t>5391516892070</t>
  </si>
  <si>
    <t>L-59-542-00</t>
  </si>
  <si>
    <t>Tullamore Dew XO Caribbean Rum Cask Finish</t>
  </si>
  <si>
    <t>5010327655635</t>
  </si>
  <si>
    <t>L-16-416-00</t>
  </si>
  <si>
    <t>L-22-730-00</t>
  </si>
  <si>
    <t>Tullibardine 15 Years + GB</t>
  </si>
  <si>
    <t>5060074863579</t>
  </si>
  <si>
    <t>L-14-265-00</t>
  </si>
  <si>
    <t>Tullibardine Burgundy 228 + GB</t>
  </si>
  <si>
    <t>5060074861261</t>
  </si>
  <si>
    <t>L-53-857-00</t>
  </si>
  <si>
    <t>5060074861308</t>
  </si>
  <si>
    <t>L-14-273-00</t>
  </si>
  <si>
    <t>Tullibardine Sherry Finish + GB</t>
  </si>
  <si>
    <t>5060074861285</t>
  </si>
  <si>
    <t>L-08-544-00</t>
  </si>
  <si>
    <t>Tullibardine Sovereign + GB</t>
  </si>
  <si>
    <t>5060074861247</t>
  </si>
  <si>
    <t>L-60-951-00</t>
  </si>
  <si>
    <t>Tullibardine Tasting Collection Set</t>
  </si>
  <si>
    <t>5060074863647</t>
  </si>
  <si>
    <t>L-56-351-00</t>
  </si>
  <si>
    <t>Tullibardine The Murray Cask Strength + GB</t>
  </si>
  <si>
    <t>5060074864101</t>
  </si>
  <si>
    <t>L-60-905-00</t>
  </si>
  <si>
    <t>Tullibardine The Murray Double Wood + GB</t>
  </si>
  <si>
    <t>5060074863760</t>
  </si>
  <si>
    <t>L-60-906-00</t>
  </si>
  <si>
    <t>Tullibardine The Murray Triple Port + GB</t>
  </si>
  <si>
    <t>5060074864262</t>
  </si>
  <si>
    <t>L-16-425-00</t>
  </si>
  <si>
    <t>Tyrconnell Irish Malt</t>
  </si>
  <si>
    <t>5099357091422</t>
  </si>
  <si>
    <t>L-21-738-00</t>
  </si>
  <si>
    <t>Tyrconnell Irish Malt + GB</t>
  </si>
  <si>
    <t>L-51-363-00</t>
  </si>
  <si>
    <t>Ukiyo Japanese Blossom Gin</t>
  </si>
  <si>
    <t>5060434133151</t>
  </si>
  <si>
    <t>L-51-364-00</t>
  </si>
  <si>
    <t>Ukiyo Japanese Rice Vodka</t>
  </si>
  <si>
    <t>5060434133182</t>
  </si>
  <si>
    <t>L-51-365-00</t>
  </si>
  <si>
    <t>Ukiyo Yuzu Citrus Gin</t>
  </si>
  <si>
    <t>5060434133168</t>
  </si>
  <si>
    <t>L-65-681-00</t>
  </si>
  <si>
    <t>Ultimate AOP Rose 2022</t>
  </si>
  <si>
    <t>3760033596679</t>
  </si>
  <si>
    <t>L-59-953-00</t>
  </si>
  <si>
    <t>Underberg</t>
  </si>
  <si>
    <t>40341002</t>
  </si>
  <si>
    <t>L-25-284-00</t>
  </si>
  <si>
    <t>L-10-026-00</t>
  </si>
  <si>
    <t>Ungava Gin</t>
  </si>
  <si>
    <t>854745000104</t>
  </si>
  <si>
    <t>L-11-185-00</t>
  </si>
  <si>
    <t>Unicorn Tears Raspberry Gin</t>
  </si>
  <si>
    <t>5060564620316</t>
  </si>
  <si>
    <t>L-21-742-00</t>
  </si>
  <si>
    <t>Unicum Zwack</t>
  </si>
  <si>
    <t>5995099191515</t>
  </si>
  <si>
    <t>L-05-981-00</t>
  </si>
  <si>
    <t>5995099191720</t>
  </si>
  <si>
    <t>L-21-741-00</t>
  </si>
  <si>
    <t>5995099191911</t>
  </si>
  <si>
    <t>L-59-271-00</t>
  </si>
  <si>
    <t>Unicum Zwack Riserva + GB</t>
  </si>
  <si>
    <t>5995099442204</t>
  </si>
  <si>
    <t>L-53-637-00</t>
  </si>
  <si>
    <t>5995099435480</t>
  </si>
  <si>
    <t>L-22-293-00</t>
  </si>
  <si>
    <t>Unicum Zwack Szilva</t>
  </si>
  <si>
    <t>5995099522197</t>
  </si>
  <si>
    <t>L-10-062-00</t>
  </si>
  <si>
    <t>Ursus Roter Vodka</t>
  </si>
  <si>
    <t>5000281020297</t>
  </si>
  <si>
    <t>L-10-065-00</t>
  </si>
  <si>
    <t>5000281020303</t>
  </si>
  <si>
    <t>L-12-399-00</t>
  </si>
  <si>
    <t>V2C Classic Dutch Dry Gin</t>
  </si>
  <si>
    <t>8718868273000</t>
  </si>
  <si>
    <t>L-12-397-00</t>
  </si>
  <si>
    <t>V2C Orange Dutch Dry Gin</t>
  </si>
  <si>
    <t>8718868273024</t>
  </si>
  <si>
    <t>L-05-982-00</t>
  </si>
  <si>
    <t>Vaccari Sambuca</t>
  </si>
  <si>
    <t>8716000966445</t>
  </si>
  <si>
    <t>L-53-320-00</t>
  </si>
  <si>
    <t>Van Gogh Acai Blueberry</t>
  </si>
  <si>
    <t>633824151179</t>
  </si>
  <si>
    <t>L-53-322-00</t>
  </si>
  <si>
    <t>Van Gogh Classic</t>
  </si>
  <si>
    <t>633824151049</t>
  </si>
  <si>
    <t>L-53-321-00</t>
  </si>
  <si>
    <t>Van Gogh Double Espresso</t>
  </si>
  <si>
    <t>633824151155</t>
  </si>
  <si>
    <t>L-53-319-00</t>
  </si>
  <si>
    <t>Van Gogh Melon</t>
  </si>
  <si>
    <t>633824151124</t>
  </si>
  <si>
    <t>L-56-511-00</t>
  </si>
  <si>
    <t>Van Gogh Pineapple</t>
  </si>
  <si>
    <t>633824151117</t>
  </si>
  <si>
    <t>L-59-903-00</t>
  </si>
  <si>
    <t>Van Hunks Cap Classique Brut Sparkling Wine 2019</t>
  </si>
  <si>
    <t>5060780230030</t>
  </si>
  <si>
    <t>L-59-904-00</t>
  </si>
  <si>
    <t>Van Hunks Cap Classique Rose Sparkling Wine 2019</t>
  </si>
  <si>
    <t>5060780230047</t>
  </si>
  <si>
    <t>L-18-948-00</t>
  </si>
  <si>
    <t>Van Wees Hemel Op Aarde</t>
  </si>
  <si>
    <t>8714682001447</t>
  </si>
  <si>
    <t>L-18-940-00</t>
  </si>
  <si>
    <t>Vana Tallinn</t>
  </si>
  <si>
    <t>4740050002543</t>
  </si>
  <si>
    <t>L-06-960-00</t>
  </si>
  <si>
    <t>Vat 69</t>
  </si>
  <si>
    <t>5000292261115</t>
  </si>
  <si>
    <t>L-06-963-00</t>
  </si>
  <si>
    <t>5000292262716</t>
  </si>
  <si>
    <t>L-05-988-00</t>
  </si>
  <si>
    <t>Vecchia Romagna - Etichetta Nera</t>
  </si>
  <si>
    <t>8000060100247</t>
  </si>
  <si>
    <t>L-12-390-00</t>
  </si>
  <si>
    <t>8000060113049</t>
  </si>
  <si>
    <t>L-60-399-00</t>
  </si>
  <si>
    <t>Vecchia Romagna Riserva Tre Botti</t>
  </si>
  <si>
    <t>8000330126090</t>
  </si>
  <si>
    <t>L-58-221-00</t>
  </si>
  <si>
    <t>Vecchio Amaro Del Capo + Glasses</t>
  </si>
  <si>
    <t>8004499170017</t>
  </si>
  <si>
    <t>L-05-081-00</t>
  </si>
  <si>
    <t>Vecchio Amaro Del Capo NRF</t>
  </si>
  <si>
    <t>8004499750011</t>
  </si>
  <si>
    <t>L-56-153-00</t>
  </si>
  <si>
    <t>Vecchio Amaro del Capo Red Hot Edition NRF</t>
  </si>
  <si>
    <t>8004499701693</t>
  </si>
  <si>
    <t>L-05-984-00</t>
  </si>
  <si>
    <t>Velho Barreiro Cachaca</t>
  </si>
  <si>
    <t>7896050200377</t>
  </si>
  <si>
    <t>L-12-376-00</t>
  </si>
  <si>
    <t>7896050200025</t>
  </si>
  <si>
    <t>L-00-600-00</t>
  </si>
  <si>
    <t>Venezia Amaretto</t>
  </si>
  <si>
    <t>80282464</t>
  </si>
  <si>
    <t>L-50-763-00</t>
  </si>
  <si>
    <t>Veuve Amiot Brut</t>
  </si>
  <si>
    <t>3438931002669</t>
  </si>
  <si>
    <t>L-50-762-00</t>
  </si>
  <si>
    <t>Veuve Amiot Brut Rose</t>
  </si>
  <si>
    <t>3438931016871</t>
  </si>
  <si>
    <t>L-04-563-00</t>
  </si>
  <si>
    <t>Veuve Amiot Demi Sec</t>
  </si>
  <si>
    <t>3438931002676</t>
  </si>
  <si>
    <t>L-04-572-00</t>
  </si>
  <si>
    <t>Veuve Clicquot Brut</t>
  </si>
  <si>
    <t>3049610004104</t>
  </si>
  <si>
    <t>L-53-058-00</t>
  </si>
  <si>
    <t>3049610004500</t>
  </si>
  <si>
    <t>L-24-934-00</t>
  </si>
  <si>
    <t>3049610004203</t>
  </si>
  <si>
    <t>L-58-434-00</t>
  </si>
  <si>
    <t>Veuve Clicquot Brut + GB</t>
  </si>
  <si>
    <t>3049614214790</t>
  </si>
  <si>
    <t>L-04-577-00</t>
  </si>
  <si>
    <t>Veuve Clicquot Demi Sec</t>
  </si>
  <si>
    <t>3049610000106</t>
  </si>
  <si>
    <t>L-04-582-00</t>
  </si>
  <si>
    <t>Veuve Clicquot Rich</t>
  </si>
  <si>
    <t>3049614152337</t>
  </si>
  <si>
    <t>L-04-581-00</t>
  </si>
  <si>
    <t>Veuve Clicquot Rich Rose</t>
  </si>
  <si>
    <t>3049614164811</t>
  </si>
  <si>
    <t>L-13-023-00</t>
  </si>
  <si>
    <t>Veuve Clicquot Rose</t>
  </si>
  <si>
    <t>3049614003417</t>
  </si>
  <si>
    <t>L-59-730-00</t>
  </si>
  <si>
    <t>3049614218040</t>
  </si>
  <si>
    <t>L-13-028-00</t>
  </si>
  <si>
    <t>Veuve Clicquot Vintage 2012 + GB</t>
  </si>
  <si>
    <t>3049614187360</t>
  </si>
  <si>
    <t>L-55-694-00</t>
  </si>
  <si>
    <t>Victoria Regina 30 Years Sherry Olorosso V.O.R.S. + GB</t>
  </si>
  <si>
    <t>8410051101502</t>
  </si>
  <si>
    <t>L-55-693-00</t>
  </si>
  <si>
    <t>Vieja Solera 30 Years Sherry Pedro Ximenez V.O.R.S. + GB</t>
  </si>
  <si>
    <t>8410051102509</t>
  </si>
  <si>
    <t>L-23-358-00</t>
  </si>
  <si>
    <t>Villa Massa Amaretto</t>
  </si>
  <si>
    <t>8033413430814</t>
  </si>
  <si>
    <t>Villa Massa Limoncello</t>
  </si>
  <si>
    <t>L-18-936-00</t>
  </si>
  <si>
    <t>8033413430555</t>
  </si>
  <si>
    <t>L-05-086-00</t>
  </si>
  <si>
    <t>8033413430036</t>
  </si>
  <si>
    <t>L-50-440-00</t>
  </si>
  <si>
    <t>8033413430166</t>
  </si>
  <si>
    <t>L-54-626-00</t>
  </si>
  <si>
    <t>Vinaria din Vale Feteasca Negra Motive 2018</t>
  </si>
  <si>
    <t>4841346000424</t>
  </si>
  <si>
    <t>L-08-673-00</t>
  </si>
  <si>
    <t>Vodquila</t>
  </si>
  <si>
    <t>823586000031</t>
  </si>
  <si>
    <t>L-58-657-00</t>
  </si>
  <si>
    <t>Volbeat Seal The Deal</t>
  </si>
  <si>
    <t>5701706062334</t>
  </si>
  <si>
    <t>Volcan De Mi Cristalino</t>
  </si>
  <si>
    <t>L-60-374-00</t>
  </si>
  <si>
    <t>Volcan De Mi Tierra Blanco</t>
  </si>
  <si>
    <t>7503023842396</t>
  </si>
  <si>
    <t>L-52-835-00</t>
  </si>
  <si>
    <t>7503023842082</t>
  </si>
  <si>
    <t>L-18-945-00</t>
  </si>
  <si>
    <t>Warninks Advocaat Dun</t>
  </si>
  <si>
    <t>8710521102139</t>
  </si>
  <si>
    <t>L-18-941-00</t>
  </si>
  <si>
    <t>Warninks Knijpfles</t>
  </si>
  <si>
    <t>8713427190002</t>
  </si>
  <si>
    <t>L-18-942-00</t>
  </si>
  <si>
    <t>Warninks Scharrelaartje</t>
  </si>
  <si>
    <t>8710521936307</t>
  </si>
  <si>
    <t>L-18-943-00</t>
  </si>
  <si>
    <t>8710521263427</t>
  </si>
  <si>
    <t>L-05-621-00</t>
  </si>
  <si>
    <t>Weduwe Joustra Beerenburg</t>
  </si>
  <si>
    <t>8711209170211</t>
  </si>
  <si>
    <t>L-05-624-00</t>
  </si>
  <si>
    <t>Weduwe Joustra Beerenburg Extra</t>
  </si>
  <si>
    <t>8711209170518</t>
  </si>
  <si>
    <t>L-08-631-00</t>
  </si>
  <si>
    <t>Wenneker Elderflower Dry Gin</t>
  </si>
  <si>
    <t>8710194011974</t>
  </si>
  <si>
    <t>L-21-796-00</t>
  </si>
  <si>
    <t>Wenneker Oude Proever</t>
  </si>
  <si>
    <t>8710194010915</t>
  </si>
  <si>
    <t>L-53-739-00</t>
  </si>
  <si>
    <t>West Cork Sherry Cask Single Malt</t>
  </si>
  <si>
    <t>5391524714371</t>
  </si>
  <si>
    <t>L-50-618-00</t>
  </si>
  <si>
    <t>West Cork Virgin Oak Cask Finished</t>
  </si>
  <si>
    <t>5391524714395</t>
  </si>
  <si>
    <t>L-06-977-00</t>
  </si>
  <si>
    <t>White Horse</t>
  </si>
  <si>
    <t>5000265001335</t>
  </si>
  <si>
    <t>L-53-577-00</t>
  </si>
  <si>
    <t>Whitley Neill Aloe &amp; Cucumber</t>
  </si>
  <si>
    <t>5011166057888</t>
  </si>
  <si>
    <t>L-60-701-00</t>
  </si>
  <si>
    <t>Whitley Neill Black Cherry Gin</t>
  </si>
  <si>
    <t>5011166069140</t>
  </si>
  <si>
    <t>L-10-119-00</t>
  </si>
  <si>
    <t>Whitley Neill Blackberry</t>
  </si>
  <si>
    <t>5011166058106</t>
  </si>
  <si>
    <t>L-10-120-00</t>
  </si>
  <si>
    <t>Whitley Neill Blood Orange Gin</t>
  </si>
  <si>
    <t>5011166057093</t>
  </si>
  <si>
    <t>L-55-010-00</t>
  </si>
  <si>
    <t>Whitley Neill Connoisseur's Cut</t>
  </si>
  <si>
    <t>5011166064077</t>
  </si>
  <si>
    <t>L-12-367-00</t>
  </si>
  <si>
    <t>Whitley Neill Original</t>
  </si>
  <si>
    <t>5011166052845</t>
  </si>
  <si>
    <t>L-60-700-00</t>
  </si>
  <si>
    <t>Whitley Neill Pineapple</t>
  </si>
  <si>
    <t>5011166068662</t>
  </si>
  <si>
    <t>L-10-123-00</t>
  </si>
  <si>
    <t>Whitley Neill Quince</t>
  </si>
  <si>
    <t>5011166054795</t>
  </si>
  <si>
    <t>Whitley Neill Raspberry</t>
  </si>
  <si>
    <t>Whitley Neill Rhubarb &amp; Ginger Gin</t>
  </si>
  <si>
    <t>L-21-811-00</t>
  </si>
  <si>
    <t>Whyte &amp; Mackay</t>
  </si>
  <si>
    <t>5010196065047</t>
  </si>
  <si>
    <t>L-21-812-00</t>
  </si>
  <si>
    <t>Wikinger MET Hanf</t>
  </si>
  <si>
    <t>4004752229838</t>
  </si>
  <si>
    <t>L-07-011-00</t>
  </si>
  <si>
    <t>Wild Turkey 101 Proof</t>
  </si>
  <si>
    <t>8000040500036</t>
  </si>
  <si>
    <t>L-07-012-00</t>
  </si>
  <si>
    <t>L-07-016-00</t>
  </si>
  <si>
    <t>Wild Turkey 81 Proof</t>
  </si>
  <si>
    <t>8000040500012</t>
  </si>
  <si>
    <t>L-12-357-00</t>
  </si>
  <si>
    <t>721059841009</t>
  </si>
  <si>
    <t>L-07-017-00</t>
  </si>
  <si>
    <t>Wild Turkey American Honey</t>
  </si>
  <si>
    <t>8000040500241</t>
  </si>
  <si>
    <t>L-21-816-00</t>
  </si>
  <si>
    <t>Wild Turkey Longbranch</t>
  </si>
  <si>
    <t>721059002899</t>
  </si>
  <si>
    <t>L-21-820-00</t>
  </si>
  <si>
    <t>Willem's Wermoed Dutch Dry</t>
  </si>
  <si>
    <t>8710631219420</t>
  </si>
  <si>
    <t>L-03-462-00</t>
  </si>
  <si>
    <t>Willett Family Estate 4 Years Rye Whisky</t>
  </si>
  <si>
    <t>680203720174</t>
  </si>
  <si>
    <t>L-60-194-00</t>
  </si>
  <si>
    <t>Willett Family Estate Rye Whisky</t>
  </si>
  <si>
    <t>L-03-459-00</t>
  </si>
  <si>
    <t>Willett Pot Still Reserve</t>
  </si>
  <si>
    <t>680203719352</t>
  </si>
  <si>
    <t>L-06-968-00</t>
  </si>
  <si>
    <t>680203119350</t>
  </si>
  <si>
    <t>L-03-463-00</t>
  </si>
  <si>
    <t>Willett Pure Kentucky XO Small Batch</t>
  </si>
  <si>
    <t>680203050066</t>
  </si>
  <si>
    <t>L-06-983-00</t>
  </si>
  <si>
    <t>William Lawson's</t>
  </si>
  <si>
    <t>5010752000307</t>
  </si>
  <si>
    <t>L-06-987-00</t>
  </si>
  <si>
    <t>5010752000345</t>
  </si>
  <si>
    <t>L-60-685-00</t>
  </si>
  <si>
    <t>William Peel Blended Scotch Whisky</t>
  </si>
  <si>
    <t>3107872005908</t>
  </si>
  <si>
    <t>L-59-964-00</t>
  </si>
  <si>
    <t>3107872005700</t>
  </si>
  <si>
    <t>L-25-915-00</t>
  </si>
  <si>
    <t>3107872000507</t>
  </si>
  <si>
    <t>Wkd Blue</t>
  </si>
  <si>
    <t>L-21-840-00</t>
  </si>
  <si>
    <t>Wkd Vodka Blue</t>
  </si>
  <si>
    <t>5024993729729</t>
  </si>
  <si>
    <t>L-08-552-00</t>
  </si>
  <si>
    <t>Wolfburn Aurora + GB</t>
  </si>
  <si>
    <t>634158496363</t>
  </si>
  <si>
    <t>L-12-326-00</t>
  </si>
  <si>
    <t>Wolfburn Langskip + GB</t>
  </si>
  <si>
    <t>634158496400</t>
  </si>
  <si>
    <t>L-12-324-00</t>
  </si>
  <si>
    <t>Wolfburn Morven Lightly Peated + GB</t>
  </si>
  <si>
    <t>634158496370</t>
  </si>
  <si>
    <t>L-08-553-00</t>
  </si>
  <si>
    <t>Wolfburn Northland + GB</t>
  </si>
  <si>
    <t>634158496349</t>
  </si>
  <si>
    <t>L-59-290-00</t>
  </si>
  <si>
    <t>Wolfburn Small Batch 458 + GB</t>
  </si>
  <si>
    <t>634158997211</t>
  </si>
  <si>
    <t>L-12-320-00</t>
  </si>
  <si>
    <t>Woodford Reserve</t>
  </si>
  <si>
    <t>5099873025871</t>
  </si>
  <si>
    <t>L-07-001-00</t>
  </si>
  <si>
    <t>L-52-536-00</t>
  </si>
  <si>
    <t>5099873014769</t>
  </si>
  <si>
    <t>L-12-312-00</t>
  </si>
  <si>
    <t>Woodford Reserve Double Oaked + GB</t>
  </si>
  <si>
    <t>5099873008522</t>
  </si>
  <si>
    <t>L-07-004-00</t>
  </si>
  <si>
    <t>Woodford Reserve RYE</t>
  </si>
  <si>
    <t>5099873009505</t>
  </si>
  <si>
    <t>L-52-618-00</t>
  </si>
  <si>
    <t>Woodford Reserve Wheat + GB</t>
  </si>
  <si>
    <t>5099873014974</t>
  </si>
  <si>
    <t>L-55-829-00</t>
  </si>
  <si>
    <t>Wooly's Coffee Liqueur</t>
  </si>
  <si>
    <t>5060551680316</t>
  </si>
  <si>
    <t>L-53-601-00</t>
  </si>
  <si>
    <t>World Favourite Whiskies (4x5cl bottles)</t>
  </si>
  <si>
    <t>8710582723953</t>
  </si>
  <si>
    <t>L-56-103-00</t>
  </si>
  <si>
    <t>Worthy Park Single Estate Reserve + GB</t>
  </si>
  <si>
    <t>894108001317</t>
  </si>
  <si>
    <t>L-50-076-00</t>
  </si>
  <si>
    <t>Wray &amp; Nephew White Overproof Rum NRF</t>
  </si>
  <si>
    <t>5024576010008</t>
  </si>
  <si>
    <t>L-54-501-00</t>
  </si>
  <si>
    <t>Writers Tears</t>
  </si>
  <si>
    <t>5099811905739</t>
  </si>
  <si>
    <t>L-60-790-00</t>
  </si>
  <si>
    <t>Writers Tears Single Pot Still + GB</t>
  </si>
  <si>
    <t>5099811090862</t>
  </si>
  <si>
    <t>L-10-135-00</t>
  </si>
  <si>
    <t>Wyborowa Vodka</t>
  </si>
  <si>
    <t>5900685006197</t>
  </si>
  <si>
    <t>L-10-137-00</t>
  </si>
  <si>
    <t>5900685005725</t>
  </si>
  <si>
    <t>L-51-679-00</t>
  </si>
  <si>
    <t>Xante Cognac &amp; Pear</t>
  </si>
  <si>
    <t>6412703120147</t>
  </si>
  <si>
    <t>L-16-687-00</t>
  </si>
  <si>
    <t>Xellent Edelweiss Gin</t>
  </si>
  <si>
    <t>7617700460008</t>
  </si>
  <si>
    <t>L-10-140-00</t>
  </si>
  <si>
    <t>Xoriguer Mahon Gin</t>
  </si>
  <si>
    <t>8411038010015</t>
  </si>
  <si>
    <t>L-59-405-00</t>
  </si>
  <si>
    <t>Xoriguer Mahon Gin Canet</t>
  </si>
  <si>
    <t>8411038010114</t>
  </si>
  <si>
    <t>L-59-414-00</t>
  </si>
  <si>
    <t>Xoriguer Mahon Gin Miniature</t>
  </si>
  <si>
    <t>8411038010404</t>
  </si>
  <si>
    <t>L-02-688-00</t>
  </si>
  <si>
    <t>Xuxu Strawberry Vodka</t>
  </si>
  <si>
    <t>4000269001356</t>
  </si>
  <si>
    <t>L-57-757-00</t>
  </si>
  <si>
    <t>Yamazaki Limited Edition 2021 + GB</t>
  </si>
  <si>
    <t>4901777359772</t>
  </si>
  <si>
    <t>Yamazakura Blended + GB</t>
  </si>
  <si>
    <t>L-07-041-00</t>
  </si>
  <si>
    <t>4973373500247</t>
  </si>
  <si>
    <t>L-21-851-00</t>
  </si>
  <si>
    <t>Yellow Spot 12 Years + GB</t>
  </si>
  <si>
    <t>5011007024475</t>
  </si>
  <si>
    <t>L-55-723-00</t>
  </si>
  <si>
    <t>Ypioca Cachaca Reserva Carvalho Ouro NRF</t>
  </si>
  <si>
    <t>7896383700759</t>
  </si>
  <si>
    <t>L-59-297-00</t>
  </si>
  <si>
    <t>Yuste Manzanilla 'La Kika' + GB</t>
  </si>
  <si>
    <t>8437012433021</t>
  </si>
  <si>
    <t>L-59-184-00</t>
  </si>
  <si>
    <t>Yzaguirre Blanco</t>
  </si>
  <si>
    <t>8425327100141</t>
  </si>
  <si>
    <t>L-59-189-00</t>
  </si>
  <si>
    <t>Yzaguirre Blanco Extra Dry Reserva</t>
  </si>
  <si>
    <t>8425327101544</t>
  </si>
  <si>
    <t>L-59-187-00</t>
  </si>
  <si>
    <t>Yzaguirre Blanco Reserva</t>
  </si>
  <si>
    <t>8425327100202</t>
  </si>
  <si>
    <t>L-59-188-00</t>
  </si>
  <si>
    <t>Yzaguirre Seleccion 1884</t>
  </si>
  <si>
    <t>8425327100608</t>
  </si>
  <si>
    <t>L-59-185-00</t>
  </si>
  <si>
    <t>Yzaguirre Vermouth Rojo</t>
  </si>
  <si>
    <t>8425327100127</t>
  </si>
  <si>
    <t>L-03-024-00</t>
  </si>
  <si>
    <t>Zacapa 23 Centenario Gran Reserva + GB</t>
  </si>
  <si>
    <t>7401005008580</t>
  </si>
  <si>
    <t>L-57-238-00</t>
  </si>
  <si>
    <t>Zacapa 23 Years Centenario</t>
  </si>
  <si>
    <t>7401005013416</t>
  </si>
  <si>
    <t>L-03-025-00</t>
  </si>
  <si>
    <t>Zacapa 23 Years Centenario Gran Reserva + GB</t>
  </si>
  <si>
    <t>7401005008603</t>
  </si>
  <si>
    <t>L-03-027-00</t>
  </si>
  <si>
    <t>Zacapa Edicion Negra + GB</t>
  </si>
  <si>
    <t>7401005008634</t>
  </si>
  <si>
    <t>L-18-902-00</t>
  </si>
  <si>
    <t>7401005008962</t>
  </si>
  <si>
    <t>L-11-094-00</t>
  </si>
  <si>
    <t>Zacapa Edition Negra + GB</t>
  </si>
  <si>
    <t>L-58-581-00</t>
  </si>
  <si>
    <t>Zacapa La Armonia Heavenly Cask + GB</t>
  </si>
  <si>
    <t>7406341000014</t>
  </si>
  <si>
    <t>L-11-092-00</t>
  </si>
  <si>
    <t>Zacapa Royal Solera Gran Reserve Especial + GB</t>
  </si>
  <si>
    <t>7401005009754</t>
  </si>
  <si>
    <t>L-10-178-00</t>
  </si>
  <si>
    <t>Zacapa XO + GB</t>
  </si>
  <si>
    <t>7401005008610</t>
  </si>
  <si>
    <t>L-05-102-00</t>
  </si>
  <si>
    <t>Zedda Piras Mirto Rosso</t>
  </si>
  <si>
    <t>8003788001018</t>
  </si>
  <si>
    <t>L-59-375-00</t>
  </si>
  <si>
    <t>Zlatogor Vodka AK 47 Black + GB</t>
  </si>
  <si>
    <t>4820139476936</t>
  </si>
  <si>
    <t>L-52-122-00</t>
  </si>
  <si>
    <t>4820139473249</t>
  </si>
  <si>
    <t>L-60-019-00</t>
  </si>
  <si>
    <t>L-01-392-00</t>
  </si>
  <si>
    <t>Zoladkowa Gorzka De Luxe</t>
  </si>
  <si>
    <t>5902573004261</t>
  </si>
  <si>
    <t>L-01-391-00</t>
  </si>
  <si>
    <t>5902573004278</t>
  </si>
  <si>
    <t>L-59-683-00</t>
  </si>
  <si>
    <t>Zoladkowa Gorzka Lemon Mint</t>
  </si>
  <si>
    <t>5902573008658</t>
  </si>
  <si>
    <t>L-01-389-00</t>
  </si>
  <si>
    <t>Zoladkowa Gorzka Mint</t>
  </si>
  <si>
    <t>5902573008313</t>
  </si>
  <si>
    <t>L-21-931-00</t>
  </si>
  <si>
    <t>Zoladkowa Gorzka Traditional Flavoured</t>
  </si>
  <si>
    <t>5902573008306</t>
  </si>
  <si>
    <t>L-01-393-00</t>
  </si>
  <si>
    <t>5902573008344</t>
  </si>
  <si>
    <t>L-18-906-00</t>
  </si>
  <si>
    <t>Zubrowka Biala</t>
  </si>
  <si>
    <t>5900343001892</t>
  </si>
  <si>
    <t>L-22-723-00</t>
  </si>
  <si>
    <t>5900343010146</t>
  </si>
  <si>
    <t>L-10-185-00</t>
  </si>
  <si>
    <t>Zubrowka Bison Grass</t>
  </si>
  <si>
    <t>5900343003513</t>
  </si>
  <si>
    <t>L-10-188-00</t>
  </si>
  <si>
    <t>5900343003537</t>
  </si>
  <si>
    <t>L-18-916-00</t>
  </si>
  <si>
    <t>Zubrowka Czarna ‘Black’</t>
  </si>
  <si>
    <t>5900343010047</t>
  </si>
  <si>
    <t>L-21-866-00</t>
  </si>
  <si>
    <t>Zuidam 1 Jaar Genever</t>
  </si>
  <si>
    <t>8713947002366</t>
  </si>
  <si>
    <t>L-21-867-00</t>
  </si>
  <si>
    <t>8713947002359</t>
  </si>
  <si>
    <t>L-21-870-00</t>
  </si>
  <si>
    <t>Zuidam 1 Jaar Korenwijn</t>
  </si>
  <si>
    <t>8713947002267</t>
  </si>
  <si>
    <t>L-21-869-00</t>
  </si>
  <si>
    <t>8713947002250</t>
  </si>
  <si>
    <t>L-21-877-00</t>
  </si>
  <si>
    <t>Zuidam 3 Jaar Genever</t>
  </si>
  <si>
    <t>8713947002311</t>
  </si>
  <si>
    <t>L-21-878-00</t>
  </si>
  <si>
    <t>8713947002304</t>
  </si>
  <si>
    <t>L-21-882-00</t>
  </si>
  <si>
    <t>Zuidam 5 Jaar Genever</t>
  </si>
  <si>
    <t>8713947002410</t>
  </si>
  <si>
    <t>L-21-884-00</t>
  </si>
  <si>
    <t>8713947002397</t>
  </si>
  <si>
    <t>L-21-886-00</t>
  </si>
  <si>
    <t>Zuidam 5 Jaar Korenwijn</t>
  </si>
  <si>
    <t>8713947002281</t>
  </si>
  <si>
    <t>L-21-885-00</t>
  </si>
  <si>
    <t>8713947002274</t>
  </si>
  <si>
    <t>L-51-345-00</t>
  </si>
  <si>
    <t>Zuidam Amandel Speculaas</t>
  </si>
  <si>
    <t>8713947061455</t>
  </si>
  <si>
    <t>L-05-089-00</t>
  </si>
  <si>
    <t>Zuidam Amaretto</t>
  </si>
  <si>
    <t>8713947075681</t>
  </si>
  <si>
    <t>L-05-093-00</t>
  </si>
  <si>
    <t>Zuidam Chocolat</t>
  </si>
  <si>
    <t>8713947075278</t>
  </si>
  <si>
    <t>L-19-316-00</t>
  </si>
  <si>
    <t>Zuidam Creme De Cafe</t>
  </si>
  <si>
    <t>8713947075100</t>
  </si>
  <si>
    <t>L-11-077-00</t>
  </si>
  <si>
    <t>Zuidam Dutch Courage</t>
  </si>
  <si>
    <t>8713947990014</t>
  </si>
  <si>
    <t>L-10-180-00</t>
  </si>
  <si>
    <t>Zuidam Dutch Courage Aged Dry Gin</t>
  </si>
  <si>
    <t>8713947794063</t>
  </si>
  <si>
    <t>L-11-086-00</t>
  </si>
  <si>
    <t>Zuidam Dutch Courage Dry Gin</t>
  </si>
  <si>
    <t>8713947990045</t>
  </si>
  <si>
    <t>L-11-075-00</t>
  </si>
  <si>
    <t>Zuidam Dutch Courage Old Tom's Gin</t>
  </si>
  <si>
    <t>8713947794087</t>
  </si>
  <si>
    <t>L-05-095-00</t>
  </si>
  <si>
    <t>Zuidam Framboise</t>
  </si>
  <si>
    <t>8713947750519</t>
  </si>
  <si>
    <t>L-53-000-00</t>
  </si>
  <si>
    <t>Zuidam Honing Whisky</t>
  </si>
  <si>
    <t>8713947001239</t>
  </si>
  <si>
    <t>L-19-320-00</t>
  </si>
  <si>
    <t>Zuidam Inspiration</t>
  </si>
  <si>
    <t>8713947009525</t>
  </si>
  <si>
    <t>L-05-997-00</t>
  </si>
  <si>
    <t>Zuidam Jonge Graanjenever</t>
  </si>
  <si>
    <t>8713947002212</t>
  </si>
  <si>
    <t>L-05-999-00</t>
  </si>
  <si>
    <t>8713947002205</t>
  </si>
  <si>
    <t>L-05-096-00</t>
  </si>
  <si>
    <t>Zuidam Kaneel</t>
  </si>
  <si>
    <t>8713947751318</t>
  </si>
  <si>
    <t>L-19-330-00</t>
  </si>
  <si>
    <t>Zuidam Orange A Base De Cognac</t>
  </si>
  <si>
    <t>8713947075094</t>
  </si>
  <si>
    <t>L-58-208-00</t>
  </si>
  <si>
    <t>Zuidam Oranje Kopstoot</t>
  </si>
  <si>
    <t>8713947003066</t>
  </si>
  <si>
    <t>L-21-890-00</t>
  </si>
  <si>
    <t>Zuidam Oude Genever</t>
  </si>
  <si>
    <t>8713947002090</t>
  </si>
  <si>
    <t>L-21-891-00</t>
  </si>
  <si>
    <t>8713947002038</t>
  </si>
  <si>
    <t>L-05-097-00</t>
  </si>
  <si>
    <t>Zuidam Poire William</t>
  </si>
  <si>
    <t>8713947075063</t>
  </si>
  <si>
    <t>L-21-895-00</t>
  </si>
  <si>
    <t>Zuidam Rogge Jenever</t>
  </si>
  <si>
    <t>8713947002229</t>
  </si>
  <si>
    <t>L-05-098-00</t>
  </si>
  <si>
    <t>Zuidam Speculaas</t>
  </si>
  <si>
    <t>8713947752513</t>
  </si>
  <si>
    <t>L-21-897-00</t>
  </si>
  <si>
    <t>Zuidam Spelt Genever</t>
  </si>
  <si>
    <t>8713947770470</t>
  </si>
  <si>
    <t>L-55-594-00</t>
  </si>
  <si>
    <t>Zure Mattie</t>
  </si>
  <si>
    <t>8719322640918</t>
  </si>
  <si>
    <t>L-05-101-00</t>
  </si>
  <si>
    <t>Zwarte Kip Advocaat</t>
  </si>
  <si>
    <t>8716000964632</t>
  </si>
  <si>
    <t>L-55-627-00</t>
  </si>
  <si>
    <t>Zytnia Poolse Graanwodka</t>
  </si>
  <si>
    <t>5900398003926</t>
  </si>
  <si>
    <t>L-01-404-00</t>
  </si>
  <si>
    <t>5900398003933</t>
  </si>
  <si>
    <t>L-01-406-00</t>
  </si>
  <si>
    <t>5900398003940</t>
  </si>
  <si>
    <t>L-01-403-00</t>
  </si>
  <si>
    <t>5900398003957</t>
  </si>
  <si>
    <t>Tequila</t>
  </si>
  <si>
    <t>Flavored Vodka</t>
  </si>
  <si>
    <t>Vodka</t>
  </si>
  <si>
    <t>Whisky Liqueur</t>
  </si>
  <si>
    <t>Dark &amp; Gold Rum</t>
  </si>
  <si>
    <t>Single Malt Whisky</t>
  </si>
  <si>
    <t>Gin</t>
  </si>
  <si>
    <t>Whisky Giftsets</t>
  </si>
  <si>
    <t>Other Liqueurs</t>
  </si>
  <si>
    <t>Cachaca</t>
  </si>
  <si>
    <t>Blended Whisky</t>
  </si>
  <si>
    <t>Grain Whisky</t>
  </si>
  <si>
    <t>Gin Giftsets</t>
  </si>
  <si>
    <t>Fruit Liqueurs</t>
  </si>
  <si>
    <t>Cream Liqueurs</t>
  </si>
  <si>
    <t>Liqueur Giftsets</t>
  </si>
  <si>
    <t>Bitter Liqueurs</t>
  </si>
  <si>
    <t>Cognac</t>
  </si>
  <si>
    <t>Bourbon &amp; Rye Whiskey</t>
  </si>
  <si>
    <t>Brandy</t>
  </si>
  <si>
    <t>White Rum</t>
  </si>
  <si>
    <t>Flavoured Rum</t>
  </si>
  <si>
    <t>Rum Giftsets</t>
  </si>
  <si>
    <t>Blended Malt Whisky</t>
  </si>
  <si>
    <t>Gin Liqueurs</t>
  </si>
  <si>
    <t>Armagnac</t>
  </si>
  <si>
    <t>Calvados</t>
  </si>
  <si>
    <t>Mezcal</t>
  </si>
  <si>
    <t>Pisco</t>
  </si>
  <si>
    <t>Pot Still Whiskey</t>
  </si>
  <si>
    <t>RECORD COUNTER</t>
  </si>
  <si>
    <t>Descrizione</t>
  </si>
  <si>
    <t>Price/bt</t>
  </si>
  <si>
    <t>Categoria</t>
  </si>
  <si>
    <t>Prezzo 
Enoteche</t>
  </si>
  <si>
    <t>Prezzo 
Grossisti</t>
  </si>
  <si>
    <t>Prodotti lista cecilia</t>
  </si>
  <si>
    <t>Nomi referenze corrette</t>
  </si>
  <si>
    <t>absolut assortite</t>
  </si>
  <si>
    <t>absolut blue</t>
  </si>
  <si>
    <t>bacardi c. Blanca</t>
  </si>
  <si>
    <t>bacardi c. negra</t>
  </si>
  <si>
    <t>bacardi c. oro</t>
  </si>
  <si>
    <t>bailey's normale</t>
  </si>
  <si>
    <t>ballantine's finest</t>
  </si>
  <si>
    <t>beefeter gin</t>
  </si>
  <si>
    <t>belvedere</t>
  </si>
  <si>
    <t>bombay sapphire</t>
  </si>
  <si>
    <t>bumbu</t>
  </si>
  <si>
    <t>cachaca 51</t>
  </si>
  <si>
    <t>cellini</t>
  </si>
  <si>
    <t>courvoisier</t>
  </si>
  <si>
    <t>De Kuyper</t>
  </si>
  <si>
    <t>eristoff</t>
  </si>
  <si>
    <t>famous grouse</t>
  </si>
  <si>
    <t>finlandia</t>
  </si>
  <si>
    <t>four roses</t>
  </si>
  <si>
    <t>frangelico</t>
  </si>
  <si>
    <t>glen livet 15y</t>
  </si>
  <si>
    <t>glen livet capt reserve</t>
  </si>
  <si>
    <t>glen livet found reserve</t>
  </si>
  <si>
    <t>grey goose</t>
  </si>
  <si>
    <t>havana club aneyo</t>
  </si>
  <si>
    <t>hendrick's</t>
  </si>
  <si>
    <t>iganov</t>
  </si>
  <si>
    <t>J&amp;B 100cl</t>
  </si>
  <si>
    <t>J&amp;B 70cl</t>
  </si>
  <si>
    <t>jack daniel's black label</t>
  </si>
  <si>
    <t>jameson</t>
  </si>
  <si>
    <t>jameson blackbar</t>
  </si>
  <si>
    <t>jameson caskmates IPA</t>
  </si>
  <si>
    <t>johnny walker black laber</t>
  </si>
  <si>
    <t>johnny walker red laber</t>
  </si>
  <si>
    <t>jose cuervo especial reposado</t>
  </si>
  <si>
    <t>jose cuervo especial silver</t>
  </si>
  <si>
    <t>Maitre pierre calvados</t>
  </si>
  <si>
    <t>malfy gin normale</t>
  </si>
  <si>
    <t>malfy gin rosa</t>
  </si>
  <si>
    <t>malibu</t>
  </si>
  <si>
    <t>martell vs</t>
  </si>
  <si>
    <t>martell vsop</t>
  </si>
  <si>
    <t>martell xo</t>
  </si>
  <si>
    <t>mom</t>
  </si>
  <si>
    <t>monkey 47 50cl</t>
  </si>
  <si>
    <t>negrita</t>
  </si>
  <si>
    <t>pampero anejo</t>
  </si>
  <si>
    <t>pampero blanco</t>
  </si>
  <si>
    <t>pampero especial</t>
  </si>
  <si>
    <t>pampero tutti</t>
  </si>
  <si>
    <t>poliakov</t>
  </si>
  <si>
    <t>pravda</t>
  </si>
  <si>
    <t>skyy</t>
  </si>
  <si>
    <t>smirnoff red</t>
  </si>
  <si>
    <t>sobiesky</t>
  </si>
  <si>
    <t>stock 84</t>
  </si>
  <si>
    <t>Tanqueray</t>
  </si>
  <si>
    <t>Vecchia romagna</t>
  </si>
  <si>
    <t>wyborowa</t>
  </si>
  <si>
    <t>ARMAGNAC &amp; CALVADOS</t>
  </si>
  <si>
    <t>BRANDY</t>
  </si>
  <si>
    <t>COGNAC</t>
  </si>
  <si>
    <t>GIN</t>
  </si>
  <si>
    <t>MEZCAL</t>
  </si>
  <si>
    <t>PISCO &amp; CACHACA</t>
  </si>
  <si>
    <t>Rum</t>
  </si>
  <si>
    <t>RUM</t>
  </si>
  <si>
    <t>TEQUILA</t>
  </si>
  <si>
    <t>VODKA</t>
  </si>
  <si>
    <t>WHISKY</t>
  </si>
  <si>
    <t>Vodka Giftsets</t>
  </si>
  <si>
    <t xml:space="preserve">Whisky Giftsets </t>
  </si>
  <si>
    <t>Tennessee Whiskey</t>
  </si>
  <si>
    <t>L-11-674-00</t>
  </si>
  <si>
    <t>Abuelo XV FC Napoleon + GB</t>
  </si>
  <si>
    <t>L-11-878-00</t>
  </si>
  <si>
    <t>Angostura 1787 Super Premium + GB</t>
  </si>
  <si>
    <t>L-61-354-00</t>
  </si>
  <si>
    <t>Botran No. 15 Reserva Especial + GB</t>
  </si>
  <si>
    <t>L-59-350-00</t>
  </si>
  <si>
    <t>Bumbu Original In Tube</t>
  </si>
  <si>
    <t>Coruba Non Plus Ultra</t>
  </si>
  <si>
    <t>L-24-028-00</t>
  </si>
  <si>
    <t>L-61-797-00</t>
  </si>
  <si>
    <t>Don Papa 7 Years  Single Island + GB</t>
  </si>
  <si>
    <t>L-61-428-00</t>
  </si>
  <si>
    <t>Don Papa 7 Years Eternal Spring In Sugarlandia + GB</t>
  </si>
  <si>
    <t>L-57-540-00</t>
  </si>
  <si>
    <t>Dos Maderas Px 5+5 + GB</t>
  </si>
  <si>
    <t>L-57-484-00</t>
  </si>
  <si>
    <t>Duppy Share Aged Rum</t>
  </si>
  <si>
    <t>L-53-579-00</t>
  </si>
  <si>
    <t>El Dorado 8 Years Dark Rum</t>
  </si>
  <si>
    <t>L-54-602-00</t>
  </si>
  <si>
    <t>Kraken Black Spiced Unknown Deep #02 Blue Edition 2021</t>
  </si>
  <si>
    <t>L-09-626-00</t>
  </si>
  <si>
    <t>Matusalem 15 Years Gran Reserva</t>
  </si>
  <si>
    <t>L-61-169-00</t>
  </si>
  <si>
    <t>Matusalem 15 Years Gran Reserva Special Edition Fuenmayor</t>
  </si>
  <si>
    <t>L-09-775-00</t>
  </si>
  <si>
    <t>Quorhum 12 Years + GB</t>
  </si>
  <si>
    <t>L-09-776-00</t>
  </si>
  <si>
    <t>Quorhum 15 Years + GB</t>
  </si>
  <si>
    <t>L-09-777-00</t>
  </si>
  <si>
    <t>Quorhum 23 Years + GB</t>
  </si>
  <si>
    <t>L-61-578-00</t>
  </si>
  <si>
    <t>Ron Millonario 15 Years Reserva</t>
  </si>
  <si>
    <t>L-57-930-00</t>
  </si>
  <si>
    <t>Spytail Barrel Finish</t>
  </si>
  <si>
    <t>L-51-554-00</t>
  </si>
  <si>
    <t>Spytail Black Ginger</t>
  </si>
  <si>
    <t>L-54-984-00</t>
  </si>
  <si>
    <t>Tanduay Double + GB</t>
  </si>
  <si>
    <t>L-55-823-00</t>
  </si>
  <si>
    <t>The Demon's Share 3 Years</t>
  </si>
  <si>
    <t>L-03-976-00</t>
  </si>
  <si>
    <t>Zaya Gran Reserva + GB</t>
  </si>
  <si>
    <t>L-61-914-00</t>
  </si>
  <si>
    <t>Balvenie 12 Years Doublewood + 2 Glasses</t>
  </si>
  <si>
    <t>L-61-912-00</t>
  </si>
  <si>
    <t>Balvenie 14 Years Caribbean Cask + 2 Glasses</t>
  </si>
  <si>
    <t>L-57-251-00</t>
  </si>
  <si>
    <t>Bushmills 16 Years + GB</t>
  </si>
  <si>
    <t>L-58-358-00</t>
  </si>
  <si>
    <t>Glenfiddich 18 Years Small Batch + Flask</t>
  </si>
  <si>
    <t>L-61-400-00</t>
  </si>
  <si>
    <t>Jura 14 Years American Rye Cask + GB</t>
  </si>
  <si>
    <t>L-05-633-00</t>
  </si>
  <si>
    <t>Kavalan Single Malt + GB</t>
  </si>
  <si>
    <t>L-58-188-00</t>
  </si>
  <si>
    <t>Tamnavulin Red Wine Finish No 2 Spanish Grenache + GB</t>
  </si>
  <si>
    <t>L-50-720-00</t>
  </si>
  <si>
    <t>L-60-965-00</t>
  </si>
  <si>
    <t>L-08-740-00</t>
  </si>
  <si>
    <t>L-61-187-00</t>
  </si>
  <si>
    <t>Adiccion Mezcal + GB</t>
  </si>
  <si>
    <t>L-61-186-00</t>
  </si>
  <si>
    <t>Adiccion Tequila Anejo + GB</t>
  </si>
  <si>
    <t>L-61-185-00</t>
  </si>
  <si>
    <t>Adiccion Tequila Reposado + GB</t>
  </si>
  <si>
    <t>L-12-111-00</t>
  </si>
  <si>
    <t>Auchentoshan American Oak</t>
  </si>
  <si>
    <t>L-06-042-00</t>
  </si>
  <si>
    <t>Ballantine's 21 Years + GB</t>
  </si>
  <si>
    <t>L-61-230-00</t>
  </si>
  <si>
    <t>L-60-389-00</t>
  </si>
  <si>
    <t>Blood Monkey Gin Original</t>
  </si>
  <si>
    <t>L-61-203-00</t>
  </si>
  <si>
    <t>Born Irish 80 Proof</t>
  </si>
  <si>
    <t>L-02-924-00</t>
  </si>
  <si>
    <t>L-61-446-00</t>
  </si>
  <si>
    <t>Brunswick Aces Diamonds</t>
  </si>
  <si>
    <t>L-60-756-00</t>
  </si>
  <si>
    <t>L-61-583-00</t>
  </si>
  <si>
    <t>Cenote Green Orange</t>
  </si>
  <si>
    <t>L-61-558-00</t>
  </si>
  <si>
    <t>Chivas Regal 13 Years Extra Bourbon Cask + GB</t>
  </si>
  <si>
    <t>L-53-913-00</t>
  </si>
  <si>
    <t>Chivas Regal 13 Years Extra Tequila Cask + GB</t>
  </si>
  <si>
    <t>L-61-754-00</t>
  </si>
  <si>
    <t>Chivas Regal 15 Years XV + GB</t>
  </si>
  <si>
    <t>L-60-962-00</t>
  </si>
  <si>
    <t>Chivas Regal 21 Years Richard Quinn Orange Roses + GB</t>
  </si>
  <si>
    <t>L-60-963-00</t>
  </si>
  <si>
    <t>Chivas Regal 21 Years Royal Salute Richard Quinn Daisy + GB</t>
  </si>
  <si>
    <t>L-60-852-00</t>
  </si>
  <si>
    <t>Chopin Potato Vodka + GB</t>
  </si>
  <si>
    <t>L-61-353-00</t>
  </si>
  <si>
    <t>Chopin Rye Vodka + GB</t>
  </si>
  <si>
    <t>L-61-355-00</t>
  </si>
  <si>
    <t>Chopin Wheat Vodka + GB</t>
  </si>
  <si>
    <t>L-61-868-00</t>
  </si>
  <si>
    <t>Clan Campbell</t>
  </si>
  <si>
    <t>L-61-416-00</t>
  </si>
  <si>
    <t>Davidoff XO Prestige Extra Old Cognac + GB</t>
  </si>
  <si>
    <t>L-57-118-00</t>
  </si>
  <si>
    <t>Dead Man's Fingers Reposado</t>
  </si>
  <si>
    <t>L-05-470-00</t>
  </si>
  <si>
    <t>L-60-812-00</t>
  </si>
  <si>
    <t>Hardy VS + GB</t>
  </si>
  <si>
    <t>L-60-811-00</t>
  </si>
  <si>
    <t>Hardy VSOP + GB</t>
  </si>
  <si>
    <t>L-61-635-00</t>
  </si>
  <si>
    <t>Havn Gin</t>
  </si>
  <si>
    <t>L-61-389-00</t>
  </si>
  <si>
    <t>Hennessy VSOP</t>
  </si>
  <si>
    <t>L-61-429-00</t>
  </si>
  <si>
    <t>Jack Daniel's + 2 Glasses 2023 Edition</t>
  </si>
  <si>
    <t>L-57-039-00</t>
  </si>
  <si>
    <t>Jameson Caskmates IPA + GB</t>
  </si>
  <si>
    <t>L-06-428-00</t>
  </si>
  <si>
    <t>Jameson Crested Ten</t>
  </si>
  <si>
    <t>John Powers Gold Label</t>
  </si>
  <si>
    <t>Johnnie Walker Black Label Sherry Finish + GB</t>
  </si>
  <si>
    <t>L-59-919-00</t>
  </si>
  <si>
    <t>L-58-899-00</t>
  </si>
  <si>
    <t>Komos Reposado Rosa</t>
  </si>
  <si>
    <t>L-57-707-00</t>
  </si>
  <si>
    <t>Martin Miller's Winterful Limited Edition</t>
  </si>
  <si>
    <t>L-58-029-00</t>
  </si>
  <si>
    <t>Menard Sel. Des Domaines + GB</t>
  </si>
  <si>
    <t>L-56-096-00</t>
  </si>
  <si>
    <t>L-61-489-00</t>
  </si>
  <si>
    <t>Metaxa 12*</t>
  </si>
  <si>
    <t>L-24-972-00</t>
  </si>
  <si>
    <t>L-61-899-00</t>
  </si>
  <si>
    <t>L-10-029-00</t>
  </si>
  <si>
    <t>Puerto De Indias Classic</t>
  </si>
  <si>
    <t>L-61-448-00</t>
  </si>
  <si>
    <t>Rammstein Schwartz Gin</t>
  </si>
  <si>
    <t>L-55-509-00</t>
  </si>
  <si>
    <t>Ron Malteco 25 Years + 2 Glasses</t>
  </si>
  <si>
    <t>L-52-731-00</t>
  </si>
  <si>
    <t>Strega Liquore + Jigger</t>
  </si>
  <si>
    <t>L-61-226-00</t>
  </si>
  <si>
    <t>Tecan Blanco Tequila</t>
  </si>
  <si>
    <t>L-53-158-00</t>
  </si>
  <si>
    <t>The Busker Triple Cask</t>
  </si>
  <si>
    <t>L-58-333-00</t>
  </si>
  <si>
    <t>The Singleton 12 Years + 2 Glasses</t>
  </si>
  <si>
    <t>L-56-878-00</t>
  </si>
  <si>
    <t>Togouchi Pure Malt + GB</t>
  </si>
  <si>
    <t>L-50-845-00</t>
  </si>
  <si>
    <t>U'luvka Vodka</t>
  </si>
  <si>
    <t>L-60-005-00</t>
  </si>
  <si>
    <t>L-56-107-00</t>
  </si>
  <si>
    <t>Volcan De Mi Tierra Reposado</t>
  </si>
  <si>
    <t>L-07-040-00</t>
  </si>
  <si>
    <t>L-58-530-00</t>
  </si>
  <si>
    <t>Zacapa 23 Years Centenario Grand Reserva + Coasters</t>
  </si>
  <si>
    <t>L-61-511-00</t>
  </si>
  <si>
    <t>Ballantines Finest AC/DC Edition</t>
  </si>
  <si>
    <t>Brockmans Intensely Smooth Gin</t>
  </si>
  <si>
    <t>L-51-901-00</t>
  </si>
  <si>
    <t>Chivas Regal 13 Years Extra American Rye Cask + GB</t>
  </si>
  <si>
    <t>L-20-662-00</t>
  </si>
  <si>
    <t>Jura 12 Years + 2 glasses</t>
  </si>
  <si>
    <t>L-05-625-00</t>
  </si>
  <si>
    <t>Kavalan Concertmaster Sherry Cask Finish + GB</t>
  </si>
  <si>
    <t>L-62-051-00</t>
  </si>
  <si>
    <t>L-62-057-00</t>
  </si>
  <si>
    <t>Cointreau Noir</t>
  </si>
  <si>
    <t>L-62-058-00</t>
  </si>
  <si>
    <t>The Demon's Share 6 Years + GB</t>
  </si>
  <si>
    <t>L-62-013-00</t>
  </si>
  <si>
    <t>Worthy Park Select</t>
  </si>
  <si>
    <t>L-62-052-00</t>
  </si>
  <si>
    <t>L-61-968-00</t>
  </si>
  <si>
    <t>Kraken Black Spiced Rum + Candle</t>
  </si>
  <si>
    <t>L-08-903-00</t>
  </si>
  <si>
    <t>Bacardi Gran Reserva Limitada + GB</t>
  </si>
  <si>
    <t>L-61-231-00</t>
  </si>
  <si>
    <t>L-06-120-00</t>
  </si>
  <si>
    <t>L-61-350-00</t>
  </si>
  <si>
    <t>L-61-640-00</t>
  </si>
  <si>
    <t>Chivas Regal 13 Years Rum Cask + GB</t>
  </si>
  <si>
    <t>L-17-186-00</t>
  </si>
  <si>
    <t>Flor de Cana 18 Years + GB</t>
  </si>
  <si>
    <t>L-06-439-00</t>
  </si>
  <si>
    <t>Jameson Triple Triple</t>
  </si>
  <si>
    <t>L-60-863-00</t>
  </si>
  <si>
    <t>L-16-646-00</t>
  </si>
  <si>
    <t>L-61-616-00</t>
  </si>
  <si>
    <t>Remy Martin 1738 Accord Royal</t>
  </si>
  <si>
    <t>L-50-622-00</t>
  </si>
  <si>
    <t>The Dalmore The Trio + GB</t>
  </si>
  <si>
    <t>L-10-171-00</t>
  </si>
  <si>
    <t>Zacapa 12 Years Ambar</t>
  </si>
  <si>
    <t>L-61-195-00</t>
  </si>
  <si>
    <t>Adiccion Tequila Anejo Magnum</t>
  </si>
  <si>
    <t>L-61-196-00</t>
  </si>
  <si>
    <t>Adiccion Tequila Reposado Magnum</t>
  </si>
  <si>
    <t>L-62-086-00</t>
  </si>
  <si>
    <t>Akashi Meisei Deluxe Sherry Cask + GB</t>
  </si>
  <si>
    <t>L-18-616-00</t>
  </si>
  <si>
    <t>Himbrimi London Dry Gin Winterbird Edition</t>
  </si>
  <si>
    <t>L-17-362-00</t>
  </si>
  <si>
    <t>Himbrimi Old Tom Gin</t>
  </si>
  <si>
    <t>L-17-645-00</t>
  </si>
  <si>
    <t>Poppies Gin + GB</t>
  </si>
  <si>
    <t>Sharish Blue Gin</t>
  </si>
  <si>
    <t>L-61-531-00</t>
  </si>
  <si>
    <t>L-06-163-00</t>
  </si>
  <si>
    <t>L-61-533-00</t>
  </si>
  <si>
    <t>Dewar's 8 Years Caribbean Smooth + GB</t>
  </si>
  <si>
    <t>L-51-861-00</t>
  </si>
  <si>
    <t>Dr. Squid Gin</t>
  </si>
  <si>
    <t>L-06-315-00</t>
  </si>
  <si>
    <t>L-05-539-00</t>
  </si>
  <si>
    <t>L-59-878-00</t>
  </si>
  <si>
    <t>Hennessy VSOP + GB</t>
  </si>
  <si>
    <t>L-62-074-00</t>
  </si>
  <si>
    <t>L-61-643-00</t>
  </si>
  <si>
    <t>L-06-593-00</t>
  </si>
  <si>
    <t>L-26-609-00</t>
  </si>
  <si>
    <t>L-15-623-00</t>
  </si>
  <si>
    <t>Loch Lomond Reserve</t>
  </si>
  <si>
    <t>L-13-889-00</t>
  </si>
  <si>
    <t>L-51-351-00</t>
  </si>
  <si>
    <t>L-17-743-00</t>
  </si>
  <si>
    <t>L-06-984-00</t>
  </si>
  <si>
    <t>L-11-493-00</t>
  </si>
  <si>
    <t>Aberlour 12 Years Double Cask</t>
  </si>
  <si>
    <t>Aman Tequila Anejo Cristalino + GB</t>
  </si>
  <si>
    <t>L-07-403-00</t>
  </si>
  <si>
    <t>Balvenie 21 Years PortWood + GB</t>
  </si>
  <si>
    <t>L-52-200-00</t>
  </si>
  <si>
    <t>L-58-552-00</t>
  </si>
  <si>
    <t>Frapin Extra + GB</t>
  </si>
  <si>
    <t>L-58-545-00</t>
  </si>
  <si>
    <t>Glenfiddich 15 Years Solera + 2 Glasses</t>
  </si>
  <si>
    <t>L-17-300-00</t>
  </si>
  <si>
    <t>Grey Goose Mini</t>
  </si>
  <si>
    <t>L-60-425-00</t>
  </si>
  <si>
    <t>L-50-960-00</t>
  </si>
  <si>
    <t>L-54-724-00</t>
  </si>
  <si>
    <t>Johnnie Walker Blue CN NY ED. 2022 Year Of The Tiger + GB</t>
  </si>
  <si>
    <t>L-62-017-00</t>
  </si>
  <si>
    <t>L-05-894-00</t>
  </si>
  <si>
    <t>L-61-948-00</t>
  </si>
  <si>
    <t>Ron Millonario 15 Years</t>
  </si>
  <si>
    <t>L-18-816-00</t>
  </si>
  <si>
    <t>L-51-085-00</t>
  </si>
  <si>
    <t>L-61-951-00</t>
  </si>
  <si>
    <t>Zacapa XO + 2 Glasses</t>
  </si>
  <si>
    <t>L-61-632-00</t>
  </si>
  <si>
    <t>Appleton Estate 12 Years + 2 Glasses</t>
  </si>
  <si>
    <t>L-54-341-00</t>
  </si>
  <si>
    <t>Balvenie 25 Years Rare Marriages +GB</t>
  </si>
  <si>
    <t>L-61-363-00</t>
  </si>
  <si>
    <t>Bowmore 29 Years Timeless Series + GB</t>
  </si>
  <si>
    <t>L-61-949-00</t>
  </si>
  <si>
    <t>Bushmills 25 Years + GB</t>
  </si>
  <si>
    <t>L-53-834-00</t>
  </si>
  <si>
    <t>Emporia Dry Gin</t>
  </si>
  <si>
    <t>L-57-408-00</t>
  </si>
  <si>
    <t>Engine Pure Organic Gin Giftset</t>
  </si>
  <si>
    <t>L-58-550-00</t>
  </si>
  <si>
    <t>Frapin Multimilesime 1989-1991-1993 + GB</t>
  </si>
  <si>
    <t>L-61-083-00</t>
  </si>
  <si>
    <t>Johnnie Walker Blue Label Elusive Umami + GB</t>
  </si>
  <si>
    <t>L-62-092-00</t>
  </si>
  <si>
    <t>Le Tribute Mezcal</t>
  </si>
  <si>
    <t>L-61-827-00</t>
  </si>
  <si>
    <t>L-61-828-00</t>
  </si>
  <si>
    <t>L-61-833-00</t>
  </si>
  <si>
    <t>L-59-829-00</t>
  </si>
  <si>
    <t>Mom Royal Smoothness + Balloon Glass</t>
  </si>
  <si>
    <t>L-62-091-00</t>
  </si>
  <si>
    <t>Nomad Outland Whisky Single Malt Triple Distilled</t>
  </si>
  <si>
    <t>L-58-980-00</t>
  </si>
  <si>
    <t>The Botanist Dry Gin + Glass</t>
  </si>
  <si>
    <t>Woodford Reserve Baccarat Edition + GB</t>
  </si>
  <si>
    <t>L-58-985-00</t>
  </si>
  <si>
    <t>L-53-888-00</t>
  </si>
  <si>
    <t>L-61-963-00</t>
  </si>
  <si>
    <t>L-61-679-00</t>
  </si>
  <si>
    <t>L-53-961-00</t>
  </si>
  <si>
    <t>Brugal Anejo Superior NRF</t>
  </si>
  <si>
    <t>L-61-376-00</t>
  </si>
  <si>
    <t>Dimple 15 Years</t>
  </si>
  <si>
    <t>L-60-364-00</t>
  </si>
  <si>
    <t>L-50-940-00</t>
  </si>
  <si>
    <t>Fundador Pedro Domecq</t>
  </si>
  <si>
    <t>L-57-710-00</t>
  </si>
  <si>
    <t>Glenfiddich Perpetual Collection Vat 2  + GB</t>
  </si>
  <si>
    <t>L-61-886-00</t>
  </si>
  <si>
    <t>Mermaid Spiced Rum Mini</t>
  </si>
  <si>
    <t>L-21-411-00</t>
  </si>
  <si>
    <t>Shinobu Blended + GB</t>
  </si>
  <si>
    <t>L-60-927-00</t>
  </si>
  <si>
    <t>Sierra Reposado PET</t>
  </si>
  <si>
    <t>L-58-343-00</t>
  </si>
  <si>
    <t>Tenjaku Pure Malt Whiskey + GB</t>
  </si>
  <si>
    <t>L-05-076-00</t>
  </si>
  <si>
    <t>L-60-967-00</t>
  </si>
  <si>
    <t>Dolin Chamberyzette</t>
  </si>
  <si>
    <t>L-50-789-00</t>
  </si>
  <si>
    <t>Eagle Rare 10 Years Single Barrel</t>
  </si>
  <si>
    <t>L-55-036-00</t>
  </si>
  <si>
    <t>L-62-073-00</t>
  </si>
  <si>
    <t>Gouden Carolus Black Canvas Series + GB</t>
  </si>
  <si>
    <t>L-62-071-00</t>
  </si>
  <si>
    <t>Gouden Carolus Black Canvas Series Pride + GB</t>
  </si>
  <si>
    <t>L-62-072-00</t>
  </si>
  <si>
    <t>Gouden Carolus Black Canvas Series Trust + GB</t>
  </si>
  <si>
    <t>L-25-012-00</t>
  </si>
  <si>
    <t>Monkey 47 Distiller's Cut 2020 + GB</t>
  </si>
  <si>
    <t>L-61-989-00</t>
  </si>
  <si>
    <t>Mozart Chocolate Coffee</t>
  </si>
  <si>
    <t>L-62-012-00</t>
  </si>
  <si>
    <t>The Rum Box Blue By World Class Rum</t>
  </si>
  <si>
    <t>The Rum Box Red By World Class Rum</t>
  </si>
  <si>
    <t>L-19-730-00</t>
  </si>
  <si>
    <t>Bitter Truth Elixer</t>
  </si>
  <si>
    <t>L-25-636-00</t>
  </si>
  <si>
    <t>Bottega Liqueur Espresso</t>
  </si>
  <si>
    <t>L-61-001-00</t>
  </si>
  <si>
    <t>L-09-316-00</t>
  </si>
  <si>
    <t>Gin Sul</t>
  </si>
  <si>
    <t>L-61-386-00</t>
  </si>
  <si>
    <t>L-61-426-00</t>
  </si>
  <si>
    <t>Koreman's Orangecello</t>
  </si>
  <si>
    <t>L-51-665-00</t>
  </si>
  <si>
    <t>The Artisan London Dry</t>
  </si>
  <si>
    <t>L-60-046-00</t>
  </si>
  <si>
    <t>The Illusionist Dry Gin New</t>
  </si>
  <si>
    <t>The Rum Box Turquoise By World Class Rum</t>
  </si>
  <si>
    <t>L-04-621-00</t>
  </si>
  <si>
    <t>L-07-177-00</t>
  </si>
  <si>
    <t>Auchentoshan Blood Oak + Tin GB</t>
  </si>
  <si>
    <t>L-59-703-00</t>
  </si>
  <si>
    <t>Berentzen Doppelkorn DF Label</t>
  </si>
  <si>
    <t>L-01-187-00</t>
  </si>
  <si>
    <t>Bombay Sapphire Star Of Bombay</t>
  </si>
  <si>
    <t>L-62-089-00</t>
  </si>
  <si>
    <t>Bruichladdich 10 Years Port Charlotte Heavily Peated</t>
  </si>
  <si>
    <t>L-56-657-00</t>
  </si>
  <si>
    <t>Bushmills 10 Years Sherry Cask + GB</t>
  </si>
  <si>
    <t>L-61-420-00</t>
  </si>
  <si>
    <t>L-15-003-00</t>
  </si>
  <si>
    <t>Glen Scotia Campbeltown 1832 + GB</t>
  </si>
  <si>
    <t>L-61-831-00</t>
  </si>
  <si>
    <t>L-53-013-00</t>
  </si>
  <si>
    <t>Marie Brizard Anisette</t>
  </si>
  <si>
    <t>L-20-095-00</t>
  </si>
  <si>
    <t>The Dalmore The Quartet + GB</t>
  </si>
  <si>
    <t>L-61-760-00</t>
  </si>
  <si>
    <t>L-61-589-00</t>
  </si>
  <si>
    <t>Woodford Reserve Holiday Edition</t>
  </si>
  <si>
    <t>L-62-015-00</t>
  </si>
  <si>
    <t>Worthy Park 109</t>
  </si>
  <si>
    <t>L-61-967-00</t>
  </si>
  <si>
    <t>Benromach Peat Smoke 2012/2022 + GB</t>
  </si>
  <si>
    <t>L-62-045-00</t>
  </si>
  <si>
    <t>Four Roses Small Batch Limited Edition 2023</t>
  </si>
  <si>
    <t>L-61-983-00</t>
  </si>
  <si>
    <t>Port Askaig Cask Strength Small Batch 1 2023 Release</t>
  </si>
  <si>
    <t>L-61-955-00</t>
  </si>
  <si>
    <t>The Six Isles Batch Strength + GB</t>
  </si>
  <si>
    <t>L-62-016-00</t>
  </si>
  <si>
    <t>L-61-515-00</t>
  </si>
  <si>
    <t>Ballantines Finest Queen Edition</t>
  </si>
  <si>
    <t>L-50-438-00</t>
  </si>
  <si>
    <t>L-18-456-00</t>
  </si>
  <si>
    <t>Ciroc Summer Watermelon</t>
  </si>
  <si>
    <t>GlenAllachie Cuvee Cask Finish 2022 + GB</t>
  </si>
  <si>
    <t>L-61-398-00</t>
  </si>
  <si>
    <t>Jack Daniel's Apple + Highball Glass</t>
  </si>
  <si>
    <t>L-61-089-00</t>
  </si>
  <si>
    <t>Proper No. Twelve Irish Apple Whiskey</t>
  </si>
  <si>
    <t>Royal Brackla 12 Years Sherry Cask Finish Oloroso  + GB</t>
  </si>
  <si>
    <t>L-61-668-00</t>
  </si>
  <si>
    <t>Absolut Pears</t>
  </si>
  <si>
    <t>Amrut Cask Strength + Tin GB</t>
  </si>
  <si>
    <t>L-61-407-00</t>
  </si>
  <si>
    <t>Amrut Peated Cask Strength + Tin GB</t>
  </si>
  <si>
    <t>L-11-894-00</t>
  </si>
  <si>
    <t>Angostura White Reserva 3 Years</t>
  </si>
  <si>
    <t>L-07-152-00</t>
  </si>
  <si>
    <t>L-25-612-00</t>
  </si>
  <si>
    <t>Autentico Nativo Overproof</t>
  </si>
  <si>
    <t>L-61-408-00</t>
  </si>
  <si>
    <t>Bacardi Reserva Ocho Rye Cask</t>
  </si>
  <si>
    <t>L-61-839-00</t>
  </si>
  <si>
    <t>Balcones Texas Rum Pot Distilled</t>
  </si>
  <si>
    <t>L-61-406-00</t>
  </si>
  <si>
    <t>Barcelo Imperial Onyx + 2 Glasses</t>
  </si>
  <si>
    <t>L-53-421-00</t>
  </si>
  <si>
    <t>Bladnoch Vinaya + GB</t>
  </si>
  <si>
    <t>L-54-395-00</t>
  </si>
  <si>
    <t>Blanton's Gold Edition + GB</t>
  </si>
  <si>
    <t>L-61-847-00</t>
  </si>
  <si>
    <t>Blanton's Straight From The Barrel + GB</t>
  </si>
  <si>
    <t>L-61-844-00</t>
  </si>
  <si>
    <t>L-60-039-00</t>
  </si>
  <si>
    <t>L-56-624-00</t>
  </si>
  <si>
    <t>Bols Blueberry</t>
  </si>
  <si>
    <t>L-57-885-00</t>
  </si>
  <si>
    <t>Breiz'Ile Caramel Au Beurre Sale</t>
  </si>
  <si>
    <t>L-57-884-00</t>
  </si>
  <si>
    <t>Breiz'Ile Gingembre &amp; Menthe Glaciale</t>
  </si>
  <si>
    <t>L-61-659-00</t>
  </si>
  <si>
    <t>Brugal Visionaria Edition 1 + GB</t>
  </si>
  <si>
    <t>L-61-582-00</t>
  </si>
  <si>
    <t>Bruichladdich Classic Laddie</t>
  </si>
  <si>
    <t>L-60-755-00</t>
  </si>
  <si>
    <t>Brunswick Aces Diamonds Sapiir</t>
  </si>
  <si>
    <t>L-54-353-00</t>
  </si>
  <si>
    <t>Bulleit 10 Years Lunch Box</t>
  </si>
  <si>
    <t>L-61-699-00</t>
  </si>
  <si>
    <t>Bushmills Cognac Cask + GB</t>
  </si>
  <si>
    <t>L-61-698-00</t>
  </si>
  <si>
    <t>Bushmills Jupille Cask + GB</t>
  </si>
  <si>
    <t>L-61-705-00</t>
  </si>
  <si>
    <t>Citadelle Rouge</t>
  </si>
  <si>
    <t>L-61-064-00</t>
  </si>
  <si>
    <t>De Kuyper Coconut Sirup</t>
  </si>
  <si>
    <t>L-61-165-00</t>
  </si>
  <si>
    <t>Dead Man's Fingers Lime</t>
  </si>
  <si>
    <t>Eagle Rare 10 Years</t>
  </si>
  <si>
    <t>L-61-709-00</t>
  </si>
  <si>
    <t>El Libertad 5 Years Freedom</t>
  </si>
  <si>
    <t>L-61-708-00</t>
  </si>
  <si>
    <t>El Libertad Peppermint</t>
  </si>
  <si>
    <t>L-51-462-00</t>
  </si>
  <si>
    <t>Four Pillars Modern Australian Gin</t>
  </si>
  <si>
    <t>L-17-197-00</t>
  </si>
  <si>
    <t>Four Pillars Spiced Negroni</t>
  </si>
  <si>
    <t>L-61-904-00</t>
  </si>
  <si>
    <t>Four Roses Small Batch + 2 Glasses</t>
  </si>
  <si>
    <t>L-61-435-00</t>
  </si>
  <si>
    <t>Ginarte Frida Kahlo</t>
  </si>
  <si>
    <t>Glenglassaugh 12 Years + GB</t>
  </si>
  <si>
    <t>L-60-880-00</t>
  </si>
  <si>
    <t>Glenglassaugh Portsoy + GB</t>
  </si>
  <si>
    <t>Glenglassaugh Sandend + GB</t>
  </si>
  <si>
    <t>L-61-073-00</t>
  </si>
  <si>
    <t>Glenkinchie 27 Years Special Release 2023 + GB</t>
  </si>
  <si>
    <t>L-61-782-00</t>
  </si>
  <si>
    <t>Gozio Amaretto + Glass</t>
  </si>
  <si>
    <t>L-59-242-00</t>
  </si>
  <si>
    <t>Greenalls Original Paper Bottle London Dry Gin</t>
  </si>
  <si>
    <t>L-09-407-00</t>
  </si>
  <si>
    <t>L-61-634-00</t>
  </si>
  <si>
    <t>Isfjord Premium Arctic Rum</t>
  </si>
  <si>
    <t>L-61-702-00</t>
  </si>
  <si>
    <t>Jack Daniel's Honey + Alarm Clock</t>
  </si>
  <si>
    <t>L-61-360-00</t>
  </si>
  <si>
    <t>Jagermeister Limited Edition Giftpack</t>
  </si>
  <si>
    <t>L-53-589-00</t>
  </si>
  <si>
    <t>Jura 18 Years + GB</t>
  </si>
  <si>
    <t>L-61-916-00</t>
  </si>
  <si>
    <t>Kavalan Oloroso Sherry Cask + GB</t>
  </si>
  <si>
    <t>L-55-421-00</t>
  </si>
  <si>
    <t>Kavalan Solist Ex Bourbon Cask + GB</t>
  </si>
  <si>
    <t>L-54-318-00</t>
  </si>
  <si>
    <t>Labourdonnais Original Rum + GB</t>
  </si>
  <si>
    <t>L-61-624-00</t>
  </si>
  <si>
    <t>Lagg Corriecravie + GB</t>
  </si>
  <si>
    <t>L-61-541-00</t>
  </si>
  <si>
    <t>Laphroaig 34 Years The Ian Hunter Story Book 5 + GB</t>
  </si>
  <si>
    <t>L-61-524-00</t>
  </si>
  <si>
    <t>Laphroaig Elements 1.0 + GB</t>
  </si>
  <si>
    <t>L-61-361-00</t>
  </si>
  <si>
    <t>Licor 43 + 1 Glass</t>
  </si>
  <si>
    <t>L-04-929-00</t>
  </si>
  <si>
    <t>Licor 43 Baristo</t>
  </si>
  <si>
    <t>L-52-495-00</t>
  </si>
  <si>
    <t>L-51-656-00</t>
  </si>
  <si>
    <t>Licor Beirao D'Honra + Glass</t>
  </si>
  <si>
    <t>L-61-883-00</t>
  </si>
  <si>
    <t>Love Bermuda Paget Gin + GB</t>
  </si>
  <si>
    <t>L-61-884-00</t>
  </si>
  <si>
    <t>Love Bermuda Warwick Gin + GB</t>
  </si>
  <si>
    <t>L-25-754-00</t>
  </si>
  <si>
    <t>Luftbremzer Gin</t>
  </si>
  <si>
    <t>L-61-769-00</t>
  </si>
  <si>
    <t>Mackmyra DNA + GB</t>
  </si>
  <si>
    <t>L-61-221-00</t>
  </si>
  <si>
    <t>Mackmyra Identitet + GB</t>
  </si>
  <si>
    <t>L-61-597-00</t>
  </si>
  <si>
    <t>L-24-034-00</t>
  </si>
  <si>
    <t>L-17-457-00</t>
  </si>
  <si>
    <t>Martin Miller's Westbourne Strength</t>
  </si>
  <si>
    <t>L-61-822-00</t>
  </si>
  <si>
    <t>Metaxa 5* Greek Orange</t>
  </si>
  <si>
    <t>L-61-208-00</t>
  </si>
  <si>
    <t>Opkickertje Orange</t>
  </si>
  <si>
    <t>L-61-756-00</t>
  </si>
  <si>
    <t>Proclamation Irish Whiskey + 2 Glasses</t>
  </si>
  <si>
    <t>L-14-091-00</t>
  </si>
  <si>
    <t>Raki Yeni + 2 Glasses</t>
  </si>
  <si>
    <t>L-25-834-00</t>
  </si>
  <si>
    <t>Reynolds Brother London Dry Gin</t>
  </si>
  <si>
    <t>L-54-871-00</t>
  </si>
  <si>
    <t>Rooster Rojo Blanco</t>
  </si>
  <si>
    <t>L-15-855-00</t>
  </si>
  <si>
    <t>Sazerac Rye</t>
  </si>
  <si>
    <t>L-61-841-00</t>
  </si>
  <si>
    <t>Scarabus Batch Strength + GB</t>
  </si>
  <si>
    <t>L-25-848-00</t>
  </si>
  <si>
    <t>Sharuska Vodka Orange</t>
  </si>
  <si>
    <t>L-25-847-00</t>
  </si>
  <si>
    <t>Sharuska Vodka Strawberry</t>
  </si>
  <si>
    <t>L-60-439-00</t>
  </si>
  <si>
    <t>Skellig Six18 Gin</t>
  </si>
  <si>
    <t>Teeling 13 Years Single Grain + GB</t>
  </si>
  <si>
    <t>L-61-892-00</t>
  </si>
  <si>
    <t>The Demon's Share 12 Years + GB</t>
  </si>
  <si>
    <t>L-21-590-00</t>
  </si>
  <si>
    <t>The Glendronach Cask Strength - Batch 8 + GB</t>
  </si>
  <si>
    <t>L-59-861-00</t>
  </si>
  <si>
    <t>The Glendronach Cask Strength Batch 12 + GB</t>
  </si>
  <si>
    <t>L-51-125-00</t>
  </si>
  <si>
    <t>The Glendronach Cask Strength Batch 9 + GB</t>
  </si>
  <si>
    <t>L-61-413-00</t>
  </si>
  <si>
    <t>The Macallan Harmony Amber Meadow + GB</t>
  </si>
  <si>
    <t>L-61-415-00</t>
  </si>
  <si>
    <t>The Macallan James Bond 60th Anniversary Decade I + GB</t>
  </si>
  <si>
    <t>Tia Maria Cold Brew + 2 Glasses</t>
  </si>
  <si>
    <t>L-60-391-00</t>
  </si>
  <si>
    <t>Two Shores Rum Amarone Finish</t>
  </si>
  <si>
    <t>L-55-020-00</t>
  </si>
  <si>
    <t>Uncle Nearest 1884 Small Batch</t>
  </si>
  <si>
    <t>L-05-084-00</t>
  </si>
  <si>
    <t>Villa Massa Limoncello + 2 Glasses</t>
  </si>
  <si>
    <t>L-11-167-00</t>
  </si>
  <si>
    <t>Vording's Gin</t>
  </si>
  <si>
    <t>L-51-787-00</t>
  </si>
  <si>
    <t>Waterford Hook Head 1.1 + GB</t>
  </si>
  <si>
    <t>L-61-703-00</t>
  </si>
  <si>
    <t>L-07-015-00</t>
  </si>
  <si>
    <t>Amrut Indian Single Malt + Tin GB</t>
  </si>
  <si>
    <t>L-61-441-00</t>
  </si>
  <si>
    <t>AnCnoc Peatheart + GB</t>
  </si>
  <si>
    <t>L-14-692-00</t>
  </si>
  <si>
    <t>Balblair 18 Years + GB</t>
  </si>
  <si>
    <t>L-61-381-00</t>
  </si>
  <si>
    <t>Benromach Air Dried + GB</t>
  </si>
  <si>
    <t>L-61-382-00</t>
  </si>
  <si>
    <t>Benromach Kiln Dried + GB</t>
  </si>
  <si>
    <t>L-61-697-00</t>
  </si>
  <si>
    <t>Caisteal Chamuis 12 Years Sherry Malt Whisky + GB</t>
  </si>
  <si>
    <t>L-61-696-00</t>
  </si>
  <si>
    <t>Caisteal Chamuis Bourbon Blended Malt Whisky + GB</t>
  </si>
  <si>
    <t>L-50-027-00</t>
  </si>
  <si>
    <t>Finlaggan Red Wine Cask Matured + GB</t>
  </si>
  <si>
    <t>L-58-870-00</t>
  </si>
  <si>
    <t>Fortaleza Blanco Still Strength</t>
  </si>
  <si>
    <t>L-61-523-00</t>
  </si>
  <si>
    <t>Glenmorangie A Tale Of Tokyo</t>
  </si>
  <si>
    <t>L-15-184-00</t>
  </si>
  <si>
    <t>Highland Park 18 Years Dark Viking Pride + GB</t>
  </si>
  <si>
    <t>L-05-630-00</t>
  </si>
  <si>
    <t>Kavalan King Car Conductor + GB</t>
  </si>
  <si>
    <t>L-61-623-00</t>
  </si>
  <si>
    <t>Lagg Kilmory + GB</t>
  </si>
  <si>
    <t>L-68-846-00</t>
  </si>
  <si>
    <t>Old Pulteney Coastal Series Pineau Des Charentes + GB</t>
  </si>
  <si>
    <t>L-61-440-00</t>
  </si>
  <si>
    <t>L-08-356-00</t>
  </si>
  <si>
    <t>Old Pulteney Huddart + GB</t>
  </si>
  <si>
    <t>L-61-351-00</t>
  </si>
  <si>
    <t>Rammstein Rum Cognac Cask Edition</t>
  </si>
  <si>
    <t>L-57-978-00</t>
  </si>
  <si>
    <t>Scarabus 10 Years Islay Single Malt + GB</t>
  </si>
  <si>
    <t>L-50-691-00</t>
  </si>
  <si>
    <t>Scarabus Islay Single Malt + GB</t>
  </si>
  <si>
    <t>L-61-202-00</t>
  </si>
  <si>
    <t>Abuelo XII Three Angels + GB</t>
  </si>
  <si>
    <t>Amuerte Coca Leaf Gin Black Edition</t>
  </si>
  <si>
    <t>L-61-218-00</t>
  </si>
  <si>
    <t>Amuerte Coca Leaf Gin White Edition</t>
  </si>
  <si>
    <t>L-55-605-00</t>
  </si>
  <si>
    <t>Antiquary 15 Years + GB</t>
  </si>
  <si>
    <t>L-08-785-00</t>
  </si>
  <si>
    <t>Appleton Estate 21 Years + GB</t>
  </si>
  <si>
    <t>Appleton Estate 8 Years Reserve Blend</t>
  </si>
  <si>
    <t>L-59-811-00</t>
  </si>
  <si>
    <t>Compass Box The Story Of The Spaniard</t>
  </si>
  <si>
    <t>L-61-431-00</t>
  </si>
  <si>
    <t>Knockando 18 Years + 2 Glasses</t>
  </si>
  <si>
    <t>L-61-882-00</t>
  </si>
  <si>
    <t>Love Bermuda Sea Venture Rum</t>
  </si>
  <si>
    <t>L-61-595-00</t>
  </si>
  <si>
    <t>Onikishi Blended Whisky + GB</t>
  </si>
  <si>
    <t>L-61-393-00</t>
  </si>
  <si>
    <t>The Wild Geese Rare Irish Whiskey</t>
  </si>
  <si>
    <t>L-60-390-00</t>
  </si>
  <si>
    <t>Two Shores Rum Single Malt Finish</t>
  </si>
  <si>
    <t>L-61-522-00</t>
  </si>
  <si>
    <t>Zacapa Edicion Negra + 2 Glasses</t>
  </si>
  <si>
    <t>L-57-716-00</t>
  </si>
  <si>
    <t>Aberfeldy 18 Years Bolgheri Tuscan Cask Finish + GB</t>
  </si>
  <si>
    <t>L-61-725-00</t>
  </si>
  <si>
    <t>Caol Ila Distillers Edition 2023 + GB</t>
  </si>
  <si>
    <t>L-50-022-00</t>
  </si>
  <si>
    <t>Glenfiddich 14 Years Bourbon Barrel Reserve + GB</t>
  </si>
  <si>
    <t>Kirker &amp; Greer 16 Years Single Malt</t>
  </si>
  <si>
    <t>L-56-787-00</t>
  </si>
  <si>
    <t>L-15-760-00</t>
  </si>
  <si>
    <t>L-61-832-00</t>
  </si>
  <si>
    <t>Smokehead Islay Single Malt + Tin GB</t>
  </si>
  <si>
    <t>Smokehead Terminado Tequila Cask Finish + GB</t>
  </si>
  <si>
    <t>The Macallan 18 Years Sherry Oak Release 2022 + GB</t>
  </si>
  <si>
    <t>The Macallan A Night On Earth 2022 + GB</t>
  </si>
  <si>
    <t>L-61-998-00</t>
  </si>
  <si>
    <t>The Macallan A Night On Earth III The Journey 2023 + GB</t>
  </si>
  <si>
    <t>L-21-683-00</t>
  </si>
  <si>
    <t>The Wild Geese Single Malt + GB</t>
  </si>
  <si>
    <t>Tullibardine 225 Sauternes Cask Finish + GB</t>
  </si>
  <si>
    <t>litre</t>
  </si>
  <si>
    <t>L-60-771-00</t>
  </si>
  <si>
    <t>Abasolo Mexican Corn</t>
  </si>
  <si>
    <t>7503027709220</t>
  </si>
  <si>
    <t>7640171039343</t>
  </si>
  <si>
    <t>3047100243774</t>
  </si>
  <si>
    <t>7312040070701</t>
  </si>
  <si>
    <t>Absolut Apeach</t>
  </si>
  <si>
    <t>7312040350193</t>
  </si>
  <si>
    <t>7312040350254</t>
  </si>
  <si>
    <t>7451101211070</t>
  </si>
  <si>
    <t>7451101210523</t>
  </si>
  <si>
    <t>3701420696626</t>
  </si>
  <si>
    <t>L-61-649-00</t>
  </si>
  <si>
    <t>Adiccion Tequila Anejo</t>
  </si>
  <si>
    <t>3701420689260</t>
  </si>
  <si>
    <t>3701420689277</t>
  </si>
  <si>
    <t>3701420689284</t>
  </si>
  <si>
    <t>L-61-648-00</t>
  </si>
  <si>
    <t>Adiccion Tequila Reposado</t>
  </si>
  <si>
    <t>3701420692963</t>
  </si>
  <si>
    <t>3701420679216</t>
  </si>
  <si>
    <t>3701420660153</t>
  </si>
  <si>
    <t>L-61-557-00</t>
  </si>
  <si>
    <t>Advent Whisky Calendar Tour of Scotland 2nd Edition</t>
  </si>
  <si>
    <t>5060877190285</t>
  </si>
  <si>
    <t>L-60-014-00</t>
  </si>
  <si>
    <t>3333442221137</t>
  </si>
  <si>
    <t>4969265772908</t>
  </si>
  <si>
    <t>L-19-945-00</t>
  </si>
  <si>
    <t>Akashi White Oak Blended</t>
  </si>
  <si>
    <t>6001108105295</t>
  </si>
  <si>
    <t>Amrut Peated + Tin GB</t>
  </si>
  <si>
    <t>8901193002531</t>
  </si>
  <si>
    <t>5407010420043</t>
  </si>
  <si>
    <t>5010509883368</t>
  </si>
  <si>
    <t>L-61-596-00</t>
  </si>
  <si>
    <t>Ancnoc Sherry Peated + GB</t>
  </si>
  <si>
    <t>5010509883375</t>
  </si>
  <si>
    <t>L-01-987-00</t>
  </si>
  <si>
    <t>Andalö Original</t>
  </si>
  <si>
    <t>4004752200202</t>
  </si>
  <si>
    <t>075496332218</t>
  </si>
  <si>
    <t>075496332201</t>
  </si>
  <si>
    <t>Antica Sambuca Black NRF</t>
  </si>
  <si>
    <t>5018481101265</t>
  </si>
  <si>
    <t>3068682393008</t>
  </si>
  <si>
    <t>5024576007008</t>
  </si>
  <si>
    <t>L-61-517-00</t>
  </si>
  <si>
    <t>Ardbeg 13 Years Anthology The Harpy’s Tale</t>
  </si>
  <si>
    <t>5010494983654</t>
  </si>
  <si>
    <t>L-61-011-00</t>
  </si>
  <si>
    <t>Ardbeg 13 Years Anthology The Harpy’s Tale + GB</t>
  </si>
  <si>
    <t>5010494938326</t>
  </si>
  <si>
    <t>L-61-627-00</t>
  </si>
  <si>
    <t>Arran 13 Years Private Cask Special Release No.1 + GB</t>
  </si>
  <si>
    <t>5060044488207</t>
  </si>
  <si>
    <t>L-61-735-00</t>
  </si>
  <si>
    <t>Arran 17 Years  + GB</t>
  </si>
  <si>
    <t>5060044487446</t>
  </si>
  <si>
    <t>L-61-840-00</t>
  </si>
  <si>
    <t>Arran Machrie Moor 10 Years + GB</t>
  </si>
  <si>
    <t>5060044484742</t>
  </si>
  <si>
    <t>L-61-626-00</t>
  </si>
  <si>
    <t>Arran Signature Series Edition 1 + Bag</t>
  </si>
  <si>
    <t>5060044487415</t>
  </si>
  <si>
    <t>L-62-030-00</t>
  </si>
  <si>
    <t>Astoria Velere Prosecco DOC Rose Millesimato 2022</t>
  </si>
  <si>
    <t>L-61-834-00</t>
  </si>
  <si>
    <t>Au Vodka Cosmic Berries</t>
  </si>
  <si>
    <t>5060926500591</t>
  </si>
  <si>
    <t>L-23-404-00</t>
  </si>
  <si>
    <t>Au Vodka Fruit Punch</t>
  </si>
  <si>
    <t>5051175738170</t>
  </si>
  <si>
    <t>L-61-689-00</t>
  </si>
  <si>
    <t>Au Vodka Miniatures Set</t>
  </si>
  <si>
    <t>5060926500010</t>
  </si>
  <si>
    <t>5010496005439</t>
  </si>
  <si>
    <t>7451105850893</t>
  </si>
  <si>
    <t>5010677406369</t>
  </si>
  <si>
    <t>7610113022993</t>
  </si>
  <si>
    <t>L-13-111-00</t>
  </si>
  <si>
    <t>Bailoni Marillenlikör</t>
  </si>
  <si>
    <t>9001525011008</t>
  </si>
  <si>
    <t>5010509881852</t>
  </si>
  <si>
    <t>5060542510370</t>
  </si>
  <si>
    <t>L-58-942-00</t>
  </si>
  <si>
    <t>Ballantine's 12 Years</t>
  </si>
  <si>
    <t>5010106110225</t>
  </si>
  <si>
    <t>5010106110393</t>
  </si>
  <si>
    <t>5000299629413</t>
  </si>
  <si>
    <t>5000299629383</t>
  </si>
  <si>
    <t>3500870067501</t>
  </si>
  <si>
    <t>5010327604008</t>
  </si>
  <si>
    <t>5010327515892</t>
  </si>
  <si>
    <t>7461323129329</t>
  </si>
  <si>
    <t>7461323129060</t>
  </si>
  <si>
    <t>3890000781309</t>
  </si>
  <si>
    <t>3890000781446</t>
  </si>
  <si>
    <t>3890000781019</t>
  </si>
  <si>
    <t>3890000781095</t>
  </si>
  <si>
    <t>L-62-053-00</t>
  </si>
  <si>
    <t>Beluga Noble + Tumbler Glass</t>
  </si>
  <si>
    <t>3890000781545</t>
  </si>
  <si>
    <t>L-62-054-00</t>
  </si>
  <si>
    <t>Beluga Transatlantic Racing + Sunglasses</t>
  </si>
  <si>
    <t>3890000781569</t>
  </si>
  <si>
    <t>5020613094710</t>
  </si>
  <si>
    <t>5020613094734</t>
  </si>
  <si>
    <t>5020613082694</t>
  </si>
  <si>
    <t>4041500068011</t>
  </si>
  <si>
    <t>4260167660127</t>
  </si>
  <si>
    <t>096749003358</t>
  </si>
  <si>
    <t>851370006655</t>
  </si>
  <si>
    <t>080244009274</t>
  </si>
  <si>
    <t>080244002015</t>
  </si>
  <si>
    <t>5391524713800</t>
  </si>
  <si>
    <t>L-61-529-00</t>
  </si>
  <si>
    <t>Bloom Passionfruit &amp; Vanilla Blossom Gin</t>
  </si>
  <si>
    <t>5010296013399</t>
  </si>
  <si>
    <t>L-51-074-00</t>
  </si>
  <si>
    <t>Bobby's Schiedam Dry Gin Mini</t>
  </si>
  <si>
    <t>8710631319038</t>
  </si>
  <si>
    <t>L-52-836-00</t>
  </si>
  <si>
    <t>3052853075947</t>
  </si>
  <si>
    <t>8716000966728</t>
  </si>
  <si>
    <t>L-54-975-00</t>
  </si>
  <si>
    <t>Bols The Very Old Fashioned</t>
  </si>
  <si>
    <t>8716000970190</t>
  </si>
  <si>
    <t>L-59-650-00</t>
  </si>
  <si>
    <t>Bombay Sapphire Gin &amp; Tonic Deposit</t>
  </si>
  <si>
    <t>7640175744618</t>
  </si>
  <si>
    <t>5010677360098</t>
  </si>
  <si>
    <t>5060434135285</t>
  </si>
  <si>
    <t>7406293000063</t>
  </si>
  <si>
    <t>8005829984809</t>
  </si>
  <si>
    <t>L-58-734-00</t>
  </si>
  <si>
    <t>8005829981020</t>
  </si>
  <si>
    <t>L-25-641-00</t>
  </si>
  <si>
    <t>Bottega Prosecco Spumante Accademia Blu</t>
  </si>
  <si>
    <t>8005829982959</t>
  </si>
  <si>
    <t>3252560900840</t>
  </si>
  <si>
    <t>L-61-848-00</t>
  </si>
  <si>
    <t>Boutique-y Retro Gin Fridge</t>
  </si>
  <si>
    <t>5052598189549</t>
  </si>
  <si>
    <t>5010496000168</t>
  </si>
  <si>
    <t>3760127533030</t>
  </si>
  <si>
    <t>3760127533023</t>
  </si>
  <si>
    <t>L-60-423-00</t>
  </si>
  <si>
    <t>Brothers Cider Raspberry</t>
  </si>
  <si>
    <t>5027342005567</t>
  </si>
  <si>
    <t>L-61-590-00</t>
  </si>
  <si>
    <t>7460855236116</t>
  </si>
  <si>
    <t>7460855236413</t>
  </si>
  <si>
    <t>5055807410045</t>
  </si>
  <si>
    <t>5055807416948</t>
  </si>
  <si>
    <t>850040075274</t>
  </si>
  <si>
    <t>9354085001065</t>
  </si>
  <si>
    <t>9354085001027</t>
  </si>
  <si>
    <t>L-57-874-00</t>
  </si>
  <si>
    <t>850040075151</t>
  </si>
  <si>
    <t>L-61-445-00</t>
  </si>
  <si>
    <t>850040075144</t>
  </si>
  <si>
    <t>082000765578</t>
  </si>
  <si>
    <t>5055966830050</t>
  </si>
  <si>
    <t>5055966820150</t>
  </si>
  <si>
    <t>L-06-106-00</t>
  </si>
  <si>
    <t>Bushmills Black Bush + GB</t>
  </si>
  <si>
    <t>5055966830524</t>
  </si>
  <si>
    <t>5055966830340</t>
  </si>
  <si>
    <t>L-59-207-00</t>
  </si>
  <si>
    <t>L-61-917-00</t>
  </si>
  <si>
    <t>8032727266591</t>
  </si>
  <si>
    <t>5060033847008</t>
  </si>
  <si>
    <t>L-53-609-00</t>
  </si>
  <si>
    <t>Camus VS + GB</t>
  </si>
  <si>
    <t>3028130077751</t>
  </si>
  <si>
    <t>L-61-016-00</t>
  </si>
  <si>
    <t>3148592007780</t>
  </si>
  <si>
    <t>L-18-469-00</t>
  </si>
  <si>
    <t>Captain Morgan Spiced + Pump</t>
  </si>
  <si>
    <t>L-61-453-00</t>
  </si>
  <si>
    <t>Captain Morgan Spiced Gold 0.0%</t>
  </si>
  <si>
    <t>5000281070742</t>
  </si>
  <si>
    <t>L-61-520-00</t>
  </si>
  <si>
    <t>Cardhu Amber Rock + 2 Glasses</t>
  </si>
  <si>
    <t>5000267194851</t>
  </si>
  <si>
    <t>L-60-871-00</t>
  </si>
  <si>
    <t>Castelnuovo Merlot-Corvina 'Natura' 2022</t>
  </si>
  <si>
    <t>8003373412809</t>
  </si>
  <si>
    <t>7503023613415</t>
  </si>
  <si>
    <t>Chispas Apasionante DO Carinena 2022</t>
  </si>
  <si>
    <t>L-51-241-00</t>
  </si>
  <si>
    <t>5000299626276</t>
  </si>
  <si>
    <t>5000299626993</t>
  </si>
  <si>
    <t>5000299626214</t>
  </si>
  <si>
    <t>5000299622162</t>
  </si>
  <si>
    <t>5000299637142</t>
  </si>
  <si>
    <t>5000299637159</t>
  </si>
  <si>
    <t>L-61-508-00</t>
  </si>
  <si>
    <t>Chopin Blended Limited Edition</t>
  </si>
  <si>
    <t>5900640053471</t>
  </si>
  <si>
    <t>5900640052481</t>
  </si>
  <si>
    <t>5900640051767</t>
  </si>
  <si>
    <t>5900640052573</t>
  </si>
  <si>
    <t>L-60-969-00</t>
  </si>
  <si>
    <t>Choza DO Rioja Rosado 2022</t>
  </si>
  <si>
    <t>8437002649289</t>
  </si>
  <si>
    <t>L-59-145-00</t>
  </si>
  <si>
    <t>Cielo WT  Pinot Grigio Rose 'Blush' 2021</t>
  </si>
  <si>
    <t>8008900005431</t>
  </si>
  <si>
    <t>5010103943574</t>
  </si>
  <si>
    <t>3460410535115</t>
  </si>
  <si>
    <t>3163937632007</t>
  </si>
  <si>
    <t>L-06-214-00</t>
  </si>
  <si>
    <t>Clement Rhum Canne Bleue</t>
  </si>
  <si>
    <t>3035540006394</t>
  </si>
  <si>
    <t>L-24-960-00</t>
  </si>
  <si>
    <t>L-59-935-00</t>
  </si>
  <si>
    <t>Coppi Guiscardo Falanghina 2022</t>
  </si>
  <si>
    <t>Coquerel VS</t>
  </si>
  <si>
    <t>L-61-507-00</t>
  </si>
  <si>
    <t>Corte Dei Rovi</t>
  </si>
  <si>
    <t>8006870010837</t>
  </si>
  <si>
    <t>L-60-656-00</t>
  </si>
  <si>
    <t>Crodino Biondo</t>
  </si>
  <si>
    <t>8000040720380</t>
  </si>
  <si>
    <t>627040411452</t>
  </si>
  <si>
    <t>L-17-099-00</t>
  </si>
  <si>
    <t>627040411940</t>
  </si>
  <si>
    <t>L-09-093-00</t>
  </si>
  <si>
    <t>Crystal Head + 4 Shotglasses</t>
  </si>
  <si>
    <t>627040411636</t>
  </si>
  <si>
    <t>L-60-882-00</t>
  </si>
  <si>
    <t>Cuatro Rayas Cuarenta Vendimias Cuvee 2021</t>
  </si>
  <si>
    <t>8414219000393</t>
  </si>
  <si>
    <t>L-60-881-00</t>
  </si>
  <si>
    <t>Cuatro Rayas Cuarenta Vendimias Verdejo 2022</t>
  </si>
  <si>
    <t>8414219000188</t>
  </si>
  <si>
    <t>3760107312266</t>
  </si>
  <si>
    <t>8710625001253</t>
  </si>
  <si>
    <t>5011166062981</t>
  </si>
  <si>
    <t>L-62-060-00</t>
  </si>
  <si>
    <t>Dead Man's Fingers Passion Fruit</t>
  </si>
  <si>
    <t>5011166063612</t>
  </si>
  <si>
    <t>5011166067665</t>
  </si>
  <si>
    <t>L-60-173-00</t>
  </si>
  <si>
    <t>Dik &amp; Schil Limoncello</t>
  </si>
  <si>
    <t>8720892158406</t>
  </si>
  <si>
    <t>5000281072845</t>
  </si>
  <si>
    <t>L-61-379-00</t>
  </si>
  <si>
    <t>8001110550029</t>
  </si>
  <si>
    <t>3376370108965</t>
  </si>
  <si>
    <t>3274510004651</t>
  </si>
  <si>
    <t>L-58-768-00</t>
  </si>
  <si>
    <t>Dom Perignon Brut Vintage 2012</t>
  </si>
  <si>
    <t>3185370761076</t>
  </si>
  <si>
    <t>L-61-402-00</t>
  </si>
  <si>
    <t>3185370774007</t>
  </si>
  <si>
    <t>L-61-385-00</t>
  </si>
  <si>
    <t>Dom Perignon Rose Vintage 2009</t>
  </si>
  <si>
    <t>3185370758250</t>
  </si>
  <si>
    <t>L-61-405-00</t>
  </si>
  <si>
    <t>Dom Ruinart Blanc De Blancs Extra Brut 2010 + Second Skin</t>
  </si>
  <si>
    <t>3185370729915</t>
  </si>
  <si>
    <t>4806538770042</t>
  </si>
  <si>
    <t>4806538770011</t>
  </si>
  <si>
    <t>L-61-585-00</t>
  </si>
  <si>
    <t>Don Papa Baroko + Glass</t>
  </si>
  <si>
    <t>4809015157527</t>
  </si>
  <si>
    <t>8410028000814</t>
  </si>
  <si>
    <t>604565220349</t>
  </si>
  <si>
    <t>088004021344</t>
  </si>
  <si>
    <t>8715151080703</t>
  </si>
  <si>
    <t>3770011869664</t>
  </si>
  <si>
    <t>3770011869701</t>
  </si>
  <si>
    <t>8004499051705</t>
  </si>
  <si>
    <t>3011938005514</t>
  </si>
  <si>
    <t>L-61-387-00</t>
  </si>
  <si>
    <t>Esporao  Reserva Branco Bio 2022</t>
  </si>
  <si>
    <t>L-59-015-00</t>
  </si>
  <si>
    <t>Esporao Monte Velho Red 2021</t>
  </si>
  <si>
    <t>5601989001412</t>
  </si>
  <si>
    <t>L-59-014-00</t>
  </si>
  <si>
    <t>Esporao Monte Velho White 2022</t>
  </si>
  <si>
    <t>5601989001566</t>
  </si>
  <si>
    <t>L-54-953-00</t>
  </si>
  <si>
    <t>5010314020002</t>
  </si>
  <si>
    <t>L-54-805-00</t>
  </si>
  <si>
    <t>5010314350000</t>
  </si>
  <si>
    <t>L-59-580-00</t>
  </si>
  <si>
    <t>Fever-Tree Sparkling Grapefruit</t>
  </si>
  <si>
    <t>5060108453196</t>
  </si>
  <si>
    <t>5024720322001</t>
  </si>
  <si>
    <t>4062400309004</t>
  </si>
  <si>
    <t>7431008108345</t>
  </si>
  <si>
    <t>7502221969225</t>
  </si>
  <si>
    <t>9349749000515</t>
  </si>
  <si>
    <t>9349749000171</t>
  </si>
  <si>
    <t>798190221731</t>
  </si>
  <si>
    <t>1240000014815</t>
  </si>
  <si>
    <t>3275855518704</t>
  </si>
  <si>
    <t>3305488913703</t>
  </si>
  <si>
    <t>L-58-858-00</t>
  </si>
  <si>
    <t>Freixenet Carta Nevada Rosado</t>
  </si>
  <si>
    <t>8410036001124</t>
  </si>
  <si>
    <t>8410162100043</t>
  </si>
  <si>
    <t>4260372980010</t>
  </si>
  <si>
    <t>8003405008789</t>
  </si>
  <si>
    <t>L-03-521-00</t>
  </si>
  <si>
    <t>Glen Breton 10 Years Single Malt + GB</t>
  </si>
  <si>
    <t>817411001034</t>
  </si>
  <si>
    <t>5016840371618</t>
  </si>
  <si>
    <t>5010327324333</t>
  </si>
  <si>
    <t>3500870067389</t>
  </si>
  <si>
    <t>5010327316284</t>
  </si>
  <si>
    <t>5010327323510</t>
  </si>
  <si>
    <t>5060716144189</t>
  </si>
  <si>
    <t>5000281073804</t>
  </si>
  <si>
    <t>5010494985498</t>
  </si>
  <si>
    <t>L-60-699-00</t>
  </si>
  <si>
    <t>L-57-380-00</t>
  </si>
  <si>
    <t>5000289021203</t>
  </si>
  <si>
    <t>L-61-579-00</t>
  </si>
  <si>
    <t>Gosset Grande Reserve Brut + GB</t>
  </si>
  <si>
    <t>3353212012314</t>
  </si>
  <si>
    <t>5425006247559</t>
  </si>
  <si>
    <t>5425006247542</t>
  </si>
  <si>
    <t>5425006247009</t>
  </si>
  <si>
    <t>8594005025004</t>
  </si>
  <si>
    <t>L-24-998-00</t>
  </si>
  <si>
    <t>Graham's 20 Years Tawny + GB</t>
  </si>
  <si>
    <t>5010867410329</t>
  </si>
  <si>
    <t>L-25-003-00</t>
  </si>
  <si>
    <t>Graham's Six Grapes Reserve</t>
  </si>
  <si>
    <t>5010867400245</t>
  </si>
  <si>
    <t>3018300019889</t>
  </si>
  <si>
    <t>L-20-488-00</t>
  </si>
  <si>
    <t>Grant's NRF</t>
  </si>
  <si>
    <t>5010296013504</t>
  </si>
  <si>
    <t>5010677850452</t>
  </si>
  <si>
    <t>L-53-089-00</t>
  </si>
  <si>
    <t>Hankey Bannister NRF</t>
  </si>
  <si>
    <t>3104051116394</t>
  </si>
  <si>
    <t>3104051711223</t>
  </si>
  <si>
    <t>8501110089654</t>
  </si>
  <si>
    <t>8501110089982</t>
  </si>
  <si>
    <t>5430000311014</t>
  </si>
  <si>
    <t>L-61-454-00</t>
  </si>
  <si>
    <t>3245995960015</t>
  </si>
  <si>
    <t>L-61-957-00</t>
  </si>
  <si>
    <t>Hennessy VS Golden Bottle</t>
  </si>
  <si>
    <t>3245990202004</t>
  </si>
  <si>
    <t>3245999491805</t>
  </si>
  <si>
    <t>3245999586617</t>
  </si>
  <si>
    <t>L-61-458-00</t>
  </si>
  <si>
    <t>Highland Park 10 Years Viking Scars + 2 Glasses</t>
  </si>
  <si>
    <t>5010314307387</t>
  </si>
  <si>
    <t>5010314306427</t>
  </si>
  <si>
    <t>Hijos De Villa Tequila Blanco Pist.+2 Glasses</t>
  </si>
  <si>
    <t>Hijos De Villa Tequila Rep. Pist.+ 2 Glasses</t>
  </si>
  <si>
    <t>602573824566</t>
  </si>
  <si>
    <t>761780837612</t>
  </si>
  <si>
    <t>5704815600176</t>
  </si>
  <si>
    <t>082184083598</t>
  </si>
  <si>
    <t>5099873221747</t>
  </si>
  <si>
    <t>8595682600409</t>
  </si>
  <si>
    <t>L-16-453-00</t>
  </si>
  <si>
    <t>Jack Daniel's Master Distiller No.6 + GB</t>
  </si>
  <si>
    <t>5099873011997</t>
  </si>
  <si>
    <t>L-61-450-00</t>
  </si>
  <si>
    <t>Jack Daniel's McLaren X JD Limited Edition 2023 + GB</t>
  </si>
  <si>
    <t>5099873026038</t>
  </si>
  <si>
    <t>L-51-714-00</t>
  </si>
  <si>
    <t>Jack Daniel's Twin Pack (2x1L)</t>
  </si>
  <si>
    <t>5099873245255</t>
  </si>
  <si>
    <t>L-59-773-00</t>
  </si>
  <si>
    <t>40677019</t>
  </si>
  <si>
    <t>L-25-290-00</t>
  </si>
  <si>
    <t>L-50-246-00</t>
  </si>
  <si>
    <t>4067700014559</t>
  </si>
  <si>
    <t>L-61-537-00</t>
  </si>
  <si>
    <t>4067700014528</t>
  </si>
  <si>
    <t>L-57-233-00</t>
  </si>
  <si>
    <t>Jagermeister + Banderol</t>
  </si>
  <si>
    <t>4067700014009</t>
  </si>
  <si>
    <t>L-58-923-00</t>
  </si>
  <si>
    <t>Jagermeister Disco Lamp</t>
  </si>
  <si>
    <t>8710833008693</t>
  </si>
  <si>
    <t>8710833009331</t>
  </si>
  <si>
    <t>L-13-419-00</t>
  </si>
  <si>
    <t>Jagermeister Mini</t>
  </si>
  <si>
    <t>L-61-701-00</t>
  </si>
  <si>
    <t>Jameson Tripack  (3x20cl)</t>
  </si>
  <si>
    <t>5011007023300</t>
  </si>
  <si>
    <t>5011007022778</t>
  </si>
  <si>
    <t>5010278100789</t>
  </si>
  <si>
    <t>080686000266</t>
  </si>
  <si>
    <t>L-24-124-00</t>
  </si>
  <si>
    <t>L-54-997-00</t>
  </si>
  <si>
    <t>Jim Beam NRF</t>
  </si>
  <si>
    <t>Jinro Soju Chamisul Original</t>
  </si>
  <si>
    <t>L-60-909-00</t>
  </si>
  <si>
    <t>L-61-031-00</t>
  </si>
  <si>
    <t>Jinro Soju Peach</t>
  </si>
  <si>
    <t>8801048179169</t>
  </si>
  <si>
    <t>L-61-030-00</t>
  </si>
  <si>
    <t>8801048179121</t>
  </si>
  <si>
    <t>L-61-028-00</t>
  </si>
  <si>
    <t>8801048179145</t>
  </si>
  <si>
    <t>L-62-021-00</t>
  </si>
  <si>
    <t>8436599480206</t>
  </si>
  <si>
    <t>L-61-631-00</t>
  </si>
  <si>
    <t>Johnnie Walker Black Label Limited Edition + 2 Glasses</t>
  </si>
  <si>
    <t>5000267186603</t>
  </si>
  <si>
    <t>5000267185699</t>
  </si>
  <si>
    <t>L-61-082-00</t>
  </si>
  <si>
    <t>Johnnie Walker Blue Label CNY Year Of The Wood Dragon + GB</t>
  </si>
  <si>
    <t>5000267195360</t>
  </si>
  <si>
    <t>5000267192864</t>
  </si>
  <si>
    <t>5013967014565</t>
  </si>
  <si>
    <t>4710085233786</t>
  </si>
  <si>
    <t>4710085214747</t>
  </si>
  <si>
    <t>4710085208432</t>
  </si>
  <si>
    <t>5010103802291</t>
  </si>
  <si>
    <t>5010103947114</t>
  </si>
  <si>
    <t>4262398470117</t>
  </si>
  <si>
    <t>860001753448</t>
  </si>
  <si>
    <t>L-61-425-00</t>
  </si>
  <si>
    <t>Koreman's Limoncello</t>
  </si>
  <si>
    <t>8719326649801</t>
  </si>
  <si>
    <t>8721008157016</t>
  </si>
  <si>
    <t>L-17-410-00</t>
  </si>
  <si>
    <t>Kraken Black Spiced Rum Giftset + GB</t>
  </si>
  <si>
    <t>6091307500083</t>
  </si>
  <si>
    <t>L-26-349-00</t>
  </si>
  <si>
    <t>Lagavulin 16 Years</t>
  </si>
  <si>
    <t>5060044487194</t>
  </si>
  <si>
    <t>5060044487170</t>
  </si>
  <si>
    <t>L-61-712-00</t>
  </si>
  <si>
    <t>Lamborghini Brut Pinot-Chardonnay Ice</t>
  </si>
  <si>
    <t>8032738622232</t>
  </si>
  <si>
    <t>L-61-879-00</t>
  </si>
  <si>
    <t>Lamborghini Luxe Rosso Umbria IGT 2016</t>
  </si>
  <si>
    <t>5010019000057</t>
  </si>
  <si>
    <t>5010019000484</t>
  </si>
  <si>
    <t>L-12-721-00</t>
  </si>
  <si>
    <t>Laurent Perrier Demi Sec Harmony + GB</t>
  </si>
  <si>
    <t>084878156007</t>
  </si>
  <si>
    <t>L-04-338-00</t>
  </si>
  <si>
    <t>Laurent Perrier Rose + GB</t>
  </si>
  <si>
    <t>084878680007</t>
  </si>
  <si>
    <t>Le Monde Friulano 2021</t>
  </si>
  <si>
    <t>8411640010250</t>
  </si>
  <si>
    <t>8710833009263</t>
  </si>
  <si>
    <t>L-59-370-00</t>
  </si>
  <si>
    <t>Licor 43 + 2 Glasses</t>
  </si>
  <si>
    <t>8410221902182</t>
  </si>
  <si>
    <t>8410221902069</t>
  </si>
  <si>
    <t>5602042201701</t>
  </si>
  <si>
    <t>5016840031222</t>
  </si>
  <si>
    <t>L-08-185-00</t>
  </si>
  <si>
    <t>Loch Lomond Single Malt + GB</t>
  </si>
  <si>
    <t>5016840033219</t>
  </si>
  <si>
    <t>L-61-179-00</t>
  </si>
  <si>
    <t>Louis Roederer Brut Collection 244</t>
  </si>
  <si>
    <t>3114080404454</t>
  </si>
  <si>
    <t>L-61-244-00</t>
  </si>
  <si>
    <t>Louis Roederer Brut Collection 244 + GB</t>
  </si>
  <si>
    <t>L-62-064-00</t>
  </si>
  <si>
    <t>Louis Roederer Collection 244 + GB</t>
  </si>
  <si>
    <t>734599414459</t>
  </si>
  <si>
    <t>L-61-411-00</t>
  </si>
  <si>
    <t>Louis Roederer Cristal Brut 2015 + GB</t>
  </si>
  <si>
    <t>3114080721551</t>
  </si>
  <si>
    <t>Louis Roederer Cristal Rose 2013 + GB</t>
  </si>
  <si>
    <t>L-61-768-00</t>
  </si>
  <si>
    <t>Louis Roederer Cristal Rose 2014 + GB</t>
  </si>
  <si>
    <t>3114080821459</t>
  </si>
  <si>
    <t>L-61-414-00</t>
  </si>
  <si>
    <t>Louis Roederer Rose 2016 + GB</t>
  </si>
  <si>
    <t>734599611650</t>
  </si>
  <si>
    <t>843664099801</t>
  </si>
  <si>
    <t>843664099818</t>
  </si>
  <si>
    <t>L-62-019-00</t>
  </si>
  <si>
    <t>Love Bermuda The Story Of Our Gift Book Gin Miniatures</t>
  </si>
  <si>
    <t>848374059732</t>
  </si>
  <si>
    <t>L-62-078-00</t>
  </si>
  <si>
    <t>Love Bermuda The Story Of Our Giftbook</t>
  </si>
  <si>
    <t>848374059589</t>
  </si>
  <si>
    <t>3857500071408</t>
  </si>
  <si>
    <t>L-61-674-00</t>
  </si>
  <si>
    <t>Lunae Colli di Luni Rosso DOC 2021 "Auxo"</t>
  </si>
  <si>
    <t>8032523503081</t>
  </si>
  <si>
    <t>L-61-677-00</t>
  </si>
  <si>
    <t>Lunae Colli di Luni Vermentino DOC 2022 "Etichetta Nera"</t>
  </si>
  <si>
    <t>8032523503104</t>
  </si>
  <si>
    <t>L-61-660-00</t>
  </si>
  <si>
    <t>Lunae Colli Di Luni Vermentino DOC 2022 Etichetta Grigia</t>
  </si>
  <si>
    <t>8032523503074</t>
  </si>
  <si>
    <t>L-61-675-00</t>
  </si>
  <si>
    <t>Lunae Liguria di Levante Bianco IGT  2022 "LaBianca"</t>
  </si>
  <si>
    <t>8032523503302</t>
  </si>
  <si>
    <t>L-61-676-00</t>
  </si>
  <si>
    <t>Lunae Liguria di Levante Rosso IGT  2022 "Circvs''</t>
  </si>
  <si>
    <t>L-52-239-00</t>
  </si>
  <si>
    <t>Luxardo The Original Maraschino Cherries</t>
  </si>
  <si>
    <t>8000353007901</t>
  </si>
  <si>
    <t>Lysholm Linie Akvavit</t>
  </si>
  <si>
    <t>7350029668440</t>
  </si>
  <si>
    <t>7350029667269</t>
  </si>
  <si>
    <t>7350029668983</t>
  </si>
  <si>
    <t>L-18-172-00</t>
  </si>
  <si>
    <t>5391516871389</t>
  </si>
  <si>
    <t>5000299296141</t>
  </si>
  <si>
    <t>5000299296103</t>
  </si>
  <si>
    <t>L-61-227-00</t>
  </si>
  <si>
    <t>Malfy Gin Mini</t>
  </si>
  <si>
    <t>5000299296165</t>
  </si>
  <si>
    <t>5010284100018</t>
  </si>
  <si>
    <t>L-61-434-00</t>
  </si>
  <si>
    <t>Mamont Vodka + 2 Shotglasses</t>
  </si>
  <si>
    <t>4602726004605</t>
  </si>
  <si>
    <t>3041311026584</t>
  </si>
  <si>
    <t>L-59-661-00</t>
  </si>
  <si>
    <t>Marrone Langhe Arneis "Tre Fies" Doc Langhe 2020</t>
  </si>
  <si>
    <t>L-61-855-00</t>
  </si>
  <si>
    <t>Marrone San Carlo 2015</t>
  </si>
  <si>
    <t>L-57-743-00</t>
  </si>
  <si>
    <t>Martell Cordon Bleu</t>
  </si>
  <si>
    <t>3219820000368</t>
  </si>
  <si>
    <t>698929000838</t>
  </si>
  <si>
    <t>3285090617049</t>
  </si>
  <si>
    <t>L-61-897-00</t>
  </si>
  <si>
    <t>Mermaid All Spirits Trio Set Miniature</t>
  </si>
  <si>
    <t>5060508970507</t>
  </si>
  <si>
    <t>5060508970446</t>
  </si>
  <si>
    <t>5202795150280</t>
  </si>
  <si>
    <t>5202795160777</t>
  </si>
  <si>
    <t>L-62-031-00</t>
  </si>
  <si>
    <t>L-13-927-00</t>
  </si>
  <si>
    <t>L-06-747-00</t>
  </si>
  <si>
    <t>Midleton Barry Crockett Legacy + GB</t>
  </si>
  <si>
    <t>5011007024109</t>
  </si>
  <si>
    <t>L-61-555-00</t>
  </si>
  <si>
    <t>Moet &amp; Chandon Brut EOY 2023 + GB</t>
  </si>
  <si>
    <t>3185370768143</t>
  </si>
  <si>
    <t>L-61-346-00</t>
  </si>
  <si>
    <t>3185370729960</t>
  </si>
  <si>
    <t>L-61-536-00</t>
  </si>
  <si>
    <t>3185370763957</t>
  </si>
  <si>
    <t>L-58-476-00</t>
  </si>
  <si>
    <t>Moet &amp; Chandon Brut Imperial + Wooden GB</t>
  </si>
  <si>
    <t>L-24-171-00</t>
  </si>
  <si>
    <t>Moet &amp; Chandon Brut Imperial Golden Light up</t>
  </si>
  <si>
    <t>3185370635629</t>
  </si>
  <si>
    <t>L-12-788-00</t>
  </si>
  <si>
    <t>Moet &amp; Chandon Brut Imperial Magnum + GB</t>
  </si>
  <si>
    <t>3185370031124</t>
  </si>
  <si>
    <t>L-56-328-00</t>
  </si>
  <si>
    <t>3185370010679</t>
  </si>
  <si>
    <t>L-04-439-00</t>
  </si>
  <si>
    <t>Moet &amp; Chandon Nectar Imperial + GB</t>
  </si>
  <si>
    <t>3185370068441</t>
  </si>
  <si>
    <t>L-25-786-00</t>
  </si>
  <si>
    <t>Moletto Tomato Gin</t>
  </si>
  <si>
    <t>8017279939629</t>
  </si>
  <si>
    <t>L-61-504-00</t>
  </si>
  <si>
    <t>Molinari Sambuca Extra NRF + Glass</t>
  </si>
  <si>
    <t>8410023094955</t>
  </si>
  <si>
    <t>L-52-405-00</t>
  </si>
  <si>
    <t>3052910013134</t>
  </si>
  <si>
    <t>L-57-454-00</t>
  </si>
  <si>
    <t>3052910056353</t>
  </si>
  <si>
    <t>L-52-316-00</t>
  </si>
  <si>
    <t>3052910006907</t>
  </si>
  <si>
    <t>L-52-318-00</t>
  </si>
  <si>
    <t>3052910007645</t>
  </si>
  <si>
    <t>L-52-407-00</t>
  </si>
  <si>
    <t>3052910056476</t>
  </si>
  <si>
    <t>L-58-822-00</t>
  </si>
  <si>
    <t>3052910056254</t>
  </si>
  <si>
    <t>L-25-047-00</t>
  </si>
  <si>
    <t>3052910055325</t>
  </si>
  <si>
    <t>L-56-725-00</t>
  </si>
  <si>
    <t>3052910058319</t>
  </si>
  <si>
    <t>L-58-816-00</t>
  </si>
  <si>
    <t>Monin Mangue</t>
  </si>
  <si>
    <t>3052910055226</t>
  </si>
  <si>
    <t>L-58-821-00</t>
  </si>
  <si>
    <t>Monin Peach</t>
  </si>
  <si>
    <t>3052911423215</t>
  </si>
  <si>
    <t>L-61-850-00</t>
  </si>
  <si>
    <t>3052910056278</t>
  </si>
  <si>
    <t>L-57-458-00</t>
  </si>
  <si>
    <t>Monin Rohrzucker</t>
  </si>
  <si>
    <t>3052910056384</t>
  </si>
  <si>
    <t>L-61-851-00</t>
  </si>
  <si>
    <t>3052910056261</t>
  </si>
  <si>
    <t>L-52-317-00</t>
  </si>
  <si>
    <t>3052910056469</t>
  </si>
  <si>
    <t>4260218310452</t>
  </si>
  <si>
    <t>L-61-392-00</t>
  </si>
  <si>
    <t>Motorhead Road Crew Cans</t>
  </si>
  <si>
    <t>5031061002981</t>
  </si>
  <si>
    <t>9013100011563</t>
  </si>
  <si>
    <t>L-61-219-00</t>
  </si>
  <si>
    <t>Mozart Coconut Chocolate</t>
  </si>
  <si>
    <t>9013100006200</t>
  </si>
  <si>
    <t>L-62-014-00</t>
  </si>
  <si>
    <t>Myers Rum Original Dark</t>
  </si>
  <si>
    <t>088004039103</t>
  </si>
  <si>
    <t>L-55-722-00</t>
  </si>
  <si>
    <t>Nicolas Feuillatte Reserve Exclusive Brut + GB</t>
  </si>
  <si>
    <t>088586003899</t>
  </si>
  <si>
    <t>L-61-580-00</t>
  </si>
  <si>
    <t>Nicosia Vulka Etna Bianco 2017</t>
  </si>
  <si>
    <t>Nicosia Zibibbo</t>
  </si>
  <si>
    <t>8410023002264</t>
  </si>
  <si>
    <t>L-61-367-00</t>
  </si>
  <si>
    <t>Nona Ginger</t>
  </si>
  <si>
    <t>5430001512205</t>
  </si>
  <si>
    <t>L-58-383-00</t>
  </si>
  <si>
    <t>Nona Spritz</t>
  </si>
  <si>
    <t>5430001512106</t>
  </si>
  <si>
    <t>L-13-980-00</t>
  </si>
  <si>
    <t>Nonino Grappa Lo Chardonnay + GB</t>
  </si>
  <si>
    <t>80104193</t>
  </si>
  <si>
    <t>L-54-384-00</t>
  </si>
  <si>
    <t>Nonino Prosecco Barrique + GB</t>
  </si>
  <si>
    <t>8002092013892</t>
  </si>
  <si>
    <t>8435449500057</t>
  </si>
  <si>
    <t>Ojo de Tigre Mezcal Espadin / Tobala Joven</t>
  </si>
  <si>
    <t>Ojo de Tigre Mezcal Espadin / Tobala Reposado</t>
  </si>
  <si>
    <t>5010509882989</t>
  </si>
  <si>
    <t>5010509883320</t>
  </si>
  <si>
    <t>5010509883412</t>
  </si>
  <si>
    <t>5010509881692</t>
  </si>
  <si>
    <t>766008993354</t>
  </si>
  <si>
    <t>8710631123512</t>
  </si>
  <si>
    <t>L-61-629-00</t>
  </si>
  <si>
    <t>8005713352691</t>
  </si>
  <si>
    <t>L-61-097-00</t>
  </si>
  <si>
    <t>8005713352660</t>
  </si>
  <si>
    <t>L-61-516-00</t>
  </si>
  <si>
    <t>Pallini Limoncello + Glass</t>
  </si>
  <si>
    <t>L-57-664-00</t>
  </si>
  <si>
    <t>80067986</t>
  </si>
  <si>
    <t>L-54-284-00</t>
  </si>
  <si>
    <t>Pink 47 Gin Baubles (3x5Cl)</t>
  </si>
  <si>
    <t>5011995002974</t>
  </si>
  <si>
    <t>L-55-300-00</t>
  </si>
  <si>
    <t>Piper Heidsieck Brut Parfum Edition + GB</t>
  </si>
  <si>
    <t>3018333009178</t>
  </si>
  <si>
    <t>L-61-985-00</t>
  </si>
  <si>
    <t>3018334500001</t>
  </si>
  <si>
    <t>L-54-628-00</t>
  </si>
  <si>
    <t>Piper Heidsieck Cuvee Brut + 2 Glasses</t>
  </si>
  <si>
    <t>3018333001639</t>
  </si>
  <si>
    <t>L-61-773-00</t>
  </si>
  <si>
    <t>Piper Heidsieck Cuvee Rose + 2 Glasses</t>
  </si>
  <si>
    <t>3018333012031</t>
  </si>
  <si>
    <t>L-17-594-00</t>
  </si>
  <si>
    <t>Plantation Experience Box 6x0,10L + GB</t>
  </si>
  <si>
    <t>L-61-706-00</t>
  </si>
  <si>
    <t>Plantation XO 20Th Anniversary</t>
  </si>
  <si>
    <t>3460410533517</t>
  </si>
  <si>
    <t>L-61-527-00</t>
  </si>
  <si>
    <t>3147699102671</t>
  </si>
  <si>
    <t>L-21-251-00</t>
  </si>
  <si>
    <t>3147699109380</t>
  </si>
  <si>
    <t>5411018006048</t>
  </si>
  <si>
    <t>5060880924853</t>
  </si>
  <si>
    <t>5391534150763</t>
  </si>
  <si>
    <t>5391533970195</t>
  </si>
  <si>
    <t>8437004142122</t>
  </si>
  <si>
    <t>L-61-902-00</t>
  </si>
  <si>
    <t>Puerto De Indias Gin Strawberry &amp; Love Valentine's Day</t>
  </si>
  <si>
    <t>7466871100073</t>
  </si>
  <si>
    <t>7466871100028</t>
  </si>
  <si>
    <t>7466871100035</t>
  </si>
  <si>
    <t>8697530214001</t>
  </si>
  <si>
    <t>5712718007626</t>
  </si>
  <si>
    <t>5712718007756</t>
  </si>
  <si>
    <t>L-60-167-00</t>
  </si>
  <si>
    <t>Rammstein Stout BA</t>
  </si>
  <si>
    <t>5712718005493</t>
  </si>
  <si>
    <t>3024480009206</t>
  </si>
  <si>
    <t>8414476999812</t>
  </si>
  <si>
    <t>L-05-860-00</t>
  </si>
  <si>
    <t>8009366300757</t>
  </si>
  <si>
    <t>L-52-966-00</t>
  </si>
  <si>
    <t>Ron Miel Guanche Arehucas NRF</t>
  </si>
  <si>
    <t>8033749408532</t>
  </si>
  <si>
    <t>7503023613200</t>
  </si>
  <si>
    <t>L-61-072-00</t>
  </si>
  <si>
    <t>Rum Calendar 24 Days Of Rum Red Edition + Glasses</t>
  </si>
  <si>
    <t>5712718004397</t>
  </si>
  <si>
    <t>5010327453019</t>
  </si>
  <si>
    <t>San Felice Chianti Classico DOCG 2020</t>
  </si>
  <si>
    <t>San Felice Chianti Classico GranSelezione DOCG Il Grigio2019</t>
  </si>
  <si>
    <t>L-61-378-00</t>
  </si>
  <si>
    <t>San Felice Chianti Classico Riserva DOCG Il Grigio 2019</t>
  </si>
  <si>
    <t>709067110171</t>
  </si>
  <si>
    <t>L-61-369-00</t>
  </si>
  <si>
    <t>San Felice Chianti Classico Riserva DOCG Il Grigio 2020</t>
  </si>
  <si>
    <t>San Felice Rosso di Montalcino DOC Campogiovanni 2021</t>
  </si>
  <si>
    <t>San Felice Vigorello Toscane IGT 2019</t>
  </si>
  <si>
    <t>L-59-740-00</t>
  </si>
  <si>
    <t>8720648562068</t>
  </si>
  <si>
    <t>L-59-705-00</t>
  </si>
  <si>
    <t>8720648562051</t>
  </si>
  <si>
    <t>L-04-540-00</t>
  </si>
  <si>
    <t>Sandeman Fine Ruby Porto</t>
  </si>
  <si>
    <t>5601083001585</t>
  </si>
  <si>
    <t>L-61-865-00</t>
  </si>
  <si>
    <t>Santa Maria La Palma Aragosta Rosato DOC Alghero 2023</t>
  </si>
  <si>
    <t>8001487006549</t>
  </si>
  <si>
    <t>L-60-008-00</t>
  </si>
  <si>
    <t>Santa Maria La Palma Aragosta Rose DOC Alghero 2022</t>
  </si>
  <si>
    <t>L-59-884-00</t>
  </si>
  <si>
    <t>Santa Maria La Palma Aragosta Spumante Rose brut</t>
  </si>
  <si>
    <t>8001487002503</t>
  </si>
  <si>
    <t>L-61-870-00</t>
  </si>
  <si>
    <t>Santa Maria La Palma Cagnulari IGT Bombarde 2022</t>
  </si>
  <si>
    <t>L-61-866-00</t>
  </si>
  <si>
    <t>Santa Maria La Palma Cagnulari Selezione Alghero DOC 2022</t>
  </si>
  <si>
    <t>L-61-864-00</t>
  </si>
  <si>
    <t>Santa Maria La Palma Cannonau di Sardegna DOC Timbenia 2021</t>
  </si>
  <si>
    <t>8001487007997</t>
  </si>
  <si>
    <t>L-61-863-00</t>
  </si>
  <si>
    <t>Santa Maria La Palma Passito Soffio di Sole + GB</t>
  </si>
  <si>
    <t>8001487007706</t>
  </si>
  <si>
    <t>L-63-097-00</t>
  </si>
  <si>
    <t>Sao Pedro Das Aguias Ruby Porto LBV 2017</t>
  </si>
  <si>
    <t>5601144860939</t>
  </si>
  <si>
    <t>1210000100733</t>
  </si>
  <si>
    <t>5060354273661</t>
  </si>
  <si>
    <t>5060354273678</t>
  </si>
  <si>
    <t>5060354267301</t>
  </si>
  <si>
    <t>L-53-552-00</t>
  </si>
  <si>
    <t>Shankys Whip Black Irish Whisky Liqueur</t>
  </si>
  <si>
    <t>810035510104</t>
  </si>
  <si>
    <t>8414476140726</t>
  </si>
  <si>
    <t>8414476140719</t>
  </si>
  <si>
    <t>4520971500034</t>
  </si>
  <si>
    <t>4062400160001</t>
  </si>
  <si>
    <t>L-60-025-00</t>
  </si>
  <si>
    <t>Sir Edmond Bourbon Infused Gin + GB</t>
  </si>
  <si>
    <t>8710631219611</t>
  </si>
  <si>
    <t>L-60-419-00</t>
  </si>
  <si>
    <t>8710631422189</t>
  </si>
  <si>
    <t>8710631522186</t>
  </si>
  <si>
    <t>5391536650001</t>
  </si>
  <si>
    <t>L-53-631-00</t>
  </si>
  <si>
    <t>Smirnoff ice</t>
  </si>
  <si>
    <t>5010852050905</t>
  </si>
  <si>
    <t>L-61-975-00</t>
  </si>
  <si>
    <t>L-55-077-00</t>
  </si>
  <si>
    <t>8410023029025</t>
  </si>
  <si>
    <t>L-62-056-00</t>
  </si>
  <si>
    <t>Sourz Watermelon</t>
  </si>
  <si>
    <t>8410854525406</t>
  </si>
  <si>
    <t>853222006523</t>
  </si>
  <si>
    <t>853222006059</t>
  </si>
  <si>
    <t>80220718</t>
  </si>
  <si>
    <t>L-12-982-00</t>
  </si>
  <si>
    <t>Taittinger Brut Reserve + GB</t>
  </si>
  <si>
    <t>3016570001054</t>
  </si>
  <si>
    <t>L-04-551-00</t>
  </si>
  <si>
    <t>L-62-070-00</t>
  </si>
  <si>
    <t>3016570000675</t>
  </si>
  <si>
    <t>L-61-519-00</t>
  </si>
  <si>
    <t>Talisker 10 Years + 2 Glasses</t>
  </si>
  <si>
    <t>5000281074184</t>
  </si>
  <si>
    <t>5013967016613</t>
  </si>
  <si>
    <t>4800220619756</t>
  </si>
  <si>
    <t>L-02-609-00</t>
  </si>
  <si>
    <t>Taylor's 10 Years Port Tawny</t>
  </si>
  <si>
    <t>8720299309128</t>
  </si>
  <si>
    <t>L-60-902-00</t>
  </si>
  <si>
    <t>Tenuta Scuotto Fiano 'Oi Ni' IGP Campania 2020</t>
  </si>
  <si>
    <t>L-60-901-00</t>
  </si>
  <si>
    <t>Tenuta Scuotto Taurasi 2019</t>
  </si>
  <si>
    <t>8057018560486</t>
  </si>
  <si>
    <t>745760434602</t>
  </si>
  <si>
    <t>5055807416344</t>
  </si>
  <si>
    <t>L-54-448-00</t>
  </si>
  <si>
    <t>The Busker Triopack (3x20CL)</t>
  </si>
  <si>
    <t>8001110696017</t>
  </si>
  <si>
    <t>8001110596034</t>
  </si>
  <si>
    <t>The Copper In The Clouds Miniature Giftset</t>
  </si>
  <si>
    <t>5013967005044</t>
  </si>
  <si>
    <t>8009366980508</t>
  </si>
  <si>
    <t>8009366980515</t>
  </si>
  <si>
    <t>8009366980379</t>
  </si>
  <si>
    <t>7640171038032</t>
  </si>
  <si>
    <t>L-61-729-00</t>
  </si>
  <si>
    <t>The Gardener Gin by Brad Pitt</t>
  </si>
  <si>
    <t>3296184018703</t>
  </si>
  <si>
    <t>5060399688604</t>
  </si>
  <si>
    <t>5060716144141</t>
  </si>
  <si>
    <t>5060716141317</t>
  </si>
  <si>
    <t>4260642250010</t>
  </si>
  <si>
    <t>The Macallan 18 Years Double Cask 2022 Release + GB</t>
  </si>
  <si>
    <t>5010314312749</t>
  </si>
  <si>
    <t>5010314313395</t>
  </si>
  <si>
    <t>5010314312381</t>
  </si>
  <si>
    <t>L-61-417-00</t>
  </si>
  <si>
    <t>The Macallan James Bond 60th Anniversary Decade II + GB</t>
  </si>
  <si>
    <t>5010314312473</t>
  </si>
  <si>
    <t>L-61-418-00</t>
  </si>
  <si>
    <t>The Macallan James Bond 60th Anniversary Decade III + GB</t>
  </si>
  <si>
    <t>5010314312480</t>
  </si>
  <si>
    <t>L-61-509-00</t>
  </si>
  <si>
    <t>The Pogues Streams of Whiskey</t>
  </si>
  <si>
    <t>5011166080862</t>
  </si>
  <si>
    <t>5712718006957</t>
  </si>
  <si>
    <t>5000281070711</t>
  </si>
  <si>
    <t>813548000698</t>
  </si>
  <si>
    <t>813548001367</t>
  </si>
  <si>
    <t>5012523231958</t>
  </si>
  <si>
    <t>L-61-528-00</t>
  </si>
  <si>
    <t>619947000037</t>
  </si>
  <si>
    <t>4901903064532</t>
  </si>
  <si>
    <t>L-60-225-00</t>
  </si>
  <si>
    <t>3760004440369</t>
  </si>
  <si>
    <t>L-13-314-00</t>
  </si>
  <si>
    <t>Tunel Hierbas Mezcladas</t>
  </si>
  <si>
    <t>8414037104075</t>
  </si>
  <si>
    <t>5392000226616</t>
  </si>
  <si>
    <t>5392000226609</t>
  </si>
  <si>
    <t>5060103020003</t>
  </si>
  <si>
    <t>L-22-294-00</t>
  </si>
  <si>
    <t>Uncle Nearest 1856</t>
  </si>
  <si>
    <t>040232299896</t>
  </si>
  <si>
    <t>040232609053</t>
  </si>
  <si>
    <t>L-61-667-00</t>
  </si>
  <si>
    <t>4034100089081</t>
  </si>
  <si>
    <t>L-25-285-00</t>
  </si>
  <si>
    <t>L-58-279-00</t>
  </si>
  <si>
    <t>40341187</t>
  </si>
  <si>
    <t>L-61-603-00</t>
  </si>
  <si>
    <t>Unicum Zwack PET</t>
  </si>
  <si>
    <t>59946755</t>
  </si>
  <si>
    <t>L-61-918-00</t>
  </si>
  <si>
    <t>3049614222245</t>
  </si>
  <si>
    <t>L-61-843-00</t>
  </si>
  <si>
    <t>Veuve Clicquot Rose + GB</t>
  </si>
  <si>
    <t>3049614227189</t>
  </si>
  <si>
    <t>8033413430050</t>
  </si>
  <si>
    <t>L-25-901-00</t>
  </si>
  <si>
    <t>Vita Dulcis Advent Calendar Gin Classic</t>
  </si>
  <si>
    <t>4251212227204</t>
  </si>
  <si>
    <t>L-61-547-00</t>
  </si>
  <si>
    <t>Vita Dulcis Advent Calendar Gin Premium</t>
  </si>
  <si>
    <t>4251212227211</t>
  </si>
  <si>
    <t>L-55-976-00</t>
  </si>
  <si>
    <t>Vita Dulcis Advent Calendar Premium Rum</t>
  </si>
  <si>
    <t>4251212231973</t>
  </si>
  <si>
    <t>L-55-977-00</t>
  </si>
  <si>
    <t>Vita Dulcis Advent Calendar Rum Classic</t>
  </si>
  <si>
    <t>4251212231966</t>
  </si>
  <si>
    <t>L-61-544-00</t>
  </si>
  <si>
    <t>Vita Dulcis Advent Calendar Rum Premium</t>
  </si>
  <si>
    <t>4251212227198</t>
  </si>
  <si>
    <t>L-25-905-00</t>
  </si>
  <si>
    <t>Vita Dulcis Advent Calendar Whisky Classic</t>
  </si>
  <si>
    <t>4251212227143</t>
  </si>
  <si>
    <t>L-59-991-00</t>
  </si>
  <si>
    <t>Vita Dulcis Advent Calendar Whisky International</t>
  </si>
  <si>
    <t>4251212231935</t>
  </si>
  <si>
    <t>L-56-047-00</t>
  </si>
  <si>
    <t>Vita Dulcis Advent Calendar Whisky Irish</t>
  </si>
  <si>
    <t>4251212231904</t>
  </si>
  <si>
    <t>L-61-543-00</t>
  </si>
  <si>
    <t>Vita Dulcis Advent Calendar Whisky Japan</t>
  </si>
  <si>
    <t>4251212231423</t>
  </si>
  <si>
    <t>L-58-733-00</t>
  </si>
  <si>
    <t>Vita Dulcis Tasting Box Rum Special Taste</t>
  </si>
  <si>
    <t>4251212224166</t>
  </si>
  <si>
    <t>L-58-732-00</t>
  </si>
  <si>
    <t>Vita Dulcis Tasting Box Whisky Fruity &amp; Delicious</t>
  </si>
  <si>
    <t>4251212224074</t>
  </si>
  <si>
    <t>L-58-731-00</t>
  </si>
  <si>
    <t>Vita Dulcis Tasting Box Whisky Japan Edition 1</t>
  </si>
  <si>
    <t>4251212224128</t>
  </si>
  <si>
    <t>L-58-727-00</t>
  </si>
  <si>
    <t>Vita Dulcis Tasting Box World Class Gin Edition 1</t>
  </si>
  <si>
    <t>4251212224203</t>
  </si>
  <si>
    <t>7503023842419</t>
  </si>
  <si>
    <t>750302384222</t>
  </si>
  <si>
    <t>8717953183903</t>
  </si>
  <si>
    <t>5391536630843</t>
  </si>
  <si>
    <t>5011166081111</t>
  </si>
  <si>
    <t>5011166081128</t>
  </si>
  <si>
    <t>L-61-778-00</t>
  </si>
  <si>
    <t>5024993732637</t>
  </si>
  <si>
    <t>081128022280</t>
  </si>
  <si>
    <t>081128001032</t>
  </si>
  <si>
    <t>894108001690</t>
  </si>
  <si>
    <t>894108001669</t>
  </si>
  <si>
    <t>4973373500285</t>
  </si>
  <si>
    <t>7401005010590</t>
  </si>
  <si>
    <t>5010103946773</t>
  </si>
  <si>
    <t>5010103947206</t>
  </si>
  <si>
    <t>5010103947190</t>
  </si>
  <si>
    <t>720815950597</t>
  </si>
  <si>
    <t>LIQUORI MISTI</t>
  </si>
  <si>
    <t>Gin Capri</t>
  </si>
  <si>
    <t>(togliere tutti tranne il litro)</t>
  </si>
  <si>
    <t>chivas regal 12</t>
  </si>
  <si>
    <t>aberlour 12</t>
  </si>
  <si>
    <t>ballantine's 12</t>
  </si>
  <si>
    <t>glen livet 18</t>
  </si>
  <si>
    <t>havana club 3</t>
  </si>
  <si>
    <t>havana club 7</t>
  </si>
  <si>
    <t>Laphroaig 10</t>
  </si>
  <si>
    <t>(lasciare gli assortiti)</t>
  </si>
  <si>
    <t>gordon's</t>
  </si>
  <si>
    <t>grants</t>
  </si>
  <si>
    <t>70 e 100</t>
  </si>
  <si>
    <t>Prezzo</t>
  </si>
  <si>
    <t>BT/CS</t>
  </si>
  <si>
    <t>Lt.</t>
  </si>
  <si>
    <t>% Vol.</t>
  </si>
  <si>
    <t>Quantità</t>
  </si>
  <si>
    <t>Lt</t>
  </si>
  <si>
    <t>SKU ANKER</t>
  </si>
  <si>
    <t>DA COMPILARE</t>
  </si>
  <si>
    <t>FORMULE AUTOMATICHE</t>
  </si>
  <si>
    <t>descrizione</t>
  </si>
  <si>
    <t>Total Bottles</t>
  </si>
  <si>
    <t>Nome Cliente</t>
  </si>
  <si>
    <t>Tipo Cliente</t>
  </si>
  <si>
    <t>SCONTO</t>
  </si>
  <si>
    <t>ACCISA</t>
  </si>
  <si>
    <t>UM</t>
  </si>
  <si>
    <t>CL</t>
  </si>
  <si>
    <t>ARTICOLO</t>
  </si>
  <si>
    <t>DESCRIZIONE</t>
  </si>
  <si>
    <t>LIMONCINO 0,50 30gr GRAP.DECOR</t>
  </si>
  <si>
    <t>GENEPY COPPO  70cl.30gr.</t>
  </si>
  <si>
    <t>ALCOOL COPPO 1/1 95 gr.</t>
  </si>
  <si>
    <t>PASTIS 48 1/1 45gr********</t>
  </si>
  <si>
    <t>PASTIS 48 1,5 45gr.********</t>
  </si>
  <si>
    <t>PASTIS 45 1/1 45gr</t>
  </si>
  <si>
    <t>PASTIS 45 1,5 45gr</t>
  </si>
  <si>
    <t>PASTIS 45 2/1 45gr.</t>
  </si>
  <si>
    <t>LEMONDORO 0,500 24 gr.</t>
  </si>
  <si>
    <t>LEMONDORO 0,500 30 gr.</t>
  </si>
  <si>
    <t>LEMONDORO 1 LT  30gr.</t>
  </si>
  <si>
    <t>LEMONDORO 1,5    30gr.</t>
  </si>
  <si>
    <t>ESTRATTI ***LIQUORI ASSORTITI</t>
  </si>
  <si>
    <t>LEMONDORO 1 LT. 24 gr</t>
  </si>
  <si>
    <t>AMARETTO COPPO 70cl.28gr.</t>
  </si>
  <si>
    <t>LEMONDORO*** 2 LT  30 gr</t>
  </si>
  <si>
    <t>SAMBUCA  COPPO 70cl. 40gr.</t>
  </si>
  <si>
    <t>LEMONDORO 2 LT. 24 gr.</t>
  </si>
  <si>
    <t>LIMONCINO 0,50 30gr VIOLINO</t>
  </si>
  <si>
    <t>PASTIS TONIN 1 LT 45 gr.</t>
  </si>
  <si>
    <t>PASTIS TONIN 1,5   45 gr.</t>
  </si>
  <si>
    <t>OLD LABEL 2/1 40gr.</t>
  </si>
  <si>
    <t>PASTIS TONIN 2 LT 45 gr</t>
  </si>
  <si>
    <t>MANDARINELLO 1/1 30gr</t>
  </si>
  <si>
    <t>MARASCHINO  COPPO 70/30 ******</t>
  </si>
  <si>
    <t>MIGNONETTES PASTIS/ANISETTE</t>
  </si>
  <si>
    <t>RED OAK W.1/1 40 gr.</t>
  </si>
  <si>
    <t>RED OAK W.1,5 40 gr.</t>
  </si>
  <si>
    <t>OLD KING GIN  1/1  43gr.</t>
  </si>
  <si>
    <t>MINSKAYA VODKA  1/1  40gr.</t>
  </si>
  <si>
    <t>LIMONCINO 0,50 30gr.MANDOL.DEC</t>
  </si>
  <si>
    <t>LIMONCINO 0,50 30gr MAIORCA DE</t>
  </si>
  <si>
    <t>LIMONCINO 0,50 30gr.GRAPPOLO</t>
  </si>
  <si>
    <t>LIMONCINO 0,50 30gr SAX</t>
  </si>
  <si>
    <t>LIMONCINO 0,50 30gr LUNA</t>
  </si>
  <si>
    <t>MANDARINO 0,50 30gr SAX</t>
  </si>
  <si>
    <t>MANDARINO**0,50 30gr MANDOL</t>
  </si>
  <si>
    <t>MANDARINO**0,50 30gr GRAPPOL</t>
  </si>
  <si>
    <t>MANDARINO**0,50 30gr VIOLINO</t>
  </si>
  <si>
    <t>MANDARINO 0,50 30gr LUNA</t>
  </si>
  <si>
    <t>MANDARINELLO**** 0,50 30gr</t>
  </si>
  <si>
    <t>LIMONCINO 0,50 24gr LUNA</t>
  </si>
  <si>
    <t>MANDARINELLO 0,50 25gr</t>
  </si>
  <si>
    <t>L.LAGOUTE MURE 70cl.15g.</t>
  </si>
  <si>
    <t>L.LAGOUTE MIRTILLE70cl.15g.</t>
  </si>
  <si>
    <t>LEMONDORO 0,70 24gr</t>
  </si>
  <si>
    <t>L.LAGOUTE MARC BOURGOGNE 70/43</t>
  </si>
  <si>
    <t>L.LAGOUTE LEJAY CASSIS 0,70/20</t>
  </si>
  <si>
    <t>L.LAGOUTE CR CASSIS  70/15</t>
  </si>
  <si>
    <t>L.LAGOUTE GUIGNOLET K. 1/1  16</t>
  </si>
  <si>
    <t>L.LAGOUTE CR CASSIS 1/1  15</t>
  </si>
  <si>
    <t>L.LAGOUTE CR.BANANA 70cl.25g.</t>
  </si>
  <si>
    <t>L.LAGOUTE CR.FRAMBOISE 0,70/15</t>
  </si>
  <si>
    <t>L.LAGOUTE TRIPLE SEC 0,70/40</t>
  </si>
  <si>
    <t>L.LAGOUTE CR FRAISE 70cl.15gr.</t>
  </si>
  <si>
    <t>L.LAGOUTE CR CACAO  70cl.25gr</t>
  </si>
  <si>
    <t>L.LAGOUTE KIR ROYAL PREST.75</t>
  </si>
  <si>
    <t>BRANDY BARDINET NAP.VSOP70/36</t>
  </si>
  <si>
    <t>CANADOU SCIROPPO DI CANNA 0,70</t>
  </si>
  <si>
    <t>MANZANA/LUNA VERDE BARDIN 0,70</t>
  </si>
  <si>
    <t>LAZENAY BRANDY 70cl.38g.******</t>
  </si>
  <si>
    <t>COURCEL COGNAC 70cl.40g.</t>
  </si>
  <si>
    <t>BRANDY BARDINET NAP.70/40*****</t>
  </si>
  <si>
    <t>BERTELL COGNAC  70 40 gr*****</t>
  </si>
  <si>
    <t>MUSCAT DE GRECE 0,75    15 gr.</t>
  </si>
  <si>
    <t>GUIGNOLET ROYA 1/1 15gr</t>
  </si>
  <si>
    <t>LIMONCELLO 1,5 25 gr</t>
  </si>
  <si>
    <t>LIMONCELLO 2 LT 28gr</t>
  </si>
  <si>
    <t>ANIS GRAS 1/1 45gr</t>
  </si>
  <si>
    <t>ARMAGNAC MAZIERE 70cl40gr</t>
  </si>
  <si>
    <t>L.LAGOUTE CURACAO BLEU0,70/25</t>
  </si>
  <si>
    <t>OLD LABEL*** W.1,5   40gr.</t>
  </si>
  <si>
    <t>OLD LABEL*** W.0,70 40gr.</t>
  </si>
  <si>
    <t>OLD LABEL W.2/1 40gr.</t>
  </si>
  <si>
    <t>GIN OLDMAN 70cl.40gr.</t>
  </si>
  <si>
    <t>GIN OLDMAN 2/1  40gr.</t>
  </si>
  <si>
    <t>ARMAGNAC ST.VIVANT V.S. 0,70</t>
  </si>
  <si>
    <t>ARMAGNAC ST.VIVANT V.S.O.P.</t>
  </si>
  <si>
    <t>ARMAGNAC VSOP BB MARTINE 0,50</t>
  </si>
  <si>
    <t>ARMAGNAC ST.VIVANT NAPOLEON</t>
  </si>
  <si>
    <t>ARMAGNAC ST.VIVANT X.O. 0,70</t>
  </si>
  <si>
    <t>L.LAGOUTECASSIS TUTTI K6.70/17</t>
  </si>
  <si>
    <t>L.LAGOUTE CR PECHE  0,70  15</t>
  </si>
  <si>
    <t>L.LAGOUTE CR APRICOT 70cl. 15</t>
  </si>
  <si>
    <t>AMARETTO COPPO**SAX 0,50 28gr</t>
  </si>
  <si>
    <t>AMARETTO COPPO MANDOL.0,50/28</t>
  </si>
  <si>
    <t>AMARETTO COPPO** VIOL. 0,50 28</t>
  </si>
  <si>
    <t>AMARETTO COPPO LUNA 0,50 28r</t>
  </si>
  <si>
    <t>PASTIS 48 2/1 45gr.</t>
  </si>
  <si>
    <t>CALVADOS SYLVAIN V.S.70cl.40g.</t>
  </si>
  <si>
    <t>CALVADOS*** SYLVAIN VSOP 70/4O</t>
  </si>
  <si>
    <t>AMARO DEL CAPO 0,70/35</t>
  </si>
  <si>
    <t>AMARO DEL CAPO 1/1 35</t>
  </si>
  <si>
    <t>ROYER HUTIN CASSIS 0,70/16</t>
  </si>
  <si>
    <t>ROYER HUTIN CASSIS 1LT/16 gr</t>
  </si>
  <si>
    <t>ACQ.MIN.VALLE STURA MIA 1/2 LT</t>
  </si>
  <si>
    <t>ACQ.MIN.S.BERNARDO *** 1 LT.</t>
  </si>
  <si>
    <t>ACQ.MIN.S.BENEDETTO 1/2 LT</t>
  </si>
  <si>
    <t>ACQ.MIN.S.ANNA 1,5</t>
  </si>
  <si>
    <t>ACQ.MIN.S.PELLEGRINO 1/2 LT</t>
  </si>
  <si>
    <t>ACQ.MIN.S.BERNARDO 1,5 LT.</t>
  </si>
  <si>
    <t>ACQ.MIN.FIUGGI 1 LT.</t>
  </si>
  <si>
    <t>ACQ.MIN.S.VITTORIA 0,500 LT</t>
  </si>
  <si>
    <t>ACQ.MIN.S.VITTORIA 1,5 LT.</t>
  </si>
  <si>
    <t>FEVER THREE ASS 0,200</t>
  </si>
  <si>
    <t>ACQ.MIN.DANONE VITASNELLA 1,5</t>
  </si>
  <si>
    <t>ACQ.MIN.S.ANNA 1/2</t>
  </si>
  <si>
    <t>ACQ.MIN.MONVISO 1/2 LT</t>
  </si>
  <si>
    <t>ACQ.MIN.S.BERNARDO 1/2 LT</t>
  </si>
  <si>
    <t>POWERED 0,50 ASS.</t>
  </si>
  <si>
    <t>GATORADE/ACQ.VITAMIN/MONSTER ENERGY DRINKS</t>
  </si>
  <si>
    <t>COCA COLA  2 LT</t>
  </si>
  <si>
    <t>BIRRA AMSTEL  0,33 BOTT</t>
  </si>
  <si>
    <t>BIRRA AMSTEL  0,50 CAN</t>
  </si>
  <si>
    <t>BIRRA AMSTEL LIGHT 35,5 BOT</t>
  </si>
  <si>
    <t>BIRRA AMSTEL LIGHT 33 CAN</t>
  </si>
  <si>
    <t>BIRRA CORONA 35,5cl</t>
  </si>
  <si>
    <t>ACQ.MIN.S.PELLEGRINO 0,75</t>
  </si>
  <si>
    <t>BIRRA ASS FUSTI 6 LT</t>
  </si>
  <si>
    <t>BIRRA PERONI  33cl</t>
  </si>
  <si>
    <t>COCA COLA BAR/VETRO.0,33</t>
  </si>
  <si>
    <t>FANTA BAR/VETRO 0,33</t>
  </si>
  <si>
    <t>SPRITE BAR/VETRO 0,33</t>
  </si>
  <si>
    <t>COCA COLA/FANTA SPRITE 0,500</t>
  </si>
  <si>
    <t>BIBITE ASSORT LATTINA</t>
  </si>
  <si>
    <t>SUPERMAN ENERGY DRINK LATT</t>
  </si>
  <si>
    <t>SCHWEPPES 0,18 CL-TASSONI</t>
  </si>
  <si>
    <t>RED BULL 1/4</t>
  </si>
  <si>
    <t>SUCCHI ASS.700/750</t>
  </si>
  <si>
    <t>SUCCHI ASS 33 CL</t>
  </si>
  <si>
    <t>CAMPARI SODA VAP</t>
  </si>
  <si>
    <t>BIRRA BALADIN ASS 0,33</t>
  </si>
  <si>
    <t>BIRRA BALADIN ASS 1,5</t>
  </si>
  <si>
    <t>BIRRA BUDWEISER 33 BOTTLES</t>
  </si>
  <si>
    <t>BIRRA CORONA 33 cl</t>
  </si>
  <si>
    <t>BIRRA LA CHOUFFE 33cl BOTT</t>
  </si>
  <si>
    <t>BIRRA ASS 2/3 VAP. 66 cl</t>
  </si>
  <si>
    <t>BIRRA BECK'S/PORETTI 2/3</t>
  </si>
  <si>
    <t>BIRRA ASS 500</t>
  </si>
  <si>
    <t>BIRRA TUBORG LATT/BOTT 33cl</t>
  </si>
  <si>
    <t>BIRRA AMSTEL  0,33 CAN</t>
  </si>
  <si>
    <t>BIRRA BEKS 27,5 BOTTLES</t>
  </si>
  <si>
    <t>BIRRA HK.2/3   66 cl. VETRO</t>
  </si>
  <si>
    <t>BIRRA HK.1/3 BAR/BT 33 cl.</t>
  </si>
  <si>
    <t>BIRRA INDIEROCK ASSORT 33</t>
  </si>
  <si>
    <t>BIRRA STELLA ARTOIS 33 CANS</t>
  </si>
  <si>
    <t>BIRRA CERES 33 cl</t>
  </si>
  <si>
    <t>BIRRA CERES 50 cl</t>
  </si>
  <si>
    <t>BIRRA MORETTI  33 cl</t>
  </si>
  <si>
    <t>BIRRA HOEGAARDEN EHITE 33 BOT</t>
  </si>
  <si>
    <t>BIRRA 1/3 ASSORT</t>
  </si>
  <si>
    <t>BIRRA MORETTI 2/3 VAP 66 VETRO</t>
  </si>
  <si>
    <t>BIRRA TIGER 33 CANS</t>
  </si>
  <si>
    <t>BIRRA LEFFE BLONDE 33 BOTTLES</t>
  </si>
  <si>
    <t>COCA COLA 1,5</t>
  </si>
  <si>
    <t>FANTA 1,5</t>
  </si>
  <si>
    <t>SPRITE 1,5</t>
  </si>
  <si>
    <t>COCA COLA 1,75</t>
  </si>
  <si>
    <t>ESTATHE' FERRERO 1,5/1,75 BT.</t>
  </si>
  <si>
    <t>ESTATHE' FERRERO  0,400</t>
  </si>
  <si>
    <t>ESTATHE' FERRERO TRIPACK BICCH</t>
  </si>
  <si>
    <t>ESTATHE' FERRERO LATT/BICC 33</t>
  </si>
  <si>
    <t>BIBITE ASSORTITE 0,75- 1 LT</t>
  </si>
  <si>
    <t>BIBITE ASSORTITE 0,40/0,50</t>
  </si>
  <si>
    <t>BIBITE ASSORTITE 1,5</t>
  </si>
  <si>
    <t>BIBITE ASS 0,275 / 0,33 cl</t>
  </si>
  <si>
    <t>CRODINO  10  cl.</t>
  </si>
  <si>
    <t>CRODINO TWIST ASS. 17,5 cl</t>
  </si>
  <si>
    <t>SUCCHI 500/600</t>
  </si>
  <si>
    <t>SUCCHI 1,5</t>
  </si>
  <si>
    <t>SUCCHI/TE 3x200</t>
  </si>
  <si>
    <t>SUCCHI 1/1</t>
  </si>
  <si>
    <t>BIRRA BALADIN ASS 0,75</t>
  </si>
  <si>
    <t>SUCCHI 200/250</t>
  </si>
  <si>
    <t>SUCCHI ASS. 6 X 125</t>
  </si>
  <si>
    <t>AUCHROISK 10Y 70/43</t>
  </si>
  <si>
    <t>ARRAN PORTWOOD FINISH 70/50</t>
  </si>
  <si>
    <t>ABERLOUR 15Y 1/1 40 DOUBL.CASK</t>
  </si>
  <si>
    <t>BENRINNES 15Y 0,70/43</t>
  </si>
  <si>
    <t>BLAIR ATHOL 12Y 0,70/43</t>
  </si>
  <si>
    <t>BOTANIST DRY GIN 0,70/46</t>
  </si>
  <si>
    <t>BRUICHLADDICH 21Y 0,70/49,7</t>
  </si>
  <si>
    <t>ABERLOUR 10Y 70/43</t>
  </si>
  <si>
    <t>BITTER S.PELL.20 cl .GUSTI ASS</t>
  </si>
  <si>
    <t>BITTER S.PELL  10 cl.</t>
  </si>
  <si>
    <t>APEROL SODA/SPRITZ</t>
  </si>
  <si>
    <t>BLACKBOTTLE 0,70/40</t>
  </si>
  <si>
    <t>ABSOLUT GLIMMER 1/1 40</t>
  </si>
  <si>
    <t>AN CNOC 12Y 1/1 40</t>
  </si>
  <si>
    <t>AALBORG AQUAVIT 1/1 45</t>
  </si>
  <si>
    <t>BLACKBOTTLE 1/1 40</t>
  </si>
  <si>
    <t>JIM BEAM RED STAG 0,70/40</t>
  </si>
  <si>
    <t>J.WALKER 18Y PLATINUM 1/1 40</t>
  </si>
  <si>
    <t>TALISKER 0,20/49,53 TRIPLEPACK</t>
  </si>
  <si>
    <t>CHIVAS REGAL 2LT/40</t>
  </si>
  <si>
    <t>GLEN CADAM 10Y 1LT/46</t>
  </si>
  <si>
    <t>TOBERMORY 15Y 0,70/46,3</t>
  </si>
  <si>
    <t>RAKI CHIRAG 0,70/45</t>
  </si>
  <si>
    <t>ARACK 70/45</t>
  </si>
  <si>
    <t>WILLIAM PEEL 1 LT 40</t>
  </si>
  <si>
    <t>WILLIAM PEEL 2 LT 40</t>
  </si>
  <si>
    <t>DILMOOR CR.WHISKY BEAUTIF.70</t>
  </si>
  <si>
    <t>WILLIAM PEEL 1,5  40</t>
  </si>
  <si>
    <t>AMARETTO AMANDE 0,70/25</t>
  </si>
  <si>
    <t>CHAMP.ARMAND DE BRIGNAC BRUT</t>
  </si>
  <si>
    <t>BACARDI DRAGONBERRY 0,70/32 RAZZ</t>
  </si>
  <si>
    <t>AUCHENTOSHAN HEARTW. 1/1 43</t>
  </si>
  <si>
    <t>BOWMORE GOLD REEF 1/1 43</t>
  </si>
  <si>
    <t>BULLEIT 1/1 45</t>
  </si>
  <si>
    <t>BUSHMILL'S IRISH HONEY 0,70 35</t>
  </si>
  <si>
    <t>KINGS CREST 18Y70/40</t>
  </si>
  <si>
    <t>PAMPERO ANIVERSARIO 1/1 40</t>
  </si>
  <si>
    <t>WHITE HORSE GOLD ED.1/1 43</t>
  </si>
  <si>
    <t>JIM BEAM MAPLE 0,70/35</t>
  </si>
  <si>
    <t>GLEN LIVET 19Y 0,70/57,7</t>
  </si>
  <si>
    <t>CIROC VODKA GUSTI ASS 70/37,5</t>
  </si>
  <si>
    <t>MANDARIN NAPOLEON 1/1 38</t>
  </si>
  <si>
    <t>COLOMBIAN AGED GIN 0,70/43</t>
  </si>
  <si>
    <t>FIFTY POUNDS GIN 70/43,5</t>
  </si>
  <si>
    <t>ISAWA BLENDED 0,50/40</t>
  </si>
  <si>
    <t>ELEPHANT GIN 0,50/45</t>
  </si>
  <si>
    <t>BOE SUP.GIN 0,70/47</t>
  </si>
  <si>
    <t>BIERCEE GIN 70/44</t>
  </si>
  <si>
    <t>FREIXENET C. ROSADO BRUT 0,75</t>
  </si>
  <si>
    <t>MARIE BRIZARD WAT.MELON 70/17</t>
  </si>
  <si>
    <t>JACK DANIEL'S WINTERJACK 70/15</t>
  </si>
  <si>
    <t>AUCHENTOSHAN AMERIC.OAK70/40</t>
  </si>
  <si>
    <t>AULTMORE 12Y 70/46</t>
  </si>
  <si>
    <t>BULLDOG GIN EXTRA BOLD 1/1 47</t>
  </si>
  <si>
    <t>CAOL ILA 18Y 0,70/43</t>
  </si>
  <si>
    <t>CRAIGELLACHIE 13Y  0,70/46</t>
  </si>
  <si>
    <t>GLEN ROTHES ELDERS RES.70/43</t>
  </si>
  <si>
    <t>GLEN ROTHES MANSE RES.0,70/43</t>
  </si>
  <si>
    <t>GLEN ROTHES MINIST.RES.070/43</t>
  </si>
  <si>
    <t>GLEN ROTHES OLDEST RES.0,70/43</t>
  </si>
  <si>
    <t>HIGHLAND PARK DARK 0,70/46,8</t>
  </si>
  <si>
    <t>INCHMURRIN 12Y 0,75/46</t>
  </si>
  <si>
    <t>CHAMP.ROEREDER ROSE' 0,75</t>
  </si>
  <si>
    <t>MACALLAN SIENNA 0,70/43</t>
  </si>
  <si>
    <t>TALISKER 30Y 0,70/45,8</t>
  </si>
  <si>
    <t>TANQUERAY RANGPUR 1,75/41,3</t>
  </si>
  <si>
    <t>DICTADOR 12Y 0,70/40</t>
  </si>
  <si>
    <t>MARE GIN 0,70/42,7</t>
  </si>
  <si>
    <t>BOULARD CALVA GR.SOLAGE 70/40</t>
  </si>
  <si>
    <t>CHAMP.TAITTINGER ROSE' 0,75</t>
  </si>
  <si>
    <t>TANQUERAY OLD TOM 1/1 47,3</t>
  </si>
  <si>
    <t>MOMBASA GIN 0,70/41,5</t>
  </si>
  <si>
    <t>BRUGAL ANEJO 0,70/38</t>
  </si>
  <si>
    <t>BEN ROLAND 5 Y 0,70/40</t>
  </si>
  <si>
    <t>BOLS ZEER OUDE JENEVER 1LT 35</t>
  </si>
  <si>
    <t>CRUZAN ESTATE SING BARR 70/40</t>
  </si>
  <si>
    <t>BOLS JONGE JENEVER 1LT 35gr</t>
  </si>
  <si>
    <t>BEEFEATER GIN 1/1 45gr</t>
  </si>
  <si>
    <t>BALLANTINES 3 LT 40gr</t>
  </si>
  <si>
    <t>ANGOSTURA 1919 RHUM 0,70/40</t>
  </si>
  <si>
    <t>ABSOLUT 0,70/40</t>
  </si>
  <si>
    <t>AN CNOC 12Y 1/1 43</t>
  </si>
  <si>
    <t>ABERLOUR 16Y 0,70/43 doublecas</t>
  </si>
  <si>
    <t>AALBORG AQUAVIT 1/1 42</t>
  </si>
  <si>
    <t>AUCHENTOSHAN 12Y 0,70/40</t>
  </si>
  <si>
    <t>ARRAN SAUTERNES 0,70/56,1</t>
  </si>
  <si>
    <t>ARRAN LEPANTO 70/59</t>
  </si>
  <si>
    <t>ARRAN 10Y 070/46</t>
  </si>
  <si>
    <t>AN CNOC 12Y 70/40</t>
  </si>
  <si>
    <t>AUCHENTOSHAN 10Y 0,70/40</t>
  </si>
  <si>
    <t>ANTIQUARY 12Y 70/40</t>
  </si>
  <si>
    <t>AUCHENTOSHAN 12Y 1/1 43</t>
  </si>
  <si>
    <t>ABERLOUR 10Y 70/40</t>
  </si>
  <si>
    <t>ABERLOUR 10Y 1/1 43</t>
  </si>
  <si>
    <t>ABERLOUR A'BUNADH 0,70/&gt;60</t>
  </si>
  <si>
    <t>ARDBEG 10Y 1/1 46 gr</t>
  </si>
  <si>
    <t>AALBORG AQUAVIT  70/42</t>
  </si>
  <si>
    <t>ALPESTRE 70cl.44 gr.</t>
  </si>
  <si>
    <t>ABERLOUR 12Y 0,70/43</t>
  </si>
  <si>
    <t>AURUM G.O.LIQ.70cl.40gr.</t>
  </si>
  <si>
    <t>AMARETTO SARONNO 0,70 28g.</t>
  </si>
  <si>
    <t>AMARETTO SARONNO 1/1 28gr.</t>
  </si>
  <si>
    <t>AMARETTO SARONNO 1,5 28g</t>
  </si>
  <si>
    <t>AMARO AVERNA 0,70 29gr.</t>
  </si>
  <si>
    <t>AMARO AVERNA 1/1  29gr.</t>
  </si>
  <si>
    <t>AMARO SAN SIMONE 0,70/26</t>
  </si>
  <si>
    <t>AMARO 18 ISOLABELLA 70c.20,9gr</t>
  </si>
  <si>
    <t>AVEZE 1/1 16gr.</t>
  </si>
  <si>
    <t>ARTIC RED/ICE 0,70</t>
  </si>
  <si>
    <t>ANGOSTURA  20 cl</t>
  </si>
  <si>
    <t>ARDBEG 10Y 0,70/46</t>
  </si>
  <si>
    <t>ANGOSTURA  10 cl.</t>
  </si>
  <si>
    <t>ARTIC VODKA FRUTTA 0,70/25</t>
  </si>
  <si>
    <t>AMARO LUCANO 0,70 28gr</t>
  </si>
  <si>
    <t>AMARO LUCANO 1/1 28g.</t>
  </si>
  <si>
    <t>ABSINTHE 1/1 70 gr (POLINI)</t>
  </si>
  <si>
    <t>ABERLOUR 15Y 0,70/43</t>
  </si>
  <si>
    <t>AUCHENTOSHAN THREE W.0,70/43</t>
  </si>
  <si>
    <t>AN CNOC 16Y 70/46</t>
  </si>
  <si>
    <t>ARDBEG UIGEADAIL 0,70/54,2</t>
  </si>
  <si>
    <t>ABERLOUR 15Y 0,70/40 SHERRY</t>
  </si>
  <si>
    <t>ABSOLUT*VAN/RASP/PEAR/RUB 1/1</t>
  </si>
  <si>
    <t>ACHINO SCIROPPI 0,75</t>
  </si>
  <si>
    <t>ACHINO SCIROPPI 2 LT</t>
  </si>
  <si>
    <t>ABSOLUT RED 1 LT  50</t>
  </si>
  <si>
    <t>ABSOLUT 1/1  40</t>
  </si>
  <si>
    <t>ABSOLUT AROMATIZ. ASS 1L</t>
  </si>
  <si>
    <t>ABSOLUT*PEPPAR/PEACH 1/1</t>
  </si>
  <si>
    <t>ABSOLUT AROMATIZ. ASS 70/38/40</t>
  </si>
  <si>
    <t>APEROL BARBIERI 1/1 11g.</t>
  </si>
  <si>
    <t>AMBASSADEUR 1/1 16 gr.</t>
  </si>
  <si>
    <t>ARDMORE HIGLAND MALT 1/1 46</t>
  </si>
  <si>
    <t>ABSOLUT 0,50/40</t>
  </si>
  <si>
    <t>ARDBEG BLASDA 0,70/40</t>
  </si>
  <si>
    <t>ARDBEG AIRIGH NAM BEIST 70/46</t>
  </si>
  <si>
    <t>AUCHENTOSHAN SELECT 1/1 40</t>
  </si>
  <si>
    <t>ARNAUD KIRSH 0,70/40</t>
  </si>
  <si>
    <t>ARDMORE HIGLAND MALT 70/46</t>
  </si>
  <si>
    <t>ANIMA NERA MARZADRO 0,70/21</t>
  </si>
  <si>
    <t>ARNAUD MIRABELLE 0,70/40</t>
  </si>
  <si>
    <t>ARNAUD WILLIAM  70/40 ********</t>
  </si>
  <si>
    <t>ARNAUD QUETSCH 0,70/40</t>
  </si>
  <si>
    <t>ARNAUD FRAMBOISE 0,70/40</t>
  </si>
  <si>
    <t>AUCHENTOSHAN 12Y 1/1 40</t>
  </si>
  <si>
    <t>ARTIC VODKA FRUTTA ASS 1/1 25g</t>
  </si>
  <si>
    <t>ARDBEG CORRYVRECKAN 0,70/57,01</t>
  </si>
  <si>
    <t>BRANCA FERNET MENTA 1/1 28gr</t>
  </si>
  <si>
    <t>BUSHMILL'S 400th ANNIV 0,70/46</t>
  </si>
  <si>
    <t>BELLS SP RESERVE 1,5/40</t>
  </si>
  <si>
    <t>BOWMORE 18Y 0,70/43</t>
  </si>
  <si>
    <t>BUNNAHABHAIN DARACH 1/1 46,3</t>
  </si>
  <si>
    <t>BRUICHLADDICH 21Y 0,70/46</t>
  </si>
  <si>
    <t>BLACKWOOD GIN 0,70/40</t>
  </si>
  <si>
    <t>BENNACHIE 17Y 70/40</t>
  </si>
  <si>
    <t>BRUICHLADD.WAVES/ROCKS70/46</t>
  </si>
  <si>
    <t>BRUICHLADDICH 2001 0,70/46</t>
  </si>
  <si>
    <t>BRUICHLADDICH 17Y 0,70/46</t>
  </si>
  <si>
    <t>BRUICHLADDICH 16Y 0,70/46</t>
  </si>
  <si>
    <t>BRUICHLADDICH 14Y 0,70/46</t>
  </si>
  <si>
    <t>BOWMORE 0,20 48,2 gr</t>
  </si>
  <si>
    <t>BOWMORE CASKSTRENGHT 1L 56</t>
  </si>
  <si>
    <t>BELVEDERE VODKA 1/1 40</t>
  </si>
  <si>
    <t>BARROGILL NORTH HIGL.0,70/40</t>
  </si>
  <si>
    <t>BUSHMILL'S MALT 10Y 0,75/40</t>
  </si>
  <si>
    <t>BUNNAHABHAIN 12Y 1/1 43</t>
  </si>
  <si>
    <t>BENRIACH HEART SPEYSI 0,70/40</t>
  </si>
  <si>
    <t>BENRIACH 12Y 0,70/43</t>
  </si>
  <si>
    <t>BENNACHIE 21Y 70/40</t>
  </si>
  <si>
    <t>BALBLAIR 1997 0,70/43</t>
  </si>
  <si>
    <t>BUNDABERG RHUM 0,70/57,7</t>
  </si>
  <si>
    <t>BLANTON'S SILVER EDITION 70/49</t>
  </si>
  <si>
    <t>BLANTON'S SPEC.RES.GREEN 70/40</t>
  </si>
  <si>
    <t>BLACK BUSH 1/1 40gr</t>
  </si>
  <si>
    <t>BUSHMILL'S MALT 10Y 1/1 40 gr</t>
  </si>
  <si>
    <t>BLANTON'S STRAIGHT 70/65,3</t>
  </si>
  <si>
    <t>BLANTON'S GOLD S.BARR 70/51,5</t>
  </si>
  <si>
    <t>BLANTON'S ORIG.S.BARR. 70/46,5</t>
  </si>
  <si>
    <t>BLACK &amp; WHITE 12Y 1/1</t>
  </si>
  <si>
    <t>BRUICHLADDICH 12Y 0,70/46</t>
  </si>
  <si>
    <t>BLANTON'S SILVER EDITION 75/49</t>
  </si>
  <si>
    <t>BUNNAHABHAIN 12Y 0,70/40</t>
  </si>
  <si>
    <t>BENRIACH 10Y 0,70/46 SMOKY TEN</t>
  </si>
  <si>
    <t>BRUICHLADDICH 10Y 0,70/46</t>
  </si>
  <si>
    <t>BRUICHLADDICH 15Y 0,70/46</t>
  </si>
  <si>
    <t>BOOKERS BOURBON W.0,70/63,2</t>
  </si>
  <si>
    <t>BALLANTINES 1,5 40 gr.</t>
  </si>
  <si>
    <t>BALLANTINES 1 LT.43 gr.</t>
  </si>
  <si>
    <t>BALLANTINES 21Y 70/43</t>
  </si>
  <si>
    <t>BLACK &amp; WHITE 1/1 40</t>
  </si>
  <si>
    <t>BLACK &amp; WHITE 1/1 43</t>
  </si>
  <si>
    <t>BUNDABERG RHUM 0,70/37</t>
  </si>
  <si>
    <t>BALLANTINES 0,70 40gr.</t>
  </si>
  <si>
    <t>BALLANTINES 1 LT 40 gr</t>
  </si>
  <si>
    <t>BALLANTINES 3 LT 43gr</t>
  </si>
  <si>
    <t>BALLANTINES GOLD SEAL 70/40</t>
  </si>
  <si>
    <t>BALLANTINES 17Y  0,75 43gr.</t>
  </si>
  <si>
    <t>BALLANTINES 30Y 0,70 43gr.</t>
  </si>
  <si>
    <t>BALLANTINES 2 LT. 43</t>
  </si>
  <si>
    <t>BALLANTINES 12Y MALT 0,70/40</t>
  </si>
  <si>
    <t>BLACK &amp; WHITE 0,70/40</t>
  </si>
  <si>
    <t>BALLANTINES 2 LT. 40</t>
  </si>
  <si>
    <t>BALVENIE 10Y 0,70/40</t>
  </si>
  <si>
    <t>BUSHMILL'S MALT 10Y 0,70/40</t>
  </si>
  <si>
    <t>BALVENIE 15Y 0,70/47,8</t>
  </si>
  <si>
    <t>BLACK BUSH 0,70/40</t>
  </si>
  <si>
    <t>BALVENIE 12Y 0,70/40</t>
  </si>
  <si>
    <t>BOUKHA BOKOBSA 0,50  37,5</t>
  </si>
  <si>
    <t>BOUKHA BOKOBSA 1/1  37,5</t>
  </si>
  <si>
    <t>BORGHETTI CAFFE' SPORT 0,70/25</t>
  </si>
  <si>
    <t>BAILEYS IRISH CREAM 0,70 17g</t>
  </si>
  <si>
    <t>BALVENIE 10Y 1/1 43</t>
  </si>
  <si>
    <t>BACARDI BREEZER 0,275</t>
  </si>
  <si>
    <t>BAILEYS IRISH CREAM 1/1  17g.</t>
  </si>
  <si>
    <t>BATIDA DE  COCO 70cl.16gr.</t>
  </si>
  <si>
    <t>BOUKHA BOKOBSA 0,70 BLACK PRES</t>
  </si>
  <si>
    <t>BALLANTINES GOLD SEAL 75/43</t>
  </si>
  <si>
    <t>BIANCO SARTI 1 LT 28 gr</t>
  </si>
  <si>
    <t>BOWMORE 12Y 0,35 /40</t>
  </si>
  <si>
    <t>BACARDI CARTA BLANCA 1/1 37,5</t>
  </si>
  <si>
    <t>BATIDA DE  COCO 1/1 16 gr</t>
  </si>
  <si>
    <t>BALVENIE 12Y 1/1 43</t>
  </si>
  <si>
    <t>BEEFEATER GIN 1/1 40gr</t>
  </si>
  <si>
    <t>BUSHMILL'S 16Y THREEWOOD70/40</t>
  </si>
  <si>
    <t>BRANCA FERNET 0,70 39</t>
  </si>
  <si>
    <t>BRANCA FERNET MENTA 70 32 ****</t>
  </si>
  <si>
    <t>BRANCA FERNET 1/1 39</t>
  </si>
  <si>
    <t>BRAULIO AMARO 70cl.</t>
  </si>
  <si>
    <t>BENEDECTINE 0,70/40</t>
  </si>
  <si>
    <t>BACARDI GOLD 1/1 40</t>
  </si>
  <si>
    <t>BACARDI RHUM 8Y 70/40%</t>
  </si>
  <si>
    <t>BEEFEATER GIN BLU  1/1 47g</t>
  </si>
  <si>
    <t>BARBANCOURT BIANCO 0,70 40</t>
  </si>
  <si>
    <t>BALBLAIR 16Y 0,70/40</t>
  </si>
  <si>
    <t>BACARDI CARTA BLANCA 1/1 40</t>
  </si>
  <si>
    <t>BACARDI GOLD/BLACK 1/1 37,5</t>
  </si>
  <si>
    <t>BACARDI LIMON 1/1 35</t>
  </si>
  <si>
    <t>BARBANCOURT 3 ST. 4Y 0,70/43</t>
  </si>
  <si>
    <t>BARBANCOURT 5 ST. 8Y 0,70/43</t>
  </si>
  <si>
    <t>BELLAVISTA BRUT (ALMA) 75cl.</t>
  </si>
  <si>
    <t>BOMBAY SAPPHIRE GIN 0,70/40</t>
  </si>
  <si>
    <t>BEEFEATER CROWN JEWEL 1/1 50</t>
  </si>
  <si>
    <t>BENNACHIE 10Y 70/40</t>
  </si>
  <si>
    <t>BOSFORD GIN 1/1 37,5</t>
  </si>
  <si>
    <t>FRANGELICO 0,70/20</t>
  </si>
  <si>
    <t>BARBIERI BITTER 1/1</t>
  </si>
  <si>
    <t>BARBIERI PUNCH ASS.1/1</t>
  </si>
  <si>
    <t>BENROMACH******* MALT 19Y.70</t>
  </si>
  <si>
    <t>BYRRH APERITIVO 1/1 17g.</t>
  </si>
  <si>
    <t>BACARDI RESERVA 0,70cl. 40gr.</t>
  </si>
  <si>
    <t>BACARDI RESERVA 1/1 40 gr</t>
  </si>
  <si>
    <t>CACHACA BARREIRO SILVER 1LT/39</t>
  </si>
  <si>
    <t>BOWMORE SURF 1 LT 40</t>
  </si>
  <si>
    <t>BISQUIT*** COGNAC VSOP 0,70/40</t>
  </si>
  <si>
    <t>BISQUIT COGNAC 0,70/40</t>
  </si>
  <si>
    <t>BISQUIT COGNAC 1/1 40gr.</t>
  </si>
  <si>
    <t>BERLUCCHI**0,75</t>
  </si>
  <si>
    <t>BERLUCCHI 61 ROSE' 0,75 franci</t>
  </si>
  <si>
    <t>BOMBAY SAPPHIRE GIN 1lt 40gr</t>
  </si>
  <si>
    <t>BELLS 12Y 70/40</t>
  </si>
  <si>
    <t>BALLY RHUM 0,70/45 PYRAMIDE</t>
  </si>
  <si>
    <t>BACARDI RHUM 8Y 1 LT 40</t>
  </si>
  <si>
    <t>BULLEIT 70/40</t>
  </si>
  <si>
    <t>BUNDABERG N.3 RHUM 0,70/43</t>
  </si>
  <si>
    <t>BELLS DECANTER 70/40</t>
  </si>
  <si>
    <t>BACARDI SPICED 1 LT 43</t>
  </si>
  <si>
    <t>BACARDI CARTA BLANCA 1,5 40</t>
  </si>
  <si>
    <t>BACARDI GOLD 0,70/37,5</t>
  </si>
  <si>
    <t>BELLS 0,70/40</t>
  </si>
  <si>
    <t>BOWMORE 15Y 1 LT 43 MARINER</t>
  </si>
  <si>
    <t>BOWMORE 12Y 1/1 40  ENIGMA</t>
  </si>
  <si>
    <t>BORGHETTI CAFFE' SPORT 1/1 25</t>
  </si>
  <si>
    <t>BOWMORE CASKSTRENGTH 70/40</t>
  </si>
  <si>
    <t>BOWMORE 15Y DARKEST 0,70/43 SHERRY WOOD</t>
  </si>
  <si>
    <t>BOWMORE 12Y 0,70/40</t>
  </si>
  <si>
    <t>BOWMORE 17Y 0,70/43</t>
  </si>
  <si>
    <t>BOWMORE 21Y 0,70/51,5</t>
  </si>
  <si>
    <t>BOWMORE 8Y  0,70/40</t>
  </si>
  <si>
    <t>CARLOS I BRANDY  1 LT/38</t>
  </si>
  <si>
    <t>CHABOT ARMAGNAC VSOP 0,70/40</t>
  </si>
  <si>
    <t>CHABOT ARMAGNAC  X.O.  0,70/40</t>
  </si>
  <si>
    <t>CAMUS VSOP 0,70/40</t>
  </si>
  <si>
    <t>CAOL ILA 12Y 0,70/43</t>
  </si>
  <si>
    <t>CAOL ILA 25Y 0,70/58,4</t>
  </si>
  <si>
    <t>CHIVAS REVOLVE 17Y 0,50/40</t>
  </si>
  <si>
    <t>CHIVAS REGAL 4,5/40</t>
  </si>
  <si>
    <t>CAOL ILA 1/1 43</t>
  </si>
  <si>
    <t>CHIVAS REGAL 18Y 0,70/40</t>
  </si>
  <si>
    <t>CAOL ILA 8Y 0,70/59,3</t>
  </si>
  <si>
    <t>CLAN CAMPBELL 1/1 40g.</t>
  </si>
  <si>
    <t>CLAYMORE W.BLEND.1/1 40gr.</t>
  </si>
  <si>
    <t>CARDHU 12Y 70/40</t>
  </si>
  <si>
    <t>CUTTY SARK 0,70/40</t>
  </si>
  <si>
    <t>CLAN CAMPBELL 2/1 40 gr</t>
  </si>
  <si>
    <t>CARDHU SPEC.CASK RES. 0,70/40</t>
  </si>
  <si>
    <t>CANADIAN CLUB  0,70 40g.</t>
  </si>
  <si>
    <t>CROWN ROYAL 0,70/40</t>
  </si>
  <si>
    <t>CHIVAS REGAL 0,70/40</t>
  </si>
  <si>
    <t>CHIVAS REGAL 1/1   40g.</t>
  </si>
  <si>
    <t>CHIVAS ROYAL SALUT 21Y 0,70/40</t>
  </si>
  <si>
    <t>CHIVAS REGAL 18Y 0,75/40</t>
  </si>
  <si>
    <t>COINTREAU 1/1 40gr.</t>
  </si>
  <si>
    <t>CUTTY SARK 1/1 40</t>
  </si>
  <si>
    <t>CAMUS NAP RARE OLD 0,70/40</t>
  </si>
  <si>
    <t>CLAN CAMPBELL 1,5 40 gr.</t>
  </si>
  <si>
    <t>CLYNELISH 0,70/46</t>
  </si>
  <si>
    <t>CRAGGANMORE 12Y 0,70 40g</t>
  </si>
  <si>
    <t>CANADIAN CLUB  1/1 40g.</t>
  </si>
  <si>
    <t>CAMUS X.O. 0,70/40</t>
  </si>
  <si>
    <t>CANADIAN CLASSIC 1/1 40 gr.</t>
  </si>
  <si>
    <t>COINTREAU 0,70 40gr.</t>
  </si>
  <si>
    <t>COINTREAU 1,5  40gr.</t>
  </si>
  <si>
    <t>CHARTREUSE VERDE 0,70/55</t>
  </si>
  <si>
    <t>CHARTREUSE GIALLA 0,70/40</t>
  </si>
  <si>
    <t>CRISTAL ANIS CACHER 1/1 45g.</t>
  </si>
  <si>
    <t>CRISTAL ANIS 1/1 45g</t>
  </si>
  <si>
    <t>CAROLANS 1/1 17</t>
  </si>
  <si>
    <t>CHIVAS REGAL 1,5/40.</t>
  </si>
  <si>
    <t>CLAERYN JONGE JENEVER 1/1 35</t>
  </si>
  <si>
    <t>CLAN CAMPBELL 4,5  40gr</t>
  </si>
  <si>
    <t>CYNAR 1/1  16,5 gr.</t>
  </si>
  <si>
    <t>CUSENIER CACAO 0,70/20</t>
  </si>
  <si>
    <t>CLAN CAMPBELL 8Y  0,70/40</t>
  </si>
  <si>
    <t>CASANIS 1/1 45gr</t>
  </si>
  <si>
    <t>CASANIS 1,5 45gr</t>
  </si>
  <si>
    <t>CAPT.MORGAN SPICED 75/37,5</t>
  </si>
  <si>
    <t>CHARTREUSE VERDE 1/1</t>
  </si>
  <si>
    <t>COURVOISIER VS 1 LT/40</t>
  </si>
  <si>
    <t>COURVOISIER X.O.  0,70/40</t>
  </si>
  <si>
    <t>COURVOISIER NAPOLEON 0,70 40g.</t>
  </si>
  <si>
    <t>COURVOISIER VSOP 0,70/40</t>
  </si>
  <si>
    <t>CAPT.MORGAN SP.GOLD 1/1 35</t>
  </si>
  <si>
    <t>CAPT.MORGAN DARK 0,70/40</t>
  </si>
  <si>
    <t>COURVOISIER VS 0,70 40g</t>
  </si>
  <si>
    <t>COURVOISIER VSOP 1/1 40</t>
  </si>
  <si>
    <t>CARLOS I BRANDY 0,70/40</t>
  </si>
  <si>
    <t>CARLOS IMPERIAL XO 0,70/40</t>
  </si>
  <si>
    <t>CRUZ PORTO 1 LT.  19 gr.</t>
  </si>
  <si>
    <t>CUSENIER CASSIS 0,70/16</t>
  </si>
  <si>
    <t>CRAGGANMORE 10Y SPEC.0,70/60,1</t>
  </si>
  <si>
    <t>CRUZ PORTO RISERVA 0,75</t>
  </si>
  <si>
    <t>CRUZ PORTO 0,75   19 gr.</t>
  </si>
  <si>
    <t>CRUZ PORTO 10Y 0,75</t>
  </si>
  <si>
    <t>CROWN ROYAL 0,75/40</t>
  </si>
  <si>
    <t>CARPANO PUNT E MES 1/1</t>
  </si>
  <si>
    <t>CARPANO VTH B/R 1/1</t>
  </si>
  <si>
    <t>CINZANO P.CHARD/ROSE' 1,5</t>
  </si>
  <si>
    <t>COURRIERE BRANDY NAPOL.0,70</t>
  </si>
  <si>
    <t>CROWN ROYAL 1/1 40</t>
  </si>
  <si>
    <t>CHIVAS REGAL 18Y 1/1  40</t>
  </si>
  <si>
    <t>CAOL ILA 8Y 0,70/64,9</t>
  </si>
  <si>
    <t>CLYNELISH 14Y 0,70/46</t>
  </si>
  <si>
    <t>CAMUS V.S.0,70/40</t>
  </si>
  <si>
    <t>CAMUS SERAPHIN X.O. 0,75/40</t>
  </si>
  <si>
    <t>CAMPARI BITTER  1/1   25 gr</t>
  </si>
  <si>
    <t>CAP CORSE 1 LT 14 gr.</t>
  </si>
  <si>
    <t>CINZANO VTH ROSSO  1/1</t>
  </si>
  <si>
    <t>CINZANO VTH BIANCO 1/1</t>
  </si>
  <si>
    <t>CINZANO VTH ROSSO 1,5</t>
  </si>
  <si>
    <t>CARPENE' MALVOLTI PROSECCO</t>
  </si>
  <si>
    <t>CINZANO ASTI GR.CUVEE SPUM 75</t>
  </si>
  <si>
    <t>CINZANO PROSECCO 0,75</t>
  </si>
  <si>
    <t>CINZANO VTH DRY 1/1</t>
  </si>
  <si>
    <t>CINZANO VTH BIANCO 1,5</t>
  </si>
  <si>
    <t>CUSENIER*** CURAC.TRIPLESEC 50</t>
  </si>
  <si>
    <t>CHIVAS REGAL 0,75/40</t>
  </si>
  <si>
    <t>CHIVAS REVOLVE 1801 0,75/40</t>
  </si>
  <si>
    <t>CINZANO GR.CUVEE'ROSE'0,75</t>
  </si>
  <si>
    <t>CONVALMORE 28Y 0,70/57,9</t>
  </si>
  <si>
    <t>CHAMP.DOM PERIGNON ROSE'GB.</t>
  </si>
  <si>
    <t>CHAMP.MUMM C.ROUGE 0,75 ROSE'</t>
  </si>
  <si>
    <t>CHAMP.DOM PERIGNON 0,75</t>
  </si>
  <si>
    <t>CHAMP.VEUVE CLIQUOT 75 cl</t>
  </si>
  <si>
    <t>CHAMP.MOET CHANDON 75cl</t>
  </si>
  <si>
    <t>CHAMP.MOET CHANDON 375 cl.</t>
  </si>
  <si>
    <t>CHAMP.MOET CHANDON 1,5 lt.</t>
  </si>
  <si>
    <t>CHAMP.MOET CHANDON 200cl</t>
  </si>
  <si>
    <t>CHAMP.VEUVE CLIQUOT GR.DAME</t>
  </si>
  <si>
    <t>CHAMP.MOET CHANDON ROSE 75cl</t>
  </si>
  <si>
    <t>CHIVAS REGAL 25Y 0,70/40</t>
  </si>
  <si>
    <t>CHAMP.VEUVE CLIQUOT ROSE'0,75</t>
  </si>
  <si>
    <t>CHAMP.MUMM C.ROUGE 0,75</t>
  </si>
  <si>
    <t>CHAMP.PIPER HEIDSIEK 0,75</t>
  </si>
  <si>
    <t>CHAMP.LANSON  0,75</t>
  </si>
  <si>
    <t>CHAMP.TAITTINGER PRESTIGE</t>
  </si>
  <si>
    <t>CHAMP.POMMERY 0,75</t>
  </si>
  <si>
    <t>CHAMP.LAUR.PERRIER CUVEE 0,75</t>
  </si>
  <si>
    <t>CHAMP.CRISTAL  0,75</t>
  </si>
  <si>
    <t>CHAMP.MUMM MILLESIMATO 0,75</t>
  </si>
  <si>
    <t>COCKBURNS TAWNY 1 LT</t>
  </si>
  <si>
    <t>CRUZ ***PORTO VINTAGE 0,75</t>
  </si>
  <si>
    <t>CRUZ***PORTO LBV 0,75</t>
  </si>
  <si>
    <t>CARDINAL MENDOZA  0,70/40</t>
  </si>
  <si>
    <t>DUNHILL 070/43</t>
  </si>
  <si>
    <t>DIMPLE 15Y 1/1 43</t>
  </si>
  <si>
    <t>DIMPLE 12Y 0,70/40</t>
  </si>
  <si>
    <t>DIMPLE 15Y 0,70/40</t>
  </si>
  <si>
    <t>DALWHINNIE DOUBLE MATUR 70/43</t>
  </si>
  <si>
    <t>DALWHINNIE 15Y 70/43</t>
  </si>
  <si>
    <t>DE VALCOURT BRANDY 0,75/40</t>
  </si>
  <si>
    <t>DIESUS 0,75 18g.</t>
  </si>
  <si>
    <t>DUVAL PASTIS 1/1 45 gr</t>
  </si>
  <si>
    <t>DUVAL PASTIS 1,5 45 gr.</t>
  </si>
  <si>
    <t>DRAMBUIE 0,70/40</t>
  </si>
  <si>
    <t>DILLON RHUM BIANCO 1/1 55gr</t>
  </si>
  <si>
    <t>DUVAL PASTIS 2 LT 45gr</t>
  </si>
  <si>
    <t>DUVAL PASTIS  0,500 45 gr</t>
  </si>
  <si>
    <t>DRAMBUIE 1/1 40</t>
  </si>
  <si>
    <t>DIPLOMATICO ANEJO 7Y 0,70/40</t>
  </si>
  <si>
    <t>DIPLOMATICO RESERVA 8Y 0,70/40</t>
  </si>
  <si>
    <t>DIPLOMATICO RESERVA12Y 0,70/40</t>
  </si>
  <si>
    <t>DEKUYPER APRICOT BRANDY 0,70</t>
  </si>
  <si>
    <t>DEKUYPER TRIPLE SEC 0,70/40</t>
  </si>
  <si>
    <t>DEKUYPER CURACAO 0,70/24</t>
  </si>
  <si>
    <t>DEKUYPER PEACHTREE 0,70/24</t>
  </si>
  <si>
    <t>DANZKA VODKA 1 LT 40</t>
  </si>
  <si>
    <t>DANZKA VODKA 1 LT 50</t>
  </si>
  <si>
    <t>DOOLEYS TOFFEE LIQUEUR 0,70/17</t>
  </si>
  <si>
    <t>DUBONNETH VTH 1/1</t>
  </si>
  <si>
    <t>DALWHINNIE 15Y 1/1 43</t>
  </si>
  <si>
    <t>DRY SACK 0,75</t>
  </si>
  <si>
    <t>DALMORE 15Y 0,70/40</t>
  </si>
  <si>
    <t>DALMORE 12Y 0,70/40</t>
  </si>
  <si>
    <t>DALMORE 12Y 1/1 43</t>
  </si>
  <si>
    <t>DALMORE 15Y 1/1 40</t>
  </si>
  <si>
    <t>DALMORE 12Y 1/1 40</t>
  </si>
  <si>
    <t>DEKUYPER MENTA 0,70/24</t>
  </si>
  <si>
    <t>DEKUYPER CHERRY BRANDY 0,70</t>
  </si>
  <si>
    <t>DEKUYPER FRESA 0,70/23</t>
  </si>
  <si>
    <t>DALMORE 18Y 0,70/43</t>
  </si>
  <si>
    <t>DOLFI FRAISE DE BOIS 0,70/20</t>
  </si>
  <si>
    <t>DALWHINNIE DB.MAT.DIST  1/1 43</t>
  </si>
  <si>
    <t>CILENTANE LIQ.LIQUIRIZIA 0,70</t>
  </si>
  <si>
    <t>CILENTANE LIQ.NOCINO 0,70/30</t>
  </si>
  <si>
    <t>CILENTANE LIQ.MELONE/MAND/FRAG PISTACC</t>
  </si>
  <si>
    <t>CILENTANE CREME FRUTTA ASSORT</t>
  </si>
  <si>
    <t>CHASE SMOKED VODKA 0,70/40</t>
  </si>
  <si>
    <t>CHASE POTATO VODKA 0,70/40</t>
  </si>
  <si>
    <t>CHASE NAKED VODKA 0,70/42</t>
  </si>
  <si>
    <t>ERISTOFF VODKA 1/1 37,5</t>
  </si>
  <si>
    <t>EAGLE RARE 10 Y 0,70/45</t>
  </si>
  <si>
    <t>BEEFEATER GIN 0,70/40</t>
  </si>
  <si>
    <t>FAMOUS GROUSE B.CASK 0,50/40</t>
  </si>
  <si>
    <t>GLEN SPEY 12Y 70/43</t>
  </si>
  <si>
    <t>BALLANTINES 17Y  0,70 43gr</t>
  </si>
  <si>
    <t>DAILUAINE 16Y 0,70/43</t>
  </si>
  <si>
    <t>FREIXENET C. NEVADA 0,75</t>
  </si>
  <si>
    <t>EL DORADO 15Y 70/43</t>
  </si>
  <si>
    <t>EL DORADO DARK/GOLD 0,70/37,5</t>
  </si>
  <si>
    <t>EL DORADO 12Y 70/40</t>
  </si>
  <si>
    <t>EDRADOUR 10Y 70/40</t>
  </si>
  <si>
    <t>EVAN WILLIAMS 0,70/43</t>
  </si>
  <si>
    <t>EVAN WILLIAMS BLACK 1LT 43</t>
  </si>
  <si>
    <t>EDRADOUR BAROLOCASK 0,50/57,1</t>
  </si>
  <si>
    <t>EDRADOUR 12Y CALEDONIA 0,70/46</t>
  </si>
  <si>
    <t>EZRA BROOKS GREEN 0,75/40</t>
  </si>
  <si>
    <t>JEWEL OF RUSSIA 0,70/40</t>
  </si>
  <si>
    <t>CHAMP.VEUVE CLIQUOT 0,375</t>
  </si>
  <si>
    <t>BENRIACH 20Y 0,70/43</t>
  </si>
  <si>
    <t>CLYNELISH 12Y 0,70/46</t>
  </si>
  <si>
    <t>CLYNELISH DB.MATUR.0,70/46</t>
  </si>
  <si>
    <t>CHAMP.KRUG 0,75</t>
  </si>
  <si>
    <t>CHAMP.KRUG ROSE' 0,75</t>
  </si>
  <si>
    <t>BUFFALO TRACE 0,70/40</t>
  </si>
  <si>
    <t>TANQUERAY RANGPUR 1LT/41,3</t>
  </si>
  <si>
    <t>CIROC VODKA 0,70/40</t>
  </si>
  <si>
    <t>GORDON'S GIN 0,20/43</t>
  </si>
  <si>
    <t>J.WALKER DOUBLE BLACK 0,70/40</t>
  </si>
  <si>
    <t>FINLAGGAN 70/40</t>
  </si>
  <si>
    <t>BRUICHLADD.ORGANIC MVINT.70/46</t>
  </si>
  <si>
    <t>BELLS SPEC.RES.SIGNATURE 70/40</t>
  </si>
  <si>
    <t>ALCOOL  0,50/95</t>
  </si>
  <si>
    <t>ALCOOL  1/1 95</t>
  </si>
  <si>
    <t>ALCOOL  2/1 95</t>
  </si>
  <si>
    <t>BELVEDERE VODKA INTENSE 1/1 50</t>
  </si>
  <si>
    <t>BENCHMARK 0,70/40</t>
  </si>
  <si>
    <t>CROWN ROYAL BLACK 1/1 45</t>
  </si>
  <si>
    <t>GLEN CADAM 14Y 0,70/46</t>
  </si>
  <si>
    <t>MARTIN MILLER STRENGTH 70/45,2</t>
  </si>
  <si>
    <t>DALMORE TWEED/SPEY DREAM 70/40</t>
  </si>
  <si>
    <t>FABBRI SCIROPPO ANICE/SAMBUCO</t>
  </si>
  <si>
    <t>FABBRI LATTE MANDORLA 3X200</t>
  </si>
  <si>
    <t>FAMOUS GROUSE 0,75/43 12Y GOLD</t>
  </si>
  <si>
    <t>FAMOUS GROUSE 0,75/40</t>
  </si>
  <si>
    <t>FAMOUS GROUSE ISLAY CASK 70/40</t>
  </si>
  <si>
    <t>FAMOUS GROUSE 0,70/40</t>
  </si>
  <si>
    <t>FAMOUS GROUSE 12Y 1/1 43</t>
  </si>
  <si>
    <t>FAMOUS GROUSE 1,5 40</t>
  </si>
  <si>
    <t>FAMOUS GROUSE 1/1 40</t>
  </si>
  <si>
    <t>FAMOUS GROUSE 4,5/40</t>
  </si>
  <si>
    <t>FAMOUS GROUSE 12Y 70/40</t>
  </si>
  <si>
    <t>FOUR ROSES S.BARREL 0,70/43</t>
  </si>
  <si>
    <t>FOUR ROSES 1/1  40</t>
  </si>
  <si>
    <t>BERMUDEZ ANNIVERS.12Y 70/40</t>
  </si>
  <si>
    <t>FERROCHINA BISLERI 0,70/21</t>
  </si>
  <si>
    <t>FORDMAN W.BLENDED 1 LT 40gr</t>
  </si>
  <si>
    <t>FAMOUS GROUSE 2/1 40</t>
  </si>
  <si>
    <t>FOUR ROSES 0,70/40</t>
  </si>
  <si>
    <t>FUNDADOR BRANDY 70/38</t>
  </si>
  <si>
    <t>FOUR ROSES S.BARREL 0,70/50</t>
  </si>
  <si>
    <t>FAITTERCAIRN FIOR 0,70/42</t>
  </si>
  <si>
    <t>FORMIDABLE J.BLACK/RED 70/40</t>
  </si>
  <si>
    <t>FOUR ROSES SMALL BATCH 70/45</t>
  </si>
  <si>
    <t>FABBRI AMARENA 1 KG.GARNISH</t>
  </si>
  <si>
    <t>FABBRI AMARENE OPAL.0,600</t>
  </si>
  <si>
    <t>FABBRI CILIEGIE/UVA/ CHOC0,200 MINIEURO</t>
  </si>
  <si>
    <t>FABBRI LATTE MANDORLA BRIK 1LT</t>
  </si>
  <si>
    <t>FABBRI SCIROPPO LAT. MANDORLA</t>
  </si>
  <si>
    <t>FABBRI** AMARENE MAXIOPAL.1,2</t>
  </si>
  <si>
    <t>FABBRI AMARENE KG.0,400</t>
  </si>
  <si>
    <t>FABBRI FRAGOLE OPAL 0,600</t>
  </si>
  <si>
    <t>FABBRI SCIROPPO AMARENA/LIMONE</t>
  </si>
  <si>
    <t>FABBRI SCIROPPO ORZATA/CEDRATA</t>
  </si>
  <si>
    <t>FABBRI SCIROPPO MENTA/COCCO</t>
  </si>
  <si>
    <t>FABBRI CILIEGIE** VULCANO 0,37</t>
  </si>
  <si>
    <t>FABBRI AMARENA KG 1,25  LATTA</t>
  </si>
  <si>
    <t>BAILEYS CHOCO 0,500/15,7</t>
  </si>
  <si>
    <t>DIPLOMATICO WHITE RES.0,70/40</t>
  </si>
  <si>
    <t>TEQ.PATRON REPOSADO 70/40</t>
  </si>
  <si>
    <t>TEQ.PATRON SILVER 70/40</t>
  </si>
  <si>
    <t>TEQ.PATRON ANEJO 70/40</t>
  </si>
  <si>
    <t>DIPLOMATICO AMBASSADOR 70/47</t>
  </si>
  <si>
    <t>FABBRI SCIROPPO CHINOTTO</t>
  </si>
  <si>
    <t>FABBRI SCIROPPO LAMPONE</t>
  </si>
  <si>
    <t>FABBRI SCIROPPO FRAG/TAMARINDO</t>
  </si>
  <si>
    <t>BENRIACH 12Y 0,70/46 SMOKY TWE</t>
  </si>
  <si>
    <t>BENRIACH 17Y 0,70/46</t>
  </si>
  <si>
    <t>BENRIACH 17Y 0,70/50</t>
  </si>
  <si>
    <t>CENTENARIO GR.RESERV 25Y 70/40</t>
  </si>
  <si>
    <t>DAVIDOFF  XO 0,70/40</t>
  </si>
  <si>
    <t>DEWARS WHITE LABEL 1LT 40</t>
  </si>
  <si>
    <t>J.WALKER RED 0,20/40</t>
  </si>
  <si>
    <t>CACIQUE ANEJO 70/40</t>
  </si>
  <si>
    <t>CENTENARIO G.LEGADO 12Y 70/40</t>
  </si>
  <si>
    <t>J.WALKER 18Y PLATINUM  70/40</t>
  </si>
  <si>
    <t>BAILIE NICOL JARVIE 0,70/40</t>
  </si>
  <si>
    <t>CRYSTAL HEAD VODKA 70/40</t>
  </si>
  <si>
    <t>CRYSTAL HEAD 3 LT/40</t>
  </si>
  <si>
    <t>CRYSTAL HEAD 1,75/40</t>
  </si>
  <si>
    <t>CRYSTAL HEAD CONF.SHAKE/DRINK</t>
  </si>
  <si>
    <t>GOLD GIN 999,9 070/40</t>
  </si>
  <si>
    <t>SILENT POOL GIN 0,70/43</t>
  </si>
  <si>
    <t>BROCKMANS GIN 0,70/40</t>
  </si>
  <si>
    <t>OPAL NERA 0,70/30</t>
  </si>
  <si>
    <t>FABBRI AMARENA GEL KG.3,2</t>
  </si>
  <si>
    <t>FABBRI MIXIBAR SCIROPPI KG.1,3</t>
  </si>
  <si>
    <t>FLOR DE CANA BLACK 5Y 70/40</t>
  </si>
  <si>
    <t>FABBRI SCIROPPO GRANATINA/ROSA</t>
  </si>
  <si>
    <t>FLOR DE CANA CENTEN 12Y 70/40</t>
  </si>
  <si>
    <t>FLOR DE CANA GR.RES.7Y 70/40</t>
  </si>
  <si>
    <t>GRAPPA CAFFO LIQURIZ 0,50 IANN</t>
  </si>
  <si>
    <t>FERNET TONIC 0,70/40</t>
  </si>
  <si>
    <t>FERRARI PERLE' 0,750</t>
  </si>
  <si>
    <t>FERRARI BRUT 0,75</t>
  </si>
  <si>
    <t>GLEN FIDDICH 21Y 0,70/43,2</t>
  </si>
  <si>
    <t>GLEN CADAM 15Y 1LT/40</t>
  </si>
  <si>
    <t>GLEN GARIOCH 12Y 70/48</t>
  </si>
  <si>
    <t>GLEN KINCHIE DB.MATUR 1/1 43</t>
  </si>
  <si>
    <t>FLORIO CREMOVO 0,75 CL</t>
  </si>
  <si>
    <t>GLEN KINCHIE DBMAT. 0,70/43</t>
  </si>
  <si>
    <t>FLORIO SECCA/VECCHIA 75 CL</t>
  </si>
  <si>
    <t>GLAYVA 1/1 35</t>
  </si>
  <si>
    <t>GLEN LOSSIE 10Y 70/43</t>
  </si>
  <si>
    <t>GLEN FARCLAS 17Y 70/43</t>
  </si>
  <si>
    <t>FINLANDIA VODKA  1/1 40gr.</t>
  </si>
  <si>
    <t>FINLANDIA VODKA  0,70/40</t>
  </si>
  <si>
    <t>GLEN SCOTIA 12Y 0,70/40</t>
  </si>
  <si>
    <t>GLEN FIDDICH 30Y 0,70/40</t>
  </si>
  <si>
    <t>GLEN MORANGIE CELLAR 13 1/1 43</t>
  </si>
  <si>
    <t>GLEN MORANGIE WOOD 1/1 43</t>
  </si>
  <si>
    <t>GLEN DRONACH 12Y 0,70/43</t>
  </si>
  <si>
    <t>GLEN TURNER 1/1 40 gr</t>
  </si>
  <si>
    <t>GLEN TURNER 18Y 0,70/40</t>
  </si>
  <si>
    <t>GLEN GOYNE 10Y 0,70/40</t>
  </si>
  <si>
    <t>GLEN GARIOCH 12Y 1LT/43</t>
  </si>
  <si>
    <t>GRANT'S 0,70 40 gr</t>
  </si>
  <si>
    <t>GLEN GOYNE 10Y 1/1 40</t>
  </si>
  <si>
    <t>GLEN KEITH  10Y 0,70 43 gr</t>
  </si>
  <si>
    <t>GLEN ROTHES SELECT RES.0,70/43</t>
  </si>
  <si>
    <t>GLEN KINCHIE 10Y 0,70/43</t>
  </si>
  <si>
    <t>GLEN DRONACH 15Y 0,70/46</t>
  </si>
  <si>
    <t>GLEN MORANGIE 10Y 0,70/40</t>
  </si>
  <si>
    <t>GRANT'S 1,5 40g.</t>
  </si>
  <si>
    <t>GLEN FIDDICH 18Y 0,70/40</t>
  </si>
  <si>
    <t>GLEN FIDDICH 15Y 0,70/40</t>
  </si>
  <si>
    <t>GRANT'S 1/1 40g.</t>
  </si>
  <si>
    <t>GLEN FIDDICH 12Y 1/1 43</t>
  </si>
  <si>
    <t>GLEN FARCLAS 12Y 1/1 43</t>
  </si>
  <si>
    <t>GLEN FARCLAS 10Y 70/40</t>
  </si>
  <si>
    <t>GLEN GARIOCH 15Y 70/43</t>
  </si>
  <si>
    <t>GLEN FIDDICH LIQUEUR 0,50/40</t>
  </si>
  <si>
    <t>GLEN MORANGIE WOOD 0,70/43</t>
  </si>
  <si>
    <t>GLEN MORANGIE 10Y 1/1 40</t>
  </si>
  <si>
    <t>GLEN TURNER 12Y 0,70/40</t>
  </si>
  <si>
    <t>GLEN TURNER  8Y 0,70/40 CANIST</t>
  </si>
  <si>
    <t>GLEN FIDDICH 12Y 0,70/40</t>
  </si>
  <si>
    <t>GLEN LIVET 12Y 0,70/40</t>
  </si>
  <si>
    <t>GLEN GRANT 5Y 1/1 40</t>
  </si>
  <si>
    <t>GLEN LIVET 18Y 0,70/43</t>
  </si>
  <si>
    <t>GLEN GRANT 5Y 0,70/40</t>
  </si>
  <si>
    <t>GRAND MARNIER ROSSO 1/1 40 gr</t>
  </si>
  <si>
    <t>GRAND MARNIER ROSSO 0,70/40</t>
  </si>
  <si>
    <t>GRAND MARNIER JAUNE 0,70/40</t>
  </si>
  <si>
    <t>GALACAFFE' 0,70/30gr</t>
  </si>
  <si>
    <t>GLEN LIVET 15Y 0,70/40</t>
  </si>
  <si>
    <t>GET 27 VERT   1/1  21 gr</t>
  </si>
  <si>
    <t>GLEN MORANGIE 18Y 0,70/43</t>
  </si>
  <si>
    <t>GLEN LIVET 16Y 1/1 48 NADURRA</t>
  </si>
  <si>
    <t>GALLIANO LIQUORE 0,70/42,3</t>
  </si>
  <si>
    <t>GALLIANO SAMBUCA 0,70/38gr</t>
  </si>
  <si>
    <t>GLEN LIVET 15Y 1/1 43</t>
  </si>
  <si>
    <t>GLEN GRANT 10Y 0,70/40</t>
  </si>
  <si>
    <t>GLEN LIVET 21Y 0,70/43 CASK ST</t>
  </si>
  <si>
    <t>GIBSON GIN 1/1 37,5</t>
  </si>
  <si>
    <t>GORDON'S DRY GIN 1/1 40gr.</t>
  </si>
  <si>
    <t>GET 31 BIANCO 1/1   24gr.</t>
  </si>
  <si>
    <t>GILBEYS GIN 1/1 37,5 gr.</t>
  </si>
  <si>
    <t>GLEN ORD 25Y 0,70/58,3</t>
  </si>
  <si>
    <t>GLEN DRONACH 12Y 1/1 40</t>
  </si>
  <si>
    <t>GLEN DEVERON 10Y 70/40</t>
  </si>
  <si>
    <t>GRAPPA NONINO VUISINAR 0,70/41</t>
  </si>
  <si>
    <t>GRAPPA NONINO FRIULANA 0,70/43</t>
  </si>
  <si>
    <t>GRAPPA NONINO MOSCATO 0,70/41</t>
  </si>
  <si>
    <t>GRAPPA JULIA 70 38/40</t>
  </si>
  <si>
    <t>GRAPPA MARZADRO ASS 0,500/40</t>
  </si>
  <si>
    <t>GRAPPA FIOR DI VITE 0,70/40</t>
  </si>
  <si>
    <t>GRAPPA PIAVE 0,70/40</t>
  </si>
  <si>
    <t>GRAPPA POLINI CHARDONN 1/1 40</t>
  </si>
  <si>
    <t>GRAPPA POLINI CHARDONN 2/1 40</t>
  </si>
  <si>
    <t>GRAPPA NARDINI BIANCA 1/1 50gr</t>
  </si>
  <si>
    <t>GRAPPA NARDINI RUTA 1/1 43</t>
  </si>
  <si>
    <t>GRAPPA NARDINI RISER/ORO 50gr.</t>
  </si>
  <si>
    <t>GRAPPA NONINO FRAGOLINO 0,70</t>
  </si>
  <si>
    <t>GRAPPA NONINO VENDEMMIA 0,70</t>
  </si>
  <si>
    <t>GRAPPA RUFFINO DUCALE 0,50/43</t>
  </si>
  <si>
    <t>GRAPPA NONINO VENDEM RIS BARRQ</t>
  </si>
  <si>
    <t>GRAPPA NONINO OPTIMA 0,70/41</t>
  </si>
  <si>
    <t>GRAPPA NONINO TRAD.1LT 50/41</t>
  </si>
  <si>
    <t>GRAPPA NONINO SAUVIGNON/PROSEC</t>
  </si>
  <si>
    <t>GRAPPA POLI MIELE 50/35</t>
  </si>
  <si>
    <t>GRAPPA POLINI MIELE 0,50/35</t>
  </si>
  <si>
    <t>GRAPPA NONINO RUTA 0,70/43</t>
  </si>
  <si>
    <t>GRAPPA NO.MALV/REF/VIT UVA BCA</t>
  </si>
  <si>
    <t>GRAPPA NONINO TOK/CHARD/MERLOT</t>
  </si>
  <si>
    <t>GLEN ELGIN 12Y 0,70/43</t>
  </si>
  <si>
    <t>GLEN GARIOCH 15Y 1LT/43</t>
  </si>
  <si>
    <t>GLEN FIDDICH 15Y 0,70/51 CASK</t>
  </si>
  <si>
    <t>GLEN MORAY  8Y 0,70/40</t>
  </si>
  <si>
    <t>GLEN MORANGIE NECT/LASAN/Q.RUB LT.1 46GR</t>
  </si>
  <si>
    <t>GLEN MORAY 16Y 0,70/40</t>
  </si>
  <si>
    <t>GLEN MORAY 1984 0,70/40</t>
  </si>
  <si>
    <t>GANCIA AMERICANO 1/1</t>
  </si>
  <si>
    <t>GANCIA PINOT DI PINOT 75 CL</t>
  </si>
  <si>
    <t>GANCIA ASTI 75 CL</t>
  </si>
  <si>
    <t>GANCIA BLANC DE BLANC 0,75</t>
  </si>
  <si>
    <t>GANCIA***PROSECCO 0,75</t>
  </si>
  <si>
    <t>GANCIA ASTI MAGNUM 1,5</t>
  </si>
  <si>
    <t>GLEN GOYNE 14Y 1/1 40</t>
  </si>
  <si>
    <t>GLEN GOYNE 10Y 1/1 43</t>
  </si>
  <si>
    <t>GANCIA VERMOUTH  ASS. 1lt.</t>
  </si>
  <si>
    <t>GRAPPA CARP.MALVOLTI B.CA 0,70</t>
  </si>
  <si>
    <t>GRAPPA CARP.MALV.VECCHIA/RIS</t>
  </si>
  <si>
    <t>GR.ANDREADAPONTE PROSECCO 0,7</t>
  </si>
  <si>
    <t>GR.ANDREADAPONTE UVE BIANCHE</t>
  </si>
  <si>
    <t>GLEN GOYNE 17Y 0,70/43</t>
  </si>
  <si>
    <t>GLEN LIVET 18Y 1/1 43</t>
  </si>
  <si>
    <t>GLEN MORANGIE 0,70/46</t>
  </si>
  <si>
    <t>GRAND PECHER 0,70/20 GR</t>
  </si>
  <si>
    <t>GENEPY***DI SUSA BURDIN</t>
  </si>
  <si>
    <t>GLEN TURRET 10Y 0,70/40</t>
  </si>
  <si>
    <t>GLEN LIVET 12Y 1/1 40</t>
  </si>
  <si>
    <t>GLEN GOYNE 21Y 70/43</t>
  </si>
  <si>
    <t>GLEN CADAM 15Y 0,70/40</t>
  </si>
  <si>
    <t>GLEN ROTHES ROBUR RES. 1/1 40</t>
  </si>
  <si>
    <t>GLEN KINCHIE 12Y 1/1 43</t>
  </si>
  <si>
    <t>GRANT'S 1/1 43gr</t>
  </si>
  <si>
    <t>GARLABAN V.MARC PROV 70/43</t>
  </si>
  <si>
    <t>GARLABAN GR.RESERVE 70/*******</t>
  </si>
  <si>
    <t>GLEN DULLAN 12Y 0,70/43</t>
  </si>
  <si>
    <t>GORDON'S SLOE GIN 70/26 liqu</t>
  </si>
  <si>
    <t>GORDON'S DRY GIN 0,70/40</t>
  </si>
  <si>
    <t>GLEN MORAY 12Y 0,70/40</t>
  </si>
  <si>
    <t>GLEN DRONACH 18Y 0,70/46</t>
  </si>
  <si>
    <t>GLEN FIDDICH 12Y 1/1 40</t>
  </si>
  <si>
    <t>HUCKLEBERRY***** BOURB.0,70/40</t>
  </si>
  <si>
    <t>KILBEGGAN 0,70/40</t>
  </si>
  <si>
    <t>HENDRICKS GIN 0,70/41,4 maestr</t>
  </si>
  <si>
    <t>HIGHLAND PARK 12Y 0,70/40 VIKING</t>
  </si>
  <si>
    <t>HENNESSY XO 70/40</t>
  </si>
  <si>
    <t>HENNESSY VS 0,70/40</t>
  </si>
  <si>
    <t>HENNESSY VSOP PRIVILEGE 70/40</t>
  </si>
  <si>
    <t>HARVEY'S BRISTOL  1 LT</t>
  </si>
  <si>
    <t>HIGHLAND PARK 18Y 0,70/43</t>
  </si>
  <si>
    <t>HARVEY'S AMONTILLADO 1 LT</t>
  </si>
  <si>
    <t>HEATHER CREAM 1/1 17</t>
  </si>
  <si>
    <t>HEERING CHERRY LIQUEUR 70/24</t>
  </si>
  <si>
    <t>HERITER GUYOT*SCIROPPI ASS 1 L</t>
  </si>
  <si>
    <t>HERITER GUYOT CASSIS 0,70/15</t>
  </si>
  <si>
    <t>HIBIKY 17Y JAP.WHISKY 0,70/43</t>
  </si>
  <si>
    <t>HAVANA RHUM ANEJO RISER,70/40</t>
  </si>
  <si>
    <t>HAVANA RHUM 7Y 0,70 40gr.</t>
  </si>
  <si>
    <t>HAVANA RHUM 3Y 0,70/40</t>
  </si>
  <si>
    <t>HIS EMINENCE DE LA FORCE******</t>
  </si>
  <si>
    <t>HAVANA RHUM BLANCO 1/1 37,50</t>
  </si>
  <si>
    <t>HAVANA RHUM 3Y 1/1  40gr</t>
  </si>
  <si>
    <t>HAVANA RHUM ESPECIAL 1/1  40gr</t>
  </si>
  <si>
    <t>HAVANA CLUB BARREL PR 1LT/45</t>
  </si>
  <si>
    <t>HIGHLAND PARK 25Y 70/48,01</t>
  </si>
  <si>
    <t>IRISH MIST 0,70/35</t>
  </si>
  <si>
    <t>INCHGOWER 14Y 70/43</t>
  </si>
  <si>
    <t>INCHMURRIN 12Y 0,70/40</t>
  </si>
  <si>
    <t>HAKUSHU 12Y 0,70/43,0</t>
  </si>
  <si>
    <t>HAKUSHU 18Y 0,70/43,5</t>
  </si>
  <si>
    <t>HENNESSY VS 1LT 40</t>
  </si>
  <si>
    <t>IRISH MIST 1LT 35</t>
  </si>
  <si>
    <t>HAIG GOLD LABEL 1/1 43</t>
  </si>
  <si>
    <t>HAVANA RHUM ESPECIAL 0,70/40</t>
  </si>
  <si>
    <t>HIGHLAND PARK VINTAGE 1LT/40</t>
  </si>
  <si>
    <t>HIGHLAND PARK VINTAGE 0,70/40</t>
  </si>
  <si>
    <t>HAVANA RHUM 7Y ANEJO 1/1 40</t>
  </si>
  <si>
    <t>HINE H BY HINE VSOP 1/1 40</t>
  </si>
  <si>
    <t>ISLE OF JURA BARR/VINT 70/56,5</t>
  </si>
  <si>
    <t>JACK DANIEL'S ANNIV/BIRTH70/40</t>
  </si>
  <si>
    <t>KILKERRAN 0,70/46</t>
  </si>
  <si>
    <t>KNOCKANDO 15Y RICH.MATUR 70/43</t>
  </si>
  <si>
    <t>HENNESSY PARADIS 0,70/40</t>
  </si>
  <si>
    <t>HENNESSY RICHARD 0,70/40</t>
  </si>
  <si>
    <t>GREY GOOSE VODKA 70/40</t>
  </si>
  <si>
    <t>GREY GOOSE VODKA 1,5/40</t>
  </si>
  <si>
    <t>GREY GOOSE VODKA 3LT/40</t>
  </si>
  <si>
    <t>GLEN MORANGIE 25Y 0,70/43</t>
  </si>
  <si>
    <t>GLEN MORANGIE NEC/SAU/LAS70/46 QUINTA RUBAN</t>
  </si>
  <si>
    <t>GORDON'S DRY GIN 1/1 37,5gr</t>
  </si>
  <si>
    <t>HAZELBURN 12Y 0,70/46</t>
  </si>
  <si>
    <t>ABERLOUR 10Y 1/1 40</t>
  </si>
  <si>
    <t>JACK DANIEL'S HONEY 0,70/35</t>
  </si>
  <si>
    <t>CAPT.MORGAN SP.GOLD 0,70/35</t>
  </si>
  <si>
    <t>BUSHMILL'S 400th ANNIV.0,75/43</t>
  </si>
  <si>
    <t>LAPHROAIG TRIPLE WOOD 70/48</t>
  </si>
  <si>
    <t>CRUZ PORTO VINTAGE 2001 LBV 75</t>
  </si>
  <si>
    <t>GREY GOOSE VODKA 1/1 40</t>
  </si>
  <si>
    <t>JACK DANIEL'S MAST DIST.1LT 43</t>
  </si>
  <si>
    <t>BACARDI MOJITO/PINAC0,70/14,9</t>
  </si>
  <si>
    <t>GORDON'S CRIS CUCUMB 0,70/37,5</t>
  </si>
  <si>
    <t>KEGLEVICH VODKA FRUTTA 1LT</t>
  </si>
  <si>
    <t>CHAMP.RUINART BLANC DE BLANC</t>
  </si>
  <si>
    <t>CHAMP.MOET CHANDON NECTAR 75</t>
  </si>
  <si>
    <t>FAMOUS GROUSE SNOW 70/40</t>
  </si>
  <si>
    <t>J &amp; B 12Y 0,70  40gr</t>
  </si>
  <si>
    <t>ISLAY MIST 12Y 1/1 40</t>
  </si>
  <si>
    <t>ISLAY MIST 17Y 1/1 40</t>
  </si>
  <si>
    <t>CHAMP.MOET ICE IMPERIAL 0,75</t>
  </si>
  <si>
    <t>J.WALKER BLU K.GEORGE V 70/43</t>
  </si>
  <si>
    <t>TANQUERAY STER. VODKA 1/1 40</t>
  </si>
  <si>
    <t>FILLIERS DRY GIN 0,50/46</t>
  </si>
  <si>
    <t>J.WALKER GOLD RESERVE 1/1 40</t>
  </si>
  <si>
    <t>TANQUERAY RANGPUR 0,70/41,3</t>
  </si>
  <si>
    <t>BEEFEATER 24  0,70/45</t>
  </si>
  <si>
    <t>HASWELL LONDON  GIN 0,70/47</t>
  </si>
  <si>
    <t>ISH LONDON DRY GIN 0,70/41</t>
  </si>
  <si>
    <t>MASCARO GIN 0,70/40</t>
  </si>
  <si>
    <t>RUSSIAN STANDARD 3 LT 40</t>
  </si>
  <si>
    <t>CHASE GIN 0,70/40</t>
  </si>
  <si>
    <t>CIROC VODKA  1/1 40</t>
  </si>
  <si>
    <t>JIM BEAM CHOISE 70/40</t>
  </si>
  <si>
    <t>JIM BEAM RYE 0,70/40</t>
  </si>
  <si>
    <t>JIM BEAM 7Y 70/45 DIST SERIES</t>
  </si>
  <si>
    <t>JIM BEAM 8Y 1/1 43 BLACK</t>
  </si>
  <si>
    <t>JAMESON GOLD 0,70/40</t>
  </si>
  <si>
    <t>JIM BEAM RED STAG 1/1 40</t>
  </si>
  <si>
    <t>JACK DANIEL'S 3 LT/40</t>
  </si>
  <si>
    <t>J.WALKER BLACK 12Y 1/1 40</t>
  </si>
  <si>
    <t>J.WALKER BLACK 12Y 0,75/43</t>
  </si>
  <si>
    <t>J &amp; B  1/1  43gr</t>
  </si>
  <si>
    <t>J.WALKER RED 1/1 43gr</t>
  </si>
  <si>
    <t>J.WALKER BLACK 12Y 1/1 43</t>
  </si>
  <si>
    <t>J.WALKER BLACK 12Y 1,5/43</t>
  </si>
  <si>
    <t>J.WALKER BLACK 12Y 4,5/43</t>
  </si>
  <si>
    <t>J.WALKER BLU 70/40</t>
  </si>
  <si>
    <t>J.WALKER*** 18Y GOLD  70/40</t>
  </si>
  <si>
    <t>J.WALKER 15Y GREEN 70/43</t>
  </si>
  <si>
    <t>J.WALKER RED 4,5 40gr</t>
  </si>
  <si>
    <t>J.WALKER BLACK 12Y 2LT 40</t>
  </si>
  <si>
    <t>J.WALKER SWING 0,70/43</t>
  </si>
  <si>
    <t>J.WALKER BLACK 12Y 0,70/40</t>
  </si>
  <si>
    <t>J.WALKER RED 0,70 40g.</t>
  </si>
  <si>
    <t>J.WALKER RED 1/1 40gr.</t>
  </si>
  <si>
    <t>J.WALKER RED 2/1 40gr.</t>
  </si>
  <si>
    <t>J &amp; B  0,70 40gr.</t>
  </si>
  <si>
    <t>J &amp; B  1/1  40gr.</t>
  </si>
  <si>
    <t>J &amp; B  1,5  40gr.</t>
  </si>
  <si>
    <t>JAMESON 1/1 40</t>
  </si>
  <si>
    <t>JAMESON 12Y 1/1 40gr</t>
  </si>
  <si>
    <t>JAMESON 0,70 40</t>
  </si>
  <si>
    <t>JACK DANIEL'S BARREL 0,70/45</t>
  </si>
  <si>
    <t>JACK DANIEL'S 1,5   40 gr.</t>
  </si>
  <si>
    <t>JACK DANIEL'S 0,70  40gr.</t>
  </si>
  <si>
    <t>JACK DANIEL'S GENTLEMAN 70/40</t>
  </si>
  <si>
    <t>JAMESON 12Y 70c.40gr.</t>
  </si>
  <si>
    <t>KNOCKANDO 12Y 0,70 43</t>
  </si>
  <si>
    <t>JIM BEAM 1/1 40 gr.</t>
  </si>
  <si>
    <t>JACK DANIEL'S 1/1   40 gr</t>
  </si>
  <si>
    <t>JACK DANIEL'S GOLDMETAL 1,5/45</t>
  </si>
  <si>
    <t>JACK DANIEL'S GENTLEMAN 1/1 40</t>
  </si>
  <si>
    <t>JACK DANIEL'S SCEN.LYNCHB.1L43</t>
  </si>
  <si>
    <t>JAGERMEISTER 1 lt  35 gr</t>
  </si>
  <si>
    <t>J.WALKER 15Y GREEN 1/1 43 gr.</t>
  </si>
  <si>
    <t>JACK DANIEL'S GOLDMETAL 1LT 43</t>
  </si>
  <si>
    <t>KNOCKANDO 18Y 0,70/43</t>
  </si>
  <si>
    <t>KING'S LEGEND 1/1 43gr</t>
  </si>
  <si>
    <t>KAUFFMAN HARD/SOFT 70/40</t>
  </si>
  <si>
    <t>KNOCKANDO 21Y MAST.RES. 70/43</t>
  </si>
  <si>
    <t>ILLYQUORE 0,70/28</t>
  </si>
  <si>
    <t>KAHLUA 0,70/20gr</t>
  </si>
  <si>
    <t>KAHLUA 1/1  16gr.</t>
  </si>
  <si>
    <t>ISLE OF JURA 16Y 0,70/40</t>
  </si>
  <si>
    <t>ISLE OF JURA 10Y 0,70/40</t>
  </si>
  <si>
    <t>ISLE OF JURA 21Y 0,70/40</t>
  </si>
  <si>
    <t>ISLE OF JURA 10Y 1/1 40</t>
  </si>
  <si>
    <t>ISLE OF JURA 18Y 0,70/40</t>
  </si>
  <si>
    <t>ISLE OF JURA SUPERSTIT.70/43</t>
  </si>
  <si>
    <t>ISLE OF JURA 16Y 1/1 40 DURACH</t>
  </si>
  <si>
    <t>JANOT PASTIS BLU 0,70/45</t>
  </si>
  <si>
    <t>JANOT PASTIS 1 LT. 45 gr.</t>
  </si>
  <si>
    <t>JANOT PASTIS 1,5   45 gr.</t>
  </si>
  <si>
    <t>JANOT PASTIS 3lt.45gr.JEROBOAM</t>
  </si>
  <si>
    <t>JANOT PASTIS 2lt. 45gr</t>
  </si>
  <si>
    <t>JANOT PASTIS BIO 0,70/45******</t>
  </si>
  <si>
    <t>ISLE OF JURA SUPERSTIT.1/1 43</t>
  </si>
  <si>
    <t>JANOT WILLIAM 0,70/44********</t>
  </si>
  <si>
    <t>JANOT PASTIS CITR/ORAN 0,7****</t>
  </si>
  <si>
    <t>KNAPPOGUE CASTLE 0,70/40</t>
  </si>
  <si>
    <t>LICOR 43 0,70/31</t>
  </si>
  <si>
    <t>JOHN BARR BLACK 70/40</t>
  </si>
  <si>
    <t>ISLE OF JURA PROPHECY 0,70/46</t>
  </si>
  <si>
    <t>ISLE OF JURA 10Y 0,75/43</t>
  </si>
  <si>
    <t>KRUPNICK VODKA 0,70/40</t>
  </si>
  <si>
    <t>J &amp; B 15Y 1/1 40gr</t>
  </si>
  <si>
    <t>JACK DANIEL'S SILVER SELE70/50</t>
  </si>
  <si>
    <t>JIM BEAM SIGNATURE 1/1 44,5</t>
  </si>
  <si>
    <t>JAMESON 18Y 0,70/40</t>
  </si>
  <si>
    <t>JIM BEAM DEVIL'S CUT 0,70/45</t>
  </si>
  <si>
    <t>JACK DANIEL'S WHITERAB.0,70/43</t>
  </si>
  <si>
    <t>JIM BEAM HONEY 0,70/35</t>
  </si>
  <si>
    <t>JACK&amp;COLA 0,275/6</t>
  </si>
  <si>
    <t>CACHACA 51 1LT 40</t>
  </si>
  <si>
    <t>HAVANA RHUM BLANCO 0,70 37,5</t>
  </si>
  <si>
    <t>BORDIGA GENEPY 0,70/38</t>
  </si>
  <si>
    <t>ABERLOUR 15Y 70/43 CASK RES.</t>
  </si>
  <si>
    <t>AUCHENTOSHAN SPRINGW.1/1 40</t>
  </si>
  <si>
    <t>CARDHU 15Y 70/40</t>
  </si>
  <si>
    <t>HIGHLAND PARK PREMIER CH.70/40</t>
  </si>
  <si>
    <t>MAYFAIR LONDON DRY GIN 70/40</t>
  </si>
  <si>
    <t>PARFAIT AMOUR 0,70/25</t>
  </si>
  <si>
    <t>VILLAMASSA LIMONCELLO 1/1 30</t>
  </si>
  <si>
    <t>VILLAMASSA CR.LIMONC.0,70/17</t>
  </si>
  <si>
    <t>BULLDOG GIN 0,70/40</t>
  </si>
  <si>
    <t>HIBIKY HARMONY 0,70/43</t>
  </si>
  <si>
    <t>CRYSTAL HEAD 50TH ROLL.S 70/40</t>
  </si>
  <si>
    <t>GENEPY VERTOSAN 0,70/35</t>
  </si>
  <si>
    <t>GRANT'S 2 LT 40gr</t>
  </si>
  <si>
    <t>JACK DANIEL'S SINATRA 1/1 45</t>
  </si>
  <si>
    <t>GLEN LIVET 25Y  0,70/43</t>
  </si>
  <si>
    <t>PINKY VODKA 0,70/40</t>
  </si>
  <si>
    <t>TOGOUCHI 12Y 0,70/40</t>
  </si>
  <si>
    <t>ISLE OF JURA 12Y 0,70/46</t>
  </si>
  <si>
    <t>BACARDI LIMON 1/1 32</t>
  </si>
  <si>
    <t>SEVEN TIKI 0,70/40</t>
  </si>
  <si>
    <t>FLOR DE CANA CENTEN 18Y 70/40</t>
  </si>
  <si>
    <t>BOTANIST DRY GIN 1/1 46</t>
  </si>
  <si>
    <t>PIMMS BLACKBERRY&amp;ELDEFL.1LT 20</t>
  </si>
  <si>
    <t>SINGLETON 12Y 70/40</t>
  </si>
  <si>
    <t>TYRCONELL 1/1 40</t>
  </si>
  <si>
    <t>WRAY &amp; NEPHEW'S 70/63</t>
  </si>
  <si>
    <t>GLEN MORAY CLASSIC 0,70/40</t>
  </si>
  <si>
    <t>LONGROW 10Y 100 PROOF 0,70/57</t>
  </si>
  <si>
    <t>LONGROW 10Y C V 0,70/46</t>
  </si>
  <si>
    <t>LITTLEMILL 12Y 0,70/40</t>
  </si>
  <si>
    <t>LEDAIG 10Y 0,70/43</t>
  </si>
  <si>
    <t>LONGMORN 16Y 0,70/48</t>
  </si>
  <si>
    <t>LONGMORN 15Y 1/1  45 gr</t>
  </si>
  <si>
    <t>LAPHROAIG 10Y 1/1 43 gr</t>
  </si>
  <si>
    <t>LONGMORN 15Y 0,70 45 gr.</t>
  </si>
  <si>
    <t>LONG JOHN 1/1 40 gr.</t>
  </si>
  <si>
    <t>LONG JOHN 1,5 40 gr</t>
  </si>
  <si>
    <t>LONG JOHN 0,70/40</t>
  </si>
  <si>
    <t>LAPHROAIG 15Y 0,70/43</t>
  </si>
  <si>
    <t>LAPHROAIG 10Y 0,70/40</t>
  </si>
  <si>
    <t>LINKWOOD 12Y 0,70/43</t>
  </si>
  <si>
    <t>LAPHROAIG QUARTER CASK 0,70/48</t>
  </si>
  <si>
    <t>LABEL 5 1,5 40 gr.</t>
  </si>
  <si>
    <t>LABEL 5 1/1 40 gr</t>
  </si>
  <si>
    <t>LAGAVULLIN 16Y 0,70/43</t>
  </si>
  <si>
    <t>LABEL 5 12Y 0,70 40gr</t>
  </si>
  <si>
    <t>LAPHROAIG 10Y CASKSTR.70/58,3</t>
  </si>
  <si>
    <t>LABEL 5 2/1 40 gr</t>
  </si>
  <si>
    <t>LONG JOHN 2/1 40 gr</t>
  </si>
  <si>
    <t>LARIOS BRANDY 0,70/40</t>
  </si>
  <si>
    <t>LARIOS GIN 1/1  37,5 gr</t>
  </si>
  <si>
    <t>ROYAL LOCHNAGAR 12Y 0,70/40</t>
  </si>
  <si>
    <t>LUIS FELIPE BRANDY 0,70/40</t>
  </si>
  <si>
    <t>LAPHROAIG 15Y 0,75/43</t>
  </si>
  <si>
    <t>LAMESINTHE 0,70 45 GR.</t>
  </si>
  <si>
    <t>LUXARDO SAMBUCA DEI CESARI0,70</t>
  </si>
  <si>
    <t>LUXARDO PASSIONE NERA 0,70</t>
  </si>
  <si>
    <t>LANCUT VODKA 0,50  38 gr.</t>
  </si>
  <si>
    <t>LOU GARAGAI  0,70/45</t>
  </si>
  <si>
    <t>LAPHROAIG QUARTER CASK 1/1 48</t>
  </si>
  <si>
    <t>LAGAVULLIN DB.MAT.DIST 70/43</t>
  </si>
  <si>
    <t>LOCHAN ORA 70/35</t>
  </si>
  <si>
    <t>LAPHROAIG 10Y 0,35/40</t>
  </si>
  <si>
    <t>LAPHROAIG 10Y 1/1 40</t>
  </si>
  <si>
    <t>LAPHROAIG TRIPLE WOOD 1LT 48</t>
  </si>
  <si>
    <t>LAMBS NAVY RHUM 1/1 40</t>
  </si>
  <si>
    <t>LAPHROAIG 25Y 70/40</t>
  </si>
  <si>
    <t>LOGAN DE LUXE 12Y 1/1 40</t>
  </si>
  <si>
    <t>LEGENDARIO 7Y 0,70/34</t>
  </si>
  <si>
    <t>LILIBEO MARSALA ASS. 1/1</t>
  </si>
  <si>
    <t>LA MAUNY RHUM DORE' 1/1 40</t>
  </si>
  <si>
    <t>LA MAUNY RHUM**7Y 0,70/45</t>
  </si>
  <si>
    <t>LA MAUNY RHUM 3Y 0,70/45</t>
  </si>
  <si>
    <t>LA MAUNY RHUM BLANC 1 LT/50</t>
  </si>
  <si>
    <t>LA MAUNY RHUM**BLANC 0,70/50</t>
  </si>
  <si>
    <t>LONGROW 14Y 70/46</t>
  </si>
  <si>
    <t>LONGROW  7Y 0,70/55,8</t>
  </si>
  <si>
    <t>LEGENDARIO ANEJO 0,70/40</t>
  </si>
  <si>
    <t>LAPHROAIG 18Y 0,70/48</t>
  </si>
  <si>
    <t>LONDON DRY GIN N.3 0,70/46</t>
  </si>
  <si>
    <t>LEDAIG 10Y 0,70/46,3</t>
  </si>
  <si>
    <t>LABEL 5 18Y 0,70/40</t>
  </si>
  <si>
    <t>REDBREAST 15Y 0,70/46</t>
  </si>
  <si>
    <t>SPRINGBANK 18Y 0,70/46</t>
  </si>
  <si>
    <t>STOLICHNAYA VODKA 0,70/40</t>
  </si>
  <si>
    <t>CHAMP.VEUVE CLIQUOT ROSE VINTA</t>
  </si>
  <si>
    <t>BANKES GIN 1/1 40</t>
  </si>
  <si>
    <t>CAMPARI ORANGE PASSION</t>
  </si>
  <si>
    <t>MONKEY 47 GIN 0,50/47</t>
  </si>
  <si>
    <t>BOTANIC GIN 0,70/40</t>
  </si>
  <si>
    <t>PINK 47 GIN 0,70/47</t>
  </si>
  <si>
    <t>AKASHI WHITE 50/40</t>
  </si>
  <si>
    <t>BRUICHLADDICH SCOT.BARL 70/50</t>
  </si>
  <si>
    <t>BRUICHLADDICH SCOT.BARL 1/1 50 ORGANIC</t>
  </si>
  <si>
    <t>J &amp; B 3 LT.43</t>
  </si>
  <si>
    <t>PORT CHARLOTTE SCOT.BARL70/50</t>
  </si>
  <si>
    <t>REAL MACKENZIE 70/40</t>
  </si>
  <si>
    <t>SHERIDAN'S 0,50/15,5</t>
  </si>
  <si>
    <t>LAPHROAIG QA CASK 1/1 40</t>
  </si>
  <si>
    <t>MARTINI CHINA 0,70  25</t>
  </si>
  <si>
    <t>J.WALKER GOLD RESERVE 70/40</t>
  </si>
  <si>
    <t>SINGLETON SUNRAY 70/40</t>
  </si>
  <si>
    <t>BOWMORE BLACK ROCK 1/1 40</t>
  </si>
  <si>
    <t>BUSHMILL'S 400th ANNIV.0,75/46</t>
  </si>
  <si>
    <t>GATTA BRUT FRANCIACORTA ,075</t>
  </si>
  <si>
    <t>RONER WILLIAMS 70/40</t>
  </si>
  <si>
    <t>RONER WILLIAMS CON PERA 70/38</t>
  </si>
  <si>
    <t>RONER SLIVOVITZ 70/40</t>
  </si>
  <si>
    <t>MIDDLETON VERY RARE 0,70/40</t>
  </si>
  <si>
    <t>MANNOCHMORE 12Y 0,70/43</t>
  </si>
  <si>
    <t>TEQ.ESPINOZA 0,70/35</t>
  </si>
  <si>
    <t>ISLAY MIST 17Y 0,70/40</t>
  </si>
  <si>
    <t>HAVANA CLUB SEL.MAESTROS 70/45</t>
  </si>
  <si>
    <t>TALISKER PORT RUIGHE 0,70/45,8</t>
  </si>
  <si>
    <t>MATUSALEM RHUM 10Y 70/40 CLASS</t>
  </si>
  <si>
    <t>MATUSALEM RHUM PLATINO 0,70/40</t>
  </si>
  <si>
    <t>MATUSALEM RHUM 15Y G.RIS70/40</t>
  </si>
  <si>
    <t>GRAPPA FINE BOURGOGNE CONTI</t>
  </si>
  <si>
    <t>MATUSALEM RHUM  7Y 70/40</t>
  </si>
  <si>
    <t>MATUSALEM RHUM  5Y 70/40</t>
  </si>
  <si>
    <t>MACALLAN   1851 0,70/41,3</t>
  </si>
  <si>
    <t>MEZCAL CON GUSANO 0,70/38</t>
  </si>
  <si>
    <t>FICI MARSALA RISERVA 0,75</t>
  </si>
  <si>
    <t>FICI VERMOUTH  1/1</t>
  </si>
  <si>
    <t>FICI CREMOVO 2/1</t>
  </si>
  <si>
    <t>FICI VERMOUTH  2/1</t>
  </si>
  <si>
    <t>FICI VINO AROM.ASS 2/1</t>
  </si>
  <si>
    <t>FICI VINI LIQUOR ASS.</t>
  </si>
  <si>
    <t>FICI SECCA 2/1</t>
  </si>
  <si>
    <t>FICI SECCA 1/1</t>
  </si>
  <si>
    <t>FICI VINO AROM.ASS 1/1</t>
  </si>
  <si>
    <t>FICI CREMOVO 1/1</t>
  </si>
  <si>
    <t>FICI MARSALA SUPER. 75</t>
  </si>
  <si>
    <t>MACALLAN 18Y 0,75/43</t>
  </si>
  <si>
    <t>MACALLAN  7Y 1LT/40</t>
  </si>
  <si>
    <t>MAKERS MARK 1/1 45</t>
  </si>
  <si>
    <t>MACALLAN 10Y 0,70/40</t>
  </si>
  <si>
    <t>MACALLAN 15Y 0,70/43</t>
  </si>
  <si>
    <t>MACALLAN 12Y DOUBLE CASK 70/40</t>
  </si>
  <si>
    <t>MACALLAN 10Y 1/1 58,4</t>
  </si>
  <si>
    <t>MACALLAN 18Y 0,70/43</t>
  </si>
  <si>
    <t>MACALLAN 12Y 1/1 40gr E SELECT OACK</t>
  </si>
  <si>
    <t>MACALLAN TRAVEL RANGE 0,50/40</t>
  </si>
  <si>
    <t>MACALLAN 16Y 0,70/46</t>
  </si>
  <si>
    <t>MACALLAN 17Y 0,70/46</t>
  </si>
  <si>
    <t>MONTENEGRO AMARO 1/1 23gr</t>
  </si>
  <si>
    <t>MELLOW CORN 0,70/50</t>
  </si>
  <si>
    <t>METAXA GRANDE FINE 70/40</t>
  </si>
  <si>
    <t>MADEIRA  CRUZ 75cl. 17g.</t>
  </si>
  <si>
    <t>MIDORI LIQUORE MELON 0,50/20</t>
  </si>
  <si>
    <t>MALAGA CRUZ  75cl.15g.</t>
  </si>
  <si>
    <t>MARIE BRIZARD 0,70 25g.</t>
  </si>
  <si>
    <t>MOLINARI SAMBUCA CAFFE' 0,70/3</t>
  </si>
  <si>
    <t>MARIE BRIZARD 1/1 25gr</t>
  </si>
  <si>
    <t>MARIE BRIZARD CR.APRIC 70/20,5</t>
  </si>
  <si>
    <t>MANDARIN NAPOLEON 0,70/38</t>
  </si>
  <si>
    <t>MACALLAN  8Y 0,70/40</t>
  </si>
  <si>
    <t>MOLINARI SAMBUCA 0,70 42g.</t>
  </si>
  <si>
    <t>MALIBU' 1/1 21 gr</t>
  </si>
  <si>
    <t>MALIBU' 0,70/21</t>
  </si>
  <si>
    <t>MANDARINETTO ISOLAB. 70/28</t>
  </si>
  <si>
    <t>METAXA BRANDY 5 STELLE 70/38</t>
  </si>
  <si>
    <t>METAXA BRANDY 7 STELLE 70/40</t>
  </si>
  <si>
    <t>MOSKOVSKAYA 1/1 37,5</t>
  </si>
  <si>
    <t>METAXA BRANDY 3 STELLE 70/38</t>
  </si>
  <si>
    <t>MARTELL EXTRA 0,70/40</t>
  </si>
  <si>
    <t>MARTELL XO 0,70/40</t>
  </si>
  <si>
    <t>MARTELL ODYS 0,70/40</t>
  </si>
  <si>
    <t>MARTELL NAPOLEON 0,70 40</t>
  </si>
  <si>
    <t>MARTELL V.S. 0,70 40g.</t>
  </si>
  <si>
    <t>MARTELL VSOP  0,70/40</t>
  </si>
  <si>
    <t>MIRTO DI SARDEGNA ROSSO 70/32</t>
  </si>
  <si>
    <t>MIDORI LIQUORE MELON 1/1 20</t>
  </si>
  <si>
    <t>MARTELL V.S. 1/1 40gr</t>
  </si>
  <si>
    <t>MAGALES PORTO  1/1  19 gr.</t>
  </si>
  <si>
    <t>MIDORI LIQUORE MELON 0,70/20</t>
  </si>
  <si>
    <t>MARTINI MOSCATO D'ASTI BLU 75</t>
  </si>
  <si>
    <t>MARTINI BITTER 1/1</t>
  </si>
  <si>
    <t>MARTINI GOLD 0,70/18</t>
  </si>
  <si>
    <t>MARTINI VTH ROSSO 1/1</t>
  </si>
  <si>
    <t>MARTINI VTH BIANCO 1/1</t>
  </si>
  <si>
    <t>MARTINI VTH DRY 1/1</t>
  </si>
  <si>
    <t>MARTINI VTH ROSATO  1/1</t>
  </si>
  <si>
    <t>MARTINI ***CHINA 0,70  31g.</t>
  </si>
  <si>
    <t>MOSKOVSKAYA 1/1 38</t>
  </si>
  <si>
    <t>MARTINI ASTI SPUMANTE 75 CL</t>
  </si>
  <si>
    <t>MARTINI CHINA 1 LT  31gr.</t>
  </si>
  <si>
    <t>MARTINI ***MAGICI ISTANTI 75</t>
  </si>
  <si>
    <t>MARTINI SODA 10 cl 8 gr</t>
  </si>
  <si>
    <t>OLD NICK PLANTEUR 70 CL 16 GR.</t>
  </si>
  <si>
    <t>MAKERS MARK RED 0,70/45</t>
  </si>
  <si>
    <t>MARTINI VTH ROSSO 1,5</t>
  </si>
  <si>
    <t>MARTINI VTH BIANCO 1,5</t>
  </si>
  <si>
    <t>MARTINI RIESLING BLU 0,75</t>
  </si>
  <si>
    <t>MARTINI PROSECCO BLU 0,75</t>
  </si>
  <si>
    <t>MALECON 25Y 0,70/40</t>
  </si>
  <si>
    <t>MARTELL CORDON BLEU 0,70/40</t>
  </si>
  <si>
    <t>MOLINARI SAMBUCA 1/1 40gr</t>
  </si>
  <si>
    <t>MARTELL VSOP 1 LT 40</t>
  </si>
  <si>
    <t>MOUNT GAY EXTRA OLD 1/1 43</t>
  </si>
  <si>
    <t>MOUNT GAY ECLIPSE 0,70/40</t>
  </si>
  <si>
    <t>MARTIN MILLER GIN 0,70/40</t>
  </si>
  <si>
    <t>MOUNT GAY ECLIPSE SCURO1/1 40g</t>
  </si>
  <si>
    <t>MOUNT GAY ECLIPSE BIANC 1/1 40</t>
  </si>
  <si>
    <t>MYER'S RHUM ORIG DARK 1/1 40</t>
  </si>
  <si>
    <t>MYER'S RHUM 0,75/40</t>
  </si>
  <si>
    <t>MYER'S RHUM 0,70/40</t>
  </si>
  <si>
    <t>METAXA GR OLYMPIC RES 70/40</t>
  </si>
  <si>
    <t>MOZART GOLD 0,50/17</t>
  </si>
  <si>
    <t>MAC CROWN W.0,70/40</t>
  </si>
  <si>
    <t>MACALLAN 35Y 1968 0,70/40,2</t>
  </si>
  <si>
    <t>MACALLAN 35Y 1969 0,70/45,4</t>
  </si>
  <si>
    <t>MACALLAN   1988 0,70/40</t>
  </si>
  <si>
    <t>MACALLAN   1996 0,70/40</t>
  </si>
  <si>
    <t>MACALLAN 25Y 0,70/43</t>
  </si>
  <si>
    <t>MACALLAN MAKER'S ED.1/1 42,8</t>
  </si>
  <si>
    <t>MACALLAN 21Y 0,70/43</t>
  </si>
  <si>
    <t>MORTLACH 16Y 70/43</t>
  </si>
  <si>
    <t>MACALLAN   2002 SPEYMALT 70/43</t>
  </si>
  <si>
    <t>MARTINEZ SUPERIORE RISERVA</t>
  </si>
  <si>
    <t>BACARDI CARTA BLANCA 0,70 37,5</t>
  </si>
  <si>
    <t>MARTINI ROYAL ASSORT 0,75</t>
  </si>
  <si>
    <t>CHAMP.CRISTAL ROSE' 0,75</t>
  </si>
  <si>
    <t>RAMOS PINTO RUBY PORTO 0,75</t>
  </si>
  <si>
    <t>RAMOS PINTO WHITE PORTO 0,75</t>
  </si>
  <si>
    <t>GRAHAM PORTO LBV 0,75</t>
  </si>
  <si>
    <t>FABBRI SCIROPPO COLA/PAPAYA</t>
  </si>
  <si>
    <t>PAMPERO BIANCO 1/1 37,5</t>
  </si>
  <si>
    <t>STRATHISLA 12Y 0,70/40</t>
  </si>
  <si>
    <t>GLEN FARCLAS 105 CASK 1/1 60</t>
  </si>
  <si>
    <t>GLEN GOYNE 15Y 0,70/43</t>
  </si>
  <si>
    <t>TEQ.*****CUERVO 1/1 40</t>
  </si>
  <si>
    <t>MACALLAN ESTATE RES. 70/45,7</t>
  </si>
  <si>
    <t>LAPHROAIG CUAN MOR 0,70/48</t>
  </si>
  <si>
    <t>NEGA FULO CACHACA 1/1  43</t>
  </si>
  <si>
    <t>LAPHROAIG PX CASK 1LT 48</t>
  </si>
  <si>
    <t>NEGRITA RHUM 2 LT 37,5 BIANCO</t>
  </si>
  <si>
    <t>NEGRITA RHUM 1/1 37,5   SCURO</t>
  </si>
  <si>
    <t>NEGRITA RHUM 1/1 40**    SCURO</t>
  </si>
  <si>
    <t>NEGRITA RHUM 1/1 37,5   BIANCO</t>
  </si>
  <si>
    <t>NOILLY PRAT DRY   1/1 18g.</t>
  </si>
  <si>
    <t>NONINO QUINTESSENTIA 0,70/35</t>
  </si>
  <si>
    <t>NIKKA FROM THE BARREL 0,50/51,</t>
  </si>
  <si>
    <t>CAPTAIN GIN 1/1 40</t>
  </si>
  <si>
    <t>PRISKAIA VODKA 1/1 40</t>
  </si>
  <si>
    <t>THOMAS JEFFERSON 1/1 40</t>
  </si>
  <si>
    <t>RIVER QUEEN 1/1 40</t>
  </si>
  <si>
    <t>MAITRE PIERRE WILLIAM 70/40</t>
  </si>
  <si>
    <t>MAITRE PIERRE MIRABELLE 70/40</t>
  </si>
  <si>
    <t>MAITRE PIERRE QUETSCHE 70/40</t>
  </si>
  <si>
    <t>MAITRE PIERRE KIRSH 70/40</t>
  </si>
  <si>
    <t>MAITRE PIERRE FRAMBOISE 70/40</t>
  </si>
  <si>
    <t>MAITRE PIERRE PRUNE 70/42</t>
  </si>
  <si>
    <t>CALVADOS PERE PREAUX 70/40</t>
  </si>
  <si>
    <t>LAPHROAIG SELECT 0,70/40</t>
  </si>
  <si>
    <t>DICTADOR 20Y 0,70/40</t>
  </si>
  <si>
    <t>BROKER'S GIN 0,70/40</t>
  </si>
  <si>
    <t>YAMAZAKI DIST.RESERVE0,70/43</t>
  </si>
  <si>
    <t>LICOR 43  1/1 31</t>
  </si>
  <si>
    <t>FLOR DE CANA GR.RES.7Y 1/1 40</t>
  </si>
  <si>
    <t>ST GERMAIN 0,70/20</t>
  </si>
  <si>
    <t>RONER APRICO' 70/40</t>
  </si>
  <si>
    <t>RONER GEIST DI NOCCIOLE 70/38</t>
  </si>
  <si>
    <t>RONER OBSTLER 1LT 38</t>
  </si>
  <si>
    <t>RONER GRAPPA PINO MUGO 50/38</t>
  </si>
  <si>
    <t>RONER GRAPPA RUTA 50/38</t>
  </si>
  <si>
    <t>RONER GRAPPA ASPERULA 50/38</t>
  </si>
  <si>
    <t>RONER BOMBARDINO 70/18</t>
  </si>
  <si>
    <t>RONER CHOKITO 70/18</t>
  </si>
  <si>
    <t>RONER GRAPPA GEWURZT.RIS 70</t>
  </si>
  <si>
    <t>RONER GRAPPA LAGREIN RIS,70/42</t>
  </si>
  <si>
    <t>RONER GRAPPA CABERNET RIS 70/4</t>
  </si>
  <si>
    <t>RONER GRAPPA PINOT RIS 70/42</t>
  </si>
  <si>
    <t>RONER CHOKITO 1/1 18</t>
  </si>
  <si>
    <t>OLD RAJ GIN 0,70/46</t>
  </si>
  <si>
    <t>OCTOMORE 3/152  0,70/59</t>
  </si>
  <si>
    <t>OLD OVERHOLT RYE 1/1 40</t>
  </si>
  <si>
    <t>OBAN 14Y 0,20/43</t>
  </si>
  <si>
    <t>FETTERCAIRN 0,70/42</t>
  </si>
  <si>
    <t>FETTERCAIRN 12Y 1 LT 40</t>
  </si>
  <si>
    <t>OBAN D.MATURED 1/1 43</t>
  </si>
  <si>
    <t>OBAN 14Y 0,70 43</t>
  </si>
  <si>
    <t>OBAN D.MATURED 0,70/43</t>
  </si>
  <si>
    <t>OLD BUSHMILLS W.0,70 40gr*****</t>
  </si>
  <si>
    <t>BUSHMILL'S ORIGINAL 1/1 40 TRIPLE DISTILLED</t>
  </si>
  <si>
    <t>TULLIBARDINE SAUTERNES 70/43 BURGUNDY/SHERRY</t>
  </si>
  <si>
    <t>OLD MULL 1/1 40</t>
  </si>
  <si>
    <t>OLD VIRGINIA 1/1 40 GR.*******</t>
  </si>
  <si>
    <t>OLD VIRGINIA 0,70/40</t>
  </si>
  <si>
    <t>OLD PARR 12Y 1/1 43</t>
  </si>
  <si>
    <t>OLD PARR 18Y SUPERIOR  0,75/43</t>
  </si>
  <si>
    <t>OUZO TSANTALI 0,70  38gr.</t>
  </si>
  <si>
    <t>OLD GRAN DAD 0,70/43</t>
  </si>
  <si>
    <t>OLD PULTENEY 12Y 1/1 43</t>
  </si>
  <si>
    <t>OLD PULTENEY 12Y 0,70/40</t>
  </si>
  <si>
    <t>OLD CROW 1/1 40</t>
  </si>
  <si>
    <t>OLD PULTENEY 21Y 0,70/46</t>
  </si>
  <si>
    <t>OCTOMORE 0,70/62,5</t>
  </si>
  <si>
    <t>OFFLEY PORTO 1/1</t>
  </si>
  <si>
    <t>OLD PULTENEY 12Y 1/1 40</t>
  </si>
  <si>
    <t>OLD NICK COCO PUNCH 0,70 16 GR</t>
  </si>
  <si>
    <t>OLD NICK VODKA ORANGE 70/16***</t>
  </si>
  <si>
    <t>OLD NICK GIN FIZZ 70 CL  16 GR</t>
  </si>
  <si>
    <t>OLD NICK PINA COLADA 70 CL 16G</t>
  </si>
  <si>
    <t>OLD NICK DAIQUIRI 70 CL  16GR</t>
  </si>
  <si>
    <t>OLD NICK SANGUINELLA 70CL 16G</t>
  </si>
  <si>
    <t>PUSSERS RHUM 0,70/54,5</t>
  </si>
  <si>
    <t>PUSSERS 15Y RHUM 0,70/40</t>
  </si>
  <si>
    <t>PUSSERS RHUM 0,70/42</t>
  </si>
  <si>
    <t>OLD NICK MOJITO 0,70/16</t>
  </si>
  <si>
    <t>OLD NICK RHUM BLANC 1/1 40gr</t>
  </si>
  <si>
    <t>ABERLOUR 12Y 70/48</t>
  </si>
  <si>
    <t>CHAMP.ARMAND DE BRIGNAC GOLD</t>
  </si>
  <si>
    <t>BENRIACH 15Y 0,70/46 PEDRO X.</t>
  </si>
  <si>
    <t>BUCHANAN DE LUXE 12Y 1/1 40</t>
  </si>
  <si>
    <t>BULLEIT RYE 1/1 45</t>
  </si>
  <si>
    <t>ABSOLUT SVEA 0,70/40</t>
  </si>
  <si>
    <t>GLEN SCOTIA 21Y 0,70/46</t>
  </si>
  <si>
    <t>GLEN FARCLAS 18Y 1/1 43</t>
  </si>
  <si>
    <t>GLEN FIDDICH 18Y 1/1 40</t>
  </si>
  <si>
    <t>GLEN FIDDICH CASK 1/1 40</t>
  </si>
  <si>
    <t>GLEN GLASSAUGH EVOL.0,70/50</t>
  </si>
  <si>
    <t>GLEN GLASSAUGH REVIVAL 0,70/46</t>
  </si>
  <si>
    <t>INCHMURRIN 12Y 0,70/46</t>
  </si>
  <si>
    <t>INCHMURRIN 15Y 0,70/46</t>
  </si>
  <si>
    <t>INCHMURRIN 18Y 0,70/46</t>
  </si>
  <si>
    <t>INCHMURRIN 21Y 0,70/46</t>
  </si>
  <si>
    <t>JACK DANIEL'S MAST DIST.70/43</t>
  </si>
  <si>
    <t>TEANINICH 10Y 70/43</t>
  </si>
  <si>
    <t>TEQ.SAUZA 3GENER.PLATA0,70/38</t>
  </si>
  <si>
    <t>PAMPERO ESPECIAL 1 LT 40 GR</t>
  </si>
  <si>
    <t>PIMM'S N.1 CUP 1 LT 25</t>
  </si>
  <si>
    <t>PIMM'S  0,70/25</t>
  </si>
  <si>
    <t>PYRAT XO RESERVE 70/40</t>
  </si>
  <si>
    <t>PAMPERO SELECCION 0,70</t>
  </si>
  <si>
    <t>PAMPERO RHUM WHITE 0,70/40</t>
  </si>
  <si>
    <t>PAMPERO ANNIVERSARIO 0,70/40</t>
  </si>
  <si>
    <t>PAMPERO RHUM GOLD ESPEC.0,70</t>
  </si>
  <si>
    <t>PASSOA 1/1  17 gr</t>
  </si>
  <si>
    <t>FAMOUS/BLACK GROUSE 0,70/40</t>
  </si>
  <si>
    <t>PERNOD** 0,70 40 GR.</t>
  </si>
  <si>
    <t>PETRUS LIQUORE 0,70/45</t>
  </si>
  <si>
    <t>PISANG AMBON 1/1 20</t>
  </si>
  <si>
    <t>PASTIS 51 1/1 45gr.</t>
  </si>
  <si>
    <t>PASTIS 51 1,5 45gr.</t>
  </si>
  <si>
    <t>PASTIS 51 4,5 LT.</t>
  </si>
  <si>
    <t>PERNOD 1/1  40 GR.</t>
  </si>
  <si>
    <t>PASTIS 51 2/1 45gr.</t>
  </si>
  <si>
    <t>PHENIX ANIS 1/1  45 GR.</t>
  </si>
  <si>
    <t>PLYMOUTH GIN NAVY STR. 70/57</t>
  </si>
  <si>
    <t>BULLDOG GIN 1/1 40</t>
  </si>
  <si>
    <t>PELLEGRINO PASSITO DI PANT.75</t>
  </si>
  <si>
    <t>PELLEGRINO MOSCATO PANT.75</t>
  </si>
  <si>
    <t>PASTIS 51 0,70 45</t>
  </si>
  <si>
    <t>PLYMOUTH GIN 0,70 41,2</t>
  </si>
  <si>
    <t>PLYMOUTH GIN 1/1  41,2 gr</t>
  </si>
  <si>
    <t>PUB 27 CARAIB COCO 0,70/24</t>
  </si>
  <si>
    <t>PERLINO VTH R/B 1 LT</t>
  </si>
  <si>
    <t>PERLINO VTH R/B 2 LT</t>
  </si>
  <si>
    <t>PERLINO MARSALA ASS 2 LT</t>
  </si>
  <si>
    <t>PERLINO*** MARSALA ASS 1 LT</t>
  </si>
  <si>
    <t>PHILIP BOURG.CR CASSIS 0,70/20</t>
  </si>
  <si>
    <t>PHILIP BOURG.FRAMBOISE 70/18</t>
  </si>
  <si>
    <t>MOZART GOLD 0,70/17</t>
  </si>
  <si>
    <t>G VINE FLORAISON 1/1 40</t>
  </si>
  <si>
    <t>PASTIS LE MERIDIONAL 1/1 45gr.</t>
  </si>
  <si>
    <t>PASTIS LE MERIDIONAL 1,5 45gr.</t>
  </si>
  <si>
    <t>GLEN LIVET MAST.DIST.RES.1/140</t>
  </si>
  <si>
    <t>PASTIS LE MERIDIONAL 2 LT 45gr</t>
  </si>
  <si>
    <t>PADDY 1/1 40</t>
  </si>
  <si>
    <t>100 PIPERS 1/1 40 GR</t>
  </si>
  <si>
    <t>HENDRICKS GIN 1/1 44</t>
  </si>
  <si>
    <t>CACHACA 51 0,70/40</t>
  </si>
  <si>
    <t>POWER'S 1/1 40</t>
  </si>
  <si>
    <t>POWER'S 0,70 40 gr.</t>
  </si>
  <si>
    <t>POLIAKOV VODKA ASS 70/37,5****</t>
  </si>
  <si>
    <t>POLIAKOV VODKA 1/1  37,5gr</t>
  </si>
  <si>
    <t>POLIAKOV** LIQUORI ASS.0,70/18</t>
  </si>
  <si>
    <t>POLIAKOV VODKA 1,5 37,5gr</t>
  </si>
  <si>
    <t>PORT CHARLOTTE 7  70/61</t>
  </si>
  <si>
    <t>PORT CHARLOTTE 8  70/60,5</t>
  </si>
  <si>
    <t>PORT CHARLOTTE TURAS 70/46</t>
  </si>
  <si>
    <t>POLIAKOV VODKA 2 LT 37,5</t>
  </si>
  <si>
    <t>BOWMORE 100degree  1LT 57,1</t>
  </si>
  <si>
    <t>CAORUNN GIN 1/1 41,8</t>
  </si>
  <si>
    <t>DRAMBUIE 15Y 1LT 43</t>
  </si>
  <si>
    <t>GLEN FARCLAS 15Y 0,70/46</t>
  </si>
  <si>
    <t>GLEN FARCLAS 25Y 0,70/43</t>
  </si>
  <si>
    <t>GRAND MARNIER J.TRIPLESEC 1/1</t>
  </si>
  <si>
    <t>ISLAY MIST PEATED RES.1/1 40</t>
  </si>
  <si>
    <t>ISLE OF JURA BOUTQ.BARR.70/54</t>
  </si>
  <si>
    <t>JACK DANIEL'S GENTLEMAN 70/43</t>
  </si>
  <si>
    <t>MACALLAN AMBER 0,70/40</t>
  </si>
  <si>
    <t>SMIRNOFF RED 0,20/40</t>
  </si>
  <si>
    <t>TALISKER STORM  70/45,8</t>
  </si>
  <si>
    <t>WILD TURKEY 81 70/40,5</t>
  </si>
  <si>
    <t>DIPLOMATICO ANEJO 4Y 70/40</t>
  </si>
  <si>
    <t>PICON BIERE 1/1 18</t>
  </si>
  <si>
    <t>BELUGA 1LT 40</t>
  </si>
  <si>
    <t>TEQ.SIERRA GOLD REPOSA 70/38</t>
  </si>
  <si>
    <t>BOTANICAL'S GIN 0,70/42,5</t>
  </si>
  <si>
    <t>BEEFEATER GIN 0,500/40</t>
  </si>
  <si>
    <t>J &amp; B 3 LT 40</t>
  </si>
  <si>
    <t>KILBEGGAN 1/1 40</t>
  </si>
  <si>
    <t>MACALLAN RUBY 0,70/43</t>
  </si>
  <si>
    <t>SPEYBURN 10Y 1/1 40</t>
  </si>
  <si>
    <t>GLEN FIDDICH 14Y OAK 0,70/40</t>
  </si>
  <si>
    <t>MARASCHINO DILMOOR 0,70/24</t>
  </si>
  <si>
    <t>WYBOROWA 1/1 37,5</t>
  </si>
  <si>
    <t>DIPLOMATICO RUM LIQOR 0,70/35</t>
  </si>
  <si>
    <t>AN CNOC PETER ARKLE 1/1 46</t>
  </si>
  <si>
    <t>LONGROW PEATED 0,70/46</t>
  </si>
  <si>
    <t>OLD PULTENEY I.FORTUNA 1/1 46</t>
  </si>
  <si>
    <t>TULLIBARDINE 20Y 0,70/43</t>
  </si>
  <si>
    <t>SMIRNOFF TWIST 1/1 37,5 BLUEBERRY,LIME</t>
  </si>
  <si>
    <t>TULLIBARDINE SOVEREIGN 0,70/43</t>
  </si>
  <si>
    <t>ONE KEY GIN 0,70/40</t>
  </si>
  <si>
    <t>GERANIUM GIN 70/44</t>
  </si>
  <si>
    <t>DEATH'S DOOR GIN 0,70/47</t>
  </si>
  <si>
    <t>PICON AMER 1/1 21</t>
  </si>
  <si>
    <t>PICON ORANGE 1/1 18</t>
  </si>
  <si>
    <t>POPPIES KRUIT GIN 0,50/40</t>
  </si>
  <si>
    <t>BELUGA ALLURE 0,70/40</t>
  </si>
  <si>
    <t>STOLICHNAYA CARAM/RAZB 70/37,5</t>
  </si>
  <si>
    <t>APPLETON ESTATE RHUM 21Y 70/43</t>
  </si>
  <si>
    <t>KALASHNIKOV VODKA ARMY 70/40</t>
  </si>
  <si>
    <t>AUCHENTOSHAN 14Y CP RES.70/46</t>
  </si>
  <si>
    <t>BENRIACH 25Y 0,70/46,8</t>
  </si>
  <si>
    <t>CARDHU 18Y 70/40</t>
  </si>
  <si>
    <t>CARDHU 21Y 70/54,2</t>
  </si>
  <si>
    <t>RUSSIAN STANDARD 1/1 40</t>
  </si>
  <si>
    <t>RUSSIAN STANDARD 0,70/40</t>
  </si>
  <si>
    <t>RAMAZZOTTI APERITIVO 1/1</t>
  </si>
  <si>
    <t>REDBREAST 12Y 0,70/40</t>
  </si>
  <si>
    <t>ROYAL LOCHNAGAR DIST ED.70/40</t>
  </si>
  <si>
    <t>ROYAL CANADIAN 70/40</t>
  </si>
  <si>
    <t>ROYAL LOCHNAGAR DIST.ED 1/1 40</t>
  </si>
  <si>
    <t>DALWHINNIE 15Y 0,20/43</t>
  </si>
  <si>
    <t>GLEN FIDDICH 19Y 70/40 WINECAS DISCOVERY</t>
  </si>
  <si>
    <t>RAMAZZOTTI AMARO 0,70 30 gr.</t>
  </si>
  <si>
    <t>JACK DANIEL'S HONEY 1/1 35</t>
  </si>
  <si>
    <t>RAMAZZOTTI AMARO 1/1  30 gr.</t>
  </si>
  <si>
    <t>RICARD 0,70 45gr.</t>
  </si>
  <si>
    <t>RICARD 1/1 45 gr.</t>
  </si>
  <si>
    <t>RICARD 1,5 45 gr.</t>
  </si>
  <si>
    <t>RICARD 2 LT. 45gr.</t>
  </si>
  <si>
    <t>RICARD 0,20 45gr</t>
  </si>
  <si>
    <t>RICARD 4,5 LITRI</t>
  </si>
  <si>
    <t>JIM BEAM HONEY 1/1 35</t>
  </si>
  <si>
    <t>ROMANA SAMBUCA 1/1 42</t>
  </si>
  <si>
    <t>HIGHLAND PARK EINAR 1/1 40</t>
  </si>
  <si>
    <t>HIGHLAND PARK HARALD 0,70/40</t>
  </si>
  <si>
    <t>HIGHLAND PARK SIGURD 0,70/43</t>
  </si>
  <si>
    <t>LOCH LOMOND BLACK 18Y 70/43</t>
  </si>
  <si>
    <t>REMY MARTIN V.S. 0,70</t>
  </si>
  <si>
    <t>REMY MARTIN EXTRA OLD 0,70/40</t>
  </si>
  <si>
    <t>REMY MARTIN LOUIS XIII 0,70/40</t>
  </si>
  <si>
    <t>REMY MARTIN EXTRA PERFECTION</t>
  </si>
  <si>
    <t>REMY MARTIN X.O.  0,70/40</t>
  </si>
  <si>
    <t>REMY MARTIN VSOP 0,70/40</t>
  </si>
  <si>
    <t>REMY MARTIN X.O. 1,5/40</t>
  </si>
  <si>
    <t>REMY MARTIN VSOP 1,5</t>
  </si>
  <si>
    <t>REMY MARTIN NAPOLEON 0,70/40</t>
  </si>
  <si>
    <t>MACALLAN MAKER'S ED.0,70/42,8</t>
  </si>
  <si>
    <t>OLD PULTENEY NOSS HEAD 1/1 46</t>
  </si>
  <si>
    <t>OLD PULTENEY PENT.SKERR.1/1 46</t>
  </si>
  <si>
    <t>TALISKER STORM 1/1 45,8</t>
  </si>
  <si>
    <t>ROSSO ANTICO 0,75</t>
  </si>
  <si>
    <t>ROSSO ANTICO  1/1  15 gr</t>
  </si>
  <si>
    <t>J &amp; B HONEY 0,70/35</t>
  </si>
  <si>
    <t>RICCADONNA VTH BIANCO 1/1</t>
  </si>
  <si>
    <t>RICCADONNA ASTI 0,75</t>
  </si>
  <si>
    <t>RICCADONNA VTH ROSSO 1/1</t>
  </si>
  <si>
    <t>RICCADONNA BLANC DE BLANC 75</t>
  </si>
  <si>
    <t>RICCADONNA PINOT CHARDONNAY</t>
  </si>
  <si>
    <t>RICCADONNA PRESIDENT 0,75</t>
  </si>
  <si>
    <t>RICCADONNA PROSECCO 0,75</t>
  </si>
  <si>
    <t>OLMECA GOLD REPOSADO 70/38</t>
  </si>
  <si>
    <t>ARACK 1 lt. 45gr.</t>
  </si>
  <si>
    <t>TULLIBARDINE 1993 70/40</t>
  </si>
  <si>
    <t>ROYAL LOCHNAGAR SEL.RES.70/43</t>
  </si>
  <si>
    <t>CINZANO LIMETTO 1/1 14,4gr</t>
  </si>
  <si>
    <t>WYBOROWA 0,70/37,5</t>
  </si>
  <si>
    <t>PRADO PASTIS 1 LT 45gr</t>
  </si>
  <si>
    <t>PRADO PASTIS 1,5 45gr</t>
  </si>
  <si>
    <t>PRADO PASTIS 2 LT 45gr</t>
  </si>
  <si>
    <t>GLEN FARCLAS 105 CASK 0,70/60</t>
  </si>
  <si>
    <t>GLEN FARCLAS 21Y 0,70/43</t>
  </si>
  <si>
    <t>GLEN FARCLAS 30Y 0,70/43</t>
  </si>
  <si>
    <t>GLEN FARCLAS 40Y 0,70/46</t>
  </si>
  <si>
    <t>HAVANA RHUM 15Y 0,70/40</t>
  </si>
  <si>
    <t>POLINI GOCCIA NERA LIQ 0,70/25</t>
  </si>
  <si>
    <t>CHASTELAR COGNAC 0,70/40</t>
  </si>
  <si>
    <t>ASSUMPCAO MADERE 1 lt 17gr</t>
  </si>
  <si>
    <t>ALCOFRUIT 1lt  40 gr</t>
  </si>
  <si>
    <t>HUNTING LODGE 1 lt 40gr</t>
  </si>
  <si>
    <t>HUNTING LODGE 1,5  40gr</t>
  </si>
  <si>
    <t>HUNTING LODGE 2 lt  40 gr</t>
  </si>
  <si>
    <t>SIBONA LIQ.CAMOMILLA 0,500 32</t>
  </si>
  <si>
    <t>SIBONA LIQ.CAMOMILLA 0,70 32</t>
  </si>
  <si>
    <t>SIBONA GRAPPE ASS 50/42/40</t>
  </si>
  <si>
    <t>SIBONA GRAPPE X.O 50/44</t>
  </si>
  <si>
    <t>SPRINGBANK CHAIRMANS VAT70/46</t>
  </si>
  <si>
    <t>SAILOR JERRY RHUM 0,70/40</t>
  </si>
  <si>
    <t>SPRINGBANK 12Y 0,70/58,5</t>
  </si>
  <si>
    <t>SPEYBURN BRADAN ORACH 1LT/40</t>
  </si>
  <si>
    <t>SPEYBURN 10Y 1 LT 43</t>
  </si>
  <si>
    <t>SPEYSIDE 12Y 0,70/40</t>
  </si>
  <si>
    <t>SPRINGBANK 15Y 0,70/46</t>
  </si>
  <si>
    <t>SPRINGBANK 10Y 0,70/57 100 PRO</t>
  </si>
  <si>
    <t>SPEYBURN 10Y 70/40</t>
  </si>
  <si>
    <t>SANTA TERESA CLARO 1/1 40</t>
  </si>
  <si>
    <t>SANTA TERESA G.RESERVA 0,70/40</t>
  </si>
  <si>
    <t>SANTA TERESA SELECTO 0,70/40</t>
  </si>
  <si>
    <t>SANTA TERESA 1796 0,70/40</t>
  </si>
  <si>
    <t>SANTA TERESA G.RESERVA 1/1</t>
  </si>
  <si>
    <t>SCAPA 14Y 1/1 40</t>
  </si>
  <si>
    <t>STRATHISLA 12Y 1/1 43 gr</t>
  </si>
  <si>
    <t>SCAPA 14Y 0,70/40</t>
  </si>
  <si>
    <t>STRATHISLA 12Y 0,70/43</t>
  </si>
  <si>
    <t>SOUTHERN COMFORT 1/1 35 gr.</t>
  </si>
  <si>
    <t>SOUTHERN COMFORT 0,70/35</t>
  </si>
  <si>
    <t>SCHLICHTE STEINHAEGER 0,70</t>
  </si>
  <si>
    <t>SEAGRAMS V.O. 0,70/40</t>
  </si>
  <si>
    <t>STROH "80" ORIGINAL 1/1 80°</t>
  </si>
  <si>
    <t>SUZE 1,5  15 gr.</t>
  </si>
  <si>
    <t>SPRINGBANK 10Y 0,70/46</t>
  </si>
  <si>
    <t>SEAGRAM SEVEN CROWN 0,75/40</t>
  </si>
  <si>
    <t>SIR EDWARD'S 1 LT. 40 gr</t>
  </si>
  <si>
    <t>SUZE 1/1 15 gr.</t>
  </si>
  <si>
    <t>SAFARI LIQ. 1/1 20gr</t>
  </si>
  <si>
    <t>SIR EDWARD'S 2,5 LT. 40 gr</t>
  </si>
  <si>
    <t>SIR EDWARD'S 2 LT. 40 gr</t>
  </si>
  <si>
    <t>KEGLEV.STOCK VODKA ASS.0,70/18</t>
  </si>
  <si>
    <t>STOCK 84 BRANDY 1 LT  38gr</t>
  </si>
  <si>
    <t>SIR EDWARD'S 4,5 LT. 40 gr</t>
  </si>
  <si>
    <t>ABERLOUR 16Y 0,70/40</t>
  </si>
  <si>
    <t>STREGA ALBERTI 0,70/40</t>
  </si>
  <si>
    <t>STREGA ALBERTI 1/1  40gr.</t>
  </si>
  <si>
    <t>SANGRIA 1,5</t>
  </si>
  <si>
    <t>STOCK 84 BRANDY  0,70/36</t>
  </si>
  <si>
    <t>SEGUIN GRAND IMPER.NAPOL.70/40</t>
  </si>
  <si>
    <t>SE SI BON SIMON WH.CREAM 0,70</t>
  </si>
  <si>
    <t>SEAWYNDE RHUM 0,70/46</t>
  </si>
  <si>
    <t>STILL SCIROPPI ASS 1LT/1,3 KG</t>
  </si>
  <si>
    <t>STILL SCIROPPI ASS 2 KG</t>
  </si>
  <si>
    <t>SEAGRAMS V.O. 0,75/40</t>
  </si>
  <si>
    <t>STILL SCIROPPI  0,75 cl</t>
  </si>
  <si>
    <t>SMIRNOFF RED 3 LT/40</t>
  </si>
  <si>
    <t>SHERIDAN'S 0,70  15,5</t>
  </si>
  <si>
    <t>SUPER ANIS 1/1 45 GR.</t>
  </si>
  <si>
    <t>SMIRNOFF NORSK 0,70/37,5</t>
  </si>
  <si>
    <t>SIR EDWARD'S 1 LT***12Y 40 gr</t>
  </si>
  <si>
    <t>SHERIDAN'S 1/1  15,5</t>
  </si>
  <si>
    <t>ST JAMES RHUM PAILLE 0,70/40</t>
  </si>
  <si>
    <t>ST JAMES RHUM AMBRE'1/1 45****</t>
  </si>
  <si>
    <t>ST JAMES RHUM BLANC 1/1 40</t>
  </si>
  <si>
    <t>SOHO  0,70/21</t>
  </si>
  <si>
    <t>STOLICHNAYA VODKA 1 LT.40gr.</t>
  </si>
  <si>
    <t>SMIRNOFF RED 0,70/37,5</t>
  </si>
  <si>
    <t>SMIRNOFF RED 1/1  37,5gr.</t>
  </si>
  <si>
    <t>SMIRNOFF ICE 275 CL.</t>
  </si>
  <si>
    <t>SMIRNOFF BLACK 0,70/40</t>
  </si>
  <si>
    <t>SANDEMAN PORTO 0,75/19,5</t>
  </si>
  <si>
    <t>SANDEMAN FOUNDERS 0,75</t>
  </si>
  <si>
    <t>SANDEMAN PORTO L B V 0,75/20</t>
  </si>
  <si>
    <t>SANDEMAN PORTO 1/1 19 gr</t>
  </si>
  <si>
    <t>SMIRNOFF RED 0,75/40</t>
  </si>
  <si>
    <t>ST.RAPHAEL R/B 1/1 14gr.</t>
  </si>
  <si>
    <t>SEAGRAMS V.O. 1LT/40</t>
  </si>
  <si>
    <t>ST JAMES RHUM BLANC 0,70/40</t>
  </si>
  <si>
    <t>ST JAMES VIEUX ETUI 0,70/42</t>
  </si>
  <si>
    <t>SE SI BON GRAPPA VINACCIA 0,70</t>
  </si>
  <si>
    <t>SE SI BON GRAPPA TRENTINA 0,70</t>
  </si>
  <si>
    <t>SE SI BON *GR.BAROLINA 0,70/40</t>
  </si>
  <si>
    <t>SE SI BON* GR.CHARDONNAY 50/40</t>
  </si>
  <si>
    <t>SMIRNOFF RED 0,20/37,5</t>
  </si>
  <si>
    <t>SANTIAGO CUBA ANEJO 12Y 70/40</t>
  </si>
  <si>
    <t>SMIRNOFF RED 3 LT/37,5</t>
  </si>
  <si>
    <t>ST JAMES RHUM PAILLE 1/1 40</t>
  </si>
  <si>
    <t>TEQ.PATRON PLATINUM 70/40</t>
  </si>
  <si>
    <t>ABERLOUR 12Y 70/40 DOUBLE CASK</t>
  </si>
  <si>
    <t>CHAMBORD 0,50/16,5</t>
  </si>
  <si>
    <t>SMIRNOFF GOLD CINNAM 1/1 40</t>
  </si>
  <si>
    <t>BROKER'S GIN 0,70/47</t>
  </si>
  <si>
    <t>SUPER ANIS 2 LT 45 gr</t>
  </si>
  <si>
    <t>SIR EDWARD'S 1,5 40gr</t>
  </si>
  <si>
    <t>MALIBU' SUNSHINE 0,70/21</t>
  </si>
  <si>
    <t>MALIBU' 0,70/18</t>
  </si>
  <si>
    <t>BEEFEATER BURROUGHS 0,70/43</t>
  </si>
  <si>
    <t>CHAMP.NICOLAS FEUILLATE 0,75</t>
  </si>
  <si>
    <t>TEQ.SAUZA 3GENERAT.ANEJO 70/38</t>
  </si>
  <si>
    <t>BENRIACH 15Y 0,70/46 DARK RHUM</t>
  </si>
  <si>
    <t>BENRIACH CURIOSITAS 10Y 70/46</t>
  </si>
  <si>
    <t>TOSO MARSALA SECCA 1 LT</t>
  </si>
  <si>
    <t>TULLIBARDINE SAUTER.FINIS70/46</t>
  </si>
  <si>
    <t>TALISKER 18Y 1/1 45,8</t>
  </si>
  <si>
    <t>TOBERMORY 10Y 0,70/46,3</t>
  </si>
  <si>
    <t>TOMATIN 18Y 70/46</t>
  </si>
  <si>
    <t>TALISKER 57 DEGREE 0,70/57</t>
  </si>
  <si>
    <t>TALISKER DB.MAT.DIST. 1LT 45,8</t>
  </si>
  <si>
    <t>TALISKER 10Y 1LT 45,8</t>
  </si>
  <si>
    <t>TALISKER 10Y 0,20/45,8</t>
  </si>
  <si>
    <t>TULLAMORE DEW KRUG 0,70/40</t>
  </si>
  <si>
    <t>TALISKER 57 DEGREES 1/1 57</t>
  </si>
  <si>
    <t>TALISKER DB.MAT.DIST. 70/45,8</t>
  </si>
  <si>
    <t>TALISKER 20Y 0,70/58,8</t>
  </si>
  <si>
    <t>TALISKER 25Y SP REL 0,70/57,8</t>
  </si>
  <si>
    <t>TALISKER 18Y 0,70 45,8</t>
  </si>
  <si>
    <t>CACHACA TATUZINHO  1/1 39</t>
  </si>
  <si>
    <t>TULLIBARDINE 0,70/40</t>
  </si>
  <si>
    <t>TOMATIN 12Y 70/40</t>
  </si>
  <si>
    <t>TULLAMORE DEW 12Y 1/1 43 gr.</t>
  </si>
  <si>
    <t>TAMNAVULIN 29Y 0,70/45</t>
  </si>
  <si>
    <t>TAMNAVULIN 12Y 0,70/40</t>
  </si>
  <si>
    <t>TALISKER 10Y 0,70 45,8</t>
  </si>
  <si>
    <t>TAMDHU 0,70/40</t>
  </si>
  <si>
    <t>TEACHERS 1/1  40gr.</t>
  </si>
  <si>
    <t>TEACHERS 1,5  40 gr</t>
  </si>
  <si>
    <t>TEACHERS 2/1  40gr.</t>
  </si>
  <si>
    <t>TOMINTOUL 10Y 70/40</t>
  </si>
  <si>
    <t>TULLAMORE DEW 70/40</t>
  </si>
  <si>
    <t>TORMORE 12Y 0,70/40</t>
  </si>
  <si>
    <t>TORMORE 12Y 1/1 40</t>
  </si>
  <si>
    <t>TOSCHI MARRON GLACES RHUM</t>
  </si>
  <si>
    <t>TOSCHI ALBICOC.-ANANAS-PERE</t>
  </si>
  <si>
    <t>TOSCHI UVA REG/PRUGNE/PESCHE</t>
  </si>
  <si>
    <t>TOSCHI CILIEG.SPIRI./MAND CINE</t>
  </si>
  <si>
    <t>TOSCHI CILIEGIE COCKTAIL 630</t>
  </si>
  <si>
    <t>TOSCHI SCIR.LATTE MAND.  0,740</t>
  </si>
  <si>
    <t>TOSCHI FRAGOLI'  0,700/24</t>
  </si>
  <si>
    <t>TOSCHI KIRSH 0,70/40</t>
  </si>
  <si>
    <t>TOSCHI WILLIAM'S 0,70/40</t>
  </si>
  <si>
    <t>TOSCHI AMARENE FRUT.400gr LATT</t>
  </si>
  <si>
    <t>TOSCHI CLEMENT/UVETTA/LAMPON</t>
  </si>
  <si>
    <t>TAMDHU 25Y 0,70/43</t>
  </si>
  <si>
    <t>TAMDHU 18Y 0,70/43</t>
  </si>
  <si>
    <t>TEACHERS 0,70/40gr</t>
  </si>
  <si>
    <t>TEQ.SIERRA 1/1 38</t>
  </si>
  <si>
    <t>TEQ.CUERVO ESP/CLS/SL/ GD70/38</t>
  </si>
  <si>
    <t>TEQ.SAUZA COMMEMOR. 70/40</t>
  </si>
  <si>
    <t>TIA MARIA 0,70/26,5</t>
  </si>
  <si>
    <t>TIO PEPE FINO 0,75/15</t>
  </si>
  <si>
    <t>TANQUERAY 0,75  47,3gr</t>
  </si>
  <si>
    <t>TIA LUSSO**** LIQUORE 0,70/17</t>
  </si>
  <si>
    <t>TIA MARIA 0,70/20 gr</t>
  </si>
  <si>
    <t>TROIS RIVIERES BLANC 1/1 55</t>
  </si>
  <si>
    <t>TANQUERAY TEN 0,70 47,3</t>
  </si>
  <si>
    <t>TIA MARIA 1/1  20 gr</t>
  </si>
  <si>
    <t>TEQ.SAUZA BIANCA SILVE 1 LT/38</t>
  </si>
  <si>
    <t>TEQ.SAUZA 0,70/38</t>
  </si>
  <si>
    <t>TANQUERAY TEN 1/1 47,3</t>
  </si>
  <si>
    <t>TOSCHI MIRTILLI' 0,700/24</t>
  </si>
  <si>
    <t>TEQ.CUERVO RES. FAMILLA 70/38</t>
  </si>
  <si>
    <t>*TEQ.CUERVO1800 ANEJO 70/38</t>
  </si>
  <si>
    <t>TOSCHI CILIEGIE 500 OROLOGIO</t>
  </si>
  <si>
    <t>TEQ.DON JULIO BIANCO 70/38</t>
  </si>
  <si>
    <t>CONTI ELSA PROSECCO DOC 0,75</t>
  </si>
  <si>
    <t>TANQUERAY 1/1 43,1</t>
  </si>
  <si>
    <t>TANQUERAY 0,70 43,1</t>
  </si>
  <si>
    <t>ABSOLUT ELYX  70/40</t>
  </si>
  <si>
    <t>TOSO PROSECCO DOC COLLIO</t>
  </si>
  <si>
    <t>TEQ.SAUZA BIANCA SILVE 1 LT/40</t>
  </si>
  <si>
    <t>TEQ.SAUZA GOLD 1 LT/40</t>
  </si>
  <si>
    <t>TEQ.TEZCAL BLANCO 0,70/35</t>
  </si>
  <si>
    <t>TEQ.TEZCAL REPOSADO 0,70/35</t>
  </si>
  <si>
    <t>TOSO*** CAMOLI B/R 1/1</t>
  </si>
  <si>
    <t>TEQ.CUERVO ESP/CLS/SL/RP 1l.38</t>
  </si>
  <si>
    <t>TOSO BARBARESCO 0,75</t>
  </si>
  <si>
    <t>TOSO DOLCETTO MONFERRATO 1,5</t>
  </si>
  <si>
    <t>TOSO AMERICANO 1/1</t>
  </si>
  <si>
    <t>TOSO MARSALA MANDORLA 1/1</t>
  </si>
  <si>
    <t>TOSO ASTI 0,75</t>
  </si>
  <si>
    <t>TOSO FRAGOLINO 0,75</t>
  </si>
  <si>
    <t>TOSO BRACHETTO</t>
  </si>
  <si>
    <t>TOSO PROSECCO SPUMANTE *******</t>
  </si>
  <si>
    <t>TOSO ORANGE APERITIVO 1/1</t>
  </si>
  <si>
    <t>TOSO VTH 1/1  R/B</t>
  </si>
  <si>
    <t>TOSO VTH 2/1</t>
  </si>
  <si>
    <t>TOSO BAROLO 0,75</t>
  </si>
  <si>
    <t>VERSINTHE 0,70/45</t>
  </si>
  <si>
    <t>VERSINTE COFFRET</t>
  </si>
  <si>
    <t>VERSINTHE LA BLANCHE 0,50/55</t>
  </si>
  <si>
    <t>TOSO BARBERA 0,75</t>
  </si>
  <si>
    <t>TOSO DOLCETTO 0,75</t>
  </si>
  <si>
    <t>UNICUM AMARO 0,70/40</t>
  </si>
  <si>
    <t>USQUAEBACH 15Y 0,70/43</t>
  </si>
  <si>
    <t>VALENTIN MEYER FRAMBOISE ***70</t>
  </si>
  <si>
    <t>VALENTIN MEYER WILLIAM ******</t>
  </si>
  <si>
    <t>VALENTIN MEYER MIRABELLE 70***</t>
  </si>
  <si>
    <t>VALENTIN MEYER QUETSCH 70*****</t>
  </si>
  <si>
    <t>VALENTIN MEYER KIRSCH 70 *****</t>
  </si>
  <si>
    <t>TOSO BARBERA 1,5</t>
  </si>
  <si>
    <t>TOSO LACRIMA SANCTI 1/1</t>
  </si>
  <si>
    <t>TOSO MOSCATO  0,75 ***********</t>
  </si>
  <si>
    <t>TULLAMORE DEW 1/1 40</t>
  </si>
  <si>
    <t>TOSCHI AMARENA LATTA 2,75 kg</t>
  </si>
  <si>
    <t>TOSCHI SCIROPPI ASS.3KG</t>
  </si>
  <si>
    <t>NIKKA MIYAGIKYO 0,50/43</t>
  </si>
  <si>
    <t>TOKINOKA 0,50/40</t>
  </si>
  <si>
    <t>PICON CITRON 1/1  18</t>
  </si>
  <si>
    <t>STAR OF BOMBAY 0,70/47,5</t>
  </si>
  <si>
    <t>FLOR DE CANA CENTEN 25Y 70/40</t>
  </si>
  <si>
    <t>CHAMP.BILLECART ROSE</t>
  </si>
  <si>
    <t>VAT 69 W.1/1 40g.</t>
  </si>
  <si>
    <t>VAT 69 0,70/43</t>
  </si>
  <si>
    <t>VAT 69 0,70/40</t>
  </si>
  <si>
    <t>ARDMORE LEGACY 0,70/40</t>
  </si>
  <si>
    <t>WHITLEY NEILL DRY GIN 0,70/43- 47</t>
  </si>
  <si>
    <t>WINCHESTER W. 1LT/40</t>
  </si>
  <si>
    <t>WINCHESTER W. 1,5/40</t>
  </si>
  <si>
    <t>RUFFINO PROSECCO 0,75</t>
  </si>
  <si>
    <t>INCHMURRIN 15Y 0,75/46</t>
  </si>
  <si>
    <t>WILD TURKEY 101 1/1 50,5</t>
  </si>
  <si>
    <t>WHITE HORSE 1/1  40</t>
  </si>
  <si>
    <t>WHITE HORSE 12Y.70cl.40gr.</t>
  </si>
  <si>
    <t>WHITE HORSE 1,5  40 gr.</t>
  </si>
  <si>
    <t>WHITE HORSE 0,70/40</t>
  </si>
  <si>
    <t>WILLIAM LAWSON 1/1  40gr.</t>
  </si>
  <si>
    <t>WILLIAM LAWSON 0,70/40</t>
  </si>
  <si>
    <t>WILD TURKEY 12Y 70/50,5</t>
  </si>
  <si>
    <t>WILD TURKEY RYE 70/50,5</t>
  </si>
  <si>
    <t>WILD TURKEY RARE BREED 70/54,2</t>
  </si>
  <si>
    <t>WILD TURKEY 1/1 40 gr.</t>
  </si>
  <si>
    <t>VERVEINE VERDE  PAGES 70c.55gr</t>
  </si>
  <si>
    <t>VERVEINE GIALLA PAGES 70c.40gr</t>
  </si>
  <si>
    <t>WILD TURKEY 101 70/50,5</t>
  </si>
  <si>
    <t>VACCARI SAMBUCA 0,70/38</t>
  </si>
  <si>
    <t>VOV 0,70   17,8 gr.</t>
  </si>
  <si>
    <t>VALDANIS PASTIS 1,5/45</t>
  </si>
  <si>
    <t>YAMAZAKI 10Y JAP MALT 0,70/40</t>
  </si>
  <si>
    <t>YPIOCA CACHACA PRATA 0,70/39</t>
  </si>
  <si>
    <t>VARADERO 7Y 70/38</t>
  </si>
  <si>
    <t>YAMAZAKI 18Y JAP MALT 0,70/43</t>
  </si>
  <si>
    <t>VOV 1/1 17,8 gr</t>
  </si>
  <si>
    <t>VECC.ROM.ET.NERA 1,5 38gr.</t>
  </si>
  <si>
    <t>*TEQ.CUERVO1800 REPOSADO 70/38</t>
  </si>
  <si>
    <t>SEAGRAM SEVEN CROWN 0,70/40</t>
  </si>
  <si>
    <t>VECC.ROM.ET.NERA 1 lt 40gr</t>
  </si>
  <si>
    <t>VARADERO 5Y 0,70/38</t>
  </si>
  <si>
    <t>WOODFORD RESERVE 0,70/43,2</t>
  </si>
  <si>
    <t>ZACAPA 30Y ANNIVERS  0,70/40</t>
  </si>
  <si>
    <t>ZUCCA RABARBARO 0,70</t>
  </si>
  <si>
    <t>ZACAPA 15Y CENTENARIO  70/40</t>
  </si>
  <si>
    <t>WYBOROWA 1/1 40g.</t>
  </si>
  <si>
    <t>WYBOROWA 0,70/40</t>
  </si>
  <si>
    <t>WHITE MACKAY SP.RESERVE 70/40</t>
  </si>
  <si>
    <t>CAPT.MORGAN SP.BLACK 70/40</t>
  </si>
  <si>
    <t>ZUBROWKA VODKA 1 LT/40</t>
  </si>
  <si>
    <t>WOODFORD RESERVE 0,70/45,2</t>
  </si>
  <si>
    <t>WHITE MACKAY 21Y 0,70/43</t>
  </si>
  <si>
    <t>WHITE MACKAY 2 LT 43GR</t>
  </si>
  <si>
    <t>WHITE MACKAY 12Y 1LT  43</t>
  </si>
  <si>
    <t>WHITE MACKAY 18Y 0,70/40</t>
  </si>
  <si>
    <t>WHITE MACKAY 13Y 1/1 40</t>
  </si>
  <si>
    <t>WHITE MACKAY SP RESERVE 75/40</t>
  </si>
  <si>
    <t>WHITE MACKAY 4,5LT 40</t>
  </si>
  <si>
    <t>WHITE MACKAY 19Y 0,70/40</t>
  </si>
  <si>
    <t>WHITE MACKAY SP RESER  1/1 40</t>
  </si>
  <si>
    <t>GAJAUDO ROSSESE SUPER/ARCAGNA LUVAIRA</t>
  </si>
  <si>
    <t>YAMAZAKI 12Y JAP MALT 0,70/43</t>
  </si>
  <si>
    <t>GAJAUDO PIGATO 0,75</t>
  </si>
  <si>
    <t>GAJAUDO ROSSESE 0,75</t>
  </si>
  <si>
    <t>GAJAUDO VERMENTINO 0,75</t>
  </si>
  <si>
    <t>XELLENT VODKA 0,70/40</t>
  </si>
  <si>
    <t>ZUCCA RABARBARO 1/1 16 gr.</t>
  </si>
  <si>
    <t>ZACAPA 23Y CENTENARIO  0,70/40</t>
  </si>
  <si>
    <t>ZUBROWKA VODKA 0,70  40gr</t>
  </si>
  <si>
    <t>VANIGLIA 1 LT.</t>
  </si>
  <si>
    <t>ZACAPA 23Y CENTENARIO  1/1 40</t>
  </si>
  <si>
    <t>ZACAPA 15Y CENTENARIO  1/1 40</t>
  </si>
  <si>
    <t>ZACAPA CENTENARIO XO 0,70/40</t>
  </si>
  <si>
    <t>BOLLA MERLOT 0,75</t>
  </si>
  <si>
    <t>BOLLA CABERNET SAUVIGNON 0,75</t>
  </si>
  <si>
    <t>BOLLA SOAVE 0,75</t>
  </si>
  <si>
    <t>BOLLA BARDOLINO 0,75</t>
  </si>
  <si>
    <t>BOLLA BARDOLINO CHIARETTO 75</t>
  </si>
  <si>
    <t>BOLLA VALPOLICELLA  0,75</t>
  </si>
  <si>
    <t>S.MARGHERITA SAUVIGNON 0,75</t>
  </si>
  <si>
    <t>S.MARGHERITA PIN.GRIGIO 0,75</t>
  </si>
  <si>
    <t>S.MARGHERITA CHARDONNAY 0,75</t>
  </si>
  <si>
    <t>S.MARGHERITA MULLER 0,75</t>
  </si>
  <si>
    <t>S.MARGHERITA MERLOT 0,75</t>
  </si>
  <si>
    <t>S.MARGHERITA CABERNET 0,75</t>
  </si>
  <si>
    <t>S.MARGHERITA RIESLING 0,75</t>
  </si>
  <si>
    <t>S.MARGHERITA REFOSCO 0,75</t>
  </si>
  <si>
    <t>ANTINORI MARCHESE ANTIN. RIS.</t>
  </si>
  <si>
    <t>ANTINORI S.CRISTINA ROSSO 0,75</t>
  </si>
  <si>
    <t>ANTINORI PEPPOLI 0,75</t>
  </si>
  <si>
    <t>ANTINORI VILLA ROSSOCHIANTI 75</t>
  </si>
  <si>
    <t>ANTINORI VILLA BIANCO 0,75 cl</t>
  </si>
  <si>
    <t>ANTINORI TIGNANELLO  0,75</t>
  </si>
  <si>
    <t>ANTINORI VILLA RISERVA 0,375</t>
  </si>
  <si>
    <t>ANTINORI DOLCETTO PRUNOTTO</t>
  </si>
  <si>
    <t>ANTINORI ORVIETO CAMPOGR. 75</t>
  </si>
  <si>
    <t>ANTINORI CIPRES.ROSATO 0,75</t>
  </si>
  <si>
    <t>ANTINORI BARBARESCO 0,750 PRUNOTTO</t>
  </si>
  <si>
    <t>ANTINORI BAROLO 0,750 PRUNOTTO</t>
  </si>
  <si>
    <t>S.MARGHERITA MARZEMINO 0,75</t>
  </si>
  <si>
    <t>S.MARGHERITA TOCAI 0,75</t>
  </si>
  <si>
    <t>S.MARGHERITA VERSATO 0,75</t>
  </si>
  <si>
    <t>BOLLA SOAVE 0,375</t>
  </si>
  <si>
    <t>S.MARGHERITA MALBECH 0,75</t>
  </si>
  <si>
    <t>BOLLA AMARONE RHETICO 0,75</t>
  </si>
  <si>
    <t>S.MARGHERITA LAUDATO 0,75</t>
  </si>
  <si>
    <t>ANTINORI**BARBARESCO 1,5</t>
  </si>
  <si>
    <t>ANTINORI VILLA BIANCO 0,375 cl</t>
  </si>
  <si>
    <t>ANTINORI S.CRISTINA 0,375</t>
  </si>
  <si>
    <t>ANTINORI BADIA PASSIGN ROSSO</t>
  </si>
  <si>
    <t>ANTINORI BARBERA D'ALBA 75cl. PRUNOTTO</t>
  </si>
  <si>
    <t>ANTINORI**ROERO ARNEIS 75cl.</t>
  </si>
  <si>
    <t>ANTINORI SABAZIO ROSSO MONTEP.</t>
  </si>
  <si>
    <t>ANTINORI NOBILE MONTEPULCIANO LA BRACCESCA</t>
  </si>
  <si>
    <t>ANTINORI ORVIETO CAMPOG 0,375</t>
  </si>
  <si>
    <t>ANTINORI**BAROLO 1,5</t>
  </si>
  <si>
    <t>ANTINORI**BARBERA 1,5</t>
  </si>
  <si>
    <t>ANTINORI**BRUN.MONT.PIAN VIGN</t>
  </si>
  <si>
    <t>ANTINORI SOLAIA 0,75</t>
  </si>
  <si>
    <t>FAZI***BATTAGLIA VERDICCHIO</t>
  </si>
  <si>
    <t>CASTELGR.CHIANTI CLASSICO 0,75 NERO</t>
  </si>
  <si>
    <t>CASTELGR.CHIANTI CLASSICO 2/1</t>
  </si>
  <si>
    <t>CASTELGR.PONTORMO CHIANTI 75. FS/BT</t>
  </si>
  <si>
    <t>CASTELGR.PONTORMO CHIANTI 2 LT</t>
  </si>
  <si>
    <t>FONT*.PAPA C.ROMANI 2/1 R/ROSE</t>
  </si>
  <si>
    <t>TERRUZZI PEPERINO 0,75</t>
  </si>
  <si>
    <t>TERRUZZI SARPINELLO 0,75</t>
  </si>
  <si>
    <t>TERRUZZI CHIANTI DOCG 0,75</t>
  </si>
  <si>
    <t>FONT*.PAPA ORVIETO 1,5</t>
  </si>
  <si>
    <t>FONT*.PAPA C.ROMANI 1,5 R/ROSE</t>
  </si>
  <si>
    <t>TERRUZZI VERNACCIA S GIMIGN.</t>
  </si>
  <si>
    <t>SERRISTORI VIN SANTO 0,75</t>
  </si>
  <si>
    <t>BIGI/FONTANACAND.ORVIETO 75</t>
  </si>
  <si>
    <t>BIGI/FONTANACAND.FRASCATI 75</t>
  </si>
  <si>
    <t>FONT*.PAPA C.ROMANI 1,5 BIANCO</t>
  </si>
  <si>
    <t>FONT*.PAPA C.ROMANI 1/1 R/ROSE</t>
  </si>
  <si>
    <t>FONT*.PAPA C.ROMANI 1/1 BIANCO</t>
  </si>
  <si>
    <t>AMBASCIATORI LAMBR.GRASP.CASTV</t>
  </si>
  <si>
    <t>CELLA LAMBRUSCO ROSSO 0,75</t>
  </si>
  <si>
    <t>RIUNITE LAMBRUSCO ROSATO 75</t>
  </si>
  <si>
    <t>BOLLA CUSTOZA 0,75</t>
  </si>
  <si>
    <t>FONT*.PAPA FRASCATI 1,5</t>
  </si>
  <si>
    <t>CANTELE NEGROAMARO 0,75</t>
  </si>
  <si>
    <t>CANTELE PRIMITIVO 0,75</t>
  </si>
  <si>
    <t>CANTELE SALICE SALENTO 0,75</t>
  </si>
  <si>
    <t>S.MARGHERITA PROS.TORRESE 0,75</t>
  </si>
  <si>
    <t>SANTI AMARONE VALPOLICELLA</t>
  </si>
  <si>
    <t>SANTI BARD.CHIARETTO L'INFINI</t>
  </si>
  <si>
    <t>FOSS MARAI VALDOB.E.DRY PROS</t>
  </si>
  <si>
    <t>FELLUGA L PINOT GRIGIO 0,75</t>
  </si>
  <si>
    <t>FELLUGA L SAUVIGNON 0,75</t>
  </si>
  <si>
    <t>FELLUGA L REFOSCO P.ROSSO</t>
  </si>
  <si>
    <t>FOSS MARAI ROOS BRUT ROSE'</t>
  </si>
  <si>
    <t>GRETO FATE MORELLINO 0,75</t>
  </si>
  <si>
    <t>TRAMIN MORIZ PINOT BIANCO 0,75</t>
  </si>
  <si>
    <t>TRAMIN PINOT GRIGIO 0,75</t>
  </si>
  <si>
    <t>TRAMIN CHARDONNAY 0,75</t>
  </si>
  <si>
    <t>TRAMIN SAUVIGNON 0,75</t>
  </si>
  <si>
    <t>TRAMINER GEWURZTRAMINER 0,75</t>
  </si>
  <si>
    <t>TRAMIN LAGREIN  0,75</t>
  </si>
  <si>
    <t>TRAMIN CABERNET SAUVIGNON</t>
  </si>
  <si>
    <t>FOSS MARAI CUVEE' SURF .BRUT</t>
  </si>
  <si>
    <t>FOSS MARAI VALDOB.MAGNUM E.DRY</t>
  </si>
  <si>
    <t>ANTINORI CIPRES.ROSATO 375CL</t>
  </si>
  <si>
    <t>S.MARGHERITA PROSECCO 52 1,5</t>
  </si>
  <si>
    <t>S.MARGHERITA SPUM.ROSATO 75</t>
  </si>
  <si>
    <t>GAJA BAROLO DAGROMIS 0,75</t>
  </si>
  <si>
    <t>BOLLA VALPOLICELLA  0,375</t>
  </si>
  <si>
    <t>RAPITALA' NADIR SYRAH SICILIA</t>
  </si>
  <si>
    <t>TORTI BARBERA 0,75</t>
  </si>
  <si>
    <t>TORTI BONARDA 0,75</t>
  </si>
  <si>
    <t>TORTI PINOT NERO 0,70</t>
  </si>
  <si>
    <t>TERRE SVEVI AGLIANICO MANFREDI R/B</t>
  </si>
  <si>
    <t>RAPITALA' HUGONIS SICILIA 0,75</t>
  </si>
  <si>
    <t>GAJA BARBARESCO 0,75</t>
  </si>
  <si>
    <t>GAJA SITO MORESCO LANGHE 0,75</t>
  </si>
  <si>
    <t>GAJA CREMES LANGHE 0,75</t>
  </si>
  <si>
    <t>GAJA SPERSS LANGHE NEBBIOLO</t>
  </si>
  <si>
    <t>MONACI PRIMITIVI SALENTO  0,75</t>
  </si>
  <si>
    <t>MONACI KREOS NEGROAMARO</t>
  </si>
  <si>
    <t>RAPITALA' NERO D'AVOLA C.REALE</t>
  </si>
  <si>
    <t>GRAPPA GAJA  ASS.0,500/45</t>
  </si>
  <si>
    <t>VILLA BELVEDERE AMARONE 0,75</t>
  </si>
  <si>
    <t>ANTINORI DOLCETTO MOSESCO 75</t>
  </si>
  <si>
    <t>ANTINORI NEBBIOLO 0,75 PRUNOTT OCCHETTI</t>
  </si>
  <si>
    <t>ANTINORI GRIGNOLINO 75</t>
  </si>
  <si>
    <t>GAJA CAMARCANDA PROMIS 0,75</t>
  </si>
  <si>
    <t>TOMBACCO SPRITZ 0,75</t>
  </si>
  <si>
    <t>ANTINORI VILLA  LT.1,5</t>
  </si>
  <si>
    <t>ANTINORI VILLA  LT.3</t>
  </si>
  <si>
    <t>ANTINORI GUADO AL TASSO ROSSO</t>
  </si>
  <si>
    <t>PLANETA SANTA CECILIA 0,75</t>
  </si>
  <si>
    <t>PLANETA SYRAH 0,75</t>
  </si>
  <si>
    <t>PLANETA BURDESE 0,75</t>
  </si>
  <si>
    <t>PLANETA MERLOT 0,75</t>
  </si>
  <si>
    <t>PLANETA COMETA 0,75</t>
  </si>
  <si>
    <t>PLANETA CHARDONNAY 0,75</t>
  </si>
  <si>
    <t>SERAFINO BARBARESCO 1,5</t>
  </si>
  <si>
    <t>SERAFINO BARBARESCO 0,75</t>
  </si>
  <si>
    <t>SERAFINO BARBERA 0,75 ASTI, ALBA, MONFERRATO</t>
  </si>
  <si>
    <t>SERAFINO BAROLO 0,75</t>
  </si>
  <si>
    <t>SERAFINO BRACCHETTO 0,75</t>
  </si>
  <si>
    <t>SERAFINO DOLCETTO 0,75</t>
  </si>
  <si>
    <t>SERAFINO BRUT RISERVA MT CHARM</t>
  </si>
  <si>
    <t>SERAFINO BRUT MTD CLASS MILLES</t>
  </si>
  <si>
    <t>SERAFINO GRIGNOLINO 0,75</t>
  </si>
  <si>
    <t>URCIUOLO FALANGHINA 0,75</t>
  </si>
  <si>
    <t>SERAFINO NEBBIOLO 0,75</t>
  </si>
  <si>
    <t>SERAFINO ROERO ARNEIS BIAN 75</t>
  </si>
  <si>
    <t>URCIUOLO AGLIANICO 0,75</t>
  </si>
  <si>
    <t>URCIUOLO GREGO DI TUFO 0,75</t>
  </si>
  <si>
    <t>GIACOBAZ LAMBR.CASTELV/GASPAR.</t>
  </si>
  <si>
    <t>SERAFINO BAROLO 1,5</t>
  </si>
  <si>
    <t>GIACOBAZZI LAMBRUSCO 0,75</t>
  </si>
  <si>
    <t>GIACOBAZZI LAMBRUSCO 1,5</t>
  </si>
  <si>
    <t>GIACOBAZZI LAMBR.SORBARA 0,75</t>
  </si>
  <si>
    <t>CERETTO BARBARESCO 0,75</t>
  </si>
  <si>
    <t>CERETTO BAROLO 0,75</t>
  </si>
  <si>
    <t>CERETTO ARNEIS BLANGE' 0,75</t>
  </si>
  <si>
    <t>CERETTO MOSCATO 0,75</t>
  </si>
  <si>
    <t>CAVICCHIOLI PIGNOLETTO  BRUT</t>
  </si>
  <si>
    <t>KUPELWIESER GEWURZTRAMINER</t>
  </si>
  <si>
    <t>KUPELWIESER LAGREIN 0,75</t>
  </si>
  <si>
    <t>KUPELWIERES MULLER 0,75</t>
  </si>
  <si>
    <t>CAPRAIA CHIANTI CLASSICO 0,75</t>
  </si>
  <si>
    <t>CAPRAIA CHIANTI CLASSICO RISER</t>
  </si>
  <si>
    <t>SERAFINO GAVI 0,75</t>
  </si>
  <si>
    <t>MAIXEI ROSSESE 0,75</t>
  </si>
  <si>
    <t>MAIXEI VERMENTINO  0,75</t>
  </si>
  <si>
    <t>LE FRACCE V.RAJNA ROSSO 75</t>
  </si>
  <si>
    <t>COL.COLLI SOAVE 0,75</t>
  </si>
  <si>
    <t>COL.COLLI VALPOLICELLA 0,75</t>
  </si>
  <si>
    <t>MAIXEI PIGATO 0,75</t>
  </si>
  <si>
    <t>COL.COLLI CHARDONNAY 0,75</t>
  </si>
  <si>
    <t>COL.COLLI CABERNET 0,75</t>
  </si>
  <si>
    <t>COL.COLLI MERLOT 0,75</t>
  </si>
  <si>
    <t>LE FRACCE BARBERA GARBOSO 75</t>
  </si>
  <si>
    <t>LE FRACCE RIESLING BRUT P.MOUS</t>
  </si>
  <si>
    <t>COL.COLLI BIANCO/ROSSO 0,75</t>
  </si>
  <si>
    <t>LE FRACCE BONARDA RUBIOSA 75</t>
  </si>
  <si>
    <t>LE FRACCE V.RAJNA PINOT GR/NER</t>
  </si>
  <si>
    <t>COL.COLLI BARDOLINO 75 cl</t>
  </si>
  <si>
    <t>RUGGERI GIALL'ORO VALDOB.0,75</t>
  </si>
  <si>
    <t>RUGGERI QUARTESE VALDOB.0,75</t>
  </si>
  <si>
    <t>RUGGERI S.STEFANO VALDOB.0,75</t>
  </si>
  <si>
    <t>RUGGERI GIUSTINO VALDOB.0,75</t>
  </si>
  <si>
    <t>RUGGERI ROSE' DI PINOT</t>
  </si>
  <si>
    <t>COL D'ORCIA ROSSO MONTALCINO</t>
  </si>
  <si>
    <t>COL D'ORCIA CHIANTI GINEPRONE</t>
  </si>
  <si>
    <t>COL D'ORCIA BRUNELLO MONTALCIN</t>
  </si>
  <si>
    <t>POLENZA 5TERRE SCIACCH.0,375</t>
  </si>
  <si>
    <t>CLASSICA ROSSO AVIGNONESI ***</t>
  </si>
  <si>
    <t>CLASSICA AVIGNONESI R.MONTEPUL</t>
  </si>
  <si>
    <t>CLASSICA AVIGNONESI NOBILE MON</t>
  </si>
  <si>
    <t>CLASSICA AVIGNONESI NOBILE 1,5</t>
  </si>
  <si>
    <t>CLASSICA LI VELI PRIMITIVO 0,7</t>
  </si>
  <si>
    <t>CLASSICA LI VELI SALENTO 0,75</t>
  </si>
  <si>
    <t>CLASSICA AIA VECCHIA MORELLINO</t>
  </si>
  <si>
    <t>CLASSICA LI VELI PASSAM.NEGRAM</t>
  </si>
  <si>
    <t>FEIPU MASSARETI PIGATO 75 CL</t>
  </si>
  <si>
    <t>KAMANCINE' ROSSESE 0,75</t>
  </si>
  <si>
    <t>POLENZA 5 TERRE CLASSICO ,75</t>
  </si>
  <si>
    <t>CA' DI FRARA BONARDA 0,75</t>
  </si>
  <si>
    <t>POLENZA TUASSO 0,75</t>
  </si>
  <si>
    <t>MANDRAROSSA GRECANICO 0,75</t>
  </si>
  <si>
    <t>MANDRAROSSA CHARDONNAY 0,75</t>
  </si>
  <si>
    <t>MANDRAROSSA NERO D'AVOLA 0,75</t>
  </si>
  <si>
    <t>MANDRAROSSA SYRAH 0,75</t>
  </si>
  <si>
    <t>SOLANDIA GRILLO CHARD.0,75</t>
  </si>
  <si>
    <t>SOLANDIA SHIRAZ N.D'AVOLA 0,75</t>
  </si>
  <si>
    <t>SOLANDIA BIANCO DELLE VENEZIE</t>
  </si>
  <si>
    <t>SOLANDIA ROSATO SALENTO 0,75</t>
  </si>
  <si>
    <t>MAGISTRAVINI ROSATO</t>
  </si>
  <si>
    <t>MAGISTRAVINI UVE DI TROIA</t>
  </si>
  <si>
    <t>MAGISTRAVINI NEGROAMARO</t>
  </si>
  <si>
    <t>MAGISTRAVINI PRIMITIVO MANDURI</t>
  </si>
  <si>
    <t>RAMOINO ROSSESE 0,75</t>
  </si>
  <si>
    <t>RAMOINO PIGATO 0,75</t>
  </si>
  <si>
    <t>RAMOINO VERMENTINO 0,75</t>
  </si>
  <si>
    <t>MELINI CHIANTI GRANAIO  0,75</t>
  </si>
  <si>
    <t>MELINI SELVANELLA CHIANTI RIS</t>
  </si>
  <si>
    <t>MAGISTRAVINI SALICE SALENTINO</t>
  </si>
  <si>
    <t>MATEUS ROSE'/BIANCO 0,75</t>
  </si>
  <si>
    <t>LANCER'S  75 CL</t>
  </si>
  <si>
    <t>VOLPE PASINI CHARDONNAY 0,75</t>
  </si>
  <si>
    <t>VOLPE PASINI REFOSCO 0,75</t>
  </si>
  <si>
    <t>MASCHIO SAUVIGNON 0,75</t>
  </si>
  <si>
    <t>MASCHIO PROSECCHINO CL 20</t>
  </si>
  <si>
    <t>MASCHIO PINOT ROSA 0,75</t>
  </si>
  <si>
    <t>MASCHIO VERDUZZO 0,75</t>
  </si>
  <si>
    <t>MASCHIO CHARDONNAY 0,75</t>
  </si>
  <si>
    <t>VOLPE PASINI SAUVIGNON DOC 0,7</t>
  </si>
  <si>
    <t>VOLPE PASINI SAUV.ZUC DI VOLPE</t>
  </si>
  <si>
    <t>MASCHIO PINOT 0,75</t>
  </si>
  <si>
    <t>MAGISTRAVINI CHARDONNAY ,75</t>
  </si>
  <si>
    <t>ICARIO NOBILE MONTEPULCIANO 75</t>
  </si>
  <si>
    <t>ICARIO ROSSO MONTEPULC.0,75</t>
  </si>
  <si>
    <t>PIO CESARE BAROLO  0,75</t>
  </si>
  <si>
    <t>PIO CESARE BARBARESCO 0,75</t>
  </si>
  <si>
    <t>PIO CESARE GAVI 0,75</t>
  </si>
  <si>
    <t>PIO CESARE BARBERA D'ALBA 75</t>
  </si>
  <si>
    <t>PIO CESARE DOLCETTO 0,75</t>
  </si>
  <si>
    <t>PIO CESARE NEBBIOLO D'ALBA 75</t>
  </si>
  <si>
    <t>PIO CESARE GRIGNOLINO 0,75</t>
  </si>
  <si>
    <t>PIO CESARE MOSCATO D'ASTI 75</t>
  </si>
  <si>
    <t>PIO CESARE ARNEIS ROERO 0,75</t>
  </si>
  <si>
    <t>PIO CESARE FREISA 0,75</t>
  </si>
  <si>
    <t>CAMPAGNOLA AMARONE VALP.</t>
  </si>
  <si>
    <t>CAMPAGNOLA RIPASSO VALPOL.</t>
  </si>
  <si>
    <t>BUSHMILL'S IRISH HONEY 1/1 35</t>
  </si>
  <si>
    <t>HAIG GOLD LABEL 1/1 40</t>
  </si>
  <si>
    <t>MACALLAN GOLD 0,70/40</t>
  </si>
  <si>
    <t>J.WALKER BLACK 12Y 0,20/43</t>
  </si>
  <si>
    <t>ISLE OF JURA TURAS MARA 1/1 42</t>
  </si>
  <si>
    <t>RAKI YENI 0,70/45</t>
  </si>
  <si>
    <t>URCIUOLO FIANO DI AVELLINO</t>
  </si>
  <si>
    <t>SERAFINO BRUT ALTA LANGA ZERO</t>
  </si>
  <si>
    <t>SERAFINO BRUT ALTA LANGA M.CLA</t>
  </si>
  <si>
    <t>SERAFINO BARBERA BACAJE 0,75</t>
  </si>
  <si>
    <t>SERAFINO BARBERA SUPER.PARDONE</t>
  </si>
  <si>
    <t>SERAFINO ROERO PASIUNA' ROSSO</t>
  </si>
  <si>
    <t>RUFFINO LA SOLATIA CHARDONNAY</t>
  </si>
  <si>
    <t>RUFFINO SANTEDAME CHIANT 0,375</t>
  </si>
  <si>
    <t>RUFFINO SANTEDAME CHIANTI 0,75</t>
  </si>
  <si>
    <t>RUFFINO MODUS TOSCANA 0,75</t>
  </si>
  <si>
    <t>CAVICCHIOLI LAMBRUSCO SORBARA CONTESSA MATILDE</t>
  </si>
  <si>
    <t>RUFFINO CHIANTI ROSSO  75</t>
  </si>
  <si>
    <t>RUFFINO AZIANO CLASS.0,75</t>
  </si>
  <si>
    <t>RUFFINO** GRAN SIGILLO TOSCANA</t>
  </si>
  <si>
    <t>RUFFINO CHIANTI ROSSO 0,375</t>
  </si>
  <si>
    <t>RUFFINO SANTEDAME ROMITORIO</t>
  </si>
  <si>
    <t>RUFFINO LODOLA ROSSO MONTEPUL</t>
  </si>
  <si>
    <t>RUFFINO ORVIETO 0,75</t>
  </si>
  <si>
    <t>RUFFINO LODOLA NOBILE MONTEPUL</t>
  </si>
  <si>
    <t>RUFFINO RIS.DUCALE 0,75</t>
  </si>
  <si>
    <t>RUFFINO GALESTRO 0,75</t>
  </si>
  <si>
    <t>RUFFINO BRUNELLO MONTALCINO GREPPONE MAZZI</t>
  </si>
  <si>
    <t>RUFFINO***LIBAIO CHARDON.0,37</t>
  </si>
  <si>
    <t>RUFFINO LIBAIO CHARDON.0,75</t>
  </si>
  <si>
    <t>RUFFINO LODOLA NOB MONT.375</t>
  </si>
  <si>
    <t>LAMBERTI VALP/BARD/CHIAR/SOAVE</t>
  </si>
  <si>
    <t>LAMBERTI PRESECCO ROSE 0,75</t>
  </si>
  <si>
    <t>TURA' VINI ASSORTITI</t>
  </si>
  <si>
    <t>PODERI DOGLIANI DOLCETTO 0,75</t>
  </si>
  <si>
    <t>PODERI NEBBIOLO 0,75</t>
  </si>
  <si>
    <t>PODERI BARBERA D'ALBA 0,75</t>
  </si>
  <si>
    <t>PODERI ROSATO 0,75</t>
  </si>
  <si>
    <t>PODERI ARNEIS 0,75</t>
  </si>
  <si>
    <t>J.WALKER DOUBLE BLACK 1/1 40</t>
  </si>
  <si>
    <t>OLD PARR 12Y 1/1 40</t>
  </si>
  <si>
    <t>SEAGRAMS GIN 70/40</t>
  </si>
  <si>
    <t>SINGLETON 18Y 70/40</t>
  </si>
  <si>
    <t>BELLUSSI ROSSO DI MONTALCINO</t>
  </si>
  <si>
    <t>BELLUSSI BRUNELLO MONTALCINO</t>
  </si>
  <si>
    <t>BELLUSSI BELCANTO DI CARTIZZE</t>
  </si>
  <si>
    <t>BELLUSSI PROSECCO BRUT EX.DRY</t>
  </si>
  <si>
    <t>BELLUSSI PROSECCO EX.DRY 1,5</t>
  </si>
  <si>
    <t>BELLUSSI BELCANTO ROSE' 0,75</t>
  </si>
  <si>
    <t>BELLS 1/1 40</t>
  </si>
  <si>
    <t>PERE MAGLOIRE CALVADOS 1/1 40</t>
  </si>
  <si>
    <t>KRAKEN BLACK SPICED 70/40</t>
  </si>
  <si>
    <t>FEUDI S.GREGORIO RUBRATO 0,75</t>
  </si>
  <si>
    <t>FEUDI S.GREGORIO CUTIZZI GR.TU</t>
  </si>
  <si>
    <t>FEUDI S.GREGORIO FIANO AVELLIN</t>
  </si>
  <si>
    <t>FEUDI S.GREGORIO FALANGHINA</t>
  </si>
  <si>
    <t>RUFFINO CHIANTI SUP ROS FS 1/1</t>
  </si>
  <si>
    <t>RUGGERI GIALL'ORO VALDOB.1,5</t>
  </si>
  <si>
    <t>RUGGERI S.STEFANO VOLDOB. 1,5</t>
  </si>
  <si>
    <t>RUGGERI GIUSTINO VALDOB.1,5</t>
  </si>
  <si>
    <t>PENNA DOLCETTO 0,75</t>
  </si>
  <si>
    <t>PENNA BARBERA 0,75</t>
  </si>
  <si>
    <t>PENNA ARNEIS 0,75</t>
  </si>
  <si>
    <t>PENNA NEBBIOLO 0,75</t>
  </si>
  <si>
    <t>PENNA MOSCATO D'ASTI 0,75</t>
  </si>
  <si>
    <t>COSTA CATTERINA BAROLO 0,75</t>
  </si>
  <si>
    <t>COSTA CATTERINA BARBERA 0,75</t>
  </si>
  <si>
    <t>COSTA CATTERINA NEBBIOLO 0,75</t>
  </si>
  <si>
    <t>COSTA CATTERINA DOLCETTO ,75</t>
  </si>
  <si>
    <t>COSTA CATTERINA ROERO 0,75</t>
  </si>
  <si>
    <t>COSTA CATTERINA MOSCATO ASTI</t>
  </si>
  <si>
    <t>RUGGERI GIALL'ORO VALDOB.3 LT</t>
  </si>
  <si>
    <t>RUGGERI GIALL'ORO VALDOB.6LT</t>
  </si>
  <si>
    <t>S.MARGHERITA PROSECCO 52 0,75</t>
  </si>
  <si>
    <t>PODERI PRIMOASSOLO 0,75</t>
  </si>
  <si>
    <t>CERETTO DOLCETTO 0,75 ROSSANA</t>
  </si>
  <si>
    <t>CERETTO ARENIS BLANGE' 1,5</t>
  </si>
  <si>
    <t>CERETTO BAROLO CHINATO 0,500</t>
  </si>
  <si>
    <t>AGUACANA CAIPIRINHA 0,70/16</t>
  </si>
  <si>
    <t>AGUACANA CACHACA 0,70/37,5</t>
  </si>
  <si>
    <t>ABERLOUR 18Y 0,70/43</t>
  </si>
  <si>
    <t>MAGISTRAVINI PRIMITIVO SALENTO</t>
  </si>
  <si>
    <t>CANT.VALDADIGE PINOT GRIGIO</t>
  </si>
  <si>
    <t>CANT.VALDADIGE MULLER THURGAU</t>
  </si>
  <si>
    <t>CANT.VALDADIGE TRAMINER VINO</t>
  </si>
  <si>
    <t>CANT.VALDADIGE TEROLDEGO</t>
  </si>
  <si>
    <t>CANT.VALDADIGE ENANTIO</t>
  </si>
  <si>
    <t>CANT.VALDADIGE GEWURZTRAMINER SPUMANTE</t>
  </si>
  <si>
    <t>SAGATIBA PURA 0,70/38</t>
  </si>
  <si>
    <t>APEROL BARBIERI 3LT 11gr</t>
  </si>
  <si>
    <t>CONTRI CORTE VIOLA BRUT 0,75</t>
  </si>
  <si>
    <t>MAGISTRAVINI BENEV.FALANGHINA</t>
  </si>
  <si>
    <t>LUPI** DOLCEACQUA 0,75</t>
  </si>
  <si>
    <t>LUPI** ORMEASCO 0,75</t>
  </si>
  <si>
    <t>LIBRANDI CIRO' RISERVA SANFELI</t>
  </si>
  <si>
    <t>LIBRANDI CIRO' ROSSO 0,75</t>
  </si>
  <si>
    <t>CANTERINO 0,75</t>
  </si>
  <si>
    <t>CANTERINO 1,5</t>
  </si>
  <si>
    <t>ABERLOUR 18Y 0,70/40</t>
  </si>
  <si>
    <t>SERAFINO PROSECCO 0,75</t>
  </si>
  <si>
    <t>J.WALKER XR 21Y 70/40</t>
  </si>
  <si>
    <t>LOCH LOMOND BLUE 70/40</t>
  </si>
  <si>
    <t>LOCH LOMOND GREEN 70/46</t>
  </si>
  <si>
    <t>TOMINTOUL 12Y 70/40</t>
  </si>
  <si>
    <t>TOMINTOUL 16Y 70/40</t>
  </si>
  <si>
    <t>WOODFORD RESERVE 1/1 43,2</t>
  </si>
  <si>
    <t>HAYMAN'S OLD TOM GIN 70/41,4</t>
  </si>
  <si>
    <t>PAPAVER GIN 70/40</t>
  </si>
  <si>
    <t>PERE MAGLOIRE CALVADOS 70/40</t>
  </si>
  <si>
    <t>SAFARI LIQ. 70/20</t>
  </si>
  <si>
    <t>TIO PEPE FINO 1/1 15</t>
  </si>
  <si>
    <t>BELGIAN 1836 GIN ORGANIC 70/43</t>
  </si>
  <si>
    <t>CHAMP.POL ROGER 0,75</t>
  </si>
  <si>
    <t>BISQUIT XO GOLD ROSE 1/1 40</t>
  </si>
  <si>
    <t>SALAPARUTA ZIGHIDI' V.LIQ 0,50</t>
  </si>
  <si>
    <t>SALAPARUTA PASSITO PANTEL.0,50</t>
  </si>
  <si>
    <t>SALAPARUTA CALANICA N.AVO-MERL</t>
  </si>
  <si>
    <t>SALAPARUTA PASSO D.MULE 0,75</t>
  </si>
  <si>
    <t>SALAPARUTA CORVO ROSSO 0,375</t>
  </si>
  <si>
    <t>SALAPARUTA CORVO B.CO 0,375</t>
  </si>
  <si>
    <t>SALAPAR.CORVO 75 BIANC/GLICINE</t>
  </si>
  <si>
    <t>SALAPAR.CORVO 75  ROSSO/ROSE'</t>
  </si>
  <si>
    <t>SALAPARUTA GRECALE MOSCATO</t>
  </si>
  <si>
    <t>SALAPARUTA DUCA ENRICO 0,75</t>
  </si>
  <si>
    <t>SALVADORI CHIANTI 0,500</t>
  </si>
  <si>
    <t>SALVADORI CHIANTI 0,75</t>
  </si>
  <si>
    <t>SALVADORI CHIANTI 1 LT</t>
  </si>
  <si>
    <t>SALVADORI CHIANTI 2 LT.</t>
  </si>
  <si>
    <t>SALVADORI** TOSC.BIANCO/ROS 75</t>
  </si>
  <si>
    <t>SALVADORI** MONTEPULC.D'ABRUZ</t>
  </si>
  <si>
    <t>SALVADORI CHIANTI CLASSICO 75</t>
  </si>
  <si>
    <t>SAN MICHELE CABERNET 75CL</t>
  </si>
  <si>
    <t>SAN MICHELE CHARDONNAY 0,75</t>
  </si>
  <si>
    <t>SAN MICHELE PINOT GRIGIO 0,75</t>
  </si>
  <si>
    <t>SAN MICHELE MULLER THURGAU 75</t>
  </si>
  <si>
    <t>SAN MICHELE GEWURZTRAMINER 75 ST VALENTIN</t>
  </si>
  <si>
    <t>SAN MICHELE LAGREIN RISERVA 75 ROSATO</t>
  </si>
  <si>
    <t>SAN MICHELE SAUVIGNON 0,75</t>
  </si>
  <si>
    <t>SAN MICHELE SCHIAVA  75 CL</t>
  </si>
  <si>
    <t>SAN MICHELE PINOT NERO ST.VALE RISERVA</t>
  </si>
  <si>
    <t>JIM BEAM SIGN.CRAFT 12Y 1/1 43</t>
  </si>
  <si>
    <t>AFTERSHOCK RED 0,50/30</t>
  </si>
  <si>
    <t>ABERLOUR 12Y SHERRYCAS 1/1 40</t>
  </si>
  <si>
    <t>AN CNOC BLACK HILL RES.1/1 46</t>
  </si>
  <si>
    <t>BUSHMILL'S ORIGINAL 0,20/40</t>
  </si>
  <si>
    <t>GLEN FIDDICH 125th ANNIV 70/43</t>
  </si>
  <si>
    <t>GLEN FIDDICH VINT.CASK 70/40</t>
  </si>
  <si>
    <t>CANT.CIABOT ASTI SPUMANTE</t>
  </si>
  <si>
    <t>CANT.CIABOT BARBERA 0,75</t>
  </si>
  <si>
    <t>CANT.CIABOT DOLCETTO 0,75</t>
  </si>
  <si>
    <t>CANT.CIABOT NEBBIOLO 0,75</t>
  </si>
  <si>
    <t>CANT.CIABOT GRIGNOLINO 0,75</t>
  </si>
  <si>
    <t>GLEN GLASSAUGH TORFA 0,70/50</t>
  </si>
  <si>
    <t>BOWMORE SMALL BATCH 70/40</t>
  </si>
  <si>
    <t>GLEN ROTHES 1995  0,70/43</t>
  </si>
  <si>
    <t>GLEN ROTHES 1998  0,70/43</t>
  </si>
  <si>
    <t>GLEN TURRET PEATED 0,70/40</t>
  </si>
  <si>
    <t>GORDON'S GIN 0,70/37,5</t>
  </si>
  <si>
    <t>SHERIDAN'S BERRIES 0,50/15,5</t>
  </si>
  <si>
    <t>OBAN LITTLE BAY 1/1 43</t>
  </si>
  <si>
    <t>TALISKER 25Y 0,70/45,8</t>
  </si>
  <si>
    <t>GREAT GLEN 3Y 70/40</t>
  </si>
  <si>
    <t>MATEUS 1/1</t>
  </si>
  <si>
    <t>J &amp; B 0,200/40 FLASK</t>
  </si>
  <si>
    <t>DON PAPA RHUM 0,70/40</t>
  </si>
  <si>
    <t>MAGISTRAVINI GRECO DI TUFO 75</t>
  </si>
  <si>
    <t>MAGISTRAVINI FIANO di AVELLINO</t>
  </si>
  <si>
    <t>MIXER PER COCKTAIL ASSORT 1/1</t>
  </si>
  <si>
    <t>MIXER PER COCKTAIL ASSORT 0,75</t>
  </si>
  <si>
    <t>LONDON DRY GIN N.1 4,5   47gr</t>
  </si>
  <si>
    <t>LONDON DRY GIN N.1 0,70  47gr</t>
  </si>
  <si>
    <t>PORTOBELLO ROAD 171 GIN 70/42</t>
  </si>
  <si>
    <t>TARQUIN'S GIN 0,70/42</t>
  </si>
  <si>
    <t>VII HILLS GIN 0,70/43</t>
  </si>
  <si>
    <t>DICTADOR XO PERP/INSOL 70/40</t>
  </si>
  <si>
    <t>MONTENEGRO AMARO 0,70/23</t>
  </si>
  <si>
    <t>CHAMP.VEUVE CLIQUOT RICH 0,75</t>
  </si>
  <si>
    <t>CHAMP.CANARD DUCHENE 0,75 CUVEE LEONIE</t>
  </si>
  <si>
    <t>NORDES GIN 0,70/40</t>
  </si>
  <si>
    <t>SIPSMITH LONDON  GIN 70/41,6</t>
  </si>
  <si>
    <t>GRAND MARNIER ALEXANDRE 70/40</t>
  </si>
  <si>
    <t>CENTERBE 0,50/70 nazzari</t>
  </si>
  <si>
    <t>GAJA CAMARCANDA MAGARI 0,75</t>
  </si>
  <si>
    <t>JACK DANIEL'S SINAT.CENT.1/1 5</t>
  </si>
  <si>
    <t>RUGGERI VECCHIE VITI PROSECCO</t>
  </si>
  <si>
    <t>TORRACCIA GATTINARA (francoli)</t>
  </si>
  <si>
    <t>NIKKA COFFEY GRAIN 0,70/45</t>
  </si>
  <si>
    <t>NIKKA COFFEY MALT 0,70/45</t>
  </si>
  <si>
    <t>NIKKA VATTED 0,50/43 BL/WH/RED</t>
  </si>
  <si>
    <t>TAKETSURU 0,70/43</t>
  </si>
  <si>
    <t>CONNEMARA PEATED 70/40</t>
  </si>
  <si>
    <t>DEANSTON 12Y 70/46,3</t>
  </si>
  <si>
    <t>GOSLING'S RHUM 70/40</t>
  </si>
  <si>
    <t>LOCKE'S 8Y 70/40</t>
  </si>
  <si>
    <t>ABERLOUR A'BUNADH 0,70/59,7</t>
  </si>
  <si>
    <t>CRYSTAL HEAD AURORA 0,70/40</t>
  </si>
  <si>
    <t>TALISKER SKYE 0,70/45,8</t>
  </si>
  <si>
    <t>PELLEGRINO MARSALA SECCA 1 LT</t>
  </si>
  <si>
    <t>PELLEGRINO MARSALA RUBINO 0,75</t>
  </si>
  <si>
    <t>PELLEGR MINEO MANDORLA 0,75</t>
  </si>
  <si>
    <t>GREEN HARK VODKA 1/1  38</t>
  </si>
  <si>
    <t>YPIOCA CAHACA 0,70  38</t>
  </si>
  <si>
    <t>TEQ.ESPOLON REPOSADO 70/40</t>
  </si>
  <si>
    <t>BARCELO ANEJO RHUM 0,70 37,5</t>
  </si>
  <si>
    <t>BORSCI SAN MARZANO 0,70/38</t>
  </si>
  <si>
    <t>ZITNIA VODKA 1/1  40</t>
  </si>
  <si>
    <t>OUZO TSANTALI 1/1  40gr</t>
  </si>
  <si>
    <t>BOTRAN ANEJO   8Y 70/40</t>
  </si>
  <si>
    <t>GRAPPA SERAFINO NEBIOLO 70/40</t>
  </si>
  <si>
    <t>PELLEGRINO ZIBIBBO 75</t>
  </si>
  <si>
    <t>VILLAMASSA LIMONCELLO 0,70/30</t>
  </si>
  <si>
    <t>CARDHU 12Y 1/1 40</t>
  </si>
  <si>
    <t>OCTOMORE 5Y SC.BARLEY 70/59,5</t>
  </si>
  <si>
    <t>TANQUERAY BLOOMSBURY 1/1 47,3</t>
  </si>
  <si>
    <t>SAILOR JERRY RHUM 1/1 46</t>
  </si>
  <si>
    <t>GLEN DRONACH 8Y 70/46 HIELAN</t>
  </si>
  <si>
    <t>GLEN FARCLAS 70/46 PASSI/TEAM</t>
  </si>
  <si>
    <t>GLEN MORANGIE DORNOCH 70/43</t>
  </si>
  <si>
    <t>GLEN MORANGIE DUTHAC 1LT/43</t>
  </si>
  <si>
    <t>DEANSTON VIRGIN OAK 70/46,3</t>
  </si>
  <si>
    <t>CAOL ILA MOCH 0,70/43</t>
  </si>
  <si>
    <t>HENDRICKS GIN 0,70/44</t>
  </si>
  <si>
    <t>MARTINEZ SUPERIORE 0,75</t>
  </si>
  <si>
    <t>CAMPARI BITTER 3lt 25gr</t>
  </si>
  <si>
    <t>SKYY VODKA 3lt 40gr</t>
  </si>
  <si>
    <t>OLD SMUG(old smuggler) 70/40</t>
  </si>
  <si>
    <t>WALCH BEYOND THE CLOUDS</t>
  </si>
  <si>
    <t>WALCH GEWUERZTR.CONCERTO</t>
  </si>
  <si>
    <t>MIRTO DI SARDEGNA BIANCO 70/30</t>
  </si>
  <si>
    <t>RONCO DEL GELSO PINOT GRIGIO</t>
  </si>
  <si>
    <t>LILLET ROUGE/ROSE 0,75</t>
  </si>
  <si>
    <t>RONCO DEL GELSO SAUVIGNON</t>
  </si>
  <si>
    <t>RONCO DEL GELSO CHARDONNAY</t>
  </si>
  <si>
    <t>RONCO DEL GELSO MALVASIA</t>
  </si>
  <si>
    <t>FONTANACOTA ORMEASCO</t>
  </si>
  <si>
    <t>FONTANACOTA ROSSESE</t>
  </si>
  <si>
    <t>TORNATORE ROSSESE</t>
  </si>
  <si>
    <t>GIRLAN PINOT BIANCO</t>
  </si>
  <si>
    <t>GIRLAN CHARDONNAY</t>
  </si>
  <si>
    <t>GIRLAN PINOT GRIGIO</t>
  </si>
  <si>
    <t>GIRLAN MULLER THURGAU</t>
  </si>
  <si>
    <t>GIRLAN GEWURTZTRAMINER</t>
  </si>
  <si>
    <t>GIRLAN 448 VIGNETI DOLOMITI</t>
  </si>
  <si>
    <t>WALCH MERLOT 0,75</t>
  </si>
  <si>
    <t>C.SOC.CANELLI BRACCHETTO 0,75</t>
  </si>
  <si>
    <t>C.SOC.CANELLI ASTI SPUM.0,75</t>
  </si>
  <si>
    <t>C.SOC.CANELLI BARBERA 0,75</t>
  </si>
  <si>
    <t>C.SOC.CANELLI DOLCETTO 0,75</t>
  </si>
  <si>
    <t>C.SOC.CANELLI BARBERA 1,5</t>
  </si>
  <si>
    <t>TERRUZZI PEPERINO 3 LT</t>
  </si>
  <si>
    <t>FELLUGA L SHARIS 0,75</t>
  </si>
  <si>
    <t>DONNAFUGATA MILLEUNANOTTE</t>
  </si>
  <si>
    <t>PLANETA SEGRETA B/R</t>
  </si>
  <si>
    <t>SELLA &amp; MOSCA ROSATO ALGHERO</t>
  </si>
  <si>
    <t>CAIAROSSA TOSCANA</t>
  </si>
  <si>
    <t>GR.BONOLLO AMARONE BARR 70/42</t>
  </si>
  <si>
    <t>NINO FRANCO PROSECCO RUSTICO MEREGALLI</t>
  </si>
  <si>
    <t>SANDEMAN PORTO 10Y 0,75</t>
  </si>
  <si>
    <t>SPORTOLETTI ASSISI</t>
  </si>
  <si>
    <t>SPORTOLETTI VILLA FIDELIA 75</t>
  </si>
  <si>
    <t>GORGHI TONDI NERO D'AVOLA 75</t>
  </si>
  <si>
    <t>PELLEGRINO PASSITO DUCA ,50 CASTELMONTE</t>
  </si>
  <si>
    <t>JERMANN PINOT GRIGIO 75</t>
  </si>
  <si>
    <t>JERMANN RIBOLLA GIALLA 75</t>
  </si>
  <si>
    <t>JERMANN CHARDONNAY 75</t>
  </si>
  <si>
    <t>JERMANN VINTAGE TUNINA 75</t>
  </si>
  <si>
    <t>JERMANN WERE DREAMS 75</t>
  </si>
  <si>
    <t>DALWHINNIE WINTERS GOLD 70/43</t>
  </si>
  <si>
    <t>GLEN FIDDICH 19Y 70/40 BOURBON CASK DISCOVERY</t>
  </si>
  <si>
    <t>BRERO CHARDONNAY  0,75</t>
  </si>
  <si>
    <t>BRERO ARNEIS BIANCO 0,75</t>
  </si>
  <si>
    <t>BRERO DOLCETTO D'ALBA 0,75</t>
  </si>
  <si>
    <t>BRERO BARBERA D'ASTI 0,75</t>
  </si>
  <si>
    <t>BRERO BARBERA PIEMONTE 0,75</t>
  </si>
  <si>
    <t>BRERO DOLCETTO MONFERRATO 75</t>
  </si>
  <si>
    <t>BRERO BARBARESCO 0,75</t>
  </si>
  <si>
    <t>TERRE BIANCHE BARBARESCO ,75</t>
  </si>
  <si>
    <t>TERRE BIANCHE BAROLO ,75</t>
  </si>
  <si>
    <t>TERRE BIANCHE DOLCETTO 0,75</t>
  </si>
  <si>
    <t>GLEN FIDDICH 19Y 70/40 MADERA CASK DISCOVERY</t>
  </si>
  <si>
    <t>TEQ.PATRON XO CAFE 70/35</t>
  </si>
  <si>
    <t>BELUGA TRANSATLANTIC 70/40</t>
  </si>
  <si>
    <t>DALMORE CIGAR MALT 1/1 44</t>
  </si>
  <si>
    <t>PROHIBIDO RON 12Y 70/40</t>
  </si>
  <si>
    <t>NIKKA 30Y APPLE BRANDY 70/43</t>
  </si>
  <si>
    <t>NIKKA BLACK 0,50/43</t>
  </si>
  <si>
    <t>S.MARGHERITA TRAMINER 0,75</t>
  </si>
  <si>
    <t>CACHACA PITU 0,70/40</t>
  </si>
  <si>
    <t>GRAPPA POLI CLEOPATRA 0,70/40</t>
  </si>
  <si>
    <t>TERRE BAROLO GRIGNOLINO 0,75</t>
  </si>
  <si>
    <t>TERRE BAROLO DOLCETTO 1,5</t>
  </si>
  <si>
    <t>TERRE BAROLO BARBERA 1,5</t>
  </si>
  <si>
    <t>TERRE BAROLO NEBBIOLO 75 RONDI</t>
  </si>
  <si>
    <t>TERRE BAROLO BARBERA 75 RONDIN</t>
  </si>
  <si>
    <t>TERRE BAROLO DOLCETTO 75 RONDI</t>
  </si>
  <si>
    <t>TERRE BAROLO DOLCETTO 0,75</t>
  </si>
  <si>
    <t>TERRE BAROLO BARBERA 0,75</t>
  </si>
  <si>
    <t>TERRE BAROLO ROERO ARNEIS ,75</t>
  </si>
  <si>
    <t>TERRE BAROLO BARBARESCO 0,75</t>
  </si>
  <si>
    <t>TERRE BAROLO LANGHE FAVORITA</t>
  </si>
  <si>
    <t>TERRE BAROLO BAROLO 0,75</t>
  </si>
  <si>
    <t>GRAPPA POLI ASS 3 LT/40</t>
  </si>
  <si>
    <t>LIBERATION RHUM 0,70/45</t>
  </si>
  <si>
    <t>LUXARDO MARASCHINO 0,70/32</t>
  </si>
  <si>
    <t>LA MAUNY ELEVE BOIS 1LT/40</t>
  </si>
  <si>
    <t>MASSUCCO GRIGNOLINO</t>
  </si>
  <si>
    <t>MASSUCCO NEBBIOLO</t>
  </si>
  <si>
    <t>MASSUCCO BARBERA</t>
  </si>
  <si>
    <t>MASSUCCO DOLCETT0</t>
  </si>
  <si>
    <t>MASSUCCO FAVORITA</t>
  </si>
  <si>
    <t>MASSUCCO ARNEIS</t>
  </si>
  <si>
    <t>MASSUCCO BARBERA 1,5</t>
  </si>
  <si>
    <t>MASSUCCO DOLCETTO 1,5</t>
  </si>
  <si>
    <t>SERAFINO MOSCATO D'ASTI BLACK</t>
  </si>
  <si>
    <t>ARBRE DU VOYAGER 0,70/45</t>
  </si>
  <si>
    <t>TAGGIASCO ROSSESE 0,75</t>
  </si>
  <si>
    <t>DEKUYPER LICHEE 70/20</t>
  </si>
  <si>
    <t>ST JAMES RHUM AMBRE' 1/1 40</t>
  </si>
  <si>
    <t>CONTADI BRUT 0,75</t>
  </si>
  <si>
    <t>GORDON'S GIN 1,5  40</t>
  </si>
  <si>
    <t>ANTINORI IL BRUCIATO 0,75</t>
  </si>
  <si>
    <t>ANTINORI ROSSO MONTALCINO 75 PIAN DELLE VIGNE</t>
  </si>
  <si>
    <t>TOSCHI CILIEGIE COCKTAIL 410</t>
  </si>
  <si>
    <t>FABBRI SORBETTO 500</t>
  </si>
  <si>
    <t>GET 27 0,70 21 gr</t>
  </si>
  <si>
    <t>JERMANN CAPO MARTINO</t>
  </si>
  <si>
    <t>FONTANAFREDDA NEBBIOLO 75</t>
  </si>
  <si>
    <t>FONTANAFREDDA BAROLO 75</t>
  </si>
  <si>
    <t>SELLA &amp; MOSCA VERMENT.CALAREAL</t>
  </si>
  <si>
    <t>VILLAMASSA CR.LIMONC.0,50/17</t>
  </si>
  <si>
    <t>NIKKA BLENDED 0,70/40</t>
  </si>
  <si>
    <t>FUNDADOR BRANDY 70/36</t>
  </si>
  <si>
    <t>BALVENIE 16Y TRIPLECASCK 70/40</t>
  </si>
  <si>
    <t>APPLETON 12Y 70/43</t>
  </si>
  <si>
    <t>GLEN MORANGIE LAS/SHER 70/43</t>
  </si>
  <si>
    <t>J.WALKER SWING 0,75/40</t>
  </si>
  <si>
    <t>J.WALKER XR 21Y 1/1 40</t>
  </si>
  <si>
    <t>PORT CHARLOTTE PC12 70/58,7</t>
  </si>
  <si>
    <t>ZACAPA CENTENARIO RESER 70/45</t>
  </si>
  <si>
    <t>LILLET BLANC 0,75</t>
  </si>
  <si>
    <t>FONTODI CHIANTI  CLASS 0,75</t>
  </si>
  <si>
    <t>FONTODI CHIANTI RISERVA 0,75</t>
  </si>
  <si>
    <t>POLIZIANO ROSSO MONTEPULCIANO</t>
  </si>
  <si>
    <t>POLIZIANO NOBILE MONTEPUCIANO</t>
  </si>
  <si>
    <t>CONTADI BRUT  ROSE'</t>
  </si>
  <si>
    <t>BELLAVISTA SATIN</t>
  </si>
  <si>
    <t>BELLAVISTA**MILLESIMATO 0,75</t>
  </si>
  <si>
    <t>BELLAVISTA*ROSE' 0,75</t>
  </si>
  <si>
    <t>BELLAVISTA BRUT (ALMA) 1,5</t>
  </si>
  <si>
    <t>OLIVELLA TEN. LACRIMA B/R 0,75</t>
  </si>
  <si>
    <t>CAPICHERA VIGN'ANGENA 0,75</t>
  </si>
  <si>
    <t>ANTINORI CERVARO  SALA 0,75</t>
  </si>
  <si>
    <t>TRINCEA ROCCESE ,75</t>
  </si>
  <si>
    <t>CASTELLO DI AMA APPARITA 0,75</t>
  </si>
  <si>
    <t>MEREGALLI GALARDI TERRA LAVORO</t>
  </si>
  <si>
    <t>TORRE ROSAZZA PICOLIT 0,75</t>
  </si>
  <si>
    <t>ARGENTIERA***0,75 nazzari</t>
  </si>
  <si>
    <t>S.FELICE BRUNELLO CAMPOGIOVANN</t>
  </si>
  <si>
    <t>REGALEALI CHARDONNAY TASCA ALM</t>
  </si>
  <si>
    <t>BRAIDA BRICCO UCCELLONE 0,75</t>
  </si>
  <si>
    <t>RIVETTI BARBARESCO STRADERI</t>
  </si>
  <si>
    <t>CONTERNO BAROLO ROMIRASCO</t>
  </si>
  <si>
    <t>MEREGALLI ARGIOLAS TURRIGA</t>
  </si>
  <si>
    <t>CAST.RAMPOLLA VIGNA D'ALCEO</t>
  </si>
  <si>
    <t>FONTODI FLACCIANELLO 0,75</t>
  </si>
  <si>
    <t>RICASOLI CASTELLO BROLIO</t>
  </si>
  <si>
    <t>PARETO NOZZOLE 0,75</t>
  </si>
  <si>
    <t>BOWMORE TEMPEST 10Y 0,70/54,9</t>
  </si>
  <si>
    <t>LAPHROIG BRODIR PORTW 0,70/48</t>
  </si>
  <si>
    <t>RUGGERI QUARTESE VALDOB.1,5</t>
  </si>
  <si>
    <t>BELUGA CELEBRATION GOLD 70/40</t>
  </si>
  <si>
    <t>GREY GOOSE VX 1LT 40</t>
  </si>
  <si>
    <t>TEQ.SIERRA SILVER 70/38</t>
  </si>
  <si>
    <t>ARDMORE TRADIT.PEATED 1/1 46</t>
  </si>
  <si>
    <t>BUNNAHABHAIN CEOBANACH 70/46,3</t>
  </si>
  <si>
    <t>BUNNAHABHAIN EIR.GREINE 1/1 46</t>
  </si>
  <si>
    <t>GRILLO TERRE DI SICILIA 75</t>
  </si>
  <si>
    <t>BUNNAHABHAIN TOITEACH 70/46</t>
  </si>
  <si>
    <t>JACK DANIEL'S GOLDBARREL 70/40</t>
  </si>
  <si>
    <t>JACK DANIEL'S FIRE 0,70/35</t>
  </si>
  <si>
    <t>JACK DANIEL'S BARREL PRF 70/50</t>
  </si>
  <si>
    <t>SCAPA SKIREN ORCADIA 70/40</t>
  </si>
  <si>
    <t>BELLAVISTA PAS OPERE 0,75</t>
  </si>
  <si>
    <t>BELLAVISTA TEATRO SCALA 0,75</t>
  </si>
  <si>
    <t>ORNELLAIA SERRE NUOVE 0,75</t>
  </si>
  <si>
    <t>ORNELLAIA BOLGHERI 0,75</t>
  </si>
  <si>
    <t>ORNELLAIA LE VOLTE 0,75</t>
  </si>
  <si>
    <t>MEREGALLI SANGUIDO SASSICAIA BOLGHERI</t>
  </si>
  <si>
    <t>MEREGALLI SANGUIDO GUIDALB 75</t>
  </si>
  <si>
    <t>MEREGALLI SANGUIDO DIFESE 0,75 BOLGHERI</t>
  </si>
  <si>
    <t>MEREGALLI AGRIPUNICA BARRUA</t>
  </si>
  <si>
    <t>ORNELLAIA MASSETO 0,75</t>
  </si>
  <si>
    <t>CHARRETTE RUM 1/1 40</t>
  </si>
  <si>
    <t>CAPT.MORGAN 1,5 35</t>
  </si>
  <si>
    <t>JINZU GIN 0,70  41,3</t>
  </si>
  <si>
    <t>RYOMA 7Y 70/40</t>
  </si>
  <si>
    <t>SAFFRON GIN 70/40 BOUDIER</t>
  </si>
  <si>
    <t>CINQUE TERRE DOC 0,75</t>
  </si>
  <si>
    <t>TEQ.SIERRA REPOSADO 1/1 38</t>
  </si>
  <si>
    <t>SIX SAINTS RUM 70/41,7</t>
  </si>
  <si>
    <t>TANN'S GIN 70/40</t>
  </si>
  <si>
    <t>TROIS RIVIERES BLANC 70/40</t>
  </si>
  <si>
    <t>BERKELEY SQUARE  70/46</t>
  </si>
  <si>
    <t>CONNEMARA PEATED 22Y 70/46</t>
  </si>
  <si>
    <t>GLEN ROTHES VINTAGE RES 70/40</t>
  </si>
  <si>
    <t>GREENALL'S LONDON GIN 70/37,5</t>
  </si>
  <si>
    <t>KILCHOMAN SANAIG 70/46</t>
  </si>
  <si>
    <t>STRATISHLA 12Y 1/1 40</t>
  </si>
  <si>
    <t>THOMAS DAKIN GIN 70/42</t>
  </si>
  <si>
    <t>BELVEDERE VODKA 1,75/40</t>
  </si>
  <si>
    <t>BICERIN 0,70/15</t>
  </si>
  <si>
    <t>G VINE FLORAISON 0,70/40</t>
  </si>
  <si>
    <t>SINGLETON SPEY CASCADE 70/40</t>
  </si>
  <si>
    <t>GLEN LIVET FOUNDER.RIS 70/40</t>
  </si>
  <si>
    <t>BELVEDERE UNFILTERED 0,70/40</t>
  </si>
  <si>
    <t>AMBASCIATORI TREBBIANO 0,75</t>
  </si>
  <si>
    <t>WILD TURKEY RARE BREED 70/56,4</t>
  </si>
  <si>
    <t>PIO CESARE OLTRE LANGHE 0,75</t>
  </si>
  <si>
    <t>AMBASCIATORI LAMBRUSCO EMILIA</t>
  </si>
  <si>
    <t>KILCHOMAN MACHIR BAY 70/46</t>
  </si>
  <si>
    <t>SAMBUCA AURELIA DILMOOR 70/38 CASTELLI</t>
  </si>
  <si>
    <t>ANTINORI BRUNELLO MONT.0,75 PIAN DELLE VIGNE</t>
  </si>
  <si>
    <t>MAGISTRAVINI IRPINIA AGLIANICO</t>
  </si>
  <si>
    <t>CHIVAS REGAL EXTRA 13Y 0,70 40</t>
  </si>
  <si>
    <t>BEACH HOUSE RHUM 70/40</t>
  </si>
  <si>
    <t>ISLE OF JURA 21Y 0,70/44</t>
  </si>
  <si>
    <t>TOMATIN LEGACY 1/1 43</t>
  </si>
  <si>
    <t>FRESCOB.ALIE' ROSE' 75</t>
  </si>
  <si>
    <t>FRESCOB.AMMIRAGL VERM.MASSOV</t>
  </si>
  <si>
    <t>FRESCOB.AMMIRAGLIA SYRAH</t>
  </si>
  <si>
    <t>FRESCOB.MORMORETO</t>
  </si>
  <si>
    <t>FRESCOB.RIPE CONVENTO BRUNELL</t>
  </si>
  <si>
    <t>LOCH LOMOND 14Y 0,35/46</t>
  </si>
  <si>
    <t>TALISKER NEIST POINT 0,70/45,8</t>
  </si>
  <si>
    <t>GREY GOOSE DUCASSE 70/40</t>
  </si>
  <si>
    <t>GREY GOOSE EXPLOR. PACK 70/40</t>
  </si>
  <si>
    <t>GREY GOOSE AROMAT 0,70  40</t>
  </si>
  <si>
    <t>NIKKA ALL MALT 70/40</t>
  </si>
  <si>
    <t>TOGOUCHI PREMIUM 70/40</t>
  </si>
  <si>
    <t>ZACAPA EDICION NEGRA 1/1 43</t>
  </si>
  <si>
    <t>FABBRI SCIROPPO LIME</t>
  </si>
  <si>
    <t>FABBRI SCIROPPO ARANCIA</t>
  </si>
  <si>
    <t>FABBRI SCIROPPO LIQUIRIZIA</t>
  </si>
  <si>
    <t>FABBRI SCIROPPO MIRTILLO</t>
  </si>
  <si>
    <t>FABBRI SCIROPPO LEMONKIWI</t>
  </si>
  <si>
    <t>DALMORE DOMINIUM 0,70/43</t>
  </si>
  <si>
    <t>DALMORE LUCEO 0,70/40</t>
  </si>
  <si>
    <t>DALMORE REGALIS 1/1 40</t>
  </si>
  <si>
    <t>CRYSTAL HEAD CONF 5 MIGNON</t>
  </si>
  <si>
    <t>GRAPPA FRANCOLI ASS 0,70/42,5</t>
  </si>
  <si>
    <t>HIBIKY HARMONY MAST SEL.70/43</t>
  </si>
  <si>
    <t>PADDY 0,70/40</t>
  </si>
  <si>
    <t>GLEN FIDDICH IPA ***0,70/43</t>
  </si>
  <si>
    <t>OCTOMORE 0,70 58,5</t>
  </si>
  <si>
    <t>POLIZIANO ASINONE 75</t>
  </si>
  <si>
    <t>MASI COSTASERA AMARONE 0,75</t>
  </si>
  <si>
    <t>LA TUNELLA VALMASIA 0,75</t>
  </si>
  <si>
    <t>PLANETA PLUMBAGO ROSSO 0,75</t>
  </si>
  <si>
    <t>POLIZIANO LE STANZE 75</t>
  </si>
  <si>
    <t>CONTADI BRUT 1,5</t>
  </si>
  <si>
    <t>CONTADI BRUT 3 LT</t>
  </si>
  <si>
    <t>ISOLE E OLENA CEPPARELLO 0,75</t>
  </si>
  <si>
    <t>ANTINORI CONT'UGO 0,75</t>
  </si>
  <si>
    <t>CLASSICA AVIGN DESID. 75 MERL</t>
  </si>
  <si>
    <t>TEN. GREPPO BIONDI SANTI 75</t>
  </si>
  <si>
    <t>COLLEMASSARI GRATTAMACCO BOLGHERI SUPERIORE</t>
  </si>
  <si>
    <t>GRAPPA POLI RUTA 0,50/40</t>
  </si>
  <si>
    <t>GRAPPA VILLA VARDA 70/40</t>
  </si>
  <si>
    <t>GRAPPA NONINO FRAGOL 0,50/45</t>
  </si>
  <si>
    <t>GRAPPA I TAROCCHI 0,50/40</t>
  </si>
  <si>
    <t>SINGLETON 15Y 70/40</t>
  </si>
  <si>
    <t>LOCH LOMOND 12Y 70/48</t>
  </si>
  <si>
    <t>BELUGA 0,70 40</t>
  </si>
  <si>
    <t>BELUGA 3LT 40</t>
  </si>
  <si>
    <t>OCTOMORE IS.BARLEY 0,70 64 gr</t>
  </si>
  <si>
    <t>TEQ.PATRON XO CAFE 70/30</t>
  </si>
  <si>
    <t>KALASHNIKOV 1/1 40 + 2 BOMBA</t>
  </si>
  <si>
    <t>ARDBEG 10Y 0,70/46 + 2 MIGNON</t>
  </si>
  <si>
    <t>GALLIANO LIQUORE 0,50/42,3</t>
  </si>
  <si>
    <t>SIR EDWARD'S SMOKY 1/1 40</t>
  </si>
  <si>
    <t>TOMATIN 12Y 70/43</t>
  </si>
  <si>
    <t>FASSATI SALARCO 0,75</t>
  </si>
  <si>
    <t>FASSATI GERSEMI 0,75</t>
  </si>
  <si>
    <t>FASSATI SELCIAIA 0,75</t>
  </si>
  <si>
    <t>FASSATI TORRE AL FANTE 0,75</t>
  </si>
  <si>
    <t>FIRRIATO ALTAVILLA SIRAH</t>
  </si>
  <si>
    <t>FIRRIATO CHIARAMONTE CHARDONNA</t>
  </si>
  <si>
    <t>FIRRIATO CHIARAMONTE NEROAVOLA</t>
  </si>
  <si>
    <t>FIRRIATO S.AGOSTINO BAGLIO B/R</t>
  </si>
  <si>
    <t>FIRRIATO JASMIN ZIBIBBO</t>
  </si>
  <si>
    <t>FIRRIATO SABBIE DELL'ETNA B/R ROSATO</t>
  </si>
  <si>
    <t>FIRRIATO CAELES CATARRATO</t>
  </si>
  <si>
    <t>FIRRIATO CAELES NERO D'AVOLA</t>
  </si>
  <si>
    <t>FIRRIATO CAMELOT MERLOT</t>
  </si>
  <si>
    <t>FRESCOB.NIPOZZANO RISERVA</t>
  </si>
  <si>
    <t>FRESCOB.CASTELGIOC.RISERVA</t>
  </si>
  <si>
    <t>FRESCOB.CASTELGIOC BRUNELLO</t>
  </si>
  <si>
    <t>FRESCOB.*VINSANTO 75cl.</t>
  </si>
  <si>
    <t>FRESCOB.CAMPOaiSASSI ROSSO 75c</t>
  </si>
  <si>
    <t>FRESCOB.POMINO   75 cl</t>
  </si>
  <si>
    <t>FRESCOB.LA VITE LUCENTE 0,75</t>
  </si>
  <si>
    <t>FRESCOB.REMOLE R/B/ROSE</t>
  </si>
  <si>
    <t>FRESCOB.MONTESODI 0,75</t>
  </si>
  <si>
    <t>FRESCOB.LAMAIONE 75</t>
  </si>
  <si>
    <t>FRESCOB.CHIANTI CASTIGLIONI 75</t>
  </si>
  <si>
    <t>FRESCOB.LUCE DELLA VITE 0,75</t>
  </si>
  <si>
    <t>FRESCOB.MORELLINO S.MARIA 0,75</t>
  </si>
  <si>
    <t>FRESCOB.ATTEMS PINOT GRIGI</t>
  </si>
  <si>
    <t>FRESCOB.ATTEMS CHARDONNAY</t>
  </si>
  <si>
    <t>FRESCOB.ATTEMS SAUVIGNON</t>
  </si>
  <si>
    <t>FRESCOB.ATTEMS RIBOLLA GIALLA</t>
  </si>
  <si>
    <t>FRESCOB.ATTEMS FRIULANO</t>
  </si>
  <si>
    <t>FIRRIATO HARMONIUM NERO AVOLA</t>
  </si>
  <si>
    <t>FIRRIATO RIBECA PERRICONE</t>
  </si>
  <si>
    <t>FIRRIATO CAVANERA SCORCIAVACCA</t>
  </si>
  <si>
    <t>FIRRIATO CAVANERA COTURNIE</t>
  </si>
  <si>
    <t>GENAGRICOLA FRIULANO 0,75</t>
  </si>
  <si>
    <t>GENAGRICOLA SAUVIGNON  0,75</t>
  </si>
  <si>
    <t>GENAGRICOLA PINOT GRIGIO 0,75</t>
  </si>
  <si>
    <t>GENAGRICOLA PINOT BIANCO 0,75</t>
  </si>
  <si>
    <t>ERDINGER BIRRA 0,50</t>
  </si>
  <si>
    <t>FATT.BARBI BRUNELLO MONTALCINO</t>
  </si>
  <si>
    <t>FATT.BARBI BRUNELLO MONT.RISER</t>
  </si>
  <si>
    <t>FATT.BARBI MORELLINO SCANSANO</t>
  </si>
  <si>
    <t>FATT.BARBI ROSSO MONTALCINO</t>
  </si>
  <si>
    <t>FATT.BARBI BRUSCO DEI BARBI</t>
  </si>
  <si>
    <t>FONTANACOTA VERMENTINO</t>
  </si>
  <si>
    <t>FONTANACOTA PIGATO</t>
  </si>
  <si>
    <t>FONTANACOTA SCIAC-TRA'</t>
  </si>
  <si>
    <t>GAJA BRUNELLO SUGARILLE</t>
  </si>
  <si>
    <t>LA SCOLCA GAVI BIANCA 0,75 CL</t>
  </si>
  <si>
    <t>RAPITALA' ROSATO</t>
  </si>
  <si>
    <t>BERTANI AMARONE 2013</t>
  </si>
  <si>
    <t>BENRIACH 10Y 0,70/43</t>
  </si>
  <si>
    <t>GLEN GOYNE 12Y 70/43</t>
  </si>
  <si>
    <t>HAZELBURN 10Y 70/46</t>
  </si>
  <si>
    <t>SHEEP DIP 0,70/40</t>
  </si>
  <si>
    <t>SMOKEHEAD SINGLE MALT 0,70/43</t>
  </si>
  <si>
    <t>TOMATIN 14Y 70/46</t>
  </si>
  <si>
    <t>TOMATIN CU BOCAN 1/1 46</t>
  </si>
  <si>
    <t>TOMATIN LEGACY 0,70/43</t>
  </si>
  <si>
    <t>BATHTUB GIN 70/43,3</t>
  </si>
  <si>
    <t>BOTANIC GIN 0,70/45</t>
  </si>
  <si>
    <t>BRUGAL 1888 70/40</t>
  </si>
  <si>
    <t>CLEMENT 10Y RHUM 0,70/42</t>
  </si>
  <si>
    <t>CLEMENT SHRUBB ORANG 70/40</t>
  </si>
  <si>
    <t>CLEMENT XO 0,70/42</t>
  </si>
  <si>
    <t>DIPLOMATICO VINTAGE  70/43</t>
  </si>
  <si>
    <t>LAGAVULLIN 8Y 0,70/48</t>
  </si>
  <si>
    <t>OPTHIMUS 18Y 70/38</t>
  </si>
  <si>
    <t>OXLEY GIN 1/1 47</t>
  </si>
  <si>
    <t>SKORPPIO VODKA 0,70/37,5</t>
  </si>
  <si>
    <t>TOGOUCHI 18Y 0,70/43,8</t>
  </si>
  <si>
    <t>STRATHMILL  0,70/43</t>
  </si>
  <si>
    <t>WALCH CHARDONNAY 0,75</t>
  </si>
  <si>
    <t>WALCH PINOT GRIGIO 0,75</t>
  </si>
  <si>
    <t>WALCH GEWUERZTRAMINER 0,75</t>
  </si>
  <si>
    <t>WALCH SAUVIGNON 0,75</t>
  </si>
  <si>
    <t>WALCH MULLER THURGAU 0,75</t>
  </si>
  <si>
    <t>WALCH PINOT NERO 0,75</t>
  </si>
  <si>
    <t>WALCH SCHIAVA 0,75</t>
  </si>
  <si>
    <t>WALCH BRONNER MITTERBERG 0,75</t>
  </si>
  <si>
    <t>WALCH EWA BIANCO 0,75</t>
  </si>
  <si>
    <t>ZONIN PROSECCO 0,75</t>
  </si>
  <si>
    <t>RAMAZZOTTI SAMBUCA  0,70/38</t>
  </si>
  <si>
    <t>TROIS RIVIERES AMBRE 70/40</t>
  </si>
  <si>
    <t>OTARD XO 70/40</t>
  </si>
  <si>
    <t>CASTELGR.CHIANTI 0,75 norm ros</t>
  </si>
  <si>
    <t>CASTELGR.CLEMENTE VII RISERVA</t>
  </si>
  <si>
    <t>CASTELGR.NOBILE MONTEPULCIANO</t>
  </si>
  <si>
    <t>CASTELGR.CHIANTI CLAS. 1 LT FS</t>
  </si>
  <si>
    <t>CASTELGR.CLEMENTE VII 0,75</t>
  </si>
  <si>
    <t>CASTELGR.LAMOLE 0,75</t>
  </si>
  <si>
    <t>CASTELGR.CHIANTI RISERVA 0,75</t>
  </si>
  <si>
    <t>CASTELGR.PANZANO 0,75</t>
  </si>
  <si>
    <t>CASTELGR.VIN SANTO 0,75</t>
  </si>
  <si>
    <t>CASTELGR.NOVELLO 0,75</t>
  </si>
  <si>
    <t>CASTELGR**RICCI BRUNELLO MONT</t>
  </si>
  <si>
    <t>CASTELGR**RICCIROSSO MONTALC</t>
  </si>
  <si>
    <t>CASTELGR.MORELLINO SCANSANO</t>
  </si>
  <si>
    <t>LA COLOMBARA LAMBRUSCO 0,75</t>
  </si>
  <si>
    <t>CHAMP.VEUVE CLIQUOT DEMI-SEC</t>
  </si>
  <si>
    <t>CHAMP.DOM PERIGNON P2</t>
  </si>
  <si>
    <t>BOULARD CUVEE VINCENT 70/40</t>
  </si>
  <si>
    <t>CANTINA SOAVE PINOT GRIGIO 75</t>
  </si>
  <si>
    <t>CANTINA SOAVE CHARDONNAY 75</t>
  </si>
  <si>
    <t>CANTINA SOAVE SAUVIGNON 75</t>
  </si>
  <si>
    <t>CANTINA SOAVE MERLOT 0,75</t>
  </si>
  <si>
    <t>CANTINA SOAVE PINOT NERO 0,75</t>
  </si>
  <si>
    <t>CANTINA SOAVE CABERNET</t>
  </si>
  <si>
    <t>CANTINA SOAVE B/R/ROSA VENETO</t>
  </si>
  <si>
    <t>CANTINA SOAVE PROSECCO VENETO</t>
  </si>
  <si>
    <t>CANTINA SOAVE FRIZZANTE</t>
  </si>
  <si>
    <t>CANTINA SOAVE BIANCO MTDCLASS</t>
  </si>
  <si>
    <t>CANTINA SOAVE MTD CARMAT MAXIM</t>
  </si>
  <si>
    <t>CANTINA SOAVE ASTI DOLCE MAXIM</t>
  </si>
  <si>
    <t>CANTINA SOAVE MULLER MAXIM</t>
  </si>
  <si>
    <t>CANTINA SOAVE PROSECCO B MAXI.</t>
  </si>
  <si>
    <t>CANTINA SOAVE ROSE' DRY MAXIM</t>
  </si>
  <si>
    <t>CANTINA SOAVE RECIOTO/SOAVE</t>
  </si>
  <si>
    <t>CANTINA SOAVE SOAVE</t>
  </si>
  <si>
    <t>CANTINA SOAVE AROMATICO MAXIM</t>
  </si>
  <si>
    <t>CANTINA SOAVE VALPOLICELLA</t>
  </si>
  <si>
    <t>CANTINA SOAVE BARDOLINO 0,75</t>
  </si>
  <si>
    <t>CANTINA SOAVE BIANCO CUSTOZA</t>
  </si>
  <si>
    <t>CANTINA SOAVE AMARONE</t>
  </si>
  <si>
    <t>CANTINA SOAVE GRAPPA ASSORT.</t>
  </si>
  <si>
    <t>MATUSALEM RHUM 23Y 70/40</t>
  </si>
  <si>
    <t>LOUIS LATOUR CHARDONNAY 0,75</t>
  </si>
  <si>
    <t>LOUIS LATOUR BOURGOGNE 0,75</t>
  </si>
  <si>
    <t>LOUIS LATOUR PINOT NOIR 0,75</t>
  </si>
  <si>
    <t>GLEN FIDDICH 15Y 1/1 51</t>
  </si>
  <si>
    <t>BUFFALO TRACE 0,70/45</t>
  </si>
  <si>
    <t>BULLEIT 70/45</t>
  </si>
  <si>
    <t>CHAMP.BOLLINGER ROSE' 0,75</t>
  </si>
  <si>
    <t>BLACKWOOD GIN 0,70/60</t>
  </si>
  <si>
    <t>BUNNAHABHAIN 18Y 70/46,3</t>
  </si>
  <si>
    <t>CACIQUE ANEJO 70/37,5</t>
  </si>
  <si>
    <t>CAMERON BRIG 70/40</t>
  </si>
  <si>
    <t>GLEN DRONACH 21Y 70/48</t>
  </si>
  <si>
    <t>HIGHLAND PARK SVEIN 1LT/40</t>
  </si>
  <si>
    <t>JIM BEAM SIGNATURE 70/43</t>
  </si>
  <si>
    <t>CHAMP.VEUVE CLIQUOT 3LT JEROB</t>
  </si>
  <si>
    <t>RABINO MOSCATO S. VITTORIA</t>
  </si>
  <si>
    <t>CYNAR 0,70 16,5gr</t>
  </si>
  <si>
    <t>ZONIN AMARONE</t>
  </si>
  <si>
    <t>OUZO 12    1/1 40</t>
  </si>
  <si>
    <t>ZONIN BRACHETTO POGGIO</t>
  </si>
  <si>
    <t>ZONIN VALPOLICELLA RIPASSO</t>
  </si>
  <si>
    <t>TROIS RIVIERES BLANC 1/1 50</t>
  </si>
  <si>
    <t>COMP.VINO INSOGLIOCINGHIALE 75</t>
  </si>
  <si>
    <t>MEREGALLI C.ZECCA SALICE SALEN RISERVA</t>
  </si>
  <si>
    <t>PLANETA TEREBINTO GRILLO</t>
  </si>
  <si>
    <t>PLANETA NOCERA</t>
  </si>
  <si>
    <t>PLANETA OLIO EXTRA VERG.0,500</t>
  </si>
  <si>
    <t>BELLAVISTA BRUT 3 LT</t>
  </si>
  <si>
    <t>RONCHI DI MANZ. ROSAZZO/BIANCO ELLEGRI</t>
  </si>
  <si>
    <t>CAIAROSSA PERGOLAIA</t>
  </si>
  <si>
    <t>PELLEGRINO SECCA 0,50</t>
  </si>
  <si>
    <t>PELLEGRINO SUP.DOLCE 75</t>
  </si>
  <si>
    <t>POLAR VODKA ASS 0,70/20</t>
  </si>
  <si>
    <t>ARMAGNAC LAUVIA 15Y 70/40</t>
  </si>
  <si>
    <t>BERTANI VALPOLICELLA VALPANTEN</t>
  </si>
  <si>
    <t>PELLEGRINO LIQUOROSI 1/1</t>
  </si>
  <si>
    <t>SANTI SOLANE VALP. RIPASSO</t>
  </si>
  <si>
    <t>SIBONA GRAPPA NEBIOLO 70/40</t>
  </si>
  <si>
    <t>POLINI BITTER 1LT 21</t>
  </si>
  <si>
    <t>OCUMORE RHUM 70/40</t>
  </si>
  <si>
    <t>TOSO PROSECCO 0,20 X 3</t>
  </si>
  <si>
    <t>PELLEGR MINEO OVO 1/1</t>
  </si>
  <si>
    <t>HAUNER MALVASIA 0,375</t>
  </si>
  <si>
    <t>HIGHLAND PEARL 70/40</t>
  </si>
  <si>
    <t>LA HUATANA TRIPLE SEC  1LT 36</t>
  </si>
  <si>
    <t>MAGISTRAVINI ANIMA DI PRIMITIV</t>
  </si>
  <si>
    <t>POLINI CREMA LIMONCELLO 70/17</t>
  </si>
  <si>
    <t>YPIOCA CACHACA 1LT 39</t>
  </si>
  <si>
    <t>MELINI VIN SANTO ,75</t>
  </si>
  <si>
    <t>KARUKERA RUM 0,70/42</t>
  </si>
  <si>
    <t>PORT ASKAIG 100 PROOF 70/57,1</t>
  </si>
  <si>
    <t>BENVENUTO NOCINO 0,50/34</t>
  </si>
  <si>
    <t>FOURSQUARE RUM 0,70/56</t>
  </si>
  <si>
    <t>GRAPPA MASI AMARONE 0,50/50</t>
  </si>
  <si>
    <t>ARCANE 12Y RUM XTR ARO 0,70/40</t>
  </si>
  <si>
    <t>MADERAS RUM 0,70/40</t>
  </si>
  <si>
    <t>HEAVEN HILL 1LT 40</t>
  </si>
  <si>
    <t>BASIL HAYDENS 1LT 40</t>
  </si>
  <si>
    <t>CLAIRIN SAJOUS 0,70/55,9</t>
  </si>
  <si>
    <t>REMEMBER RUM ASSORT 0,70/45</t>
  </si>
  <si>
    <t>PRESIDENT MARTI 23Y RUM 70/40</t>
  </si>
  <si>
    <t>PRESIDENT MARTI 15Y RUM 70/40</t>
  </si>
  <si>
    <t>GRAPPA FILU FERRU 70/42 ZEDDA</t>
  </si>
  <si>
    <t>POLINI VITTONE AMARETTO 70/25</t>
  </si>
  <si>
    <t>ABSINTHE XENTA/KERMAN 0,70/70</t>
  </si>
  <si>
    <t>ABSINTHE ETERNUM 0,70/75 POLIN</t>
  </si>
  <si>
    <t>BORGHETTI SAMBUCA 0,70/38</t>
  </si>
  <si>
    <t>EXQUISITO RUM 70/40</t>
  </si>
  <si>
    <t>JACK DANIEL'S 0,35  40</t>
  </si>
  <si>
    <t>JACK DANIEL'S 0,20  40 FLASCH</t>
  </si>
  <si>
    <t>JACK DANIEL'S APPLE CIDAR 0,33</t>
  </si>
  <si>
    <t>LINE AQUAVIT 0,70/41,5</t>
  </si>
  <si>
    <t>DIPLOMATICO MANTUANO 12Y 70/40</t>
  </si>
  <si>
    <t>SIBONA SIGARI 40 ML./40gr</t>
  </si>
  <si>
    <t>J.WALKER BLU 1/1 40</t>
  </si>
  <si>
    <t>BUNNAHABHAIN CRUACH M.1/1 50</t>
  </si>
  <si>
    <t>BUNNAHABHAIN 12Y 0,70/46,3</t>
  </si>
  <si>
    <t>BALVENIE 17Y PEAT.CASK 70/48,7</t>
  </si>
  <si>
    <t>CINZANO VTH ROSE' 1/1</t>
  </si>
  <si>
    <t>J.WALKER 18Y GOLD 1 LT 40</t>
  </si>
  <si>
    <t>J.WALKER 15Y GREEN 0,20/43</t>
  </si>
  <si>
    <t>J.WALKER 18Y GOLD 0,20/40</t>
  </si>
  <si>
    <t>J.WALKER BLU 0,20/43</t>
  </si>
  <si>
    <t>BENRIACH 16Y 0,70/43</t>
  </si>
  <si>
    <t>BUSHMILL'S ORIGINAL 70/40 TRIPLE DISTILLED</t>
  </si>
  <si>
    <t>BOWMORE LEGEND 70/40</t>
  </si>
  <si>
    <t>BRUICHLADDICH LINKS 1LT 46</t>
  </si>
  <si>
    <t>BARCELO IMPERIAL 0,70/40</t>
  </si>
  <si>
    <t>BUNNAHABHAIN 25Y 0,70/43</t>
  </si>
  <si>
    <t>SMIRNOFF BLACK 1/1 40</t>
  </si>
  <si>
    <t>ZWACK UNICUM 0,70/40</t>
  </si>
  <si>
    <t>GLEN MORANGIE 15 Y 0,70/46</t>
  </si>
  <si>
    <t>CRAGGANMORE DB.MATUR.1/1 40</t>
  </si>
  <si>
    <t>GLEN MORANGIE SIGNET 0,70/46</t>
  </si>
  <si>
    <t>CASSANO LIMONCELLO 1 LT/30</t>
  </si>
  <si>
    <t>USQUAEBACH RESERVE...0,75/43</t>
  </si>
  <si>
    <t>CANADIAN CLUB... 0,75/40</t>
  </si>
  <si>
    <t>SMIRNOFF BLU 0,50/50</t>
  </si>
  <si>
    <t>TANQUERAY VODKA.... 0,75/40</t>
  </si>
  <si>
    <t>BACARDI...0,75/40</t>
  </si>
  <si>
    <t>BOMBAY...0,75/47</t>
  </si>
  <si>
    <t>TEQ.CUERVO ESP.   0,75/40</t>
  </si>
  <si>
    <t>BOWMORE DARKEST 0,75/43</t>
  </si>
  <si>
    <t>BOWMORE 17Y 0,75/43</t>
  </si>
  <si>
    <t>BOMBARDINO 1 LT 17gr</t>
  </si>
  <si>
    <t>BOMBAY SAPPHIRE GIN 1lt/47gr</t>
  </si>
  <si>
    <t>BALVENIE 15Y 0,75/47,8</t>
  </si>
  <si>
    <t>GLEN FIDDICH.......15Y 0,75/43</t>
  </si>
  <si>
    <t>GLEN FIDDICH 18Y 0,75/43</t>
  </si>
  <si>
    <t>BALBLAIR 10Y 70/40</t>
  </si>
  <si>
    <t>BALLANTRUAN 70/50</t>
  </si>
  <si>
    <t>BRANCA STRAVECCHIO 1lt BRANDY</t>
  </si>
  <si>
    <t>CAPT.MORGAN 1/1 40</t>
  </si>
  <si>
    <t>GALLIANO LIQUORE 1 LT 30</t>
  </si>
  <si>
    <t>SMIRNOFF BLU 1LT 50</t>
  </si>
  <si>
    <t>CARLOS I BRANDY 0,70/38</t>
  </si>
  <si>
    <t>GLEN FIDDICH 18Y 1/1 43</t>
  </si>
  <si>
    <t>BALVENIE 21Y 0,70/40</t>
  </si>
  <si>
    <t>GRANT'S SPEC. STRENGHT 1/1 50</t>
  </si>
  <si>
    <t>J.WALKER BLACK 12Y 70/40 ANNIV</t>
  </si>
  <si>
    <t>J.WALKER SWING 0,75/43</t>
  </si>
  <si>
    <t>J.WALKER 15Y GREEN 0,75/43</t>
  </si>
  <si>
    <t>COURVOISIER VSOP 0,200/40</t>
  </si>
  <si>
    <t>CAOL ILA DB.MATURED 0,70/43</t>
  </si>
  <si>
    <t>CAOL ILA CASK STRENGHT 70/59</t>
  </si>
  <si>
    <t>CAOL ILA 12Y 0,20/43</t>
  </si>
  <si>
    <t>CRAGGANMORE 12Y 0,200/40</t>
  </si>
  <si>
    <t>GLEN KINCHIE 12Y 0,20/43</t>
  </si>
  <si>
    <t>HENNESSY VSOP PRIVILEGE 50/40</t>
  </si>
  <si>
    <t>LAGAVULLIN 16Y 0,20/43</t>
  </si>
  <si>
    <t>CAOL ILA 12Y 1/1 43</t>
  </si>
  <si>
    <t>CRAGGANMORE DB MATURED 70/40</t>
  </si>
  <si>
    <t>LAGAVULLIN 12Y CASK ST.70/56,4</t>
  </si>
  <si>
    <t>CHIVAS REGAL 1/1   43 gr</t>
  </si>
  <si>
    <t>CITADELLE GIN 0,70 44gr</t>
  </si>
  <si>
    <t>CAOL ILA DB MATURED 1/1 43</t>
  </si>
  <si>
    <t>SIBONA ARMONIA DI LANGA 70/40</t>
  </si>
  <si>
    <t>SCAPA 16Y 0,70/40</t>
  </si>
  <si>
    <t>SINGLETON 15Y 1/1  40</t>
  </si>
  <si>
    <t>CACIQUE 500 RHUM 0,70/40</t>
  </si>
  <si>
    <t>J.WALKER BLU 75/43</t>
  </si>
  <si>
    <t>J.WALKER 18Y GOLD  75/40</t>
  </si>
  <si>
    <t>CRAGGANMORE 12Y 1/1 40</t>
  </si>
  <si>
    <t>LAGAVULLIN DB.MAT.DIST. 1/1 43</t>
  </si>
  <si>
    <t>CAOL ILA 18Y 0,20/43</t>
  </si>
  <si>
    <t>CAOL ILA CASK STRENGHT 0,20/60</t>
  </si>
  <si>
    <t>J &amp; B  0,75 40gr</t>
  </si>
  <si>
    <t>KNOB CREEK 9Y SM. BATCH70/50</t>
  </si>
  <si>
    <t>BUCHANAN DE LUXE 12Y 1/1 43</t>
  </si>
  <si>
    <t>CAOL ILA 25Y 0,70/43</t>
  </si>
  <si>
    <t>BOWMORE 25Y 0,70/43</t>
  </si>
  <si>
    <t>WINDSOR 21Y 0,50/40</t>
  </si>
  <si>
    <t>BAILEYS IRISH CREAM 0,350 17g</t>
  </si>
  <si>
    <t>BENRINNES 23Y SP.REL 0,70/58,8</t>
  </si>
  <si>
    <t>GLEN GOYNE 17Y 1/1 40</t>
  </si>
  <si>
    <t>GLEN FIDDICH 21Y 0,70/40</t>
  </si>
  <si>
    <t>SINGLETON 12Y 1/1 40</t>
  </si>
  <si>
    <t>BALVENIE 14Y GOLD CASK 0,70/47</t>
  </si>
  <si>
    <t>BRUICHLADDICH 15Y 0,70/54</t>
  </si>
  <si>
    <t>CU DHUB BLACK S.MALT 0,70/40</t>
  </si>
  <si>
    <t>J.WALKER BLU 1/1 43</t>
  </si>
  <si>
    <t>GLEN LIVET 15Y 1/1 40</t>
  </si>
  <si>
    <t>GLEN GARIOCH 8Y 70/40</t>
  </si>
  <si>
    <t>GLEN FIDDICH 15Y 1/1 43 SOLERA</t>
  </si>
  <si>
    <t>GLEN MORANGIE ASTAR 1/1 57,1</t>
  </si>
  <si>
    <t>BALLANTINES 12Y 1/1 40</t>
  </si>
  <si>
    <t>BUSHMILL'S 21Y 0,70/40</t>
  </si>
  <si>
    <t>GLAYVA 0,70/35</t>
  </si>
  <si>
    <t>J.WALKER BLACK 12Y 1,5/40</t>
  </si>
  <si>
    <t>J.WALKER SWING 0,70/40</t>
  </si>
  <si>
    <t>BARBIERI PUNCH 0,70 35gr</t>
  </si>
  <si>
    <t>SIBONA CASSETTO (1BOTT+2 BICC)</t>
  </si>
  <si>
    <t>BALVENIE 21Y 0,70/47,6</t>
  </si>
  <si>
    <t>BUNNAHABHAIN 18Y 1/1 43</t>
  </si>
  <si>
    <t>GLEN GARIOCH 12Y 1LT/48</t>
  </si>
  <si>
    <t>CHAMP.PERRIER JOUET  0,75</t>
  </si>
  <si>
    <t>CHAMP.LAUR.PERRIER ROSE</t>
  </si>
  <si>
    <t>FREIXENET C. NEGRO BRUT 0,75</t>
  </si>
  <si>
    <t>CHAMP.*****MOET CHAND.PREM.CRU</t>
  </si>
  <si>
    <t>CHAMP.BOLLINGER ANNE'1999</t>
  </si>
  <si>
    <t>CHAMP.VEUVE CLIQUOT 1,5</t>
  </si>
  <si>
    <t>CHAMP.****VEUVE CLIQUOT 3 LT</t>
  </si>
  <si>
    <t>CHAMP.*****MUMM CORD.ROUGE 1,5</t>
  </si>
  <si>
    <t>CHAMP.DOM PERIGNON 1,5</t>
  </si>
  <si>
    <t>CHAMP.BOLLINGER SPEC CUVEE</t>
  </si>
  <si>
    <t>CHAMP.ROEDERER 0,75</t>
  </si>
  <si>
    <t>BRUICHLADDICH 18Y 0,70/46</t>
  </si>
  <si>
    <t>BRANCA STRAVECCHIO RISERVA 70</t>
  </si>
  <si>
    <t>BRUICHLADDICH 15Y 0,50/50</t>
  </si>
  <si>
    <t>CUSUMANO NOA' 0,75</t>
  </si>
  <si>
    <t>CUSUMANO SAGANA 0,75</t>
  </si>
  <si>
    <t>DONNAFUGATA LA FUGA CHARDONNAY</t>
  </si>
  <si>
    <t>DONNAFUGATA ANGHELI 0,75</t>
  </si>
  <si>
    <t>DONNAFUGATA LIGHEA BIANCO 0,75</t>
  </si>
  <si>
    <t>T.GRAZIE** ROSSO MONTALCINO</t>
  </si>
  <si>
    <t>SELCIAIA** ROSSO MONTEPULC</t>
  </si>
  <si>
    <t>DONNAFUGATA ANTHILIA</t>
  </si>
  <si>
    <t>DONNAFUGATA CHIARANDA'</t>
  </si>
  <si>
    <t>DONNAFUGATA SEDARA</t>
  </si>
  <si>
    <t>S.ANASTASIA** NERO D'AVOLA</t>
  </si>
  <si>
    <t>ACCAD**SOLE SHIRAZ NERO D'AV</t>
  </si>
  <si>
    <t>ACCAD**SOLE SHIRAZ CABERNET</t>
  </si>
  <si>
    <t>GLEN KINCHIE 12Y 0,70/43</t>
  </si>
  <si>
    <t>S.AGOSTINO**** ROSSO FIRRIATO</t>
  </si>
  <si>
    <t>MONKEY SHOULDER 0,70/40</t>
  </si>
  <si>
    <t>TULLAMORE DEW 12Y 0,70/40</t>
  </si>
  <si>
    <t>SOLOPE** PRIMITIVO DI MANDURIA</t>
  </si>
  <si>
    <t>CLYNELISH 14Y 0,20/46</t>
  </si>
  <si>
    <t>VILLA SPARINA*GAVI DI GAVI 0,7</t>
  </si>
  <si>
    <t>ROSATO**** DELLE VENEZIE</t>
  </si>
  <si>
    <t>ALTE ROCCHE**BIANCHE BAROLO</t>
  </si>
  <si>
    <t>SARTORI** AMARONE 0,75</t>
  </si>
  <si>
    <t>DUE TIGLI ***TREBBIANO 0,75</t>
  </si>
  <si>
    <t>CANTALUPI** SALICE RISERVA 75</t>
  </si>
  <si>
    <t>T.GRAZIE** BRUNELLO DI MONTALC</t>
  </si>
  <si>
    <t>S.CATERINA** SAUVIGNON COLLIO</t>
  </si>
  <si>
    <t>SELLA &amp; MOSCA VERMENTINO SARDO LA CALA</t>
  </si>
  <si>
    <t>MORELLINO** DI SCANSANO</t>
  </si>
  <si>
    <t>CUSUMANO BENUARA 0,75</t>
  </si>
  <si>
    <t>DONNAFUGATA TANCREDI</t>
  </si>
  <si>
    <t>LUNGAROTTI RUBESCO</t>
  </si>
  <si>
    <t>SELLA &amp; MOSCA TERRERARE 75 CL</t>
  </si>
  <si>
    <t>SELLA &amp; MOSCA CANNONAU 75 CL</t>
  </si>
  <si>
    <t>SELLA &amp; MOSCA CAPOCACCIA 75 CL</t>
  </si>
  <si>
    <t>SELLA &amp; MOSCA TORBATO 0,75</t>
  </si>
  <si>
    <t>CUSUMANO NERO D'AVOLA 0,75</t>
  </si>
  <si>
    <t>CUSUMANO SYRAH 0,75</t>
  </si>
  <si>
    <t>SELLA &amp; MOSCA TORBATO 1,5</t>
  </si>
  <si>
    <t>SELLA &amp; MOSCA TERREBIANCHECUVE</t>
  </si>
  <si>
    <t>ROCCA*MACIE CHIANTI VERNAI.</t>
  </si>
  <si>
    <t>CAVIT ROSE'*TERRE FREDDE 0,75</t>
  </si>
  <si>
    <t>CALDIROLA** MERLOT 0,75</t>
  </si>
  <si>
    <t>FRIULVINI**MERLOT 0,75</t>
  </si>
  <si>
    <t>TOMBACCO** CABERNET 2 LT</t>
  </si>
  <si>
    <t>TOMBACCO*SEREN. BARDOLINO 0,75</t>
  </si>
  <si>
    <t>BANFI BRUNELLO MONTALCINO</t>
  </si>
  <si>
    <t>UGOLFORTE*BRUNELLO MONTALCINO</t>
  </si>
  <si>
    <t>CIAMPOLETO* ROSSO MONTALCINO</t>
  </si>
  <si>
    <t>GLEN DRONACH 12Y 1/1 43</t>
  </si>
  <si>
    <t>DONNAFUGATA SUR SUR GRILLO</t>
  </si>
  <si>
    <t>CUSUMANO SHAMARIS 0,75</t>
  </si>
  <si>
    <t>TOSO MARSALA OVO  1/1 GRANDOVO</t>
  </si>
  <si>
    <t>JAGERMEISTER 70 35</t>
  </si>
  <si>
    <t>COLLEMASSARI GRATTAMACCO BOLGHERI ROSSO</t>
  </si>
  <si>
    <t>WILD TURKEY RYE 70/40,5</t>
  </si>
  <si>
    <t>SKYY VODKA 1/1 40</t>
  </si>
  <si>
    <t>SKYY VODKA AROMAT.ASS.0,70/21</t>
  </si>
  <si>
    <t>ZONIN CHARDONNAY CABOLANI</t>
  </si>
  <si>
    <t>ZONIN PINOT BIANCO CABOLANI</t>
  </si>
  <si>
    <t>ZONIN SAUVIGNON FRIULANO CABOLANI</t>
  </si>
  <si>
    <t>ZONIN FRIULANO FRIULANO CABOLA</t>
  </si>
  <si>
    <t>ZONIN MERLOT  CABOLANI</t>
  </si>
  <si>
    <t>ZONIN CABERNET CABOLANI</t>
  </si>
  <si>
    <t>ZONIN REFOSCO FRIULANO CABOLAN</t>
  </si>
  <si>
    <t>ZONIN BONARDA TEN. BOSCO</t>
  </si>
  <si>
    <t>ZONIN MOSCATO D'ASTI POGGIO</t>
  </si>
  <si>
    <t>ZONIN ROSAMARO ALTEMURA</t>
  </si>
  <si>
    <t>ZONIN SALIENTE FALANGHINA SPUM ALTEMURA</t>
  </si>
  <si>
    <t>ZONIN PRIMITIVO MANDU.ALTEMURA</t>
  </si>
  <si>
    <t>ZONIN FIANO SALENTO ALTEMURA</t>
  </si>
  <si>
    <t>ZONIN FALANGHINA SALENTO ALTEM</t>
  </si>
  <si>
    <t>ZONIN NEGRAMARO ALTEMURA</t>
  </si>
  <si>
    <t>ZONIN AGLIANICO ALTEMURA</t>
  </si>
  <si>
    <t>ZONIN INSOLIA   FEUDO BUTERA</t>
  </si>
  <si>
    <t>ZONIN NERO D'AVOLA BUTERA</t>
  </si>
  <si>
    <t>ZONIN MERLOT SICILIA P.BUTERA</t>
  </si>
  <si>
    <t>ZONIN SYRAH  FEUDO BUTERA</t>
  </si>
  <si>
    <t>ZONIN CABERNET SAUV SICILIA P.BUTERA</t>
  </si>
  <si>
    <t>ZONIN PROSECCHINI 0,200</t>
  </si>
  <si>
    <t>ZONIN CHARDONNAY SICIL. BUTERA</t>
  </si>
  <si>
    <t>FATT.BARBI VERMENTINO</t>
  </si>
  <si>
    <t>CASTELGR.VERMENTINO</t>
  </si>
  <si>
    <t>CUSUMANO JALE'</t>
  </si>
  <si>
    <t>CUSUMANO ANGIMBE'</t>
  </si>
  <si>
    <t>CUSUMANO CUBI</t>
  </si>
  <si>
    <t>CUSUMANO INSOLIA</t>
  </si>
  <si>
    <t>FRESCOB.MORELLINO PIETRAREGIA</t>
  </si>
  <si>
    <t>CAMPAGNOLA BARDOLINO</t>
  </si>
  <si>
    <t>CAMPAGNOLA BARDOLINO CHIARETTO</t>
  </si>
  <si>
    <t>CAMPAGNOLA VALPOLICELLA</t>
  </si>
  <si>
    <t>CAMPAGNOLA RECIOTO</t>
  </si>
  <si>
    <t>CAMPAGNOLA CHARDONNAY</t>
  </si>
  <si>
    <t>ANTINORI BRAMITO CHARDONNAY</t>
  </si>
  <si>
    <t>ANTINORI CONTE DELLA VIPERA</t>
  </si>
  <si>
    <t>ANTINORI S.GIOVANNI DELLA SALA ORVIETO</t>
  </si>
  <si>
    <t>ANTINORI MUFFATO 75</t>
  </si>
  <si>
    <t>ANTINORI VERMENTINO BOLGHERI</t>
  </si>
  <si>
    <t>ANTINORI SCALABRONE BOLGHERI ROSATO</t>
  </si>
  <si>
    <t>ANTINORI VIVIA LE MORTELLE</t>
  </si>
  <si>
    <t>ANTINORI BOTROSECCO LE MORTELL CABERNET</t>
  </si>
  <si>
    <t>ANTINORI ACHELO LA BRACCESCA SIRAH</t>
  </si>
  <si>
    <t>ANTINORI S.CRISTINA ROSE GIARD</t>
  </si>
  <si>
    <t>ANTINORI TORCICODA TORMARESCA PRIMITIVO</t>
  </si>
  <si>
    <t>ANTINORI MAIME NEGRAMARO TORMARESCA</t>
  </si>
  <si>
    <t>ANTINORI PIETRABIANCA CHARDONN TORMARESCA</t>
  </si>
  <si>
    <t>ANTINORI NEPRICA PRIMITIVO TORMARESCA</t>
  </si>
  <si>
    <t>ANTINORI TORMARESCA CHARDONN</t>
  </si>
  <si>
    <t>ANTINORI CALAFURIA NEGRAMARO</t>
  </si>
  <si>
    <t>ANTINORI ROYCELLO FIANO TORMAR</t>
  </si>
  <si>
    <t>ANTINORI FICHIMORI TORMARESCA</t>
  </si>
  <si>
    <t>ANTINORI BAROLO BUSSIA PRUNOTT</t>
  </si>
  <si>
    <t>ANTINORI BARBARESCO BRIC TUROT PRUNOTTO</t>
  </si>
  <si>
    <t>ANTINORI BARBERA ASTI SUP. COSTAMIOLE PRUNOTTO</t>
  </si>
  <si>
    <t>ANTINORI BARBERA ALBA P.ROMUAL PRUNOTTO</t>
  </si>
  <si>
    <t>DEKUYPER CASSIS 70/15</t>
  </si>
  <si>
    <t>ANTINORI GRANADIE' LANGHE ROSA PRUNOTTO</t>
  </si>
  <si>
    <t>ANTINORI BARBERA ASTI FIULOT PRUNOTTO</t>
  </si>
  <si>
    <t>ANTINORI MOSCATO D'ASTI PRUNOTTO</t>
  </si>
  <si>
    <t>ANTINORI CUVEE' ROYALE</t>
  </si>
  <si>
    <t>ANTINORI BLANC DE BLANC</t>
  </si>
  <si>
    <t>ANTINORI FRANCIACORTA ROSE' MARCHESE ANTINORI</t>
  </si>
  <si>
    <t>CAMPAGNOLA VALPOLICELLA LEBINE</t>
  </si>
  <si>
    <t>CALDI ROSSESE</t>
  </si>
  <si>
    <t>JERMANN SAUVIGNON</t>
  </si>
  <si>
    <t>JERMANN PINOT NERO RED ANGEL</t>
  </si>
  <si>
    <t>JERMANN PIGNACOLUSSE</t>
  </si>
  <si>
    <t>FALESCO EST!EST!EST! POGGIO</t>
  </si>
  <si>
    <t>FALESCO EST!EST!EST! LE POGGER</t>
  </si>
  <si>
    <t>COTARELLA ROSSO MONTIANO (EX FALESCO)</t>
  </si>
  <si>
    <t>FALESCO GRECHETTO VITIANO</t>
  </si>
  <si>
    <t>FALESCO ROSSO CABERNET VITIANO</t>
  </si>
  <si>
    <t>FALESCO VERMENTINO VITIANO</t>
  </si>
  <si>
    <t>FALESCO ROSSO LE POGGERE</t>
  </si>
  <si>
    <t>FALESCO CHARDONNAY TELLUS</t>
  </si>
  <si>
    <t>FALESCO SYRAH ROSSO  TELLUS</t>
  </si>
  <si>
    <t>FALESCO SYRAH ROSATO TELLUS</t>
  </si>
  <si>
    <t>TASCA REGALEALI BCO/ROSE LEROS</t>
  </si>
  <si>
    <t>TASCA REGALEALI NERO D'AVOLA</t>
  </si>
  <si>
    <t>TASCA GUARNACCIO PERRICONE</t>
  </si>
  <si>
    <t>TASCA GERUNDIO GRECANICO</t>
  </si>
  <si>
    <t>TASCA CYGNUS</t>
  </si>
  <si>
    <t>TASCA LEONE D'ALMERITA BLEND</t>
  </si>
  <si>
    <t>TASCA NOZZE D'ORO  BIANCO</t>
  </si>
  <si>
    <t>TASCA GRILLO CAVALLO FATE</t>
  </si>
  <si>
    <t>CONTINI VERM. SARD.PARIGLIA</t>
  </si>
  <si>
    <t>CONTINI VERM. GALLURA ELIBARIA</t>
  </si>
  <si>
    <t>CONTINI CANNONAU TONAGHE</t>
  </si>
  <si>
    <t>CONTINI CANNONAU MAMAIOA</t>
  </si>
  <si>
    <t>CONTINI ROSATO NIEDDERA V.TIRS</t>
  </si>
  <si>
    <t>ENRICO DARIO PIGATO 75</t>
  </si>
  <si>
    <t>ENRICO DARIO VERMENTINO 75</t>
  </si>
  <si>
    <t>ENRICO DARIO PIGATO 0,375</t>
  </si>
  <si>
    <t>ENRICO DARIO VERMENTINO 0,375</t>
  </si>
  <si>
    <t>GINESTRAIA BRANGERO  PIGATO</t>
  </si>
  <si>
    <t>GINESTRAIA BR PIGATO V.MAESTRA</t>
  </si>
  <si>
    <t>GINESTR BRANG PIGATO MARIGE</t>
  </si>
  <si>
    <t>GINESTRAIA BRANGERO VERMENTINO</t>
  </si>
  <si>
    <t>GINESTRAIA BRANGERO ROSSESE</t>
  </si>
  <si>
    <t>ZONIN VERNACCIA M. OLIVETO</t>
  </si>
  <si>
    <t>ZONIN ROSATO SALENTO ALTEMURA</t>
  </si>
  <si>
    <t>PLANETA FRAPPATO</t>
  </si>
  <si>
    <t>PLANETA ALASTRO</t>
  </si>
  <si>
    <t>MONTEROSSA FRANC.I CUVEE</t>
  </si>
  <si>
    <t>MONTEROSSA FRANC.FLAMINGO RS</t>
  </si>
  <si>
    <t>MONTEROSSA FRANC.COUPE' NATURE</t>
  </si>
  <si>
    <t>MONTEROSSA CABOCHON</t>
  </si>
  <si>
    <t>GIACOSA BAROLO 0,75</t>
  </si>
  <si>
    <t>GIACOSA DOLCETTO</t>
  </si>
  <si>
    <t>GIACOSA NEBBIOLO</t>
  </si>
  <si>
    <t>GIACOSA ROERO ARNEIS</t>
  </si>
  <si>
    <t>GAJA SAUVIGNON YALUMBA</t>
  </si>
  <si>
    <t>PLANETA ETNA B/R</t>
  </si>
  <si>
    <t>GAJA SHIRAZ YALUMBA</t>
  </si>
  <si>
    <t>GAJA CHARDONNAY YALUMBA</t>
  </si>
  <si>
    <t>GAJA CAMARCANDA VISTAMARE 75</t>
  </si>
  <si>
    <t>GAJA SAUVIGNON GAMLA</t>
  </si>
  <si>
    <t>GAJA PINOT NOIR GAMLA</t>
  </si>
  <si>
    <t>GAJA MUSCADET LA GR VIELLES</t>
  </si>
  <si>
    <t>GAJA BRUNELLO PIEVE RESTIT.75</t>
  </si>
  <si>
    <t>GAJA BRUNELLO PIEVE RESTIT 1,5</t>
  </si>
  <si>
    <t>GAJA CHABLIS JADOT</t>
  </si>
  <si>
    <t>GAJA SAUVIGNON LAPOSTOLLE</t>
  </si>
  <si>
    <t>ANFOSSO SCIACAU</t>
  </si>
  <si>
    <t>ANFOSSO ROSSESE FULAVIN</t>
  </si>
  <si>
    <t>ANFOSSO ROSSESE SUPERIORE</t>
  </si>
  <si>
    <t>ANFOSSO ROSSESE SUPER.0,375</t>
  </si>
  <si>
    <t>FIRRIATO CAELES GRILLO</t>
  </si>
  <si>
    <t>FIRRIATO L'ECRU PASSITO 0,50</t>
  </si>
  <si>
    <t>FIRRIATO QUATER VITIS BIANCO</t>
  </si>
  <si>
    <t>FIRRIATO QUATER VITIS ROSSO</t>
  </si>
  <si>
    <t>FIRRIATO ALTAVILLA CABERN SAUV</t>
  </si>
  <si>
    <t>VEDRENNE GUIGNOLET  K 1/1 16°</t>
  </si>
  <si>
    <t>BOLS TRIPLE SEC 0,70/38</t>
  </si>
  <si>
    <t>GLEN ROTHES BOURB.CASK 70/40</t>
  </si>
  <si>
    <t>AMARULA CREAM 1LT 17</t>
  </si>
  <si>
    <t>BARCELO IMPERIAL 0,70/38</t>
  </si>
  <si>
    <t>BLUECOAT GIN 0,70/47</t>
  </si>
  <si>
    <t>BOODLE'S GIN 0,70/40</t>
  </si>
  <si>
    <t>GOLD OF MAURITIUS DARK 70/40</t>
  </si>
  <si>
    <t>HAPPY GIN 70/40</t>
  </si>
  <si>
    <t>LA MAUNY RHUM BLANC AGR 70/40</t>
  </si>
  <si>
    <t>MACARONESIAN GIN 70/40</t>
  </si>
  <si>
    <t>MARE GIN 1LT 42,7</t>
  </si>
  <si>
    <t>NIKKA MIYAGIKYO 0,70/45</t>
  </si>
  <si>
    <t>ONLY GIN 0,70/43</t>
  </si>
  <si>
    <t>TEQ.PATRON CITRONGE 0,70/35</t>
  </si>
  <si>
    <t>TEQ.PATRON SILVER CL.0,35/40</t>
  </si>
  <si>
    <t>PORT OF DRAGON DRY GIN 70/40 BLU</t>
  </si>
  <si>
    <t>TEQ.DON JULIO ANEJO 70/38</t>
  </si>
  <si>
    <t>DIMPLE GOLDEN SELECTION 70/40</t>
  </si>
  <si>
    <t>CHAMP.DOM PERIGNON LUMIN 75</t>
  </si>
  <si>
    <t>MEREGALLI SPERI VALPOLICELLA</t>
  </si>
  <si>
    <t>MEREGALLI SPERI VALPOL.RIPASSO</t>
  </si>
  <si>
    <t>MEREGALLI SPERI AMARONE</t>
  </si>
  <si>
    <t>MEREGALLI MACULAN BIDIBI</t>
  </si>
  <si>
    <t>MEREGALLI MACULAN MARZEMINO CORNOROTTO</t>
  </si>
  <si>
    <t>MEREGALLI MACULAN PINO&amp;TOI</t>
  </si>
  <si>
    <t>MEREGALLI MACULAN PINOT NERO</t>
  </si>
  <si>
    <t>MEREGALLI MACULAN VESPAIOLO</t>
  </si>
  <si>
    <t>MEREGALLI BASTIANICH FRIULANO</t>
  </si>
  <si>
    <t>MEREGALLI BASTIANICH PIN. GRIG</t>
  </si>
  <si>
    <t>MEREGALLI BASTIANICH RIBOLLA G</t>
  </si>
  <si>
    <t>MEREGALLI BASTIANICH SCHIPPETT</t>
  </si>
  <si>
    <t>MEREGALLI BASTIANICH REFOSCO</t>
  </si>
  <si>
    <t>MEREGALLI RINALDINI IL MIOROSA</t>
  </si>
  <si>
    <t>MEREGALLI RINALDINI LAMBRUSCO AMAB/ROSE'</t>
  </si>
  <si>
    <t>MEREGALLI RINALDINI OROM SPUM</t>
  </si>
  <si>
    <t>MEREGALLI SANGUIDO DIFESE 1,5</t>
  </si>
  <si>
    <t>MEREGALLI SANGUIDO GUIDALB.1,5</t>
  </si>
  <si>
    <t>MEREGALLI FERTUNA PACTIO</t>
  </si>
  <si>
    <t>MEREGALLI DIMAJO AGLIANICO</t>
  </si>
  <si>
    <t>MEREGALLI DIMAJO FALANGHINA</t>
  </si>
  <si>
    <t>MEREGALLI DIMAJO GRECO</t>
  </si>
  <si>
    <t>MEREGALLI DIMAJO RAMITELLO</t>
  </si>
  <si>
    <t>MEREGALLI C.ZECCA CHARDONNAY CANTALUPI</t>
  </si>
  <si>
    <t>MEREGALLI C.ZECCA NEGRAMARO CANTALUPI</t>
  </si>
  <si>
    <t>MEREGALLI C.ZECCA PRIMITIVO CANTALUPI</t>
  </si>
  <si>
    <t>MEREGALLI C.ZECCA ROSATO CANTALUPI</t>
  </si>
  <si>
    <t>MEREGALLI ARGIOLAS COSTAMOLINO</t>
  </si>
  <si>
    <t>MEREGALLI ARGIOLAS CANNONAU</t>
  </si>
  <si>
    <t>MEREGALLI ARGIOLAS IS BIANCO</t>
  </si>
  <si>
    <t>MEREGALLI ARGIOLAS KOREM</t>
  </si>
  <si>
    <t>MEREGALLI ARGIOLAS ROSATO</t>
  </si>
  <si>
    <t>MEREGALLI COPPOLA CABERNET</t>
  </si>
  <si>
    <t>MEREGALLI COPPOLA CHARDONNAY</t>
  </si>
  <si>
    <t>MEREGALLI COPPOLA ZINFANDEL</t>
  </si>
  <si>
    <t>PLANETA ROSE'</t>
  </si>
  <si>
    <t>TOSO BONARDA FIOCCO DI UVA</t>
  </si>
  <si>
    <t>TOSO RAFFAELLO BCO/ROSE'</t>
  </si>
  <si>
    <t>TOSO ROXE'</t>
  </si>
  <si>
    <t>TOSO MOSCATO D'ASTI FIOCCO</t>
  </si>
  <si>
    <t>ZONIN SASSEO PRIMIT ALTEMURA</t>
  </si>
  <si>
    <t>GIACOSA BARBERA</t>
  </si>
  <si>
    <t>LOMBARDINI LAMBRUSCO CAMPANONE</t>
  </si>
  <si>
    <t>OFFLEY PORTO VINTAGE 0,75</t>
  </si>
  <si>
    <t>CORINO BAROLO</t>
  </si>
  <si>
    <t>FRESCOB.POGGIO ALL'ORO BRUNELL</t>
  </si>
  <si>
    <t>JERMANN PINOT BIANCO</t>
  </si>
  <si>
    <t>JERMANN TRAMINER</t>
  </si>
  <si>
    <t>POLI AIRONE ROSSO APERITIVO</t>
  </si>
  <si>
    <t>GRAPPA POLI PREMIERE/PAUILLAC 70/46</t>
  </si>
  <si>
    <t>GRAPPA POLI PO 70/40 AROMAT/ELEGANTE/MORBIDA/SECCA</t>
  </si>
  <si>
    <t>GRAPPA POLI SARPA 70/40</t>
  </si>
  <si>
    <t>GRAPPA POLI SARPA ORO 70/40</t>
  </si>
  <si>
    <t>GRAPPA POLI UVA VIVA 70/40 ITALIANA/AMERICANA</t>
  </si>
  <si>
    <t>GRAPPA POLI SASSICAIA 0,500</t>
  </si>
  <si>
    <t>GRAPPA POLI BARRIQUE 70/55</t>
  </si>
  <si>
    <t>GRAPPA POLI BASSANO 24K 70/40</t>
  </si>
  <si>
    <t>GRAPPA POLI BASSANO 70/40</t>
  </si>
  <si>
    <t>GRAPPA POLI CONFEZ.RAME N.1</t>
  </si>
  <si>
    <t>GRAPPA POLI CONFEZ.RAME N.2</t>
  </si>
  <si>
    <t>GRAPPA POLI CONFEZ.RAME N.3</t>
  </si>
  <si>
    <t>GRAPPA POLI MAXI TUBO RAME</t>
  </si>
  <si>
    <t>POLI BRANDY ITALIANO 70/40</t>
  </si>
  <si>
    <t>ABYSSAL VODKA 70/40</t>
  </si>
  <si>
    <t>PICON ORANGE 0,70/18</t>
  </si>
  <si>
    <t>SIBONA SET OLD CELLAR X 3BT</t>
  </si>
  <si>
    <t>SIBONA SET OLD TAVERN-BAR X 3</t>
  </si>
  <si>
    <t>SIBONA CONF MOMENTI PREZIOSI 2BT E 1 SIG</t>
  </si>
  <si>
    <t>SIBONA POKER</t>
  </si>
  <si>
    <t>SIBONA COFAN.SELEZ.GR.RISERVA</t>
  </si>
  <si>
    <t>LIMONCELLO CR.SCOGLIERA 70/17</t>
  </si>
  <si>
    <t>MIONETTO VALD.SUP.LUX CARTIZZ</t>
  </si>
  <si>
    <t>MIONETTO PROSECCO AVANTGARDE BRUT- EXTRA DRY</t>
  </si>
  <si>
    <t>MIONETTO EXTRA DRY BIO</t>
  </si>
  <si>
    <t>MIONETTO VIVO B/ORO/ROSE/NERO GENERATION</t>
  </si>
  <si>
    <t>VILLA SPARINA GAVI</t>
  </si>
  <si>
    <t>VILLA SPARINA MONTEJ B/R/ROSE</t>
  </si>
  <si>
    <t>VILLA SPARINA BARBERA</t>
  </si>
  <si>
    <t>CILENTANE ABSINTHE 0,50/60</t>
  </si>
  <si>
    <t>CILENTANE LIQ.FINOCCHIETTO</t>
  </si>
  <si>
    <t>MEREGALLI MACULAN COSTADOLIO</t>
  </si>
  <si>
    <t>MEREGALLI FERTUNA PLATO</t>
  </si>
  <si>
    <t>MEREGALLI FERTUNA VERMENTINO</t>
  </si>
  <si>
    <t>MEREGALLI ALTAVISTA CABERN-SAU</t>
  </si>
  <si>
    <t>MEREGALLI ALTAVISTA MALBEC CL</t>
  </si>
  <si>
    <t>MEREGALLI ALTAVISTA MALBEC PRE</t>
  </si>
  <si>
    <t>MEREGALLI ALTAVISTA TORRONTES RISERVA</t>
  </si>
  <si>
    <t>FELLUGA L VERTIGO</t>
  </si>
  <si>
    <t>FELLUGA L NUARE'</t>
  </si>
  <si>
    <t>FELLUGA L CHARDONNAY</t>
  </si>
  <si>
    <t>FELLUGA L ILLIVIO</t>
  </si>
  <si>
    <t>BIGI MONTEPULCIANO D'ABRUZZO</t>
  </si>
  <si>
    <t>BIGI VIPRA B/ROSA</t>
  </si>
  <si>
    <t>MELINI VERMENTINO</t>
  </si>
  <si>
    <t>FERRARI GIULIO FERRARI</t>
  </si>
  <si>
    <t>ANTINORI BLANC DE BLANC 1,5</t>
  </si>
  <si>
    <t>ANTINORI FRANCIACORTA ROSE 1,5</t>
  </si>
  <si>
    <t>KING OF SOHO GIN 0,70/42</t>
  </si>
  <si>
    <t>U LUVKA 0,70/40</t>
  </si>
  <si>
    <t>UNGAVA GIN 1LT 43,1</t>
  </si>
  <si>
    <t>NIKKA YOICHI 0,70/45</t>
  </si>
  <si>
    <t>PUSCHKIN BLACK SUN 0,70/16,5</t>
  </si>
  <si>
    <t>PUSCHKIN GREEN 0,70/17,5</t>
  </si>
  <si>
    <t>PUSCHKIN PINK STAR 0,70/16,8</t>
  </si>
  <si>
    <t>PUSCHKIN RED SKY 0,70/17,5</t>
  </si>
  <si>
    <t>PORT OF DRAGON PURE GIN 70/40 BIANCO</t>
  </si>
  <si>
    <t>JACK DANIEL'S BARREL RYE 70/45</t>
  </si>
  <si>
    <t>RELICARIO 0,70/40</t>
  </si>
  <si>
    <t>REMY MARTIN CELLAR MAST.1lt 40</t>
  </si>
  <si>
    <t>ROBERTO CAVALLI 0,70/40</t>
  </si>
  <si>
    <t>RUSSIAN STANDARD 0,50/40</t>
  </si>
  <si>
    <t>ANTINORI DONNA CORA SATEN</t>
  </si>
  <si>
    <t>BELLAVISTA SATIN MAGNUM</t>
  </si>
  <si>
    <t>SALAPARUTA AMBAR LIQUOR 0,70</t>
  </si>
  <si>
    <t>SALAPARUTA STAR GRILL/MULLER</t>
  </si>
  <si>
    <t>ANTINORI S.GIOCONDO NOVELLO</t>
  </si>
  <si>
    <t>SALAPARUTA STAR INSOL/CHARDO.</t>
  </si>
  <si>
    <t>SALAPARUTA LAVICO B/R</t>
  </si>
  <si>
    <t>SALAPARUTA SCIARANERA</t>
  </si>
  <si>
    <t>SALAPARUTA CALANICA GRIL-VIOGN</t>
  </si>
  <si>
    <t>SIBONA AMARO 0,50 28</t>
  </si>
  <si>
    <t>SIBONA GRAPPA BOTTI ASS 50/44</t>
  </si>
  <si>
    <t>CA DEI FRATI FRATI LUGANA</t>
  </si>
  <si>
    <t>CA DEI FRATI PRATTO</t>
  </si>
  <si>
    <t>CA DEI FRATI ROSA DEI FRATI</t>
  </si>
  <si>
    <t>CA DEI FRATI AMARONE del cero</t>
  </si>
  <si>
    <t>CA DEI FRATI RONCHEDONE</t>
  </si>
  <si>
    <t>CONTADI BRUT SALMANAZAR 9 LT</t>
  </si>
  <si>
    <t>CONTADI BRUT MATHUSALEM 6 LT</t>
  </si>
  <si>
    <t>CONTADI BRUT  ROSE 1,5</t>
  </si>
  <si>
    <t>TOSO TOCCASANA DI T.NEGRAMARO</t>
  </si>
  <si>
    <t>TOSO STANLEY BAY SAUVIGNON</t>
  </si>
  <si>
    <t>TOSO EXCELSIOR MERLOT ROBERTSO</t>
  </si>
  <si>
    <t>TOSO EXCELSIOR SHIRAZ</t>
  </si>
  <si>
    <t>TOSO SOUTHERN RIVER CHARDONNAY</t>
  </si>
  <si>
    <t>TOSO ANCIANO TEMPRANILLO</t>
  </si>
  <si>
    <t>TOSO CHATEAU VIRCOULON BORDEAU</t>
  </si>
  <si>
    <t>GLEN GOYNE 18Y 70/43</t>
  </si>
  <si>
    <t>ISLE OF JURA 18Y 0,70/42</t>
  </si>
  <si>
    <t>KENTUKY VINTAGE 70/45</t>
  </si>
  <si>
    <t>CHAMP.MUMM C.ROUGE 3 LT</t>
  </si>
  <si>
    <t>OLD BARDSTOWN ESTATE 70/50,5</t>
  </si>
  <si>
    <t>CORRALEJO REPOS/BLANC 70/38</t>
  </si>
  <si>
    <t>BOLS GOLDSTRIKE 0,500/50</t>
  </si>
  <si>
    <t>HERRADURA ANEJO/REPOSA 70/40</t>
  </si>
  <si>
    <t>HINE ANTIQUE XOGR.CRU 70/40</t>
  </si>
  <si>
    <t>KAH TEQUILA BL/ANEJO 70/40</t>
  </si>
  <si>
    <t>MARE GIN 1,75/42,7</t>
  </si>
  <si>
    <t>MEUKOW VSOP 1/1 40</t>
  </si>
  <si>
    <t>MEUKOW XO 70/40</t>
  </si>
  <si>
    <t>PISCO CAPEL RESERV. MOAI 70/40</t>
  </si>
  <si>
    <t>RUMBUILLION  70/42,6 ABLEFORTH</t>
  </si>
  <si>
    <t>ZACCAGNINI MONTEP.TRALCETTO</t>
  </si>
  <si>
    <t>SEA GIN 70/40</t>
  </si>
  <si>
    <t>SHACK RHUM GOLD 70/40</t>
  </si>
  <si>
    <t>XUXU VODKA FRAISE 0,70/15</t>
  </si>
  <si>
    <t>JAMESON CASK MATES 1/1 40 IPA</t>
  </si>
  <si>
    <t>DIPLOMATICO PLANAS WHITE 70/47</t>
  </si>
  <si>
    <t>PROHIBIDO RON 15Y 70/40</t>
  </si>
  <si>
    <t>LEPANTO 0,70/36</t>
  </si>
  <si>
    <t>MARE GIN 0,100 CL. 42,7</t>
  </si>
  <si>
    <t>MAGISTRAVINI AMURE</t>
  </si>
  <si>
    <t>RUGGERI PROSECCO SPAG TREVISO</t>
  </si>
  <si>
    <t>RUGGERI VALDOBBIAD.SUP.CARTIZZ</t>
  </si>
  <si>
    <t>APPLETON ESTATE JOY 70/45</t>
  </si>
  <si>
    <t>DEKUYPER MELON 70/24</t>
  </si>
  <si>
    <t>JACK DANIEL'S RED DOG 70/43</t>
  </si>
  <si>
    <t>SIBONA CONF GALLERIA (1BT+2BIC</t>
  </si>
  <si>
    <t>SIBONA POKER DUO</t>
  </si>
  <si>
    <t>SIBONA VALIGETTA (3 BOTT)</t>
  </si>
  <si>
    <t>SIBONA GRAPPE ASS  1,5/42</t>
  </si>
  <si>
    <t>SIBONA PORTABOTTIGLIE 4 BOT</t>
  </si>
  <si>
    <t>BOLS BANANES 0,70/17</t>
  </si>
  <si>
    <t>BOLS CURACAO BLEU 0,70/21</t>
  </si>
  <si>
    <t>CIROC VODKA 3LT 40gr</t>
  </si>
  <si>
    <t>COPPER HEAD BLACK 50/42</t>
  </si>
  <si>
    <t>MAGELLAN GIN 0,70/41,3</t>
  </si>
  <si>
    <t>PASSOA 0,70  17gr</t>
  </si>
  <si>
    <t>PLANTATION BARBADOS 5Y 70/40</t>
  </si>
  <si>
    <t>RON DE JEREMY SPICED 0,70/38</t>
  </si>
  <si>
    <t>SAKE HAKUSHIKA GINJO 0,50/14,7</t>
  </si>
  <si>
    <t>LONDON DRY GIN N.1 1/1 47</t>
  </si>
  <si>
    <t>OLD VIRGINIA 12Y 0,70/43</t>
  </si>
  <si>
    <t>TOGOUCHI KIWAMI  70/40</t>
  </si>
  <si>
    <t>GORDON'S PINK/LEMO GIN 70/37,5</t>
  </si>
  <si>
    <t>J.M.RHUM TRES VIEUX XO  70/45</t>
  </si>
  <si>
    <t>J.M.RHUM VIEUX AGRICOLE 70/43 VSOP</t>
  </si>
  <si>
    <t>CIROC SUMMER COLADA 70/37,5</t>
  </si>
  <si>
    <t>TEQ.DON JULIO 1942 70/38</t>
  </si>
  <si>
    <t>COURVOISIER EMPEROR 70/40</t>
  </si>
  <si>
    <t>COURVOISIER VS 0,50/40</t>
  </si>
  <si>
    <t>FAMOUS GROUSE MELLGOLD 1LT/40</t>
  </si>
  <si>
    <t>FAMOUS GROUSE SMOKYBL.1LT 40</t>
  </si>
  <si>
    <t>FAMOUS GROUSE SNOW 1LT 40</t>
  </si>
  <si>
    <t>FAMOUS GROUSE 16Y 70/40</t>
  </si>
  <si>
    <t>GLEN FIDDICH MASTER EDIT.70/43</t>
  </si>
  <si>
    <t>OLD PULTENEY DUNNETHEAD 1LT/46</t>
  </si>
  <si>
    <t>RONER WILHELMINE GRAN CRU</t>
  </si>
  <si>
    <t>TEQ.DON JULIO REPOSADO 70/38</t>
  </si>
  <si>
    <t>BRANCA FERNET MENTA 0,70 28gr</t>
  </si>
  <si>
    <t>GLEN LIVET 16Y 70/63,1 NADURRA</t>
  </si>
  <si>
    <t>*TEQ.CUERVO1800 SILVER 0,70/38</t>
  </si>
  <si>
    <t>BOWMORE 10Y 1/1 40</t>
  </si>
  <si>
    <t>J.WALKER RED RYE FINISH 70/40</t>
  </si>
  <si>
    <t>GRAND MARNIER ROSSO 0,35/40</t>
  </si>
  <si>
    <t>COINTREAU 0,35/40</t>
  </si>
  <si>
    <t>TOSCHI MELA VERDE  0,500/21</t>
  </si>
  <si>
    <t>TOSCHI FRAGOLI' CREAM 0,500/17</t>
  </si>
  <si>
    <t>FARNETELLA CHIANTI</t>
  </si>
  <si>
    <t>SORIA MOSCATO CASC. SANTUARIO</t>
  </si>
  <si>
    <t>SORIA BARBERA CASC SANTUARIO</t>
  </si>
  <si>
    <t>SANTI PROSECCO VALDOBBIADENE</t>
  </si>
  <si>
    <t>LAMBERTI PROSECCO</t>
  </si>
  <si>
    <t>MONACI AIACE SALICE SALENTINO</t>
  </si>
  <si>
    <t>POLINI MYSPRITZ 1/1 11 gr</t>
  </si>
  <si>
    <t>OLD CROW 70/40</t>
  </si>
  <si>
    <t>LIMONCINO AMALFI SAMMARC 70/30</t>
  </si>
  <si>
    <t>LIMONCELLO CAPRI 1/1 32</t>
  </si>
  <si>
    <t>LIMONCELLO PIEMME 1/1 32</t>
  </si>
  <si>
    <t>RIUNITE LAMBRUSCO BELLE RIVE</t>
  </si>
  <si>
    <t>GRAPPA RIONDA BOSSO 0,500</t>
  </si>
  <si>
    <t>POLINI VITTONE MARASCH.0,50/24</t>
  </si>
  <si>
    <t>DON ZOLIO CHERRY 0,75</t>
  </si>
  <si>
    <t>NIKKA SUPER RARE 70/43</t>
  </si>
  <si>
    <t>NIKKA BLACK 8Y 70/40</t>
  </si>
  <si>
    <t>POLINI ISEO LIQUORI ASS 70/20</t>
  </si>
  <si>
    <t>KILCHOMAN ISLAY 7 ED. 70/50</t>
  </si>
  <si>
    <t>PISCO CAPEL 0,70/35</t>
  </si>
  <si>
    <t>NIKKA YOICHI 0,50/43</t>
  </si>
  <si>
    <t>ARRAN 14Y 70/46</t>
  </si>
  <si>
    <t>ARRAN 18Y 70/46</t>
  </si>
  <si>
    <t>ARRAN THE BOLTHY 70/53,8</t>
  </si>
  <si>
    <t>GLEN GOYNE CASK 0,70/59,1</t>
  </si>
  <si>
    <t>LOCH LOMOND 12Y 70/46</t>
  </si>
  <si>
    <t>BISHOP GIN 70/40,7</t>
  </si>
  <si>
    <t>OBAN LITTLE BAY 0,70/43</t>
  </si>
  <si>
    <t>THE CHITA SUNTORY 70/43</t>
  </si>
  <si>
    <t>OPHIR ORIENT.SPICED  70/42.5</t>
  </si>
  <si>
    <t>CAORUNN GIN 0,70 41,8</t>
  </si>
  <si>
    <t>AKORI GIN 70/42</t>
  </si>
  <si>
    <t>OTARD VSOP 70/40</t>
  </si>
  <si>
    <t>BUMBU RUM 70/35</t>
  </si>
  <si>
    <t>DARNLEY'S VIEW GIN 70/40</t>
  </si>
  <si>
    <t>DEADHEAD 6Y 70/40</t>
  </si>
  <si>
    <t>EL DORADO  8Y 70/40</t>
  </si>
  <si>
    <t>FIREMAN 70/30</t>
  </si>
  <si>
    <t>GASTRO GIN 70/45</t>
  </si>
  <si>
    <t>GENEROUS GIN 70/44</t>
  </si>
  <si>
    <t>KAKUBIN SUNTORY 70/40</t>
  </si>
  <si>
    <t>LAZY DODO ESTATE RUM 70/40</t>
  </si>
  <si>
    <t>KIRIN FUJI SANROKU 70/50</t>
  </si>
  <si>
    <t>KRAKEN BLACK SPICED 1/1 47</t>
  </si>
  <si>
    <t>MALECON 18Y 0,70/40</t>
  </si>
  <si>
    <t>MALIBU' BLACK 1/1 35</t>
  </si>
  <si>
    <t>NAGA RUM 70/40</t>
  </si>
  <si>
    <t>OPHIR ORIENT.SPIC.GIN 1/1 42,5</t>
  </si>
  <si>
    <t>YAMAZAKURA 0,70/40</t>
  </si>
  <si>
    <t>PISANG AMBON 70/17</t>
  </si>
  <si>
    <t>PISANG AMBON 1/1 17</t>
  </si>
  <si>
    <t>UNGAVA GIN 70/43,10</t>
  </si>
  <si>
    <t>A.H.RIISE NON PL.ULTRA 70/42</t>
  </si>
  <si>
    <t>STROH 70/40</t>
  </si>
  <si>
    <t>ADLER BERLIN DRY GIN 70/42</t>
  </si>
  <si>
    <t>ANGOSTURA 1824 70/40</t>
  </si>
  <si>
    <t>COINTREAU NOIR 70/40</t>
  </si>
  <si>
    <t>OPTHIMUS 25Y 70/38</t>
  </si>
  <si>
    <t>SAINT JAMES RESERVA 70/43</t>
  </si>
  <si>
    <t>PLANTATION BARBADOS  70/42,8</t>
  </si>
  <si>
    <t>PLANTATION GUATEMALA ANE 70/42</t>
  </si>
  <si>
    <t>PLANTATION GUYANA 2005 70/45</t>
  </si>
  <si>
    <t>PLANTATION OFTD OVERPR 70/69</t>
  </si>
  <si>
    <t>PLANTATION PANAMA 2004 70/41,6</t>
  </si>
  <si>
    <t>PLANTATION TRINIDAD  70/42</t>
  </si>
  <si>
    <t>GLEN FIDDICH PROJECT XX70/47</t>
  </si>
  <si>
    <t>WILD TURKEY HONEY 70/35,5</t>
  </si>
  <si>
    <t>ABUELO RUM 12Y 70/40</t>
  </si>
  <si>
    <t>DAMIOSEAU RUM XO 70/42</t>
  </si>
  <si>
    <t>PALM BEACH COCONUT 1/1 20</t>
  </si>
  <si>
    <t>HARVEY'S SHERRY 0,70/17,5</t>
  </si>
  <si>
    <t>TAYLOR PORTO 0,75</t>
  </si>
  <si>
    <t>AMARULA 0,70/17</t>
  </si>
  <si>
    <t>ZAYA RUM 12Y 70/40</t>
  </si>
  <si>
    <t>BRAULIO AMARO 1LT 21</t>
  </si>
  <si>
    <t>CENTERBE 0,70/72 nazzari</t>
  </si>
  <si>
    <t>POLINI VITTONE SAMBUCA 70/40</t>
  </si>
  <si>
    <t>POLINI VITTONE ALCHERMES 70/21</t>
  </si>
  <si>
    <t>GLEN FOREST 1,5 40</t>
  </si>
  <si>
    <t>GLEN FOREST 1LT 40</t>
  </si>
  <si>
    <t>RUSSIAN STAND.PLATINUM 1/1 40</t>
  </si>
  <si>
    <t>BARCELO RUM BIANCO 70/40</t>
  </si>
  <si>
    <t>POLINI BRANDY 70/38</t>
  </si>
  <si>
    <t>MARZOCCHI FIASCO 2 LT</t>
  </si>
  <si>
    <t>MARZOCCHI FIASCO 0,75</t>
  </si>
  <si>
    <t>ROMANA BLACK SAMBUCA 70/38</t>
  </si>
  <si>
    <t>RIVIERE DU MAT RUM XO 70/42</t>
  </si>
  <si>
    <t>GENEPY VALVERDE 70/38</t>
  </si>
  <si>
    <t>GRAPPA VALVERDE ASSORT 70/40</t>
  </si>
  <si>
    <t>LA TUNELLA LA LINDA 0,75</t>
  </si>
  <si>
    <t>GRAPPA CASTELMONTE PASS.0,50</t>
  </si>
  <si>
    <t>MAGISTRAVINI ANIMA DI NEGRAMAR</t>
  </si>
  <si>
    <t>GR.BERTA** 3 SOLI 70/44 nazzar</t>
  </si>
  <si>
    <t>GR.BERTA RIS FONDATORE 70</t>
  </si>
  <si>
    <t>GR.BERTA 20Y - DILIDIA 0,7</t>
  </si>
  <si>
    <t>POLINI TEQUILA ACAPULCO 70/38</t>
  </si>
  <si>
    <t>ORNELLAIA ORNUS V.LIQUOR.0,375</t>
  </si>
  <si>
    <t>GRAPPA ORNELLAIA RIS ELIGO 500</t>
  </si>
  <si>
    <t>GRAPPA DOMENICIS SECOLO 0,50/6</t>
  </si>
  <si>
    <t>GRAPPA DOMENICIS ST.NERA 50/50</t>
  </si>
  <si>
    <t>GR.BERTA ELISI 1/1 43</t>
  </si>
  <si>
    <t>ARMAGNAC SEMPE' 70/40</t>
  </si>
  <si>
    <t>WOOD OLD NAVY RUM 1/1 57</t>
  </si>
  <si>
    <t>LICOR BEIRAO 70/22</t>
  </si>
  <si>
    <t>PREMIUM 2NITE 1/1 40</t>
  </si>
  <si>
    <t>GRAPPA BONAVENT.PRIME UVE ,35 BARRIQUE</t>
  </si>
  <si>
    <t>GRAPPA BONAVENT.PRIMEUVE ,70 BARRIQUE 903</t>
  </si>
  <si>
    <t>GRAPPA MARZADRO 18LUNE 70/41</t>
  </si>
  <si>
    <t>RAU MIRTO 70/30</t>
  </si>
  <si>
    <t>FOURSQUARE RUM 2013 70/64</t>
  </si>
  <si>
    <t>FORSYTHSWD RUM 70/57,8</t>
  </si>
  <si>
    <t>HAMPDEN RUM 2010 70/68,5</t>
  </si>
  <si>
    <t>GRAPPA CESCHIA RAMANDOLO 70/55</t>
  </si>
  <si>
    <t>PUNTA CANA RUM 70/38</t>
  </si>
  <si>
    <t>CABANA RUM 1/1 38</t>
  </si>
  <si>
    <t>DALMORE VALOUR 1LT 40</t>
  </si>
  <si>
    <t>HIGHLAND PARK 12Y 1/1 40</t>
  </si>
  <si>
    <t>MOON SHINE HARLEY DAVID.70/51,</t>
  </si>
  <si>
    <t>GLEN FOREST 70/41</t>
  </si>
  <si>
    <t>SCALLYWAG 70/46</t>
  </si>
  <si>
    <t>EL DORADO VERSAILLES '02 70/63</t>
  </si>
  <si>
    <t>EL DORADO ENMORE'93  70/56,5</t>
  </si>
  <si>
    <t>EL DORADO ENMORE'96  70/57,2</t>
  </si>
  <si>
    <t>EL DORADO PORT MOURANT '99</t>
  </si>
  <si>
    <t>EL DORADO PORT MOURANT '97</t>
  </si>
  <si>
    <t>RAPITALA' CHARDONNAY</t>
  </si>
  <si>
    <t>MONDORO ASTI 75 CL</t>
  </si>
  <si>
    <t>TEQ.ESPOLON BLANCO 70/40</t>
  </si>
  <si>
    <t>AURA COLLI PIACEN MALVASIA ,75</t>
  </si>
  <si>
    <t>SAILOR'S WHISKY PREZZO 1,5/40</t>
  </si>
  <si>
    <t>POLINI GIN LONDON 2/1 37,5</t>
  </si>
  <si>
    <t>POLINI ANICE 70/40</t>
  </si>
  <si>
    <t>RUSKOVA VODKA 70/37,5</t>
  </si>
  <si>
    <t>RUSKOVA VODKA 1/1 37,5</t>
  </si>
  <si>
    <t>RUSKOVA VODKA 2LT 37,5</t>
  </si>
  <si>
    <t>PACTO NAVIO RUM 70/40</t>
  </si>
  <si>
    <t>BALZAC COGNAC VSOP 70/40</t>
  </si>
  <si>
    <t>ANGOSTURA RUM PREMIUM 70/40</t>
  </si>
  <si>
    <t>TEQ.CASCO VEJO 70/38</t>
  </si>
  <si>
    <t>HEERING CHERRY 1/1 24</t>
  </si>
  <si>
    <t>GRAPPA CANDOLINI ASSORT</t>
  </si>
  <si>
    <t>CHOPIN VODKA 1LT 40</t>
  </si>
  <si>
    <t>CALVADOS MORIN NORMAL 70/40</t>
  </si>
  <si>
    <t>CALVADOS MORIN EXTRA/10Y 70/40</t>
  </si>
  <si>
    <t>GLEN GRANT 18Y 70/43</t>
  </si>
  <si>
    <t>BOWMORE 12Y 1/1 43</t>
  </si>
  <si>
    <t>PANAREA GIN 70/44</t>
  </si>
  <si>
    <t>ARRAN CASK STRENGHT 70/50</t>
  </si>
  <si>
    <t>BIG PEAT 70/46</t>
  </si>
  <si>
    <t>J.WALKER BLACK 12Y 0,35/40</t>
  </si>
  <si>
    <t>TORBOLI TORCIGLIONI/MITRA</t>
  </si>
  <si>
    <t>DETTLING KIRCH ASSORT</t>
  </si>
  <si>
    <t>GRAN DUCA D'ALBA 70/40</t>
  </si>
  <si>
    <t>BOWMORE DARKEST 0,70/43</t>
  </si>
  <si>
    <t>PORT CHARLOTTE 2007 70/57,8</t>
  </si>
  <si>
    <t>LAMBERTI AMARONE</t>
  </si>
  <si>
    <t>LA TUNELLA FRIULANO</t>
  </si>
  <si>
    <t>ARMAGNAC DESPALET  70/40</t>
  </si>
  <si>
    <t>LA TUNELLA RIBOLLA GIALLA</t>
  </si>
  <si>
    <t>LA TUNELLA CHARDONNAY</t>
  </si>
  <si>
    <t>LA TUNELLA BIANCO SESTO</t>
  </si>
  <si>
    <t>CACHACA ARA TROPICAL 1/1 40</t>
  </si>
  <si>
    <t>LIMONCINO AKROPOLIS KOSHER 70</t>
  </si>
  <si>
    <t>BOLLA SOAVE LE TUFFAIE</t>
  </si>
  <si>
    <t>MASI RECIOTTO</t>
  </si>
  <si>
    <t>ACETO BALSAMICO 0,50  MASI</t>
  </si>
  <si>
    <t>GRAPPA ANTINORI TIGNANELLO 0.5</t>
  </si>
  <si>
    <t>GUYANA RUM 70/45</t>
  </si>
  <si>
    <t>CANASTA CREAM SHERRY 0,75</t>
  </si>
  <si>
    <t>KRESSMAN SAUTERNES</t>
  </si>
  <si>
    <t>PASTIS/ANIS BERGER 1/1 45</t>
  </si>
  <si>
    <t>GRAPPA POLI EVA KOSHER 70/40</t>
  </si>
  <si>
    <t>PASTIS MARSEILLAIS 1/1 45</t>
  </si>
  <si>
    <t>PASTIS BARDOUIN 0,70/45</t>
  </si>
  <si>
    <t>PASTIS BARDOUIN 1,5 45</t>
  </si>
  <si>
    <t>CHARRETTE RUM 1/1 49</t>
  </si>
  <si>
    <t>TENNIS ANIS 1/1 45</t>
  </si>
  <si>
    <t>OLD TAYLOR 70/40</t>
  </si>
  <si>
    <t>PURITY VODKA 70/44</t>
  </si>
  <si>
    <t>PASTIS MARSEILLAIS 2LT 45</t>
  </si>
  <si>
    <t>PASTIS MARSEILLAIS 1,5 45</t>
  </si>
  <si>
    <t>ABSINTHE LA FEE  70/45</t>
  </si>
  <si>
    <t>MARTINI VTH DRY 1,5</t>
  </si>
  <si>
    <t>PASTIS 45D  1/1 45</t>
  </si>
  <si>
    <t>G27 ANCHISI 1/1</t>
  </si>
  <si>
    <t>RIUNITE LAMBRUSCO  RIGHI</t>
  </si>
  <si>
    <t>FABBRI BABA RHUM 0,400</t>
  </si>
  <si>
    <t>FELLUGA L RIBOLLA GIALLA</t>
  </si>
  <si>
    <t>ABERFELDY 12Y 70/40</t>
  </si>
  <si>
    <t>NEMU PIGATO</t>
  </si>
  <si>
    <t>LA RASINA BRUNELLO</t>
  </si>
  <si>
    <t>CHAMP.CRISTAL 1,5</t>
  </si>
  <si>
    <t>SELLA &amp; MOSCA MEDEUS</t>
  </si>
  <si>
    <t>TASCA ROSSO DEL  CONTE</t>
  </si>
  <si>
    <t>RUFFINO CABREO IL BORGO</t>
  </si>
  <si>
    <t>VAJRA BAROLO</t>
  </si>
  <si>
    <t>ALLEGRINI AMARONE</t>
  </si>
  <si>
    <t>SELLA &amp; MOSCA ANGHELU RUYU 75</t>
  </si>
  <si>
    <t>MELINI VIN SANTO 0,50</t>
  </si>
  <si>
    <t>NEGRI SFURSAT 5 STELLE</t>
  </si>
  <si>
    <t>NEGRI SFURSAT VALTELLINA</t>
  </si>
  <si>
    <t>LONGMORN 70/40</t>
  </si>
  <si>
    <t>S.FELICE BOLGHERI BELL'AIA</t>
  </si>
  <si>
    <t>S.FELICE ROSATO TOSCANA</t>
  </si>
  <si>
    <t>S.FELICE ROSSO DI MONTALCINO</t>
  </si>
  <si>
    <t>CA DEI FRATI BROLETTINO</t>
  </si>
  <si>
    <t>CINQUE TERRE PERGOLE SPARSE</t>
  </si>
  <si>
    <t>CINQUE TERRE COSTA DA POSA</t>
  </si>
  <si>
    <t>CINQUE TERRE COSTA DE CAMPU</t>
  </si>
  <si>
    <t>FRATTINA PROSECCO</t>
  </si>
  <si>
    <t>MACALLAN QUEST 70/40</t>
  </si>
  <si>
    <t>A.H.RIISE 1888 GOLD MET 70/40</t>
  </si>
  <si>
    <t>PLANTATION BARBADOS 20TH 70/40 X.O.</t>
  </si>
  <si>
    <t>PLANTATION BARBADOS  70/40 GRAND RESERVE</t>
  </si>
  <si>
    <t>PLANTATION JAMAICA 70/42</t>
  </si>
  <si>
    <t>ADMIRAL**RODNEY 70/40</t>
  </si>
  <si>
    <t>ARDBEG AN OA 70/46,6</t>
  </si>
  <si>
    <t>PRESIDENT MARTI 19Y RUM 70/40</t>
  </si>
  <si>
    <t>ZACAPA EDICION NEGRA 70/43</t>
  </si>
  <si>
    <t>DONNAFUGATA DAMARINO</t>
  </si>
  <si>
    <t>DONNAFUGATA PRIO CATARRATO LUCIDO</t>
  </si>
  <si>
    <t>FIRRIATO CALAVENTANA ALCAMO</t>
  </si>
  <si>
    <t>DONNAFUGATA LUMERA</t>
  </si>
  <si>
    <t>DONNAFUGATA SHERAZADE</t>
  </si>
  <si>
    <t>DONNAFUGATA BELL'ASSAI</t>
  </si>
  <si>
    <t>DONNAFUGATA FLORAMUNDI</t>
  </si>
  <si>
    <t>FIRRIATO FAVINIA LA MUCIARA</t>
  </si>
  <si>
    <t>FIRRIATO FAVINIA LE SCIABICHE</t>
  </si>
  <si>
    <t>ORNELLAIA POGGIO ALLE GAZZE</t>
  </si>
  <si>
    <t>CHAMP.JAQUESSON</t>
  </si>
  <si>
    <t>POLINI MYSPRITZ 27,5 cl</t>
  </si>
  <si>
    <t>POLINI MYSPRITZ 0,75</t>
  </si>
  <si>
    <t>POLINI ALCOOL 1/1 96</t>
  </si>
  <si>
    <t>POLINI GREANLEND TRIPLE SEC 1L</t>
  </si>
  <si>
    <t>POLINI VITTONE VTH 1/1 B/R</t>
  </si>
  <si>
    <t>POLINI TEQUILA BANDIDO GOLD 70</t>
  </si>
  <si>
    <t>POLINI TEQUILA BANDI SILVER 70</t>
  </si>
  <si>
    <t>MOUTAI 0,50/53</t>
  </si>
  <si>
    <t>MARTELL L'OR</t>
  </si>
  <si>
    <t>MARTELL CHANTELOUP 70/40</t>
  </si>
  <si>
    <t>MARTELL CREATION 70/40</t>
  </si>
  <si>
    <t>SIBONA GRAPPE RIS SPEC 70/44</t>
  </si>
  <si>
    <t>SIBONA LIQ.CAFFE'&amp;CACAO 50/20</t>
  </si>
  <si>
    <t>SIBONA PIRAMIDE 1bt+2 bic</t>
  </si>
  <si>
    <t>WILLIAM LAWSON 1,5 40</t>
  </si>
  <si>
    <t>BARCELO BLANCO 1/1  37,5</t>
  </si>
  <si>
    <t>FRESCOB.NIPOZZANO RISERVA ORO</t>
  </si>
  <si>
    <t>FRESCOB.LEONIA BRUT</t>
  </si>
  <si>
    <t>FRESCOB.TERREMORE CABERNET</t>
  </si>
  <si>
    <t>TASCA CAUBERNET SAUVIGNON</t>
  </si>
  <si>
    <t>TASCA LAMURI NERO D'AVOLA</t>
  </si>
  <si>
    <t>TASCA DIAMANTE PASSITO 0,50</t>
  </si>
  <si>
    <t>TASCA GHIAIA NERA 0,75</t>
  </si>
  <si>
    <t>TASCA DIDYME MALVASIA 0,75</t>
  </si>
  <si>
    <t>TASCA BUONORA BIANCO ETNA</t>
  </si>
  <si>
    <t>TASCA OLIO EVO 0,50</t>
  </si>
  <si>
    <t>SANTERO SPUMANTI ASS.0,75</t>
  </si>
  <si>
    <t>SANTERO CALAVERA/EX.DRY 1,5 MAGNUM 958</t>
  </si>
  <si>
    <t>SANTERO ASTI SECCO 1,5</t>
  </si>
  <si>
    <t>SANTERO PROSECCO 1,5</t>
  </si>
  <si>
    <t>SANTERO GOLD VILLA JOLANDA 1,5</t>
  </si>
  <si>
    <t>DAMRAK GIN 0,70/41,8</t>
  </si>
  <si>
    <t>TORMORE 14Y 0,70/43</t>
  </si>
  <si>
    <t>JAMESON CASK MATES 70/40 IPA</t>
  </si>
  <si>
    <t>GAJA ROSSJ BASS LANGHE BIANCO</t>
  </si>
  <si>
    <t>GAJA GAJA&amp;REY LANGHE BIANCO</t>
  </si>
  <si>
    <t>GAJA ALTENI BRASSICA BIANCO</t>
  </si>
  <si>
    <t>GAJA SORI'BARBARESCO SANLORENZ</t>
  </si>
  <si>
    <t>GAJA SORI'BARBARESCO TILDIN</t>
  </si>
  <si>
    <t>GAJA SORI'COSTARUSSI BARBARES</t>
  </si>
  <si>
    <t>SARACCO PINOT NERO 0,75</t>
  </si>
  <si>
    <t>SANTERO BABY 0,200</t>
  </si>
  <si>
    <t>GRAPPA POLI LIQUIRIZIA 50/40</t>
  </si>
  <si>
    <t>GRAPPA POLI MARIA BIOLOG 70/40</t>
  </si>
  <si>
    <t>POLI ELISIR CAMOMILLA 70/30</t>
  </si>
  <si>
    <t>NEGRI INFERNO VALTELLINA</t>
  </si>
  <si>
    <t>PLANETA MAMERTINO</t>
  </si>
  <si>
    <t>PLANETA PASSITO NOTO 0,500</t>
  </si>
  <si>
    <t>ANTINORI PINOT NERO DELLA SALA</t>
  </si>
  <si>
    <t>GIORGI SANGUE DI GIUDA</t>
  </si>
  <si>
    <t>GIORGI FUSION ROSE' SPUMANTE</t>
  </si>
  <si>
    <t>GIORGI BANDITO RIESLING</t>
  </si>
  <si>
    <t>GIORGI CRUDO DI PINOT  B/ROSE</t>
  </si>
  <si>
    <t>GIORGI BUTTAFUOCO</t>
  </si>
  <si>
    <t>GIORGI CRUASE' MILLESIM</t>
  </si>
  <si>
    <t>GIORGI CHARDONNAY IL COPPO</t>
  </si>
  <si>
    <t>OLIVELLA FALANGHINA</t>
  </si>
  <si>
    <t>JAMESON CRESTED TEN 70/40</t>
  </si>
  <si>
    <t>CONTERNO BAROLO ALDO CONTERNO</t>
  </si>
  <si>
    <t>SOLARIS VERMENTINO</t>
  </si>
  <si>
    <t>BIONDI SANTI BRUNELLO MONTALCI</t>
  </si>
  <si>
    <t>TASCA CHARDONNAY</t>
  </si>
  <si>
    <t>SANDRONE' BAROLO</t>
  </si>
  <si>
    <t>SANTERO PROSECCO 0,75</t>
  </si>
  <si>
    <t>BELLAVISTA VITTORIO MORETTI</t>
  </si>
  <si>
    <t>BELLAVISTA NECTAR</t>
  </si>
  <si>
    <t>TOSCHI SCIROPPO ANICE</t>
  </si>
  <si>
    <t>TOSCHI SCIROPPO ORZATA</t>
  </si>
  <si>
    <t>TOSCHI NOCINO 70/40</t>
  </si>
  <si>
    <t>TOSCHI VODKA 1/1 38 BSH</t>
  </si>
  <si>
    <t>TOSCHI GIN 1/1 38 BSH</t>
  </si>
  <si>
    <t>TOSCHI AMARENA ANFORETTA 510</t>
  </si>
  <si>
    <t>TOSCHI AMARENA ANFORETTA 250</t>
  </si>
  <si>
    <t>TOSCHI AMARENA LATTA 1 KG</t>
  </si>
  <si>
    <t>FRESCOB.LA VITE LUCENTE 1,5</t>
  </si>
  <si>
    <t>FRESCOB.LUCE BRUNELLO 0,75</t>
  </si>
  <si>
    <t>FRESCOB.CASTELGIOC.BRUNEL 1,5</t>
  </si>
  <si>
    <t>FRESCOB.CASTELGIOC.BRUNELL 3LT</t>
  </si>
  <si>
    <t>FRESCOB.CASTELGIOC.BRUNELL 5LT</t>
  </si>
  <si>
    <t>FRESCOB.LUX 0,75</t>
  </si>
  <si>
    <t>FRESCOB.CONF.LUCEDELLAVITE AL151802S001</t>
  </si>
  <si>
    <t>FRESCOB.CONF.LAVITELUCENTE AL221801S001</t>
  </si>
  <si>
    <t>FRESCOB.CONF.SCRIGNOVITEeBRUNE YW011802C001</t>
  </si>
  <si>
    <t>FRESCOB.CONF.CAST.NIPOZZ. LUX YB022004C001 2MONTESO-2NIP RI</t>
  </si>
  <si>
    <t>FRESCOB.CONF.ALIE'.ATMOSFERE YR012001S001 BOT + 2 CALICI</t>
  </si>
  <si>
    <t>FRESCOB.CONF.CASTIGL.CHIANTI YG012302C001 2CAST+2BICC</t>
  </si>
  <si>
    <t>FRESCOB.CONF.PIANREMOLEeCAST XG012002C002 1CAST+1SANREMOLE</t>
  </si>
  <si>
    <t>FRESCOB.CONF.PIANREMOLEeCASTIG XL011803C001</t>
  </si>
  <si>
    <t>FRESCOB.CONF.SPECIALE NIPOZZAN YL012302C001 2NIPOZ RIS 2BICC</t>
  </si>
  <si>
    <t>FRESCOB.NIPOZZANO VECCHIE VITI</t>
  </si>
  <si>
    <t>PASTIS ALFRED MAUNIER 70/45</t>
  </si>
  <si>
    <t>WILLIAMS ELEGANT GIN 70/48</t>
  </si>
  <si>
    <t>HAMPDEN ESTATE 70/46</t>
  </si>
  <si>
    <t>HAMPDEN ESTATE OVERPRO.70/60</t>
  </si>
  <si>
    <t>ORNELLAIA BOLGHERI 1,5</t>
  </si>
  <si>
    <t>ORNELLAIA OLIO EXTR.VERG0,500</t>
  </si>
  <si>
    <t>PIROVANO NOVELLO</t>
  </si>
  <si>
    <t>CA DEL BOSCO CUVE'PRESTIGE 75</t>
  </si>
  <si>
    <t>ABUELO RUM 7Y 70/40</t>
  </si>
  <si>
    <t>ARARAT AKHTAMAR 10Y 70/40 BRANDY</t>
  </si>
  <si>
    <t>ARCANE BL CANE CRUSH 70/43,8</t>
  </si>
  <si>
    <t>ARCANE DELICATISSIME  70/41</t>
  </si>
  <si>
    <t>BARCELO IMPER.30ANNIV.70/43</t>
  </si>
  <si>
    <t>BELUGA 0,500/40</t>
  </si>
  <si>
    <t>BOTH'S OLT TOM GIN 70/47</t>
  </si>
  <si>
    <t>BOTRAN 12Y SIST.SOLERA 70/40</t>
  </si>
  <si>
    <t>GAJA BAROLO CONTEISA</t>
  </si>
  <si>
    <t>CANTERBURY GIN 70/40</t>
  </si>
  <si>
    <t>CENTENARIO ANEJO 7Y 70/40</t>
  </si>
  <si>
    <t>CHAIRMAN'S RESERVE SPIC.70/40</t>
  </si>
  <si>
    <t>CHURCHILL'S BARREL 0,50/37,5</t>
  </si>
  <si>
    <t>CITADELLE GIN 1/1 44</t>
  </si>
  <si>
    <t>CITADELLE GIN RESERVE 70/45,2</t>
  </si>
  <si>
    <t>DAMOISEAU BLANC 70/50</t>
  </si>
  <si>
    <t>DAMOISEAU VIEUX 70/42</t>
  </si>
  <si>
    <t>DEPAZ BLANC 70/50</t>
  </si>
  <si>
    <t>DON PAPA RHUM 0,200/40</t>
  </si>
  <si>
    <t>EL JIMADOR BLANCO/REPOS 70/38</t>
  </si>
  <si>
    <t>ELEPHANT GIN 0,50/52</t>
  </si>
  <si>
    <t>ELEPHANT SLOE GIN 0,50/35</t>
  </si>
  <si>
    <t>FLOR DE CANA CENTEN 12Y 1/1 40</t>
  </si>
  <si>
    <t>FLOR DE CANA CENTEN 18Y1/1 40</t>
  </si>
  <si>
    <t>FOREST GIN ANNO XV 0,50/57</t>
  </si>
  <si>
    <t>FOREST GIN VALENTINE 0,50/45</t>
  </si>
  <si>
    <t>HERNO GIN 0,50/40,5</t>
  </si>
  <si>
    <t>LA MAUNY ANANAS 70/25</t>
  </si>
  <si>
    <t>LEGEND OF KREMLIN 70/40</t>
  </si>
  <si>
    <t>MEDELLIN ANEJO 12Y70/37,5</t>
  </si>
  <si>
    <t>CHAMP.MOET CHANDON LUMINEU</t>
  </si>
  <si>
    <t>MONKEY 47 GIN 0,50/29</t>
  </si>
  <si>
    <t>MOSKOVSKAYA 1/1 40</t>
  </si>
  <si>
    <t>NORDES GIN 1/1 40</t>
  </si>
  <si>
    <t>OPTHIMUS 21Y 70/38</t>
  </si>
  <si>
    <t>OPTHIMUS 25Y 70/43</t>
  </si>
  <si>
    <t>ROBERTO CAVALLI BL/GLD 1/1 40</t>
  </si>
  <si>
    <t>SIPSMITH SLOE GIN 50/29</t>
  </si>
  <si>
    <t>STROH 70/80</t>
  </si>
  <si>
    <t>KURAYOSHI 8Y 70/43</t>
  </si>
  <si>
    <t>TORRES 20Y 0,70/40</t>
  </si>
  <si>
    <t>A.H.RIISE BLACK NAVY 70/40</t>
  </si>
  <si>
    <t>A.H.RIISE FROGMAN 70/58</t>
  </si>
  <si>
    <t>A.H.RIISE XO RESERVE  70/40</t>
  </si>
  <si>
    <t>EMPEROR RUM SHERRYCASK70/40</t>
  </si>
  <si>
    <t>GIN DEL PROF.CROCODILE 70/45</t>
  </si>
  <si>
    <t>GIN DEL PROF.MADAME 70/42,9</t>
  </si>
  <si>
    <t>PLANTATION PERU' 2004 70/43,5</t>
  </si>
  <si>
    <t>PLANTATION PINEAPPLE 70/40</t>
  </si>
  <si>
    <t>XANTE' PEAR&amp;COGNAC 50/38</t>
  </si>
  <si>
    <t>YUSHAN MALT 70/40</t>
  </si>
  <si>
    <t>AKASHI RED 50/40</t>
  </si>
  <si>
    <t>CLEMENT VSOP 70/40</t>
  </si>
  <si>
    <t>DAMOISEAU 10Y 70/42</t>
  </si>
  <si>
    <t>DIPLOMATICO DIST COLLEC 70/47 N1-N2-N3 SINGLE BATCH</t>
  </si>
  <si>
    <t>J.M.GOLD ELEVE SOUSBOIS 70/50</t>
  </si>
  <si>
    <t>J.M.SHRUBB 70/35</t>
  </si>
  <si>
    <t>MEUKOW EXTRA 70/40</t>
  </si>
  <si>
    <t>NIKKA COFFEY GIN 70/47</t>
  </si>
  <si>
    <t>TEQ.ROCA PATRON ANEJO 70/44</t>
  </si>
  <si>
    <t>TEQ.ROCA PATRON REPOS. 70/42</t>
  </si>
  <si>
    <t>TEQ.ROCA PATRON SILVER 70/45</t>
  </si>
  <si>
    <t>ZACAPA RHUM ROYAL 70/45</t>
  </si>
  <si>
    <t>ZUBROWKA BIALA RYE 70/40</t>
  </si>
  <si>
    <t>TEQ.ROSE 50/15</t>
  </si>
  <si>
    <t>TANQUERAY FLOR SEVILLA 70/41,3</t>
  </si>
  <si>
    <t>TANQUERAY LOVAGE 1/1 47,3</t>
  </si>
  <si>
    <t>TEQ.SAUZA GOLD 1 LT 38</t>
  </si>
  <si>
    <t>AKASHI MEISEI 50/40</t>
  </si>
  <si>
    <t>HAMPDEN LFCH 70/60,5</t>
  </si>
  <si>
    <t>FOURSQUARE DESTINO 70/61</t>
  </si>
  <si>
    <t>SCALLYWAG 70/54,1</t>
  </si>
  <si>
    <t>ROCK OYSTER 18Y 70/46,8</t>
  </si>
  <si>
    <t>OLD BALLANTRUAN 10Y 70/50</t>
  </si>
  <si>
    <t>OLD BALLANTRUAN 70/50</t>
  </si>
  <si>
    <t>LEDAIG 18Y 70/46,3</t>
  </si>
  <si>
    <t>INCHMOAN 12Y 70/46</t>
  </si>
  <si>
    <t>RIOT BRUT BIANCO/ROSE</t>
  </si>
  <si>
    <t>MONTEROSSA FRANC.SANSEVE SATEN</t>
  </si>
  <si>
    <t>MONTEROSSA FRANC.I CUVEE 1,5</t>
  </si>
  <si>
    <t>MONTEROSSA FRANC.I CUVEE 3 LT</t>
  </si>
  <si>
    <t>DONNAFUGATA CHIARANDA'  1,5</t>
  </si>
  <si>
    <t>DONNAFUGATA TANCREDI  1,5</t>
  </si>
  <si>
    <t>DONNAFUGATA SUL VULCANO 0,75</t>
  </si>
  <si>
    <t>DONNAFUGATA BEN RYE' PASSITO ML. 0,375</t>
  </si>
  <si>
    <t>DONNAFUGATA CONF.INSEGUENDO 3 BOTT GABRI/FLORAMUNDI/SULVUL</t>
  </si>
  <si>
    <t>CAMPAGNOLA RIPASSO VALPOL 1,5</t>
  </si>
  <si>
    <t>CAMPAGNOLA AMARONE VALP. 1,5</t>
  </si>
  <si>
    <t>GLEN CADAM ORIGIN 1825 0,70 40</t>
  </si>
  <si>
    <t>ANTINORI BADIA PASSIGNANO 1,5</t>
  </si>
  <si>
    <t>ANTINORI NEBBIOLO OCCHETTI 1,5</t>
  </si>
  <si>
    <t>ANTINORI BAROLO 1,5</t>
  </si>
  <si>
    <t>ANTINORI TIGNANELLO 1,5</t>
  </si>
  <si>
    <t>ANTINORI MARCHESE RISERVA 1,5</t>
  </si>
  <si>
    <t>GLEN MORANGIE TARLOGAN 70/43</t>
  </si>
  <si>
    <t>ANGOSTURA GOLD RUM 5Y 70/40</t>
  </si>
  <si>
    <t>DONNAFUGATA CONF.ESPR,VITTOR 2 BT BELLASSAI/FLORAMUNDI</t>
  </si>
  <si>
    <t>GLEN TURRET PEATED 70/43</t>
  </si>
  <si>
    <t>JOHN LEE BOURBON 70/40</t>
  </si>
  <si>
    <t>BALLANTINES 15Y 70/40 GL.BURGIE/MILTON/GL.TAUCHERS</t>
  </si>
  <si>
    <t>ABERLOUR 18Y 0,50/43</t>
  </si>
  <si>
    <t>RUGGERI GIALL'ORO VALDOB,375</t>
  </si>
  <si>
    <t>BELUGA 1,5/40</t>
  </si>
  <si>
    <t>BELUGA 6LT 40</t>
  </si>
  <si>
    <t>AMUERTE GIN 70/43</t>
  </si>
  <si>
    <t>TALISKER 8Y SPEAKEASY 70/59,4</t>
  </si>
  <si>
    <t>MOLETTO GIN 70/43</t>
  </si>
  <si>
    <t>SIR EDWARD'S 12Y 0,70/40</t>
  </si>
  <si>
    <t>CHIVAS REGAL 15Y 0,70/40</t>
  </si>
  <si>
    <t>GRAPPA POLI DUE BARILI 70/40</t>
  </si>
  <si>
    <t>LE VIEUX LABBE'10Y 70/43</t>
  </si>
  <si>
    <t>NIKKA COFFEY VODKA 70/40</t>
  </si>
  <si>
    <t>ITALICUS ROSOLIO 70/20</t>
  </si>
  <si>
    <t>RUFFINO MODUS TOSCANA 1,5</t>
  </si>
  <si>
    <t>SIBONA CONF S BARBERA +1 BICC</t>
  </si>
  <si>
    <t>NEGRITA RHUM ANEJO 1/1 37,5</t>
  </si>
  <si>
    <t>ANTINORI IL BRUCIATO 1,5</t>
  </si>
  <si>
    <t>CA DEI FRATI AMARONE 1,5</t>
  </si>
  <si>
    <t>MONTENEGRO AMARO 1,5  23gr</t>
  </si>
  <si>
    <t>EXTRA VIRGIN 0,50/44 TAGGIASCO</t>
  </si>
  <si>
    <t>COLLEMASSARI GRATTAMACCO BOLGHERI SUPER ALBERELLO</t>
  </si>
  <si>
    <t>FATT.BARBI GRAPPA DI BRUNELLO</t>
  </si>
  <si>
    <t>CA DEL BOSCO CUVE'PRESTIGE 1,5</t>
  </si>
  <si>
    <t>FRESCOB.ALTARI VIN SANTO</t>
  </si>
  <si>
    <t>MONTEROSSA CABOCHON DOPPIO 0</t>
  </si>
  <si>
    <t>MONTEROSSA FRANC.P.R. BLANC</t>
  </si>
  <si>
    <t>AN CNOC 18Y 70/46</t>
  </si>
  <si>
    <t>AN CNOC 24Y 70/46</t>
  </si>
  <si>
    <t>ARDMORE 20Y 70/49,3</t>
  </si>
  <si>
    <t>ARDMORE TRADITIONAL 1/1 40</t>
  </si>
  <si>
    <t>GLEN MORAY 15Y 70/40</t>
  </si>
  <si>
    <t>LAPHROAIG 25Y 70/48,9</t>
  </si>
  <si>
    <t>AMRUT TWO INDIES RUM 70/42,8</t>
  </si>
  <si>
    <t>AUSTRIAN EMPIRENAVY RES.70/40</t>
  </si>
  <si>
    <t>BASIL HAYDENS SMALLBATCH 70/4</t>
  </si>
  <si>
    <t>BATHTUB GIN OLD TOM 50/42,4</t>
  </si>
  <si>
    <t>BLIND TIGER PIPER CUBEBA 50/47</t>
  </si>
  <si>
    <t>BROOKLYN GIN 70/40</t>
  </si>
  <si>
    <t>BUFFEL GIN BLACK/GOLD 70/40</t>
  </si>
  <si>
    <t>COMPAGNIE INDES JAM 5Y 70/43</t>
  </si>
  <si>
    <t>COMPAGNIE INDES TRICORNE 70/43</t>
  </si>
  <si>
    <t>COMPAGNIE INDES LATINO 5Y70/40</t>
  </si>
  <si>
    <t>COPPER HEAD GIBSON 50/40</t>
  </si>
  <si>
    <t>CORUBA 12Y CIGAR RUM 70/40</t>
  </si>
  <si>
    <t>CUBANEY ELIXIR DE RUM 70/30</t>
  </si>
  <si>
    <t>CUBANEY ELIXIR DE CARIBE 70/34</t>
  </si>
  <si>
    <t>DAVID GIN 70/40</t>
  </si>
  <si>
    <t>DON RHON GR.RIS.12Y 70/37,5</t>
  </si>
  <si>
    <t>DZAMA 3Y 70/52</t>
  </si>
  <si>
    <t>EARLY TIMES OLD RESERVE 70/40</t>
  </si>
  <si>
    <t>EIKO JAPANESE VODKA 70/40</t>
  </si>
  <si>
    <t>FILLIERS GIN 28 PINK 50/37,5</t>
  </si>
  <si>
    <t>FILLIERS PINE BLOS.GIN 50/42,6</t>
  </si>
  <si>
    <t>FUCKOFF VODKA 70/40</t>
  </si>
  <si>
    <t>FUJIKAI 10Y 50/43</t>
  </si>
  <si>
    <t>FUJIMI JAPANESE WH. 70/40</t>
  </si>
  <si>
    <t>GHOST VODKA SKULL  70/40</t>
  </si>
  <si>
    <t>GLEN DALOUGH 7Y 70/46</t>
  </si>
  <si>
    <t>GLEN DALOUGH DB.BARREL 70/42</t>
  </si>
  <si>
    <t>HERNO NAVY STRENGHT GIN 50/57</t>
  </si>
  <si>
    <t>HERNO OLD TOM GIN 50/43</t>
  </si>
  <si>
    <t>JAMESON BL.BARREL 70/40</t>
  </si>
  <si>
    <t>KINOBI GIN 70/45,7</t>
  </si>
  <si>
    <t>MOMBASA STRAWBERRY 70/37,5</t>
  </si>
  <si>
    <t>MOMBASA COLONEL'S RES.70/43,5</t>
  </si>
  <si>
    <t>PLATTE VALLEY 3Y 70/40 STRAIGHT CORN</t>
  </si>
  <si>
    <t>QUIET MAN 8Y 70/40</t>
  </si>
  <si>
    <t>QUIET MAN SUPERIOR 70/40</t>
  </si>
  <si>
    <t>ROKU GIN 70/43</t>
  </si>
  <si>
    <t>ROYAL DRAGON SUP.WATERM.70/40</t>
  </si>
  <si>
    <t>SIPSMITH VJOP GIN 70/57,7</t>
  </si>
  <si>
    <t>SKIN GIN ANTHRACIT 50/42</t>
  </si>
  <si>
    <t>TEELING BRABAZON N2 70/49,5</t>
  </si>
  <si>
    <t>THREE SIXTY 70/37,5</t>
  </si>
  <si>
    <t>UPPERCUT GIN 70/49,6</t>
  </si>
  <si>
    <t>ULTIMAT 70/40</t>
  </si>
  <si>
    <t>TULLAMORE CASK FINISH 50/40</t>
  </si>
  <si>
    <t>TULLAMORE 14Y 70/41,3</t>
  </si>
  <si>
    <t>SABATINI GIN 70/41,3</t>
  </si>
  <si>
    <t>XGIN EDITION"ANIMAL"50/44</t>
  </si>
  <si>
    <t>DDAY GIN 70/44</t>
  </si>
  <si>
    <t>FIRRIATO OLIO 0,500</t>
  </si>
  <si>
    <t>DICTADOR 100AMBER 70/40</t>
  </si>
  <si>
    <t>MEREGALLI MATTIOLI YLICE</t>
  </si>
  <si>
    <t>MEREGALLI SANGUIDO SASSICA 1,5</t>
  </si>
  <si>
    <t>ZABOV MOCCIA 1/1 15gr</t>
  </si>
  <si>
    <t>SANTERO SPUMANTI ASS  3LT</t>
  </si>
  <si>
    <t>CARONI 90 PROOF    70/51,4</t>
  </si>
  <si>
    <t>AALBORG AQUAVIT 1/1 40</t>
  </si>
  <si>
    <t>OLE SMOKY ASSORT 50/20</t>
  </si>
  <si>
    <t>OLE SMOKY STRAWB 50/32,5</t>
  </si>
  <si>
    <t>OLE SMOKY ORIG/W.LIGHTN50/50</t>
  </si>
  <si>
    <t>OLE SMOKY CHERRIES 50/50</t>
  </si>
  <si>
    <t>OLE SMOKY CINNAMON 50/40</t>
  </si>
  <si>
    <t>OLE SMOKY BLU FLAME 50/64</t>
  </si>
  <si>
    <t>TEQ.PADRE AZUL BIANCO 70/38</t>
  </si>
  <si>
    <t>TEQ.PADRE AZUL REPOSADO 70/38</t>
  </si>
  <si>
    <t>OLE SMOKY H.DAVIDSON 50/51,5</t>
  </si>
  <si>
    <t>UMANI RONCHI CASALDISERRA VERDICCHIO</t>
  </si>
  <si>
    <t>UMANI RONCHI LACRIMA MORRO FONTE DEL RE</t>
  </si>
  <si>
    <t>UMANI RONCHI CENTOVIE ROSATO</t>
  </si>
  <si>
    <t>UMANI RONCHI MONTEPULC.MONTIPA</t>
  </si>
  <si>
    <t>TEELING SMALL BATCH 70/46</t>
  </si>
  <si>
    <t>EMPEROR RUM HERITAGE 70/40</t>
  </si>
  <si>
    <t>BITTER BARMAN 1/1 25</t>
  </si>
  <si>
    <t>CHUCHERIA ABEJA ASS 70/2</t>
  </si>
  <si>
    <t>ARRAN AMAR/SAUT.FINISH 70/50</t>
  </si>
  <si>
    <t>AUCHENTOSHAN 21Y 70/43</t>
  </si>
  <si>
    <t>AUCHENTOSHAN BARTENDERS 70/47</t>
  </si>
  <si>
    <t>AUCHENTOSHAN BARTENDERS 70/50</t>
  </si>
  <si>
    <t>BUNNAHABHAIN CLADACH 1/1 50</t>
  </si>
  <si>
    <t>GLEN ROTHES 10Y 70/40</t>
  </si>
  <si>
    <t>GLEN ROTHES PTD CASK RES.70/40</t>
  </si>
  <si>
    <t>HIGHLAND PARK 10Y 70/46</t>
  </si>
  <si>
    <t>HIGHLAND PARK FULLVOLUME 70/47</t>
  </si>
  <si>
    <t>KNOB CREEK RYE 70/50</t>
  </si>
  <si>
    <t>LAPHROAIG 1815 70/48</t>
  </si>
  <si>
    <t>LAPHROAIG LORE 70/48</t>
  </si>
  <si>
    <t>MACALLAN LUMINA 70/41,3</t>
  </si>
  <si>
    <t>ANGOSTURA DARK RUM 7Y 70/40</t>
  </si>
  <si>
    <t>ARCANE FLAMBOYANCE 70/40</t>
  </si>
  <si>
    <t>BULLEIT 10Y 70/45,6</t>
  </si>
  <si>
    <t>BUSHMILL'S RED 70/40</t>
  </si>
  <si>
    <t>TOKINOKA BLACK 0,50/50</t>
  </si>
  <si>
    <t>JACK DANIEL'S 1905 LEGACY70/43</t>
  </si>
  <si>
    <t>JACK DANIEL'S BOTTLBOND 1/1 50</t>
  </si>
  <si>
    <t>JACK DANIEL'S GENTLEMAN 1/1 43 PATEK PHILIPPE</t>
  </si>
  <si>
    <t>JACK DANIEL'S BARREL STRENGHT 70/64,5</t>
  </si>
  <si>
    <t>JACK DANIEL'S STRAIGHT RYE 70/45</t>
  </si>
  <si>
    <t>JACK DANIEL'S STRAIGHT RYE 1/1 45</t>
  </si>
  <si>
    <t>JAMESON ROUND 1/1 40</t>
  </si>
  <si>
    <t>NIKKA 12Y 70/43</t>
  </si>
  <si>
    <t>TOGOUCHI 15Y 70/43,8</t>
  </si>
  <si>
    <t>TOGOUCHI 9Y 70/40</t>
  </si>
  <si>
    <t>TOKI  SUNTORY 70/43</t>
  </si>
  <si>
    <t>GIORGI PINOT NERO MONTEROSO</t>
  </si>
  <si>
    <t>BUFFEL GIN 70/40</t>
  </si>
  <si>
    <t>ZACAPA 12Y AMBAR 1/1 40SOLERA</t>
  </si>
  <si>
    <t>WILD TURKEY 81 1/1 40,5</t>
  </si>
  <si>
    <t>WILD TURKEY RYE 1/1 50,5</t>
  </si>
  <si>
    <t>COTARELLA MERLOT SODALE (EX FALESCO)</t>
  </si>
  <si>
    <t>MAIXEI ROSATO</t>
  </si>
  <si>
    <t>MEREGALLI MACULAN CABERNET</t>
  </si>
  <si>
    <t>MEREGALLI MACULAN CHARD/SAUV</t>
  </si>
  <si>
    <t>MEREGALLI DIESEL NERO/ROSSO</t>
  </si>
  <si>
    <t>MEREGALLI RINALDINI M'ORO</t>
  </si>
  <si>
    <t>MEREGALLI FERTUNA DROPPELLO</t>
  </si>
  <si>
    <t>MEREGALLI FERTUNA LODAI</t>
  </si>
  <si>
    <t>MEREGALLI CIACCI BRUNE PIANROS</t>
  </si>
  <si>
    <t>MEREGALLI ROCCAFABBRI ROSSO MONTEFALCO</t>
  </si>
  <si>
    <t>MEREGALLI ROCCAFABBRI SAGRANTI</t>
  </si>
  <si>
    <t>MEREGALLI VALENTINA PECORINO</t>
  </si>
  <si>
    <t>MEREGALLI VALENTINA MONTEPULC</t>
  </si>
  <si>
    <t>MEREGALLI VALENTINA TREBBIANO</t>
  </si>
  <si>
    <t>MEREGALLI C.ZECCA LUNA</t>
  </si>
  <si>
    <t>MEREGALLI AGRIPUNICA MONTESSU</t>
  </si>
  <si>
    <t>MEREGALLI AGRIPUNICA SAMAS</t>
  </si>
  <si>
    <t>MEREGALLI ARGIOLAS MERI'</t>
  </si>
  <si>
    <t>MEREGALLI ARGIOLAS S'ELEGAS</t>
  </si>
  <si>
    <t>MEREGALLI COPPOLA SAUVIGNON</t>
  </si>
  <si>
    <t>PELLEGRINO TARENI CHARDONNAY</t>
  </si>
  <si>
    <t>PELLEGRINO TARENI NERO D'AVOLA</t>
  </si>
  <si>
    <t>PELLEGRINO TARENI SYRAH</t>
  </si>
  <si>
    <t>PELLEGR MINEO OVO 75</t>
  </si>
  <si>
    <t>ANTINORI TIGNANELLO  0,375</t>
  </si>
  <si>
    <t>MEREGALLI CIACCI PICCOLOMINI ROSSO MONTALCINO</t>
  </si>
  <si>
    <t>TOSCHI GUARNITURE ASS 1K</t>
  </si>
  <si>
    <t>MEREGALLI ARGIOLAS IS SOLINAS ROSSO</t>
  </si>
  <si>
    <t>NARDINI TAGLIATELLA LIQ 1/1 35</t>
  </si>
  <si>
    <t>DONNAFUGATA FRAGORE ETNA</t>
  </si>
  <si>
    <t>CAMPAGNOLA SOAVE</t>
  </si>
  <si>
    <t>CAMPAGNOLA AMARORE RISERVA</t>
  </si>
  <si>
    <t>WALCH GEWUERZTR.KASTELAZ</t>
  </si>
  <si>
    <t>SANTERO DILE' ROSSO</t>
  </si>
  <si>
    <t>FELLUGA L TERRE ALTE ROSAZZO</t>
  </si>
  <si>
    <t>FELLUGA L SOSSO ROSSO</t>
  </si>
  <si>
    <t>VALDO PROSECCO</t>
  </si>
  <si>
    <t>CARPANO VTH VECCHIA FORMULA</t>
  </si>
  <si>
    <t>FABBRI AGAVE/GUM NERO</t>
  </si>
  <si>
    <t>FABBRI MARENDRY 70/21</t>
  </si>
  <si>
    <t>FABBRI AMARENE OPAL 0,230</t>
  </si>
  <si>
    <t>FABBRI BABA RHUM 1,9</t>
  </si>
  <si>
    <t>FABBRI CILIEGIE DENOCC.1,6</t>
  </si>
  <si>
    <t>CA DEI FRATI FRATI LUGANA 1,5</t>
  </si>
  <si>
    <t>MONACI CORIBRANTE SYRAH MALVAS</t>
  </si>
  <si>
    <t>SOHO 0,70/15</t>
  </si>
  <si>
    <t>DALWHINNIE G.TRONES 70/43</t>
  </si>
  <si>
    <t>CARDHU G.TRONES 70/40</t>
  </si>
  <si>
    <t>LAGAVULLIN 9Y G.TRONES 70/46</t>
  </si>
  <si>
    <t>OBAN G.TRONES 70/43</t>
  </si>
  <si>
    <t>TALISKER G. TRONES 70/45,8</t>
  </si>
  <si>
    <t>CLYNELISH G. TRONES 70/51,2</t>
  </si>
  <si>
    <t>ROYAL LOCHNAGAR G.TRONES 70/40</t>
  </si>
  <si>
    <t>SINGLETON G.TRONES 70/40</t>
  </si>
  <si>
    <t>LA PIEVE CHIANTI RISERVA</t>
  </si>
  <si>
    <t>LA PIEVE CHIANTI SUPERIORE</t>
  </si>
  <si>
    <t>LA PIEVE CHIANTI DOC BIO</t>
  </si>
  <si>
    <t>LA PIEVE BOLGHERI ROSSO</t>
  </si>
  <si>
    <t>LA PIEVE ROSSO TOSCANA CABERNE T - SANGIOVESE</t>
  </si>
  <si>
    <t>FOURSQUARE PATRIMONIO 70/58</t>
  </si>
  <si>
    <t>SIBONA CONF MEDITAZIONE 2BT+2B</t>
  </si>
  <si>
    <t>SIBONA CONF MINIGRAD.3BT 20cl</t>
  </si>
  <si>
    <t>LA SCOLCA RUGRE' SPUMANTE</t>
  </si>
  <si>
    <t>ZONIN BARDOLINO</t>
  </si>
  <si>
    <t>LA SCOLCA GAVI NERA gavideigav</t>
  </si>
  <si>
    <t>ALESSANDRI MICHELE PIGATO</t>
  </si>
  <si>
    <t>ALESSANDRI MICHELE VERMENTINO</t>
  </si>
  <si>
    <t>CAPANNELLE SANGIOV/MERLOT5050</t>
  </si>
  <si>
    <t>CAPANNELLE SOLARE</t>
  </si>
  <si>
    <t>CAPANNELLE CHIANTI CL RISERVA</t>
  </si>
  <si>
    <t>ALESSANDRIA DOLCETTO</t>
  </si>
  <si>
    <t>ALESSANDRIA BARBERA</t>
  </si>
  <si>
    <t>ALESSANDRIA BARBERA VITTORIA</t>
  </si>
  <si>
    <t>ALESSANDRIA LANGHE NEBBIOLO</t>
  </si>
  <si>
    <t>ALESSANDRIA BAROLO</t>
  </si>
  <si>
    <t>ALESSANDRIA BAROLO S.GIOVANNI</t>
  </si>
  <si>
    <t>DONNAFUGATA KABIR 0,375</t>
  </si>
  <si>
    <t>GR.DONNAFUGATA BENRIE' ,500/42</t>
  </si>
  <si>
    <t>GR.DONNAFUGATA MILLE1NOTTE</t>
  </si>
  <si>
    <t>TROIS RIVIERE TRIPLE MIL.70/42</t>
  </si>
  <si>
    <t>ZOUTE GR.PRIX GIN 0,50/40</t>
  </si>
  <si>
    <t>ABERFELDY 16Y 70/40</t>
  </si>
  <si>
    <t>ADNAMS S.MALT 70/40</t>
  </si>
  <si>
    <t>AKASHI 50/46</t>
  </si>
  <si>
    <t>AMRUT CASK STRENGHT 70/61,8</t>
  </si>
  <si>
    <t>AMRUT FUSION 70/50</t>
  </si>
  <si>
    <t>AMRUT RAJ IGALA 70/40</t>
  </si>
  <si>
    <t>ANTIQUARY 21Y 70/43</t>
  </si>
  <si>
    <t>ARMORIK BREIZH 70/42</t>
  </si>
  <si>
    <t>ARMORIK CLASSIC 70/46</t>
  </si>
  <si>
    <t>ARMORIK SHERRY FINISH 70/40</t>
  </si>
  <si>
    <t>BALBLAIR VINTAGE 70/46</t>
  </si>
  <si>
    <t>BALLECHIN 10Y 70/46</t>
  </si>
  <si>
    <t>BELVEDERE 3 LT 40</t>
  </si>
  <si>
    <t>BENROMACH 15Y 70/43</t>
  </si>
  <si>
    <t>BENROMACH WOOD SASSIC.70/45</t>
  </si>
  <si>
    <t>BRUGAL ANEJO 1/1 38</t>
  </si>
  <si>
    <t>ARMAGNAC DEMANDIS 70/40</t>
  </si>
  <si>
    <t>CAPT.MORGAN SP.GOLD 3LT 35</t>
  </si>
  <si>
    <t>CARLOS III 1/1 36</t>
  </si>
  <si>
    <t>CIROC VODKA 6LT 40</t>
  </si>
  <si>
    <t>CITADELLE GIN OLD TOM 0,50/46</t>
  </si>
  <si>
    <t>COMPASS ST.GLASGOW 70/43</t>
  </si>
  <si>
    <t>COMPASS STREET ARTIST 70/43</t>
  </si>
  <si>
    <t>COMPASS THE SPANIARD 70/43</t>
  </si>
  <si>
    <t>CUTTY SARK PROHIBITION 70/50</t>
  </si>
  <si>
    <t>DALMORE 10Y VINTAGE 70/46</t>
  </si>
  <si>
    <t>DAMOISEAU VSOP 70/42</t>
  </si>
  <si>
    <t>ETSU JAPANESE GIN 70/43</t>
  </si>
  <si>
    <t>GLEN BRETON 10Y 70/43</t>
  </si>
  <si>
    <t>GLEN BRETON 12Y 70/40</t>
  </si>
  <si>
    <t>GLEN DALOUGH 13Y 70/46</t>
  </si>
  <si>
    <t>GLEN MORANGIE VINT.1989 70/43</t>
  </si>
  <si>
    <t>BOLS GOLDSTRIKE  0,500/40</t>
  </si>
  <si>
    <t>J.WALKER RED 3LT 40</t>
  </si>
  <si>
    <t>KAVALAN CLASSIC 0,500/40</t>
  </si>
  <si>
    <t>KAVALAN PORT CASK FINISH 70/40 DISTILLERY SELECT</t>
  </si>
  <si>
    <t>KAVALAN EX-BOURB.OAK 70/46</t>
  </si>
  <si>
    <t>KAVALAN KING CAR 70/46</t>
  </si>
  <si>
    <t>KAVALAN PODIUM 70/46</t>
  </si>
  <si>
    <t>KAVALAN SINGLE MALT 70/40</t>
  </si>
  <si>
    <t>KRAKEN BLACK SPICED 1/1 40</t>
  </si>
  <si>
    <t>PLANTATION FIJI 2009 70/44,8</t>
  </si>
  <si>
    <t>RUTHEFORD 12Y CRICHON 70/40</t>
  </si>
  <si>
    <t>SACRED GIN 70/40</t>
  </si>
  <si>
    <t>SEXTON SINGLE MALT 70/40</t>
  </si>
  <si>
    <t>SIKKIM BILBERRY PR.GIN 70/40</t>
  </si>
  <si>
    <t>SMOKEHEAD ROCK ED.II 1LT 46.6</t>
  </si>
  <si>
    <t>DAMILANO CHARDONNAY</t>
  </si>
  <si>
    <t>DAMILANO BAROLO LE 5 VIGNE</t>
  </si>
  <si>
    <t>DAMILANO BAROLO CANNUBI</t>
  </si>
  <si>
    <t>DAMILANO BAROLO CANNUBI RISERV</t>
  </si>
  <si>
    <t>BENROMACH 10Y 70/43</t>
  </si>
  <si>
    <t>CARDHU 15Y 70/43</t>
  </si>
  <si>
    <t>BELVEDERE 6 LT 40</t>
  </si>
  <si>
    <t>BUMBU XO 70/40</t>
  </si>
  <si>
    <t>CANNABIS SATIVA GIN 70/40</t>
  </si>
  <si>
    <t>COSA NOSTRA TOMMY GUN 70/40</t>
  </si>
  <si>
    <t>DEADHEAD CASK AGED RUM 70/40</t>
  </si>
  <si>
    <t>DEADHEAD CHOCOLATE RUM 70/35</t>
  </si>
  <si>
    <t>EUPHORIA CANNABIS VODK 0,50/38</t>
  </si>
  <si>
    <t>EUPHORIA COCAINE VODKA 70/40</t>
  </si>
  <si>
    <t>FINLAGGAN CASK STRENGTH 70/58</t>
  </si>
  <si>
    <t>FUNKY PUMP GIN 50/45</t>
  </si>
  <si>
    <t>HANAMI GIN 70/43</t>
  </si>
  <si>
    <t>HIMBRIMI OLD TOM GIN 50/40</t>
  </si>
  <si>
    <t>MALFY GIN  70/41</t>
  </si>
  <si>
    <t>MULATA 15Y RUM 70/38</t>
  </si>
  <si>
    <t>MULATA  7Y RUM 70/38</t>
  </si>
  <si>
    <t>PEAT'S BEAST 70/46</t>
  </si>
  <si>
    <t>RON DE JEREMY RESERVA 70/40</t>
  </si>
  <si>
    <t>STROH 38   1LT 38</t>
  </si>
  <si>
    <t>MORTLACH 12Y 70/43,4</t>
  </si>
  <si>
    <t>HAYMAN'S GIN 70/47</t>
  </si>
  <si>
    <t>ABERLOUR CASG ANNAMH 70/48</t>
  </si>
  <si>
    <t>OXLEY GIN 70/47</t>
  </si>
  <si>
    <t>HIGHLAND PARK 15Y 70/45,2</t>
  </si>
  <si>
    <t>BOTRAN ANEJO 15Y 70/40</t>
  </si>
  <si>
    <t>BOWMORE VINTAGE ED. 70/47,8</t>
  </si>
  <si>
    <t>BRUICHLADDICH 26Y 0,70/48</t>
  </si>
  <si>
    <t>BUNNAHABHAIN 30Y 0,70/42,6</t>
  </si>
  <si>
    <t>BELSAZAR VTH 0,75</t>
  </si>
  <si>
    <t>BULLEIT RYE 70/45</t>
  </si>
  <si>
    <t>CARDHU AMBER ROCK 70/40</t>
  </si>
  <si>
    <t>ISLE OF JURA PROPHECY 1/1 46</t>
  </si>
  <si>
    <t>BELVEDERE NIGHT SABER 70/40</t>
  </si>
  <si>
    <t>BELVEDERE GRAPEFR/blacbr 70/40</t>
  </si>
  <si>
    <t>BRUGAL XV 70/38</t>
  </si>
  <si>
    <t>OCTOMORE 10Y 70/56,9</t>
  </si>
  <si>
    <t>OCTOMORE 7.3  70/63</t>
  </si>
  <si>
    <t>OCTOMORE 9.1  70/59,1</t>
  </si>
  <si>
    <t>CARLOS PRIMERO 70/40</t>
  </si>
  <si>
    <t>DON PAPA MASSKARA 70/40</t>
  </si>
  <si>
    <t>ISLE OF JURA DESTINY 70/44</t>
  </si>
  <si>
    <t>ISLE OF JURA THESOUND 1/1 42,5</t>
  </si>
  <si>
    <t>J.WALKER BLU CHINESE ED.70/40</t>
  </si>
  <si>
    <t>J.WALKER SEL.CASK RYE 10Y70/46</t>
  </si>
  <si>
    <t>KRAKEN CERAMIC/UNKNOW 70/40</t>
  </si>
  <si>
    <t>SMOKEHEAD EXTRA RARE 1/1 40</t>
  </si>
  <si>
    <t>TANQUERAY MALACCA 1/1 41,3</t>
  </si>
  <si>
    <t>GLEN LIVET CAPT.RESERVE 70/40</t>
  </si>
  <si>
    <t>JIM BEAM APPLE 1/1 35</t>
  </si>
  <si>
    <t>VL92 GIN 1/1 41,7</t>
  </si>
  <si>
    <t>BUNNAHABHAIN STIUIRDAIR70/46,3</t>
  </si>
  <si>
    <t>MACALLAN TERRA 70/43,8</t>
  </si>
  <si>
    <t>ABERLOUR TRIPLE CASK 70/40</t>
  </si>
  <si>
    <t>BOWMORE VAULTS 1 REL. 70/51,5</t>
  </si>
  <si>
    <t>BRUICHLADDICH 8Y LADDIE 70/50</t>
  </si>
  <si>
    <t>PORT CHARLOTTE 10Y ISLBAR70/50</t>
  </si>
  <si>
    <t>BUNNAHABHAIN MOINE 70/46,3</t>
  </si>
  <si>
    <t>CANADIAN CLUB 12Y 1/1 40 BATCH</t>
  </si>
  <si>
    <t>CHIVAS REGAL MIZUNARA 70/40</t>
  </si>
  <si>
    <t>CHIVAS REGAL ULTIS 70/40</t>
  </si>
  <si>
    <t>CIROC MOSCHINO LIMITED 70/40</t>
  </si>
  <si>
    <t>GRAND MARNIER NUIT PARIS 70/40</t>
  </si>
  <si>
    <t>HIGHLAND PARK SPIR.BEAR 1/1 40</t>
  </si>
  <si>
    <t>J.WALKER GAME OF TRONES 70/40,</t>
  </si>
  <si>
    <t>MACALLAN ENIGMA 70/44,9</t>
  </si>
  <si>
    <t>MACALLAN RARE CASK BLACK 70/48</t>
  </si>
  <si>
    <t>METAXA OUZO 70/38</t>
  </si>
  <si>
    <t>PAUL JOHN 40/46</t>
  </si>
  <si>
    <t>PEAT'S CASK STRENGHT 70/52,1</t>
  </si>
  <si>
    <t>PERE MAGLOIRE VSOP 70/40</t>
  </si>
  <si>
    <t>CALDARO QUINTESSENZ KALTERERSEE</t>
  </si>
  <si>
    <t>CALDARO LAGREIN</t>
  </si>
  <si>
    <t>CALDARO SALTNER PINOT NERO</t>
  </si>
  <si>
    <t>CALDARO VIAL PINOT BIANCO</t>
  </si>
  <si>
    <t>CALDARO SOLI PINOT GRIGIO/BIAN</t>
  </si>
  <si>
    <t>CALDARO CAMPANER GEWURZTRAMINE</t>
  </si>
  <si>
    <t>CALDARO MULLER THURGAU</t>
  </si>
  <si>
    <t>CALDARO SOLOS A.ADIGE BIANCO</t>
  </si>
  <si>
    <t>BALVENIE 12Y 0,70/43</t>
  </si>
  <si>
    <t>RUSSIAN STAND.PLATINUM 70/40</t>
  </si>
  <si>
    <t>SMIRNOFF GOLD 1/1 37,5</t>
  </si>
  <si>
    <t>TAMNAVULIN 70/40</t>
  </si>
  <si>
    <t>ABERLOUR WHITE OAK 70/40</t>
  </si>
  <si>
    <t>ISLE OF JURA 30Y 70/44</t>
  </si>
  <si>
    <t>ISLE OF JURA JOURNEY 70/40</t>
  </si>
  <si>
    <t>ISLE OF JURA SEVEN WOOD 70/42</t>
  </si>
  <si>
    <t>ISLE OF JURA TASTIVAL 70/51</t>
  </si>
  <si>
    <t>ISLE OF JURA THE LOCH 70/44,5</t>
  </si>
  <si>
    <t>ISLE OF JURA THE PAPS 70/45,6</t>
  </si>
  <si>
    <t>ISLE OF JURA THE ROAD 1/1 43,6</t>
  </si>
  <si>
    <t>BIBI SOFFOCONE DI VINCIGLIATA</t>
  </si>
  <si>
    <t>BIBI BUGIA TOSCANA</t>
  </si>
  <si>
    <t>BIBI SCOPETO TOSCANA</t>
  </si>
  <si>
    <t>BIBI LE CICALE DI VINCIGLIATA</t>
  </si>
  <si>
    <t>BIBI CASAMATTA B/R</t>
  </si>
  <si>
    <t>BIBI TESTAMATTA TOSCANA</t>
  </si>
  <si>
    <t>DREAMY ASSORT</t>
  </si>
  <si>
    <t>IL DOGE SCIROPPI ASSORTITI</t>
  </si>
  <si>
    <t>CA DEL BOSCO CORTE LUPO BIANCO</t>
  </si>
  <si>
    <t>CA DEL BOSCO CORTE LUPO ROSSO</t>
  </si>
  <si>
    <t>BELLAVISTA (ALMA) NON DOSATO</t>
  </si>
  <si>
    <t>DACASTELLO PROSECCO</t>
  </si>
  <si>
    <t>ISLE OF JURA 12Y 0,70/40</t>
  </si>
  <si>
    <t>SOBIESKI VODKA 1/1 37,5</t>
  </si>
  <si>
    <t>SOBIESKI VODKA 1,5 37,5</t>
  </si>
  <si>
    <t>PLANETA CHARDONNAY 1,5</t>
  </si>
  <si>
    <t>PLANETA CONTRODANZA 0,75</t>
  </si>
  <si>
    <t>FRESCOB.OLIO EXV LAUDEMIO ,500</t>
  </si>
  <si>
    <t>FIRRIATO ALTAVILLA GRILLO</t>
  </si>
  <si>
    <t>FELLUGA L ROSATO GIULIA</t>
  </si>
  <si>
    <t>DON PAPA RHUM 4,5/40</t>
  </si>
  <si>
    <t>DON PAPA RHUM 10Y 70/43</t>
  </si>
  <si>
    <t>ROCCA DI MONTEMASSI GIN 0,50/4</t>
  </si>
  <si>
    <t>ZONIN NEGRAMARO ROSATO ZINZULA</t>
  </si>
  <si>
    <t>POWER'S 12Y 70/46</t>
  </si>
  <si>
    <t>POWER'S SIGNATURE 70/46</t>
  </si>
  <si>
    <t>BALVENIE 12Y SING BARR 70/47,8</t>
  </si>
  <si>
    <t>BALVENIE 14Y CARIBE CASK 70/43</t>
  </si>
  <si>
    <t>FRENCH VODKA 70/40</t>
  </si>
  <si>
    <t>CHARTREUSE GIALLA 0,70/43</t>
  </si>
  <si>
    <t>LEONARDI LAMBRUSCO</t>
  </si>
  <si>
    <t>DACASTELLO PINOT GRIGIO INZOLI</t>
  </si>
  <si>
    <t>DONNAFUGATA MILLEUNANOTTE 1,5</t>
  </si>
  <si>
    <t>DONNAFUGATA OLIO ,500 MILLEANN</t>
  </si>
  <si>
    <t>MIONETTO SPRITZ 0,75</t>
  </si>
  <si>
    <t>COPPO BAROLO</t>
  </si>
  <si>
    <t>COPPO BARBERA CAMP DU ROUSS</t>
  </si>
  <si>
    <t>COPPO BARBERA L'AVVOCATA</t>
  </si>
  <si>
    <t>COPPO GAVI LA ROCCA</t>
  </si>
  <si>
    <t>COPPO MOSCATO ASTI MONCALVINA</t>
  </si>
  <si>
    <t>COPPO CHARDONNAY COSTEBIANCHE</t>
  </si>
  <si>
    <t>MACALLAN RARE CASK 70/43</t>
  </si>
  <si>
    <t>MACALLAN QUEST 1/1 40</t>
  </si>
  <si>
    <t>MACALLAN N.6 DECANTER 70/43</t>
  </si>
  <si>
    <t>HIGHLAND PARK 12Y 0,75/43</t>
  </si>
  <si>
    <t>MACALLAN MAGNUM PHOTOS 70/43,7</t>
  </si>
  <si>
    <t>FRESCOB.CONF.AV/AT/TMverm/aliE XO012003S001</t>
  </si>
  <si>
    <t>FRESCOB.CHIANTI PERANO CLASS</t>
  </si>
  <si>
    <t>ORNELLAIA SERRE NUOVE 1,5</t>
  </si>
  <si>
    <t>ORNELLAIA LE VOLTE 1,5</t>
  </si>
  <si>
    <t>ORNELLAIA MASSETTINO</t>
  </si>
  <si>
    <t>FRESCOB.CHIANTI PERANO RISERVA</t>
  </si>
  <si>
    <t>BELUGA HUNTING BERRY 70/38</t>
  </si>
  <si>
    <t>EUPHORIA CANNABIS GIN 0,50/40</t>
  </si>
  <si>
    <t>FIRESTARTER VODKA 70/40</t>
  </si>
  <si>
    <t>CHAMP.MOET CHANDON 3LT JEROBOI</t>
  </si>
  <si>
    <t>CHAMP.MOET CHANDON 6LT MATHUSA</t>
  </si>
  <si>
    <t>GRAPPA MAROLO BAROLO 70/50</t>
  </si>
  <si>
    <t>GRAPPA MAROLO BRUNELLO 70/44</t>
  </si>
  <si>
    <t>GRAPPA MAROLO BUSSIANELLA 70/4</t>
  </si>
  <si>
    <t>GRAPPA MAROLO GEWUERTR.70/42</t>
  </si>
  <si>
    <t>GRAPPA MAROLO AMARONE 70/45</t>
  </si>
  <si>
    <t>GRAPPA MAROLO MOSCATO 50/42</t>
  </si>
  <si>
    <t>GRAPPA MAROLO BAROLO 50/42 RICCIO</t>
  </si>
  <si>
    <t>GRAPPA MAROLO BAROLO 50/42 MOON</t>
  </si>
  <si>
    <t>GRAPPA MAROLO BARBARESCO 50/42</t>
  </si>
  <si>
    <t>GRAPPA MAROLO BAROLO 50/42 FOROB</t>
  </si>
  <si>
    <t>GRAPPA MAROLO BAROLO 50/40 PREMIUM LEGNO</t>
  </si>
  <si>
    <t>GRAPPA MAROLO BAROLO '08 70/42</t>
  </si>
  <si>
    <t>GRAPPA MAROLO BAROLO LT/42 FRIELEGNO</t>
  </si>
  <si>
    <t>MAROLO ULRICH AMARO 70/32</t>
  </si>
  <si>
    <t>ANTINORI ROSSO MONTALCINO 1,5 PIAN DELLE VIGNE</t>
  </si>
  <si>
    <t>DONNAFUGATA CONF.DONNAFUGATA 2 BT FLORAMUNDI</t>
  </si>
  <si>
    <t>DONNAFUGATA CONF.MEDITERRANEO 3 BT PRIO/LIGHEA/SHERAZADE</t>
  </si>
  <si>
    <t>DONNAFUGATA CONF.NUOVE ESPRES 2 BT SUL VULCANO</t>
  </si>
  <si>
    <t>DONNAFUGATA CONF.CHIARANDA 3 BOTTCHIARANDA</t>
  </si>
  <si>
    <t>DONNAFUGATA CONF.TANCREDI 3 BOT TANCREDI</t>
  </si>
  <si>
    <t>DONNAFUGATA CONF.1000 GRAN  B 3 BOTT MILLE E UNA NOTTE.</t>
  </si>
  <si>
    <t>DONNAFUGATA CONF.1000 GRAN  D 3 BT MILLEUNA NOTTE</t>
  </si>
  <si>
    <t>DONNAFUGATA CONF.PANTELLERIA 2 BT LIGHEA/KABIR</t>
  </si>
  <si>
    <t>SANTA SOFIA AMARONE</t>
  </si>
  <si>
    <t>SANTA SOFIA BARDOLINO</t>
  </si>
  <si>
    <t>SANTA SOFIA LUGANA</t>
  </si>
  <si>
    <t>SANTA SOFIA MERLOT CORVINA</t>
  </si>
  <si>
    <t>SANTA SOFIA SOAVE</t>
  </si>
  <si>
    <t>SANTA SOFIA VALP.RIP.SUP</t>
  </si>
  <si>
    <t>SANTA SOFIA VALP CL MONTEGRADE</t>
  </si>
  <si>
    <t>FRESCOB.CONF.TENUTA PERANO YP012003C001 2PERANO+1 RIS</t>
  </si>
  <si>
    <t>FRESCOB.NIPOZZANO RISERVA 1,5</t>
  </si>
  <si>
    <t>LA MAUNY BANANE 70/30</t>
  </si>
  <si>
    <t>CHAMP.MUMM C.ROUGE 1,5</t>
  </si>
  <si>
    <t>DALMORE CIGAR MALT 70/44</t>
  </si>
  <si>
    <t>JACK DANIEL'S FIRE 1/1 35</t>
  </si>
  <si>
    <t>KILCHOMAN LOCH GORM  70/46</t>
  </si>
  <si>
    <t>CHAMP.RUINART "R" 0,75</t>
  </si>
  <si>
    <t>SPEYBURN BRADAN ORACH 70/40</t>
  </si>
  <si>
    <t>SIBONA CONF VASSOIO 2bt+4bicc</t>
  </si>
  <si>
    <t>SIBONA CONF BOX IN TAVOLA</t>
  </si>
  <si>
    <t>SIBONA STRISCE E CASSETTI</t>
  </si>
  <si>
    <t>SIBONA DISTILLTO BIRRA 50/38</t>
  </si>
  <si>
    <t>MEREGALLI CIACCI BRUNELLO</t>
  </si>
  <si>
    <t>MEREGALLI RINALDINI LAMB VECCH MORO</t>
  </si>
  <si>
    <t>BRAIDA LA MONELLA BARBERA</t>
  </si>
  <si>
    <t>BRAIDA MONTEBRUNA BARBERA</t>
  </si>
  <si>
    <t>BRAIDA LIMONTE GRIGNOLINO</t>
  </si>
  <si>
    <t>GRAPPA BRAIDA BRICCO UCCELLO</t>
  </si>
  <si>
    <t>CHAMP.PAUL GOERG</t>
  </si>
  <si>
    <t>BRUICHLADDICH ISL.BARLEY 70/50 ROCKSIDE FARM 2007-2010</t>
  </si>
  <si>
    <t>CONNEMARA PEATED 12Y 70/40</t>
  </si>
  <si>
    <t>CARDHU GOLD RESERVE 70/40</t>
  </si>
  <si>
    <t>CHAMP.ARMAND DE BRIGNAC BLdeBL</t>
  </si>
  <si>
    <t>BELUGA CELEBRATION 1/1 40</t>
  </si>
  <si>
    <t>ISLAY MIST PEATED RES 70/40</t>
  </si>
  <si>
    <t>J.M.VINTAGE 2005 70/43,8</t>
  </si>
  <si>
    <t>J.M.VINTAGE 2006 70/43,4</t>
  </si>
  <si>
    <t>J.M.VINTAGE 2007 70/42,9</t>
  </si>
  <si>
    <t>LOCH LOMOND SIGNATURE 70/40</t>
  </si>
  <si>
    <t>MACALLAN OSCURO 70/46,5</t>
  </si>
  <si>
    <t>ILEACH ISLAY MALT 70/40</t>
  </si>
  <si>
    <t>CONTADI PINOT NERO FRANCIACORT</t>
  </si>
  <si>
    <t>PERLINO MARSALA SECCA  1/1</t>
  </si>
  <si>
    <t>PERLINO MARSALA MANDORLA 1/1</t>
  </si>
  <si>
    <t>PERLINO MARSALA OVO  1/1</t>
  </si>
  <si>
    <t>AKASHI 5Y SHERRY 50/50</t>
  </si>
  <si>
    <t>VINOSIA FIANO DI AVELLINO</t>
  </si>
  <si>
    <t>VINOSIA GRECO DI TUFO</t>
  </si>
  <si>
    <t>VINOSIA FONTANA LOGGIA FALANGHINA</t>
  </si>
  <si>
    <t>CA DEL BOSCO CUVE'PRESTIGE 3 L</t>
  </si>
  <si>
    <t>CA DEL BOSCO VINTAGE COLLECT</t>
  </si>
  <si>
    <t>CA DEL BOSCO M.ZANELLA SEBINO</t>
  </si>
  <si>
    <t>CA DEL BOSCO PINERO</t>
  </si>
  <si>
    <t>CA DEL BOSCO CARMENERO</t>
  </si>
  <si>
    <t>CA DEL BOSCO IL MERLOT</t>
  </si>
  <si>
    <t>EUPHORIA COCAINE VODKA 50/40</t>
  </si>
  <si>
    <t>PLANETA CONF.LEGNO FLOREALI 1ALASTRO-1TEREBINTO-1PLUMBAGO</t>
  </si>
  <si>
    <t>PLANETA CONF.LEGNO SELEZIONE 1ALASTRO-1CERASUOLO-1PLUMBAGO</t>
  </si>
  <si>
    <t>PLANETA CONF.LEGNO I SOLARI 1COMETA-1CHARD-1SYRAH</t>
  </si>
  <si>
    <t>PLANETA CONF.LEGNO CECILIA 2BICCH-1S,CACILIA 1,5</t>
  </si>
  <si>
    <t>PLANETA CONF.LEGNO 4BT+2B+CAVA 1PLUM-1MAMER-1DORILLI-2 CERASU</t>
  </si>
  <si>
    <t>PLANETA CONF.LEGNO 2 SEGRETA 1 SEGRETA R - 1 SEGRETA B</t>
  </si>
  <si>
    <t>PLANETA CONF.LEGNO 3 SEGRETA 1SEGR R-1SEGRB-1 SEGR ROSE</t>
  </si>
  <si>
    <t>PLANETA SYRAH 12 LT LEGNO</t>
  </si>
  <si>
    <t>PLANETA SYRAH 9 LT LEGNO</t>
  </si>
  <si>
    <t>CECI LAMBRUSCO OTELLO</t>
  </si>
  <si>
    <t>CAPANNELLE CHIANTI CL.RIS.1,5</t>
  </si>
  <si>
    <t>CAPANNELLE ROSATO TOSCANO</t>
  </si>
  <si>
    <t>PODERI PRIMASSOLO CHINATO ,500</t>
  </si>
  <si>
    <t>LONG POND TECA 12Y 0,70/63</t>
  </si>
  <si>
    <t>BAILEYS COOFFE/CARAML  70/17</t>
  </si>
  <si>
    <t>FRESCOB.ALIE' ROSE' 1,5</t>
  </si>
  <si>
    <t>GRAPPA FRESCOB.CASTELGIOCONDO</t>
  </si>
  <si>
    <t>FRESCOB.LUCE BRUNELLO 1,5</t>
  </si>
  <si>
    <t>ANTINORI CERVARO  SALA 1,5</t>
  </si>
  <si>
    <t>GR.BONOLLO AMARONE RIS.VINTAGE</t>
  </si>
  <si>
    <t>PRINCESSA ADMIRAL RODNEY 70/40 ***</t>
  </si>
  <si>
    <t>BONOLLO AMARO OF 0,70/30</t>
  </si>
  <si>
    <t>GR.BONOLLO PROSECCO 70/40</t>
  </si>
  <si>
    <t>GR.BONOLLO RUTA 70/40</t>
  </si>
  <si>
    <t>GR.BONOLLO PRIMIT/AVOLA 70/40</t>
  </si>
  <si>
    <t>CLEMENT VANILLE INTENSE 50/41</t>
  </si>
  <si>
    <t>CLEMENT AGRICOLE BLEU 0,70/50</t>
  </si>
  <si>
    <t>ABSINTHE LA FEE BOHEMIAN 70/70</t>
  </si>
  <si>
    <t>VILLAMASSA MANDARINO 50/30</t>
  </si>
  <si>
    <t>VILLAMASSA BASILICO  50/30</t>
  </si>
  <si>
    <t>DONAJI ENSEMBLE 70/46</t>
  </si>
  <si>
    <t>VALLOMBROSA CONGREG.GIN 70/47</t>
  </si>
  <si>
    <t>TEQ.MILAGRO SILVER BAR.RES70/4</t>
  </si>
  <si>
    <t>TEQ.MILAGRO REPOS.BAR.RES 70/4</t>
  </si>
  <si>
    <t>TEQ.MILAGRO ANEJO BAR.RES.70/4</t>
  </si>
  <si>
    <t>POLINI ANICE 1/1 40</t>
  </si>
  <si>
    <t>TOSO GAMONDI BITTER 1/1 25</t>
  </si>
  <si>
    <t>TOSO GAMONDI SAMBUCA 1/1 40</t>
  </si>
  <si>
    <t>TOSO GAMONDI APERITIVO E FIOR DI SAMBUCO</t>
  </si>
  <si>
    <t>TOSO RHUM PAPITO 15Y 70/38</t>
  </si>
  <si>
    <t>TOSO RHUM PAPITO 21Y 70/38</t>
  </si>
  <si>
    <t>GRAPPA NERONEVE TOSO 100cl/40</t>
  </si>
  <si>
    <t>PIO CESARE BAROLO CHINATO 0,75</t>
  </si>
  <si>
    <t>PIO CESARE NEBBIOLO 1,5</t>
  </si>
  <si>
    <t>PIO CESARE BARBERA 1,5</t>
  </si>
  <si>
    <t>ANTINORI BRUNELLO MONT. 1,5 PIAN DELLE VIGNE</t>
  </si>
  <si>
    <t>TOSO BRUT MILLESIMATO</t>
  </si>
  <si>
    <t>BIRRA 2 SORELLE 33CL ASS</t>
  </si>
  <si>
    <t>S.RITA ROSSO VALTELLINA</t>
  </si>
  <si>
    <t>ANSELMET TORRETTE SUPERIEUR</t>
  </si>
  <si>
    <t>ANSELMET PINOT NOIR</t>
  </si>
  <si>
    <t>DELAMAIN COGNAC XO 70/40</t>
  </si>
  <si>
    <t>ST.ESPRIT COTES DU RHONE</t>
  </si>
  <si>
    <t>LADOUCETTE POUILLY FUME</t>
  </si>
  <si>
    <t>COMTE LAFOND BLANC SANCERRE</t>
  </si>
  <si>
    <t>GOSLING'S BLACK SEAL 1LT 40</t>
  </si>
  <si>
    <t>GOSLING'S GINGER BEER 33cl</t>
  </si>
  <si>
    <t>BBRUDD WHISKY ISLAY 70/44,2</t>
  </si>
  <si>
    <t>BBRUDD WHISKY SHERRY 70/44,22</t>
  </si>
  <si>
    <t>MEZCAL DOBA-JEY 70/44</t>
  </si>
  <si>
    <t>MEZCAL PECHUGA 70/48</t>
  </si>
  <si>
    <t>POLI GIN MARCONI 46 70/46</t>
  </si>
  <si>
    <t>PIU CINQUE GIN 70/47</t>
  </si>
  <si>
    <t>COLLESI GIN 70/42,8</t>
  </si>
  <si>
    <t>GRAPPA ALEXANDER MOSC/PROS 70/38</t>
  </si>
  <si>
    <t>GRAPPA ALEXANDER UVA 70/38</t>
  </si>
  <si>
    <t>GRAPPA ALEXANDER EXQ.PREMIUM 70/38</t>
  </si>
  <si>
    <t>GRAPPA ALEXANDER EXQ.LANG/PROS 70/38</t>
  </si>
  <si>
    <t>GRAPPA ALEXANDER 300 ML /38</t>
  </si>
  <si>
    <t>MORTLACH 15Y 70/46</t>
  </si>
  <si>
    <t>GLEN SCOTIA 25Y 70/48,8</t>
  </si>
  <si>
    <t>HIGHLAND PARK VALKNUT 70/46,8</t>
  </si>
  <si>
    <t>HIGHLAND PARK VALKYRIE 70/45,9</t>
  </si>
  <si>
    <t>LAGAVULLIN 12Y SP REL. 70/57,8</t>
  </si>
  <si>
    <t>J.WALKER BLACK 12Y 3LT 40</t>
  </si>
  <si>
    <t>ABSINTHE GREEN SENAUX 0,70/70</t>
  </si>
  <si>
    <t>AC/DC THUNDERST.TEQ.BLN 70/40</t>
  </si>
  <si>
    <t>AC/DC THUNDERST.TEQ.REPO 70/40</t>
  </si>
  <si>
    <t>AVIATION GIN 70/42</t>
  </si>
  <si>
    <t>BOUKMAN RHUM 70/45</t>
  </si>
  <si>
    <t>CANNABIS SATIVA LIQUOR 70/14,5</t>
  </si>
  <si>
    <t>DEBOWA MILITARY 70/40</t>
  </si>
  <si>
    <t>ELIJAH CRAIG SMALL BATCH 70/47</t>
  </si>
  <si>
    <t>EUPHORIA 80 ABSINTHE 0,50/80</t>
  </si>
  <si>
    <t>HENDRICKS GIN 1,75/44</t>
  </si>
  <si>
    <t>HIMBRIMI GIN WINTERBIRD 0,50/4</t>
  </si>
  <si>
    <t>JEFFERSONS RESERVE 70/45,1</t>
  </si>
  <si>
    <t>BOWMORE 15Y GOLD ELEGAN 1/43</t>
  </si>
  <si>
    <t>TEQ.LA HORA AZUL BLANCO 70/40</t>
  </si>
  <si>
    <t>TEQ.LA HORA AZUL REPOS 70/40</t>
  </si>
  <si>
    <t>MACALLAN N.5 70/48,5</t>
  </si>
  <si>
    <t>MARTIN MILLER 9 MOONS 0,35/40</t>
  </si>
  <si>
    <t>MIL GIN 70/42</t>
  </si>
  <si>
    <t>MOTORHEAD VODKA 70/40</t>
  </si>
  <si>
    <t>NEPTUNE GOLD 70/40</t>
  </si>
  <si>
    <t>OUTERSPACE VODKA CHROME70/40</t>
  </si>
  <si>
    <t>OUTERSPACE VODKA 70/40</t>
  </si>
  <si>
    <t>PHOENIX TEARS SPICED 0,50/40</t>
  </si>
  <si>
    <t>DEMONIO DE LOS ANDES 70/40</t>
  </si>
  <si>
    <t>RON DE JEREMY HEDGEHOG 70/43 GIN</t>
  </si>
  <si>
    <t>RON DE JEREMY XO 70/40</t>
  </si>
  <si>
    <t>RUMBUILLION 15Y 0,50/46,2</t>
  </si>
  <si>
    <t>RUMQUILA 70/40</t>
  </si>
  <si>
    <t>TEELING SINGLE MALT 70/46</t>
  </si>
  <si>
    <t>BATHTUB GIN NAVY STR.70/57</t>
  </si>
  <si>
    <t>BOTAFOGO RHUM CARRIBE 70/40</t>
  </si>
  <si>
    <t>BOUCAN D'ENFER RHUM 0,70/50</t>
  </si>
  <si>
    <t>GIN'CA SMALL BATCH GIN 70/40</t>
  </si>
  <si>
    <t>GLEN FIDDICH 23Y GR.CRU 70/40</t>
  </si>
  <si>
    <t>GLEN FIDDICH FIRE &amp; CANE 70/43</t>
  </si>
  <si>
    <t>HENDRICKS ORBIUM GIN 70/43,4</t>
  </si>
  <si>
    <t>HIGH WEST CAMPFIRE 70/46</t>
  </si>
  <si>
    <t>ISFJORD ARTIC GIN 70/44</t>
  </si>
  <si>
    <t>JEFFERSONS 70/41,2</t>
  </si>
  <si>
    <t>KIYOMI OKINAWA RHUM 70/40</t>
  </si>
  <si>
    <t>LONGUETEAU 70/62</t>
  </si>
  <si>
    <t>MARS KASEI 70/40</t>
  </si>
  <si>
    <t>PLANTATION 3 STARS 1/1 41,2</t>
  </si>
  <si>
    <t>PRECIOUS JEWELS 70/40</t>
  </si>
  <si>
    <t>SAKE OMACHI-MAI 0,72/15,5</t>
  </si>
  <si>
    <t>TANQUERAY FLOR SEVILLA 1/1 41,</t>
  </si>
  <si>
    <t>RICASOLI BROLIO CHIANTI</t>
  </si>
  <si>
    <t>RICASOLI BROLIO CHIANTI RISERV</t>
  </si>
  <si>
    <t>RICASOLI CASALFERRO ROSSO</t>
  </si>
  <si>
    <t>GRAPPA RICASOLI CAST.BROLIO 0,500/43</t>
  </si>
  <si>
    <t>GRAPPA RICASOLI CASALFERRO 500 45 GR</t>
  </si>
  <si>
    <t>PLANTATION ORIGINAL DARK 70/40</t>
  </si>
  <si>
    <t>HENNESSY JAMES 1/1 40</t>
  </si>
  <si>
    <t>BOULARD CALVADOS VSOP 70/40</t>
  </si>
  <si>
    <t>VTH DEL PROFESSORE B.0,75 CLAS</t>
  </si>
  <si>
    <t>VTH DEL PROFESSORE R.0,75</t>
  </si>
  <si>
    <t>TYRCONELL 15Y 70/46</t>
  </si>
  <si>
    <t>SINGLETON MASTER DIST 70/40</t>
  </si>
  <si>
    <t>GINESTRAIA ROSATO ROSEDELMARE</t>
  </si>
  <si>
    <t>RUFFINO AQUA DI VENUS ROSATO SYRAH</t>
  </si>
  <si>
    <t>SANTA SOFIA VALP.RIP.SUP 1,5</t>
  </si>
  <si>
    <t>MONTEROSSA FRANC.SALVADECK</t>
  </si>
  <si>
    <t>FELLUGA L MERLOT</t>
  </si>
  <si>
    <t>FELLUGA L SHARIS  1,5</t>
  </si>
  <si>
    <t>FELLUGA L VERTIGO 1,5</t>
  </si>
  <si>
    <t>CA DEL BOSCO CUVE' PREST ROSE</t>
  </si>
  <si>
    <t>DONNAFUGATA SUL VULCANO 1,5</t>
  </si>
  <si>
    <t>MONTEROSSA FRANC.SALVAD.1,5</t>
  </si>
  <si>
    <t>PIO CESARE PIODILEI CHARDONN</t>
  </si>
  <si>
    <t>ZONIN AMARANTO SANGIOVESE</t>
  </si>
  <si>
    <t>ZONIN LUMINOSO</t>
  </si>
  <si>
    <t>ZONIN PINK</t>
  </si>
  <si>
    <t>FIRRIATO HARMONIUM 1,5</t>
  </si>
  <si>
    <t>FRESCOB.CHIANTI PERANO  RIALZI GRAN SELEZIONE</t>
  </si>
  <si>
    <t>MONACI HEOS FIANO MOSCATELLO</t>
  </si>
  <si>
    <t>CONTADI BRUT DUCATI</t>
  </si>
  <si>
    <t>UMANI RONCHI TREBB.MONTIPAGAN</t>
  </si>
  <si>
    <t>UMANI RONCHI PECORINO VELLODOR</t>
  </si>
  <si>
    <t>DONNAFUGATA ROSA DOLCEGABBANA</t>
  </si>
  <si>
    <t>WALCH LAGREIN ROSSO</t>
  </si>
  <si>
    <t>CHAMP.CLOE MARIE KOTTAKIS</t>
  </si>
  <si>
    <t>GRILLO ROSSESE</t>
  </si>
  <si>
    <t>GRILLO ROSSESE SUP</t>
  </si>
  <si>
    <t>VILLAPARADISETTO MONYMUSK13Y 0,70/68,5</t>
  </si>
  <si>
    <t>VILLAPARADISETTO PRIVATEER 70</t>
  </si>
  <si>
    <t>VILLAPARADISETTO CHAMAREL 70</t>
  </si>
  <si>
    <t>BLACKTOT CARRIBEA RHUM 70/46,2</t>
  </si>
  <si>
    <t>CLAIRIN CASIMIR 22 MOIS 70/49,</t>
  </si>
  <si>
    <t>CLAIRIN VAVAL 22 MOIS 70</t>
  </si>
  <si>
    <t>CLAIRIN LEROCHER 27 MOIS 70/47</t>
  </si>
  <si>
    <t>COMPASS BOX MHYTS&amp;LEGEND70/46</t>
  </si>
  <si>
    <t>BELLAVISTA MERAVIGLIOSO 1,5</t>
  </si>
  <si>
    <t>BELLAVISTA VIGNE (UCCELLANDA CONVENTO)</t>
  </si>
  <si>
    <t>CHAMP.VEUVE PELLETIER</t>
  </si>
  <si>
    <t>ZALOWKA ASSORT 70/21</t>
  </si>
  <si>
    <t>PURE LEMON 1 LT</t>
  </si>
  <si>
    <t>SOFT LIME JUICE 1 LT</t>
  </si>
  <si>
    <t>BURTI SPUMANTE ROSATO</t>
  </si>
  <si>
    <t>PELLEGRINI BISSON SPUM.ABISSI</t>
  </si>
  <si>
    <t>BORTOLOMIOL BANDAROSSA PROSECC</t>
  </si>
  <si>
    <t>BORTOLOMIOL IUS NAT.PROSECCO</t>
  </si>
  <si>
    <t>BORTOLOMIOL FILANDA ROSE BRUT</t>
  </si>
  <si>
    <t>BORTOLOMIOL AUDAX PROSECCO SUP</t>
  </si>
  <si>
    <t>BORTOLOMIOL SENIOR  PROSECCO</t>
  </si>
  <si>
    <t>MONACI SIMERA CHARD SALENTO</t>
  </si>
  <si>
    <t>FORMENTINI RIBOLLA GIALLA</t>
  </si>
  <si>
    <t>NEGRI ALPI RETICHE BIANCO</t>
  </si>
  <si>
    <t>CARPANO BITTER 1/1 25</t>
  </si>
  <si>
    <t>BBRUDD WHISKY SPYSIDE 70/44,2</t>
  </si>
  <si>
    <t>BBRUDD WHISKY PEATED 70/44,2</t>
  </si>
  <si>
    <t>BBRUDD GIN 70/40,6</t>
  </si>
  <si>
    <t>JEFFERSONS OCEAN 70/45</t>
  </si>
  <si>
    <t>MEREGALLI CHANSON CHABLIS</t>
  </si>
  <si>
    <t>MEREGALLI ARGIOLAS CARDANERA</t>
  </si>
  <si>
    <t>MEREGALLI CHANSON BRG CHARDONN</t>
  </si>
  <si>
    <t>MEREGALLI CHANSON BRG PINOT N</t>
  </si>
  <si>
    <t>MEREGALLI CHANSON PULIGNY MONTRACHET</t>
  </si>
  <si>
    <t>MEREGALLI BRANDOLINI REFOSCO</t>
  </si>
  <si>
    <t>MEREGALLI BRANDOLINI CABERNET</t>
  </si>
  <si>
    <t>MEREGALLI BRANDOLINI PINOT GRI</t>
  </si>
  <si>
    <t>MEREGALLI BRANDOLINI PINOT GR RAMATO</t>
  </si>
  <si>
    <t>MEREGALLI BRANDOLINI SAUVIGNON</t>
  </si>
  <si>
    <t>RUFFINO AQUA DI VENUS 1,5</t>
  </si>
  <si>
    <t>ANTINORI "A" ROSATO</t>
  </si>
  <si>
    <t>ANSELMET CHARDONNAY BARRIQUE</t>
  </si>
  <si>
    <t>ANSELMET CHARDONNAY</t>
  </si>
  <si>
    <t>JERMANN SAUVIGNON 1,5</t>
  </si>
  <si>
    <t>GRAPPA MAROLO MOSCATO 70/42</t>
  </si>
  <si>
    <t>APEROL 0,70/15</t>
  </si>
  <si>
    <t>FIREBALL 0,70/33</t>
  </si>
  <si>
    <t>ABSINTHE LA FEE  70/68</t>
  </si>
  <si>
    <t>LA CHOUFFE COFFEE 70/20</t>
  </si>
  <si>
    <t>CARLOS III 70/36</t>
  </si>
  <si>
    <t>FUNDADOR BRANDY 1/1 36</t>
  </si>
  <si>
    <t>PIG'S NOSE 70/40</t>
  </si>
  <si>
    <t>PEAKY IRISH WHISKY 70/40</t>
  </si>
  <si>
    <t>PROPER WHISKY 70/40</t>
  </si>
  <si>
    <t>FRYSK HYNDER 70/40</t>
  </si>
  <si>
    <t>ADAMUS GIN 70/44,4</t>
  </si>
  <si>
    <t>CAPT.MORGAN GINGERB 0,50/30</t>
  </si>
  <si>
    <t>CAPT.MORGAN GUSTI ASS 70/25</t>
  </si>
  <si>
    <t>DEBOWA OAK 1/1 40</t>
  </si>
  <si>
    <t>PICO MACCARIO BARB LAVIGNO.75</t>
  </si>
  <si>
    <t>PICO MACCARIO VIOGNIER ESTROSA</t>
  </si>
  <si>
    <t>PICO MACCARIO MOSCATO</t>
  </si>
  <si>
    <t>PICO MACCARIO*BARBERA 3ROVER</t>
  </si>
  <si>
    <t>GLEN ALLACHIE 12Y 70/46</t>
  </si>
  <si>
    <t>GLEN ALLACHIE 15Y 70/46</t>
  </si>
  <si>
    <t>HIGHLAND PARK 14YLOYALTY WOLF 1/1 42,3</t>
  </si>
  <si>
    <t>OLD PULTENEY 12Y 75/43</t>
  </si>
  <si>
    <t>GLEN ALLACHIE 18Y 70/46</t>
  </si>
  <si>
    <t>HIGHLAND PARK 16Y WINGS EAGLE 70/44,5</t>
  </si>
  <si>
    <t>J.WALKER BLACK 12Y 1/1 42</t>
  </si>
  <si>
    <t>PENDERYN WALES RED FLAG 70/41</t>
  </si>
  <si>
    <t>SOLO WILD GIN 70/40</t>
  </si>
  <si>
    <t>ISLE OF HARRIS 70/45</t>
  </si>
  <si>
    <t>AMAZZONI GIN 70/42</t>
  </si>
  <si>
    <t>KYRO GIN 0,50/46,3</t>
  </si>
  <si>
    <t>SIEGFRIED WONDERLEAF 0,50 ANALCOLICO</t>
  </si>
  <si>
    <t>HERENCIA DE SANCHEZ 70/42</t>
  </si>
  <si>
    <t>PICO MACCARIO BARBERA LAVI.1,5</t>
  </si>
  <si>
    <t>PICO MACCARIO MONFERRATO 1,5</t>
  </si>
  <si>
    <t>PICO MACCARIO*BARBERA 3ROV 1,5</t>
  </si>
  <si>
    <t>TC THREE CENT ASSORTITI 20 CL</t>
  </si>
  <si>
    <t>POLINI ALCOOL 2LT 96</t>
  </si>
  <si>
    <t>CA DEL BOSCO CLEMENTI 0,75 ZER</t>
  </si>
  <si>
    <t>COLLESI GIN SAAZ 70/42,5</t>
  </si>
  <si>
    <t>COLLESI GIN BARREL 70/42,8</t>
  </si>
  <si>
    <t>ACCADEMIA PROSECCO RAINBOW</t>
  </si>
  <si>
    <t>ACCADEMIA PROSECCO NERO</t>
  </si>
  <si>
    <t>BAILEYS VANILLA CINNAMN 1/1 17</t>
  </si>
  <si>
    <t>BAILEYS ORANGE TRUFFLE 70/17</t>
  </si>
  <si>
    <t>BAILEYS ALMANDE 70/13</t>
  </si>
  <si>
    <t>CHAMP.MOET CHANDON NIR ROSE</t>
  </si>
  <si>
    <t>JAMESON BOLD 1/1 40</t>
  </si>
  <si>
    <t>TEQ.TISCAZ BL/GOLD 70/35</t>
  </si>
  <si>
    <t>PIRATE GROG 70/37,5</t>
  </si>
  <si>
    <t>PEAKY GIN 70/40</t>
  </si>
  <si>
    <t>SMIRNOFF GOLD 70/37,5</t>
  </si>
  <si>
    <t>SCAPEGRACE GIN  70/42,2</t>
  </si>
  <si>
    <t>UNICORN GIN 0,50/40</t>
  </si>
  <si>
    <t>BAILEYS STRAWBERRIES 70/17</t>
  </si>
  <si>
    <t>MOM ROYAL SMOOTHNESS 70/39,5</t>
  </si>
  <si>
    <t>BUSHMILL'S STEAMSHIP 1 LT 40 BOURBCASK</t>
  </si>
  <si>
    <t>BUSHMILL'S STEAMSHIP 1/1 40 SHERRYCASK</t>
  </si>
  <si>
    <t>JACK DANIEL'S APPLE 0,70/35</t>
  </si>
  <si>
    <t>AUCHENTOSHAN 18Y 70/43</t>
  </si>
  <si>
    <t>ABSOLUT EXTRA 70/35</t>
  </si>
  <si>
    <t>ABSOLUT 0,35/40</t>
  </si>
  <si>
    <t>FLOR DE CANA SPRESSO 70/30</t>
  </si>
  <si>
    <t>DEAD MAN'S FINGERS RHU 70/37,5</t>
  </si>
  <si>
    <t>KNUT HANSEN GIN 0,50/42</t>
  </si>
  <si>
    <t>HERMIT DUTCH  GIN 0,50/43</t>
  </si>
  <si>
    <t>LONDON N.1 SHERRYCASK 70/43</t>
  </si>
  <si>
    <t>BELVEDERE 0,20/40</t>
  </si>
  <si>
    <t>1866 GRAN RISERVA 70/40</t>
  </si>
  <si>
    <t>ARARAT VASPURAKAN 15Y 70/40</t>
  </si>
  <si>
    <t>AUGUST 17th 3Y 70/40</t>
  </si>
  <si>
    <t>BALBLAIR 15Y 70/46</t>
  </si>
  <si>
    <t>OTARD VS 70/40</t>
  </si>
  <si>
    <t>ABSOLUT 4,5/40</t>
  </si>
  <si>
    <t>CAPT.MORGAN SP.GOLD 0,200/35</t>
  </si>
  <si>
    <t>CIROC 0,200/40</t>
  </si>
  <si>
    <t>CONTREBANDE 0,70/42</t>
  </si>
  <si>
    <t>EL MACHO RHUM 0,500/40</t>
  </si>
  <si>
    <t>GINRAW 0,70/42,3</t>
  </si>
  <si>
    <t>GLEN CADAM 10Y 70/46</t>
  </si>
  <si>
    <t>GAJA CAMARCANDA VISTAMARE 1,5</t>
  </si>
  <si>
    <t>CAMUS ILE DE RE FINE 70/40</t>
  </si>
  <si>
    <t>DRUMSHANBO GIN ,500/43</t>
  </si>
  <si>
    <t>HAVANA RHUM 3Y 3LT 40</t>
  </si>
  <si>
    <t>JAGERMEISTER  0,200/35</t>
  </si>
  <si>
    <t>JAGERMEISTER  0,500/35</t>
  </si>
  <si>
    <t>JAGERMEISTER  1,75/35</t>
  </si>
  <si>
    <t>KINOBI SEI GIN 70/54,5</t>
  </si>
  <si>
    <t>MACKMYRA BRUKS 70/41,4</t>
  </si>
  <si>
    <t>MARAMA 70/40</t>
  </si>
  <si>
    <t>CAPT.MORGAN WHITE 70/37,5</t>
  </si>
  <si>
    <t>DEAD MAN'S FINGERS SPC 70/37,5</t>
  </si>
  <si>
    <t>DEAD MAN'S FINGERS COC 70/37,5</t>
  </si>
  <si>
    <t>DEAD MAN'S FINGERS COF 70/37,5</t>
  </si>
  <si>
    <t>DEAD MAN'S FINGERS HEM 70/40</t>
  </si>
  <si>
    <t>EXQUISITO 1985 70/40</t>
  </si>
  <si>
    <t>EXQUISITO 1995 70/40</t>
  </si>
  <si>
    <t>HIGHLAND PARK DRAGON 70/43,1</t>
  </si>
  <si>
    <t>JACK DANIEL'S HONEY 0,50/35</t>
  </si>
  <si>
    <t>JACK DANIEL'S 0,50/40</t>
  </si>
  <si>
    <t>LEGENDARIO GR RIS.15Y 70/40</t>
  </si>
  <si>
    <t>MIRACIELO SP RHUM 70/38</t>
  </si>
  <si>
    <t>OLD ST.ANDREW 10Y BARREL 70/40</t>
  </si>
  <si>
    <t>OLD ST.ANDREW CLUBHOUSE 70/40</t>
  </si>
  <si>
    <t>PENDERYN SHERRYWOOD 70/46</t>
  </si>
  <si>
    <t>PICKERING'S GIN 70/42</t>
  </si>
  <si>
    <t>PICON AMER 0,70 21</t>
  </si>
  <si>
    <t>JUNGLA RON 70/40</t>
  </si>
  <si>
    <t>MAYA RON 8Y 70/40</t>
  </si>
  <si>
    <t>TEQ.RUDO ANEJO 70/35</t>
  </si>
  <si>
    <t>TEQ.ROSE 70/15</t>
  </si>
  <si>
    <t>TEQ.RUDO BLANCO 70/35</t>
  </si>
  <si>
    <t>TEQ.RUDO REPOSADO 70/35</t>
  </si>
  <si>
    <t>SAKUARO GIN 70/47</t>
  </si>
  <si>
    <t>TIMOROUS 18Y BEASTIE 70/46,8</t>
  </si>
  <si>
    <t>WHITLEY NEILL DRY GIN 1 LT 43</t>
  </si>
  <si>
    <t>WILD TIGER RUM 70/38</t>
  </si>
  <si>
    <t>WOLFBURN AURORA 70/46</t>
  </si>
  <si>
    <t>WOLFBURN LANGSKIP  70/58</t>
  </si>
  <si>
    <t>WOLFBURN MORVEN 70/46</t>
  </si>
  <si>
    <t>MONSIEUR GIN 70/40</t>
  </si>
  <si>
    <t>DOORLY'S XO 70/40</t>
  </si>
  <si>
    <t>PENDERYN MYTH  70/41</t>
  </si>
  <si>
    <t>HIGHLAND***PARK VIKING70/40</t>
  </si>
  <si>
    <t>ILLUSIONIST GIN 0,500/45</t>
  </si>
  <si>
    <t>LOST DISTILLERY AUCHNGIE 70/46</t>
  </si>
  <si>
    <t>LOST DISTILLERY GERSTON 70/46</t>
  </si>
  <si>
    <t>PLANTATION BARBADOS 7Y 70/48,2</t>
  </si>
  <si>
    <t>METAXA BRANDY 12 STELLE 70/40</t>
  </si>
  <si>
    <t>GIN DEL PROFESSORE MONS 70/43,</t>
  </si>
  <si>
    <t>TIMOROUS  BEASTIE 70/46,8</t>
  </si>
  <si>
    <t>DILMOOR LIQUIRIZIA 0,50/25</t>
  </si>
  <si>
    <t>CHAMP.PERRIER JOUET BELLEEPOQ ROSE</t>
  </si>
  <si>
    <t>CHAMP.PERRIER JOUET BELLEEPOQ BLANC DE BLANC</t>
  </si>
  <si>
    <t>CHAMP.PERRIER JOUET BELLEEPOQ</t>
  </si>
  <si>
    <t>ENGINE 0,50/42</t>
  </si>
  <si>
    <t>OCHO BLANCOLAS AGUILAS0,50/40</t>
  </si>
  <si>
    <t>HENDRICKS MID SUMM.SOLS70/43</t>
  </si>
  <si>
    <t>MONYMUSK  EMB  9Y 70/62</t>
  </si>
  <si>
    <t>SANTERO MIX   BITTER</t>
  </si>
  <si>
    <t>KINOTOU  OLD TOM GIN 701/47,4</t>
  </si>
  <si>
    <t>ANTIN.CONF.2 BOTT MS011220001 1 CSSAMAGGI-1 ROSE</t>
  </si>
  <si>
    <t>ANTIN.CONF.SPUM.MS07NV010001 1 SPUM 1,5 + CALICI</t>
  </si>
  <si>
    <t>ANTIN.CONF.CHIANTI AN120030001 1PEPPOLI+1VILLA R.+1VILLA RIS</t>
  </si>
  <si>
    <t>ANTIN.CONF.2 BOTT AN0423020001 1PEPPOLI+1VILLA ROSSO</t>
  </si>
  <si>
    <t>ANTIN.CONF.3 BOTT SC012303001 1MAESTRELLE+1CHIANTI+1CAMPOG</t>
  </si>
  <si>
    <t>ANTIN.CONF.3 BOTT PR0219030001 1DOLCETTO+1FIULOT+1MOMPERTO</t>
  </si>
  <si>
    <t>ANTIN.CONF.3 BOTT TR0120030001 1PRIMIT+1CABERNET+1NEGRAMARO</t>
  </si>
  <si>
    <t>ANTIN.CONF.6 BOTT TR0619060001 1PRIMIT+2CABERNET+2NEGRAMARO</t>
  </si>
  <si>
    <t>ANTIN.CONF.BELLE PJ15NV060003 1 BELLE EPOQUE+ 2 FLUTES</t>
  </si>
  <si>
    <t>CHAMP.PAUL GOERG CON TARTUFO</t>
  </si>
  <si>
    <t>CLES DES ARMAGNAC 70/40</t>
  </si>
  <si>
    <t>EMPLOYEES VIJAI RANMARINE70/64</t>
  </si>
  <si>
    <t>EMPLOYEES GANESHB BUJU 70/67</t>
  </si>
  <si>
    <t>EMPLOYEES NITA HOGAN 70/65,2</t>
  </si>
  <si>
    <t>GRILLO PIGATO</t>
  </si>
  <si>
    <t>CALDARO ALTO ADIGE CHARDONNAY</t>
  </si>
  <si>
    <t>FELLUGA L ABBAZIA ROSAZZO</t>
  </si>
  <si>
    <t>PORTOFINO GIN 50/43</t>
  </si>
  <si>
    <t>DROUIN GIN 70/42</t>
  </si>
  <si>
    <t>SKINOS MASTHIA 70/30</t>
  </si>
  <si>
    <t>BORTOLOMIOL FILANDA ROSE 1,5</t>
  </si>
  <si>
    <t>BORTOLOMIOL SENIOR 1,5</t>
  </si>
  <si>
    <t>BORTOLOMIOL BANDAROSA 3 LT</t>
  </si>
  <si>
    <t>POLINI VITTONE SAMBUCA 70/38</t>
  </si>
  <si>
    <t>RUFFINO RIS.DUCALE date specia</t>
  </si>
  <si>
    <t>CALDARO ALTO ADIGE GEWURZTRAMI</t>
  </si>
  <si>
    <t>CALDARO ALTO ADIGE PINOT GRIGI</t>
  </si>
  <si>
    <t>MILLONARIO RON 10Y 70/40</t>
  </si>
  <si>
    <t>STROH 70/60</t>
  </si>
  <si>
    <t>MA GIN 0,70</t>
  </si>
  <si>
    <t>ZONIN MOSCATO VENETO</t>
  </si>
  <si>
    <t>EL DORADO 21Y 70/43</t>
  </si>
  <si>
    <t>VELIER ROYAL NAVY 70/57,18</t>
  </si>
  <si>
    <t>HABITATION 70/59 LAST WARD</t>
  </si>
  <si>
    <t>CAMBRIDGE 70/62,5</t>
  </si>
  <si>
    <t>ZUBROWKA BISON GRASS 1/1 37,5</t>
  </si>
  <si>
    <t>ZONIN GRILLO SICILIA</t>
  </si>
  <si>
    <t>CASANOVA VERMENTINO</t>
  </si>
  <si>
    <t>POLI ELISIR SAMBUCA 70/40</t>
  </si>
  <si>
    <t>ALKKEMIST GIN 70/40</t>
  </si>
  <si>
    <t>CONTERNO BAROLO MONFORTINO</t>
  </si>
  <si>
    <t>CONTERNO BAROLO FRANCIA</t>
  </si>
  <si>
    <t>CONTERNO BARBERA FRANCIA</t>
  </si>
  <si>
    <t>ANTINORI GUADO AL TASSO 1,5</t>
  </si>
  <si>
    <t>ANTIN.CONF.2 BOTT MS03NV020001 1 CUVEEROYAL-1ANTIN ROSE</t>
  </si>
  <si>
    <t>ANTIN.CONF.MS05NV020001 2BT+GL 1GLACE-1CUVEE ROYAL-1ANTROSE</t>
  </si>
  <si>
    <t>ANTIN.CONF.3 BT AN1721030001 1BRUC-1VERM-1SCALAB</t>
  </si>
  <si>
    <t>ANTIN.CONF.3 BT AN0222030001 1PEPP-1VILLA R-1S.CRIST</t>
  </si>
  <si>
    <t>DONNAFUGATA CONF.GATTOPARDO 4BT ANGHELI-TANCREDI-MILL-SEDA</t>
  </si>
  <si>
    <t>DONNAFUGATA CONF.SICILIADABERE 4BT- FLORAM-VULCANO-BENRYE-</t>
  </si>
  <si>
    <t>DONNAFUGATA CONF.CITYBAG 2BT SUL VULCANO ETNA</t>
  </si>
  <si>
    <t>DONNAFUGATA CONF.TWINSET 2BT SURSUR-SHERASADE</t>
  </si>
  <si>
    <t>DONNAFUGATA ETNA CONTR MARCHES</t>
  </si>
  <si>
    <t>PICO MACCARIO NIZZA 3ROVERI 75</t>
  </si>
  <si>
    <t>PICO MACCARIO NIZZA 3ROVER 1,5</t>
  </si>
  <si>
    <t>PICO MACCARIO NIZZA 3ROVERI 3L</t>
  </si>
  <si>
    <t>PICO MACCARIO PIEM.ROSATO</t>
  </si>
  <si>
    <t>ANTIN.CONF.3 BT AN0321030001 1VILLA R-1VILLA RIS-1 PINOT</t>
  </si>
  <si>
    <t>FRESCOB.CONF.PORTACALICI NIPOZ XI12003C001</t>
  </si>
  <si>
    <t>FRESCOB.CONF.LEONIA YS012101S002</t>
  </si>
  <si>
    <t>FRESCOB.CONF.NIPOZZANO+POMINO XF012302C001</t>
  </si>
  <si>
    <t>SIBONA CONF LANTERNA</t>
  </si>
  <si>
    <t>SIBONA CONF VALIG MSC BBR ARN 3 BOTT</t>
  </si>
  <si>
    <t>SIBONA CONF LEGNO 6 CIGARS</t>
  </si>
  <si>
    <t>S.FELICE TOSCANA VIGORELLO 75</t>
  </si>
  <si>
    <t>MATUSALEM INSOLUTO 70/40</t>
  </si>
  <si>
    <t>SIBONA CONF XO 1BT GRAPPA XO + 2 BICCH</t>
  </si>
  <si>
    <t>BEEFEATER PINK 0,70/37,5</t>
  </si>
  <si>
    <t>SAINT JAMES SINGLECASK 70/42,7 1997</t>
  </si>
  <si>
    <t>SAINT JAMES SINGLECASK 70/42,9 1999</t>
  </si>
  <si>
    <t>CLAIRIN CASIMIR 6recolte 70/53</t>
  </si>
  <si>
    <t>CLAIRIN VAVAL 6recolte 70/50,4</t>
  </si>
  <si>
    <t>CLAIRIN ANSEYN COMMUNAL 70/49,</t>
  </si>
  <si>
    <t>DEPAZ VSOP 70/45</t>
  </si>
  <si>
    <t>DEPAZ HORSE D'AGE FINISH 70/45</t>
  </si>
  <si>
    <t>DEPAZ CUVEE PRESTIGE XO 70/45</t>
  </si>
  <si>
    <t>KARUKERA BLACK ALLIGATOR 1-45</t>
  </si>
  <si>
    <t>KARUKERA 2011 SHERRYCASK 70/54</t>
  </si>
  <si>
    <t>KARUKERA SELECTCASK 70/45</t>
  </si>
  <si>
    <t>CHAMP.BILLECART** BRUT 75</t>
  </si>
  <si>
    <t>CHAMP.BILLECART JEROBOAM 3 LT</t>
  </si>
  <si>
    <t>CHAMP.BILLECART MAGNUM  1,5</t>
  </si>
  <si>
    <t>DROUIN SIDRE DEMI-SEC</t>
  </si>
  <si>
    <t>CHAMP.BILLECART BLANC DE BLANC</t>
  </si>
  <si>
    <t>SEGURA VIUDAS HEREDAD RES</t>
  </si>
  <si>
    <t>AMARA LIQ.ARANCE 50/30</t>
  </si>
  <si>
    <t>FRESCOB.CONF.PORTACALICI FRESC XM012003C001</t>
  </si>
  <si>
    <t>FRESCOB.CONF.APPARTENENZA YO022001S001  OLI E PIATTINI</t>
  </si>
  <si>
    <t>MOLINARI SAMBUCA 1/1 42gr</t>
  </si>
  <si>
    <t>GOSLING'S 151 RUM  70/75,5</t>
  </si>
  <si>
    <t>OCHO BLANCO ,50/40</t>
  </si>
  <si>
    <t>GIRVAN PATENT PROOF STRENGH 70/57,1</t>
  </si>
  <si>
    <t>ORNELLAIA BIANCO TOSCANO</t>
  </si>
  <si>
    <t>AVIVA PROSECCO</t>
  </si>
  <si>
    <t>LOCH LOMOND SINGLEGRAIN 70/46</t>
  </si>
  <si>
    <t>RIVETTI ARNEIS BRICCODORO</t>
  </si>
  <si>
    <t>RIVETTI DOLCETTO ALBA</t>
  </si>
  <si>
    <t>RIVETTI BARBERA ROSSOMARA</t>
  </si>
  <si>
    <t>RIVETTI MOSCATO D'ASTI</t>
  </si>
  <si>
    <t>RIVETTI BARBARESCO BRIC MICCA</t>
  </si>
  <si>
    <t>RIVETTI BARBERA ALABARDA 1,5</t>
  </si>
  <si>
    <t>DONNAFUGATA DEA VULCANO ETNA</t>
  </si>
  <si>
    <t>BRAIDA AI SUMA BARBERA</t>
  </si>
  <si>
    <t>BRAIDA IL BACIALE' MONFERRATO</t>
  </si>
  <si>
    <t>BRAIDA MONTEBRUNA BARBERA 1,5</t>
  </si>
  <si>
    <t>CA DEL BOSCO CLEMENTI ROSE 75</t>
  </si>
  <si>
    <t>APPLETON ESTATE HEARTS 70/63</t>
  </si>
  <si>
    <t>ZACCAGNINI MONEPUL.CHRONIC</t>
  </si>
  <si>
    <t>PELLEGRINO TARENI FRAPPATO</t>
  </si>
  <si>
    <t>DROUIN AOC SELECTION 70/40 CALVADOS</t>
  </si>
  <si>
    <t>CONTADI ZERO 0,75</t>
  </si>
  <si>
    <t>FERRARI PERLE' ZERO</t>
  </si>
  <si>
    <t>FERRARI PERLE' NERO</t>
  </si>
  <si>
    <t>FERRARI MAXIMUM BLANC DE BLANC</t>
  </si>
  <si>
    <t>FERRARI MAXIMUM ROSE'</t>
  </si>
  <si>
    <t>ANSELMET**TORRETE SUPER.</t>
  </si>
  <si>
    <t>FIRRIATO SIGNUM ETNA</t>
  </si>
  <si>
    <t>FIRRIATO GAUDENSIUS 1,5</t>
  </si>
  <si>
    <t>CHAMP.RUINART ROSE'</t>
  </si>
  <si>
    <t>MEREGALLI LA FITE CARRUADES</t>
  </si>
  <si>
    <t>MEREGALLI LA FITE ROTSCHILD</t>
  </si>
  <si>
    <t>FRESCOB.CHIANTI CASTIGLION 1,5</t>
  </si>
  <si>
    <t>FRESCOB.LEONIA 1,5</t>
  </si>
  <si>
    <t>PODERI SAUVIGNON</t>
  </si>
  <si>
    <t>CLEMENT RHUM SASSICAIA ,50/44</t>
  </si>
  <si>
    <t>ARUNDA BRUT</t>
  </si>
  <si>
    <t>CHASE GIN GUSTI ASS 70/40</t>
  </si>
  <si>
    <t>PICO MACCARIO BARBERA EPICO 75</t>
  </si>
  <si>
    <t>PICO MACCARIO BARBERA EPIC 1,5</t>
  </si>
  <si>
    <t>PICO MACCARIO GAVI 75</t>
  </si>
  <si>
    <t>RIVETTI BAROLO 75</t>
  </si>
  <si>
    <t>WALCH PINOT NERO LUDWIG</t>
  </si>
  <si>
    <t>CONTADI SATEN 75</t>
  </si>
  <si>
    <t>NERVI GATTINARA 75 CONTERNO</t>
  </si>
  <si>
    <t>NERVI GATTINARA MOLSINO 75 CONTERNO</t>
  </si>
  <si>
    <t>NERVI GATTINARA VALFERANA 75 CONTERNO</t>
  </si>
  <si>
    <t>LUNGAROTTI TORREGIANO PINO</t>
  </si>
  <si>
    <t>LUNGAROTTI TORREGIANO 75</t>
  </si>
  <si>
    <t>LUNGAROTTI RUBESCO RISERVA</t>
  </si>
  <si>
    <t>PODERI FAVORITA</t>
  </si>
  <si>
    <t>LUNGAROTTI AURENTE CHARDONN</t>
  </si>
  <si>
    <t>LUNGAROTTI SAN GIORGIO</t>
  </si>
  <si>
    <t>LUNGAROTTI MONTEFALCO RIS</t>
  </si>
  <si>
    <t>LUNGAROTTI MONTEFALCO SAGRANT</t>
  </si>
  <si>
    <t>LUNGAROTTI UMBRIA GRECHETTO BIANCO</t>
  </si>
  <si>
    <t>LUNGAROTTI TREBBIANO SPOLETINO</t>
  </si>
  <si>
    <t>CAVICCHIOLI LAMBRUSCO 1928</t>
  </si>
  <si>
    <t>CA DEL BOSCO VINTAGE COLLECTIO ZERO</t>
  </si>
  <si>
    <t>CA DEL BOSCO VINTAGE COLLECTIO ZERO NOIR</t>
  </si>
  <si>
    <t>CA DEL BOSCO CUVE' PRESTIGE EDIZIONE 30/31/32</t>
  </si>
  <si>
    <t>CA DEL BOSCO CUVE' PRESTIGE EDIZIONE 33/34</t>
  </si>
  <si>
    <t>GAJA DARMAGI LANGHE 0,75</t>
  </si>
  <si>
    <t>GAJA SPERSS BAROLO 1,5</t>
  </si>
  <si>
    <t>GAJA BARBARESCO 1,5</t>
  </si>
  <si>
    <t>GAJA CAMARCANDA BOLGHERI 0,75</t>
  </si>
  <si>
    <t>DONNAFUGATA VIGNA DI GABRI</t>
  </si>
  <si>
    <t>CHAMP.BARON DE ROTHSCHILD 1,5</t>
  </si>
  <si>
    <t>DONNAFUGATA DEA VULCANO 1,5</t>
  </si>
  <si>
    <t>DONNAFUGATA BELL'ASSAI 1,5</t>
  </si>
  <si>
    <t>RUGGERI PROSECCO ARGEO ROSE</t>
  </si>
  <si>
    <t>BORTOLOMIOL RISERVA GOVERNATOR</t>
  </si>
  <si>
    <t>MEREGALLI CIACCI 385 TOSCANA</t>
  </si>
  <si>
    <t>GIPI ALCOOL 2 LT ST ROCH</t>
  </si>
  <si>
    <t>GIPI ALCOOL 1 LT ST ROCH</t>
  </si>
  <si>
    <t>GIPI AMARO AVERNA 3LT</t>
  </si>
  <si>
    <t>GIPI DON BAIRO AMARO 75/18</t>
  </si>
  <si>
    <t>GIPI ZUCCA RABARBARO 0,70</t>
  </si>
  <si>
    <t>GIPI RADIS AMARO 0,70/32</t>
  </si>
  <si>
    <t>GIPI ROSATI AMARO 70/30</t>
  </si>
  <si>
    <t>GIPI UNICUM 1LT</t>
  </si>
  <si>
    <t>GIPI BERGER PASTIS/ANIS 1LT 45</t>
  </si>
  <si>
    <t>GIPI BERGER PASTIS 1,5 45</t>
  </si>
  <si>
    <t>GIPI CHARLES PASTIS 1LT 45</t>
  </si>
  <si>
    <t>GIPI CHARLES PASTIS 1,5 45</t>
  </si>
  <si>
    <t>GIPI CHARLES PASTIS 2LT 45</t>
  </si>
  <si>
    <t>GIPI EPERON PASTIS 1LT 45</t>
  </si>
  <si>
    <t>GIPI RASET PASTIS 1,5 45</t>
  </si>
  <si>
    <t>GIPI RASET PASTIS 2LT 45</t>
  </si>
  <si>
    <t>GIPI SELECT 1 LT</t>
  </si>
  <si>
    <t>GIPI MARSEILLES PASTIS 1,5</t>
  </si>
  <si>
    <t>GIPI MARSEILLES PASTIS 2 LT</t>
  </si>
  <si>
    <t>GIPI BOLS APRICOT BRANDY 0,70/</t>
  </si>
  <si>
    <t>GIPI NAPOLEON GOURM.BRANDY 70</t>
  </si>
  <si>
    <t>GIPI VECCHIA ROM NERA 0,70/38</t>
  </si>
  <si>
    <t>GIPI DUPONT IMPERIAL 70/40</t>
  </si>
  <si>
    <t>GIPI REMY MARTIN GR CRU 70/40</t>
  </si>
  <si>
    <t>GIPI EBO LEBO 70/36</t>
  </si>
  <si>
    <t>GIPI JAEGERMEISTER 1,5</t>
  </si>
  <si>
    <t>GIPI MONTENEGRO 70/23</t>
  </si>
  <si>
    <t>GIPI MONTENEGRO 1,5</t>
  </si>
  <si>
    <t>GIPI BOSSO GRAPPA 0,50 FREISA/ BONARDA ARNEIS</t>
  </si>
  <si>
    <t>GIPI BOSSO GRAPPA MONFERR 70</t>
  </si>
  <si>
    <t>GIPI BOSSO GRAPPA MONFERR 1,5</t>
  </si>
  <si>
    <t>GIPI BOSSO GRAPPA INVECCH.1,5</t>
  </si>
  <si>
    <t>GIPI BOSSO GRAPPA MOSCATO 1,5</t>
  </si>
  <si>
    <t>GIPI GRAPPA BIANCA SELEZ 50</t>
  </si>
  <si>
    <t>GIPI GRAPPA LA VALLEE 70/40</t>
  </si>
  <si>
    <t>GIPI LEVI GRAPPA 50 CHARDONNAY ERBALUCE GAMAY</t>
  </si>
  <si>
    <t>GIPI LEVI GRAPPA 50 FUMIN GUGLIEMO LEVI</t>
  </si>
  <si>
    <t>GIPI LEVI GRAPPA 50 PASSITO NEBIOLO MULLER MOSCATO</t>
  </si>
  <si>
    <t>GIPI LEVI GRAPPA 50 PINOT ARVI TORRETTE FONDATORE</t>
  </si>
  <si>
    <t>GIPI MANGILLI GRAPPA PESCA 50</t>
  </si>
  <si>
    <t>GIPI ST ROCH PERA WILLIAM 70</t>
  </si>
  <si>
    <t>GIPI TOR.DIST.LEMONCELLO 70</t>
  </si>
  <si>
    <t>GIPI TOR.DIST LEMONITALY 2LT</t>
  </si>
  <si>
    <t>GIPI VOV 1LT</t>
  </si>
  <si>
    <t>GIPI ABSINTHE OXIGENEE 70/55</t>
  </si>
  <si>
    <t>GIPI ABSINTHE PERE KERMANN'S</t>
  </si>
  <si>
    <t>GIPI ABSINTHE RODNIK'S 70/70</t>
  </si>
  <si>
    <t>GIPI**ABSINTHE S.MAUDIT 1LT/70</t>
  </si>
  <si>
    <t>GIPI ALKERMES 70/21</t>
  </si>
  <si>
    <t>GIPI AMARETTO IL NS DOLCE 70</t>
  </si>
  <si>
    <t>GIPI*TOR DIST AMARETTO ITAL 70</t>
  </si>
  <si>
    <t>GIPI ST ROCH AMARETTO 70/28</t>
  </si>
  <si>
    <t>GIPI ST ROCH GENEPY  ARTEMIS50</t>
  </si>
  <si>
    <t>GIPI BACIO DI TORINO 50/28</t>
  </si>
  <si>
    <t>GIPI BOLS BANANA 70  17 GR</t>
  </si>
  <si>
    <t>GIPI BOLS BLUE 70</t>
  </si>
  <si>
    <t>GIPI BOLS CACAO 70</t>
  </si>
  <si>
    <t>GIPI BOLS CASSIS 70</t>
  </si>
  <si>
    <t>GIPI BOLS TRIPLE SEC 70</t>
  </si>
  <si>
    <t>GIPI BOMBARDINO 70/24</t>
  </si>
  <si>
    <t>GIPI CODA DEL DIAVOLO 70/70</t>
  </si>
  <si>
    <t>GIPI CAROLANS 70/40</t>
  </si>
  <si>
    <t>GIPI CHAMBORD ROYAL 70/16,5</t>
  </si>
  <si>
    <t>GIPI CHOCOPY 70/18</t>
  </si>
  <si>
    <t>GIPI SAMBADA CACHACA 70/39</t>
  </si>
  <si>
    <t>GIPI DEKUYPER CACAO 70/24</t>
  </si>
  <si>
    <t>GIPI FURORE DI PRUSSIA 70/70</t>
  </si>
  <si>
    <t>GIPI GALLIANO LIQUORE 50/30</t>
  </si>
  <si>
    <t>GIPI OTTOZ GENEPY 70/36</t>
  </si>
  <si>
    <t>GIPI VALLEE' GENEPY 70/36</t>
  </si>
  <si>
    <t>GIPI GOLDMASSER 50/40</t>
  </si>
  <si>
    <t>GIPI GREEN CREAM 70/24</t>
  </si>
  <si>
    <t>GIPI LEVI INFUSO MELA MARTIN S</t>
  </si>
  <si>
    <t>GIPI LEVI INFUSO GENEPY 50/38</t>
  </si>
  <si>
    <t>GIPI LATTE DI SUOCERA 70/75</t>
  </si>
  <si>
    <t>GIPI LATTE SUOCERA MIGNON 20</t>
  </si>
  <si>
    <t>GIPI TOR.DIST.LIQ. MIRTILLI 50</t>
  </si>
  <si>
    <t>GIPI LITCHAO 70/20</t>
  </si>
  <si>
    <t>GIPI RUM SEVEN TIKI 70</t>
  </si>
  <si>
    <t>GIPI OFFLEY PORTO 75</t>
  </si>
  <si>
    <t>GIPI PITTER PORTO 1LT</t>
  </si>
  <si>
    <t>GIPI TOSO MARSALA AROMAT 1LT</t>
  </si>
  <si>
    <t>GIPI MENTA GLACIALE 0,50/28</t>
  </si>
  <si>
    <t>GIPI OPAL NERA 0,70/40</t>
  </si>
  <si>
    <t>GIPI VERGNANO PRUGNA 1 LT 35</t>
  </si>
  <si>
    <t>GIPI PUNCH MANDARINO 70/35</t>
  </si>
  <si>
    <t>GIPI PUNCH RHUM 1L./32</t>
  </si>
  <si>
    <t>GIPI AVERNA  SAMBUCA ANICE 1LT</t>
  </si>
  <si>
    <t>GIPI MOLINARI SAMBUCA 1,5/40</t>
  </si>
  <si>
    <t>GIPI ROMANA SAMBUCA 1LT/40</t>
  </si>
  <si>
    <t>GIPI TALEA CR.AMARETTO 0,70/17</t>
  </si>
  <si>
    <t>GIPI TIA LUSSO 1 LT</t>
  </si>
  <si>
    <t>GIPI VEDRENNE LIQ.PRUGNA 0,70</t>
  </si>
  <si>
    <t>GIPI OTTOZ VERY AMARO 1LT</t>
  </si>
  <si>
    <t>GIPI CAPETTA OVO 2LT</t>
  </si>
  <si>
    <t>GIPI GIAROLA OVO 2 LT</t>
  </si>
  <si>
    <t>GIPI**PERLINO MARSALA ASS 2 LT</t>
  </si>
  <si>
    <t>GIPI PERLINO MARSALA ASS 1 LT</t>
  </si>
  <si>
    <t>GIPI BACARDI 5Y 70/40</t>
  </si>
  <si>
    <t>GIPI BARCELO' 70</t>
  </si>
  <si>
    <t>GIPI NEGRITA BLACK 2LT/37,5</t>
  </si>
  <si>
    <t>GIPI CANEY RHUM 0,70</t>
  </si>
  <si>
    <t>GIPI HAVANA CLUB 15Y 0,70</t>
  </si>
  <si>
    <t>GIPI HAVANA ANEJO BLANCO 70/37</t>
  </si>
  <si>
    <t>GIPI VIUDA DE ROMERO TEQUILA 7</t>
  </si>
  <si>
    <t>GIPI CAPETTA VTH B/R 1 LT</t>
  </si>
  <si>
    <t>GIPI CAPETTA VTH B/R 2 LT</t>
  </si>
  <si>
    <t>GIPI GIAROLA VTH R/B 2 LT</t>
  </si>
  <si>
    <t>GIPI MARTINI R/B 3 LT</t>
  </si>
  <si>
    <t>GIPI STOCK VTH 1 LT</t>
  </si>
  <si>
    <t>GIPI PRESIDENT RESERVE 1,5</t>
  </si>
  <si>
    <t>GIPI GRANT'S 4,5</t>
  </si>
  <si>
    <t>GIPI OLD LAND 2 LT</t>
  </si>
  <si>
    <t>GIPI***AMARONE 0,75</t>
  </si>
  <si>
    <t>GIPI ARNEIS ARNEIS 0,75</t>
  </si>
  <si>
    <t>GIPI CAPETTA ASTI 0,70</t>
  </si>
  <si>
    <t>GIPI BARBARESCO 0,75</t>
  </si>
  <si>
    <t>GIPI BARBERA 0,75</t>
  </si>
  <si>
    <t>GIPI BAROLO CHINATO 0,75</t>
  </si>
  <si>
    <t>GIPI BAROLO 0,75</t>
  </si>
  <si>
    <t>GIPI BONARDA AMABILE/SECCA 75</t>
  </si>
  <si>
    <t>GIPI BRUNELLO 0,75</t>
  </si>
  <si>
    <t>GIPI CERASUOLO 0,75</t>
  </si>
  <si>
    <t>GIPI CHARDONNAY 0,75</t>
  </si>
  <si>
    <t>GIPI CHIANTI RUFINA 0,75</t>
  </si>
  <si>
    <t>GIPI CHIANTI FIASCO 1,5</t>
  </si>
  <si>
    <t>GIPI DAMA 5 LT  R/B</t>
  </si>
  <si>
    <t>GIPI DOLCETTO 0,75</t>
  </si>
  <si>
    <t>GIPI ERBALUCE</t>
  </si>
  <si>
    <t>GIPI FRAGOLINO 0,75</t>
  </si>
  <si>
    <t>GIPI FREISA 0,75</t>
  </si>
  <si>
    <t>GIPI GRIGNOLINO ,75</t>
  </si>
  <si>
    <t>GIPI MONTEPULCIANO 0,75</t>
  </si>
  <si>
    <t>GIPI MONTEPULCIANO CAGIOLO 75</t>
  </si>
  <si>
    <t>GIPI CHIARLE MOSCATO 0,75</t>
  </si>
  <si>
    <t>GIPI MOSCATO D'ASTI 0,75</t>
  </si>
  <si>
    <t>GIPI NEBBIOLO 75</t>
  </si>
  <si>
    <t>GIPI NERO D'AVOLA 0,75 VINO</t>
  </si>
  <si>
    <t>GIPI PINOT BIANCO 0,75</t>
  </si>
  <si>
    <t>GIPI PINOT GRIGIO 0,75</t>
  </si>
  <si>
    <t>GIPI PINOT ROSA 0,75</t>
  </si>
  <si>
    <t>GIPI GHELLER PROSECCO 0,75</t>
  </si>
  <si>
    <t>GIPI SANGIOVESE 1,5 LT</t>
  </si>
  <si>
    <t>GIPI SYRAH 0,75</t>
  </si>
  <si>
    <t>GIPI TAVERNELLO R/B 0,75</t>
  </si>
  <si>
    <t>GIPI TREBBIANO 1,5</t>
  </si>
  <si>
    <t>GIPI TREBBIANO D'ABRUZZO 75</t>
  </si>
  <si>
    <t>GIPI BELOW 42 0,70</t>
  </si>
  <si>
    <t>GIPI GREY GOOSE 0,70</t>
  </si>
  <si>
    <t>GIPI HERBAL VODKA 1LT 40</t>
  </si>
  <si>
    <t>GIPI KZARINA 2 LT 40 GR</t>
  </si>
  <si>
    <t>GIPI LIVINSKA 1,5 LT</t>
  </si>
  <si>
    <t>GIPI SKY VODKA 1 LT</t>
  </si>
  <si>
    <t>GIPI WISENT VODKA 1 LT</t>
  </si>
  <si>
    <t>GIPI WIBOROWA 2 LT</t>
  </si>
  <si>
    <t>GIPI ZAREVICH ASS 1 LT  20GR</t>
  </si>
  <si>
    <t>GIPI BLACK &amp; WHITE 0,70</t>
  </si>
  <si>
    <t>GIPI GLEN SCANLAN 1,5</t>
  </si>
  <si>
    <t>GIPI GREAT SON 5Y 2 LT</t>
  </si>
  <si>
    <t>GIPI MACKINLAY 5Y 0,70  40GR</t>
  </si>
  <si>
    <t>GIPI OLDMOOR 0,70</t>
  </si>
  <si>
    <t>GIPI OLDMOOR 1,5</t>
  </si>
  <si>
    <t>GIPI SIR PITTERSON 1 LT</t>
  </si>
  <si>
    <t>GIPI WILLIAM LAWSON 2 LT</t>
  </si>
  <si>
    <t>GIPI WILLIAM LAWSON 4,5 LT</t>
  </si>
  <si>
    <t>GIPI WILLIAM PEEL 1,5</t>
  </si>
  <si>
    <t>GIPI WILLIAM PEEL 2 LT</t>
  </si>
  <si>
    <t>GIPI***CINZANO VTH 1,5  R/B</t>
  </si>
  <si>
    <t>GIPI DEALP FRUTTABELLA ALCOL 1</t>
  </si>
  <si>
    <t>GIPI DEALP ALCOOL 1/1  95GR</t>
  </si>
  <si>
    <t>GIPI MARSEILLES PASTIS 1/1</t>
  </si>
  <si>
    <t>GIPI LOND GIN 1 LT  40GR</t>
  </si>
  <si>
    <t>GIPI OXFORD GIN 2 LT</t>
  </si>
  <si>
    <t>GIPI AGLIANICO GRAPPA</t>
  </si>
  <si>
    <t>GIPI MASCHIO BONAVENTURA GR</t>
  </si>
  <si>
    <t>GIPI CESCHIA DI RAMANDOLO GRAP</t>
  </si>
  <si>
    <t>GIPI CIRO' GRAPPA  50CL 40GR</t>
  </si>
  <si>
    <t>GIPI ST ROCH GRAPPA  FRAMBOISE</t>
  </si>
  <si>
    <t>GIPI BROTTO GRAPPE ASS PROSECCO/PINOT/CABERNET</t>
  </si>
  <si>
    <t>GIPI VILLA DE VARDA GRAPPA ASS</t>
  </si>
  <si>
    <t>GIPI LUCANO GRAPPA ASS PRIMITIVO/NEGROAMARO</t>
  </si>
  <si>
    <t>GIPI BOSSO GRAPPA ARNEIS 0,50</t>
  </si>
  <si>
    <t>GIPI LUGANO GRECO DI TUFO GRAP</t>
  </si>
  <si>
    <t>GIPI LA CORTE FRANCIACORTE GRA</t>
  </si>
  <si>
    <t>GIPI GRAPPA KIRSH    70CL 30GR</t>
  </si>
  <si>
    <t>GIPI BOSSO GRAPPA INVECCH.0,70</t>
  </si>
  <si>
    <t>GIPI MANGILLI SATURNO GRAPPA</t>
  </si>
  <si>
    <t>GIPI MANGILLI TERMOMETRO GRAPP</t>
  </si>
  <si>
    <t>GIPI MANGILLI AEREO GRAPPA</t>
  </si>
  <si>
    <t>GIPI GRAPPA RIBES  0,70  28 GR</t>
  </si>
  <si>
    <t>GIPI CASSANO GRAPPA MELA 0,50</t>
  </si>
  <si>
    <t>GIPI QUAGLIA GRAPPA STORICA</t>
  </si>
  <si>
    <t>GIPI PIAVE GRAPPA 1,5</t>
  </si>
  <si>
    <t>GIPI PROD BARBARESCO GRAPPA</t>
  </si>
  <si>
    <t>GIPI NERO D'AVOLA GRAPPA</t>
  </si>
  <si>
    <t>GIPI PODERE BECCACCIA GRAPPA</t>
  </si>
  <si>
    <t>GIPI RANZINI GRAPPE DIPINTE</t>
  </si>
  <si>
    <t>GIPI RANZINI GRAPPE NORMALI</t>
  </si>
  <si>
    <t>GIPI CORREALE LIMONCELLO LT 1</t>
  </si>
  <si>
    <t>GIPI FRANCIACORTA LIMONCELLO</t>
  </si>
  <si>
    <t>GIPI VALLE FRANCESCANA LIMONC</t>
  </si>
  <si>
    <t>GIPI AMARETTO ITALIANO 0,70</t>
  </si>
  <si>
    <t>GIPI ASSENZIO ST MAUDIT LT1 70</t>
  </si>
  <si>
    <t>GIPI ELISIR PIETRO BORDIGA</t>
  </si>
  <si>
    <t>GIPI RANZINI LIQU LIQUIRIZIA</t>
  </si>
  <si>
    <t>GIPI DILMOR OLD CREAM 0,70  17</t>
  </si>
  <si>
    <t>GIPI GRANGER GENEPY 0,70/40</t>
  </si>
  <si>
    <t>GIPI RATTO GENEPY 0,50</t>
  </si>
  <si>
    <t>GIPI CASTELVECCHIO LIQUORE</t>
  </si>
  <si>
    <t>GIPI GIAROLA OVO 1 LT</t>
  </si>
  <si>
    <t>GIPI GRAPPERIA ALI'  FIORE 0,4</t>
  </si>
  <si>
    <t>GIPI GRAPP.ALI LIQ.+2BICCH.</t>
  </si>
  <si>
    <t>GIPI GRAPPERIA ALI'  SCARPA</t>
  </si>
  <si>
    <t>GIPI GIAROLA MANDORLA 2 LT</t>
  </si>
  <si>
    <t>GIPI GRAN TON MARSALA MAND 1LT</t>
  </si>
  <si>
    <t>GIPI FILIPPETTI OVO 2 LT</t>
  </si>
  <si>
    <t>GIPI MIGNON VENDITA 2,50 euro</t>
  </si>
  <si>
    <t>GIPI MIGNON VENDITA 3,5 euro</t>
  </si>
  <si>
    <t>GIPI OFFLEY PORTO VINTAGE</t>
  </si>
  <si>
    <t>GIPI CARAVEL RHUM 0,70</t>
  </si>
  <si>
    <t>GIPI SANTA TERESA CLARO 0,70</t>
  </si>
  <si>
    <t>GIPI TOSTI MOSCATO 0,75</t>
  </si>
  <si>
    <t>GIPI NICOLAS FEUILATTE BRUT</t>
  </si>
  <si>
    <t>GIPI MIONETTO PROSECCO DRY/BRU</t>
  </si>
  <si>
    <t>GIPI MIONETTO LEGATURA</t>
  </si>
  <si>
    <t>GIPI LA PIEVE PROSECCO</t>
  </si>
  <si>
    <t>GIPI GIAROLA VTH  R/B 1 LT</t>
  </si>
  <si>
    <t>GIPI GRAN TON VTH R/B 1 LT</t>
  </si>
  <si>
    <t>GIPI ALLA POSTA VINI ASSORTITI</t>
  </si>
  <si>
    <t>GIPI ALOIS LAGEDER MERLOT</t>
  </si>
  <si>
    <t>GIPI BIONDI SANTI AMARONE</t>
  </si>
  <si>
    <t>GIPI CORTEGIONA AMARONE</t>
  </si>
  <si>
    <t>GIPI DOGLIANI  DOLCETTO</t>
  </si>
  <si>
    <t>GIPI AQUILAE CABERNET/CHARDONN</t>
  </si>
  <si>
    <t>GIPI ATTIMI PIAVE MERLOT</t>
  </si>
  <si>
    <t>GIPI MARENGO BARBERA/GRIGNOLIN</t>
  </si>
  <si>
    <t>GIPI*****MARENGO GRIGNOLINO</t>
  </si>
  <si>
    <t>GIPI MARENGO RUCHE'</t>
  </si>
  <si>
    <t>GIPI CARLOTTA VALSUSA</t>
  </si>
  <si>
    <t>GIPI ROCCA DEL LUPO</t>
  </si>
  <si>
    <t>GIPI STOCCO MERLOT/LA PLANURE</t>
  </si>
  <si>
    <t>GIPI MICELI LIGORIO GRECANICO</t>
  </si>
  <si>
    <t>GIPI BARBERA D'ASTI CHINATO</t>
  </si>
  <si>
    <t>GIPI BERSANO DOLCETTO</t>
  </si>
  <si>
    <t>GIPI BIGI VIPRA BIANCA</t>
  </si>
  <si>
    <t>GIPI BIONDI SANTI BRUNELLO</t>
  </si>
  <si>
    <t>GIPI BIONDI SANTI TENUTA GREPP</t>
  </si>
  <si>
    <t>GIPI BOLLINA GAVI</t>
  </si>
  <si>
    <t>GIPI BRANCI FORTI NERO D'AVOLA</t>
  </si>
  <si>
    <t>GIPI BRANCI FORTI ROSATO</t>
  </si>
  <si>
    <t>GIPI BRANCI FORTI ROSSO</t>
  </si>
  <si>
    <t>GIPI BRICCO UCCELLONE BARBERA</t>
  </si>
  <si>
    <t>GIPI POGGI GALVI BRUNELLO MONT</t>
  </si>
  <si>
    <t>GIPI CANT PROD VALD  PROSECCO</t>
  </si>
  <si>
    <t>GIPI BRAIDA GRIGNOLINO</t>
  </si>
  <si>
    <t>GIPI CLAVESANA  VINI ASSORT</t>
  </si>
  <si>
    <t>GIPI CANT VERMENT.ABBAIA</t>
  </si>
  <si>
    <t>GIPI CANT VERMENT TAHORA ROSE'</t>
  </si>
  <si>
    <t>GIPI CANT VERMENT CANNOANU</t>
  </si>
  <si>
    <t>GIPI BRONI BONARDA 1,5</t>
  </si>
  <si>
    <t>GIPI CANT VERMENT NORD EST</t>
  </si>
  <si>
    <t>GIPI****CANT VERMENT ROSE'</t>
  </si>
  <si>
    <t>GIPI TERRE ARAG AGLIANICO</t>
  </si>
  <si>
    <t>GIPI TERRE ARAG FALANGHINA</t>
  </si>
  <si>
    <t>GIPI TERRE ARAG MONTEPULCIANO</t>
  </si>
  <si>
    <t>GIPI CAST MOMACI NEGROAMARO</t>
  </si>
  <si>
    <t>GIPI CAST MOMACI PRIMITIVO</t>
  </si>
  <si>
    <t>GIPI MELINI CHIANTI SAN LORENZ</t>
  </si>
  <si>
    <t>GIPI FASOLIO VINI ASSORT</t>
  </si>
  <si>
    <t>GIPI CLARA FIORI PROSECCO</t>
  </si>
  <si>
    <t>GIPI COLLAMENO VINI ASS</t>
  </si>
  <si>
    <t>GIPI CONTERNO BAROLO CICALA</t>
  </si>
  <si>
    <t>GIPI CONTERNO BAROL0</t>
  </si>
  <si>
    <t>GIPI CONTERNO NEBBIOLO</t>
  </si>
  <si>
    <t>GIPI CONTERNO QUARTETTO LANGHE</t>
  </si>
  <si>
    <t>GIPI ALTARE BAROLO</t>
  </si>
  <si>
    <t>GIPI FAVORITA</t>
  </si>
  <si>
    <t>GIPI***TERRE DEL SOLE INSOLIA</t>
  </si>
  <si>
    <t>GIPI MORELLINO DI SCANSANO</t>
  </si>
  <si>
    <t>GIPI FEUDI SGREGTRIGAIO/L.CRIS</t>
  </si>
  <si>
    <t>GIPI FEUDOSOLE CATARATTO/INSOL</t>
  </si>
  <si>
    <t>GIPI FUNTANALIRAS VERMENT GALL</t>
  </si>
  <si>
    <t>GIPI CARNEVALE FREISA/BARBERA</t>
  </si>
  <si>
    <t>GIPI GOTTO D'ORO MARINO/ROSATO</t>
  </si>
  <si>
    <t>GIPI IL TRALCIO ROSSO</t>
  </si>
  <si>
    <t>GIPI BRUCIATA BOSIO MOSCATO</t>
  </si>
  <si>
    <t>GIPI LACRIMA CRISTI</t>
  </si>
  <si>
    <t>GIPI****LE RONDINI DOLCETTO</t>
  </si>
  <si>
    <t>GIPI***LE RONDINI NEBBIOLO</t>
  </si>
  <si>
    <t>GIPI VIGNE DEL GALLO BARBERA</t>
  </si>
  <si>
    <t>GIPI LIGORIO ROSSO</t>
  </si>
  <si>
    <t>GIPI MANSUPELLO PINOT ROSE'/BI</t>
  </si>
  <si>
    <t>GIPI MANSUPELLO BARBERA</t>
  </si>
  <si>
    <t>GIPI MANSUPELLO SAUVIGNON</t>
  </si>
  <si>
    <t>GIPI MANSUPELLO CHARDONNAY</t>
  </si>
  <si>
    <t>GIPI MANSUPELLO RIESLING</t>
  </si>
  <si>
    <t>GIPI MANSUPELLO BONARDA</t>
  </si>
  <si>
    <t>GIPI MARCH BAROLO BARBAR CREIA</t>
  </si>
  <si>
    <t>GIPI MARCH BAROLO BAROLO</t>
  </si>
  <si>
    <t>GIPI MARCH BAROLO BAROLO BRICC</t>
  </si>
  <si>
    <t>GIPI MARCH BAROLO GRIGNOLINO</t>
  </si>
  <si>
    <t>GIPI MASSUCCO VARI VINI PIEMON</t>
  </si>
  <si>
    <t>GIPI***MASSUCCO DOLCETTO</t>
  </si>
  <si>
    <t>GIPI***MASSUCCO GRIGNOLINO</t>
  </si>
  <si>
    <t>GIPI****MASSUCCO LANGHE ARNEIS</t>
  </si>
  <si>
    <t>GIPI**MASSUCCO LANGHE FAVORITA</t>
  </si>
  <si>
    <t>GIPI***MASSUCCO NEBBIOLO</t>
  </si>
  <si>
    <t>GIPI CAPRA CORTESE/DOLCETTO</t>
  </si>
  <si>
    <t>GIPI MIONETTO CARTIZZE</t>
  </si>
  <si>
    <t>GIPI MIONETTO BRONESE</t>
  </si>
  <si>
    <t>GIPI MURI GRIES BLAUBRIGUNDER</t>
  </si>
  <si>
    <t>GIPI ODDERO BARBERA/DOLCETTO</t>
  </si>
  <si>
    <t>GIPI ODDERO BAROLO</t>
  </si>
  <si>
    <t>GIPI***ODDERO DOLCETTO</t>
  </si>
  <si>
    <t>GIPI OGNISSOLE PRIMITIVO MANDU</t>
  </si>
  <si>
    <t>GIPI OLTREPOPAVESE SANGUE GIUD</t>
  </si>
  <si>
    <t>GIPI PINEROLESE BONARDA</t>
  </si>
  <si>
    <t>GIPI PINEROLESE FREISA</t>
  </si>
  <si>
    <t>GIPI PINEROLESE ROSSO</t>
  </si>
  <si>
    <t>GIPI POGGIO GALVI MORELLINO SC</t>
  </si>
  <si>
    <t>GIPI POGGIO GALVI ROSSO MONTAL</t>
  </si>
  <si>
    <t>GIPI RAPITALA SIRAH</t>
  </si>
  <si>
    <t>GIPI RUFFINO ROSATELLO</t>
  </si>
  <si>
    <t>GIPI SALOSSO IL TRALCIO</t>
  </si>
  <si>
    <t>GIPI**STOCCO LA PLANURE BIANCA</t>
  </si>
  <si>
    <t>GIPI TANIT</t>
  </si>
  <si>
    <t>GIPI TERRE DA VINO ROERO ARNEI</t>
  </si>
  <si>
    <t>GIPI TERRE BAROLO BARBARESCO</t>
  </si>
  <si>
    <t>GIPI TERRE BAROLO BAROLO CHINA</t>
  </si>
  <si>
    <t>GIPI TERREBAROLO/ROND DOLCETTO</t>
  </si>
  <si>
    <t>GIPI TERREBAROLO/RONDI NEBIOLO</t>
  </si>
  <si>
    <t>GIPI TORRESELLA VINI ASSORT</t>
  </si>
  <si>
    <t>GIPI VALLERO BONARDA</t>
  </si>
  <si>
    <t>GIPI BERTANI VALPOLICELLA</t>
  </si>
  <si>
    <t>GIPI VIGI UMBRIA</t>
  </si>
  <si>
    <t>GIPI VILLA MAGGI BONARDA</t>
  </si>
  <si>
    <t>GIPI SANGUE DI GIUDA</t>
  </si>
  <si>
    <t>GIPI BRONESE BONARDA</t>
  </si>
  <si>
    <t>GIPI ZONIN FRIZZANTINO</t>
  </si>
  <si>
    <t>GIPI CTAHOAPT VODKA 1/1  40GR</t>
  </si>
  <si>
    <t>GIPI KEGLEVICH VODKA ASS 1LT</t>
  </si>
  <si>
    <t>GIPI PRIDE OF ISLAY/LOWLAND/ STRATOSHERY</t>
  </si>
  <si>
    <t>GIPI BAISIN CIOCCOLARO 70 15GR</t>
  </si>
  <si>
    <t>ANTINORI PINOT BIANCO MONTELOR</t>
  </si>
  <si>
    <t>MEREGALLI SANGUIDO GUIDALB 375</t>
  </si>
  <si>
    <t>ARUNDA BRUT CUVEE MARIANNA</t>
  </si>
  <si>
    <t>MEREGALLI GALARDI TERRAdi ROSS</t>
  </si>
  <si>
    <t>ARUNDA BRUT NATURE ZERO</t>
  </si>
  <si>
    <t>ARARAT AKHTAMAR 10Y 50/40</t>
  </si>
  <si>
    <t>CHAMP.DOM PERIGNON LUMIN.1,5</t>
  </si>
  <si>
    <t>HENNESSY VS 0,20/40</t>
  </si>
  <si>
    <t>MEUKOW VS 70/40</t>
  </si>
  <si>
    <t>MEUKOW VSOP 0,70 40</t>
  </si>
  <si>
    <t>MEUKOW VSOP RED EDITION 70/40</t>
  </si>
  <si>
    <t>BOMBAY BRAMBLE 70/37,5</t>
  </si>
  <si>
    <t>ZUIDAM DUTCH COUR.GIN 70/44,5</t>
  </si>
  <si>
    <t>ZUIDAM DUTCH COUR.AGED 70/44</t>
  </si>
  <si>
    <t>FERDINAND'S SAAR GIN  0,50/44</t>
  </si>
  <si>
    <t>FLEMINGO TEARS GIN 0,50/40</t>
  </si>
  <si>
    <t>FOUR PILLARS GIN 70/41,8</t>
  </si>
  <si>
    <t>GORDON'S GIN 0,20/37,5</t>
  </si>
  <si>
    <t>HARAHORN SMALL BATCH 0,50/46</t>
  </si>
  <si>
    <t>HENDRICKS GIN 0,20/44</t>
  </si>
  <si>
    <t>OPHIR ORIENT.SPICED GIN 70/40</t>
  </si>
  <si>
    <t>SHARIS GIN BLU 0,50/40</t>
  </si>
  <si>
    <t>BAILEYS ESPRESSO CREAM 1/1 17</t>
  </si>
  <si>
    <t>BAILEYS IRISH CREAM 0,20/17</t>
  </si>
  <si>
    <t>BAILEYS RED VELVET 0,70/17</t>
  </si>
  <si>
    <t>AMARETTO SARONNO 0,20 28g.</t>
  </si>
  <si>
    <t>AMARETTO SARONNO VELV.0,70 17</t>
  </si>
  <si>
    <t>BACARDI CARTA BLANCA 0,20 37,5</t>
  </si>
  <si>
    <t>BACARDI CARTA BLANCA 3LT 37,5</t>
  </si>
  <si>
    <t>BUMBU RUM 70/40</t>
  </si>
  <si>
    <t>CENTENARIO ED LIMIT.30Y 70/40</t>
  </si>
  <si>
    <t>PEAKY RUM 70/40</t>
  </si>
  <si>
    <t>ERISTOFF 0,20/37,5</t>
  </si>
  <si>
    <t>EUPHORIA CANNABIS VODK 0,20/38</t>
  </si>
  <si>
    <t>EUPHORIA COCAINE VODKA 0,20/40</t>
  </si>
  <si>
    <t>GREY GOOSE VODKA 0,20/40</t>
  </si>
  <si>
    <t>NEFT WHITE/BLACK BARREL 70/40</t>
  </si>
  <si>
    <t>POGUES SINGLE MALT 70/40</t>
  </si>
  <si>
    <t>POGUES IRISH WHISKY 70/40</t>
  </si>
  <si>
    <t>FAMOUS GROUSE 0,20/40</t>
  </si>
  <si>
    <t>FINLAGGAN EILAN MOR 70/46</t>
  </si>
  <si>
    <t>GOSLING'S BLACK SEAL 0,70 40</t>
  </si>
  <si>
    <t>COQUERELL FINE  70/40</t>
  </si>
  <si>
    <t>ARTISAN GIN 0,50/44</t>
  </si>
  <si>
    <t>MILLONARIO RES.ESP.15Y 70/40</t>
  </si>
  <si>
    <t>MILLONARIO XO RES.ESP.70/40</t>
  </si>
  <si>
    <t>PROHIBIDO RON SILVER  70/40</t>
  </si>
  <si>
    <t>BALLANTINES 0,20 40gr.</t>
  </si>
  <si>
    <t>CHAMP.PIPER HEIDSIECK 0,200</t>
  </si>
  <si>
    <t>ARDBEG 5Y  WEE BEASTIE 70/47,4</t>
  </si>
  <si>
    <t>RON DE JEREMY XXXO 27Y 70/43</t>
  </si>
  <si>
    <t>BACARDI OAKHEART 0,70/35</t>
  </si>
  <si>
    <t>BACARDI OAKHEART 1LT 35</t>
  </si>
  <si>
    <t>LAGAVULLIN 10Y 70/43</t>
  </si>
  <si>
    <t>MEREGALLI ROTHSCHILD BORDEAUX</t>
  </si>
  <si>
    <t>CARLO ALBERTO VTH B/R 1/1</t>
  </si>
  <si>
    <t>CARLO ALBERTO VTH RISERVA 75</t>
  </si>
  <si>
    <t>JEFFERSON AMARO 70/30</t>
  </si>
  <si>
    <t>JEFFERSON AMARO 1,5/30</t>
  </si>
  <si>
    <t>ROGER BITTER AMARO 70/25</t>
  </si>
  <si>
    <t>BOKER VODKA CORN 1/1 40</t>
  </si>
  <si>
    <t>MADAME MILU LIQ.ERBE 70/45</t>
  </si>
  <si>
    <t>GIL GIN 70/43</t>
  </si>
  <si>
    <t>GIL GIN  TORBATO 50/43</t>
  </si>
  <si>
    <t>CANAIMA GIL SMALL BATCH 70/47</t>
  </si>
  <si>
    <t>PRINCIPE APOSTOLES GIN 70/40,5</t>
  </si>
  <si>
    <t>ABRACADABRA  LIQUIRIZ.,50/25</t>
  </si>
  <si>
    <t>MANDRAGOLA AMARO  0,50/45</t>
  </si>
  <si>
    <t>ELETRIC BITTER 0,100/60</t>
  </si>
  <si>
    <t>ZONIN CABERNET SAUVIGNON RIS DOS ALMAS</t>
  </si>
  <si>
    <t>FRESCOB.CHIANTI CASTIGLIONI375</t>
  </si>
  <si>
    <t>HIGH WEST DOUBLE RYE 70/46</t>
  </si>
  <si>
    <t>BRAIDA RE DI FIORI RIESLING</t>
  </si>
  <si>
    <t>ARBRE GIN 70/41</t>
  </si>
  <si>
    <t>TRIBUTE GIN 70/43</t>
  </si>
  <si>
    <t>MOZART CHOCOLATE 0,50/15</t>
  </si>
  <si>
    <t>DON PAPA BAROKO 70/40</t>
  </si>
  <si>
    <t>CRYSTAL HEAD ONYX 70/40</t>
  </si>
  <si>
    <t>RAKI TEKIRDAG 70/45</t>
  </si>
  <si>
    <t>WILD TURKEY RARE BREED 70/58,4</t>
  </si>
  <si>
    <t>CLONTARF TRINITY 0,20/40</t>
  </si>
  <si>
    <t>CLONTARF 70/40</t>
  </si>
  <si>
    <t>MACALLAN 12Y SHERRY OAK 70/40</t>
  </si>
  <si>
    <t>CHAMP.LAUR.PERRIER ,375</t>
  </si>
  <si>
    <t>UMANI RONCHI PASSERINA VIGOR</t>
  </si>
  <si>
    <t>NIKKA DAYS 70/40</t>
  </si>
  <si>
    <t>ANTINORI CERVARO  SALA 375</t>
  </si>
  <si>
    <t>COPPO VSQ BRUT LUIGI COPPO</t>
  </si>
  <si>
    <t>COPPO VSQ RISERVA  BRUT</t>
  </si>
  <si>
    <t>COPPO VSQ BRUT PIERO COPPO</t>
  </si>
  <si>
    <t>PICO MACCARIO BARB LAVIGNO.375</t>
  </si>
  <si>
    <t>CHAMP.LAUR.PERRIER ULTRA BRUT</t>
  </si>
  <si>
    <t>PICO MACCARIO MONFERRATO VITA</t>
  </si>
  <si>
    <t>CHAMP.LAUR.PERRIER GR SIECLE</t>
  </si>
  <si>
    <t>AMARO DEL CAPO RISERVA 70/37,5</t>
  </si>
  <si>
    <t>AMARO DEL CAPO HOT EDIT.70/35</t>
  </si>
  <si>
    <t>GRAPPA CAFFO ASSORT.0,50/42</t>
  </si>
  <si>
    <t>EMPORIA GIN 70/45</t>
  </si>
  <si>
    <t>FERROCHINA BISLERI 0,50/21</t>
  </si>
  <si>
    <t>PALADIN BONOMI CUVEE 22 BRUT</t>
  </si>
  <si>
    <t>PALADIN BONOMI CRUPERDU BRUT</t>
  </si>
  <si>
    <t>PALADIN BONOMI DOSAGE ZERO</t>
  </si>
  <si>
    <t>PALADIN BONOMI SATEN BRUT</t>
  </si>
  <si>
    <t>FEUDI S.GREGORIO LACRYMA CRIST</t>
  </si>
  <si>
    <t>PICO MACCARIO PIEM.ROSATO BRUT</t>
  </si>
  <si>
    <t>PIO CESARE SAUVIGNON LANGHE</t>
  </si>
  <si>
    <t>COPPO POMOROSSO</t>
  </si>
  <si>
    <t>RUPES AMARO 70/28</t>
  </si>
  <si>
    <t>LA SCOLCA D'ANTAN  BIANCO</t>
  </si>
  <si>
    <t>LA SCOLCA GAVI DEI GAVI 1,5 NERA</t>
  </si>
  <si>
    <t>AERSTONE 10Y 70/40</t>
  </si>
  <si>
    <t>TIARE RIBOLLA GIALLA 0,75</t>
  </si>
  <si>
    <t>TIARE MALVASIA 0,75</t>
  </si>
  <si>
    <t>TIARE FRIULANO 0,75</t>
  </si>
  <si>
    <t>TIARE SAUVIGNON 0,75</t>
  </si>
  <si>
    <t>TIARE PINOT GRIGIO 0,75</t>
  </si>
  <si>
    <t>TIARE SAUVIGNON EMPIRE 0,75</t>
  </si>
  <si>
    <t>TIARE CABERNET 0,75</t>
  </si>
  <si>
    <t>TIARE PINOT NERO 0,75</t>
  </si>
  <si>
    <t>TIARE SPUMANTE REMAUV 1,5</t>
  </si>
  <si>
    <t>RIVETTI BARBERA ALABARDA  5LT</t>
  </si>
  <si>
    <t>PIERO GIN 70/42</t>
  </si>
  <si>
    <t>CANT.VALDADIGE TRENTO CELEBRER</t>
  </si>
  <si>
    <t>PALADIN BONOMI ROSE'FRANCIAC</t>
  </si>
  <si>
    <t>MONSUPELLO PINOT NERO NATURE</t>
  </si>
  <si>
    <t>MONSUPELLO PINOT NERO MILLESIM</t>
  </si>
  <si>
    <t>MONSUPELLO CHARDON.BLANCdeBL</t>
  </si>
  <si>
    <t>MONSUPELLO CALCABABIO BONARDA</t>
  </si>
  <si>
    <t>MONSUPELLO TANGOWINE CABE.SAUV</t>
  </si>
  <si>
    <t>MONSUPELLO GREAT RUBY ROSSO</t>
  </si>
  <si>
    <t>MONACI PETRALUCE VERDUZZO</t>
  </si>
  <si>
    <t>NEGRI MAZER VALTELL.</t>
  </si>
  <si>
    <t>TERRE SVEVI AGLIANICO VULTURE LIMITED EDITION</t>
  </si>
  <si>
    <t>TERRE SVEVI AGLIANICO*VULTURE ROSSO</t>
  </si>
  <si>
    <t>TERRE SVEVI BASILICAT MANFREDI BIANCO</t>
  </si>
  <si>
    <t>CHAMP.TAITTINGER RESERVE</t>
  </si>
  <si>
    <t>CHAMP.GOSSET 0,75</t>
  </si>
  <si>
    <t>POSSA ROSE' D'AMOUR</t>
  </si>
  <si>
    <t>POSSA BIANCO CINQUETERRE</t>
  </si>
  <si>
    <t>DONNAFUGATA SEDARA 0,375</t>
  </si>
  <si>
    <t>LIBRANDI CIRO' BIANCO 0,75</t>
  </si>
  <si>
    <t>BIONDI SANTI ROSSO DI MONTALCI</t>
  </si>
  <si>
    <t>DONNAFUGATA ANTHILIA ,375</t>
  </si>
  <si>
    <t>DONNAFUGATA SHERAZADE ,375</t>
  </si>
  <si>
    <t>DONNAFUGATA SUR SUR GRIL.,375</t>
  </si>
  <si>
    <t>PELLEGRINI BISSON ABISSI ROSE</t>
  </si>
  <si>
    <t>PELLEGRINI ROCCAPESTA MORELLIN</t>
  </si>
  <si>
    <t>ZACCAGNINI MONTEP.TRALC.1,5</t>
  </si>
  <si>
    <t>ZACCAGNINI ABRUZZO PECORINO</t>
  </si>
  <si>
    <t>ZACCAGNINI ROSATO CHIETI TRALCETTO</t>
  </si>
  <si>
    <t>SCAPEGRACE BLACKGIN  70/41,6</t>
  </si>
  <si>
    <t>PRINCIPUM GIN 70/43</t>
  </si>
  <si>
    <t>FERRARI MAXIMUM DEMI SEC</t>
  </si>
  <si>
    <t>FERRARI ZIGGURAT BIO</t>
  </si>
  <si>
    <t>CUBICAL GIN 70/37,5</t>
  </si>
  <si>
    <t>HAPUSA HIMALAYAN GIN 70/43</t>
  </si>
  <si>
    <t>RON DOS MADERAS 70/40</t>
  </si>
  <si>
    <t>EXPLORER RUM AUSTRALIA 70/43</t>
  </si>
  <si>
    <t>EXPLORER RUM BELIZE/TRIN /DOMI</t>
  </si>
  <si>
    <t>POLI GIN MARCONI 42 70/42 MEDITERRANEO</t>
  </si>
  <si>
    <t>ROCHENAC VSOP 70/40</t>
  </si>
  <si>
    <t>HENDRICKS GIN AMAZONIA 1/1 43,</t>
  </si>
  <si>
    <t>CHATEAU DU BREUIL VSOP 70/40</t>
  </si>
  <si>
    <t>KISS BLACK DIAMOND RUM ,50/40</t>
  </si>
  <si>
    <t>KISS DETROIT ROCK RUM 0,70/45</t>
  </si>
  <si>
    <t>MOTORHEAD RUM 70/40</t>
  </si>
  <si>
    <t>PLANTATION XAYMACA   70/43</t>
  </si>
  <si>
    <t>CIROC VODKA GUSTI ASS 1lt/37,5</t>
  </si>
  <si>
    <t>MENARD VSOP 70/40</t>
  </si>
  <si>
    <t>CALVADOS MAITRE PIERRE 70/40</t>
  </si>
  <si>
    <t>PICO MACCARIO BARBARESCO</t>
  </si>
  <si>
    <t>PICO MACCARIO BAROLO</t>
  </si>
  <si>
    <t>PICO MACCARIO PIEM.ROSATO ROSAEST</t>
  </si>
  <si>
    <t>ARMAGNAC DUCASTAING 70/40</t>
  </si>
  <si>
    <t>FERRARI RISERVA LUNELLI VINO</t>
  </si>
  <si>
    <t>LUNGAROTTI UMBRIA ROSSO BIO</t>
  </si>
  <si>
    <t>LUNGAROTTI TRESPO TREBBIANO</t>
  </si>
  <si>
    <t>LUNGAROTTI SANGIOVESE</t>
  </si>
  <si>
    <t>LE ALTANE PROSECCO</t>
  </si>
  <si>
    <t>MEREGALLI SANGUIDO DIFESE 375</t>
  </si>
  <si>
    <t>ANTINORI POGGIO ALLE NANE</t>
  </si>
  <si>
    <t>ANTINORI NEPRICA CABERNET</t>
  </si>
  <si>
    <t>ANTINORI NEPRICA NEGROAMARO</t>
  </si>
  <si>
    <t>ORNELLAIA LE VOLTE 3 LT</t>
  </si>
  <si>
    <t>ORNELLAIA BOLGHERI 0,375</t>
  </si>
  <si>
    <t>DAL FORNO AMARONE 0,75</t>
  </si>
  <si>
    <t>DAL FORNO VALPOLICELLA SUP</t>
  </si>
  <si>
    <t>TOSO SPUMANTE BIANCO MORRA</t>
  </si>
  <si>
    <t>VALHHALLA LIQUORE 0,50/35</t>
  </si>
  <si>
    <t>VECCHIO MAGAZ.DOGAN.INTERV.0,5</t>
  </si>
  <si>
    <t>BLANCARDI ROSMARINUS ROSSESE</t>
  </si>
  <si>
    <t>PICO MACCARIO BAROLO SERRALUNG</t>
  </si>
  <si>
    <t>PICO MACCARIO BAROLO CANNUBI</t>
  </si>
  <si>
    <t>TURCO GRANACCIA</t>
  </si>
  <si>
    <t>TURCO ROSSO COLLINE SAVONESI</t>
  </si>
  <si>
    <t>TURCO ROSATO COLLINE SAVONESI</t>
  </si>
  <si>
    <t>AMARO DEL CAPO 3LT  35</t>
  </si>
  <si>
    <t>FEUDI S.GREGORIO PATRIMO</t>
  </si>
  <si>
    <t>FEUDI S.GREGORIO TAURASI</t>
  </si>
  <si>
    <t>FEUDI S.GREGORIO TEODOSIO BIO</t>
  </si>
  <si>
    <t>FEUDI S.GREGORIO BOLGHERIC.COM</t>
  </si>
  <si>
    <t>FEUDI S.GREGORIO STUPORE</t>
  </si>
  <si>
    <t>FEUDI S.GREGORIO ROMANICO TROI</t>
  </si>
  <si>
    <t>FEUDI S.GREGORIO CABERN.SAUVIG</t>
  </si>
  <si>
    <t>S.FELICE CHIANTI IL GRIGIO</t>
  </si>
  <si>
    <t>JANNEAU ARMAGNAC VSOP 70/40</t>
  </si>
  <si>
    <t>FRAPIN COGNAC VSOP 70/40</t>
  </si>
  <si>
    <t>GORDON'S GIN GREEN 0,70/37,5</t>
  </si>
  <si>
    <t>RUSSKAYA 70/40</t>
  </si>
  <si>
    <t>ZUBROWKA BISON GRASS 0,70 37,5</t>
  </si>
  <si>
    <t>GRANT'S 4,5   43</t>
  </si>
  <si>
    <t>OCTOMORE 70/56,9</t>
  </si>
  <si>
    <t>DEANSTON 18Y 70/46,3</t>
  </si>
  <si>
    <t>ROYAL BRAKLA 12Y 70/40</t>
  </si>
  <si>
    <t>OSBORNE MAGNO 1/1 36</t>
  </si>
  <si>
    <t>TORRES 10Y 1/1 38</t>
  </si>
  <si>
    <t>BOULARD CALVADOS XO 70/40</t>
  </si>
  <si>
    <t>SIKKIM FRAISE/PRIVE 70/40</t>
  </si>
  <si>
    <t>PELLEGRINI AMARO EROICO MEDITE</t>
  </si>
  <si>
    <t>PELLEGRINI MARINA COPPI</t>
  </si>
  <si>
    <t>SAN MICHELE APPIUS BIANCO 75</t>
  </si>
  <si>
    <t>SAN MICHELE PINOT NERO 1,5</t>
  </si>
  <si>
    <t>VIETTI LANGHE FREISA</t>
  </si>
  <si>
    <t>VIETTI BARBERA TRE VIGNE</t>
  </si>
  <si>
    <t>VIETTI LANGHE BIANCO PERBACCO</t>
  </si>
  <si>
    <t>VIETTI DOLCETTO TREVIGNE</t>
  </si>
  <si>
    <t>VIETTI NEBBIOLO PERBACCO</t>
  </si>
  <si>
    <t>VIETTI BAROLO CASTIGLIONE</t>
  </si>
  <si>
    <t>GINESTR BRANG SPUM MARTINOTTI</t>
  </si>
  <si>
    <t>ROLETTO ERBALUCE ECCELLENZA</t>
  </si>
  <si>
    <t>ROLETTO ERBALUCEMET CLASSICO</t>
  </si>
  <si>
    <t>ROLETTO ERBALUCE DOCG</t>
  </si>
  <si>
    <t>ROLETTO PASSITO DI CALUSO 0,37</t>
  </si>
  <si>
    <t>ROLETTO GRAN CUVEE</t>
  </si>
  <si>
    <t>BANFI POGGIO ALL ORO</t>
  </si>
  <si>
    <t>BANFI ROSSO DI MONTALCINO</t>
  </si>
  <si>
    <t>BANFI ROSSO DI MONTALCINO 1,5 ANCHE POGGIO ALLE MURA</t>
  </si>
  <si>
    <t>BANFI LA PETTEGOLA VERMENTINO</t>
  </si>
  <si>
    <t>BANFI BRUT</t>
  </si>
  <si>
    <t>BANFI BRUT TENER</t>
  </si>
  <si>
    <t>BANFI CHIANTI COLLI SENESI TRAVERSA DEI MONTI</t>
  </si>
  <si>
    <t>BANFI LA LUS</t>
  </si>
  <si>
    <t>BANFI COST</t>
  </si>
  <si>
    <t>BANFI POGGIO ALLE MURA BRUNELL</t>
  </si>
  <si>
    <t>CORMONS PIGNOLO</t>
  </si>
  <si>
    <t>CORMONS SCHIOPPETTINO</t>
  </si>
  <si>
    <t>CORMONS COLLIO FRIULANO</t>
  </si>
  <si>
    <t>CORMONS MALVASIA HARMO</t>
  </si>
  <si>
    <t>CORMONS RIBOLLA GIALLA SPUMANT</t>
  </si>
  <si>
    <t>CORMONS COLLIO MERLOT</t>
  </si>
  <si>
    <t>TEQ.LA REVANCHA 0,70/35</t>
  </si>
  <si>
    <t>SANTERO 4 OTTOBRE CHAMPEN.</t>
  </si>
  <si>
    <t>FRESCOB.POMINO   1,5</t>
  </si>
  <si>
    <t>GRAPPA FRESCOB.DI LUCE 0,50</t>
  </si>
  <si>
    <t>CASCINA ULIVI SEMPLICEMENTE</t>
  </si>
  <si>
    <t>POSSA ER GIANCU</t>
  </si>
  <si>
    <t>CHIARLO LA COURT NIZZA RISERVA</t>
  </si>
  <si>
    <t>FORADORI LAZER</t>
  </si>
  <si>
    <t>POSSA U NEIGRU</t>
  </si>
  <si>
    <t>POSSA SCIACCHETRA 0,375</t>
  </si>
  <si>
    <t>PEPE PECORINO</t>
  </si>
  <si>
    <t>PEPE MONTEPULCIANO</t>
  </si>
  <si>
    <t>JEFFERIES BRUTAL</t>
  </si>
  <si>
    <t>OCCHIPINTI B/R</t>
  </si>
  <si>
    <t>CHIARLO BAROLO CEREQUIO</t>
  </si>
  <si>
    <t>CHIARLO BAROLO CANNUBI</t>
  </si>
  <si>
    <t>CHIARLO BARBARESCO FASET</t>
  </si>
  <si>
    <t>CHIARLO CIPRESSI NIZZA</t>
  </si>
  <si>
    <t>CHIARLO ROVERETO GAVI</t>
  </si>
  <si>
    <t>CHIARLO LANGHE NEBBIOLO</t>
  </si>
  <si>
    <t>CHIARLO BARBERA ASTI LE ORME</t>
  </si>
  <si>
    <t>CHIARLO DOLCETTO LE COSTE</t>
  </si>
  <si>
    <t>CHIARLO MOSCATO ASTI</t>
  </si>
  <si>
    <t>CHIARLO BAROLO</t>
  </si>
  <si>
    <t>CHIARLO ROERO ARNEIS</t>
  </si>
  <si>
    <t>BIG PEAT 12Y 70/46</t>
  </si>
  <si>
    <t>CHIARLO CIPRESSI NIZZA 1,5</t>
  </si>
  <si>
    <t>DONNAFUGATA SPUMANTE BIANCO</t>
  </si>
  <si>
    <t>DONNAFUGATA SPUMANTE ROSE</t>
  </si>
  <si>
    <t>DONNAFUGATA SPUMANTE ED LIMIT</t>
  </si>
  <si>
    <t>BORDIGA VTH B/R</t>
  </si>
  <si>
    <t>PIO CESARE BAROLO ORNATO</t>
  </si>
  <si>
    <t>ESPRIT GASSIER ROSE 75</t>
  </si>
  <si>
    <t>COMP.VINO OCCHIONE 75</t>
  </si>
  <si>
    <t>COMP.VINO PINO DI BISERNO 75</t>
  </si>
  <si>
    <t>COMP.VINO BISERNO 75</t>
  </si>
  <si>
    <t>COMP.VINO SOF 75</t>
  </si>
  <si>
    <t>COMP.VINO BISERNO 1,5</t>
  </si>
  <si>
    <t>COMP.VINO INSOGLIOCINGHIALE1,5</t>
  </si>
  <si>
    <t>DILMOOR CR.WHISKY GOLDMILL.70</t>
  </si>
  <si>
    <t>POSSAMAI MILLESIMATO PROSECCO</t>
  </si>
  <si>
    <t>POSSAMAI MILLESIMATO 75</t>
  </si>
  <si>
    <t>CHAMP.GOBILLARD 0,75</t>
  </si>
  <si>
    <t>CHAMP.MOET ICE IMPERIAL ROSE</t>
  </si>
  <si>
    <t>CHAMP.BARON DE ROTHSC.BLBL.1,5</t>
  </si>
  <si>
    <t>HENNESSY VSOP 1LT 40</t>
  </si>
  <si>
    <t>HENNESSY XO 1LT 40</t>
  </si>
  <si>
    <t>BITTER DEL PROFESSORE 0,70</t>
  </si>
  <si>
    <t>GENEROUS GIN ORGANIC 70/44</t>
  </si>
  <si>
    <t>GAGLIARDO FALLEGRO LANGHE 75</t>
  </si>
  <si>
    <t>GAGLIARDO FALLEGRO LANGHE 1,5</t>
  </si>
  <si>
    <t>GAGLIARDO ROERO ARNEIS 75</t>
  </si>
  <si>
    <t>GAGLIARDO FALLEGRO LANGHE 3LT</t>
  </si>
  <si>
    <t>GAGLIARDO NEBBIOLO DABATIE 75</t>
  </si>
  <si>
    <t>GAGLIARDO BAROLO LAMORRA 75</t>
  </si>
  <si>
    <t>GAGLIARDO BAROLO  75</t>
  </si>
  <si>
    <t>GAGLIARDO BARBERA ROSINA 75</t>
  </si>
  <si>
    <t>GAGLIARDO NIZZA FAVA 75</t>
  </si>
  <si>
    <t>GAGLIARDO GRIGNOLINO GIASSA 75</t>
  </si>
  <si>
    <t>GAGLIARDO DOLCETTO PAULIN 75</t>
  </si>
  <si>
    <t>GAGLIARDO CASSA EXPERIENCE</t>
  </si>
  <si>
    <t>DAMILANO BARBERA LA BLU</t>
  </si>
  <si>
    <t>DAMILANO DOLCETTO</t>
  </si>
  <si>
    <t>SAVANNA HERR WHITE 70/62,5</t>
  </si>
  <si>
    <t>WORTHY PARK 70/59</t>
  </si>
  <si>
    <t>NIKKA TAILORED 70/43</t>
  </si>
  <si>
    <t>HERRADURA BLANCO 70/40</t>
  </si>
  <si>
    <t>HAMPDEN ESTATE LROCK 70/47</t>
  </si>
  <si>
    <t>FIRE RHUM 70/63</t>
  </si>
  <si>
    <t>HOFSTAETTER GEWURZTRAMINER</t>
  </si>
  <si>
    <t>HOFSTAETTER MECZAN PINOT NERO</t>
  </si>
  <si>
    <t>HOFSTAETTER DE VITE</t>
  </si>
  <si>
    <t>HOFSTAETTER SCHIAVA KOLBENHOF</t>
  </si>
  <si>
    <t>HOFSTAETTER DR FISHER RIESLING</t>
  </si>
  <si>
    <t>DAMILANO ARNEIS BIANCO</t>
  </si>
  <si>
    <t>DAMILANO NEBBIOLO</t>
  </si>
  <si>
    <t>DAMILANO ROSATO</t>
  </si>
  <si>
    <t>CORVEZZO ASOLO PROSECCO</t>
  </si>
  <si>
    <t>CORVEZZO PROSECCO BIO MILLES FAMILY</t>
  </si>
  <si>
    <t>CORVEZZO PROSECCO ROSE'</t>
  </si>
  <si>
    <t>CORVEZZO PROSECCO DEMI-SEC</t>
  </si>
  <si>
    <t>CORVEZZO CASANOVA ROSE 1,5</t>
  </si>
  <si>
    <t>DONNAFUGATA SPUMANTE BCO 1,5</t>
  </si>
  <si>
    <t>NEISSON BLANC 70/55</t>
  </si>
  <si>
    <t>NEISSON PROFIL 107  70/53,8</t>
  </si>
  <si>
    <t>NEISSON PROFIL 105 70/54,2</t>
  </si>
  <si>
    <t>MHOBA 70/64,7</t>
  </si>
  <si>
    <t>FELLUGA M.MONGRIS PINOT GRIGIO</t>
  </si>
  <si>
    <t>FELLUGA M.SAUVIGNON</t>
  </si>
  <si>
    <t>FELLUGA M.CHARDONNAY</t>
  </si>
  <si>
    <t>FELLUGA M.VARNERI MERLOT</t>
  </si>
  <si>
    <t>FELLUGA M.CABERNET SAUVIGNON</t>
  </si>
  <si>
    <t>FELLUGA M.AMANI FRIULANO</t>
  </si>
  <si>
    <t>FELLUGA M.REFOSCO</t>
  </si>
  <si>
    <t>FELLUGA M.MOSCATO ROSA</t>
  </si>
  <si>
    <t>ANTINORI MATAROCCHIO</t>
  </si>
  <si>
    <t>TERRE BIANCHE VERMENTINO</t>
  </si>
  <si>
    <t>TERRE BIANCHE PIGATO</t>
  </si>
  <si>
    <t>TERRE BIANCHE ROSSESE</t>
  </si>
  <si>
    <t>CANONICA CERRETTO CHIANTI RISE</t>
  </si>
  <si>
    <t>CANONICA CERRETTO CHIANTI</t>
  </si>
  <si>
    <t>CHAMP.IRROY</t>
  </si>
  <si>
    <t>BORTOLOMIOL SUAVIS PRS DEMISEC</t>
  </si>
  <si>
    <t>VILLA SCHINOSA MOSCATO DI TRAN</t>
  </si>
  <si>
    <t>VILLA SCHINOSA NERO DI TROIA</t>
  </si>
  <si>
    <t>VILLA SCHINOSA ROSSO LAGHIGLIO</t>
  </si>
  <si>
    <t>VILLA SCHINOSA ROSATO P.GALITT</t>
  </si>
  <si>
    <t>VILLA SCHINOSA BIANCO P.VADO</t>
  </si>
  <si>
    <t>GRAPPA POLI MIRTILLO 50/28</t>
  </si>
  <si>
    <t>CUBICAL GIN  PREMIUM 70/40</t>
  </si>
  <si>
    <t>CUBICAL GIN ULTR PREMIUM 70/45</t>
  </si>
  <si>
    <t>FORADORI TEROLDEGO</t>
  </si>
  <si>
    <t>CALAFATA MAJULINA</t>
  </si>
  <si>
    <t>BERA RONCO MATTO</t>
  </si>
  <si>
    <t>BERA RONCO ROSA ANCESTRALE</t>
  </si>
  <si>
    <t>COTAR SPUMANTE BELA</t>
  </si>
  <si>
    <t>IMMICH BATTERIEBERG RIESLING</t>
  </si>
  <si>
    <t>PELLEGRINO TARENI VIOGNIER</t>
  </si>
  <si>
    <t>PELLEGRINO TARENI INZOLIA</t>
  </si>
  <si>
    <t>PELLEGRINO MALVASIA 75</t>
  </si>
  <si>
    <t>ELEPHANT NAVY STRENGHT 500/57</t>
  </si>
  <si>
    <t>MR THREE &amp; BROS FALERNUM ,500</t>
  </si>
  <si>
    <t>MONTENIDOLI VERNACCIA</t>
  </si>
  <si>
    <t>MONTENIDOLI CARATO VERNACCIA</t>
  </si>
  <si>
    <t>MONTENIDOLI CANAIUOLO ROSATO</t>
  </si>
  <si>
    <t>TAMDHU 12Y 1/1 40</t>
  </si>
  <si>
    <t>BEEFEATER BLOOD ORANGE 70/37,5</t>
  </si>
  <si>
    <t>BLOOM GIN ASSORT 70/40</t>
  </si>
  <si>
    <t>BOMBAY SAPPHIRE GIN 0,50/43</t>
  </si>
  <si>
    <t>SAINT.PIERRE CHABLIS</t>
  </si>
  <si>
    <t>EDIMBURGH GIN 0,70/43</t>
  </si>
  <si>
    <t>GOODMAN GIN  0,70/44</t>
  </si>
  <si>
    <t>JUNE ROYAL GIN ASS 0,70/37,5</t>
  </si>
  <si>
    <t>MARYLEBONE  GIN 0,70/50,2</t>
  </si>
  <si>
    <t>ABUELO RUM 7Y 70/37,5</t>
  </si>
  <si>
    <t>DON Q 151 RUM 0,70/75,5</t>
  </si>
  <si>
    <t>DOORLY'S 12Y 70/43/40</t>
  </si>
  <si>
    <t>DOORLY'S  5Y 70/40</t>
  </si>
  <si>
    <t>EL LIBERTAD  0,70/40</t>
  </si>
  <si>
    <t>LEGENDARIO RONSSE PUNCH 70/32</t>
  </si>
  <si>
    <t>PLANTATION FIJI 70/40</t>
  </si>
  <si>
    <t>CHAMP.BARON DE ROTHS.EXTRABRUT</t>
  </si>
  <si>
    <t>PRAVDA ASSOR 0,70/37,5 VODKA</t>
  </si>
  <si>
    <t>ARDBEG BLAAACK  0,70/46</t>
  </si>
  <si>
    <t>DOORLY'S 14Y 70/48</t>
  </si>
  <si>
    <t>ARARAT 5Y 70/40</t>
  </si>
  <si>
    <t>NOBUSHI 70/40</t>
  </si>
  <si>
    <t>FRAPIN CRU DE COGNAC 70/40</t>
  </si>
  <si>
    <t>TALISKER SKYE 1 LT 45,8</t>
  </si>
  <si>
    <t>APEROL 1/1 15</t>
  </si>
  <si>
    <t>PIO CESARE L'ALTRO CHARDONN</t>
  </si>
  <si>
    <t>PIO CESARE ROSATO ROSY</t>
  </si>
  <si>
    <t>TERRE DI BALBIA LIGREZZA</t>
  </si>
  <si>
    <t>TERRE DI BALBIA FERVORE</t>
  </si>
  <si>
    <t>TERRE DI BALBIA BLANDUS MERLOT</t>
  </si>
  <si>
    <t>CITADELLE GIN 0,70/41,5 JARDIN D'ETE</t>
  </si>
  <si>
    <t>FIRRIATO GAUDENSIUS ,75</t>
  </si>
  <si>
    <t>NONINO QUINTESSENTIA 2LT/35</t>
  </si>
  <si>
    <t>GRAPPA NONINO ANT.CUVEE 70/43</t>
  </si>
  <si>
    <t>GRAPPA NONINO RISERVA 24Y 70/4</t>
  </si>
  <si>
    <t>CALDARO STERN SAUVIGNON</t>
  </si>
  <si>
    <t>HAYMAN'S  SLOE GIN 70/26</t>
  </si>
  <si>
    <t>FEUDI S.GREGORIO PRIMITIVO</t>
  </si>
  <si>
    <t>FEUDI S.GREGORIO ALBABLU VERM</t>
  </si>
  <si>
    <t>FEUDI S.GREGORIO VISIONE ROSAT CAMPANIA</t>
  </si>
  <si>
    <t>LUNGAROTTI PINOT GRIGIO</t>
  </si>
  <si>
    <t>LUNGAROTTI VINSANTO DTORGIAN</t>
  </si>
  <si>
    <t>GRAPPA NONINO RISERVA 8Y 70/43</t>
  </si>
  <si>
    <t>CALDARO QUINTESSENZ 1,5 KALTERERSEE</t>
  </si>
  <si>
    <t>AMAZZONI RIO NEGRO 70/51</t>
  </si>
  <si>
    <t>BLUECOAT ELDERFLOWER 0,70/47</t>
  </si>
  <si>
    <t>COLOMBO GIN 70/43,1</t>
  </si>
  <si>
    <t>VOTANIKON GIN 70/40</t>
  </si>
  <si>
    <t>JBERRY DRY GIN 1/1 40</t>
  </si>
  <si>
    <t>CROSS KEYS 70/41 GIN</t>
  </si>
  <si>
    <t>BORDIGA GIN OCCITAN 70/42</t>
  </si>
  <si>
    <t>AGRICANTO 0,7025</t>
  </si>
  <si>
    <t>BEGASTI CINQUE TERRE</t>
  </si>
  <si>
    <t>CORTE S.ALDA CA FIUI VALPOLICE</t>
  </si>
  <si>
    <t>ADALIA VALPOLICELLA RIPASSO</t>
  </si>
  <si>
    <t>VALLE DEL SOLE PASSERINA</t>
  </si>
  <si>
    <t>VALLE DEL SOLE PICENO ROSSO</t>
  </si>
  <si>
    <t>VALLE DEL SOLE OFFIDA PECORINO</t>
  </si>
  <si>
    <t>MAROTTI ALBIANO VERDICCHIO</t>
  </si>
  <si>
    <t>MAROTTI SALMARIANO VERDICCHIO</t>
  </si>
  <si>
    <t>MAROTTI RUBICO LACRIMA MORRO</t>
  </si>
  <si>
    <t>BINDELLA FOSSOLUPAIO ROSSO</t>
  </si>
  <si>
    <t>BINDELLA NOBILE DI MONTEPULCIA</t>
  </si>
  <si>
    <t>SETRIOLO CHIANTI CLASSICO</t>
  </si>
  <si>
    <t>SETRIOLO CHIANTI CLASS RISERVA</t>
  </si>
  <si>
    <t>MONTEVERTINE MONTEVERTINE</t>
  </si>
  <si>
    <t>MONTEVERTINE LE PERGOLE TORTE</t>
  </si>
  <si>
    <t>COSTAMAGNA LUMASSINA</t>
  </si>
  <si>
    <t>ADALIA VALPOLICELLA LAUTE</t>
  </si>
  <si>
    <t>MEREGALLI FERTUNA MESSIIO</t>
  </si>
  <si>
    <t>MEREGALLI BOSCARELLI PRUGNOLO ROSSO MONTEPULCIANO</t>
  </si>
  <si>
    <t>MEREGALLI BOSCARELLI NOBILE MONTEPULCIANO</t>
  </si>
  <si>
    <t>VIETTI ROERO ARNEIS</t>
  </si>
  <si>
    <t>ABUELO ANEJO 70/40</t>
  </si>
  <si>
    <t>MACCHIA GIN 0,70/45</t>
  </si>
  <si>
    <t>GIN DEL PROFESSORE FIGHTBEAR 70/43 LONDON</t>
  </si>
  <si>
    <t>HENDRICKS GIN LUNAR 0,70/43,4</t>
  </si>
  <si>
    <t>HIGHLAND JOURNEY 1LT 46,2</t>
  </si>
  <si>
    <t>ISLAY GOLD 10Y 70/40</t>
  </si>
  <si>
    <t>ISLAY JOURNEY 1/1 46</t>
  </si>
  <si>
    <t>J.WALKER BLACK 12Y 0,70/42</t>
  </si>
  <si>
    <t>GRAPPA FRESCOB.RUFINA NIPOZZAN</t>
  </si>
  <si>
    <t>FRESCOB.POMINO PINOT NERO</t>
  </si>
  <si>
    <t>ANTINORI IL BRUCIATO 3 LT</t>
  </si>
  <si>
    <t>SALA PROSECCO ROSE</t>
  </si>
  <si>
    <t>J.WALKER BLOND 0,70/40</t>
  </si>
  <si>
    <t>KILBEGGAN POT STILL  0,70/43</t>
  </si>
  <si>
    <t>TULLAMORE DEW XO RUM 70/43</t>
  </si>
  <si>
    <t>BRUGAL BIANCO 1/1 40</t>
  </si>
  <si>
    <t>SIBONA VERMOUTH 0,75</t>
  </si>
  <si>
    <t>ST.REMY VSOP 70/36</t>
  </si>
  <si>
    <t>MERMAID GIN 0,70/42</t>
  </si>
  <si>
    <t>UKIYO BLOSSOM/CITRUS GIN 70/40</t>
  </si>
  <si>
    <t>BUMBU CREAM 0,70/15</t>
  </si>
  <si>
    <t>CASAMIGOS REPOSADO 70/40</t>
  </si>
  <si>
    <t>HIJOS DELAVILLA TEQ. 0,20/40</t>
  </si>
  <si>
    <t>ABSOLUT KURANT 70/40</t>
  </si>
  <si>
    <t>LONG POND WHITE  0,70/62,5</t>
  </si>
  <si>
    <t>MONIN PUREE FRUIT ASS 100 CL</t>
  </si>
  <si>
    <t>SGRAPPA 70/43</t>
  </si>
  <si>
    <t>MACALLAN ESTATE RES. 70/43</t>
  </si>
  <si>
    <t>ST.NICHOLA'S  ABBEY 5Y 70/60</t>
  </si>
  <si>
    <t>ST.NICHOLA'S  ABBEY 12Y 70/40</t>
  </si>
  <si>
    <t>ST.NICHOLA'S  ABBEY 18Y 70/40</t>
  </si>
  <si>
    <t>SMOKEHEAD BOMB  MALT 0,70/48</t>
  </si>
  <si>
    <t>GLEN LIVET 18Y  BATCH 0,70/40</t>
  </si>
  <si>
    <t>AKASHI TOJI 70/40</t>
  </si>
  <si>
    <t>RAKI YENI ALA  70/47</t>
  </si>
  <si>
    <t>RAKI YENI SERI  70/45</t>
  </si>
  <si>
    <t>EUPHORIA ABSINTHE 0,50/70</t>
  </si>
  <si>
    <t>FOURSQUARE PLENIPOTENZ 70/60</t>
  </si>
  <si>
    <t>MONACI KREOS NEGROAMARO1,5</t>
  </si>
  <si>
    <t>GRAN DUCA D'ALBA  XO 70/40</t>
  </si>
  <si>
    <t>DIPLOMATICO N.3 POT STIL 70/47</t>
  </si>
  <si>
    <t>EL LIBERTAD 8Y  0,70/41,8</t>
  </si>
  <si>
    <t>SMIRNOFF VANILLA  70/37,5</t>
  </si>
  <si>
    <t>QUINTARELLI BIANCO SECCO</t>
  </si>
  <si>
    <t>QUINTARELLI AMARONE</t>
  </si>
  <si>
    <t>QUINTARELLI ROSSO DEL BEPI</t>
  </si>
  <si>
    <t>QUINTARELLI ALZERO CABERNET</t>
  </si>
  <si>
    <t>MONKEY 47 BARRELL CUT 0,50/47</t>
  </si>
  <si>
    <t>GINARTE GIN FRIDAKAHLO 70/43,5 LIFE OF AN ICON</t>
  </si>
  <si>
    <t>MAJOR DRY GIN 70/42</t>
  </si>
  <si>
    <t>MAJOR  GIN 70/47</t>
  </si>
  <si>
    <t>ACQUE VERDI GIN 1/1 43</t>
  </si>
  <si>
    <t>B4H FIORI SAMBUCO 70/20</t>
  </si>
  <si>
    <t>VINOSIA ORUS PRIMITIVO</t>
  </si>
  <si>
    <t>ZACAPA 23Y LA DAMA HEAV0,70/40</t>
  </si>
  <si>
    <t>GRANDET DRY WHITE WINE 75</t>
  </si>
  <si>
    <t>GRANDET SWEET RED WINE 75</t>
  </si>
  <si>
    <t>GRANDET SWEET WHITE WINE 75</t>
  </si>
  <si>
    <t>GRANDET RED WINE MERLOT 75</t>
  </si>
  <si>
    <t>GRANDET RED WINE CABER/SAUV 75</t>
  </si>
  <si>
    <t>GRANDET WHITE WINE CHARDON 75</t>
  </si>
  <si>
    <t>TORRES PAZO DA BRUXAS 75</t>
  </si>
  <si>
    <t>TORRES SANGRE TORO RESER 75</t>
  </si>
  <si>
    <t>TORRES SANGRE TORO ORIGINAL</t>
  </si>
  <si>
    <t>TORRES GRAN CORONA RED 75</t>
  </si>
  <si>
    <t>TORRES FAMILIA PURGATORI</t>
  </si>
  <si>
    <t>TORRES ALTOS IBERICO CRIANZA</t>
  </si>
  <si>
    <t>TORRES LA CARBONERA -PISADAS</t>
  </si>
  <si>
    <t>TORRES SELECCION TORRES CELEST</t>
  </si>
  <si>
    <t>TORRES S.DIGNA CABER.SAUV.RSVA</t>
  </si>
  <si>
    <t>TORRES S.VALENTIN PARELLADA 75</t>
  </si>
  <si>
    <t>TORRES MARIMAR PINOT N.MARGARI</t>
  </si>
  <si>
    <t>TORRES MARIMAR CHARDON.MIGUEL</t>
  </si>
  <si>
    <t>ZONIN VELLUTO APPAS ROSSO 75</t>
  </si>
  <si>
    <t>ZONIN SOAVE CLASSICO 75</t>
  </si>
  <si>
    <t>ZONIN PINOT GRIGIO  FRIULI</t>
  </si>
  <si>
    <t>ZONIN VALPOLICELLA CLASSICO 75</t>
  </si>
  <si>
    <t>ZONIN PROSECCO ROSE MILL  0,75</t>
  </si>
  <si>
    <t>ZONIN PROSECCO 1,5</t>
  </si>
  <si>
    <t>ZONIN PROSECCO PRESTIGE 1821</t>
  </si>
  <si>
    <t>ZONIN PROSECCO DEMISEC ICE 75</t>
  </si>
  <si>
    <t>ZONIN PROSECCO BIO ORGAN 0,75</t>
  </si>
  <si>
    <t>ZONIN ASTI  0,75</t>
  </si>
  <si>
    <t>ZONIN SPUM GRAN CUVEE 0,75</t>
  </si>
  <si>
    <t>ZONIN MERLOT VENTI TERRE 0,75</t>
  </si>
  <si>
    <t>ZONIN CABERNET VENTI TERRE</t>
  </si>
  <si>
    <t>BASANOTTO LIQUORE 70/25</t>
  </si>
  <si>
    <t>RIVETTI ROSATO</t>
  </si>
  <si>
    <t>SAN MICHELE GEWURZTRAMINER</t>
  </si>
  <si>
    <t>SAN MICHELE MOSCATO GIALLO</t>
  </si>
  <si>
    <t>PELLEGRINI FALKENSTEIN RIESLIN</t>
  </si>
  <si>
    <t>LUNGAROTTI TORREGIANO PINO1,5</t>
  </si>
  <si>
    <t>ANTINORI S.CRISTINA 1,5 MAESTR</t>
  </si>
  <si>
    <t>DILMOOR CURACAO HURRICANE 70</t>
  </si>
  <si>
    <t>BUFFALO TRACE 1LT 45</t>
  </si>
  <si>
    <t>BOMBAY SAPPHIRE GIN 0,70/42</t>
  </si>
  <si>
    <t>CHIVAS REGAL 13Y 0,70/40 AMERICAN RYE</t>
  </si>
  <si>
    <t>CHIVAS REGAL 13Y 0,70/40 OLOROSO SHERRY</t>
  </si>
  <si>
    <t>GLEN SCOTIA HARBOUR 0,70/40</t>
  </si>
  <si>
    <t>GLEN FARCLAS HERITAGE 70/40</t>
  </si>
  <si>
    <t>SINGLETON DUFFTOWN TAIF 70/40</t>
  </si>
  <si>
    <t>SCAPEGRACE GOLD GIN  70/57</t>
  </si>
  <si>
    <t>DONNAFUGATA ISOLAN DOLCEGABBA</t>
  </si>
  <si>
    <t>DONNAFUGATA CUORLAV DOLCEGABBA</t>
  </si>
  <si>
    <t>GR.BERTA PAOLO COF 70/43</t>
  </si>
  <si>
    <t>GR.BERTA MAGIA COF 70/43</t>
  </si>
  <si>
    <t>GR.BERTA TRE SOLI COF 70/43</t>
  </si>
  <si>
    <t>GR.BERTA BRIC GAIAN COF 70/43</t>
  </si>
  <si>
    <t>GR.BERTA CASALOTTO COF 70/43</t>
  </si>
  <si>
    <t>GR.BERTA ASSORT 20 CL/40 GR</t>
  </si>
  <si>
    <t>GR.BERTA VALDAVI 70/40</t>
  </si>
  <si>
    <t>GR.BERTA NIBBIO 70/40</t>
  </si>
  <si>
    <t>GR.BERTA GIULIA INVECCH 70/40</t>
  </si>
  <si>
    <t>GR.BERTA SANTANTONE INV 70/40</t>
  </si>
  <si>
    <t>GR.BERTA L ANGELO INVEC 70/40</t>
  </si>
  <si>
    <t>GR.BERTA UNICA 0,50/43</t>
  </si>
  <si>
    <t>GR.BERTA VILLAPRATO AST 1LT 40</t>
  </si>
  <si>
    <t>GR.BERTA MONTEACUTO LATT 70/42</t>
  </si>
  <si>
    <t>GR.BERTA OLTRE IL VALLO 70/43</t>
  </si>
  <si>
    <t>BERTA LIQUORE LIQUIRIZIA 70/25 DI NERO</t>
  </si>
  <si>
    <t>BERTA AMARETTO 70/28</t>
  </si>
  <si>
    <t>BASSETERRE 1995 70/58,2</t>
  </si>
  <si>
    <t>BRUGAL SIGLO DE ORO 70/40</t>
  </si>
  <si>
    <t>BIELLE VIEUX 0,50/42</t>
  </si>
  <si>
    <t>BIELLE AGRICOLE VIEUX 70/57,3</t>
  </si>
  <si>
    <t>MONIN LIQUORI ASSORT 70/20</t>
  </si>
  <si>
    <t>VALE ROYAL 2006 70/62,5</t>
  </si>
  <si>
    <t>MONYMUSK  EMB 14Y 70/69,7</t>
  </si>
  <si>
    <t>MONYMUSK  EMB COFANETTO 2 BT</t>
  </si>
  <si>
    <t>EL DORADO COLLEC ALBION 70/60,</t>
  </si>
  <si>
    <t>CORVEZZO MOSCATO SPUMANTE</t>
  </si>
  <si>
    <t>CORMONS COLLIO CABERNET</t>
  </si>
  <si>
    <t>CORMONS COLLIO PINOT NERO</t>
  </si>
  <si>
    <t>CAMBRIDGE TRUFFLE GIN 70/42</t>
  </si>
  <si>
    <t>BREWDOG LONEWOLF GIN 70/40</t>
  </si>
  <si>
    <t>BREWDOG LONEWOLF GIN ASS 70/40</t>
  </si>
  <si>
    <t>GRETCHEN GIN  70/44</t>
  </si>
  <si>
    <t>SYLVIUS GIN 70/45</t>
  </si>
  <si>
    <t>QUAGLIA LIQ. ZAFFERANO 70/30</t>
  </si>
  <si>
    <t>BERTA ROSOLIO 70/25</t>
  </si>
  <si>
    <t>HOFSTAETTER GEWURZTRAMINER KOLBENHOFFER</t>
  </si>
  <si>
    <t>CANONICA CERRETTO SANDIAVOLO</t>
  </si>
  <si>
    <t>FRANCHETTI ROSSO TOSCANA CUPOL</t>
  </si>
  <si>
    <t>CHAMP.IRROY ROSE</t>
  </si>
  <si>
    <t>ACROBATE GIN 70/44</t>
  </si>
  <si>
    <t>VIETTI MOSCATO ASTI</t>
  </si>
  <si>
    <t>FRANCHETTI PASSOROSSO ETNA</t>
  </si>
  <si>
    <t>FRANCHETTI PASSOBIANCO T.SICIL</t>
  </si>
  <si>
    <t>HOFSTAETTER CHARDONNAY</t>
  </si>
  <si>
    <t>HOFSTAETTER MULLER THURGAU</t>
  </si>
  <si>
    <t>BOMBARDINO 0,70/19</t>
  </si>
  <si>
    <t>GARDEN SWIFT DRY GIN 50/47</t>
  </si>
  <si>
    <t>NATION RUM ENMORE 12Y,50/57,6</t>
  </si>
  <si>
    <t>VECC.ROM.ET.NERA 1 lt 38gr</t>
  </si>
  <si>
    <t>GENEROUS GIN PURPLE 70/44</t>
  </si>
  <si>
    <t>DAMOISEAU XO AGED 70/42</t>
  </si>
  <si>
    <t>DAMOISEAU VUX CONCORDIA70/40</t>
  </si>
  <si>
    <t>DAMOISEAU MILLES. 70/66,9</t>
  </si>
  <si>
    <t>TWIN FIN RUM 70/38</t>
  </si>
  <si>
    <t>ANSELMET LA TOUCHE ROUGE</t>
  </si>
  <si>
    <t>NATION RUM CARONI 23Y,50/55,4</t>
  </si>
  <si>
    <t>NATION RUM VERSAILLES 30Y,50/5</t>
  </si>
  <si>
    <t>MILLONARIO RON 10Y CINQU 70/50</t>
  </si>
  <si>
    <t>CHATEAU DU BREUIL 70/40</t>
  </si>
  <si>
    <t>CHATEAU DU BREUIL 8Y 70/40</t>
  </si>
  <si>
    <t>XORIGUER MAHON GIN 70/38</t>
  </si>
  <si>
    <t>LAPHROAIG FOUR OAK  1LT 40</t>
  </si>
  <si>
    <t>GLEN SCALAN 4,5/40</t>
  </si>
  <si>
    <t>AKORI CHERRY BLOSSOM 70/40</t>
  </si>
  <si>
    <t>BOBBY'S GIN 70/42</t>
  </si>
  <si>
    <t>FIRESTARTER GIN 70/40</t>
  </si>
  <si>
    <t>TANQUERAY BLKCURRANT 0,70/41,3</t>
  </si>
  <si>
    <t>1800 ANEJO 70/38</t>
  </si>
  <si>
    <t>ZLATOGOR VODKA BLACK 70/40 AK47</t>
  </si>
  <si>
    <t>ZLATOGOR VODKA GOLD 70/40 AK47</t>
  </si>
  <si>
    <t>AKASHI BLUE 70/40</t>
  </si>
  <si>
    <t>ABSINTHE ABYSSE  70/60</t>
  </si>
  <si>
    <t>1800 TEQ BLANCO/SILVER 70/38</t>
  </si>
  <si>
    <t>1800 REPOSADO  70/38</t>
  </si>
  <si>
    <t>KIRKER &amp; GREER SHAMROCK 70/43</t>
  </si>
  <si>
    <t>BOWSAW BOURBON 70/43</t>
  </si>
  <si>
    <t>PAILLARD EXTRA BRUT 75</t>
  </si>
  <si>
    <t>PAILLARD EXTRA BRUT ROSE 75</t>
  </si>
  <si>
    <t>PAILLARD EXTRA BRUT BLANCDEBLA</t>
  </si>
  <si>
    <t>PIO CESARE BAROLO COM.SERRAALB</t>
  </si>
  <si>
    <t>BANFI BOLGHERI ROSSO ASKA</t>
  </si>
  <si>
    <t>BANFI BRUNELLO MARRUCHETO 75</t>
  </si>
  <si>
    <t>BANFI BRUNELLO MARRUCHETO 1,5</t>
  </si>
  <si>
    <t>BANFI CONF 3 BT VL 38921</t>
  </si>
  <si>
    <t>BANFI CONF 3 BT VL 301921</t>
  </si>
  <si>
    <t>BANFI CONF 3 BT VM 20L21</t>
  </si>
  <si>
    <t>BANFI CONF 3 BT VL 301621</t>
  </si>
  <si>
    <t>NEROLI GIN 70/46</t>
  </si>
  <si>
    <t>BEENLEIGH 15Y 70/59</t>
  </si>
  <si>
    <t>BEENLEIGH 5Y 70/59</t>
  </si>
  <si>
    <t>ANSELMET NIX NIVIS</t>
  </si>
  <si>
    <t>ANSELMET PINOT GRIGIO</t>
  </si>
  <si>
    <t>POLI VTH  GRAN BASSANO R/B 75</t>
  </si>
  <si>
    <t>DON CALICHE 70/40</t>
  </si>
  <si>
    <t>FOURSQUARE SPICY 70/37,5</t>
  </si>
  <si>
    <t>CED LIQUORI C/FRUTTA ASS 70/32</t>
  </si>
  <si>
    <t>BANFI CONF 3 BT VL 301721</t>
  </si>
  <si>
    <t>BANFI CONF 2 BT VL 29621</t>
  </si>
  <si>
    <t>CONTERNO BAROLO ARIONE</t>
  </si>
  <si>
    <t>SKYY VODKA 0,70 40</t>
  </si>
  <si>
    <t>TASCA LEONE D'ALMERITA 1,5</t>
  </si>
  <si>
    <t>TASCA CHARDONNAY 1,5</t>
  </si>
  <si>
    <t>TASCA SALLIER MADAMAROSE' 1,5</t>
  </si>
  <si>
    <t>TASCA SALLIER LA MONACA</t>
  </si>
  <si>
    <t>ORSOGNA PASSERINA</t>
  </si>
  <si>
    <t>ORSOGNA PECORINO</t>
  </si>
  <si>
    <t>ORSOGNA TRABBIANO ABRUZZO</t>
  </si>
  <si>
    <t>ORSOGNA CHARDONNAY SAUVIGNON</t>
  </si>
  <si>
    <t>ORSOGNA PRIMITIVO</t>
  </si>
  <si>
    <t>ORSOGNA MONTEPULCIANO ABRUZZO</t>
  </si>
  <si>
    <t>ORSOGNA NERO AVOLA</t>
  </si>
  <si>
    <t>NORMINDIA 70/41,4</t>
  </si>
  <si>
    <t>PUERTO INDIAS CLASSIC 70/37,5</t>
  </si>
  <si>
    <t>PUERTO INDIAS STRAWBE 70/37,5</t>
  </si>
  <si>
    <t>CORRALEJO TEQ.ANEJO 70/38</t>
  </si>
  <si>
    <t>NEMIROFF ORIGINAL 1/1 40</t>
  </si>
  <si>
    <t>MOM GIN ASS 70/37,5</t>
  </si>
  <si>
    <t>BLOOM GIN 1/1  40</t>
  </si>
  <si>
    <t>FRESCOB.AUREA 1,5</t>
  </si>
  <si>
    <t>JACK DANIEL'S 1905 LEGACY1L/43</t>
  </si>
  <si>
    <t>TORRES 10Y 0,70 38</t>
  </si>
  <si>
    <t>BOMBAY SAPPHIRE GIN 1lt 41gr</t>
  </si>
  <si>
    <t>CONDE DE OSBORNE GR.RES.70/40,</t>
  </si>
  <si>
    <t>CENTENARIO FUNDACI. 20Y 70/40</t>
  </si>
  <si>
    <t>GLEN DRONACH PEATED 70/48</t>
  </si>
  <si>
    <t>MACALLAN 12Y TRIPLE CASK 70/40</t>
  </si>
  <si>
    <t>RUFFINO BOOM BOOM SYRAH</t>
  </si>
  <si>
    <t>RUFFINO EVE CHARDONNAY</t>
  </si>
  <si>
    <t>RUFFINO KUNG FU  RIESLING 1,5</t>
  </si>
  <si>
    <t>RUFFINO RIS.DUCALE 1,5</t>
  </si>
  <si>
    <t>RUFFINO RIS.DUCALE ORO grselez</t>
  </si>
  <si>
    <t>RUFFINO MODUS TOSCANA PRIMO</t>
  </si>
  <si>
    <t>RUFFINO MONDAVI MALBEC 0,75</t>
  </si>
  <si>
    <t>RUFFINO MORELLINO ROSSO MARTE</t>
  </si>
  <si>
    <t>GRAPPA RUFFINO BOLGHERI 70/42</t>
  </si>
  <si>
    <t>GRAPPA RUFFINO BRUNELLO 70/42</t>
  </si>
  <si>
    <t>COMPASS BOX PEAT MONST.70/46</t>
  </si>
  <si>
    <t>CLAIRIN SAJOUS 7recolte70/56,5</t>
  </si>
  <si>
    <t>GR.BONOLLO LIGNEUM PROS/MOSC 70/42</t>
  </si>
  <si>
    <t>GR.BONOLLO LIGNEUM MIELE 70/40</t>
  </si>
  <si>
    <t>GR.BONOLLO CUVEE GR RES.70/42</t>
  </si>
  <si>
    <t>GR.BONOLLO BOHEMIA CESARE50/43</t>
  </si>
  <si>
    <t>GR.BONOLLO CONF CASQUES 2x,100</t>
  </si>
  <si>
    <t>GR.BONOLLO CONF DADI</t>
  </si>
  <si>
    <t>GR.BONOLLO DIAMANTE 70/42</t>
  </si>
  <si>
    <t>GR.BONOLLO ALBERO 3 LT/42</t>
  </si>
  <si>
    <t>GR.BONOLLO MAXI OF 4LT/42</t>
  </si>
  <si>
    <t>BONOLLO LIQUORE LIQUIRICE70/24</t>
  </si>
  <si>
    <t>BONOLLO DORANGE 70/40</t>
  </si>
  <si>
    <t>BONOLLO MIRTILLO 70/30</t>
  </si>
  <si>
    <t>BERTANI CATULLO VALPOL RIPASSO</t>
  </si>
  <si>
    <t>BERTANI SOAVE</t>
  </si>
  <si>
    <t>BERTANI ROSSO SECCO</t>
  </si>
  <si>
    <t>BERTANI RECIOTO</t>
  </si>
  <si>
    <t>BERTANI VERDICCHIO CAST.JESI</t>
  </si>
  <si>
    <t>FELLINE PMD PRIMITOVO MANDU</t>
  </si>
  <si>
    <t>FELLINE SUM SALENTO</t>
  </si>
  <si>
    <t>FELLINE PIETRALUNA NEGR</t>
  </si>
  <si>
    <t>FELLINE DUNICO</t>
  </si>
  <si>
    <t>BONOLLO CONF CHOCOTASTE 1 SIGARO+1 MIGNON 5 CL</t>
  </si>
  <si>
    <t>QUAGLIA LIQ.BERGAMOTTO 70/35</t>
  </si>
  <si>
    <t>QUAGLIA LIQ. CHINOTTO 70/35</t>
  </si>
  <si>
    <t>QUAGLIA LIQ. SAMBUCO 70/20</t>
  </si>
  <si>
    <t>EXTRA VIRGIN 0,70/44 TAGGIASCO</t>
  </si>
  <si>
    <t>ANTIN.CONF.3 BOTT PR0422030001 2 BARB+1 BANSELLA</t>
  </si>
  <si>
    <t>ANTIN.CONF.3 BOTT TR0521030001 1CHARD+1PRIM+1NEGRAM</t>
  </si>
  <si>
    <t>ANTIN.CONF.3 BT AN0121030001 1PEPP+1VILLA RIS+1VILLA</t>
  </si>
  <si>
    <t>SCHIOPETTO RIBOLLA GIALLA</t>
  </si>
  <si>
    <t>SCHIOPETTO MALVASIA</t>
  </si>
  <si>
    <t>SCHIOPETTO PINOT BIANCO</t>
  </si>
  <si>
    <t>SCHIOPETTO VENEZIA GIULIA 1,5</t>
  </si>
  <si>
    <t>BARCELO PLATINUM 0,70 40</t>
  </si>
  <si>
    <t>PICO MACCARIO GAVI 1,5</t>
  </si>
  <si>
    <t>PICO MACCARIO PIEM.ROSATO BRU 1.5</t>
  </si>
  <si>
    <t>PICO MACCARIO BARBARESCO 1,5</t>
  </si>
  <si>
    <t>PICO MACCARIO CONF 3 BOTT BARBERA+VIOGNIER+ROSATO</t>
  </si>
  <si>
    <t>PICO MACCARIO CONF 2 BOTT+GREM</t>
  </si>
  <si>
    <t>FERRARI PERLE' BIANCO</t>
  </si>
  <si>
    <t>FERRARI PERLE' ROSE'</t>
  </si>
  <si>
    <t>FERRARI PIETRAGRANDE</t>
  </si>
  <si>
    <t>DILMOOR CR.LIMONC.CARDEA50/17</t>
  </si>
  <si>
    <t>CHAMP.BILLECART NATURE</t>
  </si>
  <si>
    <t>CHAMP.BILLECART RESERVE</t>
  </si>
  <si>
    <t>CHAMP.DELAMOTTE ROSE</t>
  </si>
  <si>
    <t>CHAMP.DELAMOTTE 1,5</t>
  </si>
  <si>
    <t>CHAMP.DELAMOTTE</t>
  </si>
  <si>
    <t>CHAMP.DELAMOTTE BLANCdeBLANC</t>
  </si>
  <si>
    <t>OH MY GIN ZUSY 0,500/45</t>
  </si>
  <si>
    <t>EL BRUJO RUM 70/40</t>
  </si>
  <si>
    <t>ZAKA RUM GOLD MARTINIQUE 70/42</t>
  </si>
  <si>
    <t>BELLAVISTA BRUT (ALMA) ROSE</t>
  </si>
  <si>
    <t>TEQ.PATRON REPOSADO 1/1 40</t>
  </si>
  <si>
    <t>CHAMP.MOET CHANDON GR.VINTAGE</t>
  </si>
  <si>
    <t>HENNESSY XXO 1LT 40</t>
  </si>
  <si>
    <t>CHAMP.GOBILLARD BLANCdeBLANC</t>
  </si>
  <si>
    <t>CHAMP.GOBILLARD VINTAGE 0,75</t>
  </si>
  <si>
    <t>CHAMP.GOBILLARD ROSE 0,75</t>
  </si>
  <si>
    <t>SCHIOPETTO FRIULANO</t>
  </si>
  <si>
    <t>SCHIOPETTO PINOT GRIGIO</t>
  </si>
  <si>
    <t>SCHIOPETTO RIVAROSSA</t>
  </si>
  <si>
    <t>ANTINORI SOLAIA 1,5</t>
  </si>
  <si>
    <t>ANTINORI BARBARESCO 1,5 PRUNOTTO</t>
  </si>
  <si>
    <t>ANTINORI VINSANTO ,375</t>
  </si>
  <si>
    <t>ANTINORI NEPRICA PRIMITIVO 1,5</t>
  </si>
  <si>
    <t>OPUS ONE VAPA VALLEY ROUGE</t>
  </si>
  <si>
    <t>FABRIZII LIMONC.S.STEFANO 70/3</t>
  </si>
  <si>
    <t>NOMAD OUTLAND W. 70/41,3</t>
  </si>
  <si>
    <t>OSBORNE PEDRO XIMENEZ ,75/17</t>
  </si>
  <si>
    <t>DRUMSHANBO GIN ,70/43</t>
  </si>
  <si>
    <t>PIXIE TEARS GIN 0,50/40</t>
  </si>
  <si>
    <t>MERMAID PINK  GIN 0,70/38</t>
  </si>
  <si>
    <t>TANQUERAY TEN GRAPEFR 1/1 45,3</t>
  </si>
  <si>
    <t>HAVANA RHUM VERDE 0,70 35gr.</t>
  </si>
  <si>
    <t>GLEN GARIOCH 17Y 70/50,8</t>
  </si>
  <si>
    <t>JACK DANIEL'S TRAVELS  0,50/53</t>
  </si>
  <si>
    <t>FABRIZII GIN RUSAGNI 70/35</t>
  </si>
  <si>
    <t>FABRIZII AMARO 70/35</t>
  </si>
  <si>
    <t>PEAKY CREAM LIQUOR  70/17</t>
  </si>
  <si>
    <t>ABSINTHE CZECH FAIRY 0,70/70</t>
  </si>
  <si>
    <t>GREY GOOSE AROMAT 1LT  40</t>
  </si>
  <si>
    <t>GREY GOOSE VODKA 1,5/40 LUMIN</t>
  </si>
  <si>
    <t>BOWMORE N. 1  0,70/40</t>
  </si>
  <si>
    <t>GLEN MORANGIE 14Y ELEMEN.1L43</t>
  </si>
  <si>
    <t>GLEN MORANGIE 16Y TRIBUT.1L43</t>
  </si>
  <si>
    <t>JOHN POWER W. 70/40</t>
  </si>
  <si>
    <t>GAJA SPERSS BAROLO 75</t>
  </si>
  <si>
    <t>ELEPHANT GIN ORANGE 0,50/40</t>
  </si>
  <si>
    <t>PIERO GIN 70/42 PERSONALIZABIL</t>
  </si>
  <si>
    <t>LEDAIG 12 0,70/43</t>
  </si>
  <si>
    <t>CAOL ILA 13Y 0,70/43</t>
  </si>
  <si>
    <t>AULTMORE 10Y 70/43</t>
  </si>
  <si>
    <t>MILTONDUFF 10Y 70/43</t>
  </si>
  <si>
    <t>TOMATIN 2009 DISCOVERY  70/43</t>
  </si>
  <si>
    <t>POLI W. SEGRETARIO STATO 70/43</t>
  </si>
  <si>
    <t>DIPLOMATICO SELECC FAMIL70/43</t>
  </si>
  <si>
    <t>GENEVER OTENBA GIN 0,500/40</t>
  </si>
  <si>
    <t>CHAMP.PIPER HEIDSIEK ESSENTIEL</t>
  </si>
  <si>
    <t>CHAMP.PIPER HEIDSIEK ESSENTIEL BLANC DE BLANC</t>
  </si>
  <si>
    <t>CHAMP.PIPER HEIDSIEK ROSE</t>
  </si>
  <si>
    <t>CHAMP.BARON DE ROTHSCHILD</t>
  </si>
  <si>
    <t>GRAPPA LF LIMOUSIN 70/42,5</t>
  </si>
  <si>
    <t>GRAPPA LF LIMOUSIN 2 LT /42,5</t>
  </si>
  <si>
    <t>CHAMP.PIPER HEIDSIEK VINTAGE</t>
  </si>
  <si>
    <t>COCA BUTON 0,70/36,5</t>
  </si>
  <si>
    <t>CHAMP.LAUR.PERRIER ROSE BUTTER</t>
  </si>
  <si>
    <t>CHAMP.LAUR.PERRIER BLANCdeBLAN</t>
  </si>
  <si>
    <t>CHAMP.LAUR.PERRIER MILLESIMEE</t>
  </si>
  <si>
    <t>FRESCOB.CONF.NIPOZZANO RISERVA NI751803C001 3 BT</t>
  </si>
  <si>
    <t>GENEPY DEALP VALLE SUSA 70/35</t>
  </si>
  <si>
    <t>DEALP GIN BOTANIQUE ALPINE70/4</t>
  </si>
  <si>
    <t>GRAPPA DEALP ASS.FIASCH.0,100</t>
  </si>
  <si>
    <t>BERLUCCHI 61 0,75  extra brut</t>
  </si>
  <si>
    <t>BERLUCCHI 61 1,5  extra brut</t>
  </si>
  <si>
    <t>BERLUCCHI RUIT HORA BOLGHERI CACCIA AL PIANO BOLGHERI</t>
  </si>
  <si>
    <t>BERLUCCHI GROTTAIA VERMENTINO</t>
  </si>
  <si>
    <t>BERLUCCHI GROTTAIA ROSSO</t>
  </si>
  <si>
    <t>GUALTIERI PIGATO</t>
  </si>
  <si>
    <t>GUALTIERI VERMENTINO</t>
  </si>
  <si>
    <t>RUFFINO VELVET DEVIL MERLOT</t>
  </si>
  <si>
    <t>PIERO GIN CONFEZIONE 70/42</t>
  </si>
  <si>
    <t>GR.BONOLLO ALBERO C/CIOCCOLATO</t>
  </si>
  <si>
    <t>GR.BONOLLO ANNI D'ORO 0,35/42</t>
  </si>
  <si>
    <t>GR.BONOLLO SET UVA 35/40</t>
  </si>
  <si>
    <t>GR.BONOLLO TULIPANO CL 5/40</t>
  </si>
  <si>
    <t>GR.BONOLLO ELEFANTE 0,500/40</t>
  </si>
  <si>
    <t>GR.BONOLLO TIMONE 0,500/40</t>
  </si>
  <si>
    <t>GR.BONOLLO COCCODR 0,200/40</t>
  </si>
  <si>
    <t>GR.BONOLLO VIOLINO 0,200/40</t>
  </si>
  <si>
    <t>GR.BONOLLO EMOZIONE 0,200/40</t>
  </si>
  <si>
    <t>GR.BONOLLO DOPPIETTA 0,500/42</t>
  </si>
  <si>
    <t>GR.BONOLLO DAMA PEDINE 70/40</t>
  </si>
  <si>
    <t>SANTERO GLAM 0,75</t>
  </si>
  <si>
    <t>CHAMP.LEROY BLANC DE NOIRS</t>
  </si>
  <si>
    <t>ZONIN VERNACCIA GENTILESCA SUP</t>
  </si>
  <si>
    <t>CHAMP.BARON DE ROTHSCHILD ROSE</t>
  </si>
  <si>
    <t>CHAMP.BARON DE ROTHSC.BLdeBL.</t>
  </si>
  <si>
    <t>CHAMP.THIENOT MILLESIME</t>
  </si>
  <si>
    <t>CHAMP.THIENOT BRUT</t>
  </si>
  <si>
    <t>CHAMP.PASCAL DOQUET</t>
  </si>
  <si>
    <t>BEENLEIGH BARREL AGED 70/40</t>
  </si>
  <si>
    <t>WORTHY PARK ESTATE 70/45</t>
  </si>
  <si>
    <t>GLEN ROTHES 13Y 70/46,6</t>
  </si>
  <si>
    <t>STAUNING CURIOUS 0,50/43</t>
  </si>
  <si>
    <t>STAUNING BASTARD 70/46,3</t>
  </si>
  <si>
    <t>MONTE ALBAN 70/40</t>
  </si>
  <si>
    <t>LOS DANZANTES ESPADIN 70/40</t>
  </si>
  <si>
    <t>HIGHLAND PARK CASK STRE70/63,3</t>
  </si>
  <si>
    <t>BALVENIE 14Y WEEKofPEAT70/48,3</t>
  </si>
  <si>
    <t>KRANEBET BOTANIC 70/40</t>
  </si>
  <si>
    <t>KRANEBET BOTANIC CONFEZ SPEC</t>
  </si>
  <si>
    <t>LIBERATION RHUM INTEGR 0,70/58</t>
  </si>
  <si>
    <t>VIEUX SAJOUS 4Y 70/56,7</t>
  </si>
  <si>
    <t>SELECT 1/1 17,5</t>
  </si>
  <si>
    <t>MONACI CHARA' TERRA D'OTRANTO</t>
  </si>
  <si>
    <t>GRAPPA NARDINI RISERVA 1,5</t>
  </si>
  <si>
    <t>LIMONCELLO PIEMME 0,70 32</t>
  </si>
  <si>
    <t>LIMONCELLO PIEMME 0,50 32</t>
  </si>
  <si>
    <t>CHIARLO BAROLO CEREQUIO 1,5</t>
  </si>
  <si>
    <t>BLACK TEARS RUM  70/40</t>
  </si>
  <si>
    <t>TOMINTOUL 14Y 70/46</t>
  </si>
  <si>
    <t>VENTO GIN 050/43</t>
  </si>
  <si>
    <t>SAKE MATSU JUNMAI 0,75/65</t>
  </si>
  <si>
    <t>CARDHU 14Y 70/55,5</t>
  </si>
  <si>
    <t>LAGAVULLIN 12Y 70/56,5 COLLEZ.</t>
  </si>
  <si>
    <t>LAGAVULLIN 26Y 70/44,2</t>
  </si>
  <si>
    <t>MORTLACH 13Y 70/55,9</t>
  </si>
  <si>
    <t>OBAN 12Y 0,70 56,2</t>
  </si>
  <si>
    <t>ROYAL LOCHNAGAR 16Y 70/57,5</t>
  </si>
  <si>
    <t>TALISKER 8Y COLLEZ 70/59,7</t>
  </si>
  <si>
    <t>SINGLETON 19Y 70/54,6</t>
  </si>
  <si>
    <t>MANNOCHMORE 10Y 0,70/56 2008</t>
  </si>
  <si>
    <t>MEZCAL AMORES VERDE 70/42</t>
  </si>
  <si>
    <t>MARTIN MILLER WINTERFU 0,70/40</t>
  </si>
  <si>
    <t>DOORLY'S XO 70/43</t>
  </si>
  <si>
    <t>SEALE'S RUM 10Y 70/46</t>
  </si>
  <si>
    <t>TULLIBARDINE 15Y 0,70/43</t>
  </si>
  <si>
    <t>TULLIBARDINE 25Y 0,70/43</t>
  </si>
  <si>
    <t>GLEN TAUCHERS 10Y 70/46</t>
  </si>
  <si>
    <t>HATOZAKI KAIKYO BLEND 70/46</t>
  </si>
  <si>
    <t>BANFI BRUNELLO MONTALCINO 1,5</t>
  </si>
  <si>
    <t>BANFI POGGIO ALLE MURA ROSSO</t>
  </si>
  <si>
    <t>RUFFINO IL DUCALE 0,75</t>
  </si>
  <si>
    <t>RUFFINO ROSATELLO VENETO 0,75</t>
  </si>
  <si>
    <t>GAGLIARDO BARBERA SUP MADAMA</t>
  </si>
  <si>
    <t>BENRIACH BIRNIE MOSS PTD,70/48</t>
  </si>
  <si>
    <t>KURAYOSHI 12Y 70/43</t>
  </si>
  <si>
    <t>KARLSBADER BECHEROVKA 70/38</t>
  </si>
  <si>
    <t>ABERFELDY 12Y 1 LT 40</t>
  </si>
  <si>
    <t>ABERFELDY 21Y 70/40</t>
  </si>
  <si>
    <t>BENRIACH 24Y marsala 0,70/51,8</t>
  </si>
  <si>
    <t>PORT CHARLOTTE 2010  70/55,1</t>
  </si>
  <si>
    <t>BELVEDERE LAKE BARTEZEK 70/40</t>
  </si>
  <si>
    <t>PANDA GIN 50/40</t>
  </si>
  <si>
    <t>SMOKEHEAD HIGT VOLTAGE 0,70/58</t>
  </si>
  <si>
    <t>SPEYBURN 15Y 70/46</t>
  </si>
  <si>
    <t>SPEYBURN 18Y 70/46</t>
  </si>
  <si>
    <t>TOMATIN 21Y 70/46</t>
  </si>
  <si>
    <t>DALMORE THE QUARTET 1/1 41,5</t>
  </si>
  <si>
    <t>ISLE OF JURA REDWINE CAS 70/40</t>
  </si>
  <si>
    <t>ISLE OF JURA WINTER ED. 70/40</t>
  </si>
  <si>
    <t>GLEN LIVET 12Y LIC.DREAM 70/48</t>
  </si>
  <si>
    <t>J.WALKER BLU GHOST PIT 70/43,8</t>
  </si>
  <si>
    <t>DIPLOMATICO N.2 BARBET 70/47</t>
  </si>
  <si>
    <t>EMPEROR VODKA  70/40</t>
  </si>
  <si>
    <t>TEQ.PADRE AZUL ANEJO 70/40</t>
  </si>
  <si>
    <t>GLEN MORANGIE 12Y ACCORD.1L43</t>
  </si>
  <si>
    <t>PIO CESARE BAROLO MOSCONI 0,75</t>
  </si>
  <si>
    <t>FLORIO OXYDIA ZIBIBBO 75</t>
  </si>
  <si>
    <t>MARE GIN CAPRI 0,70/42,7</t>
  </si>
  <si>
    <t>MARE GIN CAPRI 1LT 42,7</t>
  </si>
  <si>
    <t>KURAYOSHI  70/43</t>
  </si>
  <si>
    <t>BELLAVISTA ALMATERRA</t>
  </si>
  <si>
    <t>BRAIDA BRICCO BIGOTTA BARBERA</t>
  </si>
  <si>
    <t>NEGRI SASSELLA VALTELL SUP</t>
  </si>
  <si>
    <t>NEGRI GRUMELLO VALTELLINA</t>
  </si>
  <si>
    <t>NEGRI GIUEN ROSSO</t>
  </si>
  <si>
    <t>ANTINORI CALAFURIA SALEN ROSE</t>
  </si>
  <si>
    <t>ANTINORI CALAFURIA SALENTO 1,5</t>
  </si>
  <si>
    <t>ANTINORI CARRUBO PRIMITIVO</t>
  </si>
  <si>
    <t>ANTINORI CARRUBO PRIMITIVO 1,5</t>
  </si>
  <si>
    <t>GAJA DOMAINE ILE PROVENCE ROSE</t>
  </si>
  <si>
    <t>MEUKOW ARIMA 70/40</t>
  </si>
  <si>
    <t>MEUKOW VSOP COPPER  70/40</t>
  </si>
  <si>
    <t>SILENT POOL GIN ROSE 0,70/43</t>
  </si>
  <si>
    <t>BELVEDERE HERITAGE 70/40</t>
  </si>
  <si>
    <t>BELVEDERE SMOG. FOREST 70/40</t>
  </si>
  <si>
    <t>ABUELO RUM 12Y TWO OAKS70/40</t>
  </si>
  <si>
    <t>GLEN FIDDICH 26Y COURN 70/43,8</t>
  </si>
  <si>
    <t>CAOL ILA 12Y DIST.EDIT.70/43</t>
  </si>
  <si>
    <t>GLEN KINCHIE 12Y DIST.ED.70/43</t>
  </si>
  <si>
    <t>OBAN DIST. EDITION 0,70 43</t>
  </si>
  <si>
    <t>KINOBI GIN K 46 70/46</t>
  </si>
  <si>
    <t>BLACKWELL RHUM 70/40</t>
  </si>
  <si>
    <t>HARDY LEGEND 70/40</t>
  </si>
  <si>
    <t>HARDY XO RARE 70/40</t>
  </si>
  <si>
    <t>HEAVEN'S DOOR BOURBON 70/42</t>
  </si>
  <si>
    <t>QUORUM 12Y 70/40</t>
  </si>
  <si>
    <t>QUORUM 15Y 70/40</t>
  </si>
  <si>
    <t>RON MIEL TOBACCO 1/1 22</t>
  </si>
  <si>
    <t>ROYAL BRAKLA 16Y 70/40</t>
  </si>
  <si>
    <t>SOBERANO BRANDY 70/36</t>
  </si>
  <si>
    <t>TAISTEAL BLENDED 70/40</t>
  </si>
  <si>
    <t>TAISTEAL SINGLE GRAIN 70/40</t>
  </si>
  <si>
    <t>TAISTEAL SINGLE MALT 70/40</t>
  </si>
  <si>
    <t>GLEN LIVET 13Y 0,70/40</t>
  </si>
  <si>
    <t>ANDRE RENARD  VS  70/40</t>
  </si>
  <si>
    <t>ANDRE RENARD  XO  70/40</t>
  </si>
  <si>
    <t>CLASE AZUL PLATA 70/40</t>
  </si>
  <si>
    <t>AU VODKA ASS.70/35,2</t>
  </si>
  <si>
    <t>CLASE AZUL REPOSADO 70/40</t>
  </si>
  <si>
    <t>GOYARD MARC DE CHAMP. 70/40</t>
  </si>
  <si>
    <t>GLEN DRONACH PORTWOOD 70/46</t>
  </si>
  <si>
    <t>GLEN DRONACH CASK BATC70/59,4</t>
  </si>
  <si>
    <t>KIRK&amp;SWEENEY RESERVA 70/40</t>
  </si>
  <si>
    <t>TOMATIN CU BOCAN 0,70 46</t>
  </si>
  <si>
    <t>NEGA FULO CACHACA 0,70 41,5</t>
  </si>
  <si>
    <t>GLEN FARCLAS 8Y 70/40</t>
  </si>
  <si>
    <t>MALTECO RON 15Y 70/40</t>
  </si>
  <si>
    <t>BELLUSSI MOSCATO DOLCE TRATTEN</t>
  </si>
  <si>
    <t>BELLUSSI BLANC DE NOIR</t>
  </si>
  <si>
    <t>BELLUSSI PROSECCO DOC ROSE'</t>
  </si>
  <si>
    <t>BELLUSSI BLANC DE NOIR 1,5</t>
  </si>
  <si>
    <t>BELLUSSI PROSECCO DOC ROSE'1,5</t>
  </si>
  <si>
    <t>CALDARO VIAL PINOT BIANCO 1,5</t>
  </si>
  <si>
    <t>GLEN TURRET TRIPLE WOOD,70/44</t>
  </si>
  <si>
    <t>GLEN TURRET 12Y 0,70/46</t>
  </si>
  <si>
    <t>GLEN TURRET 15Y 0,70/53</t>
  </si>
  <si>
    <t>GLEN TURRET 10Y  PEATSMOK70/50</t>
  </si>
  <si>
    <t>GLASGOW PEATED 0,50/46</t>
  </si>
  <si>
    <t>CHIARLO BARBARESCO REYNA</t>
  </si>
  <si>
    <t>HAVANA RHUM 7Y 3LT 40</t>
  </si>
  <si>
    <t>RAMO D'ORO 70/28</t>
  </si>
  <si>
    <t>APROSIO ROSSESE</t>
  </si>
  <si>
    <t>JACK DANIEL'S 70/40GUITAR/JBOX</t>
  </si>
  <si>
    <t>BELLIA MALBECH</t>
  </si>
  <si>
    <t>BELLIA CARMENERE</t>
  </si>
  <si>
    <t>BELLIA PINOT GRIGIO ROSATO</t>
  </si>
  <si>
    <t>BELLIA REFOSCO</t>
  </si>
  <si>
    <t>BELVEDERE  0,70/40</t>
  </si>
  <si>
    <t>RUSSIAN STANDARD GOLD 1/1 40</t>
  </si>
  <si>
    <t>OFFLEY PORTO ROSE 0,75</t>
  </si>
  <si>
    <t>OFFLEY PORTO B/R 0,75</t>
  </si>
  <si>
    <t>GLEN LIVET 12Y DOUBLEOAK70/40</t>
  </si>
  <si>
    <t>PRINC.CORLEONE NERKE GOLD</t>
  </si>
  <si>
    <t>PRINC.CORLEONE NERO AVOLA BIO</t>
  </si>
  <si>
    <t>PRINC.CORLEONE NERO AV.QUERCUS</t>
  </si>
  <si>
    <t>PRINC.CORLEONE SYRAH RIDENTE</t>
  </si>
  <si>
    <t>CENTENARIO 9Y 70/40</t>
  </si>
  <si>
    <t>DALMORE TRIO 1/1 40</t>
  </si>
  <si>
    <t>RUSSIAN STANDARD GOLD 0,70 40</t>
  </si>
  <si>
    <t>ABUELO RUM 12Y 70/37,5</t>
  </si>
  <si>
    <t>MONTERUCCO SANGUE DI GIUDA</t>
  </si>
  <si>
    <t>MONTERUCCO BUTTAFUOCO</t>
  </si>
  <si>
    <t>MONTERUCCO PINOT NERO</t>
  </si>
  <si>
    <t>MONTERUCCO BONARDA</t>
  </si>
  <si>
    <t>CHAMP.BILLECART CUVEE FRANCOIS</t>
  </si>
  <si>
    <t>CHAMP.BILLECART CUVEE ELISABET</t>
  </si>
  <si>
    <t>CHAMP.BILLECART SOUS BOIS</t>
  </si>
  <si>
    <t>BERLUCCHI 61 ROSE' 1,5 francia</t>
  </si>
  <si>
    <t>BERLUCCHI 61 SATEN 0,75 franci</t>
  </si>
  <si>
    <t>BERLUCCHI 61 NATURE MILL. 0,75</t>
  </si>
  <si>
    <t>BERLUCCHI 61 NATURE MILL. ROSE</t>
  </si>
  <si>
    <t>BERLUCCHI 61 NATURE BLdeBLANC</t>
  </si>
  <si>
    <t>BERLUCCHI PAL.LANA</t>
  </si>
  <si>
    <t>PAPALIN JAMAICA 7Y 70/57,18</t>
  </si>
  <si>
    <t>PAPALIN JAMAICA 7Y 70/47</t>
  </si>
  <si>
    <t>CASTELLO DI AMA CHIANTI CLASS</t>
  </si>
  <si>
    <t>CASTELLO DI AMA IL CHIUSO PINO</t>
  </si>
  <si>
    <t>CASTELLO DI AMA MONTEBUONI</t>
  </si>
  <si>
    <t>CARONI CASK STRENGHT  70/51,5</t>
  </si>
  <si>
    <t>LEVIATHAN 70/46</t>
  </si>
  <si>
    <t>BOULET DE CANON 70/46</t>
  </si>
  <si>
    <t>GENEROUS GIN AZUR 70/40</t>
  </si>
  <si>
    <t>SANTERO SPRITZ 1 LT</t>
  </si>
  <si>
    <t>SMOKEHEAD REBEL 0,70/46</t>
  </si>
  <si>
    <t>NATION RUM METICHO 70/40</t>
  </si>
  <si>
    <t>NATION RUM PANAMA 18Y 70/40</t>
  </si>
  <si>
    <t>TERRE BIANCHE DOLCEACQUA T.BIA</t>
  </si>
  <si>
    <t>CERETTO BARBARESCO BERNADOT</t>
  </si>
  <si>
    <t>CERETTO BAROLO BRUNATE 0,75</t>
  </si>
  <si>
    <t>CERETTO NEBBIOLO BERNARDINA</t>
  </si>
  <si>
    <t>CERETTO MONSORDO BIANCO 0,75</t>
  </si>
  <si>
    <t>CERETTO MONSORDO ROSSO 0,75</t>
  </si>
  <si>
    <t>CERETTO MONSORDO ROSSO 1,5</t>
  </si>
  <si>
    <t>CERETTO BARBERA PIANA 0,75</t>
  </si>
  <si>
    <t>ARGENTIERA BOLGHERI SUPERIORE</t>
  </si>
  <si>
    <t>ARGENTIERA VILLA DONORATICO</t>
  </si>
  <si>
    <t>ARGENTIERA POGGIO AI GINEPRI</t>
  </si>
  <si>
    <t>GRAPPA PETRA DIST VINACCE70/43</t>
  </si>
  <si>
    <t>PETRA HEBO ROSSO TOSCANA</t>
  </si>
  <si>
    <t>PETRA PETRA TOSCANA ROSSO</t>
  </si>
  <si>
    <t>PETRA QUERCEGOBBE</t>
  </si>
  <si>
    <t>MASI CAMPOFIORIN ROSSO</t>
  </si>
  <si>
    <t>MASI BONACOSTA VALPOLICELLA</t>
  </si>
  <si>
    <t>MASI VAIO ARMARON AMARONE</t>
  </si>
  <si>
    <t>MASI LEVARIE SOAVE</t>
  </si>
  <si>
    <t>LONDON DRY GIN N.1 0,70  43gr</t>
  </si>
  <si>
    <t>FETTERCAIRN 12Y 0,70 40</t>
  </si>
  <si>
    <t>KOVAL BOURBON 0,50/47</t>
  </si>
  <si>
    <t>BOTRAN ANEJO 18Y 70/40</t>
  </si>
  <si>
    <t>ST JAMES SERIE MAGNUM 70/45 15</t>
  </si>
  <si>
    <t>OUZO 7  1/1  40gr</t>
  </si>
  <si>
    <t>JODHPUR SPICY 70/43</t>
  </si>
  <si>
    <t>CRAFTER'S GIN 70/43</t>
  </si>
  <si>
    <t>ABERLOUR 10Y FOREST RES.70/40</t>
  </si>
  <si>
    <t>RICASOLI FEUDO DELLA TRAPPOLA</t>
  </si>
  <si>
    <t>RICASOLI ALBIA ROSE'</t>
  </si>
  <si>
    <t>CHAMP.HENRIOT SOUVERAIN</t>
  </si>
  <si>
    <t>KILCHOMAN SMALL BATCH 70/47,2</t>
  </si>
  <si>
    <t>COMP.VINO INSOGLIOCINGHIALE3lt</t>
  </si>
  <si>
    <t>NATURAE GIN FRUCTETUM 70/43</t>
  </si>
  <si>
    <t>CA DEL BOSCO VINTAGE COLLECT SATEN</t>
  </si>
  <si>
    <t>HAMPDEN ESTATE PAGOS 70/52</t>
  </si>
  <si>
    <t>GIACOSA BARBERESCO</t>
  </si>
  <si>
    <t>GIACOSA BAROLO FALLETTO RISERV ROCCHE</t>
  </si>
  <si>
    <t>BERLUCCHI ZILIANI DOSAGE ZERO</t>
  </si>
  <si>
    <t>CALDARO QUINTESSENZ MOSCATO 0.375</t>
  </si>
  <si>
    <t>CALDARO CARNED KERNER</t>
  </si>
  <si>
    <t>ARARAT 20Y 70/40</t>
  </si>
  <si>
    <t>CHOPIN VODKA 70/40</t>
  </si>
  <si>
    <t>TENJAKU BLENDED 70/40</t>
  </si>
  <si>
    <t>TORRES 15Y 0,70/40</t>
  </si>
  <si>
    <t>DEKUYPER PEACHTREE 1LT 20</t>
  </si>
  <si>
    <t>GLEN GRANT 12Y 70/43</t>
  </si>
  <si>
    <t>VIETTI COLLI TORTONESI TIMORAS</t>
  </si>
  <si>
    <t>ANTIQUARY 15Y 70/43</t>
  </si>
  <si>
    <t>JIM BEAM APPLE 0,70 32,5</t>
  </si>
  <si>
    <t>MARTIN MILLER SUMMERFU 0,70/40</t>
  </si>
  <si>
    <t>NATION RUM DEMERARA SOL.70/40</t>
  </si>
  <si>
    <t>NATION RUM PANAMA 10Y 70/40</t>
  </si>
  <si>
    <t>NATION RUM PERUANO 8Y 70/42</t>
  </si>
  <si>
    <t>NATION RUM GUATEMALA 70/40</t>
  </si>
  <si>
    <t>NATION RUM BARBADOS 8Y 70/40</t>
  </si>
  <si>
    <t>NATION RUM JAMAICA 5Y 70/50</t>
  </si>
  <si>
    <t>BELLAVISTA VITTORIO MORETT 1,5</t>
  </si>
  <si>
    <t>CONTADI BLANC 0,75</t>
  </si>
  <si>
    <t>GRAPPA MAROLO BARBARESCO 70/44</t>
  </si>
  <si>
    <t>BUSHMILL'S AMERICAN OAK 70/40</t>
  </si>
  <si>
    <t>JHON B.STETSON 70/42</t>
  </si>
  <si>
    <t>TAMNAVULIN SHERRY CASK70/40</t>
  </si>
  <si>
    <t>DOORLY'S  3Y  HS 70/40</t>
  </si>
  <si>
    <t>CHAMP.CHARL.HEIDSIEK 0,75</t>
  </si>
  <si>
    <t>CHAMP.CHARL.HEIDSIEK ROSE'</t>
  </si>
  <si>
    <t>CHAMP.CHARL.HEIDSIEK BLdeBL</t>
  </si>
  <si>
    <t>CHARL.HEIDSIEK AMBONNAY ROUGE</t>
  </si>
  <si>
    <t>BANFI CUM LAUDE</t>
  </si>
  <si>
    <t>BANFI FONTANELLE</t>
  </si>
  <si>
    <t>BANFI MOSCADELLO FLORUS</t>
  </si>
  <si>
    <t>BANFI BEL NERO</t>
  </si>
  <si>
    <t>BANFI LA PETTEGOLINA ,375</t>
  </si>
  <si>
    <t>BANFI LE RIME ,375</t>
  </si>
  <si>
    <t>BANFI COL DI SASSO</t>
  </si>
  <si>
    <t>MEREGALLI DIMAJO TINTILIA</t>
  </si>
  <si>
    <t>MEREGALLI DIMAJO DONLUIGI RIS</t>
  </si>
  <si>
    <t>CHAMP.AYALA BRUT</t>
  </si>
  <si>
    <t>CHAMP.AYALA BRUT NATURE</t>
  </si>
  <si>
    <t>J.M.RHUM FUMEE VOLCANIQ. 70/49</t>
  </si>
  <si>
    <t>J.M.RHUM JARDIN FRUITE 70/42</t>
  </si>
  <si>
    <t>J.M.RHUM EPICE CREOLE 70/46</t>
  </si>
  <si>
    <t>J.M.RHUM BLANC 1/1 50</t>
  </si>
  <si>
    <t>GRAHAM PORTO WHITE 0,75</t>
  </si>
  <si>
    <t>PRINCES ABBES RIESLING</t>
  </si>
  <si>
    <t>CHAMP.BOLLINGER LAGRAND ANNE</t>
  </si>
  <si>
    <t>CHAMP.LEROY BRUT</t>
  </si>
  <si>
    <t>PELLEGRINI GRACI ETNA B/R</t>
  </si>
  <si>
    <t>PELLEGRINI BREUER RIESLING</t>
  </si>
  <si>
    <t>PELLEGRINI DESANCTIS ABELOT FRASCATI</t>
  </si>
  <si>
    <t>PELLEGRINI RAUMLAND BRUT NATUR</t>
  </si>
  <si>
    <t>PELLEGRINI CASEALTE CATARRATO</t>
  </si>
  <si>
    <t>TERLAN PINOT BIANCO</t>
  </si>
  <si>
    <t>TERLAN PINOT NERO</t>
  </si>
  <si>
    <t>TERLAN PINOT GRIGIO</t>
  </si>
  <si>
    <t>TERLAN CHARDONNAY</t>
  </si>
  <si>
    <t>TERLAN CHARDONNAY KREUTH</t>
  </si>
  <si>
    <t>TERLAN SANTAMADDALENA</t>
  </si>
  <si>
    <t>TERLAN LAGREIN</t>
  </si>
  <si>
    <t>TERLAN TERLANER</t>
  </si>
  <si>
    <t>TERLAN TERLANER RIS.NUOVADOMUS</t>
  </si>
  <si>
    <t>TERLAN CHAMPAGNER BLdeBLmille</t>
  </si>
  <si>
    <t>TERLAN CHAMPAGNER BLdeBL cru</t>
  </si>
  <si>
    <t>TERLAN SAUVIGNON WINKI</t>
  </si>
  <si>
    <t>KINOBI KINOTEA GIN 70/45,1</t>
  </si>
  <si>
    <t>BLACK COW PURE MILK VODKA70/40</t>
  </si>
  <si>
    <t>FOUR PILLARS GIN BLOODY70/37,8</t>
  </si>
  <si>
    <t>HENDRICKS GIN NEPTUN 0,70/43,4</t>
  </si>
  <si>
    <t>SIR EDMOND GIN 70/40</t>
  </si>
  <si>
    <t>BY OTT VINO PROVENCE ROSE'</t>
  </si>
  <si>
    <t>RAMOINO SERRO DEI BECCHI</t>
  </si>
  <si>
    <t>MONDIANESE ONIRO RUCHE</t>
  </si>
  <si>
    <t>MONDIANESE BARBERA LA BELLA</t>
  </si>
  <si>
    <t>MASI FRESCOMASI ROSSO</t>
  </si>
  <si>
    <t>MASI FRESCOMASI BIANCO</t>
  </si>
  <si>
    <t>MASI POSSESSIONI SAUVIGNON</t>
  </si>
  <si>
    <t>MASI CONTE FEDERICO BRUT 1,5</t>
  </si>
  <si>
    <t>MARCH.BAROLO BARBERA PEIRAGAL</t>
  </si>
  <si>
    <t>MARCH.BAROLO BAROLO SARMASSA</t>
  </si>
  <si>
    <t>MARCH.BAROLO BAROLO COSTE ROSE</t>
  </si>
  <si>
    <t>MARCH.BAROLO NEBBIOLO MICHET</t>
  </si>
  <si>
    <t>MARCH.BAROLO DOLCETTO MADONNA</t>
  </si>
  <si>
    <t>MARCH.BAROLO LANGHE BRIC AMEL BIANCO</t>
  </si>
  <si>
    <t>MARCH.BAROLO BAROLO CHINATO,50</t>
  </si>
  <si>
    <t>MARCH.BAROLO BRUT RES.GR.CRU</t>
  </si>
  <si>
    <t>MASI LUNATIO</t>
  </si>
  <si>
    <t>RUFFINO ALAUDA TOSCANA ROSSO</t>
  </si>
  <si>
    <t>AGRICOLESELVI CHIANTI 75 PAGLI ROCCAMURA</t>
  </si>
  <si>
    <t>AGRICOLESELVI CHIANTI 1,5 PAGL ROCCAMURA</t>
  </si>
  <si>
    <t>CHAMP.MINIERE INFLUENCE</t>
  </si>
  <si>
    <t>CHAMP.MINIERE BLANC ABSOLU</t>
  </si>
  <si>
    <t>CHAMP.PASCAL FLUENCE</t>
  </si>
  <si>
    <t>CHAMP.PERTOIS LES 4 TERROIRS</t>
  </si>
  <si>
    <t>CHAMP.PERTOIS ROSE BLANC</t>
  </si>
  <si>
    <t>CHAMP.PHILIPPONNAT ROYALE</t>
  </si>
  <si>
    <t>CHAMP.CHIQUET BLANCdeBLANC</t>
  </si>
  <si>
    <t>CHAMP.CHIQUET INSOLENT</t>
  </si>
  <si>
    <t>MISTRAL GIN 0,500/40</t>
  </si>
  <si>
    <t>BORSCI MISTRA ANICE 1/1 45</t>
  </si>
  <si>
    <t>FRESCOB.ALIE' ROSE' 3 LT</t>
  </si>
  <si>
    <t>LESKAJA VODKA 70/25</t>
  </si>
  <si>
    <t>J.WALKER 18Y ULTIMATE 70/40</t>
  </si>
  <si>
    <t>HERNO GIN JUNIPER 0,50/47</t>
  </si>
  <si>
    <t>PIEMME GIN COSTIERA 70/43</t>
  </si>
  <si>
    <t>ABERLOUR 14Y 70/40</t>
  </si>
  <si>
    <t>RIONDO SPRITZ COCKTAIL 75</t>
  </si>
  <si>
    <t>DAMILANO BAROLO CHINATO</t>
  </si>
  <si>
    <t>DAMILANO BAROLO LE LISTE</t>
  </si>
  <si>
    <t>DAMILANO BAROLO CEREQUIO</t>
  </si>
  <si>
    <t>DREAM CREATIVE BLEND 0,50/48,8</t>
  </si>
  <si>
    <t>BRUXO MEZCAL N.2 PECHUGA 70/46</t>
  </si>
  <si>
    <t>BRUXO MEZCAL N.1 ESPADIN 70/46</t>
  </si>
  <si>
    <t>BRUXO MEZCAL N.5 TOBALA 70/46</t>
  </si>
  <si>
    <t>TIO PEPE EN RAMA 0,75/15</t>
  </si>
  <si>
    <t>GLEN FIDDICH 30Y 0,70/43</t>
  </si>
  <si>
    <t>COMPASS BOX ORCHARD HOU.70/46</t>
  </si>
  <si>
    <t>VILLAMASSA AMARETTO 70/30</t>
  </si>
  <si>
    <t>BORDIGA GIN PREM.SMOKE 70/42</t>
  </si>
  <si>
    <t>MACALLAN ANIGHT ON EARTH 70/4</t>
  </si>
  <si>
    <t>FIREBALL 1LT 33</t>
  </si>
  <si>
    <t>TOSO GAMONDI VTH 1 LT</t>
  </si>
  <si>
    <t>BAILEYS BIRTHDAY CAKE 0,70/17</t>
  </si>
  <si>
    <t>ZALOWKA ASSORT 1LT/21</t>
  </si>
  <si>
    <t>GR.BONOLLO TRUCK 0,50/42</t>
  </si>
  <si>
    <t>GR.BONOLLO OROSCOPO ASS</t>
  </si>
  <si>
    <t>GR.BONOLLO VELA 0,50/40</t>
  </si>
  <si>
    <t>BONOLLO GIN BALLOR AST 70/40</t>
  </si>
  <si>
    <t>SOVVERSIVA MEDARDO</t>
  </si>
  <si>
    <t>SOVVERSIVA MONPIGAT</t>
  </si>
  <si>
    <t>SOVVERSIVA ASPIDE</t>
  </si>
  <si>
    <t>BAILEYS COLADA  0,70/17</t>
  </si>
  <si>
    <t>ZACAPA 23Y EL ALMA HEAV0,70/40</t>
  </si>
  <si>
    <t>JACK DANIEL'S 0,70  43gr</t>
  </si>
  <si>
    <t>HIGHLAND PARK 12Y  0,70/41,59 VIKING HONOUR</t>
  </si>
  <si>
    <t>AMARETTO SARONNO 0,70 28g. TRUSSARDI + 6 MIGNON</t>
  </si>
  <si>
    <t>CHAMP.ROEDERER COLLECT.242</t>
  </si>
  <si>
    <t>CHAMP.VEUVE CLIQUOT RESERVE</t>
  </si>
  <si>
    <t>CHAMP.MOET CHANDON RES.IMPERIA</t>
  </si>
  <si>
    <t>SIBONA CIVICO 10 VTH 0,75</t>
  </si>
  <si>
    <t>CHAMP.ORBAN RESERVE V.VIGNES</t>
  </si>
  <si>
    <t>PELLEGRINI POUILLON GR.VALEE</t>
  </si>
  <si>
    <t>CHAMP.INTUITION</t>
  </si>
  <si>
    <t>BENROMACH PEAT SMOKE 70/46</t>
  </si>
  <si>
    <t>BLACKBOTTLE 10Y  0,70/40</t>
  </si>
  <si>
    <t>FINLAGGAN PEATY ISLAY 70/40</t>
  </si>
  <si>
    <t>SCAPA GLANSA 0,70/40</t>
  </si>
  <si>
    <t>TERLAN SAUVIGNON QUARZ</t>
  </si>
  <si>
    <t>LE VIEUX LABBE'20TH 70/58,9 ANNIVERSARY</t>
  </si>
  <si>
    <t>UMANI RONCHI SERRANO ROSSO CON</t>
  </si>
  <si>
    <t>HANBURY GIN 0,50/42</t>
  </si>
  <si>
    <t>QUAGLIA LIQ.VIOLA/LAMPON 70/20</t>
  </si>
  <si>
    <t>QUAGLIA LIQ. NOCCIOLA 70/25</t>
  </si>
  <si>
    <t>VILLA UGO GIN 1/1 40,4</t>
  </si>
  <si>
    <t>CICALUS BETRTRAND 0,75 GHILARD</t>
  </si>
  <si>
    <t>GRIS BLANC BETRTRAND  GHILARD</t>
  </si>
  <si>
    <t>SAUTERNS SICHEL 0,375 GHILARD</t>
  </si>
  <si>
    <t>CHAMP.GOSSET ROSE 0,75</t>
  </si>
  <si>
    <t>GAJA DOMAINE MOREY MEURSAULT</t>
  </si>
  <si>
    <t>GAJA DOMAINE FERRET POUILLY</t>
  </si>
  <si>
    <t>GAJA ALAIN PULIGNY MONTRACHET</t>
  </si>
  <si>
    <t>GAJA SAUTERNES PIADA</t>
  </si>
  <si>
    <t>GAJA MIRAVAL PREVENCE ROSE</t>
  </si>
  <si>
    <t>GAJA JOLIVET SANCERRE BLANC</t>
  </si>
  <si>
    <t>GAJA CHATEAU LYNCH BAGES</t>
  </si>
  <si>
    <t>GAJA CHATEAU LATOUR</t>
  </si>
  <si>
    <t>GAJA CHATEAU CHEVAL BLANC</t>
  </si>
  <si>
    <t>MEREGALLI CHANSON CHASSAGNE MONTRACHET</t>
  </si>
  <si>
    <t>MEREGALLI CHANSON MEURSAULT</t>
  </si>
  <si>
    <t>BELOW VODKA 70/40</t>
  </si>
  <si>
    <t>BUSNEL CALVADOS 70/40</t>
  </si>
  <si>
    <t>CHATEAU DU BREUIL 20Y XO 70/41</t>
  </si>
  <si>
    <t>OPTHIMUS 15Y 70/38</t>
  </si>
  <si>
    <t>ROCHENAC VS 70/40</t>
  </si>
  <si>
    <t>RON MIEL GUANCHE AREUCHA 70 20</t>
  </si>
  <si>
    <t>SLIPKNOT N.9 WHISKY 70/45</t>
  </si>
  <si>
    <t>ARRAN ROBERT BURNS 070/43</t>
  </si>
  <si>
    <t>ASBACH URALT 1/1 36</t>
  </si>
  <si>
    <t>MALTECO RON 20Y 70/40</t>
  </si>
  <si>
    <t>OSBORNE VETERANO 1/1 30</t>
  </si>
  <si>
    <t>PERE MAGLOIRE XO 70/40</t>
  </si>
  <si>
    <t>WOLFBURN SMALL BATCH 70/46</t>
  </si>
  <si>
    <t>LOST DISTILLERY DALARUAN 70/43</t>
  </si>
  <si>
    <t>LOST DISTILLERY LOSSIT 70/46 ARCHIVIST COLLECTION</t>
  </si>
  <si>
    <t>LOST DISTILLERY LOSSIT 70/43</t>
  </si>
  <si>
    <t>LOST DISTILLERY STRATHED 70/43</t>
  </si>
  <si>
    <t>LOST DISTILLERY TOWIEMOR 70/43</t>
  </si>
  <si>
    <t>BANFI FONTANELLE S.ANTIMO</t>
  </si>
  <si>
    <t>CHAMP.DEUTZ</t>
  </si>
  <si>
    <t>FEUDI S.GREGORIO GRECO DI TUFO</t>
  </si>
  <si>
    <t>CAMPARI BITTER  0,70   25 gr</t>
  </si>
  <si>
    <t>ARCHERS PEACH 70/18</t>
  </si>
  <si>
    <t>GLEN FIDDICH 12Y 0,20/40</t>
  </si>
  <si>
    <t>GLEN FIDDICH IPA 0,70/43</t>
  </si>
  <si>
    <t>GLEN FIDDICH**MASTERED 70/43</t>
  </si>
  <si>
    <t>GLEN LIVET 12Y DOUBLEOAK1L/40</t>
  </si>
  <si>
    <t>SAN MICHELE RIESLING</t>
  </si>
  <si>
    <t>HAUT PIERRE CHATEAU DU PAPE</t>
  </si>
  <si>
    <t>ALBERT PIC PETIT CHABLIS</t>
  </si>
  <si>
    <t>ALBERT PIC CHABLIS ST.PIERRE</t>
  </si>
  <si>
    <t>BARON DE L  BIANCO</t>
  </si>
  <si>
    <t>LEPANTO   O.V./ P.X. 0,70/36</t>
  </si>
  <si>
    <t>SAN MICHELE PINOT NERO  TWC RISERVA SPEC</t>
  </si>
  <si>
    <t>SAN MICHELE SAUVIGNON DOC COLLECTION</t>
  </si>
  <si>
    <t>CHAMP.DEUTZ 1,5</t>
  </si>
  <si>
    <t>CHAMP.DEUTZ 3LT JEROBOAM</t>
  </si>
  <si>
    <t>CHAMP.ARMAND DE BRIGNAC GOLD 1,5 MAGNUM</t>
  </si>
  <si>
    <t>CHAMP.KRUG 1,5 MAGNUM</t>
  </si>
  <si>
    <t>CHAMP.LANSON 1,5 MAGNUM</t>
  </si>
  <si>
    <t>CHAMP.LAUR.PERRIER CUVEE 1,5</t>
  </si>
  <si>
    <t>CHAMP.ROEREDER ROSE' 1,5</t>
  </si>
  <si>
    <t>CHAMP.ROEDERER COLLECT.242 MAGNUM 1,5</t>
  </si>
  <si>
    <t>CHAMP.MOET CHANDON ROSE 1,5</t>
  </si>
  <si>
    <t>CHAMP.MOET CHANDON GR.VINTAGE MAGNUM 1,5</t>
  </si>
  <si>
    <t>CHAMP.PERRIER JOUET BELLEEPOQ MAGNUM 1,5</t>
  </si>
  <si>
    <t>CHAMP.PERRIER JOUET  3LT JEROB</t>
  </si>
  <si>
    <t>CHAMP.AYALA BRUT ROSE</t>
  </si>
  <si>
    <t>CANNABIS SATIVA RUM 70/37,5</t>
  </si>
  <si>
    <t>CAZADORES REPOSADO 70/40</t>
  </si>
  <si>
    <t>CRYSTAL BALL GIN 70/37,5</t>
  </si>
  <si>
    <t>GLORY OF SILENCE GIN 0,50/40</t>
  </si>
  <si>
    <t>ICELANDIC VODKA 70/40</t>
  </si>
  <si>
    <t>MAURITIUS DODO RUM 70/40</t>
  </si>
  <si>
    <t>NOSIO LE CAPANNE CHIANTI</t>
  </si>
  <si>
    <t>NOSIO CAST FIRMIAN PINOT GRIGI ROSE</t>
  </si>
  <si>
    <t>NOSIO FEUDO ARANCIO TINCHITE GRILLO BIANCO</t>
  </si>
  <si>
    <t>NOSIO FEUDO ARANCIO TINCHITE ROSE TERRE SICILIANE</t>
  </si>
  <si>
    <t>POLINI GRANDOVO GRANTON 1/1</t>
  </si>
  <si>
    <t>CHAMP.POMMERY ROSE' 0,75</t>
  </si>
  <si>
    <t>CHAMP.LAUR.PERRIER CUVEE ,200</t>
  </si>
  <si>
    <t>CHAMP.PIPER HEIDSIECK 3 LT</t>
  </si>
  <si>
    <t>CHAMP.VEUVE CLIQUOT ROSE'1,5</t>
  </si>
  <si>
    <t>CHAMP.VEUVE CLIQUOT ST.PETERSB 1.5</t>
  </si>
  <si>
    <t>CHAMP.VEUVE CLIQUOT ST.PETERSB 0.75</t>
  </si>
  <si>
    <t>CHAMP.DOM PERIGNON P3</t>
  </si>
  <si>
    <t>TERLAN PINOT BIANCO VORBERG</t>
  </si>
  <si>
    <t>HENRY NORMAN GIN 1/1 38</t>
  </si>
  <si>
    <t>EXCELLENCE PREM.VODKA 1/1 38</t>
  </si>
  <si>
    <t>4 WHITE SPIRITS 1/1 30</t>
  </si>
  <si>
    <t>ZONIN VALPOLICELLA RIPASSO 1,5</t>
  </si>
  <si>
    <t>ZONIN AMARONE 1,5</t>
  </si>
  <si>
    <t>CHAMP.LANSON ROSE  0,75</t>
  </si>
  <si>
    <t>CHAMP.VEUVE CLIQUOT EXTRA OLD</t>
  </si>
  <si>
    <t>CHAMP.ARMAND DE BRIGNAC demise</t>
  </si>
  <si>
    <t>CHAMP.MUMM CORDON GRAND 0,75</t>
  </si>
  <si>
    <t>CHAMP.ARMAND DE BRIGNAC ROSE</t>
  </si>
  <si>
    <t>CHAMP**.LAUR.PERRIER ,75</t>
  </si>
  <si>
    <t>ZONIN MERLOT FRIULI I CLASSICI</t>
  </si>
  <si>
    <t>ZONIN CABERNET FRIULI I CLASSI</t>
  </si>
  <si>
    <t>ZONIN PINOT BIANCO FRIULI</t>
  </si>
  <si>
    <t>ZONIN CHARDONNAY FRIULI CLASSI</t>
  </si>
  <si>
    <t>ZONIN BARDOLINO VENTI TERRE</t>
  </si>
  <si>
    <t>ZONIN SOAVE VENTI TERRE</t>
  </si>
  <si>
    <t>CHAMP.VEUVE CLIQUOT VINTAGE</t>
  </si>
  <si>
    <t>POWER MELON LIQU.MOUD 70/20</t>
  </si>
  <si>
    <t>CHAMP.POUILLON GRAND VALLEE</t>
  </si>
  <si>
    <t>CHAMP.GUIBORAT TETHYS</t>
  </si>
  <si>
    <t>CHAMP.GUIBORAT PRISME</t>
  </si>
  <si>
    <t>CHAMP.VEUVE CLIQUOT RICH ROSE</t>
  </si>
  <si>
    <t>CRYSTAL HEAD ALEXANDER AR70/40</t>
  </si>
  <si>
    <t>J.WALKER GAME OF TRONES 70/41, WHITE WALKER</t>
  </si>
  <si>
    <t>MEUKOW VS BLACK PANTER 70/40</t>
  </si>
  <si>
    <t>OLD ST.ANDREW 5Y CASK  70/40</t>
  </si>
  <si>
    <t>CHAMP.HEIDSIEK &amp; CO. MONOPOLE BLUE TOP</t>
  </si>
  <si>
    <t>CHAMP.POMMERY BLUE SKY 0,75</t>
  </si>
  <si>
    <t>CHAMP.POMMERY 0,20</t>
  </si>
  <si>
    <t>CHAMP.TAITTINGER FOLLIES MARQU</t>
  </si>
  <si>
    <t>ANTINORI S.CRISTINA 75 MAESTRE</t>
  </si>
  <si>
    <t>MONTIFAUD  VSOP 70/40</t>
  </si>
  <si>
    <t>MALTECO RON 10Y 70/40</t>
  </si>
  <si>
    <t>INAMA BRADISSIMO CABERNET</t>
  </si>
  <si>
    <t>INAMA BRADISSIMO CABERNET 1,5</t>
  </si>
  <si>
    <t>INAMA CARMINIUM CARMENERE 75</t>
  </si>
  <si>
    <t>INAMA CARMENERE PIU</t>
  </si>
  <si>
    <t>INAMA CARMENERE PIU 1,5</t>
  </si>
  <si>
    <t>INAMA SAUVIGNON VULCAIA</t>
  </si>
  <si>
    <t>INAMA SAUVIGNON FUME VULCAIA</t>
  </si>
  <si>
    <t>INAMA CHARDONNAY</t>
  </si>
  <si>
    <t>CHAMP.DEUTZ ROSE</t>
  </si>
  <si>
    <t>MASSOLINO BAROLO</t>
  </si>
  <si>
    <t>MASSOLINO NEBBIOLO</t>
  </si>
  <si>
    <t>MASSOLINO BARBERA</t>
  </si>
  <si>
    <t>MASSOLINO DOLCETTO</t>
  </si>
  <si>
    <t>MASSOLINO BARBARESCO</t>
  </si>
  <si>
    <t>MASSOLINO CHARDONNAY</t>
  </si>
  <si>
    <t>MASSOLINO BAROLO VIGNA RIONDA RISERVA</t>
  </si>
  <si>
    <t>CONTINI VERNACCIA ORISTANO</t>
  </si>
  <si>
    <t>CONTINI GIGANTI THARROS</t>
  </si>
  <si>
    <t>CONTINI GIGANTI B.ISOLA NURAGH VERNACCIA VERMENTINO</t>
  </si>
  <si>
    <t>PLANETA CARRICANTE BIANCO</t>
  </si>
  <si>
    <t>PLANETA CARRICANTE ROSSO 1,5</t>
  </si>
  <si>
    <t>PLANETA CONTRODANZA 1,5</t>
  </si>
  <si>
    <t>PLANETA DIDACUS CHARDONNAY</t>
  </si>
  <si>
    <t>FRANZ HAAS LEPUS PINOT BIANCO</t>
  </si>
  <si>
    <t>FRANZ HAAS GEWURZTRAMINER</t>
  </si>
  <si>
    <t>FRANZ HAAS PETIT MANSENG</t>
  </si>
  <si>
    <t>FRANZ HAAS SOFI SCHIAVA</t>
  </si>
  <si>
    <t>FRANZ HAAS PINOT NERO</t>
  </si>
  <si>
    <t>SONG CAI VIETNAM GIN 70/45</t>
  </si>
  <si>
    <t>JAISALMER INDIAN  GIN 70/43</t>
  </si>
  <si>
    <t>GRAPPA CONTINI VERNACCIA 70/40</t>
  </si>
  <si>
    <t>VINOSIA EREMO  PRIMITIVO</t>
  </si>
  <si>
    <t>NEISSON BLANC 1/1 50</t>
  </si>
  <si>
    <t>AMARA LIQ.ARANCE SPEC RED50/30</t>
  </si>
  <si>
    <t>GRAPPA PLANETA ERUZIONE ,50/43</t>
  </si>
  <si>
    <t>SARACCO MOSCATO</t>
  </si>
  <si>
    <t>SANTA SOFIA VALPOLICELLA CLASS</t>
  </si>
  <si>
    <t>GR.BERTA ELISI 0,50 43</t>
  </si>
  <si>
    <t>GR.BERTA MONPRA INV. 70/40</t>
  </si>
  <si>
    <t>GR.BERTA ROCCANIVO COF  70/43</t>
  </si>
  <si>
    <t>RON MIEL INDIAS 70/20</t>
  </si>
  <si>
    <t>GLEN MORAY PEATED 0,70/40</t>
  </si>
  <si>
    <t>GR.BERTA RONDENA AMAR RIS 70/4</t>
  </si>
  <si>
    <t>FERRARI GIULIO FERRARI ROSE</t>
  </si>
  <si>
    <t>LIMONCELLO CAPRI 1/1 30</t>
  </si>
  <si>
    <t>MAROLO LIQUORE MIELE 0,50/35</t>
  </si>
  <si>
    <t>GRAPPA MAROLO NEBBIOLO 70/44</t>
  </si>
  <si>
    <t>GRAPPA MAROLO BARBERA 70/40</t>
  </si>
  <si>
    <t>GRAPPA MAROLO PELAVERGA 0,50/4</t>
  </si>
  <si>
    <t>GRAPPA MAROLO BAROLO 12Y 70/50</t>
  </si>
  <si>
    <t>NATION RUM PORT MOURANT 70/59</t>
  </si>
  <si>
    <t>NATION RUM VERSAILLES 0,70/59</t>
  </si>
  <si>
    <t>DONNAFUGATA FLORAMUNDI 1,5</t>
  </si>
  <si>
    <t>SIBONA GRAPPE RIS SPEC 50/44 SPEZIATA</t>
  </si>
  <si>
    <t>SIBONA CONF PRIMO PIANO</t>
  </si>
  <si>
    <t>FORESTI PIGATO</t>
  </si>
  <si>
    <t>FORESTI VERMENTINO</t>
  </si>
  <si>
    <t>FORESTI DOLCEACQUA ROSSESE</t>
  </si>
  <si>
    <t>BARBARASA GIN 0,50/43</t>
  </si>
  <si>
    <t>LA BIOCA NEBBIOLO STERMA'</t>
  </si>
  <si>
    <t>LA BIOCA NEBBIOLO ANFORA</t>
  </si>
  <si>
    <t>LA BIOCA BARBARESCO RONCHI</t>
  </si>
  <si>
    <t>LA BIOCA BAROLO ACULEI</t>
  </si>
  <si>
    <t>LA BIOCA BAROLO RAVERA</t>
  </si>
  <si>
    <t>LA BIOCA BAROLO BUSSIA</t>
  </si>
  <si>
    <t>LA BIOCA BARBERA D'ALBA ZABALD</t>
  </si>
  <si>
    <t>KILCHOMAN MEZCAL FINISH 70/54,</t>
  </si>
  <si>
    <t>KILCHOMAN BEIJA FLOR 70/59</t>
  </si>
  <si>
    <t>BIMBER APOGEE XII 70/46,3</t>
  </si>
  <si>
    <t>POWERSCOURT FERCULLENS 70/46</t>
  </si>
  <si>
    <t>BERTA DINERO LIQ. 70/25</t>
  </si>
  <si>
    <t>TOMMASI AMARONE SELETTI</t>
  </si>
  <si>
    <t>TOMMASI VALPOLICELLA</t>
  </si>
  <si>
    <t>TOMMASI VALPOLICELLA 0,375</t>
  </si>
  <si>
    <t>TOMMASI VALPOLIC.RIPASSO</t>
  </si>
  <si>
    <t>TOMMASI VALPOLIC. RIPASSO 1,5</t>
  </si>
  <si>
    <t>TOMMASI AMARONE TOMMASI</t>
  </si>
  <si>
    <t>TOMMASI AMARONE TOMMASI 0,375</t>
  </si>
  <si>
    <t>TOMMASI AMARONE CA FLORIAN</t>
  </si>
  <si>
    <t>TOMMASI ROSATO LE FORNACI</t>
  </si>
  <si>
    <t>TOMMASI VULCANICO PATERNOST</t>
  </si>
  <si>
    <t>TOMMASI BARILLIOT PETERNOSTE AGLIANICO</t>
  </si>
  <si>
    <t>TOMMASI PRIMITIVO SORANI</t>
  </si>
  <si>
    <t>TOMMASI AMARONE RISER DEBIURIS</t>
  </si>
  <si>
    <t>SAN LEONARDO S.LEONARDO</t>
  </si>
  <si>
    <t>SAN LEONARDO RIESLING</t>
  </si>
  <si>
    <t>SAN LEONARDO TERRE S.LEONARDO</t>
  </si>
  <si>
    <t>GRAPPA S.LEONARDO BIANCA 50/</t>
  </si>
  <si>
    <t>GRAPPA S.LEONARDO STRAV 50/</t>
  </si>
  <si>
    <t>S.FELICE CHIANTI IL GRIGIO 1,5</t>
  </si>
  <si>
    <t>TBWC SPEYSIDE BATCH 6Y 0,50/49</t>
  </si>
  <si>
    <t>TBWC WHITE PEACK 2Y 0,50/50</t>
  </si>
  <si>
    <t>TBWC JURA 20Y 0,50/48,2</t>
  </si>
  <si>
    <t>TBWC CUTLER&amp;STUBBS 0,50/44,1</t>
  </si>
  <si>
    <t>RUFFINO AQUA DI VENUS SPUM ROS</t>
  </si>
  <si>
    <t>TBGC RETRO GIN FRIDGE (8 mign)</t>
  </si>
  <si>
    <t>HATOZAKI BLEND  70/40</t>
  </si>
  <si>
    <t>KAIKYO EST GIN  70/42</t>
  </si>
  <si>
    <t>RUFFINO CONF.RIS.DUCALE 1BT RIS.DUC+1 RISERVA ORO</t>
  </si>
  <si>
    <t>RUFFINO CONF.ROSSO DI MARTE 1BT BOLGHERI + 1 MORELLINO</t>
  </si>
  <si>
    <t>LORENZON RIBOLLA  VASSALLI</t>
  </si>
  <si>
    <t>COMPAGNIE INDES FLORIDA  70/44</t>
  </si>
  <si>
    <t>BIRDS GIN 0,50/42</t>
  </si>
  <si>
    <t>VITORIA REGIA GIN ASS 70/38-44</t>
  </si>
  <si>
    <t>DORAGROSSA MENTA PANCALIERI</t>
  </si>
  <si>
    <t>BOBBY'S GIN PINANG  70/42</t>
  </si>
  <si>
    <t>BOBBY'S GIN GENEVER 70/38</t>
  </si>
  <si>
    <t>PIKESVILLE RYE 70/50</t>
  </si>
  <si>
    <t>SHANKY'S IRISH WHISKY LIQ 70</t>
  </si>
  <si>
    <t>CHAMP.POMMERY 0,375</t>
  </si>
  <si>
    <t>CHAMP.PIPER HEIDSIEK RIVIERA DEMI SEC</t>
  </si>
  <si>
    <t>FRESCOB.CONF.MOMENTI ROSE 1BOTT+2 FLUTE</t>
  </si>
  <si>
    <t>FRESCOB.TENUTA CALIMAIA</t>
  </si>
  <si>
    <t>FRESCOB.TENUTA PERANO 1,5</t>
  </si>
  <si>
    <t>FRESCOB.MORMORETO 1,5</t>
  </si>
  <si>
    <t>HAIG CLUB CLUBMAN 0,70 40</t>
  </si>
  <si>
    <t>POWER'S GOLD LABEL 0,70 43,2</t>
  </si>
  <si>
    <t>BANFI CONF 2 BT+DEC VL9022</t>
  </si>
  <si>
    <t>BANFI CONF 3 BT VL 301622</t>
  </si>
  <si>
    <t>BANFI CONF 2 BT JW 6022 PASTA</t>
  </si>
  <si>
    <t>BANFI CONF 3 BT VL 38922</t>
  </si>
  <si>
    <t>BANFI CONF 3 BT VV 3022</t>
  </si>
  <si>
    <t>BANFI CONF 1 GRAPPA GL 1022</t>
  </si>
  <si>
    <t>BANFI CONF DAMA VN 20222</t>
  </si>
  <si>
    <t>BANFI CONF 2 BT VF 2022</t>
  </si>
  <si>
    <t>ANTIN.CONF.2 BOTT SC0423020001 S.CRIST+ GIARDINO</t>
  </si>
  <si>
    <t>ANTIN.CONF.2 BOTT MA0722020001 PIANVIGNE + FERROVIA</t>
  </si>
  <si>
    <t>ANTINORI ROSSO MONTALCINO 3LT</t>
  </si>
  <si>
    <t>ANTINORI CONTE DELLA VIPERA 1,</t>
  </si>
  <si>
    <t>ANTIN.CONF.4 BT AN3422040001 VILLA RIS+VILLA R/B+PINOT</t>
  </si>
  <si>
    <t>ANTIN.CONF.3 BOTT SC032303001 CAMPOGR+SCRIS+GIARDI</t>
  </si>
  <si>
    <t>ANTINORI DONNA CORA SATEN 1,5</t>
  </si>
  <si>
    <t>TOMMASI DE BURIS AMARONE RISER</t>
  </si>
  <si>
    <t>CANNINGN GIN PREMIUM 70</t>
  </si>
  <si>
    <t>TYRCONELL 0,70 43</t>
  </si>
  <si>
    <t>RUFFINO CONF LATTA TRILOGIA MODUS-RIS DUC-LODOLA</t>
  </si>
  <si>
    <t>MONKEY SHOULDER SMOKY 70/40</t>
  </si>
  <si>
    <t>GET 27 VERT   1/1  17,9 gr</t>
  </si>
  <si>
    <t>CHIARLO BARBARESCO ASILI</t>
  </si>
  <si>
    <t>LOUIS TETE BEAUJOLAIS</t>
  </si>
  <si>
    <t>CANEROCK RUM 70/40</t>
  </si>
  <si>
    <t>BOND STREET GIN 1/1 40</t>
  </si>
  <si>
    <t>KINGSYAAD BLOOD DEVIL ED 70/40</t>
  </si>
  <si>
    <t>GIOCONDO CAFFE LIQ 70/23</t>
  </si>
  <si>
    <t>FRESCOB.CONF.HERITAGE 1 VECCHIEVITI+1OLIO LAUDEMIO</t>
  </si>
  <si>
    <t>ARMORIK DOUBLE MATUR. 70/46</t>
  </si>
  <si>
    <t>BOTRAN COBRE 70/45</t>
  </si>
  <si>
    <t>CLAUDE CHANTELIER VSOP 70/40</t>
  </si>
  <si>
    <t>DEANSTON CASK MATURED 70/40</t>
  </si>
  <si>
    <t>FALLEN ANGEL CERAMIC 70/40,6 O 41,3</t>
  </si>
  <si>
    <t>HPNOTIC LIQUOR 70/17</t>
  </si>
  <si>
    <t>JANNEAU ARMAGNAC XO 70/40</t>
  </si>
  <si>
    <t>ISLE OF JURA 18Y 0,70/44</t>
  </si>
  <si>
    <t>CACHACA LEBLON 0,70/40</t>
  </si>
  <si>
    <t>MONTIFAUD  NAPOLEON  70/40</t>
  </si>
  <si>
    <t>NUCANO ESPADIN JOVEN 70/45</t>
  </si>
  <si>
    <t>NUCANO ESPADIN REPOSADO70/40</t>
  </si>
  <si>
    <t>PORT ASKAIG 8Y 70/45,8</t>
  </si>
  <si>
    <t>TITO'S VODKA 1/1 40</t>
  </si>
  <si>
    <t>YELLOWSTONESTRAIGHT PRO70/46,5</t>
  </si>
  <si>
    <t>TERLAN MERLOT RIS SIEBENEICH</t>
  </si>
  <si>
    <t>GLEN CADAM RIS ANDALUS 70/46 OLOROSO</t>
  </si>
  <si>
    <t>TAMNAVULIN DOUBLE CASK70/40</t>
  </si>
  <si>
    <t>GLEN ROTHES 12Y 70/40</t>
  </si>
  <si>
    <t>LANE GIN 1751 CLEMENTINE 70/40</t>
  </si>
  <si>
    <t>LANE GIN 1751 LONDON DRY 70/40</t>
  </si>
  <si>
    <t>LANE GIN 1751 STRENGHT 70/47</t>
  </si>
  <si>
    <t>LANE GIN 1751 OLD TOM 70/40</t>
  </si>
  <si>
    <t>LANE GIN 1751 VICT.PINK 70/40</t>
  </si>
  <si>
    <t>LANE GIN 1751 WATERM/CUC 70/40</t>
  </si>
  <si>
    <t>BARZOTTO LIQ 70/30</t>
  </si>
  <si>
    <t>SIBONA GRAPPA RIS 15Y  50/44</t>
  </si>
  <si>
    <t>MASSOLINO BAROLO 1,5</t>
  </si>
  <si>
    <t>ZONIN HONEYDEW MELON</t>
  </si>
  <si>
    <t>ZONIN BLUEBERRY</t>
  </si>
  <si>
    <t>ZONIN PEACH MOSCATO</t>
  </si>
  <si>
    <t>ZONIN SWEET RED</t>
  </si>
  <si>
    <t>ZONIN ROSE</t>
  </si>
  <si>
    <t>CAMPARI BITTER  0,75   28,5 gr</t>
  </si>
  <si>
    <t>J.WALKER BLU 75/40</t>
  </si>
  <si>
    <t>KAHLUA 0,75/16gr</t>
  </si>
  <si>
    <t>TRIBELLE TRIPLE SEC 0,70/35</t>
  </si>
  <si>
    <t>MOLINARI SAMBUCA EXTRA 0,70 40</t>
  </si>
  <si>
    <t>JACK DANIEL'S BARREL 0,35/45</t>
  </si>
  <si>
    <t>BALLANTINES 0,75 40gr.</t>
  </si>
  <si>
    <t>AMARULA CREAM 0,75/17</t>
  </si>
  <si>
    <t>CHIVAS 0,75/43</t>
  </si>
  <si>
    <t>CECI LAMBRUSCO ROSE OTELLO</t>
  </si>
  <si>
    <t>RIVETTI BARBARESCO BRICCONEIVE</t>
  </si>
  <si>
    <t>RIVETTI NEBBIOLO LANGHE</t>
  </si>
  <si>
    <t>ABBONA DOGLIANI PAPA CELSO</t>
  </si>
  <si>
    <t>ABBONA LANGHE BIANCO CINERINO</t>
  </si>
  <si>
    <t>ABBONA LANGHE NEBBIOLO</t>
  </si>
  <si>
    <t>ABBONA BARBERA RINALDI</t>
  </si>
  <si>
    <t>ABBONA BAROLO</t>
  </si>
  <si>
    <t>ABBONA BARBARESCO</t>
  </si>
  <si>
    <t>ABBONA ROERO ARNEIS</t>
  </si>
  <si>
    <t>PELLEGRINO ZIBIBBO 0,50</t>
  </si>
  <si>
    <t>PELLEGRINO MOSCATO PANT.0,50</t>
  </si>
  <si>
    <t>AMAZZONI MANIUARA 70/38</t>
  </si>
  <si>
    <t>AMRUT INDIAN SINGLEMALT 70/46</t>
  </si>
  <si>
    <t>BAILEYS SALTED CARAMEL 1/1 17</t>
  </si>
  <si>
    <t>BONPLAND XO 0,50/40</t>
  </si>
  <si>
    <t>BOWSAW BOURBON 70/40</t>
  </si>
  <si>
    <t>FOUR PILLARS SPIC NEGR 70/43,8</t>
  </si>
  <si>
    <t>GLEN SCOTIA 1832 CAMPBELL 1/46</t>
  </si>
  <si>
    <t>GREEN TREE ABSINTH 0,70/70</t>
  </si>
  <si>
    <t>KAVALAN GIN 70/40</t>
  </si>
  <si>
    <t>KING OF SOHO VARIORUM 0,70/37,</t>
  </si>
  <si>
    <t>MATUSALEM RHUM 15Y 1LT/40</t>
  </si>
  <si>
    <t>MOUNT GAY XO TRIPLESEC 0,70/43</t>
  </si>
  <si>
    <t>MOZART PUMPKING CREAM 0,50/17</t>
  </si>
  <si>
    <t>OPHIR GIN ARABIAN EDIT 70/43</t>
  </si>
  <si>
    <t>RAKI YENI 1LT/45</t>
  </si>
  <si>
    <t>REMY MARTIN 1738 ROYAL 0,70/40</t>
  </si>
  <si>
    <t>SPYTAIL BARREL FINISH 70/40</t>
  </si>
  <si>
    <t>STEAMPUNK OLD TOM 0,50/40</t>
  </si>
  <si>
    <t>YAMAZAKURA 0,50/40</t>
  </si>
  <si>
    <t>AALBORG AQUAVIT  70/45</t>
  </si>
  <si>
    <t>GAJA IDDA ETNA ROSSO</t>
  </si>
  <si>
    <t>GAJA IDDA SICILIA BIANCO</t>
  </si>
  <si>
    <t>KONIK'S TAIL VODKA 70/40</t>
  </si>
  <si>
    <t>ZAKA RUM TRINIDAD/MAURIT 70/42</t>
  </si>
  <si>
    <t>MARSURET PROSECCO ROSE</t>
  </si>
  <si>
    <t>MARSURET PROSECCO SOLLER</t>
  </si>
  <si>
    <t>MARSURET PROSECCO SOLLER 1,5</t>
  </si>
  <si>
    <t>DAMOISEAU  VO 3Y 70/42</t>
  </si>
  <si>
    <t>TARQUIN'S GIN PINK 0,70/42</t>
  </si>
  <si>
    <t>FONTODI PINOT NERO CASE VIA</t>
  </si>
  <si>
    <t>ANTINORI S.CRISTINA VERMENTINO</t>
  </si>
  <si>
    <t>FRANZ HAAS SAUVIGNON AL.ADIGE</t>
  </si>
  <si>
    <t>MARCH.BAROLO NEBBIOL BRIC AMEL</t>
  </si>
  <si>
    <t>INAMA CARMINIUM CARMENERE 1,5</t>
  </si>
  <si>
    <t>INAMA FOSCARINO SOAVE</t>
  </si>
  <si>
    <t>AKORI YUZU 70/40</t>
  </si>
  <si>
    <t>AALBORG JUBILEUM  70/40</t>
  </si>
  <si>
    <t>ARDBEG AN OA 1 LT/46,6</t>
  </si>
  <si>
    <t>BARON SPICED RUM 70/40</t>
  </si>
  <si>
    <t>PIET RON 10Y 0,50/40</t>
  </si>
  <si>
    <t>SIX SAINTS RUM FINISHI 70/41,7</t>
  </si>
  <si>
    <t>TURQUOISE BAY RUM 70/40</t>
  </si>
  <si>
    <t>WEST CORK BOURBON CASK 70/40</t>
  </si>
  <si>
    <t>FRESCOB.CONF.VERTICALE BRUNELL 3 BT</t>
  </si>
  <si>
    <t>INAMA FOSCARINO SOAVE1,5</t>
  </si>
  <si>
    <t>CAFFO LIQUORICE 0,50/27</t>
  </si>
  <si>
    <t>CAFFO NOCINO MONTE PORO 50/35</t>
  </si>
  <si>
    <t>TARQUIN'S GIN BLAKBERR 0,70/38</t>
  </si>
  <si>
    <t>DREAM CREATIVE BLEND 0,50/47,3</t>
  </si>
  <si>
    <t>MEUKOW DE LUXE 70/40</t>
  </si>
  <si>
    <t>TALISKER SURGE  70/45,8</t>
  </si>
  <si>
    <t>RAKI YENI USTALARIN 0,70/45,5 KARISMI</t>
  </si>
  <si>
    <t>CAPANNELLE CHIANTI CL GR SELEZ</t>
  </si>
  <si>
    <t>BANFI COL DI SASSO 0,375</t>
  </si>
  <si>
    <t>BANFI BOLGHERI ROSSO ASKA 1,5</t>
  </si>
  <si>
    <t>SANTERO SPRITZ 0,75 readytodr</t>
  </si>
  <si>
    <t>RIVETTI LANGHE BIANCO</t>
  </si>
  <si>
    <t>PICO MACCARIO GR.TOKAJ HARVEST 0.5</t>
  </si>
  <si>
    <t>PICO MACCARIO GR.TOKAJ PUTTONY 0.5</t>
  </si>
  <si>
    <t>DEPAZ VIEUX PLANTATION 70/45</t>
  </si>
  <si>
    <t>CLAIRIN LEROCHER 8 racc70/47,5</t>
  </si>
  <si>
    <t>CLAIRIN SONSON 8 racc 70/51,1</t>
  </si>
  <si>
    <t>PROVIDENCE AGED 3Y 70/52</t>
  </si>
  <si>
    <t>CLARENDELLE ROUGE</t>
  </si>
  <si>
    <t>CLARENDELLE MEDOC ROUGE</t>
  </si>
  <si>
    <t>CLARENDELLE ST EMILION ROUGE</t>
  </si>
  <si>
    <t>CLARENDELLE BLANC</t>
  </si>
  <si>
    <t>CLARENDELLE ROSE</t>
  </si>
  <si>
    <t>CLARENDELLE AMBERWINE BLANC</t>
  </si>
  <si>
    <t>RONDELLI ROSSESE</t>
  </si>
  <si>
    <t>DONATA BIANCHI PIGATO</t>
  </si>
  <si>
    <t>DONATA BIANCHI VERMENTINO</t>
  </si>
  <si>
    <t>POLINI CREMA PIST/CIOCC/MELONE 0,50/17</t>
  </si>
  <si>
    <t>VINOSIA C.TI UTTIERI PRIMITIVO</t>
  </si>
  <si>
    <t>VINOSIA C.TI UTTIERI NEGRAMARO</t>
  </si>
  <si>
    <t>TERRE BIANCHE BRICCO ARCAGNA</t>
  </si>
  <si>
    <t>SCAPEGRACE CHORUS MALT 70/46</t>
  </si>
  <si>
    <t>CENTRAL OTAGO GIN 70/40,8</t>
  </si>
  <si>
    <t>HAWKE'S BAY GIN 70/40,8</t>
  </si>
  <si>
    <t>CLEMENT AGRICOLE BLANC 0,70/40</t>
  </si>
  <si>
    <t>ROTHSCHILD MOUTON 75</t>
  </si>
  <si>
    <t>ROTHSCHILD PETIT  MOUTON 75</t>
  </si>
  <si>
    <t>DE LATOUR LE FORTS 75</t>
  </si>
  <si>
    <t>TULLIBARDINE500 SHERRYCS 70/43</t>
  </si>
  <si>
    <t>QUAGLIA LIQ.ROSA 70/25</t>
  </si>
  <si>
    <t>AGUARDIENTE SAN AZUCAR 70/29</t>
  </si>
  <si>
    <t>BENRIACH 21Y 0,70/46</t>
  </si>
  <si>
    <t>CIROC VODKA  1,75 40</t>
  </si>
  <si>
    <t>ENGINE 0,70/42</t>
  </si>
  <si>
    <t>ETSU PACIFIC OCEAN GIN 70/45</t>
  </si>
  <si>
    <t>OPTHIMUS 15Y 70/43</t>
  </si>
  <si>
    <t>DUPPY SHARE AGED 70/40</t>
  </si>
  <si>
    <t>DUPPY SHARE SPICED 70/37,5</t>
  </si>
  <si>
    <t>PLANTATION OFTD OVERPR 1LT/69</t>
  </si>
  <si>
    <t>SAN LINO RON DE CUBA 70/40</t>
  </si>
  <si>
    <t>TOMATIN 8Y 1/1 40</t>
  </si>
  <si>
    <t>XELLENT GIN 0,70/40</t>
  </si>
  <si>
    <t>LAKES GIN 70/46</t>
  </si>
  <si>
    <t>FABBRI GIN AMARENA 70/41</t>
  </si>
  <si>
    <t>BROKEN BONES GIN LONDON 50/43</t>
  </si>
  <si>
    <t>BROKEN BONES GIN NAVI STRENGHT 0,50/57</t>
  </si>
  <si>
    <t>BROKEN BONES GIN DRAGON 50/45</t>
  </si>
  <si>
    <t>BROKEN BONES GIN OLDTOM 50/43</t>
  </si>
  <si>
    <t>BOTANICAL'S GIN PETER IN FLORE 0,50/43</t>
  </si>
  <si>
    <t>BELFIORE ETNA TONIC ASS ,200</t>
  </si>
  <si>
    <t>BELFIORE AMARO 0,70/30</t>
  </si>
  <si>
    <t>BUTLER PORTO 20Y</t>
  </si>
  <si>
    <t>BUTLER PORTO 10Y</t>
  </si>
  <si>
    <t>RAW CASK RED SNAKE 0,70/62,2</t>
  </si>
  <si>
    <t>RAW CASK CAOL ILA 9Y 0,70/59,3</t>
  </si>
  <si>
    <t>RAW CASKGLENDULLAN 10Y 70/62,2</t>
  </si>
  <si>
    <t>RAW CASK CLAREND.JAMAI.70/65,8</t>
  </si>
  <si>
    <t>RAW CASK TRINIDAD 11Y 70/66,4</t>
  </si>
  <si>
    <t>RAW CASK GUYANA DIAMOND 9Y 0,70/55,7</t>
  </si>
  <si>
    <t>RAW CASK BARBADOS 70/61,9</t>
  </si>
  <si>
    <t>VARADERO 3Y 70/38</t>
  </si>
  <si>
    <t>TEQ.CLANDESTINA BLANCO 70/38</t>
  </si>
  <si>
    <t>MEZCAL YULIA 70/40</t>
  </si>
  <si>
    <t>HAZELBURN 12Y 0,70/49,9 SHERRY</t>
  </si>
  <si>
    <t>FOURSQUARE 2010 70/60</t>
  </si>
  <si>
    <t>TORABHAIG ALLT GLEANN 70/46</t>
  </si>
  <si>
    <t>TULLIBARDINE MURRAY  0,70/46</t>
  </si>
  <si>
    <t>RAMOINO VERMENTINO 0,375</t>
  </si>
  <si>
    <t>RAMOINO PIGATO 0,375</t>
  </si>
  <si>
    <t>FABBRI MARENDRY 1 LT 21</t>
  </si>
  <si>
    <t>GENEPY DEL PIEMONTE BOSSO 70/3</t>
  </si>
  <si>
    <t>LAMBAY SMALL BATCH 70/40</t>
  </si>
  <si>
    <t>BAREKSTEN ABSINT 50/60</t>
  </si>
  <si>
    <t>BAREKSTEN BOTANICAL GIN 70/46</t>
  </si>
  <si>
    <t>ARDBEG ARDCORE ULTIMAT 0,70/46</t>
  </si>
  <si>
    <t>ARRAN BARREL RESERVE 070/43</t>
  </si>
  <si>
    <t>BELVEDERE HERITAGE 1 LT 40</t>
  </si>
  <si>
    <t>BENRIACH 12Y 0,70/46 CASK MATU</t>
  </si>
  <si>
    <t>ETSU GIN AROM.70/43 ORANGE/DOUBLE YUZU</t>
  </si>
  <si>
    <t>FINLAGGAN CASK MATURED 70/46</t>
  </si>
  <si>
    <t>GLEN MORANGIE TALE FOREST70/46</t>
  </si>
  <si>
    <t>SMOKEHEAD W.RUM RIOT 0,70/43</t>
  </si>
  <si>
    <t>MACALLAN 30Y 0,70/47,9 BOURB.C</t>
  </si>
  <si>
    <t>MACALLAN HARMONY ARABICA 70/44</t>
  </si>
  <si>
    <t>TOGOUCHI PURE MALT  70/40</t>
  </si>
  <si>
    <t>TOGOUCHI SINGLE MALT 70/43</t>
  </si>
  <si>
    <t>YUNTAKU AMARO DI GOYA 70/25</t>
  </si>
  <si>
    <t>BOUKHA BOKOBSA 0,70/37,5</t>
  </si>
  <si>
    <t>BOTRAN N.8  70/40</t>
  </si>
  <si>
    <t>BRAULIO AMARO RISERVA  70/24,7</t>
  </si>
  <si>
    <t>LIQ LIQUORE LIQUIRIZIA 0,70/26</t>
  </si>
  <si>
    <t>MONTEVERRO monteverro</t>
  </si>
  <si>
    <t>MONTEVERRO TINATA</t>
  </si>
  <si>
    <t>MONTEVERRO VERRUZZO</t>
  </si>
  <si>
    <t>MONTEVERRO VERMENTINO</t>
  </si>
  <si>
    <t>MONTEVERRO TERRA DI MONTEVERRO</t>
  </si>
  <si>
    <t>CAPICHERA BIANCO</t>
  </si>
  <si>
    <t>CAPICHERA LIANTI ROSSO</t>
  </si>
  <si>
    <t>FOSS MARAI ULTRA BRUT</t>
  </si>
  <si>
    <t>FERRARI MAXIMUM BLANC DE BLANC 1.5</t>
  </si>
  <si>
    <t>FERRARI MAXIMUM BLANC DE BLANC 3 LT</t>
  </si>
  <si>
    <t>MASSA PICCOLO DERTHONA</t>
  </si>
  <si>
    <t>CUOMO FIORDUVA FURORE</t>
  </si>
  <si>
    <t>CUOMO COSTA D'AMALFI R/B</t>
  </si>
  <si>
    <t>PISTUS ETNA ROSSO</t>
  </si>
  <si>
    <t>MONYMUSK  SPEC RES 10Y 70/40</t>
  </si>
  <si>
    <t>MONYMUSK  CLASS GOLD 5Y 70/40</t>
  </si>
  <si>
    <t>ANTINORI VILLA RISERVA 0,75</t>
  </si>
  <si>
    <t>TASCA FRAPPATO</t>
  </si>
  <si>
    <t>PELLEGRINI PETROGNANO MEME CHIANTI</t>
  </si>
  <si>
    <t>PELLEGRINI PETROGNANO RISERVA CHIANTI</t>
  </si>
  <si>
    <t>PELLEGRINI QUINTODECIMO EXULTE FIANO AVELLINO</t>
  </si>
  <si>
    <t>PELLEGRINI QUINTODECIMO GIALLO D'ARLES</t>
  </si>
  <si>
    <t>PELLEGRINI QUINTODECIMO V.CAMP</t>
  </si>
  <si>
    <t>BALADIN GIN 0,70/40</t>
  </si>
  <si>
    <t>PETRA HEBO ROSSO TOSCANA 1,5</t>
  </si>
  <si>
    <t>PETRA COLLA  FICO SYRAH</t>
  </si>
  <si>
    <t>HERRADURA BLANCO plata 70/40</t>
  </si>
  <si>
    <t>BELLAVISTA BRUT (ALMA) ROSE CAPPELLIERA 1 BT+2 CALICI</t>
  </si>
  <si>
    <t>RIVETTI BARBERA ALABARDA ,75</t>
  </si>
  <si>
    <t>FACCOLI FRANCIACORTA BRUT</t>
  </si>
  <si>
    <t>FACCOLI FRANCIACORTA ROSE</t>
  </si>
  <si>
    <t>FACCOLI FRANCIACORTA MILLESIMA</t>
  </si>
  <si>
    <t>DONNAFUGATA CONTESA DEI VENTI</t>
  </si>
  <si>
    <t>ABERFELDY 18Y  CASKFINISH70/43</t>
  </si>
  <si>
    <t>ABSINTHE MR.JEKYLL  70/55</t>
  </si>
  <si>
    <t>ABSOLUT 1,75  40</t>
  </si>
  <si>
    <t>TEQ.AGAVITA BLANCO 70/38</t>
  </si>
  <si>
    <t>AMARULA ASS 0,70/15,5</t>
  </si>
  <si>
    <t>ARDMORE 12Y PORTWOOD 0,70/46</t>
  </si>
  <si>
    <t>BENRIACH 22Y tripledist70/46,8</t>
  </si>
  <si>
    <t>BIG MOUTH WHISKY 0,50/41,2</t>
  </si>
  <si>
    <t>BLACK BULL 12Y 0,70/50</t>
  </si>
  <si>
    <t>BLACK BULL 21Y 0,70/50</t>
  </si>
  <si>
    <t>BLACK BULL 8Y 0,70/50</t>
  </si>
  <si>
    <t>OCTOMORE 13.1  70/59,2</t>
  </si>
  <si>
    <t>BUTTERFLY CANNON ASS 0,50/40</t>
  </si>
  <si>
    <t>CANNABIS SATIVA VODKA 70/37,5</t>
  </si>
  <si>
    <t>JIM BEAM BLACK 70/43</t>
  </si>
  <si>
    <t>MARTELL COHIBA 70/43</t>
  </si>
  <si>
    <t>MEUKOW WILD BERRY 70/30</t>
  </si>
  <si>
    <t>OLD PULTENEY 15Y 0,70/46</t>
  </si>
  <si>
    <t>OLD PULTENEY 18Y 0,70/46</t>
  </si>
  <si>
    <t>KURAYOSHI RABBIT 70/43</t>
  </si>
  <si>
    <t>ANGOSTURA TAMBOO SPICE 70/40</t>
  </si>
  <si>
    <t>SAVOIA AMERICANO ROSSO 50/18,6</t>
  </si>
  <si>
    <t>SAKE JUNMAI 0,72/14,5</t>
  </si>
  <si>
    <t>FONTANAFREDDA ALTA LANGA BRUT</t>
  </si>
  <si>
    <t>APIUM LONDON GIN 70/40</t>
  </si>
  <si>
    <t>LINDT LIQUORE GIANDUIA 0,500</t>
  </si>
  <si>
    <t>TEQ.PADRE AZUL BIANCO 70/40</t>
  </si>
  <si>
    <t>TEQ.PADRE AZUL REPOSADO 70/40</t>
  </si>
  <si>
    <t>PEAKY BOURBON 70/40</t>
  </si>
  <si>
    <t>DON PAPA RYE CASK 0,70/45</t>
  </si>
  <si>
    <t>DOUGLAS LAING'S EPICUR. 70/46,</t>
  </si>
  <si>
    <t>EL DORADO  5Y 70/40</t>
  </si>
  <si>
    <t>FETTERCAIRN 16Y 0,70/46,4 3rel</t>
  </si>
  <si>
    <t>FETTERCAIRN 18Y 0,70/46,8</t>
  </si>
  <si>
    <t>GLEN CADAM 13Y 0,70/46</t>
  </si>
  <si>
    <t>GLEN GOYNE 25Y 70/48 WOODEN</t>
  </si>
  <si>
    <t>PRAVDA  0,70/40 VODKA</t>
  </si>
  <si>
    <t>STORK CLUB LIQ.WHISK.SOUR 70/2</t>
  </si>
  <si>
    <t>STORK CLUB ROSE RYE 70/18</t>
  </si>
  <si>
    <t>GLEN FIDDICH PERPETUAL  1/1 40</t>
  </si>
  <si>
    <t>HENDRICKS GIN FLORAD 0,70/43,4</t>
  </si>
  <si>
    <t>ERISTOFF RED 0,70/18</t>
  </si>
  <si>
    <t>MASI CAMPOLONGO AMARONE 0,75</t>
  </si>
  <si>
    <t>MASI MAZZANO AMARONE 0,75</t>
  </si>
  <si>
    <t>SAN MICHELE PINOT BIANCO 1,5</t>
  </si>
  <si>
    <t>SAN MICHELE PINOT BIANCO 75</t>
  </si>
  <si>
    <t>S.FELICE TOSCANA VIGORELLO 1,5</t>
  </si>
  <si>
    <t>S.FELICE BRUNELLO QUERCIONE</t>
  </si>
  <si>
    <t>DILMOOR TRIPLESEC 0,70/38 (METRO)</t>
  </si>
  <si>
    <t>PEPE TREBBIANO D'ABRUZZO</t>
  </si>
  <si>
    <t>ANTIQUARY FINEST 70/40</t>
  </si>
  <si>
    <t>CASAMIGOS ANEJO 70/40</t>
  </si>
  <si>
    <t>TEQ.SAN LUIS GOLD/BLANCO 70/35</t>
  </si>
  <si>
    <t>SAN MICHELE SCHIAVA 1,5</t>
  </si>
  <si>
    <t>SCAPEGRACE FORTITUDE MAL 70/46</t>
  </si>
  <si>
    <t>SCAPEGRACE FORTUNA MALT 70/46</t>
  </si>
  <si>
    <t>MEREGALLI LAROCHE PETIT CHABLI</t>
  </si>
  <si>
    <t>PLANETA DIDACUS ROSSO</t>
  </si>
  <si>
    <t>GIACOSA BAROLO FALLETTO ROCCHE</t>
  </si>
  <si>
    <t>GIACOSA BAROLO FALLETTO</t>
  </si>
  <si>
    <t>CONTI D'ARCO TRENTO DOC</t>
  </si>
  <si>
    <t>ZYME HARLEQUIN 75</t>
  </si>
  <si>
    <t>ZYME VALPOLICELLA REVERIE 75</t>
  </si>
  <si>
    <t>ZYME VALPOLICELLA CLASSICO SUP</t>
  </si>
  <si>
    <t>ZYME AMARONE CLASS 75</t>
  </si>
  <si>
    <t>ZYME OSELETA VERONESE</t>
  </si>
  <si>
    <t>ZYME KAIROS VENETO ROSSO</t>
  </si>
  <si>
    <t>FELLUGA L FRIULANO</t>
  </si>
  <si>
    <t>SAN LEONARDO VETTE S.LEONARDO</t>
  </si>
  <si>
    <t>ORNELLAIA CASSA COLLEZIONE 3BT</t>
  </si>
  <si>
    <t>MURAGNI PIGATO</t>
  </si>
  <si>
    <t>MURAGNI ROSSESE</t>
  </si>
  <si>
    <t>CAPEZZANA VILLA DI CAPEZZANA</t>
  </si>
  <si>
    <t>CAPEZZANA GHIAIE DELLA FURBA</t>
  </si>
  <si>
    <t>CAPEZZANA BARCO REALE</t>
  </si>
  <si>
    <t>CAPEZZANA CHARDONNAY</t>
  </si>
  <si>
    <t>SARZI AMADE GUTTURNIO TERRE TOSA</t>
  </si>
  <si>
    <t>SARZI AMADE LUNA SELVATICA CABERNET SAUVIGNON</t>
  </si>
  <si>
    <t>SARZI AMADE OMBRASENZOMBRA SAUVIGNON</t>
  </si>
  <si>
    <t>SARZI AMADE NAMBROT COSTA TOSC</t>
  </si>
  <si>
    <t>SARZI AMADE ROSSO IL GHIZZANO</t>
  </si>
  <si>
    <t>AMARA LIQ.ARANCE 70/30</t>
  </si>
  <si>
    <t>CLASE AZUL ANEJO 70/40</t>
  </si>
  <si>
    <t>CLASE AZUL GOLD 70/40</t>
  </si>
  <si>
    <t>GINARTE GIN UMAN 70/43,5</t>
  </si>
  <si>
    <t>GINARTE GIN MELOGRANO 70/43,5</t>
  </si>
  <si>
    <t>ERISTOFF PINK 0,70/18</t>
  </si>
  <si>
    <t>CAMATTI AMARO 70/20</t>
  </si>
  <si>
    <t>BENRIACH 1/1 46  QUARTER CASK</t>
  </si>
  <si>
    <t>JIM BEAM 0,70 40 gr.</t>
  </si>
  <si>
    <t>UMANI RONCHI CENTOVIE PECORINO</t>
  </si>
  <si>
    <t>FIORENTE ELDERFLOWER LIQ.70/20</t>
  </si>
  <si>
    <t>CONDESA GIN CLASICA 70/43</t>
  </si>
  <si>
    <t>BRANCAIA IL BIANCO</t>
  </si>
  <si>
    <t>GREY GOOSE VODKA 6LT/40</t>
  </si>
  <si>
    <t>BRANCAIA TRE</t>
  </si>
  <si>
    <t>BRANCAIA CHIANTI CLASSICO</t>
  </si>
  <si>
    <t>BRANCAIA CHIANTI CLASSICO RISE</t>
  </si>
  <si>
    <t>BRANCAIA IL BLU</t>
  </si>
  <si>
    <t>BRANCAIA ILATRAIA</t>
  </si>
  <si>
    <t>DILMOOR TRIPLESEC HURRICANE 70</t>
  </si>
  <si>
    <t>ANTINORI CALAFURIA SALENTO 3LT</t>
  </si>
  <si>
    <t>FLORIO SUPERIORE D/S 0,75 CL</t>
  </si>
  <si>
    <t>RUMP@BLIC 70/43 duca salaparut</t>
  </si>
  <si>
    <t>SALAPARUTA CALANICA CHARDONNAY</t>
  </si>
  <si>
    <t>SALAPARUTA CALANICA FRAPPATO</t>
  </si>
  <si>
    <t>SALAPARUTA BIANCA  VALGUARNER</t>
  </si>
  <si>
    <t>SALAPARUTA BRUNELLO CAPARZO</t>
  </si>
  <si>
    <t>ANTINORI MUFFATO 0,500</t>
  </si>
  <si>
    <t>SANTERO BRACHETTO ACQUI</t>
  </si>
  <si>
    <t>SANTERO CHARDONNAY HAND DIOS</t>
  </si>
  <si>
    <t>1800 CRISTALINO ANEJO  70/35</t>
  </si>
  <si>
    <t>CHATEAU D'ESCLANS WHISPERING ANGEL ROSE 75</t>
  </si>
  <si>
    <t>ORNELLAIA ESSENZA BOLGHERI 75 SUPERIORE</t>
  </si>
  <si>
    <t>FRESCOB.BENEFIZIO</t>
  </si>
  <si>
    <t>PENFOLDS BIN 407 CABERNET SAUV</t>
  </si>
  <si>
    <t>PENFOLDS BIN 95 CABERNET SAUV SHIRAZ GRANGE</t>
  </si>
  <si>
    <t>TOTTORI MATSUI WHISKY 70/43</t>
  </si>
  <si>
    <t>TORO CENTUCA 70/38</t>
  </si>
  <si>
    <t>TORO AMARO 70/27</t>
  </si>
  <si>
    <t>TORO LIMONCELLO 70/30</t>
  </si>
  <si>
    <t>TORO GRAPPA MONTEPULC.70/38</t>
  </si>
  <si>
    <t>TORO CENTERBA 1972 70/70</t>
  </si>
  <si>
    <t>TORO CENTERBA 70/70</t>
  </si>
  <si>
    <t>TORO CENTERBA 50/70</t>
  </si>
  <si>
    <t>TORO CENTERBA ESPRIT 70/40</t>
  </si>
  <si>
    <t>RUGGERI LADALTEMPO BRUT 75</t>
  </si>
  <si>
    <t>ABBONA BARBERA CASARET</t>
  </si>
  <si>
    <t>FRANZ HAAS MERLOT</t>
  </si>
  <si>
    <t>FRANZ HAAS PINOT N. SCHWEIZER</t>
  </si>
  <si>
    <t>FRANZ HAAS MOSCATO ROSA 0,5</t>
  </si>
  <si>
    <t>DON PAPA SHERRY CASK 70/45</t>
  </si>
  <si>
    <t>BARBANCOURT 15Y 0,70/43</t>
  </si>
  <si>
    <t>MILLONARIO KUYTCHI 70/40</t>
  </si>
  <si>
    <t>PALLINI LIMONCELLO 0,50/26</t>
  </si>
  <si>
    <t>DEL MAGUEY MEZCAL VIDA 70/42</t>
  </si>
  <si>
    <t>MINCHINOTTO 70/25</t>
  </si>
  <si>
    <t>POLI GIN MARCONI 44 70/44 agru</t>
  </si>
  <si>
    <t>TEELING BLACKPITTS PEATE 70/46</t>
  </si>
  <si>
    <t>MEREGALLI FERTUNA OLIO XV ,500</t>
  </si>
  <si>
    <t>CLAIRIN VAVAL 8recolte 70/53,5</t>
  </si>
  <si>
    <t>CLAIRIN SAJOUS 9recolte70/53,5</t>
  </si>
  <si>
    <t>SMOKEHEAD TEQUILA CASK 70/43</t>
  </si>
  <si>
    <t>MATTHEW FIREPLACE W. 70/46.6</t>
  </si>
  <si>
    <t>NOBUSHI SINGLE GRAIN 70/43</t>
  </si>
  <si>
    <t>GRAPPA MAROLO ARNEIS 70/42</t>
  </si>
  <si>
    <t>GRAPPA MAROLO DOLCETTO 70/44</t>
  </si>
  <si>
    <t>GRAPPA MAROLO PIGATO 70/42</t>
  </si>
  <si>
    <t>GRAPPA MAROLO VERMEN. 70/42</t>
  </si>
  <si>
    <t>HOFSTAETTER CABERNET 0,75</t>
  </si>
  <si>
    <t>GAJA TORRE ORIA BRUT</t>
  </si>
  <si>
    <t>GAJA CH. NICOLLE CHABLIS ASPER</t>
  </si>
  <si>
    <t>STRUCCHI VERMOUTH B/R 0,75</t>
  </si>
  <si>
    <t>STRUCCHI BITTER 70/27</t>
  </si>
  <si>
    <t>COLLEMASSARI MONTECUCCO ROSSO RISERVA</t>
  </si>
  <si>
    <t>25ZERO14 GIN BOTANIC 70/43</t>
  </si>
  <si>
    <t>25ZERO14 GIN NAVY STR 50/57</t>
  </si>
  <si>
    <t>PETRA ALTO SANGIOVESE</t>
  </si>
  <si>
    <t>PETRA POTENTI CAB SAUVIGNON</t>
  </si>
  <si>
    <t>HATOZAKI PURE MALT 70/46 WHIS</t>
  </si>
  <si>
    <t>FOURSQUARE TOUCHSTONE 70/61</t>
  </si>
  <si>
    <t>KILCHOMAN FINO 2023 70/50</t>
  </si>
  <si>
    <t>KILCHOMAN COGNAC 70/50</t>
  </si>
  <si>
    <t>ARMORIK YEUN ELEZ JOBIC 70/46</t>
  </si>
  <si>
    <t>BIMBER GIN HONG PAO 0,50/51,8</t>
  </si>
  <si>
    <t>PETER IN FLORENCE GIN BOT 0,50/43</t>
  </si>
  <si>
    <t>PETER IN FLORENCE GIN NAVY ST 0,50/57,7</t>
  </si>
  <si>
    <t>MONTECRISTO RUM ANEJO SUP 70/37,5</t>
  </si>
  <si>
    <t>DELORD ARMAGNAC VSOP 70/40</t>
  </si>
  <si>
    <t>GRAPPA TIMORASSO DERTHONA 0,50/45</t>
  </si>
  <si>
    <t>SPIRITO SARDO FICO IND 0,50/28</t>
  </si>
  <si>
    <t>DOGLIOTTI VERMOUTH B/R 70CL</t>
  </si>
  <si>
    <t>SILVA REIS PORTO</t>
  </si>
  <si>
    <t>PICCOLO DERTHONA</t>
  </si>
  <si>
    <t>VITOVSKA CARSO</t>
  </si>
  <si>
    <t>SIBONA MA E CO' GIN 70/32</t>
  </si>
  <si>
    <t>TERLAN PINOT NERO MONTICOL RIS</t>
  </si>
  <si>
    <t>TOSCHI GUARNITURA/MYTOPP 200G</t>
  </si>
  <si>
    <t>CLASSICA CANTALORO ROSSO</t>
  </si>
  <si>
    <t>CLASSICA AVIGNONESI 50&amp;50</t>
  </si>
  <si>
    <t>NIRASCA VERMENTINO</t>
  </si>
  <si>
    <t>NIRASCA PIGATO</t>
  </si>
  <si>
    <t>NIRASCA SCIACTRA' ORMEASCO</t>
  </si>
  <si>
    <t>VIETTI BARBERA TRE VIGNE 1,5L</t>
  </si>
  <si>
    <t>FABBRI LEMONBAR 70G POLVERE</t>
  </si>
  <si>
    <t>FABBRI ZENZERO 600G OPALINE</t>
  </si>
  <si>
    <t>FABBRI ARIA + VELLUTO 800G</t>
  </si>
  <si>
    <t>FRESCOB.CONF.TENUTA PERANO YA012302C001 1 CHIANTI + 1 RIS</t>
  </si>
  <si>
    <t>FRESCOB.CONF.TERREMORE CASTIGLIONE XL012302C001</t>
  </si>
  <si>
    <t>FRESCOB.CONF.NIPOZZANO RIS MONTESODI YB012304C001</t>
  </si>
  <si>
    <t>FRESCOB.CONF.NIP.DAMA YD012303 MONTE. + NIP.RIS + NIP.VEC.VIT</t>
  </si>
  <si>
    <t>ABERLOUR A'BUNADH 0,70/58,9</t>
  </si>
  <si>
    <t>ASBACH URALT 3Y 70/36</t>
  </si>
  <si>
    <t>BARCELO IMPERIAL ONYX 0,70/38</t>
  </si>
  <si>
    <t>BLOSSOM COSTA BLANCA 70/43</t>
  </si>
  <si>
    <t>BOWSAW RYE 70/40</t>
  </si>
  <si>
    <t>BOMBAY CITRON PRESSE 70/37,5</t>
  </si>
  <si>
    <t>FERRARI BRUNO LUNELLI BRUT</t>
  </si>
  <si>
    <t>CAPT.MORGAN WHITE 1/1 37,5</t>
  </si>
  <si>
    <t>CLEMENT SELECT BARREL 70/40</t>
  </si>
  <si>
    <t>COMPASS BOX STORY SPAN. 70/43</t>
  </si>
  <si>
    <t>DEKUYPER PEACHTREE 0,70/20</t>
  </si>
  <si>
    <t>DEBOWA MILITARY 50/40</t>
  </si>
  <si>
    <t>HUCKLEBERRY GIN 0,5/44</t>
  </si>
  <si>
    <t>JIM BEAM HONEY 0,70/32,5</t>
  </si>
  <si>
    <t>JIN JIJI INDIA DRY GIN 70/43</t>
  </si>
  <si>
    <t>LUXARDO CHERRY MORLACCO 70/30</t>
  </si>
  <si>
    <t>MERMAID SPICED RUM 70/40</t>
  </si>
  <si>
    <t>MERMAID ZEST 70/40</t>
  </si>
  <si>
    <t>SIPSMITH LEMON DRIZZLE 70/40,4</t>
  </si>
  <si>
    <t>ST.REMY VSOP 70/40</t>
  </si>
  <si>
    <t>TEELING SINGLE GRAIN 70/46</t>
  </si>
  <si>
    <t>UKIYO RICE VODKA 70/40</t>
  </si>
  <si>
    <t>ZUBROWKA CZARNA BLACK 0,5/40</t>
  </si>
  <si>
    <t>TRAVAGLINI GATTINARA RISERVA</t>
  </si>
  <si>
    <t>AMARA BLOOD OR. BARK 50/30</t>
  </si>
  <si>
    <t>LUNGAROTTI RUBESCO 1,5L CELEBR</t>
  </si>
  <si>
    <t>PIO CESARE IL NEBBIO</t>
  </si>
  <si>
    <t>JACK DANIEL'S APPLE1/1 35</t>
  </si>
  <si>
    <t>BIONDI SANTI BRUNELLO MONTALCI RISERVA</t>
  </si>
  <si>
    <t>BELLAVISTA CONV.S.ANNUNCIATA</t>
  </si>
  <si>
    <t>ANTIN.CONF.2 BOT. AN3523020001 1 VILLAROSSO + 1 VILLABIANCO</t>
  </si>
  <si>
    <t>VISCONTI PIGATO CYCNUS GORLERI</t>
  </si>
  <si>
    <t>VISCONTI VERMENTINO APRICUS GORLERI</t>
  </si>
  <si>
    <t>CORMONS COLLIO PINOT BIANCO</t>
  </si>
  <si>
    <t>CORMONS RIESLING MEDEGIS</t>
  </si>
  <si>
    <t>BROCKMANS ORANGE KISS 70/40</t>
  </si>
  <si>
    <t>CONNEMARA DIST. ED. 7043</t>
  </si>
  <si>
    <t>PLANTATION 3 STARS 0,70 41,2</t>
  </si>
  <si>
    <t>CA DEI FRATI CUVEE FRATI BRUT</t>
  </si>
  <si>
    <t>TOSOLINI UVE MISTE 0,70/40</t>
  </si>
  <si>
    <t>TOSOLINI VITE D'ORO 0,70/40</t>
  </si>
  <si>
    <t>GRAPPA TOSOLINI BAROLO 70/40</t>
  </si>
  <si>
    <t>TOSOLINI AMARO COFANETTO 70/30</t>
  </si>
  <si>
    <t>GRAPPA TOSOLINI AMARONE 70/40</t>
  </si>
  <si>
    <t>GRAPPA TOSOLINI BRUNELLO 70/40</t>
  </si>
  <si>
    <t>GRAPPA TOSOLINI MTECARLO 70/42</t>
  </si>
  <si>
    <t>TOSOLINI LE SFERE 0,20/40 PALLE DI NATALE</t>
  </si>
  <si>
    <t>TOSOLINI ALBERO NATALE 1/1 42</t>
  </si>
  <si>
    <t>TOSOLINI AMARO PREMIUM 70/30</t>
  </si>
  <si>
    <t>TOSOLINI AMARO 70/30</t>
  </si>
  <si>
    <t>GAGLIARDO BARBERA SUP LA MATTA</t>
  </si>
  <si>
    <t>CORMONS RIBOLLA GIALLA VINO</t>
  </si>
  <si>
    <t>MARZADRO SET COCKTAIL NEGRONI</t>
  </si>
  <si>
    <t>ABBONA NEBBIOLO D'ALBA</t>
  </si>
  <si>
    <t>VISCONTI TASSINAIA</t>
  </si>
  <si>
    <t>ORNELLAIA VERTICALE SERRENUOVE 3BT</t>
  </si>
  <si>
    <t>GLEN FIDDICH 12Y OAK 70/40</t>
  </si>
  <si>
    <t>GLEN FIDDICH 14Y 70/43</t>
  </si>
  <si>
    <t>PELLEGRINO MARSALA HORATIO 0.75</t>
  </si>
  <si>
    <t>PELLEGRINO MARSALA ANITA GARIBALDI 0,75</t>
  </si>
  <si>
    <t>MONTEVERRO CHARDONNAY</t>
  </si>
  <si>
    <t>VIEUX SAJOUS 5YO 0,70/57,5</t>
  </si>
  <si>
    <t>PAPALIN HAITI 6Y 0,70/54,1 EX SHERRY CASK</t>
  </si>
  <si>
    <t>DAMILANO BAROLO RAVIOLE</t>
  </si>
  <si>
    <t>DAMILANO BAROLO BRUNATE</t>
  </si>
  <si>
    <t>DAMILANO BARBERA D'ASTI</t>
  </si>
  <si>
    <t>GR. BERTA CAST.ANNUNZ. 70/43</t>
  </si>
  <si>
    <t>SAIGON GIN BAIGUR 70/43</t>
  </si>
  <si>
    <t>FONTODI SYRAH CASE VIA</t>
  </si>
  <si>
    <t>AMARO S.MARIA AL MONTE 70/40</t>
  </si>
  <si>
    <t>BERTANI VERONA ROSATO BERTAROS</t>
  </si>
  <si>
    <t>BERTANI MARCHE B ARKEZIA 0,50</t>
  </si>
  <si>
    <t>BERTANI AMARONE 2007-2010</t>
  </si>
  <si>
    <t>BERTANI AMARONE 2005</t>
  </si>
  <si>
    <t>SIBONA BITTER 20 APERIT 70/26</t>
  </si>
  <si>
    <t>BERLUCCHI MIX 61 CASSA NATURE COBALTE VODKA 70/40</t>
  </si>
  <si>
    <t xml:space="preserve">UNICUM AMARO 1/1 40                </t>
  </si>
  <si>
    <t>sku geko</t>
  </si>
  <si>
    <t>Trova lo SKU di geko</t>
  </si>
  <si>
    <t>Prodotto</t>
  </si>
  <si>
    <t>Sku Geko</t>
  </si>
  <si>
    <t>bt/cs</t>
  </si>
  <si>
    <t>lt.</t>
  </si>
  <si>
    <t>% vol</t>
  </si>
  <si>
    <t>Invoice Total</t>
  </si>
  <si>
    <t>Prezzo Ivato</t>
  </si>
  <si>
    <t>Costo Ivato</t>
  </si>
  <si>
    <t>Etichette di riga</t>
  </si>
  <si>
    <t>sku anker</t>
  </si>
  <si>
    <t>Coppo</t>
  </si>
  <si>
    <t>Jack Daniel's 1,5 Lt.</t>
  </si>
  <si>
    <t>Negozi</t>
  </si>
  <si>
    <t>Bacardi Spiced 1,5 Lt.</t>
  </si>
  <si>
    <t>Debowa Military 0,7 Lt.</t>
  </si>
  <si>
    <t>Ginato Clementino Orange 0,7 Lt.</t>
  </si>
  <si>
    <t>Ginato Pompelmo Pink Grapefruit 0,7 Lt.</t>
  </si>
  <si>
    <t>Glen Talloch 1,5 Lt.</t>
  </si>
  <si>
    <t>Jack Daniel's Single Barrel Select 0,7 Lt.</t>
  </si>
  <si>
    <t>Meukow XO + GB 3 Lt.</t>
  </si>
  <si>
    <t>Nordes Gin 3 Lt.</t>
  </si>
  <si>
    <t>Poseidon Dry Gin 0,7 Lt.</t>
  </si>
  <si>
    <t>Rammstein Rum + GB 4,5 Lt.</t>
  </si>
  <si>
    <t>Silent Pool Gin 0,7 Lt.</t>
  </si>
  <si>
    <t>The Pogues Irish Whisky 0,7 Lt.</t>
  </si>
  <si>
    <t>ESISTENZA</t>
  </si>
  <si>
    <t>COSTO UNITARIO</t>
  </si>
  <si>
    <t>Se si vuole implementare arrotondamento a 0,45 e 0,95</t>
  </si>
  <si>
    <t>SE(E(H12-INT(H12)&gt;=0;H12-INT(H12)&lt;0,5);INT(H12)+0,50;SE(E(H12-INT(H12)&gt;=0,5;H12-INT(H12)&lt;1);INT(H12)+0,95;H12))</t>
  </si>
  <si>
    <t>Data</t>
  </si>
  <si>
    <t>% VOL</t>
  </si>
  <si>
    <t>Enoteca</t>
  </si>
  <si>
    <t>btls</t>
  </si>
  <si>
    <t>crts</t>
  </si>
  <si>
    <t>btl sale price</t>
  </si>
  <si>
    <t>btl purchase price</t>
  </si>
  <si>
    <t>total purchased</t>
  </si>
  <si>
    <t>Total Asked Ref</t>
  </si>
  <si>
    <t>Total Available Ref</t>
  </si>
  <si>
    <t>TELESIO</t>
  </si>
  <si>
    <t>PROSPERINI</t>
  </si>
  <si>
    <t>Grossista</t>
  </si>
  <si>
    <t>NOME</t>
  </si>
  <si>
    <t>TIPO</t>
  </si>
  <si>
    <t>BALDACCINI</t>
  </si>
  <si>
    <t>Trova lo SKU di Vinolux</t>
  </si>
  <si>
    <t>Sku Vinolux</t>
  </si>
  <si>
    <t>Id</t>
  </si>
  <si>
    <t>Btls/CS</t>
  </si>
  <si>
    <t>°Alc</t>
  </si>
  <si>
    <t>L</t>
  </si>
  <si>
    <t>Price / Bottle</t>
  </si>
  <si>
    <t>YOUR Price / Bottle on the site</t>
  </si>
  <si>
    <t>VODKFUU9TJ</t>
  </si>
  <si>
    <t>GINCD5937E</t>
  </si>
  <si>
    <t>GIN344E44A</t>
  </si>
  <si>
    <t>PINKDE2681</t>
  </si>
  <si>
    <t>GLASADF1KO</t>
  </si>
  <si>
    <t>TEQU489791</t>
  </si>
  <si>
    <t>TEQUUXF5EI</t>
  </si>
  <si>
    <t>TEQU440D92</t>
  </si>
  <si>
    <t>TEQUD018F3</t>
  </si>
  <si>
    <t>BELGDB9DA4</t>
  </si>
  <si>
    <t>BELGAA2EE9</t>
  </si>
  <si>
    <t>EDIC952511</t>
  </si>
  <si>
    <t>ENKE456CA5</t>
  </si>
  <si>
    <t>ENKE6644C2</t>
  </si>
  <si>
    <t>DAYS72H1FS</t>
  </si>
  <si>
    <t>DAYSQUTUF1</t>
  </si>
  <si>
    <t>BTOB6QXLZA</t>
  </si>
  <si>
    <t>JOSSWDBU80</t>
  </si>
  <si>
    <t>CORN98CF31</t>
  </si>
  <si>
    <t>OCLODN5B4C</t>
  </si>
  <si>
    <t>THFIA343BF</t>
  </si>
  <si>
    <t>THWA2CB0FA</t>
  </si>
  <si>
    <t>APERHOXUZI</t>
  </si>
  <si>
    <t>MILEY8IZXL</t>
  </si>
  <si>
    <t>NUEV77411D</t>
  </si>
  <si>
    <t>ADRATCR4JT</t>
  </si>
  <si>
    <t>AHRISONLG5</t>
  </si>
  <si>
    <t>AHRI23UJDH</t>
  </si>
  <si>
    <t>AHRISBPYNQ</t>
  </si>
  <si>
    <t>AHRIDAA497</t>
  </si>
  <si>
    <t>AHRI5CB400</t>
  </si>
  <si>
    <t>AHRI84CBC8</t>
  </si>
  <si>
    <t>AHRI5T6H8O</t>
  </si>
  <si>
    <t>AALB014793</t>
  </si>
  <si>
    <t>AALB1E9E37</t>
  </si>
  <si>
    <t>AALBAEN362</t>
  </si>
  <si>
    <t>AALB868BC4</t>
  </si>
  <si>
    <t>MAREXNFYKL</t>
  </si>
  <si>
    <t>MARE43GZ69</t>
  </si>
  <si>
    <t>MAREDEB3IQ</t>
  </si>
  <si>
    <t>MAREBQ2AUR</t>
  </si>
  <si>
    <t>MAREA2NA3J</t>
  </si>
  <si>
    <t>MARE7VFZRN</t>
  </si>
  <si>
    <t>MAREWCAC8X</t>
  </si>
  <si>
    <t>MAREVARGED</t>
  </si>
  <si>
    <t>MARERPWVQK</t>
  </si>
  <si>
    <t>MAREKBUQXF</t>
  </si>
  <si>
    <t>MARE49114B</t>
  </si>
  <si>
    <t>MARE4B2CR5</t>
  </si>
  <si>
    <t>ABELCAY9EW</t>
  </si>
  <si>
    <t>ABELCXCODN</t>
  </si>
  <si>
    <t>ABEL5F8443</t>
  </si>
  <si>
    <t>ABERBDD818</t>
  </si>
  <si>
    <t>ABERU7TTS7</t>
  </si>
  <si>
    <t>ABERH5C0R9</t>
  </si>
  <si>
    <t>ABERE1BC2B</t>
  </si>
  <si>
    <t>ABER6JFAEA</t>
  </si>
  <si>
    <t>ABERHXJ69M</t>
  </si>
  <si>
    <t>3453</t>
  </si>
  <si>
    <t>ABERL6VFSX</t>
  </si>
  <si>
    <t>ABERQIF8GV</t>
  </si>
  <si>
    <t>ABERB75XQ5</t>
  </si>
  <si>
    <t>ABER098896</t>
  </si>
  <si>
    <t>ABER68IUCY</t>
  </si>
  <si>
    <t>ABER844EB3</t>
  </si>
  <si>
    <t>ABER3B804A</t>
  </si>
  <si>
    <t>ABERLO804U</t>
  </si>
  <si>
    <t>ABER0I5KOS</t>
  </si>
  <si>
    <t>ABER2D0908</t>
  </si>
  <si>
    <t>ABER47C1CC</t>
  </si>
  <si>
    <t>ABEROF662N</t>
  </si>
  <si>
    <t>ABLEDS7A42</t>
  </si>
  <si>
    <t>ABLEIHF5J6</t>
  </si>
  <si>
    <t>ABLEH1DYY3</t>
  </si>
  <si>
    <t>ABSEASB2S0</t>
  </si>
  <si>
    <t>ABSI4ABD86</t>
  </si>
  <si>
    <t>3407</t>
  </si>
  <si>
    <t>ABSO0B8511</t>
  </si>
  <si>
    <t>765</t>
  </si>
  <si>
    <t>ABSOLU920I</t>
  </si>
  <si>
    <t>ABSOID6O9F</t>
  </si>
  <si>
    <t>3071</t>
  </si>
  <si>
    <t>ABSO19650C</t>
  </si>
  <si>
    <t>ABSOQKN16E</t>
  </si>
  <si>
    <t>ABSO0DA404</t>
  </si>
  <si>
    <t>ABSODB7B33</t>
  </si>
  <si>
    <t>ABSOJEGGT1</t>
  </si>
  <si>
    <t>ABSO6775DA</t>
  </si>
  <si>
    <t>ABSOM81FQJ</t>
  </si>
  <si>
    <t>ABSO1C66A3</t>
  </si>
  <si>
    <t>ABSOTL5GTK</t>
  </si>
  <si>
    <t>ABSOMVJVHJ</t>
  </si>
  <si>
    <t>ABSO2S0S3L</t>
  </si>
  <si>
    <t>ABUEE05D2E</t>
  </si>
  <si>
    <t>ABUEGDS373</t>
  </si>
  <si>
    <t>ADAMF63AC2</t>
  </si>
  <si>
    <t>ADAM9E29FA</t>
  </si>
  <si>
    <t>ADMI0181F9</t>
  </si>
  <si>
    <t>ADMIMCW8R2</t>
  </si>
  <si>
    <t>ADMI6HJYSZ</t>
  </si>
  <si>
    <t>ADMIE4BFFA</t>
  </si>
  <si>
    <t>ADNA1A8641</t>
  </si>
  <si>
    <t>AEIJD70C17</t>
  </si>
  <si>
    <t>AEROQN7FMQ</t>
  </si>
  <si>
    <t>AIKA92696C</t>
  </si>
  <si>
    <t>AIKA7E9B93</t>
  </si>
  <si>
    <t>AILSHQDZCK</t>
  </si>
  <si>
    <t>AILS6C340F</t>
  </si>
  <si>
    <t>AIREM4BKJW</t>
  </si>
  <si>
    <t>AIREE04R28</t>
  </si>
  <si>
    <t>AKAT64D368</t>
  </si>
  <si>
    <t>AKAS506CKL</t>
  </si>
  <si>
    <t>AKAS1WSFWL</t>
  </si>
  <si>
    <t>AKASI0CAYU</t>
  </si>
  <si>
    <t>AKAS56F5F6</t>
  </si>
  <si>
    <t>AKASDBB493</t>
  </si>
  <si>
    <t>AKASF04AD9</t>
  </si>
  <si>
    <t>AKASEIJGL2</t>
  </si>
  <si>
    <t>AKAS8E87E6</t>
  </si>
  <si>
    <t>AKAS3E0992</t>
  </si>
  <si>
    <t>AKAS0K3WNW</t>
  </si>
  <si>
    <t>AKAS3094AE</t>
  </si>
  <si>
    <t>AKASYENJ5N</t>
  </si>
  <si>
    <t>AKDOT77F8I</t>
  </si>
  <si>
    <t>AKOR8D09D7</t>
  </si>
  <si>
    <t>ALDA01BAC2</t>
  </si>
  <si>
    <t>ALDA60A15D</t>
  </si>
  <si>
    <t>ALEX4A04B5</t>
  </si>
  <si>
    <t>ALFRFEEYT1</t>
  </si>
  <si>
    <t>ALFRNRQ5GH</t>
  </si>
  <si>
    <t>ALFRF74KB5</t>
  </si>
  <si>
    <t>ALFR5P54MU</t>
  </si>
  <si>
    <t>ALFRCVY3O1</t>
  </si>
  <si>
    <t>ALIZBECAE3</t>
  </si>
  <si>
    <t>ALKK03AC22</t>
  </si>
  <si>
    <t>ALLA1HY52I</t>
  </si>
  <si>
    <t>AMAH487N5T</t>
  </si>
  <si>
    <t>AMAHWH0LEB</t>
  </si>
  <si>
    <t>AMAROA332T</t>
  </si>
  <si>
    <t>AVER95JBYL</t>
  </si>
  <si>
    <t>AMAR46E690</t>
  </si>
  <si>
    <t>3686</t>
  </si>
  <si>
    <t>AMAR47048A</t>
  </si>
  <si>
    <t>366</t>
  </si>
  <si>
    <t>AMARTKPCDF</t>
  </si>
  <si>
    <t>AMAR717DA4</t>
  </si>
  <si>
    <t>AMARYBUBMX</t>
  </si>
  <si>
    <t>AMARF1B4C4</t>
  </si>
  <si>
    <t>AMARLQQB7F</t>
  </si>
  <si>
    <t>AMAR402828</t>
  </si>
  <si>
    <t>AMAR5C7548</t>
  </si>
  <si>
    <t>AMBE6B0478</t>
  </si>
  <si>
    <t>AMOR8228BC</t>
  </si>
  <si>
    <t>GINAB6AA8F</t>
  </si>
  <si>
    <t>GINAB7757A</t>
  </si>
  <si>
    <t>AMPED5F171</t>
  </si>
  <si>
    <t>GINA7A419D</t>
  </si>
  <si>
    <t>GINAB51419</t>
  </si>
  <si>
    <t>AMRU99BE4N</t>
  </si>
  <si>
    <t>AMRU6JSS3I</t>
  </si>
  <si>
    <t>AMRUQQSLIH</t>
  </si>
  <si>
    <t>AMRUTC722B</t>
  </si>
  <si>
    <t>AMRUFF9AF2</t>
  </si>
  <si>
    <t>AMRU484D79</t>
  </si>
  <si>
    <t>AMRUC4ZABA</t>
  </si>
  <si>
    <t>AMRU12E7A4</t>
  </si>
  <si>
    <t>AMRUBMML85</t>
  </si>
  <si>
    <t>ANCNOC804J</t>
  </si>
  <si>
    <t>ANDUA5F195</t>
  </si>
  <si>
    <t>ANDU5AA869</t>
  </si>
  <si>
    <t>ANDR14AE2C</t>
  </si>
  <si>
    <t>ANGE6RT140</t>
  </si>
  <si>
    <t>ANGEFA67C5</t>
  </si>
  <si>
    <t>ANGO7CCFFA</t>
  </si>
  <si>
    <t>3575</t>
  </si>
  <si>
    <t>ANGOST100Y</t>
  </si>
  <si>
    <t>ANGOD3B671</t>
  </si>
  <si>
    <t>ANGOA8A11A</t>
  </si>
  <si>
    <t>ANTI1EGONL</t>
  </si>
  <si>
    <t>ANTINEQ76D</t>
  </si>
  <si>
    <t>APER597712</t>
  </si>
  <si>
    <t>APERE6AA0F</t>
  </si>
  <si>
    <t>APPE1DCDAD</t>
  </si>
  <si>
    <t>APPLAC5144</t>
  </si>
  <si>
    <t>APPLYOBJH0</t>
  </si>
  <si>
    <t>APPLA9F1C6</t>
  </si>
  <si>
    <t>APPLZYGNY5</t>
  </si>
  <si>
    <t>APPLASIO8T</t>
  </si>
  <si>
    <t>AQUAWP7X0Y</t>
  </si>
  <si>
    <t>AQUA4UBQ8Y</t>
  </si>
  <si>
    <t>AQVAHDLFZ1</t>
  </si>
  <si>
    <t>AQVACC0UDY</t>
  </si>
  <si>
    <t>ARARFD8D24</t>
  </si>
  <si>
    <t>ARBI0685AE</t>
  </si>
  <si>
    <t>ARBI2E59D9</t>
  </si>
  <si>
    <t>ARBIAMKD7N</t>
  </si>
  <si>
    <t>ARBI59AE27</t>
  </si>
  <si>
    <t>ARBIAE7214</t>
  </si>
  <si>
    <t>ARBI470495</t>
  </si>
  <si>
    <t>ARCAII6BCV</t>
  </si>
  <si>
    <t>ARCA71F71A</t>
  </si>
  <si>
    <t>ARCAEBD48A</t>
  </si>
  <si>
    <t>ARCT1153E6</t>
  </si>
  <si>
    <t>ARCTC09085</t>
  </si>
  <si>
    <t>ARDBTNVBY9</t>
  </si>
  <si>
    <t>ARDB2BF084</t>
  </si>
  <si>
    <t>ARDB7RAT8A</t>
  </si>
  <si>
    <t>ARDBCBTYWF</t>
  </si>
  <si>
    <t>ARDMCC4011</t>
  </si>
  <si>
    <t>ARDM0C6F6F</t>
  </si>
  <si>
    <t>ARDM06B02B</t>
  </si>
  <si>
    <t>ARDUG2WI7J</t>
  </si>
  <si>
    <t>ARDUT4H7RZ</t>
  </si>
  <si>
    <t>ARDUW2WH4J</t>
  </si>
  <si>
    <t>AREHF3D5DC</t>
  </si>
  <si>
    <t>AREHF4BF3A</t>
  </si>
  <si>
    <t>ARMA2AYOXQ</t>
  </si>
  <si>
    <t>ARMA4WLOK1</t>
  </si>
  <si>
    <t>3220</t>
  </si>
  <si>
    <t>ARMAB39799</t>
  </si>
  <si>
    <t>ARMA5B94D1</t>
  </si>
  <si>
    <t>ARMAF64413</t>
  </si>
  <si>
    <t>ARMAA47E79</t>
  </si>
  <si>
    <t>ARMA224AC1</t>
  </si>
  <si>
    <t>ARMAF4B8C3</t>
  </si>
  <si>
    <t>ARMOYYN16E</t>
  </si>
  <si>
    <t>ARMOGE3KBJ</t>
  </si>
  <si>
    <t>21</t>
  </si>
  <si>
    <t>ARMOAB7E55</t>
  </si>
  <si>
    <t>ARMOCF4TL4</t>
  </si>
  <si>
    <t>ARRA9FDAB4</t>
  </si>
  <si>
    <t>3222</t>
  </si>
  <si>
    <t>ARTIVHLESJ</t>
  </si>
  <si>
    <t>ARTI346299</t>
  </si>
  <si>
    <t>ARUALB5S40</t>
  </si>
  <si>
    <t>ARVE3483B2</t>
  </si>
  <si>
    <t>ARVE6B15EF</t>
  </si>
  <si>
    <t>ASWEMWSE83</t>
  </si>
  <si>
    <t>ASBA4B80B2</t>
  </si>
  <si>
    <t>ASBA9A328E</t>
  </si>
  <si>
    <t>ATHR422563</t>
  </si>
  <si>
    <t>ATHR359571</t>
  </si>
  <si>
    <t>AUBL00DF43</t>
  </si>
  <si>
    <t>AUFRWGR5UB</t>
  </si>
  <si>
    <t>AUVO0UVK5U</t>
  </si>
  <si>
    <t>3659</t>
  </si>
  <si>
    <t>AUCHA9C59B</t>
  </si>
  <si>
    <t>AUCHEE68CF</t>
  </si>
  <si>
    <t>4172</t>
  </si>
  <si>
    <t>AUSTC3D8AF</t>
  </si>
  <si>
    <t>AUST56CC14</t>
  </si>
  <si>
    <t>AUTENMKVLW</t>
  </si>
  <si>
    <t>AUTEO4BHUK</t>
  </si>
  <si>
    <t>AUTEU3ADLZ</t>
  </si>
  <si>
    <t>AVIA4B1574</t>
  </si>
  <si>
    <t>AVIOA4C929</t>
  </si>
  <si>
    <t>AVUA518624</t>
  </si>
  <si>
    <t>AVVA8E253A</t>
  </si>
  <si>
    <t>AYAL8EF03C</t>
  </si>
  <si>
    <t>AYAL44098E</t>
  </si>
  <si>
    <t>AZAB81021C</t>
  </si>
  <si>
    <t>BACA7DD7E8</t>
  </si>
  <si>
    <t>3449</t>
  </si>
  <si>
    <t>676</t>
  </si>
  <si>
    <t>BACH5EA3F9</t>
  </si>
  <si>
    <t>BACH28903A</t>
  </si>
  <si>
    <t>BACH98F751</t>
  </si>
  <si>
    <t>BACO327DA7</t>
  </si>
  <si>
    <t>BACOQINJTX</t>
  </si>
  <si>
    <t>BACODC4F0F</t>
  </si>
  <si>
    <t>BACO7COJ9U</t>
  </si>
  <si>
    <t>BACO87C8F4</t>
  </si>
  <si>
    <t>BAILMMF0YV</t>
  </si>
  <si>
    <t>BAINT23K3B</t>
  </si>
  <si>
    <t>BAKEE58E1B</t>
  </si>
  <si>
    <t>BAKE809848</t>
  </si>
  <si>
    <t>BALB8QD418</t>
  </si>
  <si>
    <t>BALBDBC4B2</t>
  </si>
  <si>
    <t>BALB873A39</t>
  </si>
  <si>
    <t>BALLEA2540</t>
  </si>
  <si>
    <t>BALLAN246L</t>
  </si>
  <si>
    <t>BALLAN943W</t>
  </si>
  <si>
    <t>BALL74ZGWH</t>
  </si>
  <si>
    <t>BALL9514C3</t>
  </si>
  <si>
    <t>BALL14EDE5</t>
  </si>
  <si>
    <t>BALLI80TXJ</t>
  </si>
  <si>
    <t>BALL43CC4B</t>
  </si>
  <si>
    <t>BALLOPBKW5</t>
  </si>
  <si>
    <t>BALV8W4L7H</t>
  </si>
  <si>
    <t>836</t>
  </si>
  <si>
    <t>BALVDC9C69</t>
  </si>
  <si>
    <t>BALV23CFE4</t>
  </si>
  <si>
    <t>BALV189440</t>
  </si>
  <si>
    <t>BALV5U5DG2</t>
  </si>
  <si>
    <t>BALV023V5E</t>
  </si>
  <si>
    <t>BALV1K4LAM</t>
  </si>
  <si>
    <t>BAND6082RL</t>
  </si>
  <si>
    <t>BAND64371A</t>
  </si>
  <si>
    <t>BANG9A9441</t>
  </si>
  <si>
    <t>BANGB3AD99</t>
  </si>
  <si>
    <t>BANK39439D</t>
  </si>
  <si>
    <t>BANK670E36</t>
  </si>
  <si>
    <t>BAOR91JWEY</t>
  </si>
  <si>
    <t>BAOR0PCX91</t>
  </si>
  <si>
    <t>BARB5E4922</t>
  </si>
  <si>
    <t>BARC600071</t>
  </si>
  <si>
    <t>4051</t>
  </si>
  <si>
    <t>BARCH1NX2E</t>
  </si>
  <si>
    <t>BARC31J611</t>
  </si>
  <si>
    <t>BARCDICBBX</t>
  </si>
  <si>
    <t>4052</t>
  </si>
  <si>
    <t>BARC805127</t>
  </si>
  <si>
    <t>BARCZ2J59E</t>
  </si>
  <si>
    <t>BARCYHX76G</t>
  </si>
  <si>
    <t>3457</t>
  </si>
  <si>
    <t>BARO5C7E30</t>
  </si>
  <si>
    <t>BARRAFE122</t>
  </si>
  <si>
    <t>BARR3DB15C</t>
  </si>
  <si>
    <t>BARRMF556Q</t>
  </si>
  <si>
    <t>BARRNGPLCV</t>
  </si>
  <si>
    <t>BASI249F00</t>
  </si>
  <si>
    <t>BASI9BB9TE</t>
  </si>
  <si>
    <t>BATH764D4E</t>
  </si>
  <si>
    <t>BATH5LHG1T</t>
  </si>
  <si>
    <t>BATH5D3C1A</t>
  </si>
  <si>
    <t>BATHB08247</t>
  </si>
  <si>
    <t>BATIB9LQEY</t>
  </si>
  <si>
    <t>376</t>
  </si>
  <si>
    <t>377</t>
  </si>
  <si>
    <t>BAVI9QEAGG</t>
  </si>
  <si>
    <t>BAVIOCHKHA</t>
  </si>
  <si>
    <t>BAVIOWNWXA</t>
  </si>
  <si>
    <t>BAYA7BRB6F</t>
  </si>
  <si>
    <t>BAYAA7KTCR</t>
  </si>
  <si>
    <t>BAYOEBKYVK</t>
  </si>
  <si>
    <t>BAYOR60E2U</t>
  </si>
  <si>
    <t>BAYO5F6A59</t>
  </si>
  <si>
    <t>BAYO8639E6</t>
  </si>
  <si>
    <t>BAYOE94602</t>
  </si>
  <si>
    <t>BAYO093FF5</t>
  </si>
  <si>
    <t>BAYO072822</t>
  </si>
  <si>
    <t>BAYSAA4A54</t>
  </si>
  <si>
    <t>BCREF84268</t>
  </si>
  <si>
    <t>BCNG7E8420</t>
  </si>
  <si>
    <t>BEACY3JSK1</t>
  </si>
  <si>
    <t>BEAUGS8X20</t>
  </si>
  <si>
    <t>BEAUCALLIY</t>
  </si>
  <si>
    <t>BEAU1DNEI3</t>
  </si>
  <si>
    <t>BEAU4ADNKR</t>
  </si>
  <si>
    <t>BEEF1D12DD</t>
  </si>
  <si>
    <t>BEEF6D5B40</t>
  </si>
  <si>
    <t>BEIND1A08D</t>
  </si>
  <si>
    <t>BEINGQKC5S</t>
  </si>
  <si>
    <t>BEINW6WVFB</t>
  </si>
  <si>
    <t>BELG0A4D2D</t>
  </si>
  <si>
    <t>BELG952FAC</t>
  </si>
  <si>
    <t>BELG9FFF84</t>
  </si>
  <si>
    <t>BELLDGVXYL</t>
  </si>
  <si>
    <t>BELLJV0Y8W</t>
  </si>
  <si>
    <t>BELL4EEBAF</t>
  </si>
  <si>
    <t>BELLB15356</t>
  </si>
  <si>
    <t>BELL9AFC22</t>
  </si>
  <si>
    <t>BELL7B7SZN</t>
  </si>
  <si>
    <t>BELLE3102D</t>
  </si>
  <si>
    <t>BELLF8EC6F</t>
  </si>
  <si>
    <t>BELL8THAC4</t>
  </si>
  <si>
    <t>838</t>
  </si>
  <si>
    <t>BELM6BE200</t>
  </si>
  <si>
    <t>BELS3DDE4C</t>
  </si>
  <si>
    <t>BELSC41B78</t>
  </si>
  <si>
    <t>BELS877499</t>
  </si>
  <si>
    <t>BELUB2BE0C</t>
  </si>
  <si>
    <t>BELUBCD733</t>
  </si>
  <si>
    <t>BELUBBB0A4</t>
  </si>
  <si>
    <t>BELUHV0O28</t>
  </si>
  <si>
    <t>BELU5B8CA7</t>
  </si>
  <si>
    <t>BELUYF4W7H</t>
  </si>
  <si>
    <t>BELVED102C</t>
  </si>
  <si>
    <t>3702</t>
  </si>
  <si>
    <t>BELV48C706</t>
  </si>
  <si>
    <t>BELVUNLDZT</t>
  </si>
  <si>
    <t>BELVED304B</t>
  </si>
  <si>
    <t>BENNEV534T</t>
  </si>
  <si>
    <t>378</t>
  </si>
  <si>
    <t>BNDI93AN2D</t>
  </si>
  <si>
    <t>BENRLVFE72</t>
  </si>
  <si>
    <t>BENR7S2A85</t>
  </si>
  <si>
    <t>BENR1GO77A</t>
  </si>
  <si>
    <t>BENR9T01EM</t>
  </si>
  <si>
    <t>BENR9BQ0A8</t>
  </si>
  <si>
    <t>BENR3ELRAV</t>
  </si>
  <si>
    <t>BENR8ANTM3</t>
  </si>
  <si>
    <t>BENRR7WXS8</t>
  </si>
  <si>
    <t>BENRG5TC2R</t>
  </si>
  <si>
    <t>BENRD2NQL3</t>
  </si>
  <si>
    <t>BENRK4UBH0</t>
  </si>
  <si>
    <t>BENR40F0B6</t>
  </si>
  <si>
    <t>BENRE088F1</t>
  </si>
  <si>
    <t>BENRR8DWTG</t>
  </si>
  <si>
    <t>BENRCJB25C</t>
  </si>
  <si>
    <t>BENRKDY9B0</t>
  </si>
  <si>
    <t>BENR6156C6</t>
  </si>
  <si>
    <t>BENR1EA8KF</t>
  </si>
  <si>
    <t>BENR1E80A1</t>
  </si>
  <si>
    <t>BENRHHR5Y0</t>
  </si>
  <si>
    <t>BENR7LDEN1</t>
  </si>
  <si>
    <t>BENRCC30EV</t>
  </si>
  <si>
    <t>BERDA835D1</t>
  </si>
  <si>
    <t>3629</t>
  </si>
  <si>
    <t>BERE4169BF</t>
  </si>
  <si>
    <t>BERE30DD0E</t>
  </si>
  <si>
    <t>BERE03AD42</t>
  </si>
  <si>
    <t>3324</t>
  </si>
  <si>
    <t>BERKF4253B</t>
  </si>
  <si>
    <t>BERL89E1E0</t>
  </si>
  <si>
    <t>BERL30BB66</t>
  </si>
  <si>
    <t>BERM119A3E</t>
  </si>
  <si>
    <t>BERMEA2AAF</t>
  </si>
  <si>
    <t>BERMDUVJHG</t>
  </si>
  <si>
    <t>2000</t>
  </si>
  <si>
    <t>2001</t>
  </si>
  <si>
    <t>BERT8979C4</t>
  </si>
  <si>
    <t>BERTDD60D5</t>
  </si>
  <si>
    <t>BERTC95260</t>
  </si>
  <si>
    <t>BERT513147</t>
  </si>
  <si>
    <t>BERTF70VJW</t>
  </si>
  <si>
    <t>BEVE4A41A3</t>
  </si>
  <si>
    <t>BIBT576A11</t>
  </si>
  <si>
    <t>BIELHHVOX0</t>
  </si>
  <si>
    <t>BIEL0A6F70</t>
  </si>
  <si>
    <t>BIEL858478</t>
  </si>
  <si>
    <t>BIEL3EF04F</t>
  </si>
  <si>
    <t>BIELKYKIVR</t>
  </si>
  <si>
    <t>BIELRWPDAO</t>
  </si>
  <si>
    <t>BIGGE30BB6</t>
  </si>
  <si>
    <t>BIGPAD69BU</t>
  </si>
  <si>
    <t>BIGP83CC5B</t>
  </si>
  <si>
    <t>BIGP3FA7A2</t>
  </si>
  <si>
    <t>BIGPL2KLLO</t>
  </si>
  <si>
    <t>BIGP3B90E7</t>
  </si>
  <si>
    <t>BIGPBD2EE7</t>
  </si>
  <si>
    <t>BIGPJ4X8NI</t>
  </si>
  <si>
    <t>BIGPURX3I6</t>
  </si>
  <si>
    <t>BITT644D6F</t>
  </si>
  <si>
    <t>BITTE121FF</t>
  </si>
  <si>
    <t>BITTCA9454</t>
  </si>
  <si>
    <t>BITT05E7ED</t>
  </si>
  <si>
    <t>BITT99A83F</t>
  </si>
  <si>
    <t>BITTA85C42</t>
  </si>
  <si>
    <t>BITTCC8DA1</t>
  </si>
  <si>
    <t>BITTA72D13</t>
  </si>
  <si>
    <t>840</t>
  </si>
  <si>
    <t>BLAC302934</t>
  </si>
  <si>
    <t>BLACF47A4F</t>
  </si>
  <si>
    <t>BLACKB204L</t>
  </si>
  <si>
    <t>BLACWB1NUZ</t>
  </si>
  <si>
    <t>BLACCMCIBU</t>
  </si>
  <si>
    <t>BLAC2C42E1</t>
  </si>
  <si>
    <t>BLACGDRK71</t>
  </si>
  <si>
    <t>BLAC8C375D</t>
  </si>
  <si>
    <t>BLAC8F2059</t>
  </si>
  <si>
    <t>BLAC99DDB6</t>
  </si>
  <si>
    <t>BLAC07TH8H</t>
  </si>
  <si>
    <t>BLAC51BE8C</t>
  </si>
  <si>
    <t>BLACRLRBI7</t>
  </si>
  <si>
    <t>BLAC791866</t>
  </si>
  <si>
    <t>BLAC5M2YHD</t>
  </si>
  <si>
    <t>BLAC646A47</t>
  </si>
  <si>
    <t>BLAC5B73FA</t>
  </si>
  <si>
    <t>BLAC580935</t>
  </si>
  <si>
    <t>BLAC6D025A</t>
  </si>
  <si>
    <t>BLADAAXCA2</t>
  </si>
  <si>
    <t>BLADFC9F77</t>
  </si>
  <si>
    <t>BLADVKJ2MH</t>
  </si>
  <si>
    <t>BLAICF67F6</t>
  </si>
  <si>
    <t>3868</t>
  </si>
  <si>
    <t>BLEU3A43F9</t>
  </si>
  <si>
    <t>BLINA41270</t>
  </si>
  <si>
    <t>BLIN642B3A</t>
  </si>
  <si>
    <t>BLOOF3282A</t>
  </si>
  <si>
    <t>BLOOMG225F</t>
  </si>
  <si>
    <t>BLOO4C74BE</t>
  </si>
  <si>
    <t>BLOO113695</t>
  </si>
  <si>
    <t>BLOOD17Q95</t>
  </si>
  <si>
    <t>BLUE7B926D</t>
  </si>
  <si>
    <t>BLUERGMZ07</t>
  </si>
  <si>
    <t>BLUERKS8WY</t>
  </si>
  <si>
    <t>BOARDSTDA5</t>
  </si>
  <si>
    <t>BOBB1F1AE6</t>
  </si>
  <si>
    <t>BOCAAXTEW7</t>
  </si>
  <si>
    <t>BOCAMGDYXC</t>
  </si>
  <si>
    <t>BOCANXT7B1</t>
  </si>
  <si>
    <t>BOVI7A7F28</t>
  </si>
  <si>
    <t>282</t>
  </si>
  <si>
    <t>BOLOZ6U79O</t>
  </si>
  <si>
    <t>BOLO106789</t>
  </si>
  <si>
    <t>BOLO73A1A1</t>
  </si>
  <si>
    <t>BOLS58C060</t>
  </si>
  <si>
    <t>202</t>
  </si>
  <si>
    <t>399</t>
  </si>
  <si>
    <t>BOLSBC4895</t>
  </si>
  <si>
    <t>BOLSD165BE</t>
  </si>
  <si>
    <t>BOLS9KQ7C6</t>
  </si>
  <si>
    <t>BOLS76E796</t>
  </si>
  <si>
    <t>BOLS2A2C77</t>
  </si>
  <si>
    <t>285</t>
  </si>
  <si>
    <t>BOLS68DE4E</t>
  </si>
  <si>
    <t>BOLS9D3567</t>
  </si>
  <si>
    <t>3494</t>
  </si>
  <si>
    <t>BOLSMUI0Y4</t>
  </si>
  <si>
    <t>3487</t>
  </si>
  <si>
    <t>474</t>
  </si>
  <si>
    <t>3493</t>
  </si>
  <si>
    <t>BOLSAR297N</t>
  </si>
  <si>
    <t>3489</t>
  </si>
  <si>
    <t>3484</t>
  </si>
  <si>
    <t>BOLS89F4D0</t>
  </si>
  <si>
    <t>BOLS64524A</t>
  </si>
  <si>
    <t>BOMBBD01FB</t>
  </si>
  <si>
    <t>BOMBB45891</t>
  </si>
  <si>
    <t>BOMBV1PN01</t>
  </si>
  <si>
    <t>BONAKI2UGM</t>
  </si>
  <si>
    <t>BONPK0N7AH</t>
  </si>
  <si>
    <t>BONP1AICJM</t>
  </si>
  <si>
    <t>BONPIELRXV</t>
  </si>
  <si>
    <t>BONPNCN71H</t>
  </si>
  <si>
    <t>BONPHCXLWN</t>
  </si>
  <si>
    <t>BONPK2XUCL</t>
  </si>
  <si>
    <t>BONPSDSX8D</t>
  </si>
  <si>
    <t>BOOM4AAF65</t>
  </si>
  <si>
    <t>BOOTF8ADB4</t>
  </si>
  <si>
    <t>BORG00125E</t>
  </si>
  <si>
    <t>BORG5C893F</t>
  </si>
  <si>
    <t>BORG5A6B99</t>
  </si>
  <si>
    <t>BORGF405D3</t>
  </si>
  <si>
    <t>BOTA9521E5</t>
  </si>
  <si>
    <t>BOTRFB0954</t>
  </si>
  <si>
    <t>BOTRD7B128</t>
  </si>
  <si>
    <t>BOTT8A8199</t>
  </si>
  <si>
    <t>BOTTDC520C</t>
  </si>
  <si>
    <t>BOTT1N63XZ</t>
  </si>
  <si>
    <t>BOTT60BE04</t>
  </si>
  <si>
    <t>BOTTD29757</t>
  </si>
  <si>
    <t>4199</t>
  </si>
  <si>
    <t>4200</t>
  </si>
  <si>
    <t>BOUL616793</t>
  </si>
  <si>
    <t>BOUL4HSVYO</t>
  </si>
  <si>
    <t>BOULAR502S</t>
  </si>
  <si>
    <t>BOUNJSYA1H</t>
  </si>
  <si>
    <t>BOUN0FHIEN</t>
  </si>
  <si>
    <t>BOUNSWGO2N</t>
  </si>
  <si>
    <t>BOUNGODQ58</t>
  </si>
  <si>
    <t>BOUN60EUV7</t>
  </si>
  <si>
    <t>BOWM432881</t>
  </si>
  <si>
    <t>844</t>
  </si>
  <si>
    <t>4173</t>
  </si>
  <si>
    <t>BOWM3BFA91</t>
  </si>
  <si>
    <t>BOWM4C3FA9</t>
  </si>
  <si>
    <t>BOWMOR806K</t>
  </si>
  <si>
    <t>BOZA01F5F4</t>
  </si>
  <si>
    <t>BRAECK7HCZ</t>
  </si>
  <si>
    <t>BRAEW1GG4N</t>
  </si>
  <si>
    <t>BRAE1IA1FE</t>
  </si>
  <si>
    <t>3859</t>
  </si>
  <si>
    <t>BREC6E04F0</t>
  </si>
  <si>
    <t>BREC137594</t>
  </si>
  <si>
    <t>BRECAC5517</t>
  </si>
  <si>
    <t>BREC27CB78</t>
  </si>
  <si>
    <t>BREC0B2719</t>
  </si>
  <si>
    <t>BREI761F2E</t>
  </si>
  <si>
    <t>BREID68F61</t>
  </si>
  <si>
    <t>BRENC14060</t>
  </si>
  <si>
    <t>BRIC6E3F93</t>
  </si>
  <si>
    <t>BROC346A40</t>
  </si>
  <si>
    <t>BROK1D144D</t>
  </si>
  <si>
    <t>BROK8023D1</t>
  </si>
  <si>
    <t>BROK470CD8</t>
  </si>
  <si>
    <t>BROK8EF4EA</t>
  </si>
  <si>
    <t>BRUAA28E8E</t>
  </si>
  <si>
    <t>BRUG1LU10R</t>
  </si>
  <si>
    <t>BRUG82594F</t>
  </si>
  <si>
    <t>3975</t>
  </si>
  <si>
    <t>BRUI6QVX1A</t>
  </si>
  <si>
    <t>BRUI8RSVN5</t>
  </si>
  <si>
    <t>BRUIUT2SIF</t>
  </si>
  <si>
    <t>BRUIEJYBYJ</t>
  </si>
  <si>
    <t>BRUIG5IVCF</t>
  </si>
  <si>
    <t>BRUIAY63NF</t>
  </si>
  <si>
    <t>BRUI337455</t>
  </si>
  <si>
    <t>BRUIJS8DI2</t>
  </si>
  <si>
    <t>BRUIBWY6JS</t>
  </si>
  <si>
    <t>BRUMTUSELG</t>
  </si>
  <si>
    <t>BUFFAL456R</t>
  </si>
  <si>
    <t>BUFF8A15CE</t>
  </si>
  <si>
    <t>BULL21403E</t>
  </si>
  <si>
    <t>BULLLQLCTY</t>
  </si>
  <si>
    <t>BULLDO955B</t>
  </si>
  <si>
    <t>BULLFD4824</t>
  </si>
  <si>
    <t>BULL95CB30</t>
  </si>
  <si>
    <t>BUMBT5MZGI</t>
  </si>
  <si>
    <t>BUNNE8D9AE</t>
  </si>
  <si>
    <t>BUNN8T04O0</t>
  </si>
  <si>
    <t>BUNNTDGN84</t>
  </si>
  <si>
    <t>BUNN0B51CB</t>
  </si>
  <si>
    <t>BUNN9111WJ</t>
  </si>
  <si>
    <t>BUNNJRDWZQ</t>
  </si>
  <si>
    <t>BUNN508BF3</t>
  </si>
  <si>
    <t>BUNN94F11A</t>
  </si>
  <si>
    <t>BUNNC14439</t>
  </si>
  <si>
    <t>BUNRD36175</t>
  </si>
  <si>
    <t>BURL585640</t>
  </si>
  <si>
    <t>BURLC6486D</t>
  </si>
  <si>
    <t>BUSHSYOK77</t>
  </si>
  <si>
    <t>BUSHALVZDE</t>
  </si>
  <si>
    <t>3333</t>
  </si>
  <si>
    <t>BUSHX1IOXX</t>
  </si>
  <si>
    <t>BUSH7A4MS2</t>
  </si>
  <si>
    <t>841</t>
  </si>
  <si>
    <t>4109</t>
  </si>
  <si>
    <t>BUSH3F5873</t>
  </si>
  <si>
    <t>BUSHI62W7I</t>
  </si>
  <si>
    <t>BUSHWD0IYL</t>
  </si>
  <si>
    <t>850</t>
  </si>
  <si>
    <t>BUSH84D8ED</t>
  </si>
  <si>
    <t>BUSH23303B</t>
  </si>
  <si>
    <t>BUSNDLOKU8</t>
  </si>
  <si>
    <t>BUSNKKUBA2</t>
  </si>
  <si>
    <t>BUSNB9031A</t>
  </si>
  <si>
    <t>BUSNFON52W</t>
  </si>
  <si>
    <t>BUSNB7CDCB</t>
  </si>
  <si>
    <t>BUSSAFC743</t>
  </si>
  <si>
    <t>BUSS87735C</t>
  </si>
  <si>
    <t>BUSSC331B9</t>
  </si>
  <si>
    <t>BUSSJ552CG</t>
  </si>
  <si>
    <t>BUSSF0C684</t>
  </si>
  <si>
    <t>BUSSSOFYIV</t>
  </si>
  <si>
    <t>BUSSAB2323</t>
  </si>
  <si>
    <t>BUSSTT5YBV</t>
  </si>
  <si>
    <t>BUSSQPEBMU</t>
  </si>
  <si>
    <t>GIRL909B62</t>
  </si>
  <si>
    <t>BYRR078AA1</t>
  </si>
  <si>
    <t>680</t>
  </si>
  <si>
    <t>3668</t>
  </si>
  <si>
    <t>3872</t>
  </si>
  <si>
    <t>CACH56544E</t>
  </si>
  <si>
    <t>CACH846716</t>
  </si>
  <si>
    <t>CACH5P6C0O</t>
  </si>
  <si>
    <t>CADEF42778</t>
  </si>
  <si>
    <t>CADESK1YRG</t>
  </si>
  <si>
    <t>384</t>
  </si>
  <si>
    <t>CALL28C786</t>
  </si>
  <si>
    <t>CALLEBD2EF</t>
  </si>
  <si>
    <t>5042</t>
  </si>
  <si>
    <t>CALVMTY2MH</t>
  </si>
  <si>
    <t>CAMB4B68A8</t>
  </si>
  <si>
    <t>CAMB70A7AB</t>
  </si>
  <si>
    <t>CAMP78B198</t>
  </si>
  <si>
    <t>CAMUB30A76</t>
  </si>
  <si>
    <t>CAMUCK0VBS</t>
  </si>
  <si>
    <t>CAMUHU7S4X</t>
  </si>
  <si>
    <t>CAMU218A53</t>
  </si>
  <si>
    <t>CAMU488F06</t>
  </si>
  <si>
    <t>CAMUD84BF3</t>
  </si>
  <si>
    <t>CAMU4FHDBC</t>
  </si>
  <si>
    <t>CANADI159L</t>
  </si>
  <si>
    <t>CANALYB2VI</t>
  </si>
  <si>
    <t>CANAAEY5G9</t>
  </si>
  <si>
    <t>CANANTNOK7</t>
  </si>
  <si>
    <t>CANAGF1QHO</t>
  </si>
  <si>
    <t>CANAM1BV5B</t>
  </si>
  <si>
    <t>CANA81LZSD</t>
  </si>
  <si>
    <t>CANAK5OGQE</t>
  </si>
  <si>
    <t>CANDCH7R71</t>
  </si>
  <si>
    <t>CANEB99442</t>
  </si>
  <si>
    <t>CANEAA7F2C</t>
  </si>
  <si>
    <t>CANE64D5A7</t>
  </si>
  <si>
    <t>CANE964DE5</t>
  </si>
  <si>
    <t>CANE73A5CF</t>
  </si>
  <si>
    <t>CANE9IIU0M</t>
  </si>
  <si>
    <t>CANE6B45D4</t>
  </si>
  <si>
    <t>CANE7224CC</t>
  </si>
  <si>
    <t>CAERIG5040</t>
  </si>
  <si>
    <t>CANE68E63A</t>
  </si>
  <si>
    <t>CANE4473AF</t>
  </si>
  <si>
    <t>CANEE479A9</t>
  </si>
  <si>
    <t>CANEDF261B</t>
  </si>
  <si>
    <t>CANTDQTCF1</t>
  </si>
  <si>
    <t>CANT35992D</t>
  </si>
  <si>
    <t>RHUMF58740</t>
  </si>
  <si>
    <t>3345</t>
  </si>
  <si>
    <t>CAOLIL948O</t>
  </si>
  <si>
    <t>CAOL4KHV42</t>
  </si>
  <si>
    <t>CAOLS0LO5D</t>
  </si>
  <si>
    <t>CAOLIL738W</t>
  </si>
  <si>
    <t>CAOR78DF3C</t>
  </si>
  <si>
    <t>CAPEE7683D</t>
  </si>
  <si>
    <t>CAPE18AA29</t>
  </si>
  <si>
    <t>CAPE5A452A</t>
  </si>
  <si>
    <t>CAPEDWFMHZ</t>
  </si>
  <si>
    <t>CAPEJOPEYG</t>
  </si>
  <si>
    <t>CAPE7J7T19</t>
  </si>
  <si>
    <t>CAPI2BDFD2</t>
  </si>
  <si>
    <t>CAPI7A7371</t>
  </si>
  <si>
    <t>CAPI488D0E</t>
  </si>
  <si>
    <t>CAPI489B73</t>
  </si>
  <si>
    <t>4060</t>
  </si>
  <si>
    <t>CAPTCD6A9C</t>
  </si>
  <si>
    <t>CAPTA57805</t>
  </si>
  <si>
    <t>CAPT45D2AD</t>
  </si>
  <si>
    <t>CARA019F7B</t>
  </si>
  <si>
    <t>CARAUX0BZA</t>
  </si>
  <si>
    <t>CARA60A019</t>
  </si>
  <si>
    <t>CARAYMXDS4</t>
  </si>
  <si>
    <t>CARA0F2263</t>
  </si>
  <si>
    <t>CARD44B3B7</t>
  </si>
  <si>
    <t>CARDI482AY</t>
  </si>
  <si>
    <t>854</t>
  </si>
  <si>
    <t>CARD9E35AD</t>
  </si>
  <si>
    <t>CARD1ABB6D</t>
  </si>
  <si>
    <t>CARDC9B0BD</t>
  </si>
  <si>
    <t>CARP52B32E</t>
  </si>
  <si>
    <t>CARPBB4C75</t>
  </si>
  <si>
    <t>CARP7AF16E</t>
  </si>
  <si>
    <t>CARTB1FB5D</t>
  </si>
  <si>
    <t>3643</t>
  </si>
  <si>
    <t>CASA8DD00F</t>
  </si>
  <si>
    <t>CASA14ECE8</t>
  </si>
  <si>
    <t>CASA7984F9</t>
  </si>
  <si>
    <t>CASAD726BF</t>
  </si>
  <si>
    <t>CASCE5B3D1</t>
  </si>
  <si>
    <t>CASH00A7AF</t>
  </si>
  <si>
    <t>CASH615F76</t>
  </si>
  <si>
    <t>CASP1A4164</t>
  </si>
  <si>
    <t>CATODA3B03</t>
  </si>
  <si>
    <t>CATO6EFBC3</t>
  </si>
  <si>
    <t>CATO5TRF6X</t>
  </si>
  <si>
    <t>CATT4385A7</t>
  </si>
  <si>
    <t>CATZ4D4B8B</t>
  </si>
  <si>
    <t>CEDA3148DB</t>
  </si>
  <si>
    <t>CENO24FA2C</t>
  </si>
  <si>
    <t>CENOI7M0IE</t>
  </si>
  <si>
    <t>CENO0BE975</t>
  </si>
  <si>
    <t>CENT044A5B</t>
  </si>
  <si>
    <t>CENTEN724W</t>
  </si>
  <si>
    <t>CHAIBE7NAH</t>
  </si>
  <si>
    <t>CHALORK559</t>
  </si>
  <si>
    <t>CHAL89649B</t>
  </si>
  <si>
    <t>CHAL1BDBF4</t>
  </si>
  <si>
    <t>CHAL6F704D</t>
  </si>
  <si>
    <t>CHAL047445</t>
  </si>
  <si>
    <t>CHAL36449F</t>
  </si>
  <si>
    <t>CHAL07CCCD</t>
  </si>
  <si>
    <t>CHAL0GJSKE</t>
  </si>
  <si>
    <t>CHAL74C5B9</t>
  </si>
  <si>
    <t>CHALTGJ4CK</t>
  </si>
  <si>
    <t>CHAMDP41SQ</t>
  </si>
  <si>
    <t>CHAMJ92FTW</t>
  </si>
  <si>
    <t>CHAM98ZCEY</t>
  </si>
  <si>
    <t>CHAMA4CBAA</t>
  </si>
  <si>
    <t>CHAM28F147</t>
  </si>
  <si>
    <t>CHAMEC2446</t>
  </si>
  <si>
    <t>CHANZQSO87</t>
  </si>
  <si>
    <t>CHANVJO67U</t>
  </si>
  <si>
    <t>CHAPQXRRD0</t>
  </si>
  <si>
    <t>CHAPEAX3L2</t>
  </si>
  <si>
    <t>CHARF88B02</t>
  </si>
  <si>
    <t>CHARCD2W5Q</t>
  </si>
  <si>
    <t>CHARF90AC7</t>
  </si>
  <si>
    <t>CHARDFC661</t>
  </si>
  <si>
    <t>CHTE123ISD</t>
  </si>
  <si>
    <t>CHTEVT2WJ1</t>
  </si>
  <si>
    <t>CHTEU60HTY</t>
  </si>
  <si>
    <t>CHTEFC3B41</t>
  </si>
  <si>
    <t>CHTE147B0A</t>
  </si>
  <si>
    <t>CHTE39F809</t>
  </si>
  <si>
    <t>CHTEA4C079</t>
  </si>
  <si>
    <t>CHERD7F9D8</t>
  </si>
  <si>
    <t>CHIC7A4A04</t>
  </si>
  <si>
    <t>CHIVOSB7E3</t>
  </si>
  <si>
    <t>CHIVB6AD5F</t>
  </si>
  <si>
    <t>CHIVY2FMNL</t>
  </si>
  <si>
    <t>CHIVFIDLNT</t>
  </si>
  <si>
    <t>859</t>
  </si>
  <si>
    <t>CHIVWJ049G</t>
  </si>
  <si>
    <t>CHIVC95C96</t>
  </si>
  <si>
    <t>CHIV138868</t>
  </si>
  <si>
    <t>CHOP908A96</t>
  </si>
  <si>
    <t>CHOP811EEF</t>
  </si>
  <si>
    <t>CHOP359D94</t>
  </si>
  <si>
    <t>CHOP48F441</t>
  </si>
  <si>
    <t>CHOP0F7492</t>
  </si>
  <si>
    <t>CHOP164AF0</t>
  </si>
  <si>
    <t>CHRIN05DMC</t>
  </si>
  <si>
    <t>CHRI3JIFVK</t>
  </si>
  <si>
    <t>CHRI1AB122</t>
  </si>
  <si>
    <t>CHRIWS8Y65</t>
  </si>
  <si>
    <t>CHRITW2EB2</t>
  </si>
  <si>
    <t>COEUD50D95</t>
  </si>
  <si>
    <t>COEU8D82A4</t>
  </si>
  <si>
    <t>COEUF4E5F0</t>
  </si>
  <si>
    <t>CHRI1C431B</t>
  </si>
  <si>
    <t>CIHUQHQDK5</t>
  </si>
  <si>
    <t>CIHUBC5CD3</t>
  </si>
  <si>
    <t>CIMB0B351F</t>
  </si>
  <si>
    <t>CINE1D237D</t>
  </si>
  <si>
    <t>CINZ484460</t>
  </si>
  <si>
    <t>CINZAA7B15</t>
  </si>
  <si>
    <t>CIQUE4A1FB</t>
  </si>
  <si>
    <t>CIRO2FF33D</t>
  </si>
  <si>
    <t>CIROEFC019</t>
  </si>
  <si>
    <t>CIROFC872F</t>
  </si>
  <si>
    <t>CIROZE01JZ</t>
  </si>
  <si>
    <t>CIRO42C6CA</t>
  </si>
  <si>
    <t>CIRO293E1O</t>
  </si>
  <si>
    <t>CITAB78905</t>
  </si>
  <si>
    <t>CITAHOUD99</t>
  </si>
  <si>
    <t>CITR526ACE</t>
  </si>
  <si>
    <t>CITYDQV8ID</t>
  </si>
  <si>
    <t>CITYANKK1G</t>
  </si>
  <si>
    <t>CITYKJXK9Z</t>
  </si>
  <si>
    <t>CITY3F8DB4</t>
  </si>
  <si>
    <t>CITY09B84F</t>
  </si>
  <si>
    <t>CITYB1745B</t>
  </si>
  <si>
    <t>CLAN7DILUT</t>
  </si>
  <si>
    <t>CLAN9E9511</t>
  </si>
  <si>
    <t>3671</t>
  </si>
  <si>
    <t>CLANWGEL57</t>
  </si>
  <si>
    <t>CLANMO0KH5</t>
  </si>
  <si>
    <t>CLAN2KKCVR</t>
  </si>
  <si>
    <t>THECE4E9AA</t>
  </si>
  <si>
    <t>CLME6466D4</t>
  </si>
  <si>
    <t>CLME0D7F4A</t>
  </si>
  <si>
    <t>CLMEN65RHV</t>
  </si>
  <si>
    <t>CLME0DF58F</t>
  </si>
  <si>
    <t>CLME5E9E84</t>
  </si>
  <si>
    <t>CLMEE95C6A</t>
  </si>
  <si>
    <t>ARMA2242D3</t>
  </si>
  <si>
    <t>CLOU6AEF07</t>
  </si>
  <si>
    <t>CLYNYVLSNC</t>
  </si>
  <si>
    <t>CLYNGGKGXD</t>
  </si>
  <si>
    <t>3347</t>
  </si>
  <si>
    <t>CLYNF86C4D</t>
  </si>
  <si>
    <t>COBA591118</t>
  </si>
  <si>
    <t>COCA4MIGWK</t>
  </si>
  <si>
    <t>COCA792JOL</t>
  </si>
  <si>
    <t>COCKA9A43F</t>
  </si>
  <si>
    <t>COCKBG33AN</t>
  </si>
  <si>
    <t>COCKHGHUOZ</t>
  </si>
  <si>
    <t>COCKC2D908</t>
  </si>
  <si>
    <t>COCK224855</t>
  </si>
  <si>
    <t>COCKA4A0DA</t>
  </si>
  <si>
    <t>CDIGNA35GN</t>
  </si>
  <si>
    <t>COEBCRHL1G</t>
  </si>
  <si>
    <t>3479</t>
  </si>
  <si>
    <t>COIN9435D2</t>
  </si>
  <si>
    <t>COINTR617B</t>
  </si>
  <si>
    <t>COLO865FE7</t>
  </si>
  <si>
    <t>COLOE59E25</t>
  </si>
  <si>
    <t>COMB83BAE2</t>
  </si>
  <si>
    <t>COMBD03384</t>
  </si>
  <si>
    <t>COMBA11747</t>
  </si>
  <si>
    <t>COMPD2D242</t>
  </si>
  <si>
    <t>COMP475A8B</t>
  </si>
  <si>
    <t>COMP8B59AC</t>
  </si>
  <si>
    <t>COMP2608E6</t>
  </si>
  <si>
    <t>COMPD95643</t>
  </si>
  <si>
    <t>COMP4917AA</t>
  </si>
  <si>
    <t>COMPBD99D7</t>
  </si>
  <si>
    <t>COMPQNZRKG</t>
  </si>
  <si>
    <t>COMPHQYTI3</t>
  </si>
  <si>
    <t>COMPA680A0</t>
  </si>
  <si>
    <t>COMP40D8A7</t>
  </si>
  <si>
    <t>COMTEIU77L</t>
  </si>
  <si>
    <t>COMT8B1BE8</t>
  </si>
  <si>
    <t>COMTDB7525</t>
  </si>
  <si>
    <t>COND7DF44F</t>
  </si>
  <si>
    <t>CONDA4191E</t>
  </si>
  <si>
    <t>CONDF25BB4</t>
  </si>
  <si>
    <t>CONDF04FBA</t>
  </si>
  <si>
    <t>CONDBED4F1</t>
  </si>
  <si>
    <t>CONDA8422D</t>
  </si>
  <si>
    <t>CONFI2FLQA</t>
  </si>
  <si>
    <t>CONFRXK5S0</t>
  </si>
  <si>
    <t>CONFBYJJ6G</t>
  </si>
  <si>
    <t>CONFCDHX0W</t>
  </si>
  <si>
    <t>CONNEM810W</t>
  </si>
  <si>
    <t>CONN1089CF</t>
  </si>
  <si>
    <t>CONT000D4A</t>
  </si>
  <si>
    <t>CONT54A585</t>
  </si>
  <si>
    <t>CONT697586</t>
  </si>
  <si>
    <t>COPAA55709</t>
  </si>
  <si>
    <t>COPADVTNI6</t>
  </si>
  <si>
    <t>COPAC90E07</t>
  </si>
  <si>
    <t>COPPCCAF44</t>
  </si>
  <si>
    <t>COPPRP29G3</t>
  </si>
  <si>
    <t>COPPOMRMU3</t>
  </si>
  <si>
    <t>COPP9985EA</t>
  </si>
  <si>
    <t>COQUAAD8A3</t>
  </si>
  <si>
    <t>CORAFY4Y90</t>
  </si>
  <si>
    <t>CORA43J0D3</t>
  </si>
  <si>
    <t>CORS3BUUFO</t>
  </si>
  <si>
    <t>CORTACLDW3</t>
  </si>
  <si>
    <t>CORUBA724G</t>
  </si>
  <si>
    <t>COTOF6E717</t>
  </si>
  <si>
    <t>COTO1163C0</t>
  </si>
  <si>
    <t>COTS1464QR</t>
  </si>
  <si>
    <t>COTSJOROZS</t>
  </si>
  <si>
    <t>COTSKCCWD8</t>
  </si>
  <si>
    <t>COURHYRBRD</t>
  </si>
  <si>
    <t>COUR555572</t>
  </si>
  <si>
    <t>165</t>
  </si>
  <si>
    <t>COURBA64F7</t>
  </si>
  <si>
    <t>COURWBMXR3</t>
  </si>
  <si>
    <t>4035</t>
  </si>
  <si>
    <t>COUR0979BE</t>
  </si>
  <si>
    <t>4101</t>
  </si>
  <si>
    <t>CRAF3B4921</t>
  </si>
  <si>
    <t>CRAFMX8ICI</t>
  </si>
  <si>
    <t>865</t>
  </si>
  <si>
    <t>CRAID1EB4F</t>
  </si>
  <si>
    <t>CRAIWJK043</t>
  </si>
  <si>
    <t>CRAIA12186</t>
  </si>
  <si>
    <t>CRAI5FC922</t>
  </si>
  <si>
    <t>CRAI4F1A8D</t>
  </si>
  <si>
    <t>CRAT0E14F4</t>
  </si>
  <si>
    <t>CRAT3C8BAB</t>
  </si>
  <si>
    <t>CRISRRKS3A</t>
  </si>
  <si>
    <t>CROFR8UTVR</t>
  </si>
  <si>
    <t>CROFS67JHQ</t>
  </si>
  <si>
    <t>CROF9VEG66</t>
  </si>
  <si>
    <t>CROF0EMM95</t>
  </si>
  <si>
    <t>CROFANWBTU</t>
  </si>
  <si>
    <t>CROSA3FJ57</t>
  </si>
  <si>
    <t>CROS5767B9</t>
  </si>
  <si>
    <t>CRUZC3KASV</t>
  </si>
  <si>
    <t>CRUZJ6TUS6</t>
  </si>
  <si>
    <t>CRUZTAUYZ4</t>
  </si>
  <si>
    <t>3339</t>
  </si>
  <si>
    <t>603</t>
  </si>
  <si>
    <t>CRUZ7B0BC7</t>
  </si>
  <si>
    <t>CRYS2CPTTK</t>
  </si>
  <si>
    <t>CUAT4861B7</t>
  </si>
  <si>
    <t>CUBANE725I</t>
  </si>
  <si>
    <t>CUBANE725C</t>
  </si>
  <si>
    <t>CUBAZIALF6</t>
  </si>
  <si>
    <t>CUBAQJ509C</t>
  </si>
  <si>
    <t>CUBAARU2FJ</t>
  </si>
  <si>
    <t>CUBI729844</t>
  </si>
  <si>
    <t>CUBIBEAD98</t>
  </si>
  <si>
    <t>CURA47BC87</t>
  </si>
  <si>
    <t>CURAF9ABA0</t>
  </si>
  <si>
    <t>CURRX9AK9M</t>
  </si>
  <si>
    <t>CUTTYS952S</t>
  </si>
  <si>
    <t>CUTTDC64CC</t>
  </si>
  <si>
    <t>3444</t>
  </si>
  <si>
    <t>CUTT75B00A</t>
  </si>
  <si>
    <t>52</t>
  </si>
  <si>
    <t>51</t>
  </si>
  <si>
    <t>DALM9P23GQ</t>
  </si>
  <si>
    <t>DALMTGJE6G</t>
  </si>
  <si>
    <t>DALMF03ECC</t>
  </si>
  <si>
    <t>DALM6D4C41</t>
  </si>
  <si>
    <t>DALMK3AHW0</t>
  </si>
  <si>
    <t>3194</t>
  </si>
  <si>
    <t>DALW8MAYX5</t>
  </si>
  <si>
    <t>DALW4CE990</t>
  </si>
  <si>
    <t>DAMO0I2GDA</t>
  </si>
  <si>
    <t>DAMOCB65D8</t>
  </si>
  <si>
    <t>DAMO0810BC</t>
  </si>
  <si>
    <t>DAMO06A45J</t>
  </si>
  <si>
    <t>DAMOQJN07L</t>
  </si>
  <si>
    <t>DAMO42118A</t>
  </si>
  <si>
    <t>DAMOLMCIDD</t>
  </si>
  <si>
    <t>DAMO1G2VHC</t>
  </si>
  <si>
    <t>DAMO393AA9</t>
  </si>
  <si>
    <t>DAMO261A1E</t>
  </si>
  <si>
    <t>DAMO3A849E</t>
  </si>
  <si>
    <t>DAMO39283C</t>
  </si>
  <si>
    <t>DAMOADEC72</t>
  </si>
  <si>
    <t>DAMOVSAHCM</t>
  </si>
  <si>
    <t>DAMO3H60W5</t>
  </si>
  <si>
    <t>DAMO803143</t>
  </si>
  <si>
    <t>DAMR2D1541</t>
  </si>
  <si>
    <t>DANZ3F0E8B</t>
  </si>
  <si>
    <t>DANZFF4C09</t>
  </si>
  <si>
    <t>DARNQT2XWJ</t>
  </si>
  <si>
    <t>DARN4D2988</t>
  </si>
  <si>
    <t>DARR4ACF87</t>
  </si>
  <si>
    <t>DARR9AB34D</t>
  </si>
  <si>
    <t>DAUPACAD65</t>
  </si>
  <si>
    <t>DAVI24R6HH</t>
  </si>
  <si>
    <t>DAVIFW353X</t>
  </si>
  <si>
    <t>DAVI4394DE</t>
  </si>
  <si>
    <t>DEADU2ER11</t>
  </si>
  <si>
    <t>DEADDD96AA</t>
  </si>
  <si>
    <t>DEAD700CA4</t>
  </si>
  <si>
    <t>DEADE2744B</t>
  </si>
  <si>
    <t>DEAD9B5904</t>
  </si>
  <si>
    <t>DEAD1958A8</t>
  </si>
  <si>
    <t>DEAN7V1B7I</t>
  </si>
  <si>
    <t>DEAT5IC668</t>
  </si>
  <si>
    <t>DEBO549EDB</t>
  </si>
  <si>
    <t>DELMZ86R10</t>
  </si>
  <si>
    <t>DELMC0F78D</t>
  </si>
  <si>
    <t>DELA232056</t>
  </si>
  <si>
    <t>DELA82122A</t>
  </si>
  <si>
    <t>DELAB8QI0N</t>
  </si>
  <si>
    <t>DELIH9TM9E</t>
  </si>
  <si>
    <t>DELO06N9E8</t>
  </si>
  <si>
    <t>DENK6CEIR4</t>
  </si>
  <si>
    <t>DEPA7E7A1B</t>
  </si>
  <si>
    <t>DEPABF78B2</t>
  </si>
  <si>
    <t>DEPAZR726Y</t>
  </si>
  <si>
    <t>DEPACAEC4C</t>
  </si>
  <si>
    <t>DEPA72973E</t>
  </si>
  <si>
    <t>DEPAC539D9</t>
  </si>
  <si>
    <t>DESI59D4F3</t>
  </si>
  <si>
    <t>DEWA3F8214</t>
  </si>
  <si>
    <t>DEWAG82IAF</t>
  </si>
  <si>
    <t>DEWAXYKBMY</t>
  </si>
  <si>
    <t>DEWAED0AQV</t>
  </si>
  <si>
    <t>DEWA6DXJ3S</t>
  </si>
  <si>
    <t>DEWA87C895</t>
  </si>
  <si>
    <t>DEWA6BDEBB</t>
  </si>
  <si>
    <t>DEWA86E64A</t>
  </si>
  <si>
    <t>DICTFYYD1B</t>
  </si>
  <si>
    <t>DICTE9IG97</t>
  </si>
  <si>
    <t>DICTAT256Q</t>
  </si>
  <si>
    <t>DICT5B239J</t>
  </si>
  <si>
    <t>DICTE61923</t>
  </si>
  <si>
    <t>DILL35SEO4</t>
  </si>
  <si>
    <t>DILLOBX9DR</t>
  </si>
  <si>
    <t>DILLWO06M0</t>
  </si>
  <si>
    <t>DIMPECC677</t>
  </si>
  <si>
    <t>DINGFK0UU3</t>
  </si>
  <si>
    <t>DIPLA5C67B</t>
  </si>
  <si>
    <t>DIPL2D74C3</t>
  </si>
  <si>
    <t>DIPLC8F543</t>
  </si>
  <si>
    <t>DIPL1A40F2</t>
  </si>
  <si>
    <t>DIPLAA2463</t>
  </si>
  <si>
    <t>DIPL6D87A9</t>
  </si>
  <si>
    <t>DIPLNXQUFA</t>
  </si>
  <si>
    <t>DIPL4476A3</t>
  </si>
  <si>
    <t>DISA7BA2C9</t>
  </si>
  <si>
    <t>360</t>
  </si>
  <si>
    <t>DISAF1E2AC</t>
  </si>
  <si>
    <t>DISA71E77D</t>
  </si>
  <si>
    <t>FRAIF188CA</t>
  </si>
  <si>
    <t>4191</t>
  </si>
  <si>
    <t>4192</t>
  </si>
  <si>
    <t>DONFG1PHNB</t>
  </si>
  <si>
    <t>DONJB8AA4C</t>
  </si>
  <si>
    <t>DONJ312207</t>
  </si>
  <si>
    <t>DONJ3FWQEJ</t>
  </si>
  <si>
    <t>DONJF2F39C</t>
  </si>
  <si>
    <t>DONJUL824C</t>
  </si>
  <si>
    <t>DONJ3GBDGS</t>
  </si>
  <si>
    <t>DONPEAB1CA</t>
  </si>
  <si>
    <t>DONPA86812</t>
  </si>
  <si>
    <t>DONQ37BB50</t>
  </si>
  <si>
    <t>DONQ6BAB93</t>
  </si>
  <si>
    <t>DONQ850015</t>
  </si>
  <si>
    <t>DONQF6D54D</t>
  </si>
  <si>
    <t>DONQZ1RMCH</t>
  </si>
  <si>
    <t>DONQ945FE3</t>
  </si>
  <si>
    <t>DOOL09E1CE</t>
  </si>
  <si>
    <t>DOOL74B56B</t>
  </si>
  <si>
    <t>DOOR18021A</t>
  </si>
  <si>
    <t>DOSM551268</t>
  </si>
  <si>
    <t>DOSMA1F333</t>
  </si>
  <si>
    <t>DOUBIGPHEU</t>
  </si>
  <si>
    <t>DOUBJ6LHCV</t>
  </si>
  <si>
    <t>DRAMA4E1CF</t>
  </si>
  <si>
    <t>DRAMF68C08</t>
  </si>
  <si>
    <t>DREB353691</t>
  </si>
  <si>
    <t>DRUMHCLMY4</t>
  </si>
  <si>
    <t>DRUMEA8B8A</t>
  </si>
  <si>
    <t>DRUMWSMLTC</t>
  </si>
  <si>
    <t>DRUM7G0O54</t>
  </si>
  <si>
    <t>DRYSDC85A9</t>
  </si>
  <si>
    <t>DRYS7CFB38</t>
  </si>
  <si>
    <t>DUNV3CA3D1</t>
  </si>
  <si>
    <t>DUQUDA683R</t>
  </si>
  <si>
    <t>DUVASQQUG9</t>
  </si>
  <si>
    <t>DUVARIB3U3</t>
  </si>
  <si>
    <t>DYCYE7E66G</t>
  </si>
  <si>
    <t>DYCY1686D3</t>
  </si>
  <si>
    <t>DYCYC5645A</t>
  </si>
  <si>
    <t>DZAMDA1626</t>
  </si>
  <si>
    <t>DZAMH421H1</t>
  </si>
  <si>
    <t>DZAMD7AF46</t>
  </si>
  <si>
    <t>DZAMD6D401</t>
  </si>
  <si>
    <t>DZAM00483F</t>
  </si>
  <si>
    <t>DZAM64FAAA</t>
  </si>
  <si>
    <t>DZAM4B5CAA</t>
  </si>
  <si>
    <t>DZAM9E498B</t>
  </si>
  <si>
    <t>DZAMONJNS1</t>
  </si>
  <si>
    <t>DZAM39DF3E</t>
  </si>
  <si>
    <t>DZAMB238CB</t>
  </si>
  <si>
    <t>DZAMN64I2E</t>
  </si>
  <si>
    <t>DZAMF9859E</t>
  </si>
  <si>
    <t>DZAM88D9F5</t>
  </si>
  <si>
    <t>DZAM764493</t>
  </si>
  <si>
    <t>DZAM2BA7F8</t>
  </si>
  <si>
    <t>EAGL0DA0C7</t>
  </si>
  <si>
    <t>3865</t>
  </si>
  <si>
    <t>ECHLHEKFYA</t>
  </si>
  <si>
    <t>EDGW439389</t>
  </si>
  <si>
    <t>EDDUWLGW4N</t>
  </si>
  <si>
    <t>EDDU4A962C</t>
  </si>
  <si>
    <t>EDDU46682B</t>
  </si>
  <si>
    <t>EDDU5AZW5S</t>
  </si>
  <si>
    <t>EDDU256710</t>
  </si>
  <si>
    <t>EDDUZ8WB9O</t>
  </si>
  <si>
    <t>EDDUECKU99</t>
  </si>
  <si>
    <t>EDDUQ2RVT2</t>
  </si>
  <si>
    <t>EDELWE751W</t>
  </si>
  <si>
    <t>EDENAB986C</t>
  </si>
  <si>
    <t>EDEN41D3B2</t>
  </si>
  <si>
    <t>EDEN8B8CF2</t>
  </si>
  <si>
    <t>EDGEX556EA</t>
  </si>
  <si>
    <t>EDGE660923</t>
  </si>
  <si>
    <t>EDIM7D75F8</t>
  </si>
  <si>
    <t>EDIN278983</t>
  </si>
  <si>
    <t>EDIMBDEF71</t>
  </si>
  <si>
    <t>EGAN0RIAY8</t>
  </si>
  <si>
    <t>EGMO64A7CB</t>
  </si>
  <si>
    <t>EGMOF191AE</t>
  </si>
  <si>
    <t>ELCA90PDMJ</t>
  </si>
  <si>
    <t>ELCAYMV54C</t>
  </si>
  <si>
    <t>3971</t>
  </si>
  <si>
    <t>ELDO3E1D54</t>
  </si>
  <si>
    <t>ELDO1D1341</t>
  </si>
  <si>
    <t>ELDO5DA61C</t>
  </si>
  <si>
    <t>ELDO8C2A2A</t>
  </si>
  <si>
    <t>3976</t>
  </si>
  <si>
    <t>ELDOBAB09A</t>
  </si>
  <si>
    <t>ELJI4E84A0</t>
  </si>
  <si>
    <t>ELRO684EBD</t>
  </si>
  <si>
    <t>ELROF4B9C7</t>
  </si>
  <si>
    <t>ELSUC4B45C</t>
  </si>
  <si>
    <t>ELVIHHV0WF</t>
  </si>
  <si>
    <t>ELBA82026B</t>
  </si>
  <si>
    <t>ELEPJ7BNV6</t>
  </si>
  <si>
    <t>ELEPB53C41</t>
  </si>
  <si>
    <t>ELGN440956</t>
  </si>
  <si>
    <t>ELGN5A9493</t>
  </si>
  <si>
    <t>ELITF31464</t>
  </si>
  <si>
    <t>ELIX5464EE</t>
  </si>
  <si>
    <t>ELSK634AAE</t>
  </si>
  <si>
    <t>EMINQ3BZOS</t>
  </si>
  <si>
    <t>EMIN6JW0RK</t>
  </si>
  <si>
    <t>EMPER8B0RU</t>
  </si>
  <si>
    <t>ENCOM2JBNX</t>
  </si>
  <si>
    <t>ENGIONNZCI</t>
  </si>
  <si>
    <t>ENGI5HD7S5</t>
  </si>
  <si>
    <t>ENSO742348</t>
  </si>
  <si>
    <t>OLEB1A6D5J</t>
  </si>
  <si>
    <t>OLEBXYL4JB</t>
  </si>
  <si>
    <t>ESCLDSC6NJ</t>
  </si>
  <si>
    <t>ESCLBC69A7</t>
  </si>
  <si>
    <t>ESCLAEE5JZ</t>
  </si>
  <si>
    <t>ESCLGLXSK3</t>
  </si>
  <si>
    <t>ETSU3464GH</t>
  </si>
  <si>
    <t>EVANFBA030</t>
  </si>
  <si>
    <t>EVAN7E89BE</t>
  </si>
  <si>
    <t>EVER632E51</t>
  </si>
  <si>
    <t>EXIL1DE445</t>
  </si>
  <si>
    <t>EXPLU9LVZ8</t>
  </si>
  <si>
    <t>CHTENLDSZJ</t>
  </si>
  <si>
    <t>CHTEOPN9UW</t>
  </si>
  <si>
    <t>EZRAFC549B</t>
  </si>
  <si>
    <t>FACU6AE604</t>
  </si>
  <si>
    <t>FACU8BB843</t>
  </si>
  <si>
    <t>FAIROSN7VC</t>
  </si>
  <si>
    <t>FAIR7H1GVS</t>
  </si>
  <si>
    <t>FAIRULXWHD</t>
  </si>
  <si>
    <t>FAIRKXB3O8</t>
  </si>
  <si>
    <t>FAIRWOKBG1</t>
  </si>
  <si>
    <t>FALEA32277</t>
  </si>
  <si>
    <t>FAMG72F795</t>
  </si>
  <si>
    <t>FAMO464420</t>
  </si>
  <si>
    <t>FAMO294DBE</t>
  </si>
  <si>
    <t>FEEL904048</t>
  </si>
  <si>
    <t>FERD7B95F9</t>
  </si>
  <si>
    <t>FERDBWT5OZ</t>
  </si>
  <si>
    <t>FERDZL8UDQ</t>
  </si>
  <si>
    <t>FERDNVIQCT</t>
  </si>
  <si>
    <t>FERDU3NQ22</t>
  </si>
  <si>
    <t>FERDNJ4EEK</t>
  </si>
  <si>
    <t>FERDF6SWRD</t>
  </si>
  <si>
    <t>FERD7J2BZE</t>
  </si>
  <si>
    <t>FERNC64533</t>
  </si>
  <si>
    <t>FERR288FVG</t>
  </si>
  <si>
    <t>FERRYEP7IV</t>
  </si>
  <si>
    <t>FERRZYQ5QU</t>
  </si>
  <si>
    <t>FERRAU27KR</t>
  </si>
  <si>
    <t>FETTWODQJ5</t>
  </si>
  <si>
    <t>FETT5BGGAN</t>
  </si>
  <si>
    <t>FEVEB6515C</t>
  </si>
  <si>
    <t>FEWA6DF640</t>
  </si>
  <si>
    <t>FEWB443190</t>
  </si>
  <si>
    <t>FILEX5X5XW</t>
  </si>
  <si>
    <t>FILEKCX6LH</t>
  </si>
  <si>
    <t>FILEY4T3C5</t>
  </si>
  <si>
    <t>FILL24DF8A</t>
  </si>
  <si>
    <t>FILL97B92D</t>
  </si>
  <si>
    <t>FILLFCA842</t>
  </si>
  <si>
    <t>FILL4DB1BC</t>
  </si>
  <si>
    <t>FILLXX11X3</t>
  </si>
  <si>
    <t>FILL354A89</t>
  </si>
  <si>
    <t>FILL1A48B4</t>
  </si>
  <si>
    <t>FILLBLFSFH</t>
  </si>
  <si>
    <t>FINLAG812T</t>
  </si>
  <si>
    <t>FINL923C8F</t>
  </si>
  <si>
    <t>FINLA683FC</t>
  </si>
  <si>
    <t>FINLF04E0E</t>
  </si>
  <si>
    <t>FINL7E118D</t>
  </si>
  <si>
    <t>FINLD777FC</t>
  </si>
  <si>
    <t>FINLA7F561</t>
  </si>
  <si>
    <t>FINLB75991</t>
  </si>
  <si>
    <t>FIOR2A4368</t>
  </si>
  <si>
    <t>FIRE62AEC3</t>
  </si>
  <si>
    <t>FIRE936545</t>
  </si>
  <si>
    <t>FIRE1BC45F</t>
  </si>
  <si>
    <t>FIRECBAA4B</t>
  </si>
  <si>
    <t>FIVEC98B4D</t>
  </si>
  <si>
    <t>FLAM5II9IJ</t>
  </si>
  <si>
    <t>FLAM7074DC</t>
  </si>
  <si>
    <t>FLATJAQ991</t>
  </si>
  <si>
    <t>FLEM3D0B8F</t>
  </si>
  <si>
    <t>FLKIDP7SQ9</t>
  </si>
  <si>
    <t>FLOREUEBYW</t>
  </si>
  <si>
    <t>FLORYITIE7</t>
  </si>
  <si>
    <t>FLOR1C243B</t>
  </si>
  <si>
    <t>FLORTFI70A</t>
  </si>
  <si>
    <t>FLOR3B6049</t>
  </si>
  <si>
    <t>FLOR01095E</t>
  </si>
  <si>
    <t>FLORB4604E</t>
  </si>
  <si>
    <t>FLORMTX8X7</t>
  </si>
  <si>
    <t>FLORVXVBZB</t>
  </si>
  <si>
    <t>FLORSTU0MV</t>
  </si>
  <si>
    <t>FONS2XSFRL</t>
  </si>
  <si>
    <t>FONS2UJSI8</t>
  </si>
  <si>
    <t>FONS8D678C</t>
  </si>
  <si>
    <t>FONSJDZOQG</t>
  </si>
  <si>
    <t>FONSF3I53C</t>
  </si>
  <si>
    <t>FORDKXU1CZ</t>
  </si>
  <si>
    <t>FOREC842A8</t>
  </si>
  <si>
    <t>FORE87922B</t>
  </si>
  <si>
    <t>FORE5C8E5E</t>
  </si>
  <si>
    <t>FORE3710E4</t>
  </si>
  <si>
    <t>FORE6093F0</t>
  </si>
  <si>
    <t>FOREA41D18</t>
  </si>
  <si>
    <t>FOUR73BA25</t>
  </si>
  <si>
    <t>FOUR5BBACE</t>
  </si>
  <si>
    <t>FOURZFJEAN</t>
  </si>
  <si>
    <t>FOURAO5U0R</t>
  </si>
  <si>
    <t>FOURC33471</t>
  </si>
  <si>
    <t>FOUROQ5S0H</t>
  </si>
  <si>
    <t>FOUR6GTAHT</t>
  </si>
  <si>
    <t>FOUR448747</t>
  </si>
  <si>
    <t>875</t>
  </si>
  <si>
    <t>FOURRO855F</t>
  </si>
  <si>
    <t>FOUR3B2329</t>
  </si>
  <si>
    <t>FOXD48B8BC</t>
  </si>
  <si>
    <t>FRAM6VE1O2</t>
  </si>
  <si>
    <t>FRAPFF95BA</t>
  </si>
  <si>
    <t>FRAPE71978</t>
  </si>
  <si>
    <t>FRATB4D9F3</t>
  </si>
  <si>
    <t>FREDL9QD3B</t>
  </si>
  <si>
    <t>FREIA5BD1D</t>
  </si>
  <si>
    <t>FREIT7NRU9</t>
  </si>
  <si>
    <t>FREIF41A0F</t>
  </si>
  <si>
    <t>FREI1NW6JQ</t>
  </si>
  <si>
    <t>FREIJEUUGE</t>
  </si>
  <si>
    <t>FROG836Z46</t>
  </si>
  <si>
    <t>FRYNB8F3E9</t>
  </si>
  <si>
    <t>FRYN41GOAD</t>
  </si>
  <si>
    <t>FUEGA6784C</t>
  </si>
  <si>
    <t>FUNKA79598</t>
  </si>
  <si>
    <t>FUNKH7UG9Z</t>
  </si>
  <si>
    <t>FUNKA8ECB9</t>
  </si>
  <si>
    <t>FUYU865X5D</t>
  </si>
  <si>
    <t>GALA1VUIVX</t>
  </si>
  <si>
    <t>GALOINM4V3</t>
  </si>
  <si>
    <t>GAMBA9B9CC</t>
  </si>
  <si>
    <t>GAMBB22B84</t>
  </si>
  <si>
    <t>GAMB32A541</t>
  </si>
  <si>
    <t>GAMMC7C968</t>
  </si>
  <si>
    <t>GANC76C991</t>
  </si>
  <si>
    <t>GANC35Y8FW</t>
  </si>
  <si>
    <t>GANCFDF79E</t>
  </si>
  <si>
    <t>GANSLAKQOU</t>
  </si>
  <si>
    <t>GANS24D81B</t>
  </si>
  <si>
    <t>GANSD64A3D</t>
  </si>
  <si>
    <t>GARDZVJN7Z</t>
  </si>
  <si>
    <t>GARY8E8819</t>
  </si>
  <si>
    <t>GAUGVMO6CH</t>
  </si>
  <si>
    <t>GAUG150C6E</t>
  </si>
  <si>
    <t>GAUGDHY0BO</t>
  </si>
  <si>
    <t>GELSY2R7Y4</t>
  </si>
  <si>
    <t>GELS4IRCYQ</t>
  </si>
  <si>
    <t>GELS4C1XK4</t>
  </si>
  <si>
    <t>GEMB3DE64D</t>
  </si>
  <si>
    <t>GNPIKM4IWR</t>
  </si>
  <si>
    <t>GENE0B5A7A</t>
  </si>
  <si>
    <t>GENE2B495B</t>
  </si>
  <si>
    <t>GENT39E112</t>
  </si>
  <si>
    <t>GERA7027B5</t>
  </si>
  <si>
    <t>GERM2C9299</t>
  </si>
  <si>
    <t>GERM08CABA</t>
  </si>
  <si>
    <t>GETE7RZF92</t>
  </si>
  <si>
    <t>GHOS4B094C</t>
  </si>
  <si>
    <t>GIBSSFSJ69</t>
  </si>
  <si>
    <t>GIBSZ774LL</t>
  </si>
  <si>
    <t>GIBS9F60F4</t>
  </si>
  <si>
    <t>GILB8C1253</t>
  </si>
  <si>
    <t>GILP4ED383</t>
  </si>
  <si>
    <t>GINDS9V42O</t>
  </si>
  <si>
    <t>GINDC5AC43</t>
  </si>
  <si>
    <t>GINL55652F</t>
  </si>
  <si>
    <t>GINOEE3EC4</t>
  </si>
  <si>
    <t>GINA9UEJ7X</t>
  </si>
  <si>
    <t>GINAHFAULT</t>
  </si>
  <si>
    <t>GINA6ACLLC</t>
  </si>
  <si>
    <t>GINAYLQUB0</t>
  </si>
  <si>
    <t>GINC72702E</t>
  </si>
  <si>
    <t>GINC29B3VM</t>
  </si>
  <si>
    <t>GINRF733A4</t>
  </si>
  <si>
    <t>GINTWTIXFF</t>
  </si>
  <si>
    <t>GIRVC4D0D0</t>
  </si>
  <si>
    <t>GLANSLUOUZ</t>
  </si>
  <si>
    <t>3346</t>
  </si>
  <si>
    <t>GLENGA505B</t>
  </si>
  <si>
    <t>GLENFE7BCF</t>
  </si>
  <si>
    <t>GLENGA353X</t>
  </si>
  <si>
    <t>GLENF4AA99</t>
  </si>
  <si>
    <t>GLEN0576A9</t>
  </si>
  <si>
    <t>GLEN59NMV7</t>
  </si>
  <si>
    <t>GLEN29B597</t>
  </si>
  <si>
    <t>GLEN874ILM</t>
  </si>
  <si>
    <t>GLENDD252A</t>
  </si>
  <si>
    <t>GLEN028F3D</t>
  </si>
  <si>
    <t>GLEN74C4A4</t>
  </si>
  <si>
    <t>GLENA6CB96</t>
  </si>
  <si>
    <t>GLEN63WL0G</t>
  </si>
  <si>
    <t>GLENLBCIDA</t>
  </si>
  <si>
    <t>GLEN763850</t>
  </si>
  <si>
    <t>GLENFB2C3F</t>
  </si>
  <si>
    <t>GLENSP814C</t>
  </si>
  <si>
    <t>GLENXI0O8Q</t>
  </si>
  <si>
    <t>GLENCA814F</t>
  </si>
  <si>
    <t>GLEN648B16</t>
  </si>
  <si>
    <t>GLENCA525N</t>
  </si>
  <si>
    <t>GLEN96OSF3</t>
  </si>
  <si>
    <t>GLEN14833A</t>
  </si>
  <si>
    <t>GLEN03FCB3</t>
  </si>
  <si>
    <t>GLENE18B64</t>
  </si>
  <si>
    <t>GLEN70841C</t>
  </si>
  <si>
    <t>GLEN43C4A7</t>
  </si>
  <si>
    <t>GLENDR814R</t>
  </si>
  <si>
    <t>4181</t>
  </si>
  <si>
    <t>GLENDR133H</t>
  </si>
  <si>
    <t>GLENKJJY34</t>
  </si>
  <si>
    <t>GLEN113B08</t>
  </si>
  <si>
    <t>887</t>
  </si>
  <si>
    <t>GLENFA815D</t>
  </si>
  <si>
    <t>GLENFA815J</t>
  </si>
  <si>
    <t>GLENFA815M</t>
  </si>
  <si>
    <t>GLENFA815V</t>
  </si>
  <si>
    <t>GLENE04500</t>
  </si>
  <si>
    <t>GLENFA950I</t>
  </si>
  <si>
    <t>894</t>
  </si>
  <si>
    <t>GLENV0F75F</t>
  </si>
  <si>
    <t>GLENE9FBA2</t>
  </si>
  <si>
    <t>GLENDE1F04</t>
  </si>
  <si>
    <t>GLEN52E3C2</t>
  </si>
  <si>
    <t>GLEN2J0173</t>
  </si>
  <si>
    <t>GLENTEB0C2</t>
  </si>
  <si>
    <t>GLEN839632</t>
  </si>
  <si>
    <t>GLEN4LEY91</t>
  </si>
  <si>
    <t>GLENFI932H</t>
  </si>
  <si>
    <t>GLENE5D2F3</t>
  </si>
  <si>
    <t>GLENUER7O5</t>
  </si>
  <si>
    <t>GLEN3N8FVF</t>
  </si>
  <si>
    <t>GLENK7DU8M</t>
  </si>
  <si>
    <t>GLEN08OFXS</t>
  </si>
  <si>
    <t>GLENT35UBB</t>
  </si>
  <si>
    <t>GLENEA0491</t>
  </si>
  <si>
    <t>GLENFF444D</t>
  </si>
  <si>
    <t>GLEN14D2D9</t>
  </si>
  <si>
    <t>GLEN14EE6A</t>
  </si>
  <si>
    <t>GLENTF61IR</t>
  </si>
  <si>
    <t>GLEN5YTHVY</t>
  </si>
  <si>
    <t>GLENI3AL3Z</t>
  </si>
  <si>
    <t>GLENEFCC1E</t>
  </si>
  <si>
    <t>898</t>
  </si>
  <si>
    <t>GLENYXZ89Y</t>
  </si>
  <si>
    <t>GLENIE4VM2</t>
  </si>
  <si>
    <t>GLEN9CABDE</t>
  </si>
  <si>
    <t>GLEN169A4E</t>
  </si>
  <si>
    <t>GLENNAAU6U</t>
  </si>
  <si>
    <t>GLENE2404E</t>
  </si>
  <si>
    <t>GLENE73D63</t>
  </si>
  <si>
    <t>900</t>
  </si>
  <si>
    <t>GLEN9T4Q92</t>
  </si>
  <si>
    <t>GLENVBWGR0</t>
  </si>
  <si>
    <t>GLEN4X0QRK</t>
  </si>
  <si>
    <t>GLEN377612</t>
  </si>
  <si>
    <t>GLENAFB138</t>
  </si>
  <si>
    <t>GLEN6D0586</t>
  </si>
  <si>
    <t>GLEN90975A</t>
  </si>
  <si>
    <t>GLEN1JSDKM</t>
  </si>
  <si>
    <t>THEG848856</t>
  </si>
  <si>
    <t>GLEN8B54FB</t>
  </si>
  <si>
    <t>GLENF7B579</t>
  </si>
  <si>
    <t>THEG71699F</t>
  </si>
  <si>
    <t>GLEN824CDE</t>
  </si>
  <si>
    <t>GLENEAE34A</t>
  </si>
  <si>
    <t>GLUGH0DO40</t>
  </si>
  <si>
    <t>GOONJ32OAN</t>
  </si>
  <si>
    <t>GOAL0458C8</t>
  </si>
  <si>
    <t>GODE114AD2</t>
  </si>
  <si>
    <t>GODEB4931B</t>
  </si>
  <si>
    <t>GOLD2588M9</t>
  </si>
  <si>
    <t>GOLDE21CCA</t>
  </si>
  <si>
    <t>4167</t>
  </si>
  <si>
    <t>GONZ048874</t>
  </si>
  <si>
    <t>GONZAL507S</t>
  </si>
  <si>
    <t>4007</t>
  </si>
  <si>
    <t>GORD23JSQB</t>
  </si>
  <si>
    <t>3351</t>
  </si>
  <si>
    <t>GORD3334A4</t>
  </si>
  <si>
    <t>GORD54106B</t>
  </si>
  <si>
    <t>GORD5CCD50</t>
  </si>
  <si>
    <t>GORD1CLGBL</t>
  </si>
  <si>
    <t>GORI86423F</t>
  </si>
  <si>
    <t>GOSL9D52FA</t>
  </si>
  <si>
    <t>GOSSEKRNAA</t>
  </si>
  <si>
    <t>GOUDCCC473</t>
  </si>
  <si>
    <t>GRACT9SESU</t>
  </si>
  <si>
    <t>GRAHZL5ZDB</t>
  </si>
  <si>
    <t>GRAHA4MYAY</t>
  </si>
  <si>
    <t>GRAHAM541M</t>
  </si>
  <si>
    <t>GRAH076424</t>
  </si>
  <si>
    <t>GRAHCBB91D</t>
  </si>
  <si>
    <t>GRAHAM436I</t>
  </si>
  <si>
    <t>GRAH14DD67</t>
  </si>
  <si>
    <t>GRANYYY37Y</t>
  </si>
  <si>
    <t>GRAN25DD13</t>
  </si>
  <si>
    <t>GRAN38A260</t>
  </si>
  <si>
    <t>GRAN3ISCUY</t>
  </si>
  <si>
    <t>GRANC0NARV</t>
  </si>
  <si>
    <t>GRAN7PBXSV</t>
  </si>
  <si>
    <t>GRANU5W70C</t>
  </si>
  <si>
    <t>GRANGXLD3Q</t>
  </si>
  <si>
    <t>GRANIADITC</t>
  </si>
  <si>
    <t>GRANAD48BC</t>
  </si>
  <si>
    <t>GRAN4E05BE</t>
  </si>
  <si>
    <t>GRANAEIM8S</t>
  </si>
  <si>
    <t>GRANEAF136</t>
  </si>
  <si>
    <t>GRANHYASMY</t>
  </si>
  <si>
    <t>GRANXWUONB</t>
  </si>
  <si>
    <t>GRANF3FAD9</t>
  </si>
  <si>
    <t>GRAPZB5B06</t>
  </si>
  <si>
    <t>GRAPA8EEL7</t>
  </si>
  <si>
    <t>GRAPBHGVAM</t>
  </si>
  <si>
    <t>GRASAF1104</t>
  </si>
  <si>
    <t>GRAS4B58C2</t>
  </si>
  <si>
    <t>GREE3SGRUI</t>
  </si>
  <si>
    <t>GREE643867</t>
  </si>
  <si>
    <t>GREEFC35C0</t>
  </si>
  <si>
    <t>GREE802ED4</t>
  </si>
  <si>
    <t>GREEDF8TGX</t>
  </si>
  <si>
    <t>GREI58AFEB</t>
  </si>
  <si>
    <t>4971</t>
  </si>
  <si>
    <t>GREY7B4F83</t>
  </si>
  <si>
    <t>3459</t>
  </si>
  <si>
    <t>GREY0E0345</t>
  </si>
  <si>
    <t>GREYOT1KVF</t>
  </si>
  <si>
    <t>3227</t>
  </si>
  <si>
    <t>GUNRD78800</t>
  </si>
  <si>
    <t>GUNRF25443</t>
  </si>
  <si>
    <t>GUNR46CED3</t>
  </si>
  <si>
    <t>GURK998674</t>
  </si>
  <si>
    <t>GURKB46635</t>
  </si>
  <si>
    <t>GVINEE0A6F</t>
  </si>
  <si>
    <t>3925</t>
  </si>
  <si>
    <t>GVINE1C838</t>
  </si>
  <si>
    <t>GVIN5BFA49</t>
  </si>
  <si>
    <t>GVINGK58JS</t>
  </si>
  <si>
    <t>GVINEN414E</t>
  </si>
  <si>
    <t>GVIN4721B0</t>
  </si>
  <si>
    <t>GWALVK5CRB</t>
  </si>
  <si>
    <t>HBYHU2YI8L</t>
  </si>
  <si>
    <t>HABIK1U43H</t>
  </si>
  <si>
    <t>HABI4VTH91</t>
  </si>
  <si>
    <t>HABIODWSKC</t>
  </si>
  <si>
    <t>HABIYDZAST</t>
  </si>
  <si>
    <t>HAIG5525C5</t>
  </si>
  <si>
    <t>HAKU1D2BA7</t>
  </si>
  <si>
    <t>HAMPA34741</t>
  </si>
  <si>
    <t>HAMPSPVLUQ</t>
  </si>
  <si>
    <t>HAMP5LUTDQ</t>
  </si>
  <si>
    <t>HANK091678</t>
  </si>
  <si>
    <t>HANKZG619D</t>
  </si>
  <si>
    <t>HANKTAI1A2</t>
  </si>
  <si>
    <t>HANK8EC11F</t>
  </si>
  <si>
    <t>HANKEY819T</t>
  </si>
  <si>
    <t>HANSC7E45D</t>
  </si>
  <si>
    <t>HAPE99917D</t>
  </si>
  <si>
    <t>HARAC38CA0</t>
  </si>
  <si>
    <t>HARAC7D9AF</t>
  </si>
  <si>
    <t>HARADF8B22</t>
  </si>
  <si>
    <t>HARA2JWXIF</t>
  </si>
  <si>
    <t>HARA4AAF4D</t>
  </si>
  <si>
    <t>HARD7PPOF7</t>
  </si>
  <si>
    <t>HARV347DC9</t>
  </si>
  <si>
    <t>3986</t>
  </si>
  <si>
    <t>HAVA3YCCS1</t>
  </si>
  <si>
    <t>HAVANA752S</t>
  </si>
  <si>
    <t>HAVA57WEUY</t>
  </si>
  <si>
    <t>HAVN308CBA</t>
  </si>
  <si>
    <t>HAVN8FAE3B</t>
  </si>
  <si>
    <t>HAVNA61DAE</t>
  </si>
  <si>
    <t>HAVN0427CB</t>
  </si>
  <si>
    <t>HAYM286805</t>
  </si>
  <si>
    <t>HAYMAN742O</t>
  </si>
  <si>
    <t>HAYMGUJ0TF</t>
  </si>
  <si>
    <t>HAYMLGTR89</t>
  </si>
  <si>
    <t>HAYMCX1CRD</t>
  </si>
  <si>
    <t>HEAV1D7545</t>
  </si>
  <si>
    <t>HEAVC8EE24</t>
  </si>
  <si>
    <t>HEEJY33I51</t>
  </si>
  <si>
    <t>HEEJGHAWCG</t>
  </si>
  <si>
    <t>HEIDHM58XE</t>
  </si>
  <si>
    <t>HELLLRKI53</t>
  </si>
  <si>
    <t>HELL9AD567</t>
  </si>
  <si>
    <t>HELS9492AB</t>
  </si>
  <si>
    <t>HELS4F20B3</t>
  </si>
  <si>
    <t>HENDZCKTZM</t>
  </si>
  <si>
    <t>HEND1E46F5</t>
  </si>
  <si>
    <t>HENDKTYW6S</t>
  </si>
  <si>
    <t>HEND1761BA</t>
  </si>
  <si>
    <t>HEND095472</t>
  </si>
  <si>
    <t>HEND231E9F</t>
  </si>
  <si>
    <t>HENDI186U9</t>
  </si>
  <si>
    <t>HENDABB0LH</t>
  </si>
  <si>
    <t>HEND2D04D1</t>
  </si>
  <si>
    <t>HENT03DD80</t>
  </si>
  <si>
    <t>HENNF242C1</t>
  </si>
  <si>
    <t>3923</t>
  </si>
  <si>
    <t>HENN8CTOQ4</t>
  </si>
  <si>
    <t>3922</t>
  </si>
  <si>
    <t>HENR7SRBOR</t>
  </si>
  <si>
    <t>HENT2F017A</t>
  </si>
  <si>
    <t>HENT0486C8</t>
  </si>
  <si>
    <t>HENT4A1A8F</t>
  </si>
  <si>
    <t>HERN4593BC</t>
  </si>
  <si>
    <t>HERNG6XIVJ</t>
  </si>
  <si>
    <t>HERNED089A</t>
  </si>
  <si>
    <t>HERN7BXI2D</t>
  </si>
  <si>
    <t>HERN819D43</t>
  </si>
  <si>
    <t>HERN67C7D6</t>
  </si>
  <si>
    <t>HERTUIKRV5</t>
  </si>
  <si>
    <t>HIBIW2O7J2</t>
  </si>
  <si>
    <t>HIBIAE865A</t>
  </si>
  <si>
    <t>HIGHBJR5BN</t>
  </si>
  <si>
    <t>HIGH6SP2Z2</t>
  </si>
  <si>
    <t>HIGHO1HVM7</t>
  </si>
  <si>
    <t>HIGHBBV254</t>
  </si>
  <si>
    <t>HIGHN332AR</t>
  </si>
  <si>
    <t>HIGH69R82G</t>
  </si>
  <si>
    <t>HIGHBKMWID</t>
  </si>
  <si>
    <t>HIGHD90573</t>
  </si>
  <si>
    <t>HIGH15EE62</t>
  </si>
  <si>
    <t>913</t>
  </si>
  <si>
    <t>HIGHFNRV2D</t>
  </si>
  <si>
    <t>914</t>
  </si>
  <si>
    <t>HIGH41E28B</t>
  </si>
  <si>
    <t>HIGH5ERTFU</t>
  </si>
  <si>
    <t>HIGHA40C18</t>
  </si>
  <si>
    <t>HIJO44D5A0</t>
  </si>
  <si>
    <t>HIJO1YA3XZ</t>
  </si>
  <si>
    <t>HINCA3LARZ</t>
  </si>
  <si>
    <t>HINCDB754D</t>
  </si>
  <si>
    <t>HINCC868D4</t>
  </si>
  <si>
    <t>HINC6FC447</t>
  </si>
  <si>
    <t>HINCC64450</t>
  </si>
  <si>
    <t>HINO84139A</t>
  </si>
  <si>
    <t>HINO0D2F40</t>
  </si>
  <si>
    <t>HOOGEF4BKD</t>
  </si>
  <si>
    <t>HOOG786617</t>
  </si>
  <si>
    <t>HOOG645A2A</t>
  </si>
  <si>
    <t>HOOK4319A1</t>
  </si>
  <si>
    <t>HOSELM73RQ</t>
  </si>
  <si>
    <t>HOTE14B4OB</t>
  </si>
  <si>
    <t>HOTE4B3A69</t>
  </si>
  <si>
    <t>HOTE8BA223</t>
  </si>
  <si>
    <t>HOXTA825AA</t>
  </si>
  <si>
    <t>HPNOTI755Q</t>
  </si>
  <si>
    <t>SAIND0E40B</t>
  </si>
  <si>
    <t>HSEH9EE1CF</t>
  </si>
  <si>
    <t>HSEHB9170B</t>
  </si>
  <si>
    <t>STETC6D615</t>
  </si>
  <si>
    <t>HUNDUBY6NE</t>
  </si>
  <si>
    <t>HUNDBX5G78</t>
  </si>
  <si>
    <t>HUNTIN812J</t>
  </si>
  <si>
    <t>HWAYH4LCZE</t>
  </si>
  <si>
    <t>HYDE8OYS98</t>
  </si>
  <si>
    <t>HYDE665F8F</t>
  </si>
  <si>
    <t>ICER04AA23</t>
  </si>
  <si>
    <t>ICEDFIOYF9</t>
  </si>
  <si>
    <t>ILGI9B5BB6</t>
  </si>
  <si>
    <t>INCHFAE3E5</t>
  </si>
  <si>
    <t>INCHBB4DA9</t>
  </si>
  <si>
    <t>3957</t>
  </si>
  <si>
    <t>IRIS44171F</t>
  </si>
  <si>
    <t>IRISNBY2E8</t>
  </si>
  <si>
    <t>IRISGBMYHC</t>
  </si>
  <si>
    <t>ISAUNO5Q2M</t>
  </si>
  <si>
    <t>ISAUC20QBL</t>
  </si>
  <si>
    <t>ISAUA6GVMT</t>
  </si>
  <si>
    <t>ISAUL9U0AI</t>
  </si>
  <si>
    <t>ISAU8876F8</t>
  </si>
  <si>
    <t>ISAU6DB06A</t>
  </si>
  <si>
    <t>ISAUMMZS80</t>
  </si>
  <si>
    <t>ISAUXJK2FU</t>
  </si>
  <si>
    <t>ISAU82DFF9</t>
  </si>
  <si>
    <t>ISAU68925F</t>
  </si>
  <si>
    <t>ISAUU4XS9A</t>
  </si>
  <si>
    <t>ISAU0BFNR8</t>
  </si>
  <si>
    <t>ISFJU4BFXE</t>
  </si>
  <si>
    <t>ISHL1F2A4C</t>
  </si>
  <si>
    <t>ISHL522BC9</t>
  </si>
  <si>
    <t>ISLAXR37WD</t>
  </si>
  <si>
    <t>ISLAFPYVJO</t>
  </si>
  <si>
    <t>ISLAT4SNSG</t>
  </si>
  <si>
    <t>ISLABED89C</t>
  </si>
  <si>
    <t>ISLA929076</t>
  </si>
  <si>
    <t>ISLAJDE9W1</t>
  </si>
  <si>
    <t>ISLA405XZV</t>
  </si>
  <si>
    <t>ISLE997949</t>
  </si>
  <si>
    <t>ISLEFKQM5B</t>
  </si>
  <si>
    <t>ISLE944F9B</t>
  </si>
  <si>
    <t>ISLEK07VXS</t>
  </si>
  <si>
    <t>ISLE1XLX6Q</t>
  </si>
  <si>
    <t>ISLEOMF726</t>
  </si>
  <si>
    <t>ISLEXCN3O7</t>
  </si>
  <si>
    <t>ISLEE07D5D</t>
  </si>
  <si>
    <t>ISLEF39B71</t>
  </si>
  <si>
    <t>ISLE416D84</t>
  </si>
  <si>
    <t>ISLE6847A2</t>
  </si>
  <si>
    <t>ISLE0A8FW3</t>
  </si>
  <si>
    <t>ISLEHUFNML</t>
  </si>
  <si>
    <t>ISLEGT8RRW</t>
  </si>
  <si>
    <t>ISLEF956FD</t>
  </si>
  <si>
    <t>ISOLA8E8CC</t>
  </si>
  <si>
    <t>ISSA188A2D</t>
  </si>
  <si>
    <t>ISSA557977</t>
  </si>
  <si>
    <t>IZAR4DA14F</t>
  </si>
  <si>
    <t>438</t>
  </si>
  <si>
    <t>JBRARE217Z</t>
  </si>
  <si>
    <t>925</t>
  </si>
  <si>
    <t>920</t>
  </si>
  <si>
    <t>919</t>
  </si>
  <si>
    <t>JBRA90F538</t>
  </si>
  <si>
    <t>JMGO6BDE90</t>
  </si>
  <si>
    <t>JMRH3E794D</t>
  </si>
  <si>
    <t>JMRH3D61EF</t>
  </si>
  <si>
    <t>JMRH2AZSWT</t>
  </si>
  <si>
    <t>JMRHUM727A</t>
  </si>
  <si>
    <t>JMRHR3UTX4</t>
  </si>
  <si>
    <t>JMRH6KASR2</t>
  </si>
  <si>
    <t>JMATFBNESI</t>
  </si>
  <si>
    <t>JMCAS5PN7O</t>
  </si>
  <si>
    <t>JMCA9JVGLK</t>
  </si>
  <si>
    <t>JMPAGQ6A6N</t>
  </si>
  <si>
    <t>JMPIAXC58N</t>
  </si>
  <si>
    <t>JMPIH3HIZX</t>
  </si>
  <si>
    <t>JPWI910B27</t>
  </si>
  <si>
    <t>JACK4D315B</t>
  </si>
  <si>
    <t>JACK2UUDUU</t>
  </si>
  <si>
    <t>JACK8JBOLZ</t>
  </si>
  <si>
    <t>JACKCD7B2F</t>
  </si>
  <si>
    <t>3606</t>
  </si>
  <si>
    <t>JACK404C97</t>
  </si>
  <si>
    <t>4116</t>
  </si>
  <si>
    <t>JACKOCDO9M</t>
  </si>
  <si>
    <t>JACK1TSM24</t>
  </si>
  <si>
    <t>JACKAFC87C</t>
  </si>
  <si>
    <t>JACKDA93EC</t>
  </si>
  <si>
    <t>JACK74376B</t>
  </si>
  <si>
    <t>JACKE935BF</t>
  </si>
  <si>
    <t>JACKA4C459</t>
  </si>
  <si>
    <t>JACKEM1WJM</t>
  </si>
  <si>
    <t>JACKVM0H24</t>
  </si>
  <si>
    <t>JACK7C3BE9</t>
  </si>
  <si>
    <t>JACK7FA3DE</t>
  </si>
  <si>
    <t>JACK54C9AA</t>
  </si>
  <si>
    <t>JAGE9E8C94</t>
  </si>
  <si>
    <t>JAGE18FDBF</t>
  </si>
  <si>
    <t>440</t>
  </si>
  <si>
    <t>JAGECB81DC</t>
  </si>
  <si>
    <t>JAGE7C932F</t>
  </si>
  <si>
    <t>JGER7D2482</t>
  </si>
  <si>
    <t>JGERJQZCVD</t>
  </si>
  <si>
    <t>JGERE1F541</t>
  </si>
  <si>
    <t>JGER94A124</t>
  </si>
  <si>
    <t>JAGU60484D</t>
  </si>
  <si>
    <t>JAGU4545E2</t>
  </si>
  <si>
    <t>JAGUQDJB1J</t>
  </si>
  <si>
    <t>JAME0C74A4</t>
  </si>
  <si>
    <t>JAME9CF22A</t>
  </si>
  <si>
    <t>JANNA7476A</t>
  </si>
  <si>
    <t>JANN53EBCF</t>
  </si>
  <si>
    <t>JANN63782S</t>
  </si>
  <si>
    <t>JANN31AF6B</t>
  </si>
  <si>
    <t>JANN192CBD</t>
  </si>
  <si>
    <t>JANN2361E1</t>
  </si>
  <si>
    <t>JANN8B23B4</t>
  </si>
  <si>
    <t>JENS4C26D0</t>
  </si>
  <si>
    <t>JIMB3DE458</t>
  </si>
  <si>
    <t>JIMBBUUUFJ</t>
  </si>
  <si>
    <t>3927</t>
  </si>
  <si>
    <t>JIMB14C328</t>
  </si>
  <si>
    <t>JIMB198434</t>
  </si>
  <si>
    <t>JIMB8E565E</t>
  </si>
  <si>
    <t>JIMB97QJ4W</t>
  </si>
  <si>
    <t>JIMBDJN214</t>
  </si>
  <si>
    <t>JIMBEXBUYR</t>
  </si>
  <si>
    <t>JIMBE3HK5S</t>
  </si>
  <si>
    <t>JIMB3GNK7V</t>
  </si>
  <si>
    <t>JIND52011B</t>
  </si>
  <si>
    <t>JODHZF2C39</t>
  </si>
  <si>
    <t>JODHA6BBB9</t>
  </si>
  <si>
    <t>JOEGBWLFGU</t>
  </si>
  <si>
    <t>JOEG1JNE5E</t>
  </si>
  <si>
    <t>JOHN799635</t>
  </si>
  <si>
    <t>JOHNRIYVZZ</t>
  </si>
  <si>
    <t>JOHNA30NB6</t>
  </si>
  <si>
    <t>JOHNCAIA32</t>
  </si>
  <si>
    <t>JOHNLD6E93</t>
  </si>
  <si>
    <t>JOHN944C35</t>
  </si>
  <si>
    <t>JOHNJBDREO</t>
  </si>
  <si>
    <t>JOHNNI325H</t>
  </si>
  <si>
    <t>JOHNGM7K1G</t>
  </si>
  <si>
    <t>JOHNNI957R</t>
  </si>
  <si>
    <t>JOHNNI939F</t>
  </si>
  <si>
    <t>940</t>
  </si>
  <si>
    <t>JOHN4C6B86</t>
  </si>
  <si>
    <t>JOHN8CAB2F</t>
  </si>
  <si>
    <t>JOHN754D6B</t>
  </si>
  <si>
    <t>JOHN0D3A2F</t>
  </si>
  <si>
    <t>JOHNNI536J</t>
  </si>
  <si>
    <t>JOSC83QDLY</t>
  </si>
  <si>
    <t>755</t>
  </si>
  <si>
    <t>JOSC50EBEC</t>
  </si>
  <si>
    <t>CUERVO956K</t>
  </si>
  <si>
    <t>JOSCCBIDMW</t>
  </si>
  <si>
    <t>JOSE5798F2</t>
  </si>
  <si>
    <t>JOSECBC6F7</t>
  </si>
  <si>
    <t>JOSE2F4C48</t>
  </si>
  <si>
    <t>JOURCKNMXT</t>
  </si>
  <si>
    <t>JOUROFEC8R</t>
  </si>
  <si>
    <t>JOUR3QKZI9</t>
  </si>
  <si>
    <t>JOURB0F5D1</t>
  </si>
  <si>
    <t>JOURE9N3M7</t>
  </si>
  <si>
    <t>JOUREPYLX7</t>
  </si>
  <si>
    <t>JOUR1XLUCH</t>
  </si>
  <si>
    <t>JUDAFBB697</t>
  </si>
  <si>
    <t>348</t>
  </si>
  <si>
    <t>5116</t>
  </si>
  <si>
    <t>JUNE6LBYAS</t>
  </si>
  <si>
    <t>JUNELH65XF</t>
  </si>
  <si>
    <t>JUNGBAACOO</t>
  </si>
  <si>
    <t>JUNI280XYT</t>
  </si>
  <si>
    <t>JUURFD142B</t>
  </si>
  <si>
    <t>KAHLKB8RMV</t>
  </si>
  <si>
    <t>KAIYDA1C5D</t>
  </si>
  <si>
    <t>KAKU6EUSTD</t>
  </si>
  <si>
    <t>KAMI3C4772</t>
  </si>
  <si>
    <t>KAMI687BB3</t>
  </si>
  <si>
    <t>KAMI67B8E5</t>
  </si>
  <si>
    <t>KANO95422B</t>
  </si>
  <si>
    <t>KANO44D079</t>
  </si>
  <si>
    <t>KARUB9R3CK</t>
  </si>
  <si>
    <t>KARU166759</t>
  </si>
  <si>
    <t>KARU4151AC</t>
  </si>
  <si>
    <t>KARURSI0MQ</t>
  </si>
  <si>
    <t>KARUD127C8</t>
  </si>
  <si>
    <t>KARUA5CC20</t>
  </si>
  <si>
    <t>KARU3ED892</t>
  </si>
  <si>
    <t>KASEMXH59L</t>
  </si>
  <si>
    <t>KAVA0344C0</t>
  </si>
  <si>
    <t>KAVAZ4EAN4</t>
  </si>
  <si>
    <t>KEGL2844A5</t>
  </si>
  <si>
    <t>KENT842F66</t>
  </si>
  <si>
    <t>KENTA544C1</t>
  </si>
  <si>
    <t>KINO848D39</t>
  </si>
  <si>
    <t>KIKUXI3A6Y</t>
  </si>
  <si>
    <t>KILBC80771</t>
  </si>
  <si>
    <t>KILBBS8L2Z</t>
  </si>
  <si>
    <t>KILBU333YZ</t>
  </si>
  <si>
    <t>KILCSSUVTR</t>
  </si>
  <si>
    <t>KILC163HF9</t>
  </si>
  <si>
    <t>KILCYCMO4M</t>
  </si>
  <si>
    <t>KILC0UN7E1</t>
  </si>
  <si>
    <t>KILCF9HD0O</t>
  </si>
  <si>
    <t>KILCQTJL6O</t>
  </si>
  <si>
    <t>KILCJEGHIY</t>
  </si>
  <si>
    <t>KILC272AME</t>
  </si>
  <si>
    <t>KILCHO357B</t>
  </si>
  <si>
    <t>KILC67F042</t>
  </si>
  <si>
    <t>KILCYVGFOD</t>
  </si>
  <si>
    <t>KILCCEEJKV</t>
  </si>
  <si>
    <t>KILCAGHHM3</t>
  </si>
  <si>
    <t>KILCO6N1CB</t>
  </si>
  <si>
    <t>KIMEEDFA57</t>
  </si>
  <si>
    <t>KIME2B0976</t>
  </si>
  <si>
    <t>KIME501865</t>
  </si>
  <si>
    <t>KIMEB67E4F</t>
  </si>
  <si>
    <t>KIME83C36C</t>
  </si>
  <si>
    <t>KINGNXVNA8</t>
  </si>
  <si>
    <t>KINR98A86Y</t>
  </si>
  <si>
    <t>KINR9LGS4B</t>
  </si>
  <si>
    <t>KIRAA2E3BC</t>
  </si>
  <si>
    <t>KIRKAOTJ9Y</t>
  </si>
  <si>
    <t>KIRK9HH5TK</t>
  </si>
  <si>
    <t>KIRKKEBEQN</t>
  </si>
  <si>
    <t>KIRKFP0JEO</t>
  </si>
  <si>
    <t>KIRKERNM8I</t>
  </si>
  <si>
    <t>KIRKT0IJW5</t>
  </si>
  <si>
    <t>KIRSTFVYX7</t>
  </si>
  <si>
    <t>KIYO723924</t>
  </si>
  <si>
    <t>KLEIVADR62</t>
  </si>
  <si>
    <t>KNAPXWGD4S</t>
  </si>
  <si>
    <t>KNAP14BBF7</t>
  </si>
  <si>
    <t>KNOBB0660D</t>
  </si>
  <si>
    <t>KNOBCR955A</t>
  </si>
  <si>
    <t>KNOCKA950S</t>
  </si>
  <si>
    <t>KNOCKA822Q</t>
  </si>
  <si>
    <t>KOKOZFDU8X</t>
  </si>
  <si>
    <t>KOKOLT6UB1</t>
  </si>
  <si>
    <t>KOPK830154</t>
  </si>
  <si>
    <t>KORN2C3403</t>
  </si>
  <si>
    <t>KOSK138542</t>
  </si>
  <si>
    <t>KOSK8042FB</t>
  </si>
  <si>
    <t>KOUM7526B4</t>
  </si>
  <si>
    <t>KOUM7D6F4B</t>
  </si>
  <si>
    <t>KOVACC3749</t>
  </si>
  <si>
    <t>KOVA3424FF</t>
  </si>
  <si>
    <t>KOZU1DBD11</t>
  </si>
  <si>
    <t>KRAKCSQ9TS</t>
  </si>
  <si>
    <t>KRATYHJ8Z2</t>
  </si>
  <si>
    <t>KUJI45DC96</t>
  </si>
  <si>
    <t>KUJIN5F08V</t>
  </si>
  <si>
    <t>KUNA2CA126</t>
  </si>
  <si>
    <t>KURAGIT66F</t>
  </si>
  <si>
    <t>KURAIBKWF0</t>
  </si>
  <si>
    <t>KURAF89D42</t>
  </si>
  <si>
    <t>KURA2DCDDC</t>
  </si>
  <si>
    <t>KUYP2D4888</t>
  </si>
  <si>
    <t>KWEID07CFC</t>
  </si>
  <si>
    <t>KYRMS6HG31</t>
  </si>
  <si>
    <t>LACECKBYHF</t>
  </si>
  <si>
    <t>LACEA0V71L</t>
  </si>
  <si>
    <t>LACOC56002</t>
  </si>
  <si>
    <t>LACO403699</t>
  </si>
  <si>
    <t>LACO0B4439</t>
  </si>
  <si>
    <t>LACO15A884</t>
  </si>
  <si>
    <t>LACRY77H9Z</t>
  </si>
  <si>
    <t>LACR8IIV7O</t>
  </si>
  <si>
    <t>LACREIRYF5</t>
  </si>
  <si>
    <t>LACR4Q49IN</t>
  </si>
  <si>
    <t>LADI0B5D90</t>
  </si>
  <si>
    <t>LAFAYDGIKI</t>
  </si>
  <si>
    <t>LAFOK5D8OO</t>
  </si>
  <si>
    <t>LAHE6BA454</t>
  </si>
  <si>
    <t>LAHEAF2300</t>
  </si>
  <si>
    <t>LAHEBR3M0B</t>
  </si>
  <si>
    <t>LAMAB87621</t>
  </si>
  <si>
    <t>LAMABBF650</t>
  </si>
  <si>
    <t>LAMANPN6KD</t>
  </si>
  <si>
    <t>LAMALPB5RY</t>
  </si>
  <si>
    <t>LAMA789384</t>
  </si>
  <si>
    <t>LAMA4C0046</t>
  </si>
  <si>
    <t>LAMA29P2FY</t>
  </si>
  <si>
    <t>LAMA800340</t>
  </si>
  <si>
    <t>LAMA8804CA</t>
  </si>
  <si>
    <t>LAMAF0C8C9</t>
  </si>
  <si>
    <t>LAMA76RJ87</t>
  </si>
  <si>
    <t>LAQUE3E9C7</t>
  </si>
  <si>
    <t>LAQU763AE0</t>
  </si>
  <si>
    <t>LAREHE589M</t>
  </si>
  <si>
    <t>LAREDC5IUB</t>
  </si>
  <si>
    <t>LATOFH6ERG</t>
  </si>
  <si>
    <t>LABE05A9D8</t>
  </si>
  <si>
    <t>953</t>
  </si>
  <si>
    <t>954</t>
  </si>
  <si>
    <t>LABE77IRTT</t>
  </si>
  <si>
    <t>LABEC9NVCM</t>
  </si>
  <si>
    <t>LABOMO70CT</t>
  </si>
  <si>
    <t>LABOC01SVD</t>
  </si>
  <si>
    <t>LABOR601IV</t>
  </si>
  <si>
    <t>LABOY0YSAU</t>
  </si>
  <si>
    <t>LABOG2JOQQ</t>
  </si>
  <si>
    <t>LABOD0X11G</t>
  </si>
  <si>
    <t>LABO2L5VXC</t>
  </si>
  <si>
    <t>LABO9Q7BSO</t>
  </si>
  <si>
    <t>LAGAC2FDD9</t>
  </si>
  <si>
    <t>LAGA3AT427</t>
  </si>
  <si>
    <t>956</t>
  </si>
  <si>
    <t>LAGA37449F</t>
  </si>
  <si>
    <t>LAGA7EQ6ZK</t>
  </si>
  <si>
    <t>LALLA50S3W</t>
  </si>
  <si>
    <t>LALLYEWD8R</t>
  </si>
  <si>
    <t>LAMB9VM36Y</t>
  </si>
  <si>
    <t>LAMBQ77UNL</t>
  </si>
  <si>
    <t>LAMBEAWXIK</t>
  </si>
  <si>
    <t>LAMBBTTFZD</t>
  </si>
  <si>
    <t>LAMB4431S7</t>
  </si>
  <si>
    <t>LANGC2634B</t>
  </si>
  <si>
    <t>LANG0D7ON1</t>
  </si>
  <si>
    <t>LAPHQA1YE9</t>
  </si>
  <si>
    <t>LAPHSTMQCL</t>
  </si>
  <si>
    <t>LAPH4WZRMW</t>
  </si>
  <si>
    <t>LAPHEBDD70</t>
  </si>
  <si>
    <t>LAPHB09A87</t>
  </si>
  <si>
    <t>LAPH0B1F7B</t>
  </si>
  <si>
    <t>LARA8A8957</t>
  </si>
  <si>
    <t>LARC1S5JHD</t>
  </si>
  <si>
    <t>LARI1MF2N3</t>
  </si>
  <si>
    <t>LARIHSLR3E</t>
  </si>
  <si>
    <t>LARIF0IGZD</t>
  </si>
  <si>
    <t>LARI9OM27V</t>
  </si>
  <si>
    <t>LARI04A531</t>
  </si>
  <si>
    <t>LARI36C200</t>
  </si>
  <si>
    <t>LARIC57840</t>
  </si>
  <si>
    <t>LAUDEC8B91</t>
  </si>
  <si>
    <t>LAUDB3ED8E</t>
  </si>
  <si>
    <t>LAUD59F67E</t>
  </si>
  <si>
    <t>LAWI704A43</t>
  </si>
  <si>
    <t>LAZY73FB4D</t>
  </si>
  <si>
    <t>LAZZ4F349E</t>
  </si>
  <si>
    <t>LEBIC48D4A</t>
  </si>
  <si>
    <t>LEGILJG7I2</t>
  </si>
  <si>
    <t>LETRDC56SK</t>
  </si>
  <si>
    <t>LEDA1F9F48</t>
  </si>
  <si>
    <t>LEDA4S5LVN</t>
  </si>
  <si>
    <t>LEGEFDCBC8</t>
  </si>
  <si>
    <t>LEGED8E5AF</t>
  </si>
  <si>
    <t>LEGE1CA461</t>
  </si>
  <si>
    <t>LEGEND729E</t>
  </si>
  <si>
    <t>LEGED3C0F4</t>
  </si>
  <si>
    <t>LEODWOODJH</t>
  </si>
  <si>
    <t>LEOPOJ3XZA</t>
  </si>
  <si>
    <t>LHRIOM35XI</t>
  </si>
  <si>
    <t>LHRICQME6I</t>
  </si>
  <si>
    <t>LHRIRNLCN8</t>
  </si>
  <si>
    <t>LHRIZ8D1Z1</t>
  </si>
  <si>
    <t>LHRIJ5G7UF</t>
  </si>
  <si>
    <t>LIBE65C5A4</t>
  </si>
  <si>
    <t>450</t>
  </si>
  <si>
    <t>LICO8238DE</t>
  </si>
  <si>
    <t>LIGI4HQT23</t>
  </si>
  <si>
    <t>JUNGE8ED91</t>
  </si>
  <si>
    <t>LIGIEL68L0</t>
  </si>
  <si>
    <t>LILL007649</t>
  </si>
  <si>
    <t>LILL7FCFBE</t>
  </si>
  <si>
    <t>LILL7AFD25</t>
  </si>
  <si>
    <t>LIMOE46F3E</t>
  </si>
  <si>
    <t>LIMO85BE27</t>
  </si>
  <si>
    <t>3226</t>
  </si>
  <si>
    <t>LIND80E195</t>
  </si>
  <si>
    <t>LINDA7241C</t>
  </si>
  <si>
    <t>LIND541368</t>
  </si>
  <si>
    <t>LINI3D434E</t>
  </si>
  <si>
    <t>LINKWO822L</t>
  </si>
  <si>
    <t>LIONE21C84</t>
  </si>
  <si>
    <t>LIQUICY8O4</t>
  </si>
  <si>
    <t>LITTBE963A</t>
  </si>
  <si>
    <t>LOCH9DN5VD</t>
  </si>
  <si>
    <t>LOCH8DAB38</t>
  </si>
  <si>
    <t>LOCH7F2981</t>
  </si>
  <si>
    <t>LOCH0BJ8T9</t>
  </si>
  <si>
    <t>LOCH893NVL</t>
  </si>
  <si>
    <t>LOCH7HO4BH</t>
  </si>
  <si>
    <t>INCHMU819O</t>
  </si>
  <si>
    <t>LOCH596547</t>
  </si>
  <si>
    <t>LOCHE4B9DE</t>
  </si>
  <si>
    <t>LOCH22C044</t>
  </si>
  <si>
    <t>LOCHEA49C3</t>
  </si>
  <si>
    <t>LOND4334B6</t>
  </si>
  <si>
    <t>LONEB0D970</t>
  </si>
  <si>
    <t>LONGMO823A</t>
  </si>
  <si>
    <t>LONG8G55BO</t>
  </si>
  <si>
    <t>LONGDAD076</t>
  </si>
  <si>
    <t>LONGKUAUMG</t>
  </si>
  <si>
    <t>LONGEQXSB2</t>
  </si>
  <si>
    <t>LONGAE6A11</t>
  </si>
  <si>
    <t>LONGBXY012</t>
  </si>
  <si>
    <t>LONG865SNI</t>
  </si>
  <si>
    <t>LONGAB41D5</t>
  </si>
  <si>
    <t>LOOPEC187B</t>
  </si>
  <si>
    <t>LORGC3X9RW</t>
  </si>
  <si>
    <t>LORDT6OLCI</t>
  </si>
  <si>
    <t>LOSTF0AF0C</t>
  </si>
  <si>
    <t>LOST81098D</t>
  </si>
  <si>
    <t>LOTN68C562</t>
  </si>
  <si>
    <t>LOTHTAOWTZ</t>
  </si>
  <si>
    <t>LOTH3H0F7Q</t>
  </si>
  <si>
    <t>LOUSZI8R3N</t>
  </si>
  <si>
    <t>LOUEZKK4H2</t>
  </si>
  <si>
    <t>LUCBBTJZA8</t>
  </si>
  <si>
    <t>LUCB895E98</t>
  </si>
  <si>
    <t>LUCB120D50</t>
  </si>
  <si>
    <t>LUCI797C80</t>
  </si>
  <si>
    <t>LUISE8ABC2</t>
  </si>
  <si>
    <t>LUNA60EAB8</t>
  </si>
  <si>
    <t>LUSTBC7DEC</t>
  </si>
  <si>
    <t>LYSH77F88D</t>
  </si>
  <si>
    <t>MHCLB0M4MK</t>
  </si>
  <si>
    <t>MHLEED8F89</t>
  </si>
  <si>
    <t>MABOGCHO05</t>
  </si>
  <si>
    <t>MACTLRRUK9</t>
  </si>
  <si>
    <t>MACTTN750R</t>
  </si>
  <si>
    <t>MACT3LITN1</t>
  </si>
  <si>
    <t>MACTZ1U5WK</t>
  </si>
  <si>
    <t>MACAE91E3A</t>
  </si>
  <si>
    <t>MACANSYTSW</t>
  </si>
  <si>
    <t>MACAFCF45F</t>
  </si>
  <si>
    <t>MACAE37A8C</t>
  </si>
  <si>
    <t>MACA9A984E</t>
  </si>
  <si>
    <t>MACAMV0781</t>
  </si>
  <si>
    <t>MACA0564AF</t>
  </si>
  <si>
    <t>MACA96D8C7</t>
  </si>
  <si>
    <t>MACAVHDDSH</t>
  </si>
  <si>
    <t>MACA28641B</t>
  </si>
  <si>
    <t>MACAFE4E85</t>
  </si>
  <si>
    <t>MACA9D6212</t>
  </si>
  <si>
    <t>MACA40EEAD</t>
  </si>
  <si>
    <t>MACA17908B</t>
  </si>
  <si>
    <t>MACA09AAC6</t>
  </si>
  <si>
    <t>MACK4EA1ED</t>
  </si>
  <si>
    <t>MACKB97F29</t>
  </si>
  <si>
    <t>MACK49EBBF</t>
  </si>
  <si>
    <t>MACK16Y558</t>
  </si>
  <si>
    <t>MACKUDGKDB</t>
  </si>
  <si>
    <t>MACKBJV4A3</t>
  </si>
  <si>
    <t>MACK8B39BC</t>
  </si>
  <si>
    <t>MACKMSVRHX</t>
  </si>
  <si>
    <t>MACN52F14B</t>
  </si>
  <si>
    <t>MACN217985</t>
  </si>
  <si>
    <t>MACOMKR215</t>
  </si>
  <si>
    <t>MACO9YA5N0</t>
  </si>
  <si>
    <t>MADAB48A42</t>
  </si>
  <si>
    <t>MAES6ULJZM</t>
  </si>
  <si>
    <t>MAGEECXKT9</t>
  </si>
  <si>
    <t>MAGUU03DMV</t>
  </si>
  <si>
    <t>MAINQ81ZAN</t>
  </si>
  <si>
    <t>GINJ5A555D</t>
  </si>
  <si>
    <t>ROOF305948</t>
  </si>
  <si>
    <t>72</t>
  </si>
  <si>
    <t>MAJAZKIHKQ</t>
  </si>
  <si>
    <t>MAKABFFE3A</t>
  </si>
  <si>
    <t>MAKEA3A922</t>
  </si>
  <si>
    <t>MALEA4032B</t>
  </si>
  <si>
    <t>MALEC41D47</t>
  </si>
  <si>
    <t>MALE99474E</t>
  </si>
  <si>
    <t>MALEB128B6</t>
  </si>
  <si>
    <t>RUMMAL732O</t>
  </si>
  <si>
    <t>MALF8F55AB</t>
  </si>
  <si>
    <t>MALFHMVKGM</t>
  </si>
  <si>
    <t>MALFF46F59</t>
  </si>
  <si>
    <t>MALF600E3B</t>
  </si>
  <si>
    <t>MALF547AB3</t>
  </si>
  <si>
    <t>MALIFAAD9A</t>
  </si>
  <si>
    <t>MALIA41AEB</t>
  </si>
  <si>
    <t>MALI6CSMX1</t>
  </si>
  <si>
    <t>MALTZHDF57</t>
  </si>
  <si>
    <t>MALT3FA5AE</t>
  </si>
  <si>
    <t>MALT35AA24</t>
  </si>
  <si>
    <t>MAMAMUS93N</t>
  </si>
  <si>
    <t>MAMOF45B58</t>
  </si>
  <si>
    <t>463</t>
  </si>
  <si>
    <t>MANNOC824H</t>
  </si>
  <si>
    <t>MARA44BGJ3</t>
  </si>
  <si>
    <t>MARA30RTNQ</t>
  </si>
  <si>
    <t>MARA0FAC9F</t>
  </si>
  <si>
    <t>GINM6C7520</t>
  </si>
  <si>
    <t>MARE8GNQMC</t>
  </si>
  <si>
    <t>MARI517CE7</t>
  </si>
  <si>
    <t>MARI1B83A0</t>
  </si>
  <si>
    <t>MARIFB0F47</t>
  </si>
  <si>
    <t>MARI98LQB3</t>
  </si>
  <si>
    <t>MARL4479E2</t>
  </si>
  <si>
    <t>613</t>
  </si>
  <si>
    <t>MARSI9HAE3</t>
  </si>
  <si>
    <t>MARS43D7E8</t>
  </si>
  <si>
    <t>MARSHC85BL</t>
  </si>
  <si>
    <t>MARSAF5416</t>
  </si>
  <si>
    <t>MARSASW0S2</t>
  </si>
  <si>
    <t>MART97BA86</t>
  </si>
  <si>
    <t>3934</t>
  </si>
  <si>
    <t>MARTBD9061</t>
  </si>
  <si>
    <t>MARTVXHSUX</t>
  </si>
  <si>
    <t>MARTC40B0A</t>
  </si>
  <si>
    <t>83</t>
  </si>
  <si>
    <t>MARUE8638D</t>
  </si>
  <si>
    <t>MASA374MA3</t>
  </si>
  <si>
    <t>MASS180486</t>
  </si>
  <si>
    <t>MASS31B857</t>
  </si>
  <si>
    <t>MASS3640CB</t>
  </si>
  <si>
    <t>MASS0GVVWD</t>
  </si>
  <si>
    <t>MASTA521D4</t>
  </si>
  <si>
    <t>MATACX29QY</t>
  </si>
  <si>
    <t>MATA194TE6</t>
  </si>
  <si>
    <t>4071</t>
  </si>
  <si>
    <t>MATUSA414V</t>
  </si>
  <si>
    <t>700</t>
  </si>
  <si>
    <t>4072</t>
  </si>
  <si>
    <t>MAUR80W4V1</t>
  </si>
  <si>
    <t>MAURC04C32</t>
  </si>
  <si>
    <t>MAUR501C12</t>
  </si>
  <si>
    <t>MAYF3B0723</t>
  </si>
  <si>
    <t>MCCLCF9434</t>
  </si>
  <si>
    <t>MELL28F23A</t>
  </si>
  <si>
    <t>MERID47FC8</t>
  </si>
  <si>
    <t>MERMB94E3F</t>
  </si>
  <si>
    <t>MERM62HJVN</t>
  </si>
  <si>
    <t>MERM9AF9A9</t>
  </si>
  <si>
    <t>META080D57</t>
  </si>
  <si>
    <t>METADAE26D</t>
  </si>
  <si>
    <t>METAC1FB31</t>
  </si>
  <si>
    <t>MEUK5EEC78</t>
  </si>
  <si>
    <t>MEUK04C37A</t>
  </si>
  <si>
    <t>MEZA616FC6</t>
  </si>
  <si>
    <t>MEZAC6EFFC</t>
  </si>
  <si>
    <t>MGGI1888E3</t>
  </si>
  <si>
    <t>MGME3AE7C1</t>
  </si>
  <si>
    <t>MHOBNELK7Y</t>
  </si>
  <si>
    <t>MICHC3FA4A</t>
  </si>
  <si>
    <t>MICHA90931</t>
  </si>
  <si>
    <t>MICH73372C</t>
  </si>
  <si>
    <t>MICH3476D5</t>
  </si>
  <si>
    <t>MICH2F03AA</t>
  </si>
  <si>
    <t>MICH49BDB8</t>
  </si>
  <si>
    <t>MIDNU2Q9WA</t>
  </si>
  <si>
    <t>MIDNTPFSR3</t>
  </si>
  <si>
    <t>MIDNSDQW2E</t>
  </si>
  <si>
    <t>MIDNESXYQL</t>
  </si>
  <si>
    <t>MIDORI944T</t>
  </si>
  <si>
    <t>MIDORI853Q</t>
  </si>
  <si>
    <t>MILK032DE3</t>
  </si>
  <si>
    <t>MINTZ6JR9W</t>
  </si>
  <si>
    <t>MINTRFXR5B</t>
  </si>
  <si>
    <t>MINT40XG01</t>
  </si>
  <si>
    <t>MINT75QJ5D</t>
  </si>
  <si>
    <t>BOTR829833</t>
  </si>
  <si>
    <t>MIYA4PVE5U</t>
  </si>
  <si>
    <t>MIYAF83CFF</t>
  </si>
  <si>
    <t>MIYA59D207</t>
  </si>
  <si>
    <t>MIZEJF2ABT</t>
  </si>
  <si>
    <t>MIZUY1LI3Q</t>
  </si>
  <si>
    <t>MOTC1UDF0U</t>
  </si>
  <si>
    <t>MOTCEB9CCE</t>
  </si>
  <si>
    <t>MOTC5HZMCL</t>
  </si>
  <si>
    <t>MOTCF51572</t>
  </si>
  <si>
    <t>1780</t>
  </si>
  <si>
    <t>MOTC978CC9</t>
  </si>
  <si>
    <t>MOTC9FD93D</t>
  </si>
  <si>
    <t>MOKOB3F657</t>
  </si>
  <si>
    <t>MOKO7D04A2</t>
  </si>
  <si>
    <t>MOMG02B9E4</t>
  </si>
  <si>
    <t>MOMG54AD5F</t>
  </si>
  <si>
    <t>MOMR70413B</t>
  </si>
  <si>
    <t>MONB94BD2C</t>
  </si>
  <si>
    <t>MOMB65F0B4</t>
  </si>
  <si>
    <t>MONB2E6018</t>
  </si>
  <si>
    <t>MOMBBC4F5F</t>
  </si>
  <si>
    <t>MONB71FAE6</t>
  </si>
  <si>
    <t>MOMB76AA46</t>
  </si>
  <si>
    <t>MOMB4DCD2D</t>
  </si>
  <si>
    <t>MOMB7D48A9</t>
  </si>
  <si>
    <t>MOMBC3784C</t>
  </si>
  <si>
    <t>MONKEY337W</t>
  </si>
  <si>
    <t>MONK71CB3B</t>
  </si>
  <si>
    <t>MONKEY825N</t>
  </si>
  <si>
    <t>MONK484690</t>
  </si>
  <si>
    <t>MONK50A351</t>
  </si>
  <si>
    <t>MONSA7B694</t>
  </si>
  <si>
    <t>MONTUE4XFX</t>
  </si>
  <si>
    <t>MONTAUOEBM</t>
  </si>
  <si>
    <t>MONTQXQWF0</t>
  </si>
  <si>
    <t>MONT35EC46</t>
  </si>
  <si>
    <t>MONTLU5Y5B</t>
  </si>
  <si>
    <t>MONTI6SUHV</t>
  </si>
  <si>
    <t>MONT21VMIA</t>
  </si>
  <si>
    <t>MONY351D45</t>
  </si>
  <si>
    <t>MONY974EB6</t>
  </si>
  <si>
    <t>MONYE4828B</t>
  </si>
  <si>
    <t>3965</t>
  </si>
  <si>
    <t>3967</t>
  </si>
  <si>
    <t>MORT20B044</t>
  </si>
  <si>
    <t>MORT942544</t>
  </si>
  <si>
    <t>MORT7431NA</t>
  </si>
  <si>
    <t>MOSKYKJUG1</t>
  </si>
  <si>
    <t>MOUT517S5D</t>
  </si>
  <si>
    <t>MOZA8JMVZA</t>
  </si>
  <si>
    <t>MOZART917A</t>
  </si>
  <si>
    <t>MOZA88ECE1</t>
  </si>
  <si>
    <t>MOZA3BAAB1</t>
  </si>
  <si>
    <t>MOZART803J</t>
  </si>
  <si>
    <t>MRBLA55D1D</t>
  </si>
  <si>
    <t>MRHVC31SSX</t>
  </si>
  <si>
    <t>MRPEFF1EOT</t>
  </si>
  <si>
    <t>MUMMEABD41</t>
  </si>
  <si>
    <t>MUMMHPH65B</t>
  </si>
  <si>
    <t>MUMMBG6R59</t>
  </si>
  <si>
    <t>MURRFI700W</t>
  </si>
  <si>
    <t>MUYU5252AD</t>
  </si>
  <si>
    <t>MUYUFF4314</t>
  </si>
  <si>
    <t>MUYU20214C</t>
  </si>
  <si>
    <t>3987</t>
  </si>
  <si>
    <t>NCHAH715SW</t>
  </si>
  <si>
    <t>NADA8YXHJR</t>
  </si>
  <si>
    <t>NADAVAMKZR</t>
  </si>
  <si>
    <t>NADAUG8XNO</t>
  </si>
  <si>
    <t>NAGA0PJTN0</t>
  </si>
  <si>
    <t>NAGAO5NH0V</t>
  </si>
  <si>
    <t>NAGAAWDFUA</t>
  </si>
  <si>
    <t>NAGAT2M0IU</t>
  </si>
  <si>
    <t>NAGUDB1149</t>
  </si>
  <si>
    <t>NAKED45D52</t>
  </si>
  <si>
    <t>NAKEFC0126</t>
  </si>
  <si>
    <t>NARDC8E274</t>
  </si>
  <si>
    <t>NARDBA706D</t>
  </si>
  <si>
    <t>NARD5EF1C5</t>
  </si>
  <si>
    <t>NARD6AE2C5</t>
  </si>
  <si>
    <t>NARDCXPM67</t>
  </si>
  <si>
    <t>NARD468647</t>
  </si>
  <si>
    <t>NARD7359C1</t>
  </si>
  <si>
    <t>NARD806010</t>
  </si>
  <si>
    <t>NARD566CEF</t>
  </si>
  <si>
    <t>NARDDD8F98</t>
  </si>
  <si>
    <t>NARD943C5B</t>
  </si>
  <si>
    <t>NARD98035F</t>
  </si>
  <si>
    <t>NARDBE7C76</t>
  </si>
  <si>
    <t>NARD0F8342</t>
  </si>
  <si>
    <t>NARDA72FE6</t>
  </si>
  <si>
    <t>NATI947F45</t>
  </si>
  <si>
    <t>NATIJOAEB3</t>
  </si>
  <si>
    <t>NATIE758E5</t>
  </si>
  <si>
    <t>NATIC19934</t>
  </si>
  <si>
    <t>NATI50C78C</t>
  </si>
  <si>
    <t>NATIZRKDRL</t>
  </si>
  <si>
    <t>NATIB24B35</t>
  </si>
  <si>
    <t>NATIM3QRFB</t>
  </si>
  <si>
    <t>NATI89CDA7</t>
  </si>
  <si>
    <t>NAUDF2AED4</t>
  </si>
  <si>
    <t>NAVYDAC464</t>
  </si>
  <si>
    <t>NCNEDXKFII</t>
  </si>
  <si>
    <t>NCNE63CNR8</t>
  </si>
  <si>
    <t>NCNEG16T5D</t>
  </si>
  <si>
    <t>704</t>
  </si>
  <si>
    <t>NEIS129F70</t>
  </si>
  <si>
    <t>NEIS0C1FA7</t>
  </si>
  <si>
    <t>NEIS6E9A17</t>
  </si>
  <si>
    <t>NEMIC86ACD</t>
  </si>
  <si>
    <t>5021</t>
  </si>
  <si>
    <t>NEPT11AA58</t>
  </si>
  <si>
    <t>NEWG4BA470</t>
  </si>
  <si>
    <t>NEWG84GV0F</t>
  </si>
  <si>
    <t>NEWGC6MDJX</t>
  </si>
  <si>
    <t>NEWGE4UC4L</t>
  </si>
  <si>
    <t>NEWGST25Q8</t>
  </si>
  <si>
    <t>NEWG1PY4AG</t>
  </si>
  <si>
    <t>NEWG694161</t>
  </si>
  <si>
    <t>NEWGADE8D1</t>
  </si>
  <si>
    <t>NEWG432C8A</t>
  </si>
  <si>
    <t>NEWGDB3FA3</t>
  </si>
  <si>
    <t>NEWGKKAHQI</t>
  </si>
  <si>
    <t>NEWGRWKV1T</t>
  </si>
  <si>
    <t>NEWGAME6IH</t>
  </si>
  <si>
    <t>NEWZ1A4F5F</t>
  </si>
  <si>
    <t>NGINF54348</t>
  </si>
  <si>
    <t>NGIN1KD3OM</t>
  </si>
  <si>
    <t>NGINXE466D</t>
  </si>
  <si>
    <t>NGINYU7GRH</t>
  </si>
  <si>
    <t>NGIN9BBA71</t>
  </si>
  <si>
    <t>NGINC7BA09</t>
  </si>
  <si>
    <t>NICO91J4K9</t>
  </si>
  <si>
    <t>NICO5A4A55</t>
  </si>
  <si>
    <t>NIKK2CE48E</t>
  </si>
  <si>
    <t>NIKKS3LBZ6</t>
  </si>
  <si>
    <t>NIKKZ635RD</t>
  </si>
  <si>
    <t>NIKKJBAFS7</t>
  </si>
  <si>
    <t>NIKKB0F389</t>
  </si>
  <si>
    <t>NIKKD43C0F</t>
  </si>
  <si>
    <t>NIKKEEA6FE</t>
  </si>
  <si>
    <t>NIKK4EA8AE</t>
  </si>
  <si>
    <t>NIKKDA3EC7</t>
  </si>
  <si>
    <t>NIKKF816D4</t>
  </si>
  <si>
    <t>NIKK8209D9</t>
  </si>
  <si>
    <t>NIKKA9HQ0S</t>
  </si>
  <si>
    <t>NIKKAF208D</t>
  </si>
  <si>
    <t>NIKK1U7IIQ</t>
  </si>
  <si>
    <t>NIKK72Y1K3</t>
  </si>
  <si>
    <t>NIKKN47CEU</t>
  </si>
  <si>
    <t>NIKKAS736M</t>
  </si>
  <si>
    <t>NIKK4EBD95</t>
  </si>
  <si>
    <t>THEN0A6545</t>
  </si>
  <si>
    <t>NINKW137AL</t>
  </si>
  <si>
    <t>NINKLKE3GM</t>
  </si>
  <si>
    <t>NIWADTOMZ6</t>
  </si>
  <si>
    <t>NIXTZ529L7</t>
  </si>
  <si>
    <t>NOBUB4316A</t>
  </si>
  <si>
    <t>NOIL3A0C04</t>
  </si>
  <si>
    <t>NOIXF3C9B7</t>
  </si>
  <si>
    <t>NOIXA24024</t>
  </si>
  <si>
    <t>NONI0A82B4</t>
  </si>
  <si>
    <t>NONI497587</t>
  </si>
  <si>
    <t>NONID14839</t>
  </si>
  <si>
    <t>NONI63B60F</t>
  </si>
  <si>
    <t>NORDA2B732</t>
  </si>
  <si>
    <t>NORD9C01IG</t>
  </si>
  <si>
    <t>NORD26B9ED</t>
  </si>
  <si>
    <t>NORDD681DA</t>
  </si>
  <si>
    <t>NORD2FFC60</t>
  </si>
  <si>
    <t>NORD1B3E85</t>
  </si>
  <si>
    <t>NORMB2A2EC</t>
  </si>
  <si>
    <t>TENDAN802I</t>
  </si>
  <si>
    <t>TENDAN432I</t>
  </si>
  <si>
    <t>VIOLAC9DA4</t>
  </si>
  <si>
    <t>NUCA40D3D0</t>
  </si>
  <si>
    <t>NUCA562F56</t>
  </si>
  <si>
    <t>NUCAD23393</t>
  </si>
  <si>
    <t>NUCA36CF94</t>
  </si>
  <si>
    <t>NUCA21FC47</t>
  </si>
  <si>
    <t>NUCAE11416</t>
  </si>
  <si>
    <t>NUCKL1A8WL</t>
  </si>
  <si>
    <t>NUSADJC31Q</t>
  </si>
  <si>
    <t>NUSA28H99G</t>
  </si>
  <si>
    <t>NYDI610AE6</t>
  </si>
  <si>
    <t>NYDIC8BACA</t>
  </si>
  <si>
    <t>NYDICC9982</t>
  </si>
  <si>
    <t>OPAN06E7D5</t>
  </si>
  <si>
    <t>OPAN694693</t>
  </si>
  <si>
    <t>OBANYG0BYR</t>
  </si>
  <si>
    <t>963</t>
  </si>
  <si>
    <t>OBAN0UEU0W</t>
  </si>
  <si>
    <t>OCCIAEYZH4</t>
  </si>
  <si>
    <t>OCEA873F74</t>
  </si>
  <si>
    <t>OCEAA62149</t>
  </si>
  <si>
    <t>OCEA1494D0</t>
  </si>
  <si>
    <t>OCUC3547E0</t>
  </si>
  <si>
    <t>OCUC4B348B</t>
  </si>
  <si>
    <t>OCUCD23BA7</t>
  </si>
  <si>
    <t>OCUCDB88E5</t>
  </si>
  <si>
    <t>OCUC8240BF</t>
  </si>
  <si>
    <t>OCUC1D96AF</t>
  </si>
  <si>
    <t>OCUMB13D1F</t>
  </si>
  <si>
    <t>OCUMAF9AD3</t>
  </si>
  <si>
    <t>OCUSW561GT</t>
  </si>
  <si>
    <t>615</t>
  </si>
  <si>
    <t>OFFL97A84C</t>
  </si>
  <si>
    <t>OFFL1AB866</t>
  </si>
  <si>
    <t>OFFL329230</t>
  </si>
  <si>
    <t>OFFR1X4K2L</t>
  </si>
  <si>
    <t>OKIN8B8F3F</t>
  </si>
  <si>
    <t>OKINJMDY0O</t>
  </si>
  <si>
    <t>OLDBE34534</t>
  </si>
  <si>
    <t>OLDBAL554H</t>
  </si>
  <si>
    <t>OLDD35DFC7</t>
  </si>
  <si>
    <t>OLDEC4704A</t>
  </si>
  <si>
    <t>OLDF7A21E7</t>
  </si>
  <si>
    <t>OLDL44529B</t>
  </si>
  <si>
    <t>OLDM7683AC</t>
  </si>
  <si>
    <t>OLDM094E11</t>
  </si>
  <si>
    <t>OLDM69DAD1</t>
  </si>
  <si>
    <t>OLDMCDEE5E</t>
  </si>
  <si>
    <t>OLDMEAC2A1</t>
  </si>
  <si>
    <t>OLDMQ11ZO1</t>
  </si>
  <si>
    <t>OLDMZIZQNQ</t>
  </si>
  <si>
    <t>OLDMG460VQ</t>
  </si>
  <si>
    <t>OLDM7344E7</t>
  </si>
  <si>
    <t>OLDNBWTT8C</t>
  </si>
  <si>
    <t>OLDN5KLYTD</t>
  </si>
  <si>
    <t>OLDN1OROJ9</t>
  </si>
  <si>
    <t>OLDPZ5FWYX</t>
  </si>
  <si>
    <t>OLDP902288</t>
  </si>
  <si>
    <t>OLDPDVW79T</t>
  </si>
  <si>
    <t>4006</t>
  </si>
  <si>
    <t>OLDP87F0AF</t>
  </si>
  <si>
    <t>OLDPX6J6DJ</t>
  </si>
  <si>
    <t>OLDP600B81</t>
  </si>
  <si>
    <t>OLDP5VCHZI</t>
  </si>
  <si>
    <t>OLDS6BEAFE</t>
  </si>
  <si>
    <t>3640</t>
  </si>
  <si>
    <t>OLES37DDE4</t>
  </si>
  <si>
    <t>OLES1F5C14</t>
  </si>
  <si>
    <t>OLESF40C7A</t>
  </si>
  <si>
    <t>OLESH50FZY</t>
  </si>
  <si>
    <t>OLES2E2345</t>
  </si>
  <si>
    <t>OLESZRSZXG</t>
  </si>
  <si>
    <t>OLESBQJSOZ</t>
  </si>
  <si>
    <t>OLESN1ON8L</t>
  </si>
  <si>
    <t>OLESC947CD</t>
  </si>
  <si>
    <t>OLESIEUYVM</t>
  </si>
  <si>
    <t>OLIVF15D3E</t>
  </si>
  <si>
    <t>OLMEG35FRA</t>
  </si>
  <si>
    <t>OMER64EAEA</t>
  </si>
  <si>
    <t>OMGO1A5F50</t>
  </si>
  <si>
    <t>ONDE137ADB</t>
  </si>
  <si>
    <t>ONEGUDTWBV</t>
  </si>
  <si>
    <t>OPIHA15144</t>
  </si>
  <si>
    <t>OPIHCE11BD</t>
  </si>
  <si>
    <t>OPIVJ4Z30J</t>
  </si>
  <si>
    <t>OPTH794195</t>
  </si>
  <si>
    <t>OPTH0D8E4A</t>
  </si>
  <si>
    <t>OPTH3A85C3</t>
  </si>
  <si>
    <t>OPTHIM729I</t>
  </si>
  <si>
    <t>OPTH9E549B</t>
  </si>
  <si>
    <t>ORIG9BZGAK</t>
  </si>
  <si>
    <t>ORIG4P6Z6K</t>
  </si>
  <si>
    <t>ORIG6RISZZ</t>
  </si>
  <si>
    <t>ORIG358F2D</t>
  </si>
  <si>
    <t>ORNA4A0016</t>
  </si>
  <si>
    <t>OROIF05139</t>
  </si>
  <si>
    <t>OSBO7B677B</t>
  </si>
  <si>
    <t>OSBOHX40XK</t>
  </si>
  <si>
    <t>OSMOB4552B</t>
  </si>
  <si>
    <t>OSMO42FE85</t>
  </si>
  <si>
    <t>OTTO5F0393</t>
  </si>
  <si>
    <t>11</t>
  </si>
  <si>
    <t>OVOR3B023C</t>
  </si>
  <si>
    <t>OXLE4AB589</t>
  </si>
  <si>
    <t>OXXIUVIA6A</t>
  </si>
  <si>
    <t>OXXIYECDFJ</t>
  </si>
  <si>
    <t>967</t>
  </si>
  <si>
    <t>3422</t>
  </si>
  <si>
    <t>PADRZS5ILX</t>
  </si>
  <si>
    <t>PADRABB762</t>
  </si>
  <si>
    <t>VERV3UQ5DN</t>
  </si>
  <si>
    <t>VERVWV7682</t>
  </si>
  <si>
    <t>PAGEB78C42</t>
  </si>
  <si>
    <t>PAGE471288</t>
  </si>
  <si>
    <t>PAGE3C4861</t>
  </si>
  <si>
    <t>PAMAHX17MN</t>
  </si>
  <si>
    <t>711</t>
  </si>
  <si>
    <t>PANA187460</t>
  </si>
  <si>
    <t>PANC82D45C</t>
  </si>
  <si>
    <t>PANDHE1YR2</t>
  </si>
  <si>
    <t>PAND18ZL9D</t>
  </si>
  <si>
    <t>PAPAIJY5GE</t>
  </si>
  <si>
    <t>PARA13CAEA</t>
  </si>
  <si>
    <t>PARK741769</t>
  </si>
  <si>
    <t>PART31294E</t>
  </si>
  <si>
    <t>PAST55AE63</t>
  </si>
  <si>
    <t>PAST5E39E0</t>
  </si>
  <si>
    <t>PATRON728Z</t>
  </si>
  <si>
    <t>PATRC6823F</t>
  </si>
  <si>
    <t>PATRA32932</t>
  </si>
  <si>
    <t>PATRON003L</t>
  </si>
  <si>
    <t>PATRFBAC4E</t>
  </si>
  <si>
    <t>PAULLBPBE3</t>
  </si>
  <si>
    <t>PAUL6JU2F3</t>
  </si>
  <si>
    <t>PEAC48D32F</t>
  </si>
  <si>
    <t>PEAR017C1E</t>
  </si>
  <si>
    <t>PEAR812D61</t>
  </si>
  <si>
    <t>PEAT42FS68</t>
  </si>
  <si>
    <t>PENDU44BR0</t>
  </si>
  <si>
    <t>PEND8LEV9F</t>
  </si>
  <si>
    <t>PENDU71XLT</t>
  </si>
  <si>
    <t>PEND399B63</t>
  </si>
  <si>
    <t>PENDCWBMJK</t>
  </si>
  <si>
    <t>PENDKMWKLS</t>
  </si>
  <si>
    <t>PREL7KG6I6</t>
  </si>
  <si>
    <t>PREL25Q2J2</t>
  </si>
  <si>
    <t>PREL2F1961</t>
  </si>
  <si>
    <t>PRELRKHNYE</t>
  </si>
  <si>
    <t>PREL7LB9LI</t>
  </si>
  <si>
    <t>PRELW2C9YF</t>
  </si>
  <si>
    <t>PREL5249C8</t>
  </si>
  <si>
    <t>PEREB72D05</t>
  </si>
  <si>
    <t>PERE31C344</t>
  </si>
  <si>
    <t>PREL7ENW3W</t>
  </si>
  <si>
    <t>PRELB4A2DB</t>
  </si>
  <si>
    <t>PREM2E9A09</t>
  </si>
  <si>
    <t>PREM346959</t>
  </si>
  <si>
    <t>3948</t>
  </si>
  <si>
    <t>PERI5A369B</t>
  </si>
  <si>
    <t>PETEBIYA0B</t>
  </si>
  <si>
    <t>PETEHT2DFV</t>
  </si>
  <si>
    <t>PETEIQ2BYS</t>
  </si>
  <si>
    <t>PETE0S18T4</t>
  </si>
  <si>
    <t>PETEIP8S0E</t>
  </si>
  <si>
    <t>PHOE6EA1ED</t>
  </si>
  <si>
    <t>95</t>
  </si>
  <si>
    <t>PIER266E11</t>
  </si>
  <si>
    <t>PIER6A8B60</t>
  </si>
  <si>
    <t>PIGS114402</t>
  </si>
  <si>
    <t>3579</t>
  </si>
  <si>
    <t>PIRA7ABFA3</t>
  </si>
  <si>
    <t>PIRAFA5BB8</t>
  </si>
  <si>
    <t>PIRA976F5F</t>
  </si>
  <si>
    <t>PIRA406444</t>
  </si>
  <si>
    <t>PIRA6180A7</t>
  </si>
  <si>
    <t>PIRA4419A4</t>
  </si>
  <si>
    <t>PIRA710E43</t>
  </si>
  <si>
    <t>PIRAE44161</t>
  </si>
  <si>
    <t>PIRAA77229</t>
  </si>
  <si>
    <t>PIRACF4119</t>
  </si>
  <si>
    <t>PISA235E6E</t>
  </si>
  <si>
    <t>PISC1A278F</t>
  </si>
  <si>
    <t>PISCD96444</t>
  </si>
  <si>
    <t>PIUC37XHH5</t>
  </si>
  <si>
    <t>PIXI9PV4AK</t>
  </si>
  <si>
    <t>PLANA7F8DD</t>
  </si>
  <si>
    <t>PLANTA730A</t>
  </si>
  <si>
    <t>PLAN54A2C5</t>
  </si>
  <si>
    <t>PLAT7BFAF7</t>
  </si>
  <si>
    <t>PLAT07AB30</t>
  </si>
  <si>
    <t>POLI4CNTR2</t>
  </si>
  <si>
    <t>POLIEWEG1C</t>
  </si>
  <si>
    <t>POLI2X0CYT</t>
  </si>
  <si>
    <t>POLIC1M3CN</t>
  </si>
  <si>
    <t>POLID4C74B</t>
  </si>
  <si>
    <t>POLI6X7S4X</t>
  </si>
  <si>
    <t>POMM4529DC</t>
  </si>
  <si>
    <t>4057</t>
  </si>
  <si>
    <t>PORTFYGN18</t>
  </si>
  <si>
    <t>PORT74A5E9</t>
  </si>
  <si>
    <t>PORT5MLH8U</t>
  </si>
  <si>
    <t>PORTBL0NG1</t>
  </si>
  <si>
    <t>PORTC5TT8Z</t>
  </si>
  <si>
    <t>POSE15678A</t>
  </si>
  <si>
    <t>POWEWF5CWR</t>
  </si>
  <si>
    <t>POWE6Q1FM4</t>
  </si>
  <si>
    <t>PRAVC7AB32</t>
  </si>
  <si>
    <t>PRES8C4932</t>
  </si>
  <si>
    <t>PRIN49A381</t>
  </si>
  <si>
    <t>PRINKK8NDL</t>
  </si>
  <si>
    <t>PROF3046CC</t>
  </si>
  <si>
    <t>PROPAA7D8B</t>
  </si>
  <si>
    <t>PROVA235E9</t>
  </si>
  <si>
    <t>PUNT4ADE6C</t>
  </si>
  <si>
    <t>PUNT292D50</t>
  </si>
  <si>
    <t>PUREDC7B5E</t>
  </si>
  <si>
    <t>PURIXDU5O4</t>
  </si>
  <si>
    <t>PURI66PJOL</t>
  </si>
  <si>
    <t>PURIURXCJK</t>
  </si>
  <si>
    <t>PUSCHK740L</t>
  </si>
  <si>
    <t>PUSC5F043F</t>
  </si>
  <si>
    <t>PUSC2F4BB3</t>
  </si>
  <si>
    <t>PUSS42F1BB</t>
  </si>
  <si>
    <t>PUSSB47555</t>
  </si>
  <si>
    <t>QVER01E21F</t>
  </si>
  <si>
    <t>QVER924D0F</t>
  </si>
  <si>
    <t>QUIEB08468</t>
  </si>
  <si>
    <t>QUIE97D507</t>
  </si>
  <si>
    <t>QUIEDF22C1</t>
  </si>
  <si>
    <t>QUINT5SJWE</t>
  </si>
  <si>
    <t>QUOR14EF63</t>
  </si>
  <si>
    <t>QUORDA315F</t>
  </si>
  <si>
    <t>QUORBD7687</t>
  </si>
  <si>
    <t>QUOR16B322</t>
  </si>
  <si>
    <t>RABBHW1LRO</t>
  </si>
  <si>
    <t>RABBJOOM84</t>
  </si>
  <si>
    <t>RAKIKOIC8Y</t>
  </si>
  <si>
    <t>RAMA569361</t>
  </si>
  <si>
    <t>RAMA0ABA6H</t>
  </si>
  <si>
    <t>RAMA3452D9</t>
  </si>
  <si>
    <t>RAMA87EC4D</t>
  </si>
  <si>
    <t>RAMMFC1E4E</t>
  </si>
  <si>
    <t>RAMOWMWDY2</t>
  </si>
  <si>
    <t>RATUA56DCF</t>
  </si>
  <si>
    <t>RATU7B24C3</t>
  </si>
  <si>
    <t>REBE97193D</t>
  </si>
  <si>
    <t>REDB1479F8</t>
  </si>
  <si>
    <t>REDD86F858</t>
  </si>
  <si>
    <t>REDB755994</t>
  </si>
  <si>
    <t>REDBB30517</t>
  </si>
  <si>
    <t>REDB5A9AB3</t>
  </si>
  <si>
    <t>REIMEE8442</t>
  </si>
  <si>
    <t>REIM94439D</t>
  </si>
  <si>
    <t>REIM547B59</t>
  </si>
  <si>
    <t>RELIF4B0AA</t>
  </si>
  <si>
    <t>RELIF70N24</t>
  </si>
  <si>
    <t>REMAFVI8ZD</t>
  </si>
  <si>
    <t>REMYDWPF1U</t>
  </si>
  <si>
    <t>REMYCB9D1B</t>
  </si>
  <si>
    <t>REMY9B78FF</t>
  </si>
  <si>
    <t>REMY15369D</t>
  </si>
  <si>
    <t>REMYGIA55T</t>
  </si>
  <si>
    <t>REMYSAA961</t>
  </si>
  <si>
    <t>REMYCC4DF3</t>
  </si>
  <si>
    <t>RENACF567E</t>
  </si>
  <si>
    <t>RENE4IWW0B</t>
  </si>
  <si>
    <t>RENEK7OJTJ</t>
  </si>
  <si>
    <t>RSER41F8D6</t>
  </si>
  <si>
    <t>RESEK03LYV</t>
  </si>
  <si>
    <t>RESEXNQQUJ</t>
  </si>
  <si>
    <t>RTHAYDTOFO</t>
  </si>
  <si>
    <t>REVE3117DE</t>
  </si>
  <si>
    <t>REVED0B703</t>
  </si>
  <si>
    <t>REYC26EADC</t>
  </si>
  <si>
    <t>REYC5CCA45</t>
  </si>
  <si>
    <t>REYC6304A3</t>
  </si>
  <si>
    <t>RHUM3CE841</t>
  </si>
  <si>
    <t>30</t>
  </si>
  <si>
    <t>31</t>
  </si>
  <si>
    <t>RICAGV179I</t>
  </si>
  <si>
    <t>RICA0A1046</t>
  </si>
  <si>
    <t>RICC439C20</t>
  </si>
  <si>
    <t>RICKRE2G1M</t>
  </si>
  <si>
    <t>RICK9E91A4</t>
  </si>
  <si>
    <t>RICK5D0416</t>
  </si>
  <si>
    <t>RIGACEF222</t>
  </si>
  <si>
    <t>RIGAAC0EA7</t>
  </si>
  <si>
    <t>RIGAN6Q27R</t>
  </si>
  <si>
    <t>RIVIZ4Z0WO</t>
  </si>
  <si>
    <t>RIVIQNRY0E</t>
  </si>
  <si>
    <t>RIVIXD2UJV</t>
  </si>
  <si>
    <t>RIVIBNFWNK</t>
  </si>
  <si>
    <t>RIVI9VDH1Y</t>
  </si>
  <si>
    <t>RIVI0P6DYF</t>
  </si>
  <si>
    <t>RIVIZ3WNHW</t>
  </si>
  <si>
    <t>RIVI60B742</t>
  </si>
  <si>
    <t>RIVIXVCC0E</t>
  </si>
  <si>
    <t>RIVI28BF58</t>
  </si>
  <si>
    <t>ROBE74B1A0</t>
  </si>
  <si>
    <t>ROBYHKGQ7L</t>
  </si>
  <si>
    <t>ROBYLJREBX</t>
  </si>
  <si>
    <t>MART98C967</t>
  </si>
  <si>
    <t>ROCK65A0D0</t>
  </si>
  <si>
    <t>ROCK8C59B2</t>
  </si>
  <si>
    <t>ROCKB49022</t>
  </si>
  <si>
    <t>ROCKT0KI2F</t>
  </si>
  <si>
    <t>ROCKAV5CWK</t>
  </si>
  <si>
    <t>ROCKA6V0BL</t>
  </si>
  <si>
    <t>ROCK3K5XMY</t>
  </si>
  <si>
    <t>ROCK516FAA</t>
  </si>
  <si>
    <t>ROCK679063</t>
  </si>
  <si>
    <t>ROECAA44D7</t>
  </si>
  <si>
    <t>ROEDJOO6YZ</t>
  </si>
  <si>
    <t>ROKUD9AF4B</t>
  </si>
  <si>
    <t>RONAF7C437</t>
  </si>
  <si>
    <t>RONCIL6V8B</t>
  </si>
  <si>
    <t>RONC6P3YTD</t>
  </si>
  <si>
    <t>RONCM16KCO</t>
  </si>
  <si>
    <t>RONC580D84</t>
  </si>
  <si>
    <t>RONC93CYFJ</t>
  </si>
  <si>
    <t>ROND6E04C5</t>
  </si>
  <si>
    <t>ROND41F449</t>
  </si>
  <si>
    <t>RONDHGYVDQ</t>
  </si>
  <si>
    <t>RONI239302</t>
  </si>
  <si>
    <t>RONJFA607F</t>
  </si>
  <si>
    <t>RONJAC009F</t>
  </si>
  <si>
    <t>RONJ47E932</t>
  </si>
  <si>
    <t>RONJE1147D</t>
  </si>
  <si>
    <t>RONJ4A1D5F</t>
  </si>
  <si>
    <t>RONJB74B93</t>
  </si>
  <si>
    <t>RONPB82UFW</t>
  </si>
  <si>
    <t>RONPZVKLXU</t>
  </si>
  <si>
    <t>RONRBB3F90</t>
  </si>
  <si>
    <t>RONR6B030F</t>
  </si>
  <si>
    <t>RONV944BFF</t>
  </si>
  <si>
    <t>RONVL7Q7V4</t>
  </si>
  <si>
    <t>RONVNPTOO3</t>
  </si>
  <si>
    <t>RONV8A4BE9</t>
  </si>
  <si>
    <t>RONV3B17E4</t>
  </si>
  <si>
    <t>ROSEEQD1T7</t>
  </si>
  <si>
    <t>ROSS74D008</t>
  </si>
  <si>
    <t>ROTHE45357</t>
  </si>
  <si>
    <t>ROUGFC9574</t>
  </si>
  <si>
    <t>ROYADFGGVY</t>
  </si>
  <si>
    <t>ROYA703C3K</t>
  </si>
  <si>
    <t>ROYALL825C</t>
  </si>
  <si>
    <t>ROYAFC3B90</t>
  </si>
  <si>
    <t>ROZE578493</t>
  </si>
  <si>
    <t>ROZE95E8FF</t>
  </si>
  <si>
    <t>ROZEJRDILY</t>
  </si>
  <si>
    <t>RUIN3885A6</t>
  </si>
  <si>
    <t>RUMDFTHQMZ</t>
  </si>
  <si>
    <t>RUMEHG1G74</t>
  </si>
  <si>
    <t>RUMEMSGS3N</t>
  </si>
  <si>
    <t>RUMEUMY812</t>
  </si>
  <si>
    <t>RUMEUNOH67</t>
  </si>
  <si>
    <t>RUMBC50407</t>
  </si>
  <si>
    <t>RUMB6BFCE6</t>
  </si>
  <si>
    <t>RUMSR5ULEQ</t>
  </si>
  <si>
    <t>RUMSUI14UN</t>
  </si>
  <si>
    <t>RUMSZ4MIAN</t>
  </si>
  <si>
    <t>RUMSC8NZKI</t>
  </si>
  <si>
    <t>RUMURN731R</t>
  </si>
  <si>
    <t>RUMU71S24Q</t>
  </si>
  <si>
    <t>RUMU69AZ1H</t>
  </si>
  <si>
    <t>RUOTFE8721</t>
  </si>
  <si>
    <t>RUOT6AA86F</t>
  </si>
  <si>
    <t>RUOT981CD4</t>
  </si>
  <si>
    <t>RUTT48F120</t>
  </si>
  <si>
    <t>RUTT4193D4</t>
  </si>
  <si>
    <t>TOGO8FDD1A</t>
  </si>
  <si>
    <t>SABA5B0EDC</t>
  </si>
  <si>
    <t>SACR49ABA9</t>
  </si>
  <si>
    <t>SAGAB27AC2</t>
  </si>
  <si>
    <t>SAIGWF5HWW</t>
  </si>
  <si>
    <t>SAILOR857O</t>
  </si>
  <si>
    <t>SAINJE0YYV</t>
  </si>
  <si>
    <t>SAIN93F6FE</t>
  </si>
  <si>
    <t>SAINJFF7CU</t>
  </si>
  <si>
    <t>SAINRISFLF</t>
  </si>
  <si>
    <t>SAIN64W0HI</t>
  </si>
  <si>
    <t>SAINOUPTK8</t>
  </si>
  <si>
    <t>SAINUE6B4K</t>
  </si>
  <si>
    <t>SAIN3718B0</t>
  </si>
  <si>
    <t>SAIN65E0RC</t>
  </si>
  <si>
    <t>SAINMA8N3D</t>
  </si>
  <si>
    <t>SAINU2R614</t>
  </si>
  <si>
    <t>SAINB656ED</t>
  </si>
  <si>
    <t>SAIN6ADECD</t>
  </si>
  <si>
    <t>SAIN8856C4</t>
  </si>
  <si>
    <t>SAINU0MIW8</t>
  </si>
  <si>
    <t>SAIN7F51E4</t>
  </si>
  <si>
    <t>SAIN9212A2</t>
  </si>
  <si>
    <t>SAINV3RXQ2</t>
  </si>
  <si>
    <t>SAIN4SBSRF</t>
  </si>
  <si>
    <t>SAIN4A7889</t>
  </si>
  <si>
    <t>SAIN4F4983</t>
  </si>
  <si>
    <t>SAINA1D534</t>
  </si>
  <si>
    <t>SAIN9896BE</t>
  </si>
  <si>
    <t>SAINR1SIBW</t>
  </si>
  <si>
    <t>SAINXHA4FC</t>
  </si>
  <si>
    <t>SAINSUJL11</t>
  </si>
  <si>
    <t>SAINBF7EAF</t>
  </si>
  <si>
    <t>SAINTIRTOU</t>
  </si>
  <si>
    <t>SAIN24JTAV</t>
  </si>
  <si>
    <t>SAINC3BB28</t>
  </si>
  <si>
    <t>SAINKLTYWU</t>
  </si>
  <si>
    <t>SAIN79VXT8</t>
  </si>
  <si>
    <t>SAIN828C9A</t>
  </si>
  <si>
    <t>STRAUJDN2W</t>
  </si>
  <si>
    <t>STRA59K7V3</t>
  </si>
  <si>
    <t>SAIN93EFB1</t>
  </si>
  <si>
    <t>SAIS761E5C</t>
  </si>
  <si>
    <t>SAIS684040</t>
  </si>
  <si>
    <t>SAISDDC085</t>
  </si>
  <si>
    <t>SAIS4B9D85</t>
  </si>
  <si>
    <t>SAKE8691EC</t>
  </si>
  <si>
    <t>SAKU5E3LSR</t>
  </si>
  <si>
    <t>SALE4F4744</t>
  </si>
  <si>
    <t>SAMA6F2847</t>
  </si>
  <si>
    <t>3864</t>
  </si>
  <si>
    <t>SANL8UO851</t>
  </si>
  <si>
    <t>SANDH5XV3J</t>
  </si>
  <si>
    <t>SANDBXFDXH</t>
  </si>
  <si>
    <t>SANDEU0YIS</t>
  </si>
  <si>
    <t>SAND4O4R3Q</t>
  </si>
  <si>
    <t>SANDEPIHLQ</t>
  </si>
  <si>
    <t>SAND1A2F33</t>
  </si>
  <si>
    <t>SANDCA160D</t>
  </si>
  <si>
    <t>SAND9179D7</t>
  </si>
  <si>
    <t>SAND6F3FF6</t>
  </si>
  <si>
    <t>3918</t>
  </si>
  <si>
    <t>SANG434441</t>
  </si>
  <si>
    <t>SANT01Q9B9</t>
  </si>
  <si>
    <t>SANT8D5F42</t>
  </si>
  <si>
    <t>SANT4XJE10</t>
  </si>
  <si>
    <t>SANT8EC4BC</t>
  </si>
  <si>
    <t>SANTCXUQAX</t>
  </si>
  <si>
    <t>SARAW7TH5M</t>
  </si>
  <si>
    <t>SARASKXZMB</t>
  </si>
  <si>
    <t>SATAEA8536</t>
  </si>
  <si>
    <t>SATAMWXIRM</t>
  </si>
  <si>
    <t>SATR5BT0MN</t>
  </si>
  <si>
    <t>SATRE0T0ZF</t>
  </si>
  <si>
    <t>SATR04059B</t>
  </si>
  <si>
    <t>SATR071608</t>
  </si>
  <si>
    <t>SATRIIAUY2</t>
  </si>
  <si>
    <t>SAUGQLI6NK</t>
  </si>
  <si>
    <t>SAVABV8GYU</t>
  </si>
  <si>
    <t>SCALDC47BD</t>
  </si>
  <si>
    <t>SCAL0F383B</t>
  </si>
  <si>
    <t>SCAL2CA64D</t>
  </si>
  <si>
    <t>SCAL2CB5A4</t>
  </si>
  <si>
    <t>SCALKB1O5M</t>
  </si>
  <si>
    <t>SCALE0X1NB</t>
  </si>
  <si>
    <t>SCAP4072E4</t>
  </si>
  <si>
    <t>SCAPA73CB0</t>
  </si>
  <si>
    <t>SCAP19A3D4</t>
  </si>
  <si>
    <t>SCAR28H5J7</t>
  </si>
  <si>
    <t>SCRA981308</t>
  </si>
  <si>
    <t>SCRAA901EF</t>
  </si>
  <si>
    <t>SCRACBC1AE</t>
  </si>
  <si>
    <t>SCRA779980</t>
  </si>
  <si>
    <t>SCRA7A629E</t>
  </si>
  <si>
    <t>SCRA56938E</t>
  </si>
  <si>
    <t>SCRA52BD9F</t>
  </si>
  <si>
    <t>SCREVFZ05R</t>
  </si>
  <si>
    <t>SEBU0N1YY2</t>
  </si>
  <si>
    <t>SEBULN4L63</t>
  </si>
  <si>
    <t>SEBUDKJM79</t>
  </si>
  <si>
    <t>SEAG863F34</t>
  </si>
  <si>
    <t>SEAM4CCQQJ</t>
  </si>
  <si>
    <t>SEAR34EB3A</t>
  </si>
  <si>
    <t>SECH9QVL0H</t>
  </si>
  <si>
    <t>SEIZCU8IH1</t>
  </si>
  <si>
    <t>SEQU8V6Z7L</t>
  </si>
  <si>
    <t>SEQUAY8U2Y</t>
  </si>
  <si>
    <t>SERUB6DHF8</t>
  </si>
  <si>
    <t>SVER8F2C7E</t>
  </si>
  <si>
    <t>SEXY394654</t>
  </si>
  <si>
    <t>SHAC0815CC</t>
  </si>
  <si>
    <t>SHACFDEAA8</t>
  </si>
  <si>
    <t>SHEE3A5715</t>
  </si>
  <si>
    <t>SHEFNS315M</t>
  </si>
  <si>
    <t>3552</t>
  </si>
  <si>
    <t>505</t>
  </si>
  <si>
    <t>SHIN667044</t>
  </si>
  <si>
    <t>SHINKYVCGA</t>
  </si>
  <si>
    <t>SHIR8HXSGI</t>
  </si>
  <si>
    <t>SHISW0HNKY</t>
  </si>
  <si>
    <t>SIBOA9047E</t>
  </si>
  <si>
    <t>SIBO1D4416</t>
  </si>
  <si>
    <t>SIBOFD8AC2</t>
  </si>
  <si>
    <t>SIBOH3KKCR</t>
  </si>
  <si>
    <t>SIBO254S6Q</t>
  </si>
  <si>
    <t>SIBOD0E49A</t>
  </si>
  <si>
    <t>SIBOOFZYXE</t>
  </si>
  <si>
    <t>SIDE14B448</t>
  </si>
  <si>
    <t>SIDE0F98F1</t>
  </si>
  <si>
    <t>SIDE271250</t>
  </si>
  <si>
    <t>SIEGAH71ER</t>
  </si>
  <si>
    <t>SIER8211E5</t>
  </si>
  <si>
    <t>SIERGCOG7K</t>
  </si>
  <si>
    <t>SIER2A76YB</t>
  </si>
  <si>
    <t>3992</t>
  </si>
  <si>
    <t>SIEREB351C</t>
  </si>
  <si>
    <t>3991</t>
  </si>
  <si>
    <t>3993</t>
  </si>
  <si>
    <t>SIER2AFC44</t>
  </si>
  <si>
    <t>SIET4A4C87</t>
  </si>
  <si>
    <t>SIET724B2D</t>
  </si>
  <si>
    <t>SIKK3E86E8</t>
  </si>
  <si>
    <t>SIKKBBF7F6</t>
  </si>
  <si>
    <t>SKUGA0KHZZ</t>
  </si>
  <si>
    <t>SILEFMSTF9</t>
  </si>
  <si>
    <t>SILE8A7BCF</t>
  </si>
  <si>
    <t>SILEJ0NB9D</t>
  </si>
  <si>
    <t>SILEHNZE4U</t>
  </si>
  <si>
    <t>THEL618A9A</t>
  </si>
  <si>
    <t>SILVB401F6</t>
  </si>
  <si>
    <t>SINGV0CRJK</t>
  </si>
  <si>
    <t>SING171W9M</t>
  </si>
  <si>
    <t>SING0SK69B</t>
  </si>
  <si>
    <t>SINGA4AD49</t>
  </si>
  <si>
    <t>SING1A719E</t>
  </si>
  <si>
    <t>SIPSF584E4</t>
  </si>
  <si>
    <t>SIPSBAFD85</t>
  </si>
  <si>
    <t>SIPSC94511</t>
  </si>
  <si>
    <t>SIPS30CA73</t>
  </si>
  <si>
    <t>SIPS9QU603</t>
  </si>
  <si>
    <t>SIRC1CJ8VS</t>
  </si>
  <si>
    <t>SIREDW430C</t>
  </si>
  <si>
    <t>3674</t>
  </si>
  <si>
    <t>SIRE4A1FKT</t>
  </si>
  <si>
    <t>SIST84A499</t>
  </si>
  <si>
    <t>SIXIM8K1FE</t>
  </si>
  <si>
    <t>SIXIXHWNGG</t>
  </si>
  <si>
    <t>SIXRB901FA</t>
  </si>
  <si>
    <t>SIXS8Y0XQ4</t>
  </si>
  <si>
    <t>SIXSH4XJXA</t>
  </si>
  <si>
    <t>SIXSAG0YLT</t>
  </si>
  <si>
    <t>SKAN60294B</t>
  </si>
  <si>
    <t>SKIN30C8A1</t>
  </si>
  <si>
    <t>SKIN75F5B5</t>
  </si>
  <si>
    <t>SKINFF9ACE</t>
  </si>
  <si>
    <t>SKYY45C3EE</t>
  </si>
  <si>
    <t>SKYY862F10</t>
  </si>
  <si>
    <t>SLYR5B8BF1</t>
  </si>
  <si>
    <t>SLYR5846EB</t>
  </si>
  <si>
    <t>SLYRKD7CYB</t>
  </si>
  <si>
    <t>SLYRO4CI0U</t>
  </si>
  <si>
    <t>SLYRF6C481</t>
  </si>
  <si>
    <t>SLYRKV1SV6</t>
  </si>
  <si>
    <t>SMEEBLW6X6</t>
  </si>
  <si>
    <t>SMIR8E4200</t>
  </si>
  <si>
    <t>SMIR13C236</t>
  </si>
  <si>
    <t>SMIR9F94DA</t>
  </si>
  <si>
    <t>SMIREE4598</t>
  </si>
  <si>
    <t>SMIRE4C4C1</t>
  </si>
  <si>
    <t>SMIRNO359Q</t>
  </si>
  <si>
    <t>SMIR82B57D</t>
  </si>
  <si>
    <t>SMIR93QK20</t>
  </si>
  <si>
    <t>SMGEMJMUC7</t>
  </si>
  <si>
    <t>SMOK0BF467</t>
  </si>
  <si>
    <t>SMOKQAFF98</t>
  </si>
  <si>
    <t>SMOK0777A6</t>
  </si>
  <si>
    <t>SMOO5V16TQ</t>
  </si>
  <si>
    <t>SMUGA93941</t>
  </si>
  <si>
    <t>SOGG482D80</t>
  </si>
  <si>
    <t>SOGGE3E954</t>
  </si>
  <si>
    <t>SOLTU68U4V</t>
  </si>
  <si>
    <t>SOLTND75UT</t>
  </si>
  <si>
    <t>SOPLF188A4</t>
  </si>
  <si>
    <t>SORGD128EB</t>
  </si>
  <si>
    <t>SORG493895</t>
  </si>
  <si>
    <t>SOSSRJYTKT</t>
  </si>
  <si>
    <t>SOURRIG06U</t>
  </si>
  <si>
    <t>SOUR57392D</t>
  </si>
  <si>
    <t>SOURD8DF9E</t>
  </si>
  <si>
    <t>SOURF55004</t>
  </si>
  <si>
    <t>SOUTTWL6LZ</t>
  </si>
  <si>
    <t>508</t>
  </si>
  <si>
    <t>507</t>
  </si>
  <si>
    <t>SPAG4A99B6</t>
  </si>
  <si>
    <t>SPEY985SOL</t>
  </si>
  <si>
    <t>SPEYI8Q25D</t>
  </si>
  <si>
    <t>SPIRC02205</t>
  </si>
  <si>
    <t>SPIRSPHABI</t>
  </si>
  <si>
    <t>SPITCB6D5E</t>
  </si>
  <si>
    <t>SPYT096650</t>
  </si>
  <si>
    <t>STGE2F6459</t>
  </si>
  <si>
    <t>STGED65982</t>
  </si>
  <si>
    <t>STLA6CPYCL</t>
  </si>
  <si>
    <t>STLA49ROD6</t>
  </si>
  <si>
    <t>STARD91094</t>
  </si>
  <si>
    <t>STAR46AFB1</t>
  </si>
  <si>
    <t>STARA74F46</t>
  </si>
  <si>
    <t>STAUE7D7B5</t>
  </si>
  <si>
    <t>STOCK3951H</t>
  </si>
  <si>
    <t>STOCK0223U</t>
  </si>
  <si>
    <t>STOCFD0090</t>
  </si>
  <si>
    <t>STRABXKV4B</t>
  </si>
  <si>
    <t>STRAN4H8BQ</t>
  </si>
  <si>
    <t>STRAB03AD0</t>
  </si>
  <si>
    <t>STRAEE6D0A</t>
  </si>
  <si>
    <t>STRAD53609</t>
  </si>
  <si>
    <t>STRATH415B</t>
  </si>
  <si>
    <t>STRA5LY97C</t>
  </si>
  <si>
    <t>STRAEAH3UW</t>
  </si>
  <si>
    <t>STRO0BBA4D</t>
  </si>
  <si>
    <t>STRO1425BF</t>
  </si>
  <si>
    <t>STROC4C05A</t>
  </si>
  <si>
    <t>STRO5RJE8Z</t>
  </si>
  <si>
    <t>SAUM3V8MJ6</t>
  </si>
  <si>
    <t>SUNK12E98C</t>
  </si>
  <si>
    <t>SUNKNGMVSL</t>
  </si>
  <si>
    <t>SUNTGIF7J2</t>
  </si>
  <si>
    <t>SUNTD3TY2S</t>
  </si>
  <si>
    <t>SUNT3367H3</t>
  </si>
  <si>
    <t>SWGIN5236F</t>
  </si>
  <si>
    <t>TABU4D0B9F</t>
  </si>
  <si>
    <t>TABUA91648</t>
  </si>
  <si>
    <t>TAHIAC7G2T</t>
  </si>
  <si>
    <t>TAHIQJ2IEG</t>
  </si>
  <si>
    <t>TAITNN1EG3</t>
  </si>
  <si>
    <t>TAKALWUF6U</t>
  </si>
  <si>
    <t>NIKKAT737Y</t>
  </si>
  <si>
    <t>TAKE6412B9</t>
  </si>
  <si>
    <t>TALIX5ZGMD</t>
  </si>
  <si>
    <t>TALIEX8JYM</t>
  </si>
  <si>
    <t>3343</t>
  </si>
  <si>
    <t>TALIB6F9C7</t>
  </si>
  <si>
    <t>TALIHMWH1O</t>
  </si>
  <si>
    <t>TALI2V5UAU</t>
  </si>
  <si>
    <t>TALI675BB6</t>
  </si>
  <si>
    <t>TALI97CB8B</t>
  </si>
  <si>
    <t>TALI93F683</t>
  </si>
  <si>
    <t>TALIDEB8CF</t>
  </si>
  <si>
    <t>TALIDSH20Z</t>
  </si>
  <si>
    <t>TALIB8AC2D</t>
  </si>
  <si>
    <t>TALIVJGJ1G</t>
  </si>
  <si>
    <t>TAMD60CJM2</t>
  </si>
  <si>
    <t>TAMD66947B</t>
  </si>
  <si>
    <t>TAMN62XYJA</t>
  </si>
  <si>
    <t>TAMNJXWKZ3</t>
  </si>
  <si>
    <t>TAND48ESJG</t>
  </si>
  <si>
    <t>TANAW8GZ3C</t>
  </si>
  <si>
    <t>TANDXFUEJJ</t>
  </si>
  <si>
    <t>TANDEW713J</t>
  </si>
  <si>
    <t>TANDBS1FEE</t>
  </si>
  <si>
    <t>TANQ64144B</t>
  </si>
  <si>
    <t>TANQ8EEC4E</t>
  </si>
  <si>
    <t>3356</t>
  </si>
  <si>
    <t>TANQ1EA442</t>
  </si>
  <si>
    <t>3357</t>
  </si>
  <si>
    <t>TANQUE743E</t>
  </si>
  <si>
    <t>TAPA6AA9E4</t>
  </si>
  <si>
    <t>TARQD1E4D0</t>
  </si>
  <si>
    <t>TARQM63VDA</t>
  </si>
  <si>
    <t>TARQBA44DC</t>
  </si>
  <si>
    <t>TARQF79832</t>
  </si>
  <si>
    <t>TARQA04055</t>
  </si>
  <si>
    <t>TARQ4A3DEF</t>
  </si>
  <si>
    <t>TARQR0IOKC</t>
  </si>
  <si>
    <t>TATRFDBE4D</t>
  </si>
  <si>
    <t>TATR5K8O9Y</t>
  </si>
  <si>
    <t>TATRAD4AF4</t>
  </si>
  <si>
    <t>TAYL76619F</t>
  </si>
  <si>
    <t>TAYL55S5NJ</t>
  </si>
  <si>
    <t>TAYL9FC8EB</t>
  </si>
  <si>
    <t>TAYL4B4AF5</t>
  </si>
  <si>
    <t>TAYL21761A</t>
  </si>
  <si>
    <t>TAYLVMNGUC</t>
  </si>
  <si>
    <t>TAYLFUHNKC</t>
  </si>
  <si>
    <t>TEBHB04053</t>
  </si>
  <si>
    <t>TEANIN827J</t>
  </si>
  <si>
    <t>TEAR3PKTVZ</t>
  </si>
  <si>
    <t>TEEDB56E73</t>
  </si>
  <si>
    <t>TEELWRGWXK</t>
  </si>
  <si>
    <t>TEELYNGO1G</t>
  </si>
  <si>
    <t>TEELMCNN1D</t>
  </si>
  <si>
    <t>TEELAA98DB</t>
  </si>
  <si>
    <t>TEEL31PJJE</t>
  </si>
  <si>
    <t>TEEL4W5WWU</t>
  </si>
  <si>
    <t>TEELM0B8HK</t>
  </si>
  <si>
    <t>TEEL8712E6</t>
  </si>
  <si>
    <t>TEER922EA1</t>
  </si>
  <si>
    <t>TEER4DA3A6</t>
  </si>
  <si>
    <t>TEERCEF88A</t>
  </si>
  <si>
    <t>TEER1ABAF3</t>
  </si>
  <si>
    <t>TEERTPE9V3</t>
  </si>
  <si>
    <t>TEERJV0K8R</t>
  </si>
  <si>
    <t>TEKIAB8235</t>
  </si>
  <si>
    <t>TEKIRD714W</t>
  </si>
  <si>
    <t>TELM0HU9QB</t>
  </si>
  <si>
    <t>TENUDAA9CF</t>
  </si>
  <si>
    <t>TEPAVRJ5ON</t>
  </si>
  <si>
    <t>TEQU4BE41E</t>
  </si>
  <si>
    <t>TEQUWQJ2HO</t>
  </si>
  <si>
    <t>THAR5ADGAI</t>
  </si>
  <si>
    <t>THEB21B151</t>
  </si>
  <si>
    <t>THEBDB73B2</t>
  </si>
  <si>
    <t>THEBOT511Q</t>
  </si>
  <si>
    <t>THEB5DFGDK</t>
  </si>
  <si>
    <t>THEBY4CHWU</t>
  </si>
  <si>
    <t>THEBH3EOUQ</t>
  </si>
  <si>
    <t>THEBMQ5Y18</t>
  </si>
  <si>
    <t>THEBBK5MWC</t>
  </si>
  <si>
    <t>THEC72F0F4</t>
  </si>
  <si>
    <t>THEDN41Y8I</t>
  </si>
  <si>
    <t>THED7VMG30</t>
  </si>
  <si>
    <t>THED0BGM8V</t>
  </si>
  <si>
    <t>THEDFFRLIO</t>
  </si>
  <si>
    <t>THEDEF7D77</t>
  </si>
  <si>
    <t>THEDF313QK</t>
  </si>
  <si>
    <t>THED70437D</t>
  </si>
  <si>
    <t>THED68F085</t>
  </si>
  <si>
    <t>THEDSGVHEI</t>
  </si>
  <si>
    <t>THED458AQH</t>
  </si>
  <si>
    <t>THED3F7733</t>
  </si>
  <si>
    <t>THEE97CA27</t>
  </si>
  <si>
    <t>THEEI8UT37</t>
  </si>
  <si>
    <t>THEEL75R7K</t>
  </si>
  <si>
    <t>THEEEF4B8B</t>
  </si>
  <si>
    <t>THEE2C513B</t>
  </si>
  <si>
    <t>THEEDBMGA0</t>
  </si>
  <si>
    <t>THEE5TQE1D</t>
  </si>
  <si>
    <t>THEEERS6FE</t>
  </si>
  <si>
    <t>THEELHX28F</t>
  </si>
  <si>
    <t>THEETL41BK</t>
  </si>
  <si>
    <t>THEECQ4WFO</t>
  </si>
  <si>
    <t>THEG271666</t>
  </si>
  <si>
    <t>THEGA03GEN</t>
  </si>
  <si>
    <t>THEG6HAQ4W</t>
  </si>
  <si>
    <t>THEGA7CI06</t>
  </si>
  <si>
    <t>THEG50D0FF</t>
  </si>
  <si>
    <t>THEIWWM0EY</t>
  </si>
  <si>
    <t>THEJG9F1HA</t>
  </si>
  <si>
    <t>THEK309BC4</t>
  </si>
  <si>
    <t>THEKAE5A15</t>
  </si>
  <si>
    <t>THEO8CFB34</t>
  </si>
  <si>
    <t>THEL87BB10</t>
  </si>
  <si>
    <t>THELBA72FF</t>
  </si>
  <si>
    <t>THELI7YY5T</t>
  </si>
  <si>
    <t>MATS89B033</t>
  </si>
  <si>
    <t>THEM8A67CE</t>
  </si>
  <si>
    <t>THERAILCZL</t>
  </si>
  <si>
    <t>THER6X02XY</t>
  </si>
  <si>
    <t>THERC8NF44</t>
  </si>
  <si>
    <t>THER9G3J2M</t>
  </si>
  <si>
    <t>THES7EAJ6B</t>
  </si>
  <si>
    <t>THES86ABD9</t>
  </si>
  <si>
    <t>THES22EC28</t>
  </si>
  <si>
    <t>THESBB800F</t>
  </si>
  <si>
    <t>THETFA3943</t>
  </si>
  <si>
    <t>THETE8A49B</t>
  </si>
  <si>
    <t>THETC60A41</t>
  </si>
  <si>
    <t>THEWGPSV0R</t>
  </si>
  <si>
    <t>THEWT7RRSS</t>
  </si>
  <si>
    <t>THEW1VAQHT</t>
  </si>
  <si>
    <t>THEW45JUDQ</t>
  </si>
  <si>
    <t>THEWB58048</t>
  </si>
  <si>
    <t>THEW372024</t>
  </si>
  <si>
    <t>THEWSFSFRY</t>
  </si>
  <si>
    <t>THEO63BC8A</t>
  </si>
  <si>
    <t>THOM3F497C</t>
  </si>
  <si>
    <t>THOMIF5641</t>
  </si>
  <si>
    <t>THOQMHO69A</t>
  </si>
  <si>
    <t>THRED465F3</t>
  </si>
  <si>
    <t>THRE34B9FB</t>
  </si>
  <si>
    <t>TIAMGGHM21</t>
  </si>
  <si>
    <t>TIER70B845</t>
  </si>
  <si>
    <t>TIKIB26855</t>
  </si>
  <si>
    <t>TIMOOGR4DA</t>
  </si>
  <si>
    <t>TIMO40DD55</t>
  </si>
  <si>
    <t>TIMO4KO09I</t>
  </si>
  <si>
    <t>TIMOCBFC17</t>
  </si>
  <si>
    <t>TIMO6A1437</t>
  </si>
  <si>
    <t>TIMO43WD8W</t>
  </si>
  <si>
    <t>TIPPVYNCD0</t>
  </si>
  <si>
    <t>TISC3FC558</t>
  </si>
  <si>
    <t>TITO25D89D</t>
  </si>
  <si>
    <t>TOBE040624</t>
  </si>
  <si>
    <t>TOBE0E545C</t>
  </si>
  <si>
    <t>TOBE27317A</t>
  </si>
  <si>
    <t>TOBEN7C5AM</t>
  </si>
  <si>
    <t>TOBEE909C3</t>
  </si>
  <si>
    <t>TOBE8P7UCN</t>
  </si>
  <si>
    <t>TOGO125ACD</t>
  </si>
  <si>
    <t>TOGONG2WG4</t>
  </si>
  <si>
    <t>TOKIE69C5C</t>
  </si>
  <si>
    <t>TOKICNNKXV</t>
  </si>
  <si>
    <t>TOKI766476</t>
  </si>
  <si>
    <t>TOKID44482</t>
  </si>
  <si>
    <t>TOKI54051E</t>
  </si>
  <si>
    <t>TOKIBBZ4XI</t>
  </si>
  <si>
    <t>TOKYSVP6V5</t>
  </si>
  <si>
    <t>TOKYOQQFT9</t>
  </si>
  <si>
    <t>TOKYCG8C6X</t>
  </si>
  <si>
    <t>TOMAWUQ8TM</t>
  </si>
  <si>
    <t>TOMA4DABAF</t>
  </si>
  <si>
    <t>TOMAB5BDE9</t>
  </si>
  <si>
    <t>TOMAFBB17E</t>
  </si>
  <si>
    <t>TOMIANNWLK</t>
  </si>
  <si>
    <t>TOMINT829C</t>
  </si>
  <si>
    <t>TOMI87F142</t>
  </si>
  <si>
    <t>TOMI41X53N</t>
  </si>
  <si>
    <t>TOMITGQ5T3</t>
  </si>
  <si>
    <t>TOMIAF6816</t>
  </si>
  <si>
    <t>TOMIIQA977</t>
  </si>
  <si>
    <t>TOMIHIF9HY</t>
  </si>
  <si>
    <t>TOPAA7BC01</t>
  </si>
  <si>
    <t>TORA4Y0VA1</t>
  </si>
  <si>
    <t>TOUCGPL4KY</t>
  </si>
  <si>
    <t>TOUCEYQZY2</t>
  </si>
  <si>
    <t>TOUCMIB8EN</t>
  </si>
  <si>
    <t>TOUCOVEU9A</t>
  </si>
  <si>
    <t>TOVA9A1B89</t>
  </si>
  <si>
    <t>TRAN41DDB3</t>
  </si>
  <si>
    <t>TRES57A188</t>
  </si>
  <si>
    <t>TRESA1BEA4</t>
  </si>
  <si>
    <t>TRIP84BD0E</t>
  </si>
  <si>
    <t>TRIP7ABD1E</t>
  </si>
  <si>
    <t>TRIPD98338</t>
  </si>
  <si>
    <t>3860</t>
  </si>
  <si>
    <t>TROIFA0764</t>
  </si>
  <si>
    <t>TROI8BA455</t>
  </si>
  <si>
    <t>TROIE0CE4B</t>
  </si>
  <si>
    <t>TROIMFW01V</t>
  </si>
  <si>
    <t>TROIVGNGO2</t>
  </si>
  <si>
    <t>TROIB820D9</t>
  </si>
  <si>
    <t>4942</t>
  </si>
  <si>
    <t>4944</t>
  </si>
  <si>
    <t>4945</t>
  </si>
  <si>
    <t>TULL464C05</t>
  </si>
  <si>
    <t>TULL82UNV6</t>
  </si>
  <si>
    <t>TULLBT4U66</t>
  </si>
  <si>
    <t>TULLA7ABBE</t>
  </si>
  <si>
    <t>982</t>
  </si>
  <si>
    <t>TULLBEE454</t>
  </si>
  <si>
    <t>TULLDV1FIQ</t>
  </si>
  <si>
    <t>HIERD42490</t>
  </si>
  <si>
    <t>TURI4590F6</t>
  </si>
  <si>
    <t>TURNA33B5D</t>
  </si>
  <si>
    <t>TWEZD87AEB</t>
  </si>
  <si>
    <t>TWILV7RTST</t>
  </si>
  <si>
    <t>TWIL9YIG9D</t>
  </si>
  <si>
    <t>TWIN127915</t>
  </si>
  <si>
    <t>TWOJEDCA40</t>
  </si>
  <si>
    <t>TYJAMM6XIA</t>
  </si>
  <si>
    <t>TYRCON922Z</t>
  </si>
  <si>
    <t>TYRCON152N</t>
  </si>
  <si>
    <t>TYRC7D8380</t>
  </si>
  <si>
    <t>ULUV7EAB07</t>
  </si>
  <si>
    <t>UMIK1516HG</t>
  </si>
  <si>
    <t>UNCLB48DE8</t>
  </si>
  <si>
    <t>UNCL476F97</t>
  </si>
  <si>
    <t>UNHIQX735O</t>
  </si>
  <si>
    <t>URAPJA35N0</t>
  </si>
  <si>
    <t>4020</t>
  </si>
  <si>
    <t>VCCLD4995A</t>
  </si>
  <si>
    <t>VALTDABE8E</t>
  </si>
  <si>
    <t>VANGVTG0R0</t>
  </si>
  <si>
    <t>VANGAA113A</t>
  </si>
  <si>
    <t>VANHB4DAFB</t>
  </si>
  <si>
    <t>VANA4964F3</t>
  </si>
  <si>
    <t>VANA891B26</t>
  </si>
  <si>
    <t>VARADA2197</t>
  </si>
  <si>
    <t>3980</t>
  </si>
  <si>
    <t>VEDR914519</t>
  </si>
  <si>
    <t>VELH3A2F7A</t>
  </si>
  <si>
    <t>VERMAEF852</t>
  </si>
  <si>
    <t>DELPWDIR13</t>
  </si>
  <si>
    <t>VERM079616</t>
  </si>
  <si>
    <t>1806</t>
  </si>
  <si>
    <t>VEUV3B84AE</t>
  </si>
  <si>
    <t>VIEJ8C5CBC</t>
  </si>
  <si>
    <t>VIEUU0C2ES</t>
  </si>
  <si>
    <t>VILL7718E2</t>
  </si>
  <si>
    <t>VILLHBZT73</t>
  </si>
  <si>
    <t>VILLBOSC4R</t>
  </si>
  <si>
    <t>VILLZUD5TA</t>
  </si>
  <si>
    <t>VILL7RYNYA</t>
  </si>
  <si>
    <t>VIRU509B47</t>
  </si>
  <si>
    <t>VIZCTE5120</t>
  </si>
  <si>
    <t>VKAO97FB8A</t>
  </si>
  <si>
    <t>VLGIE9B7BA</t>
  </si>
  <si>
    <t>VODK6B83A9</t>
  </si>
  <si>
    <t>VOLBSWEU7B</t>
  </si>
  <si>
    <t>VOLC276A27</t>
  </si>
  <si>
    <t>VOLCA37EB4</t>
  </si>
  <si>
    <t>VOLCFFE741</t>
  </si>
  <si>
    <t>VOLC599450</t>
  </si>
  <si>
    <t>VONH258A4E</t>
  </si>
  <si>
    <t>VONH60XQTD</t>
  </si>
  <si>
    <t>VORI4B88AA</t>
  </si>
  <si>
    <t>VOXV60A21A</t>
  </si>
  <si>
    <t>VULSLC768R</t>
  </si>
  <si>
    <t>VULSYYNJX6</t>
  </si>
  <si>
    <t>VULSHF4FDC</t>
  </si>
  <si>
    <t>WARNC74B5B</t>
  </si>
  <si>
    <t>WARN8DCD72</t>
  </si>
  <si>
    <t>WARN6203B4</t>
  </si>
  <si>
    <t>WATELKCIL3</t>
  </si>
  <si>
    <t>WATEO10QLN</t>
  </si>
  <si>
    <t>WATE194QQZ</t>
  </si>
  <si>
    <t>WATEEQGUGR</t>
  </si>
  <si>
    <t>WATEDSBJKH</t>
  </si>
  <si>
    <t>WATE3GTJKR</t>
  </si>
  <si>
    <t>WATENFEGXE</t>
  </si>
  <si>
    <t>WATE534SGQ</t>
  </si>
  <si>
    <t>WATEOYBDYS</t>
  </si>
  <si>
    <t>WATEE2M28J</t>
  </si>
  <si>
    <t>WATEC2WOVY</t>
  </si>
  <si>
    <t>WATE9463ZO</t>
  </si>
  <si>
    <t>WATEVDRDGS</t>
  </si>
  <si>
    <t>WATE1B3478</t>
  </si>
  <si>
    <t>WATEI9AV2K</t>
  </si>
  <si>
    <t>WATE49J2K4</t>
  </si>
  <si>
    <t>WEMYEC6761</t>
  </si>
  <si>
    <t>WESSGDYHLU</t>
  </si>
  <si>
    <t>WEST4BE3B8</t>
  </si>
  <si>
    <t>WEST253D44</t>
  </si>
  <si>
    <t>WESTUPZOKC</t>
  </si>
  <si>
    <t>WEST68B285</t>
  </si>
  <si>
    <t>WEST8D3AE6</t>
  </si>
  <si>
    <t>WEST5FCE02</t>
  </si>
  <si>
    <t>WEST511WDY</t>
  </si>
  <si>
    <t>WEST6A4A68</t>
  </si>
  <si>
    <t>WEST52C652</t>
  </si>
  <si>
    <t>WEST82390E</t>
  </si>
  <si>
    <t>WESTN70H3W</t>
  </si>
  <si>
    <t>WHISB5E45C</t>
  </si>
  <si>
    <t>WHIS72D678</t>
  </si>
  <si>
    <t>WHIS66AA50</t>
  </si>
  <si>
    <t>WHIT6F538E</t>
  </si>
  <si>
    <t>WHITKCM5J2</t>
  </si>
  <si>
    <t>WHIT27F4CD</t>
  </si>
  <si>
    <t>WHIT8B86CF</t>
  </si>
  <si>
    <t>WHIT496BA9</t>
  </si>
  <si>
    <t>WIEN6B986F</t>
  </si>
  <si>
    <t>WIGGGNL9O3</t>
  </si>
  <si>
    <t>WILD9B14ED</t>
  </si>
  <si>
    <t>WILDTU735H</t>
  </si>
  <si>
    <t>WILLJVKNIG</t>
  </si>
  <si>
    <t>999</t>
  </si>
  <si>
    <t>997</t>
  </si>
  <si>
    <t>996</t>
  </si>
  <si>
    <t>998</t>
  </si>
  <si>
    <t>WILL3AD36D</t>
  </si>
  <si>
    <t>WILL8A3CDA</t>
  </si>
  <si>
    <t>WILLD77860</t>
  </si>
  <si>
    <t>WINDA24896</t>
  </si>
  <si>
    <t>WIND48A894</t>
  </si>
  <si>
    <t>WOLF021551</t>
  </si>
  <si>
    <t>WOOD4C1418</t>
  </si>
  <si>
    <t>WOODH90E8G</t>
  </si>
  <si>
    <t>WOOD4F0043</t>
  </si>
  <si>
    <t>WOOD65DC0E</t>
  </si>
  <si>
    <t>WOOD4BA7A7</t>
  </si>
  <si>
    <t>WOOD293D13</t>
  </si>
  <si>
    <t>WOODC8E46F</t>
  </si>
  <si>
    <t>WOOD6F3543</t>
  </si>
  <si>
    <t>WOOD6C9B59</t>
  </si>
  <si>
    <t>329</t>
  </si>
  <si>
    <t>WORTOWHXFT</t>
  </si>
  <si>
    <t>WORTOR2HET</t>
  </si>
  <si>
    <t>WORT20FBUI</t>
  </si>
  <si>
    <t>WORT0E54ED</t>
  </si>
  <si>
    <t>WYBOCD382F</t>
  </si>
  <si>
    <t>WYBO7660F8</t>
  </si>
  <si>
    <t>XANTF94E74</t>
  </si>
  <si>
    <t>XANTD49509</t>
  </si>
  <si>
    <t>5040</t>
  </si>
  <si>
    <t>XELL8D5662</t>
  </si>
  <si>
    <t>XIIDEAE72A</t>
  </si>
  <si>
    <t>XMYE2EEDE8</t>
  </si>
  <si>
    <t>XMYE2CDBFE</t>
  </si>
  <si>
    <t>YAMA3M25SO</t>
  </si>
  <si>
    <t>YAMAKA752B</t>
  </si>
  <si>
    <t>YAMA18FONI</t>
  </si>
  <si>
    <t>YAMA31B73E</t>
  </si>
  <si>
    <t>YAMA8E6F22</t>
  </si>
  <si>
    <t>YAMAQ7I3AJ</t>
  </si>
  <si>
    <t>YELL40DA11</t>
  </si>
  <si>
    <t>YELL1077CD</t>
  </si>
  <si>
    <t>YENIJF5ZEI</t>
  </si>
  <si>
    <t>YENIRA607A</t>
  </si>
  <si>
    <t>3943</t>
  </si>
  <si>
    <t>4137</t>
  </si>
  <si>
    <t>YENID0447E</t>
  </si>
  <si>
    <t>YENI7F659F</t>
  </si>
  <si>
    <t>YOICHI516W</t>
  </si>
  <si>
    <t>YOICLBJHSH</t>
  </si>
  <si>
    <t>YOICAD0NN3</t>
  </si>
  <si>
    <t>YOIC700247</t>
  </si>
  <si>
    <t>YPIO7RH14D</t>
  </si>
  <si>
    <t>YPIO2FF444</t>
  </si>
  <si>
    <t>YPIOE70A43</t>
  </si>
  <si>
    <t>YSABD6419D</t>
  </si>
  <si>
    <t>YULAE5DFRD</t>
  </si>
  <si>
    <t>YULA5OJTAU</t>
  </si>
  <si>
    <t>YUSHF98C98</t>
  </si>
  <si>
    <t>YUSH1BC2EA</t>
  </si>
  <si>
    <t>YUSH46CACD</t>
  </si>
  <si>
    <t>YUSH2M7L5W</t>
  </si>
  <si>
    <t>YUZUO61V2X</t>
  </si>
  <si>
    <t>ZACALB5U2M</t>
  </si>
  <si>
    <t>ZACAE904D6</t>
  </si>
  <si>
    <t>ZACA60F6E3</t>
  </si>
  <si>
    <t>ZACABFA03F</t>
  </si>
  <si>
    <t>ZACA4LZ9Z2</t>
  </si>
  <si>
    <t>ZACA7H22GZ</t>
  </si>
  <si>
    <t>ZACA68E758</t>
  </si>
  <si>
    <t>ZACAEB2CF0</t>
  </si>
  <si>
    <t>3985</t>
  </si>
  <si>
    <t>ZAKA0B6A21</t>
  </si>
  <si>
    <t>ZAKA4F16FF</t>
  </si>
  <si>
    <t>ZAKA388466</t>
  </si>
  <si>
    <t>ZAPAFE08EA</t>
  </si>
  <si>
    <t>ZAPA62B461</t>
  </si>
  <si>
    <t>ZOLA1DB752</t>
  </si>
  <si>
    <t>ZOUT4DD2A5</t>
  </si>
  <si>
    <t>ZUBR824900</t>
  </si>
  <si>
    <t>ZUBRAPL8VW</t>
  </si>
  <si>
    <t>ZUID9B5505</t>
  </si>
  <si>
    <t>ZUID662225</t>
  </si>
  <si>
    <t>ZWACE9F50E</t>
  </si>
  <si>
    <t>ZWACF04385</t>
  </si>
  <si>
    <t>06Vodka 37.5° 0.7L NO GBX</t>
  </si>
  <si>
    <t>1528 Gin Cocoa 40° 0.7L NO GBX</t>
  </si>
  <si>
    <t>1689 Gin 42° 0.7L NO GBX</t>
  </si>
  <si>
    <t>1689 Pink Gin 38.5° 0.7L NO GBX</t>
  </si>
  <si>
    <t>1770 Glasgow Single Malt Peated Rich &amp; Smoky 46° 0.7L GBX</t>
  </si>
  <si>
    <t>1800 Tequila Jose Cuervo Anejo Reserva 100% Agave 38° 0.7L NO GBX</t>
  </si>
  <si>
    <t>1800 Tequila Jose Cuervo Cristalino Anejo 38° 0.7L GBX</t>
  </si>
  <si>
    <t>1800 Tequila Jose Cuervo Reposado 100% Agave 38° 0.7L NO GBX</t>
  </si>
  <si>
    <t>1800 Tequila Jose Cuervo Silver 100% Agave 38° 0.7L NO GBX</t>
  </si>
  <si>
    <t>1836 Belgian Organic Rum 40° 0.7L NO GBX</t>
  </si>
  <si>
    <t>1836 Belgian Organic Vodka 40° 0.7L NO GBX</t>
  </si>
  <si>
    <t>1914 Edicion Gatun Anejado Interoceanico Barrel Aged Rum 41.3° 0.7L GBX</t>
  </si>
  <si>
    <t>1-Enkelt 35° 1L NO GBX</t>
  </si>
  <si>
    <t>1-Enkelt Bitter 35° 0.7L NO GBX</t>
  </si>
  <si>
    <t>24 Days Of Rum Advent Calendar 43.2° 0.48L GBX</t>
  </si>
  <si>
    <t>24 Days Of Rum Green Edition 43.69° 0.48L GBX</t>
  </si>
  <si>
    <t>2B To Be Hemp Gin 43.5° 0.5L NO GBX</t>
  </si>
  <si>
    <t>3 Josés Tequila Reposado 100% Agave Azul 40° 0.7L NO GBX</t>
  </si>
  <si>
    <t>5 Corners Gin 40.5° 0.7L NO GBX</t>
  </si>
  <si>
    <t>5 O'Clock Peanut Butter Whiskey 35° 0.7L NO GBX</t>
  </si>
  <si>
    <t>5th Fire Pink Gin 42° 0.7L NO GBX</t>
  </si>
  <si>
    <t>5th Water Blue Gin 42° 0.7L NO GBX</t>
  </si>
  <si>
    <t>694 Aperitivo 20° 0.5L NO GBX</t>
  </si>
  <si>
    <t>9 Mile 37.5° 0.7L NO GBX</t>
  </si>
  <si>
    <t>987 Nueveochosiete London Dry Gin 40° 0.7L NO GBX</t>
  </si>
  <si>
    <t>A.D. Rattray Cask Strength Bourbon Edition 58.6° 0.7L GBX</t>
  </si>
  <si>
    <t>A.H. Riise Advent Calendar 24 x 2 cl 41.92° 0.48L GBX</t>
  </si>
  <si>
    <t>A.H. Riise Pharmacy Liquorice Shot 18° 0.7L NO GBX</t>
  </si>
  <si>
    <t>A.H. Riise Pharmacy Liquorice Shot Hot 18° 0.7L NO GBX</t>
  </si>
  <si>
    <t>A.H. Riise Royal Danish Navy Westindian Bitter 32° 0.5L NO GBX</t>
  </si>
  <si>
    <t>A.H. Riise Rum Cream Liqeur 17° 0.7L NO GBX</t>
  </si>
  <si>
    <t>A.H. Riise Tranquebar Royal Danish Navy 52° 0.7L NO GBX</t>
  </si>
  <si>
    <t>A.H. Riise XO Reserve Superior Cask Spirit Drink 40° 0.7L GBX</t>
  </si>
  <si>
    <t>Aalborg Fad Lagret Snaps 37.5° 0.7L NO GBX</t>
  </si>
  <si>
    <t>Aalborg Grill Akvavit 37.5° 0.7L NO GBX</t>
  </si>
  <si>
    <t>Aalborg Jule Akvavit Edition 2020 47° 0.7L GBX</t>
  </si>
  <si>
    <t>Aalborg Nordguld Akvavit 40° 0.7L NO GBX</t>
  </si>
  <si>
    <t>Abbaye de Maredsous Aéquatis - Organic Gin + 2 Glasses 40° 0.5L GBX</t>
  </si>
  <si>
    <t>Abbaye de Maredsous Aéquatis - Organic Gin 40° 1L NO GBX</t>
  </si>
  <si>
    <t>Abbaye de Maredsous Elixir des Moines Bio 32° 1L NO GBX</t>
  </si>
  <si>
    <t>Abbaye de Maredsous Fleur d'Elixir Bio + 2 Glasses 14° 0.5L GBX</t>
  </si>
  <si>
    <t>Abbaye de Maredsous Garden Honey - Bio Liqueur de Malt 32° 0.5L NO GBX</t>
  </si>
  <si>
    <t>Abbaye de Maredsous Invictus - Organic Gin + 2 Glasses 40° 0.5L GBX</t>
  </si>
  <si>
    <t>Abbaye de Maredsous Invictus - Organic Gin 40° 1L NO GBX</t>
  </si>
  <si>
    <t>Abbaye de Maredsous Single Malt - Organic Whisky 47° 0.5L NO GBX</t>
  </si>
  <si>
    <t>Abbaye de Maredsous Valéo - Organic Gin + 2 Glasses 40° 0.5L GBX</t>
  </si>
  <si>
    <t>Abbaye de Maredsous Valéo - Organic Gin 40° 0.5L NO GBX</t>
  </si>
  <si>
    <t>Abbaye de Maredsous Valéo - Organic Gin 40° 1L NO GBX</t>
  </si>
  <si>
    <t>Abelé 1757 Blanc De Blancs 12° 0.75L NO GBX</t>
  </si>
  <si>
    <t>Abelé 1757 Brut 12° 0.75L NO GBX</t>
  </si>
  <si>
    <t>Abelha Silver Organic 39° 0.7L NO GBX</t>
  </si>
  <si>
    <t>Aberfeldy 12 Years Gold Bar 40° 0.7L GBX</t>
  </si>
  <si>
    <t>Aberfeldy 15 Years Napa Valley Cask Limited Edition 43° 0.7L GBX</t>
  </si>
  <si>
    <t>Aberfeldy 15 Years Ruby Port Single Cask 55.5° 0.7L GBX</t>
  </si>
  <si>
    <t>Aberfeldy 16 Years 40° 0.7L GBX</t>
  </si>
  <si>
    <t>Aberfeldy 18 Years Bolgheri 43° 0.7L GBX</t>
  </si>
  <si>
    <t>Aberfeldy 19 Years Sherry Cask 43° 0.7L GBX</t>
  </si>
  <si>
    <t>Aberfeldy 21 Years 40° 0.7L GBX</t>
  </si>
  <si>
    <t>Aberfeldy 25 Years 46° 0.7L GBX</t>
  </si>
  <si>
    <t>Aberfeldy Discovery Pack (12 Years + 16 Years + 21 Years) 3x5 cl 40° 0.15L GBX</t>
  </si>
  <si>
    <t>Aberfeldy The Golden Dram Tasting Collection (12 Years + 16 Years + 21 Years) 3x20 cl 40° 0.6L GBX</t>
  </si>
  <si>
    <t>Aberlour 12 Years Non Chill-Filtered 48° 0.7L GBX</t>
  </si>
  <si>
    <t>Aberlour 14 Years 40° 0.7L GBX</t>
  </si>
  <si>
    <t>Aberlour 16 Years 43° 0.7L GBX</t>
  </si>
  <si>
    <t>Aberlour 16 Years Double Cask Matured 40° 0.7L GBX</t>
  </si>
  <si>
    <t>Aberlour 18 Years Double Sherry Cask (PX &amp; Oloroso) Finish 43° 0.7L GBX</t>
  </si>
  <si>
    <t>Aberlour A Bunadh Alba 58.9° 0.7L GBX</t>
  </si>
  <si>
    <t>Aberlour Casg Annamh 48° 0.7L GBX</t>
  </si>
  <si>
    <t>Aberlour Casg Annamh 48° 1L GBX</t>
  </si>
  <si>
    <t>Aberlour White Oak 2012 40° 0.7L NO GBX</t>
  </si>
  <si>
    <t>Ableforth's Cherry Brandy 27.8° 0.5L NO GBX</t>
  </si>
  <si>
    <t>Ableforth's Dark Chocolate VSOP 38.1° 0.5L NO GBX</t>
  </si>
  <si>
    <t>Ableforth's Summer Fruit Cup 31.2° 0.5L NO GBX</t>
  </si>
  <si>
    <t>Absente Absinthe Fluo 26° 0.7L NO GBX</t>
  </si>
  <si>
    <t>Absinthe Tabu Red 55° 0.7L NO GBX</t>
  </si>
  <si>
    <t>Absolut Apeach 40° 1L NO GBX</t>
  </si>
  <si>
    <t>Absolut Blue ( cs x 12 ) 40° 1L NO GBX</t>
  </si>
  <si>
    <t>Absolut Blue 40° 0.7L NO GBX</t>
  </si>
  <si>
    <t>Absolut Blue 40° 4.5L NO GBX</t>
  </si>
  <si>
    <t>Absolut Blue Spirit of Togetherness Limited Edition 2022 40° 0.7L NO GBX</t>
  </si>
  <si>
    <t>Absolut Citron 40° 0.7L NO GBX</t>
  </si>
  <si>
    <t>Absolut Elyx 42.3° 0.7L NO GBX</t>
  </si>
  <si>
    <t>Absolut Elyx 42.3° 1.75L NO GBX</t>
  </si>
  <si>
    <t>Absolut Elyx 42.3° 4.5L NO GBX</t>
  </si>
  <si>
    <t>Absolut Extrakt N°1 35° 0.7L NO GBX</t>
  </si>
  <si>
    <t>Absolut Five 5 x 5 cl 38.8° 0.25L GBX</t>
  </si>
  <si>
    <t>Absolut Lime 40° 0.7L NO GBX</t>
  </si>
  <si>
    <t>Absolut Mango 40° 0.7L NO GBX</t>
  </si>
  <si>
    <t>Absolut Rainbow 40° 1L NO GBX</t>
  </si>
  <si>
    <t>Absolut Raspberri 38° 0.7L NO GBX</t>
  </si>
  <si>
    <t>Absolut Watermelon 38° 0.7L NO GBX</t>
  </si>
  <si>
    <t>Absolut Watermelon 38° 1L NO GBX</t>
  </si>
  <si>
    <t>Abuelo XV Napoleon+Oloroso+Tawny 3x20 cl 40° 0.6L GBX</t>
  </si>
  <si>
    <t>Adamus Organic Dry Gin 44.4° 0.7L NO GBX</t>
  </si>
  <si>
    <t>Adamus Vinica 20 Years Old 41.6° 0.7L GBX</t>
  </si>
  <si>
    <t>Admiral Rodney HMS Royal Oak 40° 0.7L GBX</t>
  </si>
  <si>
    <t>Admiral Rodney Officers Release N°2 45° 0.7L GBX</t>
  </si>
  <si>
    <t>Admirals Rum Cask Diamond Bottle Edition 40° 0.7L NO GBX</t>
  </si>
  <si>
    <t>Admirals Rum Large Barrel 40° 0.7L GBX</t>
  </si>
  <si>
    <t>Adnams First Rate Gin 48° 0.7L NO GBX</t>
  </si>
  <si>
    <t>Aeijst Styrian Pale Gin 43.5° 0.5L NO GBX</t>
  </si>
  <si>
    <t>Aerolite Lyndsay 10 Years Islay 46° 0.7L GBX</t>
  </si>
  <si>
    <t>Aikan Whisky Blend Collection Batch No. 2 43° 0.5L GBX</t>
  </si>
  <si>
    <t>Aikan Whisky Extra Collection Batch No. 1 43° 0.5L GBX</t>
  </si>
  <si>
    <t>Ailsa Bay Sweet Smoke Single Malt + 1 glass 48.9° 0.7L GBX</t>
  </si>
  <si>
    <t>Ailsa Bay Sweet Smoke Single Malt 48.9° 0.7L NO GBX</t>
  </si>
  <si>
    <t>Airem 14 Years PX Cask 43° 0.7L NO GBX</t>
  </si>
  <si>
    <t>Airem Ultra Premium Gin 40° 0.7L NO GBX</t>
  </si>
  <si>
    <t>AKA The Secret British Vodka 40° 0.7L NO GBX</t>
  </si>
  <si>
    <t>Akashi Meïsei Deluxe 50° 0.5L GBX</t>
  </si>
  <si>
    <t>Akashi Single Malt 10 Years Sherry 55.6° 0.5L GBX</t>
  </si>
  <si>
    <t>Akashi Single Malt 12 Years Sherry 60.7° 0.5L GBX</t>
  </si>
  <si>
    <t>Akashi Single Malt 4 Years Red Wine 50° 0.5L GBX</t>
  </si>
  <si>
    <t>Akashi Single Malt 4 Years White Wine 50° 0.5L GBX</t>
  </si>
  <si>
    <t>Akashi Single Malt 46° 0.5L GBX</t>
  </si>
  <si>
    <t>Akashi Single Malt 5 Years Bourbon Cask 50° 0.5L GBX</t>
  </si>
  <si>
    <t>Akashi Single Malt 5 Years Red Wine 50° 0.5L GBX</t>
  </si>
  <si>
    <t>Akashi Single Malt 5 Years Sherry 50° 0.5L GBX</t>
  </si>
  <si>
    <t>Akashi Single Malt 5 Years White Wine 50° 0.5L GBX</t>
  </si>
  <si>
    <t>Akashi Single Malt 6 Years White Wine 50° 0.5L GBX</t>
  </si>
  <si>
    <t>Akashi Takumi 40° 0.5L GBX</t>
  </si>
  <si>
    <t>Akdov Original Vodka 40° 0.5L NO GBX</t>
  </si>
  <si>
    <t>Akori Gin 42° 0.7L NO GBX</t>
  </si>
  <si>
    <t>Aldéa Ron Cana Pura 42° 0.7L GBX</t>
  </si>
  <si>
    <t>Aldéa Ron Familia 15 Years 40° 0.7L GBX</t>
  </si>
  <si>
    <t>Alexander Grappolo 38° 0.35L NO GBX</t>
  </si>
  <si>
    <t>Alfred Giraud Harmonie French Malt 46.1° 0.7L GBX</t>
  </si>
  <si>
    <t>Alfred Giraud Heritage French Malt 45.9° 0.7L GBX</t>
  </si>
  <si>
    <t>Alfred Rothschild Brut Excellence 12° 0.75L NO GBX</t>
  </si>
  <si>
    <t>Alfred Rothschild Brut Millésimé 12° 0.75L NO GBX</t>
  </si>
  <si>
    <t>Alfred Rothschild Demi-Sec 12° 0.75L NO GBX</t>
  </si>
  <si>
    <t>Alizé Liqueur Passion 16° 0.7L NO GBX</t>
  </si>
  <si>
    <t>Alkkemist Gin 40° 0.7L NO GBX</t>
  </si>
  <si>
    <t>Allaire Aged Crystal 40° 0.7L NO GBX</t>
  </si>
  <si>
    <t>Amahagan Edition N°1 47° 0.7L GBX</t>
  </si>
  <si>
    <t>Amahagan Yamazakura Wood Finish 47° 0.7L GBX</t>
  </si>
  <si>
    <t>Amaro Averna 29° 0.7L NO GBX</t>
  </si>
  <si>
    <t>Amaro Averna Riserva Don Salvatore 34° 0.7L NO GBX</t>
  </si>
  <si>
    <t>Amaro Centerba Toro 70° 0.7L NO GBX</t>
  </si>
  <si>
    <t>Amaro Montenegro 23° 0.7L NO GBX</t>
  </si>
  <si>
    <t>Amaro Ramazzotti 30° 0.03L NO GBX</t>
  </si>
  <si>
    <t>Amaro Ramazzotti 30° 0.7L NO GBX</t>
  </si>
  <si>
    <t>Amaro Stambecco 35° 0.7L NO GBX</t>
  </si>
  <si>
    <t>Amarula Cream 17° 0.05L NO GBX</t>
  </si>
  <si>
    <t>Amarula Ethiopian Coffee 15.5° 0.7L NO GBX</t>
  </si>
  <si>
    <t>Amarula Ethiopian Coffee 15.5° 1L NO GBX</t>
  </si>
  <si>
    <t>Amarula Gin 43° 0.7L NO GBX</t>
  </si>
  <si>
    <t>Amarula Vanilla Spice Cream 15.5° 0.7L NO GBX</t>
  </si>
  <si>
    <t>Amarula Vanilla Spice Cream 15.5° 1L NO GBX</t>
  </si>
  <si>
    <t>Amber Gold Smooth 40° 1L NO GBX</t>
  </si>
  <si>
    <t>Amores Espadin Joven 37° 0.7L NO GBX</t>
  </si>
  <si>
    <t>Ampersand Gin 40° 0.7L NO GBX</t>
  </si>
  <si>
    <t>Ampersand Gin Blueberry 37.5° 0.7L NO GBX</t>
  </si>
  <si>
    <t>Ampersand Gin Mango Chilli 37.5° 0.7L NO GBX</t>
  </si>
  <si>
    <t>Ampersand Gin Melon 37.5° 0.7L NO GBX</t>
  </si>
  <si>
    <t>Ampersand Gin Strawberry 37.5° 0.7L NO GBX</t>
  </si>
  <si>
    <t>Amrut 2014 Brandy Finish 60° 0.7L GBX</t>
  </si>
  <si>
    <t>Amrut 2014 Ex Bourbon Peated 60° 0.7L GBX</t>
  </si>
  <si>
    <t>Amrut 2014 Ex Bourbon Triple Distilled 60° 0.7L GBX</t>
  </si>
  <si>
    <t>Amrut Cask Strength 61.8° 0.7L GBX</t>
  </si>
  <si>
    <t>Amrut Double Cask 3rd Edition Bourbon Portpipe 46° 0.7L GBX</t>
  </si>
  <si>
    <t>Amrut Kadhambam 50° 0.7L GBX</t>
  </si>
  <si>
    <t>Amrut Nilgiris Indian Dry Gin 42.8° 0.7L NO GBX</t>
  </si>
  <si>
    <t>Amrut Peated Single Malt Cask Strength 62.8° 0.7L GBX</t>
  </si>
  <si>
    <t>Amrut Two Indies Rum 42.8° 0.7L NO GBX</t>
  </si>
  <si>
    <t>An Cnoc 12 Years 40° 0.7L GBX</t>
  </si>
  <si>
    <t>An Dulaman Irish Gin 43.2° 0.5L NO GBX</t>
  </si>
  <si>
    <t>An Dulaman Santa Ana Armada Strenght Gin 57° 0.5L GBX</t>
  </si>
  <si>
    <t>Andrea Da Ponte Uve Bianche 38° 0.7L NO GBX</t>
  </si>
  <si>
    <t>Angel's Envy Port Cask Finish 43.3° 0.7L NO GBX</t>
  </si>
  <si>
    <t>Angels Nectar Blended Malt Whisky Original 40° 0.7L NO GBX</t>
  </si>
  <si>
    <t>Angostura 1919 Premium Gold Rum + GBX 40° 0.7L GBX</t>
  </si>
  <si>
    <t>Angostura Aromatic Bitters 44.7° 0.2L NO GBX</t>
  </si>
  <si>
    <t>Angostura Dark Rum 7 Years 40° 0.7L NO GBX</t>
  </si>
  <si>
    <t>Angostura Orange Aromatic Bitters 28° 0.1L NO GBX</t>
  </si>
  <si>
    <t>Angostura Reserva White Rum 3 Years 37.5° 0.7L NO GBX</t>
  </si>
  <si>
    <t>Antica Sambuca Vanilla 38° 0.7L NO GBX</t>
  </si>
  <si>
    <t>Antidote Premium London Dry Gin 40° 0.7L NO GBX</t>
  </si>
  <si>
    <t>Aperol Barbieri *** 11° 1L NO GBX</t>
  </si>
  <si>
    <t>Aperol Barbieri 11° 3L NO GBX</t>
  </si>
  <si>
    <t>Appenzeller Alpenbitter 29° 1L NO GBX</t>
  </si>
  <si>
    <t>Appleton Estate 12 Years Rare Casks 43° 0.7L NO GBX</t>
  </si>
  <si>
    <t>Appleton Estate 15 Years Black River Casks + GBX 43° 0.7L GBX</t>
  </si>
  <si>
    <t>Appleton Estate 8 Years Reserve 43° 0.7L NO GBX</t>
  </si>
  <si>
    <t>Appleton Estate 8 Years Reserve 43° 1L NO GBX</t>
  </si>
  <si>
    <t>Appleton Estate Tripack Master's Selection Signature + 8 Years + 12 Years 3 x 20 cl 42° 0.6L GBX</t>
  </si>
  <si>
    <t>Aqua Ambre 42° 0.7L NO GBX</t>
  </si>
  <si>
    <t>Aqua Cristal 41.7° 0.7L NO GBX</t>
  </si>
  <si>
    <t>Aqva Lvce Gin 47° 0.7L NO GBX</t>
  </si>
  <si>
    <t>Aqva Lvce Navy Strength Gin 57° 0.7L NO GBX</t>
  </si>
  <si>
    <t>Ararat Akhtamar 10 Years 40° 0.25L NO GBX</t>
  </si>
  <si>
    <t>Arbikie Ak's Gin 43° 0.7L NO GBX</t>
  </si>
  <si>
    <t>Arbikie Chilli Vodka 43° 0.7L NO GBX</t>
  </si>
  <si>
    <t>Arbikie Highland Rye 1794 Single Grain Release 2020 48° 0.7L GBX</t>
  </si>
  <si>
    <t>Arbikie Highland Rye 46° 0.7L GBX</t>
  </si>
  <si>
    <t>Arbikie Kirsty's Gin 43° 0.7L NO GBX</t>
  </si>
  <si>
    <t>Arbikie Strawberry Vodka 50° 0.5L NO GBX</t>
  </si>
  <si>
    <t>Arcane Arrangé Ananas Rôti 40° 0.7L NO GBX</t>
  </si>
  <si>
    <t>Arcane Blanc Cane Crush 43.8° 0.7L NO GBX</t>
  </si>
  <si>
    <t>Arcane Extraroma 12 Years + GBX 40° 0.7L GBX</t>
  </si>
  <si>
    <t>Arctic Blue Gin 46.2° 0.5L NO GBX</t>
  </si>
  <si>
    <t>Arctic Blue Gin Navy Strength 58.5° 0.5L NO GBX</t>
  </si>
  <si>
    <t>Ardbeg 25 Years 46° 0.7L GBX</t>
  </si>
  <si>
    <t>Ardbeg 5 Years Wee Beastie 47.4° 0.7L NO GBX</t>
  </si>
  <si>
    <t>Ardbeg 8 Years For Discussion 50.8° 0.7L NO GBX</t>
  </si>
  <si>
    <t>Ardmore 12 Years Port Wood Finish 46° 0.7L GBX</t>
  </si>
  <si>
    <t>Ardmore Legacy 40° 0.7L GBX</t>
  </si>
  <si>
    <t>Ardmore Tradition Peated 40° 1L GBX</t>
  </si>
  <si>
    <t>Arduenna Gin (New Bottle) 40° 1L NO GBX</t>
  </si>
  <si>
    <t>Arduenna Gin + 2 Glasses 40° 0.5L GBX</t>
  </si>
  <si>
    <t>Arduenna Gin 40° 0.5L NO GBX</t>
  </si>
  <si>
    <t>Arehucas Licor Ron Caramelo 24° 0.7L NO GBX</t>
  </si>
  <si>
    <t>Arehucas Reserva Special 40° 0.7L NO GBX</t>
  </si>
  <si>
    <t>Armagnac Saint Vivant VS 40° 0.7L NO GBX</t>
  </si>
  <si>
    <t>Armagnac Saint Vivant VSOP 40° 0.7L NO GBX</t>
  </si>
  <si>
    <t>Armagnac Saint Vivant XO 40° 0.7L GBX</t>
  </si>
  <si>
    <t>Armand de Brignac Rosé Velvet Bag 12.5° 0.75L NO GBX</t>
  </si>
  <si>
    <t>Armazem Vieira Esmeralda 40° 0.7L GBX</t>
  </si>
  <si>
    <t>Armazem Vieira Onix 40° 0.7L NO GBX</t>
  </si>
  <si>
    <t>Armazem Vieira Rubi 40° 0.7L GBX</t>
  </si>
  <si>
    <t>Armazem Vieira Terra 40° 0.7L GBX</t>
  </si>
  <si>
    <t>Armazem Vieira Turmalina 40° 0.7L GBX</t>
  </si>
  <si>
    <t>Armorik 15 Years 46° 0.7L GBX</t>
  </si>
  <si>
    <t>Armorik 16 Years 45.2° 0.7L GBX</t>
  </si>
  <si>
    <t>Armorik Classic 46° 0.7L GBX</t>
  </si>
  <si>
    <t>Armorik Yeun Elez 46° 0.7L GBX</t>
  </si>
  <si>
    <t>Arran Barrel Reserve 43° 0.7L GBX</t>
  </si>
  <si>
    <t>Arran Gold Cream 17° 0.7L NO GBX</t>
  </si>
  <si>
    <t>Artic Vodka (New Bottle) 37.5° 1L NO GBX</t>
  </si>
  <si>
    <t>Artic Vodka 38° 1L NO GBX</t>
  </si>
  <si>
    <t>Aruak Rum 43° 0.5L GBX</t>
  </si>
  <si>
    <t>Arvesolvet Aquavit 40° 1L NO GBX</t>
  </si>
  <si>
    <t>Arvesolvet Helt Klar Aquavit 38° 1L NO GBX</t>
  </si>
  <si>
    <t>As We Get It Islay Malt 61° 0.7L NO GBX</t>
  </si>
  <si>
    <t>Asbach Aperitif Rose 15° 0.75L NO GBX</t>
  </si>
  <si>
    <t>Asbach Cellarmaster's Collection (8 Years + 15 Years + 21 Years) 3x20 cl 40° 0.6L NO GBX</t>
  </si>
  <si>
    <t>Athru Annacoone 14 Years 48° 0.7L GBX</t>
  </si>
  <si>
    <t>Athru Knocknarea 14 Years 48° 0.7L GBX</t>
  </si>
  <si>
    <t>Au Vodka Black Grape 35.2° 0.7L NO GBX</t>
  </si>
  <si>
    <t>Au Vodka Fruit Punch 35.2° 0.7L NO GBX</t>
  </si>
  <si>
    <t>Au Vodka Green Watermelon 35.2° 0.7L NO GBX</t>
  </si>
  <si>
    <t>Auchentoshan 12 Years 40° 0.7L GBX</t>
  </si>
  <si>
    <t>Auchentoshan American Oak + GBX 40° 1L GBX</t>
  </si>
  <si>
    <t>Auchentoshan Blood Oak 46° 1L GBX</t>
  </si>
  <si>
    <t>Auchentoshan Three Wood 43° 0.7L GBX</t>
  </si>
  <si>
    <t>Australian Bitter Compagny 45° 0.25L NO GBX</t>
  </si>
  <si>
    <t>Austrian Empire Navy Cognac Cask 46.5° 0.7L GBX</t>
  </si>
  <si>
    <t>Autentico Nativo 15 Years 40° 0.7L GBX</t>
  </si>
  <si>
    <t>Autentico Nativo 20 Years 40° 0.7L GBX</t>
  </si>
  <si>
    <t>Autentico Nativo Overproof 54° 0.7L NO GBX</t>
  </si>
  <si>
    <t>Aviation Gin 42° 0.7L NO GBX</t>
  </si>
  <si>
    <t>Avion Tequila Silver 40° 0.7L NO GBX</t>
  </si>
  <si>
    <t>Avua Amburana Cachaça 40° 0.7L NO GBX</t>
  </si>
  <si>
    <t>AVVA Scottish Gin 43° 0.7L NO GBX</t>
  </si>
  <si>
    <t>Ayala Brut Nature 12.6° 0.75L NO GBX</t>
  </si>
  <si>
    <t>Ayala Rosé Majeur 12° 0.75L GBX</t>
  </si>
  <si>
    <t>Azabu Pure Malt 40° 0.7L GBX</t>
  </si>
  <si>
    <t>Bacardi Carta Blanca PET 37.5° 0.05L NO GBX</t>
  </si>
  <si>
    <t>Bacardi Limon 32° 0.7L NO GBX</t>
  </si>
  <si>
    <t>Bacardi Limon 32° 1L NO GBX</t>
  </si>
  <si>
    <t>Bache-Gabrielsen Thomas XO Prestige Réserve Edition 40° 0.5L NO GBX</t>
  </si>
  <si>
    <t>Bache-Gabrielsen Thomas XO Prestige Réserve Edition 40° 1L NO GBX</t>
  </si>
  <si>
    <t>Bache-Gabrielsen VSOP 40° 1L NO GBX</t>
  </si>
  <si>
    <t>Bacoo 11 Years 40° 0.7L NO GBX</t>
  </si>
  <si>
    <t>Bacoo 3 Years Blanco 43° 0.7L NO GBX</t>
  </si>
  <si>
    <t>Bacoo 4 Years 40° 0.7L NO GBX</t>
  </si>
  <si>
    <t>Bacoo 7 Years + Tiki Mug 40° 0.7L GBX</t>
  </si>
  <si>
    <t>Bacoo 7 Years 40° 0.7L NO GBX</t>
  </si>
  <si>
    <t>Baileys Deliciously Light 16.1° 0.7L NO GBX</t>
  </si>
  <si>
    <t>Bain's Single Grain Cape Mountain 40° 0.7L NO GBX</t>
  </si>
  <si>
    <t>Bakery Hill Double Wood 46° 0.5L GBX</t>
  </si>
  <si>
    <t>Bakery Hill Peated 46° 0.5L NO GBX</t>
  </si>
  <si>
    <t>Balbine Old Tom 41.5° 0.5L NO GBX</t>
  </si>
  <si>
    <t>Balblair 12 Years 46° 0.7L GBX</t>
  </si>
  <si>
    <t>Balblair 15 Years 46° 0.7L GBX</t>
  </si>
  <si>
    <t>Ballantine's Barrel Smooth 40° 1L NO GBX</t>
  </si>
  <si>
    <t>Ballantine's Finest 40° 0.05L NO GBX</t>
  </si>
  <si>
    <t>Ballantine's Finest 40° 3L GBX</t>
  </si>
  <si>
    <t>Ballechin 10 Years 46° 0.05L GBX</t>
  </si>
  <si>
    <t>Ballechin 10 Years 46° 0.7L GBX</t>
  </si>
  <si>
    <t>Bally 3 Years Pyramide 45° 0.7L GBX</t>
  </si>
  <si>
    <t>Bally 7 Years 45° 0.7L GBX</t>
  </si>
  <si>
    <t>Bally Ambré 45° 0.7L NO GBX</t>
  </si>
  <si>
    <t>Bally VO Pyramide 45° 0.7L GBX</t>
  </si>
  <si>
    <t>Balvenie 12 Years Double Wood + 2 glasses 40° 0.7L GBX</t>
  </si>
  <si>
    <t>Balvenie 12 Years Double Wood 40° 0.7L GBX</t>
  </si>
  <si>
    <t>Balvenie 12 Years Sweet Toast of American Oak 43° 0.7L GBX</t>
  </si>
  <si>
    <t>Balvenie 14 Years Carribean Cask + 2 glasses 43° 0.7L GBX</t>
  </si>
  <si>
    <t>Balvenie 14 Years Carribean Cask 43° 0.7L GBX</t>
  </si>
  <si>
    <t>Balvenie 16 Years Pineau Cask French Oak 47.6° 0.7L GBX</t>
  </si>
  <si>
    <t>Balvenie 21 Years The Second Red Rose 48.1° 0.7L GBX</t>
  </si>
  <si>
    <t>Balvenie The Creation of a Classic 43° 0.7L GBX</t>
  </si>
  <si>
    <t>Bandoeng 22 Pandan Liqueur 22° 0.5L NO GBX</t>
  </si>
  <si>
    <t>Bandoeng 22 Pandan Liquor 23° 0.7L NO GBX</t>
  </si>
  <si>
    <t>Bang Bang Apple Jack 40° 0.7L NO GBX</t>
  </si>
  <si>
    <t>Bang Bang Spicy Cinnamon Shot 33° 0.7L NO GBX</t>
  </si>
  <si>
    <t>Banks 5 Island 43° 0.7L NO GBX</t>
  </si>
  <si>
    <t>Banks 7 Golden Age 43° 0.7L NO GBX</t>
  </si>
  <si>
    <t>Baoruco Edicion Parque Nectar Gran Anejo 37.5° 0.7L NO GBX</t>
  </si>
  <si>
    <t>Baoruco Gran Añejo 12 Years Reserva Especial Edición Parque 37.5° 0.7L NO GBX</t>
  </si>
  <si>
    <t>Barbers Gin 40° 0.7L NO GBX</t>
  </si>
  <si>
    <t>Barcelo Blanco 37.5° 0.7L NO GBX</t>
  </si>
  <si>
    <t>Barcelo Gran Anejo 37.5° 0.7L NO GBX</t>
  </si>
  <si>
    <t>Barcelo Gran Anejo 37.5° 1L NO GBX</t>
  </si>
  <si>
    <t>Barcelo Gran Anejo Dark 37.5° 0.7L NO GBX</t>
  </si>
  <si>
    <t>Barcelo Gran Anejo Travel Exclusive 37.5° 1L GBX</t>
  </si>
  <si>
    <t>Barcelo Imperial 38° 0.7L GBX</t>
  </si>
  <si>
    <t>Barcelo Imperial Onyx 38° 0.7L GBX</t>
  </si>
  <si>
    <t>Barcelo Imperial Premium Blend 40 Years 43° 0.7L GBX</t>
  </si>
  <si>
    <t>Barcelo Imperial Rare Blends Maple Cask 40° 0.7L GBX</t>
  </si>
  <si>
    <t>Baron Otard XO 40° 0.7L GBX</t>
  </si>
  <si>
    <t>Baron Otard XO Gold 40° 1L GBX</t>
  </si>
  <si>
    <t>Barra Atlantic Gin 46° 0.7L NO GBX</t>
  </si>
  <si>
    <t>Barracuda Cay Reserve 8 Years 40° 0.7L NO GBX</t>
  </si>
  <si>
    <t>Barrum Barrels 42° 0.7L GBX</t>
  </si>
  <si>
    <t>Barrum Classic Dark 7 Years 2018 40° 0.7L GBX</t>
  </si>
  <si>
    <t>Basil Hayden's Small Batch Bourbon Collection 40° 0.7L NO GBX</t>
  </si>
  <si>
    <t>Basilico Elixirum Aperitivum 20° 1L NO GBX</t>
  </si>
  <si>
    <t>Bathtub Gin 43.3° 0.7L NO GBX</t>
  </si>
  <si>
    <t>Bathtub Gin Cask Aged Export 43.3° 0.5L NO GBX</t>
  </si>
  <si>
    <t>Bathtub Old Tom Gin 42.4° 0.5L NO GBX</t>
  </si>
  <si>
    <t>Bathtub Professor Cornelius Ampleforth's 43.3° 1.5L NO GBX</t>
  </si>
  <si>
    <t>Batida Con Rum 21° 0.7L NO GBX</t>
  </si>
  <si>
    <t>Batida de Coco 16° 0.7L NO GBX</t>
  </si>
  <si>
    <t>Batida de Coco 16° 1L NO GBX</t>
  </si>
  <si>
    <t>Bavion Gin Luminous 45° 0.5L NO GBX</t>
  </si>
  <si>
    <t>Bavion Gin Original 45° 0.5L NO GBX</t>
  </si>
  <si>
    <t>Bavion Gin Prestige 47° 0.5L NO GBX</t>
  </si>
  <si>
    <t>Bayab Burnt Small Batch 43° 0.7L NO GBX</t>
  </si>
  <si>
    <t>Bayab Burnt Small Batch Orange 43° 0.7L NO GBX</t>
  </si>
  <si>
    <t>Bayou Pink 37.5° 0.7L NO GBX</t>
  </si>
  <si>
    <t>Bayou Reserve 40° 0.7L NO GBX</t>
  </si>
  <si>
    <t>Bayou Satsuma Rum Liqueur 30° 1L NO GBX</t>
  </si>
  <si>
    <t>Bayou Select + GBX 40° 0.7L NO GBX</t>
  </si>
  <si>
    <t>Bayou Silver 40° 0.7L NO GBX</t>
  </si>
  <si>
    <t>Bayou Silver 40° 1L NO GBX</t>
  </si>
  <si>
    <t>Bayou Single Barrel 40° 0.7L NO GBX</t>
  </si>
  <si>
    <t>Bayswater Gin 43° 0.7L NO GBX</t>
  </si>
  <si>
    <t>BC Reserve Collection Caribbean Dark Rum 8 Years 40° 0.7L NO GBX</t>
  </si>
  <si>
    <t>BCN Gin 40° 0.7L NO GBX</t>
  </si>
  <si>
    <t>Beach House Gold Spiced 40° 1L NO GBX</t>
  </si>
  <si>
    <t>Beaulieu Rhum Arrangé Epices 35° 0.7L NO GBX</t>
  </si>
  <si>
    <t>Beaulieu Rhum Arrangé Vanille 35° 0.7L NO GBX</t>
  </si>
  <si>
    <t>Beaulieu Rhum Blanc 37.5° 0.7L NO GBX</t>
  </si>
  <si>
    <t>Beaulieu Rhum Brun 37.5° 0.7L NO GBX</t>
  </si>
  <si>
    <t>Beefeater 24 Dry Gin 45° 0.7L NO GBX</t>
  </si>
  <si>
    <t>Beefeater Pink 37.5° 0.7L NO GBX</t>
  </si>
  <si>
    <t>Beinn An Tuirc Kintyre Gin 43° 0.7L NO GBX</t>
  </si>
  <si>
    <t>Beinn Dubh Flying Scotsman 43° 0.7L GBX</t>
  </si>
  <si>
    <t>Beinn Dubh Thunder in the Glens Anniversary 43° 0.7L NO GBX</t>
  </si>
  <si>
    <t>Belgin Fresh Hop 40° 0.5L NO GBX</t>
  </si>
  <si>
    <t>Belgin St Cruyt 43° 0.5L NO GBX</t>
  </si>
  <si>
    <t>Belgin Ultra 13 41.4° 0.5L NO GBX</t>
  </si>
  <si>
    <t>Bellamy's Reserve Rum Guadeloupe Cask Finish 40° 0.7L NO GBX</t>
  </si>
  <si>
    <t>Bellamy'S Reserve Rum Guyana Cask Finish 40° 0.7L NO GBX</t>
  </si>
  <si>
    <t>Bellamy's Reserve Rye Cask Finished Rum 45° 0.7L NO GBX</t>
  </si>
  <si>
    <t>Bellevoye Black 43° 0.7L GBX</t>
  </si>
  <si>
    <t>Bellevoye Blue Triple Malt 40° 0.7L GBX</t>
  </si>
  <si>
    <t>Bellevoye Green Calvados Finished 43° 0.7L GBX</t>
  </si>
  <si>
    <t>Bellevoye Red 43° 0.7L GBX</t>
  </si>
  <si>
    <t>Bellevoye White 40° 0.7L GBX</t>
  </si>
  <si>
    <t>Bell's 40° 0.05L NO GBX</t>
  </si>
  <si>
    <t>Bell's 40° 1L NO GBX</t>
  </si>
  <si>
    <t>Belmont Estate White Coconut Rhum 30° 0.7L NO GBX</t>
  </si>
  <si>
    <t>Belsazar Dry 19° 0.75L NO GBX</t>
  </si>
  <si>
    <t>Belsazar Red 18° 0.75L NO GBX</t>
  </si>
  <si>
    <t>Belsazar White 18° 0.75L NO GBX</t>
  </si>
  <si>
    <t>Beluga Hunting Berry 38° 0.5L NO GBX</t>
  </si>
  <si>
    <t>Beluga Hunting Herbal 40° 0.5L NO GBX</t>
  </si>
  <si>
    <t>Beluga Hunting Herbal 40° 0.7L NO GBX</t>
  </si>
  <si>
    <t>Beluga Noble Russian Vodka Summer Edition  (imported in the EU before 10/07/2022) 40° 0.7L NO GBX</t>
  </si>
  <si>
    <t>Beluga Noble Vodka 40° 0.7L NO GBX</t>
  </si>
  <si>
    <t>Belvedere 40° 1.75L NO GBX</t>
  </si>
  <si>
    <t>Belvedere 40° 1L NO GBX</t>
  </si>
  <si>
    <t>Belvedere Bartezek 40° 0.7L NO GBX</t>
  </si>
  <si>
    <t>Belvedere Heritage 40° 1L NO GBX</t>
  </si>
  <si>
    <t>Belvedere Intense 50° 1L NO GBX</t>
  </si>
  <si>
    <t>Ben Nevis 10 Years 46° 0.7L GBX</t>
  </si>
  <si>
    <t>Bénédictine D.O.M. 40° 0.7L NO GBX</t>
  </si>
  <si>
    <t>Bénédictine D.O.M. 40° 1L NO GBX</t>
  </si>
  <si>
    <t>Benriach 10 Years + 1 glass 43° 0.7L GBX</t>
  </si>
  <si>
    <t>Benriach 10 Years Smoky 46° 0.7L GBX</t>
  </si>
  <si>
    <t>Benriach 10 Years The Original Ten (new bottle) 43° 0.7L GBX</t>
  </si>
  <si>
    <t>BenRiach 10 Years Triple Distilled 43° 1L GBX</t>
  </si>
  <si>
    <t>Benriach 12 Years The Twelve (new bottle) 46° 0.7L GBX</t>
  </si>
  <si>
    <t>Benriach 21 Years (Edition 2020) 46° 0.7L GBX</t>
  </si>
  <si>
    <t>Benriach 25 Years (Edition 2020) 46° 0.7L GBX</t>
  </si>
  <si>
    <t>Benriach 27 Years 1994 Oloroso Sherry Cask 53° 0.7L GBX</t>
  </si>
  <si>
    <t>Benriach 30 Years (Edition 2020) 46° 0.7L GBX</t>
  </si>
  <si>
    <t>Benriach 30 Years Authenticus Peated Malt 46° 0.7L GBX</t>
  </si>
  <si>
    <t>Benriach Batch N°2 Malting Season 2nd Edition 48.9° 0.7L GBX</t>
  </si>
  <si>
    <t>Benriach Classic Quarter Casks 46° 0.7L GBX</t>
  </si>
  <si>
    <t>Benriach Peated Quarter Casks 46° 0.7L GBX</t>
  </si>
  <si>
    <t>Benriach Quarter Cask Classic 46° 1L GBX</t>
  </si>
  <si>
    <t>Benriach Smoke Season 52.8° 0.7L GBX</t>
  </si>
  <si>
    <t>Benriach Smoky Quarter Cask 46° 1L GBX</t>
  </si>
  <si>
    <t>Benrinnes 15 Years (Flora &amp; Fauna) 43° 0.7L NO GBX</t>
  </si>
  <si>
    <t>Benromach 10 Years (New bottle) 43° 0.7L GBX</t>
  </si>
  <si>
    <t>Benromach 15 Years 43° 0.7L GBX</t>
  </si>
  <si>
    <t>Benromach Organic 2013 46° 0.7L GBX</t>
  </si>
  <si>
    <t>Benromach Peat Smoke 2009 Bottled 2020 46° 0.7L GBX</t>
  </si>
  <si>
    <t>Benromach Peat Smoke 2010 Bottled 2021 46° 0.7L GBX</t>
  </si>
  <si>
    <t>BER Dry Gin 43° 0.5L NO GBX</t>
  </si>
  <si>
    <t>Berentzen Apfelkorn 18° 1L NO GBX</t>
  </si>
  <si>
    <t>Berentzen Caramel Cream 17° 0.7L NO GBX</t>
  </si>
  <si>
    <t>Berentzen Passionfruit Cream 15° 0.7L NO GBX</t>
  </si>
  <si>
    <t>Berentzen Rhabarber - Erdbeere 15° 0.7L NO GBX</t>
  </si>
  <si>
    <t>Berentzen Wildkirsche 16° 0.7L NO GBX</t>
  </si>
  <si>
    <t>Berkeley Square Gin Limited Release 46° 0.7L NO GBX</t>
  </si>
  <si>
    <t>Berliner Brandstifter Aged Gin 50.3° 0.7L NO GBX</t>
  </si>
  <si>
    <t>Berliner Brandstifter Wheat Grain Spirit 38° 0.7L NO GBX</t>
  </si>
  <si>
    <t>Bermudez Don Armando 8 Years Envejecido 37.5° 0.7L NO GBX</t>
  </si>
  <si>
    <t>Bermudez Don Armando 8 Years Envejecido 38° 0.7L NO GBX</t>
  </si>
  <si>
    <t>Bermudez Ron Añejo Selecto Ron Dominicano 37.5° 0.7L NO GBX</t>
  </si>
  <si>
    <t>Bernard Massard Brut 12° 0.75L NO GBX</t>
  </si>
  <si>
    <t>Bernard Massard demi-sec 12° 0.75L NO GBX</t>
  </si>
  <si>
    <t>Berta Grappa Monte Acuto 42° 0.7L GBX</t>
  </si>
  <si>
    <t>Berta Grappa Oltre il Dilidia 43° 0.7L GBX</t>
  </si>
  <si>
    <t>Berta Grappa Oltre il Vallo 43° 0.7L GBX</t>
  </si>
  <si>
    <t>Berta Primagioia 43° 0.7L GBX</t>
  </si>
  <si>
    <t>Berto Gin Distilled Dry Gin 43° 0.7L NO GBX</t>
  </si>
  <si>
    <t>Beverbach Whiskey &amp; Coffee Liqueur 30° 0.7L NO GBX</t>
  </si>
  <si>
    <t>Bib &amp; Tucker Small Batch 46° 0.7L NO GBX</t>
  </si>
  <si>
    <t>Bielle Agricole Vieux 2017 42° 0.5L GBX</t>
  </si>
  <si>
    <t>Bielle Ambre 50° 0.5L NO GBX</t>
  </si>
  <si>
    <t>Bielle Canne Grise 59° 0.5L NO GBX</t>
  </si>
  <si>
    <t>Bielle Liqueur Chocolat 24° 0.5L NO GBX</t>
  </si>
  <si>
    <t>Bielle Vieux Agricole 3 Years 41° 0.7L NO GBX</t>
  </si>
  <si>
    <t>Bielle Vieux Agricole Millésime 10 Years 2011/2021 45° 0.7L GBX</t>
  </si>
  <si>
    <t>Big Gino Italian Gin 40° 1L NO GBX</t>
  </si>
  <si>
    <t>Big Peat 12 Years 46° 0.7L GBX</t>
  </si>
  <si>
    <t>Big Peat 27 Years 48.3° 0.7L GBX</t>
  </si>
  <si>
    <t>Big Peat 46° 0.05L NO GBX</t>
  </si>
  <si>
    <t>Big Peat 46° 0.2L GBX</t>
  </si>
  <si>
    <t>Big Peat 46° 0.7L NO GBX</t>
  </si>
  <si>
    <t>Big Peat 46° 0.7L GBX</t>
  </si>
  <si>
    <t>Big Peat Christmas Edition 2021 52.8° 0.7L GBX</t>
  </si>
  <si>
    <t>Big Peat Small Batch 48° 1L GBX</t>
  </si>
  <si>
    <t>Bitter Truth Bogarts Bitters 42.1° 0.35L GBX</t>
  </si>
  <si>
    <t>Bitter Truth Cocktail Bitters Traveler's Set 5 x 2 cl 38.2° 0.1L GBX</t>
  </si>
  <si>
    <t>Bitter Truth Drops &amp; Dashes Roots Bitter 42° 0.1L GBX</t>
  </si>
  <si>
    <t>Bitter Truth Elixier 30° 0.5L NO GBX</t>
  </si>
  <si>
    <t>Bitter Truth Jerry Thomas 30° 0.2L NO GBX</t>
  </si>
  <si>
    <t>Bitter Truth Navy Pink Gin 40° 0.7L NO GBX</t>
  </si>
  <si>
    <t>Bitter Truth Old Time Aromatic Bitters 39° 0.2L NO GBX</t>
  </si>
  <si>
    <t>Bitter Truth Spiced Chocolate 44° 0.2L NO GBX</t>
  </si>
  <si>
    <t>Black &amp; White 40° 0.7L NO GBX</t>
  </si>
  <si>
    <t>Black &amp; White 40° 1L NO GBX</t>
  </si>
  <si>
    <t>Black Bottle 10 Years 40° 0.7L GBX</t>
  </si>
  <si>
    <t>Black Bottle 40° 0.7L NO GBX</t>
  </si>
  <si>
    <t>Black Bottle Double Cask 46.3° 0.7L NO GBX</t>
  </si>
  <si>
    <t>Black Bottle Island Smoke 46.3° 0.7L NO GBX</t>
  </si>
  <si>
    <t>Black Bull Kyloe 50° 0.7L NO GBX</t>
  </si>
  <si>
    <t>Black Bull Peated 50° 0.7L NO GBX</t>
  </si>
  <si>
    <t>Black Cow Pure Milk Vodka 40° 0.7L NO GBX</t>
  </si>
  <si>
    <t>Black Forest Dry Gin 47° 0.7L NO GBX</t>
  </si>
  <si>
    <t>Black Forest Single Malt 43° 0.7L GBX</t>
  </si>
  <si>
    <t>Black Irish Whiskey with Stout 40° 0.7L NO GBX</t>
  </si>
  <si>
    <t>Black Moth Truffle Vodka 40° 0.7L NO GBX</t>
  </si>
  <si>
    <t>Black Velvet 40° 0.7L NO GBX</t>
  </si>
  <si>
    <t>Black Velvet Reserve 8 Years 40° 1L NO GBX</t>
  </si>
  <si>
    <t>Blackwell 007 Bond 40° 0.7L NO GBX</t>
  </si>
  <si>
    <t>Blackwood Vintage 2017 Gin 40° 0.7L NO GBX</t>
  </si>
  <si>
    <t>Blackwood's Vintage Dry Gin 2012 60° 0.7L NO GBX</t>
  </si>
  <si>
    <t>Blackwood's Vintage Dry Gin 2017 60° 0.7L NO GBX</t>
  </si>
  <si>
    <t>Bladnoch New Make 63.5° 0.5L NO GBX</t>
  </si>
  <si>
    <t>Bladnoch Pure Scot Blended 40° 0.7L NO GBX</t>
  </si>
  <si>
    <t>Bladnoch Vinaya 46.7° 0.7L GBX</t>
  </si>
  <si>
    <t>Blairmhor 8 Years 40° 0.7L GBX</t>
  </si>
  <si>
    <t>Blended Whisky Dunstone 40° 1L NO GBX</t>
  </si>
  <si>
    <t>Bleu D'Argent Gin 40° 0.7L NO GBX</t>
  </si>
  <si>
    <t>Blind Tiger Imperial Secrets 45° 0.5L NO GBX</t>
  </si>
  <si>
    <t>Blind Tiger Piper Cubeba 47° 0.5L NO GBX</t>
  </si>
  <si>
    <t>Bloom Gin + Glass 40° 0.7L NO GBX</t>
  </si>
  <si>
    <t>Bloom Gin 40° 0.7L NO GBX</t>
  </si>
  <si>
    <t>Bloom Jasmine &amp; Rose + Glass 40° 0.7L GBX</t>
  </si>
  <si>
    <t>Bloom Jasmine &amp; Rose 40° 0.7L NO GBX</t>
  </si>
  <si>
    <t>Bloom Strawerry Cup 25° 0.7L NO GBX</t>
  </si>
  <si>
    <t>Blue Hanger 11th Release 45.6° 0.7L NO GBX</t>
  </si>
  <si>
    <t>Blue Velvet Gin 40° 0.7L NO GBX</t>
  </si>
  <si>
    <t>Bluecoat Elderflower 47° 0.7L NO GBX</t>
  </si>
  <si>
    <t>Boar Royal 43° 0.5L NO GBX</t>
  </si>
  <si>
    <t>Bobby's Gin 42° 0.7L NO GBX</t>
  </si>
  <si>
    <t>Bocatheva Nation Anniversary Edition Barbados 12 Years 45° 0.7L NO GBX</t>
  </si>
  <si>
    <t>Bocatheva Nation Anniversary Edition Barbados 12 Years 45° 0.7L GBX</t>
  </si>
  <si>
    <t>Bocatheva Rum Barbados &amp; Jamaica 45° 0.7L NO GBX</t>
  </si>
  <si>
    <t>Boë Violet 41.5° 0.7L NO GBX</t>
  </si>
  <si>
    <t>Bokma Jonge 35° 0.7L NO GBX</t>
  </si>
  <si>
    <t>Bologne Le Distillat 75.5° 0.7L GBX</t>
  </si>
  <si>
    <t>Bologne Rhum Black Cane + GBX 50° 0.7L GBX</t>
  </si>
  <si>
    <t>Bologne XO 42° 0.7L GBX</t>
  </si>
  <si>
    <t>Bols Amaretto 24° 0.7L NO GBX</t>
  </si>
  <si>
    <t>Bols Bananes 17° 0.7L NO GBX</t>
  </si>
  <si>
    <t>Bols Cacao Brown 24° 0.7L NO GBX</t>
  </si>
  <si>
    <t>Bols Coconut 17° 0.7L NO GBX</t>
  </si>
  <si>
    <t>Bols Elder Flower 17° 0.7L NO GBX</t>
  </si>
  <si>
    <t>Bols Espresso Martini 14.9° 0.7L NO GBX</t>
  </si>
  <si>
    <t>Bols Genever 21 38° 0.7L NO GBX</t>
  </si>
  <si>
    <t>Bols Green Banana 17° 0.7L NO GBX</t>
  </si>
  <si>
    <t>Bols Jonge 35° 1L NO GBX</t>
  </si>
  <si>
    <t>Bols Kirsch 38° 0.7L NO GBX</t>
  </si>
  <si>
    <t>Bols Mango 17° 0.7L NO GBX</t>
  </si>
  <si>
    <t>Bols Maraschino 24° 0.7L NO GBX</t>
  </si>
  <si>
    <t>Bols Margarita Azul 14.9° 0.7L NO GBX</t>
  </si>
  <si>
    <t>Bols Melon 17° 0.7L NO GBX</t>
  </si>
  <si>
    <t>Bols Parfait Amour 24° 0.7L NO GBX</t>
  </si>
  <si>
    <t>Bols Peppermint Green 24° 0.7L NO GBX</t>
  </si>
  <si>
    <t>Bols Pornstar Martini 14.9° 0.7L NO GBX</t>
  </si>
  <si>
    <t>Bols Raspberry 17° 0.7L NO GBX</t>
  </si>
  <si>
    <t>Bols Sour Appel 17° 0.7L NO GBX</t>
  </si>
  <si>
    <t>Bols Vodka 37.5° 1L NO GBX</t>
  </si>
  <si>
    <t>Bols Yoghurt 15° 0.7L NO GBX</t>
  </si>
  <si>
    <t>Bombay Bramble 43° 1L NO GBX</t>
  </si>
  <si>
    <t>Bombay Dry Gin 37.5° 1L NO GBX</t>
  </si>
  <si>
    <t>Bombay Sapphire Premier Cru 47° 0.7L NO GBX</t>
  </si>
  <si>
    <t>Bonanto Aperitivo 22° 0.75L NO GBX</t>
  </si>
  <si>
    <t>Bonpland Rum Dominican Republic 16 Years 45° 0.5L GBX</t>
  </si>
  <si>
    <t>Bonpland Rum Forte Jamaica Overproof 55° 0.7L NO GBX</t>
  </si>
  <si>
    <t>Bonpland Rum Guatemala 11 Years Old 45° 0.5L GBX</t>
  </si>
  <si>
    <t>Bonpland Rum Nicaragua 18 Years 45° 0.5L GBX</t>
  </si>
  <si>
    <t>Bonpland Rum Rouge VSOP 40° 0.5L NO GBX</t>
  </si>
  <si>
    <t>Bonpland Rum Trinidad 16 Years 45° 0.5L GBX</t>
  </si>
  <si>
    <t>Bonpland Suave Falernum Spiced Rum 18° 0.5L NO GBX</t>
  </si>
  <si>
    <t>Boomsma Dry Gin 45° 0.7L NO GBX</t>
  </si>
  <si>
    <t>Bootlegger 47° 0.7L NO GBX</t>
  </si>
  <si>
    <t>Borghetti Espresso 25° 0.7L NO GBX</t>
  </si>
  <si>
    <t>Borgoe 82 38° 0.7L NO GBX</t>
  </si>
  <si>
    <t>Borgoe Extra 2000 40° 0.7L NO GBX</t>
  </si>
  <si>
    <t>Borgoe Gold 38° 0.7L NO GBX</t>
  </si>
  <si>
    <t>Botafogo Dark Rum Caribbean 40° 0.7L NO GBX</t>
  </si>
  <si>
    <t>Botran Cobre 45° 0.7L GBX</t>
  </si>
  <si>
    <t>Botran Ron Reserva Blanca 40° 0.7L NO GBX</t>
  </si>
  <si>
    <t>Bottega Bacur 40° 0.7L NO GBX</t>
  </si>
  <si>
    <t>Bottega Bacûr Gin 40° 1L NO GBX</t>
  </si>
  <si>
    <t>Bottega Prosecco Gold 11° 0.75L GBX</t>
  </si>
  <si>
    <t>Bottega Prosecco Rose Gold 11° 0.75L NO GBX</t>
  </si>
  <si>
    <t>Bottega Raspberry Cream Liqueur with Grappa 15° 0.5L NO GBX</t>
  </si>
  <si>
    <t>Boulard Grand Solage 40° 0.7L NO GBX</t>
  </si>
  <si>
    <t>Boulard Grand Solage 40° 1L NO GBX</t>
  </si>
  <si>
    <t>Boulard VSOP 40° 0.7L NO GBX</t>
  </si>
  <si>
    <t>Boulard VSOP Wheat Cask Finish 44° 0.7L NO GBX</t>
  </si>
  <si>
    <t>Boulard XO 40° 0.7L GBX</t>
  </si>
  <si>
    <t>Bounty Coconut 25° 0.7L NO GBX</t>
  </si>
  <si>
    <t>Bounty Dark 43° 0.7L NO GBX</t>
  </si>
  <si>
    <t>Bounty Gold 40° 0.7L NO GBX</t>
  </si>
  <si>
    <t>Bounty Spiced 40° 0.7L NO GBX</t>
  </si>
  <si>
    <t>Bounty White 40° 0.7L NO GBX</t>
  </si>
  <si>
    <t>Bowmore 10 Years Dark &amp; Intense 40° 1L GBX</t>
  </si>
  <si>
    <t>Bowmore 12 Years + GBX 40° 0.7L GBX</t>
  </si>
  <si>
    <t>Bowmore 15 Years 43° 0.7L GBX</t>
  </si>
  <si>
    <t>Bowmore 15 Years Golden &amp; Elegant 43° 1L GBX</t>
  </si>
  <si>
    <t>Bowmore 18 Years Deep &amp; Complex 43° 0.7L GBX</t>
  </si>
  <si>
    <t>Bowmore Legend 40° 0.7L GBX</t>
  </si>
  <si>
    <t>Bozal Pechuga Mezcal 45.5° 0.7L NO GBX</t>
  </si>
  <si>
    <t>Braes of Glenlivet 25 Years 48° 0.7L GBX</t>
  </si>
  <si>
    <t>Braes of Glenlivet 27 Years 48° 0.7L GBX</t>
  </si>
  <si>
    <t>Braes of Glenlivet 30 Years 53° 0.7L GBX</t>
  </si>
  <si>
    <t>Brandy Le Brun VSOP 36° 0.7L NO GBX</t>
  </si>
  <si>
    <t>Brecon Botanicals Gin 43° 0.7L NO GBX</t>
  </si>
  <si>
    <t>Brecon Five Premium Vodka 43° 0.7L NO GBX</t>
  </si>
  <si>
    <t>Brecon Limited Special Edition Gin + copa glass 43° 0.7L GBX</t>
  </si>
  <si>
    <t>Brecon Rhubarb &amp; Cranberry Gin 37.5° 0.7L NO GBX</t>
  </si>
  <si>
    <t>Brecon Rose Petal Gin 37.5° 0.7L NO GBX</t>
  </si>
  <si>
    <t>Breiz Ile - Les Arrangés du Rhum Gingembre Menthe 28° 0.7L NO GBX</t>
  </si>
  <si>
    <t>Breiz Ile - Tradition Ananas Citron 23° 0.7L NO GBX</t>
  </si>
  <si>
    <t>Brenne French Single Malt Estate Cask 40° 0.7L NO GBX</t>
  </si>
  <si>
    <t>Brick Gin 40° 1L NO GBX</t>
  </si>
  <si>
    <t>Brockmans Intensly Smooth Premium Gin 40° 1L NO GBX</t>
  </si>
  <si>
    <t>Broken Bones Ljubljana Dragon 45° 0.5L GBX</t>
  </si>
  <si>
    <t>Broken Bones London Dry 45° 0.5L GBX</t>
  </si>
  <si>
    <t>Broken Bones Navy Strength 57° 0.5L GBX</t>
  </si>
  <si>
    <t>Broker's Pink Gin 40° 0.7L NO GBX</t>
  </si>
  <si>
    <t>Bruadar Scottish Liqueur 22° 0.7L NO GBX</t>
  </si>
  <si>
    <t>Brugal 1888 Gran Reserva + GBX 40° 0.7L GBX</t>
  </si>
  <si>
    <t>Brugal Blanco Supremo 40° 1L NO GBX</t>
  </si>
  <si>
    <t>Brugal Extra Viejo 38° 0.7L NO GBX</t>
  </si>
  <si>
    <t>Bruichladdich Bere Barley 2012 50° 0.7L GBX</t>
  </si>
  <si>
    <t>Bruichladdich Islay Barley 2013 50° 0.7L GBX</t>
  </si>
  <si>
    <t>Bruichladdich Port Charlotte 10 Years Scottish Barley 50° 0.7L NO GBX</t>
  </si>
  <si>
    <t>Bruichladdich Port Charlotte Islay Barley 2013 50° 0.7L GBX</t>
  </si>
  <si>
    <t>Bruichladdich Port Charlotte PAC 01 2011 56.1° 0.7L GBX</t>
  </si>
  <si>
    <t>Bruichladdich Port Charlotte SC 01 55.2° 0.7L GBX</t>
  </si>
  <si>
    <t>Bruichladdich Scottish Barley The Classic Laddie 50° 0.7L GBX</t>
  </si>
  <si>
    <t>Bruichladdich Scottish Barley The Classic Laddie 50° 0.7L NO GBX</t>
  </si>
  <si>
    <t>Bruichladdich The Organic 2011 50° 0.7L GBX</t>
  </si>
  <si>
    <t>Brumbear Rhum Disillerie Rubbens 38° 0.7L NO GBX</t>
  </si>
  <si>
    <t>Buffalo Trace 40° 0.7L NO GBX</t>
  </si>
  <si>
    <t>Buffalo Trace 45° 1L NO GBX</t>
  </si>
  <si>
    <t>Bulldog Gin *** 40° 1L NO GBX</t>
  </si>
  <si>
    <t>Bulldog Gin + Black Copa Glass 40° 0.7L GBX</t>
  </si>
  <si>
    <t>Bulldog Gin 40° 0.7L NO GBX</t>
  </si>
  <si>
    <t>Bulleit 10 Years 45.6° 0.7L NO GBX</t>
  </si>
  <si>
    <t>Bulleit 45° 0.7L NO GBX</t>
  </si>
  <si>
    <t>Bumbu Cream 15° 0.7L NO GBX</t>
  </si>
  <si>
    <t>Bunnahabhain 12 Years 46.3° 0.05L NO GBX</t>
  </si>
  <si>
    <t>Bunnahabhain 1998 Calvados Cask 49.7° 0.7L GBX</t>
  </si>
  <si>
    <t>Bunnahabhain 1998 Manzanilla Cask 52.3° 0.7L GBX</t>
  </si>
  <si>
    <t>Bunnahabhain 40 Years 41.9° 0.7L GBX</t>
  </si>
  <si>
    <t>Bunnahabhain Canasta Cask Matured 51.2° 0.7L GBX</t>
  </si>
  <si>
    <t>Bunnahabhain Eirigh Na Greine 46.3° 1L GBX</t>
  </si>
  <si>
    <t>Bunnahabhain Stiùireadair 46.3° 0.7L GBX</t>
  </si>
  <si>
    <t>Bunnahabhain Toiteach A Dha 46.3° 0.7L GBX</t>
  </si>
  <si>
    <t>Bunratty Potcheen 40° 0.7L NO GBX</t>
  </si>
  <si>
    <t>Burleighs London Dry Gin 40° 0.7L NO GBX</t>
  </si>
  <si>
    <t>Burleighs London Dry Gin Pink Edition 40° 0.7L NO GBX</t>
  </si>
  <si>
    <t>Bushmills 10 Years Sherry Cask 46° 1L GBX</t>
  </si>
  <si>
    <t>Bushmills 11 Years Cognac Cask 47° 0.7L GBX</t>
  </si>
  <si>
    <t>Bushmills 16 Years 40° 0.7L GBX</t>
  </si>
  <si>
    <t>Bushmills 2008 Jupille Cask 55.1° 0.7L GBX</t>
  </si>
  <si>
    <t>Bushmills American Oak Cask Finish 40° 0.7L NO GBX</t>
  </si>
  <si>
    <t>Bushmills Black Bush 40° 0.7L NO GBX</t>
  </si>
  <si>
    <t>Bushmills Black Bush 40° 1L GBX</t>
  </si>
  <si>
    <t>Bushmills Black Bush 40° 1L NO GBX</t>
  </si>
  <si>
    <t>Bushmills Caribbean Rum Cask 40° 0.7L NO GBX</t>
  </si>
  <si>
    <t>Bushmills Causeway Collection 2012 Pomerol Cask 54.2° 0.7L GBX</t>
  </si>
  <si>
    <t>Bushmills Original 40° 0.7L NO GBX</t>
  </si>
  <si>
    <t>Bushmills Steamship Port Cask 40° 0.7L GBX</t>
  </si>
  <si>
    <t>Bushmills Steamship Rum Cask 40° 0.7L GBX</t>
  </si>
  <si>
    <t>Busnel Calvados My Spirits Corner 40° 0.2L NO GBX</t>
  </si>
  <si>
    <t>Busnel Calvados Pays d'Auge Vieux Double Distillation 40° 0.5L NO GBX</t>
  </si>
  <si>
    <t>Busnel Fine Calvados Pays d'Auge 40° 0.7L NO GBX</t>
  </si>
  <si>
    <t>Busnel Pommeau de Normandie 17° 0.7L NO GBX</t>
  </si>
  <si>
    <t>Busnel VSOP Calvados Pays d' Auge 40° 0.7L NO GBX</t>
  </si>
  <si>
    <t>Buss 509  Belgian Apple 40° 0.5L NO GBX</t>
  </si>
  <si>
    <t>Buss 509  Elderflower 40° 0.5L NO GBX</t>
  </si>
  <si>
    <t>Buss 509  Midi Cut 45° 0.7L NO GBX</t>
  </si>
  <si>
    <t>Buss 509  Pink Grapefruit Gin 40° 0.5L NO GBX</t>
  </si>
  <si>
    <t>Buss 509  Pink Grapefruit Gin 40° 0.7L NO GBX</t>
  </si>
  <si>
    <t>Buss 509  Raspberry Gin 37.5° 0.5L NO GBX</t>
  </si>
  <si>
    <t>Buss 509  Rebel Cut 47° 0.7L NO GBX</t>
  </si>
  <si>
    <t>Buss N° One Platinum Vodka 40° 0.7L NO GBX</t>
  </si>
  <si>
    <t>Buss N° One Red Platinum Vodka 37.5° 0.7L NO GBX</t>
  </si>
  <si>
    <t>By Necker Bleu Coco 21° 0.7L NO GBX</t>
  </si>
  <si>
    <t>Byrrh 17° 1L NO GBX</t>
  </si>
  <si>
    <t>Cachaça 51 40° 0.7L NO GBX</t>
  </si>
  <si>
    <t>Cachaça 51 40° 1L NO GBX</t>
  </si>
  <si>
    <t>Cachaça Jacinto 40° 1L NO GBX</t>
  </si>
  <si>
    <t>Cachaça Leblon 40° 0.7L NO GBX</t>
  </si>
  <si>
    <t>Cachaça Pitu 38° 0.7L NO GBX</t>
  </si>
  <si>
    <t>Cachaça Santo Grau Coronel Chaves 40° 1L GBX</t>
  </si>
  <si>
    <t>Cadenheads Classic Gin 50° 0.7L GBX</t>
  </si>
  <si>
    <t>Cadenhead's Classic Rum 50° 0.7L GBX</t>
  </si>
  <si>
    <t>Café Oriental 21.5° 0.5L NO GBX</t>
  </si>
  <si>
    <t>Calle 23 Blanco 40° 0.7L NO GBX</t>
  </si>
  <si>
    <t>Calle 23 Reposado 40° 0.7L NO GBX</t>
  </si>
  <si>
    <t>Calvados Père Preaux 40° 0.7L NO GBX</t>
  </si>
  <si>
    <t>Calvet Aperitif 17° 0.75L NO GBX</t>
  </si>
  <si>
    <t>Cambridge Dry Gin 42° 0.7L NO GBX</t>
  </si>
  <si>
    <t>Cambridge Japanese Gin 42° 0.7L NO GBX</t>
  </si>
  <si>
    <t>Campari Bitter *** 25° 1L NO GBX</t>
  </si>
  <si>
    <t>Camus Ile de Ré Fine Island + GBX 40° 0.7L GBX</t>
  </si>
  <si>
    <t>Camus Special Dry Borderies (PET) 40° 0.5L GBX</t>
  </si>
  <si>
    <t>Camus VS Intensity 40° 1L NO GBX</t>
  </si>
  <si>
    <t>Camus VSOP Intensely Aromatic 40° 0.7L GBX</t>
  </si>
  <si>
    <t>Camus XO Borderies 40° 0.7L GBX</t>
  </si>
  <si>
    <t>Camus XO Intensely Aromatic 40° 0.7L GBX</t>
  </si>
  <si>
    <t>Camus XO Prestige 40° 0.7L GBX</t>
  </si>
  <si>
    <t>Canadian Club 40° 0.7L NO GBX</t>
  </si>
  <si>
    <t>Canard Duchêne 1er Cru 12° 0.75L NO GBX</t>
  </si>
  <si>
    <t>Canard Duchêne Brut 12° 0.75L NO GBX</t>
  </si>
  <si>
    <t>Canard Duchêne Brut Bio 12° 0.75L NO GBX</t>
  </si>
  <si>
    <t>Canard Duchêne Brut Charles VII 12° 0.75L NO GBX</t>
  </si>
  <si>
    <t>Canard Duchêne Brut Réserve 12° 0.75L NO GBX</t>
  </si>
  <si>
    <t>Canard Duchêne Demi-Sec 12° 0.75L NO GBX</t>
  </si>
  <si>
    <t>Canard Duchêne Rosé 12° 0.75L NO GBX</t>
  </si>
  <si>
    <t>Candolini Grappa Bianca 40° 0.7L NO GBX</t>
  </si>
  <si>
    <t>Cane Island Barbados 40° 0.7L NO GBX</t>
  </si>
  <si>
    <t>Cane Island Five Icon Blend 44° 0.7L GBX</t>
  </si>
  <si>
    <t>Cane Island Jamaica 40° 0.7L NO GBX</t>
  </si>
  <si>
    <t>Cane Island Single Estate Australia 4 Years 43° 0.7L NO GBX</t>
  </si>
  <si>
    <t>Cane Island Single Estate Barbados 8 Years 43° 0.7L NO GBX</t>
  </si>
  <si>
    <t>Cane Island Thailand Single Estate 5 Years 40° 0.7L NO GBX</t>
  </si>
  <si>
    <t>Cane Island Trinidad Single Estate Rum 8 Years 43° 0.7L NO GBX</t>
  </si>
  <si>
    <t>Canero 12 Cream Sherry Finish 40° 0.7L GBX</t>
  </si>
  <si>
    <t>Cañero 12 Solera Dominicano Malt Whisky Cask Finish 43° 0.7L GBX</t>
  </si>
  <si>
    <t>Canero 12 Years Ron Dominicano Reserva Especial + GBX 40° 0.7L GBX</t>
  </si>
  <si>
    <t>Canero Essential 12 Years Cognac Finish 43° 0.7L NO GBX</t>
  </si>
  <si>
    <t>Canero Essential 12 Years Malt Whisky Finish + GBX 43° 0.7L GBX</t>
  </si>
  <si>
    <t>Canero Ron Sauterne Finish + GBX 41° 0.7L GBX</t>
  </si>
  <si>
    <t>Cantarelle Gin De Provence Exclusive 43° 0.7L NO GBX</t>
  </si>
  <si>
    <t>Cantares Pasel de Nata 15° 0.7L NO GBX</t>
  </si>
  <si>
    <t>Canuto Rhum 7 Years 40° 0.7L NO GBX</t>
  </si>
  <si>
    <t>Caol Ila 18 Years 43° 0.7L GBX</t>
  </si>
  <si>
    <t>Caol Ila 25 Years 43° 0.7L GBX</t>
  </si>
  <si>
    <t>Caol Ila Distiller's Edition 43° 0.7L GBX</t>
  </si>
  <si>
    <t>Caol Ila Distillers Edition Moscatel Finish 43° 0.7L GBX</t>
  </si>
  <si>
    <t>Caol Ila Moch 43° 0.7L GBX</t>
  </si>
  <si>
    <t>Caorunn Gin 41.8° 0.7L NO GBX</t>
  </si>
  <si>
    <t>Cape Fynbos Gin 45° 0.5L GBX</t>
  </si>
  <si>
    <t>Cape Fynbos Gin Citrus Edition 43° 0.5L GBX</t>
  </si>
  <si>
    <t>Caperdonich Peated 18 Years 48° 0.7L GBX</t>
  </si>
  <si>
    <t>Caperdonich Peated 21 Years 48° 0.7L GBX</t>
  </si>
  <si>
    <t>Caperdonich Peated 25 Years 45.5° 0.7L GBX</t>
  </si>
  <si>
    <t>Caperdonich Unpeated 25 Years 48° 0.7L GBX</t>
  </si>
  <si>
    <t>Capitan Bucanero Blanco 38° 0.7L NO GBX</t>
  </si>
  <si>
    <t>Capitan Bucanero Reserva Anejo 38° 0.7L NO GBX</t>
  </si>
  <si>
    <t>Capitan Bucanero Viejo Reserva 38° 0.7L NO GBX</t>
  </si>
  <si>
    <t>Capitan General Anejo 10 Years 40° 0.7L NO GBX</t>
  </si>
  <si>
    <t>Captain Morgan Black Label Jamaica Rum 40° 0.7L NO GBX</t>
  </si>
  <si>
    <t>Captain Morgan Black Spiced Rum 40° 1L NO GBX</t>
  </si>
  <si>
    <t>Captain Morgan Dark Rum 40° 0.7L NO GBX</t>
  </si>
  <si>
    <t>Captain Morgan Dark Rum 40° 1L NO GBX</t>
  </si>
  <si>
    <t>Caracas Rum Anejo 8 Years 40° 0.7L GBX</t>
  </si>
  <si>
    <t>Caracas Rum Anejo 8 Years 40° 0.7L NO GBX</t>
  </si>
  <si>
    <t>Caracas Rum Nectar 40° 0.7L GBX</t>
  </si>
  <si>
    <t>Caracas Rum Nectar 40° 0.7L NO GBX</t>
  </si>
  <si>
    <t>Caramol Caramel Flavoured Vodka 24° 0.5L NO GBX</t>
  </si>
  <si>
    <t>Cardenal Mendoza Non Plus Ultra 45° 0.5L GBX</t>
  </si>
  <si>
    <t>Cardhu 12 Years + 2 Glasses 40° 0.7L GBX</t>
  </si>
  <si>
    <t>Cardhu 12 Years 40° 0.7L GBX</t>
  </si>
  <si>
    <t>Cardhu Amber Rock + 2 Glasses 40° 0.7L GBX</t>
  </si>
  <si>
    <t>Cardhu Amber Rock 40° 0.7L GBX</t>
  </si>
  <si>
    <t>Cardhu Gold Reserve 40° 0.7L GBX</t>
  </si>
  <si>
    <t>Carpano Antica Formula 16.5° 1L NO GBX</t>
  </si>
  <si>
    <t>Carpano Bianco 14.9° 1L NO GBX</t>
  </si>
  <si>
    <t>Carpano Dry 18° 1L NO GBX</t>
  </si>
  <si>
    <t>Cartavio 12 Years Rum Ceramic Bottle 38° 0.7L GBX</t>
  </si>
  <si>
    <t>Casa Da Lousa White 19° 0.75L NO GBX</t>
  </si>
  <si>
    <t>Casa Vieja Reposado 38° 0.7L NO GBX</t>
  </si>
  <si>
    <t>Casamigos Anejo 40° 0.7L NO GBX</t>
  </si>
  <si>
    <t>Casamigos Blanco 40° 0.7L NO GBX</t>
  </si>
  <si>
    <t>Casamigos Reposado 40° 0.7L NO GBX</t>
  </si>
  <si>
    <t>Casco Viejo Blanco 38° 0.7L NO GBX</t>
  </si>
  <si>
    <t>Cashcane Extra Old 40° 0.7L NO GBX</t>
  </si>
  <si>
    <t>Cashcane Saloon Cask 55° 0.7L NO GBX</t>
  </si>
  <si>
    <t>Caspyn Midsummer Dry Gin 40° 0.7L NO GBX</t>
  </si>
  <si>
    <t>Catoctin Creek Cask Proof Rye 58° 0.7L NO GBX</t>
  </si>
  <si>
    <t>Catoctin Creek Distiller's Edition Rye 40° 0.7L NO GBX</t>
  </si>
  <si>
    <t>Catoctin Creek Distiller's Edition Rye 46° 0.7L NO GBX</t>
  </si>
  <si>
    <t>Catto´S Blended Scotch Whisky 12 Years 40° 0.7L NO GBX</t>
  </si>
  <si>
    <t>Catz Dry Gin 48.2° 0.7L NO GBX</t>
  </si>
  <si>
    <t>Cedar Ridge Single Malt 40° 0.7L NO GBX</t>
  </si>
  <si>
    <t>Cenote Anejo 40° 0.7L NO GBX</t>
  </si>
  <si>
    <t>Cenote Green Orange Liqueur 40° 0.7L NO GBX</t>
  </si>
  <si>
    <t>Cenote Reposado 40° 0.7L NO GBX</t>
  </si>
  <si>
    <t>Centenario Conmemorativo 9 Years 40° 0.7L NO GBX</t>
  </si>
  <si>
    <t>Centenario Solera 25 Years Gran Reserva 40° 70 cl 40° 0.7L GBX</t>
  </si>
  <si>
    <t>Chairman's Reserve White Label 40° 0.7L NO GBX</t>
  </si>
  <si>
    <t>Chalong Bay High Proof 57° 0.7L NO GBX</t>
  </si>
  <si>
    <t>Chalong Bay Infuse Cinnamon 40° 0.7L NO GBX</t>
  </si>
  <si>
    <t>Chalong Bay Infuse Kaffir Lime 40° 0.7L NO GBX</t>
  </si>
  <si>
    <t>Chalong Bay Infuse Lemongrass 40° 0.7L NO GBX</t>
  </si>
  <si>
    <t>Chalong Bay Infuse Lime 40° 0.7L NO GBX</t>
  </si>
  <si>
    <t>Chalong Bay Infuse Sweet Basil 40° 0.7L NO GBX</t>
  </si>
  <si>
    <t>Chalong Bay Rum 40° 0.7L GBX</t>
  </si>
  <si>
    <t>Chalong Bay Rum 40° 0.7L NO GBX</t>
  </si>
  <si>
    <t>Chalong Bay White Spiced 40° 0.7L NO GBX</t>
  </si>
  <si>
    <t>Chalong Bay Wild Fermentation 49° 0.7L NO GBX</t>
  </si>
  <si>
    <t>Chamarel Premium Classic White 42° 0.7L GBX</t>
  </si>
  <si>
    <t>Chamarel Spiced Exotic Spices 40° 0.7L GBX</t>
  </si>
  <si>
    <t>Chamarel Spiced Vanilla 40° 0.7L GBX</t>
  </si>
  <si>
    <t>Chambord + GBX 16.5° 0.5L GBX</t>
  </si>
  <si>
    <t>Chambord 16.5° 0.7L NO GBX</t>
  </si>
  <si>
    <t>Chandon Garden Spritz 11.5° 0.75L NO GBX</t>
  </si>
  <si>
    <t>Changyu Koya XO 10 Years 40° 0.7L GBX</t>
  </si>
  <si>
    <t>Chapeu de Palha Cachaçaa Prata 38° 0.7L NO GBX</t>
  </si>
  <si>
    <t>Chapeu de Palha Cachaçaa Prata 38° 1L NO GBX</t>
  </si>
  <si>
    <t>Charrette Ambré 40° 0.7L NO GBX</t>
  </si>
  <si>
    <t>Charrette L'Epicé 40° 0.7L NO GBX</t>
  </si>
  <si>
    <t>Charrette Traditional Vieux 5 Years 40° 0.7L GBX</t>
  </si>
  <si>
    <t>Charrette Traditional Vieux 7 Years 40° 0.7L GBX</t>
  </si>
  <si>
    <t>Château du Breuil Belize Explorer Rum 41° 0.7L GBX</t>
  </si>
  <si>
    <t>Château du Breuil Dominicano Explorer Rum 41° 0.7L GBX</t>
  </si>
  <si>
    <t>Château du Breuil L'Insoumis 44° 0.7L NO GBX</t>
  </si>
  <si>
    <t>Château du Breuil Res.Château 8 Years 40° 0.7L NO GBX</t>
  </si>
  <si>
    <t>Château du Breuil Réserve des Seigneurs 41° 0.7L GBX</t>
  </si>
  <si>
    <t>Château du Breuil Vintage 2002 41° 0.7L NO GBX</t>
  </si>
  <si>
    <t>Château du Breuil XO Calvados 41° 0.7L GBX</t>
  </si>
  <si>
    <t>Cherryblossom Gin Classic 45° 0.5L NO GBX</t>
  </si>
  <si>
    <t>Chichibu Ichiros Malt &amp; Grain 46.5° 0.7L GBX</t>
  </si>
  <si>
    <t>Chivas Regal 13 Years Bourbon Cask 40° 1L GBX</t>
  </si>
  <si>
    <t>Chivas Regal 13 Years Extra American Rye Finish 40° 0.7L GBX</t>
  </si>
  <si>
    <t>Chivas Regal 13 Years Rum Cask 40° 1L GBX</t>
  </si>
  <si>
    <t>Chivas Regal Royal Salute  21 Years Peated Blend 40° 0.7L GBX</t>
  </si>
  <si>
    <t>Chivas Regal Royal Salute 21 Years 40° 0.7L GBX</t>
  </si>
  <si>
    <t>Chivas Regal Royal Salute 30 Years Key to the Kingdom 40° 0.5L GBX</t>
  </si>
  <si>
    <t>Chivas Regal Ultis 40° 0.7L GBX</t>
  </si>
  <si>
    <t>Chivas Regal XV 15 Years 40° 1L GBX</t>
  </si>
  <si>
    <t>Chopin Single Barley 40° 0.35L NO GBX</t>
  </si>
  <si>
    <t>Chopin Single Corn 40° 0.35L NO GBX</t>
  </si>
  <si>
    <t>Chopin Single Oat 40° 0.35L NO GBX</t>
  </si>
  <si>
    <t>Chopin Single Potato 40° 0.35L NO GBX</t>
  </si>
  <si>
    <t>Chopin Single Rye 40° 0.35L NO GBX</t>
  </si>
  <si>
    <t>Chopin Single Wheat 40° 0.35L NO GBX</t>
  </si>
  <si>
    <t>Christian Drouin  Blanche de Normandie 40° 0.7L NO GBX</t>
  </si>
  <si>
    <t>Christian Drouin La Blanche 46° 0.7L NO GBX</t>
  </si>
  <si>
    <t>Christian Drouin Le Gin 42° 0.7L NO GBX</t>
  </si>
  <si>
    <t>Christian Drouin Le Gin Calvados Cask Finish Gin 42° 0.7L NO GBX</t>
  </si>
  <si>
    <t>Christian Drouin Le Gin Carmina Edition 42° 0.7L NO GBX</t>
  </si>
  <si>
    <t>Christian Drouin Reserve 40° 0.7L GBX</t>
  </si>
  <si>
    <t>Christian Drouin VSOP 40° 0.7L GBX</t>
  </si>
  <si>
    <t>Christian Drouin XO 40° 0.7L GBX</t>
  </si>
  <si>
    <t>Christiania 40° 0.7L NO GBX</t>
  </si>
  <si>
    <t>Cihuatán 8 Solera Gran Reserva 40° 0.7L GBX</t>
  </si>
  <si>
    <t>Cihuatán Obsidiana 40° 1L NO GBX</t>
  </si>
  <si>
    <t>Cimborazo 12 Years Rum 40° 0.7L GBX</t>
  </si>
  <si>
    <t>Cinecane Popcorn Rum 41.2° 0.5L NO GBX</t>
  </si>
  <si>
    <t>Cinzano Asti 7° 0.75L NO GBX</t>
  </si>
  <si>
    <t>Cinzano Rosso 15° 0.75L NO GBX</t>
  </si>
  <si>
    <t>Ciquena Carta 1975 45° 0.5L NO GBX</t>
  </si>
  <si>
    <t>Ciroc Coconut 37.5° 0.7L NO GBX</t>
  </si>
  <si>
    <t>Ciroc Pineapple 37.5° 0.7L NO GBX</t>
  </si>
  <si>
    <t>Ciroc Red Berry 37.5° 1L NO GBX</t>
  </si>
  <si>
    <t>Ciroc Summer Citrus 37.5° 0.7L NO GBX</t>
  </si>
  <si>
    <t>Ciroc Watermelon 37.5° 0.7L NO GBX</t>
  </si>
  <si>
    <t>Ciroc Winter Passion 37.5° 0.7L NO GBX</t>
  </si>
  <si>
    <t>Citadelle Gin (New Bottle) + Glass 44° 0.7L GBX</t>
  </si>
  <si>
    <t>Citadelle Juniper Decadence 44.4° 0.7L NO GBX</t>
  </si>
  <si>
    <t>Citrum Gin 40° 0.7L NO GBX</t>
  </si>
  <si>
    <t>City Of London Gin Murcian Orange 40.3° 0.7L NO GBX</t>
  </si>
  <si>
    <t>City of London Gin Old Tom 40.3° 0.7L NO GBX</t>
  </si>
  <si>
    <t>City Of London Gin Sicillian Lemon 40.3° 0.7L NO GBX</t>
  </si>
  <si>
    <t>City Of London Six Bells Lemon 41.3° 0.7L NO GBX</t>
  </si>
  <si>
    <t>City Of London Six Bells Murcian Orange 41.3° 0.7L NO GBX</t>
  </si>
  <si>
    <t>City Of London Square Mile 47.3° 0.7L NO GBX</t>
  </si>
  <si>
    <t>Clan Campbell 40° 1.5L NO GBX</t>
  </si>
  <si>
    <t>Clan Campbell 40° 1L NO GBX</t>
  </si>
  <si>
    <t>Clan Mac Gregor 40° 1L NO GBX</t>
  </si>
  <si>
    <t>Clandestino Cannelle 32° 0.5L NO GBX</t>
  </si>
  <si>
    <t>Clandestino Coco 15° 0.5L NO GBX</t>
  </si>
  <si>
    <t>Clandestino Gingembre 32° 0.5L NO GBX</t>
  </si>
  <si>
    <t>Classic Malt Coastal Col. ( Caol Ila 12 Y, Clynelich 14 Y, Talisker 10 Y) 44.9° 0.6L GBX</t>
  </si>
  <si>
    <t>Clément Agricole Ambré 40° 0.7L NO GBX</t>
  </si>
  <si>
    <t>Clément Agricole Gold 40° 1L NO GBX</t>
  </si>
  <si>
    <t>Clément Cuvée Homére  Rhum Vieux Agricole Hors D'Âge 44° 0.7L GBX</t>
  </si>
  <si>
    <t>Clément l'Elixir 42° 0.7L GBX</t>
  </si>
  <si>
    <t>Clément Rare 15 Years 42° 0.7L GBX</t>
  </si>
  <si>
    <t>Clément Rhum Agricole Blanc 40° 0.7L NO GBX</t>
  </si>
  <si>
    <t>Clés des Ducs VSOP Armagnac 40° 0.7L GBX</t>
  </si>
  <si>
    <t>Clouds Gin 42° 0.7L NO GBX</t>
  </si>
  <si>
    <t>Clynelish 10 Years Special Release 2023 57.5° 0.7L GBX</t>
  </si>
  <si>
    <t>Clynelish 12 Years Special Release 2022 58.5° 0.7L GBX</t>
  </si>
  <si>
    <t>Clynelish 14 Years 46° 0.7L GBX</t>
  </si>
  <si>
    <t>Clynelish Select Reserve 54.9° 0.7L GBX</t>
  </si>
  <si>
    <t>Cobalt Vodka 40° 0.5L NO GBX</t>
  </si>
  <si>
    <t>Cocalero de Altura 40° 0.7L NO GBX</t>
  </si>
  <si>
    <t>Cocalero Negro Picante 29° 0.7L NO GBX</t>
  </si>
  <si>
    <t>Cockburns 10 Years 20° 0.75L NO GBX</t>
  </si>
  <si>
    <t>Cockburns Late Bottle Vintage 2015 20° 0.75L NO GBX</t>
  </si>
  <si>
    <t>Cockburns Ruby Soho Port 19° 0.75L NO GBX</t>
  </si>
  <si>
    <t>Cockburns Special Reserve 20° 0.75L NO GBX</t>
  </si>
  <si>
    <t>Cockspur Platinum White Rum 40° 0.7L NO GBX</t>
  </si>
  <si>
    <t>Cockspur XO Masters Select Rum 43° 0.7L NO GBX</t>
  </si>
  <si>
    <t>Código 1530 Blanco 38° 0.7L NO GBX</t>
  </si>
  <si>
    <t>Coeberg Red Fruit 14.5° 1L NO GBX</t>
  </si>
  <si>
    <t>Coebergh 20° 1L NO GBX</t>
  </si>
  <si>
    <t>Cointreau 40° 0.05L NO GBX</t>
  </si>
  <si>
    <t>Cointreau 40° 0.35L NO GBX</t>
  </si>
  <si>
    <t>Coloma 15 Years 40° 0.7L GBX</t>
  </si>
  <si>
    <t>Colombian Aged Gin Ortodoxy 43° 0.7L NO GBX</t>
  </si>
  <si>
    <t>Combier Crème de Rose 25° 0.5L NO GBX</t>
  </si>
  <si>
    <t>Combier Original 40° 0.7L NO GBX</t>
  </si>
  <si>
    <t>Combier Royal 38° 0.7L NO GBX</t>
  </si>
  <si>
    <t>Compagnie des Indes Barbados 8 Years Cask Strenght Rum 61.2° 0.7L NO GBX</t>
  </si>
  <si>
    <t>Compagnie des Indes Blend Caraibes 40° 0.7L GBX</t>
  </si>
  <si>
    <t>Compagnie des Indes Boulet de Canon Limited Edition 46° 0.7L GBX</t>
  </si>
  <si>
    <t>Compagnie des Indes Panama Rum 11 Years 61.2° 0.7L GBX</t>
  </si>
  <si>
    <t>Compagnie des Indes Tricorne 43° 0.7L NO GBX</t>
  </si>
  <si>
    <t>Companero Ron Extra Anejo Cacao 54° 0.7L GBX</t>
  </si>
  <si>
    <t>Companero Ron Gran Reserva 40° 0.7L GBX</t>
  </si>
  <si>
    <t>Compass Box Artist Blend 43° 0.7L NO GBX</t>
  </si>
  <si>
    <t>Compass Box Malt Collection 3x5 cl 45° 0.15L GBX</t>
  </si>
  <si>
    <t>Compass Box Story of The Spaniard 43° 0.7L GBX</t>
  </si>
  <si>
    <t>Compass Box The Spiced Tree 46° 0.7L GBX</t>
  </si>
  <si>
    <t>Comte Joseph Hors d'Age + GBX 40° 0.7L GBX</t>
  </si>
  <si>
    <t>Comte Joseph VS 40° 0.7L NO GBX</t>
  </si>
  <si>
    <t>Comte Joseph VSOP + GBX 40° 0.7L GBX</t>
  </si>
  <si>
    <t>Conde de Cuba 11 Years 38° 0.7L NO GBX</t>
  </si>
  <si>
    <t>Conde de Cuba 15 Years 38° 0.7L NO GBX</t>
  </si>
  <si>
    <t>Conde de Cuba 3 Years 38° 0.7L NO GBX</t>
  </si>
  <si>
    <t>Conde de Cuba 5 Years 38° 0.7L NO GBX</t>
  </si>
  <si>
    <t>Conde de Cuba 7 Years 38° 0.7L NO GBX</t>
  </si>
  <si>
    <t>Conde de Cuba Silver 38° 0.7L NO GBX</t>
  </si>
  <si>
    <t>Confidential Gin 40° 0.7L NO GBX</t>
  </si>
  <si>
    <t>Confidential Rhum Finition en Fût de Bourbon 40° 0.7L GBX</t>
  </si>
  <si>
    <t>Confidential Rhum Finition en Fût de Cognac 38° 0.7L GBX</t>
  </si>
  <si>
    <t>Confidential Trinidad Rhum 40° 0.7L GBX</t>
  </si>
  <si>
    <t>Connemara 12 Years 40° 70 cl 40° 0.7L GBX</t>
  </si>
  <si>
    <t>Connemara Distillers Edition 43° 0.7L GBX</t>
  </si>
  <si>
    <t>Contadora 10 Years 40° 0.7L NO GBX</t>
  </si>
  <si>
    <t>Contadora 15 Years 40° 0.7L GBX</t>
  </si>
  <si>
    <t>Contadora Elixir 34° 0.7L NO GBX</t>
  </si>
  <si>
    <t>Copalli Barrel Rested Rum 44° 0.7L NO GBX</t>
  </si>
  <si>
    <t>Copalli Cacao 40° 0.7L NO GBX</t>
  </si>
  <si>
    <t>Copalli White Rum 42° 0.7L NO GBX</t>
  </si>
  <si>
    <t>Copper Dog Speyside Blended 40° 1L NO GBX</t>
  </si>
  <si>
    <t>Copper Head Gin Limited Edition Barrel Aged II 46° 0.5L NO GBX</t>
  </si>
  <si>
    <t>Copper Head Scarfes 41° 0.5L NO GBX</t>
  </si>
  <si>
    <t>Copper Head The Gibson Edition 40° 0.5L NO GBX</t>
  </si>
  <si>
    <t>Coquerel VSOP Calvados 40° 0.7L NO GBX</t>
  </si>
  <si>
    <t>Corazon Blanco 40° 0.7L NO GBX</t>
  </si>
  <si>
    <t>Corazon Reposado 40° 0.7L NO GBX</t>
  </si>
  <si>
    <t>Corsieri Del Palio Vermouth Bianco 16.5° 0.75L NO GBX</t>
  </si>
  <si>
    <t>Cortoisie Exhalation 43° 0.7L GBX</t>
  </si>
  <si>
    <t>Coruba 18 Years 40° 0.7L NO GBX</t>
  </si>
  <si>
    <t>Cotopaxi 13 Years Single Barrel Rum 40° 0.7L GBX</t>
  </si>
  <si>
    <t>Cotopaxi 14 Years Single Barrel Cask Strenght Rum 60° 0.5L GBX</t>
  </si>
  <si>
    <t>Cotswolds Baharat Exotic Gin 46° 0.5L NO GBX</t>
  </si>
  <si>
    <t>Cotswolds Peated Cask 59.6° 0.7L GBX</t>
  </si>
  <si>
    <t>Cotswolds Wild Flower Gin N°2 41.7° 0.7L NO GBX</t>
  </si>
  <si>
    <t>Courcel Cognac My Spirits Corner 40° 0.2L NO GBX</t>
  </si>
  <si>
    <t>Courvoisier Initiale Extra 40° 0.7L GBX</t>
  </si>
  <si>
    <t>Courvoisier VS 40° 0.7L NO GBX</t>
  </si>
  <si>
    <t>Courvoisier VS 40° 1L NO GBX</t>
  </si>
  <si>
    <t>Courvoisier VS Double Oak 40° 1L NO GBX</t>
  </si>
  <si>
    <t>Courvoisier VSOP 40° 1L NO GBX</t>
  </si>
  <si>
    <t>Courvoisier VSOP Triple Oak 40° 1L GBX</t>
  </si>
  <si>
    <t>Courvoisier XO 40° 0.7L GBX</t>
  </si>
  <si>
    <t>Crafters London Dry Gin 43° 0.7L GBX</t>
  </si>
  <si>
    <t>Crafters London Dry Gin 43° 0.7L NO GBX</t>
  </si>
  <si>
    <t>Cragganmore 12 Years 40° 0.7L GBX</t>
  </si>
  <si>
    <t>Craigellachie 13 Years + GBX 46° 0.7L GBX</t>
  </si>
  <si>
    <t>Craigellachie 13 Years Armagnac Cask Finish 46° 0.7L GBX</t>
  </si>
  <si>
    <t>Craigellachie 17 Years 46° 0.7L GBX</t>
  </si>
  <si>
    <t>Craigellachie 19 Years 46° 0.7L GBX</t>
  </si>
  <si>
    <t>Craigellachie 23 Years 46° 0.7L GBX</t>
  </si>
  <si>
    <t>Crater Lake Gin 47.5° 0.7L NO GBX</t>
  </si>
  <si>
    <t>Crater Lake Rye 40° 0.7L NO GBX</t>
  </si>
  <si>
    <t>Cristóbal Gran Añejo Rum 40° 0.7L NO GBX</t>
  </si>
  <si>
    <t>Croft 10 Years 19.5° 0.75L GBX</t>
  </si>
  <si>
    <t>Croft 20 Years 20° 0.75L GBX</t>
  </si>
  <si>
    <t>Croft Distinction Ruby Reserve 20° 0.75L NO GBX</t>
  </si>
  <si>
    <t>Croft Fine Ruby 20° 0.75L NO GBX</t>
  </si>
  <si>
    <t>Croft Fine White 20° 0.75L NO GBX</t>
  </si>
  <si>
    <t>Cross Keys Gin Single Batch N°4 41° 0.7L NO GBX</t>
  </si>
  <si>
    <t>Crossbill Highland Dry Gin 43.8° 0.7L NO GBX</t>
  </si>
  <si>
    <t>Cruz 10 Years + GBX 19° 0.75L GBX</t>
  </si>
  <si>
    <t>Cruz Colheita 2011 20° 0.75L GBX</t>
  </si>
  <si>
    <t>Cruz Espumante Bruto 12° 0.75L NO GBX</t>
  </si>
  <si>
    <t>Cruz Tawny 19° 0.75L NO GBX</t>
  </si>
  <si>
    <t>Cruz Tawny My Spirits Corner 19° 0.2L NO GBX</t>
  </si>
  <si>
    <t>Crystal Head Onyx 40° 0.7L NO GBX</t>
  </si>
  <si>
    <t>Cuate 01 Rum 38.4° 0.7L NO GBX</t>
  </si>
  <si>
    <t>Cubaney 12 Years Gran Reserva 38° 0.7L GBX</t>
  </si>
  <si>
    <t>Cubaney Spiced 34° 0.7L NO GBX</t>
  </si>
  <si>
    <t>Cubay Añejo Suave 37.5° 0.7L NO GBX</t>
  </si>
  <si>
    <t>Cubay Carta Blanca 38° 0.7L NO GBX</t>
  </si>
  <si>
    <t>Cubical Kiss By Botanic 37.5° 0.7L NO GBX</t>
  </si>
  <si>
    <t>Cubical Ultra Premium Gin By Botanic 45° 0.7L NO GBX</t>
  </si>
  <si>
    <t>Curado Tequila Cupreata 40° 0.7L NO GBX</t>
  </si>
  <si>
    <t>Curado Tequila Espadin 40° 0.7L NO GBX</t>
  </si>
  <si>
    <t>Currach Single Malt 46° 0.7L NO GBX</t>
  </si>
  <si>
    <t>Cutty Sark 12 Years 40° 0.7L NO GBX</t>
  </si>
  <si>
    <t>Cutty Sark 40° 0.7L NO GBX</t>
  </si>
  <si>
    <t>Cutty Sark 40° 1L NO GBX</t>
  </si>
  <si>
    <t>Cynar 16.5° 0.7L NO GBX</t>
  </si>
  <si>
    <t>Cynar 16.5° 1L NO GBX</t>
  </si>
  <si>
    <t>Dalmore 21 Years 43.8° 0.7L GBX</t>
  </si>
  <si>
    <t>Dalmore 30 Years 43.2° 0.7L GBX</t>
  </si>
  <si>
    <t>Dalmore Port Wood 46.5° 0.7L GBX</t>
  </si>
  <si>
    <t>Dalmore Quintescence 45° 0.7L GBX</t>
  </si>
  <si>
    <t>Dalmore Vintage 2003 46.9° 0.7L GBX</t>
  </si>
  <si>
    <t>Dalwhinnie 15 Years 43° 0.7L GBX</t>
  </si>
  <si>
    <t>Dalwhinnie Distiller's Edition 43° 0.7L GBX</t>
  </si>
  <si>
    <t>Dalwhinnie Winter's Gold 43° 0.7L GBX</t>
  </si>
  <si>
    <t>Damoiseau 2009 42° 0.7L GBX</t>
  </si>
  <si>
    <t>Damoiseau 50° 1L NO GBX</t>
  </si>
  <si>
    <t>Damoiseau 8 Years 42° 0.7L GBX</t>
  </si>
  <si>
    <t>Damoiseau Ambré 40° 1L NO GBX</t>
  </si>
  <si>
    <t>Damoiseau Blanc 40° 0.7L NO GBX</t>
  </si>
  <si>
    <t>Damoiseau Blanc 40° 1L NO GBX</t>
  </si>
  <si>
    <t>Damoiseau Blanc 55° 1L NO GBX</t>
  </si>
  <si>
    <t>Damoiseau Crème De Rhum Vieux 18° 0.7L NO GBX</t>
  </si>
  <si>
    <t>Damoiseau Gold 40° 0.7L NO GBX</t>
  </si>
  <si>
    <t>Damoiseau Les Arranges Ananas Victoria 30° 0.7L NO GBX</t>
  </si>
  <si>
    <t>Damoiseau Rhum Concordia 40° 0.7L GBX</t>
  </si>
  <si>
    <t>Damoiseau Rhum Statera 40° 0.7L GBX</t>
  </si>
  <si>
    <t>Damoiseau Rhum Vieux Millesime 2009 66.9° 0.7L GBX</t>
  </si>
  <si>
    <t>Damoiseau Shrubb 40° 0.7L NO GBX</t>
  </si>
  <si>
    <t>Damoiseau Vieux 42° 1L NO GBX</t>
  </si>
  <si>
    <t>Damoiseau VSOP 42° 0.7L GBX</t>
  </si>
  <si>
    <t>Damrak Amsterdam Original Gin 41.8° 0.7L NO GBX</t>
  </si>
  <si>
    <t>Danzka Grapefruit 40° 1L NO GBX</t>
  </si>
  <si>
    <t>Danzka the Spirit 44° 1L NO GBX</t>
  </si>
  <si>
    <t>Darnley's  Berry 41.5° 0.5L NO GBX</t>
  </si>
  <si>
    <t>Darnley's  Smoked 42.5° 0.5L NO GBX</t>
  </si>
  <si>
    <t>Darroze Grands Assemblages 30 Years 43° 0.7L GBX</t>
  </si>
  <si>
    <t>Darroze Grands Assemblages 40 Years 43° 0.7L GBX</t>
  </si>
  <si>
    <t>Dauphin Calvados VSOP 40° 0.7L NO GBX</t>
  </si>
  <si>
    <t>David Nicholson 1843 50° 0.7L NO GBX</t>
  </si>
  <si>
    <t>David Nicholson 1843 50° 1L NO GBX</t>
  </si>
  <si>
    <t>Davidoff VSOP 40° 1L NO GBX</t>
  </si>
  <si>
    <t>Dead Island 2 Irish Whysky By Dunvile's Distillery 40° 0.7L NO GBX</t>
  </si>
  <si>
    <t>Dead Man's Finger Pineapple 37.5° 0.7L NO GBX</t>
  </si>
  <si>
    <t>Dead Man's Fingers Coffee Rum 37.5° 0.7L NO GBX</t>
  </si>
  <si>
    <t>Dead Man's Fingers Hazelnut 37.5° 0.7L NO GBX</t>
  </si>
  <si>
    <t>Dead Mans Fingers Spiced Rum 37.5° 1L NO GBX</t>
  </si>
  <si>
    <t>Deadhead Cask Aged 40° 0.05L NO GBX</t>
  </si>
  <si>
    <t>Deanston Bourbon Cask Matured 40° 0.7L NO GBX</t>
  </si>
  <si>
    <t>Death's Door New Make Spirit 40° 0.7L NO GBX</t>
  </si>
  <si>
    <t>Debowa Polska Botte 40° 1L NO GBX</t>
  </si>
  <si>
    <t>Del Maguey Minero 50° 0.7L NO GBX</t>
  </si>
  <si>
    <t>Del Maguey Wild Tepeztate Mezcal 45° 0.7L NO GBX</t>
  </si>
  <si>
    <t>Delaforce Fine White 20° 0.75L NO GBX</t>
  </si>
  <si>
    <t>Delaforce Port 10 Years 20° 0.75L NO GBX</t>
  </si>
  <si>
    <t>Delamain Pale &amp; Dry XO Centenaire 42° 0.5L GBX</t>
  </si>
  <si>
    <t>Delixir Pisco Quebranta 43° 0.7L NO GBX</t>
  </si>
  <si>
    <t>Deloyre Triple Cask French Whisky 41° 0.7L NO GBX</t>
  </si>
  <si>
    <t>Denki Bran 40° 0.7L NO GBX</t>
  </si>
  <si>
    <t>Depaz Blanc Cuvée de la Montagne 45° 0.7L NO GBX</t>
  </si>
  <si>
    <t>Depaz Cuvée Prestige XO 45° 0.7L GBX</t>
  </si>
  <si>
    <t>Depaz Rhum Agricole Vieux VSOP 45° 0.7L GBX</t>
  </si>
  <si>
    <t>Depaz VSOP Très Vieux Rhum Agricole Réserve Spéciale 45° 0.7L NO GBX</t>
  </si>
  <si>
    <t>Depaz XO Grande Réserve 45° 0.7L GBX</t>
  </si>
  <si>
    <t>Depaz XO Vintage 2002 45° 0.7L GBX</t>
  </si>
  <si>
    <t>Desilver Spiced Rhum White 40° 0.7L NO GBX</t>
  </si>
  <si>
    <t>Dewar's 15 Years 40° 0.7L GBX</t>
  </si>
  <si>
    <t>Dewar's 16 Years Double Age 40° 1L GBX</t>
  </si>
  <si>
    <t>Dewar's 8 Years Caribbean Smooth 40° 0.7L NO GBX</t>
  </si>
  <si>
    <t>Dewar's 8 Years French Smooth Apple 40° 0.7L NO GBX</t>
  </si>
  <si>
    <t>Dewar's 8 Years Portuguese Smooth 40° 0.7L NO GBX</t>
  </si>
  <si>
    <t>Dewar's Double Double 27 Years 46° 0.5L GBX</t>
  </si>
  <si>
    <t>Dewar's White Label 40° 0.7L NO GBX</t>
  </si>
  <si>
    <t>Dictador 12 Years Icon Reserve 40° 0.7L NO GBX</t>
  </si>
  <si>
    <t>Dictador 16 Years 40° 0.7L GBX</t>
  </si>
  <si>
    <t>Dictador 20 Years + GBX 40° 0.7L GBX</t>
  </si>
  <si>
    <t>Dictador Platinum 40° 0.7L GBX</t>
  </si>
  <si>
    <t>Dictador Seductivo 24 Years Rum 44.2° 0.7L GBX</t>
  </si>
  <si>
    <t>Dillon Vieux VS 43° 0.7L NO GBX</t>
  </si>
  <si>
    <t>Dillon Vieux XO 43° 0.7L GBX</t>
  </si>
  <si>
    <t>Dillon Vieux XO 43° 0.7L NO GBX</t>
  </si>
  <si>
    <t>Dimple Golden Selection 40° 0.7L NO GBX</t>
  </si>
  <si>
    <t>Dingle Single Malt Triple Distilled 46.3° 0.7L GBX</t>
  </si>
  <si>
    <t>Diplomatico Ambassador + Leather GBX 47° 0.7L GBX</t>
  </si>
  <si>
    <t>Diplomatico Distillery Collection N°1 Batch Kettle 47° 0.7L GBX</t>
  </si>
  <si>
    <t>Diplomatico Distillery Collection N°2 Barbet 47° 0.7L GBX</t>
  </si>
  <si>
    <t>Diplomatico Distillery Collection N°3 Pot Stilll 47° 0.7L GBX</t>
  </si>
  <si>
    <t>Diplomatico Reserva Exclusiva 12 Years ***  with + GBX 40° 0.7L GBX</t>
  </si>
  <si>
    <t>Diplomatico Reserva Exclusiva 12 Years *** 40° 0.7L NO GBX</t>
  </si>
  <si>
    <t>Diplomatico Reserva Exclusiva 12 Years + 4 coasters + GBX 40° 0.7L NO GBX</t>
  </si>
  <si>
    <t>Diplomatico Seleccion de Familia *** 43° 0.7L GBX</t>
  </si>
  <si>
    <t>Disaronno Amaretto 28° 0.35L NO GBX</t>
  </si>
  <si>
    <t>Disaronno Amaretto 28° 0.7L NO GBX</t>
  </si>
  <si>
    <t>Disaronno Riserva 50 cl 40° 0.5L GBX</t>
  </si>
  <si>
    <t>Disaronno Velvet 17° 0.7L NO GBX</t>
  </si>
  <si>
    <t>Dolfi Fraise des Bois 18° 0.7L NO GBX</t>
  </si>
  <si>
    <t>Domecq Medium Dry Sherry 15° 0.75L NO GBX</t>
  </si>
  <si>
    <t>Domecq Medium Dry Sherry 15° 1L NO GBX</t>
  </si>
  <si>
    <t>Don Fulano Blanco 40° 0.7L NO GBX</t>
  </si>
  <si>
    <t>Don Julio 1942 38° 0.7L GBX</t>
  </si>
  <si>
    <t>Don Julio Anejo 38° 0.7L GBX</t>
  </si>
  <si>
    <t>Don Julio Anejo 38° 0.7L NO GBX</t>
  </si>
  <si>
    <t>Don Julio Blanco 100% Agave 38° 0.7L GBX</t>
  </si>
  <si>
    <t>Don Julio Reposado 38° 0.7L GBX</t>
  </si>
  <si>
    <t>Don Julio Reposado 38° 0.7L NO GBX</t>
  </si>
  <si>
    <t>Don Papa Masskara + GBX 40° 0.7L GBX</t>
  </si>
  <si>
    <t>Don Papa Masskara 40° 0.7L NO GBX</t>
  </si>
  <si>
    <t>Don Q Cristal Rum 40° 0.7L NO GBX</t>
  </si>
  <si>
    <t>Don Q Double Wood Sherry Cask Finish 41° 0.7L NO GBX</t>
  </si>
  <si>
    <t>Don Q Gold 40° 0.7L NO GBX</t>
  </si>
  <si>
    <t>Don Q Gran Anejo 40° 0.7L NO GBX</t>
  </si>
  <si>
    <t>Don Q Reserva 7 Years 40° 0.7L NO GBX</t>
  </si>
  <si>
    <t>Don Q Vermouth Cask 40° 0.7L NO GBX</t>
  </si>
  <si>
    <t>Dooley's Liquorice Cream Liquer 15° 1L NO GBX</t>
  </si>
  <si>
    <t>Dooley's White Chocolate 15° 1L NO GBX</t>
  </si>
  <si>
    <t>Doorly's 8 Years Gold 40° 0.7L NO GBX</t>
  </si>
  <si>
    <t>Dos Maderas PX 5+3 Years 37.5° 0.7L NO GBX</t>
  </si>
  <si>
    <t>Double Barrel Islay &amp; Highland 46° 0.7L GBX</t>
  </si>
  <si>
    <t>Double Cross Vodka 40° 0.7L NO GBX</t>
  </si>
  <si>
    <t>Drambuie "The Isle of Skye" 40° 0.7L NO GBX</t>
  </si>
  <si>
    <t>Drambuie "The Isle of Skye" 40° 1L NO GBX</t>
  </si>
  <si>
    <t>Drebbel Small Batch London Dry Gin 40° 0.7L GBX</t>
  </si>
  <si>
    <t>Drumshanbo Gunpowder Gin 43° 1L NO GBX</t>
  </si>
  <si>
    <t>Drumshanbo Gunpowder Gin Ceramic Edition 43° 0.7L NO GBX</t>
  </si>
  <si>
    <t>Drumshanbo Gunpowder Gin Sardinian Citrus 43° 0.7L NO GBX</t>
  </si>
  <si>
    <t>Drumshanbo Gunpowder Gin Sardinian Citrus 43° 1L NO GBX</t>
  </si>
  <si>
    <t>Dry Sack Fino 15° 0.75L NO GBX</t>
  </si>
  <si>
    <t>Dry Sack Medium 15° 0.75L NO GBX</t>
  </si>
  <si>
    <t>Dunvilles Three Crowns Peated 43.5° 0.7L NO GBX</t>
  </si>
  <si>
    <t>Duquesnes Ambré 40° 1L NO GBX</t>
  </si>
  <si>
    <t>Duval Pastis 45° 0.7L NO GBX</t>
  </si>
  <si>
    <t>Duval Pastis 45° 1L NO GBX</t>
  </si>
  <si>
    <t>Duval Pastis My Spirits Corner 45° 0.2L NO GBX</t>
  </si>
  <si>
    <t>DYC 10 Years 40° 0.7L NO GBX</t>
  </si>
  <si>
    <t>DYC 5 Years 40° 1L NO GBX</t>
  </si>
  <si>
    <t>DYC 8 Years 40° 0.7L NO GBX</t>
  </si>
  <si>
    <t>Dzama 3 Years 52° 0.7L NO GBX</t>
  </si>
  <si>
    <t>Dzama 8 Years Finish Cognac 40° 0.7L GBX</t>
  </si>
  <si>
    <t>Dzama Arrange Citronnelle 25° 0.5L NO GBX</t>
  </si>
  <si>
    <t>Dzama Arrange Ecorce d'Orange Cannelle 25° 0.5L NO GBX</t>
  </si>
  <si>
    <t>Dzama Arrange Gingembre 25° 0.5L NO GBX</t>
  </si>
  <si>
    <t>Dzama Arrange Leetche 25° 0.5L NO GBX</t>
  </si>
  <si>
    <t>Dzama Arrange Vanille Mandarine Baie Rose 25° 0.5L NO GBX</t>
  </si>
  <si>
    <t>Dzama Arrange Vanille PockPock Kaki 25° 0.5L NO GBX</t>
  </si>
  <si>
    <t>Dzama Cuvee Blanche 40° 0.7L NO GBX</t>
  </si>
  <si>
    <t>Dzama Le Maki l'Authentique White 37.5° 1L NO GBX</t>
  </si>
  <si>
    <t>Dzama Maki Ambré 37.5° 0.7L GBX</t>
  </si>
  <si>
    <t>Dzama Tsingy 40° 0.7L NO GBX</t>
  </si>
  <si>
    <t>Dzama Vanilla Ambre de Madagascar 40° 0.7L NO GBX</t>
  </si>
  <si>
    <t>Dzama Vieux 15 Years 45° 0.7L GBX</t>
  </si>
  <si>
    <t>Dzama Vieux 1998 45° 0.7L NO GBX</t>
  </si>
  <si>
    <t>Dzama Vieux 5 Years Cognac Finish 40° 0.7L GBX</t>
  </si>
  <si>
    <t>Earl Brown Dry Gin 37.5° 1L NO GBX</t>
  </si>
  <si>
    <t>Echlinville Irish Pot Still Gin 46° 0.5L NO GBX</t>
  </si>
  <si>
    <t>Ed Gwenn 45° 0.7L GBX</t>
  </si>
  <si>
    <t>Eddu Ed Gwenn 45° 0.7L GBX</t>
  </si>
  <si>
    <t>Eddu Gold 43° 0.7L GBX</t>
  </si>
  <si>
    <t>Eddu Gwenaval Eau De Vie De Pomme 40° 0.7L NO GBX</t>
  </si>
  <si>
    <t>Eddu Jean Le Cam 45° 0.7L NO GBX</t>
  </si>
  <si>
    <t>Eddu Lambig De Bretagne AOC Hors d'Âge 40° 0.7L NO GBX</t>
  </si>
  <si>
    <t>Eddu Nolwenn Korbell 46° 0.7L NO GBX</t>
  </si>
  <si>
    <t>Eddu Silver 43° 0.7L GBX</t>
  </si>
  <si>
    <t>Eddu Tourbé 43° 0.7L GBX</t>
  </si>
  <si>
    <t>Edelweiss 40° 0.7L NO GBX</t>
  </si>
  <si>
    <t>Eden Mill Original 42° 0.7L NO GBX</t>
  </si>
  <si>
    <t>Eden Mill Passion Fruit Gin 40° 0.5L NO GBX</t>
  </si>
  <si>
    <t>Eden Mill Spiced Rhubarb &amp; Vanilla Gin 40° 0.5L NO GBX</t>
  </si>
  <si>
    <t>Edge Gin 40° 0.5L NO GBX</t>
  </si>
  <si>
    <t>Edgerton Blue Spice Gin 43° 0.7L NO GBX</t>
  </si>
  <si>
    <t>Edinburgh Gin Raspberry Infused 20° 0.5L NO GBX</t>
  </si>
  <si>
    <t>Edinburgh Orange Blossom &amp; Mandarin Liqueur 20° 0.5L NO GBX</t>
  </si>
  <si>
    <t>Edinburgh Rhubarb &amp; Ginger Liqueur 20° 0.5L NO GBX</t>
  </si>
  <si>
    <t>Egans Fortitude 46° 0.7L NO GBX</t>
  </si>
  <si>
    <t>Egmont's Garden Gin Herb Garden 42° 0.5L NO GBX</t>
  </si>
  <si>
    <t>Egmont's Garden Gin The Orchard 42° 0.5L NO GBX</t>
  </si>
  <si>
    <t>El Cabron Rum 40° 0.7L GBX</t>
  </si>
  <si>
    <t>El Cabron XO Rum 43° 0.7L GBX</t>
  </si>
  <si>
    <t>El Dorado 12 Years 40° 0.7L GBX</t>
  </si>
  <si>
    <t>El Dorado 3 Years 40° 0.7L NO GBX</t>
  </si>
  <si>
    <t>El Dorado 5 Years 40° 0.7L NO GBX</t>
  </si>
  <si>
    <t>El Dorado 50 Years 43° 0.75L GBX</t>
  </si>
  <si>
    <t>El Dorado Plinth 12 Years + 15 Years + 21 Years 42° 2.1L NO GBX</t>
  </si>
  <si>
    <t>El Dorado Special Reserve 15 Years 43° 0.7L GBX</t>
  </si>
  <si>
    <t>El Dorado Special Reserve 21 Years 43° 0.7L GBX</t>
  </si>
  <si>
    <t>El Jimador Reposado 38° 0.7L NO GBX</t>
  </si>
  <si>
    <t>El Ron Prohibido 12 Years 40° 0.7L NO GBX</t>
  </si>
  <si>
    <t>El Ron Prohibido 15 Years 40° 0.7L NO GBX</t>
  </si>
  <si>
    <t>El Supremo 3 Years 40° 0.7L NO GBX</t>
  </si>
  <si>
    <t>El Viejito 38° 0.7L NO GBX</t>
  </si>
  <si>
    <t>Elba White Dry Rum 47° 0.5L NO GBX</t>
  </si>
  <si>
    <t>Elephant Gin Orange Cocoa 40° 0.5L NO GBX</t>
  </si>
  <si>
    <t>Elephant Sloe Gin 35° 0.5L NO GBX</t>
  </si>
  <si>
    <t>Elg N°3 Gin Navy Strength 57.2° 0.5L NO GBX</t>
  </si>
  <si>
    <t>Elg N°4 Gin 46.5° 0.5L NO GBX</t>
  </si>
  <si>
    <t>Elit Vodka 40° 0.7L NO GBX</t>
  </si>
  <si>
    <t>Elixir Combier 38° 0.5L NO GBX</t>
  </si>
  <si>
    <t>Elsker Dry Pink Gin 40° 1L NO GBX</t>
  </si>
  <si>
    <t>Eminente Ambar Claro 3 Years 40° 0.7L NO GBX</t>
  </si>
  <si>
    <t>Eminente Reserva 7 Years 41.3° 0.7L NO GBX</t>
  </si>
  <si>
    <t>Emperor London Bridge 40° 0.7L GBX</t>
  </si>
  <si>
    <t>Encore Premium Vodka 41° 0.5L NO GBX</t>
  </si>
  <si>
    <t>Engine Gin 42° 0.5L NO GBX</t>
  </si>
  <si>
    <t>Engine Gin 42° 0.7L NO GBX</t>
  </si>
  <si>
    <t>Enso Blend Japanese Whisky 40° 0.7L NO GBX</t>
  </si>
  <si>
    <t>Éole Belgian Spritz 20° 0.5L NO GBX</t>
  </si>
  <si>
    <t>Éole Belgian Spritz 20° 1L NO GBX</t>
  </si>
  <si>
    <t>Esclavo 12  Speyside 46° 0.7L GBX</t>
  </si>
  <si>
    <t>Esclavo 12 Years 40° 0.7L GBX</t>
  </si>
  <si>
    <t>Esclavo 4x20 cl 46.25° 0.8L GBX</t>
  </si>
  <si>
    <t>Esclavo Gran Reserva 40° 0.7L NO GBX</t>
  </si>
  <si>
    <t>Etsu Double Orange 43° 0.7L GBX</t>
  </si>
  <si>
    <t>Evan Williams Black Label 43° 0.7L NO GBX</t>
  </si>
  <si>
    <t>Evan Williams First Distiller 43° 1L NO GBX</t>
  </si>
  <si>
    <t>Everclear Lightning Original Corn 40° 0.5L NO GBX</t>
  </si>
  <si>
    <t>Exiles Gin 41.3° 0.7L NO GBX</t>
  </si>
  <si>
    <t>Explorer Domanican Republic + GBX 41° 0.7L GBX</t>
  </si>
  <si>
    <t>Explorer Rum Thailand by Château du Breuil 42° 0.7L GBX</t>
  </si>
  <si>
    <t>Explorer Rum Trinidad by Château du Breuil 41° 0.7L GBX</t>
  </si>
  <si>
    <t>Ezra Brooks Rye 45° 0.7L NO GBX</t>
  </si>
  <si>
    <t>Facundo Eximo 40° 0.7L GBX</t>
  </si>
  <si>
    <t>Facundo Exquisito 40° 0.7L GBX</t>
  </si>
  <si>
    <t>Fair Acail 22° 0.35L NO GBX</t>
  </si>
  <si>
    <t>Fair Cacao 22° 0.35L NO GBX</t>
  </si>
  <si>
    <t>Fair Pomegranate 22° 0.35L NO GBX</t>
  </si>
  <si>
    <t>Fair Spiced Coffee 40° 0.7L NO GBX</t>
  </si>
  <si>
    <t>Fair XO 40° 0.7L GBX</t>
  </si>
  <si>
    <t>Falernum Intense 20° 0.5L NO GBX</t>
  </si>
  <si>
    <t>FamGin 40° 0.5L NO GBX</t>
  </si>
  <si>
    <t>Famous Grouse Sherry Cask Finish 40° 1L NO GBX</t>
  </si>
  <si>
    <t>Famous Grouse Smoky Black 40° 1L NO GBX</t>
  </si>
  <si>
    <t>Feel! Munich Dry Gin 47° 0.5L NO GBX</t>
  </si>
  <si>
    <t>Ferdinands Quince Gin 30° 0.5L NO GBX</t>
  </si>
  <si>
    <t>Ferdinands Red 18° 0.5L NO GBX</t>
  </si>
  <si>
    <t>Ferdinands Red 19° 0.5L NO GBX</t>
  </si>
  <si>
    <t>Ferdinands Rose 17° 0.5L NO GBX</t>
  </si>
  <si>
    <t>Ferdinands Saar Dry Riesling 18° 0.5L NO GBX</t>
  </si>
  <si>
    <t>Ferdinand's Saar Dry Vermouth 18° 0.5L NO GBX</t>
  </si>
  <si>
    <t>Ferdinands Saar White 18° 0.5L NO GBX</t>
  </si>
  <si>
    <t>Ferdinand's Summer Grape Gin 44° 0.7L GBX</t>
  </si>
  <si>
    <t>Fernet Branca Menta 28° 0.02L NO GBX</t>
  </si>
  <si>
    <t>Ferrum Cherry Elixir 35° 0.7L NO GBX</t>
  </si>
  <si>
    <t>Ferrum Honey Elixir 35° 0.7L NO GBX</t>
  </si>
  <si>
    <t>Ferrum Reserva 40° 0.7L NO GBX</t>
  </si>
  <si>
    <t>Ferrum Vanilla Elixir 35° 0.7L NO GBX</t>
  </si>
  <si>
    <t>Fettercairn 22 Years 47° 0.7L GBX</t>
  </si>
  <si>
    <t>Fettercairn Warehouse 2 Batch 3 50.6° 0.7L GBX</t>
  </si>
  <si>
    <t>Fever Island Gin 40° 0.7L NO GBX</t>
  </si>
  <si>
    <t>FEW American Gin 40° 0.7L NO GBX</t>
  </si>
  <si>
    <t>Few Breakfast Gin 42° 0.7L NO GBX</t>
  </si>
  <si>
    <t>Filey Bay Flagship 46° 0.7L GBX</t>
  </si>
  <si>
    <t>Filey Bay Moscatel Finish 46° 0.7L GBX</t>
  </si>
  <si>
    <t>Filey Bay Strength Cask Finish 46° 0.7L GBX</t>
  </si>
  <si>
    <t>Filliers Barrel Aged 17 Years + GBX 44° 0.7L GBX</t>
  </si>
  <si>
    <t>Filliers Barrel Aged 21 Years + GBX 46° 0.7L GBX</t>
  </si>
  <si>
    <t>Filliers Barrel Aged Gin 43.7° 0.5L NO GBX</t>
  </si>
  <si>
    <t>Filliers Dry Gin 28 "1928 Tribute" 48° 0.5L NO GBX</t>
  </si>
  <si>
    <t>Filliers Dry Gin 28 Pink + Mini Classic Gin 5 cl 38.27° 0.55L NO GBX</t>
  </si>
  <si>
    <t>Filliers Dry Gin 28 Pink 37.5° 0.5L NO GBX</t>
  </si>
  <si>
    <t>Filliers Pine Blossom Dry Gin 42.6° 0.5L NO GBX</t>
  </si>
  <si>
    <t>Filliers Wild Strawberry Vodka 40° 0.5L NO GBX</t>
  </si>
  <si>
    <t>Finlaggan Old Reserve 40° 0.7L GBX</t>
  </si>
  <si>
    <t>Finlaggan Port Finish 46° 0.7L GBX</t>
  </si>
  <si>
    <t>Finlaggan Red Wine Cask Matured Small Batch Release 46° 0.7L GBX</t>
  </si>
  <si>
    <t>Finlandia Blackcurrant 37.5° 1L NO GBX</t>
  </si>
  <si>
    <t>Finlandia Cranberry 37.5° 1L NO GBX</t>
  </si>
  <si>
    <t>Finlandia Grapefruit 37.5° 1L NO GBX</t>
  </si>
  <si>
    <t>Finlandia Lime 37.5° 1L NO GBX</t>
  </si>
  <si>
    <t>Finlandia RedBerry 37.5° 1L NO GBX</t>
  </si>
  <si>
    <t>Fiorito Limoncello 31° 0.5L NO GBX</t>
  </si>
  <si>
    <t>Fire Water 50° 1L NO GBX</t>
  </si>
  <si>
    <t>Fireball 33° 0.7L NO GBX</t>
  </si>
  <si>
    <t>Fireball 33° 1L NO GBX</t>
  </si>
  <si>
    <t>Fireball Cinnamon 33° 0.5L NO GBX</t>
  </si>
  <si>
    <t>Five Farms Irish Cream Liquor 17° 0.7L NO GBX</t>
  </si>
  <si>
    <t>Flamengo Tears Gin 40° 0.5L NO GBX</t>
  </si>
  <si>
    <t>Flaming Pig Black Cask 40° 0.7L NO GBX</t>
  </si>
  <si>
    <t>Flatnöse Blended Malt Scotch Whisky 46° 0.7L GBX</t>
  </si>
  <si>
    <t>Flemish Gin 23 46° 0.7L NO GBX</t>
  </si>
  <si>
    <t>Flóki Icelandic Double Wood Reserve 45° 0.5L GBX</t>
  </si>
  <si>
    <t>Flor de Cana 20 Years 130th Anniversary 45° 0.7L GBX</t>
  </si>
  <si>
    <t>Flor de Cana Centenario 14 Years 43° 0.7L GBX</t>
  </si>
  <si>
    <t>Flor de Cana Centenario 18 Years 40° 1L GBX</t>
  </si>
  <si>
    <t>Flor de Cana Centenario 19 Years Travel Retail 45° 0.7L GBX</t>
  </si>
  <si>
    <t>Flor de Cana Grand Reserve 7 Years 40° 1L NO GBX</t>
  </si>
  <si>
    <t>Flor de Cana Spresso 30° 0.7L NO GBX</t>
  </si>
  <si>
    <t>Flor De Cana Tasting Set 6x2,5 cl 39.58° 0.15L GBX</t>
  </si>
  <si>
    <t>Flor de Cana V Generaciones 30 Years 1988 Single Barrel 45° 0.7L GBX</t>
  </si>
  <si>
    <t>Flor de Cana Volcanic Bourbon Cask 40° 1L GBX</t>
  </si>
  <si>
    <t>Fonseca 20 Years Port 20° 0.75L NO GBX</t>
  </si>
  <si>
    <t>Fonseca Late Bottled Vintage Port 20° 0.75L GBX</t>
  </si>
  <si>
    <t>Fonseca Ruby 20° 0.75L NO GBX</t>
  </si>
  <si>
    <t>Fonseca Vintage 2017 20° 0.75L GBX</t>
  </si>
  <si>
    <t>Fonseca Terra Prima Organic Reserve 20° 0.75L NO GBX</t>
  </si>
  <si>
    <t>Fords Gin 45° 0.7L NO GBX</t>
  </si>
  <si>
    <t>Forest Dry Gin Autumn 42° 0.5L NO GBX</t>
  </si>
  <si>
    <t>Forest Dry Gin Spring 42° 0.5L NO GBX</t>
  </si>
  <si>
    <t>Forest Dry Gin Summer 45° 0.5L NO GBX</t>
  </si>
  <si>
    <t>Forest Dry Gin Valentine 45° 0.5L NO GBX</t>
  </si>
  <si>
    <t>Forest Dry Gin Winter 45° 0.5L NO GBX</t>
  </si>
  <si>
    <t>Forest Vermouth 20° 0.5L NO GBX</t>
  </si>
  <si>
    <t>Four Pillar Rare Dry Gin 41.8° 0.7L NO GBX</t>
  </si>
  <si>
    <t>Four Pillars Bloody Shiraz Gin 37.8° 0.7L NO GBX</t>
  </si>
  <si>
    <t>Four Pillars Christmas 43.8° 0.7L NO GBX</t>
  </si>
  <si>
    <t>Four Pillars Modern 41.8° 0.7L NO GBX</t>
  </si>
  <si>
    <t>Four Pillars Navy Strenght Gin 58.8° 0.7L NO GBX</t>
  </si>
  <si>
    <t>Four Pillars Olive Leaf 43.8° 0.7L NO GBX</t>
  </si>
  <si>
    <t>Four Pillars Spice Trade 43.8° 0.7L NO GBX</t>
  </si>
  <si>
    <t>Four Pillars Spiced Negroni 43.8° 0.7L NO GBX</t>
  </si>
  <si>
    <t>Four Roses 40° 1L NO GBX</t>
  </si>
  <si>
    <t>Four Roses Single Barrel 50° 0.7L NO GBX</t>
  </si>
  <si>
    <t>Four Roses Small Batch Bourbon 45° 0.7L NO GBX</t>
  </si>
  <si>
    <t>Foxdenton Rhurbarb 21.5° 0.7L NO GBX</t>
  </si>
  <si>
    <t>Framboise Distillerie de Biercée 43° 0.2L NO GBX</t>
  </si>
  <si>
    <t>Frapin 15 Years 45.3° 0.7L GBX</t>
  </si>
  <si>
    <t>Frapin VIP XO 40° 0.7L GBX</t>
  </si>
  <si>
    <t>Fratello Hazelnut Liquor 20° 0.7L NO GBX</t>
  </si>
  <si>
    <t>Frederic Kafka London Dry Gin 40° 0.7L NO GBX</t>
  </si>
  <si>
    <t>Freixenet Cordon Negro 11.5° 0.375L NO GBX</t>
  </si>
  <si>
    <t>Freixenet Ice Rosé 11.5° 0.75L NO GBX</t>
  </si>
  <si>
    <t>Freixenet Ice Rosé 12.5° 0.75L NO GBX</t>
  </si>
  <si>
    <t>Freixenet Italian Rosé 11° 0.2L NO GBX</t>
  </si>
  <si>
    <t>Freixenet Prosecco DOC 11° 0.2L NO GBX</t>
  </si>
  <si>
    <t>Froggy B Vodka 40° 0.7L NO GBX</t>
  </si>
  <si>
    <t>Fryns Forgotten 22° 0.7L NO GBX</t>
  </si>
  <si>
    <t>Fryns Premium Belgian Genever + Vieux Systeme Duopack 38° 0.4L GBX</t>
  </si>
  <si>
    <t>Fuego Valyrio 33° 0.7L NO GBX</t>
  </si>
  <si>
    <t>Funky Pump Barbados XO Rum 45° 0.5L NO GBX</t>
  </si>
  <si>
    <t>Funky Pump Bloody Orange 45° 0.5L NO GBX</t>
  </si>
  <si>
    <t>Funky Pump London Dry Gin 45° 0.5L NO GBX</t>
  </si>
  <si>
    <t>Fuyu Mizunara Finish 45° 0.7L NO GBX</t>
  </si>
  <si>
    <t>Galaad Origine Vintage 2017 44.5° 0.7L GBX</t>
  </si>
  <si>
    <t>Galore 7 Years 40° 0.7L NO GBX</t>
  </si>
  <si>
    <t>Gambrinus Elisir 27° 0.7L NO GBX</t>
  </si>
  <si>
    <t>Gambrinus Elisir Gold 27° 0.7L NO GBX</t>
  </si>
  <si>
    <t>Gambrinus Grappa Barricata di Raboso 40° 0.7L NO GBX</t>
  </si>
  <si>
    <t>Gammeldansk 38° 1L NO GBX</t>
  </si>
  <si>
    <t>Gancia Prosecco D.O.C Brut 11.5° 0.75L NO GBX</t>
  </si>
  <si>
    <t>Gancia Vermouth Bianco 16° 1L NO GBX</t>
  </si>
  <si>
    <t>Gansloser Black Gin Distiller's Cut 60° 0.7L GBX</t>
  </si>
  <si>
    <t>Gansloser Black Vodka 40° 0.7L NO GBX</t>
  </si>
  <si>
    <t>Garden Shed Gin 45° 0.7L NO GBX</t>
  </si>
  <si>
    <t>Gary Regan's Orange 45° 0.15L NO GBX</t>
  </si>
  <si>
    <t>GauGin Beach 46° 0.5L NO GBX</t>
  </si>
  <si>
    <t>GauGin Classic 46° 0.5L NO GBX</t>
  </si>
  <si>
    <t>GauGin Mountain 46° 0.5L NO GBX</t>
  </si>
  <si>
    <t>Gelston’S Single Pot Still Bourbon Cask 40° 0.7L NO GBX</t>
  </si>
  <si>
    <t>Gelston’S Single Pot Still Pinot Noir Cask 40° 0.7L GBX</t>
  </si>
  <si>
    <t>Gelston's Single Malt 40° 0.7L GBX</t>
  </si>
  <si>
    <t>Gemblue Gin Cask Tequilla 40° 0.7L NO GBX</t>
  </si>
  <si>
    <t>Génépi des Alpes 40° 0.5L NO GBX</t>
  </si>
  <si>
    <t>Generous Gin 44° 0.7L NO GBX</t>
  </si>
  <si>
    <t>Generous Gin Organic 44° 0.7L NO GBX</t>
  </si>
  <si>
    <t>Gentiane De Lure 16° 0.75L NO GBX</t>
  </si>
  <si>
    <t>Geranium Premium Gin 55° 0.7L NO GBX</t>
  </si>
  <si>
    <t>Germana Classica 40° 0.7L NO GBX</t>
  </si>
  <si>
    <t>Germana Heritage 43° 0.7L NO GBX</t>
  </si>
  <si>
    <t>Get Essentiel 17.9° 0.7L NO GBX</t>
  </si>
  <si>
    <t>Ghost Juniper 40° 0.7L NO GBX</t>
  </si>
  <si>
    <t>Gibson's Gin Blood Orange 37.5° 0.7L NO GBX</t>
  </si>
  <si>
    <t>Gibson's Gin My Spirits Corner 37.5° 0.2L NO GBX</t>
  </si>
  <si>
    <t>Gibson's Gin New 37.5° 1L NO GBX</t>
  </si>
  <si>
    <t>Gilbey's 37.5° 0.7L NO GBX</t>
  </si>
  <si>
    <t>Gilpin's Westmorland Extra Dry Gin 47° 0.7L NO GBX</t>
  </si>
  <si>
    <t>Gin de France 40° 0.5L NO GBX</t>
  </si>
  <si>
    <t>Gin de Monaco 40° 0.7L NO GBX</t>
  </si>
  <si>
    <t>Gin Lane 1751 Victoria Pink Gin 40° 0.7L NO GBX</t>
  </si>
  <si>
    <t>Gin O'ndina 45° 0.7L NO GBX</t>
  </si>
  <si>
    <t>Ginato Clementino Orange 43° 0.7L NO GBX</t>
  </si>
  <si>
    <t>Ginato Melograno Pomegranate 43° 0.7L NO GBX</t>
  </si>
  <si>
    <t>Ginato Pinot Grigio &amp; Sicilian Lemon 43° 0.7L NO GBX</t>
  </si>
  <si>
    <t>Ginato Pompelmo Pink Grapefruit 43° 0.7L NO GBX</t>
  </si>
  <si>
    <t>Gin'Ca Berries Edition 40° 0.7L NO GBX</t>
  </si>
  <si>
    <t>Gin'Ca Small Batch Gin 40° 0.7L NO GBX</t>
  </si>
  <si>
    <t>Ginraw 42.3° 0.7L NO GBX</t>
  </si>
  <si>
    <t>Gin-Tropez 40° 1.5L NO GBX</t>
  </si>
  <si>
    <t>Girvan 25 Years 42° 0.7L GBX</t>
  </si>
  <si>
    <t>Glann Ar Mor Bourbon Cask 46° 0.7L GBX</t>
  </si>
  <si>
    <t>Glen Elgin 12 Years 43° 0.7L GBX</t>
  </si>
  <si>
    <t>Glen Garioch 12 Years 48° 0.7L GBX</t>
  </si>
  <si>
    <t>Glen Garioch 12 Years 48° 1L GBX</t>
  </si>
  <si>
    <t>Glen Garioch 1797 Founder's Reserve 48° 0.7L GBX</t>
  </si>
  <si>
    <t>Glen Grant 10 Years ( New Bottle ) 40° 0.7L GBX</t>
  </si>
  <si>
    <t>Glen Grant 12 Years 43° 0.7L GBX</t>
  </si>
  <si>
    <t>Glen Grant 15 Years 50° 0.7L GBX</t>
  </si>
  <si>
    <t>Glen Grant 18 Years 43° 0.7L GBX</t>
  </si>
  <si>
    <t>Glen Grant Arboralis 40° 0.7L GBX</t>
  </si>
  <si>
    <t>Glen Moray 12 Years Elgin Signature American Cask 48° 1L GBX</t>
  </si>
  <si>
    <t>Glen Moray 18 Years 47.2° 0.7L GBX</t>
  </si>
  <si>
    <t>Glen Moray Classic Chardonnay Cask Finish 40° 0.7L GBX</t>
  </si>
  <si>
    <t>Glen Moray Classic Elgin 40° 0.7L GBX</t>
  </si>
  <si>
    <t>Glen Moray Curiosity Rye Cask Finish 46.3° 0.7L GBX</t>
  </si>
  <si>
    <t>Glen Scanlan12 Years 40° 0.7L NO GBX</t>
  </si>
  <si>
    <t>Glen Scotia Double Cask 46° 0.7L GBX</t>
  </si>
  <si>
    <t>Glen Scotia Harbour 40° 0.7L GBX</t>
  </si>
  <si>
    <t>Glen Spey 12 Years 43° 0.7L NO GBX</t>
  </si>
  <si>
    <t>Glenallachie 15 Years 46° 0.05L NO GBX</t>
  </si>
  <si>
    <t>Glencadam 10 Years 46° 0.7L GBX</t>
  </si>
  <si>
    <t>Glencadam 10 Years 46° 1L GBX</t>
  </si>
  <si>
    <t>Glencadam 10 Years The Rather Delicate 46° 0.7L GBX</t>
  </si>
  <si>
    <t>Glencadam 14 Years Cognac Cask 46° 0.7L GBX</t>
  </si>
  <si>
    <t>Glencadam 17 Years Port Finish 46° 0.7L GBX</t>
  </si>
  <si>
    <t>Glencadam Reserva Andalucia Oloroso
 Sherry Cask Finish 46° 0.7L GBX</t>
  </si>
  <si>
    <t>Glendalough Calvados Cask 42° 0.7L NO GBX</t>
  </si>
  <si>
    <t>Glendalough Double Barrel 42° 0.7L NO GBX</t>
  </si>
  <si>
    <t>Glendronach 10 Years Forgue 43° 1L GBX</t>
  </si>
  <si>
    <t>Glendronach 15 Years Revival 46° 0.7L GBX</t>
  </si>
  <si>
    <t>Glendronach 18 Years Allardice 46° 0.7L GBX</t>
  </si>
  <si>
    <t>Glendronach 21 Years 48° 0.7L GBX</t>
  </si>
  <si>
    <t>Glendronach Port Wood 46° 0.7L GBX</t>
  </si>
  <si>
    <t>Glendronach Traditionally Peated 48° 0.7L GBX</t>
  </si>
  <si>
    <t>Glenfarclas 10 Years 40° 0.7L GBX</t>
  </si>
  <si>
    <t>Glenfarclas 105 60° 0.7L GBX</t>
  </si>
  <si>
    <t>Glenfarclas 12 Years 43° 0.7L GBX</t>
  </si>
  <si>
    <t>Glenfarclas 15 Years 46° 0.7L GBX</t>
  </si>
  <si>
    <t>Glenfarclas 25 Years 43° 0.7L GBX</t>
  </si>
  <si>
    <t>Glenfarclas Family Cask 1954 - 2003 Trunk (Luxury Display) 50.61° 10L GBX</t>
  </si>
  <si>
    <t>Glenfarclas Heritage 40° 0.7L GBX</t>
  </si>
  <si>
    <t>Glenfiddich 12 Years Special Reserve 40° 1L GBX</t>
  </si>
  <si>
    <t>Glenfiddich 12 Years Triple Oak 40° 0.7L GBX</t>
  </si>
  <si>
    <t>Glenfiddich 15 Years Solera Reserve + 2 Glasses 40° 0.7L GBX</t>
  </si>
  <si>
    <t>Glenfiddich 15 Years Solera Reserve 40° 0.7L GBX</t>
  </si>
  <si>
    <t>Glenfiddich 23 Years Grand Cru 40° 0.7L GBX</t>
  </si>
  <si>
    <t>Glenfiddich 26 Years Grande Couronne 43.8° 0.7L GBX</t>
  </si>
  <si>
    <t>Glenfiddich 29 Years Yozakura 45.1° 0.7L GBX</t>
  </si>
  <si>
    <t>Glenfiddich 30 Years 43° 0.7L GBX</t>
  </si>
  <si>
    <t>Glenfiddich 40 Years 48.2° 0.7L GBX</t>
  </si>
  <si>
    <t>Glenfiddich Discovery Pack 12 Years +15 Years +18 Years 3 x 20 cl 40° 0.6L GBX</t>
  </si>
  <si>
    <t>Glenfiddich Fire &amp; Cane 43° 0.7L NO GBX</t>
  </si>
  <si>
    <t>Glenfiddich Fire &amp; Cane 43° 0.7L GBX</t>
  </si>
  <si>
    <t>Glenfiddich Malt Master's Edition 43° 0.7L GBX</t>
  </si>
  <si>
    <t>Glenfiddich Orchard Experiment 43° 0.7L GBX</t>
  </si>
  <si>
    <t>Glenfiddich Perpetual Collection VAT N°1 40° 1L GBX</t>
  </si>
  <si>
    <t>Glenfiddich Perpetual Collection VAT N°2 43° 1L GBX</t>
  </si>
  <si>
    <t>Glenfiddich Project Twenty XX 47° 0.7L GBX</t>
  </si>
  <si>
    <t>Glenfiddich Rare Cask Reserve Vintage 1978 56.3° 0.7L GBX</t>
  </si>
  <si>
    <t>Glenglassaugh Evolution 50° 0.7L GBX</t>
  </si>
  <si>
    <t>Glenglassaugh Peat Virgin 46° 0.7L GBX</t>
  </si>
  <si>
    <t>Glenglassaugh Portsoy 49.1° 0.7L NO GBX</t>
  </si>
  <si>
    <t>Glenglassaugh Sandend 50.5° 0.7L NO GBX</t>
  </si>
  <si>
    <t>Glengoyne 36 Years The Russell Family 50.7° 0.7L GBX</t>
  </si>
  <si>
    <t>Glengoyne 12 Years 43° 0.7L GBX</t>
  </si>
  <si>
    <t>Glenkinchie 12 Years 43° 0.7L GBX</t>
  </si>
  <si>
    <t>Glenkinchie Distillers Edition 2009 (Bottled 2021) 43° 0.7L GBX</t>
  </si>
  <si>
    <t>Glenlivet 13 Years First Fill American Oak 40° 0.7L GBX</t>
  </si>
  <si>
    <t>Glenlivet 15 Years 40° 0.7L GBX</t>
  </si>
  <si>
    <t>Glenlivet Captain's Reserve 40° 0.7L GBX</t>
  </si>
  <si>
    <t>Glenlivet Caribbean Reserve 40° 0.7L GBX</t>
  </si>
  <si>
    <t>Glenlivet Spectra ( 3 x 20 cl ) 40° 0.6L GBX</t>
  </si>
  <si>
    <t>Glenlossie 10 Years (Fauna &amp; Flora) 43° 0.7L GBX</t>
  </si>
  <si>
    <t>Glenmorangie 15 Years The Cadboll Estate 43° 0.7L GBX</t>
  </si>
  <si>
    <t>Glenmorangie A Tale Of The Forest 46° 0.7L GBX</t>
  </si>
  <si>
    <t>Glenmorangie A Tale Of Winter 46° 0.7L GBX</t>
  </si>
  <si>
    <t>Glenmorangie Lasanta 12 Years 43° 0.7L GBX</t>
  </si>
  <si>
    <t>Glenmorangie Nectar D´Or 46° 0.7L GBX</t>
  </si>
  <si>
    <t>Glenmorangie Quinta Ruban 14 Years 46° 0.7L GBX</t>
  </si>
  <si>
    <t>Glenmorangie The Tribute 16 Years 43° 1L GBX</t>
  </si>
  <si>
    <t>Glenmorangie X 40° 0.7L NO GBX</t>
  </si>
  <si>
    <t>Glenrothes 12 Years 40° 0.7L GBX</t>
  </si>
  <si>
    <t>Glenrothes 40 Years 43° 0.7L GBX</t>
  </si>
  <si>
    <t>Glenrothes Elder's Reserve 43° 0.7L GBX</t>
  </si>
  <si>
    <t>Glenrothes Maker's Cut 48.8° 0.7L GBX</t>
  </si>
  <si>
    <t>Glenturret Triplewood 43° 0.7L GBX</t>
  </si>
  <si>
    <t>Glenturret Triplewood 43° 0.7L NO GBX</t>
  </si>
  <si>
    <t>Glu Gin 15° 1L NO GBX</t>
  </si>
  <si>
    <t>Go On Japanese Rum 38° 0.7L GBX</t>
  </si>
  <si>
    <t>Goa London Dry Gin 43° 0.7L NO GBX</t>
  </si>
  <si>
    <t>Godet Antarctica Folle Blanche 40° 0.5L NO GBX</t>
  </si>
  <si>
    <t>Godet XO Terre 40° 0.7L GBX</t>
  </si>
  <si>
    <t>Gold Cock Peated 49.2° 0.7L NO GBX</t>
  </si>
  <si>
    <t>Gold Grail 42° 0.5L NO GBX</t>
  </si>
  <si>
    <t>Goldlys Family Reserve 40° 0.7L NO GBX</t>
  </si>
  <si>
    <t>Gonzalez Byass la Copa 15.5° 0.75L NO GBX</t>
  </si>
  <si>
    <t>Gonzalez Rare Old Apostoles Palo Cortado 30 Years 20° 0.75L GBX</t>
  </si>
  <si>
    <t>Gorbatschow 37.5° 0.7L NO GBX</t>
  </si>
  <si>
    <t>Gordon's 37.5° 0.2L NO GBX</t>
  </si>
  <si>
    <t>Gordon's 37.5° 0.35L NO GBX</t>
  </si>
  <si>
    <t>Gordon's 37.5° 0.7L NO GBX</t>
  </si>
  <si>
    <t>Gordon's 37.5° 1L NO GBX</t>
  </si>
  <si>
    <t>Gordon's Pink  Gin 37.5° 1L NO GBX</t>
  </si>
  <si>
    <t>Gordon's Tropical Passionfruit 37.5° 0.7L NO GBX</t>
  </si>
  <si>
    <t>Gorilochka Sportscar Red 40° 1L NO GBX</t>
  </si>
  <si>
    <t>Gosling's Black Seal 151 Proof 75.5° 0.7L NO GBX</t>
  </si>
  <si>
    <t>Gosset Extra Brut 12° 0.75L GBX</t>
  </si>
  <si>
    <t>Gouden Carolus Whisky 46° 0.7L GBX</t>
  </si>
  <si>
    <t>Grace Gin 45.7° 0.7L NO GBX</t>
  </si>
  <si>
    <t>Graham's 5 x 5 cl 19.8° 0.25L GBX</t>
  </si>
  <si>
    <t>Graham's Blend N°12 Ruby 19° 0.75L NO GBX</t>
  </si>
  <si>
    <t>Graham's Fine White 19° 0.75L NO GBX</t>
  </si>
  <si>
    <t>Graham's Selection Pack 5 x 20 cl 19.8° 1L GBX</t>
  </si>
  <si>
    <t>Graham's Six Grapes Reserve 20° 0.75L NO GBX</t>
  </si>
  <si>
    <t>Graham's Tawny 10 Years 20° 0.75L GBX</t>
  </si>
  <si>
    <t>Graham's Tawny 20 Years 20° 0.75L GBX</t>
  </si>
  <si>
    <t>Gran Chaco Bolivia 35° 0.7L NO GBX</t>
  </si>
  <si>
    <t>Gran Chaco Paraguay 42° 0.7L NO GBX</t>
  </si>
  <si>
    <t>Gran Classico Bitter 28° 0.7L NO GBX</t>
  </si>
  <si>
    <t>Grand Kadoo 3 Years Golden 40° 0.7L NO GBX</t>
  </si>
  <si>
    <t>Grand Kadoo 8 Years Golden 40° 0.7L NO GBX</t>
  </si>
  <si>
    <t>Grand Kadoo Banana Flavoured 38° 0.7L NO GBX</t>
  </si>
  <si>
    <t>Grand Kadoo Coconut Flavoured 38° 0.7L NO GBX</t>
  </si>
  <si>
    <t>Grand Kadoo Pineapple Flavoured 38° 0.7L NO GBX</t>
  </si>
  <si>
    <t>Grand Kadoo Spiced 38° 0.7L NO GBX</t>
  </si>
  <si>
    <t>Grand Marnier ( cs x 12 ) 40° 1L NO GBX</t>
  </si>
  <si>
    <t>Grand Marnier 40° 0.35L NO GBX</t>
  </si>
  <si>
    <t>Grander 8 Years Panama Rum 45° 0.7L NO GBX</t>
  </si>
  <si>
    <t>Grant's Rum Cask Finish 40° 1L GBX</t>
  </si>
  <si>
    <t>Grant's Summer Orange 35° 0.7L NO GBX</t>
  </si>
  <si>
    <t>Grant's Triple Wood 12 Years 40° 1L NO GBX</t>
  </si>
  <si>
    <t>Grant's Triple Wood 40° 0.7L NO GBX</t>
  </si>
  <si>
    <t>Grappa Amaro 35.5° 0.5L NO GBX</t>
  </si>
  <si>
    <t>Grappa del Castello Banfi Capsula Nera 45° 0.7L NO GBX</t>
  </si>
  <si>
    <t>Grappa di Brunello Torre Castello Banfi 45° 0.7L GBX</t>
  </si>
  <si>
    <t>Grasovka 38° 1L NO GBX</t>
  </si>
  <si>
    <t>Grasovka 40° 1L NO GBX</t>
  </si>
  <si>
    <t>Green Baboon 43° 0.7L NO GBX</t>
  </si>
  <si>
    <t>Green Spot 40° 0.7L GBX</t>
  </si>
  <si>
    <t>Green Spot Château Leoville Barton 46° 0.7L GBX</t>
  </si>
  <si>
    <t>Green Spot Montelena Finish 46° 0.7L GBX</t>
  </si>
  <si>
    <t>Greenalls Rosea 37.5° 1L NO GBX</t>
  </si>
  <si>
    <t>Greign 20 Years 40° 0.7L GBX</t>
  </si>
  <si>
    <t>Grey Goose La Poire 40° 0.7L NO GBX</t>
  </si>
  <si>
    <t>Grey Goose le Citron 40° 0.7L NO GBX</t>
  </si>
  <si>
    <t>Grey Goose L'Orange 40° 0.7L NO GBX</t>
  </si>
  <si>
    <t>Grey Goose Original 40° 0.2L NO GBX</t>
  </si>
  <si>
    <t>Grey Goose Original 40° 1.75L NO GBX</t>
  </si>
  <si>
    <t>Guignoley Kirsch Peureux 15° 1L NO GBX</t>
  </si>
  <si>
    <t>Gunroom 12 Botanicals 40° 0.7L NO GBX</t>
  </si>
  <si>
    <t>Gunroom 2 Ports Rum 40° 0.7L NO GBX</t>
  </si>
  <si>
    <t>Gunroom Navy Rum 65° 0.5L NO GBX</t>
  </si>
  <si>
    <t>Gurktaler Alpenkrauter 27° 0.7L NO GBX</t>
  </si>
  <si>
    <t>Gurktaler Alpenkräuter 27° 1L NO GBX</t>
  </si>
  <si>
    <t>G-Vine Floraison + 1 glass 40° 0.7L GBX</t>
  </si>
  <si>
    <t>G-Vine Floraison 40° 0.7L NO GBX</t>
  </si>
  <si>
    <t>G-Vine Floraison 40° 1L NO GBX</t>
  </si>
  <si>
    <t>G-Vine Floraison Pack 4 Bottles + 4 Copa Glasses 40° 2.8L NO GBX</t>
  </si>
  <si>
    <t>G-Vine Nouaison "Reserve" 42° 0.5L NO GBX</t>
  </si>
  <si>
    <t>G-Vine Nouaison 43.9° 0.7L NO GBX</t>
  </si>
  <si>
    <t>G-Vine Nouaison 45° 0.7L NO GBX</t>
  </si>
  <si>
    <t>Gwalarn Celtic Blended 40° 0.7L NO GBX</t>
  </si>
  <si>
    <t>H by Hine VSOP Fine Champagne Cognac 40° 0.7L NO GBX</t>
  </si>
  <si>
    <t>Habibi Vodka 40° 0.7L NO GBX</t>
  </si>
  <si>
    <t>Habitation Bellevue 10 Years 45° 0.7L GBX</t>
  </si>
  <si>
    <t>Habitation Bellevue 12 Years 45° 0.7L GBX</t>
  </si>
  <si>
    <t>Habitation Bellevue 6 Years 45° 0.7L GBX</t>
  </si>
  <si>
    <t>Haig Club Clubman 40° 0.7L NO GBX</t>
  </si>
  <si>
    <t>Hakushu Distiller's Reserve 43° 0.7L GBX</t>
  </si>
  <si>
    <t>Hampden Estate Pure Single Jamaican Rum 46° 0.7L GBX</t>
  </si>
  <si>
    <t>Hampden Fire Overproof 63° 0.7L NO GBX</t>
  </si>
  <si>
    <t>Hankey Bannister 12 Years 40° 0.7L GBX</t>
  </si>
  <si>
    <t>Hankey Bannister 12 Years Regency 40° 0.7L NO GBX</t>
  </si>
  <si>
    <t>Hankey Bannister Heritage 46° 0.7L NO GBX</t>
  </si>
  <si>
    <t>Hankey Bannister Heritage 46° 0.7L GBX</t>
  </si>
  <si>
    <t>Hankey Bannister Original 40° 0.7L NO GBX</t>
  </si>
  <si>
    <t>Hansen President 42° 0.7L NO GBX</t>
  </si>
  <si>
    <t>Ha'Penny 4 Years Four Casked 43° 0.7L NO GBX</t>
  </si>
  <si>
    <t>Harahorn Cask Aged Gin 41.7° 0.5L NO GBX</t>
  </si>
  <si>
    <t>Harahorn Gin 46° 0.5L NO GBX</t>
  </si>
  <si>
    <t>Harahorn Gin 46° 1L NO GBX</t>
  </si>
  <si>
    <t>Harahorn Pink Gin 40° 0.5L NO GBX</t>
  </si>
  <si>
    <t>Harahorn White Lemon Gin 42° 0.5L NO GBX</t>
  </si>
  <si>
    <t>Hardenberg Club Straight Rye 42.5° 0.7L NO GBX</t>
  </si>
  <si>
    <t>Harveys Bristol Cream 17.5° 0.75L NO GBX</t>
  </si>
  <si>
    <t>Havana Club Anejo 3 Years 40° 1L NO GBX</t>
  </si>
  <si>
    <t>Havana Club Cuban Smokey Rum 40° 1L NO GBX</t>
  </si>
  <si>
    <t>Havana Club Maximo Bacarra Decanter 40° 0.5L GBX</t>
  </si>
  <si>
    <t>Havana Club Tributo 2021 Limited Edtion 40° 0.7L GBX</t>
  </si>
  <si>
    <t>Havn Antwerpen Gin 40° 0.7L NO GBX</t>
  </si>
  <si>
    <t>Havn Rum Georgetown 40° 0.7L NO GBX</t>
  </si>
  <si>
    <t>Havn Rum Mauritius 40° 0.7L NO GBX</t>
  </si>
  <si>
    <t>Havn Rum Overproof 55° 0.7L NO GBX</t>
  </si>
  <si>
    <t>Hayman's English Cordial Gin Cask Rested 42° 0.7L NO GBX</t>
  </si>
  <si>
    <t>Hayman's Gin 40° 0.7L NO GBX</t>
  </si>
  <si>
    <t>Hayman's Of London 50Th Anniversary Rare Cut London Dry Gin 50° 0.7L NO GBX</t>
  </si>
  <si>
    <t>Hayman's of London Gin Liqueur 40° 0.7L NO GBX</t>
  </si>
  <si>
    <t>Hayman's Peach &amp; Rose Cup 25° 0.7L NO GBX</t>
  </si>
  <si>
    <t>Heaven Hill 40° 1L NO GBX</t>
  </si>
  <si>
    <t>Heaven's Door Double Barrel Whiskey 50° 0.7L NO GBX</t>
  </si>
  <si>
    <t>Hee Joy VSOP Dominican Republic 41.6° 0.7L GBX</t>
  </si>
  <si>
    <t>Hee Joy VSOP Jamaica 41.3° 0.7L GBX</t>
  </si>
  <si>
    <t>Heidebitt Likeur 40° 0.7L NO GBX</t>
  </si>
  <si>
    <t>Hell or High Water Reserva 40° 0.7L NO GBX</t>
  </si>
  <si>
    <t>Hellyers Road 15 Years 46.2° 0.7L GBX</t>
  </si>
  <si>
    <t>HelsinGin 46.3° 0.5L NO GBX</t>
  </si>
  <si>
    <t>Helsinki Dry Gin 47° 0.5L NO GBX</t>
  </si>
  <si>
    <t>Hendrick's Absinthe 48° 0.7L NO GBX</t>
  </si>
  <si>
    <t>Hendrick's Amazonia Gin 43.4° 1L NO GBX</t>
  </si>
  <si>
    <t>Hendrick's Gin 41.4° 0.05L NO GBX</t>
  </si>
  <si>
    <t>Hendrick's Gin 41.4° 0.35L NO GBX</t>
  </si>
  <si>
    <t>Hendrick's Gin 44° 0.05L NO GBX</t>
  </si>
  <si>
    <t>Hendrick's Gin 44° 0.2L NO GBX</t>
  </si>
  <si>
    <t>Hendrick's Gin Flora Adora 43.4° 0.7L NO GBX</t>
  </si>
  <si>
    <t>Hendrick's Neptunia 43.4° 0.7L NO GBX</t>
  </si>
  <si>
    <t>Hendrick's Orbium Gin 43.4° 0.7L NO GBX</t>
  </si>
  <si>
    <t>Henhto Classic Gin 44° 0.5L NO GBX</t>
  </si>
  <si>
    <t>Hennessy James 40° 1L GBX</t>
  </si>
  <si>
    <t>Hennessy Paradis 40° 0.7L GBX</t>
  </si>
  <si>
    <t>Hennessy VSOP 40° 0.05L NO GBX</t>
  </si>
  <si>
    <t>Hennessy VSOP 40° 1L GBX</t>
  </si>
  <si>
    <t>Henri Bardouin Pastis 45° 0.7L NO GBX</t>
  </si>
  <si>
    <t>Henry's Gin 40° 0.7L NO GBX</t>
  </si>
  <si>
    <t>Hentho Noah + 2 Glasses 44° 0.5L NO GBX</t>
  </si>
  <si>
    <t>Hentho Pink 44° 0.5L NO GBX</t>
  </si>
  <si>
    <t>Hentho Rhum 40° 0.7L NO GBX</t>
  </si>
  <si>
    <t>Hernö Blackcurrant Organic 28° 0.5L NO GBX</t>
  </si>
  <si>
    <t>Hernö Gin 40.5° 0.5L NO GBX</t>
  </si>
  <si>
    <t>Hernö Juniper Cask Gin 47° 0.5L NO GBX</t>
  </si>
  <si>
    <t>Hernö Pink BTL Gin 42° 0.5L NO GBX</t>
  </si>
  <si>
    <t>Hernö Pink BTL Gin BIO 42° 0.5L NO GBX</t>
  </si>
  <si>
    <t>Hernö Sloe Gin Organic 30° 0.5L NO GBX</t>
  </si>
  <si>
    <t>Hertekamp 35° 0.7L NO GBX</t>
  </si>
  <si>
    <t>Hibiki Blossom Harmony Limited Edition 2022 43° 0.7L GBX</t>
  </si>
  <si>
    <t>Hibiki Suntory Harmony 43° 0.7L GBX</t>
  </si>
  <si>
    <t>High Coast 63 63° 0.7L GBX</t>
  </si>
  <si>
    <t>High Coast ALV 46° 0.7L GBX</t>
  </si>
  <si>
    <t>High Coast Dalvve Sherry Influence 48° 0.7L GBX</t>
  </si>
  <si>
    <t>High Coast HAV Light Peated 48° 0.7L GBX</t>
  </si>
  <si>
    <t>Highball Express 12 Years Blended 40° 0.7L NO GBX</t>
  </si>
  <si>
    <t>Highball Express 18 Years Blended 40° 0.7L NO GBX</t>
  </si>
  <si>
    <t>Highball Express 23 Years Blended 40° 0.7L NO GBX</t>
  </si>
  <si>
    <t>Highclere Castle Gin 43.5° 0.7L NO GBX</t>
  </si>
  <si>
    <t>Highland Park 10 Years Viking Scars 40° 0.7L GBX</t>
  </si>
  <si>
    <t>Highland Park 12 Years Viking Honour 40° 0.7L GBX</t>
  </si>
  <si>
    <t>Highland Park 15 Years Viking Heart 44° 0.7L NO GBX</t>
  </si>
  <si>
    <t>Highland Park 18 Years 43° 0.7L GBX</t>
  </si>
  <si>
    <t>Highland Park 21 Years 46° 0.7L GBX</t>
  </si>
  <si>
    <t>Highland Park Cask Strength Release n°2 63.9° 0.7L GBX</t>
  </si>
  <si>
    <t>Highland Park Thorfinn 45.1° 0.7L GBX</t>
  </si>
  <si>
    <t>Hijos De Vila Revolver 40° 0.2L NO GBX</t>
  </si>
  <si>
    <t>Hijos De Villa Tequila Reposado 55 Years Edición Aniversario 38° 0.7L NO GBX</t>
  </si>
  <si>
    <t>Hinch 10 Years Sherry Finish 43° 0.7L NO GBX</t>
  </si>
  <si>
    <t>Hinch 5 Years Double Wood 43° 0.7L NO GBX</t>
  </si>
  <si>
    <t>Hinch Peated Single Malt 43° 0.7L GBX</t>
  </si>
  <si>
    <t>Hinch Single Potstill 43° 0.7L NO GBX</t>
  </si>
  <si>
    <t>Hinch Small Batch 43° 0.7L NO GBX</t>
  </si>
  <si>
    <t>Hinoki Bitter 24° 0.1L NO GBX</t>
  </si>
  <si>
    <t>Hinotori 5 Years Blended 43° 0.7L GBX</t>
  </si>
  <si>
    <t>Hooghoudt 5 Years Aged Genever 40° 0.7L NO GBX</t>
  </si>
  <si>
    <t>Hooghoudt Raw Genever Holland Gin 43° 0.7L NO GBX</t>
  </si>
  <si>
    <t>Hooghoudt Sweet Spiced Genever 30° 0.7L NO GBX</t>
  </si>
  <si>
    <t>Hook Gin Dry Orange 2 44° 0.5L NO GBX</t>
  </si>
  <si>
    <t>Horse With No Name Bourbon 45° 0.5L NO GBX</t>
  </si>
  <si>
    <t>Hotel Starlino Aperitivo Elderflower 17° 0.75L NO GBX</t>
  </si>
  <si>
    <t>Hotel Starlino Arancione Vermouth 17° 0.75L NO GBX</t>
  </si>
  <si>
    <t>Hotel Starlino Rose Vermouth 17° 0.75L NO GBX</t>
  </si>
  <si>
    <t>Hoxton Banana Rum 40° 0.5L NO GBX</t>
  </si>
  <si>
    <t>Hpnotiq 17° 0.7L NO GBX</t>
  </si>
  <si>
    <t>HSE Habitation Saint Etienne Blanc 40° 0.7L NO GBX</t>
  </si>
  <si>
    <t>HSE Habitation Saint Etienne Blanc Parcellaire #1 2016 55° 0.7L NO GBX</t>
  </si>
  <si>
    <t>HSE Habitation Saint Etienne Cuvée de l’an 2016 50°70cl 50° 0.7L NO GBX</t>
  </si>
  <si>
    <t>HSE Habitation Saint Etienne Elevé sous bois 42° 42° 0.7L NO GBX</t>
  </si>
  <si>
    <t>Hundred Gin Infinity 40° 0.5L NO GBX</t>
  </si>
  <si>
    <t>Hundred Gin Limited Edition 40° 0.5L NO GBX</t>
  </si>
  <si>
    <t>Hunting Lodge 40° 1L NO GBX</t>
  </si>
  <si>
    <t>Hwayo X Premium 41° 0.5L GBX</t>
  </si>
  <si>
    <t>Hyde Cask Strenghth 59° 0.7L NO GBX</t>
  </si>
  <si>
    <t>Hyde N° 6 Special Reserve 46° 0.7L NO GBX</t>
  </si>
  <si>
    <t>Ice Rhum Bologne 45° 0.7L NO GBX</t>
  </si>
  <si>
    <t>Iced Gin 43° 0.5L NO GBX</t>
  </si>
  <si>
    <t>Il Gin Del Professore Madame 42.9° 0.7L NO GBX</t>
  </si>
  <si>
    <t>Inchgower 14 Years (Flora &amp; Fauna) 43° 0.7L NO GBX</t>
  </si>
  <si>
    <t>Inchgower 27 Years Special Release 2018 55.3° 0.7L GBX</t>
  </si>
  <si>
    <t>Irish Mist 35° 0.7L NO GBX</t>
  </si>
  <si>
    <t>Irishman Cream 17° 0.7L NO GBX</t>
  </si>
  <si>
    <t>Irishman Founder's Reserve Sherry Finish 46° 0.7L GBX</t>
  </si>
  <si>
    <t>Irishman The Harvest 40° 0.7L NO GBX</t>
  </si>
  <si>
    <t>Isautier 10 Years 40° 0.7L NO GBX</t>
  </si>
  <si>
    <t>Isautier 7 Years 40° 0.7L GBX</t>
  </si>
  <si>
    <t>Isautier Agent Double 01 55° 0.7L NO GBX</t>
  </si>
  <si>
    <t>Isautier Agent Double 02 55° 0.7L NO GBX</t>
  </si>
  <si>
    <t>Isautier Arrangé Banane Flambée 40° 0.5L NO GBX</t>
  </si>
  <si>
    <t>Isautier Arrange Cahouete 17° 0.7L NO GBX</t>
  </si>
  <si>
    <t>Isautier Arrangé Epicé Ananas Victoria 40° 0.5L NO GBX</t>
  </si>
  <si>
    <t>Isautier Arrangé Litchi 40° 0.5L NO GBX</t>
  </si>
  <si>
    <t>Isautier Barrik 40° 0.7L NO GBX</t>
  </si>
  <si>
    <t>Isautier Blanc Traditional 49° 1L NO GBX</t>
  </si>
  <si>
    <t>Isautier Secret de Canne 40° 0.7L NO GBX</t>
  </si>
  <si>
    <t>Isautier Vieux 5 Years 40° 0.7L NO GBX</t>
  </si>
  <si>
    <t>Isfjord Premium Arctic #1 42° 0.5L NO GBX</t>
  </si>
  <si>
    <t>Ish Limao Gin Brazilian Edition 40° 0.7L NO GBX</t>
  </si>
  <si>
    <t>Ish Limed Gin 40° 0.7L NO GBX</t>
  </si>
  <si>
    <t>Island Cane St Martin Blanc 50° 0.7L NO GBX</t>
  </si>
  <si>
    <t>Island Cane St Martin VO 45° 0.7L NO GBX</t>
  </si>
  <si>
    <t>Island Cane St Martin XO 45° 0.7L NO GBX</t>
  </si>
  <si>
    <t>Islay Journey 46° 1L GBX</t>
  </si>
  <si>
    <t>Islay Mist 10 Years 40° 0.7L GBX</t>
  </si>
  <si>
    <t>Islay Mist 8 Years Amontillado Napoleon Cask 43° 0.7L GBX</t>
  </si>
  <si>
    <t>Islay Mist the Original Peated Blend 40° 1L NO GBX</t>
  </si>
  <si>
    <t>Isle Of Jura 12 Years ( New bottle ) 40° 0.7L GBX</t>
  </si>
  <si>
    <t>Isle Of Jura 14 Years American Rye 40° 0.7L GBX</t>
  </si>
  <si>
    <t>Isle Of Jura 18 Years 44° 0.7L GBX</t>
  </si>
  <si>
    <t>Isle Of Jura 1989 53.5° 0.7L GBX</t>
  </si>
  <si>
    <t>Isle Of Jura French Oak 42° 0.7L GBX</t>
  </si>
  <si>
    <t>Isle of Jura Islanders Expressions N°1 Barbados Rum Cask 40° 1L GBX</t>
  </si>
  <si>
    <t>Isle of Jura Red Wine Cask 40° 0.7L GBX</t>
  </si>
  <si>
    <t>Isle Of Jura Seven Wood 42° 0.7L GBX</t>
  </si>
  <si>
    <t>Isle of Jura The Bay 12 Years 44° 1L GBX</t>
  </si>
  <si>
    <t>Isle Of Jura The Road 43.6° 1L GBX</t>
  </si>
  <si>
    <t>Isle Of Jura The Sound 42.5° 1L GBX</t>
  </si>
  <si>
    <t>Isle Of Jura Winter Edition 40° 0.7L GBX</t>
  </si>
  <si>
    <t>Isle of Raasay Core Release Batch 01.1 46.4° 0.7L GBX</t>
  </si>
  <si>
    <t>Isle of Raasay Core Release Batch 2 46.4° 0.7L GBX</t>
  </si>
  <si>
    <t>Isle of Skye 12 Years 40° 0.7L GBX</t>
  </si>
  <si>
    <t>Isolabella Sambuca 40° 1L NO GBX</t>
  </si>
  <si>
    <t>Issan Rum Batch 2016 40° 0.7L NO GBX</t>
  </si>
  <si>
    <t>Issan Silver 40° 0.7L GBX</t>
  </si>
  <si>
    <t>Izarra 54 + GBX 54° 0.7L GBX</t>
  </si>
  <si>
    <t>Izarra Yellow 40° 0.7L NO GBX</t>
  </si>
  <si>
    <t>J&amp;B Rare ( btl PET ) 40° 0.5L NO GBX</t>
  </si>
  <si>
    <t>J&amp;B Rare 40° 0.7L NO GBX</t>
  </si>
  <si>
    <t>J&amp;B Rare 40° 1.5L NO GBX</t>
  </si>
  <si>
    <t>J&amp;B Rare 40° 1L NO GBX</t>
  </si>
  <si>
    <t>J&amp;B Rare 5 cl 40° 0.05L NO GBX</t>
  </si>
  <si>
    <t>J.M Gold Elevé Sous Bois 50° 0.7L NO GBX</t>
  </si>
  <si>
    <t>J.M Rhum Agricole Blanc 50° 0.7L NO GBX</t>
  </si>
  <si>
    <t>J.M Rhum Agricole Blanc 50° 1L NO GBX</t>
  </si>
  <si>
    <t>J.M Rhum Atelier Epices Créoles 46° 0.7L NO GBX</t>
  </si>
  <si>
    <t>J.M Rhum Très Vieux XO 45° 0.7L GBX</t>
  </si>
  <si>
    <t>J.M Rhum Agricole Fumee Volcanique Atelier J.M. 49° 0.7L NO GBX</t>
  </si>
  <si>
    <t>J.M Rhum Agricole Jardin Fruitee Atelier J.M. 42° 0.7L NO GBX</t>
  </si>
  <si>
    <t>J.M. Atoumo Bitter 42.2° 0.1L NO GBX</t>
  </si>
  <si>
    <t>J.M. Cacao Bitter 48.6° 0.1L NO GBX</t>
  </si>
  <si>
    <t>J.M. Pack 3 Bitters Pack 3X10 cl 45.6° 0.3L GBX</t>
  </si>
  <si>
    <t>J.M. Piment Bitter 46.1° 0.1L NO GBX</t>
  </si>
  <si>
    <t>J.P. Wiser's 18 Years Canadian 40° 0.7L NO GBX</t>
  </si>
  <si>
    <t>Jack Daniel's 1905 Legacy Edition 3 43° 0.7L NO GBX</t>
  </si>
  <si>
    <t>Jack Daniel's Bold &amp; Spicy 53.5° 0.5L NO GBX</t>
  </si>
  <si>
    <t>Jack Daniel's Bonded 50° 0.7L NO GBX</t>
  </si>
  <si>
    <t>Jack Daniel's Bottled-in-Bond 50° 1L GBX</t>
  </si>
  <si>
    <t>Jack Daniel's Gentleman Jack 40° 1L NO GBX</t>
  </si>
  <si>
    <t>Jack Daniel's Old N°7  5 cl 40° 0.05L NO GBX</t>
  </si>
  <si>
    <t>Jack Daniel's Old N°7 40° 3L NO GBX</t>
  </si>
  <si>
    <t>Jack Daniel's Old N°7 Paula Scher Limited Edition 43° 0.7L NO GBX</t>
  </si>
  <si>
    <t>Jack Daniel's Old N°7 Paula Scher Limited Edition 43° 0.7L GBX</t>
  </si>
  <si>
    <t>Jack Daniel's Sinatra Select 45° 1L GBX</t>
  </si>
  <si>
    <t>Jack Daniel's Single Barrel 100 Proof 50° 0.7L GBX</t>
  </si>
  <si>
    <t>Jack Daniel's Single Barrel 45° 0.35L NO GBX</t>
  </si>
  <si>
    <t>Jack Daniel's Straight Rye 45° 0.7L NO GBX</t>
  </si>
  <si>
    <t>Jack Daniel's Straight Rye 45° 1L NO GBX</t>
  </si>
  <si>
    <t>Jack Daniel's Sweet &amp; Oaky 53.5° 0.5L NO GBX</t>
  </si>
  <si>
    <t>Jack Daniel's Triple Mash 50° 0.7L NO GBX</t>
  </si>
  <si>
    <t>Jack Ryan 12 Years 46° 0.7L GBX</t>
  </si>
  <si>
    <t>Jack Ryan 15 Years 46° 0.7L GBX</t>
  </si>
  <si>
    <t>Jack Ryan's Toomevara 10 Years Calvados Finish 46° 0.7L NO GBX</t>
  </si>
  <si>
    <t>Jägermeister ( DE ) 35° 0.7L NO GBX</t>
  </si>
  <si>
    <t>Jägermeister ( DE ) 35° 1L NO GBX</t>
  </si>
  <si>
    <t>Jägermeister ( EN ) 35° 1L NO GBX</t>
  </si>
  <si>
    <t>Jägermeister 35° 0.5L NO GBX</t>
  </si>
  <si>
    <t>Jägermeister 35° 1.75L NO GBX</t>
  </si>
  <si>
    <t>Jägermeister Cold Brew Coffee 33° 1L NO GBX</t>
  </si>
  <si>
    <t>Jägermeister Manifest 38° 0.5L NO GBX</t>
  </si>
  <si>
    <t>Jägermeister Manifest 38° 1L GBX</t>
  </si>
  <si>
    <t>Jägermeister Shot Meisters (10x5 cl) 35° 0.5L NO GBX</t>
  </si>
  <si>
    <t>Jaguar Edicion Cordillera 43° 0.7L GBX</t>
  </si>
  <si>
    <t>Jaguar Edición Malacrianza 65° 0.5L NO GBX</t>
  </si>
  <si>
    <t>Jaguara Premium Dark Rum 45° 0.7L NO GBX</t>
  </si>
  <si>
    <t>Jameson Black Barrel 40° 0.7L GBX</t>
  </si>
  <si>
    <t>Jameson Cask Mates 40° 1L NO GBX</t>
  </si>
  <si>
    <t>Janneau 12 Years 40° 0.7L GBX</t>
  </si>
  <si>
    <t>Janneau 18 Years 43° 0.7L GBX</t>
  </si>
  <si>
    <t>Janneau 25 Years 43° 0.7L GBX</t>
  </si>
  <si>
    <t>Janneau Napoleon 40° 0.7L GBX</t>
  </si>
  <si>
    <t>Janneau VSOP 40° 0.7L GBX</t>
  </si>
  <si>
    <t>Janneau XO 40° 1L GBX</t>
  </si>
  <si>
    <t>Janneau XO Royal 40° 0.7L GBX</t>
  </si>
  <si>
    <t>Jensen's Bermondsey Gin 43° 0.7L NO GBX</t>
  </si>
  <si>
    <t>Jim Beam 40° 1L NO GBX</t>
  </si>
  <si>
    <t>Jim Beam Apple 32.5° 0.7L NO GBX</t>
  </si>
  <si>
    <t>Jim Beam Black 43° 1L NO GBX</t>
  </si>
  <si>
    <t>Jim Beam Black Extra Aged 43° 0.7L NO GBX</t>
  </si>
  <si>
    <t>Jim Beam Devil's Cut 90 Proof 45° 0.7L NO GBX</t>
  </si>
  <si>
    <t>Jim Beam Double Oak 43° 0.7L NO GBX</t>
  </si>
  <si>
    <t>Jim Beam Honey 32.5° 0.7L NO GBX</t>
  </si>
  <si>
    <t>Jim Beam Honey 32.5° 1L NO GBX</t>
  </si>
  <si>
    <t>Jim Beam Lineage 55.5° 0.7L GBX</t>
  </si>
  <si>
    <t>Jim Beam Peach 32.5° 0.7L NO GBX</t>
  </si>
  <si>
    <t>Jim Beam Red Stag Black Cherry 32.5° 0.7L NO GBX</t>
  </si>
  <si>
    <t>Jindea First Flush Darjeerling Tea Gin 40° 0.7L NO GBX</t>
  </si>
  <si>
    <t>Jodhpur Gin 43° 1L NO GBX</t>
  </si>
  <si>
    <t>Jodhpur Reserve 43° 0.5L NO GBX</t>
  </si>
  <si>
    <t>Joe Got a Gun 20 Barrels Selection 40° 0.7L NO GBX</t>
  </si>
  <si>
    <t>Joe Got a Gun Single Barrel 3 Years 45° 0.7L NO GBX</t>
  </si>
  <si>
    <t>John Tony's Gin 40° 0.7L NO GBX</t>
  </si>
  <si>
    <t>Johnnie Walker Blue Label Ghost and Rare Batch III Glenury Royal 43.8° 1L GBX</t>
  </si>
  <si>
    <t>Johnnie Walker Blue Label Ghost and Rare V Port Dundas 43.8° 0.7L NO GBX</t>
  </si>
  <si>
    <t>Johnnie Walker Blue Label Nomad Cities Berlin 40° 0.7L GBX</t>
  </si>
  <si>
    <t>Johnnie Walker Blue Label Nomad Cities Mars 40° 0.7L GBX</t>
  </si>
  <si>
    <t>Johnnie Walker Blue Label The Casks Edition + GBX 55.8° 1L GBX</t>
  </si>
  <si>
    <t>Johnnie Walker Blue Label Year of the Rabbit 40° 0.7L GBX</t>
  </si>
  <si>
    <t>Johnnie Walker Double Black Label - Travel Retail label 40° 1L GBX</t>
  </si>
  <si>
    <t>Johnnie Walker Double Black Label 40° 0.7L NO GBX</t>
  </si>
  <si>
    <t>Johnnie Walker Gold Reserve - Travel Retail Label 40° 1L GBX</t>
  </si>
  <si>
    <t>Johnnie Walker Gold Reserve + GBX 40° 0.7L GBX</t>
  </si>
  <si>
    <t>Johnnie Walker Green 15 Years 43° 0.7L GBX</t>
  </si>
  <si>
    <t>Johnnie Walker Island Green 43° 1L 43° 1L GBX</t>
  </si>
  <si>
    <t>Johnnie Walker Red Label 20 cl 40° 0.2L NO GBX</t>
  </si>
  <si>
    <t>Johnnie Walker Red Label 40° 0.7L NO GBX</t>
  </si>
  <si>
    <t>Johnnie Walker Red Label 40° 3L NO GBX</t>
  </si>
  <si>
    <t>Johnnie Walker Swing 40° 0.7L GBX</t>
  </si>
  <si>
    <t>José Cuervo Especial Reposado Day of The Death Edition 38° 1L NO GBX</t>
  </si>
  <si>
    <t>José Cuervo Especial Silver 38° 0.7L NO GBX</t>
  </si>
  <si>
    <t>José Cuervo Especial Silver 38° 1L NO GBX</t>
  </si>
  <si>
    <t>José Cuervo Reserva de la Familia 2022 38° 0.7L GBX</t>
  </si>
  <si>
    <t>José Cuervo Traditional Reposado 38° 0.7L NO GBX</t>
  </si>
  <si>
    <t>Josef Gin Alpine Botanicals 42° 0.5L NO GBX</t>
  </si>
  <si>
    <t>Joseph Guy 40° 0.7L NO GBX</t>
  </si>
  <si>
    <t>Joseph Guy VSOP 40° 0.7L NO GBX</t>
  </si>
  <si>
    <t>Journeyman Bilberry Black Hearts Aged 45° 0.5L NO GBX</t>
  </si>
  <si>
    <t>Journeyman Bilberry Black Hearts White 45° 0.5L NO GBX</t>
  </si>
  <si>
    <t>Journeyman Corsets, Whips &amp; Whiskey 59.45° 0.5L NO GBX</t>
  </si>
  <si>
    <t>Journeyman Featherbone Bourbon 45° 0.5L NO GBX</t>
  </si>
  <si>
    <t>Journeyman Last Feather Rye 45° 0.5L NO GBX</t>
  </si>
  <si>
    <t>Journeyman Not A King Rye 45° 0.5L NO GBX</t>
  </si>
  <si>
    <t>Journeyman W. R. White 45° 0.5L NO GBX</t>
  </si>
  <si>
    <t>Judas Priest Firepower 37.5° 0.5L NO GBX</t>
  </si>
  <si>
    <t>Julia Grappa Invecchiata 40° 0.7L NO GBX</t>
  </si>
  <si>
    <t>Julia Grappa Superiore 38° 0.7L NO GBX</t>
  </si>
  <si>
    <t>June by G-Vine Pear &amp; Cardamome Gin 37.5° 0.7L NO GBX</t>
  </si>
  <si>
    <t>June by G-Vine Wild Peach Gin 37.5° 0.7L NO GBX</t>
  </si>
  <si>
    <t>Jungle Whiskey 40° 1L NO GBX</t>
  </si>
  <si>
    <t>Junimperium Rhubarb 40° 0.7L NO GBX</t>
  </si>
  <si>
    <t>Juuri Whisky 46.3° 0.5L NO GBX</t>
  </si>
  <si>
    <t>Kahlua 16° 0.7L NO GBX</t>
  </si>
  <si>
    <t>KAIYO Peated Japanese Mizunara Oak 46° 0.7L NO GBX</t>
  </si>
  <si>
    <t>Kakuzo Cherry Bitter 20° 0.7L NO GBX</t>
  </si>
  <si>
    <t>Kamiki Blended Malt 48° 0.5L GBX</t>
  </si>
  <si>
    <t>Kamiki Intense Dark Wood Extra Aged 48° 0.5L GBX</t>
  </si>
  <si>
    <t>Kamiki Sakura Wood Finish 48° 0.5L GBX</t>
  </si>
  <si>
    <t>Kanosuke New Born 58° 0.2L NO GBX</t>
  </si>
  <si>
    <t>Kanosuke New Pot 59° 0.2L NO GBX</t>
  </si>
  <si>
    <t>Karukera 4 Years Single Cask #576 54.3° 0.7L NO GBX</t>
  </si>
  <si>
    <t>Karukera Black Edition Alligator 45° 1L NO GBX</t>
  </si>
  <si>
    <t>Karukera Hors D'Age Cuvée Chr. Colomb 45° 0.7L GBX</t>
  </si>
  <si>
    <t>Karukera L'Intense 63.8° 0.7L GBX</t>
  </si>
  <si>
    <t>Karukera L'Intense Blanc 60.3° 0.7L GBX</t>
  </si>
  <si>
    <t>Karukera Liqueur De Mandarine 18° 0.5L NO GBX</t>
  </si>
  <si>
    <t>Karukera Reserve Speciale 42° 0.7L GBX</t>
  </si>
  <si>
    <t>Kaseda 30 Years Corn 34° 0.7L GBX</t>
  </si>
  <si>
    <t>Kavalan Port Cask Finish 40° 0.7L GBX</t>
  </si>
  <si>
    <t>Kavalan Select N°1 40° 0.7L GBX</t>
  </si>
  <si>
    <t>Keglevitch Melone 18° 0.7L NO GBX</t>
  </si>
  <si>
    <t>Kentucky Owl Batch 9 Straight 63.8° 0.7L GBX</t>
  </si>
  <si>
    <t>Kentucky Owl Confiscated 48.2° 0.7L NO GBX</t>
  </si>
  <si>
    <t>Ki No Bi Gin 45.7° 0.7L GBX</t>
  </si>
  <si>
    <t>Kiku Apple Gin 42° 0.5L GBX</t>
  </si>
  <si>
    <t>Kilbeggan 40° 0.7L NO GBX</t>
  </si>
  <si>
    <t>Kilbeggan Single Pot Still 43° 0.7L NO GBX</t>
  </si>
  <si>
    <t>Kilbeggan Triple Cask 43° 0.7L NO GBX</t>
  </si>
  <si>
    <t>Kilchoman 11 Years 2010 52.5° 0.7L GBX</t>
  </si>
  <si>
    <t>Kilchoman 5 Years 2017 58.4° 0.7L GBX</t>
  </si>
  <si>
    <t>Kilchoman Cognac Cask Matured 50° 0.7L GBX</t>
  </si>
  <si>
    <t>Kilchoman Fino Sherry Cask Matured 50° 0.7L GBX</t>
  </si>
  <si>
    <t>Kilchoman Genesis Harvest Stage 3 Peating (Neutral case) 49.4° 0.7L GBX</t>
  </si>
  <si>
    <t>Kilchoman Loch Gorm Edition 2023 46° 0.7L GBX</t>
  </si>
  <si>
    <t>Kilchoman Loch Gorm Islay Vintage 2023 46° 0.7L GBX</t>
  </si>
  <si>
    <t>Kilchoman Machir Bay 46° 0.2L NO GBX</t>
  </si>
  <si>
    <t>Kilchoman Machir Bay 46° 0.7L GBX</t>
  </si>
  <si>
    <t>Kilchoman Sanaig 46° 0.7L GBX</t>
  </si>
  <si>
    <t>Kilchoman Small Batch Cask Bourbon Barrel / Sherry Cask 48.7° 0.7L GBX</t>
  </si>
  <si>
    <t>Kilchoman Small Batch Cognac 50.6° 0.7L GBX</t>
  </si>
  <si>
    <t>Kilchoman Small Batch Fino Sherry 49.2° 0.7L GBX</t>
  </si>
  <si>
    <t>Kilchoman Small Batch French Inspiration #2 Bourbon / Oloroso / Sauternes 49.1° 0.7L GBX</t>
  </si>
  <si>
    <t>Kimerud Gin 40° 0.7L NO GBX</t>
  </si>
  <si>
    <t>Kimerud Gin Collector´S Pink 38° 0.7L NO GBX</t>
  </si>
  <si>
    <t>Kimerud Hillside Aged Gin 42° 0.7L NO GBX</t>
  </si>
  <si>
    <t>Kimerud Navy Strength Gin 57° 0.5L NO GBX</t>
  </si>
  <si>
    <t>Kimerud Wild Grade Gin 47° 0.7L NO GBX</t>
  </si>
  <si>
    <t>Kingsbarns Balcomie Sherry Matured 46° 0.7L GBX</t>
  </si>
  <si>
    <t>Kinross Pink 38° 0.7L NO GBX</t>
  </si>
  <si>
    <t>Kinross Selection Especial 37.5° 0.7L NO GBX</t>
  </si>
  <si>
    <t>Kirakira Liqueur 12.5° 0.5L NO GBX</t>
  </si>
  <si>
    <t>Kirk &amp; Sweeney Gran Reserva 40° 0.7L NO GBX</t>
  </si>
  <si>
    <t>Kirk &amp; Sweeney Gran Reserva Superior 40° 0.7L NO GBX</t>
  </si>
  <si>
    <t>Kirk &amp; Sweeney Reserva 40° 0.7L NO GBX</t>
  </si>
  <si>
    <t>Kirker &amp; Greer Shamrock 10 Years Cask Strength 56° 0.7L GBX</t>
  </si>
  <si>
    <t>Kirker &amp; Greer Shamrock 10 Years Single Grain 43° 0.7L GBX</t>
  </si>
  <si>
    <t>Kirker &amp; Greer Shamrock 16 Years 43° 0.7L GBX</t>
  </si>
  <si>
    <t>Kirsch Sylvain My Spirits Corner 18° 0.2L NO GBX</t>
  </si>
  <si>
    <t>Kiyomi Okinawa White Rum 40° 0.7L GBX</t>
  </si>
  <si>
    <t>Kleiner Feigling 20° 0.02L NO GBX</t>
  </si>
  <si>
    <t>Knappogue Castle 12 Years Barolo Wine Cask 46° 0.7L GBX</t>
  </si>
  <si>
    <t>Knappogue Castle 12 Years Marsala 46° 0.7L GBX</t>
  </si>
  <si>
    <t>Knob Creek Rye Small Batch 50° 0.7L NO GBX</t>
  </si>
  <si>
    <t>Knob Creek Small Batch 50° 0.7L NO GBX</t>
  </si>
  <si>
    <t>Knockando 15 Years Richly Matured 43° 0.7L GBX</t>
  </si>
  <si>
    <t>Knockando 18 Years Slow Matured 43° 0.7L GBX</t>
  </si>
  <si>
    <t>Kokoro Gin Blueberry &amp; Lemongrass 20° 0.5L NO GBX</t>
  </si>
  <si>
    <t>Kokoro Gin Cherry Blossom 20° 0.5L NO GBX</t>
  </si>
  <si>
    <t>Kopke White 20° 0.75L NO GBX</t>
  </si>
  <si>
    <t>Kornog Roc'h Hir 46° 0.7L GBX</t>
  </si>
  <si>
    <t>Koskenkorva 40° 1L NO GBX</t>
  </si>
  <si>
    <t>Koskenkorva Salmiakki 32° 0.5L NO GBX</t>
  </si>
  <si>
    <t>Koum Kouat Corfu 25° 0.5L NO GBX</t>
  </si>
  <si>
    <t>Koum Kouat Corfu 25° 1L NO GBX</t>
  </si>
  <si>
    <t>Koval Single Barrel Bourbon 47° 0.5L NO GBX</t>
  </si>
  <si>
    <t>Koval Single Barrel Rye 40° 0.5L NO GBX</t>
  </si>
  <si>
    <t>Kozue Japanese Craft Gin 47° 0.7L NO GBX</t>
  </si>
  <si>
    <t>Kraken Black Spiced Unknown Deep #03 40° 0.7L NO GBX</t>
  </si>
  <si>
    <t>Krater Noster Bavarian Distilled Dry Gin 46.9° 0.7L NO GBX</t>
  </si>
  <si>
    <t>Kujira 12 Years 40° 0.7L GBX</t>
  </si>
  <si>
    <t>Kujira 5 Years 43° 0.7L GBX</t>
  </si>
  <si>
    <t>Kuna Panama Aged Ron 40° 0.7L GBX</t>
  </si>
  <si>
    <t>Kura 12 Years White Oak 40° 0.7L GBX</t>
  </si>
  <si>
    <t>Kura 8 Years White Oak 40° 0.7L GBX</t>
  </si>
  <si>
    <t>Kura Blended Malt Rum Cask 40° 0.7L GBX</t>
  </si>
  <si>
    <t>Kura Pure Malt 40° 0.7L GBX</t>
  </si>
  <si>
    <t>Kuyper Dropshot 20° 0.7L NO GBX</t>
  </si>
  <si>
    <t>Kweichow Maotaizhen 3 Years 53° 0.5L GBX</t>
  </si>
  <si>
    <t>Kyrö Malt Rye 47.2° 0.5L NO GBX</t>
  </si>
  <si>
    <t>La Certeza Tequila Añejo 100% Puro De Agave 40° 0.7L NO GBX</t>
  </si>
  <si>
    <t>La Certeza Tequila Reposado 100% Puro De Agave 40° 0.7L NO GBX</t>
  </si>
  <si>
    <t>La Cofradia Anejo Agave 38° 0.7L NO GBX</t>
  </si>
  <si>
    <t>La Cofradia Blanco 38° 0.7L NO GBX</t>
  </si>
  <si>
    <t>La Cofradia Catrina Vidrio Añejo 38° 0.7L NO GBX</t>
  </si>
  <si>
    <t>La Cofradia Reposado 38° 0.7L NO GBX</t>
  </si>
  <si>
    <t>La Cruz 7 Years Anejo 40° 0.7L NO GBX</t>
  </si>
  <si>
    <t>La Cruz Ron de Panama 15 Years 40° 0.7L GBX</t>
  </si>
  <si>
    <t>La Cruz Ron de Panama 18 Years 40° 0.7L GBX</t>
  </si>
  <si>
    <t>La Cruz Ron de Panama 21 Years 40° 0.7L GBX</t>
  </si>
  <si>
    <t>La Diablada 40° 0.5L GBX</t>
  </si>
  <si>
    <t>La Favorite Coeur de Rhum 40° 0.7L NO GBX</t>
  </si>
  <si>
    <t>La Forza Rum + GBX 47° 0.7L NO GBX</t>
  </si>
  <si>
    <t>La Hechicera Colombian Rum + GBX 40° 0.7L GBX</t>
  </si>
  <si>
    <t>La Hechicera Serie Experimental N°1 Rum Extra Anejo Muscat Cask Finish 43° 0.7L GBX</t>
  </si>
  <si>
    <t>La Hechicera Serie Experimental N°2 Banana Infused 41° 0.7L GBX</t>
  </si>
  <si>
    <t>La Maison du Rhum Colombie 46° 0.7L GBX</t>
  </si>
  <si>
    <t>La Maison du Rhum Guadeloupe 42° 0.7L GBX</t>
  </si>
  <si>
    <t>La Maison du Rhum Guatemala Batch 3 42° 0.7L GBX</t>
  </si>
  <si>
    <t>La Mauny 2018 45° 0.7L NO GBX</t>
  </si>
  <si>
    <t>La Mauny Ambre Heritage 1749 40° 0.7L NO GBX</t>
  </si>
  <si>
    <t>La Mauny Ananas 40° 0.7L NO GBX</t>
  </si>
  <si>
    <t>La Mauny Banana (neutral case) 30° 0.7L NO GBX</t>
  </si>
  <si>
    <t>La Mauny Le Nouveau Monde 41° 0.7L GBX</t>
  </si>
  <si>
    <t>La Mauny Vieux Signature 40° 0.7L GBX</t>
  </si>
  <si>
    <t>La Mauny Vieux XO 40° 0.7L GBX</t>
  </si>
  <si>
    <t>La Mauny VS/VO + 2 glasses 40° 0.7L GBX</t>
  </si>
  <si>
    <t>La Quintinye Royal Red 16.5° 0.75L NO GBX</t>
  </si>
  <si>
    <t>La Quintinye Royal White 16° 0.75L NO GBX</t>
  </si>
  <si>
    <t>La Republica Amazonica 42° 0.7L NO GBX</t>
  </si>
  <si>
    <t>La Republica Andina 42° 0.7L NO GBX</t>
  </si>
  <si>
    <t>La Tomato 18° 0.5L NO GBX</t>
  </si>
  <si>
    <t>Label 5 18 Years 40° 0.7L GBX</t>
  </si>
  <si>
    <t>Label 5 40° 1.5L NO GBX</t>
  </si>
  <si>
    <t>Label 5 40° 2L NO GBX</t>
  </si>
  <si>
    <t>Label 5 Bourbon Barrel 40° 0.7L NO GBX</t>
  </si>
  <si>
    <t>Label 5 Premium Black 40° 0.7L NO GBX</t>
  </si>
  <si>
    <t>Labourdonnais Fusion Calamondin 37.5° 0.7L NO GBX</t>
  </si>
  <si>
    <t>Labourdonnais Fusion Citrus 37.5° 0.7L NO GBX</t>
  </si>
  <si>
    <t>Labourdonnais Fusion Coffee Vanilla 37.5° 0.7L NO GBX</t>
  </si>
  <si>
    <t>Labourdonnais Fusion Orange 37.5° 0.7L NO GBX</t>
  </si>
  <si>
    <t>Labourdonnais Fusion Orange Coffee 37.5° 0.7L NO GBX</t>
  </si>
  <si>
    <t>Labourdonnais Spiced Gold 40° 0.7L NO GBX</t>
  </si>
  <si>
    <t>Labourdonnais XO Single Cask 42.2° 0.7L GBX</t>
  </si>
  <si>
    <t>Labourdonnais XO Vintage 2010 41.3° 0.7L GBX</t>
  </si>
  <si>
    <t>Lagavulin 10 Years 43° 0.7L GBX</t>
  </si>
  <si>
    <t>Lagavulin 12 Years Special Release 2023 56.4° 0.7L GBX</t>
  </si>
  <si>
    <t>Lagavulin 16 Years 43° 0.7L GBX</t>
  </si>
  <si>
    <t>Lagavulin 8 Years 48° 0.7L GBX</t>
  </si>
  <si>
    <t>Lagavulin Distiller's Edition 43° 0.7L GBX</t>
  </si>
  <si>
    <t>Lallier Brut Rosé Grand Cru 12.5° 0.75L NO GBX</t>
  </si>
  <si>
    <t>Lallier Cuvée R.019 12.5° 0.75L NO GBX</t>
  </si>
  <si>
    <t>Lambertus 3 Years Bio Limited Edition 47° 0.7L GBX</t>
  </si>
  <si>
    <t>Lambertus 5 Years Sherry Finish 44° 0.7L GBX</t>
  </si>
  <si>
    <t>Lambertus 5 Years Single Malt Peated 46° 0.7L GBX</t>
  </si>
  <si>
    <t>Lambertus 5 Years Tequila Finish 47° 0.7L GBX</t>
  </si>
  <si>
    <t>Lambertus Smooth (New Bottle) 35° 0.7L NO GBX</t>
  </si>
  <si>
    <t>Langley's Old Tom Export Strength Gin 47° 0.7L NO GBX</t>
  </si>
  <si>
    <t>Langs Banana Jamaican Rum 37.5° 0.7L NO GBX</t>
  </si>
  <si>
    <t>Laphroaig 10 Years Cask Strength Batch 15 56.5° 0.7L GBX</t>
  </si>
  <si>
    <t>Laphroaig 25 Years (Bottled 2022) Cask Strength 53.4° 0.7L GBX</t>
  </si>
  <si>
    <t>Laphroaig 34 Years Ian Hunter Edition # 4 46.2° 0.7L GBX</t>
  </si>
  <si>
    <t>Laphroaig Four Oak 40° 1L GBX</t>
  </si>
  <si>
    <t>Laphroaig PX Cask 48° 1L GBX</t>
  </si>
  <si>
    <t>Laphroaig Select 40° 0.7L GBX</t>
  </si>
  <si>
    <t>Lara Kruskovac 25° 1L NO GBX</t>
  </si>
  <si>
    <t>Larceny Kentucky Straight Bourbon 46° 0.7L NO GBX</t>
  </si>
  <si>
    <t>Larimar Ron Bourbon Cask Finish 40° 0.7L NO GBX</t>
  </si>
  <si>
    <t>Larimar Ron Oloroso Sherry Cask Finish 40° 0.7L NO GBX</t>
  </si>
  <si>
    <t>Larimar Ron Peated Single Malt Cask Finish 40° 0.7L NO GBX</t>
  </si>
  <si>
    <t>Larimar Ron PX Cask Finish 40° 0.7L NO GBX</t>
  </si>
  <si>
    <t>Larios 12 Botanicals Premium Gin 40° 0.7L NO GBX</t>
  </si>
  <si>
    <t>Larios Gin 37.5° 0.7L NO GBX</t>
  </si>
  <si>
    <t>Larios Rose Gin 37.5° 0.7L NO GBX</t>
  </si>
  <si>
    <t>Lauder's 15 Years 40° 0.7L GBX</t>
  </si>
  <si>
    <t>Lauder's 15 Years 40° 1L GBX</t>
  </si>
  <si>
    <t>Lauder's Sherry Cask 40° 1L NO GBX</t>
  </si>
  <si>
    <t>Law Ibiza Premium Dry Gin 44° 0.7L NO GBX</t>
  </si>
  <si>
    <t>Lazy Dodo Single Estate Rum + GBX 40° 0.7L GBX</t>
  </si>
  <si>
    <t>Lazzaroni Limoncino 28° 1L NO GBX</t>
  </si>
  <si>
    <t>Le Birlou 18° 0.7L NO GBX</t>
  </si>
  <si>
    <t>Le Gin de Namur Ma Belle 40° 0.5L NO GBX</t>
  </si>
  <si>
    <t>Le Tribute Mezcal Durango Mexico 45° 0.7L NO GBX</t>
  </si>
  <si>
    <t>Ledaig 10 Years 46.3° 0.7L GBX</t>
  </si>
  <si>
    <t>Ledaig Sinclair Series Rioja Cask Finish 46.3° 0.7L GBX</t>
  </si>
  <si>
    <t>Legendario Aguardiente Natural 40° 0.7L NO GBX</t>
  </si>
  <si>
    <t>Legendario Carta Blanca Rhum 40° 0.7L NO GBX</t>
  </si>
  <si>
    <t>Legendario Gran Reserva 15 Years 40° 0.7L GBX</t>
  </si>
  <si>
    <t>Legendario Gran Reserva 15 Years 40° 0.7L NO GBX</t>
  </si>
  <si>
    <t>Legendario Vodka 9550 40° 0.7L NO GBX</t>
  </si>
  <si>
    <t>Leodium Gin 40° 0.5L NO GBX</t>
  </si>
  <si>
    <t>Leopold Peach Whiskey 30° 0.7L NO GBX</t>
  </si>
  <si>
    <t>L'Héritier Guyot Creme de Framboise 15° 0.7L NO GBX</t>
  </si>
  <si>
    <t>L'Héritier Guyot Crème de Mure 15° 0.7L NO GBX</t>
  </si>
  <si>
    <t>L'Héritier Guyot Creme de Violette 15° 0.7L NO GBX</t>
  </si>
  <si>
    <t>L'Héritier Guyot Triple Sec 25° 0.5L NO GBX</t>
  </si>
  <si>
    <t>L'Héritier Guyot Triple Sec My Spirits Corner 25° 0.2L NO GBX</t>
  </si>
  <si>
    <t>Liberator Gin 42° 0.7L NO GBX</t>
  </si>
  <si>
    <t>Licor 43 31° 0.7L NO GBX</t>
  </si>
  <si>
    <t>Licor Beirao 22° 0.7L NO GBX</t>
  </si>
  <si>
    <t>LièGin Cupidon 40° 0.5L NO GBX</t>
  </si>
  <si>
    <t>LièGin Jungle 40° 0.5L NO GBX</t>
  </si>
  <si>
    <t>LièGin Summer 40° 0.5L NO GBX</t>
  </si>
  <si>
    <t>Lillet Red 17° 0.75L NO GBX</t>
  </si>
  <si>
    <t>Lillet Rosé 17° 0.75L NO GBX</t>
  </si>
  <si>
    <t>Lillet White 17° 0.75L NO GBX</t>
  </si>
  <si>
    <t>Limoncé Liquore di Limoni 25° 0.5L NO GBX</t>
  </si>
  <si>
    <t>Limoncello Di Capri 30° 0.7L NO GBX</t>
  </si>
  <si>
    <t>Limoncello Radermacher 30° 0.7L NO GBX</t>
  </si>
  <si>
    <t>Lindemans Premium Distilled Gin Clear 46° 0.7L NO GBX</t>
  </si>
  <si>
    <t>Lindemans Premium Distilled Gin Red 46° 0.7L NO GBX</t>
  </si>
  <si>
    <t>Lindores Abbey Aqua Vitae 40° 0.7L NO GBX</t>
  </si>
  <si>
    <t>Linie Akvavit 41.5° 1L NO GBX</t>
  </si>
  <si>
    <t>Linkwood 12 Years (Flora &amp; Fauna) 43° 0.7L GBX</t>
  </si>
  <si>
    <t>Lion's Vodka BIO 42° 0.7L NO GBX</t>
  </si>
  <si>
    <t>Liqueur Fleur d'Hibiscus Distillerie de Biercée 35° 0.7L NO GBX</t>
  </si>
  <si>
    <t>Little G Rhum Spiced 40° 0.7L NO GBX</t>
  </si>
  <si>
    <t>Loch Lomond 10 Years Fruit &amp; Vanilla 40° 0.7L GBX</t>
  </si>
  <si>
    <t>Loch Lomond 12 Years 46° 0.7L GBX</t>
  </si>
  <si>
    <t>Loch Lomond 18 Years 46° 0.7L GBX</t>
  </si>
  <si>
    <t>Loch Lomond 20 Years The Open St. George´s 50.2° 0.7L GBX</t>
  </si>
  <si>
    <t>Loch Lomond 30 Years 47° 0.7L GBX</t>
  </si>
  <si>
    <t>Loch Lomond 8 Years Edition 2022 61.1° 0.7L GBX</t>
  </si>
  <si>
    <t>Loch Lomond Inchmurrin 12 Years Fruity 46° 0.7L GBX</t>
  </si>
  <si>
    <t>Loch Lomond Original 40° 0.7L GBX</t>
  </si>
  <si>
    <t>Loch Lomond Original 40° 1L GBX</t>
  </si>
  <si>
    <t>Loch Lomond Signature + GBX 40° 0.7L GBX</t>
  </si>
  <si>
    <t>Loch Lomond The Open Special Edition 46° 0.7L GBX</t>
  </si>
  <si>
    <t>London N°1 Gin Sherry Cask 43° 0.7L NO GBX</t>
  </si>
  <si>
    <t>LoneWolf Cloudy Lemon Gin- Brewdog 40° 0.7L NO GBX</t>
  </si>
  <si>
    <t>Longmorn 16 Years 48° 0.7L GBX</t>
  </si>
  <si>
    <t>Longmorn 18 Years 48° 0.7L GBX</t>
  </si>
  <si>
    <t>Longmorn 23 Years 48° 0.7L GBX</t>
  </si>
  <si>
    <t>Longmorn 25 Years 53.7° 0.7L GBX</t>
  </si>
  <si>
    <t>Longmorn Distillers Choice 40° 0.7L GBX</t>
  </si>
  <si>
    <t>Longueteau Blanc 40° 0.7L NO GBX</t>
  </si>
  <si>
    <t>Longueteau Blanc 50° 0.7L NO GBX</t>
  </si>
  <si>
    <t>Longueteau Maracudja 25° 1L NO GBX</t>
  </si>
  <si>
    <t>Loopuyt Dry Gin 45.1° 0.7L NO GBX</t>
  </si>
  <si>
    <t>L'or Gin 38° 0.5L NO GBX</t>
  </si>
  <si>
    <t>Lord Byron's Melancholy Thistle Gin 43° 0.7L NO GBX</t>
  </si>
  <si>
    <t>Los Tres Tonos Blanco 38° 0.7L NO GBX</t>
  </si>
  <si>
    <t>Los Tres Tonos Reposado 38° 0.7L NO GBX</t>
  </si>
  <si>
    <t>Lot N° 40 Rye 43° 0.7L NO GBX</t>
  </si>
  <si>
    <t>Lothaire French Fruity Whisky + GBX 40° 0.7L GBX</t>
  </si>
  <si>
    <t>Lothaire French Peated Whisky 44° 0.7L GBX</t>
  </si>
  <si>
    <t>Lou Singlar French Whisky 40° 0.7L GBX</t>
  </si>
  <si>
    <t>Louers 40° 1L GBX</t>
  </si>
  <si>
    <t>Luc Belaire Gold + GBX 12.5° 0.75L GBX</t>
  </si>
  <si>
    <t>Luc Belaire Luxe Rose 12.5° 0.75L GBX</t>
  </si>
  <si>
    <t>Luc Belaire Luxe Rosé 12.5° 0.75L NO GBX</t>
  </si>
  <si>
    <t>Lucifer´S Gold "Whisky &amp; Bourbon" 40° 0.7L NO GBX</t>
  </si>
  <si>
    <t>Luis Felipe Premium Distilled 40° 0.7L GBX</t>
  </si>
  <si>
    <t>Lunazul Tequila Blanco 40° 0.7L NO GBX</t>
  </si>
  <si>
    <t>Lustau Solera Gran Reserva Finest Selection 40° 0.7L NO GBX</t>
  </si>
  <si>
    <t>Lysholm Linie Aquavit 41.5° 0.5L NO GBX</t>
  </si>
  <si>
    <t>M&amp;H Classic 46° 0.7L GBX</t>
  </si>
  <si>
    <t>M&amp;H Levantine Gin 46° 0.7L NO GBX</t>
  </si>
  <si>
    <t>Maboroshi Junmai Ginjo 15° 0.72L NO GBX</t>
  </si>
  <si>
    <t>Mac Talla Morrison Mara Cask Strength 58.2° 0.7L GBX</t>
  </si>
  <si>
    <t>Mac Talla Morrison Terra Classic 46° 0.7L GBX</t>
  </si>
  <si>
    <t>Mac Talla Red Wine Barriques 54° 0.7L GBX</t>
  </si>
  <si>
    <t>Mac Talla Strata 15 Years 46° 0.7L GBX</t>
  </si>
  <si>
    <t>Macallan 25 Years Sherry Oak 43° 0.7L GBX</t>
  </si>
  <si>
    <t>Macallan Classic Cut 2023 50.3° 0.7L GBX</t>
  </si>
  <si>
    <t>Macallan Double Cask 12 Years 40° 0.7L GBX</t>
  </si>
  <si>
    <t>Macallan Double Cask 15 Years 43° 0.7L GBX</t>
  </si>
  <si>
    <t>Macallan Double Cask 18 Years 43° 0.7L GBX</t>
  </si>
  <si>
    <t>Macallan Harmony Collection Rich Cacao 44° 0.7L GBX</t>
  </si>
  <si>
    <t>Macallan M Decanter 45° 0.7L GBX</t>
  </si>
  <si>
    <t>Macallan M Decanter Black 45° 0.7L GBX</t>
  </si>
  <si>
    <t>Macallan M Decanter Black Release 2019 MMXIX 44.8° 0.7L GBX</t>
  </si>
  <si>
    <t>Macallan Rare Cask 43° 0.7L GBX</t>
  </si>
  <si>
    <t>Macallan Rare Cask Black 48° 0.7L GBX</t>
  </si>
  <si>
    <t>Macallan Triple Cask 12 Years 40° 0.7L GBX</t>
  </si>
  <si>
    <t>Macaronesian Cream Brownie 15.9° 0.7L NO GBX</t>
  </si>
  <si>
    <t>Macaronesian Eternal Sping Gin 37.5° 0.7L NO GBX</t>
  </si>
  <si>
    <t>Macaya Belgian Chocolate Rhum 40° 0.5L NO GBX</t>
  </si>
  <si>
    <t>Mackmyra Bee 22° 0.5L NO GBX</t>
  </si>
  <si>
    <t>Mackmyra Kreatör Gin 47.3° 0.5L NO GBX</t>
  </si>
  <si>
    <t>Mackmyra Moment - Karibien 44.4° 0.7L GBX</t>
  </si>
  <si>
    <t>Mackmyra Moment Skog 52.4° 0.7L GBX</t>
  </si>
  <si>
    <t>Mackmyra Moment Solsken 52.6° 0.7L GBX</t>
  </si>
  <si>
    <t>Mackmyra Moment Tolv 12 Years 47° 0.7L GBX</t>
  </si>
  <si>
    <t>Mackmyra Scorpions Rock And Roll Star 40° 0.7L GBX</t>
  </si>
  <si>
    <t>Mackmyra Vinterglöd 46.1° 0.7L GBX</t>
  </si>
  <si>
    <t>MacNair's Lum Reek 12 Years Peated 46° 0.7L GBX</t>
  </si>
  <si>
    <t>MacNair's Lum Reek 21 Years Peated 48° 0.7L GBX</t>
  </si>
  <si>
    <t>Macorix Gran Reserva 37.5° 0.7L NO GBX</t>
  </si>
  <si>
    <t>Macorix Rebel Spiced Premium Craft 30° 0.7L NO GBX</t>
  </si>
  <si>
    <t>Madame Vodka 40° 0.7L NO GBX</t>
  </si>
  <si>
    <t>Maestro Dobel Diamante Reposado 38° 0.7L NO GBX</t>
  </si>
  <si>
    <t>Magellan Gin 44° 1L NO GBX</t>
  </si>
  <si>
    <t>Magua Extra Viejo 38° 0.7L NO GBX</t>
  </si>
  <si>
    <t>Main Fields French Organic Whisky 40° 0.7L NO GBX</t>
  </si>
  <si>
    <t>Maison Ferroni Juillet Gin de Provence 44° 0.5L NO GBX</t>
  </si>
  <si>
    <t>Maison Ferroni Roof Rye 43° 0.5L NO GBX</t>
  </si>
  <si>
    <t>Maître Pierre White 14.5° 0.75L NO GBX</t>
  </si>
  <si>
    <t>Maja Ron Salvador 8 Years 40° 0.7L NO GBX</t>
  </si>
  <si>
    <t>Makar Cherry Gin 40° 0.5L NO GBX</t>
  </si>
  <si>
    <t>Maker's Mark 46 47° 0.7L NO GBX</t>
  </si>
  <si>
    <t>Malecon 3 Years Carta Oro 40° 0.7L NO GBX</t>
  </si>
  <si>
    <t>Malecon 5 Years 40° 0.7L NO GBX</t>
  </si>
  <si>
    <t>Malecon Anejo Genuino 40° 1L NO GBX</t>
  </si>
  <si>
    <t>Malecon Reserva 5 Years 40° 0.7L NO GBX</t>
  </si>
  <si>
    <t>Malecon Reserva Imperial 21 Years 40° 0.7L GBX</t>
  </si>
  <si>
    <t>Malfy Gin Con Arancia 41° 1L NO GBX</t>
  </si>
  <si>
    <t>Malfy Gin Mix Pack 4 x 5 cl 41° 0.2L GBX</t>
  </si>
  <si>
    <t>Malfy Gin Originale 41° 0.7L NO GBX</t>
  </si>
  <si>
    <t>Malfy Gin Rosa 41° 0.7L NO GBX</t>
  </si>
  <si>
    <t>Malfy Originale 41° 1L NO GBX</t>
  </si>
  <si>
    <t>Malibu 21° 1L NO GBX</t>
  </si>
  <si>
    <t>Malibu Passion Fruit 21° 0.7L NO GBX</t>
  </si>
  <si>
    <t>Malibu Watermelon 21° 0.7L NO GBX</t>
  </si>
  <si>
    <t>Malteco 1990 40° 0.7L GBX</t>
  </si>
  <si>
    <t>Malteco 20 Years 40° 0.7L GBX</t>
  </si>
  <si>
    <t>Malteco 5 Years Reserva Amable 40° 0.7L NO GBX</t>
  </si>
  <si>
    <t>Mama Quilla Rhum 40° 0.7L NO GBX</t>
  </si>
  <si>
    <t>Mamont Vodka 40° 0.7L NO GBX</t>
  </si>
  <si>
    <t>Mandarine Napoléon 38° 0.7L NO GBX</t>
  </si>
  <si>
    <t>Mannochmore 12 Years (Flora &amp; Fauna) 43° 0.7L NO GBX</t>
  </si>
  <si>
    <t>Maral Sloe Gin 27° 0.2L NO GBX</t>
  </si>
  <si>
    <t>Maral Sloe Gin 27° 0.5L NO GBX</t>
  </si>
  <si>
    <t>Marama Spiced Fijian 40° 70 cl + GBX 40° 0.7L GBX</t>
  </si>
  <si>
    <t>Mare Gin 42.7° 1L NO GBX</t>
  </si>
  <si>
    <t>Mare Gin Capri 42.7° 0.7L NO GBX</t>
  </si>
  <si>
    <t>Mari Mayans Hierbas Ibicencas 26° 1L NO GBX</t>
  </si>
  <si>
    <t>Mariacron 36° 0.7L NO GBX</t>
  </si>
  <si>
    <t>Marie Brizard Crème de Cassis 15° 0.7L NO GBX</t>
  </si>
  <si>
    <t>Marito Verde 27° 0.7L NO GBX</t>
  </si>
  <si>
    <t>MarlinSpike Blended Aged Rum 40° 0.7L NO GBX</t>
  </si>
  <si>
    <t>Marquez rouge 19° 0.75L NO GBX</t>
  </si>
  <si>
    <t>Mars Cosmo Wine Cask Finish 43° 0.7L GBX</t>
  </si>
  <si>
    <t>Mars Komagatake Edition 2018 + GBX 48° 0.7L GBX</t>
  </si>
  <si>
    <t>Mars Komagatake Edition 2020 50° 0.7L GBX</t>
  </si>
  <si>
    <t>Mars Maltage Hombo Cosmo 43° 0.7L GBX</t>
  </si>
  <si>
    <t>Mars Tsunuki Peated 50° 0.7L GBX</t>
  </si>
  <si>
    <t>Martin Miller's 9 Moons Gin 40° 0.35L GBX</t>
  </si>
  <si>
    <t>Martin Miller's Gin 40° 0.7L NO GBX</t>
  </si>
  <si>
    <t>Martin Miller's Strength Westbourne London Dry Gin 45.2° 0.7L NO GBX</t>
  </si>
  <si>
    <t>Martini Limoni 8° 0.75L NO GBX</t>
  </si>
  <si>
    <t>Martini Riserva Speciale Bitter 28.5° 0.7L NO GBX</t>
  </si>
  <si>
    <t>Martini Rosato 15° 0.75L NO GBX</t>
  </si>
  <si>
    <t>Marula Gin 40° 0.5L NO GBX</t>
  </si>
  <si>
    <t>Masahiro 12 Years Pure Malt Oloroso Sherry Cask 43° 0.7L GBX</t>
  </si>
  <si>
    <t>Massenez Poire Prisonniere IN Pear Shape Bottle 40° 0.7L NO GBX</t>
  </si>
  <si>
    <t>Massenez Poire Williams 40° 0.7L NO GBX</t>
  </si>
  <si>
    <t>Massenez Poire Williams VEP 40° 0.5L GBX</t>
  </si>
  <si>
    <t>Massenez Vieille Prune 40° 0.7L NO GBX</t>
  </si>
  <si>
    <t>Masterson's 10 Years Straight Rye 45° 0.7L NO GBX</t>
  </si>
  <si>
    <t>Mata Hari Absinthe 60° 0.5L NO GBX</t>
  </si>
  <si>
    <t>Mataroa Mediterranean Dry Gin 41.5° 0.7L NO GBX</t>
  </si>
  <si>
    <t>Matusalem 15 Years 40° 0.7L GBX</t>
  </si>
  <si>
    <t>Matusalem 23 Years 40° 0.7L GBX</t>
  </si>
  <si>
    <t>Matusalem 7 Years 40° 0.7L NO GBX</t>
  </si>
  <si>
    <t>Matusalem Platino 40° 0.7L NO GBX</t>
  </si>
  <si>
    <t>Mauricia Heritage Pure Cane Rum 45° 0.7L GBX</t>
  </si>
  <si>
    <t>Mauritius Rom Club Classic Spiced 40° 0.7L NO GBX</t>
  </si>
  <si>
    <t>Mauritius Rom Club White Rum 40° 0.7L NO GBX</t>
  </si>
  <si>
    <t>Mayfair English Vodka 40° 0.7L NO GBX</t>
  </si>
  <si>
    <t>McClellands Lowland 40° 0.7L GBX</t>
  </si>
  <si>
    <t>Mellow Corn 4 Years 50° 0.7L NO GBX</t>
  </si>
  <si>
    <t>Meridor Gin 41.9° 0.7L NO GBX</t>
  </si>
  <si>
    <t>Mermaid Pink Gin 38° 0.7L NO GBX</t>
  </si>
  <si>
    <t>Mermaid Salt Vodka 40° 0.7L NO GBX</t>
  </si>
  <si>
    <t>Mermaid Tears 40° 0.5L NO GBX</t>
  </si>
  <si>
    <t>Metaxa 5* 38° 1L NO GBX</t>
  </si>
  <si>
    <t>Metaxa 7* 40° 1L GBX</t>
  </si>
  <si>
    <t>Metaxa Ouzo 38° 0.7L NO GBX</t>
  </si>
  <si>
    <t>Meukow VS + VSOP + XO 3 x 5 cl 40° 0.15L GBX</t>
  </si>
  <si>
    <t>Meukow VS 40° 0.7L NO GBX</t>
  </si>
  <si>
    <t>Mezan Diamond 40° 0.7L GBX</t>
  </si>
  <si>
    <t>Mezan Panama 2006 40° 0.7L GBX</t>
  </si>
  <si>
    <t>MG Gin 40° 0.7L NO GBX</t>
  </si>
  <si>
    <t>MG Mezcal 45° 0.7L NO GBX</t>
  </si>
  <si>
    <t>Mhoba Pot Still White 43° 0.7L NO GBX</t>
  </si>
  <si>
    <t>Michler's Genuine Gin 44° 0.7L NO GBX</t>
  </si>
  <si>
    <t>Michler's JamaicanOld Bert spiced Rum 40° 0.7L GBX</t>
  </si>
  <si>
    <t>Michler's White Overproof Rhum 63° 0.7L NO GBX</t>
  </si>
  <si>
    <t>Michler's White Rhum 40° 0.7L NO GBX</t>
  </si>
  <si>
    <t>Michter's US 1 Original Sour Mash 43° 0.7L NO GBX</t>
  </si>
  <si>
    <t>Michter's US 1 Rye Whiskey Single Barrel 42.4° 0.7L NO GBX</t>
  </si>
  <si>
    <t>Midnight Moon Moonshine Blueberry 40° 0.35L NO GBX</t>
  </si>
  <si>
    <t>Midnight Moon Moonshine Cherry 40° 0.35L NO GBX</t>
  </si>
  <si>
    <t>Midnight Moon Moonshine Original 40° 0.35L NO GBX</t>
  </si>
  <si>
    <t>Midnight Moon Moonshine Raspberry 40° 0.35L NO GBX</t>
  </si>
  <si>
    <t>Midori Melon 20° 0.7L NO GBX</t>
  </si>
  <si>
    <t>Midori Melon 20° 1L NO GBX</t>
  </si>
  <si>
    <t>Milk &amp; Honey Classic Israeli Single Malt 46° 0.7L GBX</t>
  </si>
  <si>
    <t>Mintis Gin Amarena 41.8° 0.7L NO GBX</t>
  </si>
  <si>
    <t>Mintis Gin Clementina 41.8° 0.7L NO GBX</t>
  </si>
  <si>
    <t>Mintis Gin Originale 41.8° 0.7L NO GBX</t>
  </si>
  <si>
    <t>Mintis Gin Ribesa 41.8° 0.7L NO GBX</t>
  </si>
  <si>
    <t>Miracielo Spiced Rum 38° 0.7L NO GBX</t>
  </si>
  <si>
    <t>Miyagikyo Discovery Aromatic Yeast 47° 0.7L GBX</t>
  </si>
  <si>
    <t>Miyagikyo Single Malt + GBX 45° 0.7L GBX</t>
  </si>
  <si>
    <t>Miyagikyo Single Malt 45° 0.7L NO GBX</t>
  </si>
  <si>
    <t>Mizen Head Blend 40° 0.7L NO GBX</t>
  </si>
  <si>
    <t>Mizuho Ori-Gin Honey 1848 45° 0.5L NO GBX</t>
  </si>
  <si>
    <t>Moët &amp; Chandon Grand Vintage 2015 12.5° 0.75L GBX</t>
  </si>
  <si>
    <t>Moët &amp; Chandon Ice Imperial Rosé *** CRD 12° 0.75L NO GBX</t>
  </si>
  <si>
    <t>Moët &amp; Chandon Impérial Brut (6 Btls + 6 glasses) 12° 4.5L NO GBX</t>
  </si>
  <si>
    <t>Moët &amp; Chandon Impérial Brut + GBX 12° 1.5L GBX</t>
  </si>
  <si>
    <t>Moët &amp; Chandon Impérial Brut 12° 0.75L NO GBX</t>
  </si>
  <si>
    <t>Moët &amp; Chandon Nectar Impérial 12° 0.75L NO GBX</t>
  </si>
  <si>
    <t>Moët &amp; Chandon Nectar Impérial Rosé 12° 0.75L NO GBX</t>
  </si>
  <si>
    <t>Moko Rum 15 Years Panama 42° 0.7L GBX</t>
  </si>
  <si>
    <t>Moko Rum 8 Years 42° 0.7L NO GBX</t>
  </si>
  <si>
    <t>Mom Gin 39.5° 0.7L NO GBX</t>
  </si>
  <si>
    <t>Mom Gin 39.5° 1L NO GBX</t>
  </si>
  <si>
    <t>Mom Rocks Gin 37.5° 0.7L NO GBX</t>
  </si>
  <si>
    <t>Mombacho  12 Years 40° 0.7L NO GBX</t>
  </si>
  <si>
    <t>Mombacho 12 Years Sauternes Finish 40° 0.7L GBX</t>
  </si>
  <si>
    <t>Mombacho 19 Years Armagnac Finished 40° 0.7L GBX</t>
  </si>
  <si>
    <t>Mombacho 19 Years Nicaragua Rum 43° 0.7L NO GBX</t>
  </si>
  <si>
    <t>Mombacho 21 Years Carafe 43° 0.7L GBX</t>
  </si>
  <si>
    <t>Mombacho 21 Years Port Wood Finish 40° 0.7L GBX</t>
  </si>
  <si>
    <t>Mombacho 21 Years Sherry Wood Finish 43° 0.7L GBX</t>
  </si>
  <si>
    <t>Mombasa Club Gin + Glass 41.5° 0.7L GBX</t>
  </si>
  <si>
    <t>Mombasa Club Lemon Gin 37.5° 0.7L NO GBX</t>
  </si>
  <si>
    <t>Monkey 47 Gin 47° 0.5L NO GBX</t>
  </si>
  <si>
    <t>Monkey Shoulder 40° 0.05L NO GBX</t>
  </si>
  <si>
    <t>Monkey Shoulder 40° 0.7L NO GBX</t>
  </si>
  <si>
    <t>Monkey Shoulder 40° 1L NO GBX</t>
  </si>
  <si>
    <t>Monkey Shoulder Smokey Monkey 40° 0.7L NO GBX</t>
  </si>
  <si>
    <t>Monsieur Gin 40° 0.7L NO GBX</t>
  </si>
  <si>
    <t>Montanya Oro 40° 0.7L NO GBX</t>
  </si>
  <si>
    <t>Montebello 10 Years Brut de Fût 45.3° 0.7L GBX</t>
  </si>
  <si>
    <t>Montebello 3 Years 42° 0.7L NO GBX</t>
  </si>
  <si>
    <t>Montebello 8 Years 42° 0.7L GBX</t>
  </si>
  <si>
    <t>Montebello Blanc 50° 1L NO GBX</t>
  </si>
  <si>
    <t>Montebello Winch Blanc 50° 0.7L NO GBX</t>
  </si>
  <si>
    <t>Montebello Zenga Blanc 60° 0.7L GBX</t>
  </si>
  <si>
    <t>Monymusk Plantation Classic Gold Rum 40° 0.7L NO GBX</t>
  </si>
  <si>
    <t>Monymusk Plantation Platinum White Rum 40° 0.7L NO GBX</t>
  </si>
  <si>
    <t>Monymusk Plantation Special Gold Rum 40° 0.7L NO GBX</t>
  </si>
  <si>
    <t>Morand Framboise 43° 0.7L NO GBX</t>
  </si>
  <si>
    <t>Morand Mirabelle 43° 0.7L NO GBX</t>
  </si>
  <si>
    <t>Mortlach 12 Years 43.4° 0.7L GBX</t>
  </si>
  <si>
    <t>Mortlach 16 Years 43.4° 0.7L GBX</t>
  </si>
  <si>
    <t>Mortlach Special Release 2023 58° 0.7L GBX</t>
  </si>
  <si>
    <t>Moskovskaya Pink 38° 0.7L NO GBX</t>
  </si>
  <si>
    <t>Mouton Cadet Red 2019 13.5° 0.75L NO GBX</t>
  </si>
  <si>
    <t>Mozart Chocolate Coffee 17° 0.5L NO GBX</t>
  </si>
  <si>
    <t>Mozart Dark Chocolate 17° 0.7L NO GBX</t>
  </si>
  <si>
    <t>Mozart Gold Chocolate Cream 17° 0.05L NO GBX</t>
  </si>
  <si>
    <t>Mozart Strawberry Chocolate 15° 0.5L NO GBX</t>
  </si>
  <si>
    <t>Mozart White Chocolate 15° 0.7L NO GBX</t>
  </si>
  <si>
    <t>Mr Black Cold Brew Coffee Liqueur 23° 0.7L NO GBX</t>
  </si>
  <si>
    <t>MR H Vegan Friendly Gin 40° 0.5L NO GBX</t>
  </si>
  <si>
    <t>Mr Peat 46° 0.7L GBX</t>
  </si>
  <si>
    <t>Mumm Cordon Rosé 12° 0.75L NO GBX</t>
  </si>
  <si>
    <t>Mumm Cordon Rouge Brut CRD 1.5 L 12° 1.5L NO GBX</t>
  </si>
  <si>
    <t>Mumm Cordon Rouge BrutCRD 12° 0.375L NO GBX</t>
  </si>
  <si>
    <t>Murray McDavid Young &amp; Old Craft Blend 2011 50° 0.7L NO GBX</t>
  </si>
  <si>
    <t>Muyu Chinotto Nero 24° 0.5L NO GBX</t>
  </si>
  <si>
    <t>Muyu Jasmine Verte 24° 0.5L NO GBX</t>
  </si>
  <si>
    <t>Muyu Vetiver Gris 22° 0.5L NO GBX</t>
  </si>
  <si>
    <t>Myers's Rum 40° 1L NO GBX</t>
  </si>
  <si>
    <t>N° 209 Chardonnay Barrel Aged Gin 46° 0.7L NO GBX</t>
  </si>
  <si>
    <t>Nadal Ron Tobacco 37.5° 1L NO GBX</t>
  </si>
  <si>
    <t>Nadal Ron Tobacco Black 37.5° 1L NO GBX</t>
  </si>
  <si>
    <t>Nadal Ron Tobacco Spiced 37.5° 1L NO GBX</t>
  </si>
  <si>
    <t>Naga Rum Java Reserve Celebration 40° 0.7L GBX</t>
  </si>
  <si>
    <t>Naga Siam 10 Years 40° 0.7L GBX</t>
  </si>
  <si>
    <t>Nagahama Heavily Peated 61.9° 0.5L NO GBX</t>
  </si>
  <si>
    <t>Nagahama Mizunara 51.1° 0.5L NO GBX</t>
  </si>
  <si>
    <t>Nagu Small Batch Dry Gin 47° 0.5L NO GBX</t>
  </si>
  <si>
    <t>Naked Grouse 40° 0.7L NO GBX</t>
  </si>
  <si>
    <t>Naked Grouse 40° 1L NO GBX</t>
  </si>
  <si>
    <t>Nardini 15 Years 50° 0.7L GBX</t>
  </si>
  <si>
    <t>Nardini Acqua di Cedro 29° 1L NO GBX</t>
  </si>
  <si>
    <t>Nardini Ginepro Del Grappa 45° 0.7L NO GBX</t>
  </si>
  <si>
    <t>Nardini Grappa Bianca 40 40° 1L NO GBX</t>
  </si>
  <si>
    <t>Nardini Grappa Extrafina Selezione 42° 0.7L GBX</t>
  </si>
  <si>
    <t>Nardini Grappa Riserva 15 anni 45° 0.7L GBX</t>
  </si>
  <si>
    <t>Nardini Grappa Riserva 22 Years Single Cask Geschenk-Set 45° 0.7L NO GBX</t>
  </si>
  <si>
    <t>Nardini Grappa Riserva 40 40° 1L NO GBX</t>
  </si>
  <si>
    <t>Nardini Grappa Riserva 60 60° 1L NO GBX</t>
  </si>
  <si>
    <t>Nardini Grappa Ruta 43° 1L NO GBX</t>
  </si>
  <si>
    <t>Nardini Mandorla 50° 0.7L NO GBX</t>
  </si>
  <si>
    <t>Nardini Mandorla 50° 1L NO GBX</t>
  </si>
  <si>
    <t>Nardini Mezzo e Mezzo 22° 1L NO GBX</t>
  </si>
  <si>
    <t>Nardini Mistra 47° 1L NO GBX</t>
  </si>
  <si>
    <t>Nardini Tagliatella Cocktail 35° 1L NO GBX</t>
  </si>
  <si>
    <t>Nation Barbados 8 Years + GBX 40° 0.7L GBX</t>
  </si>
  <si>
    <t>Nation British Guyana 10 Years Limited Edition 56.4° 0.7L GBX</t>
  </si>
  <si>
    <t>Nation Guatemala Grande Reserve 40° 0.7L GBX</t>
  </si>
  <si>
    <t>Nation Jamaica 5 Years + GBX 50° 0.7L GBX</t>
  </si>
  <si>
    <t>Nation Jamaica 7 Years Cask Strength + GBX 61.2° 0.7L GBX</t>
  </si>
  <si>
    <t>Nation Jamaica 7 Years Cask Strength 61.2° 0.7L NO GBX</t>
  </si>
  <si>
    <t>Nation Panama 10 Years 40° 0.7L GBX</t>
  </si>
  <si>
    <t>Nation Panama 21 Years Black Edition 43° 0.7L GBX</t>
  </si>
  <si>
    <t>Nation Peruano 8 Years 42° 0.7L GBX</t>
  </si>
  <si>
    <t>Naud Hidden Loot Spiced Rum 40° 0.7L NO GBX</t>
  </si>
  <si>
    <t>Navy Island Navy Strength 57° 0.7L GBX</t>
  </si>
  <si>
    <t>Nc’nean Organic Single Malt Batch 15 46° 0.7L NO GBX</t>
  </si>
  <si>
    <t>Nc'nean Huntress Organic Single Malt Spring 2022 48.5° 0.7L GBX</t>
  </si>
  <si>
    <t>NcNean Organic Botanical Spirit 40° 0.5L NO GBX</t>
  </si>
  <si>
    <t>Negrita Rhum My Spirits Corner 37.5° 0.2L NO GBX</t>
  </si>
  <si>
    <t>Neisson 18 Years Batch 2 46.1° 0.7L GBX</t>
  </si>
  <si>
    <t>Neisson Esprit De Neisson 70° 0.7L NO GBX</t>
  </si>
  <si>
    <t>Neisson Le Rhum Par Neisson 52.5° 0.7L NO GBX</t>
  </si>
  <si>
    <t>Nemiroff De Luxe 40° 1L NO GBX</t>
  </si>
  <si>
    <t>Nemiroff Vodka Honey Pepper 40° 0.7L NO GBX</t>
  </si>
  <si>
    <t>Neptune 40° 1L NO GBX</t>
  </si>
  <si>
    <t>New Grove 10 Years 40° 0.7L GBX</t>
  </si>
  <si>
    <t>New Grove Beau Plan 2007 45° 0.7L GBX</t>
  </si>
  <si>
    <t>New Grove Belle Vue 2005 45° 0.7L GBX</t>
  </si>
  <si>
    <t>New Grove Bourbon Cask 40° 0.7L GBX</t>
  </si>
  <si>
    <t>New Grove Collectors Case 6x3 Cl 34.92° 0.18L GBX</t>
  </si>
  <si>
    <t>New Grove Dark 37.5° 0.7L NO GBX</t>
  </si>
  <si>
    <t>New Grove Double Cask Acacia 47° 0.7L GBX</t>
  </si>
  <si>
    <t>New Grove Double Cask Moscatel 47° 0.7L GBX</t>
  </si>
  <si>
    <t>New Grove Plantation 40° 0.7L NO GBX</t>
  </si>
  <si>
    <t>New Grove Plantation 40° 6L GBX</t>
  </si>
  <si>
    <t>New Grove Silver 37.5° 0.7L NO GBX</t>
  </si>
  <si>
    <t>New Grove Spiced Mauritius Island Rum 37.5° 0.7L NO GBX</t>
  </si>
  <si>
    <t>New Grove Villa Bague 2004 45° 0.7L GBX</t>
  </si>
  <si>
    <t>New Zealand Whisky 25 Years South Island Single Malt 40° 0.35L GBX</t>
  </si>
  <si>
    <t>Nginious! Calvados Cask Finish Select by Davidoff Gin 42° 0.5L NO GBX</t>
  </si>
  <si>
    <t>Nginious! Colours Blue 42° 0.5L NO GBX</t>
  </si>
  <si>
    <t>Nginious! Colours Green 42° 0.5L NO GBX</t>
  </si>
  <si>
    <t>Nginious! Colours Violet 42° 0.5L NO GBX</t>
  </si>
  <si>
    <t>Nginious! Swiss Blended Gin 45° 0.5L NO GBX</t>
  </si>
  <si>
    <t>Nginious! Vermouth Cask Finished Gin 43° 0.5L NO GBX</t>
  </si>
  <si>
    <t>Nicolas Feuillatte Collection Organic Extra Brut 12° 0.75L NO GBX</t>
  </si>
  <si>
    <t>Nicolas Feuillatte Cuvée Spéciale Brut Millésimé 12° 0.75L NO GBX</t>
  </si>
  <si>
    <t>Nikka Black 43° 0.5L GBX</t>
  </si>
  <si>
    <t>Nikka Black Clear 37° 0.7L NO GBX</t>
  </si>
  <si>
    <t>Nikka Black Deep 45° 0.7L NO GBX</t>
  </si>
  <si>
    <t>Nikka Black Rich Blend 40° 0.7L NO GBX</t>
  </si>
  <si>
    <t>Nikka Coffey Gin (No GBX) 47° 0.7L NO GBX</t>
  </si>
  <si>
    <t>Nikka Coffey Grain 45° 0.7L GBX</t>
  </si>
  <si>
    <t>Nikka Coffey Grain 45° 0.7L NO GBX</t>
  </si>
  <si>
    <t>Nikka Coffey Malt + GBX 45° 0.7L GBX</t>
  </si>
  <si>
    <t>Nikka Coffey Vodka 40° 0.7L GBX</t>
  </si>
  <si>
    <t>Nikka Days 40° 0.7L GBX</t>
  </si>
  <si>
    <t>Nikka Days 40° 0.7L NO GBX</t>
  </si>
  <si>
    <t>Nikka From The Barrel 51.4° 0.5L GBX</t>
  </si>
  <si>
    <t>Nikka From The Barrel Limited Edition 2022 "Shape Giftbox" 51.4° 0.5L GBX</t>
  </si>
  <si>
    <t>Nikka Gold &amp; Gold Kabuto 43° 0.75L GBX</t>
  </si>
  <si>
    <t>Nikka Hi 39° 0.72L NO GBX</t>
  </si>
  <si>
    <t>Nikka Super Nikka + GBX 43° 0.7L GBX</t>
  </si>
  <si>
    <t>Nikka Super Nikka 43° 0.7L NO GBX</t>
  </si>
  <si>
    <t>Nikka The Nikka Tailored 43° 0.7L GBX</t>
  </si>
  <si>
    <t>Ninkasi Gin Houblon Saaz Organic 40° 0.7L NO GBX</t>
  </si>
  <si>
    <t>Ninkasi Whisky Chardonnay 46° 0.7L NO GBX</t>
  </si>
  <si>
    <t>Niwakami Blended Whisky 40° 0.7L NO GBX</t>
  </si>
  <si>
    <t>Nixta Licor De Enote 30° 0.7L NO GBX</t>
  </si>
  <si>
    <t>Nobushi Japanese Whisky 40° 0.7L GBX</t>
  </si>
  <si>
    <t>Noilly Prat (New Bottle) 18° 0.75L NO GBX</t>
  </si>
  <si>
    <t>Noix de la Saint Jean 15° 0.75L GBX</t>
  </si>
  <si>
    <t>Noix Pères Chartreux 23° 1L NO GBX</t>
  </si>
  <si>
    <t>Nonino Grappa Antica Cuvée Barrique 43° 0.7L GBX</t>
  </si>
  <si>
    <t>Nonino Grappa ÙE Di Malvasia Monovitigno 38° 0.7L GBX</t>
  </si>
  <si>
    <t>Nonino Prunus 43° 0.7L GBX</t>
  </si>
  <si>
    <t>Nonino ÙE Riserva 5 Years Barrique 43° 0.7L NO GBX</t>
  </si>
  <si>
    <t>Nordcraft Dry Botanical Spirit Dill &amp; Cucumber 43° 0.7L NO GBX</t>
  </si>
  <si>
    <t>Nordes Especial Santiago 40° 0.7L NO GBX</t>
  </si>
  <si>
    <t>Nordes Gin 40° 3L NO GBX</t>
  </si>
  <si>
    <t>Nordesia Bianco 16° 0.75L NO GBX</t>
  </si>
  <si>
    <t>Nordesia Rojo 16° 0.75L NO GBX</t>
  </si>
  <si>
    <t>Nordic Spirits Lab Gin 41° 0.5L NO GBX</t>
  </si>
  <si>
    <t>Normindia 41.4° 0.7L NO GBX</t>
  </si>
  <si>
    <t>Nova Fruit Cuberdon 14.5° 0.7L NO GBX</t>
  </si>
  <si>
    <t>Nova Fruit Speculoos 14.5° 0.7L NO GBX</t>
  </si>
  <si>
    <t>Nova Fruit Violette 14.5° 0.7L NO GBX</t>
  </si>
  <si>
    <t>Nucano Mezcal Cuishe Joven 46.4° 0.7L NO GBX</t>
  </si>
  <si>
    <t>Nucano Mezcal Espadin Anejo 40° 0.7L NO GBX</t>
  </si>
  <si>
    <t>Nucano Mezcal Espadin Joven 45° 0.7L NO GBX</t>
  </si>
  <si>
    <t>Nucano Mezcal Espadin Reposado 40° 0.7L NO GBX</t>
  </si>
  <si>
    <t>Nucano Mezcal Tepextate Joven 46.7° 0.7L NO GBX</t>
  </si>
  <si>
    <t>Nucano Mezcal Tobala Joven 44.2° 0.7L NO GBX</t>
  </si>
  <si>
    <t>Nucky Thompson 40° 0.7L NO GBX</t>
  </si>
  <si>
    <t>Nusa Cana Spiced Rum 40° 0.7L GBX</t>
  </si>
  <si>
    <t>Nusa Cana White Rum 37.5° 0.7L NO GBX</t>
  </si>
  <si>
    <t>Ny Distilling 3 Years Co Ragtime Rye Whiskey 45.2° 0.7L NO GBX</t>
  </si>
  <si>
    <t>Ny Distilling Chief Gowanus - New Netherland Gin 44° 0.7L NO GBX</t>
  </si>
  <si>
    <t>Ny Distilling Rock And Rye 32.5° 0.7L NO GBX</t>
  </si>
  <si>
    <t>O.P. Anderson Organic Dry Gin 40° 0.7L NO GBX</t>
  </si>
  <si>
    <t>O.P. Anderson Petronella 30° 0.7L NO GBX</t>
  </si>
  <si>
    <t>Oban 11 Years Special Release 2023 58° 0.7L GBX</t>
  </si>
  <si>
    <t>Oban 14 Years 43° 0.7L GBX</t>
  </si>
  <si>
    <t>Oban Distillers Edition 43° 0.7L GBX</t>
  </si>
  <si>
    <t>Occitan London Dry Gin 42° 0.7L NO GBX</t>
  </si>
  <si>
    <t>Ocean's Deep Rum 7 Years 40° 0.7L NO GBX</t>
  </si>
  <si>
    <t>Ocean's Mellow Rum 7 Years 40° 0.7L NO GBX</t>
  </si>
  <si>
    <t>Ocean's Tasty Rum 7 Years 40° 0.7L NO GBX</t>
  </si>
  <si>
    <t>Ocucaje Mosto Verde Quebranta 42.5° 0.5L GBX</t>
  </si>
  <si>
    <t>Ocucaje Pisco Acholado 43° 0.7L NO GBX</t>
  </si>
  <si>
    <t>Ocucaje Pisco Italia 43° 0.7L NO GBX</t>
  </si>
  <si>
    <t>Ocucaje Pisco Mosto Verde Acholado 42.5° 0.5L GBX</t>
  </si>
  <si>
    <t>Ocucaje Pisco Mosto Verde Italia 42.5° 0.5L GBX</t>
  </si>
  <si>
    <t>Ocucaje Pisco Quebranta 44° 0.7L NO GBX</t>
  </si>
  <si>
    <t>Ocumare Anejo 3 Years 40° 0.7L NO GBX</t>
  </si>
  <si>
    <t>Ocumare Blanco 40° 0.7L NO GBX</t>
  </si>
  <si>
    <t>Ocus Bio Gin 40° 0.5L NO GBX</t>
  </si>
  <si>
    <t>Offley 10 Years 20° 0.75L GBX</t>
  </si>
  <si>
    <t>Offley Boa Vista Vintage 21° 0.75L NO GBX</t>
  </si>
  <si>
    <t>Offley Clink Pink 18° 0.75L NO GBX</t>
  </si>
  <si>
    <t>Offley Clink White 17° 0.75L NO GBX</t>
  </si>
  <si>
    <t>Offrian 12 Years 40° 0.7L GBX</t>
  </si>
  <si>
    <t>Okinawa Gin 47° 0.7L NO GBX</t>
  </si>
  <si>
    <t>Okinawa Gin Recipe 4 47° 0.7L GBX</t>
  </si>
  <si>
    <t>Old Ballantruan 10 Years 50° 0.7L GBX</t>
  </si>
  <si>
    <t>Old Ballantruan Single Malt 50° 0.7L GBX</t>
  </si>
  <si>
    <t>Old Deer Classic Whisky 40° 0.7L NO GBX</t>
  </si>
  <si>
    <t>Old English Gin 44° 0.7L NO GBX</t>
  </si>
  <si>
    <t>Old Forester 43° 1L NO GBX</t>
  </si>
  <si>
    <t>Old Lady's Gin 37.5° 0.7L NO GBX</t>
  </si>
  <si>
    <t>Old Man Carribean Rum 40° 0.7L NO GBX</t>
  </si>
  <si>
    <t>Old Man Dark Expression 40° 0.7L NO GBX</t>
  </si>
  <si>
    <t>Old Man Project Christmas 40° 0.7L NO GBX</t>
  </si>
  <si>
    <t>Old Man Project Four Vanille Cane Spirit 40° 0.7L NO GBX</t>
  </si>
  <si>
    <t>Old Man Project Two Spiced Orange Spirit 40° 0.7L NO GBX</t>
  </si>
  <si>
    <t>Old Man Rum Project Five Leisure Harbour 40° 0.7L NO GBX</t>
  </si>
  <si>
    <t>Old Man Rum Project One Caribbean Rum 40° 0.7L NO GBX</t>
  </si>
  <si>
    <t>Old Man Rum Project Three Dark Expression 40° 0.7L NO GBX</t>
  </si>
  <si>
    <t>Old Monk 12 Years 42.8° 0.7L GBX</t>
  </si>
  <si>
    <t>Old Nick Coco 16° 0.7L NO GBX</t>
  </si>
  <si>
    <t>Old Nick Planteur 16° 0.7L NO GBX</t>
  </si>
  <si>
    <t>Old Nick White Rum 37.5° 0.7L NO GBX</t>
  </si>
  <si>
    <t>Old Parr 12 Years (Travel Retail label) 40° 1L GBX</t>
  </si>
  <si>
    <t>Old Parr 12 Years 40° 1L GBX</t>
  </si>
  <si>
    <t>Old Perth Original 46° 0.7L GBX</t>
  </si>
  <si>
    <t>Old Pulteney 12 Years 40° 0.7L GBX</t>
  </si>
  <si>
    <t>Old Pulteney 15 Years 46° 0.7L GBX</t>
  </si>
  <si>
    <t>Old Pulteney 16 Years Single Cask #1927 2006 (Bottled 2022) First Fill American Oak 53.8° 0.7L GBX</t>
  </si>
  <si>
    <t>Old Pulteney 18 Years 46° 0.7L GBX</t>
  </si>
  <si>
    <t>Old Pulteney 18 Years Single Cask #222 2004 (Bottled 2022) First Fill American Oak 54.2° 0.7L GBX</t>
  </si>
  <si>
    <t>Old Smuggler 40° 0.7L NO GBX</t>
  </si>
  <si>
    <t>Ole Smoky Moonshine Apple Pie 20° 0.7L NO GBX</t>
  </si>
  <si>
    <t>Ole Smoky Moonshine Blackberry 20° 0.5L NO GBX</t>
  </si>
  <si>
    <t>Ole Smoky Moonshine Blackberry 20° 0.7L NO GBX</t>
  </si>
  <si>
    <t>Ole Smoky Moonshine Cinnamon 40° 0.5L NO GBX</t>
  </si>
  <si>
    <t>Ole Smoky Moonshine Hunch Punch 40° 0.7L NO GBX</t>
  </si>
  <si>
    <t>Ole Smoky Moonshine Lemon Drop 32.5° 0.7L NO GBX</t>
  </si>
  <si>
    <t>Ole Smoky Moonshine Margarita 20° 0.7L NO GBX</t>
  </si>
  <si>
    <t>Ole Smoky Moonshine Peach 20° 0.5L NO GBX</t>
  </si>
  <si>
    <t>Ole Smoky Moonshine Sweet Tea 20° 0.7L NO GBX</t>
  </si>
  <si>
    <t>O'live Gin 40° 0.5L NO GBX</t>
  </si>
  <si>
    <t>Olmeca Gold 35° 0.7L NO GBX</t>
  </si>
  <si>
    <t>Omerta Belgian Rum 35° 0.7L NO GBX</t>
  </si>
  <si>
    <t>OMG ( Oh My Gin ) 45° 0.5L NO GBX</t>
  </si>
  <si>
    <t>On Deck 15 Years Rum 40° 0.7L NO GBX</t>
  </si>
  <si>
    <t>ONE Gin Sage and Apple 43° 0.7L NO GBX</t>
  </si>
  <si>
    <t>Opihr Oriental Spiced Gin 42.5° 0.7L NO GBX</t>
  </si>
  <si>
    <t>Opihr Oriental Spiced Gin 42.5° 1L NO GBX</t>
  </si>
  <si>
    <t>Opivm Imperial Spirits Dry Gin 40° 0.7L NO GBX</t>
  </si>
  <si>
    <t>Opthimus 25 Years Malt Finished 43° 0.7L GBX</t>
  </si>
  <si>
    <t>Opthimus 25 Years Oporto + GBX 43° 0.7L GBX</t>
  </si>
  <si>
    <t>Opthimus 25 Years Oporto 43° 0.7L NO GBX</t>
  </si>
  <si>
    <t>Opthimus 25 Years Summa Cum Laude 38° 0.7L GBX</t>
  </si>
  <si>
    <t>Opthimus XO 38° 0.7L GBX</t>
  </si>
  <si>
    <t>Origen Altitude Gin 43° 0.7L NO GBX</t>
  </si>
  <si>
    <t>ORI-Gin 1848 48° 0.5L GBX</t>
  </si>
  <si>
    <t>ORI-Gin 1848 Strawberry 45° 0.5L NO GBX</t>
  </si>
  <si>
    <t>Original Wikinger + glass 11° 0.5L GBX</t>
  </si>
  <si>
    <t>Ornabrak Irish Single Malt Gin 43° 0.7L NO GBX</t>
  </si>
  <si>
    <t>Oro Ibiza Gin 43.2° 0.7L NO GBX</t>
  </si>
  <si>
    <t>Osborne Port 10 Years 20° 0.75L NO GBX</t>
  </si>
  <si>
    <t>Osborne Vermouth Rojo 15° 0.75L NO GBX</t>
  </si>
  <si>
    <t>Osmoz Citrus Grape Gin 46° 0.7L NO GBX</t>
  </si>
  <si>
    <t>Osmoz Classic Grape Gin 43° 0.7L NO GBX</t>
  </si>
  <si>
    <t>Ottos Athens Vermouth 17° 0.75L NO GBX</t>
  </si>
  <si>
    <t>Ouzo 12 38° 0.7L NO GBX</t>
  </si>
  <si>
    <t>OV - Orolaunum Vicus Gin 40° 0.5L NO GBX</t>
  </si>
  <si>
    <t>Oxley Gin 47° 0.7L NO GBX</t>
  </si>
  <si>
    <t>OXXiTAN Les Remparts 40° 0.5L NO GBX</t>
  </si>
  <si>
    <t>OXXiTAN Littoral 40° 0.5L NO GBX</t>
  </si>
  <si>
    <t>Paddy 40° 0.7L NO GBX</t>
  </si>
  <si>
    <t>Paddy 40° 1L NO GBX</t>
  </si>
  <si>
    <t>Padre Azul Reposado 40° 0.05L NO GBX</t>
  </si>
  <si>
    <t>Padre Azul Super Premium Tequila Reposado 38° 1L NO GBX</t>
  </si>
  <si>
    <t>Pages Verveine Du Velay 5 Years 40° 0.7L NO GBX</t>
  </si>
  <si>
    <t>Pages Verveine Du Velay Extra 40° 0.5L NO GBX</t>
  </si>
  <si>
    <t>Pages Verveine du Velay Extra 40° 0.7L NO GBX</t>
  </si>
  <si>
    <t>Pages Verveine du Velay Gold 40° 0.7L NO GBX</t>
  </si>
  <si>
    <t>Pages Verveine du Velay Verte 55° 0.7L NO GBX</t>
  </si>
  <si>
    <t>Pama Pomegranate Liqueur 17° 0.7L NO GBX</t>
  </si>
  <si>
    <t>Pampero Seleccion 40° 0.7L NO GBX</t>
  </si>
  <si>
    <t>Panarea Sunset Gin 44° 0.7L NO GBX</t>
  </si>
  <si>
    <t>Pancho Villa 1988 40° 0.7L NO GBX</t>
  </si>
  <si>
    <t>Pandor Absinthe  White Bottle 40° 0.7L NO GBX</t>
  </si>
  <si>
    <t>Pandor Absinthe Black bottle 60° 0.7L NO GBX</t>
  </si>
  <si>
    <t>Papa Rouyo Eritaj 50.3° 0.7L GBX</t>
  </si>
  <si>
    <t>Paranubes Agricole Rum 54° 0.7L NO GBX</t>
  </si>
  <si>
    <t>Park Borderies Mizunara Finished 43.5° 0.7L GBX</t>
  </si>
  <si>
    <t>Partisan 40° 1L NO GBX</t>
  </si>
  <si>
    <t>Pastis Ardent Bio 45° 0.5L NO GBX</t>
  </si>
  <si>
    <t>Pastis Diamant Bleu 45° 0.7L NO GBX</t>
  </si>
  <si>
    <t>Patron Anejo 40° 0.7L GBX</t>
  </si>
  <si>
    <t>Patron Anejo 40° 1L GBX</t>
  </si>
  <si>
    <t>Patron Reposado 40° 1L GBX</t>
  </si>
  <si>
    <t>Patron Silver 40° 0.7L GBX</t>
  </si>
  <si>
    <t>Patron Silver 40° 1L GBX</t>
  </si>
  <si>
    <t>Paul John Christmas Edition 2020 46° 0.7L GBX</t>
  </si>
  <si>
    <t>Paul John PX Select Cask 48° 0.7L NO GBX</t>
  </si>
  <si>
    <t>Peachtree 20° 1L NO GBX</t>
  </si>
  <si>
    <t>Pearse Lyon's 12 Years 43° 0.7L NO GBX</t>
  </si>
  <si>
    <t>Pearse Lyon's 7 Years 43° 0.7L GBX</t>
  </si>
  <si>
    <t>Peat's Beast 30 Years 50.6° 0.7L GBX</t>
  </si>
  <si>
    <t>Penderyn Hiraeth 46° 0.7L GBX</t>
  </si>
  <si>
    <t>Penderyn Rich Oak 46° 0.7L GBX</t>
  </si>
  <si>
    <t>Penderyn Rum Finish Edition 2021 50° 0.7L GBX</t>
  </si>
  <si>
    <t>Penderyn Sherry Wood 46° 0.7L GBX</t>
  </si>
  <si>
    <t>Penderyn Small Batch Edition 2022 50° 0.7L GBX</t>
  </si>
  <si>
    <t>Père Labat  Blanc 50° 1L NO GBX</t>
  </si>
  <si>
    <t>Père Labat Blanc 40° 1L NO GBX</t>
  </si>
  <si>
    <t>Père Labat Blanc 59° 0.7L NO GBX</t>
  </si>
  <si>
    <t>Père Labat Blanc Organic 52° 0.7L GBX</t>
  </si>
  <si>
    <t>Père Labat Clos Parcellaire Les Mangles 53° 0.7L GBX</t>
  </si>
  <si>
    <t>Père Labat L'Or 45° 0.7L NO GBX</t>
  </si>
  <si>
    <t>Père Labat Paille 50° 0.7L NO GBX</t>
  </si>
  <si>
    <t>Pere Labat Rhum Blanc 40 40° 0.7L NO GBX</t>
  </si>
  <si>
    <t>Pere Labat Rhum Blanc 50 50° 0.7L NO GBX</t>
  </si>
  <si>
    <t>Père Labat Rhum Vieux XO 42° 0.7L GBX</t>
  </si>
  <si>
    <t>Père Labat Vieux 8 Years 42° 0.7L NO GBX</t>
  </si>
  <si>
    <t>Père Magloire 12 Years 40° 0.7L GBX</t>
  </si>
  <si>
    <t>Père Magloire Pays d'Auge XO 40° 0.7L GBX</t>
  </si>
  <si>
    <t>Père Magloire VSOP 40° 0.7L NO GBX</t>
  </si>
  <si>
    <t>Perique Liqueur De Tabac 31° 0.5L NO GBX</t>
  </si>
  <si>
    <t>Peterman Cola Snoepje 14.9° 0.7L NO GBX</t>
  </si>
  <si>
    <t>Peterman Graan 30° 1L NO GBX</t>
  </si>
  <si>
    <t>Peterman My Spirits Corner 30° 0.2L NO GBX</t>
  </si>
  <si>
    <t>Peterman Spiced 30° 0.7L NO GBX</t>
  </si>
  <si>
    <t>Peterman Tropical 14.9° 0.7L NO GBX</t>
  </si>
  <si>
    <t>Phoenix Tears Spiced 40° 0.5L NO GBX</t>
  </si>
  <si>
    <t>Picon Amer 21° 0.7L NO GBX</t>
  </si>
  <si>
    <t>Pierre Ferrand Ambré 40° 0.7L GBX</t>
  </si>
  <si>
    <t>Pierre Ferrand Reserve 42.3° 0.7L GBX</t>
  </si>
  <si>
    <t>Pigskin 40° 0.7L NO GBX</t>
  </si>
  <si>
    <t>Pimm's N°1 Cup 25° 1L NO GBX</t>
  </si>
  <si>
    <t>Pirate's Grog 5 Years 37.5° 0.7L GBX</t>
  </si>
  <si>
    <t>Pirate's Grog Black Ei8Ht Coffee Rum Liqueur 25° 0.5L NO GBX</t>
  </si>
  <si>
    <t>Pirate's Grog Miniatures Mixed Set 3x5cl 34.17° 0.15L GBX</t>
  </si>
  <si>
    <t>Pirate's Grog N° 13 Single Batch 13 Years Aged 40° 0.7L NO GBX</t>
  </si>
  <si>
    <t>Pirate's Grog Spiced Rum 37.5° 0.7L NO GBX</t>
  </si>
  <si>
    <t>Pirate's Legend Collection Black Bart XO Rum 45° 0.7L GBX</t>
  </si>
  <si>
    <t>Pirate's Legend Collection Francois L'Ollonais Rhum 46° 0.7L NO GBX</t>
  </si>
  <si>
    <t>Pirate's Legend Collection Sir Francis Drake XO Rum 40° 0.7L GBX</t>
  </si>
  <si>
    <t>Pirathas Black Spiced 35° 0.7L NO GBX</t>
  </si>
  <si>
    <t>Pirathas Dominican Spiced 35° 0.7L NO GBX</t>
  </si>
  <si>
    <t>Pisang Ambon 17° 1L NO GBX</t>
  </si>
  <si>
    <t>Pisco Capel Especial Doble Destilado 35° 0.7L NO GBX</t>
  </si>
  <si>
    <t>Pisco Porton La Caravedo Puro Quebranta 41° 0.7L NO GBX</t>
  </si>
  <si>
    <t>Piucinque Italian Gin 47° 0.7L NO GBX</t>
  </si>
  <si>
    <t>Pixie Tears Elderflower And Cucumber Gin 40° 0.5L NO GBX</t>
  </si>
  <si>
    <t>Plantation 3 Stars White 41.2° 0.7L NO GBX</t>
  </si>
  <si>
    <t>Plantation Rum Barbados Grande Reserve 40° 0.7L NO GBX</t>
  </si>
  <si>
    <t>Plantation Rum OFTD 69° 0.7L NO GBX</t>
  </si>
  <si>
    <t>Platte Valley Corn Whiskey 3 Years 40° 0.7L NO GBX</t>
  </si>
  <si>
    <t>Platu Gin 39° 0.7L NO GBX</t>
  </si>
  <si>
    <t>Poliakov Caramel Vodka 37.5° 0.7L NO GBX</t>
  </si>
  <si>
    <t>Poliakov Cranberry Vodka 37.5° 0.7L NO GBX</t>
  </si>
  <si>
    <t>Poliakov My Spirits Corner 37.5° 0.2L NO GBX</t>
  </si>
  <si>
    <t>Poliakov Peach Vodka 37.5° 0.7L NO GBX</t>
  </si>
  <si>
    <t>Poliakov Red 18° 0.7L NO GBX</t>
  </si>
  <si>
    <t>Poliakov Strawberry Vodka 37.5° 0.7L NO GBX</t>
  </si>
  <si>
    <t>Pommery Blue Sky 12° 0.75L NO GBX</t>
  </si>
  <si>
    <t>Pommery Brut Rosé 12.5° 0.75L NO GBX</t>
  </si>
  <si>
    <t>Port Askaig Sherry Cask 57.1° 0.7L GBX</t>
  </si>
  <si>
    <t>Port of Dragons Floral Gin 40° 0.7L NO GBX</t>
  </si>
  <si>
    <t>Porter's Modern Classic 41.5° 0.7L NO GBX</t>
  </si>
  <si>
    <t>Portobello Road Sloeberry 28° 0.7L NO GBX</t>
  </si>
  <si>
    <t>Portobello Road Temperance 4.2° 0.7L NO GBX</t>
  </si>
  <si>
    <t>Poseidon Dry Gin 40° 0.7L NO GBX</t>
  </si>
  <si>
    <t>Power's 12 Years John's Lane Release (New Label) 46° 0.7L GBX</t>
  </si>
  <si>
    <t>Power's Three Swallow 40° 0.7L GBX</t>
  </si>
  <si>
    <t>Pravda Espresso 37.5° 0.7L NO GBX</t>
  </si>
  <si>
    <t>Presidente Marti Gran Anejo 40° 0.7L GBX</t>
  </si>
  <si>
    <t>Prince Hubert Polignac VSOP 40° 0.7L GBX</t>
  </si>
  <si>
    <t>Principe De Los Apostoles 40.5° 0.7L NO GBX</t>
  </si>
  <si>
    <t>Professor Cornelius Ampleforth´s Drinks by the Dram Set  5 x 3 cl 50.66° 0.15L NO GBX</t>
  </si>
  <si>
    <t>Proper N° Twelve 40° 1L NO GBX</t>
  </si>
  <si>
    <t>Providencia 1878 40° 0.7L NO GBX</t>
  </si>
  <si>
    <t>Punta Cana Club Esplandido 12 Years 38° 0.7L GBX</t>
  </si>
  <si>
    <t>Punta Cana Club Plata 37.5° 0.7L NO GBX</t>
  </si>
  <si>
    <t>Pure Kentucky XO 53.5° 0.7L NO GBX</t>
  </si>
  <si>
    <t>Purity Organic Craft Nordic Navy Strength 57.1° 0.7L NO GBX</t>
  </si>
  <si>
    <t>Purity Organic Craft Nordic Old Tom 43° 0.7L NO GBX</t>
  </si>
  <si>
    <t>Purity Spritz Mediterranean Citrus 30° 0.7L NO GBX</t>
  </si>
  <si>
    <t>Puschkin Black Sun 16.6° 1L NO GBX</t>
  </si>
  <si>
    <t>Puschkin Coffee &amp; Caramel 17.5° 0.7L NO GBX</t>
  </si>
  <si>
    <t>Puschkin White Choco Coco 17.5° 0.7L NO GBX</t>
  </si>
  <si>
    <t>Pussanga Liqueur 38° 0.5L NO GBX</t>
  </si>
  <si>
    <t>Pusser's British Rum Gunpowder Proof 54.5° 0.7L NO GBX</t>
  </si>
  <si>
    <t>Q Vermouth Bianco 16° 0.75L NO GBX</t>
  </si>
  <si>
    <t>Q Vermouth Secco 18° 0.75L NO GBX</t>
  </si>
  <si>
    <t>Quiet Man 12 Years An Culchiste 46° 0.7L GBX</t>
  </si>
  <si>
    <t>Quiet Man 12 Years Sherry Finish 46° 0.7L GBX</t>
  </si>
  <si>
    <t>Quiet Man 8 Years 40° 0.7L GBX</t>
  </si>
  <si>
    <t>Quinta de Ventozelo 45° 0.5L NO GBX</t>
  </si>
  <si>
    <t>Quorhum 12 Anos Old Vintage Rums Sistema Solera 40° 0.7L GBX</t>
  </si>
  <si>
    <t>Quorhum 30 Aniversario Old Vintage Rums Sistema Solera 40° 0.7L GBX</t>
  </si>
  <si>
    <t>Quorhum Ron Solera 15 Years 40° 0.7L GBX</t>
  </si>
  <si>
    <t>Quorhum Ron Solera 23 Years *** 40° 0.7L GBX</t>
  </si>
  <si>
    <t>Rabbit Hole Boxergrail 47.5° 0.7L NO GBX</t>
  </si>
  <si>
    <t>Rabbit Hole Dareringer 46.5° 0.7L NO GBX</t>
  </si>
  <si>
    <t>Raki Rrushi Grappa Stonecastle 42° 0.75L NO GBX</t>
  </si>
  <si>
    <t>Ramazzotti Aperitivo 15° 1L NO GBX</t>
  </si>
  <si>
    <t>Ramazzotti Cappuccino Crema 17° 0.7L NO GBX</t>
  </si>
  <si>
    <t>Ramazzotti Crema Edition 30° 0.7L NO GBX</t>
  </si>
  <si>
    <t>Ramazzotti Il Premio 35° 0.7L NO GBX</t>
  </si>
  <si>
    <t>Rammstein Rum 40° 0.7L GBX</t>
  </si>
  <si>
    <t>Ramos Pinto Late Bottled 19.5° 0.75L GBX</t>
  </si>
  <si>
    <t>Ratu Dark Rum 5 Years 40° 0.7L NO GBX</t>
  </si>
  <si>
    <t>Ratu Spiced Rum 5 Years 40° 0.7L NO GBX</t>
  </si>
  <si>
    <t>Rebel Yell 40° 1L NO GBX</t>
  </si>
  <si>
    <t>Red Bonny Dark 40° 0.7L NO GBX</t>
  </si>
  <si>
    <t>Red Door Gin 45° 0.7L NO GBX</t>
  </si>
  <si>
    <t>Redbreast 12 Years Pot Still Single Malt 40° 0.7L GBX</t>
  </si>
  <si>
    <t>Redbreast 21 Years Pott Still Single Malt 46° 0.7L GBX</t>
  </si>
  <si>
    <t>Redbreast Lustau 46° 0.7L GBX</t>
  </si>
  <si>
    <t>Reimonenq 7 Years Grande Reserve 40° 0.7L GBX</t>
  </si>
  <si>
    <t>Reimonenq Coeur De Chauffe Cuvee Du Centenaire 50° 0.7L NO GBX</t>
  </si>
  <si>
    <t>Reimonenq Premiere Cuvee 40° 0.7L NO GBX</t>
  </si>
  <si>
    <t>Relicario Supremo 40° 0.7L GBX</t>
  </si>
  <si>
    <t>Relicario Triple Pack (Super + Supremo + Peated) 3x20 cl 40° 0.6L GBX</t>
  </si>
  <si>
    <t>Remarkable Regional Malts 6 x 5 cl (Scallywag, Rock Oyster, Big Peat, Timorous Beastie, Gauldrons &amp; Epicurean) 46.36° 0.3L GBX</t>
  </si>
  <si>
    <t>Remy Martin Accord Royal 1738 + Shaker 40° 0.7L GBX</t>
  </si>
  <si>
    <t>Remy Martin Accord Royal 1738 40° 0.7L GBX</t>
  </si>
  <si>
    <t>Remy Martin Accord Royal 1738 40° 1L GBX</t>
  </si>
  <si>
    <t>Remy Martin Club 40° 1L GBX</t>
  </si>
  <si>
    <t>Remy Martin Merpins Cellar Edition II 44.1° 0.7L GBX</t>
  </si>
  <si>
    <t>Remy Martin VSOP + Limited Edition GBX 40° 0.7L GBX</t>
  </si>
  <si>
    <t>Remy Martin VSOP 40° 0.7L NO GBX</t>
  </si>
  <si>
    <t>Renault Carte Noire Extra Old 40° 1L GBX</t>
  </si>
  <si>
    <t>Renegade Dunfermline Column 50° 0.7L NO GBX</t>
  </si>
  <si>
    <t>Renegade Dunfermline Pot 50° 0.7L GBX</t>
  </si>
  <si>
    <t>Réserve Légendaire Fût de Vin de Paille 44° 0.5L NO GBX</t>
  </si>
  <si>
    <t>Reservoir 50° 0.7L NO GBX</t>
  </si>
  <si>
    <t>Reservoir Rye Whiskey 50° 0.7L NO GBX</t>
  </si>
  <si>
    <t>Rétha Oceanic Gin 40° 0.5L NO GBX</t>
  </si>
  <si>
    <t>Revenge Navy Gin 57° 0.7L NO GBX</t>
  </si>
  <si>
    <t>Revenge Navy Old Tom Gin 47° 0.7L NO GBX</t>
  </si>
  <si>
    <t>Rey Campero Mezcal Espadin 47° 0.7L NO GBX</t>
  </si>
  <si>
    <t>Rey Campero Mezcal Madre Cuishe 48.9° 0.7L NO GBX</t>
  </si>
  <si>
    <t>Rey Campero Mezcal Tepextate 48.7° 0.7L NO GBX</t>
  </si>
  <si>
    <t>Rhum de Ced Banane Cacao 32° 0.7L NO GBX</t>
  </si>
  <si>
    <t>Ricard 45° 1.5L NO GBX</t>
  </si>
  <si>
    <t>Ricard 45° 4.5L GBX</t>
  </si>
  <si>
    <t>Ricard Lemon 45° 0.7L NO GBX</t>
  </si>
  <si>
    <t>Ricard Plantes Fraiches 45° 0.7L NO GBX</t>
  </si>
  <si>
    <t>Riccadonna Prosecco 11° 0.75L NO GBX</t>
  </si>
  <si>
    <t>Rick Brave Gin 47° 0.5L NO GBX</t>
  </si>
  <si>
    <t>Rick Mediterranean Gin 41° 0.5L NO GBX</t>
  </si>
  <si>
    <t>Rick Rich Dry Gin 43° 0.5L NO GBX</t>
  </si>
  <si>
    <t>Riga Black Balsam Currant 30° 0.5L NO GBX</t>
  </si>
  <si>
    <t>Riga Black Balsam Espresso 40° 0.5L NO GBX</t>
  </si>
  <si>
    <t>Riga Black Balsam XO 43° 0.7L GBX</t>
  </si>
  <si>
    <t>Rivière Du Mat Agricole 6 Years 42° 0.7L GBX</t>
  </si>
  <si>
    <t>Rivière du Mat Black Spiced 35° 0.7L NO GBX</t>
  </si>
  <si>
    <t>Rivière Du Mat Blanc 50° 0.7L NO GBX</t>
  </si>
  <si>
    <t>Rivière Du Mat Grande Réserve + 2 glasses 40° 0.7L GBX</t>
  </si>
  <si>
    <t>Rivière Du Mat Millesime 1886 43° 0.7L GBX</t>
  </si>
  <si>
    <t>Rivière Du Mat Opus 5 43° 0.7L GBX</t>
  </si>
  <si>
    <t>Rivière du Mat Reserve Speciale Rum Vieux Agricole 6 Years 42° 0.7L GBX</t>
  </si>
  <si>
    <t>Rivière Du Mat Rhum Doré 40° 0.7L NO GBX</t>
  </si>
  <si>
    <t>Rivière Du Mat Single Cask 2003 46° 0.7L GBX</t>
  </si>
  <si>
    <t>Rivière Du Mat Vieux Royal Reserve 42° 0.7L NO GBX</t>
  </si>
  <si>
    <t>Robert Burns Malt 43° 0.7L GBX</t>
  </si>
  <si>
    <t>Roby Marton Gin Exclusive White Label 47° 0.7L NO GBX</t>
  </si>
  <si>
    <t>Roby Marton Gin Original High Proof 55.5° 0.7L NO GBX</t>
  </si>
  <si>
    <t>Roby Marton Original Italian Gin 47° 0.7L NO GBX</t>
  </si>
  <si>
    <t>Rock Island + Cradle 46.8° 4.5L GBX</t>
  </si>
  <si>
    <t>Rock Island 10 Years 46° 0.7L GBX</t>
  </si>
  <si>
    <t>Rock Island 21 Years 46.8° 0.7L GBX</t>
  </si>
  <si>
    <t>Rock Island 48° 1L GBX</t>
  </si>
  <si>
    <t>Rock Island Island Blended Malt Cask Strength Limited Edition 57.4° 0.7L GBX</t>
  </si>
  <si>
    <t>Rock Island Sherry Edition Small Batch 46.8° 0.7L GBX</t>
  </si>
  <si>
    <t>Rock Oyster Blended Malt Cask Strength Limited Edition N° 2 56.1° 0.7L GBX</t>
  </si>
  <si>
    <t>Rock Oyster Island 18 Years 46.8° 0.7L GBX</t>
  </si>
  <si>
    <t>Rock Oyster Island 46.8° 0.7L GBX</t>
  </si>
  <si>
    <t>Roe &amp; Co Blended Irish Whiskey 45° 0.7L NO GBX</t>
  </si>
  <si>
    <t>Roederer Cristal Brut 2015 12.5° 0.75L NO GBX</t>
  </si>
  <si>
    <t>Roku Gin 43° 0.7L NO GBX</t>
  </si>
  <si>
    <t>Ron Aguere Miel 30° 0.7L NO GBX</t>
  </si>
  <si>
    <t>Ron Colon Salvadoreno Rumrye 50° 0.7L NO GBX</t>
  </si>
  <si>
    <t>Ron Cristóbal Blanco 38° 0.7L NO GBX</t>
  </si>
  <si>
    <t>Ron Cristóbal Nina Rum 40° 0.7L GBX</t>
  </si>
  <si>
    <t>Ron Cristóbal Oro 38° 0.7L NO GBX</t>
  </si>
  <si>
    <t>Ron Cristóbal Pinta Rum 40° 0.7L GBX</t>
  </si>
  <si>
    <t>Ron de Jeremy Hedgehog Gin 43° 0.7L NO GBX</t>
  </si>
  <si>
    <t>Ron De Jeremy Hedgehog Pink Gin 38° 0.7L NO GBX</t>
  </si>
  <si>
    <t>Ron Del Barrilito Superior Especial 43° 0.7L NO GBX</t>
  </si>
  <si>
    <t>Ron Isla Del Tesoro 40° 0.7L GBX</t>
  </si>
  <si>
    <t>Ron Jaguar Edicion Cordillera Extra Anejo 43° 0.7L NO GBX</t>
  </si>
  <si>
    <t>Ron Johan Dark Rum 42° 0.7L NO GBX</t>
  </si>
  <si>
    <t>Ron Johan Old Plum Rum 41° 0.7L NO GBX</t>
  </si>
  <si>
    <t>Ron Johan Overproof Rum 64° 0.7L NO GBX</t>
  </si>
  <si>
    <t>Ron Johan Strong Rum 55° 0.7L NO GBX</t>
  </si>
  <si>
    <t>Ron Johan White Rum 40° 0.7L NO GBX</t>
  </si>
  <si>
    <t>Ron Piet 10 Years Bourbon Barrel 40° 0.5L NO GBX</t>
  </si>
  <si>
    <t>Ron Piet XO Premium 43° 0.5L NO GBX</t>
  </si>
  <si>
    <t>Ron Roble Viejo Extra Anejo 40° 0.7L GBX</t>
  </si>
  <si>
    <t>Ron Roble Viejo Ultra Anejo 40° 0.7L GBX</t>
  </si>
  <si>
    <t>Ron Vacilon Anejo 3 Years 40° 1L NO GBX</t>
  </si>
  <si>
    <t>Ron Vacilon Anejo 5 Years 40° 0.7L NO GBX</t>
  </si>
  <si>
    <t>Ron Vacilon Anejo 7 Years 40° 0.7L NO GBX</t>
  </si>
  <si>
    <t>Ron Vacilon Anejo Gran Reserva 15 Years Rum 40° 0.7L GBX</t>
  </si>
  <si>
    <t>Ron Vacilon Anejo Gran Reserva 25 Years Rum 40° 0.7L GBX</t>
  </si>
  <si>
    <t>Rose Garden Dry Gin 44° 0.5L GBX</t>
  </si>
  <si>
    <t>Rosso Antico (New Bottle) 16° 0.75L NO GBX</t>
  </si>
  <si>
    <t>Rothaus Black Forest 43° 0.7L GBX</t>
  </si>
  <si>
    <t>Roughstock Montana Pure Malt Whiskey 45° 0.7L NO GBX</t>
  </si>
  <si>
    <t>Royal Brackla 18 Years Small Batch PX Finish 46° 0.7L GBX</t>
  </si>
  <si>
    <t>Royal Brackla 21 Years Oloroso, Palo Cortado &amp; PX Casks 46° 0.7L GBX</t>
  </si>
  <si>
    <t>Royal Lochnagar 12 Years 40° 0.7L GBX</t>
  </si>
  <si>
    <t>Royal Oporto White 19° 1L NO GBX</t>
  </si>
  <si>
    <t>Rozelieures Origine Collection 40° 0.7L GBX</t>
  </si>
  <si>
    <t>Rozelieures Rare Collection 40° 0.7L GBX</t>
  </si>
  <si>
    <t>Rozelieures Subtil Collection 40° 0.7L GBX</t>
  </si>
  <si>
    <t>Ruinart "R" de Ruinart Brut CRD *** 12° 0.75L NO GBX</t>
  </si>
  <si>
    <t>Rum D'Arche 43° 0.7L GBX</t>
  </si>
  <si>
    <t>Rum Explorer Australia 43° 0.7L GBX</t>
  </si>
  <si>
    <t>Rum Explorer Belize 41° 0.7L GBX</t>
  </si>
  <si>
    <t>Rum Explorer Caribbean 41° 0.7L GBX</t>
  </si>
  <si>
    <t>Rum Explorer Trinidad 41° 0.7L GBX</t>
  </si>
  <si>
    <t>Rumbullion 42.6° 1.5L NO GBX</t>
  </si>
  <si>
    <t>Rumbullion Navy Strength 57° 0.7L NO GBX</t>
  </si>
  <si>
    <t>Rumsons Coffee 40° 0.7L NO GBX</t>
  </si>
  <si>
    <t>Rumsons Grande Réserve 40° 0.7L NO GBX</t>
  </si>
  <si>
    <t>Rumsons Original 40° 0.7L NO GBX</t>
  </si>
  <si>
    <t>Rumsons Spiced 40° 0.7L NO GBX</t>
  </si>
  <si>
    <t>Rumult Blanco 43° 0.7L GBX</t>
  </si>
  <si>
    <t>Rumult Signature Cask Selection 43° 0.7L GBX</t>
  </si>
  <si>
    <t>Rumult Special Cask Selection Cuba 48° 0.7L GBX</t>
  </si>
  <si>
    <t>Ruotkers Oloroso Sherry Cask 40.3° 0.7L NO GBX</t>
  </si>
  <si>
    <t>Ruotkers Ruediger 43.3° 0.7L NO GBX</t>
  </si>
  <si>
    <t>Ruotkers Rye 51.3° 0.7L GBX</t>
  </si>
  <si>
    <t>Rutte Barrel Aged 5 Years Genever 38° 0.7L NO GBX</t>
  </si>
  <si>
    <t>Rutte Dry Gin 43° 0.7L NO GBX</t>
  </si>
  <si>
    <t>Ryoma 7 Years 40° 0.7L GBX</t>
  </si>
  <si>
    <t>Sabatini Gin 41.3° 0.7L NO GBX</t>
  </si>
  <si>
    <t>Sacred Spiced Vodka 40° 0.7L NO GBX</t>
  </si>
  <si>
    <t>Sagatiba Cristalina 38° 0.7L NO GBX</t>
  </si>
  <si>
    <t>Saigon Baigur Dry Gin 43° 0.7L NO GBX</t>
  </si>
  <si>
    <t>Sailor Jerry Spiced 40° 0.7L NO GBX</t>
  </si>
  <si>
    <t>Saint Aubin 50° 0.5L NO GBX</t>
  </si>
  <si>
    <t>Saint Aubin Classic Rum Vanilla 40° 0.7L NO GBX</t>
  </si>
  <si>
    <t>Saint Aubin Coconut 40° 0.5L NO GBX</t>
  </si>
  <si>
    <t>Saint Aubin Isle De France Cuvée Spéciale History Collection Rhum Royal 40° 0.7L GBX</t>
  </si>
  <si>
    <t>Saint Aubin Spiced 40° 0.5L NO GBX</t>
  </si>
  <si>
    <t>Saint Aubin Vanille 40° 0.5L NO GBX</t>
  </si>
  <si>
    <t>Saint Aubin White Premium Rum 50° 0.7L NO GBX</t>
  </si>
  <si>
    <t>Saint James Ambré 45° 1L NO GBX</t>
  </si>
  <si>
    <t>Saint James Ambré My Spirirts Corner 40° 0.2L NO GBX</t>
  </si>
  <si>
    <t>Saint James Bitter 44.5° 0.2L NO GBX</t>
  </si>
  <si>
    <t>Saint James Blanc 40° 0.7L NO GBX</t>
  </si>
  <si>
    <t>Saint James Blanc Fleur de Canne 50° 0.7L NO GBX</t>
  </si>
  <si>
    <t>Saint James Blanc Fleur de Canne Old 42° 0.7L NO GBX</t>
  </si>
  <si>
    <t>Saint James Coeur De Chauffe 60° 0.7L NO GBX</t>
  </si>
  <si>
    <t>Saint James Royal Ambré 40° 0.7L NO GBX</t>
  </si>
  <si>
    <t>Saint James Rum Ambre 40° 1L NO GBX</t>
  </si>
  <si>
    <t>Saint James Rum Blanc 40° 1L NO GBX</t>
  </si>
  <si>
    <t>Saint James Rum vieux Fleur Canne 42° 0.7L NO GBX</t>
  </si>
  <si>
    <t>Saint James Très Vieux 12 Years 43° 0.7L GBX</t>
  </si>
  <si>
    <t>Saint James Très Vieux 15 Years 43° 0.7L GBX</t>
  </si>
  <si>
    <t>Saint James Très Vieux 7 Years 43° 0.7L GBX</t>
  </si>
  <si>
    <t>Saint James Vieux 42° 0.7L NO GBX</t>
  </si>
  <si>
    <t>Saint James VO 42° 0.7L NO GBX</t>
  </si>
  <si>
    <t>Saint James VSOP + 2 glasses 43° 0.7L GBX</t>
  </si>
  <si>
    <t>Saint James VSOP 43° 0.7L NO GBX</t>
  </si>
  <si>
    <t>Saint James White 50° 1L NO GBX</t>
  </si>
  <si>
    <t>Saint Nicholas Abbey 18 Years 40° 0.7L NO GBX</t>
  </si>
  <si>
    <t>Saint Nicholas Abbey 23 Years 42° 0.7L NO GBX</t>
  </si>
  <si>
    <t>Saint Nicholas Abbey 5 Years 40° 0.7L NO GBX</t>
  </si>
  <si>
    <t>Saint Nicholas Abbey 8 Years 40° 0.7L NO GBX</t>
  </si>
  <si>
    <t>Saint Nicholas Abbey Blanc 40° 0.7L NO GBX</t>
  </si>
  <si>
    <t>Saint Raphael Quina Ambre 16° 0.75L NO GBX</t>
  </si>
  <si>
    <t>Saint Raphael Quina Rouge 18° 0.75L NO GBX</t>
  </si>
  <si>
    <t>Saint Remy XO 40° 1L GBX</t>
  </si>
  <si>
    <t>Saison Reserve Rum 43.5° 0.7L GBX</t>
  </si>
  <si>
    <t>Saison Rum 42° 0.7L GBX</t>
  </si>
  <si>
    <t>Saison Rum Barbados 5 Years Triple Cask 46° 0.7L GBX</t>
  </si>
  <si>
    <t>Saison Rum Trinidad 7 Years Triple Cask- 48° 0.7L GBX</t>
  </si>
  <si>
    <t>Sake Hakushika Junmai Ginjo 14.7° 0.5L NO GBX</t>
  </si>
  <si>
    <t>Sakurao Japanese Gin 40° 0.7L GBX</t>
  </si>
  <si>
    <t>Salers 16° 1L NO GBX</t>
  </si>
  <si>
    <t>Samai White Rum 41° 0.7L NO GBX</t>
  </si>
  <si>
    <t>Sambuca Galatti 38° 1L NO GBX</t>
  </si>
  <si>
    <t>San Lino Carta Oro Anejo 40° 0.7L NO GBX</t>
  </si>
  <si>
    <t>Sandeman Armada 17.5° 0.5L NO GBX</t>
  </si>
  <si>
    <t>Sandeman Character 17.5° 0.5L NO GBX</t>
  </si>
  <si>
    <t>Sandeman Don Fino 15° 0.5L NO GBX</t>
  </si>
  <si>
    <t>Sandeman Fine White 19.5° 1L NO GBX</t>
  </si>
  <si>
    <t>Sandeman Founders Reserve 20° 0.75L NO GBX</t>
  </si>
  <si>
    <t>Sandeman Porto 30 Years 20° 0.75L GBX</t>
  </si>
  <si>
    <t>Sandeman Porto 40 Years 20° 0.75L GBX</t>
  </si>
  <si>
    <t>Sandeman Porto Vintage 225th Anniversary 20° 0.75L GBX</t>
  </si>
  <si>
    <t>Sandeman Porto Vintage Quinta Do Seixo 20° 0.75L GBX</t>
  </si>
  <si>
    <t>Sandeman Tawny 10 Years 20° 0.75L GBX</t>
  </si>
  <si>
    <t>Sang Som Special Rum 40° 0.7L NO GBX</t>
  </si>
  <si>
    <t>Santiago de Cuba 11 Years 40° 0.7L NO GBX</t>
  </si>
  <si>
    <t>Santo Domingo Gran Antano Reserva 38° 0.7L NO GBX</t>
  </si>
  <si>
    <t>Santos Dumont Heritage 43.8° 0.7L GBX</t>
  </si>
  <si>
    <t>Santos Dumont Rum Elixir 40° 0.7L NO GBX</t>
  </si>
  <si>
    <t>Santos Dumont Rum Gewurztraminer 40° 0.7L NO GBX</t>
  </si>
  <si>
    <t>Sarajishvili VS 40° 0.7L GBX</t>
  </si>
  <si>
    <t>Sarajishvili VSOP 40° 0.7L GBX</t>
  </si>
  <si>
    <t>Satao Gin 45° 0.5L NO GBX</t>
  </si>
  <si>
    <t>Satao Orange Cacao Gin 40° 0.5L NO GBX</t>
  </si>
  <si>
    <t>Satryna Mezcal Artesenal 47° 0.7L GBX</t>
  </si>
  <si>
    <t>Satryna Tequila Anejo 38° 0.7L GBX</t>
  </si>
  <si>
    <t>Satryna Tequila Blanco 38° 0.7L GBX</t>
  </si>
  <si>
    <t>Satryna Tequila Cristalino 38° 0.7L NO GBX</t>
  </si>
  <si>
    <t>Satryna Xpresso 35° 0.7L NO GBX</t>
  </si>
  <si>
    <t>Sau-Guata Gin 41° 0.7L GBX</t>
  </si>
  <si>
    <t>Savanna 10 Years 43° 0.7L GBX</t>
  </si>
  <si>
    <t>Scallywag  Fathers Day + Socks 46° 0.7L GBX</t>
  </si>
  <si>
    <t>Scallywag 10 Years 46° 0.7L GBX</t>
  </si>
  <si>
    <t>Scallywag 12 Years 53.6° 0.7L GBX</t>
  </si>
  <si>
    <t>Scallywag 13 Years 46° 0.7L GBX</t>
  </si>
  <si>
    <t>Scallywag 48° 1L GBX</t>
  </si>
  <si>
    <t>Scallywag Speyside Blended Chocolate Edition 48° 0.7L GBX</t>
  </si>
  <si>
    <t>Scapa The Orcadian Glansa 40° 0.7L GBX</t>
  </si>
  <si>
    <t>Scapegrace Classic 42.2° 0.7L NO GBX</t>
  </si>
  <si>
    <t>Scapegrace Dry Gin Black 41.6° 0.7L NO GBX</t>
  </si>
  <si>
    <t>Scarabus 10 Years 46° 0.7L GBX</t>
  </si>
  <si>
    <t>Scrappy’s Bitters Aromatic 46.6° 0.15L NO GBX</t>
  </si>
  <si>
    <t>Scrappy’s Bitters Bergamot Special Reserve 10Th Anniversary 43.6° 0.15L GBX</t>
  </si>
  <si>
    <t>Scrappy’S Bitters Cardamom 52° 0.15L NO GBX</t>
  </si>
  <si>
    <t>Scrappy’S Bitters Lime 49.1° 0.15L NO GBX</t>
  </si>
  <si>
    <t>Scrappy’S Bitters Orange 43.9° 0.15L NO GBX</t>
  </si>
  <si>
    <t>Scrappy’S Bitters Orleans 47° 0.15L NO GBX</t>
  </si>
  <si>
    <t>Scrappy’S Bitters Seville Orange 47.5° 0.15L NO GBX</t>
  </si>
  <si>
    <t>Screech Rum 40° 0.7L NO GBX</t>
  </si>
  <si>
    <t>Se Busca Mezcal Anejo 40° 0.7L NO GBX</t>
  </si>
  <si>
    <t>Se Busca Mezcal Artesanal Añejo . 40° 0.7L NO GBX</t>
  </si>
  <si>
    <t>Se Busca Mezcal Reposado 40° 0.7L NO GBX</t>
  </si>
  <si>
    <t>Seagram's VO 40° 0.7L NO GBX</t>
  </si>
  <si>
    <t>Seamrog 12 Years The Last Cask 48° 0.7L GBX</t>
  </si>
  <si>
    <t>Sears Dry Gin 44° 0.7L NO GBX</t>
  </si>
  <si>
    <t>Secha de la Silva 40° 0.7L NO GBX</t>
  </si>
  <si>
    <t>Seizh Celtic Dry Gin 47° 0.7L NO GBX</t>
  </si>
  <si>
    <t>Sequoia Peated Organic Single Malt 46° 0.5L GBX</t>
  </si>
  <si>
    <t>Sequoia Whisky Single Malt Bio 42° 0.5L GBX</t>
  </si>
  <si>
    <t>Serum Elixer de Ron 35° 0.7L NO GBX</t>
  </si>
  <si>
    <t>Séverin VSOP 4 Years 42° 0.7L NO GBX</t>
  </si>
  <si>
    <t>Sexy Bitters 40° 0.1L NO GBX</t>
  </si>
  <si>
    <t>Shack Rum Red Spiced 37.5° 0.7L NO GBX</t>
  </si>
  <si>
    <t>Shackleton Blended Malt 40° 0.7L GBX</t>
  </si>
  <si>
    <t>Sheep Dip Blended Malt + UK DS 40° 0.7L GBX</t>
  </si>
  <si>
    <t>Shefford Mannor Rye 40° 0.7L NO GBX</t>
  </si>
  <si>
    <t>Sheridan's 15.5° 0.5L NO GBX</t>
  </si>
  <si>
    <t>Sheridan's 15.5° 0.7L NO GBX</t>
  </si>
  <si>
    <t>Shinobu 15 Years 43° 0.7L GBX</t>
  </si>
  <si>
    <t>Shinobu Pure Malt Mizunara Oak Finish 43° 0.7L GBX</t>
  </si>
  <si>
    <t>Shiramata Umeshu 14° 0.5L NO GBX</t>
  </si>
  <si>
    <t>Shiso Bitter 28° 0.1L NO GBX</t>
  </si>
  <si>
    <t>Sibona Grappa Nebbiolo 40° 0.5L NO GBX</t>
  </si>
  <si>
    <t>Sibona Grappa Riserva Botti da Rum 44° 0.5L GBX</t>
  </si>
  <si>
    <t>Sibona Grappa XO 44° 0.5L GBX</t>
  </si>
  <si>
    <t>Siboney 1920 Gran Reserva Familiar Dominicano 37.5° 0.7L GBX</t>
  </si>
  <si>
    <t>Siboney Añejo Dominicano 37.5° 0.7L NO GBX</t>
  </si>
  <si>
    <t>Siboney Blanco 38° 0.7L NO GBX</t>
  </si>
  <si>
    <t>Siboney Reserva Especial Dominicano 37.5° 0.7L NO GBX</t>
  </si>
  <si>
    <t>Siderit Cool Tankard 43° 0.7L NO GBX</t>
  </si>
  <si>
    <t>Siderit Gingerlime 43° 0.7L NO GBX</t>
  </si>
  <si>
    <t>Siderit Hibisco 43° 0.7L NO GBX</t>
  </si>
  <si>
    <t>Siegfried Wonderleaf  0.5L NO GBX</t>
  </si>
  <si>
    <t>Sierra Milenario  Café 35° 0.7L NO GBX</t>
  </si>
  <si>
    <t>Sierra Norte Mexican Black Corn Whisky 45° 0.7L NO GBX</t>
  </si>
  <si>
    <t>Sierra Reposado + 1 shot glass 38° 0.7L GBX</t>
  </si>
  <si>
    <t>Sierra Reposado 38° 1L NO GBX</t>
  </si>
  <si>
    <t>Sierra Silver 38° 0.04L NO GBX</t>
  </si>
  <si>
    <t>Sierra Silver 38° 0.7L NO GBX</t>
  </si>
  <si>
    <t>Sierra Silver 38° 1L NO GBX</t>
  </si>
  <si>
    <t>Sierra Spiced 25° 0.7L NO GBX</t>
  </si>
  <si>
    <t>Siete Misterios Coyote 47.2° 0.7L NO GBX</t>
  </si>
  <si>
    <t>Siete Misterios Doba Yej 44° 0.7L NO GBX</t>
  </si>
  <si>
    <t>Sikkim Privée Premium Gin 40° 0.7L NO GBX</t>
  </si>
  <si>
    <t>Sikkim Strawberry Gin 40° 0.7L NO GBX</t>
  </si>
  <si>
    <t>Sïku Glacier Ice Vodka 40° 0.7L NO GBX</t>
  </si>
  <si>
    <t>Silent Pool 43° 1L NO GBX</t>
  </si>
  <si>
    <t>Silent Pool Gin 43° 0.7L NO GBX</t>
  </si>
  <si>
    <t>Silent Pool Rare Citrus Gin 43° 0.7L NO GBX</t>
  </si>
  <si>
    <t>Silent Pool Rose Gin 43° 0.7L NO GBX</t>
  </si>
  <si>
    <t>Silkie The Legendary Silkie Dark Blended Irish Whiskey Non Chill Filtered 46° 0.7L NO GBX</t>
  </si>
  <si>
    <t>Silver Tail Gin 46° 0.5L NO GBX</t>
  </si>
  <si>
    <t>Singleton Glen Ord 15 Years Special Release 2022 54.2° 0.7L GBX</t>
  </si>
  <si>
    <t>Singleton of Dufftown 21 Years + GBX 43° 0.7L GBX</t>
  </si>
  <si>
    <t>Singleton of Dufftown 25 Years + GBX 43° 0.7L GBX</t>
  </si>
  <si>
    <t>Singleton of Dufftown Malt Master's Selection 40° 0.7L NO GBX</t>
  </si>
  <si>
    <t>Singleton of Glendullan Masters Art 40° 1L GBX</t>
  </si>
  <si>
    <t>Sipsmith Damson Vodka 28° 0.5L NO GBX</t>
  </si>
  <si>
    <t>Sipsmith London Dry Gin 41.6° 0.7L NO GBX</t>
  </si>
  <si>
    <t>Sipsmith London Dry Gin 44.1° 1L NO GBX</t>
  </si>
  <si>
    <t>Sipsmith VJOP London Dry Gin 57.7° 0.7L NO GBX</t>
  </si>
  <si>
    <t>Sipsmith Zesty Orange Gin 40° 0.7L NO GBX</t>
  </si>
  <si>
    <t>Sir Chill Gin Limited Winter Edition 60° 0.5L NO GBX</t>
  </si>
  <si>
    <t>Sir Edward's 40° 0.7L NO GBX</t>
  </si>
  <si>
    <t>Sir Edward's 40° 1L NO GBX</t>
  </si>
  <si>
    <t>Sir Edward'S Smoky 40° 0.7L GBX</t>
  </si>
  <si>
    <t>Sister Isles Wine Barrel Reserva 40° 0.7L GBX</t>
  </si>
  <si>
    <t>Six Isles Batch Strength Blended Whisky 58° 0.7L GBX</t>
  </si>
  <si>
    <t>Six Isles Malt 46° 0.7L GBX</t>
  </si>
  <si>
    <t>Six Ravens Gin 46° 0.5L NO GBX</t>
  </si>
  <si>
    <t>Six Saints Madeira Finish 41.7° 0.7L GBX</t>
  </si>
  <si>
    <t>Six Saints Oloroso Finish 41.7° 0.7L GBX</t>
  </si>
  <si>
    <t>Six Saints PX Finish 41.7° 0.7L GBX</t>
  </si>
  <si>
    <t>Skane Akvavit 38° 1L NO GBX</t>
  </si>
  <si>
    <t>Skin Gin Brown 42° 0.5L NO GBX</t>
  </si>
  <si>
    <t>Skin Gin Handcrafted German Dry Gin Reptile 42° 0.5L NO GBX</t>
  </si>
  <si>
    <t>Skinos Mastiha 30° 0.7L NO GBX</t>
  </si>
  <si>
    <t>Skyy 40° 1L NO GBX</t>
  </si>
  <si>
    <t>Skyy Infusions Citrus 37.5° 1L NO GBX</t>
  </si>
  <si>
    <t>Slyrs Oloroso Sherry Edition 46° 0.7L GBX</t>
  </si>
  <si>
    <t>Slyrs Pedro Ximénez Sherry Edition 46° 0.7L GBX</t>
  </si>
  <si>
    <t>Slyrs Port Finish 46° 0.7L GBX</t>
  </si>
  <si>
    <t>Slyrs Rum Fass Finish Limited Edition 46° 0.7L GBX</t>
  </si>
  <si>
    <t>Slyrs Sauternes Edition 46° 0.7L GBX</t>
  </si>
  <si>
    <t>Slyrs Vanilla &amp; Honey Liqueur 30° 0.7L GBX</t>
  </si>
  <si>
    <t>Smeets Hasselt 30° 1L NO GBX</t>
  </si>
  <si>
    <t>Smirnoff 37.5° 0.2L NO GBX</t>
  </si>
  <si>
    <t>Smirnoff 37.5° 0.5L NO GBX</t>
  </si>
  <si>
    <t>Smirnoff 37.5° 0.7L NO GBX</t>
  </si>
  <si>
    <t>Smirnoff 37.5° 1.5L NO GBX</t>
  </si>
  <si>
    <t>Smirnoff 5 cl 37.5° 0.05L NO GBX</t>
  </si>
  <si>
    <t>Smirnoff Ice 4° 0.7L NO GBX</t>
  </si>
  <si>
    <t>Smirnoff Infusions Raspberry 23° 1L NO GBX</t>
  </si>
  <si>
    <t>Smirnoff Raspberry Crush 25° 0.7L NO GBX</t>
  </si>
  <si>
    <t>Smögen PX Twin 6 Years 58.5° 0.5L NO GBX</t>
  </si>
  <si>
    <t>Smokehead Extra Rare 40° 1L GBX</t>
  </si>
  <si>
    <t>Smokehead Sherry Cask Blast 48° 0.7L GBX</t>
  </si>
  <si>
    <t>Smokestack Heavily Peated 46° 0.7L NO GBX</t>
  </si>
  <si>
    <t>Smooth Ambler Contradiction 46° 0.7L NO GBX</t>
  </si>
  <si>
    <t>Smuggler's Strength Gin 40° 0.7L NO GBX</t>
  </si>
  <si>
    <t>Soggy Dollar Island Spiced 35° 0.7L NO GBX</t>
  </si>
  <si>
    <t>Soggy Dollar Old Dark Rum 40° 0.7L NO GBX</t>
  </si>
  <si>
    <t>Sol Tarasco 10 Years 42° 0.7L NO GBX</t>
  </si>
  <si>
    <t>Sol Tarasco 4 Years 40° 0.7L NO GBX</t>
  </si>
  <si>
    <t>Soplica Wisniowa Cherry 28° 0.5L NO GBX</t>
  </si>
  <si>
    <t>Sorgin Premium Sauvignon Distilled Gin 43° 0.7L NO GBX</t>
  </si>
  <si>
    <t>Sorgin Yellow Gin 42.3° 0.7L NO GBX</t>
  </si>
  <si>
    <t>Sos Spirit Of Sylt Gin 41° 0.7L NO GBX</t>
  </si>
  <si>
    <t>Source Gin 43° 0.7L NO GBX</t>
  </si>
  <si>
    <t>Sourz Apple 15° 0.7L NO GBX</t>
  </si>
  <si>
    <t>Sourz Mango 15° 0.7L NO GBX</t>
  </si>
  <si>
    <t>Sourz Red Berry 15° 0.7L NO GBX</t>
  </si>
  <si>
    <t>Southern Comfort 35° 0.05L NO GBX</t>
  </si>
  <si>
    <t>Southern Comfort 35° 0.7L NO GBX</t>
  </si>
  <si>
    <t>Southern Comfort 35° 1L NO GBX</t>
  </si>
  <si>
    <t>Spagnolo Vodka 40° 0.7L NO GBX</t>
  </si>
  <si>
    <t>Spey Royal Choice Whisky 46° 0.7L GBX</t>
  </si>
  <si>
    <t>Spey Trutina Batch 3 Cask Strength 59.1° 0.7L GBX</t>
  </si>
  <si>
    <t>Spirited Union Lemon and Leaf 38° 0.7L NO GBX</t>
  </si>
  <si>
    <t>Spirited Union Spice &amp; Sea Salt 38° 0.7L NO GBX</t>
  </si>
  <si>
    <t>Spitzmund New Western 47° 0.5L NO GBX</t>
  </si>
  <si>
    <t>Spytail Ginger Rum 40° 0.7L NO GBX</t>
  </si>
  <si>
    <t>St. George Botanivore Gin 45° 0.7L NO GBX</t>
  </si>
  <si>
    <t>St. George Terroir Gin 45° 0.7L NO GBX</t>
  </si>
  <si>
    <t>St. Laurent Gin Citrus 43° 0.7L NO GBX</t>
  </si>
  <si>
    <t>St.Laurent Maritime Gin 43° 0.7L NO GBX</t>
  </si>
  <si>
    <t>Starlino Arancione Vermouth 17° 0.75L NO GBX</t>
  </si>
  <si>
    <t>Starlino Rose Vermouth 17° 0.75L NO GBX</t>
  </si>
  <si>
    <t>Starlino Rosso Vermouth 17° 0.75L NO GBX</t>
  </si>
  <si>
    <t>Stauning KAOS April 2019 Danish Whisky 47.1° 0.5L GBX</t>
  </si>
  <si>
    <t>Stock 84 38° 0.7L NO GBX</t>
  </si>
  <si>
    <t>Stock 84 38° 1L NO GBX</t>
  </si>
  <si>
    <t>Stock XO 40° 0.7L NO GBX</t>
  </si>
  <si>
    <t>Strange Donkey Ginger 39° 0.5L NO GBX</t>
  </si>
  <si>
    <t>Strange Donkey Pink 37.5° 0.5L NO GBX</t>
  </si>
  <si>
    <t>Strathcolm 12 Years 40° 0.7L GBX</t>
  </si>
  <si>
    <t>Strathcolm 8 Years 40° 0.7L GBX</t>
  </si>
  <si>
    <t>Strathcolm Single Grain Scotch Whisky 40° 0.7L GBX</t>
  </si>
  <si>
    <t>Strathmill 12 Years (Flora &amp; Fauna) 43° 0.7L NO GBX</t>
  </si>
  <si>
    <t>Stravecchio Branca  6-8 Years 38° 0.7L NO GBX</t>
  </si>
  <si>
    <t>Stravecchio Branca XO 38° 0.7L GBX</t>
  </si>
  <si>
    <t>Stroh 38° 0.7L NO GBX</t>
  </si>
  <si>
    <t>Stroh 60° 1L NO GBX</t>
  </si>
  <si>
    <t>Stroh Jagertee 40° 0.5L NO GBX</t>
  </si>
  <si>
    <t>Stroh Punch Classic 30° 0.7L NO GBX</t>
  </si>
  <si>
    <t>Suau Maior 40° 0.7L NO GBX</t>
  </si>
  <si>
    <t>Sunken Still Rye 42° 0.5L NO GBX</t>
  </si>
  <si>
    <t>Sunken Still Rye 46.5° 0.5L NO GBX</t>
  </si>
  <si>
    <t>Suntory AO 43° 0.35L NO GBX</t>
  </si>
  <si>
    <t>Suntory AO 43° 0.7L NO GBX</t>
  </si>
  <si>
    <t>Suntory AO 43° 0.7L GBX</t>
  </si>
  <si>
    <t>SW4 London Dry Gin 40° 0.7L NO GBX</t>
  </si>
  <si>
    <t>Tabu ( Classic, Dry, Red ) 3x4 cl 55° 0.12L GBX</t>
  </si>
  <si>
    <t>Tabu Absinth 73 Classic Strong 73° 0.5L NO GBX</t>
  </si>
  <si>
    <t>Tahiti Rock N Rhum 15 Years 45° 0.7L NO GBX</t>
  </si>
  <si>
    <t>Tahiti Rock N Rhum 6 Years 45° 0.7L NO GBX</t>
  </si>
  <si>
    <t>Taittinger Les Folies De La Marquetterie 12° 0.75L GBX</t>
  </si>
  <si>
    <t>Takamaka Zepis Kreol (neutral case) 43° 0.7L NO GBX</t>
  </si>
  <si>
    <t>Taketsuru 17 Years 43° 0.7L GBX</t>
  </si>
  <si>
    <t>Taketsuru Pure Malt  + GBX 43° 0.7L GBX</t>
  </si>
  <si>
    <t>Talisker 10 Years 45.8° 0.7L GBX</t>
  </si>
  <si>
    <t>Talisker 11 Years Special Release 2022 55.1° 0.7L GBX</t>
  </si>
  <si>
    <t>Talisker 18 Years 45.8° 0.7L GBX</t>
  </si>
  <si>
    <t>Talisker 25 Years 45.8° 0.7L GBX</t>
  </si>
  <si>
    <t>Talisker Distiller's Edition 45.8° 0.7L GBX</t>
  </si>
  <si>
    <t>Talisker Parley Wilder Seas 48.6° 0.7L NO GBX</t>
  </si>
  <si>
    <t>Talisker Port Ruighe + 2 glasses 45.8° 0.7L GBX</t>
  </si>
  <si>
    <t>Talisker Port Ruighe 45.8° 0.7L GBX</t>
  </si>
  <si>
    <t>Talisker Skye 45.8° 0.7L GBX</t>
  </si>
  <si>
    <t>Talisker Skye 45.8° 1L GBX</t>
  </si>
  <si>
    <t>Talisker Special Release 2023 59.7° 0.7L GBX</t>
  </si>
  <si>
    <t>Talisker Storm 45.8° 0.7L GBX</t>
  </si>
  <si>
    <t>Talisker Surge 45.8° 0.7L GBX</t>
  </si>
  <si>
    <t>Tamdhu 10 Years + Lantern GBX 40° 0.7L GBX</t>
  </si>
  <si>
    <t>Tamdhu 12 Years 43° 0.7L GBX</t>
  </si>
  <si>
    <t>Tamnavulin Red Wine Spanish Grenache Cask 40° 0.7L GBX</t>
  </si>
  <si>
    <t>Tamnavulin White Wine Sauvignon Cask 40° 0.7L GBX</t>
  </si>
  <si>
    <t>Tan Dowr Sea Salt Vodka 40° 0.7L NO GBX</t>
  </si>
  <si>
    <t>Tanaka Vietnamese Blended Whisky 40° 0.7L GBX</t>
  </si>
  <si>
    <t>Tanduay Double Rum 40° 0.7L GBX</t>
  </si>
  <si>
    <t>Tanduay Silver Rum + 2 Glasses 40° 0.7L GBX</t>
  </si>
  <si>
    <t>Tanduay Silver Rum 40° 0.7L GBX</t>
  </si>
  <si>
    <t>Tanqueray 43.1° 1L NO GBX</t>
  </si>
  <si>
    <t>Tanqueray 47.3° 0.05L NO GBX</t>
  </si>
  <si>
    <t>Tanqueray 47.3° 1L NO GBX</t>
  </si>
  <si>
    <t>Tanqueray Malacca 41.3° 1L NO GBX</t>
  </si>
  <si>
    <t>Tanqueray N° Ten 47.3° 0.7L NO GBX</t>
  </si>
  <si>
    <t>Tanqueray Rangpur 41.3° 1L NO GBX</t>
  </si>
  <si>
    <t>Tapatio Reposado 38° 0.5L NO GBX</t>
  </si>
  <si>
    <t>Tarquin's Blackberry Gin 38° 0.7L NO GBX</t>
  </si>
  <si>
    <t>Tarquin's Cornish Pastis 42° 0.7L NO GBX</t>
  </si>
  <si>
    <t>Tarquin's Elderflower &amp; Pink Grapefruit Gin 42% 42° 0.7L NO GBX</t>
  </si>
  <si>
    <t>Tarquin's Rhubarb &amp; Raspberry Gin 38° 0.7L NO GBX</t>
  </si>
  <si>
    <t>Tarquin's Seadog Navy Strenght Gin 57° 0.7L NO GBX</t>
  </si>
  <si>
    <t>Tarquin's Strawberry &amp; LIme Gin 38° 0.7L NO GBX</t>
  </si>
  <si>
    <t>Tarquin's The Cornish Sunshine Blood Orange 38° 0.7L NO GBX</t>
  </si>
  <si>
    <t>Tatratea Goral Forest Fruit 62° 0.7L NO GBX</t>
  </si>
  <si>
    <t>Tatratea Milk &amp; Tea Liqueur 17° 0.7L NO GBX</t>
  </si>
  <si>
    <t>Tatratea Original 52° 0.7L NO GBX</t>
  </si>
  <si>
    <t>Taylor's 10 Years 20° 0.75L NO GBX</t>
  </si>
  <si>
    <t>Taylor's Quinta Vargellas 2015 20° 0.75L NO GBX</t>
  </si>
  <si>
    <t>Taylor's Reserve Tawny Port Historic Edition 20° 1L GBX</t>
  </si>
  <si>
    <t>Taylor's Select 20° 0.75L NO GBX</t>
  </si>
  <si>
    <t>Taylor's Select 20° 1L NO GBX</t>
  </si>
  <si>
    <t>Taylor's Vintage 2017 20° 0.75L NO GBX</t>
  </si>
  <si>
    <t>Taylor's 40 Years 20° 0.75L GBX</t>
  </si>
  <si>
    <t>Te Bheag Unchilfiltered Whisky 40° 0.7L GBX</t>
  </si>
  <si>
    <t>Teaninich 10 Years (Flora &amp; Fauna) 43° 0.7L NO GBX</t>
  </si>
  <si>
    <t>Tears From Heaven 46° 0.5L NO GBX</t>
  </si>
  <si>
    <t>Teeda 21 Years Japanese Aged Rum 48° 0.7L GBX</t>
  </si>
  <si>
    <t>Teeling 30 Years Vintage Reserve Collection 46° 0.7L GBX</t>
  </si>
  <si>
    <t>Teeling 32 Years 46° 0.7L GBX</t>
  </si>
  <si>
    <t>Teeling Loupiac Edition 2022 59.6° 0.7L GBX</t>
  </si>
  <si>
    <t>Teeling Single Grain + GBX 46° 1L GBX</t>
  </si>
  <si>
    <t>Teeling Single Grain 15 Years 50° 0.7L GBX</t>
  </si>
  <si>
    <t>Teeling Single Grain 46° 0.05L NO GBX</t>
  </si>
  <si>
    <t>Teeling Single Malt 46° 0.05L NO GBX</t>
  </si>
  <si>
    <t>Teeling Small Batch Metal Box + 2 Glasses 46° 0.7L GBX</t>
  </si>
  <si>
    <t>Teerenpeli 10 Years 43° 0.5L GBX</t>
  </si>
  <si>
    <t>Teerenpeli Kaski 100% Sherry Cask 43° 0.5L GBX</t>
  </si>
  <si>
    <t>Teerenpeli Portti 43° 0.5L GBX</t>
  </si>
  <si>
    <t>Teerenpeli PRKL 40° 0.5L NO GBX</t>
  </si>
  <si>
    <t>Teerenpeli Savu 43° 0.5L GBX</t>
  </si>
  <si>
    <t>Tekirdag Raki Gold 45° 0.35L NO GBX</t>
  </si>
  <si>
    <t>Tekirdag Raki Rakisi 45° 0.35L NO GBX</t>
  </si>
  <si>
    <t>Telmont Brut 12° 0.75L NO GBX</t>
  </si>
  <si>
    <t>Tenu Gin 47° 0.5L NO GBX</t>
  </si>
  <si>
    <t>Tepaluma Gin 43° 0.5L NO GBX</t>
  </si>
  <si>
    <t>Tequila Rose Strawberry 15° 0.5L NO GBX</t>
  </si>
  <si>
    <t>Tequila Rose Strawberry 15° 1L NO GBX</t>
  </si>
  <si>
    <t>Tharcis Hepp Whisky Alsacien 42° 0.7L GBX</t>
  </si>
  <si>
    <t>The Big Strand Islay 46° 0.7L GBX</t>
  </si>
  <si>
    <t>The Botanical's premium London Dry Gin 42.5° 0.7L NO GBX</t>
  </si>
  <si>
    <t>The Botanist Gin 46° 0.7L NO GBX</t>
  </si>
  <si>
    <t>The Botanist Gin Glasspack 46° 0.7L GBX</t>
  </si>
  <si>
    <t>The Bush Original 37.5° 0.7L NO GBX</t>
  </si>
  <si>
    <t>The Bush Passio &amp; Guavia 37.5° 0.7L NO GBX</t>
  </si>
  <si>
    <t>The Bush Tropical Citrus 37.5° 0.7L NO GBX</t>
  </si>
  <si>
    <t>The Butterfly Cannon Tequila Cristalino 40° 0.5L NO GBX</t>
  </si>
  <si>
    <t>The Chita Suntory 43° 0.7L GBX</t>
  </si>
  <si>
    <t>The Deveron 12 Years ( Old bottle ) 40° 0.7L GBX</t>
  </si>
  <si>
    <t>The Deveron 12 Years Madeira Casks 40° 0.7L GBX</t>
  </si>
  <si>
    <t>The Deveron 12 Years Sherry Casks 40° 0.7L GBX</t>
  </si>
  <si>
    <t>The Drunken Horse Gin 42° 0.5L NO GBX</t>
  </si>
  <si>
    <t>The Dublin Liberties Copper Alley 10 Years 46° 0.7L GBX</t>
  </si>
  <si>
    <t>The Dublin Liberties King Of Hell 46° 0.7L GBX</t>
  </si>
  <si>
    <t>The Dubliner Irish 40° 1L NO GBX</t>
  </si>
  <si>
    <t>The Dubliner Liberties Copper Alley 46° 0.7L GBX</t>
  </si>
  <si>
    <t>The Dubliner Rascal Stout 40° 0.7L NO GBX</t>
  </si>
  <si>
    <t>The Dubliner Whiskey &amp; Honneycomb 30° 1L NO GBX</t>
  </si>
  <si>
    <t>The Duke Munich Wanderlust Gin + GBX 47° 0.7L GBX</t>
  </si>
  <si>
    <t>The Epicurean + Cradle 46.2° 4.5L GBX</t>
  </si>
  <si>
    <t>The Epicurean 12 Years 46° 0.7L GBX</t>
  </si>
  <si>
    <t>The Epicurean 48° 1L GBX</t>
  </si>
  <si>
    <t>The Epicurean Cask Strenght Glasgow 58.6° 0.7L GBX</t>
  </si>
  <si>
    <t>The Epicurean Cognac Edition 48° 0.7L NO GBX</t>
  </si>
  <si>
    <t>The Epicurean Ruby Port Edition 48° 0.7L GBX</t>
  </si>
  <si>
    <t>The Epicurean Single Rivesaltes Wine Cask Finish 48° 0.7L GBX</t>
  </si>
  <si>
    <t>The Epicurean Tawny Port Finish 48° 0.7L GBX</t>
  </si>
  <si>
    <t>The Epicurean White Port Finish Limited Edition 48° 0.7L GBX</t>
  </si>
  <si>
    <t>The Equiano Light 43° 0.7L NO GBX</t>
  </si>
  <si>
    <t>The Equiano Rum Co 43° 0.7L NO GBX</t>
  </si>
  <si>
    <t>The Gauldrons 46.2° 0.7L GBX</t>
  </si>
  <si>
    <t>The Gauldrons Campbeltown Vatted Malt Batch N°3 46.2° 0.7L GBX</t>
  </si>
  <si>
    <t>The Gauldrons Campbeltown Vatted Malt Batch N°4 46.2° 0.7L GBX</t>
  </si>
  <si>
    <t>The Gladstone Axe The American Oak 41° 0.7L NO GBX</t>
  </si>
  <si>
    <t>The Gladstone Axe The Black Axe 41° 0.7L NO GBX</t>
  </si>
  <si>
    <t>The Illusionist Mysterium Box 45° 0.5L GBX</t>
  </si>
  <si>
    <t>The Johnny Hepp Whisky 40° 0.7L GBX</t>
  </si>
  <si>
    <t>The King of Soho London Dry Gin 42° 0.7L NO GBX</t>
  </si>
  <si>
    <t>The Kurayoshi Malt Whisky 8 Years 43° 0.7L GBX</t>
  </si>
  <si>
    <t>The Lakes The One Signature Blend 46.6° 0.7L GBX</t>
  </si>
  <si>
    <t>The Lost Distillery Auchnagie Classic Selection 43° 0.7L NO GBX</t>
  </si>
  <si>
    <t>The Lost Distillery Lossit Classic Selection 43° 0.7L NO GBX</t>
  </si>
  <si>
    <t>The Lost Distillery Towiemore Classic Selection 43° 0.7L NO GBX</t>
  </si>
  <si>
    <t>The Matsui Single Malt 3x20 cl 48° 0.6L GBX</t>
  </si>
  <si>
    <t>The Matsui The Peated 48° 0.7L GBX</t>
  </si>
  <si>
    <t>The Rhum Factory Black Cask 40° 0.7L NO GBX</t>
  </si>
  <si>
    <t>The Rum Factory 10 Years 41° 0.7L NO GBX</t>
  </si>
  <si>
    <t>The Rum Factory 12 Years 43° 0.7L NO GBX</t>
  </si>
  <si>
    <t>The Rum Factory 15 Years 43° 0.7L NO GBX</t>
  </si>
  <si>
    <t>The Shin Mizunara 48° 0.7L GBX</t>
  </si>
  <si>
    <t>The STIN Styrian Dry Gin 47° 0.5L NO GBX</t>
  </si>
  <si>
    <t>The STIN Styrian Sloe Gin 27° 0.5L NO GBX</t>
  </si>
  <si>
    <t>The Sting Small Batch London Dry Gin 40° 0.7L NO GBX</t>
  </si>
  <si>
    <t>The Tottori Blended 43° 0.5L GBX</t>
  </si>
  <si>
    <t>The Tottori Blended 43° 0.7L GBX</t>
  </si>
  <si>
    <t>The Tottori Blended Aged in Bourbon Barrel 43° 0.5L GBX</t>
  </si>
  <si>
    <t>The Whistler Bodega Cask 46° 0.7L GBX</t>
  </si>
  <si>
    <t>The Whistler Calvados Cask Finish 43° 0.7L GBX</t>
  </si>
  <si>
    <t>The Whistler The Good, the bad and the Smoky 48° 0.7L GBX</t>
  </si>
  <si>
    <t>The Whistler Trilogy Cream 20° 0.7L NO GBX</t>
  </si>
  <si>
    <t>The Wild Geese  Premium Rum 40° 0.7L NO GBX</t>
  </si>
  <si>
    <t>The Wild Geese Golden Rum 37.5° 0.7L NO GBX</t>
  </si>
  <si>
    <t>The Wild Geese Irish Honey Liquor 35° 0.5L NO GBX</t>
  </si>
  <si>
    <t>Theodore Pictish Gin 43° 0.7L GBX</t>
  </si>
  <si>
    <t>Thomas Dakin Gin 42° 0.7L NO GBX</t>
  </si>
  <si>
    <t>Thomas Dakin Small Batch Gin 42° 1L NO GBX</t>
  </si>
  <si>
    <t>Thoquino Cachaça  2 Years 40° 0.7L NO GBX</t>
  </si>
  <si>
    <t>Three Sixty 37.5° 1L NO GBX</t>
  </si>
  <si>
    <t>Three Sixty Vodka Black 42° 1L NO GBX</t>
  </si>
  <si>
    <t>Tia Maria Matcha 17° 0.7L NO GBX</t>
  </si>
  <si>
    <t>Tierra Madre Guatemala Rum 40° 0.7L GBX</t>
  </si>
  <si>
    <t>Tiki Lovers White Rum 50° 0.7L NO GBX</t>
  </si>
  <si>
    <t>Timorous Beastie 12 Years Highland Cask Strength 54.4° 0.7L GBX</t>
  </si>
  <si>
    <t>Timorous Beastie 25 Years 46.8° 0.7L GBX</t>
  </si>
  <si>
    <t>Timorous Beastie 48° 1L GBX</t>
  </si>
  <si>
    <t>Timorous Beastie Highland + Cradle 46.8° 4.5L GBX</t>
  </si>
  <si>
    <t>Timorous Beastie Highland 46.8° 0.7L GBX</t>
  </si>
  <si>
    <t>Timorous Beastie Meet The Beast 54.9° 0.7L GBX</t>
  </si>
  <si>
    <t>Tipperary Home Grown Barley 50° 0.7L GBX</t>
  </si>
  <si>
    <t>Tiscaz Tequila Blanco 35° 0.7L NO GBX</t>
  </si>
  <si>
    <t>Tito's 40° 1L NO GBX</t>
  </si>
  <si>
    <t>Tobermory 12 Years American Oak 46.3° 0.7L GBX</t>
  </si>
  <si>
    <t>Tobermory 20 Years 46.3° 0.7L GBX</t>
  </si>
  <si>
    <t>Tobermory 21 Years Un-Chillfiltered 46.3° 0.7L GBX</t>
  </si>
  <si>
    <t>Tobermory 23 Years 1996 Oloroso Cask 46.3° 0.7L GBX</t>
  </si>
  <si>
    <t>Tobermory 24 Years Oloroso Cask Finish 46.3° 0.7L GBX</t>
  </si>
  <si>
    <t>Tobermory 25 Years 48.1° 0.7L GBX</t>
  </si>
  <si>
    <t>Togouchi 9 Years 40° 0.7L GBX</t>
  </si>
  <si>
    <t>Togouchi Single Malt 43° 0.7L GBX</t>
  </si>
  <si>
    <t>Tokiiro Niigata Gin 47° 0.7L NO GBX</t>
  </si>
  <si>
    <t>Tokinoka + GBX 40° 0.5L GBX</t>
  </si>
  <si>
    <t>Tokinoka 40° 0.5L NO GBX</t>
  </si>
  <si>
    <t>Tokinoka Black + GBX 50° 0.5L GBX</t>
  </si>
  <si>
    <t>Tokinoka Blended + 2 glasses 40° 0.5L GBX</t>
  </si>
  <si>
    <t>Tokyo Nights Gin 40° 0.7L NO GBX</t>
  </si>
  <si>
    <t>Tokyo Nights Japanese Gin 43° 0.7L NO GBX</t>
  </si>
  <si>
    <t>Tokyo Nights Yuzu Vodka 40° 0.7L NO GBX</t>
  </si>
  <si>
    <t>Tomatin 16 Years Moscatel Cask 46° 0.7L GBX</t>
  </si>
  <si>
    <t>Tomatin Cu Bocan 46° 0.7L GBX</t>
  </si>
  <si>
    <t>Tomatin Decades II 46° 0.7L GBX</t>
  </si>
  <si>
    <t>Tomatin 12 Years 43° 0.7L GBX</t>
  </si>
  <si>
    <t>Tomintoul 10 Years + 16 Years +  21 Years Years Tripack 3 x 5 cl 40° 0.15L GBX</t>
  </si>
  <si>
    <t>Tomintoul 10 Years 40° 0.7L GBX</t>
  </si>
  <si>
    <t>Tomintoul 18 Years + 2 Glasses 40° 0.7L GBX</t>
  </si>
  <si>
    <t>Tomintoul Cigar Malt 43° 0.7L GBX</t>
  </si>
  <si>
    <t>Tomintoul PX Sherry Cask 40° 0.7L GBX</t>
  </si>
  <si>
    <t>Tomintoul Seiridh 40° 0.7L GBX</t>
  </si>
  <si>
    <t>Tomintoul Tarn 40° 1L GBX</t>
  </si>
  <si>
    <t>Tomintoul Tundra 40° 1L GBX</t>
  </si>
  <si>
    <t>Topanito Artesanal Distillation Strength 52° 0.7L NO GBX</t>
  </si>
  <si>
    <t>Torabhaig Allt Gleann 46° 0.7L GBX</t>
  </si>
  <si>
    <t>Toucan Blanc 50° 0.7L NO GBX</t>
  </si>
  <si>
    <t>Toucan Blanc 50° 0.7L GBX</t>
  </si>
  <si>
    <t>Toucan N°4 40° 0.7L GBX</t>
  </si>
  <si>
    <t>Toucan Vaniliane 45° 0.7L GBX</t>
  </si>
  <si>
    <t>Tovaritch 40° 0.7L NO GBX</t>
  </si>
  <si>
    <t>Tranquebar Christmas Spiced Gin 48° 0.7L NO GBX</t>
  </si>
  <si>
    <t>Tres Hombres République Dominicaine Premium XVII 42° 0.7L NO GBX</t>
  </si>
  <si>
    <t>Tres Paises 40° 0.7L NO GBX</t>
  </si>
  <si>
    <t>Triple 3 Three Gin African Botanicals 43° 0.5L NO GBX</t>
  </si>
  <si>
    <t>Triple 3 Three Gin Citrus Infusion 43° 0.5L NO GBX</t>
  </si>
  <si>
    <t>Triple 3 Three Gin Just Juniper Berry 43° 0.5L NO GBX</t>
  </si>
  <si>
    <t>Triple Sec Cabo Bay 30° 1L NO GBX</t>
  </si>
  <si>
    <t>Trois Rivières 55 Origines 55° 0.7L NO GBX</t>
  </si>
  <si>
    <t>Trois Rivières Rhum Ambre Agricole 40° 0.7L NO GBX</t>
  </si>
  <si>
    <t>Trois Rivières Rhum Blanc Agricole 40° 0.7L NO GBX</t>
  </si>
  <si>
    <t>Trois Rivières Triple Millésime 2005-2010-2015 42° 0.7L GBX</t>
  </si>
  <si>
    <t>Trois Rivières VSOP + 2 glasses 40° 0.7L GBX</t>
  </si>
  <si>
    <t>Trois Rivières VSOP 40° 0.7L GBX</t>
  </si>
  <si>
    <t>Trojka Blue 20° 0.7L NO GBX</t>
  </si>
  <si>
    <t>Trojka Green 17° 0.7L NO GBX</t>
  </si>
  <si>
    <t>Trojka Pink 17° 0.7L NO GBX</t>
  </si>
  <si>
    <t>Tullamore Dew 12 Years 40° 0.7L GBX</t>
  </si>
  <si>
    <t>Tullamore Dew 12 Years 40° 0.7L NO GBX</t>
  </si>
  <si>
    <t>Tullamore Dew 13 Years Rouge 40° 0.7L NO GBX</t>
  </si>
  <si>
    <t>Tullamore Dew 18 Years Single Malt 41.3° 0.7L GBX</t>
  </si>
  <si>
    <t>Tullamore Dew 40° 0.7L NO GBX</t>
  </si>
  <si>
    <t>Tullamore Dew 40° 4.5L GBX</t>
  </si>
  <si>
    <t>Tullibardine The Murray 2008 56.1° 0.7L GBX</t>
  </si>
  <si>
    <t>Tunel Hierbas Secas 40° 0.7L NO GBX</t>
  </si>
  <si>
    <t>Turicum Dry Gin 41.5° 0.5L NO GBX</t>
  </si>
  <si>
    <t>Turning Point Rye 40° 0.7L NO GBX</t>
  </si>
  <si>
    <t>Twezo Barbardos 40° 0.7L GBX</t>
  </si>
  <si>
    <t>Twilight 10 Years 40° 0.7L GBX</t>
  </si>
  <si>
    <t>Twilight Whisky Barrel 40° 0.7L NO GBX</t>
  </si>
  <si>
    <t>Twin Fin Rum 38° 0.7L NO GBX</t>
  </si>
  <si>
    <t>Two James Old Cockney 41° 0.7L NO GBX</t>
  </si>
  <si>
    <t>Ty Jaune Pastis Breton 45° 0.7L NO GBX</t>
  </si>
  <si>
    <t>Tyrconnel 10 Years Port Finish 46° 0.7L GBX</t>
  </si>
  <si>
    <t>Tyrconnel 10 Years Sherry Finish 46° 0.7L GBX</t>
  </si>
  <si>
    <t>Tyrconnel 43° 0.7L GBX</t>
  </si>
  <si>
    <t>U'Luvka 40° 0.7L NO GBX</t>
  </si>
  <si>
    <t>Umiki Ocean Fused Japanese Whisky Finished in Pine Barrels 46° 0.5L NO GBX</t>
  </si>
  <si>
    <t>Uncle Val's Peppered Gin 45° 0.7L NO GBX</t>
  </si>
  <si>
    <t>Uncle Val's Restorative Gin 45° 0.7L NO GBX</t>
  </si>
  <si>
    <t>Unhiq XO 42° 0.5L GBX</t>
  </si>
  <si>
    <t>Urapan Charanda Blanco 40° 1L NO GBX</t>
  </si>
  <si>
    <t>Ursus Roter 21° 0.7L NO GBX</t>
  </si>
  <si>
    <t>V2C Classic Gin 41.5° 0.7L NO GBX</t>
  </si>
  <si>
    <t>Valt Single Malt Vodka 40° 0.7L NO GBX</t>
  </si>
  <si>
    <t>Van Gogh Gin 40° 0.7L NO GBX</t>
  </si>
  <si>
    <t>Van Gogh Gin 47° 1L NO GBX</t>
  </si>
  <si>
    <t>Van Hoo Ultra Premium Vodka 40° 0.7L NO GBX</t>
  </si>
  <si>
    <t>Vana Tallinn 40° 0.5L NO GBX</t>
  </si>
  <si>
    <t>Vanûa Rum 40° 0.7L NO GBX</t>
  </si>
  <si>
    <t>Varadero 3 Years 38° 0.7L NO GBX</t>
  </si>
  <si>
    <t>Varadero 3 Years 40° 0.7L NO GBX</t>
  </si>
  <si>
    <t>Vedrenne Crème de Cassis 15° 0.7L NO GBX</t>
  </si>
  <si>
    <t>Velho Barreiro Cachaca Diamond 40° 0.7L GBX</t>
  </si>
  <si>
    <t>Vermouth Del Professore Jamaican Rum Finish 20.6° 0.5L GBX</t>
  </si>
  <si>
    <t>Vermouth Del Professore Whisky Finish 17° 0.5L GBX</t>
  </si>
  <si>
    <t>Veuve Clicquot Brut Demi 12° 0.375L NO GBX</t>
  </si>
  <si>
    <t>Veuve Clicquot Rich Rosé 12° 0.75L NO GBX</t>
  </si>
  <si>
    <t>Viejo Corsario Rum 40° 0.7L NO GBX</t>
  </si>
  <si>
    <t>Vieux Carré Absinthe Supérieure 60° 0.7L NO GBX</t>
  </si>
  <si>
    <t>Villa Ascenti Gin 41° 0.7L NO GBX</t>
  </si>
  <si>
    <t>Villa Cardea Aperitivo 11° 0.7L NO GBX</t>
  </si>
  <si>
    <t>Villa Cardea Limoncello 25° 0.7L NO GBX</t>
  </si>
  <si>
    <t>Villa Cardea Limoncello Di Sorrento I.G.P. 30° 0.5L NO GBX</t>
  </si>
  <si>
    <t>Villa N°16 French Single Malt 43° 0.7L GBX</t>
  </si>
  <si>
    <t>Virunga Gin 43° 0.5L NO GBX</t>
  </si>
  <si>
    <t>Vizcaya Cristal Light 40° 0.7L NO GBX</t>
  </si>
  <si>
    <t>VKA Organic Vodka 40° 0.7L NO GBX</t>
  </si>
  <si>
    <t>VL 92 Gin YY Reserve 45° 1L NO GBX</t>
  </si>
  <si>
    <t>Vodka Blue 42 Luxury 42° 0.7L NO GBX</t>
  </si>
  <si>
    <t>Volbeat Rum III 43° 0.7L NO GBX</t>
  </si>
  <si>
    <t>Volcano Collection Cerro Negro Vintage 1989 42° 0.7L GBX</t>
  </si>
  <si>
    <t>Volcano Collection Concepcion Vintage 1990 40° 0.7L GBX</t>
  </si>
  <si>
    <t>Volcano Collection San Cristobal 38° 0.7L GBX</t>
  </si>
  <si>
    <t>Volcano Collection Telica 42° 0.7L GBX</t>
  </si>
  <si>
    <t>Von Hallers Gin 44° 0.5L NO GBX</t>
  </si>
  <si>
    <t>Von Hallers Gin Blush 44° 0.5L NO GBX</t>
  </si>
  <si>
    <t>VOR Iceland Navy Strength Gin 57° 0.5L GBX</t>
  </si>
  <si>
    <t>Vox 40° 0.7L NO GBX</t>
  </si>
  <si>
    <t>Vulson Old Rhino Rye Spirit 45° 0.7L GBX</t>
  </si>
  <si>
    <t>Vulson Rhino's Pastoral 44° 0.7L GBX</t>
  </si>
  <si>
    <t>Vulson White Rhino Rye 41° 0.7L NO GBX</t>
  </si>
  <si>
    <t>Warner Edwards Elderflower Gin 40° 0.7L NO GBX</t>
  </si>
  <si>
    <t>Warner Edwards Honeybee Gin 43° 0.7L NO GBX</t>
  </si>
  <si>
    <t>Warner Edwards Melissa Gin 43° 0.7L NO GBX</t>
  </si>
  <si>
    <t>Waterford Argot 47° 0.7L NO GBX</t>
  </si>
  <si>
    <t>Waterford Ballybannon Peated 50° 0.7L GBX</t>
  </si>
  <si>
    <t>Waterford Ballymorgan 1.2 50° 0.7L GBX</t>
  </si>
  <si>
    <t>Waterford Ballyroe 1.1 50° 0.7L GBX</t>
  </si>
  <si>
    <t>Waterford Biodynamic Luna 1.1 50° 0.7L GBX</t>
  </si>
  <si>
    <t>Waterford Broomlands 1.2 50° 0.7L GBX</t>
  </si>
  <si>
    <t>Waterford Fenniscourt Peated 50° 0.7L GBX</t>
  </si>
  <si>
    <t>Waterford Lacken 1.1 50° 0.7L GBX</t>
  </si>
  <si>
    <t>Waterford Organic Gaia 2.1 50° 0.7L GBX</t>
  </si>
  <si>
    <t>Waterford Rue du Nil 50° 0.7L GBX</t>
  </si>
  <si>
    <t>Waterford Sheestown 1.1 50° 0.7L GBX</t>
  </si>
  <si>
    <t>Waterford Sheestown 1.2 50° 0.7L GBX</t>
  </si>
  <si>
    <t>Waterford The Cuvée 1.1 50° 0.7L GBX</t>
  </si>
  <si>
    <t>Waterloo Gin 42° 0.5L NO GBX</t>
  </si>
  <si>
    <t>Waterproof 45.8° 0.7L NO GBX</t>
  </si>
  <si>
    <t>Waterproof 45.8° 1L NO GBX</t>
  </si>
  <si>
    <t>Wemyss Family Collection Treacle Chest 46° 0.7L GBX</t>
  </si>
  <si>
    <t>Wessex Sloe Gin 28° 0.7L NO GBX</t>
  </si>
  <si>
    <t>West Cork Blended Irish Stout Cask 40° 0.7L NO GBX</t>
  </si>
  <si>
    <t>West Cork Glengarriff Series Bog Oak Charred Cask 43° 0.7L GBX</t>
  </si>
  <si>
    <t>West Cork Glengarriff Series Charred Cask Single Malt 43° 0.7L NO GBX</t>
  </si>
  <si>
    <t>West Cork Single Malt Virgin Oak 43° 0.7L NO GBX</t>
  </si>
  <si>
    <t>Westland 3x20 cl 46° 0.6L GBX</t>
  </si>
  <si>
    <t>Westland American Oak 46° 0.7L GBX</t>
  </si>
  <si>
    <t>Westland Garryana 50° 0.7L GBX</t>
  </si>
  <si>
    <t>Westland Peated 46° 0.7L GBX</t>
  </si>
  <si>
    <t>Westland Sherry Wood 46° 0.7L GBX</t>
  </si>
  <si>
    <t>Westward American Single Malt 45° 0.7L NO GBX</t>
  </si>
  <si>
    <t>Westward American Single Malt 45° 0.7L GBX</t>
  </si>
  <si>
    <t>Whistle Pig 10 Years Straight Rye 50° 0.7L GBX</t>
  </si>
  <si>
    <t>Whistle Pig 12 Years World Rye 43° 0.7L NO GBX</t>
  </si>
  <si>
    <t>Whistle Pig 15 Years Vermont Estate Rye 46° 0.7L GBX</t>
  </si>
  <si>
    <t>Whitley Neill Blood Orange Gin 43° 1L NO GBX</t>
  </si>
  <si>
    <t>Whitley Neill Connaisseur's Cut 47° 1L NO GBX</t>
  </si>
  <si>
    <t>Whitley Neill Gin 43° 1L NO GBX</t>
  </si>
  <si>
    <t>Whitley Neill Gooseberry 43° 0.7L NO GBX</t>
  </si>
  <si>
    <t>Whitley Neill Lemongrass &amp; Ginger 43° 1L NO GBX</t>
  </si>
  <si>
    <t>Wien Gin Klimt Edition Vienna Dry Gin 43° 0.7L NO GBX</t>
  </si>
  <si>
    <t>Wiggle Apéro Brown Cookies 18° 0.7L NO GBX</t>
  </si>
  <si>
    <t>Wild Island High Croft Gin 43.4° 0.7L NO GBX</t>
  </si>
  <si>
    <t>Wild Turkey 101 Proof 50.5° 0.7L NO GBX</t>
  </si>
  <si>
    <t>William Lawson's Vanilla Spiced 35° 0.7L NO GBX</t>
  </si>
  <si>
    <t>William Peel 40° 0.7L NO GBX</t>
  </si>
  <si>
    <t>William Peel 40° 1.5L NO GBX</t>
  </si>
  <si>
    <t>William Peel 40° 1L NO GBX</t>
  </si>
  <si>
    <t>William Peel 40° 2L NO GBX</t>
  </si>
  <si>
    <t>William Peel Honey 35° 0.7L NO GBX</t>
  </si>
  <si>
    <t>Williams Chase Seville Orange 40° 0.7L NO GBX</t>
  </si>
  <si>
    <t>Williams Chase Summer Fruit Cup 20° 0.7L NO GBX</t>
  </si>
  <si>
    <t>Windspiel Navy Strength Gin 57° 0.5L NO GBX</t>
  </si>
  <si>
    <t>Windspiel Premium Sloe Gin 33.3° 0.5L NO GBX</t>
  </si>
  <si>
    <t>Wolfburn Aurora Sherry Oak 46° 0.7L GBX</t>
  </si>
  <si>
    <t>Woodford Reserve Baccarat Edition 45.2° 0.7L GBX</t>
  </si>
  <si>
    <t>Woodford Reserve Distiller's Select 43.2° 1L GBX</t>
  </si>
  <si>
    <t>Woodford Reserve Double Oaked + GBX 43.2° 0.7L GBX</t>
  </si>
  <si>
    <t>Woodford Reserve Wheat Whiskey 45.2° 0.7L NO GBX</t>
  </si>
  <si>
    <t>Woodland Navy Strength 57.2° 0.5L NO GBX</t>
  </si>
  <si>
    <t>Woodland Pink Gin 38° 0.5L NO GBX</t>
  </si>
  <si>
    <t>Woodland Sauerland Dry Gin 45.3° 0.5L NO GBX</t>
  </si>
  <si>
    <t>Wood's 100 Old Navy Rum 57° 1L NO GBX</t>
  </si>
  <si>
    <t>Wortegemsen Lemon 24.2° 1L NO GBX</t>
  </si>
  <si>
    <t>Worthy Park 12 Years Single Estate 2006 56° 0.7L GBX</t>
  </si>
  <si>
    <t>Worthy Park Gold 40° 0.7L NO GBX</t>
  </si>
  <si>
    <t>Worthy Park Rum Cream 15° 0.7L NO GBX</t>
  </si>
  <si>
    <t>Worthy Park Single Estate Reserve 45° 0.7L GBX</t>
  </si>
  <si>
    <t>Wyborowa 37.5° 1L NO GBX</t>
  </si>
  <si>
    <t>Wyborowa Exquisite 40° 1L NO GBX</t>
  </si>
  <si>
    <t>Xanté Pear Mojito 14.9° 1L NO GBX</t>
  </si>
  <si>
    <t>Xanté Sour 15° 0.5L NO GBX</t>
  </si>
  <si>
    <t>Xellent 40° 0.7L NO GBX</t>
  </si>
  <si>
    <t>Xellent Gin 40° 0.7L NO GBX</t>
  </si>
  <si>
    <t>XII Dry Gin 42° 0.7L NO GBX</t>
  </si>
  <si>
    <t>XM 10 Years Royal Demerara 40° 0.7L GBX</t>
  </si>
  <si>
    <t>XM 15 Years Supreme 40° 0.7L GBX</t>
  </si>
  <si>
    <t>Yamazaki 12 Years 100th Birthday Limited Edition 43° 0.7L GBX</t>
  </si>
  <si>
    <t>Yamazaki 12 Years 43° 0.7L GBX</t>
  </si>
  <si>
    <t>Yamazakura Asaka Single Cask 46° 0.7L GBX</t>
  </si>
  <si>
    <t>Yamazakura Blend 40° 0.5L GBX</t>
  </si>
  <si>
    <t>Yamazakura Fine Blend 40° 0.7L GBX</t>
  </si>
  <si>
    <t>Yamazakura Peated 46° 0.7L GBX</t>
  </si>
  <si>
    <t>Yellow Snake Amber Rum 40° 0.7L GBX</t>
  </si>
  <si>
    <t>Yellow Spot 12 Years 46° 0.7L GBX</t>
  </si>
  <si>
    <t>Yeni Raki + 2 Glasses 45° 0.7L GBX</t>
  </si>
  <si>
    <t>Yeni Raki 45° 0.35L NO GBX</t>
  </si>
  <si>
    <t>Yeni Raki 45° 0.7L NO GBX</t>
  </si>
  <si>
    <t>Yeni Raki 45° 1L NO GBX</t>
  </si>
  <si>
    <t>Yeni Raki Ala 47° 0.35L NO GBX</t>
  </si>
  <si>
    <t>Yeni Raki Yeni Seri 45° 0.7L NO GBX</t>
  </si>
  <si>
    <t>Yoichi 10 Years 45° 0.7L GBX</t>
  </si>
  <si>
    <t>Yoichi Discovery Aromatic Yeast 48° 0.7L GBX</t>
  </si>
  <si>
    <t>Yoichi Discovery Non Peated 47° 0.7L GBX</t>
  </si>
  <si>
    <t>Yoichi Single Malt + GBX 45° 0.7L GBX</t>
  </si>
  <si>
    <t>Ypioca Historica 5 Chaves 39° 0.7L GBX</t>
  </si>
  <si>
    <t>Ypioca Lime NREF 30° 1L NO GBX</t>
  </si>
  <si>
    <t>Ypioca Red Fruits NREF 30° 1L NO GBX</t>
  </si>
  <si>
    <t>Ysabel Regina 42° 0.7L NO GBX</t>
  </si>
  <si>
    <t>Yula 21 Years Blended Malt 52.3° 0.7L GBX</t>
  </si>
  <si>
    <t>Yula 22 Years Blended Malt 51.2° 0.7L GBX</t>
  </si>
  <si>
    <t>Yushan Blended Malt 40° 0.7L GBX</t>
  </si>
  <si>
    <t>Yushan Single Malt Bourbon Cask + GBX 46° 0.7L GBX</t>
  </si>
  <si>
    <t>Yushan Single Malt Sherry Cask 46° 0.7L GBX</t>
  </si>
  <si>
    <t>Yushan Single Malt Smoky 46° 0.7L GBX</t>
  </si>
  <si>
    <t>Yuzu Bitter 27° 0.1L NO GBX</t>
  </si>
  <si>
    <t>Zacapa Centenario 23 40° 0.05L NO GBX</t>
  </si>
  <si>
    <t>Zacapa Centenario Ambar 12 Solera 40° 1L NO GBX</t>
  </si>
  <si>
    <t>Zacapa Edicion Negra 43° 0.7L GBX</t>
  </si>
  <si>
    <t>Zacapa Edicion Negra 43° 1L GBX</t>
  </si>
  <si>
    <t>Zacapa Heavenly Cask El Alma 40° 0.7L GBX</t>
  </si>
  <si>
    <t>Zacapa La Armonia 40° 0.7L GBX</t>
  </si>
  <si>
    <t>Zacapa Royal 45° 0.7L GBX</t>
  </si>
  <si>
    <t>Zacapa XO - Travel Retail Label 40° 0.7L GBX</t>
  </si>
  <si>
    <t>Zacapa XO 40° 0.7L GBX</t>
  </si>
  <si>
    <t>Zaka Mauritius 42° 0.7L GBX</t>
  </si>
  <si>
    <t>Zaka Panama 42° 0.7L GBX</t>
  </si>
  <si>
    <t>Zaka Trinidad 42° 0.7L GBX</t>
  </si>
  <si>
    <t>Zapatera Gran Reserva Vintage 1989 42° 0.7L NO GBX</t>
  </si>
  <si>
    <t>Zapatera Reserva Especial Vintage 1992 40° 0.7L NO GBX</t>
  </si>
  <si>
    <t>Zoladkowa Czysta de Luxe 40° 0.7L NO GBX</t>
  </si>
  <si>
    <t>Zoute Grand Prix Gin 40° 0.5L NO GBX</t>
  </si>
  <si>
    <t>Zubrowka Biala Z Nuta Miety 'Mint' 37.5° 0.5L NO GBX</t>
  </si>
  <si>
    <t>Zubrowka Rosé 32° 1L NO GBX</t>
  </si>
  <si>
    <t>Zuidam Dutch Courage Dry Gin 44.5° 1L NO GBX</t>
  </si>
  <si>
    <t>Zuidam Jonge Graanjenever 35° 1L NO GBX</t>
  </si>
  <si>
    <t>Zwack Unicum 40° 1L NO GBX</t>
  </si>
  <si>
    <t>Zwack Unicum Riserva 40° 0.7L GBX</t>
  </si>
  <si>
    <t>DAMARCO</t>
  </si>
  <si>
    <t>GIULIANELLI</t>
  </si>
  <si>
    <t>ORDINE</t>
  </si>
  <si>
    <t>DISPONIBILI</t>
  </si>
  <si>
    <t>CODICE
VINOLUX</t>
  </si>
  <si>
    <t>CODICE
ANKER</t>
  </si>
  <si>
    <t>LT.</t>
  </si>
  <si>
    <t>PREZZO
VINOLUX</t>
  </si>
  <si>
    <t>CARTONI</t>
  </si>
  <si>
    <t>RICHIESTA
CLIENTE</t>
  </si>
  <si>
    <t>GEKO
STOCK</t>
  </si>
  <si>
    <t>TOTALE</t>
  </si>
  <si>
    <t>CLIENTE</t>
  </si>
  <si>
    <t>DATA</t>
  </si>
  <si>
    <t>NR. CLI/FOR</t>
  </si>
  <si>
    <t>NOME CLI/FOR</t>
  </si>
  <si>
    <t>PREZZO UNITARIO</t>
  </si>
  <si>
    <t>POLINI GROUP ITALIA SRL</t>
  </si>
  <si>
    <t>BARDINET  S.A.S.</t>
  </si>
  <si>
    <t>METRO ITALIA CASH&amp;CARRY SPA</t>
  </si>
  <si>
    <t>DISTILLERIA F.LLI CAFFO</t>
  </si>
  <si>
    <t>SERRA F.LLI SRL</t>
  </si>
  <si>
    <t>SOGEGROSS SPA</t>
  </si>
  <si>
    <t>DIMAR  SPA</t>
  </si>
  <si>
    <t>TIMOSSI COMMERCIALE  SPA</t>
  </si>
  <si>
    <t>VELIER  SPA</t>
  </si>
  <si>
    <t>FRANCOLI F.LLI SPA</t>
  </si>
  <si>
    <t>BALADIN SELEZIONE SRL</t>
  </si>
  <si>
    <t>FERRERO COMMERCIALE ITALIA SRL</t>
  </si>
  <si>
    <t>ONESTIGROUP SPA</t>
  </si>
  <si>
    <t>CO.PR.AL.  SRL</t>
  </si>
  <si>
    <t>NRG  &amp;  CO. SRL</t>
  </si>
  <si>
    <t>COMPAGNIA DEI CARAIBI SPA</t>
  </si>
  <si>
    <t>STOCK  SRL SOCIO UNICO</t>
  </si>
  <si>
    <t>PERNOD RICARD ITALIA SPA</t>
  </si>
  <si>
    <t>MAX BRANDS MIDDLE EAST</t>
  </si>
  <si>
    <t>GIOLAG TRADE SAS di LAGRECA G.</t>
  </si>
  <si>
    <t>DAVIDE CAMPARI - MILANO N.V.</t>
  </si>
  <si>
    <t>PERNOD RICARD FRANCE</t>
  </si>
  <si>
    <t>S.I.E.V.A. sa</t>
  </si>
  <si>
    <t>MARTINI E ROSSI   SPA</t>
  </si>
  <si>
    <t>BRANCA F.LLI DISTILLERIE SRL</t>
  </si>
  <si>
    <t>RINALDI 1957 SPA</t>
  </si>
  <si>
    <t>TERRA MORETTI DISTR.SRL</t>
  </si>
  <si>
    <t>BERLUCCHI GUIDO E C.SPA</t>
  </si>
  <si>
    <t>CRISTAL LIMINANA SAS</t>
  </si>
  <si>
    <t>DILMOOR SPA</t>
  </si>
  <si>
    <t>PEUCH ET BESSE SARL</t>
  </si>
  <si>
    <t>NORDIGROSS SRL soc unipersonal</t>
  </si>
  <si>
    <t>LUDOVICO SORANZO SRL UNIPERSON</t>
  </si>
  <si>
    <t>LAURENT PERRIER ITALIA SPA</t>
  </si>
  <si>
    <t>FABBRI 1905 SPA u.s.</t>
  </si>
  <si>
    <t>NONINO DISTILLATORI  SPA</t>
  </si>
  <si>
    <t>FERRARI  F.LLI LUNELLI SPA</t>
  </si>
  <si>
    <t>MONTENEGRO SRL</t>
  </si>
  <si>
    <t>MEREGALLI SPIRITS SPA uninomin</t>
  </si>
  <si>
    <t>GANCIA F.LLI E C. SPA</t>
  </si>
  <si>
    <t>TERROIRS DISTILLERS ARTIS.BRAN</t>
  </si>
  <si>
    <t>BEIJA FLOR SRL</t>
  </si>
  <si>
    <t>LA RINASCENTE SPA</t>
  </si>
  <si>
    <t>MGA VINS SARL-La Cave de l'Ill</t>
  </si>
  <si>
    <t>VERTOSAN COMMERCIALE SRL</t>
  </si>
  <si>
    <t>GEPROCOR SAM</t>
  </si>
  <si>
    <t>ROSSI &amp; ROSSI  SRL</t>
  </si>
  <si>
    <t>MARTINEZ SRL</t>
  </si>
  <si>
    <t>SLAUR SARDET S.A.S.</t>
  </si>
  <si>
    <t>GHILARDI SELEZIONI SRL</t>
  </si>
  <si>
    <t>DEMAR ALIMENTARI  SRL</t>
  </si>
  <si>
    <t>PELLEGRINO CARLO &amp;C.SPA</t>
  </si>
  <si>
    <t>SIBONA DISTILLERIA SPA</t>
  </si>
  <si>
    <t>DESTILERIAS MONFORTE DEL CID</t>
  </si>
  <si>
    <t>TOSCHI VIGNOLA  SRL</t>
  </si>
  <si>
    <t>TOSO SPA VINI E SPUMANTI</t>
  </si>
  <si>
    <t>PAGES VEDRENNE SAS</t>
  </si>
  <si>
    <t>PROPOSTA VINI SRL</t>
  </si>
  <si>
    <t>MARCHESI ANTINORI SPA</t>
  </si>
  <si>
    <t>GRUPPO ITALIANO VINI  SPA</t>
  </si>
  <si>
    <t>FOSS MARAI  SRL UNIPERSONALE</t>
  </si>
  <si>
    <t>FELLUGA LIVIO SRL</t>
  </si>
  <si>
    <t>GAJA  s.s. AZ.AGRICOLA</t>
  </si>
  <si>
    <t>GAJA DISTRIBUZIONE SAS DI gior</t>
  </si>
  <si>
    <t>PLANETA S.S AZ.AGRICOLE</t>
  </si>
  <si>
    <t>CERETTO AZ.VITIVINICOLE SRL</t>
  </si>
  <si>
    <t>RUGGERI &amp; C. SRL</t>
  </si>
  <si>
    <t>CLASSICA SRL</t>
  </si>
  <si>
    <t>RAMOINO AZ.AGR. DI RAMOINO FAB</t>
  </si>
  <si>
    <t>PIO CESARE SOC SEMPLICE AGRICO</t>
  </si>
  <si>
    <t>CAMPAGNOLA GIUSEPPE SPA</t>
  </si>
  <si>
    <t>RUFFINO SRL</t>
  </si>
  <si>
    <t>CANTINE RIUNITE &amp; CIV soc agr</t>
  </si>
  <si>
    <t>BELLUSSI SPUMANTI SRL</t>
  </si>
  <si>
    <t>FEUDI SAN GREGORIO SPA az agr</t>
  </si>
  <si>
    <t>LIBRANDI ANTONIO E NICODEM.SPA</t>
  </si>
  <si>
    <t>DUCA DI SALAPARUTA SPA</t>
  </si>
  <si>
    <t>CANTINA S.MICHELE APPIANO</t>
  </si>
  <si>
    <t>AVENUE SRL</t>
  </si>
  <si>
    <t>DONNAFUGATA SRL s.agri</t>
  </si>
  <si>
    <t>BONOLLO UMBERTO SPA DISTIL.</t>
  </si>
  <si>
    <t>JERMANN DI SILVIO JERMANN SRL</t>
  </si>
  <si>
    <t>FONTODI AZ.AGRICOLA</t>
  </si>
  <si>
    <t>CAPICHERA SRL SOC.AGR</t>
  </si>
  <si>
    <t>SAN FELICE SOC. AGR.SPA</t>
  </si>
  <si>
    <t>ORNELLAIA&amp;MASSETO  SOC.AGR.SRL</t>
  </si>
  <si>
    <t>MEREGALLI GIUSEPPE SPA</t>
  </si>
  <si>
    <t>D&amp;C SPA</t>
  </si>
  <si>
    <t>FRESCOBALDI (MARCHESI DE'FRES)</t>
  </si>
  <si>
    <t>MASI AGRICOLA SPA</t>
  </si>
  <si>
    <t>COLLEMASSARI SPA  SOC.AGRICOLA</t>
  </si>
  <si>
    <t>FIRRIATO DISTRIBUZIONE SRL</t>
  </si>
  <si>
    <t>LA SCOLCA S.S. AZ.AGRICOLA</t>
  </si>
  <si>
    <t>ANGELINI WINES&amp;EST SOC.AGR.arl</t>
  </si>
  <si>
    <t>FINE SPIRITS SRL</t>
  </si>
  <si>
    <t>COMPAGNIA DEL VINO SRL</t>
  </si>
  <si>
    <t>LUNGAROTTI SOC AGRICOLA arl</t>
  </si>
  <si>
    <t>BANFI SRL</t>
  </si>
  <si>
    <t>COTARELLA SRL</t>
  </si>
  <si>
    <t>CONTE TASCA D'ALMERITA Srl agr</t>
  </si>
  <si>
    <t>GIACOSA BRUNO &amp; C SAS</t>
  </si>
  <si>
    <t>CA'DEI FRATI s.ag.s.di DALCERO</t>
  </si>
  <si>
    <t>ZACCAGNINI CICCIO SPA</t>
  </si>
  <si>
    <t>SORIA BRUNO AZ. AGRICOLA</t>
  </si>
  <si>
    <t>ETTORE SAMMARCO SNC CASA VIN</t>
  </si>
  <si>
    <t>F.LLI RAU SNC DI RAU GIOVANNI&amp;</t>
  </si>
  <si>
    <t>PELLEGRINI SPA</t>
  </si>
  <si>
    <t>SANTERO F.lli &amp;c.I.V.A.S.S.SPA</t>
  </si>
  <si>
    <t>GIORGI SRL  VINI E SPUMANTI</t>
  </si>
  <si>
    <t>BS INTERNATIONAL SRL</t>
  </si>
  <si>
    <t>CA DEL BOSCO SRL</t>
  </si>
  <si>
    <t>UMANI RONCHI SPA AZ. VINICOLA</t>
  </si>
  <si>
    <t>CAPANNELLE SOC AGR.R.L.</t>
  </si>
  <si>
    <t>DAMILANO AZ. AGRICOLA SRL</t>
  </si>
  <si>
    <t>CALDARO CANTINA SOC.AGRIC</t>
  </si>
  <si>
    <t>DISTILLATI GROUP SRL</t>
  </si>
  <si>
    <t>MAROLO SRL DIST.S.TERESA</t>
  </si>
  <si>
    <t>SANTA SOFIA SRL</t>
  </si>
  <si>
    <t>PERLINO SPA</t>
  </si>
  <si>
    <t>VINOSIA AZ AGRICOLE SRL</t>
  </si>
  <si>
    <t>CANTINE CECI SPA</t>
  </si>
  <si>
    <t>BORTOLOMIOL SPA</t>
  </si>
  <si>
    <t>PICO MACCARIO S.S AZ AGRIC</t>
  </si>
  <si>
    <t>DANTE RIVETTI SOC.SEMP.AGR.</t>
  </si>
  <si>
    <t>DAL FORNO ROMANINO AZ.AGRICOLA</t>
  </si>
  <si>
    <t>BLANCARDI MARCO AZ.ROSMARINUS</t>
  </si>
  <si>
    <t>VIETTI SRL</t>
  </si>
  <si>
    <t>CORMONS S.C.A. CANTINA PRODUT</t>
  </si>
  <si>
    <t>MICHELE CHIARLO SRL</t>
  </si>
  <si>
    <t>GIANNI GAGLIARDO SRL</t>
  </si>
  <si>
    <t>HOFSTATTER SRL</t>
  </si>
  <si>
    <t>CORVEZZO SRL SOC.AGRICOLA</t>
  </si>
  <si>
    <t>TERRE BIANCHE s.s.a.</t>
  </si>
  <si>
    <t>SCARRONE SRL</t>
  </si>
  <si>
    <t>BERTA DISTILLERIE SRL</t>
  </si>
  <si>
    <t>ORSOGNA OLEARIA VINICOLA s.agr</t>
  </si>
  <si>
    <t>ARGENTIERA SRL SOC AGR.</t>
  </si>
  <si>
    <t>CANTINA TERLANO COOP.SOC.AGR</t>
  </si>
  <si>
    <t>MARCHESI DI BAROLO</t>
  </si>
  <si>
    <t>AGRICOLE SELVI SRL</t>
  </si>
  <si>
    <t>THE HANBURY GIN SNC di Bertucc</t>
  </si>
  <si>
    <t>INAMA GIUSEPPE S.S. EREDI s.ag</t>
  </si>
  <si>
    <t>VIGNA RIONDA SS DI MASSOLINO</t>
  </si>
  <si>
    <t>FRANZ HAAS SRL</t>
  </si>
  <si>
    <t>SARACCO PAOLO AZ. AGRICOLA</t>
  </si>
  <si>
    <t>MOLINARI ITALIA SPA</t>
  </si>
  <si>
    <t>FORESTI MARCO AZ.AGRICOLA</t>
  </si>
  <si>
    <t>LA BIOCA SRL AGRICOLA</t>
  </si>
  <si>
    <t>TOMMASI VITICOLTORI SSA</t>
  </si>
  <si>
    <t>SAN LEONARDO SRL TENUTE</t>
  </si>
  <si>
    <t>LORENZON SOC.AGR.SRL</t>
  </si>
  <si>
    <t>PONS M. ETS. S.A.S.</t>
  </si>
  <si>
    <t>ABBONA di ABBONA MARZIANO&amp;c.s.</t>
  </si>
  <si>
    <t>MARSURET AZ,AGRICOLA S.S.</t>
  </si>
  <si>
    <t>LM FINE WINE MERCHANT DI L.MAR</t>
  </si>
  <si>
    <t>DONATA BIANCHI DI M.TREVIA</t>
  </si>
  <si>
    <t>MONTEVERRO SRL SOC.AGR</t>
  </si>
  <si>
    <t>FACCOLI LORENZO AZ. AGR.SEMPL</t>
  </si>
  <si>
    <t>FONTAFREDDA C.E.M. SRL</t>
  </si>
  <si>
    <t>LINDT &amp; SPRUNGLI SPA</t>
  </si>
  <si>
    <t>ZYME AZ AGR.DI GASPARI CELESTI</t>
  </si>
  <si>
    <t>MURAGNI S.S SOC SEMPLICE AGR</t>
  </si>
  <si>
    <t>TENUTA DI CAPEZZANA SRL</t>
  </si>
  <si>
    <t>SARZI AMADE' SRL</t>
  </si>
  <si>
    <t>BRANCAIA SARL</t>
  </si>
  <si>
    <t>25ZERO14CORPORATE SRL</t>
  </si>
  <si>
    <t>CASCINA NIRASCA S.S.</t>
  </si>
  <si>
    <t>VISCONTI 43 SPA</t>
  </si>
  <si>
    <t>DISTILLERIE CAMEL SPA</t>
  </si>
  <si>
    <t>MARZADRO DISTILLERIA  SPA</t>
  </si>
  <si>
    <t>CODICE 
GEKO</t>
  </si>
  <si>
    <t>Note</t>
  </si>
  <si>
    <t>Fornitura</t>
  </si>
  <si>
    <t>GEN24</t>
  </si>
  <si>
    <t>CODICE
SUPPLY</t>
  </si>
  <si>
    <t>FORNITURA</t>
  </si>
  <si>
    <t>Fornitore Italia</t>
  </si>
  <si>
    <t>PREZZO
ANKER</t>
  </si>
  <si>
    <t>PREZZO
ITALIA</t>
  </si>
  <si>
    <t>LOMBARDI</t>
  </si>
  <si>
    <t>COSTO IMPORT BOTT.</t>
  </si>
  <si>
    <t>INDIRIZZO RIGA 1</t>
  </si>
  <si>
    <t>INDIRIZZO RIGA 2</t>
  </si>
  <si>
    <t>INDIRIZZO RIGA 3</t>
  </si>
  <si>
    <t>INDIRIZZO RIGA 4</t>
  </si>
  <si>
    <t>METODO DI PAGAMENTO</t>
  </si>
  <si>
    <t>INCOTERMS</t>
  </si>
  <si>
    <t>IVA</t>
  </si>
  <si>
    <t>DA COMPILARE / MODIFICABILI</t>
  </si>
  <si>
    <t>FORMULE AUTOMATICHE / NON MODIFICARE</t>
  </si>
  <si>
    <t>COPPO1896</t>
  </si>
  <si>
    <t>CODICE</t>
  </si>
  <si>
    <t>SAN ROCCO</t>
  </si>
  <si>
    <t>REVIGLIO</t>
  </si>
  <si>
    <t>OTT23</t>
  </si>
  <si>
    <t>Coquerel Calvados VS</t>
  </si>
  <si>
    <t>L-51-579-00</t>
  </si>
  <si>
    <t>Port Askaig 8 Years + 2 Glasses</t>
  </si>
  <si>
    <t>COQU4062A8</t>
  </si>
  <si>
    <t>TOMA2AA987</t>
  </si>
  <si>
    <t>BOTT. RICHIESTE</t>
  </si>
  <si>
    <t>BOTT. DISPONIBILI</t>
  </si>
  <si>
    <t>PREZZO</t>
  </si>
  <si>
    <t>TOT. DISPONIBILE</t>
  </si>
  <si>
    <t>Damarco di Castaldo Claudia S.n.c.</t>
  </si>
  <si>
    <t>Piazza Repubblica, 4</t>
  </si>
  <si>
    <t>10122 Torino</t>
  </si>
  <si>
    <t>Piva 00570610014</t>
  </si>
  <si>
    <t>Codice destinatario : M5UXCR1</t>
  </si>
  <si>
    <t>024        ANTICIPATO / IN ADVANCE</t>
  </si>
  <si>
    <t xml:space="preserve">INCOTERMS : DAP TORINO VS. DEPOSITO </t>
  </si>
  <si>
    <t>022</t>
  </si>
  <si>
    <t>ALIQUOTA 22%</t>
  </si>
  <si>
    <t>INTESA SANPAOLO SPA - IBAN: IT15 I030 6949 1101 0000 0009 776 - (BIC)  SWIFT: BCITITMM</t>
  </si>
  <si>
    <t>CONTO PAGAMENTO</t>
  </si>
  <si>
    <t xml:space="preserve">PROSPERINI MARIO S.A.S. DI  </t>
  </si>
  <si>
    <t>PROSPERINI PAOLO E C.</t>
  </si>
  <si>
    <t>VIA BUOZZI, 19</t>
  </si>
  <si>
    <t>56124 PISA</t>
  </si>
  <si>
    <t>P.IVA : 00116630500</t>
  </si>
  <si>
    <t>Codice Destinatario: W7YVJK9</t>
  </si>
  <si>
    <t>INCOTERMS: DAP VS DEPOSITO PISA</t>
  </si>
  <si>
    <t>TIPO DOCUMENTO</t>
  </si>
  <si>
    <t>NUMERO</t>
  </si>
  <si>
    <t>PAGAMENTO</t>
  </si>
  <si>
    <t>VALUTA</t>
  </si>
  <si>
    <t>NOSTRA BANCA</t>
  </si>
  <si>
    <t>CONTRASSEGNO STATO</t>
  </si>
  <si>
    <t>TOTALE SCONTI</t>
  </si>
  <si>
    <t>TOTALE MERCE</t>
  </si>
  <si>
    <t>IMPONIBILE</t>
  </si>
  <si>
    <t>% IVA</t>
  </si>
  <si>
    <t>TOTALE IMPONIBILE</t>
  </si>
  <si>
    <t>TOTALE IVA</t>
  </si>
  <si>
    <t>Il presente documento vale anche quale espressa accettazione del vostro ordine ai sensi dell'Art. 62, comma 1, 
del decreto legge 24 gennaio 2012 n. 1, covertito, con modificazioni, dalla legge 24 marzo 2012, n. 27.</t>
  </si>
  <si>
    <t>NOTE :     CONTRIBUTO CONAI ASSOLTO DOVE DOVUTO</t>
  </si>
  <si>
    <t>Le parti concordano che, a parziale deroga di quanto previsto dal D.Lgs.281/02 l'obbligo di corresponsione degli interessi maturati a favore
della COPPO 1896 S.p.a. in qualità di creditore, è subordinato dall'apposita richiesta scritta dalla stessa formulata.
P.IVA N. IT13348030159 - Cod.Fiscale N. 00144340080 - Capitale Sociale 100.000 Euro</t>
  </si>
  <si>
    <t>PROFORMA INVOCE</t>
  </si>
  <si>
    <t>EUR</t>
  </si>
  <si>
    <t>INTESTATARIO 1</t>
  </si>
  <si>
    <t>INTESTATARIO 2</t>
  </si>
  <si>
    <t>069</t>
  </si>
  <si>
    <t>NON IMP. ART 71. (SAN MARINO)</t>
  </si>
  <si>
    <t>Giulianelli Cash and Carry SpA</t>
  </si>
  <si>
    <t xml:space="preserve">Via Guardia di Rocca 18/20 </t>
  </si>
  <si>
    <t xml:space="preserve">P. IVA : 03221 </t>
  </si>
  <si>
    <t>47899 Galazzano, Repubblica di San Marino</t>
  </si>
  <si>
    <t>Codice Destinatario: 2 R 4 G T O 8</t>
  </si>
  <si>
    <t>INCOTERMS : DAP VS. DEPOSITO GALAZZANO</t>
  </si>
  <si>
    <t>ENOTECA TELESIO 70 DI CASALONE G.</t>
  </si>
  <si>
    <t>C.F.  CSLGFR67A10L219W</t>
  </si>
  <si>
    <t>CORSO BERNARDINO TELESIO, 70</t>
  </si>
  <si>
    <t>10146 TORINO</t>
  </si>
  <si>
    <t>P.IVA : 12939330010</t>
  </si>
  <si>
    <t>Codice Destinatario: XL13LG4</t>
  </si>
  <si>
    <t>INCOTERMS : DAP VS. DEPOSITO TORINO</t>
  </si>
  <si>
    <t>ENOTECA S.ROCCO SAS DI FEA A.G</t>
  </si>
  <si>
    <t>VIA G. CESARE, 125</t>
  </si>
  <si>
    <t>28100 NOVARA</t>
  </si>
  <si>
    <t>P.IVA : 01031560038</t>
  </si>
  <si>
    <t>INCOTERMS : DAP VS. DEPOSITO A NOVARA</t>
  </si>
  <si>
    <t>Enoteca Reviglio di Giovanni Reviglio</t>
  </si>
  <si>
    <t>Cod. Fisc. RVGGNN55L30L219R</t>
  </si>
  <si>
    <t>Via Roma 71</t>
  </si>
  <si>
    <t>10073 Ciriè (TO)</t>
  </si>
  <si>
    <t>P.Iva 04872090016</t>
  </si>
  <si>
    <t>SDI : W7YVJK9</t>
  </si>
  <si>
    <t>017        RI.BA 60 GG. DATA FATTURA</t>
  </si>
  <si>
    <t>INCOTERMS: DAP VS. DEPOSITO CIRIE' (TO)</t>
  </si>
  <si>
    <t>CODICE PRODOTTO</t>
  </si>
  <si>
    <t>DESCRIZIONE PRODOTTO</t>
  </si>
  <si>
    <t>QUANTITA'</t>
  </si>
  <si>
    <t>CONTR. 
DI STATO</t>
  </si>
  <si>
    <t>IMPORTO</t>
  </si>
  <si>
    <t>TOTALE FATTURA</t>
  </si>
  <si>
    <t>RIFERIMENTI DI LEGGE</t>
  </si>
  <si>
    <t>Abuelo Tawny Port + GB</t>
  </si>
  <si>
    <t>Coruba Dark</t>
  </si>
  <si>
    <t>Deadhead 10 Years</t>
  </si>
  <si>
    <t>Dictador Platinum + GB</t>
  </si>
  <si>
    <t>Diplomatico Reserva Exclusiva + Coasters</t>
  </si>
  <si>
    <t>Dutch Head The Danny Vera Edition</t>
  </si>
  <si>
    <t>El Dorado 8 Years Dark Rum + GB</t>
  </si>
  <si>
    <t>Flavors Island Anana Beach</t>
  </si>
  <si>
    <t>Kirk And Sweeney Gran Reserva Superior</t>
  </si>
  <si>
    <t>Lazy Dodo Mauritius Island Rum + GB</t>
  </si>
  <si>
    <t>Mezan XO + GB</t>
  </si>
  <si>
    <t>Patridom 12 Years Selection Exclusiva + GB</t>
  </si>
  <si>
    <t>Pirate's Grog 13 Years No.13 Single Batch</t>
  </si>
  <si>
    <t>Shack Rum Honey</t>
  </si>
  <si>
    <t>Shack Rum Orange</t>
  </si>
  <si>
    <t>Glenmorangie X</t>
  </si>
  <si>
    <t>Jura 14 Years  American Rye Cask + GB</t>
  </si>
  <si>
    <t>Kavalan Classic Single Malt + GB</t>
  </si>
  <si>
    <t>Kavalan Concertmaster Port Cask Finish + GB</t>
  </si>
  <si>
    <t>The Deveron 18 Years + GB</t>
  </si>
  <si>
    <t>The Glenlivet 12 Years  + GB</t>
  </si>
  <si>
    <t>The Glenrothes 10 Years + GB</t>
  </si>
  <si>
    <t>The Irishman Founder's Reserve + GB</t>
  </si>
  <si>
    <t>Togouchi 9 Years + GB</t>
  </si>
  <si>
    <t>Tomintoul Cognac Cask + GB</t>
  </si>
  <si>
    <t>Aerstone 10 Years Land Cask + 2 Glasses</t>
  </si>
  <si>
    <t>Akashi Toji Malt &amp; Grain + GB</t>
  </si>
  <si>
    <t>Baron Otard XO + GB</t>
  </si>
  <si>
    <t>Beluga Allure + GB</t>
  </si>
  <si>
    <t>Beluga Hunting Herbal</t>
  </si>
  <si>
    <t>Beluga Transatlantic Racing Navy Blue</t>
  </si>
  <si>
    <t>Blackwoods Vintage 2021 Dry Gin</t>
  </si>
  <si>
    <t>Bladnoch Pure Scot Virgin Oak + GB</t>
  </si>
  <si>
    <t>Blossom Grand Reserva + Glasses</t>
  </si>
  <si>
    <t>Bowmore No. 1 + 2 Glasses</t>
  </si>
  <si>
    <t>Brewdog LoneWolf</t>
  </si>
  <si>
    <t>Cenote Anejo</t>
  </si>
  <si>
    <t>Chivas Regal Extra 13 Years Sherry Cask Selection</t>
  </si>
  <si>
    <t>Clase Azul Plata + GB</t>
  </si>
  <si>
    <t>Darnley's View London Dry Gin</t>
  </si>
  <si>
    <t>Dewar's 12 Years The Ancestor + Tin GB</t>
  </si>
  <si>
    <t>Dimple Golden Selection + GB</t>
  </si>
  <si>
    <t>Don Q Cristal</t>
  </si>
  <si>
    <t>Eden Mill Passion Gin</t>
  </si>
  <si>
    <t>El Ron Prohibido Silver</t>
  </si>
  <si>
    <t>Enso Blended Whisky</t>
  </si>
  <si>
    <t>Fercullen 8 Years Old Premium</t>
  </si>
  <si>
    <t>Flaming Pig Black Cask</t>
  </si>
  <si>
    <t>Half Hitch Gin</t>
  </si>
  <si>
    <t>Hennessy VSOP Privilege + GB</t>
  </si>
  <si>
    <t>Joe Got A Gun</t>
  </si>
  <si>
    <t>John Powers Irish</t>
  </si>
  <si>
    <t>Johnnie Walker Gold Label Limited Edition</t>
  </si>
  <si>
    <t>Mackmyra LAB + Distillery Organic Gin</t>
  </si>
  <si>
    <t>Menard VSOP + GB</t>
  </si>
  <si>
    <t>Metaxa 12* + GB</t>
  </si>
  <si>
    <t>Metaxa 7* + GB</t>
  </si>
  <si>
    <t>Molly Malone Small Batch Irish Whiskey</t>
  </si>
  <si>
    <t>Oreg Strawberry Old Tom</t>
  </si>
  <si>
    <t>Patron Silver Tequila</t>
  </si>
  <si>
    <t>Peaky Blinder Bourbon Whiskey</t>
  </si>
  <si>
    <t>Samuel Gelston's Blended</t>
  </si>
  <si>
    <t>San Lino Ron De Cuba Blanco</t>
  </si>
  <si>
    <t>Shackleton</t>
  </si>
  <si>
    <t>Shackleton + GB</t>
  </si>
  <si>
    <t>Sikkim Privee</t>
  </si>
  <si>
    <t>Writers Tears + GB</t>
  </si>
  <si>
    <t>Xellent Swiss Vodka</t>
  </si>
  <si>
    <t>Bacardi Gran Reserva Especial 16 Years Limited Edition + GB</t>
  </si>
  <si>
    <t>Chivas Regal 13 Years Extra + GB</t>
  </si>
  <si>
    <t>Chopin Vera Wang Limited Edition</t>
  </si>
  <si>
    <t>G'vine Floraison Df-Label</t>
  </si>
  <si>
    <t>Hennessy XXO + GB</t>
  </si>
  <si>
    <t>Medea</t>
  </si>
  <si>
    <t>The Dalmore Trio + GB</t>
  </si>
  <si>
    <t>The Glenlivet Triple Cask Matured White Oak Reserve + GB</t>
  </si>
  <si>
    <t>The Singleton Of Glendullan 12 Years + GB</t>
  </si>
  <si>
    <t>The Singleton Of Glendullan 15 Years + GB</t>
  </si>
  <si>
    <t>Tomintoul Tarn + GB</t>
  </si>
  <si>
    <t>Tomintoul Tundra + GB</t>
  </si>
  <si>
    <t>Butterfly Cannon Rosa</t>
  </si>
  <si>
    <t>Diplomatico Mantuano + 5cl Exclusiva + GB</t>
  </si>
  <si>
    <t>La Petite Merveille</t>
  </si>
  <si>
    <t>O'live Gin + 2 Glasses</t>
  </si>
  <si>
    <t>Panda Gin Limited Edition Denis Meyers</t>
  </si>
  <si>
    <t>Phoenix Tears Spiced</t>
  </si>
  <si>
    <t>Sharish Blue Magic</t>
  </si>
  <si>
    <t>Unicorn Tears Gin Liqueur</t>
  </si>
  <si>
    <t>Ararat 3 Years + GB</t>
  </si>
  <si>
    <t>Ararat 7 Years Ani-Urt + GB</t>
  </si>
  <si>
    <t>Kura Pure Malt + GB</t>
  </si>
  <si>
    <t>Neft Black Barrel</t>
  </si>
  <si>
    <t>Pipers Clan</t>
  </si>
  <si>
    <t>Ron Esclavo Gran Reserva</t>
  </si>
  <si>
    <t>Teacher's Highland Cream</t>
  </si>
  <si>
    <t>Johnnie Walker Gold Reserve Icons</t>
  </si>
  <si>
    <t>The Macallan Quest + GB</t>
  </si>
  <si>
    <t>Crystal Head DJ Paul Elstak Feyenoord Kampioen + 2 Glasses</t>
  </si>
  <si>
    <t>Glenmorangie 10 Years The Original</t>
  </si>
  <si>
    <t>Patron Gran Platinum + GB</t>
  </si>
  <si>
    <t>Relicario Peated Finish</t>
  </si>
  <si>
    <t>Ron Cubay 14 Years Carta Blanca Extra Viejo + GB</t>
  </si>
  <si>
    <t>Benriach 30 Years Authenticus Peated + GB</t>
  </si>
  <si>
    <t>Benromach 21 Years + GB</t>
  </si>
  <si>
    <t>Bitter Truth Elderflower</t>
  </si>
  <si>
    <t>Bunnahabhain 40 Years + GB</t>
  </si>
  <si>
    <t>Bushmills Causeway Collection 2002 Vermouth + GB</t>
  </si>
  <si>
    <t>Carlshamns Flagg Punch</t>
  </si>
  <si>
    <t>Glenfiddich 26 Years Grande Couronne + GB</t>
  </si>
  <si>
    <t>Glenfiddich 29 years Grand Yozakura + GB</t>
  </si>
  <si>
    <t>Glengoyne 25 Years + GB</t>
  </si>
  <si>
    <t>Glengoyne Balbaina + GB</t>
  </si>
  <si>
    <t>Gran Chaco Organic Ron + 2 Glasses</t>
  </si>
  <si>
    <t>Hierbas Mari Mayans Special Edition</t>
  </si>
  <si>
    <t>Jack Daniel's Rye Tennessee Straight</t>
  </si>
  <si>
    <t>Johnnie Walker 48 Years Master Of Flavour + GB</t>
  </si>
  <si>
    <t>La Maison du Rhum Colombia Hacienda Coloma 2010 Batch 5 + GB</t>
  </si>
  <si>
    <t>La Maison du Rhum Paraguay Fortin 2008 Batch 5 + GB</t>
  </si>
  <si>
    <t>La Maison du Rhum Peru 2012 Batch 5 + GB</t>
  </si>
  <si>
    <t>Meukow Nec Plus Ultra + GB</t>
  </si>
  <si>
    <t>Monson's Dry Gin</t>
  </si>
  <si>
    <t>Pavlov Vodka</t>
  </si>
  <si>
    <t>Pirate's Grog Spiced Rum + Personalised Gift Chest</t>
  </si>
  <si>
    <t>Pisco Capel Mango</t>
  </si>
  <si>
    <t>Redbreast 27 Years Single Pot Still Batch No. 4 + Wooden GB</t>
  </si>
  <si>
    <t>Riga Black Balsam Cherry</t>
  </si>
  <si>
    <t>Soplica Czarna Porzeczka ‘Zwarte Bes’</t>
  </si>
  <si>
    <t>The Macallan 25 Years Sherry Oak 2022 Release + Wooden GB</t>
  </si>
  <si>
    <t>The Macallan 30 Years Sherry Oak Annual release 2023+ GB</t>
  </si>
  <si>
    <t>The Macallan Rare Cask 2022 Edition + GB</t>
  </si>
  <si>
    <t>Torres 10 Double Barrel Reserva Imperial + GB</t>
  </si>
  <si>
    <t>Woodford Reserve Baccart Edition + GB</t>
  </si>
  <si>
    <t>Bonpland 11 Years Darsa Distillery + GB</t>
  </si>
  <si>
    <t>Bonpland 12 Years South Pacific Distillery + GB</t>
  </si>
  <si>
    <t>Bonpland 14 Years Panama + GB</t>
  </si>
  <si>
    <t>Bonpland 16 Years Trinidad Distillers + GB</t>
  </si>
  <si>
    <t>Darkness 5 Years Ten Rye + GB</t>
  </si>
  <si>
    <t>Ferdinand's Saar Dry Gin Cask Strength + GB</t>
  </si>
  <si>
    <t>Four Pillars Sherry Cask Gin</t>
  </si>
  <si>
    <t>Golden Rhino Gin + GB</t>
  </si>
  <si>
    <t>Pallini Limoncello + Glas</t>
  </si>
  <si>
    <t>Panda Gin Limited Edition 2022</t>
  </si>
  <si>
    <t>Panda Gin Limited Edition 2023 + GB</t>
  </si>
  <si>
    <t>Rockstar Two Swallows Banana &amp; Salted Caramel</t>
  </si>
  <si>
    <t>Rockstar Two Swallows Orange &amp; Ginger</t>
  </si>
  <si>
    <t>Rockstar Two Swallows Pineapple &amp; Salted Caramel</t>
  </si>
  <si>
    <t>Ron Esclavo Gran Reserva Overproof</t>
  </si>
  <si>
    <t>Ron Esclavo XO Cask + GB</t>
  </si>
  <si>
    <t>Rumbullion! 15 Years XO</t>
  </si>
  <si>
    <t>'t Nipperke + 2 Glasses</t>
  </si>
  <si>
    <t>The Rum Box By World Class Rum (10x50ml)</t>
  </si>
  <si>
    <t>The Rum Box II By World Class Rum (10x50ml)</t>
  </si>
  <si>
    <t>L-57-364-00</t>
  </si>
  <si>
    <t>Benriach Quarter Cask Peated + GB</t>
  </si>
  <si>
    <t>Bowmore 15 Years Golden &amp; Elegant + GB</t>
  </si>
  <si>
    <t>Julischka Likör</t>
  </si>
  <si>
    <t>Knut Hansen Gin &amp; Knut Hansen 0.0 + GB</t>
  </si>
  <si>
    <t>Larios Provenzal</t>
  </si>
  <si>
    <t>Licor 43 Horchata NRF</t>
  </si>
  <si>
    <t>Sierra Cafe</t>
  </si>
  <si>
    <t>Suntory Roku Gin Select Edition</t>
  </si>
  <si>
    <t>Woodford Reserve + GB</t>
  </si>
  <si>
    <t>Aberlour A'Bunadh - Batch 76 + GB</t>
  </si>
  <si>
    <t>Amaro Lucano + Glass</t>
  </si>
  <si>
    <t>Amaro Lucano X-Mas Edition</t>
  </si>
  <si>
    <t>Amarula Vanilla Spice Cream</t>
  </si>
  <si>
    <t>Amrut Cask Strength + GB</t>
  </si>
  <si>
    <t>Asbach Coffee Cream</t>
  </si>
  <si>
    <t>Barcelo Grand Anejo + 2 Glasses</t>
  </si>
  <si>
    <t>Beefeater Blackberry Gin</t>
  </si>
  <si>
    <t>Benriach Smoke Season + GB</t>
  </si>
  <si>
    <t>Berentzen Mint Chocolate Cream</t>
  </si>
  <si>
    <t>Berliner Luft Eisbonbon</t>
  </si>
  <si>
    <t>Black Bull 12 Years + GB</t>
  </si>
  <si>
    <t>Black Bull 21 Years + GB</t>
  </si>
  <si>
    <t>Black Bull Peated</t>
  </si>
  <si>
    <t>Blackwoods Vintage 2017 Dry Gin</t>
  </si>
  <si>
    <t>Braulio Amaro</t>
  </si>
  <si>
    <t>Bruichladdich Octomore 13.1 + GB</t>
  </si>
  <si>
    <t>Caffo Brandy Heritage 1980 + GB</t>
  </si>
  <si>
    <t>Caperdonich 18 Years Peated + GB</t>
  </si>
  <si>
    <t>Ciroc Summer Citrus</t>
  </si>
  <si>
    <t>Clement Rhum Canne Bleu</t>
  </si>
  <si>
    <t>Coopers Choice Vintage 2011 Miltonduff + GB</t>
  </si>
  <si>
    <t>Crafter's Aromatic Flower Gin</t>
  </si>
  <si>
    <t>Darkness 8 Years + GB</t>
  </si>
  <si>
    <t>De Kuyper Peachtree + Glass</t>
  </si>
  <si>
    <t>Death's Door Gin</t>
  </si>
  <si>
    <t>Del Professore Authentic Crocodile Gin</t>
  </si>
  <si>
    <t>Disaronno + Fizz Glass</t>
  </si>
  <si>
    <t>Don Q Double Cask Finish</t>
  </si>
  <si>
    <t>Dooley's White Chocolate Cream Liqueur</t>
  </si>
  <si>
    <t>Dunes</t>
  </si>
  <si>
    <t>Dunville's Three Crowns Peated + GB</t>
  </si>
  <si>
    <t>Eagle Rare</t>
  </si>
  <si>
    <t>Eden Mill Golf Gin</t>
  </si>
  <si>
    <t>El Libertad 8 Years Sherry</t>
  </si>
  <si>
    <t>Elvis Straight Rye Whiskey</t>
  </si>
  <si>
    <t>Fettercairn 16 Years 2e Release 2021 + GB</t>
  </si>
  <si>
    <t>Fisk Pure Raw Salty Caramel</t>
  </si>
  <si>
    <t>Flavors Island Agruma Beach</t>
  </si>
  <si>
    <t>Four Pillars Navy Strength Gin</t>
  </si>
  <si>
    <t>Ginraw Gin</t>
  </si>
  <si>
    <t>Glenallachie 9 Years Cuvee Cask Finish 2012 + GB</t>
  </si>
  <si>
    <t>Jack Daniel’s Single Barrel - Barrel Strength + GB</t>
  </si>
  <si>
    <t>Jack Daniel's Single Barrel + Metal GB</t>
  </si>
  <si>
    <t>Jura French Oak + GB</t>
  </si>
  <si>
    <t>Kirker &amp; Greer Shamrock 10 Years Cask Strength + GB</t>
  </si>
  <si>
    <t>Kiss Detroit Rock Rum</t>
  </si>
  <si>
    <t>Kokoro Gin</t>
  </si>
  <si>
    <t>Luxardo Maraschino</t>
  </si>
  <si>
    <t>Mackmyra Destination + GB</t>
  </si>
  <si>
    <t>Mackmyra Limousin + GB</t>
  </si>
  <si>
    <t>Mackmyra Moment Virvelvind + GB</t>
  </si>
  <si>
    <t>Mackmyra Stjarnrok + GB</t>
  </si>
  <si>
    <t>Mariacron</t>
  </si>
  <si>
    <t>Mintis Gin Originale &amp; Mint</t>
  </si>
  <si>
    <t>Nikka Miyagikyo Discovery Aromatic Yeast 2022 + GB</t>
  </si>
  <si>
    <t>Nikka Yoichi Discovery Aromatic Yeast 2022 + GB</t>
  </si>
  <si>
    <t>Ojo de Tigre Joven</t>
  </si>
  <si>
    <t>Ojo de Tigre Mezcal Reposado</t>
  </si>
  <si>
    <t>Paul John Peated Select Cask + GB</t>
  </si>
  <si>
    <t>Penderyn Legend + GB</t>
  </si>
  <si>
    <t>Pongo Rum Punch Ginger Pepper &amp; Honey</t>
  </si>
  <si>
    <t>Pongo Rum Punch Papaya</t>
  </si>
  <si>
    <t>Pusser Deptford 2022 Special Reserve</t>
  </si>
  <si>
    <t>Remy Martin Tercet + GB</t>
  </si>
  <si>
    <t>Ron Miel Guanche Arehucas</t>
  </si>
  <si>
    <t>Rumbullion! Navy Strength</t>
  </si>
  <si>
    <t>Santa Ana</t>
  </si>
  <si>
    <t>Scapegrace Gold Dry Gin</t>
  </si>
  <si>
    <t>Shack Rum Red Spiced</t>
  </si>
  <si>
    <t>Skully London Dry</t>
  </si>
  <si>
    <t>Smokehead High Voltage + GB</t>
  </si>
  <si>
    <t>Smokehead Sherry Cask Blast + GB</t>
  </si>
  <si>
    <t>Talisker 11 Years Special Release 2022 + GB</t>
  </si>
  <si>
    <t>Teeling 13 Years  Old Single Grain + GB</t>
  </si>
  <si>
    <t>Teeling Pot Still Wonders of Wood Second Edition 2 + GB</t>
  </si>
  <si>
    <t>Teichenne Orange Liquor</t>
  </si>
  <si>
    <t>Tequila San Luis Blanco</t>
  </si>
  <si>
    <t>The Singleton Of Glen Ord 15 Years Special Release 2022 + GB</t>
  </si>
  <si>
    <t>The Singleton of Glendullan 19 Years Special Release 21 + GB</t>
  </si>
  <si>
    <t>The Yamazaki 18 Years 100th Anniversary Edition + GB</t>
  </si>
  <si>
    <t>Villa Massa Amaretto + Glass</t>
  </si>
  <si>
    <t>Waterford Lakefield 1.1 + GB</t>
  </si>
  <si>
    <t>Waterford Sheestown 1.2 + GB</t>
  </si>
  <si>
    <t>Waterproof Blended Scotch</t>
  </si>
  <si>
    <t>Zuidam Fraise</t>
  </si>
  <si>
    <t>Sierra Reposado + Shotglass</t>
  </si>
  <si>
    <t>Spirited Union Sweet Orange &amp; Ginger</t>
  </si>
  <si>
    <t>Torres 5 Years Solera Imperial</t>
  </si>
  <si>
    <t>Amrut Peated + GB</t>
  </si>
  <si>
    <t>AnCnoc 18 Years + GB</t>
  </si>
  <si>
    <t>AnCnoc 24 Years + GB</t>
  </si>
  <si>
    <t>Ardbeg Heavy Vapours + GB</t>
  </si>
  <si>
    <t>Battlehill Drumblade 10 Years + GB</t>
  </si>
  <si>
    <t>Fercullen 14 Years + GB</t>
  </si>
  <si>
    <t>Fercullen Estate Series No.2 The Italian Garden + GB</t>
  </si>
  <si>
    <t>Finlaggan Sherry Finish + GB</t>
  </si>
  <si>
    <t>Glenallachie 15 Years</t>
  </si>
  <si>
    <t>Glenallachie Heather 15 Years + GB</t>
  </si>
  <si>
    <t>High West Campfire</t>
  </si>
  <si>
    <t>Hunter Laing Campbeltown Journey + GB</t>
  </si>
  <si>
    <t>Lost Distillery Dalaruan Archivist Collection + GB</t>
  </si>
  <si>
    <t>Lost Distillery Lossit Archivist Collection + GB</t>
  </si>
  <si>
    <t>Lost Distillery Stratheden Archivist Collection + GB</t>
  </si>
  <si>
    <t>Lost Distillery Towiemore Archivist Collection + GB</t>
  </si>
  <si>
    <t>Milk &amp; Honey Classic Single Malt + GB</t>
  </si>
  <si>
    <t>Mortlach 15 Years Game Of Thrones + GB</t>
  </si>
  <si>
    <t>Nc'Nean Organic Single Malt Batch 18 + GB</t>
  </si>
  <si>
    <t>Penderyn Madeira + GB</t>
  </si>
  <si>
    <t>Penderyn Portwood + GB</t>
  </si>
  <si>
    <t>Royal Brackla 12 Years + GB</t>
  </si>
  <si>
    <t>Smokehead Rum Rebel + GB</t>
  </si>
  <si>
    <t>Teeling Small Batch + GB</t>
  </si>
  <si>
    <t>The Irishman Founders Reserve Caribbean Cask + GB</t>
  </si>
  <si>
    <t>Westland American Oak Single Malt Whiskey + GB</t>
  </si>
  <si>
    <t>Amuerte Coca Leaf Gin - Black Edition</t>
  </si>
  <si>
    <t>Amuerte Coca Leaf Gin - White Edition</t>
  </si>
  <si>
    <t>Amuerte Coca Leaf Gin Black Edition + 2 Glasses</t>
  </si>
  <si>
    <t>Appleton Estate 8 Years Reserve</t>
  </si>
  <si>
    <t>Compass Box The Story Of The Spaniard + GB</t>
  </si>
  <si>
    <t>El Dorado 21 Years + GB</t>
  </si>
  <si>
    <t>Jawbox Small Batch Gin + Mug</t>
  </si>
  <si>
    <t>Jin Jiji India Dry Gin</t>
  </si>
  <si>
    <t>Kirker &amp; Greer Shamrock 10 Years Single Grain</t>
  </si>
  <si>
    <t>Kirker &amp; Greer Single Grain 10 Years + GB</t>
  </si>
  <si>
    <t>Liverpool Gin Organic</t>
  </si>
  <si>
    <t>Lost Distillery Dalaruan + GB</t>
  </si>
  <si>
    <t>Lost Distillery Jericho</t>
  </si>
  <si>
    <t>Lost Distillery Jericho + Tin GB</t>
  </si>
  <si>
    <t>Lost Distillery Lossit</t>
  </si>
  <si>
    <t>Lost Distillery Stratheden + Tin GB</t>
  </si>
  <si>
    <t>The Kurayoshi 8 Years + GB</t>
  </si>
  <si>
    <t>The Rum Factory 15 Years</t>
  </si>
  <si>
    <t>Volbeat Rum III</t>
  </si>
  <si>
    <t>West Cork Rum Cask Finished</t>
  </si>
  <si>
    <t>Whitley Neill Blood Orange Vodka</t>
  </si>
  <si>
    <t>Whitley Neill Lemongrass &amp; Ginger</t>
  </si>
  <si>
    <t>Whitley Neill Parma Violet Gin</t>
  </si>
  <si>
    <t>Benriach 10 Years Triple Distilled + GB</t>
  </si>
  <si>
    <t>Glenfiddich IPA + GB</t>
  </si>
  <si>
    <t>Hakushu 12 Years + GB</t>
  </si>
  <si>
    <t>Inchgower 14 Years - Flora &amp; Fauna</t>
  </si>
  <si>
    <t>Kirker &amp; Greeg 16 Years Single Malt</t>
  </si>
  <si>
    <t>Mannochmore 12 Years - Flora &amp; Fauna</t>
  </si>
  <si>
    <t>Smokehead Terminado + GB</t>
  </si>
  <si>
    <t>The Glenrothes 18 Years + GB</t>
  </si>
  <si>
    <t>The Macallan 18 Years Double Cask + GB</t>
  </si>
  <si>
    <t>The Macallan 18 Years Sherry Oak + GB</t>
  </si>
  <si>
    <t>Tullibardine Sauternes Cask Finish + GB</t>
  </si>
  <si>
    <t>Total Cost</t>
  </si>
  <si>
    <t>ORDINI NELLA FORNITURA SELEZIONATA</t>
  </si>
  <si>
    <t>Bacardi Razz 1,5 Lt.</t>
  </si>
  <si>
    <t>Glen Scanlan Finest Scotch 1,5 Lt.</t>
  </si>
  <si>
    <t>Glen Scanlan Finest Scotch 4,5 Lt.</t>
  </si>
  <si>
    <t>Grey Goose 1 Lt.</t>
  </si>
  <si>
    <t>Jack Daniel's 0,05 Lt.</t>
  </si>
  <si>
    <t>Jack Daniel's 1 Lt.</t>
  </si>
  <si>
    <t>Jagermeister 3 Lt.</t>
  </si>
  <si>
    <t>Panda Gin 0,5 Lt.</t>
  </si>
  <si>
    <t>William Lawson's 1,5 Lt.</t>
  </si>
  <si>
    <t>Prezzo Eshop</t>
  </si>
  <si>
    <t>Order Status</t>
  </si>
  <si>
    <t>TOTALE SPESE</t>
  </si>
  <si>
    <t>Amarula Cream 1 Lt.</t>
  </si>
  <si>
    <t>Black Tomato Gin 0,5 Lt.</t>
  </si>
  <si>
    <t>Crystal Head 1,75 Lt.</t>
  </si>
  <si>
    <t>Crystal Head + GB 3 Lt.</t>
  </si>
  <si>
    <t>Hennessy VS 1,5 Lt.</t>
  </si>
  <si>
    <t>Jack Daniel's 3 Lt.</t>
  </si>
  <si>
    <t>Malfy Gin Con Arancia 0,7 Lt.</t>
  </si>
  <si>
    <t>Malfy Gin Con Limone 0,7 Lt.</t>
  </si>
  <si>
    <t>Panda Gin 0,7 Lt.</t>
  </si>
  <si>
    <t>BELG6EF7DD</t>
  </si>
  <si>
    <t>1836 Belgian Organic Barrel Aged Gin 42° 0.7L NO GBX</t>
  </si>
  <si>
    <t>BELGIFFYW3</t>
  </si>
  <si>
    <t>1836 Belgian Organic Clementine Gin 37.5° 0.7L NO GBX</t>
  </si>
  <si>
    <t>BELGE79EB4</t>
  </si>
  <si>
    <t>1836 Belgian Organic Gin 43° 0.7L NO GBX</t>
  </si>
  <si>
    <t>BELG74B439</t>
  </si>
  <si>
    <t>1836 Belgian Organic Gin Pink 37.5° 0.7L NO GBX</t>
  </si>
  <si>
    <t>MILE623163</t>
  </si>
  <si>
    <t>9 Mile Vodka 37.5° 1L NO GBX</t>
  </si>
  <si>
    <t>AHRI9D1423</t>
  </si>
  <si>
    <t>A.H. Riise 1888 Copenhagen Gold Medal 40° 0.7L GBX</t>
  </si>
  <si>
    <t>AHRIUHBGQX</t>
  </si>
  <si>
    <t>A.H. Riise Old St. Croix Non Plus Ultra La Galante 43.4° 0.7L GBX</t>
  </si>
  <si>
    <t>AHRI218548</t>
  </si>
  <si>
    <t>A.H. Riise Royal Danish Navy Rum 40° 0.7L GBX</t>
  </si>
  <si>
    <t>AHRIAC58CA</t>
  </si>
  <si>
    <t>A.H. Riise XO Reserve kong Haakon 42° 0.7L GBX</t>
  </si>
  <si>
    <t>AALBM7SMU4</t>
  </si>
  <si>
    <t>Aalborg Dild Aquavit 38° 0.7L NO GBX</t>
  </si>
  <si>
    <t>3081</t>
  </si>
  <si>
    <t>Aalborg Taffel Akvavit 45° 0.7L NO GBX</t>
  </si>
  <si>
    <t>AKVAVI820N</t>
  </si>
  <si>
    <t>Aalborg Taffel Akvavit 45° 1L NO GBX</t>
  </si>
  <si>
    <t>ABAS5J7MCA</t>
  </si>
  <si>
    <t>Abasolo El Whisky De Mexico 43° 0.7L NO GBX</t>
  </si>
  <si>
    <t>MARETM1WM8</t>
  </si>
  <si>
    <t>Abbaye de Maredsous Elixir des Moines Bio 32° 0.5L NO GBX</t>
  </si>
  <si>
    <t>Abbaye de Maredsous Gin Bio Giftbox 3 x 50 cl 40° 1.5L GBX</t>
  </si>
  <si>
    <t>MARE0BEBF2</t>
  </si>
  <si>
    <t>Abbaye de Maredsous Invictus - Organic Gin 40° 0.5L NO GBX</t>
  </si>
  <si>
    <t>ABEL0H6IOR</t>
  </si>
  <si>
    <t>Abelé 1757 Brut Rosé 12° 0.75L NO GBX</t>
  </si>
  <si>
    <t>3452</t>
  </si>
  <si>
    <t>Aberfeldy 12 Years 40° 0.7L GBX</t>
  </si>
  <si>
    <t>ABERGXN445</t>
  </si>
  <si>
    <t>Aberfeldy 16 Years Exceptionnal Cask Saint Julian red Wine Finish 43° 0.7L GBX</t>
  </si>
  <si>
    <t>ABERZGS3N0</t>
  </si>
  <si>
    <t>Aberfeldy 21 Years Le Argmal Edition 46° 0.7L GBX</t>
  </si>
  <si>
    <t>ABERT7ZG5S</t>
  </si>
  <si>
    <t>Aberfeldy 25 Years 125th Anniversary Edition 46° 0.7L GBX</t>
  </si>
  <si>
    <t>ABERK4H8G1</t>
  </si>
  <si>
    <t>Aberlour 10 Years Forest Reserve 40° 0.7L NO GBX</t>
  </si>
  <si>
    <t>ABER5BA0E4</t>
  </si>
  <si>
    <t>Aberlour 12 Years Double Cask Matured 40° 0.7L GBX</t>
  </si>
  <si>
    <t>ABER648IGS</t>
  </si>
  <si>
    <t>Aberlour 12 Years Double Cask Matured 40° 0.7L NO GBX</t>
  </si>
  <si>
    <t>ABERYWQSYZ</t>
  </si>
  <si>
    <t>Aberlour 14 Years  Double Cask Matured 40° 0.7L NO GBX</t>
  </si>
  <si>
    <t>ABER16PA6E</t>
  </si>
  <si>
    <t>Aberlour 18 Years Double Sherry Cask Finish 43° 0.7L GBX</t>
  </si>
  <si>
    <t>ABERCEBFH1</t>
  </si>
  <si>
    <t>Aberlour A Bunadh 61.3° 0.7L GBX</t>
  </si>
  <si>
    <t>ABER5BF8EF</t>
  </si>
  <si>
    <t>Aberlour A Bunadh 61° 70 cl 61° 0.7L GBX</t>
  </si>
  <si>
    <t>ABSY521319</t>
  </si>
  <si>
    <t>Absente Absinthe 55° 0.7L NO GBX</t>
  </si>
  <si>
    <t>ABSO5CBF89</t>
  </si>
  <si>
    <t>Absolut Blue 40° 0.2L NO GBX</t>
  </si>
  <si>
    <t>ABSOLU617Y</t>
  </si>
  <si>
    <t>Absolut Blue 40° 0.5L NO GBX</t>
  </si>
  <si>
    <t>ABSOD33B7F</t>
  </si>
  <si>
    <t>Absolut Blue 40° 1.75L NO GBX</t>
  </si>
  <si>
    <t>ABSO121RKZ</t>
  </si>
  <si>
    <t>Absolut Blue Mosaic Limited Edition 40° 1L NO GBX</t>
  </si>
  <si>
    <t>Abuelo Anejo 7 Years 40° 0.7L NO GBX</t>
  </si>
  <si>
    <t>ABUE4F5966</t>
  </si>
  <si>
    <t>Abuelo Anejo XV Anos Finish Collection 3 x 20 cl 40° 0.6L GBX</t>
  </si>
  <si>
    <t>ABUE99A693</t>
  </si>
  <si>
    <t>Abuelo Centuria 30 Years 40° 0.7L GBX</t>
  </si>
  <si>
    <t>ABYS348A34</t>
  </si>
  <si>
    <t>Abyssal Vodka 40° 0.7L NO GBX</t>
  </si>
  <si>
    <t>AERSE8ECDA</t>
  </si>
  <si>
    <t>Aerstone 10 Years Land Cask 40° 0.7L GBX</t>
  </si>
  <si>
    <t>AERSDD67F4</t>
  </si>
  <si>
    <t>Aerstone 10 Years Sea Cask 40° 0.7L GBX</t>
  </si>
  <si>
    <t>AKASDABEA7</t>
  </si>
  <si>
    <t>Akashi Meïsei Blended Whisky 40° 0.5L GBX</t>
  </si>
  <si>
    <t>AKASHI536B</t>
  </si>
  <si>
    <t>Akashi White Oak Blended Whisky 40° 0.5L GBX</t>
  </si>
  <si>
    <t>GRAP9F6337</t>
  </si>
  <si>
    <t>Alexander Grappa 38° 0.7L NO GBX</t>
  </si>
  <si>
    <t>ALFR8GEADG</t>
  </si>
  <si>
    <t>Alfred Rothschild Brut 12.5° 0.75L NO GBX</t>
  </si>
  <si>
    <t>ALFRF5O1UI</t>
  </si>
  <si>
    <t>Alfred Rothschild Rosé Excellence 12.5° 0.75L NO GBX</t>
  </si>
  <si>
    <t>3863</t>
  </si>
  <si>
    <t>Amaretto Galatti 20° 1L NO GBX</t>
  </si>
  <si>
    <t>AMARET809I</t>
  </si>
  <si>
    <t>Amaretto Galatti 21° 0.7L NO GBX</t>
  </si>
  <si>
    <t>AMAROA543V</t>
  </si>
  <si>
    <t>Amaro Averna 29° 1L NO GBX</t>
  </si>
  <si>
    <t>AMOR0181C1</t>
  </si>
  <si>
    <t>Amores Cupreata Joven 41° 0.7L NO GBX</t>
  </si>
  <si>
    <t>AMRUTF929P</t>
  </si>
  <si>
    <t>Amrut Fusion 50° 0.7L GBX</t>
  </si>
  <si>
    <t>AMRUHBFL3Y</t>
  </si>
  <si>
    <t>Amrut Indian Bagheera + 2 glasses 46° 0.7L GBX</t>
  </si>
  <si>
    <t>AMRU3CBD24</t>
  </si>
  <si>
    <t>Amrut Peated Single Malt 46° 0.7L GBX</t>
  </si>
  <si>
    <t>AMRU45A286</t>
  </si>
  <si>
    <t>Amrut Raj Igala 40° 0.7L GBX</t>
  </si>
  <si>
    <t>AMRUORS6U3</t>
  </si>
  <si>
    <t>Amrut Triparva 50° 0.7L GBX</t>
  </si>
  <si>
    <t>AMRU0B3372</t>
  </si>
  <si>
    <t>Amrut Two Indies Rum 42.8° 0.7L GBX</t>
  </si>
  <si>
    <t>ANCNF5FD35</t>
  </si>
  <si>
    <t>An Cnoc Peatheart Batch 1 46° 0.7L GBX</t>
  </si>
  <si>
    <t>ANCH8BC29B</t>
  </si>
  <si>
    <t>Ancho Reyes Red 40° 0.7L NO GBX</t>
  </si>
  <si>
    <t>ANGO78H6BZ</t>
  </si>
  <si>
    <t>Angostura Cocoa Bitter 48° 0.1L NO GBX</t>
  </si>
  <si>
    <t>3639</t>
  </si>
  <si>
    <t>Aperol 11° 0.7L NO GBX</t>
  </si>
  <si>
    <t>APPLZYDLUT</t>
  </si>
  <si>
    <t>Appleton Estate Signature Blend (New Bottle) 40° 0.7L NO GBX</t>
  </si>
  <si>
    <t>ARDB08BCE9</t>
  </si>
  <si>
    <t>Ardbeg 10 Years 46° 0.05L NO GBX</t>
  </si>
  <si>
    <t>826</t>
  </si>
  <si>
    <t>Ardbeg 10 Years 46° 0.7L GBX</t>
  </si>
  <si>
    <t>ARDBC10RVK</t>
  </si>
  <si>
    <t>Ardbeg 19 Years Batch 5 46.2° 0.7L GBX</t>
  </si>
  <si>
    <t>ARDBQNTD46</t>
  </si>
  <si>
    <t>Ardbeg Heavy Vapours Edition 2023 46° 0.7L GBX</t>
  </si>
  <si>
    <t>Ardbeg Smoketrails Manzanilla Edition 46° 1L NO GBX</t>
  </si>
  <si>
    <t>ARMO4XJEMH</t>
  </si>
  <si>
    <t>Armorik 10 Years Malt 46° 0.7L GBX</t>
  </si>
  <si>
    <t>ARMOC24ERA</t>
  </si>
  <si>
    <t>Armorik 2016 Sherry Cask 48.7° 0.7L GBX</t>
  </si>
  <si>
    <t>ARMO7EA14C</t>
  </si>
  <si>
    <t>Armorik Double Maturation 46° 0.7L GBX</t>
  </si>
  <si>
    <t>ARMOFCBA10</t>
  </si>
  <si>
    <t>Armorik Sherry Cask 46° 0.7L GBX</t>
  </si>
  <si>
    <t>827</t>
  </si>
  <si>
    <t>Arran 10 Years 46° 0.7L GBX</t>
  </si>
  <si>
    <t>ARRA3E046A</t>
  </si>
  <si>
    <t>Arran Quarter Cask 56.2° 0.7L GBX</t>
  </si>
  <si>
    <t>ARRAC3101D</t>
  </si>
  <si>
    <t>Arran Sherry Cask The Bodega 55.8° 0.7L GBX</t>
  </si>
  <si>
    <t>ARRA4O2GE4</t>
  </si>
  <si>
    <t>Arran Machrie Moor 46° 0.7L GBX</t>
  </si>
  <si>
    <t>AUCHM51EF2</t>
  </si>
  <si>
    <t>Auchentoshan American Oak 40° 0.7L NO GBX</t>
  </si>
  <si>
    <t>AUCH5365A0</t>
  </si>
  <si>
    <t>Auchroisk 10 Years (Flora &amp; Fauna) 43° 0.7L NO GBX</t>
  </si>
  <si>
    <t>AULT4B9591</t>
  </si>
  <si>
    <t>Aultmore 21 Years Single Cask 46° 0.7L GBX</t>
  </si>
  <si>
    <t>AURUA4184A</t>
  </si>
  <si>
    <t>Aurum Golden Orange 40° 0.7L NO GBX</t>
  </si>
  <si>
    <t>BDEBIE007I</t>
  </si>
  <si>
    <t>B de Biercée 33° 0.7L NO GBX</t>
  </si>
  <si>
    <t>BACAF73F83</t>
  </si>
  <si>
    <t>Bacardi Cuatro Sherry Cask 40° 1L NO GBX</t>
  </si>
  <si>
    <t>BACA178599</t>
  </si>
  <si>
    <t>Bacardi Gran Reserva Diez 40° 1L NO GBX</t>
  </si>
  <si>
    <t>BACAA4B09A</t>
  </si>
  <si>
    <t>Bacardi Reserva Limitada 40° 1L GBX</t>
  </si>
  <si>
    <t>BACHB07BD7</t>
  </si>
  <si>
    <t>Bache-Gabrielsen XO 40° 0.5L NO GBX</t>
  </si>
  <si>
    <t>372</t>
  </si>
  <si>
    <t>Baileys 17° 0.7L NO GBX</t>
  </si>
  <si>
    <t>BAILVDZTI6</t>
  </si>
  <si>
    <t>Baileys Espresso Creme 17° 0.7L NO GBX</t>
  </si>
  <si>
    <t>BAIL597E46</t>
  </si>
  <si>
    <t>Baileys Salted Caramel 17° 0.7L NO GBX</t>
  </si>
  <si>
    <t>BAKEC0A30D</t>
  </si>
  <si>
    <t>Baker's 7 Years 53.5° 0.7L NO GBX</t>
  </si>
  <si>
    <t>BAKE034C65</t>
  </si>
  <si>
    <t>Bakery Hill Classic 46° 0.5L NO GBX</t>
  </si>
  <si>
    <t>BALLDAAD23</t>
  </si>
  <si>
    <t>Ballantine's 12 Years 40° 0.7L NO GBX</t>
  </si>
  <si>
    <t>BALL0419BC</t>
  </si>
  <si>
    <t>Ballantine's 12 Years 40° 1L GBX</t>
  </si>
  <si>
    <t>833</t>
  </si>
  <si>
    <t>Ballantine's Finest 40° 0.7L NO GBX</t>
  </si>
  <si>
    <t>BALLAB9059</t>
  </si>
  <si>
    <t>Ballantine's The Glenburgie 15 Years 40° 0.7L GBX</t>
  </si>
  <si>
    <t>BALLEA6C1A</t>
  </si>
  <si>
    <t>Bally 12 Years Pyramide 45° 0.7L GBX</t>
  </si>
  <si>
    <t>BALLSQMIKH</t>
  </si>
  <si>
    <t>Bally Art Deco Edition N°2 43.5° 0.7L GBX</t>
  </si>
  <si>
    <t>BALLD1KAEJ</t>
  </si>
  <si>
    <t>Ballyhoo 43° 0.7L NO GBX</t>
  </si>
  <si>
    <t>BALVQYA9BK</t>
  </si>
  <si>
    <t>Balvenie 25 Years 48° 0.7L GBX</t>
  </si>
  <si>
    <t>BARCFLGSXH</t>
  </si>
  <si>
    <t>Barcelo Imperial (Travel Retail Label) 38° 0.7L GBX</t>
  </si>
  <si>
    <t>BARCM2K3R1</t>
  </si>
  <si>
    <t>Barcelo Organic 37.5° 0.7L GBX</t>
  </si>
  <si>
    <t>BARSED7CFB</t>
  </si>
  <si>
    <t>Barsol Pisco Supremo Mosto Verde Italia 41.8° 0.7L NO GBX</t>
  </si>
  <si>
    <t>BARS274783</t>
  </si>
  <si>
    <t>Barsol Pisco Supremo Mosto Verde Quebranta 41.8° 0.7L NO GBX</t>
  </si>
  <si>
    <t>BAYOH07FRZ</t>
  </si>
  <si>
    <t>Bayou White 40° 1L NO GBX</t>
  </si>
  <si>
    <t>BECH4DD394</t>
  </si>
  <si>
    <t>Becherovka 38° 0.7L NO GBX</t>
  </si>
  <si>
    <t>BEEF0DKD6M</t>
  </si>
  <si>
    <t>Beefeater 40° 0.05L NO GBX</t>
  </si>
  <si>
    <t>3503</t>
  </si>
  <si>
    <t>Beefeater 40° 0.7L NO GBX</t>
  </si>
  <si>
    <t>BEEF1D17D3</t>
  </si>
  <si>
    <t>Beefeater 40° 1L NO GBX</t>
  </si>
  <si>
    <t>BEINAE5DCB</t>
  </si>
  <si>
    <t>Beinn Dubh Ruby 43° 0.7L GBX</t>
  </si>
  <si>
    <t>BELSD36188</t>
  </si>
  <si>
    <t>Belsazar Riesling Summer Edition 16° 0.75L NO GBX</t>
  </si>
  <si>
    <t>BELUB21D30</t>
  </si>
  <si>
    <t>Beluga Transatlantic Racing 40° 0.7L NO GBX</t>
  </si>
  <si>
    <t>BELVTHB6LF</t>
  </si>
  <si>
    <t>Belvedere Summer Edition 40° 0.7L NO GBX</t>
  </si>
  <si>
    <t>BENROF0R8F</t>
  </si>
  <si>
    <t>Benriach 24 Years Single Cask 1997 55.7° 0.7L GBX</t>
  </si>
  <si>
    <t>BEREAEC4F3</t>
  </si>
  <si>
    <t>Berentzen Icemint 50° 0.5L NO GBX</t>
  </si>
  <si>
    <t>3635</t>
  </si>
  <si>
    <t>Berentzen Saurer Apfel 16° 1L NO GBX</t>
  </si>
  <si>
    <t>BERM75A08D</t>
  </si>
  <si>
    <t>Bermudez 150 Years Aniversario 40° 0.7L GBX</t>
  </si>
  <si>
    <t>BERM42A942</t>
  </si>
  <si>
    <t>Bermudez Anejo Selection 7 Years 38° 0.7L NO GBX</t>
  </si>
  <si>
    <t>BIEL0BACEB</t>
  </si>
  <si>
    <t>Bielle Liqueur Bois Bande 40° 0.5L NO GBX</t>
  </si>
  <si>
    <t>BIGPQXOQHQ</t>
  </si>
  <si>
    <t>Big Peat Vaterdag Batch 2 48° 0.7L GBX</t>
  </si>
  <si>
    <t>BIRDRNF689</t>
  </si>
  <si>
    <t>Birdie Cedron 44° 0.7L NO GBX</t>
  </si>
  <si>
    <t>BIRDYP566M</t>
  </si>
  <si>
    <t>Birdie Kaffir 44° 0.7L NO GBX</t>
  </si>
  <si>
    <t>BIRD3T3I2O</t>
  </si>
  <si>
    <t>Birdie Shiso 44° 0.7L NO GBX</t>
  </si>
  <si>
    <t>BISQ0815A8</t>
  </si>
  <si>
    <t>Bisquit Dubouche VS 40° 0.7L NO GBX</t>
  </si>
  <si>
    <t>BITT4C4E85</t>
  </si>
  <si>
    <t>Bitter Orange - Plus Oultre Distillery 20° 0.7L NO GBX</t>
  </si>
  <si>
    <t>BIVR2572ED</t>
  </si>
  <si>
    <t>Bivrost Vodka 40° 0.5L NO GBX</t>
  </si>
  <si>
    <t>BLAC2BW6V4</t>
  </si>
  <si>
    <t>Black Bottle Andean Oak 46.3° 0.7L NO GBX</t>
  </si>
  <si>
    <t>BLACUUQ88V</t>
  </si>
  <si>
    <t>Black Tot Rum 46.2° 0.7L NO GBX</t>
  </si>
  <si>
    <t>Blackwell Fine Jamaican Rum 40° 0.7L NO GBX</t>
  </si>
  <si>
    <t>BLADDWH6DB</t>
  </si>
  <si>
    <t>Bladnoch Alinta 47° 0.7L GBX</t>
  </si>
  <si>
    <t>BLADB51B84</t>
  </si>
  <si>
    <t>Bladnoch Samsara 46.7° 0.7L GBX</t>
  </si>
  <si>
    <t>BLUECO740K</t>
  </si>
  <si>
    <t>Bluecoat American Dry Gin 47° 0.7L NO GBX</t>
  </si>
  <si>
    <t>BOCAOOGN3Y</t>
  </si>
  <si>
    <t>Bocatheva Panama 6 Years 45° 0.7L GBX</t>
  </si>
  <si>
    <t>BOAP5UATUZ</t>
  </si>
  <si>
    <t>Boë Apple Lime 41.5° 0.7L NO GBX</t>
  </si>
  <si>
    <t>BOPE8E9C34</t>
  </si>
  <si>
    <t>Boë Peach &amp; Hibiscus Gin Liqueur 20° 0.5L NO GBX</t>
  </si>
  <si>
    <t>BOES1ED951</t>
  </si>
  <si>
    <t>Boe Scottish Bramble Gin Liqueur 20° 0.5L NO GBX</t>
  </si>
  <si>
    <t>BOSU79DBE3</t>
  </si>
  <si>
    <t>Boë Superior Gin 41.5° 0.7L NO GBX</t>
  </si>
  <si>
    <t>BOGA5EB1F8</t>
  </si>
  <si>
    <t>Bogart's Real English Gin 45° 0.7L NO GBX</t>
  </si>
  <si>
    <t>3066</t>
  </si>
  <si>
    <t>Bols Apricot 24° 0.7L NO GBX</t>
  </si>
  <si>
    <t>3486</t>
  </si>
  <si>
    <t>Bols Peach 17° 0.7L NO GBX</t>
  </si>
  <si>
    <t>BOLSAAEA5A</t>
  </si>
  <si>
    <t>Bols Watermelon 17° 0.7L NO GBX</t>
  </si>
  <si>
    <t>BOUR9GI880</t>
  </si>
  <si>
    <t>Bourgogne des Flandres Jonge Genever 35° 0.7L NO GBX</t>
  </si>
  <si>
    <t>BOWMIKBSG5</t>
  </si>
  <si>
    <t>Bowmore 12 Years + 2 Glasses 40° 0.7L GBX</t>
  </si>
  <si>
    <t>BOWMK0PCE2</t>
  </si>
  <si>
    <t>Bowmore 9 Years 40° 0.7L GBX</t>
  </si>
  <si>
    <t>BOWM4C7960</t>
  </si>
  <si>
    <t>Bowmore Vaults 1st Release "Limited Edition 2016" 51.5° 0.7L GBX</t>
  </si>
  <si>
    <t>BRAUB38B18</t>
  </si>
  <si>
    <t>Braulio Amaro 21° 0.7L NO GBX</t>
  </si>
  <si>
    <t>BRAU16C428</t>
  </si>
  <si>
    <t>Braulio Riserva Amaro 24.7° 0.7L NO GBX</t>
  </si>
  <si>
    <t>BRECDCE627</t>
  </si>
  <si>
    <t>Brecon Orange &amp; Chocolate Gin 37.5° 0.7L NO GBX</t>
  </si>
  <si>
    <t>BROK46ACBC</t>
  </si>
  <si>
    <t>Broker's Gin 40° 0.7L NO GBX</t>
  </si>
  <si>
    <t>BROKCAFD37</t>
  </si>
  <si>
    <t>Broker's Gin 47° 0.7L NO GBX</t>
  </si>
  <si>
    <t>3867</t>
  </si>
  <si>
    <t>Brown Rhum Cabo Bay 37.5° 1L NO GBX</t>
  </si>
  <si>
    <t>BRUGDB6751</t>
  </si>
  <si>
    <t>Brugal Ron Leyenda Rum 38° 0.7L GBX</t>
  </si>
  <si>
    <t>BRUI24A3F9</t>
  </si>
  <si>
    <t>Bruichladdich Port Charlotte 10 Years Scottish Barley + GBX 50° 0.7L GBX</t>
  </si>
  <si>
    <t>BRUIZX15ZC</t>
  </si>
  <si>
    <t>Bruichladdich Port Charlotte Islay Barley 2014 50° 0.7L NO GBX</t>
  </si>
  <si>
    <t>BUFFFS57S0</t>
  </si>
  <si>
    <t>Buffalo Trace 90 Proof 45° 0.7L NO GBX</t>
  </si>
  <si>
    <t>BUIME040E8</t>
  </si>
  <si>
    <t>Bui Mezcal Joven 45° 0.7L NO GBX</t>
  </si>
  <si>
    <t>BULL1D9ED2</t>
  </si>
  <si>
    <t>Bulldog Gin + Tin Box 40° 0.7L GBX</t>
  </si>
  <si>
    <t>BULLUQ4DIN</t>
  </si>
  <si>
    <t>Bulleit 10 Years + Lunch Box 45.6° 0.7L GBX</t>
  </si>
  <si>
    <t>BULL3418FB</t>
  </si>
  <si>
    <t>Bulleit Rye Small Batch 45° 0.7L NO GBX</t>
  </si>
  <si>
    <t>BUMB8OZMKQ</t>
  </si>
  <si>
    <t>Bumbu Rum The Original Limited Edition Gift Set 40° 0.7L GBX</t>
  </si>
  <si>
    <t>BUNNAH204E</t>
  </si>
  <si>
    <t>Bunnahabhain 12 Years 46.3° 0.7L GBX</t>
  </si>
  <si>
    <t>BUNNE478CB</t>
  </si>
  <si>
    <t>Bunnahabhain 18 Years 46.3° 0.7L GBX</t>
  </si>
  <si>
    <t>BUNNMPA14E</t>
  </si>
  <si>
    <t>BURGDD3EBB</t>
  </si>
  <si>
    <t>Burgleighs Signature Gin 40° 0.7L NO GBX</t>
  </si>
  <si>
    <t>BURL4CED82</t>
  </si>
  <si>
    <t>Burleigh's London Dry Gin Distiller's Cut 47° 0.7L NO GBX</t>
  </si>
  <si>
    <t>849</t>
  </si>
  <si>
    <t>Bushmills 10 Years 40° 0.7L GBX</t>
  </si>
  <si>
    <t>BUSH3GRWKJ</t>
  </si>
  <si>
    <t>Bushmills 25 Years 46° 0.7L GBX</t>
  </si>
  <si>
    <t>BUSHYEV2OM</t>
  </si>
  <si>
    <t>Bushmills 30 Years 46° 0.7L GBX</t>
  </si>
  <si>
    <t>BUSH69876E</t>
  </si>
  <si>
    <t>Bushmills Original + GBX 40° 0.7L GBX</t>
  </si>
  <si>
    <t>BUSHF4E37B</t>
  </si>
  <si>
    <t>Bushmills Steamship Bourbon Cask 40° 1L GBX</t>
  </si>
  <si>
    <t>BUSS389F73</t>
  </si>
  <si>
    <t>Buss 509  Raspberry Gin 37.5° 0.7L NO GBX</t>
  </si>
  <si>
    <t>383</t>
  </si>
  <si>
    <t>Café Ardennais 30° 0.7L NO GBX</t>
  </si>
  <si>
    <t>CALA1620A0</t>
  </si>
  <si>
    <t>Cala Kumquat Gin 40° 0.7L NO GBX</t>
  </si>
  <si>
    <t>CAMB099DD5</t>
  </si>
  <si>
    <t>Cambridge Truffle Gin 42° 0.7L NO GBX</t>
  </si>
  <si>
    <t>CAMPT9PX8C</t>
  </si>
  <si>
    <t>Campari + Tin Box 25° 0.7L GBX</t>
  </si>
  <si>
    <t>43</t>
  </si>
  <si>
    <t>Campari 25° 0.7L NO GBX</t>
  </si>
  <si>
    <t>CAMPD0984F</t>
  </si>
  <si>
    <t>Campari 5 cl 25° 0.05L NO GBX</t>
  </si>
  <si>
    <t>CAMU5BF51E</t>
  </si>
  <si>
    <t>Camus Port Cask Finish 43.2° 0.7L GBX</t>
  </si>
  <si>
    <t>CANA707942</t>
  </si>
  <si>
    <t>Canaima Small Batch Gin 47° 0.7L NO GBX</t>
  </si>
  <si>
    <t>CANEDLPQQN</t>
  </si>
  <si>
    <t>Canerock Jamaican Spiced Rum 40° 0.7L NO GBX</t>
  </si>
  <si>
    <t>CAOLHPVKK9</t>
  </si>
  <si>
    <t>Caol Ila 12 Years + 2 Glasses 43° 0.7L GBX</t>
  </si>
  <si>
    <t>3344</t>
  </si>
  <si>
    <t>Caol Ila 12 Years 43° 0.7L GBX</t>
  </si>
  <si>
    <t>CAPT52LDW4</t>
  </si>
  <si>
    <t>Captain Morgan Spiced Gold (New Bottle) 35° 1L NO GBX</t>
  </si>
  <si>
    <t>CAPT70388F</t>
  </si>
  <si>
    <t>Captain Morgan Spiced Gold 35° 0.2L NO GBX</t>
  </si>
  <si>
    <t>4061</t>
  </si>
  <si>
    <t>Captain Morgan Spiced Gold 35° 0.7L NO GBX</t>
  </si>
  <si>
    <t>CAPTBC4749</t>
  </si>
  <si>
    <t>Captain Morgan Spiced Gold 35° 3L NO GBX</t>
  </si>
  <si>
    <t>CAPTB3104C</t>
  </si>
  <si>
    <t>Captain Morgan White 37.5° 0.7L NO GBX</t>
  </si>
  <si>
    <t>CARDHU944B</t>
  </si>
  <si>
    <t>Cardhu 15 Years 40° 0.7L GBX</t>
  </si>
  <si>
    <t>CARDHU044I</t>
  </si>
  <si>
    <t>Cardhu 18 Years 40° 0.7L GBX</t>
  </si>
  <si>
    <t>CARLBC2148</t>
  </si>
  <si>
    <t>Carlos Primero 40° 1L GBX</t>
  </si>
  <si>
    <t>CARL0BA97F</t>
  </si>
  <si>
    <t>Carlos Primero Amontillado 40.3° 0.7L GBX</t>
  </si>
  <si>
    <t>CARLA80305</t>
  </si>
  <si>
    <t>Carlos Primero Imperial XO 15 Years 40° 0.7L GBX</t>
  </si>
  <si>
    <t>CARLZW0GOY</t>
  </si>
  <si>
    <t>Carlos Primero Imperial XO 40° 0.7L GBX</t>
  </si>
  <si>
    <t>CASA48F129</t>
  </si>
  <si>
    <t>Casa La Cofradia Cerámica Añejo 38° 0.7L NO GBX</t>
  </si>
  <si>
    <t>CASA06B29D</t>
  </si>
  <si>
    <t>Casa La Cofradia Cerámica Reposado 38° 0.7L NO GBX</t>
  </si>
  <si>
    <t>CASAD4AA68</t>
  </si>
  <si>
    <t>Casamigos Mezcal 40° 0.7L NO GBX</t>
  </si>
  <si>
    <t>6</t>
  </si>
  <si>
    <t>Casanis Pastis 45° 1L NO GBX</t>
  </si>
  <si>
    <t>CATTC43A68</t>
  </si>
  <si>
    <t>Catto's Blended Scotch 40° 0.7L NO GBX</t>
  </si>
  <si>
    <t>GRAP582BAF</t>
  </si>
  <si>
    <t>Cellini Grappa 38° 0.7L NO GBX</t>
  </si>
  <si>
    <t>CENO1CAWEL</t>
  </si>
  <si>
    <t>Cenote Tequila Cristalino 40° 0.7L NO GBX</t>
  </si>
  <si>
    <t>CENTEN517K</t>
  </si>
  <si>
    <t>Centenario Anejo Especial 7 Years 40° 0.7L NO GBX</t>
  </si>
  <si>
    <t>CENTEB6536</t>
  </si>
  <si>
    <t>Centenario Anejo Selecto 5 Years 40° 0.7L NO GBX</t>
  </si>
  <si>
    <t>CENTEN716P</t>
  </si>
  <si>
    <t>Centenario Conmemorativo 9 Years 40° 0.7L GBX</t>
  </si>
  <si>
    <t>CENT58E513</t>
  </si>
  <si>
    <t>Centenario Edición Limitada 30 Years 40° 0.7L GBX</t>
  </si>
  <si>
    <t>CENTEN018H</t>
  </si>
  <si>
    <t>Centenario Fundacion Reserva Esp. 20 Years 40° 0.7L GBX</t>
  </si>
  <si>
    <t>CENTF3UEM2</t>
  </si>
  <si>
    <t>Centenario Gran Legado 12 Secretos 40° 0.7L NO GBX</t>
  </si>
  <si>
    <t>CENT104884</t>
  </si>
  <si>
    <t>Centenario Gran Legado 12 Years 40° 0.7L NO GBX</t>
  </si>
  <si>
    <t>CENT80F870</t>
  </si>
  <si>
    <t>Centenario Licor Ron Café 26.5° 0.7L NO GBX</t>
  </si>
  <si>
    <t>CENTF23F17</t>
  </si>
  <si>
    <t>Centenario Reserva Familiar 18 Years 40° 0.7L GBX</t>
  </si>
  <si>
    <t>CENTEN724C</t>
  </si>
  <si>
    <t>Centenario Solera 30 Years Edicion Limitada 40° 0.7L GBX</t>
  </si>
  <si>
    <t>CHAM7978E4</t>
  </si>
  <si>
    <t>Chamarel Coconut Liqueur 35° 0.5L GBX</t>
  </si>
  <si>
    <t>CHAM94AC7D</t>
  </si>
  <si>
    <t>Chamarel Double Distilled 44° 0.7L NO GBX</t>
  </si>
  <si>
    <t>CHAMGN4J8S</t>
  </si>
  <si>
    <t>Chamarel Gold Rum 42° 0.7L GBX</t>
  </si>
  <si>
    <t>CHAM763F94</t>
  </si>
  <si>
    <t>Chamarel Mandarin Liqueur 35° 0.5L GBX</t>
  </si>
  <si>
    <t>CHAM3C9244</t>
  </si>
  <si>
    <t>Chamarel Vanilla Liqueur 35° 0.5L GBX</t>
  </si>
  <si>
    <t>CHAMF9BC87</t>
  </si>
  <si>
    <t>Chamarel VS 40° 0.7L GBX</t>
  </si>
  <si>
    <t>CHAM60B41B</t>
  </si>
  <si>
    <t>Chamarel VSOP 4 Years 41° 0.7L GBX</t>
  </si>
  <si>
    <t>CHAMB08BB4</t>
  </si>
  <si>
    <t>Chamarel XO 43° 0.7L GBX</t>
  </si>
  <si>
    <t>CHTE0HYFJZ</t>
  </si>
  <si>
    <t>Château du Breuil 14 Years 41° 0.7L GBX</t>
  </si>
  <si>
    <t>CHTEKSASLU</t>
  </si>
  <si>
    <t>Château du Breuil 8 Years Port Cask 42° 0.7L GBX</t>
  </si>
  <si>
    <t>CHIV488A3C</t>
  </si>
  <si>
    <t>Chivas Regal 12 Years 40° 0.7L NO GBX</t>
  </si>
  <si>
    <t>CHIV880027</t>
  </si>
  <si>
    <t>Chivas Regal 13 Years Extra Mexican Tequila Finish 40° 0.7L GBX</t>
  </si>
  <si>
    <t>CHIV5B32E2</t>
  </si>
  <si>
    <t>Chivas Regal 13 Years Extra Oloroso Sherry Finish 40° 0.7L GBX</t>
  </si>
  <si>
    <t>3375</t>
  </si>
  <si>
    <t>Chivas Regal 18 Years + GBX 40° 0.7L GBX</t>
  </si>
  <si>
    <t>CHIVEL0BRD</t>
  </si>
  <si>
    <t>Chivas Regal 18 Years 40° 0.05L NO GBX</t>
  </si>
  <si>
    <t>CHIVAS809B</t>
  </si>
  <si>
    <t>Chivas Regal 25 Years 40° 0.7L GBX</t>
  </si>
  <si>
    <t>CHOUE51392</t>
  </si>
  <si>
    <t>Chouffe Coffee 20° 0.7L NO GBX</t>
  </si>
  <si>
    <t>47</t>
  </si>
  <si>
    <t>Cinzano Bianco 15° 0.75L NO GBX</t>
  </si>
  <si>
    <t>3337</t>
  </si>
  <si>
    <t>Ciroc 40° 0.7L NO GBX</t>
  </si>
  <si>
    <t>CIRO41033E</t>
  </si>
  <si>
    <t>Ciroc Peach 37.5° 0.7L NO GBX</t>
  </si>
  <si>
    <t>CITAA11821</t>
  </si>
  <si>
    <t>Citadelle Gin (New Bottle) 44° 0.7L NO GBX</t>
  </si>
  <si>
    <t>CITAF0042B</t>
  </si>
  <si>
    <t>Citadelle Jardin d'été 41.5° 0.7L NO GBX</t>
  </si>
  <si>
    <t>CLAUFC250D</t>
  </si>
  <si>
    <t>Claude Chatelier Cognac VS 40° 0.7L NO GBX</t>
  </si>
  <si>
    <t>CLME1E7FEC</t>
  </si>
  <si>
    <t>Clément XO 42° 0.7L GBX</t>
  </si>
  <si>
    <t>COCK9566EF</t>
  </si>
  <si>
    <t>Cockney’s Premium Gin 44.2° 0.7L NO GBX</t>
  </si>
  <si>
    <t>COCKA074AC</t>
  </si>
  <si>
    <t>Cockspur Old Gold Special Reserve Rum 43° 0.7L NO GBX</t>
  </si>
  <si>
    <t>COINXXPWO2</t>
  </si>
  <si>
    <t>Cointreau 40° 0.7L NO GBX</t>
  </si>
  <si>
    <t>COMPB3AD14</t>
  </si>
  <si>
    <t>Compagnie des Indes Jamaica 5 Years Navy Strength 57° 0.7L GBX</t>
  </si>
  <si>
    <t>COMP27A41C</t>
  </si>
  <si>
    <t>Compagnie des Indes West Indies 8 Years 40° 0.7L GBX</t>
  </si>
  <si>
    <t>COMP947802</t>
  </si>
  <si>
    <t>Compass Box Hedonism 43° 0.7L GBX</t>
  </si>
  <si>
    <t>COMP9E12B3</t>
  </si>
  <si>
    <t>Compass Box Peat Monster 46° 0.7L GBX</t>
  </si>
  <si>
    <t>COPP4D8390</t>
  </si>
  <si>
    <t>Copper Head Black 42° 0.5L NO GBX</t>
  </si>
  <si>
    <t>CORR687E5C</t>
  </si>
  <si>
    <t>Corralejo Blanco 38° 0.7L NO GBX</t>
  </si>
  <si>
    <t>CORSNDT5X4</t>
  </si>
  <si>
    <t>Corsieri Del Palio Vermouth Rosso 16.5° 0.75L NO GBX</t>
  </si>
  <si>
    <t>COTSFP55JB</t>
  </si>
  <si>
    <t>Cotswolds Sherry Cask 57.4° 0.7L GBX</t>
  </si>
  <si>
    <t>COTS42FE91</t>
  </si>
  <si>
    <t>Cotswolds Single Malt Whisky 46° 0.7L GBX</t>
  </si>
  <si>
    <t>164</t>
  </si>
  <si>
    <t>CRAG9K7LY3</t>
  </si>
  <si>
    <t>Cragganmore Distillers Edition 2021 40° 0.7L GBX</t>
  </si>
  <si>
    <t>CRIS7D6E62</t>
  </si>
  <si>
    <t>Cristal Anis 1 L (without alcohol)  1L NO GBX</t>
  </si>
  <si>
    <t>CROF9910AB</t>
  </si>
  <si>
    <t>Croft Pink Port 19.5° 0.75L NO GBX</t>
  </si>
  <si>
    <t>PORTLEPTTJ</t>
  </si>
  <si>
    <t>Cruz 20 Years 20° 0.75L GBX</t>
  </si>
  <si>
    <t>PORTMGN844</t>
  </si>
  <si>
    <t>Cruz 30 Years 20° 0.75L GBX</t>
  </si>
  <si>
    <t>CRUZ0N56AE</t>
  </si>
  <si>
    <t>Cruz Malaga 15° 0.75L NO GBX</t>
  </si>
  <si>
    <t>Cruz Special Reserve 19° 0.75L NO GBX</t>
  </si>
  <si>
    <t>CRUZE35US8</t>
  </si>
  <si>
    <t>Cruz Vintage 2014 20° 0.75L GBX</t>
  </si>
  <si>
    <t>CRUZEMH0GK</t>
  </si>
  <si>
    <t>Cruz White 18° 0.75L NO GBX</t>
  </si>
  <si>
    <t>CRYSF48C29</t>
  </si>
  <si>
    <t>Crystal Head 40° 0.7L NO GBX</t>
  </si>
  <si>
    <t>CRYS8DFB43</t>
  </si>
  <si>
    <t>Crystal Head 40° 1L GBX</t>
  </si>
  <si>
    <t>CUAT0CD93F</t>
  </si>
  <si>
    <t>Cuate 13 Rum 40.2° 0.7L NO GBX</t>
  </si>
  <si>
    <t>CUBANPK1Q8</t>
  </si>
  <si>
    <t>Cubaney 25 Years Tesoro Systema Solera 38° 0.7L GBX</t>
  </si>
  <si>
    <t>Cubaney Exquisito  21 Years Systema Solera 38° 0.7L GBX</t>
  </si>
  <si>
    <t>CUBI14F04B</t>
  </si>
  <si>
    <t>Cubical Premium Gin By Botanic 40° 0.7L NO GBX</t>
  </si>
  <si>
    <t>CURR6F1D3H</t>
  </si>
  <si>
    <t>Currach Single Malt Atlantic Wakame Seaweed Cask 46° 0.7L NO GBX</t>
  </si>
  <si>
    <t>DADAFKG1BK</t>
  </si>
  <si>
    <t>Dada Chapel Organic Gin 47.4° 0.7L NO GBX</t>
  </si>
  <si>
    <t>DADA8GAE2W</t>
  </si>
  <si>
    <t>Dada Chapel Organic Raspberry Gin 40° 0.7L NO GBX</t>
  </si>
  <si>
    <t>DAFFE421F3</t>
  </si>
  <si>
    <t>Daffy’s Gin 43.4° 0.7L NO GBX</t>
  </si>
  <si>
    <t>DALEB9A2BA</t>
  </si>
  <si>
    <t>Dale Degroff's Pimento Aromatic Bitter 45° 0.15L NO GBX</t>
  </si>
  <si>
    <t>DALMU7YNJL</t>
  </si>
  <si>
    <t>Dalmore 18 Years Edition 2022 43° 0.7L GBX</t>
  </si>
  <si>
    <t>DALMTOLVOI</t>
  </si>
  <si>
    <t>Dalmore Vintage 2007 46.5° 0.7L GBX</t>
  </si>
  <si>
    <t>DALM7L1VG1</t>
  </si>
  <si>
    <t>Dalmore Vintage 2008 15 Years 45.8° 0.7L GBX</t>
  </si>
  <si>
    <t>DALW844FDF</t>
  </si>
  <si>
    <t>Dalwhinnie 15 Years 43° 1L GBX</t>
  </si>
  <si>
    <t>DAMO4C5400</t>
  </si>
  <si>
    <t>Damoiseau XO 42° 0.7L GBX</t>
  </si>
  <si>
    <t>DARR5B91F4</t>
  </si>
  <si>
    <t>Darroze Grands Assemblages 20 Years 43° 0.7L GBX</t>
  </si>
  <si>
    <t>DARR0B2AA9</t>
  </si>
  <si>
    <t>Darroze Grands Assemblages 8 Years 43° 0.7L GBX</t>
  </si>
  <si>
    <t>DAVIB394DE</t>
  </si>
  <si>
    <t>David Gin 40° 0.7L GBX</t>
  </si>
  <si>
    <t>DAVIF82232</t>
  </si>
  <si>
    <t>David Premium Vodka 40° 0.7L GBX</t>
  </si>
  <si>
    <t>DAVIB3015E</t>
  </si>
  <si>
    <t>Davidoff XO 40° 0.7L GBX</t>
  </si>
  <si>
    <t>DEADC48149</t>
  </si>
  <si>
    <t>Deadhead 6 Years Rum 40° 0.7L NO GBX</t>
  </si>
  <si>
    <t>DEADA92A9D</t>
  </si>
  <si>
    <t>Deadhead Chocolate 35° 0.7L NO GBX</t>
  </si>
  <si>
    <t>DEANI8GLNI</t>
  </si>
  <si>
    <t>Deanston 15 Years Tequila Cask Finish 52.5° 0.7L GBX</t>
  </si>
  <si>
    <t>DEAN7DA856</t>
  </si>
  <si>
    <t>Deanston Virgin Oak 46.3° 0.7L GBX</t>
  </si>
  <si>
    <t>DEBOA0714E</t>
  </si>
  <si>
    <t>Debowa Military 40° 0.5L NO GBX</t>
  </si>
  <si>
    <t>DELIZ3YFJE</t>
  </si>
  <si>
    <t>Delixir Pisco Italia 42° 0.7L NO GBX</t>
  </si>
  <si>
    <t>DEPA8BE925</t>
  </si>
  <si>
    <t>Depaz Vieux Plantation 45° 0.7L NO GBX</t>
  </si>
  <si>
    <t>3456</t>
  </si>
  <si>
    <t>Dewar's 18 Years 40° 0.7L GBX</t>
  </si>
  <si>
    <t>DEWACPKBWJ</t>
  </si>
  <si>
    <t>Dewar's 8 Years Japanese Smooth 40° 0.7L NO GBX</t>
  </si>
  <si>
    <t>DEWA4A6C8A</t>
  </si>
  <si>
    <t>Dewar's Double Double 21 Years 46° 0.5L GBX</t>
  </si>
  <si>
    <t>DEWA66947C</t>
  </si>
  <si>
    <t>Dewar's Double Double 32 Years 46° 0.5L GBX</t>
  </si>
  <si>
    <t>Dewar's Variety Pack 3 x 20 cl (12Y, 15Y, 18Y ) 40° 0.6L GBX</t>
  </si>
  <si>
    <t>DILLE7366B</t>
  </si>
  <si>
    <t>Dillon Bourbon Barrel 41° 0.7L NO GBX</t>
  </si>
  <si>
    <t>DILL26E55A</t>
  </si>
  <si>
    <t>Dillon Rhum Blanc Agricole 55° 1L NO GBX</t>
  </si>
  <si>
    <t>DILL684826</t>
  </si>
  <si>
    <t>Dillon Très Vieux Agricole VSOP 43° 0.7L NO GBX</t>
  </si>
  <si>
    <t>DILLBMP7TA</t>
  </si>
  <si>
    <t>Dillon Très Vieux VSOP 43° 0.7L NO GBX</t>
  </si>
  <si>
    <t>DIPLCF685O</t>
  </si>
  <si>
    <t>Diplomatico Reserva Exclusiva + Ice Ball Mold + Glass 40° 0.7L GBX</t>
  </si>
  <si>
    <t>DIPLWDMH6A</t>
  </si>
  <si>
    <t>Diplomatico Seleccion de Familia + 2 glasses *** 43° 0.7L GBX</t>
  </si>
  <si>
    <t>DIPL4182F0</t>
  </si>
  <si>
    <t>Diplôme Dry Gin 44° 0.7L NO GBX</t>
  </si>
  <si>
    <t>DISA2XW23Q</t>
  </si>
  <si>
    <t>Disaronno Velvet + 2 Glasses 17° 0.7L GBX</t>
  </si>
  <si>
    <t>DISA2MR7X8</t>
  </si>
  <si>
    <t>Disaronno Velvet 17° 0.05L NO GBX</t>
  </si>
  <si>
    <t>DOMPOW4BAN</t>
  </si>
  <si>
    <t>Dom Pérignon Vintage 2013 ***  + GBX 12.5° 0.75L GBX</t>
  </si>
  <si>
    <t>DONPVHGION</t>
  </si>
  <si>
    <t>Don Papa Gayuma 40° 0.7L GBX</t>
  </si>
  <si>
    <t>DONPSBTKIY</t>
  </si>
  <si>
    <t>Don Papa Masskara Street Art Canister 40° 0.7L GBX</t>
  </si>
  <si>
    <t>DONQ43080D</t>
  </si>
  <si>
    <t>Don Q Oak Barrel Spiced 45° 0.7L NO GBX</t>
  </si>
  <si>
    <t>3955</t>
  </si>
  <si>
    <t>Dooley's Toffee Cream Liqueur 17° 0.7L NO GBX</t>
  </si>
  <si>
    <t>DOOROYGF9X</t>
  </si>
  <si>
    <t>Doorly's 12 Years 43° 0.7L GBX</t>
  </si>
  <si>
    <t>DOSM57534C</t>
  </si>
  <si>
    <t>Dos Maderas Luxus 40° 0.7L GBX</t>
  </si>
  <si>
    <t>Dos Maderas PX 5+5 Years 40° 0.7L GBX</t>
  </si>
  <si>
    <t>DOSM73E488</t>
  </si>
  <si>
    <t>Dos Maderas Seleccion 42° 0.7L GBX</t>
  </si>
  <si>
    <t>DRUM8E78D3</t>
  </si>
  <si>
    <t>Drumshanbo Gunpowder Gin 43° 0.7L NO GBX</t>
  </si>
  <si>
    <t>DRUM2AYOHA</t>
  </si>
  <si>
    <t>Drumshanbo Gunpowder Gin Sardinian Citrus + Glass 43° 0.7L GBX</t>
  </si>
  <si>
    <t>DUBO90B969</t>
  </si>
  <si>
    <t>Dubonnet Rouge 14.8° 0.75L NO GBX</t>
  </si>
  <si>
    <t>DUNV7F5B77</t>
  </si>
  <si>
    <t>Dunvilles Three Crowns 43.5° 0.7L GBX</t>
  </si>
  <si>
    <t>DUVAS0SAEC</t>
  </si>
  <si>
    <t>DZAMFDA796</t>
  </si>
  <si>
    <t>Dzama 6 Years 45° 0.7L NO GBX</t>
  </si>
  <si>
    <t>DZAM9BA8D7</t>
  </si>
  <si>
    <t>Dzama Cuvee Blanche Prestige 40° 0.7L NO GBX</t>
  </si>
  <si>
    <t>DZAM7AB25D</t>
  </si>
  <si>
    <t>Dzama Cuvée Noire 40° 0.7L NO GBX</t>
  </si>
  <si>
    <t>DZAM4DE87F</t>
  </si>
  <si>
    <t>Dzama Cuvée Noire Prestige 40° 0.7L NO GBX</t>
  </si>
  <si>
    <t>Eagle Rare Single Barrel Bourbon 10 Years 45° 0.7L NO GBX</t>
  </si>
  <si>
    <t>EDDUUMDZH3</t>
  </si>
  <si>
    <t>Eddu Brocéliande 43° 0.7L GBX</t>
  </si>
  <si>
    <t>EDDUCEBB33</t>
  </si>
  <si>
    <t>Eddu Grey Rock Brocéliande 40° 0.7L GBX</t>
  </si>
  <si>
    <t>EDRA8AAFBD</t>
  </si>
  <si>
    <t>Edradour 10 Years 40° 0.7L GBX</t>
  </si>
  <si>
    <t>EDRADO624L</t>
  </si>
  <si>
    <t>Edradour 12 Years Caledonia 46° 0.7L GBX</t>
  </si>
  <si>
    <t>EIKO9A954D</t>
  </si>
  <si>
    <t>Eiko Japanese Vodka 40° 0.7L GBX</t>
  </si>
  <si>
    <t>ELGOF8C9FE</t>
  </si>
  <si>
    <t>El Gobernador Pisco 40° 0.7L NO GBX</t>
  </si>
  <si>
    <t>ELRO212A08</t>
  </si>
  <si>
    <t>El Ron Prohibido Silver 40° 0.7L NO GBX</t>
  </si>
  <si>
    <t>ELGGCF544E</t>
  </si>
  <si>
    <t>ELG Gin N°1 47.2° 0.5L NO GBX</t>
  </si>
  <si>
    <t>ENGL0041A1</t>
  </si>
  <si>
    <t>English Harbour 10 Years 40° 0.7L GBX</t>
  </si>
  <si>
    <t>ENGL648BA2</t>
  </si>
  <si>
    <t>English Harbour 5 Years 40° 0.7L NO GBX</t>
  </si>
  <si>
    <t>ESCL0N3DYB</t>
  </si>
  <si>
    <t>Esclavo Gran Reserva Overproof 57.5° 0.5L NO GBX</t>
  </si>
  <si>
    <t>ESPE467530</t>
  </si>
  <si>
    <t>Espero Coconut &amp; Rum 40° 0.7L GBX</t>
  </si>
  <si>
    <t>ESPO38AC48</t>
  </si>
  <si>
    <t>Espolon Blanco 40° 0.7L NO GBX</t>
  </si>
  <si>
    <t>ETSUB4D7C8</t>
  </si>
  <si>
    <t>Etsu Japanese Gin 43° 0.7L NO GBX</t>
  </si>
  <si>
    <t>979</t>
  </si>
  <si>
    <t>Famous Grouse 40° 0.7L NO GBX</t>
  </si>
  <si>
    <t>978</t>
  </si>
  <si>
    <t>Famous Grouse 40° 4.5L GBX</t>
  </si>
  <si>
    <t>FAMO618B10</t>
  </si>
  <si>
    <t>Famous Grouse Ruby Cask 40° 1L NO GBX</t>
  </si>
  <si>
    <t>FERCVMGQKJ</t>
  </si>
  <si>
    <t>Fercullen 10 Years 40° 0.7L GBX</t>
  </si>
  <si>
    <t>FERDC8184D</t>
  </si>
  <si>
    <t>Ferdinand's Saar Dry Gin 44° 0.5L NO GBX</t>
  </si>
  <si>
    <t>FERN2AA8C7</t>
  </si>
  <si>
    <t>Fernet Branca 35° 0.7L NO GBX</t>
  </si>
  <si>
    <t>FETTD2F9FA</t>
  </si>
  <si>
    <t>Fettercairn 12 Years 40° 0.7L GBX</t>
  </si>
  <si>
    <t>FETTTPI821</t>
  </si>
  <si>
    <t>Fettercairn 28 Years 42° 0.7L GBX</t>
  </si>
  <si>
    <t>FILLKE4XXG</t>
  </si>
  <si>
    <t>Filliers Lemon Vodka 40° 0.5L NO GBX</t>
  </si>
  <si>
    <t>4142</t>
  </si>
  <si>
    <t>Filliers Vieux Genièvre de grain 5 Years Eco 38° 0.7L NO GBX</t>
  </si>
  <si>
    <t>FINL544389</t>
  </si>
  <si>
    <t>Finlaggan Cask Strength 58° 0.7L GBX</t>
  </si>
  <si>
    <t>FINL50F78B</t>
  </si>
  <si>
    <t>Finlaggan Sherry Finish 46° 0.7L GBX</t>
  </si>
  <si>
    <t>FINL1452D9</t>
  </si>
  <si>
    <t>Finlandia 40° 1L NO GBX</t>
  </si>
  <si>
    <t>FIOR29ECF0</t>
  </si>
  <si>
    <t>Fiorente Elderflower Liqueur 20° 0.7L NO GBX</t>
  </si>
  <si>
    <t>FIRED3B74B</t>
  </si>
  <si>
    <t>Fireball 33° 0.05L NO GBX</t>
  </si>
  <si>
    <t>FIRE57D402</t>
  </si>
  <si>
    <t>Firestarter 40° 0.7L NO GBX</t>
  </si>
  <si>
    <t>FISK9C67BD</t>
  </si>
  <si>
    <t>Fisk The Classic 30° 1L NO GBX</t>
  </si>
  <si>
    <t>FLEM6IBXS1</t>
  </si>
  <si>
    <t>Flemish Gin 23 Book of Distillation Giftbox + Glass 46° 0.7L GBX</t>
  </si>
  <si>
    <t>FLORDE727I</t>
  </si>
  <si>
    <t>Flor de Cana Centenario 18 Years 40° 0.7L GBX</t>
  </si>
  <si>
    <t>FLOR74602B</t>
  </si>
  <si>
    <t>Flor de Cana Centenario 18 Years Legacy Edition 40° 1L GBX</t>
  </si>
  <si>
    <t>Flor de Cana Eco 40° 0.7L GBX</t>
  </si>
  <si>
    <t>FONSU7B7RM</t>
  </si>
  <si>
    <t>Fonseca 10 Years Port 20° 0.75L NO GBX</t>
  </si>
  <si>
    <t>876</t>
  </si>
  <si>
    <t>Four Roses 40° 0.7L NO GBX</t>
  </si>
  <si>
    <t>FOUR7O4LQ9</t>
  </si>
  <si>
    <t>Four Roses Small Batch Bourbon + 2 Glasses 45° 0.7L GBX</t>
  </si>
  <si>
    <t>FRAPD0CWUB</t>
  </si>
  <si>
    <t>Frapin Château Fontpinot XO + GBX 41° 0.35L GBX</t>
  </si>
  <si>
    <t>FRAP6BFBF9</t>
  </si>
  <si>
    <t>Frapin Château Fontpinot XO 41° 0.7L GBX</t>
  </si>
  <si>
    <t>FRAP8OF1IG</t>
  </si>
  <si>
    <t>Frapin Cigar Blend XO 40° 0.7L GBX</t>
  </si>
  <si>
    <t>FRAPE91EE4</t>
  </si>
  <si>
    <t>Frapin EXTRA 40° 0.7L GBX</t>
  </si>
  <si>
    <t>FRAP19B4D7</t>
  </si>
  <si>
    <t>Frapin VSOP 40° 0.7L GBX</t>
  </si>
  <si>
    <t>FREIEF5D3B</t>
  </si>
  <si>
    <t>Freixenet Carta Nevada Semi Seco 11.5° 0.2L NO GBX</t>
  </si>
  <si>
    <t>3358</t>
  </si>
  <si>
    <t>Freixenet Cordon Negro 11.5° 0.75L NO GBX</t>
  </si>
  <si>
    <t>GALL55E8BF</t>
  </si>
  <si>
    <t>Galliano Vanilla 30° 0.5L NO GBX</t>
  </si>
  <si>
    <t>GAMM16E897</t>
  </si>
  <si>
    <t>Gammeldansk 38° 0.7L NO GBX</t>
  </si>
  <si>
    <t>3210</t>
  </si>
  <si>
    <t>Gancia 14.5° 0.75L NO GBX</t>
  </si>
  <si>
    <t>GANC8E609F</t>
  </si>
  <si>
    <t>Gancia Asti D.O.C.G 7.5° 0.75L NO GBX</t>
  </si>
  <si>
    <t>Gancia Prosecco D.O.C Rosé 11° 0.75L NO GBX</t>
  </si>
  <si>
    <t>GAUT8JXTLM</t>
  </si>
  <si>
    <t>Gautier Cognac VSOP 40° 0.7L NO GBX</t>
  </si>
  <si>
    <t>GENEQ85RWE</t>
  </si>
  <si>
    <t>Generous Gin Organic 44° 0.7L GBX</t>
  </si>
  <si>
    <t>GIBS1F29FA</t>
  </si>
  <si>
    <t>Gibson's Gin 37.5° 0.7L NO GBX</t>
  </si>
  <si>
    <t>GILL5JY1JL</t>
  </si>
  <si>
    <t>Gilliam's Gin 41° 0.5L NO GBX</t>
  </si>
  <si>
    <t>GIMMANPLRS</t>
  </si>
  <si>
    <t>Gimmius Gin 41° 0.7L NO GBX</t>
  </si>
  <si>
    <t>GIND514134</t>
  </si>
  <si>
    <t>Gin de Binche 40° 0.7L NO GBX</t>
  </si>
  <si>
    <t>GINDUOZYN3</t>
  </si>
  <si>
    <t>Gin des Géants 40° 0.5L NO GBX</t>
  </si>
  <si>
    <t>GINS3CF99F</t>
  </si>
  <si>
    <t>Gin Sul 43° 0.5L NO GBX</t>
  </si>
  <si>
    <t>GINT43CEA8</t>
  </si>
  <si>
    <t>Gin-Tropez 40° 0.5L NO GBX</t>
  </si>
  <si>
    <t>GIRV594008</t>
  </si>
  <si>
    <t>Girvan Proof Strength 57.1° 0.7L GBX</t>
  </si>
  <si>
    <t>GLAYVA351G</t>
  </si>
  <si>
    <t>Glayva 35° 0.7L NO GBX</t>
  </si>
  <si>
    <t>GLEN6AA51A</t>
  </si>
  <si>
    <t>Glen Moray 15 Years 40° 0.7L GBX</t>
  </si>
  <si>
    <t>GLEN524547</t>
  </si>
  <si>
    <t>Glen Moray Classic Chardonnay Cask Finish + 2 Glasses 40° 0.7L GBX</t>
  </si>
  <si>
    <t>GLEN6NB9TX</t>
  </si>
  <si>
    <t>Glen Moray Classic Elgin + 2 Glasses 40° 0.7L GBX</t>
  </si>
  <si>
    <t>GLEN407ZSF</t>
  </si>
  <si>
    <t>Glen Scotia 10 Years Unpeated 40° 0.7L GBX</t>
  </si>
  <si>
    <t>GLEN4E26BF</t>
  </si>
  <si>
    <t>Glen Scotia 15 Years 46° 0.7L GBX</t>
  </si>
  <si>
    <t>GLENMSRYK5</t>
  </si>
  <si>
    <t>Glen Scotia Edition 2022 56.2° 0.7L GBX</t>
  </si>
  <si>
    <t>GLEN53D053</t>
  </si>
  <si>
    <t>Glenallachie 12 Years 46° 0.7L GBX</t>
  </si>
  <si>
    <t>GLEN1NJL76</t>
  </si>
  <si>
    <t>Glenallachie 8 Years Rye Finish 46° 0.7L GBX</t>
  </si>
  <si>
    <t>GLENCA814I</t>
  </si>
  <si>
    <t>Glencadam 15 Years 46° 0.7L GBX</t>
  </si>
  <si>
    <t>GLENDEF505</t>
  </si>
  <si>
    <t>Glendalough Burgundy Cask 42° 0.7L NO GBX</t>
  </si>
  <si>
    <t>GLEND4F5DA</t>
  </si>
  <si>
    <t>Glendalough Wild Botanical Irish Gin 41° 0.7L NO GBX</t>
  </si>
  <si>
    <t>4176</t>
  </si>
  <si>
    <t>Glendronach 12 Years 43° 0.7L GBX</t>
  </si>
  <si>
    <t>GLEN7195B5</t>
  </si>
  <si>
    <t>Glenfarclas 10 Years 40° 0.2L NO GBX</t>
  </si>
  <si>
    <t>GLENTW7I5W</t>
  </si>
  <si>
    <t>Glenfarclas 2011 Oloroso Sherry Casks (Bottled 2020) Wooden Box 46° 0.7L GBX</t>
  </si>
  <si>
    <t>GLENG4UTWA</t>
  </si>
  <si>
    <t>Glenfarclas Heritage 60° 0.7L NO GBX</t>
  </si>
  <si>
    <t>896</t>
  </si>
  <si>
    <t>Glenfiddich 12 Years Special Reserve 40° 0.7L GBX</t>
  </si>
  <si>
    <t>GLENDBXLZ1</t>
  </si>
  <si>
    <t>Glenfiddich 14 Years Bourbon Barrel 43° 0.7L GBX</t>
  </si>
  <si>
    <t>GLENE3HBVS</t>
  </si>
  <si>
    <t>Glenfiddich 18 Years Small Batch Reserve + Flask 40° 0.7L GBX</t>
  </si>
  <si>
    <t>GLENGL235C</t>
  </si>
  <si>
    <t>Glenglassaugh Revival 46° 0.7L GBX</t>
  </si>
  <si>
    <t>GLEN7E566F</t>
  </si>
  <si>
    <t>Glengoyne 18 Years 43° 0.7L GBX</t>
  </si>
  <si>
    <t>GLENEGUBL3</t>
  </si>
  <si>
    <t>Glenlivet 12 Years Double Oaked 40° 0.7L GBX</t>
  </si>
  <si>
    <t>GLENA24DA2</t>
  </si>
  <si>
    <t>Glenlivet 18 Years 40° 0.7L GBX</t>
  </si>
  <si>
    <t>GLENRR4B6U</t>
  </si>
  <si>
    <t>Glenlivet 21 Years 43° 0.7L GBX</t>
  </si>
  <si>
    <t>GLENF1442C</t>
  </si>
  <si>
    <t>Glenlivet Distiller's Reserve Triple Cask Matured 40° 1L GBX</t>
  </si>
  <si>
    <t>GLEN642AE9</t>
  </si>
  <si>
    <t>Glenlivet Founder's Reserve 40° 0.7L GBX</t>
  </si>
  <si>
    <t>GLEND4116B</t>
  </si>
  <si>
    <t>Glenlivet Triple Cask White Oak Reserve 40° 1L GBX</t>
  </si>
  <si>
    <t>Glenmorangie 10 Years + GBX 40° 0.7L GBX</t>
  </si>
  <si>
    <t>GLENE670EB</t>
  </si>
  <si>
    <t>Glenmorangie 19 Years 43° 0.7L GBX</t>
  </si>
  <si>
    <t>THEG7454B4</t>
  </si>
  <si>
    <t>Glenrothes 10 Years 40° 0.7L GBX</t>
  </si>
  <si>
    <t>GOALJKI2IL</t>
  </si>
  <si>
    <t>Goa London Dry  Gin 47° 1L NO GBX</t>
  </si>
  <si>
    <t>GONZAL715Z</t>
  </si>
  <si>
    <t>Gonzalez Noe Pedro Ximenez 30 Years 15.5° 0.75L GBX</t>
  </si>
  <si>
    <t>GORD6F6C6B</t>
  </si>
  <si>
    <t>Gordon's  5 cl 37.5° 0.05L NO GBX</t>
  </si>
  <si>
    <t>GORD3DA9C4</t>
  </si>
  <si>
    <t>Gordon's Pink  Gin 37.5° 0.7L NO GBX</t>
  </si>
  <si>
    <t>GOSL41A38B</t>
  </si>
  <si>
    <t>Gosling's Black Seal Dark Bermuda Rum 40° 0.7L NO GBX</t>
  </si>
  <si>
    <t>GRAHGSSXWG</t>
  </si>
  <si>
    <t>Graham's Late Bottle Vintage 2017 20° 1L NO GBX</t>
  </si>
  <si>
    <t>GRANV5JMQ0</t>
  </si>
  <si>
    <t>Gran Chaco Argentina 44° 0.7L NO GBX</t>
  </si>
  <si>
    <t>GRANB0WHCT</t>
  </si>
  <si>
    <t>Gran Chaco Brasil 43° 0.7L NO GBX</t>
  </si>
  <si>
    <t>GRAN944C9D</t>
  </si>
  <si>
    <t>Grand Marnier Cuvée du Centenaire 40° 0.7L GBX</t>
  </si>
  <si>
    <t>GRAN1NFYYK</t>
  </si>
  <si>
    <t>Grand Marnier Louis Alexandre 40° 0.7L NO GBX</t>
  </si>
  <si>
    <t>GRAN38BE89</t>
  </si>
  <si>
    <t>Grande Absente Absinthe + Spoon + GBX 69° 0.7L GBX</t>
  </si>
  <si>
    <t>GRAN8781CA</t>
  </si>
  <si>
    <t>Grande Absente Absinthe 69° 0.1L NO GBX</t>
  </si>
  <si>
    <t>GRAN8553A9</t>
  </si>
  <si>
    <t>Grande Absente Absinthe 69° 0.7L NO GBX</t>
  </si>
  <si>
    <t>GRANHPQCH8</t>
  </si>
  <si>
    <t>GRAN90EC7E</t>
  </si>
  <si>
    <t>Grant's Triple Wood 40° 1L NO GBX</t>
  </si>
  <si>
    <t>3237</t>
  </si>
  <si>
    <t>Grey Goose Original 40° 0.7L NO GBX</t>
  </si>
  <si>
    <t>GREYAE743E</t>
  </si>
  <si>
    <t>Grey Goose Original 40° 3L NO GBX</t>
  </si>
  <si>
    <t>GUNR2A5DEA</t>
  </si>
  <si>
    <t>Gunroom London Dry Gin 43° 0.5L NO GBX</t>
  </si>
  <si>
    <t>HANKA402FF</t>
  </si>
  <si>
    <t>Hankey Bannister 40° 0.7L GBX</t>
  </si>
  <si>
    <t>HAPP416DBA</t>
  </si>
  <si>
    <t>Happy Gin 40° 0.7L NO GBX</t>
  </si>
  <si>
    <t>HAST7D4BD8</t>
  </si>
  <si>
    <t>Hastings 1066 Distilled London Gin 40° 0.7L NO GBX</t>
  </si>
  <si>
    <t>HASW4DD2A1</t>
  </si>
  <si>
    <t>Haswell London Dry Gin 47° 0.7L NO GBX</t>
  </si>
  <si>
    <t>HAVANA829K</t>
  </si>
  <si>
    <t>Havana Club Seleccion de Maestros 45° 0.7L GBX</t>
  </si>
  <si>
    <t>HAVN0056A4</t>
  </si>
  <si>
    <t>Havn Copenhagen Gin 40° 0.7L NO GBX</t>
  </si>
  <si>
    <t>HAYM68685E</t>
  </si>
  <si>
    <t>Hayman's London Dry Gin 41.2° 0.7L NO GBX</t>
  </si>
  <si>
    <t>HAYM4BCC80</t>
  </si>
  <si>
    <t>Hayman's Old Tom Gin 41.4° 0.7L NO GBX</t>
  </si>
  <si>
    <t>HAYMA99EEC</t>
  </si>
  <si>
    <t>Hayman's Royal Dock Gin 57° 0.7L NO GBX</t>
  </si>
  <si>
    <t>HAYMAN742A</t>
  </si>
  <si>
    <t>Hayman's Sloe Gin 26° 0.7L NO GBX</t>
  </si>
  <si>
    <t>HAYMSTN4TI</t>
  </si>
  <si>
    <t>Hayman's Spiced Sloe Gin 26.4° 0.7L NO GBX</t>
  </si>
  <si>
    <t>HEARN6OQVN</t>
  </si>
  <si>
    <t>Heart of Flemish Gin 23 49.3° 0.7L NO GBX</t>
  </si>
  <si>
    <t>HEAV466EBB</t>
  </si>
  <si>
    <t>Heaven's Door Tennesse Straight Bourbon 42° 0.7L NO GBX</t>
  </si>
  <si>
    <t>HEAV332470</t>
  </si>
  <si>
    <t>Heaven's Door Tennesse Straight Rye Whiskey 43° 0.7L NO GBX</t>
  </si>
  <si>
    <t>HEEJD13B46</t>
  </si>
  <si>
    <t>Hee Joy Origins 40° 0.7L GBX</t>
  </si>
  <si>
    <t>HENDE69810</t>
  </si>
  <si>
    <t>Hendrick's Gin *** 41.4° 0.7L NO GBX</t>
  </si>
  <si>
    <t>5014</t>
  </si>
  <si>
    <t>Hendrick's Gin 41.4° 0.7L NO GBX</t>
  </si>
  <si>
    <t>HEND4626A9</t>
  </si>
  <si>
    <t>Hendrick's Gin 41.4° 1.75L NO GBX</t>
  </si>
  <si>
    <t>HENRE9D44B</t>
  </si>
  <si>
    <t>Henri Bardouin Pastis + 2 Glasses 45° 0.7L GBX</t>
  </si>
  <si>
    <t>PAST26972C</t>
  </si>
  <si>
    <t>Henri Bardouin Pastis 45° 0.7L GBX</t>
  </si>
  <si>
    <t>HENT46F0E5</t>
  </si>
  <si>
    <t>Hentho Classic Gin + 2 Glasses 44° 0.5L NO GBX</t>
  </si>
  <si>
    <t>HERRE983A9</t>
  </si>
  <si>
    <t>Herradura Anejo 40° 0.7L GBX</t>
  </si>
  <si>
    <t>HERTQEPFQL</t>
  </si>
  <si>
    <t>Hertekamp 35° 0.2L NO GBX</t>
  </si>
  <si>
    <t>HINCA100C4</t>
  </si>
  <si>
    <t>Hinch 10 Years Sherry Finish 43° 0.7L GBX</t>
  </si>
  <si>
    <t>SAIN83378C</t>
  </si>
  <si>
    <t>HSE Habitation Saint Etienne Blanc 50° 0.7L NO GBX</t>
  </si>
  <si>
    <t>SAIN0B977E</t>
  </si>
  <si>
    <t>HSE Habitation Saint Etienne Blanc 50° 1L NO GBX</t>
  </si>
  <si>
    <t>SAINB3CE79</t>
  </si>
  <si>
    <t>HSE Habitation Saint Etienne Blanc 55° 1L NO GBX</t>
  </si>
  <si>
    <t>SAINE14773</t>
  </si>
  <si>
    <t>HSE Habitation Saint Etienne VSOP 45° 0.7L GBX</t>
  </si>
  <si>
    <t>ILGI18EE24</t>
  </si>
  <si>
    <t>Il Gin Del Professore Monsieur 43.7° 0.7L NO GBX</t>
  </si>
  <si>
    <t>IRIS79MLUR</t>
  </si>
  <si>
    <t>Irishman Founder's Reserve Caribbean Cask Finish 46° 0.7L GBX</t>
  </si>
  <si>
    <t>IRISOLNV74</t>
  </si>
  <si>
    <t>Irishman Marsala Cask 46° 0.7L GBX</t>
  </si>
  <si>
    <t>IRIS4FB8A4</t>
  </si>
  <si>
    <t>Irishman Single Malt 40° 0.7L GBX</t>
  </si>
  <si>
    <t>IRISQJHHFB</t>
  </si>
  <si>
    <t>Irishman Trilogy Pack 3 x 5 cl 42° 0.15L GBX</t>
  </si>
  <si>
    <t>ISAUZJN1V7</t>
  </si>
  <si>
    <t>Isautier 10 Years 40° 0.7L GBX</t>
  </si>
  <si>
    <t>ISAUDKNSAW</t>
  </si>
  <si>
    <t>Isautier Vieux 5 Years 40° 0.7L GBX</t>
  </si>
  <si>
    <t>ISLA6EA4DC</t>
  </si>
  <si>
    <t>Islay Mist 17 Years 40° 0.7L GBX</t>
  </si>
  <si>
    <t>ISLAJQ5OQ3</t>
  </si>
  <si>
    <t>Islay Mist the Original Peated Blend 40° 0.7L NO GBX</t>
  </si>
  <si>
    <t>ISLE717987</t>
  </si>
  <si>
    <t>Isle of Harris Gin 45° 0.7L NO GBX</t>
  </si>
  <si>
    <t>ISLEEE478A</t>
  </si>
  <si>
    <t>Isle Of Jura 13 Years 212 Two-one-Two 47.5° 0.7L GBX</t>
  </si>
  <si>
    <t>ISLE7JQ5KS</t>
  </si>
  <si>
    <t>Isle of Raasay Gin 46° 0.7L GBX</t>
  </si>
  <si>
    <t>ISOL98E7B9</t>
  </si>
  <si>
    <t>Isolabella Limoncello + 2 Glasses 30° 0.7L GBX</t>
  </si>
  <si>
    <t>ISOLA0B52B</t>
  </si>
  <si>
    <t>Isolabella Limoncello 30° 0.7L NO GBX</t>
  </si>
  <si>
    <t>ISOL6A5486</t>
  </si>
  <si>
    <t>Isolabella Mandarinetto 30° 0.7L NO GBX</t>
  </si>
  <si>
    <t>ITAL9BF074</t>
  </si>
  <si>
    <t>Italicus Rosolio di Bergamotto 20° 0.7L NO GBX</t>
  </si>
  <si>
    <t>439</t>
  </si>
  <si>
    <t>Izarra Green 40° 0.7L NO GBX</t>
  </si>
  <si>
    <t>JBRA14FC1D</t>
  </si>
  <si>
    <t>J&amp;B Rare 20 cl 40° 0.2L NO GBX</t>
  </si>
  <si>
    <t>JMRHBSPQM1</t>
  </si>
  <si>
    <t>J.M Rhum Très Vieux Millésime 2011 41.87° 0.7L GBX</t>
  </si>
  <si>
    <t>928</t>
  </si>
  <si>
    <t>Jack Daniel's Old N°7 40° 0.7L NO GBX</t>
  </si>
  <si>
    <t>927</t>
  </si>
  <si>
    <t>Jack Daniel's Old N°7 40° 1L NO GBX</t>
  </si>
  <si>
    <t>JACKA34D0F</t>
  </si>
  <si>
    <t>Jack Daniel's Single Barrel + Glass 45° 0.7L GBX</t>
  </si>
  <si>
    <t>JGER1EA969</t>
  </si>
  <si>
    <t>Jägermeister 35° 0.1L NO GBX</t>
  </si>
  <si>
    <t>JGER445A6B</t>
  </si>
  <si>
    <t>Jägermeister 35° 0.2L NO GBX</t>
  </si>
  <si>
    <t>JAGE8BEE53</t>
  </si>
  <si>
    <t>Jägermeister Party Box 35° 1.75L GBX</t>
  </si>
  <si>
    <t>JAIS862BDF</t>
  </si>
  <si>
    <t>Jaisalmer Indian Craft Gin 43° 0.7L NO GBX</t>
  </si>
  <si>
    <t>JAMEI2XZIE</t>
  </si>
  <si>
    <t>Jameson 18 Years Triple Distilled 46° 0.7L GBX</t>
  </si>
  <si>
    <t>JAMELT2NNK</t>
  </si>
  <si>
    <t>Jameson Black Barrel + 2 Glasses 40° 0.7L GBX</t>
  </si>
  <si>
    <t>JAME5BSZ27</t>
  </si>
  <si>
    <t>Jameson Single Pot Still 46° 0.7L NO GBX</t>
  </si>
  <si>
    <t>JAME4B55B9</t>
  </si>
  <si>
    <t>Jameson Triple Triple 40° 1L NO GBX</t>
  </si>
  <si>
    <t>JANN7THKLZ</t>
  </si>
  <si>
    <t>Janneau VS Grand Tradition 40° 0.7L NO GBX</t>
  </si>
  <si>
    <t>JIMBCCNJ5M</t>
  </si>
  <si>
    <t>Jim Beam (PET) 40° 0.05L NO GBX</t>
  </si>
  <si>
    <t>JIMBC0F067</t>
  </si>
  <si>
    <t>Jim Beam + 2 Glazen 40° 0.7L GBX</t>
  </si>
  <si>
    <t>JODHD020D4</t>
  </si>
  <si>
    <t>Jodhpur 43° 0.7L NO GBX</t>
  </si>
  <si>
    <t>JODH914753</t>
  </si>
  <si>
    <t>Jodhpur Spicey 43° 0.7L NO GBX</t>
  </si>
  <si>
    <t>3353</t>
  </si>
  <si>
    <t>Johnnie Walker Black Label  (PET) 40° 0.05L NO GBX</t>
  </si>
  <si>
    <t>JOHN678147</t>
  </si>
  <si>
    <t>Johnnie Walker Black Label 40° 0.2L NO GBX</t>
  </si>
  <si>
    <t>JOHN925A06</t>
  </si>
  <si>
    <t>Johnnie Walker Black Label 40° 0.35L NO GBX</t>
  </si>
  <si>
    <t>JOHNFEJAK3</t>
  </si>
  <si>
    <t>Johnnie Walker Blue Label 40° 0.2L GBX</t>
  </si>
  <si>
    <t>CUERVO956E</t>
  </si>
  <si>
    <t>José Cuervo Platino 40° 0.7L GBX</t>
  </si>
  <si>
    <t>KABUXPDUHQ</t>
  </si>
  <si>
    <t>Kabumm Gin 40° 0.7L NO GBX</t>
  </si>
  <si>
    <t>KAHT5243F5</t>
  </si>
  <si>
    <t>Kah Tequila Añejo 40° 0.7L NO GBX</t>
  </si>
  <si>
    <t>KAHTLO2KI3</t>
  </si>
  <si>
    <t>Kah Tequila Blanco (New Bottle) 40° 0.7L NO GBX</t>
  </si>
  <si>
    <t>KAHTH10WVK</t>
  </si>
  <si>
    <t>Kah Tequila Reposado (New Bottle) 40° 0.7L NO GBX</t>
  </si>
  <si>
    <t>KANE7IMZU3</t>
  </si>
  <si>
    <t>Kanekou Okinawa 43° 0.7L GBX</t>
  </si>
  <si>
    <t>KARU593V6X</t>
  </si>
  <si>
    <t>Karukera Blanc Agricole 40° 0.7L NO GBX</t>
  </si>
  <si>
    <t>KAVA791B9C</t>
  </si>
  <si>
    <t>Kavalan Single Malt 40° 0.7L GBX</t>
  </si>
  <si>
    <t>KILC95U4RC</t>
  </si>
  <si>
    <t>Kilchoman Loch Gruinart 46° 0.7L GBX</t>
  </si>
  <si>
    <t>KIRKZI1YB5</t>
  </si>
  <si>
    <t>Kirk &amp; Sweeney XO Santiago de Caballeros 65.5° 0.7L GBX</t>
  </si>
  <si>
    <t>3354</t>
  </si>
  <si>
    <t>Knockando 12 Years + GBX 43° 0.7L GBX</t>
  </si>
  <si>
    <t>KNOCEN5WY3</t>
  </si>
  <si>
    <t>Knockando 18 Years Slow Matured + 2 glasses 43° 0.7L GBX</t>
  </si>
  <si>
    <t>KOMAA90E93</t>
  </si>
  <si>
    <t>Komasa Komikan Gin 40° 0.5L GBX</t>
  </si>
  <si>
    <t>KOPK429317</t>
  </si>
  <si>
    <t>Kopke Ruby 20° 0.75L NO GBX</t>
  </si>
  <si>
    <t>KOPKEB5A95</t>
  </si>
  <si>
    <t>Kopke Tawny 20° 0.75L NO GBX</t>
  </si>
  <si>
    <t>KOSKC4B93A</t>
  </si>
  <si>
    <t>Koskenkorva Vodka 37.5° 0.7L NO GBX</t>
  </si>
  <si>
    <t>KRAKGINU1U</t>
  </si>
  <si>
    <t>Kraken Black Spiced Candle box 40° 1L GBX</t>
  </si>
  <si>
    <t>KRAKCO5JTF</t>
  </si>
  <si>
    <t>Kraken Black Spiced Rum 40° 0.05L NO GBX</t>
  </si>
  <si>
    <t>KRAKEN728Y</t>
  </si>
  <si>
    <t>Kraken Black Spiced Rum 40° 0.7L NO GBX</t>
  </si>
  <si>
    <t>KRAK42ABE0</t>
  </si>
  <si>
    <t>Kraken Black Spiced Rum 40° 1L NO GBX</t>
  </si>
  <si>
    <t>KUMQFFE9A1</t>
  </si>
  <si>
    <t>Kumquat 35° 0.7L NO GBX</t>
  </si>
  <si>
    <t>KYRK747441</t>
  </si>
  <si>
    <t>Kyrö Koskue Gin 42.6° 0.5L NO GBX</t>
  </si>
  <si>
    <t>LACOF27338</t>
  </si>
  <si>
    <t>La Cofradia Añejo Single Barrel 38° 0.7L NO GBX</t>
  </si>
  <si>
    <t>LACO892D72</t>
  </si>
  <si>
    <t>La Cofradia Cactus Cerámica Reposado 38° 0.7L NO GBX</t>
  </si>
  <si>
    <t>LACO7FA3B5</t>
  </si>
  <si>
    <t>La Cofradia Catrina Vidrio Blanco 38° 0.7L NO GBX</t>
  </si>
  <si>
    <t>LACOF71C0B</t>
  </si>
  <si>
    <t>La Cofradia Catrina Vidrio Reposado 38° 0.7L NO GBX</t>
  </si>
  <si>
    <t>LACOD31928</t>
  </si>
  <si>
    <t>La Cofradia Cerámica Elemental Silver 38° 0.7L NO GBX</t>
  </si>
  <si>
    <t>LACOA0ACE4</t>
  </si>
  <si>
    <t>La Cofradia Cerámica Gema Silver 38° 0.7L NO GBX</t>
  </si>
  <si>
    <t>LACOE44A72</t>
  </si>
  <si>
    <t>La Cofradia Talavera Cerámica Reposado 38° 0.7L NO GBX</t>
  </si>
  <si>
    <t>LAHEB65A7B</t>
  </si>
  <si>
    <t>La Hechicera Colombian Rum 40° 0.7L NO GBX</t>
  </si>
  <si>
    <t>LAMA8C5813</t>
  </si>
  <si>
    <t>La Mauny Rhum Ambre Agricole 40° 0.7L NO GBX</t>
  </si>
  <si>
    <t>692</t>
  </si>
  <si>
    <t>La Mauny Rhum Blanc Agricole 40° 0.7L NO GBX</t>
  </si>
  <si>
    <t>LAMAF44364</t>
  </si>
  <si>
    <t>La Mauny Spiced 40° 0.7L NO GBX</t>
  </si>
  <si>
    <t>LAMAB4BXAA</t>
  </si>
  <si>
    <t>La Mauny Spicy 32° 0.7L NO GBX</t>
  </si>
  <si>
    <t>LAPE2C51B7</t>
  </si>
  <si>
    <t>La Petite Merveille Gin 40° 0.5L NO GBX</t>
  </si>
  <si>
    <t>LAQUB04C11</t>
  </si>
  <si>
    <t>La Quintinye Royal Extra Dry 17° 0.75L NO GBX</t>
  </si>
  <si>
    <t>LADYF1I9A1</t>
  </si>
  <si>
    <t>Lady of Barbes Gin 45° 0.5L NO GBX</t>
  </si>
  <si>
    <t>LALL2MXQB1</t>
  </si>
  <si>
    <t>Lallier Cuvée R.018 + GBX 12.5° 0.75L GBX</t>
  </si>
  <si>
    <t>LAMB9LIEC9</t>
  </si>
  <si>
    <t>Lambertus 10 Years Founders Reserve 43° 0.7L GBX</t>
  </si>
  <si>
    <t>LAMB5EA95J</t>
  </si>
  <si>
    <t>Lambertus Single Malt (New Bottle) 46° 0.7L NO GBX</t>
  </si>
  <si>
    <t>3855</t>
  </si>
  <si>
    <t>Laphroaig 10 Years 40° 0.7L GBX</t>
  </si>
  <si>
    <t>LAPHUYCRKA</t>
  </si>
  <si>
    <t>Laphroaig 10 Years Sherry Oak Finish 48° 0.7L GBX</t>
  </si>
  <si>
    <t>4005</t>
  </si>
  <si>
    <t>Laphroaig Quarter Cask 48° 0.7L GBX</t>
  </si>
  <si>
    <t>LARSD223D5</t>
  </si>
  <si>
    <t>Larsen XO 40° 1L GBX</t>
  </si>
  <si>
    <t>LAZYKFCMWJ</t>
  </si>
  <si>
    <t>Lazy Dodo XO Chronicles 40° 0.7L GBX</t>
  </si>
  <si>
    <t>LERH53MXRH</t>
  </si>
  <si>
    <t>Le Rhum De Namur 40° 0.5L NO GBX</t>
  </si>
  <si>
    <t>LEDAEFDFBB</t>
  </si>
  <si>
    <t>Ledaig 18 Years 46.3° 0.7L GBX</t>
  </si>
  <si>
    <t>LEGEADF1FF</t>
  </si>
  <si>
    <t>Legendario Anejo Blanco 40° 0.7L NO GBX</t>
  </si>
  <si>
    <t>LEPAD5432C</t>
  </si>
  <si>
    <t>Lepanto OV 36° 0.7L GBX</t>
  </si>
  <si>
    <t>LHRIY26TQF</t>
  </si>
  <si>
    <t>L'Héritier Guyot Creme de Cassis 15° 0.7L NO GBX</t>
  </si>
  <si>
    <t>LICOE9583B</t>
  </si>
  <si>
    <t>Licor 43 ( cs x 12 ) 31° 1L NO GBX</t>
  </si>
  <si>
    <t>LIGI082BX5</t>
  </si>
  <si>
    <t>LièGin "Standard de Liège" 43° 0.5L NO GBX</t>
  </si>
  <si>
    <t>LIGI461B4A</t>
  </si>
  <si>
    <t>LièGin Blood Orange 40° 0.5L NO GBX</t>
  </si>
  <si>
    <t>Longmorn 23 Years Double Cask 48° 0.7L GBX</t>
  </si>
  <si>
    <t>LONG239EE1</t>
  </si>
  <si>
    <t>Longueteau 62° 0.7L NO GBX</t>
  </si>
  <si>
    <t>LONGTC1G7K</t>
  </si>
  <si>
    <t>Longueteau Blanc 55° 0.7L NO GBX</t>
  </si>
  <si>
    <t>LONG7FW075</t>
  </si>
  <si>
    <t>Longueteau Cuvée Solidaire 50° 0.7L NO GBX</t>
  </si>
  <si>
    <t>LONGVY0O7N</t>
  </si>
  <si>
    <t>Longueteau Shrubb 30° 0.7L NO GBX</t>
  </si>
  <si>
    <t>LUCB978774</t>
  </si>
  <si>
    <t>Luc Belaire Rosé 12.5° 0.75L GBX</t>
  </si>
  <si>
    <t>LUISD77615</t>
  </si>
  <si>
    <t>Luis The Marinero Vermouth Rood 15° 0.75L NO GBX</t>
  </si>
  <si>
    <t>LUXAA59A40</t>
  </si>
  <si>
    <t>Luxardo Sambuca dei Cesari 38° 0.7L NO GBX</t>
  </si>
  <si>
    <t>MACALL824V</t>
  </si>
  <si>
    <t>Macallan 12 Years Sherry Oak Cask 40° 0.7L GBX</t>
  </si>
  <si>
    <t>MACALL824B</t>
  </si>
  <si>
    <t>Macallan 18 Years Sherry Oak 43° 0.7L GBX</t>
  </si>
  <si>
    <t>MACAA80X6H</t>
  </si>
  <si>
    <t>Macallan A Night On Earth In Scotland 40° 0.7L GBX</t>
  </si>
  <si>
    <t>MACA1E8MYD</t>
  </si>
  <si>
    <t>Macallan A Night On Earth in Scotland 43° 0.7L GBX</t>
  </si>
  <si>
    <t>MACK466C9D</t>
  </si>
  <si>
    <t>Mackmyra Expedition 46.1° 0.5L GBX</t>
  </si>
  <si>
    <t>MACK43142A</t>
  </si>
  <si>
    <t>Mackmyra Moment Fjällmark 42° 0.7L GBX</t>
  </si>
  <si>
    <t>69</t>
  </si>
  <si>
    <t>Madeira Marvilla 19° 0.75L NO GBX</t>
  </si>
  <si>
    <t>MAKUAXC694</t>
  </si>
  <si>
    <t>Makuru Australian Spiced Rum 40° 0.7L NO GBX</t>
  </si>
  <si>
    <t>MALEFBF9EF</t>
  </si>
  <si>
    <t>Malecon Rare Proof 17 Years Rum 51.2° 0.7L GBX</t>
  </si>
  <si>
    <t>MALFB71836</t>
  </si>
  <si>
    <t>Malfy Gin Rosa 41° 1L NO GBX</t>
  </si>
  <si>
    <t>MALI9401DF</t>
  </si>
  <si>
    <t>Malibu 21° 0.7L NO GBX</t>
  </si>
  <si>
    <t>3166</t>
  </si>
  <si>
    <t>Malteserkreuz 40° 1L NO GBX</t>
  </si>
  <si>
    <t>462</t>
  </si>
  <si>
    <t>Mandarine Napoléon 38° 1L NO GBX</t>
  </si>
  <si>
    <t>GINM59368E</t>
  </si>
  <si>
    <t>Mare Gin 42.7° 0.7L NO GBX</t>
  </si>
  <si>
    <t>MARSEF70DD</t>
  </si>
  <si>
    <t>Mars Komagatake Edition 2019 48° 0.7L GBX</t>
  </si>
  <si>
    <t>MARS134A7C</t>
  </si>
  <si>
    <t>Mars Komagatake Tsunuki Aging Edition 2019 56° 0.7L GBX</t>
  </si>
  <si>
    <t>MARTASM7KW</t>
  </si>
  <si>
    <t>Martell Blue Swift 40° 0.7L NO GBX</t>
  </si>
  <si>
    <t>MARTE84E5A</t>
  </si>
  <si>
    <t>Martell Red Barrel VSOP 40° 0.7L GBX</t>
  </si>
  <si>
    <t>MARTD5E224</t>
  </si>
  <si>
    <t>Martini Rosso (New Bottle) 15° 1.5L NO GBX</t>
  </si>
  <si>
    <t>MASSFBUYR7</t>
  </si>
  <si>
    <t>Massenez Poire Prisonniere IN Pear Shape Bottle 40° 0.7L GBX</t>
  </si>
  <si>
    <t>MASS1DRK8D</t>
  </si>
  <si>
    <t>Massenez Vieille Prune 40° 0.7L GBX</t>
  </si>
  <si>
    <t>4070</t>
  </si>
  <si>
    <t>Matusalem 10 Years 40° 0.7L NO GBX</t>
  </si>
  <si>
    <t>MERM93ESO2</t>
  </si>
  <si>
    <t>Mermaid Zest Gin 40° 0.7L NO GBX</t>
  </si>
  <si>
    <t>META7592CA</t>
  </si>
  <si>
    <t>Metaxa 12* (No GBX) 40° 0.7L NO GBX</t>
  </si>
  <si>
    <t>MEUKOW302J</t>
  </si>
  <si>
    <t>Meukow VS 40° 0.7L GBX</t>
  </si>
  <si>
    <t>MEUKOW250M</t>
  </si>
  <si>
    <t>Meukow XO 40° 0.7L GBX</t>
  </si>
  <si>
    <t>MEZCE9051C</t>
  </si>
  <si>
    <t>Mezcal Gusano Rojo 38° 0.7L NO GBX</t>
  </si>
  <si>
    <t>MICHDA272D</t>
  </si>
  <si>
    <t>Michter's US 1 American Whiskey 41.7° 0.7L GBX</t>
  </si>
  <si>
    <t>MICHS91QRE</t>
  </si>
  <si>
    <t>Michter's US 1 Small Batch Bourbon 45.7° 0.7L GBX</t>
  </si>
  <si>
    <t>MILKOHS98A</t>
  </si>
  <si>
    <t>Milk &amp; Honey New Make 50° 0.7L GBX</t>
  </si>
  <si>
    <t>MINI14691B</t>
  </si>
  <si>
    <t>Minimalist Gin 38° 0.5L NO GBX</t>
  </si>
  <si>
    <t>MINTF83AA3</t>
  </si>
  <si>
    <t>Minttu Black 35° 0.5L NO GBX</t>
  </si>
  <si>
    <t>MINTA495D9</t>
  </si>
  <si>
    <t>Minttu Choco Mint 35° 0.5L NO GBX</t>
  </si>
  <si>
    <t>MINT12AF3E</t>
  </si>
  <si>
    <t>Minttu Peppermint Liqueur 50° 0.5L NO GBX</t>
  </si>
  <si>
    <t>MOTC2FD4C4</t>
  </si>
  <si>
    <t>Moët &amp; Chandon Ice Imperial 12° 0.75L NO GBX</t>
  </si>
  <si>
    <t>MOTCXW8XQ4</t>
  </si>
  <si>
    <t>Moët &amp; Chandon Impérial Brut *** 12° 0.75L NO GBX</t>
  </si>
  <si>
    <t>MOTCCHZUEZ</t>
  </si>
  <si>
    <t>Moët &amp; Chandon Impérial Brut *** CRD 12.5° 0.75L NO GBX</t>
  </si>
  <si>
    <t>MOMG590DF2</t>
  </si>
  <si>
    <t>Mom Gin 39.5° 0.05L NO GBX</t>
  </si>
  <si>
    <t>MOML143ECB</t>
  </si>
  <si>
    <t>Mom Love Gin 37.5° 0.7L NO GBX</t>
  </si>
  <si>
    <t>MOMB272795</t>
  </si>
  <si>
    <t>Mombasa Colonel's Reserve 43.5° 0.7L NO GBX</t>
  </si>
  <si>
    <t>MONTDI4OC6</t>
  </si>
  <si>
    <t>Montanya Platino 40° 0.7L NO GBX</t>
  </si>
  <si>
    <t>MOZA243BF2</t>
  </si>
  <si>
    <t>Mozart Gold Chocolate Cream 17° 0.5L NO GBX</t>
  </si>
  <si>
    <t>3953</t>
  </si>
  <si>
    <t>Mozart White Chocolate 15° 0.5L NO GBX</t>
  </si>
  <si>
    <t>NAGA0XYWTT</t>
  </si>
  <si>
    <t>Naga Double Cask Indonesia Rum 40° 0.7L GBX</t>
  </si>
  <si>
    <t>NAGAS2QCK3</t>
  </si>
  <si>
    <t>Naga Rum Pearl of Jakarta 42.7° 0.7L GBX</t>
  </si>
  <si>
    <t>NAKEL1FTJW</t>
  </si>
  <si>
    <t>Naked Malt 40° 0.7L NO GBX</t>
  </si>
  <si>
    <t>NEGRF71554</t>
  </si>
  <si>
    <t>Negrita Brown 37.5° 0.7L NO GBX</t>
  </si>
  <si>
    <t>NEISS4064E</t>
  </si>
  <si>
    <t>Neisson 50° 0.7L NO GBX</t>
  </si>
  <si>
    <t>NEISOGGLXO</t>
  </si>
  <si>
    <t>Neisson 50° 1L NO GBX</t>
  </si>
  <si>
    <t>NEISC8F5C6</t>
  </si>
  <si>
    <t>Neisson Elevé Sous Bois 50° 1L NO GBX</t>
  </si>
  <si>
    <t>NEISOWX1HY</t>
  </si>
  <si>
    <t>Neisson Le Vieux Par Neisson 45° 0.7L NO GBX</t>
  </si>
  <si>
    <t>NEMI46JOFU</t>
  </si>
  <si>
    <t>Nemiroff Vodka Burning Pear 40° 0.7L NO GBX</t>
  </si>
  <si>
    <t>Nikka Coffey Gin 47° 0.7L GBX</t>
  </si>
  <si>
    <t>NIKK8FCF1A</t>
  </si>
  <si>
    <t>Nikka From The Barrel Special Edition + 2 Glasses + Serving Cap 51.4° 0.5L GBX</t>
  </si>
  <si>
    <t>NOAH2BF745</t>
  </si>
  <si>
    <t>Noah's Mill Small Batch 57.15° 0.7L NO GBX</t>
  </si>
  <si>
    <t>NOMA0637A6</t>
  </si>
  <si>
    <t>Nomad Outland Whisky 41.3° 0.7L NO GBX</t>
  </si>
  <si>
    <t>NONI227850</t>
  </si>
  <si>
    <t>Nonino Amaro Quintessentia Di Erbe 35° 0.7L GBX</t>
  </si>
  <si>
    <t>3431</t>
  </si>
  <si>
    <t>Nonino Grappa II Moscato 41° 0.7L GBX</t>
  </si>
  <si>
    <t>3427</t>
  </si>
  <si>
    <t>Nonino Grappa Merlot 41° 0.7L GBX</t>
  </si>
  <si>
    <t>NONI39B55C</t>
  </si>
  <si>
    <t>Nonino Grappa Tradizionale 41° 1L NO GBX</t>
  </si>
  <si>
    <t>NONIC4DCBB</t>
  </si>
  <si>
    <t>Nonino Grappa ÚE Di Fragolino Monovitigno 38° 0.7L GBX</t>
  </si>
  <si>
    <t>OPANB2B8A5</t>
  </si>
  <si>
    <t>O.P. Anderson Aquavit 40° 0.7L NO GBX</t>
  </si>
  <si>
    <t>OCUCB80B1D</t>
  </si>
  <si>
    <t>3447</t>
  </si>
  <si>
    <t>Offley 20 Years 20° 0.75L GBX</t>
  </si>
  <si>
    <t>OFFRNXM6AS</t>
  </si>
  <si>
    <t>Offrian 8 Years 40° 0.7L GBX</t>
  </si>
  <si>
    <t>OLDNF7B768</t>
  </si>
  <si>
    <t>Old Nick White Rum 40° 0.7L NO GBX</t>
  </si>
  <si>
    <t>OLDPBA415E</t>
  </si>
  <si>
    <t>Old Pulteney 25 Years 46° 0.7L GBX</t>
  </si>
  <si>
    <t>OLDPF601C7</t>
  </si>
  <si>
    <t>Old Pulteney Huddart 46° 0.7L GBX</t>
  </si>
  <si>
    <t>JAMEYW5QOF</t>
  </si>
  <si>
    <t>Old St Andrews Nightcap 15 Years 40° 0.7L GBX</t>
  </si>
  <si>
    <t>OLDV5D9A54</t>
  </si>
  <si>
    <t>Old Virginia 40° 0.7L NO GBX</t>
  </si>
  <si>
    <t>OLESD2C471</t>
  </si>
  <si>
    <t>Ole Smoky Moonshine Apple Pie 20° 0.5L NO GBX</t>
  </si>
  <si>
    <t>OLMEENCIUV</t>
  </si>
  <si>
    <t>Olmeca Silver 35° 0.7L NO GBX</t>
  </si>
  <si>
    <t>OSLO489320</t>
  </si>
  <si>
    <t>Oslo Gin 45.8° 0.5L NO GBX</t>
  </si>
  <si>
    <t>3355</t>
  </si>
  <si>
    <t>Pampero Aniversario 40° 0.7L GBX</t>
  </si>
  <si>
    <t>3542</t>
  </si>
  <si>
    <t>Pampero Especial 40° 0.7L NO GBX</t>
  </si>
  <si>
    <t>PANDRC1RMG</t>
  </si>
  <si>
    <t>Panda Gin 40° 1L NO GBX</t>
  </si>
  <si>
    <t>PAPAR6BZ9L</t>
  </si>
  <si>
    <t>Papa'S Pilar 24 Solera Profile Dark Rum Spanish Sherry Casks Limited Edition 43° 0.7L NO GBX</t>
  </si>
  <si>
    <t>PAPAC4TRX7</t>
  </si>
  <si>
    <t>Papa'S Pilar 7 Solera Profile Blonde Rum 42° 0.7L NO GBX</t>
  </si>
  <si>
    <t>PAPIBA3555</t>
  </si>
  <si>
    <t>Papidoux Fine Calvados 40° 0.7L NO GBX</t>
  </si>
  <si>
    <t>PAPIEA900B</t>
  </si>
  <si>
    <t>Papidoux VSOP Calvados 40° 0.7L NO GBX</t>
  </si>
  <si>
    <t>PAPI75E7D6</t>
  </si>
  <si>
    <t>Papidoux XO Calvados 40° 0.7L NO GBX</t>
  </si>
  <si>
    <t>PATRUMA8X3</t>
  </si>
  <si>
    <t>Patron El Cielo 40° 0.7L GBX</t>
  </si>
  <si>
    <t>PAUL336558</t>
  </si>
  <si>
    <t>Paul John Indian Single Malt Christmas Edition 46° 0.7L GBX</t>
  </si>
  <si>
    <t>PEATE2382F</t>
  </si>
  <si>
    <t>Peat's Beast 46° 0.7L GBX</t>
  </si>
  <si>
    <t>PEND0LA3KX</t>
  </si>
  <si>
    <t>Penderyn Madeira + 2 glasses 46° 0.35L GBX</t>
  </si>
  <si>
    <t>PRELT1RDQQ</t>
  </si>
  <si>
    <t>Père Labat 707 70.7° 0.7L GBX</t>
  </si>
  <si>
    <t>PERE3DA383</t>
  </si>
  <si>
    <t>Pere Labat Rhum Soleil 55 55° 1L NO GBX</t>
  </si>
  <si>
    <t>PRELRBRC7R</t>
  </si>
  <si>
    <t>Père Labat Vieux 2010 45° 0.7L GBX</t>
  </si>
  <si>
    <t>143</t>
  </si>
  <si>
    <t>Père Magloire VS 40° 0.7L NO GBX</t>
  </si>
  <si>
    <t>ABSI754302</t>
  </si>
  <si>
    <t>Pernod Absinthe 68° 0.7L NO GBX</t>
  </si>
  <si>
    <t>PEYCA02F08</t>
  </si>
  <si>
    <t>Peychaud's Aromatic Cocktail Bitters 35° 0.148L NO GBX</t>
  </si>
  <si>
    <t>94</t>
  </si>
  <si>
    <t>Picon Amer 21° 1L NO GBX</t>
  </si>
  <si>
    <t>97</t>
  </si>
  <si>
    <t>Picon Orange 18° 1L NO GBX</t>
  </si>
  <si>
    <t>PIER2953F7</t>
  </si>
  <si>
    <t>Pierre Ferrand 10 Generations 46° 0.5L GBX</t>
  </si>
  <si>
    <t>PIERF79BE4</t>
  </si>
  <si>
    <t>Pierre Ferrand Selection Des Anges 41.8° 0.7L GBX</t>
  </si>
  <si>
    <t>PIKEEE9161</t>
  </si>
  <si>
    <t>Pike Creek 42° 0.7L NO GBX</t>
  </si>
  <si>
    <t>PIPEA4903B</t>
  </si>
  <si>
    <t>Piper-Heidsieck Cuvée Brut Perfume 12° 0.75L GBX</t>
  </si>
  <si>
    <t>PIPEQRM2NF</t>
  </si>
  <si>
    <t>Piper-Heidsieck Rosé Sauvage + CRD 12° 0.75L NO GBX</t>
  </si>
  <si>
    <t>PIRAD4360B</t>
  </si>
  <si>
    <t>Pirate's Grog 37.5° 0.7L NO GBX</t>
  </si>
  <si>
    <t>PISABB584E</t>
  </si>
  <si>
    <t>Pisang Ambon 17° 0.7L NO GBX</t>
  </si>
  <si>
    <t>PIXASCGDIV</t>
  </si>
  <si>
    <t>Pixan 6 Years Solera Wine Finish 40° 0.7L GBX</t>
  </si>
  <si>
    <t>PLANF78624</t>
  </si>
  <si>
    <t>Plantation Rum Barbados 5 Years 40° 0.7L NO GBX</t>
  </si>
  <si>
    <t>PLAN6UXNWU</t>
  </si>
  <si>
    <t>Plantation Rum Isle of Fiji 40° 0.7L NO GBX</t>
  </si>
  <si>
    <t>PLAN475591</t>
  </si>
  <si>
    <t>Plantation Rum Pineapple 40° 0.7L NO GBX</t>
  </si>
  <si>
    <t>PLANB46FA6</t>
  </si>
  <si>
    <t>Plantation Rum Xaymaca 43° 0.7L NO GBX</t>
  </si>
  <si>
    <t>PLATNEP8UC</t>
  </si>
  <si>
    <t>Platte Valley Corn Whiskey 3 Years 40° 0.2L NO GBX</t>
  </si>
  <si>
    <t>POLIA43937</t>
  </si>
  <si>
    <t>Poliakov 37.5° 0.2L NO GBX</t>
  </si>
  <si>
    <t>POMMER308O</t>
  </si>
  <si>
    <t>Pommery Brut Royal 12.5° 0.375L NO GBX</t>
  </si>
  <si>
    <t>POPPA443E9</t>
  </si>
  <si>
    <t>Poppies Gin 40° 0.5L GBX</t>
  </si>
  <si>
    <t>PORT2BBA98</t>
  </si>
  <si>
    <t>Port of Dragons Pure Gin 40° 0.7L NO GBX</t>
  </si>
  <si>
    <t>PRES7C6483</t>
  </si>
  <si>
    <t>Presidente Marti Gran Anejo 40° 0.7L NO GBX</t>
  </si>
  <si>
    <t>PRIM6E6BAF</t>
  </si>
  <si>
    <t>Primakov Vodka *** 37.5° 1L NO GBX</t>
  </si>
  <si>
    <t>PROC3AYCCR</t>
  </si>
  <si>
    <t>Proclamation Irish Whiskey 40.7° 0.7L NO GBX</t>
  </si>
  <si>
    <t>PROPDE2E8F</t>
  </si>
  <si>
    <t>Proper N° Twelve 40° 0.7L NO GBX</t>
  </si>
  <si>
    <t>PUNTST82IU</t>
  </si>
  <si>
    <t>Punta Cana Club Black Rum 38° 0.7L GBX</t>
  </si>
  <si>
    <t>PUSSFKCM4R</t>
  </si>
  <si>
    <t>Pusser's Overproof 75.5° 0.7L NO GBX</t>
  </si>
  <si>
    <t>QUOR81A71B</t>
  </si>
  <si>
    <t>Quorhum Ron Solera 30 Years *** 40° 0.7L GBX</t>
  </si>
  <si>
    <t>RABBF7UA3J</t>
  </si>
  <si>
    <t>Rabbit Hole Cavehill 47.5° 0.7L NO GBX</t>
  </si>
  <si>
    <t>REDBHC11IG</t>
  </si>
  <si>
    <t>Redbreast Iberian Series Tawny Port 46° 0.7L GBX</t>
  </si>
  <si>
    <t>RELI01B41A</t>
  </si>
  <si>
    <t>Relicario Peated Finish 40° 0.7L GBX</t>
  </si>
  <si>
    <t>198</t>
  </si>
  <si>
    <t>REMYJTNMYI</t>
  </si>
  <si>
    <t>Remy Martin VSOP 40° 1L NO GBX</t>
  </si>
  <si>
    <t>REMY93224D</t>
  </si>
  <si>
    <t>Remy Martin XO Excellence ( cs x 12 ) 40° 0.7L GBX</t>
  </si>
  <si>
    <t>REMYMA419X</t>
  </si>
  <si>
    <t>Remy Martin XO Excellence 40° 1L GBX</t>
  </si>
  <si>
    <t>RENAA65EC4</t>
  </si>
  <si>
    <t>Renault Cognac Extra Old Carte Noire 40° 0.7L GBX</t>
  </si>
  <si>
    <t>RICARD222G</t>
  </si>
  <si>
    <t>Ricard 45° 0.2L NO GBX</t>
  </si>
  <si>
    <t>29</t>
  </si>
  <si>
    <t>Ricard 45° 1L NO GBX</t>
  </si>
  <si>
    <t>3710</t>
  </si>
  <si>
    <t>Rinquniquin 15° 0.75L GBX</t>
  </si>
  <si>
    <t>968</t>
  </si>
  <si>
    <t>River Queen 40° 0.7L NO GBX</t>
  </si>
  <si>
    <t>RIVI955Y74</t>
  </si>
  <si>
    <t>Rivière du Mat Arrangé Coco 35° 0.7L NO GBX</t>
  </si>
  <si>
    <t>RIVI16J4WF</t>
  </si>
  <si>
    <t>Rivière Du Mat Vieux Grande Réserve 40° 0.7L GBX</t>
  </si>
  <si>
    <t>RIVI53DDEC</t>
  </si>
  <si>
    <t>Rivière Du Mat XO 42° 0.7L NO GBX</t>
  </si>
  <si>
    <t>ROCK48AB6D</t>
  </si>
  <si>
    <t>Rocketshot 14° 0.7L NO GBX</t>
  </si>
  <si>
    <t>ROED9SUAVA</t>
  </si>
  <si>
    <t>Roederer Collection 244 12.5° 0.75L NO GBX</t>
  </si>
  <si>
    <t>ROKUT706CW</t>
  </si>
  <si>
    <t>Roku Gin 43° 0.2L NO GBX</t>
  </si>
  <si>
    <t>ROKUOA2BDJ</t>
  </si>
  <si>
    <t>RONG0609ZY</t>
  </si>
  <si>
    <t>Rong Tai He Maotaizhen 53° 0.5L GBX</t>
  </si>
  <si>
    <t>ROYAZ2YE98</t>
  </si>
  <si>
    <t>Royal Oporto 10 Years Tawny 20° 0.75L GBX</t>
  </si>
  <si>
    <t>500</t>
  </si>
  <si>
    <t>Safari 20° 0.7L NO GBX</t>
  </si>
  <si>
    <t>499</t>
  </si>
  <si>
    <t>Safari 20° 1L NO GBX</t>
  </si>
  <si>
    <t>SAINE86749</t>
  </si>
  <si>
    <t>Saint James Rum Vieux  XO 43° 0.7L GBX</t>
  </si>
  <si>
    <t>SAINE9976C</t>
  </si>
  <si>
    <t>Saint Remy VSOP 40° 1L NO GBX</t>
  </si>
  <si>
    <t>SAKUJWFUS4</t>
  </si>
  <si>
    <t>Sakurao Single Malt 43° 0.7L GBX</t>
  </si>
  <si>
    <t>SAMA0616QQ</t>
  </si>
  <si>
    <t>Samalens VS 40° 0.7L GBX</t>
  </si>
  <si>
    <t>350</t>
  </si>
  <si>
    <t>Sambuca Molinari 40° 1L NO GBX</t>
  </si>
  <si>
    <t>SAMB54AE66</t>
  </si>
  <si>
    <t>Sambuca Molinari Caffé 32° 0.7L NO GBX</t>
  </si>
  <si>
    <t>SANLYF4ZHR</t>
  </si>
  <si>
    <t>San Lino Carta Blanca 40° 0.7L NO GBX</t>
  </si>
  <si>
    <t>SANDESA1RE</t>
  </si>
  <si>
    <t>Sandeman Porto Fine Ruby 19.5° 1L NO GBX</t>
  </si>
  <si>
    <t>SAVAD57875</t>
  </si>
  <si>
    <t>Savanna Grand Arome Lontan 40° 0.7L GBX</t>
  </si>
  <si>
    <t>SEXTA4FF8A</t>
  </si>
  <si>
    <t>Sexton Single Malt 40° 0.7L NO GBX</t>
  </si>
  <si>
    <t>3553</t>
  </si>
  <si>
    <t>Sheridan's 15.5° 1L NO GBX</t>
  </si>
  <si>
    <t>SIBOE227DD</t>
  </si>
  <si>
    <t>Sibona Grappa Di Barbera 40° 0.5L NO GBX</t>
  </si>
  <si>
    <t>SILKDALW3F</t>
  </si>
  <si>
    <t>Silkie Peated Irish Whiskey 46° 0.7L NO GBX</t>
  </si>
  <si>
    <t>SING1B71D7</t>
  </si>
  <si>
    <t>Singleton of Dufftown 12 Years Luscious Nectar 40° 0.7L NO GBX</t>
  </si>
  <si>
    <t>SINGLE251V</t>
  </si>
  <si>
    <t>Singleton of Dufftown 15 Years 40° 0.7L NO GBX</t>
  </si>
  <si>
    <t>SINGDEF356</t>
  </si>
  <si>
    <t>Singleton of Dufftown 18 Years + GBX 40° 0.7L GBX</t>
  </si>
  <si>
    <t>SIRCF4407A</t>
  </si>
  <si>
    <t>Sir Chill Gin + GBX 37.5° 0.5L GBX</t>
  </si>
  <si>
    <t>SIRC4745A2</t>
  </si>
  <si>
    <t>Sir Chill Gin 37.5° 0.5L NO GBX</t>
  </si>
  <si>
    <t>SIRCIO15RQ</t>
  </si>
  <si>
    <t>Sir Chill Gin Limited Summer Edition 42° 0.5L NO GBX</t>
  </si>
  <si>
    <t>SMIR0125C0</t>
  </si>
  <si>
    <t>Smirnoff 37.5° 1L NO GBX</t>
  </si>
  <si>
    <t>SPEY6E1C33</t>
  </si>
  <si>
    <t>Speyburn 15 Years 46° 0.7L GBX</t>
  </si>
  <si>
    <t>STGE8AE695</t>
  </si>
  <si>
    <t>St-Germain Elderflower 20° 0.5L NO GBX</t>
  </si>
  <si>
    <t>STROH0929M</t>
  </si>
  <si>
    <t>Stroh 80° 1L NO GBX</t>
  </si>
  <si>
    <t>SUZECDA4A7</t>
  </si>
  <si>
    <t>Suze 20° 0.7L NO GBX</t>
  </si>
  <si>
    <t>TAIT6408C9</t>
  </si>
  <si>
    <t>Taittinger Brut Réserve + GBX 12.5° 0.75L GBX</t>
  </si>
  <si>
    <t>TALI0A36BB</t>
  </si>
  <si>
    <t>Talisker 10 Years 45.8° 0.2L GBX</t>
  </si>
  <si>
    <t>TAMD1VS6HU</t>
  </si>
  <si>
    <t>Tamdhu Cask Strenght Batch 7 57.5° 0.7L GBX</t>
  </si>
  <si>
    <t>TAMN74360B</t>
  </si>
  <si>
    <t>Tamnavulin Double Cask 40° 0.7L GBX</t>
  </si>
  <si>
    <t>TANDNU2T6I</t>
  </si>
  <si>
    <t>Tanduay Gold Rum + GBX 40° 0.7L GBX</t>
  </si>
  <si>
    <t>TAND5QSBNV</t>
  </si>
  <si>
    <t>Tanduay Gold Rum 40° 0.7L NO GBX</t>
  </si>
  <si>
    <t>TAND8WMDRG</t>
  </si>
  <si>
    <t>Tanduay Spiced Rum 40° 0.7L GBX</t>
  </si>
  <si>
    <t>TANQ076892</t>
  </si>
  <si>
    <t>Tanqueray 43.1° 0.35L NO GBX</t>
  </si>
  <si>
    <t>4956</t>
  </si>
  <si>
    <t>Tanqueray 43.1° 0.7L NO GBX</t>
  </si>
  <si>
    <t>TANQA7F042</t>
  </si>
  <si>
    <t>Tanqueray Flor de Sevilla 41.3° 0.7L NO GBX</t>
  </si>
  <si>
    <t>TANQLMWSV1</t>
  </si>
  <si>
    <t>Tanqueray Royale Blackcurrant 41.3° 1L NO GBX</t>
  </si>
  <si>
    <t>TAYL5B8040</t>
  </si>
  <si>
    <t>Taylor's Fine White 20° 0.75L NO GBX</t>
  </si>
  <si>
    <t>TAYL2PLKZN</t>
  </si>
  <si>
    <t>Taylor's Chip Dry 20° 0.75L NO GBX</t>
  </si>
  <si>
    <t>TEEL68H8KF</t>
  </si>
  <si>
    <t>Teeling BlackPitts 46° 0.7L GBX</t>
  </si>
  <si>
    <t>TEEL1I8BCK</t>
  </si>
  <si>
    <t>Teeling Small Batch Douro 46° 0.7L GBX</t>
  </si>
  <si>
    <t>TEELO9127Z</t>
  </si>
  <si>
    <t>Teeling Small Batch IPA Beer Cask 46° 0.7L GBX</t>
  </si>
  <si>
    <t>TEELR7H1A2</t>
  </si>
  <si>
    <t>Teeling Wonder of Wood Serie N°2 Virgin Portuguese Oak 50° 0.7L GBX</t>
  </si>
  <si>
    <t>TEKIRD216S</t>
  </si>
  <si>
    <t>Tekirdag Raki Gold 45° 0.7L NO GBX</t>
  </si>
  <si>
    <t>TEKI044299</t>
  </si>
  <si>
    <t>Tekirdag Raki N°10 47.5° 0.7L NO GBX</t>
  </si>
  <si>
    <t>TERRLXU2U7</t>
  </si>
  <si>
    <t>Terra Nova Gin de Namur 40° 0.5L NO GBX</t>
  </si>
  <si>
    <t>THEB643489</t>
  </si>
  <si>
    <t>The Botanist 46° 0.05L NO GBX</t>
  </si>
  <si>
    <t>THEB4DD68B</t>
  </si>
  <si>
    <t>The Botanist Gin 46° 1L NO GBX</t>
  </si>
  <si>
    <t>THEDUVKA8G</t>
  </si>
  <si>
    <t>The Deacon 40° 0.7L NO GBX</t>
  </si>
  <si>
    <t>THED3KU9OK</t>
  </si>
  <si>
    <t>The Duke Munich Dry Gin + Metal GBX 45° 0.7L GBX</t>
  </si>
  <si>
    <t>THED82A803</t>
  </si>
  <si>
    <t>The Duke Munich Dry Gin 45° 0.7L GBX</t>
  </si>
  <si>
    <t>THEDMKULJT</t>
  </si>
  <si>
    <t>The Duke Munich Dry Gin 45° 0.7L NO GBX</t>
  </si>
  <si>
    <t>THEK094B71</t>
  </si>
  <si>
    <t>The King of Soho Variorum Gin 37.5° 0.7L NO GBX</t>
  </si>
  <si>
    <t>THEOE88973</t>
  </si>
  <si>
    <t>The Observatory 20 Years 40° 0.7L GBX</t>
  </si>
  <si>
    <t>THEPB7E93F</t>
  </si>
  <si>
    <t>The Pogues Blend 40° 0.7L NO GBX</t>
  </si>
  <si>
    <t>THRE6448B3</t>
  </si>
  <si>
    <t>Three Scottish Brothers 20 Years 40° 0.7L NO GBX</t>
  </si>
  <si>
    <t>TIAM6DF59C</t>
  </si>
  <si>
    <t>Tia Maria 20° 0.05L NO GBX</t>
  </si>
  <si>
    <t>TIMOEJ0QG3</t>
  </si>
  <si>
    <t>Timorous Beastie Highland 21 Years Blended Malt 46.8° 0.7L GBX</t>
  </si>
  <si>
    <t>TOGO7C6CA4</t>
  </si>
  <si>
    <t>Togouchi Premium 40° 0.7L GBX</t>
  </si>
  <si>
    <t>Toki Suntory Blended Whisky  (case 19.5 x 20.6 cm) 43° 0.7L NO GBX</t>
  </si>
  <si>
    <t>TOKIE24EE8</t>
  </si>
  <si>
    <t>Tokinoka Black 50° 0.5L NO GBX</t>
  </si>
  <si>
    <t>TOMAE79A0B</t>
  </si>
  <si>
    <t>Tomatin 14 Years 46° 0.7L GBX</t>
  </si>
  <si>
    <t>TOMATI828K</t>
  </si>
  <si>
    <t>Tomatin 18 Years 46° 0.7L GBX</t>
  </si>
  <si>
    <t>TOMAA76123</t>
  </si>
  <si>
    <t>Tomatin Cu Bocan Creation #1 Highland 46° 0.7L GBX</t>
  </si>
  <si>
    <t>TOMAF67A81</t>
  </si>
  <si>
    <t>Tomatin Cu Bocan Signature 46° 0.7L GBX</t>
  </si>
  <si>
    <t>TORR8FIS24</t>
  </si>
  <si>
    <t>Torres 30 Years Jaime I 38° 0.7L GBX</t>
  </si>
  <si>
    <t>TROITNL7LU</t>
  </si>
  <si>
    <t>Trois Rivières 1999 42° 0.7L GBX</t>
  </si>
  <si>
    <t>TROIFB01E8</t>
  </si>
  <si>
    <t>Trois Rivières Doublewood 43° 0.7L NO GBX</t>
  </si>
  <si>
    <t>TROI162BA7</t>
  </si>
  <si>
    <t>Trois Rivières Rhum Vieux de l'Océan 54° 0.7L NO GBX</t>
  </si>
  <si>
    <t>TULL03E21B</t>
  </si>
  <si>
    <t>Tullamore Dew 14 Years Single Malt 41.3° 0.7L GBX</t>
  </si>
  <si>
    <t>3240</t>
  </si>
  <si>
    <t>Tullamore Dew 40° 1L NO GBX</t>
  </si>
  <si>
    <t>TULLQ9T30S</t>
  </si>
  <si>
    <t>Tullamore Dew Honey 35° 0.7L NO GBX</t>
  </si>
  <si>
    <t>TULL31F4DA</t>
  </si>
  <si>
    <t>Tullamore Dew XO Rum Cask Finish 43° 0.7L NO GBX</t>
  </si>
  <si>
    <t>TULL2698A2</t>
  </si>
  <si>
    <t>Tullibardine 15 Years 43° 0.7L GBX</t>
  </si>
  <si>
    <t>TULLE606ED</t>
  </si>
  <si>
    <t>Tullibardine 228 Burgundy Finish 43° 0.7L GBX</t>
  </si>
  <si>
    <t>TURISJHYUF</t>
  </si>
  <si>
    <t>Turicum Premium Vodka 41.5° 0.5L NO GBX</t>
  </si>
  <si>
    <t>TURQVT5GKX</t>
  </si>
  <si>
    <t>Turquoise Bay Mauritius Amber Rum + 4 shooter glasses 40° 0.7L GBX</t>
  </si>
  <si>
    <t>ULTIA30ED0</t>
  </si>
  <si>
    <t>Ultimatum Infinitum 12 40° 0.7L NO GBX</t>
  </si>
  <si>
    <t>UNGA4EC3C9</t>
  </si>
  <si>
    <t>Ungava Gin 43.1° 0.7L NO GBX</t>
  </si>
  <si>
    <t>VECCHI901A</t>
  </si>
  <si>
    <t>Vecchia Romagna Etichetta Bianca 37.2° 0.7L NO GBX</t>
  </si>
  <si>
    <t>134</t>
  </si>
  <si>
    <t>Vecchia Romagna Etichetta Nera 40° 1L NO GBX</t>
  </si>
  <si>
    <t>VERM6B9441</t>
  </si>
  <si>
    <t>Vermouth del Professore Rosso 18° 0.75L NO GBX</t>
  </si>
  <si>
    <t>VERM95178C</t>
  </si>
  <si>
    <t>Vermouth Forcalquier 18° 0.75L NO GBX</t>
  </si>
  <si>
    <t>VILLKXHYZS</t>
  </si>
  <si>
    <t>Villa Cardea Bitter 25° 0.7L NO GBX</t>
  </si>
  <si>
    <t>VILLX661IO</t>
  </si>
  <si>
    <t>Villa Cardea Sambuca 38° 0.7L NO GBX</t>
  </si>
  <si>
    <t>VILLQWUBGF</t>
  </si>
  <si>
    <t>Villa Massa Amaretto + 1 glass 30° 0.7L GBX</t>
  </si>
  <si>
    <t>WESTC2F7AB</t>
  </si>
  <si>
    <t>West Cork Cask Strength Barrel Proof 62° 0.7L NO GBX</t>
  </si>
  <si>
    <t>WEST74FC68</t>
  </si>
  <si>
    <t>West Cork IPA Cask 40° 0.7L NO GBX</t>
  </si>
  <si>
    <t>WILD0B924A</t>
  </si>
  <si>
    <t>Wild Tiger 40° 0.7L NO GBX</t>
  </si>
  <si>
    <t>WILD93BEF8</t>
  </si>
  <si>
    <t>Wild Turkey American Honey 35.5° 0.7L NO GBX</t>
  </si>
  <si>
    <t>WILLFD327C</t>
  </si>
  <si>
    <t>Willett Family Estate 4 Years Rye Whisky 55.2° 0.7L NO GBX</t>
  </si>
  <si>
    <t>WILL9617BA</t>
  </si>
  <si>
    <t>Willett Pot Still Reserve 47° 0.7L NO GBX</t>
  </si>
  <si>
    <t>WOODFO519X</t>
  </si>
  <si>
    <t>Woodford Reserve Distiller's Select 43.2° 0.7L NO GBX</t>
  </si>
  <si>
    <t>WORL37E19E</t>
  </si>
  <si>
    <t>World's End Rum Falernum 35° 0.7L NO GBX</t>
  </si>
  <si>
    <t>WRITEBPUIF</t>
  </si>
  <si>
    <t>Writer's Tears Mix Pack 3 x 5 cl 46.33° 0.15L GBX</t>
  </si>
  <si>
    <t>WRIT4D13BD</t>
  </si>
  <si>
    <t>Writers Tears Red Head 46° 0.7L GBX</t>
  </si>
  <si>
    <t>XANTZTSN7E</t>
  </si>
  <si>
    <t>Xanté Pear &amp; Cognac 35° 0.5L NO GBX</t>
  </si>
  <si>
    <t>XIBAVKHT0S</t>
  </si>
  <si>
    <t>Xibal Gin 45° 0.7L NO GBX</t>
  </si>
  <si>
    <t>YAMA6484F9</t>
  </si>
  <si>
    <t>Yamazakura Blend 40° 0.7L GBX</t>
  </si>
  <si>
    <t>YPIO8B8FD9</t>
  </si>
  <si>
    <t>Ypioca Prata 38° 1L NO GBX</t>
  </si>
  <si>
    <t>YPIOW9A3V1</t>
  </si>
  <si>
    <t>Ypioca Reserva Castanheira 38° 0.7L NO GBX</t>
  </si>
  <si>
    <t>ZACADK5UEY</t>
  </si>
  <si>
    <t>Zacapa Centenario 23 + 6 Coasters 40° 0.7L GBX</t>
  </si>
  <si>
    <t>3984</t>
  </si>
  <si>
    <t>Zacapa Centenario 23 40° 0.7L GBX</t>
  </si>
  <si>
    <t>ZAFRAM736G</t>
  </si>
  <si>
    <t>Zafra Master Reserve 21 Years 40° 0.7L NO GBX</t>
  </si>
  <si>
    <t>ZAFR46ED9C</t>
  </si>
  <si>
    <t>Zafra Master Series 30 Years 40° 0.7L GBX</t>
  </si>
  <si>
    <t>ZAPA7B1804</t>
  </si>
  <si>
    <t>Zapatera Vintage 1996 40° 0.7L GBX</t>
  </si>
  <si>
    <t>ZAYA45D44A</t>
  </si>
  <si>
    <t>Zaya 12 Years Rum 40° 0.7L GBX</t>
  </si>
  <si>
    <t>ZIGNORZJO5</t>
  </si>
  <si>
    <t>Zignum Joven 40° 0.7L GBX</t>
  </si>
  <si>
    <t>COSTO IMPORT (ACC.+TRASP.)</t>
  </si>
  <si>
    <r>
      <t xml:space="preserve">Company name: </t>
    </r>
    <r>
      <rPr>
        <sz val="8"/>
        <color theme="3" tint="-0.249977111117893"/>
        <rFont val="Arial Nova Light"/>
        <family val="2"/>
      </rPr>
      <t>Anker Amsterdam Spirits ltd.</t>
    </r>
  </si>
  <si>
    <r>
      <t xml:space="preserve">Streetaddress: </t>
    </r>
    <r>
      <rPr>
        <sz val="8"/>
        <color theme="3" tint="-0.249977111117893"/>
        <rFont val="Arial Nova Light"/>
        <family val="2"/>
      </rPr>
      <t>Slego 2</t>
    </r>
  </si>
  <si>
    <r>
      <t xml:space="preserve">Postalcode + City: </t>
    </r>
    <r>
      <rPr>
        <sz val="8"/>
        <color theme="3" tint="-0.249977111117893"/>
        <rFont val="Arial Nova Light"/>
        <family val="2"/>
      </rPr>
      <t>1046 BM Amsterdam</t>
    </r>
  </si>
  <si>
    <r>
      <t xml:space="preserve">Phone number: </t>
    </r>
    <r>
      <rPr>
        <sz val="8"/>
        <color theme="3" tint="-0.249977111117893"/>
        <rFont val="Arial Nova Light"/>
        <family val="2"/>
      </rPr>
      <t>+31 (0)20 4867211</t>
    </r>
  </si>
  <si>
    <r>
      <rPr>
        <b/>
        <sz val="8"/>
        <color theme="3" tint="-0.249977111117893"/>
        <rFont val="Arial Nova Light"/>
        <family val="2"/>
      </rPr>
      <t>Email</t>
    </r>
    <r>
      <rPr>
        <sz val="8"/>
        <color theme="3" tint="-0.249977111117893"/>
        <rFont val="Arial Nova Light"/>
        <family val="2"/>
      </rPr>
      <t>: verkoop@ankeramsterdamspirits.nl</t>
    </r>
  </si>
  <si>
    <r>
      <rPr>
        <b/>
        <sz val="8"/>
        <color theme="3" tint="-0.249977111117893"/>
        <rFont val="Arial Nova Light"/>
        <family val="2"/>
      </rPr>
      <t>URL</t>
    </r>
    <r>
      <rPr>
        <sz val="8"/>
        <color theme="3" tint="-0.249977111117893"/>
        <rFont val="Arial Nova Light"/>
        <family val="2"/>
      </rPr>
      <t>: https://www.ankeramsterdamspirits.nl/</t>
    </r>
  </si>
  <si>
    <t>article nr.</t>
  </si>
  <si>
    <t>quantity</t>
  </si>
  <si>
    <t>c/s</t>
  </si>
  <si>
    <t>description</t>
  </si>
  <si>
    <t xml:space="preserve">cont. </t>
  </si>
  <si>
    <t xml:space="preserve">Cont </t>
  </si>
  <si>
    <t>currency</t>
  </si>
  <si>
    <t>p/cs.</t>
  </si>
  <si>
    <t>price/btl.</t>
  </si>
  <si>
    <t>special price</t>
  </si>
  <si>
    <t>category</t>
  </si>
  <si>
    <t>Additional attributes</t>
  </si>
  <si>
    <t>Supporting information</t>
  </si>
  <si>
    <t>bottle</t>
  </si>
  <si>
    <t>Tonics / Soda / Energydrinks</t>
  </si>
  <si>
    <t>L-53-576-00</t>
  </si>
  <si>
    <t>8414037933194</t>
  </si>
  <si>
    <t>L-09-807-00</t>
  </si>
  <si>
    <t>A.H. Riise Royal Danish Navy + GB</t>
  </si>
  <si>
    <t>5712421011606</t>
  </si>
  <si>
    <t>Akvavit</t>
  </si>
  <si>
    <t>L-11-471-00</t>
  </si>
  <si>
    <t>Aberfeldy 12 Years Goldbar + GB</t>
  </si>
  <si>
    <t>L-59-617-00</t>
  </si>
  <si>
    <t>Absinth</t>
  </si>
  <si>
    <t>piece</t>
  </si>
  <si>
    <t>Glasses &amp; other</t>
  </si>
  <si>
    <t>L-02-747-00</t>
  </si>
  <si>
    <t>7312040551804</t>
  </si>
  <si>
    <t>7312040181001, 7312040350223</t>
  </si>
  <si>
    <t>L-59-770-00</t>
  </si>
  <si>
    <t>set</t>
  </si>
  <si>
    <t>Absolut Mix Set (5x50ml)</t>
  </si>
  <si>
    <t>Giftsets</t>
  </si>
  <si>
    <t>7312040552795</t>
  </si>
  <si>
    <t>L-11-629-00</t>
  </si>
  <si>
    <t>7312040151004</t>
  </si>
  <si>
    <t>L-62-128-00</t>
  </si>
  <si>
    <t>Absolut Wild Berri</t>
  </si>
  <si>
    <t>7312040350322</t>
  </si>
  <si>
    <t>L-11-673-00</t>
  </si>
  <si>
    <t>7451101210509</t>
  </si>
  <si>
    <t>Other Spirits</t>
  </si>
  <si>
    <t>L-61-901-00</t>
  </si>
  <si>
    <t>Adamus Organic Dry Gin Signature Edition 2023 + GB</t>
  </si>
  <si>
    <t>5600720159627</t>
  </si>
  <si>
    <t>L-60-626-00</t>
  </si>
  <si>
    <t>8710833009188</t>
  </si>
  <si>
    <t>Cachaça</t>
  </si>
  <si>
    <t>Rose Wine</t>
  </si>
  <si>
    <t>Other Giftsets</t>
  </si>
  <si>
    <t>L-59-250-00</t>
  </si>
  <si>
    <t>Amaro Black Note</t>
  </si>
  <si>
    <t>Aperitief</t>
  </si>
  <si>
    <t>8051827900013</t>
  </si>
  <si>
    <t>L-19-580-00</t>
  </si>
  <si>
    <t>Bitters</t>
  </si>
  <si>
    <t>8000330001175</t>
  </si>
  <si>
    <t>L-04-614-00</t>
  </si>
  <si>
    <t>6001495062621</t>
  </si>
  <si>
    <t>L-24-583-00</t>
  </si>
  <si>
    <t>6001108093769</t>
  </si>
  <si>
    <t>Limoncello</t>
  </si>
  <si>
    <t>L-62-186-00</t>
  </si>
  <si>
    <t>5407010420029</t>
  </si>
  <si>
    <t>L-57-011-00</t>
  </si>
  <si>
    <t>5010509880039</t>
  </si>
  <si>
    <t>L-11-855-00</t>
  </si>
  <si>
    <t>5010509880046</t>
  </si>
  <si>
    <t>Genever &amp; Corenwijn</t>
  </si>
  <si>
    <t>Vieux</t>
  </si>
  <si>
    <t>White Wine</t>
  </si>
  <si>
    <t>Red Wine</t>
  </si>
  <si>
    <t>Vermouth</t>
  </si>
  <si>
    <t>Sambuca</t>
  </si>
  <si>
    <t>Ready-to-serve / ready-to-drink</t>
  </si>
  <si>
    <t>L-04-595-00</t>
  </si>
  <si>
    <t>4850001002284</t>
  </si>
  <si>
    <t>L-52-961-00</t>
  </si>
  <si>
    <t>4850001005605</t>
  </si>
  <si>
    <t>L-62-165-00</t>
  </si>
  <si>
    <t>4850001007746</t>
  </si>
  <si>
    <t>L-24-847-00</t>
  </si>
  <si>
    <t>Ararat Brandy Vaspurakan 15 Years + GB</t>
  </si>
  <si>
    <t>4850001003748</t>
  </si>
  <si>
    <t>L-58-016-00</t>
  </si>
  <si>
    <t>Ardbeg 19 Years Traigh Bhan Batch 4 + GB</t>
  </si>
  <si>
    <t>5010494975574</t>
  </si>
  <si>
    <t>L-19-604-00</t>
  </si>
  <si>
    <t>5010494938531</t>
  </si>
  <si>
    <t>L-60-066-00</t>
  </si>
  <si>
    <t>5010494981087</t>
  </si>
  <si>
    <t>L-55-888-00</t>
  </si>
  <si>
    <t>Armand de Brignac Blancs de Blancs + GB</t>
  </si>
  <si>
    <t>Champagne</t>
  </si>
  <si>
    <t>3760350600301</t>
  </si>
  <si>
    <t>L-57-964-00</t>
  </si>
  <si>
    <t>Armand de Brignac Brut Gold + Velvet Bag</t>
  </si>
  <si>
    <t>3760350600011</t>
  </si>
  <si>
    <t>L-55-891-00</t>
  </si>
  <si>
    <t>Armand De Brignac Rose + Wooden GB</t>
  </si>
  <si>
    <t>3760350600394</t>
  </si>
  <si>
    <t>L-08-071-00</t>
  </si>
  <si>
    <t>Arran Port Cask Finish + GB</t>
  </si>
  <si>
    <t>5060044481864</t>
  </si>
  <si>
    <t>Sparkling Wines</t>
  </si>
  <si>
    <t>Prosecco</t>
  </si>
  <si>
    <t>731275894680, 0731275894680</t>
  </si>
  <si>
    <t>L-14-689-00</t>
  </si>
  <si>
    <t>Aultmore 21 Years + GB</t>
  </si>
  <si>
    <t>5000277000364</t>
  </si>
  <si>
    <t>L-60-036-00</t>
  </si>
  <si>
    <t>Axel Yaz Brut Selection</t>
  </si>
  <si>
    <t>L-61-451-00</t>
  </si>
  <si>
    <t>Ayala Brut Majeur + GB</t>
  </si>
  <si>
    <t>3113841080012</t>
  </si>
  <si>
    <t>7610113021194, 7610113021187</t>
  </si>
  <si>
    <t>L-24-019-00</t>
  </si>
  <si>
    <t>5010677012638</t>
  </si>
  <si>
    <t>L-08-882-00</t>
  </si>
  <si>
    <t>Bacardi Oakheart</t>
  </si>
  <si>
    <t>5010677740036</t>
  </si>
  <si>
    <t>7610113022504, 7610113022511</t>
  </si>
  <si>
    <t>Eau de Vie</t>
  </si>
  <si>
    <t>L-57-463-00</t>
  </si>
  <si>
    <t>Ballantines 12 Years + GB</t>
  </si>
  <si>
    <t>5000299604083</t>
  </si>
  <si>
    <t>L-54-545-00</t>
  </si>
  <si>
    <t>Balvenie 12 Years DoubleWood + 2 Glasses</t>
  </si>
  <si>
    <t>3500870067105</t>
  </si>
  <si>
    <t>L-54-357-00</t>
  </si>
  <si>
    <t>3500870067099</t>
  </si>
  <si>
    <t>L-50-425-00</t>
  </si>
  <si>
    <t>Balvenie 19 Years The Edge Of Burnhead Wood + GB</t>
  </si>
  <si>
    <t>5010327525358</t>
  </si>
  <si>
    <t>L-23-656-00</t>
  </si>
  <si>
    <t>Barcelo Gran Anejo + 2 Glasses</t>
  </si>
  <si>
    <t>7461323129442</t>
  </si>
  <si>
    <t>L-05-791-00</t>
  </si>
  <si>
    <t>3253781250028</t>
  </si>
  <si>
    <t>L-56-881-00</t>
  </si>
  <si>
    <t>Baron Spiced Rum</t>
  </si>
  <si>
    <t>8710631120641</t>
  </si>
  <si>
    <t>L-11-750-00</t>
  </si>
  <si>
    <t>Bathtub Old Tom</t>
  </si>
  <si>
    <t>5052598009168</t>
  </si>
  <si>
    <t>L-50-326-00</t>
  </si>
  <si>
    <t>Bellevoye Tricolore + GB</t>
  </si>
  <si>
    <t>3770005053154</t>
  </si>
  <si>
    <t>L-04-185-00</t>
  </si>
  <si>
    <t>Belsazar Vermouth Red</t>
  </si>
  <si>
    <t>4260370120029</t>
  </si>
  <si>
    <t>L-56-130-00</t>
  </si>
  <si>
    <t>5901867811103</t>
  </si>
  <si>
    <t>L-23-958-00</t>
  </si>
  <si>
    <t>5901867812063</t>
  </si>
  <si>
    <t>5060716140426</t>
  </si>
  <si>
    <t>L-53-076-00</t>
  </si>
  <si>
    <t>5060716142291</t>
  </si>
  <si>
    <t>L-60-431-00</t>
  </si>
  <si>
    <t>5020613079151</t>
  </si>
  <si>
    <t>L-23-959-00</t>
  </si>
  <si>
    <t>4041500286026</t>
  </si>
  <si>
    <t>L-52-592-00</t>
  </si>
  <si>
    <t>4013228214209</t>
  </si>
  <si>
    <t>Sherry</t>
  </si>
  <si>
    <t>Raki</t>
  </si>
  <si>
    <t>Beer</t>
  </si>
  <si>
    <t>L-06-066-00</t>
  </si>
  <si>
    <t>5060165353729</t>
  </si>
  <si>
    <t>L-56-112-00</t>
  </si>
  <si>
    <t>5060294564331</t>
  </si>
  <si>
    <t>L-56-525-00</t>
  </si>
  <si>
    <t>5060294582359</t>
  </si>
  <si>
    <t>L-62-158-00</t>
  </si>
  <si>
    <t>8710631120665</t>
  </si>
  <si>
    <t>L-51-273-00</t>
  </si>
  <si>
    <t>5060069050120</t>
  </si>
  <si>
    <t>L-59-663-00</t>
  </si>
  <si>
    <t>5060069050014</t>
  </si>
  <si>
    <t>L-60-817-00</t>
  </si>
  <si>
    <t>858198001633, 8581980016332</t>
  </si>
  <si>
    <t>L-24-175-00</t>
  </si>
  <si>
    <t>Bobby's Gin + Glass</t>
  </si>
  <si>
    <t>8710631120146</t>
  </si>
  <si>
    <t>8437006093002, 8437006093385</t>
  </si>
  <si>
    <t>L-58-652-00</t>
  </si>
  <si>
    <t>Bollinger La Grande Annee 2014 DF-Label + Wooden GB</t>
  </si>
  <si>
    <t>3052853084222</t>
  </si>
  <si>
    <t>jug</t>
  </si>
  <si>
    <t>L-05-230-00</t>
  </si>
  <si>
    <t>Bols Kiwi</t>
  </si>
  <si>
    <t>8716000964830</t>
  </si>
  <si>
    <t>L-54-976-00</t>
  </si>
  <si>
    <t>Bols Margarita Azul</t>
  </si>
  <si>
    <t>8716000970183</t>
  </si>
  <si>
    <t>L-24-956-00</t>
  </si>
  <si>
    <t>5010677704298</t>
  </si>
  <si>
    <t>tin</t>
  </si>
  <si>
    <t>L-56-507-00</t>
  </si>
  <si>
    <t>4260270193963</t>
  </si>
  <si>
    <t>L-51-062-00</t>
  </si>
  <si>
    <t>4260270193987</t>
  </si>
  <si>
    <t>Berenburg / Beerenburg</t>
  </si>
  <si>
    <t>L-62-028-00</t>
  </si>
  <si>
    <t>Borgoe 8 Reserve Collection + GB</t>
  </si>
  <si>
    <t>658731202035</t>
  </si>
  <si>
    <t>L-61-796-00</t>
  </si>
  <si>
    <t>Botran 18 Years Reserva de La Familia + GB</t>
  </si>
  <si>
    <t>7406293000070</t>
  </si>
  <si>
    <t>L-19-068-00</t>
  </si>
  <si>
    <t>Bottega Limoncino</t>
  </si>
  <si>
    <t>8005829514006</t>
  </si>
  <si>
    <t>Other</t>
  </si>
  <si>
    <t>L-14-735-00</t>
  </si>
  <si>
    <t>Bowmore 12 Years + 2 Glasses</t>
  </si>
  <si>
    <t>5010496006047</t>
  </si>
  <si>
    <t>L-14-746-00</t>
  </si>
  <si>
    <t>5010496004548</t>
  </si>
  <si>
    <t>L-07-250-00</t>
  </si>
  <si>
    <t>Bowmore 18 Years Deep &amp; Complex + GB</t>
  </si>
  <si>
    <t>5010496004555</t>
  </si>
  <si>
    <t>L-62-029-00</t>
  </si>
  <si>
    <t>Bowmore 22 Years Aston Martin</t>
  </si>
  <si>
    <t>5010496000236</t>
  </si>
  <si>
    <t>L-61-364-00</t>
  </si>
  <si>
    <t>Bowmore 22 Years Aston Martin Masters Selection + GB</t>
  </si>
  <si>
    <t>5010496006191, 5010496004432</t>
  </si>
  <si>
    <t>L-55-626-00</t>
  </si>
  <si>
    <t>8007010001005</t>
  </si>
  <si>
    <t>L-57-883-00</t>
  </si>
  <si>
    <t>Breiz'Ile Passion &amp; Ananas</t>
  </si>
  <si>
    <t>3760127533016</t>
  </si>
  <si>
    <t>Cider</t>
  </si>
  <si>
    <t>L-53-885-00</t>
  </si>
  <si>
    <t>7460855200346</t>
  </si>
  <si>
    <t>L-15-309-00</t>
  </si>
  <si>
    <t>Bruichladdich 10 Years Port Charlotte Heavily Peated + GB</t>
  </si>
  <si>
    <t>L-59-435-00</t>
  </si>
  <si>
    <t>5055807415385</t>
  </si>
  <si>
    <t>L-62-046-00</t>
  </si>
  <si>
    <t>Bruichladdich Octomore 14.1 + GB</t>
  </si>
  <si>
    <t>5055807416467</t>
  </si>
  <si>
    <t>Non Alcoholic Spirit</t>
  </si>
  <si>
    <t>L-59-578-00</t>
  </si>
  <si>
    <t>5014379020496</t>
  </si>
  <si>
    <t>L-58-601-00</t>
  </si>
  <si>
    <t>Bumbu + GB</t>
  </si>
  <si>
    <t>813497006383</t>
  </si>
  <si>
    <t>Bumbu Original In Tube + GB</t>
  </si>
  <si>
    <t>0813497006215</t>
  </si>
  <si>
    <t>L-54-917-00</t>
  </si>
  <si>
    <t>Bushmills Causeway Collection Sauternes Cask 2011 + GB</t>
  </si>
  <si>
    <t>5055966830265</t>
  </si>
  <si>
    <t>L-50-594-00</t>
  </si>
  <si>
    <t>5010103917087</t>
  </si>
  <si>
    <t>L-58-687-00</t>
  </si>
  <si>
    <t>810035510371</t>
  </si>
  <si>
    <t>L-58-928-00</t>
  </si>
  <si>
    <t>8032727265297</t>
  </si>
  <si>
    <t>L-59-386-00</t>
  </si>
  <si>
    <t>8032727265334, 8032727260124</t>
  </si>
  <si>
    <t>L-57-779-00</t>
  </si>
  <si>
    <t>Camus VSOP + GB</t>
  </si>
  <si>
    <t>3028130076457</t>
  </si>
  <si>
    <t>L-56-167-00</t>
  </si>
  <si>
    <t>Canei Rosato</t>
  </si>
  <si>
    <t>3148592004970</t>
  </si>
  <si>
    <t>L-25-390-00</t>
  </si>
  <si>
    <t>5000299613900</t>
  </si>
  <si>
    <t>L-61-707-00</t>
  </si>
  <si>
    <t>Castelnuovo Pinot Grigio Delle Venezie 2023</t>
  </si>
  <si>
    <t>Grappa</t>
  </si>
  <si>
    <t>L-23-746-00</t>
  </si>
  <si>
    <t>7503023613262</t>
  </si>
  <si>
    <t>L-23-745-00</t>
  </si>
  <si>
    <t>Cenote Blanco</t>
  </si>
  <si>
    <t>7503023613248</t>
  </si>
  <si>
    <t>L-23-744-00</t>
  </si>
  <si>
    <t>Cenote Reposado</t>
  </si>
  <si>
    <t>7503023613255</t>
  </si>
  <si>
    <t>L-53-169-00</t>
  </si>
  <si>
    <t>Charles Heidsieck Rose 2008</t>
  </si>
  <si>
    <t>3037900004194</t>
  </si>
  <si>
    <t>L-58-369-00</t>
  </si>
  <si>
    <t>3023480140353</t>
  </si>
  <si>
    <t>L-59-502-00</t>
  </si>
  <si>
    <t>Chateau Paradis Casseuil 2019 Bordeaux</t>
  </si>
  <si>
    <t>3296365019109</t>
  </si>
  <si>
    <t>L-22-548-00</t>
  </si>
  <si>
    <t>Chichibu Ichiro's Malt &amp; Grain</t>
  </si>
  <si>
    <t>3700597306451</t>
  </si>
  <si>
    <t>L-61-836-00</t>
  </si>
  <si>
    <t>L-06-158-00</t>
  </si>
  <si>
    <t>080432402733</t>
  </si>
  <si>
    <t>L-19-396-00</t>
  </si>
  <si>
    <t>5000299284667</t>
  </si>
  <si>
    <t>L-06-191-00</t>
  </si>
  <si>
    <t>Chivas Regal 18 Years Gold Signature + GB</t>
  </si>
  <si>
    <t>5000299255049</t>
  </si>
  <si>
    <t>L-14-814-00</t>
  </si>
  <si>
    <t>Chivas Regal Royal Salute 62 Gun + GB</t>
  </si>
  <si>
    <t>5000299211687</t>
  </si>
  <si>
    <t>L-51-160-00</t>
  </si>
  <si>
    <t>Choya Extra Shiso</t>
  </si>
  <si>
    <t>4905846114859</t>
  </si>
  <si>
    <t>L-56-689-00</t>
  </si>
  <si>
    <t>5010103945950</t>
  </si>
  <si>
    <t>L-59-813-00</t>
  </si>
  <si>
    <t>1230000130097</t>
  </si>
  <si>
    <t>L-58-729-00</t>
  </si>
  <si>
    <t>Clase Azul Reposado + GB</t>
  </si>
  <si>
    <t>1230000130011</t>
  </si>
  <si>
    <t>L-57-694-00</t>
  </si>
  <si>
    <t>Clement Canne Bleue 2021</t>
  </si>
  <si>
    <t>3107460010086</t>
  </si>
  <si>
    <t>L-61-207-00</t>
  </si>
  <si>
    <t>Clynelish 10 Years Special Release 2023 + GB</t>
  </si>
  <si>
    <t>5000281073729</t>
  </si>
  <si>
    <t>L-57-681-00</t>
  </si>
  <si>
    <t>Codigo 1530 Reposado</t>
  </si>
  <si>
    <t>859061006465</t>
  </si>
  <si>
    <t>Weinbrand</t>
  </si>
  <si>
    <t>0, 5600738933134</t>
  </si>
  <si>
    <t>0, 5600738933141</t>
  </si>
  <si>
    <t>L-59-008-00</t>
  </si>
  <si>
    <t>Colinas Pedra Cavada Reserva White 2020</t>
  </si>
  <si>
    <t>5600738933325</t>
  </si>
  <si>
    <t>L-50-032-00</t>
  </si>
  <si>
    <t>Connemara Distillers Edition + 2 Glasses</t>
  </si>
  <si>
    <t>3068680063002</t>
  </si>
  <si>
    <t>L-59-055-00</t>
  </si>
  <si>
    <t>Coppi Aleatico Vinaccero 2013</t>
  </si>
  <si>
    <t>8033028260073, 8033028260226</t>
  </si>
  <si>
    <t>8033028260233, 8033028260271</t>
  </si>
  <si>
    <t>8033028260165, 8014825003612</t>
  </si>
  <si>
    <t>L-57-728-00</t>
  </si>
  <si>
    <t>Corralejo Gran Anejo + GB</t>
  </si>
  <si>
    <t>7503000677447</t>
  </si>
  <si>
    <t>L-62-152-00</t>
  </si>
  <si>
    <t>Corte Dei Rovi DOC Rose Extra Dry</t>
  </si>
  <si>
    <t>8006870010998</t>
  </si>
  <si>
    <t>Port</t>
  </si>
  <si>
    <t>L-60-948-00</t>
  </si>
  <si>
    <t>Piece</t>
  </si>
  <si>
    <t>L-56-413-00</t>
  </si>
  <si>
    <t>5052598256227</t>
  </si>
  <si>
    <t>L-53-061-00</t>
  </si>
  <si>
    <t>5052598184278</t>
  </si>
  <si>
    <t>3352260180808, 3352260181102</t>
  </si>
  <si>
    <t>L-25-055-00</t>
  </si>
  <si>
    <t>De Kuyper Sour Apple Pucker</t>
  </si>
  <si>
    <t>8710625502125</t>
  </si>
  <si>
    <t>8720254828848, 8720254828824</t>
  </si>
  <si>
    <t>8720254828855, 8719324231268</t>
  </si>
  <si>
    <t>L-61-977-00</t>
  </si>
  <si>
    <t>Disaronno Velvet + 2 Batida Glasses</t>
  </si>
  <si>
    <t>8001112589708</t>
  </si>
  <si>
    <t>Cava</t>
  </si>
  <si>
    <t>L-61-871-00</t>
  </si>
  <si>
    <t>L-55-543-00</t>
  </si>
  <si>
    <t>Dom Perignon Rose Vintage 2008</t>
  </si>
  <si>
    <t>3185370703151</t>
  </si>
  <si>
    <t>L-55-549-00</t>
  </si>
  <si>
    <t>Dom Perignon Rose Vintage 2008 + GB</t>
  </si>
  <si>
    <t>L-62-132-00</t>
  </si>
  <si>
    <t>Don Papa 7 Years + Shaker</t>
  </si>
  <si>
    <t>4809015157749</t>
  </si>
  <si>
    <t>L-62-142-00</t>
  </si>
  <si>
    <t>4806538770004</t>
  </si>
  <si>
    <t>L-60-131-00</t>
  </si>
  <si>
    <t>8414606732210</t>
  </si>
  <si>
    <t>L-52-468-00</t>
  </si>
  <si>
    <t>Douglas Laing's The Epicurean + GB</t>
  </si>
  <si>
    <t>5014218811582</t>
  </si>
  <si>
    <t>L-57-752-00</t>
  </si>
  <si>
    <t>5430000283014</t>
  </si>
  <si>
    <t>L-51-834-00</t>
  </si>
  <si>
    <t>Dutch Head The Bastard Edition</t>
  </si>
  <si>
    <t>8719324415927</t>
  </si>
  <si>
    <t>Pastis</t>
  </si>
  <si>
    <t>L-54-525-00</t>
  </si>
  <si>
    <t>5060334033650</t>
  </si>
  <si>
    <t>L-09-184-00</t>
  </si>
  <si>
    <t>8715151210780</t>
  </si>
  <si>
    <t>L-25-508-00</t>
  </si>
  <si>
    <t>3770011869022</t>
  </si>
  <si>
    <t>L-58-536-00</t>
  </si>
  <si>
    <t>8100208901740</t>
  </si>
  <si>
    <t>L-59-018-00</t>
  </si>
  <si>
    <t>Esporao  Seleccao Olijfolie</t>
  </si>
  <si>
    <t>5601989997760</t>
  </si>
  <si>
    <t>L-59-019-00</t>
  </si>
  <si>
    <t>Esporao Olijfolie Extra Virgin</t>
  </si>
  <si>
    <t>5601989003102</t>
  </si>
  <si>
    <t>L-04-590-00</t>
  </si>
  <si>
    <t>8594018430253</t>
  </si>
  <si>
    <t>L-61-874-00</t>
  </si>
  <si>
    <t>Euphoria Absinth</t>
  </si>
  <si>
    <t>8594196137937</t>
  </si>
  <si>
    <t>L-04-592-00</t>
  </si>
  <si>
    <t>8594018430086</t>
  </si>
  <si>
    <t>L-61-875-00</t>
  </si>
  <si>
    <t>8594196137944</t>
  </si>
  <si>
    <t>L-18-295-00</t>
  </si>
  <si>
    <t>8594018434497</t>
  </si>
  <si>
    <t>L-61-872-00</t>
  </si>
  <si>
    <t>8594196137920</t>
  </si>
  <si>
    <t>L-61-853-00</t>
  </si>
  <si>
    <t>8594196137906</t>
  </si>
  <si>
    <t>L-08-599-00</t>
  </si>
  <si>
    <t>8594018437108</t>
  </si>
  <si>
    <t>L-61-852-00</t>
  </si>
  <si>
    <t>8594196137913</t>
  </si>
  <si>
    <t>L-18-302-00</t>
  </si>
  <si>
    <t>8594018434985</t>
  </si>
  <si>
    <t>L-18-299-00</t>
  </si>
  <si>
    <t>8594018436316</t>
  </si>
  <si>
    <t>L-56-253-00</t>
  </si>
  <si>
    <t>Fabula De Paniza Carinena Tinto 2021</t>
  </si>
  <si>
    <t>8410451010510</t>
  </si>
  <si>
    <t>L-58-262-00</t>
  </si>
  <si>
    <t>5391533850008, 5391533850015</t>
  </si>
  <si>
    <t>L-59-923-00</t>
  </si>
  <si>
    <t>5391533850589</t>
  </si>
  <si>
    <t>L-56-530-00</t>
  </si>
  <si>
    <t>Finest Call Grenadine Sirup PET</t>
  </si>
  <si>
    <t>Juices &amp; Sirops</t>
  </si>
  <si>
    <t>070491524040</t>
  </si>
  <si>
    <t>L-61-829-00</t>
  </si>
  <si>
    <t>4840500004438</t>
  </si>
  <si>
    <t>L-59-443-00</t>
  </si>
  <si>
    <t>5703586520225</t>
  </si>
  <si>
    <t>L-25-190-00</t>
  </si>
  <si>
    <t>Flacon De Cuisine Kirschwasser</t>
  </si>
  <si>
    <t>8715206001073</t>
  </si>
  <si>
    <t>L-61-198-00</t>
  </si>
  <si>
    <t>Flaviar Advent Calendar</t>
  </si>
  <si>
    <t>3830082910013</t>
  </si>
  <si>
    <t>Fluere Original</t>
  </si>
  <si>
    <t>L-17-196-00</t>
  </si>
  <si>
    <t>9349749000201</t>
  </si>
  <si>
    <t>L-00-394-00</t>
  </si>
  <si>
    <t>Fratello - Hazelnut Liqueur</t>
  </si>
  <si>
    <t>8003405007515</t>
  </si>
  <si>
    <t>L-59-628-00</t>
  </si>
  <si>
    <t>Freixenet Carta Rosado Rose 2021</t>
  </si>
  <si>
    <t>8410036808396</t>
  </si>
  <si>
    <t>L-04-860-00</t>
  </si>
  <si>
    <t>Galatti Amaretto</t>
  </si>
  <si>
    <t>4009872013619</t>
  </si>
  <si>
    <t>L-59-194-00</t>
  </si>
  <si>
    <t>Germany Kufertrunk</t>
  </si>
  <si>
    <t>4006975175817</t>
  </si>
  <si>
    <t>L-09-348-00</t>
  </si>
  <si>
    <t>8423426000959</t>
  </si>
  <si>
    <t>L-61-512-00</t>
  </si>
  <si>
    <t>Glen Grant 12 Years + 2 Glasses</t>
  </si>
  <si>
    <t>3068680160084</t>
  </si>
  <si>
    <t>L-20-370-00</t>
  </si>
  <si>
    <t>5018066105015</t>
  </si>
  <si>
    <t>L-58-789-00</t>
  </si>
  <si>
    <t>Glenfarclas 15 Years Tasting Pack</t>
  </si>
  <si>
    <t>5018066220015</t>
  </si>
  <si>
    <t>L-58-230-00</t>
  </si>
  <si>
    <t>Glenfiddich 12 years + Flask</t>
  </si>
  <si>
    <t>5010327316246</t>
  </si>
  <si>
    <t>L-07-728-00</t>
  </si>
  <si>
    <t>5010327307244</t>
  </si>
  <si>
    <t>L-52-858-00</t>
  </si>
  <si>
    <t>5010327000251</t>
  </si>
  <si>
    <t>L-62-134-00</t>
  </si>
  <si>
    <t>Glenfiddich Fire &amp; Cane + GB</t>
  </si>
  <si>
    <t>5010327325712</t>
  </si>
  <si>
    <t>5010852026658, 5010852050936</t>
  </si>
  <si>
    <t>L-24-808-00</t>
  </si>
  <si>
    <t>5010852029031</t>
  </si>
  <si>
    <t>L-15-079-00</t>
  </si>
  <si>
    <t>5010852038019</t>
  </si>
  <si>
    <t>L-56-077-00</t>
  </si>
  <si>
    <t>Glenmorangie 15 Years The Cadboll Batch 2 + GB</t>
  </si>
  <si>
    <t>5010494971637</t>
  </si>
  <si>
    <t>L-51-909-00</t>
  </si>
  <si>
    <t>5010494970395</t>
  </si>
  <si>
    <t>8410337063081, 3428660037308</t>
  </si>
  <si>
    <t>8410337063081, 8710631121082</t>
  </si>
  <si>
    <t>L-00-303-00</t>
  </si>
  <si>
    <t>Gold Fusion Vulcano</t>
  </si>
  <si>
    <t>8427021001908</t>
  </si>
  <si>
    <t>L-57-405-00</t>
  </si>
  <si>
    <t>Gran Duque De Alba Oro + GB</t>
  </si>
  <si>
    <t>8410028539703</t>
  </si>
  <si>
    <t>L-58-367-00</t>
  </si>
  <si>
    <t>5010327208107</t>
  </si>
  <si>
    <t>L-52-641-00</t>
  </si>
  <si>
    <t>Greenall's Wild Berry Pink</t>
  </si>
  <si>
    <t>5010296003260</t>
  </si>
  <si>
    <t>L-06-388-00</t>
  </si>
  <si>
    <t>4901777228894</t>
  </si>
  <si>
    <t>L-20-524-00</t>
  </si>
  <si>
    <t>Hapusa Himalayan Dry Gin</t>
  </si>
  <si>
    <t>8908009319012</t>
  </si>
  <si>
    <t>L-11-757-00</t>
  </si>
  <si>
    <t>Havana Club 15 Anos + GB</t>
  </si>
  <si>
    <t>8501110083034</t>
  </si>
  <si>
    <t>L-62-131-00</t>
  </si>
  <si>
    <t>Havana Club Tributo 2023 Limited Edition + Wooden GB</t>
  </si>
  <si>
    <t>8501110084079</t>
  </si>
  <si>
    <t>L-55-191-00</t>
  </si>
  <si>
    <t>Heeren van Oranje Nassau Merlot 2021</t>
  </si>
  <si>
    <t>6008362000366</t>
  </si>
  <si>
    <t>L-55-192-00</t>
  </si>
  <si>
    <t>Heeren van Oranje Nassau Sauvignon Blanc</t>
  </si>
  <si>
    <t>6008362000380</t>
  </si>
  <si>
    <t>L-09-415-00</t>
  </si>
  <si>
    <t>Hendrick's Midsummer Solstice</t>
  </si>
  <si>
    <t>5010327705811</t>
  </si>
  <si>
    <t>L-05-522-00</t>
  </si>
  <si>
    <t>Hennessy Paradis Extra + GB</t>
  </si>
  <si>
    <t>3245996126311</t>
  </si>
  <si>
    <t>L-51-473-00</t>
  </si>
  <si>
    <t>L-61-772-00</t>
  </si>
  <si>
    <t>Hibiki Harmony 100th Anniversary Edition + GB</t>
  </si>
  <si>
    <t>080686004646</t>
  </si>
  <si>
    <t>L-20-594-00</t>
  </si>
  <si>
    <t>8436534140127</t>
  </si>
  <si>
    <t>L-23-046-00</t>
  </si>
  <si>
    <t>1220000080652</t>
  </si>
  <si>
    <t>L-60-794-00</t>
  </si>
  <si>
    <t>Highland Park Explorers Selection Pack</t>
  </si>
  <si>
    <t>5010314312336</t>
  </si>
  <si>
    <t>L-08-034-00</t>
  </si>
  <si>
    <t>Highland Park Spirit Of The Bear + GB</t>
  </si>
  <si>
    <t>5010314306397</t>
  </si>
  <si>
    <t>L-08-074-00</t>
  </si>
  <si>
    <t>5000281024387</t>
  </si>
  <si>
    <t>L-13-311-00</t>
  </si>
  <si>
    <t>Izarra Jaune</t>
  </si>
  <si>
    <t>3049160140703</t>
  </si>
  <si>
    <t>L-06-493-00</t>
  </si>
  <si>
    <t>5099873046067</t>
  </si>
  <si>
    <t>L-54-381-00</t>
  </si>
  <si>
    <t>Jack Daniel's + 2 Glasses</t>
  </si>
  <si>
    <t>5099873224892</t>
  </si>
  <si>
    <t>L-58-480-00</t>
  </si>
  <si>
    <t>Jack Daniel's + Alarm Clock</t>
  </si>
  <si>
    <t>8595682611351</t>
  </si>
  <si>
    <t>L-60-862-00</t>
  </si>
  <si>
    <t>Jack Daniel's American Single Malt</t>
  </si>
  <si>
    <t>5099873024690</t>
  </si>
  <si>
    <t>L-22-061-00</t>
  </si>
  <si>
    <t>5099873011737</t>
  </si>
  <si>
    <t>L-25-468-00</t>
  </si>
  <si>
    <t>L-05-615-00</t>
  </si>
  <si>
    <t>Janneau VSOP Armagnac + GB</t>
  </si>
  <si>
    <t>3219940005823</t>
  </si>
  <si>
    <t>L-06-474-00</t>
  </si>
  <si>
    <t>5010196091008</t>
  </si>
  <si>
    <t>L-25-004-00</t>
  </si>
  <si>
    <t>5060045590053</t>
  </si>
  <si>
    <t>L-56-280-00</t>
  </si>
  <si>
    <t>Jim Beam Red Stag</t>
  </si>
  <si>
    <t>L-61-029-00</t>
  </si>
  <si>
    <t>Jinro Soju Grapefruit</t>
  </si>
  <si>
    <t>8801048179084</t>
  </si>
  <si>
    <t>L-51-698-00</t>
  </si>
  <si>
    <t>8438001408570</t>
  </si>
  <si>
    <t>L-52-781-00</t>
  </si>
  <si>
    <t>860002271408</t>
  </si>
  <si>
    <t>L-22-077-00</t>
  </si>
  <si>
    <t>Johnnie Walker 18 Years The Ultimate + GB</t>
  </si>
  <si>
    <t>5000267165844</t>
  </si>
  <si>
    <t>L-20-796-00</t>
  </si>
  <si>
    <t>Johnnie Walker Blender’s Batch Bourbon Cask + GB</t>
  </si>
  <si>
    <t>5000267164724</t>
  </si>
  <si>
    <t>L-61-913-00</t>
  </si>
  <si>
    <t>Johnnie Walker Blue Label + 2 Glasses</t>
  </si>
  <si>
    <t>5000267193939</t>
  </si>
  <si>
    <t>L-55-623-00</t>
  </si>
  <si>
    <t>Jose Cuervo Platino + GB</t>
  </si>
  <si>
    <t>7501035010833</t>
  </si>
  <si>
    <t>L-60-192-00</t>
  </si>
  <si>
    <t>3700597343036</t>
  </si>
  <si>
    <t>L-60-191-00</t>
  </si>
  <si>
    <t>4710085229123</t>
  </si>
  <si>
    <t>L-51-745-00</t>
  </si>
  <si>
    <t>Kavalan Oloroso Sherry Oak + GB</t>
  </si>
  <si>
    <t>4710085218738</t>
  </si>
  <si>
    <t>L-17-393-00</t>
  </si>
  <si>
    <t>Ketel One Botanicals Peach Orangeblossom</t>
  </si>
  <si>
    <t>8711566670010</t>
  </si>
  <si>
    <t>L-53-679-00</t>
  </si>
  <si>
    <t>L-50-226-00</t>
  </si>
  <si>
    <t>7350064820391</t>
  </si>
  <si>
    <t>L-03-854-00</t>
  </si>
  <si>
    <t>5060476220000</t>
  </si>
  <si>
    <t>L-61-171-00</t>
  </si>
  <si>
    <t>Kopke Vintage 2016 Port</t>
  </si>
  <si>
    <t>5601194709455</t>
  </si>
  <si>
    <t>L-23-170-00</t>
  </si>
  <si>
    <t>Kraken Black Spiced Ceramic White 2017</t>
  </si>
  <si>
    <t>811538013710</t>
  </si>
  <si>
    <t>L-61-964-00</t>
  </si>
  <si>
    <t>L-60-850-00</t>
  </si>
  <si>
    <t>Krug Grande Cuvee 171th Edition + GB</t>
  </si>
  <si>
    <t>3258064114479</t>
  </si>
  <si>
    <t>3432370002365, 12345</t>
  </si>
  <si>
    <t>L-20-936-00</t>
  </si>
  <si>
    <t>3147690051008</t>
  </si>
  <si>
    <t>L-12-712-00</t>
  </si>
  <si>
    <t>Lanson Rose Label</t>
  </si>
  <si>
    <t>3029440000408</t>
  </si>
  <si>
    <t>L-61-896-00</t>
  </si>
  <si>
    <t>Laphroaig 10 Years Cask Strength Batch 16 + GB</t>
  </si>
  <si>
    <t>5010019000101</t>
  </si>
  <si>
    <t>L-51-995-00</t>
  </si>
  <si>
    <t>Laphroaig 25 Years + GB</t>
  </si>
  <si>
    <t>5010019639769</t>
  </si>
  <si>
    <t>L-62-113-00</t>
  </si>
  <si>
    <t>5010019000576</t>
  </si>
  <si>
    <t>L-25-162-00</t>
  </si>
  <si>
    <t>8411144100822</t>
  </si>
  <si>
    <t>L-52-383-00</t>
  </si>
  <si>
    <t>Lauder's Finest</t>
  </si>
  <si>
    <t>5024546366630</t>
  </si>
  <si>
    <t>L-57-717-00</t>
  </si>
  <si>
    <t>6091023019258, 60981023019258</t>
  </si>
  <si>
    <t>L-62-145-00</t>
  </si>
  <si>
    <t>Lazy Dodo XO Chronicles + GB</t>
  </si>
  <si>
    <t>6091023025495</t>
  </si>
  <si>
    <t>L-59-112-00</t>
  </si>
  <si>
    <t>Le Monde Chardonnay 2020</t>
  </si>
  <si>
    <t>L-52-384-00</t>
  </si>
  <si>
    <t>Legend of Kremlin NRF + Red Book</t>
  </si>
  <si>
    <t>4610028130359</t>
  </si>
  <si>
    <t>L-58-165-00</t>
  </si>
  <si>
    <t>Legendario Anejo 9 + GB</t>
  </si>
  <si>
    <t>L-50-930-00</t>
  </si>
  <si>
    <t>Level Gin</t>
  </si>
  <si>
    <t>8413425011964</t>
  </si>
  <si>
    <t>L-51-785-00</t>
  </si>
  <si>
    <t>Linie Aquavit</t>
  </si>
  <si>
    <t>7048351691112</t>
  </si>
  <si>
    <t>L-15-634-00</t>
  </si>
  <si>
    <t>Longmorn Distillers Choice + GB</t>
  </si>
  <si>
    <t>5000299602065</t>
  </si>
  <si>
    <t>L-08-176-00</t>
  </si>
  <si>
    <t>Longrow Peated</t>
  </si>
  <si>
    <t>610854000264</t>
  </si>
  <si>
    <t>L-24-595-00</t>
  </si>
  <si>
    <t>Loopuyt Rose Lemonade</t>
  </si>
  <si>
    <t>8710631220549</t>
  </si>
  <si>
    <t>L-54-585-00</t>
  </si>
  <si>
    <t>610370680933</t>
  </si>
  <si>
    <t>L-54-216-00</t>
  </si>
  <si>
    <t>610370680681</t>
  </si>
  <si>
    <t>L-56-295-00</t>
  </si>
  <si>
    <t>610370680605</t>
  </si>
  <si>
    <t>L-54-589-00</t>
  </si>
  <si>
    <t>610370641255</t>
  </si>
  <si>
    <t>L-61-683-00</t>
  </si>
  <si>
    <t>Louis Roederer Cristal Brut 2012 + GB</t>
  </si>
  <si>
    <t>3114080721247</t>
  </si>
  <si>
    <t>L-56-370-00</t>
  </si>
  <si>
    <t>Louis Roederer Cristal Brut 2014</t>
  </si>
  <si>
    <t>3114080701454</t>
  </si>
  <si>
    <t>L-57-615-00</t>
  </si>
  <si>
    <t>Luc Belaire Blue Limited Edition + GB</t>
  </si>
  <si>
    <t>813497007809</t>
  </si>
  <si>
    <t>L-53-726-00</t>
  </si>
  <si>
    <t>Luc Belaire Rare Rose + 2 Glasses</t>
  </si>
  <si>
    <t>813497004440</t>
  </si>
  <si>
    <t>gr</t>
  </si>
  <si>
    <t>3547103220005, 3547102222000</t>
  </si>
  <si>
    <t>L-51-143-00</t>
  </si>
  <si>
    <t>7350029662035</t>
  </si>
  <si>
    <t>43.7, 7350029668426</t>
  </si>
  <si>
    <t>L-53-737-00</t>
  </si>
  <si>
    <t>7350029667177</t>
  </si>
  <si>
    <t>L-59-304-00</t>
  </si>
  <si>
    <t>Macnair's Peated + GB</t>
  </si>
  <si>
    <t>5060568324890</t>
  </si>
  <si>
    <t>L-59-305-00</t>
  </si>
  <si>
    <t>Macnair's Unpeated + GB</t>
  </si>
  <si>
    <t>5060568324883</t>
  </si>
  <si>
    <t>L-91-982-00</t>
  </si>
  <si>
    <t>3014400237727</t>
  </si>
  <si>
    <t>L-62-193-00</t>
  </si>
  <si>
    <t>085246502211</t>
  </si>
  <si>
    <t>L-62-192-00</t>
  </si>
  <si>
    <t>Maker's Mark + 2 Glasses</t>
  </si>
  <si>
    <t>5060045591036</t>
  </si>
  <si>
    <t>L-22-815-00</t>
  </si>
  <si>
    <t>Maker's Mark 101 + GB</t>
  </si>
  <si>
    <t>085246500750</t>
  </si>
  <si>
    <t>L-15-673-00</t>
  </si>
  <si>
    <t>L-17-448-00</t>
  </si>
  <si>
    <t>Malteco 20 Years Rum Reserva Del Fundador + GB</t>
  </si>
  <si>
    <t>8009366297354</t>
  </si>
  <si>
    <t>8029510009060, 8029510011919</t>
  </si>
  <si>
    <t>80329510013036, 8029510013036</t>
  </si>
  <si>
    <t>8029510011483, 8029510013418</t>
  </si>
  <si>
    <t>8029510010394, 8029510012817</t>
  </si>
  <si>
    <t>8029510012176, 8029510013050</t>
  </si>
  <si>
    <t>8029510010981, 8029510012275</t>
  </si>
  <si>
    <t>8029510010233, 8029510011285</t>
  </si>
  <si>
    <t>L-50-485-00</t>
  </si>
  <si>
    <t>Martell Cordon Bleu Chinese New Year Edition 2023 + GB</t>
  </si>
  <si>
    <t>3219820008036, 3219820006544</t>
  </si>
  <si>
    <t>L-61-551-00</t>
  </si>
  <si>
    <t>Martell Cordon Limited Edition 2023 + GB</t>
  </si>
  <si>
    <t>3219820006384</t>
  </si>
  <si>
    <t>L-17-463-00</t>
  </si>
  <si>
    <t>Matusalem Platino</t>
  </si>
  <si>
    <t>766094060053</t>
  </si>
  <si>
    <t>L-55-370-00</t>
  </si>
  <si>
    <t>3285090617056</t>
  </si>
  <si>
    <t>L-05-770-00</t>
  </si>
  <si>
    <t>L-13-928-00</t>
  </si>
  <si>
    <t>L-50-451-00</t>
  </si>
  <si>
    <t>3257150100907</t>
  </si>
  <si>
    <t>L-58-135-00</t>
  </si>
  <si>
    <t>5060033841389</t>
  </si>
  <si>
    <t>L-58-388-00</t>
  </si>
  <si>
    <t>7290109230566</t>
  </si>
  <si>
    <t>L-59-840-00</t>
  </si>
  <si>
    <t>8595676600132</t>
  </si>
  <si>
    <t>L-50-119-00</t>
  </si>
  <si>
    <t>Minttu Choco Mint</t>
  </si>
  <si>
    <t>6420614682746</t>
  </si>
  <si>
    <t>L-58-700-00</t>
  </si>
  <si>
    <t>Moet &amp; Chandon Brut Golden Sleeve</t>
  </si>
  <si>
    <t>3185370683705</t>
  </si>
  <si>
    <t>L-55-677-00</t>
  </si>
  <si>
    <t>Moet &amp; Chandon Ice Imperial + Wooden GB</t>
  </si>
  <si>
    <t>3185370561904</t>
  </si>
  <si>
    <t>L-61-556-00</t>
  </si>
  <si>
    <t>Moet &amp; Chandon Rose EOY 2023 + GB</t>
  </si>
  <si>
    <t>3185370767894</t>
  </si>
  <si>
    <t>L-55-849-00</t>
  </si>
  <si>
    <t>L-01-281-00</t>
  </si>
  <si>
    <t>L-04-129-00</t>
  </si>
  <si>
    <t>4008077741532</t>
  </si>
  <si>
    <t>L-12-467-00</t>
  </si>
  <si>
    <t>4008077741068</t>
  </si>
  <si>
    <t>L-04-143-00</t>
  </si>
  <si>
    <t>4008077741518</t>
  </si>
  <si>
    <t>L-11-797-00</t>
  </si>
  <si>
    <t>4008077741525</t>
  </si>
  <si>
    <t>L-11-798-00</t>
  </si>
  <si>
    <t>4008077741228</t>
  </si>
  <si>
    <t>L-04-131-00</t>
  </si>
  <si>
    <t>Monin Coco</t>
  </si>
  <si>
    <t>4008077741082</t>
  </si>
  <si>
    <t>L-04-139-00</t>
  </si>
  <si>
    <t>4008077741167</t>
  </si>
  <si>
    <t>L-04-141-00</t>
  </si>
  <si>
    <t>4008077741358</t>
  </si>
  <si>
    <t>L-04-147-00</t>
  </si>
  <si>
    <t>Monin Mango</t>
  </si>
  <si>
    <t>4008077741235</t>
  </si>
  <si>
    <t>L-11-800-00</t>
  </si>
  <si>
    <t>Monin Peche</t>
  </si>
  <si>
    <t>4008077741037</t>
  </si>
  <si>
    <t>L-11-799-00</t>
  </si>
  <si>
    <t>Monin Pur Sucre De Cannes</t>
  </si>
  <si>
    <t>4008077741051</t>
  </si>
  <si>
    <t>L-04-156-00</t>
  </si>
  <si>
    <t>4008077741136</t>
  </si>
  <si>
    <t>L-04-160-00</t>
  </si>
  <si>
    <t>4008077741075</t>
  </si>
  <si>
    <t>L-04-163-00</t>
  </si>
  <si>
    <t>4008077741211</t>
  </si>
  <si>
    <t>L-61-079-00</t>
  </si>
  <si>
    <t>Mortlach NAD Special Release 2023 + GB</t>
  </si>
  <si>
    <t>5000281073743</t>
  </si>
  <si>
    <t>L-61-201-00</t>
  </si>
  <si>
    <t>Mozart Chocolate Coffee + Espresso Glass</t>
  </si>
  <si>
    <t>L-59-959-00</t>
  </si>
  <si>
    <t>Mulassano Vermouth Extra Dry</t>
  </si>
  <si>
    <t>8000679006213</t>
  </si>
  <si>
    <t>L-01-294-00</t>
  </si>
  <si>
    <t>5453003310327</t>
  </si>
  <si>
    <t>L-59-035-00</t>
  </si>
  <si>
    <t>Nicosia Etna Rosso Monte Gorna 2018</t>
  </si>
  <si>
    <t>8001014000385</t>
  </si>
  <si>
    <t>0, 8001014016645</t>
  </si>
  <si>
    <t>L-59-026-00</t>
  </si>
  <si>
    <t>Nicosia Nero D'Avola Bio/Vegan 2020</t>
  </si>
  <si>
    <t>8001014013378, 8001014001061</t>
  </si>
  <si>
    <t>L-59-023-00</t>
  </si>
  <si>
    <t>Nicosia Vulka Etna Bianco 2015</t>
  </si>
  <si>
    <t>L-58-520-00</t>
  </si>
  <si>
    <t>Nocheluna Sotol</t>
  </si>
  <si>
    <t>7503035530328</t>
  </si>
  <si>
    <t>L-61-923-00</t>
  </si>
  <si>
    <t>O'Donnel Moonshine Cookie 40 Proof</t>
  </si>
  <si>
    <t>Moonshine</t>
  </si>
  <si>
    <t>4251790820484</t>
  </si>
  <si>
    <t>L-61-924-00</t>
  </si>
  <si>
    <t>O'Donnel Moonshine High Proof 50 Proof</t>
  </si>
  <si>
    <t>4251790820149</t>
  </si>
  <si>
    <t>L-61-925-00</t>
  </si>
  <si>
    <t>O'Donnel Moonshine Macadamia 40 Proof</t>
  </si>
  <si>
    <t>4251790820309</t>
  </si>
  <si>
    <t>L-62-101-00</t>
  </si>
  <si>
    <t>O'Donnel Moonshine Miniature Set</t>
  </si>
  <si>
    <t>4251790821856</t>
  </si>
  <si>
    <t>L-61-927-00</t>
  </si>
  <si>
    <t>O'Donnel Moonshine Roasted Apple 40 proof</t>
  </si>
  <si>
    <t>4251790820026</t>
  </si>
  <si>
    <t>L-62-098-00</t>
  </si>
  <si>
    <t>O'Donnel Moonshine Sticky Toffee 50 Proof</t>
  </si>
  <si>
    <t>4251790810195</t>
  </si>
  <si>
    <t>L-61-928-00</t>
  </si>
  <si>
    <t>4251790820200</t>
  </si>
  <si>
    <t>L-62-097-00</t>
  </si>
  <si>
    <t>O'Donnel Moonshine Tough Nut 50 Proof</t>
  </si>
  <si>
    <t>4251790810041</t>
  </si>
  <si>
    <t>L-61-929-00</t>
  </si>
  <si>
    <t>4251790820057</t>
  </si>
  <si>
    <t>L-61-930-00</t>
  </si>
  <si>
    <t>O'Donnel Moonshine Very Cherry 40 Proof</t>
  </si>
  <si>
    <t>4251790820637</t>
  </si>
  <si>
    <t>L-62-100-00</t>
  </si>
  <si>
    <t>L-61-931-00</t>
  </si>
  <si>
    <t>O'Donnel Moonshine Wild Berry 50 Proof</t>
  </si>
  <si>
    <t>4251790820118</t>
  </si>
  <si>
    <t>L-62-099-00</t>
  </si>
  <si>
    <t>L-62-166-00</t>
  </si>
  <si>
    <t>4062400171601</t>
  </si>
  <si>
    <t>L-17-527-00</t>
  </si>
  <si>
    <t>4062400113267</t>
  </si>
  <si>
    <t>L-62-119-00</t>
  </si>
  <si>
    <t>Olmeca Silver</t>
  </si>
  <si>
    <t>Ouzo</t>
  </si>
  <si>
    <t>L-57-448-00</t>
  </si>
  <si>
    <t>Ouzo 12 Longdrink Glas</t>
  </si>
  <si>
    <t>7436946951954</t>
  </si>
  <si>
    <t>L-05-027-00</t>
  </si>
  <si>
    <t>Pacharan Zoco</t>
  </si>
  <si>
    <t>8410614001003</t>
  </si>
  <si>
    <t>L-55-796-00</t>
  </si>
  <si>
    <t>L-55-297-00</t>
  </si>
  <si>
    <t>5712718005189</t>
  </si>
  <si>
    <t>L-55-338-00</t>
  </si>
  <si>
    <t>Patron Gran Burdeos + GB</t>
  </si>
  <si>
    <t>721733001361</t>
  </si>
  <si>
    <t>L-61-780-00</t>
  </si>
  <si>
    <t>Patron Gran Burdeos + Wooden GB</t>
  </si>
  <si>
    <t>L-50-895-00</t>
  </si>
  <si>
    <t>721733000456</t>
  </si>
  <si>
    <t>5603016002393, 5603016000221</t>
  </si>
  <si>
    <t>L-59-348-00</t>
  </si>
  <si>
    <t>Penderyn Faraday + GB</t>
  </si>
  <si>
    <t>5011594001613</t>
  </si>
  <si>
    <t>L-15-794-00</t>
  </si>
  <si>
    <t>5011594010707</t>
  </si>
  <si>
    <t>L-53-483-00</t>
  </si>
  <si>
    <t>5011594060658</t>
  </si>
  <si>
    <t>L-59-714-00</t>
  </si>
  <si>
    <t>Perrier Jouet Blanc De Blancs</t>
  </si>
  <si>
    <t>3113880105219</t>
  </si>
  <si>
    <t>L-04-465-00</t>
  </si>
  <si>
    <t>L-19-485-00</t>
  </si>
  <si>
    <t>3370896001007</t>
  </si>
  <si>
    <t>L-17-558-00</t>
  </si>
  <si>
    <t>5060243077301</t>
  </si>
  <si>
    <t>L-62-162-00</t>
  </si>
  <si>
    <t>L-17-579-00</t>
  </si>
  <si>
    <t>0600209388277</t>
  </si>
  <si>
    <t>L-17-569-00</t>
  </si>
  <si>
    <t>Pirate's Grog Spiced Rum</t>
  </si>
  <si>
    <t>604565185617</t>
  </si>
  <si>
    <t>L-25-812-00</t>
  </si>
  <si>
    <t>L-02-331-00</t>
  </si>
  <si>
    <t>Poli Sarpa Oro Barrique + GB</t>
  </si>
  <si>
    <t>8014115000512</t>
  </si>
  <si>
    <t>L-57-021-00</t>
  </si>
  <si>
    <t>3770011869152</t>
  </si>
  <si>
    <t>L-53-111-00</t>
  </si>
  <si>
    <t>Porter's Tropical Old Tom</t>
  </si>
  <si>
    <t>735850683027</t>
  </si>
  <si>
    <t>L-18-772-00</t>
  </si>
  <si>
    <t>Pravda Citron</t>
  </si>
  <si>
    <t>5901811521027</t>
  </si>
  <si>
    <t>L-18-777-00</t>
  </si>
  <si>
    <t>Pravda Raspberry</t>
  </si>
  <si>
    <t>5901811521065</t>
  </si>
  <si>
    <t>L-55-642-00</t>
  </si>
  <si>
    <t>7466871102442</t>
  </si>
  <si>
    <t>8437004142597, 8437004142757</t>
  </si>
  <si>
    <t>L-61-950-00</t>
  </si>
  <si>
    <t>8437004142146</t>
  </si>
  <si>
    <t>L-11-348-00</t>
  </si>
  <si>
    <t>Rammstein Rosenrot Rose 2022</t>
  </si>
  <si>
    <t>5203708300006</t>
  </si>
  <si>
    <t>L-23-725-00</t>
  </si>
  <si>
    <t>Rammstein Rotwein 'Wiener Blut' 2019</t>
  </si>
  <si>
    <t>4260018590740</t>
  </si>
  <si>
    <t>L-51-333-00</t>
  </si>
  <si>
    <t>Rebel Straight Bourbon</t>
  </si>
  <si>
    <t>088352130941</t>
  </si>
  <si>
    <t>L-50-772-00</t>
  </si>
  <si>
    <t>Red Bull</t>
  </si>
  <si>
    <t>90162909</t>
  </si>
  <si>
    <t>L-57-656-00</t>
  </si>
  <si>
    <t>Redbreast 12 Years Bird Feeder + GB</t>
  </si>
  <si>
    <t>5011007013745</t>
  </si>
  <si>
    <t>L-21-310-00</t>
  </si>
  <si>
    <t>8438001407894</t>
  </si>
  <si>
    <t>L-55-667-00</t>
  </si>
  <si>
    <t>5060630900137</t>
  </si>
  <si>
    <t>L-50-386-00</t>
  </si>
  <si>
    <t>5060630900052</t>
  </si>
  <si>
    <t>L-24-366-00</t>
  </si>
  <si>
    <t>5712718002270</t>
  </si>
  <si>
    <t>L-25-247-00</t>
  </si>
  <si>
    <t>8414037923850</t>
  </si>
  <si>
    <t>L-11-787-00</t>
  </si>
  <si>
    <t>Ron Millonario 10 Years</t>
  </si>
  <si>
    <t>8033749404039</t>
  </si>
  <si>
    <t>L-54-129-00</t>
  </si>
  <si>
    <t>Royal Bison + GB</t>
  </si>
  <si>
    <t>4810030014863</t>
  </si>
  <si>
    <t>L-53-766-00</t>
  </si>
  <si>
    <t>Royal Lochnagar 16 Years Special Release 2021 + GB</t>
  </si>
  <si>
    <t>5000281067148</t>
  </si>
  <si>
    <t>L-25-837-00</t>
  </si>
  <si>
    <t>3185370303450</t>
  </si>
  <si>
    <t>L-26-073-00</t>
  </si>
  <si>
    <t>3185370303344</t>
  </si>
  <si>
    <t>L-17-735-00</t>
  </si>
  <si>
    <t>5052598010331</t>
  </si>
  <si>
    <t>8710631123031, 8004499813051</t>
  </si>
  <si>
    <t>8001487006549, 8001487001100</t>
  </si>
  <si>
    <t>L-60-196-00</t>
  </si>
  <si>
    <t>Santocci Limoncello + Icebag</t>
  </si>
  <si>
    <t>L-61-933-00</t>
  </si>
  <si>
    <t>Schierker Feuerstein + GB</t>
  </si>
  <si>
    <t>41001127</t>
  </si>
  <si>
    <t>L-25-231-NL</t>
  </si>
  <si>
    <t>8714163110026</t>
  </si>
  <si>
    <t>L-54-795-00</t>
  </si>
  <si>
    <t>5425035390349</t>
  </si>
  <si>
    <t>L-54-796-00</t>
  </si>
  <si>
    <t>5425035390332</t>
  </si>
  <si>
    <t>L-21-407-00</t>
  </si>
  <si>
    <t>Shinobu 10 Years + GB</t>
  </si>
  <si>
    <t>4520971500119</t>
  </si>
  <si>
    <t>L-14-139-00</t>
  </si>
  <si>
    <t>4062400055017</t>
  </si>
  <si>
    <t>L-21-416-00</t>
  </si>
  <si>
    <t>Sir Dam Vodka</t>
  </si>
  <si>
    <t>8710631120207</t>
  </si>
  <si>
    <t>L-61-067-00</t>
  </si>
  <si>
    <t>L-61-761-00</t>
  </si>
  <si>
    <t>Sir James 101 Ginger Mule Alcohol Free</t>
  </si>
  <si>
    <t>8720892260222</t>
  </si>
  <si>
    <t>L-61-763-00</t>
  </si>
  <si>
    <t>Sir James 101 Passion Fruit Martini Alcohol Free</t>
  </si>
  <si>
    <t>8720892260208</t>
  </si>
  <si>
    <t>L-61-388-00</t>
  </si>
  <si>
    <t>Smirnoff Red NRF</t>
  </si>
  <si>
    <t>L-15-878-00</t>
  </si>
  <si>
    <t>L-62-185-00</t>
  </si>
  <si>
    <t>Soberano Brandy Sherry Cask NRF</t>
  </si>
  <si>
    <t>8410023022071</t>
  </si>
  <si>
    <t>L-62-109-00</t>
  </si>
  <si>
    <t>box</t>
  </si>
  <si>
    <t>L-15-893-00</t>
  </si>
  <si>
    <t>Speyburn 16 Years + GB</t>
  </si>
  <si>
    <t>5010509881463</t>
  </si>
  <si>
    <t>L-62-159-00</t>
  </si>
  <si>
    <t>Speyburn Bradan Orach + 2 Glasses</t>
  </si>
  <si>
    <t>5010509882323</t>
  </si>
  <si>
    <t>L-52-074-00</t>
  </si>
  <si>
    <t>8719327296714</t>
  </si>
  <si>
    <t>L-05-947-00</t>
  </si>
  <si>
    <t>8000440396390</t>
  </si>
  <si>
    <t>L-55-242-00</t>
  </si>
  <si>
    <t>Stronachie 10 Years + GB</t>
  </si>
  <si>
    <t>5060056921495</t>
  </si>
  <si>
    <t>L-58-337-00</t>
  </si>
  <si>
    <t>Suntory Roku Gin + Glass</t>
  </si>
  <si>
    <t>3068680841013</t>
  </si>
  <si>
    <t>L-60-866-00</t>
  </si>
  <si>
    <t>L-25-301-00</t>
  </si>
  <si>
    <t>Tabu 3-Pack</t>
  </si>
  <si>
    <t>4076700306878</t>
  </si>
  <si>
    <t>L-52-125-00</t>
  </si>
  <si>
    <t>Taisteal Blended</t>
  </si>
  <si>
    <t>603922407300</t>
  </si>
  <si>
    <t>L-52-127-00</t>
  </si>
  <si>
    <t>Taisteal Single Malt</t>
  </si>
  <si>
    <t>5016840150268</t>
  </si>
  <si>
    <t>L-51-701-00</t>
  </si>
  <si>
    <t>Talisker 10 Years + Mug</t>
  </si>
  <si>
    <t>4003922025430</t>
  </si>
  <si>
    <t>L-61-078-00</t>
  </si>
  <si>
    <t>Talisker NAD Special Release 2023 + GB</t>
  </si>
  <si>
    <t>5000281073767</t>
  </si>
  <si>
    <t>L-59-728-00</t>
  </si>
  <si>
    <t>L-50-761-00</t>
  </si>
  <si>
    <t>Tanduay Gold + GB</t>
  </si>
  <si>
    <t>L-61-401-00</t>
  </si>
  <si>
    <t>Tanqueray Exploration Pack</t>
  </si>
  <si>
    <t>5000291024452</t>
  </si>
  <si>
    <t>L-56-654-00</t>
  </si>
  <si>
    <t>5000291022144</t>
  </si>
  <si>
    <t>L-06-923-00</t>
  </si>
  <si>
    <t>5010093210007</t>
  </si>
  <si>
    <t>L-23-205-00</t>
  </si>
  <si>
    <t>L-59-496-00</t>
  </si>
  <si>
    <t>5391523279475</t>
  </si>
  <si>
    <t>L-06-945-00</t>
  </si>
  <si>
    <t>L-50-071-00</t>
  </si>
  <si>
    <t>Tenjaku Blended + GB</t>
  </si>
  <si>
    <t>0, 8057018560240</t>
  </si>
  <si>
    <t>0, 8057018560370</t>
  </si>
  <si>
    <t>L-58-758-00</t>
  </si>
  <si>
    <t>Terrazas High Altitude Vineyards Malbec 2019</t>
  </si>
  <si>
    <t>7790975003931</t>
  </si>
  <si>
    <t>L-20-097-00</t>
  </si>
  <si>
    <t>The Dalmore Quintet + GB</t>
  </si>
  <si>
    <t>5013967016316</t>
  </si>
  <si>
    <t>L-50-151-00</t>
  </si>
  <si>
    <t>L-07-652-00</t>
  </si>
  <si>
    <t>The Glendronach 18 Years Allardice + GB</t>
  </si>
  <si>
    <t>5060088791691</t>
  </si>
  <si>
    <t>L-50-978-00</t>
  </si>
  <si>
    <t>5000299278291</t>
  </si>
  <si>
    <t>L-54-194-00</t>
  </si>
  <si>
    <t>The Glenrothes 25 Years + GB</t>
  </si>
  <si>
    <t>5010314306861</t>
  </si>
  <si>
    <t>L-55-984-00</t>
  </si>
  <si>
    <t>5099811906385</t>
  </si>
  <si>
    <t>5099811905388, 5099811905654</t>
  </si>
  <si>
    <t>L-55-726-00</t>
  </si>
  <si>
    <t>4954621001686</t>
  </si>
  <si>
    <t>L-09-557-00</t>
  </si>
  <si>
    <t>L-60-898-00</t>
  </si>
  <si>
    <t>L-58-654-00</t>
  </si>
  <si>
    <t>The Macallan 30 Years Sherry Cask + Wooden GB</t>
  </si>
  <si>
    <t>5010314013202</t>
  </si>
  <si>
    <t>L-54-111-00</t>
  </si>
  <si>
    <t>The Macallan 30 Years Sherry Oak + GB</t>
  </si>
  <si>
    <t>L-55-340-00</t>
  </si>
  <si>
    <t>The Macallan A Night On Earth 2021 + GB</t>
  </si>
  <si>
    <t>5010314311155</t>
  </si>
  <si>
    <t>L-61-422-00</t>
  </si>
  <si>
    <t>The Macallan James Bond 60th Anniversary Decade VI + GB</t>
  </si>
  <si>
    <t>5010314312510</t>
  </si>
  <si>
    <t>L-51-621-00</t>
  </si>
  <si>
    <t>The Macallan Sir Peter Blake + GB</t>
  </si>
  <si>
    <t>5010314310660</t>
  </si>
  <si>
    <t>L-61-074-00</t>
  </si>
  <si>
    <t>The Singleton 14 Years Special Release 2023 + GB</t>
  </si>
  <si>
    <t>5000281073620</t>
  </si>
  <si>
    <t>L-51-039-00</t>
  </si>
  <si>
    <t>5000281042534</t>
  </si>
  <si>
    <t>L-06-933-00</t>
  </si>
  <si>
    <t>4901903064136</t>
  </si>
  <si>
    <t>L-57-471-00</t>
  </si>
  <si>
    <t>5021349104513</t>
  </si>
  <si>
    <t>L-57-470-00</t>
  </si>
  <si>
    <t>5021349104537</t>
  </si>
  <si>
    <t>L-62-205-00</t>
  </si>
  <si>
    <t>58410113000151</t>
  </si>
  <si>
    <t>L-55-222-00</t>
  </si>
  <si>
    <t>8410113000019</t>
  </si>
  <si>
    <t>L-59-176-00</t>
  </si>
  <si>
    <t>Turin Vermouth Drapo Bianco</t>
  </si>
  <si>
    <t>8051827902178</t>
  </si>
  <si>
    <t>L-59-175-00</t>
  </si>
  <si>
    <t>Turin Vermouth Drapo Rosso</t>
  </si>
  <si>
    <t>8051827902161</t>
  </si>
  <si>
    <t>L-51-265-00</t>
  </si>
  <si>
    <t>Vintense Fines Bulles Blanc</t>
  </si>
  <si>
    <t>5415270100223</t>
  </si>
  <si>
    <t>L-53-318-00</t>
  </si>
  <si>
    <t>7503023842099</t>
  </si>
  <si>
    <t>L-52-438-00</t>
  </si>
  <si>
    <t>Warninks Lemon Cheesecake</t>
  </si>
  <si>
    <t>8710625503757</t>
  </si>
  <si>
    <t>L-51-151-00</t>
  </si>
  <si>
    <t>5024546367118</t>
  </si>
  <si>
    <t>L-60-236-00</t>
  </si>
  <si>
    <t>5391524714357</t>
  </si>
  <si>
    <t>L-54-898-00</t>
  </si>
  <si>
    <t>855410003499</t>
  </si>
  <si>
    <t>L-51-666-00</t>
  </si>
  <si>
    <t>5011166054788</t>
  </si>
  <si>
    <t>L-12-253-00</t>
  </si>
  <si>
    <t>5011166057109</t>
  </si>
  <si>
    <t>L-51-530-00</t>
  </si>
  <si>
    <t>Wild Turkey Rye</t>
  </si>
  <si>
    <t>721059847001</t>
  </si>
  <si>
    <t>L-55-038-00</t>
  </si>
  <si>
    <t>5010752000390</t>
  </si>
  <si>
    <t>L-51-187-00</t>
  </si>
  <si>
    <t>5099873006092</t>
  </si>
  <si>
    <t>L-53-910-00</t>
  </si>
  <si>
    <t>5099873212530</t>
  </si>
  <si>
    <t>L-07-008-00</t>
  </si>
  <si>
    <t>L-12-305-00</t>
  </si>
  <si>
    <t>Writers Tears Double Oak + GB</t>
  </si>
  <si>
    <t>5099811906477</t>
  </si>
  <si>
    <t>L-12-296-00</t>
  </si>
  <si>
    <t>4000269001370</t>
  </si>
  <si>
    <t>Yeni Raki + 2 Glasses</t>
  </si>
  <si>
    <t>Yeni Raki NRF</t>
  </si>
  <si>
    <t>L-21-294-00</t>
  </si>
  <si>
    <t>Yeni Raki Ustalarin Karisimi NRF</t>
  </si>
  <si>
    <t>8697530215022</t>
  </si>
  <si>
    <t>L-59-172-00</t>
  </si>
  <si>
    <t>Yuste Pedro Ximénez St.Irene</t>
  </si>
  <si>
    <t>8437012433762</t>
  </si>
  <si>
    <t>L-61-081-00</t>
  </si>
  <si>
    <t>Zacapa La Pasión Heavenly Cask + GB</t>
  </si>
  <si>
    <t>7406341000021</t>
  </si>
  <si>
    <t>DEL CORSO</t>
  </si>
  <si>
    <t>Somma di ORDINE</t>
  </si>
  <si>
    <t>Totale</t>
  </si>
  <si>
    <t>Valori</t>
  </si>
  <si>
    <t>Etichette</t>
  </si>
  <si>
    <t>(vuoto)</t>
  </si>
  <si>
    <t>CONCLUSO</t>
  </si>
  <si>
    <t>FEB24</t>
  </si>
  <si>
    <t>STEPHANE</t>
  </si>
</sst>
</file>

<file path=xl/styles.xml><?xml version="1.0" encoding="utf-8"?>
<styleSheet xmlns="http://schemas.openxmlformats.org/spreadsheetml/2006/main">
  <numFmts count="14">
    <numFmt numFmtId="44" formatCode="_-* #,##0.00\ &quot;€&quot;_-;\-* #,##0.00\ &quot;€&quot;_-;_-* &quot;-&quot;??\ &quot;€&quot;_-;_-@_-"/>
    <numFmt numFmtId="164" formatCode="_-&quot;€&quot;\ * #,##0.00_-;\-&quot;€&quot;\ * #,##0.00_-;_-&quot;€&quot;\ * &quot;-&quot;??_-;_-@_-"/>
    <numFmt numFmtId="165" formatCode="_(&quot;€&quot;* #,##0.00_);_(&quot;€&quot;* \(#,##0.00\);_(&quot;€&quot;* &quot;-&quot;??_);_(@_)"/>
    <numFmt numFmtId="166" formatCode="_ &quot;€&quot;\ * #,##0.00_ ;_ &quot;€&quot;\ * \-#,##0.00_ ;_ &quot;€&quot;\ * &quot;-&quot;??_ ;_ @_ "/>
    <numFmt numFmtId="167" formatCode="_ * #,##0.00_ ;_ * \-#,##0.00_ ;_ * &quot;-&quot;??_ ;_ @_ "/>
    <numFmt numFmtId="168" formatCode="0.0"/>
    <numFmt numFmtId="169" formatCode="_-[$€]\ * #,##0.00_-;_-[$€]\ * #,##0.00\-;_-[$€]\ * &quot;-&quot;??_-;_-@_-"/>
    <numFmt numFmtId="170" formatCode="&quot;€&quot;\ #,##0.00"/>
    <numFmt numFmtId="171" formatCode="_(* #,##0_);_(* \(#,##0\);_(* &quot;-&quot;_);_(@_)"/>
    <numFmt numFmtId="172" formatCode="_(* #,##0.00_);_(* \(#,##0.00\);_(* &quot;-&quot;??_);_(@_)"/>
    <numFmt numFmtId="173" formatCode="&quot;€&quot;#,##0.00"/>
    <numFmt numFmtId="174" formatCode="#,##0.00\ &quot;€&quot;"/>
    <numFmt numFmtId="175" formatCode="000000"/>
    <numFmt numFmtId="176" formatCode="0.0%"/>
  </numFmts>
  <fonts count="91">
    <font>
      <sz val="11"/>
      <color theme="1"/>
      <name val="Calibri"/>
      <family val="2"/>
      <scheme val="minor"/>
    </font>
    <font>
      <sz val="10"/>
      <color indexed="8"/>
      <name val="Arial"/>
      <family val="2"/>
    </font>
    <font>
      <sz val="10"/>
      <name val="Arial"/>
      <family val="2"/>
    </font>
    <font>
      <sz val="10"/>
      <color indexed="8"/>
      <name val="Arial"/>
      <family val="2"/>
    </font>
    <font>
      <sz val="10"/>
      <color indexed="8"/>
      <name val="Arial"/>
      <family val="2"/>
    </font>
    <font>
      <sz val="10"/>
      <color indexed="8"/>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8"/>
      <name val="Calibri"/>
      <family val="2"/>
    </font>
    <font>
      <b/>
      <sz val="11"/>
      <color indexed="9"/>
      <name val="Calibri"/>
      <family val="2"/>
    </font>
    <font>
      <sz val="18"/>
      <color theme="3"/>
      <name val="Cambria"/>
      <family val="2"/>
      <scheme val="major"/>
    </font>
    <font>
      <sz val="10"/>
      <color indexed="8"/>
      <name val="Arial"/>
      <family val="2"/>
    </font>
    <font>
      <sz val="10"/>
      <color indexed="8"/>
      <name val="Arial"/>
      <family val="2"/>
    </font>
    <font>
      <sz val="10"/>
      <color rgb="FF000000"/>
      <name val="Arial"/>
      <family val="2"/>
    </font>
    <font>
      <sz val="10"/>
      <color theme="1"/>
      <name val="Tahoma"/>
      <family val="2"/>
    </font>
    <font>
      <sz val="11"/>
      <name val="Arial Nova Light"/>
      <family val="2"/>
    </font>
    <font>
      <sz val="11"/>
      <name val="Calibri"/>
      <family val="2"/>
      <scheme val="minor"/>
    </font>
    <font>
      <b/>
      <sz val="10"/>
      <color theme="1"/>
      <name val="Calibri"/>
      <family val="2"/>
      <scheme val="minor"/>
    </font>
    <font>
      <b/>
      <sz val="12"/>
      <color theme="1"/>
      <name val="Calibri"/>
      <family val="2"/>
      <scheme val="minor"/>
    </font>
    <font>
      <b/>
      <sz val="10"/>
      <name val="Arial"/>
      <family val="2"/>
    </font>
    <font>
      <b/>
      <sz val="11"/>
      <name val="Calibri"/>
      <family val="2"/>
    </font>
    <font>
      <b/>
      <sz val="10"/>
      <name val="Calibri"/>
      <family val="2"/>
    </font>
    <font>
      <sz val="9"/>
      <color theme="0"/>
      <name val="Calibri"/>
      <family val="2"/>
      <scheme val="minor"/>
    </font>
    <font>
      <sz val="8"/>
      <color theme="0"/>
      <name val="Arial Nova Light"/>
      <family val="2"/>
    </font>
    <font>
      <sz val="8"/>
      <name val="Arial Nova Light"/>
      <family val="2"/>
    </font>
    <font>
      <sz val="10"/>
      <color theme="0"/>
      <name val="Calibri"/>
      <family val="2"/>
      <scheme val="minor"/>
    </font>
    <font>
      <sz val="10"/>
      <name val="Calibri"/>
      <family val="2"/>
      <scheme val="minor"/>
    </font>
    <font>
      <sz val="8"/>
      <color theme="0"/>
      <name val="Calibri"/>
      <family val="2"/>
      <scheme val="minor"/>
    </font>
    <font>
      <b/>
      <sz val="9"/>
      <color theme="0"/>
      <name val="Arial Nova Light"/>
      <family val="2"/>
    </font>
    <font>
      <sz val="8"/>
      <name val="Calibri"/>
      <family val="2"/>
      <scheme val="minor"/>
    </font>
    <font>
      <b/>
      <sz val="10"/>
      <color theme="0"/>
      <name val="Arial Nova Light"/>
      <family val="2"/>
    </font>
    <font>
      <b/>
      <sz val="12"/>
      <name val="Arial Nova Light"/>
      <family val="2"/>
    </font>
    <font>
      <sz val="12"/>
      <name val="Arial Nova Light"/>
      <family val="2"/>
    </font>
    <font>
      <sz val="9"/>
      <name val="Calibri"/>
      <family val="2"/>
      <scheme val="minor"/>
    </font>
    <font>
      <b/>
      <sz val="48"/>
      <color theme="1"/>
      <name val="Calibri"/>
      <family val="2"/>
      <scheme val="minor"/>
    </font>
    <font>
      <b/>
      <sz val="28"/>
      <color theme="1"/>
      <name val="Calibri"/>
      <family val="2"/>
      <scheme val="minor"/>
    </font>
    <font>
      <b/>
      <sz val="12"/>
      <color theme="0"/>
      <name val="Aptos SemiBold"/>
      <family val="2"/>
    </font>
    <font>
      <sz val="11"/>
      <color theme="0" tint="-0.14999847407452621"/>
      <name val="Calibri"/>
      <family val="2"/>
      <scheme val="minor"/>
    </font>
    <font>
      <b/>
      <sz val="16"/>
      <color theme="0" tint="-0.14999847407452621"/>
      <name val="Calibri"/>
      <family val="2"/>
      <scheme val="minor"/>
    </font>
    <font>
      <b/>
      <sz val="36"/>
      <color theme="0" tint="-0.14999847407452621"/>
      <name val="Calibri"/>
      <family val="2"/>
      <scheme val="minor"/>
    </font>
    <font>
      <b/>
      <sz val="18"/>
      <color theme="0"/>
      <name val="Aptos SemiBold"/>
      <family val="2"/>
    </font>
    <font>
      <sz val="11"/>
      <name val="Calibri"/>
      <family val="2"/>
    </font>
    <font>
      <sz val="10"/>
      <name val="Calibri"/>
      <family val="2"/>
    </font>
    <font>
      <b/>
      <sz val="11"/>
      <color rgb="FFFF0000"/>
      <name val="Calibri"/>
      <family val="2"/>
    </font>
    <font>
      <sz val="11"/>
      <color theme="1"/>
      <name val="Calibri"/>
      <family val="2"/>
    </font>
    <font>
      <b/>
      <sz val="16"/>
      <color rgb="FF000000"/>
      <name val="Calibri"/>
      <family val="2"/>
    </font>
    <font>
      <b/>
      <sz val="11"/>
      <color rgb="FF000000"/>
      <name val="Calibri"/>
      <family val="2"/>
    </font>
    <font>
      <sz val="11"/>
      <color rgb="FFFF0000"/>
      <name val="Calibri"/>
      <family val="2"/>
    </font>
    <font>
      <b/>
      <sz val="12"/>
      <color rgb="FF9A3634"/>
      <name val="Calibri"/>
      <family val="2"/>
    </font>
    <font>
      <sz val="6"/>
      <name val="Arial"/>
      <family val="2"/>
    </font>
    <font>
      <sz val="8"/>
      <name val="Arial"/>
      <family val="2"/>
    </font>
    <font>
      <sz val="7"/>
      <name val="Arial"/>
      <family val="2"/>
    </font>
    <font>
      <sz val="10"/>
      <color theme="1"/>
      <name val="Calibri"/>
      <family val="2"/>
    </font>
    <font>
      <sz val="10"/>
      <color theme="1"/>
      <name val="Calibri"/>
      <family val="2"/>
      <scheme val="minor"/>
    </font>
    <font>
      <b/>
      <sz val="11"/>
      <color theme="1"/>
      <name val="Calibri"/>
      <family val="2"/>
    </font>
    <font>
      <b/>
      <sz val="11"/>
      <name val="Calibri"/>
      <family val="2"/>
      <scheme val="minor"/>
    </font>
    <font>
      <b/>
      <sz val="11"/>
      <color rgb="FF9A3634"/>
      <name val="Calibri"/>
      <family val="2"/>
    </font>
    <font>
      <sz val="11"/>
      <name val="Arial"/>
      <family val="2"/>
    </font>
    <font>
      <sz val="12"/>
      <name val="Arial"/>
      <family val="2"/>
    </font>
    <font>
      <b/>
      <sz val="11"/>
      <color rgb="FFFF0000"/>
      <name val="Calibri"/>
      <family val="2"/>
      <scheme val="minor"/>
    </font>
    <font>
      <b/>
      <sz val="11"/>
      <color theme="1"/>
      <name val="Aptos SemiBold"/>
    </font>
    <font>
      <sz val="6"/>
      <color rgb="FFFF0000"/>
      <name val="Arial"/>
      <family val="2"/>
    </font>
    <font>
      <b/>
      <sz val="8"/>
      <color theme="3" tint="-0.249977111117893"/>
      <name val="Arial Nova Light"/>
      <family val="2"/>
    </font>
    <font>
      <sz val="8"/>
      <color theme="3" tint="-0.249977111117893"/>
      <name val="Arial Nova Light"/>
      <family val="2"/>
    </font>
    <font>
      <sz val="12"/>
      <color theme="3" tint="-0.249977111117893"/>
      <name val="Calibri"/>
      <family val="2"/>
      <scheme val="minor"/>
    </font>
    <font>
      <sz val="12"/>
      <color theme="3" tint="-0.249977111117893"/>
      <name val="Arial Nova Light"/>
      <family val="2"/>
    </font>
    <font>
      <b/>
      <sz val="12"/>
      <color theme="3" tint="-0.249977111117893"/>
      <name val="Arial Nova Light"/>
      <family val="2"/>
    </font>
    <font>
      <b/>
      <sz val="9"/>
      <color theme="1"/>
      <name val="Arial Nova Light"/>
      <family val="2"/>
    </font>
    <font>
      <b/>
      <sz val="9"/>
      <name val="Arial Nova Light"/>
      <family val="2"/>
    </font>
    <font>
      <sz val="11"/>
      <name val="Arial Nova Light"/>
    </font>
    <font>
      <u/>
      <sz val="11"/>
      <color indexed="12"/>
      <name val="Arial Nova Light"/>
    </font>
    <font>
      <sz val="11"/>
      <color theme="1"/>
      <name val="Arial"/>
      <family val="2"/>
    </font>
    <font>
      <b/>
      <sz val="10"/>
      <color rgb="FF000000"/>
      <name val="Calibri"/>
      <family val="2"/>
    </font>
    <font>
      <sz val="11"/>
      <color theme="0" tint="-0.499984740745262"/>
      <name val="Calibri"/>
      <family val="2"/>
      <scheme val="minor"/>
    </font>
    <font>
      <sz val="11"/>
      <color rgb="FFFFFF00"/>
      <name val="Calibri"/>
      <family val="2"/>
      <scheme val="minor"/>
    </font>
  </fonts>
  <fills count="58">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7CE"/>
        <bgColor indexed="64"/>
      </patternFill>
    </fill>
    <fill>
      <patternFill patternType="solid">
        <fgColor rgb="FFD8D8D8"/>
        <bgColor indexed="64"/>
      </patternFill>
    </fill>
    <fill>
      <patternFill patternType="solid">
        <fgColor rgb="FFFFE8CD"/>
        <bgColor indexed="64"/>
      </patternFill>
    </fill>
    <fill>
      <patternFill patternType="solid">
        <fgColor rgb="FFDED0C5"/>
        <bgColor indexed="64"/>
      </patternFill>
    </fill>
    <fill>
      <patternFill patternType="solid">
        <fgColor rgb="FF00C000"/>
        <bgColor indexed="64"/>
      </patternFill>
    </fill>
    <fill>
      <patternFill patternType="solid">
        <fgColor rgb="FF7F7F7F"/>
        <bgColor indexed="64"/>
      </patternFill>
    </fill>
    <fill>
      <patternFill patternType="solid">
        <fgColor rgb="FFFF9900"/>
        <bgColor indexed="64"/>
      </patternFill>
    </fill>
    <fill>
      <patternFill patternType="solid">
        <fgColor rgb="FF95B3D7"/>
        <bgColor indexed="64"/>
      </patternFill>
    </fill>
    <fill>
      <patternFill patternType="solid">
        <fgColor rgb="FF8E8E38"/>
        <bgColor indexed="64"/>
      </patternFill>
    </fill>
    <fill>
      <patternFill patternType="solid">
        <fgColor rgb="FFFF0000"/>
        <bgColor indexed="64"/>
      </patternFill>
    </fill>
    <fill>
      <patternFill patternType="solid">
        <fgColor theme="7" tint="0.39994506668294322"/>
        <bgColor indexed="64"/>
      </patternFill>
    </fill>
    <fill>
      <patternFill patternType="solid">
        <fgColor rgb="FF00B0F0"/>
        <bgColor indexed="64"/>
      </patternFill>
    </fill>
    <fill>
      <patternFill patternType="solid">
        <fgColor rgb="FFFFEB9C"/>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22300"/>
        <bgColor indexed="64"/>
      </patternFill>
    </fill>
    <fill>
      <patternFill patternType="solid">
        <fgColor theme="0" tint="-0.14999847407452621"/>
        <bgColor indexed="64"/>
      </patternFill>
    </fill>
    <fill>
      <patternFill patternType="solid">
        <fgColor rgb="FFFCD5B4"/>
        <bgColor rgb="FF000000"/>
      </patternFill>
    </fill>
    <fill>
      <patternFill patternType="solid">
        <fgColor rgb="FFFCD5B4"/>
        <bgColor indexed="64"/>
      </patternFill>
    </fill>
    <fill>
      <patternFill patternType="solid">
        <fgColor theme="8" tint="0.79998168889431442"/>
        <bgColor rgb="FF000000"/>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FFFF"/>
        <bgColor indexed="64"/>
      </patternFill>
    </fill>
    <fill>
      <patternFill patternType="solid">
        <fgColor rgb="FFEAC349"/>
        <bgColor indexed="64"/>
      </patternFill>
    </fill>
  </fills>
  <borders count="79">
    <border>
      <left/>
      <right/>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rgb="FFA5A5A5"/>
      </left>
      <right style="thin">
        <color rgb="FFA5A5A5"/>
      </right>
      <top style="thin">
        <color rgb="FFA5A5A5"/>
      </top>
      <bottom style="thin">
        <color rgb="FFA5A5A5"/>
      </bottom>
      <diagonal/>
    </border>
    <border>
      <left style="thick">
        <color rgb="FFA5A5A5"/>
      </left>
      <right style="thick">
        <color rgb="FFA5A5A5"/>
      </right>
      <top style="thin">
        <color rgb="FFA5A5A5"/>
      </top>
      <bottom style="thin">
        <color rgb="FFA5A5A5"/>
      </bottom>
      <diagonal/>
    </border>
    <border>
      <left/>
      <right/>
      <top/>
      <bottom style="thin">
        <color indexed="64"/>
      </bottom>
      <diagonal/>
    </border>
    <border>
      <left/>
      <right/>
      <top style="thin">
        <color indexed="64"/>
      </top>
      <bottom/>
      <diagonal/>
    </border>
    <border>
      <left/>
      <right style="thin">
        <color indexed="64"/>
      </right>
      <top/>
      <bottom/>
      <diagonal/>
    </border>
    <border>
      <left/>
      <right/>
      <top/>
      <bottom style="thick">
        <color theme="3"/>
      </bottom>
      <diagonal/>
    </border>
    <border>
      <left style="thin">
        <color indexed="64"/>
      </left>
      <right style="thin">
        <color indexed="64"/>
      </right>
      <top style="thin">
        <color auto="1"/>
      </top>
      <bottom style="thin">
        <color auto="1"/>
      </bottom>
      <diagonal/>
    </border>
    <border>
      <left/>
      <right/>
      <top style="thin">
        <color auto="1"/>
      </top>
      <bottom style="thin">
        <color auto="1"/>
      </bottom>
      <diagonal/>
    </border>
    <border>
      <left style="thin">
        <color indexed="64"/>
      </left>
      <right/>
      <top style="thin">
        <color auto="1"/>
      </top>
      <bottom style="thin">
        <color auto="1"/>
      </bottom>
      <diagonal/>
    </border>
    <border>
      <left style="thin">
        <color indexed="64"/>
      </left>
      <right/>
      <top/>
      <bottom/>
      <diagonal/>
    </border>
    <border>
      <left/>
      <right style="thin">
        <color auto="1"/>
      </right>
      <top style="thin">
        <color auto="1"/>
      </top>
      <bottom style="thin">
        <color auto="1"/>
      </bottom>
      <diagonal/>
    </border>
    <border>
      <left/>
      <right style="thin">
        <color auto="1"/>
      </right>
      <top/>
      <bottom/>
      <diagonal/>
    </border>
    <border>
      <left style="thin">
        <color indexed="64"/>
      </left>
      <right/>
      <top/>
      <bottom style="thin">
        <color indexed="64"/>
      </bottom>
      <diagonal/>
    </border>
    <border>
      <left/>
      <right style="thin">
        <color auto="1"/>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auto="1"/>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top/>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bottom/>
      <diagonal/>
    </border>
    <border>
      <left/>
      <right style="thin">
        <color auto="1"/>
      </right>
      <top style="thin">
        <color auto="1"/>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thin">
        <color indexed="64"/>
      </left>
      <right/>
      <top style="thin">
        <color indexed="64"/>
      </top>
      <bottom/>
      <diagonal/>
    </border>
    <border>
      <left/>
      <right style="thin">
        <color auto="1"/>
      </right>
      <top/>
      <bottom style="thin">
        <color indexed="64"/>
      </bottom>
      <diagonal/>
    </border>
    <border>
      <left style="hair">
        <color auto="1"/>
      </left>
      <right/>
      <top style="thin">
        <color auto="1"/>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auto="1"/>
      </left>
      <right style="hair">
        <color auto="1"/>
      </right>
      <top style="thin">
        <color auto="1"/>
      </top>
      <bottom style="thin">
        <color auto="1"/>
      </bottom>
      <diagonal/>
    </border>
    <border>
      <left/>
      <right/>
      <top style="thick">
        <color theme="3"/>
      </top>
      <bottom/>
      <diagonal/>
    </border>
    <border>
      <left style="thin">
        <color indexed="64"/>
      </left>
      <right style="hair">
        <color indexed="64"/>
      </right>
      <top style="thin">
        <color indexed="64"/>
      </top>
      <bottom/>
      <diagonal/>
    </border>
    <border>
      <left style="hair">
        <color indexed="64"/>
      </left>
      <right style="thin">
        <color auto="1"/>
      </right>
      <top style="thin">
        <color indexed="64"/>
      </top>
      <bottom/>
      <diagonal/>
    </border>
    <border>
      <left style="thin">
        <color indexed="64"/>
      </left>
      <right style="hair">
        <color indexed="64"/>
      </right>
      <top/>
      <bottom/>
      <diagonal/>
    </border>
    <border>
      <left style="hair">
        <color indexed="64"/>
      </left>
      <right style="thin">
        <color auto="1"/>
      </right>
      <top/>
      <bottom/>
      <diagonal/>
    </border>
    <border>
      <left style="thin">
        <color indexed="64"/>
      </left>
      <right style="hair">
        <color indexed="64"/>
      </right>
      <top/>
      <bottom style="thin">
        <color indexed="64"/>
      </bottom>
      <diagonal/>
    </border>
    <border>
      <left style="hair">
        <color indexed="64"/>
      </left>
      <right style="thin">
        <color auto="1"/>
      </right>
      <top/>
      <bottom style="thin">
        <color indexed="64"/>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auto="1"/>
      </right>
      <top style="thin">
        <color indexed="64"/>
      </top>
      <bottom style="thin">
        <color auto="1"/>
      </bottom>
      <diagonal/>
    </border>
    <border>
      <left/>
      <right style="hair">
        <color auto="1"/>
      </right>
      <top style="thin">
        <color auto="1"/>
      </top>
      <bottom style="thin">
        <color auto="1"/>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s>
  <cellStyleXfs count="349">
    <xf numFmtId="0" fontId="0"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4" fillId="0" borderId="0">
      <alignment vertical="top"/>
    </xf>
    <xf numFmtId="0" fontId="1" fillId="0" borderId="0">
      <alignment vertical="top"/>
    </xf>
    <xf numFmtId="0" fontId="4" fillId="0" borderId="0">
      <alignment vertical="top"/>
    </xf>
    <xf numFmtId="0" fontId="1" fillId="0" borderId="0">
      <alignment vertical="top"/>
    </xf>
    <xf numFmtId="0" fontId="4" fillId="0" borderId="0">
      <alignment vertical="top"/>
    </xf>
    <xf numFmtId="0" fontId="1" fillId="0" borderId="0">
      <alignment vertical="top"/>
    </xf>
    <xf numFmtId="0" fontId="1" fillId="0" borderId="0">
      <alignment vertical="top"/>
    </xf>
    <xf numFmtId="0" fontId="1" fillId="0" borderId="0">
      <alignment vertical="top"/>
    </xf>
    <xf numFmtId="0" fontId="4" fillId="0" borderId="0">
      <alignment vertical="top"/>
    </xf>
    <xf numFmtId="0" fontId="1" fillId="0" borderId="0">
      <alignment vertical="top"/>
    </xf>
    <xf numFmtId="0" fontId="1" fillId="0" borderId="0">
      <alignment vertical="top"/>
    </xf>
    <xf numFmtId="0" fontId="5"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5" fillId="0" borderId="0">
      <alignment vertical="top"/>
    </xf>
    <xf numFmtId="0" fontId="7" fillId="0" borderId="0" applyNumberFormat="0" applyFill="0" applyBorder="0" applyAlignment="0" applyProtection="0"/>
    <xf numFmtId="0" fontId="8" fillId="0" borderId="2" applyNumberFormat="0" applyFill="0" applyAlignment="0" applyProtection="0"/>
    <xf numFmtId="0" fontId="9" fillId="0" borderId="3" applyNumberFormat="0" applyFill="0" applyAlignment="0" applyProtection="0"/>
    <xf numFmtId="0" fontId="10" fillId="0" borderId="4" applyNumberFormat="0" applyFill="0" applyAlignment="0" applyProtection="0"/>
    <xf numFmtId="0" fontId="10" fillId="0" borderId="0" applyNumberFormat="0" applyFill="0" applyBorder="0" applyAlignment="0" applyProtection="0"/>
    <xf numFmtId="0" fontId="14" fillId="6" borderId="5" applyNumberFormat="0" applyAlignment="0" applyProtection="0"/>
    <xf numFmtId="0" fontId="15" fillId="7" borderId="6" applyNumberFormat="0" applyAlignment="0" applyProtection="0"/>
    <xf numFmtId="0" fontId="16" fillId="7" borderId="5" applyNumberFormat="0" applyAlignment="0" applyProtection="0"/>
    <xf numFmtId="0" fontId="17" fillId="0" borderId="7" applyNumberFormat="0" applyFill="0" applyAlignment="0" applyProtection="0"/>
    <xf numFmtId="0" fontId="18" fillId="8" borderId="8" applyNumberFormat="0" applyAlignment="0" applyProtection="0"/>
    <xf numFmtId="0" fontId="19" fillId="0" borderId="0" applyNumberFormat="0" applyFill="0" applyBorder="0" applyAlignment="0" applyProtection="0"/>
    <xf numFmtId="0" fontId="6" fillId="9" borderId="9" applyNumberFormat="0" applyFont="0" applyAlignment="0" applyProtection="0"/>
    <xf numFmtId="0" fontId="20" fillId="0" borderId="0" applyNumberFormat="0" applyFill="0" applyBorder="0" applyAlignment="0" applyProtection="0"/>
    <xf numFmtId="0" fontId="21" fillId="0" borderId="10" applyNumberFormat="0" applyFill="0" applyAlignment="0" applyProtection="0"/>
    <xf numFmtId="0" fontId="22"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22" fillId="33" borderId="0" applyNumberFormat="0" applyBorder="0" applyAlignment="0" applyProtection="0"/>
    <xf numFmtId="0" fontId="1" fillId="0" borderId="0">
      <alignment vertical="top"/>
    </xf>
    <xf numFmtId="49" fontId="23" fillId="0" borderId="0">
      <protection locked="0"/>
    </xf>
    <xf numFmtId="0" fontId="11" fillId="3" borderId="0" applyNumberFormat="0" applyBorder="0" applyAlignment="0">
      <protection locked="0"/>
    </xf>
    <xf numFmtId="49" fontId="23" fillId="34" borderId="11" applyAlignment="0">
      <protection locked="0"/>
    </xf>
    <xf numFmtId="0" fontId="13" fillId="5" borderId="0" applyNumberFormat="0" applyBorder="0" applyAlignment="0">
      <protection locked="0"/>
    </xf>
    <xf numFmtId="49" fontId="23" fillId="35" borderId="12" applyAlignment="0"/>
    <xf numFmtId="49" fontId="23" fillId="36" borderId="12" applyAlignment="0"/>
    <xf numFmtId="49" fontId="23" fillId="37" borderId="12" applyAlignment="0"/>
    <xf numFmtId="49" fontId="24" fillId="38" borderId="11">
      <alignment horizontal="center" wrapText="1"/>
    </xf>
    <xf numFmtId="49" fontId="24" fillId="39" borderId="11">
      <alignment horizontal="center" wrapText="1"/>
    </xf>
    <xf numFmtId="49" fontId="24" fillId="40" borderId="5">
      <alignment horizontal="center" wrapText="1"/>
    </xf>
    <xf numFmtId="49" fontId="24" fillId="35" borderId="5">
      <alignment horizontal="center" wrapText="1"/>
    </xf>
    <xf numFmtId="49" fontId="23" fillId="35" borderId="12" applyAlignment="0"/>
    <xf numFmtId="49" fontId="23" fillId="41" borderId="13" applyAlignment="0"/>
    <xf numFmtId="49" fontId="23" fillId="0" borderId="0" applyFont="0" applyFill="0" applyBorder="0">
      <alignment wrapText="1"/>
    </xf>
    <xf numFmtId="49" fontId="24" fillId="42" borderId="5">
      <alignment horizontal="center" wrapText="1"/>
    </xf>
    <xf numFmtId="0" fontId="25" fillId="43" borderId="5">
      <alignment horizontal="left" vertical="top"/>
      <protection locked="0"/>
    </xf>
    <xf numFmtId="49" fontId="23" fillId="0" borderId="0">
      <protection locked="0"/>
    </xf>
    <xf numFmtId="49" fontId="23" fillId="34" borderId="11" applyAlignment="0">
      <protection locked="0"/>
    </xf>
    <xf numFmtId="49" fontId="23" fillId="44" borderId="11">
      <protection locked="0"/>
    </xf>
    <xf numFmtId="49" fontId="24" fillId="45" borderId="11">
      <alignment horizontal="center" wrapText="1"/>
    </xf>
    <xf numFmtId="49" fontId="24" fillId="46" borderId="5">
      <alignment horizontal="center" wrapText="1"/>
    </xf>
    <xf numFmtId="0" fontId="6" fillId="0" borderId="0"/>
    <xf numFmtId="167" fontId="6" fillId="0" borderId="0" applyFont="0" applyFill="0" applyBorder="0" applyAlignment="0" applyProtection="0"/>
    <xf numFmtId="9" fontId="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7" fontId="2" fillId="0" borderId="0" applyFont="0" applyFill="0" applyBorder="0" applyAlignment="0" applyProtection="0"/>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166" fontId="2"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49" fontId="23" fillId="0" borderId="0">
      <protection locked="0"/>
    </xf>
    <xf numFmtId="0" fontId="11" fillId="3" borderId="0" applyNumberFormat="0" applyBorder="0" applyAlignment="0">
      <protection locked="0"/>
    </xf>
    <xf numFmtId="49" fontId="23" fillId="34" borderId="11" applyAlignment="0">
      <protection locked="0"/>
    </xf>
    <xf numFmtId="0" fontId="13" fillId="5" borderId="0" applyNumberFormat="0" applyBorder="0" applyAlignment="0">
      <protection locked="0"/>
    </xf>
    <xf numFmtId="0" fontId="6"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0" applyNumberFormat="0" applyBorder="0" applyAlignment="0" applyProtection="0"/>
    <xf numFmtId="0" fontId="26" fillId="0" borderId="0" applyNumberFormat="0" applyFill="0" applyBorder="0" applyAlignment="0" applyProtection="0"/>
    <xf numFmtId="0" fontId="5" fillId="0" borderId="0">
      <alignment vertical="top"/>
    </xf>
    <xf numFmtId="0" fontId="1" fillId="0" borderId="0">
      <alignment vertical="top"/>
    </xf>
    <xf numFmtId="0" fontId="27" fillId="0" borderId="0">
      <alignment vertical="top"/>
    </xf>
    <xf numFmtId="0" fontId="27"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8" fillId="0" borderId="0">
      <alignment vertical="top"/>
    </xf>
    <xf numFmtId="0" fontId="1" fillId="0" borderId="0">
      <alignment vertical="top"/>
    </xf>
    <xf numFmtId="0" fontId="28" fillId="0" borderId="0">
      <alignment vertical="top"/>
    </xf>
    <xf numFmtId="0" fontId="28" fillId="0" borderId="0">
      <alignment vertical="top"/>
    </xf>
    <xf numFmtId="0" fontId="28"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8" fillId="0" borderId="0">
      <alignment vertical="top"/>
    </xf>
    <xf numFmtId="165" fontId="2" fillId="0" borderId="0" applyFont="0" applyFill="0" applyBorder="0" applyAlignment="0" applyProtection="0"/>
    <xf numFmtId="0" fontId="2" fillId="0" borderId="0"/>
    <xf numFmtId="165" fontId="6" fillId="0" borderId="0" applyFont="0" applyFill="0" applyBorder="0" applyAlignment="0" applyProtection="0"/>
    <xf numFmtId="0" fontId="1" fillId="0" borderId="0">
      <alignment vertical="top"/>
    </xf>
    <xf numFmtId="0" fontId="29" fillId="0" borderId="0">
      <alignment vertical="top"/>
    </xf>
    <xf numFmtId="0" fontId="30" fillId="0" borderId="0"/>
    <xf numFmtId="167" fontId="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1" fillId="0" borderId="0">
      <alignment vertical="top"/>
    </xf>
    <xf numFmtId="0" fontId="1" fillId="0" borderId="0">
      <alignment vertical="top"/>
    </xf>
    <xf numFmtId="0" fontId="1" fillId="0" borderId="0">
      <alignment vertical="top"/>
    </xf>
    <xf numFmtId="0" fontId="1" fillId="0" borderId="0">
      <alignment vertical="top"/>
    </xf>
    <xf numFmtId="165" fontId="6" fillId="0" borderId="0" applyFont="0" applyFill="0" applyBorder="0" applyAlignment="0" applyProtection="0"/>
    <xf numFmtId="0" fontId="2" fillId="0" borderId="0"/>
    <xf numFmtId="164" fontId="2" fillId="0" borderId="0" applyFont="0" applyFill="0" applyBorder="0" applyAlignment="0" applyProtection="0"/>
    <xf numFmtId="171" fontId="35" fillId="0" borderId="0" applyFont="0" applyFill="0" applyBorder="0" applyAlignment="0" applyProtection="0"/>
    <xf numFmtId="172" fontId="35" fillId="0" borderId="0" applyFont="0" applyFill="0" applyBorder="0" applyAlignment="0" applyProtection="0"/>
    <xf numFmtId="172" fontId="35" fillId="0" borderId="0" applyFont="0" applyFill="0" applyBorder="0" applyAlignment="0" applyProtection="0"/>
    <xf numFmtId="49" fontId="52" fillId="49" borderId="1">
      <alignment horizontal="center" vertical="center"/>
    </xf>
    <xf numFmtId="49" fontId="23" fillId="34" borderId="18" applyAlignment="0">
      <protection locked="0"/>
    </xf>
    <xf numFmtId="49" fontId="23" fillId="34" borderId="18" applyAlignment="0">
      <protection locked="0"/>
    </xf>
    <xf numFmtId="49" fontId="23" fillId="34" borderId="18" applyAlignment="0">
      <protection locked="0"/>
    </xf>
    <xf numFmtId="49" fontId="24" fillId="38" borderId="18">
      <alignment horizontal="center" wrapText="1"/>
    </xf>
    <xf numFmtId="49" fontId="24" fillId="39" borderId="18">
      <alignment horizontal="center" wrapText="1"/>
    </xf>
    <xf numFmtId="49" fontId="24" fillId="45" borderId="18">
      <alignment horizontal="center" wrapText="1"/>
    </xf>
    <xf numFmtId="49" fontId="23" fillId="44" borderId="18">
      <protection locked="0"/>
    </xf>
    <xf numFmtId="9" fontId="6" fillId="0" borderId="0" applyFont="0" applyFill="0" applyBorder="0" applyAlignment="0" applyProtection="0"/>
  </cellStyleXfs>
  <cellXfs count="492">
    <xf numFmtId="0" fontId="0" fillId="0" borderId="0" xfId="0"/>
    <xf numFmtId="0" fontId="32" fillId="0" borderId="0" xfId="0" applyFont="1" applyAlignment="1">
      <alignment horizontal="center" vertical="center"/>
    </xf>
    <xf numFmtId="2" fontId="0" fillId="0" borderId="0" xfId="0" applyNumberFormat="1" applyAlignment="1">
      <alignment horizontal="center"/>
    </xf>
    <xf numFmtId="0" fontId="0" fillId="0" borderId="0" xfId="0" applyAlignment="1">
      <alignment horizontal="center"/>
    </xf>
    <xf numFmtId="0" fontId="0" fillId="0" borderId="16" xfId="0" applyBorder="1" applyAlignment="1">
      <alignment horizontal="center"/>
    </xf>
    <xf numFmtId="0" fontId="0" fillId="0" borderId="0" xfId="0" applyAlignment="1">
      <alignment horizontal="right"/>
    </xf>
    <xf numFmtId="0" fontId="36" fillId="0" borderId="0" xfId="0" applyFont="1" applyAlignment="1">
      <alignment horizontal="center" vertical="center"/>
    </xf>
    <xf numFmtId="0" fontId="37" fillId="0" borderId="0" xfId="0" applyFont="1" applyAlignment="1">
      <alignment horizontal="center" vertical="center"/>
    </xf>
    <xf numFmtId="0" fontId="21" fillId="0" borderId="0" xfId="0" applyFont="1" applyAlignment="1">
      <alignment horizontal="center" vertical="center" wrapText="1"/>
    </xf>
    <xf numFmtId="0" fontId="21" fillId="0" borderId="0" xfId="0" applyFont="1" applyAlignment="1">
      <alignment vertical="center"/>
    </xf>
    <xf numFmtId="0" fontId="37" fillId="0" borderId="16" xfId="0" applyFont="1" applyBorder="1" applyAlignment="1">
      <alignment horizontal="center" vertical="center"/>
    </xf>
    <xf numFmtId="0" fontId="0" fillId="0" borderId="0" xfId="0" applyAlignment="1">
      <alignment horizontal="left"/>
    </xf>
    <xf numFmtId="0" fontId="32" fillId="0" borderId="0" xfId="0" applyFont="1"/>
    <xf numFmtId="0" fontId="36" fillId="0" borderId="0" xfId="0" applyFont="1" applyAlignment="1">
      <alignment horizontal="left" vertical="center"/>
    </xf>
    <xf numFmtId="0" fontId="21" fillId="0" borderId="0" xfId="0" applyFont="1" applyAlignment="1">
      <alignment horizontal="center" vertical="center"/>
    </xf>
    <xf numFmtId="0" fontId="0" fillId="0" borderId="0" xfId="0" applyAlignment="1">
      <alignment horizontal="center" vertical="center"/>
    </xf>
    <xf numFmtId="165" fontId="0" fillId="0" borderId="16" xfId="334" applyFont="1" applyBorder="1" applyAlignment="1">
      <alignment horizontal="center"/>
    </xf>
    <xf numFmtId="165" fontId="0" fillId="0" borderId="0" xfId="334" applyFont="1" applyAlignment="1">
      <alignment horizontal="center"/>
    </xf>
    <xf numFmtId="165" fontId="0" fillId="0" borderId="0" xfId="334" applyFont="1" applyBorder="1" applyAlignment="1">
      <alignment horizontal="center"/>
    </xf>
    <xf numFmtId="0" fontId="0" fillId="47" borderId="0" xfId="0" applyFill="1"/>
    <xf numFmtId="0" fontId="0" fillId="48" borderId="0" xfId="0" applyFill="1"/>
    <xf numFmtId="0" fontId="36" fillId="0" borderId="0" xfId="0" applyFont="1" applyAlignment="1">
      <alignment horizontal="center" vertical="center" wrapText="1"/>
    </xf>
    <xf numFmtId="0" fontId="0" fillId="50" borderId="0" xfId="0" applyFill="1" applyAlignment="1">
      <alignment horizontal="center" vertical="center"/>
    </xf>
    <xf numFmtId="0" fontId="0" fillId="50" borderId="0" xfId="0" applyFill="1" applyAlignment="1">
      <alignment horizontal="center"/>
    </xf>
    <xf numFmtId="0" fontId="0" fillId="50" borderId="0" xfId="0" applyFill="1"/>
    <xf numFmtId="2" fontId="0" fillId="50" borderId="0" xfId="0" applyNumberFormat="1" applyFill="1" applyAlignment="1">
      <alignment horizontal="center"/>
    </xf>
    <xf numFmtId="0" fontId="21" fillId="50" borderId="0" xfId="0" applyFont="1" applyFill="1"/>
    <xf numFmtId="0" fontId="21" fillId="50" borderId="0" xfId="0" applyFont="1" applyFill="1" applyAlignment="1">
      <alignment horizontal="left"/>
    </xf>
    <xf numFmtId="0" fontId="50" fillId="50" borderId="0" xfId="0" applyFont="1" applyFill="1" applyAlignment="1">
      <alignment vertical="center"/>
    </xf>
    <xf numFmtId="0" fontId="51" fillId="50" borderId="0" xfId="0" applyFont="1" applyFill="1" applyAlignment="1">
      <alignment vertical="center"/>
    </xf>
    <xf numFmtId="0" fontId="0" fillId="50" borderId="0" xfId="0" applyFill="1" applyAlignment="1">
      <alignment horizontal="left"/>
    </xf>
    <xf numFmtId="0" fontId="0" fillId="50" borderId="17" xfId="0" applyFill="1" applyBorder="1" applyAlignment="1">
      <alignment horizontal="center" vertical="center"/>
    </xf>
    <xf numFmtId="0" fontId="0" fillId="50" borderId="17" xfId="0" applyFill="1" applyBorder="1" applyAlignment="1">
      <alignment horizontal="left"/>
    </xf>
    <xf numFmtId="0" fontId="0" fillId="50" borderId="17" xfId="0" applyFill="1" applyBorder="1" applyAlignment="1">
      <alignment horizontal="center"/>
    </xf>
    <xf numFmtId="0" fontId="0" fillId="50" borderId="17" xfId="0" applyFill="1" applyBorder="1"/>
    <xf numFmtId="2" fontId="53" fillId="50" borderId="0" xfId="0" applyNumberFormat="1" applyFont="1" applyFill="1" applyAlignment="1">
      <alignment horizontal="center"/>
    </xf>
    <xf numFmtId="0" fontId="53" fillId="50" borderId="0" xfId="0" applyFont="1" applyFill="1"/>
    <xf numFmtId="0" fontId="53" fillId="50" borderId="0" xfId="0" applyFont="1" applyFill="1" applyAlignment="1">
      <alignment horizontal="center"/>
    </xf>
    <xf numFmtId="0" fontId="0" fillId="0" borderId="0" xfId="0" applyAlignment="1">
      <alignment horizontal="left" vertical="center"/>
    </xf>
    <xf numFmtId="0" fontId="0" fillId="0" borderId="0" xfId="0" applyAlignment="1">
      <alignment vertical="center"/>
    </xf>
    <xf numFmtId="0" fontId="0" fillId="0" borderId="0" xfId="0" applyAlignment="1">
      <alignment horizontal="center" vertical="center" wrapText="1"/>
    </xf>
    <xf numFmtId="0" fontId="57" fillId="0" borderId="0" xfId="0" applyFont="1" applyAlignment="1">
      <alignment horizontal="left" vertical="center"/>
    </xf>
    <xf numFmtId="0" fontId="57" fillId="0" borderId="0" xfId="0" applyFont="1" applyAlignment="1">
      <alignment horizontal="center" vertical="center"/>
    </xf>
    <xf numFmtId="0" fontId="58" fillId="0" borderId="0" xfId="0" applyFont="1" applyAlignment="1">
      <alignment horizontal="center" vertical="center"/>
    </xf>
    <xf numFmtId="44" fontId="0" fillId="0" borderId="0" xfId="0" applyNumberFormat="1"/>
    <xf numFmtId="0" fontId="34" fillId="0" borderId="0" xfId="0" applyFont="1" applyAlignment="1">
      <alignment horizontal="left" vertical="center"/>
    </xf>
    <xf numFmtId="168" fontId="0" fillId="0" borderId="0" xfId="0" applyNumberFormat="1" applyAlignment="1">
      <alignment horizontal="center"/>
    </xf>
    <xf numFmtId="2" fontId="0" fillId="0" borderId="0" xfId="0" applyNumberFormat="1"/>
    <xf numFmtId="168" fontId="0" fillId="0" borderId="0" xfId="0" applyNumberFormat="1"/>
    <xf numFmtId="0" fontId="0" fillId="0" borderId="21" xfId="0" applyBorder="1"/>
    <xf numFmtId="0" fontId="0" fillId="0" borderId="24" xfId="0" applyBorder="1"/>
    <xf numFmtId="0" fontId="0" fillId="0" borderId="14" xfId="0" applyBorder="1" applyAlignment="1">
      <alignment horizontal="center"/>
    </xf>
    <xf numFmtId="2" fontId="0" fillId="0" borderId="14" xfId="0" applyNumberFormat="1" applyBorder="1" applyAlignment="1">
      <alignment horizontal="center"/>
    </xf>
    <xf numFmtId="168" fontId="0" fillId="0" borderId="14" xfId="0" applyNumberFormat="1" applyBorder="1" applyAlignment="1">
      <alignment horizontal="center"/>
    </xf>
    <xf numFmtId="0" fontId="19" fillId="0" borderId="0" xfId="0" applyFont="1" applyAlignment="1">
      <alignment horizontal="center" vertical="center"/>
    </xf>
    <xf numFmtId="0" fontId="60" fillId="0" borderId="0" xfId="0" applyFont="1"/>
    <xf numFmtId="0" fontId="61" fillId="0" borderId="0" xfId="0" applyFont="1" applyAlignment="1">
      <alignment vertical="center"/>
    </xf>
    <xf numFmtId="0" fontId="62" fillId="0" borderId="19" xfId="0" applyFont="1" applyBorder="1" applyAlignment="1">
      <alignment horizontal="center"/>
    </xf>
    <xf numFmtId="173" fontId="62" fillId="0" borderId="19" xfId="0" applyNumberFormat="1" applyFont="1" applyBorder="1" applyAlignment="1">
      <alignment horizontal="center"/>
    </xf>
    <xf numFmtId="173" fontId="62" fillId="0" borderId="22" xfId="0" applyNumberFormat="1" applyFont="1" applyBorder="1" applyAlignment="1">
      <alignment horizontal="center"/>
    </xf>
    <xf numFmtId="0" fontId="60" fillId="0" borderId="0" xfId="0" applyFont="1" applyAlignment="1">
      <alignment horizontal="left"/>
    </xf>
    <xf numFmtId="0" fontId="60" fillId="0" borderId="0" xfId="0" applyFont="1" applyAlignment="1">
      <alignment horizontal="right"/>
    </xf>
    <xf numFmtId="0" fontId="62" fillId="0" borderId="0" xfId="0" applyFont="1" applyAlignment="1">
      <alignment horizontal="left"/>
    </xf>
    <xf numFmtId="0" fontId="64" fillId="0" borderId="0" xfId="0" applyFont="1" applyAlignment="1">
      <alignment horizontal="left"/>
    </xf>
    <xf numFmtId="174" fontId="60" fillId="51" borderId="27" xfId="0" applyNumberFormat="1" applyFont="1" applyFill="1" applyBorder="1" applyAlignment="1">
      <alignment horizontal="center" vertical="center"/>
    </xf>
    <xf numFmtId="174" fontId="60" fillId="51" borderId="29" xfId="0" applyNumberFormat="1" applyFont="1" applyFill="1" applyBorder="1" applyAlignment="1">
      <alignment horizontal="center" vertical="center"/>
    </xf>
    <xf numFmtId="174" fontId="60" fillId="51" borderId="32" xfId="0" applyNumberFormat="1" applyFont="1" applyFill="1" applyBorder="1" applyAlignment="1">
      <alignment horizontal="center" vertical="center"/>
    </xf>
    <xf numFmtId="174" fontId="60" fillId="51" borderId="28" xfId="0" applyNumberFormat="1" applyFont="1" applyFill="1" applyBorder="1" applyAlignment="1">
      <alignment horizontal="center" vertical="center"/>
    </xf>
    <xf numFmtId="0" fontId="0" fillId="0" borderId="15" xfId="0" applyBorder="1" applyAlignment="1">
      <alignment vertical="center"/>
    </xf>
    <xf numFmtId="1" fontId="0" fillId="0" borderId="15" xfId="0" applyNumberFormat="1" applyBorder="1" applyAlignment="1">
      <alignment horizontal="center" vertical="center"/>
    </xf>
    <xf numFmtId="1" fontId="0" fillId="0" borderId="0" xfId="0" applyNumberFormat="1" applyAlignment="1">
      <alignment horizontal="center" vertical="center"/>
    </xf>
    <xf numFmtId="0" fontId="0" fillId="0" borderId="14" xfId="0" applyBorder="1" applyAlignment="1">
      <alignment vertical="center"/>
    </xf>
    <xf numFmtId="1" fontId="0" fillId="0" borderId="14" xfId="0" applyNumberFormat="1" applyBorder="1" applyAlignment="1">
      <alignment horizontal="center" vertical="center"/>
    </xf>
    <xf numFmtId="1" fontId="62" fillId="0" borderId="19" xfId="0" applyNumberFormat="1" applyFont="1" applyBorder="1" applyAlignment="1">
      <alignment horizontal="center"/>
    </xf>
    <xf numFmtId="1" fontId="60" fillId="51" borderId="47" xfId="0" applyNumberFormat="1" applyFont="1" applyFill="1" applyBorder="1" applyAlignment="1">
      <alignment horizontal="center" vertical="center"/>
    </xf>
    <xf numFmtId="1" fontId="60" fillId="51" borderId="48" xfId="0" applyNumberFormat="1" applyFont="1" applyFill="1" applyBorder="1" applyAlignment="1">
      <alignment horizontal="center" vertical="center"/>
    </xf>
    <xf numFmtId="1" fontId="60" fillId="51" borderId="34" xfId="0" applyNumberFormat="1" applyFont="1" applyFill="1" applyBorder="1" applyAlignment="1">
      <alignment horizontal="center" vertical="center"/>
    </xf>
    <xf numFmtId="1" fontId="0" fillId="0" borderId="0" xfId="0" applyNumberFormat="1"/>
    <xf numFmtId="0" fontId="62" fillId="0" borderId="49" xfId="0" applyFont="1" applyBorder="1" applyAlignment="1">
      <alignment horizontal="left"/>
    </xf>
    <xf numFmtId="0" fontId="62" fillId="0" borderId="24" xfId="0" applyFont="1" applyBorder="1" applyAlignment="1">
      <alignment horizontal="left"/>
    </xf>
    <xf numFmtId="0" fontId="0" fillId="0" borderId="14" xfId="0" applyBorder="1" applyAlignment="1">
      <alignment horizontal="center" vertical="center"/>
    </xf>
    <xf numFmtId="0" fontId="62" fillId="0" borderId="19" xfId="0" applyFont="1" applyBorder="1" applyAlignment="1">
      <alignment horizontal="center" vertical="center"/>
    </xf>
    <xf numFmtId="174" fontId="60" fillId="51" borderId="30" xfId="0" applyNumberFormat="1" applyFont="1" applyFill="1" applyBorder="1" applyAlignment="1">
      <alignment horizontal="center" vertical="center"/>
    </xf>
    <xf numFmtId="174" fontId="60" fillId="51" borderId="33" xfId="0" applyNumberFormat="1" applyFont="1" applyFill="1" applyBorder="1" applyAlignment="1">
      <alignment horizontal="center" vertical="center"/>
    </xf>
    <xf numFmtId="168" fontId="60" fillId="51" borderId="27" xfId="0" applyNumberFormat="1" applyFont="1" applyFill="1" applyBorder="1" applyAlignment="1">
      <alignment horizontal="center" vertical="center"/>
    </xf>
    <xf numFmtId="168" fontId="60" fillId="51" borderId="29" xfId="0" applyNumberFormat="1" applyFont="1" applyFill="1" applyBorder="1" applyAlignment="1">
      <alignment horizontal="center" vertical="center"/>
    </xf>
    <xf numFmtId="168" fontId="60" fillId="51" borderId="32" xfId="0" applyNumberFormat="1" applyFont="1" applyFill="1" applyBorder="1" applyAlignment="1">
      <alignment horizontal="center" vertical="center"/>
    </xf>
    <xf numFmtId="168" fontId="0" fillId="0" borderId="0" xfId="0" applyNumberFormat="1" applyAlignment="1">
      <alignment horizontal="center" vertical="center"/>
    </xf>
    <xf numFmtId="165" fontId="0" fillId="0" borderId="0" xfId="334" applyFont="1"/>
    <xf numFmtId="0" fontId="59" fillId="0" borderId="0" xfId="0" applyFont="1" applyAlignment="1">
      <alignment horizontal="center"/>
    </xf>
    <xf numFmtId="174" fontId="0" fillId="0" borderId="0" xfId="0" applyNumberFormat="1" applyAlignment="1">
      <alignment horizontal="center" vertical="center"/>
    </xf>
    <xf numFmtId="2" fontId="0" fillId="0" borderId="0" xfId="0" applyNumberFormat="1" applyAlignment="1">
      <alignment horizontal="center" vertical="center"/>
    </xf>
    <xf numFmtId="165" fontId="0" fillId="0" borderId="0" xfId="334" applyFont="1" applyAlignment="1">
      <alignment horizontal="center" vertical="center"/>
    </xf>
    <xf numFmtId="0" fontId="60" fillId="51" borderId="52" xfId="0" applyFont="1" applyFill="1" applyBorder="1" applyAlignment="1">
      <alignment horizontal="center" vertical="center"/>
    </xf>
    <xf numFmtId="0" fontId="60" fillId="51" borderId="53" xfId="0" applyFont="1" applyFill="1" applyBorder="1" applyAlignment="1">
      <alignment horizontal="center" vertical="center"/>
    </xf>
    <xf numFmtId="0" fontId="60" fillId="51" borderId="54" xfId="0" applyFont="1" applyFill="1" applyBorder="1" applyAlignment="1">
      <alignment horizontal="center" vertical="center"/>
    </xf>
    <xf numFmtId="0" fontId="62" fillId="0" borderId="51" xfId="0" applyFont="1" applyBorder="1" applyAlignment="1">
      <alignment horizontal="center"/>
    </xf>
    <xf numFmtId="0" fontId="60" fillId="51" borderId="27" xfId="0" applyFont="1" applyFill="1" applyBorder="1" applyAlignment="1">
      <alignment horizontal="center" vertical="center"/>
    </xf>
    <xf numFmtId="0" fontId="60" fillId="51" borderId="29" xfId="0" applyFont="1" applyFill="1" applyBorder="1" applyAlignment="1">
      <alignment horizontal="center" vertical="center"/>
    </xf>
    <xf numFmtId="0" fontId="60" fillId="51" borderId="32" xfId="0" applyFont="1" applyFill="1" applyBorder="1" applyAlignment="1">
      <alignment horizontal="center" vertical="center"/>
    </xf>
    <xf numFmtId="0" fontId="62" fillId="0" borderId="55" xfId="0" applyFont="1" applyBorder="1" applyAlignment="1">
      <alignment horizontal="center"/>
    </xf>
    <xf numFmtId="2" fontId="60" fillId="51" borderId="27" xfId="0" applyNumberFormat="1" applyFont="1" applyFill="1" applyBorder="1" applyAlignment="1">
      <alignment horizontal="center" vertical="center"/>
    </xf>
    <xf numFmtId="2" fontId="60" fillId="51" borderId="29" xfId="0" applyNumberFormat="1" applyFont="1" applyFill="1" applyBorder="1" applyAlignment="1">
      <alignment horizontal="center" vertical="center"/>
    </xf>
    <xf numFmtId="2" fontId="60" fillId="51" borderId="32" xfId="0" applyNumberFormat="1" applyFont="1" applyFill="1" applyBorder="1" applyAlignment="1">
      <alignment horizontal="center" vertical="center"/>
    </xf>
    <xf numFmtId="0" fontId="62" fillId="0" borderId="26" xfId="0" applyFont="1" applyBorder="1" applyAlignment="1">
      <alignment horizontal="left"/>
    </xf>
    <xf numFmtId="0" fontId="62" fillId="0" borderId="31" xfId="0" applyFont="1" applyBorder="1" applyAlignment="1">
      <alignment horizontal="left"/>
    </xf>
    <xf numFmtId="174" fontId="60" fillId="51" borderId="33" xfId="0" applyNumberFormat="1" applyFont="1" applyFill="1" applyBorder="1" applyAlignment="1">
      <alignment horizontal="right"/>
    </xf>
    <xf numFmtId="0" fontId="21" fillId="0" borderId="0" xfId="0" applyFont="1"/>
    <xf numFmtId="1" fontId="60" fillId="51" borderId="28" xfId="0" applyNumberFormat="1" applyFont="1" applyFill="1" applyBorder="1" applyAlignment="1">
      <alignment horizontal="right"/>
    </xf>
    <xf numFmtId="174" fontId="0" fillId="0" borderId="0" xfId="0" applyNumberFormat="1" applyAlignment="1">
      <alignment horizontal="center"/>
    </xf>
    <xf numFmtId="1" fontId="0" fillId="0" borderId="0" xfId="0" applyNumberFormat="1" applyAlignment="1">
      <alignment horizontal="center"/>
    </xf>
    <xf numFmtId="2" fontId="0" fillId="0" borderId="0" xfId="348" applyNumberFormat="1" applyFont="1" applyAlignment="1">
      <alignment horizontal="center" vertical="center"/>
    </xf>
    <xf numFmtId="0" fontId="21" fillId="0" borderId="56" xfId="0" applyFont="1" applyBorder="1" applyAlignment="1">
      <alignment vertical="center"/>
    </xf>
    <xf numFmtId="44" fontId="21" fillId="0" borderId="0" xfId="0" applyNumberFormat="1" applyFont="1" applyAlignment="1">
      <alignment vertical="center"/>
    </xf>
    <xf numFmtId="176" fontId="0" fillId="0" borderId="0" xfId="348" applyNumberFormat="1" applyFont="1"/>
    <xf numFmtId="176" fontId="21" fillId="0" borderId="0" xfId="0" applyNumberFormat="1" applyFont="1" applyAlignment="1">
      <alignment vertical="center"/>
    </xf>
    <xf numFmtId="0" fontId="0" fillId="0" borderId="0" xfId="0" pivotButton="1"/>
    <xf numFmtId="0" fontId="62" fillId="0" borderId="57" xfId="0" applyFont="1" applyBorder="1" applyAlignment="1">
      <alignment horizontal="left"/>
    </xf>
    <xf numFmtId="0" fontId="63" fillId="0" borderId="58" xfId="0" applyFont="1" applyBorder="1" applyAlignment="1">
      <alignment horizontal="left" vertical="center"/>
    </xf>
    <xf numFmtId="0" fontId="62" fillId="0" borderId="59" xfId="0" applyFont="1" applyBorder="1" applyAlignment="1">
      <alignment horizontal="left"/>
    </xf>
    <xf numFmtId="0" fontId="63" fillId="0" borderId="60" xfId="0" applyFont="1" applyBorder="1" applyAlignment="1">
      <alignment horizontal="left" vertical="center"/>
    </xf>
    <xf numFmtId="0" fontId="62" fillId="0" borderId="61" xfId="0" applyFont="1" applyBorder="1" applyAlignment="1">
      <alignment horizontal="left"/>
    </xf>
    <xf numFmtId="14" fontId="63" fillId="0" borderId="62" xfId="0" applyNumberFormat="1" applyFont="1" applyBorder="1" applyAlignment="1">
      <alignment horizontal="left" vertical="center"/>
    </xf>
    <xf numFmtId="0" fontId="32" fillId="0" borderId="0" xfId="0" applyFont="1" applyAlignment="1">
      <alignment horizontal="center"/>
    </xf>
    <xf numFmtId="1" fontId="32" fillId="0" borderId="0" xfId="0" applyNumberFormat="1" applyFont="1" applyAlignment="1">
      <alignment horizontal="center"/>
    </xf>
    <xf numFmtId="174" fontId="32" fillId="0" borderId="0" xfId="0" applyNumberFormat="1" applyFont="1" applyAlignment="1">
      <alignment horizontal="center"/>
    </xf>
    <xf numFmtId="0" fontId="60" fillId="0" borderId="0" xfId="0" applyFont="1" applyAlignment="1">
      <alignment vertical="center"/>
    </xf>
    <xf numFmtId="0" fontId="0" fillId="0" borderId="21" xfId="0" applyBorder="1" applyAlignment="1">
      <alignment horizontal="center" vertical="center"/>
    </xf>
    <xf numFmtId="0" fontId="0" fillId="0" borderId="24" xfId="0" applyBorder="1" applyAlignment="1">
      <alignment horizontal="center" vertical="center"/>
    </xf>
    <xf numFmtId="174" fontId="0" fillId="0" borderId="0" xfId="334" applyNumberFormat="1" applyFont="1" applyAlignment="1">
      <alignment horizontal="center"/>
    </xf>
    <xf numFmtId="174" fontId="32" fillId="0" borderId="0" xfId="334" applyNumberFormat="1" applyFont="1" applyAlignment="1">
      <alignment horizontal="center"/>
    </xf>
    <xf numFmtId="174" fontId="0" fillId="0" borderId="0" xfId="334" applyNumberFormat="1" applyFont="1" applyAlignment="1">
      <alignment horizontal="center" vertical="center"/>
    </xf>
    <xf numFmtId="0" fontId="57" fillId="0" borderId="14" xfId="0" applyFont="1" applyBorder="1" applyAlignment="1">
      <alignment horizontal="center" vertical="center"/>
    </xf>
    <xf numFmtId="168" fontId="32" fillId="0" borderId="0" xfId="0" applyNumberFormat="1" applyFont="1" applyAlignment="1">
      <alignment horizontal="center"/>
    </xf>
    <xf numFmtId="14" fontId="0" fillId="0" borderId="0" xfId="0" applyNumberFormat="1"/>
    <xf numFmtId="0" fontId="60" fillId="0" borderId="0" xfId="0" applyFont="1" applyAlignment="1">
      <alignment vertical="center" wrapText="1"/>
    </xf>
    <xf numFmtId="0" fontId="61" fillId="0" borderId="0" xfId="0" applyFont="1" applyAlignment="1">
      <alignment vertical="center" wrapText="1"/>
    </xf>
    <xf numFmtId="0" fontId="0" fillId="0" borderId="0" xfId="0" applyAlignment="1">
      <alignment vertical="center" wrapText="1"/>
    </xf>
    <xf numFmtId="0" fontId="62" fillId="0" borderId="21" xfId="0" applyFont="1" applyBorder="1" applyAlignment="1">
      <alignment horizontal="left"/>
    </xf>
    <xf numFmtId="0" fontId="59" fillId="0" borderId="46" xfId="0" applyFont="1" applyBorder="1" applyAlignment="1">
      <alignment horizontal="right" vertical="center"/>
    </xf>
    <xf numFmtId="0" fontId="0" fillId="0" borderId="49" xfId="0" applyBorder="1" applyAlignment="1">
      <alignment vertical="center"/>
    </xf>
    <xf numFmtId="0" fontId="0" fillId="0" borderId="21" xfId="0" applyBorder="1" applyAlignment="1">
      <alignment vertical="center" wrapText="1"/>
    </xf>
    <xf numFmtId="1" fontId="70" fillId="53" borderId="46" xfId="0" applyNumberFormat="1" applyFont="1" applyFill="1" applyBorder="1" applyAlignment="1">
      <alignment horizontal="right"/>
    </xf>
    <xf numFmtId="0" fontId="70" fillId="53" borderId="64" xfId="0" applyFont="1" applyFill="1" applyBorder="1" applyAlignment="1">
      <alignment horizontal="right"/>
    </xf>
    <xf numFmtId="174" fontId="70" fillId="53" borderId="65" xfId="0" applyNumberFormat="1" applyFont="1" applyFill="1" applyBorder="1" applyAlignment="1">
      <alignment horizontal="right"/>
    </xf>
    <xf numFmtId="0" fontId="0" fillId="54" borderId="14" xfId="0" applyFill="1" applyBorder="1" applyAlignment="1">
      <alignment vertical="center"/>
    </xf>
    <xf numFmtId="0" fontId="0" fillId="54" borderId="50" xfId="0" applyFill="1" applyBorder="1" applyAlignment="1">
      <alignment vertical="center"/>
    </xf>
    <xf numFmtId="0" fontId="62" fillId="0" borderId="18" xfId="0" applyFont="1" applyBorder="1" applyAlignment="1">
      <alignment horizontal="center" vertical="top" wrapText="1"/>
    </xf>
    <xf numFmtId="1" fontId="62" fillId="0" borderId="18" xfId="0" applyNumberFormat="1" applyFont="1" applyBorder="1" applyAlignment="1">
      <alignment horizontal="center" vertical="top" wrapText="1"/>
    </xf>
    <xf numFmtId="168" fontId="62" fillId="0" borderId="18" xfId="0" applyNumberFormat="1" applyFont="1" applyBorder="1" applyAlignment="1">
      <alignment horizontal="center" vertical="top" wrapText="1"/>
    </xf>
    <xf numFmtId="174" fontId="62" fillId="0" borderId="18" xfId="0" applyNumberFormat="1" applyFont="1" applyBorder="1" applyAlignment="1">
      <alignment horizontal="center" vertical="top" wrapText="1"/>
    </xf>
    <xf numFmtId="14" fontId="62" fillId="0" borderId="18" xfId="0" applyNumberFormat="1" applyFont="1" applyBorder="1" applyAlignment="1">
      <alignment horizontal="center" vertical="top" wrapText="1"/>
    </xf>
    <xf numFmtId="14" fontId="0" fillId="0" borderId="0" xfId="0" applyNumberFormat="1" applyAlignment="1">
      <alignment horizontal="center" vertical="center"/>
    </xf>
    <xf numFmtId="174" fontId="32" fillId="0" borderId="0" xfId="0" applyNumberFormat="1" applyFont="1" applyAlignment="1">
      <alignment horizontal="center" vertical="center"/>
    </xf>
    <xf numFmtId="49" fontId="0" fillId="0" borderId="0" xfId="0" applyNumberFormat="1" applyAlignment="1">
      <alignment horizontal="center" vertical="center"/>
    </xf>
    <xf numFmtId="49" fontId="32" fillId="0" borderId="0" xfId="0" applyNumberFormat="1" applyFont="1" applyAlignment="1">
      <alignment horizontal="center" vertical="center"/>
    </xf>
    <xf numFmtId="168" fontId="0" fillId="0" borderId="0" xfId="348" applyNumberFormat="1" applyFont="1" applyAlignment="1">
      <alignment horizontal="center"/>
    </xf>
    <xf numFmtId="168" fontId="32" fillId="0" borderId="0" xfId="348" applyNumberFormat="1" applyFont="1" applyAlignment="1">
      <alignment horizontal="center"/>
    </xf>
    <xf numFmtId="168" fontId="0" fillId="0" borderId="0" xfId="348" applyNumberFormat="1" applyFont="1" applyAlignment="1">
      <alignment horizontal="center" vertical="center"/>
    </xf>
    <xf numFmtId="14" fontId="32" fillId="0" borderId="0" xfId="0" applyNumberFormat="1" applyFont="1" applyAlignment="1">
      <alignment horizontal="center" vertical="center"/>
    </xf>
    <xf numFmtId="0" fontId="62" fillId="55" borderId="18" xfId="0" applyFont="1" applyFill="1" applyBorder="1" applyAlignment="1">
      <alignment horizontal="center" vertical="top" wrapText="1"/>
    </xf>
    <xf numFmtId="0" fontId="62" fillId="55" borderId="19" xfId="0" applyFont="1" applyFill="1" applyBorder="1" applyAlignment="1">
      <alignment horizontal="center" vertical="top" wrapText="1"/>
    </xf>
    <xf numFmtId="0" fontId="62" fillId="55" borderId="68" xfId="0" applyFont="1" applyFill="1" applyBorder="1" applyAlignment="1">
      <alignment horizontal="center" vertical="top" wrapText="1"/>
    </xf>
    <xf numFmtId="0" fontId="62" fillId="55" borderId="66" xfId="0" applyFont="1" applyFill="1" applyBorder="1" applyAlignment="1">
      <alignment horizontal="center" vertical="top" wrapText="1"/>
    </xf>
    <xf numFmtId="0" fontId="62" fillId="55" borderId="51" xfId="0" applyFont="1" applyFill="1" applyBorder="1" applyAlignment="1">
      <alignment horizontal="center" vertical="top" wrapText="1"/>
    </xf>
    <xf numFmtId="0" fontId="62" fillId="55" borderId="55" xfId="0" applyFont="1" applyFill="1" applyBorder="1" applyAlignment="1">
      <alignment horizontal="center" vertical="top" wrapText="1"/>
    </xf>
    <xf numFmtId="0" fontId="62" fillId="55" borderId="67" xfId="0" applyFont="1" applyFill="1" applyBorder="1" applyAlignment="1">
      <alignment horizontal="center" vertical="top" wrapText="1"/>
    </xf>
    <xf numFmtId="173" fontId="62" fillId="55" borderId="67" xfId="0" applyNumberFormat="1" applyFont="1" applyFill="1" applyBorder="1" applyAlignment="1">
      <alignment horizontal="center" vertical="top" wrapText="1"/>
    </xf>
    <xf numFmtId="168" fontId="62" fillId="55" borderId="68" xfId="0" applyNumberFormat="1" applyFont="1" applyFill="1" applyBorder="1" applyAlignment="1">
      <alignment horizontal="center" vertical="top" wrapText="1"/>
    </xf>
    <xf numFmtId="1" fontId="62" fillId="55" borderId="66" xfId="0" applyNumberFormat="1" applyFont="1" applyFill="1" applyBorder="1" applyAlignment="1">
      <alignment horizontal="center" vertical="top" wrapText="1"/>
    </xf>
    <xf numFmtId="1" fontId="62" fillId="55" borderId="51" xfId="0" applyNumberFormat="1" applyFont="1" applyFill="1" applyBorder="1" applyAlignment="1">
      <alignment horizontal="center" vertical="top" wrapText="1"/>
    </xf>
    <xf numFmtId="1" fontId="32" fillId="0" borderId="0" xfId="0" applyNumberFormat="1" applyFont="1" applyAlignment="1">
      <alignment horizontal="center" vertical="center"/>
    </xf>
    <xf numFmtId="0" fontId="71" fillId="0" borderId="0" xfId="0" applyFont="1" applyAlignment="1">
      <alignment horizontal="center" vertical="center" wrapText="1"/>
    </xf>
    <xf numFmtId="0" fontId="72" fillId="0" borderId="0" xfId="0" applyFont="1" applyAlignment="1">
      <alignment horizontal="left"/>
    </xf>
    <xf numFmtId="14" fontId="71" fillId="0" borderId="0" xfId="0" applyNumberFormat="1" applyFont="1" applyAlignment="1">
      <alignment horizontal="center" vertical="top" wrapText="1"/>
    </xf>
    <xf numFmtId="49" fontId="71" fillId="0" borderId="0" xfId="0" applyNumberFormat="1" applyFont="1" applyAlignment="1">
      <alignment horizontal="center" vertical="top" wrapText="1"/>
    </xf>
    <xf numFmtId="0" fontId="0" fillId="0" borderId="0" xfId="0" pivotButton="1" applyAlignment="1">
      <alignment horizontal="center" vertical="center"/>
    </xf>
    <xf numFmtId="175" fontId="0" fillId="0" borderId="0" xfId="0" applyNumberFormat="1" applyAlignment="1">
      <alignment horizontal="center" vertical="center"/>
    </xf>
    <xf numFmtId="174" fontId="21" fillId="0" borderId="0" xfId="334" applyNumberFormat="1" applyFont="1" applyAlignment="1">
      <alignment horizontal="center" vertical="center"/>
    </xf>
    <xf numFmtId="174" fontId="22" fillId="0" borderId="0" xfId="0" applyNumberFormat="1" applyFont="1" applyAlignment="1">
      <alignment horizontal="center" vertical="center"/>
    </xf>
    <xf numFmtId="0" fontId="22" fillId="0" borderId="0" xfId="0" applyFont="1"/>
    <xf numFmtId="168" fontId="22" fillId="0" borderId="0" xfId="334" applyNumberFormat="1" applyFont="1" applyAlignment="1">
      <alignment horizontal="center" vertical="center"/>
    </xf>
    <xf numFmtId="0" fontId="32" fillId="0" borderId="39" xfId="0" applyFont="1" applyBorder="1" applyAlignment="1">
      <alignment vertical="center"/>
    </xf>
    <xf numFmtId="0" fontId="32" fillId="0" borderId="39" xfId="0" applyFont="1" applyBorder="1" applyAlignment="1">
      <alignment horizontal="left" vertical="center"/>
    </xf>
    <xf numFmtId="0" fontId="2" fillId="0" borderId="0" xfId="335" applyAlignment="1">
      <alignment vertical="center"/>
    </xf>
    <xf numFmtId="0" fontId="2" fillId="0" borderId="0" xfId="335"/>
    <xf numFmtId="0" fontId="65" fillId="0" borderId="38" xfId="335" applyFont="1" applyBorder="1" applyAlignment="1">
      <alignment vertical="top"/>
    </xf>
    <xf numFmtId="175" fontId="2" fillId="0" borderId="39" xfId="335" applyNumberFormat="1" applyBorder="1" applyAlignment="1">
      <alignment horizontal="center" vertical="center"/>
    </xf>
    <xf numFmtId="0" fontId="2" fillId="0" borderId="40" xfId="335" applyBorder="1" applyAlignment="1">
      <alignment horizontal="center" vertical="center"/>
    </xf>
    <xf numFmtId="0" fontId="2" fillId="0" borderId="41" xfId="335" applyBorder="1" applyAlignment="1">
      <alignment horizontal="center" vertical="center"/>
    </xf>
    <xf numFmtId="1" fontId="2" fillId="0" borderId="37" xfId="335" applyNumberFormat="1" applyBorder="1" applyAlignment="1">
      <alignment horizontal="center" vertical="center"/>
    </xf>
    <xf numFmtId="168" fontId="2" fillId="0" borderId="37" xfId="335" applyNumberFormat="1" applyBorder="1" applyAlignment="1">
      <alignment horizontal="center" vertical="center"/>
    </xf>
    <xf numFmtId="164" fontId="2" fillId="0" borderId="39" xfId="336" applyFont="1" applyBorder="1" applyAlignment="1">
      <alignment horizontal="center" vertical="center"/>
    </xf>
    <xf numFmtId="0" fontId="2" fillId="0" borderId="45" xfId="335" applyBorder="1" applyAlignment="1">
      <alignment horizontal="center" vertical="center"/>
    </xf>
    <xf numFmtId="164" fontId="2" fillId="0" borderId="41" xfId="336" applyFont="1" applyBorder="1" applyAlignment="1">
      <alignment horizontal="center" vertical="center"/>
    </xf>
    <xf numFmtId="0" fontId="2" fillId="0" borderId="37" xfId="335" applyBorder="1" applyAlignment="1">
      <alignment horizontal="center" vertical="center"/>
    </xf>
    <xf numFmtId="49" fontId="2" fillId="0" borderId="39" xfId="335" applyNumberFormat="1" applyBorder="1" applyAlignment="1">
      <alignment horizontal="left" vertical="center"/>
    </xf>
    <xf numFmtId="0" fontId="2" fillId="0" borderId="0" xfId="335" applyAlignment="1">
      <alignment horizontal="center" vertical="center"/>
    </xf>
    <xf numFmtId="0" fontId="2" fillId="0" borderId="42" xfId="335" applyBorder="1" applyAlignment="1">
      <alignment horizontal="center" vertical="center"/>
    </xf>
    <xf numFmtId="49" fontId="66" fillId="0" borderId="45" xfId="335" applyNumberFormat="1" applyFont="1" applyBorder="1" applyAlignment="1">
      <alignment horizontal="center" vertical="center"/>
    </xf>
    <xf numFmtId="1" fontId="2" fillId="0" borderId="45" xfId="335" applyNumberFormat="1" applyBorder="1" applyAlignment="1">
      <alignment horizontal="center" vertical="center"/>
    </xf>
    <xf numFmtId="168" fontId="2" fillId="0" borderId="45" xfId="335" applyNumberFormat="1" applyBorder="1" applyAlignment="1">
      <alignment horizontal="center" vertical="center"/>
    </xf>
    <xf numFmtId="164" fontId="2" fillId="0" borderId="42" xfId="336" applyFont="1" applyBorder="1" applyAlignment="1">
      <alignment horizontal="center" vertical="center"/>
    </xf>
    <xf numFmtId="164" fontId="2" fillId="0" borderId="39" xfId="336" applyFont="1" applyFill="1" applyBorder="1" applyAlignment="1" applyProtection="1">
      <alignment horizontal="center" vertical="center"/>
    </xf>
    <xf numFmtId="164" fontId="2" fillId="0" borderId="42" xfId="336" applyFont="1" applyFill="1" applyBorder="1" applyAlignment="1" applyProtection="1">
      <alignment horizontal="center" vertical="center"/>
    </xf>
    <xf numFmtId="49" fontId="2" fillId="0" borderId="45" xfId="335" applyNumberFormat="1" applyBorder="1" applyAlignment="1">
      <alignment horizontal="center" vertical="center"/>
    </xf>
    <xf numFmtId="175" fontId="2" fillId="0" borderId="45" xfId="335" applyNumberFormat="1" applyBorder="1" applyAlignment="1">
      <alignment horizontal="center" vertical="center"/>
    </xf>
    <xf numFmtId="49" fontId="2" fillId="0" borderId="36" xfId="335" applyNumberFormat="1" applyBorder="1" applyAlignment="1">
      <alignment horizontal="left" vertical="center"/>
    </xf>
    <xf numFmtId="0" fontId="2" fillId="0" borderId="43" xfId="335" applyBorder="1" applyAlignment="1">
      <alignment horizontal="center" vertical="center"/>
    </xf>
    <xf numFmtId="0" fontId="2" fillId="0" borderId="44" xfId="335" applyBorder="1" applyAlignment="1">
      <alignment horizontal="center" vertical="center"/>
    </xf>
    <xf numFmtId="49" fontId="66" fillId="0" borderId="35" xfId="335" applyNumberFormat="1" applyFont="1" applyBorder="1" applyAlignment="1">
      <alignment horizontal="center" vertical="center"/>
    </xf>
    <xf numFmtId="1" fontId="2" fillId="0" borderId="35" xfId="335" applyNumberFormat="1" applyBorder="1" applyAlignment="1">
      <alignment horizontal="center" vertical="center"/>
    </xf>
    <xf numFmtId="168" fontId="2" fillId="0" borderId="35" xfId="335" applyNumberFormat="1" applyBorder="1" applyAlignment="1">
      <alignment horizontal="center" vertical="center"/>
    </xf>
    <xf numFmtId="164" fontId="2" fillId="0" borderId="35" xfId="336" applyFont="1" applyFill="1" applyBorder="1" applyAlignment="1" applyProtection="1">
      <alignment horizontal="center" vertical="center"/>
    </xf>
    <xf numFmtId="0" fontId="2" fillId="0" borderId="35" xfId="335" applyBorder="1" applyAlignment="1">
      <alignment horizontal="center" vertical="center"/>
    </xf>
    <xf numFmtId="0" fontId="65" fillId="0" borderId="0" xfId="335" applyFont="1" applyAlignment="1">
      <alignment vertical="center"/>
    </xf>
    <xf numFmtId="0" fontId="66" fillId="0" borderId="0" xfId="335" applyFont="1" applyAlignment="1">
      <alignment vertical="center"/>
    </xf>
    <xf numFmtId="0" fontId="2" fillId="0" borderId="0" xfId="335" applyAlignment="1">
      <alignment horizontal="right" vertical="center"/>
    </xf>
    <xf numFmtId="0" fontId="2" fillId="0" borderId="0" xfId="335" applyAlignment="1">
      <alignment horizontal="left" vertical="center"/>
    </xf>
    <xf numFmtId="0" fontId="66" fillId="0" borderId="0" xfId="335" applyFont="1" applyAlignment="1">
      <alignment horizontal="left" vertical="center"/>
    </xf>
    <xf numFmtId="0" fontId="2" fillId="0" borderId="38" xfId="335" applyBorder="1" applyAlignment="1">
      <alignment horizontal="left" vertical="center"/>
    </xf>
    <xf numFmtId="0" fontId="66" fillId="0" borderId="37" xfId="335" applyFont="1" applyBorder="1" applyAlignment="1">
      <alignment horizontal="center" vertical="center"/>
    </xf>
    <xf numFmtId="0" fontId="73" fillId="0" borderId="36" xfId="335" applyFont="1" applyBorder="1" applyAlignment="1">
      <alignment vertical="center"/>
    </xf>
    <xf numFmtId="0" fontId="35" fillId="0" borderId="39" xfId="335" applyFont="1" applyBorder="1" applyAlignment="1">
      <alignment vertical="center"/>
    </xf>
    <xf numFmtId="174" fontId="2" fillId="0" borderId="45" xfId="335" applyNumberFormat="1" applyBorder="1" applyAlignment="1">
      <alignment horizontal="center" vertical="center"/>
    </xf>
    <xf numFmtId="49" fontId="21" fillId="0" borderId="0" xfId="0" applyNumberFormat="1" applyFont="1" applyAlignment="1">
      <alignment horizontal="center" vertical="center"/>
    </xf>
    <xf numFmtId="49" fontId="0" fillId="0" borderId="0" xfId="0" applyNumberFormat="1" applyAlignment="1">
      <alignment horizontal="center"/>
    </xf>
    <xf numFmtId="174" fontId="2" fillId="0" borderId="0" xfId="335" applyNumberFormat="1" applyAlignment="1">
      <alignment vertical="center"/>
    </xf>
    <xf numFmtId="0" fontId="0" fillId="2" borderId="39" xfId="0" applyFill="1" applyBorder="1" applyAlignment="1">
      <alignment horizontal="left" vertical="center"/>
    </xf>
    <xf numFmtId="0" fontId="65" fillId="0" borderId="37" xfId="335" applyFont="1" applyBorder="1" applyAlignment="1">
      <alignment vertical="top"/>
    </xf>
    <xf numFmtId="0" fontId="65" fillId="0" borderId="40" xfId="335" applyFont="1" applyBorder="1" applyAlignment="1">
      <alignment vertical="top"/>
    </xf>
    <xf numFmtId="0" fontId="2" fillId="0" borderId="38" xfId="335" applyBorder="1" applyAlignment="1">
      <alignment vertical="center"/>
    </xf>
    <xf numFmtId="0" fontId="2" fillId="0" borderId="39" xfId="335" applyBorder="1" applyAlignment="1">
      <alignment vertical="center"/>
    </xf>
    <xf numFmtId="0" fontId="2" fillId="0" borderId="40" xfId="335" applyBorder="1" applyAlignment="1">
      <alignment vertical="center"/>
    </xf>
    <xf numFmtId="0" fontId="2" fillId="0" borderId="41" xfId="335" applyBorder="1" applyAlignment="1">
      <alignment vertical="center"/>
    </xf>
    <xf numFmtId="0" fontId="2" fillId="0" borderId="42" xfId="335" applyBorder="1" applyAlignment="1">
      <alignment vertical="center"/>
    </xf>
    <xf numFmtId="0" fontId="2" fillId="0" borderId="36" xfId="335" applyBorder="1" applyAlignment="1">
      <alignment vertical="center"/>
    </xf>
    <xf numFmtId="0" fontId="2" fillId="0" borderId="43" xfId="335" applyBorder="1" applyAlignment="1">
      <alignment vertical="center"/>
    </xf>
    <xf numFmtId="0" fontId="2" fillId="0" borderId="44" xfId="335" applyBorder="1" applyAlignment="1">
      <alignment vertical="center"/>
    </xf>
    <xf numFmtId="0" fontId="68" fillId="53" borderId="57" xfId="0" applyFont="1" applyFill="1" applyBorder="1" applyAlignment="1">
      <alignment horizontal="center" vertical="center"/>
    </xf>
    <xf numFmtId="0" fontId="60" fillId="53" borderId="69" xfId="0" applyFont="1" applyFill="1" applyBorder="1" applyAlignment="1">
      <alignment horizontal="center" vertical="center"/>
    </xf>
    <xf numFmtId="2" fontId="60" fillId="53" borderId="69" xfId="0" applyNumberFormat="1" applyFont="1" applyFill="1" applyBorder="1" applyAlignment="1">
      <alignment horizontal="center" vertical="center"/>
    </xf>
    <xf numFmtId="168" fontId="60" fillId="53" borderId="70" xfId="0" applyNumberFormat="1" applyFont="1" applyFill="1" applyBorder="1" applyAlignment="1">
      <alignment horizontal="center" vertical="center"/>
    </xf>
    <xf numFmtId="174" fontId="60" fillId="53" borderId="57" xfId="334" applyNumberFormat="1" applyFont="1" applyFill="1" applyBorder="1" applyAlignment="1">
      <alignment horizontal="center" vertical="center"/>
    </xf>
    <xf numFmtId="174" fontId="60" fillId="53" borderId="58" xfId="334" applyNumberFormat="1" applyFont="1" applyFill="1" applyBorder="1" applyAlignment="1">
      <alignment horizontal="center" vertical="center"/>
    </xf>
    <xf numFmtId="174" fontId="60" fillId="53" borderId="58" xfId="0" applyNumberFormat="1" applyFont="1" applyFill="1" applyBorder="1" applyAlignment="1">
      <alignment horizontal="center" vertical="center"/>
    </xf>
    <xf numFmtId="1" fontId="60" fillId="53" borderId="69" xfId="0" applyNumberFormat="1" applyFont="1" applyFill="1" applyBorder="1" applyAlignment="1">
      <alignment horizontal="center" vertical="center"/>
    </xf>
    <xf numFmtId="1" fontId="60" fillId="53" borderId="70" xfId="0" applyNumberFormat="1" applyFont="1" applyFill="1" applyBorder="1" applyAlignment="1">
      <alignment horizontal="center" vertical="center"/>
    </xf>
    <xf numFmtId="0" fontId="68" fillId="53" borderId="59" xfId="0" applyFont="1" applyFill="1" applyBorder="1" applyAlignment="1">
      <alignment horizontal="center" vertical="center"/>
    </xf>
    <xf numFmtId="0" fontId="60" fillId="53" borderId="45" xfId="0" applyFont="1" applyFill="1" applyBorder="1" applyAlignment="1">
      <alignment horizontal="center" vertical="center"/>
    </xf>
    <xf numFmtId="2" fontId="60" fillId="53" borderId="45" xfId="0" applyNumberFormat="1" applyFont="1" applyFill="1" applyBorder="1" applyAlignment="1">
      <alignment horizontal="center" vertical="center"/>
    </xf>
    <xf numFmtId="168" fontId="60" fillId="53" borderId="39" xfId="0" applyNumberFormat="1" applyFont="1" applyFill="1" applyBorder="1" applyAlignment="1">
      <alignment horizontal="center" vertical="center"/>
    </xf>
    <xf numFmtId="174" fontId="60" fillId="53" borderId="59" xfId="334" applyNumberFormat="1" applyFont="1" applyFill="1" applyBorder="1" applyAlignment="1">
      <alignment horizontal="center" vertical="center"/>
    </xf>
    <xf numFmtId="174" fontId="60" fillId="53" borderId="60" xfId="334" applyNumberFormat="1" applyFont="1" applyFill="1" applyBorder="1" applyAlignment="1">
      <alignment horizontal="center" vertical="center"/>
    </xf>
    <xf numFmtId="174" fontId="60" fillId="53" borderId="60" xfId="0" applyNumberFormat="1" applyFont="1" applyFill="1" applyBorder="1" applyAlignment="1">
      <alignment horizontal="center" vertical="center"/>
    </xf>
    <xf numFmtId="1" fontId="60" fillId="53" borderId="45" xfId="0" applyNumberFormat="1" applyFont="1" applyFill="1" applyBorder="1" applyAlignment="1">
      <alignment horizontal="center" vertical="center"/>
    </xf>
    <xf numFmtId="1" fontId="60" fillId="53" borderId="39" xfId="0" applyNumberFormat="1" applyFont="1" applyFill="1" applyBorder="1" applyAlignment="1">
      <alignment horizontal="center" vertical="center"/>
    </xf>
    <xf numFmtId="0" fontId="68" fillId="53" borderId="61" xfId="0" applyFont="1" applyFill="1" applyBorder="1" applyAlignment="1">
      <alignment horizontal="center" vertical="center"/>
    </xf>
    <xf numFmtId="0" fontId="60" fillId="53" borderId="72" xfId="0" applyFont="1" applyFill="1" applyBorder="1" applyAlignment="1">
      <alignment horizontal="center" vertical="center"/>
    </xf>
    <xf numFmtId="2" fontId="60" fillId="53" borderId="72" xfId="0" applyNumberFormat="1" applyFont="1" applyFill="1" applyBorder="1" applyAlignment="1">
      <alignment horizontal="center" vertical="center"/>
    </xf>
    <xf numFmtId="168" fontId="60" fillId="53" borderId="73" xfId="0" applyNumberFormat="1" applyFont="1" applyFill="1" applyBorder="1" applyAlignment="1">
      <alignment horizontal="center" vertical="center"/>
    </xf>
    <xf numFmtId="174" fontId="60" fillId="53" borderId="61" xfId="334" applyNumberFormat="1" applyFont="1" applyFill="1" applyBorder="1" applyAlignment="1">
      <alignment horizontal="center" vertical="center"/>
    </xf>
    <xf numFmtId="174" fontId="60" fillId="53" borderId="62" xfId="334" applyNumberFormat="1" applyFont="1" applyFill="1" applyBorder="1" applyAlignment="1">
      <alignment horizontal="center" vertical="center"/>
    </xf>
    <xf numFmtId="174" fontId="60" fillId="53" borderId="62" xfId="0" applyNumberFormat="1" applyFont="1" applyFill="1" applyBorder="1" applyAlignment="1">
      <alignment horizontal="center" vertical="center"/>
    </xf>
    <xf numFmtId="1" fontId="60" fillId="53" borderId="72" xfId="0" applyNumberFormat="1" applyFont="1" applyFill="1" applyBorder="1" applyAlignment="1">
      <alignment horizontal="center" vertical="center"/>
    </xf>
    <xf numFmtId="1" fontId="60" fillId="53" borderId="73" xfId="0" applyNumberFormat="1" applyFont="1" applyFill="1" applyBorder="1" applyAlignment="1">
      <alignment horizontal="center" vertical="center"/>
    </xf>
    <xf numFmtId="1" fontId="60" fillId="53" borderId="71" xfId="0" applyNumberFormat="1" applyFont="1" applyFill="1" applyBorder="1" applyAlignment="1">
      <alignment horizontal="center" vertical="center"/>
    </xf>
    <xf numFmtId="1" fontId="60" fillId="53" borderId="42" xfId="0" applyNumberFormat="1" applyFont="1" applyFill="1" applyBorder="1" applyAlignment="1">
      <alignment horizontal="center" vertical="center"/>
    </xf>
    <xf numFmtId="1" fontId="60" fillId="53" borderId="74" xfId="0" applyNumberFormat="1" applyFont="1" applyFill="1" applyBorder="1" applyAlignment="1">
      <alignment horizontal="center" vertical="center"/>
    </xf>
    <xf numFmtId="0" fontId="33" fillId="0" borderId="46" xfId="0" applyFont="1" applyBorder="1" applyAlignment="1">
      <alignment horizontal="center" vertical="center" wrapText="1"/>
    </xf>
    <xf numFmtId="0" fontId="33" fillId="0" borderId="15" xfId="0" applyFont="1" applyBorder="1" applyAlignment="1">
      <alignment horizontal="center" vertical="center" wrapText="1"/>
    </xf>
    <xf numFmtId="49" fontId="56" fillId="49" borderId="20" xfId="340" applyFont="1" applyBorder="1">
      <alignment horizontal="center" vertical="center"/>
    </xf>
    <xf numFmtId="49" fontId="56" fillId="49" borderId="19" xfId="340" applyFont="1" applyBorder="1">
      <alignment horizontal="center" vertical="center"/>
    </xf>
    <xf numFmtId="0" fontId="76" fillId="0" borderId="19" xfId="0" applyFont="1" applyBorder="1" applyAlignment="1">
      <alignment horizontal="center" vertical="center"/>
    </xf>
    <xf numFmtId="0" fontId="76" fillId="0" borderId="20" xfId="0" applyFont="1" applyBorder="1" applyAlignment="1">
      <alignment horizontal="center" vertical="center"/>
    </xf>
    <xf numFmtId="2" fontId="76" fillId="0" borderId="19" xfId="0" applyNumberFormat="1" applyFont="1" applyBorder="1" applyAlignment="1">
      <alignment horizontal="center" vertical="center"/>
    </xf>
    <xf numFmtId="168" fontId="76" fillId="0" borderId="19" xfId="0" applyNumberFormat="1" applyFont="1" applyBorder="1" applyAlignment="1">
      <alignment horizontal="center" vertical="center"/>
    </xf>
    <xf numFmtId="49" fontId="52" fillId="49" borderId="19" xfId="340" applyBorder="1">
      <alignment horizontal="center" vertical="center"/>
    </xf>
    <xf numFmtId="44" fontId="76" fillId="0" borderId="19" xfId="0" applyNumberFormat="1" applyFont="1" applyBorder="1" applyAlignment="1">
      <alignment horizontal="center" vertical="center"/>
    </xf>
    <xf numFmtId="44" fontId="52" fillId="49" borderId="19" xfId="340" applyNumberFormat="1" applyBorder="1">
      <alignment horizontal="center" vertical="center"/>
    </xf>
    <xf numFmtId="44" fontId="0" fillId="0" borderId="0" xfId="0" applyNumberFormat="1" applyAlignment="1">
      <alignment horizontal="center"/>
    </xf>
    <xf numFmtId="44" fontId="0" fillId="0" borderId="14" xfId="0" applyNumberFormat="1" applyBorder="1" applyAlignment="1">
      <alignment horizontal="center"/>
    </xf>
    <xf numFmtId="44" fontId="76" fillId="0" borderId="76" xfId="0" applyNumberFormat="1" applyFont="1" applyBorder="1" applyAlignment="1">
      <alignment horizontal="center" vertical="center"/>
    </xf>
    <xf numFmtId="44" fontId="52" fillId="49" borderId="76" xfId="340" applyNumberFormat="1" applyBorder="1">
      <alignment horizontal="center" vertical="center"/>
    </xf>
    <xf numFmtId="44" fontId="0" fillId="0" borderId="77" xfId="0" applyNumberFormat="1" applyBorder="1" applyAlignment="1">
      <alignment horizontal="center"/>
    </xf>
    <xf numFmtId="44" fontId="0" fillId="0" borderId="78" xfId="0" applyNumberFormat="1" applyBorder="1" applyAlignment="1">
      <alignment horizontal="center"/>
    </xf>
    <xf numFmtId="0" fontId="0" fillId="56" borderId="0" xfId="0" applyFill="1"/>
    <xf numFmtId="168" fontId="76" fillId="0" borderId="19" xfId="0" applyNumberFormat="1" applyFont="1" applyBorder="1" applyAlignment="1">
      <alignment horizontal="center" vertical="center" wrapText="1"/>
    </xf>
    <xf numFmtId="44" fontId="76" fillId="0" borderId="19" xfId="0" applyNumberFormat="1" applyFont="1" applyBorder="1" applyAlignment="1">
      <alignment horizontal="center" vertical="center" wrapText="1"/>
    </xf>
    <xf numFmtId="44" fontId="76" fillId="0" borderId="75" xfId="0" applyNumberFormat="1" applyFont="1" applyBorder="1" applyAlignment="1">
      <alignment horizontal="center" vertical="center" wrapText="1"/>
    </xf>
    <xf numFmtId="44" fontId="0" fillId="56" borderId="0" xfId="0" applyNumberFormat="1" applyFill="1"/>
    <xf numFmtId="0" fontId="62" fillId="0" borderId="20" xfId="0" applyFont="1" applyBorder="1" applyAlignment="1">
      <alignment horizontal="left"/>
    </xf>
    <xf numFmtId="0" fontId="21" fillId="0" borderId="75" xfId="0" applyFont="1" applyBorder="1" applyAlignment="1">
      <alignment horizontal="center" vertical="center"/>
    </xf>
    <xf numFmtId="0" fontId="69" fillId="0" borderId="64" xfId="0" applyFont="1" applyBorder="1" applyAlignment="1">
      <alignment horizontal="center"/>
    </xf>
    <xf numFmtId="0" fontId="42" fillId="0" borderId="64" xfId="0" applyFont="1" applyBorder="1" applyAlignment="1">
      <alignment horizontal="center"/>
    </xf>
    <xf numFmtId="0" fontId="68" fillId="0" borderId="64" xfId="0" applyFont="1" applyBorder="1" applyAlignment="1">
      <alignment horizontal="center" vertical="center"/>
    </xf>
    <xf numFmtId="0" fontId="68" fillId="0" borderId="65" xfId="0" applyFont="1" applyBorder="1" applyAlignment="1">
      <alignment horizontal="center" vertical="center"/>
    </xf>
    <xf numFmtId="0" fontId="69" fillId="0" borderId="0" xfId="0" applyFont="1"/>
    <xf numFmtId="164" fontId="73" fillId="0" borderId="35" xfId="336" applyFont="1" applyFill="1" applyBorder="1" applyAlignment="1" applyProtection="1">
      <alignment horizontal="left" vertical="center"/>
    </xf>
    <xf numFmtId="0" fontId="65" fillId="0" borderId="41" xfId="335" applyFont="1" applyBorder="1" applyAlignment="1">
      <alignment vertical="top"/>
    </xf>
    <xf numFmtId="164" fontId="74" fillId="0" borderId="0" xfId="335" applyNumberFormat="1" applyFont="1" applyAlignment="1">
      <alignment vertical="center"/>
    </xf>
    <xf numFmtId="164" fontId="74" fillId="0" borderId="43" xfId="335" applyNumberFormat="1" applyFont="1" applyBorder="1" applyAlignment="1">
      <alignment vertical="center"/>
    </xf>
    <xf numFmtId="0" fontId="0" fillId="0" borderId="0" xfId="0" applyNumberFormat="1"/>
    <xf numFmtId="168" fontId="78" fillId="50" borderId="0" xfId="0" applyNumberFormat="1" applyFont="1" applyFill="1" applyAlignment="1">
      <alignment horizontal="left"/>
    </xf>
    <xf numFmtId="2" fontId="80" fillId="50" borderId="0" xfId="0" applyNumberFormat="1" applyFont="1" applyFill="1" applyAlignment="1">
      <alignment horizontal="right"/>
    </xf>
    <xf numFmtId="168" fontId="80" fillId="50" borderId="0" xfId="0" applyNumberFormat="1" applyFont="1" applyFill="1" applyAlignment="1">
      <alignment horizontal="right"/>
    </xf>
    <xf numFmtId="2" fontId="48" fillId="50" borderId="0" xfId="0" applyNumberFormat="1" applyFont="1" applyFill="1" applyAlignment="1">
      <alignment horizontal="left" vertical="top"/>
    </xf>
    <xf numFmtId="0" fontId="48" fillId="50" borderId="0" xfId="0" applyFont="1" applyFill="1" applyAlignment="1">
      <alignment horizontal="left" vertical="top"/>
    </xf>
    <xf numFmtId="2" fontId="48" fillId="50" borderId="0" xfId="0" applyNumberFormat="1" applyFont="1" applyFill="1" applyAlignment="1">
      <alignment horizontal="center"/>
    </xf>
    <xf numFmtId="2" fontId="49" fillId="50" borderId="0" xfId="0" applyNumberFormat="1" applyFont="1" applyFill="1" applyAlignment="1">
      <alignment horizontal="center"/>
    </xf>
    <xf numFmtId="168" fontId="40" fillId="50" borderId="0" xfId="0" applyNumberFormat="1" applyFont="1" applyFill="1" applyAlignment="1">
      <alignment horizontal="right"/>
    </xf>
    <xf numFmtId="2" fontId="39" fillId="50" borderId="0" xfId="0" applyNumberFormat="1" applyFont="1" applyFill="1" applyAlignment="1">
      <alignment horizontal="right"/>
    </xf>
    <xf numFmtId="2" fontId="41" fillId="50" borderId="0" xfId="0" applyNumberFormat="1" applyFont="1" applyFill="1" applyAlignment="1">
      <alignment horizontal="center" vertical="top"/>
    </xf>
    <xf numFmtId="2" fontId="43" fillId="50" borderId="0" xfId="0" applyNumberFormat="1" applyFont="1" applyFill="1" applyAlignment="1">
      <alignment horizontal="center" vertical="top"/>
    </xf>
    <xf numFmtId="0" fontId="48" fillId="50" borderId="0" xfId="0" applyFont="1" applyFill="1"/>
    <xf numFmtId="2" fontId="78" fillId="50" borderId="0" xfId="0" applyNumberFormat="1" applyFont="1" applyFill="1" applyAlignment="1">
      <alignment horizontal="left"/>
    </xf>
    <xf numFmtId="2" fontId="80" fillId="50" borderId="0" xfId="0" applyNumberFormat="1" applyFont="1" applyFill="1" applyAlignment="1">
      <alignment horizontal="center"/>
    </xf>
    <xf numFmtId="2" fontId="79" fillId="50" borderId="0" xfId="0" applyNumberFormat="1" applyFont="1" applyFill="1" applyAlignment="1">
      <alignment horizontal="left"/>
    </xf>
    <xf numFmtId="0" fontId="81" fillId="50" borderId="0" xfId="0" applyFont="1" applyFill="1" applyAlignment="1">
      <alignment horizontal="right"/>
    </xf>
    <xf numFmtId="0" fontId="81" fillId="50" borderId="0" xfId="0" applyFont="1" applyFill="1" applyAlignment="1">
      <alignment horizontal="left"/>
    </xf>
    <xf numFmtId="0" fontId="81" fillId="50" borderId="0" xfId="0" applyFont="1" applyFill="1" applyAlignment="1">
      <alignment wrapText="1"/>
    </xf>
    <xf numFmtId="168" fontId="48" fillId="50" borderId="0" xfId="0" applyNumberFormat="1" applyFont="1" applyFill="1" applyAlignment="1">
      <alignment horizontal="right"/>
    </xf>
    <xf numFmtId="2" fontId="48" fillId="50" borderId="0" xfId="0" applyNumberFormat="1" applyFont="1" applyFill="1" applyAlignment="1">
      <alignment horizontal="right"/>
    </xf>
    <xf numFmtId="2" fontId="44" fillId="50" borderId="0" xfId="0" applyNumberFormat="1" applyFont="1" applyFill="1" applyAlignment="1">
      <alignment horizontal="right" vertical="top"/>
    </xf>
    <xf numFmtId="0" fontId="82" fillId="50" borderId="0" xfId="0" applyFont="1" applyFill="1" applyAlignment="1">
      <alignment horizontal="center"/>
    </xf>
    <xf numFmtId="2" fontId="22" fillId="50" borderId="0" xfId="0" applyNumberFormat="1" applyFont="1" applyFill="1" applyAlignment="1">
      <alignment horizontal="center" vertical="top"/>
    </xf>
    <xf numFmtId="2" fontId="18" fillId="50" borderId="0" xfId="0" applyNumberFormat="1" applyFont="1" applyFill="1" applyAlignment="1">
      <alignment horizontal="center" vertical="top"/>
    </xf>
    <xf numFmtId="2" fontId="46" fillId="50" borderId="0" xfId="0" applyNumberFormat="1" applyFont="1" applyFill="1" applyAlignment="1">
      <alignment horizontal="right" vertical="top"/>
    </xf>
    <xf numFmtId="0" fontId="47" fillId="57" borderId="0" xfId="0" applyFont="1" applyFill="1" applyAlignment="1">
      <alignment horizontal="center"/>
    </xf>
    <xf numFmtId="0" fontId="48" fillId="57" borderId="0" xfId="0" applyFont="1" applyFill="1" applyAlignment="1">
      <alignment horizontal="right"/>
    </xf>
    <xf numFmtId="0" fontId="48" fillId="57" borderId="0" xfId="0" applyFont="1" applyFill="1" applyAlignment="1">
      <alignment horizontal="left"/>
    </xf>
    <xf numFmtId="0" fontId="48" fillId="57" borderId="0" xfId="0" applyFont="1" applyFill="1" applyAlignment="1">
      <alignment wrapText="1"/>
    </xf>
    <xf numFmtId="2" fontId="48" fillId="57" borderId="0" xfId="0" applyNumberFormat="1" applyFont="1" applyFill="1" applyAlignment="1">
      <alignment horizontal="center"/>
    </xf>
    <xf numFmtId="0" fontId="48" fillId="57" borderId="0" xfId="0" applyFont="1" applyFill="1"/>
    <xf numFmtId="168" fontId="48" fillId="57" borderId="0" xfId="0" applyNumberFormat="1" applyFont="1" applyFill="1" applyAlignment="1">
      <alignment horizontal="right"/>
    </xf>
    <xf numFmtId="168" fontId="49" fillId="57" borderId="0" xfId="0" applyNumberFormat="1" applyFont="1" applyFill="1" applyAlignment="1">
      <alignment horizontal="right"/>
    </xf>
    <xf numFmtId="168" fontId="49" fillId="57" borderId="0" xfId="0" applyNumberFormat="1" applyFont="1" applyFill="1" applyAlignment="1">
      <alignment horizontal="center"/>
    </xf>
    <xf numFmtId="0" fontId="83" fillId="2" borderId="19" xfId="0" applyFont="1" applyFill="1" applyBorder="1" applyAlignment="1">
      <alignment horizontal="left" wrapText="1"/>
    </xf>
    <xf numFmtId="0" fontId="83" fillId="2" borderId="19" xfId="0" applyFont="1" applyFill="1" applyBorder="1" applyAlignment="1">
      <alignment horizontal="right" wrapText="1"/>
    </xf>
    <xf numFmtId="0" fontId="84" fillId="2" borderId="19" xfId="0" applyFont="1" applyFill="1" applyBorder="1" applyAlignment="1">
      <alignment horizontal="left"/>
    </xf>
    <xf numFmtId="1" fontId="83" fillId="2" borderId="19" xfId="0" applyNumberFormat="1" applyFont="1" applyFill="1" applyBorder="1" applyAlignment="1">
      <alignment horizontal="left" wrapText="1"/>
    </xf>
    <xf numFmtId="2" fontId="83" fillId="2" borderId="19" xfId="0" applyNumberFormat="1" applyFont="1" applyFill="1" applyBorder="1" applyAlignment="1">
      <alignment horizontal="left" wrapText="1"/>
    </xf>
    <xf numFmtId="168" fontId="83" fillId="2" borderId="19" xfId="0" applyNumberFormat="1" applyFont="1" applyFill="1" applyBorder="1" applyAlignment="1">
      <alignment horizontal="left" wrapText="1"/>
    </xf>
    <xf numFmtId="2" fontId="83" fillId="2" borderId="19" xfId="0" applyNumberFormat="1" applyFont="1" applyFill="1" applyBorder="1" applyAlignment="1">
      <alignment horizontal="center" wrapText="1"/>
    </xf>
    <xf numFmtId="2" fontId="84" fillId="2" borderId="19" xfId="0" applyNumberFormat="1" applyFont="1" applyFill="1" applyBorder="1" applyAlignment="1">
      <alignment horizontal="center" wrapText="1"/>
    </xf>
    <xf numFmtId="2" fontId="84" fillId="2" borderId="19" xfId="0" applyNumberFormat="1" applyFont="1" applyFill="1" applyBorder="1" applyAlignment="1">
      <alignment horizontal="left" wrapText="1"/>
    </xf>
    <xf numFmtId="170" fontId="84" fillId="2" borderId="19" xfId="0" applyNumberFormat="1" applyFont="1" applyFill="1" applyBorder="1" applyAlignment="1">
      <alignment horizontal="center" wrapText="1"/>
    </xf>
    <xf numFmtId="0" fontId="85" fillId="0" borderId="0" xfId="0" applyFont="1" applyAlignment="1">
      <alignment horizontal="left" vertical="center"/>
    </xf>
    <xf numFmtId="0" fontId="85" fillId="0" borderId="0" xfId="0" applyFont="1" applyAlignment="1">
      <alignment horizontal="right" vertical="center"/>
    </xf>
    <xf numFmtId="2" fontId="85" fillId="0" borderId="0" xfId="0" applyNumberFormat="1" applyFont="1" applyAlignment="1">
      <alignment horizontal="left" vertical="center"/>
    </xf>
    <xf numFmtId="0" fontId="85" fillId="0" borderId="0" xfId="0" applyFont="1" applyAlignment="1">
      <alignment horizontal="center" vertical="center"/>
    </xf>
    <xf numFmtId="2" fontId="85" fillId="0" borderId="0" xfId="0" applyNumberFormat="1" applyFont="1" applyAlignment="1">
      <alignment horizontal="center" vertical="center"/>
    </xf>
    <xf numFmtId="0" fontId="86" fillId="0" borderId="0" xfId="0" applyFont="1" applyAlignment="1">
      <alignment horizontal="center" vertical="center"/>
    </xf>
    <xf numFmtId="0" fontId="73" fillId="0" borderId="0" xfId="0" applyFont="1" applyFill="1"/>
    <xf numFmtId="0" fontId="87" fillId="0" borderId="0" xfId="0" applyFont="1" applyFill="1" applyAlignment="1">
      <alignment horizontal="right"/>
    </xf>
    <xf numFmtId="0" fontId="87" fillId="0" borderId="0" xfId="0" applyFont="1" applyFill="1" applyAlignment="1"/>
    <xf numFmtId="0" fontId="73" fillId="0" borderId="0" xfId="0" applyFont="1" applyFill="1" applyAlignment="1"/>
    <xf numFmtId="1" fontId="87" fillId="0" borderId="0" xfId="0" applyNumberFormat="1" applyFont="1" applyFill="1" applyAlignment="1">
      <alignment horizontal="left"/>
    </xf>
    <xf numFmtId="2" fontId="87" fillId="0" borderId="0" xfId="0" applyNumberFormat="1" applyFont="1" applyFill="1" applyAlignment="1">
      <alignment horizontal="left"/>
    </xf>
    <xf numFmtId="0" fontId="87" fillId="0" borderId="0" xfId="0" applyNumberFormat="1" applyFont="1" applyFill="1" applyAlignment="1">
      <alignment horizontal="left"/>
    </xf>
    <xf numFmtId="168" fontId="87" fillId="0" borderId="0" xfId="0" applyNumberFormat="1" applyFont="1" applyFill="1" applyAlignment="1">
      <alignment horizontal="center"/>
    </xf>
    <xf numFmtId="0" fontId="87" fillId="0" borderId="0" xfId="0" applyFont="1" applyFill="1" applyAlignment="1">
      <alignment horizontal="center" vertical="top"/>
    </xf>
    <xf numFmtId="2" fontId="87" fillId="0" borderId="0" xfId="0" applyNumberFormat="1" applyFont="1" applyFill="1" applyAlignment="1">
      <alignment horizontal="center"/>
    </xf>
    <xf numFmtId="2" fontId="73" fillId="0" borderId="0" xfId="0" applyNumberFormat="1" applyFont="1" applyFill="1" applyAlignment="1">
      <alignment horizontal="center"/>
    </xf>
    <xf numFmtId="0" fontId="87" fillId="0" borderId="0" xfId="0" applyFont="1" applyFill="1" applyAlignment="1">
      <alignment horizontal="left"/>
    </xf>
    <xf numFmtId="170" fontId="73" fillId="0" borderId="0" xfId="0" applyNumberFormat="1" applyFont="1" applyFill="1" applyBorder="1" applyAlignment="1">
      <alignment horizontal="center"/>
    </xf>
    <xf numFmtId="2" fontId="39" fillId="50" borderId="0" xfId="0" applyNumberFormat="1" applyFont="1" applyFill="1" applyAlignment="1">
      <alignment horizontal="center"/>
    </xf>
    <xf numFmtId="168" fontId="48" fillId="57" borderId="0" xfId="0" applyNumberFormat="1" applyFont="1" applyFill="1" applyAlignment="1">
      <alignment horizontal="center"/>
    </xf>
    <xf numFmtId="2" fontId="43" fillId="50" borderId="0" xfId="0" applyNumberFormat="1" applyFont="1" applyFill="1" applyAlignment="1">
      <alignment horizontal="center" vertical="center"/>
    </xf>
    <xf numFmtId="2" fontId="38" fillId="50" borderId="0" xfId="0" applyNumberFormat="1" applyFont="1" applyFill="1" applyAlignment="1">
      <alignment horizontal="center" vertical="center"/>
    </xf>
    <xf numFmtId="2" fontId="44" fillId="50" borderId="0" xfId="0" applyNumberFormat="1" applyFont="1" applyFill="1" applyAlignment="1">
      <alignment horizontal="center" vertical="center"/>
    </xf>
    <xf numFmtId="170" fontId="44" fillId="50" borderId="0" xfId="0" applyNumberFormat="1" applyFont="1" applyFill="1" applyAlignment="1">
      <alignment horizontal="center" vertical="center"/>
    </xf>
    <xf numFmtId="2" fontId="46" fillId="50" borderId="0" xfId="0" applyNumberFormat="1" applyFont="1" applyFill="1" applyAlignment="1">
      <alignment horizontal="center" vertical="center"/>
    </xf>
    <xf numFmtId="2" fontId="84" fillId="2" borderId="19" xfId="0" applyNumberFormat="1" applyFont="1" applyFill="1" applyBorder="1" applyAlignment="1">
      <alignment horizontal="center" vertical="center" wrapText="1"/>
    </xf>
    <xf numFmtId="0" fontId="73" fillId="0" borderId="0" xfId="0" applyFont="1" applyFill="1" applyBorder="1" applyAlignment="1">
      <alignment horizontal="center" vertical="center"/>
    </xf>
    <xf numFmtId="168" fontId="49" fillId="57" borderId="0" xfId="0" applyNumberFormat="1" applyFont="1" applyFill="1" applyAlignment="1">
      <alignment horizontal="center" vertical="center"/>
    </xf>
    <xf numFmtId="0" fontId="0" fillId="0" borderId="21" xfId="0" applyBorder="1" applyAlignment="1">
      <alignment horizontal="center"/>
    </xf>
    <xf numFmtId="0" fontId="32" fillId="0" borderId="21" xfId="0" applyFont="1" applyBorder="1" applyAlignment="1">
      <alignment horizontal="center"/>
    </xf>
    <xf numFmtId="173" fontId="88" fillId="55" borderId="67" xfId="0" applyNumberFormat="1" applyFont="1" applyFill="1" applyBorder="1" applyAlignment="1">
      <alignment horizontal="center" vertical="top" wrapText="1"/>
    </xf>
    <xf numFmtId="0" fontId="21" fillId="0" borderId="0" xfId="0" applyFont="1" applyAlignment="1">
      <alignment horizontal="center"/>
    </xf>
    <xf numFmtId="0" fontId="21" fillId="0" borderId="0" xfId="0" applyNumberFormat="1" applyFont="1" applyAlignment="1">
      <alignment horizontal="center"/>
    </xf>
    <xf numFmtId="0" fontId="0" fillId="0" borderId="0" xfId="0" applyNumberFormat="1" applyAlignment="1">
      <alignment horizontal="center" vertical="center"/>
    </xf>
    <xf numFmtId="0" fontId="89" fillId="0" borderId="0" xfId="0" pivotButton="1" applyFont="1"/>
    <xf numFmtId="0" fontId="0" fillId="0" borderId="0" xfId="0" pivotButton="1" applyFont="1" applyAlignment="1">
      <alignment horizontal="center" vertical="center"/>
    </xf>
    <xf numFmtId="0" fontId="90" fillId="0" borderId="0" xfId="0" pivotButton="1" applyFont="1" applyAlignment="1">
      <alignment horizontal="left" vertical="center"/>
    </xf>
    <xf numFmtId="0" fontId="90" fillId="0" borderId="0" xfId="0" pivotButton="1" applyFont="1" applyAlignment="1">
      <alignment horizontal="right"/>
    </xf>
    <xf numFmtId="0" fontId="89" fillId="0" borderId="0" xfId="0" applyFont="1"/>
    <xf numFmtId="0" fontId="59" fillId="0" borderId="78" xfId="0" applyFont="1" applyBorder="1" applyAlignment="1">
      <alignment horizontal="right" vertical="center"/>
    </xf>
    <xf numFmtId="49" fontId="59" fillId="0" borderId="76" xfId="0" applyNumberFormat="1" applyFont="1" applyBorder="1" applyAlignment="1">
      <alignment horizontal="right" vertical="center"/>
    </xf>
    <xf numFmtId="0" fontId="62" fillId="0" borderId="19" xfId="0" applyFont="1" applyBorder="1" applyAlignment="1">
      <alignment horizontal="left"/>
    </xf>
    <xf numFmtId="14" fontId="75" fillId="0" borderId="19" xfId="0" applyNumberFormat="1" applyFont="1" applyBorder="1" applyAlignment="1">
      <alignment horizontal="right"/>
    </xf>
    <xf numFmtId="0" fontId="0" fillId="0" borderId="0" xfId="0" applyBorder="1" applyAlignment="1">
      <alignment horizontal="center" vertical="center" wrapText="1"/>
    </xf>
    <xf numFmtId="0" fontId="0" fillId="0" borderId="77" xfId="0" applyBorder="1" applyAlignment="1">
      <alignment horizontal="center" vertical="center" wrapText="1"/>
    </xf>
    <xf numFmtId="0" fontId="0" fillId="0" borderId="0" xfId="0" applyBorder="1" applyAlignment="1">
      <alignment horizontal="center"/>
    </xf>
    <xf numFmtId="0" fontId="0" fillId="0" borderId="77" xfId="0" applyBorder="1" applyAlignment="1">
      <alignment horizontal="center" vertical="center"/>
    </xf>
    <xf numFmtId="0" fontId="0" fillId="0" borderId="78" xfId="0" applyBorder="1" applyAlignment="1">
      <alignment horizontal="center" vertical="center"/>
    </xf>
    <xf numFmtId="0" fontId="21" fillId="0" borderId="0" xfId="0" applyFont="1" applyAlignment="1">
      <alignment horizontal="left"/>
    </xf>
    <xf numFmtId="2" fontId="54" fillId="50" borderId="0" xfId="0" applyNumberFormat="1" applyFont="1" applyFill="1" applyAlignment="1">
      <alignment horizontal="center" vertical="center"/>
    </xf>
    <xf numFmtId="1" fontId="55" fillId="50" borderId="0" xfId="0" applyNumberFormat="1" applyFont="1" applyFill="1" applyAlignment="1">
      <alignment horizontal="center" vertical="center"/>
    </xf>
    <xf numFmtId="49" fontId="56" fillId="49" borderId="20" xfId="340" applyFont="1" applyBorder="1">
      <alignment horizontal="center" vertical="center"/>
    </xf>
    <xf numFmtId="49" fontId="56" fillId="49" borderId="19" xfId="340" applyFont="1" applyBorder="1">
      <alignment horizontal="center" vertical="center"/>
    </xf>
    <xf numFmtId="0" fontId="31" fillId="0" borderId="14" xfId="0" applyFont="1" applyBorder="1" applyAlignment="1">
      <alignment horizontal="left"/>
    </xf>
    <xf numFmtId="0" fontId="59" fillId="0" borderId="14" xfId="0" applyFont="1" applyBorder="1" applyAlignment="1">
      <alignment horizontal="center" vertical="center"/>
    </xf>
    <xf numFmtId="0" fontId="59" fillId="54" borderId="14" xfId="0" applyFont="1" applyFill="1" applyBorder="1" applyAlignment="1">
      <alignment horizontal="center" vertical="center"/>
    </xf>
    <xf numFmtId="0" fontId="59" fillId="54" borderId="65" xfId="0" applyFont="1" applyFill="1" applyBorder="1" applyAlignment="1">
      <alignment horizontal="center" vertical="center"/>
    </xf>
    <xf numFmtId="0" fontId="60" fillId="0" borderId="15" xfId="0" applyFont="1" applyBorder="1" applyAlignment="1">
      <alignment horizontal="left"/>
    </xf>
    <xf numFmtId="0" fontId="60" fillId="0" borderId="46" xfId="0" applyFont="1" applyBorder="1" applyAlignment="1">
      <alignment horizontal="left"/>
    </xf>
    <xf numFmtId="0" fontId="70" fillId="0" borderId="20" xfId="0" applyFont="1" applyBorder="1" applyAlignment="1">
      <alignment horizontal="left" vertical="center"/>
    </xf>
    <xf numFmtId="0" fontId="70" fillId="0" borderId="19" xfId="0" applyFont="1" applyBorder="1" applyAlignment="1">
      <alignment horizontal="left" vertical="center"/>
    </xf>
    <xf numFmtId="0" fontId="70" fillId="0" borderId="63" xfId="0" applyFont="1" applyBorder="1" applyAlignment="1">
      <alignment horizontal="left" vertical="center"/>
    </xf>
    <xf numFmtId="0" fontId="0" fillId="54" borderId="14" xfId="0" applyFill="1" applyBorder="1" applyAlignment="1">
      <alignment horizontal="left" vertical="center"/>
    </xf>
    <xf numFmtId="0" fontId="0" fillId="54" borderId="65" xfId="0" applyFill="1" applyBorder="1" applyAlignment="1">
      <alignment horizontal="left" vertical="center"/>
    </xf>
    <xf numFmtId="0" fontId="59" fillId="0" borderId="0" xfId="0" applyFont="1" applyAlignment="1">
      <alignment horizontal="center"/>
    </xf>
    <xf numFmtId="0" fontId="59" fillId="0" borderId="23" xfId="0" applyFont="1" applyBorder="1" applyAlignment="1">
      <alignment horizontal="center"/>
    </xf>
    <xf numFmtId="0" fontId="0" fillId="52" borderId="14" xfId="0" applyFill="1" applyBorder="1" applyAlignment="1">
      <alignment horizontal="left" vertical="center"/>
    </xf>
    <xf numFmtId="0" fontId="0" fillId="52" borderId="25" xfId="0" applyFill="1" applyBorder="1" applyAlignment="1">
      <alignment horizontal="left" vertical="center"/>
    </xf>
    <xf numFmtId="0" fontId="65" fillId="0" borderId="38" xfId="335" applyFont="1" applyBorder="1" applyAlignment="1">
      <alignment horizontal="left" vertical="top"/>
    </xf>
    <xf numFmtId="0" fontId="65" fillId="0" borderId="41" xfId="335" applyFont="1" applyBorder="1" applyAlignment="1">
      <alignment horizontal="left" vertical="top"/>
    </xf>
    <xf numFmtId="174" fontId="74" fillId="0" borderId="36" xfId="335" applyNumberFormat="1" applyFont="1" applyBorder="1" applyAlignment="1">
      <alignment horizontal="left"/>
    </xf>
    <xf numFmtId="174" fontId="74" fillId="0" borderId="44" xfId="335" applyNumberFormat="1" applyFont="1" applyBorder="1" applyAlignment="1">
      <alignment horizontal="left"/>
    </xf>
    <xf numFmtId="0" fontId="65" fillId="0" borderId="38" xfId="335" applyFont="1" applyBorder="1" applyAlignment="1">
      <alignment horizontal="left" vertical="top" wrapText="1"/>
    </xf>
    <xf numFmtId="0" fontId="65" fillId="0" borderId="40" xfId="335" applyFont="1" applyBorder="1" applyAlignment="1">
      <alignment horizontal="left" vertical="top" wrapText="1"/>
    </xf>
    <xf numFmtId="0" fontId="65" fillId="0" borderId="40" xfId="335" applyFont="1" applyBorder="1" applyAlignment="1">
      <alignment horizontal="left" vertical="top"/>
    </xf>
    <xf numFmtId="164" fontId="74" fillId="0" borderId="36" xfId="336" applyFont="1" applyFill="1" applyBorder="1" applyAlignment="1" applyProtection="1">
      <alignment horizontal="center" vertical="center"/>
    </xf>
    <xf numFmtId="164" fontId="74" fillId="0" borderId="43" xfId="336" applyFont="1" applyFill="1" applyBorder="1" applyAlignment="1" applyProtection="1">
      <alignment horizontal="center" vertical="center"/>
    </xf>
    <xf numFmtId="164" fontId="74" fillId="0" borderId="44" xfId="336" applyFont="1" applyFill="1" applyBorder="1" applyAlignment="1" applyProtection="1">
      <alignment horizontal="center" vertical="center"/>
    </xf>
    <xf numFmtId="0" fontId="66" fillId="0" borderId="38" xfId="335" applyFont="1" applyBorder="1" applyAlignment="1">
      <alignment horizontal="center" vertical="center" wrapText="1"/>
    </xf>
    <xf numFmtId="0" fontId="66" fillId="0" borderId="40" xfId="335" applyFont="1" applyBorder="1" applyAlignment="1">
      <alignment horizontal="center" vertical="center"/>
    </xf>
    <xf numFmtId="0" fontId="66" fillId="0" borderId="41" xfId="335" applyFont="1" applyBorder="1" applyAlignment="1">
      <alignment horizontal="center" vertical="center"/>
    </xf>
    <xf numFmtId="0" fontId="66" fillId="0" borderId="36" xfId="335" applyFont="1" applyBorder="1" applyAlignment="1">
      <alignment horizontal="center" vertical="center"/>
    </xf>
    <xf numFmtId="0" fontId="66" fillId="0" borderId="43" xfId="335" applyFont="1" applyBorder="1" applyAlignment="1">
      <alignment horizontal="center" vertical="center"/>
    </xf>
    <xf numFmtId="0" fontId="66" fillId="0" borderId="44" xfId="335" applyFont="1" applyBorder="1" applyAlignment="1">
      <alignment horizontal="center" vertical="center"/>
    </xf>
    <xf numFmtId="0" fontId="66" fillId="0" borderId="38" xfId="335" applyFont="1" applyBorder="1" applyAlignment="1">
      <alignment horizontal="left" vertical="center"/>
    </xf>
    <xf numFmtId="0" fontId="66" fillId="0" borderId="40" xfId="335" applyFont="1" applyBorder="1" applyAlignment="1">
      <alignment horizontal="left" vertical="center"/>
    </xf>
    <xf numFmtId="0" fontId="66" fillId="0" borderId="41" xfId="335" applyFont="1" applyBorder="1" applyAlignment="1">
      <alignment horizontal="left" vertical="center"/>
    </xf>
    <xf numFmtId="0" fontId="66" fillId="0" borderId="36" xfId="335" applyFont="1" applyBorder="1" applyAlignment="1">
      <alignment horizontal="left" vertical="center"/>
    </xf>
    <xf numFmtId="0" fontId="66" fillId="0" borderId="43" xfId="335" applyFont="1" applyBorder="1" applyAlignment="1">
      <alignment horizontal="left" vertical="center"/>
    </xf>
    <xf numFmtId="0" fontId="66" fillId="0" borderId="44" xfId="335" applyFont="1" applyBorder="1" applyAlignment="1">
      <alignment horizontal="left" vertical="center"/>
    </xf>
    <xf numFmtId="0" fontId="66" fillId="0" borderId="40" xfId="335" applyFont="1" applyBorder="1" applyAlignment="1">
      <alignment horizontal="center" vertical="center" wrapText="1"/>
    </xf>
    <xf numFmtId="0" fontId="66" fillId="0" borderId="41" xfId="335" applyFont="1" applyBorder="1" applyAlignment="1">
      <alignment horizontal="center" vertical="center" wrapText="1"/>
    </xf>
    <xf numFmtId="0" fontId="66" fillId="0" borderId="39" xfId="335" applyFont="1" applyBorder="1" applyAlignment="1">
      <alignment horizontal="center" vertical="center" wrapText="1"/>
    </xf>
    <xf numFmtId="0" fontId="66" fillId="0" borderId="0" xfId="335" applyFont="1" applyAlignment="1">
      <alignment horizontal="center" vertical="center" wrapText="1"/>
    </xf>
    <xf numFmtId="0" fontId="66" fillId="0" borderId="42" xfId="335" applyFont="1" applyBorder="1" applyAlignment="1">
      <alignment horizontal="center" vertical="center" wrapText="1"/>
    </xf>
    <xf numFmtId="0" fontId="66" fillId="0" borderId="36" xfId="335" applyFont="1" applyBorder="1" applyAlignment="1">
      <alignment horizontal="center" vertical="center" wrapText="1"/>
    </xf>
    <xf numFmtId="0" fontId="66" fillId="0" borderId="43" xfId="335" applyFont="1" applyBorder="1" applyAlignment="1">
      <alignment horizontal="center" vertical="center" wrapText="1"/>
    </xf>
    <xf numFmtId="0" fontId="66" fillId="0" borderId="44" xfId="335" applyFont="1" applyBorder="1" applyAlignment="1">
      <alignment horizontal="center" vertical="center" wrapText="1"/>
    </xf>
    <xf numFmtId="0" fontId="2" fillId="0" borderId="39" xfId="335" applyBorder="1" applyAlignment="1">
      <alignment horizontal="center" vertical="center" wrapText="1"/>
    </xf>
    <xf numFmtId="0" fontId="2" fillId="0" borderId="42" xfId="335" applyBorder="1" applyAlignment="1">
      <alignment horizontal="center" vertical="center" wrapText="1"/>
    </xf>
    <xf numFmtId="0" fontId="2" fillId="0" borderId="36" xfId="335" applyBorder="1" applyAlignment="1">
      <alignment horizontal="center" vertical="center" wrapText="1"/>
    </xf>
    <xf numFmtId="0" fontId="2" fillId="0" borderId="44" xfId="335" applyBorder="1" applyAlignment="1">
      <alignment horizontal="center" vertical="center" wrapText="1"/>
    </xf>
    <xf numFmtId="0" fontId="2" fillId="0" borderId="39" xfId="335" applyBorder="1" applyAlignment="1">
      <alignment horizontal="center" vertical="center"/>
    </xf>
    <xf numFmtId="0" fontId="2" fillId="0" borderId="0" xfId="335" applyAlignment="1">
      <alignment horizontal="center" vertical="center"/>
    </xf>
    <xf numFmtId="0" fontId="2" fillId="0" borderId="36" xfId="335" applyBorder="1" applyAlignment="1">
      <alignment horizontal="center" vertical="center"/>
    </xf>
    <xf numFmtId="0" fontId="2" fillId="0" borderId="43" xfId="335" applyBorder="1" applyAlignment="1">
      <alignment horizontal="center" vertical="center"/>
    </xf>
    <xf numFmtId="44" fontId="74" fillId="0" borderId="36" xfId="336" applyNumberFormat="1" applyFont="1" applyFill="1" applyBorder="1" applyAlignment="1" applyProtection="1">
      <alignment horizontal="center" vertical="center"/>
    </xf>
    <xf numFmtId="44" fontId="74" fillId="0" borderId="43" xfId="336" applyNumberFormat="1" applyFont="1" applyFill="1" applyBorder="1" applyAlignment="1" applyProtection="1">
      <alignment horizontal="center" vertical="center"/>
    </xf>
    <xf numFmtId="9" fontId="74" fillId="0" borderId="0" xfId="348" applyFont="1" applyAlignment="1">
      <alignment horizontal="center" vertical="center"/>
    </xf>
    <xf numFmtId="9" fontId="74" fillId="0" borderId="42" xfId="348" applyFont="1" applyBorder="1" applyAlignment="1">
      <alignment horizontal="center" vertical="center"/>
    </xf>
    <xf numFmtId="9" fontId="74" fillId="0" borderId="43" xfId="348" applyFont="1" applyBorder="1" applyAlignment="1">
      <alignment horizontal="center" vertical="center"/>
    </xf>
    <xf numFmtId="9" fontId="74" fillId="0" borderId="44" xfId="348" applyFont="1" applyBorder="1" applyAlignment="1">
      <alignment horizontal="center" vertical="center"/>
    </xf>
    <xf numFmtId="164" fontId="74" fillId="0" borderId="39" xfId="336" applyFont="1" applyFill="1" applyBorder="1" applyAlignment="1" applyProtection="1">
      <alignment horizontal="center" vertical="center"/>
    </xf>
    <xf numFmtId="164" fontId="74" fillId="0" borderId="42" xfId="336" applyFont="1" applyFill="1" applyBorder="1" applyAlignment="1" applyProtection="1">
      <alignment horizontal="center" vertical="center"/>
    </xf>
    <xf numFmtId="0" fontId="73" fillId="0" borderId="36" xfId="335" applyFont="1" applyBorder="1" applyAlignment="1">
      <alignment horizontal="left" vertical="center"/>
    </xf>
    <xf numFmtId="0" fontId="73" fillId="0" borderId="43" xfId="335" applyFont="1" applyBorder="1" applyAlignment="1">
      <alignment horizontal="left" vertical="center"/>
    </xf>
    <xf numFmtId="0" fontId="73" fillId="0" borderId="44" xfId="335" applyFont="1" applyBorder="1" applyAlignment="1">
      <alignment horizontal="left" vertical="center"/>
    </xf>
    <xf numFmtId="0" fontId="65" fillId="0" borderId="38" xfId="335" applyFont="1" applyBorder="1" applyAlignment="1">
      <alignment horizontal="center" vertical="center" wrapText="1"/>
    </xf>
    <xf numFmtId="0" fontId="65" fillId="0" borderId="39" xfId="335" applyFont="1" applyBorder="1" applyAlignment="1">
      <alignment horizontal="center" vertical="center" wrapText="1"/>
    </xf>
    <xf numFmtId="0" fontId="65" fillId="0" borderId="36" xfId="335" applyFont="1" applyBorder="1" applyAlignment="1">
      <alignment horizontal="center" vertical="center" wrapText="1"/>
    </xf>
    <xf numFmtId="0" fontId="67" fillId="0" borderId="38" xfId="335" applyFont="1" applyBorder="1" applyAlignment="1">
      <alignment horizontal="center" vertical="center" wrapText="1"/>
    </xf>
    <xf numFmtId="0" fontId="67" fillId="0" borderId="40" xfId="335" applyFont="1" applyBorder="1" applyAlignment="1">
      <alignment horizontal="center" vertical="center" wrapText="1"/>
    </xf>
    <xf numFmtId="0" fontId="67" fillId="0" borderId="41" xfId="335" applyFont="1" applyBorder="1" applyAlignment="1">
      <alignment horizontal="center" vertical="center" wrapText="1"/>
    </xf>
    <xf numFmtId="0" fontId="67" fillId="0" borderId="39" xfId="335" applyFont="1" applyBorder="1" applyAlignment="1">
      <alignment horizontal="center" vertical="center" wrapText="1"/>
    </xf>
    <xf numFmtId="0" fontId="67" fillId="0" borderId="0" xfId="335" applyFont="1" applyAlignment="1">
      <alignment horizontal="center" vertical="center" wrapText="1"/>
    </xf>
    <xf numFmtId="0" fontId="67" fillId="0" borderId="42" xfId="335" applyFont="1" applyBorder="1" applyAlignment="1">
      <alignment horizontal="center" vertical="center" wrapText="1"/>
    </xf>
    <xf numFmtId="0" fontId="67" fillId="0" borderId="36" xfId="335" applyFont="1" applyBorder="1" applyAlignment="1">
      <alignment horizontal="center" vertical="center" wrapText="1"/>
    </xf>
    <xf numFmtId="0" fontId="67" fillId="0" borderId="43" xfId="335" applyFont="1" applyBorder="1" applyAlignment="1">
      <alignment horizontal="center" vertical="center" wrapText="1"/>
    </xf>
    <xf numFmtId="0" fontId="67" fillId="0" borderId="44" xfId="335" applyFont="1" applyBorder="1" applyAlignment="1">
      <alignment horizontal="center" vertical="center" wrapText="1"/>
    </xf>
    <xf numFmtId="0" fontId="65" fillId="0" borderId="37" xfId="335" applyFont="1" applyBorder="1" applyAlignment="1">
      <alignment horizontal="center" vertical="center"/>
    </xf>
    <xf numFmtId="0" fontId="65" fillId="0" borderId="45" xfId="335" applyFont="1" applyBorder="1" applyAlignment="1">
      <alignment horizontal="center" vertical="center"/>
    </xf>
    <xf numFmtId="0" fontId="65" fillId="0" borderId="35" xfId="335" applyFont="1" applyBorder="1" applyAlignment="1">
      <alignment horizontal="center" vertical="center"/>
    </xf>
    <xf numFmtId="0" fontId="77" fillId="0" borderId="37" xfId="335" applyFont="1" applyBorder="1" applyAlignment="1">
      <alignment horizontal="center" vertical="center"/>
    </xf>
    <xf numFmtId="0" fontId="77" fillId="0" borderId="45" xfId="335" applyFont="1" applyBorder="1" applyAlignment="1">
      <alignment horizontal="center" vertical="center"/>
    </xf>
    <xf numFmtId="0" fontId="77" fillId="0" borderId="35" xfId="335" applyFont="1" applyBorder="1" applyAlignment="1">
      <alignment horizontal="center" vertical="center"/>
    </xf>
    <xf numFmtId="0" fontId="65" fillId="0" borderId="37" xfId="335" applyFont="1" applyBorder="1" applyAlignment="1">
      <alignment horizontal="center" vertical="center" wrapText="1"/>
    </xf>
    <xf numFmtId="0" fontId="65" fillId="0" borderId="45" xfId="335" applyFont="1" applyBorder="1" applyAlignment="1">
      <alignment horizontal="center" vertical="center" wrapText="1"/>
    </xf>
    <xf numFmtId="0" fontId="65" fillId="0" borderId="35" xfId="335" applyFont="1" applyBorder="1" applyAlignment="1">
      <alignment horizontal="center" vertical="center" wrapText="1"/>
    </xf>
    <xf numFmtId="0" fontId="65" fillId="0" borderId="37" xfId="335" applyFont="1" applyBorder="1" applyAlignment="1">
      <alignment horizontal="center" vertical="center" textRotation="90" wrapText="1"/>
    </xf>
    <xf numFmtId="0" fontId="65" fillId="0" borderId="45" xfId="335" applyFont="1" applyBorder="1" applyAlignment="1">
      <alignment horizontal="center" vertical="center" textRotation="90" wrapText="1"/>
    </xf>
    <xf numFmtId="0" fontId="65" fillId="0" borderId="35" xfId="335" applyFont="1" applyBorder="1" applyAlignment="1">
      <alignment horizontal="center" vertical="center" textRotation="90" wrapText="1"/>
    </xf>
    <xf numFmtId="14" fontId="73" fillId="0" borderId="36" xfId="335" applyNumberFormat="1" applyFont="1" applyBorder="1" applyAlignment="1">
      <alignment horizontal="center" vertical="center"/>
    </xf>
    <xf numFmtId="0" fontId="73" fillId="0" borderId="44" xfId="335" applyFont="1" applyBorder="1" applyAlignment="1">
      <alignment horizontal="center" vertical="center"/>
    </xf>
    <xf numFmtId="0" fontId="73" fillId="0" borderId="36" xfId="335" applyFont="1" applyBorder="1" applyAlignment="1">
      <alignment horizontal="center" vertical="center"/>
    </xf>
  </cellXfs>
  <cellStyles count="349">
    <cellStyle name="20% - Accent1 2" xfId="212"/>
    <cellStyle name="20% - Accent1 2 2" xfId="257"/>
    <cellStyle name="20% - Accent1 3" xfId="228"/>
    <cellStyle name="20% - Accent1 4" xfId="169"/>
    <cellStyle name="20% - Accent2 2" xfId="214"/>
    <cellStyle name="20% - Accent2 2 2" xfId="259"/>
    <cellStyle name="20% - Accent2 3" xfId="230"/>
    <cellStyle name="20% - Accent2 4" xfId="171"/>
    <cellStyle name="20% - Accent3 2" xfId="216"/>
    <cellStyle name="20% - Accent3 2 2" xfId="261"/>
    <cellStyle name="20% - Accent3 3" xfId="232"/>
    <cellStyle name="20% - Accent3 4" xfId="173"/>
    <cellStyle name="20% - Accent4 2" xfId="218"/>
    <cellStyle name="20% - Accent4 2 2" xfId="263"/>
    <cellStyle name="20% - Accent4 3" xfId="234"/>
    <cellStyle name="20% - Accent4 4" xfId="175"/>
    <cellStyle name="20% - Accent5 2" xfId="220"/>
    <cellStyle name="20% - Accent5 2 2" xfId="265"/>
    <cellStyle name="20% - Accent5 3" xfId="236"/>
    <cellStyle name="20% - Accent5 4" xfId="177"/>
    <cellStyle name="20% - Accent6 2" xfId="222"/>
    <cellStyle name="20% - Accent6 2 2" xfId="267"/>
    <cellStyle name="20% - Accent6 3" xfId="238"/>
    <cellStyle name="20% - Accent6 4" xfId="179"/>
    <cellStyle name="20% - Colore 1" xfId="63" builtinId="30" customBuiltin="1"/>
    <cellStyle name="20% - Colore 2" xfId="67" builtinId="34" customBuiltin="1"/>
    <cellStyle name="20% - Colore 3" xfId="71" builtinId="38" customBuiltin="1"/>
    <cellStyle name="20% - Colore 4" xfId="75" builtinId="42" customBuiltin="1"/>
    <cellStyle name="20% - Colore 5" xfId="79" builtinId="46" customBuiltin="1"/>
    <cellStyle name="20% - Colore 6" xfId="83" builtinId="50" customBuiltin="1"/>
    <cellStyle name="40% - Accent1 2" xfId="213"/>
    <cellStyle name="40% - Accent1 2 2" xfId="258"/>
    <cellStyle name="40% - Accent1 3" xfId="229"/>
    <cellStyle name="40% - Accent1 4" xfId="170"/>
    <cellStyle name="40% - Accent2 2" xfId="215"/>
    <cellStyle name="40% - Accent2 2 2" xfId="260"/>
    <cellStyle name="40% - Accent2 3" xfId="231"/>
    <cellStyle name="40% - Accent2 4" xfId="172"/>
    <cellStyle name="40% - Accent3 2" xfId="217"/>
    <cellStyle name="40% - Accent3 2 2" xfId="262"/>
    <cellStyle name="40% - Accent3 3" xfId="233"/>
    <cellStyle name="40% - Accent3 4" xfId="174"/>
    <cellStyle name="40% - Accent4 2" xfId="219"/>
    <cellStyle name="40% - Accent4 2 2" xfId="264"/>
    <cellStyle name="40% - Accent4 3" xfId="235"/>
    <cellStyle name="40% - Accent4 4" xfId="176"/>
    <cellStyle name="40% - Accent5 2" xfId="221"/>
    <cellStyle name="40% - Accent5 2 2" xfId="266"/>
    <cellStyle name="40% - Accent5 3" xfId="237"/>
    <cellStyle name="40% - Accent5 4" xfId="178"/>
    <cellStyle name="40% - Accent6 2" xfId="223"/>
    <cellStyle name="40% - Accent6 2 2" xfId="268"/>
    <cellStyle name="40% - Accent6 3" xfId="239"/>
    <cellStyle name="40% - Accent6 4" xfId="180"/>
    <cellStyle name="40% - Colore 1" xfId="64" builtinId="31" customBuiltin="1"/>
    <cellStyle name="40% - Colore 2" xfId="68" builtinId="35" customBuiltin="1"/>
    <cellStyle name="40% - Colore 3" xfId="72" builtinId="39" customBuiltin="1"/>
    <cellStyle name="40% - Colore 4" xfId="76" builtinId="43" customBuiltin="1"/>
    <cellStyle name="40% - Colore 5" xfId="80" builtinId="47" customBuiltin="1"/>
    <cellStyle name="40% - Colore 6" xfId="84" builtinId="51" customBuiltin="1"/>
    <cellStyle name="60% - Colore 1" xfId="65" builtinId="32" customBuiltin="1"/>
    <cellStyle name="60% - Colore 2" xfId="69" builtinId="36" customBuiltin="1"/>
    <cellStyle name="60% - Colore 3" xfId="73" builtinId="40" customBuiltin="1"/>
    <cellStyle name="60% - Colore 4" xfId="77" builtinId="44" customBuiltin="1"/>
    <cellStyle name="60% - Colore 5" xfId="81" builtinId="48" customBuiltin="1"/>
    <cellStyle name="60% - Colore 6" xfId="85" builtinId="52" customBuiltin="1"/>
    <cellStyle name="autoPopulatedData" xfId="92"/>
    <cellStyle name="Bad 2" xfId="183"/>
    <cellStyle name="Bad 2 2" xfId="341"/>
    <cellStyle name="Bad 3" xfId="270"/>
    <cellStyle name="Bad 4" xfId="89"/>
    <cellStyle name="Bad 4 2" xfId="342"/>
    <cellStyle name="Bad1" xfId="104"/>
    <cellStyle name="Bad1 2" xfId="343"/>
    <cellStyle name="Calcolo" xfId="55" builtinId="22" customBuiltin="1"/>
    <cellStyle name="Cella collegata" xfId="56" builtinId="24" customBuiltin="1"/>
    <cellStyle name="Cella da controllare" xfId="57" builtinId="23" customBuiltin="1"/>
    <cellStyle name="Colore 1" xfId="62" builtinId="29" customBuiltin="1"/>
    <cellStyle name="Colore 2" xfId="66" builtinId="33" customBuiltin="1"/>
    <cellStyle name="Colore 3" xfId="70" builtinId="37" customBuiltin="1"/>
    <cellStyle name="Colore 4" xfId="74" builtinId="41" customBuiltin="1"/>
    <cellStyle name="Colore 5" xfId="78" builtinId="45" customBuiltin="1"/>
    <cellStyle name="Colore 6" xfId="82" builtinId="49" customBuiltin="1"/>
    <cellStyle name="Comma 10" xfId="209"/>
    <cellStyle name="Comma 10 2" xfId="254"/>
    <cellStyle name="Comma 10 2 2" xfId="329"/>
    <cellStyle name="Comma 10 3" xfId="323"/>
    <cellStyle name="Comma 11" xfId="225"/>
    <cellStyle name="Comma 11 2" xfId="324"/>
    <cellStyle name="Comma 12" xfId="109"/>
    <cellStyle name="Comma 12 2" xfId="302"/>
    <cellStyle name="Comma 2" xfId="111"/>
    <cellStyle name="Comma 2 2" xfId="112"/>
    <cellStyle name="Comma 2 2 2" xfId="304"/>
    <cellStyle name="Comma 2 3" xfId="303"/>
    <cellStyle name="Comma 3" xfId="113"/>
    <cellStyle name="Comma 3 2" xfId="114"/>
    <cellStyle name="Comma 3 2 2" xfId="306"/>
    <cellStyle name="Comma 3 3" xfId="305"/>
    <cellStyle name="Comma 4" xfId="115"/>
    <cellStyle name="Comma 4 2" xfId="116"/>
    <cellStyle name="Comma 4 2 2" xfId="308"/>
    <cellStyle name="Comma 4 3" xfId="307"/>
    <cellStyle name="Comma 5" xfId="117"/>
    <cellStyle name="Comma 5 2" xfId="309"/>
    <cellStyle name="Comma 6" xfId="197"/>
    <cellStyle name="Comma 6 2" xfId="242"/>
    <cellStyle name="Comma 6 2 2" xfId="325"/>
    <cellStyle name="Comma 6 3" xfId="319"/>
    <cellStyle name="Comma 7" xfId="200"/>
    <cellStyle name="Comma 7 2" xfId="245"/>
    <cellStyle name="Comma 7 2 2" xfId="326"/>
    <cellStyle name="Comma 7 3" xfId="320"/>
    <cellStyle name="Comma 8" xfId="203"/>
    <cellStyle name="Comma 8 2" xfId="248"/>
    <cellStyle name="Comma 8 2 2" xfId="327"/>
    <cellStyle name="Comma 8 3" xfId="321"/>
    <cellStyle name="Comma 9" xfId="206"/>
    <cellStyle name="Comma 9 2" xfId="251"/>
    <cellStyle name="Comma 9 2 2" xfId="328"/>
    <cellStyle name="Comma 9 3" xfId="322"/>
    <cellStyle name="Completed" xfId="91"/>
    <cellStyle name="Coppo" xfId="340"/>
    <cellStyle name="Currency 2" xfId="118"/>
    <cellStyle name="Currency 2 2" xfId="119"/>
    <cellStyle name="Currency 2 2 2" xfId="311"/>
    <cellStyle name="Currency 2 3" xfId="310"/>
    <cellStyle name="Currency 3" xfId="120"/>
    <cellStyle name="Currency 3 2" xfId="121"/>
    <cellStyle name="Currency 3 2 2" xfId="313"/>
    <cellStyle name="Currency 3 3" xfId="312"/>
    <cellStyle name="Currency 4" xfId="122"/>
    <cellStyle name="Currency 4 2" xfId="123"/>
    <cellStyle name="Currency 4 2 2" xfId="315"/>
    <cellStyle name="Currency 4 3" xfId="314"/>
    <cellStyle name="Currency 5" xfId="124"/>
    <cellStyle name="Currency 5 2" xfId="316"/>
    <cellStyle name="Currency 6" xfId="298"/>
    <cellStyle name="Euro" xfId="125"/>
    <cellStyle name="Euro 2" xfId="126"/>
    <cellStyle name="Euro 3" xfId="296"/>
    <cellStyle name="Existing" xfId="99"/>
    <cellStyle name="Good 2" xfId="182"/>
    <cellStyle name="Good 3" xfId="269"/>
    <cellStyle name="Good 4" xfId="88"/>
    <cellStyle name="Input" xfId="53" builtinId="20" customBuiltin="1"/>
    <cellStyle name="Komma 2" xfId="127"/>
    <cellStyle name="Komma 2 2" xfId="317"/>
    <cellStyle name="LineItemError" xfId="102"/>
    <cellStyle name="Migliaia [0] 2" xfId="337"/>
    <cellStyle name="Migliaia 2" xfId="338"/>
    <cellStyle name="Migliaia 3" xfId="339"/>
    <cellStyle name="Neutral 2" xfId="184"/>
    <cellStyle name="Neutral 3" xfId="271"/>
    <cellStyle name="Neutral 4" xfId="90"/>
    <cellStyle name="Normal 10" xfId="12"/>
    <cellStyle name="Normal 10 2" xfId="21"/>
    <cellStyle name="Normal 10 2 2" xfId="42"/>
    <cellStyle name="Normal 10 2 3" xfId="190"/>
    <cellStyle name="Normal 10 2 4" xfId="188"/>
    <cellStyle name="Normal 10 2 4 2" xfId="192"/>
    <cellStyle name="Normal 10 2 5" xfId="186"/>
    <cellStyle name="Normal 10 3" xfId="22"/>
    <cellStyle name="Normal 10 4" xfId="34"/>
    <cellStyle name="Normal 11" xfId="24"/>
    <cellStyle name="Normal 11 2" xfId="35"/>
    <cellStyle name="Normal 11 3" xfId="128"/>
    <cellStyle name="Normal 12" xfId="25"/>
    <cellStyle name="Normal 12 2" xfId="26"/>
    <cellStyle name="Normal 12 3" xfId="36"/>
    <cellStyle name="Normal 12 3 2" xfId="194"/>
    <cellStyle name="Normal 13" xfId="27"/>
    <cellStyle name="Normal 13 2" xfId="37"/>
    <cellStyle name="Normal 13 3" xfId="129"/>
    <cellStyle name="Normal 14" xfId="28"/>
    <cellStyle name="Normal 14 2" xfId="38"/>
    <cellStyle name="Normal 15" xfId="29"/>
    <cellStyle name="Normal 15 2" xfId="30"/>
    <cellStyle name="Normal 15 3" xfId="39"/>
    <cellStyle name="Normal 15 3 2" xfId="195"/>
    <cellStyle name="Normal 16" xfId="31"/>
    <cellStyle name="Normal 16 2" xfId="33"/>
    <cellStyle name="Normal 17" xfId="32"/>
    <cellStyle name="Normal 17 2" xfId="45"/>
    <cellStyle name="Normal 17 2 2" xfId="240"/>
    <cellStyle name="Normal 17 2 3" xfId="277"/>
    <cellStyle name="Normal 17 3" xfId="44"/>
    <cellStyle name="Normal 17 4" xfId="185"/>
    <cellStyle name="Normal 18" xfId="46"/>
    <cellStyle name="Normal 18 2" xfId="241"/>
    <cellStyle name="Normal 18 3" xfId="196"/>
    <cellStyle name="Normal 18 4" xfId="278"/>
    <cellStyle name="Normal 19" xfId="47"/>
    <cellStyle name="Normal 19 2" xfId="244"/>
    <cellStyle name="Normal 19 3" xfId="199"/>
    <cellStyle name="Normal 19 4" xfId="86"/>
    <cellStyle name="Normal 19 5" xfId="275"/>
    <cellStyle name="Normal 19 5 2" xfId="284"/>
    <cellStyle name="Normal 19 5 2 2" xfId="332"/>
    <cellStyle name="Normal 19 5 3" xfId="280"/>
    <cellStyle name="Normal 19 6" xfId="279"/>
    <cellStyle name="Normal 19 7" xfId="281"/>
    <cellStyle name="Normal 19 7 2" xfId="330"/>
    <cellStyle name="Normal 2" xfId="1"/>
    <cellStyle name="Normal 2 2" xfId="2"/>
    <cellStyle name="Normal 2 2 2" xfId="13"/>
    <cellStyle name="Normal 2 2 2 2" xfId="130"/>
    <cellStyle name="Normal 2 2 2 3" xfId="131"/>
    <cellStyle name="Normal 2 2 3" xfId="132"/>
    <cellStyle name="Normal 2 2 4" xfId="133"/>
    <cellStyle name="Normal 2 2 5" xfId="134"/>
    <cellStyle name="Normal 2 3" xfId="135"/>
    <cellStyle name="Normal 2 3 2" xfId="136"/>
    <cellStyle name="Normal 2 3 3" xfId="137"/>
    <cellStyle name="Normal 2 4" xfId="138"/>
    <cellStyle name="Normal 2 5" xfId="139"/>
    <cellStyle name="Normal 2 6" xfId="140"/>
    <cellStyle name="Normal 2 7" xfId="300"/>
    <cellStyle name="Normal 20" xfId="202"/>
    <cellStyle name="Normal 20 2" xfId="247"/>
    <cellStyle name="Normal 20 3" xfId="286"/>
    <cellStyle name="Normal 21" xfId="205"/>
    <cellStyle name="Normal 21 2" xfId="250"/>
    <cellStyle name="Normal 21 3" xfId="287"/>
    <cellStyle name="Normal 22" xfId="181"/>
    <cellStyle name="Normal 22 2" xfId="288"/>
    <cellStyle name="Normal 23" xfId="208"/>
    <cellStyle name="Normal 23 2" xfId="253"/>
    <cellStyle name="Normal 23 3" xfId="289"/>
    <cellStyle name="Normal 24" xfId="224"/>
    <cellStyle name="Normal 24 2" xfId="290"/>
    <cellStyle name="Normal 25" xfId="273"/>
    <cellStyle name="Normal 25 2" xfId="274"/>
    <cellStyle name="Normal 25 3" xfId="276"/>
    <cellStyle name="Normal 25 3 2" xfId="285"/>
    <cellStyle name="Normal 25 3 2 2" xfId="333"/>
    <cellStyle name="Normal 25 3 3" xfId="282"/>
    <cellStyle name="Normal 25 4" xfId="283"/>
    <cellStyle name="Normal 25 4 2" xfId="331"/>
    <cellStyle name="Normal 26" xfId="108"/>
    <cellStyle name="Normal 26 2" xfId="291"/>
    <cellStyle name="Normal 27" xfId="87"/>
    <cellStyle name="Normal 27 2" xfId="292"/>
    <cellStyle name="Normal 28" xfId="293"/>
    <cellStyle name="Normal 29" xfId="294"/>
    <cellStyle name="Normal 3" xfId="3"/>
    <cellStyle name="Normal 3 2" xfId="14"/>
    <cellStyle name="Normal 3 2 2" xfId="141"/>
    <cellStyle name="Normal 3 2 3" xfId="142"/>
    <cellStyle name="Normal 3 3" xfId="143"/>
    <cellStyle name="Normal 3 4" xfId="144"/>
    <cellStyle name="Normal 3 5" xfId="145"/>
    <cellStyle name="Normal 3 6" xfId="301"/>
    <cellStyle name="Normal 30" xfId="295"/>
    <cellStyle name="Normal 30 2" xfId="299"/>
    <cellStyle name="Normal 4" xfId="4"/>
    <cellStyle name="Normal 4 2" xfId="15"/>
    <cellStyle name="Normal 4 2 2" xfId="146"/>
    <cellStyle name="Normal 4 2 3" xfId="147"/>
    <cellStyle name="Normal 4 3" xfId="148"/>
    <cellStyle name="Normal 4 4" xfId="149"/>
    <cellStyle name="Normal 5" xfId="5"/>
    <cellStyle name="Normal 5 2" xfId="16"/>
    <cellStyle name="Normal 5 2 2" xfId="150"/>
    <cellStyle name="Normal 5 2 3" xfId="151"/>
    <cellStyle name="Normal 5 3" xfId="152"/>
    <cellStyle name="Normal 5 4" xfId="153"/>
    <cellStyle name="Normal 6" xfId="6"/>
    <cellStyle name="Normal 6 2" xfId="17"/>
    <cellStyle name="Normal 6 2 2" xfId="154"/>
    <cellStyle name="Normal 6 2 3" xfId="155"/>
    <cellStyle name="Normal 6 3" xfId="156"/>
    <cellStyle name="Normal 6 4" xfId="157"/>
    <cellStyle name="Normal 7" xfId="7"/>
    <cellStyle name="Normal 7 2" xfId="18"/>
    <cellStyle name="Normal 7 2 2" xfId="158"/>
    <cellStyle name="Normal 7 2 3" xfId="159"/>
    <cellStyle name="Normal 7 3" xfId="160"/>
    <cellStyle name="Normal 7 4" xfId="161"/>
    <cellStyle name="Normal 8" xfId="8"/>
    <cellStyle name="Normal 8 2" xfId="9"/>
    <cellStyle name="Normal 8 2 2" xfId="162"/>
    <cellStyle name="Normal 8 2 3" xfId="163"/>
    <cellStyle name="Normal 8 3" xfId="164"/>
    <cellStyle name="Normal 8 4" xfId="165"/>
    <cellStyle name="Normal 9" xfId="10"/>
    <cellStyle name="Normal 9 2" xfId="19"/>
    <cellStyle name="Normal 9 2 2" xfId="23"/>
    <cellStyle name="Normal 9 2 2 2" xfId="43"/>
    <cellStyle name="Normal 9 2 2 3" xfId="191"/>
    <cellStyle name="Normal 9 2 2 4" xfId="189"/>
    <cellStyle name="Normal 9 2 2 4 2" xfId="193"/>
    <cellStyle name="Normal 9 2 2 5" xfId="187"/>
    <cellStyle name="Normal 9 2 3" xfId="20"/>
    <cellStyle name="Normal 9 2 4" xfId="41"/>
    <cellStyle name="Normal 9 3" xfId="11"/>
    <cellStyle name="Normal 9 4" xfId="40"/>
    <cellStyle name="Normal1" xfId="103"/>
    <cellStyle name="Normale" xfId="0" builtinId="0"/>
    <cellStyle name="Normale 2" xfId="335"/>
    <cellStyle name="Nota" xfId="59" builtinId="10" customBuiltin="1"/>
    <cellStyle name="Note 2" xfId="211"/>
    <cellStyle name="Note 2 2" xfId="256"/>
    <cellStyle name="Note 3" xfId="227"/>
    <cellStyle name="Note 4" xfId="168"/>
    <cellStyle name="notUpdatable" xfId="93"/>
    <cellStyle name="Optional" xfId="94"/>
    <cellStyle name="Optional 2" xfId="344"/>
    <cellStyle name="Optional2" xfId="95"/>
    <cellStyle name="Optional2 2" xfId="345"/>
    <cellStyle name="OptionalForCommit" xfId="107"/>
    <cellStyle name="Output" xfId="54" builtinId="21" customBuiltin="1"/>
    <cellStyle name="OverridingAllowed" xfId="106"/>
    <cellStyle name="OverridingAllowed 2" xfId="346"/>
    <cellStyle name="Percent 2" xfId="198"/>
    <cellStyle name="Percent 2 2" xfId="243"/>
    <cellStyle name="Percent 3" xfId="201"/>
    <cellStyle name="Percent 3 2" xfId="246"/>
    <cellStyle name="Percent 4" xfId="204"/>
    <cellStyle name="Percent 4 2" xfId="249"/>
    <cellStyle name="Percent 5" xfId="207"/>
    <cellStyle name="Percent 5 2" xfId="252"/>
    <cellStyle name="Percent 6" xfId="210"/>
    <cellStyle name="Percent 6 2" xfId="255"/>
    <cellStyle name="Percent 7" xfId="226"/>
    <cellStyle name="Percent 8" xfId="110"/>
    <cellStyle name="Percentuale" xfId="348" builtinId="5"/>
    <cellStyle name="Required" xfId="96"/>
    <cellStyle name="Required2" xfId="97"/>
    <cellStyle name="Sample" xfId="98"/>
    <cellStyle name="SkipRequired" xfId="101"/>
    <cellStyle name="Standaard 2" xfId="166"/>
    <cellStyle name="Standard 4" xfId="297"/>
    <cellStyle name="StringOnly" xfId="100"/>
    <cellStyle name="Testo avviso" xfId="58" builtinId="11" customBuiltin="1"/>
    <cellStyle name="Testo descrittivo" xfId="60" builtinId="53" customBuiltin="1"/>
    <cellStyle name="Title 2" xfId="272"/>
    <cellStyle name="Titolo" xfId="48" builtinId="15" customBuiltin="1"/>
    <cellStyle name="Titolo 1" xfId="49" builtinId="16" customBuiltin="1"/>
    <cellStyle name="Titolo 2" xfId="50" builtinId="17" customBuiltin="1"/>
    <cellStyle name="Titolo 3" xfId="51" builtinId="18" customBuiltin="1"/>
    <cellStyle name="Titolo 4" xfId="52" builtinId="19" customBuiltin="1"/>
    <cellStyle name="Totale" xfId="61" builtinId="25" customBuiltin="1"/>
    <cellStyle name="Valuta" xfId="334" builtinId="4"/>
    <cellStyle name="Valuta 2" xfId="167"/>
    <cellStyle name="Valuta 2 2" xfId="318"/>
    <cellStyle name="Valuta 3" xfId="336"/>
    <cellStyle name="Warnings" xfId="105"/>
    <cellStyle name="Warnings 2" xfId="347"/>
  </cellStyles>
  <dxfs count="178">
    <dxf>
      <fill>
        <patternFill>
          <bgColor rgb="FFE7E6E6"/>
        </patternFill>
      </fill>
    </dxf>
    <dxf>
      <numFmt numFmtId="19" formatCode="dd/mm/yyyy"/>
      <alignment horizontal="center" vertical="center" textRotation="0" wrapText="0" indent="0" relativeIndent="255" justifyLastLine="0" shrinkToFit="0" readingOrder="0"/>
    </dxf>
    <dxf>
      <numFmt numFmtId="174" formatCode="#,##0.00\ &quot;€&quot;"/>
      <alignment horizontal="center" vertical="center" textRotation="0" wrapText="0" indent="0" relativeIndent="255" justifyLastLine="0" shrinkToFit="0" readingOrder="0"/>
    </dxf>
    <dxf>
      <numFmt numFmtId="1" formatCode="0"/>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numFmt numFmtId="1" formatCode="0"/>
      <alignment horizontal="center" vertical="center"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font>
        <b val="0"/>
        <i val="0"/>
        <strike val="0"/>
        <condense val="0"/>
        <extend val="0"/>
        <outline val="0"/>
        <shadow val="0"/>
        <u val="none"/>
        <vertAlign val="baseline"/>
        <sz val="11"/>
        <color theme="1"/>
        <name val="Calibri"/>
        <scheme val="minor"/>
      </font>
      <numFmt numFmtId="174" formatCode="#,##0.00\ &quot;€&quot;"/>
      <alignment horizontal="center" vertical="bottom" textRotation="0" wrapText="0" indent="0" relativeIndent="255" justifyLastLine="0" shrinkToFit="0" readingOrder="0"/>
    </dxf>
    <dxf>
      <numFmt numFmtId="168" formatCode="0.0"/>
      <alignment horizontal="center" vertical="bottom" textRotation="0" wrapText="0" indent="0" relativeIndent="255" justifyLastLine="0" shrinkToFit="0" readingOrder="0"/>
    </dxf>
    <dxf>
      <font>
        <b val="0"/>
        <i val="0"/>
        <strike val="0"/>
        <condense val="0"/>
        <extend val="0"/>
        <outline val="0"/>
        <shadow val="0"/>
        <u val="none"/>
        <vertAlign val="baseline"/>
        <sz val="11"/>
        <color theme="1"/>
        <name val="Calibri"/>
        <scheme val="minor"/>
      </font>
      <numFmt numFmtId="168" formatCode="0.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alignment horizontal="center" vertical="center" textRotation="0" wrapText="0" indent="0" relativeIndent="255" justifyLastLine="0" shrinkToFit="0" readingOrder="0"/>
    </dxf>
    <dxf>
      <numFmt numFmtId="30" formatCode="@"/>
      <alignment horizontal="center" vertical="center" textRotation="0" wrapText="0" indent="0" relativeIndent="255" justifyLastLine="0" shrinkToFit="0" readingOrder="0"/>
    </dxf>
    <dxf>
      <alignment horizontal="center" vertical="center" textRotation="0" wrapText="0" indent="0" relativeIndent="255" justifyLastLine="0" shrinkToFit="0" readingOrder="0"/>
    </dxf>
    <dxf>
      <font>
        <b/>
        <i val="0"/>
        <color theme="9"/>
      </font>
    </dxf>
    <dxf>
      <font>
        <b/>
        <i val="0"/>
        <color rgb="FF00B050"/>
      </font>
      <fill>
        <patternFill>
          <bgColor theme="6" tint="0.79998168889431442"/>
        </patternFill>
      </fill>
    </dxf>
    <dxf>
      <font>
        <b/>
        <i val="0"/>
        <color rgb="FFFF0000"/>
      </font>
      <fill>
        <patternFill>
          <bgColor theme="9" tint="0.79998168889431442"/>
        </patternFill>
      </fill>
    </dxf>
    <dxf>
      <font>
        <color rgb="FFFF0000"/>
      </font>
      <numFmt numFmtId="168" formatCode="0.0"/>
    </dxf>
    <dxf>
      <fill>
        <patternFill>
          <bgColor theme="8" tint="0.59996337778862885"/>
        </patternFill>
      </fill>
    </dxf>
    <dxf>
      <font>
        <color auto="1"/>
      </font>
      <fill>
        <patternFill>
          <bgColor rgb="FFEBEBEB"/>
        </patternFill>
      </fill>
    </dxf>
    <dxf>
      <font>
        <color rgb="FFFF0000"/>
      </font>
    </dxf>
    <dxf>
      <font>
        <color rgb="FF00B050"/>
      </font>
    </dxf>
    <dxf>
      <font>
        <color rgb="FF9C0006"/>
      </font>
      <fill>
        <patternFill>
          <bgColor rgb="FFFFC7CE"/>
        </patternFill>
      </fill>
    </dxf>
    <dxf>
      <font>
        <color rgb="FF9C0006"/>
      </font>
      <fill>
        <patternFill>
          <bgColor rgb="FFFFC7CE"/>
        </patternFill>
      </fill>
    </dxf>
    <dxf>
      <alignment vertical="center" readingOrder="0"/>
    </dxf>
    <dxf>
      <alignment horizontal="center" readingOrder="0"/>
    </dxf>
    <dxf>
      <alignment horizontal="right" readingOrder="0"/>
    </dxf>
    <dxf>
      <alignment horizontal="center" readingOrder="0"/>
    </dxf>
    <dxf>
      <alignment vertical="center" readingOrder="0"/>
    </dxf>
    <dxf>
      <alignment horizontal="center" readingOrder="0"/>
    </dxf>
    <dxf>
      <font>
        <color theme="0" tint="-0.499984740745262"/>
      </font>
    </dxf>
    <dxf>
      <font>
        <color theme="0" tint="-0.499984740745262"/>
      </font>
    </dxf>
    <dxf>
      <font>
        <b/>
      </font>
    </dxf>
    <dxf>
      <alignment horizontal="right" readingOrder="0"/>
    </dxf>
    <dxf>
      <font>
        <color rgb="FFFFFF00"/>
      </font>
    </dxf>
    <dxf>
      <font>
        <color rgb="FFFFFF00"/>
      </font>
    </dxf>
    <dxf>
      <alignment horizontal="left" readingOrder="0"/>
    </dxf>
    <dxf>
      <font>
        <color theme="0"/>
      </font>
    </dxf>
    <dxf>
      <font>
        <sz val="11"/>
      </font>
    </dxf>
    <dxf>
      <font>
        <b val="0"/>
      </font>
    </dxf>
    <dxf>
      <font>
        <i val="0"/>
      </font>
    </dxf>
    <dxf>
      <font>
        <b val="0"/>
      </font>
    </dxf>
    <dxf>
      <font>
        <b val="0"/>
      </font>
    </dxf>
    <dxf>
      <font>
        <b val="0"/>
      </font>
    </dxf>
    <dxf>
      <font>
        <b val="0"/>
      </font>
    </dxf>
    <dxf>
      <font>
        <b val="0"/>
      </font>
    </dxf>
    <dxf>
      <font>
        <b val="0"/>
      </font>
    </dxf>
    <dxf>
      <font>
        <b val="0"/>
      </font>
    </dxf>
    <dxf>
      <font>
        <b val="0"/>
      </font>
    </dxf>
    <dxf>
      <font>
        <b val="0"/>
      </font>
    </dxf>
    <dxf>
      <font>
        <b val="0"/>
      </font>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ont>
        <color theme="0" tint="-0.499984740745262"/>
      </font>
    </dxf>
    <dxf>
      <alignment vertical="center" readingOrder="0"/>
    </dxf>
    <dxf>
      <alignment horizontal="center" readingOrder="0"/>
    </dxf>
    <dxf>
      <font>
        <b/>
      </font>
    </dxf>
    <dxf>
      <alignment horizontal="center" readingOrder="0"/>
    </dxf>
    <dxf>
      <font>
        <color theme="0"/>
      </font>
    </dxf>
    <dxf>
      <font>
        <color theme="0"/>
      </font>
    </dxf>
    <dxf>
      <font>
        <color theme="0"/>
      </font>
    </dxf>
    <dxf>
      <numFmt numFmtId="174" formatCode="#,##0.00\ &quot;€&quot;"/>
    </dxf>
    <dxf>
      <alignment horizontal="center"/>
    </dxf>
    <dxf>
      <alignment horizontal="center"/>
    </dxf>
    <dxf>
      <alignment vertical="center"/>
    </dxf>
    <dxf>
      <alignment vertical="center"/>
    </dxf>
    <dxf>
      <alignment vertical="center"/>
    </dxf>
    <dxf>
      <alignment horizontal="center"/>
    </dxf>
    <dxf>
      <alignment vertical="center"/>
    </dxf>
    <dxf>
      <alignment horizontal="center"/>
    </dxf>
    <dxf>
      <alignment horizontal="center"/>
    </dxf>
    <dxf>
      <alignment horizontal="center"/>
    </dxf>
    <dxf>
      <alignment horizontal="center"/>
    </dxf>
    <dxf>
      <alignment vertical="center"/>
    </dxf>
    <dxf>
      <alignment vertical="center"/>
    </dxf>
    <dxf>
      <alignment vertical="center"/>
    </dxf>
    <dxf>
      <alignment horizontal="center"/>
    </dxf>
    <dxf>
      <alignment vertical="center"/>
    </dxf>
    <dxf>
      <numFmt numFmtId="174" formatCode="#,##0.00\ &quot;€&quot;"/>
    </dxf>
    <dxf>
      <fill>
        <patternFill>
          <bgColor rgb="FFFFC000"/>
        </patternFill>
      </fill>
    </dxf>
    <dxf>
      <fill>
        <patternFill>
          <bgColor theme="5" tint="0.79998168889431442"/>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numFmt numFmtId="0" formatCode="General"/>
    </dxf>
    <dxf>
      <numFmt numFmtId="0" formatCode="General"/>
    </dxf>
    <dxf>
      <numFmt numFmtId="0" formatCode="General"/>
    </dxf>
    <dxf>
      <numFmt numFmtId="19" formatCode="dd/mm/yyyy"/>
    </dxf>
    <dxf>
      <font>
        <b val="0"/>
        <i val="0"/>
        <strike val="0"/>
        <condense val="0"/>
        <extend val="0"/>
        <outline val="0"/>
        <shadow val="0"/>
        <u val="none"/>
        <vertAlign val="baseline"/>
        <sz val="11"/>
        <color theme="1"/>
        <name val="Calibri"/>
        <scheme val="minor"/>
      </font>
    </dxf>
    <dxf>
      <numFmt numFmtId="0" formatCode="General"/>
    </dxf>
    <dxf>
      <numFmt numFmtId="0" formatCode="General"/>
    </dxf>
    <dxf>
      <alignment horizontal="right" vertical="bottom" textRotation="0" wrapText="0" indent="0" relativeIndent="255" justifyLastLine="0" shrinkToFit="0" readingOrder="0"/>
    </dxf>
    <dxf>
      <alignment horizontal="right" vertical="bottom" textRotation="0" wrapText="0" indent="0" relativeIndent="255" justifyLastLine="0" shrinkToFit="0" readingOrder="0"/>
    </dxf>
    <dxf>
      <alignment horizontal="right" vertical="bottom" textRotation="0" wrapText="0" indent="0" relativeIndent="255" justifyLastLine="0" shrinkToFit="0" readingOrder="0"/>
    </dxf>
    <dxf>
      <numFmt numFmtId="0" formatCode="General"/>
      <alignment horizontal="left" vertical="bottom" textRotation="0" wrapText="0" indent="0" relativeIndent="255" justifyLastLine="0" shrinkToFit="0" readingOrder="0"/>
    </dxf>
    <dxf>
      <numFmt numFmtId="0" formatCode="General"/>
      <alignment horizontal="center" vertical="bottom" textRotation="0" wrapText="0" indent="0" relativeIndent="255" justifyLastLine="0" shrinkToFit="0" readingOrder="0"/>
    </dxf>
  </dxfs>
  <tableStyles count="0" defaultTableStyle="TableStyleMedium9" defaultPivotStyle="PivotStyleLight16"/>
  <colors>
    <mruColors>
      <color rgb="FFE7E6E6"/>
      <color rgb="FFEBEBEB"/>
      <color rgb="FFFFCCCC"/>
      <color rgb="FFFCD5B4"/>
      <color rgb="FFB00800"/>
      <color rgb="FFCCFF99"/>
      <color rgb="FFFF7C80"/>
      <color rgb="FFFFE9D9"/>
      <color rgb="FFCCFFCC"/>
      <color rgb="FF1A2854"/>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2</xdr:col>
      <xdr:colOff>44450</xdr:colOff>
      <xdr:row>2</xdr:row>
      <xdr:rowOff>9525</xdr:rowOff>
    </xdr:from>
    <xdr:to>
      <xdr:col>8</xdr:col>
      <xdr:colOff>317500</xdr:colOff>
      <xdr:row>9</xdr:row>
      <xdr:rowOff>9525</xdr:rowOff>
    </xdr:to>
    <xdr:sp macro="[0]!ankerPreOpON" textlink="">
      <xdr:nvSpPr>
        <xdr:cNvPr id="2" name="preparazioneListoneAnkerBtn">
          <a:extLst>
            <a:ext uri="{FF2B5EF4-FFF2-40B4-BE49-F238E27FC236}">
              <a16:creationId xmlns="" xmlns:a16="http://schemas.microsoft.com/office/drawing/2014/main" id="{00000000-0008-0000-0500-000002000000}"/>
            </a:ext>
          </a:extLst>
        </xdr:cNvPr>
        <xdr:cNvSpPr/>
      </xdr:nvSpPr>
      <xdr:spPr>
        <a:xfrm>
          <a:off x="126365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PREPARAZIONE</a:t>
          </a:r>
          <a:r>
            <a:rPr lang="it-IT" sz="2400" b="1" baseline="0"/>
            <a:t> LISTONE ANKER</a:t>
          </a:r>
          <a:endParaRPr lang="it-IT" sz="2400" b="1"/>
        </a:p>
      </xdr:txBody>
    </xdr:sp>
    <xdr:clientData/>
  </xdr:twoCellAnchor>
  <xdr:twoCellAnchor>
    <xdr:from>
      <xdr:col>9</xdr:col>
      <xdr:colOff>12700</xdr:colOff>
      <xdr:row>2</xdr:row>
      <xdr:rowOff>9525</xdr:rowOff>
    </xdr:from>
    <xdr:to>
      <xdr:col>15</xdr:col>
      <xdr:colOff>285750</xdr:colOff>
      <xdr:row>9</xdr:row>
      <xdr:rowOff>9525</xdr:rowOff>
    </xdr:to>
    <xdr:sp macro="[0]!ankerOrderManagerON" textlink="">
      <xdr:nvSpPr>
        <xdr:cNvPr id="3" name="gestioneOrdiniBtn">
          <a:extLst>
            <a:ext uri="{FF2B5EF4-FFF2-40B4-BE49-F238E27FC236}">
              <a16:creationId xmlns="" xmlns:a16="http://schemas.microsoft.com/office/drawing/2014/main" id="{00000000-0008-0000-0500-000003000000}"/>
            </a:ext>
          </a:extLst>
        </xdr:cNvPr>
        <xdr:cNvSpPr/>
      </xdr:nvSpPr>
      <xdr:spPr>
        <a:xfrm>
          <a:off x="549910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GESTIONE ORDINI</a:t>
          </a:r>
        </a:p>
      </xdr:txBody>
    </xdr:sp>
    <xdr:clientData/>
  </xdr:twoCellAnchor>
  <xdr:twoCellAnchor>
    <xdr:from>
      <xdr:col>15</xdr:col>
      <xdr:colOff>508000</xdr:colOff>
      <xdr:row>2</xdr:row>
      <xdr:rowOff>9525</xdr:rowOff>
    </xdr:from>
    <xdr:to>
      <xdr:col>22</xdr:col>
      <xdr:colOff>171450</xdr:colOff>
      <xdr:row>9</xdr:row>
      <xdr:rowOff>9525</xdr:rowOff>
    </xdr:to>
    <xdr:sp macro="" textlink="">
      <xdr:nvSpPr>
        <xdr:cNvPr id="8" name="preparazioneListoneAnkerBtn">
          <a:extLst>
            <a:ext uri="{FF2B5EF4-FFF2-40B4-BE49-F238E27FC236}">
              <a16:creationId xmlns="" xmlns:a16="http://schemas.microsoft.com/office/drawing/2014/main" id="{00000000-0008-0000-0500-000008000000}"/>
            </a:ext>
          </a:extLst>
        </xdr:cNvPr>
        <xdr:cNvSpPr/>
      </xdr:nvSpPr>
      <xdr:spPr>
        <a:xfrm>
          <a:off x="965200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CHIUSURA</a:t>
          </a:r>
          <a:r>
            <a:rPr lang="it-IT" sz="2400" b="1" baseline="0"/>
            <a:t> ORDINE</a:t>
          </a:r>
          <a:endParaRPr lang="it-IT" sz="2400" b="1"/>
        </a:p>
      </xdr:txBody>
    </xdr:sp>
    <xdr:clientData/>
  </xdr:twoCellAnchor>
  <xdr:twoCellAnchor>
    <xdr:from>
      <xdr:col>2</xdr:col>
      <xdr:colOff>200025</xdr:colOff>
      <xdr:row>10</xdr:row>
      <xdr:rowOff>114300</xdr:rowOff>
    </xdr:from>
    <xdr:to>
      <xdr:col>8</xdr:col>
      <xdr:colOff>161925</xdr:colOff>
      <xdr:row>45</xdr:row>
      <xdr:rowOff>133350</xdr:rowOff>
    </xdr:to>
    <xdr:sp macro="" textlink="">
      <xdr:nvSpPr>
        <xdr:cNvPr id="6" name="CasellaDiTesto 5">
          <a:extLst>
            <a:ext uri="{FF2B5EF4-FFF2-40B4-BE49-F238E27FC236}">
              <a16:creationId xmlns="" xmlns:a16="http://schemas.microsoft.com/office/drawing/2014/main" id="{00000000-0008-0000-0500-000006000000}"/>
            </a:ext>
          </a:extLst>
        </xdr:cNvPr>
        <xdr:cNvSpPr txBox="1"/>
      </xdr:nvSpPr>
      <xdr:spPr>
        <a:xfrm>
          <a:off x="1419225" y="2019300"/>
          <a:ext cx="3619500" cy="6686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t-IT" sz="1100"/>
        </a:p>
        <a:p>
          <a:r>
            <a:rPr lang="it-IT" sz="1100"/>
            <a:t>Si</a:t>
          </a:r>
          <a:r>
            <a:rPr lang="it-IT" sz="1100" baseline="0"/>
            <a:t> prepara il nuovo listone Anker con i prodotti disponibili ai prezzi aggiornati. Da questo si ricavano i listini da inviare ai nostri clienti (enoteche e grossisti) e un modulo ordine per Massimo, Lorenzo e Davide.</a:t>
          </a:r>
        </a:p>
        <a:p>
          <a:endParaRPr lang="it-IT" sz="1100" baseline="0"/>
        </a:p>
        <a:p>
          <a:r>
            <a:rPr lang="it-IT" sz="1100" b="1" baseline="0"/>
            <a:t>STEP1</a:t>
          </a:r>
          <a:r>
            <a:rPr lang="it-IT" sz="1100" baseline="0"/>
            <a:t> - Aggiornare l'offerlist Anker. </a:t>
          </a:r>
        </a:p>
        <a:p>
          <a:endParaRPr lang="it-IT" sz="1100" baseline="0"/>
        </a:p>
        <a:p>
          <a:r>
            <a:rPr lang="it-IT" sz="1100" baseline="0"/>
            <a:t>Per eseguire questo passaggio è necessario un computer con Power Excel, usare quindi </a:t>
          </a:r>
          <a:r>
            <a:rPr lang="it-IT" sz="1100" u="sng" baseline="0"/>
            <a:t>il PC Cobemar</a:t>
          </a:r>
          <a:r>
            <a:rPr lang="it-IT" sz="1100" baseline="0"/>
            <a:t>.</a:t>
          </a:r>
        </a:p>
        <a:p>
          <a:r>
            <a:rPr lang="it-IT" sz="1100" baseline="0"/>
            <a:t>a) Aprire l'AnkerOrderMAnager</a:t>
          </a:r>
        </a:p>
        <a:p>
          <a:r>
            <a:rPr lang="it-IT" sz="1100" baseline="0"/>
            <a:t>b) Selezionare la scheda DATI-&gt;QUERY E CONNESSIONI per aprire PowerQuery</a:t>
          </a:r>
        </a:p>
        <a:p>
          <a:r>
            <a:rPr lang="it-IT" sz="1100"/>
            <a:t>c)</a:t>
          </a:r>
          <a:r>
            <a:rPr lang="it-IT" sz="1100" baseline="0"/>
            <a:t> Da PowerQuery selezionare ORIGINE DATI, selezionare la fonte corretta (non chiarissimo questo passaggio. Dovete selezionare la precedente offerlist) e aggiornarle con il nuovo listino Anker.</a:t>
          </a:r>
        </a:p>
        <a:p>
          <a:r>
            <a:rPr lang="it-IT" sz="1100" baseline="0"/>
            <a:t>d) Aggiornare le queries cliccando su CARICA E AGGIORNA. A questo punto abbiamo caricato la nuova offerlist Anker con i prezzi e le disponibilità aggiornate al mese corrente.</a:t>
          </a:r>
        </a:p>
        <a:p>
          <a:endParaRPr lang="it-IT" sz="1100" baseline="0"/>
        </a:p>
        <a:p>
          <a:r>
            <a:rPr lang="it-IT" sz="1100" b="1" baseline="0"/>
            <a:t>STEP 2 </a:t>
          </a:r>
          <a:r>
            <a:rPr lang="it-IT" sz="1100" baseline="0"/>
            <a:t>- Creare i listini</a:t>
          </a:r>
        </a:p>
        <a:p>
          <a:endParaRPr lang="it-IT" sz="1100" baseline="0"/>
        </a:p>
        <a:p>
          <a:r>
            <a:rPr lang="it-IT" sz="1100" baseline="0"/>
            <a:t>Eseguire questo passaggio sempre sul </a:t>
          </a:r>
          <a:r>
            <a:rPr lang="it-IT" sz="1100" u="sng" baseline="0"/>
            <a:t>PC Cobemar</a:t>
          </a:r>
          <a:r>
            <a:rPr lang="it-IT" sz="1100" baseline="0"/>
            <a:t>. Tecnicamente dovrebbe essere possibile farlo anche su PC con versione di Excel più vecchie ma ho riscontrato qualche problema.</a:t>
          </a:r>
        </a:p>
        <a:p>
          <a:endParaRPr lang="it-IT" sz="1100" baseline="0"/>
        </a:p>
        <a:p>
          <a:r>
            <a:rPr lang="it-IT" sz="1100" baseline="0"/>
            <a:t>a) Dalla scheda LISTONE seguire i passaggi come indicato dalla guida.</a:t>
          </a:r>
        </a:p>
        <a:p>
          <a:r>
            <a:rPr lang="it-IT" sz="1100" baseline="0"/>
            <a:t>b) Creare: listino enoteche, listino grossisti, modulo ordine negozi/magazzino. Esportare i 3 sheets in cartelle di lavoro excel autonome e stampare anche la versione pdf.</a:t>
          </a:r>
        </a:p>
        <a:p>
          <a:endParaRPr lang="it-IT" sz="1100" baseline="0"/>
        </a:p>
        <a:p>
          <a:r>
            <a:rPr lang="it-IT" sz="1100" b="1" baseline="0"/>
            <a:t>STEP 3 </a:t>
          </a:r>
          <a:r>
            <a:rPr lang="it-IT" sz="1100" baseline="0"/>
            <a:t>- Raccolta degli ordini</a:t>
          </a:r>
        </a:p>
        <a:p>
          <a:endParaRPr lang="it-IT" sz="1100" baseline="0"/>
        </a:p>
        <a:p>
          <a:r>
            <a:rPr lang="it-IT" sz="1100" baseline="0"/>
            <a:t>inviare mail ai clienti</a:t>
          </a:r>
        </a:p>
        <a:p>
          <a:r>
            <a:rPr lang="it-IT" sz="1100" baseline="0"/>
            <a:t>Tool per la gestione delle mail ancora non implementato</a:t>
          </a:r>
          <a:endParaRPr lang="it-I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260350</xdr:colOff>
      <xdr:row>0</xdr:row>
      <xdr:rowOff>50800</xdr:rowOff>
    </xdr:from>
    <xdr:to>
      <xdr:col>22</xdr:col>
      <xdr:colOff>107950</xdr:colOff>
      <xdr:row>9</xdr:row>
      <xdr:rowOff>152400</xdr:rowOff>
    </xdr:to>
    <xdr:sp macro="" textlink="">
      <xdr:nvSpPr>
        <xdr:cNvPr id="2" name="fumettoGuida">
          <a:extLst>
            <a:ext uri="{FF2B5EF4-FFF2-40B4-BE49-F238E27FC236}">
              <a16:creationId xmlns="" xmlns:a16="http://schemas.microsoft.com/office/drawing/2014/main" id="{00000000-0008-0000-0900-000002000000}"/>
            </a:ext>
          </a:extLst>
        </xdr:cNvPr>
        <xdr:cNvSpPr/>
      </xdr:nvSpPr>
      <xdr:spPr>
        <a:xfrm>
          <a:off x="11823700" y="50800"/>
          <a:ext cx="7854950" cy="2159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it-IT" sz="1100" b="1">
              <a:solidFill>
                <a:schemeClr val="lt1"/>
              </a:solidFill>
              <a:effectLst/>
              <a:latin typeface="+mn-lt"/>
              <a:ea typeface="+mn-ea"/>
              <a:cs typeface="+mn-cs"/>
            </a:rPr>
            <a:t>A</a:t>
          </a:r>
          <a:r>
            <a:rPr lang="it-IT" sz="1100" b="1" baseline="0">
              <a:solidFill>
                <a:schemeClr val="lt1"/>
              </a:solidFill>
              <a:effectLst/>
              <a:latin typeface="+mn-lt"/>
              <a:ea typeface="+mn-ea"/>
              <a:cs typeface="+mn-cs"/>
            </a:rPr>
            <a:t> questo punto è possibile sfruttare le macro per creare il listone:</a:t>
          </a:r>
          <a:endParaRPr lang="it-IT" sz="1100">
            <a:effectLst/>
          </a:endParaRPr>
        </a:p>
        <a:p>
          <a:r>
            <a:rPr lang="it-IT" sz="1100" b="1" baseline="0">
              <a:solidFill>
                <a:schemeClr val="lt1"/>
              </a:solidFill>
              <a:effectLst/>
              <a:latin typeface="+mn-lt"/>
              <a:ea typeface="+mn-ea"/>
              <a:cs typeface="+mn-cs"/>
            </a:rPr>
            <a:t>1 - Importare i dati della nuova Offerlist_Anker con "IMPORT DATI"</a:t>
          </a:r>
          <a:endParaRPr lang="it-IT" sz="1100">
            <a:effectLst/>
          </a:endParaRPr>
        </a:p>
        <a:p>
          <a:r>
            <a:rPr lang="it-IT" sz="1100" b="1" baseline="0">
              <a:solidFill>
                <a:schemeClr val="lt1"/>
              </a:solidFill>
              <a:effectLst/>
              <a:latin typeface="+mn-lt"/>
              <a:ea typeface="+mn-ea"/>
              <a:cs typeface="+mn-cs"/>
            </a:rPr>
            <a:t>2 - Eseguire la pulizia "CLEAN"(</a:t>
          </a:r>
          <a:r>
            <a:rPr lang="it-IT" sz="1100" b="1" u="sng" baseline="0">
              <a:solidFill>
                <a:schemeClr val="lt1"/>
              </a:solidFill>
              <a:effectLst/>
              <a:latin typeface="+mn-lt"/>
              <a:ea typeface="+mn-ea"/>
              <a:cs typeface="+mn-cs"/>
            </a:rPr>
            <a:t>sino a quando il conteggio dei record non cambia</a:t>
          </a:r>
          <a:r>
            <a:rPr lang="it-IT" sz="1100" b="1" baseline="0">
              <a:solidFill>
                <a:schemeClr val="lt1"/>
              </a:solidFill>
              <a:effectLst/>
              <a:latin typeface="+mn-lt"/>
              <a:ea typeface="+mn-ea"/>
              <a:cs typeface="+mn-cs"/>
            </a:rPr>
            <a:t>)</a:t>
          </a:r>
        </a:p>
        <a:p>
          <a:r>
            <a:rPr lang="it-IT" sz="1100" b="1" baseline="0">
              <a:solidFill>
                <a:schemeClr val="lt1"/>
              </a:solidFill>
              <a:effectLst/>
              <a:latin typeface="+mn-lt"/>
              <a:ea typeface="+mn-ea"/>
              <a:cs typeface="+mn-cs"/>
            </a:rPr>
            <a:t>3 - Eseguire la rimozione dei prodotti di Cecilia con il "Cecilia's Clean"</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4 - Verificare che non ci siano ancora prodotti facenti parte delle categorie black listate, nel caso aggiungere i loro Anker Sku Code allo sheet "listaCecilia" nella colonna D.</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5 - Una volta aggiunti i nuovi SkuCode da eliminare, rifare un "Cecilia's Clean" per eliminarli dal listone. NOTA. A forza di aggiungere prodotti in black list il passaggio 4 e 5 non saranno più necessari.</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6 - Gestire i duplicati schiacciando "HANDLE DUPLICATE". In questo modo referenze diverse ma con ugual nome verranno rese differenti (Es. Amarula Cream da 1Lt e da 1,5Lt. Una verrà lasciata com'è l'altra verrà rinominata "Amarula Cream 1,5 Lt.")</a:t>
          </a:r>
        </a:p>
        <a:p>
          <a:pPr marL="0" marR="0" lvl="0" indent="0" defTabSz="914400" eaLnBrk="1" fontAlgn="auto" latinLnBrk="0" hangingPunct="1">
            <a:lnSpc>
              <a:spcPct val="100000"/>
            </a:lnSpc>
            <a:spcBef>
              <a:spcPts val="0"/>
            </a:spcBef>
            <a:spcAft>
              <a:spcPts val="0"/>
            </a:spcAft>
            <a:buClrTx/>
            <a:buSzTx/>
            <a:buFontTx/>
            <a:buNone/>
            <a:tabLst/>
            <a:defRPr/>
          </a:pPr>
          <a:r>
            <a:rPr lang="it-IT" sz="1100" b="1" u="none" baseline="0">
              <a:solidFill>
                <a:schemeClr val="lt1"/>
              </a:solidFill>
              <a:effectLst/>
              <a:latin typeface="+mn-lt"/>
              <a:ea typeface="+mn-ea"/>
              <a:cs typeface="+mn-cs"/>
            </a:rPr>
            <a:t>7 - Schiacciare su GENERA MODULO ORDINI. Da questo si potranno creare i vari listini per negozio, magazzino clienti enoteche e grossisti schiacciando sui relativi pulsanti</a:t>
          </a:r>
          <a:endParaRPr lang="it-IT" sz="1100" u="none">
            <a:effectLst/>
          </a:endParaRPr>
        </a:p>
      </xdr:txBody>
    </xdr:sp>
    <xdr:clientData/>
  </xdr:twoCellAnchor>
  <xdr:twoCellAnchor>
    <xdr:from>
      <xdr:col>1</xdr:col>
      <xdr:colOff>1630293</xdr:colOff>
      <xdr:row>6</xdr:row>
      <xdr:rowOff>6779</xdr:rowOff>
    </xdr:from>
    <xdr:to>
      <xdr:col>7</xdr:col>
      <xdr:colOff>134693</xdr:colOff>
      <xdr:row>8</xdr:row>
      <xdr:rowOff>107951</xdr:rowOff>
    </xdr:to>
    <xdr:sp macro="[0]!orderModule" textlink="">
      <xdr:nvSpPr>
        <xdr:cNvPr id="3" name="btnGenerateModOrd">
          <a:extLst>
            <a:ext uri="{FF2B5EF4-FFF2-40B4-BE49-F238E27FC236}">
              <a16:creationId xmlns="" xmlns:a16="http://schemas.microsoft.com/office/drawing/2014/main" id="{00000000-0008-0000-0900-000003000000}"/>
            </a:ext>
          </a:extLst>
        </xdr:cNvPr>
        <xdr:cNvSpPr/>
      </xdr:nvSpPr>
      <xdr:spPr>
        <a:xfrm>
          <a:off x="2366893" y="1378379"/>
          <a:ext cx="6480000" cy="558372"/>
        </a:xfrm>
        <a:prstGeom prst="roundRect">
          <a:avLst/>
        </a:prstGeom>
        <a:solidFill>
          <a:srgbClr val="C00000"/>
        </a:solidFill>
        <a:ln/>
        <a:effectLst>
          <a:outerShdw blurRad="63500" sx="102000" sy="102000" algn="ctr" rotWithShape="0">
            <a:prstClr val="black">
              <a:alpha val="40000"/>
            </a:prstClr>
          </a:outerShdw>
        </a:effectLst>
      </xdr:spPr>
      <xdr:style>
        <a:lnRef idx="2">
          <a:schemeClr val="accent2">
            <a:shade val="15000"/>
          </a:schemeClr>
        </a:lnRef>
        <a:fillRef idx="1">
          <a:schemeClr val="accent2"/>
        </a:fillRef>
        <a:effectRef idx="0">
          <a:schemeClr val="accent2"/>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2000" b="1" i="0" u="none" strike="noStrike">
              <a:solidFill>
                <a:schemeClr val="lt1"/>
              </a:solidFill>
              <a:latin typeface="Calibri" panose="020F0502020204030204" pitchFamily="34" charset="0"/>
              <a:cs typeface="Calibri" panose="020F0502020204030204" pitchFamily="34" charset="0"/>
            </a:rPr>
            <a:t>GENERA MODULO</a:t>
          </a:r>
          <a:r>
            <a:rPr lang="en-US" sz="2000" b="1" i="0" u="none" strike="noStrike" baseline="0">
              <a:solidFill>
                <a:schemeClr val="lt1"/>
              </a:solidFill>
              <a:latin typeface="Calibri" panose="020F0502020204030204" pitchFamily="34" charset="0"/>
              <a:cs typeface="Calibri" panose="020F0502020204030204" pitchFamily="34" charset="0"/>
            </a:rPr>
            <a:t> ORDINI</a:t>
          </a:r>
          <a:endParaRPr lang="en-US" sz="20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xdr:from>
      <xdr:col>1</xdr:col>
      <xdr:colOff>1630293</xdr:colOff>
      <xdr:row>3</xdr:row>
      <xdr:rowOff>23795</xdr:rowOff>
    </xdr:from>
    <xdr:to>
      <xdr:col>1</xdr:col>
      <xdr:colOff>3086100</xdr:colOff>
      <xdr:row>5</xdr:row>
      <xdr:rowOff>7680</xdr:rowOff>
    </xdr:to>
    <xdr:sp macro="[0]!creazioneListone" textlink="">
      <xdr:nvSpPr>
        <xdr:cNvPr id="4" name="btnImportData">
          <a:extLst>
            <a:ext uri="{FF2B5EF4-FFF2-40B4-BE49-F238E27FC236}">
              <a16:creationId xmlns="" xmlns:a16="http://schemas.microsoft.com/office/drawing/2014/main" id="{00000000-0008-0000-0900-000004000000}"/>
            </a:ext>
          </a:extLst>
        </xdr:cNvPr>
        <xdr:cNvSpPr/>
      </xdr:nvSpPr>
      <xdr:spPr>
        <a:xfrm>
          <a:off x="2366893" y="709595"/>
          <a:ext cx="1455807"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1 - IMPORT DATI</a:t>
          </a:r>
        </a:p>
      </xdr:txBody>
    </xdr:sp>
    <xdr:clientData/>
  </xdr:twoCellAnchor>
  <xdr:twoCellAnchor>
    <xdr:from>
      <xdr:col>1</xdr:col>
      <xdr:colOff>3251247</xdr:colOff>
      <xdr:row>3</xdr:row>
      <xdr:rowOff>23795</xdr:rowOff>
    </xdr:from>
    <xdr:to>
      <xdr:col>2</xdr:col>
      <xdr:colOff>430802</xdr:colOff>
      <xdr:row>5</xdr:row>
      <xdr:rowOff>7680</xdr:rowOff>
    </xdr:to>
    <xdr:sp macro="[0]!pulisciListone" textlink="">
      <xdr:nvSpPr>
        <xdr:cNvPr id="5" name="btnClean">
          <a:extLst>
            <a:ext uri="{FF2B5EF4-FFF2-40B4-BE49-F238E27FC236}">
              <a16:creationId xmlns="" xmlns:a16="http://schemas.microsoft.com/office/drawing/2014/main" id="{00000000-0008-0000-0900-000005000000}"/>
            </a:ext>
          </a:extLst>
        </xdr:cNvPr>
        <xdr:cNvSpPr/>
      </xdr:nvSpPr>
      <xdr:spPr>
        <a:xfrm>
          <a:off x="3987847" y="709595"/>
          <a:ext cx="938755"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2 - CLEAN</a:t>
          </a:r>
        </a:p>
      </xdr:txBody>
    </xdr:sp>
    <xdr:clientData/>
  </xdr:twoCellAnchor>
  <xdr:twoCellAnchor>
    <xdr:from>
      <xdr:col>2</xdr:col>
      <xdr:colOff>595949</xdr:colOff>
      <xdr:row>3</xdr:row>
      <xdr:rowOff>23795</xdr:rowOff>
    </xdr:from>
    <xdr:to>
      <xdr:col>5</xdr:col>
      <xdr:colOff>325146</xdr:colOff>
      <xdr:row>5</xdr:row>
      <xdr:rowOff>7680</xdr:rowOff>
    </xdr:to>
    <xdr:sp macro="[0]!ceciliaClean" textlink="">
      <xdr:nvSpPr>
        <xdr:cNvPr id="6" name="btnCeciliaClean">
          <a:extLst>
            <a:ext uri="{FF2B5EF4-FFF2-40B4-BE49-F238E27FC236}">
              <a16:creationId xmlns="" xmlns:a16="http://schemas.microsoft.com/office/drawing/2014/main" id="{00000000-0008-0000-0900-000006000000}"/>
            </a:ext>
          </a:extLst>
        </xdr:cNvPr>
        <xdr:cNvSpPr/>
      </xdr:nvSpPr>
      <xdr:spPr>
        <a:xfrm>
          <a:off x="5091749" y="709595"/>
          <a:ext cx="1659597"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3 -CECILIA'S</a:t>
          </a:r>
          <a:r>
            <a:rPr lang="en-US" sz="1400" b="1" i="0" u="none" strike="noStrike" baseline="0">
              <a:solidFill>
                <a:schemeClr val="lt1"/>
              </a:solidFill>
              <a:latin typeface="Calibri" panose="020F0502020204030204" pitchFamily="34" charset="0"/>
              <a:cs typeface="Calibri" panose="020F0502020204030204" pitchFamily="34" charset="0"/>
            </a:rPr>
            <a:t> CLEAN</a:t>
          </a:r>
          <a:endParaRPr lang="en-US" sz="14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xdr:from>
      <xdr:col>1</xdr:col>
      <xdr:colOff>1630293</xdr:colOff>
      <xdr:row>0</xdr:row>
      <xdr:rowOff>63500</xdr:rowOff>
    </xdr:from>
    <xdr:to>
      <xdr:col>7</xdr:col>
      <xdr:colOff>134693</xdr:colOff>
      <xdr:row>2</xdr:row>
      <xdr:rowOff>47385</xdr:rowOff>
    </xdr:to>
    <xdr:sp macro="" textlink="">
      <xdr:nvSpPr>
        <xdr:cNvPr id="7" name="Title">
          <a:extLst>
            <a:ext uri="{FF2B5EF4-FFF2-40B4-BE49-F238E27FC236}">
              <a16:creationId xmlns="" xmlns:a16="http://schemas.microsoft.com/office/drawing/2014/main" id="{00000000-0008-0000-0900-000007000000}"/>
            </a:ext>
          </a:extLst>
        </xdr:cNvPr>
        <xdr:cNvSpPr txBox="1"/>
      </xdr:nvSpPr>
      <xdr:spPr>
        <a:xfrm>
          <a:off x="2366893" y="63500"/>
          <a:ext cx="6480000" cy="441085"/>
        </a:xfrm>
        <a:prstGeom prst="roundRect">
          <a:avLst/>
        </a:prstGeom>
        <a:solidFill>
          <a:schemeClr val="tx2"/>
        </a:solidFill>
        <a:ln/>
      </xdr:spPr>
      <xdr:style>
        <a:lnRef idx="3">
          <a:schemeClr val="lt1"/>
        </a:lnRef>
        <a:fillRef idx="1">
          <a:schemeClr val="accent4"/>
        </a:fillRef>
        <a:effectRef idx="1">
          <a:schemeClr val="accent4"/>
        </a:effectRef>
        <a:fontRef idx="minor">
          <a:schemeClr val="lt1"/>
        </a:fontRef>
      </xdr:style>
      <xdr:txBody>
        <a:bodyPr vertOverflow="clip" horzOverflow="clip" wrap="square" rtlCol="0" anchor="ctr"/>
        <a:lstStyle/>
        <a:p>
          <a:pPr algn="ctr"/>
          <a:r>
            <a:rPr lang="it-IT" sz="1800">
              <a:latin typeface="Arial Rounded MT Bold" panose="020F0704030504030204" pitchFamily="34" charset="0"/>
            </a:rPr>
            <a:t>C O M A N D I</a:t>
          </a:r>
        </a:p>
      </xdr:txBody>
    </xdr:sp>
    <xdr:clientData/>
  </xdr:twoCellAnchor>
  <xdr:twoCellAnchor editAs="oneCell">
    <xdr:from>
      <xdr:col>7</xdr:col>
      <xdr:colOff>371475</xdr:colOff>
      <xdr:row>1</xdr:row>
      <xdr:rowOff>88900</xdr:rowOff>
    </xdr:from>
    <xdr:to>
      <xdr:col>9</xdr:col>
      <xdr:colOff>590550</xdr:colOff>
      <xdr:row>7</xdr:row>
      <xdr:rowOff>95250</xdr:rowOff>
    </xdr:to>
    <xdr:sp macro="" textlink="$J$4">
      <xdr:nvSpPr>
        <xdr:cNvPr id="8" name="pergamenaCounter">
          <a:extLst>
            <a:ext uri="{FF2B5EF4-FFF2-40B4-BE49-F238E27FC236}">
              <a16:creationId xmlns="" xmlns:a16="http://schemas.microsoft.com/office/drawing/2014/main" id="{00000000-0008-0000-0900-000008000000}"/>
            </a:ext>
          </a:extLst>
        </xdr:cNvPr>
        <xdr:cNvSpPr/>
      </xdr:nvSpPr>
      <xdr:spPr>
        <a:xfrm>
          <a:off x="9083675" y="317500"/>
          <a:ext cx="2146300" cy="1377950"/>
        </a:xfrm>
        <a:prstGeom prst="horizontalScroll">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3109B68-3828-44A2-8F92-73BEE6FBBB8D}" type="TxLink">
            <a:rPr lang="en-US" sz="4800" b="1" i="0" u="none" strike="noStrike">
              <a:solidFill>
                <a:schemeClr val="bg1"/>
              </a:solidFill>
              <a:latin typeface="Calibri"/>
              <a:ea typeface="Calibri"/>
              <a:cs typeface="Calibri"/>
            </a:rPr>
            <a:pPr algn="ctr"/>
            <a:t>1843</a:t>
          </a:fld>
          <a:endParaRPr lang="it-IT" sz="1600">
            <a:solidFill>
              <a:schemeClr val="bg1"/>
            </a:solidFill>
          </a:endParaRPr>
        </a:p>
      </xdr:txBody>
    </xdr:sp>
    <xdr:clientData/>
  </xdr:twoCellAnchor>
  <xdr:twoCellAnchor editAs="absolute">
    <xdr:from>
      <xdr:col>0</xdr:col>
      <xdr:colOff>44450</xdr:colOff>
      <xdr:row>0</xdr:row>
      <xdr:rowOff>32640</xdr:rowOff>
    </xdr:from>
    <xdr:to>
      <xdr:col>1</xdr:col>
      <xdr:colOff>1585913</xdr:colOff>
      <xdr:row>3</xdr:row>
      <xdr:rowOff>206568</xdr:rowOff>
    </xdr:to>
    <xdr:pic>
      <xdr:nvPicPr>
        <xdr:cNvPr id="9" name="logoCoppoListone" descr="Immagine che contiene testo, Carattere, Elementi grafici, logo&#10;&#10;Descrizione generata automaticamente">
          <a:extLst>
            <a:ext uri="{FF2B5EF4-FFF2-40B4-BE49-F238E27FC236}">
              <a16:creationId xmlns="" xmlns:a16="http://schemas.microsoft.com/office/drawing/2014/main" id="{00000000-0008-0000-0900-000009000000}"/>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44450" y="32640"/>
          <a:ext cx="2314575" cy="859728"/>
        </a:xfrm>
        <a:prstGeom prst="rect">
          <a:avLst/>
        </a:prstGeom>
      </xdr:spPr>
    </xdr:pic>
    <xdr:clientData/>
  </xdr:twoCellAnchor>
  <xdr:twoCellAnchor>
    <xdr:from>
      <xdr:col>5</xdr:col>
      <xdr:colOff>490293</xdr:colOff>
      <xdr:row>3</xdr:row>
      <xdr:rowOff>23795</xdr:rowOff>
    </xdr:from>
    <xdr:to>
      <xdr:col>7</xdr:col>
      <xdr:colOff>134693</xdr:colOff>
      <xdr:row>5</xdr:row>
      <xdr:rowOff>7680</xdr:rowOff>
    </xdr:to>
    <xdr:sp macro="[0]!modDuplicate" textlink="">
      <xdr:nvSpPr>
        <xdr:cNvPr id="11" name="btnCeciliaClean">
          <a:extLst>
            <a:ext uri="{FF2B5EF4-FFF2-40B4-BE49-F238E27FC236}">
              <a16:creationId xmlns="" xmlns:a16="http://schemas.microsoft.com/office/drawing/2014/main" id="{00000000-0008-0000-0900-00000B000000}"/>
            </a:ext>
          </a:extLst>
        </xdr:cNvPr>
        <xdr:cNvSpPr/>
      </xdr:nvSpPr>
      <xdr:spPr>
        <a:xfrm>
          <a:off x="6916493" y="709595"/>
          <a:ext cx="1930400"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4 - HANDLE DUPLICATE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408782</xdr:colOff>
      <xdr:row>3</xdr:row>
      <xdr:rowOff>218281</xdr:rowOff>
    </xdr:from>
    <xdr:to>
      <xdr:col>15</xdr:col>
      <xdr:colOff>485772</xdr:colOff>
      <xdr:row>48</xdr:row>
      <xdr:rowOff>79375</xdr:rowOff>
    </xdr:to>
    <xdr:grpSp>
      <xdr:nvGrpSpPr>
        <xdr:cNvPr id="13" name="pulsanti">
          <a:extLst>
            <a:ext uri="{FF2B5EF4-FFF2-40B4-BE49-F238E27FC236}">
              <a16:creationId xmlns="" xmlns:a16="http://schemas.microsoft.com/office/drawing/2014/main" id="{00000000-0008-0000-0A00-00000D000000}"/>
            </a:ext>
          </a:extLst>
        </xdr:cNvPr>
        <xdr:cNvGrpSpPr/>
      </xdr:nvGrpSpPr>
      <xdr:grpSpPr>
        <a:xfrm>
          <a:off x="13521532" y="1027906"/>
          <a:ext cx="2648740" cy="8512969"/>
          <a:chOff x="10025116" y="473075"/>
          <a:chExt cx="2001780" cy="4829175"/>
        </a:xfrm>
      </xdr:grpSpPr>
      <xdr:sp macro="[0]!listinoEnoteche" textlink="">
        <xdr:nvSpPr>
          <xdr:cNvPr id="3" name="enoteche">
            <a:extLst>
              <a:ext uri="{FF2B5EF4-FFF2-40B4-BE49-F238E27FC236}">
                <a16:creationId xmlns="" xmlns:a16="http://schemas.microsoft.com/office/drawing/2014/main" id="{00000000-0008-0000-0A00-000003000000}"/>
              </a:ext>
            </a:extLst>
          </xdr:cNvPr>
          <xdr:cNvSpPr/>
        </xdr:nvSpPr>
        <xdr:spPr>
          <a:xfrm>
            <a:off x="10025881" y="1564661"/>
            <a:ext cx="2000250" cy="10410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ENOTECHE</a:t>
            </a:r>
          </a:p>
        </xdr:txBody>
      </xdr:sp>
      <xdr:sp macro="[0]!listinoGrossisti" textlink="">
        <xdr:nvSpPr>
          <xdr:cNvPr id="4" name="grossisti">
            <a:extLst>
              <a:ext uri="{FF2B5EF4-FFF2-40B4-BE49-F238E27FC236}">
                <a16:creationId xmlns="" xmlns:a16="http://schemas.microsoft.com/office/drawing/2014/main" id="{00000000-0008-0000-0A00-000004000000}"/>
              </a:ext>
            </a:extLst>
          </xdr:cNvPr>
          <xdr:cNvSpPr/>
        </xdr:nvSpPr>
        <xdr:spPr>
          <a:xfrm>
            <a:off x="10025116" y="2714318"/>
            <a:ext cx="2001780" cy="875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GROSSISTI</a:t>
            </a:r>
          </a:p>
        </xdr:txBody>
      </xdr:sp>
      <xdr:sp macro="[0]!listinoNegozi" textlink="">
        <xdr:nvSpPr>
          <xdr:cNvPr id="12" name="negozi">
            <a:extLst>
              <a:ext uri="{FF2B5EF4-FFF2-40B4-BE49-F238E27FC236}">
                <a16:creationId xmlns="" xmlns:a16="http://schemas.microsoft.com/office/drawing/2014/main" id="{00000000-0008-0000-0A00-00000C000000}"/>
              </a:ext>
            </a:extLst>
          </xdr:cNvPr>
          <xdr:cNvSpPr/>
        </xdr:nvSpPr>
        <xdr:spPr>
          <a:xfrm>
            <a:off x="10039404" y="3698875"/>
            <a:ext cx="1973205" cy="885438"/>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NEGOZI CON I PREZZI ESHOP</a:t>
            </a:r>
          </a:p>
        </xdr:txBody>
      </xdr:sp>
      <xdr:sp macro="[0]!listinoMagazzino" textlink="">
        <xdr:nvSpPr>
          <xdr:cNvPr id="2" name="magazzino">
            <a:extLst>
              <a:ext uri="{FF2B5EF4-FFF2-40B4-BE49-F238E27FC236}">
                <a16:creationId xmlns="" xmlns:a16="http://schemas.microsoft.com/office/drawing/2014/main" id="{00000000-0008-0000-0A00-000002000000}"/>
              </a:ext>
            </a:extLst>
          </xdr:cNvPr>
          <xdr:cNvSpPr/>
        </xdr:nvSpPr>
        <xdr:spPr>
          <a:xfrm>
            <a:off x="10025116" y="473075"/>
            <a:ext cx="2001780" cy="982942"/>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MODULO ORDINI </a:t>
            </a:r>
          </a:p>
          <a:p>
            <a:pPr algn="ctr"/>
            <a:r>
              <a:rPr lang="it-IT" sz="1600" b="1"/>
              <a:t>MAGAZZINO</a:t>
            </a:r>
          </a:p>
        </xdr:txBody>
      </xdr:sp>
      <xdr:sp macro="" textlink="">
        <xdr:nvSpPr>
          <xdr:cNvPr id="5" name="freccie_spostamento">
            <a:extLst>
              <a:ext uri="{FF2B5EF4-FFF2-40B4-BE49-F238E27FC236}">
                <a16:creationId xmlns="" xmlns:a16="http://schemas.microsoft.com/office/drawing/2014/main" id="{00000000-0008-0000-0A00-000005000000}"/>
              </a:ext>
            </a:extLst>
          </xdr:cNvPr>
          <xdr:cNvSpPr/>
        </xdr:nvSpPr>
        <xdr:spPr>
          <a:xfrm>
            <a:off x="10415938" y="4739650"/>
            <a:ext cx="1220136" cy="562600"/>
          </a:xfrm>
          <a:prstGeom prst="quad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grpSp>
    <xdr:clientData fPrintsWithSheet="0"/>
  </xdr:twoCellAnchor>
  <xdr:twoCellAnchor editAs="oneCell">
    <xdr:from>
      <xdr:col>0</xdr:col>
      <xdr:colOff>47625</xdr:colOff>
      <xdr:row>0</xdr:row>
      <xdr:rowOff>28575</xdr:rowOff>
    </xdr:from>
    <xdr:to>
      <xdr:col>3</xdr:col>
      <xdr:colOff>32279</xdr:colOff>
      <xdr:row>4</xdr:row>
      <xdr:rowOff>170365</xdr:rowOff>
    </xdr:to>
    <xdr:pic>
      <xdr:nvPicPr>
        <xdr:cNvPr id="14" name="logo_coppo">
          <a:extLst>
            <a:ext uri="{FF2B5EF4-FFF2-40B4-BE49-F238E27FC236}">
              <a16:creationId xmlns="" xmlns:a16="http://schemas.microsoft.com/office/drawing/2014/main" id="{00000000-0008-0000-0A00-00000E000000}"/>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47625" y="28575"/>
          <a:ext cx="5438775" cy="11831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3</xdr:col>
      <xdr:colOff>436298</xdr:colOff>
      <xdr:row>5</xdr:row>
      <xdr:rowOff>110040</xdr:rowOff>
    </xdr:to>
    <xdr:pic>
      <xdr:nvPicPr>
        <xdr:cNvPr id="2" name="logo_coppo">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63500" y="63500"/>
          <a:ext cx="5449623" cy="11895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55298</xdr:colOff>
      <xdr:row>5</xdr:row>
      <xdr:rowOff>110040</xdr:rowOff>
    </xdr:to>
    <xdr:pic>
      <xdr:nvPicPr>
        <xdr:cNvPr id="2" name="logo_coppo">
          <a:extLst>
            <a:ext uri="{FF2B5EF4-FFF2-40B4-BE49-F238E27FC236}">
              <a16:creationId xmlns=""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63500" y="63500"/>
          <a:ext cx="5449623" cy="118954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55298</xdr:colOff>
      <xdr:row>5</xdr:row>
      <xdr:rowOff>110040</xdr:rowOff>
    </xdr:to>
    <xdr:pic>
      <xdr:nvPicPr>
        <xdr:cNvPr id="2" name="logo_coppo">
          <a:extLst>
            <a:ext uri="{FF2B5EF4-FFF2-40B4-BE49-F238E27FC236}">
              <a16:creationId xmlns=""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63500" y="63500"/>
          <a:ext cx="5449623" cy="11895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141023</xdr:colOff>
      <xdr:row>5</xdr:row>
      <xdr:rowOff>110040</xdr:rowOff>
    </xdr:to>
    <xdr:pic>
      <xdr:nvPicPr>
        <xdr:cNvPr id="2" name="logo_coppo">
          <a:extLst>
            <a:ext uri="{FF2B5EF4-FFF2-40B4-BE49-F238E27FC236}">
              <a16:creationId xmlns=""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63500" y="63500"/>
          <a:ext cx="5449623" cy="118954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9</xdr:col>
      <xdr:colOff>1466850</xdr:colOff>
      <xdr:row>1</xdr:row>
      <xdr:rowOff>6350</xdr:rowOff>
    </xdr:from>
    <xdr:to>
      <xdr:col>11</xdr:col>
      <xdr:colOff>952500</xdr:colOff>
      <xdr:row>10</xdr:row>
      <xdr:rowOff>6350</xdr:rowOff>
    </xdr:to>
    <xdr:sp macro="" textlink="">
      <xdr:nvSpPr>
        <xdr:cNvPr id="2" name="alert">
          <a:extLst>
            <a:ext uri="{FF2B5EF4-FFF2-40B4-BE49-F238E27FC236}">
              <a16:creationId xmlns="" xmlns:a16="http://schemas.microsoft.com/office/drawing/2014/main" id="{00000000-0008-0000-0F00-000002000000}"/>
            </a:ext>
          </a:extLst>
        </xdr:cNvPr>
        <xdr:cNvSpPr txBox="1"/>
      </xdr:nvSpPr>
      <xdr:spPr>
        <a:xfrm>
          <a:off x="14427200" y="190500"/>
          <a:ext cx="2616200" cy="1657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800"/>
            <a:t>AGGIORNARE LA TABELLA PIVOT PER AVERE I DATI AGGIORNATI.</a:t>
          </a:r>
        </a:p>
        <a:p>
          <a:endParaRPr lang="it-IT" sz="1100"/>
        </a:p>
        <a:p>
          <a:r>
            <a:rPr lang="it-IT" sz="1100"/>
            <a:t>- Tasto destro del mouse e AGGIORNA</a:t>
          </a:r>
        </a:p>
        <a:p>
          <a:r>
            <a:rPr lang="it-IT" sz="1100"/>
            <a:t>- Menu ANALISI TAB. PIVOT e</a:t>
          </a:r>
          <a:r>
            <a:rPr lang="it-IT" sz="1100" baseline="0"/>
            <a:t> AGGIORNA</a:t>
          </a:r>
          <a:endParaRPr lang="it-IT" sz="1100"/>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1345</xdr:row>
      <xdr:rowOff>180975</xdr:rowOff>
    </xdr:from>
    <xdr:to>
      <xdr:col>1</xdr:col>
      <xdr:colOff>1840</xdr:colOff>
      <xdr:row>1346</xdr:row>
      <xdr:rowOff>159279</xdr:rowOff>
    </xdr:to>
    <xdr:sp macro="" textlink="">
      <xdr:nvSpPr>
        <xdr:cNvPr id="2" name="TextBox 1">
          <a:extLst>
            <a:ext uri="{FF2B5EF4-FFF2-40B4-BE49-F238E27FC236}">
              <a16:creationId xmlns:a16="http://schemas.microsoft.com/office/drawing/2014/main" xmlns="" id="{CD3E6A02-1203-41AE-8CC8-61163A8F0B6F}"/>
            </a:ext>
          </a:extLst>
        </xdr:cNvPr>
        <xdr:cNvSpPr txBox="1"/>
      </xdr:nvSpPr>
      <xdr:spPr>
        <a:xfrm>
          <a:off x="2476500" y="247932575"/>
          <a:ext cx="1840" cy="162454"/>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1</xdr:col>
      <xdr:colOff>0</xdr:colOff>
      <xdr:row>1356</xdr:row>
      <xdr:rowOff>180975</xdr:rowOff>
    </xdr:from>
    <xdr:to>
      <xdr:col>1</xdr:col>
      <xdr:colOff>1840</xdr:colOff>
      <xdr:row>1357</xdr:row>
      <xdr:rowOff>159277</xdr:rowOff>
    </xdr:to>
    <xdr:sp macro="" textlink="">
      <xdr:nvSpPr>
        <xdr:cNvPr id="3" name="TextBox 1">
          <a:extLst>
            <a:ext uri="{FF2B5EF4-FFF2-40B4-BE49-F238E27FC236}">
              <a16:creationId xmlns:a16="http://schemas.microsoft.com/office/drawing/2014/main" xmlns="" id="{E76F14D5-DA8B-4FB9-A8EE-77862F16FAE1}"/>
            </a:ext>
          </a:extLst>
        </xdr:cNvPr>
        <xdr:cNvSpPr txBox="1"/>
      </xdr:nvSpPr>
      <xdr:spPr>
        <a:xfrm>
          <a:off x="2476500" y="249958225"/>
          <a:ext cx="1840" cy="162452"/>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12</xdr:col>
      <xdr:colOff>1041896</xdr:colOff>
      <xdr:row>2</xdr:row>
      <xdr:rowOff>100534</xdr:rowOff>
    </xdr:from>
    <xdr:to>
      <xdr:col>13</xdr:col>
      <xdr:colOff>385129</xdr:colOff>
      <xdr:row>6</xdr:row>
      <xdr:rowOff>146145</xdr:rowOff>
    </xdr:to>
    <xdr:pic>
      <xdr:nvPicPr>
        <xdr:cNvPr id="4" name="Picture 4">
          <a:extLst>
            <a:ext uri="{FF2B5EF4-FFF2-40B4-BE49-F238E27FC236}">
              <a16:creationId xmlns:a16="http://schemas.microsoft.com/office/drawing/2014/main" xmlns="" id="{DD44EB07-95D3-478B-B12E-F1C6C1CDF4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13760946" y="475184"/>
          <a:ext cx="1426033" cy="737761"/>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18</xdr:col>
      <xdr:colOff>22223</xdr:colOff>
      <xdr:row>24</xdr:row>
      <xdr:rowOff>179210</xdr:rowOff>
    </xdr:from>
    <xdr:to>
      <xdr:col>19</xdr:col>
      <xdr:colOff>555623</xdr:colOff>
      <xdr:row>26</xdr:row>
      <xdr:rowOff>168627</xdr:rowOff>
    </xdr:to>
    <xdr:sp macro="[0]!addOrderToSupply" textlink="">
      <xdr:nvSpPr>
        <xdr:cNvPr id="2" name="saveOrder_btn">
          <a:extLst>
            <a:ext uri="{FF2B5EF4-FFF2-40B4-BE49-F238E27FC236}">
              <a16:creationId xmlns="" xmlns:a16="http://schemas.microsoft.com/office/drawing/2014/main" id="{00000000-0008-0000-1200-000002000000}"/>
            </a:ext>
          </a:extLst>
        </xdr:cNvPr>
        <xdr:cNvSpPr/>
      </xdr:nvSpPr>
      <xdr:spPr>
        <a:xfrm>
          <a:off x="13992223" y="4770260"/>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SALVA ORDINE</a:t>
          </a:r>
          <a:endParaRPr lang="it-IT" sz="1200" b="1"/>
        </a:p>
      </xdr:txBody>
    </xdr:sp>
    <xdr:clientData/>
  </xdr:twoCellAnchor>
  <xdr:twoCellAnchor editAs="oneCell">
    <xdr:from>
      <xdr:col>18</xdr:col>
      <xdr:colOff>22223</xdr:colOff>
      <xdr:row>20</xdr:row>
      <xdr:rowOff>114300</xdr:rowOff>
    </xdr:from>
    <xdr:to>
      <xdr:col>19</xdr:col>
      <xdr:colOff>555623</xdr:colOff>
      <xdr:row>22</xdr:row>
      <xdr:rowOff>103717</xdr:rowOff>
    </xdr:to>
    <xdr:sp macro="[0]!newOrder" textlink="">
      <xdr:nvSpPr>
        <xdr:cNvPr id="3" name="newOrder_btn">
          <a:extLst>
            <a:ext uri="{FF2B5EF4-FFF2-40B4-BE49-F238E27FC236}">
              <a16:creationId xmlns="" xmlns:a16="http://schemas.microsoft.com/office/drawing/2014/main" id="{00000000-0008-0000-1200-000003000000}"/>
            </a:ext>
          </a:extLst>
        </xdr:cNvPr>
        <xdr:cNvSpPr/>
      </xdr:nvSpPr>
      <xdr:spPr>
        <a:xfrm>
          <a:off x="13992223" y="3968750"/>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NUOVO ORDINE</a:t>
          </a:r>
          <a:endParaRPr lang="it-IT" sz="1200" b="1"/>
        </a:p>
      </xdr:txBody>
    </xdr:sp>
    <xdr:clientData/>
  </xdr:twoCellAnchor>
  <xdr:twoCellAnchor editAs="oneCell">
    <xdr:from>
      <xdr:col>18</xdr:col>
      <xdr:colOff>22223</xdr:colOff>
      <xdr:row>22</xdr:row>
      <xdr:rowOff>146755</xdr:rowOff>
    </xdr:from>
    <xdr:to>
      <xdr:col>19</xdr:col>
      <xdr:colOff>555623</xdr:colOff>
      <xdr:row>24</xdr:row>
      <xdr:rowOff>136172</xdr:rowOff>
    </xdr:to>
    <xdr:sp macro="[0]!loadClientOrder" textlink="">
      <xdr:nvSpPr>
        <xdr:cNvPr id="4" name="loadOrder_btn">
          <a:extLst>
            <a:ext uri="{FF2B5EF4-FFF2-40B4-BE49-F238E27FC236}">
              <a16:creationId xmlns="" xmlns:a16="http://schemas.microsoft.com/office/drawing/2014/main" id="{00000000-0008-0000-1200-000004000000}"/>
            </a:ext>
          </a:extLst>
        </xdr:cNvPr>
        <xdr:cNvSpPr/>
      </xdr:nvSpPr>
      <xdr:spPr>
        <a:xfrm>
          <a:off x="13992223" y="4369505"/>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CARICA ORDINE</a:t>
          </a:r>
          <a:endParaRPr lang="it-IT" sz="1200" b="1"/>
        </a:p>
      </xdr:txBody>
    </xdr:sp>
    <xdr:clientData/>
  </xdr:twoCellAnchor>
  <xdr:twoCellAnchor editAs="oneCell">
    <xdr:from>
      <xdr:col>18</xdr:col>
      <xdr:colOff>22223</xdr:colOff>
      <xdr:row>27</xdr:row>
      <xdr:rowOff>27516</xdr:rowOff>
    </xdr:from>
    <xdr:to>
      <xdr:col>19</xdr:col>
      <xdr:colOff>555623</xdr:colOff>
      <xdr:row>29</xdr:row>
      <xdr:rowOff>16933</xdr:rowOff>
    </xdr:to>
    <xdr:sp macro="" textlink="">
      <xdr:nvSpPr>
        <xdr:cNvPr id="5" name="delOrder_btn">
          <a:extLst>
            <a:ext uri="{FF2B5EF4-FFF2-40B4-BE49-F238E27FC236}">
              <a16:creationId xmlns="" xmlns:a16="http://schemas.microsoft.com/office/drawing/2014/main" id="{00000000-0008-0000-1200-000005000000}"/>
            </a:ext>
          </a:extLst>
        </xdr:cNvPr>
        <xdr:cNvSpPr/>
      </xdr:nvSpPr>
      <xdr:spPr>
        <a:xfrm>
          <a:off x="13992223" y="5171016"/>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ELIMINA ORDINE</a:t>
          </a:r>
          <a:endParaRPr lang="it-IT" sz="1200" b="1"/>
        </a:p>
      </xdr:txBody>
    </xdr:sp>
    <xdr:clientData/>
  </xdr:twoCellAnchor>
  <xdr:twoCellAnchor>
    <xdr:from>
      <xdr:col>29</xdr:col>
      <xdr:colOff>6350</xdr:colOff>
      <xdr:row>1</xdr:row>
      <xdr:rowOff>31750</xdr:rowOff>
    </xdr:from>
    <xdr:to>
      <xdr:col>32</xdr:col>
      <xdr:colOff>590550</xdr:colOff>
      <xdr:row>5</xdr:row>
      <xdr:rowOff>133350</xdr:rowOff>
    </xdr:to>
    <xdr:sp macro="" textlink="">
      <xdr:nvSpPr>
        <xdr:cNvPr id="6" name="alert1">
          <a:extLst>
            <a:ext uri="{FF2B5EF4-FFF2-40B4-BE49-F238E27FC236}">
              <a16:creationId xmlns="" xmlns:a16="http://schemas.microsoft.com/office/drawing/2014/main" id="{00000000-0008-0000-1200-000006000000}"/>
            </a:ext>
          </a:extLst>
        </xdr:cNvPr>
        <xdr:cNvSpPr txBox="1"/>
      </xdr:nvSpPr>
      <xdr:spPr>
        <a:xfrm>
          <a:off x="33642300" y="298450"/>
          <a:ext cx="2413000" cy="1187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2400" b="1"/>
            <a:t>NON TOCCARE QUESTA TABELLA</a:t>
          </a:r>
        </a:p>
      </xdr:txBody>
    </xdr:sp>
    <xdr:clientData/>
  </xdr:twoCellAnchor>
  <xdr:twoCellAnchor editAs="oneCell">
    <xdr:from>
      <xdr:col>18</xdr:col>
      <xdr:colOff>53973</xdr:colOff>
      <xdr:row>1</xdr:row>
      <xdr:rowOff>171451</xdr:rowOff>
    </xdr:from>
    <xdr:to>
      <xdr:col>19</xdr:col>
      <xdr:colOff>15875</xdr:colOff>
      <xdr:row>1</xdr:row>
      <xdr:rowOff>488951</xdr:rowOff>
    </xdr:to>
    <xdr:sp macro="[0]!newClientBtn" textlink="">
      <xdr:nvSpPr>
        <xdr:cNvPr id="8" name="clientSheet_btn">
          <a:extLst>
            <a:ext uri="{FF2B5EF4-FFF2-40B4-BE49-F238E27FC236}">
              <a16:creationId xmlns="" xmlns:a16="http://schemas.microsoft.com/office/drawing/2014/main" id="{00000000-0008-0000-1200-000008000000}"/>
            </a:ext>
          </a:extLst>
        </xdr:cNvPr>
        <xdr:cNvSpPr/>
      </xdr:nvSpPr>
      <xdr:spPr>
        <a:xfrm>
          <a:off x="14284323" y="438151"/>
          <a:ext cx="1181102" cy="317500"/>
        </a:xfrm>
        <a:prstGeom prst="roundRect">
          <a:avLst/>
        </a:prstGeom>
        <a:ln>
          <a:solidFill>
            <a:schemeClr val="accent6">
              <a:lumMod val="50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solidFill>
                <a:schemeClr val="lt1"/>
              </a:solidFill>
              <a:latin typeface="+mn-lt"/>
              <a:ea typeface="+mn-ea"/>
              <a:cs typeface="+mn-cs"/>
            </a:rPr>
            <a:t>CLIENTI</a:t>
          </a:r>
        </a:p>
      </xdr:txBody>
    </xdr:sp>
    <xdr:clientData/>
  </xdr:twoCellAnchor>
  <xdr:twoCellAnchor editAs="oneCell">
    <xdr:from>
      <xdr:col>20</xdr:col>
      <xdr:colOff>22927</xdr:colOff>
      <xdr:row>25</xdr:row>
      <xdr:rowOff>12693</xdr:rowOff>
    </xdr:from>
    <xdr:to>
      <xdr:col>21</xdr:col>
      <xdr:colOff>2116</xdr:colOff>
      <xdr:row>27</xdr:row>
      <xdr:rowOff>162272</xdr:rowOff>
    </xdr:to>
    <xdr:sp macro="" textlink="">
      <xdr:nvSpPr>
        <xdr:cNvPr id="10" name="hideRows_btn">
          <a:extLst>
            <a:ext uri="{FF2B5EF4-FFF2-40B4-BE49-F238E27FC236}">
              <a16:creationId xmlns="" xmlns:a16="http://schemas.microsoft.com/office/drawing/2014/main" id="{00000000-0008-0000-1200-000009000000}"/>
            </a:ext>
          </a:extLst>
        </xdr:cNvPr>
        <xdr:cNvSpPr/>
      </xdr:nvSpPr>
      <xdr:spPr>
        <a:xfrm>
          <a:off x="16497649" y="5036249"/>
          <a:ext cx="1501072" cy="516467"/>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NASCONDI RIGHE IN ECCESSO</a:t>
          </a:r>
          <a:endParaRPr lang="it-IT" sz="1200" b="1"/>
        </a:p>
      </xdr:txBody>
    </xdr:sp>
    <xdr:clientData/>
  </xdr:twoCellAnchor>
  <xdr:twoCellAnchor>
    <xdr:from>
      <xdr:col>20</xdr:col>
      <xdr:colOff>291040</xdr:colOff>
      <xdr:row>2</xdr:row>
      <xdr:rowOff>82551</xdr:rowOff>
    </xdr:from>
    <xdr:to>
      <xdr:col>20</xdr:col>
      <xdr:colOff>1371040</xdr:colOff>
      <xdr:row>12</xdr:row>
      <xdr:rowOff>9414</xdr:rowOff>
    </xdr:to>
    <xdr:grpSp>
      <xdr:nvGrpSpPr>
        <xdr:cNvPr id="13" name="control_panel"/>
        <xdr:cNvGrpSpPr/>
      </xdr:nvGrpSpPr>
      <xdr:grpSpPr>
        <a:xfrm>
          <a:off x="16750240" y="882651"/>
          <a:ext cx="1080000" cy="1768363"/>
          <a:chOff x="16667690" y="958851"/>
          <a:chExt cx="1080000" cy="1768363"/>
        </a:xfrm>
      </xdr:grpSpPr>
      <xdr:sp macro="[0]!storicoOrdiniToggle" textlink="">
        <xdr:nvSpPr>
          <xdr:cNvPr id="9" name="showOrderHistory_btn">
            <a:extLst>
              <a:ext uri="{FF2B5EF4-FFF2-40B4-BE49-F238E27FC236}">
                <a16:creationId xmlns="" xmlns:a16="http://schemas.microsoft.com/office/drawing/2014/main" id="{00000000-0008-0000-1200-000009000000}"/>
              </a:ext>
            </a:extLst>
          </xdr:cNvPr>
          <xdr:cNvSpPr/>
        </xdr:nvSpPr>
        <xdr:spPr>
          <a:xfrm>
            <a:off x="16667690" y="1573032"/>
            <a:ext cx="1080000" cy="54000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SHOW STORICO</a:t>
            </a:r>
            <a:endParaRPr lang="it-IT" sz="1200" b="1"/>
          </a:p>
        </xdr:txBody>
      </xdr:sp>
      <xdr:sp macro="[0]!generateProforma" textlink="">
        <xdr:nvSpPr>
          <xdr:cNvPr id="7" name="createProforma_btn">
            <a:extLst>
              <a:ext uri="{FF2B5EF4-FFF2-40B4-BE49-F238E27FC236}">
                <a16:creationId xmlns="" xmlns:a16="http://schemas.microsoft.com/office/drawing/2014/main" id="{00000000-0008-0000-1200-000007000000}"/>
              </a:ext>
            </a:extLst>
          </xdr:cNvPr>
          <xdr:cNvSpPr/>
        </xdr:nvSpPr>
        <xdr:spPr>
          <a:xfrm>
            <a:off x="16667690" y="2187214"/>
            <a:ext cx="1080000" cy="540000"/>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rtlCol="0" anchor="ctr"/>
          <a:lstStyle/>
          <a:p>
            <a:pPr algn="ctr"/>
            <a:r>
              <a:rPr lang="it-IT" sz="1200" b="1" baseline="0"/>
              <a:t>GENERA PROFORMA</a:t>
            </a:r>
            <a:endParaRPr lang="it-IT" sz="1200" b="1"/>
          </a:p>
        </xdr:txBody>
      </xdr:sp>
      <xdr:sp macro="[0]!reimpostaFormule" textlink="">
        <xdr:nvSpPr>
          <xdr:cNvPr id="12" name="resetFormulas_btn">
            <a:extLst>
              <a:ext uri="{FF2B5EF4-FFF2-40B4-BE49-F238E27FC236}">
                <a16:creationId xmlns="" xmlns:a16="http://schemas.microsoft.com/office/drawing/2014/main" id="{00000000-0008-0000-1200-000009000000}"/>
              </a:ext>
            </a:extLst>
          </xdr:cNvPr>
          <xdr:cNvSpPr/>
        </xdr:nvSpPr>
        <xdr:spPr>
          <a:xfrm>
            <a:off x="16667690" y="958851"/>
            <a:ext cx="1080000" cy="54000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REIMPOSTA FORMULE</a:t>
            </a:r>
            <a:endParaRPr lang="it-IT" sz="1200" b="1"/>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19</xdr:col>
      <xdr:colOff>762000</xdr:colOff>
      <xdr:row>380</xdr:row>
      <xdr:rowOff>69850</xdr:rowOff>
    </xdr:from>
    <xdr:to>
      <xdr:col>27</xdr:col>
      <xdr:colOff>12348</xdr:colOff>
      <xdr:row>389</xdr:row>
      <xdr:rowOff>0</xdr:rowOff>
    </xdr:to>
    <xdr:sp macro="" textlink="">
      <xdr:nvSpPr>
        <xdr:cNvPr id="2" name="alert">
          <a:extLst>
            <a:ext uri="{FF2B5EF4-FFF2-40B4-BE49-F238E27FC236}">
              <a16:creationId xmlns="" xmlns:a16="http://schemas.microsoft.com/office/drawing/2014/main" id="{00000000-0008-0000-1000-000002000000}"/>
            </a:ext>
          </a:extLst>
        </xdr:cNvPr>
        <xdr:cNvSpPr txBox="1"/>
      </xdr:nvSpPr>
      <xdr:spPr>
        <a:xfrm>
          <a:off x="19064111" y="613128"/>
          <a:ext cx="3222626" cy="1581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2000" b="1"/>
            <a:t>NON LASCIARE SPAZI TRA LE RIGHE!</a:t>
          </a:r>
        </a:p>
        <a:p>
          <a:pPr algn="ctr"/>
          <a:r>
            <a:rPr lang="it-IT" sz="1600" b="1"/>
            <a:t>Se dovete cancellare una riga, eliminatela o taglia/incollate le altre per coprire la riga mancante</a:t>
          </a:r>
        </a:p>
      </xdr:txBody>
    </xdr:sp>
    <xdr:clientData/>
  </xdr:twoCellAnchor>
  <xdr:twoCellAnchor editAs="absolute">
    <xdr:from>
      <xdr:col>19</xdr:col>
      <xdr:colOff>829733</xdr:colOff>
      <xdr:row>393</xdr:row>
      <xdr:rowOff>177800</xdr:rowOff>
    </xdr:from>
    <xdr:to>
      <xdr:col>26</xdr:col>
      <xdr:colOff>7055</xdr:colOff>
      <xdr:row>398</xdr:row>
      <xdr:rowOff>0</xdr:rowOff>
    </xdr:to>
    <xdr:sp macro="[0]!eliminaFiltri" textlink="">
      <xdr:nvSpPr>
        <xdr:cNvPr id="3" name="SHOWDATA">
          <a:extLst>
            <a:ext uri="{FF2B5EF4-FFF2-40B4-BE49-F238E27FC236}">
              <a16:creationId xmlns="" xmlns:a16="http://schemas.microsoft.com/office/drawing/2014/main" id="{00000000-0008-0000-1000-000003000000}"/>
            </a:ext>
          </a:extLst>
        </xdr:cNvPr>
        <xdr:cNvSpPr/>
      </xdr:nvSpPr>
      <xdr:spPr>
        <a:xfrm>
          <a:off x="19131844" y="3105856"/>
          <a:ext cx="2542822" cy="7394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ELIMINA</a:t>
          </a:r>
          <a:r>
            <a:rPr lang="it-IT" sz="1800" b="1" baseline="0"/>
            <a:t> FILTRI</a:t>
          </a:r>
          <a:endParaRPr lang="it-IT" sz="1800" b="1"/>
        </a:p>
      </xdr:txBody>
    </xdr:sp>
    <xdr:clientData/>
  </xdr:twoCellAnchor>
  <xdr:twoCellAnchor editAs="absolute">
    <xdr:from>
      <xdr:col>19</xdr:col>
      <xdr:colOff>829733</xdr:colOff>
      <xdr:row>389</xdr:row>
      <xdr:rowOff>91016</xdr:rowOff>
    </xdr:from>
    <xdr:to>
      <xdr:col>26</xdr:col>
      <xdr:colOff>7055</xdr:colOff>
      <xdr:row>393</xdr:row>
      <xdr:rowOff>96660</xdr:rowOff>
    </xdr:to>
    <xdr:sp macro="[0]!creaBackup" textlink="">
      <xdr:nvSpPr>
        <xdr:cNvPr id="7" name="SHOWDATA">
          <a:extLst>
            <a:ext uri="{FF2B5EF4-FFF2-40B4-BE49-F238E27FC236}">
              <a16:creationId xmlns="" xmlns:a16="http://schemas.microsoft.com/office/drawing/2014/main" id="{00000000-0008-0000-1000-000007000000}"/>
            </a:ext>
          </a:extLst>
        </xdr:cNvPr>
        <xdr:cNvSpPr/>
      </xdr:nvSpPr>
      <xdr:spPr>
        <a:xfrm>
          <a:off x="19131844" y="2285294"/>
          <a:ext cx="2542822" cy="7394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CREA</a:t>
          </a:r>
          <a:r>
            <a:rPr lang="it-IT" sz="1800" b="1" baseline="0"/>
            <a:t> BACKUP</a:t>
          </a:r>
          <a:endParaRPr lang="it-IT" sz="1800" b="1"/>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139700</xdr:colOff>
      <xdr:row>12</xdr:row>
      <xdr:rowOff>158750</xdr:rowOff>
    </xdr:from>
    <xdr:to>
      <xdr:col>13</xdr:col>
      <xdr:colOff>1352549</xdr:colOff>
      <xdr:row>15</xdr:row>
      <xdr:rowOff>31750</xdr:rowOff>
    </xdr:to>
    <xdr:sp macro="" textlink="">
      <xdr:nvSpPr>
        <xdr:cNvPr id="8202" name="addToSupplyBtn" hidden="1">
          <a:extLst>
            <a:ext uri="{63B3BB69-23CF-44E3-9099-C40C66FF867C}">
              <a14:compatExt xmlns="" xmlns:a14="http://schemas.microsoft.com/office/drawing/2010/main" spid="_x0000_s8202"/>
            </a:ext>
            <a:ext uri="{FF2B5EF4-FFF2-40B4-BE49-F238E27FC236}">
              <a16:creationId xmlns="" xmlns:a16="http://schemas.microsoft.com/office/drawing/2014/main" id="{00000000-0008-0000-1100-00000A200000}"/>
            </a:ext>
          </a:extLst>
        </xdr:cNvPr>
        <xdr:cNvSpPr/>
      </xdr:nvSpPr>
      <xdr:spPr bwMode="auto">
        <a:xfrm>
          <a:off x="0" y="0"/>
          <a:ext cx="0" cy="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16</xdr:col>
      <xdr:colOff>0</xdr:colOff>
      <xdr:row>0</xdr:row>
      <xdr:rowOff>0</xdr:rowOff>
    </xdr:from>
    <xdr:ext cx="4007019" cy="1143"/>
    <xdr:pic>
      <xdr:nvPicPr>
        <xdr:cNvPr id="2" name="Picture 2" descr="Logo Coppo lungo">
          <a:extLst>
            <a:ext uri="{FF2B5EF4-FFF2-40B4-BE49-F238E27FC236}">
              <a16:creationId xmlns=""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 y="0"/>
          <a:ext cx="4007019" cy="1143"/>
        </a:xfrm>
        <a:prstGeom prst="rect">
          <a:avLst/>
        </a:prstGeom>
        <a:noFill/>
        <a:ln w="9525">
          <a:noFill/>
          <a:miter lim="800000"/>
          <a:headEnd/>
          <a:tailEnd/>
        </a:ln>
      </xdr:spPr>
    </xdr:pic>
    <xdr:clientData/>
  </xdr:oneCellAnchor>
  <xdr:twoCellAnchor>
    <xdr:from>
      <xdr:col>12</xdr:col>
      <xdr:colOff>95250</xdr:colOff>
      <xdr:row>13</xdr:row>
      <xdr:rowOff>31750</xdr:rowOff>
    </xdr:from>
    <xdr:to>
      <xdr:col>13</xdr:col>
      <xdr:colOff>1037167</xdr:colOff>
      <xdr:row>15</xdr:row>
      <xdr:rowOff>21167</xdr:rowOff>
    </xdr:to>
    <xdr:sp macro="[0]!addOrderToSupply" textlink="">
      <xdr:nvSpPr>
        <xdr:cNvPr id="4" name="Rettangolo arrotondato 3">
          <a:extLst>
            <a:ext uri="{FF2B5EF4-FFF2-40B4-BE49-F238E27FC236}">
              <a16:creationId xmlns="" xmlns:a16="http://schemas.microsoft.com/office/drawing/2014/main" id="{00000000-0008-0000-1100-000004000000}"/>
            </a:ext>
          </a:extLst>
        </xdr:cNvPr>
        <xdr:cNvSpPr/>
      </xdr:nvSpPr>
      <xdr:spPr>
        <a:xfrm>
          <a:off x="8657167" y="2381250"/>
          <a:ext cx="2391833" cy="3704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a:t>AGGIUNGI</a:t>
          </a:r>
          <a:r>
            <a:rPr lang="it-IT" sz="1200" b="1" baseline="0"/>
            <a:t> ORDINE A FORNITURA</a:t>
          </a:r>
          <a:endParaRPr lang="it-IT" sz="1200" b="1"/>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46203</xdr:colOff>
      <xdr:row>0</xdr:row>
      <xdr:rowOff>188092</xdr:rowOff>
    </xdr:from>
    <xdr:to>
      <xdr:col>5</xdr:col>
      <xdr:colOff>158751</xdr:colOff>
      <xdr:row>7</xdr:row>
      <xdr:rowOff>0</xdr:rowOff>
    </xdr:to>
    <xdr:pic>
      <xdr:nvPicPr>
        <xdr:cNvPr id="2" name="Immagine 1" descr="Logo Coppo lungo.JPG">
          <a:extLst>
            <a:ext uri="{FF2B5EF4-FFF2-40B4-BE49-F238E27FC236}">
              <a16:creationId xmlns=""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stretch>
          <a:fillRect/>
        </a:stretch>
      </xdr:blipFill>
      <xdr:spPr>
        <a:xfrm>
          <a:off x="46203" y="188092"/>
          <a:ext cx="5579898" cy="136765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quaredranken\SQ_Data\6%20-%20Inkoop\Leveranciers\Diageo\Diage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teph/AppData/Roaming/Microsoft/AddIns/stephane-tools.xla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ORDER SHEET"/>
      <sheetName val="Sheet2"/>
    </sheetNames>
    <sheetDataSet>
      <sheetData sheetId="0"/>
      <sheetData sheetId="1">
        <row r="1">
          <cell r="A1" t="str">
            <v>BOTTLES</v>
          </cell>
        </row>
        <row r="2">
          <cell r="A2" t="str">
            <v>CASES</v>
          </cell>
        </row>
        <row r="3">
          <cell r="A3" t="str">
            <v>PALLET</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Foglio1"/>
    </sheetNames>
    <definedNames>
      <definedName name="ESHOP_PRICE"/>
    </defined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tephane Ducci" refreshedDate="45322.011318518518" missingItemsLimit="0" createdVersion="8" refreshedVersion="3" minRefreshableVersion="3" recordCount="379">
  <cacheSource type="worksheet">
    <worksheetSource name="dbOrdini"/>
  </cacheSource>
  <cacheFields count="19">
    <cacheField name="CODICE_x000a_SUPPLY" numFmtId="0">
      <sharedItems count="2">
        <s v="GEN24"/>
        <s v="OTT23"/>
      </sharedItems>
    </cacheField>
    <cacheField name="CODICE _x000a_GEKO" numFmtId="0">
      <sharedItems containsBlank="1" containsMixedTypes="1" containsNumber="1" containsInteger="1" minValue="304" maxValue="7291" count="242">
        <n v="3627"/>
        <n v="4164"/>
        <n v="437"/>
        <n v="3504"/>
        <n v="5795"/>
        <n v="6272"/>
        <n v="5974"/>
        <n v="3837"/>
        <m/>
        <n v="1256"/>
        <n v="399"/>
        <n v="6291"/>
        <n v="3769"/>
        <n v="3655"/>
        <n v="6294"/>
        <n v="395"/>
        <n v="330"/>
        <n v="828"/>
        <n v="3210"/>
        <n v="7257"/>
        <n v="493"/>
        <n v="6278"/>
        <n v="7260"/>
        <n v="3430"/>
        <n v="585"/>
        <n v="854"/>
        <n v="7290"/>
        <n v="1425"/>
        <n v="3906"/>
        <n v="2759"/>
        <n v="3990"/>
        <n v="4172"/>
        <n v="2901"/>
        <n v="4656"/>
        <n v="618"/>
        <n v="7077"/>
        <n v="6274"/>
        <n v="2427"/>
        <n v="643"/>
        <n v="2607"/>
        <n v="4585"/>
        <n v="7262"/>
        <n v="4173"/>
        <n v="1765"/>
        <n v="5963"/>
        <n v="5962"/>
        <n v="5509"/>
        <n v="339"/>
        <n v="2959"/>
        <n v="5752"/>
        <n v="4110"/>
        <n v="3782"/>
        <n v="7263"/>
        <n v="3821"/>
        <n v="7291"/>
        <n v="4147"/>
        <n v="6624"/>
        <n v="2401"/>
        <n v="709"/>
        <n v="727"/>
        <n v="4450"/>
        <n v="4467"/>
        <n v="1424"/>
        <n v="705"/>
        <n v="3224"/>
        <n v="539"/>
        <n v="3416"/>
        <n v="5503"/>
        <n v="7094"/>
        <n v="752"/>
        <n v="762"/>
        <n v="3919"/>
        <n v="761"/>
        <n v="3472"/>
        <n v="2494"/>
        <n v="4451"/>
        <n v="6964"/>
        <n v="4832"/>
        <n v="7009"/>
        <n v="6965"/>
        <n v="6825"/>
        <n v="780"/>
        <n v="6549"/>
        <n v="7010"/>
        <n v="1185"/>
        <n v="5363"/>
        <n v="5744"/>
        <n v="923"/>
        <n v="5645"/>
        <n v="3375"/>
        <n v="960"/>
        <n v="997"/>
        <n v="1556"/>
        <n v="2988"/>
        <n v="3423"/>
        <n v="896"/>
        <n v="3591"/>
        <n v="2239"/>
        <n v="6280"/>
        <n v="5508"/>
        <n v="5798"/>
        <n v="6472"/>
        <n v="4479"/>
        <n v="3555"/>
        <n v="4593"/>
        <n v="4454"/>
        <n v="1036"/>
        <n v="1030"/>
        <n v="1113"/>
        <n v="3994"/>
        <n v="4326"/>
        <n v="1114"/>
        <n v="3993"/>
        <n v="1496"/>
        <n v="1111"/>
        <n v="5552"/>
        <n v="4191"/>
        <n v="6828"/>
        <n v="6469"/>
        <n v="6277"/>
        <n v="4662"/>
        <n v="2634"/>
        <n v="2620"/>
        <n v="3984"/>
        <n v="1116"/>
        <n v="4131"/>
        <n v="1209"/>
        <n v="2764"/>
        <n v="5965"/>
        <n v="1402"/>
        <n v="1206"/>
        <n v="5421"/>
        <n v="3542"/>
        <n v="1319"/>
        <n v="1367"/>
        <n v="1283"/>
        <n v="1169"/>
        <n v="6925"/>
        <n v="6666"/>
        <n v="6268"/>
        <n v="5357"/>
        <s v=""/>
        <n v="6673"/>
        <n v="5512"/>
        <n v="4462"/>
        <n v="6887"/>
        <n v="1532"/>
        <n v="6301"/>
        <n v="3827"/>
        <n v="3880"/>
        <n v="1411"/>
        <n v="3218"/>
        <n v="5743"/>
        <n v="1450"/>
        <n v="6276"/>
        <n v="3463"/>
        <n v="6667"/>
        <n v="3483"/>
        <n v="4464"/>
        <n v="4465"/>
        <n v="1538"/>
        <n v="2308"/>
        <n v="4213"/>
        <n v="1589"/>
        <n v="1566"/>
        <n v="3290"/>
        <n v="1501"/>
        <n v="3486"/>
        <n v="3406"/>
        <n v="3497"/>
        <n v="3652"/>
        <n v="5737"/>
        <n v="3817"/>
        <n v="5513"/>
        <n v="6834"/>
        <n v="5739"/>
        <n v="2886"/>
        <n v="1603"/>
        <n v="1630"/>
        <n v="3805"/>
        <n v="1709"/>
        <n v="5497"/>
        <n v="1733"/>
        <n v="853"/>
        <n v="1699"/>
        <n v="3937"/>
        <n v="3464"/>
        <n v="4003"/>
        <n v="1637"/>
        <n v="1788"/>
        <n v="1278"/>
        <n v="2403"/>
        <n v="1563"/>
        <n v="304"/>
        <n v="6328"/>
        <n v="6290"/>
        <n v="5385"/>
        <n v="5384"/>
        <n v="7015"/>
        <n v="1880"/>
        <n v="5814"/>
        <n v="1894"/>
        <n v="4006"/>
        <n v="1952"/>
        <n v="4195"/>
        <n v="5457"/>
        <n v="3873"/>
        <n v="421"/>
        <n v="1893"/>
        <n v="7256"/>
        <n v="2410"/>
        <n v="2749"/>
        <n v="837"/>
        <n v="7152"/>
        <n v="5724"/>
        <n v="7258"/>
        <n v="5358"/>
        <n v="3112"/>
        <n v="4198"/>
        <n v="1173"/>
        <n v="4343"/>
        <n v="646"/>
        <n v="5389"/>
        <n v="355"/>
        <n v="6842"/>
        <n v="1191"/>
        <n v="7104"/>
        <n v="3372"/>
        <n v="4352"/>
        <n v="7269"/>
        <n v="4228"/>
        <n v="5432"/>
        <n v="1244"/>
        <n v="4159"/>
        <n v="3334"/>
        <n v="1693"/>
        <n v="2756"/>
        <n v="1285"/>
        <n v="562"/>
        <n v="6028"/>
        <n v="1125"/>
        <n v="3914"/>
      </sharedItems>
    </cacheField>
    <cacheField name="DESCRIZIONE" numFmtId="0">
      <sharedItems count="302">
        <s v="Aberfeldy 12 Years The Golden Dram + Tin GB"/>
        <s v="Aberlour Casg Annamh + GB"/>
        <s v="Absolut Mango"/>
        <s v="Abuelo 12 Years + GB"/>
        <s v="Abuelo Anejo"/>
        <s v="Abuelo Two Oaks + GB"/>
        <s v="Akashi Blue Blended + GB"/>
        <s v="Akashi Meisei Blended + GB"/>
        <s v="Akashi Meisei Deluxe Sherry Cask + GB"/>
        <s v="Akashi White Oak Blended + GB"/>
        <s v="Amuerte Coca Leaf Gin Green Edition"/>
        <s v="AnCnoc 12 Years + GB"/>
        <s v="Andre Renard VS"/>
        <s v="Andre Renard VSOP + GB"/>
        <s v="Ararat 10 Years Akhtamar + GB"/>
        <s v="Ardbeg An OA + GB"/>
        <s v="Au Vodka"/>
        <s v="Au Vodka Black Grape Flavour"/>
        <s v="Au Vodka Green Watermelon"/>
        <s v="Auchentoshan 12 Years + GB"/>
        <s v="Auchentoshan American Oak + GB"/>
        <s v="Baileys Chocolat Luxe"/>
        <s v="Ballantines Finest AC/DC Edition"/>
        <s v="Ballantines Finest Queen Edition"/>
        <s v="Barcelo Imperial + GB"/>
        <s v="Barcelo Imperial Onyx + GB"/>
        <s v="Basil Hayden's"/>
        <s v="Benriach 10 Years The Smoky Ten + GB"/>
        <s v="Blackwell Fine Jamaican Rum - 007 Limited Edition"/>
        <s v="Bombay Citron Presse"/>
        <s v="Bowmore 10 Years Dark &amp; Intense + GB"/>
        <s v="Bowmore 12 Years + GB"/>
        <s v="Brockmans Gin + Glass"/>
        <s v="Brockmans Orange Kiss Gin"/>
        <s v="Broker's Gin"/>
        <s v="Brooklyn Gin"/>
        <s v="Brugal 1888 Gran Reserva Familiar + GB"/>
        <s v="Bulleit 10 Years"/>
        <s v="Bulleit Rye"/>
        <s v="Bunnahabhain 12 Years + GB"/>
        <s v="Camus Ile De Re + GB"/>
        <s v="Canadian Club"/>
        <s v="Cannabis Sativa Vodka"/>
        <s v="Caol Ila Distillers Edition 2023 + GB"/>
        <s v="Caol Ila Moch + GB"/>
        <s v="Captain Morgan Dark"/>
        <s v="Captain Morgan Spiced"/>
        <s v="Captain Morgan Spiced Barrel Bottle"/>
        <s v="Captain Morgan Tiki - Mango &amp; Pineapple"/>
        <s v="Captain Morgan White"/>
        <s v="Cardhu Amber Rock + GB"/>
        <s v="Chambord Liqueur Royale de France"/>
        <s v="Chateau Du Breuil 8 Ans + GB"/>
        <s v="Chateau Du Breuil Fine"/>
        <s v="Chateau Du Breuil VSOP Calvados"/>
        <s v="Ciroc Mango"/>
        <s v="Ciroc Peach"/>
        <s v="Ciroc Red Berry"/>
        <s v="Ciroc Summer Watermelon"/>
        <s v="Citadelle Gin"/>
        <s v="Citadelle Jardin D'Ete"/>
        <s v="Citadelle Old Tom No Mistake + GB"/>
        <s v="Citadelle Rouge"/>
        <s v="Clement Select Barrel"/>
        <s v="Clement VSOP + GB"/>
        <s v="Cles Des Ducs VSOP + GB"/>
        <s v="Connemara 12 Years + GB"/>
        <s v="Connemara Distillers Edition + GB"/>
        <s v="Cosa Nostra Tommy Gun + GB"/>
        <s v="Crystal Ball Gin Light Up + GB"/>
        <s v="Crystal Head Aurora"/>
        <s v="Crystal Head Rainbow Edition"/>
        <s v="Czar Peter Vodka"/>
        <s v="Dalwhinnie 15 Years + GB"/>
        <s v="Danzka Vodka"/>
        <s v="Debowa Military"/>
        <s v="Debowa Military 0,7 Lt."/>
        <s v="Demonio de Los Andes Albilla"/>
        <s v="Demonio De Los Andes Pisco De Ica - Acholada"/>
        <s v="Dictador 20 Years + GB"/>
        <s v="Dictador Aurum + GB"/>
        <s v="Dimple 15 Years"/>
        <s v="Dimple Golden Selection"/>
        <s v="Dom Benedictine"/>
        <s v="Don Julio 1942 + GB"/>
        <s v="Dos Maderas Px 5+5 + GB"/>
        <s v="Douglas Laing's Big Peat + GB"/>
        <s v="Eagle Rare 10 Years Single Barrel"/>
        <s v="Edradour 10 Years + GB"/>
        <s v="EIKO Vodka + GB"/>
        <s v="El Dorado 12 Years + GB"/>
        <s v="El Dorado 8 Years Dark Rum"/>
        <s v="El Ron Prohibido 12 Years Habanero"/>
        <s v="El Ron Prohibido 22 Years"/>
        <s v="Elijah Craig Small Batch"/>
        <s v="Engine Organic"/>
        <s v="Engine Pure Organic Gin"/>
        <s v="Etsu Double Orange Gin + GB"/>
        <s v="Etsu Pacific Ocean Water Gin + GB"/>
        <s v="Euphoria Cannabis Vodka"/>
        <s v="Fallen Angel Blood Orange Gin - Ceramic Bottle + GB"/>
        <s v="Fallen Angel Spiced Rum - Ceramic Bottle + GB"/>
        <s v="Finlaggan Old Reserve + GB"/>
        <s v="Finlaggan Original Peaty"/>
        <s v="Finlaggan Red Wine Cask Matured + GB"/>
        <s v="Flor de Cana 18 Years + GB"/>
        <s v="Four Pillars Rare Dry Gin"/>
        <s v="Frapin 1270 - 1e Cru De Cognac + GB"/>
        <s v="Galliano L'Autentico"/>
        <s v="Generous Gin Organic"/>
        <s v="Gin Mare + GB"/>
        <s v="Glen Elgin 12 Years + GB"/>
        <s v="Glen Garioch Founders Reserve + GB"/>
        <s v="Glen Moray 12 Years + GB"/>
        <s v="Glenfarclas 25 Years + GB"/>
        <s v="Glenfiddich 15 Years Solera + GB"/>
        <s v="Glenfiddich 21 Years Reserva Rum Cask Finish + GB"/>
        <s v="Glenfiddich Malt Master's Edition + GB"/>
        <s v="Glenmorangie 10 Years The Original + GB"/>
        <s v="Glenmorangie A Tale Of Tokyo"/>
        <s v="Gran Duque D'Alba Solera Gran Reserva + GB"/>
        <s v="Grand Old Parr 12 Years + GB"/>
        <s v="Grasovka Bison Brand Vodka + Glass"/>
        <s v="Hakushu Distiller's Reserve + GB"/>
        <s v="Hardy VS + GB"/>
        <s v="Hardy VSOP + GB"/>
        <s v="Hardy XO + GB"/>
        <s v="Hayman's Gently Rested Gin"/>
        <s v="Hendrick's Amazonia"/>
        <s v="Hendrick's Lunar"/>
        <s v="Hendrick's Neptunia"/>
        <s v="Hendrick's Orbium"/>
        <s v="Hennessy VSOP"/>
        <s v="Highland Park 12 Years + GB"/>
        <s v="Highland Park 14 Years Loyalty Of The Wolf + GB"/>
        <s v="Himbrimi London Dry Gin Winterbird Edition"/>
        <s v="Hine H VSOP"/>
        <s v="Irish Mist Honey"/>
        <s v="Jack Daniel’s McLaren X JD Limited Edition 2023 + GB"/>
        <s v="Jack Daniel's + 2 Glasses 2023 Edition"/>
        <s v="Jack Daniel's Bottled In Bond 100 Proof"/>
        <s v="Jack Daniel's Fire"/>
        <s v="Jack Daniel's Gentleman Jack"/>
        <s v="Jack Daniel's Honey PET"/>
        <s v="Jack Daniel's Legacy No. 3 + GB"/>
        <s v="Jack Daniel's Master Distiller No.6 + GB"/>
        <s v="Jack Daniel's Single Barrel Select + GB"/>
        <s v="Janneau VSOP Armagnac"/>
        <s v="Jim Beam Apple"/>
        <s v="Jim Beam Peach"/>
        <s v="Jura 14 Years American Rye Cask + GB"/>
        <s v="Jura 18 Years + GB"/>
        <s v="KI NO BI Kinotea Kyoto Dry Gin + GB"/>
        <s v="KI NO BI Kyoto Dry Gin + GB"/>
        <s v="KI NO BI SEI Kyoto Dry Gin + GB"/>
        <s v="Kilchoman Machir Bay + GB"/>
        <s v="Kilchoman Sanaig + GB"/>
        <s v="Knob Creek RYE"/>
        <s v="Knockando 12 Years + GB"/>
        <s v="Kraken Black Spiced + Glass"/>
        <s v="Kraken Black Spiced Rum + Candle"/>
        <s v="Lagavulin 16 Years + GB"/>
        <s v="Lagavulin 8 Years + GB"/>
        <s v="Laphroaig Four Oak + GB"/>
        <s v="Laphroaig PX Cask + GB"/>
        <s v="Laphroaig Quarter Cask + GB"/>
        <s v="Le Tribute Gin"/>
        <s v="Licor Beirao NRF"/>
        <s v="Marie Brizard Anisette"/>
        <s v="Martin Miller's Dry Gin"/>
        <s v="Matusalem 7 Years Solera"/>
        <s v="Mayfair Dry Gin"/>
        <s v="Menard Cognac Sel. Des Domaines GFC 1er Cru de Cognac"/>
        <s v="Metaxa 5*"/>
        <s v="Meukow De Luxe + GB"/>
        <s v="Meukow VS + GB"/>
        <s v="Meukow VS Black Panter Prism"/>
        <s v="Meukow VSOP Copper + GB"/>
        <s v="Meukow VSOP Red Edition + GB"/>
        <s v="Monkey 47"/>
        <s v="Montifaud Vs Cognac Petite Champagne"/>
        <s v="Montifaud VSOP"/>
        <s v="Motorhead Finest Caribbean Rum"/>
        <s v="Motorhead Vodka - Batch 2"/>
        <s v="Mount Gay Eclipse"/>
        <s v="Mount Gay XO Triple Cask Blend + GB"/>
        <s v="Mozart Gold Chocolate"/>
        <s v="Nega Fulo"/>
        <s v="Nikka Coffey Gin + GB"/>
        <s v="Nikka Coffey Vodka + GB"/>
        <s v="Nikka Days + GB"/>
        <s v="Nikka From The Barrel + GB"/>
        <s v="Nikka Miyagikyo Single Malt + GB"/>
        <s v="No.209 Gin"/>
        <s v="Nobushi Japanese Whisky + GB"/>
        <s v="Nordes Gin 3 Lt."/>
        <s v="Oban 14 Years + GB"/>
        <s v="Oban Distillers Edition 2022 + GB"/>
        <s v="Oban Little Bay + GB"/>
        <s v="Old St. Andrews 5 Years Admiral's Cask Rum Diamond Edition"/>
        <s v="Opihr Oriental Spiced London Dry Gin"/>
        <s v="Outerspace Alien Head Chrome Edition"/>
        <s v="Outerspace Vodka"/>
        <s v="Paddy Old Irish"/>
        <s v="Peaky Blinder Black Spiced Rum"/>
        <s v="Pere Magloire Fine"/>
        <s v="Pere Magloire VSOP"/>
        <s v="Picon Amer"/>
        <s v="Picon Biere"/>
        <s v="Picon Club A L'Orange"/>
        <s v="Pimm's No.1"/>
        <s v="Pisang Ambon"/>
        <s v="Plantation 5 Years"/>
        <s v="Plantation Gran Anejo Guatamala &amp; Belize + GB"/>
        <s v="Plantation Grande Reserve"/>
        <s v="Plantation Isle Of Fiji"/>
        <s v="Plantation Pineapple"/>
        <s v="Plantation Xaymaca Special Dry"/>
        <s v="Port Askaig 8 Years + GB"/>
        <s v="Pravda Cherry"/>
        <s v="Precious Vodka + GB"/>
        <s v="Presidente Marti 15 Years + GB"/>
        <s v="Presidente Marti Gran Anejo"/>
        <s v="Raki Yeni + 2 Glasses"/>
        <s v="Redbreast 12 Years + GB"/>
        <s v="Remy Martin VSOP"/>
        <s v="Roberto Cavalli Gold Edition"/>
        <s v="Safari"/>
        <s v="Scapegrace Dry Gin Black"/>
        <s v="Sheridan's Double"/>
        <s v="Silent Pool Gin 0,7 Lt."/>
        <s v="Southern Comfort"/>
        <s v="St.Remy VSOP"/>
        <s v="Suntory Roku Gin"/>
        <s v="Suntory The Chita + GB"/>
        <s v="Suntory Toki"/>
        <s v="Takamaka Dark Spiced"/>
        <s v="Talisker Dark Storm + GB"/>
        <s v="Talisker Distillers Edition + GB"/>
        <s v="Talisker Port Ruighe + GB"/>
        <s v="Talisker Skye + GB"/>
        <s v="Talisker Storm + GB"/>
        <s v="Tenjaku Gin"/>
        <s v="The Botanist Dry Gin + Glass"/>
        <s v="The Demon's Share 3 Years"/>
        <s v="The Demon's Share 6 Years + GB"/>
        <s v="The Glenlivet 12 Years Double Oak + GB"/>
        <s v="The Glenlivet 13 Years First Fill American Oak + GB"/>
        <s v="The Pogues Irish Whisky 0,7 Lt."/>
        <s v="The Pogues Single Malt"/>
        <s v="Tobermory 12 Years + GB"/>
        <s v="Togouchi Pure Malt + GB"/>
        <s v="Tullamore Dew"/>
        <s v="Ukiyo Japanese Blossom Gin"/>
        <s v="Ukiyo Yuzu Citrus Gin"/>
        <s v="Whitley Neill Black Cherry Gin"/>
        <s v="Whitley Neill Original"/>
        <s v="Whitley Neill Rhubarb &amp; Ginger Gin"/>
        <s v="Zacapa 12 Years Ambar"/>
        <s v="Zacapa 23 Centenario Gran Reserva + GB"/>
        <s v="Zubrowka Biala"/>
        <s v="Aberlour Triple Cask"/>
        <s v="Aerstone 10 Years Sea Cask + GB"/>
        <s v="Amuerte Coca Leaf Gin - White Edition"/>
        <s v="Ardbeg 10 Years + GB"/>
        <s v="Ardmore Legacy + GB"/>
        <s v="Asbach Uralt 3 Years"/>
        <s v="Barcelo Gran Anejo"/>
        <s v="Benriach 10 Years The Original Ten + GB"/>
        <s v="Benriach 12 Years The Smoky Twelve + GB"/>
        <s v="Benriach Quarter Cask Peated + GB"/>
        <s v="Bloom London Dry Gin"/>
        <s v="Blossom Costa Blanca"/>
        <s v="Bombay Bramble"/>
        <s v="Boodles Gin"/>
        <s v="Bruichladdich Laddie 8 + GB"/>
        <s v="Bruichladdich Port Charlotte 10 Years"/>
        <s v="Bulldog"/>
        <s v="Cardhu Gold Reserve + GB"/>
        <s v="Carlos I + GB"/>
        <s v="Coquerel Calvados VS"/>
        <s v="Craigellachie 13 Years + GB"/>
        <s v="Gin Lane 1751 London Dry Gin"/>
        <s v="Glen Moray Elgin Classic + GB"/>
        <s v="Harahorn Norwegian Gin"/>
        <s v="Hendrick's Flora Adora"/>
        <s v="Herradura Anejo + GB"/>
        <s v="Ileach + GB"/>
        <s v="Jin Jiji Darjeeling India Dry Gin"/>
        <s v="Jura Journey + GB"/>
        <s v="Nikka Taketsuru Pure malt + GB"/>
        <s v="No.3 London Dry Gin"/>
        <s v="Peat's Beast Single Malt Unchillfiltered + GB"/>
        <s v="Port Askaig 8 Years + 2 Glasses"/>
        <s v="Relicario Superior + GB"/>
        <s v="Santa Teresa 1796 Solera Rum + GB"/>
        <s v="Tomatin Legacy + GB"/>
        <s v="Tullibardine Sovereign + GB"/>
        <s v="Velho Barreiro Cachaca"/>
        <s v="Centenario 20 Anos Fundacion  + GB"/>
        <s v="Knockando 18 Years + GB"/>
        <s v="Legendario Elixir De Cuba NRF"/>
      </sharedItems>
    </cacheField>
    <cacheField name="RICHIESTA_x000a_CLIENTE" numFmtId="0">
      <sharedItems containsSemiMixedTypes="0" containsString="0" containsNumber="1" containsInteger="1" minValue="1" maxValue="120"/>
    </cacheField>
    <cacheField name="DISPONIBILI" numFmtId="0">
      <sharedItems containsString="0" containsBlank="1" containsNumber="1" containsInteger="1" minValue="2" maxValue="120"/>
    </cacheField>
    <cacheField name="CODICE_x000a_VINOLUX" numFmtId="0">
      <sharedItems containsBlank="1" containsMixedTypes="1" containsNumber="1" containsInteger="1" minValue="198" maxValue="4115"/>
    </cacheField>
    <cacheField name="CODICE_x000a_ANKER" numFmtId="0">
      <sharedItems count="303">
        <s v="L-59-432-00"/>
        <s v="L-07-087-00"/>
        <s v="L-59-508-00"/>
        <s v="L-10-055-00"/>
        <s v="L-10-057-00"/>
        <s v="L-11-676-00"/>
        <s v="L-11-696-00"/>
        <s v="L-11-693-00"/>
        <s v="L-62-086-00"/>
        <s v="L-05-123-00"/>
        <s v="L-61-218-00"/>
        <s v="L-07-088-00"/>
        <s v="L-03-275-00"/>
        <s v="L-50-467-00"/>
        <s v="L-19-599-00"/>
        <s v="L-07-152-00"/>
        <s v="L-23-264-00"/>
        <s v="L-23-403-00"/>
        <s v="L-52-193-00"/>
        <s v="L-07-170-00"/>
        <s v="L-07-175-00"/>
        <s v="L-03-211-00"/>
        <s v="L-61-511-00"/>
        <s v="L-61-515-00"/>
        <s v="L-17-692-00"/>
        <s v="L-17-694-00"/>
        <s v="L-06-078-00"/>
        <s v="L-50-338-00"/>
        <s v="L-51-676-00"/>
        <s v="L-56-420-00"/>
        <s v="L-07-236-00"/>
        <s v="L-07-239-00"/>
        <s v="L-60-837-00"/>
        <s v="L-60-411-00"/>
        <s v="L-16-969-00"/>
        <s v="L-08-637-00"/>
        <s v="L-60-038-00"/>
        <s v="L-06-081-00"/>
        <s v="L-06-086-00"/>
        <s v="L-07-337-00"/>
        <s v="L-54-376-00"/>
        <s v="L-06-151-00"/>
        <s v="L-09-002-00"/>
        <s v="L-61-725-00"/>
        <s v="L-07-491-00"/>
        <s v="L-09-059-00"/>
        <s v="L-09-084-00"/>
        <s v="L-18-470-00"/>
        <s v="L-19-880-00"/>
        <s v="L-09-089-00"/>
        <s v="L-07-447-00"/>
        <s v="L-04-726-00"/>
        <s v="L-00-662-00"/>
        <s v="L-12-597-00"/>
        <s v="L-00-664-00"/>
        <s v="L-09-021-00"/>
        <s v="L-09-023-00"/>
        <s v="L-09-031-00"/>
        <s v="L-18-456-00"/>
        <s v="L-08-994-00"/>
        <s v="L-51-968-00"/>
        <s v="L-52-001-00"/>
        <s v="L-61-705-00"/>
        <s v="L-52-478-00"/>
        <s v="L-09-109-00"/>
        <s v="L-13-555-00"/>
        <s v="L-06-219-00"/>
        <s v="L-14-364-00"/>
        <s v="L-14-319-00"/>
        <s v="L-55-710-00"/>
        <s v="L-53-330-00"/>
        <s v="L-20-065-00"/>
        <s v="L-01-193-00"/>
        <s v="L-07-563-00"/>
        <s v="L-09-122-00"/>
        <s v="L-09-164-00"/>
        <s v="L-09-166-00"/>
        <s v="L-00-693-00"/>
        <s v="L-00-694-00"/>
        <s v="L-17-143-00"/>
        <s v="L-57-226-00"/>
        <s v="L-61-376-00"/>
        <s v="L-58-253-00"/>
        <s v="L-04-754-00"/>
        <s v="L-05-447-00"/>
        <s v="L-57-540-00"/>
        <s v="L-07-557-00"/>
        <s v="L-50-789-00"/>
        <s v="L-07-576-00"/>
        <s v="L-03-781-00"/>
        <s v="L-09-182-00"/>
        <s v="L-53-579-00"/>
        <s v="L-09-791-00"/>
        <s v="L-20-210-00"/>
        <s v="L-60-364-00"/>
        <s v="L-55-673-00"/>
        <s v="L-56-079-00"/>
        <s v="L-54-570-00"/>
        <s v="L-58-892-00"/>
        <s v="L-58-145-00"/>
        <s v="L-51-662-00"/>
        <s v="L-10-017-00"/>
        <s v="L-07-589-00"/>
        <s v="L-07-593-00"/>
        <s v="L-50-027-00"/>
        <s v="L-17-186-00"/>
        <s v="L-25-087-00"/>
        <s v="L-20-286-00"/>
        <s v="L-04-833-00"/>
        <s v="L-54-643-00"/>
        <s v="L-20-312-00"/>
        <s v="L-07-583-00"/>
        <s v="L-07-842-00"/>
        <s v="L-07-845-00"/>
        <s v="L-07-675-00"/>
        <s v="L-07-759-00"/>
        <s v="L-15-413-00"/>
        <s v="L-07-823-00"/>
        <s v="L-07-596-00"/>
        <s v="L-61-523-00"/>
        <s v="L-05-470-00"/>
        <s v="L-06-832-00"/>
        <s v="L-60-872-00"/>
        <s v="L-06-391-00"/>
        <s v="L-60-812-00"/>
        <s v="L-60-811-00"/>
        <s v="L-58-382-00"/>
        <s v="L-53-694-00"/>
        <s v="L-22-627-00"/>
        <s v="L-24-874-00"/>
        <s v="L-55-508-00"/>
        <s v="L-09-417-00"/>
        <s v="L-61-389-00"/>
        <s v="L-07-984-00"/>
        <s v="L-07-986-00"/>
        <s v="L-18-616-00"/>
        <s v="L-13-746-00"/>
        <s v="L-04-867-00"/>
        <s v="L-60-362-00"/>
        <s v="L-61-429-00"/>
        <s v="L-54-583-00"/>
        <s v="L-06-502-00"/>
        <s v="L-06-504-00"/>
        <s v="L-58-439-00"/>
        <s v="L-53-985-00"/>
        <s v="L-16-453-00"/>
        <s v="L-57-648-00"/>
        <s v="L-05-618-00"/>
        <s v="L-57-525-00"/>
        <s v="L-57-439-00"/>
        <s v="L-58-185-00"/>
        <s v="L-53-589-00"/>
        <s v="L-17-396-00"/>
        <s v="L-09-526-00"/>
        <s v="L-09-528-00"/>
        <s v="L-08-128-00"/>
        <s v="L-08-129-00"/>
        <s v="L-56-241-00"/>
        <s v="L-08-133-00"/>
        <s v="L-59-857-00"/>
        <s v="L-61-968-00"/>
        <s v="L-08-158-00"/>
        <s v="L-08-162-00"/>
        <s v="L-08-215-00"/>
        <s v="L-08-221-00"/>
        <s v="L-08-222-00"/>
        <s v="L-08-611-00"/>
        <s v="L-54-781-00"/>
        <s v="L-53-013-00"/>
        <s v="L-17-459-00"/>
        <s v="L-17-461-00"/>
        <s v="L-17-465-00"/>
        <s v="L-25-559-00"/>
        <s v="L-05-769-00"/>
        <s v="L-51-252-00"/>
        <s v="L-51-351-00"/>
        <s v="L-50-198-00"/>
        <s v="L-50-353-00"/>
        <s v="L-50-666-00"/>
        <s v="L-56-075-00"/>
        <s v="L-00-767-00"/>
        <s v="L-00-766-00"/>
        <s v="L-59-616-00"/>
        <s v="L-09-579-00"/>
        <s v="L-09-597-00"/>
        <s v="L-09-599-00"/>
        <s v="L-13-399-00"/>
        <s v="L-02-547-00"/>
        <s v="L-55-126-00"/>
        <s v="L-09-634-00"/>
        <s v="L-24-972-00"/>
        <s v="L-06-807-00"/>
        <s v="L-06-813-00"/>
        <s v="L-58-689-00"/>
        <s v="L-22-355-00"/>
        <s v="L-62-017-00"/>
        <s v="L-08-335-00"/>
        <s v="L-58-577-00"/>
        <s v="L-08-338-00"/>
        <s v="L-52-174-00"/>
        <s v="L-09-673-00"/>
        <s v="L-01-303-00"/>
        <s v="L-09-690-00"/>
        <s v="L-06-841-00"/>
        <s v="L-21-219-00"/>
        <s v="L-05-823-00"/>
        <s v="L-05-824-00"/>
        <s v="L-05-169-00"/>
        <s v="L-05-171-00"/>
        <s v="L-53-433-00"/>
        <s v="L-05-008-00"/>
        <s v="L-05-001-00"/>
        <s v="L-52-056-00"/>
        <s v="L-17-598-00"/>
        <s v="L-09-730-00"/>
        <s v="L-22-421-00"/>
        <s v="L-09-739-00"/>
        <s v="L-09-743-00"/>
        <s v="L-15-808-00"/>
        <s v="L-18-771-00"/>
        <s v="L-09-505-00"/>
        <s v="L-55-643-00"/>
        <s v="L-53-292-00"/>
        <s v="L-14-091-00"/>
        <s v="L-06-857-00"/>
        <s v="L-52-256-00"/>
        <s v="L-17-678-00"/>
        <s v="L-05-036-00"/>
        <s v="L-22-357-00"/>
        <s v="L-05-047-00"/>
        <s v="L-09-876-00"/>
        <s v="L-24-083-00"/>
        <s v="L-54-087-00"/>
        <s v="L-17-684-00"/>
        <s v="L-06-398-00"/>
        <s v="L-06-401-00"/>
        <s v="L-59-978-00"/>
        <s v="L-08-489-00"/>
        <s v="L-58-576-00"/>
        <s v="L-08-493-00"/>
        <s v="L-08-497-00"/>
        <s v="L-08-498-00"/>
        <s v="L-60-808-00"/>
        <s v="L-58-980-00"/>
        <s v="L-55-823-00"/>
        <s v="L-62-058-00"/>
        <s v="L-51-085-00"/>
        <s v="L-54-378-00"/>
        <s v="L-06-028-00"/>
        <s v="L-19-337-00"/>
        <s v="L-14-277-00"/>
        <s v="L-56-878-00"/>
        <s v="L-06-916-00"/>
        <s v="L-51-363-00"/>
        <s v="L-51-365-00"/>
        <s v="L-60-701-00"/>
        <s v="L-12-367-00"/>
        <s v="L-62-016-00"/>
        <s v="L-10-171-00"/>
        <s v="L-03-024-00"/>
        <s v="L-18-906-00"/>
        <s v="L-59-605-00"/>
        <s v="L-03-456-00"/>
        <s v="L-60-798-00"/>
        <s v="L-07-139-00"/>
        <s v="L-07-105-00"/>
        <s v="L-05-182-00"/>
        <s v="L-08-955-00"/>
        <s v="L-07-195-00"/>
        <s v="L-14-908-00"/>
        <s v="L-57-364-00"/>
        <s v="L-09-679-00"/>
        <s v="L-58-329-00"/>
        <s v="L-19-778-00"/>
        <s v="L-09-487-00"/>
        <s v="L-15-284-00"/>
        <s v="L-58-376-00"/>
        <s v="L-09-313-00"/>
        <s v="L-07-450-00"/>
        <s v="L-50-509-00"/>
        <s v="L-59-874-00"/>
        <s v="L-07-456-00"/>
        <s v="L-09-296-00"/>
        <s v="L-07-854-00"/>
        <s v="L-17-308-00"/>
        <s v="L-59-397-00"/>
        <s v="L-13-813-00"/>
        <s v="L-08-109-00"/>
        <s v="L-59-324-00"/>
        <s v="L-15-249-00"/>
        <s v="L-06-805-00"/>
        <s v="L-21-132-00"/>
        <s v="L-09-636-00"/>
        <s v="L-15-785-00"/>
        <s v="L-51-579-00"/>
        <s v="L-09-852-00"/>
        <s v="L-17-747-00"/>
        <s v="L-08-535-00"/>
        <s v="L-08-544-00"/>
        <s v="L-12-376-00"/>
        <s v="L-17-013-00"/>
        <s v="L-15-502-00"/>
        <s v="L-09-555-00"/>
      </sharedItems>
    </cacheField>
    <cacheField name="BT/CS" numFmtId="0">
      <sharedItems containsSemiMixedTypes="0" containsString="0" containsNumber="1" containsInteger="1" minValue="1" maxValue="120"/>
    </cacheField>
    <cacheField name="LT." numFmtId="168">
      <sharedItems containsSemiMixedTypes="0" containsString="0" containsNumber="1" minValue="0.05" maxValue="3"/>
    </cacheField>
    <cacheField name="% VOL" numFmtId="168">
      <sharedItems containsSemiMixedTypes="0" containsString="0" containsNumber="1" minValue="15.5" maxValue="54.5"/>
    </cacheField>
    <cacheField name="PREZZO_x000a_ANKER" numFmtId="174">
      <sharedItems containsSemiMixedTypes="0" containsString="0" containsNumber="1" minValue="1" maxValue="169"/>
    </cacheField>
    <cacheField name="PREZZO_x000a_VINOLUX" numFmtId="174">
      <sharedItems containsMixedTypes="1" containsNumber="1" minValue="4.75" maxValue="127.45"/>
    </cacheField>
    <cacheField name="PREZZO_x000a_ITALIA" numFmtId="174">
      <sharedItems containsMixedTypes="1" containsNumber="1" minValue="7.31" maxValue="47.8"/>
    </cacheField>
    <cacheField name="COSTO IMPORT BOTT." numFmtId="174">
      <sharedItems containsSemiMixedTypes="0" containsString="0" containsNumber="1" minValue="2.7868852459016398" maxValue="173.48360655737704"/>
    </cacheField>
    <cacheField name="CARTONI" numFmtId="0">
      <sharedItems containsSemiMixedTypes="0" containsString="0" containsNumber="1" minValue="0" maxValue="10"/>
    </cacheField>
    <cacheField name="ORDINE" numFmtId="0">
      <sharedItems containsSemiMixedTypes="0" containsString="0" containsNumber="1" containsInteger="1" minValue="0" maxValue="120"/>
    </cacheField>
    <cacheField name="GEKO_x000a_STOCK" numFmtId="0">
      <sharedItems containsMixedTypes="1" containsNumber="1" containsInteger="1" minValue="-3" maxValue="360"/>
    </cacheField>
    <cacheField name="TOTALE" numFmtId="174">
      <sharedItems containsSemiMixedTypes="0" containsString="0" containsNumber="1" minValue="0" maxValue="1599.8360655737706"/>
    </cacheField>
    <cacheField name="CLIENTE" numFmtId="0">
      <sharedItems count="8">
        <s v="COPPO1896"/>
        <s v="PROSPERINI"/>
        <s v="GIULIANELLI"/>
        <s v="DEL CORSO"/>
        <s v="DAMARCO"/>
        <s v="TELESIO"/>
        <s v="REVIGLIO"/>
        <s v="LOMBARDI"/>
      </sharedItems>
    </cacheField>
  </cacheFields>
</pivotCacheDefinition>
</file>

<file path=xl/pivotCache/pivotCacheRecords1.xml><?xml version="1.0" encoding="utf-8"?>
<pivotCacheRecords xmlns="http://schemas.openxmlformats.org/spreadsheetml/2006/main" xmlns:r="http://schemas.openxmlformats.org/officeDocument/2006/relationships" count="379">
  <r>
    <x v="0"/>
    <x v="0"/>
    <x v="0"/>
    <n v="12"/>
    <n v="12"/>
    <n v="3452"/>
    <x v="0"/>
    <n v="6"/>
    <n v="0.7"/>
    <n v="40"/>
    <n v="21.5"/>
    <n v="21.65"/>
    <s v=""/>
    <n v="25.983606557377051"/>
    <n v="2"/>
    <n v="12"/>
    <n v="6"/>
    <n v="311.80327868852464"/>
    <x v="0"/>
  </r>
  <r>
    <x v="0"/>
    <x v="1"/>
    <x v="1"/>
    <n v="12"/>
    <n v="12"/>
    <s v="ABER2D0908"/>
    <x v="1"/>
    <n v="6"/>
    <n v="0.7"/>
    <n v="48"/>
    <n v="32.5"/>
    <n v="27.85"/>
    <s v=""/>
    <n v="37.540983606557383"/>
    <n v="2"/>
    <n v="12"/>
    <n v="0"/>
    <n v="450.49180327868862"/>
    <x v="0"/>
  </r>
  <r>
    <x v="0"/>
    <x v="2"/>
    <x v="2"/>
    <n v="12"/>
    <n v="12"/>
    <s v=""/>
    <x v="2"/>
    <n v="12"/>
    <n v="1"/>
    <n v="38"/>
    <n v="8.1"/>
    <s v=""/>
    <n v="12.69"/>
    <n v="13.606557377049182"/>
    <n v="1"/>
    <n v="12"/>
    <n v="57"/>
    <n v="163.27868852459017"/>
    <x v="0"/>
  </r>
  <r>
    <x v="0"/>
    <x v="3"/>
    <x v="3"/>
    <n v="18"/>
    <n v="18"/>
    <s v=""/>
    <x v="3"/>
    <n v="6"/>
    <n v="0.7"/>
    <n v="40"/>
    <n v="15.95"/>
    <s v=""/>
    <n v="23.146999999999998"/>
    <n v="20.409836065573774"/>
    <n v="3"/>
    <n v="18"/>
    <n v="0"/>
    <n v="367.37704918032796"/>
    <x v="0"/>
  </r>
  <r>
    <x v="0"/>
    <x v="4"/>
    <x v="4"/>
    <n v="12"/>
    <n v="12"/>
    <s v="ABUEE05D2E"/>
    <x v="4"/>
    <n v="6"/>
    <n v="0.7"/>
    <n v="40"/>
    <n v="6.5"/>
    <n v="9.25"/>
    <n v="11.472"/>
    <n v="10.983606557377049"/>
    <n v="2"/>
    <n v="12"/>
    <n v="3"/>
    <n v="131.80327868852459"/>
    <x v="0"/>
  </r>
  <r>
    <x v="0"/>
    <x v="5"/>
    <x v="5"/>
    <n v="12"/>
    <n v="12"/>
    <s v=""/>
    <x v="5"/>
    <n v="6"/>
    <n v="0.7"/>
    <n v="40"/>
    <n v="26"/>
    <s v=""/>
    <n v="37.183"/>
    <n v="30.450819672131146"/>
    <n v="2"/>
    <n v="12"/>
    <n v="0"/>
    <n v="365.40983606557376"/>
    <x v="0"/>
  </r>
  <r>
    <x v="0"/>
    <x v="6"/>
    <x v="6"/>
    <n v="18"/>
    <n v="18"/>
    <s v=""/>
    <x v="6"/>
    <n v="6"/>
    <n v="0.7"/>
    <n v="40"/>
    <n v="16.5"/>
    <s v=""/>
    <s v=""/>
    <n v="20.983606557377051"/>
    <n v="3"/>
    <n v="18"/>
    <n v="0"/>
    <n v="377.70491803278691"/>
    <x v="0"/>
  </r>
  <r>
    <x v="0"/>
    <x v="7"/>
    <x v="7"/>
    <n v="18"/>
    <n v="18"/>
    <s v=""/>
    <x v="7"/>
    <n v="6"/>
    <n v="0.5"/>
    <n v="40"/>
    <n v="16.95"/>
    <s v=""/>
    <s v=""/>
    <n v="20.57377049180328"/>
    <n v="3"/>
    <n v="18"/>
    <n v="0"/>
    <n v="370.32786885245906"/>
    <x v="0"/>
  </r>
  <r>
    <x v="0"/>
    <x v="8"/>
    <x v="8"/>
    <n v="12"/>
    <n v="12"/>
    <s v=""/>
    <x v="8"/>
    <n v="6"/>
    <n v="0.5"/>
    <n v="40"/>
    <n v="24.25"/>
    <s v=""/>
    <s v=""/>
    <n v="27.909836065573774"/>
    <n v="2"/>
    <n v="12"/>
    <s v=""/>
    <n v="334.91803278688531"/>
    <x v="0"/>
  </r>
  <r>
    <x v="0"/>
    <x v="9"/>
    <x v="9"/>
    <n v="18"/>
    <n v="18"/>
    <s v=""/>
    <x v="9"/>
    <n v="6"/>
    <n v="0.5"/>
    <n v="40"/>
    <n v="14.85"/>
    <s v=""/>
    <s v=""/>
    <n v="18.483606557377051"/>
    <n v="3"/>
    <n v="18"/>
    <n v="0"/>
    <n v="332.70491803278691"/>
    <x v="0"/>
  </r>
  <r>
    <x v="0"/>
    <x v="8"/>
    <x v="10"/>
    <n v="6"/>
    <n v="6"/>
    <s v=""/>
    <x v="10"/>
    <n v="6"/>
    <n v="0.7"/>
    <n v="43"/>
    <n v="36.5"/>
    <s v=""/>
    <s v=""/>
    <n v="41.188524590163937"/>
    <n v="1"/>
    <n v="6"/>
    <s v=""/>
    <n v="247.13114754098362"/>
    <x v="0"/>
  </r>
  <r>
    <x v="0"/>
    <x v="10"/>
    <x v="11"/>
    <n v="6"/>
    <n v="6"/>
    <m/>
    <x v="11"/>
    <n v="6"/>
    <n v="0.7"/>
    <n v="40"/>
    <n v="17.25"/>
    <s v=""/>
    <s v=""/>
    <n v="21.721311475409838"/>
    <n v="1"/>
    <n v="6"/>
    <n v="18"/>
    <n v="130.32786885245903"/>
    <x v="1"/>
  </r>
  <r>
    <x v="0"/>
    <x v="11"/>
    <x v="12"/>
    <n v="12"/>
    <n v="12"/>
    <s v=""/>
    <x v="12"/>
    <n v="6"/>
    <n v="0.7"/>
    <n v="40"/>
    <n v="11.35"/>
    <s v=""/>
    <s v=""/>
    <n v="15.819672131147541"/>
    <n v="2"/>
    <n v="12"/>
    <n v="3"/>
    <n v="189.8360655737705"/>
    <x v="0"/>
  </r>
  <r>
    <x v="0"/>
    <x v="8"/>
    <x v="13"/>
    <n v="12"/>
    <n v="12"/>
    <s v=""/>
    <x v="13"/>
    <n v="6"/>
    <n v="0.7"/>
    <n v="40"/>
    <n v="14.95"/>
    <s v=""/>
    <s v=""/>
    <n v="19.426229508196723"/>
    <n v="2"/>
    <n v="12"/>
    <s v=""/>
    <n v="233.11475409836066"/>
    <x v="0"/>
  </r>
  <r>
    <x v="0"/>
    <x v="12"/>
    <x v="14"/>
    <n v="24"/>
    <n v="24"/>
    <s v=""/>
    <x v="14"/>
    <n v="12"/>
    <n v="0.7"/>
    <n v="40"/>
    <n v="18"/>
    <s v=""/>
    <s v=""/>
    <n v="22.459016393442624"/>
    <n v="2"/>
    <n v="24"/>
    <n v="0"/>
    <n v="539.01639344262298"/>
    <x v="0"/>
  </r>
  <r>
    <x v="0"/>
    <x v="12"/>
    <x v="14"/>
    <n v="24"/>
    <n v="24"/>
    <s v=""/>
    <x v="14"/>
    <n v="12"/>
    <n v="0.7"/>
    <n v="40"/>
    <n v="18"/>
    <s v=""/>
    <s v=""/>
    <n v="22.459016393442624"/>
    <n v="2"/>
    <n v="24"/>
    <n v="0"/>
    <n v="539.01639344262298"/>
    <x v="2"/>
  </r>
  <r>
    <x v="0"/>
    <x v="13"/>
    <x v="15"/>
    <n v="6"/>
    <n v="6"/>
    <m/>
    <x v="15"/>
    <n v="6"/>
    <n v="0.7"/>
    <n v="46.6"/>
    <n v="32.5"/>
    <s v=""/>
    <s v=""/>
    <n v="37.459016393442624"/>
    <n v="1"/>
    <n v="6"/>
    <n v="0"/>
    <n v="224.75409836065575"/>
    <x v="0"/>
  </r>
  <r>
    <x v="0"/>
    <x v="14"/>
    <x v="16"/>
    <n v="6"/>
    <n v="6"/>
    <s v=""/>
    <x v="16"/>
    <n v="6"/>
    <n v="0.7"/>
    <n v="40"/>
    <n v="16"/>
    <s v=""/>
    <s v=""/>
    <n v="20.45081967213115"/>
    <n v="1"/>
    <n v="6"/>
    <n v="0"/>
    <n v="122.70491803278691"/>
    <x v="0"/>
  </r>
  <r>
    <x v="0"/>
    <x v="14"/>
    <x v="17"/>
    <n v="6"/>
    <n v="6"/>
    <s v="AUBL00DF43"/>
    <x v="17"/>
    <n v="6"/>
    <n v="0.7"/>
    <n v="35.200000000000003"/>
    <n v="18.5"/>
    <n v="15.95"/>
    <s v=""/>
    <n v="22.622950819672134"/>
    <n v="1"/>
    <n v="6"/>
    <n v="0"/>
    <n v="135.73770491803282"/>
    <x v="0"/>
  </r>
  <r>
    <x v="0"/>
    <x v="14"/>
    <x v="18"/>
    <n v="6"/>
    <n v="6"/>
    <s v="AUVO0UVK5U"/>
    <x v="18"/>
    <n v="6"/>
    <n v="0.7"/>
    <n v="35.200000000000003"/>
    <n v="17.5"/>
    <n v="16.75"/>
    <s v=""/>
    <n v="21.639344262295083"/>
    <n v="1"/>
    <n v="6"/>
    <n v="0"/>
    <n v="129.8360655737705"/>
    <x v="0"/>
  </r>
  <r>
    <x v="0"/>
    <x v="15"/>
    <x v="19"/>
    <n v="12"/>
    <n v="12"/>
    <n v="3659"/>
    <x v="19"/>
    <n v="6"/>
    <n v="0.7"/>
    <n v="40"/>
    <n v="20.85"/>
    <n v="17.95"/>
    <s v=""/>
    <n v="25.327868852459019"/>
    <n v="2"/>
    <n v="12"/>
    <n v="0"/>
    <n v="303.93442622950823"/>
    <x v="0"/>
  </r>
  <r>
    <x v="0"/>
    <x v="16"/>
    <x v="20"/>
    <n v="12"/>
    <n v="12"/>
    <s v=""/>
    <x v="20"/>
    <n v="6"/>
    <n v="0.7"/>
    <n v="40"/>
    <n v="15.5"/>
    <s v=""/>
    <s v=""/>
    <n v="19.959016393442624"/>
    <n v="2"/>
    <n v="12"/>
    <n v="0"/>
    <n v="239.50819672131149"/>
    <x v="0"/>
  </r>
  <r>
    <x v="0"/>
    <x v="17"/>
    <x v="21"/>
    <n v="12"/>
    <n v="12"/>
    <s v="CAMUB30A76"/>
    <x v="21"/>
    <n v="6"/>
    <n v="0.5"/>
    <n v="15.7"/>
    <n v="8.65"/>
    <n v="21.85"/>
    <s v=""/>
    <n v="11.024590163934427"/>
    <n v="2"/>
    <n v="12"/>
    <n v="0"/>
    <n v="132.29508196721312"/>
    <x v="0"/>
  </r>
  <r>
    <x v="0"/>
    <x v="8"/>
    <x v="22"/>
    <n v="12"/>
    <n v="12"/>
    <s v=""/>
    <x v="22"/>
    <n v="6"/>
    <n v="0.7"/>
    <n v="40"/>
    <n v="8.25"/>
    <s v=""/>
    <s v=""/>
    <n v="12.704918032786885"/>
    <n v="2"/>
    <n v="12"/>
    <s v=""/>
    <n v="152.45901639344262"/>
    <x v="0"/>
  </r>
  <r>
    <x v="0"/>
    <x v="8"/>
    <x v="23"/>
    <n v="12"/>
    <n v="12"/>
    <s v=""/>
    <x v="23"/>
    <n v="6"/>
    <n v="0.7"/>
    <n v="39"/>
    <n v="8.25"/>
    <s v=""/>
    <s v=""/>
    <n v="12.66393442622951"/>
    <n v="2"/>
    <n v="12"/>
    <s v=""/>
    <n v="151.96721311475412"/>
    <x v="0"/>
  </r>
  <r>
    <x v="0"/>
    <x v="18"/>
    <x v="24"/>
    <n v="18"/>
    <n v="18"/>
    <n v="4052"/>
    <x v="24"/>
    <n v="6"/>
    <n v="0.7"/>
    <n v="38"/>
    <n v="12.65"/>
    <n v="12.65"/>
    <s v=""/>
    <n v="16.967213114754102"/>
    <n v="3"/>
    <n v="18"/>
    <n v="0"/>
    <n v="305.40983606557381"/>
    <x v="0"/>
  </r>
  <r>
    <x v="0"/>
    <x v="19"/>
    <x v="25"/>
    <n v="18"/>
    <n v="18"/>
    <s v="BARC805127"/>
    <x v="25"/>
    <n v="6"/>
    <n v="0.7"/>
    <n v="38"/>
    <n v="19.5"/>
    <n v="17.95"/>
    <s v=""/>
    <n v="23.811475409836067"/>
    <n v="3"/>
    <n v="18"/>
    <n v="0"/>
    <n v="428.60655737704923"/>
    <x v="0"/>
  </r>
  <r>
    <x v="0"/>
    <x v="8"/>
    <x v="26"/>
    <n v="6"/>
    <n v="6"/>
    <s v="BASI249F00"/>
    <x v="26"/>
    <n v="6"/>
    <n v="0.7"/>
    <n v="40"/>
    <n v="28.5"/>
    <n v="31.95"/>
    <s v=""/>
    <n v="32.950819672131153"/>
    <n v="1"/>
    <n v="6"/>
    <s v=""/>
    <n v="197.70491803278691"/>
    <x v="0"/>
  </r>
  <r>
    <x v="0"/>
    <x v="20"/>
    <x v="27"/>
    <n v="6"/>
    <n v="6"/>
    <s v="BENR7S2A85"/>
    <x v="27"/>
    <n v="6"/>
    <n v="0.7"/>
    <n v="46"/>
    <n v="23.2"/>
    <n v="19.25"/>
    <s v=""/>
    <n v="28.11475409836066"/>
    <n v="1"/>
    <n v="6"/>
    <n v="0"/>
    <n v="168.68852459016395"/>
    <x v="0"/>
  </r>
  <r>
    <x v="0"/>
    <x v="20"/>
    <x v="27"/>
    <n v="6"/>
    <n v="6"/>
    <s v="BENR7S2A85"/>
    <x v="27"/>
    <n v="6"/>
    <n v="0.7"/>
    <n v="46"/>
    <n v="23.2"/>
    <n v="19.25"/>
    <s v=""/>
    <n v="28.11475409836066"/>
    <n v="1"/>
    <n v="6"/>
    <n v="0"/>
    <n v="168.68852459016395"/>
    <x v="1"/>
  </r>
  <r>
    <x v="0"/>
    <x v="21"/>
    <x v="28"/>
    <n v="6"/>
    <n v="6"/>
    <s v="BLAC646A47"/>
    <x v="28"/>
    <n v="6"/>
    <n v="0.7"/>
    <n v="40"/>
    <n v="14.25"/>
    <n v="11.15"/>
    <s v=""/>
    <n v="18.729508196721312"/>
    <n v="1"/>
    <n v="6"/>
    <n v="0"/>
    <n v="112.37704918032787"/>
    <x v="0"/>
  </r>
  <r>
    <x v="0"/>
    <x v="22"/>
    <x v="29"/>
    <n v="6"/>
    <n v="6"/>
    <s v=""/>
    <x v="29"/>
    <n v="6"/>
    <n v="0.7"/>
    <n v="37.5"/>
    <n v="13.25"/>
    <s v=""/>
    <s v=""/>
    <n v="17.540983606557379"/>
    <n v="1"/>
    <n v="6"/>
    <n v="3"/>
    <n v="105.24590163934428"/>
    <x v="0"/>
  </r>
  <r>
    <x v="0"/>
    <x v="23"/>
    <x v="30"/>
    <n v="12"/>
    <n v="12"/>
    <s v="BOWM432881"/>
    <x v="30"/>
    <n v="12"/>
    <n v="1"/>
    <n v="40"/>
    <n v="24.5"/>
    <n v="23.25"/>
    <s v=""/>
    <n v="30.204918032786885"/>
    <n v="1"/>
    <n v="12"/>
    <n v="0"/>
    <n v="362.45901639344265"/>
    <x v="0"/>
  </r>
  <r>
    <x v="0"/>
    <x v="24"/>
    <x v="31"/>
    <n v="6"/>
    <n v="6"/>
    <n v="844"/>
    <x v="31"/>
    <n v="6"/>
    <n v="0.7"/>
    <n v="40"/>
    <n v="19.95"/>
    <n v="19.95"/>
    <s v=""/>
    <n v="24.426229508196723"/>
    <n v="1"/>
    <n v="6"/>
    <n v="12"/>
    <n v="146.55737704918033"/>
    <x v="0"/>
  </r>
  <r>
    <x v="0"/>
    <x v="24"/>
    <x v="31"/>
    <n v="6"/>
    <n v="6"/>
    <n v="844"/>
    <x v="31"/>
    <n v="6"/>
    <n v="0.7"/>
    <n v="40"/>
    <n v="19.95"/>
    <n v="19.95"/>
    <s v=""/>
    <n v="24.426229508196723"/>
    <n v="1"/>
    <n v="6"/>
    <n v="12"/>
    <n v="146.55737704918033"/>
    <x v="3"/>
  </r>
  <r>
    <x v="0"/>
    <x v="25"/>
    <x v="32"/>
    <n v="42"/>
    <n v="42"/>
    <s v=""/>
    <x v="32"/>
    <n v="6"/>
    <n v="0.7"/>
    <n v="40"/>
    <n v="16.100000000000001"/>
    <s v=""/>
    <s v=""/>
    <n v="20.57377049180328"/>
    <n v="7"/>
    <n v="42"/>
    <n v="0"/>
    <n v="864.09836065573779"/>
    <x v="0"/>
  </r>
  <r>
    <x v="0"/>
    <x v="26"/>
    <x v="33"/>
    <n v="18"/>
    <n v="18"/>
    <s v=""/>
    <x v="33"/>
    <n v="6"/>
    <n v="0.7"/>
    <n v="40"/>
    <n v="15.85"/>
    <s v=""/>
    <s v=""/>
    <n v="20.327868852459016"/>
    <n v="3"/>
    <n v="18"/>
    <n v="0"/>
    <n v="365.90163934426226"/>
    <x v="0"/>
  </r>
  <r>
    <x v="0"/>
    <x v="27"/>
    <x v="34"/>
    <n v="30"/>
    <n v="30"/>
    <s v="BROK46ACBC"/>
    <x v="34"/>
    <n v="6"/>
    <n v="0.7"/>
    <n v="40"/>
    <n v="5.75"/>
    <n v="5.65"/>
    <s v=""/>
    <n v="10.204918032786887"/>
    <n v="5"/>
    <n v="30"/>
    <n v="9"/>
    <n v="306.14754098360663"/>
    <x v="0"/>
  </r>
  <r>
    <x v="0"/>
    <x v="28"/>
    <x v="35"/>
    <n v="6"/>
    <n v="6"/>
    <m/>
    <x v="35"/>
    <n v="6"/>
    <n v="0.7"/>
    <n v="40"/>
    <n v="21.5"/>
    <s v=""/>
    <s v=""/>
    <n v="25.983606557377051"/>
    <n v="1"/>
    <n v="6"/>
    <n v="0"/>
    <n v="155.90163934426232"/>
    <x v="0"/>
  </r>
  <r>
    <x v="0"/>
    <x v="28"/>
    <x v="35"/>
    <n v="6"/>
    <n v="6"/>
    <m/>
    <x v="35"/>
    <n v="6"/>
    <n v="0.7"/>
    <n v="40"/>
    <n v="21.5"/>
    <s v=""/>
    <s v=""/>
    <n v="25.983606557377051"/>
    <n v="1"/>
    <n v="6"/>
    <n v="0"/>
    <n v="155.90163934426232"/>
    <x v="4"/>
  </r>
  <r>
    <x v="0"/>
    <x v="29"/>
    <x v="36"/>
    <n v="6"/>
    <n v="6"/>
    <s v="BRUG1LU10R"/>
    <x v="36"/>
    <n v="6"/>
    <n v="0.7"/>
    <n v="40"/>
    <n v="20.25"/>
    <n v="19.850000000000001"/>
    <s v=""/>
    <n v="24.713114754098363"/>
    <n v="1"/>
    <n v="6"/>
    <n v="0"/>
    <n v="148.27868852459017"/>
    <x v="0"/>
  </r>
  <r>
    <x v="0"/>
    <x v="30"/>
    <x v="37"/>
    <n v="6"/>
    <n v="6"/>
    <s v=""/>
    <x v="37"/>
    <n v="6"/>
    <n v="0.7"/>
    <n v="45.6"/>
    <n v="20.45"/>
    <s v=""/>
    <s v=""/>
    <n v="25.327868852459019"/>
    <n v="1"/>
    <n v="6"/>
    <n v="6"/>
    <n v="151.96721311475412"/>
    <x v="0"/>
  </r>
  <r>
    <x v="0"/>
    <x v="31"/>
    <x v="38"/>
    <n v="18"/>
    <n v="18"/>
    <s v=""/>
    <x v="38"/>
    <n v="6"/>
    <n v="0.7"/>
    <n v="45"/>
    <n v="16.75"/>
    <s v=""/>
    <s v=""/>
    <n v="21.598360655737707"/>
    <n v="3"/>
    <n v="18"/>
    <n v="0"/>
    <n v="388.77049180327873"/>
    <x v="0"/>
  </r>
  <r>
    <x v="0"/>
    <x v="32"/>
    <x v="39"/>
    <n v="12"/>
    <n v="12"/>
    <s v="BUNNAH204E"/>
    <x v="39"/>
    <n v="6"/>
    <n v="0.7"/>
    <n v="46.3"/>
    <n v="33.5"/>
    <n v="30.45"/>
    <s v=""/>
    <n v="38.442622950819676"/>
    <n v="2"/>
    <n v="12"/>
    <n v="0"/>
    <n v="461.31147540983613"/>
    <x v="0"/>
  </r>
  <r>
    <x v="0"/>
    <x v="33"/>
    <x v="40"/>
    <n v="12"/>
    <n v="12"/>
    <s v="CAMUB30A76"/>
    <x v="40"/>
    <n v="6"/>
    <n v="0.7"/>
    <n v="40"/>
    <n v="21.5"/>
    <n v="21.85"/>
    <s v=""/>
    <n v="25.983606557377051"/>
    <n v="2"/>
    <n v="12"/>
    <n v="0"/>
    <n v="311.80327868852464"/>
    <x v="0"/>
  </r>
  <r>
    <x v="0"/>
    <x v="34"/>
    <x v="41"/>
    <n v="24"/>
    <n v="24"/>
    <m/>
    <x v="41"/>
    <n v="12"/>
    <n v="1"/>
    <n v="40"/>
    <n v="7"/>
    <s v=""/>
    <s v=""/>
    <n v="12.704918032786885"/>
    <n v="2"/>
    <n v="24"/>
    <n v="0"/>
    <n v="304.91803278688525"/>
    <x v="0"/>
  </r>
  <r>
    <x v="0"/>
    <x v="35"/>
    <x v="42"/>
    <n v="12"/>
    <n v="12"/>
    <s v=""/>
    <x v="42"/>
    <n v="6"/>
    <n v="0.7"/>
    <n v="37.5"/>
    <n v="13.5"/>
    <s v=""/>
    <s v=""/>
    <n v="17.786885245901644"/>
    <n v="2"/>
    <n v="12"/>
    <n v="0"/>
    <n v="213.44262295081973"/>
    <x v="0"/>
  </r>
  <r>
    <x v="0"/>
    <x v="36"/>
    <x v="43"/>
    <n v="12"/>
    <n v="12"/>
    <s v="CAOL4KHV42"/>
    <x v="43"/>
    <n v="6"/>
    <n v="0.7"/>
    <n v="43"/>
    <n v="36.1"/>
    <n v="40.950000000000003"/>
    <s v=""/>
    <n v="40.778688524590166"/>
    <n v="2"/>
    <n v="12"/>
    <n v="0"/>
    <n v="489.34426229508199"/>
    <x v="0"/>
  </r>
  <r>
    <x v="0"/>
    <x v="37"/>
    <x v="44"/>
    <n v="6"/>
    <n v="6"/>
    <s v="CAOLIL738W"/>
    <x v="44"/>
    <n v="6"/>
    <n v="0.7"/>
    <n v="43"/>
    <n v="26"/>
    <n v="26"/>
    <s v=""/>
    <n v="30.696721311475414"/>
    <n v="1"/>
    <n v="6"/>
    <n v="0"/>
    <n v="184.18032786885249"/>
    <x v="0"/>
  </r>
  <r>
    <x v="0"/>
    <x v="37"/>
    <x v="44"/>
    <n v="6"/>
    <n v="6"/>
    <s v="CAOLIL738W"/>
    <x v="44"/>
    <n v="6"/>
    <n v="0.7"/>
    <n v="43"/>
    <n v="26"/>
    <n v="26"/>
    <s v=""/>
    <n v="30.696721311475414"/>
    <n v="1"/>
    <n v="6"/>
    <n v="0"/>
    <n v="184.18032786885249"/>
    <x v="4"/>
  </r>
  <r>
    <x v="0"/>
    <x v="38"/>
    <x v="45"/>
    <n v="12"/>
    <n v="12"/>
    <s v="CAPTA57805"/>
    <x v="45"/>
    <n v="6"/>
    <n v="0.7"/>
    <n v="40"/>
    <n v="4.8"/>
    <n v="4.75"/>
    <n v="7.31"/>
    <n v="9.2622950819672134"/>
    <n v="2"/>
    <n v="12"/>
    <n v="3"/>
    <n v="111.14754098360656"/>
    <x v="0"/>
  </r>
  <r>
    <x v="0"/>
    <x v="8"/>
    <x v="46"/>
    <n v="36"/>
    <n v="36"/>
    <s v="CAPT52LDW4"/>
    <x v="46"/>
    <n v="6"/>
    <n v="1"/>
    <n v="35"/>
    <n v="6.5"/>
    <n v="5.95"/>
    <s v=""/>
    <n v="11.680327868852459"/>
    <n v="6"/>
    <n v="36"/>
    <s v=""/>
    <n v="420.49180327868851"/>
    <x v="0"/>
  </r>
  <r>
    <x v="0"/>
    <x v="39"/>
    <x v="47"/>
    <n v="12"/>
    <n v="12"/>
    <s v=""/>
    <x v="47"/>
    <n v="6"/>
    <n v="1.5"/>
    <n v="35"/>
    <n v="10.7"/>
    <s v=""/>
    <s v=""/>
    <n v="17.704918032786885"/>
    <n v="2"/>
    <n v="12"/>
    <n v="0"/>
    <n v="212.45901639344262"/>
    <x v="0"/>
  </r>
  <r>
    <x v="0"/>
    <x v="40"/>
    <x v="48"/>
    <n v="12"/>
    <n v="12"/>
    <s v=""/>
    <x v="48"/>
    <n v="6"/>
    <n v="0.7"/>
    <n v="25"/>
    <n v="6.5"/>
    <s v=""/>
    <s v=""/>
    <n v="9.8770491803278695"/>
    <n v="2"/>
    <n v="12"/>
    <n v="6"/>
    <n v="118.52459016393443"/>
    <x v="0"/>
  </r>
  <r>
    <x v="0"/>
    <x v="41"/>
    <x v="49"/>
    <n v="6"/>
    <n v="6"/>
    <s v=""/>
    <x v="49"/>
    <n v="6"/>
    <n v="1"/>
    <n v="37.5"/>
    <n v="5.9"/>
    <s v=""/>
    <s v=""/>
    <n v="11.352459016393444"/>
    <n v="1"/>
    <n v="6"/>
    <n v="6"/>
    <n v="68.114754098360663"/>
    <x v="0"/>
  </r>
  <r>
    <x v="0"/>
    <x v="42"/>
    <x v="50"/>
    <n v="12"/>
    <n v="12"/>
    <s v="CARD1ABB6D"/>
    <x v="50"/>
    <n v="6"/>
    <n v="0.7"/>
    <n v="40"/>
    <n v="22.2"/>
    <n v="20.75"/>
    <s v=""/>
    <n v="26.680327868852462"/>
    <n v="2"/>
    <n v="12"/>
    <n v="0"/>
    <n v="320.16393442622956"/>
    <x v="0"/>
  </r>
  <r>
    <x v="0"/>
    <x v="43"/>
    <x v="51"/>
    <n v="6"/>
    <n v="6"/>
    <s v="CHAMA4CBAA"/>
    <x v="51"/>
    <n v="6"/>
    <n v="0.5"/>
    <n v="16.5"/>
    <n v="9.25"/>
    <n v="9.85"/>
    <s v=""/>
    <n v="11.680327868852459"/>
    <n v="1"/>
    <n v="6"/>
    <n v="0"/>
    <n v="70.081967213114751"/>
    <x v="0"/>
  </r>
  <r>
    <x v="0"/>
    <x v="44"/>
    <x v="52"/>
    <n v="6"/>
    <n v="6"/>
    <m/>
    <x v="52"/>
    <n v="6"/>
    <n v="0.7"/>
    <n v="40"/>
    <n v="22.75"/>
    <s v=""/>
    <s v=""/>
    <n v="27.213114754098363"/>
    <n v="1"/>
    <n v="6"/>
    <n v="0"/>
    <n v="163.27868852459017"/>
    <x v="0"/>
  </r>
  <r>
    <x v="0"/>
    <x v="45"/>
    <x v="53"/>
    <n v="18"/>
    <n v="18"/>
    <s v=""/>
    <x v="53"/>
    <n v="6"/>
    <n v="0.7"/>
    <n v="40"/>
    <n v="8.5"/>
    <s v=""/>
    <s v=""/>
    <n v="12.950819672131148"/>
    <n v="3"/>
    <n v="18"/>
    <n v="0"/>
    <n v="233.11475409836066"/>
    <x v="0"/>
  </r>
  <r>
    <x v="0"/>
    <x v="46"/>
    <x v="54"/>
    <n v="6"/>
    <n v="6"/>
    <m/>
    <x v="54"/>
    <n v="6"/>
    <n v="0.7"/>
    <n v="40"/>
    <n v="11.8"/>
    <s v=""/>
    <s v=""/>
    <n v="16.270491803278691"/>
    <n v="1"/>
    <n v="6"/>
    <n v="0"/>
    <n v="97.622950819672155"/>
    <x v="0"/>
  </r>
  <r>
    <x v="0"/>
    <x v="47"/>
    <x v="55"/>
    <n v="12"/>
    <n v="12"/>
    <m/>
    <x v="55"/>
    <n v="6"/>
    <n v="0.7"/>
    <n v="37.5"/>
    <n v="16.25"/>
    <s v=""/>
    <s v=""/>
    <n v="20.532786885245901"/>
    <n v="2"/>
    <n v="12"/>
    <n v="90"/>
    <n v="246.39344262295083"/>
    <x v="0"/>
  </r>
  <r>
    <x v="0"/>
    <x v="47"/>
    <x v="56"/>
    <n v="18"/>
    <n v="18"/>
    <s v="CIRO41033E"/>
    <x v="56"/>
    <n v="6"/>
    <n v="0.7"/>
    <n v="37.5"/>
    <n v="16.25"/>
    <n v="14.85"/>
    <s v=""/>
    <n v="20.532786885245901"/>
    <n v="3"/>
    <n v="18"/>
    <n v="90"/>
    <n v="369.59016393442624"/>
    <x v="0"/>
  </r>
  <r>
    <x v="0"/>
    <x v="47"/>
    <x v="57"/>
    <n v="24"/>
    <n v="24"/>
    <s v=""/>
    <x v="57"/>
    <n v="6"/>
    <n v="0.7"/>
    <n v="37.5"/>
    <n v="16.850000000000001"/>
    <s v=""/>
    <s v=""/>
    <n v="21.147540983606557"/>
    <n v="4"/>
    <n v="24"/>
    <n v="90"/>
    <n v="507.54098360655735"/>
    <x v="0"/>
  </r>
  <r>
    <x v="0"/>
    <x v="47"/>
    <x v="58"/>
    <n v="24"/>
    <n v="24"/>
    <s v="CIRO42C6CA"/>
    <x v="58"/>
    <n v="6"/>
    <n v="0.7"/>
    <n v="37.5"/>
    <n v="14.5"/>
    <n v="17.649999999999999"/>
    <s v=""/>
    <n v="18.770491803278691"/>
    <n v="4"/>
    <n v="24"/>
    <n v="90"/>
    <n v="450.49180327868862"/>
    <x v="0"/>
  </r>
  <r>
    <x v="0"/>
    <x v="48"/>
    <x v="59"/>
    <n v="12"/>
    <n v="12"/>
    <s v="CITAA11821"/>
    <x v="59"/>
    <n v="6"/>
    <n v="0.7"/>
    <n v="44"/>
    <n v="11.45"/>
    <n v="10.85"/>
    <s v=""/>
    <n v="16.229508196721312"/>
    <n v="2"/>
    <n v="12"/>
    <n v="0"/>
    <n v="194.75409836065575"/>
    <x v="0"/>
  </r>
  <r>
    <x v="0"/>
    <x v="49"/>
    <x v="60"/>
    <n v="30"/>
    <n v="30"/>
    <s v="CITAF0042B"/>
    <x v="60"/>
    <n v="6"/>
    <n v="0.7"/>
    <n v="41.5"/>
    <n v="13.95"/>
    <n v="12.85"/>
    <n v="21.68"/>
    <n v="18.524590163934427"/>
    <n v="5"/>
    <n v="30"/>
    <n v="0"/>
    <n v="555.73770491803282"/>
    <x v="0"/>
  </r>
  <r>
    <x v="0"/>
    <x v="50"/>
    <x v="61"/>
    <n v="6"/>
    <n v="6"/>
    <s v=""/>
    <x v="61"/>
    <n v="6"/>
    <n v="0.5"/>
    <n v="46"/>
    <n v="13.95"/>
    <s v=""/>
    <s v=""/>
    <n v="17.909836065573771"/>
    <n v="1"/>
    <n v="6"/>
    <n v="0"/>
    <n v="107.45901639344262"/>
    <x v="0"/>
  </r>
  <r>
    <x v="0"/>
    <x v="51"/>
    <x v="62"/>
    <n v="12"/>
    <n v="12"/>
    <s v=""/>
    <x v="62"/>
    <n v="6"/>
    <n v="0.7"/>
    <n v="41.7"/>
    <n v="11.75"/>
    <s v=""/>
    <n v="26.13"/>
    <n v="16.352459016393446"/>
    <n v="2"/>
    <n v="12"/>
    <n v="0"/>
    <n v="196.22950819672135"/>
    <x v="0"/>
  </r>
  <r>
    <x v="0"/>
    <x v="52"/>
    <x v="63"/>
    <n v="6"/>
    <n v="6"/>
    <s v=""/>
    <x v="63"/>
    <n v="6"/>
    <n v="0.7"/>
    <n v="40"/>
    <n v="14.5"/>
    <s v=""/>
    <s v=""/>
    <n v="18.975409836065577"/>
    <n v="1"/>
    <n v="6"/>
    <n v="0"/>
    <n v="113.85245901639345"/>
    <x v="0"/>
  </r>
  <r>
    <x v="0"/>
    <x v="53"/>
    <x v="64"/>
    <n v="6"/>
    <n v="6"/>
    <m/>
    <x v="64"/>
    <n v="6"/>
    <n v="0.7"/>
    <n v="40"/>
    <n v="22"/>
    <s v=""/>
    <s v=""/>
    <n v="26.475409836065577"/>
    <n v="1"/>
    <n v="6"/>
    <n v="3"/>
    <n v="158.85245901639345"/>
    <x v="0"/>
  </r>
  <r>
    <x v="0"/>
    <x v="53"/>
    <x v="64"/>
    <n v="6"/>
    <n v="6"/>
    <m/>
    <x v="64"/>
    <n v="6"/>
    <n v="0.7"/>
    <n v="40"/>
    <n v="22"/>
    <s v=""/>
    <s v=""/>
    <n v="26.475409836065577"/>
    <n v="1"/>
    <n v="6"/>
    <n v="3"/>
    <n v="158.85245901639345"/>
    <x v="1"/>
  </r>
  <r>
    <x v="0"/>
    <x v="8"/>
    <x v="65"/>
    <n v="6"/>
    <n v="6"/>
    <m/>
    <x v="65"/>
    <n v="6"/>
    <n v="0.7"/>
    <n v="40"/>
    <n v="12.75"/>
    <s v=""/>
    <s v=""/>
    <n v="17.21311475409836"/>
    <n v="1"/>
    <n v="6"/>
    <s v=""/>
    <n v="103.27868852459017"/>
    <x v="0"/>
  </r>
  <r>
    <x v="0"/>
    <x v="8"/>
    <x v="65"/>
    <n v="6"/>
    <n v="6"/>
    <m/>
    <x v="65"/>
    <n v="6"/>
    <n v="0.7"/>
    <n v="40"/>
    <n v="12.75"/>
    <s v=""/>
    <s v=""/>
    <n v="17.21311475409836"/>
    <n v="1"/>
    <n v="6"/>
    <s v=""/>
    <n v="103.27868852459017"/>
    <x v="4"/>
  </r>
  <r>
    <x v="0"/>
    <x v="8"/>
    <x v="66"/>
    <n v="12"/>
    <n v="12"/>
    <s v="CONNEM810W"/>
    <x v="66"/>
    <n v="6"/>
    <n v="0.7"/>
    <n v="40"/>
    <n v="34.5"/>
    <n v="31.95"/>
    <s v=""/>
    <n v="38.97540983606558"/>
    <n v="2"/>
    <n v="12"/>
    <s v=""/>
    <n v="467.70491803278696"/>
    <x v="0"/>
  </r>
  <r>
    <x v="0"/>
    <x v="54"/>
    <x v="67"/>
    <n v="12"/>
    <n v="12"/>
    <s v="CONN1089CF"/>
    <x v="67"/>
    <n v="6"/>
    <n v="0.7"/>
    <n v="43"/>
    <n v="20.25"/>
    <n v="18.850000000000001"/>
    <s v=""/>
    <n v="24.918032786885249"/>
    <n v="2"/>
    <n v="12"/>
    <n v="0"/>
    <n v="299.01639344262298"/>
    <x v="0"/>
  </r>
  <r>
    <x v="0"/>
    <x v="55"/>
    <x v="68"/>
    <n v="10"/>
    <n v="10"/>
    <s v=""/>
    <x v="68"/>
    <n v="1"/>
    <n v="0.7"/>
    <n v="40"/>
    <n v="40"/>
    <s v=""/>
    <s v=""/>
    <n v="44.467213114754102"/>
    <n v="10"/>
    <n v="10"/>
    <n v="0"/>
    <n v="444.67213114754099"/>
    <x v="0"/>
  </r>
  <r>
    <x v="0"/>
    <x v="55"/>
    <x v="68"/>
    <n v="1"/>
    <n v="6"/>
    <m/>
    <x v="68"/>
    <n v="1"/>
    <n v="0.7"/>
    <n v="40"/>
    <n v="40"/>
    <s v=""/>
    <s v=""/>
    <n v="44.467213114754102"/>
    <n v="6"/>
    <n v="6"/>
    <n v="0"/>
    <n v="266.80327868852464"/>
    <x v="4"/>
  </r>
  <r>
    <x v="0"/>
    <x v="56"/>
    <x v="69"/>
    <n v="6"/>
    <n v="6"/>
    <s v=""/>
    <x v="69"/>
    <n v="6"/>
    <n v="0.7"/>
    <n v="37.5"/>
    <n v="22"/>
    <s v=""/>
    <s v=""/>
    <n v="26.270491803278691"/>
    <n v="1"/>
    <n v="6"/>
    <n v="9"/>
    <n v="157.62295081967216"/>
    <x v="0"/>
  </r>
  <r>
    <x v="0"/>
    <x v="57"/>
    <x v="70"/>
    <n v="6"/>
    <n v="6"/>
    <s v=""/>
    <x v="70"/>
    <n v="6"/>
    <n v="0.7"/>
    <n v="40"/>
    <n v="28.5"/>
    <s v=""/>
    <s v=""/>
    <n v="32.950819672131153"/>
    <n v="1"/>
    <n v="6"/>
    <n v="0"/>
    <n v="197.70491803278691"/>
    <x v="0"/>
  </r>
  <r>
    <x v="0"/>
    <x v="8"/>
    <x v="71"/>
    <n v="6"/>
    <n v="6"/>
    <s v=""/>
    <x v="71"/>
    <n v="6"/>
    <n v="0.7"/>
    <n v="40"/>
    <n v="27.95"/>
    <s v=""/>
    <s v=""/>
    <n v="32.418032786885249"/>
    <n v="1"/>
    <n v="6"/>
    <s v=""/>
    <n v="194.50819672131149"/>
    <x v="0"/>
  </r>
  <r>
    <x v="0"/>
    <x v="8"/>
    <x v="72"/>
    <n v="6"/>
    <n v="6"/>
    <m/>
    <x v="72"/>
    <n v="6"/>
    <n v="0.7"/>
    <n v="40"/>
    <n v="3.15"/>
    <s v=""/>
    <s v=""/>
    <n v="7.599456"/>
    <n v="1"/>
    <n v="6"/>
    <s v=""/>
    <n v="45.596736"/>
    <x v="4"/>
  </r>
  <r>
    <x v="0"/>
    <x v="58"/>
    <x v="73"/>
    <n v="6"/>
    <n v="6"/>
    <n v="3194"/>
    <x v="73"/>
    <n v="6"/>
    <n v="0.7"/>
    <n v="43"/>
    <n v="24.5"/>
    <n v="24.85"/>
    <s v=""/>
    <n v="29.180327868852462"/>
    <n v="1"/>
    <n v="6"/>
    <n v="0"/>
    <n v="175.08196721311478"/>
    <x v="0"/>
  </r>
  <r>
    <x v="0"/>
    <x v="58"/>
    <x v="73"/>
    <n v="6"/>
    <n v="6"/>
    <n v="3194"/>
    <x v="73"/>
    <n v="6"/>
    <n v="0.7"/>
    <n v="43"/>
    <n v="24.5"/>
    <n v="24.85"/>
    <s v=""/>
    <n v="29.180327868852462"/>
    <n v="1"/>
    <n v="6"/>
    <n v="0"/>
    <n v="175.08196721311478"/>
    <x v="4"/>
  </r>
  <r>
    <x v="0"/>
    <x v="59"/>
    <x v="74"/>
    <n v="12"/>
    <n v="6"/>
    <m/>
    <x v="74"/>
    <n v="12"/>
    <n v="1"/>
    <n v="40"/>
    <n v="4.4000000000000004"/>
    <s v=""/>
    <s v=""/>
    <n v="10.122950819672132"/>
    <n v="0.5"/>
    <n v="6"/>
    <n v="0"/>
    <n v="60.73770491803279"/>
    <x v="0"/>
  </r>
  <r>
    <x v="0"/>
    <x v="59"/>
    <x v="74"/>
    <n v="12"/>
    <n v="6"/>
    <m/>
    <x v="74"/>
    <n v="12"/>
    <n v="1"/>
    <n v="40"/>
    <n v="4.4000000000000004"/>
    <s v=""/>
    <s v=""/>
    <n v="10.122950819672132"/>
    <n v="0.5"/>
    <n v="6"/>
    <n v="0"/>
    <n v="60.73770491803279"/>
    <x v="4"/>
  </r>
  <r>
    <x v="0"/>
    <x v="8"/>
    <x v="75"/>
    <n v="24"/>
    <n v="24"/>
    <s v=""/>
    <x v="75"/>
    <n v="24"/>
    <n v="0.05"/>
    <n v="40"/>
    <n v="5.5"/>
    <s v=""/>
    <s v=""/>
    <n v="7.2950819672131155"/>
    <n v="1"/>
    <n v="24"/>
    <s v=""/>
    <n v="175.08196721311478"/>
    <x v="0"/>
  </r>
  <r>
    <x v="0"/>
    <x v="60"/>
    <x v="76"/>
    <n v="6"/>
    <n v="6"/>
    <s v=""/>
    <x v="76"/>
    <n v="6"/>
    <n v="0.7"/>
    <n v="40"/>
    <n v="18"/>
    <s v=""/>
    <s v=""/>
    <n v="22.459016393442624"/>
    <n v="1"/>
    <n v="6"/>
    <n v="0"/>
    <n v="134.75409836065575"/>
    <x v="0"/>
  </r>
  <r>
    <x v="0"/>
    <x v="61"/>
    <x v="77"/>
    <n v="12"/>
    <n v="12"/>
    <s v=""/>
    <x v="77"/>
    <n v="6"/>
    <n v="0.7"/>
    <n v="40"/>
    <n v="7.85"/>
    <s v=""/>
    <s v=""/>
    <n v="12.336065573770492"/>
    <n v="2"/>
    <n v="12"/>
    <n v="42"/>
    <n v="148.03278688524591"/>
    <x v="0"/>
  </r>
  <r>
    <x v="0"/>
    <x v="61"/>
    <x v="78"/>
    <n v="36"/>
    <n v="36"/>
    <s v=""/>
    <x v="78"/>
    <n v="6"/>
    <n v="0.7"/>
    <n v="40"/>
    <n v="8.35"/>
    <s v=""/>
    <s v=""/>
    <n v="12.827868852459018"/>
    <n v="6"/>
    <n v="36"/>
    <n v="42"/>
    <n v="461.80327868852464"/>
    <x v="0"/>
  </r>
  <r>
    <x v="0"/>
    <x v="61"/>
    <x v="78"/>
    <n v="36"/>
    <n v="36"/>
    <s v=""/>
    <x v="78"/>
    <n v="6"/>
    <n v="0.7"/>
    <n v="40"/>
    <n v="8.35"/>
    <s v=""/>
    <s v=""/>
    <n v="12.827868852459018"/>
    <n v="6"/>
    <n v="36"/>
    <n v="42"/>
    <n v="461.80327868852464"/>
    <x v="2"/>
  </r>
  <r>
    <x v="0"/>
    <x v="62"/>
    <x v="79"/>
    <n v="6"/>
    <n v="6"/>
    <m/>
    <x v="79"/>
    <n v="6"/>
    <n v="0.7"/>
    <n v="40"/>
    <n v="31"/>
    <s v=""/>
    <n v="37.409999999999997"/>
    <n v="35.449455999999998"/>
    <n v="1"/>
    <n v="6"/>
    <n v="360"/>
    <n v="212.69673599999999"/>
    <x v="1"/>
  </r>
  <r>
    <x v="0"/>
    <x v="8"/>
    <x v="80"/>
    <n v="6"/>
    <n v="6"/>
    <m/>
    <x v="80"/>
    <n v="6"/>
    <n v="0.7"/>
    <n v="40"/>
    <n v="51.5"/>
    <s v=""/>
    <s v=""/>
    <n v="55.983606557377051"/>
    <n v="1"/>
    <n v="6"/>
    <s v=""/>
    <n v="335.90163934426232"/>
    <x v="0"/>
  </r>
  <r>
    <x v="0"/>
    <x v="63"/>
    <x v="81"/>
    <n v="12"/>
    <n v="12"/>
    <m/>
    <x v="81"/>
    <n v="12"/>
    <n v="1"/>
    <n v="43"/>
    <n v="26.15"/>
    <s v=""/>
    <s v=""/>
    <n v="32.172131147540988"/>
    <n v="1"/>
    <n v="12"/>
    <n v="0"/>
    <n v="386.06557377049182"/>
    <x v="0"/>
  </r>
  <r>
    <x v="0"/>
    <x v="64"/>
    <x v="82"/>
    <n v="12"/>
    <n v="12"/>
    <s v="DIMPECC677"/>
    <x v="82"/>
    <n v="6"/>
    <n v="0.7"/>
    <n v="40"/>
    <n v="14.25"/>
    <n v="13.15"/>
    <n v="19.946000000000002"/>
    <n v="18.729508196721312"/>
    <n v="2"/>
    <n v="12"/>
    <n v="0"/>
    <n v="224.75409836065575"/>
    <x v="0"/>
  </r>
  <r>
    <x v="0"/>
    <x v="65"/>
    <x v="83"/>
    <n v="6"/>
    <n v="6"/>
    <m/>
    <x v="83"/>
    <n v="6"/>
    <n v="0.7"/>
    <n v="40"/>
    <n v="10.95"/>
    <s v=""/>
    <s v=""/>
    <n v="15.409836065573771"/>
    <n v="1"/>
    <n v="6"/>
    <n v="6"/>
    <n v="92.459016393442624"/>
    <x v="0"/>
  </r>
  <r>
    <x v="0"/>
    <x v="66"/>
    <x v="84"/>
    <n v="12"/>
    <n v="12"/>
    <s v="DONJB8AA4C"/>
    <x v="84"/>
    <n v="6"/>
    <n v="0.7"/>
    <n v="38"/>
    <n v="129"/>
    <n v="127.45"/>
    <s v=""/>
    <n v="133.31967213114754"/>
    <n v="2"/>
    <n v="12"/>
    <n v="0"/>
    <n v="1599.8360655737706"/>
    <x v="0"/>
  </r>
  <r>
    <x v="0"/>
    <x v="66"/>
    <x v="84"/>
    <n v="12"/>
    <n v="12"/>
    <s v="DONJB8AA4C"/>
    <x v="84"/>
    <n v="6"/>
    <n v="0.7"/>
    <n v="38"/>
    <n v="129"/>
    <n v="127.45"/>
    <s v=""/>
    <n v="133.31967213114754"/>
    <n v="2"/>
    <n v="12"/>
    <n v="0"/>
    <n v="1599.8360655737706"/>
    <x v="2"/>
  </r>
  <r>
    <x v="0"/>
    <x v="67"/>
    <x v="85"/>
    <n v="6"/>
    <n v="6"/>
    <s v="DOSMA1F333"/>
    <x v="85"/>
    <n v="6"/>
    <n v="0.7"/>
    <n v="40"/>
    <n v="21"/>
    <n v="19.95"/>
    <s v=""/>
    <n v="25.45081967213115"/>
    <n v="1"/>
    <n v="6"/>
    <n v="0"/>
    <n v="152.70491803278691"/>
    <x v="0"/>
  </r>
  <r>
    <x v="0"/>
    <x v="68"/>
    <x v="86"/>
    <n v="6"/>
    <n v="6"/>
    <m/>
    <x v="86"/>
    <n v="6"/>
    <n v="0.7"/>
    <n v="46"/>
    <n v="22.95"/>
    <s v=""/>
    <s v=""/>
    <n v="27.868852459016395"/>
    <n v="1"/>
    <n v="6"/>
    <n v="0"/>
    <n v="167.21311475409837"/>
    <x v="0"/>
  </r>
  <r>
    <x v="0"/>
    <x v="69"/>
    <x v="87"/>
    <n v="6"/>
    <n v="6"/>
    <s v="EAGL0DA0C7"/>
    <x v="87"/>
    <n v="6"/>
    <n v="0.75"/>
    <n v="45"/>
    <n v="21.5"/>
    <n v="22.95"/>
    <s v=""/>
    <n v="26.557377049180328"/>
    <n v="1"/>
    <n v="6"/>
    <n v="0"/>
    <n v="159.34426229508196"/>
    <x v="0"/>
  </r>
  <r>
    <x v="0"/>
    <x v="70"/>
    <x v="88"/>
    <n v="6"/>
    <n v="6"/>
    <s v="EDRA8AAFBD"/>
    <x v="88"/>
    <n v="6"/>
    <n v="0.7"/>
    <n v="40"/>
    <n v="27.5"/>
    <n v="27.55"/>
    <s v=""/>
    <n v="31.949456000000001"/>
    <n v="1"/>
    <n v="6"/>
    <n v="0"/>
    <n v="191.69673600000002"/>
    <x v="1"/>
  </r>
  <r>
    <x v="0"/>
    <x v="71"/>
    <x v="89"/>
    <n v="12"/>
    <n v="12"/>
    <s v="EIKO9A954D"/>
    <x v="89"/>
    <n v="6"/>
    <n v="0.7"/>
    <n v="40"/>
    <n v="15.5"/>
    <n v="17.45"/>
    <n v="20.55"/>
    <n v="19.959016393442624"/>
    <n v="2"/>
    <n v="12"/>
    <n v="0"/>
    <n v="239.50819672131149"/>
    <x v="0"/>
  </r>
  <r>
    <x v="0"/>
    <x v="72"/>
    <x v="90"/>
    <n v="18"/>
    <n v="18"/>
    <n v="3971"/>
    <x v="90"/>
    <n v="6"/>
    <n v="0.7"/>
    <n v="40"/>
    <n v="17.25"/>
    <n v="16.75"/>
    <s v=""/>
    <n v="21.721311475409838"/>
    <n v="3"/>
    <n v="18"/>
    <n v="0"/>
    <n v="390.98360655737707"/>
    <x v="0"/>
  </r>
  <r>
    <x v="0"/>
    <x v="73"/>
    <x v="91"/>
    <n v="18"/>
    <n v="18"/>
    <s v=""/>
    <x v="91"/>
    <n v="6"/>
    <n v="0.7"/>
    <n v="40"/>
    <n v="10.75"/>
    <s v=""/>
    <s v=""/>
    <n v="15.204918032786885"/>
    <n v="3"/>
    <n v="18"/>
    <n v="0"/>
    <n v="273.68852459016392"/>
    <x v="0"/>
  </r>
  <r>
    <x v="0"/>
    <x v="74"/>
    <x v="92"/>
    <n v="6"/>
    <n v="6"/>
    <s v="ELRO684EBD"/>
    <x v="92"/>
    <n v="6"/>
    <n v="0.7"/>
    <n v="40"/>
    <n v="11.5"/>
    <n v="11.85"/>
    <s v=""/>
    <n v="15.983606557377049"/>
    <n v="1"/>
    <n v="6"/>
    <n v="12"/>
    <n v="95.901639344262293"/>
    <x v="0"/>
  </r>
  <r>
    <x v="0"/>
    <x v="8"/>
    <x v="93"/>
    <n v="6"/>
    <n v="6"/>
    <m/>
    <x v="93"/>
    <n v="6"/>
    <n v="0.7"/>
    <n v="40"/>
    <n v="22.5"/>
    <s v=""/>
    <s v=""/>
    <n v="26.967213114754099"/>
    <n v="1"/>
    <n v="6"/>
    <s v=""/>
    <n v="161.80327868852459"/>
    <x v="0"/>
  </r>
  <r>
    <x v="0"/>
    <x v="8"/>
    <x v="93"/>
    <n v="6"/>
    <n v="6"/>
    <m/>
    <x v="93"/>
    <n v="6"/>
    <n v="0.7"/>
    <n v="40"/>
    <n v="22.5"/>
    <s v=""/>
    <s v=""/>
    <n v="26.967213114754099"/>
    <n v="1"/>
    <n v="6"/>
    <s v=""/>
    <n v="161.80327868852459"/>
    <x v="4"/>
  </r>
  <r>
    <x v="0"/>
    <x v="75"/>
    <x v="94"/>
    <n v="12"/>
    <n v="12"/>
    <s v=""/>
    <x v="94"/>
    <n v="12"/>
    <n v="0.7"/>
    <n v="47"/>
    <n v="19.5"/>
    <s v=""/>
    <n v="27.58"/>
    <n v="24.467213114754099"/>
    <n v="1"/>
    <n v="12"/>
    <n v="0"/>
    <n v="293.60655737704917"/>
    <x v="0"/>
  </r>
  <r>
    <x v="0"/>
    <x v="75"/>
    <x v="94"/>
    <n v="6"/>
    <n v="6"/>
    <m/>
    <x v="94"/>
    <n v="12"/>
    <n v="0.7"/>
    <n v="47"/>
    <n v="19.5"/>
    <s v=""/>
    <n v="27.58"/>
    <n v="24.467213114754099"/>
    <n v="0.5"/>
    <n v="6"/>
    <n v="0"/>
    <n v="146.80327868852459"/>
    <x v="1"/>
  </r>
  <r>
    <x v="0"/>
    <x v="76"/>
    <x v="95"/>
    <n v="6"/>
    <n v="6"/>
    <m/>
    <x v="95"/>
    <n v="6"/>
    <n v="0.7"/>
    <n v="42"/>
    <n v="17.25"/>
    <s v=""/>
    <s v=""/>
    <n v="21.885245901639347"/>
    <n v="1"/>
    <n v="6"/>
    <n v="30"/>
    <n v="131.31147540983608"/>
    <x v="0"/>
  </r>
  <r>
    <x v="0"/>
    <x v="76"/>
    <x v="95"/>
    <n v="6"/>
    <n v="6"/>
    <m/>
    <x v="95"/>
    <n v="6"/>
    <n v="0.7"/>
    <n v="42"/>
    <n v="17.25"/>
    <s v=""/>
    <s v=""/>
    <n v="21.885245901639347"/>
    <n v="1"/>
    <n v="6"/>
    <n v="30"/>
    <n v="131.31147540983608"/>
    <x v="4"/>
  </r>
  <r>
    <x v="0"/>
    <x v="77"/>
    <x v="96"/>
    <n v="6"/>
    <n v="6"/>
    <m/>
    <x v="96"/>
    <n v="6"/>
    <n v="0.5"/>
    <n v="42"/>
    <n v="13.5"/>
    <s v=""/>
    <n v="25.97"/>
    <n v="17.254098360655739"/>
    <n v="1"/>
    <n v="6"/>
    <n v="9"/>
    <n v="103.52459016393443"/>
    <x v="0"/>
  </r>
  <r>
    <x v="0"/>
    <x v="77"/>
    <x v="96"/>
    <n v="12"/>
    <n v="12"/>
    <m/>
    <x v="96"/>
    <n v="6"/>
    <n v="0.5"/>
    <n v="42"/>
    <n v="13.5"/>
    <s v=""/>
    <n v="25.97"/>
    <n v="17.254098360655739"/>
    <n v="2"/>
    <n v="12"/>
    <n v="9"/>
    <n v="207.04918032786887"/>
    <x v="1"/>
  </r>
  <r>
    <x v="0"/>
    <x v="78"/>
    <x v="97"/>
    <n v="6"/>
    <n v="6"/>
    <s v="ETSU3464GH"/>
    <x v="97"/>
    <n v="6"/>
    <n v="0.7"/>
    <n v="43"/>
    <n v="18.5"/>
    <n v="18.45"/>
    <n v="26.57"/>
    <n v="23.196721311475411"/>
    <n v="1"/>
    <n v="6"/>
    <n v="0"/>
    <n v="139.18032786885246"/>
    <x v="0"/>
  </r>
  <r>
    <x v="0"/>
    <x v="79"/>
    <x v="98"/>
    <n v="12"/>
    <n v="12"/>
    <m/>
    <x v="98"/>
    <n v="6"/>
    <n v="0.7"/>
    <n v="45"/>
    <n v="18.5"/>
    <s v=""/>
    <s v=""/>
    <n v="23.319672131147545"/>
    <n v="2"/>
    <n v="12"/>
    <n v="0"/>
    <n v="279.83606557377055"/>
    <x v="0"/>
  </r>
  <r>
    <x v="0"/>
    <x v="8"/>
    <x v="99"/>
    <n v="35"/>
    <n v="35"/>
    <s v=""/>
    <x v="99"/>
    <n v="35"/>
    <n v="0.05"/>
    <n v="38"/>
    <n v="3.65"/>
    <s v=""/>
    <s v=""/>
    <n v="5.4098360655737707"/>
    <n v="1"/>
    <n v="35"/>
    <s v=""/>
    <n v="189.34426229508199"/>
    <x v="0"/>
  </r>
  <r>
    <x v="0"/>
    <x v="80"/>
    <x v="100"/>
    <n v="6"/>
    <n v="6"/>
    <s v=""/>
    <x v="100"/>
    <n v="6"/>
    <n v="0.7"/>
    <n v="40.6"/>
    <n v="36.5"/>
    <s v=""/>
    <s v=""/>
    <n v="41.024590163934434"/>
    <n v="1"/>
    <n v="6"/>
    <n v="6"/>
    <n v="246.1475409836066"/>
    <x v="0"/>
  </r>
  <r>
    <x v="0"/>
    <x v="8"/>
    <x v="101"/>
    <n v="6"/>
    <n v="6"/>
    <s v=""/>
    <x v="101"/>
    <n v="6"/>
    <n v="0.7"/>
    <n v="41.3"/>
    <n v="35.5"/>
    <s v=""/>
    <s v=""/>
    <n v="40.081967213114758"/>
    <n v="1"/>
    <n v="6"/>
    <s v=""/>
    <n v="240.49180327868856"/>
    <x v="0"/>
  </r>
  <r>
    <x v="0"/>
    <x v="81"/>
    <x v="102"/>
    <n v="24"/>
    <n v="24"/>
    <s v="FINLAG812T"/>
    <x v="102"/>
    <n v="6"/>
    <n v="0.7"/>
    <n v="40"/>
    <n v="12.75"/>
    <n v="11.95"/>
    <s v=""/>
    <n v="17.21311475409836"/>
    <n v="4"/>
    <n v="24"/>
    <n v="0"/>
    <n v="413.11475409836066"/>
    <x v="0"/>
  </r>
  <r>
    <x v="0"/>
    <x v="82"/>
    <x v="103"/>
    <n v="24"/>
    <n v="24"/>
    <s v=""/>
    <x v="103"/>
    <n v="6"/>
    <n v="0.7"/>
    <n v="40"/>
    <n v="12.8"/>
    <s v=""/>
    <s v=""/>
    <n v="17.254098360655739"/>
    <n v="4"/>
    <n v="24"/>
    <n v="0"/>
    <n v="414.09836065573774"/>
    <x v="0"/>
  </r>
  <r>
    <x v="0"/>
    <x v="8"/>
    <x v="104"/>
    <n v="6"/>
    <n v="6"/>
    <s v="FINLA683FC"/>
    <x v="104"/>
    <n v="6"/>
    <n v="0.7"/>
    <n v="46"/>
    <n v="23.5"/>
    <n v="22.95"/>
    <s v=""/>
    <n v="28.401639344262296"/>
    <n v="1"/>
    <n v="6"/>
    <s v=""/>
    <n v="170.40983606557378"/>
    <x v="0"/>
  </r>
  <r>
    <x v="0"/>
    <x v="83"/>
    <x v="104"/>
    <n v="6"/>
    <n v="6"/>
    <s v="FINLA683FC"/>
    <x v="104"/>
    <n v="6"/>
    <n v="0.7"/>
    <n v="46"/>
    <n v="23.5"/>
    <n v="22.95"/>
    <s v=""/>
    <n v="28.401639344262296"/>
    <n v="1"/>
    <n v="6"/>
    <n v="0"/>
    <n v="170.40983606557378"/>
    <x v="4"/>
  </r>
  <r>
    <x v="0"/>
    <x v="84"/>
    <x v="105"/>
    <n v="12"/>
    <n v="12"/>
    <s v="FLOR1C243B"/>
    <x v="105"/>
    <n v="6"/>
    <n v="1"/>
    <n v="40"/>
    <n v="23.5"/>
    <n v="19.95"/>
    <s v=""/>
    <n v="29.221311475409834"/>
    <n v="2"/>
    <n v="12"/>
    <n v="0"/>
    <n v="350.65573770491801"/>
    <x v="0"/>
  </r>
  <r>
    <x v="0"/>
    <x v="85"/>
    <x v="106"/>
    <n v="6"/>
    <n v="6"/>
    <s v=""/>
    <x v="106"/>
    <n v="6"/>
    <n v="0.7"/>
    <n v="41.8"/>
    <n v="18.5"/>
    <s v=""/>
    <s v=""/>
    <n v="23.11475409836066"/>
    <n v="1"/>
    <n v="6"/>
    <n v="0"/>
    <n v="138.68852459016395"/>
    <x v="0"/>
  </r>
  <r>
    <x v="0"/>
    <x v="86"/>
    <x v="107"/>
    <n v="6"/>
    <n v="6"/>
    <m/>
    <x v="107"/>
    <n v="6"/>
    <n v="0.7"/>
    <n v="40"/>
    <n v="23.5"/>
    <s v=""/>
    <s v=""/>
    <n v="27.95081967213115"/>
    <n v="1"/>
    <n v="6"/>
    <n v="0"/>
    <n v="167.70491803278691"/>
    <x v="0"/>
  </r>
  <r>
    <x v="0"/>
    <x v="87"/>
    <x v="108"/>
    <n v="12"/>
    <n v="12"/>
    <s v=""/>
    <x v="108"/>
    <n v="6"/>
    <n v="0.7"/>
    <n v="42.3"/>
    <n v="7.5"/>
    <s v=""/>
    <s v=""/>
    <n v="12.131147540983607"/>
    <n v="2"/>
    <n v="12"/>
    <n v="0"/>
    <n v="145.57377049180329"/>
    <x v="0"/>
  </r>
  <r>
    <x v="0"/>
    <x v="87"/>
    <x v="108"/>
    <n v="6"/>
    <n v="6"/>
    <s v=""/>
    <x v="108"/>
    <n v="6"/>
    <n v="0.7"/>
    <n v="42.3"/>
    <n v="7.5"/>
    <s v=""/>
    <s v=""/>
    <n v="12.131147540983607"/>
    <n v="1"/>
    <n v="6"/>
    <n v="0"/>
    <n v="72.786885245901644"/>
    <x v="3"/>
  </r>
  <r>
    <x v="0"/>
    <x v="88"/>
    <x v="109"/>
    <n v="6"/>
    <n v="6"/>
    <s v="GENE0B5A7A"/>
    <x v="109"/>
    <n v="6"/>
    <n v="0.7"/>
    <n v="44"/>
    <n v="15.9"/>
    <n v="14.25"/>
    <s v=""/>
    <n v="20.655737704918035"/>
    <n v="1"/>
    <n v="6"/>
    <n v="0"/>
    <n v="123.9344262295082"/>
    <x v="0"/>
  </r>
  <r>
    <x v="0"/>
    <x v="88"/>
    <x v="109"/>
    <n v="6"/>
    <n v="6"/>
    <s v="GENE0B5A7A"/>
    <x v="109"/>
    <n v="6"/>
    <n v="0.7"/>
    <n v="44"/>
    <n v="15.9"/>
    <n v="14.25"/>
    <s v=""/>
    <n v="20.655737704918035"/>
    <n v="1"/>
    <n v="6"/>
    <n v="0"/>
    <n v="123.9344262295082"/>
    <x v="1"/>
  </r>
  <r>
    <x v="0"/>
    <x v="89"/>
    <x v="110"/>
    <n v="6"/>
    <n v="6"/>
    <s v=""/>
    <x v="110"/>
    <n v="3"/>
    <n v="1.75"/>
    <n v="42.7"/>
    <n v="47"/>
    <s v=""/>
    <s v=""/>
    <n v="56.311475409836071"/>
    <n v="2"/>
    <n v="6"/>
    <n v="0"/>
    <n v="337.86885245901641"/>
    <x v="0"/>
  </r>
  <r>
    <x v="0"/>
    <x v="90"/>
    <x v="111"/>
    <n v="6"/>
    <n v="6"/>
    <s v="3346"/>
    <x v="111"/>
    <n v="6"/>
    <n v="0.7"/>
    <n v="43"/>
    <n v="24.5"/>
    <n v="22.95"/>
    <s v=""/>
    <n v="29.180327868852462"/>
    <n v="1"/>
    <n v="6"/>
    <n v="0"/>
    <n v="175.08196721311478"/>
    <x v="0"/>
  </r>
  <r>
    <x v="0"/>
    <x v="90"/>
    <x v="111"/>
    <n v="6"/>
    <n v="6"/>
    <s v="3346"/>
    <x v="111"/>
    <n v="6"/>
    <n v="0.7"/>
    <n v="43"/>
    <n v="24.5"/>
    <n v="22.95"/>
    <s v=""/>
    <n v="29.180327868852462"/>
    <n v="1"/>
    <n v="6"/>
    <n v="0"/>
    <n v="175.08196721311478"/>
    <x v="4"/>
  </r>
  <r>
    <x v="0"/>
    <x v="8"/>
    <x v="112"/>
    <n v="6"/>
    <n v="6"/>
    <s v="GLENGA353X"/>
    <x v="112"/>
    <n v="6"/>
    <n v="0.7"/>
    <n v="48"/>
    <n v="19.5"/>
    <n v="17"/>
    <s v=""/>
    <n v="24.549180327868854"/>
    <n v="1"/>
    <n v="6"/>
    <s v=""/>
    <n v="147.29508196721312"/>
    <x v="0"/>
  </r>
  <r>
    <x v="0"/>
    <x v="91"/>
    <x v="113"/>
    <n v="12"/>
    <n v="12"/>
    <s v=""/>
    <x v="113"/>
    <n v="6"/>
    <n v="0.7"/>
    <n v="40"/>
    <n v="14.9"/>
    <s v=""/>
    <s v=""/>
    <n v="19.385245901639347"/>
    <n v="2"/>
    <n v="12"/>
    <n v="0"/>
    <n v="232.62295081967216"/>
    <x v="0"/>
  </r>
  <r>
    <x v="0"/>
    <x v="92"/>
    <x v="114"/>
    <n v="6"/>
    <n v="6"/>
    <s v=""/>
    <x v="114"/>
    <n v="6"/>
    <n v="0.7"/>
    <n v="43"/>
    <n v="149"/>
    <s v=""/>
    <s v=""/>
    <n v="153.68852459016395"/>
    <n v="1"/>
    <n v="6"/>
    <n v="0"/>
    <n v="922.13114754098365"/>
    <x v="0"/>
  </r>
  <r>
    <x v="0"/>
    <x v="93"/>
    <x v="115"/>
    <n v="6"/>
    <n v="6"/>
    <s v=""/>
    <x v="115"/>
    <n v="6"/>
    <n v="0.7"/>
    <n v="40"/>
    <n v="38.5"/>
    <s v=""/>
    <s v=""/>
    <n v="42.950819672131153"/>
    <n v="1"/>
    <n v="6"/>
    <n v="0"/>
    <n v="257.70491803278691"/>
    <x v="0"/>
  </r>
  <r>
    <x v="0"/>
    <x v="8"/>
    <x v="116"/>
    <n v="3"/>
    <n v="3"/>
    <s v=""/>
    <x v="116"/>
    <n v="3"/>
    <n v="0.7"/>
    <n v="40"/>
    <n v="169"/>
    <s v=""/>
    <s v=""/>
    <n v="173.48360655737704"/>
    <n v="1"/>
    <n v="3"/>
    <s v=""/>
    <n v="520.45081967213116"/>
    <x v="0"/>
  </r>
  <r>
    <x v="0"/>
    <x v="94"/>
    <x v="117"/>
    <n v="6"/>
    <n v="6"/>
    <s v=""/>
    <x v="117"/>
    <n v="6"/>
    <n v="0.7"/>
    <n v="43"/>
    <n v="23.5"/>
    <s v=""/>
    <s v=""/>
    <n v="28.196721311475411"/>
    <n v="1"/>
    <n v="6"/>
    <n v="3"/>
    <n v="169.18032786885246"/>
    <x v="0"/>
  </r>
  <r>
    <x v="0"/>
    <x v="95"/>
    <x v="118"/>
    <n v="6"/>
    <n v="6"/>
    <s v="900"/>
    <x v="118"/>
    <n v="6"/>
    <n v="0.7"/>
    <n v="40"/>
    <n v="20.75"/>
    <n v="21.25"/>
    <s v=""/>
    <n v="25.204918032786885"/>
    <n v="1"/>
    <n v="6"/>
    <n v="15"/>
    <n v="151.22950819672133"/>
    <x v="0"/>
  </r>
  <r>
    <x v="0"/>
    <x v="8"/>
    <x v="119"/>
    <n v="6"/>
    <n v="6"/>
    <s v=""/>
    <x v="119"/>
    <n v="6"/>
    <n v="0.7"/>
    <n v="46"/>
    <n v="54"/>
    <s v=""/>
    <s v=""/>
    <n v="58.893442622950829"/>
    <n v="1"/>
    <n v="6"/>
    <s v=""/>
    <n v="353.36065573770497"/>
    <x v="0"/>
  </r>
  <r>
    <x v="0"/>
    <x v="96"/>
    <x v="120"/>
    <n v="3"/>
    <n v="3"/>
    <s v=""/>
    <x v="120"/>
    <n v="6"/>
    <n v="0.7"/>
    <n v="40"/>
    <n v="18"/>
    <s v=""/>
    <s v=""/>
    <n v="22.459016393442624"/>
    <n v="0.5"/>
    <n v="3"/>
    <n v="0"/>
    <n v="67.377049180327873"/>
    <x v="3"/>
  </r>
  <r>
    <x v="0"/>
    <x v="97"/>
    <x v="121"/>
    <n v="12"/>
    <n v="12"/>
    <s v=""/>
    <x v="121"/>
    <n v="12"/>
    <n v="1"/>
    <n v="40"/>
    <n v="22.5"/>
    <s v=""/>
    <s v=""/>
    <n v="28.196721311475411"/>
    <n v="1"/>
    <n v="12"/>
    <n v="0"/>
    <n v="338.36065573770492"/>
    <x v="0"/>
  </r>
  <r>
    <x v="0"/>
    <x v="8"/>
    <x v="122"/>
    <n v="6"/>
    <n v="6"/>
    <m/>
    <x v="122"/>
    <n v="6"/>
    <n v="0.7"/>
    <n v="38"/>
    <n v="5.15"/>
    <s v=""/>
    <s v=""/>
    <n v="9.4672131147540988"/>
    <n v="1"/>
    <n v="6"/>
    <s v=""/>
    <n v="56.803278688524593"/>
    <x v="0"/>
  </r>
  <r>
    <x v="0"/>
    <x v="8"/>
    <x v="122"/>
    <n v="6"/>
    <n v="6"/>
    <m/>
    <x v="122"/>
    <n v="6"/>
    <n v="0.7"/>
    <n v="38"/>
    <n v="5.15"/>
    <s v=""/>
    <s v=""/>
    <n v="9.4672131147540988"/>
    <n v="1"/>
    <n v="6"/>
    <s v=""/>
    <n v="56.803278688524593"/>
    <x v="4"/>
  </r>
  <r>
    <x v="0"/>
    <x v="8"/>
    <x v="123"/>
    <n v="6"/>
    <n v="6"/>
    <s v=""/>
    <x v="123"/>
    <n v="6"/>
    <n v="0.7"/>
    <n v="43"/>
    <n v="61.5"/>
    <s v=""/>
    <s v=""/>
    <n v="66.188524590163937"/>
    <n v="1"/>
    <n v="6"/>
    <s v=""/>
    <n v="397.13114754098365"/>
    <x v="0"/>
  </r>
  <r>
    <x v="0"/>
    <x v="8"/>
    <x v="124"/>
    <n v="12"/>
    <n v="12"/>
    <s v=""/>
    <x v="124"/>
    <n v="6"/>
    <n v="0.7"/>
    <n v="40"/>
    <n v="16.5"/>
    <s v=""/>
    <s v=""/>
    <n v="20.983606557377051"/>
    <n v="2"/>
    <n v="12"/>
    <s v=""/>
    <n v="251.80327868852461"/>
    <x v="0"/>
  </r>
  <r>
    <x v="0"/>
    <x v="8"/>
    <x v="125"/>
    <n v="6"/>
    <n v="6"/>
    <m/>
    <x v="125"/>
    <n v="6"/>
    <n v="0.7"/>
    <n v="40"/>
    <n v="21.1"/>
    <s v=""/>
    <s v=""/>
    <n v="25.57377049180328"/>
    <n v="1"/>
    <n v="6"/>
    <s v=""/>
    <n v="153.44262295081967"/>
    <x v="0"/>
  </r>
  <r>
    <x v="0"/>
    <x v="98"/>
    <x v="126"/>
    <n v="6"/>
    <n v="6"/>
    <s v=""/>
    <x v="126"/>
    <n v="6"/>
    <n v="0.7"/>
    <n v="40"/>
    <n v="49"/>
    <s v=""/>
    <s v=""/>
    <n v="53.483606557377051"/>
    <n v="1"/>
    <n v="6"/>
    <n v="0"/>
    <n v="320.90163934426232"/>
    <x v="0"/>
  </r>
  <r>
    <x v="0"/>
    <x v="8"/>
    <x v="127"/>
    <n v="6"/>
    <n v="6"/>
    <m/>
    <x v="127"/>
    <n v="6"/>
    <n v="0.7"/>
    <n v="41.3"/>
    <n v="8.5"/>
    <s v=""/>
    <s v=""/>
    <n v="13.07377049180328"/>
    <n v="1"/>
    <n v="6"/>
    <s v=""/>
    <n v="78.442622950819683"/>
    <x v="0"/>
  </r>
  <r>
    <x v="0"/>
    <x v="99"/>
    <x v="128"/>
    <n v="12"/>
    <n v="12"/>
    <s v=""/>
    <x v="128"/>
    <n v="12"/>
    <n v="1"/>
    <n v="43.4"/>
    <n v="27.1"/>
    <s v=""/>
    <s v=""/>
    <n v="33.155737704918039"/>
    <n v="1"/>
    <n v="12"/>
    <n v="0"/>
    <n v="397.86885245901647"/>
    <x v="0"/>
  </r>
  <r>
    <x v="0"/>
    <x v="100"/>
    <x v="129"/>
    <n v="6"/>
    <n v="6"/>
    <s v=""/>
    <x v="129"/>
    <n v="6"/>
    <n v="0.7"/>
    <n v="43.4"/>
    <n v="24.5"/>
    <s v=""/>
    <s v=""/>
    <n v="29.221311475409834"/>
    <n v="1"/>
    <n v="6"/>
    <n v="6"/>
    <n v="175.32786885245901"/>
    <x v="0"/>
  </r>
  <r>
    <x v="0"/>
    <x v="101"/>
    <x v="130"/>
    <n v="6"/>
    <n v="6"/>
    <s v=""/>
    <x v="130"/>
    <n v="6"/>
    <n v="0.7"/>
    <n v="43.4"/>
    <n v="20.95"/>
    <s v=""/>
    <s v=""/>
    <n v="25.655737704918035"/>
    <n v="1"/>
    <n v="6"/>
    <n v="6"/>
    <n v="153.9344262295082"/>
    <x v="0"/>
  </r>
  <r>
    <x v="0"/>
    <x v="102"/>
    <x v="131"/>
    <n v="6"/>
    <n v="6"/>
    <s v=""/>
    <x v="131"/>
    <n v="6"/>
    <n v="0.7"/>
    <n v="43.4"/>
    <n v="20"/>
    <s v=""/>
    <s v=""/>
    <n v="24.713114754098363"/>
    <n v="1"/>
    <n v="6"/>
    <n v="3"/>
    <n v="148.27868852459017"/>
    <x v="0"/>
  </r>
  <r>
    <x v="0"/>
    <x v="8"/>
    <x v="132"/>
    <n v="12"/>
    <n v="12"/>
    <s v=""/>
    <x v="132"/>
    <n v="6"/>
    <n v="0.7"/>
    <n v="40"/>
    <n v="41"/>
    <s v=""/>
    <s v=""/>
    <n v="45.450819672131153"/>
    <n v="2"/>
    <n v="12"/>
    <s v=""/>
    <n v="545.40983606557381"/>
    <x v="0"/>
  </r>
  <r>
    <x v="0"/>
    <x v="103"/>
    <x v="133"/>
    <n v="6"/>
    <n v="6"/>
    <m/>
    <x v="133"/>
    <n v="6"/>
    <n v="0.7"/>
    <n v="40"/>
    <n v="21.95"/>
    <s v=""/>
    <s v=""/>
    <n v="26.434426229508198"/>
    <n v="1"/>
    <n v="6"/>
    <n v="0"/>
    <n v="158.60655737704917"/>
    <x v="0"/>
  </r>
  <r>
    <x v="0"/>
    <x v="104"/>
    <x v="134"/>
    <n v="12"/>
    <n v="12"/>
    <s v=""/>
    <x v="134"/>
    <n v="12"/>
    <n v="1"/>
    <n v="42.3"/>
    <n v="37.5"/>
    <s v=""/>
    <s v=""/>
    <n v="43.442622950819676"/>
    <n v="1"/>
    <n v="12"/>
    <n v="0"/>
    <n v="521.31147540983613"/>
    <x v="0"/>
  </r>
  <r>
    <x v="0"/>
    <x v="105"/>
    <x v="135"/>
    <n v="12"/>
    <n v="12"/>
    <s v=""/>
    <x v="135"/>
    <n v="6"/>
    <n v="0.5"/>
    <n v="40"/>
    <n v="7.7"/>
    <s v=""/>
    <s v=""/>
    <n v="11.352459016393444"/>
    <n v="2"/>
    <n v="12"/>
    <n v="0"/>
    <n v="136.22950819672133"/>
    <x v="0"/>
  </r>
  <r>
    <x v="0"/>
    <x v="105"/>
    <x v="135"/>
    <n v="12"/>
    <n v="12"/>
    <s v=""/>
    <x v="135"/>
    <n v="6"/>
    <n v="0.5"/>
    <n v="40"/>
    <n v="7.7"/>
    <s v=""/>
    <s v=""/>
    <n v="11.352459016393444"/>
    <n v="2"/>
    <n v="12"/>
    <n v="0"/>
    <n v="136.22950819672133"/>
    <x v="2"/>
  </r>
  <r>
    <x v="0"/>
    <x v="106"/>
    <x v="136"/>
    <n v="12"/>
    <n v="12"/>
    <s v=""/>
    <x v="136"/>
    <n v="6"/>
    <n v="1"/>
    <n v="40"/>
    <n v="22.5"/>
    <s v=""/>
    <s v=""/>
    <n v="28.196721311475411"/>
    <n v="2"/>
    <n v="12"/>
    <n v="0"/>
    <n v="338.36065573770492"/>
    <x v="0"/>
  </r>
  <r>
    <x v="0"/>
    <x v="107"/>
    <x v="137"/>
    <n v="6"/>
    <n v="6"/>
    <s v=""/>
    <x v="137"/>
    <n v="6"/>
    <n v="1"/>
    <n v="35"/>
    <n v="11.15"/>
    <s v=""/>
    <s v=""/>
    <n v="16.352459016393446"/>
    <n v="1"/>
    <n v="6"/>
    <n v="0"/>
    <n v="98.114754098360677"/>
    <x v="3"/>
  </r>
  <r>
    <x v="0"/>
    <x v="8"/>
    <x v="138"/>
    <n v="12"/>
    <n v="12"/>
    <s v=""/>
    <x v="138"/>
    <n v="6"/>
    <n v="0.7"/>
    <n v="40"/>
    <n v="19.5"/>
    <s v=""/>
    <s v=""/>
    <n v="23.975409836065573"/>
    <n v="2"/>
    <n v="12"/>
    <s v=""/>
    <n v="287.70491803278685"/>
    <x v="0"/>
  </r>
  <r>
    <x v="0"/>
    <x v="108"/>
    <x v="139"/>
    <n v="12"/>
    <n v="12"/>
    <s v=""/>
    <x v="139"/>
    <n v="6"/>
    <n v="0.7"/>
    <n v="40"/>
    <n v="14.95"/>
    <s v=""/>
    <s v=""/>
    <n v="19.426229508196723"/>
    <n v="2"/>
    <n v="12"/>
    <n v="-3"/>
    <n v="233.11475409836066"/>
    <x v="0"/>
  </r>
  <r>
    <x v="0"/>
    <x v="109"/>
    <x v="140"/>
    <n v="12"/>
    <n v="12"/>
    <s v=""/>
    <x v="140"/>
    <n v="12"/>
    <n v="1"/>
    <n v="50"/>
    <n v="18.5"/>
    <s v=""/>
    <s v=""/>
    <n v="25.245901639344265"/>
    <n v="1"/>
    <n v="12"/>
    <n v="0"/>
    <n v="302.95081967213116"/>
    <x v="0"/>
  </r>
  <r>
    <x v="0"/>
    <x v="110"/>
    <x v="141"/>
    <n v="12"/>
    <n v="12"/>
    <s v=""/>
    <x v="141"/>
    <n v="6"/>
    <n v="1"/>
    <n v="35"/>
    <n v="14.95"/>
    <s v=""/>
    <s v=""/>
    <n v="20.16393442622951"/>
    <n v="2"/>
    <n v="12"/>
    <n v="6"/>
    <n v="241.96721311475412"/>
    <x v="0"/>
  </r>
  <r>
    <x v="0"/>
    <x v="111"/>
    <x v="142"/>
    <n v="12"/>
    <n v="12"/>
    <s v=""/>
    <x v="142"/>
    <n v="6"/>
    <n v="0.7"/>
    <n v="40"/>
    <n v="15.15"/>
    <s v=""/>
    <s v=""/>
    <n v="19.631147540983608"/>
    <n v="2"/>
    <n v="12"/>
    <n v="0"/>
    <n v="235.57377049180332"/>
    <x v="0"/>
  </r>
  <r>
    <x v="0"/>
    <x v="8"/>
    <x v="143"/>
    <n v="120"/>
    <n v="120"/>
    <s v=""/>
    <x v="143"/>
    <n v="120"/>
    <n v="0.05"/>
    <n v="35"/>
    <n v="1.85"/>
    <s v=""/>
    <s v=""/>
    <n v="3.6065573770491808"/>
    <n v="1"/>
    <n v="120"/>
    <s v=""/>
    <n v="432.78688524590171"/>
    <x v="0"/>
  </r>
  <r>
    <x v="0"/>
    <x v="112"/>
    <x v="144"/>
    <n v="12"/>
    <n v="12"/>
    <s v=""/>
    <x v="144"/>
    <n v="12"/>
    <n v="1"/>
    <n v="43"/>
    <n v="15.9"/>
    <s v=""/>
    <s v=""/>
    <n v="21.926229508196723"/>
    <n v="1"/>
    <n v="12"/>
    <n v="6"/>
    <n v="263.11475409836066"/>
    <x v="0"/>
  </r>
  <r>
    <x v="0"/>
    <x v="113"/>
    <x v="145"/>
    <n v="12"/>
    <n v="12"/>
    <s v=""/>
    <x v="145"/>
    <n v="6"/>
    <n v="0.7"/>
    <n v="43"/>
    <n v="15.25"/>
    <s v=""/>
    <s v=""/>
    <n v="19.918032786885245"/>
    <n v="2"/>
    <n v="12"/>
    <n v="0"/>
    <n v="239.01639344262293"/>
    <x v="0"/>
  </r>
  <r>
    <x v="0"/>
    <x v="114"/>
    <x v="146"/>
    <n v="6"/>
    <n v="6"/>
    <s v=""/>
    <x v="146"/>
    <n v="6"/>
    <n v="0.7"/>
    <n v="47"/>
    <n v="24.25"/>
    <s v=""/>
    <s v=""/>
    <n v="29.221311475409834"/>
    <n v="1"/>
    <n v="6"/>
    <n v="6"/>
    <n v="175.32786885245901"/>
    <x v="3"/>
  </r>
  <r>
    <x v="0"/>
    <x v="115"/>
    <x v="147"/>
    <n v="12"/>
    <n v="12"/>
    <s v=""/>
    <x v="147"/>
    <n v="6"/>
    <n v="0.7"/>
    <n v="40"/>
    <n v="15.5"/>
    <s v=""/>
    <s v=""/>
    <n v="19.959016393442624"/>
    <n v="2"/>
    <n v="12"/>
    <n v="0"/>
    <n v="239.50819672131149"/>
    <x v="0"/>
  </r>
  <r>
    <x v="0"/>
    <x v="116"/>
    <x v="148"/>
    <n v="24"/>
    <n v="24"/>
    <s v="JIMBBUUUFJ"/>
    <x v="148"/>
    <n v="12"/>
    <n v="1"/>
    <n v="32.5"/>
    <n v="9.15"/>
    <n v="6.85"/>
    <s v=""/>
    <n v="14.098360655737705"/>
    <n v="2"/>
    <n v="24"/>
    <n v="0"/>
    <n v="338.36065573770492"/>
    <x v="0"/>
  </r>
  <r>
    <x v="0"/>
    <x v="8"/>
    <x v="149"/>
    <n v="18"/>
    <n v="18"/>
    <s v="JIMBE3HK5S"/>
    <x v="149"/>
    <n v="6"/>
    <n v="0.7"/>
    <n v="32.5"/>
    <n v="7.2"/>
    <n v="6.95"/>
    <s v=""/>
    <n v="11.106557377049182"/>
    <n v="3"/>
    <n v="18"/>
    <s v=""/>
    <n v="199.91803278688528"/>
    <x v="0"/>
  </r>
  <r>
    <x v="0"/>
    <x v="8"/>
    <x v="149"/>
    <n v="18"/>
    <n v="18"/>
    <s v="JIMBE3HK5S"/>
    <x v="149"/>
    <n v="6"/>
    <n v="0.7"/>
    <n v="32.5"/>
    <n v="7.2"/>
    <n v="6.95"/>
    <s v=""/>
    <n v="11.106557377049182"/>
    <n v="3"/>
    <n v="18"/>
    <s v=""/>
    <n v="199.91803278688528"/>
    <x v="2"/>
  </r>
  <r>
    <x v="0"/>
    <x v="8"/>
    <x v="150"/>
    <n v="6"/>
    <n v="6"/>
    <s v=""/>
    <x v="150"/>
    <n v="6"/>
    <n v="0.7"/>
    <n v="40"/>
    <n v="29.65"/>
    <s v=""/>
    <s v=""/>
    <n v="34.13934426229509"/>
    <n v="1"/>
    <n v="6"/>
    <s v=""/>
    <n v="204.83606557377055"/>
    <x v="0"/>
  </r>
  <r>
    <x v="0"/>
    <x v="117"/>
    <x v="151"/>
    <n v="6"/>
    <n v="6"/>
    <s v=""/>
    <x v="151"/>
    <n v="6"/>
    <n v="0.7"/>
    <n v="44"/>
    <n v="51"/>
    <s v=""/>
    <s v=""/>
    <n v="55.778688524590166"/>
    <n v="1"/>
    <n v="6"/>
    <n v="0"/>
    <n v="334.67213114754099"/>
    <x v="0"/>
  </r>
  <r>
    <x v="0"/>
    <x v="118"/>
    <x v="152"/>
    <n v="12"/>
    <n v="12"/>
    <s v=""/>
    <x v="152"/>
    <n v="6"/>
    <n v="0.7"/>
    <n v="45.1"/>
    <n v="32.950000000000003"/>
    <s v=""/>
    <s v=""/>
    <n v="37.786885245901644"/>
    <n v="2"/>
    <n v="12"/>
    <n v="3"/>
    <n v="453.44262295081973"/>
    <x v="0"/>
  </r>
  <r>
    <x v="0"/>
    <x v="119"/>
    <x v="153"/>
    <n v="18"/>
    <n v="18"/>
    <s v="KINO848D39"/>
    <x v="153"/>
    <n v="6"/>
    <n v="0.7"/>
    <n v="45.7"/>
    <n v="27.25"/>
    <n v="25.45"/>
    <s v=""/>
    <n v="32.131147540983612"/>
    <n v="3"/>
    <n v="18"/>
    <n v="0"/>
    <n v="578.36065573770497"/>
    <x v="0"/>
  </r>
  <r>
    <x v="0"/>
    <x v="119"/>
    <x v="153"/>
    <n v="6"/>
    <n v="6"/>
    <s v="KINO848D39"/>
    <x v="153"/>
    <n v="6"/>
    <n v="0.7"/>
    <n v="45.7"/>
    <n v="27.25"/>
    <n v="25.45"/>
    <s v=""/>
    <n v="32.131147540983612"/>
    <n v="1"/>
    <n v="6"/>
    <n v="0"/>
    <n v="192.78688524590166"/>
    <x v="1"/>
  </r>
  <r>
    <x v="0"/>
    <x v="120"/>
    <x v="154"/>
    <n v="18"/>
    <n v="18"/>
    <s v=""/>
    <x v="154"/>
    <n v="6"/>
    <n v="0.7"/>
    <n v="54.5"/>
    <n v="27.25"/>
    <s v=""/>
    <s v=""/>
    <n v="32.786885245901637"/>
    <n v="3"/>
    <n v="18"/>
    <n v="0"/>
    <n v="590.1639344262295"/>
    <x v="0"/>
  </r>
  <r>
    <x v="0"/>
    <x v="120"/>
    <x v="154"/>
    <n v="6"/>
    <n v="6"/>
    <s v=""/>
    <x v="154"/>
    <n v="6"/>
    <n v="0.7"/>
    <n v="54.5"/>
    <n v="27.25"/>
    <s v=""/>
    <s v=""/>
    <n v="32.786885245901637"/>
    <n v="1"/>
    <n v="6"/>
    <n v="0"/>
    <n v="196.72131147540983"/>
    <x v="2"/>
  </r>
  <r>
    <x v="0"/>
    <x v="121"/>
    <x v="155"/>
    <n v="6"/>
    <n v="6"/>
    <s v="KILCHO357B"/>
    <x v="155"/>
    <n v="6"/>
    <n v="0.7"/>
    <n v="46"/>
    <n v="25.9"/>
    <n v="23.95"/>
    <s v=""/>
    <n v="30.819672131147541"/>
    <n v="1"/>
    <n v="6"/>
    <n v="21"/>
    <n v="184.91803278688525"/>
    <x v="0"/>
  </r>
  <r>
    <x v="0"/>
    <x v="122"/>
    <x v="156"/>
    <n v="6"/>
    <n v="6"/>
    <s v="KILC67F042"/>
    <x v="156"/>
    <n v="6"/>
    <n v="0.7"/>
    <n v="46"/>
    <n v="32.25"/>
    <n v="31.95"/>
    <s v=""/>
    <n v="37.172131147540988"/>
    <n v="1"/>
    <n v="6"/>
    <n v="24"/>
    <n v="223.03278688524591"/>
    <x v="0"/>
  </r>
  <r>
    <x v="0"/>
    <x v="123"/>
    <x v="157"/>
    <n v="12"/>
    <n v="12"/>
    <s v=""/>
    <x v="157"/>
    <n v="6"/>
    <n v="0.7"/>
    <n v="50"/>
    <n v="24.5"/>
    <s v=""/>
    <s v=""/>
    <n v="29.71311475409836"/>
    <n v="2"/>
    <n v="12"/>
    <n v="0"/>
    <n v="356.55737704918033"/>
    <x v="0"/>
  </r>
  <r>
    <x v="0"/>
    <x v="124"/>
    <x v="158"/>
    <n v="6"/>
    <n v="6"/>
    <m/>
    <x v="158"/>
    <n v="6"/>
    <n v="0.7"/>
    <n v="43"/>
    <n v="19.600000000000001"/>
    <s v=""/>
    <s v=""/>
    <n v="24.303278688524593"/>
    <n v="1"/>
    <n v="6"/>
    <n v="9"/>
    <n v="145.81967213114757"/>
    <x v="0"/>
  </r>
  <r>
    <x v="0"/>
    <x v="124"/>
    <x v="158"/>
    <n v="6"/>
    <n v="6"/>
    <m/>
    <x v="158"/>
    <n v="6"/>
    <n v="0.7"/>
    <n v="43"/>
    <n v="19.600000000000001"/>
    <s v=""/>
    <s v=""/>
    <n v="24.303278688524593"/>
    <n v="1"/>
    <n v="6"/>
    <n v="9"/>
    <n v="145.81967213114757"/>
    <x v="4"/>
  </r>
  <r>
    <x v="0"/>
    <x v="125"/>
    <x v="159"/>
    <n v="12"/>
    <n v="12"/>
    <s v=""/>
    <x v="159"/>
    <n v="6"/>
    <n v="1"/>
    <n v="40"/>
    <n v="14.75"/>
    <s v=""/>
    <s v=""/>
    <n v="20.45081967213115"/>
    <n v="2"/>
    <n v="12"/>
    <n v="0"/>
    <n v="245.40983606557381"/>
    <x v="0"/>
  </r>
  <r>
    <x v="0"/>
    <x v="125"/>
    <x v="160"/>
    <n v="6"/>
    <n v="6"/>
    <s v=""/>
    <x v="160"/>
    <n v="6"/>
    <n v="1"/>
    <n v="40"/>
    <n v="17.5"/>
    <s v=""/>
    <s v=""/>
    <n v="23.196721311475411"/>
    <n v="1"/>
    <n v="6"/>
    <n v="0"/>
    <n v="139.18032786885246"/>
    <x v="0"/>
  </r>
  <r>
    <x v="0"/>
    <x v="126"/>
    <x v="161"/>
    <n v="6"/>
    <n v="6"/>
    <s v=""/>
    <x v="161"/>
    <n v="6"/>
    <n v="0.7"/>
    <n v="43"/>
    <n v="54"/>
    <s v=""/>
    <s v=""/>
    <n v="58.688524590163944"/>
    <n v="1"/>
    <n v="6"/>
    <n v="0"/>
    <n v="352.13114754098365"/>
    <x v="0"/>
  </r>
  <r>
    <x v="0"/>
    <x v="126"/>
    <x v="161"/>
    <n v="6"/>
    <n v="6"/>
    <n v="956"/>
    <x v="161"/>
    <n v="6"/>
    <n v="0.7"/>
    <n v="43"/>
    <n v="54"/>
    <n v="55.85"/>
    <s v=""/>
    <n v="58.688524590163944"/>
    <n v="1"/>
    <n v="6"/>
    <n v="0"/>
    <n v="352.13114754098365"/>
    <x v="3"/>
  </r>
  <r>
    <x v="0"/>
    <x v="127"/>
    <x v="162"/>
    <n v="6"/>
    <n v="6"/>
    <s v=""/>
    <x v="162"/>
    <n v="6"/>
    <n v="0.7"/>
    <n v="48"/>
    <n v="32.5"/>
    <s v=""/>
    <n v="43.99"/>
    <n v="37.540983606557383"/>
    <n v="1"/>
    <n v="6"/>
    <n v="18"/>
    <n v="225.24590163934431"/>
    <x v="0"/>
  </r>
  <r>
    <x v="0"/>
    <x v="127"/>
    <x v="162"/>
    <n v="6"/>
    <n v="6"/>
    <s v="LAGA37449F"/>
    <x v="162"/>
    <n v="6"/>
    <n v="0.7"/>
    <n v="48"/>
    <n v="32.5"/>
    <n v="33.450000000000003"/>
    <n v="43.99"/>
    <n v="37.540983606557383"/>
    <n v="1"/>
    <n v="6"/>
    <n v="18"/>
    <n v="225.24590163934431"/>
    <x v="3"/>
  </r>
  <r>
    <x v="0"/>
    <x v="128"/>
    <x v="163"/>
    <n v="12"/>
    <n v="12"/>
    <s v=""/>
    <x v="163"/>
    <n v="12"/>
    <n v="1"/>
    <n v="40"/>
    <n v="36.5"/>
    <s v=""/>
    <s v=""/>
    <n v="42.213114754098363"/>
    <n v="1"/>
    <n v="12"/>
    <n v="0"/>
    <n v="506.55737704918033"/>
    <x v="0"/>
  </r>
  <r>
    <x v="0"/>
    <x v="129"/>
    <x v="164"/>
    <n v="6"/>
    <n v="6"/>
    <s v=""/>
    <x v="164"/>
    <n v="6"/>
    <n v="1"/>
    <n v="48"/>
    <n v="49.95"/>
    <s v=""/>
    <s v=""/>
    <n v="56.47540983606558"/>
    <n v="1"/>
    <n v="6"/>
    <n v="0"/>
    <n v="338.85245901639348"/>
    <x v="0"/>
  </r>
  <r>
    <x v="0"/>
    <x v="130"/>
    <x v="165"/>
    <n v="6"/>
    <n v="6"/>
    <s v=""/>
    <x v="165"/>
    <n v="6"/>
    <n v="0.7"/>
    <n v="48"/>
    <n v="28"/>
    <s v=""/>
    <s v=""/>
    <n v="33.032786885245905"/>
    <n v="1"/>
    <n v="6"/>
    <n v="0"/>
    <n v="198.19672131147541"/>
    <x v="0"/>
  </r>
  <r>
    <x v="0"/>
    <x v="131"/>
    <x v="166"/>
    <n v="3"/>
    <n v="6"/>
    <m/>
    <x v="166"/>
    <n v="3"/>
    <n v="0.7"/>
    <n v="43"/>
    <n v="18.899999999999999"/>
    <s v=""/>
    <s v=""/>
    <n v="23.606557377049182"/>
    <n v="2"/>
    <n v="6"/>
    <n v="0"/>
    <n v="141.63934426229508"/>
    <x v="0"/>
  </r>
  <r>
    <x v="0"/>
    <x v="132"/>
    <x v="167"/>
    <n v="6"/>
    <n v="6"/>
    <s v=""/>
    <x v="167"/>
    <n v="6"/>
    <n v="0.7"/>
    <n v="22"/>
    <n v="6.45"/>
    <s v=""/>
    <s v=""/>
    <n v="9.6311475409836067"/>
    <n v="1"/>
    <n v="6"/>
    <n v="9"/>
    <n v="57.786885245901644"/>
    <x v="0"/>
  </r>
  <r>
    <x v="0"/>
    <x v="133"/>
    <x v="168"/>
    <n v="30"/>
    <n v="30"/>
    <s v=""/>
    <x v="168"/>
    <n v="6"/>
    <n v="1"/>
    <n v="25"/>
    <n v="7.15"/>
    <s v=""/>
    <n v="7.41"/>
    <n v="11.311475409836067"/>
    <n v="5"/>
    <n v="30"/>
    <n v="0"/>
    <n v="339.34426229508199"/>
    <x v="0"/>
  </r>
  <r>
    <x v="0"/>
    <x v="134"/>
    <x v="169"/>
    <n v="30"/>
    <n v="30"/>
    <s v=""/>
    <x v="169"/>
    <n v="6"/>
    <n v="0.7"/>
    <n v="40"/>
    <n v="12.5"/>
    <s v=""/>
    <n v="17.577000000000002"/>
    <n v="16.967213114754102"/>
    <n v="5"/>
    <n v="30"/>
    <n v="0"/>
    <n v="509.0163934426231"/>
    <x v="0"/>
  </r>
  <r>
    <x v="0"/>
    <x v="135"/>
    <x v="170"/>
    <n v="12"/>
    <n v="12"/>
    <s v=""/>
    <x v="170"/>
    <n v="6"/>
    <n v="0.7"/>
    <n v="40"/>
    <n v="7.05"/>
    <s v=""/>
    <s v=""/>
    <n v="11.516393442622952"/>
    <n v="2"/>
    <n v="12"/>
    <n v="0"/>
    <n v="138.19672131147541"/>
    <x v="0"/>
  </r>
  <r>
    <x v="0"/>
    <x v="135"/>
    <x v="170"/>
    <n v="6"/>
    <n v="6"/>
    <n v="700"/>
    <x v="170"/>
    <n v="6"/>
    <n v="0.7"/>
    <n v="40"/>
    <n v="7.05"/>
    <n v="7.05"/>
    <s v=""/>
    <n v="11.516393442622952"/>
    <n v="1"/>
    <n v="6"/>
    <n v="0"/>
    <n v="69.098360655737707"/>
    <x v="3"/>
  </r>
  <r>
    <x v="0"/>
    <x v="136"/>
    <x v="171"/>
    <n v="12"/>
    <n v="12"/>
    <s v=""/>
    <x v="171"/>
    <n v="6"/>
    <n v="0.7"/>
    <n v="40"/>
    <n v="9.9499999999999993"/>
    <s v=""/>
    <s v=""/>
    <n v="14.426229508196723"/>
    <n v="2"/>
    <n v="12"/>
    <n v="0"/>
    <n v="173.11475409836066"/>
    <x v="0"/>
  </r>
  <r>
    <x v="0"/>
    <x v="136"/>
    <x v="171"/>
    <n v="6"/>
    <n v="6"/>
    <m/>
    <x v="171"/>
    <n v="6"/>
    <n v="0.7"/>
    <n v="40"/>
    <n v="9.9499999999999993"/>
    <s v=""/>
    <s v=""/>
    <n v="14.426229508196723"/>
    <n v="1"/>
    <n v="6"/>
    <n v="0"/>
    <n v="86.557377049180332"/>
    <x v="4"/>
  </r>
  <r>
    <x v="0"/>
    <x v="136"/>
    <x v="171"/>
    <n v="6"/>
    <n v="6"/>
    <m/>
    <x v="171"/>
    <n v="6"/>
    <n v="0.7"/>
    <n v="40"/>
    <n v="9.9499999999999993"/>
    <s v=""/>
    <s v=""/>
    <n v="14.426229508196723"/>
    <n v="1"/>
    <n v="6"/>
    <n v="0"/>
    <n v="86.557377049180332"/>
    <x v="1"/>
  </r>
  <r>
    <x v="0"/>
    <x v="8"/>
    <x v="172"/>
    <n v="6"/>
    <n v="6"/>
    <m/>
    <x v="172"/>
    <n v="6"/>
    <n v="0.7"/>
    <n v="40"/>
    <n v="13.5"/>
    <s v=""/>
    <s v=""/>
    <n v="17.95081967213115"/>
    <n v="1"/>
    <n v="6"/>
    <s v=""/>
    <n v="107.70491803278691"/>
    <x v="0"/>
  </r>
  <r>
    <x v="0"/>
    <x v="8"/>
    <x v="172"/>
    <n v="6"/>
    <n v="6"/>
    <m/>
    <x v="172"/>
    <n v="6"/>
    <n v="0.7"/>
    <n v="40"/>
    <n v="13.5"/>
    <s v=""/>
    <s v=""/>
    <n v="17.95081967213115"/>
    <n v="1"/>
    <n v="6"/>
    <s v=""/>
    <n v="107.70491803278691"/>
    <x v="4"/>
  </r>
  <r>
    <x v="0"/>
    <x v="8"/>
    <x v="173"/>
    <n v="12"/>
    <n v="12"/>
    <s v=""/>
    <x v="173"/>
    <n v="12"/>
    <n v="1"/>
    <n v="38"/>
    <n v="7.5"/>
    <s v=""/>
    <s v=""/>
    <n v="12.991803278688526"/>
    <n v="1"/>
    <n v="12"/>
    <s v=""/>
    <n v="155.90163934426232"/>
    <x v="0"/>
  </r>
  <r>
    <x v="0"/>
    <x v="137"/>
    <x v="174"/>
    <n v="24"/>
    <n v="24"/>
    <s v=""/>
    <x v="174"/>
    <n v="12"/>
    <n v="0.7"/>
    <n v="40"/>
    <n v="15.5"/>
    <s v=""/>
    <s v=""/>
    <n v="19.959016393442624"/>
    <n v="2"/>
    <n v="24"/>
    <n v="0"/>
    <n v="479.01639344262298"/>
    <x v="0"/>
  </r>
  <r>
    <x v="0"/>
    <x v="8"/>
    <x v="175"/>
    <n v="24"/>
    <n v="24"/>
    <s v=""/>
    <x v="175"/>
    <n v="12"/>
    <n v="1"/>
    <n v="40"/>
    <n v="22.5"/>
    <s v=""/>
    <s v=""/>
    <n v="28.196721311475411"/>
    <n v="2"/>
    <n v="24"/>
    <s v=""/>
    <n v="676.72131147540983"/>
    <x v="0"/>
  </r>
  <r>
    <x v="0"/>
    <x v="138"/>
    <x v="176"/>
    <n v="12"/>
    <n v="12"/>
    <s v=""/>
    <x v="176"/>
    <n v="6"/>
    <n v="0.7"/>
    <n v="40"/>
    <n v="17.95"/>
    <s v=""/>
    <s v=""/>
    <n v="22.418032786885249"/>
    <n v="2"/>
    <n v="12"/>
    <n v="0"/>
    <n v="269.01639344262298"/>
    <x v="0"/>
  </r>
  <r>
    <x v="0"/>
    <x v="139"/>
    <x v="177"/>
    <n v="12"/>
    <n v="12"/>
    <s v=""/>
    <x v="177"/>
    <n v="6"/>
    <n v="0.7"/>
    <n v="40"/>
    <n v="22.95"/>
    <s v=""/>
    <s v=""/>
    <n v="27.418032786885249"/>
    <n v="2"/>
    <n v="12"/>
    <n v="0"/>
    <n v="329.01639344262298"/>
    <x v="0"/>
  </r>
  <r>
    <x v="0"/>
    <x v="140"/>
    <x v="178"/>
    <n v="12"/>
    <n v="12"/>
    <s v=""/>
    <x v="178"/>
    <n v="6"/>
    <n v="0.7"/>
    <n v="40"/>
    <n v="23"/>
    <s v=""/>
    <s v=""/>
    <n v="27.459016393442624"/>
    <n v="2"/>
    <n v="12"/>
    <n v="0"/>
    <n v="329.50819672131149"/>
    <x v="0"/>
  </r>
  <r>
    <x v="0"/>
    <x v="8"/>
    <x v="179"/>
    <n v="48"/>
    <n v="48"/>
    <s v=""/>
    <x v="179"/>
    <n v="48"/>
    <n v="0.05"/>
    <n v="47"/>
    <n v="3.5"/>
    <s v=""/>
    <s v=""/>
    <n v="5.3278688524590168"/>
    <n v="1"/>
    <n v="48"/>
    <s v=""/>
    <n v="255.73770491803282"/>
    <x v="0"/>
  </r>
  <r>
    <x v="0"/>
    <x v="141"/>
    <x v="180"/>
    <n v="6"/>
    <n v="6"/>
    <s v=""/>
    <x v="180"/>
    <n v="6"/>
    <n v="0.7"/>
    <n v="40"/>
    <n v="15.1"/>
    <s v=""/>
    <s v=""/>
    <n v="19.590163934426233"/>
    <n v="1"/>
    <n v="6"/>
    <s v=""/>
    <n v="117.5409836065574"/>
    <x v="0"/>
  </r>
  <r>
    <x v="0"/>
    <x v="142"/>
    <x v="181"/>
    <n v="6"/>
    <n v="6"/>
    <s v=""/>
    <x v="181"/>
    <n v="6"/>
    <n v="0.7"/>
    <n v="40"/>
    <n v="21.2"/>
    <s v=""/>
    <s v=""/>
    <n v="25.655737704918035"/>
    <n v="1"/>
    <n v="6"/>
    <n v="0"/>
    <n v="153.9344262295082"/>
    <x v="0"/>
  </r>
  <r>
    <x v="0"/>
    <x v="143"/>
    <x v="182"/>
    <n v="6"/>
    <n v="6"/>
    <s v=""/>
    <x v="182"/>
    <n v="6"/>
    <n v="0.7"/>
    <n v="40"/>
    <n v="20.25"/>
    <s v=""/>
    <s v=""/>
    <n v="24.713114754098363"/>
    <n v="1"/>
    <n v="6"/>
    <n v="0"/>
    <n v="148.27868852459017"/>
    <x v="0"/>
  </r>
  <r>
    <x v="0"/>
    <x v="144"/>
    <x v="183"/>
    <n v="12"/>
    <n v="12"/>
    <s v=""/>
    <x v="183"/>
    <n v="6"/>
    <n v="0.7"/>
    <n v="40"/>
    <n v="11.95"/>
    <s v=""/>
    <s v=""/>
    <n v="16.434426229508198"/>
    <n v="2"/>
    <n v="12"/>
    <n v="0"/>
    <n v="197.21311475409837"/>
    <x v="0"/>
  </r>
  <r>
    <x v="0"/>
    <x v="8"/>
    <x v="184"/>
    <n v="18"/>
    <n v="18"/>
    <s v=""/>
    <x v="184"/>
    <n v="6"/>
    <n v="1"/>
    <n v="40"/>
    <n v="8.9499999999999993"/>
    <s v=""/>
    <s v=""/>
    <n v="14.672131147540986"/>
    <n v="3"/>
    <n v="18"/>
    <s v=""/>
    <n v="264.09836065573774"/>
    <x v="0"/>
  </r>
  <r>
    <x v="0"/>
    <x v="145"/>
    <x v="185"/>
    <n v="36"/>
    <n v="36"/>
    <m/>
    <x v="185"/>
    <n v="6"/>
    <n v="0.7"/>
    <n v="43"/>
    <n v="23.75"/>
    <s v=""/>
    <s v=""/>
    <n v="28.416915200000002"/>
    <n v="6"/>
    <n v="36"/>
    <n v="0"/>
    <n v="1023.0089472000001"/>
    <x v="2"/>
  </r>
  <r>
    <x v="0"/>
    <x v="146"/>
    <x v="186"/>
    <n v="12"/>
    <n v="12"/>
    <s v=""/>
    <x v="186"/>
    <n v="6"/>
    <n v="0.7"/>
    <n v="17"/>
    <n v="8.85"/>
    <s v=""/>
    <s v=""/>
    <n v="11.639344262295083"/>
    <n v="2"/>
    <n v="12"/>
    <n v="0"/>
    <n v="139.67213114754099"/>
    <x v="0"/>
  </r>
  <r>
    <x v="0"/>
    <x v="147"/>
    <x v="187"/>
    <n v="12"/>
    <n v="12"/>
    <s v=""/>
    <x v="187"/>
    <n v="6"/>
    <n v="0.7"/>
    <n v="41.5"/>
    <n v="6.65"/>
    <s v=""/>
    <s v=""/>
    <n v="11.229508196721312"/>
    <n v="2"/>
    <n v="12"/>
    <n v="0"/>
    <n v="134.75409836065575"/>
    <x v="0"/>
  </r>
  <r>
    <x v="0"/>
    <x v="147"/>
    <x v="187"/>
    <n v="72"/>
    <n v="18"/>
    <s v=""/>
    <x v="187"/>
    <n v="6"/>
    <n v="0.7"/>
    <n v="41.5"/>
    <n v="6.65"/>
    <s v=""/>
    <s v=""/>
    <n v="11.229508196721312"/>
    <n v="3"/>
    <n v="18"/>
    <n v="0"/>
    <n v="202.13114754098362"/>
    <x v="2"/>
  </r>
  <r>
    <x v="0"/>
    <x v="148"/>
    <x v="188"/>
    <n v="12"/>
    <n v="12"/>
    <s v="NIKKD43C0F"/>
    <x v="188"/>
    <n v="6"/>
    <n v="0.7"/>
    <n v="47"/>
    <n v="16.25"/>
    <n v="17.649999999999999"/>
    <s v=""/>
    <n v="21.229508196721312"/>
    <n v="2"/>
    <n v="12"/>
    <n v="0"/>
    <n v="254.75409836065575"/>
    <x v="0"/>
  </r>
  <r>
    <x v="0"/>
    <x v="149"/>
    <x v="189"/>
    <n v="12"/>
    <n v="12"/>
    <s v=""/>
    <x v="189"/>
    <n v="6"/>
    <n v="0.7"/>
    <n v="40"/>
    <n v="18.5"/>
    <s v=""/>
    <n v="31.35"/>
    <n v="22.950819672131146"/>
    <n v="2"/>
    <n v="12"/>
    <n v="0"/>
    <n v="275.40983606557376"/>
    <x v="0"/>
  </r>
  <r>
    <x v="0"/>
    <x v="8"/>
    <x v="190"/>
    <n v="12"/>
    <n v="12"/>
    <s v=""/>
    <x v="190"/>
    <n v="6"/>
    <n v="0.7"/>
    <n v="40"/>
    <n v="19.75"/>
    <s v=""/>
    <s v=""/>
    <n v="24.221311475409838"/>
    <n v="2"/>
    <n v="12"/>
    <s v=""/>
    <n v="290.65573770491807"/>
    <x v="0"/>
  </r>
  <r>
    <x v="0"/>
    <x v="150"/>
    <x v="191"/>
    <n v="6"/>
    <n v="6"/>
    <s v="NIKKAF208D"/>
    <x v="191"/>
    <n v="6"/>
    <n v="0.5"/>
    <n v="51.4"/>
    <n v="24.95"/>
    <n v="21.45"/>
    <n v="29.9"/>
    <n v="29.180327868852462"/>
    <n v="1"/>
    <n v="6"/>
    <n v="12"/>
    <n v="175.08196721311478"/>
    <x v="3"/>
  </r>
  <r>
    <x v="0"/>
    <x v="151"/>
    <x v="192"/>
    <n v="6"/>
    <n v="6"/>
    <s v=""/>
    <x v="192"/>
    <n v="6"/>
    <n v="0.7"/>
    <n v="45"/>
    <n v="54.95"/>
    <s v=""/>
    <s v=""/>
    <n v="59.795081967213122"/>
    <n v="1"/>
    <n v="6"/>
    <n v="0"/>
    <n v="358.77049180327873"/>
    <x v="0"/>
  </r>
  <r>
    <x v="0"/>
    <x v="8"/>
    <x v="193"/>
    <n v="6"/>
    <n v="6"/>
    <s v="NCHAH715SW"/>
    <x v="193"/>
    <n v="6"/>
    <n v="1"/>
    <n v="46"/>
    <n v="17.5"/>
    <n v="25.15"/>
    <s v=""/>
    <n v="23.852459016393443"/>
    <n v="1"/>
    <n v="6"/>
    <s v=""/>
    <n v="143.11475409836066"/>
    <x v="0"/>
  </r>
  <r>
    <x v="0"/>
    <x v="8"/>
    <x v="193"/>
    <n v="6"/>
    <n v="6"/>
    <s v="NCHAH715SW"/>
    <x v="193"/>
    <n v="6"/>
    <n v="1"/>
    <n v="46"/>
    <n v="17.5"/>
    <n v="25.15"/>
    <s v=""/>
    <n v="23.852459016393443"/>
    <n v="1"/>
    <n v="6"/>
    <s v=""/>
    <n v="143.11475409836066"/>
    <x v="4"/>
  </r>
  <r>
    <x v="0"/>
    <x v="152"/>
    <x v="194"/>
    <n v="6"/>
    <n v="6"/>
    <s v="NOBUB4316A"/>
    <x v="194"/>
    <n v="6"/>
    <n v="0.7"/>
    <n v="40"/>
    <n v="19.25"/>
    <n v="18.850000000000001"/>
    <n v="29.04"/>
    <n v="23.729508196721316"/>
    <n v="1"/>
    <n v="6"/>
    <n v="0"/>
    <n v="142.3770491803279"/>
    <x v="0"/>
  </r>
  <r>
    <x v="0"/>
    <x v="152"/>
    <x v="194"/>
    <n v="6"/>
    <n v="6"/>
    <s v="NOBUB4316A"/>
    <x v="194"/>
    <n v="6"/>
    <n v="0.7"/>
    <n v="40"/>
    <n v="19.25"/>
    <n v="18.850000000000001"/>
    <n v="29.04"/>
    <n v="23.729508196721316"/>
    <n v="1"/>
    <n v="6"/>
    <n v="0"/>
    <n v="142.3770491803279"/>
    <x v="4"/>
  </r>
  <r>
    <x v="0"/>
    <x v="8"/>
    <x v="195"/>
    <n v="2"/>
    <n v="2"/>
    <s v=""/>
    <x v="195"/>
    <n v="1"/>
    <n v="3"/>
    <n v="40"/>
    <n v="47.5"/>
    <s v=""/>
    <s v=""/>
    <n v="61.516393442622949"/>
    <n v="2"/>
    <n v="2"/>
    <s v=""/>
    <n v="123.0327868852459"/>
    <x v="0"/>
  </r>
  <r>
    <x v="0"/>
    <x v="153"/>
    <x v="196"/>
    <n v="6"/>
    <n v="6"/>
    <s v=""/>
    <x v="196"/>
    <n v="6"/>
    <n v="0.7"/>
    <n v="43"/>
    <n v="40.85"/>
    <s v=""/>
    <s v=""/>
    <n v="45.532786885245905"/>
    <n v="1"/>
    <n v="6"/>
    <n v="3"/>
    <n v="273.19672131147541"/>
    <x v="0"/>
  </r>
  <r>
    <x v="0"/>
    <x v="154"/>
    <x v="197"/>
    <n v="6"/>
    <n v="6"/>
    <s v="OBAN0UEU0W"/>
    <x v="197"/>
    <n v="6"/>
    <n v="0.7"/>
    <n v="43"/>
    <n v="54.95"/>
    <n v="52.85"/>
    <s v=""/>
    <n v="59.631147540983605"/>
    <n v="1"/>
    <n v="6"/>
    <n v="0"/>
    <n v="357.78688524590166"/>
    <x v="0"/>
  </r>
  <r>
    <x v="0"/>
    <x v="155"/>
    <x v="198"/>
    <n v="6"/>
    <n v="6"/>
    <s v=""/>
    <x v="198"/>
    <n v="6"/>
    <n v="0.7"/>
    <n v="43"/>
    <n v="34"/>
    <s v=""/>
    <s v=""/>
    <n v="38.688524590163937"/>
    <n v="1"/>
    <n v="6"/>
    <n v="3"/>
    <n v="232.13114754098362"/>
    <x v="0"/>
  </r>
  <r>
    <x v="0"/>
    <x v="156"/>
    <x v="199"/>
    <n v="24"/>
    <n v="24"/>
    <s v=""/>
    <x v="199"/>
    <n v="6"/>
    <n v="0.7"/>
    <n v="40"/>
    <n v="10.5"/>
    <s v=""/>
    <s v=""/>
    <n v="14.959016393442623"/>
    <n v="4"/>
    <n v="24"/>
    <n v="0"/>
    <n v="359.01639344262293"/>
    <x v="0"/>
  </r>
  <r>
    <x v="0"/>
    <x v="157"/>
    <x v="200"/>
    <n v="6"/>
    <n v="6"/>
    <s v=""/>
    <x v="200"/>
    <n v="6"/>
    <n v="1"/>
    <n v="42.5"/>
    <n v="11.75"/>
    <s v=""/>
    <s v=""/>
    <n v="17.704918032786885"/>
    <n v="1"/>
    <n v="6"/>
    <n v="0"/>
    <n v="106.22950819672131"/>
    <x v="0"/>
  </r>
  <r>
    <x v="0"/>
    <x v="158"/>
    <x v="201"/>
    <n v="6"/>
    <n v="6"/>
    <s v=""/>
    <x v="201"/>
    <n v="6"/>
    <n v="0.7"/>
    <n v="40"/>
    <n v="17.25"/>
    <s v=""/>
    <s v=""/>
    <n v="21.721311475409838"/>
    <n v="1"/>
    <n v="6"/>
    <n v="0"/>
    <n v="130.32786885245903"/>
    <x v="0"/>
  </r>
  <r>
    <x v="0"/>
    <x v="159"/>
    <x v="202"/>
    <n v="6"/>
    <n v="6"/>
    <s v=""/>
    <x v="202"/>
    <n v="6"/>
    <n v="0.7"/>
    <n v="40"/>
    <n v="15.95"/>
    <s v=""/>
    <s v=""/>
    <n v="20.409836065573774"/>
    <n v="1"/>
    <n v="6"/>
    <n v="3"/>
    <n v="122.45901639344265"/>
    <x v="0"/>
  </r>
  <r>
    <x v="0"/>
    <x v="160"/>
    <x v="203"/>
    <n v="6"/>
    <n v="6"/>
    <n v="3422"/>
    <x v="203"/>
    <n v="6"/>
    <n v="1"/>
    <n v="40"/>
    <n v="7.9"/>
    <n v="7.85"/>
    <s v=""/>
    <n v="13.606557377049182"/>
    <n v="1"/>
    <n v="6"/>
    <n v="0"/>
    <n v="81.639344262295083"/>
    <x v="0"/>
  </r>
  <r>
    <x v="0"/>
    <x v="8"/>
    <x v="204"/>
    <n v="48"/>
    <n v="48"/>
    <s v=""/>
    <x v="204"/>
    <n v="12"/>
    <n v="0.05"/>
    <n v="40"/>
    <n v="1"/>
    <s v=""/>
    <s v=""/>
    <n v="2.7868852459016398"/>
    <n v="4"/>
    <n v="48"/>
    <s v=""/>
    <n v="133.7704918032787"/>
    <x v="0"/>
  </r>
  <r>
    <x v="0"/>
    <x v="161"/>
    <x v="205"/>
    <n v="12"/>
    <n v="12"/>
    <s v=""/>
    <x v="205"/>
    <n v="6"/>
    <n v="0.7"/>
    <n v="40"/>
    <n v="7.1"/>
    <s v=""/>
    <s v=""/>
    <n v="11.55737704918033"/>
    <n v="2"/>
    <n v="12"/>
    <n v="0"/>
    <n v="138.68852459016395"/>
    <x v="0"/>
  </r>
  <r>
    <x v="0"/>
    <x v="162"/>
    <x v="206"/>
    <n v="24"/>
    <n v="24"/>
    <s v=""/>
    <x v="206"/>
    <n v="6"/>
    <n v="0.7"/>
    <n v="40"/>
    <n v="9.9499999999999993"/>
    <s v=""/>
    <s v=""/>
    <n v="14.426229508196723"/>
    <n v="4"/>
    <n v="24"/>
    <n v="9"/>
    <n v="346.22950819672133"/>
    <x v="0"/>
  </r>
  <r>
    <x v="0"/>
    <x v="162"/>
    <x v="206"/>
    <n v="24"/>
    <n v="24"/>
    <s v=""/>
    <x v="206"/>
    <n v="6"/>
    <n v="0.7"/>
    <n v="40"/>
    <n v="9.9499999999999993"/>
    <s v=""/>
    <s v=""/>
    <n v="14.426229508196723"/>
    <n v="4"/>
    <n v="24"/>
    <n v="9"/>
    <n v="346.22950819672133"/>
    <x v="2"/>
  </r>
  <r>
    <x v="0"/>
    <x v="163"/>
    <x v="207"/>
    <n v="12"/>
    <n v="12"/>
    <s v=""/>
    <x v="207"/>
    <n v="6"/>
    <n v="1"/>
    <n v="21"/>
    <n v="7.85"/>
    <s v=""/>
    <s v=""/>
    <n v="11.598360655737705"/>
    <n v="2"/>
    <n v="12"/>
    <n v="0"/>
    <n v="139.18032786885246"/>
    <x v="0"/>
  </r>
  <r>
    <x v="0"/>
    <x v="164"/>
    <x v="208"/>
    <n v="12"/>
    <n v="12"/>
    <s v=""/>
    <x v="208"/>
    <n v="6"/>
    <n v="1"/>
    <n v="18"/>
    <n v="6.45"/>
    <s v=""/>
    <s v=""/>
    <n v="9.8770491803278695"/>
    <n v="2"/>
    <n v="12"/>
    <n v="0"/>
    <n v="118.52459016393443"/>
    <x v="0"/>
  </r>
  <r>
    <x v="0"/>
    <x v="164"/>
    <x v="208"/>
    <n v="6"/>
    <n v="6"/>
    <m/>
    <x v="208"/>
    <n v="6"/>
    <n v="1"/>
    <n v="18"/>
    <n v="6.45"/>
    <s v=""/>
    <s v=""/>
    <n v="9.8770491803278695"/>
    <n v="1"/>
    <n v="6"/>
    <n v="0"/>
    <n v="59.262295081967217"/>
    <x v="4"/>
  </r>
  <r>
    <x v="0"/>
    <x v="165"/>
    <x v="209"/>
    <n v="12"/>
    <n v="12"/>
    <s v=""/>
    <x v="209"/>
    <n v="6"/>
    <n v="1"/>
    <n v="18"/>
    <n v="6.25"/>
    <s v=""/>
    <s v=""/>
    <n v="9.6721311475409841"/>
    <n v="2"/>
    <n v="12"/>
    <n v="0"/>
    <n v="116.06557377049181"/>
    <x v="0"/>
  </r>
  <r>
    <x v="0"/>
    <x v="166"/>
    <x v="210"/>
    <n v="6"/>
    <n v="6"/>
    <s v=""/>
    <x v="210"/>
    <n v="6"/>
    <n v="0.7"/>
    <n v="25"/>
    <n v="5.95"/>
    <s v=""/>
    <s v=""/>
    <n v="9.3442622950819683"/>
    <n v="1"/>
    <n v="6"/>
    <n v="6"/>
    <n v="56.06557377049181"/>
    <x v="3"/>
  </r>
  <r>
    <x v="0"/>
    <x v="167"/>
    <x v="211"/>
    <n v="6"/>
    <n v="6"/>
    <s v=""/>
    <x v="211"/>
    <n v="6"/>
    <n v="0.7"/>
    <n v="17"/>
    <n v="5.45"/>
    <s v=""/>
    <s v=""/>
    <n v="8.2377049180327884"/>
    <n v="1"/>
    <n v="6"/>
    <n v="0"/>
    <n v="49.426229508196727"/>
    <x v="0"/>
  </r>
  <r>
    <x v="0"/>
    <x v="168"/>
    <x v="212"/>
    <n v="12"/>
    <n v="12"/>
    <s v=""/>
    <x v="212"/>
    <n v="6"/>
    <n v="0.7"/>
    <n v="40"/>
    <n v="13.1"/>
    <s v=""/>
    <s v=""/>
    <n v="17.581967213114758"/>
    <n v="2"/>
    <n v="12"/>
    <n v="6"/>
    <n v="210.9836065573771"/>
    <x v="0"/>
  </r>
  <r>
    <x v="0"/>
    <x v="169"/>
    <x v="213"/>
    <n v="12"/>
    <n v="12"/>
    <s v=""/>
    <x v="213"/>
    <n v="6"/>
    <n v="0.7"/>
    <n v="42"/>
    <n v="13.15"/>
    <s v=""/>
    <s v=""/>
    <n v="17.745901639344265"/>
    <n v="2"/>
    <n v="12"/>
    <n v="0"/>
    <n v="212.95081967213116"/>
    <x v="0"/>
  </r>
  <r>
    <x v="0"/>
    <x v="170"/>
    <x v="214"/>
    <n v="12"/>
    <n v="12"/>
    <s v=""/>
    <x v="214"/>
    <n v="6"/>
    <n v="0.7"/>
    <n v="40"/>
    <n v="11.95"/>
    <s v=""/>
    <s v=""/>
    <n v="16.434426229508198"/>
    <n v="2"/>
    <n v="12"/>
    <n v="0"/>
    <n v="197.21311475409837"/>
    <x v="0"/>
  </r>
  <r>
    <x v="0"/>
    <x v="171"/>
    <x v="215"/>
    <n v="12"/>
    <n v="12"/>
    <s v=""/>
    <x v="215"/>
    <n v="6"/>
    <n v="0.7"/>
    <n v="40"/>
    <n v="14.45"/>
    <s v=""/>
    <s v=""/>
    <n v="18.934426229508198"/>
    <n v="2"/>
    <n v="12"/>
    <n v="0"/>
    <n v="227.21311475409837"/>
    <x v="0"/>
  </r>
  <r>
    <x v="0"/>
    <x v="172"/>
    <x v="216"/>
    <n v="18"/>
    <n v="18"/>
    <s v=""/>
    <x v="216"/>
    <n v="6"/>
    <n v="0.7"/>
    <n v="40"/>
    <n v="13.55"/>
    <s v=""/>
    <s v=""/>
    <n v="18.032786885245901"/>
    <n v="3"/>
    <n v="18"/>
    <n v="0"/>
    <n v="324.59016393442624"/>
    <x v="0"/>
  </r>
  <r>
    <x v="0"/>
    <x v="173"/>
    <x v="217"/>
    <n v="12"/>
    <n v="12"/>
    <s v=""/>
    <x v="217"/>
    <n v="6"/>
    <n v="0.7"/>
    <n v="43"/>
    <n v="13.25"/>
    <s v=""/>
    <s v=""/>
    <n v="17.95081967213115"/>
    <n v="2"/>
    <n v="12"/>
    <n v="0"/>
    <n v="215.40983606557381"/>
    <x v="0"/>
  </r>
  <r>
    <x v="0"/>
    <x v="174"/>
    <x v="218"/>
    <n v="12"/>
    <n v="12"/>
    <m/>
    <x v="218"/>
    <n v="6"/>
    <n v="0.7"/>
    <n v="45.8"/>
    <n v="23.25"/>
    <s v=""/>
    <n v="40.270000000000003"/>
    <n v="28.155737704918035"/>
    <n v="2"/>
    <n v="12"/>
    <n v="0"/>
    <n v="337.86885245901641"/>
    <x v="0"/>
  </r>
  <r>
    <x v="0"/>
    <x v="174"/>
    <x v="218"/>
    <n v="6"/>
    <n v="6"/>
    <m/>
    <x v="218"/>
    <n v="6"/>
    <n v="0.7"/>
    <n v="45.8"/>
    <n v="23.25"/>
    <s v=""/>
    <n v="40.270000000000003"/>
    <n v="28.155737704918035"/>
    <n v="1"/>
    <n v="6"/>
    <n v="0"/>
    <n v="168.9344262295082"/>
    <x v="1"/>
  </r>
  <r>
    <x v="0"/>
    <x v="175"/>
    <x v="219"/>
    <n v="18"/>
    <n v="18"/>
    <s v=""/>
    <x v="219"/>
    <n v="6"/>
    <n v="0.7"/>
    <n v="37.5"/>
    <n v="8.1"/>
    <s v=""/>
    <s v=""/>
    <n v="12.377049180327869"/>
    <n v="3"/>
    <n v="18"/>
    <n v="24"/>
    <n v="222.78688524590166"/>
    <x v="0"/>
  </r>
  <r>
    <x v="0"/>
    <x v="8"/>
    <x v="220"/>
    <n v="12"/>
    <n v="12"/>
    <s v=""/>
    <x v="220"/>
    <n v="6"/>
    <n v="0.7"/>
    <n v="40"/>
    <n v="21.5"/>
    <s v=""/>
    <s v=""/>
    <n v="25.983606557377051"/>
    <n v="2"/>
    <n v="12"/>
    <s v=""/>
    <n v="311.80327868852464"/>
    <x v="0"/>
  </r>
  <r>
    <x v="0"/>
    <x v="176"/>
    <x v="221"/>
    <n v="12"/>
    <n v="12"/>
    <s v=""/>
    <x v="221"/>
    <n v="6"/>
    <n v="0.7"/>
    <n v="40"/>
    <n v="17.55"/>
    <s v=""/>
    <s v=""/>
    <n v="22.008196721311478"/>
    <n v="2"/>
    <n v="12"/>
    <n v="0"/>
    <n v="264.09836065573774"/>
    <x v="0"/>
  </r>
  <r>
    <x v="0"/>
    <x v="8"/>
    <x v="222"/>
    <n v="12"/>
    <n v="12"/>
    <s v=""/>
    <x v="222"/>
    <n v="6"/>
    <n v="0.7"/>
    <n v="40"/>
    <n v="10.5"/>
    <s v=""/>
    <s v=""/>
    <n v="14.959016393442623"/>
    <n v="2"/>
    <n v="12"/>
    <s v=""/>
    <n v="179.50819672131146"/>
    <x v="0"/>
  </r>
  <r>
    <x v="0"/>
    <x v="141"/>
    <x v="223"/>
    <n v="6"/>
    <n v="6"/>
    <s v="YENIJF5ZEI"/>
    <x v="223"/>
    <n v="6"/>
    <n v="0.7"/>
    <n v="45"/>
    <n v="6.95"/>
    <n v="6.95"/>
    <s v=""/>
    <n v="11.762295081967215"/>
    <n v="1"/>
    <n v="6"/>
    <s v=""/>
    <n v="70.573770491803288"/>
    <x v="0"/>
  </r>
  <r>
    <x v="0"/>
    <x v="177"/>
    <x v="224"/>
    <n v="12"/>
    <n v="12"/>
    <s v=""/>
    <x v="224"/>
    <n v="3"/>
    <n v="0.7"/>
    <n v="40"/>
    <n v="27.85"/>
    <s v=""/>
    <s v=""/>
    <n v="32.336065573770497"/>
    <n v="4"/>
    <n v="12"/>
    <n v="0"/>
    <n v="388.03278688524597"/>
    <x v="0"/>
  </r>
  <r>
    <x v="0"/>
    <x v="178"/>
    <x v="225"/>
    <n v="6"/>
    <n v="6"/>
    <n v="198"/>
    <x v="225"/>
    <n v="6"/>
    <n v="0.7"/>
    <n v="40"/>
    <n v="27"/>
    <n v="35.75"/>
    <n v="32.450000000000003"/>
    <n v="31.47540983606558"/>
    <n v="1"/>
    <n v="6"/>
    <n v="0"/>
    <n v="188.85245901639348"/>
    <x v="3"/>
  </r>
  <r>
    <x v="0"/>
    <x v="179"/>
    <x v="226"/>
    <n v="12"/>
    <n v="12"/>
    <s v=""/>
    <x v="226"/>
    <n v="6"/>
    <n v="1"/>
    <n v="40"/>
    <n v="21.25"/>
    <s v=""/>
    <s v=""/>
    <n v="26.967213114754099"/>
    <n v="2"/>
    <n v="12"/>
    <n v="3"/>
    <n v="323.60655737704917"/>
    <x v="0"/>
  </r>
  <r>
    <x v="0"/>
    <x v="180"/>
    <x v="227"/>
    <n v="12"/>
    <n v="12"/>
    <s v=""/>
    <x v="227"/>
    <n v="6"/>
    <n v="1"/>
    <n v="20"/>
    <n v="7.35"/>
    <s v=""/>
    <s v=""/>
    <n v="10.983606557377049"/>
    <n v="2"/>
    <n v="12"/>
    <n v="6"/>
    <n v="131.80327868852459"/>
    <x v="0"/>
  </r>
  <r>
    <x v="0"/>
    <x v="181"/>
    <x v="228"/>
    <n v="6"/>
    <n v="6"/>
    <s v="SCAP19A3D4"/>
    <x v="228"/>
    <n v="6"/>
    <n v="0.7"/>
    <n v="41.6"/>
    <n v="19.25"/>
    <n v="17.05"/>
    <s v=""/>
    <n v="23.852459016393443"/>
    <n v="1"/>
    <n v="6"/>
    <n v="0"/>
    <n v="143.11475409836066"/>
    <x v="0"/>
  </r>
  <r>
    <x v="0"/>
    <x v="182"/>
    <x v="229"/>
    <n v="12"/>
    <n v="12"/>
    <s v=""/>
    <x v="229"/>
    <n v="6"/>
    <n v="1"/>
    <n v="15.5"/>
    <n v="12.9"/>
    <s v=""/>
    <s v=""/>
    <n v="16.065573770491806"/>
    <n v="2"/>
    <n v="12"/>
    <n v="6"/>
    <n v="192.78688524590166"/>
    <x v="0"/>
  </r>
  <r>
    <x v="0"/>
    <x v="183"/>
    <x v="230"/>
    <n v="12"/>
    <n v="12"/>
    <s v=""/>
    <x v="230"/>
    <n v="6"/>
    <n v="0.7"/>
    <n v="43"/>
    <n v="18.25"/>
    <s v=""/>
    <s v=""/>
    <n v="22.950819672131146"/>
    <n v="2"/>
    <n v="12"/>
    <n v="0"/>
    <n v="275.40983606557376"/>
    <x v="0"/>
  </r>
  <r>
    <x v="0"/>
    <x v="184"/>
    <x v="231"/>
    <n v="6"/>
    <n v="6"/>
    <s v="507"/>
    <x v="231"/>
    <n v="6"/>
    <n v="1"/>
    <n v="35"/>
    <n v="6.25"/>
    <n v="6.25"/>
    <n v="11"/>
    <n v="11.434426229508198"/>
    <n v="1"/>
    <n v="6"/>
    <n v="12"/>
    <n v="68.606557377049185"/>
    <x v="0"/>
  </r>
  <r>
    <x v="0"/>
    <x v="184"/>
    <x v="231"/>
    <n v="6"/>
    <n v="6"/>
    <s v="507"/>
    <x v="231"/>
    <n v="6"/>
    <n v="1"/>
    <n v="35"/>
    <n v="6.25"/>
    <n v="6.25"/>
    <n v="11"/>
    <n v="11.434426229508198"/>
    <n v="1"/>
    <n v="6"/>
    <n v="12"/>
    <n v="68.606557377049185"/>
    <x v="4"/>
  </r>
  <r>
    <x v="0"/>
    <x v="184"/>
    <x v="231"/>
    <n v="6"/>
    <n v="6"/>
    <s v="507"/>
    <x v="231"/>
    <n v="6"/>
    <n v="1"/>
    <n v="35"/>
    <n v="6.25"/>
    <n v="6.25"/>
    <n v="11"/>
    <n v="11.434426229508198"/>
    <n v="1"/>
    <n v="6"/>
    <n v="12"/>
    <n v="68.606557377049185"/>
    <x v="3"/>
  </r>
  <r>
    <x v="0"/>
    <x v="178"/>
    <x v="232"/>
    <n v="24"/>
    <n v="24"/>
    <s v=""/>
    <x v="232"/>
    <n v="12"/>
    <n v="0.7"/>
    <n v="40"/>
    <n v="4.95"/>
    <s v=""/>
    <n v="32.450000000000003"/>
    <n v="9.4262295081967213"/>
    <n v="2"/>
    <n v="24"/>
    <n v="0"/>
    <n v="226.22950819672133"/>
    <x v="0"/>
  </r>
  <r>
    <x v="0"/>
    <x v="185"/>
    <x v="233"/>
    <n v="48"/>
    <n v="48"/>
    <s v="ROKUD9AF4B"/>
    <x v="233"/>
    <n v="6"/>
    <n v="0.7"/>
    <n v="43"/>
    <n v="12.25"/>
    <n v="11.75"/>
    <n v="18.5"/>
    <n v="16.926229508196723"/>
    <n v="8"/>
    <n v="48"/>
    <n v="18"/>
    <n v="812.45901639344265"/>
    <x v="0"/>
  </r>
  <r>
    <x v="0"/>
    <x v="186"/>
    <x v="234"/>
    <n v="6"/>
    <n v="6"/>
    <s v="THEC72F0F4"/>
    <x v="234"/>
    <n v="6"/>
    <n v="0.7"/>
    <n v="43"/>
    <n v="29.5"/>
    <n v="25.25"/>
    <s v=""/>
    <n v="34.180327868852459"/>
    <n v="1"/>
    <n v="6"/>
    <n v="0"/>
    <n v="205.08196721311475"/>
    <x v="0"/>
  </r>
  <r>
    <x v="0"/>
    <x v="187"/>
    <x v="235"/>
    <n v="6"/>
    <n v="6"/>
    <s v=""/>
    <x v="235"/>
    <n v="6"/>
    <n v="0.7"/>
    <n v="43"/>
    <n v="16.149999999999999"/>
    <s v=""/>
    <s v=""/>
    <n v="20.819672131147541"/>
    <n v="1"/>
    <n v="6"/>
    <n v="6"/>
    <n v="124.91803278688525"/>
    <x v="0"/>
  </r>
  <r>
    <x v="0"/>
    <x v="8"/>
    <x v="236"/>
    <n v="12"/>
    <n v="12"/>
    <s v=""/>
    <x v="236"/>
    <n v="6"/>
    <n v="0.7"/>
    <n v="38"/>
    <n v="6.95"/>
    <s v=""/>
    <s v=""/>
    <n v="11.27049180327869"/>
    <n v="2"/>
    <n v="12"/>
    <s v=""/>
    <n v="135.24590163934428"/>
    <x v="0"/>
  </r>
  <r>
    <x v="0"/>
    <x v="188"/>
    <x v="237"/>
    <n v="6"/>
    <n v="6"/>
    <s v=""/>
    <x v="237"/>
    <n v="6"/>
    <n v="1"/>
    <n v="45.8"/>
    <n v="37.5"/>
    <s v=""/>
    <s v=""/>
    <n v="43.811475409836071"/>
    <n v="1"/>
    <n v="6"/>
    <n v="0"/>
    <n v="262.86885245901641"/>
    <x v="0"/>
  </r>
  <r>
    <x v="0"/>
    <x v="189"/>
    <x v="238"/>
    <n v="6"/>
    <n v="6"/>
    <s v="TALIHMWH1O"/>
    <x v="238"/>
    <n v="6"/>
    <n v="0.7"/>
    <n v="45.8"/>
    <n v="38.5"/>
    <n v="41.15"/>
    <s v=""/>
    <n v="43.4016393442623"/>
    <n v="1"/>
    <n v="6"/>
    <n v="0"/>
    <n v="260.40983606557381"/>
    <x v="0"/>
  </r>
  <r>
    <x v="0"/>
    <x v="190"/>
    <x v="239"/>
    <n v="6"/>
    <n v="6"/>
    <s v=""/>
    <x v="239"/>
    <n v="6"/>
    <n v="0.7"/>
    <n v="45.8"/>
    <n v="26.95"/>
    <s v=""/>
    <s v=""/>
    <n v="31.844262295081968"/>
    <n v="1"/>
    <n v="6"/>
    <n v="0"/>
    <n v="191.06557377049182"/>
    <x v="0"/>
  </r>
  <r>
    <x v="0"/>
    <x v="191"/>
    <x v="240"/>
    <n v="6"/>
    <n v="6"/>
    <s v=""/>
    <x v="240"/>
    <n v="6"/>
    <n v="0.7"/>
    <n v="45.8"/>
    <n v="19.149999999999999"/>
    <s v=""/>
    <s v=""/>
    <n v="24.057377049180328"/>
    <n v="1"/>
    <n v="6"/>
    <n v="3"/>
    <n v="144.34426229508196"/>
    <x v="0"/>
  </r>
  <r>
    <x v="0"/>
    <x v="192"/>
    <x v="241"/>
    <n v="6"/>
    <n v="6"/>
    <s v=""/>
    <x v="241"/>
    <n v="6"/>
    <n v="0.7"/>
    <n v="45.8"/>
    <n v="21.5"/>
    <s v=""/>
    <s v=""/>
    <n v="26.393442622950822"/>
    <n v="1"/>
    <n v="6"/>
    <n v="0"/>
    <n v="158.36065573770492"/>
    <x v="0"/>
  </r>
  <r>
    <x v="0"/>
    <x v="8"/>
    <x v="242"/>
    <n v="6"/>
    <n v="6"/>
    <m/>
    <x v="242"/>
    <n v="6"/>
    <n v="0.7"/>
    <n v="37.5"/>
    <n v="9.25"/>
    <s v=""/>
    <s v=""/>
    <n v="13.524590163934427"/>
    <n v="1"/>
    <n v="6"/>
    <s v=""/>
    <n v="81.147540983606561"/>
    <x v="0"/>
  </r>
  <r>
    <x v="0"/>
    <x v="8"/>
    <x v="242"/>
    <n v="6"/>
    <n v="6"/>
    <m/>
    <x v="242"/>
    <n v="6"/>
    <n v="0.7"/>
    <n v="37.5"/>
    <n v="9.25"/>
    <s v=""/>
    <s v=""/>
    <n v="13.524590163934427"/>
    <n v="1"/>
    <n v="6"/>
    <s v=""/>
    <n v="81.147540983606561"/>
    <x v="4"/>
  </r>
  <r>
    <x v="0"/>
    <x v="193"/>
    <x v="243"/>
    <n v="16"/>
    <n v="16"/>
    <s v=""/>
    <x v="243"/>
    <n v="4"/>
    <n v="0.7"/>
    <n v="46"/>
    <n v="17.5"/>
    <s v=""/>
    <s v=""/>
    <n v="22.418032786885249"/>
    <n v="4"/>
    <n v="16"/>
    <n v="0"/>
    <n v="358.68852459016398"/>
    <x v="0"/>
  </r>
  <r>
    <x v="0"/>
    <x v="193"/>
    <x v="243"/>
    <n v="4"/>
    <n v="4"/>
    <s v="THEBOT511Q"/>
    <x v="243"/>
    <n v="4"/>
    <n v="0.7"/>
    <n v="46"/>
    <n v="17.5"/>
    <n v="14.85"/>
    <s v=""/>
    <n v="22.418032786885249"/>
    <n v="1"/>
    <n v="4"/>
    <n v="0"/>
    <n v="89.672131147540995"/>
    <x v="4"/>
  </r>
  <r>
    <x v="0"/>
    <x v="8"/>
    <x v="244"/>
    <n v="12"/>
    <n v="12"/>
    <s v=""/>
    <x v="244"/>
    <n v="6"/>
    <n v="0.7"/>
    <n v="40"/>
    <n v="9.65"/>
    <s v=""/>
    <s v=""/>
    <n v="14.139344262295083"/>
    <n v="2"/>
    <n v="12"/>
    <s v=""/>
    <n v="169.67213114754099"/>
    <x v="0"/>
  </r>
  <r>
    <x v="0"/>
    <x v="8"/>
    <x v="245"/>
    <n v="12"/>
    <n v="12"/>
    <s v=""/>
    <x v="245"/>
    <n v="6"/>
    <n v="0.7"/>
    <n v="40"/>
    <n v="13.5"/>
    <s v=""/>
    <s v=""/>
    <n v="17.95081967213115"/>
    <n v="2"/>
    <n v="12"/>
    <s v=""/>
    <n v="215.40983606557381"/>
    <x v="0"/>
  </r>
  <r>
    <x v="0"/>
    <x v="8"/>
    <x v="245"/>
    <n v="6"/>
    <n v="6"/>
    <m/>
    <x v="245"/>
    <n v="6"/>
    <n v="0.7"/>
    <n v="40"/>
    <n v="13.5"/>
    <s v=""/>
    <s v=""/>
    <n v="17.95081967213115"/>
    <n v="1"/>
    <n v="6"/>
    <s v=""/>
    <n v="107.70491803278691"/>
    <x v="4"/>
  </r>
  <r>
    <x v="0"/>
    <x v="194"/>
    <x v="246"/>
    <n v="6"/>
    <n v="6"/>
    <s v=""/>
    <x v="246"/>
    <n v="3"/>
    <n v="0.7"/>
    <n v="40"/>
    <n v="23.4"/>
    <s v=""/>
    <n v="17.806999999999999"/>
    <n v="27.868852459016395"/>
    <n v="2"/>
    <n v="6"/>
    <n v="0"/>
    <n v="167.21311475409837"/>
    <x v="0"/>
  </r>
  <r>
    <x v="0"/>
    <x v="195"/>
    <x v="247"/>
    <n v="6"/>
    <n v="6"/>
    <s v=""/>
    <x v="247"/>
    <n v="6"/>
    <n v="0.7"/>
    <n v="40"/>
    <n v="27.5"/>
    <s v=""/>
    <s v=""/>
    <n v="31.967213114754099"/>
    <n v="1"/>
    <n v="6"/>
    <n v="0"/>
    <n v="191.80327868852459"/>
    <x v="0"/>
  </r>
  <r>
    <x v="0"/>
    <x v="196"/>
    <x v="248"/>
    <n v="12"/>
    <n v="12"/>
    <s v=""/>
    <x v="248"/>
    <n v="6"/>
    <n v="0.7"/>
    <n v="40"/>
    <n v="9.4499999999999993"/>
    <s v=""/>
    <s v=""/>
    <n v="13.934426229508198"/>
    <n v="2"/>
    <n v="12"/>
    <n v="0"/>
    <n v="167.21311475409837"/>
    <x v="0"/>
  </r>
  <r>
    <x v="0"/>
    <x v="197"/>
    <x v="249"/>
    <n v="12"/>
    <n v="12"/>
    <s v=""/>
    <x v="249"/>
    <n v="6"/>
    <n v="0.7"/>
    <n v="40"/>
    <n v="11.5"/>
    <s v=""/>
    <s v=""/>
    <n v="15.983606557377049"/>
    <n v="2"/>
    <n v="12"/>
    <n v="0"/>
    <n v="191.80327868852459"/>
    <x v="0"/>
  </r>
  <r>
    <x v="0"/>
    <x v="141"/>
    <x v="250"/>
    <n v="6"/>
    <n v="6"/>
    <s v="TOBE040624"/>
    <x v="250"/>
    <n v="6"/>
    <n v="0.7"/>
    <n v="46.3"/>
    <n v="24.5"/>
    <n v="24.25"/>
    <s v=""/>
    <n v="29.42622950819672"/>
    <n v="1"/>
    <n v="6"/>
    <s v=""/>
    <n v="176.55737704918033"/>
    <x v="0"/>
  </r>
  <r>
    <x v="0"/>
    <x v="198"/>
    <x v="251"/>
    <n v="18"/>
    <n v="18"/>
    <s v=""/>
    <x v="251"/>
    <n v="6"/>
    <n v="0.7"/>
    <n v="40"/>
    <n v="30.95"/>
    <s v=""/>
    <s v=""/>
    <n v="35.409836065573771"/>
    <n v="3"/>
    <n v="18"/>
    <n v="0"/>
    <n v="637.37704918032784"/>
    <x v="0"/>
  </r>
  <r>
    <x v="0"/>
    <x v="199"/>
    <x v="252"/>
    <n v="12"/>
    <n v="12"/>
    <s v=""/>
    <x v="252"/>
    <n v="6"/>
    <n v="1"/>
    <n v="40"/>
    <n v="9.75"/>
    <s v=""/>
    <s v=""/>
    <n v="15.45081967213115"/>
    <n v="2"/>
    <n v="12"/>
    <n v="0"/>
    <n v="185.40983606557381"/>
    <x v="0"/>
  </r>
  <r>
    <x v="0"/>
    <x v="200"/>
    <x v="253"/>
    <n v="12"/>
    <n v="12"/>
    <s v="EIKO9A954D"/>
    <x v="253"/>
    <n v="6"/>
    <n v="0.7"/>
    <n v="40"/>
    <n v="20.85"/>
    <n v="17.45"/>
    <s v=""/>
    <n v="25.327868852459019"/>
    <n v="2"/>
    <n v="12"/>
    <n v="0"/>
    <n v="303.93442622950823"/>
    <x v="0"/>
  </r>
  <r>
    <x v="0"/>
    <x v="8"/>
    <x v="254"/>
    <n v="12"/>
    <n v="12"/>
    <s v=""/>
    <x v="254"/>
    <n v="6"/>
    <n v="0.7"/>
    <n v="40"/>
    <n v="20.85"/>
    <s v=""/>
    <s v=""/>
    <n v="25.327868852459019"/>
    <n v="2"/>
    <n v="12"/>
    <s v=""/>
    <n v="303.93442622950823"/>
    <x v="0"/>
  </r>
  <r>
    <x v="0"/>
    <x v="201"/>
    <x v="255"/>
    <n v="12"/>
    <n v="12"/>
    <s v=""/>
    <x v="255"/>
    <n v="6"/>
    <n v="0.7"/>
    <n v="41.3"/>
    <n v="9.8000000000000007"/>
    <s v=""/>
    <s v=""/>
    <n v="14.344262295081968"/>
    <n v="2"/>
    <n v="12"/>
    <n v="60"/>
    <n v="172.13114754098362"/>
    <x v="0"/>
  </r>
  <r>
    <x v="0"/>
    <x v="201"/>
    <x v="256"/>
    <n v="12"/>
    <n v="12"/>
    <s v=""/>
    <x v="256"/>
    <n v="6"/>
    <n v="0.7"/>
    <n v="43"/>
    <n v="9.8000000000000007"/>
    <s v=""/>
    <s v=""/>
    <n v="14.467213114754101"/>
    <n v="2"/>
    <n v="12"/>
    <n v="60"/>
    <n v="173.6065573770492"/>
    <x v="0"/>
  </r>
  <r>
    <x v="0"/>
    <x v="201"/>
    <x v="257"/>
    <n v="12"/>
    <n v="12"/>
    <s v=""/>
    <x v="257"/>
    <n v="6"/>
    <n v="0.7"/>
    <n v="41.3"/>
    <n v="9.8000000000000007"/>
    <s v=""/>
    <s v=""/>
    <n v="14.344262295081968"/>
    <n v="2"/>
    <n v="12"/>
    <n v="60"/>
    <n v="172.13114754098362"/>
    <x v="0"/>
  </r>
  <r>
    <x v="0"/>
    <x v="202"/>
    <x v="258"/>
    <n v="12"/>
    <n v="12"/>
    <s v=""/>
    <x v="258"/>
    <n v="6"/>
    <n v="1"/>
    <n v="40"/>
    <n v="19"/>
    <s v=""/>
    <s v=""/>
    <n v="24.713114754098363"/>
    <n v="2"/>
    <n v="12"/>
    <n v="0"/>
    <n v="296.55737704918033"/>
    <x v="0"/>
  </r>
  <r>
    <x v="0"/>
    <x v="203"/>
    <x v="259"/>
    <n v="6"/>
    <n v="6"/>
    <n v="3984"/>
    <x v="259"/>
    <n v="6"/>
    <n v="0.7"/>
    <n v="40"/>
    <n v="36.950000000000003"/>
    <n v="30.95"/>
    <n v="37.9"/>
    <n v="41.434426229508205"/>
    <n v="1"/>
    <n v="6"/>
    <n v="6"/>
    <n v="248.60655737704923"/>
    <x v="3"/>
  </r>
  <r>
    <x v="0"/>
    <x v="8"/>
    <x v="260"/>
    <n v="15"/>
    <n v="15"/>
    <s v=""/>
    <x v="260"/>
    <n v="15"/>
    <n v="0.5"/>
    <n v="40"/>
    <n v="2.7"/>
    <s v=""/>
    <s v=""/>
    <n v="6.3524590163934427"/>
    <n v="1"/>
    <n v="15"/>
    <s v=""/>
    <n v="95.286885245901644"/>
    <x v="0"/>
  </r>
  <r>
    <x v="0"/>
    <x v="44"/>
    <x v="52"/>
    <n v="6"/>
    <n v="6"/>
    <m/>
    <x v="52"/>
    <n v="6"/>
    <n v="0.7"/>
    <n v="40"/>
    <n v="22.75"/>
    <s v=""/>
    <s v=""/>
    <n v="27.213114754098363"/>
    <n v="1"/>
    <n v="6"/>
    <n v="0"/>
    <n v="163.27868852459017"/>
    <x v="5"/>
  </r>
  <r>
    <x v="0"/>
    <x v="46"/>
    <x v="54"/>
    <n v="6"/>
    <n v="6"/>
    <m/>
    <x v="54"/>
    <n v="6"/>
    <n v="0.7"/>
    <n v="40"/>
    <n v="11.8"/>
    <s v=""/>
    <s v=""/>
    <n v="16.270491803278691"/>
    <n v="1"/>
    <n v="6"/>
    <n v="0"/>
    <n v="97.622950819672155"/>
    <x v="5"/>
  </r>
  <r>
    <x v="0"/>
    <x v="65"/>
    <x v="83"/>
    <n v="6"/>
    <n v="6"/>
    <m/>
    <x v="83"/>
    <n v="6"/>
    <n v="0.7"/>
    <n v="40"/>
    <n v="10.95"/>
    <s v=""/>
    <s v=""/>
    <n v="15.409836065573771"/>
    <n v="1"/>
    <n v="6"/>
    <n v="6"/>
    <n v="92.459016393442624"/>
    <x v="5"/>
  </r>
  <r>
    <x v="0"/>
    <x v="67"/>
    <x v="85"/>
    <n v="6"/>
    <n v="6"/>
    <s v="DOSMA1F333"/>
    <x v="85"/>
    <n v="6"/>
    <n v="0.7"/>
    <n v="40"/>
    <n v="21"/>
    <n v="19.95"/>
    <s v=""/>
    <n v="25.45081967213115"/>
    <n v="1"/>
    <n v="6"/>
    <n v="0"/>
    <n v="152.70491803278691"/>
    <x v="5"/>
  </r>
  <r>
    <x v="0"/>
    <x v="79"/>
    <x v="98"/>
    <n v="6"/>
    <n v="6"/>
    <m/>
    <x v="98"/>
    <n v="6"/>
    <n v="0.7"/>
    <n v="45"/>
    <n v="18.5"/>
    <s v=""/>
    <s v=""/>
    <n v="23.319672131147545"/>
    <n v="1"/>
    <n v="6"/>
    <n v="0"/>
    <n v="139.91803278688528"/>
    <x v="5"/>
  </r>
  <r>
    <x v="0"/>
    <x v="86"/>
    <x v="107"/>
    <n v="6"/>
    <n v="6"/>
    <m/>
    <x v="107"/>
    <n v="6"/>
    <n v="0.7"/>
    <n v="40"/>
    <n v="23.5"/>
    <s v=""/>
    <s v=""/>
    <n v="27.95081967213115"/>
    <n v="1"/>
    <n v="6"/>
    <n v="0"/>
    <n v="167.70491803278691"/>
    <x v="5"/>
  </r>
  <r>
    <x v="0"/>
    <x v="181"/>
    <x v="125"/>
    <n v="6"/>
    <n v="6"/>
    <s v="SCAP19A3D4"/>
    <x v="125"/>
    <n v="6"/>
    <n v="0.7"/>
    <n v="40"/>
    <n v="21.1"/>
    <n v="17.05"/>
    <s v=""/>
    <n v="25.57377049180328"/>
    <n v="1"/>
    <n v="6"/>
    <n v="0"/>
    <n v="153.44262295081967"/>
    <x v="5"/>
  </r>
  <r>
    <x v="0"/>
    <x v="185"/>
    <x v="233"/>
    <n v="6"/>
    <n v="6"/>
    <s v="ROKUD9AF4B"/>
    <x v="233"/>
    <n v="6"/>
    <n v="0.7"/>
    <n v="43"/>
    <n v="12.25"/>
    <n v="11.75"/>
    <n v="18.5"/>
    <n v="16.926229508196723"/>
    <n v="1"/>
    <n v="6"/>
    <n v="18"/>
    <n v="101.55737704918033"/>
    <x v="5"/>
  </r>
  <r>
    <x v="0"/>
    <x v="186"/>
    <x v="234"/>
    <n v="6"/>
    <n v="6"/>
    <s v="THEC72F0F4"/>
    <x v="234"/>
    <n v="6"/>
    <n v="0.7"/>
    <n v="43"/>
    <n v="29.5"/>
    <n v="25.25"/>
    <s v=""/>
    <n v="34.180327868852459"/>
    <n v="1"/>
    <n v="6"/>
    <n v="0"/>
    <n v="205.08196721311475"/>
    <x v="5"/>
  </r>
  <r>
    <x v="0"/>
    <x v="200"/>
    <x v="253"/>
    <n v="6"/>
    <n v="6"/>
    <m/>
    <x v="253"/>
    <n v="6"/>
    <n v="0.7"/>
    <n v="40"/>
    <n v="20.85"/>
    <s v=""/>
    <s v=""/>
    <n v="25.327868852459019"/>
    <n v="1"/>
    <n v="6"/>
    <n v="0"/>
    <n v="151.96721311475412"/>
    <x v="5"/>
  </r>
  <r>
    <x v="1"/>
    <x v="204"/>
    <x v="261"/>
    <n v="3"/>
    <n v="3"/>
    <s v=""/>
    <x v="261"/>
    <n v="3"/>
    <n v="0.7"/>
    <n v="40"/>
    <n v="30"/>
    <s v=""/>
    <n v="26.751999999999999"/>
    <n v="34.467213114754102"/>
    <n v="1"/>
    <n v="3"/>
    <n v="12"/>
    <n v="103.40163934426231"/>
    <x v="6"/>
  </r>
  <r>
    <x v="1"/>
    <x v="205"/>
    <x v="262"/>
    <n v="6"/>
    <n v="6"/>
    <s v=""/>
    <x v="262"/>
    <n v="6"/>
    <n v="0.7"/>
    <n v="40"/>
    <n v="12"/>
    <s v=""/>
    <s v=""/>
    <n v="16.475409836065577"/>
    <n v="1"/>
    <n v="6"/>
    <n v="12"/>
    <n v="98.852459016393453"/>
    <x v="6"/>
  </r>
  <r>
    <x v="1"/>
    <x v="206"/>
    <x v="263"/>
    <n v="6"/>
    <n v="6"/>
    <s v=""/>
    <x v="263"/>
    <n v="6"/>
    <n v="0.7"/>
    <n v="43"/>
    <n v="30.5"/>
    <s v=""/>
    <s v=""/>
    <n v="35.204918032786885"/>
    <n v="1"/>
    <n v="6"/>
    <n v="0"/>
    <n v="211.22950819672133"/>
    <x v="6"/>
  </r>
  <r>
    <x v="1"/>
    <x v="10"/>
    <x v="11"/>
    <n v="6"/>
    <n v="6"/>
    <s v="ANCNOC804J"/>
    <x v="11"/>
    <n v="6"/>
    <n v="0.7"/>
    <n v="40"/>
    <n v="16.75"/>
    <n v="15.85"/>
    <s v=""/>
    <n v="21.229508196721312"/>
    <n v="1"/>
    <n v="6"/>
    <n v="18"/>
    <n v="127.37704918032787"/>
    <x v="6"/>
  </r>
  <r>
    <x v="1"/>
    <x v="207"/>
    <x v="264"/>
    <n v="6"/>
    <n v="6"/>
    <s v=""/>
    <x v="264"/>
    <n v="6"/>
    <n v="0.7"/>
    <n v="46"/>
    <n v="33.75"/>
    <s v=""/>
    <s v=""/>
    <n v="38.647540983606561"/>
    <n v="1"/>
    <n v="6"/>
    <n v="9"/>
    <n v="231.88524590163937"/>
    <x v="6"/>
  </r>
  <r>
    <x v="1"/>
    <x v="208"/>
    <x v="265"/>
    <n v="12"/>
    <n v="12"/>
    <s v="ARDM0C6F6F"/>
    <x v="265"/>
    <n v="6"/>
    <n v="0.7"/>
    <n v="40"/>
    <n v="12.95"/>
    <n v="12.45"/>
    <s v=""/>
    <n v="17.418032786885245"/>
    <n v="2"/>
    <n v="12"/>
    <n v="12"/>
    <n v="155.39999999999998"/>
    <x v="1"/>
  </r>
  <r>
    <x v="1"/>
    <x v="208"/>
    <x v="265"/>
    <n v="6"/>
    <n v="6"/>
    <s v="ARDM0C6F6F"/>
    <x v="265"/>
    <n v="6"/>
    <n v="0.7"/>
    <n v="40"/>
    <n v="12.95"/>
    <n v="12.45"/>
    <s v=""/>
    <n v="17.418032786885245"/>
    <n v="1"/>
    <n v="6"/>
    <n v="12"/>
    <n v="104.50819672131146"/>
    <x v="6"/>
  </r>
  <r>
    <x v="1"/>
    <x v="209"/>
    <x v="266"/>
    <n v="6"/>
    <m/>
    <m/>
    <x v="266"/>
    <n v="6"/>
    <n v="0.7"/>
    <n v="36"/>
    <n v="6.5"/>
    <s v=""/>
    <s v=""/>
    <n v="10.696721311475411"/>
    <n v="0"/>
    <n v="0"/>
    <n v="0"/>
    <n v="0"/>
    <x v="4"/>
  </r>
  <r>
    <x v="1"/>
    <x v="210"/>
    <x v="267"/>
    <n v="6"/>
    <n v="6"/>
    <n v="4051"/>
    <x v="267"/>
    <n v="6"/>
    <n v="0.7"/>
    <n v="37.5"/>
    <n v="7.5"/>
    <n v="7.35"/>
    <s v=""/>
    <n v="11.803278688524591"/>
    <n v="1"/>
    <n v="6"/>
    <n v="0"/>
    <n v="70.819672131147541"/>
    <x v="6"/>
  </r>
  <r>
    <x v="1"/>
    <x v="211"/>
    <x v="268"/>
    <n v="6"/>
    <n v="6"/>
    <s v="BENR1GO77A"/>
    <x v="268"/>
    <n v="6"/>
    <n v="0.7"/>
    <n v="43"/>
    <n v="18.95"/>
    <n v="17.95"/>
    <s v=""/>
    <n v="23.647540983606557"/>
    <n v="1"/>
    <n v="6"/>
    <n v="9"/>
    <n v="141.88524590163934"/>
    <x v="6"/>
  </r>
  <r>
    <x v="1"/>
    <x v="20"/>
    <x v="27"/>
    <n v="6"/>
    <n v="6"/>
    <s v="BENR7S2A85"/>
    <x v="27"/>
    <n v="6"/>
    <n v="0.7"/>
    <n v="46"/>
    <n v="23.2"/>
    <n v="19.25"/>
    <s v=""/>
    <n v="28.11475409836066"/>
    <n v="1"/>
    <n v="6"/>
    <n v="0"/>
    <n v="139.19999999999999"/>
    <x v="1"/>
  </r>
  <r>
    <x v="1"/>
    <x v="212"/>
    <x v="269"/>
    <n v="6"/>
    <m/>
    <s v="BENR9BQ0A8"/>
    <x v="269"/>
    <n v="6"/>
    <n v="0.7"/>
    <n v="46"/>
    <n v="25.5"/>
    <n v="23.15"/>
    <s v=""/>
    <n v="30.409836065573771"/>
    <n v="0"/>
    <n v="0"/>
    <n v="0"/>
    <n v="0"/>
    <x v="4"/>
  </r>
  <r>
    <x v="1"/>
    <x v="213"/>
    <x v="270"/>
    <n v="6"/>
    <n v="6"/>
    <s v="BENRR8DWTG"/>
    <x v="270"/>
    <n v="6"/>
    <n v="1"/>
    <n v="46"/>
    <n v="25"/>
    <n v="31.95"/>
    <s v=""/>
    <n v="31.352459016393443"/>
    <n v="1"/>
    <n v="6"/>
    <n v="3"/>
    <n v="188.11475409836066"/>
    <x v="6"/>
  </r>
  <r>
    <x v="1"/>
    <x v="214"/>
    <x v="271"/>
    <n v="6"/>
    <n v="6"/>
    <s v="BLOOMG225F"/>
    <x v="271"/>
    <n v="6"/>
    <n v="0.7"/>
    <n v="40"/>
    <n v="10"/>
    <n v="9.9499999999999993"/>
    <s v=""/>
    <n v="14.467213114754101"/>
    <n v="1"/>
    <n v="6"/>
    <n v="0"/>
    <n v="86.8032786885246"/>
    <x v="6"/>
  </r>
  <r>
    <x v="1"/>
    <x v="215"/>
    <x v="272"/>
    <n v="6"/>
    <n v="6"/>
    <s v=""/>
    <x v="272"/>
    <n v="6"/>
    <n v="0.7"/>
    <n v="43"/>
    <n v="8.25"/>
    <s v=""/>
    <s v=""/>
    <n v="12.950819672131148"/>
    <n v="1"/>
    <n v="6"/>
    <n v="0"/>
    <n v="77.704918032786892"/>
    <x v="6"/>
  </r>
  <r>
    <x v="1"/>
    <x v="216"/>
    <x v="273"/>
    <n v="6"/>
    <n v="6"/>
    <s v=""/>
    <x v="273"/>
    <n v="6"/>
    <n v="0.7"/>
    <n v="37.5"/>
    <n v="10.35"/>
    <s v=""/>
    <s v=""/>
    <n v="14.631147540983608"/>
    <n v="1"/>
    <n v="6"/>
    <n v="0"/>
    <n v="87.786885245901658"/>
    <x v="6"/>
  </r>
  <r>
    <x v="1"/>
    <x v="217"/>
    <x v="274"/>
    <n v="6"/>
    <n v="6"/>
    <s v=""/>
    <x v="274"/>
    <n v="6"/>
    <n v="0.7"/>
    <n v="40"/>
    <n v="9.5"/>
    <s v=""/>
    <s v=""/>
    <n v="13.975409836065575"/>
    <n v="1"/>
    <n v="6"/>
    <n v="0"/>
    <n v="83.852459016393453"/>
    <x v="6"/>
  </r>
  <r>
    <x v="1"/>
    <x v="24"/>
    <x v="31"/>
    <n v="6"/>
    <n v="6"/>
    <n v="844"/>
    <x v="31"/>
    <n v="6"/>
    <n v="0.7"/>
    <n v="40"/>
    <n v="20.5"/>
    <n v="19.95"/>
    <s v=""/>
    <n v="24.959016393442624"/>
    <n v="1"/>
    <n v="6"/>
    <n v="12"/>
    <n v="149.75409836065575"/>
    <x v="6"/>
  </r>
  <r>
    <x v="1"/>
    <x v="218"/>
    <x v="275"/>
    <n v="6"/>
    <n v="6"/>
    <s v=""/>
    <x v="275"/>
    <n v="6"/>
    <n v="0.7"/>
    <n v="50"/>
    <n v="36"/>
    <s v=""/>
    <s v=""/>
    <n v="41.188524590163937"/>
    <n v="1"/>
    <n v="6"/>
    <n v="6"/>
    <n v="247.13114754098362"/>
    <x v="6"/>
  </r>
  <r>
    <x v="1"/>
    <x v="141"/>
    <x v="276"/>
    <n v="6"/>
    <n v="6"/>
    <s v="BRUIUT2SIF"/>
    <x v="276"/>
    <n v="6"/>
    <n v="0.7"/>
    <n v="50"/>
    <n v="34.5"/>
    <n v="34.450000000000003"/>
    <s v=""/>
    <n v="39.713114754098363"/>
    <n v="1"/>
    <n v="6"/>
    <s v=""/>
    <n v="238.27868852459017"/>
    <x v="6"/>
  </r>
  <r>
    <x v="1"/>
    <x v="219"/>
    <x v="277"/>
    <n v="6"/>
    <n v="6"/>
    <s v="BULLDO955B"/>
    <x v="277"/>
    <n v="6"/>
    <n v="0.7"/>
    <n v="40"/>
    <n v="10.25"/>
    <n v="8.75"/>
    <s v=""/>
    <n v="14.71311475409836"/>
    <n v="1"/>
    <n v="6"/>
    <n v="3"/>
    <n v="88.278688524590166"/>
    <x v="6"/>
  </r>
  <r>
    <x v="1"/>
    <x v="42"/>
    <x v="50"/>
    <n v="6"/>
    <n v="6"/>
    <s v="CARD1ABB6D"/>
    <x v="50"/>
    <n v="6"/>
    <n v="0.7"/>
    <n v="40"/>
    <n v="22.2"/>
    <n v="20.75"/>
    <s v=""/>
    <n v="26.680327868852462"/>
    <n v="1"/>
    <n v="6"/>
    <n v="0"/>
    <n v="160.08196721311478"/>
    <x v="6"/>
  </r>
  <r>
    <x v="1"/>
    <x v="220"/>
    <x v="278"/>
    <n v="6"/>
    <n v="6"/>
    <s v="CARDC9B0BD"/>
    <x v="278"/>
    <n v="6"/>
    <n v="0.7"/>
    <n v="40"/>
    <n v="21.9"/>
    <n v="21.45"/>
    <s v=""/>
    <n v="26.352459016393443"/>
    <n v="1"/>
    <n v="6"/>
    <n v="0"/>
    <n v="158.11475409836066"/>
    <x v="6"/>
  </r>
  <r>
    <x v="1"/>
    <x v="221"/>
    <x v="279"/>
    <n v="6"/>
    <n v="6"/>
    <n v="4115"/>
    <x v="279"/>
    <n v="6"/>
    <n v="0.7"/>
    <n v="40"/>
    <n v="11.95"/>
    <n v="12.45"/>
    <s v=""/>
    <n v="16.434426229508198"/>
    <n v="1"/>
    <n v="6"/>
    <n v="6"/>
    <n v="98.606557377049185"/>
    <x v="6"/>
  </r>
  <r>
    <x v="1"/>
    <x v="54"/>
    <x v="67"/>
    <n v="6"/>
    <n v="6"/>
    <s v="CONN1089CF"/>
    <x v="67"/>
    <n v="6"/>
    <n v="0.7"/>
    <n v="43"/>
    <n v="20.25"/>
    <n v="18.850000000000001"/>
    <s v=""/>
    <n v="24.918032786885249"/>
    <n v="1"/>
    <n v="6"/>
    <n v="0"/>
    <n v="149.50819672131149"/>
    <x v="6"/>
  </r>
  <r>
    <x v="1"/>
    <x v="222"/>
    <x v="280"/>
    <n v="12"/>
    <m/>
    <s v="COQU4062A8"/>
    <x v="280"/>
    <n v="6"/>
    <n v="0.7"/>
    <n v="40"/>
    <n v="6.5"/>
    <n v="6.25"/>
    <s v=""/>
    <n v="10.983606557377049"/>
    <n v="0"/>
    <n v="0"/>
    <n v="0"/>
    <n v="0"/>
    <x v="4"/>
  </r>
  <r>
    <x v="1"/>
    <x v="55"/>
    <x v="68"/>
    <n v="1"/>
    <m/>
    <s v=""/>
    <x v="68"/>
    <n v="1"/>
    <n v="0.7"/>
    <n v="40"/>
    <n v="40"/>
    <s v=""/>
    <s v=""/>
    <n v="44.467213114754102"/>
    <n v="0"/>
    <n v="0"/>
    <n v="0"/>
    <n v="0"/>
    <x v="4"/>
  </r>
  <r>
    <x v="1"/>
    <x v="223"/>
    <x v="281"/>
    <n v="6"/>
    <n v="6"/>
    <s v="CRAID1EB4F"/>
    <x v="281"/>
    <n v="6"/>
    <n v="0.7"/>
    <n v="46"/>
    <n v="24.95"/>
    <n v="24.95"/>
    <s v=""/>
    <n v="29.83606557377049"/>
    <n v="1"/>
    <n v="6"/>
    <n v="0"/>
    <n v="179.01639344262293"/>
    <x v="6"/>
  </r>
  <r>
    <x v="1"/>
    <x v="77"/>
    <x v="96"/>
    <n v="12"/>
    <m/>
    <s v=""/>
    <x v="96"/>
    <n v="6"/>
    <n v="0.5"/>
    <n v="42"/>
    <n v="13.5"/>
    <s v=""/>
    <n v="25.97"/>
    <n v="17.254098360655739"/>
    <n v="0"/>
    <n v="0"/>
    <n v="9"/>
    <n v="0"/>
    <x v="4"/>
  </r>
  <r>
    <x v="1"/>
    <x v="80"/>
    <x v="100"/>
    <n v="6"/>
    <m/>
    <s v=""/>
    <x v="100"/>
    <n v="6"/>
    <n v="0.7"/>
    <n v="40.6"/>
    <n v="32.5"/>
    <s v=""/>
    <s v=""/>
    <n v="37.008196721311478"/>
    <n v="0"/>
    <n v="0"/>
    <n v="6"/>
    <n v="0"/>
    <x v="4"/>
  </r>
  <r>
    <x v="1"/>
    <x v="224"/>
    <x v="282"/>
    <n v="6"/>
    <m/>
    <s v=""/>
    <x v="282"/>
    <n v="6"/>
    <n v="0.7"/>
    <n v="40"/>
    <n v="6.25"/>
    <s v=""/>
    <s v=""/>
    <n v="10.737704918032788"/>
    <n v="0"/>
    <n v="0"/>
    <n v="0"/>
    <n v="0"/>
    <x v="4"/>
  </r>
  <r>
    <x v="1"/>
    <x v="225"/>
    <x v="283"/>
    <n v="6"/>
    <n v="6"/>
    <s v="GLENA6CB96"/>
    <x v="283"/>
    <n v="6"/>
    <n v="0.7"/>
    <n v="40"/>
    <n v="8.75"/>
    <n v="7.55"/>
    <s v=""/>
    <n v="13.237704918032788"/>
    <n v="1"/>
    <n v="6"/>
    <n v="0"/>
    <n v="79.426229508196727"/>
    <x v="6"/>
  </r>
  <r>
    <x v="1"/>
    <x v="141"/>
    <x v="284"/>
    <n v="6"/>
    <n v="6"/>
    <s v="HARAC7D9AF"/>
    <x v="284"/>
    <n v="6"/>
    <n v="0.5"/>
    <n v="46"/>
    <n v="11.1"/>
    <n v="10.75"/>
    <s v=""/>
    <n v="15.040983606557379"/>
    <n v="1"/>
    <n v="6"/>
    <s v=""/>
    <n v="66.599999999999994"/>
    <x v="1"/>
  </r>
  <r>
    <x v="1"/>
    <x v="226"/>
    <x v="285"/>
    <n v="12"/>
    <m/>
    <s v="HENDI186U9"/>
    <x v="285"/>
    <n v="6"/>
    <n v="0.7"/>
    <n v="43.4"/>
    <n v="19"/>
    <n v="20.45"/>
    <s v=""/>
    <n v="23.729508196721316"/>
    <n v="0"/>
    <n v="0"/>
    <n v="0"/>
    <n v="0"/>
    <x v="4"/>
  </r>
  <r>
    <x v="1"/>
    <x v="227"/>
    <x v="286"/>
    <n v="6"/>
    <m/>
    <s v=""/>
    <x v="286"/>
    <n v="6"/>
    <n v="0.7"/>
    <n v="40"/>
    <n v="27.5"/>
    <s v=""/>
    <n v="47.8"/>
    <n v="31.967213114754099"/>
    <n v="0"/>
    <n v="0"/>
    <n v="36"/>
    <n v="0"/>
    <x v="4"/>
  </r>
  <r>
    <x v="1"/>
    <x v="103"/>
    <x v="133"/>
    <n v="6"/>
    <n v="6"/>
    <s v=""/>
    <x v="133"/>
    <n v="6"/>
    <n v="0.7"/>
    <n v="40"/>
    <n v="21.95"/>
    <s v=""/>
    <s v=""/>
    <n v="26.434426229508198"/>
    <n v="1"/>
    <n v="6"/>
    <n v="0"/>
    <n v="158.60655737704917"/>
    <x v="6"/>
  </r>
  <r>
    <x v="1"/>
    <x v="228"/>
    <x v="287"/>
    <n v="6"/>
    <n v="6"/>
    <s v=""/>
    <x v="287"/>
    <n v="6"/>
    <n v="0.7"/>
    <n v="40"/>
    <n v="13.5"/>
    <s v=""/>
    <s v=""/>
    <n v="17.95081967213115"/>
    <n v="1"/>
    <n v="6"/>
    <n v="12"/>
    <n v="107.70491803278691"/>
    <x v="6"/>
  </r>
  <r>
    <x v="1"/>
    <x v="229"/>
    <x v="288"/>
    <n v="6"/>
    <n v="6"/>
    <s v=""/>
    <x v="288"/>
    <n v="6"/>
    <n v="0.7"/>
    <n v="43"/>
    <n v="11.5"/>
    <s v=""/>
    <s v=""/>
    <n v="16.188524590163937"/>
    <n v="1"/>
    <n v="6"/>
    <n v="0"/>
    <n v="69"/>
    <x v="1"/>
  </r>
  <r>
    <x v="1"/>
    <x v="230"/>
    <x v="289"/>
    <n v="6"/>
    <n v="6"/>
    <s v=""/>
    <x v="289"/>
    <n v="6"/>
    <n v="0.7"/>
    <n v="40"/>
    <n v="14.75"/>
    <s v=""/>
    <s v=""/>
    <n v="19.221311475409838"/>
    <n v="1"/>
    <n v="6"/>
    <n v="0"/>
    <n v="115.32786885245903"/>
    <x v="6"/>
  </r>
  <r>
    <x v="1"/>
    <x v="118"/>
    <x v="152"/>
    <n v="12"/>
    <m/>
    <s v=""/>
    <x v="152"/>
    <n v="6"/>
    <n v="0.7"/>
    <n v="45.1"/>
    <n v="32.950000000000003"/>
    <s v=""/>
    <s v=""/>
    <n v="37.786885245901644"/>
    <n v="0"/>
    <n v="0"/>
    <n v="3"/>
    <n v="0"/>
    <x v="4"/>
  </r>
  <r>
    <x v="1"/>
    <x v="119"/>
    <x v="153"/>
    <n v="12"/>
    <m/>
    <s v="KINO848D39"/>
    <x v="153"/>
    <n v="6"/>
    <n v="0.7"/>
    <n v="45.7"/>
    <n v="26.25"/>
    <n v="25.45"/>
    <s v=""/>
    <n v="31.147540983606557"/>
    <n v="0"/>
    <n v="0"/>
    <n v="0"/>
    <n v="0"/>
    <x v="4"/>
  </r>
  <r>
    <x v="1"/>
    <x v="124"/>
    <x v="158"/>
    <n v="6"/>
    <n v="6"/>
    <s v=""/>
    <x v="158"/>
    <n v="6"/>
    <n v="0.7"/>
    <n v="43"/>
    <n v="18.95"/>
    <s v=""/>
    <s v=""/>
    <n v="23.647540983606557"/>
    <n v="1"/>
    <n v="6"/>
    <n v="9"/>
    <n v="113.69999999999999"/>
    <x v="1"/>
  </r>
  <r>
    <x v="1"/>
    <x v="147"/>
    <x v="187"/>
    <n v="6"/>
    <n v="6"/>
    <s v=""/>
    <x v="187"/>
    <n v="6"/>
    <n v="0.7"/>
    <n v="41.5"/>
    <n v="6.65"/>
    <s v=""/>
    <s v=""/>
    <n v="11.229508196721312"/>
    <n v="1"/>
    <n v="6"/>
    <n v="0"/>
    <n v="39.900000000000006"/>
    <x v="1"/>
  </r>
  <r>
    <x v="1"/>
    <x v="148"/>
    <x v="188"/>
    <n v="12"/>
    <m/>
    <s v="NIKKD43C0F"/>
    <x v="188"/>
    <n v="6"/>
    <n v="0.7"/>
    <n v="47"/>
    <n v="18.25"/>
    <s v=""/>
    <s v=""/>
    <n v="23.23770491803279"/>
    <n v="0"/>
    <n v="0"/>
    <n v="0"/>
    <n v="0"/>
    <x v="4"/>
  </r>
  <r>
    <x v="1"/>
    <x v="231"/>
    <x v="190"/>
    <n v="6"/>
    <m/>
    <s v="NIKK8209D9"/>
    <x v="290"/>
    <n v="6"/>
    <n v="0.7"/>
    <n v="40"/>
    <n v="16.95"/>
    <n v="13.85"/>
    <s v=""/>
    <n v="21.434426229508198"/>
    <n v="0"/>
    <n v="0"/>
    <n v="0"/>
    <n v="0"/>
    <x v="4"/>
  </r>
  <r>
    <x v="1"/>
    <x v="141"/>
    <x v="290"/>
    <n v="6"/>
    <n v="6"/>
    <s v=""/>
    <x v="291"/>
    <n v="6"/>
    <n v="0.7"/>
    <n v="43"/>
    <n v="38.5"/>
    <s v=""/>
    <s v=""/>
    <n v="43.196721311475414"/>
    <n v="1"/>
    <n v="6"/>
    <s v=""/>
    <n v="259.18032786885249"/>
    <x v="6"/>
  </r>
  <r>
    <x v="1"/>
    <x v="232"/>
    <x v="291"/>
    <n v="12"/>
    <n v="12"/>
    <s v=""/>
    <x v="292"/>
    <n v="6"/>
    <n v="0.7"/>
    <n v="46"/>
    <n v="17.5"/>
    <s v=""/>
    <s v=""/>
    <n v="22.418032786885249"/>
    <n v="2"/>
    <n v="12"/>
    <n v="9"/>
    <n v="210"/>
    <x v="1"/>
  </r>
  <r>
    <x v="1"/>
    <x v="156"/>
    <x v="199"/>
    <n v="6"/>
    <n v="6"/>
    <s v=""/>
    <x v="199"/>
    <n v="6"/>
    <n v="0.7"/>
    <n v="40"/>
    <n v="10.5"/>
    <s v=""/>
    <s v=""/>
    <n v="14.959016393442623"/>
    <n v="1"/>
    <n v="6"/>
    <n v="0"/>
    <n v="89.754098360655732"/>
    <x v="6"/>
  </r>
  <r>
    <x v="1"/>
    <x v="233"/>
    <x v="292"/>
    <n v="6"/>
    <m/>
    <s v=""/>
    <x v="293"/>
    <n v="6"/>
    <n v="0.7"/>
    <n v="46"/>
    <n v="17.850000000000001"/>
    <s v=""/>
    <s v=""/>
    <n v="22.745901639344265"/>
    <n v="0"/>
    <n v="0"/>
    <n v="0"/>
    <n v="0"/>
    <x v="4"/>
  </r>
  <r>
    <x v="1"/>
    <x v="141"/>
    <x v="293"/>
    <n v="6"/>
    <m/>
    <s v=""/>
    <x v="294"/>
    <n v="6"/>
    <n v="0.7"/>
    <n v="45.8"/>
    <n v="28"/>
    <s v=""/>
    <s v=""/>
    <n v="32.909836065573778"/>
    <n v="0"/>
    <n v="0"/>
    <s v=""/>
    <n v="0"/>
    <x v="4"/>
  </r>
  <r>
    <x v="1"/>
    <x v="234"/>
    <x v="294"/>
    <n v="8"/>
    <n v="8"/>
    <s v=""/>
    <x v="295"/>
    <n v="4"/>
    <n v="0.7"/>
    <n v="40"/>
    <n v="14.5"/>
    <s v=""/>
    <s v=""/>
    <n v="18.975409836065577"/>
    <n v="2"/>
    <n v="8"/>
    <n v="4"/>
    <n v="116"/>
    <x v="1"/>
  </r>
  <r>
    <x v="1"/>
    <x v="235"/>
    <x v="295"/>
    <n v="6"/>
    <n v="6"/>
    <s v=""/>
    <x v="296"/>
    <n v="6"/>
    <n v="0.7"/>
    <n v="40"/>
    <n v="27.3"/>
    <s v=""/>
    <s v=""/>
    <n v="31.762295081967213"/>
    <n v="1"/>
    <n v="6"/>
    <n v="0"/>
    <n v="190.57377049180329"/>
    <x v="6"/>
  </r>
  <r>
    <x v="1"/>
    <x v="236"/>
    <x v="296"/>
    <n v="6"/>
    <n v="6"/>
    <s v="TOMA2AA987"/>
    <x v="297"/>
    <n v="6"/>
    <n v="0.7"/>
    <n v="43"/>
    <n v="14"/>
    <n v="12.95"/>
    <s v=""/>
    <n v="18.688524590163937"/>
    <n v="1"/>
    <n v="6"/>
    <n v="6"/>
    <n v="84"/>
    <x v="1"/>
  </r>
  <r>
    <x v="1"/>
    <x v="237"/>
    <x v="297"/>
    <n v="6"/>
    <n v="6"/>
    <s v=""/>
    <x v="298"/>
    <n v="6"/>
    <n v="0.7"/>
    <n v="43"/>
    <n v="15"/>
    <s v=""/>
    <s v=""/>
    <n v="19.672131147540984"/>
    <n v="1"/>
    <n v="6"/>
    <n v="0"/>
    <n v="90"/>
    <x v="1"/>
  </r>
  <r>
    <x v="1"/>
    <x v="238"/>
    <x v="298"/>
    <n v="6"/>
    <m/>
    <s v=""/>
    <x v="299"/>
    <n v="6"/>
    <n v="1"/>
    <n v="39"/>
    <n v="4.1500000000000004"/>
    <s v=""/>
    <n v="12.39"/>
    <n v="9.754098360655739"/>
    <n v="0"/>
    <n v="0"/>
    <n v="18"/>
    <n v="0"/>
    <x v="4"/>
  </r>
  <r>
    <x v="0"/>
    <x v="24"/>
    <x v="31"/>
    <n v="6"/>
    <n v="6"/>
    <n v="844"/>
    <x v="31"/>
    <n v="6"/>
    <n v="0.7"/>
    <n v="40"/>
    <n v="19.95"/>
    <n v="19.95"/>
    <s v=""/>
    <n v="24.426229508196723"/>
    <n v="1"/>
    <n v="6"/>
    <n v="12"/>
    <n v="146.55737704918033"/>
    <x v="7"/>
  </r>
  <r>
    <x v="0"/>
    <x v="29"/>
    <x v="36"/>
    <n v="6"/>
    <n v="6"/>
    <s v="BRUG1LU10R"/>
    <x v="36"/>
    <n v="6"/>
    <n v="0.7"/>
    <n v="40"/>
    <n v="20.25"/>
    <n v="19.850000000000001"/>
    <s v=""/>
    <n v="24.713114754098363"/>
    <n v="1"/>
    <n v="6"/>
    <n v="0"/>
    <n v="148.27868852459017"/>
    <x v="7"/>
  </r>
  <r>
    <x v="0"/>
    <x v="36"/>
    <x v="43"/>
    <n v="12"/>
    <n v="12"/>
    <s v="CAOL4KHV42"/>
    <x v="43"/>
    <n v="6"/>
    <n v="0.7"/>
    <n v="43"/>
    <n v="36.1"/>
    <n v="40.950000000000003"/>
    <s v=""/>
    <n v="40.778688524590166"/>
    <n v="2"/>
    <n v="12"/>
    <n v="0"/>
    <n v="489.34426229508199"/>
    <x v="7"/>
  </r>
  <r>
    <x v="0"/>
    <x v="37"/>
    <x v="44"/>
    <n v="6"/>
    <n v="6"/>
    <m/>
    <x v="44"/>
    <n v="6"/>
    <n v="0.7"/>
    <n v="43"/>
    <n v="26"/>
    <s v=""/>
    <s v=""/>
    <n v="30.696721311475414"/>
    <n v="1"/>
    <n v="6"/>
    <n v="0"/>
    <n v="184.18032786885249"/>
    <x v="7"/>
  </r>
  <r>
    <x v="0"/>
    <x v="239"/>
    <x v="299"/>
    <n v="6"/>
    <n v="6"/>
    <m/>
    <x v="300"/>
    <n v="6"/>
    <n v="0.7"/>
    <n v="40"/>
    <n v="28.5"/>
    <s v=""/>
    <s v=""/>
    <n v="32.950819672131153"/>
    <n v="1"/>
    <n v="6"/>
    <n v="0"/>
    <n v="197.70491803278691"/>
    <x v="7"/>
  </r>
  <r>
    <x v="0"/>
    <x v="240"/>
    <x v="300"/>
    <n v="6"/>
    <n v="6"/>
    <m/>
    <x v="301"/>
    <n v="6"/>
    <n v="0.7"/>
    <n v="43"/>
    <n v="36.75"/>
    <s v=""/>
    <s v=""/>
    <n v="41.434426229508205"/>
    <n v="1"/>
    <n v="6"/>
    <n v="6"/>
    <n v="248.60655737704923"/>
    <x v="7"/>
  </r>
  <r>
    <x v="0"/>
    <x v="241"/>
    <x v="301"/>
    <n v="6"/>
    <n v="6"/>
    <m/>
    <x v="302"/>
    <n v="6"/>
    <n v="0.7"/>
    <n v="34"/>
    <n v="8.99"/>
    <s v=""/>
    <s v=""/>
    <n v="12.959537600000001"/>
    <n v="1"/>
    <n v="6"/>
    <n v="0"/>
    <n v="77.757225599999998"/>
    <x v="7"/>
  </r>
  <r>
    <x v="0"/>
    <x v="154"/>
    <x v="197"/>
    <n v="6"/>
    <n v="6"/>
    <s v="OBAN0UEU0W"/>
    <x v="197"/>
    <n v="6"/>
    <n v="0.7"/>
    <n v="43"/>
    <n v="54.95"/>
    <n v="52.85"/>
    <s v=""/>
    <n v="59.631147540983605"/>
    <n v="1"/>
    <n v="6"/>
    <n v="0"/>
    <n v="357.78688524590166"/>
    <x v="7"/>
  </r>
  <r>
    <x v="0"/>
    <x v="174"/>
    <x v="218"/>
    <n v="12"/>
    <n v="12"/>
    <m/>
    <x v="218"/>
    <n v="6"/>
    <n v="0.7"/>
    <n v="45.8"/>
    <n v="23.25"/>
    <s v=""/>
    <n v="40.270000000000003"/>
    <n v="28.155737704918035"/>
    <n v="2"/>
    <n v="12"/>
    <n v="0"/>
    <n v="337.86885245901641"/>
    <x v="7"/>
  </r>
  <r>
    <x v="0"/>
    <x v="189"/>
    <x v="238"/>
    <n v="6"/>
    <n v="6"/>
    <s v="TALIHMWH1O"/>
    <x v="238"/>
    <n v="6"/>
    <n v="0.7"/>
    <n v="45.8"/>
    <n v="38.5"/>
    <n v="41.15"/>
    <s v=""/>
    <n v="43.4016393442623"/>
    <n v="1"/>
    <n v="6"/>
    <n v="0"/>
    <n v="260.40983606557381"/>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Forniture" cacheId="11" applyNumberFormats="0" applyBorderFormats="0" applyFontFormats="0" applyPatternFormats="0" applyAlignmentFormats="0" applyWidthHeightFormats="1" dataCaption="Valori" updatedVersion="3" minRefreshableVersion="3" rowGrandTotals="0" colGrandTotals="0" itemPrintTitles="1" createdVersion="8" indent="0" outline="1" outlineData="1" multipleFieldFilters="0">
  <location ref="A1:H4" firstHeaderRow="1" firstDataRow="2" firstDataCol="4"/>
  <pivotFields count="19">
    <pivotField name="SUPPLY" axis="axisRow" outline="0" showAll="0" sumSubtotal="1">
      <items count="3">
        <item sd="0" x="0"/>
        <item sd="0" x="1"/>
        <item t="sum"/>
      </items>
    </pivotField>
    <pivotField axis="axisRow" showAll="0">
      <items count="243">
        <item x="193"/>
        <item x="16"/>
        <item x="47"/>
        <item x="15"/>
        <item x="2"/>
        <item x="20"/>
        <item x="65"/>
        <item x="24"/>
        <item x="34"/>
        <item x="38"/>
        <item x="63"/>
        <item x="58"/>
        <item x="59"/>
        <item x="69"/>
        <item x="72"/>
        <item x="81"/>
        <item x="17"/>
        <item x="183"/>
        <item x="25"/>
        <item x="95"/>
        <item x="87"/>
        <item x="90"/>
        <item x="91"/>
        <item x="106"/>
        <item x="108"/>
        <item x="111"/>
        <item x="124"/>
        <item x="136"/>
        <item x="84"/>
        <item x="130"/>
        <item x="126"/>
        <item x="9"/>
        <item x="190"/>
        <item x="135"/>
        <item x="133"/>
        <item x="134"/>
        <item x="129"/>
        <item x="27"/>
        <item x="153"/>
        <item x="113"/>
        <item x="146"/>
        <item x="160"/>
        <item x="92"/>
        <item x="192"/>
        <item x="164"/>
        <item x="163"/>
        <item x="177"/>
        <item x="178"/>
        <item x="188"/>
        <item x="184"/>
        <item x="180"/>
        <item x="182"/>
        <item x="43"/>
        <item x="189"/>
        <item x="199"/>
        <item x="201"/>
        <item x="97"/>
        <item x="161"/>
        <item x="57"/>
        <item x="191"/>
        <item x="37"/>
        <item x="74"/>
        <item x="39"/>
        <item x="122"/>
        <item x="121"/>
        <item x="29"/>
        <item x="127"/>
        <item x="176"/>
        <item x="32"/>
        <item x="48"/>
        <item x="93"/>
        <item x="18"/>
        <item x="151"/>
        <item x="64"/>
        <item x="165"/>
        <item x="89"/>
        <item x="168"/>
        <item x="66"/>
        <item x="94"/>
        <item x="23"/>
        <item x="155"/>
        <item x="186"/>
        <item x="73"/>
        <item x="157"/>
        <item x="167"/>
        <item x="169"/>
        <item x="3"/>
        <item x="132"/>
        <item x="103"/>
        <item x="0"/>
        <item x="170"/>
        <item x="13"/>
        <item x="12"/>
        <item x="51"/>
        <item x="179"/>
        <item x="172"/>
        <item x="53"/>
        <item x="148"/>
        <item x="7"/>
        <item x="149"/>
        <item x="28"/>
        <item x="71"/>
        <item x="185"/>
        <item x="123"/>
        <item x="30"/>
        <item x="112"/>
        <item x="109"/>
        <item x="187"/>
        <item x="202"/>
        <item x="50"/>
        <item x="125"/>
        <item x="55"/>
        <item x="1"/>
        <item x="31"/>
        <item x="42"/>
        <item x="116"/>
        <item x="162"/>
        <item x="110"/>
        <item x="60"/>
        <item x="75"/>
        <item x="105"/>
        <item x="144"/>
        <item x="158"/>
        <item x="159"/>
        <item x="61"/>
        <item x="102"/>
        <item x="40"/>
        <item x="104"/>
        <item x="33"/>
        <item x="120"/>
        <item x="77"/>
        <item x="140"/>
        <item x="85"/>
        <item x="197"/>
        <item x="196"/>
        <item x="131"/>
        <item x="181"/>
        <item x="67"/>
        <item x="99"/>
        <item x="46"/>
        <item x="143"/>
        <item x="173"/>
        <item x="115"/>
        <item x="88"/>
        <item x="171"/>
        <item x="175"/>
        <item x="152"/>
        <item x="86"/>
        <item x="49"/>
        <item x="4"/>
        <item x="100"/>
        <item x="200"/>
        <item x="45"/>
        <item x="44"/>
        <item x="128"/>
        <item x="6"/>
        <item x="139"/>
        <item x="5"/>
        <item x="36"/>
        <item x="154"/>
        <item x="119"/>
        <item x="21"/>
        <item x="98"/>
        <item x="195"/>
        <item x="11"/>
        <item x="14"/>
        <item x="147"/>
        <item x="194"/>
        <item x="118"/>
        <item x="101"/>
        <item x="82"/>
        <item x="56"/>
        <item x="138"/>
        <item x="156"/>
        <item x="142"/>
        <item x="80"/>
        <item x="117"/>
        <item x="174"/>
        <item x="137"/>
        <item x="76"/>
        <item x="79"/>
        <item x="78"/>
        <item x="198"/>
        <item x="35"/>
        <item x="68"/>
        <item x="226"/>
        <item x="19"/>
        <item x="22"/>
        <item x="41"/>
        <item x="52"/>
        <item x="26"/>
        <item x="54"/>
        <item x="141"/>
        <item x="8"/>
        <item x="209"/>
        <item x="212"/>
        <item x="222"/>
        <item x="224"/>
        <item x="227"/>
        <item x="231"/>
        <item x="233"/>
        <item x="238"/>
        <item x="208"/>
        <item x="229"/>
        <item x="232"/>
        <item x="234"/>
        <item x="236"/>
        <item x="237"/>
        <item x="204"/>
        <item x="205"/>
        <item x="206"/>
        <item x="10"/>
        <item x="207"/>
        <item x="210"/>
        <item x="211"/>
        <item x="213"/>
        <item x="214"/>
        <item x="215"/>
        <item x="216"/>
        <item x="217"/>
        <item x="218"/>
        <item x="219"/>
        <item x="220"/>
        <item x="221"/>
        <item x="223"/>
        <item x="225"/>
        <item x="228"/>
        <item x="230"/>
        <item x="235"/>
        <item x="62"/>
        <item x="70"/>
        <item x="83"/>
        <item x="96"/>
        <item x="107"/>
        <item x="114"/>
        <item x="240"/>
        <item x="241"/>
        <item x="145"/>
        <item x="150"/>
        <item x="166"/>
        <item x="203"/>
        <item x="239"/>
        <item t="default"/>
      </items>
    </pivotField>
    <pivotField axis="axisRow" outline="0" showAll="0" defaultSubtotal="0">
      <items count="302">
        <item x="0"/>
        <item x="1"/>
        <item x="2"/>
        <item x="3"/>
        <item x="4"/>
        <item x="5"/>
        <item x="6"/>
        <item x="7"/>
        <item x="8"/>
        <item x="9"/>
        <item x="10"/>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3"/>
        <item x="74"/>
        <item x="75"/>
        <item x="76"/>
        <item x="77"/>
        <item x="78"/>
        <item x="80"/>
        <item x="81"/>
        <item x="82"/>
        <item x="83"/>
        <item x="84"/>
        <item x="85"/>
        <item x="86"/>
        <item x="87"/>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1"/>
        <item x="122"/>
        <item x="123"/>
        <item x="124"/>
        <item x="125"/>
        <item x="126"/>
        <item x="127"/>
        <item x="128"/>
        <item x="285"/>
        <item x="129"/>
        <item x="130"/>
        <item x="131"/>
        <item x="132"/>
        <item x="133"/>
        <item x="134"/>
        <item x="135"/>
        <item x="136"/>
        <item x="138"/>
        <item x="139"/>
        <item x="140"/>
        <item x="141"/>
        <item x="142"/>
        <item x="143"/>
        <item x="144"/>
        <item x="145"/>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6"/>
        <item x="187"/>
        <item x="188"/>
        <item x="189"/>
        <item x="190"/>
        <item x="192"/>
        <item x="193"/>
        <item x="194"/>
        <item x="195"/>
        <item x="196"/>
        <item x="197"/>
        <item x="198"/>
        <item x="199"/>
        <item x="200"/>
        <item x="201"/>
        <item x="202"/>
        <item x="203"/>
        <item x="204"/>
        <item x="205"/>
        <item x="206"/>
        <item x="207"/>
        <item x="208"/>
        <item x="209"/>
        <item x="211"/>
        <item x="212"/>
        <item x="213"/>
        <item x="214"/>
        <item x="215"/>
        <item x="216"/>
        <item x="217"/>
        <item x="218"/>
        <item x="219"/>
        <item x="220"/>
        <item x="221"/>
        <item x="222"/>
        <item x="223"/>
        <item x="224"/>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60"/>
        <item x="266"/>
        <item x="269"/>
        <item x="280"/>
        <item x="282"/>
        <item x="286"/>
        <item x="292"/>
        <item x="293"/>
        <item x="298"/>
        <item x="265"/>
        <item x="284"/>
        <item x="288"/>
        <item x="291"/>
        <item x="294"/>
        <item x="296"/>
        <item x="297"/>
        <item x="261"/>
        <item x="262"/>
        <item x="263"/>
        <item x="11"/>
        <item x="264"/>
        <item x="267"/>
        <item x="268"/>
        <item x="270"/>
        <item x="271"/>
        <item x="272"/>
        <item x="273"/>
        <item x="274"/>
        <item x="275"/>
        <item x="276"/>
        <item x="277"/>
        <item x="278"/>
        <item x="279"/>
        <item x="281"/>
        <item x="283"/>
        <item x="287"/>
        <item x="289"/>
        <item x="290"/>
        <item x="295"/>
        <item x="299"/>
        <item x="72"/>
        <item x="79"/>
        <item x="88"/>
        <item x="120"/>
        <item x="137"/>
        <item x="146"/>
        <item x="300"/>
        <item x="301"/>
        <item x="185"/>
        <item x="191"/>
        <item x="210"/>
        <item x="225"/>
        <item x="259"/>
      </items>
    </pivotField>
    <pivotField dataField="1" showAll="0"/>
    <pivotField dataField="1" showAll="0"/>
    <pivotField showAll="0"/>
    <pivotField name="CODICE" axis="axisRow" outline="0" showAll="0" defaultSubtotal="0">
      <items count="303">
        <item x="52"/>
        <item x="54"/>
        <item x="77"/>
        <item x="78"/>
        <item x="181"/>
        <item x="180"/>
        <item x="201"/>
        <item x="187"/>
        <item x="21"/>
        <item x="12"/>
        <item x="89"/>
        <item x="51"/>
        <item x="83"/>
        <item x="108"/>
        <item x="211"/>
        <item x="227"/>
        <item x="229"/>
        <item x="9"/>
        <item x="207"/>
        <item x="208"/>
        <item x="84"/>
        <item x="147"/>
        <item x="173"/>
        <item x="205"/>
        <item x="206"/>
        <item x="248"/>
        <item x="26"/>
        <item x="37"/>
        <item x="38"/>
        <item x="41"/>
        <item x="66"/>
        <item x="123"/>
        <item x="234"/>
        <item x="235"/>
        <item x="141"/>
        <item x="142"/>
        <item x="192"/>
        <item x="121"/>
        <item x="203"/>
        <item x="224"/>
        <item x="252"/>
        <item x="1"/>
        <item x="15"/>
        <item x="19"/>
        <item x="20"/>
        <item x="30"/>
        <item x="31"/>
        <item x="39"/>
        <item x="50"/>
        <item x="44"/>
        <item x="86"/>
        <item x="73"/>
        <item x="111"/>
        <item x="102"/>
        <item x="103"/>
        <item x="118"/>
        <item x="114"/>
        <item x="115"/>
        <item x="117"/>
        <item x="112"/>
        <item x="113"/>
        <item x="133"/>
        <item x="134"/>
        <item x="155"/>
        <item x="156"/>
        <item x="158"/>
        <item x="161"/>
        <item x="162"/>
        <item x="163"/>
        <item x="164"/>
        <item x="165"/>
        <item x="196"/>
        <item x="198"/>
        <item x="237"/>
        <item x="239"/>
        <item x="240"/>
        <item x="241"/>
        <item x="166"/>
        <item x="35"/>
        <item x="59"/>
        <item x="42"/>
        <item x="55"/>
        <item x="56"/>
        <item x="57"/>
        <item x="45"/>
        <item x="46"/>
        <item x="49"/>
        <item x="64"/>
        <item x="74"/>
        <item x="75"/>
        <item x="76"/>
        <item x="90"/>
        <item x="131"/>
        <item x="220"/>
        <item x="153"/>
        <item x="154"/>
        <item x="183"/>
        <item x="184"/>
        <item x="189"/>
        <item x="200"/>
        <item x="202"/>
        <item x="214"/>
        <item x="216"/>
        <item x="217"/>
        <item x="92"/>
        <item x="230"/>
        <item x="101"/>
        <item x="3"/>
        <item x="4"/>
        <item x="258"/>
        <item x="5"/>
        <item x="7"/>
        <item x="6"/>
        <item x="256"/>
        <item x="53"/>
        <item x="186"/>
        <item x="65"/>
        <item x="136"/>
        <item x="223"/>
        <item x="250"/>
        <item x="68"/>
        <item x="67"/>
        <item x="116"/>
        <item x="218"/>
        <item x="145"/>
        <item x="34"/>
        <item x="105"/>
        <item x="152"/>
        <item x="169"/>
        <item x="170"/>
        <item x="171"/>
        <item x="213"/>
        <item x="226"/>
        <item x="233"/>
        <item x="24"/>
        <item x="25"/>
        <item x="58"/>
        <item x="47"/>
        <item x="135"/>
        <item x="219"/>
        <item x="260"/>
        <item x="249"/>
        <item x="14"/>
        <item x="48"/>
        <item x="71"/>
        <item x="93"/>
        <item x="107"/>
        <item x="110"/>
        <item x="204"/>
        <item x="194"/>
        <item x="228"/>
        <item x="215"/>
        <item x="128"/>
        <item x="16"/>
        <item x="17"/>
        <item x="231"/>
        <item x="129"/>
        <item x="190"/>
        <item x="106"/>
        <item x="172"/>
        <item x="104"/>
        <item x="176"/>
        <item x="27"/>
        <item x="177"/>
        <item x="13"/>
        <item x="178"/>
        <item x="87"/>
        <item x="246"/>
        <item x="174"/>
        <item x="175"/>
        <item x="253"/>
        <item x="254"/>
        <item x="100"/>
        <item x="28"/>
        <item x="60"/>
        <item x="61"/>
        <item x="212"/>
        <item x="199"/>
        <item x="18"/>
        <item x="63"/>
        <item x="168"/>
        <item x="222"/>
        <item x="70"/>
        <item x="209"/>
        <item x="91"/>
        <item x="151"/>
        <item x="127"/>
        <item x="144"/>
        <item x="232"/>
        <item x="40"/>
        <item x="247"/>
        <item x="97"/>
        <item x="140"/>
        <item x="109"/>
        <item x="167"/>
        <item x="188"/>
        <item x="130"/>
        <item x="221"/>
        <item x="95"/>
        <item x="69"/>
        <item x="244"/>
        <item x="179"/>
        <item x="96"/>
        <item x="157"/>
        <item x="29"/>
        <item x="251"/>
        <item x="80"/>
        <item x="149"/>
        <item x="148"/>
        <item x="85"/>
        <item x="99"/>
        <item x="150"/>
        <item x="82"/>
        <item x="126"/>
        <item x="143"/>
        <item x="238"/>
        <item x="197"/>
        <item x="193"/>
        <item x="98"/>
        <item x="243"/>
        <item x="285"/>
        <item x="0"/>
        <item x="2"/>
        <item x="182"/>
        <item x="159"/>
        <item x="236"/>
        <item x="36"/>
        <item x="138"/>
        <item x="94"/>
        <item x="33"/>
        <item x="255"/>
        <item x="242"/>
        <item x="125"/>
        <item x="124"/>
        <item x="32"/>
        <item x="122"/>
        <item x="10"/>
        <item x="81"/>
        <item x="132"/>
        <item x="139"/>
        <item x="22"/>
        <item x="23"/>
        <item x="119"/>
        <item x="62"/>
        <item x="43"/>
        <item x="160"/>
        <item x="257"/>
        <item x="195"/>
        <item x="245"/>
        <item x="8"/>
        <item x="266"/>
        <item x="269"/>
        <item x="280"/>
        <item x="282"/>
        <item x="286"/>
        <item x="290"/>
        <item x="293"/>
        <item x="294"/>
        <item x="299"/>
        <item x="265"/>
        <item x="284"/>
        <item x="288"/>
        <item x="292"/>
        <item x="295"/>
        <item x="297"/>
        <item x="298"/>
        <item x="261"/>
        <item x="262"/>
        <item x="263"/>
        <item x="11"/>
        <item x="264"/>
        <item x="267"/>
        <item x="268"/>
        <item x="270"/>
        <item x="271"/>
        <item x="272"/>
        <item x="273"/>
        <item x="274"/>
        <item x="275"/>
        <item x="276"/>
        <item x="277"/>
        <item x="278"/>
        <item x="279"/>
        <item x="281"/>
        <item x="283"/>
        <item x="287"/>
        <item x="289"/>
        <item x="291"/>
        <item x="296"/>
        <item x="300"/>
        <item x="72"/>
        <item x="79"/>
        <item x="88"/>
        <item x="120"/>
        <item x="137"/>
        <item x="146"/>
        <item x="301"/>
        <item x="302"/>
        <item x="185"/>
        <item x="191"/>
        <item x="210"/>
        <item x="225"/>
        <item x="259"/>
      </items>
    </pivotField>
    <pivotField showAll="0"/>
    <pivotField numFmtId="168" showAll="0"/>
    <pivotField numFmtId="168" showAll="0"/>
    <pivotField dataField="1" numFmtId="174" showAll="0"/>
    <pivotField showAll="0"/>
    <pivotField showAll="0"/>
    <pivotField numFmtId="174" showAll="0"/>
    <pivotField showAll="0"/>
    <pivotField showAll="0"/>
    <pivotField showAll="0"/>
    <pivotField dataField="1" numFmtId="174" showAll="0"/>
    <pivotField showAll="0"/>
  </pivotFields>
  <rowFields count="4">
    <field x="0"/>
    <field x="2"/>
    <field x="6"/>
    <field x="1"/>
  </rowFields>
  <rowItems count="2">
    <i>
      <x/>
    </i>
    <i>
      <x v="1"/>
    </i>
  </rowItems>
  <colFields count="1">
    <field x="-2"/>
  </colFields>
  <colItems count="4">
    <i>
      <x/>
    </i>
    <i i="1">
      <x v="1"/>
    </i>
    <i i="2">
      <x v="2"/>
    </i>
    <i i="3">
      <x v="3"/>
    </i>
  </colItems>
  <dataFields count="4">
    <dataField name="BOTT. RICHIESTE" fld="3" baseField="1" baseItem="91"/>
    <dataField name="BOTT. DISPONIBILI" fld="4" baseField="1" baseItem="91"/>
    <dataField name="PREZZO" fld="10" subtotal="max" baseField="1" baseItem="91"/>
    <dataField name="TOT. DISPONIBILE" fld="17" baseField="1" baseItem="91"/>
  </dataFields>
  <formats count="21">
    <format dxfId="94">
      <pivotArea dataOnly="0" outline="0" fieldPosition="0">
        <references count="1">
          <reference field="4294967294" count="1">
            <x v="2"/>
          </reference>
        </references>
      </pivotArea>
    </format>
    <format dxfId="93">
      <pivotArea dataOnly="0" outline="0" fieldPosition="0">
        <references count="1">
          <reference field="4294967294" count="1">
            <x v="2"/>
          </reference>
        </references>
      </pivotArea>
    </format>
    <format dxfId="92">
      <pivotArea dataOnly="0" outline="0" fieldPosition="0">
        <references count="1">
          <reference field="4294967294" count="1">
            <x v="2"/>
          </reference>
        </references>
      </pivotArea>
    </format>
    <format dxfId="91">
      <pivotArea outline="0" collapsedLevelsAreSubtotals="1" fieldPosition="0">
        <references count="1">
          <reference field="4294967294" count="2" selected="0">
            <x v="0"/>
            <x v="1"/>
          </reference>
        </references>
      </pivotArea>
    </format>
    <format dxfId="90">
      <pivotArea field="6" type="button" dataOnly="0" labelOnly="1" outline="0" axis="axisRow" fieldPosition="2"/>
    </format>
    <format dxfId="89">
      <pivotArea field="1" type="button" dataOnly="0" labelOnly="1" outline="0" axis="axisRow" fieldPosition="3"/>
    </format>
    <format dxfId="88">
      <pivotArea outline="0" collapsedLevelsAreSubtotals="1" fieldPosition="0">
        <references count="1">
          <reference field="4294967294" count="2" selected="0">
            <x v="0"/>
            <x v="1"/>
          </reference>
        </references>
      </pivotArea>
    </format>
    <format dxfId="87">
      <pivotArea field="6" type="button" dataOnly="0" labelOnly="1" outline="0" axis="axisRow" fieldPosition="2"/>
    </format>
    <format dxfId="86">
      <pivotArea field="1" type="button" dataOnly="0" labelOnly="1" outline="0" axis="axisRow" fieldPosition="3"/>
    </format>
    <format dxfId="85">
      <pivotArea dataOnly="0" labelOnly="1" fieldPosition="0">
        <references count="1">
          <reference field="6" count="0"/>
        </references>
      </pivotArea>
    </format>
    <format dxfId="84">
      <pivotArea dataOnly="0" labelOnly="1" fieldPosition="0">
        <references count="1">
          <reference field="6" count="0"/>
        </references>
      </pivotArea>
    </format>
    <format dxfId="83">
      <pivotArea dataOnly="0" labelOnly="1" fieldPosition="0">
        <references count="1">
          <reference field="1" count="0"/>
        </references>
      </pivotArea>
    </format>
    <format dxfId="82">
      <pivotArea dataOnly="0" labelOnly="1" fieldPosition="0">
        <references count="1">
          <reference field="1" count="0"/>
        </references>
      </pivotArea>
    </format>
    <format dxfId="81">
      <pivotArea outline="0" collapsedLevelsAreSubtotals="1" fieldPosition="0">
        <references count="1">
          <reference field="4294967294" count="1" selected="0">
            <x v="3"/>
          </reference>
        </references>
      </pivotArea>
    </format>
    <format dxfId="80">
      <pivotArea dataOnly="0" labelOnly="1" outline="0" fieldPosition="0">
        <references count="1">
          <reference field="4294967294" count="1">
            <x v="3"/>
          </reference>
        </references>
      </pivotArea>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dataOnly="0" outline="0" fieldPosition="0">
        <references count="1">
          <reference field="4294967294" count="1">
            <x v="3"/>
          </reference>
        </references>
      </pivotArea>
    </format>
    <format dxfId="76">
      <pivotArea collapsedLevelsAreSubtotals="1" fieldPosition="0">
        <references count="2">
          <reference field="4294967294" count="1" selected="0">
            <x v="2"/>
          </reference>
          <reference field="0" count="1">
            <x v="0"/>
          </reference>
        </references>
      </pivotArea>
    </format>
    <format dxfId="75">
      <pivotArea collapsedLevelsAreSubtotals="1" fieldPosition="0">
        <references count="2">
          <reference field="4294967294" count="1" selected="0">
            <x v="2"/>
          </reference>
          <reference field="0" count="1">
            <x v="1"/>
          </reference>
        </references>
      </pivotArea>
    </format>
    <format dxfId="74">
      <pivotArea outline="0" collapsedLevelsAreSubtotals="1" fieldPosition="0">
        <references count="1">
          <reference field="4294967294" count="1" selected="0">
            <x v="2"/>
          </reference>
        </references>
      </pivotArea>
    </format>
  </formats>
  <pivotTableStyleInfo name="PivotStyleMedium13" showRowHeaders="1" showColHeaders="1" showRowStripes="1" showColStripes="0" showLastColumn="1"/>
</pivotTableDefinition>
</file>

<file path=xl/pivotTables/pivotTable2.xml><?xml version="1.0" encoding="utf-8"?>
<pivotTableDefinition xmlns="http://schemas.openxmlformats.org/spreadsheetml/2006/main" name="supplyManager" cacheId="11" applyNumberFormats="0" applyBorderFormats="0" applyFontFormats="0" applyPatternFormats="0" applyAlignmentFormats="0" applyWidthHeightFormats="1" dataCaption="Valori" grandTotalCaption="Totale" updatedVersion="3" minRefreshableVersion="3" showCalcMbrs="0" showDrill="0" itemPrintTitles="1" createdVersion="3" indent="0" outline="1" outlineData="1" multipleFieldFilters="0" colHeaderCaption="Etichette" fieldListSortAscending="1" customListSort="0">
  <location ref="A3:E27" firstHeaderRow="1" firstDataRow="2" firstDataCol="3" rowPageCount="1" colPageCount="1"/>
  <pivotFields count="19">
    <pivotField axis="axisPage" showAll="0">
      <items count="3">
        <item x="0"/>
        <item x="1"/>
        <item t="default"/>
      </items>
    </pivotField>
    <pivotField axis="axisRow" showAll="0">
      <items count="243">
        <item x="193"/>
        <item x="16"/>
        <item x="47"/>
        <item x="223"/>
        <item x="15"/>
        <item x="10"/>
        <item x="207"/>
        <item x="2"/>
        <item x="20"/>
        <item x="65"/>
        <item x="238"/>
        <item x="24"/>
        <item x="34"/>
        <item x="38"/>
        <item x="221"/>
        <item x="63"/>
        <item x="58"/>
        <item x="59"/>
        <item x="69"/>
        <item x="72"/>
        <item x="70"/>
        <item x="81"/>
        <item x="17"/>
        <item x="212"/>
        <item x="183"/>
        <item x="25"/>
        <item x="95"/>
        <item x="87"/>
        <item x="90"/>
        <item x="91"/>
        <item x="107"/>
        <item x="106"/>
        <item x="114"/>
        <item x="108"/>
        <item x="111"/>
        <item x="124"/>
        <item x="240"/>
        <item x="136"/>
        <item x="219"/>
        <item x="84"/>
        <item x="225"/>
        <item x="130"/>
        <item x="126"/>
        <item x="232"/>
        <item x="9"/>
        <item x="190"/>
        <item x="135"/>
        <item x="237"/>
        <item x="133"/>
        <item x="134"/>
        <item x="129"/>
        <item x="150"/>
        <item x="62"/>
        <item x="27"/>
        <item x="153"/>
        <item x="113"/>
        <item x="166"/>
        <item x="146"/>
        <item x="160"/>
        <item x="92"/>
        <item x="192"/>
        <item x="164"/>
        <item x="163"/>
        <item x="177"/>
        <item x="178"/>
        <item x="188"/>
        <item x="235"/>
        <item x="184"/>
        <item x="180"/>
        <item x="182"/>
        <item x="43"/>
        <item x="189"/>
        <item x="199"/>
        <item x="208"/>
        <item x="201"/>
        <item x="203"/>
        <item x="97"/>
        <item x="161"/>
        <item x="57"/>
        <item x="191"/>
        <item x="210"/>
        <item x="37"/>
        <item x="74"/>
        <item x="39"/>
        <item x="122"/>
        <item x="121"/>
        <item x="211"/>
        <item x="236"/>
        <item x="29"/>
        <item x="127"/>
        <item x="176"/>
        <item x="32"/>
        <item x="48"/>
        <item x="93"/>
        <item x="217"/>
        <item x="18"/>
        <item x="151"/>
        <item x="64"/>
        <item x="165"/>
        <item x="234"/>
        <item x="227"/>
        <item x="89"/>
        <item x="168"/>
        <item x="66"/>
        <item x="94"/>
        <item x="23"/>
        <item x="155"/>
        <item x="186"/>
        <item x="73"/>
        <item x="157"/>
        <item x="167"/>
        <item x="169"/>
        <item x="3"/>
        <item x="132"/>
        <item x="103"/>
        <item x="96"/>
        <item x="0"/>
        <item x="170"/>
        <item x="13"/>
        <item x="12"/>
        <item x="51"/>
        <item x="179"/>
        <item x="172"/>
        <item x="53"/>
        <item x="148"/>
        <item x="7"/>
        <item x="206"/>
        <item x="149"/>
        <item x="28"/>
        <item x="241"/>
        <item x="71"/>
        <item x="185"/>
        <item x="123"/>
        <item x="30"/>
        <item x="112"/>
        <item x="109"/>
        <item x="187"/>
        <item x="202"/>
        <item x="50"/>
        <item x="125"/>
        <item x="55"/>
        <item x="233"/>
        <item x="1"/>
        <item x="31"/>
        <item x="42"/>
        <item x="116"/>
        <item x="204"/>
        <item x="218"/>
        <item x="162"/>
        <item x="230"/>
        <item x="110"/>
        <item x="220"/>
        <item x="228"/>
        <item x="60"/>
        <item x="75"/>
        <item x="105"/>
        <item x="144"/>
        <item x="158"/>
        <item x="159"/>
        <item x="61"/>
        <item x="102"/>
        <item x="40"/>
        <item x="104"/>
        <item x="33"/>
        <item x="120"/>
        <item x="77"/>
        <item x="140"/>
        <item x="216"/>
        <item x="85"/>
        <item x="197"/>
        <item x="196"/>
        <item x="222"/>
        <item x="131"/>
        <item x="231"/>
        <item x="205"/>
        <item x="181"/>
        <item x="67"/>
        <item x="99"/>
        <item x="46"/>
        <item x="143"/>
        <item x="173"/>
        <item x="115"/>
        <item x="88"/>
        <item x="214"/>
        <item x="171"/>
        <item x="175"/>
        <item x="152"/>
        <item x="86"/>
        <item x="49"/>
        <item x="4"/>
        <item x="100"/>
        <item x="200"/>
        <item x="45"/>
        <item x="44"/>
        <item x="128"/>
        <item x="6"/>
        <item x="139"/>
        <item x="5"/>
        <item x="36"/>
        <item x="154"/>
        <item x="119"/>
        <item x="21"/>
        <item x="98"/>
        <item x="195"/>
        <item x="11"/>
        <item x="14"/>
        <item x="147"/>
        <item x="194"/>
        <item x="118"/>
        <item x="101"/>
        <item x="82"/>
        <item x="56"/>
        <item x="138"/>
        <item x="156"/>
        <item x="142"/>
        <item x="80"/>
        <item x="117"/>
        <item x="174"/>
        <item x="224"/>
        <item x="145"/>
        <item x="137"/>
        <item x="76"/>
        <item x="79"/>
        <item x="78"/>
        <item x="83"/>
        <item x="198"/>
        <item x="35"/>
        <item x="68"/>
        <item x="226"/>
        <item x="213"/>
        <item x="209"/>
        <item x="19"/>
        <item x="215"/>
        <item x="22"/>
        <item x="41"/>
        <item x="52"/>
        <item x="229"/>
        <item x="26"/>
        <item x="54"/>
        <item x="141"/>
        <item x="8"/>
        <item x="239"/>
        <item t="default"/>
      </items>
    </pivotField>
    <pivotField axis="axisRow" outline="0" showAll="0" sortType="ascending" defaultSubtotal="0">
      <items count="302">
        <item x="0"/>
        <item x="1"/>
        <item x="261"/>
        <item x="2"/>
        <item x="3"/>
        <item x="4"/>
        <item x="5"/>
        <item x="262"/>
        <item x="6"/>
        <item x="7"/>
        <item x="8"/>
        <item x="9"/>
        <item x="263"/>
        <item x="10"/>
        <item x="11"/>
        <item x="12"/>
        <item x="13"/>
        <item x="14"/>
        <item x="264"/>
        <item x="15"/>
        <item x="265"/>
        <item x="266"/>
        <item x="16"/>
        <item x="17"/>
        <item x="18"/>
        <item x="19"/>
        <item x="20"/>
        <item x="21"/>
        <item x="22"/>
        <item x="23"/>
        <item x="267"/>
        <item x="24"/>
        <item x="25"/>
        <item x="26"/>
        <item x="268"/>
        <item x="27"/>
        <item x="269"/>
        <item x="270"/>
        <item x="28"/>
        <item x="271"/>
        <item x="272"/>
        <item x="273"/>
        <item x="29"/>
        <item x="274"/>
        <item x="30"/>
        <item x="31"/>
        <item x="32"/>
        <item x="33"/>
        <item x="34"/>
        <item x="35"/>
        <item x="36"/>
        <item x="275"/>
        <item x="276"/>
        <item x="277"/>
        <item x="37"/>
        <item x="38"/>
        <item x="39"/>
        <item x="40"/>
        <item x="41"/>
        <item x="42"/>
        <item x="43"/>
        <item x="44"/>
        <item x="45"/>
        <item x="46"/>
        <item x="47"/>
        <item x="48"/>
        <item x="49"/>
        <item x="50"/>
        <item x="278"/>
        <item x="279"/>
        <item x="299"/>
        <item x="51"/>
        <item x="52"/>
        <item x="53"/>
        <item x="54"/>
        <item x="55"/>
        <item x="56"/>
        <item x="57"/>
        <item x="58"/>
        <item x="59"/>
        <item x="60"/>
        <item x="61"/>
        <item x="62"/>
        <item x="63"/>
        <item x="64"/>
        <item x="65"/>
        <item x="66"/>
        <item x="67"/>
        <item x="280"/>
        <item x="68"/>
        <item x="281"/>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282"/>
        <item x="110"/>
        <item x="111"/>
        <item x="112"/>
        <item x="113"/>
        <item x="283"/>
        <item x="114"/>
        <item x="115"/>
        <item x="116"/>
        <item x="117"/>
        <item x="118"/>
        <item x="119"/>
        <item x="120"/>
        <item x="121"/>
        <item x="122"/>
        <item x="123"/>
        <item x="284"/>
        <item x="124"/>
        <item x="125"/>
        <item x="126"/>
        <item x="127"/>
        <item x="128"/>
        <item x="285"/>
        <item x="129"/>
        <item x="130"/>
        <item x="131"/>
        <item x="132"/>
        <item x="286"/>
        <item x="133"/>
        <item x="134"/>
        <item x="135"/>
        <item x="136"/>
        <item x="287"/>
        <item x="137"/>
        <item x="138"/>
        <item x="139"/>
        <item x="140"/>
        <item x="141"/>
        <item x="142"/>
        <item x="143"/>
        <item x="144"/>
        <item x="145"/>
        <item x="146"/>
        <item x="147"/>
        <item x="148"/>
        <item x="149"/>
        <item x="288"/>
        <item x="150"/>
        <item x="151"/>
        <item x="289"/>
        <item x="152"/>
        <item x="153"/>
        <item x="154"/>
        <item x="155"/>
        <item x="156"/>
        <item x="157"/>
        <item x="158"/>
        <item x="300"/>
        <item x="159"/>
        <item x="160"/>
        <item x="161"/>
        <item x="162"/>
        <item x="163"/>
        <item x="164"/>
        <item x="165"/>
        <item x="166"/>
        <item x="301"/>
        <item x="167"/>
        <item x="168"/>
        <item x="169"/>
        <item x="170"/>
        <item x="171"/>
        <item x="172"/>
        <item x="173"/>
        <item x="174"/>
        <item x="175"/>
        <item x="176"/>
        <item x="177"/>
        <item x="178"/>
        <item x="179"/>
        <item x="180"/>
        <item x="181"/>
        <item x="182"/>
        <item x="183"/>
        <item x="184"/>
        <item x="185"/>
        <item x="186"/>
        <item x="187"/>
        <item x="188"/>
        <item x="189"/>
        <item x="190"/>
        <item x="191"/>
        <item x="192"/>
        <item x="290"/>
        <item x="193"/>
        <item x="291"/>
        <item x="194"/>
        <item x="195"/>
        <item x="196"/>
        <item x="197"/>
        <item x="198"/>
        <item x="199"/>
        <item x="200"/>
        <item x="201"/>
        <item x="202"/>
        <item x="203"/>
        <item x="204"/>
        <item x="292"/>
        <item x="205"/>
        <item x="206"/>
        <item x="207"/>
        <item x="208"/>
        <item x="209"/>
        <item x="210"/>
        <item x="211"/>
        <item x="212"/>
        <item x="213"/>
        <item x="214"/>
        <item x="215"/>
        <item x="216"/>
        <item x="217"/>
        <item x="293"/>
        <item x="218"/>
        <item x="219"/>
        <item x="220"/>
        <item x="221"/>
        <item x="222"/>
        <item x="223"/>
        <item x="224"/>
        <item x="294"/>
        <item x="225"/>
        <item x="226"/>
        <item x="227"/>
        <item x="295"/>
        <item x="228"/>
        <item x="229"/>
        <item x="230"/>
        <item x="231"/>
        <item x="232"/>
        <item x="233"/>
        <item x="234"/>
        <item x="235"/>
        <item x="236"/>
        <item x="237"/>
        <item x="238"/>
        <item x="239"/>
        <item x="240"/>
        <item x="241"/>
        <item x="242"/>
        <item x="243"/>
        <item x="244"/>
        <item x="245"/>
        <item x="246"/>
        <item x="247"/>
        <item x="248"/>
        <item x="249"/>
        <item x="250"/>
        <item x="251"/>
        <item x="296"/>
        <item x="252"/>
        <item x="297"/>
        <item x="253"/>
        <item x="254"/>
        <item x="298"/>
        <item x="255"/>
        <item x="256"/>
        <item x="257"/>
        <item x="258"/>
        <item x="259"/>
        <item x="260"/>
      </items>
    </pivotField>
    <pivotField showAll="0"/>
    <pivotField showAll="0"/>
    <pivotField showAll="0"/>
    <pivotField name="CODICE" axis="axisRow" outline="0" showAll="0" sortType="ascending" defaultSubtotal="0">
      <items count="303">
        <item x="52"/>
        <item x="54"/>
        <item x="77"/>
        <item x="78"/>
        <item x="181"/>
        <item x="180"/>
        <item x="72"/>
        <item x="201"/>
        <item x="187"/>
        <item x="259"/>
        <item x="21"/>
        <item x="12"/>
        <item x="262"/>
        <item x="89"/>
        <item x="51"/>
        <item x="83"/>
        <item x="108"/>
        <item x="137"/>
        <item x="211"/>
        <item x="210"/>
        <item x="227"/>
        <item x="229"/>
        <item x="9"/>
        <item x="207"/>
        <item x="208"/>
        <item x="266"/>
        <item x="84"/>
        <item x="120"/>
        <item x="147"/>
        <item x="173"/>
        <item x="205"/>
        <item x="206"/>
        <item x="248"/>
        <item x="26"/>
        <item x="37"/>
        <item x="38"/>
        <item x="41"/>
        <item x="66"/>
        <item x="123"/>
        <item x="234"/>
        <item x="235"/>
        <item x="141"/>
        <item x="142"/>
        <item x="290"/>
        <item x="191"/>
        <item x="192"/>
        <item x="121"/>
        <item x="203"/>
        <item x="224"/>
        <item x="252"/>
        <item x="1"/>
        <item x="11"/>
        <item x="265"/>
        <item x="264"/>
        <item x="15"/>
        <item x="19"/>
        <item x="20"/>
        <item x="268"/>
        <item x="30"/>
        <item x="31"/>
        <item x="39"/>
        <item x="50"/>
        <item x="278"/>
        <item x="281"/>
        <item x="44"/>
        <item x="86"/>
        <item x="73"/>
        <item x="88"/>
        <item x="111"/>
        <item x="102"/>
        <item x="103"/>
        <item x="118"/>
        <item x="114"/>
        <item x="115"/>
        <item x="117"/>
        <item x="112"/>
        <item x="113"/>
        <item x="283"/>
        <item x="133"/>
        <item x="134"/>
        <item x="287"/>
        <item x="155"/>
        <item x="156"/>
        <item x="158"/>
        <item x="161"/>
        <item x="162"/>
        <item x="163"/>
        <item x="164"/>
        <item x="165"/>
        <item x="196"/>
        <item x="198"/>
        <item x="237"/>
        <item x="239"/>
        <item x="240"/>
        <item x="241"/>
        <item x="297"/>
        <item x="298"/>
        <item x="166"/>
        <item x="35"/>
        <item x="267"/>
        <item x="59"/>
        <item x="42"/>
        <item x="55"/>
        <item x="56"/>
        <item x="57"/>
        <item x="45"/>
        <item x="46"/>
        <item x="49"/>
        <item x="64"/>
        <item x="74"/>
        <item x="75"/>
        <item x="76"/>
        <item x="90"/>
        <item x="282"/>
        <item x="277"/>
        <item x="131"/>
        <item x="274"/>
        <item x="220"/>
        <item x="153"/>
        <item x="154"/>
        <item x="302"/>
        <item x="183"/>
        <item x="184"/>
        <item x="185"/>
        <item x="189"/>
        <item x="292"/>
        <item x="200"/>
        <item x="271"/>
        <item x="202"/>
        <item x="214"/>
        <item x="216"/>
        <item x="217"/>
        <item x="92"/>
        <item x="295"/>
        <item x="230"/>
        <item x="101"/>
        <item x="3"/>
        <item x="4"/>
        <item x="258"/>
        <item x="5"/>
        <item x="7"/>
        <item x="6"/>
        <item x="256"/>
        <item x="299"/>
        <item x="53"/>
        <item x="186"/>
        <item x="65"/>
        <item x="136"/>
        <item x="286"/>
        <item x="223"/>
        <item x="250"/>
        <item x="68"/>
        <item x="67"/>
        <item x="269"/>
        <item x="289"/>
        <item x="275"/>
        <item x="116"/>
        <item x="301"/>
        <item x="293"/>
        <item x="218"/>
        <item x="145"/>
        <item x="34"/>
        <item x="300"/>
        <item x="79"/>
        <item x="105"/>
        <item x="284"/>
        <item x="152"/>
        <item x="169"/>
        <item x="170"/>
        <item x="171"/>
        <item x="213"/>
        <item x="226"/>
        <item x="233"/>
        <item x="24"/>
        <item x="25"/>
        <item x="296"/>
        <item x="58"/>
        <item x="47"/>
        <item x="135"/>
        <item x="219"/>
        <item x="260"/>
        <item x="249"/>
        <item x="14"/>
        <item x="273"/>
        <item x="48"/>
        <item x="71"/>
        <item x="93"/>
        <item x="107"/>
        <item x="110"/>
        <item x="291"/>
        <item x="204"/>
        <item x="194"/>
        <item x="228"/>
        <item x="215"/>
        <item x="128"/>
        <item x="16"/>
        <item x="17"/>
        <item x="231"/>
        <item x="129"/>
        <item x="190"/>
        <item x="106"/>
        <item x="172"/>
        <item x="104"/>
        <item x="176"/>
        <item x="27"/>
        <item x="177"/>
        <item x="13"/>
        <item x="279"/>
        <item x="178"/>
        <item x="87"/>
        <item x="246"/>
        <item x="174"/>
        <item x="175"/>
        <item x="253"/>
        <item x="254"/>
        <item x="294"/>
        <item x="100"/>
        <item x="28"/>
        <item x="60"/>
        <item x="61"/>
        <item x="212"/>
        <item x="199"/>
        <item x="18"/>
        <item x="225"/>
        <item x="63"/>
        <item x="168"/>
        <item x="222"/>
        <item x="70"/>
        <item x="209"/>
        <item x="91"/>
        <item x="151"/>
        <item x="127"/>
        <item x="144"/>
        <item x="232"/>
        <item x="40"/>
        <item x="247"/>
        <item x="97"/>
        <item x="140"/>
        <item x="109"/>
        <item x="167"/>
        <item x="188"/>
        <item x="130"/>
        <item x="221"/>
        <item x="95"/>
        <item x="69"/>
        <item x="244"/>
        <item x="179"/>
        <item x="96"/>
        <item x="157"/>
        <item x="29"/>
        <item x="251"/>
        <item x="80"/>
        <item x="270"/>
        <item x="149"/>
        <item x="148"/>
        <item x="85"/>
        <item x="146"/>
        <item x="99"/>
        <item x="150"/>
        <item x="82"/>
        <item x="272"/>
        <item x="276"/>
        <item x="126"/>
        <item x="143"/>
        <item x="238"/>
        <item x="197"/>
        <item x="193"/>
        <item x="98"/>
        <item x="243"/>
        <item x="288"/>
        <item x="285"/>
        <item x="0"/>
        <item x="2"/>
        <item x="261"/>
        <item x="182"/>
        <item x="159"/>
        <item x="280"/>
        <item x="236"/>
        <item x="36"/>
        <item x="138"/>
        <item x="94"/>
        <item x="33"/>
        <item x="255"/>
        <item x="263"/>
        <item x="242"/>
        <item x="125"/>
        <item x="124"/>
        <item x="32"/>
        <item x="122"/>
        <item x="10"/>
        <item x="81"/>
        <item x="132"/>
        <item x="139"/>
        <item x="22"/>
        <item x="23"/>
        <item x="119"/>
        <item x="62"/>
        <item x="43"/>
        <item x="160"/>
        <item x="257"/>
        <item x="195"/>
        <item x="245"/>
        <item x="8"/>
      </items>
    </pivotField>
    <pivotField showAll="0"/>
    <pivotField numFmtId="168" showAll="0"/>
    <pivotField numFmtId="168" showAll="0"/>
    <pivotField numFmtId="174" showAll="0"/>
    <pivotField showAll="0"/>
    <pivotField showAll="0"/>
    <pivotField numFmtId="174" showAll="0"/>
    <pivotField showAll="0"/>
    <pivotField dataField="1" showAll="0"/>
    <pivotField showAll="0"/>
    <pivotField numFmtId="174" showAll="0"/>
    <pivotField axis="axisCol" showAll="0">
      <items count="9">
        <item h="1" x="0"/>
        <item x="4"/>
        <item h="1" x="2"/>
        <item h="1" x="7"/>
        <item h="1" x="1"/>
        <item h="1" x="6"/>
        <item h="1" x="5"/>
        <item h="1" x="3"/>
        <item t="default"/>
      </items>
    </pivotField>
  </pivotFields>
  <rowFields count="3">
    <field x="2"/>
    <field x="6"/>
    <field x="1"/>
  </rowFields>
  <rowItems count="23">
    <i>
      <x v="49"/>
      <x v="98"/>
      <x v="128"/>
    </i>
    <i>
      <x v="61"/>
      <x v="64"/>
      <x v="81"/>
    </i>
    <i>
      <x v="85"/>
      <x v="146"/>
      <x v="240"/>
    </i>
    <i>
      <x v="89"/>
      <x v="151"/>
      <x v="140"/>
    </i>
    <i>
      <x v="94"/>
      <x v="6"/>
      <x v="240"/>
    </i>
    <i>
      <x v="95"/>
      <x v="66"/>
      <x v="16"/>
    </i>
    <i>
      <x v="96"/>
      <x v="109"/>
      <x v="17"/>
    </i>
    <i>
      <x v="115"/>
      <x v="186"/>
      <x v="240"/>
    </i>
    <i>
      <x v="117"/>
      <x v="243"/>
      <x v="221"/>
    </i>
    <i>
      <x v="126"/>
      <x v="202"/>
      <x v="224"/>
    </i>
    <i>
      <x v="134"/>
      <x v="68"/>
      <x v="28"/>
    </i>
    <i>
      <x v="146"/>
      <x v="288"/>
      <x v="240"/>
    </i>
    <i>
      <x v="188"/>
      <x v="83"/>
      <x v="35"/>
    </i>
    <i>
      <x v="203"/>
      <x v="169"/>
      <x v="37"/>
    </i>
    <i>
      <x v="204"/>
      <x v="201"/>
      <x v="240"/>
    </i>
    <i>
      <x v="226"/>
      <x v="266"/>
      <x v="240"/>
    </i>
    <i>
      <x v="228"/>
      <x v="191"/>
      <x v="186"/>
    </i>
    <i>
      <x v="243"/>
      <x v="24"/>
      <x v="61"/>
    </i>
    <i>
      <x v="269"/>
      <x v="197"/>
      <x v="67"/>
    </i>
    <i>
      <x v="280"/>
      <x v="284"/>
      <x v="240"/>
    </i>
    <i>
      <x v="281"/>
      <x v="268"/>
      <x/>
    </i>
    <i>
      <x v="283"/>
      <x v="301"/>
      <x v="240"/>
    </i>
    <i t="grand">
      <x/>
    </i>
  </rowItems>
  <colFields count="1">
    <field x="18"/>
  </colFields>
  <colItems count="2">
    <i>
      <x v="1"/>
    </i>
    <i t="grand">
      <x/>
    </i>
  </colItems>
  <pageFields count="1">
    <pageField fld="0" item="0" hier="-1"/>
  </pageFields>
  <dataFields count="1">
    <dataField name="Somma di ORDINE" fld="15" baseField="0" baseItem="0"/>
  </dataFields>
  <formats count="44">
    <format dxfId="73">
      <pivotArea grandCol="1" outline="0" collapsedLevelsAreSubtotals="1" fieldPosition="0"/>
    </format>
    <format dxfId="72">
      <pivotArea grandCol="1" outline="0" collapsedLevelsAreSubtotals="1" fieldPosition="0"/>
    </format>
    <format dxfId="71">
      <pivotArea type="topRight" dataOnly="0" labelOnly="1" outline="0" fieldPosition="0"/>
    </format>
    <format dxfId="70">
      <pivotArea type="topRight" dataOnly="0" labelOnly="1" outline="0" fieldPosition="0"/>
    </format>
    <format dxfId="69">
      <pivotArea field="18" type="button" dataOnly="0" labelOnly="1" outline="0" axis="axisCol" fieldPosition="0"/>
    </format>
    <format dxfId="68">
      <pivotArea outline="0" collapsedLevelsAreSubtotals="1" fieldPosition="0">
        <references count="1">
          <reference field="18" count="0" selected="0"/>
        </references>
      </pivotArea>
    </format>
    <format dxfId="67">
      <pivotArea field="18" type="button" dataOnly="0" labelOnly="1" outline="0" axis="axisCol" fieldPosition="0"/>
    </format>
    <format dxfId="66">
      <pivotArea dataOnly="0" labelOnly="1" fieldPosition="0">
        <references count="1">
          <reference field="18" count="0"/>
        </references>
      </pivotArea>
    </format>
    <format dxfId="65">
      <pivotArea outline="0" collapsedLevelsAreSubtotals="1" fieldPosition="0">
        <references count="1">
          <reference field="18" count="0" selected="0"/>
        </references>
      </pivotArea>
    </format>
    <format dxfId="64">
      <pivotArea field="18" type="button" dataOnly="0" labelOnly="1" outline="0" axis="axisCol" fieldPosition="0"/>
    </format>
    <format dxfId="63">
      <pivotArea dataOnly="0" labelOnly="1" fieldPosition="0">
        <references count="1">
          <reference field="18" count="0"/>
        </references>
      </pivotArea>
    </format>
    <format dxfId="62">
      <pivotArea dataOnly="0" labelOnly="1" outline="0" fieldPosition="0">
        <references count="1">
          <reference field="0" count="1">
            <x v="0"/>
          </reference>
        </references>
      </pivotArea>
    </format>
    <format dxfId="61">
      <pivotArea field="6" type="button" dataOnly="0" labelOnly="1" outline="0" axis="axisRow" fieldPosition="1"/>
    </format>
    <format dxfId="60">
      <pivotArea field="1" type="button" dataOnly="0" labelOnly="1" outline="0" axis="axisRow" fieldPosition="2"/>
    </format>
    <format dxfId="59">
      <pivotArea dataOnly="0" labelOnly="1" outline="0" fieldPosition="0">
        <references count="1">
          <reference field="0" count="1">
            <x v="0"/>
          </reference>
        </references>
      </pivotArea>
    </format>
    <format dxfId="58">
      <pivotArea field="6" type="button" dataOnly="0" labelOnly="1" outline="0" axis="axisRow" fieldPosition="1"/>
    </format>
    <format dxfId="57">
      <pivotArea field="1" type="button" dataOnly="0" labelOnly="1" outline="0" axis="axisRow" fieldPosition="2"/>
    </format>
    <format dxfId="56">
      <pivotArea field="6" type="button" dataOnly="0" labelOnly="1" outline="0" axis="axisRow" fieldPosition="1"/>
    </format>
    <format dxfId="55">
      <pivotArea dataOnly="0" labelOnly="1" fieldPosition="0">
        <references count="2">
          <reference field="2" count="1" selected="0">
            <x v="72"/>
          </reference>
          <reference field="6" count="1">
            <x v="0"/>
          </reference>
        </references>
      </pivotArea>
    </format>
    <format dxfId="54">
      <pivotArea dataOnly="0" labelOnly="1" fieldPosition="0">
        <references count="2">
          <reference field="2" count="1" selected="0">
            <x v="74"/>
          </reference>
          <reference field="6" count="1">
            <x v="1"/>
          </reference>
        </references>
      </pivotArea>
    </format>
    <format dxfId="53">
      <pivotArea dataOnly="0" labelOnly="1" fieldPosition="0">
        <references count="2">
          <reference field="2" count="1" selected="0">
            <x v="107"/>
          </reference>
          <reference field="6" count="1">
            <x v="255"/>
          </reference>
        </references>
      </pivotArea>
    </format>
    <format dxfId="52">
      <pivotArea dataOnly="0" labelOnly="1" fieldPosition="0">
        <references count="2">
          <reference field="2" count="1" selected="0">
            <x v="120"/>
          </reference>
          <reference field="6" count="1">
            <x v="267"/>
          </reference>
        </references>
      </pivotArea>
    </format>
    <format dxfId="51">
      <pivotArea dataOnly="0" labelOnly="1" fieldPosition="0">
        <references count="2">
          <reference field="2" count="1" selected="0">
            <x v="129"/>
          </reference>
          <reference field="6" count="1">
            <x v="187"/>
          </reference>
        </references>
      </pivotArea>
    </format>
    <format dxfId="50">
      <pivotArea dataOnly="0" labelOnly="1" fieldPosition="0">
        <references count="2">
          <reference field="2" count="1" selected="0">
            <x v="150"/>
          </reference>
          <reference field="6" count="1">
            <x v="285"/>
          </reference>
        </references>
      </pivotArea>
    </format>
    <format dxfId="49">
      <pivotArea dataOnly="0" labelOnly="1" fieldPosition="0">
        <references count="2">
          <reference field="2" count="1" selected="0">
            <x v="271"/>
          </reference>
          <reference field="6" count="1">
            <x v="172"/>
          </reference>
        </references>
      </pivotArea>
    </format>
    <format dxfId="48">
      <pivotArea dataOnly="0" labelOnly="1" fieldPosition="0">
        <references count="2">
          <reference field="2" count="1" selected="0">
            <x v="272"/>
          </reference>
          <reference field="6" count="1">
            <x v="39"/>
          </reference>
        </references>
      </pivotArea>
    </format>
    <format dxfId="47">
      <pivotArea dataOnly="0" labelOnly="1" fieldPosition="0">
        <references count="2">
          <reference field="2" count="1" selected="0">
            <x v="293"/>
          </reference>
          <reference field="6" count="1">
            <x v="213"/>
          </reference>
        </references>
      </pivotArea>
    </format>
    <format dxfId="46">
      <pivotArea dataOnly="0" labelOnly="1" fieldPosition="0">
        <references count="2">
          <reference field="2" count="1" selected="0">
            <x v="105"/>
          </reference>
          <reference field="6" count="1">
            <x v="15"/>
          </reference>
        </references>
      </pivotArea>
    </format>
    <format dxfId="45">
      <pivotArea dataOnly="0" labelOnly="1" fieldPosition="0">
        <references count="2">
          <reference field="2" count="1" selected="0">
            <x v="105"/>
          </reference>
          <reference field="6" count="1">
            <x v="15"/>
          </reference>
        </references>
      </pivotArea>
    </format>
    <format dxfId="44">
      <pivotArea dataOnly="0" labelOnly="1" fieldPosition="0">
        <references count="2">
          <reference field="2" count="1" selected="0">
            <x v="105"/>
          </reference>
          <reference field="6" count="1">
            <x v="15"/>
          </reference>
        </references>
      </pivotArea>
    </format>
    <format dxfId="43">
      <pivotArea field="18" type="button" dataOnly="0" labelOnly="1" outline="0" axis="axisCol" fieldPosition="0"/>
    </format>
    <format dxfId="42">
      <pivotArea field="18" type="button" dataOnly="0" labelOnly="1" outline="0" axis="axisCol" fieldPosition="0"/>
    </format>
    <format dxfId="41">
      <pivotArea field="18" type="button" dataOnly="0" labelOnly="1" outline="0" axis="axisCol" fieldPosition="0"/>
    </format>
    <format dxfId="40">
      <pivotArea field="0" type="button" dataOnly="0" labelOnly="1" outline="0" axis="axisPage" fieldPosition="0"/>
    </format>
    <format dxfId="39">
      <pivotArea field="0" type="button" dataOnly="0" labelOnly="1" outline="0" axis="axisPage" fieldPosition="0"/>
    </format>
    <format dxfId="38">
      <pivotArea dataOnly="0" labelOnly="1" outline="0" fieldPosition="0">
        <references count="1">
          <reference field="0" count="1">
            <x v="0"/>
          </reference>
        </references>
      </pivotArea>
    </format>
    <format dxfId="37">
      <pivotArea field="2" type="button" dataOnly="0" labelOnly="1" outline="0" axis="axisRow" fieldPosition="0"/>
    </format>
    <format dxfId="36">
      <pivotArea type="origin" dataOnly="0" labelOnly="1" outline="0" fieldPosition="0"/>
    </format>
    <format dxfId="35">
      <pivotArea dataOnly="0" labelOnly="1" fieldPosition="0">
        <references count="1">
          <reference field="6" count="0"/>
        </references>
      </pivotArea>
    </format>
    <format dxfId="34">
      <pivotArea dataOnly="0" labelOnly="1" fieldPosition="0">
        <references count="1">
          <reference field="6" count="0"/>
        </references>
      </pivotArea>
    </format>
    <format dxfId="33">
      <pivotArea dataOnly="0" labelOnly="1" fieldPosition="0">
        <references count="1">
          <reference field="1" count="0"/>
        </references>
      </pivotArea>
    </format>
    <format dxfId="32">
      <pivotArea dataOnly="0" labelOnly="1" grandRow="1" outline="0" fieldPosition="0"/>
    </format>
    <format dxfId="31">
      <pivotArea dataOnly="0" labelOnly="1" grandCol="1" outline="0" fieldPosition="0"/>
    </format>
    <format dxfId="30">
      <pivotArea dataOnly="0" labelOnly="1" grandCol="1" outline="0" fieldPosition="0"/>
    </format>
  </formats>
  <pivotTableStyleInfo name="PivotStyleDark1" showRowHeaders="1" showColHeaders="1" showRowStripes="1" showColStripes="1" showLastColumn="1"/>
</pivotTableDefinition>
</file>

<file path=xl/queryTables/queryTable1.xml><?xml version="1.0" encoding="utf-8"?>
<queryTable xmlns="http://schemas.openxmlformats.org/spreadsheetml/2006/main" name="DatiEsterni_1" backgroundRefresh="0" connectionId="1" autoFormatId="16" applyNumberFormats="0" applyBorderFormats="0" applyFontFormats="0" applyPatternFormats="0" applyAlignmentFormats="0" applyWidthHeightFormats="0">
  <queryTableRefresh nextId="15">
    <queryTableFields count="7">
      <queryTableField id="1" name="SKU" tableColumnId="1"/>
      <queryTableField id="2" name="Description" tableColumnId="2"/>
      <queryTableField id="3" name="Case size" tableColumnId="3"/>
      <queryTableField id="4" name="size" tableColumnId="4"/>
      <queryTableField id="5" name="alc %" tableColumnId="5"/>
      <queryTableField id="6" name="Price bottle" tableColumnId="6"/>
      <queryTableField id="7" name="Category" tableColumnId="7"/>
    </queryTableFields>
  </queryTableRefresh>
</queryTable>
</file>

<file path=xl/queryTables/queryTable2.xml><?xml version="1.0" encoding="utf-8"?>
<queryTable xmlns="http://schemas.openxmlformats.org/spreadsheetml/2006/main" name="DatiEsterni_1" connectionId="3" autoFormatId="16" applyNumberFormats="0" applyBorderFormats="0" applyFontFormats="0" applyPatternFormats="0" applyAlignmentFormats="0" applyWidthHeightFormats="0">
  <queryTableRefresh nextId="5">
    <queryTableFields count="4">
      <queryTableField id="1" name="ARTICOLO" tableColumnId="1"/>
      <queryTableField id="2" name="DESCRIZIONE" tableColumnId="2"/>
      <queryTableField id="3" name="ESISTENZA" tableColumnId="3"/>
      <queryTableField id="4" name="COSTO UNITARIO" tableColumnId="4"/>
    </queryTableFields>
  </queryTableRefresh>
</queryTable>
</file>

<file path=xl/queryTables/queryTable3.xml><?xml version="1.0" encoding="utf-8"?>
<queryTable xmlns="http://schemas.openxmlformats.org/spreadsheetml/2006/main" name="DatiEsterni_1" connectionId="5" autoFormatId="16" applyNumberFormats="0" applyBorderFormats="0" applyFontFormats="0" applyPatternFormats="0" applyAlignmentFormats="0" applyWidthHeightFormats="0">
  <queryTableRefresh nextId="6">
    <queryTableFields count="5">
      <queryTableField id="1" name="ARTICOLO" tableColumnId="1"/>
      <queryTableField id="2" name="DATA" tableColumnId="2"/>
      <queryTableField id="3" name="NR. CLI/FOR" tableColumnId="3"/>
      <queryTableField id="4" name="NOME CLI/FOR" tableColumnId="4"/>
      <queryTableField id="5" name="PREZZO UNITARIO" tableColumnId="5"/>
    </queryTableFields>
  </queryTableRefresh>
</queryTable>
</file>

<file path=xl/queryTables/queryTable4.xml><?xml version="1.0" encoding="utf-8"?>
<queryTable xmlns="http://schemas.openxmlformats.org/spreadsheetml/2006/main" name="DatiEsterni_1" connectionId="6" autoFormatId="16" applyNumberFormats="0" applyBorderFormats="0" applyFontFormats="0" applyPatternFormats="0" applyAlignmentFormats="0" applyWidthHeightFormats="0">
  <queryTableRefresh nextId="46">
    <queryTableFields count="7">
      <queryTableField id="1" name="Id" tableColumnId="1"/>
      <queryTableField id="44" name="Descrizione" tableColumnId="44"/>
      <queryTableField id="5" name="Btls/CS" tableColumnId="5"/>
      <queryTableField id="6" name="°Alc" tableColumnId="6"/>
      <queryTableField id="7" name="L" tableColumnId="7"/>
      <queryTableField id="16" name="Price / Bottle" tableColumnId="16"/>
      <queryTableField id="18" name="YOUR Price / Bottle on the site"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3" name="Anker" displayName="Anker" ref="A1:G2561" tableType="queryTable" totalsRowShown="0">
  <autoFilter ref="A1:G2561"/>
  <tableColumns count="7">
    <tableColumn id="1" uniqueName="1" name="SKU" queryTableFieldId="1" dataDxfId="177"/>
    <tableColumn id="2" uniqueName="2" name="Description" queryTableFieldId="2" dataDxfId="176"/>
    <tableColumn id="3" uniqueName="3" name="Case size" queryTableFieldId="3" dataDxfId="175"/>
    <tableColumn id="4" uniqueName="4" name="size" queryTableFieldId="4" dataDxfId="174"/>
    <tableColumn id="5" uniqueName="5" name="alc %" queryTableFieldId="5" dataDxfId="173"/>
    <tableColumn id="6" uniqueName="6" name="Price bottle" queryTableFieldId="6"/>
    <tableColumn id="7" uniqueName="7" name="Category" queryTableFieldId="7" dataDxfId="172"/>
  </tableColumns>
  <tableStyleInfo name="TableStyleMedium7" showFirstColumn="0" showLastColumn="0" showRowStripes="1" showColumnStripes="0"/>
</table>
</file>

<file path=xl/tables/table2.xml><?xml version="1.0" encoding="utf-8"?>
<table xmlns="http://schemas.openxmlformats.org/spreadsheetml/2006/main" id="1" name="inventarioGeko" displayName="inventarioGeko" ref="A1:D6987" tableType="queryTable" totalsRowShown="0">
  <autoFilter ref="A1:D6987"/>
  <tableColumns count="4">
    <tableColumn id="1" uniqueName="1" name="ARTICOLO" queryTableFieldId="1"/>
    <tableColumn id="2" uniqueName="2" name="DESCRIZIONE" queryTableFieldId="2" dataDxfId="171"/>
    <tableColumn id="3" uniqueName="3" name="ESISTENZA" queryTableFieldId="3"/>
    <tableColumn id="4" uniqueName="4" name="COSTO UNITARIO" queryTableFieldId="4" dataDxfId="170" dataCellStyle="Valuta"/>
  </tableColumns>
  <tableStyleInfo name="TableStyleMedium7" showFirstColumn="0" showLastColumn="0" showRowStripes="1" showColumnStripes="0"/>
</table>
</file>

<file path=xl/tables/table3.xml><?xml version="1.0" encoding="utf-8"?>
<table xmlns="http://schemas.openxmlformats.org/spreadsheetml/2006/main" id="5" name="ultimoPrezzoItalia" displayName="ultimoPrezzoItalia" ref="A1:E1494" tableType="queryTable" totalsRowShown="0">
  <autoFilter ref="A1:E1494"/>
  <tableColumns count="5">
    <tableColumn id="1" uniqueName="1" name="ARTICOLO" queryTableFieldId="1"/>
    <tableColumn id="2" uniqueName="2" name="DATA" queryTableFieldId="2" dataDxfId="169"/>
    <tableColumn id="3" uniqueName="3" name="NR. CLI/FOR" queryTableFieldId="3"/>
    <tableColumn id="4" uniqueName="4" name="NOME CLI/FOR" queryTableFieldId="4" dataDxfId="168"/>
    <tableColumn id="5" uniqueName="5" name="PREZZO UNITARIO" queryTableFieldId="5"/>
  </tableColumns>
  <tableStyleInfo name="TableStyleMedium7" showFirstColumn="0" showLastColumn="0" showRowStripes="1" showColumnStripes="0"/>
</table>
</file>

<file path=xl/tables/table4.xml><?xml version="1.0" encoding="utf-8"?>
<table xmlns="http://schemas.openxmlformats.org/spreadsheetml/2006/main" id="2" name="vinolux" displayName="vinolux" ref="A1:G4143" tableType="queryTable" totalsRowShown="0">
  <autoFilter ref="A1:G4143"/>
  <tableColumns count="7">
    <tableColumn id="1" uniqueName="1" name="Id" queryTableFieldId="1" dataDxfId="167"/>
    <tableColumn id="44" uniqueName="44" name="Descrizione" queryTableFieldId="44" dataDxfId="166"/>
    <tableColumn id="5" uniqueName="5" name="Btls/CS" queryTableFieldId="5"/>
    <tableColumn id="6" uniqueName="6" name="°Alc" queryTableFieldId="6"/>
    <tableColumn id="7" uniqueName="7" name="L" queryTableFieldId="7"/>
    <tableColumn id="16" uniqueName="16" name="Price / Bottle" queryTableFieldId="16"/>
    <tableColumn id="18" uniqueName="18" name="YOUR Price / Bottle on the site" queryTableFieldId="18"/>
  </tableColumns>
  <tableStyleInfo name="TableStyleMedium7" showFirstColumn="0" showLastColumn="0" showRowStripes="1" showColumnStripes="0"/>
</table>
</file>

<file path=xl/tables/table5.xml><?xml version="1.0" encoding="utf-8"?>
<table xmlns="http://schemas.openxmlformats.org/spreadsheetml/2006/main" id="4" name="dbOrdini" displayName="dbOrdini" ref="A1:S380" totalsRowShown="0" dataDxfId="19">
  <autoFilter ref="A1:S380">
    <filterColumn colId="0">
      <filters>
        <filter val="FEB24"/>
      </filters>
    </filterColumn>
    <filterColumn colId="18">
      <filters>
        <filter val="STEPHANE"/>
      </filters>
    </filterColumn>
  </autoFilter>
  <sortState ref="A304:S358">
    <sortCondition ref="S1:S380"/>
  </sortState>
  <tableColumns count="19">
    <tableColumn id="1" name="CODICE_x000a_SUPPLY" dataDxfId="18"/>
    <tableColumn id="2" name="CODICE _x000a_GEKO" dataDxfId="17"/>
    <tableColumn id="3" name="DESCRIZIONE"/>
    <tableColumn id="4" name="RICHIESTA_x000a_CLIENTE" dataDxfId="16"/>
    <tableColumn id="5" name="DISPONIBILI" dataDxfId="15"/>
    <tableColumn id="6" name="CODICE_x000a_VINOLUX" dataDxfId="14"/>
    <tableColumn id="7" name="CODICE_x000a_ANKER" dataDxfId="13"/>
    <tableColumn id="8" name="BT/CS" dataDxfId="12"/>
    <tableColumn id="9" name="LT." dataDxfId="11"/>
    <tableColumn id="10" name="% VOL" dataDxfId="10"/>
    <tableColumn id="11" name="PREZZO_x000a_ANKER" dataDxfId="9"/>
    <tableColumn id="12" name="PREZZO_x000a_VINOLUX" dataDxfId="8"/>
    <tableColumn id="13" name="PREZZO_x000a_ITALIA" dataDxfId="7"/>
    <tableColumn id="14" name="COSTO IMPORT BOTT." dataDxfId="6"/>
    <tableColumn id="15" name="CARTONI" dataDxfId="5"/>
    <tableColumn id="16" name="ORDINE" dataDxfId="4"/>
    <tableColumn id="17" name="GEKO_x000a_STOCK" dataDxfId="3"/>
    <tableColumn id="18" name="TOTALE" dataDxfId="2"/>
    <tableColumn id="19" name="CLIENTE" dataDxfId="1"/>
  </tableColumns>
  <tableStyleInfo name="TableStyleMedium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827" Type="http://schemas.openxmlformats.org/officeDocument/2006/relationships/hyperlink" Target="https://www.ankeramsterdamspirits.nl/products/L-20-534-00" TargetMode="External"/><Relationship Id="rId3182" Type="http://schemas.openxmlformats.org/officeDocument/2006/relationships/hyperlink" Target="https://www.ankeramsterdamspirits.nl/products/L-59-022-00" TargetMode="External"/><Relationship Id="rId4026" Type="http://schemas.openxmlformats.org/officeDocument/2006/relationships/hyperlink" Target="https://www.ankeramsterdamspirits.nl/products/L-04-365-00" TargetMode="External"/><Relationship Id="rId4233" Type="http://schemas.openxmlformats.org/officeDocument/2006/relationships/hyperlink" Target="https://www.ankeramsterdamspirits.nl/products/L-17-892-00" TargetMode="External"/><Relationship Id="rId4440" Type="http://schemas.openxmlformats.org/officeDocument/2006/relationships/hyperlink" Target="https://www.ankeramsterdamspirits.nl/products/L-59-966-00" TargetMode="External"/><Relationship Id="rId3042" Type="http://schemas.openxmlformats.org/officeDocument/2006/relationships/hyperlink" Target="https://www.ankeramsterdamspirits.nl/products/L-00-183-00" TargetMode="External"/><Relationship Id="rId3999" Type="http://schemas.openxmlformats.org/officeDocument/2006/relationships/hyperlink" Target="https://www.ankeramsterdamspirits.nl/products/L-61-507-00" TargetMode="External"/><Relationship Id="rId4300" Type="http://schemas.openxmlformats.org/officeDocument/2006/relationships/hyperlink" Target="https://www.ankeramsterdamspirits.nl/products/L-21-820-00" TargetMode="External"/><Relationship Id="rId170" Type="http://schemas.openxmlformats.org/officeDocument/2006/relationships/hyperlink" Target="https://www.ankeramsterdamspirits.nl/products/L-55-310-00" TargetMode="External"/><Relationship Id="rId3859" Type="http://schemas.openxmlformats.org/officeDocument/2006/relationships/hyperlink" Target="https://www.ankeramsterdamspirits.nl/products/L-60-735-00" TargetMode="External"/><Relationship Id="rId987" Type="http://schemas.openxmlformats.org/officeDocument/2006/relationships/hyperlink" Target="https://www.ankeramsterdamspirits.nl/products/L-59-961-00" TargetMode="External"/><Relationship Id="rId2668" Type="http://schemas.openxmlformats.org/officeDocument/2006/relationships/hyperlink" Target="https://www.ankeramsterdamspirits.nl/products/L-17-069-00" TargetMode="External"/><Relationship Id="rId2875" Type="http://schemas.openxmlformats.org/officeDocument/2006/relationships/hyperlink" Target="https://www.ankeramsterdamspirits.nl/products/L-00-550-00" TargetMode="External"/><Relationship Id="rId3719" Type="http://schemas.openxmlformats.org/officeDocument/2006/relationships/hyperlink" Target="https://www.ankeramsterdamspirits.nl/products/L-61-624-00" TargetMode="External"/><Relationship Id="rId3926" Type="http://schemas.openxmlformats.org/officeDocument/2006/relationships/hyperlink" Target="https://www.ankeramsterdamspirits.nl/products/L-08-260-00" TargetMode="External"/><Relationship Id="rId4090" Type="http://schemas.openxmlformats.org/officeDocument/2006/relationships/hyperlink" Target="https://www.ankeramsterdamspirits.nl/products/L-25-597-00" TargetMode="External"/><Relationship Id="rId847" Type="http://schemas.openxmlformats.org/officeDocument/2006/relationships/hyperlink" Target="https://www.ankeramsterdamspirits.nl/products/L-61-405-00" TargetMode="External"/><Relationship Id="rId1477" Type="http://schemas.openxmlformats.org/officeDocument/2006/relationships/hyperlink" Target="https://www.ankeramsterdamspirits.nl/products/L-09-721-00" TargetMode="External"/><Relationship Id="rId1684" Type="http://schemas.openxmlformats.org/officeDocument/2006/relationships/hyperlink" Target="https://www.ankeramsterdamspirits.nl/products/L-09-755-00" TargetMode="External"/><Relationship Id="rId1891" Type="http://schemas.openxmlformats.org/officeDocument/2006/relationships/hyperlink" Target="https://www.ankeramsterdamspirits.nl/products/L-11-750-00" TargetMode="External"/><Relationship Id="rId2528" Type="http://schemas.openxmlformats.org/officeDocument/2006/relationships/hyperlink" Target="https://www.ankeramsterdamspirits.nl/products/L-53-291-00" TargetMode="External"/><Relationship Id="rId2735" Type="http://schemas.openxmlformats.org/officeDocument/2006/relationships/hyperlink" Target="https://www.ankeramsterdamspirits.nl/products/L-61-001-00" TargetMode="External"/><Relationship Id="rId2942" Type="http://schemas.openxmlformats.org/officeDocument/2006/relationships/hyperlink" Target="https://www.ankeramsterdamspirits.nl/products/L-61-030-00" TargetMode="External"/><Relationship Id="rId707" Type="http://schemas.openxmlformats.org/officeDocument/2006/relationships/hyperlink" Target="https://www.ankeramsterdamspirits.nl/products/L-19-599-00" TargetMode="External"/><Relationship Id="rId914" Type="http://schemas.openxmlformats.org/officeDocument/2006/relationships/hyperlink" Target="https://www.ankeramsterdamspirits.nl/products/L-19-485-00" TargetMode="External"/><Relationship Id="rId1337" Type="http://schemas.openxmlformats.org/officeDocument/2006/relationships/hyperlink" Target="https://www.ankeramsterdamspirits.nl/products/L-22-995-00" TargetMode="External"/><Relationship Id="rId1544" Type="http://schemas.openxmlformats.org/officeDocument/2006/relationships/hyperlink" Target="https://www.ankeramsterdamspirits.nl/products/L-11-225-00" TargetMode="External"/><Relationship Id="rId1751" Type="http://schemas.openxmlformats.org/officeDocument/2006/relationships/hyperlink" Target="https://www.ankeramsterdamspirits.nl/products/L-59-725-00" TargetMode="External"/><Relationship Id="rId2802" Type="http://schemas.openxmlformats.org/officeDocument/2006/relationships/hyperlink" Target="https://www.ankeramsterdamspirits.nl/products/L-04-935-00" TargetMode="External"/><Relationship Id="rId43" Type="http://schemas.openxmlformats.org/officeDocument/2006/relationships/hyperlink" Target="https://www.ankeramsterdamspirits.nl/products/L-51-785-00" TargetMode="External"/><Relationship Id="rId1404" Type="http://schemas.openxmlformats.org/officeDocument/2006/relationships/hyperlink" Target="https://www.ankeramsterdamspirits.nl/products/L-58-495-00" TargetMode="External"/><Relationship Id="rId1611" Type="http://schemas.openxmlformats.org/officeDocument/2006/relationships/hyperlink" Target="https://www.ankeramsterdamspirits.nl/products/L-55-814-00" TargetMode="External"/><Relationship Id="rId3369" Type="http://schemas.openxmlformats.org/officeDocument/2006/relationships/hyperlink" Target="https://www.ankeramsterdamspirits.nl/products/L-61-441-00" TargetMode="External"/><Relationship Id="rId3576" Type="http://schemas.openxmlformats.org/officeDocument/2006/relationships/hyperlink" Target="https://www.ankeramsterdamspirits.nl/products/L-23-460-00" TargetMode="External"/><Relationship Id="rId4627" Type="http://schemas.openxmlformats.org/officeDocument/2006/relationships/hyperlink" Target="https://www.ankeramsterdamspirits.nl/products/L-21-449-00" TargetMode="External"/><Relationship Id="rId497" Type="http://schemas.openxmlformats.org/officeDocument/2006/relationships/hyperlink" Target="https://www.ankeramsterdamspirits.nl/products/L-56-084-00" TargetMode="External"/><Relationship Id="rId2178" Type="http://schemas.openxmlformats.org/officeDocument/2006/relationships/hyperlink" Target="https://www.ankeramsterdamspirits.nl/products/L-58-902-00" TargetMode="External"/><Relationship Id="rId2385" Type="http://schemas.openxmlformats.org/officeDocument/2006/relationships/hyperlink" Target="https://www.ankeramsterdamspirits.nl/products/L-02-331-00" TargetMode="External"/><Relationship Id="rId3229" Type="http://schemas.openxmlformats.org/officeDocument/2006/relationships/hyperlink" Target="https://www.ankeramsterdamspirits.nl/products/L-54-626-00" TargetMode="External"/><Relationship Id="rId3783" Type="http://schemas.openxmlformats.org/officeDocument/2006/relationships/hyperlink" Target="https://www.ankeramsterdamspirits.nl/products/L-61-440-00" TargetMode="External"/><Relationship Id="rId3990" Type="http://schemas.openxmlformats.org/officeDocument/2006/relationships/hyperlink" Target="https://www.ankeramsterdamspirits.nl/products/L-57-757-00" TargetMode="External"/><Relationship Id="rId357" Type="http://schemas.openxmlformats.org/officeDocument/2006/relationships/hyperlink" Target="https://www.ankeramsterdamspirits.nl/products/L-06-190-00" TargetMode="External"/><Relationship Id="rId1194" Type="http://schemas.openxmlformats.org/officeDocument/2006/relationships/hyperlink" Target="https://www.ankeramsterdamspirits.nl/products/L-08-857-00" TargetMode="External"/><Relationship Id="rId2038" Type="http://schemas.openxmlformats.org/officeDocument/2006/relationships/hyperlink" Target="https://www.ankeramsterdamspirits.nl/products/L-54-563-00" TargetMode="External"/><Relationship Id="rId2592" Type="http://schemas.openxmlformats.org/officeDocument/2006/relationships/hyperlink" Target="https://www.ankeramsterdamspirits.nl/products/L-59-703-00" TargetMode="External"/><Relationship Id="rId3436" Type="http://schemas.openxmlformats.org/officeDocument/2006/relationships/hyperlink" Target="https://www.ankeramsterdamspirits.nl/products/L-56-498-00" TargetMode="External"/><Relationship Id="rId3643" Type="http://schemas.openxmlformats.org/officeDocument/2006/relationships/hyperlink" Target="https://www.ankeramsterdamspirits.nl/products/L-60-363-00" TargetMode="External"/><Relationship Id="rId3850" Type="http://schemas.openxmlformats.org/officeDocument/2006/relationships/hyperlink" Target="https://www.ankeramsterdamspirits.nl/products/L-21-535-00" TargetMode="External"/><Relationship Id="rId217" Type="http://schemas.openxmlformats.org/officeDocument/2006/relationships/hyperlink" Target="https://www.ankeramsterdamspirits.nl/products/L-58-586-00" TargetMode="External"/><Relationship Id="rId564" Type="http://schemas.openxmlformats.org/officeDocument/2006/relationships/hyperlink" Target="https://www.ankeramsterdamspirits.nl/products/L-06-907-00" TargetMode="External"/><Relationship Id="rId771" Type="http://schemas.openxmlformats.org/officeDocument/2006/relationships/hyperlink" Target="https://www.ankeramsterdamspirits.nl/products/L-54-404-00" TargetMode="External"/><Relationship Id="rId2245" Type="http://schemas.openxmlformats.org/officeDocument/2006/relationships/hyperlink" Target="https://www.ankeramsterdamspirits.nl/products/L-17-809-00" TargetMode="External"/><Relationship Id="rId2452" Type="http://schemas.openxmlformats.org/officeDocument/2006/relationships/hyperlink" Target="https://www.ankeramsterdamspirits.nl/products/L-61-782-00" TargetMode="External"/><Relationship Id="rId3503" Type="http://schemas.openxmlformats.org/officeDocument/2006/relationships/hyperlink" Target="https://www.ankeramsterdamspirits.nl/products/L-07-447-00" TargetMode="External"/><Relationship Id="rId3710" Type="http://schemas.openxmlformats.org/officeDocument/2006/relationships/hyperlink" Target="https://www.ankeramsterdamspirits.nl/products/L-51-104-00" TargetMode="External"/><Relationship Id="rId424" Type="http://schemas.openxmlformats.org/officeDocument/2006/relationships/hyperlink" Target="https://www.ankeramsterdamspirits.nl/products/L-60-728-00" TargetMode="External"/><Relationship Id="rId631" Type="http://schemas.openxmlformats.org/officeDocument/2006/relationships/hyperlink" Target="https://www.ankeramsterdamspirits.nl/products/L-23-046-00" TargetMode="External"/><Relationship Id="rId1054" Type="http://schemas.openxmlformats.org/officeDocument/2006/relationships/hyperlink" Target="https://www.ankeramsterdamspirits.nl/products/L-52-453-00" TargetMode="External"/><Relationship Id="rId1261" Type="http://schemas.openxmlformats.org/officeDocument/2006/relationships/hyperlink" Target="https://www.ankeramsterdamspirits.nl/products/L-09-084-00" TargetMode="External"/><Relationship Id="rId2105" Type="http://schemas.openxmlformats.org/officeDocument/2006/relationships/hyperlink" Target="https://www.ankeramsterdamspirits.nl/products/L-09-499-00" TargetMode="External"/><Relationship Id="rId2312" Type="http://schemas.openxmlformats.org/officeDocument/2006/relationships/hyperlink" Target="https://www.ankeramsterdamspirits.nl/products/L-24-355-00" TargetMode="External"/><Relationship Id="rId1121" Type="http://schemas.openxmlformats.org/officeDocument/2006/relationships/hyperlink" Target="https://www.ankeramsterdamspirits.nl/products/L-57-464-00" TargetMode="External"/><Relationship Id="rId4277" Type="http://schemas.openxmlformats.org/officeDocument/2006/relationships/hyperlink" Target="https://www.ankeramsterdamspirits.nl/products/L-52-934-00" TargetMode="External"/><Relationship Id="rId4484" Type="http://schemas.openxmlformats.org/officeDocument/2006/relationships/hyperlink" Target="https://www.ankeramsterdamspirits.nl/products/L-09-909-00" TargetMode="External"/><Relationship Id="rId4691" Type="http://schemas.openxmlformats.org/officeDocument/2006/relationships/hyperlink" Target="https://www.ankeramsterdamspirits.nl/products/L-60-882-00" TargetMode="External"/><Relationship Id="rId3086" Type="http://schemas.openxmlformats.org/officeDocument/2006/relationships/hyperlink" Target="https://www.ankeramsterdamspirits.nl/products/L-00-374-00" TargetMode="External"/><Relationship Id="rId3293" Type="http://schemas.openxmlformats.org/officeDocument/2006/relationships/hyperlink" Target="https://www.ankeramsterdamspirits.nl/products/L-51-520-00" TargetMode="External"/><Relationship Id="rId4137" Type="http://schemas.openxmlformats.org/officeDocument/2006/relationships/hyperlink" Target="https://www.ankeramsterdamspirits.nl/products/L-60-664-00" TargetMode="External"/><Relationship Id="rId4344" Type="http://schemas.openxmlformats.org/officeDocument/2006/relationships/hyperlink" Target="https://www.ankeramsterdamspirits.nl/products/L-10-083-00" TargetMode="External"/><Relationship Id="rId4551" Type="http://schemas.openxmlformats.org/officeDocument/2006/relationships/hyperlink" Target="https://www.ankeramsterdamspirits.nl/products/L-61-582-00" TargetMode="External"/><Relationship Id="rId1938" Type="http://schemas.openxmlformats.org/officeDocument/2006/relationships/hyperlink" Target="https://www.ankeramsterdamspirits.nl/products/L-09-670-00" TargetMode="External"/><Relationship Id="rId3153" Type="http://schemas.openxmlformats.org/officeDocument/2006/relationships/hyperlink" Target="https://www.ankeramsterdamspirits.nl/products/L-60-836-00" TargetMode="External"/><Relationship Id="rId3360" Type="http://schemas.openxmlformats.org/officeDocument/2006/relationships/hyperlink" Target="https://www.ankeramsterdamspirits.nl/products/L-07-125-00" TargetMode="External"/><Relationship Id="rId4204" Type="http://schemas.openxmlformats.org/officeDocument/2006/relationships/hyperlink" Target="https://www.ankeramsterdamspirits.nl/products/L-59-538-00" TargetMode="External"/><Relationship Id="rId281" Type="http://schemas.openxmlformats.org/officeDocument/2006/relationships/hyperlink" Target="https://www.ankeramsterdamspirits.nl/products/L-05-123-00" TargetMode="External"/><Relationship Id="rId3013" Type="http://schemas.openxmlformats.org/officeDocument/2006/relationships/hyperlink" Target="https://www.ankeramsterdamspirits.nl/products/L-51-625-00" TargetMode="External"/><Relationship Id="rId4411" Type="http://schemas.openxmlformats.org/officeDocument/2006/relationships/hyperlink" Target="https://www.ankeramsterdamspirits.nl/products/L-61-829-00" TargetMode="External"/><Relationship Id="rId141" Type="http://schemas.openxmlformats.org/officeDocument/2006/relationships/hyperlink" Target="https://www.ankeramsterdamspirits.nl/products/L-05-491-00" TargetMode="External"/><Relationship Id="rId3220" Type="http://schemas.openxmlformats.org/officeDocument/2006/relationships/hyperlink" Target="https://www.ankeramsterdamspirits.nl/products/L-59-885-00" TargetMode="External"/><Relationship Id="rId7" Type="http://schemas.openxmlformats.org/officeDocument/2006/relationships/hyperlink" Target="https://www.ankeramsterdamspirits.nl/products/L-58-520-00" TargetMode="External"/><Relationship Id="rId2779" Type="http://schemas.openxmlformats.org/officeDocument/2006/relationships/hyperlink" Target="https://www.ankeramsterdamspirits.nl/products/L-54-713-00" TargetMode="External"/><Relationship Id="rId2986" Type="http://schemas.openxmlformats.org/officeDocument/2006/relationships/hyperlink" Target="https://www.ankeramsterdamspirits.nl/products/L-25-003-00" TargetMode="External"/><Relationship Id="rId958" Type="http://schemas.openxmlformats.org/officeDocument/2006/relationships/hyperlink" Target="https://www.ankeramsterdamspirits.nl/products/L-52-170-00" TargetMode="External"/><Relationship Id="rId1588" Type="http://schemas.openxmlformats.org/officeDocument/2006/relationships/hyperlink" Target="https://www.ankeramsterdamspirits.nl/products/L-58-975-00" TargetMode="External"/><Relationship Id="rId1795" Type="http://schemas.openxmlformats.org/officeDocument/2006/relationships/hyperlink" Target="https://www.ankeramsterdamspirits.nl/products/L-62-057-00" TargetMode="External"/><Relationship Id="rId2639" Type="http://schemas.openxmlformats.org/officeDocument/2006/relationships/hyperlink" Target="https://www.ankeramsterdamspirits.nl/products/L-05-241-00" TargetMode="External"/><Relationship Id="rId2846" Type="http://schemas.openxmlformats.org/officeDocument/2006/relationships/hyperlink" Target="https://www.ankeramsterdamspirits.nl/products/L-05-021-00" TargetMode="External"/><Relationship Id="rId87" Type="http://schemas.openxmlformats.org/officeDocument/2006/relationships/hyperlink" Target="https://www.ankeramsterdamspirits.nl/products/L-25-298-00" TargetMode="External"/><Relationship Id="rId818" Type="http://schemas.openxmlformats.org/officeDocument/2006/relationships/hyperlink" Target="https://www.ankeramsterdamspirits.nl/products/L-55-888-00" TargetMode="External"/><Relationship Id="rId1448" Type="http://schemas.openxmlformats.org/officeDocument/2006/relationships/hyperlink" Target="https://www.ankeramsterdamspirits.nl/products/L-09-686-00" TargetMode="External"/><Relationship Id="rId1655" Type="http://schemas.openxmlformats.org/officeDocument/2006/relationships/hyperlink" Target="https://www.ankeramsterdamspirits.nl/products/L-18-299-00" TargetMode="External"/><Relationship Id="rId2706" Type="http://schemas.openxmlformats.org/officeDocument/2006/relationships/hyperlink" Target="https://www.ankeramsterdamspirits.nl/products/L-04-796-00" TargetMode="External"/><Relationship Id="rId4061" Type="http://schemas.openxmlformats.org/officeDocument/2006/relationships/hyperlink" Target="https://www.ankeramsterdamspirits.nl/products/L-58-439-00" TargetMode="External"/><Relationship Id="rId1308" Type="http://schemas.openxmlformats.org/officeDocument/2006/relationships/hyperlink" Target="https://www.ankeramsterdamspirits.nl/products/L-09-168-00" TargetMode="External"/><Relationship Id="rId1862" Type="http://schemas.openxmlformats.org/officeDocument/2006/relationships/hyperlink" Target="https://www.ankeramsterdamspirits.nl/products/L-21-886-00" TargetMode="External"/><Relationship Id="rId2913" Type="http://schemas.openxmlformats.org/officeDocument/2006/relationships/hyperlink" Target="https://www.ankeramsterdamspirits.nl/products/L-13-314-00" TargetMode="External"/><Relationship Id="rId1515" Type="http://schemas.openxmlformats.org/officeDocument/2006/relationships/hyperlink" Target="https://www.ankeramsterdamspirits.nl/products/L-11-787-00" TargetMode="External"/><Relationship Id="rId1722" Type="http://schemas.openxmlformats.org/officeDocument/2006/relationships/hyperlink" Target="https://www.ankeramsterdamspirits.nl/products/L-56-010-00" TargetMode="External"/><Relationship Id="rId14" Type="http://schemas.openxmlformats.org/officeDocument/2006/relationships/hyperlink" Target="https://www.ankeramsterdamspirits.nl/products/L-62-205-00" TargetMode="External"/><Relationship Id="rId3687" Type="http://schemas.openxmlformats.org/officeDocument/2006/relationships/hyperlink" Target="https://www.ankeramsterdamspirits.nl/products/L-08-098-00" TargetMode="External"/><Relationship Id="rId3894" Type="http://schemas.openxmlformats.org/officeDocument/2006/relationships/hyperlink" Target="https://www.ankeramsterdamspirits.nl/products/L-50-225-00" TargetMode="External"/><Relationship Id="rId4738" Type="http://schemas.openxmlformats.org/officeDocument/2006/relationships/hyperlink" Target="https://www.ankeramsterdamspirits.nl/products/L-60-009-00" TargetMode="External"/><Relationship Id="rId2289" Type="http://schemas.openxmlformats.org/officeDocument/2006/relationships/hyperlink" Target="https://www.ankeramsterdamspirits.nl/products/L-61-703-00" TargetMode="External"/><Relationship Id="rId2496" Type="http://schemas.openxmlformats.org/officeDocument/2006/relationships/hyperlink" Target="https://www.ankeramsterdamspirits.nl/products/L-57-874-00" TargetMode="External"/><Relationship Id="rId3547" Type="http://schemas.openxmlformats.org/officeDocument/2006/relationships/hyperlink" Target="https://www.ankeramsterdamspirits.nl/products/L-07-583-00" TargetMode="External"/><Relationship Id="rId3754" Type="http://schemas.openxmlformats.org/officeDocument/2006/relationships/hyperlink" Target="https://www.ankeramsterdamspirits.nl/products/L-15-661-00" TargetMode="External"/><Relationship Id="rId3961" Type="http://schemas.openxmlformats.org/officeDocument/2006/relationships/hyperlink" Target="https://www.ankeramsterdamspirits.nl/products/L-08-502-00" TargetMode="External"/><Relationship Id="rId468" Type="http://schemas.openxmlformats.org/officeDocument/2006/relationships/hyperlink" Target="https://www.ankeramsterdamspirits.nl/products/L-58-663-00" TargetMode="External"/><Relationship Id="rId675" Type="http://schemas.openxmlformats.org/officeDocument/2006/relationships/hyperlink" Target="https://www.ankeramsterdamspirits.nl/products/L-51-496-00" TargetMode="External"/><Relationship Id="rId882" Type="http://schemas.openxmlformats.org/officeDocument/2006/relationships/hyperlink" Target="https://www.ankeramsterdamspirits.nl/products/L-50-278-00" TargetMode="External"/><Relationship Id="rId1098" Type="http://schemas.openxmlformats.org/officeDocument/2006/relationships/hyperlink" Target="https://www.ankeramsterdamspirits.nl/products/L-04-685-00" TargetMode="External"/><Relationship Id="rId2149" Type="http://schemas.openxmlformats.org/officeDocument/2006/relationships/hyperlink" Target="https://www.ankeramsterdamspirits.nl/products/L-57-767-00" TargetMode="External"/><Relationship Id="rId2356" Type="http://schemas.openxmlformats.org/officeDocument/2006/relationships/hyperlink" Target="https://www.ankeramsterdamspirits.nl/products/L-59-581-00" TargetMode="External"/><Relationship Id="rId2563" Type="http://schemas.openxmlformats.org/officeDocument/2006/relationships/hyperlink" Target="https://www.ankeramsterdamspirits.nl/products/L-59-880-00" TargetMode="External"/><Relationship Id="rId2770" Type="http://schemas.openxmlformats.org/officeDocument/2006/relationships/hyperlink" Target="https://www.ankeramsterdamspirits.nl/products/L-02-118-00" TargetMode="External"/><Relationship Id="rId3407" Type="http://schemas.openxmlformats.org/officeDocument/2006/relationships/hyperlink" Target="https://www.ankeramsterdamspirits.nl/products/L-07-177-00" TargetMode="External"/><Relationship Id="rId3614" Type="http://schemas.openxmlformats.org/officeDocument/2006/relationships/hyperlink" Target="https://www.ankeramsterdamspirits.nl/products/L-60-822-00" TargetMode="External"/><Relationship Id="rId3821" Type="http://schemas.openxmlformats.org/officeDocument/2006/relationships/hyperlink" Target="https://www.ankeramsterdamspirits.nl/products/L-15-893-00" TargetMode="External"/><Relationship Id="rId328" Type="http://schemas.openxmlformats.org/officeDocument/2006/relationships/hyperlink" Target="https://www.ankeramsterdamspirits.nl/products/L-53-419-00" TargetMode="External"/><Relationship Id="rId535" Type="http://schemas.openxmlformats.org/officeDocument/2006/relationships/hyperlink" Target="https://www.ankeramsterdamspirits.nl/products/L-53-110-00" TargetMode="External"/><Relationship Id="rId742" Type="http://schemas.openxmlformats.org/officeDocument/2006/relationships/hyperlink" Target="https://www.ankeramsterdamspirits.nl/products/L-61-822-00" TargetMode="External"/><Relationship Id="rId1165" Type="http://schemas.openxmlformats.org/officeDocument/2006/relationships/hyperlink" Target="https://www.ankeramsterdamspirits.nl/products/L-10-055-00" TargetMode="External"/><Relationship Id="rId1372" Type="http://schemas.openxmlformats.org/officeDocument/2006/relationships/hyperlink" Target="https://www.ankeramsterdamspirits.nl/products/L-25-377-00" TargetMode="External"/><Relationship Id="rId2009" Type="http://schemas.openxmlformats.org/officeDocument/2006/relationships/hyperlink" Target="https://www.ankeramsterdamspirits.nl/products/L-09-387-00" TargetMode="External"/><Relationship Id="rId2216" Type="http://schemas.openxmlformats.org/officeDocument/2006/relationships/hyperlink" Target="https://www.ankeramsterdamspirits.nl/products/L-03-934-00" TargetMode="External"/><Relationship Id="rId2423" Type="http://schemas.openxmlformats.org/officeDocument/2006/relationships/hyperlink" Target="https://www.ankeramsterdamspirits.nl/products/L-59-767-00" TargetMode="External"/><Relationship Id="rId2630" Type="http://schemas.openxmlformats.org/officeDocument/2006/relationships/hyperlink" Target="https://www.ankeramsterdamspirits.nl/products/L-05-231-00" TargetMode="External"/><Relationship Id="rId602" Type="http://schemas.openxmlformats.org/officeDocument/2006/relationships/hyperlink" Target="https://www.ankeramsterdamspirits.nl/products/L-06-086-00" TargetMode="External"/><Relationship Id="rId1025" Type="http://schemas.openxmlformats.org/officeDocument/2006/relationships/hyperlink" Target="https://www.ankeramsterdamspirits.nl/products/L-57-743-00" TargetMode="External"/><Relationship Id="rId1232" Type="http://schemas.openxmlformats.org/officeDocument/2006/relationships/hyperlink" Target="https://www.ankeramsterdamspirits.nl/products/L-61-796-00" TargetMode="External"/><Relationship Id="rId4388" Type="http://schemas.openxmlformats.org/officeDocument/2006/relationships/hyperlink" Target="https://www.ankeramsterdamspirits.nl/products/L-09-164-00" TargetMode="External"/><Relationship Id="rId4595" Type="http://schemas.openxmlformats.org/officeDocument/2006/relationships/hyperlink" Target="https://www.ankeramsterdamspirits.nl/products/L-00-945-00" TargetMode="External"/><Relationship Id="rId3197" Type="http://schemas.openxmlformats.org/officeDocument/2006/relationships/hyperlink" Target="https://www.ankeramsterdamspirits.nl/products/L-59-049-00" TargetMode="External"/><Relationship Id="rId4248" Type="http://schemas.openxmlformats.org/officeDocument/2006/relationships/hyperlink" Target="https://www.ankeramsterdamspirits.nl/products/L-11-328-00" TargetMode="External"/><Relationship Id="rId3057" Type="http://schemas.openxmlformats.org/officeDocument/2006/relationships/hyperlink" Target="https://www.ankeramsterdamspirits.nl/products/L-02-665-00" TargetMode="External"/><Relationship Id="rId4108" Type="http://schemas.openxmlformats.org/officeDocument/2006/relationships/hyperlink" Target="https://www.ankeramsterdamspirits.nl/products/L-58-686-00" TargetMode="External"/><Relationship Id="rId4455" Type="http://schemas.openxmlformats.org/officeDocument/2006/relationships/hyperlink" Target="https://www.ankeramsterdamspirits.nl/products/L-01-146-00" TargetMode="External"/><Relationship Id="rId4662" Type="http://schemas.openxmlformats.org/officeDocument/2006/relationships/hyperlink" Target="https://www.ankeramsterdamspirits.nl/products/L-17-456-00" TargetMode="External"/><Relationship Id="rId185" Type="http://schemas.openxmlformats.org/officeDocument/2006/relationships/hyperlink" Target="https://www.ankeramsterdamspirits.nl/products/L-00-892-00" TargetMode="External"/><Relationship Id="rId1909" Type="http://schemas.openxmlformats.org/officeDocument/2006/relationships/hyperlink" Target="https://www.ankeramsterdamspirits.nl/products/L-61-529-00" TargetMode="External"/><Relationship Id="rId3264" Type="http://schemas.openxmlformats.org/officeDocument/2006/relationships/hyperlink" Target="https://www.ankeramsterdamspirits.nl/products/L-18-433-00" TargetMode="External"/><Relationship Id="rId3471" Type="http://schemas.openxmlformats.org/officeDocument/2006/relationships/hyperlink" Target="https://www.ankeramsterdamspirits.nl/products/L-07-350-00" TargetMode="External"/><Relationship Id="rId4315" Type="http://schemas.openxmlformats.org/officeDocument/2006/relationships/hyperlink" Target="https://www.ankeramsterdamspirits.nl/products/L-05-675-00" TargetMode="External"/><Relationship Id="rId4522" Type="http://schemas.openxmlformats.org/officeDocument/2006/relationships/hyperlink" Target="https://www.ankeramsterdamspirits.nl/products/L-10-188-00" TargetMode="External"/><Relationship Id="rId392" Type="http://schemas.openxmlformats.org/officeDocument/2006/relationships/hyperlink" Target="https://www.ankeramsterdamspirits.nl/products/L-06-316-00" TargetMode="External"/><Relationship Id="rId2073" Type="http://schemas.openxmlformats.org/officeDocument/2006/relationships/hyperlink" Target="https://www.ankeramsterdamspirits.nl/products/L-09-465-00" TargetMode="External"/><Relationship Id="rId2280" Type="http://schemas.openxmlformats.org/officeDocument/2006/relationships/hyperlink" Target="https://www.ankeramsterdamspirits.nl/products/L-53-577-00" TargetMode="External"/><Relationship Id="rId3124" Type="http://schemas.openxmlformats.org/officeDocument/2006/relationships/hyperlink" Target="https://www.ankeramsterdamspirits.nl/products/L-59-502-00" TargetMode="External"/><Relationship Id="rId3331" Type="http://schemas.openxmlformats.org/officeDocument/2006/relationships/hyperlink" Target="https://www.ankeramsterdamspirits.nl/products/L-07-109-00" TargetMode="External"/><Relationship Id="rId252" Type="http://schemas.openxmlformats.org/officeDocument/2006/relationships/hyperlink" Target="https://www.ankeramsterdamspirits.nl/products/L-58-014-00" TargetMode="External"/><Relationship Id="rId2140" Type="http://schemas.openxmlformats.org/officeDocument/2006/relationships/hyperlink" Target="https://www.ankeramsterdamspirits.nl/products/L-09-628-00" TargetMode="External"/><Relationship Id="rId112" Type="http://schemas.openxmlformats.org/officeDocument/2006/relationships/hyperlink" Target="https://www.ankeramsterdamspirits.nl/products/L-05-158-00" TargetMode="External"/><Relationship Id="rId1699" Type="http://schemas.openxmlformats.org/officeDocument/2006/relationships/hyperlink" Target="https://www.ankeramsterdamspirits.nl/products/L-60-219-00" TargetMode="External"/><Relationship Id="rId2000" Type="http://schemas.openxmlformats.org/officeDocument/2006/relationships/hyperlink" Target="https://www.ankeramsterdamspirits.nl/products/L-23-459-00" TargetMode="External"/><Relationship Id="rId2957" Type="http://schemas.openxmlformats.org/officeDocument/2006/relationships/hyperlink" Target="https://www.ankeramsterdamspirits.nl/products/L-05-831-00" TargetMode="External"/><Relationship Id="rId4172" Type="http://schemas.openxmlformats.org/officeDocument/2006/relationships/hyperlink" Target="https://www.ankeramsterdamspirits.nl/products/L-58-899-00" TargetMode="External"/><Relationship Id="rId929" Type="http://schemas.openxmlformats.org/officeDocument/2006/relationships/hyperlink" Target="https://www.ankeramsterdamspirits.nl/products/L-25-837-00" TargetMode="External"/><Relationship Id="rId1559" Type="http://schemas.openxmlformats.org/officeDocument/2006/relationships/hyperlink" Target="https://www.ankeramsterdamspirits.nl/products/L-55-823-00" TargetMode="External"/><Relationship Id="rId1766" Type="http://schemas.openxmlformats.org/officeDocument/2006/relationships/hyperlink" Target="https://www.ankeramsterdamspirits.nl/products/L-57-119-00" TargetMode="External"/><Relationship Id="rId1973" Type="http://schemas.openxmlformats.org/officeDocument/2006/relationships/hyperlink" Target="https://www.ankeramsterdamspirits.nl/products/L-21-973-00" TargetMode="External"/><Relationship Id="rId2817" Type="http://schemas.openxmlformats.org/officeDocument/2006/relationships/hyperlink" Target="https://www.ankeramsterdamspirits.nl/products/L-13-850-00" TargetMode="External"/><Relationship Id="rId4032" Type="http://schemas.openxmlformats.org/officeDocument/2006/relationships/hyperlink" Target="https://www.ankeramsterdamspirits.nl/products/L-51-805-00" TargetMode="External"/><Relationship Id="rId58" Type="http://schemas.openxmlformats.org/officeDocument/2006/relationships/hyperlink" Target="https://www.ankeramsterdamspirits.nl/products/L-12-594-00" TargetMode="External"/><Relationship Id="rId1419" Type="http://schemas.openxmlformats.org/officeDocument/2006/relationships/hyperlink" Target="https://www.ankeramsterdamspirits.nl/products/L-09-625-00" TargetMode="External"/><Relationship Id="rId1626" Type="http://schemas.openxmlformats.org/officeDocument/2006/relationships/hyperlink" Target="https://www.ankeramsterdamspirits.nl/products/L-58-460-00" TargetMode="External"/><Relationship Id="rId1833" Type="http://schemas.openxmlformats.org/officeDocument/2006/relationships/hyperlink" Target="https://www.ankeramsterdamspirits.nl/products/L-05-588-00" TargetMode="External"/><Relationship Id="rId1900" Type="http://schemas.openxmlformats.org/officeDocument/2006/relationships/hyperlink" Target="https://www.ankeramsterdamspirits.nl/products/L-25-271-00" TargetMode="External"/><Relationship Id="rId3798" Type="http://schemas.openxmlformats.org/officeDocument/2006/relationships/hyperlink" Target="https://www.ankeramsterdamspirits.nl/products/L-25-122-00" TargetMode="External"/><Relationship Id="rId3658" Type="http://schemas.openxmlformats.org/officeDocument/2006/relationships/hyperlink" Target="https://www.ankeramsterdamspirits.nl/products/L-06-391-00" TargetMode="External"/><Relationship Id="rId3865" Type="http://schemas.openxmlformats.org/officeDocument/2006/relationships/hyperlink" Target="https://www.ankeramsterdamspirits.nl/products/L-16-025-00" TargetMode="External"/><Relationship Id="rId4709" Type="http://schemas.openxmlformats.org/officeDocument/2006/relationships/hyperlink" Target="https://www.ankeramsterdamspirits.nl/products/L-59-113-00" TargetMode="External"/><Relationship Id="rId579" Type="http://schemas.openxmlformats.org/officeDocument/2006/relationships/hyperlink" Target="https://www.ankeramsterdamspirits.nl/products/L-07-040-00" TargetMode="External"/><Relationship Id="rId786" Type="http://schemas.openxmlformats.org/officeDocument/2006/relationships/hyperlink" Target="https://www.ankeramsterdamspirits.nl/products/L-05-984-00" TargetMode="External"/><Relationship Id="rId993" Type="http://schemas.openxmlformats.org/officeDocument/2006/relationships/hyperlink" Target="https://www.ankeramsterdamspirits.nl/products/L-60-812-00" TargetMode="External"/><Relationship Id="rId2467" Type="http://schemas.openxmlformats.org/officeDocument/2006/relationships/hyperlink" Target="https://www.ankeramsterdamspirits.nl/products/L-00-778-00" TargetMode="External"/><Relationship Id="rId2674" Type="http://schemas.openxmlformats.org/officeDocument/2006/relationships/hyperlink" Target="https://www.ankeramsterdamspirits.nl/products/L-04-747-00" TargetMode="External"/><Relationship Id="rId3518" Type="http://schemas.openxmlformats.org/officeDocument/2006/relationships/hyperlink" Target="https://www.ankeramsterdamspirits.nl/products/L-07-457-00" TargetMode="External"/><Relationship Id="rId439" Type="http://schemas.openxmlformats.org/officeDocument/2006/relationships/hyperlink" Target="https://www.ankeramsterdamspirits.nl/products/L-06-443-00" TargetMode="External"/><Relationship Id="rId646" Type="http://schemas.openxmlformats.org/officeDocument/2006/relationships/hyperlink" Target="https://www.ankeramsterdamspirits.nl/products/L-26-332-00" TargetMode="External"/><Relationship Id="rId1069" Type="http://schemas.openxmlformats.org/officeDocument/2006/relationships/hyperlink" Target="https://www.ankeramsterdamspirits.nl/products/L-53-891-00" TargetMode="External"/><Relationship Id="rId1276" Type="http://schemas.openxmlformats.org/officeDocument/2006/relationships/hyperlink" Target="https://www.ankeramsterdamspirits.nl/products/L-17-012-00" TargetMode="External"/><Relationship Id="rId1483" Type="http://schemas.openxmlformats.org/officeDocument/2006/relationships/hyperlink" Target="https://www.ankeramsterdamspirits.nl/products/L-09-697-00" TargetMode="External"/><Relationship Id="rId2327" Type="http://schemas.openxmlformats.org/officeDocument/2006/relationships/hyperlink" Target="https://www.ankeramsterdamspirits.nl/products/L-60-411-00" TargetMode="External"/><Relationship Id="rId2881" Type="http://schemas.openxmlformats.org/officeDocument/2006/relationships/hyperlink" Target="https://www.ankeramsterdamspirits.nl/products/L-13-167-00" TargetMode="External"/><Relationship Id="rId3725" Type="http://schemas.openxmlformats.org/officeDocument/2006/relationships/hyperlink" Target="https://www.ankeramsterdamspirits.nl/products/L-61-541-00" TargetMode="External"/><Relationship Id="rId3932" Type="http://schemas.openxmlformats.org/officeDocument/2006/relationships/hyperlink" Target="https://www.ankeramsterdamspirits.nl/products/L-61-422-00" TargetMode="External"/><Relationship Id="rId506" Type="http://schemas.openxmlformats.org/officeDocument/2006/relationships/hyperlink" Target="https://www.ankeramsterdamspirits.nl/products/L-06-733-00" TargetMode="External"/><Relationship Id="rId853" Type="http://schemas.openxmlformats.org/officeDocument/2006/relationships/hyperlink" Target="https://www.ankeramsterdamspirits.nl/products/L-61-712-00" TargetMode="External"/><Relationship Id="rId1136" Type="http://schemas.openxmlformats.org/officeDocument/2006/relationships/hyperlink" Target="https://www.ankeramsterdamspirits.nl/products/L-04-988-00" TargetMode="External"/><Relationship Id="rId1690" Type="http://schemas.openxmlformats.org/officeDocument/2006/relationships/hyperlink" Target="https://www.ankeramsterdamspirits.nl/products/L-09-763-00" TargetMode="External"/><Relationship Id="rId2534" Type="http://schemas.openxmlformats.org/officeDocument/2006/relationships/hyperlink" Target="https://www.ankeramsterdamspirits.nl/products/L-60-360-00" TargetMode="External"/><Relationship Id="rId2741" Type="http://schemas.openxmlformats.org/officeDocument/2006/relationships/hyperlink" Target="https://www.ankeramsterdamspirits.nl/products/L-09-188-00" TargetMode="External"/><Relationship Id="rId713" Type="http://schemas.openxmlformats.org/officeDocument/2006/relationships/hyperlink" Target="https://www.ankeramsterdamspirits.nl/products/L-62-165-00" TargetMode="External"/><Relationship Id="rId920" Type="http://schemas.openxmlformats.org/officeDocument/2006/relationships/hyperlink" Target="https://www.ankeramsterdamspirits.nl/products/L-61-985-00" TargetMode="External"/><Relationship Id="rId1343" Type="http://schemas.openxmlformats.org/officeDocument/2006/relationships/hyperlink" Target="https://www.ankeramsterdamspirits.nl/products/L-57-484-00" TargetMode="External"/><Relationship Id="rId1550" Type="http://schemas.openxmlformats.org/officeDocument/2006/relationships/hyperlink" Target="https://www.ankeramsterdamspirits.nl/products/L-24-100-00" TargetMode="External"/><Relationship Id="rId2601" Type="http://schemas.openxmlformats.org/officeDocument/2006/relationships/hyperlink" Target="https://www.ankeramsterdamspirits.nl/products/L-04-710-00" TargetMode="External"/><Relationship Id="rId4499" Type="http://schemas.openxmlformats.org/officeDocument/2006/relationships/hyperlink" Target="https://www.ankeramsterdamspirits.nl/products/L-23-253-00" TargetMode="External"/><Relationship Id="rId1203" Type="http://schemas.openxmlformats.org/officeDocument/2006/relationships/hyperlink" Target="https://www.ankeramsterdamspirits.nl/products/L-55-328-00" TargetMode="External"/><Relationship Id="rId1410" Type="http://schemas.openxmlformats.org/officeDocument/2006/relationships/hyperlink" Target="https://www.ankeramsterdamspirits.nl/products/L-58-165-00" TargetMode="External"/><Relationship Id="rId4359" Type="http://schemas.openxmlformats.org/officeDocument/2006/relationships/hyperlink" Target="https://www.ankeramsterdamspirits.nl/products/L-61-508-00" TargetMode="External"/><Relationship Id="rId4566" Type="http://schemas.openxmlformats.org/officeDocument/2006/relationships/hyperlink" Target="https://www.ankeramsterdamspirits.nl/products/L-20-703-00" TargetMode="External"/><Relationship Id="rId3168" Type="http://schemas.openxmlformats.org/officeDocument/2006/relationships/hyperlink" Target="https://www.ankeramsterdamspirits.nl/products/L-60-212-00" TargetMode="External"/><Relationship Id="rId3375" Type="http://schemas.openxmlformats.org/officeDocument/2006/relationships/hyperlink" Target="https://www.ankeramsterdamspirits.nl/products/L-61-010-00" TargetMode="External"/><Relationship Id="rId3582" Type="http://schemas.openxmlformats.org/officeDocument/2006/relationships/hyperlink" Target="https://www.ankeramsterdamspirits.nl/products/L-07-639-00" TargetMode="External"/><Relationship Id="rId4219" Type="http://schemas.openxmlformats.org/officeDocument/2006/relationships/hyperlink" Target="https://www.ankeramsterdamspirits.nl/products/L-53-255-00" TargetMode="External"/><Relationship Id="rId4426" Type="http://schemas.openxmlformats.org/officeDocument/2006/relationships/hyperlink" Target="https://www.ankeramsterdamspirits.nl/products/L-25-289-00" TargetMode="External"/><Relationship Id="rId4633" Type="http://schemas.openxmlformats.org/officeDocument/2006/relationships/hyperlink" Target="https://www.ankeramsterdamspirits.nl/products/L-08-832-00" TargetMode="External"/><Relationship Id="rId296" Type="http://schemas.openxmlformats.org/officeDocument/2006/relationships/hyperlink" Target="https://www.ankeramsterdamspirits.nl/products/L-57-463-00" TargetMode="External"/><Relationship Id="rId2184" Type="http://schemas.openxmlformats.org/officeDocument/2006/relationships/hyperlink" Target="https://www.ankeramsterdamspirits.nl/products/L-03-677-00" TargetMode="External"/><Relationship Id="rId2391" Type="http://schemas.openxmlformats.org/officeDocument/2006/relationships/hyperlink" Target="https://www.ankeramsterdamspirits.nl/products/L-56-470-00" TargetMode="External"/><Relationship Id="rId3028" Type="http://schemas.openxmlformats.org/officeDocument/2006/relationships/hyperlink" Target="https://www.ankeramsterdamspirits.nl/products/L-18-053-00" TargetMode="External"/><Relationship Id="rId3235" Type="http://schemas.openxmlformats.org/officeDocument/2006/relationships/hyperlink" Target="https://www.ankeramsterdamspirits.nl/products/L-56-167-00" TargetMode="External"/><Relationship Id="rId3442" Type="http://schemas.openxmlformats.org/officeDocument/2006/relationships/hyperlink" Target="https://www.ankeramsterdamspirits.nl/products/L-60-431-00" TargetMode="External"/><Relationship Id="rId156" Type="http://schemas.openxmlformats.org/officeDocument/2006/relationships/hyperlink" Target="https://www.ankeramsterdamspirits.nl/products/L-50-182-00" TargetMode="External"/><Relationship Id="rId363" Type="http://schemas.openxmlformats.org/officeDocument/2006/relationships/hyperlink" Target="https://www.ankeramsterdamspirits.nl/products/L-60-963-00" TargetMode="External"/><Relationship Id="rId570" Type="http://schemas.openxmlformats.org/officeDocument/2006/relationships/hyperlink" Target="https://www.ankeramsterdamspirits.nl/products/L-06-977-00" TargetMode="External"/><Relationship Id="rId2044" Type="http://schemas.openxmlformats.org/officeDocument/2006/relationships/hyperlink" Target="https://www.ankeramsterdamspirits.nl/products/L-52-988-00" TargetMode="External"/><Relationship Id="rId2251" Type="http://schemas.openxmlformats.org/officeDocument/2006/relationships/hyperlink" Target="https://www.ankeramsterdamspirits.nl/products/L-21-545-00" TargetMode="External"/><Relationship Id="rId3302" Type="http://schemas.openxmlformats.org/officeDocument/2006/relationships/hyperlink" Target="https://www.ankeramsterdamspirits.nl/products/L-13-733-00" TargetMode="External"/><Relationship Id="rId4700" Type="http://schemas.openxmlformats.org/officeDocument/2006/relationships/hyperlink" Target="https://www.ankeramsterdamspirits.nl/products/L-59-632-00" TargetMode="External"/><Relationship Id="rId223" Type="http://schemas.openxmlformats.org/officeDocument/2006/relationships/hyperlink" Target="https://www.ankeramsterdamspirits.nl/products/L-01-049-00" TargetMode="External"/><Relationship Id="rId430" Type="http://schemas.openxmlformats.org/officeDocument/2006/relationships/hyperlink" Target="https://www.ankeramsterdamspirits.nl/products/L-58-367-00" TargetMode="External"/><Relationship Id="rId1060" Type="http://schemas.openxmlformats.org/officeDocument/2006/relationships/hyperlink" Target="https://www.ankeramsterdamspirits.nl/products/L-50-550-00" TargetMode="External"/><Relationship Id="rId2111" Type="http://schemas.openxmlformats.org/officeDocument/2006/relationships/hyperlink" Target="https://www.ankeramsterdamspirits.nl/products/L-17-396-00" TargetMode="External"/><Relationship Id="rId4076" Type="http://schemas.openxmlformats.org/officeDocument/2006/relationships/hyperlink" Target="https://www.ankeramsterdamspirits.nl/products/L-54-580-00" TargetMode="External"/><Relationship Id="rId1877" Type="http://schemas.openxmlformats.org/officeDocument/2006/relationships/hyperlink" Target="https://www.ankeramsterdamspirits.nl/products/L-11-703-00" TargetMode="External"/><Relationship Id="rId2928" Type="http://schemas.openxmlformats.org/officeDocument/2006/relationships/hyperlink" Target="https://www.ankeramsterdamspirits.nl/products/L-53-000-00" TargetMode="External"/><Relationship Id="rId4283" Type="http://schemas.openxmlformats.org/officeDocument/2006/relationships/hyperlink" Target="https://www.ankeramsterdamspirits.nl/products/L-04-387-00" TargetMode="External"/><Relationship Id="rId4490" Type="http://schemas.openxmlformats.org/officeDocument/2006/relationships/hyperlink" Target="https://www.ankeramsterdamspirits.nl/products/L-24-099-00" TargetMode="External"/><Relationship Id="rId1737" Type="http://schemas.openxmlformats.org/officeDocument/2006/relationships/hyperlink" Target="https://www.ankeramsterdamspirits.nl/products/L-53-319-00" TargetMode="External"/><Relationship Id="rId1944" Type="http://schemas.openxmlformats.org/officeDocument/2006/relationships/hyperlink" Target="https://www.ankeramsterdamspirits.nl/products/L-53-879-00" TargetMode="External"/><Relationship Id="rId3092" Type="http://schemas.openxmlformats.org/officeDocument/2006/relationships/hyperlink" Target="https://www.ankeramsterdamspirits.nl/products/L-52-239-00" TargetMode="External"/><Relationship Id="rId4143" Type="http://schemas.openxmlformats.org/officeDocument/2006/relationships/hyperlink" Target="https://www.ankeramsterdamspirits.nl/products/L-05-457-00" TargetMode="External"/><Relationship Id="rId4350" Type="http://schemas.openxmlformats.org/officeDocument/2006/relationships/hyperlink" Target="https://www.ankeramsterdamspirits.nl/products/L-10-087-00" TargetMode="External"/><Relationship Id="rId29" Type="http://schemas.openxmlformats.org/officeDocument/2006/relationships/hyperlink" Target="https://www.ankeramsterdamspirits.nl/products/L-52-994-00" TargetMode="External"/><Relationship Id="rId4003" Type="http://schemas.openxmlformats.org/officeDocument/2006/relationships/hyperlink" Target="https://www.ankeramsterdamspirits.nl/products/L-00-303-00" TargetMode="External"/><Relationship Id="rId4210" Type="http://schemas.openxmlformats.org/officeDocument/2006/relationships/hyperlink" Target="https://www.ankeramsterdamspirits.nl/products/L-00-847-00" TargetMode="External"/><Relationship Id="rId1804" Type="http://schemas.openxmlformats.org/officeDocument/2006/relationships/hyperlink" Target="https://www.ankeramsterdamspirits.nl/products/L-00-639-00" TargetMode="External"/><Relationship Id="rId3769" Type="http://schemas.openxmlformats.org/officeDocument/2006/relationships/hyperlink" Target="https://www.ankeramsterdamspirits.nl/products/L-58-577-00" TargetMode="External"/><Relationship Id="rId3976" Type="http://schemas.openxmlformats.org/officeDocument/2006/relationships/hyperlink" Target="https://www.ankeramsterdamspirits.nl/products/L-56-351-00" TargetMode="External"/><Relationship Id="rId897" Type="http://schemas.openxmlformats.org/officeDocument/2006/relationships/hyperlink" Target="https://www.ankeramsterdamspirits.nl/products/L-04-444-00" TargetMode="External"/><Relationship Id="rId2578" Type="http://schemas.openxmlformats.org/officeDocument/2006/relationships/hyperlink" Target="https://www.ankeramsterdamspirits.nl/products/L-24-801-00" TargetMode="External"/><Relationship Id="rId2785" Type="http://schemas.openxmlformats.org/officeDocument/2006/relationships/hyperlink" Target="https://www.ankeramsterdamspirits.nl/products/L-22-386-00" TargetMode="External"/><Relationship Id="rId2992" Type="http://schemas.openxmlformats.org/officeDocument/2006/relationships/hyperlink" Target="https://www.ankeramsterdamspirits.nl/products/L-21-157-00" TargetMode="External"/><Relationship Id="rId3629" Type="http://schemas.openxmlformats.org/officeDocument/2006/relationships/hyperlink" Target="https://www.ankeramsterdamspirits.nl/products/L-57-158-00" TargetMode="External"/><Relationship Id="rId3836" Type="http://schemas.openxmlformats.org/officeDocument/2006/relationships/hyperlink" Target="https://www.ankeramsterdamspirits.nl/products/L-59-728-00" TargetMode="External"/><Relationship Id="rId757" Type="http://schemas.openxmlformats.org/officeDocument/2006/relationships/hyperlink" Target="https://www.ankeramsterdamspirits.nl/products/L-62-185-00" TargetMode="External"/><Relationship Id="rId964" Type="http://schemas.openxmlformats.org/officeDocument/2006/relationships/hyperlink" Target="https://www.ankeramsterdamspirits.nl/products/L-00-097-00" TargetMode="External"/><Relationship Id="rId1387" Type="http://schemas.openxmlformats.org/officeDocument/2006/relationships/hyperlink" Target="https://www.ankeramsterdamspirits.nl/products/L-09-495-00" TargetMode="External"/><Relationship Id="rId1594" Type="http://schemas.openxmlformats.org/officeDocument/2006/relationships/hyperlink" Target="https://www.ankeramsterdamspirits.nl/products/L-25-416-00" TargetMode="External"/><Relationship Id="rId2438" Type="http://schemas.openxmlformats.org/officeDocument/2006/relationships/hyperlink" Target="https://www.ankeramsterdamspirits.nl/products/L-61-097-00" TargetMode="External"/><Relationship Id="rId2645" Type="http://schemas.openxmlformats.org/officeDocument/2006/relationships/hyperlink" Target="https://www.ankeramsterdamspirits.nl/products/L-05-247-00" TargetMode="External"/><Relationship Id="rId2852" Type="http://schemas.openxmlformats.org/officeDocument/2006/relationships/hyperlink" Target="https://www.ankeramsterdamspirits.nl/products/L-58-797-00" TargetMode="External"/><Relationship Id="rId3903" Type="http://schemas.openxmlformats.org/officeDocument/2006/relationships/hyperlink" Target="https://www.ankeramsterdamspirits.nl/products/L-54-194-00" TargetMode="External"/><Relationship Id="rId93" Type="http://schemas.openxmlformats.org/officeDocument/2006/relationships/hyperlink" Target="https://www.ankeramsterdamspirits.nl/products/L-05-263-00" TargetMode="External"/><Relationship Id="rId617" Type="http://schemas.openxmlformats.org/officeDocument/2006/relationships/hyperlink" Target="https://www.ankeramsterdamspirits.nl/products/L-06-280-00" TargetMode="External"/><Relationship Id="rId824" Type="http://schemas.openxmlformats.org/officeDocument/2006/relationships/hyperlink" Target="https://www.ankeramsterdamspirits.nl/products/L-52-836-00" TargetMode="External"/><Relationship Id="rId1247" Type="http://schemas.openxmlformats.org/officeDocument/2006/relationships/hyperlink" Target="https://www.ankeramsterdamspirits.nl/products/L-61-659-00" TargetMode="External"/><Relationship Id="rId1454" Type="http://schemas.openxmlformats.org/officeDocument/2006/relationships/hyperlink" Target="https://www.ankeramsterdamspirits.nl/products/L-59-318-00" TargetMode="External"/><Relationship Id="rId1661" Type="http://schemas.openxmlformats.org/officeDocument/2006/relationships/hyperlink" Target="https://www.ankeramsterdamspirits.nl/products/L-18-579-00" TargetMode="External"/><Relationship Id="rId2505" Type="http://schemas.openxmlformats.org/officeDocument/2006/relationships/hyperlink" Target="https://www.ankeramsterdamspirits.nl/products/L-58-173-00" TargetMode="External"/><Relationship Id="rId2712" Type="http://schemas.openxmlformats.org/officeDocument/2006/relationships/hyperlink" Target="https://www.ankeramsterdamspirits.nl/products/L-18-504-00" TargetMode="External"/><Relationship Id="rId1107" Type="http://schemas.openxmlformats.org/officeDocument/2006/relationships/hyperlink" Target="https://www.ankeramsterdamspirits.nl/products/L-05-207-00" TargetMode="External"/><Relationship Id="rId1314" Type="http://schemas.openxmlformats.org/officeDocument/2006/relationships/hyperlink" Target="https://www.ankeramsterdamspirits.nl/products/L-09-175-00" TargetMode="External"/><Relationship Id="rId1521" Type="http://schemas.openxmlformats.org/officeDocument/2006/relationships/hyperlink" Target="https://www.ankeramsterdamspirits.nl/products/L-17-735-00" TargetMode="External"/><Relationship Id="rId4677" Type="http://schemas.openxmlformats.org/officeDocument/2006/relationships/hyperlink" Target="https://www.ankeramsterdamspirits.nl/products/L-18-325-00" TargetMode="External"/><Relationship Id="rId3279" Type="http://schemas.openxmlformats.org/officeDocument/2006/relationships/hyperlink" Target="https://www.ankeramsterdamspirits.nl/products/L-58-530-00" TargetMode="External"/><Relationship Id="rId3486" Type="http://schemas.openxmlformats.org/officeDocument/2006/relationships/hyperlink" Target="https://www.ankeramsterdamspirits.nl/products/L-14-312-00" TargetMode="External"/><Relationship Id="rId3693" Type="http://schemas.openxmlformats.org/officeDocument/2006/relationships/hyperlink" Target="https://www.ankeramsterdamspirits.nl/products/L-60-191-00" TargetMode="External"/><Relationship Id="rId4537" Type="http://schemas.openxmlformats.org/officeDocument/2006/relationships/hyperlink" Target="https://www.ankeramsterdamspirits.nl/products/L-20-120-00" TargetMode="External"/><Relationship Id="rId20" Type="http://schemas.openxmlformats.org/officeDocument/2006/relationships/hyperlink" Target="https://www.ankeramsterdamspirits.nl/products/L-18-917-00" TargetMode="External"/><Relationship Id="rId2088" Type="http://schemas.openxmlformats.org/officeDocument/2006/relationships/hyperlink" Target="https://www.ankeramsterdamspirits.nl/products/L-23-039-00" TargetMode="External"/><Relationship Id="rId2295" Type="http://schemas.openxmlformats.org/officeDocument/2006/relationships/hyperlink" Target="https://www.ankeramsterdamspirits.nl/products/L-11-077-00" TargetMode="External"/><Relationship Id="rId3139" Type="http://schemas.openxmlformats.org/officeDocument/2006/relationships/hyperlink" Target="https://www.ankeramsterdamspirits.nl/products/L-59-911-00" TargetMode="External"/><Relationship Id="rId3346" Type="http://schemas.openxmlformats.org/officeDocument/2006/relationships/hyperlink" Target="https://www.ankeramsterdamspirits.nl/products/L-57-952-00" TargetMode="External"/><Relationship Id="rId4744" Type="http://schemas.openxmlformats.org/officeDocument/2006/relationships/hyperlink" Target="https://www.ankeramsterdamspirits.nl/products/L-59-117-00" TargetMode="External"/><Relationship Id="rId267" Type="http://schemas.openxmlformats.org/officeDocument/2006/relationships/hyperlink" Target="https://www.ankeramsterdamspirits.nl/products/L-59-981-00" TargetMode="External"/><Relationship Id="rId474" Type="http://schemas.openxmlformats.org/officeDocument/2006/relationships/hyperlink" Target="https://www.ankeramsterdamspirits.nl/products/L-57-724-00" TargetMode="External"/><Relationship Id="rId2155" Type="http://schemas.openxmlformats.org/officeDocument/2006/relationships/hyperlink" Target="https://www.ankeramsterdamspirits.nl/products/L-21-074-00" TargetMode="External"/><Relationship Id="rId3553" Type="http://schemas.openxmlformats.org/officeDocument/2006/relationships/hyperlink" Target="https://www.ankeramsterdamspirits.nl/products/L-07-716-00" TargetMode="External"/><Relationship Id="rId3760" Type="http://schemas.openxmlformats.org/officeDocument/2006/relationships/hyperlink" Target="https://www.ankeramsterdamspirits.nl/products/L-01-034-00" TargetMode="External"/><Relationship Id="rId4604" Type="http://schemas.openxmlformats.org/officeDocument/2006/relationships/hyperlink" Target="https://www.ankeramsterdamspirits.nl/products/L-04-826-00" TargetMode="External"/><Relationship Id="rId127" Type="http://schemas.openxmlformats.org/officeDocument/2006/relationships/hyperlink" Target="https://www.ankeramsterdamspirits.nl/products/L-05-345-00" TargetMode="External"/><Relationship Id="rId681" Type="http://schemas.openxmlformats.org/officeDocument/2006/relationships/hyperlink" Target="https://www.ankeramsterdamspirits.nl/products/L-55-020-00" TargetMode="External"/><Relationship Id="rId2362" Type="http://schemas.openxmlformats.org/officeDocument/2006/relationships/hyperlink" Target="https://www.ankeramsterdamspirits.nl/products/L-56-069-00" TargetMode="External"/><Relationship Id="rId3206" Type="http://schemas.openxmlformats.org/officeDocument/2006/relationships/hyperlink" Target="https://www.ankeramsterdamspirits.nl/products/L-61-369-00" TargetMode="External"/><Relationship Id="rId3413" Type="http://schemas.openxmlformats.org/officeDocument/2006/relationships/hyperlink" Target="https://www.ankeramsterdamspirits.nl/products/L-14-691-00" TargetMode="External"/><Relationship Id="rId3620" Type="http://schemas.openxmlformats.org/officeDocument/2006/relationships/hyperlink" Target="https://www.ankeramsterdamspirits.nl/products/L-07-946-00" TargetMode="External"/><Relationship Id="rId334" Type="http://schemas.openxmlformats.org/officeDocument/2006/relationships/hyperlink" Target="https://www.ankeramsterdamspirits.nl/products/L-06-123-00" TargetMode="External"/><Relationship Id="rId541" Type="http://schemas.openxmlformats.org/officeDocument/2006/relationships/hyperlink" Target="https://www.ankeramsterdamspirits.nl/products/L-06-401-00" TargetMode="External"/><Relationship Id="rId1171" Type="http://schemas.openxmlformats.org/officeDocument/2006/relationships/hyperlink" Target="https://www.ankeramsterdamspirits.nl/products/L-61-202-00" TargetMode="External"/><Relationship Id="rId2015" Type="http://schemas.openxmlformats.org/officeDocument/2006/relationships/hyperlink" Target="https://www.ankeramsterdamspirits.nl/products/L-54-908-00" TargetMode="External"/><Relationship Id="rId2222" Type="http://schemas.openxmlformats.org/officeDocument/2006/relationships/hyperlink" Target="https://www.ankeramsterdamspirits.nl/products/L-51-328-00" TargetMode="External"/><Relationship Id="rId401" Type="http://schemas.openxmlformats.org/officeDocument/2006/relationships/hyperlink" Target="https://www.ankeramsterdamspirits.nl/products/L-57-695-00" TargetMode="External"/><Relationship Id="rId1031" Type="http://schemas.openxmlformats.org/officeDocument/2006/relationships/hyperlink" Target="https://www.ankeramsterdamspirits.nl/products/L-05-720-00" TargetMode="External"/><Relationship Id="rId1988" Type="http://schemas.openxmlformats.org/officeDocument/2006/relationships/hyperlink" Target="https://www.ankeramsterdamspirits.nl/products/L-58-892-00" TargetMode="External"/><Relationship Id="rId4187" Type="http://schemas.openxmlformats.org/officeDocument/2006/relationships/hyperlink" Target="https://www.ankeramsterdamspirits.nl/products/L-61-780-00" TargetMode="External"/><Relationship Id="rId4394" Type="http://schemas.openxmlformats.org/officeDocument/2006/relationships/hyperlink" Target="https://www.ankeramsterdamspirits.nl/products/L-03-781-00" TargetMode="External"/><Relationship Id="rId4047" Type="http://schemas.openxmlformats.org/officeDocument/2006/relationships/hyperlink" Target="https://www.ankeramsterdamspirits.nl/products/L-59-439-00" TargetMode="External"/><Relationship Id="rId4254" Type="http://schemas.openxmlformats.org/officeDocument/2006/relationships/hyperlink" Target="https://www.ankeramsterdamspirits.nl/products/L-12-542-00" TargetMode="External"/><Relationship Id="rId4461" Type="http://schemas.openxmlformats.org/officeDocument/2006/relationships/hyperlink" Target="https://www.ankeramsterdamspirits.nl/products/L-09-691-00" TargetMode="External"/><Relationship Id="rId1848" Type="http://schemas.openxmlformats.org/officeDocument/2006/relationships/hyperlink" Target="https://www.ankeramsterdamspirits.nl/products/L-05-779-00" TargetMode="External"/><Relationship Id="rId3063" Type="http://schemas.openxmlformats.org/officeDocument/2006/relationships/hyperlink" Target="https://www.ankeramsterdamspirits.nl/products/L-21-294-00" TargetMode="External"/><Relationship Id="rId3270" Type="http://schemas.openxmlformats.org/officeDocument/2006/relationships/hyperlink" Target="https://www.ankeramsterdamspirits.nl/products/L-58-310-00" TargetMode="External"/><Relationship Id="rId4114" Type="http://schemas.openxmlformats.org/officeDocument/2006/relationships/hyperlink" Target="https://www.ankeramsterdamspirits.nl/products/L-59-832-00" TargetMode="External"/><Relationship Id="rId4321" Type="http://schemas.openxmlformats.org/officeDocument/2006/relationships/hyperlink" Target="https://www.ankeramsterdamspirits.nl/products/L-58-985-00" TargetMode="External"/><Relationship Id="rId191" Type="http://schemas.openxmlformats.org/officeDocument/2006/relationships/hyperlink" Target="https://www.ankeramsterdamspirits.nl/products/L-05-929-00" TargetMode="External"/><Relationship Id="rId1708" Type="http://schemas.openxmlformats.org/officeDocument/2006/relationships/hyperlink" Target="https://www.ankeramsterdamspirits.nl/products/L-55-334-00" TargetMode="External"/><Relationship Id="rId1915" Type="http://schemas.openxmlformats.org/officeDocument/2006/relationships/hyperlink" Target="https://www.ankeramsterdamspirits.nl/products/L-10-159-00" TargetMode="External"/><Relationship Id="rId3130" Type="http://schemas.openxmlformats.org/officeDocument/2006/relationships/hyperlink" Target="https://www.ankeramsterdamspirits.nl/products/L-58-913-00" TargetMode="External"/><Relationship Id="rId2689" Type="http://schemas.openxmlformats.org/officeDocument/2006/relationships/hyperlink" Target="https://www.ankeramsterdamspirits.nl/products/L-04-782-00" TargetMode="External"/><Relationship Id="rId2896" Type="http://schemas.openxmlformats.org/officeDocument/2006/relationships/hyperlink" Target="https://www.ankeramsterdamspirits.nl/products/L-05-063-00" TargetMode="External"/><Relationship Id="rId3947" Type="http://schemas.openxmlformats.org/officeDocument/2006/relationships/hyperlink" Target="https://www.ankeramsterdamspirits.nl/products/L-21-683-00" TargetMode="External"/><Relationship Id="rId868" Type="http://schemas.openxmlformats.org/officeDocument/2006/relationships/hyperlink" Target="https://www.ankeramsterdamspirits.nl/products/L-56-370-00" TargetMode="External"/><Relationship Id="rId1498" Type="http://schemas.openxmlformats.org/officeDocument/2006/relationships/hyperlink" Target="https://www.ankeramsterdamspirits.nl/products/L-08-622-00" TargetMode="External"/><Relationship Id="rId2549" Type="http://schemas.openxmlformats.org/officeDocument/2006/relationships/hyperlink" Target="https://www.ankeramsterdamspirits.nl/products/L-00-270-00" TargetMode="External"/><Relationship Id="rId2756" Type="http://schemas.openxmlformats.org/officeDocument/2006/relationships/hyperlink" Target="https://www.ankeramsterdamspirits.nl/products/L-04-833-00" TargetMode="External"/><Relationship Id="rId2963" Type="http://schemas.openxmlformats.org/officeDocument/2006/relationships/hyperlink" Target="https://www.ankeramsterdamspirits.nl/products/L-05-863-00" TargetMode="External"/><Relationship Id="rId3807" Type="http://schemas.openxmlformats.org/officeDocument/2006/relationships/hyperlink" Target="https://www.ankeramsterdamspirits.nl/products/L-61-841-00" TargetMode="External"/><Relationship Id="rId728" Type="http://schemas.openxmlformats.org/officeDocument/2006/relationships/hyperlink" Target="https://www.ankeramsterdamspirits.nl/products/L-50-940-00" TargetMode="External"/><Relationship Id="rId935" Type="http://schemas.openxmlformats.org/officeDocument/2006/relationships/hyperlink" Target="https://www.ankeramsterdamspirits.nl/products/L-51-185-00" TargetMode="External"/><Relationship Id="rId1358" Type="http://schemas.openxmlformats.org/officeDocument/2006/relationships/hyperlink" Target="https://www.ankeramsterdamspirits.nl/products/L-53-163-00" TargetMode="External"/><Relationship Id="rId1565" Type="http://schemas.openxmlformats.org/officeDocument/2006/relationships/hyperlink" Target="https://www.ankeramsterdamspirits.nl/products/L-60-391-00" TargetMode="External"/><Relationship Id="rId1772" Type="http://schemas.openxmlformats.org/officeDocument/2006/relationships/hyperlink" Target="https://www.ankeramsterdamspirits.nl/products/L-51-349-00" TargetMode="External"/><Relationship Id="rId2409" Type="http://schemas.openxmlformats.org/officeDocument/2006/relationships/hyperlink" Target="https://www.ankeramsterdamspirits.nl/products/L-56-725-00" TargetMode="External"/><Relationship Id="rId2616" Type="http://schemas.openxmlformats.org/officeDocument/2006/relationships/hyperlink" Target="https://www.ankeramsterdamspirits.nl/products/L-05-212-00" TargetMode="External"/><Relationship Id="rId64" Type="http://schemas.openxmlformats.org/officeDocument/2006/relationships/hyperlink" Target="https://www.ankeramsterdamspirits.nl/products/L-05-618-00" TargetMode="External"/><Relationship Id="rId1218" Type="http://schemas.openxmlformats.org/officeDocument/2006/relationships/hyperlink" Target="https://www.ankeramsterdamspirits.nl/products/L-60-073-00" TargetMode="External"/><Relationship Id="rId1425" Type="http://schemas.openxmlformats.org/officeDocument/2006/relationships/hyperlink" Target="https://www.ankeramsterdamspirits.nl/products/L-61-886-00" TargetMode="External"/><Relationship Id="rId2823" Type="http://schemas.openxmlformats.org/officeDocument/2006/relationships/hyperlink" Target="https://www.ankeramsterdamspirits.nl/products/L-24-034-00" TargetMode="External"/><Relationship Id="rId1632" Type="http://schemas.openxmlformats.org/officeDocument/2006/relationships/hyperlink" Target="https://www.ankeramsterdamspirits.nl/products/L-01-994-00" TargetMode="External"/><Relationship Id="rId2199" Type="http://schemas.openxmlformats.org/officeDocument/2006/relationships/hyperlink" Target="https://www.ankeramsterdamspirits.nl/products/L-53-109-00" TargetMode="External"/><Relationship Id="rId3597" Type="http://schemas.openxmlformats.org/officeDocument/2006/relationships/hyperlink" Target="https://www.ankeramsterdamspirits.nl/products/L-51-043-00" TargetMode="External"/><Relationship Id="rId4648" Type="http://schemas.openxmlformats.org/officeDocument/2006/relationships/hyperlink" Target="https://www.ankeramsterdamspirits.nl/products/L-09-089-00" TargetMode="External"/><Relationship Id="rId3457" Type="http://schemas.openxmlformats.org/officeDocument/2006/relationships/hyperlink" Target="https://www.ankeramsterdamspirits.nl/products/L-61-364-00" TargetMode="External"/><Relationship Id="rId3664" Type="http://schemas.openxmlformats.org/officeDocument/2006/relationships/hyperlink" Target="https://www.ankeramsterdamspirits.nl/products/L-15-184-00" TargetMode="External"/><Relationship Id="rId3871" Type="http://schemas.openxmlformats.org/officeDocument/2006/relationships/hyperlink" Target="https://www.ankeramsterdamspirits.nl/products/L-20-097-00" TargetMode="External"/><Relationship Id="rId4508" Type="http://schemas.openxmlformats.org/officeDocument/2006/relationships/hyperlink" Target="https://www.ankeramsterdamspirits.nl/products/L-50-845-00" TargetMode="External"/><Relationship Id="rId4715" Type="http://schemas.openxmlformats.org/officeDocument/2006/relationships/hyperlink" Target="https://www.ankeramsterdamspirits.nl/products/L-61-675-00" TargetMode="External"/><Relationship Id="rId378" Type="http://schemas.openxmlformats.org/officeDocument/2006/relationships/hyperlink" Target="https://www.ankeramsterdamspirits.nl/products/L-51-608-00" TargetMode="External"/><Relationship Id="rId585" Type="http://schemas.openxmlformats.org/officeDocument/2006/relationships/hyperlink" Target="https://www.ankeramsterdamspirits.nl/products/L-60-819-00" TargetMode="External"/><Relationship Id="rId792" Type="http://schemas.openxmlformats.org/officeDocument/2006/relationships/hyperlink" Target="https://www.ankeramsterdamspirits.nl/products/L-00-666-00" TargetMode="External"/><Relationship Id="rId2059" Type="http://schemas.openxmlformats.org/officeDocument/2006/relationships/hyperlink" Target="https://www.ankeramsterdamspirits.nl/products/L-25-294-00" TargetMode="External"/><Relationship Id="rId2266" Type="http://schemas.openxmlformats.org/officeDocument/2006/relationships/hyperlink" Target="https://www.ankeramsterdamspirits.nl/products/L-53-343-00" TargetMode="External"/><Relationship Id="rId2473" Type="http://schemas.openxmlformats.org/officeDocument/2006/relationships/hyperlink" Target="https://www.ankeramsterdamspirits.nl/products/L-58-895-00" TargetMode="External"/><Relationship Id="rId2680" Type="http://schemas.openxmlformats.org/officeDocument/2006/relationships/hyperlink" Target="https://www.ankeramsterdamspirits.nl/products/L-04-763-00" TargetMode="External"/><Relationship Id="rId3317" Type="http://schemas.openxmlformats.org/officeDocument/2006/relationships/hyperlink" Target="https://www.ankeramsterdamspirits.nl/products/L-59-287-00" TargetMode="External"/><Relationship Id="rId3524" Type="http://schemas.openxmlformats.org/officeDocument/2006/relationships/hyperlink" Target="https://www.ankeramsterdamspirits.nl/products/L-53-061-00" TargetMode="External"/><Relationship Id="rId3731" Type="http://schemas.openxmlformats.org/officeDocument/2006/relationships/hyperlink" Target="https://www.ankeramsterdamspirits.nl/products/L-08-222-00" TargetMode="External"/><Relationship Id="rId238" Type="http://schemas.openxmlformats.org/officeDocument/2006/relationships/hyperlink" Target="https://www.ankeramsterdamspirits.nl/products/L-54-571-00" TargetMode="External"/><Relationship Id="rId445" Type="http://schemas.openxmlformats.org/officeDocument/2006/relationships/hyperlink" Target="https://www.ankeramsterdamspirits.nl/products/L-06-415-00" TargetMode="External"/><Relationship Id="rId652" Type="http://schemas.openxmlformats.org/officeDocument/2006/relationships/hyperlink" Target="https://www.ankeramsterdamspirits.nl/products/L-06-467-00" TargetMode="External"/><Relationship Id="rId1075" Type="http://schemas.openxmlformats.org/officeDocument/2006/relationships/hyperlink" Target="https://www.ankeramsterdamspirits.nl/products/L-05-908-00" TargetMode="External"/><Relationship Id="rId1282" Type="http://schemas.openxmlformats.org/officeDocument/2006/relationships/hyperlink" Target="https://www.ankeramsterdamspirits.nl/products/L-52-478-00" TargetMode="External"/><Relationship Id="rId2126" Type="http://schemas.openxmlformats.org/officeDocument/2006/relationships/hyperlink" Target="https://www.ankeramsterdamspirits.nl/products/L-10-163-00" TargetMode="External"/><Relationship Id="rId2333" Type="http://schemas.openxmlformats.org/officeDocument/2006/relationships/hyperlink" Target="https://www.ankeramsterdamspirits.nl/products/L-56-331-00" TargetMode="External"/><Relationship Id="rId2540" Type="http://schemas.openxmlformats.org/officeDocument/2006/relationships/hyperlink" Target="https://www.ankeramsterdamspirits.nl/products/L-53-988-00" TargetMode="External"/><Relationship Id="rId305" Type="http://schemas.openxmlformats.org/officeDocument/2006/relationships/hyperlink" Target="https://www.ankeramsterdamspirits.nl/products/L-06-139-00" TargetMode="External"/><Relationship Id="rId512" Type="http://schemas.openxmlformats.org/officeDocument/2006/relationships/hyperlink" Target="https://www.ankeramsterdamspirits.nl/products/L-06-735-00" TargetMode="External"/><Relationship Id="rId1142" Type="http://schemas.openxmlformats.org/officeDocument/2006/relationships/hyperlink" Target="https://www.ankeramsterdamspirits.nl/products/L-13-400-00" TargetMode="External"/><Relationship Id="rId2400" Type="http://schemas.openxmlformats.org/officeDocument/2006/relationships/hyperlink" Target="https://www.ankeramsterdamspirits.nl/products/L-11-797-00" TargetMode="External"/><Relationship Id="rId4298" Type="http://schemas.openxmlformats.org/officeDocument/2006/relationships/hyperlink" Target="https://www.ankeramsterdamspirits.nl/products/L-59-176-00" TargetMode="External"/><Relationship Id="rId1002" Type="http://schemas.openxmlformats.org/officeDocument/2006/relationships/hyperlink" Target="https://www.ankeramsterdamspirits.nl/products/L-05-542-00" TargetMode="External"/><Relationship Id="rId4158" Type="http://schemas.openxmlformats.org/officeDocument/2006/relationships/hyperlink" Target="https://www.ankeramsterdamspirits.nl/products/L-05-366-00" TargetMode="External"/><Relationship Id="rId4365" Type="http://schemas.openxmlformats.org/officeDocument/2006/relationships/hyperlink" Target="https://www.ankeramsterdamspirits.nl/products/L-09-012-00" TargetMode="External"/><Relationship Id="rId1959" Type="http://schemas.openxmlformats.org/officeDocument/2006/relationships/hyperlink" Target="https://www.ankeramsterdamspirits.nl/products/L-08-997-00" TargetMode="External"/><Relationship Id="rId3174" Type="http://schemas.openxmlformats.org/officeDocument/2006/relationships/hyperlink" Target="https://www.ankeramsterdamspirits.nl/products/L-59-367-00" TargetMode="External"/><Relationship Id="rId4018" Type="http://schemas.openxmlformats.org/officeDocument/2006/relationships/hyperlink" Target="https://www.ankeramsterdamspirits.nl/products/L-50-088-00" TargetMode="External"/><Relationship Id="rId4572" Type="http://schemas.openxmlformats.org/officeDocument/2006/relationships/hyperlink" Target="https://www.ankeramsterdamspirits.nl/products/L-61-431-00" TargetMode="External"/><Relationship Id="rId1819" Type="http://schemas.openxmlformats.org/officeDocument/2006/relationships/hyperlink" Target="https://www.ankeramsterdamspirits.nl/products/L-19-773-00" TargetMode="External"/><Relationship Id="rId3381" Type="http://schemas.openxmlformats.org/officeDocument/2006/relationships/hyperlink" Target="https://www.ankeramsterdamspirits.nl/products/L-56-873-00" TargetMode="External"/><Relationship Id="rId4225" Type="http://schemas.openxmlformats.org/officeDocument/2006/relationships/hyperlink" Target="https://www.ankeramsterdamspirits.nl/products/L-12-430-00" TargetMode="External"/><Relationship Id="rId4432" Type="http://schemas.openxmlformats.org/officeDocument/2006/relationships/hyperlink" Target="https://www.ankeramsterdamspirits.nl/products/L-59-995-00" TargetMode="External"/><Relationship Id="rId2190" Type="http://schemas.openxmlformats.org/officeDocument/2006/relationships/hyperlink" Target="https://www.ankeramsterdamspirits.nl/products/L-53-436-00" TargetMode="External"/><Relationship Id="rId3034" Type="http://schemas.openxmlformats.org/officeDocument/2006/relationships/hyperlink" Target="https://www.ankeramsterdamspirits.nl/products/L-11-360-00" TargetMode="External"/><Relationship Id="rId3241" Type="http://schemas.openxmlformats.org/officeDocument/2006/relationships/hyperlink" Target="https://www.ankeramsterdamspirits.nl/products/L-56-252-00" TargetMode="External"/><Relationship Id="rId162" Type="http://schemas.openxmlformats.org/officeDocument/2006/relationships/hyperlink" Target="https://www.ankeramsterdamspirits.nl/products/L-53-278-00" TargetMode="External"/><Relationship Id="rId2050" Type="http://schemas.openxmlformats.org/officeDocument/2006/relationships/hyperlink" Target="https://www.ankeramsterdamspirits.nl/products/L-08-691-00" TargetMode="External"/><Relationship Id="rId3101" Type="http://schemas.openxmlformats.org/officeDocument/2006/relationships/hyperlink" Target="https://www.ankeramsterdamspirits.nl/products/L-56-436-00" TargetMode="External"/><Relationship Id="rId979" Type="http://schemas.openxmlformats.org/officeDocument/2006/relationships/hyperlink" Target="https://www.ankeramsterdamspirits.nl/products/L-02-334-00" TargetMode="External"/><Relationship Id="rId839" Type="http://schemas.openxmlformats.org/officeDocument/2006/relationships/hyperlink" Target="https://www.ankeramsterdamspirits.nl/products/L-61-402-00" TargetMode="External"/><Relationship Id="rId1469" Type="http://schemas.openxmlformats.org/officeDocument/2006/relationships/hyperlink" Target="https://www.ankeramsterdamspirits.nl/products/L-09-730-00" TargetMode="External"/><Relationship Id="rId2867" Type="http://schemas.openxmlformats.org/officeDocument/2006/relationships/hyperlink" Target="https://www.ankeramsterdamspirits.nl/products/L-05-034-00" TargetMode="External"/><Relationship Id="rId3918" Type="http://schemas.openxmlformats.org/officeDocument/2006/relationships/hyperlink" Target="https://www.ankeramsterdamspirits.nl/products/L-60-627-00" TargetMode="External"/><Relationship Id="rId4082" Type="http://schemas.openxmlformats.org/officeDocument/2006/relationships/hyperlink" Target="https://www.ankeramsterdamspirits.nl/products/L-60-362-00" TargetMode="External"/><Relationship Id="rId1676" Type="http://schemas.openxmlformats.org/officeDocument/2006/relationships/hyperlink" Target="https://www.ankeramsterdamspirits.nl/products/L-24-861-00" TargetMode="External"/><Relationship Id="rId1883" Type="http://schemas.openxmlformats.org/officeDocument/2006/relationships/hyperlink" Target="https://www.ankeramsterdamspirits.nl/products/L-61-218-00" TargetMode="External"/><Relationship Id="rId2727" Type="http://schemas.openxmlformats.org/officeDocument/2006/relationships/hyperlink" Target="https://www.ankeramsterdamspirits.nl/products/L-04-656-00" TargetMode="External"/><Relationship Id="rId2934" Type="http://schemas.openxmlformats.org/officeDocument/2006/relationships/hyperlink" Target="https://www.ankeramsterdamspirits.nl/products/L-05-098-00" TargetMode="External"/><Relationship Id="rId906" Type="http://schemas.openxmlformats.org/officeDocument/2006/relationships/hyperlink" Target="https://www.ankeramsterdamspirits.nl/products/L-61-160-00" TargetMode="External"/><Relationship Id="rId1329" Type="http://schemas.openxmlformats.org/officeDocument/2006/relationships/hyperlink" Target="https://www.ankeramsterdamspirits.nl/products/L-61-585-00" TargetMode="External"/><Relationship Id="rId1536" Type="http://schemas.openxmlformats.org/officeDocument/2006/relationships/hyperlink" Target="https://www.ankeramsterdamspirits.nl/products/L-17-747-00" TargetMode="External"/><Relationship Id="rId1743" Type="http://schemas.openxmlformats.org/officeDocument/2006/relationships/hyperlink" Target="https://www.ankeramsterdamspirits.nl/products/L-01-393-00" TargetMode="External"/><Relationship Id="rId1950" Type="http://schemas.openxmlformats.org/officeDocument/2006/relationships/hyperlink" Target="https://www.ankeramsterdamspirits.nl/products/L-16-987-00" TargetMode="External"/><Relationship Id="rId35" Type="http://schemas.openxmlformats.org/officeDocument/2006/relationships/hyperlink" Target="https://www.ankeramsterdamspirits.nl/products/L-13-323-00" TargetMode="External"/><Relationship Id="rId1603" Type="http://schemas.openxmlformats.org/officeDocument/2006/relationships/hyperlink" Target="https://www.ankeramsterdamspirits.nl/products/L-59-982-00" TargetMode="External"/><Relationship Id="rId1810" Type="http://schemas.openxmlformats.org/officeDocument/2006/relationships/hyperlink" Target="https://www.ankeramsterdamspirits.nl/products/L-19-745-00" TargetMode="External"/><Relationship Id="rId3568" Type="http://schemas.openxmlformats.org/officeDocument/2006/relationships/hyperlink" Target="https://www.ankeramsterdamspirits.nl/products/L-20-346-00" TargetMode="External"/><Relationship Id="rId3775" Type="http://schemas.openxmlformats.org/officeDocument/2006/relationships/hyperlink" Target="https://www.ankeramsterdamspirits.nl/products/L-08-344-00" TargetMode="External"/><Relationship Id="rId3982" Type="http://schemas.openxmlformats.org/officeDocument/2006/relationships/hyperlink" Target="https://www.ankeramsterdamspirits.nl/products/L-53-739-00" TargetMode="External"/><Relationship Id="rId4619" Type="http://schemas.openxmlformats.org/officeDocument/2006/relationships/hyperlink" Target="https://www.ankeramsterdamspirits.nl/products/L-57-439-00" TargetMode="External"/><Relationship Id="rId489" Type="http://schemas.openxmlformats.org/officeDocument/2006/relationships/hyperlink" Target="https://www.ankeramsterdamspirits.nl/products/L-25-239-00" TargetMode="External"/><Relationship Id="rId696" Type="http://schemas.openxmlformats.org/officeDocument/2006/relationships/hyperlink" Target="https://www.ankeramsterdamspirits.nl/products/L-61-760-00" TargetMode="External"/><Relationship Id="rId2377" Type="http://schemas.openxmlformats.org/officeDocument/2006/relationships/hyperlink" Target="https://www.ankeramsterdamspirits.nl/products/L-20-499-00" TargetMode="External"/><Relationship Id="rId2584" Type="http://schemas.openxmlformats.org/officeDocument/2006/relationships/hyperlink" Target="https://www.ankeramsterdamspirits.nl/products/L-03-222-00" TargetMode="External"/><Relationship Id="rId2791" Type="http://schemas.openxmlformats.org/officeDocument/2006/relationships/hyperlink" Target="https://www.ankeramsterdamspirits.nl/products/L-59-333-00" TargetMode="External"/><Relationship Id="rId3428" Type="http://schemas.openxmlformats.org/officeDocument/2006/relationships/hyperlink" Target="https://www.ankeramsterdamspirits.nl/products/L-55-314-00" TargetMode="External"/><Relationship Id="rId3635" Type="http://schemas.openxmlformats.org/officeDocument/2006/relationships/hyperlink" Target="https://www.ankeramsterdamspirits.nl/products/L-51-947-00" TargetMode="External"/><Relationship Id="rId349" Type="http://schemas.openxmlformats.org/officeDocument/2006/relationships/hyperlink" Target="https://www.ankeramsterdamspirits.nl/products/L-57-203-00" TargetMode="External"/><Relationship Id="rId556" Type="http://schemas.openxmlformats.org/officeDocument/2006/relationships/hyperlink" Target="https://www.ankeramsterdamspirits.nl/products/L-06-301-00" TargetMode="External"/><Relationship Id="rId763" Type="http://schemas.openxmlformats.org/officeDocument/2006/relationships/hyperlink" Target="https://www.ankeramsterdamspirits.nl/products/L-13-495-00" TargetMode="External"/><Relationship Id="rId1186" Type="http://schemas.openxmlformats.org/officeDocument/2006/relationships/hyperlink" Target="https://www.ankeramsterdamspirits.nl/products/L-58-090-00" TargetMode="External"/><Relationship Id="rId1393" Type="http://schemas.openxmlformats.org/officeDocument/2006/relationships/hyperlink" Target="https://www.ankeramsterdamspirits.nl/products/L-23-170-00" TargetMode="External"/><Relationship Id="rId2237" Type="http://schemas.openxmlformats.org/officeDocument/2006/relationships/hyperlink" Target="https://www.ankeramsterdamspirits.nl/products/L-09-991-00" TargetMode="External"/><Relationship Id="rId2444" Type="http://schemas.openxmlformats.org/officeDocument/2006/relationships/hyperlink" Target="https://www.ankeramsterdamspirits.nl/products/L-51-845-00" TargetMode="External"/><Relationship Id="rId3842" Type="http://schemas.openxmlformats.org/officeDocument/2006/relationships/hyperlink" Target="https://www.ankeramsterdamspirits.nl/products/L-15-987-00" TargetMode="External"/><Relationship Id="rId209" Type="http://schemas.openxmlformats.org/officeDocument/2006/relationships/hyperlink" Target="https://www.ankeramsterdamspirits.nl/products/L-56-153-00" TargetMode="External"/><Relationship Id="rId416" Type="http://schemas.openxmlformats.org/officeDocument/2006/relationships/hyperlink" Target="https://www.ankeramsterdamspirits.nl/products/L-00-948-00" TargetMode="External"/><Relationship Id="rId970" Type="http://schemas.openxmlformats.org/officeDocument/2006/relationships/hyperlink" Target="https://www.ankeramsterdamspirits.nl/products/L-50-467-00" TargetMode="External"/><Relationship Id="rId1046" Type="http://schemas.openxmlformats.org/officeDocument/2006/relationships/hyperlink" Target="https://www.ankeramsterdamspirits.nl/products/L-51-351-00" TargetMode="External"/><Relationship Id="rId1253" Type="http://schemas.openxmlformats.org/officeDocument/2006/relationships/hyperlink" Target="https://www.ankeramsterdamspirits.nl/products/L-16-982-00" TargetMode="External"/><Relationship Id="rId2651" Type="http://schemas.openxmlformats.org/officeDocument/2006/relationships/hyperlink" Target="https://www.ankeramsterdamspirits.nl/products/L-25-636-00" TargetMode="External"/><Relationship Id="rId3702" Type="http://schemas.openxmlformats.org/officeDocument/2006/relationships/hyperlink" Target="https://www.ankeramsterdamspirits.nl/products/L-53-689-00" TargetMode="External"/><Relationship Id="rId623" Type="http://schemas.openxmlformats.org/officeDocument/2006/relationships/hyperlink" Target="https://www.ankeramsterdamspirits.nl/products/L-06-323-00" TargetMode="External"/><Relationship Id="rId830" Type="http://schemas.openxmlformats.org/officeDocument/2006/relationships/hyperlink" Target="https://www.ankeramsterdamspirits.nl/products/L-58-024-00" TargetMode="External"/><Relationship Id="rId1460" Type="http://schemas.openxmlformats.org/officeDocument/2006/relationships/hyperlink" Target="https://www.ankeramsterdamspirits.nl/products/L-21-219-00" TargetMode="External"/><Relationship Id="rId2304" Type="http://schemas.openxmlformats.org/officeDocument/2006/relationships/hyperlink" Target="https://www.ankeramsterdamspirits.nl/products/L-09-093-00" TargetMode="External"/><Relationship Id="rId2511" Type="http://schemas.openxmlformats.org/officeDocument/2006/relationships/hyperlink" Target="https://www.ankeramsterdamspirits.nl/products/L-53-057-00" TargetMode="External"/><Relationship Id="rId1113" Type="http://schemas.openxmlformats.org/officeDocument/2006/relationships/hyperlink" Target="https://www.ankeramsterdamspirits.nl/products/L-13-195-00" TargetMode="External"/><Relationship Id="rId1320" Type="http://schemas.openxmlformats.org/officeDocument/2006/relationships/hyperlink" Target="https://www.ankeramsterdamspirits.nl/products/L-61-797-00" TargetMode="External"/><Relationship Id="rId4269" Type="http://schemas.openxmlformats.org/officeDocument/2006/relationships/hyperlink" Target="https://www.ankeramsterdamspirits.nl/products/L-19-494-00" TargetMode="External"/><Relationship Id="rId4476" Type="http://schemas.openxmlformats.org/officeDocument/2006/relationships/hyperlink" Target="https://www.ankeramsterdamspirits.nl/products/L-09-474-00" TargetMode="External"/><Relationship Id="rId4683" Type="http://schemas.openxmlformats.org/officeDocument/2006/relationships/hyperlink" Target="https://www.ankeramsterdamspirits.nl/products/L-59-092-00" TargetMode="External"/><Relationship Id="rId3078" Type="http://schemas.openxmlformats.org/officeDocument/2006/relationships/hyperlink" Target="https://www.ankeramsterdamspirits.nl/products/L-58-226-00" TargetMode="External"/><Relationship Id="rId3285" Type="http://schemas.openxmlformats.org/officeDocument/2006/relationships/hyperlink" Target="https://www.ankeramsterdamspirits.nl/products/L-19-587-00" TargetMode="External"/><Relationship Id="rId3492" Type="http://schemas.openxmlformats.org/officeDocument/2006/relationships/hyperlink" Target="https://www.ankeramsterdamspirits.nl/products/L-58-575-00" TargetMode="External"/><Relationship Id="rId4129" Type="http://schemas.openxmlformats.org/officeDocument/2006/relationships/hyperlink" Target="https://www.ankeramsterdamspirits.nl/products/L-58-514-00" TargetMode="External"/><Relationship Id="rId4336" Type="http://schemas.openxmlformats.org/officeDocument/2006/relationships/hyperlink" Target="https://www.ankeramsterdamspirits.nl/products/L-26-616-00" TargetMode="External"/><Relationship Id="rId4543" Type="http://schemas.openxmlformats.org/officeDocument/2006/relationships/hyperlink" Target="https://www.ankeramsterdamspirits.nl/products/L-00-770-00" TargetMode="External"/><Relationship Id="rId4750" Type="http://schemas.openxmlformats.org/officeDocument/2006/relationships/hyperlink" Target="https://www.ankeramsterdamspirits.nl/products/L-56-335-00" TargetMode="External"/><Relationship Id="rId2094" Type="http://schemas.openxmlformats.org/officeDocument/2006/relationships/hyperlink" Target="https://www.ankeramsterdamspirits.nl/products/L-56-522-00" TargetMode="External"/><Relationship Id="rId3145" Type="http://schemas.openxmlformats.org/officeDocument/2006/relationships/hyperlink" Target="https://www.ankeramsterdamspirits.nl/products/L-59-012-00" TargetMode="External"/><Relationship Id="rId3352" Type="http://schemas.openxmlformats.org/officeDocument/2006/relationships/hyperlink" Target="https://www.ankeramsterdamspirits.nl/products/L-61-557-00" TargetMode="External"/><Relationship Id="rId4403" Type="http://schemas.openxmlformats.org/officeDocument/2006/relationships/hyperlink" Target="https://www.ankeramsterdamspirits.nl/products/L-08-601-00" TargetMode="External"/><Relationship Id="rId4610" Type="http://schemas.openxmlformats.org/officeDocument/2006/relationships/hyperlink" Target="https://www.ankeramsterdamspirits.nl/products/L-16-518-00" TargetMode="External"/><Relationship Id="rId273" Type="http://schemas.openxmlformats.org/officeDocument/2006/relationships/hyperlink" Target="https://www.ankeramsterdamspirits.nl/products/L-61-393-00" TargetMode="External"/><Relationship Id="rId480" Type="http://schemas.openxmlformats.org/officeDocument/2006/relationships/hyperlink" Target="https://www.ankeramsterdamspirits.nl/products/L-06-655-00" TargetMode="External"/><Relationship Id="rId2161" Type="http://schemas.openxmlformats.org/officeDocument/2006/relationships/hyperlink" Target="https://www.ankeramsterdamspirits.nl/products/L-09-574-00" TargetMode="External"/><Relationship Id="rId3005" Type="http://schemas.openxmlformats.org/officeDocument/2006/relationships/hyperlink" Target="https://www.ankeramsterdamspirits.nl/products/L-60-771-00" TargetMode="External"/><Relationship Id="rId3212" Type="http://schemas.openxmlformats.org/officeDocument/2006/relationships/hyperlink" Target="https://www.ankeramsterdamspirits.nl/products/L-59-136-00" TargetMode="External"/><Relationship Id="rId133" Type="http://schemas.openxmlformats.org/officeDocument/2006/relationships/hyperlink" Target="https://www.ankeramsterdamspirits.nl/products/L-05-432-00" TargetMode="External"/><Relationship Id="rId340" Type="http://schemas.openxmlformats.org/officeDocument/2006/relationships/hyperlink" Target="https://www.ankeramsterdamspirits.nl/products/L-61-836-00" TargetMode="External"/><Relationship Id="rId2021" Type="http://schemas.openxmlformats.org/officeDocument/2006/relationships/hyperlink" Target="https://www.ankeramsterdamspirits.nl/products/L-50-310-00" TargetMode="External"/><Relationship Id="rId200" Type="http://schemas.openxmlformats.org/officeDocument/2006/relationships/hyperlink" Target="https://www.ankeramsterdamspirits.nl/products/L-58-279-00" TargetMode="External"/><Relationship Id="rId2978" Type="http://schemas.openxmlformats.org/officeDocument/2006/relationships/hyperlink" Target="https://www.ankeramsterdamspirits.nl/products/L-00-155-00" TargetMode="External"/><Relationship Id="rId4193" Type="http://schemas.openxmlformats.org/officeDocument/2006/relationships/hyperlink" Target="https://www.ankeramsterdamspirits.nl/products/L-05-850-00" TargetMode="External"/><Relationship Id="rId1787" Type="http://schemas.openxmlformats.org/officeDocument/2006/relationships/hyperlink" Target="https://www.ankeramsterdamspirits.nl/products/L-58-475-00" TargetMode="External"/><Relationship Id="rId1994" Type="http://schemas.openxmlformats.org/officeDocument/2006/relationships/hyperlink" Target="https://www.ankeramsterdamspirits.nl/products/L-51-045-00" TargetMode="External"/><Relationship Id="rId2838" Type="http://schemas.openxmlformats.org/officeDocument/2006/relationships/hyperlink" Target="https://www.ankeramsterdamspirits.nl/products/L-54-035-00" TargetMode="External"/><Relationship Id="rId79" Type="http://schemas.openxmlformats.org/officeDocument/2006/relationships/hyperlink" Target="https://www.ankeramsterdamspirits.nl/products/L-51-275-00" TargetMode="External"/><Relationship Id="rId1647" Type="http://schemas.openxmlformats.org/officeDocument/2006/relationships/hyperlink" Target="https://www.ankeramsterdamspirits.nl/products/L-58-145-00" TargetMode="External"/><Relationship Id="rId1854" Type="http://schemas.openxmlformats.org/officeDocument/2006/relationships/hyperlink" Target="https://www.ankeramsterdamspirits.nl/products/L-21-866-00" TargetMode="External"/><Relationship Id="rId2905" Type="http://schemas.openxmlformats.org/officeDocument/2006/relationships/hyperlink" Target="https://www.ankeramsterdamspirits.nl/products/L-05-073-00" TargetMode="External"/><Relationship Id="rId4053" Type="http://schemas.openxmlformats.org/officeDocument/2006/relationships/hyperlink" Target="https://www.ankeramsterdamspirits.nl/products/L-06-496-00" TargetMode="External"/><Relationship Id="rId4260" Type="http://schemas.openxmlformats.org/officeDocument/2006/relationships/hyperlink" Target="https://www.ankeramsterdamspirits.nl/products/L-56-248-00" TargetMode="External"/><Relationship Id="rId1507" Type="http://schemas.openxmlformats.org/officeDocument/2006/relationships/hyperlink" Target="https://www.ankeramsterdamspirits.nl/products/L-02-862-00" TargetMode="External"/><Relationship Id="rId1714" Type="http://schemas.openxmlformats.org/officeDocument/2006/relationships/hyperlink" Target="https://www.ankeramsterdamspirits.nl/products/L-51-417-00" TargetMode="External"/><Relationship Id="rId4120" Type="http://schemas.openxmlformats.org/officeDocument/2006/relationships/hyperlink" Target="https://www.ankeramsterdamspirits.nl/products/L-23-746-00" TargetMode="External"/><Relationship Id="rId1921" Type="http://schemas.openxmlformats.org/officeDocument/2006/relationships/hyperlink" Target="https://www.ankeramsterdamspirits.nl/products/L-08-976-00" TargetMode="External"/><Relationship Id="rId3679" Type="http://schemas.openxmlformats.org/officeDocument/2006/relationships/hyperlink" Target="https://www.ankeramsterdamspirits.nl/products/L-08-079-00" TargetMode="External"/><Relationship Id="rId2488" Type="http://schemas.openxmlformats.org/officeDocument/2006/relationships/hyperlink" Target="https://www.ankeramsterdamspirits.nl/products/L-61-931-00" TargetMode="External"/><Relationship Id="rId3886" Type="http://schemas.openxmlformats.org/officeDocument/2006/relationships/hyperlink" Target="https://www.ankeramsterdamspirits.nl/products/L-50-688-00" TargetMode="External"/><Relationship Id="rId1297" Type="http://schemas.openxmlformats.org/officeDocument/2006/relationships/hyperlink" Target="https://www.ankeramsterdamspirits.nl/products/L-57-118-00" TargetMode="External"/><Relationship Id="rId2695" Type="http://schemas.openxmlformats.org/officeDocument/2006/relationships/hyperlink" Target="https://www.ankeramsterdamspirits.nl/products/L-05-459-00" TargetMode="External"/><Relationship Id="rId3539" Type="http://schemas.openxmlformats.org/officeDocument/2006/relationships/hyperlink" Target="https://www.ankeramsterdamspirits.nl/products/L-07-593-00" TargetMode="External"/><Relationship Id="rId3746" Type="http://schemas.openxmlformats.org/officeDocument/2006/relationships/hyperlink" Target="https://www.ankeramsterdamspirits.nl/products/L-06-766-00" TargetMode="External"/><Relationship Id="rId3953" Type="http://schemas.openxmlformats.org/officeDocument/2006/relationships/hyperlink" Target="https://www.ankeramsterdamspirits.nl/products/L-08-517-00" TargetMode="External"/><Relationship Id="rId667" Type="http://schemas.openxmlformats.org/officeDocument/2006/relationships/hyperlink" Target="https://www.ankeramsterdamspirits.nl/products/L-15-673-00" TargetMode="External"/><Relationship Id="rId874" Type="http://schemas.openxmlformats.org/officeDocument/2006/relationships/hyperlink" Target="https://www.ankeramsterdamspirits.nl/products/L-61-414-00" TargetMode="External"/><Relationship Id="rId2348" Type="http://schemas.openxmlformats.org/officeDocument/2006/relationships/hyperlink" Target="https://www.ankeramsterdamspirits.nl/products/L-51-329-00" TargetMode="External"/><Relationship Id="rId2555" Type="http://schemas.openxmlformats.org/officeDocument/2006/relationships/hyperlink" Target="https://www.ankeramsterdamspirits.nl/products/L-51-353-00" TargetMode="External"/><Relationship Id="rId2762" Type="http://schemas.openxmlformats.org/officeDocument/2006/relationships/hyperlink" Target="https://www.ankeramsterdamspirits.nl/products/L-04-861-00" TargetMode="External"/><Relationship Id="rId3606" Type="http://schemas.openxmlformats.org/officeDocument/2006/relationships/hyperlink" Target="https://www.ankeramsterdamspirits.nl/products/L-07-814-00" TargetMode="External"/><Relationship Id="rId3813" Type="http://schemas.openxmlformats.org/officeDocument/2006/relationships/hyperlink" Target="https://www.ankeramsterdamspirits.nl/products/L-61-975-00" TargetMode="External"/><Relationship Id="rId527" Type="http://schemas.openxmlformats.org/officeDocument/2006/relationships/hyperlink" Target="https://www.ankeramsterdamspirits.nl/products/L-15-802-00" TargetMode="External"/><Relationship Id="rId734" Type="http://schemas.openxmlformats.org/officeDocument/2006/relationships/hyperlink" Target="https://www.ankeramsterdamspirits.nl/products/L-51-973-00" TargetMode="External"/><Relationship Id="rId941" Type="http://schemas.openxmlformats.org/officeDocument/2006/relationships/hyperlink" Target="https://www.ankeramsterdamspirits.nl/products/L-62-070-00" TargetMode="External"/><Relationship Id="rId1157" Type="http://schemas.openxmlformats.org/officeDocument/2006/relationships/hyperlink" Target="https://www.ankeramsterdamspirits.nl/products/L-05-101-00" TargetMode="External"/><Relationship Id="rId1364" Type="http://schemas.openxmlformats.org/officeDocument/2006/relationships/hyperlink" Target="https://www.ankeramsterdamspirits.nl/products/L-08-638-00" TargetMode="External"/><Relationship Id="rId1571" Type="http://schemas.openxmlformats.org/officeDocument/2006/relationships/hyperlink" Target="https://www.ankeramsterdamspirits.nl/products/L-10-171-00" TargetMode="External"/><Relationship Id="rId2208" Type="http://schemas.openxmlformats.org/officeDocument/2006/relationships/hyperlink" Target="https://www.ankeramsterdamspirits.nl/products/L-58-969-00" TargetMode="External"/><Relationship Id="rId2415" Type="http://schemas.openxmlformats.org/officeDocument/2006/relationships/hyperlink" Target="https://www.ankeramsterdamspirits.nl/products/L-11-799-00" TargetMode="External"/><Relationship Id="rId2622" Type="http://schemas.openxmlformats.org/officeDocument/2006/relationships/hyperlink" Target="https://www.ankeramsterdamspirits.nl/products/L-05-219-00" TargetMode="External"/><Relationship Id="rId70" Type="http://schemas.openxmlformats.org/officeDocument/2006/relationships/hyperlink" Target="https://www.ankeramsterdamspirits.nl/products/L-04-018-00" TargetMode="External"/><Relationship Id="rId801" Type="http://schemas.openxmlformats.org/officeDocument/2006/relationships/hyperlink" Target="https://www.ankeramsterdamspirits.nl/products/L-04-281-00" TargetMode="External"/><Relationship Id="rId1017" Type="http://schemas.openxmlformats.org/officeDocument/2006/relationships/hyperlink" Target="https://www.ankeramsterdamspirits.nl/products/L-13-746-00" TargetMode="External"/><Relationship Id="rId1224" Type="http://schemas.openxmlformats.org/officeDocument/2006/relationships/hyperlink" Target="https://www.ankeramsterdamspirits.nl/products/L-51-059-00" TargetMode="External"/><Relationship Id="rId1431" Type="http://schemas.openxmlformats.org/officeDocument/2006/relationships/hyperlink" Target="https://www.ankeramsterdamspirits.nl/products/L-53-302-00" TargetMode="External"/><Relationship Id="rId4587" Type="http://schemas.openxmlformats.org/officeDocument/2006/relationships/hyperlink" Target="https://www.ankeramsterdamspirits.nl/products/L-58-732-00" TargetMode="External"/><Relationship Id="rId3189" Type="http://schemas.openxmlformats.org/officeDocument/2006/relationships/hyperlink" Target="https://www.ankeramsterdamspirits.nl/products/L-59-039-00" TargetMode="External"/><Relationship Id="rId3396" Type="http://schemas.openxmlformats.org/officeDocument/2006/relationships/hyperlink" Target="https://www.ankeramsterdamspirits.nl/products/L-61-840-00" TargetMode="External"/><Relationship Id="rId4447" Type="http://schemas.openxmlformats.org/officeDocument/2006/relationships/hyperlink" Target="https://www.ankeramsterdamspirits.nl/products/L-01-293-00" TargetMode="External"/><Relationship Id="rId4654" Type="http://schemas.openxmlformats.org/officeDocument/2006/relationships/hyperlink" Target="https://www.ankeramsterdamspirits.nl/products/L-56-993-00" TargetMode="External"/><Relationship Id="rId3049" Type="http://schemas.openxmlformats.org/officeDocument/2006/relationships/hyperlink" Target="https://www.ankeramsterdamspirits.nl/products/L-55-934-00" TargetMode="External"/><Relationship Id="rId3256" Type="http://schemas.openxmlformats.org/officeDocument/2006/relationships/hyperlink" Target="https://www.ankeramsterdamspirits.nl/products/L-59-817-00" TargetMode="External"/><Relationship Id="rId3463" Type="http://schemas.openxmlformats.org/officeDocument/2006/relationships/hyperlink" Target="https://www.ankeramsterdamspirits.nl/products/L-55-353-00" TargetMode="External"/><Relationship Id="rId4307" Type="http://schemas.openxmlformats.org/officeDocument/2006/relationships/hyperlink" Target="https://www.ankeramsterdamspirits.nl/products/L-05-464-00" TargetMode="External"/><Relationship Id="rId177" Type="http://schemas.openxmlformats.org/officeDocument/2006/relationships/hyperlink" Target="https://www.ankeramsterdamspirits.nl/products/L-13-913-00" TargetMode="External"/><Relationship Id="rId384" Type="http://schemas.openxmlformats.org/officeDocument/2006/relationships/hyperlink" Target="https://www.ankeramsterdamspirits.nl/products/L-56-271-00" TargetMode="External"/><Relationship Id="rId591" Type="http://schemas.openxmlformats.org/officeDocument/2006/relationships/hyperlink" Target="https://www.ankeramsterdamspirits.nl/products/L-61-847-00" TargetMode="External"/><Relationship Id="rId2065" Type="http://schemas.openxmlformats.org/officeDocument/2006/relationships/hyperlink" Target="https://www.ankeramsterdamspirits.nl/products/L-59-242-00" TargetMode="External"/><Relationship Id="rId2272" Type="http://schemas.openxmlformats.org/officeDocument/2006/relationships/hyperlink" Target="https://www.ankeramsterdamspirits.nl/products/L-51-365-00" TargetMode="External"/><Relationship Id="rId3116" Type="http://schemas.openxmlformats.org/officeDocument/2006/relationships/hyperlink" Target="https://www.ankeramsterdamspirits.nl/products/L-59-741-00" TargetMode="External"/><Relationship Id="rId3670" Type="http://schemas.openxmlformats.org/officeDocument/2006/relationships/hyperlink" Target="https://www.ankeramsterdamspirits.nl/products/L-60-794-00" TargetMode="External"/><Relationship Id="rId4514" Type="http://schemas.openxmlformats.org/officeDocument/2006/relationships/hyperlink" Target="https://www.ankeramsterdamspirits.nl/products/L-59-375-00" TargetMode="External"/><Relationship Id="rId4721" Type="http://schemas.openxmlformats.org/officeDocument/2006/relationships/hyperlink" Target="https://www.ankeramsterdamspirits.nl/products/L-60-268-00" TargetMode="External"/><Relationship Id="rId244" Type="http://schemas.openxmlformats.org/officeDocument/2006/relationships/hyperlink" Target="https://www.ankeramsterdamspirits.nl/products/L-59-304-00" TargetMode="External"/><Relationship Id="rId1081" Type="http://schemas.openxmlformats.org/officeDocument/2006/relationships/hyperlink" Target="https://www.ankeramsterdamspirits.nl/products/L-12-412-00" TargetMode="External"/><Relationship Id="rId3323" Type="http://schemas.openxmlformats.org/officeDocument/2006/relationships/hyperlink" Target="https://www.ankeramsterdamspirits.nl/products/L-04-538-00" TargetMode="External"/><Relationship Id="rId3530" Type="http://schemas.openxmlformats.org/officeDocument/2006/relationships/hyperlink" Target="https://www.ankeramsterdamspirits.nl/products/L-55-862-00" TargetMode="External"/><Relationship Id="rId451" Type="http://schemas.openxmlformats.org/officeDocument/2006/relationships/hyperlink" Target="https://www.ankeramsterdamspirits.nl/products/L-06-439-00" TargetMode="External"/><Relationship Id="rId2132" Type="http://schemas.openxmlformats.org/officeDocument/2006/relationships/hyperlink" Target="https://www.ankeramsterdamspirits.nl/products/L-09-587-00" TargetMode="External"/><Relationship Id="rId104" Type="http://schemas.openxmlformats.org/officeDocument/2006/relationships/hyperlink" Target="https://www.ankeramsterdamspirits.nl/products/L-19-580-00" TargetMode="External"/><Relationship Id="rId311" Type="http://schemas.openxmlformats.org/officeDocument/2006/relationships/hyperlink" Target="https://www.ankeramsterdamspirits.nl/products/L-56-112-00" TargetMode="External"/><Relationship Id="rId1898" Type="http://schemas.openxmlformats.org/officeDocument/2006/relationships/hyperlink" Target="https://www.ankeramsterdamspirits.nl/products/L-08-935-00" TargetMode="External"/><Relationship Id="rId2949" Type="http://schemas.openxmlformats.org/officeDocument/2006/relationships/hyperlink" Target="https://www.ankeramsterdamspirits.nl/products/L-57-761-00" TargetMode="External"/><Relationship Id="rId4097" Type="http://schemas.openxmlformats.org/officeDocument/2006/relationships/hyperlink" Target="https://www.ankeramsterdamspirits.nl/products/L-61-196-00" TargetMode="External"/><Relationship Id="rId1758" Type="http://schemas.openxmlformats.org/officeDocument/2006/relationships/hyperlink" Target="https://www.ankeramsterdamspirits.nl/products/L-57-883-00" TargetMode="External"/><Relationship Id="rId2809" Type="http://schemas.openxmlformats.org/officeDocument/2006/relationships/hyperlink" Target="https://www.ankeramsterdamspirits.nl/products/L-25-400-00" TargetMode="External"/><Relationship Id="rId4164" Type="http://schemas.openxmlformats.org/officeDocument/2006/relationships/hyperlink" Target="https://www.ankeramsterdamspirits.nl/products/L-13-616-00" TargetMode="External"/><Relationship Id="rId4371" Type="http://schemas.openxmlformats.org/officeDocument/2006/relationships/hyperlink" Target="https://www.ankeramsterdamspirits.nl/products/L-25-085-00" TargetMode="External"/><Relationship Id="rId1965" Type="http://schemas.openxmlformats.org/officeDocument/2006/relationships/hyperlink" Target="https://www.ankeramsterdamspirits.nl/products/L-01-202-00" TargetMode="External"/><Relationship Id="rId3180" Type="http://schemas.openxmlformats.org/officeDocument/2006/relationships/hyperlink" Target="https://www.ankeramsterdamspirits.nl/products/L-61-855-00" TargetMode="External"/><Relationship Id="rId4024" Type="http://schemas.openxmlformats.org/officeDocument/2006/relationships/hyperlink" Target="https://www.ankeramsterdamspirits.nl/products/L-04-364-00" TargetMode="External"/><Relationship Id="rId4231" Type="http://schemas.openxmlformats.org/officeDocument/2006/relationships/hyperlink" Target="https://www.ankeramsterdamspirits.nl/products/L-04-121-00" TargetMode="External"/><Relationship Id="rId1618" Type="http://schemas.openxmlformats.org/officeDocument/2006/relationships/hyperlink" Target="https://www.ankeramsterdamspirits.nl/products/L-50-153-00" TargetMode="External"/><Relationship Id="rId1825" Type="http://schemas.openxmlformats.org/officeDocument/2006/relationships/hyperlink" Target="https://www.ankeramsterdamspirits.nl/products/L-05-505-00" TargetMode="External"/><Relationship Id="rId3040" Type="http://schemas.openxmlformats.org/officeDocument/2006/relationships/hyperlink" Target="https://www.ankeramsterdamspirits.nl/products/L-23-016-00" TargetMode="External"/><Relationship Id="rId3997" Type="http://schemas.openxmlformats.org/officeDocument/2006/relationships/hyperlink" Target="https://www.ankeramsterdamspirits.nl/products/L-51-910-00" TargetMode="External"/><Relationship Id="rId2599" Type="http://schemas.openxmlformats.org/officeDocument/2006/relationships/hyperlink" Target="https://www.ankeramsterdamspirits.nl/products/L-13-099-00" TargetMode="External"/><Relationship Id="rId3857" Type="http://schemas.openxmlformats.org/officeDocument/2006/relationships/hyperlink" Target="https://www.ankeramsterdamspirits.nl/products/L-52-267-00" TargetMode="External"/><Relationship Id="rId778" Type="http://schemas.openxmlformats.org/officeDocument/2006/relationships/hyperlink" Target="https://www.ankeramsterdamspirits.nl/products/L-22-305-00" TargetMode="External"/><Relationship Id="rId985" Type="http://schemas.openxmlformats.org/officeDocument/2006/relationships/hyperlink" Target="https://www.ankeramsterdamspirits.nl/products/L-61-416-00" TargetMode="External"/><Relationship Id="rId2459" Type="http://schemas.openxmlformats.org/officeDocument/2006/relationships/hyperlink" Target="https://www.ankeramsterdamspirits.nl/products/L-13-452-00" TargetMode="External"/><Relationship Id="rId2666" Type="http://schemas.openxmlformats.org/officeDocument/2006/relationships/hyperlink" Target="https://www.ankeramsterdamspirits.nl/products/L-13-190-00" TargetMode="External"/><Relationship Id="rId2873" Type="http://schemas.openxmlformats.org/officeDocument/2006/relationships/hyperlink" Target="https://www.ankeramsterdamspirits.nl/products/L-05-035-00" TargetMode="External"/><Relationship Id="rId3717" Type="http://schemas.openxmlformats.org/officeDocument/2006/relationships/hyperlink" Target="https://www.ankeramsterdamspirits.nl/products/L-08-162-00" TargetMode="External"/><Relationship Id="rId3924" Type="http://schemas.openxmlformats.org/officeDocument/2006/relationships/hyperlink" Target="https://www.ankeramsterdamspirits.nl/products/L-61-998-00" TargetMode="External"/><Relationship Id="rId638" Type="http://schemas.openxmlformats.org/officeDocument/2006/relationships/hyperlink" Target="https://www.ankeramsterdamspirits.nl/products/L-60-950-00" TargetMode="External"/><Relationship Id="rId845" Type="http://schemas.openxmlformats.org/officeDocument/2006/relationships/hyperlink" Target="https://www.ankeramsterdamspirits.nl/products/L-61-385-00" TargetMode="External"/><Relationship Id="rId1268" Type="http://schemas.openxmlformats.org/officeDocument/2006/relationships/hyperlink" Target="https://www.ankeramsterdamspirits.nl/products/L-53-297-00" TargetMode="External"/><Relationship Id="rId1475" Type="http://schemas.openxmlformats.org/officeDocument/2006/relationships/hyperlink" Target="https://www.ankeramsterdamspirits.nl/products/L-57-007-00" TargetMode="External"/><Relationship Id="rId1682" Type="http://schemas.openxmlformats.org/officeDocument/2006/relationships/hyperlink" Target="https://www.ankeramsterdamspirits.nl/products/L-18-776-00" TargetMode="External"/><Relationship Id="rId2319" Type="http://schemas.openxmlformats.org/officeDocument/2006/relationships/hyperlink" Target="https://www.ankeramsterdamspirits.nl/products/L-58-337-00" TargetMode="External"/><Relationship Id="rId2526" Type="http://schemas.openxmlformats.org/officeDocument/2006/relationships/hyperlink" Target="https://www.ankeramsterdamspirits.nl/products/L-25-021-00" TargetMode="External"/><Relationship Id="rId2733" Type="http://schemas.openxmlformats.org/officeDocument/2006/relationships/hyperlink" Target="https://www.ankeramsterdamspirits.nl/products/L-51-465-00" TargetMode="External"/><Relationship Id="rId705" Type="http://schemas.openxmlformats.org/officeDocument/2006/relationships/hyperlink" Target="https://www.ankeramsterdamspirits.nl/products/L-60-688-00" TargetMode="External"/><Relationship Id="rId1128" Type="http://schemas.openxmlformats.org/officeDocument/2006/relationships/hyperlink" Target="https://www.ankeramsterdamspirits.nl/products/L-59-265-00" TargetMode="External"/><Relationship Id="rId1335" Type="http://schemas.openxmlformats.org/officeDocument/2006/relationships/hyperlink" Target="https://www.ankeramsterdamspirits.nl/products/L-60-131-00" TargetMode="External"/><Relationship Id="rId1542" Type="http://schemas.openxmlformats.org/officeDocument/2006/relationships/hyperlink" Target="https://www.ankeramsterdamspirits.nl/products/L-51-554-00" TargetMode="External"/><Relationship Id="rId2940" Type="http://schemas.openxmlformats.org/officeDocument/2006/relationships/hyperlink" Target="https://www.ankeramsterdamspirits.nl/products/L-60-909-00" TargetMode="External"/><Relationship Id="rId4698" Type="http://schemas.openxmlformats.org/officeDocument/2006/relationships/hyperlink" Target="https://www.ankeramsterdamspirits.nl/products/L-55-190-00" TargetMode="External"/><Relationship Id="rId912" Type="http://schemas.openxmlformats.org/officeDocument/2006/relationships/hyperlink" Target="https://www.ankeramsterdamspirits.nl/products/L-50-602-00" TargetMode="External"/><Relationship Id="rId2800" Type="http://schemas.openxmlformats.org/officeDocument/2006/relationships/hyperlink" Target="https://www.ankeramsterdamspirits.nl/products/L-25-219-00" TargetMode="External"/><Relationship Id="rId41" Type="http://schemas.openxmlformats.org/officeDocument/2006/relationships/hyperlink" Target="https://www.ankeramsterdamspirits.nl/products/L-13-457-00" TargetMode="External"/><Relationship Id="rId1402" Type="http://schemas.openxmlformats.org/officeDocument/2006/relationships/hyperlink" Target="https://www.ankeramsterdamspirits.nl/products/L-56-623-00" TargetMode="External"/><Relationship Id="rId4558" Type="http://schemas.openxmlformats.org/officeDocument/2006/relationships/hyperlink" Target="https://www.ankeramsterdamspirits.nl/products/L-58-789-00" TargetMode="External"/><Relationship Id="rId288" Type="http://schemas.openxmlformats.org/officeDocument/2006/relationships/hyperlink" Target="https://www.ankeramsterdamspirits.nl/products/L-51-203-00" TargetMode="External"/><Relationship Id="rId3367" Type="http://schemas.openxmlformats.org/officeDocument/2006/relationships/hyperlink" Target="https://www.ankeramsterdamspirits.nl/products/L-57-011-00" TargetMode="External"/><Relationship Id="rId3574" Type="http://schemas.openxmlformats.org/officeDocument/2006/relationships/hyperlink" Target="https://www.ankeramsterdamspirits.nl/products/L-60-854-00" TargetMode="External"/><Relationship Id="rId3781" Type="http://schemas.openxmlformats.org/officeDocument/2006/relationships/hyperlink" Target="https://www.ankeramsterdamspirits.nl/products/L-15-764-00" TargetMode="External"/><Relationship Id="rId4418" Type="http://schemas.openxmlformats.org/officeDocument/2006/relationships/hyperlink" Target="https://www.ankeramsterdamspirits.nl/products/L-17-269-00" TargetMode="External"/><Relationship Id="rId4625" Type="http://schemas.openxmlformats.org/officeDocument/2006/relationships/hyperlink" Target="https://www.ankeramsterdamspirits.nl/products/L-06-890-00" TargetMode="External"/><Relationship Id="rId495" Type="http://schemas.openxmlformats.org/officeDocument/2006/relationships/hyperlink" Target="https://www.ankeramsterdamspirits.nl/products/L-59-494-00" TargetMode="External"/><Relationship Id="rId2176" Type="http://schemas.openxmlformats.org/officeDocument/2006/relationships/hyperlink" Target="https://www.ankeramsterdamspirits.nl/products/L-01-287-00" TargetMode="External"/><Relationship Id="rId2383" Type="http://schemas.openxmlformats.org/officeDocument/2006/relationships/hyperlink" Target="https://www.ankeramsterdamspirits.nl/products/L-51-808-00" TargetMode="External"/><Relationship Id="rId2590" Type="http://schemas.openxmlformats.org/officeDocument/2006/relationships/hyperlink" Target="https://www.ankeramsterdamspirits.nl/products/L-13-077-00" TargetMode="External"/><Relationship Id="rId3227" Type="http://schemas.openxmlformats.org/officeDocument/2006/relationships/hyperlink" Target="https://www.ankeramsterdamspirits.nl/products/L-60-901-00" TargetMode="External"/><Relationship Id="rId3434" Type="http://schemas.openxmlformats.org/officeDocument/2006/relationships/hyperlink" Target="https://www.ankeramsterdamspirits.nl/products/L-14-908-00" TargetMode="External"/><Relationship Id="rId3641" Type="http://schemas.openxmlformats.org/officeDocument/2006/relationships/hyperlink" Target="https://www.ankeramsterdamspirits.nl/products/L-20-430-00" TargetMode="External"/><Relationship Id="rId148" Type="http://schemas.openxmlformats.org/officeDocument/2006/relationships/hyperlink" Target="https://www.ankeramsterdamspirits.nl/products/L-50-928-00" TargetMode="External"/><Relationship Id="rId355" Type="http://schemas.openxmlformats.org/officeDocument/2006/relationships/hyperlink" Target="https://www.ankeramsterdamspirits.nl/products/L-61-754-00" TargetMode="External"/><Relationship Id="rId562" Type="http://schemas.openxmlformats.org/officeDocument/2006/relationships/hyperlink" Target="https://www.ankeramsterdamspirits.nl/products/L-06-914-00" TargetMode="External"/><Relationship Id="rId1192" Type="http://schemas.openxmlformats.org/officeDocument/2006/relationships/hyperlink" Target="https://www.ankeramsterdamspirits.nl/products/L-08-847-00" TargetMode="External"/><Relationship Id="rId2036" Type="http://schemas.openxmlformats.org/officeDocument/2006/relationships/hyperlink" Target="https://www.ankeramsterdamspirits.nl/products/L-61-435-00" TargetMode="External"/><Relationship Id="rId2243" Type="http://schemas.openxmlformats.org/officeDocument/2006/relationships/hyperlink" Target="https://www.ankeramsterdamspirits.nl/products/L-56-654-00" TargetMode="External"/><Relationship Id="rId2450" Type="http://schemas.openxmlformats.org/officeDocument/2006/relationships/hyperlink" Target="https://www.ankeramsterdamspirits.nl/products/L-61-977-00" TargetMode="External"/><Relationship Id="rId3501" Type="http://schemas.openxmlformats.org/officeDocument/2006/relationships/hyperlink" Target="https://www.ankeramsterdamspirits.nl/products/L-07-444-00" TargetMode="External"/><Relationship Id="rId215" Type="http://schemas.openxmlformats.org/officeDocument/2006/relationships/hyperlink" Target="https://www.ankeramsterdamspirits.nl/products/L-61-696-00" TargetMode="External"/><Relationship Id="rId422" Type="http://schemas.openxmlformats.org/officeDocument/2006/relationships/hyperlink" Target="https://www.ankeramsterdamspirits.nl/products/L-06-951-00" TargetMode="External"/><Relationship Id="rId1052" Type="http://schemas.openxmlformats.org/officeDocument/2006/relationships/hyperlink" Target="https://www.ankeramsterdamspirits.nl/products/L-13-953-00" TargetMode="External"/><Relationship Id="rId2103" Type="http://schemas.openxmlformats.org/officeDocument/2006/relationships/hyperlink" Target="https://www.ankeramsterdamspirits.nl/products/L-51-698-00" TargetMode="External"/><Relationship Id="rId2310" Type="http://schemas.openxmlformats.org/officeDocument/2006/relationships/hyperlink" Target="https://www.ankeramsterdamspirits.nl/products/L-61-227-00" TargetMode="External"/><Relationship Id="rId4068" Type="http://schemas.openxmlformats.org/officeDocument/2006/relationships/hyperlink" Target="https://www.ankeramsterdamspirits.nl/products/L-06-530-00" TargetMode="External"/><Relationship Id="rId4275" Type="http://schemas.openxmlformats.org/officeDocument/2006/relationships/hyperlink" Target="https://www.ankeramsterdamspirits.nl/products/L-04-366-00" TargetMode="External"/><Relationship Id="rId4482" Type="http://schemas.openxmlformats.org/officeDocument/2006/relationships/hyperlink" Target="https://www.ankeramsterdamspirits.nl/products/L-09-899-00" TargetMode="External"/><Relationship Id="rId1869" Type="http://schemas.openxmlformats.org/officeDocument/2006/relationships/hyperlink" Target="https://www.ankeramsterdamspirits.nl/products/L-59-770-00" TargetMode="External"/><Relationship Id="rId3084" Type="http://schemas.openxmlformats.org/officeDocument/2006/relationships/hyperlink" Target="https://www.ankeramsterdamspirits.nl/products/L-00-365-00" TargetMode="External"/><Relationship Id="rId3291" Type="http://schemas.openxmlformats.org/officeDocument/2006/relationships/hyperlink" Target="https://www.ankeramsterdamspirits.nl/products/L-05-694-00" TargetMode="External"/><Relationship Id="rId4135" Type="http://schemas.openxmlformats.org/officeDocument/2006/relationships/hyperlink" Target="https://www.ankeramsterdamspirits.nl/products/L-57-728-00" TargetMode="External"/><Relationship Id="rId1729" Type="http://schemas.openxmlformats.org/officeDocument/2006/relationships/hyperlink" Target="https://www.ankeramsterdamspirits.nl/products/L-59-619-00" TargetMode="External"/><Relationship Id="rId1936" Type="http://schemas.openxmlformats.org/officeDocument/2006/relationships/hyperlink" Target="https://www.ankeramsterdamspirits.nl/products/L-18-740-00" TargetMode="External"/><Relationship Id="rId4342" Type="http://schemas.openxmlformats.org/officeDocument/2006/relationships/hyperlink" Target="https://www.ankeramsterdamspirits.nl/products/L-61-231-00" TargetMode="External"/><Relationship Id="rId3151" Type="http://schemas.openxmlformats.org/officeDocument/2006/relationships/hyperlink" Target="https://www.ankeramsterdamspirits.nl/products/L-54-625-00" TargetMode="External"/><Relationship Id="rId4202" Type="http://schemas.openxmlformats.org/officeDocument/2006/relationships/hyperlink" Target="https://www.ankeramsterdamspirits.nl/products/L-60-727-00" TargetMode="External"/><Relationship Id="rId3011" Type="http://schemas.openxmlformats.org/officeDocument/2006/relationships/hyperlink" Target="https://www.ankeramsterdamspirits.nl/products/L-06-359-00" TargetMode="External"/><Relationship Id="rId3968" Type="http://schemas.openxmlformats.org/officeDocument/2006/relationships/hyperlink" Target="https://www.ankeramsterdamspirits.nl/products/L-57-470-00" TargetMode="External"/><Relationship Id="rId5" Type="http://schemas.openxmlformats.org/officeDocument/2006/relationships/hyperlink" Target="https://www.ankeramsterdamspirits.nl/products/L-58-923-00" TargetMode="External"/><Relationship Id="rId889" Type="http://schemas.openxmlformats.org/officeDocument/2006/relationships/hyperlink" Target="https://www.ankeramsterdamspirits.nl/products/L-04-432-00" TargetMode="External"/><Relationship Id="rId2777" Type="http://schemas.openxmlformats.org/officeDocument/2006/relationships/hyperlink" Target="https://www.ankeramsterdamspirits.nl/products/L-13-312-00" TargetMode="External"/><Relationship Id="rId749" Type="http://schemas.openxmlformats.org/officeDocument/2006/relationships/hyperlink" Target="https://www.ankeramsterdamspirits.nl/products/L-05-775-00" TargetMode="External"/><Relationship Id="rId1379" Type="http://schemas.openxmlformats.org/officeDocument/2006/relationships/hyperlink" Target="https://www.ankeramsterdamspirits.nl/products/L-55-938-00" TargetMode="External"/><Relationship Id="rId1586" Type="http://schemas.openxmlformats.org/officeDocument/2006/relationships/hyperlink" Target="https://www.ankeramsterdamspirits.nl/products/L-25-190-00" TargetMode="External"/><Relationship Id="rId2984" Type="http://schemas.openxmlformats.org/officeDocument/2006/relationships/hyperlink" Target="https://www.ankeramsterdamspirits.nl/products/L-23-298-00" TargetMode="External"/><Relationship Id="rId3828" Type="http://schemas.openxmlformats.org/officeDocument/2006/relationships/hyperlink" Target="https://www.ankeramsterdamspirits.nl/products/L-61-519-00" TargetMode="External"/><Relationship Id="rId609" Type="http://schemas.openxmlformats.org/officeDocument/2006/relationships/hyperlink" Target="https://www.ankeramsterdamspirits.nl/products/L-60-428-00" TargetMode="External"/><Relationship Id="rId956" Type="http://schemas.openxmlformats.org/officeDocument/2006/relationships/hyperlink" Target="https://www.ankeramsterdamspirits.nl/products/L-13-028-00" TargetMode="External"/><Relationship Id="rId1239" Type="http://schemas.openxmlformats.org/officeDocument/2006/relationships/hyperlink" Target="https://www.ankeramsterdamspirits.nl/products/L-01-358-00" TargetMode="External"/><Relationship Id="rId1793" Type="http://schemas.openxmlformats.org/officeDocument/2006/relationships/hyperlink" Target="https://www.ankeramsterdamspirits.nl/products/L-60-371-00" TargetMode="External"/><Relationship Id="rId2637" Type="http://schemas.openxmlformats.org/officeDocument/2006/relationships/hyperlink" Target="https://www.ankeramsterdamspirits.nl/products/L-05-238-00" TargetMode="External"/><Relationship Id="rId2844" Type="http://schemas.openxmlformats.org/officeDocument/2006/relationships/hyperlink" Target="https://www.ankeramsterdamspirits.nl/products/L-58-887-00" TargetMode="External"/><Relationship Id="rId85" Type="http://schemas.openxmlformats.org/officeDocument/2006/relationships/hyperlink" Target="https://www.ankeramsterdamspirits.nl/products/L-60-167-00" TargetMode="External"/><Relationship Id="rId816" Type="http://schemas.openxmlformats.org/officeDocument/2006/relationships/hyperlink" Target="https://www.ankeramsterdamspirits.nl/products/L-55-892-00" TargetMode="External"/><Relationship Id="rId1446" Type="http://schemas.openxmlformats.org/officeDocument/2006/relationships/hyperlink" Target="https://www.ankeramsterdamspirits.nl/products/L-52-174-00" TargetMode="External"/><Relationship Id="rId1653" Type="http://schemas.openxmlformats.org/officeDocument/2006/relationships/hyperlink" Target="https://www.ankeramsterdamspirits.nl/products/L-18-300-00" TargetMode="External"/><Relationship Id="rId1860" Type="http://schemas.openxmlformats.org/officeDocument/2006/relationships/hyperlink" Target="https://www.ankeramsterdamspirits.nl/products/L-21-882-00" TargetMode="External"/><Relationship Id="rId2704" Type="http://schemas.openxmlformats.org/officeDocument/2006/relationships/hyperlink" Target="https://www.ankeramsterdamspirits.nl/products/L-04-793-00" TargetMode="External"/><Relationship Id="rId2911" Type="http://schemas.openxmlformats.org/officeDocument/2006/relationships/hyperlink" Target="https://www.ankeramsterdamspirits.nl/products/L-50-534-00" TargetMode="External"/><Relationship Id="rId1306" Type="http://schemas.openxmlformats.org/officeDocument/2006/relationships/hyperlink" Target="https://www.ankeramsterdamspirits.nl/products/L-17-143-00" TargetMode="External"/><Relationship Id="rId1513" Type="http://schemas.openxmlformats.org/officeDocument/2006/relationships/hyperlink" Target="https://www.ankeramsterdamspirits.nl/products/L-55-509-00" TargetMode="External"/><Relationship Id="rId1720" Type="http://schemas.openxmlformats.org/officeDocument/2006/relationships/hyperlink" Target="https://www.ankeramsterdamspirits.nl/products/L-56-003-00" TargetMode="External"/><Relationship Id="rId4669" Type="http://schemas.openxmlformats.org/officeDocument/2006/relationships/hyperlink" Target="https://www.ankeramsterdamspirits.nl/products/L-62-166-00" TargetMode="External"/><Relationship Id="rId12" Type="http://schemas.openxmlformats.org/officeDocument/2006/relationships/hyperlink" Target="https://www.ankeramsterdamspirits.nl/products/L-61-761-00" TargetMode="External"/><Relationship Id="rId3478" Type="http://schemas.openxmlformats.org/officeDocument/2006/relationships/hyperlink" Target="https://www.ankeramsterdamspirits.nl/products/L-06-103-00" TargetMode="External"/><Relationship Id="rId3685" Type="http://schemas.openxmlformats.org/officeDocument/2006/relationships/hyperlink" Target="https://www.ankeramsterdamspirits.nl/products/L-51-288-00" TargetMode="External"/><Relationship Id="rId3892" Type="http://schemas.openxmlformats.org/officeDocument/2006/relationships/hyperlink" Target="https://www.ankeramsterdamspirits.nl/products/L-54-378-00" TargetMode="External"/><Relationship Id="rId4529" Type="http://schemas.openxmlformats.org/officeDocument/2006/relationships/hyperlink" Target="https://www.ankeramsterdamspirits.nl/products/L-62-053-00" TargetMode="External"/><Relationship Id="rId4736" Type="http://schemas.openxmlformats.org/officeDocument/2006/relationships/hyperlink" Target="https://www.ankeramsterdamspirits.nl/products/L-59-138-00" TargetMode="External"/><Relationship Id="rId399" Type="http://schemas.openxmlformats.org/officeDocument/2006/relationships/hyperlink" Target="https://www.ankeramsterdamspirits.nl/products/L-55-216-00" TargetMode="External"/><Relationship Id="rId2287" Type="http://schemas.openxmlformats.org/officeDocument/2006/relationships/hyperlink" Target="https://www.ankeramsterdamspirits.nl/products/L-60-700-00" TargetMode="External"/><Relationship Id="rId2494" Type="http://schemas.openxmlformats.org/officeDocument/2006/relationships/hyperlink" Target="https://www.ankeramsterdamspirits.nl/products/L-60-044-00" TargetMode="External"/><Relationship Id="rId3338" Type="http://schemas.openxmlformats.org/officeDocument/2006/relationships/hyperlink" Target="https://www.ankeramsterdamspirits.nl/products/L-11-493-00" TargetMode="External"/><Relationship Id="rId3545" Type="http://schemas.openxmlformats.org/officeDocument/2006/relationships/hyperlink" Target="https://www.ankeramsterdamspirits.nl/products/L-07-632-00" TargetMode="External"/><Relationship Id="rId3752" Type="http://schemas.openxmlformats.org/officeDocument/2006/relationships/hyperlink" Target="https://www.ankeramsterdamspirits.nl/products/L-59-854-00" TargetMode="External"/><Relationship Id="rId259" Type="http://schemas.openxmlformats.org/officeDocument/2006/relationships/hyperlink" Target="https://www.ankeramsterdamspirits.nl/products/L-21-407-00" TargetMode="External"/><Relationship Id="rId466" Type="http://schemas.openxmlformats.org/officeDocument/2006/relationships/hyperlink" Target="https://www.ankeramsterdamspirits.nl/products/L-20-796-00" TargetMode="External"/><Relationship Id="rId673" Type="http://schemas.openxmlformats.org/officeDocument/2006/relationships/hyperlink" Target="https://www.ankeramsterdamspirits.nl/products/L-51-332-00" TargetMode="External"/><Relationship Id="rId880" Type="http://schemas.openxmlformats.org/officeDocument/2006/relationships/hyperlink" Target="https://www.ankeramsterdamspirits.nl/products/L-04-411-00" TargetMode="External"/><Relationship Id="rId1096" Type="http://schemas.openxmlformats.org/officeDocument/2006/relationships/hyperlink" Target="https://www.ankeramsterdamspirits.nl/products/L-04-682-00" TargetMode="External"/><Relationship Id="rId2147" Type="http://schemas.openxmlformats.org/officeDocument/2006/relationships/hyperlink" Target="https://www.ankeramsterdamspirits.nl/products/L-03-954-00" TargetMode="External"/><Relationship Id="rId2354" Type="http://schemas.openxmlformats.org/officeDocument/2006/relationships/hyperlink" Target="https://www.ankeramsterdamspirits.nl/products/L-57-236-00" TargetMode="External"/><Relationship Id="rId2561" Type="http://schemas.openxmlformats.org/officeDocument/2006/relationships/hyperlink" Target="https://www.ankeramsterdamspirits.nl/products/L-62-078-00" TargetMode="External"/><Relationship Id="rId3405" Type="http://schemas.openxmlformats.org/officeDocument/2006/relationships/hyperlink" Target="https://www.ankeramsterdamspirits.nl/products/L-07-170-00" TargetMode="External"/><Relationship Id="rId119" Type="http://schemas.openxmlformats.org/officeDocument/2006/relationships/hyperlink" Target="https://www.ankeramsterdamspirits.nl/products/L-19-730-00" TargetMode="External"/><Relationship Id="rId326" Type="http://schemas.openxmlformats.org/officeDocument/2006/relationships/hyperlink" Target="https://www.ankeramsterdamspirits.nl/products/L-06-106-00" TargetMode="External"/><Relationship Id="rId533" Type="http://schemas.openxmlformats.org/officeDocument/2006/relationships/hyperlink" Target="https://www.ankeramsterdamspirits.nl/products/L-06-876-00" TargetMode="External"/><Relationship Id="rId1163" Type="http://schemas.openxmlformats.org/officeDocument/2006/relationships/hyperlink" Target="https://www.ankeramsterdamspirits.nl/products/L-50-321-00" TargetMode="External"/><Relationship Id="rId1370" Type="http://schemas.openxmlformats.org/officeDocument/2006/relationships/hyperlink" Target="https://www.ankeramsterdamspirits.nl/products/L-25-372-00" TargetMode="External"/><Relationship Id="rId2007" Type="http://schemas.openxmlformats.org/officeDocument/2006/relationships/hyperlink" Target="https://www.ankeramsterdamspirits.nl/products/L-58-205-00" TargetMode="External"/><Relationship Id="rId2214" Type="http://schemas.openxmlformats.org/officeDocument/2006/relationships/hyperlink" Target="https://www.ankeramsterdamspirits.nl/products/L-57-700-00" TargetMode="External"/><Relationship Id="rId3612" Type="http://schemas.openxmlformats.org/officeDocument/2006/relationships/hyperlink" Target="https://www.ankeramsterdamspirits.nl/products/L-57-710-00" TargetMode="External"/><Relationship Id="rId740" Type="http://schemas.openxmlformats.org/officeDocument/2006/relationships/hyperlink" Target="https://www.ankeramsterdamspirits.nl/products/L-05-769-00" TargetMode="External"/><Relationship Id="rId1023" Type="http://schemas.openxmlformats.org/officeDocument/2006/relationships/hyperlink" Target="https://www.ankeramsterdamspirits.nl/products/L-22-670-00" TargetMode="External"/><Relationship Id="rId2421" Type="http://schemas.openxmlformats.org/officeDocument/2006/relationships/hyperlink" Target="https://www.ankeramsterdamspirits.nl/products/L-52-317-00" TargetMode="External"/><Relationship Id="rId4179" Type="http://schemas.openxmlformats.org/officeDocument/2006/relationships/hyperlink" Target="https://www.ankeramsterdamspirits.nl/products/L-55-847-00" TargetMode="External"/><Relationship Id="rId600" Type="http://schemas.openxmlformats.org/officeDocument/2006/relationships/hyperlink" Target="https://www.ankeramsterdamspirits.nl/products/L-06-085-00" TargetMode="External"/><Relationship Id="rId1230" Type="http://schemas.openxmlformats.org/officeDocument/2006/relationships/hyperlink" Target="https://www.ankeramsterdamspirits.nl/products/L-16-935-00" TargetMode="External"/><Relationship Id="rId4386" Type="http://schemas.openxmlformats.org/officeDocument/2006/relationships/hyperlink" Target="https://www.ankeramsterdamspirits.nl/products/L-09-122-00" TargetMode="External"/><Relationship Id="rId4593" Type="http://schemas.openxmlformats.org/officeDocument/2006/relationships/hyperlink" Target="https://www.ankeramsterdamspirits.nl/products/L-24-620-00" TargetMode="External"/><Relationship Id="rId3195" Type="http://schemas.openxmlformats.org/officeDocument/2006/relationships/hyperlink" Target="https://www.ankeramsterdamspirits.nl/products/L-59-050-00" TargetMode="External"/><Relationship Id="rId4039" Type="http://schemas.openxmlformats.org/officeDocument/2006/relationships/hyperlink" Target="https://www.ankeramsterdamspirits.nl/products/L-50-762-00" TargetMode="External"/><Relationship Id="rId4246" Type="http://schemas.openxmlformats.org/officeDocument/2006/relationships/hyperlink" Target="https://www.ankeramsterdamspirits.nl/products/L-57-559-00" TargetMode="External"/><Relationship Id="rId4453" Type="http://schemas.openxmlformats.org/officeDocument/2006/relationships/hyperlink" Target="https://www.ankeramsterdamspirits.nl/products/L-59-320-00" TargetMode="External"/><Relationship Id="rId4660" Type="http://schemas.openxmlformats.org/officeDocument/2006/relationships/hyperlink" Target="https://www.ankeramsterdamspirits.nl/products/L-60-024-00" TargetMode="External"/><Relationship Id="rId3055" Type="http://schemas.openxmlformats.org/officeDocument/2006/relationships/hyperlink" Target="https://www.ankeramsterdamspirits.nl/products/L-52-454-00" TargetMode="External"/><Relationship Id="rId3262" Type="http://schemas.openxmlformats.org/officeDocument/2006/relationships/hyperlink" Target="https://www.ankeramsterdamspirits.nl/products/L-23-789-00" TargetMode="External"/><Relationship Id="rId4106" Type="http://schemas.openxmlformats.org/officeDocument/2006/relationships/hyperlink" Target="https://www.ankeramsterdamspirits.nl/products/L-59-483-00" TargetMode="External"/><Relationship Id="rId4313" Type="http://schemas.openxmlformats.org/officeDocument/2006/relationships/hyperlink" Target="https://www.ankeramsterdamspirits.nl/products/L-05-599-00" TargetMode="External"/><Relationship Id="rId4520" Type="http://schemas.openxmlformats.org/officeDocument/2006/relationships/hyperlink" Target="https://www.ankeramsterdamspirits.nl/products/L-22-723-00" TargetMode="External"/><Relationship Id="rId183" Type="http://schemas.openxmlformats.org/officeDocument/2006/relationships/hyperlink" Target="https://www.ankeramsterdamspirits.nl/products/L-51-020-00" TargetMode="External"/><Relationship Id="rId390" Type="http://schemas.openxmlformats.org/officeDocument/2006/relationships/hyperlink" Target="https://www.ankeramsterdamspirits.nl/products/L-59-685-00" TargetMode="External"/><Relationship Id="rId1907" Type="http://schemas.openxmlformats.org/officeDocument/2006/relationships/hyperlink" Target="https://www.ankeramsterdamspirits.nl/products/L-18-749-00" TargetMode="External"/><Relationship Id="rId2071" Type="http://schemas.openxmlformats.org/officeDocument/2006/relationships/hyperlink" Target="https://www.ankeramsterdamspirits.nl/products/L-61-635-00" TargetMode="External"/><Relationship Id="rId3122" Type="http://schemas.openxmlformats.org/officeDocument/2006/relationships/hyperlink" Target="https://www.ankeramsterdamspirits.nl/products/L-54-622-00" TargetMode="External"/><Relationship Id="rId250" Type="http://schemas.openxmlformats.org/officeDocument/2006/relationships/hyperlink" Target="https://www.ankeramsterdamspirits.nl/products/L-24-972-00" TargetMode="External"/><Relationship Id="rId110" Type="http://schemas.openxmlformats.org/officeDocument/2006/relationships/hyperlink" Target="https://www.ankeramsterdamspirits.nl/products/L-05-146-00" TargetMode="External"/><Relationship Id="rId2888" Type="http://schemas.openxmlformats.org/officeDocument/2006/relationships/hyperlink" Target="https://www.ankeramsterdamspirits.nl/products/L-00-843-00" TargetMode="External"/><Relationship Id="rId3939" Type="http://schemas.openxmlformats.org/officeDocument/2006/relationships/hyperlink" Target="https://www.ankeramsterdamspirits.nl/products/L-59-241-00" TargetMode="External"/><Relationship Id="rId1697" Type="http://schemas.openxmlformats.org/officeDocument/2006/relationships/hyperlink" Target="https://www.ankeramsterdamspirits.nl/products/L-25-848-00" TargetMode="External"/><Relationship Id="rId2748" Type="http://schemas.openxmlformats.org/officeDocument/2006/relationships/hyperlink" Target="https://www.ankeramsterdamspirits.nl/products/L-03-231-00" TargetMode="External"/><Relationship Id="rId2955" Type="http://schemas.openxmlformats.org/officeDocument/2006/relationships/hyperlink" Target="https://www.ankeramsterdamspirits.nl/products/L-05-829-00" TargetMode="External"/><Relationship Id="rId927" Type="http://schemas.openxmlformats.org/officeDocument/2006/relationships/hyperlink" Target="https://www.ankeramsterdamspirits.nl/products/L-24-059-00" TargetMode="External"/><Relationship Id="rId1557" Type="http://schemas.openxmlformats.org/officeDocument/2006/relationships/hyperlink" Target="https://www.ankeramsterdamspirits.nl/products/L-50-761-00" TargetMode="External"/><Relationship Id="rId1764" Type="http://schemas.openxmlformats.org/officeDocument/2006/relationships/hyperlink" Target="https://www.ankeramsterdamspirits.nl/products/L-61-165-00" TargetMode="External"/><Relationship Id="rId1971" Type="http://schemas.openxmlformats.org/officeDocument/2006/relationships/hyperlink" Target="https://www.ankeramsterdamspirits.nl/products/L-51-777-00" TargetMode="External"/><Relationship Id="rId2608" Type="http://schemas.openxmlformats.org/officeDocument/2006/relationships/hyperlink" Target="https://www.ankeramsterdamspirits.nl/products/L-04-715-00" TargetMode="External"/><Relationship Id="rId2815" Type="http://schemas.openxmlformats.org/officeDocument/2006/relationships/hyperlink" Target="https://www.ankeramsterdamspirits.nl/products/L-00-467-00" TargetMode="External"/><Relationship Id="rId4170" Type="http://schemas.openxmlformats.org/officeDocument/2006/relationships/hyperlink" Target="https://www.ankeramsterdamspirits.nl/products/L-05-669-00" TargetMode="External"/><Relationship Id="rId56" Type="http://schemas.openxmlformats.org/officeDocument/2006/relationships/hyperlink" Target="https://www.ankeramsterdamspirits.nl/products/L-19-857-00" TargetMode="External"/><Relationship Id="rId1417" Type="http://schemas.openxmlformats.org/officeDocument/2006/relationships/hyperlink" Target="https://www.ankeramsterdamspirits.nl/products/L-09-624-00" TargetMode="External"/><Relationship Id="rId1624" Type="http://schemas.openxmlformats.org/officeDocument/2006/relationships/hyperlink" Target="https://www.ankeramsterdamspirits.nl/products/L-60-938-00" TargetMode="External"/><Relationship Id="rId1831" Type="http://schemas.openxmlformats.org/officeDocument/2006/relationships/hyperlink" Target="https://www.ankeramsterdamspirits.nl/products/L-20-620-00" TargetMode="External"/><Relationship Id="rId4030" Type="http://schemas.openxmlformats.org/officeDocument/2006/relationships/hyperlink" Target="https://www.ankeramsterdamspirits.nl/products/L-59-883-00" TargetMode="External"/><Relationship Id="rId3589" Type="http://schemas.openxmlformats.org/officeDocument/2006/relationships/hyperlink" Target="https://www.ankeramsterdamspirits.nl/products/L-07-667-00" TargetMode="External"/><Relationship Id="rId3796" Type="http://schemas.openxmlformats.org/officeDocument/2006/relationships/hyperlink" Target="https://www.ankeramsterdamspirits.nl/products/L-61-983-00" TargetMode="External"/><Relationship Id="rId2398" Type="http://schemas.openxmlformats.org/officeDocument/2006/relationships/hyperlink" Target="https://www.ankeramsterdamspirits.nl/products/L-52-316-00" TargetMode="External"/><Relationship Id="rId3449" Type="http://schemas.openxmlformats.org/officeDocument/2006/relationships/hyperlink" Target="https://www.ankeramsterdamspirits.nl/products/L-07-236-00" TargetMode="External"/><Relationship Id="rId577" Type="http://schemas.openxmlformats.org/officeDocument/2006/relationships/hyperlink" Target="https://www.ankeramsterdamspirits.nl/products/L-59-964-00" TargetMode="External"/><Relationship Id="rId2258" Type="http://schemas.openxmlformats.org/officeDocument/2006/relationships/hyperlink" Target="https://www.ankeramsterdamspirits.nl/products/L-56-628-00" TargetMode="External"/><Relationship Id="rId3656" Type="http://schemas.openxmlformats.org/officeDocument/2006/relationships/hyperlink" Target="https://www.ankeramsterdamspirits.nl/products/L-01-007-00" TargetMode="External"/><Relationship Id="rId3863" Type="http://schemas.openxmlformats.org/officeDocument/2006/relationships/hyperlink" Target="https://www.ankeramsterdamspirits.nl/products/L-57-820-00" TargetMode="External"/><Relationship Id="rId4707" Type="http://schemas.openxmlformats.org/officeDocument/2006/relationships/hyperlink" Target="https://www.ankeramsterdamspirits.nl/products/L-57-293-00" TargetMode="External"/><Relationship Id="rId784" Type="http://schemas.openxmlformats.org/officeDocument/2006/relationships/hyperlink" Target="https://www.ankeramsterdamspirits.nl/products/L-05-925-00" TargetMode="External"/><Relationship Id="rId991" Type="http://schemas.openxmlformats.org/officeDocument/2006/relationships/hyperlink" Target="https://www.ankeramsterdamspirits.nl/products/L-13-688-00" TargetMode="External"/><Relationship Id="rId1067" Type="http://schemas.openxmlformats.org/officeDocument/2006/relationships/hyperlink" Target="https://www.ankeramsterdamspirits.nl/products/L-61-616-00" TargetMode="External"/><Relationship Id="rId2465" Type="http://schemas.openxmlformats.org/officeDocument/2006/relationships/hyperlink" Target="https://www.ankeramsterdamspirits.nl/products/L-59-312-00" TargetMode="External"/><Relationship Id="rId2672" Type="http://schemas.openxmlformats.org/officeDocument/2006/relationships/hyperlink" Target="https://www.ankeramsterdamspirits.nl/products/L-04-743-00" TargetMode="External"/><Relationship Id="rId3309" Type="http://schemas.openxmlformats.org/officeDocument/2006/relationships/hyperlink" Target="https://www.ankeramsterdamspirits.nl/products/L-04-299-00" TargetMode="External"/><Relationship Id="rId3516" Type="http://schemas.openxmlformats.org/officeDocument/2006/relationships/hyperlink" Target="https://www.ankeramsterdamspirits.nl/products/L-52-298-00" TargetMode="External"/><Relationship Id="rId3723" Type="http://schemas.openxmlformats.org/officeDocument/2006/relationships/hyperlink" Target="https://www.ankeramsterdamspirits.nl/products/L-53-225-00" TargetMode="External"/><Relationship Id="rId3930" Type="http://schemas.openxmlformats.org/officeDocument/2006/relationships/hyperlink" Target="https://www.ankeramsterdamspirits.nl/products/L-61-417-00" TargetMode="External"/><Relationship Id="rId437" Type="http://schemas.openxmlformats.org/officeDocument/2006/relationships/hyperlink" Target="https://www.ankeramsterdamspirits.nl/products/L-50-006-00" TargetMode="External"/><Relationship Id="rId644" Type="http://schemas.openxmlformats.org/officeDocument/2006/relationships/hyperlink" Target="https://www.ankeramsterdamspirits.nl/products/L-06-474-00" TargetMode="External"/><Relationship Id="rId851" Type="http://schemas.openxmlformats.org/officeDocument/2006/relationships/hyperlink" Target="https://www.ankeramsterdamspirits.nl/products/L-51-864-00" TargetMode="External"/><Relationship Id="rId1274" Type="http://schemas.openxmlformats.org/officeDocument/2006/relationships/hyperlink" Target="https://www.ankeramsterdamspirits.nl/products/L-03-759-00" TargetMode="External"/><Relationship Id="rId1481" Type="http://schemas.openxmlformats.org/officeDocument/2006/relationships/hyperlink" Target="https://www.ankeramsterdamspirits.nl/products/L-55-644-00" TargetMode="External"/><Relationship Id="rId2118" Type="http://schemas.openxmlformats.org/officeDocument/2006/relationships/hyperlink" Target="https://www.ankeramsterdamspirits.nl/products/L-03-854-00" TargetMode="External"/><Relationship Id="rId2325" Type="http://schemas.openxmlformats.org/officeDocument/2006/relationships/hyperlink" Target="https://www.ankeramsterdamspirits.nl/products/L-59-663-00" TargetMode="External"/><Relationship Id="rId2532" Type="http://schemas.openxmlformats.org/officeDocument/2006/relationships/hyperlink" Target="https://www.ankeramsterdamspirits.nl/products/L-54-998-00" TargetMode="External"/><Relationship Id="rId504" Type="http://schemas.openxmlformats.org/officeDocument/2006/relationships/hyperlink" Target="https://www.ankeramsterdamspirits.nl/products/L-59-493-00" TargetMode="External"/><Relationship Id="rId711" Type="http://schemas.openxmlformats.org/officeDocument/2006/relationships/hyperlink" Target="https://www.ankeramsterdamspirits.nl/products/L-52-961-00" TargetMode="External"/><Relationship Id="rId1134" Type="http://schemas.openxmlformats.org/officeDocument/2006/relationships/hyperlink" Target="https://www.ankeramsterdamspirits.nl/products/L-61-201-00" TargetMode="External"/><Relationship Id="rId1341" Type="http://schemas.openxmlformats.org/officeDocument/2006/relationships/hyperlink" Target="https://www.ankeramsterdamspirits.nl/products/L-22-996-00" TargetMode="External"/><Relationship Id="rId4497" Type="http://schemas.openxmlformats.org/officeDocument/2006/relationships/hyperlink" Target="https://www.ankeramsterdamspirits.nl/products/L-58-296-00" TargetMode="External"/><Relationship Id="rId1201" Type="http://schemas.openxmlformats.org/officeDocument/2006/relationships/hyperlink" Target="https://www.ankeramsterdamspirits.nl/products/L-22-488-00" TargetMode="External"/><Relationship Id="rId3099" Type="http://schemas.openxmlformats.org/officeDocument/2006/relationships/hyperlink" Target="https://www.ankeramsterdamspirits.nl/products/L-53-165-00" TargetMode="External"/><Relationship Id="rId4357" Type="http://schemas.openxmlformats.org/officeDocument/2006/relationships/hyperlink" Target="https://www.ankeramsterdamspirits.nl/products/L-08-984-00" TargetMode="External"/><Relationship Id="rId4564" Type="http://schemas.openxmlformats.org/officeDocument/2006/relationships/hyperlink" Target="https://www.ankeramsterdamspirits.nl/products/L-58-480-00" TargetMode="External"/><Relationship Id="rId3166" Type="http://schemas.openxmlformats.org/officeDocument/2006/relationships/hyperlink" Target="https://www.ankeramsterdamspirits.nl/products/L-59-065-00" TargetMode="External"/><Relationship Id="rId3373" Type="http://schemas.openxmlformats.org/officeDocument/2006/relationships/hyperlink" Target="https://www.ankeramsterdamspirits.nl/products/L-61-011-00" TargetMode="External"/><Relationship Id="rId3580" Type="http://schemas.openxmlformats.org/officeDocument/2006/relationships/hyperlink" Target="https://www.ankeramsterdamspirits.nl/products/L-07-638-00" TargetMode="External"/><Relationship Id="rId4217" Type="http://schemas.openxmlformats.org/officeDocument/2006/relationships/hyperlink" Target="https://www.ankeramsterdamspirits.nl/products/L-25-280-00" TargetMode="External"/><Relationship Id="rId4424" Type="http://schemas.openxmlformats.org/officeDocument/2006/relationships/hyperlink" Target="https://www.ankeramsterdamspirits.nl/products/L-09-373-00" TargetMode="External"/><Relationship Id="rId294" Type="http://schemas.openxmlformats.org/officeDocument/2006/relationships/hyperlink" Target="https://www.ankeramsterdamspirits.nl/products/L-54-193-00" TargetMode="External"/><Relationship Id="rId2182" Type="http://schemas.openxmlformats.org/officeDocument/2006/relationships/hyperlink" Target="https://www.ankeramsterdamspirits.nl/products/L-03-881-00" TargetMode="External"/><Relationship Id="rId3026" Type="http://schemas.openxmlformats.org/officeDocument/2006/relationships/hyperlink" Target="https://www.ankeramsterdamspirits.nl/products/L-12-305-00" TargetMode="External"/><Relationship Id="rId3233" Type="http://schemas.openxmlformats.org/officeDocument/2006/relationships/hyperlink" Target="https://www.ankeramsterdamspirits.nl/products/L-59-388-00" TargetMode="External"/><Relationship Id="rId4631" Type="http://schemas.openxmlformats.org/officeDocument/2006/relationships/hyperlink" Target="https://www.ankeramsterdamspirits.nl/products/L-07-017-00" TargetMode="External"/><Relationship Id="rId154" Type="http://schemas.openxmlformats.org/officeDocument/2006/relationships/hyperlink" Target="https://www.ankeramsterdamspirits.nl/products/L-59-773-00" TargetMode="External"/><Relationship Id="rId361" Type="http://schemas.openxmlformats.org/officeDocument/2006/relationships/hyperlink" Target="https://www.ankeramsterdamspirits.nl/products/L-59-768-00" TargetMode="External"/><Relationship Id="rId2042" Type="http://schemas.openxmlformats.org/officeDocument/2006/relationships/hyperlink" Target="https://www.ankeramsterdamspirits.nl/products/L-25-379-00" TargetMode="External"/><Relationship Id="rId3440" Type="http://schemas.openxmlformats.org/officeDocument/2006/relationships/hyperlink" Target="https://www.ankeramsterdamspirits.nl/products/L-53-076-00" TargetMode="External"/><Relationship Id="rId2999" Type="http://schemas.openxmlformats.org/officeDocument/2006/relationships/hyperlink" Target="https://www.ankeramsterdamspirits.nl/products/L-56-359-00" TargetMode="External"/><Relationship Id="rId3300" Type="http://schemas.openxmlformats.org/officeDocument/2006/relationships/hyperlink" Target="https://www.ankeramsterdamspirits.nl/products/L-21-372-00" TargetMode="External"/><Relationship Id="rId221" Type="http://schemas.openxmlformats.org/officeDocument/2006/relationships/hyperlink" Target="https://www.ankeramsterdamspirits.nl/products/L-55-699-00" TargetMode="External"/><Relationship Id="rId2859" Type="http://schemas.openxmlformats.org/officeDocument/2006/relationships/hyperlink" Target="https://www.ankeramsterdamspirits.nl/products/L-50-359-00" TargetMode="External"/><Relationship Id="rId1668" Type="http://schemas.openxmlformats.org/officeDocument/2006/relationships/hyperlink" Target="https://www.ankeramsterdamspirits.nl/products/L-09-358-00" TargetMode="External"/><Relationship Id="rId1875" Type="http://schemas.openxmlformats.org/officeDocument/2006/relationships/hyperlink" Target="https://www.ankeramsterdamspirits.nl/products/L-55-902-00" TargetMode="External"/><Relationship Id="rId2719" Type="http://schemas.openxmlformats.org/officeDocument/2006/relationships/hyperlink" Target="https://www.ankeramsterdamspirits.nl/products/L-50-699-00" TargetMode="External"/><Relationship Id="rId4074" Type="http://schemas.openxmlformats.org/officeDocument/2006/relationships/hyperlink" Target="https://www.ankeramsterdamspirits.nl/products/L-06-534-00" TargetMode="External"/><Relationship Id="rId4281" Type="http://schemas.openxmlformats.org/officeDocument/2006/relationships/hyperlink" Target="https://www.ankeramsterdamspirits.nl/products/L-12-768-00" TargetMode="External"/><Relationship Id="rId1528" Type="http://schemas.openxmlformats.org/officeDocument/2006/relationships/hyperlink" Target="https://www.ankeramsterdamspirits.nl/products/L-53-325-00" TargetMode="External"/><Relationship Id="rId2926" Type="http://schemas.openxmlformats.org/officeDocument/2006/relationships/hyperlink" Target="https://www.ankeramsterdamspirits.nl/products/L-19-316-00" TargetMode="External"/><Relationship Id="rId3090" Type="http://schemas.openxmlformats.org/officeDocument/2006/relationships/hyperlink" Target="https://www.ankeramsterdamspirits.nl/products/L-25-075-00" TargetMode="External"/><Relationship Id="rId4141" Type="http://schemas.openxmlformats.org/officeDocument/2006/relationships/hyperlink" Target="https://www.ankeramsterdamspirits.nl/products/L-05-455-00" TargetMode="External"/><Relationship Id="rId1735" Type="http://schemas.openxmlformats.org/officeDocument/2006/relationships/hyperlink" Target="https://www.ankeramsterdamspirits.nl/products/L-53-320-00" TargetMode="External"/><Relationship Id="rId1942" Type="http://schemas.openxmlformats.org/officeDocument/2006/relationships/hyperlink" Target="https://www.ankeramsterdamspirits.nl/products/L-60-756-00" TargetMode="External"/><Relationship Id="rId4001" Type="http://schemas.openxmlformats.org/officeDocument/2006/relationships/hyperlink" Target="https://www.ankeramsterdamspirits.nl/products/L-59-631-00" TargetMode="External"/><Relationship Id="rId27" Type="http://schemas.openxmlformats.org/officeDocument/2006/relationships/hyperlink" Target="https://www.ankeramsterdamspirits.nl/products/L-11-560-00" TargetMode="External"/><Relationship Id="rId1802" Type="http://schemas.openxmlformats.org/officeDocument/2006/relationships/hyperlink" Target="https://www.ankeramsterdamspirits.nl/products/L-62-056-00" TargetMode="External"/><Relationship Id="rId3767" Type="http://schemas.openxmlformats.org/officeDocument/2006/relationships/hyperlink" Target="https://www.ankeramsterdamspirits.nl/products/L-03-347-00" TargetMode="External"/><Relationship Id="rId3974" Type="http://schemas.openxmlformats.org/officeDocument/2006/relationships/hyperlink" Target="https://www.ankeramsterdamspirits.nl/products/L-08-544-00" TargetMode="External"/><Relationship Id="rId688" Type="http://schemas.openxmlformats.org/officeDocument/2006/relationships/hyperlink" Target="https://www.ankeramsterdamspirits.nl/products/L-21-816-00" TargetMode="External"/><Relationship Id="rId895" Type="http://schemas.openxmlformats.org/officeDocument/2006/relationships/hyperlink" Target="https://www.ankeramsterdamspirits.nl/products/L-04-439-00" TargetMode="External"/><Relationship Id="rId2369" Type="http://schemas.openxmlformats.org/officeDocument/2006/relationships/hyperlink" Target="https://www.ankeramsterdamspirits.nl/products/L-50-929-00" TargetMode="External"/><Relationship Id="rId2576" Type="http://schemas.openxmlformats.org/officeDocument/2006/relationships/hyperlink" Target="https://www.ankeramsterdamspirits.nl/products/L-00-317-00" TargetMode="External"/><Relationship Id="rId2783" Type="http://schemas.openxmlformats.org/officeDocument/2006/relationships/hyperlink" Target="https://www.ankeramsterdamspirits.nl/products/L-13-451-00" TargetMode="External"/><Relationship Id="rId2990" Type="http://schemas.openxmlformats.org/officeDocument/2006/relationships/hyperlink" Target="https://www.ankeramsterdamspirits.nl/products/L-61-171-00" TargetMode="External"/><Relationship Id="rId3627" Type="http://schemas.openxmlformats.org/officeDocument/2006/relationships/hyperlink" Target="https://www.ankeramsterdamspirits.nl/products/L-56-297-00" TargetMode="External"/><Relationship Id="rId3834" Type="http://schemas.openxmlformats.org/officeDocument/2006/relationships/hyperlink" Target="https://www.ankeramsterdamspirits.nl/products/L-61-078-00" TargetMode="External"/><Relationship Id="rId548" Type="http://schemas.openxmlformats.org/officeDocument/2006/relationships/hyperlink" Target="https://www.ankeramsterdamspirits.nl/products/L-60-689-00" TargetMode="External"/><Relationship Id="rId755" Type="http://schemas.openxmlformats.org/officeDocument/2006/relationships/hyperlink" Target="https://www.ankeramsterdamspirits.nl/products/L-55-077-00" TargetMode="External"/><Relationship Id="rId962" Type="http://schemas.openxmlformats.org/officeDocument/2006/relationships/hyperlink" Target="https://www.ankeramsterdamspirits.nl/products/L-00-098-00" TargetMode="External"/><Relationship Id="rId1178" Type="http://schemas.openxmlformats.org/officeDocument/2006/relationships/hyperlink" Target="https://www.ankeramsterdamspirits.nl/products/L-58-481-00" TargetMode="External"/><Relationship Id="rId1385" Type="http://schemas.openxmlformats.org/officeDocument/2006/relationships/hyperlink" Target="https://www.ankeramsterdamspirits.nl/products/L-61-634-00" TargetMode="External"/><Relationship Id="rId1592" Type="http://schemas.openxmlformats.org/officeDocument/2006/relationships/hyperlink" Target="https://www.ankeramsterdamspirits.nl/products/L-51-204-00" TargetMode="External"/><Relationship Id="rId2229" Type="http://schemas.openxmlformats.org/officeDocument/2006/relationships/hyperlink" Target="https://www.ankeramsterdamspirits.nl/products/L-60-439-00" TargetMode="External"/><Relationship Id="rId2436" Type="http://schemas.openxmlformats.org/officeDocument/2006/relationships/hyperlink" Target="https://www.ankeramsterdamspirits.nl/products/L-05-687-00" TargetMode="External"/><Relationship Id="rId2643" Type="http://schemas.openxmlformats.org/officeDocument/2006/relationships/hyperlink" Target="https://www.ankeramsterdamspirits.nl/products/L-04-666-00" TargetMode="External"/><Relationship Id="rId2850" Type="http://schemas.openxmlformats.org/officeDocument/2006/relationships/hyperlink" Target="https://www.ankeramsterdamspirits.nl/products/L-55-879-00" TargetMode="External"/><Relationship Id="rId91" Type="http://schemas.openxmlformats.org/officeDocument/2006/relationships/hyperlink" Target="https://www.ankeramsterdamspirits.nl/products/L-03-981-00" TargetMode="External"/><Relationship Id="rId408" Type="http://schemas.openxmlformats.org/officeDocument/2006/relationships/hyperlink" Target="https://www.ankeramsterdamspirits.nl/products/L-20-331-00" TargetMode="External"/><Relationship Id="rId615" Type="http://schemas.openxmlformats.org/officeDocument/2006/relationships/hyperlink" Target="https://www.ankeramsterdamspirits.nl/products/L-06-282-00" TargetMode="External"/><Relationship Id="rId822" Type="http://schemas.openxmlformats.org/officeDocument/2006/relationships/hyperlink" Target="https://www.ankeramsterdamspirits.nl/products/L-51-710-00" TargetMode="External"/><Relationship Id="rId1038" Type="http://schemas.openxmlformats.org/officeDocument/2006/relationships/hyperlink" Target="https://www.ankeramsterdamspirits.nl/products/L-55-370-00" TargetMode="External"/><Relationship Id="rId1245" Type="http://schemas.openxmlformats.org/officeDocument/2006/relationships/hyperlink" Target="https://www.ankeramsterdamspirits.nl/products/L-53-885-00" TargetMode="External"/><Relationship Id="rId1452" Type="http://schemas.openxmlformats.org/officeDocument/2006/relationships/hyperlink" Target="https://www.ankeramsterdamspirits.nl/products/L-09-689-00" TargetMode="External"/><Relationship Id="rId2503" Type="http://schemas.openxmlformats.org/officeDocument/2006/relationships/hyperlink" Target="https://www.ankeramsterdamspirits.nl/products/L-58-175-00" TargetMode="External"/><Relationship Id="rId3901" Type="http://schemas.openxmlformats.org/officeDocument/2006/relationships/hyperlink" Target="https://www.ankeramsterdamspirits.nl/products/L-07-933-00" TargetMode="External"/><Relationship Id="rId1105" Type="http://schemas.openxmlformats.org/officeDocument/2006/relationships/hyperlink" Target="https://www.ankeramsterdamspirits.nl/products/L-04-692-00" TargetMode="External"/><Relationship Id="rId1312" Type="http://schemas.openxmlformats.org/officeDocument/2006/relationships/hyperlink" Target="https://www.ankeramsterdamspirits.nl/products/L-52-029-00" TargetMode="External"/><Relationship Id="rId2710" Type="http://schemas.openxmlformats.org/officeDocument/2006/relationships/hyperlink" Target="https://www.ankeramsterdamspirits.nl/products/L-04-801-00" TargetMode="External"/><Relationship Id="rId4468" Type="http://schemas.openxmlformats.org/officeDocument/2006/relationships/hyperlink" Target="https://www.ankeramsterdamspirits.nl/products/L-09-505-00" TargetMode="External"/><Relationship Id="rId3277" Type="http://schemas.openxmlformats.org/officeDocument/2006/relationships/hyperlink" Target="https://www.ankeramsterdamspirits.nl/products/L-61-544-00" TargetMode="External"/><Relationship Id="rId4675" Type="http://schemas.openxmlformats.org/officeDocument/2006/relationships/hyperlink" Target="https://www.ankeramsterdamspirits.nl/products/L-17-589-00" TargetMode="External"/><Relationship Id="rId198" Type="http://schemas.openxmlformats.org/officeDocument/2006/relationships/hyperlink" Target="https://www.ankeramsterdamspirits.nl/products/L-59-953-00" TargetMode="External"/><Relationship Id="rId2086" Type="http://schemas.openxmlformats.org/officeDocument/2006/relationships/hyperlink" Target="https://www.ankeramsterdamspirits.nl/products/L-55-508-00" TargetMode="External"/><Relationship Id="rId3484" Type="http://schemas.openxmlformats.org/officeDocument/2006/relationships/hyperlink" Target="https://www.ankeramsterdamspirits.nl/products/L-61-699-00" TargetMode="External"/><Relationship Id="rId3691" Type="http://schemas.openxmlformats.org/officeDocument/2006/relationships/hyperlink" Target="https://www.ankeramsterdamspirits.nl/products/L-56-272-00" TargetMode="External"/><Relationship Id="rId4328" Type="http://schemas.openxmlformats.org/officeDocument/2006/relationships/hyperlink" Target="https://www.ankeramsterdamspirits.nl/products/L-11-585-00" TargetMode="External"/><Relationship Id="rId4535" Type="http://schemas.openxmlformats.org/officeDocument/2006/relationships/hyperlink" Target="https://www.ankeramsterdamspirits.nl/products/L-19-922-00" TargetMode="External"/><Relationship Id="rId4742" Type="http://schemas.openxmlformats.org/officeDocument/2006/relationships/hyperlink" Target="https://www.ankeramsterdamspirits.nl/products/L-59-147-00" TargetMode="External"/><Relationship Id="rId2293" Type="http://schemas.openxmlformats.org/officeDocument/2006/relationships/hyperlink" Target="https://www.ankeramsterdamspirits.nl/products/L-59-405-00" TargetMode="External"/><Relationship Id="rId3137" Type="http://schemas.openxmlformats.org/officeDocument/2006/relationships/hyperlink" Target="https://www.ankeramsterdamspirits.nl/products/L-58-912-00" TargetMode="External"/><Relationship Id="rId3344" Type="http://schemas.openxmlformats.org/officeDocument/2006/relationships/hyperlink" Target="https://www.ankeramsterdamspirits.nl/products/L-25-440-00" TargetMode="External"/><Relationship Id="rId3551" Type="http://schemas.openxmlformats.org/officeDocument/2006/relationships/hyperlink" Target="https://www.ankeramsterdamspirits.nl/products/L-07-702-00" TargetMode="External"/><Relationship Id="rId4602" Type="http://schemas.openxmlformats.org/officeDocument/2006/relationships/hyperlink" Target="https://www.ankeramsterdamspirits.nl/products/L-12-173-00" TargetMode="External"/><Relationship Id="rId265" Type="http://schemas.openxmlformats.org/officeDocument/2006/relationships/hyperlink" Target="https://www.ankeramsterdamspirits.nl/products/L-15-994-00" TargetMode="External"/><Relationship Id="rId472" Type="http://schemas.openxmlformats.org/officeDocument/2006/relationships/hyperlink" Target="https://www.ankeramsterdamspirits.nl/products/L-61-082-00" TargetMode="External"/><Relationship Id="rId2153" Type="http://schemas.openxmlformats.org/officeDocument/2006/relationships/hyperlink" Target="https://www.ankeramsterdamspirits.nl/products/L-59-840-00" TargetMode="External"/><Relationship Id="rId2360" Type="http://schemas.openxmlformats.org/officeDocument/2006/relationships/hyperlink" Target="https://www.ankeramsterdamspirits.nl/products/L-57-448-00" TargetMode="External"/><Relationship Id="rId3204" Type="http://schemas.openxmlformats.org/officeDocument/2006/relationships/hyperlink" Target="https://www.ankeramsterdamspirits.nl/products/L-59-132-00" TargetMode="External"/><Relationship Id="rId3411" Type="http://schemas.openxmlformats.org/officeDocument/2006/relationships/hyperlink" Target="https://www.ankeramsterdamspirits.nl/products/L-14-689-00" TargetMode="External"/><Relationship Id="rId125" Type="http://schemas.openxmlformats.org/officeDocument/2006/relationships/hyperlink" Target="https://www.ankeramsterdamspirits.nl/products/L-55-626-00" TargetMode="External"/><Relationship Id="rId332" Type="http://schemas.openxmlformats.org/officeDocument/2006/relationships/hyperlink" Target="https://www.ankeramsterdamspirits.nl/products/L-06-121-00" TargetMode="External"/><Relationship Id="rId2013" Type="http://schemas.openxmlformats.org/officeDocument/2006/relationships/hyperlink" Target="https://www.ankeramsterdamspirits.nl/products/L-09-307-00" TargetMode="External"/><Relationship Id="rId2220" Type="http://schemas.openxmlformats.org/officeDocument/2006/relationships/hyperlink" Target="https://www.ankeramsterdamspirits.nl/products/L-52-201-00" TargetMode="External"/><Relationship Id="rId4185" Type="http://schemas.openxmlformats.org/officeDocument/2006/relationships/hyperlink" Target="https://www.ankeramsterdamspirits.nl/products/L-60-051-00" TargetMode="External"/><Relationship Id="rId4392" Type="http://schemas.openxmlformats.org/officeDocument/2006/relationships/hyperlink" Target="https://www.ankeramsterdamspirits.nl/products/L-57-769-00" TargetMode="External"/><Relationship Id="rId1779" Type="http://schemas.openxmlformats.org/officeDocument/2006/relationships/hyperlink" Target="https://www.ankeramsterdamspirits.nl/products/L-54-687-00" TargetMode="External"/><Relationship Id="rId1986" Type="http://schemas.openxmlformats.org/officeDocument/2006/relationships/hyperlink" Target="https://www.ankeramsterdamspirits.nl/products/L-58-098-00" TargetMode="External"/><Relationship Id="rId4045" Type="http://schemas.openxmlformats.org/officeDocument/2006/relationships/hyperlink" Target="https://www.ankeramsterdamspirits.nl/products/L-52-176-00" TargetMode="External"/><Relationship Id="rId4252" Type="http://schemas.openxmlformats.org/officeDocument/2006/relationships/hyperlink" Target="https://www.ankeramsterdamspirits.nl/products/L-25-178-00" TargetMode="External"/><Relationship Id="rId1639" Type="http://schemas.openxmlformats.org/officeDocument/2006/relationships/hyperlink" Target="https://www.ankeramsterdamspirits.nl/products/L-09-023-00" TargetMode="External"/><Relationship Id="rId1846" Type="http://schemas.openxmlformats.org/officeDocument/2006/relationships/hyperlink" Target="https://www.ankeramsterdamspirits.nl/products/L-59-385-00" TargetMode="External"/><Relationship Id="rId3061" Type="http://schemas.openxmlformats.org/officeDocument/2006/relationships/hyperlink" Target="https://www.ankeramsterdamspirits.nl/products/L-21-292-00" TargetMode="External"/><Relationship Id="rId1706" Type="http://schemas.openxmlformats.org/officeDocument/2006/relationships/hyperlink" Target="https://www.ankeramsterdamspirits.nl/products/L-51-448-00" TargetMode="External"/><Relationship Id="rId1913" Type="http://schemas.openxmlformats.org/officeDocument/2006/relationships/hyperlink" Target="https://www.ankeramsterdamspirits.nl/products/L-16-880-00" TargetMode="External"/><Relationship Id="rId4112" Type="http://schemas.openxmlformats.org/officeDocument/2006/relationships/hyperlink" Target="https://www.ankeramsterdamspirits.nl/products/L-59-834-00" TargetMode="External"/><Relationship Id="rId3878" Type="http://schemas.openxmlformats.org/officeDocument/2006/relationships/hyperlink" Target="https://www.ankeramsterdamspirits.nl/products/L-21-571-00" TargetMode="External"/><Relationship Id="rId799" Type="http://schemas.openxmlformats.org/officeDocument/2006/relationships/hyperlink" Target="https://www.ankeramsterdamspirits.nl/products/L-59-895-00" TargetMode="External"/><Relationship Id="rId2687" Type="http://schemas.openxmlformats.org/officeDocument/2006/relationships/hyperlink" Target="https://www.ankeramsterdamspirits.nl/products/L-04-777-00" TargetMode="External"/><Relationship Id="rId2894" Type="http://schemas.openxmlformats.org/officeDocument/2006/relationships/hyperlink" Target="https://www.ankeramsterdamspirits.nl/products/L-05-064-00" TargetMode="External"/><Relationship Id="rId3738" Type="http://schemas.openxmlformats.org/officeDocument/2006/relationships/hyperlink" Target="https://www.ankeramsterdamspirits.nl/products/L-58-007-00" TargetMode="External"/><Relationship Id="rId659" Type="http://schemas.openxmlformats.org/officeDocument/2006/relationships/hyperlink" Target="https://www.ankeramsterdamspirits.nl/products/L-06-727-00" TargetMode="External"/><Relationship Id="rId866" Type="http://schemas.openxmlformats.org/officeDocument/2006/relationships/hyperlink" Target="https://www.ankeramsterdamspirits.nl/products/L-62-064-00" TargetMode="External"/><Relationship Id="rId1289" Type="http://schemas.openxmlformats.org/officeDocument/2006/relationships/hyperlink" Target="https://www.ankeramsterdamspirits.nl/products/L-17-085-00" TargetMode="External"/><Relationship Id="rId1496" Type="http://schemas.openxmlformats.org/officeDocument/2006/relationships/hyperlink" Target="https://www.ankeramsterdamspirits.nl/products/L-58-492-00" TargetMode="External"/><Relationship Id="rId2547" Type="http://schemas.openxmlformats.org/officeDocument/2006/relationships/hyperlink" Target="https://www.ankeramsterdamspirits.nl/products/L-03-148-00" TargetMode="External"/><Relationship Id="rId3945" Type="http://schemas.openxmlformats.org/officeDocument/2006/relationships/hyperlink" Target="https://www.ankeramsterdamspirits.nl/products/L-08-439-00" TargetMode="External"/><Relationship Id="rId519" Type="http://schemas.openxmlformats.org/officeDocument/2006/relationships/hyperlink" Target="https://www.ankeramsterdamspirits.nl/products/L-52-158-00" TargetMode="External"/><Relationship Id="rId1149" Type="http://schemas.openxmlformats.org/officeDocument/2006/relationships/hyperlink" Target="https://www.ankeramsterdamspirits.nl/products/L-05-047-00" TargetMode="External"/><Relationship Id="rId1356" Type="http://schemas.openxmlformats.org/officeDocument/2006/relationships/hyperlink" Target="https://www.ankeramsterdamspirits.nl/products/L-20-210-00" TargetMode="External"/><Relationship Id="rId2754" Type="http://schemas.openxmlformats.org/officeDocument/2006/relationships/hyperlink" Target="https://www.ankeramsterdamspirits.nl/products/L-04-860-00" TargetMode="External"/><Relationship Id="rId2961" Type="http://schemas.openxmlformats.org/officeDocument/2006/relationships/hyperlink" Target="https://www.ankeramsterdamspirits.nl/products/L-05-812-00" TargetMode="External"/><Relationship Id="rId3805" Type="http://schemas.openxmlformats.org/officeDocument/2006/relationships/hyperlink" Target="https://www.ankeramsterdamspirits.nl/products/L-50-496-00" TargetMode="External"/><Relationship Id="rId726" Type="http://schemas.openxmlformats.org/officeDocument/2006/relationships/hyperlink" Target="https://www.ankeramsterdamspirits.nl/products/L-22-546-00" TargetMode="External"/><Relationship Id="rId933" Type="http://schemas.openxmlformats.org/officeDocument/2006/relationships/hyperlink" Target="https://www.ankeramsterdamspirits.nl/products/L-26-073-00" TargetMode="External"/><Relationship Id="rId1009" Type="http://schemas.openxmlformats.org/officeDocument/2006/relationships/hyperlink" Target="https://www.ankeramsterdamspirits.nl/products/L-60-920-00" TargetMode="External"/><Relationship Id="rId1563" Type="http://schemas.openxmlformats.org/officeDocument/2006/relationships/hyperlink" Target="https://www.ankeramsterdamspirits.nl/products/L-56-273-00" TargetMode="External"/><Relationship Id="rId1770" Type="http://schemas.openxmlformats.org/officeDocument/2006/relationships/hyperlink" Target="https://www.ankeramsterdamspirits.nl/products/L-25-376-00" TargetMode="External"/><Relationship Id="rId2407" Type="http://schemas.openxmlformats.org/officeDocument/2006/relationships/hyperlink" Target="https://www.ankeramsterdamspirits.nl/products/L-25-047-00" TargetMode="External"/><Relationship Id="rId2614" Type="http://schemas.openxmlformats.org/officeDocument/2006/relationships/hyperlink" Target="https://www.ankeramsterdamspirits.nl/products/L-05-208-00" TargetMode="External"/><Relationship Id="rId2821" Type="http://schemas.openxmlformats.org/officeDocument/2006/relationships/hyperlink" Target="https://www.ankeramsterdamspirits.nl/products/L-04-961-00" TargetMode="External"/><Relationship Id="rId62" Type="http://schemas.openxmlformats.org/officeDocument/2006/relationships/hyperlink" Target="https://www.ankeramsterdamspirits.nl/products/L-13-555-00" TargetMode="External"/><Relationship Id="rId1216" Type="http://schemas.openxmlformats.org/officeDocument/2006/relationships/hyperlink" Target="https://www.ankeramsterdamspirits.nl/products/L-03-874-00" TargetMode="External"/><Relationship Id="rId1423" Type="http://schemas.openxmlformats.org/officeDocument/2006/relationships/hyperlink" Target="https://www.ankeramsterdamspirits.nl/products/L-55-215-00" TargetMode="External"/><Relationship Id="rId1630" Type="http://schemas.openxmlformats.org/officeDocument/2006/relationships/hyperlink" Target="https://www.ankeramsterdamspirits.nl/products/L-58-458-00" TargetMode="External"/><Relationship Id="rId4579" Type="http://schemas.openxmlformats.org/officeDocument/2006/relationships/hyperlink" Target="https://www.ankeramsterdamspirits.nl/products/L-51-091-00" TargetMode="External"/><Relationship Id="rId3388" Type="http://schemas.openxmlformats.org/officeDocument/2006/relationships/hyperlink" Target="https://www.ankeramsterdamspirits.nl/products/L-11-955-00" TargetMode="External"/><Relationship Id="rId3595" Type="http://schemas.openxmlformats.org/officeDocument/2006/relationships/hyperlink" Target="https://www.ankeramsterdamspirits.nl/products/L-07-728-00" TargetMode="External"/><Relationship Id="rId4439" Type="http://schemas.openxmlformats.org/officeDocument/2006/relationships/hyperlink" Target="https://www.ankeramsterdamspirits.nl/products/L-16-666-00" TargetMode="External"/><Relationship Id="rId4646" Type="http://schemas.openxmlformats.org/officeDocument/2006/relationships/hyperlink" Target="https://www.ankeramsterdamspirits.nl/products/L-25-659-00" TargetMode="External"/><Relationship Id="rId2197" Type="http://schemas.openxmlformats.org/officeDocument/2006/relationships/hyperlink" Target="https://www.ankeramsterdamspirits.nl/products/L-17-645-00" TargetMode="External"/><Relationship Id="rId3248" Type="http://schemas.openxmlformats.org/officeDocument/2006/relationships/hyperlink" Target="https://www.ankeramsterdamspirits.nl/products/L-59-368-00" TargetMode="External"/><Relationship Id="rId3455" Type="http://schemas.openxmlformats.org/officeDocument/2006/relationships/hyperlink" Target="https://www.ankeramsterdamspirits.nl/products/L-07-250-00" TargetMode="External"/><Relationship Id="rId3662" Type="http://schemas.openxmlformats.org/officeDocument/2006/relationships/hyperlink" Target="https://www.ankeramsterdamspirits.nl/products/L-07-984-00" TargetMode="External"/><Relationship Id="rId4506" Type="http://schemas.openxmlformats.org/officeDocument/2006/relationships/hyperlink" Target="https://www.ankeramsterdamspirits.nl/products/L-08-585-00" TargetMode="External"/><Relationship Id="rId4713" Type="http://schemas.openxmlformats.org/officeDocument/2006/relationships/hyperlink" Target="https://www.ankeramsterdamspirits.nl/products/L-61-660-00" TargetMode="External"/><Relationship Id="rId169" Type="http://schemas.openxmlformats.org/officeDocument/2006/relationships/hyperlink" Target="https://www.ankeramsterdamspirits.nl/products/L-57-233-00" TargetMode="External"/><Relationship Id="rId376" Type="http://schemas.openxmlformats.org/officeDocument/2006/relationships/hyperlink" Target="https://www.ankeramsterdamspirits.nl/products/L-06-230-00" TargetMode="External"/><Relationship Id="rId583" Type="http://schemas.openxmlformats.org/officeDocument/2006/relationships/hyperlink" Target="https://www.ankeramsterdamspirits.nl/products/L-12-111-00" TargetMode="External"/><Relationship Id="rId790" Type="http://schemas.openxmlformats.org/officeDocument/2006/relationships/hyperlink" Target="https://www.ankeramsterdamspirits.nl/products/L-00-662-00" TargetMode="External"/><Relationship Id="rId2057" Type="http://schemas.openxmlformats.org/officeDocument/2006/relationships/hyperlink" Target="https://www.ankeramsterdamspirits.nl/products/L-52-175-00" TargetMode="External"/><Relationship Id="rId2264" Type="http://schemas.openxmlformats.org/officeDocument/2006/relationships/hyperlink" Target="https://www.ankeramsterdamspirits.nl/products/L-61-729-00" TargetMode="External"/><Relationship Id="rId2471" Type="http://schemas.openxmlformats.org/officeDocument/2006/relationships/hyperlink" Target="https://www.ankeramsterdamspirits.nl/products/L-52-659-00" TargetMode="External"/><Relationship Id="rId3108" Type="http://schemas.openxmlformats.org/officeDocument/2006/relationships/hyperlink" Target="https://www.ankeramsterdamspirits.nl/products/L-59-170-00" TargetMode="External"/><Relationship Id="rId3315" Type="http://schemas.openxmlformats.org/officeDocument/2006/relationships/hyperlink" Target="https://www.ankeramsterdamspirits.nl/products/L-17-960-00" TargetMode="External"/><Relationship Id="rId3522" Type="http://schemas.openxmlformats.org/officeDocument/2006/relationships/hyperlink" Target="https://www.ankeramsterdamspirits.nl/products/L-56-416-00" TargetMode="External"/><Relationship Id="rId236" Type="http://schemas.openxmlformats.org/officeDocument/2006/relationships/hyperlink" Target="https://www.ankeramsterdamspirits.nl/products/L-51-022-00" TargetMode="External"/><Relationship Id="rId443" Type="http://schemas.openxmlformats.org/officeDocument/2006/relationships/hyperlink" Target="https://www.ankeramsterdamspirits.nl/products/L-24-904-00" TargetMode="External"/><Relationship Id="rId650" Type="http://schemas.openxmlformats.org/officeDocument/2006/relationships/hyperlink" Target="https://www.ankeramsterdamspirits.nl/products/L-56-398-00" TargetMode="External"/><Relationship Id="rId1073" Type="http://schemas.openxmlformats.org/officeDocument/2006/relationships/hyperlink" Target="https://www.ankeramsterdamspirits.nl/products/L-55-833-00" TargetMode="External"/><Relationship Id="rId1280" Type="http://schemas.openxmlformats.org/officeDocument/2006/relationships/hyperlink" Target="https://www.ankeramsterdamspirits.nl/products/L-55-895-00" TargetMode="External"/><Relationship Id="rId2124" Type="http://schemas.openxmlformats.org/officeDocument/2006/relationships/hyperlink" Target="https://www.ankeramsterdamspirits.nl/products/L-50-930-00" TargetMode="External"/><Relationship Id="rId2331" Type="http://schemas.openxmlformats.org/officeDocument/2006/relationships/hyperlink" Target="https://www.ankeramsterdamspirits.nl/products/L-55-832-00" TargetMode="External"/><Relationship Id="rId303" Type="http://schemas.openxmlformats.org/officeDocument/2006/relationships/hyperlink" Target="https://www.ankeramsterdamspirits.nl/products/L-06-135-00" TargetMode="External"/><Relationship Id="rId1140" Type="http://schemas.openxmlformats.org/officeDocument/2006/relationships/hyperlink" Target="https://www.ankeramsterdamspirits.nl/products/L-25-220-00" TargetMode="External"/><Relationship Id="rId4089" Type="http://schemas.openxmlformats.org/officeDocument/2006/relationships/hyperlink" Target="https://www.ankeramsterdamspirits.nl/products/L-25-596-00" TargetMode="External"/><Relationship Id="rId4296" Type="http://schemas.openxmlformats.org/officeDocument/2006/relationships/hyperlink" Target="https://www.ankeramsterdamspirits.nl/products/L-59-183-00" TargetMode="External"/><Relationship Id="rId510" Type="http://schemas.openxmlformats.org/officeDocument/2006/relationships/hyperlink" Target="https://www.ankeramsterdamspirits.nl/products/L-00-916-00" TargetMode="External"/><Relationship Id="rId1000" Type="http://schemas.openxmlformats.org/officeDocument/2006/relationships/hyperlink" Target="https://www.ankeramsterdamspirits.nl/products/L-05-546-00" TargetMode="External"/><Relationship Id="rId1957" Type="http://schemas.openxmlformats.org/officeDocument/2006/relationships/hyperlink" Target="https://www.ankeramsterdamspirits.nl/products/L-61-705-00" TargetMode="External"/><Relationship Id="rId4156" Type="http://schemas.openxmlformats.org/officeDocument/2006/relationships/hyperlink" Target="https://www.ankeramsterdamspirits.nl/products/L-56-817-00" TargetMode="External"/><Relationship Id="rId4363" Type="http://schemas.openxmlformats.org/officeDocument/2006/relationships/hyperlink" Target="https://www.ankeramsterdamspirits.nl/products/L-60-853-00" TargetMode="External"/><Relationship Id="rId4570" Type="http://schemas.openxmlformats.org/officeDocument/2006/relationships/hyperlink" Target="https://www.ankeramsterdamspirits.nl/products/L-61-913-00" TargetMode="External"/><Relationship Id="rId1817" Type="http://schemas.openxmlformats.org/officeDocument/2006/relationships/hyperlink" Target="https://www.ankeramsterdamspirits.nl/products/L-19-771-00" TargetMode="External"/><Relationship Id="rId3172" Type="http://schemas.openxmlformats.org/officeDocument/2006/relationships/hyperlink" Target="https://www.ankeramsterdamspirits.nl/products/L-59-476-00" TargetMode="External"/><Relationship Id="rId4016" Type="http://schemas.openxmlformats.org/officeDocument/2006/relationships/hyperlink" Target="https://www.ankeramsterdamspirits.nl/products/L-04-346-00" TargetMode="External"/><Relationship Id="rId4223" Type="http://schemas.openxmlformats.org/officeDocument/2006/relationships/hyperlink" Target="https://www.ankeramsterdamspirits.nl/products/L-12-221-00" TargetMode="External"/><Relationship Id="rId4430" Type="http://schemas.openxmlformats.org/officeDocument/2006/relationships/hyperlink" Target="https://www.ankeramsterdamspirits.nl/products/L-01-261-00" TargetMode="External"/><Relationship Id="rId3032" Type="http://schemas.openxmlformats.org/officeDocument/2006/relationships/hyperlink" Target="https://www.ankeramsterdamspirits.nl/products/L-52-609-00" TargetMode="External"/><Relationship Id="rId160" Type="http://schemas.openxmlformats.org/officeDocument/2006/relationships/hyperlink" Target="https://www.ankeramsterdamspirits.nl/products/L-04-887-00" TargetMode="External"/><Relationship Id="rId3989" Type="http://schemas.openxmlformats.org/officeDocument/2006/relationships/hyperlink" Target="https://www.ankeramsterdamspirits.nl/products/L-59-290-00" TargetMode="External"/><Relationship Id="rId2798" Type="http://schemas.openxmlformats.org/officeDocument/2006/relationships/hyperlink" Target="https://www.ankeramsterdamspirits.nl/products/L-00-477-00" TargetMode="External"/><Relationship Id="rId3849" Type="http://schemas.openxmlformats.org/officeDocument/2006/relationships/hyperlink" Target="https://www.ankeramsterdamspirits.nl/products/L-58-186-00" TargetMode="External"/><Relationship Id="rId977" Type="http://schemas.openxmlformats.org/officeDocument/2006/relationships/hyperlink" Target="https://www.ankeramsterdamspirits.nl/products/L-05-318-00" TargetMode="External"/><Relationship Id="rId2658" Type="http://schemas.openxmlformats.org/officeDocument/2006/relationships/hyperlink" Target="https://www.ankeramsterdamspirits.nl/products/L-04-726-00" TargetMode="External"/><Relationship Id="rId2865" Type="http://schemas.openxmlformats.org/officeDocument/2006/relationships/hyperlink" Target="https://www.ankeramsterdamspirits.nl/products/L-23-657-00" TargetMode="External"/><Relationship Id="rId3709" Type="http://schemas.openxmlformats.org/officeDocument/2006/relationships/hyperlink" Target="https://www.ankeramsterdamspirits.nl/products/L-08-133-00" TargetMode="External"/><Relationship Id="rId3916" Type="http://schemas.openxmlformats.org/officeDocument/2006/relationships/hyperlink" Target="https://www.ankeramsterdamspirits.nl/products/L-60-898-00" TargetMode="External"/><Relationship Id="rId4080" Type="http://schemas.openxmlformats.org/officeDocument/2006/relationships/hyperlink" Target="https://www.ankeramsterdamspirits.nl/products/L-60-636-00" TargetMode="External"/><Relationship Id="rId837" Type="http://schemas.openxmlformats.org/officeDocument/2006/relationships/hyperlink" Target="https://www.ankeramsterdamspirits.nl/products/L-58-768-00" TargetMode="External"/><Relationship Id="rId1467" Type="http://schemas.openxmlformats.org/officeDocument/2006/relationships/hyperlink" Target="https://www.ankeramsterdamspirits.nl/products/L-17-600-00" TargetMode="External"/><Relationship Id="rId1674" Type="http://schemas.openxmlformats.org/officeDocument/2006/relationships/hyperlink" Target="https://www.ankeramsterdamspirits.nl/products/L-17-388-00" TargetMode="External"/><Relationship Id="rId1881" Type="http://schemas.openxmlformats.org/officeDocument/2006/relationships/hyperlink" Target="https://www.ankeramsterdamspirits.nl/products/L-53-954-00" TargetMode="External"/><Relationship Id="rId2518" Type="http://schemas.openxmlformats.org/officeDocument/2006/relationships/hyperlink" Target="https://www.ankeramsterdamspirits.nl/products/L-00-059-00" TargetMode="External"/><Relationship Id="rId2725" Type="http://schemas.openxmlformats.org/officeDocument/2006/relationships/hyperlink" Target="https://www.ankeramsterdamspirits.nl/products/L-25-460-00" TargetMode="External"/><Relationship Id="rId2932" Type="http://schemas.openxmlformats.org/officeDocument/2006/relationships/hyperlink" Target="https://www.ankeramsterdamspirits.nl/products/L-58-208-00" TargetMode="External"/><Relationship Id="rId904" Type="http://schemas.openxmlformats.org/officeDocument/2006/relationships/hyperlink" Target="https://www.ankeramsterdamspirits.nl/products/L-58-927-00" TargetMode="External"/><Relationship Id="rId1327" Type="http://schemas.openxmlformats.org/officeDocument/2006/relationships/hyperlink" Target="https://www.ankeramsterdamspirits.nl/products/L-54-236-00" TargetMode="External"/><Relationship Id="rId1534" Type="http://schemas.openxmlformats.org/officeDocument/2006/relationships/hyperlink" Target="https://www.ankeramsterdamspirits.nl/products/L-59-758-00" TargetMode="External"/><Relationship Id="rId1741" Type="http://schemas.openxmlformats.org/officeDocument/2006/relationships/hyperlink" Target="https://www.ankeramsterdamspirits.nl/products/L-59-683-00" TargetMode="External"/><Relationship Id="rId33" Type="http://schemas.openxmlformats.org/officeDocument/2006/relationships/hyperlink" Target="https://www.ankeramsterdamspirits.nl/products/L-25-301-00" TargetMode="External"/><Relationship Id="rId1601" Type="http://schemas.openxmlformats.org/officeDocument/2006/relationships/hyperlink" Target="https://www.ankeramsterdamspirits.nl/products/L-08-738-00" TargetMode="External"/><Relationship Id="rId3499" Type="http://schemas.openxmlformats.org/officeDocument/2006/relationships/hyperlink" Target="https://www.ankeramsterdamspirits.nl/products/L-53-765-00" TargetMode="External"/><Relationship Id="rId3359" Type="http://schemas.openxmlformats.org/officeDocument/2006/relationships/hyperlink" Target="https://www.ankeramsterdamspirits.nl/products/L-11-702-00" TargetMode="External"/><Relationship Id="rId3566" Type="http://schemas.openxmlformats.org/officeDocument/2006/relationships/hyperlink" Target="https://www.ankeramsterdamspirits.nl/products/L-57-451-00" TargetMode="External"/><Relationship Id="rId487" Type="http://schemas.openxmlformats.org/officeDocument/2006/relationships/hyperlink" Target="https://www.ankeramsterdamspirits.nl/products/L-06-694-00" TargetMode="External"/><Relationship Id="rId694" Type="http://schemas.openxmlformats.org/officeDocument/2006/relationships/hyperlink" Target="https://www.ankeramsterdamspirits.nl/products/L-03-463-00" TargetMode="External"/><Relationship Id="rId2168" Type="http://schemas.openxmlformats.org/officeDocument/2006/relationships/hyperlink" Target="https://www.ankeramsterdamspirits.nl/products/L-09-632-00" TargetMode="External"/><Relationship Id="rId2375" Type="http://schemas.openxmlformats.org/officeDocument/2006/relationships/hyperlink" Target="https://www.ankeramsterdamspirits.nl/products/L-20-497-00" TargetMode="External"/><Relationship Id="rId3219" Type="http://schemas.openxmlformats.org/officeDocument/2006/relationships/hyperlink" Target="https://www.ankeramsterdamspirits.nl/products/L-61-864-00" TargetMode="External"/><Relationship Id="rId3773" Type="http://schemas.openxmlformats.org/officeDocument/2006/relationships/hyperlink" Target="https://www.ankeramsterdamspirits.nl/products/L-23-408-00" TargetMode="External"/><Relationship Id="rId3980" Type="http://schemas.openxmlformats.org/officeDocument/2006/relationships/hyperlink" Target="https://www.ankeramsterdamspirits.nl/products/L-21-738-00" TargetMode="External"/><Relationship Id="rId4617" Type="http://schemas.openxmlformats.org/officeDocument/2006/relationships/hyperlink" Target="https://www.ankeramsterdamspirits.nl/products/L-57-062-00" TargetMode="External"/><Relationship Id="rId347" Type="http://schemas.openxmlformats.org/officeDocument/2006/relationships/hyperlink" Target="https://www.ankeramsterdamspirits.nl/products/L-51-241-00" TargetMode="External"/><Relationship Id="rId1184" Type="http://schemas.openxmlformats.org/officeDocument/2006/relationships/hyperlink" Target="https://www.ankeramsterdamspirits.nl/products/L-08-865-00" TargetMode="External"/><Relationship Id="rId2028" Type="http://schemas.openxmlformats.org/officeDocument/2006/relationships/hyperlink" Target="https://www.ankeramsterdamspirits.nl/products/L-22-599-00" TargetMode="External"/><Relationship Id="rId2582" Type="http://schemas.openxmlformats.org/officeDocument/2006/relationships/hyperlink" Target="https://www.ankeramsterdamspirits.nl/products/L-13-111-00" TargetMode="External"/><Relationship Id="rId3426" Type="http://schemas.openxmlformats.org/officeDocument/2006/relationships/hyperlink" Target="https://www.ankeramsterdamspirits.nl/products/L-07-403-00" TargetMode="External"/><Relationship Id="rId3633" Type="http://schemas.openxmlformats.org/officeDocument/2006/relationships/hyperlink" Target="https://www.ankeramsterdamspirits.nl/products/L-53-793-00" TargetMode="External"/><Relationship Id="rId3840" Type="http://schemas.openxmlformats.org/officeDocument/2006/relationships/hyperlink" Target="https://www.ankeramsterdamspirits.nl/products/L-57-815-00" TargetMode="External"/><Relationship Id="rId554" Type="http://schemas.openxmlformats.org/officeDocument/2006/relationships/hyperlink" Target="https://www.ankeramsterdamspirits.nl/products/L-59-622-00" TargetMode="External"/><Relationship Id="rId761" Type="http://schemas.openxmlformats.org/officeDocument/2006/relationships/hyperlink" Target="https://www.ankeramsterdamspirits.nl/products/L-51-200-00" TargetMode="External"/><Relationship Id="rId1391" Type="http://schemas.openxmlformats.org/officeDocument/2006/relationships/hyperlink" Target="https://www.ankeramsterdamspirits.nl/products/L-59-857-00" TargetMode="External"/><Relationship Id="rId2235" Type="http://schemas.openxmlformats.org/officeDocument/2006/relationships/hyperlink" Target="https://www.ankeramsterdamspirits.nl/products/L-51-118-00" TargetMode="External"/><Relationship Id="rId2442" Type="http://schemas.openxmlformats.org/officeDocument/2006/relationships/hyperlink" Target="https://www.ankeramsterdamspirits.nl/products/L-00-557-00" TargetMode="External"/><Relationship Id="rId3700" Type="http://schemas.openxmlformats.org/officeDocument/2006/relationships/hyperlink" Target="https://www.ankeramsterdamspirits.nl/products/L-05-633-00" TargetMode="External"/><Relationship Id="rId207" Type="http://schemas.openxmlformats.org/officeDocument/2006/relationships/hyperlink" Target="https://www.ankeramsterdamspirits.nl/products/L-22-293-00" TargetMode="External"/><Relationship Id="rId414" Type="http://schemas.openxmlformats.org/officeDocument/2006/relationships/hyperlink" Target="https://www.ankeramsterdamspirits.nl/products/L-00-947-00" TargetMode="External"/><Relationship Id="rId621" Type="http://schemas.openxmlformats.org/officeDocument/2006/relationships/hyperlink" Target="https://www.ankeramsterdamspirits.nl/products/L-06-330-00" TargetMode="External"/><Relationship Id="rId1044" Type="http://schemas.openxmlformats.org/officeDocument/2006/relationships/hyperlink" Target="https://www.ankeramsterdamspirits.nl/products/L-50-451-00" TargetMode="External"/><Relationship Id="rId1251" Type="http://schemas.openxmlformats.org/officeDocument/2006/relationships/hyperlink" Target="https://www.ankeramsterdamspirits.nl/products/L-08-577-00" TargetMode="External"/><Relationship Id="rId2302" Type="http://schemas.openxmlformats.org/officeDocument/2006/relationships/hyperlink" Target="https://www.ankeramsterdamspirits.nl/products/L-61-848-00" TargetMode="External"/><Relationship Id="rId1111" Type="http://schemas.openxmlformats.org/officeDocument/2006/relationships/hyperlink" Target="https://www.ankeramsterdamspirits.nl/products/L-11-730-00" TargetMode="External"/><Relationship Id="rId4267" Type="http://schemas.openxmlformats.org/officeDocument/2006/relationships/hyperlink" Target="https://www.ankeramsterdamspirits.nl/products/L-19-951-00" TargetMode="External"/><Relationship Id="rId4474" Type="http://schemas.openxmlformats.org/officeDocument/2006/relationships/hyperlink" Target="https://www.ankeramsterdamspirits.nl/products/L-53-066-00" TargetMode="External"/><Relationship Id="rId4681" Type="http://schemas.openxmlformats.org/officeDocument/2006/relationships/hyperlink" Target="https://www.ankeramsterdamspirits.nl/products/L-50-076-00" TargetMode="External"/><Relationship Id="rId3076" Type="http://schemas.openxmlformats.org/officeDocument/2006/relationships/hyperlink" Target="https://www.ankeramsterdamspirits.nl/products/L-00-368-00" TargetMode="External"/><Relationship Id="rId3283" Type="http://schemas.openxmlformats.org/officeDocument/2006/relationships/hyperlink" Target="https://www.ankeramsterdamspirits.nl/products/L-05-128-00" TargetMode="External"/><Relationship Id="rId3490" Type="http://schemas.openxmlformats.org/officeDocument/2006/relationships/hyperlink" Target="https://www.ankeramsterdamspirits.nl/products/L-14-791-00" TargetMode="External"/><Relationship Id="rId4127" Type="http://schemas.openxmlformats.org/officeDocument/2006/relationships/hyperlink" Target="https://www.ankeramsterdamspirits.nl/products/L-59-813-00" TargetMode="External"/><Relationship Id="rId4334" Type="http://schemas.openxmlformats.org/officeDocument/2006/relationships/hyperlink" Target="https://www.ankeramsterdamspirits.nl/products/L-59-240-00" TargetMode="External"/><Relationship Id="rId4541" Type="http://schemas.openxmlformats.org/officeDocument/2006/relationships/hyperlink" Target="https://www.ankeramsterdamspirits.nl/products/L-13-802-00" TargetMode="External"/><Relationship Id="rId1928" Type="http://schemas.openxmlformats.org/officeDocument/2006/relationships/hyperlink" Target="https://www.ankeramsterdamspirits.nl/products/L-01-187-00" TargetMode="External"/><Relationship Id="rId2092" Type="http://schemas.openxmlformats.org/officeDocument/2006/relationships/hyperlink" Target="https://www.ankeramsterdamspirits.nl/products/L-55-964-00" TargetMode="External"/><Relationship Id="rId3143" Type="http://schemas.openxmlformats.org/officeDocument/2006/relationships/hyperlink" Target="https://www.ankeramsterdamspirits.nl/products/L-59-894-00" TargetMode="External"/><Relationship Id="rId3350" Type="http://schemas.openxmlformats.org/officeDocument/2006/relationships/hyperlink" Target="https://www.ankeramsterdamspirits.nl/products/L-07-087-00" TargetMode="External"/><Relationship Id="rId271" Type="http://schemas.openxmlformats.org/officeDocument/2006/relationships/hyperlink" Target="https://www.ankeramsterdamspirits.nl/products/L-56-346-00" TargetMode="External"/><Relationship Id="rId3003" Type="http://schemas.openxmlformats.org/officeDocument/2006/relationships/hyperlink" Target="https://www.ankeramsterdamspirits.nl/products/L-02-609-00" TargetMode="External"/><Relationship Id="rId4401" Type="http://schemas.openxmlformats.org/officeDocument/2006/relationships/hyperlink" Target="https://www.ankeramsterdamspirits.nl/products/L-09-221-00" TargetMode="External"/><Relationship Id="rId131" Type="http://schemas.openxmlformats.org/officeDocument/2006/relationships/hyperlink" Target="https://www.ankeramsterdamspirits.nl/products/L-58-369-00" TargetMode="External"/><Relationship Id="rId3210" Type="http://schemas.openxmlformats.org/officeDocument/2006/relationships/hyperlink" Target="https://www.ankeramsterdamspirits.nl/products/L-59-139-00" TargetMode="External"/><Relationship Id="rId2769" Type="http://schemas.openxmlformats.org/officeDocument/2006/relationships/hyperlink" Target="https://www.ankeramsterdamspirits.nl/products/L-04-731-00" TargetMode="External"/><Relationship Id="rId2976" Type="http://schemas.openxmlformats.org/officeDocument/2006/relationships/hyperlink" Target="https://www.ankeramsterdamspirits.nl/products/L-22-591-00" TargetMode="External"/><Relationship Id="rId948" Type="http://schemas.openxmlformats.org/officeDocument/2006/relationships/hyperlink" Target="https://www.ankeramsterdamspirits.nl/products/L-53-058-00" TargetMode="External"/><Relationship Id="rId1578" Type="http://schemas.openxmlformats.org/officeDocument/2006/relationships/hyperlink" Target="https://www.ankeramsterdamspirits.nl/products/L-58-581-00" TargetMode="External"/><Relationship Id="rId1785" Type="http://schemas.openxmlformats.org/officeDocument/2006/relationships/hyperlink" Target="https://www.ankeramsterdamspirits.nl/products/L-52-073-00" TargetMode="External"/><Relationship Id="rId1992" Type="http://schemas.openxmlformats.org/officeDocument/2006/relationships/hyperlink" Target="https://www.ankeramsterdamspirits.nl/products/L-51-044-00" TargetMode="External"/><Relationship Id="rId2629" Type="http://schemas.openxmlformats.org/officeDocument/2006/relationships/hyperlink" Target="https://www.ankeramsterdamspirits.nl/products/L-05-230-00" TargetMode="External"/><Relationship Id="rId2836" Type="http://schemas.openxmlformats.org/officeDocument/2006/relationships/hyperlink" Target="https://www.ankeramsterdamspirits.nl/products/L-04-945-00" TargetMode="External"/><Relationship Id="rId4191" Type="http://schemas.openxmlformats.org/officeDocument/2006/relationships/hyperlink" Target="https://www.ankeramsterdamspirits.nl/products/L-24-044-00" TargetMode="External"/><Relationship Id="rId77" Type="http://schemas.openxmlformats.org/officeDocument/2006/relationships/hyperlink" Target="https://www.ankeramsterdamspirits.nl/products/L-51-980-00" TargetMode="External"/><Relationship Id="rId808" Type="http://schemas.openxmlformats.org/officeDocument/2006/relationships/hyperlink" Target="https://www.ankeramsterdamspirits.nl/products/L-23-013-00" TargetMode="External"/><Relationship Id="rId1438" Type="http://schemas.openxmlformats.org/officeDocument/2006/relationships/hyperlink" Target="https://www.ankeramsterdamspirits.nl/products/L-53-154-00" TargetMode="External"/><Relationship Id="rId1645" Type="http://schemas.openxmlformats.org/officeDocument/2006/relationships/hyperlink" Target="https://www.ankeramsterdamspirits.nl/products/L-09-211-00" TargetMode="External"/><Relationship Id="rId4051" Type="http://schemas.openxmlformats.org/officeDocument/2006/relationships/hyperlink" Target="https://www.ankeramsterdamspirits.nl/products/L-25-981-00" TargetMode="External"/><Relationship Id="rId1852" Type="http://schemas.openxmlformats.org/officeDocument/2006/relationships/hyperlink" Target="https://www.ankeramsterdamspirits.nl/products/L-21-796-00" TargetMode="External"/><Relationship Id="rId2903" Type="http://schemas.openxmlformats.org/officeDocument/2006/relationships/hyperlink" Target="https://www.ankeramsterdamspirits.nl/products/L-05-075-00" TargetMode="External"/><Relationship Id="rId1505" Type="http://schemas.openxmlformats.org/officeDocument/2006/relationships/hyperlink" Target="https://www.ankeramsterdamspirits.nl/products/L-21-314-00" TargetMode="External"/><Relationship Id="rId1712" Type="http://schemas.openxmlformats.org/officeDocument/2006/relationships/hyperlink" Target="https://www.ankeramsterdamspirits.nl/products/L-60-198-00" TargetMode="External"/><Relationship Id="rId3677" Type="http://schemas.openxmlformats.org/officeDocument/2006/relationships/hyperlink" Target="https://www.ankeramsterdamspirits.nl/products/L-61-400-00" TargetMode="External"/><Relationship Id="rId3884" Type="http://schemas.openxmlformats.org/officeDocument/2006/relationships/hyperlink" Target="https://www.ankeramsterdamspirits.nl/products/L-59-861-00" TargetMode="External"/><Relationship Id="rId4728" Type="http://schemas.openxmlformats.org/officeDocument/2006/relationships/hyperlink" Target="https://www.ankeramsterdamspirits.nl/products/L-60-208-00" TargetMode="External"/><Relationship Id="rId598" Type="http://schemas.openxmlformats.org/officeDocument/2006/relationships/hyperlink" Target="https://www.ankeramsterdamspirits.nl/products/L-06-081-00" TargetMode="External"/><Relationship Id="rId2279" Type="http://schemas.openxmlformats.org/officeDocument/2006/relationships/hyperlink" Target="https://www.ankeramsterdamspirits.nl/products/L-08-631-00" TargetMode="External"/><Relationship Id="rId2486" Type="http://schemas.openxmlformats.org/officeDocument/2006/relationships/hyperlink" Target="https://www.ankeramsterdamspirits.nl/products/L-61-930-00" TargetMode="External"/><Relationship Id="rId2693" Type="http://schemas.openxmlformats.org/officeDocument/2006/relationships/hyperlink" Target="https://www.ankeramsterdamspirits.nl/products/L-20-124-00" TargetMode="External"/><Relationship Id="rId3537" Type="http://schemas.openxmlformats.org/officeDocument/2006/relationships/hyperlink" Target="https://www.ankeramsterdamspirits.nl/products/L-07-585-00" TargetMode="External"/><Relationship Id="rId3744" Type="http://schemas.openxmlformats.org/officeDocument/2006/relationships/hyperlink" Target="https://www.ankeramsterdamspirits.nl/products/L-58-626-00" TargetMode="External"/><Relationship Id="rId3951" Type="http://schemas.openxmlformats.org/officeDocument/2006/relationships/hyperlink" Target="https://www.ankeramsterdamspirits.nl/products/L-06-927-00" TargetMode="External"/><Relationship Id="rId458" Type="http://schemas.openxmlformats.org/officeDocument/2006/relationships/hyperlink" Target="https://www.ankeramsterdamspirits.nl/products/L-06-609-00" TargetMode="External"/><Relationship Id="rId665" Type="http://schemas.openxmlformats.org/officeDocument/2006/relationships/hyperlink" Target="https://www.ankeramsterdamspirits.nl/products/L-06-752-00" TargetMode="External"/><Relationship Id="rId872" Type="http://schemas.openxmlformats.org/officeDocument/2006/relationships/hyperlink" Target="https://www.ankeramsterdamspirits.nl/products/L-54-744-00" TargetMode="External"/><Relationship Id="rId1088" Type="http://schemas.openxmlformats.org/officeDocument/2006/relationships/hyperlink" Target="https://www.ankeramsterdamspirits.nl/products/L-12-018-00" TargetMode="External"/><Relationship Id="rId1295" Type="http://schemas.openxmlformats.org/officeDocument/2006/relationships/hyperlink" Target="https://www.ankeramsterdamspirits.nl/products/L-11-174-00" TargetMode="External"/><Relationship Id="rId2139" Type="http://schemas.openxmlformats.org/officeDocument/2006/relationships/hyperlink" Target="https://www.ankeramsterdamspirits.nl/products/L-17-457-00" TargetMode="External"/><Relationship Id="rId2346" Type="http://schemas.openxmlformats.org/officeDocument/2006/relationships/hyperlink" Target="https://www.ankeramsterdamspirits.nl/products/L-60-232-00" TargetMode="External"/><Relationship Id="rId2553" Type="http://schemas.openxmlformats.org/officeDocument/2006/relationships/hyperlink" Target="https://www.ankeramsterdamspirits.nl/products/L-24-368-00" TargetMode="External"/><Relationship Id="rId2760" Type="http://schemas.openxmlformats.org/officeDocument/2006/relationships/hyperlink" Target="https://www.ankeramsterdamspirits.nl/products/L-59-899-00" TargetMode="External"/><Relationship Id="rId3604" Type="http://schemas.openxmlformats.org/officeDocument/2006/relationships/hyperlink" Target="https://www.ankeramsterdamspirits.nl/products/L-15-418-00" TargetMode="External"/><Relationship Id="rId3811" Type="http://schemas.openxmlformats.org/officeDocument/2006/relationships/hyperlink" Target="https://www.ankeramsterdamspirits.nl/products/L-61-832-00" TargetMode="External"/><Relationship Id="rId318" Type="http://schemas.openxmlformats.org/officeDocument/2006/relationships/hyperlink" Target="https://www.ankeramsterdamspirits.nl/products/L-54-644-00" TargetMode="External"/><Relationship Id="rId525" Type="http://schemas.openxmlformats.org/officeDocument/2006/relationships/hyperlink" Target="https://www.ankeramsterdamspirits.nl/products/L-06-840-00" TargetMode="External"/><Relationship Id="rId732" Type="http://schemas.openxmlformats.org/officeDocument/2006/relationships/hyperlink" Target="https://www.ankeramsterdamspirits.nl/products/L-22-177-00" TargetMode="External"/><Relationship Id="rId1155" Type="http://schemas.openxmlformats.org/officeDocument/2006/relationships/hyperlink" Target="https://www.ankeramsterdamspirits.nl/products/L-18-942-00" TargetMode="External"/><Relationship Id="rId1362" Type="http://schemas.openxmlformats.org/officeDocument/2006/relationships/hyperlink" Target="https://www.ankeramsterdamspirits.nl/products/L-17-186-00" TargetMode="External"/><Relationship Id="rId2206" Type="http://schemas.openxmlformats.org/officeDocument/2006/relationships/hyperlink" Target="https://www.ankeramsterdamspirits.nl/products/L-10-032-00" TargetMode="External"/><Relationship Id="rId2413" Type="http://schemas.openxmlformats.org/officeDocument/2006/relationships/hyperlink" Target="https://www.ankeramsterdamspirits.nl/products/L-58-821-00" TargetMode="External"/><Relationship Id="rId2620" Type="http://schemas.openxmlformats.org/officeDocument/2006/relationships/hyperlink" Target="https://www.ankeramsterdamspirits.nl/products/L-13-480-00" TargetMode="External"/><Relationship Id="rId1015" Type="http://schemas.openxmlformats.org/officeDocument/2006/relationships/hyperlink" Target="https://www.ankeramsterdamspirits.nl/products/L-59-398-00" TargetMode="External"/><Relationship Id="rId1222" Type="http://schemas.openxmlformats.org/officeDocument/2006/relationships/hyperlink" Target="https://www.ankeramsterdamspirits.nl/products/L-56-507-00" TargetMode="External"/><Relationship Id="rId4378" Type="http://schemas.openxmlformats.org/officeDocument/2006/relationships/hyperlink" Target="https://www.ankeramsterdamspirits.nl/products/L-09-102-00" TargetMode="External"/><Relationship Id="rId4585" Type="http://schemas.openxmlformats.org/officeDocument/2006/relationships/hyperlink" Target="https://www.ankeramsterdamspirits.nl/products/L-56-047-00" TargetMode="External"/><Relationship Id="rId3187" Type="http://schemas.openxmlformats.org/officeDocument/2006/relationships/hyperlink" Target="https://www.ankeramsterdamspirits.nl/products/L-59-033-00" TargetMode="External"/><Relationship Id="rId3394" Type="http://schemas.openxmlformats.org/officeDocument/2006/relationships/hyperlink" Target="https://www.ankeramsterdamspirits.nl/products/L-12-008-00" TargetMode="External"/><Relationship Id="rId4238" Type="http://schemas.openxmlformats.org/officeDocument/2006/relationships/hyperlink" Target="https://www.ankeramsterdamspirits.nl/products/L-25-108-00" TargetMode="External"/><Relationship Id="rId3047" Type="http://schemas.openxmlformats.org/officeDocument/2006/relationships/hyperlink" Target="https://www.ankeramsterdamspirits.nl/products/L-53-442-00" TargetMode="External"/><Relationship Id="rId4445" Type="http://schemas.openxmlformats.org/officeDocument/2006/relationships/hyperlink" Target="https://www.ankeramsterdamspirits.nl/products/L-09-579-00" TargetMode="External"/><Relationship Id="rId4652" Type="http://schemas.openxmlformats.org/officeDocument/2006/relationships/hyperlink" Target="https://www.ankeramsterdamspirits.nl/products/L-57-694-00" TargetMode="External"/><Relationship Id="rId175" Type="http://schemas.openxmlformats.org/officeDocument/2006/relationships/hyperlink" Target="https://www.ankeramsterdamspirits.nl/products/L-58-651-00" TargetMode="External"/><Relationship Id="rId3254" Type="http://schemas.openxmlformats.org/officeDocument/2006/relationships/hyperlink" Target="https://www.ankeramsterdamspirits.nl/products/L-59-815-00" TargetMode="External"/><Relationship Id="rId3461" Type="http://schemas.openxmlformats.org/officeDocument/2006/relationships/hyperlink" Target="https://www.ankeramsterdamspirits.nl/products/L-07-286-00" TargetMode="External"/><Relationship Id="rId4305" Type="http://schemas.openxmlformats.org/officeDocument/2006/relationships/hyperlink" Target="https://www.ankeramsterdamspirits.nl/products/L-59-185-00" TargetMode="External"/><Relationship Id="rId4512" Type="http://schemas.openxmlformats.org/officeDocument/2006/relationships/hyperlink" Target="https://www.ankeramsterdamspirits.nl/products/L-10-137-00" TargetMode="External"/><Relationship Id="rId382" Type="http://schemas.openxmlformats.org/officeDocument/2006/relationships/hyperlink" Target="https://www.ankeramsterdamspirits.nl/products/L-61-533-00" TargetMode="External"/><Relationship Id="rId2063" Type="http://schemas.openxmlformats.org/officeDocument/2006/relationships/hyperlink" Target="https://www.ankeramsterdamspirits.nl/products/L-59-506-00" TargetMode="External"/><Relationship Id="rId2270" Type="http://schemas.openxmlformats.org/officeDocument/2006/relationships/hyperlink" Target="https://www.ankeramsterdamspirits.nl/products/L-55-542-00" TargetMode="External"/><Relationship Id="rId3114" Type="http://schemas.openxmlformats.org/officeDocument/2006/relationships/hyperlink" Target="https://www.ankeramsterdamspirits.nl/products/L-58-952-00" TargetMode="External"/><Relationship Id="rId3321" Type="http://schemas.openxmlformats.org/officeDocument/2006/relationships/hyperlink" Target="https://www.ankeramsterdamspirits.nl/products/L-12-968-00" TargetMode="External"/><Relationship Id="rId242" Type="http://schemas.openxmlformats.org/officeDocument/2006/relationships/hyperlink" Target="https://www.ankeramsterdamspirits.nl/products/L-54-589-00" TargetMode="External"/><Relationship Id="rId2130" Type="http://schemas.openxmlformats.org/officeDocument/2006/relationships/hyperlink" Target="https://www.ankeramsterdamspirits.nl/products/L-51-143-00" TargetMode="External"/><Relationship Id="rId102" Type="http://schemas.openxmlformats.org/officeDocument/2006/relationships/hyperlink" Target="https://www.ankeramsterdamspirits.nl/products/L-05-621-00" TargetMode="External"/><Relationship Id="rId1689" Type="http://schemas.openxmlformats.org/officeDocument/2006/relationships/hyperlink" Target="https://www.ankeramsterdamspirits.nl/products/L-09-760-00" TargetMode="External"/><Relationship Id="rId4095" Type="http://schemas.openxmlformats.org/officeDocument/2006/relationships/hyperlink" Target="https://www.ankeramsterdamspirits.nl/products/L-61-648-00" TargetMode="External"/><Relationship Id="rId1896" Type="http://schemas.openxmlformats.org/officeDocument/2006/relationships/hyperlink" Target="https://www.ankeramsterdamspirits.nl/products/L-08-932-00" TargetMode="External"/><Relationship Id="rId2947" Type="http://schemas.openxmlformats.org/officeDocument/2006/relationships/hyperlink" Target="https://www.ankeramsterdamspirits.nl/products/L-05-798-00" TargetMode="External"/><Relationship Id="rId4162" Type="http://schemas.openxmlformats.org/officeDocument/2006/relationships/hyperlink" Target="https://www.ankeramsterdamspirits.nl/products/L-22-932-00" TargetMode="External"/><Relationship Id="rId919" Type="http://schemas.openxmlformats.org/officeDocument/2006/relationships/hyperlink" Target="https://www.ankeramsterdamspirits.nl/products/L-62-162-00" TargetMode="External"/><Relationship Id="rId1549" Type="http://schemas.openxmlformats.org/officeDocument/2006/relationships/hyperlink" Target="https://www.ankeramsterdamspirits.nl/products/L-09-890-00" TargetMode="External"/><Relationship Id="rId1756" Type="http://schemas.openxmlformats.org/officeDocument/2006/relationships/hyperlink" Target="https://www.ankeramsterdamspirits.nl/products/L-57-885-00" TargetMode="External"/><Relationship Id="rId1963" Type="http://schemas.openxmlformats.org/officeDocument/2006/relationships/hyperlink" Target="https://www.ankeramsterdamspirits.nl/products/L-57-232-00" TargetMode="External"/><Relationship Id="rId2807" Type="http://schemas.openxmlformats.org/officeDocument/2006/relationships/hyperlink" Target="https://www.ankeramsterdamspirits.nl/products/L-53-849-00" TargetMode="External"/><Relationship Id="rId4022" Type="http://schemas.openxmlformats.org/officeDocument/2006/relationships/hyperlink" Target="https://www.ankeramsterdamspirits.nl/products/L-12-734-00" TargetMode="External"/><Relationship Id="rId48" Type="http://schemas.openxmlformats.org/officeDocument/2006/relationships/hyperlink" Target="https://www.ankeramsterdamspirits.nl/products/L-04-275-00" TargetMode="External"/><Relationship Id="rId1409" Type="http://schemas.openxmlformats.org/officeDocument/2006/relationships/hyperlink" Target="https://www.ankeramsterdamspirits.nl/products/L-11-762-00" TargetMode="External"/><Relationship Id="rId1616" Type="http://schemas.openxmlformats.org/officeDocument/2006/relationships/hyperlink" Target="https://www.ankeramsterdamspirits.nl/products/L-52-569-00" TargetMode="External"/><Relationship Id="rId1823" Type="http://schemas.openxmlformats.org/officeDocument/2006/relationships/hyperlink" Target="https://www.ankeramsterdamspirits.nl/products/L-20-252-00" TargetMode="External"/><Relationship Id="rId3788" Type="http://schemas.openxmlformats.org/officeDocument/2006/relationships/hyperlink" Target="https://www.ankeramsterdamspirits.nl/products/L-51-356-00" TargetMode="External"/><Relationship Id="rId3995" Type="http://schemas.openxmlformats.org/officeDocument/2006/relationships/hyperlink" Target="https://www.ankeramsterdamspirits.nl/products/L-04-213-00" TargetMode="External"/><Relationship Id="rId2597" Type="http://schemas.openxmlformats.org/officeDocument/2006/relationships/hyperlink" Target="https://www.ankeramsterdamspirits.nl/products/L-23-570-00" TargetMode="External"/><Relationship Id="rId3648" Type="http://schemas.openxmlformats.org/officeDocument/2006/relationships/hyperlink" Target="https://www.ankeramsterdamspirits.nl/products/L-07-617-00" TargetMode="External"/><Relationship Id="rId3855" Type="http://schemas.openxmlformats.org/officeDocument/2006/relationships/hyperlink" Target="https://www.ankeramsterdamspirits.nl/products/L-53-517-00" TargetMode="External"/><Relationship Id="rId569" Type="http://schemas.openxmlformats.org/officeDocument/2006/relationships/hyperlink" Target="https://www.ankeramsterdamspirits.nl/products/L-51-151-00" TargetMode="External"/><Relationship Id="rId776" Type="http://schemas.openxmlformats.org/officeDocument/2006/relationships/hyperlink" Target="https://www.ankeramsterdamspirits.nl/products/L-05-283-00" TargetMode="External"/><Relationship Id="rId983" Type="http://schemas.openxmlformats.org/officeDocument/2006/relationships/hyperlink" Target="https://www.ankeramsterdamspirits.nl/products/L-56-797-00" TargetMode="External"/><Relationship Id="rId1199" Type="http://schemas.openxmlformats.org/officeDocument/2006/relationships/hyperlink" Target="https://www.ankeramsterdamspirits.nl/products/L-22-486-00" TargetMode="External"/><Relationship Id="rId2457" Type="http://schemas.openxmlformats.org/officeDocument/2006/relationships/hyperlink" Target="https://www.ankeramsterdamspirits.nl/products/L-13-319-00" TargetMode="External"/><Relationship Id="rId2664" Type="http://schemas.openxmlformats.org/officeDocument/2006/relationships/hyperlink" Target="https://www.ankeramsterdamspirits.nl/products/L-51-160-00" TargetMode="External"/><Relationship Id="rId3508" Type="http://schemas.openxmlformats.org/officeDocument/2006/relationships/hyperlink" Target="https://www.ankeramsterdamspirits.nl/products/L-06-219-00" TargetMode="External"/><Relationship Id="rId429" Type="http://schemas.openxmlformats.org/officeDocument/2006/relationships/hyperlink" Target="https://www.ankeramsterdamspirits.nl/products/L-06-347-00" TargetMode="External"/><Relationship Id="rId636" Type="http://schemas.openxmlformats.org/officeDocument/2006/relationships/hyperlink" Target="https://www.ankeramsterdamspirits.nl/products/L-53-416-00" TargetMode="External"/><Relationship Id="rId1059" Type="http://schemas.openxmlformats.org/officeDocument/2006/relationships/hyperlink" Target="https://www.ankeramsterdamspirits.nl/products/L-50-452-00" TargetMode="External"/><Relationship Id="rId1266" Type="http://schemas.openxmlformats.org/officeDocument/2006/relationships/hyperlink" Target="https://www.ankeramsterdamspirits.nl/products/L-52-656-00" TargetMode="External"/><Relationship Id="rId1473" Type="http://schemas.openxmlformats.org/officeDocument/2006/relationships/hyperlink" Target="https://www.ankeramsterdamspirits.nl/products/L-09-739-00" TargetMode="External"/><Relationship Id="rId2317" Type="http://schemas.openxmlformats.org/officeDocument/2006/relationships/hyperlink" Target="https://www.ankeramsterdamspirits.nl/products/L-61-067-00" TargetMode="External"/><Relationship Id="rId2871" Type="http://schemas.openxmlformats.org/officeDocument/2006/relationships/hyperlink" Target="https://www.ankeramsterdamspirits.nl/products/L-59-786-00" TargetMode="External"/><Relationship Id="rId3715" Type="http://schemas.openxmlformats.org/officeDocument/2006/relationships/hyperlink" Target="https://www.ankeramsterdamspirits.nl/products/L-26-349-00" TargetMode="External"/><Relationship Id="rId3922" Type="http://schemas.openxmlformats.org/officeDocument/2006/relationships/hyperlink" Target="https://www.ankeramsterdamspirits.nl/products/L-55-340-00" TargetMode="External"/><Relationship Id="rId843" Type="http://schemas.openxmlformats.org/officeDocument/2006/relationships/hyperlink" Target="https://www.ankeramsterdamspirits.nl/products/L-55-543-00" TargetMode="External"/><Relationship Id="rId1126" Type="http://schemas.openxmlformats.org/officeDocument/2006/relationships/hyperlink" Target="https://www.ankeramsterdamspirits.nl/products/L-50-546-00" TargetMode="External"/><Relationship Id="rId1680" Type="http://schemas.openxmlformats.org/officeDocument/2006/relationships/hyperlink" Target="https://www.ankeramsterdamspirits.nl/products/L-18-773-00" TargetMode="External"/><Relationship Id="rId2524" Type="http://schemas.openxmlformats.org/officeDocument/2006/relationships/hyperlink" Target="https://www.ankeramsterdamspirits.nl/products/L-24-613-00" TargetMode="External"/><Relationship Id="rId2731" Type="http://schemas.openxmlformats.org/officeDocument/2006/relationships/hyperlink" Target="https://www.ankeramsterdamspirits.nl/products/L-04-662-00" TargetMode="External"/><Relationship Id="rId703" Type="http://schemas.openxmlformats.org/officeDocument/2006/relationships/hyperlink" Target="https://www.ankeramsterdamspirits.nl/products/L-07-004-00" TargetMode="External"/><Relationship Id="rId910" Type="http://schemas.openxmlformats.org/officeDocument/2006/relationships/hyperlink" Target="https://www.ankeramsterdamspirits.nl/products/L-58-066-00" TargetMode="External"/><Relationship Id="rId1333" Type="http://schemas.openxmlformats.org/officeDocument/2006/relationships/hyperlink" Target="https://www.ankeramsterdamspirits.nl/products/L-17-163-00" TargetMode="External"/><Relationship Id="rId1540" Type="http://schemas.openxmlformats.org/officeDocument/2006/relationships/hyperlink" Target="https://www.ankeramsterdamspirits.nl/products/L-24-373-00" TargetMode="External"/><Relationship Id="rId4489" Type="http://schemas.openxmlformats.org/officeDocument/2006/relationships/hyperlink" Target="https://www.ankeramsterdamspirits.nl/products/L-09-928-00" TargetMode="External"/><Relationship Id="rId4696" Type="http://schemas.openxmlformats.org/officeDocument/2006/relationships/hyperlink" Target="https://www.ankeramsterdamspirits.nl/products/L-59-014-00" TargetMode="External"/><Relationship Id="rId1400" Type="http://schemas.openxmlformats.org/officeDocument/2006/relationships/hyperlink" Target="https://www.ankeramsterdamspirits.nl/products/L-54-602-00" TargetMode="External"/><Relationship Id="rId3298" Type="http://schemas.openxmlformats.org/officeDocument/2006/relationships/hyperlink" Target="https://www.ankeramsterdamspirits.nl/products/L-52-326-00" TargetMode="External"/><Relationship Id="rId4349" Type="http://schemas.openxmlformats.org/officeDocument/2006/relationships/hyperlink" Target="https://www.ankeramsterdamspirits.nl/products/L-10-092-00" TargetMode="External"/><Relationship Id="rId4556" Type="http://schemas.openxmlformats.org/officeDocument/2006/relationships/hyperlink" Target="https://www.ankeramsterdamspirits.nl/products/L-61-198-00" TargetMode="External"/><Relationship Id="rId3158" Type="http://schemas.openxmlformats.org/officeDocument/2006/relationships/hyperlink" Target="https://www.ankeramsterdamspirits.nl/products/L-59-111-00" TargetMode="External"/><Relationship Id="rId3365" Type="http://schemas.openxmlformats.org/officeDocument/2006/relationships/hyperlink" Target="https://www.ankeramsterdamspirits.nl/products/L-52-636-00" TargetMode="External"/><Relationship Id="rId3572" Type="http://schemas.openxmlformats.org/officeDocument/2006/relationships/hyperlink" Target="https://www.ankeramsterdamspirits.nl/products/L-59-300-00" TargetMode="External"/><Relationship Id="rId4209" Type="http://schemas.openxmlformats.org/officeDocument/2006/relationships/hyperlink" Target="https://www.ankeramsterdamspirits.nl/products/L-59-916-00" TargetMode="External"/><Relationship Id="rId4416" Type="http://schemas.openxmlformats.org/officeDocument/2006/relationships/hyperlink" Target="https://www.ankeramsterdamspirits.nl/products/L-17-228-00" TargetMode="External"/><Relationship Id="rId4623" Type="http://schemas.openxmlformats.org/officeDocument/2006/relationships/hyperlink" Target="https://www.ankeramsterdamspirits.nl/products/L-06-894-00" TargetMode="External"/><Relationship Id="rId286" Type="http://schemas.openxmlformats.org/officeDocument/2006/relationships/hyperlink" Target="https://www.ankeramsterdamspirits.nl/products/L-56-319-00" TargetMode="External"/><Relationship Id="rId493" Type="http://schemas.openxmlformats.org/officeDocument/2006/relationships/hyperlink" Target="https://www.ankeramsterdamspirits.nl/products/L-22-043-00" TargetMode="External"/><Relationship Id="rId2174" Type="http://schemas.openxmlformats.org/officeDocument/2006/relationships/hyperlink" Target="https://www.ankeramsterdamspirits.nl/products/L-62-017-00" TargetMode="External"/><Relationship Id="rId2381" Type="http://schemas.openxmlformats.org/officeDocument/2006/relationships/hyperlink" Target="https://www.ankeramsterdamspirits.nl/products/L-13-980-00" TargetMode="External"/><Relationship Id="rId3018" Type="http://schemas.openxmlformats.org/officeDocument/2006/relationships/hyperlink" Target="https://www.ankeramsterdamspirits.nl/products/L-06-873-00" TargetMode="External"/><Relationship Id="rId3225" Type="http://schemas.openxmlformats.org/officeDocument/2006/relationships/hyperlink" Target="https://www.ankeramsterdamspirits.nl/products/L-59-121-00" TargetMode="External"/><Relationship Id="rId3432" Type="http://schemas.openxmlformats.org/officeDocument/2006/relationships/hyperlink" Target="https://www.ankeramsterdamspirits.nl/products/L-07-195-00" TargetMode="External"/><Relationship Id="rId146" Type="http://schemas.openxmlformats.org/officeDocument/2006/relationships/hyperlink" Target="https://www.ankeramsterdamspirits.nl/products/L-00-745-00" TargetMode="External"/><Relationship Id="rId353" Type="http://schemas.openxmlformats.org/officeDocument/2006/relationships/hyperlink" Target="https://www.ankeramsterdamspirits.nl/products/L-58-834-00" TargetMode="External"/><Relationship Id="rId560" Type="http://schemas.openxmlformats.org/officeDocument/2006/relationships/hyperlink" Target="https://www.ankeramsterdamspirits.nl/products/L-61-509-00" TargetMode="External"/><Relationship Id="rId1190" Type="http://schemas.openxmlformats.org/officeDocument/2006/relationships/hyperlink" Target="https://www.ankeramsterdamspirits.nl/products/L-08-844-00" TargetMode="External"/><Relationship Id="rId2034" Type="http://schemas.openxmlformats.org/officeDocument/2006/relationships/hyperlink" Target="https://www.ankeramsterdamspirits.nl/products/L-23-166-00" TargetMode="External"/><Relationship Id="rId2241" Type="http://schemas.openxmlformats.org/officeDocument/2006/relationships/hyperlink" Target="https://www.ankeramsterdamspirits.nl/products/L-09-997-00" TargetMode="External"/><Relationship Id="rId213" Type="http://schemas.openxmlformats.org/officeDocument/2006/relationships/hyperlink" Target="https://www.ankeramsterdamspirits.nl/products/L-52-977-00" TargetMode="External"/><Relationship Id="rId420" Type="http://schemas.openxmlformats.org/officeDocument/2006/relationships/hyperlink" Target="https://www.ankeramsterdamspirits.nl/products/L-06-955-00" TargetMode="External"/><Relationship Id="rId1050" Type="http://schemas.openxmlformats.org/officeDocument/2006/relationships/hyperlink" Target="https://www.ankeramsterdamspirits.nl/products/L-60-960-00" TargetMode="External"/><Relationship Id="rId2101" Type="http://schemas.openxmlformats.org/officeDocument/2006/relationships/hyperlink" Target="https://www.ankeramsterdamspirits.nl/products/L-57-577-00" TargetMode="External"/><Relationship Id="rId4066" Type="http://schemas.openxmlformats.org/officeDocument/2006/relationships/hyperlink" Target="https://www.ankeramsterdamspirits.nl/products/L-61-450-00" TargetMode="External"/><Relationship Id="rId1867" Type="http://schemas.openxmlformats.org/officeDocument/2006/relationships/hyperlink" Target="https://www.ankeramsterdamspirits.nl/products/L-21-895-00" TargetMode="External"/><Relationship Id="rId2918" Type="http://schemas.openxmlformats.org/officeDocument/2006/relationships/hyperlink" Target="https://www.ankeramsterdamspirits.nl/products/L-23-358-00" TargetMode="External"/><Relationship Id="rId4273" Type="http://schemas.openxmlformats.org/officeDocument/2006/relationships/hyperlink" Target="https://www.ankeramsterdamspirits.nl/products/L-04-325-00" TargetMode="External"/><Relationship Id="rId4480" Type="http://schemas.openxmlformats.org/officeDocument/2006/relationships/hyperlink" Target="https://www.ankeramsterdamspirits.nl/products/L-25-297-00" TargetMode="External"/><Relationship Id="rId1727" Type="http://schemas.openxmlformats.org/officeDocument/2006/relationships/hyperlink" Target="https://www.ankeramsterdamspirits.nl/products/L-55-955-00" TargetMode="External"/><Relationship Id="rId1934" Type="http://schemas.openxmlformats.org/officeDocument/2006/relationships/hyperlink" Target="https://www.ankeramsterdamspirits.nl/products/L-51-527-00" TargetMode="External"/><Relationship Id="rId3082" Type="http://schemas.openxmlformats.org/officeDocument/2006/relationships/hyperlink" Target="https://www.ankeramsterdamspirits.nl/products/L-23-966-00" TargetMode="External"/><Relationship Id="rId4133" Type="http://schemas.openxmlformats.org/officeDocument/2006/relationships/hyperlink" Target="https://www.ankeramsterdamspirits.nl/products/L-05-335-00" TargetMode="External"/><Relationship Id="rId4340" Type="http://schemas.openxmlformats.org/officeDocument/2006/relationships/hyperlink" Target="https://www.ankeramsterdamspirits.nl/products/L-62-052-00" TargetMode="External"/><Relationship Id="rId19" Type="http://schemas.openxmlformats.org/officeDocument/2006/relationships/hyperlink" Target="https://www.ankeramsterdamspirits.nl/products/L-04-590-00" TargetMode="External"/><Relationship Id="rId3899" Type="http://schemas.openxmlformats.org/officeDocument/2006/relationships/hyperlink" Target="https://www.ankeramsterdamspirits.nl/products/L-25-232-00" TargetMode="External"/><Relationship Id="rId4200" Type="http://schemas.openxmlformats.org/officeDocument/2006/relationships/hyperlink" Target="https://www.ankeramsterdamspirits.nl/products/L-14-139-00" TargetMode="External"/><Relationship Id="rId3759" Type="http://schemas.openxmlformats.org/officeDocument/2006/relationships/hyperlink" Target="https://www.ankeramsterdamspirits.nl/products/L-01-039-00" TargetMode="External"/><Relationship Id="rId3966" Type="http://schemas.openxmlformats.org/officeDocument/2006/relationships/hyperlink" Target="https://www.ankeramsterdamspirits.nl/products/L-57-471-00" TargetMode="External"/><Relationship Id="rId3" Type="http://schemas.openxmlformats.org/officeDocument/2006/relationships/hyperlink" Target="https://www.ankeramsterdamspirits.nl/products/L-61-917-00" TargetMode="External"/><Relationship Id="rId887" Type="http://schemas.openxmlformats.org/officeDocument/2006/relationships/hyperlink" Target="https://www.ankeramsterdamspirits.nl/products/L-60-774-00" TargetMode="External"/><Relationship Id="rId2568" Type="http://schemas.openxmlformats.org/officeDocument/2006/relationships/hyperlink" Target="https://www.ankeramsterdamspirits.nl/products/L-04-628-00" TargetMode="External"/><Relationship Id="rId2775" Type="http://schemas.openxmlformats.org/officeDocument/2006/relationships/hyperlink" Target="https://www.ankeramsterdamspirits.nl/products/L-05-609-00" TargetMode="External"/><Relationship Id="rId2982" Type="http://schemas.openxmlformats.org/officeDocument/2006/relationships/hyperlink" Target="https://www.ankeramsterdamspirits.nl/products/L-53-092-00" TargetMode="External"/><Relationship Id="rId3619" Type="http://schemas.openxmlformats.org/officeDocument/2006/relationships/hyperlink" Target="https://www.ankeramsterdamspirits.nl/products/L-50-690-00" TargetMode="External"/><Relationship Id="rId3826" Type="http://schemas.openxmlformats.org/officeDocument/2006/relationships/hyperlink" Target="https://www.ankeramsterdamspirits.nl/products/L-55-242-00" TargetMode="External"/><Relationship Id="rId747" Type="http://schemas.openxmlformats.org/officeDocument/2006/relationships/hyperlink" Target="https://www.ankeramsterdamspirits.nl/products/L-13-928-00" TargetMode="External"/><Relationship Id="rId954" Type="http://schemas.openxmlformats.org/officeDocument/2006/relationships/hyperlink" Target="https://www.ankeramsterdamspirits.nl/products/L-61-843-00" TargetMode="External"/><Relationship Id="rId1377" Type="http://schemas.openxmlformats.org/officeDocument/2006/relationships/hyperlink" Target="https://www.ankeramsterdamspirits.nl/products/L-09-437-00" TargetMode="External"/><Relationship Id="rId1584" Type="http://schemas.openxmlformats.org/officeDocument/2006/relationships/hyperlink" Target="https://www.ankeramsterdamspirits.nl/products/L-02-645-00" TargetMode="External"/><Relationship Id="rId1791" Type="http://schemas.openxmlformats.org/officeDocument/2006/relationships/hyperlink" Target="https://www.ankeramsterdamspirits.nl/products/L-58-656-00" TargetMode="External"/><Relationship Id="rId2428" Type="http://schemas.openxmlformats.org/officeDocument/2006/relationships/hyperlink" Target="https://www.ankeramsterdamspirits.nl/products/L-60-173-00" TargetMode="External"/><Relationship Id="rId2635" Type="http://schemas.openxmlformats.org/officeDocument/2006/relationships/hyperlink" Target="https://www.ankeramsterdamspirits.nl/products/L-13-072-00" TargetMode="External"/><Relationship Id="rId2842" Type="http://schemas.openxmlformats.org/officeDocument/2006/relationships/hyperlink" Target="https://www.ankeramsterdamspirits.nl/products/L-53-841-00" TargetMode="External"/><Relationship Id="rId83" Type="http://schemas.openxmlformats.org/officeDocument/2006/relationships/hyperlink" Target="https://www.ankeramsterdamspirits.nl/products/L-57-664-00" TargetMode="External"/><Relationship Id="rId607" Type="http://schemas.openxmlformats.org/officeDocument/2006/relationships/hyperlink" Target="https://www.ankeramsterdamspirits.nl/products/L-25-139-00" TargetMode="External"/><Relationship Id="rId814" Type="http://schemas.openxmlformats.org/officeDocument/2006/relationships/hyperlink" Target="https://www.ankeramsterdamspirits.nl/products/L-57-822-00" TargetMode="External"/><Relationship Id="rId1237" Type="http://schemas.openxmlformats.org/officeDocument/2006/relationships/hyperlink" Target="https://www.ankeramsterdamspirits.nl/products/L-58-737-00" TargetMode="External"/><Relationship Id="rId1444" Type="http://schemas.openxmlformats.org/officeDocument/2006/relationships/hyperlink" Target="https://www.ankeramsterdamspirits.nl/products/L-17-522-00" TargetMode="External"/><Relationship Id="rId1651" Type="http://schemas.openxmlformats.org/officeDocument/2006/relationships/hyperlink" Target="https://www.ankeramsterdamspirits.nl/products/L-08-599-00" TargetMode="External"/><Relationship Id="rId2702" Type="http://schemas.openxmlformats.org/officeDocument/2006/relationships/hyperlink" Target="https://www.ankeramsterdamspirits.nl/products/L-04-791-00" TargetMode="External"/><Relationship Id="rId1304" Type="http://schemas.openxmlformats.org/officeDocument/2006/relationships/hyperlink" Target="https://www.ankeramsterdamspirits.nl/products/L-09-128-00" TargetMode="External"/><Relationship Id="rId1511" Type="http://schemas.openxmlformats.org/officeDocument/2006/relationships/hyperlink" Target="https://www.ankeramsterdamspirits.nl/products/L-25-425-00" TargetMode="External"/><Relationship Id="rId4667" Type="http://schemas.openxmlformats.org/officeDocument/2006/relationships/hyperlink" Target="https://www.ankeramsterdamspirits.nl/products/L-17-511-00" TargetMode="External"/><Relationship Id="rId3269" Type="http://schemas.openxmlformats.org/officeDocument/2006/relationships/hyperlink" Target="https://www.ankeramsterdamspirits.nl/products/L-61-012-00" TargetMode="External"/><Relationship Id="rId3476" Type="http://schemas.openxmlformats.org/officeDocument/2006/relationships/hyperlink" Target="https://www.ankeramsterdamspirits.nl/products/L-56-657-00" TargetMode="External"/><Relationship Id="rId3683" Type="http://schemas.openxmlformats.org/officeDocument/2006/relationships/hyperlink" Target="https://www.ankeramsterdamspirits.nl/products/L-51-754-00" TargetMode="External"/><Relationship Id="rId4527" Type="http://schemas.openxmlformats.org/officeDocument/2006/relationships/hyperlink" Target="https://www.ankeramsterdamspirits.nl/products/L-55-627-00" TargetMode="External"/><Relationship Id="rId10" Type="http://schemas.openxmlformats.org/officeDocument/2006/relationships/hyperlink" Target="https://www.ankeramsterdamspirits.nl/products/L-61-902-00" TargetMode="External"/><Relationship Id="rId397" Type="http://schemas.openxmlformats.org/officeDocument/2006/relationships/hyperlink" Target="https://www.ankeramsterdamspirits.nl/products/L-54-805-00" TargetMode="External"/><Relationship Id="rId2078" Type="http://schemas.openxmlformats.org/officeDocument/2006/relationships/hyperlink" Target="https://www.ankeramsterdamspirits.nl/products/L-09-414-00" TargetMode="External"/><Relationship Id="rId2285" Type="http://schemas.openxmlformats.org/officeDocument/2006/relationships/hyperlink" Target="https://www.ankeramsterdamspirits.nl/products/L-12-253-00" TargetMode="External"/><Relationship Id="rId2492" Type="http://schemas.openxmlformats.org/officeDocument/2006/relationships/hyperlink" Target="https://www.ankeramsterdamspirits.nl/products/L-08-697-00" TargetMode="External"/><Relationship Id="rId3129" Type="http://schemas.openxmlformats.org/officeDocument/2006/relationships/hyperlink" Target="https://www.ankeramsterdamspirits.nl/products/L-59-055-00" TargetMode="External"/><Relationship Id="rId3336" Type="http://schemas.openxmlformats.org/officeDocument/2006/relationships/hyperlink" Target="https://www.ankeramsterdamspirits.nl/products/L-07-117-00" TargetMode="External"/><Relationship Id="rId3890" Type="http://schemas.openxmlformats.org/officeDocument/2006/relationships/hyperlink" Target="https://www.ankeramsterdamspirits.nl/products/L-07-889-00" TargetMode="External"/><Relationship Id="rId4734" Type="http://schemas.openxmlformats.org/officeDocument/2006/relationships/hyperlink" Target="https://www.ankeramsterdamspirits.nl/products/L-59-279-00" TargetMode="External"/><Relationship Id="rId257" Type="http://schemas.openxmlformats.org/officeDocument/2006/relationships/hyperlink" Target="https://www.ankeramsterdamspirits.nl/products/L-57-573-00" TargetMode="External"/><Relationship Id="rId464" Type="http://schemas.openxmlformats.org/officeDocument/2006/relationships/hyperlink" Target="https://www.ankeramsterdamspirits.nl/products/L-06-593-00" TargetMode="External"/><Relationship Id="rId1094" Type="http://schemas.openxmlformats.org/officeDocument/2006/relationships/hyperlink" Target="https://www.ankeramsterdamspirits.nl/products/L-23-524-00" TargetMode="External"/><Relationship Id="rId2145" Type="http://schemas.openxmlformats.org/officeDocument/2006/relationships/hyperlink" Target="https://www.ankeramsterdamspirits.nl/products/L-03-953-00" TargetMode="External"/><Relationship Id="rId3543" Type="http://schemas.openxmlformats.org/officeDocument/2006/relationships/hyperlink" Target="https://www.ankeramsterdamspirits.nl/products/L-03-521-00" TargetMode="External"/><Relationship Id="rId3750" Type="http://schemas.openxmlformats.org/officeDocument/2006/relationships/hyperlink" Target="https://www.ankeramsterdamspirits.nl/products/L-52-402-00" TargetMode="External"/><Relationship Id="rId117" Type="http://schemas.openxmlformats.org/officeDocument/2006/relationships/hyperlink" Target="https://www.ankeramsterdamspirits.nl/products/L-05-255-00" TargetMode="External"/><Relationship Id="rId671" Type="http://schemas.openxmlformats.org/officeDocument/2006/relationships/hyperlink" Target="https://www.ankeramsterdamspirits.nl/products/L-15-806-00" TargetMode="External"/><Relationship Id="rId2352" Type="http://schemas.openxmlformats.org/officeDocument/2006/relationships/hyperlink" Target="https://www.ankeramsterdamspirits.nl/products/L-24-656-00" TargetMode="External"/><Relationship Id="rId3403" Type="http://schemas.openxmlformats.org/officeDocument/2006/relationships/hyperlink" Target="https://www.ankeramsterdamspirits.nl/products/L-24-980-00" TargetMode="External"/><Relationship Id="rId3610" Type="http://schemas.openxmlformats.org/officeDocument/2006/relationships/hyperlink" Target="https://www.ankeramsterdamspirits.nl/products/L-57-709-00" TargetMode="External"/><Relationship Id="rId324" Type="http://schemas.openxmlformats.org/officeDocument/2006/relationships/hyperlink" Target="https://www.ankeramsterdamspirits.nl/products/L-06-110-00" TargetMode="External"/><Relationship Id="rId531" Type="http://schemas.openxmlformats.org/officeDocument/2006/relationships/hyperlink" Target="https://www.ankeramsterdamspirits.nl/products/L-55-619-00" TargetMode="External"/><Relationship Id="rId1161" Type="http://schemas.openxmlformats.org/officeDocument/2006/relationships/hyperlink" Target="https://www.ankeramsterdamspirits.nl/products/L-09-807-00" TargetMode="External"/><Relationship Id="rId2005" Type="http://schemas.openxmlformats.org/officeDocument/2006/relationships/hyperlink" Target="https://www.ankeramsterdamspirits.nl/products/L-25-087-00" TargetMode="External"/><Relationship Id="rId2212" Type="http://schemas.openxmlformats.org/officeDocument/2006/relationships/hyperlink" Target="https://www.ankeramsterdamspirits.nl/products/L-55-617-00" TargetMode="External"/><Relationship Id="rId1021" Type="http://schemas.openxmlformats.org/officeDocument/2006/relationships/hyperlink" Target="https://www.ankeramsterdamspirits.nl/products/L-20-849-00" TargetMode="External"/><Relationship Id="rId1978" Type="http://schemas.openxmlformats.org/officeDocument/2006/relationships/hyperlink" Target="https://www.ankeramsterdamspirits.nl/products/L-54-525-00" TargetMode="External"/><Relationship Id="rId4177" Type="http://schemas.openxmlformats.org/officeDocument/2006/relationships/hyperlink" Target="https://www.ankeramsterdamspirits.nl/products/L-13-992-00" TargetMode="External"/><Relationship Id="rId4384" Type="http://schemas.openxmlformats.org/officeDocument/2006/relationships/hyperlink" Target="https://www.ankeramsterdamspirits.nl/products/L-01-193-00" TargetMode="External"/><Relationship Id="rId4591" Type="http://schemas.openxmlformats.org/officeDocument/2006/relationships/hyperlink" Target="https://www.ankeramsterdamspirits.nl/products/L-53-569-00" TargetMode="External"/><Relationship Id="rId3193" Type="http://schemas.openxmlformats.org/officeDocument/2006/relationships/hyperlink" Target="https://www.ankeramsterdamspirits.nl/products/L-58-996-00" TargetMode="External"/><Relationship Id="rId4037" Type="http://schemas.openxmlformats.org/officeDocument/2006/relationships/hyperlink" Target="https://www.ankeramsterdamspirits.nl/products/L-59-904-00" TargetMode="External"/><Relationship Id="rId4244" Type="http://schemas.openxmlformats.org/officeDocument/2006/relationships/hyperlink" Target="https://www.ankeramsterdamspirits.nl/products/L-59-580-00" TargetMode="External"/><Relationship Id="rId4451" Type="http://schemas.openxmlformats.org/officeDocument/2006/relationships/hyperlink" Target="https://www.ankeramsterdamspirits.nl/products/L-53-956-00" TargetMode="External"/><Relationship Id="rId1838" Type="http://schemas.openxmlformats.org/officeDocument/2006/relationships/hyperlink" Target="https://www.ankeramsterdamspirits.nl/products/L-25-161-00" TargetMode="External"/><Relationship Id="rId3053" Type="http://schemas.openxmlformats.org/officeDocument/2006/relationships/hyperlink" Target="https://www.ankeramsterdamspirits.nl/products/L-05-870-00" TargetMode="External"/><Relationship Id="rId3260" Type="http://schemas.openxmlformats.org/officeDocument/2006/relationships/hyperlink" Target="https://www.ankeramsterdamspirits.nl/products/L-65-681-00" TargetMode="External"/><Relationship Id="rId4104" Type="http://schemas.openxmlformats.org/officeDocument/2006/relationships/hyperlink" Target="https://www.ankeramsterdamspirits.nl/products/L-57-804-00" TargetMode="External"/><Relationship Id="rId4311" Type="http://schemas.openxmlformats.org/officeDocument/2006/relationships/hyperlink" Target="https://www.ankeramsterdamspirits.nl/products/L-05-594-00" TargetMode="External"/><Relationship Id="rId181" Type="http://schemas.openxmlformats.org/officeDocument/2006/relationships/hyperlink" Target="https://www.ankeramsterdamspirits.nl/products/L-05-660-00" TargetMode="External"/><Relationship Id="rId1905" Type="http://schemas.openxmlformats.org/officeDocument/2006/relationships/hyperlink" Target="https://www.ankeramsterdamspirits.nl/products/L-60-389-00" TargetMode="External"/><Relationship Id="rId3120" Type="http://schemas.openxmlformats.org/officeDocument/2006/relationships/hyperlink" Target="https://www.ankeramsterdamspirits.nl/products/L-58-956-00" TargetMode="External"/><Relationship Id="rId998" Type="http://schemas.openxmlformats.org/officeDocument/2006/relationships/hyperlink" Target="https://www.ankeramsterdamspirits.nl/products/L-25-224-00" TargetMode="External"/><Relationship Id="rId2679" Type="http://schemas.openxmlformats.org/officeDocument/2006/relationships/hyperlink" Target="https://www.ankeramsterdamspirits.nl/products/L-04-760-00" TargetMode="External"/><Relationship Id="rId2886" Type="http://schemas.openxmlformats.org/officeDocument/2006/relationships/hyperlink" Target="https://www.ankeramsterdamspirits.nl/products/L-05-059-00" TargetMode="External"/><Relationship Id="rId3937" Type="http://schemas.openxmlformats.org/officeDocument/2006/relationships/hyperlink" Target="https://www.ankeramsterdamspirits.nl/products/L-21-675-00" TargetMode="External"/><Relationship Id="rId858" Type="http://schemas.openxmlformats.org/officeDocument/2006/relationships/hyperlink" Target="https://www.ankeramsterdamspirits.nl/products/L-04-332-00" TargetMode="External"/><Relationship Id="rId1488" Type="http://schemas.openxmlformats.org/officeDocument/2006/relationships/hyperlink" Target="https://www.ankeramsterdamspirits.nl/products/L-10-059-00" TargetMode="External"/><Relationship Id="rId1695" Type="http://schemas.openxmlformats.org/officeDocument/2006/relationships/hyperlink" Target="https://www.ankeramsterdamspirits.nl/products/L-56-135-00" TargetMode="External"/><Relationship Id="rId2539" Type="http://schemas.openxmlformats.org/officeDocument/2006/relationships/hyperlink" Target="https://www.ankeramsterdamspirits.nl/products/L-12-616-00" TargetMode="External"/><Relationship Id="rId2746" Type="http://schemas.openxmlformats.org/officeDocument/2006/relationships/hyperlink" Target="https://www.ankeramsterdamspirits.nl/products/L-56-466-00" TargetMode="External"/><Relationship Id="rId2953" Type="http://schemas.openxmlformats.org/officeDocument/2006/relationships/hyperlink" Target="https://www.ankeramsterdamspirits.nl/products/L-25-193-00" TargetMode="External"/><Relationship Id="rId718" Type="http://schemas.openxmlformats.org/officeDocument/2006/relationships/hyperlink" Target="https://www.ankeramsterdamspirits.nl/products/L-19-619-00" TargetMode="External"/><Relationship Id="rId925" Type="http://schemas.openxmlformats.org/officeDocument/2006/relationships/hyperlink" Target="https://www.ankeramsterdamspirits.nl/products/L-54-282-00" TargetMode="External"/><Relationship Id="rId1348" Type="http://schemas.openxmlformats.org/officeDocument/2006/relationships/hyperlink" Target="https://www.ankeramsterdamspirits.nl/products/L-09-187-00" TargetMode="External"/><Relationship Id="rId1555" Type="http://schemas.openxmlformats.org/officeDocument/2006/relationships/hyperlink" Target="https://www.ankeramsterdamspirits.nl/products/L-54-984-00" TargetMode="External"/><Relationship Id="rId1762" Type="http://schemas.openxmlformats.org/officeDocument/2006/relationships/hyperlink" Target="https://www.ankeramsterdamspirits.nl/products/L-20-133-00" TargetMode="External"/><Relationship Id="rId2606" Type="http://schemas.openxmlformats.org/officeDocument/2006/relationships/hyperlink" Target="https://www.ankeramsterdamspirits.nl/products/L-19-725-00" TargetMode="External"/><Relationship Id="rId1208" Type="http://schemas.openxmlformats.org/officeDocument/2006/relationships/hyperlink" Target="https://www.ankeramsterdamspirits.nl/products/L-17-692-00" TargetMode="External"/><Relationship Id="rId1415" Type="http://schemas.openxmlformats.org/officeDocument/2006/relationships/hyperlink" Target="https://www.ankeramsterdamspirits.nl/products/L-24-354-00" TargetMode="External"/><Relationship Id="rId2813" Type="http://schemas.openxmlformats.org/officeDocument/2006/relationships/hyperlink" Target="https://www.ankeramsterdamspirits.nl/products/L-25-577-00" TargetMode="External"/><Relationship Id="rId54" Type="http://schemas.openxmlformats.org/officeDocument/2006/relationships/hyperlink" Target="https://www.ankeramsterdamspirits.nl/products/L-13-485-00" TargetMode="External"/><Relationship Id="rId1622" Type="http://schemas.openxmlformats.org/officeDocument/2006/relationships/hyperlink" Target="https://www.ankeramsterdamspirits.nl/products/L-52-193-00" TargetMode="External"/><Relationship Id="rId2189" Type="http://schemas.openxmlformats.org/officeDocument/2006/relationships/hyperlink" Target="https://www.ankeramsterdamspirits.nl/products/L-09-694-00" TargetMode="External"/><Relationship Id="rId3587" Type="http://schemas.openxmlformats.org/officeDocument/2006/relationships/hyperlink" Target="https://www.ankeramsterdamspirits.nl/products/L-07-666-00" TargetMode="External"/><Relationship Id="rId3794" Type="http://schemas.openxmlformats.org/officeDocument/2006/relationships/hyperlink" Target="https://www.ankeramsterdamspirits.nl/products/L-53-483-00" TargetMode="External"/><Relationship Id="rId4638" Type="http://schemas.openxmlformats.org/officeDocument/2006/relationships/hyperlink" Target="https://www.ankeramsterdamspirits.nl/products/L-50-443-00" TargetMode="External"/><Relationship Id="rId2396" Type="http://schemas.openxmlformats.org/officeDocument/2006/relationships/hyperlink" Target="https://www.ankeramsterdamspirits.nl/products/L-57-454-00" TargetMode="External"/><Relationship Id="rId3447" Type="http://schemas.openxmlformats.org/officeDocument/2006/relationships/hyperlink" Target="https://www.ankeramsterdamspirits.nl/products/L-53-421-00" TargetMode="External"/><Relationship Id="rId3654" Type="http://schemas.openxmlformats.org/officeDocument/2006/relationships/hyperlink" Target="https://www.ankeramsterdamspirits.nl/products/L-01-046-00" TargetMode="External"/><Relationship Id="rId3861" Type="http://schemas.openxmlformats.org/officeDocument/2006/relationships/hyperlink" Target="https://www.ankeramsterdamspirits.nl/products/L-07-532-00" TargetMode="External"/><Relationship Id="rId4705" Type="http://schemas.openxmlformats.org/officeDocument/2006/relationships/hyperlink" Target="https://www.ankeramsterdamspirits.nl/products/L-59-108-00" TargetMode="External"/><Relationship Id="rId368" Type="http://schemas.openxmlformats.org/officeDocument/2006/relationships/hyperlink" Target="https://www.ankeramsterdamspirits.nl/products/L-23-150-00" TargetMode="External"/><Relationship Id="rId575" Type="http://schemas.openxmlformats.org/officeDocument/2006/relationships/hyperlink" Target="https://www.ankeramsterdamspirits.nl/products/L-55-038-00" TargetMode="External"/><Relationship Id="rId782" Type="http://schemas.openxmlformats.org/officeDocument/2006/relationships/hyperlink" Target="https://www.ankeramsterdamspirits.nl/products/L-05-817-00" TargetMode="External"/><Relationship Id="rId2049" Type="http://schemas.openxmlformats.org/officeDocument/2006/relationships/hyperlink" Target="https://www.ankeramsterdamspirits.nl/products/L-58-886-00" TargetMode="External"/><Relationship Id="rId2256" Type="http://schemas.openxmlformats.org/officeDocument/2006/relationships/hyperlink" Target="https://www.ankeramsterdamspirits.nl/products/L-56-632-00" TargetMode="External"/><Relationship Id="rId2463" Type="http://schemas.openxmlformats.org/officeDocument/2006/relationships/hyperlink" Target="https://www.ankeramsterdamspirits.nl/products/L-62-092-00" TargetMode="External"/><Relationship Id="rId2670" Type="http://schemas.openxmlformats.org/officeDocument/2006/relationships/hyperlink" Target="https://www.ankeramsterdamspirits.nl/products/L-19-924-00" TargetMode="External"/><Relationship Id="rId3307" Type="http://schemas.openxmlformats.org/officeDocument/2006/relationships/hyperlink" Target="https://www.ankeramsterdamspirits.nl/products/L-55-695-00" TargetMode="External"/><Relationship Id="rId3514" Type="http://schemas.openxmlformats.org/officeDocument/2006/relationships/hyperlink" Target="https://www.ankeramsterdamspirits.nl/products/L-07-502-00" TargetMode="External"/><Relationship Id="rId3721" Type="http://schemas.openxmlformats.org/officeDocument/2006/relationships/hyperlink" Target="https://www.ankeramsterdamspirits.nl/products/L-08-193-00" TargetMode="External"/><Relationship Id="rId228" Type="http://schemas.openxmlformats.org/officeDocument/2006/relationships/hyperlink" Target="https://www.ankeramsterdamspirits.nl/products/L-07-557-00" TargetMode="External"/><Relationship Id="rId435" Type="http://schemas.openxmlformats.org/officeDocument/2006/relationships/hyperlink" Target="https://www.ankeramsterdamspirits.nl/products/L-06-380-00" TargetMode="External"/><Relationship Id="rId642" Type="http://schemas.openxmlformats.org/officeDocument/2006/relationships/hyperlink" Target="https://www.ankeramsterdamspirits.nl/products/L-62-074-00" TargetMode="External"/><Relationship Id="rId1065" Type="http://schemas.openxmlformats.org/officeDocument/2006/relationships/hyperlink" Target="https://www.ankeramsterdamspirits.nl/products/L-00-768-00" TargetMode="External"/><Relationship Id="rId1272" Type="http://schemas.openxmlformats.org/officeDocument/2006/relationships/hyperlink" Target="https://www.ankeramsterdamspirits.nl/products/L-17-010-00" TargetMode="External"/><Relationship Id="rId2116" Type="http://schemas.openxmlformats.org/officeDocument/2006/relationships/hyperlink" Target="https://www.ankeramsterdamspirits.nl/products/L-25-399-00" TargetMode="External"/><Relationship Id="rId2323" Type="http://schemas.openxmlformats.org/officeDocument/2006/relationships/hyperlink" Target="https://www.ankeramsterdamspirits.nl/products/L-25-901-00" TargetMode="External"/><Relationship Id="rId2530" Type="http://schemas.openxmlformats.org/officeDocument/2006/relationships/hyperlink" Target="https://www.ankeramsterdamspirits.nl/products/L-53-761-00" TargetMode="External"/><Relationship Id="rId502" Type="http://schemas.openxmlformats.org/officeDocument/2006/relationships/hyperlink" Target="https://www.ankeramsterdamspirits.nl/products/L-20-936-00" TargetMode="External"/><Relationship Id="rId1132" Type="http://schemas.openxmlformats.org/officeDocument/2006/relationships/hyperlink" Target="https://www.ankeramsterdamspirits.nl/products/L-60-900-00" TargetMode="External"/><Relationship Id="rId4288" Type="http://schemas.openxmlformats.org/officeDocument/2006/relationships/hyperlink" Target="https://www.ankeramsterdamspirits.nl/products/L-59-180-00" TargetMode="External"/><Relationship Id="rId4495" Type="http://schemas.openxmlformats.org/officeDocument/2006/relationships/hyperlink" Target="https://www.ankeramsterdamspirits.nl/products/L-59-345-00" TargetMode="External"/><Relationship Id="rId3097" Type="http://schemas.openxmlformats.org/officeDocument/2006/relationships/hyperlink" Target="https://www.ankeramsterdamspirits.nl/products/L-53-631-00" TargetMode="External"/><Relationship Id="rId4148" Type="http://schemas.openxmlformats.org/officeDocument/2006/relationships/hyperlink" Target="https://www.ankeramsterdamspirits.nl/products/L-52-533-00" TargetMode="External"/><Relationship Id="rId4355" Type="http://schemas.openxmlformats.org/officeDocument/2006/relationships/hyperlink" Target="https://www.ankeramsterdamspirits.nl/products/L-54-639-00" TargetMode="External"/><Relationship Id="rId1949" Type="http://schemas.openxmlformats.org/officeDocument/2006/relationships/hyperlink" Target="https://www.ankeramsterdamspirits.nl/products/L-55-497-00" TargetMode="External"/><Relationship Id="rId3164" Type="http://schemas.openxmlformats.org/officeDocument/2006/relationships/hyperlink" Target="https://www.ankeramsterdamspirits.nl/products/L-61-676-00" TargetMode="External"/><Relationship Id="rId4008" Type="http://schemas.openxmlformats.org/officeDocument/2006/relationships/hyperlink" Target="https://www.ankeramsterdamspirits.nl/products/L-00-179-00" TargetMode="External"/><Relationship Id="rId4562" Type="http://schemas.openxmlformats.org/officeDocument/2006/relationships/hyperlink" Target="https://www.ankeramsterdamspirits.nl/products/L-54-381-00" TargetMode="External"/><Relationship Id="rId292" Type="http://schemas.openxmlformats.org/officeDocument/2006/relationships/hyperlink" Target="https://www.ankeramsterdamspirits.nl/products/L-06-057-00" TargetMode="External"/><Relationship Id="rId1809" Type="http://schemas.openxmlformats.org/officeDocument/2006/relationships/hyperlink" Target="https://www.ankeramsterdamspirits.nl/products/L-05-202-00" TargetMode="External"/><Relationship Id="rId3371" Type="http://schemas.openxmlformats.org/officeDocument/2006/relationships/hyperlink" Target="https://www.ankeramsterdamspirits.nl/products/L-07-139-00" TargetMode="External"/><Relationship Id="rId4215" Type="http://schemas.openxmlformats.org/officeDocument/2006/relationships/hyperlink" Target="https://www.ankeramsterdamspirits.nl/products/L-56-107-00" TargetMode="External"/><Relationship Id="rId4422" Type="http://schemas.openxmlformats.org/officeDocument/2006/relationships/hyperlink" Target="https://www.ankeramsterdamspirits.nl/products/L-09-383-00" TargetMode="External"/><Relationship Id="rId2180" Type="http://schemas.openxmlformats.org/officeDocument/2006/relationships/hyperlink" Target="https://www.ankeramsterdamspirits.nl/products/L-09-672-00" TargetMode="External"/><Relationship Id="rId3024" Type="http://schemas.openxmlformats.org/officeDocument/2006/relationships/hyperlink" Target="https://www.ankeramsterdamspirits.nl/products/L-54-501-00" TargetMode="External"/><Relationship Id="rId3231" Type="http://schemas.openxmlformats.org/officeDocument/2006/relationships/hyperlink" Target="https://www.ankeramsterdamspirits.nl/products/L-60-814-00" TargetMode="External"/><Relationship Id="rId152" Type="http://schemas.openxmlformats.org/officeDocument/2006/relationships/hyperlink" Target="https://www.ankeramsterdamspirits.nl/products/L-50-246-00" TargetMode="External"/><Relationship Id="rId2040" Type="http://schemas.openxmlformats.org/officeDocument/2006/relationships/hyperlink" Target="https://www.ankeramsterdamspirits.nl/products/L-25-378-00" TargetMode="External"/><Relationship Id="rId2997" Type="http://schemas.openxmlformats.org/officeDocument/2006/relationships/hyperlink" Target="https://www.ankeramsterdamspirits.nl/products/L-56-362-00" TargetMode="External"/><Relationship Id="rId969" Type="http://schemas.openxmlformats.org/officeDocument/2006/relationships/hyperlink" Target="https://www.ankeramsterdamspirits.nl/products/L-03-275-00" TargetMode="External"/><Relationship Id="rId1599" Type="http://schemas.openxmlformats.org/officeDocument/2006/relationships/hyperlink" Target="https://www.ankeramsterdamspirits.nl/products/L-08-733-00" TargetMode="External"/><Relationship Id="rId1459" Type="http://schemas.openxmlformats.org/officeDocument/2006/relationships/hyperlink" Target="https://www.ankeramsterdamspirits.nl/products/L-55-297-00" TargetMode="External"/><Relationship Id="rId2857" Type="http://schemas.openxmlformats.org/officeDocument/2006/relationships/hyperlink" Target="https://www.ankeramsterdamspirits.nl/products/L-50-358-00" TargetMode="External"/><Relationship Id="rId3908" Type="http://schemas.openxmlformats.org/officeDocument/2006/relationships/hyperlink" Target="https://www.ankeramsterdamspirits.nl/products/L-16-199-00" TargetMode="External"/><Relationship Id="rId4072" Type="http://schemas.openxmlformats.org/officeDocument/2006/relationships/hyperlink" Target="https://www.ankeramsterdamspirits.nl/products/L-25-226-00" TargetMode="External"/><Relationship Id="rId98" Type="http://schemas.openxmlformats.org/officeDocument/2006/relationships/hyperlink" Target="https://www.ankeramsterdamspirits.nl/products/L-21-431-00" TargetMode="External"/><Relationship Id="rId829" Type="http://schemas.openxmlformats.org/officeDocument/2006/relationships/hyperlink" Target="https://www.ankeramsterdamspirits.nl/products/L-04-226-00" TargetMode="External"/><Relationship Id="rId1666" Type="http://schemas.openxmlformats.org/officeDocument/2006/relationships/hyperlink" Target="https://www.ankeramsterdamspirits.nl/products/L-57-240-00" TargetMode="External"/><Relationship Id="rId1873" Type="http://schemas.openxmlformats.org/officeDocument/2006/relationships/hyperlink" Target="https://www.ankeramsterdamspirits.nl/products/L-57-244-00" TargetMode="External"/><Relationship Id="rId2717" Type="http://schemas.openxmlformats.org/officeDocument/2006/relationships/hyperlink" Target="https://www.ankeramsterdamspirits.nl/products/L-04-809-00" TargetMode="External"/><Relationship Id="rId2924" Type="http://schemas.openxmlformats.org/officeDocument/2006/relationships/hyperlink" Target="https://www.ankeramsterdamspirits.nl/products/L-05-089-00" TargetMode="External"/><Relationship Id="rId1319" Type="http://schemas.openxmlformats.org/officeDocument/2006/relationships/hyperlink" Target="https://www.ankeramsterdamspirits.nl/products/L-09-150-00" TargetMode="External"/><Relationship Id="rId1526" Type="http://schemas.openxmlformats.org/officeDocument/2006/relationships/hyperlink" Target="https://www.ankeramsterdamspirits.nl/products/L-53-329-00" TargetMode="External"/><Relationship Id="rId1733" Type="http://schemas.openxmlformats.org/officeDocument/2006/relationships/hyperlink" Target="https://www.ankeramsterdamspirits.nl/products/L-10-062-00" TargetMode="External"/><Relationship Id="rId1940" Type="http://schemas.openxmlformats.org/officeDocument/2006/relationships/hyperlink" Target="https://www.ankeramsterdamspirits.nl/products/L-08-637-00" TargetMode="External"/><Relationship Id="rId3186" Type="http://schemas.openxmlformats.org/officeDocument/2006/relationships/hyperlink" Target="https://www.ankeramsterdamspirits.nl/products/L-60-209-00" TargetMode="External"/><Relationship Id="rId3393" Type="http://schemas.openxmlformats.org/officeDocument/2006/relationships/hyperlink" Target="https://www.ankeramsterdamspirits.nl/products/L-57-159-00" TargetMode="External"/><Relationship Id="rId4237" Type="http://schemas.openxmlformats.org/officeDocument/2006/relationships/hyperlink" Target="https://www.ankeramsterdamspirits.nl/products/L-12-439-00" TargetMode="External"/><Relationship Id="rId4444" Type="http://schemas.openxmlformats.org/officeDocument/2006/relationships/hyperlink" Target="https://www.ankeramsterdamspirits.nl/products/L-55-940-00" TargetMode="External"/><Relationship Id="rId4651" Type="http://schemas.openxmlformats.org/officeDocument/2006/relationships/hyperlink" Target="https://www.ankeramsterdamspirits.nl/products/L-17-068-00" TargetMode="External"/><Relationship Id="rId25" Type="http://schemas.openxmlformats.org/officeDocument/2006/relationships/hyperlink" Target="https://www.ankeramsterdamspirits.nl/products/L-61-875-00" TargetMode="External"/><Relationship Id="rId1800" Type="http://schemas.openxmlformats.org/officeDocument/2006/relationships/hyperlink" Target="https://www.ankeramsterdamspirits.nl/products/L-61-426-00" TargetMode="External"/><Relationship Id="rId3046" Type="http://schemas.openxmlformats.org/officeDocument/2006/relationships/hyperlink" Target="https://www.ankeramsterdamspirits.nl/products/L-04-384-00" TargetMode="External"/><Relationship Id="rId3253" Type="http://schemas.openxmlformats.org/officeDocument/2006/relationships/hyperlink" Target="https://www.ankeramsterdamspirits.nl/products/L-59-814-00" TargetMode="External"/><Relationship Id="rId3460" Type="http://schemas.openxmlformats.org/officeDocument/2006/relationships/hyperlink" Target="https://www.ankeramsterdamspirits.nl/products/L-50-683-00" TargetMode="External"/><Relationship Id="rId3698" Type="http://schemas.openxmlformats.org/officeDocument/2006/relationships/hyperlink" Target="https://www.ankeramsterdamspirits.nl/products/L-59-625-00" TargetMode="External"/><Relationship Id="rId4304" Type="http://schemas.openxmlformats.org/officeDocument/2006/relationships/hyperlink" Target="https://www.ankeramsterdamspirits.nl/products/L-59-188-00" TargetMode="External"/><Relationship Id="rId4749" Type="http://schemas.openxmlformats.org/officeDocument/2006/relationships/hyperlink" Target="https://www.ankeramsterdamspirits.nl/products/L-59-119-00" TargetMode="External"/><Relationship Id="rId174" Type="http://schemas.openxmlformats.org/officeDocument/2006/relationships/hyperlink" Target="https://www.ankeramsterdamspirits.nl/products/L-13-419-00" TargetMode="External"/><Relationship Id="rId381" Type="http://schemas.openxmlformats.org/officeDocument/2006/relationships/hyperlink" Target="https://www.ankeramsterdamspirits.nl/products/L-54-131-00" TargetMode="External"/><Relationship Id="rId2062" Type="http://schemas.openxmlformats.org/officeDocument/2006/relationships/hyperlink" Target="https://www.ankeramsterdamspirits.nl/products/L-51-573-00" TargetMode="External"/><Relationship Id="rId3113" Type="http://schemas.openxmlformats.org/officeDocument/2006/relationships/hyperlink" Target="https://www.ankeramsterdamspirits.nl/products/L-59-206-00" TargetMode="External"/><Relationship Id="rId3558" Type="http://schemas.openxmlformats.org/officeDocument/2006/relationships/hyperlink" Target="https://www.ankeramsterdamspirits.nl/products/L-14-979-00" TargetMode="External"/><Relationship Id="rId3765" Type="http://schemas.openxmlformats.org/officeDocument/2006/relationships/hyperlink" Target="https://www.ankeramsterdamspirits.nl/products/L-21-132-00" TargetMode="External"/><Relationship Id="rId3972" Type="http://schemas.openxmlformats.org/officeDocument/2006/relationships/hyperlink" Target="https://www.ankeramsterdamspirits.nl/products/L-14-265-00" TargetMode="External"/><Relationship Id="rId4511" Type="http://schemas.openxmlformats.org/officeDocument/2006/relationships/hyperlink" Target="https://www.ankeramsterdamspirits.nl/products/L-08-673-00" TargetMode="External"/><Relationship Id="rId4609" Type="http://schemas.openxmlformats.org/officeDocument/2006/relationships/hyperlink" Target="https://www.ankeramsterdamspirits.nl/products/L-61-398-00" TargetMode="External"/><Relationship Id="rId241" Type="http://schemas.openxmlformats.org/officeDocument/2006/relationships/hyperlink" Target="https://www.ankeramsterdamspirits.nl/products/L-56-295-00" TargetMode="External"/><Relationship Id="rId479" Type="http://schemas.openxmlformats.org/officeDocument/2006/relationships/hyperlink" Target="https://www.ankeramsterdamspirits.nl/products/L-16-600-00" TargetMode="External"/><Relationship Id="rId686" Type="http://schemas.openxmlformats.org/officeDocument/2006/relationships/hyperlink" Target="https://www.ankeramsterdamspirits.nl/products/L-07-016-00" TargetMode="External"/><Relationship Id="rId893" Type="http://schemas.openxmlformats.org/officeDocument/2006/relationships/hyperlink" Target="https://www.ankeramsterdamspirits.nl/products/L-56-328-00" TargetMode="External"/><Relationship Id="rId2367" Type="http://schemas.openxmlformats.org/officeDocument/2006/relationships/hyperlink" Target="https://www.ankeramsterdamspirits.nl/products/L-53-736-00" TargetMode="External"/><Relationship Id="rId2574" Type="http://schemas.openxmlformats.org/officeDocument/2006/relationships/hyperlink" Target="https://www.ankeramsterdamspirits.nl/products/L-02-350-00" TargetMode="External"/><Relationship Id="rId2781" Type="http://schemas.openxmlformats.org/officeDocument/2006/relationships/hyperlink" Target="https://www.ankeramsterdamspirits.nl/products/L-12-683-00" TargetMode="External"/><Relationship Id="rId3320" Type="http://schemas.openxmlformats.org/officeDocument/2006/relationships/hyperlink" Target="https://www.ankeramsterdamspirits.nl/products/L-04-543-00" TargetMode="External"/><Relationship Id="rId3418" Type="http://schemas.openxmlformats.org/officeDocument/2006/relationships/hyperlink" Target="https://www.ankeramsterdamspirits.nl/products/L-07-362-00" TargetMode="External"/><Relationship Id="rId3625" Type="http://schemas.openxmlformats.org/officeDocument/2006/relationships/hyperlink" Target="https://www.ankeramsterdamspirits.nl/products/L-24-808-00" TargetMode="External"/><Relationship Id="rId339" Type="http://schemas.openxmlformats.org/officeDocument/2006/relationships/hyperlink" Target="https://www.ankeramsterdamspirits.nl/products/L-25-923-00" TargetMode="External"/><Relationship Id="rId546" Type="http://schemas.openxmlformats.org/officeDocument/2006/relationships/hyperlink" Target="https://www.ankeramsterdamspirits.nl/products/L-23-205-00" TargetMode="External"/><Relationship Id="rId753" Type="http://schemas.openxmlformats.org/officeDocument/2006/relationships/hyperlink" Target="https://www.ankeramsterdamspirits.nl/products/L-52-558-00" TargetMode="External"/><Relationship Id="rId1176" Type="http://schemas.openxmlformats.org/officeDocument/2006/relationships/hyperlink" Target="https://www.ankeramsterdamspirits.nl/products/L-08-780-00" TargetMode="External"/><Relationship Id="rId1383" Type="http://schemas.openxmlformats.org/officeDocument/2006/relationships/hyperlink" Target="https://www.ankeramsterdamspirits.nl/products/L-52-560-00" TargetMode="External"/><Relationship Id="rId2227" Type="http://schemas.openxmlformats.org/officeDocument/2006/relationships/hyperlink" Target="https://www.ankeramsterdamspirits.nl/products/L-54-106-00" TargetMode="External"/><Relationship Id="rId2434" Type="http://schemas.openxmlformats.org/officeDocument/2006/relationships/hyperlink" Target="https://www.ankeramsterdamspirits.nl/products/L-61-425-00" TargetMode="External"/><Relationship Id="rId2879" Type="http://schemas.openxmlformats.org/officeDocument/2006/relationships/hyperlink" Target="https://www.ankeramsterdamspirits.nl/products/L-00-564-00" TargetMode="External"/><Relationship Id="rId3832" Type="http://schemas.openxmlformats.org/officeDocument/2006/relationships/hyperlink" Target="https://www.ankeramsterdamspirits.nl/products/L-08-489-00" TargetMode="External"/><Relationship Id="rId101" Type="http://schemas.openxmlformats.org/officeDocument/2006/relationships/hyperlink" Target="https://www.ankeramsterdamspirits.nl/products/L-21-441-00" TargetMode="External"/><Relationship Id="rId406" Type="http://schemas.openxmlformats.org/officeDocument/2006/relationships/hyperlink" Target="https://www.ankeramsterdamspirits.nl/products/L-58-203-00" TargetMode="External"/><Relationship Id="rId960" Type="http://schemas.openxmlformats.org/officeDocument/2006/relationships/hyperlink" Target="https://www.ankeramsterdamspirits.nl/products/L-60-423-00" TargetMode="External"/><Relationship Id="rId1036" Type="http://schemas.openxmlformats.org/officeDocument/2006/relationships/hyperlink" Target="https://www.ankeramsterdamspirits.nl/products/L-56-096-00" TargetMode="External"/><Relationship Id="rId1243" Type="http://schemas.openxmlformats.org/officeDocument/2006/relationships/hyperlink" Target="https://www.ankeramsterdamspirits.nl/products/L-09-155-00" TargetMode="External"/><Relationship Id="rId1590" Type="http://schemas.openxmlformats.org/officeDocument/2006/relationships/hyperlink" Target="https://www.ankeramsterdamspirits.nl/products/L-00-844-00" TargetMode="External"/><Relationship Id="rId1688" Type="http://schemas.openxmlformats.org/officeDocument/2006/relationships/hyperlink" Target="https://www.ankeramsterdamspirits.nl/products/L-09-762-00" TargetMode="External"/><Relationship Id="rId1895" Type="http://schemas.openxmlformats.org/officeDocument/2006/relationships/hyperlink" Target="https://www.ankeramsterdamspirits.nl/products/L-58-950-00" TargetMode="External"/><Relationship Id="rId2641" Type="http://schemas.openxmlformats.org/officeDocument/2006/relationships/hyperlink" Target="https://www.ankeramsterdamspirits.nl/products/L-05-243-00" TargetMode="External"/><Relationship Id="rId2739" Type="http://schemas.openxmlformats.org/officeDocument/2006/relationships/hyperlink" Target="https://www.ankeramsterdamspirits.nl/products/L-00-386-00" TargetMode="External"/><Relationship Id="rId2946" Type="http://schemas.openxmlformats.org/officeDocument/2006/relationships/hyperlink" Target="https://www.ankeramsterdamspirits.nl/products/L-05-796-00" TargetMode="External"/><Relationship Id="rId4094" Type="http://schemas.openxmlformats.org/officeDocument/2006/relationships/hyperlink" Target="https://www.ankeramsterdamspirits.nl/products/L-61-195-00" TargetMode="External"/><Relationship Id="rId4399" Type="http://schemas.openxmlformats.org/officeDocument/2006/relationships/hyperlink" Target="https://www.ankeramsterdamspirits.nl/products/L-09-224-00" TargetMode="External"/><Relationship Id="rId613" Type="http://schemas.openxmlformats.org/officeDocument/2006/relationships/hyperlink" Target="https://www.ankeramsterdamspirits.nl/products/L-58-536-00" TargetMode="External"/><Relationship Id="rId820" Type="http://schemas.openxmlformats.org/officeDocument/2006/relationships/hyperlink" Target="https://www.ankeramsterdamspirits.nl/products/L-60-036-00" TargetMode="External"/><Relationship Id="rId918" Type="http://schemas.openxmlformats.org/officeDocument/2006/relationships/hyperlink" Target="https://www.ankeramsterdamspirits.nl/products/L-25-807-00" TargetMode="External"/><Relationship Id="rId1450" Type="http://schemas.openxmlformats.org/officeDocument/2006/relationships/hyperlink" Target="https://www.ankeramsterdamspirits.nl/products/L-09-687-00" TargetMode="External"/><Relationship Id="rId1548" Type="http://schemas.openxmlformats.org/officeDocument/2006/relationships/hyperlink" Target="https://www.ankeramsterdamspirits.nl/products/L-11-213-00" TargetMode="External"/><Relationship Id="rId1755" Type="http://schemas.openxmlformats.org/officeDocument/2006/relationships/hyperlink" Target="https://www.ankeramsterdamspirits.nl/products/L-59-571-00" TargetMode="External"/><Relationship Id="rId2501" Type="http://schemas.openxmlformats.org/officeDocument/2006/relationships/hyperlink" Target="https://www.ankeramsterdamspirits.nl/products/L-61-453-00" TargetMode="External"/><Relationship Id="rId4161" Type="http://schemas.openxmlformats.org/officeDocument/2006/relationships/hyperlink" Target="https://www.ankeramsterdamspirits.nl/products/L-53-256-00" TargetMode="External"/><Relationship Id="rId1103" Type="http://schemas.openxmlformats.org/officeDocument/2006/relationships/hyperlink" Target="https://www.ankeramsterdamspirits.nl/products/L-03-216-00" TargetMode="External"/><Relationship Id="rId1310" Type="http://schemas.openxmlformats.org/officeDocument/2006/relationships/hyperlink" Target="https://www.ankeramsterdamspirits.nl/products/L-61-177-00" TargetMode="External"/><Relationship Id="rId1408" Type="http://schemas.openxmlformats.org/officeDocument/2006/relationships/hyperlink" Target="https://www.ankeramsterdamspirits.nl/products/L-62-145-00" TargetMode="External"/><Relationship Id="rId1962" Type="http://schemas.openxmlformats.org/officeDocument/2006/relationships/hyperlink" Target="https://www.ankeramsterdamspirits.nl/products/L-08-581-00" TargetMode="External"/><Relationship Id="rId2806" Type="http://schemas.openxmlformats.org/officeDocument/2006/relationships/hyperlink" Target="https://www.ankeramsterdamspirits.nl/products/L-04-929-00" TargetMode="External"/><Relationship Id="rId4021" Type="http://schemas.openxmlformats.org/officeDocument/2006/relationships/hyperlink" Target="https://www.ankeramsterdamspirits.nl/products/L-04-348-00" TargetMode="External"/><Relationship Id="rId4259" Type="http://schemas.openxmlformats.org/officeDocument/2006/relationships/hyperlink" Target="https://www.ankeramsterdamspirits.nl/products/L-56-247-00" TargetMode="External"/><Relationship Id="rId4466" Type="http://schemas.openxmlformats.org/officeDocument/2006/relationships/hyperlink" Target="https://www.ankeramsterdamspirits.nl/products/L-59-128-00" TargetMode="External"/><Relationship Id="rId4673" Type="http://schemas.openxmlformats.org/officeDocument/2006/relationships/hyperlink" Target="https://www.ankeramsterdamspirits.nl/products/L-09-749-00" TargetMode="External"/><Relationship Id="rId47" Type="http://schemas.openxmlformats.org/officeDocument/2006/relationships/hyperlink" Target="https://www.ankeramsterdamspirits.nl/products/L-60-656-00" TargetMode="External"/><Relationship Id="rId1615" Type="http://schemas.openxmlformats.org/officeDocument/2006/relationships/hyperlink" Target="https://www.ankeramsterdamspirits.nl/products/L-62-128-00" TargetMode="External"/><Relationship Id="rId1822" Type="http://schemas.openxmlformats.org/officeDocument/2006/relationships/hyperlink" Target="https://www.ankeramsterdamspirits.nl/products/L-19-797-00" TargetMode="External"/><Relationship Id="rId3068" Type="http://schemas.openxmlformats.org/officeDocument/2006/relationships/hyperlink" Target="https://www.ankeramsterdamspirits.nl/products/L-56-735-00" TargetMode="External"/><Relationship Id="rId3275" Type="http://schemas.openxmlformats.org/officeDocument/2006/relationships/hyperlink" Target="https://www.ankeramsterdamspirits.nl/products/L-55-976-00" TargetMode="External"/><Relationship Id="rId3482" Type="http://schemas.openxmlformats.org/officeDocument/2006/relationships/hyperlink" Target="https://www.ankeramsterdamspirits.nl/products/L-58-798-00" TargetMode="External"/><Relationship Id="rId4119" Type="http://schemas.openxmlformats.org/officeDocument/2006/relationships/hyperlink" Target="https://www.ankeramsterdamspirits.nl/products/L-05-996-00" TargetMode="External"/><Relationship Id="rId4326" Type="http://schemas.openxmlformats.org/officeDocument/2006/relationships/hyperlink" Target="https://www.ankeramsterdamspirits.nl/products/L-11-653-00" TargetMode="External"/><Relationship Id="rId4533" Type="http://schemas.openxmlformats.org/officeDocument/2006/relationships/hyperlink" Target="https://www.ankeramsterdamspirits.nl/products/L-55-301-00" TargetMode="External"/><Relationship Id="rId4740" Type="http://schemas.openxmlformats.org/officeDocument/2006/relationships/hyperlink" Target="https://www.ankeramsterdamspirits.nl/products/L-59-823-00" TargetMode="External"/><Relationship Id="rId196" Type="http://schemas.openxmlformats.org/officeDocument/2006/relationships/hyperlink" Target="https://www.ankeramsterdamspirits.nl/products/L-21-385-00" TargetMode="External"/><Relationship Id="rId2084" Type="http://schemas.openxmlformats.org/officeDocument/2006/relationships/hyperlink" Target="https://www.ankeramsterdamspirits.nl/products/L-24-874-00" TargetMode="External"/><Relationship Id="rId2291" Type="http://schemas.openxmlformats.org/officeDocument/2006/relationships/hyperlink" Target="https://www.ankeramsterdamspirits.nl/products/L-16-687-00" TargetMode="External"/><Relationship Id="rId3135" Type="http://schemas.openxmlformats.org/officeDocument/2006/relationships/hyperlink" Target="https://www.ankeramsterdamspirits.nl/products/L-59-058-00" TargetMode="External"/><Relationship Id="rId3342" Type="http://schemas.openxmlformats.org/officeDocument/2006/relationships/hyperlink" Target="https://www.ankeramsterdamspirits.nl/products/L-50-282-00" TargetMode="External"/><Relationship Id="rId3787" Type="http://schemas.openxmlformats.org/officeDocument/2006/relationships/hyperlink" Target="https://www.ankeramsterdamspirits.nl/products/L-53-562-00" TargetMode="External"/><Relationship Id="rId3994" Type="http://schemas.openxmlformats.org/officeDocument/2006/relationships/hyperlink" Target="https://www.ankeramsterdamspirits.nl/products/L-11-359-00" TargetMode="External"/><Relationship Id="rId4600" Type="http://schemas.openxmlformats.org/officeDocument/2006/relationships/hyperlink" Target="https://www.ankeramsterdamspirits.nl/products/L-04-820-00" TargetMode="External"/><Relationship Id="rId263" Type="http://schemas.openxmlformats.org/officeDocument/2006/relationships/hyperlink" Target="https://www.ankeramsterdamspirits.nl/products/L-06-948-00" TargetMode="External"/><Relationship Id="rId470" Type="http://schemas.openxmlformats.org/officeDocument/2006/relationships/hyperlink" Target="https://www.ankeramsterdamspirits.nl/products/L-06-636-00" TargetMode="External"/><Relationship Id="rId2151" Type="http://schemas.openxmlformats.org/officeDocument/2006/relationships/hyperlink" Target="https://www.ankeramsterdamspirits.nl/products/L-59-841-00" TargetMode="External"/><Relationship Id="rId2389" Type="http://schemas.openxmlformats.org/officeDocument/2006/relationships/hyperlink" Target="https://www.ankeramsterdamspirits.nl/products/L-56-537-00" TargetMode="External"/><Relationship Id="rId2596" Type="http://schemas.openxmlformats.org/officeDocument/2006/relationships/hyperlink" Target="https://www.ankeramsterdamspirits.nl/products/L-19-046-00" TargetMode="External"/><Relationship Id="rId3202" Type="http://schemas.openxmlformats.org/officeDocument/2006/relationships/hyperlink" Target="https://www.ankeramsterdamspirits.nl/products/L-59-568-00" TargetMode="External"/><Relationship Id="rId3647" Type="http://schemas.openxmlformats.org/officeDocument/2006/relationships/hyperlink" Target="https://www.ankeramsterdamspirits.nl/products/L-61-523-00" TargetMode="External"/><Relationship Id="rId3854" Type="http://schemas.openxmlformats.org/officeDocument/2006/relationships/hyperlink" Target="https://www.ankeramsterdamspirits.nl/products/L-60-447-00" TargetMode="External"/><Relationship Id="rId123" Type="http://schemas.openxmlformats.org/officeDocument/2006/relationships/hyperlink" Target="https://www.ankeramsterdamspirits.nl/products/L-19-733-00" TargetMode="External"/><Relationship Id="rId330" Type="http://schemas.openxmlformats.org/officeDocument/2006/relationships/hyperlink" Target="https://www.ankeramsterdamspirits.nl/products/L-50-594-00" TargetMode="External"/><Relationship Id="rId568" Type="http://schemas.openxmlformats.org/officeDocument/2006/relationships/hyperlink" Target="https://www.ankeramsterdamspirits.nl/products/L-06-963-00" TargetMode="External"/><Relationship Id="rId775" Type="http://schemas.openxmlformats.org/officeDocument/2006/relationships/hyperlink" Target="https://www.ankeramsterdamspirits.nl/products/L-05-285-00" TargetMode="External"/><Relationship Id="rId982" Type="http://schemas.openxmlformats.org/officeDocument/2006/relationships/hyperlink" Target="https://www.ankeramsterdamspirits.nl/products/L-57-773-00" TargetMode="External"/><Relationship Id="rId1198" Type="http://schemas.openxmlformats.org/officeDocument/2006/relationships/hyperlink" Target="https://www.ankeramsterdamspirits.nl/products/L-61-408-00" TargetMode="External"/><Relationship Id="rId2011" Type="http://schemas.openxmlformats.org/officeDocument/2006/relationships/hyperlink" Target="https://www.ankeramsterdamspirits.nl/products/L-60-641-00" TargetMode="External"/><Relationship Id="rId2249" Type="http://schemas.openxmlformats.org/officeDocument/2006/relationships/hyperlink" Target="https://www.ankeramsterdamspirits.nl/products/L-10-011-00" TargetMode="External"/><Relationship Id="rId2456" Type="http://schemas.openxmlformats.org/officeDocument/2006/relationships/hyperlink" Target="https://www.ankeramsterdamspirits.nl/products/L-51-656-00" TargetMode="External"/><Relationship Id="rId2663" Type="http://schemas.openxmlformats.org/officeDocument/2006/relationships/hyperlink" Target="https://www.ankeramsterdamspirits.nl/products/L-60-888-00" TargetMode="External"/><Relationship Id="rId2870" Type="http://schemas.openxmlformats.org/officeDocument/2006/relationships/hyperlink" Target="https://www.ankeramsterdamspirits.nl/products/L-05-033-00" TargetMode="External"/><Relationship Id="rId3507" Type="http://schemas.openxmlformats.org/officeDocument/2006/relationships/hyperlink" Target="https://www.ankeramsterdamspirits.nl/products/L-07-493-00" TargetMode="External"/><Relationship Id="rId3714" Type="http://schemas.openxmlformats.org/officeDocument/2006/relationships/hyperlink" Target="https://www.ankeramsterdamspirits.nl/products/L-58-125-00" TargetMode="External"/><Relationship Id="rId3921" Type="http://schemas.openxmlformats.org/officeDocument/2006/relationships/hyperlink" Target="https://www.ankeramsterdamspirits.nl/products/L-58-312-00" TargetMode="External"/><Relationship Id="rId428" Type="http://schemas.openxmlformats.org/officeDocument/2006/relationships/hyperlink" Target="https://www.ankeramsterdamspirits.nl/products/L-06-343-00" TargetMode="External"/><Relationship Id="rId635" Type="http://schemas.openxmlformats.org/officeDocument/2006/relationships/hyperlink" Target="https://www.ankeramsterdamspirits.nl/products/L-54-583-00" TargetMode="External"/><Relationship Id="rId842" Type="http://schemas.openxmlformats.org/officeDocument/2006/relationships/hyperlink" Target="https://www.ankeramsterdamspirits.nl/products/L-59-357-00" TargetMode="External"/><Relationship Id="rId1058" Type="http://schemas.openxmlformats.org/officeDocument/2006/relationships/hyperlink" Target="https://www.ankeramsterdamspirits.nl/products/L-57-607-00" TargetMode="External"/><Relationship Id="rId1265" Type="http://schemas.openxmlformats.org/officeDocument/2006/relationships/hyperlink" Target="https://www.ankeramsterdamspirits.nl/products/L-09-073-00" TargetMode="External"/><Relationship Id="rId1472" Type="http://schemas.openxmlformats.org/officeDocument/2006/relationships/hyperlink" Target="https://www.ankeramsterdamspirits.nl/products/L-09-736-00" TargetMode="External"/><Relationship Id="rId2109" Type="http://schemas.openxmlformats.org/officeDocument/2006/relationships/hyperlink" Target="https://www.ankeramsterdamspirits.nl/products/L-51-017-00" TargetMode="External"/><Relationship Id="rId2316" Type="http://schemas.openxmlformats.org/officeDocument/2006/relationships/hyperlink" Target="https://www.ankeramsterdamspirits.nl/products/L-60-419-00" TargetMode="External"/><Relationship Id="rId2523" Type="http://schemas.openxmlformats.org/officeDocument/2006/relationships/hyperlink" Target="https://www.ankeramsterdamspirits.nl/products/L-58-696-00" TargetMode="External"/><Relationship Id="rId2730" Type="http://schemas.openxmlformats.org/officeDocument/2006/relationships/hyperlink" Target="https://www.ankeramsterdamspirits.nl/products/L-04-654-00" TargetMode="External"/><Relationship Id="rId2968" Type="http://schemas.openxmlformats.org/officeDocument/2006/relationships/hyperlink" Target="https://www.ankeramsterdamspirits.nl/products/L-00-694-00" TargetMode="External"/><Relationship Id="rId4183" Type="http://schemas.openxmlformats.org/officeDocument/2006/relationships/hyperlink" Target="https://www.ankeramsterdamspirits.nl/products/L-25-363-00" TargetMode="External"/><Relationship Id="rId702" Type="http://schemas.openxmlformats.org/officeDocument/2006/relationships/hyperlink" Target="https://www.ankeramsterdamspirits.nl/products/L-61-589-00" TargetMode="External"/><Relationship Id="rId1125" Type="http://schemas.openxmlformats.org/officeDocument/2006/relationships/hyperlink" Target="https://www.ankeramsterdamspirits.nl/products/L-20-159-00" TargetMode="External"/><Relationship Id="rId1332" Type="http://schemas.openxmlformats.org/officeDocument/2006/relationships/hyperlink" Target="https://www.ankeramsterdamspirits.nl/products/L-51-766-00" TargetMode="External"/><Relationship Id="rId1777" Type="http://schemas.openxmlformats.org/officeDocument/2006/relationships/hyperlink" Target="https://www.ankeramsterdamspirits.nl/products/L-53-269-00" TargetMode="External"/><Relationship Id="rId1984" Type="http://schemas.openxmlformats.org/officeDocument/2006/relationships/hyperlink" Target="https://www.ankeramsterdamspirits.nl/products/L-56-079-00" TargetMode="External"/><Relationship Id="rId2828" Type="http://schemas.openxmlformats.org/officeDocument/2006/relationships/hyperlink" Target="https://www.ankeramsterdamspirits.nl/products/L-04-953-00" TargetMode="External"/><Relationship Id="rId4390" Type="http://schemas.openxmlformats.org/officeDocument/2006/relationships/hyperlink" Target="https://www.ankeramsterdamspirits.nl/products/L-09-165-00" TargetMode="External"/><Relationship Id="rId4488" Type="http://schemas.openxmlformats.org/officeDocument/2006/relationships/hyperlink" Target="https://www.ankeramsterdamspirits.nl/products/L-18-816-00" TargetMode="External"/><Relationship Id="rId4695" Type="http://schemas.openxmlformats.org/officeDocument/2006/relationships/hyperlink" Target="https://www.ankeramsterdamspirits.nl/products/L-61-387-00" TargetMode="External"/><Relationship Id="rId69" Type="http://schemas.openxmlformats.org/officeDocument/2006/relationships/hyperlink" Target="https://www.ankeramsterdamspirits.nl/products/L-14-061-00" TargetMode="External"/><Relationship Id="rId1637" Type="http://schemas.openxmlformats.org/officeDocument/2006/relationships/hyperlink" Target="https://www.ankeramsterdamspirits.nl/products/L-09-018-00" TargetMode="External"/><Relationship Id="rId1844" Type="http://schemas.openxmlformats.org/officeDocument/2006/relationships/hyperlink" Target="https://www.ankeramsterdamspirits.nl/products/L-25-228-00" TargetMode="External"/><Relationship Id="rId3297" Type="http://schemas.openxmlformats.org/officeDocument/2006/relationships/hyperlink" Target="https://www.ankeramsterdamspirits.nl/products/L-61-504-00" TargetMode="External"/><Relationship Id="rId4043" Type="http://schemas.openxmlformats.org/officeDocument/2006/relationships/hyperlink" Target="https://www.ankeramsterdamspirits.nl/products/L-06-493-00" TargetMode="External"/><Relationship Id="rId4250" Type="http://schemas.openxmlformats.org/officeDocument/2006/relationships/hyperlink" Target="https://www.ankeramsterdamspirits.nl/products/L-25-312-00" TargetMode="External"/><Relationship Id="rId4348" Type="http://schemas.openxmlformats.org/officeDocument/2006/relationships/hyperlink" Target="https://www.ankeramsterdamspirits.nl/products/L-60-427-00" TargetMode="External"/><Relationship Id="rId1704" Type="http://schemas.openxmlformats.org/officeDocument/2006/relationships/hyperlink" Target="https://www.ankeramsterdamspirits.nl/products/L-25-414-00" TargetMode="External"/><Relationship Id="rId3157" Type="http://schemas.openxmlformats.org/officeDocument/2006/relationships/hyperlink" Target="https://www.ankeramsterdamspirits.nl/products/L-59-116-00" TargetMode="External"/><Relationship Id="rId4110" Type="http://schemas.openxmlformats.org/officeDocument/2006/relationships/hyperlink" Target="https://www.ankeramsterdamspirits.nl/products/L-54-350-00" TargetMode="External"/><Relationship Id="rId4555" Type="http://schemas.openxmlformats.org/officeDocument/2006/relationships/hyperlink" Target="https://www.ankeramsterdamspirits.nl/products/L-56-318-00" TargetMode="External"/><Relationship Id="rId285" Type="http://schemas.openxmlformats.org/officeDocument/2006/relationships/hyperlink" Target="https://www.ankeramsterdamspirits.nl/products/L-03-383-00" TargetMode="External"/><Relationship Id="rId1911" Type="http://schemas.openxmlformats.org/officeDocument/2006/relationships/hyperlink" Target="https://www.ankeramsterdamspirits.nl/products/L-58-329-00" TargetMode="External"/><Relationship Id="rId3364" Type="http://schemas.openxmlformats.org/officeDocument/2006/relationships/hyperlink" Target="https://www.ankeramsterdamspirits.nl/products/L-61-407-00" TargetMode="External"/><Relationship Id="rId3571" Type="http://schemas.openxmlformats.org/officeDocument/2006/relationships/hyperlink" Target="https://www.ankeramsterdamspirits.nl/products/L-59-921-00" TargetMode="External"/><Relationship Id="rId3669" Type="http://schemas.openxmlformats.org/officeDocument/2006/relationships/hyperlink" Target="https://www.ankeramsterdamspirits.nl/products/L-08-006-00" TargetMode="External"/><Relationship Id="rId4208" Type="http://schemas.openxmlformats.org/officeDocument/2006/relationships/hyperlink" Target="https://www.ankeramsterdamspirits.nl/products/L-56-432-00" TargetMode="External"/><Relationship Id="rId4415" Type="http://schemas.openxmlformats.org/officeDocument/2006/relationships/hyperlink" Target="https://www.ankeramsterdamspirits.nl/products/L-17-227-00" TargetMode="External"/><Relationship Id="rId4622" Type="http://schemas.openxmlformats.org/officeDocument/2006/relationships/hyperlink" Target="https://www.ankeramsterdamspirits.nl/products/L-53-552-00" TargetMode="External"/><Relationship Id="rId492" Type="http://schemas.openxmlformats.org/officeDocument/2006/relationships/hyperlink" Target="https://www.ankeramsterdamspirits.nl/products/L-26-609-00" TargetMode="External"/><Relationship Id="rId797" Type="http://schemas.openxmlformats.org/officeDocument/2006/relationships/hyperlink" Target="https://www.ankeramsterdamspirits.nl/products/L-91-982-00" TargetMode="External"/><Relationship Id="rId2173" Type="http://schemas.openxmlformats.org/officeDocument/2006/relationships/hyperlink" Target="https://www.ankeramsterdamspirits.nl/products/L-09-652-00" TargetMode="External"/><Relationship Id="rId2380" Type="http://schemas.openxmlformats.org/officeDocument/2006/relationships/hyperlink" Target="https://www.ankeramsterdamspirits.nl/products/L-13-559-00" TargetMode="External"/><Relationship Id="rId2478" Type="http://schemas.openxmlformats.org/officeDocument/2006/relationships/hyperlink" Target="https://www.ankeramsterdamspirits.nl/products/L-61-924-00" TargetMode="External"/><Relationship Id="rId3017" Type="http://schemas.openxmlformats.org/officeDocument/2006/relationships/hyperlink" Target="https://www.ankeramsterdamspirits.nl/products/L-06-871-00" TargetMode="External"/><Relationship Id="rId3224" Type="http://schemas.openxmlformats.org/officeDocument/2006/relationships/hyperlink" Target="https://www.ankeramsterdamspirits.nl/products/L-50-232-00" TargetMode="External"/><Relationship Id="rId3431" Type="http://schemas.openxmlformats.org/officeDocument/2006/relationships/hyperlink" Target="https://www.ankeramsterdamspirits.nl/products/L-57-363-00" TargetMode="External"/><Relationship Id="rId3876" Type="http://schemas.openxmlformats.org/officeDocument/2006/relationships/hyperlink" Target="https://www.ankeramsterdamspirits.nl/products/L-60-965-00" TargetMode="External"/><Relationship Id="rId145" Type="http://schemas.openxmlformats.org/officeDocument/2006/relationships/hyperlink" Target="https://www.ankeramsterdamspirits.nl/products/L-03-325-00" TargetMode="External"/><Relationship Id="rId352" Type="http://schemas.openxmlformats.org/officeDocument/2006/relationships/hyperlink" Target="https://www.ankeramsterdamspirits.nl/products/L-22-809-00" TargetMode="External"/><Relationship Id="rId1287" Type="http://schemas.openxmlformats.org/officeDocument/2006/relationships/hyperlink" Target="https://www.ankeramsterdamspirits.nl/products/L-56-101-00" TargetMode="External"/><Relationship Id="rId2033" Type="http://schemas.openxmlformats.org/officeDocument/2006/relationships/hyperlink" Target="https://www.ankeramsterdamspirits.nl/products/L-52-773-00" TargetMode="External"/><Relationship Id="rId2240" Type="http://schemas.openxmlformats.org/officeDocument/2006/relationships/hyperlink" Target="https://www.ankeramsterdamspirits.nl/products/L-10-004-00" TargetMode="External"/><Relationship Id="rId2685" Type="http://schemas.openxmlformats.org/officeDocument/2006/relationships/hyperlink" Target="https://www.ankeramsterdamspirits.nl/products/L-19-105-00" TargetMode="External"/><Relationship Id="rId2892" Type="http://schemas.openxmlformats.org/officeDocument/2006/relationships/hyperlink" Target="https://www.ankeramsterdamspirits.nl/products/L-19-165-00" TargetMode="External"/><Relationship Id="rId3529" Type="http://schemas.openxmlformats.org/officeDocument/2006/relationships/hyperlink" Target="https://www.ankeramsterdamspirits.nl/products/L-07-576-00" TargetMode="External"/><Relationship Id="rId3736" Type="http://schemas.openxmlformats.org/officeDocument/2006/relationships/hyperlink" Target="https://www.ankeramsterdamspirits.nl/products/L-08-183-00" TargetMode="External"/><Relationship Id="rId3943" Type="http://schemas.openxmlformats.org/officeDocument/2006/relationships/hyperlink" Target="https://www.ankeramsterdamspirits.nl/products/L-51-039-00" TargetMode="External"/><Relationship Id="rId212" Type="http://schemas.openxmlformats.org/officeDocument/2006/relationships/hyperlink" Target="https://www.ankeramsterdamspirits.nl/products/L-25-654-00" TargetMode="External"/><Relationship Id="rId657" Type="http://schemas.openxmlformats.org/officeDocument/2006/relationships/hyperlink" Target="https://www.ankeramsterdamspirits.nl/products/L-06-725-00" TargetMode="External"/><Relationship Id="rId864" Type="http://schemas.openxmlformats.org/officeDocument/2006/relationships/hyperlink" Target="https://www.ankeramsterdamspirits.nl/products/L-61-179-00" TargetMode="External"/><Relationship Id="rId1494" Type="http://schemas.openxmlformats.org/officeDocument/2006/relationships/hyperlink" Target="https://www.ankeramsterdamspirits.nl/products/L-09-777-00" TargetMode="External"/><Relationship Id="rId1799" Type="http://schemas.openxmlformats.org/officeDocument/2006/relationships/hyperlink" Target="https://www.ankeramsterdamspirits.nl/products/L-58-247-00" TargetMode="External"/><Relationship Id="rId2100" Type="http://schemas.openxmlformats.org/officeDocument/2006/relationships/hyperlink" Target="https://www.ankeramsterdamspirits.nl/products/L-09-512-00" TargetMode="External"/><Relationship Id="rId2338" Type="http://schemas.openxmlformats.org/officeDocument/2006/relationships/hyperlink" Target="https://www.ankeramsterdamspirits.nl/products/L-57-218-00" TargetMode="External"/><Relationship Id="rId2545" Type="http://schemas.openxmlformats.org/officeDocument/2006/relationships/hyperlink" Target="https://www.ankeramsterdamspirits.nl/products/L-57-014-00" TargetMode="External"/><Relationship Id="rId2752" Type="http://schemas.openxmlformats.org/officeDocument/2006/relationships/hyperlink" Target="https://www.ankeramsterdamspirits.nl/products/L-19-148-00" TargetMode="External"/><Relationship Id="rId3803" Type="http://schemas.openxmlformats.org/officeDocument/2006/relationships/hyperlink" Target="https://www.ankeramsterdamspirits.nl/products/L-01-006-00" TargetMode="External"/><Relationship Id="rId517" Type="http://schemas.openxmlformats.org/officeDocument/2006/relationships/hyperlink" Target="https://www.ankeramsterdamspirits.nl/products/L-62-091-00" TargetMode="External"/><Relationship Id="rId724" Type="http://schemas.openxmlformats.org/officeDocument/2006/relationships/hyperlink" Target="https://www.ankeramsterdamspirits.nl/products/L-22-545-00" TargetMode="External"/><Relationship Id="rId931" Type="http://schemas.openxmlformats.org/officeDocument/2006/relationships/hyperlink" Target="https://www.ankeramsterdamspirits.nl/products/L-59-349-00" TargetMode="External"/><Relationship Id="rId1147" Type="http://schemas.openxmlformats.org/officeDocument/2006/relationships/hyperlink" Target="https://www.ankeramsterdamspirits.nl/products/L-50-623-00" TargetMode="External"/><Relationship Id="rId1354" Type="http://schemas.openxmlformats.org/officeDocument/2006/relationships/hyperlink" Target="https://www.ankeramsterdamspirits.nl/products/L-09-791-00" TargetMode="External"/><Relationship Id="rId1561" Type="http://schemas.openxmlformats.org/officeDocument/2006/relationships/hyperlink" Target="https://www.ankeramsterdamspirits.nl/products/L-17-835-00" TargetMode="External"/><Relationship Id="rId2405" Type="http://schemas.openxmlformats.org/officeDocument/2006/relationships/hyperlink" Target="https://www.ankeramsterdamspirits.nl/products/L-58-822-00" TargetMode="External"/><Relationship Id="rId2612" Type="http://schemas.openxmlformats.org/officeDocument/2006/relationships/hyperlink" Target="https://www.ankeramsterdamspirits.nl/products/L-05-259-00" TargetMode="External"/><Relationship Id="rId4065" Type="http://schemas.openxmlformats.org/officeDocument/2006/relationships/hyperlink" Target="https://www.ankeramsterdamspirits.nl/products/L-16-453-00" TargetMode="External"/><Relationship Id="rId4272" Type="http://schemas.openxmlformats.org/officeDocument/2006/relationships/hyperlink" Target="https://www.ankeramsterdamspirits.nl/products/L-04-324-00" TargetMode="External"/><Relationship Id="rId60" Type="http://schemas.openxmlformats.org/officeDocument/2006/relationships/hyperlink" Target="https://www.ankeramsterdamspirits.nl/products/L-12-597-00" TargetMode="External"/><Relationship Id="rId1007" Type="http://schemas.openxmlformats.org/officeDocument/2006/relationships/hyperlink" Target="https://www.ankeramsterdamspirits.nl/products/L-05-539-00" TargetMode="External"/><Relationship Id="rId1214" Type="http://schemas.openxmlformats.org/officeDocument/2006/relationships/hyperlink" Target="https://www.ankeramsterdamspirits.nl/products/L-58-549-00" TargetMode="External"/><Relationship Id="rId1421" Type="http://schemas.openxmlformats.org/officeDocument/2006/relationships/hyperlink" Target="https://www.ankeramsterdamspirits.nl/products/L-09-627-00" TargetMode="External"/><Relationship Id="rId1659" Type="http://schemas.openxmlformats.org/officeDocument/2006/relationships/hyperlink" Target="https://www.ankeramsterdamspirits.nl/products/L-18-573-00" TargetMode="External"/><Relationship Id="rId1866" Type="http://schemas.openxmlformats.org/officeDocument/2006/relationships/hyperlink" Target="https://www.ankeramsterdamspirits.nl/products/L-21-890-00" TargetMode="External"/><Relationship Id="rId2917" Type="http://schemas.openxmlformats.org/officeDocument/2006/relationships/hyperlink" Target="https://www.ankeramsterdamspirits.nl/products/L-00-600-00" TargetMode="External"/><Relationship Id="rId3081" Type="http://schemas.openxmlformats.org/officeDocument/2006/relationships/hyperlink" Target="https://www.ankeramsterdamspirits.nl/products/L-58-217-00" TargetMode="External"/><Relationship Id="rId4132" Type="http://schemas.openxmlformats.org/officeDocument/2006/relationships/hyperlink" Target="https://www.ankeramsterdamspirits.nl/products/L-57-494-00" TargetMode="External"/><Relationship Id="rId4577" Type="http://schemas.openxmlformats.org/officeDocument/2006/relationships/hyperlink" Target="https://www.ankeramsterdamspirits.nl/products/L-62-159-00" TargetMode="External"/><Relationship Id="rId1519" Type="http://schemas.openxmlformats.org/officeDocument/2006/relationships/hyperlink" Target="https://www.ankeramsterdamspirits.nl/products/L-23-677-00" TargetMode="External"/><Relationship Id="rId1726" Type="http://schemas.openxmlformats.org/officeDocument/2006/relationships/hyperlink" Target="https://www.ankeramsterdamspirits.nl/products/L-60-197-00" TargetMode="External"/><Relationship Id="rId1933" Type="http://schemas.openxmlformats.org/officeDocument/2006/relationships/hyperlink" Target="https://www.ankeramsterdamspirits.nl/products/L-08-987-00" TargetMode="External"/><Relationship Id="rId3179" Type="http://schemas.openxmlformats.org/officeDocument/2006/relationships/hyperlink" Target="https://www.ankeramsterdamspirits.nl/products/L-59-473-00" TargetMode="External"/><Relationship Id="rId3386" Type="http://schemas.openxmlformats.org/officeDocument/2006/relationships/hyperlink" Target="https://www.ankeramsterdamspirits.nl/products/L-07-101-00" TargetMode="External"/><Relationship Id="rId3593" Type="http://schemas.openxmlformats.org/officeDocument/2006/relationships/hyperlink" Target="https://www.ankeramsterdamspirits.nl/products/L-07-731-00" TargetMode="External"/><Relationship Id="rId4437" Type="http://schemas.openxmlformats.org/officeDocument/2006/relationships/hyperlink" Target="https://www.ankeramsterdamspirits.nl/products/L-09-536-00" TargetMode="External"/><Relationship Id="rId4644" Type="http://schemas.openxmlformats.org/officeDocument/2006/relationships/hyperlink" Target="https://www.ankeramsterdamspirits.nl/products/L-08-950-00" TargetMode="External"/><Relationship Id="rId18" Type="http://schemas.openxmlformats.org/officeDocument/2006/relationships/hyperlink" Target="https://www.ankeramsterdamspirits.nl/products/L-11-565-00" TargetMode="External"/><Relationship Id="rId2195" Type="http://schemas.openxmlformats.org/officeDocument/2006/relationships/hyperlink" Target="https://www.ankeramsterdamspirits.nl/products/L-17-566-00" TargetMode="External"/><Relationship Id="rId3039" Type="http://schemas.openxmlformats.org/officeDocument/2006/relationships/hyperlink" Target="https://www.ankeramsterdamspirits.nl/products/L-59-104-00" TargetMode="External"/><Relationship Id="rId3246" Type="http://schemas.openxmlformats.org/officeDocument/2006/relationships/hyperlink" Target="https://www.ankeramsterdamspirits.nl/products/L-59-784-00" TargetMode="External"/><Relationship Id="rId3453" Type="http://schemas.openxmlformats.org/officeDocument/2006/relationships/hyperlink" Target="https://www.ankeramsterdamspirits.nl/products/L-07-243-00" TargetMode="External"/><Relationship Id="rId3898" Type="http://schemas.openxmlformats.org/officeDocument/2006/relationships/hyperlink" Target="https://www.ankeramsterdamspirits.nl/products/L-51-354-00" TargetMode="External"/><Relationship Id="rId167" Type="http://schemas.openxmlformats.org/officeDocument/2006/relationships/hyperlink" Target="https://www.ankeramsterdamspirits.nl/products/L-25-286-00" TargetMode="External"/><Relationship Id="rId374" Type="http://schemas.openxmlformats.org/officeDocument/2006/relationships/hyperlink" Target="https://www.ankeramsterdamspirits.nl/products/L-14-319-00" TargetMode="External"/><Relationship Id="rId581" Type="http://schemas.openxmlformats.org/officeDocument/2006/relationships/hyperlink" Target="https://www.ankeramsterdamspirits.nl/products/L-59-896-00" TargetMode="External"/><Relationship Id="rId2055" Type="http://schemas.openxmlformats.org/officeDocument/2006/relationships/hyperlink" Target="https://www.ankeramsterdamspirits.nl/products/L-57-380-00" TargetMode="External"/><Relationship Id="rId2262" Type="http://schemas.openxmlformats.org/officeDocument/2006/relationships/hyperlink" Target="https://www.ankeramsterdamspirits.nl/products/L-59-675-00" TargetMode="External"/><Relationship Id="rId3106" Type="http://schemas.openxmlformats.org/officeDocument/2006/relationships/hyperlink" Target="https://www.ankeramsterdamspirits.nl/products/L-21-840-00" TargetMode="External"/><Relationship Id="rId3660" Type="http://schemas.openxmlformats.org/officeDocument/2006/relationships/hyperlink" Target="https://www.ankeramsterdamspirits.nl/products/L-61-458-00" TargetMode="External"/><Relationship Id="rId3758" Type="http://schemas.openxmlformats.org/officeDocument/2006/relationships/hyperlink" Target="https://www.ankeramsterdamspirits.nl/products/L-58-388-00" TargetMode="External"/><Relationship Id="rId3965" Type="http://schemas.openxmlformats.org/officeDocument/2006/relationships/hyperlink" Target="https://www.ankeramsterdamspirits.nl/products/L-55-658-00" TargetMode="External"/><Relationship Id="rId4504" Type="http://schemas.openxmlformats.org/officeDocument/2006/relationships/hyperlink" Target="https://www.ankeramsterdamspirits.nl/products/L-10-020-00" TargetMode="External"/><Relationship Id="rId4711" Type="http://schemas.openxmlformats.org/officeDocument/2006/relationships/hyperlink" Target="https://www.ankeramsterdamspirits.nl/products/L-59-110-00" TargetMode="External"/><Relationship Id="rId234" Type="http://schemas.openxmlformats.org/officeDocument/2006/relationships/hyperlink" Target="https://www.ankeramsterdamspirits.nl/products/L-57-970-00" TargetMode="External"/><Relationship Id="rId679" Type="http://schemas.openxmlformats.org/officeDocument/2006/relationships/hyperlink" Target="https://www.ankeramsterdamspirits.nl/products/L-51-649-00" TargetMode="External"/><Relationship Id="rId886" Type="http://schemas.openxmlformats.org/officeDocument/2006/relationships/hyperlink" Target="https://www.ankeramsterdamspirits.nl/products/L-60-776-00" TargetMode="External"/><Relationship Id="rId2567" Type="http://schemas.openxmlformats.org/officeDocument/2006/relationships/hyperlink" Target="https://www.ankeramsterdamspirits.nl/products/L-57-269-00" TargetMode="External"/><Relationship Id="rId2774" Type="http://schemas.openxmlformats.org/officeDocument/2006/relationships/hyperlink" Target="https://www.ankeramsterdamspirits.nl/products/L-13-309-00" TargetMode="External"/><Relationship Id="rId3313" Type="http://schemas.openxmlformats.org/officeDocument/2006/relationships/hyperlink" Target="https://www.ankeramsterdamspirits.nl/products/L-59-247-00" TargetMode="External"/><Relationship Id="rId3520" Type="http://schemas.openxmlformats.org/officeDocument/2006/relationships/hyperlink" Target="https://www.ankeramsterdamspirits.nl/products/L-58-580-00" TargetMode="External"/><Relationship Id="rId3618" Type="http://schemas.openxmlformats.org/officeDocument/2006/relationships/hyperlink" Target="https://www.ankeramsterdamspirits.nl/products/L-60-821-00" TargetMode="External"/><Relationship Id="rId2" Type="http://schemas.openxmlformats.org/officeDocument/2006/relationships/hyperlink" Target="https://www.ankeramsterdamspirits.nl/products/L-61-901-00" TargetMode="External"/><Relationship Id="rId441" Type="http://schemas.openxmlformats.org/officeDocument/2006/relationships/hyperlink" Target="https://www.ankeramsterdamspirits.nl/products/L-06-445-00" TargetMode="External"/><Relationship Id="rId539" Type="http://schemas.openxmlformats.org/officeDocument/2006/relationships/hyperlink" Target="https://www.ankeramsterdamspirits.nl/products/L-03-376-00" TargetMode="External"/><Relationship Id="rId746" Type="http://schemas.openxmlformats.org/officeDocument/2006/relationships/hyperlink" Target="https://www.ankeramsterdamspirits.nl/products/L-05-770-00" TargetMode="External"/><Relationship Id="rId1071" Type="http://schemas.openxmlformats.org/officeDocument/2006/relationships/hyperlink" Target="https://www.ankeramsterdamspirits.nl/products/L-59-547-00" TargetMode="External"/><Relationship Id="rId1169" Type="http://schemas.openxmlformats.org/officeDocument/2006/relationships/hyperlink" Target="https://www.ankeramsterdamspirits.nl/products/L-11-673-00" TargetMode="External"/><Relationship Id="rId1376" Type="http://schemas.openxmlformats.org/officeDocument/2006/relationships/hyperlink" Target="https://www.ankeramsterdamspirits.nl/products/L-17-322-00" TargetMode="External"/><Relationship Id="rId1583" Type="http://schemas.openxmlformats.org/officeDocument/2006/relationships/hyperlink" Target="https://www.ankeramsterdamspirits.nl/products/L-19-644-00" TargetMode="External"/><Relationship Id="rId2122" Type="http://schemas.openxmlformats.org/officeDocument/2006/relationships/hyperlink" Target="https://www.ankeramsterdamspirits.nl/products/L-25-162-00" TargetMode="External"/><Relationship Id="rId2427" Type="http://schemas.openxmlformats.org/officeDocument/2006/relationships/hyperlink" Target="https://www.ankeramsterdamspirits.nl/products/L-22-566-00" TargetMode="External"/><Relationship Id="rId2981" Type="http://schemas.openxmlformats.org/officeDocument/2006/relationships/hyperlink" Target="https://www.ankeramsterdamspirits.nl/products/L-24-998-00" TargetMode="External"/><Relationship Id="rId3825" Type="http://schemas.openxmlformats.org/officeDocument/2006/relationships/hyperlink" Target="https://www.ankeramsterdamspirits.nl/products/L-21-493-00" TargetMode="External"/><Relationship Id="rId301" Type="http://schemas.openxmlformats.org/officeDocument/2006/relationships/hyperlink" Target="https://www.ankeramsterdamspirits.nl/products/L-06-077-00" TargetMode="External"/><Relationship Id="rId953" Type="http://schemas.openxmlformats.org/officeDocument/2006/relationships/hyperlink" Target="https://www.ankeramsterdamspirits.nl/products/L-13-023-00" TargetMode="External"/><Relationship Id="rId1029" Type="http://schemas.openxmlformats.org/officeDocument/2006/relationships/hyperlink" Target="https://www.ankeramsterdamspirits.nl/products/L-50-485-00" TargetMode="External"/><Relationship Id="rId1236" Type="http://schemas.openxmlformats.org/officeDocument/2006/relationships/hyperlink" Target="https://www.ankeramsterdamspirits.nl/products/L-61-354-00" TargetMode="External"/><Relationship Id="rId1790" Type="http://schemas.openxmlformats.org/officeDocument/2006/relationships/hyperlink" Target="https://www.ankeramsterdamspirits.nl/products/L-01-987-00" TargetMode="External"/><Relationship Id="rId1888" Type="http://schemas.openxmlformats.org/officeDocument/2006/relationships/hyperlink" Target="https://www.ankeramsterdamspirits.nl/products/L-08-704-00" TargetMode="External"/><Relationship Id="rId2634" Type="http://schemas.openxmlformats.org/officeDocument/2006/relationships/hyperlink" Target="https://www.ankeramsterdamspirits.nl/products/L-05-235-00" TargetMode="External"/><Relationship Id="rId2841" Type="http://schemas.openxmlformats.org/officeDocument/2006/relationships/hyperlink" Target="https://www.ankeramsterdamspirits.nl/products/L-13-346-00" TargetMode="External"/><Relationship Id="rId2939" Type="http://schemas.openxmlformats.org/officeDocument/2006/relationships/hyperlink" Target="https://www.ankeramsterdamspirits.nl/products/L-61-029-00" TargetMode="External"/><Relationship Id="rId4087" Type="http://schemas.openxmlformats.org/officeDocument/2006/relationships/hyperlink" Target="https://www.ankeramsterdamspirits.nl/products/L-05-291-00" TargetMode="External"/><Relationship Id="rId4294" Type="http://schemas.openxmlformats.org/officeDocument/2006/relationships/hyperlink" Target="https://www.ankeramsterdamspirits.nl/products/L-04-453-00" TargetMode="External"/><Relationship Id="rId82" Type="http://schemas.openxmlformats.org/officeDocument/2006/relationships/hyperlink" Target="https://www.ankeramsterdamspirits.nl/products/L-61-392-00" TargetMode="External"/><Relationship Id="rId606" Type="http://schemas.openxmlformats.org/officeDocument/2006/relationships/hyperlink" Target="https://www.ankeramsterdamspirits.nl/products/L-50-789-00" TargetMode="External"/><Relationship Id="rId813" Type="http://schemas.openxmlformats.org/officeDocument/2006/relationships/hyperlink" Target="https://www.ankeramsterdamspirits.nl/products/L-59-402-00" TargetMode="External"/><Relationship Id="rId1443" Type="http://schemas.openxmlformats.org/officeDocument/2006/relationships/hyperlink" Target="https://www.ankeramsterdamspirits.nl/products/L-50-431-00" TargetMode="External"/><Relationship Id="rId1650" Type="http://schemas.openxmlformats.org/officeDocument/2006/relationships/hyperlink" Target="https://www.ankeramsterdamspirits.nl/products/L-18-297-00" TargetMode="External"/><Relationship Id="rId1748" Type="http://schemas.openxmlformats.org/officeDocument/2006/relationships/hyperlink" Target="https://www.ankeramsterdamspirits.nl/products/L-08-871-00" TargetMode="External"/><Relationship Id="rId2701" Type="http://schemas.openxmlformats.org/officeDocument/2006/relationships/hyperlink" Target="https://www.ankeramsterdamspirits.nl/products/L-20-128-00" TargetMode="External"/><Relationship Id="rId4154" Type="http://schemas.openxmlformats.org/officeDocument/2006/relationships/hyperlink" Target="https://www.ankeramsterdamspirits.nl/products/L-00-719-00" TargetMode="External"/><Relationship Id="rId4361" Type="http://schemas.openxmlformats.org/officeDocument/2006/relationships/hyperlink" Target="https://www.ankeramsterdamspirits.nl/products/L-60-852-00" TargetMode="External"/><Relationship Id="rId4599" Type="http://schemas.openxmlformats.org/officeDocument/2006/relationships/hyperlink" Target="https://www.ankeramsterdamspirits.nl/products/L-57-055-00" TargetMode="External"/><Relationship Id="rId1303" Type="http://schemas.openxmlformats.org/officeDocument/2006/relationships/hyperlink" Target="https://www.ankeramsterdamspirits.nl/products/L-24-028-00" TargetMode="External"/><Relationship Id="rId1510" Type="http://schemas.openxmlformats.org/officeDocument/2006/relationships/hyperlink" Target="https://www.ankeramsterdamspirits.nl/products/L-18-695-00" TargetMode="External"/><Relationship Id="rId1955" Type="http://schemas.openxmlformats.org/officeDocument/2006/relationships/hyperlink" Target="https://www.ankeramsterdamspirits.nl/products/L-51-968-00" TargetMode="External"/><Relationship Id="rId3170" Type="http://schemas.openxmlformats.org/officeDocument/2006/relationships/hyperlink" Target="https://www.ankeramsterdamspirits.nl/products/L-59-068-00" TargetMode="External"/><Relationship Id="rId4014" Type="http://schemas.openxmlformats.org/officeDocument/2006/relationships/hyperlink" Target="https://www.ankeramsterdamspirits.nl/products/L-18-086-00" TargetMode="External"/><Relationship Id="rId4221" Type="http://schemas.openxmlformats.org/officeDocument/2006/relationships/hyperlink" Target="https://www.ankeramsterdamspirits.nl/products/L-04-109-00" TargetMode="External"/><Relationship Id="rId4459" Type="http://schemas.openxmlformats.org/officeDocument/2006/relationships/hyperlink" Target="https://www.ankeramsterdamspirits.nl/products/L-59-453-00" TargetMode="External"/><Relationship Id="rId4666" Type="http://schemas.openxmlformats.org/officeDocument/2006/relationships/hyperlink" Target="https://www.ankeramsterdamspirits.nl/products/L-51-551-00" TargetMode="External"/><Relationship Id="rId1608" Type="http://schemas.openxmlformats.org/officeDocument/2006/relationships/hyperlink" Target="https://www.ankeramsterdamspirits.nl/products/L-08-742-00" TargetMode="External"/><Relationship Id="rId1815" Type="http://schemas.openxmlformats.org/officeDocument/2006/relationships/hyperlink" Target="https://www.ankeramsterdamspirits.nl/products/L-19-759-00" TargetMode="External"/><Relationship Id="rId3030" Type="http://schemas.openxmlformats.org/officeDocument/2006/relationships/hyperlink" Target="https://www.ankeramsterdamspirits.nl/products/L-54-242-00" TargetMode="External"/><Relationship Id="rId3268" Type="http://schemas.openxmlformats.org/officeDocument/2006/relationships/hyperlink" Target="https://www.ankeramsterdamspirits.nl/products/L-57-407-00" TargetMode="External"/><Relationship Id="rId3475" Type="http://schemas.openxmlformats.org/officeDocument/2006/relationships/hyperlink" Target="https://www.ankeramsterdamspirits.nl/products/L-24-143-00" TargetMode="External"/><Relationship Id="rId3682" Type="http://schemas.openxmlformats.org/officeDocument/2006/relationships/hyperlink" Target="https://www.ankeramsterdamspirits.nl/products/L-15-236-00" TargetMode="External"/><Relationship Id="rId4319" Type="http://schemas.openxmlformats.org/officeDocument/2006/relationships/hyperlink" Target="https://www.ankeramsterdamspirits.nl/products/L-08-628-00" TargetMode="External"/><Relationship Id="rId4526" Type="http://schemas.openxmlformats.org/officeDocument/2006/relationships/hyperlink" Target="https://www.ankeramsterdamspirits.nl/products/L-01-404-00" TargetMode="External"/><Relationship Id="rId4733" Type="http://schemas.openxmlformats.org/officeDocument/2006/relationships/hyperlink" Target="https://www.ankeramsterdamspirits.nl/products/L-59-047-00" TargetMode="External"/><Relationship Id="rId189" Type="http://schemas.openxmlformats.org/officeDocument/2006/relationships/hyperlink" Target="https://www.ankeramsterdamspirits.nl/products/L-02-611-00" TargetMode="External"/><Relationship Id="rId396" Type="http://schemas.openxmlformats.org/officeDocument/2006/relationships/hyperlink" Target="https://www.ankeramsterdamspirits.nl/products/L-06-315-00" TargetMode="External"/><Relationship Id="rId2077" Type="http://schemas.openxmlformats.org/officeDocument/2006/relationships/hyperlink" Target="https://www.ankeramsterdamspirits.nl/products/L-18-617-00" TargetMode="External"/><Relationship Id="rId2284" Type="http://schemas.openxmlformats.org/officeDocument/2006/relationships/hyperlink" Target="https://www.ankeramsterdamspirits.nl/products/L-55-010-00" TargetMode="External"/><Relationship Id="rId2491" Type="http://schemas.openxmlformats.org/officeDocument/2006/relationships/hyperlink" Target="https://www.ankeramsterdamspirits.nl/products/L-25-155-00" TargetMode="External"/><Relationship Id="rId3128" Type="http://schemas.openxmlformats.org/officeDocument/2006/relationships/hyperlink" Target="https://www.ankeramsterdamspirits.nl/products/L-59-001-00" TargetMode="External"/><Relationship Id="rId3335" Type="http://schemas.openxmlformats.org/officeDocument/2006/relationships/hyperlink" Target="https://www.ankeramsterdamspirits.nl/products/L-57-716-00" TargetMode="External"/><Relationship Id="rId3542" Type="http://schemas.openxmlformats.org/officeDocument/2006/relationships/hyperlink" Target="https://www.ankeramsterdamspirits.nl/products/L-00-972-00" TargetMode="External"/><Relationship Id="rId3987" Type="http://schemas.openxmlformats.org/officeDocument/2006/relationships/hyperlink" Target="https://www.ankeramsterdamspirits.nl/products/L-12-324-00" TargetMode="External"/><Relationship Id="rId256" Type="http://schemas.openxmlformats.org/officeDocument/2006/relationships/hyperlink" Target="https://www.ankeramsterdamspirits.nl/products/L-59-783-00" TargetMode="External"/><Relationship Id="rId463" Type="http://schemas.openxmlformats.org/officeDocument/2006/relationships/hyperlink" Target="https://www.ankeramsterdamspirits.nl/products/L-06-620-00" TargetMode="External"/><Relationship Id="rId670" Type="http://schemas.openxmlformats.org/officeDocument/2006/relationships/hyperlink" Target="https://www.ankeramsterdamspirits.nl/products/L-59-689-00" TargetMode="External"/><Relationship Id="rId1093" Type="http://schemas.openxmlformats.org/officeDocument/2006/relationships/hyperlink" Target="https://www.ankeramsterdamspirits.nl/products/L-55-730-00" TargetMode="External"/><Relationship Id="rId2144" Type="http://schemas.openxmlformats.org/officeDocument/2006/relationships/hyperlink" Target="https://www.ankeramsterdamspirits.nl/products/L-03-975-00" TargetMode="External"/><Relationship Id="rId2351" Type="http://schemas.openxmlformats.org/officeDocument/2006/relationships/hyperlink" Target="https://www.ankeramsterdamspirits.nl/products/L-21-563-00" TargetMode="External"/><Relationship Id="rId2589" Type="http://schemas.openxmlformats.org/officeDocument/2006/relationships/hyperlink" Target="https://www.ankeramsterdamspirits.nl/products/L-04-699-00" TargetMode="External"/><Relationship Id="rId2796" Type="http://schemas.openxmlformats.org/officeDocument/2006/relationships/hyperlink" Target="https://www.ankeramsterdamspirits.nl/products/L-04-729-00" TargetMode="External"/><Relationship Id="rId3402" Type="http://schemas.openxmlformats.org/officeDocument/2006/relationships/hyperlink" Target="https://www.ankeramsterdamspirits.nl/products/L-12-042-00" TargetMode="External"/><Relationship Id="rId3847" Type="http://schemas.openxmlformats.org/officeDocument/2006/relationships/hyperlink" Target="https://www.ankeramsterdamspirits.nl/products/L-58-187-00" TargetMode="External"/><Relationship Id="rId116" Type="http://schemas.openxmlformats.org/officeDocument/2006/relationships/hyperlink" Target="https://www.ankeramsterdamspirits.nl/products/L-05-253-00" TargetMode="External"/><Relationship Id="rId323" Type="http://schemas.openxmlformats.org/officeDocument/2006/relationships/hyperlink" Target="https://www.ankeramsterdamspirits.nl/products/L-61-203-00" TargetMode="External"/><Relationship Id="rId530" Type="http://schemas.openxmlformats.org/officeDocument/2006/relationships/hyperlink" Target="https://www.ankeramsterdamspirits.nl/products/L-15-817-00" TargetMode="External"/><Relationship Id="rId768" Type="http://schemas.openxmlformats.org/officeDocument/2006/relationships/hyperlink" Target="https://www.ankeramsterdamspirits.nl/products/L-05-988-00" TargetMode="External"/><Relationship Id="rId975" Type="http://schemas.openxmlformats.org/officeDocument/2006/relationships/hyperlink" Target="https://www.ankeramsterdamspirits.nl/products/L-58-381-00" TargetMode="External"/><Relationship Id="rId1160" Type="http://schemas.openxmlformats.org/officeDocument/2006/relationships/hyperlink" Target="https://www.ankeramsterdamspirits.nl/products/L-50-132-00" TargetMode="External"/><Relationship Id="rId1398" Type="http://schemas.openxmlformats.org/officeDocument/2006/relationships/hyperlink" Target="https://www.ankeramsterdamspirits.nl/products/L-17-410-00" TargetMode="External"/><Relationship Id="rId2004" Type="http://schemas.openxmlformats.org/officeDocument/2006/relationships/hyperlink" Target="https://www.ankeramsterdamspirits.nl/products/L-17-196-00" TargetMode="External"/><Relationship Id="rId2211" Type="http://schemas.openxmlformats.org/officeDocument/2006/relationships/hyperlink" Target="https://www.ankeramsterdamspirits.nl/products/L-61-448-00" TargetMode="External"/><Relationship Id="rId2449" Type="http://schemas.openxmlformats.org/officeDocument/2006/relationships/hyperlink" Target="https://www.ankeramsterdamspirits.nl/products/L-54-166-00" TargetMode="External"/><Relationship Id="rId2656" Type="http://schemas.openxmlformats.org/officeDocument/2006/relationships/hyperlink" Target="https://www.ankeramsterdamspirits.nl/products/L-19-092-00" TargetMode="External"/><Relationship Id="rId2863" Type="http://schemas.openxmlformats.org/officeDocument/2006/relationships/hyperlink" Target="https://www.ankeramsterdamspirits.nl/products/L-02-588-00" TargetMode="External"/><Relationship Id="rId3707" Type="http://schemas.openxmlformats.org/officeDocument/2006/relationships/hyperlink" Target="https://www.ankeramsterdamspirits.nl/products/L-53-679-00" TargetMode="External"/><Relationship Id="rId3914" Type="http://schemas.openxmlformats.org/officeDocument/2006/relationships/hyperlink" Target="https://www.ankeramsterdamspirits.nl/products/L-60-628-00" TargetMode="External"/><Relationship Id="rId628" Type="http://schemas.openxmlformats.org/officeDocument/2006/relationships/hyperlink" Target="https://www.ankeramsterdamspirits.nl/products/L-50-156-00" TargetMode="External"/><Relationship Id="rId835" Type="http://schemas.openxmlformats.org/officeDocument/2006/relationships/hyperlink" Target="https://www.ankeramsterdamspirits.nl/products/L-53-169-00" TargetMode="External"/><Relationship Id="rId1258" Type="http://schemas.openxmlformats.org/officeDocument/2006/relationships/hyperlink" Target="https://www.ankeramsterdamspirits.nl/products/L-09-059-00" TargetMode="External"/><Relationship Id="rId1465" Type="http://schemas.openxmlformats.org/officeDocument/2006/relationships/hyperlink" Target="https://www.ankeramsterdamspirits.nl/products/L-52-056-00" TargetMode="External"/><Relationship Id="rId1672" Type="http://schemas.openxmlformats.org/officeDocument/2006/relationships/hyperlink" Target="https://www.ankeramsterdamspirits.nl/products/L-01-255-00" TargetMode="External"/><Relationship Id="rId2309" Type="http://schemas.openxmlformats.org/officeDocument/2006/relationships/hyperlink" Target="https://www.ankeramsterdamspirits.nl/products/L-62-019-00" TargetMode="External"/><Relationship Id="rId2516" Type="http://schemas.openxmlformats.org/officeDocument/2006/relationships/hyperlink" Target="https://www.ankeramsterdamspirits.nl/products/L-24-597-00" TargetMode="External"/><Relationship Id="rId2723" Type="http://schemas.openxmlformats.org/officeDocument/2006/relationships/hyperlink" Target="https://www.ankeramsterdamspirits.nl/products/L-22-990-00" TargetMode="External"/><Relationship Id="rId4176" Type="http://schemas.openxmlformats.org/officeDocument/2006/relationships/hyperlink" Target="https://www.ankeramsterdamspirits.nl/products/L-55-439-00" TargetMode="External"/><Relationship Id="rId1020" Type="http://schemas.openxmlformats.org/officeDocument/2006/relationships/hyperlink" Target="https://www.ankeramsterdamspirits.nl/products/L-20-850-00" TargetMode="External"/><Relationship Id="rId1118" Type="http://schemas.openxmlformats.org/officeDocument/2006/relationships/hyperlink" Target="https://www.ankeramsterdamspirits.nl/products/L-04-732-00" TargetMode="External"/><Relationship Id="rId1325" Type="http://schemas.openxmlformats.org/officeDocument/2006/relationships/hyperlink" Target="https://www.ankeramsterdamspirits.nl/products/L-60-697-00" TargetMode="External"/><Relationship Id="rId1532" Type="http://schemas.openxmlformats.org/officeDocument/2006/relationships/hyperlink" Target="https://www.ankeramsterdamspirits.nl/products/L-57-376-00" TargetMode="External"/><Relationship Id="rId1977" Type="http://schemas.openxmlformats.org/officeDocument/2006/relationships/hyperlink" Target="https://www.ankeramsterdamspirits.nl/products/L-02-874-00" TargetMode="External"/><Relationship Id="rId2930" Type="http://schemas.openxmlformats.org/officeDocument/2006/relationships/hyperlink" Target="https://www.ankeramsterdamspirits.nl/products/L-05-096-00" TargetMode="External"/><Relationship Id="rId4383" Type="http://schemas.openxmlformats.org/officeDocument/2006/relationships/hyperlink" Target="https://www.ankeramsterdamspirits.nl/products/L-20-065-00" TargetMode="External"/><Relationship Id="rId4590" Type="http://schemas.openxmlformats.org/officeDocument/2006/relationships/hyperlink" Target="https://www.ankeramsterdamspirits.nl/products/L-53-576-00" TargetMode="External"/><Relationship Id="rId4688" Type="http://schemas.openxmlformats.org/officeDocument/2006/relationships/hyperlink" Target="https://www.ankeramsterdamspirits.nl/products/L-58-998-00" TargetMode="External"/><Relationship Id="rId902" Type="http://schemas.openxmlformats.org/officeDocument/2006/relationships/hyperlink" Target="https://www.ankeramsterdamspirits.nl/products/L-04-446-00" TargetMode="External"/><Relationship Id="rId1837" Type="http://schemas.openxmlformats.org/officeDocument/2006/relationships/hyperlink" Target="https://www.ankeramsterdamspirits.nl/products/L-24-875-00" TargetMode="External"/><Relationship Id="rId3192" Type="http://schemas.openxmlformats.org/officeDocument/2006/relationships/hyperlink" Target="https://www.ankeramsterdamspirits.nl/products/L-59-166-00" TargetMode="External"/><Relationship Id="rId3497" Type="http://schemas.openxmlformats.org/officeDocument/2006/relationships/hyperlink" Target="https://www.ankeramsterdamspirits.nl/products/L-22-933-00" TargetMode="External"/><Relationship Id="rId4036" Type="http://schemas.openxmlformats.org/officeDocument/2006/relationships/hyperlink" Target="https://www.ankeramsterdamspirits.nl/products/L-59-903-00" TargetMode="External"/><Relationship Id="rId4243" Type="http://schemas.openxmlformats.org/officeDocument/2006/relationships/hyperlink" Target="https://www.ankeramsterdamspirits.nl/products/L-55-514-00" TargetMode="External"/><Relationship Id="rId4450" Type="http://schemas.openxmlformats.org/officeDocument/2006/relationships/hyperlink" Target="https://www.ankeramsterdamspirits.nl/products/L-56-110-00" TargetMode="External"/><Relationship Id="rId31" Type="http://schemas.openxmlformats.org/officeDocument/2006/relationships/hyperlink" Target="https://www.ankeramsterdamspirits.nl/products/L-24-973-00" TargetMode="External"/><Relationship Id="rId2099" Type="http://schemas.openxmlformats.org/officeDocument/2006/relationships/hyperlink" Target="https://www.ankeramsterdamspirits.nl/products/L-59-325-00" TargetMode="External"/><Relationship Id="rId3052" Type="http://schemas.openxmlformats.org/officeDocument/2006/relationships/hyperlink" Target="https://www.ankeramsterdamspirits.nl/products/L-53-898-00" TargetMode="External"/><Relationship Id="rId4103" Type="http://schemas.openxmlformats.org/officeDocument/2006/relationships/hyperlink" Target="https://www.ankeramsterdamspirits.nl/products/L-57-803-00" TargetMode="External"/><Relationship Id="rId4310" Type="http://schemas.openxmlformats.org/officeDocument/2006/relationships/hyperlink" Target="https://www.ankeramsterdamspirits.nl/products/L-05-511-00" TargetMode="External"/><Relationship Id="rId4548" Type="http://schemas.openxmlformats.org/officeDocument/2006/relationships/hyperlink" Target="https://www.ankeramsterdamspirits.nl/products/L-54-545-00" TargetMode="External"/><Relationship Id="rId180" Type="http://schemas.openxmlformats.org/officeDocument/2006/relationships/hyperlink" Target="https://www.ankeramsterdamspirits.nl/products/L-05-657-00" TargetMode="External"/><Relationship Id="rId278" Type="http://schemas.openxmlformats.org/officeDocument/2006/relationships/hyperlink" Target="https://www.ankeramsterdamspirits.nl/products/L-62-086-00" TargetMode="External"/><Relationship Id="rId1904" Type="http://schemas.openxmlformats.org/officeDocument/2006/relationships/hyperlink" Target="https://www.ankeramsterdamspirits.nl/products/L-61-020-00" TargetMode="External"/><Relationship Id="rId3357" Type="http://schemas.openxmlformats.org/officeDocument/2006/relationships/hyperlink" Target="https://www.ankeramsterdamspirits.nl/products/L-56-789-00" TargetMode="External"/><Relationship Id="rId3564" Type="http://schemas.openxmlformats.org/officeDocument/2006/relationships/hyperlink" Target="https://www.ankeramsterdamspirits.nl/products/L-15-003-00" TargetMode="External"/><Relationship Id="rId3771" Type="http://schemas.openxmlformats.org/officeDocument/2006/relationships/hyperlink" Target="https://www.ankeramsterdamspirits.nl/products/L-03-592-00" TargetMode="External"/><Relationship Id="rId4408" Type="http://schemas.openxmlformats.org/officeDocument/2006/relationships/hyperlink" Target="https://www.ankeramsterdamspirits.nl/products/L-17-181-00" TargetMode="External"/><Relationship Id="rId4615" Type="http://schemas.openxmlformats.org/officeDocument/2006/relationships/hyperlink" Target="https://www.ankeramsterdamspirits.nl/products/L-57-525-00" TargetMode="External"/><Relationship Id="rId485" Type="http://schemas.openxmlformats.org/officeDocument/2006/relationships/hyperlink" Target="https://www.ankeramsterdamspirits.nl/products/L-50-345-00" TargetMode="External"/><Relationship Id="rId692" Type="http://schemas.openxmlformats.org/officeDocument/2006/relationships/hyperlink" Target="https://www.ankeramsterdamspirits.nl/products/L-03-459-00" TargetMode="External"/><Relationship Id="rId2166" Type="http://schemas.openxmlformats.org/officeDocument/2006/relationships/hyperlink" Target="https://www.ankeramsterdamspirits.nl/products/L-25-012-00" TargetMode="External"/><Relationship Id="rId2373" Type="http://schemas.openxmlformats.org/officeDocument/2006/relationships/hyperlink" Target="https://www.ankeramsterdamspirits.nl/products/L-00-893-00" TargetMode="External"/><Relationship Id="rId2580" Type="http://schemas.openxmlformats.org/officeDocument/2006/relationships/hyperlink" Target="https://www.ankeramsterdamspirits.nl/products/L-53-022-00" TargetMode="External"/><Relationship Id="rId3217" Type="http://schemas.openxmlformats.org/officeDocument/2006/relationships/hyperlink" Target="https://www.ankeramsterdamspirits.nl/products/L-59-097-00" TargetMode="External"/><Relationship Id="rId3424" Type="http://schemas.openxmlformats.org/officeDocument/2006/relationships/hyperlink" Target="https://www.ankeramsterdamspirits.nl/products/L-57-056-00" TargetMode="External"/><Relationship Id="rId3631" Type="http://schemas.openxmlformats.org/officeDocument/2006/relationships/hyperlink" Target="https://www.ankeramsterdamspirits.nl/products/L-07-838-00" TargetMode="External"/><Relationship Id="rId3869" Type="http://schemas.openxmlformats.org/officeDocument/2006/relationships/hyperlink" Target="https://www.ankeramsterdamspirits.nl/products/L-20-092-00" TargetMode="External"/><Relationship Id="rId138" Type="http://schemas.openxmlformats.org/officeDocument/2006/relationships/hyperlink" Target="https://www.ankeramsterdamspirits.nl/products/L-55-729-00" TargetMode="External"/><Relationship Id="rId345" Type="http://schemas.openxmlformats.org/officeDocument/2006/relationships/hyperlink" Target="https://www.ankeramsterdamspirits.nl/products/L-25-668-00" TargetMode="External"/><Relationship Id="rId552" Type="http://schemas.openxmlformats.org/officeDocument/2006/relationships/hyperlink" Target="https://www.ankeramsterdamspirits.nl/products/L-53-158-00" TargetMode="External"/><Relationship Id="rId997" Type="http://schemas.openxmlformats.org/officeDocument/2006/relationships/hyperlink" Target="https://www.ankeramsterdamspirits.nl/products/L-05-522-00" TargetMode="External"/><Relationship Id="rId1182" Type="http://schemas.openxmlformats.org/officeDocument/2006/relationships/hyperlink" Target="https://www.ankeramsterdamspirits.nl/products/L-25-152-00" TargetMode="External"/><Relationship Id="rId2026" Type="http://schemas.openxmlformats.org/officeDocument/2006/relationships/hyperlink" Target="https://www.ankeramsterdamspirits.nl/products/L-23-601-00" TargetMode="External"/><Relationship Id="rId2233" Type="http://schemas.openxmlformats.org/officeDocument/2006/relationships/hyperlink" Target="https://www.ankeramsterdamspirits.nl/products/L-60-866-00" TargetMode="External"/><Relationship Id="rId2440" Type="http://schemas.openxmlformats.org/officeDocument/2006/relationships/hyperlink" Target="https://www.ankeramsterdamspirits.nl/products/L-61-516-00" TargetMode="External"/><Relationship Id="rId2678" Type="http://schemas.openxmlformats.org/officeDocument/2006/relationships/hyperlink" Target="https://www.ankeramsterdamspirits.nl/products/L-04-816-00" TargetMode="External"/><Relationship Id="rId2885" Type="http://schemas.openxmlformats.org/officeDocument/2006/relationships/hyperlink" Target="https://www.ankeramsterdamspirits.nl/products/L-05-055-00" TargetMode="External"/><Relationship Id="rId3729" Type="http://schemas.openxmlformats.org/officeDocument/2006/relationships/hyperlink" Target="https://www.ankeramsterdamspirits.nl/products/L-08-219-00" TargetMode="External"/><Relationship Id="rId3936" Type="http://schemas.openxmlformats.org/officeDocument/2006/relationships/hyperlink" Target="https://www.ankeramsterdamspirits.nl/products/L-19-337-00" TargetMode="External"/><Relationship Id="rId205" Type="http://schemas.openxmlformats.org/officeDocument/2006/relationships/hyperlink" Target="https://www.ankeramsterdamspirits.nl/products/L-59-271-00" TargetMode="External"/><Relationship Id="rId412" Type="http://schemas.openxmlformats.org/officeDocument/2006/relationships/hyperlink" Target="https://www.ankeramsterdamspirits.nl/products/L-00-952-00" TargetMode="External"/><Relationship Id="rId857" Type="http://schemas.openxmlformats.org/officeDocument/2006/relationships/hyperlink" Target="https://www.ankeramsterdamspirits.nl/products/L-12-721-00" TargetMode="External"/><Relationship Id="rId1042" Type="http://schemas.openxmlformats.org/officeDocument/2006/relationships/hyperlink" Target="https://www.ankeramsterdamspirits.nl/products/L-53-033-00" TargetMode="External"/><Relationship Id="rId1487" Type="http://schemas.openxmlformats.org/officeDocument/2006/relationships/hyperlink" Target="https://www.ankeramsterdamspirits.nl/products/L-60-789-00" TargetMode="External"/><Relationship Id="rId1694" Type="http://schemas.openxmlformats.org/officeDocument/2006/relationships/hyperlink" Target="https://www.ankeramsterdamspirits.nl/products/L-56-128-00" TargetMode="External"/><Relationship Id="rId2300" Type="http://schemas.openxmlformats.org/officeDocument/2006/relationships/hyperlink" Target="https://www.ankeramsterdamspirits.nl/products/L-11-845-00" TargetMode="External"/><Relationship Id="rId2538" Type="http://schemas.openxmlformats.org/officeDocument/2006/relationships/hyperlink" Target="https://www.ankeramsterdamspirits.nl/products/L-12-614-00" TargetMode="External"/><Relationship Id="rId2745" Type="http://schemas.openxmlformats.org/officeDocument/2006/relationships/hyperlink" Target="https://www.ankeramsterdamspirits.nl/products/L-05-501-00" TargetMode="External"/><Relationship Id="rId2952" Type="http://schemas.openxmlformats.org/officeDocument/2006/relationships/hyperlink" Target="https://www.ankeramsterdamspirits.nl/products/L-02-032-00" TargetMode="External"/><Relationship Id="rId4198" Type="http://schemas.openxmlformats.org/officeDocument/2006/relationships/hyperlink" Target="https://www.ankeramsterdamspirits.nl/products/L-60-810-00" TargetMode="External"/><Relationship Id="rId717" Type="http://schemas.openxmlformats.org/officeDocument/2006/relationships/hyperlink" Target="https://www.ankeramsterdamspirits.nl/products/L-58-630-00" TargetMode="External"/><Relationship Id="rId924" Type="http://schemas.openxmlformats.org/officeDocument/2006/relationships/hyperlink" Target="https://www.ankeramsterdamspirits.nl/products/L-25-812-00" TargetMode="External"/><Relationship Id="rId1347" Type="http://schemas.openxmlformats.org/officeDocument/2006/relationships/hyperlink" Target="https://www.ankeramsterdamspirits.nl/products/L-09-184-00" TargetMode="External"/><Relationship Id="rId1554" Type="http://schemas.openxmlformats.org/officeDocument/2006/relationships/hyperlink" Target="https://www.ankeramsterdamspirits.nl/products/L-59-978-00" TargetMode="External"/><Relationship Id="rId1761" Type="http://schemas.openxmlformats.org/officeDocument/2006/relationships/hyperlink" Target="https://www.ankeramsterdamspirits.nl/products/L-56-385-00" TargetMode="External"/><Relationship Id="rId1999" Type="http://schemas.openxmlformats.org/officeDocument/2006/relationships/hyperlink" Target="https://www.ankeramsterdamspirits.nl/products/L-17-182-00" TargetMode="External"/><Relationship Id="rId2605" Type="http://schemas.openxmlformats.org/officeDocument/2006/relationships/hyperlink" Target="https://www.ankeramsterdamspirits.nl/products/L-52-592-00" TargetMode="External"/><Relationship Id="rId2812" Type="http://schemas.openxmlformats.org/officeDocument/2006/relationships/hyperlink" Target="https://www.ankeramsterdamspirits.nl/products/L-24-501-00" TargetMode="External"/><Relationship Id="rId4058" Type="http://schemas.openxmlformats.org/officeDocument/2006/relationships/hyperlink" Target="https://www.ankeramsterdamspirits.nl/products/L-60-862-00" TargetMode="External"/><Relationship Id="rId4265" Type="http://schemas.openxmlformats.org/officeDocument/2006/relationships/hyperlink" Target="https://www.ankeramsterdamspirits.nl/products/L-04-181-00" TargetMode="External"/><Relationship Id="rId4472" Type="http://schemas.openxmlformats.org/officeDocument/2006/relationships/hyperlink" Target="https://www.ankeramsterdamspirits.nl/products/L-09-765-00" TargetMode="External"/><Relationship Id="rId53" Type="http://schemas.openxmlformats.org/officeDocument/2006/relationships/hyperlink" Target="https://www.ankeramsterdamspirits.nl/products/L-56-751-00" TargetMode="External"/><Relationship Id="rId1207" Type="http://schemas.openxmlformats.org/officeDocument/2006/relationships/hyperlink" Target="https://www.ankeramsterdamspirits.nl/products/L-61-963-00" TargetMode="External"/><Relationship Id="rId1414" Type="http://schemas.openxmlformats.org/officeDocument/2006/relationships/hyperlink" Target="https://www.ankeramsterdamspirits.nl/products/L-17-448-00" TargetMode="External"/><Relationship Id="rId1621" Type="http://schemas.openxmlformats.org/officeDocument/2006/relationships/hyperlink" Target="https://www.ankeramsterdamspirits.nl/products/L-23-404-00" TargetMode="External"/><Relationship Id="rId1859" Type="http://schemas.openxmlformats.org/officeDocument/2006/relationships/hyperlink" Target="https://www.ankeramsterdamspirits.nl/products/L-21-884-00" TargetMode="External"/><Relationship Id="rId3074" Type="http://schemas.openxmlformats.org/officeDocument/2006/relationships/hyperlink" Target="https://www.ankeramsterdamspirits.nl/products/L-00-366-00" TargetMode="External"/><Relationship Id="rId4125" Type="http://schemas.openxmlformats.org/officeDocument/2006/relationships/hyperlink" Target="https://www.ankeramsterdamspirits.nl/products/L-50-959-00" TargetMode="External"/><Relationship Id="rId1719" Type="http://schemas.openxmlformats.org/officeDocument/2006/relationships/hyperlink" Target="https://www.ankeramsterdamspirits.nl/products/L-51-452-00" TargetMode="External"/><Relationship Id="rId1926" Type="http://schemas.openxmlformats.org/officeDocument/2006/relationships/hyperlink" Target="https://www.ankeramsterdamspirits.nl/products/L-53-349-00" TargetMode="External"/><Relationship Id="rId3281" Type="http://schemas.openxmlformats.org/officeDocument/2006/relationships/hyperlink" Target="https://www.ankeramsterdamspirits.nl/products/L-61-951-00" TargetMode="External"/><Relationship Id="rId3379" Type="http://schemas.openxmlformats.org/officeDocument/2006/relationships/hyperlink" Target="https://www.ankeramsterdamspirits.nl/products/L-19-604-00" TargetMode="External"/><Relationship Id="rId3586" Type="http://schemas.openxmlformats.org/officeDocument/2006/relationships/hyperlink" Target="https://www.ankeramsterdamspirits.nl/products/L-54-277-00" TargetMode="External"/><Relationship Id="rId3793" Type="http://schemas.openxmlformats.org/officeDocument/2006/relationships/hyperlink" Target="https://www.ankeramsterdamspirits.nl/products/L-15-794-00" TargetMode="External"/><Relationship Id="rId4332" Type="http://schemas.openxmlformats.org/officeDocument/2006/relationships/hyperlink" Target="https://www.ankeramsterdamspirits.nl/products/L-50-934-00" TargetMode="External"/><Relationship Id="rId4637" Type="http://schemas.openxmlformats.org/officeDocument/2006/relationships/hyperlink" Target="https://www.ankeramsterdamspirits.nl/products/L-24-019-00" TargetMode="External"/><Relationship Id="rId2090" Type="http://schemas.openxmlformats.org/officeDocument/2006/relationships/hyperlink" Target="https://www.ankeramsterdamspirits.nl/products/L-18-616-00" TargetMode="External"/><Relationship Id="rId2188" Type="http://schemas.openxmlformats.org/officeDocument/2006/relationships/hyperlink" Target="https://www.ankeramsterdamspirits.nl/products/L-61-065-00" TargetMode="External"/><Relationship Id="rId2395" Type="http://schemas.openxmlformats.org/officeDocument/2006/relationships/hyperlink" Target="https://www.ankeramsterdamspirits.nl/products/L-04-129-00" TargetMode="External"/><Relationship Id="rId3141" Type="http://schemas.openxmlformats.org/officeDocument/2006/relationships/hyperlink" Target="https://www.ankeramsterdamspirits.nl/products/L-56-035-00" TargetMode="External"/><Relationship Id="rId3239" Type="http://schemas.openxmlformats.org/officeDocument/2006/relationships/hyperlink" Target="https://www.ankeramsterdamspirits.nl/products/L-59-145-00" TargetMode="External"/><Relationship Id="rId3446" Type="http://schemas.openxmlformats.org/officeDocument/2006/relationships/hyperlink" Target="https://www.ankeramsterdamspirits.nl/products/L-26-653-00" TargetMode="External"/><Relationship Id="rId367" Type="http://schemas.openxmlformats.org/officeDocument/2006/relationships/hyperlink" Target="https://www.ankeramsterdamspirits.nl/products/L-06-204-00" TargetMode="External"/><Relationship Id="rId574" Type="http://schemas.openxmlformats.org/officeDocument/2006/relationships/hyperlink" Target="https://www.ankeramsterdamspirits.nl/products/L-06-983-00" TargetMode="External"/><Relationship Id="rId2048" Type="http://schemas.openxmlformats.org/officeDocument/2006/relationships/hyperlink" Target="https://www.ankeramsterdamspirits.nl/products/L-55-252-00" TargetMode="External"/><Relationship Id="rId2255" Type="http://schemas.openxmlformats.org/officeDocument/2006/relationships/hyperlink" Target="https://www.ankeramsterdamspirits.nl/products/L-09-302-00" TargetMode="External"/><Relationship Id="rId3001" Type="http://schemas.openxmlformats.org/officeDocument/2006/relationships/hyperlink" Target="https://www.ankeramsterdamspirits.nl/products/L-63-097-00" TargetMode="External"/><Relationship Id="rId3653" Type="http://schemas.openxmlformats.org/officeDocument/2006/relationships/hyperlink" Target="https://www.ankeramsterdamspirits.nl/products/L-62-072-00" TargetMode="External"/><Relationship Id="rId3860" Type="http://schemas.openxmlformats.org/officeDocument/2006/relationships/hyperlink" Target="https://www.ankeramsterdamspirits.nl/products/L-59-641-00" TargetMode="External"/><Relationship Id="rId3958" Type="http://schemas.openxmlformats.org/officeDocument/2006/relationships/hyperlink" Target="https://www.ankeramsterdamspirits.nl/products/L-08-527-00" TargetMode="External"/><Relationship Id="rId4704" Type="http://schemas.openxmlformats.org/officeDocument/2006/relationships/hyperlink" Target="https://www.ankeramsterdamspirits.nl/products/L-59-590-00" TargetMode="External"/><Relationship Id="rId227" Type="http://schemas.openxmlformats.org/officeDocument/2006/relationships/hyperlink" Target="https://www.ankeramsterdamspirits.nl/products/L-59-811-00" TargetMode="External"/><Relationship Id="rId781" Type="http://schemas.openxmlformats.org/officeDocument/2006/relationships/hyperlink" Target="https://www.ankeramsterdamspirits.nl/products/L-02-547-00" TargetMode="External"/><Relationship Id="rId879" Type="http://schemas.openxmlformats.org/officeDocument/2006/relationships/hyperlink" Target="https://www.ankeramsterdamspirits.nl/products/L-04-413-00" TargetMode="External"/><Relationship Id="rId2462" Type="http://schemas.openxmlformats.org/officeDocument/2006/relationships/hyperlink" Target="https://www.ankeramsterdamspirits.nl/products/L-00-727-00" TargetMode="External"/><Relationship Id="rId2767" Type="http://schemas.openxmlformats.org/officeDocument/2006/relationships/hyperlink" Target="https://www.ankeramsterdamspirits.nl/products/L-04-849-00" TargetMode="External"/><Relationship Id="rId3306" Type="http://schemas.openxmlformats.org/officeDocument/2006/relationships/hyperlink" Target="https://www.ankeramsterdamspirits.nl/products/L-55-692-00" TargetMode="External"/><Relationship Id="rId3513" Type="http://schemas.openxmlformats.org/officeDocument/2006/relationships/hyperlink" Target="https://www.ankeramsterdamspirits.nl/products/L-56-390-00" TargetMode="External"/><Relationship Id="rId3720" Type="http://schemas.openxmlformats.org/officeDocument/2006/relationships/hyperlink" Target="https://www.ankeramsterdamspirits.nl/products/L-61-623-00" TargetMode="External"/><Relationship Id="rId434" Type="http://schemas.openxmlformats.org/officeDocument/2006/relationships/hyperlink" Target="https://www.ankeramsterdamspirits.nl/products/L-53-089-00" TargetMode="External"/><Relationship Id="rId641" Type="http://schemas.openxmlformats.org/officeDocument/2006/relationships/hyperlink" Target="https://www.ankeramsterdamspirits.nl/products/L-60-706-00" TargetMode="External"/><Relationship Id="rId739" Type="http://schemas.openxmlformats.org/officeDocument/2006/relationships/hyperlink" Target="https://www.ankeramsterdamspirits.nl/products/L-61-489-00" TargetMode="External"/><Relationship Id="rId1064" Type="http://schemas.openxmlformats.org/officeDocument/2006/relationships/hyperlink" Target="https://www.ankeramsterdamspirits.nl/products/L-00-767-00" TargetMode="External"/><Relationship Id="rId1271" Type="http://schemas.openxmlformats.org/officeDocument/2006/relationships/hyperlink" Target="https://www.ankeramsterdamspirits.nl/products/L-03-761-00" TargetMode="External"/><Relationship Id="rId1369" Type="http://schemas.openxmlformats.org/officeDocument/2006/relationships/hyperlink" Target="https://www.ankeramsterdamspirits.nl/products/L-09-324-00" TargetMode="External"/><Relationship Id="rId1576" Type="http://schemas.openxmlformats.org/officeDocument/2006/relationships/hyperlink" Target="https://www.ankeramsterdamspirits.nl/products/L-03-027-00" TargetMode="External"/><Relationship Id="rId2115" Type="http://schemas.openxmlformats.org/officeDocument/2006/relationships/hyperlink" Target="https://www.ankeramsterdamspirits.nl/products/L-17-397-00" TargetMode="External"/><Relationship Id="rId2322" Type="http://schemas.openxmlformats.org/officeDocument/2006/relationships/hyperlink" Target="https://www.ankeramsterdamspirits.nl/products/L-58-146-00" TargetMode="External"/><Relationship Id="rId2974" Type="http://schemas.openxmlformats.org/officeDocument/2006/relationships/hyperlink" Target="https://www.ankeramsterdamspirits.nl/products/L-17-952-00" TargetMode="External"/><Relationship Id="rId3818" Type="http://schemas.openxmlformats.org/officeDocument/2006/relationships/hyperlink" Target="https://www.ankeramsterdamspirits.nl/products/L-21-455-00" TargetMode="External"/><Relationship Id="rId501" Type="http://schemas.openxmlformats.org/officeDocument/2006/relationships/hyperlink" Target="https://www.ankeramsterdamspirits.nl/products/L-59-919-00" TargetMode="External"/><Relationship Id="rId946" Type="http://schemas.openxmlformats.org/officeDocument/2006/relationships/hyperlink" Target="https://www.ankeramsterdamspirits.nl/products/L-24-934-00" TargetMode="External"/><Relationship Id="rId1131" Type="http://schemas.openxmlformats.org/officeDocument/2006/relationships/hyperlink" Target="https://www.ankeramsterdamspirits.nl/products/L-04-302-00" TargetMode="External"/><Relationship Id="rId1229" Type="http://schemas.openxmlformats.org/officeDocument/2006/relationships/hyperlink" Target="https://www.ankeramsterdamspirits.nl/products/L-24-173-00" TargetMode="External"/><Relationship Id="rId1783" Type="http://schemas.openxmlformats.org/officeDocument/2006/relationships/hyperlink" Target="https://www.ankeramsterdamspirits.nl/products/L-05-031-00" TargetMode="External"/><Relationship Id="rId1990" Type="http://schemas.openxmlformats.org/officeDocument/2006/relationships/hyperlink" Target="https://www.ankeramsterdamspirits.nl/products/L-18-294-00" TargetMode="External"/><Relationship Id="rId2627" Type="http://schemas.openxmlformats.org/officeDocument/2006/relationships/hyperlink" Target="https://www.ankeramsterdamspirits.nl/products/L-13-070-00" TargetMode="External"/><Relationship Id="rId2834" Type="http://schemas.openxmlformats.org/officeDocument/2006/relationships/hyperlink" Target="https://www.ankeramsterdamspirits.nl/products/L-04-969-00" TargetMode="External"/><Relationship Id="rId4287" Type="http://schemas.openxmlformats.org/officeDocument/2006/relationships/hyperlink" Target="https://www.ankeramsterdamspirits.nl/products/L-04-392-00" TargetMode="External"/><Relationship Id="rId4494" Type="http://schemas.openxmlformats.org/officeDocument/2006/relationships/hyperlink" Target="https://www.ankeramsterdamspirits.nl/products/L-59-438-00" TargetMode="External"/><Relationship Id="rId75" Type="http://schemas.openxmlformats.org/officeDocument/2006/relationships/hyperlink" Target="https://www.ankeramsterdamspirits.nl/products/L-61-149-00" TargetMode="External"/><Relationship Id="rId806" Type="http://schemas.openxmlformats.org/officeDocument/2006/relationships/hyperlink" Target="https://www.ankeramsterdamspirits.nl/products/L-55-104-00" TargetMode="External"/><Relationship Id="rId1436" Type="http://schemas.openxmlformats.org/officeDocument/2006/relationships/hyperlink" Target="https://www.ankeramsterdamspirits.nl/products/L-50-621-00" TargetMode="External"/><Relationship Id="rId1643" Type="http://schemas.openxmlformats.org/officeDocument/2006/relationships/hyperlink" Target="https://www.ankeramsterdamspirits.nl/products/L-18-456-00" TargetMode="External"/><Relationship Id="rId1850" Type="http://schemas.openxmlformats.org/officeDocument/2006/relationships/hyperlink" Target="https://www.ankeramsterdamspirits.nl/products/L-21-358-00" TargetMode="External"/><Relationship Id="rId2901" Type="http://schemas.openxmlformats.org/officeDocument/2006/relationships/hyperlink" Target="https://www.ankeramsterdamspirits.nl/products/L-05-881-00" TargetMode="External"/><Relationship Id="rId3096" Type="http://schemas.openxmlformats.org/officeDocument/2006/relationships/hyperlink" Target="https://www.ankeramsterdamspirits.nl/products/L-52-251-00" TargetMode="External"/><Relationship Id="rId4147" Type="http://schemas.openxmlformats.org/officeDocument/2006/relationships/hyperlink" Target="https://www.ankeramsterdamspirits.nl/products/L-59-434-00" TargetMode="External"/><Relationship Id="rId4354" Type="http://schemas.openxmlformats.org/officeDocument/2006/relationships/hyperlink" Target="https://www.ankeramsterdamspirits.nl/products/L-10-077-00" TargetMode="External"/><Relationship Id="rId4561" Type="http://schemas.openxmlformats.org/officeDocument/2006/relationships/hyperlink" Target="https://www.ankeramsterdamspirits.nl/products/L-60-751-00" TargetMode="External"/><Relationship Id="rId1503" Type="http://schemas.openxmlformats.org/officeDocument/2006/relationships/hyperlink" Target="https://www.ankeramsterdamspirits.nl/products/L-11-247-00" TargetMode="External"/><Relationship Id="rId1710" Type="http://schemas.openxmlformats.org/officeDocument/2006/relationships/hyperlink" Target="https://www.ankeramsterdamspirits.nl/products/L-56-001-00" TargetMode="External"/><Relationship Id="rId1948" Type="http://schemas.openxmlformats.org/officeDocument/2006/relationships/hyperlink" Target="https://www.ankeramsterdamspirits.nl/products/L-09-001-00" TargetMode="External"/><Relationship Id="rId3163" Type="http://schemas.openxmlformats.org/officeDocument/2006/relationships/hyperlink" Target="https://www.ankeramsterdamspirits.nl/products/L-61-674-00" TargetMode="External"/><Relationship Id="rId3370" Type="http://schemas.openxmlformats.org/officeDocument/2006/relationships/hyperlink" Target="https://www.ankeramsterdamspirits.nl/products/L-61-596-00" TargetMode="External"/><Relationship Id="rId4007" Type="http://schemas.openxmlformats.org/officeDocument/2006/relationships/hyperlink" Target="https://www.ankeramsterdamspirits.nl/products/L-00-180-00" TargetMode="External"/><Relationship Id="rId4214" Type="http://schemas.openxmlformats.org/officeDocument/2006/relationships/hyperlink" Target="https://www.ankeramsterdamspirits.nl/products/L-52-835-00" TargetMode="External"/><Relationship Id="rId4421" Type="http://schemas.openxmlformats.org/officeDocument/2006/relationships/hyperlink" Target="https://www.ankeramsterdamspirits.nl/products/L-21-927-00" TargetMode="External"/><Relationship Id="rId4659" Type="http://schemas.openxmlformats.org/officeDocument/2006/relationships/hyperlink" Target="https://www.ankeramsterdamspirits.nl/products/L-61-831-00" TargetMode="External"/><Relationship Id="rId291" Type="http://schemas.openxmlformats.org/officeDocument/2006/relationships/hyperlink" Target="https://www.ankeramsterdamspirits.nl/products/L-06-058-00" TargetMode="External"/><Relationship Id="rId1808" Type="http://schemas.openxmlformats.org/officeDocument/2006/relationships/hyperlink" Target="https://www.ankeramsterdamspirits.nl/products/L-05-201-00" TargetMode="External"/><Relationship Id="rId3023" Type="http://schemas.openxmlformats.org/officeDocument/2006/relationships/hyperlink" Target="https://www.ankeramsterdamspirits.nl/products/L-06-908-00" TargetMode="External"/><Relationship Id="rId3468" Type="http://schemas.openxmlformats.org/officeDocument/2006/relationships/hyperlink" Target="https://www.ankeramsterdamspirits.nl/products/L-59-606-00" TargetMode="External"/><Relationship Id="rId3675" Type="http://schemas.openxmlformats.org/officeDocument/2006/relationships/hyperlink" Target="https://www.ankeramsterdamspirits.nl/products/L-58-449-00" TargetMode="External"/><Relationship Id="rId3882" Type="http://schemas.openxmlformats.org/officeDocument/2006/relationships/hyperlink" Target="https://www.ankeramsterdamspirits.nl/products/L-21-590-00" TargetMode="External"/><Relationship Id="rId4519" Type="http://schemas.openxmlformats.org/officeDocument/2006/relationships/hyperlink" Target="https://www.ankeramsterdamspirits.nl/products/L-18-906-00" TargetMode="External"/><Relationship Id="rId4726" Type="http://schemas.openxmlformats.org/officeDocument/2006/relationships/hyperlink" Target="https://www.ankeramsterdamspirits.nl/products/L-60-202-00" TargetMode="External"/><Relationship Id="rId151" Type="http://schemas.openxmlformats.org/officeDocument/2006/relationships/hyperlink" Target="https://www.ankeramsterdamspirits.nl/products/L-53-266-00" TargetMode="External"/><Relationship Id="rId389" Type="http://schemas.openxmlformats.org/officeDocument/2006/relationships/hyperlink" Target="https://www.ankeramsterdamspirits.nl/products/L-58-253-00" TargetMode="External"/><Relationship Id="rId596" Type="http://schemas.openxmlformats.org/officeDocument/2006/relationships/hyperlink" Target="https://www.ankeramsterdamspirits.nl/products/L-14-245-00" TargetMode="External"/><Relationship Id="rId2277" Type="http://schemas.openxmlformats.org/officeDocument/2006/relationships/hyperlink" Target="https://www.ankeramsterdamspirits.nl/products/L-58-727-00" TargetMode="External"/><Relationship Id="rId2484" Type="http://schemas.openxmlformats.org/officeDocument/2006/relationships/hyperlink" Target="https://www.ankeramsterdamspirits.nl/products/L-62-097-00" TargetMode="External"/><Relationship Id="rId2691" Type="http://schemas.openxmlformats.org/officeDocument/2006/relationships/hyperlink" Target="https://www.ankeramsterdamspirits.nl/products/L-04-784-00" TargetMode="External"/><Relationship Id="rId3230" Type="http://schemas.openxmlformats.org/officeDocument/2006/relationships/hyperlink" Target="https://www.ankeramsterdamspirits.nl/products/L-59-380-00" TargetMode="External"/><Relationship Id="rId3328" Type="http://schemas.openxmlformats.org/officeDocument/2006/relationships/hyperlink" Target="https://www.ankeramsterdamspirits.nl/products/L-59-297-00" TargetMode="External"/><Relationship Id="rId3535" Type="http://schemas.openxmlformats.org/officeDocument/2006/relationships/hyperlink" Target="https://www.ankeramsterdamspirits.nl/products/L-57-164-00" TargetMode="External"/><Relationship Id="rId3742" Type="http://schemas.openxmlformats.org/officeDocument/2006/relationships/hyperlink" Target="https://www.ankeramsterdamspirits.nl/products/L-53-566-00" TargetMode="External"/><Relationship Id="rId249" Type="http://schemas.openxmlformats.org/officeDocument/2006/relationships/hyperlink" Target="https://www.ankeramsterdamspirits.nl/products/L-06-802-00" TargetMode="External"/><Relationship Id="rId456" Type="http://schemas.openxmlformats.org/officeDocument/2006/relationships/hyperlink" Target="https://www.ankeramsterdamspirits.nl/products/L-26-057-00" TargetMode="External"/><Relationship Id="rId663" Type="http://schemas.openxmlformats.org/officeDocument/2006/relationships/hyperlink" Target="https://www.ankeramsterdamspirits.nl/products/L-22-815-00" TargetMode="External"/><Relationship Id="rId870" Type="http://schemas.openxmlformats.org/officeDocument/2006/relationships/hyperlink" Target="https://www.ankeramsterdamspirits.nl/products/L-61-411-00" TargetMode="External"/><Relationship Id="rId1086" Type="http://schemas.openxmlformats.org/officeDocument/2006/relationships/hyperlink" Target="https://www.ankeramsterdamspirits.nl/products/L-23-945-00" TargetMode="External"/><Relationship Id="rId1293" Type="http://schemas.openxmlformats.org/officeDocument/2006/relationships/hyperlink" Target="https://www.ankeramsterdamspirits.nl/products/L-51-552-00" TargetMode="External"/><Relationship Id="rId2137" Type="http://schemas.openxmlformats.org/officeDocument/2006/relationships/hyperlink" Target="https://www.ankeramsterdamspirits.nl/products/L-55-680-00" TargetMode="External"/><Relationship Id="rId2344" Type="http://schemas.openxmlformats.org/officeDocument/2006/relationships/hyperlink" Target="https://www.ankeramsterdamspirits.nl/products/L-59-620-00" TargetMode="External"/><Relationship Id="rId2551" Type="http://schemas.openxmlformats.org/officeDocument/2006/relationships/hyperlink" Target="https://www.ankeramsterdamspirits.nl/products/L-18-188-00" TargetMode="External"/><Relationship Id="rId2789" Type="http://schemas.openxmlformats.org/officeDocument/2006/relationships/hyperlink" Target="https://www.ankeramsterdamspirits.nl/products/L-00-457-00" TargetMode="External"/><Relationship Id="rId2996" Type="http://schemas.openxmlformats.org/officeDocument/2006/relationships/hyperlink" Target="https://www.ankeramsterdamspirits.nl/products/L-04-461-00" TargetMode="External"/><Relationship Id="rId109" Type="http://schemas.openxmlformats.org/officeDocument/2006/relationships/hyperlink" Target="https://www.ankeramsterdamspirits.nl/products/L-05-142-00" TargetMode="External"/><Relationship Id="rId316" Type="http://schemas.openxmlformats.org/officeDocument/2006/relationships/hyperlink" Target="https://www.ankeramsterdamspirits.nl/products/L-56-525-00" TargetMode="External"/><Relationship Id="rId523" Type="http://schemas.openxmlformats.org/officeDocument/2006/relationships/hyperlink" Target="https://www.ankeramsterdamspirits.nl/products/L-58-526-00" TargetMode="External"/><Relationship Id="rId968" Type="http://schemas.openxmlformats.org/officeDocument/2006/relationships/hyperlink" Target="https://www.ankeramsterdamspirits.nl/products/L-51-963-00" TargetMode="External"/><Relationship Id="rId1153" Type="http://schemas.openxmlformats.org/officeDocument/2006/relationships/hyperlink" Target="https://www.ankeramsterdamspirits.nl/products/L-18-941-00" TargetMode="External"/><Relationship Id="rId1598" Type="http://schemas.openxmlformats.org/officeDocument/2006/relationships/hyperlink" Target="https://www.ankeramsterdamspirits.nl/products/L-08-729-00" TargetMode="External"/><Relationship Id="rId2204" Type="http://schemas.openxmlformats.org/officeDocument/2006/relationships/hyperlink" Target="https://www.ankeramsterdamspirits.nl/products/L-10-029-00" TargetMode="External"/><Relationship Id="rId2649" Type="http://schemas.openxmlformats.org/officeDocument/2006/relationships/hyperlink" Target="https://www.ankeramsterdamspirits.nl/products/L-19-798-00" TargetMode="External"/><Relationship Id="rId2856" Type="http://schemas.openxmlformats.org/officeDocument/2006/relationships/hyperlink" Target="https://www.ankeramsterdamspirits.nl/products/L-51-384-00" TargetMode="External"/><Relationship Id="rId3602" Type="http://schemas.openxmlformats.org/officeDocument/2006/relationships/hyperlink" Target="https://www.ankeramsterdamspirits.nl/products/L-51-534-00" TargetMode="External"/><Relationship Id="rId3907" Type="http://schemas.openxmlformats.org/officeDocument/2006/relationships/hyperlink" Target="https://www.ankeramsterdamspirits.nl/products/L-08-124-00" TargetMode="External"/><Relationship Id="rId97" Type="http://schemas.openxmlformats.org/officeDocument/2006/relationships/hyperlink" Target="https://www.ankeramsterdamspirits.nl/products/L-05-927-00" TargetMode="External"/><Relationship Id="rId730" Type="http://schemas.openxmlformats.org/officeDocument/2006/relationships/hyperlink" Target="https://www.ankeramsterdamspirits.nl/products/L-05-469-00" TargetMode="External"/><Relationship Id="rId828" Type="http://schemas.openxmlformats.org/officeDocument/2006/relationships/hyperlink" Target="https://www.ankeramsterdamspirits.nl/products/L-52-121-00" TargetMode="External"/><Relationship Id="rId1013" Type="http://schemas.openxmlformats.org/officeDocument/2006/relationships/hyperlink" Target="https://www.ankeramsterdamspirits.nl/products/L-05-570-00" TargetMode="External"/><Relationship Id="rId1360" Type="http://schemas.openxmlformats.org/officeDocument/2006/relationships/hyperlink" Target="https://www.ankeramsterdamspirits.nl/products/L-10-017-00" TargetMode="External"/><Relationship Id="rId1458" Type="http://schemas.openxmlformats.org/officeDocument/2006/relationships/hyperlink" Target="https://www.ankeramsterdamspirits.nl/products/L-17-552-00" TargetMode="External"/><Relationship Id="rId1665" Type="http://schemas.openxmlformats.org/officeDocument/2006/relationships/hyperlink" Target="https://www.ankeramsterdamspirits.nl/products/L-57-239-00" TargetMode="External"/><Relationship Id="rId1872" Type="http://schemas.openxmlformats.org/officeDocument/2006/relationships/hyperlink" Target="https://www.ankeramsterdamspirits.nl/products/L-55-903-00" TargetMode="External"/><Relationship Id="rId2411" Type="http://schemas.openxmlformats.org/officeDocument/2006/relationships/hyperlink" Target="https://www.ankeramsterdamspirits.nl/products/L-04-147-00" TargetMode="External"/><Relationship Id="rId2509" Type="http://schemas.openxmlformats.org/officeDocument/2006/relationships/hyperlink" Target="https://www.ankeramsterdamspirits.nl/products/L-59-019-00" TargetMode="External"/><Relationship Id="rId2716" Type="http://schemas.openxmlformats.org/officeDocument/2006/relationships/hyperlink" Target="https://www.ankeramsterdamspirits.nl/products/L-04-807-00" TargetMode="External"/><Relationship Id="rId4071" Type="http://schemas.openxmlformats.org/officeDocument/2006/relationships/hyperlink" Target="https://www.ankeramsterdamspirits.nl/products/L-16-513-00" TargetMode="External"/><Relationship Id="rId4169" Type="http://schemas.openxmlformats.org/officeDocument/2006/relationships/hyperlink" Target="https://www.ankeramsterdamspirits.nl/products/L-05-668-00" TargetMode="External"/><Relationship Id="rId1220" Type="http://schemas.openxmlformats.org/officeDocument/2006/relationships/hyperlink" Target="https://www.ankeramsterdamspirits.nl/products/L-51-676-00" TargetMode="External"/><Relationship Id="rId1318" Type="http://schemas.openxmlformats.org/officeDocument/2006/relationships/hyperlink" Target="https://www.ankeramsterdamspirits.nl/products/L-58-973-00" TargetMode="External"/><Relationship Id="rId1525" Type="http://schemas.openxmlformats.org/officeDocument/2006/relationships/hyperlink" Target="https://www.ankeramsterdamspirits.nl/products/L-17-744-00" TargetMode="External"/><Relationship Id="rId2923" Type="http://schemas.openxmlformats.org/officeDocument/2006/relationships/hyperlink" Target="https://www.ankeramsterdamspirits.nl/products/L-51-345-00" TargetMode="External"/><Relationship Id="rId4376" Type="http://schemas.openxmlformats.org/officeDocument/2006/relationships/hyperlink" Target="https://www.ankeramsterdamspirits.nl/products/L-09-098-00" TargetMode="External"/><Relationship Id="rId4583" Type="http://schemas.openxmlformats.org/officeDocument/2006/relationships/hyperlink" Target="https://www.ankeramsterdamspirits.nl/products/L-25-905-00" TargetMode="External"/><Relationship Id="rId1732" Type="http://schemas.openxmlformats.org/officeDocument/2006/relationships/hyperlink" Target="https://www.ankeramsterdamspirits.nl/products/L-11-114-00" TargetMode="External"/><Relationship Id="rId3185" Type="http://schemas.openxmlformats.org/officeDocument/2006/relationships/hyperlink" Target="https://www.ankeramsterdamspirits.nl/products/L-59-026-00" TargetMode="External"/><Relationship Id="rId3392" Type="http://schemas.openxmlformats.org/officeDocument/2006/relationships/hyperlink" Target="https://www.ankeramsterdamspirits.nl/products/L-61-735-00" TargetMode="External"/><Relationship Id="rId4029" Type="http://schemas.openxmlformats.org/officeDocument/2006/relationships/hyperlink" Target="https://www.ankeramsterdamspirits.nl/products/L-59-884-00" TargetMode="External"/><Relationship Id="rId4236" Type="http://schemas.openxmlformats.org/officeDocument/2006/relationships/hyperlink" Target="https://www.ankeramsterdamspirits.nl/products/L-53-909-00" TargetMode="External"/><Relationship Id="rId4443" Type="http://schemas.openxmlformats.org/officeDocument/2006/relationships/hyperlink" Target="https://www.ankeramsterdamspirits.nl/products/L-17-466-00" TargetMode="External"/><Relationship Id="rId4650" Type="http://schemas.openxmlformats.org/officeDocument/2006/relationships/hyperlink" Target="https://www.ankeramsterdamspirits.nl/products/L-18-447-00" TargetMode="External"/><Relationship Id="rId24" Type="http://schemas.openxmlformats.org/officeDocument/2006/relationships/hyperlink" Target="https://www.ankeramsterdamspirits.nl/products/L-04-592-00" TargetMode="External"/><Relationship Id="rId2299" Type="http://schemas.openxmlformats.org/officeDocument/2006/relationships/hyperlink" Target="https://www.ankeramsterdamspirits.nl/products/L-12-419-00" TargetMode="External"/><Relationship Id="rId3045" Type="http://schemas.openxmlformats.org/officeDocument/2006/relationships/hyperlink" Target="https://www.ankeramsterdamspirits.nl/products/L-04-381-00" TargetMode="External"/><Relationship Id="rId3252" Type="http://schemas.openxmlformats.org/officeDocument/2006/relationships/hyperlink" Target="https://www.ankeramsterdamspirits.nl/products/L-59-818-00" TargetMode="External"/><Relationship Id="rId3697" Type="http://schemas.openxmlformats.org/officeDocument/2006/relationships/hyperlink" Target="https://www.ankeramsterdamspirits.nl/products/L-51-745-00" TargetMode="External"/><Relationship Id="rId4303" Type="http://schemas.openxmlformats.org/officeDocument/2006/relationships/hyperlink" Target="https://www.ankeramsterdamspirits.nl/products/L-59-187-00" TargetMode="External"/><Relationship Id="rId4510" Type="http://schemas.openxmlformats.org/officeDocument/2006/relationships/hyperlink" Target="https://www.ankeramsterdamspirits.nl/products/L-53-322-00" TargetMode="External"/><Relationship Id="rId4748" Type="http://schemas.openxmlformats.org/officeDocument/2006/relationships/hyperlink" Target="https://www.ankeramsterdamspirits.nl/products/L-60-205-00" TargetMode="External"/><Relationship Id="rId173" Type="http://schemas.openxmlformats.org/officeDocument/2006/relationships/hyperlink" Target="https://www.ankeramsterdamspirits.nl/products/L-04-877-00" TargetMode="External"/><Relationship Id="rId380" Type="http://schemas.openxmlformats.org/officeDocument/2006/relationships/hyperlink" Target="https://www.ankeramsterdamspirits.nl/products/L-56-217-00" TargetMode="External"/><Relationship Id="rId2061" Type="http://schemas.openxmlformats.org/officeDocument/2006/relationships/hyperlink" Target="https://www.ankeramsterdamspirits.nl/products/L-09-341-00" TargetMode="External"/><Relationship Id="rId3112" Type="http://schemas.openxmlformats.org/officeDocument/2006/relationships/hyperlink" Target="https://www.ankeramsterdamspirits.nl/products/L-60-941-00" TargetMode="External"/><Relationship Id="rId3557" Type="http://schemas.openxmlformats.org/officeDocument/2006/relationships/hyperlink" Target="https://www.ankeramsterdamspirits.nl/products/L-14-976-00" TargetMode="External"/><Relationship Id="rId3764" Type="http://schemas.openxmlformats.org/officeDocument/2006/relationships/hyperlink" Target="https://www.ankeramsterdamspirits.nl/products/L-06-813-00" TargetMode="External"/><Relationship Id="rId3971" Type="http://schemas.openxmlformats.org/officeDocument/2006/relationships/hyperlink" Target="https://www.ankeramsterdamspirits.nl/products/L-53-857-00" TargetMode="External"/><Relationship Id="rId4608" Type="http://schemas.openxmlformats.org/officeDocument/2006/relationships/hyperlink" Target="https://www.ankeramsterdamspirits.nl/products/L-20-683-00" TargetMode="External"/><Relationship Id="rId240" Type="http://schemas.openxmlformats.org/officeDocument/2006/relationships/hyperlink" Target="https://www.ankeramsterdamspirits.nl/products/L-54-216-00" TargetMode="External"/><Relationship Id="rId478" Type="http://schemas.openxmlformats.org/officeDocument/2006/relationships/hyperlink" Target="https://www.ankeramsterdamspirits.nl/products/L-58-756-00" TargetMode="External"/><Relationship Id="rId685" Type="http://schemas.openxmlformats.org/officeDocument/2006/relationships/hyperlink" Target="https://www.ankeramsterdamspirits.nl/products/L-12-357-00" TargetMode="External"/><Relationship Id="rId892" Type="http://schemas.openxmlformats.org/officeDocument/2006/relationships/hyperlink" Target="https://www.ankeramsterdamspirits.nl/products/L-04-428-00" TargetMode="External"/><Relationship Id="rId2159" Type="http://schemas.openxmlformats.org/officeDocument/2006/relationships/hyperlink" Target="https://www.ankeramsterdamspirits.nl/products/L-17-468-00" TargetMode="External"/><Relationship Id="rId2366" Type="http://schemas.openxmlformats.org/officeDocument/2006/relationships/hyperlink" Target="https://www.ankeramsterdamspirits.nl/products/L-51-121-00" TargetMode="External"/><Relationship Id="rId2573" Type="http://schemas.openxmlformats.org/officeDocument/2006/relationships/hyperlink" Target="https://www.ankeramsterdamspirits.nl/products/L-04-644-00" TargetMode="External"/><Relationship Id="rId2780" Type="http://schemas.openxmlformats.org/officeDocument/2006/relationships/hyperlink" Target="https://www.ankeramsterdamspirits.nl/products/L-04-311-00" TargetMode="External"/><Relationship Id="rId3417" Type="http://schemas.openxmlformats.org/officeDocument/2006/relationships/hyperlink" Target="https://www.ankeramsterdamspirits.nl/products/L-07-357-00" TargetMode="External"/><Relationship Id="rId3624" Type="http://schemas.openxmlformats.org/officeDocument/2006/relationships/hyperlink" Target="https://www.ankeramsterdamspirits.nl/products/L-07-958-00" TargetMode="External"/><Relationship Id="rId3831" Type="http://schemas.openxmlformats.org/officeDocument/2006/relationships/hyperlink" Target="https://www.ankeramsterdamspirits.nl/products/L-51-701-00" TargetMode="External"/><Relationship Id="rId100" Type="http://schemas.openxmlformats.org/officeDocument/2006/relationships/hyperlink" Target="https://www.ankeramsterdamspirits.nl/products/L-24-182-00" TargetMode="External"/><Relationship Id="rId338" Type="http://schemas.openxmlformats.org/officeDocument/2006/relationships/hyperlink" Target="https://www.ankeramsterdamspirits.nl/products/L-22-548-00" TargetMode="External"/><Relationship Id="rId545" Type="http://schemas.openxmlformats.org/officeDocument/2006/relationships/hyperlink" Target="https://www.ankeramsterdamspirits.nl/products/L-06-920-00" TargetMode="External"/><Relationship Id="rId752" Type="http://schemas.openxmlformats.org/officeDocument/2006/relationships/hyperlink" Target="https://www.ankeramsterdamspirits.nl/products/L-05-278-00" TargetMode="External"/><Relationship Id="rId1175" Type="http://schemas.openxmlformats.org/officeDocument/2006/relationships/hyperlink" Target="https://www.ankeramsterdamspirits.nl/products/L-11-882-00" TargetMode="External"/><Relationship Id="rId1382" Type="http://schemas.openxmlformats.org/officeDocument/2006/relationships/hyperlink" Target="https://www.ankeramsterdamspirits.nl/products/L-52-559-00" TargetMode="External"/><Relationship Id="rId2019" Type="http://schemas.openxmlformats.org/officeDocument/2006/relationships/hyperlink" Target="https://www.ankeramsterdamspirits.nl/products/L-17-218-00" TargetMode="External"/><Relationship Id="rId2226" Type="http://schemas.openxmlformats.org/officeDocument/2006/relationships/hyperlink" Target="https://www.ankeramsterdamspirits.nl/products/L-54-109-00" TargetMode="External"/><Relationship Id="rId2433" Type="http://schemas.openxmlformats.org/officeDocument/2006/relationships/hyperlink" Target="https://www.ankeramsterdamspirits.nl/products/L-20-674-00" TargetMode="External"/><Relationship Id="rId2640" Type="http://schemas.openxmlformats.org/officeDocument/2006/relationships/hyperlink" Target="https://www.ankeramsterdamspirits.nl/products/L-05-242-00" TargetMode="External"/><Relationship Id="rId2878" Type="http://schemas.openxmlformats.org/officeDocument/2006/relationships/hyperlink" Target="https://www.ankeramsterdamspirits.nl/products/L-52-417-00" TargetMode="External"/><Relationship Id="rId3929" Type="http://schemas.openxmlformats.org/officeDocument/2006/relationships/hyperlink" Target="https://www.ankeramsterdamspirits.nl/products/L-61-415-00" TargetMode="External"/><Relationship Id="rId4093" Type="http://schemas.openxmlformats.org/officeDocument/2006/relationships/hyperlink" Target="https://www.ankeramsterdamspirits.nl/products/L-61-186-00" TargetMode="External"/><Relationship Id="rId405" Type="http://schemas.openxmlformats.org/officeDocument/2006/relationships/hyperlink" Target="https://www.ankeramsterdamspirits.nl/products/L-59-922-00" TargetMode="External"/><Relationship Id="rId612" Type="http://schemas.openxmlformats.org/officeDocument/2006/relationships/hyperlink" Target="https://www.ankeramsterdamspirits.nl/products/L-61-066-00" TargetMode="External"/><Relationship Id="rId1035" Type="http://schemas.openxmlformats.org/officeDocument/2006/relationships/hyperlink" Target="https://www.ankeramsterdamspirits.nl/products/L-58-029-00" TargetMode="External"/><Relationship Id="rId1242" Type="http://schemas.openxmlformats.org/officeDocument/2006/relationships/hyperlink" Target="https://www.ankeramsterdamspirits.nl/products/L-61-679-00" TargetMode="External"/><Relationship Id="rId1687" Type="http://schemas.openxmlformats.org/officeDocument/2006/relationships/hyperlink" Target="https://www.ankeramsterdamspirits.nl/products/L-59-306-00" TargetMode="External"/><Relationship Id="rId1894" Type="http://schemas.openxmlformats.org/officeDocument/2006/relationships/hyperlink" Target="https://www.ankeramsterdamspirits.nl/products/L-08-928-00" TargetMode="External"/><Relationship Id="rId2500" Type="http://schemas.openxmlformats.org/officeDocument/2006/relationships/hyperlink" Target="https://www.ankeramsterdamspirits.nl/products/L-55-530-00" TargetMode="External"/><Relationship Id="rId2738" Type="http://schemas.openxmlformats.org/officeDocument/2006/relationships/hyperlink" Target="https://www.ankeramsterdamspirits.nl/products/L-24-610-00" TargetMode="External"/><Relationship Id="rId2945" Type="http://schemas.openxmlformats.org/officeDocument/2006/relationships/hyperlink" Target="https://www.ankeramsterdamspirits.nl/products/L-54-910-00" TargetMode="External"/><Relationship Id="rId4398" Type="http://schemas.openxmlformats.org/officeDocument/2006/relationships/hyperlink" Target="https://www.ankeramsterdamspirits.nl/products/L-09-205-00" TargetMode="External"/><Relationship Id="rId917" Type="http://schemas.openxmlformats.org/officeDocument/2006/relationships/hyperlink" Target="https://www.ankeramsterdamspirits.nl/products/L-55-300-00" TargetMode="External"/><Relationship Id="rId1102" Type="http://schemas.openxmlformats.org/officeDocument/2006/relationships/hyperlink" Target="https://www.ankeramsterdamspirits.nl/products/L-25-279-00" TargetMode="External"/><Relationship Id="rId1547" Type="http://schemas.openxmlformats.org/officeDocument/2006/relationships/hyperlink" Target="https://www.ankeramsterdamspirits.nl/products/L-09-887-00" TargetMode="External"/><Relationship Id="rId1754" Type="http://schemas.openxmlformats.org/officeDocument/2006/relationships/hyperlink" Target="https://www.ankeramsterdamspirits.nl/products/L-08-895-00" TargetMode="External"/><Relationship Id="rId1961" Type="http://schemas.openxmlformats.org/officeDocument/2006/relationships/hyperlink" Target="https://www.ankeramsterdamspirits.nl/products/L-08-999-00" TargetMode="External"/><Relationship Id="rId2805" Type="http://schemas.openxmlformats.org/officeDocument/2006/relationships/hyperlink" Target="https://www.ankeramsterdamspirits.nl/products/L-61-361-00" TargetMode="External"/><Relationship Id="rId4160" Type="http://schemas.openxmlformats.org/officeDocument/2006/relationships/hyperlink" Target="https://www.ankeramsterdamspirits.nl/products/L-05-367-00" TargetMode="External"/><Relationship Id="rId4258" Type="http://schemas.openxmlformats.org/officeDocument/2006/relationships/hyperlink" Target="https://www.ankeramsterdamspirits.nl/products/L-56-250-00" TargetMode="External"/><Relationship Id="rId4465" Type="http://schemas.openxmlformats.org/officeDocument/2006/relationships/hyperlink" Target="https://www.ankeramsterdamspirits.nl/products/L-18-769-00" TargetMode="External"/><Relationship Id="rId46" Type="http://schemas.openxmlformats.org/officeDocument/2006/relationships/hyperlink" Target="https://www.ankeramsterdamspirits.nl/products/L-59-250-00" TargetMode="External"/><Relationship Id="rId1407" Type="http://schemas.openxmlformats.org/officeDocument/2006/relationships/hyperlink" Target="https://www.ankeramsterdamspirits.nl/products/L-57-717-00" TargetMode="External"/><Relationship Id="rId1614" Type="http://schemas.openxmlformats.org/officeDocument/2006/relationships/hyperlink" Target="https://www.ankeramsterdamspirits.nl/products/L-51-319-00" TargetMode="External"/><Relationship Id="rId1821" Type="http://schemas.openxmlformats.org/officeDocument/2006/relationships/hyperlink" Target="https://www.ankeramsterdamspirits.nl/products/L-05-265-00" TargetMode="External"/><Relationship Id="rId3067" Type="http://schemas.openxmlformats.org/officeDocument/2006/relationships/hyperlink" Target="https://www.ankeramsterdamspirits.nl/products/L-56-734-00" TargetMode="External"/><Relationship Id="rId3274" Type="http://schemas.openxmlformats.org/officeDocument/2006/relationships/hyperlink" Target="https://www.ankeramsterdamspirits.nl/products/L-58-105-00" TargetMode="External"/><Relationship Id="rId4020" Type="http://schemas.openxmlformats.org/officeDocument/2006/relationships/hyperlink" Target="https://www.ankeramsterdamspirits.nl/products/L-50-811-00" TargetMode="External"/><Relationship Id="rId4118" Type="http://schemas.openxmlformats.org/officeDocument/2006/relationships/hyperlink" Target="https://www.ankeramsterdamspirits.nl/products/L-05-994-00" TargetMode="External"/><Relationship Id="rId4672" Type="http://schemas.openxmlformats.org/officeDocument/2006/relationships/hyperlink" Target="https://www.ankeramsterdamspirits.nl/products/L-09-676-00" TargetMode="External"/><Relationship Id="rId195" Type="http://schemas.openxmlformats.org/officeDocument/2006/relationships/hyperlink" Target="https://www.ankeramsterdamspirits.nl/products/L-05-923-00" TargetMode="External"/><Relationship Id="rId1919" Type="http://schemas.openxmlformats.org/officeDocument/2006/relationships/hyperlink" Target="https://www.ankeramsterdamspirits.nl/products/L-24-956-00" TargetMode="External"/><Relationship Id="rId3481" Type="http://schemas.openxmlformats.org/officeDocument/2006/relationships/hyperlink" Target="https://www.ankeramsterdamspirits.nl/products/L-52-390-00" TargetMode="External"/><Relationship Id="rId3579" Type="http://schemas.openxmlformats.org/officeDocument/2006/relationships/hyperlink" Target="https://www.ankeramsterdamspirits.nl/products/L-60-026-00" TargetMode="External"/><Relationship Id="rId3786" Type="http://schemas.openxmlformats.org/officeDocument/2006/relationships/hyperlink" Target="https://www.ankeramsterdamspirits.nl/products/L-03-602-00" TargetMode="External"/><Relationship Id="rId4325" Type="http://schemas.openxmlformats.org/officeDocument/2006/relationships/hyperlink" Target="https://www.ankeramsterdamspirits.nl/products/L-08-716-00" TargetMode="External"/><Relationship Id="rId4532" Type="http://schemas.openxmlformats.org/officeDocument/2006/relationships/hyperlink" Target="https://www.ankeramsterdamspirits.nl/products/L-52-384-00" TargetMode="External"/><Relationship Id="rId2083" Type="http://schemas.openxmlformats.org/officeDocument/2006/relationships/hyperlink" Target="https://www.ankeramsterdamspirits.nl/products/L-22-193-00" TargetMode="External"/><Relationship Id="rId2290" Type="http://schemas.openxmlformats.org/officeDocument/2006/relationships/hyperlink" Target="https://www.ankeramsterdamspirits.nl/products/L-62-016-00" TargetMode="External"/><Relationship Id="rId2388" Type="http://schemas.openxmlformats.org/officeDocument/2006/relationships/hyperlink" Target="https://www.ankeramsterdamspirits.nl/products/L-56-538-00" TargetMode="External"/><Relationship Id="rId2595" Type="http://schemas.openxmlformats.org/officeDocument/2006/relationships/hyperlink" Target="https://www.ankeramsterdamspirits.nl/products/L-50-995-00" TargetMode="External"/><Relationship Id="rId3134" Type="http://schemas.openxmlformats.org/officeDocument/2006/relationships/hyperlink" Target="https://www.ankeramsterdamspirits.nl/products/L-59-053-00" TargetMode="External"/><Relationship Id="rId3341" Type="http://schemas.openxmlformats.org/officeDocument/2006/relationships/hyperlink" Target="https://www.ankeramsterdamspirits.nl/products/L-59-420-00" TargetMode="External"/><Relationship Id="rId3439" Type="http://schemas.openxmlformats.org/officeDocument/2006/relationships/hyperlink" Target="https://www.ankeramsterdamspirits.nl/products/L-57-364-00" TargetMode="External"/><Relationship Id="rId3993" Type="http://schemas.openxmlformats.org/officeDocument/2006/relationships/hyperlink" Target="https://www.ankeramsterdamspirits.nl/products/L-18-062-00" TargetMode="External"/><Relationship Id="rId262" Type="http://schemas.openxmlformats.org/officeDocument/2006/relationships/hyperlink" Target="https://www.ankeramsterdamspirits.nl/products/L-06-944-00" TargetMode="External"/><Relationship Id="rId567" Type="http://schemas.openxmlformats.org/officeDocument/2006/relationships/hyperlink" Target="https://www.ankeramsterdamspirits.nl/products/L-06-960-00" TargetMode="External"/><Relationship Id="rId1197" Type="http://schemas.openxmlformats.org/officeDocument/2006/relationships/hyperlink" Target="https://www.ankeramsterdamspirits.nl/products/L-08-882-00" TargetMode="External"/><Relationship Id="rId2150" Type="http://schemas.openxmlformats.org/officeDocument/2006/relationships/hyperlink" Target="https://www.ankeramsterdamspirits.nl/products/L-59-838-00" TargetMode="External"/><Relationship Id="rId2248" Type="http://schemas.openxmlformats.org/officeDocument/2006/relationships/hyperlink" Target="https://www.ankeramsterdamspirits.nl/products/L-10-013-00" TargetMode="External"/><Relationship Id="rId3201" Type="http://schemas.openxmlformats.org/officeDocument/2006/relationships/hyperlink" Target="https://www.ankeramsterdamspirits.nl/products/L-59-142-00" TargetMode="External"/><Relationship Id="rId3646" Type="http://schemas.openxmlformats.org/officeDocument/2006/relationships/hyperlink" Target="https://www.ankeramsterdamspirits.nl/products/L-07-600-00" TargetMode="External"/><Relationship Id="rId3853" Type="http://schemas.openxmlformats.org/officeDocument/2006/relationships/hyperlink" Target="https://www.ankeramsterdamspirits.nl/products/L-23-679-00" TargetMode="External"/><Relationship Id="rId122" Type="http://schemas.openxmlformats.org/officeDocument/2006/relationships/hyperlink" Target="https://www.ankeramsterdamspirits.nl/products/L-55-962-00" TargetMode="External"/><Relationship Id="rId774" Type="http://schemas.openxmlformats.org/officeDocument/2006/relationships/hyperlink" Target="https://www.ankeramsterdamspirits.nl/products/L-05-287-00" TargetMode="External"/><Relationship Id="rId981" Type="http://schemas.openxmlformats.org/officeDocument/2006/relationships/hyperlink" Target="https://www.ankeramsterdamspirits.nl/products/L-05-404-00" TargetMode="External"/><Relationship Id="rId1057" Type="http://schemas.openxmlformats.org/officeDocument/2006/relationships/hyperlink" Target="https://www.ankeramsterdamspirits.nl/products/L-13-943-00" TargetMode="External"/><Relationship Id="rId2010" Type="http://schemas.openxmlformats.org/officeDocument/2006/relationships/hyperlink" Target="https://www.ankeramsterdamspirits.nl/products/L-09-389-00" TargetMode="External"/><Relationship Id="rId2455" Type="http://schemas.openxmlformats.org/officeDocument/2006/relationships/hyperlink" Target="https://www.ankeramsterdamspirits.nl/products/L-59-370-00" TargetMode="External"/><Relationship Id="rId2662" Type="http://schemas.openxmlformats.org/officeDocument/2006/relationships/hyperlink" Target="https://www.ankeramsterdamspirits.nl/products/L-04-752-00" TargetMode="External"/><Relationship Id="rId3506" Type="http://schemas.openxmlformats.org/officeDocument/2006/relationships/hyperlink" Target="https://www.ankeramsterdamspirits.nl/products/L-61-207-00" TargetMode="External"/><Relationship Id="rId3713" Type="http://schemas.openxmlformats.org/officeDocument/2006/relationships/hyperlink" Target="https://www.ankeramsterdamspirits.nl/products/L-22-391-00" TargetMode="External"/><Relationship Id="rId3920" Type="http://schemas.openxmlformats.org/officeDocument/2006/relationships/hyperlink" Target="https://www.ankeramsterdamspirits.nl/products/L-54-111-00" TargetMode="External"/><Relationship Id="rId427" Type="http://schemas.openxmlformats.org/officeDocument/2006/relationships/hyperlink" Target="https://www.ankeramsterdamspirits.nl/products/L-22-182-00" TargetMode="External"/><Relationship Id="rId634" Type="http://schemas.openxmlformats.org/officeDocument/2006/relationships/hyperlink" Target="https://www.ankeramsterdamspirits.nl/products/L-56-997-00" TargetMode="External"/><Relationship Id="rId841" Type="http://schemas.openxmlformats.org/officeDocument/2006/relationships/hyperlink" Target="https://www.ankeramsterdamspirits.nl/products/L-61-871-00" TargetMode="External"/><Relationship Id="rId1264" Type="http://schemas.openxmlformats.org/officeDocument/2006/relationships/hyperlink" Target="https://www.ankeramsterdamspirits.nl/products/L-18-470-00" TargetMode="External"/><Relationship Id="rId1471" Type="http://schemas.openxmlformats.org/officeDocument/2006/relationships/hyperlink" Target="https://www.ankeramsterdamspirits.nl/products/L-09-737-00" TargetMode="External"/><Relationship Id="rId1569" Type="http://schemas.openxmlformats.org/officeDocument/2006/relationships/hyperlink" Target="https://www.ankeramsterdamspirits.nl/products/L-62-013-00" TargetMode="External"/><Relationship Id="rId2108" Type="http://schemas.openxmlformats.org/officeDocument/2006/relationships/hyperlink" Target="https://www.ankeramsterdamspirits.nl/products/L-51-018-00" TargetMode="External"/><Relationship Id="rId2315" Type="http://schemas.openxmlformats.org/officeDocument/2006/relationships/hyperlink" Target="https://www.ankeramsterdamspirits.nl/products/L-54-284-00" TargetMode="External"/><Relationship Id="rId2522" Type="http://schemas.openxmlformats.org/officeDocument/2006/relationships/hyperlink" Target="https://www.ankeramsterdamspirits.nl/products/L-24-612-00" TargetMode="External"/><Relationship Id="rId2967" Type="http://schemas.openxmlformats.org/officeDocument/2006/relationships/hyperlink" Target="https://www.ankeramsterdamspirits.nl/products/L-23-602-00" TargetMode="External"/><Relationship Id="rId4182" Type="http://schemas.openxmlformats.org/officeDocument/2006/relationships/hyperlink" Target="https://www.ankeramsterdamspirits.nl/products/L-25-362-00" TargetMode="External"/><Relationship Id="rId701" Type="http://schemas.openxmlformats.org/officeDocument/2006/relationships/hyperlink" Target="https://www.ankeramsterdamspirits.nl/products/L-12-312-00" TargetMode="External"/><Relationship Id="rId939" Type="http://schemas.openxmlformats.org/officeDocument/2006/relationships/hyperlink" Target="https://www.ankeramsterdamspirits.nl/products/L-12-982-00" TargetMode="External"/><Relationship Id="rId1124" Type="http://schemas.openxmlformats.org/officeDocument/2006/relationships/hyperlink" Target="https://www.ankeramsterdamspirits.nl/products/L-58-180-00" TargetMode="External"/><Relationship Id="rId1331" Type="http://schemas.openxmlformats.org/officeDocument/2006/relationships/hyperlink" Target="https://www.ankeramsterdamspirits.nl/products/L-18-507-00" TargetMode="External"/><Relationship Id="rId1776" Type="http://schemas.openxmlformats.org/officeDocument/2006/relationships/hyperlink" Target="https://www.ankeramsterdamspirits.nl/products/L-50-386-00" TargetMode="External"/><Relationship Id="rId1983" Type="http://schemas.openxmlformats.org/officeDocument/2006/relationships/hyperlink" Target="https://www.ankeramsterdamspirits.nl/products/L-55-673-00" TargetMode="External"/><Relationship Id="rId2827" Type="http://schemas.openxmlformats.org/officeDocument/2006/relationships/hyperlink" Target="https://www.ankeramsterdamspirits.nl/products/L-04-947-00" TargetMode="External"/><Relationship Id="rId4042" Type="http://schemas.openxmlformats.org/officeDocument/2006/relationships/hyperlink" Target="https://www.ankeramsterdamspirits.nl/products/L-24-206-00" TargetMode="External"/><Relationship Id="rId4487" Type="http://schemas.openxmlformats.org/officeDocument/2006/relationships/hyperlink" Target="https://www.ankeramsterdamspirits.nl/products/L-09-926-00" TargetMode="External"/><Relationship Id="rId4694" Type="http://schemas.openxmlformats.org/officeDocument/2006/relationships/hyperlink" Target="https://www.ankeramsterdamspirits.nl/products/L-59-218-00" TargetMode="External"/><Relationship Id="rId68" Type="http://schemas.openxmlformats.org/officeDocument/2006/relationships/hyperlink" Target="https://www.ankeramsterdamspirits.nl/products/L-05-824-00" TargetMode="External"/><Relationship Id="rId1429" Type="http://schemas.openxmlformats.org/officeDocument/2006/relationships/hyperlink" Target="https://www.ankeramsterdamspirits.nl/products/L-59-616-00" TargetMode="External"/><Relationship Id="rId1636" Type="http://schemas.openxmlformats.org/officeDocument/2006/relationships/hyperlink" Target="https://www.ankeramsterdamspirits.nl/products/L-09-016-00" TargetMode="External"/><Relationship Id="rId1843" Type="http://schemas.openxmlformats.org/officeDocument/2006/relationships/hyperlink" Target="https://www.ankeramsterdamspirits.nl/products/L-20-886-00" TargetMode="External"/><Relationship Id="rId3089" Type="http://schemas.openxmlformats.org/officeDocument/2006/relationships/hyperlink" Target="https://www.ankeramsterdamspirits.nl/products/L-23-870-00" TargetMode="External"/><Relationship Id="rId3296" Type="http://schemas.openxmlformats.org/officeDocument/2006/relationships/hyperlink" Target="https://www.ankeramsterdamspirits.nl/products/L-55-849-00" TargetMode="External"/><Relationship Id="rId4347" Type="http://schemas.openxmlformats.org/officeDocument/2006/relationships/hyperlink" Target="https://www.ankeramsterdamspirits.nl/products/L-10-085-00" TargetMode="External"/><Relationship Id="rId4554" Type="http://schemas.openxmlformats.org/officeDocument/2006/relationships/hyperlink" Target="https://www.ankeramsterdamspirits.nl/products/L-50-032-00" TargetMode="External"/><Relationship Id="rId1703" Type="http://schemas.openxmlformats.org/officeDocument/2006/relationships/hyperlink" Target="https://www.ankeramsterdamspirits.nl/products/L-51-447-00" TargetMode="External"/><Relationship Id="rId1910" Type="http://schemas.openxmlformats.org/officeDocument/2006/relationships/hyperlink" Target="https://www.ankeramsterdamspirits.nl/products/L-22-522-00" TargetMode="External"/><Relationship Id="rId3156" Type="http://schemas.openxmlformats.org/officeDocument/2006/relationships/hyperlink" Target="https://www.ankeramsterdamspirits.nl/products/L-57-294-00" TargetMode="External"/><Relationship Id="rId3363" Type="http://schemas.openxmlformats.org/officeDocument/2006/relationships/hyperlink" Target="https://www.ankeramsterdamspirits.nl/products/L-07-128-00" TargetMode="External"/><Relationship Id="rId4207" Type="http://schemas.openxmlformats.org/officeDocument/2006/relationships/hyperlink" Target="https://www.ankeramsterdamspirits.nl/products/L-61-226-00" TargetMode="External"/><Relationship Id="rId4414" Type="http://schemas.openxmlformats.org/officeDocument/2006/relationships/hyperlink" Target="https://www.ankeramsterdamspirits.nl/products/L-55-683-00" TargetMode="External"/><Relationship Id="rId284" Type="http://schemas.openxmlformats.org/officeDocument/2006/relationships/hyperlink" Target="https://www.ankeramsterdamspirits.nl/products/L-03-382-00" TargetMode="External"/><Relationship Id="rId491" Type="http://schemas.openxmlformats.org/officeDocument/2006/relationships/hyperlink" Target="https://www.ankeramsterdamspirits.nl/products/L-54-852-00" TargetMode="External"/><Relationship Id="rId2172" Type="http://schemas.openxmlformats.org/officeDocument/2006/relationships/hyperlink" Target="https://www.ankeramsterdamspirits.nl/products/L-09-659-00" TargetMode="External"/><Relationship Id="rId3016" Type="http://schemas.openxmlformats.org/officeDocument/2006/relationships/hyperlink" Target="https://www.ankeramsterdamspirits.nl/products/L-57-656-00" TargetMode="External"/><Relationship Id="rId3223" Type="http://schemas.openxmlformats.org/officeDocument/2006/relationships/hyperlink" Target="https://www.ankeramsterdamspirits.nl/products/L-58-994-00" TargetMode="External"/><Relationship Id="rId3570" Type="http://schemas.openxmlformats.org/officeDocument/2006/relationships/hyperlink" Target="https://www.ankeramsterdamspirits.nl/products/L-57-437-00" TargetMode="External"/><Relationship Id="rId3668" Type="http://schemas.openxmlformats.org/officeDocument/2006/relationships/hyperlink" Target="https://www.ankeramsterdamspirits.nl/products/L-58-193-00" TargetMode="External"/><Relationship Id="rId3875" Type="http://schemas.openxmlformats.org/officeDocument/2006/relationships/hyperlink" Target="https://www.ankeramsterdamspirits.nl/products/L-58-346-00" TargetMode="External"/><Relationship Id="rId4621" Type="http://schemas.openxmlformats.org/officeDocument/2006/relationships/hyperlink" Target="https://www.ankeramsterdamspirits.nl/products/L-03-261-00" TargetMode="External"/><Relationship Id="rId4719" Type="http://schemas.openxmlformats.org/officeDocument/2006/relationships/hyperlink" Target="https://www.ankeramsterdamspirits.nl/products/L-60-858-00" TargetMode="External"/><Relationship Id="rId144" Type="http://schemas.openxmlformats.org/officeDocument/2006/relationships/hyperlink" Target="https://www.ankeramsterdamspirits.nl/products/L-20-645-00" TargetMode="External"/><Relationship Id="rId589" Type="http://schemas.openxmlformats.org/officeDocument/2006/relationships/hyperlink" Target="https://www.ankeramsterdamspirits.nl/products/L-14-226-00" TargetMode="External"/><Relationship Id="rId796" Type="http://schemas.openxmlformats.org/officeDocument/2006/relationships/hyperlink" Target="https://www.ankeramsterdamspirits.nl/products/L-59-873-00" TargetMode="External"/><Relationship Id="rId2477" Type="http://schemas.openxmlformats.org/officeDocument/2006/relationships/hyperlink" Target="https://www.ankeramsterdamspirits.nl/products/L-61-923-00" TargetMode="External"/><Relationship Id="rId2684" Type="http://schemas.openxmlformats.org/officeDocument/2006/relationships/hyperlink" Target="https://www.ankeramsterdamspirits.nl/products/L-04-771-00" TargetMode="External"/><Relationship Id="rId3430" Type="http://schemas.openxmlformats.org/officeDocument/2006/relationships/hyperlink" Target="https://www.ankeramsterdamspirits.nl/products/L-50-326-00" TargetMode="External"/><Relationship Id="rId3528" Type="http://schemas.openxmlformats.org/officeDocument/2006/relationships/hyperlink" Target="https://www.ankeramsterdamspirits.nl/products/L-25-519-00" TargetMode="External"/><Relationship Id="rId3735" Type="http://schemas.openxmlformats.org/officeDocument/2006/relationships/hyperlink" Target="https://www.ankeramsterdamspirits.nl/products/L-50-511-00" TargetMode="External"/><Relationship Id="rId351" Type="http://schemas.openxmlformats.org/officeDocument/2006/relationships/hyperlink" Target="https://www.ankeramsterdamspirits.nl/products/L-61-558-00" TargetMode="External"/><Relationship Id="rId449" Type="http://schemas.openxmlformats.org/officeDocument/2006/relationships/hyperlink" Target="https://www.ankeramsterdamspirits.nl/products/L-06-424-00" TargetMode="External"/><Relationship Id="rId656" Type="http://schemas.openxmlformats.org/officeDocument/2006/relationships/hyperlink" Target="https://www.ankeramsterdamspirits.nl/products/L-06-724-00" TargetMode="External"/><Relationship Id="rId863" Type="http://schemas.openxmlformats.org/officeDocument/2006/relationships/hyperlink" Target="https://www.ankeramsterdamspirits.nl/products/L-58-290-00" TargetMode="External"/><Relationship Id="rId1079" Type="http://schemas.openxmlformats.org/officeDocument/2006/relationships/hyperlink" Target="https://www.ankeramsterdamspirits.nl/products/L-00-817-00" TargetMode="External"/><Relationship Id="rId1286" Type="http://schemas.openxmlformats.org/officeDocument/2006/relationships/hyperlink" Target="https://www.ankeramsterdamspirits.nl/products/L-59-696-00" TargetMode="External"/><Relationship Id="rId1493" Type="http://schemas.openxmlformats.org/officeDocument/2006/relationships/hyperlink" Target="https://www.ankeramsterdamspirits.nl/products/L-09-776-00" TargetMode="External"/><Relationship Id="rId2032" Type="http://schemas.openxmlformats.org/officeDocument/2006/relationships/hyperlink" Target="https://www.ankeramsterdamspirits.nl/products/L-20-312-00" TargetMode="External"/><Relationship Id="rId2337" Type="http://schemas.openxmlformats.org/officeDocument/2006/relationships/hyperlink" Target="https://www.ankeramsterdamspirits.nl/products/L-17-377-00" TargetMode="External"/><Relationship Id="rId2544" Type="http://schemas.openxmlformats.org/officeDocument/2006/relationships/hyperlink" Target="https://www.ankeramsterdamspirits.nl/products/L-60-336-00" TargetMode="External"/><Relationship Id="rId2891" Type="http://schemas.openxmlformats.org/officeDocument/2006/relationships/hyperlink" Target="https://www.ankeramsterdamspirits.nl/products/L-04-859-00" TargetMode="External"/><Relationship Id="rId2989" Type="http://schemas.openxmlformats.org/officeDocument/2006/relationships/hyperlink" Target="https://www.ankeramsterdamspirits.nl/products/L-52-111-00" TargetMode="External"/><Relationship Id="rId3942" Type="http://schemas.openxmlformats.org/officeDocument/2006/relationships/hyperlink" Target="https://www.ankeramsterdamspirits.nl/products/L-56-376-00" TargetMode="External"/><Relationship Id="rId211" Type="http://schemas.openxmlformats.org/officeDocument/2006/relationships/hyperlink" Target="https://www.ankeramsterdamspirits.nl/products/L-56-303-00" TargetMode="External"/><Relationship Id="rId309" Type="http://schemas.openxmlformats.org/officeDocument/2006/relationships/hyperlink" Target="https://www.ankeramsterdamspirits.nl/products/L-06-066-00" TargetMode="External"/><Relationship Id="rId516" Type="http://schemas.openxmlformats.org/officeDocument/2006/relationships/hyperlink" Target="https://www.ankeramsterdamspirits.nl/products/L-11-782-00" TargetMode="External"/><Relationship Id="rId1146" Type="http://schemas.openxmlformats.org/officeDocument/2006/relationships/hyperlink" Target="https://www.ankeramsterdamspirits.nl/products/L-05-014-00" TargetMode="External"/><Relationship Id="rId1798" Type="http://schemas.openxmlformats.org/officeDocument/2006/relationships/hyperlink" Target="https://www.ankeramsterdamspirits.nl/products/L-60-873-00" TargetMode="External"/><Relationship Id="rId2751" Type="http://schemas.openxmlformats.org/officeDocument/2006/relationships/hyperlink" Target="https://www.ankeramsterdamspirits.nl/products/L-04-829-00" TargetMode="External"/><Relationship Id="rId2849" Type="http://schemas.openxmlformats.org/officeDocument/2006/relationships/hyperlink" Target="https://www.ankeramsterdamspirits.nl/products/L-05-010-00" TargetMode="External"/><Relationship Id="rId3802" Type="http://schemas.openxmlformats.org/officeDocument/2006/relationships/hyperlink" Target="https://www.ankeramsterdamspirits.nl/products/L-53-766-00" TargetMode="External"/><Relationship Id="rId723" Type="http://schemas.openxmlformats.org/officeDocument/2006/relationships/hyperlink" Target="https://www.ankeramsterdamspirits.nl/products/L-24-193-00" TargetMode="External"/><Relationship Id="rId930" Type="http://schemas.openxmlformats.org/officeDocument/2006/relationships/hyperlink" Target="https://www.ankeramsterdamspirits.nl/products/L-51-126-00" TargetMode="External"/><Relationship Id="rId1006" Type="http://schemas.openxmlformats.org/officeDocument/2006/relationships/hyperlink" Target="https://www.ankeramsterdamspirits.nl/products/L-13-781-00" TargetMode="External"/><Relationship Id="rId1353" Type="http://schemas.openxmlformats.org/officeDocument/2006/relationships/hyperlink" Target="https://www.ankeramsterdamspirits.nl/products/L-60-879-00" TargetMode="External"/><Relationship Id="rId1560" Type="http://schemas.openxmlformats.org/officeDocument/2006/relationships/hyperlink" Target="https://www.ankeramsterdamspirits.nl/products/L-62-058-00" TargetMode="External"/><Relationship Id="rId1658" Type="http://schemas.openxmlformats.org/officeDocument/2006/relationships/hyperlink" Target="https://www.ankeramsterdamspirits.nl/products/L-60-874-00" TargetMode="External"/><Relationship Id="rId1865" Type="http://schemas.openxmlformats.org/officeDocument/2006/relationships/hyperlink" Target="https://www.ankeramsterdamspirits.nl/products/L-21-891-00" TargetMode="External"/><Relationship Id="rId2404" Type="http://schemas.openxmlformats.org/officeDocument/2006/relationships/hyperlink" Target="https://www.ankeramsterdamspirits.nl/products/L-04-131-00" TargetMode="External"/><Relationship Id="rId2611" Type="http://schemas.openxmlformats.org/officeDocument/2006/relationships/hyperlink" Target="https://www.ankeramsterdamspirits.nl/products/L-05-257-00" TargetMode="External"/><Relationship Id="rId2709" Type="http://schemas.openxmlformats.org/officeDocument/2006/relationships/hyperlink" Target="https://www.ankeramsterdamspirits.nl/products/L-04-800-00" TargetMode="External"/><Relationship Id="rId4064" Type="http://schemas.openxmlformats.org/officeDocument/2006/relationships/hyperlink" Target="https://www.ankeramsterdamspirits.nl/products/L-53-985-00" TargetMode="External"/><Relationship Id="rId4271" Type="http://schemas.openxmlformats.org/officeDocument/2006/relationships/hyperlink" Target="https://www.ankeramsterdamspirits.nl/products/L-04-264-00" TargetMode="External"/><Relationship Id="rId1213" Type="http://schemas.openxmlformats.org/officeDocument/2006/relationships/hyperlink" Target="https://www.ankeramsterdamspirits.nl/products/L-58-179-00" TargetMode="External"/><Relationship Id="rId1420" Type="http://schemas.openxmlformats.org/officeDocument/2006/relationships/hyperlink" Target="https://www.ankeramsterdamspirits.nl/products/L-61-169-00" TargetMode="External"/><Relationship Id="rId1518" Type="http://schemas.openxmlformats.org/officeDocument/2006/relationships/hyperlink" Target="https://www.ankeramsterdamspirits.nl/products/L-11-789-00" TargetMode="External"/><Relationship Id="rId2916" Type="http://schemas.openxmlformats.org/officeDocument/2006/relationships/hyperlink" Target="https://www.ankeramsterdamspirits.nl/products/L-58-221-00" TargetMode="External"/><Relationship Id="rId3080" Type="http://schemas.openxmlformats.org/officeDocument/2006/relationships/hyperlink" Target="https://www.ankeramsterdamspirits.nl/products/L-23-965-00" TargetMode="External"/><Relationship Id="rId4131" Type="http://schemas.openxmlformats.org/officeDocument/2006/relationships/hyperlink" Target="https://www.ankeramsterdamspirits.nl/products/L-57-681-00" TargetMode="External"/><Relationship Id="rId4369" Type="http://schemas.openxmlformats.org/officeDocument/2006/relationships/hyperlink" Target="https://www.ankeramsterdamspirits.nl/products/L-09-037-00" TargetMode="External"/><Relationship Id="rId4576" Type="http://schemas.openxmlformats.org/officeDocument/2006/relationships/hyperlink" Target="https://www.ankeramsterdamspirits.nl/products/L-61-756-00" TargetMode="External"/><Relationship Id="rId1725" Type="http://schemas.openxmlformats.org/officeDocument/2006/relationships/hyperlink" Target="https://www.ankeramsterdamspirits.nl/products/L-56-002-00" TargetMode="External"/><Relationship Id="rId1932" Type="http://schemas.openxmlformats.org/officeDocument/2006/relationships/hyperlink" Target="https://www.ankeramsterdamspirits.nl/products/L-02-924-00" TargetMode="External"/><Relationship Id="rId3178" Type="http://schemas.openxmlformats.org/officeDocument/2006/relationships/hyperlink" Target="https://www.ankeramsterdamspirits.nl/products/L-60-367-00" TargetMode="External"/><Relationship Id="rId3385" Type="http://schemas.openxmlformats.org/officeDocument/2006/relationships/hyperlink" Target="https://www.ankeramsterdamspirits.nl/products/L-07-165-00" TargetMode="External"/><Relationship Id="rId3592" Type="http://schemas.openxmlformats.org/officeDocument/2006/relationships/hyperlink" Target="https://www.ankeramsterdamspirits.nl/products/L-07-688-00" TargetMode="External"/><Relationship Id="rId4229" Type="http://schemas.openxmlformats.org/officeDocument/2006/relationships/hyperlink" Target="https://www.ankeramsterdamspirits.nl/products/L-04-120-00" TargetMode="External"/><Relationship Id="rId4436" Type="http://schemas.openxmlformats.org/officeDocument/2006/relationships/hyperlink" Target="https://www.ankeramsterdamspirits.nl/products/L-59-826-00" TargetMode="External"/><Relationship Id="rId4643" Type="http://schemas.openxmlformats.org/officeDocument/2006/relationships/hyperlink" Target="https://www.ankeramsterdamspirits.nl/products/L-51-747-00" TargetMode="External"/><Relationship Id="rId17" Type="http://schemas.openxmlformats.org/officeDocument/2006/relationships/hyperlink" Target="https://www.ankeramsterdamspirits.nl/products/L-04-623-00" TargetMode="External"/><Relationship Id="rId2194" Type="http://schemas.openxmlformats.org/officeDocument/2006/relationships/hyperlink" Target="https://www.ankeramsterdamspirits.nl/products/L-09-711-00" TargetMode="External"/><Relationship Id="rId3038" Type="http://schemas.openxmlformats.org/officeDocument/2006/relationships/hyperlink" Target="https://www.ankeramsterdamspirits.nl/products/L-54-208-00" TargetMode="External"/><Relationship Id="rId3245" Type="http://schemas.openxmlformats.org/officeDocument/2006/relationships/hyperlink" Target="https://www.ankeramsterdamspirits.nl/products/L-04-449-00" TargetMode="External"/><Relationship Id="rId3452" Type="http://schemas.openxmlformats.org/officeDocument/2006/relationships/hyperlink" Target="https://www.ankeramsterdamspirits.nl/products/L-14-746-00" TargetMode="External"/><Relationship Id="rId3897" Type="http://schemas.openxmlformats.org/officeDocument/2006/relationships/hyperlink" Target="https://www.ankeramsterdamspirits.nl/products/L-07-923-00" TargetMode="External"/><Relationship Id="rId4503" Type="http://schemas.openxmlformats.org/officeDocument/2006/relationships/hyperlink" Target="https://www.ankeramsterdamspirits.nl/products/L-21-501-00" TargetMode="External"/><Relationship Id="rId4710" Type="http://schemas.openxmlformats.org/officeDocument/2006/relationships/hyperlink" Target="https://www.ankeramsterdamspirits.nl/products/L-59-106-00" TargetMode="External"/><Relationship Id="rId166" Type="http://schemas.openxmlformats.org/officeDocument/2006/relationships/hyperlink" Target="https://www.ankeramsterdamspirits.nl/products/L-50-596-00" TargetMode="External"/><Relationship Id="rId373" Type="http://schemas.openxmlformats.org/officeDocument/2006/relationships/hyperlink" Target="https://www.ankeramsterdamspirits.nl/products/L-06-215-00" TargetMode="External"/><Relationship Id="rId580" Type="http://schemas.openxmlformats.org/officeDocument/2006/relationships/hyperlink" Target="https://www.ankeramsterdamspirits.nl/products/L-07-041-00" TargetMode="External"/><Relationship Id="rId2054" Type="http://schemas.openxmlformats.org/officeDocument/2006/relationships/hyperlink" Target="https://www.ankeramsterdamspirits.nl/products/L-52-602-00" TargetMode="External"/><Relationship Id="rId2261" Type="http://schemas.openxmlformats.org/officeDocument/2006/relationships/hyperlink" Target="https://www.ankeramsterdamspirits.nl/products/L-59-673-00" TargetMode="External"/><Relationship Id="rId2499" Type="http://schemas.openxmlformats.org/officeDocument/2006/relationships/hyperlink" Target="https://www.ankeramsterdamspirits.nl/products/L-55-529-00" TargetMode="External"/><Relationship Id="rId3105" Type="http://schemas.openxmlformats.org/officeDocument/2006/relationships/hyperlink" Target="https://www.ankeramsterdamspirits.nl/products/L-61-778-00" TargetMode="External"/><Relationship Id="rId3312" Type="http://schemas.openxmlformats.org/officeDocument/2006/relationships/hyperlink" Target="https://www.ankeramsterdamspirits.nl/products/L-11-778-00" TargetMode="External"/><Relationship Id="rId3757" Type="http://schemas.openxmlformats.org/officeDocument/2006/relationships/hyperlink" Target="https://www.ankeramsterdamspirits.nl/products/L-58-387-00" TargetMode="External"/><Relationship Id="rId3964" Type="http://schemas.openxmlformats.org/officeDocument/2006/relationships/hyperlink" Target="https://www.ankeramsterdamspirits.nl/products/L-52-373-00" TargetMode="External"/><Relationship Id="rId1" Type="http://schemas.openxmlformats.org/officeDocument/2006/relationships/hyperlink" Target="https://www.ankeramsterdamspirits.nl/products/L-60-014-00" TargetMode="External"/><Relationship Id="rId233" Type="http://schemas.openxmlformats.org/officeDocument/2006/relationships/hyperlink" Target="https://www.ankeramsterdamspirits.nl/products/L-58-528-00" TargetMode="External"/><Relationship Id="rId440" Type="http://schemas.openxmlformats.org/officeDocument/2006/relationships/hyperlink" Target="https://www.ankeramsterdamspirits.nl/products/L-54-285-00" TargetMode="External"/><Relationship Id="rId678" Type="http://schemas.openxmlformats.org/officeDocument/2006/relationships/hyperlink" Target="https://www.ankeramsterdamspirits.nl/products/L-03-432-00" TargetMode="External"/><Relationship Id="rId885" Type="http://schemas.openxmlformats.org/officeDocument/2006/relationships/hyperlink" Target="https://www.ankeramsterdamspirits.nl/products/L-25-275-00" TargetMode="External"/><Relationship Id="rId1070" Type="http://schemas.openxmlformats.org/officeDocument/2006/relationships/hyperlink" Target="https://www.ankeramsterdamspirits.nl/products/L-05-894-00" TargetMode="External"/><Relationship Id="rId2121" Type="http://schemas.openxmlformats.org/officeDocument/2006/relationships/hyperlink" Target="https://www.ankeramsterdamspirits.nl/products/L-25-171-00" TargetMode="External"/><Relationship Id="rId2359" Type="http://schemas.openxmlformats.org/officeDocument/2006/relationships/hyperlink" Target="https://www.ankeramsterdamspirits.nl/products/L-56-065-00" TargetMode="External"/><Relationship Id="rId2566" Type="http://schemas.openxmlformats.org/officeDocument/2006/relationships/hyperlink" Target="https://www.ankeramsterdamspirits.nl/products/L-14-091-00" TargetMode="External"/><Relationship Id="rId2773" Type="http://schemas.openxmlformats.org/officeDocument/2006/relationships/hyperlink" Target="https://www.ankeramsterdamspirits.nl/products/L-04-864-00" TargetMode="External"/><Relationship Id="rId2980" Type="http://schemas.openxmlformats.org/officeDocument/2006/relationships/hyperlink" Target="https://www.ankeramsterdamspirits.nl/products/L-52-651-00" TargetMode="External"/><Relationship Id="rId3617" Type="http://schemas.openxmlformats.org/officeDocument/2006/relationships/hyperlink" Target="https://www.ankeramsterdamspirits.nl/products/L-07-725-00" TargetMode="External"/><Relationship Id="rId3824" Type="http://schemas.openxmlformats.org/officeDocument/2006/relationships/hyperlink" Target="https://www.ankeramsterdamspirits.nl/products/L-15-902-00" TargetMode="External"/><Relationship Id="rId300" Type="http://schemas.openxmlformats.org/officeDocument/2006/relationships/hyperlink" Target="https://www.ankeramsterdamspirits.nl/products/L-59-499-00" TargetMode="External"/><Relationship Id="rId538" Type="http://schemas.openxmlformats.org/officeDocument/2006/relationships/hyperlink" Target="https://www.ankeramsterdamspirits.nl/products/L-21-411-00" TargetMode="External"/><Relationship Id="rId745" Type="http://schemas.openxmlformats.org/officeDocument/2006/relationships/hyperlink" Target="https://www.ankeramsterdamspirits.nl/products/L-13-924-00" TargetMode="External"/><Relationship Id="rId952" Type="http://schemas.openxmlformats.org/officeDocument/2006/relationships/hyperlink" Target="https://www.ankeramsterdamspirits.nl/products/L-04-581-00" TargetMode="External"/><Relationship Id="rId1168" Type="http://schemas.openxmlformats.org/officeDocument/2006/relationships/hyperlink" Target="https://www.ankeramsterdamspirits.nl/products/L-10-057-00" TargetMode="External"/><Relationship Id="rId1375" Type="http://schemas.openxmlformats.org/officeDocument/2006/relationships/hyperlink" Target="https://www.ankeramsterdamspirits.nl/products/L-09-429-00" TargetMode="External"/><Relationship Id="rId1582" Type="http://schemas.openxmlformats.org/officeDocument/2006/relationships/hyperlink" Target="https://www.ankeramsterdamspirits.nl/products/L-03-976-00" TargetMode="External"/><Relationship Id="rId2219" Type="http://schemas.openxmlformats.org/officeDocument/2006/relationships/hyperlink" Target="https://www.ankeramsterdamspirits.nl/products/L-09-876-00" TargetMode="External"/><Relationship Id="rId2426" Type="http://schemas.openxmlformats.org/officeDocument/2006/relationships/hyperlink" Target="https://www.ankeramsterdamspirits.nl/products/L-13-191-00" TargetMode="External"/><Relationship Id="rId2633" Type="http://schemas.openxmlformats.org/officeDocument/2006/relationships/hyperlink" Target="https://www.ankeramsterdamspirits.nl/products/L-04-665-00" TargetMode="External"/><Relationship Id="rId4086" Type="http://schemas.openxmlformats.org/officeDocument/2006/relationships/hyperlink" Target="https://www.ankeramsterdamspirits.nl/products/L-56-848-00" TargetMode="External"/><Relationship Id="rId81" Type="http://schemas.openxmlformats.org/officeDocument/2006/relationships/hyperlink" Target="https://www.ankeramsterdamspirits.nl/products/L-56-869-00" TargetMode="External"/><Relationship Id="rId605" Type="http://schemas.openxmlformats.org/officeDocument/2006/relationships/hyperlink" Target="https://www.ankeramsterdamspirits.nl/products/L-05-479-00" TargetMode="External"/><Relationship Id="rId812" Type="http://schemas.openxmlformats.org/officeDocument/2006/relationships/hyperlink" Target="https://www.ankeramsterdamspirits.nl/products/L-59-403-00" TargetMode="External"/><Relationship Id="rId1028" Type="http://schemas.openxmlformats.org/officeDocument/2006/relationships/hyperlink" Target="https://www.ankeramsterdamspirits.nl/products/L-13-889-00" TargetMode="External"/><Relationship Id="rId1235" Type="http://schemas.openxmlformats.org/officeDocument/2006/relationships/hyperlink" Target="https://www.ankeramsterdamspirits.nl/products/L-59-785-00" TargetMode="External"/><Relationship Id="rId1442" Type="http://schemas.openxmlformats.org/officeDocument/2006/relationships/hyperlink" Target="https://www.ankeramsterdamspirits.nl/products/L-17-509-00" TargetMode="External"/><Relationship Id="rId1887" Type="http://schemas.openxmlformats.org/officeDocument/2006/relationships/hyperlink" Target="https://www.ankeramsterdamspirits.nl/products/L-60-711-00" TargetMode="External"/><Relationship Id="rId2840" Type="http://schemas.openxmlformats.org/officeDocument/2006/relationships/hyperlink" Target="https://www.ankeramsterdamspirits.nl/products/L-22-668-00" TargetMode="External"/><Relationship Id="rId2938" Type="http://schemas.openxmlformats.org/officeDocument/2006/relationships/hyperlink" Target="https://www.ankeramsterdamspirits.nl/products/L-56-672-00" TargetMode="External"/><Relationship Id="rId4293" Type="http://schemas.openxmlformats.org/officeDocument/2006/relationships/hyperlink" Target="https://www.ankeramsterdamspirits.nl/products/L-04-455-00" TargetMode="External"/><Relationship Id="rId4598" Type="http://schemas.openxmlformats.org/officeDocument/2006/relationships/hyperlink" Target="https://www.ankeramsterdamspirits.nl/products/L-56-994-00" TargetMode="External"/><Relationship Id="rId1302" Type="http://schemas.openxmlformats.org/officeDocument/2006/relationships/hyperlink" Target="https://www.ankeramsterdamspirits.nl/products/L-09-129-00" TargetMode="External"/><Relationship Id="rId1747" Type="http://schemas.openxmlformats.org/officeDocument/2006/relationships/hyperlink" Target="https://www.ankeramsterdamspirits.nl/products/L-08-873-00" TargetMode="External"/><Relationship Id="rId1954" Type="http://schemas.openxmlformats.org/officeDocument/2006/relationships/hyperlink" Target="https://www.ankeramsterdamspirits.nl/products/L-08-994-00" TargetMode="External"/><Relationship Id="rId2700" Type="http://schemas.openxmlformats.org/officeDocument/2006/relationships/hyperlink" Target="https://www.ankeramsterdamspirits.nl/products/L-05-462-00" TargetMode="External"/><Relationship Id="rId4153" Type="http://schemas.openxmlformats.org/officeDocument/2006/relationships/hyperlink" Target="https://www.ankeramsterdamspirits.nl/products/L-05-604-00" TargetMode="External"/><Relationship Id="rId4360" Type="http://schemas.openxmlformats.org/officeDocument/2006/relationships/hyperlink" Target="https://www.ankeramsterdamspirits.nl/products/L-09-010-00" TargetMode="External"/><Relationship Id="rId4458" Type="http://schemas.openxmlformats.org/officeDocument/2006/relationships/hyperlink" Target="https://www.ankeramsterdamspirits.nl/products/L-08-644-00" TargetMode="External"/><Relationship Id="rId39" Type="http://schemas.openxmlformats.org/officeDocument/2006/relationships/hyperlink" Target="https://www.ankeramsterdamspirits.nl/products/L-05-136-00" TargetMode="External"/><Relationship Id="rId1607" Type="http://schemas.openxmlformats.org/officeDocument/2006/relationships/hyperlink" Target="https://www.ankeramsterdamspirits.nl/products/L-11-629-00" TargetMode="External"/><Relationship Id="rId1814" Type="http://schemas.openxmlformats.org/officeDocument/2006/relationships/hyperlink" Target="https://www.ankeramsterdamspirits.nl/products/L-05-217-00" TargetMode="External"/><Relationship Id="rId3267" Type="http://schemas.openxmlformats.org/officeDocument/2006/relationships/hyperlink" Target="https://www.ankeramsterdamspirits.nl/products/L-62-132-00" TargetMode="External"/><Relationship Id="rId4013" Type="http://schemas.openxmlformats.org/officeDocument/2006/relationships/hyperlink" Target="https://www.ankeramsterdamspirits.nl/products/L-57-615-00" TargetMode="External"/><Relationship Id="rId4220" Type="http://schemas.openxmlformats.org/officeDocument/2006/relationships/hyperlink" Target="https://www.ankeramsterdamspirits.nl/products/L-11-401-00" TargetMode="External"/><Relationship Id="rId4665" Type="http://schemas.openxmlformats.org/officeDocument/2006/relationships/hyperlink" Target="https://www.ankeramsterdamspirits.nl/products/L-53-157-00" TargetMode="External"/><Relationship Id="rId188" Type="http://schemas.openxmlformats.org/officeDocument/2006/relationships/hyperlink" Target="https://www.ankeramsterdamspirits.nl/products/L-53-433-00" TargetMode="External"/><Relationship Id="rId395" Type="http://schemas.openxmlformats.org/officeDocument/2006/relationships/hyperlink" Target="https://www.ankeramsterdamspirits.nl/products/L-06-318-00" TargetMode="External"/><Relationship Id="rId2076" Type="http://schemas.openxmlformats.org/officeDocument/2006/relationships/hyperlink" Target="https://www.ankeramsterdamspirits.nl/products/L-59-397-00" TargetMode="External"/><Relationship Id="rId3474" Type="http://schemas.openxmlformats.org/officeDocument/2006/relationships/hyperlink" Target="https://www.ankeramsterdamspirits.nl/products/L-14-785-00" TargetMode="External"/><Relationship Id="rId3681" Type="http://schemas.openxmlformats.org/officeDocument/2006/relationships/hyperlink" Target="https://www.ankeramsterdamspirits.nl/products/L-53-589-00" TargetMode="External"/><Relationship Id="rId3779" Type="http://schemas.openxmlformats.org/officeDocument/2006/relationships/hyperlink" Target="https://www.ankeramsterdamspirits.nl/products/L-15-761-00" TargetMode="External"/><Relationship Id="rId4318" Type="http://schemas.openxmlformats.org/officeDocument/2006/relationships/hyperlink" Target="https://www.ankeramsterdamspirits.nl/products/L-05-858-00" TargetMode="External"/><Relationship Id="rId4525" Type="http://schemas.openxmlformats.org/officeDocument/2006/relationships/hyperlink" Target="https://www.ankeramsterdamspirits.nl/products/L-01-406-00" TargetMode="External"/><Relationship Id="rId4732" Type="http://schemas.openxmlformats.org/officeDocument/2006/relationships/hyperlink" Target="https://www.ankeramsterdamspirits.nl/products/L-59-043-00" TargetMode="External"/><Relationship Id="rId2283" Type="http://schemas.openxmlformats.org/officeDocument/2006/relationships/hyperlink" Target="https://www.ankeramsterdamspirits.nl/products/L-10-120-00" TargetMode="External"/><Relationship Id="rId2490" Type="http://schemas.openxmlformats.org/officeDocument/2006/relationships/hyperlink" Target="https://www.ankeramsterdamspirits.nl/products/L-51-195-00" TargetMode="External"/><Relationship Id="rId2588" Type="http://schemas.openxmlformats.org/officeDocument/2006/relationships/hyperlink" Target="https://www.ankeramsterdamspirits.nl/products/L-59-897-00" TargetMode="External"/><Relationship Id="rId3127" Type="http://schemas.openxmlformats.org/officeDocument/2006/relationships/hyperlink" Target="https://www.ankeramsterdamspirits.nl/products/L-60-973-00" TargetMode="External"/><Relationship Id="rId3334" Type="http://schemas.openxmlformats.org/officeDocument/2006/relationships/hyperlink" Target="https://www.ankeramsterdamspirits.nl/products/L-07-111-00" TargetMode="External"/><Relationship Id="rId3541" Type="http://schemas.openxmlformats.org/officeDocument/2006/relationships/hyperlink" Target="https://www.ankeramsterdamspirits.nl/products/L-00-971-00" TargetMode="External"/><Relationship Id="rId3986" Type="http://schemas.openxmlformats.org/officeDocument/2006/relationships/hyperlink" Target="https://www.ankeramsterdamspirits.nl/products/L-12-326-00" TargetMode="External"/><Relationship Id="rId255" Type="http://schemas.openxmlformats.org/officeDocument/2006/relationships/hyperlink" Target="https://www.ankeramsterdamspirits.nl/products/L-22-355-00" TargetMode="External"/><Relationship Id="rId462" Type="http://schemas.openxmlformats.org/officeDocument/2006/relationships/hyperlink" Target="https://www.ankeramsterdamspirits.nl/products/L-06-606-00" TargetMode="External"/><Relationship Id="rId1092" Type="http://schemas.openxmlformats.org/officeDocument/2006/relationships/hyperlink" Target="https://www.ankeramsterdamspirits.nl/products/L-57-415-00" TargetMode="External"/><Relationship Id="rId1397" Type="http://schemas.openxmlformats.org/officeDocument/2006/relationships/hyperlink" Target="https://www.ankeramsterdamspirits.nl/products/L-61-964-00" TargetMode="External"/><Relationship Id="rId2143" Type="http://schemas.openxmlformats.org/officeDocument/2006/relationships/hyperlink" Target="https://www.ankeramsterdamspirits.nl/products/L-17-465-00" TargetMode="External"/><Relationship Id="rId2350" Type="http://schemas.openxmlformats.org/officeDocument/2006/relationships/hyperlink" Target="https://www.ankeramsterdamspirits.nl/products/L-53-138-00" TargetMode="External"/><Relationship Id="rId2795" Type="http://schemas.openxmlformats.org/officeDocument/2006/relationships/hyperlink" Target="https://www.ankeramsterdamspirits.nl/products/L-04-789-00" TargetMode="External"/><Relationship Id="rId3401" Type="http://schemas.openxmlformats.org/officeDocument/2006/relationships/hyperlink" Target="https://www.ankeramsterdamspirits.nl/products/L-12-039-00" TargetMode="External"/><Relationship Id="rId3639" Type="http://schemas.openxmlformats.org/officeDocument/2006/relationships/hyperlink" Target="https://www.ankeramsterdamspirits.nl/products/L-20-426-00" TargetMode="External"/><Relationship Id="rId3846" Type="http://schemas.openxmlformats.org/officeDocument/2006/relationships/hyperlink" Target="https://www.ankeramsterdamspirits.nl/products/L-56-467-00" TargetMode="External"/><Relationship Id="rId115" Type="http://schemas.openxmlformats.org/officeDocument/2006/relationships/hyperlink" Target="https://www.ankeramsterdamspirits.nl/products/L-05-252-00" TargetMode="External"/><Relationship Id="rId322" Type="http://schemas.openxmlformats.org/officeDocument/2006/relationships/hyperlink" Target="https://www.ankeramsterdamspirits.nl/products/L-62-028-00" TargetMode="External"/><Relationship Id="rId767" Type="http://schemas.openxmlformats.org/officeDocument/2006/relationships/hyperlink" Target="https://www.ankeramsterdamspirits.nl/products/L-55-222-00" TargetMode="External"/><Relationship Id="rId974" Type="http://schemas.openxmlformats.org/officeDocument/2006/relationships/hyperlink" Target="https://www.ankeramsterdamspirits.nl/products/L-53-609-00" TargetMode="External"/><Relationship Id="rId2003" Type="http://schemas.openxmlformats.org/officeDocument/2006/relationships/hyperlink" Target="https://www.ankeramsterdamspirits.nl/products/L-51-462-00" TargetMode="External"/><Relationship Id="rId2210" Type="http://schemas.openxmlformats.org/officeDocument/2006/relationships/hyperlink" Target="https://www.ankeramsterdamspirits.nl/products/L-55-616-00" TargetMode="External"/><Relationship Id="rId2448" Type="http://schemas.openxmlformats.org/officeDocument/2006/relationships/hyperlink" Target="https://www.ankeramsterdamspirits.nl/products/L-58-546-00" TargetMode="External"/><Relationship Id="rId2655" Type="http://schemas.openxmlformats.org/officeDocument/2006/relationships/hyperlink" Target="https://www.ankeramsterdamspirits.nl/products/L-19-085-00" TargetMode="External"/><Relationship Id="rId2862" Type="http://schemas.openxmlformats.org/officeDocument/2006/relationships/hyperlink" Target="https://www.ankeramsterdamspirits.nl/products/L-05-003-00" TargetMode="External"/><Relationship Id="rId3706" Type="http://schemas.openxmlformats.org/officeDocument/2006/relationships/hyperlink" Target="https://www.ankeramsterdamspirits.nl/products/L-52-957-00" TargetMode="External"/><Relationship Id="rId3913" Type="http://schemas.openxmlformats.org/officeDocument/2006/relationships/hyperlink" Target="https://www.ankeramsterdamspirits.nl/products/L-60-896-00" TargetMode="External"/><Relationship Id="rId627" Type="http://schemas.openxmlformats.org/officeDocument/2006/relationships/hyperlink" Target="https://www.ankeramsterdamspirits.nl/products/L-06-372-00" TargetMode="External"/><Relationship Id="rId834" Type="http://schemas.openxmlformats.org/officeDocument/2006/relationships/hyperlink" Target="https://www.ankeramsterdamspirits.nl/products/L-25-663-00" TargetMode="External"/><Relationship Id="rId1257" Type="http://schemas.openxmlformats.org/officeDocument/2006/relationships/hyperlink" Target="https://www.ankeramsterdamspirits.nl/products/L-09-052-00" TargetMode="External"/><Relationship Id="rId1464" Type="http://schemas.openxmlformats.org/officeDocument/2006/relationships/hyperlink" Target="https://www.ankeramsterdamspirits.nl/products/L-17-573-00" TargetMode="External"/><Relationship Id="rId1671" Type="http://schemas.openxmlformats.org/officeDocument/2006/relationships/hyperlink" Target="https://www.ankeramsterdamspirits.nl/products/L-01-256-00" TargetMode="External"/><Relationship Id="rId2308" Type="http://schemas.openxmlformats.org/officeDocument/2006/relationships/hyperlink" Target="https://www.ankeramsterdamspirits.nl/products/L-61-386-00" TargetMode="External"/><Relationship Id="rId2515" Type="http://schemas.openxmlformats.org/officeDocument/2006/relationships/hyperlink" Target="https://www.ankeramsterdamspirits.nl/products/L-61-367-00" TargetMode="External"/><Relationship Id="rId2722" Type="http://schemas.openxmlformats.org/officeDocument/2006/relationships/hyperlink" Target="https://www.ankeramsterdamspirits.nl/products/L-50-698-00" TargetMode="External"/><Relationship Id="rId4175" Type="http://schemas.openxmlformats.org/officeDocument/2006/relationships/hyperlink" Target="https://www.ankeramsterdamspirits.nl/products/L-00-804-00" TargetMode="External"/><Relationship Id="rId4382" Type="http://schemas.openxmlformats.org/officeDocument/2006/relationships/hyperlink" Target="https://www.ankeramsterdamspirits.nl/products/L-60-174-00" TargetMode="External"/><Relationship Id="rId901" Type="http://schemas.openxmlformats.org/officeDocument/2006/relationships/hyperlink" Target="https://www.ankeramsterdamspirits.nl/products/L-04-448-00" TargetMode="External"/><Relationship Id="rId1117" Type="http://schemas.openxmlformats.org/officeDocument/2006/relationships/hyperlink" Target="https://www.ankeramsterdamspirits.nl/products/L-19-091-00" TargetMode="External"/><Relationship Id="rId1324" Type="http://schemas.openxmlformats.org/officeDocument/2006/relationships/hyperlink" Target="https://www.ankeramsterdamspirits.nl/products/L-23-990-00" TargetMode="External"/><Relationship Id="rId1531" Type="http://schemas.openxmlformats.org/officeDocument/2006/relationships/hyperlink" Target="https://www.ankeramsterdamspirits.nl/products/L-59-740-00" TargetMode="External"/><Relationship Id="rId1769" Type="http://schemas.openxmlformats.org/officeDocument/2006/relationships/hyperlink" Target="https://www.ankeramsterdamspirits.nl/products/L-25-375-00" TargetMode="External"/><Relationship Id="rId1976" Type="http://schemas.openxmlformats.org/officeDocument/2006/relationships/hyperlink" Target="https://www.ankeramsterdamspirits.nl/products/L-56-025-00" TargetMode="External"/><Relationship Id="rId3191" Type="http://schemas.openxmlformats.org/officeDocument/2006/relationships/hyperlink" Target="https://www.ankeramsterdamspirits.nl/products/L-59-046-00" TargetMode="External"/><Relationship Id="rId4035" Type="http://schemas.openxmlformats.org/officeDocument/2006/relationships/hyperlink" Target="https://www.ankeramsterdamspirits.nl/products/L-59-423-00" TargetMode="External"/><Relationship Id="rId4242" Type="http://schemas.openxmlformats.org/officeDocument/2006/relationships/hyperlink" Target="https://www.ankeramsterdamspirits.nl/products/L-25-300-00" TargetMode="External"/><Relationship Id="rId4687" Type="http://schemas.openxmlformats.org/officeDocument/2006/relationships/hyperlink" Target="https://www.ankeramsterdamspirits.nl/products/L-58-999-00" TargetMode="External"/><Relationship Id="rId30" Type="http://schemas.openxmlformats.org/officeDocument/2006/relationships/hyperlink" Target="https://www.ankeramsterdamspirits.nl/products/L-18-981-00" TargetMode="External"/><Relationship Id="rId1629" Type="http://schemas.openxmlformats.org/officeDocument/2006/relationships/hyperlink" Target="https://www.ankeramsterdamspirits.nl/products/L-55-291-00" TargetMode="External"/><Relationship Id="rId1836" Type="http://schemas.openxmlformats.org/officeDocument/2006/relationships/hyperlink" Target="https://www.ankeramsterdamspirits.nl/products/L-24-345-00" TargetMode="External"/><Relationship Id="rId3289" Type="http://schemas.openxmlformats.org/officeDocument/2006/relationships/hyperlink" Target="https://www.ankeramsterdamspirits.nl/products/L-20-679-00" TargetMode="External"/><Relationship Id="rId3496" Type="http://schemas.openxmlformats.org/officeDocument/2006/relationships/hyperlink" Target="https://www.ankeramsterdamspirits.nl/products/L-59-771-00" TargetMode="External"/><Relationship Id="rId4547" Type="http://schemas.openxmlformats.org/officeDocument/2006/relationships/hyperlink" Target="https://www.ankeramsterdamspirits.nl/products/L-54-207-00" TargetMode="External"/><Relationship Id="rId4754" Type="http://schemas.openxmlformats.org/officeDocument/2006/relationships/drawing" Target="../drawings/drawing9.xml"/><Relationship Id="rId1903" Type="http://schemas.openxmlformats.org/officeDocument/2006/relationships/hyperlink" Target="https://www.ankeramsterdamspirits.nl/products/L-51-273-00" TargetMode="External"/><Relationship Id="rId2098" Type="http://schemas.openxmlformats.org/officeDocument/2006/relationships/hyperlink" Target="https://www.ankeramsterdamspirits.nl/products/L-59-324-00" TargetMode="External"/><Relationship Id="rId3051" Type="http://schemas.openxmlformats.org/officeDocument/2006/relationships/hyperlink" Target="https://www.ankeramsterdamspirits.nl/products/L-55-936-00" TargetMode="External"/><Relationship Id="rId3149" Type="http://schemas.openxmlformats.org/officeDocument/2006/relationships/hyperlink" Target="https://www.ankeramsterdamspirits.nl/products/L-53-572-00" TargetMode="External"/><Relationship Id="rId3356" Type="http://schemas.openxmlformats.org/officeDocument/2006/relationships/hyperlink" Target="https://www.ankeramsterdamspirits.nl/products/L-51-890-00" TargetMode="External"/><Relationship Id="rId3563" Type="http://schemas.openxmlformats.org/officeDocument/2006/relationships/hyperlink" Target="https://www.ankeramsterdamspirits.nl/products/L-57-449-00" TargetMode="External"/><Relationship Id="rId4102" Type="http://schemas.openxmlformats.org/officeDocument/2006/relationships/hyperlink" Target="https://www.ankeramsterdamspirits.nl/products/L-57-805-00" TargetMode="External"/><Relationship Id="rId4407" Type="http://schemas.openxmlformats.org/officeDocument/2006/relationships/hyperlink" Target="https://www.ankeramsterdamspirits.nl/products/L-09-243-00" TargetMode="External"/><Relationship Id="rId277" Type="http://schemas.openxmlformats.org/officeDocument/2006/relationships/hyperlink" Target="https://www.ankeramsterdamspirits.nl/products/L-11-693-00" TargetMode="External"/><Relationship Id="rId484" Type="http://schemas.openxmlformats.org/officeDocument/2006/relationships/hyperlink" Target="https://www.ankeramsterdamspirits.nl/products/L-51-589-00" TargetMode="External"/><Relationship Id="rId2165" Type="http://schemas.openxmlformats.org/officeDocument/2006/relationships/hyperlink" Target="https://www.ankeramsterdamspirits.nl/products/L-24-523-00" TargetMode="External"/><Relationship Id="rId3009" Type="http://schemas.openxmlformats.org/officeDocument/2006/relationships/hyperlink" Target="https://www.ankeramsterdamspirits.nl/products/L-51-779-00" TargetMode="External"/><Relationship Id="rId3216" Type="http://schemas.openxmlformats.org/officeDocument/2006/relationships/hyperlink" Target="https://www.ankeramsterdamspirits.nl/products/L-61-870-00" TargetMode="External"/><Relationship Id="rId3770" Type="http://schemas.openxmlformats.org/officeDocument/2006/relationships/hyperlink" Target="https://www.ankeramsterdamspirits.nl/products/L-08-338-00" TargetMode="External"/><Relationship Id="rId3868" Type="http://schemas.openxmlformats.org/officeDocument/2006/relationships/hyperlink" Target="https://www.ankeramsterdamspirits.nl/products/L-50-720-00" TargetMode="External"/><Relationship Id="rId4614" Type="http://schemas.openxmlformats.org/officeDocument/2006/relationships/hyperlink" Target="https://www.ankeramsterdamspirits.nl/products/L-57-913-00" TargetMode="External"/><Relationship Id="rId137" Type="http://schemas.openxmlformats.org/officeDocument/2006/relationships/hyperlink" Target="https://www.ankeramsterdamspirits.nl/products/L-60-653-00" TargetMode="External"/><Relationship Id="rId344" Type="http://schemas.openxmlformats.org/officeDocument/2006/relationships/hyperlink" Target="https://www.ankeramsterdamspirits.nl/products/L-06-163-00" TargetMode="External"/><Relationship Id="rId691" Type="http://schemas.openxmlformats.org/officeDocument/2006/relationships/hyperlink" Target="https://www.ankeramsterdamspirits.nl/products/L-60-194-00" TargetMode="External"/><Relationship Id="rId789" Type="http://schemas.openxmlformats.org/officeDocument/2006/relationships/hyperlink" Target="https://www.ankeramsterdamspirits.nl/products/L-25-456-00" TargetMode="External"/><Relationship Id="rId996" Type="http://schemas.openxmlformats.org/officeDocument/2006/relationships/hyperlink" Target="https://www.ankeramsterdamspirits.nl/products/L-20-532-00" TargetMode="External"/><Relationship Id="rId2025" Type="http://schemas.openxmlformats.org/officeDocument/2006/relationships/hyperlink" Target="https://www.ankeramsterdamspirits.nl/products/L-60-170-00" TargetMode="External"/><Relationship Id="rId2372" Type="http://schemas.openxmlformats.org/officeDocument/2006/relationships/hyperlink" Target="https://www.ankeramsterdamspirits.nl/products/L-20-493-00" TargetMode="External"/><Relationship Id="rId2677" Type="http://schemas.openxmlformats.org/officeDocument/2006/relationships/hyperlink" Target="https://www.ankeramsterdamspirits.nl/products/L-24-960-00" TargetMode="External"/><Relationship Id="rId2884" Type="http://schemas.openxmlformats.org/officeDocument/2006/relationships/hyperlink" Target="https://www.ankeramsterdamspirits.nl/products/L-05-053-00" TargetMode="External"/><Relationship Id="rId3423" Type="http://schemas.openxmlformats.org/officeDocument/2006/relationships/hyperlink" Target="https://www.ankeramsterdamspirits.nl/products/L-07-381-00" TargetMode="External"/><Relationship Id="rId3630" Type="http://schemas.openxmlformats.org/officeDocument/2006/relationships/hyperlink" Target="https://www.ankeramsterdamspirits.nl/products/L-56-989-00" TargetMode="External"/><Relationship Id="rId3728" Type="http://schemas.openxmlformats.org/officeDocument/2006/relationships/hyperlink" Target="https://www.ankeramsterdamspirits.nl/products/L-08-215-00" TargetMode="External"/><Relationship Id="rId551" Type="http://schemas.openxmlformats.org/officeDocument/2006/relationships/hyperlink" Target="https://www.ankeramsterdamspirits.nl/products/L-58-343-00" TargetMode="External"/><Relationship Id="rId649" Type="http://schemas.openxmlformats.org/officeDocument/2006/relationships/hyperlink" Target="https://www.ankeramsterdamspirits.nl/products/L-06-456-00" TargetMode="External"/><Relationship Id="rId856" Type="http://schemas.openxmlformats.org/officeDocument/2006/relationships/hyperlink" Target="https://www.ankeramsterdamspirits.nl/products/L-50-471-00" TargetMode="External"/><Relationship Id="rId1181" Type="http://schemas.openxmlformats.org/officeDocument/2006/relationships/hyperlink" Target="https://www.ankeramsterdamspirits.nl/products/L-52-528-00" TargetMode="External"/><Relationship Id="rId1279" Type="http://schemas.openxmlformats.org/officeDocument/2006/relationships/hyperlink" Target="https://www.ankeramsterdamspirits.nl/products/L-03-824-00" TargetMode="External"/><Relationship Id="rId1486" Type="http://schemas.openxmlformats.org/officeDocument/2006/relationships/hyperlink" Target="https://www.ankeramsterdamspirits.nl/products/L-59-948-00" TargetMode="External"/><Relationship Id="rId2232" Type="http://schemas.openxmlformats.org/officeDocument/2006/relationships/hyperlink" Target="https://www.ankeramsterdamspirits.nl/products/L-60-892-00" TargetMode="External"/><Relationship Id="rId2537" Type="http://schemas.openxmlformats.org/officeDocument/2006/relationships/hyperlink" Target="https://www.ankeramsterdamspirits.nl/products/L-51-172-00" TargetMode="External"/><Relationship Id="rId3935" Type="http://schemas.openxmlformats.org/officeDocument/2006/relationships/hyperlink" Target="https://www.ankeramsterdamspirits.nl/products/L-51-621-00" TargetMode="External"/><Relationship Id="rId204" Type="http://schemas.openxmlformats.org/officeDocument/2006/relationships/hyperlink" Target="https://www.ankeramsterdamspirits.nl/products/L-21-741-00" TargetMode="External"/><Relationship Id="rId411" Type="http://schemas.openxmlformats.org/officeDocument/2006/relationships/hyperlink" Target="https://www.ankeramsterdamspirits.nl/products/L-00-950-00" TargetMode="External"/><Relationship Id="rId509" Type="http://schemas.openxmlformats.org/officeDocument/2006/relationships/hyperlink" Target="https://www.ankeramsterdamspirits.nl/products/L-08-186-00" TargetMode="External"/><Relationship Id="rId1041" Type="http://schemas.openxmlformats.org/officeDocument/2006/relationships/hyperlink" Target="https://www.ankeramsterdamspirits.nl/products/L-50-548-00" TargetMode="External"/><Relationship Id="rId1139" Type="http://schemas.openxmlformats.org/officeDocument/2006/relationships/hyperlink" Target="https://www.ankeramsterdamspirits.nl/products/L-13-399-00" TargetMode="External"/><Relationship Id="rId1346" Type="http://schemas.openxmlformats.org/officeDocument/2006/relationships/hyperlink" Target="https://www.ankeramsterdamspirits.nl/products/L-09-183-00" TargetMode="External"/><Relationship Id="rId1693" Type="http://schemas.openxmlformats.org/officeDocument/2006/relationships/hyperlink" Target="https://www.ankeramsterdamspirits.nl/products/L-52-129-00" TargetMode="External"/><Relationship Id="rId1998" Type="http://schemas.openxmlformats.org/officeDocument/2006/relationships/hyperlink" Target="https://www.ankeramsterdamspirits.nl/products/L-61-002-00" TargetMode="External"/><Relationship Id="rId2744" Type="http://schemas.openxmlformats.org/officeDocument/2006/relationships/hyperlink" Target="https://www.ankeramsterdamspirits.nl/products/L-12-239-00" TargetMode="External"/><Relationship Id="rId2951" Type="http://schemas.openxmlformats.org/officeDocument/2006/relationships/hyperlink" Target="https://www.ankeramsterdamspirits.nl/products/L-14-014-00" TargetMode="External"/><Relationship Id="rId4197" Type="http://schemas.openxmlformats.org/officeDocument/2006/relationships/hyperlink" Target="https://www.ankeramsterdamspirits.nl/products/L-56-279-00" TargetMode="External"/><Relationship Id="rId716" Type="http://schemas.openxmlformats.org/officeDocument/2006/relationships/hyperlink" Target="https://www.ankeramsterdamspirits.nl/products/L-05-178-00" TargetMode="External"/><Relationship Id="rId923" Type="http://schemas.openxmlformats.org/officeDocument/2006/relationships/hyperlink" Target="https://www.ankeramsterdamspirits.nl/products/L-24-974-00" TargetMode="External"/><Relationship Id="rId1553" Type="http://schemas.openxmlformats.org/officeDocument/2006/relationships/hyperlink" Target="https://www.ankeramsterdamspirits.nl/products/L-13-184-00" TargetMode="External"/><Relationship Id="rId1760" Type="http://schemas.openxmlformats.org/officeDocument/2006/relationships/hyperlink" Target="https://www.ankeramsterdamspirits.nl/products/L-19-880-00" TargetMode="External"/><Relationship Id="rId1858" Type="http://schemas.openxmlformats.org/officeDocument/2006/relationships/hyperlink" Target="https://www.ankeramsterdamspirits.nl/products/L-21-878-00" TargetMode="External"/><Relationship Id="rId2604" Type="http://schemas.openxmlformats.org/officeDocument/2006/relationships/hyperlink" Target="https://www.ankeramsterdamspirits.nl/products/L-13-115-00" TargetMode="External"/><Relationship Id="rId2811" Type="http://schemas.openxmlformats.org/officeDocument/2006/relationships/hyperlink" Target="https://www.ankeramsterdamspirits.nl/products/L-52-495-00" TargetMode="External"/><Relationship Id="rId4057" Type="http://schemas.openxmlformats.org/officeDocument/2006/relationships/hyperlink" Target="https://www.ankeramsterdamspirits.nl/products/L-60-680-00" TargetMode="External"/><Relationship Id="rId4264" Type="http://schemas.openxmlformats.org/officeDocument/2006/relationships/hyperlink" Target="https://www.ankeramsterdamspirits.nl/products/L-57-652-00" TargetMode="External"/><Relationship Id="rId4471" Type="http://schemas.openxmlformats.org/officeDocument/2006/relationships/hyperlink" Target="https://www.ankeramsterdamspirits.nl/products/L-09-766-00" TargetMode="External"/><Relationship Id="rId52" Type="http://schemas.openxmlformats.org/officeDocument/2006/relationships/hyperlink" Target="https://www.ankeramsterdamspirits.nl/products/L-04-250-00" TargetMode="External"/><Relationship Id="rId1206" Type="http://schemas.openxmlformats.org/officeDocument/2006/relationships/hyperlink" Target="https://www.ankeramsterdamspirits.nl/products/L-08-955-00" TargetMode="External"/><Relationship Id="rId1413" Type="http://schemas.openxmlformats.org/officeDocument/2006/relationships/hyperlink" Target="https://www.ankeramsterdamspirits.nl/products/L-59-305-00" TargetMode="External"/><Relationship Id="rId1620" Type="http://schemas.openxmlformats.org/officeDocument/2006/relationships/hyperlink" Target="https://www.ankeramsterdamspirits.nl/products/L-61-834-00" TargetMode="External"/><Relationship Id="rId2909" Type="http://schemas.openxmlformats.org/officeDocument/2006/relationships/hyperlink" Target="https://www.ankeramsterdamspirits.nl/products/L-53-286-00" TargetMode="External"/><Relationship Id="rId3073" Type="http://schemas.openxmlformats.org/officeDocument/2006/relationships/hyperlink" Target="https://www.ankeramsterdamspirits.nl/products/L-58-843-00" TargetMode="External"/><Relationship Id="rId3280" Type="http://schemas.openxmlformats.org/officeDocument/2006/relationships/hyperlink" Target="https://www.ankeramsterdamspirits.nl/products/L-61-522-00" TargetMode="External"/><Relationship Id="rId4124" Type="http://schemas.openxmlformats.org/officeDocument/2006/relationships/hyperlink" Target="https://www.ankeramsterdamspirits.nl/products/L-23-744-00" TargetMode="External"/><Relationship Id="rId4331" Type="http://schemas.openxmlformats.org/officeDocument/2006/relationships/hyperlink" Target="https://www.ankeramsterdamspirits.nl/products/L-53-015-00" TargetMode="External"/><Relationship Id="rId4569" Type="http://schemas.openxmlformats.org/officeDocument/2006/relationships/hyperlink" Target="https://www.ankeramsterdamspirits.nl/products/L-61-631-00" TargetMode="External"/><Relationship Id="rId1718" Type="http://schemas.openxmlformats.org/officeDocument/2006/relationships/hyperlink" Target="https://www.ankeramsterdamspirits.nl/products/L-25-504-00" TargetMode="External"/><Relationship Id="rId1925" Type="http://schemas.openxmlformats.org/officeDocument/2006/relationships/hyperlink" Target="https://www.ankeramsterdamspirits.nl/products/L-16-905-00" TargetMode="External"/><Relationship Id="rId3140" Type="http://schemas.openxmlformats.org/officeDocument/2006/relationships/hyperlink" Target="https://www.ankeramsterdamspirits.nl/products/L-56-033-00" TargetMode="External"/><Relationship Id="rId3378" Type="http://schemas.openxmlformats.org/officeDocument/2006/relationships/hyperlink" Target="https://www.ankeramsterdamspirits.nl/products/L-19-602-00" TargetMode="External"/><Relationship Id="rId3585" Type="http://schemas.openxmlformats.org/officeDocument/2006/relationships/hyperlink" Target="https://www.ankeramsterdamspirits.nl/products/L-20-370-00" TargetMode="External"/><Relationship Id="rId3792" Type="http://schemas.openxmlformats.org/officeDocument/2006/relationships/hyperlink" Target="https://www.ankeramsterdamspirits.nl/products/L-59-348-00" TargetMode="External"/><Relationship Id="rId4429" Type="http://schemas.openxmlformats.org/officeDocument/2006/relationships/hyperlink" Target="https://www.ankeramsterdamspirits.nl/products/L-01-259-00" TargetMode="External"/><Relationship Id="rId4636" Type="http://schemas.openxmlformats.org/officeDocument/2006/relationships/hyperlink" Target="https://www.ankeramsterdamspirits.nl/products/L-08-837-00" TargetMode="External"/><Relationship Id="rId299" Type="http://schemas.openxmlformats.org/officeDocument/2006/relationships/hyperlink" Target="https://www.ankeramsterdamspirits.nl/products/L-61-515-00" TargetMode="External"/><Relationship Id="rId2187" Type="http://schemas.openxmlformats.org/officeDocument/2006/relationships/hyperlink" Target="https://www.ankeramsterdamspirits.nl/products/L-55-796-00" TargetMode="External"/><Relationship Id="rId2394" Type="http://schemas.openxmlformats.org/officeDocument/2006/relationships/hyperlink" Target="https://www.ankeramsterdamspirits.nl/products/L-52-405-00" TargetMode="External"/><Relationship Id="rId3238" Type="http://schemas.openxmlformats.org/officeDocument/2006/relationships/hyperlink" Target="https://www.ankeramsterdamspirits.nl/products/L-60-969-00" TargetMode="External"/><Relationship Id="rId3445" Type="http://schemas.openxmlformats.org/officeDocument/2006/relationships/hyperlink" Target="https://www.ankeramsterdamspirits.nl/products/L-61-967-00" TargetMode="External"/><Relationship Id="rId3652" Type="http://schemas.openxmlformats.org/officeDocument/2006/relationships/hyperlink" Target="https://www.ankeramsterdamspirits.nl/products/L-62-071-00" TargetMode="External"/><Relationship Id="rId4703" Type="http://schemas.openxmlformats.org/officeDocument/2006/relationships/hyperlink" Target="https://www.ankeramsterdamspirits.nl/products/L-59-112-00" TargetMode="External"/><Relationship Id="rId159" Type="http://schemas.openxmlformats.org/officeDocument/2006/relationships/hyperlink" Target="https://www.ankeramsterdamspirits.nl/products/L-25-468-00" TargetMode="External"/><Relationship Id="rId366" Type="http://schemas.openxmlformats.org/officeDocument/2006/relationships/hyperlink" Target="https://www.ankeramsterdamspirits.nl/products/L-59-470-00" TargetMode="External"/><Relationship Id="rId573" Type="http://schemas.openxmlformats.org/officeDocument/2006/relationships/hyperlink" Target="https://www.ankeramsterdamspirits.nl/products/L-06-984-00" TargetMode="External"/><Relationship Id="rId780" Type="http://schemas.openxmlformats.org/officeDocument/2006/relationships/hyperlink" Target="https://www.ankeramsterdamspirits.nl/products/L-05-681-00" TargetMode="External"/><Relationship Id="rId2047" Type="http://schemas.openxmlformats.org/officeDocument/2006/relationships/hyperlink" Target="https://www.ankeramsterdamspirits.nl/products/L-09-348-00" TargetMode="External"/><Relationship Id="rId2254" Type="http://schemas.openxmlformats.org/officeDocument/2006/relationships/hyperlink" Target="https://www.ankeramsterdamspirits.nl/products/L-09-304-00" TargetMode="External"/><Relationship Id="rId2461" Type="http://schemas.openxmlformats.org/officeDocument/2006/relationships/hyperlink" Target="https://www.ankeramsterdamspirits.nl/products/L-05-507-00" TargetMode="External"/><Relationship Id="rId2699" Type="http://schemas.openxmlformats.org/officeDocument/2006/relationships/hyperlink" Target="https://www.ankeramsterdamspirits.nl/products/L-04-787-00" TargetMode="External"/><Relationship Id="rId3000" Type="http://schemas.openxmlformats.org/officeDocument/2006/relationships/hyperlink" Target="https://www.ankeramsterdamspirits.nl/products/L-56-361-00" TargetMode="External"/><Relationship Id="rId3305" Type="http://schemas.openxmlformats.org/officeDocument/2006/relationships/hyperlink" Target="https://www.ankeramsterdamspirits.nl/products/L-55-691-00" TargetMode="External"/><Relationship Id="rId3512" Type="http://schemas.openxmlformats.org/officeDocument/2006/relationships/hyperlink" Target="https://www.ankeramsterdamspirits.nl/products/L-56-386-00" TargetMode="External"/><Relationship Id="rId3957" Type="http://schemas.openxmlformats.org/officeDocument/2006/relationships/hyperlink" Target="https://www.ankeramsterdamspirits.nl/products/L-16-365-00" TargetMode="External"/><Relationship Id="rId226" Type="http://schemas.openxmlformats.org/officeDocument/2006/relationships/hyperlink" Target="https://www.ankeramsterdamspirits.nl/products/L-07-501-00" TargetMode="External"/><Relationship Id="rId433" Type="http://schemas.openxmlformats.org/officeDocument/2006/relationships/hyperlink" Target="https://www.ankeramsterdamspirits.nl/products/L-06-370-00" TargetMode="External"/><Relationship Id="rId878" Type="http://schemas.openxmlformats.org/officeDocument/2006/relationships/hyperlink" Target="https://www.ankeramsterdamspirits.nl/products/L-04-414-00" TargetMode="External"/><Relationship Id="rId1063" Type="http://schemas.openxmlformats.org/officeDocument/2006/relationships/hyperlink" Target="https://www.ankeramsterdamspirits.nl/products/L-00-766-00" TargetMode="External"/><Relationship Id="rId1270" Type="http://schemas.openxmlformats.org/officeDocument/2006/relationships/hyperlink" Target="https://www.ankeramsterdamspirits.nl/products/L-18-445-00" TargetMode="External"/><Relationship Id="rId2114" Type="http://schemas.openxmlformats.org/officeDocument/2006/relationships/hyperlink" Target="https://www.ankeramsterdamspirits.nl/products/L-56-648-00" TargetMode="External"/><Relationship Id="rId2559" Type="http://schemas.openxmlformats.org/officeDocument/2006/relationships/hyperlink" Target="https://www.ankeramsterdamspirits.nl/products/L-25-216-00" TargetMode="External"/><Relationship Id="rId2766" Type="http://schemas.openxmlformats.org/officeDocument/2006/relationships/hyperlink" Target="https://www.ankeramsterdamspirits.nl/products/L-04-851-00" TargetMode="External"/><Relationship Id="rId2973" Type="http://schemas.openxmlformats.org/officeDocument/2006/relationships/hyperlink" Target="https://www.ankeramsterdamspirits.nl/products/L-02-573-00" TargetMode="External"/><Relationship Id="rId3817" Type="http://schemas.openxmlformats.org/officeDocument/2006/relationships/hyperlink" Target="https://www.ankeramsterdamspirits.nl/products/L-23-354-00" TargetMode="External"/><Relationship Id="rId640" Type="http://schemas.openxmlformats.org/officeDocument/2006/relationships/hyperlink" Target="https://www.ankeramsterdamspirits.nl/products/L-61-643-00" TargetMode="External"/><Relationship Id="rId738" Type="http://schemas.openxmlformats.org/officeDocument/2006/relationships/hyperlink" Target="https://www.ankeramsterdamspirits.nl/products/L-00-764-00" TargetMode="External"/><Relationship Id="rId945" Type="http://schemas.openxmlformats.org/officeDocument/2006/relationships/hyperlink" Target="https://www.ankeramsterdamspirits.nl/products/L-61-918-00" TargetMode="External"/><Relationship Id="rId1368" Type="http://schemas.openxmlformats.org/officeDocument/2006/relationships/hyperlink" Target="https://www.ankeramsterdamspirits.nl/products/L-18-602-00" TargetMode="External"/><Relationship Id="rId1575" Type="http://schemas.openxmlformats.org/officeDocument/2006/relationships/hyperlink" Target="https://www.ankeramsterdamspirits.nl/products/L-18-902-00" TargetMode="External"/><Relationship Id="rId1782" Type="http://schemas.openxmlformats.org/officeDocument/2006/relationships/hyperlink" Target="https://www.ankeramsterdamspirits.nl/products/L-55-649-00" TargetMode="External"/><Relationship Id="rId2321" Type="http://schemas.openxmlformats.org/officeDocument/2006/relationships/hyperlink" Target="https://www.ankeramsterdamspirits.nl/products/L-58-980-00" TargetMode="External"/><Relationship Id="rId2419" Type="http://schemas.openxmlformats.org/officeDocument/2006/relationships/hyperlink" Target="https://www.ankeramsterdamspirits.nl/products/L-04-160-00" TargetMode="External"/><Relationship Id="rId2626" Type="http://schemas.openxmlformats.org/officeDocument/2006/relationships/hyperlink" Target="https://www.ankeramsterdamspirits.nl/products/L-05-225-00" TargetMode="External"/><Relationship Id="rId2833" Type="http://schemas.openxmlformats.org/officeDocument/2006/relationships/hyperlink" Target="https://www.ankeramsterdamspirits.nl/products/L-04-973-00" TargetMode="External"/><Relationship Id="rId4079" Type="http://schemas.openxmlformats.org/officeDocument/2006/relationships/hyperlink" Target="https://www.ankeramsterdamspirits.nl/products/L-57-479-00" TargetMode="External"/><Relationship Id="rId4286" Type="http://schemas.openxmlformats.org/officeDocument/2006/relationships/hyperlink" Target="https://www.ankeramsterdamspirits.nl/products/L-04-395-00" TargetMode="External"/><Relationship Id="rId74" Type="http://schemas.openxmlformats.org/officeDocument/2006/relationships/hyperlink" Target="https://www.ankeramsterdamspirits.nl/products/L-59-578-00" TargetMode="External"/><Relationship Id="rId500" Type="http://schemas.openxmlformats.org/officeDocument/2006/relationships/hyperlink" Target="https://www.ankeramsterdamspirits.nl/products/L-52-955-00" TargetMode="External"/><Relationship Id="rId805" Type="http://schemas.openxmlformats.org/officeDocument/2006/relationships/hyperlink" Target="https://www.ankeramsterdamspirits.nl/products/L-52-226-00" TargetMode="External"/><Relationship Id="rId1130" Type="http://schemas.openxmlformats.org/officeDocument/2006/relationships/hyperlink" Target="https://www.ankeramsterdamspirits.nl/products/L-02-104-00" TargetMode="External"/><Relationship Id="rId1228" Type="http://schemas.openxmlformats.org/officeDocument/2006/relationships/hyperlink" Target="https://www.ankeramsterdamspirits.nl/products/L-18-426-00" TargetMode="External"/><Relationship Id="rId1435" Type="http://schemas.openxmlformats.org/officeDocument/2006/relationships/hyperlink" Target="https://www.ankeramsterdamspirits.nl/products/L-62-014-00" TargetMode="External"/><Relationship Id="rId4493" Type="http://schemas.openxmlformats.org/officeDocument/2006/relationships/hyperlink" Target="https://www.ankeramsterdamspirits.nl/products/L-61-388-00" TargetMode="External"/><Relationship Id="rId1642" Type="http://schemas.openxmlformats.org/officeDocument/2006/relationships/hyperlink" Target="https://www.ankeramsterdamspirits.nl/products/L-56-689-00" TargetMode="External"/><Relationship Id="rId1947" Type="http://schemas.openxmlformats.org/officeDocument/2006/relationships/hyperlink" Target="https://www.ankeramsterdamspirits.nl/products/L-09-315-00" TargetMode="External"/><Relationship Id="rId2900" Type="http://schemas.openxmlformats.org/officeDocument/2006/relationships/hyperlink" Target="https://www.ankeramsterdamspirits.nl/products/L-59-913-00" TargetMode="External"/><Relationship Id="rId3095" Type="http://schemas.openxmlformats.org/officeDocument/2006/relationships/hyperlink" Target="https://www.ankeramsterdamspirits.nl/products/L-09-914-00" TargetMode="External"/><Relationship Id="rId4146" Type="http://schemas.openxmlformats.org/officeDocument/2006/relationships/hyperlink" Target="https://www.ankeramsterdamspirits.nl/products/L-05-484-00" TargetMode="External"/><Relationship Id="rId4353" Type="http://schemas.openxmlformats.org/officeDocument/2006/relationships/hyperlink" Target="https://www.ankeramsterdamspirits.nl/products/L-23-958-00" TargetMode="External"/><Relationship Id="rId4560" Type="http://schemas.openxmlformats.org/officeDocument/2006/relationships/hyperlink" Target="https://www.ankeramsterdamspirits.nl/products/L-58-545-00" TargetMode="External"/><Relationship Id="rId1502" Type="http://schemas.openxmlformats.org/officeDocument/2006/relationships/hyperlink" Target="https://www.ankeramsterdamspirits.nl/products/L-21-310-00" TargetMode="External"/><Relationship Id="rId1807" Type="http://schemas.openxmlformats.org/officeDocument/2006/relationships/hyperlink" Target="https://www.ankeramsterdamspirits.nl/products/L-23-514-00" TargetMode="External"/><Relationship Id="rId3162" Type="http://schemas.openxmlformats.org/officeDocument/2006/relationships/hyperlink" Target="https://www.ankeramsterdamspirits.nl/products/L-59-151-00" TargetMode="External"/><Relationship Id="rId4006" Type="http://schemas.openxmlformats.org/officeDocument/2006/relationships/hyperlink" Target="https://www.ankeramsterdamspirits.nl/products/L-04-307-00" TargetMode="External"/><Relationship Id="rId4213" Type="http://schemas.openxmlformats.org/officeDocument/2006/relationships/hyperlink" Target="https://www.ankeramsterdamspirits.nl/products/L-60-374-00" TargetMode="External"/><Relationship Id="rId4420" Type="http://schemas.openxmlformats.org/officeDocument/2006/relationships/hyperlink" Target="https://www.ankeramsterdamspirits.nl/products/L-09-375-00" TargetMode="External"/><Relationship Id="rId4658" Type="http://schemas.openxmlformats.org/officeDocument/2006/relationships/hyperlink" Target="https://www.ankeramsterdamspirits.nl/products/L-09-424-00" TargetMode="External"/><Relationship Id="rId290" Type="http://schemas.openxmlformats.org/officeDocument/2006/relationships/hyperlink" Target="https://www.ankeramsterdamspirits.nl/products/L-06-062-00" TargetMode="External"/><Relationship Id="rId388" Type="http://schemas.openxmlformats.org/officeDocument/2006/relationships/hyperlink" Target="https://www.ankeramsterdamspirits.nl/products/L-61-376-00" TargetMode="External"/><Relationship Id="rId2069" Type="http://schemas.openxmlformats.org/officeDocument/2006/relationships/hyperlink" Target="https://www.ankeramsterdamspirits.nl/products/L-17-308-00" TargetMode="External"/><Relationship Id="rId3022" Type="http://schemas.openxmlformats.org/officeDocument/2006/relationships/hyperlink" Target="https://www.ankeramsterdamspirits.nl/products/L-50-617-00" TargetMode="External"/><Relationship Id="rId3467" Type="http://schemas.openxmlformats.org/officeDocument/2006/relationships/hyperlink" Target="https://www.ankeramsterdamspirits.nl/products/L-58-376-00" TargetMode="External"/><Relationship Id="rId3674" Type="http://schemas.openxmlformats.org/officeDocument/2006/relationships/hyperlink" Target="https://www.ankeramsterdamspirits.nl/products/L-08-074-00" TargetMode="External"/><Relationship Id="rId3881" Type="http://schemas.openxmlformats.org/officeDocument/2006/relationships/hyperlink" Target="https://www.ankeramsterdamspirits.nl/products/L-07-652-00" TargetMode="External"/><Relationship Id="rId4518" Type="http://schemas.openxmlformats.org/officeDocument/2006/relationships/hyperlink" Target="https://www.ankeramsterdamspirits.nl/products/L-01-392-00" TargetMode="External"/><Relationship Id="rId4725" Type="http://schemas.openxmlformats.org/officeDocument/2006/relationships/hyperlink" Target="https://www.ankeramsterdamspirits.nl/products/L-60-203-00" TargetMode="External"/><Relationship Id="rId150" Type="http://schemas.openxmlformats.org/officeDocument/2006/relationships/hyperlink" Target="https://www.ankeramsterdamspirits.nl/products/L-24-004-00" TargetMode="External"/><Relationship Id="rId595" Type="http://schemas.openxmlformats.org/officeDocument/2006/relationships/hyperlink" Target="https://www.ankeramsterdamspirits.nl/products/L-62-089-00" TargetMode="External"/><Relationship Id="rId2276" Type="http://schemas.openxmlformats.org/officeDocument/2006/relationships/hyperlink" Target="https://www.ankeramsterdamspirits.nl/products/L-12-397-00" TargetMode="External"/><Relationship Id="rId2483" Type="http://schemas.openxmlformats.org/officeDocument/2006/relationships/hyperlink" Target="https://www.ankeramsterdamspirits.nl/products/L-61-928-00" TargetMode="External"/><Relationship Id="rId2690" Type="http://schemas.openxmlformats.org/officeDocument/2006/relationships/hyperlink" Target="https://www.ankeramsterdamspirits.nl/products/L-04-783-00" TargetMode="External"/><Relationship Id="rId3327" Type="http://schemas.openxmlformats.org/officeDocument/2006/relationships/hyperlink" Target="https://www.ankeramsterdamspirits.nl/products/L-55-693-00" TargetMode="External"/><Relationship Id="rId3534" Type="http://schemas.openxmlformats.org/officeDocument/2006/relationships/hyperlink" Target="https://www.ankeramsterdamspirits.nl/products/L-51-580-00" TargetMode="External"/><Relationship Id="rId3741" Type="http://schemas.openxmlformats.org/officeDocument/2006/relationships/hyperlink" Target="https://www.ankeramsterdamspirits.nl/products/L-60-845-00" TargetMode="External"/><Relationship Id="rId3979" Type="http://schemas.openxmlformats.org/officeDocument/2006/relationships/hyperlink" Target="https://www.ankeramsterdamspirits.nl/products/L-16-425-00" TargetMode="External"/><Relationship Id="rId248" Type="http://schemas.openxmlformats.org/officeDocument/2006/relationships/hyperlink" Target="https://www.ankeramsterdamspirits.nl/products/L-06-800-00" TargetMode="External"/><Relationship Id="rId455" Type="http://schemas.openxmlformats.org/officeDocument/2006/relationships/hyperlink" Target="https://www.ankeramsterdamspirits.nl/products/L-06-578-00" TargetMode="External"/><Relationship Id="rId662" Type="http://schemas.openxmlformats.org/officeDocument/2006/relationships/hyperlink" Target="https://www.ankeramsterdamspirits.nl/products/L-06-757-00" TargetMode="External"/><Relationship Id="rId1085" Type="http://schemas.openxmlformats.org/officeDocument/2006/relationships/hyperlink" Target="https://www.ankeramsterdamspirits.nl/products/L-04-619-00" TargetMode="External"/><Relationship Id="rId1292" Type="http://schemas.openxmlformats.org/officeDocument/2006/relationships/hyperlink" Target="https://www.ankeramsterdamspirits.nl/products/L-51-550-00" TargetMode="External"/><Relationship Id="rId2136" Type="http://schemas.openxmlformats.org/officeDocument/2006/relationships/hyperlink" Target="https://www.ankeramsterdamspirits.nl/products/L-61-833-00" TargetMode="External"/><Relationship Id="rId2343" Type="http://schemas.openxmlformats.org/officeDocument/2006/relationships/hyperlink" Target="https://www.ankeramsterdamspirits.nl/products/L-55-247-00" TargetMode="External"/><Relationship Id="rId2550" Type="http://schemas.openxmlformats.org/officeDocument/2006/relationships/hyperlink" Target="https://www.ankeramsterdamspirits.nl/products/L-12-838-00" TargetMode="External"/><Relationship Id="rId2788" Type="http://schemas.openxmlformats.org/officeDocument/2006/relationships/hyperlink" Target="https://www.ankeramsterdamspirits.nl/products/L-00-458-00" TargetMode="External"/><Relationship Id="rId2995" Type="http://schemas.openxmlformats.org/officeDocument/2006/relationships/hyperlink" Target="https://www.ankeramsterdamspirits.nl/products/L-04-460-00" TargetMode="External"/><Relationship Id="rId3601" Type="http://schemas.openxmlformats.org/officeDocument/2006/relationships/hyperlink" Target="https://www.ankeramsterdamspirits.nl/products/L-58-358-00" TargetMode="External"/><Relationship Id="rId3839" Type="http://schemas.openxmlformats.org/officeDocument/2006/relationships/hyperlink" Target="https://www.ankeramsterdamspirits.nl/products/L-08-498-00" TargetMode="External"/><Relationship Id="rId108" Type="http://schemas.openxmlformats.org/officeDocument/2006/relationships/hyperlink" Target="https://www.ankeramsterdamspirits.nl/products/L-24-603-00" TargetMode="External"/><Relationship Id="rId315" Type="http://schemas.openxmlformats.org/officeDocument/2006/relationships/hyperlink" Target="https://www.ankeramsterdamspirits.nl/products/L-60-716-00" TargetMode="External"/><Relationship Id="rId522" Type="http://schemas.openxmlformats.org/officeDocument/2006/relationships/hyperlink" Target="https://www.ankeramsterdamspirits.nl/products/L-54-304-00" TargetMode="External"/><Relationship Id="rId967" Type="http://schemas.openxmlformats.org/officeDocument/2006/relationships/hyperlink" Target="https://www.ankeramsterdamspirits.nl/products/L-18-172-00" TargetMode="External"/><Relationship Id="rId1152" Type="http://schemas.openxmlformats.org/officeDocument/2006/relationships/hyperlink" Target="https://www.ankeramsterdamspirits.nl/products/L-18-945-00" TargetMode="External"/><Relationship Id="rId1597" Type="http://schemas.openxmlformats.org/officeDocument/2006/relationships/hyperlink" Target="https://www.ankeramsterdamspirits.nl/products/L-08-724-00" TargetMode="External"/><Relationship Id="rId2203" Type="http://schemas.openxmlformats.org/officeDocument/2006/relationships/hyperlink" Target="https://www.ankeramsterdamspirits.nl/products/L-53-942-00" TargetMode="External"/><Relationship Id="rId2410" Type="http://schemas.openxmlformats.org/officeDocument/2006/relationships/hyperlink" Target="https://www.ankeramsterdamspirits.nl/products/L-04-146-00" TargetMode="External"/><Relationship Id="rId2648" Type="http://schemas.openxmlformats.org/officeDocument/2006/relationships/hyperlink" Target="https://www.ankeramsterdamspirits.nl/products/L-25-389-00" TargetMode="External"/><Relationship Id="rId2855" Type="http://schemas.openxmlformats.org/officeDocument/2006/relationships/hyperlink" Target="https://www.ankeramsterdamspirits.nl/products/L-50-357-00" TargetMode="External"/><Relationship Id="rId3906" Type="http://schemas.openxmlformats.org/officeDocument/2006/relationships/hyperlink" Target="https://www.ankeramsterdamspirits.nl/products/L-57-224-00" TargetMode="External"/><Relationship Id="rId96" Type="http://schemas.openxmlformats.org/officeDocument/2006/relationships/hyperlink" Target="https://www.ankeramsterdamspirits.nl/products/L-05-590-00" TargetMode="External"/><Relationship Id="rId827" Type="http://schemas.openxmlformats.org/officeDocument/2006/relationships/hyperlink" Target="https://www.ankeramsterdamspirits.nl/products/L-58-652-00" TargetMode="External"/><Relationship Id="rId1012" Type="http://schemas.openxmlformats.org/officeDocument/2006/relationships/hyperlink" Target="https://www.ankeramsterdamspirits.nl/products/L-13-758-00" TargetMode="External"/><Relationship Id="rId1457" Type="http://schemas.openxmlformats.org/officeDocument/2006/relationships/hyperlink" Target="https://www.ankeramsterdamspirits.nl/products/L-17-551-00" TargetMode="External"/><Relationship Id="rId1664" Type="http://schemas.openxmlformats.org/officeDocument/2006/relationships/hyperlink" Target="https://www.ankeramsterdamspirits.nl/products/L-17-289-00" TargetMode="External"/><Relationship Id="rId1871" Type="http://schemas.openxmlformats.org/officeDocument/2006/relationships/hyperlink" Target="https://www.ankeramsterdamspirits.nl/products/L-52-573-00" TargetMode="External"/><Relationship Id="rId2508" Type="http://schemas.openxmlformats.org/officeDocument/2006/relationships/hyperlink" Target="https://www.ankeramsterdamspirits.nl/products/L-59-018-00" TargetMode="External"/><Relationship Id="rId2715" Type="http://schemas.openxmlformats.org/officeDocument/2006/relationships/hyperlink" Target="https://www.ankeramsterdamspirits.nl/products/L-04-805-00" TargetMode="External"/><Relationship Id="rId2922" Type="http://schemas.openxmlformats.org/officeDocument/2006/relationships/hyperlink" Target="https://www.ankeramsterdamspirits.nl/products/L-05-102-00" TargetMode="External"/><Relationship Id="rId4070" Type="http://schemas.openxmlformats.org/officeDocument/2006/relationships/hyperlink" Target="https://www.ankeramsterdamspirits.nl/products/L-06-531-00" TargetMode="External"/><Relationship Id="rId4168" Type="http://schemas.openxmlformats.org/officeDocument/2006/relationships/hyperlink" Target="https://www.ankeramsterdamspirits.nl/products/L-57-667-00" TargetMode="External"/><Relationship Id="rId4375" Type="http://schemas.openxmlformats.org/officeDocument/2006/relationships/hyperlink" Target="https://www.ankeramsterdamspirits.nl/products/L-60-393-00" TargetMode="External"/><Relationship Id="rId1317" Type="http://schemas.openxmlformats.org/officeDocument/2006/relationships/hyperlink" Target="https://www.ankeramsterdamspirits.nl/products/L-17-157-00" TargetMode="External"/><Relationship Id="rId1524" Type="http://schemas.openxmlformats.org/officeDocument/2006/relationships/hyperlink" Target="https://www.ankeramsterdamspirits.nl/products/L-17-743-00" TargetMode="External"/><Relationship Id="rId1731" Type="http://schemas.openxmlformats.org/officeDocument/2006/relationships/hyperlink" Target="https://www.ankeramsterdamspirits.nl/products/L-55-541-00" TargetMode="External"/><Relationship Id="rId1969" Type="http://schemas.openxmlformats.org/officeDocument/2006/relationships/hyperlink" Target="https://www.ankeramsterdamspirits.nl/products/L-50-193-00" TargetMode="External"/><Relationship Id="rId3184" Type="http://schemas.openxmlformats.org/officeDocument/2006/relationships/hyperlink" Target="https://www.ankeramsterdamspirits.nl/products/L-59-042-00" TargetMode="External"/><Relationship Id="rId4028" Type="http://schemas.openxmlformats.org/officeDocument/2006/relationships/hyperlink" Target="https://www.ankeramsterdamspirits.nl/products/L-04-399-00" TargetMode="External"/><Relationship Id="rId4235" Type="http://schemas.openxmlformats.org/officeDocument/2006/relationships/hyperlink" Target="https://www.ankeramsterdamspirits.nl/products/L-53-903-00" TargetMode="External"/><Relationship Id="rId4582" Type="http://schemas.openxmlformats.org/officeDocument/2006/relationships/hyperlink" Target="https://www.ankeramsterdamspirits.nl/products/L-58-333-00" TargetMode="External"/><Relationship Id="rId23" Type="http://schemas.openxmlformats.org/officeDocument/2006/relationships/hyperlink" Target="https://www.ankeramsterdamspirits.nl/products/L-18-920-00" TargetMode="External"/><Relationship Id="rId1829" Type="http://schemas.openxmlformats.org/officeDocument/2006/relationships/hyperlink" Target="https://www.ankeramsterdamspirits.nl/products/L-13-753-00" TargetMode="External"/><Relationship Id="rId3391" Type="http://schemas.openxmlformats.org/officeDocument/2006/relationships/hyperlink" Target="https://www.ankeramsterdamspirits.nl/products/L-61-627-00" TargetMode="External"/><Relationship Id="rId3489" Type="http://schemas.openxmlformats.org/officeDocument/2006/relationships/hyperlink" Target="https://www.ankeramsterdamspirits.nl/products/L-07-460-00" TargetMode="External"/><Relationship Id="rId3696" Type="http://schemas.openxmlformats.org/officeDocument/2006/relationships/hyperlink" Target="https://www.ankeramsterdamspirits.nl/products/L-61-916-00" TargetMode="External"/><Relationship Id="rId4442" Type="http://schemas.openxmlformats.org/officeDocument/2006/relationships/hyperlink" Target="https://www.ankeramsterdamspirits.nl/products/L-51-115-00" TargetMode="External"/><Relationship Id="rId4747" Type="http://schemas.openxmlformats.org/officeDocument/2006/relationships/hyperlink" Target="https://www.ankeramsterdamspirits.nl/products/L-60-902-00" TargetMode="External"/><Relationship Id="rId2298" Type="http://schemas.openxmlformats.org/officeDocument/2006/relationships/hyperlink" Target="https://www.ankeramsterdamspirits.nl/products/L-11-075-00" TargetMode="External"/><Relationship Id="rId3044" Type="http://schemas.openxmlformats.org/officeDocument/2006/relationships/hyperlink" Target="https://www.ankeramsterdamspirits.nl/products/L-60-216-00" TargetMode="External"/><Relationship Id="rId3251" Type="http://schemas.openxmlformats.org/officeDocument/2006/relationships/hyperlink" Target="https://www.ankeramsterdamspirits.nl/products/L-24-977-00" TargetMode="External"/><Relationship Id="rId3349" Type="http://schemas.openxmlformats.org/officeDocument/2006/relationships/hyperlink" Target="https://www.ankeramsterdamspirits.nl/products/L-56-780-00" TargetMode="External"/><Relationship Id="rId3556" Type="http://schemas.openxmlformats.org/officeDocument/2006/relationships/hyperlink" Target="https://www.ankeramsterdamspirits.nl/products/L-07-848-00" TargetMode="External"/><Relationship Id="rId4302" Type="http://schemas.openxmlformats.org/officeDocument/2006/relationships/hyperlink" Target="https://www.ankeramsterdamspirits.nl/products/L-59-189-00" TargetMode="External"/><Relationship Id="rId172" Type="http://schemas.openxmlformats.org/officeDocument/2006/relationships/hyperlink" Target="https://www.ankeramsterdamspirits.nl/products/L-23-666-00" TargetMode="External"/><Relationship Id="rId477" Type="http://schemas.openxmlformats.org/officeDocument/2006/relationships/hyperlink" Target="https://www.ankeramsterdamspirits.nl/products/L-57-823-00" TargetMode="External"/><Relationship Id="rId684" Type="http://schemas.openxmlformats.org/officeDocument/2006/relationships/hyperlink" Target="https://www.ankeramsterdamspirits.nl/products/L-07-011-00" TargetMode="External"/><Relationship Id="rId2060" Type="http://schemas.openxmlformats.org/officeDocument/2006/relationships/hyperlink" Target="https://www.ankeramsterdamspirits.nl/products/L-17-258-00" TargetMode="External"/><Relationship Id="rId2158" Type="http://schemas.openxmlformats.org/officeDocument/2006/relationships/hyperlink" Target="https://www.ankeramsterdamspirits.nl/products/L-59-829-00" TargetMode="External"/><Relationship Id="rId2365" Type="http://schemas.openxmlformats.org/officeDocument/2006/relationships/hyperlink" Target="https://www.ankeramsterdamspirits.nl/products/L-52-956-00" TargetMode="External"/><Relationship Id="rId3111" Type="http://schemas.openxmlformats.org/officeDocument/2006/relationships/hyperlink" Target="https://www.ankeramsterdamspirits.nl/products/L-59-603-00" TargetMode="External"/><Relationship Id="rId3209" Type="http://schemas.openxmlformats.org/officeDocument/2006/relationships/hyperlink" Target="https://www.ankeramsterdamspirits.nl/products/L-59-143-00" TargetMode="External"/><Relationship Id="rId3763" Type="http://schemas.openxmlformats.org/officeDocument/2006/relationships/hyperlink" Target="https://www.ankeramsterdamspirits.nl/products/L-61-079-00" TargetMode="External"/><Relationship Id="rId3970" Type="http://schemas.openxmlformats.org/officeDocument/2006/relationships/hyperlink" Target="https://www.ankeramsterdamspirits.nl/products/L-22-730-00" TargetMode="External"/><Relationship Id="rId4607" Type="http://schemas.openxmlformats.org/officeDocument/2006/relationships/hyperlink" Target="https://www.ankeramsterdamspirits.nl/products/L-51-709-00" TargetMode="External"/><Relationship Id="rId337" Type="http://schemas.openxmlformats.org/officeDocument/2006/relationships/hyperlink" Target="https://www.ankeramsterdamspirits.nl/products/L-60-958-00" TargetMode="External"/><Relationship Id="rId891" Type="http://schemas.openxmlformats.org/officeDocument/2006/relationships/hyperlink" Target="https://www.ankeramsterdamspirits.nl/products/L-55-677-00" TargetMode="External"/><Relationship Id="rId989" Type="http://schemas.openxmlformats.org/officeDocument/2006/relationships/hyperlink" Target="https://www.ankeramsterdamspirits.nl/products/L-58-550-00" TargetMode="External"/><Relationship Id="rId2018" Type="http://schemas.openxmlformats.org/officeDocument/2006/relationships/hyperlink" Target="https://www.ankeramsterdamspirits.nl/products/L-17-217-00" TargetMode="External"/><Relationship Id="rId2572" Type="http://schemas.openxmlformats.org/officeDocument/2006/relationships/hyperlink" Target="https://www.ankeramsterdamspirits.nl/products/L-50-866-00" TargetMode="External"/><Relationship Id="rId2877" Type="http://schemas.openxmlformats.org/officeDocument/2006/relationships/hyperlink" Target="https://www.ankeramsterdamspirits.nl/products/L-54-879-00" TargetMode="External"/><Relationship Id="rId3416" Type="http://schemas.openxmlformats.org/officeDocument/2006/relationships/hyperlink" Target="https://www.ankeramsterdamspirits.nl/products/L-19-654-00" TargetMode="External"/><Relationship Id="rId3623" Type="http://schemas.openxmlformats.org/officeDocument/2006/relationships/hyperlink" Target="https://www.ankeramsterdamspirits.nl/products/L-51-597-00" TargetMode="External"/><Relationship Id="rId3830" Type="http://schemas.openxmlformats.org/officeDocument/2006/relationships/hyperlink" Target="https://www.ankeramsterdamspirits.nl/products/L-08-465-00" TargetMode="External"/><Relationship Id="rId544" Type="http://schemas.openxmlformats.org/officeDocument/2006/relationships/hyperlink" Target="https://www.ankeramsterdamspirits.nl/products/L-06-923-00" TargetMode="External"/><Relationship Id="rId751" Type="http://schemas.openxmlformats.org/officeDocument/2006/relationships/hyperlink" Target="https://www.ankeramsterdamspirits.nl/products/L-58-115-00" TargetMode="External"/><Relationship Id="rId849" Type="http://schemas.openxmlformats.org/officeDocument/2006/relationships/hyperlink" Target="https://www.ankeramsterdamspirits.nl/products/L-61-579-00" TargetMode="External"/><Relationship Id="rId1174" Type="http://schemas.openxmlformats.org/officeDocument/2006/relationships/hyperlink" Target="https://www.ankeramsterdamspirits.nl/products/L-11-878-00" TargetMode="External"/><Relationship Id="rId1381" Type="http://schemas.openxmlformats.org/officeDocument/2006/relationships/hyperlink" Target="https://www.ankeramsterdamspirits.nl/products/L-62-131-00" TargetMode="External"/><Relationship Id="rId1479" Type="http://schemas.openxmlformats.org/officeDocument/2006/relationships/hyperlink" Target="https://www.ankeramsterdamspirits.nl/products/L-16-737-00" TargetMode="External"/><Relationship Id="rId1686" Type="http://schemas.openxmlformats.org/officeDocument/2006/relationships/hyperlink" Target="https://www.ankeramsterdamspirits.nl/products/L-09-758-00" TargetMode="External"/><Relationship Id="rId2225" Type="http://schemas.openxmlformats.org/officeDocument/2006/relationships/hyperlink" Target="https://www.ankeramsterdamspirits.nl/products/L-54-107-00" TargetMode="External"/><Relationship Id="rId2432" Type="http://schemas.openxmlformats.org/officeDocument/2006/relationships/hyperlink" Target="https://www.ankeramsterdamspirits.nl/products/L-00-472-00" TargetMode="External"/><Relationship Id="rId3928" Type="http://schemas.openxmlformats.org/officeDocument/2006/relationships/hyperlink" Target="https://www.ankeramsterdamspirits.nl/products/L-58-747-00" TargetMode="External"/><Relationship Id="rId4092" Type="http://schemas.openxmlformats.org/officeDocument/2006/relationships/hyperlink" Target="https://www.ankeramsterdamspirits.nl/products/L-61-649-00" TargetMode="External"/><Relationship Id="rId404" Type="http://schemas.openxmlformats.org/officeDocument/2006/relationships/hyperlink" Target="https://www.ankeramsterdamspirits.nl/products/L-59-923-00" TargetMode="External"/><Relationship Id="rId611" Type="http://schemas.openxmlformats.org/officeDocument/2006/relationships/hyperlink" Target="https://www.ankeramsterdamspirits.nl/products/L-60-671-00" TargetMode="External"/><Relationship Id="rId1034" Type="http://schemas.openxmlformats.org/officeDocument/2006/relationships/hyperlink" Target="https://www.ankeramsterdamspirits.nl/products/L-25-559-00" TargetMode="External"/><Relationship Id="rId1241" Type="http://schemas.openxmlformats.org/officeDocument/2006/relationships/hyperlink" Target="https://www.ankeramsterdamspirits.nl/products/L-60-038-00" TargetMode="External"/><Relationship Id="rId1339" Type="http://schemas.openxmlformats.org/officeDocument/2006/relationships/hyperlink" Target="https://www.ankeramsterdamspirits.nl/products/L-18-532-00" TargetMode="External"/><Relationship Id="rId1893" Type="http://schemas.openxmlformats.org/officeDocument/2006/relationships/hyperlink" Target="https://www.ankeramsterdamspirits.nl/products/L-16-844-00" TargetMode="External"/><Relationship Id="rId2737" Type="http://schemas.openxmlformats.org/officeDocument/2006/relationships/hyperlink" Target="https://www.ankeramsterdamspirits.nl/products/L-05-466-00" TargetMode="External"/><Relationship Id="rId2944" Type="http://schemas.openxmlformats.org/officeDocument/2006/relationships/hyperlink" Target="https://www.ankeramsterdamspirits.nl/products/L-05-192-00" TargetMode="External"/><Relationship Id="rId4397" Type="http://schemas.openxmlformats.org/officeDocument/2006/relationships/hyperlink" Target="https://www.ankeramsterdamspirits.nl/products/L-09-200-00" TargetMode="External"/><Relationship Id="rId709" Type="http://schemas.openxmlformats.org/officeDocument/2006/relationships/hyperlink" Target="https://www.ankeramsterdamspirits.nl/products/L-04-595-00" TargetMode="External"/><Relationship Id="rId916" Type="http://schemas.openxmlformats.org/officeDocument/2006/relationships/hyperlink" Target="https://www.ankeramsterdamspirits.nl/products/L-18-193-00" TargetMode="External"/><Relationship Id="rId1101" Type="http://schemas.openxmlformats.org/officeDocument/2006/relationships/hyperlink" Target="https://www.ankeramsterdamspirits.nl/products/L-19-036-00" TargetMode="External"/><Relationship Id="rId1546" Type="http://schemas.openxmlformats.org/officeDocument/2006/relationships/hyperlink" Target="https://www.ankeramsterdamspirits.nl/products/L-09-886-00" TargetMode="External"/><Relationship Id="rId1753" Type="http://schemas.openxmlformats.org/officeDocument/2006/relationships/hyperlink" Target="https://www.ankeramsterdamspirits.nl/products/L-08-893-00" TargetMode="External"/><Relationship Id="rId1960" Type="http://schemas.openxmlformats.org/officeDocument/2006/relationships/hyperlink" Target="https://www.ankeramsterdamspirits.nl/products/L-60-638-00" TargetMode="External"/><Relationship Id="rId2804" Type="http://schemas.openxmlformats.org/officeDocument/2006/relationships/hyperlink" Target="https://www.ankeramsterdamspirits.nl/products/L-04-939-00" TargetMode="External"/><Relationship Id="rId4257" Type="http://schemas.openxmlformats.org/officeDocument/2006/relationships/hyperlink" Target="https://www.ankeramsterdamspirits.nl/products/L-56-249-00" TargetMode="External"/><Relationship Id="rId4464" Type="http://schemas.openxmlformats.org/officeDocument/2006/relationships/hyperlink" Target="https://www.ankeramsterdamspirits.nl/products/L-21-251-00" TargetMode="External"/><Relationship Id="rId4671" Type="http://schemas.openxmlformats.org/officeDocument/2006/relationships/hyperlink" Target="https://www.ankeramsterdamspirits.nl/products/L-17-523-00" TargetMode="External"/><Relationship Id="rId45" Type="http://schemas.openxmlformats.org/officeDocument/2006/relationships/hyperlink" Target="https://www.ankeramsterdamspirits.nl/products/L-05-132-00" TargetMode="External"/><Relationship Id="rId1406" Type="http://schemas.openxmlformats.org/officeDocument/2006/relationships/hyperlink" Target="https://www.ankeramsterdamspirits.nl/products/L-58-494-00" TargetMode="External"/><Relationship Id="rId1613" Type="http://schemas.openxmlformats.org/officeDocument/2006/relationships/hyperlink" Target="https://www.ankeramsterdamspirits.nl/products/L-55-661-00" TargetMode="External"/><Relationship Id="rId1820" Type="http://schemas.openxmlformats.org/officeDocument/2006/relationships/hyperlink" Target="https://www.ankeramsterdamspirits.nl/products/L-05-249-00" TargetMode="External"/><Relationship Id="rId3066" Type="http://schemas.openxmlformats.org/officeDocument/2006/relationships/hyperlink" Target="https://www.ankeramsterdamspirits.nl/products/L-04-216-00" TargetMode="External"/><Relationship Id="rId3273" Type="http://schemas.openxmlformats.org/officeDocument/2006/relationships/hyperlink" Target="https://www.ankeramsterdamspirits.nl/products/L-58-563-00" TargetMode="External"/><Relationship Id="rId3480" Type="http://schemas.openxmlformats.org/officeDocument/2006/relationships/hyperlink" Target="https://www.ankeramsterdamspirits.nl/products/L-61-949-00" TargetMode="External"/><Relationship Id="rId4117" Type="http://schemas.openxmlformats.org/officeDocument/2006/relationships/hyperlink" Target="https://www.ankeramsterdamspirits.nl/products/L-54-280-00" TargetMode="External"/><Relationship Id="rId4324" Type="http://schemas.openxmlformats.org/officeDocument/2006/relationships/hyperlink" Target="https://www.ankeramsterdamspirits.nl/products/L-08-766-00" TargetMode="External"/><Relationship Id="rId4531" Type="http://schemas.openxmlformats.org/officeDocument/2006/relationships/hyperlink" Target="https://www.ankeramsterdamspirits.nl/products/L-60-872-00" TargetMode="External"/><Relationship Id="rId194" Type="http://schemas.openxmlformats.org/officeDocument/2006/relationships/hyperlink" Target="https://www.ankeramsterdamspirits.nl/products/L-25-231-NL" TargetMode="External"/><Relationship Id="rId1918" Type="http://schemas.openxmlformats.org/officeDocument/2006/relationships/hyperlink" Target="https://www.ankeramsterdamspirits.nl/products/L-56-420-00" TargetMode="External"/><Relationship Id="rId2082" Type="http://schemas.openxmlformats.org/officeDocument/2006/relationships/hyperlink" Target="https://www.ankeramsterdamspirits.nl/products/L-61-454-00" TargetMode="External"/><Relationship Id="rId3133" Type="http://schemas.openxmlformats.org/officeDocument/2006/relationships/hyperlink" Target="https://www.ankeramsterdamspirits.nl/products/L-59-389-00" TargetMode="External"/><Relationship Id="rId3578" Type="http://schemas.openxmlformats.org/officeDocument/2006/relationships/hyperlink" Target="https://www.ankeramsterdamspirits.nl/products/L-57-105-00" TargetMode="External"/><Relationship Id="rId3785" Type="http://schemas.openxmlformats.org/officeDocument/2006/relationships/hyperlink" Target="https://www.ankeramsterdamspirits.nl/products/L-02-808-00" TargetMode="External"/><Relationship Id="rId3992" Type="http://schemas.openxmlformats.org/officeDocument/2006/relationships/hyperlink" Target="https://www.ankeramsterdamspirits.nl/products/L-52-571-00" TargetMode="External"/><Relationship Id="rId4629" Type="http://schemas.openxmlformats.org/officeDocument/2006/relationships/hyperlink" Target="https://www.ankeramsterdamspirits.nl/products/L-56-380-00" TargetMode="External"/><Relationship Id="rId261" Type="http://schemas.openxmlformats.org/officeDocument/2006/relationships/hyperlink" Target="https://www.ankeramsterdamspirits.nl/products/L-06-942-00" TargetMode="External"/><Relationship Id="rId499" Type="http://schemas.openxmlformats.org/officeDocument/2006/relationships/hyperlink" Target="https://www.ankeramsterdamspirits.nl/products/L-06-723-00" TargetMode="External"/><Relationship Id="rId2387" Type="http://schemas.openxmlformats.org/officeDocument/2006/relationships/hyperlink" Target="https://www.ankeramsterdamspirits.nl/products/L-56-536-00" TargetMode="External"/><Relationship Id="rId2594" Type="http://schemas.openxmlformats.org/officeDocument/2006/relationships/hyperlink" Target="https://www.ankeramsterdamspirits.nl/products/L-23-959-00" TargetMode="External"/><Relationship Id="rId3340" Type="http://schemas.openxmlformats.org/officeDocument/2006/relationships/hyperlink" Target="https://www.ankeramsterdamspirits.nl/products/L-07-060-00" TargetMode="External"/><Relationship Id="rId3438" Type="http://schemas.openxmlformats.org/officeDocument/2006/relationships/hyperlink" Target="https://www.ankeramsterdamspirits.nl/products/L-57-030-00" TargetMode="External"/><Relationship Id="rId3645" Type="http://schemas.openxmlformats.org/officeDocument/2006/relationships/hyperlink" Target="https://www.ankeramsterdamspirits.nl/products/L-20-431-00" TargetMode="External"/><Relationship Id="rId3852" Type="http://schemas.openxmlformats.org/officeDocument/2006/relationships/hyperlink" Target="https://www.ankeramsterdamspirits.nl/products/L-51-945-00" TargetMode="External"/><Relationship Id="rId359" Type="http://schemas.openxmlformats.org/officeDocument/2006/relationships/hyperlink" Target="https://www.ankeramsterdamspirits.nl/products/L-60-962-00" TargetMode="External"/><Relationship Id="rId566" Type="http://schemas.openxmlformats.org/officeDocument/2006/relationships/hyperlink" Target="https://www.ankeramsterdamspirits.nl/products/L-59-542-00" TargetMode="External"/><Relationship Id="rId773" Type="http://schemas.openxmlformats.org/officeDocument/2006/relationships/hyperlink" Target="https://www.ankeramsterdamspirits.nl/products/L-56-094-00" TargetMode="External"/><Relationship Id="rId1196" Type="http://schemas.openxmlformats.org/officeDocument/2006/relationships/hyperlink" Target="https://www.ankeramsterdamspirits.nl/products/L-08-903-00" TargetMode="External"/><Relationship Id="rId2247" Type="http://schemas.openxmlformats.org/officeDocument/2006/relationships/hyperlink" Target="https://www.ankeramsterdamspirits.nl/products/L-53-300-00" TargetMode="External"/><Relationship Id="rId2454" Type="http://schemas.openxmlformats.org/officeDocument/2006/relationships/hyperlink" Target="https://www.ankeramsterdamspirits.nl/products/L-58-559-00" TargetMode="External"/><Relationship Id="rId2899" Type="http://schemas.openxmlformats.org/officeDocument/2006/relationships/hyperlink" Target="https://www.ankeramsterdamspirits.nl/products/L-02-286-00" TargetMode="External"/><Relationship Id="rId3200" Type="http://schemas.openxmlformats.org/officeDocument/2006/relationships/hyperlink" Target="https://www.ankeramsterdamspirits.nl/products/L-59-140-00" TargetMode="External"/><Relationship Id="rId3505" Type="http://schemas.openxmlformats.org/officeDocument/2006/relationships/hyperlink" Target="https://www.ankeramsterdamspirits.nl/products/L-58-134-00" TargetMode="External"/><Relationship Id="rId121" Type="http://schemas.openxmlformats.org/officeDocument/2006/relationships/hyperlink" Target="https://www.ankeramsterdamspirits.nl/products/L-05-260-00" TargetMode="External"/><Relationship Id="rId219" Type="http://schemas.openxmlformats.org/officeDocument/2006/relationships/hyperlink" Target="https://www.ankeramsterdamspirits.nl/products/L-53-692-00" TargetMode="External"/><Relationship Id="rId426" Type="http://schemas.openxmlformats.org/officeDocument/2006/relationships/hyperlink" Target="https://www.ankeramsterdamspirits.nl/products/L-06-350-00" TargetMode="External"/><Relationship Id="rId633" Type="http://schemas.openxmlformats.org/officeDocument/2006/relationships/hyperlink" Target="https://www.ankeramsterdamspirits.nl/products/L-53-324-00" TargetMode="External"/><Relationship Id="rId980" Type="http://schemas.openxmlformats.org/officeDocument/2006/relationships/hyperlink" Target="https://www.ankeramsterdamspirits.nl/products/L-05-395-00" TargetMode="External"/><Relationship Id="rId1056" Type="http://schemas.openxmlformats.org/officeDocument/2006/relationships/hyperlink" Target="https://www.ankeramsterdamspirits.nl/products/L-50-666-00" TargetMode="External"/><Relationship Id="rId1263" Type="http://schemas.openxmlformats.org/officeDocument/2006/relationships/hyperlink" Target="https://www.ankeramsterdamspirits.nl/products/L-18-469-00" TargetMode="External"/><Relationship Id="rId2107" Type="http://schemas.openxmlformats.org/officeDocument/2006/relationships/hyperlink" Target="https://www.ankeramsterdamspirits.nl/products/L-18-649-00" TargetMode="External"/><Relationship Id="rId2314" Type="http://schemas.openxmlformats.org/officeDocument/2006/relationships/hyperlink" Target="https://www.ankeramsterdamspirits.nl/products/L-60-995-00" TargetMode="External"/><Relationship Id="rId2661" Type="http://schemas.openxmlformats.org/officeDocument/2006/relationships/hyperlink" Target="https://www.ankeramsterdamspirits.nl/products/L-60-887-00" TargetMode="External"/><Relationship Id="rId2759" Type="http://schemas.openxmlformats.org/officeDocument/2006/relationships/hyperlink" Target="https://www.ankeramsterdamspirits.nl/products/L-59-231-00" TargetMode="External"/><Relationship Id="rId2966" Type="http://schemas.openxmlformats.org/officeDocument/2006/relationships/hyperlink" Target="https://www.ankeramsterdamspirits.nl/products/L-02-316-00" TargetMode="External"/><Relationship Id="rId3712" Type="http://schemas.openxmlformats.org/officeDocument/2006/relationships/hyperlink" Target="https://www.ankeramsterdamspirits.nl/products/L-08-140-00" TargetMode="External"/><Relationship Id="rId840" Type="http://schemas.openxmlformats.org/officeDocument/2006/relationships/hyperlink" Target="https://www.ankeramsterdamspirits.nl/products/L-58-989-00" TargetMode="External"/><Relationship Id="rId938" Type="http://schemas.openxmlformats.org/officeDocument/2006/relationships/hyperlink" Target="https://www.ankeramsterdamspirits.nl/products/L-04-551-00" TargetMode="External"/><Relationship Id="rId1470" Type="http://schemas.openxmlformats.org/officeDocument/2006/relationships/hyperlink" Target="https://www.ankeramsterdamspirits.nl/products/L-22-421-00" TargetMode="External"/><Relationship Id="rId1568" Type="http://schemas.openxmlformats.org/officeDocument/2006/relationships/hyperlink" Target="https://www.ankeramsterdamspirits.nl/products/L-62-015-00" TargetMode="External"/><Relationship Id="rId1775" Type="http://schemas.openxmlformats.org/officeDocument/2006/relationships/hyperlink" Target="https://www.ankeramsterdamspirits.nl/products/L-55-667-00" TargetMode="External"/><Relationship Id="rId2521" Type="http://schemas.openxmlformats.org/officeDocument/2006/relationships/hyperlink" Target="https://www.ankeramsterdamspirits.nl/products/L-57-194-00" TargetMode="External"/><Relationship Id="rId2619" Type="http://schemas.openxmlformats.org/officeDocument/2006/relationships/hyperlink" Target="https://www.ankeramsterdamspirits.nl/products/L-05-215-00" TargetMode="External"/><Relationship Id="rId2826" Type="http://schemas.openxmlformats.org/officeDocument/2006/relationships/hyperlink" Target="https://www.ankeramsterdamspirits.nl/products/L-21-012-00" TargetMode="External"/><Relationship Id="rId4181" Type="http://schemas.openxmlformats.org/officeDocument/2006/relationships/hyperlink" Target="https://www.ankeramsterdamspirits.nl/products/L-25-361-00" TargetMode="External"/><Relationship Id="rId4279" Type="http://schemas.openxmlformats.org/officeDocument/2006/relationships/hyperlink" Target="https://www.ankeramsterdamspirits.nl/products/L-04-379-00" TargetMode="External"/><Relationship Id="rId67" Type="http://schemas.openxmlformats.org/officeDocument/2006/relationships/hyperlink" Target="https://www.ankeramsterdamspirits.nl/products/L-05-823-00" TargetMode="External"/><Relationship Id="rId700" Type="http://schemas.openxmlformats.org/officeDocument/2006/relationships/hyperlink" Target="https://www.ankeramsterdamspirits.nl/products/L-52-536-00" TargetMode="External"/><Relationship Id="rId1123" Type="http://schemas.openxmlformats.org/officeDocument/2006/relationships/hyperlink" Target="https://www.ankeramsterdamspirits.nl/products/L-04-728-00" TargetMode="External"/><Relationship Id="rId1330" Type="http://schemas.openxmlformats.org/officeDocument/2006/relationships/hyperlink" Target="https://www.ankeramsterdamspirits.nl/products/L-59-576-00" TargetMode="External"/><Relationship Id="rId1428" Type="http://schemas.openxmlformats.org/officeDocument/2006/relationships/hyperlink" Target="https://www.ankeramsterdamspirits.nl/products/L-18-304-00" TargetMode="External"/><Relationship Id="rId1635" Type="http://schemas.openxmlformats.org/officeDocument/2006/relationships/hyperlink" Target="https://www.ankeramsterdamspirits.nl/products/L-22-552-00" TargetMode="External"/><Relationship Id="rId1982" Type="http://schemas.openxmlformats.org/officeDocument/2006/relationships/hyperlink" Target="https://www.ankeramsterdamspirits.nl/products/L-53-834-00" TargetMode="External"/><Relationship Id="rId3088" Type="http://schemas.openxmlformats.org/officeDocument/2006/relationships/hyperlink" Target="https://www.ankeramsterdamspirits.nl/products/L-58-844-00" TargetMode="External"/><Relationship Id="rId4041" Type="http://schemas.openxmlformats.org/officeDocument/2006/relationships/hyperlink" Target="https://www.ankeramsterdamspirits.nl/products/L-51-265-00" TargetMode="External"/><Relationship Id="rId4486" Type="http://schemas.openxmlformats.org/officeDocument/2006/relationships/hyperlink" Target="https://www.ankeramsterdamspirits.nl/products/L-25-523-00" TargetMode="External"/><Relationship Id="rId4693" Type="http://schemas.openxmlformats.org/officeDocument/2006/relationships/hyperlink" Target="https://www.ankeramsterdamspirits.nl/products/L-59-782-00" TargetMode="External"/><Relationship Id="rId1842" Type="http://schemas.openxmlformats.org/officeDocument/2006/relationships/hyperlink" Target="https://www.ankeramsterdamspirits.nl/products/L-05-665-00" TargetMode="External"/><Relationship Id="rId3295" Type="http://schemas.openxmlformats.org/officeDocument/2006/relationships/hyperlink" Target="https://www.ankeramsterdamspirits.nl/products/L-13-729-00" TargetMode="External"/><Relationship Id="rId4139" Type="http://schemas.openxmlformats.org/officeDocument/2006/relationships/hyperlink" Target="https://www.ankeramsterdamspirits.nl/products/L-05-453-00" TargetMode="External"/><Relationship Id="rId4346" Type="http://schemas.openxmlformats.org/officeDocument/2006/relationships/hyperlink" Target="https://www.ankeramsterdamspirits.nl/products/L-10-089-00" TargetMode="External"/><Relationship Id="rId4553" Type="http://schemas.openxmlformats.org/officeDocument/2006/relationships/hyperlink" Target="https://www.ankeramsterdamspirits.nl/products/L-52-021-00" TargetMode="External"/><Relationship Id="rId1702" Type="http://schemas.openxmlformats.org/officeDocument/2006/relationships/hyperlink" Target="https://www.ankeramsterdamspirits.nl/products/L-51-414-00" TargetMode="External"/><Relationship Id="rId3155" Type="http://schemas.openxmlformats.org/officeDocument/2006/relationships/hyperlink" Target="https://www.ankeramsterdamspirits.nl/products/L-58-609-00" TargetMode="External"/><Relationship Id="rId3362" Type="http://schemas.openxmlformats.org/officeDocument/2006/relationships/hyperlink" Target="https://www.ankeramsterdamspirits.nl/products/L-07-127-00" TargetMode="External"/><Relationship Id="rId4206" Type="http://schemas.openxmlformats.org/officeDocument/2006/relationships/hyperlink" Target="https://www.ankeramsterdamspirits.nl/products/L-60-726-00" TargetMode="External"/><Relationship Id="rId4413" Type="http://schemas.openxmlformats.org/officeDocument/2006/relationships/hyperlink" Target="https://www.ankeramsterdamspirits.nl/products/L-55-681-00" TargetMode="External"/><Relationship Id="rId4620" Type="http://schemas.openxmlformats.org/officeDocument/2006/relationships/hyperlink" Target="https://www.ankeramsterdamspirits.nl/products/L-56-076-00" TargetMode="External"/><Relationship Id="rId283" Type="http://schemas.openxmlformats.org/officeDocument/2006/relationships/hyperlink" Target="https://www.ankeramsterdamspirits.nl/products/L-06-025-00" TargetMode="External"/><Relationship Id="rId490" Type="http://schemas.openxmlformats.org/officeDocument/2006/relationships/hyperlink" Target="https://www.ankeramsterdamspirits.nl/products/L-06-700-00" TargetMode="External"/><Relationship Id="rId2171" Type="http://schemas.openxmlformats.org/officeDocument/2006/relationships/hyperlink" Target="https://www.ankeramsterdamspirits.nl/products/L-09-636-00" TargetMode="External"/><Relationship Id="rId3015" Type="http://schemas.openxmlformats.org/officeDocument/2006/relationships/hyperlink" Target="https://www.ankeramsterdamspirits.nl/products/L-06-857-00" TargetMode="External"/><Relationship Id="rId3222" Type="http://schemas.openxmlformats.org/officeDocument/2006/relationships/hyperlink" Target="https://www.ankeramsterdamspirits.nl/products/L-59-099-00" TargetMode="External"/><Relationship Id="rId3667" Type="http://schemas.openxmlformats.org/officeDocument/2006/relationships/hyperlink" Target="https://www.ankeramsterdamspirits.nl/products/L-23-714-00" TargetMode="External"/><Relationship Id="rId3874" Type="http://schemas.openxmlformats.org/officeDocument/2006/relationships/hyperlink" Target="https://www.ankeramsterdamspirits.nl/products/L-50-151-00" TargetMode="External"/><Relationship Id="rId4718" Type="http://schemas.openxmlformats.org/officeDocument/2006/relationships/hyperlink" Target="https://www.ankeramsterdamspirits.nl/products/L-59-661-00" TargetMode="External"/><Relationship Id="rId143" Type="http://schemas.openxmlformats.org/officeDocument/2006/relationships/hyperlink" Target="https://www.ankeramsterdamspirits.nl/products/L-00-713-00" TargetMode="External"/><Relationship Id="rId350" Type="http://schemas.openxmlformats.org/officeDocument/2006/relationships/hyperlink" Target="https://www.ankeramsterdamspirits.nl/products/L-51-901-00" TargetMode="External"/><Relationship Id="rId588" Type="http://schemas.openxmlformats.org/officeDocument/2006/relationships/hyperlink" Target="https://www.ankeramsterdamspirits.nl/products/L-54-395-00" TargetMode="External"/><Relationship Id="rId795" Type="http://schemas.openxmlformats.org/officeDocument/2006/relationships/hyperlink" Target="https://www.ankeramsterdamspirits.nl/products/L-19-928-00" TargetMode="External"/><Relationship Id="rId2031" Type="http://schemas.openxmlformats.org/officeDocument/2006/relationships/hyperlink" Target="https://www.ankeramsterdamspirits.nl/products/L-17-455-00" TargetMode="External"/><Relationship Id="rId2269" Type="http://schemas.openxmlformats.org/officeDocument/2006/relationships/hyperlink" Target="https://www.ankeramsterdamspirits.nl/products/L-18-673-00" TargetMode="External"/><Relationship Id="rId2476" Type="http://schemas.openxmlformats.org/officeDocument/2006/relationships/hyperlink" Target="https://www.ankeramsterdamspirits.nl/products/L-02-332-00" TargetMode="External"/><Relationship Id="rId2683" Type="http://schemas.openxmlformats.org/officeDocument/2006/relationships/hyperlink" Target="https://www.ankeramsterdamspirits.nl/products/L-04-770-00" TargetMode="External"/><Relationship Id="rId2890" Type="http://schemas.openxmlformats.org/officeDocument/2006/relationships/hyperlink" Target="https://www.ankeramsterdamspirits.nl/products/L-58-888-00" TargetMode="External"/><Relationship Id="rId3527" Type="http://schemas.openxmlformats.org/officeDocument/2006/relationships/hyperlink" Target="https://www.ankeramsterdamspirits.nl/products/L-07-556-00" TargetMode="External"/><Relationship Id="rId3734" Type="http://schemas.openxmlformats.org/officeDocument/2006/relationships/hyperlink" Target="https://www.ankeramsterdamspirits.nl/products/L-08-169-00" TargetMode="External"/><Relationship Id="rId3941" Type="http://schemas.openxmlformats.org/officeDocument/2006/relationships/hyperlink" Target="https://www.ankeramsterdamspirits.nl/products/L-08-433-00" TargetMode="External"/><Relationship Id="rId9" Type="http://schemas.openxmlformats.org/officeDocument/2006/relationships/hyperlink" Target="https://www.ankeramsterdamspirits.nl/products/L-59-714-00" TargetMode="External"/><Relationship Id="rId210" Type="http://schemas.openxmlformats.org/officeDocument/2006/relationships/hyperlink" Target="https://www.ankeramsterdamspirits.nl/products/L-53-805-00" TargetMode="External"/><Relationship Id="rId448" Type="http://schemas.openxmlformats.org/officeDocument/2006/relationships/hyperlink" Target="https://www.ankeramsterdamspirits.nl/products/L-06-423-00" TargetMode="External"/><Relationship Id="rId655" Type="http://schemas.openxmlformats.org/officeDocument/2006/relationships/hyperlink" Target="https://www.ankeramsterdamspirits.nl/products/L-56-241-00" TargetMode="External"/><Relationship Id="rId862" Type="http://schemas.openxmlformats.org/officeDocument/2006/relationships/hyperlink" Target="https://www.ankeramsterdamspirits.nl/products/L-04-338-00" TargetMode="External"/><Relationship Id="rId1078" Type="http://schemas.openxmlformats.org/officeDocument/2006/relationships/hyperlink" Target="https://www.ankeramsterdamspirits.nl/products/L-00-818-00" TargetMode="External"/><Relationship Id="rId1285" Type="http://schemas.openxmlformats.org/officeDocument/2006/relationships/hyperlink" Target="https://www.ankeramsterdamspirits.nl/products/L-59-697-00" TargetMode="External"/><Relationship Id="rId1492" Type="http://schemas.openxmlformats.org/officeDocument/2006/relationships/hyperlink" Target="https://www.ankeramsterdamspirits.nl/products/L-09-775-00" TargetMode="External"/><Relationship Id="rId2129" Type="http://schemas.openxmlformats.org/officeDocument/2006/relationships/hyperlink" Target="https://www.ankeramsterdamspirits.nl/products/L-25-754-00" TargetMode="External"/><Relationship Id="rId2336" Type="http://schemas.openxmlformats.org/officeDocument/2006/relationships/hyperlink" Target="https://www.ankeramsterdamspirits.nl/products/L-17-376-00" TargetMode="External"/><Relationship Id="rId2543" Type="http://schemas.openxmlformats.org/officeDocument/2006/relationships/hyperlink" Target="https://www.ankeramsterdamspirits.nl/products/L-04-304-00" TargetMode="External"/><Relationship Id="rId2750" Type="http://schemas.openxmlformats.org/officeDocument/2006/relationships/hyperlink" Target="https://www.ankeramsterdamspirits.nl/products/L-04-831-00" TargetMode="External"/><Relationship Id="rId2988" Type="http://schemas.openxmlformats.org/officeDocument/2006/relationships/hyperlink" Target="https://www.ankeramsterdamspirits.nl/products/L-51-477-00" TargetMode="External"/><Relationship Id="rId3801" Type="http://schemas.openxmlformats.org/officeDocument/2006/relationships/hyperlink" Target="https://www.ankeramsterdamspirits.nl/products/L-03-545-00" TargetMode="External"/><Relationship Id="rId308" Type="http://schemas.openxmlformats.org/officeDocument/2006/relationships/hyperlink" Target="https://www.ankeramsterdamspirits.nl/products/L-53-804-00" TargetMode="External"/><Relationship Id="rId515" Type="http://schemas.openxmlformats.org/officeDocument/2006/relationships/hyperlink" Target="https://www.ankeramsterdamspirits.nl/products/L-25-229-00" TargetMode="External"/><Relationship Id="rId722" Type="http://schemas.openxmlformats.org/officeDocument/2006/relationships/hyperlink" Target="https://www.ankeramsterdamspirits.nl/products/L-50-509-00" TargetMode="External"/><Relationship Id="rId1145" Type="http://schemas.openxmlformats.org/officeDocument/2006/relationships/hyperlink" Target="https://www.ankeramsterdamspirits.nl/products/L-19-277-00" TargetMode="External"/><Relationship Id="rId1352" Type="http://schemas.openxmlformats.org/officeDocument/2006/relationships/hyperlink" Target="https://www.ankeramsterdamspirits.nl/products/L-25-509-00" TargetMode="External"/><Relationship Id="rId1797" Type="http://schemas.openxmlformats.org/officeDocument/2006/relationships/hyperlink" Target="https://www.ankeramsterdamspirits.nl/products/L-60-967-00" TargetMode="External"/><Relationship Id="rId2403" Type="http://schemas.openxmlformats.org/officeDocument/2006/relationships/hyperlink" Target="https://www.ankeramsterdamspirits.nl/products/L-52-407-00" TargetMode="External"/><Relationship Id="rId2848" Type="http://schemas.openxmlformats.org/officeDocument/2006/relationships/hyperlink" Target="https://www.ankeramsterdamspirits.nl/products/L-52-205-00" TargetMode="External"/><Relationship Id="rId89" Type="http://schemas.openxmlformats.org/officeDocument/2006/relationships/hyperlink" Target="https://www.ankeramsterdamspirits.nl/products/L-53-632-00" TargetMode="External"/><Relationship Id="rId1005" Type="http://schemas.openxmlformats.org/officeDocument/2006/relationships/hyperlink" Target="https://www.ankeramsterdamspirits.nl/products/L-51-473-00" TargetMode="External"/><Relationship Id="rId1212" Type="http://schemas.openxmlformats.org/officeDocument/2006/relationships/hyperlink" Target="https://www.ankeramsterdamspirits.nl/products/L-17-694-00" TargetMode="External"/><Relationship Id="rId1657" Type="http://schemas.openxmlformats.org/officeDocument/2006/relationships/hyperlink" Target="https://www.ankeramsterdamspirits.nl/products/L-60-867-00" TargetMode="External"/><Relationship Id="rId1864" Type="http://schemas.openxmlformats.org/officeDocument/2006/relationships/hyperlink" Target="https://www.ankeramsterdamspirits.nl/products/L-05-997-00" TargetMode="External"/><Relationship Id="rId2610" Type="http://schemas.openxmlformats.org/officeDocument/2006/relationships/hyperlink" Target="https://www.ankeramsterdamspirits.nl/products/L-19-727-00" TargetMode="External"/><Relationship Id="rId2708" Type="http://schemas.openxmlformats.org/officeDocument/2006/relationships/hyperlink" Target="https://www.ankeramsterdamspirits.nl/products/L-04-799-00" TargetMode="External"/><Relationship Id="rId2915" Type="http://schemas.openxmlformats.org/officeDocument/2006/relationships/hyperlink" Target="https://www.ankeramsterdamspirits.nl/products/L-18-940-00" TargetMode="External"/><Relationship Id="rId4063" Type="http://schemas.openxmlformats.org/officeDocument/2006/relationships/hyperlink" Target="https://www.ankeramsterdamspirits.nl/products/L-22-382-00" TargetMode="External"/><Relationship Id="rId4270" Type="http://schemas.openxmlformats.org/officeDocument/2006/relationships/hyperlink" Target="https://www.ankeramsterdamspirits.nl/products/L-04-260-00" TargetMode="External"/><Relationship Id="rId4368" Type="http://schemas.openxmlformats.org/officeDocument/2006/relationships/hyperlink" Target="https://www.ankeramsterdamspirits.nl/products/L-53-523-00" TargetMode="External"/><Relationship Id="rId4575" Type="http://schemas.openxmlformats.org/officeDocument/2006/relationships/hyperlink" Target="https://www.ankeramsterdamspirits.nl/products/L-59-998-00" TargetMode="External"/><Relationship Id="rId1517" Type="http://schemas.openxmlformats.org/officeDocument/2006/relationships/hyperlink" Target="https://www.ankeramsterdamspirits.nl/products/L-61-578-00" TargetMode="External"/><Relationship Id="rId1724" Type="http://schemas.openxmlformats.org/officeDocument/2006/relationships/hyperlink" Target="https://www.ankeramsterdamspirits.nl/products/L-51-419-00" TargetMode="External"/><Relationship Id="rId3177" Type="http://schemas.openxmlformats.org/officeDocument/2006/relationships/hyperlink" Target="https://www.ankeramsterdamspirits.nl/products/L-59-071-00" TargetMode="External"/><Relationship Id="rId4130" Type="http://schemas.openxmlformats.org/officeDocument/2006/relationships/hyperlink" Target="https://www.ankeramsterdamspirits.nl/products/L-57-684-00" TargetMode="External"/><Relationship Id="rId4228" Type="http://schemas.openxmlformats.org/officeDocument/2006/relationships/hyperlink" Target="https://www.ankeramsterdamspirits.nl/products/L-04-119-00" TargetMode="External"/><Relationship Id="rId16" Type="http://schemas.openxmlformats.org/officeDocument/2006/relationships/hyperlink" Target="https://www.ankeramsterdamspirits.nl/products/L-04-622-00" TargetMode="External"/><Relationship Id="rId1931" Type="http://schemas.openxmlformats.org/officeDocument/2006/relationships/hyperlink" Target="https://www.ankeramsterdamspirits.nl/products/L-09-238-00" TargetMode="External"/><Relationship Id="rId3037" Type="http://schemas.openxmlformats.org/officeDocument/2006/relationships/hyperlink" Target="https://www.ankeramsterdamspirits.nl/products/L-25-641-00" TargetMode="External"/><Relationship Id="rId3384" Type="http://schemas.openxmlformats.org/officeDocument/2006/relationships/hyperlink" Target="https://www.ankeramsterdamspirits.nl/products/L-58-602-00" TargetMode="External"/><Relationship Id="rId3591" Type="http://schemas.openxmlformats.org/officeDocument/2006/relationships/hyperlink" Target="https://www.ankeramsterdamspirits.nl/products/L-57-255-00" TargetMode="External"/><Relationship Id="rId3689" Type="http://schemas.openxmlformats.org/officeDocument/2006/relationships/hyperlink" Target="https://www.ankeramsterdamspirits.nl/products/L-50-401-00" TargetMode="External"/><Relationship Id="rId3896" Type="http://schemas.openxmlformats.org/officeDocument/2006/relationships/hyperlink" Target="https://www.ankeramsterdamspirits.nl/products/L-21-607-00" TargetMode="External"/><Relationship Id="rId4435" Type="http://schemas.openxmlformats.org/officeDocument/2006/relationships/hyperlink" Target="https://www.ankeramsterdamspirits.nl/products/L-09-519-00" TargetMode="External"/><Relationship Id="rId4642" Type="http://schemas.openxmlformats.org/officeDocument/2006/relationships/hyperlink" Target="https://www.ankeramsterdamspirits.nl/products/L-08-858-00" TargetMode="External"/><Relationship Id="rId2193" Type="http://schemas.openxmlformats.org/officeDocument/2006/relationships/hyperlink" Target="https://www.ankeramsterdamspirits.nl/products/L-53-439-00" TargetMode="External"/><Relationship Id="rId2498" Type="http://schemas.openxmlformats.org/officeDocument/2006/relationships/hyperlink" Target="https://www.ankeramsterdamspirits.nl/products/L-61-445-00" TargetMode="External"/><Relationship Id="rId3244" Type="http://schemas.openxmlformats.org/officeDocument/2006/relationships/hyperlink" Target="https://www.ankeramsterdamspirits.nl/products/L-60-250-00" TargetMode="External"/><Relationship Id="rId3451" Type="http://schemas.openxmlformats.org/officeDocument/2006/relationships/hyperlink" Target="https://www.ankeramsterdamspirits.nl/products/L-60-741-00" TargetMode="External"/><Relationship Id="rId3549" Type="http://schemas.openxmlformats.org/officeDocument/2006/relationships/hyperlink" Target="https://www.ankeramsterdamspirits.nl/products/L-07-842-00" TargetMode="External"/><Relationship Id="rId4502" Type="http://schemas.openxmlformats.org/officeDocument/2006/relationships/hyperlink" Target="https://www.ankeramsterdamspirits.nl/products/L-62-109-00" TargetMode="External"/><Relationship Id="rId165" Type="http://schemas.openxmlformats.org/officeDocument/2006/relationships/hyperlink" Target="https://www.ankeramsterdamspirits.nl/products/L-04-885-00" TargetMode="External"/><Relationship Id="rId372" Type="http://schemas.openxmlformats.org/officeDocument/2006/relationships/hyperlink" Target="https://www.ankeramsterdamspirits.nl/products/L-06-214-00" TargetMode="External"/><Relationship Id="rId677" Type="http://schemas.openxmlformats.org/officeDocument/2006/relationships/hyperlink" Target="https://www.ankeramsterdamspirits.nl/products/L-58-501-00" TargetMode="External"/><Relationship Id="rId2053" Type="http://schemas.openxmlformats.org/officeDocument/2006/relationships/hyperlink" Target="https://www.ankeramsterdamspirits.nl/products/L-50-437-00" TargetMode="External"/><Relationship Id="rId2260" Type="http://schemas.openxmlformats.org/officeDocument/2006/relationships/hyperlink" Target="https://www.ankeramsterdamspirits.nl/products/L-56-631-00" TargetMode="External"/><Relationship Id="rId2358" Type="http://schemas.openxmlformats.org/officeDocument/2006/relationships/hyperlink" Target="https://www.ankeramsterdamspirits.nl/products/L-24-675-00" TargetMode="External"/><Relationship Id="rId3104" Type="http://schemas.openxmlformats.org/officeDocument/2006/relationships/hyperlink" Target="https://www.ankeramsterdamspirits.nl/products/L-56-825-00" TargetMode="External"/><Relationship Id="rId3311" Type="http://schemas.openxmlformats.org/officeDocument/2006/relationships/hyperlink" Target="https://www.ankeramsterdamspirits.nl/products/L-11-779-00" TargetMode="External"/><Relationship Id="rId3756" Type="http://schemas.openxmlformats.org/officeDocument/2006/relationships/hyperlink" Target="https://www.ankeramsterdamspirits.nl/products/L-60-172-00" TargetMode="External"/><Relationship Id="rId3963" Type="http://schemas.openxmlformats.org/officeDocument/2006/relationships/hyperlink" Target="https://www.ankeramsterdamspirits.nl/products/L-60-434-00" TargetMode="External"/><Relationship Id="rId232" Type="http://schemas.openxmlformats.org/officeDocument/2006/relationships/hyperlink" Target="https://www.ankeramsterdamspirits.nl/products/L-57-894-00" TargetMode="External"/><Relationship Id="rId884" Type="http://schemas.openxmlformats.org/officeDocument/2006/relationships/hyperlink" Target="https://www.ankeramsterdamspirits.nl/products/L-12-788-00" TargetMode="External"/><Relationship Id="rId2120" Type="http://schemas.openxmlformats.org/officeDocument/2006/relationships/hyperlink" Target="https://www.ankeramsterdamspirits.nl/products/L-09-532-00" TargetMode="External"/><Relationship Id="rId2565" Type="http://schemas.openxmlformats.org/officeDocument/2006/relationships/hyperlink" Target="https://www.ankeramsterdamspirits.nl/products/L-58-063-00" TargetMode="External"/><Relationship Id="rId2772" Type="http://schemas.openxmlformats.org/officeDocument/2006/relationships/hyperlink" Target="https://www.ankeramsterdamspirits.nl/products/L-20-594-00" TargetMode="External"/><Relationship Id="rId3409" Type="http://schemas.openxmlformats.org/officeDocument/2006/relationships/hyperlink" Target="https://www.ankeramsterdamspirits.nl/products/L-24-127-00" TargetMode="External"/><Relationship Id="rId3616" Type="http://schemas.openxmlformats.org/officeDocument/2006/relationships/hyperlink" Target="https://www.ankeramsterdamspirits.nl/products/L-60-880-00" TargetMode="External"/><Relationship Id="rId3823" Type="http://schemas.openxmlformats.org/officeDocument/2006/relationships/hyperlink" Target="https://www.ankeramsterdamspirits.nl/products/L-08-456-00" TargetMode="External"/><Relationship Id="rId537" Type="http://schemas.openxmlformats.org/officeDocument/2006/relationships/hyperlink" Target="https://www.ankeramsterdamspirits.nl/products/L-60-897-00" TargetMode="External"/><Relationship Id="rId744" Type="http://schemas.openxmlformats.org/officeDocument/2006/relationships/hyperlink" Target="https://www.ankeramsterdamspirits.nl/products/L-13-927-00" TargetMode="External"/><Relationship Id="rId951" Type="http://schemas.openxmlformats.org/officeDocument/2006/relationships/hyperlink" Target="https://www.ankeramsterdamspirits.nl/products/L-04-582-00" TargetMode="External"/><Relationship Id="rId1167" Type="http://schemas.openxmlformats.org/officeDocument/2006/relationships/hyperlink" Target="https://www.ankeramsterdamspirits.nl/products/L-11-671-00" TargetMode="External"/><Relationship Id="rId1374" Type="http://schemas.openxmlformats.org/officeDocument/2006/relationships/hyperlink" Target="https://www.ankeramsterdamspirits.nl/products/L-60-425-00" TargetMode="External"/><Relationship Id="rId1581" Type="http://schemas.openxmlformats.org/officeDocument/2006/relationships/hyperlink" Target="https://www.ankeramsterdamspirits.nl/products/L-10-178-00" TargetMode="External"/><Relationship Id="rId1679" Type="http://schemas.openxmlformats.org/officeDocument/2006/relationships/hyperlink" Target="https://www.ankeramsterdamspirits.nl/products/L-18-772-00" TargetMode="External"/><Relationship Id="rId2218" Type="http://schemas.openxmlformats.org/officeDocument/2006/relationships/hyperlink" Target="https://www.ankeramsterdamspirits.nl/products/L-17-755-00" TargetMode="External"/><Relationship Id="rId2425" Type="http://schemas.openxmlformats.org/officeDocument/2006/relationships/hyperlink" Target="https://www.ankeramsterdamspirits.nl/products/L-05-353-00" TargetMode="External"/><Relationship Id="rId2632" Type="http://schemas.openxmlformats.org/officeDocument/2006/relationships/hyperlink" Target="https://www.ankeramsterdamspirits.nl/products/L-05-233-00" TargetMode="External"/><Relationship Id="rId4085" Type="http://schemas.openxmlformats.org/officeDocument/2006/relationships/hyperlink" Target="https://www.ankeramsterdamspirits.nl/products/L-05-289-00" TargetMode="External"/><Relationship Id="rId4292" Type="http://schemas.openxmlformats.org/officeDocument/2006/relationships/hyperlink" Target="https://www.ankeramsterdamspirits.nl/products/L-12-859-00" TargetMode="External"/><Relationship Id="rId80" Type="http://schemas.openxmlformats.org/officeDocument/2006/relationships/hyperlink" Target="https://www.ankeramsterdamspirits.nl/products/L-60-171-00" TargetMode="External"/><Relationship Id="rId604" Type="http://schemas.openxmlformats.org/officeDocument/2006/relationships/hyperlink" Target="https://www.ankeramsterdamspirits.nl/products/L-56-413-00" TargetMode="External"/><Relationship Id="rId811" Type="http://schemas.openxmlformats.org/officeDocument/2006/relationships/hyperlink" Target="https://www.ankeramsterdamspirits.nl/products/L-12-664-00" TargetMode="External"/><Relationship Id="rId1027" Type="http://schemas.openxmlformats.org/officeDocument/2006/relationships/hyperlink" Target="https://www.ankeramsterdamspirits.nl/products/L-05-706-00" TargetMode="External"/><Relationship Id="rId1234" Type="http://schemas.openxmlformats.org/officeDocument/2006/relationships/hyperlink" Target="https://www.ankeramsterdamspirits.nl/products/L-21-057-00" TargetMode="External"/><Relationship Id="rId1441" Type="http://schemas.openxmlformats.org/officeDocument/2006/relationships/hyperlink" Target="https://www.ankeramsterdamspirits.nl/products/L-17-510-00" TargetMode="External"/><Relationship Id="rId1886" Type="http://schemas.openxmlformats.org/officeDocument/2006/relationships/hyperlink" Target="https://www.ankeramsterdamspirits.nl/products/L-11-846-00" TargetMode="External"/><Relationship Id="rId2937" Type="http://schemas.openxmlformats.org/officeDocument/2006/relationships/hyperlink" Target="https://www.ankeramsterdamspirits.nl/products/L-59-918-00" TargetMode="External"/><Relationship Id="rId4152" Type="http://schemas.openxmlformats.org/officeDocument/2006/relationships/hyperlink" Target="https://www.ankeramsterdamspirits.nl/products/L-23-192-00" TargetMode="External"/><Relationship Id="rId4597" Type="http://schemas.openxmlformats.org/officeDocument/2006/relationships/hyperlink" Target="https://www.ankeramsterdamspirits.nl/products/L-56-992-00" TargetMode="External"/><Relationship Id="rId909" Type="http://schemas.openxmlformats.org/officeDocument/2006/relationships/hyperlink" Target="https://www.ankeramsterdamspirits.nl/products/L-55-722-00" TargetMode="External"/><Relationship Id="rId1301" Type="http://schemas.openxmlformats.org/officeDocument/2006/relationships/hyperlink" Target="https://www.ankeramsterdamspirits.nl/products/L-17-124-00" TargetMode="External"/><Relationship Id="rId1539" Type="http://schemas.openxmlformats.org/officeDocument/2006/relationships/hyperlink" Target="https://www.ankeramsterdamspirits.nl/products/L-09-871-00" TargetMode="External"/><Relationship Id="rId1746" Type="http://schemas.openxmlformats.org/officeDocument/2006/relationships/hyperlink" Target="https://www.ankeramsterdamspirits.nl/products/L-57-125-00" TargetMode="External"/><Relationship Id="rId1953" Type="http://schemas.openxmlformats.org/officeDocument/2006/relationships/hyperlink" Target="https://www.ankeramsterdamspirits.nl/products/L-54-926-00" TargetMode="External"/><Relationship Id="rId3199" Type="http://schemas.openxmlformats.org/officeDocument/2006/relationships/hyperlink" Target="https://www.ankeramsterdamspirits.nl/products/L-59-141-00" TargetMode="External"/><Relationship Id="rId4457" Type="http://schemas.openxmlformats.org/officeDocument/2006/relationships/hyperlink" Target="https://www.ankeramsterdamspirits.nl/products/L-09-690-00" TargetMode="External"/><Relationship Id="rId4664" Type="http://schemas.openxmlformats.org/officeDocument/2006/relationships/hyperlink" Target="https://www.ankeramsterdamspirits.nl/products/L-17-463-00" TargetMode="External"/><Relationship Id="rId38" Type="http://schemas.openxmlformats.org/officeDocument/2006/relationships/hyperlink" Target="https://www.ankeramsterdamspirits.nl/products/L-05-135-00" TargetMode="External"/><Relationship Id="rId1606" Type="http://schemas.openxmlformats.org/officeDocument/2006/relationships/hyperlink" Target="https://www.ankeramsterdamspirits.nl/products/L-58-778-00" TargetMode="External"/><Relationship Id="rId1813" Type="http://schemas.openxmlformats.org/officeDocument/2006/relationships/hyperlink" Target="https://www.ankeramsterdamspirits.nl/products/L-19-746-00" TargetMode="External"/><Relationship Id="rId3059" Type="http://schemas.openxmlformats.org/officeDocument/2006/relationships/hyperlink" Target="https://www.ankeramsterdamspirits.nl/products/L-21-291-00" TargetMode="External"/><Relationship Id="rId3266" Type="http://schemas.openxmlformats.org/officeDocument/2006/relationships/hyperlink" Target="https://www.ankeramsterdamspirits.nl/products/L-55-711-00" TargetMode="External"/><Relationship Id="rId3473" Type="http://schemas.openxmlformats.org/officeDocument/2006/relationships/hyperlink" Target="https://www.ankeramsterdamspirits.nl/products/L-07-356-00" TargetMode="External"/><Relationship Id="rId4012" Type="http://schemas.openxmlformats.org/officeDocument/2006/relationships/hyperlink" Target="https://www.ankeramsterdamspirits.nl/products/L-58-908-00" TargetMode="External"/><Relationship Id="rId4317" Type="http://schemas.openxmlformats.org/officeDocument/2006/relationships/hyperlink" Target="https://www.ankeramsterdamspirits.nl/products/L-05-811-00" TargetMode="External"/><Relationship Id="rId4524" Type="http://schemas.openxmlformats.org/officeDocument/2006/relationships/hyperlink" Target="https://www.ankeramsterdamspirits.nl/products/L-01-403-00" TargetMode="External"/><Relationship Id="rId187" Type="http://schemas.openxmlformats.org/officeDocument/2006/relationships/hyperlink" Target="https://www.ankeramsterdamspirits.nl/products/L-05-171-00" TargetMode="External"/><Relationship Id="rId394" Type="http://schemas.openxmlformats.org/officeDocument/2006/relationships/hyperlink" Target="https://www.ankeramsterdamspirits.nl/products/L-54-953-00" TargetMode="External"/><Relationship Id="rId2075" Type="http://schemas.openxmlformats.org/officeDocument/2006/relationships/hyperlink" Target="https://www.ankeramsterdamspirits.nl/products/L-22-627-00" TargetMode="External"/><Relationship Id="rId2282" Type="http://schemas.openxmlformats.org/officeDocument/2006/relationships/hyperlink" Target="https://www.ankeramsterdamspirits.nl/products/L-10-119-00" TargetMode="External"/><Relationship Id="rId3126" Type="http://schemas.openxmlformats.org/officeDocument/2006/relationships/hyperlink" Target="https://www.ankeramsterdamspirits.nl/products/L-60-972-00" TargetMode="External"/><Relationship Id="rId3680" Type="http://schemas.openxmlformats.org/officeDocument/2006/relationships/hyperlink" Target="https://www.ankeramsterdamspirits.nl/products/L-58-185-00" TargetMode="External"/><Relationship Id="rId3778" Type="http://schemas.openxmlformats.org/officeDocument/2006/relationships/hyperlink" Target="https://www.ankeramsterdamspirits.nl/products/L-15-760-00" TargetMode="External"/><Relationship Id="rId3985" Type="http://schemas.openxmlformats.org/officeDocument/2006/relationships/hyperlink" Target="https://www.ankeramsterdamspirits.nl/products/L-08-552-00" TargetMode="External"/><Relationship Id="rId4731" Type="http://schemas.openxmlformats.org/officeDocument/2006/relationships/hyperlink" Target="https://www.ankeramsterdamspirits.nl/products/L-59-268-00" TargetMode="External"/><Relationship Id="rId254" Type="http://schemas.openxmlformats.org/officeDocument/2006/relationships/hyperlink" Target="https://www.ankeramsterdamspirits.nl/products/L-15-728-00" TargetMode="External"/><Relationship Id="rId699" Type="http://schemas.openxmlformats.org/officeDocument/2006/relationships/hyperlink" Target="https://www.ankeramsterdamspirits.nl/products/L-53-910-00" TargetMode="External"/><Relationship Id="rId1091" Type="http://schemas.openxmlformats.org/officeDocument/2006/relationships/hyperlink" Target="https://www.ankeramsterdamspirits.nl/products/L-03-211-00" TargetMode="External"/><Relationship Id="rId2587" Type="http://schemas.openxmlformats.org/officeDocument/2006/relationships/hyperlink" Target="https://www.ankeramsterdamspirits.nl/products/L-04-697-00" TargetMode="External"/><Relationship Id="rId2794" Type="http://schemas.openxmlformats.org/officeDocument/2006/relationships/hyperlink" Target="https://www.ankeramsterdamspirits.nl/products/L-52-070-00" TargetMode="External"/><Relationship Id="rId3333" Type="http://schemas.openxmlformats.org/officeDocument/2006/relationships/hyperlink" Target="https://www.ankeramsterdamspirits.nl/products/L-59-432-00" TargetMode="External"/><Relationship Id="rId3540" Type="http://schemas.openxmlformats.org/officeDocument/2006/relationships/hyperlink" Target="https://www.ankeramsterdamspirits.nl/products/L-50-027-00" TargetMode="External"/><Relationship Id="rId3638" Type="http://schemas.openxmlformats.org/officeDocument/2006/relationships/hyperlink" Target="https://www.ankeramsterdamspirits.nl/products/L-58-555-00" TargetMode="External"/><Relationship Id="rId3845" Type="http://schemas.openxmlformats.org/officeDocument/2006/relationships/hyperlink" Target="https://www.ankeramsterdamspirits.nl/products/L-14-256-00" TargetMode="External"/><Relationship Id="rId114" Type="http://schemas.openxmlformats.org/officeDocument/2006/relationships/hyperlink" Target="https://www.ankeramsterdamspirits.nl/products/L-19-643-00" TargetMode="External"/><Relationship Id="rId461" Type="http://schemas.openxmlformats.org/officeDocument/2006/relationships/hyperlink" Target="https://www.ankeramsterdamspirits.nl/products/L-06-612-00" TargetMode="External"/><Relationship Id="rId559" Type="http://schemas.openxmlformats.org/officeDocument/2006/relationships/hyperlink" Target="https://www.ankeramsterdamspirits.nl/products/L-55-046-00" TargetMode="External"/><Relationship Id="rId766" Type="http://schemas.openxmlformats.org/officeDocument/2006/relationships/hyperlink" Target="https://www.ankeramsterdamspirits.nl/products/L-55-165-00" TargetMode="External"/><Relationship Id="rId1189" Type="http://schemas.openxmlformats.org/officeDocument/2006/relationships/hyperlink" Target="https://www.ankeramsterdamspirits.nl/products/L-08-842-00" TargetMode="External"/><Relationship Id="rId1396" Type="http://schemas.openxmlformats.org/officeDocument/2006/relationships/hyperlink" Target="https://www.ankeramsterdamspirits.nl/products/L-61-968-00" TargetMode="External"/><Relationship Id="rId2142" Type="http://schemas.openxmlformats.org/officeDocument/2006/relationships/hyperlink" Target="https://www.ankeramsterdamspirits.nl/products/L-51-501-00" TargetMode="External"/><Relationship Id="rId2447" Type="http://schemas.openxmlformats.org/officeDocument/2006/relationships/hyperlink" Target="https://www.ankeramsterdamspirits.nl/products/L-05-086-00" TargetMode="External"/><Relationship Id="rId3400" Type="http://schemas.openxmlformats.org/officeDocument/2006/relationships/hyperlink" Target="https://www.ankeramsterdamspirits.nl/products/L-12-037-00" TargetMode="External"/><Relationship Id="rId321" Type="http://schemas.openxmlformats.org/officeDocument/2006/relationships/hyperlink" Target="https://www.ankeramsterdamspirits.nl/products/L-06-129-00" TargetMode="External"/><Relationship Id="rId419" Type="http://schemas.openxmlformats.org/officeDocument/2006/relationships/hyperlink" Target="https://www.ankeramsterdamspirits.nl/products/L-06-953-00" TargetMode="External"/><Relationship Id="rId626" Type="http://schemas.openxmlformats.org/officeDocument/2006/relationships/hyperlink" Target="https://www.ankeramsterdamspirits.nl/products/L-54-126-00" TargetMode="External"/><Relationship Id="rId973" Type="http://schemas.openxmlformats.org/officeDocument/2006/relationships/hyperlink" Target="https://www.ankeramsterdamspirits.nl/products/L-54-376-00" TargetMode="External"/><Relationship Id="rId1049" Type="http://schemas.openxmlformats.org/officeDocument/2006/relationships/hyperlink" Target="https://www.ankeramsterdamspirits.nl/products/L-23-143-00" TargetMode="External"/><Relationship Id="rId1256" Type="http://schemas.openxmlformats.org/officeDocument/2006/relationships/hyperlink" Target="https://www.ankeramsterdamspirits.nl/products/L-56-998-00" TargetMode="External"/><Relationship Id="rId2002" Type="http://schemas.openxmlformats.org/officeDocument/2006/relationships/hyperlink" Target="https://www.ankeramsterdamspirits.nl/products/L-09-283-00" TargetMode="External"/><Relationship Id="rId2307" Type="http://schemas.openxmlformats.org/officeDocument/2006/relationships/hyperlink" Target="https://www.ankeramsterdamspirits.nl/products/L-57-408-00" TargetMode="External"/><Relationship Id="rId2654" Type="http://schemas.openxmlformats.org/officeDocument/2006/relationships/hyperlink" Target="https://www.ankeramsterdamspirits.nl/products/L-04-725-00" TargetMode="External"/><Relationship Id="rId2861" Type="http://schemas.openxmlformats.org/officeDocument/2006/relationships/hyperlink" Target="https://www.ankeramsterdamspirits.nl/products/L-05-001-00" TargetMode="External"/><Relationship Id="rId2959" Type="http://schemas.openxmlformats.org/officeDocument/2006/relationships/hyperlink" Target="https://www.ankeramsterdamspirits.nl/products/L-00-643-00" TargetMode="External"/><Relationship Id="rId3705" Type="http://schemas.openxmlformats.org/officeDocument/2006/relationships/hyperlink" Target="https://www.ankeramsterdamspirits.nl/products/L-08-129-00" TargetMode="External"/><Relationship Id="rId3912" Type="http://schemas.openxmlformats.org/officeDocument/2006/relationships/hyperlink" Target="https://www.ankeramsterdamspirits.nl/products/L-50-185-00" TargetMode="External"/><Relationship Id="rId833" Type="http://schemas.openxmlformats.org/officeDocument/2006/relationships/hyperlink" Target="https://www.ankeramsterdamspirits.nl/products/L-58-349-00" TargetMode="External"/><Relationship Id="rId1116" Type="http://schemas.openxmlformats.org/officeDocument/2006/relationships/hyperlink" Target="https://www.ankeramsterdamspirits.nl/products/L-24-984-00" TargetMode="External"/><Relationship Id="rId1463" Type="http://schemas.openxmlformats.org/officeDocument/2006/relationships/hyperlink" Target="https://www.ankeramsterdamspirits.nl/products/L-17-569-00" TargetMode="External"/><Relationship Id="rId1670" Type="http://schemas.openxmlformats.org/officeDocument/2006/relationships/hyperlink" Target="https://www.ankeramsterdamspirits.nl/products/L-53-102-00" TargetMode="External"/><Relationship Id="rId1768" Type="http://schemas.openxmlformats.org/officeDocument/2006/relationships/hyperlink" Target="https://www.ankeramsterdamspirits.nl/products/L-25-374-00" TargetMode="External"/><Relationship Id="rId2514" Type="http://schemas.openxmlformats.org/officeDocument/2006/relationships/hyperlink" Target="https://www.ankeramsterdamspirits.nl/products/L-24-515-00" TargetMode="External"/><Relationship Id="rId2721" Type="http://schemas.openxmlformats.org/officeDocument/2006/relationships/hyperlink" Target="https://www.ankeramsterdamspirits.nl/products/L-50-701-00" TargetMode="External"/><Relationship Id="rId2819" Type="http://schemas.openxmlformats.org/officeDocument/2006/relationships/hyperlink" Target="https://www.ankeramsterdamspirits.nl/products/L-51-308-00" TargetMode="External"/><Relationship Id="rId4174" Type="http://schemas.openxmlformats.org/officeDocument/2006/relationships/hyperlink" Target="https://www.ankeramsterdamspirits.nl/products/L-54-722-00" TargetMode="External"/><Relationship Id="rId4381" Type="http://schemas.openxmlformats.org/officeDocument/2006/relationships/hyperlink" Target="https://www.ankeramsterdamspirits.nl/products/L-23-969-00" TargetMode="External"/><Relationship Id="rId900" Type="http://schemas.openxmlformats.org/officeDocument/2006/relationships/hyperlink" Target="https://www.ankeramsterdamspirits.nl/products/L-18-167-00" TargetMode="External"/><Relationship Id="rId1323" Type="http://schemas.openxmlformats.org/officeDocument/2006/relationships/hyperlink" Target="https://www.ankeramsterdamspirits.nl/products/L-61-428-00" TargetMode="External"/><Relationship Id="rId1530" Type="http://schemas.openxmlformats.org/officeDocument/2006/relationships/hyperlink" Target="https://www.ankeramsterdamspirits.nl/products/L-59-757-00" TargetMode="External"/><Relationship Id="rId1628" Type="http://schemas.openxmlformats.org/officeDocument/2006/relationships/hyperlink" Target="https://www.ankeramsterdamspirits.nl/products/L-58-459-00" TargetMode="External"/><Relationship Id="rId1975" Type="http://schemas.openxmlformats.org/officeDocument/2006/relationships/hyperlink" Target="https://www.ankeramsterdamspirits.nl/products/L-57-752-00" TargetMode="External"/><Relationship Id="rId3190" Type="http://schemas.openxmlformats.org/officeDocument/2006/relationships/hyperlink" Target="https://www.ankeramsterdamspirits.nl/products/L-59-020-00" TargetMode="External"/><Relationship Id="rId4034" Type="http://schemas.openxmlformats.org/officeDocument/2006/relationships/hyperlink" Target="https://www.ankeramsterdamspirits.nl/products/L-59-424-00" TargetMode="External"/><Relationship Id="rId4241" Type="http://schemas.openxmlformats.org/officeDocument/2006/relationships/hyperlink" Target="https://www.ankeramsterdamspirits.nl/products/L-55-145-00" TargetMode="External"/><Relationship Id="rId4479" Type="http://schemas.openxmlformats.org/officeDocument/2006/relationships/hyperlink" Target="https://www.ankeramsterdamspirits.nl/products/L-54-129-00" TargetMode="External"/><Relationship Id="rId4686" Type="http://schemas.openxmlformats.org/officeDocument/2006/relationships/hyperlink" Target="https://www.ankeramsterdamspirits.nl/products/L-59-008-00" TargetMode="External"/><Relationship Id="rId1835" Type="http://schemas.openxmlformats.org/officeDocument/2006/relationships/hyperlink" Target="https://www.ankeramsterdamspirits.nl/products/L-20-631-00" TargetMode="External"/><Relationship Id="rId3050" Type="http://schemas.openxmlformats.org/officeDocument/2006/relationships/hyperlink" Target="https://www.ankeramsterdamspirits.nl/products/L-55-935-00" TargetMode="External"/><Relationship Id="rId3288" Type="http://schemas.openxmlformats.org/officeDocument/2006/relationships/hyperlink" Target="https://www.ankeramsterdamspirits.nl/products/L-05-608-00" TargetMode="External"/><Relationship Id="rId3495" Type="http://schemas.openxmlformats.org/officeDocument/2006/relationships/hyperlink" Target="https://www.ankeramsterdamspirits.nl/products/L-25-390-00" TargetMode="External"/><Relationship Id="rId4101" Type="http://schemas.openxmlformats.org/officeDocument/2006/relationships/hyperlink" Target="https://www.ankeramsterdamspirits.nl/products/L-57-802-00" TargetMode="External"/><Relationship Id="rId4339" Type="http://schemas.openxmlformats.org/officeDocument/2006/relationships/hyperlink" Target="https://www.ankeramsterdamspirits.nl/products/L-62-051-00" TargetMode="External"/><Relationship Id="rId4546" Type="http://schemas.openxmlformats.org/officeDocument/2006/relationships/hyperlink" Target="https://www.ankeramsterdamspirits.nl/products/L-60-626-00" TargetMode="External"/><Relationship Id="rId4753" Type="http://schemas.openxmlformats.org/officeDocument/2006/relationships/printerSettings" Target="../printerSettings/printerSettings11.bin"/><Relationship Id="rId1902" Type="http://schemas.openxmlformats.org/officeDocument/2006/relationships/hyperlink" Target="https://www.ankeramsterdamspirits.nl/products/L-24-225-00" TargetMode="External"/><Relationship Id="rId2097" Type="http://schemas.openxmlformats.org/officeDocument/2006/relationships/hyperlink" Target="https://www.ankeramsterdamspirits.nl/products/L-52-959-00" TargetMode="External"/><Relationship Id="rId3148" Type="http://schemas.openxmlformats.org/officeDocument/2006/relationships/hyperlink" Target="https://www.ankeramsterdamspirits.nl/products/L-56-253-00" TargetMode="External"/><Relationship Id="rId3355" Type="http://schemas.openxmlformats.org/officeDocument/2006/relationships/hyperlink" Target="https://www.ankeramsterdamspirits.nl/products/L-03-456-00" TargetMode="External"/><Relationship Id="rId3562" Type="http://schemas.openxmlformats.org/officeDocument/2006/relationships/hyperlink" Target="https://www.ankeramsterdamspirits.nl/products/L-14-989-00" TargetMode="External"/><Relationship Id="rId4406" Type="http://schemas.openxmlformats.org/officeDocument/2006/relationships/hyperlink" Target="https://www.ankeramsterdamspirits.nl/products/L-09-246-00" TargetMode="External"/><Relationship Id="rId4613" Type="http://schemas.openxmlformats.org/officeDocument/2006/relationships/hyperlink" Target="https://www.ankeramsterdamspirits.nl/products/L-23-551-00" TargetMode="External"/><Relationship Id="rId276" Type="http://schemas.openxmlformats.org/officeDocument/2006/relationships/hyperlink" Target="https://www.ankeramsterdamspirits.nl/products/L-11-696-00" TargetMode="External"/><Relationship Id="rId483" Type="http://schemas.openxmlformats.org/officeDocument/2006/relationships/hyperlink" Target="https://www.ankeramsterdamspirits.nl/products/L-06-677-00" TargetMode="External"/><Relationship Id="rId690" Type="http://schemas.openxmlformats.org/officeDocument/2006/relationships/hyperlink" Target="https://www.ankeramsterdamspirits.nl/products/L-03-462-00" TargetMode="External"/><Relationship Id="rId2164" Type="http://schemas.openxmlformats.org/officeDocument/2006/relationships/hyperlink" Target="https://www.ankeramsterdamspirits.nl/products/L-56-075-00" TargetMode="External"/><Relationship Id="rId2371" Type="http://schemas.openxmlformats.org/officeDocument/2006/relationships/hyperlink" Target="https://www.ankeramsterdamspirits.nl/products/L-13-598-00" TargetMode="External"/><Relationship Id="rId3008" Type="http://schemas.openxmlformats.org/officeDocument/2006/relationships/hyperlink" Target="https://www.ankeramsterdamspirits.nl/products/L-06-223-00" TargetMode="External"/><Relationship Id="rId3215" Type="http://schemas.openxmlformats.org/officeDocument/2006/relationships/hyperlink" Target="https://www.ankeramsterdamspirits.nl/products/L-59-273-00" TargetMode="External"/><Relationship Id="rId3422" Type="http://schemas.openxmlformats.org/officeDocument/2006/relationships/hyperlink" Target="https://www.ankeramsterdamspirits.nl/products/L-24-129-00" TargetMode="External"/><Relationship Id="rId3867" Type="http://schemas.openxmlformats.org/officeDocument/2006/relationships/hyperlink" Target="https://www.ankeramsterdamspirits.nl/products/L-20-090-00" TargetMode="External"/><Relationship Id="rId136" Type="http://schemas.openxmlformats.org/officeDocument/2006/relationships/hyperlink" Target="https://www.ankeramsterdamspirits.nl/products/L-25-056-00" TargetMode="External"/><Relationship Id="rId343" Type="http://schemas.openxmlformats.org/officeDocument/2006/relationships/hyperlink" Target="https://www.ankeramsterdamspirits.nl/products/L-25-924-00" TargetMode="External"/><Relationship Id="rId550" Type="http://schemas.openxmlformats.org/officeDocument/2006/relationships/hyperlink" Target="https://www.ankeramsterdamspirits.nl/products/L-50-071-00" TargetMode="External"/><Relationship Id="rId788" Type="http://schemas.openxmlformats.org/officeDocument/2006/relationships/hyperlink" Target="https://www.ankeramsterdamspirits.nl/products/L-50-089-00" TargetMode="External"/><Relationship Id="rId995" Type="http://schemas.openxmlformats.org/officeDocument/2006/relationships/hyperlink" Target="https://www.ankeramsterdamspirits.nl/products/L-58-382-00" TargetMode="External"/><Relationship Id="rId1180" Type="http://schemas.openxmlformats.org/officeDocument/2006/relationships/hyperlink" Target="https://www.ankeramsterdamspirits.nl/products/L-08-785-00" TargetMode="External"/><Relationship Id="rId2024" Type="http://schemas.openxmlformats.org/officeDocument/2006/relationships/hyperlink" Target="https://www.ankeramsterdamspirits.nl/products/L-17-219-00" TargetMode="External"/><Relationship Id="rId2231" Type="http://schemas.openxmlformats.org/officeDocument/2006/relationships/hyperlink" Target="https://www.ankeramsterdamspirits.nl/products/L-17-684-00" TargetMode="External"/><Relationship Id="rId2469" Type="http://schemas.openxmlformats.org/officeDocument/2006/relationships/hyperlink" Target="https://www.ankeramsterdamspirits.nl/products/L-00-782-00" TargetMode="External"/><Relationship Id="rId2676" Type="http://schemas.openxmlformats.org/officeDocument/2006/relationships/hyperlink" Target="https://www.ankeramsterdamspirits.nl/products/L-25-276-00" TargetMode="External"/><Relationship Id="rId2883" Type="http://schemas.openxmlformats.org/officeDocument/2006/relationships/hyperlink" Target="https://www.ankeramsterdamspirits.nl/products/L-05-050-00" TargetMode="External"/><Relationship Id="rId3727" Type="http://schemas.openxmlformats.org/officeDocument/2006/relationships/hyperlink" Target="https://www.ankeramsterdamspirits.nl/products/L-62-113-00" TargetMode="External"/><Relationship Id="rId3934" Type="http://schemas.openxmlformats.org/officeDocument/2006/relationships/hyperlink" Target="https://www.ankeramsterdamspirits.nl/products/L-60-175-00" TargetMode="External"/><Relationship Id="rId203" Type="http://schemas.openxmlformats.org/officeDocument/2006/relationships/hyperlink" Target="https://www.ankeramsterdamspirits.nl/products/L-05-981-00" TargetMode="External"/><Relationship Id="rId648" Type="http://schemas.openxmlformats.org/officeDocument/2006/relationships/hyperlink" Target="https://www.ankeramsterdamspirits.nl/products/L-06-452-00" TargetMode="External"/><Relationship Id="rId855" Type="http://schemas.openxmlformats.org/officeDocument/2006/relationships/hyperlink" Target="https://www.ankeramsterdamspirits.nl/products/L-57-489-00" TargetMode="External"/><Relationship Id="rId1040" Type="http://schemas.openxmlformats.org/officeDocument/2006/relationships/hyperlink" Target="https://www.ankeramsterdamspirits.nl/products/L-51-252-00" TargetMode="External"/><Relationship Id="rId1278" Type="http://schemas.openxmlformats.org/officeDocument/2006/relationships/hyperlink" Target="https://www.ankeramsterdamspirits.nl/products/L-03-823-00" TargetMode="External"/><Relationship Id="rId1485" Type="http://schemas.openxmlformats.org/officeDocument/2006/relationships/hyperlink" Target="https://www.ankeramsterdamspirits.nl/products/L-24-598-00" TargetMode="External"/><Relationship Id="rId1692" Type="http://schemas.openxmlformats.org/officeDocument/2006/relationships/hyperlink" Target="https://www.ankeramsterdamspirits.nl/products/L-09-767-00" TargetMode="External"/><Relationship Id="rId2329" Type="http://schemas.openxmlformats.org/officeDocument/2006/relationships/hyperlink" Target="https://www.ankeramsterdamspirits.nl/products/L-12-171-00" TargetMode="External"/><Relationship Id="rId2536" Type="http://schemas.openxmlformats.org/officeDocument/2006/relationships/hyperlink" Target="https://www.ankeramsterdamspirits.nl/products/L-51-171-00" TargetMode="External"/><Relationship Id="rId2743" Type="http://schemas.openxmlformats.org/officeDocument/2006/relationships/hyperlink" Target="https://www.ankeramsterdamspirits.nl/products/L-03-227-00" TargetMode="External"/><Relationship Id="rId4196" Type="http://schemas.openxmlformats.org/officeDocument/2006/relationships/hyperlink" Target="https://www.ankeramsterdamspirits.nl/products/L-54-871-00" TargetMode="External"/><Relationship Id="rId410" Type="http://schemas.openxmlformats.org/officeDocument/2006/relationships/hyperlink" Target="https://www.ankeramsterdamspirits.nl/products/L-00-953-00" TargetMode="External"/><Relationship Id="rId508" Type="http://schemas.openxmlformats.org/officeDocument/2006/relationships/hyperlink" Target="https://www.ankeramsterdamspirits.nl/products/L-15-623-00" TargetMode="External"/><Relationship Id="rId715" Type="http://schemas.openxmlformats.org/officeDocument/2006/relationships/hyperlink" Target="https://www.ankeramsterdamspirits.nl/products/L-05-173-00" TargetMode="External"/><Relationship Id="rId922" Type="http://schemas.openxmlformats.org/officeDocument/2006/relationships/hyperlink" Target="https://www.ankeramsterdamspirits.nl/products/L-57-302-00" TargetMode="External"/><Relationship Id="rId1138" Type="http://schemas.openxmlformats.org/officeDocument/2006/relationships/hyperlink" Target="https://www.ankeramsterdamspirits.nl/products/L-13-389-00" TargetMode="External"/><Relationship Id="rId1345" Type="http://schemas.openxmlformats.org/officeDocument/2006/relationships/hyperlink" Target="https://www.ankeramsterdamspirits.nl/products/L-09-182-00" TargetMode="External"/><Relationship Id="rId1552" Type="http://schemas.openxmlformats.org/officeDocument/2006/relationships/hyperlink" Target="https://www.ankeramsterdamspirits.nl/products/L-13-183-00" TargetMode="External"/><Relationship Id="rId1997" Type="http://schemas.openxmlformats.org/officeDocument/2006/relationships/hyperlink" Target="https://www.ankeramsterdamspirits.nl/products/L-61-420-00" TargetMode="External"/><Relationship Id="rId2603" Type="http://schemas.openxmlformats.org/officeDocument/2006/relationships/hyperlink" Target="https://www.ankeramsterdamspirits.nl/products/L-13-103-00" TargetMode="External"/><Relationship Id="rId2950" Type="http://schemas.openxmlformats.org/officeDocument/2006/relationships/hyperlink" Target="https://www.ankeramsterdamspirits.nl/products/L-05-800-00" TargetMode="External"/><Relationship Id="rId4056" Type="http://schemas.openxmlformats.org/officeDocument/2006/relationships/hyperlink" Target="https://www.ankeramsterdamspirits.nl/products/L-06-494-00" TargetMode="External"/><Relationship Id="rId1205" Type="http://schemas.openxmlformats.org/officeDocument/2006/relationships/hyperlink" Target="https://www.ankeramsterdamspirits.nl/products/L-50-846-00" TargetMode="External"/><Relationship Id="rId1857" Type="http://schemas.openxmlformats.org/officeDocument/2006/relationships/hyperlink" Target="https://www.ankeramsterdamspirits.nl/products/L-21-877-00" TargetMode="External"/><Relationship Id="rId2810" Type="http://schemas.openxmlformats.org/officeDocument/2006/relationships/hyperlink" Target="https://www.ankeramsterdamspirits.nl/products/L-20-974-00" TargetMode="External"/><Relationship Id="rId2908" Type="http://schemas.openxmlformats.org/officeDocument/2006/relationships/hyperlink" Target="https://www.ankeramsterdamspirits.nl/products/L-00-575-00" TargetMode="External"/><Relationship Id="rId4263" Type="http://schemas.openxmlformats.org/officeDocument/2006/relationships/hyperlink" Target="https://www.ankeramsterdamspirits.nl/products/L-57-649-00" TargetMode="External"/><Relationship Id="rId4470" Type="http://schemas.openxmlformats.org/officeDocument/2006/relationships/hyperlink" Target="https://www.ankeramsterdamspirits.nl/products/L-58-591-00" TargetMode="External"/><Relationship Id="rId4568" Type="http://schemas.openxmlformats.org/officeDocument/2006/relationships/hyperlink" Target="https://www.ankeramsterdamspirits.nl/products/L-61-701-00" TargetMode="External"/><Relationship Id="rId51" Type="http://schemas.openxmlformats.org/officeDocument/2006/relationships/hyperlink" Target="https://www.ankeramsterdamspirits.nl/products/L-59-040-00" TargetMode="External"/><Relationship Id="rId1412" Type="http://schemas.openxmlformats.org/officeDocument/2006/relationships/hyperlink" Target="https://www.ankeramsterdamspirits.nl/products/L-61-882-00" TargetMode="External"/><Relationship Id="rId1717" Type="http://schemas.openxmlformats.org/officeDocument/2006/relationships/hyperlink" Target="https://www.ankeramsterdamspirits.nl/products/L-56-009-00" TargetMode="External"/><Relationship Id="rId1924" Type="http://schemas.openxmlformats.org/officeDocument/2006/relationships/hyperlink" Target="https://www.ankeramsterdamspirits.nl/products/L-16-895-00" TargetMode="External"/><Relationship Id="rId3072" Type="http://schemas.openxmlformats.org/officeDocument/2006/relationships/hyperlink" Target="https://www.ankeramsterdamspirits.nl/products/L-59-650-00" TargetMode="External"/><Relationship Id="rId3377" Type="http://schemas.openxmlformats.org/officeDocument/2006/relationships/hyperlink" Target="https://www.ankeramsterdamspirits.nl/products/L-57-647-00" TargetMode="External"/><Relationship Id="rId4123" Type="http://schemas.openxmlformats.org/officeDocument/2006/relationships/hyperlink" Target="https://www.ankeramsterdamspirits.nl/products/L-61-583-00" TargetMode="External"/><Relationship Id="rId4330" Type="http://schemas.openxmlformats.org/officeDocument/2006/relationships/hyperlink" Target="https://www.ankeramsterdamspirits.nl/products/L-11-598-00" TargetMode="External"/><Relationship Id="rId298" Type="http://schemas.openxmlformats.org/officeDocument/2006/relationships/hyperlink" Target="https://www.ankeramsterdamspirits.nl/products/L-58-699-00" TargetMode="External"/><Relationship Id="rId3584" Type="http://schemas.openxmlformats.org/officeDocument/2006/relationships/hyperlink" Target="https://www.ankeramsterdamspirits.nl/products/L-07-661-00" TargetMode="External"/><Relationship Id="rId3791" Type="http://schemas.openxmlformats.org/officeDocument/2006/relationships/hyperlink" Target="https://www.ankeramsterdamspirits.nl/products/L-15-785-00" TargetMode="External"/><Relationship Id="rId3889" Type="http://schemas.openxmlformats.org/officeDocument/2006/relationships/hyperlink" Target="https://www.ankeramsterdamspirits.nl/products/L-25-072-00" TargetMode="External"/><Relationship Id="rId4428" Type="http://schemas.openxmlformats.org/officeDocument/2006/relationships/hyperlink" Target="https://www.ankeramsterdamspirits.nl/products/L-01-258-00" TargetMode="External"/><Relationship Id="rId4635" Type="http://schemas.openxmlformats.org/officeDocument/2006/relationships/hyperlink" Target="https://www.ankeramsterdamspirits.nl/products/L-50-173-00" TargetMode="External"/><Relationship Id="rId158" Type="http://schemas.openxmlformats.org/officeDocument/2006/relationships/hyperlink" Target="https://www.ankeramsterdamspirits.nl/products/L-02-135-00" TargetMode="External"/><Relationship Id="rId2186" Type="http://schemas.openxmlformats.org/officeDocument/2006/relationships/hyperlink" Target="https://www.ankeramsterdamspirits.nl/products/L-54-336-00" TargetMode="External"/><Relationship Id="rId2393" Type="http://schemas.openxmlformats.org/officeDocument/2006/relationships/hyperlink" Target="https://www.ankeramsterdamspirits.nl/products/L-11-322-00" TargetMode="External"/><Relationship Id="rId2698" Type="http://schemas.openxmlformats.org/officeDocument/2006/relationships/hyperlink" Target="https://www.ankeramsterdamspirits.nl/products/L-04-786-00" TargetMode="External"/><Relationship Id="rId3237" Type="http://schemas.openxmlformats.org/officeDocument/2006/relationships/hyperlink" Target="https://www.ankeramsterdamspirits.nl/products/L-59-442-00" TargetMode="External"/><Relationship Id="rId3444" Type="http://schemas.openxmlformats.org/officeDocument/2006/relationships/hyperlink" Target="https://www.ankeramsterdamspirits.nl/products/L-61-382-00" TargetMode="External"/><Relationship Id="rId3651" Type="http://schemas.openxmlformats.org/officeDocument/2006/relationships/hyperlink" Target="https://www.ankeramsterdamspirits.nl/products/L-62-073-00" TargetMode="External"/><Relationship Id="rId4702" Type="http://schemas.openxmlformats.org/officeDocument/2006/relationships/hyperlink" Target="https://www.ankeramsterdamspirits.nl/products/L-59-115-00" TargetMode="External"/><Relationship Id="rId365" Type="http://schemas.openxmlformats.org/officeDocument/2006/relationships/hyperlink" Target="https://www.ankeramsterdamspirits.nl/products/L-06-199-00" TargetMode="External"/><Relationship Id="rId572" Type="http://schemas.openxmlformats.org/officeDocument/2006/relationships/hyperlink" Target="https://www.ankeramsterdamspirits.nl/products/L-06-987-00" TargetMode="External"/><Relationship Id="rId2046" Type="http://schemas.openxmlformats.org/officeDocument/2006/relationships/hyperlink" Target="https://www.ankeramsterdamspirits.nl/products/L-25-381-00" TargetMode="External"/><Relationship Id="rId2253" Type="http://schemas.openxmlformats.org/officeDocument/2006/relationships/hyperlink" Target="https://www.ankeramsterdamspirits.nl/products/L-51-665-00" TargetMode="External"/><Relationship Id="rId2460" Type="http://schemas.openxmlformats.org/officeDocument/2006/relationships/hyperlink" Target="https://www.ankeramsterdamspirits.nl/products/L-13-676-00" TargetMode="External"/><Relationship Id="rId3304" Type="http://schemas.openxmlformats.org/officeDocument/2006/relationships/hyperlink" Target="https://www.ankeramsterdamspirits.nl/products/L-05-982-00" TargetMode="External"/><Relationship Id="rId3511" Type="http://schemas.openxmlformats.org/officeDocument/2006/relationships/hyperlink" Target="https://www.ankeramsterdamspirits.nl/products/L-56-388-00" TargetMode="External"/><Relationship Id="rId3749" Type="http://schemas.openxmlformats.org/officeDocument/2006/relationships/hyperlink" Target="https://www.ankeramsterdamspirits.nl/products/L-61-221-00" TargetMode="External"/><Relationship Id="rId3956" Type="http://schemas.openxmlformats.org/officeDocument/2006/relationships/hyperlink" Target="https://www.ankeramsterdamspirits.nl/products/L-08-521-00" TargetMode="External"/><Relationship Id="rId225" Type="http://schemas.openxmlformats.org/officeDocument/2006/relationships/hyperlink" Target="https://www.ankeramsterdamspirits.nl/products/L-57-535-00" TargetMode="External"/><Relationship Id="rId432" Type="http://schemas.openxmlformats.org/officeDocument/2006/relationships/hyperlink" Target="https://www.ankeramsterdamspirits.nl/products/L-06-371-00" TargetMode="External"/><Relationship Id="rId877" Type="http://schemas.openxmlformats.org/officeDocument/2006/relationships/hyperlink" Target="https://www.ankeramsterdamspirits.nl/products/L-61-346-00" TargetMode="External"/><Relationship Id="rId1062" Type="http://schemas.openxmlformats.org/officeDocument/2006/relationships/hyperlink" Target="https://www.ankeramsterdamspirits.nl/products/L-00-765-00" TargetMode="External"/><Relationship Id="rId2113" Type="http://schemas.openxmlformats.org/officeDocument/2006/relationships/hyperlink" Target="https://www.ankeramsterdamspirits.nl/products/L-09-528-00" TargetMode="External"/><Relationship Id="rId2320" Type="http://schemas.openxmlformats.org/officeDocument/2006/relationships/hyperlink" Target="https://www.ankeramsterdamspirits.nl/products/L-58-064-00" TargetMode="External"/><Relationship Id="rId2558" Type="http://schemas.openxmlformats.org/officeDocument/2006/relationships/hyperlink" Target="https://www.ankeramsterdamspirits.nl/products/L-60-982-00" TargetMode="External"/><Relationship Id="rId2765" Type="http://schemas.openxmlformats.org/officeDocument/2006/relationships/hyperlink" Target="https://www.ankeramsterdamspirits.nl/products/L-04-845-00" TargetMode="External"/><Relationship Id="rId2972" Type="http://schemas.openxmlformats.org/officeDocument/2006/relationships/hyperlink" Target="https://www.ankeramsterdamspirits.nl/products/L-05-807-00" TargetMode="External"/><Relationship Id="rId3609" Type="http://schemas.openxmlformats.org/officeDocument/2006/relationships/hyperlink" Target="https://www.ankeramsterdamspirits.nl/products/L-57-572-00" TargetMode="External"/><Relationship Id="rId3816" Type="http://schemas.openxmlformats.org/officeDocument/2006/relationships/hyperlink" Target="https://www.ankeramsterdamspirits.nl/products/L-60-760-00" TargetMode="External"/><Relationship Id="rId737" Type="http://schemas.openxmlformats.org/officeDocument/2006/relationships/hyperlink" Target="https://www.ankeramsterdamspirits.nl/products/L-05-682-00" TargetMode="External"/><Relationship Id="rId944" Type="http://schemas.openxmlformats.org/officeDocument/2006/relationships/hyperlink" Target="https://www.ankeramsterdamspirits.nl/products/L-52-841-00" TargetMode="External"/><Relationship Id="rId1367" Type="http://schemas.openxmlformats.org/officeDocument/2006/relationships/hyperlink" Target="https://www.ankeramsterdamspirits.nl/products/L-09-321-00" TargetMode="External"/><Relationship Id="rId1574" Type="http://schemas.openxmlformats.org/officeDocument/2006/relationships/hyperlink" Target="https://www.ankeramsterdamspirits.nl/products/L-03-025-00" TargetMode="External"/><Relationship Id="rId1781" Type="http://schemas.openxmlformats.org/officeDocument/2006/relationships/hyperlink" Target="https://www.ankeramsterdamspirits.nl/products/L-57-751-00" TargetMode="External"/><Relationship Id="rId2418" Type="http://schemas.openxmlformats.org/officeDocument/2006/relationships/hyperlink" Target="https://www.ankeramsterdamspirits.nl/products/L-57-458-00" TargetMode="External"/><Relationship Id="rId2625" Type="http://schemas.openxmlformats.org/officeDocument/2006/relationships/hyperlink" Target="https://www.ankeramsterdamspirits.nl/products/L-05-222-00" TargetMode="External"/><Relationship Id="rId2832" Type="http://schemas.openxmlformats.org/officeDocument/2006/relationships/hyperlink" Target="https://www.ankeramsterdamspirits.nl/products/L-53-013-00" TargetMode="External"/><Relationship Id="rId4078" Type="http://schemas.openxmlformats.org/officeDocument/2006/relationships/hyperlink" Target="https://www.ankeramsterdamspirits.nl/products/L-51-714-00" TargetMode="External"/><Relationship Id="rId4285" Type="http://schemas.openxmlformats.org/officeDocument/2006/relationships/hyperlink" Target="https://www.ankeramsterdamspirits.nl/products/L-04-389-00" TargetMode="External"/><Relationship Id="rId4492" Type="http://schemas.openxmlformats.org/officeDocument/2006/relationships/hyperlink" Target="https://www.ankeramsterdamspirits.nl/products/L-17-796-00" TargetMode="External"/><Relationship Id="rId73" Type="http://schemas.openxmlformats.org/officeDocument/2006/relationships/hyperlink" Target="https://www.ankeramsterdamspirits.nl/products/L-25-095-00" TargetMode="External"/><Relationship Id="rId804" Type="http://schemas.openxmlformats.org/officeDocument/2006/relationships/hyperlink" Target="https://www.ankeramsterdamspirits.nl/products/L-04-283-00" TargetMode="External"/><Relationship Id="rId1227" Type="http://schemas.openxmlformats.org/officeDocument/2006/relationships/hyperlink" Target="https://www.ankeramsterdamspirits.nl/products/L-54-688-00" TargetMode="External"/><Relationship Id="rId1434" Type="http://schemas.openxmlformats.org/officeDocument/2006/relationships/hyperlink" Target="https://www.ankeramsterdamspirits.nl/products/L-09-599-00" TargetMode="External"/><Relationship Id="rId1641" Type="http://schemas.openxmlformats.org/officeDocument/2006/relationships/hyperlink" Target="https://www.ankeramsterdamspirits.nl/products/L-09-031-00" TargetMode="External"/><Relationship Id="rId1879" Type="http://schemas.openxmlformats.org/officeDocument/2006/relationships/hyperlink" Target="https://www.ankeramsterdamspirits.nl/products/L-09-553-00" TargetMode="External"/><Relationship Id="rId3094" Type="http://schemas.openxmlformats.org/officeDocument/2006/relationships/hyperlink" Target="https://www.ankeramsterdamspirits.nl/products/L-58-537-00" TargetMode="External"/><Relationship Id="rId4145" Type="http://schemas.openxmlformats.org/officeDocument/2006/relationships/hyperlink" Target="https://www.ankeramsterdamspirits.nl/products/L-05-482-00" TargetMode="External"/><Relationship Id="rId1501" Type="http://schemas.openxmlformats.org/officeDocument/2006/relationships/hyperlink" Target="https://www.ankeramsterdamspirits.nl/products/L-58-640-00" TargetMode="External"/><Relationship Id="rId1739" Type="http://schemas.openxmlformats.org/officeDocument/2006/relationships/hyperlink" Target="https://www.ankeramsterdamspirits.nl/products/L-51-666-00" TargetMode="External"/><Relationship Id="rId1946" Type="http://schemas.openxmlformats.org/officeDocument/2006/relationships/hyperlink" Target="https://www.ankeramsterdamspirits.nl/products/L-09-313-00" TargetMode="External"/><Relationship Id="rId3399" Type="http://schemas.openxmlformats.org/officeDocument/2006/relationships/hyperlink" Target="https://www.ankeramsterdamspirits.nl/products/L-08-071-00" TargetMode="External"/><Relationship Id="rId4005" Type="http://schemas.openxmlformats.org/officeDocument/2006/relationships/hyperlink" Target="https://www.ankeramsterdamspirits.nl/products/L-04-310-00" TargetMode="External"/><Relationship Id="rId4352" Type="http://schemas.openxmlformats.org/officeDocument/2006/relationships/hyperlink" Target="https://www.ankeramsterdamspirits.nl/products/L-56-130-00" TargetMode="External"/><Relationship Id="rId4657" Type="http://schemas.openxmlformats.org/officeDocument/2006/relationships/hyperlink" Target="https://www.ankeramsterdamspirits.nl/products/L-17-310-00" TargetMode="External"/><Relationship Id="rId1806" Type="http://schemas.openxmlformats.org/officeDocument/2006/relationships/hyperlink" Target="https://www.ankeramsterdamspirits.nl/products/L-05-194-00" TargetMode="External"/><Relationship Id="rId3161" Type="http://schemas.openxmlformats.org/officeDocument/2006/relationships/hyperlink" Target="https://www.ankeramsterdamspirits.nl/products/L-59-152-00" TargetMode="External"/><Relationship Id="rId3259" Type="http://schemas.openxmlformats.org/officeDocument/2006/relationships/hyperlink" Target="https://www.ankeramsterdamspirits.nl/products/L-59-821-00" TargetMode="External"/><Relationship Id="rId3466" Type="http://schemas.openxmlformats.org/officeDocument/2006/relationships/hyperlink" Target="https://www.ankeramsterdamspirits.nl/products/L-62-046-00" TargetMode="External"/><Relationship Id="rId4212" Type="http://schemas.openxmlformats.org/officeDocument/2006/relationships/hyperlink" Target="https://www.ankeramsterdamspirits.nl/products/L-53-318-00" TargetMode="External"/><Relationship Id="rId4517" Type="http://schemas.openxmlformats.org/officeDocument/2006/relationships/hyperlink" Target="https://www.ankeramsterdamspirits.nl/products/L-01-391-00" TargetMode="External"/><Relationship Id="rId387" Type="http://schemas.openxmlformats.org/officeDocument/2006/relationships/hyperlink" Target="https://www.ankeramsterdamspirits.nl/products/L-06-256-00" TargetMode="External"/><Relationship Id="rId594" Type="http://schemas.openxmlformats.org/officeDocument/2006/relationships/hyperlink" Target="https://www.ankeramsterdamspirits.nl/products/L-60-761-00" TargetMode="External"/><Relationship Id="rId2068" Type="http://schemas.openxmlformats.org/officeDocument/2006/relationships/hyperlink" Target="https://www.ankeramsterdamspirits.nl/products/L-20-524-00" TargetMode="External"/><Relationship Id="rId2275" Type="http://schemas.openxmlformats.org/officeDocument/2006/relationships/hyperlink" Target="https://www.ankeramsterdamspirits.nl/products/L-12-399-00" TargetMode="External"/><Relationship Id="rId3021" Type="http://schemas.openxmlformats.org/officeDocument/2006/relationships/hyperlink" Target="https://www.ankeramsterdamspirits.nl/products/L-59-496-00" TargetMode="External"/><Relationship Id="rId3119" Type="http://schemas.openxmlformats.org/officeDocument/2006/relationships/hyperlink" Target="https://www.ankeramsterdamspirits.nl/products/L-58-954-00" TargetMode="External"/><Relationship Id="rId3326" Type="http://schemas.openxmlformats.org/officeDocument/2006/relationships/hyperlink" Target="https://www.ankeramsterdamspirits.nl/products/L-55-694-00" TargetMode="External"/><Relationship Id="rId3673" Type="http://schemas.openxmlformats.org/officeDocument/2006/relationships/hyperlink" Target="https://www.ankeramsterdamspirits.nl/products/L-08-110-00" TargetMode="External"/><Relationship Id="rId3880" Type="http://schemas.openxmlformats.org/officeDocument/2006/relationships/hyperlink" Target="https://www.ankeramsterdamspirits.nl/products/L-16-066-00" TargetMode="External"/><Relationship Id="rId3978" Type="http://schemas.openxmlformats.org/officeDocument/2006/relationships/hyperlink" Target="https://www.ankeramsterdamspirits.nl/products/L-60-906-00" TargetMode="External"/><Relationship Id="rId4724" Type="http://schemas.openxmlformats.org/officeDocument/2006/relationships/hyperlink" Target="https://www.ankeramsterdamspirits.nl/products/L-59-027-00" TargetMode="External"/><Relationship Id="rId247" Type="http://schemas.openxmlformats.org/officeDocument/2006/relationships/hyperlink" Target="https://www.ankeramsterdamspirits.nl/products/L-15-697-00" TargetMode="External"/><Relationship Id="rId899" Type="http://schemas.openxmlformats.org/officeDocument/2006/relationships/hyperlink" Target="https://www.ankeramsterdamspirits.nl/products/L-23-738-00" TargetMode="External"/><Relationship Id="rId1084" Type="http://schemas.openxmlformats.org/officeDocument/2006/relationships/hyperlink" Target="https://www.ankeramsterdamspirits.nl/products/L-04-621-00" TargetMode="External"/><Relationship Id="rId2482" Type="http://schemas.openxmlformats.org/officeDocument/2006/relationships/hyperlink" Target="https://www.ankeramsterdamspirits.nl/products/L-62-098-00" TargetMode="External"/><Relationship Id="rId2787" Type="http://schemas.openxmlformats.org/officeDocument/2006/relationships/hyperlink" Target="https://www.ankeramsterdamspirits.nl/products/L-00-456-00" TargetMode="External"/><Relationship Id="rId3533" Type="http://schemas.openxmlformats.org/officeDocument/2006/relationships/hyperlink" Target="https://www.ankeramsterdamspirits.nl/products/L-58-869-00" TargetMode="External"/><Relationship Id="rId3740" Type="http://schemas.openxmlformats.org/officeDocument/2006/relationships/hyperlink" Target="https://www.ankeramsterdamspirits.nl/products/L-08-176-00" TargetMode="External"/><Relationship Id="rId3838" Type="http://schemas.openxmlformats.org/officeDocument/2006/relationships/hyperlink" Target="https://www.ankeramsterdamspirits.nl/products/L-08-497-00" TargetMode="External"/><Relationship Id="rId107" Type="http://schemas.openxmlformats.org/officeDocument/2006/relationships/hyperlink" Target="https://www.ankeramsterdamspirits.nl/products/L-11-890-00" TargetMode="External"/><Relationship Id="rId454" Type="http://schemas.openxmlformats.org/officeDocument/2006/relationships/hyperlink" Target="https://www.ankeramsterdamspirits.nl/products/L-16-646-00" TargetMode="External"/><Relationship Id="rId661" Type="http://schemas.openxmlformats.org/officeDocument/2006/relationships/hyperlink" Target="https://www.ankeramsterdamspirits.nl/products/L-53-798-00" TargetMode="External"/><Relationship Id="rId759" Type="http://schemas.openxmlformats.org/officeDocument/2006/relationships/hyperlink" Target="https://www.ankeramsterdamspirits.nl/products/L-21-479-00" TargetMode="External"/><Relationship Id="rId966" Type="http://schemas.openxmlformats.org/officeDocument/2006/relationships/hyperlink" Target="https://www.ankeramsterdamspirits.nl/products/L-12-833-00" TargetMode="External"/><Relationship Id="rId1291" Type="http://schemas.openxmlformats.org/officeDocument/2006/relationships/hyperlink" Target="https://www.ankeramsterdamspirits.nl/products/L-10-061-00" TargetMode="External"/><Relationship Id="rId1389" Type="http://schemas.openxmlformats.org/officeDocument/2006/relationships/hyperlink" Target="https://www.ankeramsterdamspirits.nl/products/L-50-226-00" TargetMode="External"/><Relationship Id="rId1596" Type="http://schemas.openxmlformats.org/officeDocument/2006/relationships/hyperlink" Target="https://www.ankeramsterdamspirits.nl/products/L-08-721-00" TargetMode="External"/><Relationship Id="rId2135" Type="http://schemas.openxmlformats.org/officeDocument/2006/relationships/hyperlink" Target="https://www.ankeramsterdamspirits.nl/products/L-09-591-00" TargetMode="External"/><Relationship Id="rId2342" Type="http://schemas.openxmlformats.org/officeDocument/2006/relationships/hyperlink" Target="https://www.ankeramsterdamspirits.nl/products/L-08-636-00" TargetMode="External"/><Relationship Id="rId2647" Type="http://schemas.openxmlformats.org/officeDocument/2006/relationships/hyperlink" Target="https://www.ankeramsterdamspirits.nl/products/L-19-793-00" TargetMode="External"/><Relationship Id="rId2994" Type="http://schemas.openxmlformats.org/officeDocument/2006/relationships/hyperlink" Target="https://www.ankeramsterdamspirits.nl/products/L-04-458-00" TargetMode="External"/><Relationship Id="rId3600" Type="http://schemas.openxmlformats.org/officeDocument/2006/relationships/hyperlink" Target="https://www.ankeramsterdamspirits.nl/products/L-07-759-00" TargetMode="External"/><Relationship Id="rId314" Type="http://schemas.openxmlformats.org/officeDocument/2006/relationships/hyperlink" Target="https://www.ankeramsterdamspirits.nl/products/L-06-068-00" TargetMode="External"/><Relationship Id="rId521" Type="http://schemas.openxmlformats.org/officeDocument/2006/relationships/hyperlink" Target="https://www.ankeramsterdamspirits.nl/products/L-52-157-00" TargetMode="External"/><Relationship Id="rId619" Type="http://schemas.openxmlformats.org/officeDocument/2006/relationships/hyperlink" Target="https://www.ankeramsterdamspirits.nl/products/L-03-408-00" TargetMode="External"/><Relationship Id="rId1151" Type="http://schemas.openxmlformats.org/officeDocument/2006/relationships/hyperlink" Target="https://www.ankeramsterdamspirits.nl/products/L-00-566-00" TargetMode="External"/><Relationship Id="rId1249" Type="http://schemas.openxmlformats.org/officeDocument/2006/relationships/hyperlink" Target="https://www.ankeramsterdamspirits.nl/products/L-58-601-00" TargetMode="External"/><Relationship Id="rId2202" Type="http://schemas.openxmlformats.org/officeDocument/2006/relationships/hyperlink" Target="https://www.ankeramsterdamspirits.nl/products/L-01-138-00" TargetMode="External"/><Relationship Id="rId2854" Type="http://schemas.openxmlformats.org/officeDocument/2006/relationships/hyperlink" Target="https://www.ankeramsterdamspirits.nl/products/L-51-383-00" TargetMode="External"/><Relationship Id="rId3905" Type="http://schemas.openxmlformats.org/officeDocument/2006/relationships/hyperlink" Target="https://www.ankeramsterdamspirits.nl/products/L-08-120-00" TargetMode="External"/><Relationship Id="rId95" Type="http://schemas.openxmlformats.org/officeDocument/2006/relationships/hyperlink" Target="https://www.ankeramsterdamspirits.nl/products/L-20-622-00" TargetMode="External"/><Relationship Id="rId826" Type="http://schemas.openxmlformats.org/officeDocument/2006/relationships/hyperlink" Target="https://www.ankeramsterdamspirits.nl/products/L-12-575-00" TargetMode="External"/><Relationship Id="rId1011" Type="http://schemas.openxmlformats.org/officeDocument/2006/relationships/hyperlink" Target="https://www.ankeramsterdamspirits.nl/products/L-59-878-00" TargetMode="External"/><Relationship Id="rId1109" Type="http://schemas.openxmlformats.org/officeDocument/2006/relationships/hyperlink" Target="https://www.ankeramsterdamspirits.nl/products/L-04-723-00" TargetMode="External"/><Relationship Id="rId1456" Type="http://schemas.openxmlformats.org/officeDocument/2006/relationships/hyperlink" Target="https://www.ankeramsterdamspirits.nl/products/L-09-745-00" TargetMode="External"/><Relationship Id="rId1663" Type="http://schemas.openxmlformats.org/officeDocument/2006/relationships/hyperlink" Target="https://www.ankeramsterdamspirits.nl/products/L-00-398-00" TargetMode="External"/><Relationship Id="rId1870" Type="http://schemas.openxmlformats.org/officeDocument/2006/relationships/hyperlink" Target="https://www.ankeramsterdamspirits.nl/products/L-58-704-00" TargetMode="External"/><Relationship Id="rId1968" Type="http://schemas.openxmlformats.org/officeDocument/2006/relationships/hyperlink" Target="https://www.ankeramsterdamspirits.nl/products/L-51-861-00" TargetMode="External"/><Relationship Id="rId2507" Type="http://schemas.openxmlformats.org/officeDocument/2006/relationships/hyperlink" Target="https://www.ankeramsterdamspirits.nl/products/L-58-174-00" TargetMode="External"/><Relationship Id="rId2714" Type="http://schemas.openxmlformats.org/officeDocument/2006/relationships/hyperlink" Target="https://www.ankeramsterdamspirits.nl/products/L-25-055-00" TargetMode="External"/><Relationship Id="rId2921" Type="http://schemas.openxmlformats.org/officeDocument/2006/relationships/hyperlink" Target="https://www.ankeramsterdamspirits.nl/products/L-12-296-00" TargetMode="External"/><Relationship Id="rId4167" Type="http://schemas.openxmlformats.org/officeDocument/2006/relationships/hyperlink" Target="https://www.ankeramsterdamspirits.nl/products/L-05-370-00" TargetMode="External"/><Relationship Id="rId4374" Type="http://schemas.openxmlformats.org/officeDocument/2006/relationships/hyperlink" Target="https://www.ankeramsterdamspirits.nl/products/L-51-896-00" TargetMode="External"/><Relationship Id="rId4581" Type="http://schemas.openxmlformats.org/officeDocument/2006/relationships/hyperlink" Target="https://www.ankeramsterdamspirits.nl/products/L-55-726-00" TargetMode="External"/><Relationship Id="rId1316" Type="http://schemas.openxmlformats.org/officeDocument/2006/relationships/hyperlink" Target="https://www.ankeramsterdamspirits.nl/products/L-54-505-00" TargetMode="External"/><Relationship Id="rId1523" Type="http://schemas.openxmlformats.org/officeDocument/2006/relationships/hyperlink" Target="https://www.ankeramsterdamspirits.nl/products/L-51-746-00" TargetMode="External"/><Relationship Id="rId1730" Type="http://schemas.openxmlformats.org/officeDocument/2006/relationships/hyperlink" Target="https://www.ankeramsterdamspirits.nl/products/L-52-115-00" TargetMode="External"/><Relationship Id="rId3183" Type="http://schemas.openxmlformats.org/officeDocument/2006/relationships/hyperlink" Target="https://www.ankeramsterdamspirits.nl/products/L-59-035-00" TargetMode="External"/><Relationship Id="rId3390" Type="http://schemas.openxmlformats.org/officeDocument/2006/relationships/hyperlink" Target="https://www.ankeramsterdamspirits.nl/products/L-08-062-00" TargetMode="External"/><Relationship Id="rId4027" Type="http://schemas.openxmlformats.org/officeDocument/2006/relationships/hyperlink" Target="https://www.ankeramsterdamspirits.nl/products/L-53-296-00" TargetMode="External"/><Relationship Id="rId4234" Type="http://schemas.openxmlformats.org/officeDocument/2006/relationships/hyperlink" Target="https://www.ankeramsterdamspirits.nl/products/L-55-144-00" TargetMode="External"/><Relationship Id="rId4441" Type="http://schemas.openxmlformats.org/officeDocument/2006/relationships/hyperlink" Target="https://www.ankeramsterdamspirits.nl/products/L-23-165-00" TargetMode="External"/><Relationship Id="rId4679" Type="http://schemas.openxmlformats.org/officeDocument/2006/relationships/hyperlink" Target="https://www.ankeramsterdamspirits.nl/products/L-24-600-00" TargetMode="External"/><Relationship Id="rId22" Type="http://schemas.openxmlformats.org/officeDocument/2006/relationships/hyperlink" Target="https://www.ankeramsterdamspirits.nl/products/L-58-143-00" TargetMode="External"/><Relationship Id="rId1828" Type="http://schemas.openxmlformats.org/officeDocument/2006/relationships/hyperlink" Target="https://www.ankeramsterdamspirits.nl/products/L-05-509-00" TargetMode="External"/><Relationship Id="rId3043" Type="http://schemas.openxmlformats.org/officeDocument/2006/relationships/hyperlink" Target="https://www.ankeramsterdamspirits.nl/products/L-60-217-00" TargetMode="External"/><Relationship Id="rId3250" Type="http://schemas.openxmlformats.org/officeDocument/2006/relationships/hyperlink" Target="https://www.ankeramsterdamspirits.nl/products/L-60-008-00" TargetMode="External"/><Relationship Id="rId3488" Type="http://schemas.openxmlformats.org/officeDocument/2006/relationships/hyperlink" Target="https://www.ankeramsterdamspirits.nl/products/L-19-383-00" TargetMode="External"/><Relationship Id="rId3695" Type="http://schemas.openxmlformats.org/officeDocument/2006/relationships/hyperlink" Target="https://www.ankeramsterdamspirits.nl/products/L-05-630-00" TargetMode="External"/><Relationship Id="rId4539" Type="http://schemas.openxmlformats.org/officeDocument/2006/relationships/hyperlink" Target="https://www.ankeramsterdamspirits.nl/products/L-05-487-00" TargetMode="External"/><Relationship Id="rId4746" Type="http://schemas.openxmlformats.org/officeDocument/2006/relationships/hyperlink" Target="https://www.ankeramsterdamspirits.nl/products/L-59-120-00" TargetMode="External"/><Relationship Id="rId171" Type="http://schemas.openxmlformats.org/officeDocument/2006/relationships/hyperlink" Target="https://www.ankeramsterdamspirits.nl/products/L-61-360-00" TargetMode="External"/><Relationship Id="rId2297" Type="http://schemas.openxmlformats.org/officeDocument/2006/relationships/hyperlink" Target="https://www.ankeramsterdamspirits.nl/products/L-11-086-00" TargetMode="External"/><Relationship Id="rId3348" Type="http://schemas.openxmlformats.org/officeDocument/2006/relationships/hyperlink" Target="https://www.ankeramsterdamspirits.nl/products/L-60-006-00" TargetMode="External"/><Relationship Id="rId3555" Type="http://schemas.openxmlformats.org/officeDocument/2006/relationships/hyperlink" Target="https://www.ankeramsterdamspirits.nl/products/L-07-846-00" TargetMode="External"/><Relationship Id="rId3762" Type="http://schemas.openxmlformats.org/officeDocument/2006/relationships/hyperlink" Target="https://www.ankeramsterdamspirits.nl/products/L-08-314-00" TargetMode="External"/><Relationship Id="rId4301" Type="http://schemas.openxmlformats.org/officeDocument/2006/relationships/hyperlink" Target="https://www.ankeramsterdamspirits.nl/products/L-59-184-00" TargetMode="External"/><Relationship Id="rId4606" Type="http://schemas.openxmlformats.org/officeDocument/2006/relationships/hyperlink" Target="https://www.ankeramsterdamspirits.nl/products/L-04-867-00" TargetMode="External"/><Relationship Id="rId269" Type="http://schemas.openxmlformats.org/officeDocument/2006/relationships/hyperlink" Target="https://www.ankeramsterdamspirits.nl/products/L-56-347-00" TargetMode="External"/><Relationship Id="rId476" Type="http://schemas.openxmlformats.org/officeDocument/2006/relationships/hyperlink" Target="https://www.ankeramsterdamspirits.nl/products/L-61-083-00" TargetMode="External"/><Relationship Id="rId683" Type="http://schemas.openxmlformats.org/officeDocument/2006/relationships/hyperlink" Target="https://www.ankeramsterdamspirits.nl/products/L-07-012-00" TargetMode="External"/><Relationship Id="rId890" Type="http://schemas.openxmlformats.org/officeDocument/2006/relationships/hyperlink" Target="https://www.ankeramsterdamspirits.nl/products/L-04-434-00" TargetMode="External"/><Relationship Id="rId2157" Type="http://schemas.openxmlformats.org/officeDocument/2006/relationships/hyperlink" Target="https://www.ankeramsterdamspirits.nl/products/L-09-584-00" TargetMode="External"/><Relationship Id="rId2364" Type="http://schemas.openxmlformats.org/officeDocument/2006/relationships/hyperlink" Target="https://www.ankeramsterdamspirits.nl/products/L-20-518-00" TargetMode="External"/><Relationship Id="rId2571" Type="http://schemas.openxmlformats.org/officeDocument/2006/relationships/hyperlink" Target="https://www.ankeramsterdamspirits.nl/products/L-04-639-00" TargetMode="External"/><Relationship Id="rId3110" Type="http://schemas.openxmlformats.org/officeDocument/2006/relationships/hyperlink" Target="https://www.ankeramsterdamspirits.nl/products/L-58-932-00" TargetMode="External"/><Relationship Id="rId3208" Type="http://schemas.openxmlformats.org/officeDocument/2006/relationships/hyperlink" Target="https://www.ankeramsterdamspirits.nl/products/L-59-144-00" TargetMode="External"/><Relationship Id="rId3415" Type="http://schemas.openxmlformats.org/officeDocument/2006/relationships/hyperlink" Target="https://www.ankeramsterdamspirits.nl/products/L-55-782-00" TargetMode="External"/><Relationship Id="rId129" Type="http://schemas.openxmlformats.org/officeDocument/2006/relationships/hyperlink" Target="https://www.ankeramsterdamspirits.nl/products/L-05-351-00" TargetMode="External"/><Relationship Id="rId336" Type="http://schemas.openxmlformats.org/officeDocument/2006/relationships/hyperlink" Target="https://www.ankeramsterdamspirits.nl/products/L-06-151-00" TargetMode="External"/><Relationship Id="rId543" Type="http://schemas.openxmlformats.org/officeDocument/2006/relationships/hyperlink" Target="https://www.ankeramsterdamspirits.nl/products/L-52-125-00" TargetMode="External"/><Relationship Id="rId988" Type="http://schemas.openxmlformats.org/officeDocument/2006/relationships/hyperlink" Target="https://www.ankeramsterdamspirits.nl/products/L-58-552-00" TargetMode="External"/><Relationship Id="rId1173" Type="http://schemas.openxmlformats.org/officeDocument/2006/relationships/hyperlink" Target="https://www.ankeramsterdamspirits.nl/products/L-08-772-00" TargetMode="External"/><Relationship Id="rId1380" Type="http://schemas.openxmlformats.org/officeDocument/2006/relationships/hyperlink" Target="https://www.ankeramsterdamspirits.nl/products/L-09-453-00" TargetMode="External"/><Relationship Id="rId2017" Type="http://schemas.openxmlformats.org/officeDocument/2006/relationships/hyperlink" Target="https://www.ankeramsterdamspirits.nl/products/L-01-228-00" TargetMode="External"/><Relationship Id="rId2224" Type="http://schemas.openxmlformats.org/officeDocument/2006/relationships/hyperlink" Target="https://www.ankeramsterdamspirits.nl/products/L-09-968-00" TargetMode="External"/><Relationship Id="rId2669" Type="http://schemas.openxmlformats.org/officeDocument/2006/relationships/hyperlink" Target="https://www.ankeramsterdamspirits.nl/products/L-00-311-00" TargetMode="External"/><Relationship Id="rId2876" Type="http://schemas.openxmlformats.org/officeDocument/2006/relationships/hyperlink" Target="https://www.ankeramsterdamspirits.nl/products/L-58-916-00" TargetMode="External"/><Relationship Id="rId3622" Type="http://schemas.openxmlformats.org/officeDocument/2006/relationships/hyperlink" Target="https://www.ankeramsterdamspirits.nl/products/L-07-948-00" TargetMode="External"/><Relationship Id="rId3927" Type="http://schemas.openxmlformats.org/officeDocument/2006/relationships/hyperlink" Target="https://www.ankeramsterdamspirits.nl/products/L-61-413-00" TargetMode="External"/><Relationship Id="rId403" Type="http://schemas.openxmlformats.org/officeDocument/2006/relationships/hyperlink" Target="https://www.ankeramsterdamspirits.nl/products/L-52-565-00" TargetMode="External"/><Relationship Id="rId750" Type="http://schemas.openxmlformats.org/officeDocument/2006/relationships/hyperlink" Target="https://www.ankeramsterdamspirits.nl/products/L-52-635-00" TargetMode="External"/><Relationship Id="rId848" Type="http://schemas.openxmlformats.org/officeDocument/2006/relationships/hyperlink" Target="https://www.ankeramsterdamspirits.nl/products/L-04-295-00" TargetMode="External"/><Relationship Id="rId1033" Type="http://schemas.openxmlformats.org/officeDocument/2006/relationships/hyperlink" Target="https://www.ankeramsterdamspirits.nl/products/L-05-740-00" TargetMode="External"/><Relationship Id="rId1478" Type="http://schemas.openxmlformats.org/officeDocument/2006/relationships/hyperlink" Target="https://www.ankeramsterdamspirits.nl/products/L-09-743-00" TargetMode="External"/><Relationship Id="rId1685" Type="http://schemas.openxmlformats.org/officeDocument/2006/relationships/hyperlink" Target="https://www.ankeramsterdamspirits.nl/products/L-09-757-00" TargetMode="External"/><Relationship Id="rId1892" Type="http://schemas.openxmlformats.org/officeDocument/2006/relationships/hyperlink" Target="https://www.ankeramsterdamspirits.nl/products/L-25-212-00" TargetMode="External"/><Relationship Id="rId2431" Type="http://schemas.openxmlformats.org/officeDocument/2006/relationships/hyperlink" Target="https://www.ankeramsterdamspirits.nl/products/L-00-471-00" TargetMode="External"/><Relationship Id="rId2529" Type="http://schemas.openxmlformats.org/officeDocument/2006/relationships/hyperlink" Target="https://www.ankeramsterdamspirits.nl/products/L-53-290-00" TargetMode="External"/><Relationship Id="rId2736" Type="http://schemas.openxmlformats.org/officeDocument/2006/relationships/hyperlink" Target="https://www.ankeramsterdamspirits.nl/products/L-04-754-00" TargetMode="External"/><Relationship Id="rId4091" Type="http://schemas.openxmlformats.org/officeDocument/2006/relationships/hyperlink" Target="https://www.ankeramsterdamspirits.nl/products/L-61-187-00" TargetMode="External"/><Relationship Id="rId4189" Type="http://schemas.openxmlformats.org/officeDocument/2006/relationships/hyperlink" Target="https://www.ankeramsterdamspirits.nl/products/L-50-895-00" TargetMode="External"/><Relationship Id="rId610" Type="http://schemas.openxmlformats.org/officeDocument/2006/relationships/hyperlink" Target="https://www.ankeramsterdamspirits.nl/products/L-60-020-00" TargetMode="External"/><Relationship Id="rId708" Type="http://schemas.openxmlformats.org/officeDocument/2006/relationships/hyperlink" Target="https://www.ankeramsterdamspirits.nl/products/L-03-206-00" TargetMode="External"/><Relationship Id="rId915" Type="http://schemas.openxmlformats.org/officeDocument/2006/relationships/hyperlink" Target="https://www.ankeramsterdamspirits.nl/products/L-04-474-00" TargetMode="External"/><Relationship Id="rId1240" Type="http://schemas.openxmlformats.org/officeDocument/2006/relationships/hyperlink" Target="https://www.ankeramsterdamspirits.nl/products/L-16-972-00" TargetMode="External"/><Relationship Id="rId1338" Type="http://schemas.openxmlformats.org/officeDocument/2006/relationships/hyperlink" Target="https://www.ankeramsterdamspirits.nl/products/L-18-531-00" TargetMode="External"/><Relationship Id="rId1545" Type="http://schemas.openxmlformats.org/officeDocument/2006/relationships/hyperlink" Target="https://www.ankeramsterdamspirits.nl/products/L-11-227-00" TargetMode="External"/><Relationship Id="rId2943" Type="http://schemas.openxmlformats.org/officeDocument/2006/relationships/hyperlink" Target="https://www.ankeramsterdamspirits.nl/products/L-61-028-00" TargetMode="External"/><Relationship Id="rId4049" Type="http://schemas.openxmlformats.org/officeDocument/2006/relationships/hyperlink" Target="https://www.ankeramsterdamspirits.nl/products/L-26-305-00" TargetMode="External"/><Relationship Id="rId4396" Type="http://schemas.openxmlformats.org/officeDocument/2006/relationships/hyperlink" Target="https://www.ankeramsterdamspirits.nl/products/L-24-135-00" TargetMode="External"/><Relationship Id="rId1100" Type="http://schemas.openxmlformats.org/officeDocument/2006/relationships/hyperlink" Target="https://www.ankeramsterdamspirits.nl/products/L-04-677-00" TargetMode="External"/><Relationship Id="rId1405" Type="http://schemas.openxmlformats.org/officeDocument/2006/relationships/hyperlink" Target="https://www.ankeramsterdamspirits.nl/products/L-58-496-00" TargetMode="External"/><Relationship Id="rId1752" Type="http://schemas.openxmlformats.org/officeDocument/2006/relationships/hyperlink" Target="https://www.ankeramsterdamspirits.nl/products/L-55-035-00" TargetMode="External"/><Relationship Id="rId2803" Type="http://schemas.openxmlformats.org/officeDocument/2006/relationships/hyperlink" Target="https://www.ankeramsterdamspirits.nl/products/L-04-938-00" TargetMode="External"/><Relationship Id="rId4256" Type="http://schemas.openxmlformats.org/officeDocument/2006/relationships/hyperlink" Target="https://www.ankeramsterdamspirits.nl/products/L-04-176-00" TargetMode="External"/><Relationship Id="rId4463" Type="http://schemas.openxmlformats.org/officeDocument/2006/relationships/hyperlink" Target="https://www.ankeramsterdamspirits.nl/products/L-54-808-00" TargetMode="External"/><Relationship Id="rId4670" Type="http://schemas.openxmlformats.org/officeDocument/2006/relationships/hyperlink" Target="https://www.ankeramsterdamspirits.nl/products/L-17-527-00" TargetMode="External"/><Relationship Id="rId44" Type="http://schemas.openxmlformats.org/officeDocument/2006/relationships/hyperlink" Target="https://www.ankeramsterdamspirits.nl/products/L-05-679-00" TargetMode="External"/><Relationship Id="rId1612" Type="http://schemas.openxmlformats.org/officeDocument/2006/relationships/hyperlink" Target="https://www.ankeramsterdamspirits.nl/products/L-55-748-00" TargetMode="External"/><Relationship Id="rId1917" Type="http://schemas.openxmlformats.org/officeDocument/2006/relationships/hyperlink" Target="https://www.ankeramsterdamspirits.nl/products/L-19-778-00" TargetMode="External"/><Relationship Id="rId3065" Type="http://schemas.openxmlformats.org/officeDocument/2006/relationships/hyperlink" Target="https://www.ankeramsterdamspirits.nl/products/L-16-753-00" TargetMode="External"/><Relationship Id="rId3272" Type="http://schemas.openxmlformats.org/officeDocument/2006/relationships/hyperlink" Target="https://www.ankeramsterdamspirits.nl/products/L-58-474-00" TargetMode="External"/><Relationship Id="rId4116" Type="http://schemas.openxmlformats.org/officeDocument/2006/relationships/hyperlink" Target="https://www.ankeramsterdamspirits.nl/products/L-05-119-00" TargetMode="External"/><Relationship Id="rId4323" Type="http://schemas.openxmlformats.org/officeDocument/2006/relationships/hyperlink" Target="https://www.ankeramsterdamspirits.nl/products/L-02-747-00" TargetMode="External"/><Relationship Id="rId4530" Type="http://schemas.openxmlformats.org/officeDocument/2006/relationships/hyperlink" Target="https://www.ankeramsterdamspirits.nl/products/L-62-054-00" TargetMode="External"/><Relationship Id="rId193" Type="http://schemas.openxmlformats.org/officeDocument/2006/relationships/hyperlink" Target="https://www.ankeramsterdamspirits.nl/products/L-51-094-00" TargetMode="External"/><Relationship Id="rId498" Type="http://schemas.openxmlformats.org/officeDocument/2006/relationships/hyperlink" Target="https://www.ankeramsterdamspirits.nl/products/L-52-413-00" TargetMode="External"/><Relationship Id="rId2081" Type="http://schemas.openxmlformats.org/officeDocument/2006/relationships/hyperlink" Target="https://www.ankeramsterdamspirits.nl/products/L-18-618-00" TargetMode="External"/><Relationship Id="rId2179" Type="http://schemas.openxmlformats.org/officeDocument/2006/relationships/hyperlink" Target="https://www.ankeramsterdamspirits.nl/products/L-08-607-00" TargetMode="External"/><Relationship Id="rId3132" Type="http://schemas.openxmlformats.org/officeDocument/2006/relationships/hyperlink" Target="https://www.ankeramsterdamspirits.nl/products/L-59-054-00" TargetMode="External"/><Relationship Id="rId3577" Type="http://schemas.openxmlformats.org/officeDocument/2006/relationships/hyperlink" Target="https://www.ankeramsterdamspirits.nl/products/L-60-023-00" TargetMode="External"/><Relationship Id="rId3784" Type="http://schemas.openxmlformats.org/officeDocument/2006/relationships/hyperlink" Target="https://www.ankeramsterdamspirits.nl/products/L-08-356-00" TargetMode="External"/><Relationship Id="rId3991" Type="http://schemas.openxmlformats.org/officeDocument/2006/relationships/hyperlink" Target="https://www.ankeramsterdamspirits.nl/products/L-21-851-00" TargetMode="External"/><Relationship Id="rId4628" Type="http://schemas.openxmlformats.org/officeDocument/2006/relationships/hyperlink" Target="https://www.ankeramsterdamspirits.nl/products/L-55-463-00" TargetMode="External"/><Relationship Id="rId260" Type="http://schemas.openxmlformats.org/officeDocument/2006/relationships/hyperlink" Target="https://www.ankeramsterdamspirits.nl/products/L-21-413-00" TargetMode="External"/><Relationship Id="rId2386" Type="http://schemas.openxmlformats.org/officeDocument/2006/relationships/hyperlink" Target="https://www.ankeramsterdamspirits.nl/products/L-56-530-00" TargetMode="External"/><Relationship Id="rId2593" Type="http://schemas.openxmlformats.org/officeDocument/2006/relationships/hyperlink" Target="https://www.ankeramsterdamspirits.nl/products/L-04-704-00" TargetMode="External"/><Relationship Id="rId3437" Type="http://schemas.openxmlformats.org/officeDocument/2006/relationships/hyperlink" Target="https://www.ankeramsterdamspirits.nl/products/L-53-153-00" TargetMode="External"/><Relationship Id="rId3644" Type="http://schemas.openxmlformats.org/officeDocument/2006/relationships/hyperlink" Target="https://www.ankeramsterdamspirits.nl/products/L-56-077-00" TargetMode="External"/><Relationship Id="rId3851" Type="http://schemas.openxmlformats.org/officeDocument/2006/relationships/hyperlink" Target="https://www.ankeramsterdamspirits.nl/products/L-08-545-00" TargetMode="External"/><Relationship Id="rId120" Type="http://schemas.openxmlformats.org/officeDocument/2006/relationships/hyperlink" Target="https://www.ankeramsterdamspirits.nl/products/L-19-731-00" TargetMode="External"/><Relationship Id="rId358" Type="http://schemas.openxmlformats.org/officeDocument/2006/relationships/hyperlink" Target="https://www.ankeramsterdamspirits.nl/products/L-06-191-00" TargetMode="External"/><Relationship Id="rId565" Type="http://schemas.openxmlformats.org/officeDocument/2006/relationships/hyperlink" Target="https://www.ankeramsterdamspirits.nl/products/L-16-416-00" TargetMode="External"/><Relationship Id="rId772" Type="http://schemas.openxmlformats.org/officeDocument/2006/relationships/hyperlink" Target="https://www.ankeramsterdamspirits.nl/products/L-53-455-00" TargetMode="External"/><Relationship Id="rId1195" Type="http://schemas.openxmlformats.org/officeDocument/2006/relationships/hyperlink" Target="https://www.ankeramsterdamspirits.nl/products/L-08-859-00" TargetMode="External"/><Relationship Id="rId2039" Type="http://schemas.openxmlformats.org/officeDocument/2006/relationships/hyperlink" Target="https://www.ankeramsterdamspirits.nl/products/L-52-986-00" TargetMode="External"/><Relationship Id="rId2246" Type="http://schemas.openxmlformats.org/officeDocument/2006/relationships/hyperlink" Target="https://www.ankeramsterdamspirits.nl/products/L-10-009-00" TargetMode="External"/><Relationship Id="rId2453" Type="http://schemas.openxmlformats.org/officeDocument/2006/relationships/hyperlink" Target="https://www.ankeramsterdamspirits.nl/products/L-20-676-00" TargetMode="External"/><Relationship Id="rId2660" Type="http://schemas.openxmlformats.org/officeDocument/2006/relationships/hyperlink" Target="https://www.ankeramsterdamspirits.nl/products/L-04-749-00" TargetMode="External"/><Relationship Id="rId2898" Type="http://schemas.openxmlformats.org/officeDocument/2006/relationships/hyperlink" Target="https://www.ankeramsterdamspirits.nl/products/L-13-327-00" TargetMode="External"/><Relationship Id="rId3504" Type="http://schemas.openxmlformats.org/officeDocument/2006/relationships/hyperlink" Target="https://www.ankeramsterdamspirits.nl/products/L-07-450-00" TargetMode="External"/><Relationship Id="rId3711" Type="http://schemas.openxmlformats.org/officeDocument/2006/relationships/hyperlink" Target="https://www.ankeramsterdamspirits.nl/products/L-15-502-00" TargetMode="External"/><Relationship Id="rId3949" Type="http://schemas.openxmlformats.org/officeDocument/2006/relationships/hyperlink" Target="https://www.ankeramsterdamspirits.nl/products/L-07-025-00" TargetMode="External"/><Relationship Id="rId218" Type="http://schemas.openxmlformats.org/officeDocument/2006/relationships/hyperlink" Target="https://www.ankeramsterdamspirits.nl/products/L-53-693-00" TargetMode="External"/><Relationship Id="rId425" Type="http://schemas.openxmlformats.org/officeDocument/2006/relationships/hyperlink" Target="https://www.ankeramsterdamspirits.nl/products/L-57-867-00" TargetMode="External"/><Relationship Id="rId632" Type="http://schemas.openxmlformats.org/officeDocument/2006/relationships/hyperlink" Target="https://www.ankeramsterdamspirits.nl/products/L-23-047-00" TargetMode="External"/><Relationship Id="rId1055" Type="http://schemas.openxmlformats.org/officeDocument/2006/relationships/hyperlink" Target="https://www.ankeramsterdamspirits.nl/products/L-50-353-00" TargetMode="External"/><Relationship Id="rId1262" Type="http://schemas.openxmlformats.org/officeDocument/2006/relationships/hyperlink" Target="https://www.ankeramsterdamspirits.nl/products/L-09-085-00" TargetMode="External"/><Relationship Id="rId2106" Type="http://schemas.openxmlformats.org/officeDocument/2006/relationships/hyperlink" Target="https://www.ankeramsterdamspirits.nl/products/L-09-501-00" TargetMode="External"/><Relationship Id="rId2313" Type="http://schemas.openxmlformats.org/officeDocument/2006/relationships/hyperlink" Target="https://www.ankeramsterdamspirits.nl/products/L-17-538-00" TargetMode="External"/><Relationship Id="rId2520" Type="http://schemas.openxmlformats.org/officeDocument/2006/relationships/hyperlink" Target="https://www.ankeramsterdamspirits.nl/products/L-56-718-00" TargetMode="External"/><Relationship Id="rId2758" Type="http://schemas.openxmlformats.org/officeDocument/2006/relationships/hyperlink" Target="https://www.ankeramsterdamspirits.nl/products/L-04-837-00" TargetMode="External"/><Relationship Id="rId2965" Type="http://schemas.openxmlformats.org/officeDocument/2006/relationships/hyperlink" Target="https://www.ankeramsterdamspirits.nl/products/L-05-860-00" TargetMode="External"/><Relationship Id="rId3809" Type="http://schemas.openxmlformats.org/officeDocument/2006/relationships/hyperlink" Target="https://www.ankeramsterdamspirits.nl/products/L-21-409-00" TargetMode="External"/><Relationship Id="rId937" Type="http://schemas.openxmlformats.org/officeDocument/2006/relationships/hyperlink" Target="https://www.ankeramsterdamspirits.nl/products/L-04-554-00" TargetMode="External"/><Relationship Id="rId1122" Type="http://schemas.openxmlformats.org/officeDocument/2006/relationships/hyperlink" Target="https://www.ankeramsterdamspirits.nl/products/L-00-748-00" TargetMode="External"/><Relationship Id="rId1567" Type="http://schemas.openxmlformats.org/officeDocument/2006/relationships/hyperlink" Target="https://www.ankeramsterdamspirits.nl/products/L-58-657-00" TargetMode="External"/><Relationship Id="rId1774" Type="http://schemas.openxmlformats.org/officeDocument/2006/relationships/hyperlink" Target="https://www.ankeramsterdamspirits.nl/products/L-57-019-00" TargetMode="External"/><Relationship Id="rId1981" Type="http://schemas.openxmlformats.org/officeDocument/2006/relationships/hyperlink" Target="https://www.ankeramsterdamspirits.nl/products/L-20-197-00" TargetMode="External"/><Relationship Id="rId2618" Type="http://schemas.openxmlformats.org/officeDocument/2006/relationships/hyperlink" Target="https://www.ankeramsterdamspirits.nl/products/L-05-213-00" TargetMode="External"/><Relationship Id="rId2825" Type="http://schemas.openxmlformats.org/officeDocument/2006/relationships/hyperlink" Target="https://www.ankeramsterdamspirits.nl/products/L-04-960-00" TargetMode="External"/><Relationship Id="rId4180" Type="http://schemas.openxmlformats.org/officeDocument/2006/relationships/hyperlink" Target="https://www.ankeramsterdamspirits.nl/products/L-57-882-00" TargetMode="External"/><Relationship Id="rId4278" Type="http://schemas.openxmlformats.org/officeDocument/2006/relationships/hyperlink" Target="https://www.ankeramsterdamspirits.nl/products/L-12-753-00" TargetMode="External"/><Relationship Id="rId4485" Type="http://schemas.openxmlformats.org/officeDocument/2006/relationships/hyperlink" Target="https://www.ankeramsterdamspirits.nl/products/L-52-109-00" TargetMode="External"/><Relationship Id="rId66" Type="http://schemas.openxmlformats.org/officeDocument/2006/relationships/hyperlink" Target="https://www.ankeramsterdamspirits.nl/products/L-05-620-00" TargetMode="External"/><Relationship Id="rId1427" Type="http://schemas.openxmlformats.org/officeDocument/2006/relationships/hyperlink" Target="https://www.ankeramsterdamspirits.nl/products/L-01-220-00" TargetMode="External"/><Relationship Id="rId1634" Type="http://schemas.openxmlformats.org/officeDocument/2006/relationships/hyperlink" Target="https://www.ankeramsterdamspirits.nl/products/L-00-605-00" TargetMode="External"/><Relationship Id="rId1841" Type="http://schemas.openxmlformats.org/officeDocument/2006/relationships/hyperlink" Target="https://www.ankeramsterdamspirits.nl/products/L-20-648-00" TargetMode="External"/><Relationship Id="rId3087" Type="http://schemas.openxmlformats.org/officeDocument/2006/relationships/hyperlink" Target="https://www.ankeramsterdamspirits.nl/products/L-00-367-00" TargetMode="External"/><Relationship Id="rId3294" Type="http://schemas.openxmlformats.org/officeDocument/2006/relationships/hyperlink" Target="https://www.ankeramsterdamspirits.nl/products/L-24-804-00" TargetMode="External"/><Relationship Id="rId4040" Type="http://schemas.openxmlformats.org/officeDocument/2006/relationships/hyperlink" Target="https://www.ankeramsterdamspirits.nl/products/L-04-563-00" TargetMode="External"/><Relationship Id="rId4138" Type="http://schemas.openxmlformats.org/officeDocument/2006/relationships/hyperlink" Target="https://www.ankeramsterdamspirits.nl/products/L-05-447-00" TargetMode="External"/><Relationship Id="rId4345" Type="http://schemas.openxmlformats.org/officeDocument/2006/relationships/hyperlink" Target="https://www.ankeramsterdamspirits.nl/products/L-25-200-00" TargetMode="External"/><Relationship Id="rId4692" Type="http://schemas.openxmlformats.org/officeDocument/2006/relationships/hyperlink" Target="https://www.ankeramsterdamspirits.nl/products/L-60-881-00" TargetMode="External"/><Relationship Id="rId1939" Type="http://schemas.openxmlformats.org/officeDocument/2006/relationships/hyperlink" Target="https://www.ankeramsterdamspirits.nl/products/L-16-969-00" TargetMode="External"/><Relationship Id="rId3599" Type="http://schemas.openxmlformats.org/officeDocument/2006/relationships/hyperlink" Target="https://www.ankeramsterdamspirits.nl/products/L-58-760-00" TargetMode="External"/><Relationship Id="rId4552" Type="http://schemas.openxmlformats.org/officeDocument/2006/relationships/hyperlink" Target="https://www.ankeramsterdamspirits.nl/products/L-54-353-00" TargetMode="External"/><Relationship Id="rId1701" Type="http://schemas.openxmlformats.org/officeDocument/2006/relationships/hyperlink" Target="https://www.ankeramsterdamspirits.nl/products/L-24-786-00" TargetMode="External"/><Relationship Id="rId3154" Type="http://schemas.openxmlformats.org/officeDocument/2006/relationships/hyperlink" Target="https://www.ankeramsterdamspirits.nl/products/L-61-879-00" TargetMode="External"/><Relationship Id="rId3361" Type="http://schemas.openxmlformats.org/officeDocument/2006/relationships/hyperlink" Target="https://www.ankeramsterdamspirits.nl/products/L-07-126-00" TargetMode="External"/><Relationship Id="rId3459" Type="http://schemas.openxmlformats.org/officeDocument/2006/relationships/hyperlink" Target="https://www.ankeramsterdamspirits.nl/products/L-58-503-00" TargetMode="External"/><Relationship Id="rId3666" Type="http://schemas.openxmlformats.org/officeDocument/2006/relationships/hyperlink" Target="https://www.ankeramsterdamspirits.nl/products/L-22-184-00" TargetMode="External"/><Relationship Id="rId4205" Type="http://schemas.openxmlformats.org/officeDocument/2006/relationships/hyperlink" Target="https://www.ankeramsterdamspirits.nl/products/L-14-142-00" TargetMode="External"/><Relationship Id="rId4412" Type="http://schemas.openxmlformats.org/officeDocument/2006/relationships/hyperlink" Target="https://www.ankeramsterdamspirits.nl/products/L-58-281-00" TargetMode="External"/><Relationship Id="rId282" Type="http://schemas.openxmlformats.org/officeDocument/2006/relationships/hyperlink" Target="https://www.ankeramsterdamspirits.nl/products/L-55-605-00" TargetMode="External"/><Relationship Id="rId587" Type="http://schemas.openxmlformats.org/officeDocument/2006/relationships/hyperlink" Target="https://www.ankeramsterdamspirits.nl/products/L-06-078-00" TargetMode="External"/><Relationship Id="rId2170" Type="http://schemas.openxmlformats.org/officeDocument/2006/relationships/hyperlink" Target="https://www.ankeramsterdamspirits.nl/products/L-58-689-00" TargetMode="External"/><Relationship Id="rId2268" Type="http://schemas.openxmlformats.org/officeDocument/2006/relationships/hyperlink" Target="https://www.ankeramsterdamspirits.nl/products/L-09-557-00" TargetMode="External"/><Relationship Id="rId3014" Type="http://schemas.openxmlformats.org/officeDocument/2006/relationships/hyperlink" Target="https://www.ankeramsterdamspirits.nl/products/L-06-747-00" TargetMode="External"/><Relationship Id="rId3221" Type="http://schemas.openxmlformats.org/officeDocument/2006/relationships/hyperlink" Target="https://www.ankeramsterdamspirits.nl/products/L-58-982-00" TargetMode="External"/><Relationship Id="rId3319" Type="http://schemas.openxmlformats.org/officeDocument/2006/relationships/hyperlink" Target="https://www.ankeramsterdamspirits.nl/products/L-04-542-00" TargetMode="External"/><Relationship Id="rId3873" Type="http://schemas.openxmlformats.org/officeDocument/2006/relationships/hyperlink" Target="https://www.ankeramsterdamspirits.nl/products/L-50-622-00" TargetMode="External"/><Relationship Id="rId4717" Type="http://schemas.openxmlformats.org/officeDocument/2006/relationships/hyperlink" Target="https://www.ankeramsterdamspirits.nl/products/L-60-210-00" TargetMode="External"/><Relationship Id="rId8" Type="http://schemas.openxmlformats.org/officeDocument/2006/relationships/hyperlink" Target="https://www.ankeramsterdamspirits.nl/products/L-62-119-00" TargetMode="External"/><Relationship Id="rId142" Type="http://schemas.openxmlformats.org/officeDocument/2006/relationships/hyperlink" Target="https://www.ankeramsterdamspirits.nl/products/L-20-257-00" TargetMode="External"/><Relationship Id="rId447" Type="http://schemas.openxmlformats.org/officeDocument/2006/relationships/hyperlink" Target="https://www.ankeramsterdamspirits.nl/products/L-57-039-00" TargetMode="External"/><Relationship Id="rId794" Type="http://schemas.openxmlformats.org/officeDocument/2006/relationships/hyperlink" Target="https://www.ankeramsterdamspirits.nl/products/L-59-874-00" TargetMode="External"/><Relationship Id="rId1077" Type="http://schemas.openxmlformats.org/officeDocument/2006/relationships/hyperlink" Target="https://www.ankeramsterdamspirits.nl/products/L-60-903-00" TargetMode="External"/><Relationship Id="rId2030" Type="http://schemas.openxmlformats.org/officeDocument/2006/relationships/hyperlink" Target="https://www.ankeramsterdamspirits.nl/products/L-11-769-00" TargetMode="External"/><Relationship Id="rId2128" Type="http://schemas.openxmlformats.org/officeDocument/2006/relationships/hyperlink" Target="https://www.ankeramsterdamspirits.nl/products/L-61-884-00" TargetMode="External"/><Relationship Id="rId2475" Type="http://schemas.openxmlformats.org/officeDocument/2006/relationships/hyperlink" Target="https://www.ankeramsterdamspirits.nl/products/L-56-125-00" TargetMode="External"/><Relationship Id="rId2682" Type="http://schemas.openxmlformats.org/officeDocument/2006/relationships/hyperlink" Target="https://www.ankeramsterdamspirits.nl/products/L-04-768-00" TargetMode="External"/><Relationship Id="rId2987" Type="http://schemas.openxmlformats.org/officeDocument/2006/relationships/hyperlink" Target="https://www.ankeramsterdamspirits.nl/products/L-51-478-00" TargetMode="External"/><Relationship Id="rId3526" Type="http://schemas.openxmlformats.org/officeDocument/2006/relationships/hyperlink" Target="https://www.ankeramsterdamspirits.nl/products/L-58-280-00" TargetMode="External"/><Relationship Id="rId3733" Type="http://schemas.openxmlformats.org/officeDocument/2006/relationships/hyperlink" Target="https://www.ankeramsterdamspirits.nl/products/L-15-602-00" TargetMode="External"/><Relationship Id="rId3940" Type="http://schemas.openxmlformats.org/officeDocument/2006/relationships/hyperlink" Target="https://www.ankeramsterdamspirits.nl/products/L-52-766-00" TargetMode="External"/><Relationship Id="rId654" Type="http://schemas.openxmlformats.org/officeDocument/2006/relationships/hyperlink" Target="https://www.ankeramsterdamspirits.nl/products/L-60-002-00" TargetMode="External"/><Relationship Id="rId861" Type="http://schemas.openxmlformats.org/officeDocument/2006/relationships/hyperlink" Target="https://www.ankeramsterdamspirits.nl/products/L-25-751-00" TargetMode="External"/><Relationship Id="rId959" Type="http://schemas.openxmlformats.org/officeDocument/2006/relationships/hyperlink" Target="https://www.ankeramsterdamspirits.nl/products/L-22-959-00" TargetMode="External"/><Relationship Id="rId1284" Type="http://schemas.openxmlformats.org/officeDocument/2006/relationships/hyperlink" Target="https://www.ankeramsterdamspirits.nl/products/L-17-065-00" TargetMode="External"/><Relationship Id="rId1491" Type="http://schemas.openxmlformats.org/officeDocument/2006/relationships/hyperlink" Target="https://www.ankeramsterdamspirits.nl/products/L-16-740-00" TargetMode="External"/><Relationship Id="rId1589" Type="http://schemas.openxmlformats.org/officeDocument/2006/relationships/hyperlink" Target="https://www.ankeramsterdamspirits.nl/products/L-04-438-00" TargetMode="External"/><Relationship Id="rId2335" Type="http://schemas.openxmlformats.org/officeDocument/2006/relationships/hyperlink" Target="https://www.ankeramsterdamspirits.nl/products/L-09-470-00" TargetMode="External"/><Relationship Id="rId2542" Type="http://schemas.openxmlformats.org/officeDocument/2006/relationships/hyperlink" Target="https://www.ankeramsterdamspirits.nl/products/L-25-192-00" TargetMode="External"/><Relationship Id="rId3800" Type="http://schemas.openxmlformats.org/officeDocument/2006/relationships/hyperlink" Target="https://www.ankeramsterdamspirits.nl/products/L-54-942-00" TargetMode="External"/><Relationship Id="rId307" Type="http://schemas.openxmlformats.org/officeDocument/2006/relationships/hyperlink" Target="https://www.ankeramsterdamspirits.nl/products/L-10-276-00" TargetMode="External"/><Relationship Id="rId514" Type="http://schemas.openxmlformats.org/officeDocument/2006/relationships/hyperlink" Target="https://www.ankeramsterdamspirits.nl/products/L-22-768-00" TargetMode="External"/><Relationship Id="rId721" Type="http://schemas.openxmlformats.org/officeDocument/2006/relationships/hyperlink" Target="https://www.ankeramsterdamspirits.nl/products/L-05-354-00" TargetMode="External"/><Relationship Id="rId1144" Type="http://schemas.openxmlformats.org/officeDocument/2006/relationships/hyperlink" Target="https://www.ankeramsterdamspirits.nl/products/L-19-276-00" TargetMode="External"/><Relationship Id="rId1351" Type="http://schemas.openxmlformats.org/officeDocument/2006/relationships/hyperlink" Target="https://www.ankeramsterdamspirits.nl/products/L-25-508-00" TargetMode="External"/><Relationship Id="rId1449" Type="http://schemas.openxmlformats.org/officeDocument/2006/relationships/hyperlink" Target="https://www.ankeramsterdamspirits.nl/products/L-51-789-00" TargetMode="External"/><Relationship Id="rId1796" Type="http://schemas.openxmlformats.org/officeDocument/2006/relationships/hyperlink" Target="https://www.ankeramsterdamspirits.nl/products/L-61-064-00" TargetMode="External"/><Relationship Id="rId2402" Type="http://schemas.openxmlformats.org/officeDocument/2006/relationships/hyperlink" Target="https://www.ankeramsterdamspirits.nl/products/L-11-798-00" TargetMode="External"/><Relationship Id="rId2847" Type="http://schemas.openxmlformats.org/officeDocument/2006/relationships/hyperlink" Target="https://www.ankeramsterdamspirits.nl/products/L-05-019-00" TargetMode="External"/><Relationship Id="rId4062" Type="http://schemas.openxmlformats.org/officeDocument/2006/relationships/hyperlink" Target="https://www.ankeramsterdamspirits.nl/products/L-16-451-00" TargetMode="External"/><Relationship Id="rId88" Type="http://schemas.openxmlformats.org/officeDocument/2006/relationships/hyperlink" Target="https://www.ankeramsterdamspirits.nl/products/L-10-208-00" TargetMode="External"/><Relationship Id="rId819" Type="http://schemas.openxmlformats.org/officeDocument/2006/relationships/hyperlink" Target="https://www.ankeramsterdamspirits.nl/products/L-57-964-00" TargetMode="External"/><Relationship Id="rId1004" Type="http://schemas.openxmlformats.org/officeDocument/2006/relationships/hyperlink" Target="https://www.ankeramsterdamspirits.nl/products/L-05-544-00" TargetMode="External"/><Relationship Id="rId1211" Type="http://schemas.openxmlformats.org/officeDocument/2006/relationships/hyperlink" Target="https://www.ankeramsterdamspirits.nl/products/L-61-406-00" TargetMode="External"/><Relationship Id="rId1656" Type="http://schemas.openxmlformats.org/officeDocument/2006/relationships/hyperlink" Target="https://www.ankeramsterdamspirits.nl/products/L-18-569-00" TargetMode="External"/><Relationship Id="rId1863" Type="http://schemas.openxmlformats.org/officeDocument/2006/relationships/hyperlink" Target="https://www.ankeramsterdamspirits.nl/products/L-05-999-00" TargetMode="External"/><Relationship Id="rId2707" Type="http://schemas.openxmlformats.org/officeDocument/2006/relationships/hyperlink" Target="https://www.ankeramsterdamspirits.nl/products/L-04-798-00" TargetMode="External"/><Relationship Id="rId2914" Type="http://schemas.openxmlformats.org/officeDocument/2006/relationships/hyperlink" Target="https://www.ankeramsterdamspirits.nl/products/L-18-948-00" TargetMode="External"/><Relationship Id="rId4367" Type="http://schemas.openxmlformats.org/officeDocument/2006/relationships/hyperlink" Target="https://www.ankeramsterdamspirits.nl/products/L-09-035-00" TargetMode="External"/><Relationship Id="rId4574" Type="http://schemas.openxmlformats.org/officeDocument/2006/relationships/hyperlink" Target="https://www.ankeramsterdamspirits.nl/products/L-24-171-00" TargetMode="External"/><Relationship Id="rId1309" Type="http://schemas.openxmlformats.org/officeDocument/2006/relationships/hyperlink" Target="https://www.ankeramsterdamspirits.nl/products/L-09-171-00" TargetMode="External"/><Relationship Id="rId1516" Type="http://schemas.openxmlformats.org/officeDocument/2006/relationships/hyperlink" Target="https://www.ankeramsterdamspirits.nl/products/L-61-948-00" TargetMode="External"/><Relationship Id="rId1723" Type="http://schemas.openxmlformats.org/officeDocument/2006/relationships/hyperlink" Target="https://www.ankeramsterdamspirits.nl/products/L-01-078-00" TargetMode="External"/><Relationship Id="rId1930" Type="http://schemas.openxmlformats.org/officeDocument/2006/relationships/hyperlink" Target="https://www.ankeramsterdamspirits.nl/products/L-09-487-00" TargetMode="External"/><Relationship Id="rId3176" Type="http://schemas.openxmlformats.org/officeDocument/2006/relationships/hyperlink" Target="https://www.ankeramsterdamspirits.nl/products/L-59-063-00" TargetMode="External"/><Relationship Id="rId3383" Type="http://schemas.openxmlformats.org/officeDocument/2006/relationships/hyperlink" Target="https://www.ankeramsterdamspirits.nl/products/L-60-066-00" TargetMode="External"/><Relationship Id="rId3590" Type="http://schemas.openxmlformats.org/officeDocument/2006/relationships/hyperlink" Target="https://www.ankeramsterdamspirits.nl/products/L-07-675-00" TargetMode="External"/><Relationship Id="rId4227" Type="http://schemas.openxmlformats.org/officeDocument/2006/relationships/hyperlink" Target="https://www.ankeramsterdamspirits.nl/products/L-54-180-00" TargetMode="External"/><Relationship Id="rId4434" Type="http://schemas.openxmlformats.org/officeDocument/2006/relationships/hyperlink" Target="https://www.ankeramsterdamspirits.nl/products/L-09-521-00" TargetMode="External"/><Relationship Id="rId15" Type="http://schemas.openxmlformats.org/officeDocument/2006/relationships/hyperlink" Target="https://www.ankeramsterdamspirits.nl/products/L-61-603-00" TargetMode="External"/><Relationship Id="rId2192" Type="http://schemas.openxmlformats.org/officeDocument/2006/relationships/hyperlink" Target="https://www.ankeramsterdamspirits.nl/products/L-17-561-00" TargetMode="External"/><Relationship Id="rId3036" Type="http://schemas.openxmlformats.org/officeDocument/2006/relationships/hyperlink" Target="https://www.ankeramsterdamspirits.nl/products/L-11-363-00" TargetMode="External"/><Relationship Id="rId3243" Type="http://schemas.openxmlformats.org/officeDocument/2006/relationships/hyperlink" Target="https://www.ankeramsterdamspirits.nl/products/L-59-850-00" TargetMode="External"/><Relationship Id="rId3688" Type="http://schemas.openxmlformats.org/officeDocument/2006/relationships/hyperlink" Target="https://www.ankeramsterdamspirits.nl/products/L-08-106-00" TargetMode="External"/><Relationship Id="rId3895" Type="http://schemas.openxmlformats.org/officeDocument/2006/relationships/hyperlink" Target="https://www.ankeramsterdamspirits.nl/products/L-50-978-00" TargetMode="External"/><Relationship Id="rId4641" Type="http://schemas.openxmlformats.org/officeDocument/2006/relationships/hyperlink" Target="https://www.ankeramsterdamspirits.nl/products/L-25-282-00" TargetMode="External"/><Relationship Id="rId4739" Type="http://schemas.openxmlformats.org/officeDocument/2006/relationships/hyperlink" Target="https://www.ankeramsterdamspirits.nl/products/L-59-203-00" TargetMode="External"/><Relationship Id="rId164" Type="http://schemas.openxmlformats.org/officeDocument/2006/relationships/hyperlink" Target="https://www.ankeramsterdamspirits.nl/products/L-04-881-00" TargetMode="External"/><Relationship Id="rId371" Type="http://schemas.openxmlformats.org/officeDocument/2006/relationships/hyperlink" Target="https://www.ankeramsterdamspirits.nl/products/L-61-868-00" TargetMode="External"/><Relationship Id="rId2052" Type="http://schemas.openxmlformats.org/officeDocument/2006/relationships/hyperlink" Target="https://www.ankeramsterdamspirits.nl/products/L-09-334-00" TargetMode="External"/><Relationship Id="rId2497" Type="http://schemas.openxmlformats.org/officeDocument/2006/relationships/hyperlink" Target="https://www.ankeramsterdamspirits.nl/products/L-53-880-00" TargetMode="External"/><Relationship Id="rId3450" Type="http://schemas.openxmlformats.org/officeDocument/2006/relationships/hyperlink" Target="https://www.ankeramsterdamspirits.nl/products/L-07-239-00" TargetMode="External"/><Relationship Id="rId3548" Type="http://schemas.openxmlformats.org/officeDocument/2006/relationships/hyperlink" Target="https://www.ankeramsterdamspirits.nl/products/L-07-839-00" TargetMode="External"/><Relationship Id="rId3755" Type="http://schemas.openxmlformats.org/officeDocument/2006/relationships/hyperlink" Target="https://www.ankeramsterdamspirits.nl/products/L-61-597-00" TargetMode="External"/><Relationship Id="rId4501" Type="http://schemas.openxmlformats.org/officeDocument/2006/relationships/hyperlink" Target="https://www.ankeramsterdamspirits.nl/products/L-51-644-00" TargetMode="External"/><Relationship Id="rId469" Type="http://schemas.openxmlformats.org/officeDocument/2006/relationships/hyperlink" Target="https://www.ankeramsterdamspirits.nl/products/L-06-629-00" TargetMode="External"/><Relationship Id="rId676" Type="http://schemas.openxmlformats.org/officeDocument/2006/relationships/hyperlink" Target="https://www.ankeramsterdamspirits.nl/products/L-54-546-00" TargetMode="External"/><Relationship Id="rId883" Type="http://schemas.openxmlformats.org/officeDocument/2006/relationships/hyperlink" Target="https://www.ankeramsterdamspirits.nl/products/L-58-476-00" TargetMode="External"/><Relationship Id="rId1099" Type="http://schemas.openxmlformats.org/officeDocument/2006/relationships/hyperlink" Target="https://www.ankeramsterdamspirits.nl/products/L-03-207-00" TargetMode="External"/><Relationship Id="rId2357" Type="http://schemas.openxmlformats.org/officeDocument/2006/relationships/hyperlink" Target="https://www.ankeramsterdamspirits.nl/products/L-56-066-00" TargetMode="External"/><Relationship Id="rId2564" Type="http://schemas.openxmlformats.org/officeDocument/2006/relationships/hyperlink" Target="https://www.ankeramsterdamspirits.nl/products/L-61-773-00" TargetMode="External"/><Relationship Id="rId3103" Type="http://schemas.openxmlformats.org/officeDocument/2006/relationships/hyperlink" Target="https://www.ankeramsterdamspirits.nl/products/L-56-435-00" TargetMode="External"/><Relationship Id="rId3310" Type="http://schemas.openxmlformats.org/officeDocument/2006/relationships/hyperlink" Target="https://www.ankeramsterdamspirits.nl/products/L-18-187-00" TargetMode="External"/><Relationship Id="rId3408" Type="http://schemas.openxmlformats.org/officeDocument/2006/relationships/hyperlink" Target="https://www.ankeramsterdamspirits.nl/products/L-07-183-00" TargetMode="External"/><Relationship Id="rId3615" Type="http://schemas.openxmlformats.org/officeDocument/2006/relationships/hyperlink" Target="https://www.ankeramsterdamspirits.nl/products/L-07-720-00" TargetMode="External"/><Relationship Id="rId3962" Type="http://schemas.openxmlformats.org/officeDocument/2006/relationships/hyperlink" Target="https://www.ankeramsterdamspirits.nl/products/L-55-954-00" TargetMode="External"/><Relationship Id="rId231" Type="http://schemas.openxmlformats.org/officeDocument/2006/relationships/hyperlink" Target="https://www.ankeramsterdamspirits.nl/products/L-55-107-00" TargetMode="External"/><Relationship Id="rId329" Type="http://schemas.openxmlformats.org/officeDocument/2006/relationships/hyperlink" Target="https://www.ankeramsterdamspirits.nl/products/L-06-118-00" TargetMode="External"/><Relationship Id="rId536" Type="http://schemas.openxmlformats.org/officeDocument/2006/relationships/hyperlink" Target="https://www.ankeramsterdamspirits.nl/products/L-06-898-00" TargetMode="External"/><Relationship Id="rId1166" Type="http://schemas.openxmlformats.org/officeDocument/2006/relationships/hyperlink" Target="https://www.ankeramsterdamspirits.nl/products/L-50-324-00" TargetMode="External"/><Relationship Id="rId1373" Type="http://schemas.openxmlformats.org/officeDocument/2006/relationships/hyperlink" Target="https://www.ankeramsterdamspirits.nl/products/L-11-757-00" TargetMode="External"/><Relationship Id="rId2217" Type="http://schemas.openxmlformats.org/officeDocument/2006/relationships/hyperlink" Target="https://www.ankeramsterdamspirits.nl/products/L-22-357-00" TargetMode="External"/><Relationship Id="rId2771" Type="http://schemas.openxmlformats.org/officeDocument/2006/relationships/hyperlink" Target="https://www.ankeramsterdamspirits.nl/products/L-51-352-00" TargetMode="External"/><Relationship Id="rId2869" Type="http://schemas.openxmlformats.org/officeDocument/2006/relationships/hyperlink" Target="https://www.ankeramsterdamspirits.nl/products/L-05-032-00" TargetMode="External"/><Relationship Id="rId3822" Type="http://schemas.openxmlformats.org/officeDocument/2006/relationships/hyperlink" Target="https://www.ankeramsterdamspirits.nl/products/L-15-895-00" TargetMode="External"/><Relationship Id="rId743" Type="http://schemas.openxmlformats.org/officeDocument/2006/relationships/hyperlink" Target="https://www.ankeramsterdamspirits.nl/products/L-62-031-00" TargetMode="External"/><Relationship Id="rId950" Type="http://schemas.openxmlformats.org/officeDocument/2006/relationships/hyperlink" Target="https://www.ankeramsterdamspirits.nl/products/L-04-577-00" TargetMode="External"/><Relationship Id="rId1026" Type="http://schemas.openxmlformats.org/officeDocument/2006/relationships/hyperlink" Target="https://www.ankeramsterdamspirits.nl/products/L-05-708-00" TargetMode="External"/><Relationship Id="rId1580" Type="http://schemas.openxmlformats.org/officeDocument/2006/relationships/hyperlink" Target="https://www.ankeramsterdamspirits.nl/products/L-11-092-00" TargetMode="External"/><Relationship Id="rId1678" Type="http://schemas.openxmlformats.org/officeDocument/2006/relationships/hyperlink" Target="https://www.ankeramsterdamspirits.nl/products/L-18-771-00" TargetMode="External"/><Relationship Id="rId1885" Type="http://schemas.openxmlformats.org/officeDocument/2006/relationships/hyperlink" Target="https://www.ankeramsterdamspirits.nl/products/L-62-186-00" TargetMode="External"/><Relationship Id="rId2424" Type="http://schemas.openxmlformats.org/officeDocument/2006/relationships/hyperlink" Target="https://www.ankeramsterdamspirits.nl/products/L-19-897-00" TargetMode="External"/><Relationship Id="rId2631" Type="http://schemas.openxmlformats.org/officeDocument/2006/relationships/hyperlink" Target="https://www.ankeramsterdamspirits.nl/products/L-05-232-00" TargetMode="External"/><Relationship Id="rId2729" Type="http://schemas.openxmlformats.org/officeDocument/2006/relationships/hyperlink" Target="https://www.ankeramsterdamspirits.nl/products/L-04-659-00" TargetMode="External"/><Relationship Id="rId2936" Type="http://schemas.openxmlformats.org/officeDocument/2006/relationships/hyperlink" Target="https://www.ankeramsterdamspirits.nl/products/L-58-659-00" TargetMode="External"/><Relationship Id="rId4084" Type="http://schemas.openxmlformats.org/officeDocument/2006/relationships/hyperlink" Target="https://www.ankeramsterdamspirits.nl/products/L-22-294-00" TargetMode="External"/><Relationship Id="rId4291" Type="http://schemas.openxmlformats.org/officeDocument/2006/relationships/hyperlink" Target="https://www.ankeramsterdamspirits.nl/products/L-59-959-00" TargetMode="External"/><Relationship Id="rId4389" Type="http://schemas.openxmlformats.org/officeDocument/2006/relationships/hyperlink" Target="https://www.ankeramsterdamspirits.nl/products/L-09-166-00" TargetMode="External"/><Relationship Id="rId603" Type="http://schemas.openxmlformats.org/officeDocument/2006/relationships/hyperlink" Target="https://www.ankeramsterdamspirits.nl/products/L-56-414-00" TargetMode="External"/><Relationship Id="rId810" Type="http://schemas.openxmlformats.org/officeDocument/2006/relationships/hyperlink" Target="https://www.ankeramsterdamspirits.nl/products/L-11-776-00" TargetMode="External"/><Relationship Id="rId908" Type="http://schemas.openxmlformats.org/officeDocument/2006/relationships/hyperlink" Target="https://www.ankeramsterdamspirits.nl/products/L-53-372-00" TargetMode="External"/><Relationship Id="rId1233" Type="http://schemas.openxmlformats.org/officeDocument/2006/relationships/hyperlink" Target="https://www.ankeramsterdamspirits.nl/products/L-51-695-00" TargetMode="External"/><Relationship Id="rId1440" Type="http://schemas.openxmlformats.org/officeDocument/2006/relationships/hyperlink" Target="https://www.ankeramsterdamspirits.nl/products/L-18-735-00" TargetMode="External"/><Relationship Id="rId1538" Type="http://schemas.openxmlformats.org/officeDocument/2006/relationships/hyperlink" Target="https://www.ankeramsterdamspirits.nl/products/L-54-796-00" TargetMode="External"/><Relationship Id="rId4151" Type="http://schemas.openxmlformats.org/officeDocument/2006/relationships/hyperlink" Target="https://www.ankeramsterdamspirits.nl/products/L-13-813-00" TargetMode="External"/><Relationship Id="rId4596" Type="http://schemas.openxmlformats.org/officeDocument/2006/relationships/hyperlink" Target="https://www.ankeramsterdamspirits.nl/products/L-55-715-00" TargetMode="External"/><Relationship Id="rId1300" Type="http://schemas.openxmlformats.org/officeDocument/2006/relationships/hyperlink" Target="https://www.ankeramsterdamspirits.nl/products/L-01-197-00" TargetMode="External"/><Relationship Id="rId1745" Type="http://schemas.openxmlformats.org/officeDocument/2006/relationships/hyperlink" Target="https://www.ankeramsterdamspirits.nl/products/L-08-850-00" TargetMode="External"/><Relationship Id="rId1952" Type="http://schemas.openxmlformats.org/officeDocument/2006/relationships/hyperlink" Target="https://www.ankeramsterdamspirits.nl/products/L-08-614-00" TargetMode="External"/><Relationship Id="rId3198" Type="http://schemas.openxmlformats.org/officeDocument/2006/relationships/hyperlink" Target="https://www.ankeramsterdamspirits.nl/products/L-59-825-00" TargetMode="External"/><Relationship Id="rId4011" Type="http://schemas.openxmlformats.org/officeDocument/2006/relationships/hyperlink" Target="https://www.ankeramsterdamspirits.nl/products/L-60-222-00" TargetMode="External"/><Relationship Id="rId4249" Type="http://schemas.openxmlformats.org/officeDocument/2006/relationships/hyperlink" Target="https://www.ankeramsterdamspirits.nl/products/L-24-595-00" TargetMode="External"/><Relationship Id="rId4456" Type="http://schemas.openxmlformats.org/officeDocument/2006/relationships/hyperlink" Target="https://www.ankeramsterdamspirits.nl/products/L-01-303-00" TargetMode="External"/><Relationship Id="rId4663" Type="http://schemas.openxmlformats.org/officeDocument/2006/relationships/hyperlink" Target="https://www.ankeramsterdamspirits.nl/products/L-18-694-00" TargetMode="External"/><Relationship Id="rId37" Type="http://schemas.openxmlformats.org/officeDocument/2006/relationships/hyperlink" Target="https://www.ankeramsterdamspirits.nl/products/L-05-133-00" TargetMode="External"/><Relationship Id="rId1605" Type="http://schemas.openxmlformats.org/officeDocument/2006/relationships/hyperlink" Target="https://www.ankeramsterdamspirits.nl/products/L-59-856-00" TargetMode="External"/><Relationship Id="rId1812" Type="http://schemas.openxmlformats.org/officeDocument/2006/relationships/hyperlink" Target="https://www.ankeramsterdamspirits.nl/products/L-05-204-00" TargetMode="External"/><Relationship Id="rId3058" Type="http://schemas.openxmlformats.org/officeDocument/2006/relationships/hyperlink" Target="https://www.ankeramsterdamspirits.nl/products/L-52-943-00" TargetMode="External"/><Relationship Id="rId3265" Type="http://schemas.openxmlformats.org/officeDocument/2006/relationships/hyperlink" Target="https://www.ankeramsterdamspirits.nl/products/L-61-013-00" TargetMode="External"/><Relationship Id="rId3472" Type="http://schemas.openxmlformats.org/officeDocument/2006/relationships/hyperlink" Target="https://www.ankeramsterdamspirits.nl/products/L-07-352-00" TargetMode="External"/><Relationship Id="rId4109" Type="http://schemas.openxmlformats.org/officeDocument/2006/relationships/hyperlink" Target="https://www.ankeramsterdamspirits.nl/products/L-58-687-00" TargetMode="External"/><Relationship Id="rId4316" Type="http://schemas.openxmlformats.org/officeDocument/2006/relationships/hyperlink" Target="https://www.ankeramsterdamspirits.nl/products/L-05-810-00" TargetMode="External"/><Relationship Id="rId4523" Type="http://schemas.openxmlformats.org/officeDocument/2006/relationships/hyperlink" Target="https://www.ankeramsterdamspirits.nl/products/L-18-916-00" TargetMode="External"/><Relationship Id="rId4730" Type="http://schemas.openxmlformats.org/officeDocument/2006/relationships/hyperlink" Target="https://www.ankeramsterdamspirits.nl/products/L-61-580-00" TargetMode="External"/><Relationship Id="rId186" Type="http://schemas.openxmlformats.org/officeDocument/2006/relationships/hyperlink" Target="https://www.ankeramsterdamspirits.nl/products/L-05-169-00" TargetMode="External"/><Relationship Id="rId393" Type="http://schemas.openxmlformats.org/officeDocument/2006/relationships/hyperlink" Target="https://www.ankeramsterdamspirits.nl/products/L-25-202-00" TargetMode="External"/><Relationship Id="rId2074" Type="http://schemas.openxmlformats.org/officeDocument/2006/relationships/hyperlink" Target="https://www.ankeramsterdamspirits.nl/products/L-17-346-00" TargetMode="External"/><Relationship Id="rId2281" Type="http://schemas.openxmlformats.org/officeDocument/2006/relationships/hyperlink" Target="https://www.ankeramsterdamspirits.nl/products/L-60-701-00" TargetMode="External"/><Relationship Id="rId3125" Type="http://schemas.openxmlformats.org/officeDocument/2006/relationships/hyperlink" Target="https://www.ankeramsterdamspirits.nl/products/L-59-246-00" TargetMode="External"/><Relationship Id="rId3332" Type="http://schemas.openxmlformats.org/officeDocument/2006/relationships/hyperlink" Target="https://www.ankeramsterdamspirits.nl/products/L-52-299-00" TargetMode="External"/><Relationship Id="rId3777" Type="http://schemas.openxmlformats.org/officeDocument/2006/relationships/hyperlink" Target="https://www.ankeramsterdamspirits.nl/products/L-08-345-00" TargetMode="External"/><Relationship Id="rId3984" Type="http://schemas.openxmlformats.org/officeDocument/2006/relationships/hyperlink" Target="https://www.ankeramsterdamspirits.nl/products/L-54-898-00" TargetMode="External"/><Relationship Id="rId253" Type="http://schemas.openxmlformats.org/officeDocument/2006/relationships/hyperlink" Target="https://www.ankeramsterdamspirits.nl/products/L-06-807-00" TargetMode="External"/><Relationship Id="rId460" Type="http://schemas.openxmlformats.org/officeDocument/2006/relationships/hyperlink" Target="https://www.ankeramsterdamspirits.nl/products/L-59-924-00" TargetMode="External"/><Relationship Id="rId698" Type="http://schemas.openxmlformats.org/officeDocument/2006/relationships/hyperlink" Target="https://www.ankeramsterdamspirits.nl/products/L-51-187-00" TargetMode="External"/><Relationship Id="rId1090" Type="http://schemas.openxmlformats.org/officeDocument/2006/relationships/hyperlink" Target="https://www.ankeramsterdamspirits.nl/products/L-53-888-00" TargetMode="External"/><Relationship Id="rId2141" Type="http://schemas.openxmlformats.org/officeDocument/2006/relationships/hyperlink" Target="https://www.ankeramsterdamspirits.nl/products/L-59-967-00" TargetMode="External"/><Relationship Id="rId2379" Type="http://schemas.openxmlformats.org/officeDocument/2006/relationships/hyperlink" Target="https://www.ankeramsterdamspirits.nl/products/L-13-558-00" TargetMode="External"/><Relationship Id="rId2586" Type="http://schemas.openxmlformats.org/officeDocument/2006/relationships/hyperlink" Target="https://www.ankeramsterdamspirits.nl/products/L-04-719-00" TargetMode="External"/><Relationship Id="rId2793" Type="http://schemas.openxmlformats.org/officeDocument/2006/relationships/hyperlink" Target="https://www.ankeramsterdamspirits.nl/products/L-02-178-00" TargetMode="External"/><Relationship Id="rId3637" Type="http://schemas.openxmlformats.org/officeDocument/2006/relationships/hyperlink" Target="https://www.ankeramsterdamspirits.nl/products/L-07-596-00" TargetMode="External"/><Relationship Id="rId3844" Type="http://schemas.openxmlformats.org/officeDocument/2006/relationships/hyperlink" Target="https://www.ankeramsterdamspirits.nl/products/L-57-908-00" TargetMode="External"/><Relationship Id="rId113" Type="http://schemas.openxmlformats.org/officeDocument/2006/relationships/hyperlink" Target="https://www.ankeramsterdamspirits.nl/products/L-05-156-00" TargetMode="External"/><Relationship Id="rId320" Type="http://schemas.openxmlformats.org/officeDocument/2006/relationships/hyperlink" Target="https://www.ankeramsterdamspirits.nl/products/L-61-531-00" TargetMode="External"/><Relationship Id="rId558" Type="http://schemas.openxmlformats.org/officeDocument/2006/relationships/hyperlink" Target="https://www.ankeramsterdamspirits.nl/products/L-06-028-00" TargetMode="External"/><Relationship Id="rId765" Type="http://schemas.openxmlformats.org/officeDocument/2006/relationships/hyperlink" Target="https://www.ankeramsterdamspirits.nl/products/L-05-971-00" TargetMode="External"/><Relationship Id="rId972" Type="http://schemas.openxmlformats.org/officeDocument/2006/relationships/hyperlink" Target="https://www.ankeramsterdamspirits.nl/products/L-05-791-00" TargetMode="External"/><Relationship Id="rId1188" Type="http://schemas.openxmlformats.org/officeDocument/2006/relationships/hyperlink" Target="https://www.ankeramsterdamspirits.nl/products/L-59-570-00" TargetMode="External"/><Relationship Id="rId1395" Type="http://schemas.openxmlformats.org/officeDocument/2006/relationships/hyperlink" Target="https://www.ankeramsterdamspirits.nl/products/L-17-405-00" TargetMode="External"/><Relationship Id="rId2001" Type="http://schemas.openxmlformats.org/officeDocument/2006/relationships/hyperlink" Target="https://www.ankeramsterdamspirits.nl/products/L-50-900-00" TargetMode="External"/><Relationship Id="rId2239" Type="http://schemas.openxmlformats.org/officeDocument/2006/relationships/hyperlink" Target="https://www.ankeramsterdamspirits.nl/products/L-10-001-00" TargetMode="External"/><Relationship Id="rId2446" Type="http://schemas.openxmlformats.org/officeDocument/2006/relationships/hyperlink" Target="https://www.ankeramsterdamspirits.nl/products/L-50-440-00" TargetMode="External"/><Relationship Id="rId2653" Type="http://schemas.openxmlformats.org/officeDocument/2006/relationships/hyperlink" Target="https://www.ankeramsterdamspirits.nl/products/L-55-665-00" TargetMode="External"/><Relationship Id="rId2860" Type="http://schemas.openxmlformats.org/officeDocument/2006/relationships/hyperlink" Target="https://www.ankeramsterdamspirits.nl/products/L-51-398-00" TargetMode="External"/><Relationship Id="rId3704" Type="http://schemas.openxmlformats.org/officeDocument/2006/relationships/hyperlink" Target="https://www.ankeramsterdamspirits.nl/products/L-08-128-00" TargetMode="External"/><Relationship Id="rId418" Type="http://schemas.openxmlformats.org/officeDocument/2006/relationships/hyperlink" Target="https://www.ankeramsterdamspirits.nl/products/L-25-491-00" TargetMode="External"/><Relationship Id="rId625" Type="http://schemas.openxmlformats.org/officeDocument/2006/relationships/hyperlink" Target="https://www.ankeramsterdamspirits.nl/products/L-62-045-00" TargetMode="External"/><Relationship Id="rId832" Type="http://schemas.openxmlformats.org/officeDocument/2006/relationships/hyperlink" Target="https://www.ankeramsterdamspirits.nl/products/L-59-386-00" TargetMode="External"/><Relationship Id="rId1048" Type="http://schemas.openxmlformats.org/officeDocument/2006/relationships/hyperlink" Target="https://www.ankeramsterdamspirits.nl/products/L-13-948-00" TargetMode="External"/><Relationship Id="rId1255" Type="http://schemas.openxmlformats.org/officeDocument/2006/relationships/hyperlink" Target="https://www.ankeramsterdamspirits.nl/products/L-25-658-00" TargetMode="External"/><Relationship Id="rId1462" Type="http://schemas.openxmlformats.org/officeDocument/2006/relationships/hyperlink" Target="https://www.ankeramsterdamspirits.nl/products/L-17-579-00" TargetMode="External"/><Relationship Id="rId2306" Type="http://schemas.openxmlformats.org/officeDocument/2006/relationships/hyperlink" Target="https://www.ankeramsterdamspirits.nl/products/L-57-046-00" TargetMode="External"/><Relationship Id="rId2513" Type="http://schemas.openxmlformats.org/officeDocument/2006/relationships/hyperlink" Target="https://www.ankeramsterdamspirits.nl/products/L-24-514-00" TargetMode="External"/><Relationship Id="rId2958" Type="http://schemas.openxmlformats.org/officeDocument/2006/relationships/hyperlink" Target="https://www.ankeramsterdamspirits.nl/products/L-25-058-00" TargetMode="External"/><Relationship Id="rId3911" Type="http://schemas.openxmlformats.org/officeDocument/2006/relationships/hyperlink" Target="https://www.ankeramsterdamspirits.nl/products/L-22-706-00" TargetMode="External"/><Relationship Id="rId1115" Type="http://schemas.openxmlformats.org/officeDocument/2006/relationships/hyperlink" Target="https://www.ankeramsterdamspirits.nl/products/L-52-870-00" TargetMode="External"/><Relationship Id="rId1322" Type="http://schemas.openxmlformats.org/officeDocument/2006/relationships/hyperlink" Target="https://www.ankeramsterdamspirits.nl/products/L-55-306-00" TargetMode="External"/><Relationship Id="rId1767" Type="http://schemas.openxmlformats.org/officeDocument/2006/relationships/hyperlink" Target="https://www.ankeramsterdamspirits.nl/products/L-52-905-00" TargetMode="External"/><Relationship Id="rId1974" Type="http://schemas.openxmlformats.org/officeDocument/2006/relationships/hyperlink" Target="https://www.ankeramsterdamspirits.nl/products/L-58-946-00" TargetMode="External"/><Relationship Id="rId2720" Type="http://schemas.openxmlformats.org/officeDocument/2006/relationships/hyperlink" Target="https://www.ankeramsterdamspirits.nl/products/L-50-702-00" TargetMode="External"/><Relationship Id="rId2818" Type="http://schemas.openxmlformats.org/officeDocument/2006/relationships/hyperlink" Target="https://www.ankeramsterdamspirits.nl/products/L-52-978-00" TargetMode="External"/><Relationship Id="rId4173" Type="http://schemas.openxmlformats.org/officeDocument/2006/relationships/hyperlink" Target="https://www.ankeramsterdamspirits.nl/products/L-58-808-00" TargetMode="External"/><Relationship Id="rId4380" Type="http://schemas.openxmlformats.org/officeDocument/2006/relationships/hyperlink" Target="https://www.ankeramsterdamspirits.nl/products/L-60-948-00" TargetMode="External"/><Relationship Id="rId4478" Type="http://schemas.openxmlformats.org/officeDocument/2006/relationships/hyperlink" Target="https://www.ankeramsterdamspirits.nl/products/L-17-678-00" TargetMode="External"/><Relationship Id="rId59" Type="http://schemas.openxmlformats.org/officeDocument/2006/relationships/hyperlink" Target="https://www.ankeramsterdamspirits.nl/products/L-12-602-00" TargetMode="External"/><Relationship Id="rId1627" Type="http://schemas.openxmlformats.org/officeDocument/2006/relationships/hyperlink" Target="https://www.ankeramsterdamspirits.nl/products/L-55-289-00" TargetMode="External"/><Relationship Id="rId1834" Type="http://schemas.openxmlformats.org/officeDocument/2006/relationships/hyperlink" Target="https://www.ankeramsterdamspirits.nl/products/L-20-630-00" TargetMode="External"/><Relationship Id="rId3287" Type="http://schemas.openxmlformats.org/officeDocument/2006/relationships/hyperlink" Target="https://www.ankeramsterdamspirits.nl/products/L-19-588-00" TargetMode="External"/><Relationship Id="rId4033" Type="http://schemas.openxmlformats.org/officeDocument/2006/relationships/hyperlink" Target="https://www.ankeramsterdamspirits.nl/products/L-54-105-00" TargetMode="External"/><Relationship Id="rId4240" Type="http://schemas.openxmlformats.org/officeDocument/2006/relationships/hyperlink" Target="https://www.ankeramsterdamspirits.nl/products/L-52-626-00" TargetMode="External"/><Relationship Id="rId4338" Type="http://schemas.openxmlformats.org/officeDocument/2006/relationships/hyperlink" Target="https://www.ankeramsterdamspirits.nl/products/L-16-852-00" TargetMode="External"/><Relationship Id="rId4685" Type="http://schemas.openxmlformats.org/officeDocument/2006/relationships/hyperlink" Target="https://www.ankeramsterdamspirits.nl/products/L-61-707-00" TargetMode="External"/><Relationship Id="rId2096" Type="http://schemas.openxmlformats.org/officeDocument/2006/relationships/hyperlink" Target="https://www.ankeramsterdamspirits.nl/products/L-18-643-00" TargetMode="External"/><Relationship Id="rId3494" Type="http://schemas.openxmlformats.org/officeDocument/2006/relationships/hyperlink" Target="https://www.ankeramsterdamspirits.nl/products/L-07-491-00" TargetMode="External"/><Relationship Id="rId3799" Type="http://schemas.openxmlformats.org/officeDocument/2006/relationships/hyperlink" Target="https://www.ankeramsterdamspirits.nl/products/L-56-224-00" TargetMode="External"/><Relationship Id="rId4100" Type="http://schemas.openxmlformats.org/officeDocument/2006/relationships/hyperlink" Target="https://www.ankeramsterdamspirits.nl/products/L-57-801-00" TargetMode="External"/><Relationship Id="rId4545" Type="http://schemas.openxmlformats.org/officeDocument/2006/relationships/hyperlink" Target="https://www.ankeramsterdamspirits.nl/products/L-11-471-00" TargetMode="External"/><Relationship Id="rId4752" Type="http://schemas.openxmlformats.org/officeDocument/2006/relationships/hyperlink" Target="https://www.ankeramsterdamspirits.nl/products/L-59-816-00" TargetMode="External"/><Relationship Id="rId1901" Type="http://schemas.openxmlformats.org/officeDocument/2006/relationships/hyperlink" Target="https://www.ankeramsterdamspirits.nl/products/L-08-626-00" TargetMode="External"/><Relationship Id="rId3147" Type="http://schemas.openxmlformats.org/officeDocument/2006/relationships/hyperlink" Target="https://www.ankeramsterdamspirits.nl/products/L-59-015-00" TargetMode="External"/><Relationship Id="rId3354" Type="http://schemas.openxmlformats.org/officeDocument/2006/relationships/hyperlink" Target="https://www.ankeramsterdamspirits.nl/products/L-60-657-00" TargetMode="External"/><Relationship Id="rId3561" Type="http://schemas.openxmlformats.org/officeDocument/2006/relationships/hyperlink" Target="https://www.ankeramsterdamspirits.nl/products/L-07-858-00" TargetMode="External"/><Relationship Id="rId3659" Type="http://schemas.openxmlformats.org/officeDocument/2006/relationships/hyperlink" Target="https://www.ankeramsterdamspirits.nl/products/L-07-979-00" TargetMode="External"/><Relationship Id="rId4405" Type="http://schemas.openxmlformats.org/officeDocument/2006/relationships/hyperlink" Target="https://www.ankeramsterdamspirits.nl/products/L-09-244-00" TargetMode="External"/><Relationship Id="rId4612" Type="http://schemas.openxmlformats.org/officeDocument/2006/relationships/hyperlink" Target="https://www.ankeramsterdamspirits.nl/products/L-06-514-00" TargetMode="External"/><Relationship Id="rId275" Type="http://schemas.openxmlformats.org/officeDocument/2006/relationships/hyperlink" Target="https://www.ankeramsterdamspirits.nl/products/L-56-878-00" TargetMode="External"/><Relationship Id="rId482" Type="http://schemas.openxmlformats.org/officeDocument/2006/relationships/hyperlink" Target="https://www.ankeramsterdamspirits.nl/products/L-06-684-00" TargetMode="External"/><Relationship Id="rId2163" Type="http://schemas.openxmlformats.org/officeDocument/2006/relationships/hyperlink" Target="https://www.ankeramsterdamspirits.nl/products/L-08-635-00" TargetMode="External"/><Relationship Id="rId2370" Type="http://schemas.openxmlformats.org/officeDocument/2006/relationships/hyperlink" Target="https://www.ankeramsterdamspirits.nl/products/L-21-689-00" TargetMode="External"/><Relationship Id="rId3007" Type="http://schemas.openxmlformats.org/officeDocument/2006/relationships/hyperlink" Target="https://www.ankeramsterdamspirits.nl/products/L-14-364-00" TargetMode="External"/><Relationship Id="rId3214" Type="http://schemas.openxmlformats.org/officeDocument/2006/relationships/hyperlink" Target="https://www.ankeramsterdamspirits.nl/products/L-59-204-00" TargetMode="External"/><Relationship Id="rId3421" Type="http://schemas.openxmlformats.org/officeDocument/2006/relationships/hyperlink" Target="https://www.ankeramsterdamspirits.nl/products/L-61-912-00" TargetMode="External"/><Relationship Id="rId3866" Type="http://schemas.openxmlformats.org/officeDocument/2006/relationships/hyperlink" Target="https://www.ankeramsterdamspirits.nl/products/L-23-607-00" TargetMode="External"/><Relationship Id="rId135" Type="http://schemas.openxmlformats.org/officeDocument/2006/relationships/hyperlink" Target="https://www.ankeramsterdamspirits.nl/products/L-04-795-00" TargetMode="External"/><Relationship Id="rId342" Type="http://schemas.openxmlformats.org/officeDocument/2006/relationships/hyperlink" Target="https://www.ankeramsterdamspirits.nl/products/L-61-350-00" TargetMode="External"/><Relationship Id="rId787" Type="http://schemas.openxmlformats.org/officeDocument/2006/relationships/hyperlink" Target="https://www.ankeramsterdamspirits.nl/products/L-55-723-00" TargetMode="External"/><Relationship Id="rId994" Type="http://schemas.openxmlformats.org/officeDocument/2006/relationships/hyperlink" Target="https://www.ankeramsterdamspirits.nl/products/L-60-811-00" TargetMode="External"/><Relationship Id="rId2023" Type="http://schemas.openxmlformats.org/officeDocument/2006/relationships/hyperlink" Target="https://www.ankeramsterdamspirits.nl/products/L-09-298-00" TargetMode="External"/><Relationship Id="rId2230" Type="http://schemas.openxmlformats.org/officeDocument/2006/relationships/hyperlink" Target="https://www.ankeramsterdamspirits.nl/products/L-17-763-00" TargetMode="External"/><Relationship Id="rId2468" Type="http://schemas.openxmlformats.org/officeDocument/2006/relationships/hyperlink" Target="https://www.ankeramsterdamspirits.nl/products/L-00-780-00" TargetMode="External"/><Relationship Id="rId2675" Type="http://schemas.openxmlformats.org/officeDocument/2006/relationships/hyperlink" Target="https://www.ankeramsterdamspirits.nl/products/L-04-746-00" TargetMode="External"/><Relationship Id="rId2882" Type="http://schemas.openxmlformats.org/officeDocument/2006/relationships/hyperlink" Target="https://www.ankeramsterdamspirits.nl/products/L-05-049-00" TargetMode="External"/><Relationship Id="rId3519" Type="http://schemas.openxmlformats.org/officeDocument/2006/relationships/hyperlink" Target="https://www.ankeramsterdamspirits.nl/products/L-07-563-00" TargetMode="External"/><Relationship Id="rId3726" Type="http://schemas.openxmlformats.org/officeDocument/2006/relationships/hyperlink" Target="https://www.ankeramsterdamspirits.nl/products/L-61-524-00" TargetMode="External"/><Relationship Id="rId3933" Type="http://schemas.openxmlformats.org/officeDocument/2006/relationships/hyperlink" Target="https://www.ankeramsterdamspirits.nl/products/L-60-631-00" TargetMode="External"/><Relationship Id="rId202" Type="http://schemas.openxmlformats.org/officeDocument/2006/relationships/hyperlink" Target="https://www.ankeramsterdamspirits.nl/products/L-21-742-00" TargetMode="External"/><Relationship Id="rId647" Type="http://schemas.openxmlformats.org/officeDocument/2006/relationships/hyperlink" Target="https://www.ankeramsterdamspirits.nl/products/L-60-797-00" TargetMode="External"/><Relationship Id="rId854" Type="http://schemas.openxmlformats.org/officeDocument/2006/relationships/hyperlink" Target="https://www.ankeramsterdamspirits.nl/products/L-12-712-00" TargetMode="External"/><Relationship Id="rId1277" Type="http://schemas.openxmlformats.org/officeDocument/2006/relationships/hyperlink" Target="https://www.ankeramsterdamspirits.nl/products/L-03-760-00" TargetMode="External"/><Relationship Id="rId1484" Type="http://schemas.openxmlformats.org/officeDocument/2006/relationships/hyperlink" Target="https://www.ankeramsterdamspirits.nl/products/L-53-292-00" TargetMode="External"/><Relationship Id="rId1691" Type="http://schemas.openxmlformats.org/officeDocument/2006/relationships/hyperlink" Target="https://www.ankeramsterdamspirits.nl/products/L-17-670-00" TargetMode="External"/><Relationship Id="rId2328" Type="http://schemas.openxmlformats.org/officeDocument/2006/relationships/hyperlink" Target="https://www.ankeramsterdamspirits.nl/products/L-09-190-00" TargetMode="External"/><Relationship Id="rId2535" Type="http://schemas.openxmlformats.org/officeDocument/2006/relationships/hyperlink" Target="https://www.ankeramsterdamspirits.nl/products/L-51-165-00" TargetMode="External"/><Relationship Id="rId2742" Type="http://schemas.openxmlformats.org/officeDocument/2006/relationships/hyperlink" Target="https://www.ankeramsterdamspirits.nl/products/L-61-708-00" TargetMode="External"/><Relationship Id="rId4195" Type="http://schemas.openxmlformats.org/officeDocument/2006/relationships/hyperlink" Target="https://www.ankeramsterdamspirits.nl/products/L-05-105-00" TargetMode="External"/><Relationship Id="rId507" Type="http://schemas.openxmlformats.org/officeDocument/2006/relationships/hyperlink" Target="https://www.ankeramsterdamspirits.nl/products/L-52-383-00" TargetMode="External"/><Relationship Id="rId714" Type="http://schemas.openxmlformats.org/officeDocument/2006/relationships/hyperlink" Target="https://www.ankeramsterdamspirits.nl/products/L-24-847-00" TargetMode="External"/><Relationship Id="rId921" Type="http://schemas.openxmlformats.org/officeDocument/2006/relationships/hyperlink" Target="https://www.ankeramsterdamspirits.nl/products/L-54-628-00" TargetMode="External"/><Relationship Id="rId1137" Type="http://schemas.openxmlformats.org/officeDocument/2006/relationships/hyperlink" Target="https://www.ankeramsterdamspirits.nl/products/L-51-668-00" TargetMode="External"/><Relationship Id="rId1344" Type="http://schemas.openxmlformats.org/officeDocument/2006/relationships/hyperlink" Target="https://www.ankeramsterdamspirits.nl/products/L-51-834-00" TargetMode="External"/><Relationship Id="rId1551" Type="http://schemas.openxmlformats.org/officeDocument/2006/relationships/hyperlink" Target="https://www.ankeramsterdamspirits.nl/products/L-09-889-00" TargetMode="External"/><Relationship Id="rId1789" Type="http://schemas.openxmlformats.org/officeDocument/2006/relationships/hyperlink" Target="https://www.ankeramsterdamspirits.nl/products/L-53-139-00" TargetMode="External"/><Relationship Id="rId1996" Type="http://schemas.openxmlformats.org/officeDocument/2006/relationships/hyperlink" Target="https://www.ankeramsterdamspirits.nl/products/L-09-290-00" TargetMode="External"/><Relationship Id="rId2602" Type="http://schemas.openxmlformats.org/officeDocument/2006/relationships/hyperlink" Target="https://www.ankeramsterdamspirits.nl/products/L-13-102-00" TargetMode="External"/><Relationship Id="rId4055" Type="http://schemas.openxmlformats.org/officeDocument/2006/relationships/hyperlink" Target="https://www.ankeramsterdamspirits.nl/products/L-50-005-00" TargetMode="External"/><Relationship Id="rId4262" Type="http://schemas.openxmlformats.org/officeDocument/2006/relationships/hyperlink" Target="https://www.ankeramsterdamspirits.nl/products/L-25-308-00" TargetMode="External"/><Relationship Id="rId50" Type="http://schemas.openxmlformats.org/officeDocument/2006/relationships/hyperlink" Target="https://www.ankeramsterdamspirits.nl/products/L-52-429-00" TargetMode="External"/><Relationship Id="rId1204" Type="http://schemas.openxmlformats.org/officeDocument/2006/relationships/hyperlink" Target="https://www.ankeramsterdamspirits.nl/products/L-16-728-00" TargetMode="External"/><Relationship Id="rId1411" Type="http://schemas.openxmlformats.org/officeDocument/2006/relationships/hyperlink" Target="https://www.ankeramsterdamspirits.nl/products/L-09-555-00" TargetMode="External"/><Relationship Id="rId1649" Type="http://schemas.openxmlformats.org/officeDocument/2006/relationships/hyperlink" Target="https://www.ankeramsterdamspirits.nl/products/L-61-853-00" TargetMode="External"/><Relationship Id="rId1856" Type="http://schemas.openxmlformats.org/officeDocument/2006/relationships/hyperlink" Target="https://www.ankeramsterdamspirits.nl/products/L-21-870-00" TargetMode="External"/><Relationship Id="rId2907" Type="http://schemas.openxmlformats.org/officeDocument/2006/relationships/hyperlink" Target="https://www.ankeramsterdamspirits.nl/products/L-24-071-00" TargetMode="External"/><Relationship Id="rId3071" Type="http://schemas.openxmlformats.org/officeDocument/2006/relationships/hyperlink" Target="https://www.ankeramsterdamspirits.nl/products/L-54-975-00" TargetMode="External"/><Relationship Id="rId4567" Type="http://schemas.openxmlformats.org/officeDocument/2006/relationships/hyperlink" Target="https://www.ankeramsterdamspirits.nl/products/L-61-702-00" TargetMode="External"/><Relationship Id="rId1509" Type="http://schemas.openxmlformats.org/officeDocument/2006/relationships/hyperlink" Target="https://www.ankeramsterdamspirits.nl/products/L-24-366-00" TargetMode="External"/><Relationship Id="rId1716" Type="http://schemas.openxmlformats.org/officeDocument/2006/relationships/hyperlink" Target="https://www.ankeramsterdamspirits.nl/products/L-51-418-00" TargetMode="External"/><Relationship Id="rId1923" Type="http://schemas.openxmlformats.org/officeDocument/2006/relationships/hyperlink" Target="https://www.ankeramsterdamspirits.nl/products/L-08-978-00" TargetMode="External"/><Relationship Id="rId3169" Type="http://schemas.openxmlformats.org/officeDocument/2006/relationships/hyperlink" Target="https://www.ankeramsterdamspirits.nl/products/L-59-474-00" TargetMode="External"/><Relationship Id="rId3376" Type="http://schemas.openxmlformats.org/officeDocument/2006/relationships/hyperlink" Target="https://www.ankeramsterdamspirits.nl/products/L-57-624-00" TargetMode="External"/><Relationship Id="rId3583" Type="http://schemas.openxmlformats.org/officeDocument/2006/relationships/hyperlink" Target="https://www.ankeramsterdamspirits.nl/products/L-50-661-00" TargetMode="External"/><Relationship Id="rId4122" Type="http://schemas.openxmlformats.org/officeDocument/2006/relationships/hyperlink" Target="https://www.ankeramsterdamspirits.nl/products/L-59-971-00" TargetMode="External"/><Relationship Id="rId4427" Type="http://schemas.openxmlformats.org/officeDocument/2006/relationships/hyperlink" Target="https://www.ankeramsterdamspirits.nl/products/L-17-300-00" TargetMode="External"/><Relationship Id="rId297" Type="http://schemas.openxmlformats.org/officeDocument/2006/relationships/hyperlink" Target="https://www.ankeramsterdamspirits.nl/products/L-61-511-00" TargetMode="External"/><Relationship Id="rId2185" Type="http://schemas.openxmlformats.org/officeDocument/2006/relationships/hyperlink" Target="https://www.ankeramsterdamspirits.nl/products/L-61-899-00" TargetMode="External"/><Relationship Id="rId2392" Type="http://schemas.openxmlformats.org/officeDocument/2006/relationships/hyperlink" Target="https://www.ankeramsterdamspirits.nl/products/L-56-534-00" TargetMode="External"/><Relationship Id="rId3029" Type="http://schemas.openxmlformats.org/officeDocument/2006/relationships/hyperlink" Target="https://www.ankeramsterdamspirits.nl/products/L-24-893-00" TargetMode="External"/><Relationship Id="rId3236" Type="http://schemas.openxmlformats.org/officeDocument/2006/relationships/hyperlink" Target="https://www.ankeramsterdamspirits.nl/products/L-57-286-00" TargetMode="External"/><Relationship Id="rId3790" Type="http://schemas.openxmlformats.org/officeDocument/2006/relationships/hyperlink" Target="https://www.ankeramsterdamspirits.nl/products/L-15-784-00" TargetMode="External"/><Relationship Id="rId3888" Type="http://schemas.openxmlformats.org/officeDocument/2006/relationships/hyperlink" Target="https://www.ankeramsterdamspirits.nl/products/L-61-033-00" TargetMode="External"/><Relationship Id="rId4634" Type="http://schemas.openxmlformats.org/officeDocument/2006/relationships/hyperlink" Target="https://www.ankeramsterdamspirits.nl/products/L-08-828-00" TargetMode="External"/><Relationship Id="rId157" Type="http://schemas.openxmlformats.org/officeDocument/2006/relationships/hyperlink" Target="https://www.ankeramsterdamspirits.nl/products/L-54-614-00" TargetMode="External"/><Relationship Id="rId364" Type="http://schemas.openxmlformats.org/officeDocument/2006/relationships/hyperlink" Target="https://www.ankeramsterdamspirits.nl/products/L-06-880-00" TargetMode="External"/><Relationship Id="rId2045" Type="http://schemas.openxmlformats.org/officeDocument/2006/relationships/hyperlink" Target="https://www.ankeramsterdamspirits.nl/products/L-52-990-00" TargetMode="External"/><Relationship Id="rId2697" Type="http://schemas.openxmlformats.org/officeDocument/2006/relationships/hyperlink" Target="https://www.ankeramsterdamspirits.nl/products/L-04-785-00" TargetMode="External"/><Relationship Id="rId3443" Type="http://schemas.openxmlformats.org/officeDocument/2006/relationships/hyperlink" Target="https://www.ankeramsterdamspirits.nl/products/L-61-381-00" TargetMode="External"/><Relationship Id="rId3650" Type="http://schemas.openxmlformats.org/officeDocument/2006/relationships/hyperlink" Target="https://www.ankeramsterdamspirits.nl/products/L-51-909-00" TargetMode="External"/><Relationship Id="rId3748" Type="http://schemas.openxmlformats.org/officeDocument/2006/relationships/hyperlink" Target="https://www.ankeramsterdamspirits.nl/products/L-50-770-00" TargetMode="External"/><Relationship Id="rId4701" Type="http://schemas.openxmlformats.org/officeDocument/2006/relationships/hyperlink" Target="https://www.ankeramsterdamspirits.nl/products/L-58-610-00" TargetMode="External"/><Relationship Id="rId571" Type="http://schemas.openxmlformats.org/officeDocument/2006/relationships/hyperlink" Target="https://www.ankeramsterdamspirits.nl/products/L-21-811-00" TargetMode="External"/><Relationship Id="rId669" Type="http://schemas.openxmlformats.org/officeDocument/2006/relationships/hyperlink" Target="https://www.ankeramsterdamspirits.nl/products/L-55-493-00" TargetMode="External"/><Relationship Id="rId876" Type="http://schemas.openxmlformats.org/officeDocument/2006/relationships/hyperlink" Target="https://www.ankeramsterdamspirits.nl/products/L-58-700-00" TargetMode="External"/><Relationship Id="rId1299" Type="http://schemas.openxmlformats.org/officeDocument/2006/relationships/hyperlink" Target="https://www.ankeramsterdamspirits.nl/products/L-17-125-00" TargetMode="External"/><Relationship Id="rId2252" Type="http://schemas.openxmlformats.org/officeDocument/2006/relationships/hyperlink" Target="https://www.ankeramsterdamspirits.nl/products/L-60-808-00" TargetMode="External"/><Relationship Id="rId2557" Type="http://schemas.openxmlformats.org/officeDocument/2006/relationships/hyperlink" Target="https://www.ankeramsterdamspirits.nl/products/L-21-812-00" TargetMode="External"/><Relationship Id="rId3303" Type="http://schemas.openxmlformats.org/officeDocument/2006/relationships/hyperlink" Target="https://www.ankeramsterdamspirits.nl/products/L-51-843-00" TargetMode="External"/><Relationship Id="rId3510" Type="http://schemas.openxmlformats.org/officeDocument/2006/relationships/hyperlink" Target="https://www.ankeramsterdamspirits.nl/products/L-56-396-00" TargetMode="External"/><Relationship Id="rId3608" Type="http://schemas.openxmlformats.org/officeDocument/2006/relationships/hyperlink" Target="https://www.ankeramsterdamspirits.nl/products/L-07-823-00" TargetMode="External"/><Relationship Id="rId3955" Type="http://schemas.openxmlformats.org/officeDocument/2006/relationships/hyperlink" Target="https://www.ankeramsterdamspirits.nl/products/L-16-356-00" TargetMode="External"/><Relationship Id="rId224" Type="http://schemas.openxmlformats.org/officeDocument/2006/relationships/hyperlink" Target="https://www.ankeramsterdamspirits.nl/products/L-60-846-00" TargetMode="External"/><Relationship Id="rId431" Type="http://schemas.openxmlformats.org/officeDocument/2006/relationships/hyperlink" Target="https://www.ankeramsterdamspirits.nl/products/L-20-488-00" TargetMode="External"/><Relationship Id="rId529" Type="http://schemas.openxmlformats.org/officeDocument/2006/relationships/hyperlink" Target="https://www.ankeramsterdamspirits.nl/products/L-24-882-00" TargetMode="External"/><Relationship Id="rId736" Type="http://schemas.openxmlformats.org/officeDocument/2006/relationships/hyperlink" Target="https://www.ankeramsterdamspirits.nl/products/L-11-786-00" TargetMode="External"/><Relationship Id="rId1061" Type="http://schemas.openxmlformats.org/officeDocument/2006/relationships/hyperlink" Target="https://www.ankeramsterdamspirits.nl/products/L-13-964-00" TargetMode="External"/><Relationship Id="rId1159" Type="http://schemas.openxmlformats.org/officeDocument/2006/relationships/hyperlink" Target="https://www.ankeramsterdamspirits.nl/products/L-50-131-00" TargetMode="External"/><Relationship Id="rId1366" Type="http://schemas.openxmlformats.org/officeDocument/2006/relationships/hyperlink" Target="https://www.ankeramsterdamspirits.nl/products/L-09-317-00" TargetMode="External"/><Relationship Id="rId2112" Type="http://schemas.openxmlformats.org/officeDocument/2006/relationships/hyperlink" Target="https://www.ankeramsterdamspirits.nl/products/L-09-526-00" TargetMode="External"/><Relationship Id="rId2417" Type="http://schemas.openxmlformats.org/officeDocument/2006/relationships/hyperlink" Target="https://www.ankeramsterdamspirits.nl/products/L-61-850-00" TargetMode="External"/><Relationship Id="rId2764" Type="http://schemas.openxmlformats.org/officeDocument/2006/relationships/hyperlink" Target="https://www.ankeramsterdamspirits.nl/products/L-26-743-00" TargetMode="External"/><Relationship Id="rId2971" Type="http://schemas.openxmlformats.org/officeDocument/2006/relationships/hyperlink" Target="https://www.ankeramsterdamspirits.nl/products/L-56-510-00" TargetMode="External"/><Relationship Id="rId3815" Type="http://schemas.openxmlformats.org/officeDocument/2006/relationships/hyperlink" Target="https://www.ankeramsterdamspirits.nl/products/L-57-025-00" TargetMode="External"/><Relationship Id="rId943" Type="http://schemas.openxmlformats.org/officeDocument/2006/relationships/hyperlink" Target="https://www.ankeramsterdamspirits.nl/products/L-55-570-00" TargetMode="External"/><Relationship Id="rId1019" Type="http://schemas.openxmlformats.org/officeDocument/2006/relationships/hyperlink" Target="https://www.ankeramsterdamspirits.nl/products/L-13-818-00" TargetMode="External"/><Relationship Id="rId1573" Type="http://schemas.openxmlformats.org/officeDocument/2006/relationships/hyperlink" Target="https://www.ankeramsterdamspirits.nl/products/L-57-238-00" TargetMode="External"/><Relationship Id="rId1780" Type="http://schemas.openxmlformats.org/officeDocument/2006/relationships/hyperlink" Target="https://www.ankeramsterdamspirits.nl/products/L-25-247-00" TargetMode="External"/><Relationship Id="rId1878" Type="http://schemas.openxmlformats.org/officeDocument/2006/relationships/hyperlink" Target="https://www.ankeramsterdamspirits.nl/products/L-56-211-00" TargetMode="External"/><Relationship Id="rId2624" Type="http://schemas.openxmlformats.org/officeDocument/2006/relationships/hyperlink" Target="https://www.ankeramsterdamspirits.nl/products/L-05-221-00" TargetMode="External"/><Relationship Id="rId2831" Type="http://schemas.openxmlformats.org/officeDocument/2006/relationships/hyperlink" Target="https://www.ankeramsterdamspirits.nl/products/L-04-975-00" TargetMode="External"/><Relationship Id="rId2929" Type="http://schemas.openxmlformats.org/officeDocument/2006/relationships/hyperlink" Target="https://www.ankeramsterdamspirits.nl/products/L-19-320-00" TargetMode="External"/><Relationship Id="rId4077" Type="http://schemas.openxmlformats.org/officeDocument/2006/relationships/hyperlink" Target="https://www.ankeramsterdamspirits.nl/products/L-58-085-00" TargetMode="External"/><Relationship Id="rId4284" Type="http://schemas.openxmlformats.org/officeDocument/2006/relationships/hyperlink" Target="https://www.ankeramsterdamspirits.nl/products/L-12-771-00" TargetMode="External"/><Relationship Id="rId4491" Type="http://schemas.openxmlformats.org/officeDocument/2006/relationships/hyperlink" Target="https://www.ankeramsterdamspirits.nl/products/L-52-289-00" TargetMode="External"/><Relationship Id="rId72" Type="http://schemas.openxmlformats.org/officeDocument/2006/relationships/hyperlink" Target="https://www.ankeramsterdamspirits.nl/products/L-60-947-00" TargetMode="External"/><Relationship Id="rId803" Type="http://schemas.openxmlformats.org/officeDocument/2006/relationships/hyperlink" Target="https://www.ankeramsterdamspirits.nl/products/L-59-628-00" TargetMode="External"/><Relationship Id="rId1226" Type="http://schemas.openxmlformats.org/officeDocument/2006/relationships/hyperlink" Target="https://www.ankeramsterdamspirits.nl/products/L-57-337-00" TargetMode="External"/><Relationship Id="rId1433" Type="http://schemas.openxmlformats.org/officeDocument/2006/relationships/hyperlink" Target="https://www.ankeramsterdamspirits.nl/products/L-09-597-00" TargetMode="External"/><Relationship Id="rId1640" Type="http://schemas.openxmlformats.org/officeDocument/2006/relationships/hyperlink" Target="https://www.ankeramsterdamspirits.nl/products/L-09-027-00" TargetMode="External"/><Relationship Id="rId1738" Type="http://schemas.openxmlformats.org/officeDocument/2006/relationships/hyperlink" Target="https://www.ankeramsterdamspirits.nl/products/L-56-511-00" TargetMode="External"/><Relationship Id="rId3093" Type="http://schemas.openxmlformats.org/officeDocument/2006/relationships/hyperlink" Target="https://www.ankeramsterdamspirits.nl/products/L-58-543-00" TargetMode="External"/><Relationship Id="rId4144" Type="http://schemas.openxmlformats.org/officeDocument/2006/relationships/hyperlink" Target="https://www.ankeramsterdamspirits.nl/products/L-05-456-00" TargetMode="External"/><Relationship Id="rId4351" Type="http://schemas.openxmlformats.org/officeDocument/2006/relationships/hyperlink" Target="https://www.ankeramsterdamspirits.nl/products/L-10-090-00" TargetMode="External"/><Relationship Id="rId4589" Type="http://schemas.openxmlformats.org/officeDocument/2006/relationships/hyperlink" Target="https://www.ankeramsterdamspirits.nl/products/L-53-601-00" TargetMode="External"/><Relationship Id="rId1500" Type="http://schemas.openxmlformats.org/officeDocument/2006/relationships/hyperlink" Target="https://www.ankeramsterdamspirits.nl/products/L-57-010-00" TargetMode="External"/><Relationship Id="rId1945" Type="http://schemas.openxmlformats.org/officeDocument/2006/relationships/hyperlink" Target="https://www.ankeramsterdamspirits.nl/products/L-53-878-00" TargetMode="External"/><Relationship Id="rId3160" Type="http://schemas.openxmlformats.org/officeDocument/2006/relationships/hyperlink" Target="https://www.ankeramsterdamspirits.nl/products/L-59-602-00" TargetMode="External"/><Relationship Id="rId3398" Type="http://schemas.openxmlformats.org/officeDocument/2006/relationships/hyperlink" Target="https://www.ankeramsterdamspirits.nl/products/L-51-549-00" TargetMode="External"/><Relationship Id="rId4004" Type="http://schemas.openxmlformats.org/officeDocument/2006/relationships/hyperlink" Target="https://www.ankeramsterdamspirits.nl/products/L-12-681-00" TargetMode="External"/><Relationship Id="rId4211" Type="http://schemas.openxmlformats.org/officeDocument/2006/relationships/hyperlink" Target="https://www.ankeramsterdamspirits.nl/products/L-60-005-00" TargetMode="External"/><Relationship Id="rId4449" Type="http://schemas.openxmlformats.org/officeDocument/2006/relationships/hyperlink" Target="https://www.ankeramsterdamspirits.nl/products/L-17-500-00" TargetMode="External"/><Relationship Id="rId4656" Type="http://schemas.openxmlformats.org/officeDocument/2006/relationships/hyperlink" Target="https://www.ankeramsterdamspirits.nl/products/L-09-308-00" TargetMode="External"/><Relationship Id="rId1805" Type="http://schemas.openxmlformats.org/officeDocument/2006/relationships/hyperlink" Target="https://www.ankeramsterdamspirits.nl/products/L-03-291-00" TargetMode="External"/><Relationship Id="rId3020" Type="http://schemas.openxmlformats.org/officeDocument/2006/relationships/hyperlink" Target="https://www.ankeramsterdamspirits.nl/products/L-24-993-00" TargetMode="External"/><Relationship Id="rId3258" Type="http://schemas.openxmlformats.org/officeDocument/2006/relationships/hyperlink" Target="https://www.ankeramsterdamspirits.nl/products/L-60-225-00" TargetMode="External"/><Relationship Id="rId3465" Type="http://schemas.openxmlformats.org/officeDocument/2006/relationships/hyperlink" Target="https://www.ankeramsterdamspirits.nl/products/L-59-435-00" TargetMode="External"/><Relationship Id="rId3672" Type="http://schemas.openxmlformats.org/officeDocument/2006/relationships/hyperlink" Target="https://www.ankeramsterdamspirits.nl/products/L-08-109-00" TargetMode="External"/><Relationship Id="rId4309" Type="http://schemas.openxmlformats.org/officeDocument/2006/relationships/hyperlink" Target="https://www.ankeramsterdamspirits.nl/products/L-00-690-00" TargetMode="External"/><Relationship Id="rId4516" Type="http://schemas.openxmlformats.org/officeDocument/2006/relationships/hyperlink" Target="https://www.ankeramsterdamspirits.nl/products/L-52-122-00" TargetMode="External"/><Relationship Id="rId4723" Type="http://schemas.openxmlformats.org/officeDocument/2006/relationships/hyperlink" Target="https://www.ankeramsterdamspirits.nl/products/L-54-672-00" TargetMode="External"/><Relationship Id="rId179" Type="http://schemas.openxmlformats.org/officeDocument/2006/relationships/hyperlink" Target="https://www.ankeramsterdamspirits.nl/products/L-05-659-00" TargetMode="External"/><Relationship Id="rId386" Type="http://schemas.openxmlformats.org/officeDocument/2006/relationships/hyperlink" Target="https://www.ankeramsterdamspirits.nl/products/L-06-250-00" TargetMode="External"/><Relationship Id="rId593" Type="http://schemas.openxmlformats.org/officeDocument/2006/relationships/hyperlink" Target="https://www.ankeramsterdamspirits.nl/products/L-25-383-00" TargetMode="External"/><Relationship Id="rId2067" Type="http://schemas.openxmlformats.org/officeDocument/2006/relationships/hyperlink" Target="https://www.ankeramsterdamspirits.nl/products/L-09-395-00" TargetMode="External"/><Relationship Id="rId2274" Type="http://schemas.openxmlformats.org/officeDocument/2006/relationships/hyperlink" Target="https://www.ankeramsterdamspirits.nl/products/L-11-185-00" TargetMode="External"/><Relationship Id="rId2481" Type="http://schemas.openxmlformats.org/officeDocument/2006/relationships/hyperlink" Target="https://www.ankeramsterdamspirits.nl/products/L-61-927-00" TargetMode="External"/><Relationship Id="rId3118" Type="http://schemas.openxmlformats.org/officeDocument/2006/relationships/hyperlink" Target="https://www.ankeramsterdamspirits.nl/products/L-60-942-00" TargetMode="External"/><Relationship Id="rId3325" Type="http://schemas.openxmlformats.org/officeDocument/2006/relationships/hyperlink" Target="https://www.ankeramsterdamspirits.nl/products/L-04-561-00" TargetMode="External"/><Relationship Id="rId3532" Type="http://schemas.openxmlformats.org/officeDocument/2006/relationships/hyperlink" Target="https://www.ankeramsterdamspirits.nl/products/L-08-341-00" TargetMode="External"/><Relationship Id="rId3977" Type="http://schemas.openxmlformats.org/officeDocument/2006/relationships/hyperlink" Target="https://www.ankeramsterdamspirits.nl/products/L-60-905-00" TargetMode="External"/><Relationship Id="rId246" Type="http://schemas.openxmlformats.org/officeDocument/2006/relationships/hyperlink" Target="https://www.ankeramsterdamspirits.nl/products/L-08-330-00" TargetMode="External"/><Relationship Id="rId453" Type="http://schemas.openxmlformats.org/officeDocument/2006/relationships/hyperlink" Target="https://www.ankeramsterdamspirits.nl/products/L-22-077-00" TargetMode="External"/><Relationship Id="rId660" Type="http://schemas.openxmlformats.org/officeDocument/2006/relationships/hyperlink" Target="https://www.ankeramsterdamspirits.nl/products/L-57-749-00" TargetMode="External"/><Relationship Id="rId898" Type="http://schemas.openxmlformats.org/officeDocument/2006/relationships/hyperlink" Target="https://www.ankeramsterdamspirits.nl/products/L-61-556-00" TargetMode="External"/><Relationship Id="rId1083" Type="http://schemas.openxmlformats.org/officeDocument/2006/relationships/hyperlink" Target="https://www.ankeramsterdamspirits.nl/products/L-25-268-00" TargetMode="External"/><Relationship Id="rId1290" Type="http://schemas.openxmlformats.org/officeDocument/2006/relationships/hyperlink" Target="https://www.ankeramsterdamspirits.nl/products/L-10-060-00" TargetMode="External"/><Relationship Id="rId2134" Type="http://schemas.openxmlformats.org/officeDocument/2006/relationships/hyperlink" Target="https://www.ankeramsterdamspirits.nl/products/L-09-588-00" TargetMode="External"/><Relationship Id="rId2341" Type="http://schemas.openxmlformats.org/officeDocument/2006/relationships/hyperlink" Target="https://www.ankeramsterdamspirits.nl/products/L-56-841-00" TargetMode="External"/><Relationship Id="rId2579" Type="http://schemas.openxmlformats.org/officeDocument/2006/relationships/hyperlink" Target="https://www.ankeramsterdamspirits.nl/products/L-24-846-00" TargetMode="External"/><Relationship Id="rId2786" Type="http://schemas.openxmlformats.org/officeDocument/2006/relationships/hyperlink" Target="https://www.ankeramsterdamspirits.nl/products/L-00-312-00" TargetMode="External"/><Relationship Id="rId2993" Type="http://schemas.openxmlformats.org/officeDocument/2006/relationships/hyperlink" Target="https://www.ankeramsterdamspirits.nl/products/L-21-158-00" TargetMode="External"/><Relationship Id="rId3837" Type="http://schemas.openxmlformats.org/officeDocument/2006/relationships/hyperlink" Target="https://www.ankeramsterdamspirits.nl/products/L-08-493-00" TargetMode="External"/><Relationship Id="rId106" Type="http://schemas.openxmlformats.org/officeDocument/2006/relationships/hyperlink" Target="https://www.ankeramsterdamspirits.nl/products/L-08-775-00" TargetMode="External"/><Relationship Id="rId313" Type="http://schemas.openxmlformats.org/officeDocument/2006/relationships/hyperlink" Target="https://www.ankeramsterdamspirits.nl/products/L-56-524-00" TargetMode="External"/><Relationship Id="rId758" Type="http://schemas.openxmlformats.org/officeDocument/2006/relationships/hyperlink" Target="https://www.ankeramsterdamspirits.nl/products/L-54-087-00" TargetMode="External"/><Relationship Id="rId965" Type="http://schemas.openxmlformats.org/officeDocument/2006/relationships/hyperlink" Target="https://www.ankeramsterdamspirits.nl/products/L-00-096-00" TargetMode="External"/><Relationship Id="rId1150" Type="http://schemas.openxmlformats.org/officeDocument/2006/relationships/hyperlink" Target="https://www.ankeramsterdamspirits.nl/products/L-05-045-00" TargetMode="External"/><Relationship Id="rId1388" Type="http://schemas.openxmlformats.org/officeDocument/2006/relationships/hyperlink" Target="https://www.ankeramsterdamspirits.nl/products/L-50-227-00" TargetMode="External"/><Relationship Id="rId1595" Type="http://schemas.openxmlformats.org/officeDocument/2006/relationships/hyperlink" Target="https://www.ankeramsterdamspirits.nl/products/L-08-740-00" TargetMode="External"/><Relationship Id="rId2439" Type="http://schemas.openxmlformats.org/officeDocument/2006/relationships/hyperlink" Target="https://www.ankeramsterdamspirits.nl/products/L-13-338-00" TargetMode="External"/><Relationship Id="rId2646" Type="http://schemas.openxmlformats.org/officeDocument/2006/relationships/hyperlink" Target="https://www.ankeramsterdamspirits.nl/products/L-19-789-00" TargetMode="External"/><Relationship Id="rId2853" Type="http://schemas.openxmlformats.org/officeDocument/2006/relationships/hyperlink" Target="https://www.ankeramsterdamspirits.nl/products/L-25-262-00" TargetMode="External"/><Relationship Id="rId3904" Type="http://schemas.openxmlformats.org/officeDocument/2006/relationships/hyperlink" Target="https://www.ankeramsterdamspirits.nl/products/L-22-612-00" TargetMode="External"/><Relationship Id="rId4099" Type="http://schemas.openxmlformats.org/officeDocument/2006/relationships/hyperlink" Target="https://www.ankeramsterdamspirits.nl/products/L-05-149-00" TargetMode="External"/><Relationship Id="rId94" Type="http://schemas.openxmlformats.org/officeDocument/2006/relationships/hyperlink" Target="https://www.ankeramsterdamspirits.nl/products/L-20-462-00" TargetMode="External"/><Relationship Id="rId520" Type="http://schemas.openxmlformats.org/officeDocument/2006/relationships/hyperlink" Target="https://www.ankeramsterdamspirits.nl/products/L-52-160-00" TargetMode="External"/><Relationship Id="rId618" Type="http://schemas.openxmlformats.org/officeDocument/2006/relationships/hyperlink" Target="https://www.ankeramsterdamspirits.nl/products/L-60-787-00" TargetMode="External"/><Relationship Id="rId825" Type="http://schemas.openxmlformats.org/officeDocument/2006/relationships/hyperlink" Target="https://www.ankeramsterdamspirits.nl/products/L-12-574-00" TargetMode="External"/><Relationship Id="rId1248" Type="http://schemas.openxmlformats.org/officeDocument/2006/relationships/hyperlink" Target="https://www.ankeramsterdamspirits.nl/products/L-22-964-00" TargetMode="External"/><Relationship Id="rId1455" Type="http://schemas.openxmlformats.org/officeDocument/2006/relationships/hyperlink" Target="https://www.ankeramsterdamspirits.nl/products/L-09-744-00" TargetMode="External"/><Relationship Id="rId1662" Type="http://schemas.openxmlformats.org/officeDocument/2006/relationships/hyperlink" Target="https://www.ankeramsterdamspirits.nl/products/L-18-583-00" TargetMode="External"/><Relationship Id="rId2201" Type="http://schemas.openxmlformats.org/officeDocument/2006/relationships/hyperlink" Target="https://www.ankeramsterdamspirits.nl/products/L-52-364-00" TargetMode="External"/><Relationship Id="rId2506" Type="http://schemas.openxmlformats.org/officeDocument/2006/relationships/hyperlink" Target="https://www.ankeramsterdamspirits.nl/products/L-58-176-00" TargetMode="External"/><Relationship Id="rId1010" Type="http://schemas.openxmlformats.org/officeDocument/2006/relationships/hyperlink" Target="https://www.ankeramsterdamspirits.nl/products/L-61-389-00" TargetMode="External"/><Relationship Id="rId1108" Type="http://schemas.openxmlformats.org/officeDocument/2006/relationships/hyperlink" Target="https://www.ankeramsterdamspirits.nl/products/L-13-109-00" TargetMode="External"/><Relationship Id="rId1315" Type="http://schemas.openxmlformats.org/officeDocument/2006/relationships/hyperlink" Target="https://www.ankeramsterdamspirits.nl/products/L-09-174-00" TargetMode="External"/><Relationship Id="rId1967" Type="http://schemas.openxmlformats.org/officeDocument/2006/relationships/hyperlink" Target="https://www.ankeramsterdamspirits.nl/products/L-09-133-00" TargetMode="External"/><Relationship Id="rId2713" Type="http://schemas.openxmlformats.org/officeDocument/2006/relationships/hyperlink" Target="https://www.ankeramsterdamspirits.nl/products/L-04-804-00" TargetMode="External"/><Relationship Id="rId2920" Type="http://schemas.openxmlformats.org/officeDocument/2006/relationships/hyperlink" Target="https://www.ankeramsterdamspirits.nl/products/L-51-679-00" TargetMode="External"/><Relationship Id="rId4166" Type="http://schemas.openxmlformats.org/officeDocument/2006/relationships/hyperlink" Target="https://www.ankeramsterdamspirits.nl/products/L-55-623-00" TargetMode="External"/><Relationship Id="rId4373" Type="http://schemas.openxmlformats.org/officeDocument/2006/relationships/hyperlink" Target="https://www.ankeramsterdamspirits.nl/products/L-52-200-00" TargetMode="External"/><Relationship Id="rId4580" Type="http://schemas.openxmlformats.org/officeDocument/2006/relationships/hyperlink" Target="https://www.ankeramsterdamspirits.nl/products/L-54-448-00" TargetMode="External"/><Relationship Id="rId4678" Type="http://schemas.openxmlformats.org/officeDocument/2006/relationships/hyperlink" Target="https://www.ankeramsterdamspirits.nl/products/L-52-071-00" TargetMode="External"/><Relationship Id="rId1522" Type="http://schemas.openxmlformats.org/officeDocument/2006/relationships/hyperlink" Target="https://www.ankeramsterdamspirits.nl/products/L-01-136-00" TargetMode="External"/><Relationship Id="rId21" Type="http://schemas.openxmlformats.org/officeDocument/2006/relationships/hyperlink" Target="https://www.ankeramsterdamspirits.nl/products/L-61-874-00" TargetMode="External"/><Relationship Id="rId2089" Type="http://schemas.openxmlformats.org/officeDocument/2006/relationships/hyperlink" Target="https://www.ankeramsterdamspirits.nl/products/L-09-422-00" TargetMode="External"/><Relationship Id="rId3487" Type="http://schemas.openxmlformats.org/officeDocument/2006/relationships/hyperlink" Target="https://www.ankeramsterdamspirits.nl/products/L-14-313-00" TargetMode="External"/><Relationship Id="rId3694" Type="http://schemas.openxmlformats.org/officeDocument/2006/relationships/hyperlink" Target="https://www.ankeramsterdamspirits.nl/products/L-05-625-00" TargetMode="External"/><Relationship Id="rId4538" Type="http://schemas.openxmlformats.org/officeDocument/2006/relationships/hyperlink" Target="https://www.ankeramsterdamspirits.nl/products/L-00-698-00" TargetMode="External"/><Relationship Id="rId4745" Type="http://schemas.openxmlformats.org/officeDocument/2006/relationships/hyperlink" Target="https://www.ankeramsterdamspirits.nl/products/L-60-206-00" TargetMode="External"/><Relationship Id="rId2296" Type="http://schemas.openxmlformats.org/officeDocument/2006/relationships/hyperlink" Target="https://www.ankeramsterdamspirits.nl/products/L-10-180-00" TargetMode="External"/><Relationship Id="rId3347" Type="http://schemas.openxmlformats.org/officeDocument/2006/relationships/hyperlink" Target="https://www.ankeramsterdamspirits.nl/products/L-59-617-00" TargetMode="External"/><Relationship Id="rId3554" Type="http://schemas.openxmlformats.org/officeDocument/2006/relationships/hyperlink" Target="https://www.ankeramsterdamspirits.nl/products/L-07-845-00" TargetMode="External"/><Relationship Id="rId3761" Type="http://schemas.openxmlformats.org/officeDocument/2006/relationships/hyperlink" Target="https://www.ankeramsterdamspirits.nl/products/L-08-308-00" TargetMode="External"/><Relationship Id="rId4605" Type="http://schemas.openxmlformats.org/officeDocument/2006/relationships/hyperlink" Target="https://www.ankeramsterdamspirits.nl/products/L-04-865-00" TargetMode="External"/><Relationship Id="rId268" Type="http://schemas.openxmlformats.org/officeDocument/2006/relationships/hyperlink" Target="https://www.ankeramsterdamspirits.nl/products/L-16-190-00" TargetMode="External"/><Relationship Id="rId475" Type="http://schemas.openxmlformats.org/officeDocument/2006/relationships/hyperlink" Target="https://www.ankeramsterdamspirits.nl/products/L-57-725-00" TargetMode="External"/><Relationship Id="rId682" Type="http://schemas.openxmlformats.org/officeDocument/2006/relationships/hyperlink" Target="https://www.ankeramsterdamspirits.nl/products/L-60-236-00" TargetMode="External"/><Relationship Id="rId2156" Type="http://schemas.openxmlformats.org/officeDocument/2006/relationships/hyperlink" Target="https://www.ankeramsterdamspirits.nl/products/L-21-073-00" TargetMode="External"/><Relationship Id="rId2363" Type="http://schemas.openxmlformats.org/officeDocument/2006/relationships/hyperlink" Target="https://www.ankeramsterdamspirits.nl/products/L-52-908-00" TargetMode="External"/><Relationship Id="rId2570" Type="http://schemas.openxmlformats.org/officeDocument/2006/relationships/hyperlink" Target="https://www.ankeramsterdamspirits.nl/products/L-04-631-00" TargetMode="External"/><Relationship Id="rId3207" Type="http://schemas.openxmlformats.org/officeDocument/2006/relationships/hyperlink" Target="https://www.ankeramsterdamspirits.nl/products/L-59-134-00" TargetMode="External"/><Relationship Id="rId3414" Type="http://schemas.openxmlformats.org/officeDocument/2006/relationships/hyperlink" Target="https://www.ankeramsterdamspirits.nl/products/L-14-692-00" TargetMode="External"/><Relationship Id="rId3621" Type="http://schemas.openxmlformats.org/officeDocument/2006/relationships/hyperlink" Target="https://www.ankeramsterdamspirits.nl/products/L-07-947-00" TargetMode="External"/><Relationship Id="rId128" Type="http://schemas.openxmlformats.org/officeDocument/2006/relationships/hyperlink" Target="https://www.ankeramsterdamspirits.nl/products/L-05-349-00" TargetMode="External"/><Relationship Id="rId335" Type="http://schemas.openxmlformats.org/officeDocument/2006/relationships/hyperlink" Target="https://www.ankeramsterdamspirits.nl/products/L-06-148-00" TargetMode="External"/><Relationship Id="rId542" Type="http://schemas.openxmlformats.org/officeDocument/2006/relationships/hyperlink" Target="https://www.ankeramsterdamspirits.nl/products/L-57-109-00" TargetMode="External"/><Relationship Id="rId1172" Type="http://schemas.openxmlformats.org/officeDocument/2006/relationships/hyperlink" Target="https://www.ankeramsterdamspirits.nl/products/L-11-674-00" TargetMode="External"/><Relationship Id="rId2016" Type="http://schemas.openxmlformats.org/officeDocument/2006/relationships/hyperlink" Target="https://www.ankeramsterdamspirits.nl/products/L-09-291-00" TargetMode="External"/><Relationship Id="rId2223" Type="http://schemas.openxmlformats.org/officeDocument/2006/relationships/hyperlink" Target="https://www.ankeramsterdamspirits.nl/products/L-09-959-00" TargetMode="External"/><Relationship Id="rId2430" Type="http://schemas.openxmlformats.org/officeDocument/2006/relationships/hyperlink" Target="https://www.ankeramsterdamspirits.nl/products/L-00-465-00" TargetMode="External"/><Relationship Id="rId402" Type="http://schemas.openxmlformats.org/officeDocument/2006/relationships/hyperlink" Target="https://www.ankeramsterdamspirits.nl/products/L-06-298-00" TargetMode="External"/><Relationship Id="rId1032" Type="http://schemas.openxmlformats.org/officeDocument/2006/relationships/hyperlink" Target="https://www.ankeramsterdamspirits.nl/products/L-05-723-00" TargetMode="External"/><Relationship Id="rId4188" Type="http://schemas.openxmlformats.org/officeDocument/2006/relationships/hyperlink" Target="https://www.ankeramsterdamspirits.nl/products/L-14-024-00" TargetMode="External"/><Relationship Id="rId4395" Type="http://schemas.openxmlformats.org/officeDocument/2006/relationships/hyperlink" Target="https://www.ankeramsterdamspirits.nl/products/L-55-036-00" TargetMode="External"/><Relationship Id="rId1989" Type="http://schemas.openxmlformats.org/officeDocument/2006/relationships/hyperlink" Target="https://www.ankeramsterdamspirits.nl/products/L-18-295-00" TargetMode="External"/><Relationship Id="rId4048" Type="http://schemas.openxmlformats.org/officeDocument/2006/relationships/hyperlink" Target="https://www.ankeramsterdamspirits.nl/products/L-52-436-00" TargetMode="External"/><Relationship Id="rId4255" Type="http://schemas.openxmlformats.org/officeDocument/2006/relationships/hyperlink" Target="https://www.ankeramsterdamspirits.nl/products/L-25-303-00" TargetMode="External"/><Relationship Id="rId1849" Type="http://schemas.openxmlformats.org/officeDocument/2006/relationships/hyperlink" Target="https://www.ankeramsterdamspirits.nl/products/L-05-864-00" TargetMode="External"/><Relationship Id="rId3064" Type="http://schemas.openxmlformats.org/officeDocument/2006/relationships/hyperlink" Target="https://www.ankeramsterdamspirits.nl/products/L-59-750-00" TargetMode="External"/><Relationship Id="rId4462" Type="http://schemas.openxmlformats.org/officeDocument/2006/relationships/hyperlink" Target="https://www.ankeramsterdamspirits.nl/products/L-01-310-00" TargetMode="External"/><Relationship Id="rId192" Type="http://schemas.openxmlformats.org/officeDocument/2006/relationships/hyperlink" Target="https://www.ankeramsterdamspirits.nl/products/L-05-762-00" TargetMode="External"/><Relationship Id="rId1709" Type="http://schemas.openxmlformats.org/officeDocument/2006/relationships/hyperlink" Target="https://www.ankeramsterdamspirits.nl/products/L-60-199-00" TargetMode="External"/><Relationship Id="rId1916" Type="http://schemas.openxmlformats.org/officeDocument/2006/relationships/hyperlink" Target="https://www.ankeramsterdamspirits.nl/products/L-51-074-00" TargetMode="External"/><Relationship Id="rId3271" Type="http://schemas.openxmlformats.org/officeDocument/2006/relationships/hyperlink" Target="https://www.ankeramsterdamspirits.nl/products/L-61-072-00" TargetMode="External"/><Relationship Id="rId4115" Type="http://schemas.openxmlformats.org/officeDocument/2006/relationships/hyperlink" Target="https://www.ankeramsterdamspirits.nl/products/L-51-696-00" TargetMode="External"/><Relationship Id="rId4322" Type="http://schemas.openxmlformats.org/officeDocument/2006/relationships/hyperlink" Target="https://www.ankeramsterdamspirits.nl/products/L-08-727-00" TargetMode="External"/><Relationship Id="rId2080" Type="http://schemas.openxmlformats.org/officeDocument/2006/relationships/hyperlink" Target="https://www.ankeramsterdamspirits.nl/products/L-09-407-00" TargetMode="External"/><Relationship Id="rId3131" Type="http://schemas.openxmlformats.org/officeDocument/2006/relationships/hyperlink" Target="https://www.ankeramsterdamspirits.nl/products/L-60-069-00" TargetMode="External"/><Relationship Id="rId2897" Type="http://schemas.openxmlformats.org/officeDocument/2006/relationships/hyperlink" Target="https://www.ankeramsterdamspirits.nl/products/L-00-555-00" TargetMode="External"/><Relationship Id="rId3948" Type="http://schemas.openxmlformats.org/officeDocument/2006/relationships/hyperlink" Target="https://www.ankeramsterdamspirits.nl/products/L-07-027-00" TargetMode="External"/><Relationship Id="rId869" Type="http://schemas.openxmlformats.org/officeDocument/2006/relationships/hyperlink" Target="https://www.ankeramsterdamspirits.nl/products/L-55-758-00" TargetMode="External"/><Relationship Id="rId1499" Type="http://schemas.openxmlformats.org/officeDocument/2006/relationships/hyperlink" Target="https://www.ankeramsterdamspirits.nl/products/L-61-351-00" TargetMode="External"/><Relationship Id="rId729" Type="http://schemas.openxmlformats.org/officeDocument/2006/relationships/hyperlink" Target="https://www.ankeramsterdamspirits.nl/products/L-21-993-00" TargetMode="External"/><Relationship Id="rId1359" Type="http://schemas.openxmlformats.org/officeDocument/2006/relationships/hyperlink" Target="https://www.ankeramsterdamspirits.nl/products/L-25-107-00" TargetMode="External"/><Relationship Id="rId2757" Type="http://schemas.openxmlformats.org/officeDocument/2006/relationships/hyperlink" Target="https://www.ankeramsterdamspirits.nl/products/L-04-836-00" TargetMode="External"/><Relationship Id="rId2964" Type="http://schemas.openxmlformats.org/officeDocument/2006/relationships/hyperlink" Target="https://www.ankeramsterdamspirits.nl/products/L-05-859-00" TargetMode="External"/><Relationship Id="rId3808" Type="http://schemas.openxmlformats.org/officeDocument/2006/relationships/hyperlink" Target="https://www.ankeramsterdamspirits.nl/products/L-50-691-00" TargetMode="External"/><Relationship Id="rId936" Type="http://schemas.openxmlformats.org/officeDocument/2006/relationships/hyperlink" Target="https://www.ankeramsterdamspirits.nl/products/L-12-984-00" TargetMode="External"/><Relationship Id="rId1219" Type="http://schemas.openxmlformats.org/officeDocument/2006/relationships/hyperlink" Target="https://www.ankeramsterdamspirits.nl/products/L-08-945-00" TargetMode="External"/><Relationship Id="rId1566" Type="http://schemas.openxmlformats.org/officeDocument/2006/relationships/hyperlink" Target="https://www.ankeramsterdamspirits.nl/products/L-60-390-00" TargetMode="External"/><Relationship Id="rId1773" Type="http://schemas.openxmlformats.org/officeDocument/2006/relationships/hyperlink" Target="https://www.ankeramsterdamspirits.nl/products/L-57-021-00" TargetMode="External"/><Relationship Id="rId1980" Type="http://schemas.openxmlformats.org/officeDocument/2006/relationships/hyperlink" Target="https://www.ankeramsterdamspirits.nl/products/L-09-189-00" TargetMode="External"/><Relationship Id="rId2617" Type="http://schemas.openxmlformats.org/officeDocument/2006/relationships/hyperlink" Target="https://www.ankeramsterdamspirits.nl/products/L-50-052-00" TargetMode="External"/><Relationship Id="rId2824" Type="http://schemas.openxmlformats.org/officeDocument/2006/relationships/hyperlink" Target="https://www.ankeramsterdamspirits.nl/products/L-24-971-00" TargetMode="External"/><Relationship Id="rId65" Type="http://schemas.openxmlformats.org/officeDocument/2006/relationships/hyperlink" Target="https://www.ankeramsterdamspirits.nl/products/L-05-615-00" TargetMode="External"/><Relationship Id="rId1426" Type="http://schemas.openxmlformats.org/officeDocument/2006/relationships/hyperlink" Target="https://www.ankeramsterdamspirits.nl/products/L-58-135-00" TargetMode="External"/><Relationship Id="rId1633" Type="http://schemas.openxmlformats.org/officeDocument/2006/relationships/hyperlink" Target="https://www.ankeramsterdamspirits.nl/products/L-09-002-00" TargetMode="External"/><Relationship Id="rId1840" Type="http://schemas.openxmlformats.org/officeDocument/2006/relationships/hyperlink" Target="https://www.ankeramsterdamspirits.nl/products/L-05-596-00" TargetMode="External"/><Relationship Id="rId1700" Type="http://schemas.openxmlformats.org/officeDocument/2006/relationships/hyperlink" Target="https://www.ankeramsterdamspirits.nl/products/L-58-335-00" TargetMode="External"/><Relationship Id="rId3598" Type="http://schemas.openxmlformats.org/officeDocument/2006/relationships/hyperlink" Target="https://www.ankeramsterdamspirits.nl/products/L-50-022-00" TargetMode="External"/><Relationship Id="rId4649" Type="http://schemas.openxmlformats.org/officeDocument/2006/relationships/hyperlink" Target="https://www.ankeramsterdamspirits.nl/products/L-09-088-00" TargetMode="External"/><Relationship Id="rId3458" Type="http://schemas.openxmlformats.org/officeDocument/2006/relationships/hyperlink" Target="https://www.ankeramsterdamspirits.nl/products/L-61-363-00" TargetMode="External"/><Relationship Id="rId3665" Type="http://schemas.openxmlformats.org/officeDocument/2006/relationships/hyperlink" Target="https://www.ankeramsterdamspirits.nl/products/L-15-183-00" TargetMode="External"/><Relationship Id="rId3872" Type="http://schemas.openxmlformats.org/officeDocument/2006/relationships/hyperlink" Target="https://www.ankeramsterdamspirits.nl/products/L-20-095-00" TargetMode="External"/><Relationship Id="rId4509" Type="http://schemas.openxmlformats.org/officeDocument/2006/relationships/hyperlink" Target="https://www.ankeramsterdamspirits.nl/products/L-51-364-00" TargetMode="External"/><Relationship Id="rId4716" Type="http://schemas.openxmlformats.org/officeDocument/2006/relationships/hyperlink" Target="https://www.ankeramsterdamspirits.nl/products/L-59-075-00" TargetMode="External"/><Relationship Id="rId379" Type="http://schemas.openxmlformats.org/officeDocument/2006/relationships/hyperlink" Target="https://www.ankeramsterdamspirits.nl/products/L-57-221-00" TargetMode="External"/><Relationship Id="rId586" Type="http://schemas.openxmlformats.org/officeDocument/2006/relationships/hyperlink" Target="https://www.ankeramsterdamspirits.nl/products/L-55-779-00" TargetMode="External"/><Relationship Id="rId793" Type="http://schemas.openxmlformats.org/officeDocument/2006/relationships/hyperlink" Target="https://www.ankeramsterdamspirits.nl/products/L-26-031-00" TargetMode="External"/><Relationship Id="rId2267" Type="http://schemas.openxmlformats.org/officeDocument/2006/relationships/hyperlink" Target="https://www.ankeramsterdamspirits.nl/products/L-24-908-00" TargetMode="External"/><Relationship Id="rId2474" Type="http://schemas.openxmlformats.org/officeDocument/2006/relationships/hyperlink" Target="https://www.ankeramsterdamspirits.nl/products/L-56-120-00" TargetMode="External"/><Relationship Id="rId2681" Type="http://schemas.openxmlformats.org/officeDocument/2006/relationships/hyperlink" Target="https://www.ankeramsterdamspirits.nl/products/L-04-766-00" TargetMode="External"/><Relationship Id="rId3318" Type="http://schemas.openxmlformats.org/officeDocument/2006/relationships/hyperlink" Target="https://www.ankeramsterdamspirits.nl/products/L-04-540-00" TargetMode="External"/><Relationship Id="rId3525" Type="http://schemas.openxmlformats.org/officeDocument/2006/relationships/hyperlink" Target="https://www.ankeramsterdamspirits.nl/products/L-14-833-00" TargetMode="External"/><Relationship Id="rId239" Type="http://schemas.openxmlformats.org/officeDocument/2006/relationships/hyperlink" Target="https://www.ankeramsterdamspirits.nl/products/L-54-585-00" TargetMode="External"/><Relationship Id="rId446" Type="http://schemas.openxmlformats.org/officeDocument/2006/relationships/hyperlink" Target="https://www.ankeramsterdamspirits.nl/products/L-06-421-00" TargetMode="External"/><Relationship Id="rId653" Type="http://schemas.openxmlformats.org/officeDocument/2006/relationships/hyperlink" Target="https://www.ankeramsterdamspirits.nl/products/L-56-280-00" TargetMode="External"/><Relationship Id="rId1076" Type="http://schemas.openxmlformats.org/officeDocument/2006/relationships/hyperlink" Target="https://www.ankeramsterdamspirits.nl/products/L-05-912-00" TargetMode="External"/><Relationship Id="rId1283" Type="http://schemas.openxmlformats.org/officeDocument/2006/relationships/hyperlink" Target="https://www.ankeramsterdamspirits.nl/products/L-09-109-00" TargetMode="External"/><Relationship Id="rId1490" Type="http://schemas.openxmlformats.org/officeDocument/2006/relationships/hyperlink" Target="https://www.ankeramsterdamspirits.nl/products/L-51-742-00" TargetMode="External"/><Relationship Id="rId2127" Type="http://schemas.openxmlformats.org/officeDocument/2006/relationships/hyperlink" Target="https://www.ankeramsterdamspirits.nl/products/L-61-883-00" TargetMode="External"/><Relationship Id="rId2334" Type="http://schemas.openxmlformats.org/officeDocument/2006/relationships/hyperlink" Target="https://www.ankeramsterdamspirits.nl/products/L-56-518-00" TargetMode="External"/><Relationship Id="rId3732" Type="http://schemas.openxmlformats.org/officeDocument/2006/relationships/hyperlink" Target="https://www.ankeramsterdamspirits.nl/products/L-08-225-00" TargetMode="External"/><Relationship Id="rId306" Type="http://schemas.openxmlformats.org/officeDocument/2006/relationships/hyperlink" Target="https://www.ankeramsterdamspirits.nl/products/L-25-325-00" TargetMode="External"/><Relationship Id="rId860" Type="http://schemas.openxmlformats.org/officeDocument/2006/relationships/hyperlink" Target="https://www.ankeramsterdamspirits.nl/products/L-04-339-00" TargetMode="External"/><Relationship Id="rId1143" Type="http://schemas.openxmlformats.org/officeDocument/2006/relationships/hyperlink" Target="https://www.ankeramsterdamspirits.nl/products/L-04-990-00" TargetMode="External"/><Relationship Id="rId2541" Type="http://schemas.openxmlformats.org/officeDocument/2006/relationships/hyperlink" Target="https://www.ankeramsterdamspirits.nl/products/L-53-333-00" TargetMode="External"/><Relationship Id="rId4299" Type="http://schemas.openxmlformats.org/officeDocument/2006/relationships/hyperlink" Target="https://www.ankeramsterdamspirits.nl/products/L-59-175-00" TargetMode="External"/><Relationship Id="rId513" Type="http://schemas.openxmlformats.org/officeDocument/2006/relationships/hyperlink" Target="https://www.ankeramsterdamspirits.nl/products/L-58-013-00" TargetMode="External"/><Relationship Id="rId720" Type="http://schemas.openxmlformats.org/officeDocument/2006/relationships/hyperlink" Target="https://www.ankeramsterdamspirits.nl/products/L-55-053-00" TargetMode="External"/><Relationship Id="rId1350" Type="http://schemas.openxmlformats.org/officeDocument/2006/relationships/hyperlink" Target="https://www.ankeramsterdamspirits.nl/products/L-61-709-00" TargetMode="External"/><Relationship Id="rId2401" Type="http://schemas.openxmlformats.org/officeDocument/2006/relationships/hyperlink" Target="https://www.ankeramsterdamspirits.nl/products/L-52-318-00" TargetMode="External"/><Relationship Id="rId4159" Type="http://schemas.openxmlformats.org/officeDocument/2006/relationships/hyperlink" Target="https://www.ankeramsterdamspirits.nl/products/L-13-628-00" TargetMode="External"/><Relationship Id="rId1003" Type="http://schemas.openxmlformats.org/officeDocument/2006/relationships/hyperlink" Target="https://www.ankeramsterdamspirits.nl/products/L-05-549-00" TargetMode="External"/><Relationship Id="rId1210" Type="http://schemas.openxmlformats.org/officeDocument/2006/relationships/hyperlink" Target="https://www.ankeramsterdamspirits.nl/products/L-60-731-00" TargetMode="External"/><Relationship Id="rId4366" Type="http://schemas.openxmlformats.org/officeDocument/2006/relationships/hyperlink" Target="https://www.ankeramsterdamspirits.nl/products/L-61-355-00" TargetMode="External"/><Relationship Id="rId4573" Type="http://schemas.openxmlformats.org/officeDocument/2006/relationships/hyperlink" Target="https://www.ankeramsterdamspirits.nl/products/L-62-192-00" TargetMode="External"/><Relationship Id="rId3175" Type="http://schemas.openxmlformats.org/officeDocument/2006/relationships/hyperlink" Target="https://www.ankeramsterdamspirits.nl/products/L-59-475-00" TargetMode="External"/><Relationship Id="rId3382" Type="http://schemas.openxmlformats.org/officeDocument/2006/relationships/hyperlink" Target="https://www.ankeramsterdamspirits.nl/products/L-07-156-00" TargetMode="External"/><Relationship Id="rId4019" Type="http://schemas.openxmlformats.org/officeDocument/2006/relationships/hyperlink" Target="https://www.ankeramsterdamspirits.nl/products/L-04-352-00" TargetMode="External"/><Relationship Id="rId4226" Type="http://schemas.openxmlformats.org/officeDocument/2006/relationships/hyperlink" Target="https://www.ankeramsterdamspirits.nl/products/L-04-118-00" TargetMode="External"/><Relationship Id="rId4433" Type="http://schemas.openxmlformats.org/officeDocument/2006/relationships/hyperlink" Target="https://www.ankeramsterdamspirits.nl/products/L-17-386-00" TargetMode="External"/><Relationship Id="rId4640" Type="http://schemas.openxmlformats.org/officeDocument/2006/relationships/hyperlink" Target="https://www.ankeramsterdamspirits.nl/products/L-08-823-00" TargetMode="External"/><Relationship Id="rId2191" Type="http://schemas.openxmlformats.org/officeDocument/2006/relationships/hyperlink" Target="https://www.ankeramsterdamspirits.nl/products/L-55-259-00" TargetMode="External"/><Relationship Id="rId3035" Type="http://schemas.openxmlformats.org/officeDocument/2006/relationships/hyperlink" Target="https://www.ankeramsterdamspirits.nl/products/L-58-734-00" TargetMode="External"/><Relationship Id="rId3242" Type="http://schemas.openxmlformats.org/officeDocument/2006/relationships/hyperlink" Target="https://www.ankeramsterdamspirits.nl/products/L-53-725-00" TargetMode="External"/><Relationship Id="rId4500" Type="http://schemas.openxmlformats.org/officeDocument/2006/relationships/hyperlink" Target="https://www.ankeramsterdamspirits.nl/products/L-11-096-00" TargetMode="External"/><Relationship Id="rId163" Type="http://schemas.openxmlformats.org/officeDocument/2006/relationships/hyperlink" Target="https://www.ankeramsterdamspirits.nl/products/L-61-006-00" TargetMode="External"/><Relationship Id="rId370" Type="http://schemas.openxmlformats.org/officeDocument/2006/relationships/hyperlink" Target="https://www.ankeramsterdamspirits.nl/products/L-06-209-00" TargetMode="External"/><Relationship Id="rId2051" Type="http://schemas.openxmlformats.org/officeDocument/2006/relationships/hyperlink" Target="https://www.ankeramsterdamspirits.nl/products/L-55-682-00" TargetMode="External"/><Relationship Id="rId3102" Type="http://schemas.openxmlformats.org/officeDocument/2006/relationships/hyperlink" Target="https://www.ankeramsterdamspirits.nl/products/L-59-943-00" TargetMode="External"/><Relationship Id="rId230" Type="http://schemas.openxmlformats.org/officeDocument/2006/relationships/hyperlink" Target="https://www.ankeramsterdamspirits.nl/products/L-56-986-00" TargetMode="External"/><Relationship Id="rId2868" Type="http://schemas.openxmlformats.org/officeDocument/2006/relationships/hyperlink" Target="https://www.ankeramsterdamspirits.nl/products/L-57-433-00" TargetMode="External"/><Relationship Id="rId3919" Type="http://schemas.openxmlformats.org/officeDocument/2006/relationships/hyperlink" Target="https://www.ankeramsterdamspirits.nl/products/L-58-654-00" TargetMode="External"/><Relationship Id="rId4083" Type="http://schemas.openxmlformats.org/officeDocument/2006/relationships/hyperlink" Target="https://www.ankeramsterdamspirits.nl/products/L-52-781-00" TargetMode="External"/><Relationship Id="rId1677" Type="http://schemas.openxmlformats.org/officeDocument/2006/relationships/hyperlink" Target="https://www.ankeramsterdamspirits.nl/products/L-18-726-00" TargetMode="External"/><Relationship Id="rId1884" Type="http://schemas.openxmlformats.org/officeDocument/2006/relationships/hyperlink" Target="https://www.ankeramsterdamspirits.nl/products/L-23-946-00" TargetMode="External"/><Relationship Id="rId2728" Type="http://schemas.openxmlformats.org/officeDocument/2006/relationships/hyperlink" Target="https://www.ankeramsterdamspirits.nl/products/L-25-218-00" TargetMode="External"/><Relationship Id="rId2935" Type="http://schemas.openxmlformats.org/officeDocument/2006/relationships/hyperlink" Target="https://www.ankeramsterdamspirits.nl/products/L-55-594-00" TargetMode="External"/><Relationship Id="rId4290" Type="http://schemas.openxmlformats.org/officeDocument/2006/relationships/hyperlink" Target="https://www.ankeramsterdamspirits.nl/products/L-59-614-00" TargetMode="External"/><Relationship Id="rId907" Type="http://schemas.openxmlformats.org/officeDocument/2006/relationships/hyperlink" Target="https://www.ankeramsterdamspirits.nl/products/L-57-680-00" TargetMode="External"/><Relationship Id="rId1537" Type="http://schemas.openxmlformats.org/officeDocument/2006/relationships/hyperlink" Target="https://www.ankeramsterdamspirits.nl/products/L-54-795-00" TargetMode="External"/><Relationship Id="rId1744" Type="http://schemas.openxmlformats.org/officeDocument/2006/relationships/hyperlink" Target="https://www.ankeramsterdamspirits.nl/products/L-21-931-00" TargetMode="External"/><Relationship Id="rId1951" Type="http://schemas.openxmlformats.org/officeDocument/2006/relationships/hyperlink" Target="https://www.ankeramsterdamspirits.nl/products/L-01-192-00" TargetMode="External"/><Relationship Id="rId4150" Type="http://schemas.openxmlformats.org/officeDocument/2006/relationships/hyperlink" Target="https://www.ankeramsterdamspirits.nl/products/L-57-115-00" TargetMode="External"/><Relationship Id="rId36" Type="http://schemas.openxmlformats.org/officeDocument/2006/relationships/hyperlink" Target="https://www.ankeramsterdamspirits.nl/products/L-13-324-00" TargetMode="External"/><Relationship Id="rId1604" Type="http://schemas.openxmlformats.org/officeDocument/2006/relationships/hyperlink" Target="https://www.ankeramsterdamspirits.nl/products/L-59-311-00" TargetMode="External"/><Relationship Id="rId4010" Type="http://schemas.openxmlformats.org/officeDocument/2006/relationships/hyperlink" Target="https://www.ankeramsterdamspirits.nl/products/L-60-221-00" TargetMode="External"/><Relationship Id="rId1811" Type="http://schemas.openxmlformats.org/officeDocument/2006/relationships/hyperlink" Target="https://www.ankeramsterdamspirits.nl/products/L-05-203-00" TargetMode="External"/><Relationship Id="rId3569" Type="http://schemas.openxmlformats.org/officeDocument/2006/relationships/hyperlink" Target="https://www.ankeramsterdamspirits.nl/products/L-59-629-00" TargetMode="External"/><Relationship Id="rId697" Type="http://schemas.openxmlformats.org/officeDocument/2006/relationships/hyperlink" Target="https://www.ankeramsterdamspirits.nl/products/L-07-001-00" TargetMode="External"/><Relationship Id="rId2378" Type="http://schemas.openxmlformats.org/officeDocument/2006/relationships/hyperlink" Target="https://www.ankeramsterdamspirits.nl/products/L-20-500-00" TargetMode="External"/><Relationship Id="rId3429" Type="http://schemas.openxmlformats.org/officeDocument/2006/relationships/hyperlink" Target="https://www.ankeramsterdamspirits.nl/products/L-55-769-00" TargetMode="External"/><Relationship Id="rId3776" Type="http://schemas.openxmlformats.org/officeDocument/2006/relationships/hyperlink" Target="https://www.ankeramsterdamspirits.nl/products/L-60-658-00" TargetMode="External"/><Relationship Id="rId3983" Type="http://schemas.openxmlformats.org/officeDocument/2006/relationships/hyperlink" Target="https://www.ankeramsterdamspirits.nl/products/L-50-618-00" TargetMode="External"/><Relationship Id="rId1187" Type="http://schemas.openxmlformats.org/officeDocument/2006/relationships/hyperlink" Target="https://www.ankeramsterdamspirits.nl/products/L-08-814-00" TargetMode="External"/><Relationship Id="rId2585" Type="http://schemas.openxmlformats.org/officeDocument/2006/relationships/hyperlink" Target="https://www.ankeramsterdamspirits.nl/products/L-04-718-00" TargetMode="External"/><Relationship Id="rId2792" Type="http://schemas.openxmlformats.org/officeDocument/2006/relationships/hyperlink" Target="https://www.ankeramsterdamspirits.nl/products/L-55-527-00" TargetMode="External"/><Relationship Id="rId3636" Type="http://schemas.openxmlformats.org/officeDocument/2006/relationships/hyperlink" Target="https://www.ankeramsterdamspirits.nl/products/L-15-123-00" TargetMode="External"/><Relationship Id="rId3843" Type="http://schemas.openxmlformats.org/officeDocument/2006/relationships/hyperlink" Target="https://www.ankeramsterdamspirits.nl/products/L-56-659-00" TargetMode="External"/><Relationship Id="rId557" Type="http://schemas.openxmlformats.org/officeDocument/2006/relationships/hyperlink" Target="https://www.ankeramsterdamspirits.nl/products/L-59-562-00" TargetMode="External"/><Relationship Id="rId764" Type="http://schemas.openxmlformats.org/officeDocument/2006/relationships/hyperlink" Target="https://www.ankeramsterdamspirits.nl/products/L-05-970-00" TargetMode="External"/><Relationship Id="rId971" Type="http://schemas.openxmlformats.org/officeDocument/2006/relationships/hyperlink" Target="https://www.ankeramsterdamspirits.nl/products/L-03-277-00" TargetMode="External"/><Relationship Id="rId1394" Type="http://schemas.openxmlformats.org/officeDocument/2006/relationships/hyperlink" Target="https://www.ankeramsterdamspirits.nl/products/L-09-537-00" TargetMode="External"/><Relationship Id="rId2238" Type="http://schemas.openxmlformats.org/officeDocument/2006/relationships/hyperlink" Target="https://www.ankeramsterdamspirits.nl/products/L-09-992-00" TargetMode="External"/><Relationship Id="rId2445" Type="http://schemas.openxmlformats.org/officeDocument/2006/relationships/hyperlink" Target="https://www.ankeramsterdamspirits.nl/products/L-18-936-00" TargetMode="External"/><Relationship Id="rId2652" Type="http://schemas.openxmlformats.org/officeDocument/2006/relationships/hyperlink" Target="https://www.ankeramsterdamspirits.nl/products/L-52-976-00" TargetMode="External"/><Relationship Id="rId3703" Type="http://schemas.openxmlformats.org/officeDocument/2006/relationships/hyperlink" Target="https://www.ankeramsterdamspirits.nl/products/L-56-333-00" TargetMode="External"/><Relationship Id="rId3910" Type="http://schemas.openxmlformats.org/officeDocument/2006/relationships/hyperlink" Target="https://www.ankeramsterdamspirits.nl/products/L-08-232-00" TargetMode="External"/><Relationship Id="rId417" Type="http://schemas.openxmlformats.org/officeDocument/2006/relationships/hyperlink" Target="https://www.ankeramsterdamspirits.nl/products/L-06-956-00" TargetMode="External"/><Relationship Id="rId624" Type="http://schemas.openxmlformats.org/officeDocument/2006/relationships/hyperlink" Target="https://www.ankeramsterdamspirits.nl/products/L-06-325-00" TargetMode="External"/><Relationship Id="rId831" Type="http://schemas.openxmlformats.org/officeDocument/2006/relationships/hyperlink" Target="https://www.ankeramsterdamspirits.nl/products/L-58-928-00" TargetMode="External"/><Relationship Id="rId1047" Type="http://schemas.openxmlformats.org/officeDocument/2006/relationships/hyperlink" Target="https://www.ankeramsterdamspirits.nl/products/L-50-547-00" TargetMode="External"/><Relationship Id="rId1254" Type="http://schemas.openxmlformats.org/officeDocument/2006/relationships/hyperlink" Target="https://www.ankeramsterdamspirits.nl/products/L-25-657-00" TargetMode="External"/><Relationship Id="rId1461" Type="http://schemas.openxmlformats.org/officeDocument/2006/relationships/hyperlink" Target="https://www.ankeramsterdamspirits.nl/products/L-17-558-00" TargetMode="External"/><Relationship Id="rId2305" Type="http://schemas.openxmlformats.org/officeDocument/2006/relationships/hyperlink" Target="https://www.ankeramsterdamspirits.nl/products/L-51-778-00" TargetMode="External"/><Relationship Id="rId2512" Type="http://schemas.openxmlformats.org/officeDocument/2006/relationships/hyperlink" Target="https://www.ankeramsterdamspirits.nl/products/L-24-779-00" TargetMode="External"/><Relationship Id="rId1114" Type="http://schemas.openxmlformats.org/officeDocument/2006/relationships/hyperlink" Target="https://www.ankeramsterdamspirits.nl/products/L-22-745-00" TargetMode="External"/><Relationship Id="rId1321" Type="http://schemas.openxmlformats.org/officeDocument/2006/relationships/hyperlink" Target="https://www.ankeramsterdamspirits.nl/products/L-59-236-00" TargetMode="External"/><Relationship Id="rId4477" Type="http://schemas.openxmlformats.org/officeDocument/2006/relationships/hyperlink" Target="https://www.ankeramsterdamspirits.nl/products/L-17-680-00" TargetMode="External"/><Relationship Id="rId4684" Type="http://schemas.openxmlformats.org/officeDocument/2006/relationships/hyperlink" Target="https://www.ankeramsterdamspirits.nl/products/L-57-381-00" TargetMode="External"/><Relationship Id="rId3079" Type="http://schemas.openxmlformats.org/officeDocument/2006/relationships/hyperlink" Target="https://www.ankeramsterdamspirits.nl/products/L-00-369-00" TargetMode="External"/><Relationship Id="rId3286" Type="http://schemas.openxmlformats.org/officeDocument/2006/relationships/hyperlink" Target="https://www.ankeramsterdamspirits.nl/products/L-11-899-00" TargetMode="External"/><Relationship Id="rId3493" Type="http://schemas.openxmlformats.org/officeDocument/2006/relationships/hyperlink" Target="https://www.ankeramsterdamspirits.nl/products/L-61-725-00" TargetMode="External"/><Relationship Id="rId4337" Type="http://schemas.openxmlformats.org/officeDocument/2006/relationships/hyperlink" Target="https://www.ankeramsterdamspirits.nl/products/L-23-264-00" TargetMode="External"/><Relationship Id="rId4544" Type="http://schemas.openxmlformats.org/officeDocument/2006/relationships/hyperlink" Target="https://www.ankeramsterdamspirits.nl/products/L-13-488-00" TargetMode="External"/><Relationship Id="rId2095" Type="http://schemas.openxmlformats.org/officeDocument/2006/relationships/hyperlink" Target="https://www.ankeramsterdamspirits.nl/products/L-01-267-00" TargetMode="External"/><Relationship Id="rId3146" Type="http://schemas.openxmlformats.org/officeDocument/2006/relationships/hyperlink" Target="https://www.ankeramsterdamspirits.nl/products/L-59-013-00" TargetMode="External"/><Relationship Id="rId3353" Type="http://schemas.openxmlformats.org/officeDocument/2006/relationships/hyperlink" Target="https://www.ankeramsterdamspirits.nl/products/L-03-457-00" TargetMode="External"/><Relationship Id="rId4751" Type="http://schemas.openxmlformats.org/officeDocument/2006/relationships/hyperlink" Target="https://www.ankeramsterdamspirits.nl/products/L-53-993-00" TargetMode="External"/><Relationship Id="rId274" Type="http://schemas.openxmlformats.org/officeDocument/2006/relationships/hyperlink" Target="https://www.ankeramsterdamspirits.nl/products/L-16-346-00" TargetMode="External"/><Relationship Id="rId481" Type="http://schemas.openxmlformats.org/officeDocument/2006/relationships/hyperlink" Target="https://www.ankeramsterdamspirits.nl/products/L-06-665-00" TargetMode="External"/><Relationship Id="rId2162" Type="http://schemas.openxmlformats.org/officeDocument/2006/relationships/hyperlink" Target="https://www.ankeramsterdamspirits.nl/products/L-01-282-00" TargetMode="External"/><Relationship Id="rId3006" Type="http://schemas.openxmlformats.org/officeDocument/2006/relationships/hyperlink" Target="https://www.ankeramsterdamspirits.nl/products/L-61-839-00" TargetMode="External"/><Relationship Id="rId3560" Type="http://schemas.openxmlformats.org/officeDocument/2006/relationships/hyperlink" Target="https://www.ankeramsterdamspirits.nl/products/L-07-857-00" TargetMode="External"/><Relationship Id="rId4404" Type="http://schemas.openxmlformats.org/officeDocument/2006/relationships/hyperlink" Target="https://www.ankeramsterdamspirits.nl/products/L-09-245-00" TargetMode="External"/><Relationship Id="rId4611" Type="http://schemas.openxmlformats.org/officeDocument/2006/relationships/hyperlink" Target="https://www.ankeramsterdamspirits.nl/products/L-06-512-00" TargetMode="External"/><Relationship Id="rId134" Type="http://schemas.openxmlformats.org/officeDocument/2006/relationships/hyperlink" Target="https://www.ankeramsterdamspirits.nl/products/L-05-431-00" TargetMode="External"/><Relationship Id="rId3213" Type="http://schemas.openxmlformats.org/officeDocument/2006/relationships/hyperlink" Target="https://www.ankeramsterdamspirits.nl/products/L-57-282-00" TargetMode="External"/><Relationship Id="rId3420" Type="http://schemas.openxmlformats.org/officeDocument/2006/relationships/hyperlink" Target="https://www.ankeramsterdamspirits.nl/products/L-14-878-00" TargetMode="External"/><Relationship Id="rId341" Type="http://schemas.openxmlformats.org/officeDocument/2006/relationships/hyperlink" Target="https://www.ankeramsterdamspirits.nl/products/L-25-283-00" TargetMode="External"/><Relationship Id="rId2022" Type="http://schemas.openxmlformats.org/officeDocument/2006/relationships/hyperlink" Target="https://www.ankeramsterdamspirits.nl/products/L-09-296-00" TargetMode="External"/><Relationship Id="rId2979" Type="http://schemas.openxmlformats.org/officeDocument/2006/relationships/hyperlink" Target="https://www.ankeramsterdamspirits.nl/products/L-00-154-00" TargetMode="External"/><Relationship Id="rId201" Type="http://schemas.openxmlformats.org/officeDocument/2006/relationships/hyperlink" Target="https://www.ankeramsterdamspirits.nl/products/L-25-284-00" TargetMode="External"/><Relationship Id="rId1788" Type="http://schemas.openxmlformats.org/officeDocument/2006/relationships/hyperlink" Target="https://www.ankeramsterdamspirits.nl/products/L-52-074-00" TargetMode="External"/><Relationship Id="rId1995" Type="http://schemas.openxmlformats.org/officeDocument/2006/relationships/hyperlink" Target="https://www.ankeramsterdamspirits.nl/products/L-09-239-00" TargetMode="External"/><Relationship Id="rId2839" Type="http://schemas.openxmlformats.org/officeDocument/2006/relationships/hyperlink" Target="https://www.ankeramsterdamspirits.nl/products/L-22-667-00" TargetMode="External"/><Relationship Id="rId4194" Type="http://schemas.openxmlformats.org/officeDocument/2006/relationships/hyperlink" Target="https://www.ankeramsterdamspirits.nl/products/L-56-320-00" TargetMode="External"/><Relationship Id="rId1648" Type="http://schemas.openxmlformats.org/officeDocument/2006/relationships/hyperlink" Target="https://www.ankeramsterdamspirits.nl/products/L-18-298-00" TargetMode="External"/><Relationship Id="rId4054" Type="http://schemas.openxmlformats.org/officeDocument/2006/relationships/hyperlink" Target="https://www.ankeramsterdamspirits.nl/products/L-50-960-00" TargetMode="External"/><Relationship Id="rId4261" Type="http://schemas.openxmlformats.org/officeDocument/2006/relationships/hyperlink" Target="https://www.ankeramsterdamspirits.nl/products/L-57-400-00" TargetMode="External"/><Relationship Id="rId1508" Type="http://schemas.openxmlformats.org/officeDocument/2006/relationships/hyperlink" Target="https://www.ankeramsterdamspirits.nl/products/L-60-961-00" TargetMode="External"/><Relationship Id="rId1855" Type="http://schemas.openxmlformats.org/officeDocument/2006/relationships/hyperlink" Target="https://www.ankeramsterdamspirits.nl/products/L-21-869-00" TargetMode="External"/><Relationship Id="rId2906" Type="http://schemas.openxmlformats.org/officeDocument/2006/relationships/hyperlink" Target="https://www.ankeramsterdamspirits.nl/products/L-19-292-00" TargetMode="External"/><Relationship Id="rId3070" Type="http://schemas.openxmlformats.org/officeDocument/2006/relationships/hyperlink" Target="https://www.ankeramsterdamspirits.nl/products/L-54-976-00" TargetMode="External"/><Relationship Id="rId4121" Type="http://schemas.openxmlformats.org/officeDocument/2006/relationships/hyperlink" Target="https://www.ankeramsterdamspirits.nl/products/L-23-745-00" TargetMode="External"/><Relationship Id="rId1715" Type="http://schemas.openxmlformats.org/officeDocument/2006/relationships/hyperlink" Target="https://www.ankeramsterdamspirits.nl/products/L-56-004-00" TargetMode="External"/><Relationship Id="rId1922" Type="http://schemas.openxmlformats.org/officeDocument/2006/relationships/hyperlink" Target="https://www.ankeramsterdamspirits.nl/products/L-08-973-00" TargetMode="External"/><Relationship Id="rId3887" Type="http://schemas.openxmlformats.org/officeDocument/2006/relationships/hyperlink" Target="https://www.ankeramsterdamspirits.nl/products/L-50-689-00" TargetMode="External"/><Relationship Id="rId2489" Type="http://schemas.openxmlformats.org/officeDocument/2006/relationships/hyperlink" Target="https://www.ankeramsterdamspirits.nl/products/L-62-099-00" TargetMode="External"/><Relationship Id="rId2696" Type="http://schemas.openxmlformats.org/officeDocument/2006/relationships/hyperlink" Target="https://www.ankeramsterdamspirits.nl/products/L-11-752-00" TargetMode="External"/><Relationship Id="rId3747" Type="http://schemas.openxmlformats.org/officeDocument/2006/relationships/hyperlink" Target="https://www.ankeramsterdamspirits.nl/products/L-61-769-00" TargetMode="External"/><Relationship Id="rId3954" Type="http://schemas.openxmlformats.org/officeDocument/2006/relationships/hyperlink" Target="https://www.ankeramsterdamspirits.nl/products/L-08-516-00" TargetMode="External"/><Relationship Id="rId668" Type="http://schemas.openxmlformats.org/officeDocument/2006/relationships/hyperlink" Target="https://www.ankeramsterdamspirits.nl/products/L-25-166-00" TargetMode="External"/><Relationship Id="rId875" Type="http://schemas.openxmlformats.org/officeDocument/2006/relationships/hyperlink" Target="https://www.ankeramsterdamspirits.nl/products/L-61-555-00" TargetMode="External"/><Relationship Id="rId1298" Type="http://schemas.openxmlformats.org/officeDocument/2006/relationships/hyperlink" Target="https://www.ankeramsterdamspirits.nl/products/L-24-144-00" TargetMode="External"/><Relationship Id="rId2349" Type="http://schemas.openxmlformats.org/officeDocument/2006/relationships/hyperlink" Target="https://www.ankeramsterdamspirits.nl/products/L-24-558-00" TargetMode="External"/><Relationship Id="rId2556" Type="http://schemas.openxmlformats.org/officeDocument/2006/relationships/hyperlink" Target="https://www.ankeramsterdamspirits.nl/products/L-04-523-00" TargetMode="External"/><Relationship Id="rId2763" Type="http://schemas.openxmlformats.org/officeDocument/2006/relationships/hyperlink" Target="https://www.ankeramsterdamspirits.nl/products/L-04-856-00" TargetMode="External"/><Relationship Id="rId2970" Type="http://schemas.openxmlformats.org/officeDocument/2006/relationships/hyperlink" Target="https://www.ankeramsterdamspirits.nl/products/L-00-693-00" TargetMode="External"/><Relationship Id="rId3607" Type="http://schemas.openxmlformats.org/officeDocument/2006/relationships/hyperlink" Target="https://www.ankeramsterdamspirits.nl/products/L-62-134-00" TargetMode="External"/><Relationship Id="rId3814" Type="http://schemas.openxmlformats.org/officeDocument/2006/relationships/hyperlink" Target="https://www.ankeramsterdamspirits.nl/products/L-58-521-00" TargetMode="External"/><Relationship Id="rId528" Type="http://schemas.openxmlformats.org/officeDocument/2006/relationships/hyperlink" Target="https://www.ankeramsterdamspirits.nl/products/L-61-089-00" TargetMode="External"/><Relationship Id="rId735" Type="http://schemas.openxmlformats.org/officeDocument/2006/relationships/hyperlink" Target="https://www.ankeramsterdamspirits.nl/products/L-11-785-00" TargetMode="External"/><Relationship Id="rId942" Type="http://schemas.openxmlformats.org/officeDocument/2006/relationships/hyperlink" Target="https://www.ankeramsterdamspirits.nl/products/L-55-005-00" TargetMode="External"/><Relationship Id="rId1158" Type="http://schemas.openxmlformats.org/officeDocument/2006/relationships/hyperlink" Target="https://www.ankeramsterdamspirits.nl/products/L-50-135-00" TargetMode="External"/><Relationship Id="rId1365" Type="http://schemas.openxmlformats.org/officeDocument/2006/relationships/hyperlink" Target="https://www.ankeramsterdamspirits.nl/products/L-55-562-00" TargetMode="External"/><Relationship Id="rId1572" Type="http://schemas.openxmlformats.org/officeDocument/2006/relationships/hyperlink" Target="https://www.ankeramsterdamspirits.nl/products/L-03-024-00" TargetMode="External"/><Relationship Id="rId2209" Type="http://schemas.openxmlformats.org/officeDocument/2006/relationships/hyperlink" Target="https://www.ankeramsterdamspirits.nl/products/L-50-980-00" TargetMode="External"/><Relationship Id="rId2416" Type="http://schemas.openxmlformats.org/officeDocument/2006/relationships/hyperlink" Target="https://www.ankeramsterdamspirits.nl/products/L-04-156-00" TargetMode="External"/><Relationship Id="rId2623" Type="http://schemas.openxmlformats.org/officeDocument/2006/relationships/hyperlink" Target="https://www.ankeramsterdamspirits.nl/products/L-05-220-00" TargetMode="External"/><Relationship Id="rId1018" Type="http://schemas.openxmlformats.org/officeDocument/2006/relationships/hyperlink" Target="https://www.ankeramsterdamspirits.nl/products/L-20-848-00" TargetMode="External"/><Relationship Id="rId1225" Type="http://schemas.openxmlformats.org/officeDocument/2006/relationships/hyperlink" Target="https://www.ankeramsterdamspirits.nl/products/L-51-124-00" TargetMode="External"/><Relationship Id="rId1432" Type="http://schemas.openxmlformats.org/officeDocument/2006/relationships/hyperlink" Target="https://www.ankeramsterdamspirits.nl/products/L-17-491-00" TargetMode="External"/><Relationship Id="rId2830" Type="http://schemas.openxmlformats.org/officeDocument/2006/relationships/hyperlink" Target="https://www.ankeramsterdamspirits.nl/products/L-51-355-00" TargetMode="External"/><Relationship Id="rId4588" Type="http://schemas.openxmlformats.org/officeDocument/2006/relationships/hyperlink" Target="https://www.ankeramsterdamspirits.nl/products/L-58-731-00" TargetMode="External"/><Relationship Id="rId71" Type="http://schemas.openxmlformats.org/officeDocument/2006/relationships/hyperlink" Target="https://www.ankeramsterdamspirits.nl/products/L-04-022-00" TargetMode="External"/><Relationship Id="rId802" Type="http://schemas.openxmlformats.org/officeDocument/2006/relationships/hyperlink" Target="https://www.ankeramsterdamspirits.nl/products/L-12-658-00" TargetMode="External"/><Relationship Id="rId3397" Type="http://schemas.openxmlformats.org/officeDocument/2006/relationships/hyperlink" Target="https://www.ankeramsterdamspirits.nl/products/L-19-615-00" TargetMode="External"/><Relationship Id="rId4448" Type="http://schemas.openxmlformats.org/officeDocument/2006/relationships/hyperlink" Target="https://www.ankeramsterdamspirits.nl/products/L-21-121-00" TargetMode="External"/><Relationship Id="rId4655" Type="http://schemas.openxmlformats.org/officeDocument/2006/relationships/hyperlink" Target="https://www.ankeramsterdamspirits.nl/products/L-50-204-00" TargetMode="External"/><Relationship Id="rId178" Type="http://schemas.openxmlformats.org/officeDocument/2006/relationships/hyperlink" Target="https://www.ankeramsterdamspirits.nl/products/L-20-860-00" TargetMode="External"/><Relationship Id="rId3257" Type="http://schemas.openxmlformats.org/officeDocument/2006/relationships/hyperlink" Target="https://www.ankeramsterdamspirits.nl/products/L-59-820-00" TargetMode="External"/><Relationship Id="rId3464" Type="http://schemas.openxmlformats.org/officeDocument/2006/relationships/hyperlink" Target="https://www.ankeramsterdamspirits.nl/products/L-15-284-00" TargetMode="External"/><Relationship Id="rId3671" Type="http://schemas.openxmlformats.org/officeDocument/2006/relationships/hyperlink" Target="https://www.ankeramsterdamspirits.nl/products/L-08-034-00" TargetMode="External"/><Relationship Id="rId4308" Type="http://schemas.openxmlformats.org/officeDocument/2006/relationships/hyperlink" Target="https://www.ankeramsterdamspirits.nl/products/L-05-471-00" TargetMode="External"/><Relationship Id="rId4515" Type="http://schemas.openxmlformats.org/officeDocument/2006/relationships/hyperlink" Target="https://www.ankeramsterdamspirits.nl/products/L-60-019-00" TargetMode="External"/><Relationship Id="rId4722" Type="http://schemas.openxmlformats.org/officeDocument/2006/relationships/hyperlink" Target="https://www.ankeramsterdamspirits.nl/products/L-60-252-00" TargetMode="External"/><Relationship Id="rId385" Type="http://schemas.openxmlformats.org/officeDocument/2006/relationships/hyperlink" Target="https://www.ankeramsterdamspirits.nl/products/L-57-027-00" TargetMode="External"/><Relationship Id="rId592" Type="http://schemas.openxmlformats.org/officeDocument/2006/relationships/hyperlink" Target="https://www.ankeramsterdamspirits.nl/products/L-61-844-00" TargetMode="External"/><Relationship Id="rId2066" Type="http://schemas.openxmlformats.org/officeDocument/2006/relationships/hyperlink" Target="https://www.ankeramsterdamspirits.nl/products/L-09-421-00" TargetMode="External"/><Relationship Id="rId2273" Type="http://schemas.openxmlformats.org/officeDocument/2006/relationships/hyperlink" Target="https://www.ankeramsterdamspirits.nl/products/L-10-026-00" TargetMode="External"/><Relationship Id="rId2480" Type="http://schemas.openxmlformats.org/officeDocument/2006/relationships/hyperlink" Target="https://www.ankeramsterdamspirits.nl/products/L-62-101-00" TargetMode="External"/><Relationship Id="rId3117" Type="http://schemas.openxmlformats.org/officeDocument/2006/relationships/hyperlink" Target="https://www.ankeramsterdamspirits.nl/products/L-59-207-00" TargetMode="External"/><Relationship Id="rId3324" Type="http://schemas.openxmlformats.org/officeDocument/2006/relationships/hyperlink" Target="https://www.ankeramsterdamspirits.nl/products/L-04-558-00" TargetMode="External"/><Relationship Id="rId3531" Type="http://schemas.openxmlformats.org/officeDocument/2006/relationships/hyperlink" Target="https://www.ankeramsterdamspirits.nl/products/L-58-262-00" TargetMode="External"/><Relationship Id="rId245" Type="http://schemas.openxmlformats.org/officeDocument/2006/relationships/hyperlink" Target="https://www.ankeramsterdamspirits.nl/products/L-08-332-00" TargetMode="External"/><Relationship Id="rId452" Type="http://schemas.openxmlformats.org/officeDocument/2006/relationships/hyperlink" Target="https://www.ankeramsterdamspirits.nl/products/L-06-663-00" TargetMode="External"/><Relationship Id="rId1082" Type="http://schemas.openxmlformats.org/officeDocument/2006/relationships/hyperlink" Target="https://www.ankeramsterdamspirits.nl/products/L-04-614-00" TargetMode="External"/><Relationship Id="rId2133" Type="http://schemas.openxmlformats.org/officeDocument/2006/relationships/hyperlink" Target="https://www.ankeramsterdamspirits.nl/products/L-61-828-00" TargetMode="External"/><Relationship Id="rId2340" Type="http://schemas.openxmlformats.org/officeDocument/2006/relationships/hyperlink" Target="https://www.ankeramsterdamspirits.nl/products/L-57-707-00" TargetMode="External"/><Relationship Id="rId105" Type="http://schemas.openxmlformats.org/officeDocument/2006/relationships/hyperlink" Target="https://www.ankeramsterdamspirits.nl/products/L-05-162-00" TargetMode="External"/><Relationship Id="rId312" Type="http://schemas.openxmlformats.org/officeDocument/2006/relationships/hyperlink" Target="https://www.ankeramsterdamspirits.nl/products/L-60-715-00" TargetMode="External"/><Relationship Id="rId2200" Type="http://schemas.openxmlformats.org/officeDocument/2006/relationships/hyperlink" Target="https://www.ankeramsterdamspirits.nl/products/L-53-111-00" TargetMode="External"/><Relationship Id="rId4098" Type="http://schemas.openxmlformats.org/officeDocument/2006/relationships/hyperlink" Target="https://www.ankeramsterdamspirits.nl/products/L-11-687-00" TargetMode="External"/><Relationship Id="rId1899" Type="http://schemas.openxmlformats.org/officeDocument/2006/relationships/hyperlink" Target="https://www.ankeramsterdamspirits.nl/products/L-02-982-00" TargetMode="External"/><Relationship Id="rId4165" Type="http://schemas.openxmlformats.org/officeDocument/2006/relationships/hyperlink" Target="https://www.ankeramsterdamspirits.nl/products/L-61-035-00" TargetMode="External"/><Relationship Id="rId4372" Type="http://schemas.openxmlformats.org/officeDocument/2006/relationships/hyperlink" Target="https://www.ankeramsterdamspirits.nl/products/L-17-099-00" TargetMode="External"/><Relationship Id="rId1759" Type="http://schemas.openxmlformats.org/officeDocument/2006/relationships/hyperlink" Target="https://www.ankeramsterdamspirits.nl/products/L-54-088-00" TargetMode="External"/><Relationship Id="rId1966" Type="http://schemas.openxmlformats.org/officeDocument/2006/relationships/hyperlink" Target="https://www.ankeramsterdamspirits.nl/products/L-09-135-00" TargetMode="External"/><Relationship Id="rId3181" Type="http://schemas.openxmlformats.org/officeDocument/2006/relationships/hyperlink" Target="https://www.ankeramsterdamspirits.nl/products/L-59-079-00" TargetMode="External"/><Relationship Id="rId4025" Type="http://schemas.openxmlformats.org/officeDocument/2006/relationships/hyperlink" Target="https://www.ankeramsterdamspirits.nl/products/L-50-942-00" TargetMode="External"/><Relationship Id="rId1619" Type="http://schemas.openxmlformats.org/officeDocument/2006/relationships/hyperlink" Target="https://www.ankeramsterdamspirits.nl/products/L-60-940-00" TargetMode="External"/><Relationship Id="rId1826" Type="http://schemas.openxmlformats.org/officeDocument/2006/relationships/hyperlink" Target="https://www.ankeramsterdamspirits.nl/products/L-20-464-00" TargetMode="External"/><Relationship Id="rId4232" Type="http://schemas.openxmlformats.org/officeDocument/2006/relationships/hyperlink" Target="https://www.ankeramsterdamspirits.nl/products/L-04-123-00" TargetMode="External"/><Relationship Id="rId3041" Type="http://schemas.openxmlformats.org/officeDocument/2006/relationships/hyperlink" Target="https://www.ankeramsterdamspirits.nl/products/L-04-288-00" TargetMode="External"/><Relationship Id="rId3998" Type="http://schemas.openxmlformats.org/officeDocument/2006/relationships/hyperlink" Target="https://www.ankeramsterdamspirits.nl/products/L-19-492-00" TargetMode="External"/><Relationship Id="rId3858" Type="http://schemas.openxmlformats.org/officeDocument/2006/relationships/hyperlink" Target="https://www.ankeramsterdamspirits.nl/products/L-20-079-00" TargetMode="External"/><Relationship Id="rId779" Type="http://schemas.openxmlformats.org/officeDocument/2006/relationships/hyperlink" Target="https://www.ankeramsterdamspirits.nl/products/L-13-521-00" TargetMode="External"/><Relationship Id="rId986" Type="http://schemas.openxmlformats.org/officeDocument/2006/relationships/hyperlink" Target="https://www.ankeramsterdamspirits.nl/products/L-20-286-00" TargetMode="External"/><Relationship Id="rId2667" Type="http://schemas.openxmlformats.org/officeDocument/2006/relationships/hyperlink" Target="https://www.ankeramsterdamspirits.nl/products/L-13-192-00" TargetMode="External"/><Relationship Id="rId3718" Type="http://schemas.openxmlformats.org/officeDocument/2006/relationships/hyperlink" Target="https://www.ankeramsterdamspirits.nl/products/L-58-578-00" TargetMode="External"/><Relationship Id="rId639" Type="http://schemas.openxmlformats.org/officeDocument/2006/relationships/hyperlink" Target="https://www.ankeramsterdamspirits.nl/products/L-24-124-00" TargetMode="External"/><Relationship Id="rId1269" Type="http://schemas.openxmlformats.org/officeDocument/2006/relationships/hyperlink" Target="https://www.ankeramsterdamspirits.nl/products/L-18-449-00" TargetMode="External"/><Relationship Id="rId1476" Type="http://schemas.openxmlformats.org/officeDocument/2006/relationships/hyperlink" Target="https://www.ankeramsterdamspirits.nl/products/L-61-706-00" TargetMode="External"/><Relationship Id="rId2874" Type="http://schemas.openxmlformats.org/officeDocument/2006/relationships/hyperlink" Target="https://www.ankeramsterdamspirits.nl/products/L-58-917-00" TargetMode="External"/><Relationship Id="rId3925" Type="http://schemas.openxmlformats.org/officeDocument/2006/relationships/hyperlink" Target="https://www.ankeramsterdamspirits.nl/products/L-58-392-00" TargetMode="External"/><Relationship Id="rId846" Type="http://schemas.openxmlformats.org/officeDocument/2006/relationships/hyperlink" Target="https://www.ankeramsterdamspirits.nl/products/L-61-170-00" TargetMode="External"/><Relationship Id="rId1129" Type="http://schemas.openxmlformats.org/officeDocument/2006/relationships/hyperlink" Target="https://www.ankeramsterdamspirits.nl/products/L-57-998-00" TargetMode="External"/><Relationship Id="rId1683" Type="http://schemas.openxmlformats.org/officeDocument/2006/relationships/hyperlink" Target="https://www.ankeramsterdamspirits.nl/products/L-18-777-00" TargetMode="External"/><Relationship Id="rId1890" Type="http://schemas.openxmlformats.org/officeDocument/2006/relationships/hyperlink" Target="https://www.ankeramsterdamspirits.nl/products/L-08-941-00" TargetMode="External"/><Relationship Id="rId2527" Type="http://schemas.openxmlformats.org/officeDocument/2006/relationships/hyperlink" Target="https://www.ankeramsterdamspirits.nl/products/L-58-864-00" TargetMode="External"/><Relationship Id="rId2734" Type="http://schemas.openxmlformats.org/officeDocument/2006/relationships/hyperlink" Target="https://www.ankeramsterdamspirits.nl/products/L-61-379-00" TargetMode="External"/><Relationship Id="rId2941" Type="http://schemas.openxmlformats.org/officeDocument/2006/relationships/hyperlink" Target="https://www.ankeramsterdamspirits.nl/products/L-61-031-00" TargetMode="External"/><Relationship Id="rId706" Type="http://schemas.openxmlformats.org/officeDocument/2006/relationships/hyperlink" Target="https://www.ankeramsterdamspirits.nl/products/L-04-601-00" TargetMode="External"/><Relationship Id="rId913" Type="http://schemas.openxmlformats.org/officeDocument/2006/relationships/hyperlink" Target="https://www.ankeramsterdamspirits.nl/products/L-57-043-00" TargetMode="External"/><Relationship Id="rId1336" Type="http://schemas.openxmlformats.org/officeDocument/2006/relationships/hyperlink" Target="https://www.ankeramsterdamspirits.nl/products/L-01-211-00" TargetMode="External"/><Relationship Id="rId1543" Type="http://schemas.openxmlformats.org/officeDocument/2006/relationships/hyperlink" Target="https://www.ankeramsterdamspirits.nl/products/L-11-223-00" TargetMode="External"/><Relationship Id="rId1750" Type="http://schemas.openxmlformats.org/officeDocument/2006/relationships/hyperlink" Target="https://www.ankeramsterdamspirits.nl/products/L-08-879-00" TargetMode="External"/><Relationship Id="rId2801" Type="http://schemas.openxmlformats.org/officeDocument/2006/relationships/hyperlink" Target="https://www.ankeramsterdamspirits.nl/products/L-19-203-00" TargetMode="External"/><Relationship Id="rId4699" Type="http://schemas.openxmlformats.org/officeDocument/2006/relationships/hyperlink" Target="https://www.ankeramsterdamspirits.nl/products/L-55-192-00" TargetMode="External"/><Relationship Id="rId42" Type="http://schemas.openxmlformats.org/officeDocument/2006/relationships/hyperlink" Target="https://www.ankeramsterdamspirits.nl/products/L-05-677-00" TargetMode="External"/><Relationship Id="rId1403" Type="http://schemas.openxmlformats.org/officeDocument/2006/relationships/hyperlink" Target="https://www.ankeramsterdamspirits.nl/products/L-59-480-00" TargetMode="External"/><Relationship Id="rId1610" Type="http://schemas.openxmlformats.org/officeDocument/2006/relationships/hyperlink" Target="https://www.ankeramsterdamspirits.nl/products/L-55-350-00" TargetMode="External"/><Relationship Id="rId4559" Type="http://schemas.openxmlformats.org/officeDocument/2006/relationships/hyperlink" Target="https://www.ankeramsterdamspirits.nl/products/L-58-230-00" TargetMode="External"/><Relationship Id="rId3368" Type="http://schemas.openxmlformats.org/officeDocument/2006/relationships/hyperlink" Target="https://www.ankeramsterdamspirits.nl/products/L-11-855-00" TargetMode="External"/><Relationship Id="rId3575" Type="http://schemas.openxmlformats.org/officeDocument/2006/relationships/hyperlink" Target="https://www.ankeramsterdamspirits.nl/products/L-07-595-00" TargetMode="External"/><Relationship Id="rId3782" Type="http://schemas.openxmlformats.org/officeDocument/2006/relationships/hyperlink" Target="https://www.ankeramsterdamspirits.nl/products/L-68-846-00" TargetMode="External"/><Relationship Id="rId4419" Type="http://schemas.openxmlformats.org/officeDocument/2006/relationships/hyperlink" Target="https://www.ankeramsterdamspirits.nl/products/L-50-335-00" TargetMode="External"/><Relationship Id="rId4626" Type="http://schemas.openxmlformats.org/officeDocument/2006/relationships/hyperlink" Target="https://www.ankeramsterdamspirits.nl/products/L-24-083-00" TargetMode="External"/><Relationship Id="rId289" Type="http://schemas.openxmlformats.org/officeDocument/2006/relationships/hyperlink" Target="https://www.ankeramsterdamspirits.nl/products/L-06-042-00" TargetMode="External"/><Relationship Id="rId496" Type="http://schemas.openxmlformats.org/officeDocument/2006/relationships/hyperlink" Target="https://www.ankeramsterdamspirits.nl/products/L-06-571-00" TargetMode="External"/><Relationship Id="rId2177" Type="http://schemas.openxmlformats.org/officeDocument/2006/relationships/hyperlink" Target="https://www.ankeramsterdamspirits.nl/products/L-10-113-00" TargetMode="External"/><Relationship Id="rId2384" Type="http://schemas.openxmlformats.org/officeDocument/2006/relationships/hyperlink" Target="https://www.ankeramsterdamspirits.nl/products/L-54-384-00" TargetMode="External"/><Relationship Id="rId2591" Type="http://schemas.openxmlformats.org/officeDocument/2006/relationships/hyperlink" Target="https://www.ankeramsterdamspirits.nl/products/L-13-079-00" TargetMode="External"/><Relationship Id="rId3228" Type="http://schemas.openxmlformats.org/officeDocument/2006/relationships/hyperlink" Target="https://www.ankeramsterdamspirits.nl/products/L-58-758-00" TargetMode="External"/><Relationship Id="rId3435" Type="http://schemas.openxmlformats.org/officeDocument/2006/relationships/hyperlink" Target="https://www.ankeramsterdamspirits.nl/products/L-58-924-00" TargetMode="External"/><Relationship Id="rId3642" Type="http://schemas.openxmlformats.org/officeDocument/2006/relationships/hyperlink" Target="https://www.ankeramsterdamspirits.nl/products/L-07-618-00" TargetMode="External"/><Relationship Id="rId149" Type="http://schemas.openxmlformats.org/officeDocument/2006/relationships/hyperlink" Target="https://www.ankeramsterdamspirits.nl/products/L-53-700-00" TargetMode="External"/><Relationship Id="rId356" Type="http://schemas.openxmlformats.org/officeDocument/2006/relationships/hyperlink" Target="https://www.ankeramsterdamspirits.nl/products/L-54-393-00" TargetMode="External"/><Relationship Id="rId563" Type="http://schemas.openxmlformats.org/officeDocument/2006/relationships/hyperlink" Target="https://www.ankeramsterdamspirits.nl/products/L-06-916-00" TargetMode="External"/><Relationship Id="rId770" Type="http://schemas.openxmlformats.org/officeDocument/2006/relationships/hyperlink" Target="https://www.ankeramsterdamspirits.nl/products/L-60-399-00" TargetMode="External"/><Relationship Id="rId1193" Type="http://schemas.openxmlformats.org/officeDocument/2006/relationships/hyperlink" Target="https://www.ankeramsterdamspirits.nl/products/L-08-856-00" TargetMode="External"/><Relationship Id="rId2037" Type="http://schemas.openxmlformats.org/officeDocument/2006/relationships/hyperlink" Target="https://www.ankeramsterdamspirits.nl/products/L-55-342-00" TargetMode="External"/><Relationship Id="rId2244" Type="http://schemas.openxmlformats.org/officeDocument/2006/relationships/hyperlink" Target="https://www.ankeramsterdamspirits.nl/products/L-25-245-00" TargetMode="External"/><Relationship Id="rId2451" Type="http://schemas.openxmlformats.org/officeDocument/2006/relationships/hyperlink" Target="https://www.ankeramsterdamspirits.nl/products/L-54-405-00" TargetMode="External"/><Relationship Id="rId216" Type="http://schemas.openxmlformats.org/officeDocument/2006/relationships/hyperlink" Target="https://www.ankeramsterdamspirits.nl/products/L-61-640-00" TargetMode="External"/><Relationship Id="rId423" Type="http://schemas.openxmlformats.org/officeDocument/2006/relationships/hyperlink" Target="https://www.ankeramsterdamspirits.nl/products/L-20-349-00" TargetMode="External"/><Relationship Id="rId1053" Type="http://schemas.openxmlformats.org/officeDocument/2006/relationships/hyperlink" Target="https://www.ankeramsterdamspirits.nl/products/L-50-200-00" TargetMode="External"/><Relationship Id="rId1260" Type="http://schemas.openxmlformats.org/officeDocument/2006/relationships/hyperlink" Target="https://www.ankeramsterdamspirits.nl/products/L-09-080-00" TargetMode="External"/><Relationship Id="rId2104" Type="http://schemas.openxmlformats.org/officeDocument/2006/relationships/hyperlink" Target="https://www.ankeramsterdamspirits.nl/products/L-62-021-00" TargetMode="External"/><Relationship Id="rId3502" Type="http://schemas.openxmlformats.org/officeDocument/2006/relationships/hyperlink" Target="https://www.ankeramsterdamspirits.nl/products/L-61-520-00" TargetMode="External"/><Relationship Id="rId630" Type="http://schemas.openxmlformats.org/officeDocument/2006/relationships/hyperlink" Target="https://www.ankeramsterdamspirits.nl/products/L-50-155-00" TargetMode="External"/><Relationship Id="rId2311" Type="http://schemas.openxmlformats.org/officeDocument/2006/relationships/hyperlink" Target="https://www.ankeramsterdamspirits.nl/products/L-61-897-00" TargetMode="External"/><Relationship Id="rId4069" Type="http://schemas.openxmlformats.org/officeDocument/2006/relationships/hyperlink" Target="https://www.ankeramsterdamspirits.nl/products/L-06-529-00" TargetMode="External"/><Relationship Id="rId1120" Type="http://schemas.openxmlformats.org/officeDocument/2006/relationships/hyperlink" Target="https://www.ankeramsterdamspirits.nl/products/L-56-838-00" TargetMode="External"/><Relationship Id="rId4276" Type="http://schemas.openxmlformats.org/officeDocument/2006/relationships/hyperlink" Target="https://www.ankeramsterdamspirits.nl/products/L-04-369-00" TargetMode="External"/><Relationship Id="rId4483" Type="http://schemas.openxmlformats.org/officeDocument/2006/relationships/hyperlink" Target="https://www.ankeramsterdamspirits.nl/products/L-09-901-00" TargetMode="External"/><Relationship Id="rId4690" Type="http://schemas.openxmlformats.org/officeDocument/2006/relationships/hyperlink" Target="https://www.ankeramsterdamspirits.nl/products/L-57-291-00" TargetMode="External"/><Relationship Id="rId1937" Type="http://schemas.openxmlformats.org/officeDocument/2006/relationships/hyperlink" Target="https://www.ankeramsterdamspirits.nl/products/L-60-837-00" TargetMode="External"/><Relationship Id="rId3085" Type="http://schemas.openxmlformats.org/officeDocument/2006/relationships/hyperlink" Target="https://www.ankeramsterdamspirits.nl/products/L-00-373-00" TargetMode="External"/><Relationship Id="rId3292" Type="http://schemas.openxmlformats.org/officeDocument/2006/relationships/hyperlink" Target="https://www.ankeramsterdamspirits.nl/products/L-53-435-00" TargetMode="External"/><Relationship Id="rId4136" Type="http://schemas.openxmlformats.org/officeDocument/2006/relationships/hyperlink" Target="https://www.ankeramsterdamspirits.nl/products/L-05-338-00" TargetMode="External"/><Relationship Id="rId4343" Type="http://schemas.openxmlformats.org/officeDocument/2006/relationships/hyperlink" Target="https://www.ankeramsterdamspirits.nl/products/L-11-157-00" TargetMode="External"/><Relationship Id="rId4550" Type="http://schemas.openxmlformats.org/officeDocument/2006/relationships/hyperlink" Target="https://www.ankeramsterdamspirits.nl/products/L-14-735-00" TargetMode="External"/><Relationship Id="rId3152" Type="http://schemas.openxmlformats.org/officeDocument/2006/relationships/hyperlink" Target="https://www.ankeramsterdamspirits.nl/products/L-58-608-00" TargetMode="External"/><Relationship Id="rId4203" Type="http://schemas.openxmlformats.org/officeDocument/2006/relationships/hyperlink" Target="https://www.ankeramsterdamspirits.nl/products/L-60-927-00" TargetMode="External"/><Relationship Id="rId4410" Type="http://schemas.openxmlformats.org/officeDocument/2006/relationships/hyperlink" Target="https://www.ankeramsterdamspirits.nl/products/L-60-732-00" TargetMode="External"/><Relationship Id="rId280" Type="http://schemas.openxmlformats.org/officeDocument/2006/relationships/hyperlink" Target="https://www.ankeramsterdamspirits.nl/products/L-19-945-00" TargetMode="External"/><Relationship Id="rId3012" Type="http://schemas.openxmlformats.org/officeDocument/2006/relationships/hyperlink" Target="https://www.ankeramsterdamspirits.nl/products/L-14-419-00" TargetMode="External"/><Relationship Id="rId140" Type="http://schemas.openxmlformats.org/officeDocument/2006/relationships/hyperlink" Target="https://www.ankeramsterdamspirits.nl/products/L-05-490-00" TargetMode="External"/><Relationship Id="rId3969" Type="http://schemas.openxmlformats.org/officeDocument/2006/relationships/hyperlink" Target="https://www.ankeramsterdamspirits.nl/products/L-54-452-00" TargetMode="External"/><Relationship Id="rId6" Type="http://schemas.openxmlformats.org/officeDocument/2006/relationships/hyperlink" Target="https://www.ankeramsterdamspirits.nl/products/L-62-193-00" TargetMode="External"/><Relationship Id="rId2778" Type="http://schemas.openxmlformats.org/officeDocument/2006/relationships/hyperlink" Target="https://www.ankeramsterdamspirits.nl/products/L-53-071-00" TargetMode="External"/><Relationship Id="rId2985" Type="http://schemas.openxmlformats.org/officeDocument/2006/relationships/hyperlink" Target="https://www.ankeramsterdamspirits.nl/products/L-53-453-00" TargetMode="External"/><Relationship Id="rId3829" Type="http://schemas.openxmlformats.org/officeDocument/2006/relationships/hyperlink" Target="https://www.ankeramsterdamspirits.nl/products/L-52-120-00" TargetMode="External"/><Relationship Id="rId957" Type="http://schemas.openxmlformats.org/officeDocument/2006/relationships/hyperlink" Target="https://www.ankeramsterdamspirits.nl/products/L-00-100-00" TargetMode="External"/><Relationship Id="rId1587" Type="http://schemas.openxmlformats.org/officeDocument/2006/relationships/hyperlink" Target="https://www.ankeramsterdamspirits.nl/products/L-00-717-00" TargetMode="External"/><Relationship Id="rId1794" Type="http://schemas.openxmlformats.org/officeDocument/2006/relationships/hyperlink" Target="https://www.ankeramsterdamspirits.nl/products/L-58-049-00" TargetMode="External"/><Relationship Id="rId2638" Type="http://schemas.openxmlformats.org/officeDocument/2006/relationships/hyperlink" Target="https://www.ankeramsterdamspirits.nl/products/L-05-239-00" TargetMode="External"/><Relationship Id="rId2845" Type="http://schemas.openxmlformats.org/officeDocument/2006/relationships/hyperlink" Target="https://www.ankeramsterdamspirits.nl/products/L-05-027-00" TargetMode="External"/><Relationship Id="rId86" Type="http://schemas.openxmlformats.org/officeDocument/2006/relationships/hyperlink" Target="https://www.ankeramsterdamspirits.nl/products/L-04-062-00" TargetMode="External"/><Relationship Id="rId817" Type="http://schemas.openxmlformats.org/officeDocument/2006/relationships/hyperlink" Target="https://www.ankeramsterdamspirits.nl/products/L-55-891-00" TargetMode="External"/><Relationship Id="rId1447" Type="http://schemas.openxmlformats.org/officeDocument/2006/relationships/hyperlink" Target="https://www.ankeramsterdamspirits.nl/products/L-52-161-00" TargetMode="External"/><Relationship Id="rId1654" Type="http://schemas.openxmlformats.org/officeDocument/2006/relationships/hyperlink" Target="https://www.ankeramsterdamspirits.nl/products/L-18-302-00" TargetMode="External"/><Relationship Id="rId1861" Type="http://schemas.openxmlformats.org/officeDocument/2006/relationships/hyperlink" Target="https://www.ankeramsterdamspirits.nl/products/L-21-885-00" TargetMode="External"/><Relationship Id="rId2705" Type="http://schemas.openxmlformats.org/officeDocument/2006/relationships/hyperlink" Target="https://www.ankeramsterdamspirits.nl/products/L-19-141-00" TargetMode="External"/><Relationship Id="rId2912" Type="http://schemas.openxmlformats.org/officeDocument/2006/relationships/hyperlink" Target="https://www.ankeramsterdamspirits.nl/products/L-57-863-00" TargetMode="External"/><Relationship Id="rId4060" Type="http://schemas.openxmlformats.org/officeDocument/2006/relationships/hyperlink" Target="https://www.ankeramsterdamspirits.nl/products/L-06-504-00" TargetMode="External"/><Relationship Id="rId1307" Type="http://schemas.openxmlformats.org/officeDocument/2006/relationships/hyperlink" Target="https://www.ankeramsterdamspirits.nl/products/L-57-226-00" TargetMode="External"/><Relationship Id="rId1514" Type="http://schemas.openxmlformats.org/officeDocument/2006/relationships/hyperlink" Target="https://www.ankeramsterdamspirits.nl/products/L-18-697-00" TargetMode="External"/><Relationship Id="rId1721" Type="http://schemas.openxmlformats.org/officeDocument/2006/relationships/hyperlink" Target="https://www.ankeramsterdamspirits.nl/products/L-59-862-00" TargetMode="External"/><Relationship Id="rId13" Type="http://schemas.openxmlformats.org/officeDocument/2006/relationships/hyperlink" Target="https://www.ankeramsterdamspirits.nl/products/L-61-763-00" TargetMode="External"/><Relationship Id="rId3479" Type="http://schemas.openxmlformats.org/officeDocument/2006/relationships/hyperlink" Target="https://www.ankeramsterdamspirits.nl/products/L-06-105-00" TargetMode="External"/><Relationship Id="rId3686" Type="http://schemas.openxmlformats.org/officeDocument/2006/relationships/hyperlink" Target="https://www.ankeramsterdamspirits.nl/products/L-56-728-00" TargetMode="External"/><Relationship Id="rId2288" Type="http://schemas.openxmlformats.org/officeDocument/2006/relationships/hyperlink" Target="https://www.ankeramsterdamspirits.nl/products/L-10-123-00" TargetMode="External"/><Relationship Id="rId2495" Type="http://schemas.openxmlformats.org/officeDocument/2006/relationships/hyperlink" Target="https://www.ankeramsterdamspirits.nl/products/L-53-881-00" TargetMode="External"/><Relationship Id="rId3339" Type="http://schemas.openxmlformats.org/officeDocument/2006/relationships/hyperlink" Target="https://www.ankeramsterdamspirits.nl/products/L-24-084-00" TargetMode="External"/><Relationship Id="rId3893" Type="http://schemas.openxmlformats.org/officeDocument/2006/relationships/hyperlink" Target="https://www.ankeramsterdamspirits.nl/products/L-07-900-00" TargetMode="External"/><Relationship Id="rId4737" Type="http://schemas.openxmlformats.org/officeDocument/2006/relationships/hyperlink" Target="https://www.ankeramsterdamspirits.nl/products/L-61-863-00" TargetMode="External"/><Relationship Id="rId467" Type="http://schemas.openxmlformats.org/officeDocument/2006/relationships/hyperlink" Target="https://www.ankeramsterdamspirits.nl/products/L-54-724-00" TargetMode="External"/><Relationship Id="rId1097" Type="http://schemas.openxmlformats.org/officeDocument/2006/relationships/hyperlink" Target="https://www.ankeramsterdamspirits.nl/products/L-04-686-00" TargetMode="External"/><Relationship Id="rId2148" Type="http://schemas.openxmlformats.org/officeDocument/2006/relationships/hyperlink" Target="https://www.ankeramsterdamspirits.nl/products/L-23-325-00" TargetMode="External"/><Relationship Id="rId3546" Type="http://schemas.openxmlformats.org/officeDocument/2006/relationships/hyperlink" Target="https://www.ankeramsterdamspirits.nl/products/L-60-016-00" TargetMode="External"/><Relationship Id="rId3753" Type="http://schemas.openxmlformats.org/officeDocument/2006/relationships/hyperlink" Target="https://www.ankeramsterdamspirits.nl/products/L-53-737-00" TargetMode="External"/><Relationship Id="rId3960" Type="http://schemas.openxmlformats.org/officeDocument/2006/relationships/hyperlink" Target="https://www.ankeramsterdamspirits.nl/products/L-08-535-00" TargetMode="External"/><Relationship Id="rId674" Type="http://schemas.openxmlformats.org/officeDocument/2006/relationships/hyperlink" Target="https://www.ankeramsterdamspirits.nl/products/L-52-483-00" TargetMode="External"/><Relationship Id="rId881" Type="http://schemas.openxmlformats.org/officeDocument/2006/relationships/hyperlink" Target="https://www.ankeramsterdamspirits.nl/products/L-61-536-00" TargetMode="External"/><Relationship Id="rId2355" Type="http://schemas.openxmlformats.org/officeDocument/2006/relationships/hyperlink" Target="https://www.ankeramsterdamspirits.nl/products/L-58-796-00" TargetMode="External"/><Relationship Id="rId2562" Type="http://schemas.openxmlformats.org/officeDocument/2006/relationships/hyperlink" Target="https://www.ankeramsterdamspirits.nl/products/L-53-726-00" TargetMode="External"/><Relationship Id="rId3406" Type="http://schemas.openxmlformats.org/officeDocument/2006/relationships/hyperlink" Target="https://www.ankeramsterdamspirits.nl/products/L-07-175-00" TargetMode="External"/><Relationship Id="rId3613" Type="http://schemas.openxmlformats.org/officeDocument/2006/relationships/hyperlink" Target="https://www.ankeramsterdamspirits.nl/products/L-07-827-00" TargetMode="External"/><Relationship Id="rId3820" Type="http://schemas.openxmlformats.org/officeDocument/2006/relationships/hyperlink" Target="https://www.ankeramsterdamspirits.nl/products/L-15-891-00" TargetMode="External"/><Relationship Id="rId327" Type="http://schemas.openxmlformats.org/officeDocument/2006/relationships/hyperlink" Target="https://www.ankeramsterdamspirits.nl/products/L-56-812-00" TargetMode="External"/><Relationship Id="rId534" Type="http://schemas.openxmlformats.org/officeDocument/2006/relationships/hyperlink" Target="https://www.ankeramsterdamspirits.nl/products/L-15-855-00" TargetMode="External"/><Relationship Id="rId741" Type="http://schemas.openxmlformats.org/officeDocument/2006/relationships/hyperlink" Target="https://www.ankeramsterdamspirits.nl/products/L-13-721-00" TargetMode="External"/><Relationship Id="rId1164" Type="http://schemas.openxmlformats.org/officeDocument/2006/relationships/hyperlink" Target="https://www.ankeramsterdamspirits.nl/products/L-52-676-00" TargetMode="External"/><Relationship Id="rId1371" Type="http://schemas.openxmlformats.org/officeDocument/2006/relationships/hyperlink" Target="https://www.ankeramsterdamspirits.nl/products/L-25-373-00" TargetMode="External"/><Relationship Id="rId2008" Type="http://schemas.openxmlformats.org/officeDocument/2006/relationships/hyperlink" Target="https://www.ankeramsterdamspirits.nl/products/L-09-386-00" TargetMode="External"/><Relationship Id="rId2215" Type="http://schemas.openxmlformats.org/officeDocument/2006/relationships/hyperlink" Target="https://www.ankeramsterdamspirits.nl/products/L-52-902-00" TargetMode="External"/><Relationship Id="rId2422" Type="http://schemas.openxmlformats.org/officeDocument/2006/relationships/hyperlink" Target="https://www.ankeramsterdamspirits.nl/products/L-04-163-00" TargetMode="External"/><Relationship Id="rId601" Type="http://schemas.openxmlformats.org/officeDocument/2006/relationships/hyperlink" Target="https://www.ankeramsterdamspirits.nl/products/L-06-084-00" TargetMode="External"/><Relationship Id="rId1024" Type="http://schemas.openxmlformats.org/officeDocument/2006/relationships/hyperlink" Target="https://www.ankeramsterdamspirits.nl/products/L-13-879-00" TargetMode="External"/><Relationship Id="rId1231" Type="http://schemas.openxmlformats.org/officeDocument/2006/relationships/hyperlink" Target="https://www.ankeramsterdamspirits.nl/products/L-51-614-00" TargetMode="External"/><Relationship Id="rId4387" Type="http://schemas.openxmlformats.org/officeDocument/2006/relationships/hyperlink" Target="https://www.ankeramsterdamspirits.nl/products/L-60-696-00" TargetMode="External"/><Relationship Id="rId4594" Type="http://schemas.openxmlformats.org/officeDocument/2006/relationships/hyperlink" Target="https://www.ankeramsterdamspirits.nl/products/L-25-246-00" TargetMode="External"/><Relationship Id="rId3196" Type="http://schemas.openxmlformats.org/officeDocument/2006/relationships/hyperlink" Target="https://www.ankeramsterdamspirits.nl/products/L-59-051-00" TargetMode="External"/><Relationship Id="rId4247" Type="http://schemas.openxmlformats.org/officeDocument/2006/relationships/hyperlink" Target="https://www.ankeramsterdamspirits.nl/products/L-57-563-00" TargetMode="External"/><Relationship Id="rId4454" Type="http://schemas.openxmlformats.org/officeDocument/2006/relationships/hyperlink" Target="https://www.ankeramsterdamspirits.nl/products/L-58-857-00" TargetMode="External"/><Relationship Id="rId4661" Type="http://schemas.openxmlformats.org/officeDocument/2006/relationships/hyperlink" Target="https://www.ankeramsterdamspirits.nl/products/L-54-318-00" TargetMode="External"/><Relationship Id="rId3056" Type="http://schemas.openxmlformats.org/officeDocument/2006/relationships/hyperlink" Target="https://www.ankeramsterdamspirits.nl/products/L-52-944-00" TargetMode="External"/><Relationship Id="rId3263" Type="http://schemas.openxmlformats.org/officeDocument/2006/relationships/hyperlink" Target="https://www.ankeramsterdamspirits.nl/products/L-23-656-00" TargetMode="External"/><Relationship Id="rId3470" Type="http://schemas.openxmlformats.org/officeDocument/2006/relationships/hyperlink" Target="https://www.ankeramsterdamspirits.nl/products/L-07-337-00" TargetMode="External"/><Relationship Id="rId4107" Type="http://schemas.openxmlformats.org/officeDocument/2006/relationships/hyperlink" Target="https://www.ankeramsterdamspirits.nl/products/L-58-688-00" TargetMode="External"/><Relationship Id="rId4314" Type="http://schemas.openxmlformats.org/officeDocument/2006/relationships/hyperlink" Target="https://www.ankeramsterdamspirits.nl/products/L-05-597-00" TargetMode="External"/><Relationship Id="rId184" Type="http://schemas.openxmlformats.org/officeDocument/2006/relationships/hyperlink" Target="https://www.ankeramsterdamspirits.nl/products/L-56-222-00" TargetMode="External"/><Relationship Id="rId391" Type="http://schemas.openxmlformats.org/officeDocument/2006/relationships/hyperlink" Target="https://www.ankeramsterdamspirits.nl/products/L-06-314-00" TargetMode="External"/><Relationship Id="rId1908" Type="http://schemas.openxmlformats.org/officeDocument/2006/relationships/hyperlink" Target="https://www.ankeramsterdamspirits.nl/products/L-09-679-00" TargetMode="External"/><Relationship Id="rId2072" Type="http://schemas.openxmlformats.org/officeDocument/2006/relationships/hyperlink" Target="https://www.ankeramsterdamspirits.nl/products/L-53-694-00" TargetMode="External"/><Relationship Id="rId3123" Type="http://schemas.openxmlformats.org/officeDocument/2006/relationships/hyperlink" Target="https://www.ankeramsterdamspirits.nl/products/L-60-871-00" TargetMode="External"/><Relationship Id="rId4521" Type="http://schemas.openxmlformats.org/officeDocument/2006/relationships/hyperlink" Target="https://www.ankeramsterdamspirits.nl/products/L-10-185-00" TargetMode="External"/><Relationship Id="rId251" Type="http://schemas.openxmlformats.org/officeDocument/2006/relationships/hyperlink" Target="https://www.ankeramsterdamspirits.nl/products/L-06-805-00" TargetMode="External"/><Relationship Id="rId3330" Type="http://schemas.openxmlformats.org/officeDocument/2006/relationships/hyperlink" Target="https://www.ankeramsterdamspirits.nl/products/L-07-110-00" TargetMode="External"/><Relationship Id="rId2889" Type="http://schemas.openxmlformats.org/officeDocument/2006/relationships/hyperlink" Target="https://www.ankeramsterdamspirits.nl/products/L-57-547-00" TargetMode="External"/><Relationship Id="rId111" Type="http://schemas.openxmlformats.org/officeDocument/2006/relationships/hyperlink" Target="https://www.ankeramsterdamspirits.nl/products/L-05-145-00" TargetMode="External"/><Relationship Id="rId1698" Type="http://schemas.openxmlformats.org/officeDocument/2006/relationships/hyperlink" Target="https://www.ankeramsterdamspirits.nl/products/L-25-847-00" TargetMode="External"/><Relationship Id="rId2749" Type="http://schemas.openxmlformats.org/officeDocument/2006/relationships/hyperlink" Target="https://www.ankeramsterdamspirits.nl/products/L-25-191-00" TargetMode="External"/><Relationship Id="rId2956" Type="http://schemas.openxmlformats.org/officeDocument/2006/relationships/hyperlink" Target="https://www.ankeramsterdamspirits.nl/products/L-05-832-00" TargetMode="External"/><Relationship Id="rId928" Type="http://schemas.openxmlformats.org/officeDocument/2006/relationships/hyperlink" Target="https://www.ankeramsterdamspirits.nl/products/L-04-511-00" TargetMode="External"/><Relationship Id="rId1558" Type="http://schemas.openxmlformats.org/officeDocument/2006/relationships/hyperlink" Target="https://www.ankeramsterdamspirits.nl/products/L-61-892-00" TargetMode="External"/><Relationship Id="rId1765" Type="http://schemas.openxmlformats.org/officeDocument/2006/relationships/hyperlink" Target="https://www.ankeramsterdamspirits.nl/products/L-20-136-00" TargetMode="External"/><Relationship Id="rId2609" Type="http://schemas.openxmlformats.org/officeDocument/2006/relationships/hyperlink" Target="https://www.ankeramsterdamspirits.nl/products/L-00-329-00" TargetMode="External"/><Relationship Id="rId4171" Type="http://schemas.openxmlformats.org/officeDocument/2006/relationships/hyperlink" Target="https://www.ankeramsterdamspirits.nl/products/L-58-900-00" TargetMode="External"/><Relationship Id="rId57" Type="http://schemas.openxmlformats.org/officeDocument/2006/relationships/hyperlink" Target="https://www.ankeramsterdamspirits.nl/products/L-05-261-00" TargetMode="External"/><Relationship Id="rId1418" Type="http://schemas.openxmlformats.org/officeDocument/2006/relationships/hyperlink" Target="https://www.ankeramsterdamspirits.nl/products/L-09-626-00" TargetMode="External"/><Relationship Id="rId1972" Type="http://schemas.openxmlformats.org/officeDocument/2006/relationships/hyperlink" Target="https://www.ankeramsterdamspirits.nl/products/L-09-391-00" TargetMode="External"/><Relationship Id="rId2816" Type="http://schemas.openxmlformats.org/officeDocument/2006/relationships/hyperlink" Target="https://www.ankeramsterdamspirits.nl/products/L-52-234-00" TargetMode="External"/><Relationship Id="rId4031" Type="http://schemas.openxmlformats.org/officeDocument/2006/relationships/hyperlink" Target="https://www.ankeramsterdamspirits.nl/products/L-58-984-00" TargetMode="External"/><Relationship Id="rId1625" Type="http://schemas.openxmlformats.org/officeDocument/2006/relationships/hyperlink" Target="https://www.ankeramsterdamspirits.nl/products/L-60-939-00" TargetMode="External"/><Relationship Id="rId1832" Type="http://schemas.openxmlformats.org/officeDocument/2006/relationships/hyperlink" Target="https://www.ankeramsterdamspirits.nl/products/L-20-623-00" TargetMode="External"/><Relationship Id="rId3797" Type="http://schemas.openxmlformats.org/officeDocument/2006/relationships/hyperlink" Target="https://www.ankeramsterdamspirits.nl/products/L-57-037-00" TargetMode="External"/><Relationship Id="rId2399" Type="http://schemas.openxmlformats.org/officeDocument/2006/relationships/hyperlink" Target="https://www.ankeramsterdamspirits.nl/products/L-04-143-00" TargetMode="External"/><Relationship Id="rId3657" Type="http://schemas.openxmlformats.org/officeDocument/2006/relationships/hyperlink" Target="https://www.ankeramsterdamspirits.nl/products/L-06-388-00" TargetMode="External"/><Relationship Id="rId3864" Type="http://schemas.openxmlformats.org/officeDocument/2006/relationships/hyperlink" Target="https://www.ankeramsterdamspirits.nl/products/L-50-041-00" TargetMode="External"/><Relationship Id="rId4708" Type="http://schemas.openxmlformats.org/officeDocument/2006/relationships/hyperlink" Target="https://www.ankeramsterdamspirits.nl/products/L-59-579-00" TargetMode="External"/><Relationship Id="rId578" Type="http://schemas.openxmlformats.org/officeDocument/2006/relationships/hyperlink" Target="https://www.ankeramsterdamspirits.nl/products/L-25-915-00" TargetMode="External"/><Relationship Id="rId785" Type="http://schemas.openxmlformats.org/officeDocument/2006/relationships/hyperlink" Target="https://www.ankeramsterdamspirits.nl/products/L-12-376-00" TargetMode="External"/><Relationship Id="rId992" Type="http://schemas.openxmlformats.org/officeDocument/2006/relationships/hyperlink" Target="https://www.ankeramsterdamspirits.nl/products/L-20-526-00" TargetMode="External"/><Relationship Id="rId2259" Type="http://schemas.openxmlformats.org/officeDocument/2006/relationships/hyperlink" Target="https://www.ankeramsterdamspirits.nl/products/L-59-672-00" TargetMode="External"/><Relationship Id="rId2466" Type="http://schemas.openxmlformats.org/officeDocument/2006/relationships/hyperlink" Target="https://www.ankeramsterdamspirits.nl/products/L-59-497-00" TargetMode="External"/><Relationship Id="rId2673" Type="http://schemas.openxmlformats.org/officeDocument/2006/relationships/hyperlink" Target="https://www.ankeramsterdamspirits.nl/products/L-19-086-00" TargetMode="External"/><Relationship Id="rId2880" Type="http://schemas.openxmlformats.org/officeDocument/2006/relationships/hyperlink" Target="https://www.ankeramsterdamspirits.nl/products/L-61-933-00" TargetMode="External"/><Relationship Id="rId3517" Type="http://schemas.openxmlformats.org/officeDocument/2006/relationships/hyperlink" Target="https://www.ankeramsterdamspirits.nl/products/L-58-223-00" TargetMode="External"/><Relationship Id="rId3724" Type="http://schemas.openxmlformats.org/officeDocument/2006/relationships/hyperlink" Target="https://www.ankeramsterdamspirits.nl/products/L-51-995-00" TargetMode="External"/><Relationship Id="rId3931" Type="http://schemas.openxmlformats.org/officeDocument/2006/relationships/hyperlink" Target="https://www.ankeramsterdamspirits.nl/products/L-61-418-00" TargetMode="External"/><Relationship Id="rId438" Type="http://schemas.openxmlformats.org/officeDocument/2006/relationships/hyperlink" Target="https://www.ankeramsterdamspirits.nl/products/L-24-826-00" TargetMode="External"/><Relationship Id="rId645" Type="http://schemas.openxmlformats.org/officeDocument/2006/relationships/hyperlink" Target="https://www.ankeramsterdamspirits.nl/products/L-06-476-00" TargetMode="External"/><Relationship Id="rId852" Type="http://schemas.openxmlformats.org/officeDocument/2006/relationships/hyperlink" Target="https://www.ankeramsterdamspirits.nl/products/L-60-850-00" TargetMode="External"/><Relationship Id="rId1068" Type="http://schemas.openxmlformats.org/officeDocument/2006/relationships/hyperlink" Target="https://www.ankeramsterdamspirits.nl/products/L-05-882-00" TargetMode="External"/><Relationship Id="rId1275" Type="http://schemas.openxmlformats.org/officeDocument/2006/relationships/hyperlink" Target="https://www.ankeramsterdamspirits.nl/products/L-17-011-00" TargetMode="External"/><Relationship Id="rId1482" Type="http://schemas.openxmlformats.org/officeDocument/2006/relationships/hyperlink" Target="https://www.ankeramsterdamspirits.nl/products/L-55-642-00" TargetMode="External"/><Relationship Id="rId2119" Type="http://schemas.openxmlformats.org/officeDocument/2006/relationships/hyperlink" Target="https://www.ankeramsterdamspirits.nl/products/L-09-531-00" TargetMode="External"/><Relationship Id="rId2326" Type="http://schemas.openxmlformats.org/officeDocument/2006/relationships/hyperlink" Target="https://www.ankeramsterdamspirits.nl/products/L-58-328-00" TargetMode="External"/><Relationship Id="rId2533" Type="http://schemas.openxmlformats.org/officeDocument/2006/relationships/hyperlink" Target="https://www.ankeramsterdamspirits.nl/products/L-60-835-00" TargetMode="External"/><Relationship Id="rId2740" Type="http://schemas.openxmlformats.org/officeDocument/2006/relationships/hyperlink" Target="https://www.ankeramsterdamspirits.nl/products/L-05-443-00" TargetMode="External"/><Relationship Id="rId505" Type="http://schemas.openxmlformats.org/officeDocument/2006/relationships/hyperlink" Target="https://www.ankeramsterdamspirits.nl/products/L-20-935-00" TargetMode="External"/><Relationship Id="rId712" Type="http://schemas.openxmlformats.org/officeDocument/2006/relationships/hyperlink" Target="https://www.ankeramsterdamspirits.nl/products/L-55-801-00" TargetMode="External"/><Relationship Id="rId1135" Type="http://schemas.openxmlformats.org/officeDocument/2006/relationships/hyperlink" Target="https://www.ankeramsterdamspirits.nl/products/L-61-219-00" TargetMode="External"/><Relationship Id="rId1342" Type="http://schemas.openxmlformats.org/officeDocument/2006/relationships/hyperlink" Target="https://www.ankeramsterdamspirits.nl/products/L-57-540-00" TargetMode="External"/><Relationship Id="rId4498" Type="http://schemas.openxmlformats.org/officeDocument/2006/relationships/hyperlink" Target="https://www.ankeramsterdamspirits.nl/products/L-10-107-00" TargetMode="External"/><Relationship Id="rId1202" Type="http://schemas.openxmlformats.org/officeDocument/2006/relationships/hyperlink" Target="https://www.ankeramsterdamspirits.nl/products/L-55-327-00" TargetMode="External"/><Relationship Id="rId2600" Type="http://schemas.openxmlformats.org/officeDocument/2006/relationships/hyperlink" Target="https://www.ankeramsterdamspirits.nl/products/L-04-709-00" TargetMode="External"/><Relationship Id="rId4358" Type="http://schemas.openxmlformats.org/officeDocument/2006/relationships/hyperlink" Target="https://www.ankeramsterdamspirits.nl/products/L-60-788-00" TargetMode="External"/><Relationship Id="rId3167" Type="http://schemas.openxmlformats.org/officeDocument/2006/relationships/hyperlink" Target="https://www.ankeramsterdamspirits.nl/products/L-59-074-00" TargetMode="External"/><Relationship Id="rId4565" Type="http://schemas.openxmlformats.org/officeDocument/2006/relationships/hyperlink" Target="https://www.ankeramsterdamspirits.nl/products/L-23-137-00" TargetMode="External"/><Relationship Id="rId295" Type="http://schemas.openxmlformats.org/officeDocument/2006/relationships/hyperlink" Target="https://www.ankeramsterdamspirits.nl/products/L-61-009-00" TargetMode="External"/><Relationship Id="rId3374" Type="http://schemas.openxmlformats.org/officeDocument/2006/relationships/hyperlink" Target="https://www.ankeramsterdamspirits.nl/products/L-58-016-00" TargetMode="External"/><Relationship Id="rId3581" Type="http://schemas.openxmlformats.org/officeDocument/2006/relationships/hyperlink" Target="https://www.ankeramsterdamspirits.nl/products/L-23-406-00" TargetMode="External"/><Relationship Id="rId4218" Type="http://schemas.openxmlformats.org/officeDocument/2006/relationships/hyperlink" Target="https://www.ankeramsterdamspirits.nl/products/L-04-090-00" TargetMode="External"/><Relationship Id="rId4425" Type="http://schemas.openxmlformats.org/officeDocument/2006/relationships/hyperlink" Target="https://www.ankeramsterdamspirits.nl/products/L-09-378-00" TargetMode="External"/><Relationship Id="rId4632" Type="http://schemas.openxmlformats.org/officeDocument/2006/relationships/hyperlink" Target="https://www.ankeramsterdamspirits.nl/products/L-11-894-00" TargetMode="External"/><Relationship Id="rId2183" Type="http://schemas.openxmlformats.org/officeDocument/2006/relationships/hyperlink" Target="https://www.ankeramsterdamspirits.nl/products/L-17-548-00" TargetMode="External"/><Relationship Id="rId2390" Type="http://schemas.openxmlformats.org/officeDocument/2006/relationships/hyperlink" Target="https://www.ankeramsterdamspirits.nl/products/L-56-535-00" TargetMode="External"/><Relationship Id="rId3027" Type="http://schemas.openxmlformats.org/officeDocument/2006/relationships/hyperlink" Target="https://www.ankeramsterdamspirits.nl/products/L-60-790-00" TargetMode="External"/><Relationship Id="rId3234" Type="http://schemas.openxmlformats.org/officeDocument/2006/relationships/hyperlink" Target="https://www.ankeramsterdamspirits.nl/products/L-52-057-00" TargetMode="External"/><Relationship Id="rId3441" Type="http://schemas.openxmlformats.org/officeDocument/2006/relationships/hyperlink" Target="https://www.ankeramsterdamspirits.nl/products/L-07-218-00" TargetMode="External"/><Relationship Id="rId155" Type="http://schemas.openxmlformats.org/officeDocument/2006/relationships/hyperlink" Target="https://www.ankeramsterdamspirits.nl/products/L-27-015-00" TargetMode="External"/><Relationship Id="rId362" Type="http://schemas.openxmlformats.org/officeDocument/2006/relationships/hyperlink" Target="https://www.ankeramsterdamspirits.nl/products/L-60-704-00" TargetMode="External"/><Relationship Id="rId2043" Type="http://schemas.openxmlformats.org/officeDocument/2006/relationships/hyperlink" Target="https://www.ankeramsterdamspirits.nl/products/L-25-380-00" TargetMode="External"/><Relationship Id="rId2250" Type="http://schemas.openxmlformats.org/officeDocument/2006/relationships/hyperlink" Target="https://www.ankeramsterdamspirits.nl/products/L-51-773-00" TargetMode="External"/><Relationship Id="rId3301" Type="http://schemas.openxmlformats.org/officeDocument/2006/relationships/hyperlink" Target="https://www.ankeramsterdamspirits.nl/products/L-21-373-00" TargetMode="External"/><Relationship Id="rId222" Type="http://schemas.openxmlformats.org/officeDocument/2006/relationships/hyperlink" Target="https://www.ankeramsterdamspirits.nl/products/L-56-408-00" TargetMode="External"/><Relationship Id="rId2110" Type="http://schemas.openxmlformats.org/officeDocument/2006/relationships/hyperlink" Target="https://www.ankeramsterdamspirits.nl/products/L-53-068-00" TargetMode="External"/><Relationship Id="rId4075" Type="http://schemas.openxmlformats.org/officeDocument/2006/relationships/hyperlink" Target="https://www.ankeramsterdamspirits.nl/products/L-54-579-00" TargetMode="External"/><Relationship Id="rId4282" Type="http://schemas.openxmlformats.org/officeDocument/2006/relationships/hyperlink" Target="https://www.ankeramsterdamspirits.nl/products/L-04-386-00" TargetMode="External"/><Relationship Id="rId1669" Type="http://schemas.openxmlformats.org/officeDocument/2006/relationships/hyperlink" Target="https://www.ankeramsterdamspirits.nl/products/L-09-356-00" TargetMode="External"/><Relationship Id="rId1876" Type="http://schemas.openxmlformats.org/officeDocument/2006/relationships/hyperlink" Target="https://www.ankeramsterdamspirits.nl/products/L-19-575-00" TargetMode="External"/><Relationship Id="rId2927" Type="http://schemas.openxmlformats.org/officeDocument/2006/relationships/hyperlink" Target="https://www.ankeramsterdamspirits.nl/products/L-05-095-00" TargetMode="External"/><Relationship Id="rId3091" Type="http://schemas.openxmlformats.org/officeDocument/2006/relationships/hyperlink" Target="https://www.ankeramsterdamspirits.nl/products/L-57-509-00" TargetMode="External"/><Relationship Id="rId4142" Type="http://schemas.openxmlformats.org/officeDocument/2006/relationships/hyperlink" Target="https://www.ankeramsterdamspirits.nl/products/L-05-454-00" TargetMode="External"/><Relationship Id="rId1529" Type="http://schemas.openxmlformats.org/officeDocument/2006/relationships/hyperlink" Target="https://www.ankeramsterdamspirits.nl/products/L-57-596-00" TargetMode="External"/><Relationship Id="rId1736" Type="http://schemas.openxmlformats.org/officeDocument/2006/relationships/hyperlink" Target="https://www.ankeramsterdamspirits.nl/products/L-53-321-00" TargetMode="External"/><Relationship Id="rId1943" Type="http://schemas.openxmlformats.org/officeDocument/2006/relationships/hyperlink" Target="https://www.ankeramsterdamspirits.nl/products/L-60-755-00" TargetMode="External"/><Relationship Id="rId28" Type="http://schemas.openxmlformats.org/officeDocument/2006/relationships/hyperlink" Target="https://www.ankeramsterdamspirits.nl/products/L-23-600-00" TargetMode="External"/><Relationship Id="rId1803" Type="http://schemas.openxmlformats.org/officeDocument/2006/relationships/hyperlink" Target="https://www.ankeramsterdamspirits.nl/products/L-00-638-00" TargetMode="External"/><Relationship Id="rId4002" Type="http://schemas.openxmlformats.org/officeDocument/2006/relationships/hyperlink" Target="https://www.ankeramsterdamspirits.nl/products/L-01-704-00" TargetMode="External"/><Relationship Id="rId3768" Type="http://schemas.openxmlformats.org/officeDocument/2006/relationships/hyperlink" Target="https://www.ankeramsterdamspirits.nl/products/L-08-335-00" TargetMode="External"/><Relationship Id="rId3975" Type="http://schemas.openxmlformats.org/officeDocument/2006/relationships/hyperlink" Target="https://www.ankeramsterdamspirits.nl/products/L-60-951-00" TargetMode="External"/><Relationship Id="rId689" Type="http://schemas.openxmlformats.org/officeDocument/2006/relationships/hyperlink" Target="https://www.ankeramsterdamspirits.nl/products/L-51-530-00" TargetMode="External"/><Relationship Id="rId896" Type="http://schemas.openxmlformats.org/officeDocument/2006/relationships/hyperlink" Target="https://www.ankeramsterdamspirits.nl/products/L-04-441-00" TargetMode="External"/><Relationship Id="rId2577" Type="http://schemas.openxmlformats.org/officeDocument/2006/relationships/hyperlink" Target="https://www.ankeramsterdamspirits.nl/products/L-05-159-00" TargetMode="External"/><Relationship Id="rId2784" Type="http://schemas.openxmlformats.org/officeDocument/2006/relationships/hyperlink" Target="https://www.ankeramsterdamspirits.nl/products/L-04-909-00" TargetMode="External"/><Relationship Id="rId3628" Type="http://schemas.openxmlformats.org/officeDocument/2006/relationships/hyperlink" Target="https://www.ankeramsterdamspirits.nl/products/L-15-079-00" TargetMode="External"/><Relationship Id="rId549" Type="http://schemas.openxmlformats.org/officeDocument/2006/relationships/hyperlink" Target="https://www.ankeramsterdamspirits.nl/products/L-06-950-00" TargetMode="External"/><Relationship Id="rId756" Type="http://schemas.openxmlformats.org/officeDocument/2006/relationships/hyperlink" Target="https://www.ankeramsterdamspirits.nl/products/L-54-685-00" TargetMode="External"/><Relationship Id="rId1179" Type="http://schemas.openxmlformats.org/officeDocument/2006/relationships/hyperlink" Target="https://www.ankeramsterdamspirits.nl/products/L-51-556-00" TargetMode="External"/><Relationship Id="rId1386" Type="http://schemas.openxmlformats.org/officeDocument/2006/relationships/hyperlink" Target="https://www.ankeramsterdamspirits.nl/products/L-56-330-00" TargetMode="External"/><Relationship Id="rId1593" Type="http://schemas.openxmlformats.org/officeDocument/2006/relationships/hyperlink" Target="https://www.ankeramsterdamspirits.nl/products/L-51-201-00" TargetMode="External"/><Relationship Id="rId2437" Type="http://schemas.openxmlformats.org/officeDocument/2006/relationships/hyperlink" Target="https://www.ankeramsterdamspirits.nl/products/L-61-629-00" TargetMode="External"/><Relationship Id="rId2991" Type="http://schemas.openxmlformats.org/officeDocument/2006/relationships/hyperlink" Target="https://www.ankeramsterdamspirits.nl/products/L-21-156-00" TargetMode="External"/><Relationship Id="rId3835" Type="http://schemas.openxmlformats.org/officeDocument/2006/relationships/hyperlink" Target="https://www.ankeramsterdamspirits.nl/products/L-60-053-00" TargetMode="External"/><Relationship Id="rId409" Type="http://schemas.openxmlformats.org/officeDocument/2006/relationships/hyperlink" Target="https://www.ankeramsterdamspirits.nl/products/L-06-741-00" TargetMode="External"/><Relationship Id="rId963" Type="http://schemas.openxmlformats.org/officeDocument/2006/relationships/hyperlink" Target="https://www.ankeramsterdamspirits.nl/products/L-22-960-00" TargetMode="External"/><Relationship Id="rId1039" Type="http://schemas.openxmlformats.org/officeDocument/2006/relationships/hyperlink" Target="https://www.ankeramsterdamspirits.nl/products/L-50-199-00" TargetMode="External"/><Relationship Id="rId1246" Type="http://schemas.openxmlformats.org/officeDocument/2006/relationships/hyperlink" Target="https://www.ankeramsterdamspirits.nl/products/L-61-590-00" TargetMode="External"/><Relationship Id="rId2644" Type="http://schemas.openxmlformats.org/officeDocument/2006/relationships/hyperlink" Target="https://www.ankeramsterdamspirits.nl/products/L-50-058-00" TargetMode="External"/><Relationship Id="rId2851" Type="http://schemas.openxmlformats.org/officeDocument/2006/relationships/hyperlink" Target="https://www.ankeramsterdamspirits.nl/products/L-05-008-00" TargetMode="External"/><Relationship Id="rId3902" Type="http://schemas.openxmlformats.org/officeDocument/2006/relationships/hyperlink" Target="https://www.ankeramsterdamspirits.nl/products/L-07-864-00" TargetMode="External"/><Relationship Id="rId92" Type="http://schemas.openxmlformats.org/officeDocument/2006/relationships/hyperlink" Target="https://www.ankeramsterdamspirits.nl/products/L-03-984-00" TargetMode="External"/><Relationship Id="rId616" Type="http://schemas.openxmlformats.org/officeDocument/2006/relationships/hyperlink" Target="https://www.ankeramsterdamspirits.nl/products/L-10-293-00" TargetMode="External"/><Relationship Id="rId823" Type="http://schemas.openxmlformats.org/officeDocument/2006/relationships/hyperlink" Target="https://www.ankeramsterdamspirits.nl/products/L-61-451-00" TargetMode="External"/><Relationship Id="rId1453" Type="http://schemas.openxmlformats.org/officeDocument/2006/relationships/hyperlink" Target="https://www.ankeramsterdamspirits.nl/products/L-17-546-00" TargetMode="External"/><Relationship Id="rId1660" Type="http://schemas.openxmlformats.org/officeDocument/2006/relationships/hyperlink" Target="https://www.ankeramsterdamspirits.nl/products/L-18-575-00" TargetMode="External"/><Relationship Id="rId2504" Type="http://schemas.openxmlformats.org/officeDocument/2006/relationships/hyperlink" Target="https://www.ankeramsterdamspirits.nl/products/L-58-172-00" TargetMode="External"/><Relationship Id="rId2711" Type="http://schemas.openxmlformats.org/officeDocument/2006/relationships/hyperlink" Target="https://www.ankeramsterdamspirits.nl/products/L-04-803-00" TargetMode="External"/><Relationship Id="rId1106" Type="http://schemas.openxmlformats.org/officeDocument/2006/relationships/hyperlink" Target="https://www.ankeramsterdamspirits.nl/products/L-04-714-00" TargetMode="External"/><Relationship Id="rId1313" Type="http://schemas.openxmlformats.org/officeDocument/2006/relationships/hyperlink" Target="https://www.ankeramsterdamspirits.nl/products/L-52-030-00" TargetMode="External"/><Relationship Id="rId1520" Type="http://schemas.openxmlformats.org/officeDocument/2006/relationships/hyperlink" Target="https://www.ankeramsterdamspirits.nl/products/L-09-847-00" TargetMode="External"/><Relationship Id="rId4469" Type="http://schemas.openxmlformats.org/officeDocument/2006/relationships/hyperlink" Target="https://www.ankeramsterdamspirits.nl/products/L-17-651-00" TargetMode="External"/><Relationship Id="rId4676" Type="http://schemas.openxmlformats.org/officeDocument/2006/relationships/hyperlink" Target="https://www.ankeramsterdamspirits.nl/products/L-59-652-00" TargetMode="External"/><Relationship Id="rId3278" Type="http://schemas.openxmlformats.org/officeDocument/2006/relationships/hyperlink" Target="https://www.ankeramsterdamspirits.nl/products/L-58-733-00" TargetMode="External"/><Relationship Id="rId3485" Type="http://schemas.openxmlformats.org/officeDocument/2006/relationships/hyperlink" Target="https://www.ankeramsterdamspirits.nl/products/L-61-698-00" TargetMode="External"/><Relationship Id="rId3692" Type="http://schemas.openxmlformats.org/officeDocument/2006/relationships/hyperlink" Target="https://www.ankeramsterdamspirits.nl/products/L-60-192-00" TargetMode="External"/><Relationship Id="rId4329" Type="http://schemas.openxmlformats.org/officeDocument/2006/relationships/hyperlink" Target="https://www.ankeramsterdamspirits.nl/products/L-11-582-00" TargetMode="External"/><Relationship Id="rId4536" Type="http://schemas.openxmlformats.org/officeDocument/2006/relationships/hyperlink" Target="https://www.ankeramsterdamspirits.nl/products/L-05-339-00" TargetMode="External"/><Relationship Id="rId4743" Type="http://schemas.openxmlformats.org/officeDocument/2006/relationships/hyperlink" Target="https://www.ankeramsterdamspirits.nl/products/L-60-791-00" TargetMode="External"/><Relationship Id="rId199" Type="http://schemas.openxmlformats.org/officeDocument/2006/relationships/hyperlink" Target="https://www.ankeramsterdamspirits.nl/products/L-61-667-00" TargetMode="External"/><Relationship Id="rId2087" Type="http://schemas.openxmlformats.org/officeDocument/2006/relationships/hyperlink" Target="https://www.ankeramsterdamspirits.nl/products/L-09-417-00" TargetMode="External"/><Relationship Id="rId2294" Type="http://schemas.openxmlformats.org/officeDocument/2006/relationships/hyperlink" Target="https://www.ankeramsterdamspirits.nl/products/L-59-414-00" TargetMode="External"/><Relationship Id="rId3138" Type="http://schemas.openxmlformats.org/officeDocument/2006/relationships/hyperlink" Target="https://www.ankeramsterdamspirits.nl/products/L-59-934-00" TargetMode="External"/><Relationship Id="rId3345" Type="http://schemas.openxmlformats.org/officeDocument/2006/relationships/hyperlink" Target="https://www.ankeramsterdamspirits.nl/products/L-07-067-00" TargetMode="External"/><Relationship Id="rId3552" Type="http://schemas.openxmlformats.org/officeDocument/2006/relationships/hyperlink" Target="https://www.ankeramsterdamspirits.nl/products/L-07-713-00" TargetMode="External"/><Relationship Id="rId4603" Type="http://schemas.openxmlformats.org/officeDocument/2006/relationships/hyperlink" Target="https://www.ankeramsterdamspirits.nl/products/L-21-984-00" TargetMode="External"/><Relationship Id="rId266" Type="http://schemas.openxmlformats.org/officeDocument/2006/relationships/hyperlink" Target="https://www.ankeramsterdamspirits.nl/products/L-56-814-00" TargetMode="External"/><Relationship Id="rId473" Type="http://schemas.openxmlformats.org/officeDocument/2006/relationships/hyperlink" Target="https://www.ankeramsterdamspirits.nl/products/L-57-723-00" TargetMode="External"/><Relationship Id="rId680" Type="http://schemas.openxmlformats.org/officeDocument/2006/relationships/hyperlink" Target="https://www.ankeramsterdamspirits.nl/products/L-61-027-00" TargetMode="External"/><Relationship Id="rId2154" Type="http://schemas.openxmlformats.org/officeDocument/2006/relationships/hyperlink" Target="https://www.ankeramsterdamspirits.nl/products/L-25-786-00" TargetMode="External"/><Relationship Id="rId2361" Type="http://schemas.openxmlformats.org/officeDocument/2006/relationships/hyperlink" Target="https://www.ankeramsterdamspirits.nl/products/L-56-553-00" TargetMode="External"/><Relationship Id="rId3205" Type="http://schemas.openxmlformats.org/officeDocument/2006/relationships/hyperlink" Target="https://www.ankeramsterdamspirits.nl/products/L-61-378-00" TargetMode="External"/><Relationship Id="rId3412" Type="http://schemas.openxmlformats.org/officeDocument/2006/relationships/hyperlink" Target="https://www.ankeramsterdamspirits.nl/products/L-14-690-00" TargetMode="External"/><Relationship Id="rId126" Type="http://schemas.openxmlformats.org/officeDocument/2006/relationships/hyperlink" Target="https://www.ankeramsterdamspirits.nl/products/L-13-566-00" TargetMode="External"/><Relationship Id="rId333" Type="http://schemas.openxmlformats.org/officeDocument/2006/relationships/hyperlink" Target="https://www.ankeramsterdamspirits.nl/products/L-06-120-00" TargetMode="External"/><Relationship Id="rId540" Type="http://schemas.openxmlformats.org/officeDocument/2006/relationships/hyperlink" Target="https://www.ankeramsterdamspirits.nl/products/L-06-398-00" TargetMode="External"/><Relationship Id="rId1170" Type="http://schemas.openxmlformats.org/officeDocument/2006/relationships/hyperlink" Target="https://www.ankeramsterdamspirits.nl/products/L-11-676-00" TargetMode="External"/><Relationship Id="rId2014" Type="http://schemas.openxmlformats.org/officeDocument/2006/relationships/hyperlink" Target="https://www.ankeramsterdamspirits.nl/products/L-54-643-00" TargetMode="External"/><Relationship Id="rId2221" Type="http://schemas.openxmlformats.org/officeDocument/2006/relationships/hyperlink" Target="https://www.ankeramsterdamspirits.nl/products/L-24-370-00" TargetMode="External"/><Relationship Id="rId1030" Type="http://schemas.openxmlformats.org/officeDocument/2006/relationships/hyperlink" Target="https://www.ankeramsterdamspirits.nl/products/L-61-551-00" TargetMode="External"/><Relationship Id="rId4186" Type="http://schemas.openxmlformats.org/officeDocument/2006/relationships/hyperlink" Target="https://www.ankeramsterdamspirits.nl/products/L-55-338-00" TargetMode="External"/><Relationship Id="rId400" Type="http://schemas.openxmlformats.org/officeDocument/2006/relationships/hyperlink" Target="https://www.ankeramsterdamspirits.nl/products/L-57-591-00" TargetMode="External"/><Relationship Id="rId1987" Type="http://schemas.openxmlformats.org/officeDocument/2006/relationships/hyperlink" Target="https://www.ankeramsterdamspirits.nl/products/L-09-225-00" TargetMode="External"/><Relationship Id="rId4393" Type="http://schemas.openxmlformats.org/officeDocument/2006/relationships/hyperlink" Target="https://www.ankeramsterdamspirits.nl/products/L-09-115-00" TargetMode="External"/><Relationship Id="rId1847" Type="http://schemas.openxmlformats.org/officeDocument/2006/relationships/hyperlink" Target="https://www.ankeramsterdamspirits.nl/products/L-05-673-00" TargetMode="External"/><Relationship Id="rId4046" Type="http://schemas.openxmlformats.org/officeDocument/2006/relationships/hyperlink" Target="https://www.ankeramsterdamspirits.nl/products/L-58-153-00" TargetMode="External"/><Relationship Id="rId4253" Type="http://schemas.openxmlformats.org/officeDocument/2006/relationships/hyperlink" Target="https://www.ankeramsterdamspirits.nl/products/L-50-772-00" TargetMode="External"/><Relationship Id="rId4460" Type="http://schemas.openxmlformats.org/officeDocument/2006/relationships/hyperlink" Target="https://www.ankeramsterdamspirits.nl/products/L-61-527-00" TargetMode="External"/><Relationship Id="rId1707" Type="http://schemas.openxmlformats.org/officeDocument/2006/relationships/hyperlink" Target="https://www.ankeramsterdamspirits.nl/products/L-24-788-00" TargetMode="External"/><Relationship Id="rId3062" Type="http://schemas.openxmlformats.org/officeDocument/2006/relationships/hyperlink" Target="https://www.ankeramsterdamspirits.nl/products/L-52-327-00" TargetMode="External"/><Relationship Id="rId4113" Type="http://schemas.openxmlformats.org/officeDocument/2006/relationships/hyperlink" Target="https://www.ankeramsterdamspirits.nl/products/L-59-833-00" TargetMode="External"/><Relationship Id="rId4320" Type="http://schemas.openxmlformats.org/officeDocument/2006/relationships/hyperlink" Target="https://www.ankeramsterdamspirits.nl/products/L-08-803-00" TargetMode="External"/><Relationship Id="rId190" Type="http://schemas.openxmlformats.org/officeDocument/2006/relationships/hyperlink" Target="https://www.ankeramsterdamspirits.nl/products/L-05-163-00" TargetMode="External"/><Relationship Id="rId1914" Type="http://schemas.openxmlformats.org/officeDocument/2006/relationships/hyperlink" Target="https://www.ankeramsterdamspirits.nl/products/L-60-039-00" TargetMode="External"/><Relationship Id="rId3879" Type="http://schemas.openxmlformats.org/officeDocument/2006/relationships/hyperlink" Target="https://www.ankeramsterdamspirits.nl/products/L-07-648-00" TargetMode="External"/><Relationship Id="rId2688" Type="http://schemas.openxmlformats.org/officeDocument/2006/relationships/hyperlink" Target="https://www.ankeramsterdamspirits.nl/products/L-04-781-00" TargetMode="External"/><Relationship Id="rId2895" Type="http://schemas.openxmlformats.org/officeDocument/2006/relationships/hyperlink" Target="https://www.ankeramsterdamspirits.nl/products/L-52-731-00" TargetMode="External"/><Relationship Id="rId3739" Type="http://schemas.openxmlformats.org/officeDocument/2006/relationships/hyperlink" Target="https://www.ankeramsterdamspirits.nl/products/L-15-634-00" TargetMode="External"/><Relationship Id="rId3946" Type="http://schemas.openxmlformats.org/officeDocument/2006/relationships/hyperlink" Target="https://www.ankeramsterdamspirits.nl/products/L-16-292-00" TargetMode="External"/><Relationship Id="rId867" Type="http://schemas.openxmlformats.org/officeDocument/2006/relationships/hyperlink" Target="https://www.ankeramsterdamspirits.nl/products/L-61-683-00" TargetMode="External"/><Relationship Id="rId1497" Type="http://schemas.openxmlformats.org/officeDocument/2006/relationships/hyperlink" Target="https://www.ankeramsterdamspirits.nl/products/L-55-622-00" TargetMode="External"/><Relationship Id="rId2548" Type="http://schemas.openxmlformats.org/officeDocument/2006/relationships/hyperlink" Target="https://www.ankeramsterdamspirits.nl/products/L-18-173-00" TargetMode="External"/><Relationship Id="rId2755" Type="http://schemas.openxmlformats.org/officeDocument/2006/relationships/hyperlink" Target="https://www.ankeramsterdamspirits.nl/products/L-19-150-00" TargetMode="External"/><Relationship Id="rId2962" Type="http://schemas.openxmlformats.org/officeDocument/2006/relationships/hyperlink" Target="https://www.ankeramsterdamspirits.nl/products/L-05-862-00" TargetMode="External"/><Relationship Id="rId3806" Type="http://schemas.openxmlformats.org/officeDocument/2006/relationships/hyperlink" Target="https://www.ankeramsterdamspirits.nl/products/L-57-978-00" TargetMode="External"/><Relationship Id="rId727" Type="http://schemas.openxmlformats.org/officeDocument/2006/relationships/hyperlink" Target="https://www.ankeramsterdamspirits.nl/products/L-02-416-00" TargetMode="External"/><Relationship Id="rId934" Type="http://schemas.openxmlformats.org/officeDocument/2006/relationships/hyperlink" Target="https://www.ankeramsterdamspirits.nl/products/L-04-522-00" TargetMode="External"/><Relationship Id="rId1357" Type="http://schemas.openxmlformats.org/officeDocument/2006/relationships/hyperlink" Target="https://www.ankeramsterdamspirits.nl/products/L-60-876-00" TargetMode="External"/><Relationship Id="rId1564" Type="http://schemas.openxmlformats.org/officeDocument/2006/relationships/hyperlink" Target="https://www.ankeramsterdamspirits.nl/products/L-62-012-00" TargetMode="External"/><Relationship Id="rId1771" Type="http://schemas.openxmlformats.org/officeDocument/2006/relationships/hyperlink" Target="https://www.ankeramsterdamspirits.nl/products/L-51-350-00" TargetMode="External"/><Relationship Id="rId2408" Type="http://schemas.openxmlformats.org/officeDocument/2006/relationships/hyperlink" Target="https://www.ankeramsterdamspirits.nl/products/L-04-141-00" TargetMode="External"/><Relationship Id="rId2615" Type="http://schemas.openxmlformats.org/officeDocument/2006/relationships/hyperlink" Target="https://www.ankeramsterdamspirits.nl/products/L-05-210-00" TargetMode="External"/><Relationship Id="rId2822" Type="http://schemas.openxmlformats.org/officeDocument/2006/relationships/hyperlink" Target="https://www.ankeramsterdamspirits.nl/products/L-04-964-00" TargetMode="External"/><Relationship Id="rId63" Type="http://schemas.openxmlformats.org/officeDocument/2006/relationships/hyperlink" Target="https://www.ankeramsterdamspirits.nl/products/L-05-334-00" TargetMode="External"/><Relationship Id="rId1217" Type="http://schemas.openxmlformats.org/officeDocument/2006/relationships/hyperlink" Target="https://www.ankeramsterdamspirits.nl/products/L-62-158-00" TargetMode="External"/><Relationship Id="rId1424" Type="http://schemas.openxmlformats.org/officeDocument/2006/relationships/hyperlink" Target="https://www.ankeramsterdamspirits.nl/products/L-59-549-00" TargetMode="External"/><Relationship Id="rId1631" Type="http://schemas.openxmlformats.org/officeDocument/2006/relationships/hyperlink" Target="https://www.ankeramsterdamspirits.nl/products/L-08-806-00" TargetMode="External"/><Relationship Id="rId3389" Type="http://schemas.openxmlformats.org/officeDocument/2006/relationships/hyperlink" Target="https://www.ankeramsterdamspirits.nl/products/L-55-257-00" TargetMode="External"/><Relationship Id="rId3596" Type="http://schemas.openxmlformats.org/officeDocument/2006/relationships/hyperlink" Target="https://www.ankeramsterdamspirits.nl/products/L-52-858-00" TargetMode="External"/><Relationship Id="rId4647" Type="http://schemas.openxmlformats.org/officeDocument/2006/relationships/hyperlink" Target="https://www.ankeramsterdamspirits.nl/products/L-53-598-00" TargetMode="External"/><Relationship Id="rId2198" Type="http://schemas.openxmlformats.org/officeDocument/2006/relationships/hyperlink" Target="https://www.ankeramsterdamspirits.nl/products/L-53-112-00" TargetMode="External"/><Relationship Id="rId3249" Type="http://schemas.openxmlformats.org/officeDocument/2006/relationships/hyperlink" Target="https://www.ankeramsterdamspirits.nl/products/L-61-865-00" TargetMode="External"/><Relationship Id="rId3456" Type="http://schemas.openxmlformats.org/officeDocument/2006/relationships/hyperlink" Target="https://www.ankeramsterdamspirits.nl/products/L-62-029-00" TargetMode="External"/><Relationship Id="rId377" Type="http://schemas.openxmlformats.org/officeDocument/2006/relationships/hyperlink" Target="https://www.ankeramsterdamspirits.nl/products/L-06-239-00" TargetMode="External"/><Relationship Id="rId584" Type="http://schemas.openxmlformats.org/officeDocument/2006/relationships/hyperlink" Target="https://www.ankeramsterdamspirits.nl/products/L-55-780-00" TargetMode="External"/><Relationship Id="rId2058" Type="http://schemas.openxmlformats.org/officeDocument/2006/relationships/hyperlink" Target="https://www.ankeramsterdamspirits.nl/products/L-60-699-00" TargetMode="External"/><Relationship Id="rId2265" Type="http://schemas.openxmlformats.org/officeDocument/2006/relationships/hyperlink" Target="https://www.ankeramsterdamspirits.nl/products/L-60-046-00" TargetMode="External"/><Relationship Id="rId3109" Type="http://schemas.openxmlformats.org/officeDocument/2006/relationships/hyperlink" Target="https://www.ankeramsterdamspirits.nl/products/L-58-933-00" TargetMode="External"/><Relationship Id="rId3663" Type="http://schemas.openxmlformats.org/officeDocument/2006/relationships/hyperlink" Target="https://www.ankeramsterdamspirits.nl/products/L-54-774-00" TargetMode="External"/><Relationship Id="rId3870" Type="http://schemas.openxmlformats.org/officeDocument/2006/relationships/hyperlink" Target="https://www.ankeramsterdamspirits.nl/products/L-50-152-00" TargetMode="External"/><Relationship Id="rId4507" Type="http://schemas.openxmlformats.org/officeDocument/2006/relationships/hyperlink" Target="https://www.ankeramsterdamspirits.nl/products/L-61-528-00" TargetMode="External"/><Relationship Id="rId4714" Type="http://schemas.openxmlformats.org/officeDocument/2006/relationships/hyperlink" Target="https://www.ankeramsterdamspirits.nl/products/L-61-677-00" TargetMode="External"/><Relationship Id="rId237" Type="http://schemas.openxmlformats.org/officeDocument/2006/relationships/hyperlink" Target="https://www.ankeramsterdamspirits.nl/products/L-51-031-00" TargetMode="External"/><Relationship Id="rId791" Type="http://schemas.openxmlformats.org/officeDocument/2006/relationships/hyperlink" Target="https://www.ankeramsterdamspirits.nl/products/L-00-664-00" TargetMode="External"/><Relationship Id="rId1074" Type="http://schemas.openxmlformats.org/officeDocument/2006/relationships/hyperlink" Target="https://www.ankeramsterdamspirits.nl/products/L-05-902-00" TargetMode="External"/><Relationship Id="rId2472" Type="http://schemas.openxmlformats.org/officeDocument/2006/relationships/hyperlink" Target="https://www.ankeramsterdamspirits.nl/products/L-00-779-00" TargetMode="External"/><Relationship Id="rId3316" Type="http://schemas.openxmlformats.org/officeDocument/2006/relationships/hyperlink" Target="https://www.ankeramsterdamspirits.nl/products/L-04-268-00" TargetMode="External"/><Relationship Id="rId3523" Type="http://schemas.openxmlformats.org/officeDocument/2006/relationships/hyperlink" Target="https://www.ankeramsterdamspirits.nl/products/L-56-412-00" TargetMode="External"/><Relationship Id="rId3730" Type="http://schemas.openxmlformats.org/officeDocument/2006/relationships/hyperlink" Target="https://www.ankeramsterdamspirits.nl/products/L-08-221-00" TargetMode="External"/><Relationship Id="rId444" Type="http://schemas.openxmlformats.org/officeDocument/2006/relationships/hyperlink" Target="https://www.ankeramsterdamspirits.nl/products/L-06-416-00" TargetMode="External"/><Relationship Id="rId651" Type="http://schemas.openxmlformats.org/officeDocument/2006/relationships/hyperlink" Target="https://www.ankeramsterdamspirits.nl/products/L-54-997-00" TargetMode="External"/><Relationship Id="rId1281" Type="http://schemas.openxmlformats.org/officeDocument/2006/relationships/hyperlink" Target="https://www.ankeramsterdamspirits.nl/products/L-53-530-00" TargetMode="External"/><Relationship Id="rId2125" Type="http://schemas.openxmlformats.org/officeDocument/2006/relationships/hyperlink" Target="https://www.ankeramsterdamspirits.nl/products/L-20-975-00" TargetMode="External"/><Relationship Id="rId2332" Type="http://schemas.openxmlformats.org/officeDocument/2006/relationships/hyperlink" Target="https://www.ankeramsterdamspirits.nl/products/L-22-598-00" TargetMode="External"/><Relationship Id="rId304" Type="http://schemas.openxmlformats.org/officeDocument/2006/relationships/hyperlink" Target="https://www.ankeramsterdamspirits.nl/products/L-06-138-00" TargetMode="External"/><Relationship Id="rId511" Type="http://schemas.openxmlformats.org/officeDocument/2006/relationships/hyperlink" Target="https://www.ankeramsterdamspirits.nl/products/L-51-089-00" TargetMode="External"/><Relationship Id="rId1141" Type="http://schemas.openxmlformats.org/officeDocument/2006/relationships/hyperlink" Target="https://www.ankeramsterdamspirits.nl/products/L-13-387-00" TargetMode="External"/><Relationship Id="rId4297" Type="http://schemas.openxmlformats.org/officeDocument/2006/relationships/hyperlink" Target="https://www.ankeramsterdamspirits.nl/products/L-59-182-00" TargetMode="External"/><Relationship Id="rId1001" Type="http://schemas.openxmlformats.org/officeDocument/2006/relationships/hyperlink" Target="https://www.ankeramsterdamspirits.nl/products/L-05-545-00" TargetMode="External"/><Relationship Id="rId4157" Type="http://schemas.openxmlformats.org/officeDocument/2006/relationships/hyperlink" Target="https://www.ankeramsterdamspirits.nl/products/L-56-815-00" TargetMode="External"/><Relationship Id="rId4364" Type="http://schemas.openxmlformats.org/officeDocument/2006/relationships/hyperlink" Target="https://www.ankeramsterdamspirits.nl/products/L-61-353-00" TargetMode="External"/><Relationship Id="rId4571" Type="http://schemas.openxmlformats.org/officeDocument/2006/relationships/hyperlink" Target="https://www.ankeramsterdamspirits.nl/products/L-20-662-00" TargetMode="External"/><Relationship Id="rId1958" Type="http://schemas.openxmlformats.org/officeDocument/2006/relationships/hyperlink" Target="https://www.ankeramsterdamspirits.nl/products/L-17-088-00" TargetMode="External"/><Relationship Id="rId3173" Type="http://schemas.openxmlformats.org/officeDocument/2006/relationships/hyperlink" Target="https://www.ankeramsterdamspirits.nl/products/L-60-670-00" TargetMode="External"/><Relationship Id="rId3380" Type="http://schemas.openxmlformats.org/officeDocument/2006/relationships/hyperlink" Target="https://www.ankeramsterdamspirits.nl/products/L-07-152-00" TargetMode="External"/><Relationship Id="rId4017" Type="http://schemas.openxmlformats.org/officeDocument/2006/relationships/hyperlink" Target="https://www.ankeramsterdamspirits.nl/products/L-04-347-00" TargetMode="External"/><Relationship Id="rId4224" Type="http://schemas.openxmlformats.org/officeDocument/2006/relationships/hyperlink" Target="https://www.ankeramsterdamspirits.nl/products/L-52-620-00" TargetMode="External"/><Relationship Id="rId4431" Type="http://schemas.openxmlformats.org/officeDocument/2006/relationships/hyperlink" Target="https://www.ankeramsterdamspirits.nl/products/L-01-260-00" TargetMode="External"/><Relationship Id="rId1818" Type="http://schemas.openxmlformats.org/officeDocument/2006/relationships/hyperlink" Target="https://www.ankeramsterdamspirits.nl/products/L-05-228-00" TargetMode="External"/><Relationship Id="rId3033" Type="http://schemas.openxmlformats.org/officeDocument/2006/relationships/hyperlink" Target="https://www.ankeramsterdamspirits.nl/products/L-60-361-00" TargetMode="External"/><Relationship Id="rId3240" Type="http://schemas.openxmlformats.org/officeDocument/2006/relationships/hyperlink" Target="https://www.ankeramsterdamspirits.nl/products/L-62-152-00" TargetMode="External"/><Relationship Id="rId161" Type="http://schemas.openxmlformats.org/officeDocument/2006/relationships/hyperlink" Target="https://www.ankeramsterdamspirits.nl/products/L-25-290-00" TargetMode="External"/><Relationship Id="rId2799" Type="http://schemas.openxmlformats.org/officeDocument/2006/relationships/hyperlink" Target="https://www.ankeramsterdamspirits.nl/products/L-13-264-00" TargetMode="External"/><Relationship Id="rId3100" Type="http://schemas.openxmlformats.org/officeDocument/2006/relationships/hyperlink" Target="https://www.ankeramsterdamspirits.nl/products/L-56-826-00" TargetMode="External"/><Relationship Id="rId978" Type="http://schemas.openxmlformats.org/officeDocument/2006/relationships/hyperlink" Target="https://www.ankeramsterdamspirits.nl/products/L-13-549-00" TargetMode="External"/><Relationship Id="rId2659" Type="http://schemas.openxmlformats.org/officeDocument/2006/relationships/hyperlink" Target="https://www.ankeramsterdamspirits.nl/products/L-13-198-00" TargetMode="External"/><Relationship Id="rId2866" Type="http://schemas.openxmlformats.org/officeDocument/2006/relationships/hyperlink" Target="https://www.ankeramsterdamspirits.nl/products/L-23-676-00" TargetMode="External"/><Relationship Id="rId3917" Type="http://schemas.openxmlformats.org/officeDocument/2006/relationships/hyperlink" Target="https://www.ankeramsterdamspirits.nl/products/L-61-024-00" TargetMode="External"/><Relationship Id="rId838" Type="http://schemas.openxmlformats.org/officeDocument/2006/relationships/hyperlink" Target="https://www.ankeramsterdamspirits.nl/products/L-58-990-00" TargetMode="External"/><Relationship Id="rId1468" Type="http://schemas.openxmlformats.org/officeDocument/2006/relationships/hyperlink" Target="https://www.ankeramsterdamspirits.nl/products/L-17-598-00" TargetMode="External"/><Relationship Id="rId1675" Type="http://schemas.openxmlformats.org/officeDocument/2006/relationships/hyperlink" Target="https://www.ankeramsterdamspirits.nl/products/L-60-772-00" TargetMode="External"/><Relationship Id="rId1882" Type="http://schemas.openxmlformats.org/officeDocument/2006/relationships/hyperlink" Target="https://www.ankeramsterdamspirits.nl/products/L-60-226-00" TargetMode="External"/><Relationship Id="rId2519" Type="http://schemas.openxmlformats.org/officeDocument/2006/relationships/hyperlink" Target="https://www.ankeramsterdamspirits.nl/products/L-57-277-00" TargetMode="External"/><Relationship Id="rId2726" Type="http://schemas.openxmlformats.org/officeDocument/2006/relationships/hyperlink" Target="https://www.ankeramsterdamspirits.nl/products/L-25-420-00" TargetMode="External"/><Relationship Id="rId4081" Type="http://schemas.openxmlformats.org/officeDocument/2006/relationships/hyperlink" Target="https://www.ankeramsterdamspirits.nl/products/L-60-453-00" TargetMode="External"/><Relationship Id="rId1328" Type="http://schemas.openxmlformats.org/officeDocument/2006/relationships/hyperlink" Target="https://www.ankeramsterdamspirits.nl/products/L-51-053-00" TargetMode="External"/><Relationship Id="rId1535" Type="http://schemas.openxmlformats.org/officeDocument/2006/relationships/hyperlink" Target="https://www.ankeramsterdamspirits.nl/products/L-59-655-00" TargetMode="External"/><Relationship Id="rId2933" Type="http://schemas.openxmlformats.org/officeDocument/2006/relationships/hyperlink" Target="https://www.ankeramsterdamspirits.nl/products/L-05-097-00" TargetMode="External"/><Relationship Id="rId905" Type="http://schemas.openxmlformats.org/officeDocument/2006/relationships/hyperlink" Target="https://www.ankeramsterdamspirits.nl/products/L-54-726-00" TargetMode="External"/><Relationship Id="rId1742" Type="http://schemas.openxmlformats.org/officeDocument/2006/relationships/hyperlink" Target="https://www.ankeramsterdamspirits.nl/products/L-01-389-00" TargetMode="External"/><Relationship Id="rId34" Type="http://schemas.openxmlformats.org/officeDocument/2006/relationships/hyperlink" Target="https://www.ankeramsterdamspirits.nl/products/L-13-322-00" TargetMode="External"/><Relationship Id="rId1602" Type="http://schemas.openxmlformats.org/officeDocument/2006/relationships/hyperlink" Target="https://www.ankeramsterdamspirits.nl/products/L-59-508-00" TargetMode="External"/><Relationship Id="rId3567" Type="http://schemas.openxmlformats.org/officeDocument/2006/relationships/hyperlink" Target="https://www.ankeramsterdamspirits.nl/products/L-20-345-00" TargetMode="External"/><Relationship Id="rId3774" Type="http://schemas.openxmlformats.org/officeDocument/2006/relationships/hyperlink" Target="https://www.ankeramsterdamspirits.nl/products/L-15-757-00" TargetMode="External"/><Relationship Id="rId3981" Type="http://schemas.openxmlformats.org/officeDocument/2006/relationships/hyperlink" Target="https://www.ankeramsterdamspirits.nl/products/L-51-787-00" TargetMode="External"/><Relationship Id="rId4618" Type="http://schemas.openxmlformats.org/officeDocument/2006/relationships/hyperlink" Target="https://www.ankeramsterdamspirits.nl/products/L-56-401-00" TargetMode="External"/><Relationship Id="rId488" Type="http://schemas.openxmlformats.org/officeDocument/2006/relationships/hyperlink" Target="https://www.ankeramsterdamspirits.nl/products/L-06-690-00" TargetMode="External"/><Relationship Id="rId695" Type="http://schemas.openxmlformats.org/officeDocument/2006/relationships/hyperlink" Target="https://www.ankeramsterdamspirits.nl/products/L-12-320-00" TargetMode="External"/><Relationship Id="rId2169" Type="http://schemas.openxmlformats.org/officeDocument/2006/relationships/hyperlink" Target="https://www.ankeramsterdamspirits.nl/products/L-55-126-00" TargetMode="External"/><Relationship Id="rId2376" Type="http://schemas.openxmlformats.org/officeDocument/2006/relationships/hyperlink" Target="https://www.ankeramsterdamspirits.nl/products/L-20-498-00" TargetMode="External"/><Relationship Id="rId2583" Type="http://schemas.openxmlformats.org/officeDocument/2006/relationships/hyperlink" Target="https://www.ankeramsterdamspirits.nl/products/L-51-781-00" TargetMode="External"/><Relationship Id="rId2790" Type="http://schemas.openxmlformats.org/officeDocument/2006/relationships/hyperlink" Target="https://www.ankeramsterdamspirits.nl/products/L-17-403-00" TargetMode="External"/><Relationship Id="rId3427" Type="http://schemas.openxmlformats.org/officeDocument/2006/relationships/hyperlink" Target="https://www.ankeramsterdamspirits.nl/products/L-54-341-00" TargetMode="External"/><Relationship Id="rId3634" Type="http://schemas.openxmlformats.org/officeDocument/2006/relationships/hyperlink" Target="https://www.ankeramsterdamspirits.nl/products/L-58-579-00" TargetMode="External"/><Relationship Id="rId3841" Type="http://schemas.openxmlformats.org/officeDocument/2006/relationships/hyperlink" Target="https://www.ankeramsterdamspirits.nl/products/L-50-531-00" TargetMode="External"/><Relationship Id="rId348" Type="http://schemas.openxmlformats.org/officeDocument/2006/relationships/hyperlink" Target="https://www.ankeramsterdamspirits.nl/products/L-19-396-00" TargetMode="External"/><Relationship Id="rId555" Type="http://schemas.openxmlformats.org/officeDocument/2006/relationships/hyperlink" Target="https://www.ankeramsterdamspirits.nl/products/L-61-151-00" TargetMode="External"/><Relationship Id="rId762" Type="http://schemas.openxmlformats.org/officeDocument/2006/relationships/hyperlink" Target="https://www.ankeramsterdamspirits.nl/products/L-05-966-00" TargetMode="External"/><Relationship Id="rId1185" Type="http://schemas.openxmlformats.org/officeDocument/2006/relationships/hyperlink" Target="https://www.ankeramsterdamspirits.nl/products/L-16-800-00" TargetMode="External"/><Relationship Id="rId1392" Type="http://schemas.openxmlformats.org/officeDocument/2006/relationships/hyperlink" Target="https://www.ankeramsterdamspirits.nl/products/L-58-919-00" TargetMode="External"/><Relationship Id="rId2029" Type="http://schemas.openxmlformats.org/officeDocument/2006/relationships/hyperlink" Target="https://www.ankeramsterdamspirits.nl/products/L-02-947-00" TargetMode="External"/><Relationship Id="rId2236" Type="http://schemas.openxmlformats.org/officeDocument/2006/relationships/hyperlink" Target="https://www.ankeramsterdamspirits.nl/products/L-61-401-00" TargetMode="External"/><Relationship Id="rId2443" Type="http://schemas.openxmlformats.org/officeDocument/2006/relationships/hyperlink" Target="https://www.ankeramsterdamspirits.nl/products/L-60-196-00" TargetMode="External"/><Relationship Id="rId2650" Type="http://schemas.openxmlformats.org/officeDocument/2006/relationships/hyperlink" Target="https://www.ankeramsterdamspirits.nl/products/L-19-068-00" TargetMode="External"/><Relationship Id="rId3701" Type="http://schemas.openxmlformats.org/officeDocument/2006/relationships/hyperlink" Target="https://www.ankeramsterdamspirits.nl/products/L-55-421-00" TargetMode="External"/><Relationship Id="rId208" Type="http://schemas.openxmlformats.org/officeDocument/2006/relationships/hyperlink" Target="https://www.ankeramsterdamspirits.nl/products/L-05-081-00" TargetMode="External"/><Relationship Id="rId415" Type="http://schemas.openxmlformats.org/officeDocument/2006/relationships/hyperlink" Target="https://www.ankeramsterdamspirits.nl/products/L-00-949-00" TargetMode="External"/><Relationship Id="rId622" Type="http://schemas.openxmlformats.org/officeDocument/2006/relationships/hyperlink" Target="https://www.ankeramsterdamspirits.nl/products/L-06-332-00" TargetMode="External"/><Relationship Id="rId1045" Type="http://schemas.openxmlformats.org/officeDocument/2006/relationships/hyperlink" Target="https://www.ankeramsterdamspirits.nl/products/L-60-959-00" TargetMode="External"/><Relationship Id="rId1252" Type="http://schemas.openxmlformats.org/officeDocument/2006/relationships/hyperlink" Target="https://www.ankeramsterdamspirits.nl/products/L-59-540-00" TargetMode="External"/><Relationship Id="rId2303" Type="http://schemas.openxmlformats.org/officeDocument/2006/relationships/hyperlink" Target="https://www.ankeramsterdamspirits.nl/products/L-58-011-00" TargetMode="External"/><Relationship Id="rId2510" Type="http://schemas.openxmlformats.org/officeDocument/2006/relationships/hyperlink" Target="https://www.ankeramsterdamspirits.nl/products/L-11-384-00" TargetMode="External"/><Relationship Id="rId1112" Type="http://schemas.openxmlformats.org/officeDocument/2006/relationships/hyperlink" Target="https://www.ankeramsterdamspirits.nl/products/L-24-983-00" TargetMode="External"/><Relationship Id="rId4268" Type="http://schemas.openxmlformats.org/officeDocument/2006/relationships/hyperlink" Target="https://www.ankeramsterdamspirits.nl/products/L-04-185-00" TargetMode="External"/><Relationship Id="rId4475" Type="http://schemas.openxmlformats.org/officeDocument/2006/relationships/hyperlink" Target="https://www.ankeramsterdamspirits.nl/products/L-53-064-00" TargetMode="External"/><Relationship Id="rId3077" Type="http://schemas.openxmlformats.org/officeDocument/2006/relationships/hyperlink" Target="https://www.ankeramsterdamspirits.nl/products/L-52-907-00" TargetMode="External"/><Relationship Id="rId3284" Type="http://schemas.openxmlformats.org/officeDocument/2006/relationships/hyperlink" Target="https://www.ankeramsterdamspirits.nl/products/L-23-698-00" TargetMode="External"/><Relationship Id="rId4128" Type="http://schemas.openxmlformats.org/officeDocument/2006/relationships/hyperlink" Target="https://www.ankeramsterdamspirits.nl/products/L-58-729-00" TargetMode="External"/><Relationship Id="rId4682" Type="http://schemas.openxmlformats.org/officeDocument/2006/relationships/hyperlink" Target="https://www.ankeramsterdamspirits.nl/products/L-59-091-00" TargetMode="External"/><Relationship Id="rId1929" Type="http://schemas.openxmlformats.org/officeDocument/2006/relationships/hyperlink" Target="https://www.ankeramsterdamspirits.nl/products/L-52-809-00" TargetMode="External"/><Relationship Id="rId2093" Type="http://schemas.openxmlformats.org/officeDocument/2006/relationships/hyperlink" Target="https://www.ankeramsterdamspirits.nl/products/L-56-738-00" TargetMode="External"/><Relationship Id="rId3491" Type="http://schemas.openxmlformats.org/officeDocument/2006/relationships/hyperlink" Target="https://www.ankeramsterdamspirits.nl/products/L-07-467-00" TargetMode="External"/><Relationship Id="rId4335" Type="http://schemas.openxmlformats.org/officeDocument/2006/relationships/hyperlink" Target="https://www.ankeramsterdamspirits.nl/products/L-60-798-00" TargetMode="External"/><Relationship Id="rId4542" Type="http://schemas.openxmlformats.org/officeDocument/2006/relationships/hyperlink" Target="https://www.ankeramsterdamspirits.nl/products/L-00-771-00" TargetMode="External"/><Relationship Id="rId3144" Type="http://schemas.openxmlformats.org/officeDocument/2006/relationships/hyperlink" Target="https://www.ankeramsterdamspirits.nl/products/L-57-290-00" TargetMode="External"/><Relationship Id="rId3351" Type="http://schemas.openxmlformats.org/officeDocument/2006/relationships/hyperlink" Target="https://www.ankeramsterdamspirits.nl/products/L-59-605-00" TargetMode="External"/><Relationship Id="rId4402" Type="http://schemas.openxmlformats.org/officeDocument/2006/relationships/hyperlink" Target="https://www.ankeramsterdamspirits.nl/products/L-18-558-00" TargetMode="External"/><Relationship Id="rId272" Type="http://schemas.openxmlformats.org/officeDocument/2006/relationships/hyperlink" Target="https://www.ankeramsterdamspirits.nl/products/L-56-013-00" TargetMode="External"/><Relationship Id="rId2160" Type="http://schemas.openxmlformats.org/officeDocument/2006/relationships/hyperlink" Target="https://www.ankeramsterdamspirits.nl/products/L-01-281-00" TargetMode="External"/><Relationship Id="rId3004" Type="http://schemas.openxmlformats.org/officeDocument/2006/relationships/hyperlink" Target="https://www.ankeramsterdamspirits.nl/products/L-56-818-00" TargetMode="External"/><Relationship Id="rId3211" Type="http://schemas.openxmlformats.org/officeDocument/2006/relationships/hyperlink" Target="https://www.ankeramsterdamspirits.nl/products/L-59-436-00" TargetMode="External"/><Relationship Id="rId132" Type="http://schemas.openxmlformats.org/officeDocument/2006/relationships/hyperlink" Target="https://www.ankeramsterdamspirits.nl/products/L-05-428-00" TargetMode="External"/><Relationship Id="rId2020" Type="http://schemas.openxmlformats.org/officeDocument/2006/relationships/hyperlink" Target="https://www.ankeramsterdamspirits.nl/products/L-50-950-00" TargetMode="External"/><Relationship Id="rId1579" Type="http://schemas.openxmlformats.org/officeDocument/2006/relationships/hyperlink" Target="https://www.ankeramsterdamspirits.nl/products/L-61-081-00" TargetMode="External"/><Relationship Id="rId2977" Type="http://schemas.openxmlformats.org/officeDocument/2006/relationships/hyperlink" Target="https://www.ankeramsterdamspirits.nl/products/L-60-662-00" TargetMode="External"/><Relationship Id="rId4192" Type="http://schemas.openxmlformats.org/officeDocument/2006/relationships/hyperlink" Target="https://www.ankeramsterdamspirits.nl/products/L-54-652-00" TargetMode="External"/><Relationship Id="rId949" Type="http://schemas.openxmlformats.org/officeDocument/2006/relationships/hyperlink" Target="https://www.ankeramsterdamspirits.nl/products/L-58-434-00" TargetMode="External"/><Relationship Id="rId1786" Type="http://schemas.openxmlformats.org/officeDocument/2006/relationships/hyperlink" Target="https://www.ankeramsterdamspirits.nl/products/L-52-072-00" TargetMode="External"/><Relationship Id="rId1993" Type="http://schemas.openxmlformats.org/officeDocument/2006/relationships/hyperlink" Target="https://www.ankeramsterdamspirits.nl/products/L-51-662-00" TargetMode="External"/><Relationship Id="rId2837" Type="http://schemas.openxmlformats.org/officeDocument/2006/relationships/hyperlink" Target="https://www.ankeramsterdamspirits.nl/products/L-00-510-00" TargetMode="External"/><Relationship Id="rId4052" Type="http://schemas.openxmlformats.org/officeDocument/2006/relationships/hyperlink" Target="https://www.ankeramsterdamspirits.nl/products/L-25-117-00" TargetMode="External"/><Relationship Id="rId78" Type="http://schemas.openxmlformats.org/officeDocument/2006/relationships/hyperlink" Target="https://www.ankeramsterdamspirits.nl/products/L-10-197-00" TargetMode="External"/><Relationship Id="rId809" Type="http://schemas.openxmlformats.org/officeDocument/2006/relationships/hyperlink" Target="https://www.ankeramsterdamspirits.nl/products/L-22-812-00" TargetMode="External"/><Relationship Id="rId1439" Type="http://schemas.openxmlformats.org/officeDocument/2006/relationships/hyperlink" Target="https://www.ankeramsterdamspirits.nl/products/L-60-406-00" TargetMode="External"/><Relationship Id="rId1646" Type="http://schemas.openxmlformats.org/officeDocument/2006/relationships/hyperlink" Target="https://www.ankeramsterdamspirits.nl/products/L-09-214-00" TargetMode="External"/><Relationship Id="rId1853" Type="http://schemas.openxmlformats.org/officeDocument/2006/relationships/hyperlink" Target="https://www.ankeramsterdamspirits.nl/products/L-21-867-00" TargetMode="External"/><Relationship Id="rId2904" Type="http://schemas.openxmlformats.org/officeDocument/2006/relationships/hyperlink" Target="https://www.ankeramsterdamspirits.nl/products/L-05-076-00" TargetMode="External"/><Relationship Id="rId1506" Type="http://schemas.openxmlformats.org/officeDocument/2006/relationships/hyperlink" Target="https://www.ankeramsterdamspirits.nl/products/L-02-861-00" TargetMode="External"/><Relationship Id="rId1713" Type="http://schemas.openxmlformats.org/officeDocument/2006/relationships/hyperlink" Target="https://www.ankeramsterdamspirits.nl/products/L-56-005-00" TargetMode="External"/><Relationship Id="rId1920" Type="http://schemas.openxmlformats.org/officeDocument/2006/relationships/hyperlink" Target="https://www.ankeramsterdamspirits.nl/products/L-16-888-00" TargetMode="External"/><Relationship Id="rId3678" Type="http://schemas.openxmlformats.org/officeDocument/2006/relationships/hyperlink" Target="https://www.ankeramsterdamspirits.nl/products/L-08-075-00" TargetMode="External"/><Relationship Id="rId3885" Type="http://schemas.openxmlformats.org/officeDocument/2006/relationships/hyperlink" Target="https://www.ankeramsterdamspirits.nl/products/L-51-125-00" TargetMode="External"/><Relationship Id="rId4729" Type="http://schemas.openxmlformats.org/officeDocument/2006/relationships/hyperlink" Target="https://www.ankeramsterdamspirits.nl/products/L-59-023-00" TargetMode="External"/><Relationship Id="rId599" Type="http://schemas.openxmlformats.org/officeDocument/2006/relationships/hyperlink" Target="https://www.ankeramsterdamspirits.nl/products/L-50-438-00" TargetMode="External"/><Relationship Id="rId2487" Type="http://schemas.openxmlformats.org/officeDocument/2006/relationships/hyperlink" Target="https://www.ankeramsterdamspirits.nl/products/L-62-100-00" TargetMode="External"/><Relationship Id="rId2694" Type="http://schemas.openxmlformats.org/officeDocument/2006/relationships/hyperlink" Target="https://www.ankeramsterdamspirits.nl/products/L-05-460-00" TargetMode="External"/><Relationship Id="rId3538" Type="http://schemas.openxmlformats.org/officeDocument/2006/relationships/hyperlink" Target="https://www.ankeramsterdamspirits.nl/products/L-07-589-00" TargetMode="External"/><Relationship Id="rId3745" Type="http://schemas.openxmlformats.org/officeDocument/2006/relationships/hyperlink" Target="https://www.ankeramsterdamspirits.nl/products/L-51-266-00" TargetMode="External"/><Relationship Id="rId459" Type="http://schemas.openxmlformats.org/officeDocument/2006/relationships/hyperlink" Target="https://www.ankeramsterdamspirits.nl/products/L-26-315-00" TargetMode="External"/><Relationship Id="rId666" Type="http://schemas.openxmlformats.org/officeDocument/2006/relationships/hyperlink" Target="https://www.ankeramsterdamspirits.nl/products/L-58-088-00" TargetMode="External"/><Relationship Id="rId873" Type="http://schemas.openxmlformats.org/officeDocument/2006/relationships/hyperlink" Target="https://www.ankeramsterdamspirits.nl/products/L-61-768-00" TargetMode="External"/><Relationship Id="rId1089" Type="http://schemas.openxmlformats.org/officeDocument/2006/relationships/hyperlink" Target="https://www.ankeramsterdamspirits.nl/products/L-53-825-00" TargetMode="External"/><Relationship Id="rId1296" Type="http://schemas.openxmlformats.org/officeDocument/2006/relationships/hyperlink" Target="https://www.ankeramsterdamspirits.nl/products/L-54-451-00" TargetMode="External"/><Relationship Id="rId2347" Type="http://schemas.openxmlformats.org/officeDocument/2006/relationships/hyperlink" Target="https://www.ankeramsterdamspirits.nl/products/L-57-511-00" TargetMode="External"/><Relationship Id="rId2554" Type="http://schemas.openxmlformats.org/officeDocument/2006/relationships/hyperlink" Target="https://www.ankeramsterdamspirits.nl/products/L-24-367-00" TargetMode="External"/><Relationship Id="rId3952" Type="http://schemas.openxmlformats.org/officeDocument/2006/relationships/hyperlink" Target="https://www.ankeramsterdamspirits.nl/products/L-06-933-00" TargetMode="External"/><Relationship Id="rId319" Type="http://schemas.openxmlformats.org/officeDocument/2006/relationships/hyperlink" Target="https://www.ankeramsterdamspirits.nl/products/L-58-010-00" TargetMode="External"/><Relationship Id="rId526" Type="http://schemas.openxmlformats.org/officeDocument/2006/relationships/hyperlink" Target="https://www.ankeramsterdamspirits.nl/products/L-06-841-00" TargetMode="External"/><Relationship Id="rId1156" Type="http://schemas.openxmlformats.org/officeDocument/2006/relationships/hyperlink" Target="https://www.ankeramsterdamspirits.nl/products/L-18-943-00" TargetMode="External"/><Relationship Id="rId1363" Type="http://schemas.openxmlformats.org/officeDocument/2006/relationships/hyperlink" Target="https://www.ankeramsterdamspirits.nl/products/L-59-724-00" TargetMode="External"/><Relationship Id="rId2207" Type="http://schemas.openxmlformats.org/officeDocument/2006/relationships/hyperlink" Target="https://www.ankeramsterdamspirits.nl/products/L-61-950-00" TargetMode="External"/><Relationship Id="rId2761" Type="http://schemas.openxmlformats.org/officeDocument/2006/relationships/hyperlink" Target="https://www.ankeramsterdamspirits.nl/products/L-50-303-00" TargetMode="External"/><Relationship Id="rId3605" Type="http://schemas.openxmlformats.org/officeDocument/2006/relationships/hyperlink" Target="https://www.ankeramsterdamspirits.nl/products/L-58-340-00" TargetMode="External"/><Relationship Id="rId3812" Type="http://schemas.openxmlformats.org/officeDocument/2006/relationships/hyperlink" Target="https://www.ankeramsterdamspirits.nl/products/L-08-444-00" TargetMode="External"/><Relationship Id="rId733" Type="http://schemas.openxmlformats.org/officeDocument/2006/relationships/hyperlink" Target="https://www.ankeramsterdamspirits.nl/products/L-57-405-00" TargetMode="External"/><Relationship Id="rId940" Type="http://schemas.openxmlformats.org/officeDocument/2006/relationships/hyperlink" Target="https://www.ankeramsterdamspirits.nl/products/L-59-433-00" TargetMode="External"/><Relationship Id="rId1016" Type="http://schemas.openxmlformats.org/officeDocument/2006/relationships/hyperlink" Target="https://www.ankeramsterdamspirits.nl/products/L-13-748-00" TargetMode="External"/><Relationship Id="rId1570" Type="http://schemas.openxmlformats.org/officeDocument/2006/relationships/hyperlink" Target="https://www.ankeramsterdamspirits.nl/products/L-56-103-00" TargetMode="External"/><Relationship Id="rId2414" Type="http://schemas.openxmlformats.org/officeDocument/2006/relationships/hyperlink" Target="https://www.ankeramsterdamspirits.nl/products/L-11-800-00" TargetMode="External"/><Relationship Id="rId2621" Type="http://schemas.openxmlformats.org/officeDocument/2006/relationships/hyperlink" Target="https://www.ankeramsterdamspirits.nl/products/L-05-218-00" TargetMode="External"/><Relationship Id="rId800" Type="http://schemas.openxmlformats.org/officeDocument/2006/relationships/hyperlink" Target="https://www.ankeramsterdamspirits.nl/products/L-58-858-00" TargetMode="External"/><Relationship Id="rId1223" Type="http://schemas.openxmlformats.org/officeDocument/2006/relationships/hyperlink" Target="https://www.ankeramsterdamspirits.nl/products/L-51-062-00" TargetMode="External"/><Relationship Id="rId1430" Type="http://schemas.openxmlformats.org/officeDocument/2006/relationships/hyperlink" Target="https://www.ankeramsterdamspirits.nl/products/L-55-749-00" TargetMode="External"/><Relationship Id="rId4379" Type="http://schemas.openxmlformats.org/officeDocument/2006/relationships/hyperlink" Target="https://www.ankeramsterdamspirits.nl/products/L-53-330-00" TargetMode="External"/><Relationship Id="rId4586" Type="http://schemas.openxmlformats.org/officeDocument/2006/relationships/hyperlink" Target="https://www.ankeramsterdamspirits.nl/products/L-61-543-00" TargetMode="External"/><Relationship Id="rId3188" Type="http://schemas.openxmlformats.org/officeDocument/2006/relationships/hyperlink" Target="https://www.ankeramsterdamspirits.nl/products/L-60-207-00" TargetMode="External"/><Relationship Id="rId3395" Type="http://schemas.openxmlformats.org/officeDocument/2006/relationships/hyperlink" Target="https://www.ankeramsterdamspirits.nl/products/L-12-010-00" TargetMode="External"/><Relationship Id="rId4239" Type="http://schemas.openxmlformats.org/officeDocument/2006/relationships/hyperlink" Target="https://www.ankeramsterdamspirits.nl/products/L-52-625-00" TargetMode="External"/><Relationship Id="rId4446" Type="http://schemas.openxmlformats.org/officeDocument/2006/relationships/hyperlink" Target="https://www.ankeramsterdamspirits.nl/products/L-01-294-00" TargetMode="External"/><Relationship Id="rId4653" Type="http://schemas.openxmlformats.org/officeDocument/2006/relationships/hyperlink" Target="https://www.ankeramsterdamspirits.nl/products/L-17-072-00" TargetMode="External"/><Relationship Id="rId3048" Type="http://schemas.openxmlformats.org/officeDocument/2006/relationships/hyperlink" Target="https://www.ankeramsterdamspirits.nl/products/L-12-940-00" TargetMode="External"/><Relationship Id="rId3255" Type="http://schemas.openxmlformats.org/officeDocument/2006/relationships/hyperlink" Target="https://www.ankeramsterdamspirits.nl/products/L-59-819-00" TargetMode="External"/><Relationship Id="rId3462" Type="http://schemas.openxmlformats.org/officeDocument/2006/relationships/hyperlink" Target="https://www.ankeramsterdamspirits.nl/products/L-15-309-00" TargetMode="External"/><Relationship Id="rId4306" Type="http://schemas.openxmlformats.org/officeDocument/2006/relationships/hyperlink" Target="https://www.ankeramsterdamspirits.nl/products/L-00-637-00" TargetMode="External"/><Relationship Id="rId4513" Type="http://schemas.openxmlformats.org/officeDocument/2006/relationships/hyperlink" Target="https://www.ankeramsterdamspirits.nl/products/L-10-135-00" TargetMode="External"/><Relationship Id="rId4720" Type="http://schemas.openxmlformats.org/officeDocument/2006/relationships/hyperlink" Target="https://www.ankeramsterdamspirits.nl/products/L-60-251-00" TargetMode="External"/><Relationship Id="rId176" Type="http://schemas.openxmlformats.org/officeDocument/2006/relationships/hyperlink" Target="https://www.ankeramsterdamspirits.nl/products/L-55-213-00" TargetMode="External"/><Relationship Id="rId383" Type="http://schemas.openxmlformats.org/officeDocument/2006/relationships/hyperlink" Target="https://www.ankeramsterdamspirits.nl/products/L-55-885-00" TargetMode="External"/><Relationship Id="rId590" Type="http://schemas.openxmlformats.org/officeDocument/2006/relationships/hyperlink" Target="https://www.ankeramsterdamspirits.nl/products/L-60-817-00" TargetMode="External"/><Relationship Id="rId2064" Type="http://schemas.openxmlformats.org/officeDocument/2006/relationships/hyperlink" Target="https://www.ankeramsterdamspirits.nl/products/L-52-641-00" TargetMode="External"/><Relationship Id="rId2271" Type="http://schemas.openxmlformats.org/officeDocument/2006/relationships/hyperlink" Target="https://www.ankeramsterdamspirits.nl/products/L-51-363-00" TargetMode="External"/><Relationship Id="rId3115" Type="http://schemas.openxmlformats.org/officeDocument/2006/relationships/hyperlink" Target="https://www.ankeramsterdamspirits.nl/products/L-59-216-00" TargetMode="External"/><Relationship Id="rId3322" Type="http://schemas.openxmlformats.org/officeDocument/2006/relationships/hyperlink" Target="https://www.ankeramsterdamspirits.nl/products/L-12-970-00" TargetMode="External"/><Relationship Id="rId243" Type="http://schemas.openxmlformats.org/officeDocument/2006/relationships/hyperlink" Target="https://www.ankeramsterdamspirits.nl/products/L-54-215-00" TargetMode="External"/><Relationship Id="rId450" Type="http://schemas.openxmlformats.org/officeDocument/2006/relationships/hyperlink" Target="https://www.ankeramsterdamspirits.nl/products/L-06-428-00" TargetMode="External"/><Relationship Id="rId1080" Type="http://schemas.openxmlformats.org/officeDocument/2006/relationships/hyperlink" Target="https://www.ankeramsterdamspirits.nl/products/L-12-402-00" TargetMode="External"/><Relationship Id="rId2131" Type="http://schemas.openxmlformats.org/officeDocument/2006/relationships/hyperlink" Target="https://www.ankeramsterdamspirits.nl/products/L-61-827-00" TargetMode="External"/><Relationship Id="rId103" Type="http://schemas.openxmlformats.org/officeDocument/2006/relationships/hyperlink" Target="https://www.ankeramsterdamspirits.nl/products/L-05-624-00" TargetMode="External"/><Relationship Id="rId310" Type="http://schemas.openxmlformats.org/officeDocument/2006/relationships/hyperlink" Target="https://www.ankeramsterdamspirits.nl/products/L-60-714-00" TargetMode="External"/><Relationship Id="rId4096" Type="http://schemas.openxmlformats.org/officeDocument/2006/relationships/hyperlink" Target="https://www.ankeramsterdamspirits.nl/products/L-61-185-00" TargetMode="External"/><Relationship Id="rId1897" Type="http://schemas.openxmlformats.org/officeDocument/2006/relationships/hyperlink" Target="https://www.ankeramsterdamspirits.nl/products/L-16-840-00" TargetMode="External"/><Relationship Id="rId2948" Type="http://schemas.openxmlformats.org/officeDocument/2006/relationships/hyperlink" Target="https://www.ankeramsterdamspirits.nl/products/L-05-795-00" TargetMode="External"/><Relationship Id="rId1757" Type="http://schemas.openxmlformats.org/officeDocument/2006/relationships/hyperlink" Target="https://www.ankeramsterdamspirits.nl/products/L-57-884-00" TargetMode="External"/><Relationship Id="rId1964" Type="http://schemas.openxmlformats.org/officeDocument/2006/relationships/hyperlink" Target="https://www.ankeramsterdamspirits.nl/products/L-55-710-00" TargetMode="External"/><Relationship Id="rId2808" Type="http://schemas.openxmlformats.org/officeDocument/2006/relationships/hyperlink" Target="https://www.ankeramsterdamspirits.nl/products/L-25-006-00" TargetMode="External"/><Relationship Id="rId4163" Type="http://schemas.openxmlformats.org/officeDocument/2006/relationships/hyperlink" Target="https://www.ankeramsterdamspirits.nl/products/L-13-615-00" TargetMode="External"/><Relationship Id="rId4370" Type="http://schemas.openxmlformats.org/officeDocument/2006/relationships/hyperlink" Target="https://www.ankeramsterdamspirits.nl/products/L-09-041-00" TargetMode="External"/><Relationship Id="rId49" Type="http://schemas.openxmlformats.org/officeDocument/2006/relationships/hyperlink" Target="https://www.ankeramsterdamspirits.nl/products/L-59-415-00" TargetMode="External"/><Relationship Id="rId1617" Type="http://schemas.openxmlformats.org/officeDocument/2006/relationships/hyperlink" Target="https://www.ankeramsterdamspirits.nl/products/L-23-403-00" TargetMode="External"/><Relationship Id="rId1824" Type="http://schemas.openxmlformats.org/officeDocument/2006/relationships/hyperlink" Target="https://www.ankeramsterdamspirits.nl/products/L-05-488-00" TargetMode="External"/><Relationship Id="rId4023" Type="http://schemas.openxmlformats.org/officeDocument/2006/relationships/hyperlink" Target="https://www.ankeramsterdamspirits.nl/products/L-58-368-00" TargetMode="External"/><Relationship Id="rId4230" Type="http://schemas.openxmlformats.org/officeDocument/2006/relationships/hyperlink" Target="https://www.ankeramsterdamspirits.nl/products/L-55-146-00" TargetMode="External"/><Relationship Id="rId3789" Type="http://schemas.openxmlformats.org/officeDocument/2006/relationships/hyperlink" Target="https://www.ankeramsterdamspirits.nl/products/L-08-367-00" TargetMode="External"/><Relationship Id="rId2598" Type="http://schemas.openxmlformats.org/officeDocument/2006/relationships/hyperlink" Target="https://www.ankeramsterdamspirits.nl/products/L-04-707-00" TargetMode="External"/><Relationship Id="rId3996" Type="http://schemas.openxmlformats.org/officeDocument/2006/relationships/hyperlink" Target="https://www.ankeramsterdamspirits.nl/products/L-61-016-00" TargetMode="External"/><Relationship Id="rId3649" Type="http://schemas.openxmlformats.org/officeDocument/2006/relationships/hyperlink" Target="https://www.ankeramsterdamspirits.nl/products/L-07-621-00" TargetMode="External"/><Relationship Id="rId3856" Type="http://schemas.openxmlformats.org/officeDocument/2006/relationships/hyperlink" Target="https://www.ankeramsterdamspirits.nl/products/L-20-077-00" TargetMode="External"/><Relationship Id="rId777" Type="http://schemas.openxmlformats.org/officeDocument/2006/relationships/hyperlink" Target="https://www.ankeramsterdamspirits.nl/products/L-54-344-00" TargetMode="External"/><Relationship Id="rId984" Type="http://schemas.openxmlformats.org/officeDocument/2006/relationships/hyperlink" Target="https://www.ankeramsterdamspirits.nl/products/L-58-137-00" TargetMode="External"/><Relationship Id="rId2458" Type="http://schemas.openxmlformats.org/officeDocument/2006/relationships/hyperlink" Target="https://www.ankeramsterdamspirits.nl/products/L-05-084-00" TargetMode="External"/><Relationship Id="rId2665" Type="http://schemas.openxmlformats.org/officeDocument/2006/relationships/hyperlink" Target="https://www.ankeramsterdamspirits.nl/products/L-51-304-00" TargetMode="External"/><Relationship Id="rId2872" Type="http://schemas.openxmlformats.org/officeDocument/2006/relationships/hyperlink" Target="https://www.ankeramsterdamspirits.nl/products/L-05-036-00" TargetMode="External"/><Relationship Id="rId3509" Type="http://schemas.openxmlformats.org/officeDocument/2006/relationships/hyperlink" Target="https://www.ankeramsterdamspirits.nl/products/L-56-392-00" TargetMode="External"/><Relationship Id="rId3716" Type="http://schemas.openxmlformats.org/officeDocument/2006/relationships/hyperlink" Target="https://www.ankeramsterdamspirits.nl/products/L-08-158-00" TargetMode="External"/><Relationship Id="rId3923" Type="http://schemas.openxmlformats.org/officeDocument/2006/relationships/hyperlink" Target="https://www.ankeramsterdamspirits.nl/products/L-58-639-00" TargetMode="External"/><Relationship Id="rId637" Type="http://schemas.openxmlformats.org/officeDocument/2006/relationships/hyperlink" Target="https://www.ankeramsterdamspirits.nl/products/L-22-061-00" TargetMode="External"/><Relationship Id="rId844" Type="http://schemas.openxmlformats.org/officeDocument/2006/relationships/hyperlink" Target="https://www.ankeramsterdamspirits.nl/products/L-55-549-00" TargetMode="External"/><Relationship Id="rId1267" Type="http://schemas.openxmlformats.org/officeDocument/2006/relationships/hyperlink" Target="https://www.ankeramsterdamspirits.nl/products/L-53-298-00" TargetMode="External"/><Relationship Id="rId1474" Type="http://schemas.openxmlformats.org/officeDocument/2006/relationships/hyperlink" Target="https://www.ankeramsterdamspirits.nl/products/L-61-188-00" TargetMode="External"/><Relationship Id="rId1681" Type="http://schemas.openxmlformats.org/officeDocument/2006/relationships/hyperlink" Target="https://www.ankeramsterdamspirits.nl/products/L-18-775-00" TargetMode="External"/><Relationship Id="rId2318" Type="http://schemas.openxmlformats.org/officeDocument/2006/relationships/hyperlink" Target="https://www.ankeramsterdamspirits.nl/products/L-61-068-00" TargetMode="External"/><Relationship Id="rId2525" Type="http://schemas.openxmlformats.org/officeDocument/2006/relationships/hyperlink" Target="https://www.ankeramsterdamspirits.nl/products/L-54-560-00" TargetMode="External"/><Relationship Id="rId2732" Type="http://schemas.openxmlformats.org/officeDocument/2006/relationships/hyperlink" Target="https://www.ankeramsterdamspirits.nl/products/L-04-650-00" TargetMode="External"/><Relationship Id="rId704" Type="http://schemas.openxmlformats.org/officeDocument/2006/relationships/hyperlink" Target="https://www.ankeramsterdamspirits.nl/products/L-52-618-00" TargetMode="External"/><Relationship Id="rId911" Type="http://schemas.openxmlformats.org/officeDocument/2006/relationships/hyperlink" Target="https://www.ankeramsterdamspirits.nl/products/L-04-465-00" TargetMode="External"/><Relationship Id="rId1127" Type="http://schemas.openxmlformats.org/officeDocument/2006/relationships/hyperlink" Target="https://www.ankeramsterdamspirits.nl/products/L-13-669-00" TargetMode="External"/><Relationship Id="rId1334" Type="http://schemas.openxmlformats.org/officeDocument/2006/relationships/hyperlink" Target="https://www.ankeramsterdamspirits.nl/products/L-01-213-00" TargetMode="External"/><Relationship Id="rId1541" Type="http://schemas.openxmlformats.org/officeDocument/2006/relationships/hyperlink" Target="https://www.ankeramsterdamspirits.nl/products/L-57-930-00" TargetMode="External"/><Relationship Id="rId4697" Type="http://schemas.openxmlformats.org/officeDocument/2006/relationships/hyperlink" Target="https://www.ankeramsterdamspirits.nl/products/L-59-194-00" TargetMode="External"/><Relationship Id="rId40" Type="http://schemas.openxmlformats.org/officeDocument/2006/relationships/hyperlink" Target="https://www.ankeramsterdamspirits.nl/products/L-05-138-00" TargetMode="External"/><Relationship Id="rId1401" Type="http://schemas.openxmlformats.org/officeDocument/2006/relationships/hyperlink" Target="https://www.ankeramsterdamspirits.nl/products/L-58-740-00" TargetMode="External"/><Relationship Id="rId3299" Type="http://schemas.openxmlformats.org/officeDocument/2006/relationships/hyperlink" Target="https://www.ankeramsterdamspirits.nl/products/L-02-618-00" TargetMode="External"/><Relationship Id="rId4557" Type="http://schemas.openxmlformats.org/officeDocument/2006/relationships/hyperlink" Target="https://www.ankeramsterdamspirits.nl/products/L-61-904-00" TargetMode="External"/><Relationship Id="rId3159" Type="http://schemas.openxmlformats.org/officeDocument/2006/relationships/hyperlink" Target="https://www.ankeramsterdamspirits.nl/products/L-59-114-00" TargetMode="External"/><Relationship Id="rId3366" Type="http://schemas.openxmlformats.org/officeDocument/2006/relationships/hyperlink" Target="https://www.ankeramsterdamspirits.nl/products/L-07-088-00" TargetMode="External"/><Relationship Id="rId3573" Type="http://schemas.openxmlformats.org/officeDocument/2006/relationships/hyperlink" Target="https://www.ankeramsterdamspirits.nl/products/L-61-019-00" TargetMode="External"/><Relationship Id="rId4417" Type="http://schemas.openxmlformats.org/officeDocument/2006/relationships/hyperlink" Target="https://www.ankeramsterdamspirits.nl/products/L-20-501-00" TargetMode="External"/><Relationship Id="rId287" Type="http://schemas.openxmlformats.org/officeDocument/2006/relationships/hyperlink" Target="https://www.ankeramsterdamspirits.nl/products/L-58-942-00" TargetMode="External"/><Relationship Id="rId494" Type="http://schemas.openxmlformats.org/officeDocument/2006/relationships/hyperlink" Target="https://www.ankeramsterdamspirits.nl/products/L-06-565-00" TargetMode="External"/><Relationship Id="rId2175" Type="http://schemas.openxmlformats.org/officeDocument/2006/relationships/hyperlink" Target="https://www.ankeramsterdamspirits.nl/products/L-09-651-00" TargetMode="External"/><Relationship Id="rId2382" Type="http://schemas.openxmlformats.org/officeDocument/2006/relationships/hyperlink" Target="https://www.ankeramsterdamspirits.nl/products/L-13-985-00" TargetMode="External"/><Relationship Id="rId3019" Type="http://schemas.openxmlformats.org/officeDocument/2006/relationships/hyperlink" Target="https://www.ankeramsterdamspirits.nl/products/L-24-992-00" TargetMode="External"/><Relationship Id="rId3226" Type="http://schemas.openxmlformats.org/officeDocument/2006/relationships/hyperlink" Target="https://www.ankeramsterdamspirits.nl/products/L-59-122-00" TargetMode="External"/><Relationship Id="rId3780" Type="http://schemas.openxmlformats.org/officeDocument/2006/relationships/hyperlink" Target="https://www.ankeramsterdamspirits.nl/products/L-08-348-00" TargetMode="External"/><Relationship Id="rId4624" Type="http://schemas.openxmlformats.org/officeDocument/2006/relationships/hyperlink" Target="https://www.ankeramsterdamspirits.nl/products/L-50-231-00" TargetMode="External"/><Relationship Id="rId147" Type="http://schemas.openxmlformats.org/officeDocument/2006/relationships/hyperlink" Target="https://www.ankeramsterdamspirits.nl/products/L-61-537-00" TargetMode="External"/><Relationship Id="rId354" Type="http://schemas.openxmlformats.org/officeDocument/2006/relationships/hyperlink" Target="https://www.ankeramsterdamspirits.nl/products/L-53-913-00" TargetMode="External"/><Relationship Id="rId1191" Type="http://schemas.openxmlformats.org/officeDocument/2006/relationships/hyperlink" Target="https://www.ankeramsterdamspirits.nl/products/L-08-849-00" TargetMode="External"/><Relationship Id="rId2035" Type="http://schemas.openxmlformats.org/officeDocument/2006/relationships/hyperlink" Target="https://www.ankeramsterdamspirits.nl/products/L-09-316-00" TargetMode="External"/><Relationship Id="rId3433" Type="http://schemas.openxmlformats.org/officeDocument/2006/relationships/hyperlink" Target="https://www.ankeramsterdamspirits.nl/products/L-50-338-00" TargetMode="External"/><Relationship Id="rId3640" Type="http://schemas.openxmlformats.org/officeDocument/2006/relationships/hyperlink" Target="https://www.ankeramsterdamspirits.nl/products/L-15-140-00" TargetMode="External"/><Relationship Id="rId561" Type="http://schemas.openxmlformats.org/officeDocument/2006/relationships/hyperlink" Target="https://www.ankeramsterdamspirits.nl/products/L-21-695-00" TargetMode="External"/><Relationship Id="rId2242" Type="http://schemas.openxmlformats.org/officeDocument/2006/relationships/hyperlink" Target="https://www.ankeramsterdamspirits.nl/products/L-10-003-00" TargetMode="External"/><Relationship Id="rId3500" Type="http://schemas.openxmlformats.org/officeDocument/2006/relationships/hyperlink" Target="https://www.ankeramsterdamspirits.nl/products/L-07-443-00" TargetMode="External"/><Relationship Id="rId214" Type="http://schemas.openxmlformats.org/officeDocument/2006/relationships/hyperlink" Target="https://www.ankeramsterdamspirits.nl/products/L-61-697-00" TargetMode="External"/><Relationship Id="rId421" Type="http://schemas.openxmlformats.org/officeDocument/2006/relationships/hyperlink" Target="https://www.ankeramsterdamspirits.nl/products/L-06-954-00" TargetMode="External"/><Relationship Id="rId1051" Type="http://schemas.openxmlformats.org/officeDocument/2006/relationships/hyperlink" Target="https://www.ankeramsterdamspirits.nl/products/L-50-198-00" TargetMode="External"/><Relationship Id="rId2102" Type="http://schemas.openxmlformats.org/officeDocument/2006/relationships/hyperlink" Target="https://www.ankeramsterdamspirits.nl/products/L-57-798-00" TargetMode="External"/><Relationship Id="rId1868" Type="http://schemas.openxmlformats.org/officeDocument/2006/relationships/hyperlink" Target="https://www.ankeramsterdamspirits.nl/products/L-21-897-00" TargetMode="External"/><Relationship Id="rId4067" Type="http://schemas.openxmlformats.org/officeDocument/2006/relationships/hyperlink" Target="https://www.ankeramsterdamspirits.nl/products/L-06-525-00" TargetMode="External"/><Relationship Id="rId4274" Type="http://schemas.openxmlformats.org/officeDocument/2006/relationships/hyperlink" Target="https://www.ankeramsterdamspirits.nl/products/L-04-327-00" TargetMode="External"/><Relationship Id="rId4481" Type="http://schemas.openxmlformats.org/officeDocument/2006/relationships/hyperlink" Target="https://www.ankeramsterdamspirits.nl/products/L-21-416-00" TargetMode="External"/><Relationship Id="rId2919" Type="http://schemas.openxmlformats.org/officeDocument/2006/relationships/hyperlink" Target="https://www.ankeramsterdamspirits.nl/products/L-55-829-00" TargetMode="External"/><Relationship Id="rId3083" Type="http://schemas.openxmlformats.org/officeDocument/2006/relationships/hyperlink" Target="https://www.ankeramsterdamspirits.nl/products/L-00-372-00" TargetMode="External"/><Relationship Id="rId3290" Type="http://schemas.openxmlformats.org/officeDocument/2006/relationships/hyperlink" Target="https://www.ankeramsterdamspirits.nl/products/L-20-678-00" TargetMode="External"/><Relationship Id="rId4134" Type="http://schemas.openxmlformats.org/officeDocument/2006/relationships/hyperlink" Target="https://www.ankeramsterdamspirits.nl/products/L-13-562-00" TargetMode="External"/><Relationship Id="rId4341" Type="http://schemas.openxmlformats.org/officeDocument/2006/relationships/hyperlink" Target="https://www.ankeramsterdamspirits.nl/products/L-61-230-00" TargetMode="External"/><Relationship Id="rId1728" Type="http://schemas.openxmlformats.org/officeDocument/2006/relationships/hyperlink" Target="https://www.ankeramsterdamspirits.nl/products/L-25-415-00" TargetMode="External"/><Relationship Id="rId1935" Type="http://schemas.openxmlformats.org/officeDocument/2006/relationships/hyperlink" Target="https://www.ankeramsterdamspirits.nl/products/L-51-528-00" TargetMode="External"/><Relationship Id="rId3150" Type="http://schemas.openxmlformats.org/officeDocument/2006/relationships/hyperlink" Target="https://www.ankeramsterdamspirits.nl/products/L-55-191-00" TargetMode="External"/><Relationship Id="rId4201" Type="http://schemas.openxmlformats.org/officeDocument/2006/relationships/hyperlink" Target="https://www.ankeramsterdamspirits.nl/products/L-59-539-00" TargetMode="External"/><Relationship Id="rId3010" Type="http://schemas.openxmlformats.org/officeDocument/2006/relationships/hyperlink" Target="https://www.ankeramsterdamspirits.nl/products/L-06-357-00" TargetMode="External"/><Relationship Id="rId3967" Type="http://schemas.openxmlformats.org/officeDocument/2006/relationships/hyperlink" Target="https://www.ankeramsterdamspirits.nl/products/L-16-405-00" TargetMode="External"/><Relationship Id="rId4" Type="http://schemas.openxmlformats.org/officeDocument/2006/relationships/hyperlink" Target="https://www.ankeramsterdamspirits.nl/products/L-62-060-00" TargetMode="External"/><Relationship Id="rId888" Type="http://schemas.openxmlformats.org/officeDocument/2006/relationships/hyperlink" Target="https://www.ankeramsterdamspirits.nl/products/L-60-775-00" TargetMode="External"/><Relationship Id="rId2569" Type="http://schemas.openxmlformats.org/officeDocument/2006/relationships/hyperlink" Target="https://www.ankeramsterdamspirits.nl/products/L-04-629-00" TargetMode="External"/><Relationship Id="rId2776" Type="http://schemas.openxmlformats.org/officeDocument/2006/relationships/hyperlink" Target="https://www.ankeramsterdamspirits.nl/products/L-13-311-00" TargetMode="External"/><Relationship Id="rId2983" Type="http://schemas.openxmlformats.org/officeDocument/2006/relationships/hyperlink" Target="https://www.ankeramsterdamspirits.nl/products/L-52-551-00" TargetMode="External"/><Relationship Id="rId3827" Type="http://schemas.openxmlformats.org/officeDocument/2006/relationships/hyperlink" Target="https://www.ankeramsterdamspirits.nl/products/L-52-127-00" TargetMode="External"/><Relationship Id="rId748" Type="http://schemas.openxmlformats.org/officeDocument/2006/relationships/hyperlink" Target="https://www.ankeramsterdamspirits.nl/products/L-51-581-00" TargetMode="External"/><Relationship Id="rId955" Type="http://schemas.openxmlformats.org/officeDocument/2006/relationships/hyperlink" Target="https://www.ankeramsterdamspirits.nl/products/L-59-730-00" TargetMode="External"/><Relationship Id="rId1378" Type="http://schemas.openxmlformats.org/officeDocument/2006/relationships/hyperlink" Target="https://www.ankeramsterdamspirits.nl/products/L-09-439-00" TargetMode="External"/><Relationship Id="rId1585" Type="http://schemas.openxmlformats.org/officeDocument/2006/relationships/hyperlink" Target="https://www.ankeramsterdamspirits.nl/products/L-05-191-00" TargetMode="External"/><Relationship Id="rId1792" Type="http://schemas.openxmlformats.org/officeDocument/2006/relationships/hyperlink" Target="https://www.ankeramsterdamspirits.nl/products/L-56-624-00" TargetMode="External"/><Relationship Id="rId2429" Type="http://schemas.openxmlformats.org/officeDocument/2006/relationships/hyperlink" Target="https://www.ankeramsterdamspirits.nl/products/L-03-226-00" TargetMode="External"/><Relationship Id="rId2636" Type="http://schemas.openxmlformats.org/officeDocument/2006/relationships/hyperlink" Target="https://www.ankeramsterdamspirits.nl/products/L-05-237-00" TargetMode="External"/><Relationship Id="rId2843" Type="http://schemas.openxmlformats.org/officeDocument/2006/relationships/hyperlink" Target="https://www.ankeramsterdamspirits.nl/products/L-61-208-00" TargetMode="External"/><Relationship Id="rId84" Type="http://schemas.openxmlformats.org/officeDocument/2006/relationships/hyperlink" Target="https://www.ankeramsterdamspirits.nl/products/L-11-019-00" TargetMode="External"/><Relationship Id="rId608" Type="http://schemas.openxmlformats.org/officeDocument/2006/relationships/hyperlink" Target="https://www.ankeramsterdamspirits.nl/products/L-60-364-00" TargetMode="External"/><Relationship Id="rId815" Type="http://schemas.openxmlformats.org/officeDocument/2006/relationships/hyperlink" Target="https://www.ankeramsterdamspirits.nl/products/L-59-378-00" TargetMode="External"/><Relationship Id="rId1238" Type="http://schemas.openxmlformats.org/officeDocument/2006/relationships/hyperlink" Target="https://www.ankeramsterdamspirits.nl/products/L-58-087-00" TargetMode="External"/><Relationship Id="rId1445" Type="http://schemas.openxmlformats.org/officeDocument/2006/relationships/hyperlink" Target="https://www.ankeramsterdamspirits.nl/products/L-52-159-00" TargetMode="External"/><Relationship Id="rId1652" Type="http://schemas.openxmlformats.org/officeDocument/2006/relationships/hyperlink" Target="https://www.ankeramsterdamspirits.nl/products/L-61-852-00" TargetMode="External"/><Relationship Id="rId1305" Type="http://schemas.openxmlformats.org/officeDocument/2006/relationships/hyperlink" Target="https://www.ankeramsterdamspirits.nl/products/L-24-385-00" TargetMode="External"/><Relationship Id="rId2703" Type="http://schemas.openxmlformats.org/officeDocument/2006/relationships/hyperlink" Target="https://www.ankeramsterdamspirits.nl/products/L-04-792-00" TargetMode="External"/><Relationship Id="rId2910" Type="http://schemas.openxmlformats.org/officeDocument/2006/relationships/hyperlink" Target="https://www.ankeramsterdamspirits.nl/products/L-24-892-00" TargetMode="External"/><Relationship Id="rId1512" Type="http://schemas.openxmlformats.org/officeDocument/2006/relationships/hyperlink" Target="https://www.ankeramsterdamspirits.nl/products/L-17-718-00" TargetMode="External"/><Relationship Id="rId4668" Type="http://schemas.openxmlformats.org/officeDocument/2006/relationships/hyperlink" Target="https://www.ankeramsterdamspirits.nl/products/L-17-512-00" TargetMode="External"/><Relationship Id="rId11" Type="http://schemas.openxmlformats.org/officeDocument/2006/relationships/hyperlink" Target="https://www.ankeramsterdamspirits.nl/products/L-60-025-00" TargetMode="External"/><Relationship Id="rId398" Type="http://schemas.openxmlformats.org/officeDocument/2006/relationships/hyperlink" Target="https://www.ankeramsterdamspirits.nl/products/L-06-296-00" TargetMode="External"/><Relationship Id="rId2079" Type="http://schemas.openxmlformats.org/officeDocument/2006/relationships/hyperlink" Target="https://www.ankeramsterdamspirits.nl/products/L-09-405-00" TargetMode="External"/><Relationship Id="rId3477" Type="http://schemas.openxmlformats.org/officeDocument/2006/relationships/hyperlink" Target="https://www.ankeramsterdamspirits.nl/products/L-57-251-00" TargetMode="External"/><Relationship Id="rId3684" Type="http://schemas.openxmlformats.org/officeDocument/2006/relationships/hyperlink" Target="https://www.ankeramsterdamspirits.nl/products/L-15-249-00" TargetMode="External"/><Relationship Id="rId3891" Type="http://schemas.openxmlformats.org/officeDocument/2006/relationships/hyperlink" Target="https://www.ankeramsterdamspirits.nl/products/L-51-085-00" TargetMode="External"/><Relationship Id="rId4528" Type="http://schemas.openxmlformats.org/officeDocument/2006/relationships/hyperlink" Target="https://www.ankeramsterdamspirits.nl/products/L-61-689-00" TargetMode="External"/><Relationship Id="rId4735" Type="http://schemas.openxmlformats.org/officeDocument/2006/relationships/hyperlink" Target="https://www.ankeramsterdamspirits.nl/products/L-59-824-00" TargetMode="External"/><Relationship Id="rId2286" Type="http://schemas.openxmlformats.org/officeDocument/2006/relationships/hyperlink" Target="https://www.ankeramsterdamspirits.nl/products/L-12-367-00" TargetMode="External"/><Relationship Id="rId2493" Type="http://schemas.openxmlformats.org/officeDocument/2006/relationships/hyperlink" Target="https://www.ankeramsterdamspirits.nl/products/L-60-045-00" TargetMode="External"/><Relationship Id="rId3337" Type="http://schemas.openxmlformats.org/officeDocument/2006/relationships/hyperlink" Target="https://www.ankeramsterdamspirits.nl/products/L-55-518-00" TargetMode="External"/><Relationship Id="rId3544" Type="http://schemas.openxmlformats.org/officeDocument/2006/relationships/hyperlink" Target="https://www.ankeramsterdamspirits.nl/products/L-52-638-00" TargetMode="External"/><Relationship Id="rId3751" Type="http://schemas.openxmlformats.org/officeDocument/2006/relationships/hyperlink" Target="https://www.ankeramsterdamspirits.nl/products/L-54-547-00" TargetMode="External"/><Relationship Id="rId258" Type="http://schemas.openxmlformats.org/officeDocument/2006/relationships/hyperlink" Target="https://www.ankeramsterdamspirits.nl/products/L-21-401-00" TargetMode="External"/><Relationship Id="rId465" Type="http://schemas.openxmlformats.org/officeDocument/2006/relationships/hyperlink" Target="https://www.ankeramsterdamspirits.nl/products/L-57-053-00" TargetMode="External"/><Relationship Id="rId672" Type="http://schemas.openxmlformats.org/officeDocument/2006/relationships/hyperlink" Target="https://www.ankeramsterdamspirits.nl/products/L-51-333-00" TargetMode="External"/><Relationship Id="rId1095" Type="http://schemas.openxmlformats.org/officeDocument/2006/relationships/hyperlink" Target="https://www.ankeramsterdamspirits.nl/products/L-19-033-00" TargetMode="External"/><Relationship Id="rId2146" Type="http://schemas.openxmlformats.org/officeDocument/2006/relationships/hyperlink" Target="https://www.ankeramsterdamspirits.nl/products/L-23-324-00" TargetMode="External"/><Relationship Id="rId2353" Type="http://schemas.openxmlformats.org/officeDocument/2006/relationships/hyperlink" Target="https://www.ankeramsterdamspirits.nl/products/L-56-068-00" TargetMode="External"/><Relationship Id="rId2560" Type="http://schemas.openxmlformats.org/officeDocument/2006/relationships/hyperlink" Target="https://www.ankeramsterdamspirits.nl/products/L-55-652-00" TargetMode="External"/><Relationship Id="rId3404" Type="http://schemas.openxmlformats.org/officeDocument/2006/relationships/hyperlink" Target="https://www.ankeramsterdamspirits.nl/products/L-61-626-00" TargetMode="External"/><Relationship Id="rId3611" Type="http://schemas.openxmlformats.org/officeDocument/2006/relationships/hyperlink" Target="https://www.ankeramsterdamspirits.nl/products/L-57-711-00" TargetMode="External"/><Relationship Id="rId118" Type="http://schemas.openxmlformats.org/officeDocument/2006/relationships/hyperlink" Target="https://www.ankeramsterdamspirits.nl/products/L-05-256-00" TargetMode="External"/><Relationship Id="rId325" Type="http://schemas.openxmlformats.org/officeDocument/2006/relationships/hyperlink" Target="https://www.ankeramsterdamspirits.nl/products/L-25-061-00" TargetMode="External"/><Relationship Id="rId532" Type="http://schemas.openxmlformats.org/officeDocument/2006/relationships/hyperlink" Target="https://www.ankeramsterdamspirits.nl/products/L-21-301-00" TargetMode="External"/><Relationship Id="rId1162" Type="http://schemas.openxmlformats.org/officeDocument/2006/relationships/hyperlink" Target="https://www.ankeramsterdamspirits.nl/products/L-50-128-00" TargetMode="External"/><Relationship Id="rId2006" Type="http://schemas.openxmlformats.org/officeDocument/2006/relationships/hyperlink" Target="https://www.ankeramsterdamspirits.nl/products/L-17-197-00" TargetMode="External"/><Relationship Id="rId2213" Type="http://schemas.openxmlformats.org/officeDocument/2006/relationships/hyperlink" Target="https://www.ankeramsterdamspirits.nl/products/L-25-834-00" TargetMode="External"/><Relationship Id="rId2420" Type="http://schemas.openxmlformats.org/officeDocument/2006/relationships/hyperlink" Target="https://www.ankeramsterdamspirits.nl/products/L-61-851-00" TargetMode="External"/><Relationship Id="rId1022" Type="http://schemas.openxmlformats.org/officeDocument/2006/relationships/hyperlink" Target="https://www.ankeramsterdamspirits.nl/products/L-51-704-00" TargetMode="External"/><Relationship Id="rId4178" Type="http://schemas.openxmlformats.org/officeDocument/2006/relationships/hyperlink" Target="https://www.ankeramsterdamspirits.nl/products/L-05-780-00" TargetMode="External"/><Relationship Id="rId4385" Type="http://schemas.openxmlformats.org/officeDocument/2006/relationships/hyperlink" Target="https://www.ankeramsterdamspirits.nl/products/L-09-121-00" TargetMode="External"/><Relationship Id="rId4592" Type="http://schemas.openxmlformats.org/officeDocument/2006/relationships/hyperlink" Target="https://www.ankeramsterdamspirits.nl/products/L-54-260-00" TargetMode="External"/><Relationship Id="rId1979" Type="http://schemas.openxmlformats.org/officeDocument/2006/relationships/hyperlink" Target="https://www.ankeramsterdamspirits.nl/products/L-54-526-00" TargetMode="External"/><Relationship Id="rId3194" Type="http://schemas.openxmlformats.org/officeDocument/2006/relationships/hyperlink" Target="https://www.ankeramsterdamspirits.nl/products/L-23-725-00" TargetMode="External"/><Relationship Id="rId4038" Type="http://schemas.openxmlformats.org/officeDocument/2006/relationships/hyperlink" Target="https://www.ankeramsterdamspirits.nl/products/L-50-763-00" TargetMode="External"/><Relationship Id="rId4245" Type="http://schemas.openxmlformats.org/officeDocument/2006/relationships/hyperlink" Target="https://www.ankeramsterdamspirits.nl/products/L-57-565-00" TargetMode="External"/><Relationship Id="rId1839" Type="http://schemas.openxmlformats.org/officeDocument/2006/relationships/hyperlink" Target="https://www.ankeramsterdamspirits.nl/products/L-05-593-00" TargetMode="External"/><Relationship Id="rId3054" Type="http://schemas.openxmlformats.org/officeDocument/2006/relationships/hyperlink" Target="https://www.ankeramsterdamspirits.nl/products/L-02-692-00" TargetMode="External"/><Relationship Id="rId4452" Type="http://schemas.openxmlformats.org/officeDocument/2006/relationships/hyperlink" Target="https://www.ankeramsterdamspirits.nl/products/L-09-634-00" TargetMode="External"/><Relationship Id="rId182" Type="http://schemas.openxmlformats.org/officeDocument/2006/relationships/hyperlink" Target="https://www.ankeramsterdamspirits.nl/products/L-13-381-00" TargetMode="External"/><Relationship Id="rId1906" Type="http://schemas.openxmlformats.org/officeDocument/2006/relationships/hyperlink" Target="https://www.ankeramsterdamspirits.nl/products/L-16-879-00" TargetMode="External"/><Relationship Id="rId3261" Type="http://schemas.openxmlformats.org/officeDocument/2006/relationships/hyperlink" Target="https://www.ankeramsterdamspirits.nl/products/L-61-632-00" TargetMode="External"/><Relationship Id="rId4105" Type="http://schemas.openxmlformats.org/officeDocument/2006/relationships/hyperlink" Target="https://www.ankeramsterdamspirits.nl/products/L-59-481-00" TargetMode="External"/><Relationship Id="rId4312" Type="http://schemas.openxmlformats.org/officeDocument/2006/relationships/hyperlink" Target="https://www.ankeramsterdamspirits.nl/products/L-20-643-00" TargetMode="External"/><Relationship Id="rId2070" Type="http://schemas.openxmlformats.org/officeDocument/2006/relationships/hyperlink" Target="https://www.ankeramsterdamspirits.nl/products/L-09-394-00" TargetMode="External"/><Relationship Id="rId3121" Type="http://schemas.openxmlformats.org/officeDocument/2006/relationships/hyperlink" Target="https://www.ankeramsterdamspirits.nl/products/L-60-010-00" TargetMode="External"/><Relationship Id="rId999" Type="http://schemas.openxmlformats.org/officeDocument/2006/relationships/hyperlink" Target="https://www.ankeramsterdamspirits.nl/products/L-05-541-00" TargetMode="External"/><Relationship Id="rId2887" Type="http://schemas.openxmlformats.org/officeDocument/2006/relationships/hyperlink" Target="https://www.ankeramsterdamspirits.nl/products/L-05-061-00" TargetMode="External"/><Relationship Id="rId859" Type="http://schemas.openxmlformats.org/officeDocument/2006/relationships/hyperlink" Target="https://www.ankeramsterdamspirits.nl/products/L-04-330-00" TargetMode="External"/><Relationship Id="rId1489" Type="http://schemas.openxmlformats.org/officeDocument/2006/relationships/hyperlink" Target="https://www.ankeramsterdamspirits.nl/products/L-11-182-00" TargetMode="External"/><Relationship Id="rId1696" Type="http://schemas.openxmlformats.org/officeDocument/2006/relationships/hyperlink" Target="https://www.ankeramsterdamspirits.nl/products/L-56-126-00" TargetMode="External"/><Relationship Id="rId3938" Type="http://schemas.openxmlformats.org/officeDocument/2006/relationships/hyperlink" Target="https://www.ankeramsterdamspirits.nl/products/L-61-074-00" TargetMode="External"/><Relationship Id="rId1349" Type="http://schemas.openxmlformats.org/officeDocument/2006/relationships/hyperlink" Target="https://www.ankeramsterdamspirits.nl/products/L-53-579-00" TargetMode="External"/><Relationship Id="rId2747" Type="http://schemas.openxmlformats.org/officeDocument/2006/relationships/hyperlink" Target="https://www.ankeramsterdamspirits.nl/products/L-59-443-00" TargetMode="External"/><Relationship Id="rId2954" Type="http://schemas.openxmlformats.org/officeDocument/2006/relationships/hyperlink" Target="https://www.ankeramsterdamspirits.nl/products/L-00-718-00" TargetMode="External"/><Relationship Id="rId719" Type="http://schemas.openxmlformats.org/officeDocument/2006/relationships/hyperlink" Target="https://www.ankeramsterdamspirits.nl/products/L-05-182-00" TargetMode="External"/><Relationship Id="rId926" Type="http://schemas.openxmlformats.org/officeDocument/2006/relationships/hyperlink" Target="https://www.ankeramsterdamspirits.nl/products/L-04-476-00" TargetMode="External"/><Relationship Id="rId1556" Type="http://schemas.openxmlformats.org/officeDocument/2006/relationships/hyperlink" Target="https://www.ankeramsterdamspirits.nl/products/L-50-746-00" TargetMode="External"/><Relationship Id="rId1763" Type="http://schemas.openxmlformats.org/officeDocument/2006/relationships/hyperlink" Target="https://www.ankeramsterdamspirits.nl/products/L-20-134-00" TargetMode="External"/><Relationship Id="rId1970" Type="http://schemas.openxmlformats.org/officeDocument/2006/relationships/hyperlink" Target="https://www.ankeramsterdamspirits.nl/products/L-58-945-00" TargetMode="External"/><Relationship Id="rId2607" Type="http://schemas.openxmlformats.org/officeDocument/2006/relationships/hyperlink" Target="https://www.ankeramsterdamspirits.nl/products/L-04-716-00" TargetMode="External"/><Relationship Id="rId2814" Type="http://schemas.openxmlformats.org/officeDocument/2006/relationships/hyperlink" Target="https://www.ankeramsterdamspirits.nl/products/L-54-781-00" TargetMode="External"/><Relationship Id="rId55" Type="http://schemas.openxmlformats.org/officeDocument/2006/relationships/hyperlink" Target="https://www.ankeramsterdamspirits.nl/products/L-05-251-00" TargetMode="External"/><Relationship Id="rId1209" Type="http://schemas.openxmlformats.org/officeDocument/2006/relationships/hyperlink" Target="https://www.ankeramsterdamspirits.nl/products/L-17-695-00" TargetMode="External"/><Relationship Id="rId1416" Type="http://schemas.openxmlformats.org/officeDocument/2006/relationships/hyperlink" Target="https://www.ankeramsterdamspirits.nl/products/L-21-035-00" TargetMode="External"/><Relationship Id="rId1623" Type="http://schemas.openxmlformats.org/officeDocument/2006/relationships/hyperlink" Target="https://www.ankeramsterdamspirits.nl/products/L-60-666-00" TargetMode="External"/><Relationship Id="rId1830" Type="http://schemas.openxmlformats.org/officeDocument/2006/relationships/hyperlink" Target="https://www.ankeramsterdamspirits.nl/products/L-05-510-00" TargetMode="External"/><Relationship Id="rId3588" Type="http://schemas.openxmlformats.org/officeDocument/2006/relationships/hyperlink" Target="https://www.ankeramsterdamspirits.nl/products/L-50-019-00" TargetMode="External"/><Relationship Id="rId3795" Type="http://schemas.openxmlformats.org/officeDocument/2006/relationships/hyperlink" Target="https://www.ankeramsterdamspirits.nl/products/L-15-808-00" TargetMode="External"/><Relationship Id="rId4639" Type="http://schemas.openxmlformats.org/officeDocument/2006/relationships/hyperlink" Target="https://www.ankeramsterdamspirits.nl/products/L-08-834-00" TargetMode="External"/><Relationship Id="rId2397" Type="http://schemas.openxmlformats.org/officeDocument/2006/relationships/hyperlink" Target="https://www.ankeramsterdamspirits.nl/products/L-12-467-00" TargetMode="External"/><Relationship Id="rId3448" Type="http://schemas.openxmlformats.org/officeDocument/2006/relationships/hyperlink" Target="https://www.ankeramsterdamspirits.nl/products/L-51-950-00" TargetMode="External"/><Relationship Id="rId3655" Type="http://schemas.openxmlformats.org/officeDocument/2006/relationships/hyperlink" Target="https://www.ankeramsterdamspirits.nl/products/L-06-832-00" TargetMode="External"/><Relationship Id="rId3862" Type="http://schemas.openxmlformats.org/officeDocument/2006/relationships/hyperlink" Target="https://www.ankeramsterdamspirits.nl/products/L-16-014-00" TargetMode="External"/><Relationship Id="rId4706" Type="http://schemas.openxmlformats.org/officeDocument/2006/relationships/hyperlink" Target="https://www.ankeramsterdamspirits.nl/products/L-59-589-00" TargetMode="External"/><Relationship Id="rId369" Type="http://schemas.openxmlformats.org/officeDocument/2006/relationships/hyperlink" Target="https://www.ankeramsterdamspirits.nl/products/L-14-814-00" TargetMode="External"/><Relationship Id="rId576" Type="http://schemas.openxmlformats.org/officeDocument/2006/relationships/hyperlink" Target="https://www.ankeramsterdamspirits.nl/products/L-60-685-00" TargetMode="External"/><Relationship Id="rId783" Type="http://schemas.openxmlformats.org/officeDocument/2006/relationships/hyperlink" Target="https://www.ankeramsterdamspirits.nl/products/L-05-819-00" TargetMode="External"/><Relationship Id="rId990" Type="http://schemas.openxmlformats.org/officeDocument/2006/relationships/hyperlink" Target="https://www.ankeramsterdamspirits.nl/products/L-05-502-00" TargetMode="External"/><Relationship Id="rId2257" Type="http://schemas.openxmlformats.org/officeDocument/2006/relationships/hyperlink" Target="https://www.ankeramsterdamspirits.nl/products/L-56-630-00" TargetMode="External"/><Relationship Id="rId2464" Type="http://schemas.openxmlformats.org/officeDocument/2006/relationships/hyperlink" Target="https://www.ankeramsterdamspirits.nl/products/L-50-296-00" TargetMode="External"/><Relationship Id="rId2671" Type="http://schemas.openxmlformats.org/officeDocument/2006/relationships/hyperlink" Target="https://www.ankeramsterdamspirits.nl/products/L-05-341-00" TargetMode="External"/><Relationship Id="rId3308" Type="http://schemas.openxmlformats.org/officeDocument/2006/relationships/hyperlink" Target="https://www.ankeramsterdamspirits.nl/products/L-25-211-00" TargetMode="External"/><Relationship Id="rId3515" Type="http://schemas.openxmlformats.org/officeDocument/2006/relationships/hyperlink" Target="https://www.ankeramsterdamspirits.nl/products/L-07-456-00" TargetMode="External"/><Relationship Id="rId229" Type="http://schemas.openxmlformats.org/officeDocument/2006/relationships/hyperlink" Target="https://www.ankeramsterdamspirits.nl/products/L-52-468-00" TargetMode="External"/><Relationship Id="rId436" Type="http://schemas.openxmlformats.org/officeDocument/2006/relationships/hyperlink" Target="https://www.ankeramsterdamspirits.nl/products/L-61-772-00" TargetMode="External"/><Relationship Id="rId643" Type="http://schemas.openxmlformats.org/officeDocument/2006/relationships/hyperlink" Target="https://www.ankeramsterdamspirits.nl/products/L-60-863-00" TargetMode="External"/><Relationship Id="rId1066" Type="http://schemas.openxmlformats.org/officeDocument/2006/relationships/hyperlink" Target="https://www.ankeramsterdamspirits.nl/products/L-00-774-00" TargetMode="External"/><Relationship Id="rId1273" Type="http://schemas.openxmlformats.org/officeDocument/2006/relationships/hyperlink" Target="https://www.ankeramsterdamspirits.nl/products/L-17-013-00" TargetMode="External"/><Relationship Id="rId1480" Type="http://schemas.openxmlformats.org/officeDocument/2006/relationships/hyperlink" Target="https://www.ankeramsterdamspirits.nl/products/L-55-643-00" TargetMode="External"/><Relationship Id="rId2117" Type="http://schemas.openxmlformats.org/officeDocument/2006/relationships/hyperlink" Target="https://www.ankeramsterdamspirits.nl/products/L-09-396-00" TargetMode="External"/><Relationship Id="rId2324" Type="http://schemas.openxmlformats.org/officeDocument/2006/relationships/hyperlink" Target="https://www.ankeramsterdamspirits.nl/products/L-61-547-00" TargetMode="External"/><Relationship Id="rId3722" Type="http://schemas.openxmlformats.org/officeDocument/2006/relationships/hyperlink" Target="https://www.ankeramsterdamspirits.nl/products/L-61-896-00" TargetMode="External"/><Relationship Id="rId850" Type="http://schemas.openxmlformats.org/officeDocument/2006/relationships/hyperlink" Target="https://www.ankeramsterdamspirits.nl/products/L-58-416-00" TargetMode="External"/><Relationship Id="rId1133" Type="http://schemas.openxmlformats.org/officeDocument/2006/relationships/hyperlink" Target="https://www.ankeramsterdamspirits.nl/products/L-61-989-00" TargetMode="External"/><Relationship Id="rId2531" Type="http://schemas.openxmlformats.org/officeDocument/2006/relationships/hyperlink" Target="https://www.ankeramsterdamspirits.nl/products/L-53-279-00" TargetMode="External"/><Relationship Id="rId4289" Type="http://schemas.openxmlformats.org/officeDocument/2006/relationships/hyperlink" Target="https://www.ankeramsterdamspirits.nl/products/L-59-179-00" TargetMode="External"/><Relationship Id="rId503" Type="http://schemas.openxmlformats.org/officeDocument/2006/relationships/hyperlink" Target="https://www.ankeramsterdamspirits.nl/products/L-06-730-00" TargetMode="External"/><Relationship Id="rId710" Type="http://schemas.openxmlformats.org/officeDocument/2006/relationships/hyperlink" Target="https://www.ankeramsterdamspirits.nl/products/L-03-200-00" TargetMode="External"/><Relationship Id="rId1340" Type="http://schemas.openxmlformats.org/officeDocument/2006/relationships/hyperlink" Target="https://www.ankeramsterdamspirits.nl/products/L-58-491-00" TargetMode="External"/><Relationship Id="rId3098" Type="http://schemas.openxmlformats.org/officeDocument/2006/relationships/hyperlink" Target="https://www.ankeramsterdamspirits.nl/products/L-51-445-00" TargetMode="External"/><Relationship Id="rId4496" Type="http://schemas.openxmlformats.org/officeDocument/2006/relationships/hyperlink" Target="https://www.ankeramsterdamspirits.nl/products/L-25-278-00" TargetMode="External"/><Relationship Id="rId1200" Type="http://schemas.openxmlformats.org/officeDocument/2006/relationships/hyperlink" Target="https://www.ankeramsterdamspirits.nl/products/L-22-487-00" TargetMode="External"/><Relationship Id="rId4149" Type="http://schemas.openxmlformats.org/officeDocument/2006/relationships/hyperlink" Target="https://www.ankeramsterdamspirits.nl/products/L-58-870-00" TargetMode="External"/><Relationship Id="rId4356" Type="http://schemas.openxmlformats.org/officeDocument/2006/relationships/hyperlink" Target="https://www.ankeramsterdamspirits.nl/products/L-10-080-00" TargetMode="External"/><Relationship Id="rId4563" Type="http://schemas.openxmlformats.org/officeDocument/2006/relationships/hyperlink" Target="https://www.ankeramsterdamspirits.nl/products/L-61-429-00" TargetMode="External"/><Relationship Id="rId3165" Type="http://schemas.openxmlformats.org/officeDocument/2006/relationships/hyperlink" Target="https://www.ankeramsterdamspirits.nl/products/L-60-337-00" TargetMode="External"/><Relationship Id="rId3372" Type="http://schemas.openxmlformats.org/officeDocument/2006/relationships/hyperlink" Target="https://www.ankeramsterdamspirits.nl/products/L-61-517-00" TargetMode="External"/><Relationship Id="rId4009" Type="http://schemas.openxmlformats.org/officeDocument/2006/relationships/hyperlink" Target="https://www.ankeramsterdamspirits.nl/products/L-58-613-00" TargetMode="External"/><Relationship Id="rId4216" Type="http://schemas.openxmlformats.org/officeDocument/2006/relationships/hyperlink" Target="https://www.ankeramsterdamspirits.nl/products/L-04-087-00" TargetMode="External"/><Relationship Id="rId4423" Type="http://schemas.openxmlformats.org/officeDocument/2006/relationships/hyperlink" Target="https://www.ankeramsterdamspirits.nl/products/L-25-198-00" TargetMode="External"/><Relationship Id="rId4630" Type="http://schemas.openxmlformats.org/officeDocument/2006/relationships/hyperlink" Target="https://www.ankeramsterdamspirits.nl/products/L-55-762-00" TargetMode="External"/><Relationship Id="rId293" Type="http://schemas.openxmlformats.org/officeDocument/2006/relationships/hyperlink" Target="https://www.ankeramsterdamspirits.nl/products/L-06-061-00" TargetMode="External"/><Relationship Id="rId2181" Type="http://schemas.openxmlformats.org/officeDocument/2006/relationships/hyperlink" Target="https://www.ankeramsterdamspirits.nl/products/L-09-673-00" TargetMode="External"/><Relationship Id="rId3025" Type="http://schemas.openxmlformats.org/officeDocument/2006/relationships/hyperlink" Target="https://www.ankeramsterdamspirits.nl/products/L-07-008-00" TargetMode="External"/><Relationship Id="rId3232" Type="http://schemas.openxmlformats.org/officeDocument/2006/relationships/hyperlink" Target="https://www.ankeramsterdamspirits.nl/products/L-58-934-00" TargetMode="External"/><Relationship Id="rId153" Type="http://schemas.openxmlformats.org/officeDocument/2006/relationships/hyperlink" Target="https://www.ankeramsterdamspirits.nl/products/L-55-593-00" TargetMode="External"/><Relationship Id="rId360" Type="http://schemas.openxmlformats.org/officeDocument/2006/relationships/hyperlink" Target="https://www.ankeramsterdamspirits.nl/products/L-60-964-00" TargetMode="External"/><Relationship Id="rId2041" Type="http://schemas.openxmlformats.org/officeDocument/2006/relationships/hyperlink" Target="https://www.ankeramsterdamspirits.nl/products/L-52-987-00" TargetMode="External"/><Relationship Id="rId220" Type="http://schemas.openxmlformats.org/officeDocument/2006/relationships/hyperlink" Target="https://www.ankeramsterdamspirits.nl/products/L-14-613-00" TargetMode="External"/><Relationship Id="rId2998" Type="http://schemas.openxmlformats.org/officeDocument/2006/relationships/hyperlink" Target="https://www.ankeramsterdamspirits.nl/products/L-56-363-00" TargetMode="External"/><Relationship Id="rId2858" Type="http://schemas.openxmlformats.org/officeDocument/2006/relationships/hyperlink" Target="https://www.ankeramsterdamspirits.nl/products/L-51-431-00" TargetMode="External"/><Relationship Id="rId3909" Type="http://schemas.openxmlformats.org/officeDocument/2006/relationships/hyperlink" Target="https://www.ankeramsterdamspirits.nl/products/L-08-231-00" TargetMode="External"/><Relationship Id="rId4073" Type="http://schemas.openxmlformats.org/officeDocument/2006/relationships/hyperlink" Target="https://www.ankeramsterdamspirits.nl/products/L-57-648-00" TargetMode="External"/><Relationship Id="rId99" Type="http://schemas.openxmlformats.org/officeDocument/2006/relationships/hyperlink" Target="https://www.ankeramsterdamspirits.nl/products/L-21-434-00" TargetMode="External"/><Relationship Id="rId1667" Type="http://schemas.openxmlformats.org/officeDocument/2006/relationships/hyperlink" Target="https://www.ankeramsterdamspirits.nl/products/L-57-241-00" TargetMode="External"/><Relationship Id="rId1874" Type="http://schemas.openxmlformats.org/officeDocument/2006/relationships/hyperlink" Target="https://www.ankeramsterdamspirits.nl/products/L-52-292-00" TargetMode="External"/><Relationship Id="rId2718" Type="http://schemas.openxmlformats.org/officeDocument/2006/relationships/hyperlink" Target="https://www.ankeramsterdamspirits.nl/products/L-04-811-00" TargetMode="External"/><Relationship Id="rId2925" Type="http://schemas.openxmlformats.org/officeDocument/2006/relationships/hyperlink" Target="https://www.ankeramsterdamspirits.nl/products/L-05-093-00" TargetMode="External"/><Relationship Id="rId4280" Type="http://schemas.openxmlformats.org/officeDocument/2006/relationships/hyperlink" Target="https://www.ankeramsterdamspirits.nl/products/L-60-004-00" TargetMode="External"/><Relationship Id="rId1527" Type="http://schemas.openxmlformats.org/officeDocument/2006/relationships/hyperlink" Target="https://www.ankeramsterdamspirits.nl/products/L-59-676-00" TargetMode="External"/><Relationship Id="rId1734" Type="http://schemas.openxmlformats.org/officeDocument/2006/relationships/hyperlink" Target="https://www.ankeramsterdamspirits.nl/products/L-10-065-00" TargetMode="External"/><Relationship Id="rId1941" Type="http://schemas.openxmlformats.org/officeDocument/2006/relationships/hyperlink" Target="https://www.ankeramsterdamspirits.nl/products/L-61-446-00" TargetMode="External"/><Relationship Id="rId4140" Type="http://schemas.openxmlformats.org/officeDocument/2006/relationships/hyperlink" Target="https://www.ankeramsterdamspirits.nl/products/L-05-452-00" TargetMode="External"/><Relationship Id="rId26" Type="http://schemas.openxmlformats.org/officeDocument/2006/relationships/hyperlink" Target="https://www.ankeramsterdamspirits.nl/products/L-04-625-00" TargetMode="External"/><Relationship Id="rId3699" Type="http://schemas.openxmlformats.org/officeDocument/2006/relationships/hyperlink" Target="https://www.ankeramsterdamspirits.nl/products/L-13-835-00" TargetMode="External"/><Relationship Id="rId4000" Type="http://schemas.openxmlformats.org/officeDocument/2006/relationships/hyperlink" Target="https://www.ankeramsterdamspirits.nl/products/L-01-712-00" TargetMode="External"/><Relationship Id="rId1801" Type="http://schemas.openxmlformats.org/officeDocument/2006/relationships/hyperlink" Target="https://www.ankeramsterdamspirits.nl/products/L-23-338-00" TargetMode="External"/><Relationship Id="rId3559" Type="http://schemas.openxmlformats.org/officeDocument/2006/relationships/hyperlink" Target="https://www.ankeramsterdamspirits.nl/products/L-07-854-00" TargetMode="External"/><Relationship Id="rId687" Type="http://schemas.openxmlformats.org/officeDocument/2006/relationships/hyperlink" Target="https://www.ankeramsterdamspirits.nl/products/L-07-015-00" TargetMode="External"/><Relationship Id="rId2368" Type="http://schemas.openxmlformats.org/officeDocument/2006/relationships/hyperlink" Target="https://www.ankeramsterdamspirits.nl/products/L-60-783-00" TargetMode="External"/><Relationship Id="rId3766" Type="http://schemas.openxmlformats.org/officeDocument/2006/relationships/hyperlink" Target="https://www.ankeramsterdamspirits.nl/products/L-06-827-00" TargetMode="External"/><Relationship Id="rId3973" Type="http://schemas.openxmlformats.org/officeDocument/2006/relationships/hyperlink" Target="https://www.ankeramsterdamspirits.nl/products/L-14-273-00" TargetMode="External"/><Relationship Id="rId894" Type="http://schemas.openxmlformats.org/officeDocument/2006/relationships/hyperlink" Target="https://www.ankeramsterdamspirits.nl/products/L-04-443-00" TargetMode="External"/><Relationship Id="rId1177" Type="http://schemas.openxmlformats.org/officeDocument/2006/relationships/hyperlink" Target="https://www.ankeramsterdamspirits.nl/products/L-08-778-00" TargetMode="External"/><Relationship Id="rId2575" Type="http://schemas.openxmlformats.org/officeDocument/2006/relationships/hyperlink" Target="https://www.ankeramsterdamspirits.nl/products/L-59-977-00" TargetMode="External"/><Relationship Id="rId2782" Type="http://schemas.openxmlformats.org/officeDocument/2006/relationships/hyperlink" Target="https://www.ankeramsterdamspirits.nl/products/L-25-291-00" TargetMode="External"/><Relationship Id="rId3419" Type="http://schemas.openxmlformats.org/officeDocument/2006/relationships/hyperlink" Target="https://www.ankeramsterdamspirits.nl/products/L-61-914-00" TargetMode="External"/><Relationship Id="rId3626" Type="http://schemas.openxmlformats.org/officeDocument/2006/relationships/hyperlink" Target="https://www.ankeramsterdamspirits.nl/products/L-50-628-00" TargetMode="External"/><Relationship Id="rId3833" Type="http://schemas.openxmlformats.org/officeDocument/2006/relationships/hyperlink" Target="https://www.ankeramsterdamspirits.nl/products/L-58-576-00" TargetMode="External"/><Relationship Id="rId547" Type="http://schemas.openxmlformats.org/officeDocument/2006/relationships/hyperlink" Target="https://www.ankeramsterdamspirits.nl/products/L-60-690-00" TargetMode="External"/><Relationship Id="rId754" Type="http://schemas.openxmlformats.org/officeDocument/2006/relationships/hyperlink" Target="https://www.ankeramsterdamspirits.nl/products/L-56-256-00" TargetMode="External"/><Relationship Id="rId961" Type="http://schemas.openxmlformats.org/officeDocument/2006/relationships/hyperlink" Target="https://www.ankeramsterdamspirits.nl/products/L-00-095-00" TargetMode="External"/><Relationship Id="rId1384" Type="http://schemas.openxmlformats.org/officeDocument/2006/relationships/hyperlink" Target="https://www.ankeramsterdamspirits.nl/products/L-52-561-00" TargetMode="External"/><Relationship Id="rId1591" Type="http://schemas.openxmlformats.org/officeDocument/2006/relationships/hyperlink" Target="https://www.ankeramsterdamspirits.nl/products/L-00-834-00" TargetMode="External"/><Relationship Id="rId2228" Type="http://schemas.openxmlformats.org/officeDocument/2006/relationships/hyperlink" Target="https://www.ankeramsterdamspirits.nl/products/L-54-108-00" TargetMode="External"/><Relationship Id="rId2435" Type="http://schemas.openxmlformats.org/officeDocument/2006/relationships/hyperlink" Target="https://www.ankeramsterdamspirits.nl/products/L-04-925-00" TargetMode="External"/><Relationship Id="rId2642" Type="http://schemas.openxmlformats.org/officeDocument/2006/relationships/hyperlink" Target="https://www.ankeramsterdamspirits.nl/products/L-05-245-00" TargetMode="External"/><Relationship Id="rId3900" Type="http://schemas.openxmlformats.org/officeDocument/2006/relationships/hyperlink" Target="https://www.ankeramsterdamspirits.nl/products/L-07-932-00" TargetMode="External"/><Relationship Id="rId90" Type="http://schemas.openxmlformats.org/officeDocument/2006/relationships/hyperlink" Target="https://www.ankeramsterdamspirits.nl/products/L-22-297-00" TargetMode="External"/><Relationship Id="rId407" Type="http://schemas.openxmlformats.org/officeDocument/2006/relationships/hyperlink" Target="https://www.ankeramsterdamspirits.nl/products/L-01-812-00" TargetMode="External"/><Relationship Id="rId614" Type="http://schemas.openxmlformats.org/officeDocument/2006/relationships/hyperlink" Target="https://www.ankeramsterdamspirits.nl/products/L-20-215-00" TargetMode="External"/><Relationship Id="rId821" Type="http://schemas.openxmlformats.org/officeDocument/2006/relationships/hyperlink" Target="https://www.ankeramsterdamspirits.nl/products/L-54-271-00" TargetMode="External"/><Relationship Id="rId1037" Type="http://schemas.openxmlformats.org/officeDocument/2006/relationships/hyperlink" Target="https://www.ankeramsterdamspirits.nl/products/L-21-040-00" TargetMode="External"/><Relationship Id="rId1244" Type="http://schemas.openxmlformats.org/officeDocument/2006/relationships/hyperlink" Target="https://www.ankeramsterdamspirits.nl/products/L-53-961-00" TargetMode="External"/><Relationship Id="rId1451" Type="http://schemas.openxmlformats.org/officeDocument/2006/relationships/hyperlink" Target="https://www.ankeramsterdamspirits.nl/products/L-09-688-00" TargetMode="External"/><Relationship Id="rId2502" Type="http://schemas.openxmlformats.org/officeDocument/2006/relationships/hyperlink" Target="https://www.ankeramsterdamspirits.nl/products/L-54-556-00" TargetMode="External"/><Relationship Id="rId1104" Type="http://schemas.openxmlformats.org/officeDocument/2006/relationships/hyperlink" Target="https://www.ankeramsterdamspirits.nl/products/L-23-265-00" TargetMode="External"/><Relationship Id="rId1311" Type="http://schemas.openxmlformats.org/officeDocument/2006/relationships/hyperlink" Target="https://www.ankeramsterdamspirits.nl/products/L-52-028-00" TargetMode="External"/><Relationship Id="rId4467" Type="http://schemas.openxmlformats.org/officeDocument/2006/relationships/hyperlink" Target="https://www.ankeramsterdamspirits.nl/products/L-09-774-00" TargetMode="External"/><Relationship Id="rId4674" Type="http://schemas.openxmlformats.org/officeDocument/2006/relationships/hyperlink" Target="https://www.ankeramsterdamspirits.nl/products/L-09-748-00" TargetMode="External"/><Relationship Id="rId3069" Type="http://schemas.openxmlformats.org/officeDocument/2006/relationships/hyperlink" Target="https://www.ankeramsterdamspirits.nl/products/L-56-733-00" TargetMode="External"/><Relationship Id="rId3276" Type="http://schemas.openxmlformats.org/officeDocument/2006/relationships/hyperlink" Target="https://www.ankeramsterdamspirits.nl/products/L-55-977-00" TargetMode="External"/><Relationship Id="rId3483" Type="http://schemas.openxmlformats.org/officeDocument/2006/relationships/hyperlink" Target="https://www.ankeramsterdamspirits.nl/products/L-54-917-00" TargetMode="External"/><Relationship Id="rId3690" Type="http://schemas.openxmlformats.org/officeDocument/2006/relationships/hyperlink" Target="https://www.ankeramsterdamspirits.nl/products/L-51-289-00" TargetMode="External"/><Relationship Id="rId4327" Type="http://schemas.openxmlformats.org/officeDocument/2006/relationships/hyperlink" Target="https://www.ankeramsterdamspirits.nl/products/L-08-765-00" TargetMode="External"/><Relationship Id="rId4534" Type="http://schemas.openxmlformats.org/officeDocument/2006/relationships/hyperlink" Target="https://www.ankeramsterdamspirits.nl/products/L-61-434-00" TargetMode="External"/><Relationship Id="rId197" Type="http://schemas.openxmlformats.org/officeDocument/2006/relationships/hyperlink" Target="https://www.ankeramsterdamspirits.nl/products/L-25-285-00" TargetMode="External"/><Relationship Id="rId2085" Type="http://schemas.openxmlformats.org/officeDocument/2006/relationships/hyperlink" Target="https://www.ankeramsterdamspirits.nl/products/L-09-415-00" TargetMode="External"/><Relationship Id="rId2292" Type="http://schemas.openxmlformats.org/officeDocument/2006/relationships/hyperlink" Target="https://www.ankeramsterdamspirits.nl/products/L-10-140-00" TargetMode="External"/><Relationship Id="rId3136" Type="http://schemas.openxmlformats.org/officeDocument/2006/relationships/hyperlink" Target="https://www.ankeramsterdamspirits.nl/products/L-58-914-00" TargetMode="External"/><Relationship Id="rId3343" Type="http://schemas.openxmlformats.org/officeDocument/2006/relationships/hyperlink" Target="https://www.ankeramsterdamspirits.nl/products/L-07-064-00" TargetMode="External"/><Relationship Id="rId4741" Type="http://schemas.openxmlformats.org/officeDocument/2006/relationships/hyperlink" Target="https://www.ankeramsterdamspirits.nl/products/L-58-995-00" TargetMode="External"/><Relationship Id="rId264" Type="http://schemas.openxmlformats.org/officeDocument/2006/relationships/hyperlink" Target="https://www.ankeramsterdamspirits.nl/products/L-06-945-00" TargetMode="External"/><Relationship Id="rId471" Type="http://schemas.openxmlformats.org/officeDocument/2006/relationships/hyperlink" Target="https://www.ankeramsterdamspirits.nl/products/L-06-641-00" TargetMode="External"/><Relationship Id="rId2152" Type="http://schemas.openxmlformats.org/officeDocument/2006/relationships/hyperlink" Target="https://www.ankeramsterdamspirits.nl/products/L-59-839-00" TargetMode="External"/><Relationship Id="rId3550" Type="http://schemas.openxmlformats.org/officeDocument/2006/relationships/hyperlink" Target="https://www.ankeramsterdamspirits.nl/products/L-61-512-00" TargetMode="External"/><Relationship Id="rId4601" Type="http://schemas.openxmlformats.org/officeDocument/2006/relationships/hyperlink" Target="https://www.ankeramsterdamspirits.nl/products/L-04-822-00" TargetMode="External"/><Relationship Id="rId124" Type="http://schemas.openxmlformats.org/officeDocument/2006/relationships/hyperlink" Target="https://www.ankeramsterdamspirits.nl/products/L-19-792-00" TargetMode="External"/><Relationship Id="rId3203" Type="http://schemas.openxmlformats.org/officeDocument/2006/relationships/hyperlink" Target="https://www.ankeramsterdamspirits.nl/products/L-57-283-00" TargetMode="External"/><Relationship Id="rId3410" Type="http://schemas.openxmlformats.org/officeDocument/2006/relationships/hyperlink" Target="https://www.ankeramsterdamspirits.nl/products/L-07-129-00" TargetMode="External"/><Relationship Id="rId331" Type="http://schemas.openxmlformats.org/officeDocument/2006/relationships/hyperlink" Target="https://www.ankeramsterdamspirits.nl/products/L-59-613-00" TargetMode="External"/><Relationship Id="rId2012" Type="http://schemas.openxmlformats.org/officeDocument/2006/relationships/hyperlink" Target="https://www.ankeramsterdamspirits.nl/products/L-60-786-00" TargetMode="External"/><Relationship Id="rId2969" Type="http://schemas.openxmlformats.org/officeDocument/2006/relationships/hyperlink" Target="https://www.ankeramsterdamspirits.nl/products/L-21-248-00" TargetMode="External"/><Relationship Id="rId1778" Type="http://schemas.openxmlformats.org/officeDocument/2006/relationships/hyperlink" Target="https://www.ankeramsterdamspirits.nl/products/L-52-966-00" TargetMode="External"/><Relationship Id="rId1985" Type="http://schemas.openxmlformats.org/officeDocument/2006/relationships/hyperlink" Target="https://www.ankeramsterdamspirits.nl/products/L-54-570-00" TargetMode="External"/><Relationship Id="rId2829" Type="http://schemas.openxmlformats.org/officeDocument/2006/relationships/hyperlink" Target="https://www.ankeramsterdamspirits.nl/products/L-59-266-00" TargetMode="External"/><Relationship Id="rId4184" Type="http://schemas.openxmlformats.org/officeDocument/2006/relationships/hyperlink" Target="https://www.ankeramsterdamspirits.nl/products/L-05-833-00" TargetMode="External"/><Relationship Id="rId4391" Type="http://schemas.openxmlformats.org/officeDocument/2006/relationships/hyperlink" Target="https://www.ankeramsterdamspirits.nl/products/L-26-701-00" TargetMode="External"/><Relationship Id="rId1638" Type="http://schemas.openxmlformats.org/officeDocument/2006/relationships/hyperlink" Target="https://www.ankeramsterdamspirits.nl/products/L-09-021-00" TargetMode="External"/><Relationship Id="rId4044" Type="http://schemas.openxmlformats.org/officeDocument/2006/relationships/hyperlink" Target="https://www.ankeramsterdamspirits.nl/products/L-50-729-00" TargetMode="External"/><Relationship Id="rId4251" Type="http://schemas.openxmlformats.org/officeDocument/2006/relationships/hyperlink" Target="https://www.ankeramsterdamspirits.nl/products/L-04-182-00" TargetMode="External"/><Relationship Id="rId1845" Type="http://schemas.openxmlformats.org/officeDocument/2006/relationships/hyperlink" Target="https://www.ankeramsterdamspirits.nl/products/L-59-851-00" TargetMode="External"/><Relationship Id="rId3060" Type="http://schemas.openxmlformats.org/officeDocument/2006/relationships/hyperlink" Target="https://www.ankeramsterdamspirits.nl/products/L-52-040-00" TargetMode="External"/><Relationship Id="rId4111" Type="http://schemas.openxmlformats.org/officeDocument/2006/relationships/hyperlink" Target="https://www.ankeramsterdamspirits.nl/products/L-03-294-00" TargetMode="External"/><Relationship Id="rId1705" Type="http://schemas.openxmlformats.org/officeDocument/2006/relationships/hyperlink" Target="https://www.ankeramsterdamspirits.nl/products/L-56-006-00" TargetMode="External"/><Relationship Id="rId1912" Type="http://schemas.openxmlformats.org/officeDocument/2006/relationships/hyperlink" Target="https://www.ankeramsterdamspirits.nl/products/L-23-952-00" TargetMode="External"/><Relationship Id="rId3877" Type="http://schemas.openxmlformats.org/officeDocument/2006/relationships/hyperlink" Target="https://www.ankeramsterdamspirits.nl/products/L-07-560-00" TargetMode="External"/><Relationship Id="rId798" Type="http://schemas.openxmlformats.org/officeDocument/2006/relationships/hyperlink" Target="https://www.ankeramsterdamspirits.nl/products/L-00-805-00" TargetMode="External"/><Relationship Id="rId2479" Type="http://schemas.openxmlformats.org/officeDocument/2006/relationships/hyperlink" Target="https://www.ankeramsterdamspirits.nl/products/L-61-925-00" TargetMode="External"/><Relationship Id="rId2686" Type="http://schemas.openxmlformats.org/officeDocument/2006/relationships/hyperlink" Target="https://www.ankeramsterdamspirits.nl/products/L-04-775-00" TargetMode="External"/><Relationship Id="rId2893" Type="http://schemas.openxmlformats.org/officeDocument/2006/relationships/hyperlink" Target="https://www.ankeramsterdamspirits.nl/products/L-51-846-00" TargetMode="External"/><Relationship Id="rId3737" Type="http://schemas.openxmlformats.org/officeDocument/2006/relationships/hyperlink" Target="https://www.ankeramsterdamspirits.nl/products/L-08-185-00" TargetMode="External"/><Relationship Id="rId3944" Type="http://schemas.openxmlformats.org/officeDocument/2006/relationships/hyperlink" Target="https://www.ankeramsterdamspirits.nl/products/L-53-768-00" TargetMode="External"/><Relationship Id="rId658" Type="http://schemas.openxmlformats.org/officeDocument/2006/relationships/hyperlink" Target="https://www.ankeramsterdamspirits.nl/products/L-06-726-00" TargetMode="External"/><Relationship Id="rId865" Type="http://schemas.openxmlformats.org/officeDocument/2006/relationships/hyperlink" Target="https://www.ankeramsterdamspirits.nl/products/L-61-244-00" TargetMode="External"/><Relationship Id="rId1288" Type="http://schemas.openxmlformats.org/officeDocument/2006/relationships/hyperlink" Target="https://www.ankeramsterdamspirits.nl/products/L-56-099-00" TargetMode="External"/><Relationship Id="rId1495" Type="http://schemas.openxmlformats.org/officeDocument/2006/relationships/hyperlink" Target="https://www.ankeramsterdamspirits.nl/products/L-16-733-00" TargetMode="External"/><Relationship Id="rId2339" Type="http://schemas.openxmlformats.org/officeDocument/2006/relationships/hyperlink" Target="https://www.ankeramsterdamspirits.nl/products/L-57-708-00" TargetMode="External"/><Relationship Id="rId2546" Type="http://schemas.openxmlformats.org/officeDocument/2006/relationships/hyperlink" Target="https://www.ankeramsterdamspirits.nl/products/L-57-015-00" TargetMode="External"/><Relationship Id="rId2753" Type="http://schemas.openxmlformats.org/officeDocument/2006/relationships/hyperlink" Target="https://www.ankeramsterdamspirits.nl/products/L-00-394-00" TargetMode="External"/><Relationship Id="rId2960" Type="http://schemas.openxmlformats.org/officeDocument/2006/relationships/hyperlink" Target="https://www.ankeramsterdamspirits.nl/products/L-05-814-00" TargetMode="External"/><Relationship Id="rId3804" Type="http://schemas.openxmlformats.org/officeDocument/2006/relationships/hyperlink" Target="https://www.ankeramsterdamspirits.nl/products/L-08-426-00" TargetMode="External"/><Relationship Id="rId518" Type="http://schemas.openxmlformats.org/officeDocument/2006/relationships/hyperlink" Target="https://www.ankeramsterdamspirits.nl/products/L-06-900-00" TargetMode="External"/><Relationship Id="rId725" Type="http://schemas.openxmlformats.org/officeDocument/2006/relationships/hyperlink" Target="https://www.ankeramsterdamspirits.nl/products/L-13-610-00" TargetMode="External"/><Relationship Id="rId932" Type="http://schemas.openxmlformats.org/officeDocument/2006/relationships/hyperlink" Target="https://www.ankeramsterdamspirits.nl/products/L-56-750-00" TargetMode="External"/><Relationship Id="rId1148" Type="http://schemas.openxmlformats.org/officeDocument/2006/relationships/hyperlink" Target="https://www.ankeramsterdamspirits.nl/products/L-22-928-00" TargetMode="External"/><Relationship Id="rId1355" Type="http://schemas.openxmlformats.org/officeDocument/2006/relationships/hyperlink" Target="https://www.ankeramsterdamspirits.nl/products/L-11-285-00" TargetMode="External"/><Relationship Id="rId1562" Type="http://schemas.openxmlformats.org/officeDocument/2006/relationships/hyperlink" Target="https://www.ankeramsterdamspirits.nl/products/L-21-567-00" TargetMode="External"/><Relationship Id="rId2406" Type="http://schemas.openxmlformats.org/officeDocument/2006/relationships/hyperlink" Target="https://www.ankeramsterdamspirits.nl/products/L-04-139-00" TargetMode="External"/><Relationship Id="rId2613" Type="http://schemas.openxmlformats.org/officeDocument/2006/relationships/hyperlink" Target="https://www.ankeramsterdamspirits.nl/products/L-19-728-00" TargetMode="External"/><Relationship Id="rId1008" Type="http://schemas.openxmlformats.org/officeDocument/2006/relationships/hyperlink" Target="https://www.ankeramsterdamspirits.nl/products/L-61-957-00" TargetMode="External"/><Relationship Id="rId1215" Type="http://schemas.openxmlformats.org/officeDocument/2006/relationships/hyperlink" Target="https://www.ankeramsterdamspirits.nl/products/L-56-881-00" TargetMode="External"/><Relationship Id="rId1422" Type="http://schemas.openxmlformats.org/officeDocument/2006/relationships/hyperlink" Target="https://www.ankeramsterdamspirits.nl/products/L-17-461-00" TargetMode="External"/><Relationship Id="rId2820" Type="http://schemas.openxmlformats.org/officeDocument/2006/relationships/hyperlink" Target="https://www.ankeramsterdamspirits.nl/products/L-19-214-00" TargetMode="External"/><Relationship Id="rId4578" Type="http://schemas.openxmlformats.org/officeDocument/2006/relationships/hyperlink" Target="https://www.ankeramsterdamspirits.nl/products/L-58-062-00" TargetMode="External"/><Relationship Id="rId61" Type="http://schemas.openxmlformats.org/officeDocument/2006/relationships/hyperlink" Target="https://www.ankeramsterdamspirits.nl/products/L-13-552-00" TargetMode="External"/><Relationship Id="rId3387" Type="http://schemas.openxmlformats.org/officeDocument/2006/relationships/hyperlink" Target="https://www.ankeramsterdamspirits.nl/products/L-07-105-00" TargetMode="External"/><Relationship Id="rId2196" Type="http://schemas.openxmlformats.org/officeDocument/2006/relationships/hyperlink" Target="https://www.ankeramsterdamspirits.nl/products/L-09-716-00" TargetMode="External"/><Relationship Id="rId3594" Type="http://schemas.openxmlformats.org/officeDocument/2006/relationships/hyperlink" Target="https://www.ankeramsterdamspirits.nl/products/L-07-734-00" TargetMode="External"/><Relationship Id="rId4438" Type="http://schemas.openxmlformats.org/officeDocument/2006/relationships/hyperlink" Target="https://www.ankeramsterdamspirits.nl/products/L-52-119-00" TargetMode="External"/><Relationship Id="rId4645" Type="http://schemas.openxmlformats.org/officeDocument/2006/relationships/hyperlink" Target="https://www.ankeramsterdamspirits.nl/products/L-51-123-00" TargetMode="External"/><Relationship Id="rId168" Type="http://schemas.openxmlformats.org/officeDocument/2006/relationships/hyperlink" Target="https://www.ankeramsterdamspirits.nl/products/L-59-462-00" TargetMode="External"/><Relationship Id="rId3247" Type="http://schemas.openxmlformats.org/officeDocument/2006/relationships/hyperlink" Target="https://www.ankeramsterdamspirits.nl/products/L-11-348-00" TargetMode="External"/><Relationship Id="rId3454" Type="http://schemas.openxmlformats.org/officeDocument/2006/relationships/hyperlink" Target="https://www.ankeramsterdamspirits.nl/products/L-24-128-00" TargetMode="External"/><Relationship Id="rId3661" Type="http://schemas.openxmlformats.org/officeDocument/2006/relationships/hyperlink" Target="https://www.ankeramsterdamspirits.nl/products/L-07-980-00" TargetMode="External"/><Relationship Id="rId4505" Type="http://schemas.openxmlformats.org/officeDocument/2006/relationships/hyperlink" Target="https://www.ankeramsterdamspirits.nl/products/L-08-583-00" TargetMode="External"/><Relationship Id="rId4712" Type="http://schemas.openxmlformats.org/officeDocument/2006/relationships/hyperlink" Target="https://www.ankeramsterdamspirits.nl/products/L-59-109-00" TargetMode="External"/><Relationship Id="rId375" Type="http://schemas.openxmlformats.org/officeDocument/2006/relationships/hyperlink" Target="https://www.ankeramsterdamspirits.nl/products/L-06-232-00" TargetMode="External"/><Relationship Id="rId582" Type="http://schemas.openxmlformats.org/officeDocument/2006/relationships/hyperlink" Target="https://www.ankeramsterdamspirits.nl/products/L-54-377-00" TargetMode="External"/><Relationship Id="rId2056" Type="http://schemas.openxmlformats.org/officeDocument/2006/relationships/hyperlink" Target="https://www.ankeramsterdamspirits.nl/products/L-09-331-00" TargetMode="External"/><Relationship Id="rId2263" Type="http://schemas.openxmlformats.org/officeDocument/2006/relationships/hyperlink" Target="https://www.ankeramsterdamspirits.nl/products/L-10-050-00" TargetMode="External"/><Relationship Id="rId2470" Type="http://schemas.openxmlformats.org/officeDocument/2006/relationships/hyperlink" Target="https://www.ankeramsterdamspirits.nl/products/L-00-781-00" TargetMode="External"/><Relationship Id="rId3107" Type="http://schemas.openxmlformats.org/officeDocument/2006/relationships/hyperlink" Target="https://www.ankeramsterdamspirits.nl/products/L-59-089-00" TargetMode="External"/><Relationship Id="rId3314" Type="http://schemas.openxmlformats.org/officeDocument/2006/relationships/hyperlink" Target="https://www.ankeramsterdamspirits.nl/products/L-04-267-00" TargetMode="External"/><Relationship Id="rId3521" Type="http://schemas.openxmlformats.org/officeDocument/2006/relationships/hyperlink" Target="https://www.ankeramsterdamspirits.nl/products/L-07-574-00" TargetMode="External"/><Relationship Id="rId235" Type="http://schemas.openxmlformats.org/officeDocument/2006/relationships/hyperlink" Target="https://www.ankeramsterdamspirits.nl/products/L-58-662-00" TargetMode="External"/><Relationship Id="rId442" Type="http://schemas.openxmlformats.org/officeDocument/2006/relationships/hyperlink" Target="https://www.ankeramsterdamspirits.nl/products/L-57-190-00" TargetMode="External"/><Relationship Id="rId1072" Type="http://schemas.openxmlformats.org/officeDocument/2006/relationships/hyperlink" Target="https://www.ankeramsterdamspirits.nl/products/L-52-256-00" TargetMode="External"/><Relationship Id="rId2123" Type="http://schemas.openxmlformats.org/officeDocument/2006/relationships/hyperlink" Target="https://www.ankeramsterdamspirits.nl/products/L-08-611-00" TargetMode="External"/><Relationship Id="rId2330" Type="http://schemas.openxmlformats.org/officeDocument/2006/relationships/hyperlink" Target="https://www.ankeramsterdamspirits.nl/products/L-54-491-00" TargetMode="External"/><Relationship Id="rId302" Type="http://schemas.openxmlformats.org/officeDocument/2006/relationships/hyperlink" Target="https://www.ankeramsterdamspirits.nl/products/L-06-074-00" TargetMode="External"/><Relationship Id="rId4088" Type="http://schemas.openxmlformats.org/officeDocument/2006/relationships/hyperlink" Target="https://www.ankeramsterdamspirits.nl/products/L-05-292-00" TargetMode="External"/><Relationship Id="rId4295" Type="http://schemas.openxmlformats.org/officeDocument/2006/relationships/hyperlink" Target="https://www.ankeramsterdamspirits.nl/products/L-59-181-00" TargetMode="External"/><Relationship Id="rId1889" Type="http://schemas.openxmlformats.org/officeDocument/2006/relationships/hyperlink" Target="https://www.ankeramsterdamspirits.nl/products/L-52-581-00" TargetMode="External"/><Relationship Id="rId4155" Type="http://schemas.openxmlformats.org/officeDocument/2006/relationships/hyperlink" Target="https://www.ankeramsterdamspirits.nl/products/L-00-720-00" TargetMode="External"/><Relationship Id="rId4362" Type="http://schemas.openxmlformats.org/officeDocument/2006/relationships/hyperlink" Target="https://www.ankeramsterdamspirits.nl/products/L-09-011-00" TargetMode="External"/><Relationship Id="rId1749" Type="http://schemas.openxmlformats.org/officeDocument/2006/relationships/hyperlink" Target="https://www.ankeramsterdamspirits.nl/products/L-08-875-00" TargetMode="External"/><Relationship Id="rId1956" Type="http://schemas.openxmlformats.org/officeDocument/2006/relationships/hyperlink" Target="https://www.ankeramsterdamspirits.nl/products/L-52-001-00" TargetMode="External"/><Relationship Id="rId3171" Type="http://schemas.openxmlformats.org/officeDocument/2006/relationships/hyperlink" Target="https://www.ankeramsterdamspirits.nl/products/L-60-214-00" TargetMode="External"/><Relationship Id="rId4015" Type="http://schemas.openxmlformats.org/officeDocument/2006/relationships/hyperlink" Target="https://www.ankeramsterdamspirits.nl/products/L-12-730-00" TargetMode="External"/><Relationship Id="rId1609" Type="http://schemas.openxmlformats.org/officeDocument/2006/relationships/hyperlink" Target="https://www.ankeramsterdamspirits.nl/products/L-61-668-00" TargetMode="External"/><Relationship Id="rId1816" Type="http://schemas.openxmlformats.org/officeDocument/2006/relationships/hyperlink" Target="https://www.ankeramsterdamspirits.nl/products/L-05-223-00" TargetMode="External"/><Relationship Id="rId4222" Type="http://schemas.openxmlformats.org/officeDocument/2006/relationships/hyperlink" Target="https://www.ankeramsterdamspirits.nl/products/L-04-111-00" TargetMode="External"/><Relationship Id="rId3031" Type="http://schemas.openxmlformats.org/officeDocument/2006/relationships/hyperlink" Target="https://www.ankeramsterdamspirits.nl/products/L-62-030-00" TargetMode="External"/><Relationship Id="rId3988" Type="http://schemas.openxmlformats.org/officeDocument/2006/relationships/hyperlink" Target="https://www.ankeramsterdamspirits.nl/products/L-08-553-00" TargetMode="External"/><Relationship Id="rId2797" Type="http://schemas.openxmlformats.org/officeDocument/2006/relationships/hyperlink" Target="https://www.ankeramsterdamspirits.nl/products/L-00-476-00" TargetMode="External"/><Relationship Id="rId3848" Type="http://schemas.openxmlformats.org/officeDocument/2006/relationships/hyperlink" Target="https://www.ankeramsterdamspirits.nl/products/L-58-188-00" TargetMode="External"/><Relationship Id="rId769" Type="http://schemas.openxmlformats.org/officeDocument/2006/relationships/hyperlink" Target="https://www.ankeramsterdamspirits.nl/products/L-12-390-00" TargetMode="External"/><Relationship Id="rId976" Type="http://schemas.openxmlformats.org/officeDocument/2006/relationships/hyperlink" Target="https://www.ankeramsterdamspirits.nl/products/L-57-779-00" TargetMode="External"/><Relationship Id="rId1399" Type="http://schemas.openxmlformats.org/officeDocument/2006/relationships/hyperlink" Target="https://www.ankeramsterdamspirits.nl/products/L-59-928-00" TargetMode="External"/><Relationship Id="rId2657" Type="http://schemas.openxmlformats.org/officeDocument/2006/relationships/hyperlink" Target="https://www.ankeramsterdamspirits.nl/products/L-13-194-00" TargetMode="External"/><Relationship Id="rId629" Type="http://schemas.openxmlformats.org/officeDocument/2006/relationships/hyperlink" Target="https://www.ankeramsterdamspirits.nl/products/L-50-154-00" TargetMode="External"/><Relationship Id="rId1259" Type="http://schemas.openxmlformats.org/officeDocument/2006/relationships/hyperlink" Target="https://www.ankeramsterdamspirits.nl/products/L-09-058-00" TargetMode="External"/><Relationship Id="rId1466" Type="http://schemas.openxmlformats.org/officeDocument/2006/relationships/hyperlink" Target="https://www.ankeramsterdamspirits.nl/products/L-17-594-00" TargetMode="External"/><Relationship Id="rId2864" Type="http://schemas.openxmlformats.org/officeDocument/2006/relationships/hyperlink" Target="https://www.ankeramsterdamspirits.nl/products/L-52-493-00" TargetMode="External"/><Relationship Id="rId3708" Type="http://schemas.openxmlformats.org/officeDocument/2006/relationships/hyperlink" Target="https://www.ankeramsterdamspirits.nl/products/L-56-787-00" TargetMode="External"/><Relationship Id="rId3915" Type="http://schemas.openxmlformats.org/officeDocument/2006/relationships/hyperlink" Target="https://www.ankeramsterdamspirits.nl/products/L-16-207-00" TargetMode="External"/><Relationship Id="rId836" Type="http://schemas.openxmlformats.org/officeDocument/2006/relationships/hyperlink" Target="https://www.ankeramsterdamspirits.nl/products/L-51-712-00" TargetMode="External"/><Relationship Id="rId1119" Type="http://schemas.openxmlformats.org/officeDocument/2006/relationships/hyperlink" Target="https://www.ankeramsterdamspirits.nl/products/L-25-129-00" TargetMode="External"/><Relationship Id="rId1673" Type="http://schemas.openxmlformats.org/officeDocument/2006/relationships/hyperlink" Target="https://www.ankeramsterdamspirits.nl/products/L-17-393-00" TargetMode="External"/><Relationship Id="rId1880" Type="http://schemas.openxmlformats.org/officeDocument/2006/relationships/hyperlink" Target="https://www.ankeramsterdamspirits.nl/products/L-53-955-00" TargetMode="External"/><Relationship Id="rId2517" Type="http://schemas.openxmlformats.org/officeDocument/2006/relationships/hyperlink" Target="https://www.ankeramsterdamspirits.nl/products/L-58-383-00" TargetMode="External"/><Relationship Id="rId2724" Type="http://schemas.openxmlformats.org/officeDocument/2006/relationships/hyperlink" Target="https://www.ankeramsterdamspirits.nl/products/L-56-379-00" TargetMode="External"/><Relationship Id="rId2931" Type="http://schemas.openxmlformats.org/officeDocument/2006/relationships/hyperlink" Target="https://www.ankeramsterdamspirits.nl/products/L-19-330-00" TargetMode="External"/><Relationship Id="rId903" Type="http://schemas.openxmlformats.org/officeDocument/2006/relationships/hyperlink" Target="https://www.ankeramsterdamspirits.nl/products/L-00-776-00" TargetMode="External"/><Relationship Id="rId1326" Type="http://schemas.openxmlformats.org/officeDocument/2006/relationships/hyperlink" Target="https://www.ankeramsterdamspirits.nl/products/L-62-142-00" TargetMode="External"/><Relationship Id="rId1533" Type="http://schemas.openxmlformats.org/officeDocument/2006/relationships/hyperlink" Target="https://www.ankeramsterdamspirits.nl/products/L-59-705-00" TargetMode="External"/><Relationship Id="rId1740" Type="http://schemas.openxmlformats.org/officeDocument/2006/relationships/hyperlink" Target="https://www.ankeramsterdamspirits.nl/products/L-02-688-00" TargetMode="External"/><Relationship Id="rId4689" Type="http://schemas.openxmlformats.org/officeDocument/2006/relationships/hyperlink" Target="https://www.ankeramsterdamspirits.nl/products/L-59-935-00" TargetMode="External"/><Relationship Id="rId32" Type="http://schemas.openxmlformats.org/officeDocument/2006/relationships/hyperlink" Target="https://www.ankeramsterdamspirits.nl/products/L-18-987-00" TargetMode="External"/><Relationship Id="rId1600" Type="http://schemas.openxmlformats.org/officeDocument/2006/relationships/hyperlink" Target="https://www.ankeramsterdamspirits.nl/products/L-08-734-00" TargetMode="External"/><Relationship Id="rId3498" Type="http://schemas.openxmlformats.org/officeDocument/2006/relationships/hyperlink" Target="https://www.ankeramsterdamspirits.nl/products/L-55-372-00" TargetMode="External"/><Relationship Id="rId4549" Type="http://schemas.openxmlformats.org/officeDocument/2006/relationships/hyperlink" Target="https://www.ankeramsterdamspirits.nl/products/L-54-357-00" TargetMode="External"/><Relationship Id="rId3358" Type="http://schemas.openxmlformats.org/officeDocument/2006/relationships/hyperlink" Target="https://www.ankeramsterdamspirits.nl/products/L-51-728-00" TargetMode="External"/><Relationship Id="rId3565" Type="http://schemas.openxmlformats.org/officeDocument/2006/relationships/hyperlink" Target="https://www.ankeramsterdamspirits.nl/products/L-20-344-00" TargetMode="External"/><Relationship Id="rId3772" Type="http://schemas.openxmlformats.org/officeDocument/2006/relationships/hyperlink" Target="https://www.ankeramsterdamspirits.nl/products/L-03-591-00" TargetMode="External"/><Relationship Id="rId4409" Type="http://schemas.openxmlformats.org/officeDocument/2006/relationships/hyperlink" Target="https://www.ankeramsterdamspirits.nl/products/L-09-235-00" TargetMode="External"/><Relationship Id="rId4616" Type="http://schemas.openxmlformats.org/officeDocument/2006/relationships/hyperlink" Target="https://www.ankeramsterdamspirits.nl/products/L-25-004-00" TargetMode="External"/><Relationship Id="rId279" Type="http://schemas.openxmlformats.org/officeDocument/2006/relationships/hyperlink" Target="https://www.ankeramsterdamspirits.nl/products/L-05-124-00" TargetMode="External"/><Relationship Id="rId486" Type="http://schemas.openxmlformats.org/officeDocument/2006/relationships/hyperlink" Target="https://www.ankeramsterdamspirits.nl/products/L-06-680-00" TargetMode="External"/><Relationship Id="rId693" Type="http://schemas.openxmlformats.org/officeDocument/2006/relationships/hyperlink" Target="https://www.ankeramsterdamspirits.nl/products/L-06-968-00" TargetMode="External"/><Relationship Id="rId2167" Type="http://schemas.openxmlformats.org/officeDocument/2006/relationships/hyperlink" Target="https://www.ankeramsterdamspirits.nl/products/L-24-859-00" TargetMode="External"/><Relationship Id="rId2374" Type="http://schemas.openxmlformats.org/officeDocument/2006/relationships/hyperlink" Target="https://www.ankeramsterdamspirits.nl/products/L-20-496-00" TargetMode="External"/><Relationship Id="rId2581" Type="http://schemas.openxmlformats.org/officeDocument/2006/relationships/hyperlink" Target="https://www.ankeramsterdamspirits.nl/products/L-04-664-00" TargetMode="External"/><Relationship Id="rId3218" Type="http://schemas.openxmlformats.org/officeDocument/2006/relationships/hyperlink" Target="https://www.ankeramsterdamspirits.nl/products/L-61-866-00" TargetMode="External"/><Relationship Id="rId3425" Type="http://schemas.openxmlformats.org/officeDocument/2006/relationships/hyperlink" Target="https://www.ankeramsterdamspirits.nl/products/L-50-425-00" TargetMode="External"/><Relationship Id="rId3632" Type="http://schemas.openxmlformats.org/officeDocument/2006/relationships/hyperlink" Target="https://www.ankeramsterdamspirits.nl/products/L-61-073-00" TargetMode="External"/><Relationship Id="rId139" Type="http://schemas.openxmlformats.org/officeDocument/2006/relationships/hyperlink" Target="https://www.ankeramsterdamspirits.nl/products/L-60-640-00" TargetMode="External"/><Relationship Id="rId346" Type="http://schemas.openxmlformats.org/officeDocument/2006/relationships/hyperlink" Target="https://www.ankeramsterdamspirits.nl/products/L-06-158-00" TargetMode="External"/><Relationship Id="rId553" Type="http://schemas.openxmlformats.org/officeDocument/2006/relationships/hyperlink" Target="https://www.ankeramsterdamspirits.nl/products/L-55-984-00" TargetMode="External"/><Relationship Id="rId760" Type="http://schemas.openxmlformats.org/officeDocument/2006/relationships/hyperlink" Target="https://www.ankeramsterdamspirits.nl/products/L-05-947-00" TargetMode="External"/><Relationship Id="rId1183" Type="http://schemas.openxmlformats.org/officeDocument/2006/relationships/hyperlink" Target="https://www.ankeramsterdamspirits.nl/products/L-25-612-00" TargetMode="External"/><Relationship Id="rId1390" Type="http://schemas.openxmlformats.org/officeDocument/2006/relationships/hyperlink" Target="https://www.ankeramsterdamspirits.nl/products/L-60-698-00" TargetMode="External"/><Relationship Id="rId2027" Type="http://schemas.openxmlformats.org/officeDocument/2006/relationships/hyperlink" Target="https://www.ankeramsterdamspirits.nl/products/L-17-220-00" TargetMode="External"/><Relationship Id="rId2234" Type="http://schemas.openxmlformats.org/officeDocument/2006/relationships/hyperlink" Target="https://www.ankeramsterdamspirits.nl/products/L-59-912-00" TargetMode="External"/><Relationship Id="rId2441" Type="http://schemas.openxmlformats.org/officeDocument/2006/relationships/hyperlink" Target="https://www.ankeramsterdamspirits.nl/products/L-52-418-00" TargetMode="External"/><Relationship Id="rId206" Type="http://schemas.openxmlformats.org/officeDocument/2006/relationships/hyperlink" Target="https://www.ankeramsterdamspirits.nl/products/L-53-637-00" TargetMode="External"/><Relationship Id="rId413" Type="http://schemas.openxmlformats.org/officeDocument/2006/relationships/hyperlink" Target="https://www.ankeramsterdamspirits.nl/products/L-00-951-00" TargetMode="External"/><Relationship Id="rId1043" Type="http://schemas.openxmlformats.org/officeDocument/2006/relationships/hyperlink" Target="https://www.ankeramsterdamspirits.nl/products/L-59-944-00" TargetMode="External"/><Relationship Id="rId4199" Type="http://schemas.openxmlformats.org/officeDocument/2006/relationships/hyperlink" Target="https://www.ankeramsterdamspirits.nl/products/L-61-046-00" TargetMode="External"/><Relationship Id="rId620" Type="http://schemas.openxmlformats.org/officeDocument/2006/relationships/hyperlink" Target="https://www.ankeramsterdamspirits.nl/products/L-55-151-00" TargetMode="External"/><Relationship Id="rId1250" Type="http://schemas.openxmlformats.org/officeDocument/2006/relationships/hyperlink" Target="https://www.ankeramsterdamspirits.nl/products/L-59-350-00" TargetMode="External"/><Relationship Id="rId2301" Type="http://schemas.openxmlformats.org/officeDocument/2006/relationships/hyperlink" Target="https://www.ankeramsterdamspirits.nl/products/L-24-175-00" TargetMode="External"/><Relationship Id="rId4059" Type="http://schemas.openxmlformats.org/officeDocument/2006/relationships/hyperlink" Target="https://www.ankeramsterdamspirits.nl/products/L-06-502-00" TargetMode="External"/><Relationship Id="rId1110" Type="http://schemas.openxmlformats.org/officeDocument/2006/relationships/hyperlink" Target="https://www.ankeramsterdamspirits.nl/products/L-25-296-00" TargetMode="External"/><Relationship Id="rId4266" Type="http://schemas.openxmlformats.org/officeDocument/2006/relationships/hyperlink" Target="https://www.ankeramsterdamspirits.nl/products/L-57-653-00" TargetMode="External"/><Relationship Id="rId4473" Type="http://schemas.openxmlformats.org/officeDocument/2006/relationships/hyperlink" Target="https://www.ankeramsterdamspirits.nl/products/L-55-618-00" TargetMode="External"/><Relationship Id="rId4680" Type="http://schemas.openxmlformats.org/officeDocument/2006/relationships/hyperlink" Target="https://www.ankeramsterdamspirits.nl/products/L-56-274-00" TargetMode="External"/><Relationship Id="rId1927" Type="http://schemas.openxmlformats.org/officeDocument/2006/relationships/hyperlink" Target="https://www.ankeramsterdamspirits.nl/products/L-53-960-00" TargetMode="External"/><Relationship Id="rId3075" Type="http://schemas.openxmlformats.org/officeDocument/2006/relationships/hyperlink" Target="https://www.ankeramsterdamspirits.nl/products/L-23-964-00" TargetMode="External"/><Relationship Id="rId3282" Type="http://schemas.openxmlformats.org/officeDocument/2006/relationships/hyperlink" Target="https://www.ankeramsterdamspirits.nl/products/L-05-126-00" TargetMode="External"/><Relationship Id="rId4126" Type="http://schemas.openxmlformats.org/officeDocument/2006/relationships/hyperlink" Target="https://www.ankeramsterdamspirits.nl/products/L-57-445-00" TargetMode="External"/><Relationship Id="rId4333" Type="http://schemas.openxmlformats.org/officeDocument/2006/relationships/hyperlink" Target="https://www.ankeramsterdamspirits.nl/products/L-08-762-00" TargetMode="External"/><Relationship Id="rId4540" Type="http://schemas.openxmlformats.org/officeDocument/2006/relationships/hyperlink" Target="https://www.ankeramsterdamspirits.nl/products/L-05-508-00" TargetMode="External"/><Relationship Id="rId2091" Type="http://schemas.openxmlformats.org/officeDocument/2006/relationships/hyperlink" Target="https://www.ankeramsterdamspirits.nl/products/L-17-362-00" TargetMode="External"/><Relationship Id="rId3142" Type="http://schemas.openxmlformats.org/officeDocument/2006/relationships/hyperlink" Target="https://www.ankeramsterdamspirits.nl/products/L-59-501-00" TargetMode="External"/><Relationship Id="rId4400" Type="http://schemas.openxmlformats.org/officeDocument/2006/relationships/hyperlink" Target="https://www.ankeramsterdamspirits.nl/products/L-18-556-00" TargetMode="External"/><Relationship Id="rId270" Type="http://schemas.openxmlformats.org/officeDocument/2006/relationships/hyperlink" Target="https://www.ankeramsterdamspirits.nl/products/L-61-955-00" TargetMode="External"/><Relationship Id="rId3002" Type="http://schemas.openxmlformats.org/officeDocument/2006/relationships/hyperlink" Target="https://www.ankeramsterdamspirits.nl/products/L-56-360-00" TargetMode="External"/><Relationship Id="rId130" Type="http://schemas.openxmlformats.org/officeDocument/2006/relationships/hyperlink" Target="https://www.ankeramsterdamspirits.nl/products/L-25-292-00" TargetMode="External"/><Relationship Id="rId3959" Type="http://schemas.openxmlformats.org/officeDocument/2006/relationships/hyperlink" Target="https://www.ankeramsterdamspirits.nl/products/L-21-708-00" TargetMode="External"/><Relationship Id="rId2768" Type="http://schemas.openxmlformats.org/officeDocument/2006/relationships/hyperlink" Target="https://www.ankeramsterdamspirits.nl/products/L-00-442-00" TargetMode="External"/><Relationship Id="rId2975" Type="http://schemas.openxmlformats.org/officeDocument/2006/relationships/hyperlink" Target="https://www.ankeramsterdamspirits.nl/products/L-03-119-00" TargetMode="External"/><Relationship Id="rId3819" Type="http://schemas.openxmlformats.org/officeDocument/2006/relationships/hyperlink" Target="https://www.ankeramsterdamspirits.nl/products/L-08-452-00" TargetMode="External"/><Relationship Id="rId947" Type="http://schemas.openxmlformats.org/officeDocument/2006/relationships/hyperlink" Target="https://www.ankeramsterdamspirits.nl/products/L-04-572-00" TargetMode="External"/><Relationship Id="rId1577" Type="http://schemas.openxmlformats.org/officeDocument/2006/relationships/hyperlink" Target="https://www.ankeramsterdamspirits.nl/products/L-11-094-00" TargetMode="External"/><Relationship Id="rId1784" Type="http://schemas.openxmlformats.org/officeDocument/2006/relationships/hyperlink" Target="https://www.ankeramsterdamspirits.nl/products/L-57-955-00" TargetMode="External"/><Relationship Id="rId1991" Type="http://schemas.openxmlformats.org/officeDocument/2006/relationships/hyperlink" Target="https://www.ankeramsterdamspirits.nl/products/L-61-872-00" TargetMode="External"/><Relationship Id="rId2628" Type="http://schemas.openxmlformats.org/officeDocument/2006/relationships/hyperlink" Target="https://www.ankeramsterdamspirits.nl/products/L-50-481-00" TargetMode="External"/><Relationship Id="rId2835" Type="http://schemas.openxmlformats.org/officeDocument/2006/relationships/hyperlink" Target="https://www.ankeramsterdamspirits.nl/products/L-50-119-00" TargetMode="External"/><Relationship Id="rId4190" Type="http://schemas.openxmlformats.org/officeDocument/2006/relationships/hyperlink" Target="https://www.ankeramsterdamspirits.nl/products/L-14-031-00" TargetMode="External"/><Relationship Id="rId76" Type="http://schemas.openxmlformats.org/officeDocument/2006/relationships/hyperlink" Target="https://www.ankeramsterdamspirits.nl/products/L-10-193-00" TargetMode="External"/><Relationship Id="rId807" Type="http://schemas.openxmlformats.org/officeDocument/2006/relationships/hyperlink" Target="https://www.ankeramsterdamspirits.nl/products/L-04-287-00" TargetMode="External"/><Relationship Id="rId1437" Type="http://schemas.openxmlformats.org/officeDocument/2006/relationships/hyperlink" Target="https://www.ankeramsterdamspirits.nl/products/L-52-518-00" TargetMode="External"/><Relationship Id="rId1644" Type="http://schemas.openxmlformats.org/officeDocument/2006/relationships/hyperlink" Target="https://www.ankeramsterdamspirits.nl/products/L-54-618-00" TargetMode="External"/><Relationship Id="rId1851" Type="http://schemas.openxmlformats.org/officeDocument/2006/relationships/hyperlink" Target="https://www.ankeramsterdamspirits.nl/products/L-05-866-00" TargetMode="External"/><Relationship Id="rId2902" Type="http://schemas.openxmlformats.org/officeDocument/2006/relationships/hyperlink" Target="https://www.ankeramsterdamspirits.nl/products/L-21-945-00" TargetMode="External"/><Relationship Id="rId4050" Type="http://schemas.openxmlformats.org/officeDocument/2006/relationships/hyperlink" Target="https://www.ankeramsterdamspirits.nl/products/L-25-724-00" TargetMode="External"/><Relationship Id="rId1504" Type="http://schemas.openxmlformats.org/officeDocument/2006/relationships/hyperlink" Target="https://www.ankeramsterdamspirits.nl/products/L-09-852-00" TargetMode="External"/><Relationship Id="rId1711" Type="http://schemas.openxmlformats.org/officeDocument/2006/relationships/hyperlink" Target="https://www.ankeramsterdamspirits.nl/products/L-51-450-00" TargetMode="External"/><Relationship Id="rId3469" Type="http://schemas.openxmlformats.org/officeDocument/2006/relationships/hyperlink" Target="https://www.ankeramsterdamspirits.nl/products/L-07-333-00" TargetMode="External"/><Relationship Id="rId3676" Type="http://schemas.openxmlformats.org/officeDocument/2006/relationships/hyperlink" Target="https://www.ankeramsterdamspirits.nl/products/L-06-845-00" TargetMode="External"/><Relationship Id="rId597" Type="http://schemas.openxmlformats.org/officeDocument/2006/relationships/hyperlink" Target="https://www.ankeramsterdamspirits.nl/products/L-14-243-00" TargetMode="External"/><Relationship Id="rId2278" Type="http://schemas.openxmlformats.org/officeDocument/2006/relationships/hyperlink" Target="https://www.ankeramsterdamspirits.nl/products/L-11-167-00" TargetMode="External"/><Relationship Id="rId2485" Type="http://schemas.openxmlformats.org/officeDocument/2006/relationships/hyperlink" Target="https://www.ankeramsterdamspirits.nl/products/L-61-929-00" TargetMode="External"/><Relationship Id="rId3329" Type="http://schemas.openxmlformats.org/officeDocument/2006/relationships/hyperlink" Target="https://www.ankeramsterdamspirits.nl/products/L-59-172-00" TargetMode="External"/><Relationship Id="rId3883" Type="http://schemas.openxmlformats.org/officeDocument/2006/relationships/hyperlink" Target="https://www.ankeramsterdamspirits.nl/products/L-56-083-00" TargetMode="External"/><Relationship Id="rId4727" Type="http://schemas.openxmlformats.org/officeDocument/2006/relationships/hyperlink" Target="https://www.ankeramsterdamspirits.nl/products/L-59-031-00" TargetMode="External"/><Relationship Id="rId457" Type="http://schemas.openxmlformats.org/officeDocument/2006/relationships/hyperlink" Target="https://www.ankeramsterdamspirits.nl/products/L-06-603-00" TargetMode="External"/><Relationship Id="rId1087" Type="http://schemas.openxmlformats.org/officeDocument/2006/relationships/hyperlink" Target="https://www.ankeramsterdamspirits.nl/products/L-24-583-00" TargetMode="External"/><Relationship Id="rId1294" Type="http://schemas.openxmlformats.org/officeDocument/2006/relationships/hyperlink" Target="https://www.ankeramsterdamspirits.nl/products/L-24-169-00" TargetMode="External"/><Relationship Id="rId2138" Type="http://schemas.openxmlformats.org/officeDocument/2006/relationships/hyperlink" Target="https://www.ankeramsterdamspirits.nl/products/L-17-459-00" TargetMode="External"/><Relationship Id="rId2692" Type="http://schemas.openxmlformats.org/officeDocument/2006/relationships/hyperlink" Target="https://www.ankeramsterdamspirits.nl/products/L-22-564-00" TargetMode="External"/><Relationship Id="rId3536" Type="http://schemas.openxmlformats.org/officeDocument/2006/relationships/hyperlink" Target="https://www.ankeramsterdamspirits.nl/products/L-60-220-00" TargetMode="External"/><Relationship Id="rId3743" Type="http://schemas.openxmlformats.org/officeDocument/2006/relationships/hyperlink" Target="https://www.ankeramsterdamspirits.nl/products/L-53-565-00" TargetMode="External"/><Relationship Id="rId3950" Type="http://schemas.openxmlformats.org/officeDocument/2006/relationships/hyperlink" Target="https://www.ankeramsterdamspirits.nl/products/L-14-277-00" TargetMode="External"/><Relationship Id="rId664" Type="http://schemas.openxmlformats.org/officeDocument/2006/relationships/hyperlink" Target="https://www.ankeramsterdamspirits.nl/products/L-60-018-00" TargetMode="External"/><Relationship Id="rId871" Type="http://schemas.openxmlformats.org/officeDocument/2006/relationships/hyperlink" Target="https://www.ankeramsterdamspirits.nl/products/L-58-227-00" TargetMode="External"/><Relationship Id="rId2345" Type="http://schemas.openxmlformats.org/officeDocument/2006/relationships/hyperlink" Target="https://www.ankeramsterdamspirits.nl/products/L-23-176-00" TargetMode="External"/><Relationship Id="rId2552" Type="http://schemas.openxmlformats.org/officeDocument/2006/relationships/hyperlink" Target="https://www.ankeramsterdamspirits.nl/products/L-18-189-00" TargetMode="External"/><Relationship Id="rId3603" Type="http://schemas.openxmlformats.org/officeDocument/2006/relationships/hyperlink" Target="https://www.ankeramsterdamspirits.nl/products/L-15-413-00" TargetMode="External"/><Relationship Id="rId3810" Type="http://schemas.openxmlformats.org/officeDocument/2006/relationships/hyperlink" Target="https://www.ankeramsterdamspirits.nl/products/L-15-878-00" TargetMode="External"/><Relationship Id="rId317" Type="http://schemas.openxmlformats.org/officeDocument/2006/relationships/hyperlink" Target="https://www.ankeramsterdamspirits.nl/products/L-52-562-00" TargetMode="External"/><Relationship Id="rId524" Type="http://schemas.openxmlformats.org/officeDocument/2006/relationships/hyperlink" Target="https://www.ankeramsterdamspirits.nl/products/L-61-595-00" TargetMode="External"/><Relationship Id="rId731" Type="http://schemas.openxmlformats.org/officeDocument/2006/relationships/hyperlink" Target="https://www.ankeramsterdamspirits.nl/products/L-05-470-00" TargetMode="External"/><Relationship Id="rId1154" Type="http://schemas.openxmlformats.org/officeDocument/2006/relationships/hyperlink" Target="https://www.ankeramsterdamspirits.nl/products/L-52-438-00" TargetMode="External"/><Relationship Id="rId1361" Type="http://schemas.openxmlformats.org/officeDocument/2006/relationships/hyperlink" Target="https://www.ankeramsterdamspirits.nl/products/L-55-831-00" TargetMode="External"/><Relationship Id="rId2205" Type="http://schemas.openxmlformats.org/officeDocument/2006/relationships/hyperlink" Target="https://www.ankeramsterdamspirits.nl/products/L-24-365-00" TargetMode="External"/><Relationship Id="rId2412" Type="http://schemas.openxmlformats.org/officeDocument/2006/relationships/hyperlink" Target="https://www.ankeramsterdamspirits.nl/products/L-58-816-00" TargetMode="External"/><Relationship Id="rId1014" Type="http://schemas.openxmlformats.org/officeDocument/2006/relationships/hyperlink" Target="https://www.ankeramsterdamspirits.nl/products/L-05-569-00" TargetMode="External"/><Relationship Id="rId1221" Type="http://schemas.openxmlformats.org/officeDocument/2006/relationships/hyperlink" Target="https://www.ankeramsterdamspirits.nl/products/L-55-666-00" TargetMode="External"/><Relationship Id="rId4377" Type="http://schemas.openxmlformats.org/officeDocument/2006/relationships/hyperlink" Target="https://www.ankeramsterdamspirits.nl/products/L-09-100-00" TargetMode="External"/><Relationship Id="rId4584" Type="http://schemas.openxmlformats.org/officeDocument/2006/relationships/hyperlink" Target="https://www.ankeramsterdamspirits.nl/products/L-59-991-00"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sheetPr codeName="Foglio2"/>
  <dimension ref="A1:AH2561"/>
  <sheetViews>
    <sheetView workbookViewId="0">
      <selection activeCell="B14" sqref="B14"/>
    </sheetView>
  </sheetViews>
  <sheetFormatPr defaultRowHeight="14.5"/>
  <cols>
    <col min="1" max="1" width="10.54296875" bestFit="1" customWidth="1"/>
    <col min="2" max="2" width="53.81640625" style="11" bestFit="1" customWidth="1"/>
    <col min="3" max="3" width="10.54296875" style="5" bestFit="1" customWidth="1"/>
    <col min="4" max="4" width="6.1796875" style="5" bestFit="1" customWidth="1"/>
    <col min="5" max="5" width="7.26953125" style="5" bestFit="1" customWidth="1"/>
    <col min="6" max="6" width="12.7265625" bestFit="1" customWidth="1"/>
    <col min="7" max="7" width="21.1796875" bestFit="1" customWidth="1"/>
    <col min="8" max="8" width="19.26953125" bestFit="1" customWidth="1"/>
    <col min="9" max="9" width="14.54296875" bestFit="1" customWidth="1"/>
    <col min="10" max="10" width="20.81640625" customWidth="1"/>
    <col min="11" max="11" width="16.453125" bestFit="1" customWidth="1"/>
    <col min="12" max="12" width="20.1796875" customWidth="1"/>
    <col min="13" max="13" width="15.81640625" bestFit="1" customWidth="1"/>
    <col min="14" max="14" width="7.453125" bestFit="1" customWidth="1"/>
    <col min="15" max="16" width="18.54296875" bestFit="1" customWidth="1"/>
    <col min="17" max="17" width="7.1796875" customWidth="1"/>
    <col min="18" max="18" width="7.1796875" bestFit="1" customWidth="1"/>
  </cols>
  <sheetData>
    <row r="1" spans="1:34">
      <c r="A1" t="s">
        <v>1</v>
      </c>
      <c r="B1" s="11" t="s">
        <v>2</v>
      </c>
      <c r="C1" t="s">
        <v>3</v>
      </c>
      <c r="D1" t="s">
        <v>4</v>
      </c>
      <c r="E1" t="s">
        <v>5</v>
      </c>
      <c r="F1" t="s">
        <v>6</v>
      </c>
      <c r="G1" t="s">
        <v>7</v>
      </c>
    </row>
    <row r="2" spans="1:34">
      <c r="A2" s="3" t="s">
        <v>219</v>
      </c>
      <c r="B2" s="11" t="s">
        <v>220</v>
      </c>
      <c r="C2" s="5">
        <v>6</v>
      </c>
      <c r="D2" s="5">
        <v>0.7</v>
      </c>
      <c r="E2" s="5">
        <v>40</v>
      </c>
      <c r="F2">
        <v>15.95</v>
      </c>
      <c r="G2" t="s">
        <v>10535</v>
      </c>
    </row>
    <row r="3" spans="1:34">
      <c r="A3" s="3" t="s">
        <v>222</v>
      </c>
      <c r="B3" s="11" t="s">
        <v>223</v>
      </c>
      <c r="C3" s="5">
        <v>6</v>
      </c>
      <c r="D3" s="5">
        <v>0.7</v>
      </c>
      <c r="E3" s="5">
        <v>40</v>
      </c>
      <c r="F3">
        <v>86.9</v>
      </c>
      <c r="G3" t="s">
        <v>10535</v>
      </c>
    </row>
    <row r="4" spans="1:34">
      <c r="A4" s="3" t="s">
        <v>225</v>
      </c>
      <c r="B4" s="11" t="s">
        <v>226</v>
      </c>
      <c r="C4" s="5">
        <v>6</v>
      </c>
      <c r="D4" s="5">
        <v>0.7</v>
      </c>
      <c r="E4" s="5">
        <v>40</v>
      </c>
      <c r="F4">
        <v>9.3000000000000007</v>
      </c>
      <c r="G4" t="s">
        <v>10535</v>
      </c>
    </row>
    <row r="5" spans="1:34">
      <c r="A5" s="3" t="s">
        <v>228</v>
      </c>
      <c r="B5" s="11" t="s">
        <v>229</v>
      </c>
      <c r="C5" s="5">
        <v>6</v>
      </c>
      <c r="D5" s="5">
        <v>0.7</v>
      </c>
      <c r="E5" s="5">
        <v>40</v>
      </c>
      <c r="F5">
        <v>6.5</v>
      </c>
      <c r="G5" t="s">
        <v>10535</v>
      </c>
    </row>
    <row r="6" spans="1:34">
      <c r="A6" s="3" t="s">
        <v>231</v>
      </c>
      <c r="B6" s="11" t="s">
        <v>232</v>
      </c>
      <c r="C6" s="5">
        <v>6</v>
      </c>
      <c r="D6" s="5">
        <v>0.7</v>
      </c>
      <c r="E6" s="5">
        <v>40</v>
      </c>
      <c r="F6">
        <v>26</v>
      </c>
      <c r="G6" t="s">
        <v>10535</v>
      </c>
    </row>
    <row r="7" spans="1:34">
      <c r="A7" s="3" t="s">
        <v>10643</v>
      </c>
      <c r="B7" s="11" t="s">
        <v>10644</v>
      </c>
      <c r="C7" s="5">
        <v>6</v>
      </c>
      <c r="D7" s="5">
        <v>0.7</v>
      </c>
      <c r="E7" s="5">
        <v>40</v>
      </c>
      <c r="F7">
        <v>36.5</v>
      </c>
      <c r="G7" t="s">
        <v>10535</v>
      </c>
    </row>
    <row r="8" spans="1:34">
      <c r="A8" s="3" t="s">
        <v>10645</v>
      </c>
      <c r="B8" s="11" t="s">
        <v>10646</v>
      </c>
      <c r="C8" s="5">
        <v>6</v>
      </c>
      <c r="D8" s="5">
        <v>0.7</v>
      </c>
      <c r="E8" s="5">
        <v>40</v>
      </c>
      <c r="F8">
        <v>36.5</v>
      </c>
      <c r="G8" t="s">
        <v>10535</v>
      </c>
    </row>
    <row r="9" spans="1:34">
      <c r="A9" s="3" t="s">
        <v>450</v>
      </c>
      <c r="B9" s="11" t="s">
        <v>451</v>
      </c>
      <c r="C9" s="5">
        <v>6</v>
      </c>
      <c r="D9" s="5">
        <v>0.7</v>
      </c>
      <c r="E9" s="5">
        <v>40</v>
      </c>
      <c r="F9">
        <v>11.25</v>
      </c>
      <c r="G9" t="s">
        <v>10535</v>
      </c>
    </row>
    <row r="10" spans="1:34">
      <c r="A10" s="3" t="s">
        <v>462</v>
      </c>
      <c r="B10" s="11" t="s">
        <v>463</v>
      </c>
      <c r="C10" s="5">
        <v>6</v>
      </c>
      <c r="D10" s="5">
        <v>0.7</v>
      </c>
      <c r="E10" s="5">
        <v>40</v>
      </c>
      <c r="F10">
        <v>12.5</v>
      </c>
      <c r="G10" t="s">
        <v>10535</v>
      </c>
    </row>
    <row r="11" spans="1:34">
      <c r="A11" s="3" t="s">
        <v>531</v>
      </c>
      <c r="B11" s="11" t="s">
        <v>532</v>
      </c>
      <c r="C11" s="5">
        <v>6</v>
      </c>
      <c r="D11" s="5">
        <v>0.7</v>
      </c>
      <c r="E11" s="5">
        <v>40</v>
      </c>
      <c r="F11">
        <v>15.95</v>
      </c>
      <c r="G11" t="s">
        <v>10535</v>
      </c>
    </row>
    <row r="12" spans="1:34">
      <c r="A12" s="3" t="s">
        <v>737</v>
      </c>
      <c r="B12" s="11" t="s">
        <v>738</v>
      </c>
      <c r="C12" s="5">
        <v>6</v>
      </c>
      <c r="D12" s="5">
        <v>0.7</v>
      </c>
      <c r="E12" s="5">
        <v>40</v>
      </c>
      <c r="F12">
        <v>20.95</v>
      </c>
      <c r="G12" t="s">
        <v>10535</v>
      </c>
      <c r="AH12" t="s">
        <v>0</v>
      </c>
    </row>
    <row r="13" spans="1:34">
      <c r="A13" s="3" t="s">
        <v>740</v>
      </c>
      <c r="B13" s="11" t="s">
        <v>741</v>
      </c>
      <c r="C13" s="5">
        <v>6</v>
      </c>
      <c r="D13" s="5">
        <v>0.7</v>
      </c>
      <c r="E13" s="5">
        <v>40</v>
      </c>
      <c r="F13">
        <v>13.85</v>
      </c>
      <c r="G13" t="s">
        <v>10535</v>
      </c>
    </row>
    <row r="14" spans="1:34">
      <c r="A14" s="3" t="s">
        <v>743</v>
      </c>
      <c r="B14" s="11" t="s">
        <v>744</v>
      </c>
      <c r="C14" s="5">
        <v>6</v>
      </c>
      <c r="D14" s="5">
        <v>0.7</v>
      </c>
      <c r="E14" s="5">
        <v>40</v>
      </c>
      <c r="F14">
        <v>14.3</v>
      </c>
      <c r="G14" t="s">
        <v>10535</v>
      </c>
    </row>
    <row r="15" spans="1:34">
      <c r="A15" s="3" t="s">
        <v>746</v>
      </c>
      <c r="B15" s="11" t="s">
        <v>747</v>
      </c>
      <c r="C15" s="5">
        <v>6</v>
      </c>
      <c r="D15" s="5">
        <v>0.7</v>
      </c>
      <c r="E15" s="5">
        <v>40</v>
      </c>
      <c r="F15">
        <v>8.4</v>
      </c>
      <c r="G15" t="s">
        <v>10535</v>
      </c>
    </row>
    <row r="16" spans="1:34">
      <c r="A16" s="3" t="s">
        <v>759</v>
      </c>
      <c r="B16" s="11" t="s">
        <v>760</v>
      </c>
      <c r="C16" s="5">
        <v>6</v>
      </c>
      <c r="D16" s="5">
        <v>0.7</v>
      </c>
      <c r="E16" s="5">
        <v>40</v>
      </c>
      <c r="F16">
        <v>10.85</v>
      </c>
      <c r="G16" t="s">
        <v>10535</v>
      </c>
    </row>
    <row r="17" spans="1:7">
      <c r="A17" s="3" t="s">
        <v>779</v>
      </c>
      <c r="B17" s="11" t="s">
        <v>780</v>
      </c>
      <c r="C17" s="5">
        <v>6</v>
      </c>
      <c r="D17" s="5">
        <v>0.7</v>
      </c>
      <c r="E17" s="5">
        <v>40</v>
      </c>
      <c r="F17">
        <v>5.6</v>
      </c>
      <c r="G17" t="s">
        <v>10535</v>
      </c>
    </row>
    <row r="18" spans="1:7">
      <c r="A18" s="3" t="s">
        <v>784</v>
      </c>
      <c r="B18" s="11" t="s">
        <v>785</v>
      </c>
      <c r="C18" s="5">
        <v>6</v>
      </c>
      <c r="D18" s="5">
        <v>0.7</v>
      </c>
      <c r="E18" s="5">
        <v>40</v>
      </c>
      <c r="F18">
        <v>5.6</v>
      </c>
      <c r="G18" t="s">
        <v>10535</v>
      </c>
    </row>
    <row r="19" spans="1:7">
      <c r="A19" s="3" t="s">
        <v>798</v>
      </c>
      <c r="B19" s="11" t="s">
        <v>799</v>
      </c>
      <c r="C19" s="5">
        <v>6</v>
      </c>
      <c r="D19" s="5">
        <v>0.7</v>
      </c>
      <c r="E19" s="5">
        <v>40</v>
      </c>
      <c r="F19">
        <v>42.9</v>
      </c>
      <c r="G19" t="s">
        <v>10535</v>
      </c>
    </row>
    <row r="20" spans="1:7">
      <c r="A20" s="3" t="s">
        <v>973</v>
      </c>
      <c r="B20" s="11" t="s">
        <v>974</v>
      </c>
      <c r="C20" s="5">
        <v>6</v>
      </c>
      <c r="D20" s="5">
        <v>0.7</v>
      </c>
      <c r="E20" s="5">
        <v>40</v>
      </c>
      <c r="F20">
        <v>39.5</v>
      </c>
      <c r="G20" t="s">
        <v>10535</v>
      </c>
    </row>
    <row r="21" spans="1:7">
      <c r="A21" s="3" t="s">
        <v>1004</v>
      </c>
      <c r="B21" s="11" t="s">
        <v>1005</v>
      </c>
      <c r="C21" s="5">
        <v>6</v>
      </c>
      <c r="D21" s="5">
        <v>0.7</v>
      </c>
      <c r="E21" s="5">
        <v>40</v>
      </c>
      <c r="F21">
        <v>26.9</v>
      </c>
      <c r="G21" t="s">
        <v>10535</v>
      </c>
    </row>
    <row r="22" spans="1:7">
      <c r="A22" s="3" t="s">
        <v>1010</v>
      </c>
      <c r="B22" s="11" t="s">
        <v>1011</v>
      </c>
      <c r="C22" s="5">
        <v>6</v>
      </c>
      <c r="D22" s="5">
        <v>0.7</v>
      </c>
      <c r="E22" s="5">
        <v>40</v>
      </c>
      <c r="F22">
        <v>25.5</v>
      </c>
      <c r="G22" t="s">
        <v>10535</v>
      </c>
    </row>
    <row r="23" spans="1:7">
      <c r="A23" s="3" t="s">
        <v>1325</v>
      </c>
      <c r="B23" s="11" t="s">
        <v>1326</v>
      </c>
      <c r="C23" s="5">
        <v>6</v>
      </c>
      <c r="D23" s="5">
        <v>0.7</v>
      </c>
      <c r="E23" s="5">
        <v>40</v>
      </c>
      <c r="F23">
        <v>14.25</v>
      </c>
      <c r="G23" t="s">
        <v>10535</v>
      </c>
    </row>
    <row r="24" spans="1:7">
      <c r="A24" s="3" t="s">
        <v>1604</v>
      </c>
      <c r="B24" s="11" t="s">
        <v>1605</v>
      </c>
      <c r="C24" s="5">
        <v>6</v>
      </c>
      <c r="D24" s="5">
        <v>0.7</v>
      </c>
      <c r="E24" s="5">
        <v>40</v>
      </c>
      <c r="F24">
        <v>13.5</v>
      </c>
      <c r="G24" t="s">
        <v>10535</v>
      </c>
    </row>
    <row r="25" spans="1:7">
      <c r="A25" s="3" t="s">
        <v>10647</v>
      </c>
      <c r="B25" s="11" t="s">
        <v>10648</v>
      </c>
      <c r="C25" s="5">
        <v>6</v>
      </c>
      <c r="D25" s="5">
        <v>0.7</v>
      </c>
      <c r="E25" s="5">
        <v>40</v>
      </c>
      <c r="F25">
        <v>15.5</v>
      </c>
      <c r="G25" t="s">
        <v>10535</v>
      </c>
    </row>
    <row r="26" spans="1:7">
      <c r="A26" s="3" t="s">
        <v>1632</v>
      </c>
      <c r="B26" s="11" t="s">
        <v>1633</v>
      </c>
      <c r="C26" s="5">
        <v>6</v>
      </c>
      <c r="D26" s="5">
        <v>0.7</v>
      </c>
      <c r="E26" s="5">
        <v>40</v>
      </c>
      <c r="F26">
        <v>23.5</v>
      </c>
      <c r="G26" t="s">
        <v>10535</v>
      </c>
    </row>
    <row r="27" spans="1:7">
      <c r="A27" s="3" t="s">
        <v>1635</v>
      </c>
      <c r="B27" s="11" t="s">
        <v>1636</v>
      </c>
      <c r="C27" s="5">
        <v>6</v>
      </c>
      <c r="D27" s="5">
        <v>0.7</v>
      </c>
      <c r="E27" s="5">
        <v>40</v>
      </c>
      <c r="F27">
        <v>10.75</v>
      </c>
      <c r="G27" t="s">
        <v>10535</v>
      </c>
    </row>
    <row r="28" spans="1:7">
      <c r="A28" s="3" t="s">
        <v>1764</v>
      </c>
      <c r="B28" s="11" t="s">
        <v>1765</v>
      </c>
      <c r="C28" s="5">
        <v>6</v>
      </c>
      <c r="D28" s="5">
        <v>0.7</v>
      </c>
      <c r="E28" s="5">
        <v>40</v>
      </c>
      <c r="F28">
        <v>19.95</v>
      </c>
      <c r="G28" t="s">
        <v>10535</v>
      </c>
    </row>
    <row r="29" spans="1:7">
      <c r="A29" s="3" t="s">
        <v>1767</v>
      </c>
      <c r="B29" s="11" t="s">
        <v>1768</v>
      </c>
      <c r="C29" s="5">
        <v>6</v>
      </c>
      <c r="D29" s="5">
        <v>0.7</v>
      </c>
      <c r="E29" s="5">
        <v>40</v>
      </c>
      <c r="F29">
        <v>20.25</v>
      </c>
      <c r="G29" t="s">
        <v>10535</v>
      </c>
    </row>
    <row r="30" spans="1:7">
      <c r="A30" s="3" t="s">
        <v>10649</v>
      </c>
      <c r="B30" s="11" t="s">
        <v>10650</v>
      </c>
      <c r="C30" s="5">
        <v>6</v>
      </c>
      <c r="D30" s="5">
        <v>0.7</v>
      </c>
      <c r="E30" s="5">
        <v>40</v>
      </c>
      <c r="F30">
        <v>18.25</v>
      </c>
      <c r="G30" t="s">
        <v>10535</v>
      </c>
    </row>
    <row r="31" spans="1:7">
      <c r="A31" s="3" t="s">
        <v>1844</v>
      </c>
      <c r="B31" s="11" t="s">
        <v>1845</v>
      </c>
      <c r="C31" s="5">
        <v>6</v>
      </c>
      <c r="D31" s="5">
        <v>0.7</v>
      </c>
      <c r="E31" s="5">
        <v>40</v>
      </c>
      <c r="F31">
        <v>21</v>
      </c>
      <c r="G31" t="s">
        <v>10535</v>
      </c>
    </row>
    <row r="32" spans="1:7">
      <c r="A32" s="3" t="s">
        <v>1847</v>
      </c>
      <c r="B32" s="11" t="s">
        <v>1848</v>
      </c>
      <c r="C32" s="5">
        <v>6</v>
      </c>
      <c r="D32" s="5">
        <v>0.7</v>
      </c>
      <c r="E32" s="5">
        <v>40</v>
      </c>
      <c r="F32">
        <v>21.25</v>
      </c>
      <c r="G32" t="s">
        <v>10535</v>
      </c>
    </row>
    <row r="33" spans="1:7">
      <c r="A33" s="3" t="s">
        <v>2026</v>
      </c>
      <c r="B33" s="11" t="s">
        <v>2027</v>
      </c>
      <c r="C33" s="5">
        <v>6</v>
      </c>
      <c r="D33" s="5">
        <v>0.7</v>
      </c>
      <c r="E33" s="5">
        <v>40</v>
      </c>
      <c r="F33">
        <v>18.5</v>
      </c>
      <c r="G33" t="s">
        <v>10535</v>
      </c>
    </row>
    <row r="34" spans="1:7">
      <c r="A34" s="3" t="s">
        <v>2078</v>
      </c>
      <c r="B34" s="11" t="s">
        <v>2079</v>
      </c>
      <c r="C34" s="5">
        <v>6</v>
      </c>
      <c r="D34" s="5">
        <v>0.7</v>
      </c>
      <c r="E34" s="5">
        <v>40</v>
      </c>
      <c r="F34">
        <v>4.8</v>
      </c>
      <c r="G34" t="s">
        <v>10535</v>
      </c>
    </row>
    <row r="35" spans="1:7">
      <c r="A35" s="3" t="s">
        <v>2241</v>
      </c>
      <c r="B35" s="11" t="s">
        <v>2242</v>
      </c>
      <c r="C35" s="5">
        <v>6</v>
      </c>
      <c r="D35" s="5">
        <v>0.7</v>
      </c>
      <c r="E35" s="5">
        <v>40</v>
      </c>
      <c r="F35">
        <v>16.5</v>
      </c>
      <c r="G35" t="s">
        <v>10535</v>
      </c>
    </row>
    <row r="36" spans="1:7">
      <c r="A36" s="3" t="s">
        <v>2244</v>
      </c>
      <c r="B36" s="11" t="s">
        <v>2245</v>
      </c>
      <c r="C36" s="5">
        <v>6</v>
      </c>
      <c r="D36" s="5">
        <v>0.7</v>
      </c>
      <c r="E36" s="5">
        <v>40</v>
      </c>
      <c r="F36">
        <v>24.5</v>
      </c>
      <c r="G36" t="s">
        <v>10535</v>
      </c>
    </row>
    <row r="37" spans="1:7">
      <c r="A37" s="3" t="s">
        <v>2247</v>
      </c>
      <c r="B37" s="11" t="s">
        <v>2248</v>
      </c>
      <c r="C37" s="5">
        <v>6</v>
      </c>
      <c r="D37" s="5">
        <v>0.7</v>
      </c>
      <c r="E37" s="5">
        <v>40</v>
      </c>
      <c r="F37">
        <v>28.5</v>
      </c>
      <c r="G37" t="s">
        <v>10535</v>
      </c>
    </row>
    <row r="38" spans="1:7">
      <c r="A38" s="3" t="s">
        <v>2250</v>
      </c>
      <c r="B38" s="11" t="s">
        <v>2251</v>
      </c>
      <c r="C38" s="5">
        <v>6</v>
      </c>
      <c r="D38" s="5">
        <v>0.7</v>
      </c>
      <c r="E38" s="5">
        <v>40</v>
      </c>
      <c r="F38">
        <v>39.5</v>
      </c>
      <c r="G38" t="s">
        <v>10535</v>
      </c>
    </row>
    <row r="39" spans="1:7">
      <c r="A39" s="3" t="s">
        <v>2256</v>
      </c>
      <c r="B39" s="11" t="s">
        <v>2257</v>
      </c>
      <c r="C39" s="5">
        <v>6</v>
      </c>
      <c r="D39" s="5">
        <v>0.7</v>
      </c>
      <c r="E39" s="5">
        <v>40</v>
      </c>
      <c r="F39">
        <v>8.9499999999999993</v>
      </c>
      <c r="G39" t="s">
        <v>10535</v>
      </c>
    </row>
    <row r="40" spans="1:7">
      <c r="A40" s="3" t="s">
        <v>2259</v>
      </c>
      <c r="B40" s="11" t="s">
        <v>2260</v>
      </c>
      <c r="C40" s="5">
        <v>6</v>
      </c>
      <c r="D40" s="5">
        <v>0.7</v>
      </c>
      <c r="E40" s="5">
        <v>40</v>
      </c>
      <c r="F40">
        <v>11.5</v>
      </c>
      <c r="G40" t="s">
        <v>10535</v>
      </c>
    </row>
    <row r="41" spans="1:7">
      <c r="A41" s="3" t="s">
        <v>2262</v>
      </c>
      <c r="B41" s="11" t="s">
        <v>2263</v>
      </c>
      <c r="C41" s="5">
        <v>6</v>
      </c>
      <c r="D41" s="5">
        <v>0.7</v>
      </c>
      <c r="E41" s="5">
        <v>40</v>
      </c>
      <c r="F41">
        <v>9.9499999999999993</v>
      </c>
      <c r="G41" t="s">
        <v>10535</v>
      </c>
    </row>
    <row r="42" spans="1:7">
      <c r="A42" s="3" t="s">
        <v>2265</v>
      </c>
      <c r="B42" s="11" t="s">
        <v>2266</v>
      </c>
      <c r="C42" s="5">
        <v>6</v>
      </c>
      <c r="D42" s="5">
        <v>0.7</v>
      </c>
      <c r="E42" s="5">
        <v>40</v>
      </c>
      <c r="F42">
        <v>11</v>
      </c>
      <c r="G42" t="s">
        <v>10535</v>
      </c>
    </row>
    <row r="43" spans="1:7">
      <c r="A43" s="3" t="s">
        <v>2268</v>
      </c>
      <c r="B43" s="11" t="s">
        <v>2269</v>
      </c>
      <c r="C43" s="5">
        <v>6</v>
      </c>
      <c r="D43" s="5">
        <v>0.7</v>
      </c>
      <c r="E43" s="5">
        <v>40</v>
      </c>
      <c r="F43">
        <v>22.5</v>
      </c>
      <c r="G43" t="s">
        <v>10535</v>
      </c>
    </row>
    <row r="44" spans="1:7">
      <c r="A44" s="3" t="s">
        <v>2501</v>
      </c>
      <c r="B44" s="11" t="s">
        <v>2502</v>
      </c>
      <c r="C44" s="5">
        <v>6</v>
      </c>
      <c r="D44" s="5">
        <v>0.7</v>
      </c>
      <c r="E44" s="5">
        <v>40</v>
      </c>
      <c r="F44">
        <v>14.5</v>
      </c>
      <c r="G44" t="s">
        <v>10535</v>
      </c>
    </row>
    <row r="45" spans="1:7">
      <c r="A45" s="3" t="s">
        <v>2504</v>
      </c>
      <c r="B45" s="11" t="s">
        <v>2505</v>
      </c>
      <c r="C45" s="5">
        <v>6</v>
      </c>
      <c r="D45" s="5">
        <v>0.7</v>
      </c>
      <c r="E45" s="5">
        <v>40</v>
      </c>
      <c r="F45">
        <v>22</v>
      </c>
      <c r="G45" t="s">
        <v>10535</v>
      </c>
    </row>
    <row r="46" spans="1:7">
      <c r="A46" s="3" t="s">
        <v>2568</v>
      </c>
      <c r="B46" s="11" t="s">
        <v>2569</v>
      </c>
      <c r="C46" s="5">
        <v>6</v>
      </c>
      <c r="D46" s="5">
        <v>0.7</v>
      </c>
      <c r="E46" s="5">
        <v>40</v>
      </c>
      <c r="F46">
        <v>18.5</v>
      </c>
      <c r="G46" t="s">
        <v>10535</v>
      </c>
    </row>
    <row r="47" spans="1:7">
      <c r="A47" s="3" t="s">
        <v>2574</v>
      </c>
      <c r="B47" s="11" t="s">
        <v>2575</v>
      </c>
      <c r="C47" s="5">
        <v>6</v>
      </c>
      <c r="D47" s="5">
        <v>0.7</v>
      </c>
      <c r="E47" s="5">
        <v>40</v>
      </c>
      <c r="F47">
        <v>19.25</v>
      </c>
      <c r="G47" t="s">
        <v>10535</v>
      </c>
    </row>
    <row r="48" spans="1:7">
      <c r="A48" s="3" t="s">
        <v>2755</v>
      </c>
      <c r="B48" s="11" t="s">
        <v>2756</v>
      </c>
      <c r="C48" s="5">
        <v>6</v>
      </c>
      <c r="D48" s="5">
        <v>0.7</v>
      </c>
      <c r="E48" s="5">
        <v>40</v>
      </c>
      <c r="F48">
        <v>24.5</v>
      </c>
      <c r="G48" t="s">
        <v>10535</v>
      </c>
    </row>
    <row r="49" spans="1:7">
      <c r="A49" s="3" t="s">
        <v>2767</v>
      </c>
      <c r="B49" s="11" t="s">
        <v>10651</v>
      </c>
      <c r="C49" s="5">
        <v>6</v>
      </c>
      <c r="D49" s="5">
        <v>0.7</v>
      </c>
      <c r="E49" s="5">
        <v>40</v>
      </c>
      <c r="F49">
        <v>4.45</v>
      </c>
      <c r="G49" t="s">
        <v>10535</v>
      </c>
    </row>
    <row r="50" spans="1:7">
      <c r="A50" s="3" t="s">
        <v>10652</v>
      </c>
      <c r="B50" s="11" t="s">
        <v>3192</v>
      </c>
      <c r="C50" s="5">
        <v>6</v>
      </c>
      <c r="D50" s="5">
        <v>0.7</v>
      </c>
      <c r="E50" s="5">
        <v>40</v>
      </c>
      <c r="F50">
        <v>19.75</v>
      </c>
      <c r="G50" t="s">
        <v>10535</v>
      </c>
    </row>
    <row r="51" spans="1:7">
      <c r="A51" s="3" t="s">
        <v>3191</v>
      </c>
      <c r="B51" s="11" t="s">
        <v>3192</v>
      </c>
      <c r="C51" s="5">
        <v>6</v>
      </c>
      <c r="D51" s="5">
        <v>0.7</v>
      </c>
      <c r="E51" s="5">
        <v>40</v>
      </c>
      <c r="F51">
        <v>19.75</v>
      </c>
      <c r="G51" t="s">
        <v>10535</v>
      </c>
    </row>
    <row r="52" spans="1:7">
      <c r="A52" s="3" t="s">
        <v>3194</v>
      </c>
      <c r="B52" s="11" t="s">
        <v>3195</v>
      </c>
      <c r="C52" s="5">
        <v>6</v>
      </c>
      <c r="D52" s="5">
        <v>0.7</v>
      </c>
      <c r="E52" s="5">
        <v>40</v>
      </c>
      <c r="F52">
        <v>20.2</v>
      </c>
      <c r="G52" t="s">
        <v>10535</v>
      </c>
    </row>
    <row r="53" spans="1:7">
      <c r="A53" s="3" t="s">
        <v>3197</v>
      </c>
      <c r="B53" s="11" t="s">
        <v>3198</v>
      </c>
      <c r="C53" s="5">
        <v>6</v>
      </c>
      <c r="D53" s="5">
        <v>0.7</v>
      </c>
      <c r="E53" s="5">
        <v>40</v>
      </c>
      <c r="F53">
        <v>27.95</v>
      </c>
      <c r="G53" t="s">
        <v>10535</v>
      </c>
    </row>
    <row r="54" spans="1:7">
      <c r="A54" s="3" t="s">
        <v>3202</v>
      </c>
      <c r="B54" s="11" t="s">
        <v>3203</v>
      </c>
      <c r="C54" s="5">
        <v>6</v>
      </c>
      <c r="D54" s="5">
        <v>0.7</v>
      </c>
      <c r="E54" s="5">
        <v>40</v>
      </c>
      <c r="F54">
        <v>51.5</v>
      </c>
      <c r="G54" t="s">
        <v>10535</v>
      </c>
    </row>
    <row r="55" spans="1:7">
      <c r="A55" s="3" t="s">
        <v>3226</v>
      </c>
      <c r="B55" s="11" t="s">
        <v>3227</v>
      </c>
      <c r="C55" s="5">
        <v>6</v>
      </c>
      <c r="D55" s="5">
        <v>0.7</v>
      </c>
      <c r="E55" s="5">
        <v>40</v>
      </c>
      <c r="F55">
        <v>12.35</v>
      </c>
      <c r="G55" t="s">
        <v>10535</v>
      </c>
    </row>
    <row r="56" spans="1:7">
      <c r="A56" s="3" t="s">
        <v>3229</v>
      </c>
      <c r="B56" s="11" t="s">
        <v>3230</v>
      </c>
      <c r="C56" s="5">
        <v>6</v>
      </c>
      <c r="D56" s="5">
        <v>0.7</v>
      </c>
      <c r="E56" s="5">
        <v>40</v>
      </c>
      <c r="F56">
        <v>12.35</v>
      </c>
      <c r="G56" t="s">
        <v>10535</v>
      </c>
    </row>
    <row r="57" spans="1:7">
      <c r="A57" s="3" t="s">
        <v>3247</v>
      </c>
      <c r="B57" s="11" t="s">
        <v>3248</v>
      </c>
      <c r="C57" s="5">
        <v>6</v>
      </c>
      <c r="D57" s="5">
        <v>0.7</v>
      </c>
      <c r="E57" s="5">
        <v>40</v>
      </c>
      <c r="F57">
        <v>20.45</v>
      </c>
      <c r="G57" t="s">
        <v>10535</v>
      </c>
    </row>
    <row r="58" spans="1:7">
      <c r="A58" s="3" t="s">
        <v>3333</v>
      </c>
      <c r="B58" s="11" t="s">
        <v>3331</v>
      </c>
      <c r="C58" s="5">
        <v>6</v>
      </c>
      <c r="D58" s="5">
        <v>0.7</v>
      </c>
      <c r="E58" s="5">
        <v>40</v>
      </c>
      <c r="F58">
        <v>30</v>
      </c>
      <c r="G58" t="s">
        <v>10535</v>
      </c>
    </row>
    <row r="59" spans="1:7">
      <c r="A59" s="3" t="s">
        <v>10653</v>
      </c>
      <c r="B59" s="11" t="s">
        <v>10654</v>
      </c>
      <c r="C59" s="5">
        <v>6</v>
      </c>
      <c r="D59" s="5">
        <v>0.7</v>
      </c>
      <c r="E59" s="5">
        <v>40</v>
      </c>
      <c r="F59">
        <v>28</v>
      </c>
      <c r="G59" t="s">
        <v>10535</v>
      </c>
    </row>
    <row r="60" spans="1:7">
      <c r="A60" s="3" t="s">
        <v>3335</v>
      </c>
      <c r="B60" s="11" t="s">
        <v>3336</v>
      </c>
      <c r="C60" s="5">
        <v>6</v>
      </c>
      <c r="D60" s="5">
        <v>0.7</v>
      </c>
      <c r="E60" s="5">
        <v>40</v>
      </c>
      <c r="F60">
        <v>26.95</v>
      </c>
      <c r="G60" t="s">
        <v>10535</v>
      </c>
    </row>
    <row r="61" spans="1:7">
      <c r="A61" s="3" t="s">
        <v>10655</v>
      </c>
      <c r="B61" s="11" t="s">
        <v>10656</v>
      </c>
      <c r="C61" s="5">
        <v>6</v>
      </c>
      <c r="D61" s="5">
        <v>0.7</v>
      </c>
      <c r="E61" s="5">
        <v>40</v>
      </c>
      <c r="F61">
        <v>31.5</v>
      </c>
      <c r="G61" t="s">
        <v>10535</v>
      </c>
    </row>
    <row r="62" spans="1:7">
      <c r="A62" s="3" t="s">
        <v>3339</v>
      </c>
      <c r="B62" s="11" t="s">
        <v>3340</v>
      </c>
      <c r="C62" s="5">
        <v>6</v>
      </c>
      <c r="D62" s="5">
        <v>0.7</v>
      </c>
      <c r="E62" s="5">
        <v>40</v>
      </c>
      <c r="F62">
        <v>23</v>
      </c>
      <c r="G62" t="s">
        <v>10535</v>
      </c>
    </row>
    <row r="63" spans="1:7">
      <c r="A63" s="3" t="s">
        <v>3348</v>
      </c>
      <c r="B63" s="11" t="s">
        <v>3346</v>
      </c>
      <c r="C63" s="5">
        <v>6</v>
      </c>
      <c r="D63" s="5">
        <v>0.7</v>
      </c>
      <c r="E63" s="5">
        <v>40</v>
      </c>
      <c r="F63">
        <v>23.5</v>
      </c>
      <c r="G63" t="s">
        <v>10535</v>
      </c>
    </row>
    <row r="64" spans="1:7">
      <c r="A64" s="3" t="s">
        <v>3349</v>
      </c>
      <c r="B64" s="11" t="s">
        <v>3350</v>
      </c>
      <c r="C64" s="5">
        <v>6</v>
      </c>
      <c r="D64" s="5">
        <v>0.7</v>
      </c>
      <c r="E64" s="5">
        <v>40</v>
      </c>
      <c r="F64">
        <v>120</v>
      </c>
      <c r="G64" t="s">
        <v>10535</v>
      </c>
    </row>
    <row r="65" spans="1:7">
      <c r="A65" s="3" t="s">
        <v>3379</v>
      </c>
      <c r="B65" s="11" t="s">
        <v>3380</v>
      </c>
      <c r="C65" s="5">
        <v>6</v>
      </c>
      <c r="D65" s="5">
        <v>0.7</v>
      </c>
      <c r="E65" s="5">
        <v>40</v>
      </c>
      <c r="F65">
        <v>12.25</v>
      </c>
      <c r="G65" t="s">
        <v>10535</v>
      </c>
    </row>
    <row r="66" spans="1:7">
      <c r="A66" s="3" t="s">
        <v>10657</v>
      </c>
      <c r="B66" s="11" t="s">
        <v>10658</v>
      </c>
      <c r="C66" s="5">
        <v>6</v>
      </c>
      <c r="D66" s="5">
        <v>0.7</v>
      </c>
      <c r="E66" s="5">
        <v>40</v>
      </c>
      <c r="F66">
        <v>21</v>
      </c>
      <c r="G66" t="s">
        <v>10535</v>
      </c>
    </row>
    <row r="67" spans="1:7">
      <c r="A67" s="3" t="s">
        <v>10659</v>
      </c>
      <c r="B67" s="11" t="s">
        <v>10660</v>
      </c>
      <c r="C67" s="5">
        <v>6</v>
      </c>
      <c r="D67" s="5">
        <v>0.7</v>
      </c>
      <c r="E67" s="5">
        <v>40</v>
      </c>
      <c r="F67">
        <v>11.75</v>
      </c>
      <c r="G67" t="s">
        <v>10535</v>
      </c>
    </row>
    <row r="68" spans="1:7">
      <c r="A68" s="3" t="s">
        <v>3502</v>
      </c>
      <c r="B68" s="11" t="s">
        <v>3503</v>
      </c>
      <c r="C68" s="5">
        <v>6</v>
      </c>
      <c r="D68" s="5">
        <v>0.7</v>
      </c>
      <c r="E68" s="5">
        <v>40</v>
      </c>
      <c r="F68">
        <v>17.25</v>
      </c>
      <c r="G68" t="s">
        <v>10535</v>
      </c>
    </row>
    <row r="69" spans="1:7">
      <c r="A69" s="3" t="s">
        <v>3508</v>
      </c>
      <c r="B69" s="11" t="s">
        <v>3509</v>
      </c>
      <c r="C69" s="5">
        <v>6</v>
      </c>
      <c r="D69" s="5">
        <v>0.7</v>
      </c>
      <c r="E69" s="5">
        <v>40</v>
      </c>
      <c r="F69">
        <v>7.85</v>
      </c>
      <c r="G69" t="s">
        <v>10535</v>
      </c>
    </row>
    <row r="70" spans="1:7">
      <c r="A70" s="3" t="s">
        <v>10661</v>
      </c>
      <c r="B70" s="11" t="s">
        <v>10662</v>
      </c>
      <c r="C70" s="5">
        <v>6</v>
      </c>
      <c r="D70" s="5">
        <v>0.7</v>
      </c>
      <c r="E70" s="5">
        <v>40</v>
      </c>
      <c r="F70">
        <v>10.75</v>
      </c>
      <c r="G70" t="s">
        <v>10535</v>
      </c>
    </row>
    <row r="71" spans="1:7">
      <c r="A71" s="3" t="s">
        <v>3517</v>
      </c>
      <c r="B71" s="11" t="s">
        <v>3518</v>
      </c>
      <c r="C71" s="5">
        <v>6</v>
      </c>
      <c r="D71" s="5">
        <v>0.7</v>
      </c>
      <c r="E71" s="5">
        <v>40</v>
      </c>
      <c r="F71">
        <v>14.4</v>
      </c>
      <c r="G71" t="s">
        <v>10535</v>
      </c>
    </row>
    <row r="72" spans="1:7">
      <c r="A72" s="3" t="s">
        <v>3526</v>
      </c>
      <c r="B72" s="11" t="s">
        <v>3527</v>
      </c>
      <c r="C72" s="5">
        <v>6</v>
      </c>
      <c r="D72" s="5">
        <v>0.7</v>
      </c>
      <c r="E72" s="5">
        <v>40</v>
      </c>
      <c r="F72">
        <v>11.5</v>
      </c>
      <c r="G72" t="s">
        <v>10535</v>
      </c>
    </row>
    <row r="73" spans="1:7">
      <c r="A73" s="3" t="s">
        <v>3532</v>
      </c>
      <c r="B73" s="11" t="s">
        <v>3533</v>
      </c>
      <c r="C73" s="5">
        <v>6</v>
      </c>
      <c r="D73" s="5">
        <v>0.7</v>
      </c>
      <c r="E73" s="5">
        <v>40</v>
      </c>
      <c r="F73">
        <v>22.5</v>
      </c>
      <c r="G73" t="s">
        <v>10535</v>
      </c>
    </row>
    <row r="74" spans="1:7">
      <c r="A74" s="3" t="s">
        <v>3951</v>
      </c>
      <c r="B74" s="11" t="s">
        <v>3952</v>
      </c>
      <c r="C74" s="5">
        <v>6</v>
      </c>
      <c r="D74" s="5">
        <v>0.7</v>
      </c>
      <c r="E74" s="5">
        <v>40</v>
      </c>
      <c r="F74">
        <v>12.25</v>
      </c>
      <c r="G74" t="s">
        <v>10535</v>
      </c>
    </row>
    <row r="75" spans="1:7">
      <c r="A75" s="3" t="s">
        <v>3954</v>
      </c>
      <c r="B75" s="11" t="s">
        <v>3955</v>
      </c>
      <c r="C75" s="5">
        <v>6</v>
      </c>
      <c r="D75" s="5">
        <v>0.7</v>
      </c>
      <c r="E75" s="5">
        <v>40</v>
      </c>
      <c r="F75">
        <v>8.5</v>
      </c>
      <c r="G75" t="s">
        <v>10535</v>
      </c>
    </row>
    <row r="76" spans="1:7">
      <c r="A76" s="3" t="s">
        <v>4593</v>
      </c>
      <c r="B76" s="11" t="s">
        <v>4594</v>
      </c>
      <c r="C76" s="5">
        <v>6</v>
      </c>
      <c r="D76" s="5">
        <v>0.7</v>
      </c>
      <c r="E76" s="5">
        <v>40</v>
      </c>
      <c r="F76">
        <v>10.65</v>
      </c>
      <c r="G76" t="s">
        <v>10535</v>
      </c>
    </row>
    <row r="77" spans="1:7">
      <c r="A77" s="3" t="s">
        <v>4635</v>
      </c>
      <c r="B77" s="11" t="s">
        <v>4636</v>
      </c>
      <c r="C77" s="5">
        <v>6</v>
      </c>
      <c r="D77" s="5">
        <v>0.7</v>
      </c>
      <c r="E77" s="5">
        <v>40</v>
      </c>
      <c r="F77">
        <v>10</v>
      </c>
      <c r="G77" t="s">
        <v>10535</v>
      </c>
    </row>
    <row r="78" spans="1:7">
      <c r="A78" s="3" t="s">
        <v>4841</v>
      </c>
      <c r="B78" s="11" t="s">
        <v>4842</v>
      </c>
      <c r="C78" s="5">
        <v>6</v>
      </c>
      <c r="D78" s="5">
        <v>0.7</v>
      </c>
      <c r="E78" s="5">
        <v>40</v>
      </c>
      <c r="F78">
        <v>13.95</v>
      </c>
      <c r="G78" t="s">
        <v>10535</v>
      </c>
    </row>
    <row r="79" spans="1:7">
      <c r="A79" s="3" t="s">
        <v>4846</v>
      </c>
      <c r="B79" s="11" t="s">
        <v>4847</v>
      </c>
      <c r="C79" s="5">
        <v>6</v>
      </c>
      <c r="D79" s="5">
        <v>0.7</v>
      </c>
      <c r="E79" s="5">
        <v>40</v>
      </c>
      <c r="F79">
        <v>6.95</v>
      </c>
      <c r="G79" t="s">
        <v>10535</v>
      </c>
    </row>
    <row r="80" spans="1:7">
      <c r="A80" s="3" t="s">
        <v>5009</v>
      </c>
      <c r="B80" s="11" t="s">
        <v>5010</v>
      </c>
      <c r="C80" s="5">
        <v>6</v>
      </c>
      <c r="D80" s="5">
        <v>0.7</v>
      </c>
      <c r="E80" s="5">
        <v>40</v>
      </c>
      <c r="F80">
        <v>39.5</v>
      </c>
      <c r="G80" t="s">
        <v>10535</v>
      </c>
    </row>
    <row r="81" spans="1:7">
      <c r="A81" s="3" t="s">
        <v>5391</v>
      </c>
      <c r="B81" s="11" t="s">
        <v>5392</v>
      </c>
      <c r="C81" s="5">
        <v>6</v>
      </c>
      <c r="D81" s="5">
        <v>0.7</v>
      </c>
      <c r="E81" s="5">
        <v>40</v>
      </c>
      <c r="F81">
        <v>7.15</v>
      </c>
      <c r="G81" t="s">
        <v>10535</v>
      </c>
    </row>
    <row r="82" spans="1:7">
      <c r="A82" s="3" t="s">
        <v>5394</v>
      </c>
      <c r="B82" s="11" t="s">
        <v>5395</v>
      </c>
      <c r="C82" s="5">
        <v>6</v>
      </c>
      <c r="D82" s="5">
        <v>0.7</v>
      </c>
      <c r="E82" s="5">
        <v>40</v>
      </c>
      <c r="F82">
        <v>6.5</v>
      </c>
      <c r="G82" t="s">
        <v>10535</v>
      </c>
    </row>
    <row r="83" spans="1:7">
      <c r="A83" s="3" t="s">
        <v>5936</v>
      </c>
      <c r="B83" s="11" t="s">
        <v>5937</v>
      </c>
      <c r="C83" s="5">
        <v>6</v>
      </c>
      <c r="D83" s="5">
        <v>0.7</v>
      </c>
      <c r="E83" s="5">
        <v>40</v>
      </c>
      <c r="F83">
        <v>10.25</v>
      </c>
      <c r="G83" t="s">
        <v>10535</v>
      </c>
    </row>
    <row r="84" spans="1:7">
      <c r="A84" s="3" t="s">
        <v>10663</v>
      </c>
      <c r="B84" s="11" t="s">
        <v>10664</v>
      </c>
      <c r="C84" s="5">
        <v>6</v>
      </c>
      <c r="D84" s="5">
        <v>0.7</v>
      </c>
      <c r="E84" s="5">
        <v>40</v>
      </c>
      <c r="F84">
        <v>24.5</v>
      </c>
      <c r="G84" t="s">
        <v>10535</v>
      </c>
    </row>
    <row r="85" spans="1:7">
      <c r="A85" s="3" t="s">
        <v>5945</v>
      </c>
      <c r="B85" s="11" t="s">
        <v>5946</v>
      </c>
      <c r="C85" s="5">
        <v>6</v>
      </c>
      <c r="D85" s="5">
        <v>0.7</v>
      </c>
      <c r="E85" s="5">
        <v>40</v>
      </c>
      <c r="F85">
        <v>21.5</v>
      </c>
      <c r="G85" t="s">
        <v>10535</v>
      </c>
    </row>
    <row r="86" spans="1:7">
      <c r="A86" s="3" t="s">
        <v>5980</v>
      </c>
      <c r="B86" s="11" t="s">
        <v>5981</v>
      </c>
      <c r="C86" s="5">
        <v>6</v>
      </c>
      <c r="D86" s="5">
        <v>0.7</v>
      </c>
      <c r="E86" s="5">
        <v>40</v>
      </c>
      <c r="F86">
        <v>25.5</v>
      </c>
      <c r="G86" t="s">
        <v>10535</v>
      </c>
    </row>
    <row r="87" spans="1:7">
      <c r="A87" s="3" t="s">
        <v>6166</v>
      </c>
      <c r="B87" s="11" t="s">
        <v>6167</v>
      </c>
      <c r="C87" s="5">
        <v>6</v>
      </c>
      <c r="D87" s="5">
        <v>0.7</v>
      </c>
      <c r="E87" s="5">
        <v>40</v>
      </c>
      <c r="F87">
        <v>12.65</v>
      </c>
      <c r="G87" t="s">
        <v>10535</v>
      </c>
    </row>
    <row r="88" spans="1:7">
      <c r="A88" s="3" t="s">
        <v>6654</v>
      </c>
      <c r="B88" s="11" t="s">
        <v>6655</v>
      </c>
      <c r="C88" s="5">
        <v>6</v>
      </c>
      <c r="D88" s="5">
        <v>0.7</v>
      </c>
      <c r="E88" s="5">
        <v>40</v>
      </c>
      <c r="F88">
        <v>11.5</v>
      </c>
      <c r="G88" t="s">
        <v>10535</v>
      </c>
    </row>
    <row r="89" spans="1:7">
      <c r="A89" s="3" t="s">
        <v>6666</v>
      </c>
      <c r="B89" s="11" t="s">
        <v>6667</v>
      </c>
      <c r="C89" s="5">
        <v>6</v>
      </c>
      <c r="D89" s="5">
        <v>0.7</v>
      </c>
      <c r="E89" s="5">
        <v>40</v>
      </c>
      <c r="F89">
        <v>9.5500000000000007</v>
      </c>
      <c r="G89" t="s">
        <v>10535</v>
      </c>
    </row>
    <row r="90" spans="1:7">
      <c r="A90" s="3" t="s">
        <v>10665</v>
      </c>
      <c r="B90" s="11" t="s">
        <v>10666</v>
      </c>
      <c r="C90" s="5">
        <v>6</v>
      </c>
      <c r="D90" s="5">
        <v>0.7</v>
      </c>
      <c r="E90" s="5">
        <v>40</v>
      </c>
      <c r="F90">
        <v>11.95</v>
      </c>
      <c r="G90" t="s">
        <v>10535</v>
      </c>
    </row>
    <row r="91" spans="1:7">
      <c r="A91" s="3" t="s">
        <v>6669</v>
      </c>
      <c r="B91" s="11" t="s">
        <v>6670</v>
      </c>
      <c r="C91" s="5">
        <v>6</v>
      </c>
      <c r="D91" s="5">
        <v>0.7</v>
      </c>
      <c r="E91" s="5">
        <v>40</v>
      </c>
      <c r="F91">
        <v>12.2</v>
      </c>
      <c r="G91" t="s">
        <v>10535</v>
      </c>
    </row>
    <row r="92" spans="1:7">
      <c r="A92" s="3" t="s">
        <v>10667</v>
      </c>
      <c r="B92" s="11" t="s">
        <v>10668</v>
      </c>
      <c r="C92" s="5">
        <v>6</v>
      </c>
      <c r="D92" s="5">
        <v>0.7</v>
      </c>
      <c r="E92" s="5">
        <v>40</v>
      </c>
      <c r="F92">
        <v>13.35</v>
      </c>
      <c r="G92" t="s">
        <v>10535</v>
      </c>
    </row>
    <row r="93" spans="1:7">
      <c r="A93" s="3" t="s">
        <v>6675</v>
      </c>
      <c r="B93" s="11" t="s">
        <v>6676</v>
      </c>
      <c r="C93" s="5">
        <v>6</v>
      </c>
      <c r="D93" s="5">
        <v>0.7</v>
      </c>
      <c r="E93" s="5">
        <v>40</v>
      </c>
      <c r="F93">
        <v>7.05</v>
      </c>
      <c r="G93" t="s">
        <v>10535</v>
      </c>
    </row>
    <row r="94" spans="1:7">
      <c r="A94" s="3" t="s">
        <v>6678</v>
      </c>
      <c r="B94" s="11" t="s">
        <v>6679</v>
      </c>
      <c r="C94" s="5">
        <v>6</v>
      </c>
      <c r="D94" s="5">
        <v>0.7</v>
      </c>
      <c r="E94" s="5">
        <v>40</v>
      </c>
      <c r="F94">
        <v>14.5</v>
      </c>
      <c r="G94" t="s">
        <v>10535</v>
      </c>
    </row>
    <row r="95" spans="1:7">
      <c r="A95" s="3" t="s">
        <v>6996</v>
      </c>
      <c r="B95" s="11" t="s">
        <v>6997</v>
      </c>
      <c r="C95" s="5">
        <v>6</v>
      </c>
      <c r="D95" s="5">
        <v>0.7</v>
      </c>
      <c r="E95" s="5">
        <v>40</v>
      </c>
      <c r="F95">
        <v>20.25</v>
      </c>
      <c r="G95" t="s">
        <v>10535</v>
      </c>
    </row>
    <row r="96" spans="1:7">
      <c r="A96" s="3" t="s">
        <v>7014</v>
      </c>
      <c r="B96" s="11" t="s">
        <v>7015</v>
      </c>
      <c r="C96" s="5">
        <v>6</v>
      </c>
      <c r="D96" s="5">
        <v>0.7</v>
      </c>
      <c r="E96" s="5">
        <v>40</v>
      </c>
      <c r="F96">
        <v>9.25</v>
      </c>
      <c r="G96" t="s">
        <v>10535</v>
      </c>
    </row>
    <row r="97" spans="1:7">
      <c r="A97" s="3" t="s">
        <v>7065</v>
      </c>
      <c r="B97" s="11" t="s">
        <v>7066</v>
      </c>
      <c r="C97" s="5">
        <v>6</v>
      </c>
      <c r="D97" s="5">
        <v>0.7</v>
      </c>
      <c r="E97" s="5">
        <v>40</v>
      </c>
      <c r="F97">
        <v>4.95</v>
      </c>
      <c r="G97" t="s">
        <v>10535</v>
      </c>
    </row>
    <row r="98" spans="1:7">
      <c r="A98" s="3" t="s">
        <v>7107</v>
      </c>
      <c r="B98" s="11" t="s">
        <v>7108</v>
      </c>
      <c r="C98" s="5">
        <v>6</v>
      </c>
      <c r="D98" s="5">
        <v>0.7</v>
      </c>
      <c r="E98" s="5">
        <v>40</v>
      </c>
      <c r="F98">
        <v>14.5</v>
      </c>
      <c r="G98" t="s">
        <v>10535</v>
      </c>
    </row>
    <row r="99" spans="1:7">
      <c r="A99" s="3" t="s">
        <v>7405</v>
      </c>
      <c r="B99" s="11" t="s">
        <v>7406</v>
      </c>
      <c r="C99" s="5">
        <v>6</v>
      </c>
      <c r="D99" s="5">
        <v>0.7</v>
      </c>
      <c r="E99" s="5">
        <v>40</v>
      </c>
      <c r="F99">
        <v>21.55</v>
      </c>
      <c r="G99" t="s">
        <v>10535</v>
      </c>
    </row>
    <row r="100" spans="1:7">
      <c r="A100" s="3" t="s">
        <v>7408</v>
      </c>
      <c r="B100" s="11" t="s">
        <v>7409</v>
      </c>
      <c r="C100" s="5">
        <v>6</v>
      </c>
      <c r="D100" s="5">
        <v>0.7</v>
      </c>
      <c r="E100" s="5">
        <v>40</v>
      </c>
      <c r="F100">
        <v>10.5</v>
      </c>
      <c r="G100" t="s">
        <v>10535</v>
      </c>
    </row>
    <row r="101" spans="1:7">
      <c r="A101" s="3" t="s">
        <v>7594</v>
      </c>
      <c r="B101" s="11" t="s">
        <v>7595</v>
      </c>
      <c r="C101" s="5">
        <v>6</v>
      </c>
      <c r="D101" s="5">
        <v>0.7</v>
      </c>
      <c r="E101" s="5">
        <v>40</v>
      </c>
      <c r="F101">
        <v>5.35</v>
      </c>
      <c r="G101" t="s">
        <v>10535</v>
      </c>
    </row>
    <row r="102" spans="1:7">
      <c r="A102" s="3" t="s">
        <v>7599</v>
      </c>
      <c r="B102" s="11" t="s">
        <v>7600</v>
      </c>
      <c r="C102" s="5">
        <v>6</v>
      </c>
      <c r="D102" s="5">
        <v>0.7</v>
      </c>
      <c r="E102" s="5">
        <v>40</v>
      </c>
      <c r="F102">
        <v>9.65</v>
      </c>
      <c r="G102" t="s">
        <v>10535</v>
      </c>
    </row>
    <row r="103" spans="1:7">
      <c r="A103" s="3" t="s">
        <v>7602</v>
      </c>
      <c r="B103" s="11" t="s">
        <v>7603</v>
      </c>
      <c r="C103" s="5">
        <v>6</v>
      </c>
      <c r="D103" s="5">
        <v>0.7</v>
      </c>
      <c r="E103" s="5">
        <v>40</v>
      </c>
      <c r="F103">
        <v>13.15</v>
      </c>
      <c r="G103" t="s">
        <v>10535</v>
      </c>
    </row>
    <row r="104" spans="1:7">
      <c r="A104" s="3" t="s">
        <v>7872</v>
      </c>
      <c r="B104" s="11" t="s">
        <v>7873</v>
      </c>
      <c r="C104" s="5">
        <v>6</v>
      </c>
      <c r="D104" s="5">
        <v>0.7</v>
      </c>
      <c r="E104" s="5">
        <v>40</v>
      </c>
      <c r="F104">
        <v>13.1</v>
      </c>
      <c r="G104" t="s">
        <v>10535</v>
      </c>
    </row>
    <row r="105" spans="1:7">
      <c r="A105" s="3" t="s">
        <v>7881</v>
      </c>
      <c r="B105" s="11" t="s">
        <v>7882</v>
      </c>
      <c r="C105" s="5">
        <v>6</v>
      </c>
      <c r="D105" s="5">
        <v>0.7</v>
      </c>
      <c r="E105" s="5">
        <v>40</v>
      </c>
      <c r="F105">
        <v>11.95</v>
      </c>
      <c r="G105" t="s">
        <v>10535</v>
      </c>
    </row>
    <row r="106" spans="1:7">
      <c r="A106" s="3" t="s">
        <v>7884</v>
      </c>
      <c r="B106" s="11" t="s">
        <v>7885</v>
      </c>
      <c r="C106" s="5">
        <v>6</v>
      </c>
      <c r="D106" s="5">
        <v>0.7</v>
      </c>
      <c r="E106" s="5">
        <v>40</v>
      </c>
      <c r="F106">
        <v>14.45</v>
      </c>
      <c r="G106" t="s">
        <v>10535</v>
      </c>
    </row>
    <row r="107" spans="1:7">
      <c r="A107" s="3" t="s">
        <v>7887</v>
      </c>
      <c r="B107" s="11" t="s">
        <v>7888</v>
      </c>
      <c r="C107" s="5">
        <v>6</v>
      </c>
      <c r="D107" s="5">
        <v>0.7</v>
      </c>
      <c r="E107" s="5">
        <v>40</v>
      </c>
      <c r="F107">
        <v>6.95</v>
      </c>
      <c r="G107" t="s">
        <v>10535</v>
      </c>
    </row>
    <row r="108" spans="1:7">
      <c r="A108" s="3" t="s">
        <v>7893</v>
      </c>
      <c r="B108" s="11" t="s">
        <v>7894</v>
      </c>
      <c r="C108" s="5">
        <v>6</v>
      </c>
      <c r="D108" s="5">
        <v>0.7</v>
      </c>
      <c r="E108" s="5">
        <v>40</v>
      </c>
      <c r="F108">
        <v>13.55</v>
      </c>
      <c r="G108" t="s">
        <v>10535</v>
      </c>
    </row>
    <row r="109" spans="1:7">
      <c r="A109" s="3" t="s">
        <v>7908</v>
      </c>
      <c r="B109" s="11" t="s">
        <v>7909</v>
      </c>
      <c r="C109" s="5">
        <v>6</v>
      </c>
      <c r="D109" s="5">
        <v>0.7</v>
      </c>
      <c r="E109" s="5">
        <v>40</v>
      </c>
      <c r="F109">
        <v>26</v>
      </c>
      <c r="G109" t="s">
        <v>10535</v>
      </c>
    </row>
    <row r="110" spans="1:7">
      <c r="A110" s="3" t="s">
        <v>8007</v>
      </c>
      <c r="B110" s="11" t="s">
        <v>8008</v>
      </c>
      <c r="C110" s="5">
        <v>6</v>
      </c>
      <c r="D110" s="5">
        <v>0.7</v>
      </c>
      <c r="E110" s="5">
        <v>40</v>
      </c>
      <c r="F110">
        <v>17.55</v>
      </c>
      <c r="G110" t="s">
        <v>10535</v>
      </c>
    </row>
    <row r="111" spans="1:7">
      <c r="A111" s="3" t="s">
        <v>8016</v>
      </c>
      <c r="B111" s="11" t="s">
        <v>8017</v>
      </c>
      <c r="C111" s="5">
        <v>6</v>
      </c>
      <c r="D111" s="5">
        <v>0.7</v>
      </c>
      <c r="E111" s="5">
        <v>40</v>
      </c>
      <c r="F111">
        <v>10.5</v>
      </c>
      <c r="G111" t="s">
        <v>10535</v>
      </c>
    </row>
    <row r="112" spans="1:7">
      <c r="A112" s="3" t="s">
        <v>8067</v>
      </c>
      <c r="B112" s="11" t="s">
        <v>8068</v>
      </c>
      <c r="C112" s="5">
        <v>6</v>
      </c>
      <c r="D112" s="5">
        <v>0.7</v>
      </c>
      <c r="E112" s="5">
        <v>40</v>
      </c>
      <c r="F112">
        <v>33.5</v>
      </c>
      <c r="G112" t="s">
        <v>10535</v>
      </c>
    </row>
    <row r="113" spans="1:7">
      <c r="A113" s="3" t="s">
        <v>8079</v>
      </c>
      <c r="B113" s="11" t="s">
        <v>8080</v>
      </c>
      <c r="C113" s="5">
        <v>6</v>
      </c>
      <c r="D113" s="5">
        <v>0.7</v>
      </c>
      <c r="E113" s="5">
        <v>40</v>
      </c>
      <c r="F113">
        <v>9.9499999999999993</v>
      </c>
      <c r="G113" t="s">
        <v>10535</v>
      </c>
    </row>
    <row r="114" spans="1:7">
      <c r="A114" s="3" t="s">
        <v>8085</v>
      </c>
      <c r="B114" s="11" t="s">
        <v>8086</v>
      </c>
      <c r="C114" s="5">
        <v>6</v>
      </c>
      <c r="D114" s="5">
        <v>0.7</v>
      </c>
      <c r="E114" s="5">
        <v>40</v>
      </c>
      <c r="F114">
        <v>19.75</v>
      </c>
      <c r="G114" t="s">
        <v>10535</v>
      </c>
    </row>
    <row r="115" spans="1:7">
      <c r="A115" s="3" t="s">
        <v>10669</v>
      </c>
      <c r="B115" s="11" t="s">
        <v>10670</v>
      </c>
      <c r="C115" s="5">
        <v>6</v>
      </c>
      <c r="D115" s="5">
        <v>0.7</v>
      </c>
      <c r="E115" s="5">
        <v>40</v>
      </c>
      <c r="F115">
        <v>15.5</v>
      </c>
      <c r="G115" t="s">
        <v>10535</v>
      </c>
    </row>
    <row r="116" spans="1:7">
      <c r="A116" s="3" t="s">
        <v>10671</v>
      </c>
      <c r="B116" s="11" t="s">
        <v>10672</v>
      </c>
      <c r="C116" s="5">
        <v>6</v>
      </c>
      <c r="D116" s="5">
        <v>0.7</v>
      </c>
      <c r="E116" s="5">
        <v>40</v>
      </c>
      <c r="F116">
        <v>18.649999999999999</v>
      </c>
      <c r="G116" t="s">
        <v>10535</v>
      </c>
    </row>
    <row r="117" spans="1:7">
      <c r="A117" s="3" t="s">
        <v>10673</v>
      </c>
      <c r="B117" s="11" t="s">
        <v>10674</v>
      </c>
      <c r="C117" s="5">
        <v>6</v>
      </c>
      <c r="D117" s="5">
        <v>0.7</v>
      </c>
      <c r="E117" s="5">
        <v>40</v>
      </c>
      <c r="F117">
        <v>26.25</v>
      </c>
      <c r="G117" t="s">
        <v>10535</v>
      </c>
    </row>
    <row r="118" spans="1:7">
      <c r="A118" s="3" t="s">
        <v>8143</v>
      </c>
      <c r="B118" s="11" t="s">
        <v>8144</v>
      </c>
      <c r="C118" s="5">
        <v>6</v>
      </c>
      <c r="D118" s="5">
        <v>0.7</v>
      </c>
      <c r="E118" s="5">
        <v>40</v>
      </c>
      <c r="F118">
        <v>21.5</v>
      </c>
      <c r="G118" t="s">
        <v>10535</v>
      </c>
    </row>
    <row r="119" spans="1:7">
      <c r="A119" s="3" t="s">
        <v>8306</v>
      </c>
      <c r="B119" s="11" t="s">
        <v>8307</v>
      </c>
      <c r="C119" s="5">
        <v>6</v>
      </c>
      <c r="D119" s="5">
        <v>0.7</v>
      </c>
      <c r="E119" s="5">
        <v>40</v>
      </c>
      <c r="F119">
        <v>41.5</v>
      </c>
      <c r="G119" t="s">
        <v>10535</v>
      </c>
    </row>
    <row r="120" spans="1:7">
      <c r="A120" s="3" t="s">
        <v>10675</v>
      </c>
      <c r="B120" s="11" t="s">
        <v>10676</v>
      </c>
      <c r="C120" s="5">
        <v>6</v>
      </c>
      <c r="D120" s="5">
        <v>0.7</v>
      </c>
      <c r="E120" s="5">
        <v>40</v>
      </c>
      <c r="F120">
        <v>28.5</v>
      </c>
      <c r="G120" t="s">
        <v>10535</v>
      </c>
    </row>
    <row r="121" spans="1:7">
      <c r="A121" s="3" t="s">
        <v>8374</v>
      </c>
      <c r="B121" s="11" t="s">
        <v>8375</v>
      </c>
      <c r="C121" s="5">
        <v>6</v>
      </c>
      <c r="D121" s="5">
        <v>0.7</v>
      </c>
      <c r="E121" s="5">
        <v>40</v>
      </c>
      <c r="F121">
        <v>13.35</v>
      </c>
      <c r="G121" t="s">
        <v>10535</v>
      </c>
    </row>
    <row r="122" spans="1:7">
      <c r="A122" s="3" t="s">
        <v>8400</v>
      </c>
      <c r="B122" s="11" t="s">
        <v>8401</v>
      </c>
      <c r="C122" s="5">
        <v>6</v>
      </c>
      <c r="D122" s="5">
        <v>0.7</v>
      </c>
      <c r="E122" s="5">
        <v>40</v>
      </c>
      <c r="F122">
        <v>25.5</v>
      </c>
      <c r="G122" t="s">
        <v>10535</v>
      </c>
    </row>
    <row r="123" spans="1:7">
      <c r="A123" s="3" t="s">
        <v>8416</v>
      </c>
      <c r="B123" s="11" t="s">
        <v>8417</v>
      </c>
      <c r="C123" s="5">
        <v>6</v>
      </c>
      <c r="D123" s="5">
        <v>0.7</v>
      </c>
      <c r="E123" s="5">
        <v>40</v>
      </c>
      <c r="F123">
        <v>8.35</v>
      </c>
      <c r="G123" t="s">
        <v>10535</v>
      </c>
    </row>
    <row r="124" spans="1:7">
      <c r="A124" s="3" t="s">
        <v>8431</v>
      </c>
      <c r="B124" s="11" t="s">
        <v>8432</v>
      </c>
      <c r="C124" s="5">
        <v>6</v>
      </c>
      <c r="D124" s="5">
        <v>0.7</v>
      </c>
      <c r="E124" s="5">
        <v>40</v>
      </c>
      <c r="F124">
        <v>6.5</v>
      </c>
      <c r="G124" t="s">
        <v>10535</v>
      </c>
    </row>
    <row r="125" spans="1:7">
      <c r="A125" s="3" t="s">
        <v>8524</v>
      </c>
      <c r="B125" s="11" t="s">
        <v>8525</v>
      </c>
      <c r="C125" s="5">
        <v>6</v>
      </c>
      <c r="D125" s="5">
        <v>0.7</v>
      </c>
      <c r="E125" s="5">
        <v>40</v>
      </c>
      <c r="F125">
        <v>25.5</v>
      </c>
      <c r="G125" t="s">
        <v>10535</v>
      </c>
    </row>
    <row r="126" spans="1:7">
      <c r="A126" s="3" t="s">
        <v>8530</v>
      </c>
      <c r="B126" s="11" t="s">
        <v>8531</v>
      </c>
      <c r="C126" s="5">
        <v>6</v>
      </c>
      <c r="D126" s="5">
        <v>0.7</v>
      </c>
      <c r="E126" s="5">
        <v>40</v>
      </c>
      <c r="F126">
        <v>20</v>
      </c>
      <c r="G126" t="s">
        <v>10535</v>
      </c>
    </row>
    <row r="127" spans="1:7">
      <c r="A127" s="3" t="s">
        <v>10677</v>
      </c>
      <c r="B127" s="11" t="s">
        <v>10678</v>
      </c>
      <c r="C127" s="5">
        <v>6</v>
      </c>
      <c r="D127" s="5">
        <v>0.7</v>
      </c>
      <c r="E127" s="5">
        <v>40</v>
      </c>
      <c r="F127">
        <v>7.15</v>
      </c>
      <c r="G127" t="s">
        <v>10535</v>
      </c>
    </row>
    <row r="128" spans="1:7">
      <c r="A128" s="3" t="s">
        <v>10679</v>
      </c>
      <c r="B128" s="11" t="s">
        <v>10680</v>
      </c>
      <c r="C128" s="5">
        <v>6</v>
      </c>
      <c r="D128" s="5">
        <v>0.7</v>
      </c>
      <c r="E128" s="5">
        <v>40</v>
      </c>
      <c r="F128">
        <v>7</v>
      </c>
      <c r="G128" t="s">
        <v>10535</v>
      </c>
    </row>
    <row r="129" spans="1:7">
      <c r="A129" s="3" t="s">
        <v>9120</v>
      </c>
      <c r="B129" s="11" t="s">
        <v>9121</v>
      </c>
      <c r="C129" s="5">
        <v>6</v>
      </c>
      <c r="D129" s="5">
        <v>0.7</v>
      </c>
      <c r="E129" s="5">
        <v>40</v>
      </c>
      <c r="F129">
        <v>4.75</v>
      </c>
      <c r="G129" t="s">
        <v>10535</v>
      </c>
    </row>
    <row r="130" spans="1:7">
      <c r="A130" s="3" t="s">
        <v>10681</v>
      </c>
      <c r="B130" s="11" t="s">
        <v>10682</v>
      </c>
      <c r="C130" s="5">
        <v>6</v>
      </c>
      <c r="D130" s="5">
        <v>0.7</v>
      </c>
      <c r="E130" s="5">
        <v>40</v>
      </c>
      <c r="F130">
        <v>15.95</v>
      </c>
      <c r="G130" t="s">
        <v>10535</v>
      </c>
    </row>
    <row r="131" spans="1:7">
      <c r="A131" s="3" t="s">
        <v>9291</v>
      </c>
      <c r="B131" s="11" t="s">
        <v>9292</v>
      </c>
      <c r="C131" s="5">
        <v>6</v>
      </c>
      <c r="D131" s="5">
        <v>0.7</v>
      </c>
      <c r="E131" s="5">
        <v>40</v>
      </c>
      <c r="F131">
        <v>6.95</v>
      </c>
      <c r="G131" t="s">
        <v>10535</v>
      </c>
    </row>
    <row r="132" spans="1:7">
      <c r="A132" s="3" t="s">
        <v>10683</v>
      </c>
      <c r="B132" s="11" t="s">
        <v>10684</v>
      </c>
      <c r="C132" s="5">
        <v>6</v>
      </c>
      <c r="D132" s="5">
        <v>0.7</v>
      </c>
      <c r="E132" s="5">
        <v>40</v>
      </c>
      <c r="F132">
        <v>9.65</v>
      </c>
      <c r="G132" t="s">
        <v>10535</v>
      </c>
    </row>
    <row r="133" spans="1:7">
      <c r="A133" s="3" t="s">
        <v>10812</v>
      </c>
      <c r="B133" s="11" t="s">
        <v>10813</v>
      </c>
      <c r="C133" s="5">
        <v>6</v>
      </c>
      <c r="D133" s="5">
        <v>0.7</v>
      </c>
      <c r="E133" s="5">
        <v>40</v>
      </c>
      <c r="F133">
        <v>13.5</v>
      </c>
      <c r="G133" t="s">
        <v>10535</v>
      </c>
    </row>
    <row r="134" spans="1:7">
      <c r="A134" s="3" t="s">
        <v>9533</v>
      </c>
      <c r="B134" s="11" t="s">
        <v>9534</v>
      </c>
      <c r="C134" s="5">
        <v>6</v>
      </c>
      <c r="D134" s="5">
        <v>0.7</v>
      </c>
      <c r="E134" s="5">
        <v>40</v>
      </c>
      <c r="F134">
        <v>18.5</v>
      </c>
      <c r="G134" t="s">
        <v>10535</v>
      </c>
    </row>
    <row r="135" spans="1:7">
      <c r="A135" s="3" t="s">
        <v>10143</v>
      </c>
      <c r="B135" s="11" t="s">
        <v>10144</v>
      </c>
      <c r="C135" s="5">
        <v>6</v>
      </c>
      <c r="D135" s="5">
        <v>0.7</v>
      </c>
      <c r="E135" s="5">
        <v>40</v>
      </c>
      <c r="F135">
        <v>25</v>
      </c>
      <c r="G135" t="s">
        <v>10535</v>
      </c>
    </row>
    <row r="136" spans="1:7">
      <c r="A136" s="3" t="s">
        <v>10814</v>
      </c>
      <c r="B136" s="11" t="s">
        <v>10815</v>
      </c>
      <c r="C136" s="5">
        <v>6</v>
      </c>
      <c r="D136" s="5">
        <v>0.7</v>
      </c>
      <c r="E136" s="5">
        <v>40</v>
      </c>
      <c r="F136">
        <v>14.5</v>
      </c>
      <c r="G136" t="s">
        <v>10535</v>
      </c>
    </row>
    <row r="137" spans="1:7">
      <c r="A137" s="3" t="s">
        <v>10364</v>
      </c>
      <c r="B137" s="11" t="s">
        <v>10365</v>
      </c>
      <c r="C137" s="5">
        <v>6</v>
      </c>
      <c r="D137" s="5">
        <v>0.7</v>
      </c>
      <c r="E137" s="5">
        <v>40</v>
      </c>
      <c r="F137">
        <v>36.950000000000003</v>
      </c>
      <c r="G137" t="s">
        <v>10535</v>
      </c>
    </row>
    <row r="138" spans="1:7">
      <c r="A138" s="3" t="s">
        <v>10386</v>
      </c>
      <c r="B138" s="11" t="s">
        <v>10387</v>
      </c>
      <c r="C138" s="5">
        <v>6</v>
      </c>
      <c r="D138" s="5">
        <v>0.7</v>
      </c>
      <c r="E138" s="5">
        <v>40</v>
      </c>
      <c r="F138">
        <v>79</v>
      </c>
      <c r="G138" t="s">
        <v>10535</v>
      </c>
    </row>
    <row r="139" spans="1:7">
      <c r="A139" s="3" t="s">
        <v>10685</v>
      </c>
      <c r="B139" s="11" t="s">
        <v>10686</v>
      </c>
      <c r="C139" s="5">
        <v>6</v>
      </c>
      <c r="D139" s="5">
        <v>0.7</v>
      </c>
      <c r="E139" s="5">
        <v>40</v>
      </c>
      <c r="F139">
        <v>27.5</v>
      </c>
      <c r="G139" t="s">
        <v>10535</v>
      </c>
    </row>
    <row r="140" spans="1:7">
      <c r="A140" s="3" t="s">
        <v>88</v>
      </c>
      <c r="B140" s="11" t="s">
        <v>86</v>
      </c>
      <c r="C140" s="5">
        <v>6</v>
      </c>
      <c r="D140" s="5">
        <v>0.7</v>
      </c>
      <c r="E140" s="5">
        <v>40</v>
      </c>
      <c r="F140">
        <v>22</v>
      </c>
      <c r="G140" t="s">
        <v>10536</v>
      </c>
    </row>
    <row r="141" spans="1:7">
      <c r="A141" s="3" t="s">
        <v>92</v>
      </c>
      <c r="B141" s="11" t="s">
        <v>93</v>
      </c>
      <c r="C141" s="5">
        <v>6</v>
      </c>
      <c r="D141" s="5">
        <v>0.7</v>
      </c>
      <c r="E141" s="5">
        <v>40</v>
      </c>
      <c r="F141">
        <v>21.5</v>
      </c>
      <c r="G141" t="s">
        <v>10536</v>
      </c>
    </row>
    <row r="142" spans="1:7">
      <c r="A142" s="3" t="s">
        <v>95</v>
      </c>
      <c r="B142" s="11" t="s">
        <v>96</v>
      </c>
      <c r="C142" s="5">
        <v>6</v>
      </c>
      <c r="D142" s="5">
        <v>0.7</v>
      </c>
      <c r="E142" s="5">
        <v>40</v>
      </c>
      <c r="F142">
        <v>43.5</v>
      </c>
      <c r="G142" t="s">
        <v>10536</v>
      </c>
    </row>
    <row r="143" spans="1:7">
      <c r="A143" s="3" t="s">
        <v>101</v>
      </c>
      <c r="B143" s="11" t="s">
        <v>102</v>
      </c>
      <c r="C143" s="5">
        <v>6</v>
      </c>
      <c r="D143" s="5">
        <v>0.7</v>
      </c>
      <c r="E143" s="5">
        <v>40</v>
      </c>
      <c r="F143">
        <v>17.75</v>
      </c>
      <c r="G143" t="s">
        <v>10536</v>
      </c>
    </row>
    <row r="144" spans="1:7">
      <c r="A144" s="3" t="s">
        <v>113</v>
      </c>
      <c r="B144" s="11" t="s">
        <v>114</v>
      </c>
      <c r="C144" s="5">
        <v>6</v>
      </c>
      <c r="D144" s="5">
        <v>0.7</v>
      </c>
      <c r="E144" s="5">
        <v>40</v>
      </c>
      <c r="F144">
        <v>37.5</v>
      </c>
      <c r="G144" t="s">
        <v>10536</v>
      </c>
    </row>
    <row r="145" spans="1:7">
      <c r="A145" s="3" t="s">
        <v>256</v>
      </c>
      <c r="B145" s="11" t="s">
        <v>257</v>
      </c>
      <c r="C145" s="5">
        <v>6</v>
      </c>
      <c r="D145" s="5">
        <v>0.7</v>
      </c>
      <c r="E145" s="5">
        <v>40</v>
      </c>
      <c r="F145">
        <v>11.75</v>
      </c>
      <c r="G145" t="s">
        <v>10536</v>
      </c>
    </row>
    <row r="146" spans="1:7">
      <c r="A146" s="3" t="s">
        <v>259</v>
      </c>
      <c r="B146" s="11" t="s">
        <v>260</v>
      </c>
      <c r="C146" s="5">
        <v>6</v>
      </c>
      <c r="D146" s="5">
        <v>0.7</v>
      </c>
      <c r="E146" s="5">
        <v>40</v>
      </c>
      <c r="F146">
        <v>13.95</v>
      </c>
      <c r="G146" t="s">
        <v>10536</v>
      </c>
    </row>
    <row r="147" spans="1:7">
      <c r="A147" s="3" t="s">
        <v>262</v>
      </c>
      <c r="B147" s="11" t="s">
        <v>263</v>
      </c>
      <c r="C147" s="5">
        <v>6</v>
      </c>
      <c r="D147" s="5">
        <v>0.7</v>
      </c>
      <c r="E147" s="5">
        <v>40</v>
      </c>
      <c r="F147">
        <v>11.75</v>
      </c>
      <c r="G147" t="s">
        <v>10536</v>
      </c>
    </row>
    <row r="148" spans="1:7">
      <c r="A148" s="3" t="s">
        <v>404</v>
      </c>
      <c r="B148" s="11" t="s">
        <v>405</v>
      </c>
      <c r="C148" s="5">
        <v>6</v>
      </c>
      <c r="D148" s="5">
        <v>0.7</v>
      </c>
      <c r="E148" s="5">
        <v>40</v>
      </c>
      <c r="F148">
        <v>20.5</v>
      </c>
      <c r="G148" t="s">
        <v>10536</v>
      </c>
    </row>
    <row r="149" spans="1:7">
      <c r="A149" s="3" t="s">
        <v>429</v>
      </c>
      <c r="B149" s="11" t="s">
        <v>430</v>
      </c>
      <c r="C149" s="5">
        <v>6</v>
      </c>
      <c r="D149" s="5">
        <v>0.7</v>
      </c>
      <c r="E149" s="5">
        <v>40</v>
      </c>
      <c r="F149">
        <v>17.25</v>
      </c>
      <c r="G149" t="s">
        <v>10536</v>
      </c>
    </row>
    <row r="150" spans="1:7">
      <c r="A150" s="3" t="s">
        <v>585</v>
      </c>
      <c r="B150" s="11" t="s">
        <v>586</v>
      </c>
      <c r="C150" s="5">
        <v>6</v>
      </c>
      <c r="D150" s="5">
        <v>0.7</v>
      </c>
      <c r="E150" s="5">
        <v>40</v>
      </c>
      <c r="F150">
        <v>12.95</v>
      </c>
      <c r="G150" t="s">
        <v>10536</v>
      </c>
    </row>
    <row r="151" spans="1:7">
      <c r="A151" s="3" t="s">
        <v>700</v>
      </c>
      <c r="B151" s="11" t="s">
        <v>701</v>
      </c>
      <c r="C151" s="5">
        <v>6</v>
      </c>
      <c r="D151" s="5">
        <v>0.7</v>
      </c>
      <c r="E151" s="5">
        <v>40</v>
      </c>
      <c r="F151">
        <v>20.85</v>
      </c>
      <c r="G151" t="s">
        <v>10536</v>
      </c>
    </row>
    <row r="152" spans="1:7">
      <c r="A152" s="3" t="s">
        <v>703</v>
      </c>
      <c r="B152" s="11" t="s">
        <v>704</v>
      </c>
      <c r="C152" s="5">
        <v>6</v>
      </c>
      <c r="D152" s="5">
        <v>0.7</v>
      </c>
      <c r="E152" s="5">
        <v>40</v>
      </c>
      <c r="F152">
        <v>15.5</v>
      </c>
      <c r="G152" t="s">
        <v>10536</v>
      </c>
    </row>
    <row r="153" spans="1:7">
      <c r="A153" s="3" t="s">
        <v>10687</v>
      </c>
      <c r="B153" s="11" t="s">
        <v>10688</v>
      </c>
      <c r="C153" s="5">
        <v>6</v>
      </c>
      <c r="D153" s="5">
        <v>0.7</v>
      </c>
      <c r="E153" s="5">
        <v>40</v>
      </c>
      <c r="F153">
        <v>43.5</v>
      </c>
      <c r="G153" t="s">
        <v>10536</v>
      </c>
    </row>
    <row r="154" spans="1:7">
      <c r="A154" s="3" t="s">
        <v>952</v>
      </c>
      <c r="B154" s="11" t="s">
        <v>953</v>
      </c>
      <c r="C154" s="5">
        <v>6</v>
      </c>
      <c r="D154" s="5">
        <v>0.7</v>
      </c>
      <c r="E154" s="5">
        <v>40</v>
      </c>
      <c r="F154">
        <v>33.5</v>
      </c>
      <c r="G154" t="s">
        <v>10536</v>
      </c>
    </row>
    <row r="155" spans="1:7">
      <c r="A155" s="3" t="s">
        <v>10689</v>
      </c>
      <c r="B155" s="11" t="s">
        <v>10690</v>
      </c>
      <c r="C155" s="5">
        <v>6</v>
      </c>
      <c r="D155" s="5">
        <v>0.7</v>
      </c>
      <c r="E155" s="5">
        <v>40</v>
      </c>
      <c r="F155">
        <v>66.5</v>
      </c>
      <c r="G155" t="s">
        <v>10536</v>
      </c>
    </row>
    <row r="156" spans="1:7">
      <c r="A156" s="3" t="s">
        <v>1685</v>
      </c>
      <c r="B156" s="11" t="s">
        <v>1686</v>
      </c>
      <c r="C156" s="5">
        <v>6</v>
      </c>
      <c r="D156" s="5">
        <v>0.7</v>
      </c>
      <c r="E156" s="5">
        <v>40</v>
      </c>
      <c r="F156">
        <v>19.95</v>
      </c>
      <c r="G156" t="s">
        <v>10536</v>
      </c>
    </row>
    <row r="157" spans="1:7">
      <c r="A157" s="3" t="s">
        <v>10691</v>
      </c>
      <c r="B157" s="11" t="s">
        <v>10692</v>
      </c>
      <c r="C157" s="5">
        <v>6</v>
      </c>
      <c r="D157" s="5">
        <v>0.7</v>
      </c>
      <c r="E157" s="5">
        <v>40</v>
      </c>
      <c r="F157">
        <v>49.95</v>
      </c>
      <c r="G157" t="s">
        <v>10536</v>
      </c>
    </row>
    <row r="158" spans="1:7">
      <c r="A158" s="3" t="s">
        <v>1874</v>
      </c>
      <c r="B158" s="11" t="s">
        <v>1875</v>
      </c>
      <c r="C158" s="5">
        <v>6</v>
      </c>
      <c r="D158" s="5">
        <v>0.7</v>
      </c>
      <c r="E158" s="5">
        <v>40</v>
      </c>
      <c r="F158">
        <v>118.5</v>
      </c>
      <c r="G158" t="s">
        <v>10536</v>
      </c>
    </row>
    <row r="159" spans="1:7">
      <c r="A159" s="3" t="s">
        <v>1877</v>
      </c>
      <c r="B159" s="11" t="s">
        <v>1878</v>
      </c>
      <c r="C159" s="5">
        <v>6</v>
      </c>
      <c r="D159" s="5">
        <v>0.7</v>
      </c>
      <c r="E159" s="5">
        <v>40</v>
      </c>
      <c r="F159">
        <v>9.25</v>
      </c>
      <c r="G159" t="s">
        <v>10536</v>
      </c>
    </row>
    <row r="160" spans="1:7">
      <c r="A160" s="3" t="s">
        <v>1880</v>
      </c>
      <c r="B160" s="11" t="s">
        <v>1881</v>
      </c>
      <c r="C160" s="5">
        <v>6</v>
      </c>
      <c r="D160" s="5">
        <v>0.7</v>
      </c>
      <c r="E160" s="5">
        <v>40</v>
      </c>
      <c r="F160">
        <v>10</v>
      </c>
      <c r="G160" t="s">
        <v>10536</v>
      </c>
    </row>
    <row r="161" spans="1:7">
      <c r="A161" s="3" t="s">
        <v>1901</v>
      </c>
      <c r="B161" s="11" t="s">
        <v>1902</v>
      </c>
      <c r="C161" s="5">
        <v>6</v>
      </c>
      <c r="D161" s="5">
        <v>0.7</v>
      </c>
      <c r="E161" s="5">
        <v>40</v>
      </c>
      <c r="F161">
        <v>7.5</v>
      </c>
      <c r="G161" t="s">
        <v>10536</v>
      </c>
    </row>
    <row r="162" spans="1:7">
      <c r="A162" s="3" t="s">
        <v>2134</v>
      </c>
      <c r="B162" s="11" t="s">
        <v>2135</v>
      </c>
      <c r="C162" s="5">
        <v>6</v>
      </c>
      <c r="D162" s="5">
        <v>0.7</v>
      </c>
      <c r="E162" s="5">
        <v>40</v>
      </c>
      <c r="F162">
        <v>42</v>
      </c>
      <c r="G162" t="s">
        <v>10536</v>
      </c>
    </row>
    <row r="163" spans="1:7">
      <c r="A163" s="3" t="s">
        <v>2140</v>
      </c>
      <c r="B163" s="11" t="s">
        <v>2141</v>
      </c>
      <c r="C163" s="5">
        <v>6</v>
      </c>
      <c r="D163" s="5">
        <v>0.7</v>
      </c>
      <c r="E163" s="5">
        <v>40</v>
      </c>
      <c r="F163">
        <v>22.2</v>
      </c>
      <c r="G163" t="s">
        <v>10536</v>
      </c>
    </row>
    <row r="164" spans="1:7">
      <c r="A164" s="3" t="s">
        <v>2143</v>
      </c>
      <c r="B164" s="11" t="s">
        <v>2144</v>
      </c>
      <c r="C164" s="5">
        <v>6</v>
      </c>
      <c r="D164" s="5">
        <v>0.7</v>
      </c>
      <c r="E164" s="5">
        <v>40</v>
      </c>
      <c r="F164">
        <v>21.9</v>
      </c>
      <c r="G164" t="s">
        <v>10536</v>
      </c>
    </row>
    <row r="165" spans="1:7">
      <c r="A165" s="3" t="s">
        <v>2608</v>
      </c>
      <c r="B165" s="11" t="s">
        <v>2609</v>
      </c>
      <c r="C165" s="5">
        <v>6</v>
      </c>
      <c r="D165" s="5">
        <v>0.7</v>
      </c>
      <c r="E165" s="5">
        <v>40</v>
      </c>
      <c r="F165">
        <v>34.5</v>
      </c>
      <c r="G165" t="s">
        <v>10536</v>
      </c>
    </row>
    <row r="166" spans="1:7">
      <c r="A166" s="3" t="s">
        <v>2790</v>
      </c>
      <c r="B166" s="11" t="s">
        <v>2791</v>
      </c>
      <c r="C166" s="5">
        <v>6</v>
      </c>
      <c r="D166" s="5">
        <v>0.7</v>
      </c>
      <c r="E166" s="5">
        <v>40</v>
      </c>
      <c r="F166">
        <v>22.25</v>
      </c>
      <c r="G166" t="s">
        <v>10536</v>
      </c>
    </row>
    <row r="167" spans="1:7">
      <c r="A167" s="3" t="s">
        <v>3084</v>
      </c>
      <c r="B167" s="11" t="s">
        <v>3085</v>
      </c>
      <c r="C167" s="5">
        <v>6</v>
      </c>
      <c r="D167" s="5">
        <v>0.7</v>
      </c>
      <c r="E167" s="5">
        <v>40</v>
      </c>
      <c r="F167">
        <v>19.5</v>
      </c>
      <c r="G167" t="s">
        <v>10536</v>
      </c>
    </row>
    <row r="168" spans="1:7">
      <c r="A168" s="3" t="s">
        <v>3159</v>
      </c>
      <c r="B168" s="11" t="s">
        <v>3160</v>
      </c>
      <c r="C168" s="5">
        <v>6</v>
      </c>
      <c r="D168" s="5">
        <v>0.7</v>
      </c>
      <c r="E168" s="5">
        <v>40</v>
      </c>
      <c r="F168">
        <v>53</v>
      </c>
      <c r="G168" t="s">
        <v>10536</v>
      </c>
    </row>
    <row r="169" spans="1:7">
      <c r="A169" s="3" t="s">
        <v>3168</v>
      </c>
      <c r="B169" s="11" t="s">
        <v>3169</v>
      </c>
      <c r="C169" s="5">
        <v>6</v>
      </c>
      <c r="D169" s="5">
        <v>0.7</v>
      </c>
      <c r="E169" s="5">
        <v>40</v>
      </c>
      <c r="F169">
        <v>10.25</v>
      </c>
      <c r="G169" t="s">
        <v>10536</v>
      </c>
    </row>
    <row r="170" spans="1:7">
      <c r="A170" s="3" t="s">
        <v>3743</v>
      </c>
      <c r="B170" s="11" t="s">
        <v>3744</v>
      </c>
      <c r="C170" s="5">
        <v>6</v>
      </c>
      <c r="D170" s="5">
        <v>0.7</v>
      </c>
      <c r="E170" s="5">
        <v>40</v>
      </c>
      <c r="F170">
        <v>26.15</v>
      </c>
      <c r="G170" t="s">
        <v>10536</v>
      </c>
    </row>
    <row r="171" spans="1:7">
      <c r="A171" s="3" t="s">
        <v>3840</v>
      </c>
      <c r="B171" s="11" t="s">
        <v>3841</v>
      </c>
      <c r="C171" s="5">
        <v>6</v>
      </c>
      <c r="D171" s="5">
        <v>0.7</v>
      </c>
      <c r="E171" s="5">
        <v>40</v>
      </c>
      <c r="F171">
        <v>12.75</v>
      </c>
      <c r="G171" t="s">
        <v>10536</v>
      </c>
    </row>
    <row r="172" spans="1:7">
      <c r="A172" s="3" t="s">
        <v>3843</v>
      </c>
      <c r="B172" s="11" t="s">
        <v>3844</v>
      </c>
      <c r="C172" s="5">
        <v>6</v>
      </c>
      <c r="D172" s="5">
        <v>0.7</v>
      </c>
      <c r="E172" s="5">
        <v>40</v>
      </c>
      <c r="F172">
        <v>12.8</v>
      </c>
      <c r="G172" t="s">
        <v>10536</v>
      </c>
    </row>
    <row r="173" spans="1:7">
      <c r="A173" s="3" t="s">
        <v>4065</v>
      </c>
      <c r="B173" s="11" t="s">
        <v>4066</v>
      </c>
      <c r="C173" s="5">
        <v>6</v>
      </c>
      <c r="D173" s="5">
        <v>0.7</v>
      </c>
      <c r="E173" s="5">
        <v>40</v>
      </c>
      <c r="F173">
        <v>25.5</v>
      </c>
      <c r="G173" t="s">
        <v>10536</v>
      </c>
    </row>
    <row r="174" spans="1:7">
      <c r="A174" s="3" t="s">
        <v>4218</v>
      </c>
      <c r="B174" s="11" t="s">
        <v>4219</v>
      </c>
      <c r="C174" s="5">
        <v>6</v>
      </c>
      <c r="D174" s="5">
        <v>0.7</v>
      </c>
      <c r="E174" s="5">
        <v>40</v>
      </c>
      <c r="F174">
        <v>23.5</v>
      </c>
      <c r="G174" t="s">
        <v>10536</v>
      </c>
    </row>
    <row r="175" spans="1:7">
      <c r="A175" s="3" t="s">
        <v>4252</v>
      </c>
      <c r="B175" s="11" t="s">
        <v>4253</v>
      </c>
      <c r="C175" s="5">
        <v>6</v>
      </c>
      <c r="D175" s="5">
        <v>0.7</v>
      </c>
      <c r="E175" s="5">
        <v>40</v>
      </c>
      <c r="F175">
        <v>14.9</v>
      </c>
      <c r="G175" t="s">
        <v>10536</v>
      </c>
    </row>
    <row r="176" spans="1:7">
      <c r="A176" s="3" t="s">
        <v>4255</v>
      </c>
      <c r="B176" s="11" t="s">
        <v>4256</v>
      </c>
      <c r="C176" s="5">
        <v>6</v>
      </c>
      <c r="D176" s="5">
        <v>0.7</v>
      </c>
      <c r="E176" s="5">
        <v>40</v>
      </c>
      <c r="F176">
        <v>22.95</v>
      </c>
      <c r="G176" t="s">
        <v>10536</v>
      </c>
    </row>
    <row r="177" spans="1:7">
      <c r="A177" s="3" t="s">
        <v>4261</v>
      </c>
      <c r="B177" s="11" t="s">
        <v>4262</v>
      </c>
      <c r="C177" s="5">
        <v>6</v>
      </c>
      <c r="D177" s="5">
        <v>0.7</v>
      </c>
      <c r="E177" s="5">
        <v>40</v>
      </c>
      <c r="F177">
        <v>10.5</v>
      </c>
      <c r="G177" t="s">
        <v>10536</v>
      </c>
    </row>
    <row r="178" spans="1:7">
      <c r="A178" s="3" t="s">
        <v>4264</v>
      </c>
      <c r="B178" s="11" t="s">
        <v>4265</v>
      </c>
      <c r="C178" s="5">
        <v>6</v>
      </c>
      <c r="D178" s="5">
        <v>0.7</v>
      </c>
      <c r="E178" s="5">
        <v>40</v>
      </c>
      <c r="F178">
        <v>11.25</v>
      </c>
      <c r="G178" t="s">
        <v>10536</v>
      </c>
    </row>
    <row r="179" spans="1:7">
      <c r="A179" s="3" t="s">
        <v>4267</v>
      </c>
      <c r="B179" s="11" t="s">
        <v>4268</v>
      </c>
      <c r="C179" s="5">
        <v>6</v>
      </c>
      <c r="D179" s="5">
        <v>0.7</v>
      </c>
      <c r="E179" s="5">
        <v>40</v>
      </c>
      <c r="F179">
        <v>8.75</v>
      </c>
      <c r="G179" t="s">
        <v>10536</v>
      </c>
    </row>
    <row r="180" spans="1:7">
      <c r="A180" s="3" t="s">
        <v>4270</v>
      </c>
      <c r="B180" s="11" t="s">
        <v>4271</v>
      </c>
      <c r="C180" s="5">
        <v>6</v>
      </c>
      <c r="D180" s="5">
        <v>0.7</v>
      </c>
      <c r="E180" s="5">
        <v>40</v>
      </c>
      <c r="F180">
        <v>10.25</v>
      </c>
      <c r="G180" t="s">
        <v>10536</v>
      </c>
    </row>
    <row r="181" spans="1:7">
      <c r="A181" s="3" t="s">
        <v>4276</v>
      </c>
      <c r="B181" s="11" t="s">
        <v>4277</v>
      </c>
      <c r="C181" s="5">
        <v>6</v>
      </c>
      <c r="D181" s="5">
        <v>0.7</v>
      </c>
      <c r="E181" s="5">
        <v>40</v>
      </c>
      <c r="F181">
        <v>10.4</v>
      </c>
      <c r="G181" t="s">
        <v>10536</v>
      </c>
    </row>
    <row r="182" spans="1:7">
      <c r="A182" s="3" t="s">
        <v>4295</v>
      </c>
      <c r="B182" s="11" t="s">
        <v>4296</v>
      </c>
      <c r="C182" s="5">
        <v>6</v>
      </c>
      <c r="D182" s="5">
        <v>0.7</v>
      </c>
      <c r="E182" s="5">
        <v>40</v>
      </c>
      <c r="F182">
        <v>25.5</v>
      </c>
      <c r="G182" t="s">
        <v>10536</v>
      </c>
    </row>
    <row r="183" spans="1:7">
      <c r="A183" s="3" t="s">
        <v>4298</v>
      </c>
      <c r="B183" s="11" t="s">
        <v>4299</v>
      </c>
      <c r="C183" s="5">
        <v>6</v>
      </c>
      <c r="D183" s="5">
        <v>0.7</v>
      </c>
      <c r="E183" s="5">
        <v>40</v>
      </c>
      <c r="F183">
        <v>15.5</v>
      </c>
      <c r="G183" t="s">
        <v>10536</v>
      </c>
    </row>
    <row r="184" spans="1:7">
      <c r="A184" s="3" t="s">
        <v>4301</v>
      </c>
      <c r="B184" s="11" t="s">
        <v>4299</v>
      </c>
      <c r="C184" s="5">
        <v>6</v>
      </c>
      <c r="D184" s="5">
        <v>0.7</v>
      </c>
      <c r="E184" s="5">
        <v>40</v>
      </c>
      <c r="F184">
        <v>14.5</v>
      </c>
      <c r="G184" t="s">
        <v>10536</v>
      </c>
    </row>
    <row r="185" spans="1:7">
      <c r="A185" s="3" t="s">
        <v>4368</v>
      </c>
      <c r="B185" s="11" t="s">
        <v>4369</v>
      </c>
      <c r="C185" s="5">
        <v>6</v>
      </c>
      <c r="D185" s="5">
        <v>0.7</v>
      </c>
      <c r="E185" s="5">
        <v>40</v>
      </c>
      <c r="F185">
        <v>19</v>
      </c>
      <c r="G185" t="s">
        <v>10536</v>
      </c>
    </row>
    <row r="186" spans="1:7">
      <c r="A186" s="3" t="s">
        <v>4388</v>
      </c>
      <c r="B186" s="11" t="s">
        <v>4389</v>
      </c>
      <c r="C186" s="5">
        <v>6</v>
      </c>
      <c r="D186" s="5">
        <v>0.7</v>
      </c>
      <c r="E186" s="5">
        <v>40</v>
      </c>
      <c r="F186">
        <v>16.25</v>
      </c>
      <c r="G186" t="s">
        <v>10536</v>
      </c>
    </row>
    <row r="187" spans="1:7">
      <c r="A187" s="3" t="s">
        <v>4392</v>
      </c>
      <c r="B187" s="11" t="s">
        <v>4391</v>
      </c>
      <c r="C187" s="5">
        <v>6</v>
      </c>
      <c r="D187" s="5">
        <v>0.7</v>
      </c>
      <c r="E187" s="5">
        <v>40</v>
      </c>
      <c r="F187">
        <v>23.95</v>
      </c>
      <c r="G187" t="s">
        <v>10536</v>
      </c>
    </row>
    <row r="188" spans="1:7">
      <c r="A188" s="3" t="s">
        <v>4396</v>
      </c>
      <c r="B188" s="11" t="s">
        <v>4397</v>
      </c>
      <c r="C188" s="5">
        <v>6</v>
      </c>
      <c r="D188" s="5">
        <v>0.7</v>
      </c>
      <c r="E188" s="5">
        <v>40</v>
      </c>
      <c r="F188">
        <v>30</v>
      </c>
      <c r="G188" t="s">
        <v>10536</v>
      </c>
    </row>
    <row r="189" spans="1:7">
      <c r="A189" s="3" t="s">
        <v>4399</v>
      </c>
      <c r="B189" s="11" t="s">
        <v>4400</v>
      </c>
      <c r="C189" s="5">
        <v>6</v>
      </c>
      <c r="D189" s="5">
        <v>0.7</v>
      </c>
      <c r="E189" s="5">
        <v>40</v>
      </c>
      <c r="F189">
        <v>48.5</v>
      </c>
      <c r="G189" t="s">
        <v>10536</v>
      </c>
    </row>
    <row r="190" spans="1:7">
      <c r="A190" s="3" t="s">
        <v>4402</v>
      </c>
      <c r="B190" s="11" t="s">
        <v>4403</v>
      </c>
      <c r="C190" s="5">
        <v>6</v>
      </c>
      <c r="D190" s="5">
        <v>0.7</v>
      </c>
      <c r="E190" s="5">
        <v>40</v>
      </c>
      <c r="F190">
        <v>38.5</v>
      </c>
      <c r="G190" t="s">
        <v>10536</v>
      </c>
    </row>
    <row r="191" spans="1:7">
      <c r="A191" s="3" t="s">
        <v>10693</v>
      </c>
      <c r="B191" s="11" t="s">
        <v>10694</v>
      </c>
      <c r="C191" s="5">
        <v>6</v>
      </c>
      <c r="D191" s="5">
        <v>0.7</v>
      </c>
      <c r="E191" s="5">
        <v>40</v>
      </c>
      <c r="F191">
        <v>84.5</v>
      </c>
      <c r="G191" t="s">
        <v>10536</v>
      </c>
    </row>
    <row r="192" spans="1:7">
      <c r="A192" s="3" t="s">
        <v>4447</v>
      </c>
      <c r="B192" s="11" t="s">
        <v>4448</v>
      </c>
      <c r="C192" s="5">
        <v>6</v>
      </c>
      <c r="D192" s="5">
        <v>0.7</v>
      </c>
      <c r="E192" s="5">
        <v>40</v>
      </c>
      <c r="F192">
        <v>22.5</v>
      </c>
      <c r="G192" t="s">
        <v>10536</v>
      </c>
    </row>
    <row r="193" spans="1:7">
      <c r="A193" s="3" t="s">
        <v>4487</v>
      </c>
      <c r="B193" s="11" t="s">
        <v>4488</v>
      </c>
      <c r="C193" s="5">
        <v>6</v>
      </c>
      <c r="D193" s="5">
        <v>0.7</v>
      </c>
      <c r="E193" s="5">
        <v>40</v>
      </c>
      <c r="F193">
        <v>20.75</v>
      </c>
      <c r="G193" t="s">
        <v>10536</v>
      </c>
    </row>
    <row r="194" spans="1:7">
      <c r="A194" s="3" t="s">
        <v>4728</v>
      </c>
      <c r="B194" s="11" t="s">
        <v>4729</v>
      </c>
      <c r="C194" s="5">
        <v>6</v>
      </c>
      <c r="D194" s="5">
        <v>0.7</v>
      </c>
      <c r="E194" s="5">
        <v>40</v>
      </c>
      <c r="F194">
        <v>17.649999999999999</v>
      </c>
      <c r="G194" t="s">
        <v>10536</v>
      </c>
    </row>
    <row r="195" spans="1:7">
      <c r="A195" s="3" t="s">
        <v>5015</v>
      </c>
      <c r="B195" s="11" t="s">
        <v>5016</v>
      </c>
      <c r="C195" s="5">
        <v>6</v>
      </c>
      <c r="D195" s="5">
        <v>0.7</v>
      </c>
      <c r="E195" s="5">
        <v>40</v>
      </c>
      <c r="F195">
        <v>20.95</v>
      </c>
      <c r="G195" t="s">
        <v>10536</v>
      </c>
    </row>
    <row r="196" spans="1:7">
      <c r="A196" s="3" t="s">
        <v>5018</v>
      </c>
      <c r="B196" s="11" t="s">
        <v>5019</v>
      </c>
      <c r="C196" s="5">
        <v>6</v>
      </c>
      <c r="D196" s="5">
        <v>0.7</v>
      </c>
      <c r="E196" s="5">
        <v>40</v>
      </c>
      <c r="F196">
        <v>21.95</v>
      </c>
      <c r="G196" t="s">
        <v>10536</v>
      </c>
    </row>
    <row r="197" spans="1:7">
      <c r="A197" s="3" t="s">
        <v>5161</v>
      </c>
      <c r="B197" s="11" t="s">
        <v>5162</v>
      </c>
      <c r="C197" s="5">
        <v>6</v>
      </c>
      <c r="D197" s="5">
        <v>0.7</v>
      </c>
      <c r="E197" s="5">
        <v>40</v>
      </c>
      <c r="F197">
        <v>13.5</v>
      </c>
      <c r="G197" t="s">
        <v>10536</v>
      </c>
    </row>
    <row r="198" spans="1:7">
      <c r="A198" s="3" t="s">
        <v>10695</v>
      </c>
      <c r="B198" s="11" t="s">
        <v>5672</v>
      </c>
      <c r="C198" s="5">
        <v>6</v>
      </c>
      <c r="D198" s="5">
        <v>0.7</v>
      </c>
      <c r="E198" s="5">
        <v>40</v>
      </c>
      <c r="F198">
        <v>19.5</v>
      </c>
      <c r="G198" t="s">
        <v>10536</v>
      </c>
    </row>
    <row r="199" spans="1:7">
      <c r="A199" s="3" t="s">
        <v>5674</v>
      </c>
      <c r="B199" s="11" t="s">
        <v>5675</v>
      </c>
      <c r="C199" s="5">
        <v>6</v>
      </c>
      <c r="D199" s="5">
        <v>0.7</v>
      </c>
      <c r="E199" s="5">
        <v>40</v>
      </c>
      <c r="F199">
        <v>17.75</v>
      </c>
      <c r="G199" t="s">
        <v>10536</v>
      </c>
    </row>
    <row r="200" spans="1:7">
      <c r="A200" s="3" t="s">
        <v>5677</v>
      </c>
      <c r="B200" s="11" t="s">
        <v>5678</v>
      </c>
      <c r="C200" s="5">
        <v>6</v>
      </c>
      <c r="D200" s="5">
        <v>0.7</v>
      </c>
      <c r="E200" s="5">
        <v>40</v>
      </c>
      <c r="F200">
        <v>25.25</v>
      </c>
      <c r="G200" t="s">
        <v>10536</v>
      </c>
    </row>
    <row r="201" spans="1:7">
      <c r="A201" s="3" t="s">
        <v>5680</v>
      </c>
      <c r="B201" s="11" t="s">
        <v>10696</v>
      </c>
      <c r="C201" s="5">
        <v>6</v>
      </c>
      <c r="D201" s="5">
        <v>0.7</v>
      </c>
      <c r="E201" s="5">
        <v>40</v>
      </c>
      <c r="F201">
        <v>29.65</v>
      </c>
      <c r="G201" t="s">
        <v>10536</v>
      </c>
    </row>
    <row r="202" spans="1:7">
      <c r="A202" s="3" t="s">
        <v>5688</v>
      </c>
      <c r="B202" s="11" t="s">
        <v>5689</v>
      </c>
      <c r="C202" s="5">
        <v>6</v>
      </c>
      <c r="D202" s="5">
        <v>0.7</v>
      </c>
      <c r="E202" s="5">
        <v>40</v>
      </c>
      <c r="F202">
        <v>14.75</v>
      </c>
      <c r="G202" t="s">
        <v>10536</v>
      </c>
    </row>
    <row r="203" spans="1:7">
      <c r="A203" s="3" t="s">
        <v>5691</v>
      </c>
      <c r="B203" s="11" t="s">
        <v>5692</v>
      </c>
      <c r="C203" s="5">
        <v>6</v>
      </c>
      <c r="D203" s="5">
        <v>0.7</v>
      </c>
      <c r="E203" s="5">
        <v>40</v>
      </c>
      <c r="F203">
        <v>21</v>
      </c>
      <c r="G203" t="s">
        <v>10536</v>
      </c>
    </row>
    <row r="204" spans="1:7">
      <c r="A204" s="3" t="s">
        <v>5694</v>
      </c>
      <c r="B204" s="11" t="s">
        <v>5695</v>
      </c>
      <c r="C204" s="5">
        <v>6</v>
      </c>
      <c r="D204" s="5">
        <v>0.7</v>
      </c>
      <c r="E204" s="5">
        <v>40</v>
      </c>
      <c r="F204">
        <v>16.5</v>
      </c>
      <c r="G204" t="s">
        <v>10536</v>
      </c>
    </row>
    <row r="205" spans="1:7">
      <c r="A205" s="3" t="s">
        <v>5706</v>
      </c>
      <c r="B205" s="11" t="s">
        <v>5707</v>
      </c>
      <c r="C205" s="5">
        <v>6</v>
      </c>
      <c r="D205" s="5">
        <v>0.7</v>
      </c>
      <c r="E205" s="5">
        <v>40</v>
      </c>
      <c r="F205">
        <v>19.8</v>
      </c>
      <c r="G205" t="s">
        <v>10536</v>
      </c>
    </row>
    <row r="206" spans="1:7">
      <c r="A206" s="3" t="s">
        <v>10807</v>
      </c>
      <c r="B206" s="11" t="s">
        <v>10808</v>
      </c>
      <c r="C206" s="5">
        <v>6</v>
      </c>
      <c r="D206" s="5">
        <v>0.7</v>
      </c>
      <c r="E206" s="5">
        <v>40</v>
      </c>
      <c r="F206">
        <v>36.5</v>
      </c>
      <c r="G206" t="s">
        <v>10536</v>
      </c>
    </row>
    <row r="207" spans="1:7">
      <c r="A207" s="3" t="s">
        <v>10697</v>
      </c>
      <c r="B207" s="11" t="s">
        <v>10698</v>
      </c>
      <c r="C207" s="5">
        <v>6</v>
      </c>
      <c r="D207" s="5">
        <v>0.7</v>
      </c>
      <c r="E207" s="5">
        <v>40</v>
      </c>
      <c r="F207">
        <v>36.5</v>
      </c>
      <c r="G207" t="s">
        <v>10536</v>
      </c>
    </row>
    <row r="208" spans="1:7">
      <c r="A208" s="3" t="s">
        <v>5774</v>
      </c>
      <c r="B208" s="11" t="s">
        <v>5775</v>
      </c>
      <c r="C208" s="5">
        <v>6</v>
      </c>
      <c r="D208" s="5">
        <v>0.7</v>
      </c>
      <c r="E208" s="5">
        <v>40</v>
      </c>
      <c r="F208">
        <v>50.5</v>
      </c>
      <c r="G208" t="s">
        <v>10536</v>
      </c>
    </row>
    <row r="209" spans="1:7">
      <c r="A209" s="3" t="s">
        <v>6060</v>
      </c>
      <c r="B209" s="11" t="s">
        <v>6061</v>
      </c>
      <c r="C209" s="5">
        <v>6</v>
      </c>
      <c r="D209" s="5">
        <v>0.7</v>
      </c>
      <c r="E209" s="5">
        <v>40</v>
      </c>
      <c r="F209">
        <v>23.5</v>
      </c>
      <c r="G209" t="s">
        <v>10536</v>
      </c>
    </row>
    <row r="210" spans="1:7">
      <c r="A210" s="3" t="s">
        <v>6079</v>
      </c>
      <c r="B210" s="11" t="s">
        <v>6080</v>
      </c>
      <c r="C210" s="5">
        <v>6</v>
      </c>
      <c r="D210" s="5">
        <v>0.7</v>
      </c>
      <c r="E210" s="5">
        <v>40</v>
      </c>
      <c r="F210">
        <v>19.5</v>
      </c>
      <c r="G210" t="s">
        <v>10536</v>
      </c>
    </row>
    <row r="211" spans="1:7">
      <c r="A211" s="3" t="s">
        <v>7380</v>
      </c>
      <c r="B211" s="11" t="s">
        <v>7381</v>
      </c>
      <c r="C211" s="5">
        <v>6</v>
      </c>
      <c r="D211" s="5">
        <v>0.7</v>
      </c>
      <c r="E211" s="5">
        <v>40</v>
      </c>
      <c r="F211">
        <v>17.75</v>
      </c>
      <c r="G211" t="s">
        <v>10536</v>
      </c>
    </row>
    <row r="212" spans="1:7">
      <c r="A212" s="3" t="s">
        <v>7679</v>
      </c>
      <c r="B212" s="11" t="s">
        <v>7680</v>
      </c>
      <c r="C212" s="5">
        <v>6</v>
      </c>
      <c r="D212" s="5">
        <v>0.7</v>
      </c>
      <c r="E212" s="5">
        <v>40</v>
      </c>
      <c r="F212">
        <v>12.2</v>
      </c>
      <c r="G212" t="s">
        <v>10536</v>
      </c>
    </row>
    <row r="213" spans="1:7">
      <c r="A213" s="3" t="s">
        <v>8472</v>
      </c>
      <c r="B213" s="11" t="s">
        <v>8473</v>
      </c>
      <c r="C213" s="5">
        <v>6</v>
      </c>
      <c r="D213" s="5">
        <v>0.7</v>
      </c>
      <c r="E213" s="5">
        <v>40</v>
      </c>
      <c r="F213">
        <v>8.9499999999999993</v>
      </c>
      <c r="G213" t="s">
        <v>10536</v>
      </c>
    </row>
    <row r="214" spans="1:7">
      <c r="A214" s="3" t="s">
        <v>8654</v>
      </c>
      <c r="B214" s="11" t="s">
        <v>8655</v>
      </c>
      <c r="C214" s="5">
        <v>6</v>
      </c>
      <c r="D214" s="5">
        <v>0.7</v>
      </c>
      <c r="E214" s="5">
        <v>40</v>
      </c>
      <c r="F214">
        <v>29</v>
      </c>
      <c r="G214" t="s">
        <v>10536</v>
      </c>
    </row>
    <row r="215" spans="1:7">
      <c r="A215" s="3" t="s">
        <v>9034</v>
      </c>
      <c r="B215" s="11" t="s">
        <v>9035</v>
      </c>
      <c r="C215" s="5">
        <v>6</v>
      </c>
      <c r="D215" s="5">
        <v>0.7</v>
      </c>
      <c r="E215" s="5">
        <v>40</v>
      </c>
      <c r="F215">
        <v>12.95</v>
      </c>
      <c r="G215" t="s">
        <v>10536</v>
      </c>
    </row>
    <row r="216" spans="1:7">
      <c r="A216" s="3" t="s">
        <v>9045</v>
      </c>
      <c r="B216" s="11" t="s">
        <v>9046</v>
      </c>
      <c r="C216" s="5">
        <v>6</v>
      </c>
      <c r="D216" s="5">
        <v>0.7</v>
      </c>
      <c r="E216" s="5">
        <v>40</v>
      </c>
      <c r="F216">
        <v>11.75</v>
      </c>
      <c r="G216" t="s">
        <v>10536</v>
      </c>
    </row>
    <row r="217" spans="1:7">
      <c r="A217" s="3" t="s">
        <v>9270</v>
      </c>
      <c r="B217" s="11" t="s">
        <v>9271</v>
      </c>
      <c r="C217" s="5">
        <v>6</v>
      </c>
      <c r="D217" s="5">
        <v>0.7</v>
      </c>
      <c r="E217" s="5">
        <v>40</v>
      </c>
      <c r="F217">
        <v>12.7</v>
      </c>
      <c r="G217" t="s">
        <v>10536</v>
      </c>
    </row>
    <row r="218" spans="1:7">
      <c r="A218" s="3" t="s">
        <v>9276</v>
      </c>
      <c r="B218" s="11" t="s">
        <v>9277</v>
      </c>
      <c r="C218" s="5">
        <v>6</v>
      </c>
      <c r="D218" s="5">
        <v>0.7</v>
      </c>
      <c r="E218" s="5">
        <v>40</v>
      </c>
      <c r="F218">
        <v>21.15</v>
      </c>
      <c r="G218" t="s">
        <v>10536</v>
      </c>
    </row>
    <row r="219" spans="1:7">
      <c r="A219" s="3" t="s">
        <v>9279</v>
      </c>
      <c r="B219" s="11" t="s">
        <v>9280</v>
      </c>
      <c r="C219" s="5">
        <v>6</v>
      </c>
      <c r="D219" s="5">
        <v>0.7</v>
      </c>
      <c r="E219" s="5">
        <v>40</v>
      </c>
      <c r="F219">
        <v>16.95</v>
      </c>
      <c r="G219" t="s">
        <v>10536</v>
      </c>
    </row>
    <row r="220" spans="1:7">
      <c r="A220" s="3" t="s">
        <v>10699</v>
      </c>
      <c r="B220" s="11" t="s">
        <v>10700</v>
      </c>
      <c r="C220" s="5">
        <v>6</v>
      </c>
      <c r="D220" s="5">
        <v>0.7</v>
      </c>
      <c r="E220" s="5">
        <v>40</v>
      </c>
      <c r="F220">
        <v>16.95</v>
      </c>
      <c r="G220" t="s">
        <v>10536</v>
      </c>
    </row>
    <row r="221" spans="1:7">
      <c r="A221" s="3" t="s">
        <v>9282</v>
      </c>
      <c r="B221" s="11" t="s">
        <v>9283</v>
      </c>
      <c r="C221" s="5">
        <v>6</v>
      </c>
      <c r="D221" s="5">
        <v>0.7</v>
      </c>
      <c r="E221" s="5">
        <v>40</v>
      </c>
      <c r="F221">
        <v>12.95</v>
      </c>
      <c r="G221" t="s">
        <v>10536</v>
      </c>
    </row>
    <row r="222" spans="1:7">
      <c r="A222" s="3" t="s">
        <v>9448</v>
      </c>
      <c r="B222" s="11" t="s">
        <v>9449</v>
      </c>
      <c r="C222" s="5">
        <v>6</v>
      </c>
      <c r="D222" s="5">
        <v>0.7</v>
      </c>
      <c r="E222" s="5">
        <v>40</v>
      </c>
      <c r="F222">
        <v>29.5</v>
      </c>
      <c r="G222" t="s">
        <v>10536</v>
      </c>
    </row>
    <row r="223" spans="1:7">
      <c r="A223" s="3" t="s">
        <v>9472</v>
      </c>
      <c r="B223" s="11" t="s">
        <v>9473</v>
      </c>
      <c r="C223" s="5">
        <v>6</v>
      </c>
      <c r="D223" s="5">
        <v>0.7</v>
      </c>
      <c r="E223" s="5">
        <v>40</v>
      </c>
      <c r="F223">
        <v>44.5</v>
      </c>
      <c r="G223" t="s">
        <v>10536</v>
      </c>
    </row>
    <row r="224" spans="1:7">
      <c r="A224" s="3" t="s">
        <v>9478</v>
      </c>
      <c r="B224" s="11" t="s">
        <v>9479</v>
      </c>
      <c r="C224" s="5">
        <v>6</v>
      </c>
      <c r="D224" s="5">
        <v>0.7</v>
      </c>
      <c r="E224" s="5">
        <v>40</v>
      </c>
      <c r="F224">
        <v>79.95</v>
      </c>
      <c r="G224" t="s">
        <v>10536</v>
      </c>
    </row>
    <row r="225" spans="1:7">
      <c r="A225" s="3" t="s">
        <v>10701</v>
      </c>
      <c r="B225" s="11" t="s">
        <v>9503</v>
      </c>
      <c r="C225" s="5">
        <v>6</v>
      </c>
      <c r="D225" s="5">
        <v>0.7</v>
      </c>
      <c r="E225" s="5">
        <v>40</v>
      </c>
      <c r="F225">
        <v>170</v>
      </c>
      <c r="G225" t="s">
        <v>10536</v>
      </c>
    </row>
    <row r="226" spans="1:7">
      <c r="A226" s="3" t="s">
        <v>9502</v>
      </c>
      <c r="B226" s="11" t="s">
        <v>9503</v>
      </c>
      <c r="C226" s="5">
        <v>6</v>
      </c>
      <c r="D226" s="5">
        <v>0.7</v>
      </c>
      <c r="E226" s="5">
        <v>40</v>
      </c>
      <c r="F226">
        <v>160</v>
      </c>
      <c r="G226" t="s">
        <v>10536</v>
      </c>
    </row>
    <row r="227" spans="1:7">
      <c r="A227" s="3" t="s">
        <v>9515</v>
      </c>
      <c r="B227" s="11" t="s">
        <v>9516</v>
      </c>
      <c r="C227" s="5">
        <v>6</v>
      </c>
      <c r="D227" s="5">
        <v>0.7</v>
      </c>
      <c r="E227" s="5">
        <v>40</v>
      </c>
      <c r="F227">
        <v>14.5</v>
      </c>
      <c r="G227" t="s">
        <v>10536</v>
      </c>
    </row>
    <row r="228" spans="1:7">
      <c r="A228" s="3" t="s">
        <v>10702</v>
      </c>
      <c r="B228" s="11" t="s">
        <v>9519</v>
      </c>
      <c r="C228" s="5">
        <v>6</v>
      </c>
      <c r="D228" s="5">
        <v>0.7</v>
      </c>
      <c r="E228" s="5">
        <v>40</v>
      </c>
      <c r="F228">
        <v>20.5</v>
      </c>
      <c r="G228" t="s">
        <v>10536</v>
      </c>
    </row>
    <row r="229" spans="1:7">
      <c r="A229" s="3" t="s">
        <v>9518</v>
      </c>
      <c r="B229" s="11" t="s">
        <v>9519</v>
      </c>
      <c r="C229" s="5">
        <v>6</v>
      </c>
      <c r="D229" s="5">
        <v>0.7</v>
      </c>
      <c r="E229" s="5">
        <v>40</v>
      </c>
      <c r="F229">
        <v>20.5</v>
      </c>
      <c r="G229" t="s">
        <v>10536</v>
      </c>
    </row>
    <row r="230" spans="1:7">
      <c r="A230" s="3" t="s">
        <v>9559</v>
      </c>
      <c r="B230" s="11" t="s">
        <v>9560</v>
      </c>
      <c r="C230" s="5">
        <v>6</v>
      </c>
      <c r="D230" s="5">
        <v>0.7</v>
      </c>
      <c r="E230" s="5">
        <v>40</v>
      </c>
      <c r="F230">
        <v>21</v>
      </c>
      <c r="G230" t="s">
        <v>10536</v>
      </c>
    </row>
    <row r="231" spans="1:7">
      <c r="A231" s="3" t="s">
        <v>9561</v>
      </c>
      <c r="B231" s="11" t="s">
        <v>9562</v>
      </c>
      <c r="C231" s="5">
        <v>6</v>
      </c>
      <c r="D231" s="5">
        <v>0.7</v>
      </c>
      <c r="E231" s="5">
        <v>40</v>
      </c>
      <c r="F231">
        <v>23.4</v>
      </c>
      <c r="G231" t="s">
        <v>10536</v>
      </c>
    </row>
    <row r="232" spans="1:7">
      <c r="A232" s="3" t="s">
        <v>9557</v>
      </c>
      <c r="B232" s="11" t="s">
        <v>9562</v>
      </c>
      <c r="C232" s="5">
        <v>6</v>
      </c>
      <c r="D232" s="5">
        <v>0.7</v>
      </c>
      <c r="E232" s="5">
        <v>40</v>
      </c>
      <c r="F232">
        <v>23.5</v>
      </c>
      <c r="G232" t="s">
        <v>10536</v>
      </c>
    </row>
    <row r="233" spans="1:7">
      <c r="A233" s="3" t="s">
        <v>9564</v>
      </c>
      <c r="B233" s="11" t="s">
        <v>9565</v>
      </c>
      <c r="C233" s="5">
        <v>6</v>
      </c>
      <c r="D233" s="5">
        <v>0.7</v>
      </c>
      <c r="E233" s="5">
        <v>40</v>
      </c>
      <c r="F233">
        <v>27.5</v>
      </c>
      <c r="G233" t="s">
        <v>10536</v>
      </c>
    </row>
    <row r="234" spans="1:7">
      <c r="A234" s="3" t="s">
        <v>9567</v>
      </c>
      <c r="B234" s="11" t="s">
        <v>9568</v>
      </c>
      <c r="C234" s="5">
        <v>6</v>
      </c>
      <c r="D234" s="5">
        <v>0.7</v>
      </c>
      <c r="E234" s="5">
        <v>40</v>
      </c>
      <c r="F234">
        <v>35.5</v>
      </c>
      <c r="G234" t="s">
        <v>10536</v>
      </c>
    </row>
    <row r="235" spans="1:7">
      <c r="A235" s="3" t="s">
        <v>9570</v>
      </c>
      <c r="B235" s="11" t="s">
        <v>9574</v>
      </c>
      <c r="C235" s="5">
        <v>6</v>
      </c>
      <c r="D235" s="5">
        <v>0.7</v>
      </c>
      <c r="E235" s="5">
        <v>40</v>
      </c>
      <c r="F235">
        <v>62.5</v>
      </c>
      <c r="G235" t="s">
        <v>10536</v>
      </c>
    </row>
    <row r="236" spans="1:7">
      <c r="A236" s="3" t="s">
        <v>9573</v>
      </c>
      <c r="B236" s="11" t="s">
        <v>9574</v>
      </c>
      <c r="C236" s="5">
        <v>6</v>
      </c>
      <c r="D236" s="5">
        <v>0.7</v>
      </c>
      <c r="E236" s="5">
        <v>40</v>
      </c>
      <c r="F236">
        <v>62.5</v>
      </c>
      <c r="G236" t="s">
        <v>10536</v>
      </c>
    </row>
    <row r="237" spans="1:7">
      <c r="A237" s="3" t="s">
        <v>9576</v>
      </c>
      <c r="B237" s="11" t="s">
        <v>9577</v>
      </c>
      <c r="C237" s="5">
        <v>6</v>
      </c>
      <c r="D237" s="5">
        <v>0.7</v>
      </c>
      <c r="E237" s="5">
        <v>40</v>
      </c>
      <c r="F237">
        <v>26</v>
      </c>
      <c r="G237" t="s">
        <v>10536</v>
      </c>
    </row>
    <row r="238" spans="1:7">
      <c r="A238" s="3" t="s">
        <v>9579</v>
      </c>
      <c r="B238" s="11" t="s">
        <v>9580</v>
      </c>
      <c r="C238" s="5">
        <v>6</v>
      </c>
      <c r="D238" s="5">
        <v>0.7</v>
      </c>
      <c r="E238" s="5">
        <v>40</v>
      </c>
      <c r="F238">
        <v>21.65</v>
      </c>
      <c r="G238" t="s">
        <v>10536</v>
      </c>
    </row>
    <row r="239" spans="1:7">
      <c r="A239" s="3" t="s">
        <v>9589</v>
      </c>
      <c r="B239" s="11" t="s">
        <v>9590</v>
      </c>
      <c r="C239" s="5">
        <v>6</v>
      </c>
      <c r="D239" s="5">
        <v>0.7</v>
      </c>
      <c r="E239" s="5">
        <v>40</v>
      </c>
      <c r="F239">
        <v>27.15</v>
      </c>
      <c r="G239" t="s">
        <v>10536</v>
      </c>
    </row>
    <row r="240" spans="1:7">
      <c r="A240" s="3" t="s">
        <v>9601</v>
      </c>
      <c r="B240" s="11" t="s">
        <v>9602</v>
      </c>
      <c r="C240" s="5">
        <v>6</v>
      </c>
      <c r="D240" s="5">
        <v>0.7</v>
      </c>
      <c r="E240" s="5">
        <v>40</v>
      </c>
      <c r="F240">
        <v>17.5</v>
      </c>
      <c r="G240" t="s">
        <v>10536</v>
      </c>
    </row>
    <row r="241" spans="1:7">
      <c r="A241" s="3" t="s">
        <v>9620</v>
      </c>
      <c r="B241" s="11" t="s">
        <v>9621</v>
      </c>
      <c r="C241" s="5">
        <v>6</v>
      </c>
      <c r="D241" s="5">
        <v>0.7</v>
      </c>
      <c r="E241" s="5">
        <v>40</v>
      </c>
      <c r="F241">
        <v>72</v>
      </c>
      <c r="G241" t="s">
        <v>10536</v>
      </c>
    </row>
    <row r="242" spans="1:7">
      <c r="A242" s="3" t="s">
        <v>9623</v>
      </c>
      <c r="B242" s="11" t="s">
        <v>9624</v>
      </c>
      <c r="C242" s="5">
        <v>6</v>
      </c>
      <c r="D242" s="5">
        <v>0.7</v>
      </c>
      <c r="E242" s="5">
        <v>40</v>
      </c>
      <c r="F242">
        <v>81.5</v>
      </c>
      <c r="G242" t="s">
        <v>10536</v>
      </c>
    </row>
    <row r="243" spans="1:7">
      <c r="A243" s="3" t="s">
        <v>9626</v>
      </c>
      <c r="B243" s="11" t="s">
        <v>9627</v>
      </c>
      <c r="C243" s="5">
        <v>6</v>
      </c>
      <c r="D243" s="5">
        <v>0.7</v>
      </c>
      <c r="E243" s="5">
        <v>40</v>
      </c>
      <c r="F243">
        <v>69.95</v>
      </c>
      <c r="G243" t="s">
        <v>10536</v>
      </c>
    </row>
    <row r="244" spans="1:7">
      <c r="A244" s="3" t="s">
        <v>9695</v>
      </c>
      <c r="B244" s="11" t="s">
        <v>9696</v>
      </c>
      <c r="C244" s="5">
        <v>6</v>
      </c>
      <c r="D244" s="5">
        <v>0.7</v>
      </c>
      <c r="E244" s="5">
        <v>40</v>
      </c>
      <c r="F244">
        <v>11.5</v>
      </c>
      <c r="G244" t="s">
        <v>10536</v>
      </c>
    </row>
    <row r="245" spans="1:7">
      <c r="A245" s="3" t="s">
        <v>9702</v>
      </c>
      <c r="B245" s="11" t="s">
        <v>9703</v>
      </c>
      <c r="C245" s="5">
        <v>6</v>
      </c>
      <c r="D245" s="5">
        <v>0.7</v>
      </c>
      <c r="E245" s="5">
        <v>40</v>
      </c>
      <c r="F245">
        <v>17.5</v>
      </c>
      <c r="G245" t="s">
        <v>10536</v>
      </c>
    </row>
    <row r="246" spans="1:7">
      <c r="A246" s="3" t="s">
        <v>9705</v>
      </c>
      <c r="B246" s="11" t="s">
        <v>9706</v>
      </c>
      <c r="C246" s="5">
        <v>6</v>
      </c>
      <c r="D246" s="5">
        <v>0.7</v>
      </c>
      <c r="E246" s="5">
        <v>40</v>
      </c>
      <c r="F246">
        <v>15.95</v>
      </c>
      <c r="G246" t="s">
        <v>10536</v>
      </c>
    </row>
    <row r="247" spans="1:7">
      <c r="A247" s="3" t="s">
        <v>9708</v>
      </c>
      <c r="B247" s="11" t="s">
        <v>9709</v>
      </c>
      <c r="C247" s="5">
        <v>6</v>
      </c>
      <c r="D247" s="5">
        <v>0.7</v>
      </c>
      <c r="E247" s="5">
        <v>40</v>
      </c>
      <c r="F247">
        <v>17.149999999999999</v>
      </c>
      <c r="G247" t="s">
        <v>10536</v>
      </c>
    </row>
    <row r="248" spans="1:7">
      <c r="A248" s="3" t="s">
        <v>9710</v>
      </c>
      <c r="B248" s="11" t="s">
        <v>9711</v>
      </c>
      <c r="C248" s="5">
        <v>6</v>
      </c>
      <c r="D248" s="5">
        <v>0.7</v>
      </c>
      <c r="E248" s="5">
        <v>40</v>
      </c>
      <c r="F248">
        <v>25.95</v>
      </c>
      <c r="G248" t="s">
        <v>10536</v>
      </c>
    </row>
    <row r="249" spans="1:7">
      <c r="A249" s="3" t="s">
        <v>9834</v>
      </c>
      <c r="B249" s="11" t="s">
        <v>9835</v>
      </c>
      <c r="C249" s="5">
        <v>6</v>
      </c>
      <c r="D249" s="5">
        <v>0.7</v>
      </c>
      <c r="E249" s="5">
        <v>40</v>
      </c>
      <c r="F249">
        <v>21.5</v>
      </c>
      <c r="G249" t="s">
        <v>10536</v>
      </c>
    </row>
    <row r="250" spans="1:7">
      <c r="A250" s="3" t="s">
        <v>9837</v>
      </c>
      <c r="B250" s="11" t="s">
        <v>9838</v>
      </c>
      <c r="C250" s="5">
        <v>6</v>
      </c>
      <c r="D250" s="5">
        <v>0.7</v>
      </c>
      <c r="E250" s="5">
        <v>40</v>
      </c>
      <c r="F250">
        <v>37.5</v>
      </c>
      <c r="G250" t="s">
        <v>10536</v>
      </c>
    </row>
    <row r="251" spans="1:7">
      <c r="A251" s="3" t="s">
        <v>9846</v>
      </c>
      <c r="B251" s="11" t="s">
        <v>9847</v>
      </c>
      <c r="C251" s="5">
        <v>6</v>
      </c>
      <c r="D251" s="5">
        <v>0.7</v>
      </c>
      <c r="E251" s="5">
        <v>40</v>
      </c>
      <c r="F251">
        <v>17.95</v>
      </c>
      <c r="G251" t="s">
        <v>10536</v>
      </c>
    </row>
    <row r="252" spans="1:7">
      <c r="A252" s="3" t="s">
        <v>9849</v>
      </c>
      <c r="B252" s="11" t="s">
        <v>9850</v>
      </c>
      <c r="C252" s="5">
        <v>6</v>
      </c>
      <c r="D252" s="5">
        <v>0.7</v>
      </c>
      <c r="E252" s="5">
        <v>40</v>
      </c>
      <c r="F252">
        <v>17.5</v>
      </c>
      <c r="G252" t="s">
        <v>10536</v>
      </c>
    </row>
    <row r="253" spans="1:7">
      <c r="A253" s="3" t="s">
        <v>299</v>
      </c>
      <c r="B253" s="11" t="s">
        <v>300</v>
      </c>
      <c r="C253" s="5">
        <v>6</v>
      </c>
      <c r="D253" s="5">
        <v>0.7</v>
      </c>
      <c r="E253" s="5">
        <v>40</v>
      </c>
      <c r="F253">
        <v>16.5</v>
      </c>
      <c r="G253" t="s">
        <v>10541</v>
      </c>
    </row>
    <row r="254" spans="1:7">
      <c r="A254" s="3" t="s">
        <v>919</v>
      </c>
      <c r="B254" s="11" t="s">
        <v>920</v>
      </c>
      <c r="C254" s="5">
        <v>6</v>
      </c>
      <c r="D254" s="5">
        <v>0.7</v>
      </c>
      <c r="E254" s="5">
        <v>40</v>
      </c>
      <c r="F254">
        <v>42.5</v>
      </c>
      <c r="G254" t="s">
        <v>10541</v>
      </c>
    </row>
    <row r="255" spans="1:7">
      <c r="A255" s="3" t="s">
        <v>10712</v>
      </c>
      <c r="B255" s="11" t="s">
        <v>10713</v>
      </c>
      <c r="C255" s="5">
        <v>6</v>
      </c>
      <c r="D255" s="5">
        <v>0.7</v>
      </c>
      <c r="E255" s="5">
        <v>40</v>
      </c>
      <c r="F255">
        <v>75</v>
      </c>
      <c r="G255" t="s">
        <v>10541</v>
      </c>
    </row>
    <row r="256" spans="1:7">
      <c r="A256" s="3" t="s">
        <v>927</v>
      </c>
      <c r="B256" s="11" t="s">
        <v>923</v>
      </c>
      <c r="C256" s="5">
        <v>6</v>
      </c>
      <c r="D256" s="5">
        <v>0.7</v>
      </c>
      <c r="E256" s="5">
        <v>40</v>
      </c>
      <c r="F256">
        <v>7.4</v>
      </c>
      <c r="G256" t="s">
        <v>10541</v>
      </c>
    </row>
    <row r="257" spans="1:7">
      <c r="A257" s="3" t="s">
        <v>10800</v>
      </c>
      <c r="B257" s="11" t="s">
        <v>10801</v>
      </c>
      <c r="C257" s="5">
        <v>6</v>
      </c>
      <c r="D257" s="5">
        <v>0.7</v>
      </c>
      <c r="E257" s="5">
        <v>40</v>
      </c>
      <c r="F257">
        <v>8.25</v>
      </c>
      <c r="G257" t="s">
        <v>10541</v>
      </c>
    </row>
    <row r="258" spans="1:7">
      <c r="A258" s="3" t="s">
        <v>934</v>
      </c>
      <c r="B258" s="11" t="s">
        <v>935</v>
      </c>
      <c r="C258" s="5">
        <v>6</v>
      </c>
      <c r="D258" s="5">
        <v>0.7</v>
      </c>
      <c r="E258" s="5">
        <v>40</v>
      </c>
      <c r="F258">
        <v>8.5</v>
      </c>
      <c r="G258" t="s">
        <v>10541</v>
      </c>
    </row>
    <row r="259" spans="1:7">
      <c r="A259" s="3" t="s">
        <v>937</v>
      </c>
      <c r="B259" s="11" t="s">
        <v>938</v>
      </c>
      <c r="C259" s="5">
        <v>6</v>
      </c>
      <c r="D259" s="5">
        <v>0.7</v>
      </c>
      <c r="E259" s="5">
        <v>40</v>
      </c>
      <c r="F259">
        <v>6.4</v>
      </c>
      <c r="G259" t="s">
        <v>10541</v>
      </c>
    </row>
    <row r="260" spans="1:7">
      <c r="A260" s="3" t="s">
        <v>1256</v>
      </c>
      <c r="B260" s="11" t="s">
        <v>1257</v>
      </c>
      <c r="C260" s="5">
        <v>6</v>
      </c>
      <c r="D260" s="5">
        <v>0.7</v>
      </c>
      <c r="E260" s="5">
        <v>40</v>
      </c>
      <c r="F260">
        <v>5.05</v>
      </c>
      <c r="G260" t="s">
        <v>10541</v>
      </c>
    </row>
    <row r="261" spans="1:7">
      <c r="A261" s="3" t="s">
        <v>1262</v>
      </c>
      <c r="B261" s="11" t="s">
        <v>1263</v>
      </c>
      <c r="C261" s="5">
        <v>6</v>
      </c>
      <c r="D261" s="5">
        <v>0.7</v>
      </c>
      <c r="E261" s="5">
        <v>40</v>
      </c>
      <c r="F261">
        <v>7.65</v>
      </c>
      <c r="G261" t="s">
        <v>10541</v>
      </c>
    </row>
    <row r="262" spans="1:7">
      <c r="A262" s="3" t="s">
        <v>1265</v>
      </c>
      <c r="B262" s="11" t="s">
        <v>1266</v>
      </c>
      <c r="C262" s="5">
        <v>6</v>
      </c>
      <c r="D262" s="5">
        <v>0.7</v>
      </c>
      <c r="E262" s="5">
        <v>40</v>
      </c>
      <c r="F262">
        <v>16.75</v>
      </c>
      <c r="G262" t="s">
        <v>10541</v>
      </c>
    </row>
    <row r="263" spans="1:7">
      <c r="A263" s="3" t="s">
        <v>1292</v>
      </c>
      <c r="B263" s="11" t="s">
        <v>1293</v>
      </c>
      <c r="C263" s="5">
        <v>6</v>
      </c>
      <c r="D263" s="5">
        <v>0.7</v>
      </c>
      <c r="E263" s="5">
        <v>40</v>
      </c>
      <c r="F263">
        <v>14.5</v>
      </c>
      <c r="G263" t="s">
        <v>10541</v>
      </c>
    </row>
    <row r="264" spans="1:7">
      <c r="A264" s="3" t="s">
        <v>10717</v>
      </c>
      <c r="B264" s="11" t="s">
        <v>10718</v>
      </c>
      <c r="C264" s="5">
        <v>6</v>
      </c>
      <c r="D264" s="5">
        <v>0.7</v>
      </c>
      <c r="E264" s="5">
        <v>40</v>
      </c>
      <c r="F264">
        <v>16.5</v>
      </c>
      <c r="G264" t="s">
        <v>10541</v>
      </c>
    </row>
    <row r="265" spans="1:7">
      <c r="A265" s="3" t="s">
        <v>1888</v>
      </c>
      <c r="B265" s="11" t="s">
        <v>1889</v>
      </c>
      <c r="C265" s="5">
        <v>6</v>
      </c>
      <c r="D265" s="5">
        <v>0.7</v>
      </c>
      <c r="E265" s="5">
        <v>40</v>
      </c>
      <c r="F265">
        <v>13.3</v>
      </c>
      <c r="G265" t="s">
        <v>10541</v>
      </c>
    </row>
    <row r="266" spans="1:7">
      <c r="A266" s="3" t="s">
        <v>1894</v>
      </c>
      <c r="B266" s="11" t="s">
        <v>1895</v>
      </c>
      <c r="C266" s="5">
        <v>6</v>
      </c>
      <c r="D266" s="5">
        <v>0.7</v>
      </c>
      <c r="E266" s="5">
        <v>40</v>
      </c>
      <c r="F266">
        <v>7.25</v>
      </c>
      <c r="G266" t="s">
        <v>10541</v>
      </c>
    </row>
    <row r="267" spans="1:7">
      <c r="A267" s="3" t="s">
        <v>1897</v>
      </c>
      <c r="B267" s="11" t="s">
        <v>1895</v>
      </c>
      <c r="C267" s="5">
        <v>6</v>
      </c>
      <c r="D267" s="5">
        <v>0.7</v>
      </c>
      <c r="E267" s="5">
        <v>40</v>
      </c>
      <c r="F267">
        <v>7.25</v>
      </c>
      <c r="G267" t="s">
        <v>10541</v>
      </c>
    </row>
    <row r="268" spans="1:7">
      <c r="A268" s="3" t="s">
        <v>2017</v>
      </c>
      <c r="B268" s="11" t="s">
        <v>2018</v>
      </c>
      <c r="C268" s="5">
        <v>6</v>
      </c>
      <c r="D268" s="5">
        <v>0.7</v>
      </c>
      <c r="E268" s="5">
        <v>40</v>
      </c>
      <c r="F268">
        <v>5.55</v>
      </c>
      <c r="G268" t="s">
        <v>10541</v>
      </c>
    </row>
    <row r="269" spans="1:7">
      <c r="A269" s="3" t="s">
        <v>2022</v>
      </c>
      <c r="B269" s="11" t="s">
        <v>2023</v>
      </c>
      <c r="C269" s="5">
        <v>6</v>
      </c>
      <c r="D269" s="5">
        <v>0.7</v>
      </c>
      <c r="E269" s="5">
        <v>40</v>
      </c>
      <c r="F269">
        <v>12.5</v>
      </c>
      <c r="G269" t="s">
        <v>10541</v>
      </c>
    </row>
    <row r="270" spans="1:7">
      <c r="A270" s="3" t="s">
        <v>2326</v>
      </c>
      <c r="B270" s="11" t="s">
        <v>2324</v>
      </c>
      <c r="C270" s="5">
        <v>6</v>
      </c>
      <c r="D270" s="5">
        <v>0.7</v>
      </c>
      <c r="E270" s="5">
        <v>40</v>
      </c>
      <c r="F270">
        <v>14.45</v>
      </c>
      <c r="G270" t="s">
        <v>10541</v>
      </c>
    </row>
    <row r="271" spans="1:7">
      <c r="A271" s="3" t="s">
        <v>10803</v>
      </c>
      <c r="B271" s="11" t="s">
        <v>10804</v>
      </c>
      <c r="C271" s="5">
        <v>6</v>
      </c>
      <c r="D271" s="5">
        <v>0.7</v>
      </c>
      <c r="E271" s="5">
        <v>40</v>
      </c>
      <c r="F271">
        <v>22.5</v>
      </c>
      <c r="G271" t="s">
        <v>10541</v>
      </c>
    </row>
    <row r="272" spans="1:7">
      <c r="A272" s="3" t="s">
        <v>10725</v>
      </c>
      <c r="B272" s="11" t="s">
        <v>10726</v>
      </c>
      <c r="C272" s="5">
        <v>6</v>
      </c>
      <c r="D272" s="5">
        <v>0.7</v>
      </c>
      <c r="E272" s="5">
        <v>40</v>
      </c>
      <c r="F272">
        <v>21.75</v>
      </c>
      <c r="G272" t="s">
        <v>10541</v>
      </c>
    </row>
    <row r="273" spans="1:7">
      <c r="A273" s="3" t="s">
        <v>2337</v>
      </c>
      <c r="B273" s="11" t="s">
        <v>2338</v>
      </c>
      <c r="C273" s="5">
        <v>6</v>
      </c>
      <c r="D273" s="5">
        <v>0.7</v>
      </c>
      <c r="E273" s="5">
        <v>40</v>
      </c>
      <c r="F273">
        <v>24.9</v>
      </c>
      <c r="G273" t="s">
        <v>10541</v>
      </c>
    </row>
    <row r="274" spans="1:7">
      <c r="A274" s="3" t="s">
        <v>10727</v>
      </c>
      <c r="B274" s="11" t="s">
        <v>10728</v>
      </c>
      <c r="C274" s="5">
        <v>6</v>
      </c>
      <c r="D274" s="5">
        <v>0.7</v>
      </c>
      <c r="E274" s="5">
        <v>40</v>
      </c>
      <c r="F274">
        <v>21.38</v>
      </c>
      <c r="G274" t="s">
        <v>10541</v>
      </c>
    </row>
    <row r="275" spans="1:7">
      <c r="A275" s="3" t="s">
        <v>10729</v>
      </c>
      <c r="B275" s="11" t="s">
        <v>10730</v>
      </c>
      <c r="C275" s="5">
        <v>6</v>
      </c>
      <c r="D275" s="5">
        <v>0.7</v>
      </c>
      <c r="E275" s="5">
        <v>40</v>
      </c>
      <c r="F275">
        <v>30</v>
      </c>
      <c r="G275" t="s">
        <v>10541</v>
      </c>
    </row>
    <row r="276" spans="1:7">
      <c r="A276" s="3" t="s">
        <v>2345</v>
      </c>
      <c r="B276" s="11" t="s">
        <v>2346</v>
      </c>
      <c r="C276" s="5">
        <v>6</v>
      </c>
      <c r="D276" s="5">
        <v>0.7</v>
      </c>
      <c r="E276" s="5">
        <v>40</v>
      </c>
      <c r="F276">
        <v>39</v>
      </c>
      <c r="G276" t="s">
        <v>10541</v>
      </c>
    </row>
    <row r="277" spans="1:7">
      <c r="A277" s="3" t="s">
        <v>10731</v>
      </c>
      <c r="B277" s="11" t="s">
        <v>10732</v>
      </c>
      <c r="C277" s="5">
        <v>6</v>
      </c>
      <c r="D277" s="5">
        <v>0.7</v>
      </c>
      <c r="E277" s="5">
        <v>40</v>
      </c>
      <c r="F277">
        <v>145</v>
      </c>
      <c r="G277" t="s">
        <v>10541</v>
      </c>
    </row>
    <row r="278" spans="1:7">
      <c r="A278" s="3" t="s">
        <v>2352</v>
      </c>
      <c r="B278" s="11" t="s">
        <v>2353</v>
      </c>
      <c r="C278" s="5">
        <v>6</v>
      </c>
      <c r="D278" s="5">
        <v>0.7</v>
      </c>
      <c r="E278" s="5">
        <v>40</v>
      </c>
      <c r="F278">
        <v>150</v>
      </c>
      <c r="G278" t="s">
        <v>10541</v>
      </c>
    </row>
    <row r="279" spans="1:7">
      <c r="A279" s="3" t="s">
        <v>10733</v>
      </c>
      <c r="B279" s="11" t="s">
        <v>10734</v>
      </c>
      <c r="C279" s="5">
        <v>6</v>
      </c>
      <c r="D279" s="5">
        <v>0.7</v>
      </c>
      <c r="E279" s="5">
        <v>40</v>
      </c>
      <c r="F279">
        <v>145</v>
      </c>
      <c r="G279" t="s">
        <v>10541</v>
      </c>
    </row>
    <row r="280" spans="1:7">
      <c r="A280" s="3" t="s">
        <v>2355</v>
      </c>
      <c r="B280" s="11" t="s">
        <v>2356</v>
      </c>
      <c r="C280" s="5">
        <v>6</v>
      </c>
      <c r="D280" s="5">
        <v>0.7</v>
      </c>
      <c r="E280" s="5">
        <v>40</v>
      </c>
      <c r="F280">
        <v>98</v>
      </c>
      <c r="G280" t="s">
        <v>10541</v>
      </c>
    </row>
    <row r="281" spans="1:7">
      <c r="A281" s="3" t="s">
        <v>2367</v>
      </c>
      <c r="B281" s="11" t="s">
        <v>2368</v>
      </c>
      <c r="C281" s="5">
        <v>6</v>
      </c>
      <c r="D281" s="5">
        <v>0.7</v>
      </c>
      <c r="E281" s="5">
        <v>40</v>
      </c>
      <c r="F281">
        <v>34.9</v>
      </c>
      <c r="G281" t="s">
        <v>10541</v>
      </c>
    </row>
    <row r="282" spans="1:7">
      <c r="A282" s="3" t="s">
        <v>10741</v>
      </c>
      <c r="B282" s="11" t="s">
        <v>10742</v>
      </c>
      <c r="C282" s="5">
        <v>6</v>
      </c>
      <c r="D282" s="5">
        <v>0.7</v>
      </c>
      <c r="E282" s="5">
        <v>40</v>
      </c>
      <c r="F282">
        <v>4.95</v>
      </c>
      <c r="G282" t="s">
        <v>10541</v>
      </c>
    </row>
    <row r="283" spans="1:7">
      <c r="A283" s="3" t="s">
        <v>2852</v>
      </c>
      <c r="B283" s="11" t="s">
        <v>2853</v>
      </c>
      <c r="C283" s="5">
        <v>6</v>
      </c>
      <c r="D283" s="5">
        <v>0.7</v>
      </c>
      <c r="E283" s="5">
        <v>40</v>
      </c>
      <c r="F283">
        <v>4.5</v>
      </c>
      <c r="G283" t="s">
        <v>10541</v>
      </c>
    </row>
    <row r="284" spans="1:7">
      <c r="A284" s="3" t="s">
        <v>3153</v>
      </c>
      <c r="B284" s="11" t="s">
        <v>3154</v>
      </c>
      <c r="C284" s="5">
        <v>6</v>
      </c>
      <c r="D284" s="5">
        <v>0.7</v>
      </c>
      <c r="E284" s="5">
        <v>40</v>
      </c>
      <c r="F284">
        <v>12.5</v>
      </c>
      <c r="G284" t="s">
        <v>10541</v>
      </c>
    </row>
    <row r="285" spans="1:7">
      <c r="A285" s="3" t="s">
        <v>3156</v>
      </c>
      <c r="B285" s="11" t="s">
        <v>3157</v>
      </c>
      <c r="C285" s="5">
        <v>6</v>
      </c>
      <c r="D285" s="5">
        <v>0.7</v>
      </c>
      <c r="E285" s="5">
        <v>40</v>
      </c>
      <c r="F285">
        <v>24.5</v>
      </c>
      <c r="G285" t="s">
        <v>10541</v>
      </c>
    </row>
    <row r="286" spans="1:7">
      <c r="A286" s="3" t="s">
        <v>3174</v>
      </c>
      <c r="B286" s="11" t="s">
        <v>3175</v>
      </c>
      <c r="C286" s="5">
        <v>6</v>
      </c>
      <c r="D286" s="5">
        <v>0.7</v>
      </c>
      <c r="E286" s="5">
        <v>40</v>
      </c>
      <c r="F286">
        <v>10.5</v>
      </c>
      <c r="G286" t="s">
        <v>10541</v>
      </c>
    </row>
    <row r="287" spans="1:7">
      <c r="A287" s="3" t="s">
        <v>3180</v>
      </c>
      <c r="B287" s="11" t="s">
        <v>3181</v>
      </c>
      <c r="C287" s="5">
        <v>6</v>
      </c>
      <c r="D287" s="5">
        <v>0.7</v>
      </c>
      <c r="E287" s="5">
        <v>40</v>
      </c>
      <c r="F287">
        <v>9.5</v>
      </c>
      <c r="G287" t="s">
        <v>10541</v>
      </c>
    </row>
    <row r="288" spans="1:7">
      <c r="A288" s="3" t="s">
        <v>3186</v>
      </c>
      <c r="B288" s="11" t="s">
        <v>3187</v>
      </c>
      <c r="C288" s="5">
        <v>6</v>
      </c>
      <c r="D288" s="5">
        <v>0.7</v>
      </c>
      <c r="E288" s="5">
        <v>40</v>
      </c>
      <c r="F288">
        <v>7.9</v>
      </c>
      <c r="G288" t="s">
        <v>10541</v>
      </c>
    </row>
    <row r="289" spans="1:7">
      <c r="A289" s="3" t="s">
        <v>3220</v>
      </c>
      <c r="B289" s="11" t="s">
        <v>3221</v>
      </c>
      <c r="C289" s="5">
        <v>6</v>
      </c>
      <c r="D289" s="5">
        <v>0.7</v>
      </c>
      <c r="E289" s="5">
        <v>40</v>
      </c>
      <c r="F289">
        <v>14.25</v>
      </c>
      <c r="G289" t="s">
        <v>10541</v>
      </c>
    </row>
    <row r="290" spans="1:7">
      <c r="A290" s="3" t="s">
        <v>3443</v>
      </c>
      <c r="B290" s="11" t="s">
        <v>3444</v>
      </c>
      <c r="C290" s="5">
        <v>6</v>
      </c>
      <c r="D290" s="5">
        <v>0.7</v>
      </c>
      <c r="E290" s="5">
        <v>40</v>
      </c>
      <c r="F290">
        <v>24</v>
      </c>
      <c r="G290" t="s">
        <v>10541</v>
      </c>
    </row>
    <row r="291" spans="1:7">
      <c r="A291" s="3" t="s">
        <v>3686</v>
      </c>
      <c r="B291" s="11" t="s">
        <v>3685</v>
      </c>
      <c r="C291" s="5">
        <v>6</v>
      </c>
      <c r="D291" s="5">
        <v>0.7</v>
      </c>
      <c r="E291" s="5">
        <v>40</v>
      </c>
      <c r="F291">
        <v>5.8</v>
      </c>
      <c r="G291" t="s">
        <v>10541</v>
      </c>
    </row>
    <row r="292" spans="1:7">
      <c r="A292" s="3" t="s">
        <v>4248</v>
      </c>
      <c r="B292" s="11" t="s">
        <v>4246</v>
      </c>
      <c r="C292" s="5">
        <v>6</v>
      </c>
      <c r="D292" s="5">
        <v>0.7</v>
      </c>
      <c r="E292" s="5">
        <v>40</v>
      </c>
      <c r="F292">
        <v>4.1500000000000004</v>
      </c>
      <c r="G292" t="s">
        <v>10541</v>
      </c>
    </row>
    <row r="293" spans="1:7">
      <c r="A293" s="3" t="s">
        <v>4313</v>
      </c>
      <c r="B293" s="11" t="s">
        <v>4309</v>
      </c>
      <c r="C293" s="5">
        <v>6</v>
      </c>
      <c r="D293" s="5">
        <v>0.7</v>
      </c>
      <c r="E293" s="5">
        <v>40</v>
      </c>
      <c r="F293">
        <v>3.95</v>
      </c>
      <c r="G293" t="s">
        <v>10541</v>
      </c>
    </row>
    <row r="294" spans="1:7">
      <c r="A294" s="3" t="s">
        <v>4319</v>
      </c>
      <c r="B294" s="11" t="s">
        <v>4320</v>
      </c>
      <c r="C294" s="5">
        <v>6</v>
      </c>
      <c r="D294" s="5">
        <v>0.7</v>
      </c>
      <c r="E294" s="5">
        <v>40</v>
      </c>
      <c r="F294">
        <v>10.95</v>
      </c>
      <c r="G294" t="s">
        <v>10541</v>
      </c>
    </row>
    <row r="295" spans="1:7">
      <c r="A295" s="3" t="s">
        <v>4322</v>
      </c>
      <c r="B295" s="11" t="s">
        <v>4323</v>
      </c>
      <c r="C295" s="5">
        <v>6</v>
      </c>
      <c r="D295" s="5">
        <v>0.7</v>
      </c>
      <c r="E295" s="5">
        <v>40</v>
      </c>
      <c r="F295">
        <v>9.5</v>
      </c>
      <c r="G295" t="s">
        <v>10541</v>
      </c>
    </row>
    <row r="296" spans="1:7">
      <c r="A296" s="3" t="s">
        <v>4534</v>
      </c>
      <c r="B296" s="11" t="s">
        <v>4532</v>
      </c>
      <c r="C296" s="5">
        <v>6</v>
      </c>
      <c r="D296" s="5">
        <v>0.7</v>
      </c>
      <c r="E296" s="5">
        <v>40</v>
      </c>
      <c r="F296">
        <v>33</v>
      </c>
      <c r="G296" t="s">
        <v>10541</v>
      </c>
    </row>
    <row r="297" spans="1:7">
      <c r="A297" s="3" t="s">
        <v>4680</v>
      </c>
      <c r="B297" s="11" t="s">
        <v>4675</v>
      </c>
      <c r="C297" s="5">
        <v>6</v>
      </c>
      <c r="D297" s="5">
        <v>0.7</v>
      </c>
      <c r="E297" s="5">
        <v>40</v>
      </c>
      <c r="F297">
        <v>4.6500000000000004</v>
      </c>
      <c r="G297" t="s">
        <v>10541</v>
      </c>
    </row>
    <row r="298" spans="1:7">
      <c r="A298" s="3" t="s">
        <v>5402</v>
      </c>
      <c r="B298" s="11" t="s">
        <v>5398</v>
      </c>
      <c r="C298" s="5">
        <v>6</v>
      </c>
      <c r="D298" s="5">
        <v>0.7</v>
      </c>
      <c r="E298" s="5">
        <v>40</v>
      </c>
      <c r="F298">
        <v>10.5</v>
      </c>
      <c r="G298" t="s">
        <v>10541</v>
      </c>
    </row>
    <row r="299" spans="1:7">
      <c r="A299" s="3" t="s">
        <v>5412</v>
      </c>
      <c r="B299" s="11" t="s">
        <v>5413</v>
      </c>
      <c r="C299" s="5">
        <v>6</v>
      </c>
      <c r="D299" s="5">
        <v>0.7</v>
      </c>
      <c r="E299" s="5">
        <v>40</v>
      </c>
      <c r="F299">
        <v>19.95</v>
      </c>
      <c r="G299" t="s">
        <v>10541</v>
      </c>
    </row>
    <row r="300" spans="1:7">
      <c r="A300" s="3" t="s">
        <v>10758</v>
      </c>
      <c r="B300" s="11" t="s">
        <v>10759</v>
      </c>
      <c r="C300" s="5">
        <v>6</v>
      </c>
      <c r="D300" s="5">
        <v>0.7</v>
      </c>
      <c r="E300" s="5">
        <v>40</v>
      </c>
      <c r="F300">
        <v>15.5</v>
      </c>
      <c r="G300" t="s">
        <v>10541</v>
      </c>
    </row>
    <row r="301" spans="1:7">
      <c r="A301" s="3" t="s">
        <v>5421</v>
      </c>
      <c r="B301" s="11" t="s">
        <v>5422</v>
      </c>
      <c r="C301" s="5">
        <v>6</v>
      </c>
      <c r="D301" s="5">
        <v>0.7</v>
      </c>
      <c r="E301" s="5">
        <v>40</v>
      </c>
      <c r="F301">
        <v>15.5</v>
      </c>
      <c r="G301" t="s">
        <v>10541</v>
      </c>
    </row>
    <row r="302" spans="1:7">
      <c r="A302" s="3" t="s">
        <v>10760</v>
      </c>
      <c r="B302" s="11" t="s">
        <v>10761</v>
      </c>
      <c r="C302" s="5">
        <v>6</v>
      </c>
      <c r="D302" s="5">
        <v>0.7</v>
      </c>
      <c r="E302" s="5">
        <v>40</v>
      </c>
      <c r="F302">
        <v>16.95</v>
      </c>
      <c r="G302" t="s">
        <v>10541</v>
      </c>
    </row>
    <row r="303" spans="1:7">
      <c r="A303" s="3" t="s">
        <v>5541</v>
      </c>
      <c r="B303" s="11" t="s">
        <v>5542</v>
      </c>
      <c r="C303" s="5">
        <v>6</v>
      </c>
      <c r="D303" s="5">
        <v>0.7</v>
      </c>
      <c r="E303" s="5">
        <v>40</v>
      </c>
      <c r="F303">
        <v>47.75</v>
      </c>
      <c r="G303" t="s">
        <v>10541</v>
      </c>
    </row>
    <row r="304" spans="1:7">
      <c r="A304" s="3" t="s">
        <v>5551</v>
      </c>
      <c r="B304" s="11" t="s">
        <v>5545</v>
      </c>
      <c r="C304" s="5">
        <v>6</v>
      </c>
      <c r="D304" s="5">
        <v>0.7</v>
      </c>
      <c r="E304" s="5">
        <v>40</v>
      </c>
      <c r="F304">
        <v>13.1</v>
      </c>
      <c r="G304" t="s">
        <v>10541</v>
      </c>
    </row>
    <row r="305" spans="1:7">
      <c r="A305" s="3" t="s">
        <v>5565</v>
      </c>
      <c r="B305" s="11" t="s">
        <v>10763</v>
      </c>
      <c r="C305" s="5">
        <v>6</v>
      </c>
      <c r="D305" s="5">
        <v>0.7</v>
      </c>
      <c r="E305" s="5">
        <v>40</v>
      </c>
      <c r="F305">
        <v>19.5</v>
      </c>
      <c r="G305" t="s">
        <v>10541</v>
      </c>
    </row>
    <row r="306" spans="1:7">
      <c r="A306" s="3" t="s">
        <v>5569</v>
      </c>
      <c r="B306" s="11" t="s">
        <v>5570</v>
      </c>
      <c r="C306" s="5">
        <v>6</v>
      </c>
      <c r="D306" s="5">
        <v>0.7</v>
      </c>
      <c r="E306" s="5">
        <v>40</v>
      </c>
      <c r="F306">
        <v>123</v>
      </c>
      <c r="G306" t="s">
        <v>10541</v>
      </c>
    </row>
    <row r="307" spans="1:7">
      <c r="A307" s="3" t="s">
        <v>5589</v>
      </c>
      <c r="B307" s="11" t="s">
        <v>5590</v>
      </c>
      <c r="C307" s="5">
        <v>6</v>
      </c>
      <c r="D307" s="5">
        <v>0.7</v>
      </c>
      <c r="E307" s="5">
        <v>40</v>
      </c>
      <c r="F307">
        <v>17.95</v>
      </c>
      <c r="G307" t="s">
        <v>10541</v>
      </c>
    </row>
    <row r="308" spans="1:7">
      <c r="A308" s="3" t="s">
        <v>5592</v>
      </c>
      <c r="B308" s="11" t="s">
        <v>5593</v>
      </c>
      <c r="C308" s="5">
        <v>6</v>
      </c>
      <c r="D308" s="5">
        <v>0.7</v>
      </c>
      <c r="E308" s="5">
        <v>40</v>
      </c>
      <c r="F308">
        <v>26.5</v>
      </c>
      <c r="G308" t="s">
        <v>10541</v>
      </c>
    </row>
    <row r="309" spans="1:7">
      <c r="A309" s="3" t="s">
        <v>5609</v>
      </c>
      <c r="B309" s="11" t="s">
        <v>5604</v>
      </c>
      <c r="C309" s="5">
        <v>6</v>
      </c>
      <c r="D309" s="5">
        <v>0.7</v>
      </c>
      <c r="E309" s="5">
        <v>40</v>
      </c>
      <c r="F309">
        <v>5.85</v>
      </c>
      <c r="G309" t="s">
        <v>10541</v>
      </c>
    </row>
    <row r="310" spans="1:7">
      <c r="A310" s="3" t="s">
        <v>5620</v>
      </c>
      <c r="B310" s="11" t="s">
        <v>5621</v>
      </c>
      <c r="C310" s="5">
        <v>6</v>
      </c>
      <c r="D310" s="5">
        <v>0.7</v>
      </c>
      <c r="E310" s="5">
        <v>40</v>
      </c>
      <c r="F310">
        <v>27.5</v>
      </c>
      <c r="G310" t="s">
        <v>10541</v>
      </c>
    </row>
    <row r="311" spans="1:7">
      <c r="A311" s="3" t="s">
        <v>5715</v>
      </c>
      <c r="B311" s="11" t="s">
        <v>5710</v>
      </c>
      <c r="C311" s="5">
        <v>6</v>
      </c>
      <c r="D311" s="5">
        <v>0.7</v>
      </c>
      <c r="E311" s="5">
        <v>40</v>
      </c>
      <c r="F311">
        <v>5.7</v>
      </c>
      <c r="G311" t="s">
        <v>10541</v>
      </c>
    </row>
    <row r="312" spans="1:7">
      <c r="A312" s="3" t="s">
        <v>5809</v>
      </c>
      <c r="B312" s="11" t="s">
        <v>5810</v>
      </c>
      <c r="C312" s="5">
        <v>6</v>
      </c>
      <c r="D312" s="5">
        <v>0.7</v>
      </c>
      <c r="E312" s="5">
        <v>40</v>
      </c>
      <c r="F312">
        <v>5.95</v>
      </c>
      <c r="G312" t="s">
        <v>10541</v>
      </c>
    </row>
    <row r="313" spans="1:7">
      <c r="A313" s="3" t="s">
        <v>10764</v>
      </c>
      <c r="B313" s="11" t="s">
        <v>5833</v>
      </c>
      <c r="C313" s="5">
        <v>6</v>
      </c>
      <c r="D313" s="5">
        <v>0.7</v>
      </c>
      <c r="E313" s="5">
        <v>40</v>
      </c>
      <c r="F313">
        <v>11.6</v>
      </c>
      <c r="G313" t="s">
        <v>10541</v>
      </c>
    </row>
    <row r="314" spans="1:7">
      <c r="A314" s="3" t="s">
        <v>6002</v>
      </c>
      <c r="B314" s="11" t="s">
        <v>5998</v>
      </c>
      <c r="C314" s="5">
        <v>6</v>
      </c>
      <c r="D314" s="5">
        <v>0.7</v>
      </c>
      <c r="E314" s="5">
        <v>40</v>
      </c>
      <c r="F314">
        <v>3.6</v>
      </c>
      <c r="G314" t="s">
        <v>10541</v>
      </c>
    </row>
    <row r="315" spans="1:7">
      <c r="A315" s="3" t="s">
        <v>6547</v>
      </c>
      <c r="B315" s="11" t="s">
        <v>6548</v>
      </c>
      <c r="C315" s="5">
        <v>6</v>
      </c>
      <c r="D315" s="5">
        <v>0.7</v>
      </c>
      <c r="E315" s="5">
        <v>40</v>
      </c>
      <c r="F315">
        <v>18.5</v>
      </c>
      <c r="G315" t="s">
        <v>10541</v>
      </c>
    </row>
    <row r="316" spans="1:7">
      <c r="A316" s="3" t="s">
        <v>7402</v>
      </c>
      <c r="B316" s="11" t="s">
        <v>7403</v>
      </c>
      <c r="C316" s="5">
        <v>6</v>
      </c>
      <c r="D316" s="5">
        <v>0.7</v>
      </c>
      <c r="E316" s="5">
        <v>40</v>
      </c>
      <c r="F316">
        <v>4.5</v>
      </c>
      <c r="G316" t="s">
        <v>10541</v>
      </c>
    </row>
    <row r="317" spans="1:7">
      <c r="A317" s="3" t="s">
        <v>7420</v>
      </c>
      <c r="B317" s="11" t="s">
        <v>7421</v>
      </c>
      <c r="C317" s="5">
        <v>6</v>
      </c>
      <c r="D317" s="5">
        <v>0.7</v>
      </c>
      <c r="E317" s="5">
        <v>40</v>
      </c>
      <c r="F317">
        <v>10.25</v>
      </c>
      <c r="G317" t="s">
        <v>10541</v>
      </c>
    </row>
    <row r="318" spans="1:7">
      <c r="A318" s="3" t="s">
        <v>8019</v>
      </c>
      <c r="B318" s="11" t="s">
        <v>8020</v>
      </c>
      <c r="C318" s="5">
        <v>6</v>
      </c>
      <c r="D318" s="5">
        <v>0.7</v>
      </c>
      <c r="E318" s="5">
        <v>40</v>
      </c>
      <c r="F318">
        <v>16.2</v>
      </c>
      <c r="G318" t="s">
        <v>10541</v>
      </c>
    </row>
    <row r="319" spans="1:7">
      <c r="A319" s="3" t="s">
        <v>9360</v>
      </c>
      <c r="B319" s="11" t="s">
        <v>9361</v>
      </c>
      <c r="C319" s="5">
        <v>6</v>
      </c>
      <c r="D319" s="5">
        <v>0.7</v>
      </c>
      <c r="E319" s="5">
        <v>40</v>
      </c>
      <c r="F319">
        <v>4.75</v>
      </c>
      <c r="G319" t="s">
        <v>10541</v>
      </c>
    </row>
    <row r="320" spans="1:7">
      <c r="A320" s="3" t="s">
        <v>10786</v>
      </c>
      <c r="B320" s="11" t="s">
        <v>10787</v>
      </c>
      <c r="C320" s="5">
        <v>6</v>
      </c>
      <c r="D320" s="5">
        <v>0.7</v>
      </c>
      <c r="E320" s="5">
        <v>40</v>
      </c>
      <c r="F320">
        <v>11.95</v>
      </c>
      <c r="G320" t="s">
        <v>10541</v>
      </c>
    </row>
    <row r="321" spans="1:7">
      <c r="A321" s="3" t="s">
        <v>9604</v>
      </c>
      <c r="B321" s="11" t="s">
        <v>9605</v>
      </c>
      <c r="C321" s="5">
        <v>6</v>
      </c>
      <c r="D321" s="5">
        <v>0.7</v>
      </c>
      <c r="E321" s="5">
        <v>40</v>
      </c>
      <c r="F321">
        <v>14.5</v>
      </c>
      <c r="G321" t="s">
        <v>10541</v>
      </c>
    </row>
    <row r="322" spans="1:7">
      <c r="A322" s="3" t="s">
        <v>9680</v>
      </c>
      <c r="B322" s="11" t="s">
        <v>9678</v>
      </c>
      <c r="C322" s="5">
        <v>6</v>
      </c>
      <c r="D322" s="5">
        <v>0.7</v>
      </c>
      <c r="E322" s="5">
        <v>40</v>
      </c>
      <c r="F322">
        <v>12.75</v>
      </c>
      <c r="G322" t="s">
        <v>10541</v>
      </c>
    </row>
    <row r="323" spans="1:7">
      <c r="A323" s="3" t="s">
        <v>9677</v>
      </c>
      <c r="B323" s="11" t="s">
        <v>9678</v>
      </c>
      <c r="C323" s="5">
        <v>6</v>
      </c>
      <c r="D323" s="5">
        <v>0.7</v>
      </c>
      <c r="E323" s="5">
        <v>40</v>
      </c>
      <c r="F323">
        <v>11.5</v>
      </c>
      <c r="G323" t="s">
        <v>10541</v>
      </c>
    </row>
    <row r="324" spans="1:7">
      <c r="A324" s="3" t="s">
        <v>9693</v>
      </c>
      <c r="B324" s="11" t="s">
        <v>9691</v>
      </c>
      <c r="C324" s="5">
        <v>6</v>
      </c>
      <c r="D324" s="5">
        <v>0.7</v>
      </c>
      <c r="E324" s="5">
        <v>40</v>
      </c>
      <c r="F324">
        <v>9.4499999999999993</v>
      </c>
      <c r="G324" t="s">
        <v>10541</v>
      </c>
    </row>
    <row r="325" spans="1:7">
      <c r="A325" s="3" t="s">
        <v>9933</v>
      </c>
      <c r="B325" s="11" t="s">
        <v>9931</v>
      </c>
      <c r="C325" s="5">
        <v>6</v>
      </c>
      <c r="D325" s="5">
        <v>0.7</v>
      </c>
      <c r="E325" s="5">
        <v>40</v>
      </c>
      <c r="F325">
        <v>7.75</v>
      </c>
      <c r="G325" t="s">
        <v>10541</v>
      </c>
    </row>
    <row r="326" spans="1:7">
      <c r="A326" s="3" t="s">
        <v>9936</v>
      </c>
      <c r="B326" s="11" t="s">
        <v>9937</v>
      </c>
      <c r="C326" s="5">
        <v>6</v>
      </c>
      <c r="D326" s="5">
        <v>0.7</v>
      </c>
      <c r="E326" s="5">
        <v>40</v>
      </c>
      <c r="F326">
        <v>19.5</v>
      </c>
      <c r="G326" t="s">
        <v>10541</v>
      </c>
    </row>
    <row r="327" spans="1:7">
      <c r="A327" s="3" t="s">
        <v>10247</v>
      </c>
      <c r="B327" s="11" t="s">
        <v>10248</v>
      </c>
      <c r="C327" s="5">
        <v>6</v>
      </c>
      <c r="D327" s="5">
        <v>0.7</v>
      </c>
      <c r="E327" s="5">
        <v>40</v>
      </c>
      <c r="F327">
        <v>3.95</v>
      </c>
      <c r="G327" t="s">
        <v>10541</v>
      </c>
    </row>
    <row r="328" spans="1:7">
      <c r="A328" s="3" t="s">
        <v>10797</v>
      </c>
      <c r="B328" s="11" t="s">
        <v>10337</v>
      </c>
      <c r="C328" s="5">
        <v>6</v>
      </c>
      <c r="D328" s="5">
        <v>0.7</v>
      </c>
      <c r="E328" s="5">
        <v>40</v>
      </c>
      <c r="F328">
        <v>26</v>
      </c>
      <c r="G328" t="s">
        <v>10541</v>
      </c>
    </row>
    <row r="329" spans="1:7">
      <c r="A329" s="3" t="s">
        <v>27</v>
      </c>
      <c r="B329" s="11" t="s">
        <v>28</v>
      </c>
      <c r="C329" s="5">
        <v>6</v>
      </c>
      <c r="D329" s="5">
        <v>0.7</v>
      </c>
      <c r="E329" s="5">
        <v>40</v>
      </c>
      <c r="F329">
        <v>29.5</v>
      </c>
      <c r="G329" t="s">
        <v>10550</v>
      </c>
    </row>
    <row r="330" spans="1:7">
      <c r="A330" s="3" t="s">
        <v>42</v>
      </c>
      <c r="B330" s="11" t="s">
        <v>43</v>
      </c>
      <c r="C330" s="5">
        <v>6</v>
      </c>
      <c r="D330" s="5">
        <v>0.7</v>
      </c>
      <c r="E330" s="5">
        <v>40</v>
      </c>
      <c r="F330">
        <v>7.65</v>
      </c>
      <c r="G330" t="s">
        <v>10533</v>
      </c>
    </row>
    <row r="331" spans="1:7">
      <c r="A331" s="3" t="s">
        <v>10703</v>
      </c>
      <c r="B331" s="11" t="s">
        <v>150</v>
      </c>
      <c r="C331" s="5">
        <v>6</v>
      </c>
      <c r="D331" s="5">
        <v>0.7</v>
      </c>
      <c r="E331" s="5">
        <v>40</v>
      </c>
      <c r="F331">
        <v>7.4</v>
      </c>
      <c r="G331" t="s">
        <v>10532</v>
      </c>
    </row>
    <row r="332" spans="1:7">
      <c r="A332" s="3" t="s">
        <v>151</v>
      </c>
      <c r="B332" s="11" t="s">
        <v>152</v>
      </c>
      <c r="C332" s="5">
        <v>6</v>
      </c>
      <c r="D332" s="5">
        <v>0.7</v>
      </c>
      <c r="E332" s="5">
        <v>40</v>
      </c>
      <c r="F332">
        <v>7.25</v>
      </c>
      <c r="G332" t="s">
        <v>10532</v>
      </c>
    </row>
    <row r="333" spans="1:7">
      <c r="A333" s="3" t="s">
        <v>163</v>
      </c>
      <c r="B333" s="11" t="s">
        <v>164</v>
      </c>
      <c r="C333" s="5">
        <v>6</v>
      </c>
      <c r="D333" s="5">
        <v>0.7</v>
      </c>
      <c r="E333" s="5">
        <v>40</v>
      </c>
      <c r="F333">
        <v>7.35</v>
      </c>
      <c r="G333" t="s">
        <v>10532</v>
      </c>
    </row>
    <row r="334" spans="1:7">
      <c r="A334" s="3" t="s">
        <v>207</v>
      </c>
      <c r="B334" s="11" t="s">
        <v>198</v>
      </c>
      <c r="C334" s="5">
        <v>6</v>
      </c>
      <c r="D334" s="5">
        <v>0.7</v>
      </c>
      <c r="E334" s="5">
        <v>40</v>
      </c>
      <c r="F334">
        <v>5.75</v>
      </c>
      <c r="G334" t="s">
        <v>10533</v>
      </c>
    </row>
    <row r="335" spans="1:7">
      <c r="A335" s="3" t="s">
        <v>10704</v>
      </c>
      <c r="B335" s="11" t="s">
        <v>10705</v>
      </c>
      <c r="C335" s="5">
        <v>6</v>
      </c>
      <c r="D335" s="5">
        <v>0.7</v>
      </c>
      <c r="E335" s="5">
        <v>40</v>
      </c>
      <c r="F335">
        <v>89</v>
      </c>
      <c r="G335" t="s">
        <v>10531</v>
      </c>
    </row>
    <row r="336" spans="1:7">
      <c r="A336" s="3" t="s">
        <v>10706</v>
      </c>
      <c r="B336" s="11" t="s">
        <v>10707</v>
      </c>
      <c r="C336" s="5">
        <v>6</v>
      </c>
      <c r="D336" s="5">
        <v>0.7</v>
      </c>
      <c r="E336" s="5">
        <v>40</v>
      </c>
      <c r="F336">
        <v>119</v>
      </c>
      <c r="G336" t="s">
        <v>10531</v>
      </c>
    </row>
    <row r="337" spans="1:7">
      <c r="A337" s="3" t="s">
        <v>10708</v>
      </c>
      <c r="B337" s="11" t="s">
        <v>10709</v>
      </c>
      <c r="C337" s="5">
        <v>6</v>
      </c>
      <c r="D337" s="5">
        <v>0.7</v>
      </c>
      <c r="E337" s="5">
        <v>40</v>
      </c>
      <c r="F337">
        <v>96</v>
      </c>
      <c r="G337" t="s">
        <v>10531</v>
      </c>
    </row>
    <row r="338" spans="1:7">
      <c r="A338" s="3" t="s">
        <v>322</v>
      </c>
      <c r="B338" s="11" t="s">
        <v>323</v>
      </c>
      <c r="C338" s="5">
        <v>6</v>
      </c>
      <c r="D338" s="5">
        <v>0.7</v>
      </c>
      <c r="E338" s="5">
        <v>40</v>
      </c>
      <c r="F338">
        <v>13.75</v>
      </c>
      <c r="G338" t="s">
        <v>10537</v>
      </c>
    </row>
    <row r="339" spans="1:7">
      <c r="A339" s="3" t="s">
        <v>334</v>
      </c>
      <c r="B339" s="11" t="s">
        <v>335</v>
      </c>
      <c r="C339" s="5">
        <v>6</v>
      </c>
      <c r="D339" s="5">
        <v>0.7</v>
      </c>
      <c r="E339" s="5">
        <v>40</v>
      </c>
      <c r="F339">
        <v>22.25</v>
      </c>
      <c r="G339" t="s">
        <v>10537</v>
      </c>
    </row>
    <row r="340" spans="1:7">
      <c r="A340" s="3" t="s">
        <v>351</v>
      </c>
      <c r="B340" s="11" t="s">
        <v>352</v>
      </c>
      <c r="C340" s="5">
        <v>6</v>
      </c>
      <c r="D340" s="5">
        <v>0.7</v>
      </c>
      <c r="E340" s="5">
        <v>40</v>
      </c>
      <c r="F340">
        <v>31.95</v>
      </c>
      <c r="G340" t="s">
        <v>10531</v>
      </c>
    </row>
    <row r="341" spans="1:7">
      <c r="A341" s="3" t="s">
        <v>356</v>
      </c>
      <c r="B341" s="11" t="s">
        <v>357</v>
      </c>
      <c r="C341" s="5">
        <v>6</v>
      </c>
      <c r="D341" s="5">
        <v>0.7</v>
      </c>
      <c r="E341" s="5">
        <v>40</v>
      </c>
      <c r="F341">
        <v>31.95</v>
      </c>
      <c r="G341" t="s">
        <v>10531</v>
      </c>
    </row>
    <row r="342" spans="1:7">
      <c r="A342" s="3" t="s">
        <v>359</v>
      </c>
      <c r="B342" s="11" t="s">
        <v>360</v>
      </c>
      <c r="C342" s="5">
        <v>6</v>
      </c>
      <c r="D342" s="5">
        <v>0.7</v>
      </c>
      <c r="E342" s="5">
        <v>40</v>
      </c>
      <c r="F342">
        <v>36.950000000000003</v>
      </c>
      <c r="G342" t="s">
        <v>10531</v>
      </c>
    </row>
    <row r="343" spans="1:7">
      <c r="A343" s="3" t="s">
        <v>423</v>
      </c>
      <c r="B343" s="11" t="s">
        <v>424</v>
      </c>
      <c r="C343" s="5">
        <v>6</v>
      </c>
      <c r="D343" s="5">
        <v>0.7</v>
      </c>
      <c r="E343" s="5">
        <v>40</v>
      </c>
      <c r="F343">
        <v>20.5</v>
      </c>
      <c r="G343" t="s">
        <v>10539</v>
      </c>
    </row>
    <row r="344" spans="1:7">
      <c r="A344" s="3" t="s">
        <v>426</v>
      </c>
      <c r="B344" s="11" t="s">
        <v>427</v>
      </c>
      <c r="C344" s="5">
        <v>6</v>
      </c>
      <c r="D344" s="5">
        <v>0.7</v>
      </c>
      <c r="E344" s="5">
        <v>40</v>
      </c>
      <c r="F344">
        <v>21.25</v>
      </c>
      <c r="G344" t="s">
        <v>10539</v>
      </c>
    </row>
    <row r="345" spans="1:7">
      <c r="A345" s="3" t="s">
        <v>432</v>
      </c>
      <c r="B345" s="11" t="s">
        <v>433</v>
      </c>
      <c r="C345" s="5">
        <v>6</v>
      </c>
      <c r="D345" s="5">
        <v>0.7</v>
      </c>
      <c r="E345" s="5">
        <v>40</v>
      </c>
      <c r="F345">
        <v>11.35</v>
      </c>
      <c r="G345" t="s">
        <v>10548</v>
      </c>
    </row>
    <row r="346" spans="1:7">
      <c r="A346" s="3" t="s">
        <v>435</v>
      </c>
      <c r="B346" s="11" t="s">
        <v>436</v>
      </c>
      <c r="C346" s="5">
        <v>6</v>
      </c>
      <c r="D346" s="5">
        <v>0.7</v>
      </c>
      <c r="E346" s="5">
        <v>40</v>
      </c>
      <c r="F346">
        <v>14.95</v>
      </c>
      <c r="G346" t="s">
        <v>10548</v>
      </c>
    </row>
    <row r="347" spans="1:7">
      <c r="A347" s="3" t="s">
        <v>677</v>
      </c>
      <c r="B347" s="11" t="s">
        <v>678</v>
      </c>
      <c r="C347" s="5">
        <v>6</v>
      </c>
      <c r="D347" s="5">
        <v>0.7</v>
      </c>
      <c r="E347" s="5">
        <v>40</v>
      </c>
      <c r="F347">
        <v>16</v>
      </c>
      <c r="G347" t="s">
        <v>10533</v>
      </c>
    </row>
    <row r="348" spans="1:7">
      <c r="A348" s="3" t="s">
        <v>10710</v>
      </c>
      <c r="B348" s="11" t="s">
        <v>10711</v>
      </c>
      <c r="C348" s="5">
        <v>6</v>
      </c>
      <c r="D348" s="5">
        <v>0.7</v>
      </c>
      <c r="E348" s="5">
        <v>40</v>
      </c>
      <c r="F348">
        <v>15.25</v>
      </c>
      <c r="G348" t="s">
        <v>10549</v>
      </c>
    </row>
    <row r="349" spans="1:7">
      <c r="A349" s="3" t="s">
        <v>715</v>
      </c>
      <c r="B349" s="11" t="s">
        <v>716</v>
      </c>
      <c r="C349" s="5">
        <v>6</v>
      </c>
      <c r="D349" s="5">
        <v>0.7</v>
      </c>
      <c r="E349" s="5">
        <v>40</v>
      </c>
      <c r="F349">
        <v>8.4499999999999993</v>
      </c>
      <c r="G349" t="s">
        <v>10544</v>
      </c>
    </row>
    <row r="350" spans="1:7">
      <c r="A350" s="3" t="s">
        <v>804</v>
      </c>
      <c r="B350" s="11" t="s">
        <v>805</v>
      </c>
      <c r="C350" s="5">
        <v>6</v>
      </c>
      <c r="D350" s="5">
        <v>0.7</v>
      </c>
      <c r="E350" s="5">
        <v>40</v>
      </c>
      <c r="F350">
        <v>31.5</v>
      </c>
      <c r="G350" t="s">
        <v>10551</v>
      </c>
    </row>
    <row r="351" spans="1:7">
      <c r="A351" s="3" t="s">
        <v>1022</v>
      </c>
      <c r="B351" s="11" t="s">
        <v>1023</v>
      </c>
      <c r="C351" s="5">
        <v>6</v>
      </c>
      <c r="D351" s="5">
        <v>0.7</v>
      </c>
      <c r="E351" s="5">
        <v>40</v>
      </c>
      <c r="F351">
        <v>28.5</v>
      </c>
      <c r="G351" t="s">
        <v>10549</v>
      </c>
    </row>
    <row r="352" spans="1:7">
      <c r="A352" s="3" t="s">
        <v>1047</v>
      </c>
      <c r="B352" s="11" t="s">
        <v>1045</v>
      </c>
      <c r="C352" s="5">
        <v>6</v>
      </c>
      <c r="D352" s="5">
        <v>0.7</v>
      </c>
      <c r="E352" s="5">
        <v>40</v>
      </c>
      <c r="F352">
        <v>6.45</v>
      </c>
      <c r="G352" t="s">
        <v>10537</v>
      </c>
    </row>
    <row r="353" spans="1:7">
      <c r="A353" s="3" t="s">
        <v>10809</v>
      </c>
      <c r="B353" s="11" t="s">
        <v>1062</v>
      </c>
      <c r="C353" s="5">
        <v>6</v>
      </c>
      <c r="D353" s="5">
        <v>0.7</v>
      </c>
      <c r="E353" s="5">
        <v>40</v>
      </c>
      <c r="F353">
        <v>64.5</v>
      </c>
      <c r="G353" t="s">
        <v>10533</v>
      </c>
    </row>
    <row r="354" spans="1:7">
      <c r="A354" s="3" t="s">
        <v>1061</v>
      </c>
      <c r="B354" s="11" t="s">
        <v>1062</v>
      </c>
      <c r="C354" s="5">
        <v>6</v>
      </c>
      <c r="D354" s="5">
        <v>0.7</v>
      </c>
      <c r="E354" s="5">
        <v>40</v>
      </c>
      <c r="F354">
        <v>64.5</v>
      </c>
      <c r="G354" t="s">
        <v>10533</v>
      </c>
    </row>
    <row r="355" spans="1:7">
      <c r="A355" s="3" t="s">
        <v>10714</v>
      </c>
      <c r="B355" s="11" t="s">
        <v>1064</v>
      </c>
      <c r="C355" s="5">
        <v>6</v>
      </c>
      <c r="D355" s="5">
        <v>0.7</v>
      </c>
      <c r="E355" s="5">
        <v>40</v>
      </c>
      <c r="F355">
        <v>19.5</v>
      </c>
      <c r="G355" t="s">
        <v>10533</v>
      </c>
    </row>
    <row r="356" spans="1:7">
      <c r="A356" s="3" t="s">
        <v>11366</v>
      </c>
      <c r="B356" s="11" t="s">
        <v>11367</v>
      </c>
      <c r="C356" s="5">
        <v>6</v>
      </c>
      <c r="D356" s="5">
        <v>0.7</v>
      </c>
      <c r="E356" s="5">
        <v>40</v>
      </c>
      <c r="F356">
        <v>27.5</v>
      </c>
      <c r="G356" t="s">
        <v>10640</v>
      </c>
    </row>
    <row r="357" spans="1:7">
      <c r="A357" s="3" t="s">
        <v>1070</v>
      </c>
      <c r="B357" s="11" t="s">
        <v>1066</v>
      </c>
      <c r="C357" s="5">
        <v>6</v>
      </c>
      <c r="D357" s="5">
        <v>0.7</v>
      </c>
      <c r="E357" s="5">
        <v>40</v>
      </c>
      <c r="F357">
        <v>22.25</v>
      </c>
      <c r="G357" t="s">
        <v>10533</v>
      </c>
    </row>
    <row r="358" spans="1:7">
      <c r="A358" s="3" t="s">
        <v>1090</v>
      </c>
      <c r="B358" s="11" t="s">
        <v>1091</v>
      </c>
      <c r="C358" s="5">
        <v>6</v>
      </c>
      <c r="D358" s="5">
        <v>0.7</v>
      </c>
      <c r="E358" s="5">
        <v>40</v>
      </c>
      <c r="F358">
        <v>24.2</v>
      </c>
      <c r="G358" t="s">
        <v>10532</v>
      </c>
    </row>
    <row r="359" spans="1:7">
      <c r="A359" s="3" t="s">
        <v>1098</v>
      </c>
      <c r="B359" s="11" t="s">
        <v>1099</v>
      </c>
      <c r="C359" s="5">
        <v>6</v>
      </c>
      <c r="D359" s="5">
        <v>0.7</v>
      </c>
      <c r="E359" s="5">
        <v>40</v>
      </c>
      <c r="F359">
        <v>23.5</v>
      </c>
      <c r="G359" t="s">
        <v>10532</v>
      </c>
    </row>
    <row r="360" spans="1:7">
      <c r="A360" s="3" t="s">
        <v>1289</v>
      </c>
      <c r="B360" s="11" t="s">
        <v>1290</v>
      </c>
      <c r="C360" s="5">
        <v>6</v>
      </c>
      <c r="D360" s="5">
        <v>0.7</v>
      </c>
      <c r="E360" s="5">
        <v>40</v>
      </c>
      <c r="F360">
        <v>14.25</v>
      </c>
      <c r="G360" t="s">
        <v>10532</v>
      </c>
    </row>
    <row r="361" spans="1:7">
      <c r="A361" s="3" t="s">
        <v>10715</v>
      </c>
      <c r="B361" s="11" t="s">
        <v>10716</v>
      </c>
      <c r="C361" s="5">
        <v>6</v>
      </c>
      <c r="D361" s="5">
        <v>0.7</v>
      </c>
      <c r="E361" s="5">
        <v>40</v>
      </c>
      <c r="F361">
        <v>19.5</v>
      </c>
      <c r="G361" t="s">
        <v>10537</v>
      </c>
    </row>
    <row r="362" spans="1:7">
      <c r="A362" s="3" t="s">
        <v>1340</v>
      </c>
      <c r="B362" s="11" t="s">
        <v>1341</v>
      </c>
      <c r="C362" s="5">
        <v>6</v>
      </c>
      <c r="D362" s="5">
        <v>0.7</v>
      </c>
      <c r="E362" s="5">
        <v>40</v>
      </c>
      <c r="F362">
        <v>16.5</v>
      </c>
      <c r="G362" t="s">
        <v>10537</v>
      </c>
    </row>
    <row r="363" spans="1:7">
      <c r="A363" s="3" t="s">
        <v>1343</v>
      </c>
      <c r="B363" s="11" t="s">
        <v>1344</v>
      </c>
      <c r="C363" s="5">
        <v>6</v>
      </c>
      <c r="D363" s="5">
        <v>0.7</v>
      </c>
      <c r="E363" s="5">
        <v>40</v>
      </c>
      <c r="F363">
        <v>10</v>
      </c>
      <c r="G363" t="s">
        <v>10537</v>
      </c>
    </row>
    <row r="364" spans="1:7">
      <c r="A364" s="3" t="s">
        <v>1348</v>
      </c>
      <c r="B364" s="11" t="s">
        <v>1349</v>
      </c>
      <c r="C364" s="5">
        <v>6</v>
      </c>
      <c r="D364" s="5">
        <v>0.7</v>
      </c>
      <c r="E364" s="5">
        <v>40</v>
      </c>
      <c r="F364">
        <v>17.2</v>
      </c>
      <c r="G364" t="s">
        <v>10537</v>
      </c>
    </row>
    <row r="365" spans="1:7">
      <c r="A365" s="3" t="s">
        <v>1360</v>
      </c>
      <c r="B365" s="11" t="s">
        <v>1361</v>
      </c>
      <c r="C365" s="5">
        <v>6</v>
      </c>
      <c r="D365" s="5">
        <v>0.7</v>
      </c>
      <c r="E365" s="5">
        <v>40</v>
      </c>
      <c r="F365">
        <v>17.75</v>
      </c>
      <c r="G365" t="s">
        <v>10537</v>
      </c>
    </row>
    <row r="366" spans="1:7">
      <c r="A366" s="3" t="s">
        <v>1535</v>
      </c>
      <c r="B366" s="11" t="s">
        <v>1531</v>
      </c>
      <c r="C366" s="5">
        <v>6</v>
      </c>
      <c r="D366" s="5">
        <v>0.7</v>
      </c>
      <c r="E366" s="5">
        <v>40</v>
      </c>
      <c r="F366">
        <v>9.15</v>
      </c>
      <c r="G366" t="s">
        <v>10537</v>
      </c>
    </row>
    <row r="367" spans="1:7">
      <c r="A367" s="3" t="s">
        <v>1557</v>
      </c>
      <c r="B367" s="11" t="s">
        <v>1558</v>
      </c>
      <c r="C367" s="5">
        <v>6</v>
      </c>
      <c r="D367" s="5">
        <v>0.7</v>
      </c>
      <c r="E367" s="5">
        <v>40</v>
      </c>
      <c r="F367">
        <v>14.95</v>
      </c>
      <c r="G367" t="s">
        <v>10554</v>
      </c>
    </row>
    <row r="368" spans="1:7">
      <c r="A368" s="3" t="s">
        <v>1575</v>
      </c>
      <c r="B368" s="11" t="s">
        <v>1576</v>
      </c>
      <c r="C368" s="5">
        <v>6</v>
      </c>
      <c r="D368" s="5">
        <v>0.7</v>
      </c>
      <c r="E368" s="5">
        <v>40</v>
      </c>
      <c r="F368">
        <v>9.5</v>
      </c>
      <c r="G368" t="s">
        <v>10537</v>
      </c>
    </row>
    <row r="369" spans="1:7">
      <c r="A369" s="3" t="s">
        <v>10719</v>
      </c>
      <c r="B369" s="11" t="s">
        <v>1665</v>
      </c>
      <c r="C369" s="5">
        <v>6</v>
      </c>
      <c r="D369" s="5">
        <v>0.7</v>
      </c>
      <c r="E369" s="5">
        <v>40</v>
      </c>
      <c r="F369">
        <v>12.65</v>
      </c>
      <c r="G369" t="s">
        <v>10537</v>
      </c>
    </row>
    <row r="370" spans="1:7">
      <c r="A370" s="3" t="s">
        <v>1664</v>
      </c>
      <c r="B370" s="11" t="s">
        <v>1665</v>
      </c>
      <c r="C370" s="5">
        <v>6</v>
      </c>
      <c r="D370" s="5">
        <v>0.7</v>
      </c>
      <c r="E370" s="5">
        <v>40</v>
      </c>
      <c r="F370">
        <v>12.65</v>
      </c>
      <c r="G370" t="s">
        <v>10537</v>
      </c>
    </row>
    <row r="371" spans="1:7">
      <c r="A371" s="3" t="s">
        <v>1670</v>
      </c>
      <c r="B371" s="11" t="s">
        <v>1671</v>
      </c>
      <c r="C371" s="5">
        <v>6</v>
      </c>
      <c r="D371" s="5">
        <v>0.7</v>
      </c>
      <c r="E371" s="5">
        <v>40</v>
      </c>
      <c r="F371">
        <v>10.95</v>
      </c>
      <c r="G371" t="s">
        <v>10556</v>
      </c>
    </row>
    <row r="372" spans="1:7">
      <c r="A372" s="3" t="s">
        <v>1673</v>
      </c>
      <c r="B372" s="11" t="s">
        <v>1674</v>
      </c>
      <c r="C372" s="5">
        <v>6</v>
      </c>
      <c r="D372" s="5">
        <v>0.7</v>
      </c>
      <c r="E372" s="5">
        <v>40</v>
      </c>
      <c r="F372">
        <v>14.75</v>
      </c>
      <c r="G372" t="s">
        <v>10557</v>
      </c>
    </row>
    <row r="373" spans="1:7">
      <c r="A373" s="3" t="s">
        <v>1676</v>
      </c>
      <c r="B373" s="11" t="s">
        <v>1677</v>
      </c>
      <c r="C373" s="5">
        <v>6</v>
      </c>
      <c r="D373" s="5">
        <v>0.7</v>
      </c>
      <c r="E373" s="5">
        <v>40</v>
      </c>
      <c r="F373">
        <v>20.95</v>
      </c>
      <c r="G373" t="s">
        <v>10556</v>
      </c>
    </row>
    <row r="374" spans="1:7">
      <c r="A374" s="3" t="s">
        <v>1679</v>
      </c>
      <c r="B374" s="11" t="s">
        <v>1680</v>
      </c>
      <c r="C374" s="5">
        <v>6</v>
      </c>
      <c r="D374" s="5">
        <v>0.7</v>
      </c>
      <c r="E374" s="5">
        <v>40</v>
      </c>
      <c r="F374">
        <v>5.75</v>
      </c>
      <c r="G374" t="s">
        <v>10554</v>
      </c>
    </row>
    <row r="375" spans="1:7">
      <c r="A375" s="3" t="s">
        <v>1705</v>
      </c>
      <c r="B375" s="11" t="s">
        <v>1706</v>
      </c>
      <c r="C375" s="5">
        <v>6</v>
      </c>
      <c r="D375" s="5">
        <v>0.7</v>
      </c>
      <c r="E375" s="5">
        <v>40</v>
      </c>
      <c r="F375">
        <v>17.3</v>
      </c>
      <c r="G375" t="s">
        <v>10549</v>
      </c>
    </row>
    <row r="376" spans="1:7">
      <c r="A376" s="3" t="s">
        <v>1708</v>
      </c>
      <c r="B376" s="11" t="s">
        <v>1709</v>
      </c>
      <c r="C376" s="5">
        <v>6</v>
      </c>
      <c r="D376" s="5">
        <v>0.7</v>
      </c>
      <c r="E376" s="5">
        <v>40</v>
      </c>
      <c r="F376">
        <v>17.3</v>
      </c>
      <c r="G376" t="s">
        <v>10549</v>
      </c>
    </row>
    <row r="377" spans="1:7">
      <c r="A377" s="3" t="s">
        <v>1714</v>
      </c>
      <c r="B377" s="11" t="s">
        <v>1715</v>
      </c>
      <c r="C377" s="5">
        <v>6</v>
      </c>
      <c r="D377" s="5">
        <v>0.7</v>
      </c>
      <c r="E377" s="5">
        <v>40</v>
      </c>
      <c r="F377">
        <v>6.95</v>
      </c>
      <c r="G377" t="s">
        <v>10537</v>
      </c>
    </row>
    <row r="378" spans="1:7">
      <c r="A378" s="3" t="s">
        <v>1717</v>
      </c>
      <c r="B378" s="11" t="s">
        <v>1718</v>
      </c>
      <c r="C378" s="5">
        <v>6</v>
      </c>
      <c r="D378" s="5">
        <v>0.7</v>
      </c>
      <c r="E378" s="5">
        <v>40</v>
      </c>
      <c r="F378">
        <v>18.8</v>
      </c>
      <c r="G378" t="s">
        <v>10537</v>
      </c>
    </row>
    <row r="379" spans="1:7">
      <c r="A379" s="3" t="s">
        <v>1728</v>
      </c>
      <c r="B379" s="11" t="s">
        <v>1729</v>
      </c>
      <c r="C379" s="5">
        <v>6</v>
      </c>
      <c r="D379" s="5">
        <v>0.7</v>
      </c>
      <c r="E379" s="5">
        <v>40</v>
      </c>
      <c r="F379">
        <v>16.100000000000001</v>
      </c>
      <c r="G379" t="s">
        <v>10537</v>
      </c>
    </row>
    <row r="380" spans="1:7">
      <c r="A380" s="3" t="s">
        <v>1723</v>
      </c>
      <c r="B380" s="11" t="s">
        <v>10802</v>
      </c>
      <c r="C380" s="5">
        <v>6</v>
      </c>
      <c r="D380" s="5">
        <v>0.7</v>
      </c>
      <c r="E380" s="5">
        <v>40</v>
      </c>
      <c r="F380">
        <v>15.25</v>
      </c>
      <c r="G380" t="s">
        <v>10537</v>
      </c>
    </row>
    <row r="381" spans="1:7">
      <c r="A381" s="3" t="s">
        <v>1731</v>
      </c>
      <c r="B381" s="11" t="s">
        <v>1732</v>
      </c>
      <c r="C381" s="5">
        <v>6</v>
      </c>
      <c r="D381" s="5">
        <v>0.7</v>
      </c>
      <c r="E381" s="5">
        <v>40</v>
      </c>
      <c r="F381">
        <v>15.85</v>
      </c>
      <c r="G381" t="s">
        <v>10555</v>
      </c>
    </row>
    <row r="382" spans="1:7">
      <c r="A382" s="3" t="s">
        <v>1734</v>
      </c>
      <c r="B382" s="11" t="s">
        <v>1735</v>
      </c>
      <c r="C382" s="5">
        <v>6</v>
      </c>
      <c r="D382" s="5">
        <v>0.7</v>
      </c>
      <c r="E382" s="5">
        <v>40</v>
      </c>
      <c r="F382">
        <v>5.75</v>
      </c>
      <c r="G382" t="s">
        <v>10537</v>
      </c>
    </row>
    <row r="383" spans="1:7">
      <c r="A383" s="3" t="s">
        <v>1737</v>
      </c>
      <c r="B383" s="11" t="s">
        <v>1738</v>
      </c>
      <c r="C383" s="5">
        <v>6</v>
      </c>
      <c r="D383" s="5">
        <v>0.7</v>
      </c>
      <c r="E383" s="5">
        <v>40</v>
      </c>
      <c r="F383">
        <v>21.5</v>
      </c>
      <c r="G383" t="s">
        <v>10537</v>
      </c>
    </row>
    <row r="384" spans="1:7">
      <c r="A384" s="3" t="s">
        <v>10720</v>
      </c>
      <c r="B384" s="11" t="s">
        <v>10721</v>
      </c>
      <c r="C384" s="5">
        <v>6</v>
      </c>
      <c r="D384" s="5">
        <v>0.7</v>
      </c>
      <c r="E384" s="5">
        <v>40</v>
      </c>
      <c r="F384">
        <v>17.649999999999999</v>
      </c>
      <c r="G384" t="s">
        <v>10537</v>
      </c>
    </row>
    <row r="385" spans="1:7">
      <c r="A385" s="3" t="s">
        <v>10722</v>
      </c>
      <c r="B385" s="11" t="s">
        <v>10721</v>
      </c>
      <c r="C385" s="5">
        <v>6</v>
      </c>
      <c r="D385" s="5">
        <v>0.7</v>
      </c>
      <c r="E385" s="5">
        <v>40</v>
      </c>
      <c r="F385">
        <v>17.649999999999999</v>
      </c>
      <c r="G385" t="s">
        <v>10537</v>
      </c>
    </row>
    <row r="386" spans="1:7">
      <c r="A386" s="3" t="s">
        <v>1790</v>
      </c>
      <c r="B386" s="11" t="s">
        <v>1791</v>
      </c>
      <c r="C386" s="5">
        <v>6</v>
      </c>
      <c r="D386" s="5">
        <v>0.7</v>
      </c>
      <c r="E386" s="5">
        <v>40</v>
      </c>
      <c r="F386">
        <v>15.95</v>
      </c>
      <c r="G386" t="s">
        <v>10537</v>
      </c>
    </row>
    <row r="387" spans="1:7">
      <c r="A387" s="3" t="s">
        <v>1796</v>
      </c>
      <c r="B387" s="11" t="s">
        <v>1797</v>
      </c>
      <c r="C387" s="5">
        <v>6</v>
      </c>
      <c r="D387" s="5">
        <v>0.7</v>
      </c>
      <c r="E387" s="5">
        <v>40</v>
      </c>
      <c r="F387">
        <v>15.95</v>
      </c>
      <c r="G387" t="s">
        <v>10537</v>
      </c>
    </row>
    <row r="388" spans="1:7">
      <c r="A388" s="3" t="s">
        <v>1814</v>
      </c>
      <c r="B388" s="11" t="s">
        <v>1815</v>
      </c>
      <c r="C388" s="5">
        <v>6</v>
      </c>
      <c r="D388" s="5">
        <v>0.7</v>
      </c>
      <c r="E388" s="5">
        <v>40</v>
      </c>
      <c r="F388">
        <v>11.1</v>
      </c>
      <c r="G388" t="s">
        <v>10549</v>
      </c>
    </row>
    <row r="389" spans="1:7">
      <c r="A389" s="3" t="s">
        <v>1822</v>
      </c>
      <c r="B389" s="11" t="s">
        <v>1823</v>
      </c>
      <c r="C389" s="5">
        <v>6</v>
      </c>
      <c r="D389" s="5">
        <v>0.7</v>
      </c>
      <c r="E389" s="5">
        <v>40</v>
      </c>
      <c r="F389">
        <v>10.25</v>
      </c>
      <c r="G389" t="s">
        <v>10537</v>
      </c>
    </row>
    <row r="390" spans="1:7">
      <c r="A390" s="3" t="s">
        <v>1916</v>
      </c>
      <c r="B390" s="11" t="s">
        <v>1914</v>
      </c>
      <c r="C390" s="5">
        <v>6</v>
      </c>
      <c r="D390" s="5">
        <v>0.7</v>
      </c>
      <c r="E390" s="5">
        <v>40</v>
      </c>
      <c r="F390">
        <v>10.9</v>
      </c>
      <c r="G390" t="s">
        <v>10556</v>
      </c>
    </row>
    <row r="391" spans="1:7">
      <c r="A391" s="3" t="s">
        <v>1962</v>
      </c>
      <c r="B391" s="11" t="s">
        <v>1963</v>
      </c>
      <c r="C391" s="5">
        <v>6</v>
      </c>
      <c r="D391" s="5">
        <v>0.7</v>
      </c>
      <c r="E391" s="5">
        <v>40</v>
      </c>
      <c r="F391">
        <v>5.25</v>
      </c>
      <c r="G391" t="s">
        <v>10540</v>
      </c>
    </row>
    <row r="392" spans="1:7">
      <c r="A392" s="3" t="s">
        <v>1989</v>
      </c>
      <c r="B392" s="11" t="s">
        <v>1990</v>
      </c>
      <c r="C392" s="5">
        <v>6</v>
      </c>
      <c r="D392" s="5">
        <v>0.7</v>
      </c>
      <c r="E392" s="5">
        <v>40</v>
      </c>
      <c r="F392">
        <v>7.85</v>
      </c>
      <c r="G392" t="s">
        <v>10531</v>
      </c>
    </row>
    <row r="393" spans="1:7">
      <c r="A393" s="3" t="s">
        <v>2005</v>
      </c>
      <c r="B393" s="11" t="s">
        <v>2006</v>
      </c>
      <c r="C393" s="5">
        <v>6</v>
      </c>
      <c r="D393" s="5">
        <v>0.7</v>
      </c>
      <c r="E393" s="5">
        <v>40</v>
      </c>
      <c r="F393">
        <v>21.5</v>
      </c>
      <c r="G393" t="s">
        <v>10548</v>
      </c>
    </row>
    <row r="394" spans="1:7">
      <c r="A394" s="3" t="s">
        <v>2014</v>
      </c>
      <c r="B394" s="11" t="s">
        <v>2015</v>
      </c>
      <c r="C394" s="5">
        <v>6</v>
      </c>
      <c r="D394" s="5">
        <v>0.7</v>
      </c>
      <c r="E394" s="5">
        <v>40</v>
      </c>
      <c r="F394">
        <v>85</v>
      </c>
      <c r="G394" t="s">
        <v>10548</v>
      </c>
    </row>
    <row r="395" spans="1:7">
      <c r="A395" s="3" t="s">
        <v>2029</v>
      </c>
      <c r="B395" s="11" t="s">
        <v>2030</v>
      </c>
      <c r="C395" s="5">
        <v>6</v>
      </c>
      <c r="D395" s="5">
        <v>0.7</v>
      </c>
      <c r="E395" s="5">
        <v>40</v>
      </c>
      <c r="F395">
        <v>13.5</v>
      </c>
      <c r="G395" t="s">
        <v>10537</v>
      </c>
    </row>
    <row r="396" spans="1:7">
      <c r="A396" s="3" t="s">
        <v>2033</v>
      </c>
      <c r="B396" s="11" t="s">
        <v>2034</v>
      </c>
      <c r="C396" s="5">
        <v>6</v>
      </c>
      <c r="D396" s="5">
        <v>0.7</v>
      </c>
      <c r="E396" s="5">
        <v>40</v>
      </c>
      <c r="F396">
        <v>13.75</v>
      </c>
      <c r="G396" t="s">
        <v>10537</v>
      </c>
    </row>
    <row r="397" spans="1:7">
      <c r="A397" s="3" t="s">
        <v>2069</v>
      </c>
      <c r="B397" s="11" t="s">
        <v>2070</v>
      </c>
      <c r="C397" s="5">
        <v>6</v>
      </c>
      <c r="D397" s="5">
        <v>0.7</v>
      </c>
      <c r="E397" s="5">
        <v>40</v>
      </c>
      <c r="F397">
        <v>7.35</v>
      </c>
      <c r="G397" t="s">
        <v>10559</v>
      </c>
    </row>
    <row r="398" spans="1:7">
      <c r="A398" s="3" t="s">
        <v>2121</v>
      </c>
      <c r="B398" s="11" t="s">
        <v>2122</v>
      </c>
      <c r="C398" s="5">
        <v>6</v>
      </c>
      <c r="D398" s="5">
        <v>0.7</v>
      </c>
      <c r="E398" s="5">
        <v>40</v>
      </c>
      <c r="F398">
        <v>15.75</v>
      </c>
      <c r="G398" t="s">
        <v>10550</v>
      </c>
    </row>
    <row r="399" spans="1:7">
      <c r="A399" s="3" t="s">
        <v>2124</v>
      </c>
      <c r="B399" s="11" t="s">
        <v>2122</v>
      </c>
      <c r="C399" s="5">
        <v>6</v>
      </c>
      <c r="D399" s="5">
        <v>0.7</v>
      </c>
      <c r="E399" s="5">
        <v>40</v>
      </c>
      <c r="F399">
        <v>15.75</v>
      </c>
      <c r="G399" t="s">
        <v>10550</v>
      </c>
    </row>
    <row r="400" spans="1:7">
      <c r="A400" s="3" t="s">
        <v>2146</v>
      </c>
      <c r="B400" s="11" t="s">
        <v>2147</v>
      </c>
      <c r="C400" s="5">
        <v>6</v>
      </c>
      <c r="D400" s="5">
        <v>0.7</v>
      </c>
      <c r="E400" s="5">
        <v>40</v>
      </c>
      <c r="F400">
        <v>13.25</v>
      </c>
      <c r="G400" t="s">
        <v>10550</v>
      </c>
    </row>
    <row r="401" spans="1:7">
      <c r="A401" s="3" t="s">
        <v>2175</v>
      </c>
      <c r="B401" s="11" t="s">
        <v>2176</v>
      </c>
      <c r="C401" s="5">
        <v>6</v>
      </c>
      <c r="D401" s="5">
        <v>0.7</v>
      </c>
      <c r="E401" s="5">
        <v>40</v>
      </c>
      <c r="F401">
        <v>50.5</v>
      </c>
      <c r="G401" t="s">
        <v>10531</v>
      </c>
    </row>
    <row r="402" spans="1:7">
      <c r="A402" s="3" t="s">
        <v>2178</v>
      </c>
      <c r="B402" s="11" t="s">
        <v>2179</v>
      </c>
      <c r="C402" s="5">
        <v>6</v>
      </c>
      <c r="D402" s="5">
        <v>0.7</v>
      </c>
      <c r="E402" s="5">
        <v>40</v>
      </c>
      <c r="F402">
        <v>41.5</v>
      </c>
      <c r="G402" t="s">
        <v>10531</v>
      </c>
    </row>
    <row r="403" spans="1:7">
      <c r="A403" s="3" t="s">
        <v>2184</v>
      </c>
      <c r="B403" s="11" t="s">
        <v>2185</v>
      </c>
      <c r="C403" s="5">
        <v>6</v>
      </c>
      <c r="D403" s="5">
        <v>0.7</v>
      </c>
      <c r="E403" s="5">
        <v>40</v>
      </c>
      <c r="F403">
        <v>43</v>
      </c>
      <c r="G403" t="s">
        <v>10531</v>
      </c>
    </row>
    <row r="404" spans="1:7">
      <c r="A404" s="3" t="s">
        <v>2220</v>
      </c>
      <c r="B404" s="11" t="s">
        <v>2221</v>
      </c>
      <c r="C404" s="5">
        <v>6</v>
      </c>
      <c r="D404" s="5">
        <v>0.7</v>
      </c>
      <c r="E404" s="5">
        <v>40</v>
      </c>
      <c r="F404">
        <v>11.25</v>
      </c>
      <c r="G404" t="s">
        <v>10531</v>
      </c>
    </row>
    <row r="405" spans="1:7">
      <c r="A405" s="3" t="s">
        <v>2223</v>
      </c>
      <c r="B405" s="11" t="s">
        <v>2224</v>
      </c>
      <c r="C405" s="5">
        <v>6</v>
      </c>
      <c r="D405" s="5">
        <v>0.7</v>
      </c>
      <c r="E405" s="5">
        <v>40</v>
      </c>
      <c r="F405">
        <v>11.95</v>
      </c>
      <c r="G405" t="s">
        <v>10531</v>
      </c>
    </row>
    <row r="406" spans="1:7">
      <c r="A406" s="3" t="s">
        <v>2238</v>
      </c>
      <c r="B406" s="11" t="s">
        <v>2239</v>
      </c>
      <c r="C406" s="5">
        <v>6</v>
      </c>
      <c r="D406" s="5">
        <v>0.7</v>
      </c>
      <c r="E406" s="5">
        <v>40</v>
      </c>
      <c r="F406">
        <v>39.5</v>
      </c>
      <c r="G406" t="s">
        <v>10531</v>
      </c>
    </row>
    <row r="407" spans="1:7">
      <c r="A407" s="3" t="s">
        <v>10723</v>
      </c>
      <c r="B407" s="11" t="s">
        <v>10724</v>
      </c>
      <c r="C407" s="5">
        <v>6</v>
      </c>
      <c r="D407" s="5">
        <v>0.7</v>
      </c>
      <c r="E407" s="5">
        <v>40</v>
      </c>
      <c r="F407">
        <v>37.5</v>
      </c>
      <c r="G407" t="s">
        <v>10531</v>
      </c>
    </row>
    <row r="408" spans="1:7">
      <c r="A408" s="3" t="s">
        <v>2309</v>
      </c>
      <c r="B408" s="11" t="s">
        <v>2310</v>
      </c>
      <c r="C408" s="5">
        <v>6</v>
      </c>
      <c r="D408" s="5">
        <v>0.7</v>
      </c>
      <c r="E408" s="5">
        <v>40</v>
      </c>
      <c r="F408">
        <v>22.75</v>
      </c>
      <c r="G408" t="s">
        <v>10557</v>
      </c>
    </row>
    <row r="409" spans="1:7">
      <c r="A409" s="3" t="s">
        <v>2312</v>
      </c>
      <c r="B409" s="11" t="s">
        <v>2313</v>
      </c>
      <c r="C409" s="5">
        <v>6</v>
      </c>
      <c r="D409" s="5">
        <v>0.7</v>
      </c>
      <c r="E409" s="5">
        <v>40</v>
      </c>
      <c r="F409">
        <v>8.5</v>
      </c>
      <c r="G409" t="s">
        <v>10556</v>
      </c>
    </row>
    <row r="410" spans="1:7">
      <c r="A410" s="3" t="s">
        <v>2318</v>
      </c>
      <c r="B410" s="11" t="s">
        <v>2319</v>
      </c>
      <c r="C410" s="5">
        <v>6</v>
      </c>
      <c r="D410" s="5">
        <v>0.7</v>
      </c>
      <c r="E410" s="5">
        <v>40</v>
      </c>
      <c r="F410">
        <v>11.8</v>
      </c>
      <c r="G410" t="s">
        <v>10557</v>
      </c>
    </row>
    <row r="411" spans="1:7">
      <c r="A411" s="3" t="s">
        <v>2374</v>
      </c>
      <c r="B411" s="11" t="s">
        <v>2375</v>
      </c>
      <c r="C411" s="5">
        <v>6</v>
      </c>
      <c r="D411" s="5">
        <v>0.7</v>
      </c>
      <c r="E411" s="5">
        <v>40</v>
      </c>
      <c r="F411">
        <v>17.5</v>
      </c>
      <c r="G411" t="s">
        <v>10533</v>
      </c>
    </row>
    <row r="412" spans="1:7">
      <c r="A412" s="3" t="s">
        <v>2380</v>
      </c>
      <c r="B412" s="11" t="s">
        <v>2381</v>
      </c>
      <c r="C412" s="5">
        <v>6</v>
      </c>
      <c r="D412" s="5">
        <v>0.7</v>
      </c>
      <c r="E412" s="5">
        <v>40</v>
      </c>
      <c r="F412">
        <v>18.5</v>
      </c>
      <c r="G412" t="s">
        <v>10533</v>
      </c>
    </row>
    <row r="413" spans="1:7">
      <c r="A413" s="3" t="s">
        <v>10735</v>
      </c>
      <c r="B413" s="11" t="s">
        <v>10736</v>
      </c>
      <c r="C413" s="5">
        <v>6</v>
      </c>
      <c r="D413" s="5">
        <v>0.7</v>
      </c>
      <c r="E413" s="5">
        <v>40</v>
      </c>
      <c r="F413">
        <v>18.5</v>
      </c>
      <c r="G413" t="s">
        <v>10533</v>
      </c>
    </row>
    <row r="414" spans="1:7">
      <c r="A414" s="3" t="s">
        <v>2383</v>
      </c>
      <c r="B414" s="11" t="s">
        <v>2384</v>
      </c>
      <c r="C414" s="5">
        <v>6</v>
      </c>
      <c r="D414" s="5">
        <v>0.7</v>
      </c>
      <c r="E414" s="5">
        <v>40</v>
      </c>
      <c r="F414">
        <v>17</v>
      </c>
      <c r="G414" t="s">
        <v>10533</v>
      </c>
    </row>
    <row r="415" spans="1:7">
      <c r="A415" s="3" t="s">
        <v>10737</v>
      </c>
      <c r="B415" s="11" t="s">
        <v>10738</v>
      </c>
      <c r="C415" s="5">
        <v>6</v>
      </c>
      <c r="D415" s="5">
        <v>0.7</v>
      </c>
      <c r="E415" s="5">
        <v>40</v>
      </c>
      <c r="F415">
        <v>17</v>
      </c>
      <c r="G415" t="s">
        <v>10533</v>
      </c>
    </row>
    <row r="416" spans="1:7">
      <c r="A416" s="3" t="s">
        <v>2392</v>
      </c>
      <c r="B416" s="11" t="s">
        <v>2393</v>
      </c>
      <c r="C416" s="5">
        <v>6</v>
      </c>
      <c r="D416" s="5">
        <v>0.7</v>
      </c>
      <c r="E416" s="5">
        <v>40</v>
      </c>
      <c r="F416">
        <v>17</v>
      </c>
      <c r="G416" t="s">
        <v>10533</v>
      </c>
    </row>
    <row r="417" spans="1:7">
      <c r="A417" s="3" t="s">
        <v>10739</v>
      </c>
      <c r="B417" s="11" t="s">
        <v>10740</v>
      </c>
      <c r="C417" s="5">
        <v>6</v>
      </c>
      <c r="D417" s="5">
        <v>0.7</v>
      </c>
      <c r="E417" s="5">
        <v>40</v>
      </c>
      <c r="F417">
        <v>17</v>
      </c>
      <c r="G417" t="s">
        <v>10533</v>
      </c>
    </row>
    <row r="418" spans="1:7">
      <c r="A418" s="3" t="s">
        <v>2464</v>
      </c>
      <c r="B418" s="11" t="s">
        <v>2462</v>
      </c>
      <c r="C418" s="5">
        <v>6</v>
      </c>
      <c r="D418" s="5">
        <v>0.7</v>
      </c>
      <c r="E418" s="5">
        <v>40</v>
      </c>
      <c r="F418">
        <v>16.75</v>
      </c>
      <c r="G418" t="s">
        <v>10533</v>
      </c>
    </row>
    <row r="419" spans="1:7">
      <c r="A419" s="3" t="s">
        <v>2490</v>
      </c>
      <c r="B419" s="11" t="s">
        <v>2491</v>
      </c>
      <c r="C419" s="5">
        <v>6</v>
      </c>
      <c r="D419" s="5">
        <v>0.7</v>
      </c>
      <c r="E419" s="5">
        <v>40</v>
      </c>
      <c r="F419">
        <v>41.5</v>
      </c>
      <c r="G419" t="s">
        <v>10548</v>
      </c>
    </row>
    <row r="420" spans="1:7">
      <c r="A420" s="3" t="s">
        <v>2496</v>
      </c>
      <c r="B420" s="11" t="s">
        <v>2497</v>
      </c>
      <c r="C420" s="5">
        <v>6</v>
      </c>
      <c r="D420" s="5">
        <v>0.7</v>
      </c>
      <c r="E420" s="5">
        <v>40</v>
      </c>
      <c r="F420">
        <v>12.25</v>
      </c>
      <c r="G420" t="s">
        <v>10544</v>
      </c>
    </row>
    <row r="421" spans="1:7">
      <c r="A421" s="3" t="s">
        <v>2510</v>
      </c>
      <c r="B421" s="11" t="s">
        <v>2511</v>
      </c>
      <c r="C421" s="5">
        <v>6</v>
      </c>
      <c r="D421" s="5">
        <v>0.7</v>
      </c>
      <c r="E421" s="5">
        <v>40</v>
      </c>
      <c r="F421">
        <v>9.9700000000000006</v>
      </c>
      <c r="G421" t="s">
        <v>10556</v>
      </c>
    </row>
    <row r="422" spans="1:7">
      <c r="A422" s="3" t="s">
        <v>2513</v>
      </c>
      <c r="B422" s="11" t="s">
        <v>2514</v>
      </c>
      <c r="C422" s="5">
        <v>6</v>
      </c>
      <c r="D422" s="5">
        <v>0.7</v>
      </c>
      <c r="E422" s="5">
        <v>40</v>
      </c>
      <c r="F422">
        <v>12.75</v>
      </c>
      <c r="G422" t="s">
        <v>10556</v>
      </c>
    </row>
    <row r="423" spans="1:7">
      <c r="A423" s="3" t="s">
        <v>2516</v>
      </c>
      <c r="B423" s="11" t="s">
        <v>2517</v>
      </c>
      <c r="C423" s="5">
        <v>6</v>
      </c>
      <c r="D423" s="5">
        <v>0.7</v>
      </c>
      <c r="E423" s="5">
        <v>40</v>
      </c>
      <c r="F423">
        <v>29.25</v>
      </c>
      <c r="G423" t="s">
        <v>10556</v>
      </c>
    </row>
    <row r="424" spans="1:7">
      <c r="A424" s="3" t="s">
        <v>2553</v>
      </c>
      <c r="B424" s="11" t="s">
        <v>2549</v>
      </c>
      <c r="C424" s="5">
        <v>6</v>
      </c>
      <c r="D424" s="5">
        <v>0.7</v>
      </c>
      <c r="E424" s="5">
        <v>40</v>
      </c>
      <c r="F424">
        <v>8.3000000000000007</v>
      </c>
      <c r="G424" t="s">
        <v>10544</v>
      </c>
    </row>
    <row r="425" spans="1:7">
      <c r="A425" s="3" t="s">
        <v>10810</v>
      </c>
      <c r="B425" s="11" t="s">
        <v>10811</v>
      </c>
      <c r="C425" s="5">
        <v>6</v>
      </c>
      <c r="D425" s="5">
        <v>0.7</v>
      </c>
      <c r="E425" s="5">
        <v>40</v>
      </c>
      <c r="F425">
        <v>16.5</v>
      </c>
      <c r="G425" t="s">
        <v>10544</v>
      </c>
    </row>
    <row r="426" spans="1:7">
      <c r="A426" s="3" t="s">
        <v>2730</v>
      </c>
      <c r="B426" s="11" t="s">
        <v>2731</v>
      </c>
      <c r="C426" s="5">
        <v>6</v>
      </c>
      <c r="D426" s="5">
        <v>0.7</v>
      </c>
      <c r="E426" s="5">
        <v>40</v>
      </c>
      <c r="F426">
        <v>12.25</v>
      </c>
      <c r="G426" t="s">
        <v>10557</v>
      </c>
    </row>
    <row r="427" spans="1:7">
      <c r="A427" s="3" t="s">
        <v>2734</v>
      </c>
      <c r="B427" s="11" t="s">
        <v>2735</v>
      </c>
      <c r="C427" s="5">
        <v>6</v>
      </c>
      <c r="D427" s="5">
        <v>0.7</v>
      </c>
      <c r="E427" s="5">
        <v>40</v>
      </c>
      <c r="F427">
        <v>21.5</v>
      </c>
      <c r="G427" t="s">
        <v>10557</v>
      </c>
    </row>
    <row r="428" spans="1:7">
      <c r="A428" s="3" t="s">
        <v>2775</v>
      </c>
      <c r="B428" s="11" t="s">
        <v>2776</v>
      </c>
      <c r="C428" s="5">
        <v>6</v>
      </c>
      <c r="D428" s="5">
        <v>0.7</v>
      </c>
      <c r="E428" s="5">
        <v>40</v>
      </c>
      <c r="F428">
        <v>16.5</v>
      </c>
      <c r="G428" t="s">
        <v>10548</v>
      </c>
    </row>
    <row r="429" spans="1:7">
      <c r="A429" s="3" t="s">
        <v>2778</v>
      </c>
      <c r="B429" s="11" t="s">
        <v>2779</v>
      </c>
      <c r="C429" s="5">
        <v>6</v>
      </c>
      <c r="D429" s="5">
        <v>0.7</v>
      </c>
      <c r="E429" s="5">
        <v>40</v>
      </c>
      <c r="F429">
        <v>24.5</v>
      </c>
      <c r="G429" t="s">
        <v>10548</v>
      </c>
    </row>
    <row r="430" spans="1:7">
      <c r="A430" s="3" t="s">
        <v>2820</v>
      </c>
      <c r="B430" s="11" t="s">
        <v>2819</v>
      </c>
      <c r="C430" s="5">
        <v>6</v>
      </c>
      <c r="D430" s="5">
        <v>0.7</v>
      </c>
      <c r="E430" s="5">
        <v>40</v>
      </c>
      <c r="F430">
        <v>21.95</v>
      </c>
      <c r="G430" t="s">
        <v>10533</v>
      </c>
    </row>
    <row r="431" spans="1:7">
      <c r="A431" s="3" t="s">
        <v>2825</v>
      </c>
      <c r="B431" s="11" t="s">
        <v>2826</v>
      </c>
      <c r="C431" s="5">
        <v>6</v>
      </c>
      <c r="D431" s="5">
        <v>0.7</v>
      </c>
      <c r="E431" s="5">
        <v>40</v>
      </c>
      <c r="F431">
        <v>22.25</v>
      </c>
      <c r="G431" t="s">
        <v>10533</v>
      </c>
    </row>
    <row r="432" spans="1:7">
      <c r="A432" s="3" t="s">
        <v>2832</v>
      </c>
      <c r="B432" s="11" t="s">
        <v>2833</v>
      </c>
      <c r="C432" s="5">
        <v>6</v>
      </c>
      <c r="D432" s="5">
        <v>0.7</v>
      </c>
      <c r="E432" s="5">
        <v>40</v>
      </c>
      <c r="F432">
        <v>28.5</v>
      </c>
      <c r="G432" t="s">
        <v>10533</v>
      </c>
    </row>
    <row r="433" spans="1:7">
      <c r="A433" s="3" t="s">
        <v>2835</v>
      </c>
      <c r="B433" s="11" t="s">
        <v>2836</v>
      </c>
      <c r="C433" s="5">
        <v>6</v>
      </c>
      <c r="D433" s="5">
        <v>0.7</v>
      </c>
      <c r="E433" s="5">
        <v>40</v>
      </c>
      <c r="F433">
        <v>28.35</v>
      </c>
      <c r="G433" t="s">
        <v>10533</v>
      </c>
    </row>
    <row r="434" spans="1:7">
      <c r="A434" s="3" t="s">
        <v>2841</v>
      </c>
      <c r="B434" s="11" t="s">
        <v>2842</v>
      </c>
      <c r="C434" s="5">
        <v>6</v>
      </c>
      <c r="D434" s="5">
        <v>0.7</v>
      </c>
      <c r="E434" s="5">
        <v>40</v>
      </c>
      <c r="F434">
        <v>27.95</v>
      </c>
      <c r="G434" t="s">
        <v>10533</v>
      </c>
    </row>
    <row r="435" spans="1:7">
      <c r="A435" s="3" t="s">
        <v>2879</v>
      </c>
      <c r="B435" s="11" t="s">
        <v>2880</v>
      </c>
      <c r="C435" s="5">
        <v>6</v>
      </c>
      <c r="D435" s="5">
        <v>0.7</v>
      </c>
      <c r="E435" s="5">
        <v>40</v>
      </c>
      <c r="F435">
        <v>4.3499999999999996</v>
      </c>
      <c r="G435" t="s">
        <v>10533</v>
      </c>
    </row>
    <row r="436" spans="1:7">
      <c r="A436" s="3" t="s">
        <v>10743</v>
      </c>
      <c r="B436" s="11" t="s">
        <v>10744</v>
      </c>
      <c r="C436" s="5">
        <v>6</v>
      </c>
      <c r="D436" s="5">
        <v>0.7</v>
      </c>
      <c r="E436" s="5">
        <v>40</v>
      </c>
      <c r="F436">
        <v>95</v>
      </c>
      <c r="G436" t="s">
        <v>10548</v>
      </c>
    </row>
    <row r="437" spans="1:7">
      <c r="A437" s="3" t="s">
        <v>3027</v>
      </c>
      <c r="B437" s="11" t="s">
        <v>3028</v>
      </c>
      <c r="C437" s="5">
        <v>6</v>
      </c>
      <c r="D437" s="5">
        <v>0.7</v>
      </c>
      <c r="E437" s="5">
        <v>40</v>
      </c>
      <c r="F437">
        <v>5.65</v>
      </c>
      <c r="G437" t="s">
        <v>10544</v>
      </c>
    </row>
    <row r="438" spans="1:7">
      <c r="A438" s="3" t="s">
        <v>3039</v>
      </c>
      <c r="B438" s="11" t="s">
        <v>3040</v>
      </c>
      <c r="C438" s="5">
        <v>6</v>
      </c>
      <c r="D438" s="5">
        <v>0.7</v>
      </c>
      <c r="E438" s="5">
        <v>40</v>
      </c>
      <c r="F438">
        <v>9.1</v>
      </c>
      <c r="G438" t="s">
        <v>10531</v>
      </c>
    </row>
    <row r="439" spans="1:7">
      <c r="A439" s="3" t="s">
        <v>3048</v>
      </c>
      <c r="B439" s="11" t="s">
        <v>3049</v>
      </c>
      <c r="C439" s="5">
        <v>6</v>
      </c>
      <c r="D439" s="5">
        <v>0.7</v>
      </c>
      <c r="E439" s="5">
        <v>40</v>
      </c>
      <c r="F439">
        <v>9.1</v>
      </c>
      <c r="G439" t="s">
        <v>10552</v>
      </c>
    </row>
    <row r="440" spans="1:7">
      <c r="A440" s="3" t="s">
        <v>10745</v>
      </c>
      <c r="B440" s="11" t="s">
        <v>10746</v>
      </c>
      <c r="C440" s="5">
        <v>6</v>
      </c>
      <c r="D440" s="5">
        <v>0.7</v>
      </c>
      <c r="E440" s="5">
        <v>40</v>
      </c>
      <c r="F440">
        <v>9.1</v>
      </c>
      <c r="G440" t="s">
        <v>10552</v>
      </c>
    </row>
    <row r="441" spans="1:7">
      <c r="A441" s="3" t="s">
        <v>3098</v>
      </c>
      <c r="B441" s="11" t="s">
        <v>3094</v>
      </c>
      <c r="C441" s="5">
        <v>6</v>
      </c>
      <c r="D441" s="5">
        <v>0.7</v>
      </c>
      <c r="E441" s="5">
        <v>40</v>
      </c>
      <c r="F441">
        <v>18</v>
      </c>
      <c r="G441" t="s">
        <v>10533</v>
      </c>
    </row>
    <row r="442" spans="1:7">
      <c r="A442" s="3" t="s">
        <v>3132</v>
      </c>
      <c r="B442" s="11" t="s">
        <v>3133</v>
      </c>
      <c r="C442" s="5">
        <v>6</v>
      </c>
      <c r="D442" s="5">
        <v>0.7</v>
      </c>
      <c r="E442" s="5">
        <v>40</v>
      </c>
      <c r="F442">
        <v>7.85</v>
      </c>
      <c r="G442" t="s">
        <v>10559</v>
      </c>
    </row>
    <row r="443" spans="1:7">
      <c r="A443" s="3" t="s">
        <v>3135</v>
      </c>
      <c r="B443" s="11" t="s">
        <v>3136</v>
      </c>
      <c r="C443" s="5">
        <v>6</v>
      </c>
      <c r="D443" s="5">
        <v>0.7</v>
      </c>
      <c r="E443" s="5">
        <v>40</v>
      </c>
      <c r="F443">
        <v>8.35</v>
      </c>
      <c r="G443" t="s">
        <v>10559</v>
      </c>
    </row>
    <row r="444" spans="1:7">
      <c r="A444" s="3" t="s">
        <v>3138</v>
      </c>
      <c r="B444" s="11" t="s">
        <v>3139</v>
      </c>
      <c r="C444" s="5">
        <v>6</v>
      </c>
      <c r="D444" s="5">
        <v>0.7</v>
      </c>
      <c r="E444" s="5">
        <v>40</v>
      </c>
      <c r="F444">
        <v>8.35</v>
      </c>
      <c r="G444" t="s">
        <v>10559</v>
      </c>
    </row>
    <row r="445" spans="1:7">
      <c r="A445" s="3" t="s">
        <v>3141</v>
      </c>
      <c r="B445" s="11" t="s">
        <v>3142</v>
      </c>
      <c r="C445" s="5">
        <v>6</v>
      </c>
      <c r="D445" s="5">
        <v>0.7</v>
      </c>
      <c r="E445" s="5">
        <v>40</v>
      </c>
      <c r="F445">
        <v>8.35</v>
      </c>
      <c r="G445" t="s">
        <v>10559</v>
      </c>
    </row>
    <row r="446" spans="1:7">
      <c r="A446" s="3" t="s">
        <v>3171</v>
      </c>
      <c r="B446" s="11" t="s">
        <v>3172</v>
      </c>
      <c r="C446" s="5">
        <v>6</v>
      </c>
      <c r="D446" s="5">
        <v>0.7</v>
      </c>
      <c r="E446" s="5">
        <v>40</v>
      </c>
      <c r="F446">
        <v>10.25</v>
      </c>
      <c r="G446" t="s">
        <v>10534</v>
      </c>
    </row>
    <row r="447" spans="1:7">
      <c r="A447" s="3" t="s">
        <v>3294</v>
      </c>
      <c r="B447" s="11" t="s">
        <v>3295</v>
      </c>
      <c r="C447" s="5">
        <v>6</v>
      </c>
      <c r="D447" s="5">
        <v>0.7</v>
      </c>
      <c r="E447" s="5">
        <v>40</v>
      </c>
      <c r="F447">
        <v>10.95</v>
      </c>
      <c r="G447" t="s">
        <v>10539</v>
      </c>
    </row>
    <row r="448" spans="1:7">
      <c r="A448" s="3" t="s">
        <v>3394</v>
      </c>
      <c r="B448" s="11" t="s">
        <v>3395</v>
      </c>
      <c r="C448" s="5">
        <v>6</v>
      </c>
      <c r="D448" s="5">
        <v>0.7</v>
      </c>
      <c r="E448" s="5">
        <v>40</v>
      </c>
      <c r="F448">
        <v>12.35</v>
      </c>
      <c r="G448" t="s">
        <v>10534</v>
      </c>
    </row>
    <row r="449" spans="1:7">
      <c r="A449" s="3" t="s">
        <v>3466</v>
      </c>
      <c r="B449" s="11" t="s">
        <v>3467</v>
      </c>
      <c r="C449" s="5">
        <v>6</v>
      </c>
      <c r="D449" s="5">
        <v>0.7</v>
      </c>
      <c r="E449" s="5">
        <v>40</v>
      </c>
      <c r="F449">
        <v>11.5</v>
      </c>
      <c r="G449" t="s">
        <v>10537</v>
      </c>
    </row>
    <row r="450" spans="1:7">
      <c r="A450" s="3" t="s">
        <v>3499</v>
      </c>
      <c r="B450" s="11" t="s">
        <v>3500</v>
      </c>
      <c r="C450" s="5">
        <v>6</v>
      </c>
      <c r="D450" s="5">
        <v>0.7</v>
      </c>
      <c r="E450" s="5">
        <v>40</v>
      </c>
      <c r="F450">
        <v>15.5</v>
      </c>
      <c r="G450" t="s">
        <v>10533</v>
      </c>
    </row>
    <row r="451" spans="1:7">
      <c r="A451" s="3" t="s">
        <v>3589</v>
      </c>
      <c r="B451" s="11" t="s">
        <v>3590</v>
      </c>
      <c r="C451" s="5">
        <v>6</v>
      </c>
      <c r="D451" s="5">
        <v>0.7</v>
      </c>
      <c r="E451" s="5">
        <v>40</v>
      </c>
      <c r="F451">
        <v>5</v>
      </c>
      <c r="G451" t="s">
        <v>10533</v>
      </c>
    </row>
    <row r="452" spans="1:7">
      <c r="A452" s="3" t="s">
        <v>3654</v>
      </c>
      <c r="B452" s="11" t="s">
        <v>3655</v>
      </c>
      <c r="C452" s="5">
        <v>6</v>
      </c>
      <c r="D452" s="5">
        <v>0.7</v>
      </c>
      <c r="E452" s="5">
        <v>40</v>
      </c>
      <c r="F452">
        <v>9.5</v>
      </c>
      <c r="G452" t="s">
        <v>10549</v>
      </c>
    </row>
    <row r="453" spans="1:7">
      <c r="A453" s="3" t="s">
        <v>3849</v>
      </c>
      <c r="B453" s="11" t="s">
        <v>3847</v>
      </c>
      <c r="C453" s="5">
        <v>6</v>
      </c>
      <c r="D453" s="5">
        <v>0.7</v>
      </c>
      <c r="E453" s="5">
        <v>40</v>
      </c>
      <c r="F453">
        <v>4.5</v>
      </c>
      <c r="G453" t="s">
        <v>10533</v>
      </c>
    </row>
    <row r="454" spans="1:7">
      <c r="A454" s="3" t="s">
        <v>3901</v>
      </c>
      <c r="B454" s="11" t="s">
        <v>3902</v>
      </c>
      <c r="C454" s="5">
        <v>6</v>
      </c>
      <c r="D454" s="5">
        <v>0.7</v>
      </c>
      <c r="E454" s="5">
        <v>40</v>
      </c>
      <c r="F454">
        <v>8.1999999999999993</v>
      </c>
      <c r="G454" t="s">
        <v>10537</v>
      </c>
    </row>
    <row r="455" spans="1:7">
      <c r="A455" s="3" t="s">
        <v>3907</v>
      </c>
      <c r="B455" s="11" t="s">
        <v>3908</v>
      </c>
      <c r="C455" s="5">
        <v>6</v>
      </c>
      <c r="D455" s="5">
        <v>0.7</v>
      </c>
      <c r="E455" s="5">
        <v>40</v>
      </c>
      <c r="F455">
        <v>7.45</v>
      </c>
      <c r="G455" t="s">
        <v>10533</v>
      </c>
    </row>
    <row r="456" spans="1:7">
      <c r="A456" s="3" t="s">
        <v>3974</v>
      </c>
      <c r="B456" s="11" t="s">
        <v>3975</v>
      </c>
      <c r="C456" s="5">
        <v>6</v>
      </c>
      <c r="D456" s="5">
        <v>0.7</v>
      </c>
      <c r="E456" s="5">
        <v>40</v>
      </c>
      <c r="F456">
        <v>67.5</v>
      </c>
      <c r="G456" t="s">
        <v>10531</v>
      </c>
    </row>
    <row r="457" spans="1:7">
      <c r="A457" s="3" t="s">
        <v>3977</v>
      </c>
      <c r="B457" s="11" t="s">
        <v>3978</v>
      </c>
      <c r="C457" s="5">
        <v>6</v>
      </c>
      <c r="D457" s="5">
        <v>0.7</v>
      </c>
      <c r="E457" s="5">
        <v>40</v>
      </c>
      <c r="F457">
        <v>36.5</v>
      </c>
      <c r="G457" t="s">
        <v>10531</v>
      </c>
    </row>
    <row r="458" spans="1:7">
      <c r="A458" s="3" t="s">
        <v>3980</v>
      </c>
      <c r="B458" s="11" t="s">
        <v>3981</v>
      </c>
      <c r="C458" s="5">
        <v>6</v>
      </c>
      <c r="D458" s="5">
        <v>0.7</v>
      </c>
      <c r="E458" s="5">
        <v>40</v>
      </c>
      <c r="F458">
        <v>41.5</v>
      </c>
      <c r="G458" t="s">
        <v>10531</v>
      </c>
    </row>
    <row r="459" spans="1:7">
      <c r="A459" s="3" t="s">
        <v>3989</v>
      </c>
      <c r="B459" s="11" t="s">
        <v>3990</v>
      </c>
      <c r="C459" s="5">
        <v>6</v>
      </c>
      <c r="D459" s="5">
        <v>0.7</v>
      </c>
      <c r="E459" s="5">
        <v>40</v>
      </c>
      <c r="F459">
        <v>8.15</v>
      </c>
      <c r="G459" t="s">
        <v>10549</v>
      </c>
    </row>
    <row r="460" spans="1:7">
      <c r="A460" s="3" t="s">
        <v>4010</v>
      </c>
      <c r="B460" s="11" t="s">
        <v>4011</v>
      </c>
      <c r="C460" s="5">
        <v>6</v>
      </c>
      <c r="D460" s="5">
        <v>0.7</v>
      </c>
      <c r="E460" s="5">
        <v>40</v>
      </c>
      <c r="F460">
        <v>23.5</v>
      </c>
      <c r="G460" t="s">
        <v>10548</v>
      </c>
    </row>
    <row r="461" spans="1:7">
      <c r="A461" s="3" t="s">
        <v>4013</v>
      </c>
      <c r="B461" s="11" t="s">
        <v>4014</v>
      </c>
      <c r="C461" s="5">
        <v>6</v>
      </c>
      <c r="D461" s="5">
        <v>0.7</v>
      </c>
      <c r="E461" s="5">
        <v>40</v>
      </c>
      <c r="F461">
        <v>69.5</v>
      </c>
      <c r="G461" t="s">
        <v>10548</v>
      </c>
    </row>
    <row r="462" spans="1:7">
      <c r="A462" s="3" t="s">
        <v>4016</v>
      </c>
      <c r="B462" s="11" t="s">
        <v>4017</v>
      </c>
      <c r="C462" s="5">
        <v>6</v>
      </c>
      <c r="D462" s="5">
        <v>0.7</v>
      </c>
      <c r="E462" s="5">
        <v>40</v>
      </c>
      <c r="F462">
        <v>99.5</v>
      </c>
      <c r="G462" t="s">
        <v>10548</v>
      </c>
    </row>
    <row r="463" spans="1:7">
      <c r="A463" s="3" t="s">
        <v>4019</v>
      </c>
      <c r="B463" s="11" t="s">
        <v>4020</v>
      </c>
      <c r="C463" s="5">
        <v>6</v>
      </c>
      <c r="D463" s="5">
        <v>0.7</v>
      </c>
      <c r="E463" s="5">
        <v>40</v>
      </c>
      <c r="F463">
        <v>31.75</v>
      </c>
      <c r="G463" t="s">
        <v>10548</v>
      </c>
    </row>
    <row r="464" spans="1:7">
      <c r="A464" s="3" t="s">
        <v>4056</v>
      </c>
      <c r="B464" s="11" t="s">
        <v>4057</v>
      </c>
      <c r="C464" s="5">
        <v>6</v>
      </c>
      <c r="D464" s="5">
        <v>0.7</v>
      </c>
      <c r="E464" s="5">
        <v>40</v>
      </c>
      <c r="F464">
        <v>13.85</v>
      </c>
      <c r="G464" t="s">
        <v>10554</v>
      </c>
    </row>
    <row r="465" spans="1:7">
      <c r="A465" s="3" t="s">
        <v>4059</v>
      </c>
      <c r="B465" s="11" t="s">
        <v>4060</v>
      </c>
      <c r="C465" s="5">
        <v>6</v>
      </c>
      <c r="D465" s="5">
        <v>0.7</v>
      </c>
      <c r="E465" s="5">
        <v>40</v>
      </c>
      <c r="F465">
        <v>13.45</v>
      </c>
      <c r="G465" t="s">
        <v>10537</v>
      </c>
    </row>
    <row r="466" spans="1:7">
      <c r="A466" s="3" t="s">
        <v>4096</v>
      </c>
      <c r="B466" s="11" t="s">
        <v>4097</v>
      </c>
      <c r="C466" s="5">
        <v>6</v>
      </c>
      <c r="D466" s="5">
        <v>0.7</v>
      </c>
      <c r="E466" s="5">
        <v>40</v>
      </c>
      <c r="F466">
        <v>14.5</v>
      </c>
      <c r="G466" t="s">
        <v>10537</v>
      </c>
    </row>
    <row r="467" spans="1:7">
      <c r="A467" s="3" t="s">
        <v>4128</v>
      </c>
      <c r="B467" s="11" t="s">
        <v>4129</v>
      </c>
      <c r="C467" s="5">
        <v>6</v>
      </c>
      <c r="D467" s="5">
        <v>0.7</v>
      </c>
      <c r="E467" s="5">
        <v>40</v>
      </c>
      <c r="F467">
        <v>6.25</v>
      </c>
      <c r="G467" t="s">
        <v>10537</v>
      </c>
    </row>
    <row r="468" spans="1:7">
      <c r="A468" s="3" t="s">
        <v>4131</v>
      </c>
      <c r="B468" s="11" t="s">
        <v>4132</v>
      </c>
      <c r="C468" s="5">
        <v>6</v>
      </c>
      <c r="D468" s="5">
        <v>0.7</v>
      </c>
      <c r="E468" s="5">
        <v>40</v>
      </c>
      <c r="F468">
        <v>6.65</v>
      </c>
      <c r="G468" t="s">
        <v>10537</v>
      </c>
    </row>
    <row r="469" spans="1:7">
      <c r="A469" s="3" t="s">
        <v>4134</v>
      </c>
      <c r="B469" s="11" t="s">
        <v>4135</v>
      </c>
      <c r="C469" s="5">
        <v>6</v>
      </c>
      <c r="D469" s="5">
        <v>0.7</v>
      </c>
      <c r="E469" s="5">
        <v>40</v>
      </c>
      <c r="F469">
        <v>5.75</v>
      </c>
      <c r="G469" t="s">
        <v>10537</v>
      </c>
    </row>
    <row r="470" spans="1:7">
      <c r="A470" s="3" t="s">
        <v>4143</v>
      </c>
      <c r="B470" s="11" t="s">
        <v>4144</v>
      </c>
      <c r="C470" s="5">
        <v>6</v>
      </c>
      <c r="D470" s="5">
        <v>0.7</v>
      </c>
      <c r="E470" s="5">
        <v>40</v>
      </c>
      <c r="F470">
        <v>6.5</v>
      </c>
      <c r="G470" t="s">
        <v>10537</v>
      </c>
    </row>
    <row r="471" spans="1:7">
      <c r="A471" s="3" t="s">
        <v>4155</v>
      </c>
      <c r="B471" s="11" t="s">
        <v>4156</v>
      </c>
      <c r="C471" s="5">
        <v>6</v>
      </c>
      <c r="D471" s="5">
        <v>0.7</v>
      </c>
      <c r="E471" s="5">
        <v>40</v>
      </c>
      <c r="F471">
        <v>6.25</v>
      </c>
      <c r="G471" t="s">
        <v>10555</v>
      </c>
    </row>
    <row r="472" spans="1:7">
      <c r="A472" s="3" t="s">
        <v>4158</v>
      </c>
      <c r="B472" s="11" t="s">
        <v>4159</v>
      </c>
      <c r="C472" s="5">
        <v>6</v>
      </c>
      <c r="D472" s="5">
        <v>0.7</v>
      </c>
      <c r="E472" s="5">
        <v>40</v>
      </c>
      <c r="F472">
        <v>6.55</v>
      </c>
      <c r="G472" t="s">
        <v>10537</v>
      </c>
    </row>
    <row r="473" spans="1:7">
      <c r="A473" s="3" t="s">
        <v>4526</v>
      </c>
      <c r="B473" s="11" t="s">
        <v>4527</v>
      </c>
      <c r="C473" s="5">
        <v>6</v>
      </c>
      <c r="D473" s="5">
        <v>0.7</v>
      </c>
      <c r="E473" s="5">
        <v>40</v>
      </c>
      <c r="F473">
        <v>17</v>
      </c>
      <c r="G473" t="s">
        <v>10537</v>
      </c>
    </row>
    <row r="474" spans="1:7">
      <c r="A474" s="3" t="s">
        <v>4529</v>
      </c>
      <c r="B474" s="11" t="s">
        <v>4530</v>
      </c>
      <c r="C474" s="5">
        <v>6</v>
      </c>
      <c r="D474" s="5">
        <v>0.7</v>
      </c>
      <c r="E474" s="5">
        <v>40</v>
      </c>
      <c r="F474">
        <v>16.25</v>
      </c>
      <c r="G474" t="s">
        <v>10537</v>
      </c>
    </row>
    <row r="475" spans="1:7">
      <c r="A475" s="3" t="s">
        <v>4536</v>
      </c>
      <c r="B475" s="11" t="s">
        <v>4537</v>
      </c>
      <c r="C475" s="5">
        <v>6</v>
      </c>
      <c r="D475" s="5">
        <v>0.7</v>
      </c>
      <c r="E475" s="5">
        <v>40</v>
      </c>
      <c r="F475">
        <v>20.25</v>
      </c>
      <c r="G475" t="s">
        <v>10537</v>
      </c>
    </row>
    <row r="476" spans="1:7">
      <c r="A476" s="3" t="s">
        <v>4538</v>
      </c>
      <c r="B476" s="11" t="s">
        <v>4539</v>
      </c>
      <c r="C476" s="5">
        <v>6</v>
      </c>
      <c r="D476" s="5">
        <v>0.7</v>
      </c>
      <c r="E476" s="5">
        <v>40</v>
      </c>
      <c r="F476">
        <v>20.25</v>
      </c>
      <c r="G476" t="s">
        <v>10533</v>
      </c>
    </row>
    <row r="477" spans="1:7">
      <c r="A477" s="3" t="s">
        <v>10747</v>
      </c>
      <c r="B477" s="11" t="s">
        <v>4630</v>
      </c>
      <c r="C477" s="5">
        <v>6</v>
      </c>
      <c r="D477" s="5">
        <v>0.7</v>
      </c>
      <c r="E477" s="5">
        <v>40</v>
      </c>
      <c r="F477">
        <v>18</v>
      </c>
      <c r="G477" t="s">
        <v>10550</v>
      </c>
    </row>
    <row r="478" spans="1:7">
      <c r="A478" s="3" t="s">
        <v>4655</v>
      </c>
      <c r="B478" s="11" t="s">
        <v>4656</v>
      </c>
      <c r="C478" s="5">
        <v>6</v>
      </c>
      <c r="D478" s="5">
        <v>0.7</v>
      </c>
      <c r="E478" s="5">
        <v>40</v>
      </c>
      <c r="F478">
        <v>29.5</v>
      </c>
      <c r="G478" t="s">
        <v>10539</v>
      </c>
    </row>
    <row r="479" spans="1:7">
      <c r="A479" s="3" t="s">
        <v>4711</v>
      </c>
      <c r="B479" s="11" t="s">
        <v>4712</v>
      </c>
      <c r="C479" s="5">
        <v>6</v>
      </c>
      <c r="D479" s="5">
        <v>0.7</v>
      </c>
      <c r="E479" s="5">
        <v>40</v>
      </c>
      <c r="F479">
        <v>25.3</v>
      </c>
      <c r="G479" t="s">
        <v>10560</v>
      </c>
    </row>
    <row r="480" spans="1:7">
      <c r="A480" s="3" t="s">
        <v>4736</v>
      </c>
      <c r="B480" s="11" t="s">
        <v>4732</v>
      </c>
      <c r="C480" s="5">
        <v>6</v>
      </c>
      <c r="D480" s="5">
        <v>0.7</v>
      </c>
      <c r="E480" s="5">
        <v>40</v>
      </c>
      <c r="F480">
        <v>20.65</v>
      </c>
      <c r="G480" t="s">
        <v>10533</v>
      </c>
    </row>
    <row r="481" spans="1:7">
      <c r="A481" s="3" t="s">
        <v>4748</v>
      </c>
      <c r="B481" s="11" t="s">
        <v>4749</v>
      </c>
      <c r="C481" s="5">
        <v>6</v>
      </c>
      <c r="D481" s="5">
        <v>0.7</v>
      </c>
      <c r="E481" s="5">
        <v>40</v>
      </c>
      <c r="F481">
        <v>20.5</v>
      </c>
      <c r="G481" t="s">
        <v>10532</v>
      </c>
    </row>
    <row r="482" spans="1:7">
      <c r="A482" s="3" t="s">
        <v>4760</v>
      </c>
      <c r="B482" s="11" t="s">
        <v>4761</v>
      </c>
      <c r="C482" s="5">
        <v>6</v>
      </c>
      <c r="D482" s="5">
        <v>0.7</v>
      </c>
      <c r="E482" s="5">
        <v>40</v>
      </c>
      <c r="F482">
        <v>21.25</v>
      </c>
      <c r="G482" t="s">
        <v>10532</v>
      </c>
    </row>
    <row r="483" spans="1:7">
      <c r="A483" s="3" t="s">
        <v>4763</v>
      </c>
      <c r="B483" s="11" t="s">
        <v>4764</v>
      </c>
      <c r="C483" s="5">
        <v>6</v>
      </c>
      <c r="D483" s="5">
        <v>0.7</v>
      </c>
      <c r="E483" s="5">
        <v>40</v>
      </c>
      <c r="F483">
        <v>20.95</v>
      </c>
      <c r="G483" t="s">
        <v>10532</v>
      </c>
    </row>
    <row r="484" spans="1:7">
      <c r="A484" s="3" t="s">
        <v>4769</v>
      </c>
      <c r="B484" s="11" t="s">
        <v>4770</v>
      </c>
      <c r="C484" s="5">
        <v>6</v>
      </c>
      <c r="D484" s="5">
        <v>0.7</v>
      </c>
      <c r="E484" s="5">
        <v>40</v>
      </c>
      <c r="F484">
        <v>16.25</v>
      </c>
      <c r="G484" t="s">
        <v>10537</v>
      </c>
    </row>
    <row r="485" spans="1:7">
      <c r="A485" s="3" t="s">
        <v>4777</v>
      </c>
      <c r="B485" s="11" t="s">
        <v>4778</v>
      </c>
      <c r="C485" s="5">
        <v>6</v>
      </c>
      <c r="D485" s="5">
        <v>0.7</v>
      </c>
      <c r="E485" s="5">
        <v>40</v>
      </c>
      <c r="F485">
        <v>13.95</v>
      </c>
      <c r="G485" t="s">
        <v>10542</v>
      </c>
    </row>
    <row r="486" spans="1:7">
      <c r="A486" s="3" t="s">
        <v>10748</v>
      </c>
      <c r="B486" s="11" t="s">
        <v>10749</v>
      </c>
      <c r="C486" s="5">
        <v>6</v>
      </c>
      <c r="D486" s="5">
        <v>0.7</v>
      </c>
      <c r="E486" s="5">
        <v>40</v>
      </c>
      <c r="F486">
        <v>16.5</v>
      </c>
      <c r="G486" t="s">
        <v>10548</v>
      </c>
    </row>
    <row r="487" spans="1:7">
      <c r="A487" s="3" t="s">
        <v>10750</v>
      </c>
      <c r="B487" s="11" t="s">
        <v>10751</v>
      </c>
      <c r="C487" s="5">
        <v>6</v>
      </c>
      <c r="D487" s="5">
        <v>0.7</v>
      </c>
      <c r="E487" s="5">
        <v>40</v>
      </c>
      <c r="F487">
        <v>21.1</v>
      </c>
      <c r="G487" t="s">
        <v>10548</v>
      </c>
    </row>
    <row r="488" spans="1:7">
      <c r="A488" s="3" t="s">
        <v>4803</v>
      </c>
      <c r="B488" s="11" t="s">
        <v>4804</v>
      </c>
      <c r="C488" s="5">
        <v>6</v>
      </c>
      <c r="D488" s="5">
        <v>0.7</v>
      </c>
      <c r="E488" s="5">
        <v>40</v>
      </c>
      <c r="F488">
        <v>49</v>
      </c>
      <c r="G488" t="s">
        <v>10548</v>
      </c>
    </row>
    <row r="489" spans="1:7">
      <c r="A489" s="3" t="s">
        <v>4806</v>
      </c>
      <c r="B489" s="11" t="s">
        <v>4807</v>
      </c>
      <c r="C489" s="5">
        <v>6</v>
      </c>
      <c r="D489" s="5">
        <v>0.7</v>
      </c>
      <c r="E489" s="5">
        <v>40</v>
      </c>
      <c r="F489">
        <v>49</v>
      </c>
      <c r="G489" t="s">
        <v>10548</v>
      </c>
    </row>
    <row r="490" spans="1:7">
      <c r="A490" s="3" t="s">
        <v>4834</v>
      </c>
      <c r="B490" s="11" t="s">
        <v>4835</v>
      </c>
      <c r="C490" s="5">
        <v>6</v>
      </c>
      <c r="D490" s="5">
        <v>0.7</v>
      </c>
      <c r="E490" s="5">
        <v>40</v>
      </c>
      <c r="F490">
        <v>6.2</v>
      </c>
      <c r="G490" t="s">
        <v>10551</v>
      </c>
    </row>
    <row r="491" spans="1:7">
      <c r="A491" s="3" t="s">
        <v>4839</v>
      </c>
      <c r="B491" s="11" t="s">
        <v>4840</v>
      </c>
      <c r="C491" s="5">
        <v>6</v>
      </c>
      <c r="D491" s="5">
        <v>0.7</v>
      </c>
      <c r="E491" s="5">
        <v>40</v>
      </c>
      <c r="F491">
        <v>6.05</v>
      </c>
      <c r="G491" t="s">
        <v>10551</v>
      </c>
    </row>
    <row r="492" spans="1:7">
      <c r="A492" s="3" t="s">
        <v>10752</v>
      </c>
      <c r="B492" s="11" t="s">
        <v>10753</v>
      </c>
      <c r="C492" s="5">
        <v>6</v>
      </c>
      <c r="D492" s="5">
        <v>0.7</v>
      </c>
      <c r="E492" s="5">
        <v>40</v>
      </c>
      <c r="F492">
        <v>17.5</v>
      </c>
      <c r="G492" t="s">
        <v>10537</v>
      </c>
    </row>
    <row r="493" spans="1:7">
      <c r="A493" s="3" t="s">
        <v>4860</v>
      </c>
      <c r="B493" s="11" t="s">
        <v>4861</v>
      </c>
      <c r="C493" s="5">
        <v>6</v>
      </c>
      <c r="D493" s="5">
        <v>0.7</v>
      </c>
      <c r="E493" s="5">
        <v>40</v>
      </c>
      <c r="F493">
        <v>10</v>
      </c>
      <c r="G493" t="s">
        <v>10555</v>
      </c>
    </row>
    <row r="494" spans="1:7">
      <c r="A494" s="3" t="s">
        <v>4953</v>
      </c>
      <c r="B494" s="11" t="s">
        <v>4945</v>
      </c>
      <c r="C494" s="5">
        <v>6</v>
      </c>
      <c r="D494" s="5">
        <v>0.7</v>
      </c>
      <c r="E494" s="5">
        <v>40</v>
      </c>
      <c r="F494">
        <v>22.9</v>
      </c>
      <c r="G494" t="s">
        <v>10548</v>
      </c>
    </row>
    <row r="495" spans="1:7">
      <c r="A495" s="3" t="s">
        <v>4961</v>
      </c>
      <c r="B495" s="11" t="s">
        <v>4962</v>
      </c>
      <c r="C495" s="5">
        <v>6</v>
      </c>
      <c r="D495" s="5">
        <v>0.7</v>
      </c>
      <c r="E495" s="5">
        <v>40</v>
      </c>
      <c r="F495">
        <v>27.25</v>
      </c>
      <c r="G495" t="s">
        <v>10548</v>
      </c>
    </row>
    <row r="496" spans="1:7">
      <c r="A496" s="3" t="s">
        <v>10754</v>
      </c>
      <c r="B496" s="11" t="s">
        <v>10755</v>
      </c>
      <c r="C496" s="5">
        <v>6</v>
      </c>
      <c r="D496" s="5">
        <v>0.7</v>
      </c>
      <c r="E496" s="5">
        <v>40</v>
      </c>
      <c r="F496">
        <v>41</v>
      </c>
      <c r="G496" t="s">
        <v>10548</v>
      </c>
    </row>
    <row r="497" spans="1:7">
      <c r="A497" s="3" t="s">
        <v>4967</v>
      </c>
      <c r="B497" s="11" t="s">
        <v>4965</v>
      </c>
      <c r="C497" s="5">
        <v>6</v>
      </c>
      <c r="D497" s="5">
        <v>0.7</v>
      </c>
      <c r="E497" s="5">
        <v>40</v>
      </c>
      <c r="F497">
        <v>140</v>
      </c>
      <c r="G497" t="s">
        <v>10548</v>
      </c>
    </row>
    <row r="498" spans="1:7">
      <c r="A498" s="3" t="s">
        <v>4970</v>
      </c>
      <c r="B498" s="11" t="s">
        <v>4971</v>
      </c>
      <c r="C498" s="5">
        <v>6</v>
      </c>
      <c r="D498" s="5">
        <v>0.7</v>
      </c>
      <c r="E498" s="5">
        <v>40</v>
      </c>
      <c r="F498">
        <v>175</v>
      </c>
      <c r="G498" t="s">
        <v>10548</v>
      </c>
    </row>
    <row r="499" spans="1:7">
      <c r="A499" s="3" t="s">
        <v>4976</v>
      </c>
      <c r="B499" s="11" t="s">
        <v>4977</v>
      </c>
      <c r="C499" s="5">
        <v>6</v>
      </c>
      <c r="D499" s="5">
        <v>0.7</v>
      </c>
      <c r="E499" s="5">
        <v>40</v>
      </c>
      <c r="F499">
        <v>12.5</v>
      </c>
      <c r="G499" t="s">
        <v>10537</v>
      </c>
    </row>
    <row r="500" spans="1:7">
      <c r="A500" s="3" t="s">
        <v>4982</v>
      </c>
      <c r="B500" s="11" t="s">
        <v>4983</v>
      </c>
      <c r="C500" s="5">
        <v>6</v>
      </c>
      <c r="D500" s="5">
        <v>0.7</v>
      </c>
      <c r="E500" s="5">
        <v>40</v>
      </c>
      <c r="F500">
        <v>24.5</v>
      </c>
      <c r="G500" t="s">
        <v>10531</v>
      </c>
    </row>
    <row r="501" spans="1:7">
      <c r="A501" s="3" t="s">
        <v>4985</v>
      </c>
      <c r="B501" s="11" t="s">
        <v>4986</v>
      </c>
      <c r="C501" s="5">
        <v>6</v>
      </c>
      <c r="D501" s="5">
        <v>0.7</v>
      </c>
      <c r="E501" s="5">
        <v>40</v>
      </c>
      <c r="F501">
        <v>28.5</v>
      </c>
      <c r="G501" t="s">
        <v>10531</v>
      </c>
    </row>
    <row r="502" spans="1:7">
      <c r="A502" s="3" t="s">
        <v>4989</v>
      </c>
      <c r="B502" s="11" t="s">
        <v>4990</v>
      </c>
      <c r="C502" s="5">
        <v>6</v>
      </c>
      <c r="D502" s="5">
        <v>0.7</v>
      </c>
      <c r="E502" s="5">
        <v>40</v>
      </c>
      <c r="F502">
        <v>21.25</v>
      </c>
      <c r="G502" t="s">
        <v>10531</v>
      </c>
    </row>
    <row r="503" spans="1:7">
      <c r="A503" s="3" t="s">
        <v>5045</v>
      </c>
      <c r="B503" s="11" t="s">
        <v>5046</v>
      </c>
      <c r="C503" s="5">
        <v>6</v>
      </c>
      <c r="D503" s="5">
        <v>0.7</v>
      </c>
      <c r="E503" s="5">
        <v>40</v>
      </c>
      <c r="F503">
        <v>54.5</v>
      </c>
      <c r="G503" t="s">
        <v>10548</v>
      </c>
    </row>
    <row r="504" spans="1:7">
      <c r="A504" s="3" t="s">
        <v>5167</v>
      </c>
      <c r="B504" s="11" t="s">
        <v>5168</v>
      </c>
      <c r="C504" s="5">
        <v>6</v>
      </c>
      <c r="D504" s="5">
        <v>0.7</v>
      </c>
      <c r="E504" s="5">
        <v>40</v>
      </c>
      <c r="F504">
        <v>26</v>
      </c>
      <c r="G504" t="s">
        <v>10558</v>
      </c>
    </row>
    <row r="505" spans="1:7">
      <c r="A505" s="3" t="s">
        <v>5217</v>
      </c>
      <c r="B505" s="11" t="s">
        <v>5218</v>
      </c>
      <c r="C505" s="5">
        <v>6</v>
      </c>
      <c r="D505" s="5">
        <v>0.7</v>
      </c>
      <c r="E505" s="5">
        <v>40</v>
      </c>
      <c r="F505">
        <v>18.5</v>
      </c>
      <c r="G505" t="s">
        <v>10642</v>
      </c>
    </row>
    <row r="506" spans="1:7">
      <c r="A506" s="3" t="s">
        <v>5220</v>
      </c>
      <c r="B506" s="11" t="s">
        <v>5221</v>
      </c>
      <c r="C506" s="5">
        <v>6</v>
      </c>
      <c r="D506" s="5">
        <v>0.7</v>
      </c>
      <c r="E506" s="5">
        <v>40</v>
      </c>
      <c r="F506">
        <v>19.5</v>
      </c>
      <c r="G506" t="s">
        <v>10642</v>
      </c>
    </row>
    <row r="507" spans="1:7">
      <c r="A507" s="3" t="s">
        <v>5232</v>
      </c>
      <c r="B507" s="11" t="s">
        <v>5223</v>
      </c>
      <c r="C507" s="5">
        <v>6</v>
      </c>
      <c r="D507" s="5">
        <v>0.7</v>
      </c>
      <c r="E507" s="5">
        <v>40</v>
      </c>
      <c r="F507">
        <v>10.95</v>
      </c>
      <c r="G507" t="s">
        <v>10642</v>
      </c>
    </row>
    <row r="508" spans="1:7">
      <c r="A508" s="3" t="s">
        <v>5234</v>
      </c>
      <c r="B508" s="11" t="s">
        <v>5223</v>
      </c>
      <c r="C508" s="5">
        <v>6</v>
      </c>
      <c r="D508" s="5">
        <v>0.7</v>
      </c>
      <c r="E508" s="5">
        <v>40</v>
      </c>
      <c r="F508">
        <v>10.75</v>
      </c>
      <c r="G508" t="s">
        <v>10642</v>
      </c>
    </row>
    <row r="509" spans="1:7">
      <c r="A509" s="3" t="s">
        <v>5236</v>
      </c>
      <c r="B509" s="11" t="s">
        <v>5223</v>
      </c>
      <c r="C509" s="5">
        <v>6</v>
      </c>
      <c r="D509" s="5">
        <v>0.7</v>
      </c>
      <c r="E509" s="5">
        <v>40</v>
      </c>
      <c r="F509">
        <v>10.75</v>
      </c>
      <c r="G509" t="s">
        <v>10642</v>
      </c>
    </row>
    <row r="510" spans="1:7">
      <c r="A510" s="3" t="s">
        <v>10756</v>
      </c>
      <c r="B510" s="11" t="s">
        <v>10757</v>
      </c>
      <c r="C510" s="5">
        <v>6</v>
      </c>
      <c r="D510" s="5">
        <v>0.7</v>
      </c>
      <c r="E510" s="5">
        <v>40</v>
      </c>
      <c r="F510">
        <v>14.95</v>
      </c>
      <c r="G510" t="s">
        <v>10538</v>
      </c>
    </row>
    <row r="511" spans="1:7">
      <c r="A511" s="3" t="s">
        <v>5248</v>
      </c>
      <c r="B511" s="11" t="s">
        <v>5249</v>
      </c>
      <c r="C511" s="5">
        <v>6</v>
      </c>
      <c r="D511" s="5">
        <v>0.7</v>
      </c>
      <c r="E511" s="5">
        <v>40</v>
      </c>
      <c r="F511">
        <v>34.5</v>
      </c>
      <c r="G511" t="s">
        <v>10642</v>
      </c>
    </row>
    <row r="512" spans="1:7">
      <c r="A512" s="3" t="s">
        <v>5251</v>
      </c>
      <c r="B512" s="11" t="s">
        <v>5252</v>
      </c>
      <c r="C512" s="5">
        <v>6</v>
      </c>
      <c r="D512" s="5">
        <v>0.7</v>
      </c>
      <c r="E512" s="5">
        <v>40</v>
      </c>
      <c r="F512">
        <v>13.75</v>
      </c>
      <c r="G512" t="s">
        <v>10642</v>
      </c>
    </row>
    <row r="513" spans="1:7">
      <c r="A513" s="3" t="s">
        <v>5273</v>
      </c>
      <c r="B513" s="11" t="s">
        <v>5274</v>
      </c>
      <c r="C513" s="5">
        <v>6</v>
      </c>
      <c r="D513" s="5">
        <v>0.7</v>
      </c>
      <c r="E513" s="5">
        <v>40</v>
      </c>
      <c r="F513">
        <v>15.15</v>
      </c>
      <c r="G513" t="s">
        <v>10642</v>
      </c>
    </row>
    <row r="514" spans="1:7">
      <c r="A514" s="3" t="s">
        <v>5276</v>
      </c>
      <c r="B514" s="11" t="s">
        <v>5277</v>
      </c>
      <c r="C514" s="5">
        <v>6</v>
      </c>
      <c r="D514" s="5">
        <v>0.7</v>
      </c>
      <c r="E514" s="5">
        <v>40</v>
      </c>
      <c r="F514">
        <v>32.5</v>
      </c>
      <c r="G514" t="s">
        <v>10538</v>
      </c>
    </row>
    <row r="515" spans="1:7">
      <c r="A515" s="3" t="s">
        <v>5433</v>
      </c>
      <c r="B515" s="11" t="s">
        <v>5434</v>
      </c>
      <c r="C515" s="5">
        <v>6</v>
      </c>
      <c r="D515" s="5">
        <v>0.7</v>
      </c>
      <c r="E515" s="5">
        <v>40</v>
      </c>
      <c r="F515">
        <v>15.5</v>
      </c>
      <c r="G515" t="s">
        <v>10556</v>
      </c>
    </row>
    <row r="516" spans="1:7">
      <c r="A516" s="3" t="s">
        <v>5463</v>
      </c>
      <c r="B516" s="11" t="s">
        <v>5464</v>
      </c>
      <c r="C516" s="5">
        <v>6</v>
      </c>
      <c r="D516" s="5">
        <v>0.7</v>
      </c>
      <c r="E516" s="5">
        <v>40</v>
      </c>
      <c r="F516">
        <v>6.7</v>
      </c>
      <c r="G516" t="s">
        <v>10549</v>
      </c>
    </row>
    <row r="517" spans="1:7">
      <c r="A517" s="3" t="s">
        <v>5493</v>
      </c>
      <c r="B517" s="11" t="s">
        <v>5494</v>
      </c>
      <c r="C517" s="5">
        <v>6</v>
      </c>
      <c r="D517" s="5">
        <v>0.7</v>
      </c>
      <c r="E517" s="5">
        <v>40</v>
      </c>
      <c r="F517">
        <v>12.25</v>
      </c>
      <c r="G517" t="s">
        <v>10549</v>
      </c>
    </row>
    <row r="518" spans="1:7">
      <c r="A518" s="3" t="s">
        <v>5496</v>
      </c>
      <c r="B518" s="11" t="s">
        <v>5497</v>
      </c>
      <c r="C518" s="5">
        <v>6</v>
      </c>
      <c r="D518" s="5">
        <v>0.7</v>
      </c>
      <c r="E518" s="5">
        <v>40</v>
      </c>
      <c r="F518">
        <v>6.5</v>
      </c>
      <c r="G518" t="s">
        <v>10549</v>
      </c>
    </row>
    <row r="519" spans="1:7">
      <c r="A519" s="3" t="s">
        <v>5536</v>
      </c>
      <c r="B519" s="11" t="s">
        <v>10762</v>
      </c>
      <c r="C519" s="5">
        <v>6</v>
      </c>
      <c r="D519" s="5">
        <v>0.7</v>
      </c>
      <c r="E519" s="5">
        <v>40</v>
      </c>
      <c r="F519">
        <v>11.2</v>
      </c>
      <c r="G519" t="s">
        <v>10560</v>
      </c>
    </row>
    <row r="520" spans="1:7">
      <c r="A520" s="3" t="s">
        <v>5650</v>
      </c>
      <c r="B520" s="11" t="s">
        <v>5646</v>
      </c>
      <c r="C520" s="5">
        <v>6</v>
      </c>
      <c r="D520" s="5">
        <v>0.7</v>
      </c>
      <c r="E520" s="5">
        <v>40</v>
      </c>
      <c r="F520">
        <v>14.85</v>
      </c>
      <c r="G520" t="s">
        <v>10548</v>
      </c>
    </row>
    <row r="521" spans="1:7">
      <c r="A521" s="3" t="s">
        <v>5654</v>
      </c>
      <c r="B521" s="11" t="s">
        <v>5655</v>
      </c>
      <c r="C521" s="5">
        <v>6</v>
      </c>
      <c r="D521" s="5">
        <v>0.7</v>
      </c>
      <c r="E521" s="5">
        <v>40</v>
      </c>
      <c r="F521">
        <v>21.25</v>
      </c>
      <c r="G521" t="s">
        <v>10548</v>
      </c>
    </row>
    <row r="522" spans="1:7">
      <c r="A522" s="3" t="s">
        <v>10805</v>
      </c>
      <c r="B522" s="11" t="s">
        <v>10806</v>
      </c>
      <c r="C522" s="5">
        <v>6</v>
      </c>
      <c r="D522" s="5">
        <v>0.7</v>
      </c>
      <c r="E522" s="5">
        <v>40</v>
      </c>
      <c r="F522">
        <v>24.5</v>
      </c>
      <c r="G522" t="s">
        <v>10538</v>
      </c>
    </row>
    <row r="523" spans="1:7">
      <c r="A523" s="3" t="s">
        <v>5729</v>
      </c>
      <c r="B523" s="11" t="s">
        <v>5730</v>
      </c>
      <c r="C523" s="5">
        <v>6</v>
      </c>
      <c r="D523" s="5">
        <v>0.7</v>
      </c>
      <c r="E523" s="5">
        <v>40</v>
      </c>
      <c r="F523">
        <v>24.5</v>
      </c>
      <c r="G523" t="s">
        <v>10531</v>
      </c>
    </row>
    <row r="524" spans="1:7">
      <c r="A524" s="3" t="s">
        <v>5732</v>
      </c>
      <c r="B524" s="11" t="s">
        <v>5733</v>
      </c>
      <c r="C524" s="5">
        <v>6</v>
      </c>
      <c r="D524" s="5">
        <v>0.7</v>
      </c>
      <c r="E524" s="5">
        <v>40</v>
      </c>
      <c r="F524">
        <v>26</v>
      </c>
      <c r="G524" t="s">
        <v>10531</v>
      </c>
    </row>
    <row r="525" spans="1:7">
      <c r="A525" s="3" t="s">
        <v>5792</v>
      </c>
      <c r="B525" s="11" t="s">
        <v>5793</v>
      </c>
      <c r="C525" s="5">
        <v>6</v>
      </c>
      <c r="D525" s="5">
        <v>0.7</v>
      </c>
      <c r="E525" s="5">
        <v>40</v>
      </c>
      <c r="F525">
        <v>10.95</v>
      </c>
      <c r="G525" t="s">
        <v>10533</v>
      </c>
    </row>
    <row r="526" spans="1:7">
      <c r="A526" s="3" t="s">
        <v>5797</v>
      </c>
      <c r="B526" s="11" t="s">
        <v>5798</v>
      </c>
      <c r="C526" s="5">
        <v>6</v>
      </c>
      <c r="D526" s="5">
        <v>0.7</v>
      </c>
      <c r="E526" s="5">
        <v>40</v>
      </c>
      <c r="F526">
        <v>11.15</v>
      </c>
      <c r="G526" t="s">
        <v>10532</v>
      </c>
    </row>
    <row r="527" spans="1:7">
      <c r="A527" s="3" t="s">
        <v>5818</v>
      </c>
      <c r="B527" s="11" t="s">
        <v>5819</v>
      </c>
      <c r="C527" s="5">
        <v>6</v>
      </c>
      <c r="D527" s="5">
        <v>0.7</v>
      </c>
      <c r="E527" s="5">
        <v>40</v>
      </c>
      <c r="F527">
        <v>12.6</v>
      </c>
      <c r="G527" t="s">
        <v>10533</v>
      </c>
    </row>
    <row r="528" spans="1:7">
      <c r="A528" s="3" t="s">
        <v>5889</v>
      </c>
      <c r="B528" s="11" t="s">
        <v>5890</v>
      </c>
      <c r="C528" s="5">
        <v>6</v>
      </c>
      <c r="D528" s="5">
        <v>0.7</v>
      </c>
      <c r="E528" s="5">
        <v>40</v>
      </c>
      <c r="F528">
        <v>83</v>
      </c>
      <c r="G528" t="s">
        <v>10531</v>
      </c>
    </row>
    <row r="529" spans="1:7">
      <c r="A529" s="3" t="s">
        <v>10765</v>
      </c>
      <c r="B529" s="11" t="s">
        <v>10766</v>
      </c>
      <c r="C529" s="5">
        <v>6</v>
      </c>
      <c r="D529" s="5">
        <v>0.7</v>
      </c>
      <c r="E529" s="5">
        <v>40</v>
      </c>
      <c r="F529">
        <v>80</v>
      </c>
      <c r="G529" t="s">
        <v>10531</v>
      </c>
    </row>
    <row r="530" spans="1:7">
      <c r="A530" s="3" t="s">
        <v>6024</v>
      </c>
      <c r="B530" s="11" t="s">
        <v>6025</v>
      </c>
      <c r="C530" s="5">
        <v>6</v>
      </c>
      <c r="D530" s="5">
        <v>0.7</v>
      </c>
      <c r="E530" s="5">
        <v>40</v>
      </c>
      <c r="F530">
        <v>26.5</v>
      </c>
      <c r="G530" t="s">
        <v>10531</v>
      </c>
    </row>
    <row r="531" spans="1:7">
      <c r="A531" s="3" t="s">
        <v>6471</v>
      </c>
      <c r="B531" s="11" t="s">
        <v>6470</v>
      </c>
      <c r="C531" s="5">
        <v>6</v>
      </c>
      <c r="D531" s="5">
        <v>0.7</v>
      </c>
      <c r="E531" s="5">
        <v>40</v>
      </c>
      <c r="F531">
        <v>18.95</v>
      </c>
      <c r="G531" t="s">
        <v>10533</v>
      </c>
    </row>
    <row r="532" spans="1:7">
      <c r="A532" s="3" t="s">
        <v>6563</v>
      </c>
      <c r="B532" s="11" t="s">
        <v>6564</v>
      </c>
      <c r="C532" s="5">
        <v>6</v>
      </c>
      <c r="D532" s="5">
        <v>0.7</v>
      </c>
      <c r="E532" s="5">
        <v>40</v>
      </c>
      <c r="F532">
        <v>18.25</v>
      </c>
      <c r="G532" t="s">
        <v>10548</v>
      </c>
    </row>
    <row r="533" spans="1:7">
      <c r="A533" s="3" t="s">
        <v>6566</v>
      </c>
      <c r="B533" s="11" t="s">
        <v>6567</v>
      </c>
      <c r="C533" s="5">
        <v>6</v>
      </c>
      <c r="D533" s="5">
        <v>0.7</v>
      </c>
      <c r="E533" s="5">
        <v>40</v>
      </c>
      <c r="F533">
        <v>28.75</v>
      </c>
      <c r="G533" t="s">
        <v>10548</v>
      </c>
    </row>
    <row r="534" spans="1:7">
      <c r="A534" s="3" t="s">
        <v>6575</v>
      </c>
      <c r="B534" s="11" t="s">
        <v>6576</v>
      </c>
      <c r="C534" s="5">
        <v>6</v>
      </c>
      <c r="D534" s="5">
        <v>0.7</v>
      </c>
      <c r="E534" s="5">
        <v>40</v>
      </c>
      <c r="F534">
        <v>12.5</v>
      </c>
      <c r="G534" t="s">
        <v>10537</v>
      </c>
    </row>
    <row r="535" spans="1:7">
      <c r="A535" s="3" t="s">
        <v>6578</v>
      </c>
      <c r="B535" s="11" t="s">
        <v>6579</v>
      </c>
      <c r="C535" s="5">
        <v>6</v>
      </c>
      <c r="D535" s="5">
        <v>0.7</v>
      </c>
      <c r="E535" s="5">
        <v>40</v>
      </c>
      <c r="F535">
        <v>14.5</v>
      </c>
      <c r="G535" t="s">
        <v>10555</v>
      </c>
    </row>
    <row r="536" spans="1:7">
      <c r="A536" s="3" t="s">
        <v>10767</v>
      </c>
      <c r="B536" s="11" t="s">
        <v>10768</v>
      </c>
      <c r="C536" s="5">
        <v>6</v>
      </c>
      <c r="D536" s="5">
        <v>0.7</v>
      </c>
      <c r="E536" s="5">
        <v>40</v>
      </c>
      <c r="F536">
        <v>9.9</v>
      </c>
      <c r="G536" t="s">
        <v>10555</v>
      </c>
    </row>
    <row r="537" spans="1:7">
      <c r="A537" s="3" t="s">
        <v>6681</v>
      </c>
      <c r="B537" s="11" t="s">
        <v>6682</v>
      </c>
      <c r="C537" s="5">
        <v>6</v>
      </c>
      <c r="D537" s="5">
        <v>0.7</v>
      </c>
      <c r="E537" s="5">
        <v>40</v>
      </c>
      <c r="F537">
        <v>9.9499999999999993</v>
      </c>
      <c r="G537" t="s">
        <v>10537</v>
      </c>
    </row>
    <row r="538" spans="1:7">
      <c r="A538" s="3" t="s">
        <v>6684</v>
      </c>
      <c r="B538" s="11" t="s">
        <v>6685</v>
      </c>
      <c r="C538" s="5">
        <v>6</v>
      </c>
      <c r="D538" s="5">
        <v>0.7</v>
      </c>
      <c r="E538" s="5">
        <v>40</v>
      </c>
      <c r="F538">
        <v>14.75</v>
      </c>
      <c r="G538" t="s">
        <v>10537</v>
      </c>
    </row>
    <row r="539" spans="1:7">
      <c r="A539" s="3" t="s">
        <v>6687</v>
      </c>
      <c r="B539" s="11" t="s">
        <v>6688</v>
      </c>
      <c r="C539" s="5">
        <v>6</v>
      </c>
      <c r="D539" s="5">
        <v>0.7</v>
      </c>
      <c r="E539" s="5">
        <v>40</v>
      </c>
      <c r="F539">
        <v>13.5</v>
      </c>
      <c r="G539" t="s">
        <v>10548</v>
      </c>
    </row>
    <row r="540" spans="1:7">
      <c r="A540" s="3" t="s">
        <v>10769</v>
      </c>
      <c r="B540" s="11" t="s">
        <v>10770</v>
      </c>
      <c r="C540" s="5">
        <v>6</v>
      </c>
      <c r="D540" s="5">
        <v>0.7</v>
      </c>
      <c r="E540" s="5">
        <v>40</v>
      </c>
      <c r="F540">
        <v>12.5</v>
      </c>
      <c r="G540" t="s">
        <v>10548</v>
      </c>
    </row>
    <row r="541" spans="1:7">
      <c r="A541" s="3" t="s">
        <v>10771</v>
      </c>
      <c r="B541" s="11" t="s">
        <v>10770</v>
      </c>
      <c r="C541" s="5">
        <v>6</v>
      </c>
      <c r="D541" s="5">
        <v>0.7</v>
      </c>
      <c r="E541" s="5">
        <v>40</v>
      </c>
      <c r="F541">
        <v>13.5</v>
      </c>
      <c r="G541" t="s">
        <v>10548</v>
      </c>
    </row>
    <row r="542" spans="1:7">
      <c r="A542" s="3" t="s">
        <v>6717</v>
      </c>
      <c r="B542" s="11" t="s">
        <v>6718</v>
      </c>
      <c r="C542" s="5">
        <v>6</v>
      </c>
      <c r="D542" s="5">
        <v>0.7</v>
      </c>
      <c r="E542" s="5">
        <v>40</v>
      </c>
      <c r="F542">
        <v>18.5</v>
      </c>
      <c r="G542" t="s">
        <v>10537</v>
      </c>
    </row>
    <row r="543" spans="1:7">
      <c r="A543" s="3" t="s">
        <v>10772</v>
      </c>
      <c r="B543" s="11" t="s">
        <v>10773</v>
      </c>
      <c r="C543" s="5">
        <v>6</v>
      </c>
      <c r="D543" s="5">
        <v>0.7</v>
      </c>
      <c r="E543" s="5">
        <v>40</v>
      </c>
      <c r="F543">
        <v>16</v>
      </c>
      <c r="G543" t="s">
        <v>10550</v>
      </c>
    </row>
    <row r="544" spans="1:7">
      <c r="A544" s="3" t="s">
        <v>6725</v>
      </c>
      <c r="B544" s="11" t="s">
        <v>6726</v>
      </c>
      <c r="C544" s="5">
        <v>6</v>
      </c>
      <c r="D544" s="5">
        <v>0.7</v>
      </c>
      <c r="E544" s="5">
        <v>40</v>
      </c>
      <c r="F544">
        <v>7.95</v>
      </c>
      <c r="G544" t="s">
        <v>10550</v>
      </c>
    </row>
    <row r="545" spans="1:7">
      <c r="A545" s="3" t="s">
        <v>6729</v>
      </c>
      <c r="B545" s="11" t="s">
        <v>6730</v>
      </c>
      <c r="C545" s="5">
        <v>6</v>
      </c>
      <c r="D545" s="5">
        <v>0.7</v>
      </c>
      <c r="E545" s="5">
        <v>40</v>
      </c>
      <c r="F545">
        <v>37.5</v>
      </c>
      <c r="G545" t="s">
        <v>10550</v>
      </c>
    </row>
    <row r="546" spans="1:7">
      <c r="A546" s="3" t="s">
        <v>6732</v>
      </c>
      <c r="B546" s="11" t="s">
        <v>6733</v>
      </c>
      <c r="C546" s="5">
        <v>6</v>
      </c>
      <c r="D546" s="5">
        <v>0.7</v>
      </c>
      <c r="E546" s="5">
        <v>40</v>
      </c>
      <c r="F546">
        <v>44.95</v>
      </c>
      <c r="G546" t="s">
        <v>10550</v>
      </c>
    </row>
    <row r="547" spans="1:7">
      <c r="A547" s="3" t="s">
        <v>6756</v>
      </c>
      <c r="B547" s="11" t="s">
        <v>6757</v>
      </c>
      <c r="C547" s="5">
        <v>6</v>
      </c>
      <c r="D547" s="5">
        <v>0.7</v>
      </c>
      <c r="E547" s="5">
        <v>40</v>
      </c>
      <c r="F547">
        <v>15.95</v>
      </c>
      <c r="G547" t="s">
        <v>10548</v>
      </c>
    </row>
    <row r="548" spans="1:7">
      <c r="A548" s="3" t="s">
        <v>6766</v>
      </c>
      <c r="B548" s="11" t="s">
        <v>6767</v>
      </c>
      <c r="C548" s="5">
        <v>6</v>
      </c>
      <c r="D548" s="5">
        <v>0.7</v>
      </c>
      <c r="E548" s="5">
        <v>40</v>
      </c>
      <c r="F548">
        <v>17.95</v>
      </c>
      <c r="G548" t="s">
        <v>10548</v>
      </c>
    </row>
    <row r="549" spans="1:7">
      <c r="A549" s="3" t="s">
        <v>6775</v>
      </c>
      <c r="B549" s="11" t="s">
        <v>6773</v>
      </c>
      <c r="C549" s="5">
        <v>6</v>
      </c>
      <c r="D549" s="5">
        <v>0.7</v>
      </c>
      <c r="E549" s="5">
        <v>40</v>
      </c>
      <c r="F549">
        <v>18.95</v>
      </c>
      <c r="G549" t="s">
        <v>10548</v>
      </c>
    </row>
    <row r="550" spans="1:7">
      <c r="A550" s="3" t="s">
        <v>6776</v>
      </c>
      <c r="B550" s="11" t="s">
        <v>6777</v>
      </c>
      <c r="C550" s="5">
        <v>6</v>
      </c>
      <c r="D550" s="5">
        <v>0.7</v>
      </c>
      <c r="E550" s="5">
        <v>40</v>
      </c>
      <c r="F550">
        <v>22.95</v>
      </c>
      <c r="G550" t="s">
        <v>10548</v>
      </c>
    </row>
    <row r="551" spans="1:7">
      <c r="A551" s="3" t="s">
        <v>6779</v>
      </c>
      <c r="B551" s="11" t="s">
        <v>6780</v>
      </c>
      <c r="C551" s="5">
        <v>6</v>
      </c>
      <c r="D551" s="5">
        <v>0.7</v>
      </c>
      <c r="E551" s="5">
        <v>40</v>
      </c>
      <c r="F551">
        <v>23</v>
      </c>
      <c r="G551" t="s">
        <v>10548</v>
      </c>
    </row>
    <row r="552" spans="1:7">
      <c r="A552" s="3" t="s">
        <v>6785</v>
      </c>
      <c r="B552" s="11" t="s">
        <v>6786</v>
      </c>
      <c r="C552" s="5">
        <v>6</v>
      </c>
      <c r="D552" s="5">
        <v>0.7</v>
      </c>
      <c r="E552" s="5">
        <v>40</v>
      </c>
      <c r="F552">
        <v>58.5</v>
      </c>
      <c r="G552" t="s">
        <v>10548</v>
      </c>
    </row>
    <row r="553" spans="1:7">
      <c r="A553" s="3" t="s">
        <v>6839</v>
      </c>
      <c r="B553" s="11" t="s">
        <v>6840</v>
      </c>
      <c r="C553" s="5">
        <v>6</v>
      </c>
      <c r="D553" s="5">
        <v>0.7</v>
      </c>
      <c r="E553" s="5">
        <v>40</v>
      </c>
      <c r="F553">
        <v>11.4</v>
      </c>
      <c r="G553" t="s">
        <v>10533</v>
      </c>
    </row>
    <row r="554" spans="1:7">
      <c r="A554" s="3" t="s">
        <v>6964</v>
      </c>
      <c r="B554" s="11" t="s">
        <v>6965</v>
      </c>
      <c r="C554" s="5">
        <v>6</v>
      </c>
      <c r="D554" s="5">
        <v>0.7</v>
      </c>
      <c r="E554" s="5">
        <v>40</v>
      </c>
      <c r="F554">
        <v>15.75</v>
      </c>
      <c r="G554" t="s">
        <v>10554</v>
      </c>
    </row>
    <row r="555" spans="1:7">
      <c r="A555" s="3" t="s">
        <v>6969</v>
      </c>
      <c r="B555" s="11" t="s">
        <v>6970</v>
      </c>
      <c r="C555" s="5">
        <v>6</v>
      </c>
      <c r="D555" s="5">
        <v>0.7</v>
      </c>
      <c r="E555" s="5">
        <v>40</v>
      </c>
      <c r="F555">
        <v>25.5</v>
      </c>
      <c r="G555" t="s">
        <v>10554</v>
      </c>
    </row>
    <row r="556" spans="1:7">
      <c r="A556" s="3" t="s">
        <v>6975</v>
      </c>
      <c r="B556" s="11" t="s">
        <v>6976</v>
      </c>
      <c r="C556" s="5">
        <v>6</v>
      </c>
      <c r="D556" s="5">
        <v>0.7</v>
      </c>
      <c r="E556" s="5">
        <v>40</v>
      </c>
      <c r="F556">
        <v>36.5</v>
      </c>
      <c r="G556" t="s">
        <v>10548</v>
      </c>
    </row>
    <row r="557" spans="1:7">
      <c r="A557" s="3" t="s">
        <v>6978</v>
      </c>
      <c r="B557" s="11" t="s">
        <v>6979</v>
      </c>
      <c r="C557" s="5">
        <v>6</v>
      </c>
      <c r="D557" s="5">
        <v>0.7</v>
      </c>
      <c r="E557" s="5">
        <v>40</v>
      </c>
      <c r="F557">
        <v>15.1</v>
      </c>
      <c r="G557" t="s">
        <v>10548</v>
      </c>
    </row>
    <row r="558" spans="1:7">
      <c r="A558" s="3" t="s">
        <v>6981</v>
      </c>
      <c r="B558" s="11" t="s">
        <v>6982</v>
      </c>
      <c r="C558" s="5">
        <v>6</v>
      </c>
      <c r="D558" s="5">
        <v>0.7</v>
      </c>
      <c r="E558" s="5">
        <v>40</v>
      </c>
      <c r="F558">
        <v>21.2</v>
      </c>
      <c r="G558" t="s">
        <v>10548</v>
      </c>
    </row>
    <row r="559" spans="1:7">
      <c r="A559" s="3" t="s">
        <v>6984</v>
      </c>
      <c r="B559" s="11" t="s">
        <v>6985</v>
      </c>
      <c r="C559" s="5">
        <v>6</v>
      </c>
      <c r="D559" s="5">
        <v>0.7</v>
      </c>
      <c r="E559" s="5">
        <v>40</v>
      </c>
      <c r="F559">
        <v>49</v>
      </c>
      <c r="G559" t="s">
        <v>10548</v>
      </c>
    </row>
    <row r="560" spans="1:7">
      <c r="A560" s="3" t="s">
        <v>6999</v>
      </c>
      <c r="B560" s="11" t="s">
        <v>7000</v>
      </c>
      <c r="C560" s="5">
        <v>6</v>
      </c>
      <c r="D560" s="5">
        <v>0.7</v>
      </c>
      <c r="E560" s="5">
        <v>40</v>
      </c>
      <c r="F560">
        <v>11.95</v>
      </c>
      <c r="G560" t="s">
        <v>10533</v>
      </c>
    </row>
    <row r="561" spans="1:7">
      <c r="A561" s="3" t="s">
        <v>7005</v>
      </c>
      <c r="B561" s="11" t="s">
        <v>7006</v>
      </c>
      <c r="C561" s="5">
        <v>6</v>
      </c>
      <c r="D561" s="5">
        <v>0.7</v>
      </c>
      <c r="E561" s="5">
        <v>40</v>
      </c>
      <c r="F561">
        <v>11.75</v>
      </c>
      <c r="G561" t="s">
        <v>10548</v>
      </c>
    </row>
    <row r="562" spans="1:7">
      <c r="A562" s="3" t="s">
        <v>7164</v>
      </c>
      <c r="B562" s="11" t="s">
        <v>7165</v>
      </c>
      <c r="C562" s="5">
        <v>6</v>
      </c>
      <c r="D562" s="5">
        <v>0.7</v>
      </c>
      <c r="E562" s="5">
        <v>40</v>
      </c>
      <c r="F562">
        <v>18.5</v>
      </c>
      <c r="G562" t="s">
        <v>10533</v>
      </c>
    </row>
    <row r="563" spans="1:7">
      <c r="A563" s="3" t="s">
        <v>10774</v>
      </c>
      <c r="B563" s="11" t="s">
        <v>7171</v>
      </c>
      <c r="C563" s="5">
        <v>6</v>
      </c>
      <c r="D563" s="5">
        <v>0.7</v>
      </c>
      <c r="E563" s="5">
        <v>40</v>
      </c>
      <c r="F563">
        <v>19.75</v>
      </c>
      <c r="G563" t="s">
        <v>10554</v>
      </c>
    </row>
    <row r="564" spans="1:7">
      <c r="A564" s="3" t="s">
        <v>7170</v>
      </c>
      <c r="B564" s="11" t="s">
        <v>7171</v>
      </c>
      <c r="C564" s="5">
        <v>6</v>
      </c>
      <c r="D564" s="5">
        <v>0.7</v>
      </c>
      <c r="E564" s="5">
        <v>40</v>
      </c>
      <c r="F564">
        <v>19.75</v>
      </c>
      <c r="G564" t="s">
        <v>10554</v>
      </c>
    </row>
    <row r="565" spans="1:7">
      <c r="A565" s="3" t="s">
        <v>7214</v>
      </c>
      <c r="B565" s="11" t="s">
        <v>7215</v>
      </c>
      <c r="C565" s="5">
        <v>6</v>
      </c>
      <c r="D565" s="5">
        <v>0.7</v>
      </c>
      <c r="E565" s="5">
        <v>40</v>
      </c>
      <c r="F565">
        <v>19.25</v>
      </c>
      <c r="G565" t="s">
        <v>10554</v>
      </c>
    </row>
    <row r="566" spans="1:7">
      <c r="A566" s="3" t="s">
        <v>7247</v>
      </c>
      <c r="B566" s="11" t="s">
        <v>7246</v>
      </c>
      <c r="C566" s="5">
        <v>6</v>
      </c>
      <c r="D566" s="5">
        <v>0.7</v>
      </c>
      <c r="E566" s="5">
        <v>40</v>
      </c>
      <c r="F566">
        <v>14.5</v>
      </c>
      <c r="G566" t="s">
        <v>10537</v>
      </c>
    </row>
    <row r="567" spans="1:7">
      <c r="A567" s="3" t="s">
        <v>7263</v>
      </c>
      <c r="B567" s="11" t="s">
        <v>7264</v>
      </c>
      <c r="C567" s="5">
        <v>6</v>
      </c>
      <c r="D567" s="5">
        <v>0.7</v>
      </c>
      <c r="E567" s="5">
        <v>40</v>
      </c>
      <c r="F567">
        <v>30.7</v>
      </c>
      <c r="G567" t="s">
        <v>10558</v>
      </c>
    </row>
    <row r="568" spans="1:7">
      <c r="A568" s="3" t="s">
        <v>7269</v>
      </c>
      <c r="B568" s="11" t="s">
        <v>7270</v>
      </c>
      <c r="C568" s="5">
        <v>6</v>
      </c>
      <c r="D568" s="5">
        <v>0.7</v>
      </c>
      <c r="E568" s="5">
        <v>40</v>
      </c>
      <c r="F568">
        <v>27.1</v>
      </c>
      <c r="G568" t="s">
        <v>10558</v>
      </c>
    </row>
    <row r="569" spans="1:7">
      <c r="A569" s="3" t="s">
        <v>7535</v>
      </c>
      <c r="B569" s="11" t="s">
        <v>7536</v>
      </c>
      <c r="C569" s="5">
        <v>6</v>
      </c>
      <c r="D569" s="5">
        <v>0.7</v>
      </c>
      <c r="E569" s="5">
        <v>40</v>
      </c>
      <c r="F569">
        <v>17.25</v>
      </c>
      <c r="G569" t="s">
        <v>10533</v>
      </c>
    </row>
    <row r="570" spans="1:7">
      <c r="A570" s="3" t="s">
        <v>7538</v>
      </c>
      <c r="B570" s="11" t="s">
        <v>7539</v>
      </c>
      <c r="C570" s="5">
        <v>6</v>
      </c>
      <c r="D570" s="5">
        <v>0.7</v>
      </c>
      <c r="E570" s="5">
        <v>40</v>
      </c>
      <c r="F570">
        <v>15.95</v>
      </c>
      <c r="G570" t="s">
        <v>10533</v>
      </c>
    </row>
    <row r="571" spans="1:7">
      <c r="A571" s="3" t="s">
        <v>7567</v>
      </c>
      <c r="B571" s="11" t="s">
        <v>7568</v>
      </c>
      <c r="C571" s="5">
        <v>6</v>
      </c>
      <c r="D571" s="5">
        <v>0.7</v>
      </c>
      <c r="E571" s="5">
        <v>40</v>
      </c>
      <c r="F571">
        <v>62</v>
      </c>
      <c r="G571" t="s">
        <v>10531</v>
      </c>
    </row>
    <row r="572" spans="1:7">
      <c r="A572" s="3" t="s">
        <v>7570</v>
      </c>
      <c r="B572" s="11" t="s">
        <v>7571</v>
      </c>
      <c r="C572" s="5">
        <v>6</v>
      </c>
      <c r="D572" s="5">
        <v>0.7</v>
      </c>
      <c r="E572" s="5">
        <v>40</v>
      </c>
      <c r="F572">
        <v>49</v>
      </c>
      <c r="G572" t="s">
        <v>10531</v>
      </c>
    </row>
    <row r="573" spans="1:7">
      <c r="A573" s="3" t="s">
        <v>7573</v>
      </c>
      <c r="B573" s="11" t="s">
        <v>7574</v>
      </c>
      <c r="C573" s="5">
        <v>6</v>
      </c>
      <c r="D573" s="5">
        <v>0.7</v>
      </c>
      <c r="E573" s="5">
        <v>40</v>
      </c>
      <c r="F573">
        <v>54.5</v>
      </c>
      <c r="G573" t="s">
        <v>10531</v>
      </c>
    </row>
    <row r="574" spans="1:7">
      <c r="A574" s="3" t="s">
        <v>10775</v>
      </c>
      <c r="B574" s="11" t="s">
        <v>7611</v>
      </c>
      <c r="C574" s="5">
        <v>6</v>
      </c>
      <c r="D574" s="5">
        <v>0.7</v>
      </c>
      <c r="E574" s="5">
        <v>40</v>
      </c>
      <c r="F574">
        <v>18</v>
      </c>
      <c r="G574" t="s">
        <v>10537</v>
      </c>
    </row>
    <row r="575" spans="1:7">
      <c r="A575" s="3" t="s">
        <v>7618</v>
      </c>
      <c r="B575" s="11" t="s">
        <v>7619</v>
      </c>
      <c r="C575" s="5">
        <v>6</v>
      </c>
      <c r="D575" s="5">
        <v>0.7</v>
      </c>
      <c r="E575" s="5">
        <v>40</v>
      </c>
      <c r="F575">
        <v>18.5</v>
      </c>
      <c r="G575" t="s">
        <v>10537</v>
      </c>
    </row>
    <row r="576" spans="1:7">
      <c r="A576" s="3" t="s">
        <v>7651</v>
      </c>
      <c r="B576" s="11" t="s">
        <v>7652</v>
      </c>
      <c r="C576" s="5">
        <v>6</v>
      </c>
      <c r="D576" s="5">
        <v>0.7</v>
      </c>
      <c r="E576" s="5">
        <v>40</v>
      </c>
      <c r="F576">
        <v>33.5</v>
      </c>
      <c r="G576" t="s">
        <v>10531</v>
      </c>
    </row>
    <row r="577" spans="1:7">
      <c r="A577" s="3" t="s">
        <v>7654</v>
      </c>
      <c r="B577" s="11" t="s">
        <v>7655</v>
      </c>
      <c r="C577" s="5">
        <v>6</v>
      </c>
      <c r="D577" s="5">
        <v>0.7</v>
      </c>
      <c r="E577" s="5">
        <v>40</v>
      </c>
      <c r="F577">
        <v>165</v>
      </c>
      <c r="G577" t="s">
        <v>10531</v>
      </c>
    </row>
    <row r="578" spans="1:7">
      <c r="A578" s="3" t="s">
        <v>7660</v>
      </c>
      <c r="B578" s="11" t="s">
        <v>7661</v>
      </c>
      <c r="C578" s="5">
        <v>6</v>
      </c>
      <c r="D578" s="5">
        <v>0.7</v>
      </c>
      <c r="E578" s="5">
        <v>40</v>
      </c>
      <c r="F578">
        <v>28.5</v>
      </c>
      <c r="G578" t="s">
        <v>10531</v>
      </c>
    </row>
    <row r="579" spans="1:7">
      <c r="A579" s="3" t="s">
        <v>7666</v>
      </c>
      <c r="B579" s="11" t="s">
        <v>7667</v>
      </c>
      <c r="C579" s="5">
        <v>6</v>
      </c>
      <c r="D579" s="5">
        <v>0.7</v>
      </c>
      <c r="E579" s="5">
        <v>40</v>
      </c>
      <c r="F579">
        <v>27.5</v>
      </c>
      <c r="G579" t="s">
        <v>10531</v>
      </c>
    </row>
    <row r="580" spans="1:7">
      <c r="A580" s="3" t="s">
        <v>7715</v>
      </c>
      <c r="B580" s="11" t="s">
        <v>7716</v>
      </c>
      <c r="C580" s="5">
        <v>6</v>
      </c>
      <c r="D580" s="5">
        <v>0.7</v>
      </c>
      <c r="E580" s="5">
        <v>40</v>
      </c>
      <c r="F580">
        <v>4.25</v>
      </c>
      <c r="G580" t="s">
        <v>10549</v>
      </c>
    </row>
    <row r="581" spans="1:7">
      <c r="A581" s="3" t="s">
        <v>7721</v>
      </c>
      <c r="B581" s="11" t="s">
        <v>7722</v>
      </c>
      <c r="C581" s="5">
        <v>6</v>
      </c>
      <c r="D581" s="5">
        <v>0.7</v>
      </c>
      <c r="E581" s="5">
        <v>40</v>
      </c>
      <c r="F581">
        <v>7.1</v>
      </c>
      <c r="G581" t="s">
        <v>10556</v>
      </c>
    </row>
    <row r="582" spans="1:7">
      <c r="A582" s="3" t="s">
        <v>7724</v>
      </c>
      <c r="B582" s="11" t="s">
        <v>7725</v>
      </c>
      <c r="C582" s="5">
        <v>6</v>
      </c>
      <c r="D582" s="5">
        <v>0.7</v>
      </c>
      <c r="E582" s="5">
        <v>40</v>
      </c>
      <c r="F582">
        <v>9.9499999999999993</v>
      </c>
      <c r="G582" t="s">
        <v>10556</v>
      </c>
    </row>
    <row r="583" spans="1:7">
      <c r="A583" s="3" t="s">
        <v>7727</v>
      </c>
      <c r="B583" s="11" t="s">
        <v>7728</v>
      </c>
      <c r="C583" s="5">
        <v>6</v>
      </c>
      <c r="D583" s="5">
        <v>0.7</v>
      </c>
      <c r="E583" s="5">
        <v>40</v>
      </c>
      <c r="F583">
        <v>17.75</v>
      </c>
      <c r="G583" t="s">
        <v>10556</v>
      </c>
    </row>
    <row r="584" spans="1:7">
      <c r="A584" s="3" t="s">
        <v>7783</v>
      </c>
      <c r="B584" s="11" t="s">
        <v>7784</v>
      </c>
      <c r="C584" s="5">
        <v>6</v>
      </c>
      <c r="D584" s="5">
        <v>0.7</v>
      </c>
      <c r="E584" s="5">
        <v>40</v>
      </c>
      <c r="F584">
        <v>12.9</v>
      </c>
      <c r="G584" t="s">
        <v>10539</v>
      </c>
    </row>
    <row r="585" spans="1:7">
      <c r="A585" s="3" t="s">
        <v>7914</v>
      </c>
      <c r="B585" s="11" t="s">
        <v>7915</v>
      </c>
      <c r="C585" s="5">
        <v>6</v>
      </c>
      <c r="D585" s="5">
        <v>0.7</v>
      </c>
      <c r="E585" s="5">
        <v>40</v>
      </c>
      <c r="F585">
        <v>14.75</v>
      </c>
      <c r="G585" t="s">
        <v>10549</v>
      </c>
    </row>
    <row r="586" spans="1:7">
      <c r="A586" s="3" t="s">
        <v>7968</v>
      </c>
      <c r="B586" s="11" t="s">
        <v>7969</v>
      </c>
      <c r="C586" s="5">
        <v>6</v>
      </c>
      <c r="D586" s="5">
        <v>0.7</v>
      </c>
      <c r="E586" s="5">
        <v>40</v>
      </c>
      <c r="F586">
        <v>12.25</v>
      </c>
      <c r="G586" t="s">
        <v>10537</v>
      </c>
    </row>
    <row r="587" spans="1:7">
      <c r="A587" s="3" t="s">
        <v>7977</v>
      </c>
      <c r="B587" s="11" t="s">
        <v>7975</v>
      </c>
      <c r="C587" s="5">
        <v>6</v>
      </c>
      <c r="D587" s="5">
        <v>0.7</v>
      </c>
      <c r="E587" s="5">
        <v>40</v>
      </c>
      <c r="F587">
        <v>17.5</v>
      </c>
      <c r="G587" t="s">
        <v>10537</v>
      </c>
    </row>
    <row r="588" spans="1:7">
      <c r="A588" s="3" t="s">
        <v>7982</v>
      </c>
      <c r="B588" s="11" t="s">
        <v>7983</v>
      </c>
      <c r="C588" s="5">
        <v>6</v>
      </c>
      <c r="D588" s="5">
        <v>0.7</v>
      </c>
      <c r="E588" s="5">
        <v>40</v>
      </c>
      <c r="F588">
        <v>7.95</v>
      </c>
      <c r="G588" t="s">
        <v>10533</v>
      </c>
    </row>
    <row r="589" spans="1:7">
      <c r="A589" s="3" t="s">
        <v>8001</v>
      </c>
      <c r="B589" s="11" t="s">
        <v>8002</v>
      </c>
      <c r="C589" s="5">
        <v>6</v>
      </c>
      <c r="D589" s="5">
        <v>0.7</v>
      </c>
      <c r="E589" s="5">
        <v>40</v>
      </c>
      <c r="F589">
        <v>21.5</v>
      </c>
      <c r="G589" t="s">
        <v>10533</v>
      </c>
    </row>
    <row r="590" spans="1:7">
      <c r="A590" s="3" t="s">
        <v>10776</v>
      </c>
      <c r="B590" s="11" t="s">
        <v>10777</v>
      </c>
      <c r="C590" s="5">
        <v>6</v>
      </c>
      <c r="D590" s="5">
        <v>0.7</v>
      </c>
      <c r="E590" s="5">
        <v>40</v>
      </c>
      <c r="F590">
        <v>7.5</v>
      </c>
      <c r="G590" t="s">
        <v>10537</v>
      </c>
    </row>
    <row r="591" spans="1:7">
      <c r="A591" s="3" t="s">
        <v>8134</v>
      </c>
      <c r="B591" s="11" t="s">
        <v>8135</v>
      </c>
      <c r="C591" s="5">
        <v>6</v>
      </c>
      <c r="D591" s="5">
        <v>0.7</v>
      </c>
      <c r="E591" s="5">
        <v>40</v>
      </c>
      <c r="F591">
        <v>16.75</v>
      </c>
      <c r="G591" t="s">
        <v>10537</v>
      </c>
    </row>
    <row r="592" spans="1:7">
      <c r="A592" s="3" t="s">
        <v>10778</v>
      </c>
      <c r="B592" s="11" t="s">
        <v>10779</v>
      </c>
      <c r="C592" s="5">
        <v>6</v>
      </c>
      <c r="D592" s="5">
        <v>0.7</v>
      </c>
      <c r="E592" s="5">
        <v>40</v>
      </c>
      <c r="F592">
        <v>23.75</v>
      </c>
      <c r="G592" t="s">
        <v>10537</v>
      </c>
    </row>
    <row r="593" spans="1:7">
      <c r="A593" s="3" t="s">
        <v>8160</v>
      </c>
      <c r="B593" s="11" t="s">
        <v>8161</v>
      </c>
      <c r="C593" s="5">
        <v>6</v>
      </c>
      <c r="D593" s="5">
        <v>0.7</v>
      </c>
      <c r="E593" s="5">
        <v>40</v>
      </c>
      <c r="F593">
        <v>14.5</v>
      </c>
      <c r="G593" t="s">
        <v>10533</v>
      </c>
    </row>
    <row r="594" spans="1:7">
      <c r="A594" s="3" t="s">
        <v>8163</v>
      </c>
      <c r="B594" s="11" t="s">
        <v>8164</v>
      </c>
      <c r="C594" s="5">
        <v>6</v>
      </c>
      <c r="D594" s="5">
        <v>0.7</v>
      </c>
      <c r="E594" s="5">
        <v>40</v>
      </c>
      <c r="F594">
        <v>22.5</v>
      </c>
      <c r="G594" t="s">
        <v>10533</v>
      </c>
    </row>
    <row r="595" spans="1:7">
      <c r="A595" s="3" t="s">
        <v>8166</v>
      </c>
      <c r="B595" s="11" t="s">
        <v>8167</v>
      </c>
      <c r="C595" s="5">
        <v>6</v>
      </c>
      <c r="D595" s="5">
        <v>0.7</v>
      </c>
      <c r="E595" s="5">
        <v>40</v>
      </c>
      <c r="F595">
        <v>22.5</v>
      </c>
      <c r="G595" t="s">
        <v>10533</v>
      </c>
    </row>
    <row r="596" spans="1:7">
      <c r="A596" s="3" t="s">
        <v>8206</v>
      </c>
      <c r="B596" s="11" t="s">
        <v>8207</v>
      </c>
      <c r="C596" s="5">
        <v>6</v>
      </c>
      <c r="D596" s="5">
        <v>0.7</v>
      </c>
      <c r="E596" s="5">
        <v>40</v>
      </c>
      <c r="F596">
        <v>39.5</v>
      </c>
      <c r="G596" t="s">
        <v>10548</v>
      </c>
    </row>
    <row r="597" spans="1:7">
      <c r="A597" s="3" t="s">
        <v>8215</v>
      </c>
      <c r="B597" s="11" t="s">
        <v>8213</v>
      </c>
      <c r="C597" s="5">
        <v>6</v>
      </c>
      <c r="D597" s="5">
        <v>0.7</v>
      </c>
      <c r="E597" s="5">
        <v>40</v>
      </c>
      <c r="F597">
        <v>27</v>
      </c>
      <c r="G597" t="s">
        <v>10548</v>
      </c>
    </row>
    <row r="598" spans="1:7">
      <c r="A598" s="3" t="s">
        <v>8222</v>
      </c>
      <c r="B598" s="11" t="s">
        <v>8223</v>
      </c>
      <c r="C598" s="5">
        <v>6</v>
      </c>
      <c r="D598" s="5">
        <v>0.7</v>
      </c>
      <c r="E598" s="5">
        <v>40</v>
      </c>
      <c r="F598">
        <v>115</v>
      </c>
      <c r="G598" t="s">
        <v>10548</v>
      </c>
    </row>
    <row r="599" spans="1:7">
      <c r="A599" s="3" t="s">
        <v>8254</v>
      </c>
      <c r="B599" s="11" t="s">
        <v>8255</v>
      </c>
      <c r="C599" s="5">
        <v>6</v>
      </c>
      <c r="D599" s="5">
        <v>0.7</v>
      </c>
      <c r="E599" s="5">
        <v>40</v>
      </c>
      <c r="F599">
        <v>16.25</v>
      </c>
      <c r="G599" t="s">
        <v>10533</v>
      </c>
    </row>
    <row r="600" spans="1:7">
      <c r="A600" s="3" t="s">
        <v>10780</v>
      </c>
      <c r="B600" s="11" t="s">
        <v>10781</v>
      </c>
      <c r="C600" s="5">
        <v>6</v>
      </c>
      <c r="D600" s="5">
        <v>0.7</v>
      </c>
      <c r="E600" s="5">
        <v>40</v>
      </c>
      <c r="F600">
        <v>43.5</v>
      </c>
      <c r="G600" t="s">
        <v>10553</v>
      </c>
    </row>
    <row r="601" spans="1:7">
      <c r="A601" s="3" t="s">
        <v>8466</v>
      </c>
      <c r="B601" s="11" t="s">
        <v>8467</v>
      </c>
      <c r="C601" s="5">
        <v>6</v>
      </c>
      <c r="D601" s="5">
        <v>0.7</v>
      </c>
      <c r="E601" s="5">
        <v>40</v>
      </c>
      <c r="F601">
        <v>11.1</v>
      </c>
      <c r="G601" t="s">
        <v>10560</v>
      </c>
    </row>
    <row r="602" spans="1:7">
      <c r="A602" s="3" t="s">
        <v>8469</v>
      </c>
      <c r="B602" s="11" t="s">
        <v>8470</v>
      </c>
      <c r="C602" s="5">
        <v>6</v>
      </c>
      <c r="D602" s="5">
        <v>0.7</v>
      </c>
      <c r="E602" s="5">
        <v>40</v>
      </c>
      <c r="F602">
        <v>9.75</v>
      </c>
      <c r="G602" t="s">
        <v>10560</v>
      </c>
    </row>
    <row r="603" spans="1:7">
      <c r="A603" s="3" t="s">
        <v>8475</v>
      </c>
      <c r="B603" s="11" t="s">
        <v>8476</v>
      </c>
      <c r="C603" s="5">
        <v>6</v>
      </c>
      <c r="D603" s="5">
        <v>0.7</v>
      </c>
      <c r="E603" s="5">
        <v>40</v>
      </c>
      <c r="F603">
        <v>21.1</v>
      </c>
      <c r="G603" t="s">
        <v>10558</v>
      </c>
    </row>
    <row r="604" spans="1:7">
      <c r="A604" s="3" t="s">
        <v>8709</v>
      </c>
      <c r="B604" s="11" t="s">
        <v>8710</v>
      </c>
      <c r="C604" s="5">
        <v>6</v>
      </c>
      <c r="D604" s="5">
        <v>0.7</v>
      </c>
      <c r="E604" s="5">
        <v>40</v>
      </c>
      <c r="F604">
        <v>12.95</v>
      </c>
      <c r="G604" t="s">
        <v>10554</v>
      </c>
    </row>
    <row r="605" spans="1:7">
      <c r="A605" s="3" t="s">
        <v>8762</v>
      </c>
      <c r="B605" s="11" t="s">
        <v>8763</v>
      </c>
      <c r="C605" s="5">
        <v>6</v>
      </c>
      <c r="D605" s="5">
        <v>0.7</v>
      </c>
      <c r="E605" s="5">
        <v>40</v>
      </c>
      <c r="F605">
        <v>21.95</v>
      </c>
      <c r="G605" t="s">
        <v>10537</v>
      </c>
    </row>
    <row r="606" spans="1:7">
      <c r="A606" s="3" t="s">
        <v>8801</v>
      </c>
      <c r="B606" s="11" t="s">
        <v>8802</v>
      </c>
      <c r="C606" s="5">
        <v>6</v>
      </c>
      <c r="D606" s="5">
        <v>0.7</v>
      </c>
      <c r="E606" s="5">
        <v>40</v>
      </c>
      <c r="F606">
        <v>4.5999999999999996</v>
      </c>
      <c r="G606" t="s">
        <v>10533</v>
      </c>
    </row>
    <row r="607" spans="1:7">
      <c r="A607" s="3" t="s">
        <v>9022</v>
      </c>
      <c r="B607" s="11" t="s">
        <v>9023</v>
      </c>
      <c r="C607" s="5">
        <v>6</v>
      </c>
      <c r="D607" s="5">
        <v>0.7</v>
      </c>
      <c r="E607" s="5">
        <v>40</v>
      </c>
      <c r="F607">
        <v>4.75</v>
      </c>
      <c r="G607" t="s">
        <v>10544</v>
      </c>
    </row>
    <row r="608" spans="1:7">
      <c r="A608" s="3" t="s">
        <v>9111</v>
      </c>
      <c r="B608" s="11" t="s">
        <v>9112</v>
      </c>
      <c r="C608" s="5">
        <v>6</v>
      </c>
      <c r="D608" s="5">
        <v>0.7</v>
      </c>
      <c r="E608" s="5">
        <v>40</v>
      </c>
      <c r="F608">
        <v>9.25</v>
      </c>
      <c r="G608" t="s">
        <v>10539</v>
      </c>
    </row>
    <row r="609" spans="1:7">
      <c r="A609" s="3" t="s">
        <v>10782</v>
      </c>
      <c r="B609" s="11" t="s">
        <v>10783</v>
      </c>
      <c r="C609" s="5">
        <v>6</v>
      </c>
      <c r="D609" s="5">
        <v>0.7</v>
      </c>
      <c r="E609" s="5">
        <v>40</v>
      </c>
      <c r="F609">
        <v>9.5</v>
      </c>
      <c r="G609" t="s">
        <v>10539</v>
      </c>
    </row>
    <row r="610" spans="1:7">
      <c r="A610" s="3" t="s">
        <v>9164</v>
      </c>
      <c r="B610" s="11" t="s">
        <v>9165</v>
      </c>
      <c r="C610" s="5">
        <v>6</v>
      </c>
      <c r="D610" s="5">
        <v>0.7</v>
      </c>
      <c r="E610" s="5">
        <v>40</v>
      </c>
      <c r="F610">
        <v>18.5</v>
      </c>
      <c r="G610" t="s">
        <v>10533</v>
      </c>
    </row>
    <row r="611" spans="1:7">
      <c r="A611" s="3" t="s">
        <v>9288</v>
      </c>
      <c r="B611" s="11" t="s">
        <v>9289</v>
      </c>
      <c r="C611" s="5">
        <v>6</v>
      </c>
      <c r="D611" s="5">
        <v>0.7</v>
      </c>
      <c r="E611" s="5">
        <v>40</v>
      </c>
      <c r="F611">
        <v>10</v>
      </c>
      <c r="G611" t="s">
        <v>10532</v>
      </c>
    </row>
    <row r="612" spans="1:7">
      <c r="A612" s="3" t="s">
        <v>9294</v>
      </c>
      <c r="B612" s="11" t="s">
        <v>9295</v>
      </c>
      <c r="C612" s="5">
        <v>6</v>
      </c>
      <c r="D612" s="5">
        <v>0.7</v>
      </c>
      <c r="E612" s="5">
        <v>40</v>
      </c>
      <c r="F612">
        <v>5</v>
      </c>
      <c r="G612" t="s">
        <v>10551</v>
      </c>
    </row>
    <row r="613" spans="1:7">
      <c r="A613" s="3" t="s">
        <v>9342</v>
      </c>
      <c r="B613" s="11" t="s">
        <v>9343</v>
      </c>
      <c r="C613" s="5">
        <v>6</v>
      </c>
      <c r="D613" s="5">
        <v>0.7</v>
      </c>
      <c r="E613" s="5">
        <v>40</v>
      </c>
      <c r="F613">
        <v>17.850000000000001</v>
      </c>
      <c r="G613" t="s">
        <v>10537</v>
      </c>
    </row>
    <row r="614" spans="1:7">
      <c r="A614" s="3" t="s">
        <v>10784</v>
      </c>
      <c r="B614" s="11" t="s">
        <v>10785</v>
      </c>
      <c r="C614" s="5">
        <v>6</v>
      </c>
      <c r="D614" s="5">
        <v>0.7</v>
      </c>
      <c r="E614" s="5">
        <v>40</v>
      </c>
      <c r="F614">
        <v>21.5</v>
      </c>
      <c r="G614" t="s">
        <v>10531</v>
      </c>
    </row>
    <row r="615" spans="1:7">
      <c r="A615" s="3" t="s">
        <v>9366</v>
      </c>
      <c r="B615" s="11" t="s">
        <v>9367</v>
      </c>
      <c r="C615" s="5">
        <v>6</v>
      </c>
      <c r="D615" s="5">
        <v>0.7</v>
      </c>
      <c r="E615" s="5">
        <v>40</v>
      </c>
      <c r="F615">
        <v>19.95</v>
      </c>
      <c r="G615" t="s">
        <v>10531</v>
      </c>
    </row>
    <row r="616" spans="1:7">
      <c r="A616" s="3" t="s">
        <v>9451</v>
      </c>
      <c r="B616" s="11" t="s">
        <v>9452</v>
      </c>
      <c r="C616" s="5">
        <v>6</v>
      </c>
      <c r="D616" s="5">
        <v>0.7</v>
      </c>
      <c r="E616" s="5">
        <v>40</v>
      </c>
      <c r="F616">
        <v>13.95</v>
      </c>
      <c r="G616" t="s">
        <v>10554</v>
      </c>
    </row>
    <row r="617" spans="1:7">
      <c r="A617" s="3" t="s">
        <v>9454</v>
      </c>
      <c r="B617" s="11" t="s">
        <v>9455</v>
      </c>
      <c r="C617" s="5">
        <v>6</v>
      </c>
      <c r="D617" s="5">
        <v>0.7</v>
      </c>
      <c r="E617" s="5">
        <v>40</v>
      </c>
      <c r="F617">
        <v>16.95</v>
      </c>
      <c r="G617" t="s">
        <v>10537</v>
      </c>
    </row>
    <row r="618" spans="1:7">
      <c r="A618" s="3" t="s">
        <v>9460</v>
      </c>
      <c r="B618" s="11" t="s">
        <v>9461</v>
      </c>
      <c r="C618" s="5">
        <v>6</v>
      </c>
      <c r="D618" s="5">
        <v>0.7</v>
      </c>
      <c r="E618" s="5">
        <v>40</v>
      </c>
      <c r="F618">
        <v>16.95</v>
      </c>
      <c r="G618" t="s">
        <v>10537</v>
      </c>
    </row>
    <row r="619" spans="1:7">
      <c r="A619" s="3" t="s">
        <v>9463</v>
      </c>
      <c r="B619" s="11" t="s">
        <v>9464</v>
      </c>
      <c r="C619" s="5">
        <v>6</v>
      </c>
      <c r="D619" s="5">
        <v>0.7</v>
      </c>
      <c r="E619" s="5">
        <v>40</v>
      </c>
      <c r="F619">
        <v>16.95</v>
      </c>
      <c r="G619" t="s">
        <v>10537</v>
      </c>
    </row>
    <row r="620" spans="1:7">
      <c r="A620" s="3" t="s">
        <v>9466</v>
      </c>
      <c r="B620" s="11" t="s">
        <v>9467</v>
      </c>
      <c r="C620" s="5">
        <v>6</v>
      </c>
      <c r="D620" s="5">
        <v>0.7</v>
      </c>
      <c r="E620" s="5">
        <v>40</v>
      </c>
      <c r="F620">
        <v>16.95</v>
      </c>
      <c r="G620" t="s">
        <v>10537</v>
      </c>
    </row>
    <row r="621" spans="1:7">
      <c r="A621" s="3" t="s">
        <v>9530</v>
      </c>
      <c r="B621" s="11" t="s">
        <v>9531</v>
      </c>
      <c r="C621" s="5">
        <v>6</v>
      </c>
      <c r="D621" s="5">
        <v>0.7</v>
      </c>
      <c r="E621" s="5">
        <v>40</v>
      </c>
      <c r="F621">
        <v>6.75</v>
      </c>
      <c r="G621" t="s">
        <v>10551</v>
      </c>
    </row>
    <row r="622" spans="1:7">
      <c r="A622" s="3" t="s">
        <v>9683</v>
      </c>
      <c r="B622" s="11" t="s">
        <v>9681</v>
      </c>
      <c r="C622" s="5">
        <v>6</v>
      </c>
      <c r="D622" s="5">
        <v>0.7</v>
      </c>
      <c r="E622" s="5">
        <v>40</v>
      </c>
      <c r="F622">
        <v>13.25</v>
      </c>
      <c r="G622" t="s">
        <v>10534</v>
      </c>
    </row>
    <row r="623" spans="1:7">
      <c r="A623" s="3" t="s">
        <v>9684</v>
      </c>
      <c r="B623" s="11" t="s">
        <v>9685</v>
      </c>
      <c r="C623" s="5">
        <v>6</v>
      </c>
      <c r="D623" s="5">
        <v>0.7</v>
      </c>
      <c r="E623" s="5">
        <v>40</v>
      </c>
      <c r="F623">
        <v>16.2</v>
      </c>
      <c r="G623" t="s">
        <v>10542</v>
      </c>
    </row>
    <row r="624" spans="1:7">
      <c r="A624" s="3" t="s">
        <v>10788</v>
      </c>
      <c r="B624" s="11" t="s">
        <v>10789</v>
      </c>
      <c r="C624" s="5">
        <v>6</v>
      </c>
      <c r="D624" s="5">
        <v>0.7</v>
      </c>
      <c r="E624" s="5">
        <v>40</v>
      </c>
      <c r="F624">
        <v>16.399999999999999</v>
      </c>
      <c r="G624" t="s">
        <v>10538</v>
      </c>
    </row>
    <row r="625" spans="1:7">
      <c r="A625" s="3" t="s">
        <v>9757</v>
      </c>
      <c r="B625" s="11" t="s">
        <v>9758</v>
      </c>
      <c r="C625" s="5">
        <v>6</v>
      </c>
      <c r="D625" s="5">
        <v>0.7</v>
      </c>
      <c r="E625" s="5">
        <v>40</v>
      </c>
      <c r="F625">
        <v>13.25</v>
      </c>
      <c r="G625" t="s">
        <v>10542</v>
      </c>
    </row>
    <row r="626" spans="1:7">
      <c r="A626" s="3" t="s">
        <v>9794</v>
      </c>
      <c r="B626" s="11" t="s">
        <v>9795</v>
      </c>
      <c r="C626" s="5">
        <v>6</v>
      </c>
      <c r="D626" s="5">
        <v>0.7</v>
      </c>
      <c r="E626" s="5">
        <v>40</v>
      </c>
      <c r="F626">
        <v>8.6999999999999993</v>
      </c>
      <c r="G626" t="s">
        <v>10533</v>
      </c>
    </row>
    <row r="627" spans="1:7">
      <c r="A627" s="3" t="s">
        <v>10790</v>
      </c>
      <c r="B627" s="11" t="s">
        <v>10791</v>
      </c>
      <c r="C627" s="5">
        <v>6</v>
      </c>
      <c r="D627" s="5">
        <v>0.7</v>
      </c>
      <c r="E627" s="5">
        <v>40</v>
      </c>
      <c r="F627">
        <v>30.95</v>
      </c>
      <c r="G627" t="s">
        <v>10554</v>
      </c>
    </row>
    <row r="628" spans="1:7">
      <c r="A628" s="3" t="s">
        <v>9977</v>
      </c>
      <c r="B628" s="11" t="s">
        <v>9978</v>
      </c>
      <c r="C628" s="5">
        <v>6</v>
      </c>
      <c r="D628" s="5">
        <v>0.7</v>
      </c>
      <c r="E628" s="5">
        <v>40</v>
      </c>
      <c r="F628">
        <v>20.85</v>
      </c>
      <c r="G628" t="s">
        <v>10537</v>
      </c>
    </row>
    <row r="629" spans="1:7">
      <c r="A629" s="3" t="s">
        <v>9980</v>
      </c>
      <c r="B629" s="11" t="s">
        <v>9981</v>
      </c>
      <c r="C629" s="5">
        <v>6</v>
      </c>
      <c r="D629" s="5">
        <v>0.7</v>
      </c>
      <c r="E629" s="5">
        <v>40</v>
      </c>
      <c r="F629">
        <v>17.55</v>
      </c>
      <c r="G629" t="s">
        <v>10533</v>
      </c>
    </row>
    <row r="630" spans="1:7">
      <c r="A630" s="3" t="s">
        <v>9983</v>
      </c>
      <c r="B630" s="11" t="s">
        <v>9984</v>
      </c>
      <c r="C630" s="5">
        <v>6</v>
      </c>
      <c r="D630" s="5">
        <v>0.7</v>
      </c>
      <c r="E630" s="5">
        <v>40</v>
      </c>
      <c r="F630">
        <v>20.85</v>
      </c>
      <c r="G630" t="s">
        <v>10537</v>
      </c>
    </row>
    <row r="631" spans="1:7">
      <c r="A631" s="3" t="s">
        <v>10792</v>
      </c>
      <c r="B631" s="11" t="s">
        <v>10793</v>
      </c>
      <c r="C631" s="5">
        <v>6</v>
      </c>
      <c r="D631" s="5">
        <v>0.7</v>
      </c>
      <c r="E631" s="5">
        <v>40</v>
      </c>
      <c r="F631">
        <v>17.16</v>
      </c>
      <c r="G631" t="s">
        <v>10533</v>
      </c>
    </row>
    <row r="632" spans="1:7">
      <c r="A632" s="3" t="s">
        <v>10002</v>
      </c>
      <c r="B632" s="11" t="s">
        <v>10000</v>
      </c>
      <c r="C632" s="5">
        <v>6</v>
      </c>
      <c r="D632" s="5">
        <v>0.7</v>
      </c>
      <c r="E632" s="5">
        <v>40</v>
      </c>
      <c r="F632">
        <v>7.5</v>
      </c>
      <c r="G632" t="s">
        <v>10547</v>
      </c>
    </row>
    <row r="633" spans="1:7">
      <c r="A633" s="3" t="s">
        <v>10140</v>
      </c>
      <c r="B633" s="11" t="s">
        <v>10141</v>
      </c>
      <c r="C633" s="5">
        <v>6</v>
      </c>
      <c r="D633" s="5">
        <v>0.7</v>
      </c>
      <c r="E633" s="5">
        <v>40</v>
      </c>
      <c r="F633">
        <v>13.3</v>
      </c>
      <c r="G633" t="s">
        <v>10533</v>
      </c>
    </row>
    <row r="634" spans="1:7">
      <c r="A634" s="3" t="s">
        <v>10794</v>
      </c>
      <c r="B634" s="11" t="s">
        <v>10146</v>
      </c>
      <c r="C634" s="5">
        <v>6</v>
      </c>
      <c r="D634" s="5">
        <v>0.7</v>
      </c>
      <c r="E634" s="5">
        <v>40</v>
      </c>
      <c r="F634">
        <v>45.5</v>
      </c>
      <c r="G634" t="s">
        <v>10531</v>
      </c>
    </row>
    <row r="635" spans="1:7">
      <c r="A635" s="3" t="s">
        <v>10147</v>
      </c>
      <c r="B635" s="11" t="s">
        <v>10148</v>
      </c>
      <c r="C635" s="5">
        <v>6</v>
      </c>
      <c r="D635" s="5">
        <v>0.7</v>
      </c>
      <c r="E635" s="5">
        <v>40</v>
      </c>
      <c r="F635">
        <v>30</v>
      </c>
      <c r="G635" t="s">
        <v>10531</v>
      </c>
    </row>
    <row r="636" spans="1:7">
      <c r="A636" s="3" t="s">
        <v>10795</v>
      </c>
      <c r="B636" s="11" t="s">
        <v>10796</v>
      </c>
      <c r="C636" s="5">
        <v>6</v>
      </c>
      <c r="D636" s="5">
        <v>0.7</v>
      </c>
      <c r="E636" s="5">
        <v>40</v>
      </c>
      <c r="F636">
        <v>38.5</v>
      </c>
      <c r="G636" t="s">
        <v>10531</v>
      </c>
    </row>
    <row r="637" spans="1:7">
      <c r="A637" s="3" t="s">
        <v>10169</v>
      </c>
      <c r="B637" s="11" t="s">
        <v>10170</v>
      </c>
      <c r="C637" s="5">
        <v>6</v>
      </c>
      <c r="D637" s="5">
        <v>0.7</v>
      </c>
      <c r="E637" s="5">
        <v>40</v>
      </c>
      <c r="F637">
        <v>12.5</v>
      </c>
      <c r="G637" t="s">
        <v>10537</v>
      </c>
    </row>
    <row r="638" spans="1:7">
      <c r="A638" s="3" t="s">
        <v>10319</v>
      </c>
      <c r="B638" s="11" t="s">
        <v>10320</v>
      </c>
      <c r="C638" s="5">
        <v>6</v>
      </c>
      <c r="D638" s="5">
        <v>0.7</v>
      </c>
      <c r="E638" s="5">
        <v>40</v>
      </c>
      <c r="F638">
        <v>17</v>
      </c>
      <c r="G638" t="s">
        <v>10537</v>
      </c>
    </row>
    <row r="639" spans="1:7">
      <c r="A639" s="3" t="s">
        <v>10798</v>
      </c>
      <c r="B639" s="11" t="s">
        <v>10799</v>
      </c>
      <c r="C639" s="5">
        <v>6</v>
      </c>
      <c r="D639" s="5">
        <v>0.7</v>
      </c>
      <c r="E639" s="5">
        <v>40</v>
      </c>
      <c r="F639">
        <v>39.5</v>
      </c>
      <c r="G639" t="s">
        <v>10553</v>
      </c>
    </row>
    <row r="640" spans="1:7">
      <c r="A640" s="3" t="s">
        <v>10401</v>
      </c>
      <c r="B640" s="11" t="s">
        <v>10399</v>
      </c>
      <c r="C640" s="5">
        <v>6</v>
      </c>
      <c r="D640" s="5">
        <v>0.7</v>
      </c>
      <c r="E640" s="5">
        <v>40</v>
      </c>
      <c r="F640">
        <v>3</v>
      </c>
      <c r="G640" t="s">
        <v>10533</v>
      </c>
    </row>
    <row r="641" spans="1:7">
      <c r="A641" s="3" t="s">
        <v>10419</v>
      </c>
      <c r="B641" s="11" t="s">
        <v>10420</v>
      </c>
      <c r="C641" s="5">
        <v>6</v>
      </c>
      <c r="D641" s="5">
        <v>0.7</v>
      </c>
      <c r="E641" s="5">
        <v>40</v>
      </c>
      <c r="F641">
        <v>3.6</v>
      </c>
      <c r="G641" t="s">
        <v>10533</v>
      </c>
    </row>
    <row r="642" spans="1:7">
      <c r="A642" s="3" t="s">
        <v>10473</v>
      </c>
      <c r="B642" s="11" t="s">
        <v>10474</v>
      </c>
      <c r="C642" s="5">
        <v>6</v>
      </c>
      <c r="D642" s="5">
        <v>0.7</v>
      </c>
      <c r="E642" s="5">
        <v>40</v>
      </c>
      <c r="F642">
        <v>14</v>
      </c>
      <c r="G642" t="s">
        <v>10537</v>
      </c>
    </row>
    <row r="643" spans="1:7">
      <c r="A643" s="3" t="s">
        <v>46</v>
      </c>
      <c r="B643" s="11" t="s">
        <v>45</v>
      </c>
      <c r="C643" s="5">
        <v>6</v>
      </c>
      <c r="D643" s="5">
        <v>1</v>
      </c>
      <c r="E643" s="5">
        <v>40</v>
      </c>
      <c r="F643">
        <v>12.95</v>
      </c>
      <c r="G643" t="s">
        <v>10534</v>
      </c>
    </row>
    <row r="644" spans="1:7">
      <c r="A644" s="3" t="s">
        <v>48</v>
      </c>
      <c r="B644" s="11" t="s">
        <v>49</v>
      </c>
      <c r="C644" s="5">
        <v>6</v>
      </c>
      <c r="D644" s="5">
        <v>1</v>
      </c>
      <c r="E644" s="5">
        <v>40</v>
      </c>
      <c r="F644">
        <v>12.95</v>
      </c>
      <c r="G644" t="s">
        <v>10534</v>
      </c>
    </row>
    <row r="645" spans="1:7">
      <c r="A645" s="3" t="s">
        <v>90</v>
      </c>
      <c r="B645" s="11" t="s">
        <v>86</v>
      </c>
      <c r="C645" s="5">
        <v>6</v>
      </c>
      <c r="D645" s="5">
        <v>1</v>
      </c>
      <c r="E645" s="5">
        <v>40</v>
      </c>
      <c r="F645">
        <v>30</v>
      </c>
      <c r="G645" t="s">
        <v>10536</v>
      </c>
    </row>
    <row r="646" spans="1:7">
      <c r="A646" s="3" t="s">
        <v>209</v>
      </c>
      <c r="B646" s="11" t="s">
        <v>198</v>
      </c>
      <c r="C646" s="5">
        <v>6</v>
      </c>
      <c r="D646" s="5">
        <v>1</v>
      </c>
      <c r="E646" s="5">
        <v>40</v>
      </c>
      <c r="F646">
        <v>6.95</v>
      </c>
      <c r="G646" t="s">
        <v>10533</v>
      </c>
    </row>
    <row r="647" spans="1:7">
      <c r="A647" s="3" t="s">
        <v>588</v>
      </c>
      <c r="B647" s="11" t="s">
        <v>589</v>
      </c>
      <c r="C647" s="5">
        <v>6</v>
      </c>
      <c r="D647" s="5">
        <v>1</v>
      </c>
      <c r="E647" s="5">
        <v>40</v>
      </c>
      <c r="F647">
        <v>22.5</v>
      </c>
      <c r="G647" t="s">
        <v>10536</v>
      </c>
    </row>
    <row r="648" spans="1:7">
      <c r="A648" s="3" t="s">
        <v>10819</v>
      </c>
      <c r="B648" s="11" t="s">
        <v>10820</v>
      </c>
      <c r="C648" s="5">
        <v>6</v>
      </c>
      <c r="D648" s="5">
        <v>1</v>
      </c>
      <c r="E648" s="5">
        <v>40</v>
      </c>
      <c r="F648">
        <v>78.5</v>
      </c>
      <c r="G648" t="s">
        <v>10535</v>
      </c>
    </row>
    <row r="649" spans="1:7">
      <c r="A649" s="3" t="s">
        <v>931</v>
      </c>
      <c r="B649" s="11" t="s">
        <v>923</v>
      </c>
      <c r="C649" s="5">
        <v>6</v>
      </c>
      <c r="D649" s="5">
        <v>1</v>
      </c>
      <c r="E649" s="5">
        <v>40</v>
      </c>
      <c r="F649">
        <v>8.75</v>
      </c>
      <c r="G649" t="s">
        <v>10541</v>
      </c>
    </row>
    <row r="650" spans="1:7">
      <c r="A650" s="3" t="s">
        <v>10816</v>
      </c>
      <c r="B650" s="11" t="s">
        <v>1062</v>
      </c>
      <c r="C650" s="5">
        <v>6</v>
      </c>
      <c r="D650" s="5">
        <v>1</v>
      </c>
      <c r="E650" s="5">
        <v>40</v>
      </c>
      <c r="F650">
        <v>60.5</v>
      </c>
      <c r="G650" t="s">
        <v>10533</v>
      </c>
    </row>
    <row r="651" spans="1:7">
      <c r="A651" s="3" t="s">
        <v>10821</v>
      </c>
      <c r="B651" s="11" t="s">
        <v>1064</v>
      </c>
      <c r="C651" s="5">
        <v>6</v>
      </c>
      <c r="D651" s="5">
        <v>1</v>
      </c>
      <c r="E651" s="5">
        <v>40</v>
      </c>
      <c r="F651">
        <v>29.5</v>
      </c>
      <c r="G651" t="s">
        <v>10533</v>
      </c>
    </row>
    <row r="652" spans="1:7">
      <c r="A652" s="3" t="s">
        <v>11363</v>
      </c>
      <c r="B652" s="11" t="s">
        <v>11364</v>
      </c>
      <c r="C652" s="5">
        <v>6</v>
      </c>
      <c r="D652" s="5">
        <v>1</v>
      </c>
      <c r="E652" s="5">
        <v>40</v>
      </c>
      <c r="F652">
        <v>31.5</v>
      </c>
      <c r="G652" t="s">
        <v>10640</v>
      </c>
    </row>
    <row r="653" spans="1:7">
      <c r="A653" s="3" t="s">
        <v>1072</v>
      </c>
      <c r="B653" s="11" t="s">
        <v>1066</v>
      </c>
      <c r="C653" s="5">
        <v>6</v>
      </c>
      <c r="D653" s="5">
        <v>1</v>
      </c>
      <c r="E653" s="5">
        <v>40</v>
      </c>
      <c r="F653">
        <v>25.25</v>
      </c>
      <c r="G653" t="s">
        <v>10533</v>
      </c>
    </row>
    <row r="654" spans="1:7">
      <c r="A654" s="3" t="s">
        <v>1088</v>
      </c>
      <c r="B654" s="11" t="s">
        <v>1086</v>
      </c>
      <c r="C654" s="5">
        <v>6</v>
      </c>
      <c r="D654" s="5">
        <v>1</v>
      </c>
      <c r="E654" s="5">
        <v>40</v>
      </c>
      <c r="F654">
        <v>31.5</v>
      </c>
      <c r="G654" t="s">
        <v>10533</v>
      </c>
    </row>
    <row r="655" spans="1:7">
      <c r="A655" s="3" t="s">
        <v>1093</v>
      </c>
      <c r="B655" s="11" t="s">
        <v>1091</v>
      </c>
      <c r="C655" s="5">
        <v>6</v>
      </c>
      <c r="D655" s="5">
        <v>1</v>
      </c>
      <c r="E655" s="5">
        <v>40</v>
      </c>
      <c r="F655">
        <v>22.5</v>
      </c>
      <c r="G655" t="s">
        <v>10532</v>
      </c>
    </row>
    <row r="656" spans="1:7">
      <c r="A656" s="3" t="s">
        <v>1096</v>
      </c>
      <c r="B656" s="11" t="s">
        <v>1095</v>
      </c>
      <c r="C656" s="5">
        <v>6</v>
      </c>
      <c r="D656" s="5">
        <v>1</v>
      </c>
      <c r="E656" s="5">
        <v>40</v>
      </c>
      <c r="F656">
        <v>22.5</v>
      </c>
      <c r="G656" t="s">
        <v>10532</v>
      </c>
    </row>
    <row r="657" spans="1:7">
      <c r="A657" s="3" t="s">
        <v>1101</v>
      </c>
      <c r="B657" s="11" t="s">
        <v>1099</v>
      </c>
      <c r="C657" s="5">
        <v>6</v>
      </c>
      <c r="D657" s="5">
        <v>1</v>
      </c>
      <c r="E657" s="5">
        <v>40</v>
      </c>
      <c r="F657">
        <v>22.5</v>
      </c>
      <c r="G657" t="s">
        <v>10532</v>
      </c>
    </row>
    <row r="658" spans="1:7">
      <c r="A658" s="3" t="s">
        <v>1346</v>
      </c>
      <c r="B658" s="11" t="s">
        <v>1344</v>
      </c>
      <c r="C658" s="5">
        <v>6</v>
      </c>
      <c r="D658" s="5">
        <v>1</v>
      </c>
      <c r="E658" s="5">
        <v>40</v>
      </c>
      <c r="F658">
        <v>10.75</v>
      </c>
      <c r="G658" t="s">
        <v>10537</v>
      </c>
    </row>
    <row r="659" spans="1:7">
      <c r="A659" s="3" t="s">
        <v>1537</v>
      </c>
      <c r="B659" s="11" t="s">
        <v>1531</v>
      </c>
      <c r="C659" s="5">
        <v>6</v>
      </c>
      <c r="D659" s="5">
        <v>1</v>
      </c>
      <c r="E659" s="5">
        <v>40</v>
      </c>
      <c r="F659">
        <v>11.5</v>
      </c>
      <c r="G659" t="s">
        <v>10537</v>
      </c>
    </row>
    <row r="660" spans="1:7">
      <c r="A660" s="3" t="s">
        <v>1622</v>
      </c>
      <c r="B660" s="11" t="s">
        <v>1623</v>
      </c>
      <c r="C660" s="5">
        <v>6</v>
      </c>
      <c r="D660" s="5">
        <v>1</v>
      </c>
      <c r="E660" s="5">
        <v>40</v>
      </c>
      <c r="F660">
        <v>14.25</v>
      </c>
      <c r="G660" t="s">
        <v>10535</v>
      </c>
    </row>
    <row r="661" spans="1:7">
      <c r="A661" s="3" t="s">
        <v>1726</v>
      </c>
      <c r="B661" s="11" t="s">
        <v>1724</v>
      </c>
      <c r="C661" s="5">
        <v>6</v>
      </c>
      <c r="D661" s="5">
        <v>1</v>
      </c>
      <c r="E661" s="5">
        <v>40</v>
      </c>
      <c r="F661">
        <v>15.95</v>
      </c>
      <c r="G661" t="s">
        <v>10537</v>
      </c>
    </row>
    <row r="662" spans="1:7">
      <c r="A662" s="3" t="s">
        <v>1825</v>
      </c>
      <c r="B662" s="11" t="s">
        <v>1823</v>
      </c>
      <c r="C662" s="5">
        <v>6</v>
      </c>
      <c r="D662" s="5">
        <v>1</v>
      </c>
      <c r="E662" s="5">
        <v>40</v>
      </c>
      <c r="F662">
        <v>10.25</v>
      </c>
      <c r="G662" t="s">
        <v>10537</v>
      </c>
    </row>
    <row r="663" spans="1:7">
      <c r="A663" s="3" t="s">
        <v>1885</v>
      </c>
      <c r="B663" s="11" t="s">
        <v>1886</v>
      </c>
      <c r="C663" s="5">
        <v>6</v>
      </c>
      <c r="D663" s="5">
        <v>1</v>
      </c>
      <c r="E663" s="5">
        <v>40</v>
      </c>
      <c r="F663">
        <v>15.25</v>
      </c>
      <c r="G663" t="s">
        <v>10541</v>
      </c>
    </row>
    <row r="664" spans="1:7">
      <c r="A664" s="3" t="s">
        <v>10822</v>
      </c>
      <c r="B664" s="11" t="s">
        <v>1895</v>
      </c>
      <c r="C664" s="5">
        <v>6</v>
      </c>
      <c r="D664" s="5">
        <v>1</v>
      </c>
      <c r="E664" s="5">
        <v>40</v>
      </c>
      <c r="F664">
        <v>8.75</v>
      </c>
      <c r="G664" t="s">
        <v>10541</v>
      </c>
    </row>
    <row r="665" spans="1:7">
      <c r="A665" s="3" t="s">
        <v>1904</v>
      </c>
      <c r="B665" s="11" t="s">
        <v>1905</v>
      </c>
      <c r="C665" s="5">
        <v>6</v>
      </c>
      <c r="D665" s="5">
        <v>1</v>
      </c>
      <c r="E665" s="5">
        <v>40</v>
      </c>
      <c r="F665">
        <v>19.95</v>
      </c>
      <c r="G665" t="s">
        <v>10536</v>
      </c>
    </row>
    <row r="666" spans="1:7">
      <c r="A666" s="3" t="s">
        <v>1960</v>
      </c>
      <c r="B666" s="11" t="s">
        <v>1957</v>
      </c>
      <c r="C666" s="5">
        <v>6</v>
      </c>
      <c r="D666" s="5">
        <v>1</v>
      </c>
      <c r="E666" s="5">
        <v>40</v>
      </c>
      <c r="F666">
        <v>5.85</v>
      </c>
      <c r="G666" t="s">
        <v>10540</v>
      </c>
    </row>
    <row r="667" spans="1:7">
      <c r="A667" s="3" t="s">
        <v>10823</v>
      </c>
      <c r="B667" s="11" t="s">
        <v>2324</v>
      </c>
      <c r="C667" s="5">
        <v>6</v>
      </c>
      <c r="D667" s="5">
        <v>1</v>
      </c>
      <c r="E667" s="5">
        <v>40</v>
      </c>
      <c r="F667">
        <v>20</v>
      </c>
      <c r="G667" t="s">
        <v>10541</v>
      </c>
    </row>
    <row r="668" spans="1:7">
      <c r="A668" s="3" t="s">
        <v>2340</v>
      </c>
      <c r="B668" s="11" t="s">
        <v>2338</v>
      </c>
      <c r="C668" s="5">
        <v>6</v>
      </c>
      <c r="D668" s="5">
        <v>1</v>
      </c>
      <c r="E668" s="5">
        <v>40</v>
      </c>
      <c r="F668">
        <v>24.9</v>
      </c>
      <c r="G668" t="s">
        <v>10541</v>
      </c>
    </row>
    <row r="669" spans="1:7">
      <c r="A669" s="3" t="s">
        <v>10824</v>
      </c>
      <c r="B669" s="11" t="s">
        <v>10825</v>
      </c>
      <c r="C669" s="5">
        <v>6</v>
      </c>
      <c r="D669" s="5">
        <v>1</v>
      </c>
      <c r="E669" s="5">
        <v>40</v>
      </c>
      <c r="F669">
        <v>26.5</v>
      </c>
      <c r="G669" t="s">
        <v>10554</v>
      </c>
    </row>
    <row r="670" spans="1:7">
      <c r="A670" s="3" t="s">
        <v>2555</v>
      </c>
      <c r="B670" s="11" t="s">
        <v>2549</v>
      </c>
      <c r="C670" s="5">
        <v>6</v>
      </c>
      <c r="D670" s="5">
        <v>1</v>
      </c>
      <c r="E670" s="5">
        <v>40</v>
      </c>
      <c r="F670">
        <v>12.95</v>
      </c>
      <c r="G670" t="s">
        <v>10544</v>
      </c>
    </row>
    <row r="671" spans="1:7">
      <c r="A671" s="3" t="s">
        <v>3587</v>
      </c>
      <c r="B671" s="11" t="s">
        <v>3583</v>
      </c>
      <c r="C671" s="5">
        <v>6</v>
      </c>
      <c r="D671" s="5">
        <v>1</v>
      </c>
      <c r="E671" s="5">
        <v>40</v>
      </c>
      <c r="F671">
        <v>3.95</v>
      </c>
      <c r="G671" t="s">
        <v>10533</v>
      </c>
    </row>
    <row r="672" spans="1:7">
      <c r="A672" s="3" t="s">
        <v>3688</v>
      </c>
      <c r="B672" s="11" t="s">
        <v>3685</v>
      </c>
      <c r="C672" s="5">
        <v>6</v>
      </c>
      <c r="D672" s="5">
        <v>1</v>
      </c>
      <c r="E672" s="5">
        <v>40</v>
      </c>
      <c r="F672">
        <v>6.95</v>
      </c>
      <c r="G672" t="s">
        <v>10541</v>
      </c>
    </row>
    <row r="673" spans="1:7">
      <c r="A673" s="3" t="s">
        <v>3850</v>
      </c>
      <c r="B673" s="11" t="s">
        <v>3847</v>
      </c>
      <c r="C673" s="5">
        <v>6</v>
      </c>
      <c r="D673" s="5">
        <v>1</v>
      </c>
      <c r="E673" s="5">
        <v>40</v>
      </c>
      <c r="F673">
        <v>5.75</v>
      </c>
      <c r="G673" t="s">
        <v>10533</v>
      </c>
    </row>
    <row r="674" spans="1:7">
      <c r="A674" s="3" t="s">
        <v>3910</v>
      </c>
      <c r="B674" s="11" t="s">
        <v>3908</v>
      </c>
      <c r="C674" s="5">
        <v>6</v>
      </c>
      <c r="D674" s="5">
        <v>1</v>
      </c>
      <c r="E674" s="5">
        <v>40</v>
      </c>
      <c r="F674">
        <v>12.5</v>
      </c>
      <c r="G674" t="s">
        <v>10533</v>
      </c>
    </row>
    <row r="675" spans="1:7">
      <c r="A675" s="3" t="s">
        <v>10826</v>
      </c>
      <c r="B675" s="11" t="s">
        <v>10827</v>
      </c>
      <c r="C675" s="5">
        <v>6</v>
      </c>
      <c r="D675" s="5">
        <v>1</v>
      </c>
      <c r="E675" s="5">
        <v>40</v>
      </c>
      <c r="F675">
        <v>23.5</v>
      </c>
      <c r="G675" t="s">
        <v>10535</v>
      </c>
    </row>
    <row r="676" spans="1:7">
      <c r="A676" s="3" t="s">
        <v>3992</v>
      </c>
      <c r="B676" s="11" t="s">
        <v>3990</v>
      </c>
      <c r="C676" s="5">
        <v>6</v>
      </c>
      <c r="D676" s="5">
        <v>1</v>
      </c>
      <c r="E676" s="5">
        <v>40</v>
      </c>
      <c r="F676">
        <v>9.85</v>
      </c>
      <c r="G676" t="s">
        <v>10549</v>
      </c>
    </row>
    <row r="677" spans="1:7">
      <c r="A677" s="3" t="s">
        <v>4250</v>
      </c>
      <c r="B677" s="11" t="s">
        <v>4246</v>
      </c>
      <c r="C677" s="5">
        <v>6</v>
      </c>
      <c r="D677" s="5">
        <v>1</v>
      </c>
      <c r="E677" s="5">
        <v>40</v>
      </c>
      <c r="F677">
        <v>5.4</v>
      </c>
      <c r="G677" t="s">
        <v>10541</v>
      </c>
    </row>
    <row r="678" spans="1:7">
      <c r="A678" s="3" t="s">
        <v>4315</v>
      </c>
      <c r="B678" s="11" t="s">
        <v>4309</v>
      </c>
      <c r="C678" s="5">
        <v>6</v>
      </c>
      <c r="D678" s="5">
        <v>1</v>
      </c>
      <c r="E678" s="5">
        <v>40</v>
      </c>
      <c r="F678">
        <v>5.35</v>
      </c>
      <c r="G678" t="s">
        <v>10541</v>
      </c>
    </row>
    <row r="679" spans="1:7">
      <c r="A679" s="3" t="s">
        <v>4484</v>
      </c>
      <c r="B679" s="11" t="s">
        <v>4485</v>
      </c>
      <c r="C679" s="5">
        <v>6</v>
      </c>
      <c r="D679" s="5">
        <v>1</v>
      </c>
      <c r="E679" s="5">
        <v>40</v>
      </c>
      <c r="F679">
        <v>31.5</v>
      </c>
      <c r="G679" t="s">
        <v>10536</v>
      </c>
    </row>
    <row r="680" spans="1:7">
      <c r="A680" s="3" t="s">
        <v>4681</v>
      </c>
      <c r="B680" s="11" t="s">
        <v>4675</v>
      </c>
      <c r="C680" s="5">
        <v>6</v>
      </c>
      <c r="D680" s="5">
        <v>1</v>
      </c>
      <c r="E680" s="5">
        <v>40</v>
      </c>
      <c r="F680">
        <v>5.75</v>
      </c>
      <c r="G680" t="s">
        <v>10541</v>
      </c>
    </row>
    <row r="681" spans="1:7">
      <c r="A681" s="3" t="s">
        <v>4772</v>
      </c>
      <c r="B681" s="11" t="s">
        <v>4770</v>
      </c>
      <c r="C681" s="5">
        <v>6</v>
      </c>
      <c r="D681" s="5">
        <v>1</v>
      </c>
      <c r="E681" s="5">
        <v>40</v>
      </c>
      <c r="F681">
        <v>14.75</v>
      </c>
      <c r="G681" t="s">
        <v>10537</v>
      </c>
    </row>
    <row r="682" spans="1:7">
      <c r="A682" s="3" t="s">
        <v>4837</v>
      </c>
      <c r="B682" s="11" t="s">
        <v>4835</v>
      </c>
      <c r="C682" s="5">
        <v>6</v>
      </c>
      <c r="D682" s="5">
        <v>1</v>
      </c>
      <c r="E682" s="5">
        <v>40</v>
      </c>
      <c r="F682">
        <v>9.1</v>
      </c>
      <c r="G682" t="s">
        <v>10551</v>
      </c>
    </row>
    <row r="683" spans="1:7">
      <c r="A683" s="3" t="s">
        <v>4844</v>
      </c>
      <c r="B683" s="11" t="s">
        <v>4842</v>
      </c>
      <c r="C683" s="5">
        <v>6</v>
      </c>
      <c r="D683" s="5">
        <v>1</v>
      </c>
      <c r="E683" s="5">
        <v>40</v>
      </c>
      <c r="F683">
        <v>16.25</v>
      </c>
      <c r="G683" t="s">
        <v>10535</v>
      </c>
    </row>
    <row r="684" spans="1:7">
      <c r="A684" s="3" t="s">
        <v>4849</v>
      </c>
      <c r="B684" s="11" t="s">
        <v>4847</v>
      </c>
      <c r="C684" s="5">
        <v>6</v>
      </c>
      <c r="D684" s="5">
        <v>1</v>
      </c>
      <c r="E684" s="5">
        <v>40</v>
      </c>
      <c r="F684">
        <v>8</v>
      </c>
      <c r="G684" t="s">
        <v>10535</v>
      </c>
    </row>
    <row r="685" spans="1:7">
      <c r="A685" s="3" t="s">
        <v>4968</v>
      </c>
      <c r="B685" s="11" t="s">
        <v>4965</v>
      </c>
      <c r="C685" s="5">
        <v>6</v>
      </c>
      <c r="D685" s="5">
        <v>1</v>
      </c>
      <c r="E685" s="5">
        <v>40</v>
      </c>
      <c r="F685">
        <v>195</v>
      </c>
      <c r="G685" t="s">
        <v>10548</v>
      </c>
    </row>
    <row r="686" spans="1:7">
      <c r="A686" s="3" t="s">
        <v>5048</v>
      </c>
      <c r="B686" s="11" t="s">
        <v>5049</v>
      </c>
      <c r="C686" s="5">
        <v>6</v>
      </c>
      <c r="D686" s="5">
        <v>1</v>
      </c>
      <c r="E686" s="5">
        <v>40</v>
      </c>
      <c r="F686">
        <v>22.5</v>
      </c>
      <c r="G686" t="s">
        <v>10548</v>
      </c>
    </row>
    <row r="687" spans="1:7">
      <c r="A687" s="3" t="s">
        <v>5149</v>
      </c>
      <c r="B687" s="11" t="s">
        <v>5150</v>
      </c>
      <c r="C687" s="5">
        <v>6</v>
      </c>
      <c r="D687" s="5">
        <v>1</v>
      </c>
      <c r="E687" s="5">
        <v>40</v>
      </c>
      <c r="F687">
        <v>2.6</v>
      </c>
      <c r="G687" t="s">
        <v>10532</v>
      </c>
    </row>
    <row r="688" spans="1:7">
      <c r="A688" s="3" t="s">
        <v>5239</v>
      </c>
      <c r="B688" s="11" t="s">
        <v>5223</v>
      </c>
      <c r="C688" s="5">
        <v>6</v>
      </c>
      <c r="D688" s="5">
        <v>1</v>
      </c>
      <c r="E688" s="5">
        <v>40</v>
      </c>
      <c r="F688">
        <v>13.75</v>
      </c>
      <c r="G688" t="s">
        <v>10642</v>
      </c>
    </row>
    <row r="689" spans="1:7">
      <c r="A689" s="3" t="s">
        <v>5241</v>
      </c>
      <c r="B689" s="11" t="s">
        <v>5223</v>
      </c>
      <c r="C689" s="5">
        <v>6</v>
      </c>
      <c r="D689" s="5">
        <v>1</v>
      </c>
      <c r="E689" s="5">
        <v>40</v>
      </c>
      <c r="F689">
        <v>13.95</v>
      </c>
      <c r="G689" t="s">
        <v>10642</v>
      </c>
    </row>
    <row r="690" spans="1:7">
      <c r="A690" s="3" t="s">
        <v>5243</v>
      </c>
      <c r="B690" s="11" t="s">
        <v>5223</v>
      </c>
      <c r="C690" s="5">
        <v>6</v>
      </c>
      <c r="D690" s="5">
        <v>1</v>
      </c>
      <c r="E690" s="5">
        <v>40</v>
      </c>
      <c r="F690">
        <v>13.95</v>
      </c>
      <c r="G690" t="s">
        <v>10642</v>
      </c>
    </row>
    <row r="691" spans="1:7">
      <c r="A691" s="3" t="s">
        <v>5404</v>
      </c>
      <c r="B691" s="11" t="s">
        <v>5398</v>
      </c>
      <c r="C691" s="5">
        <v>6</v>
      </c>
      <c r="D691" s="5">
        <v>1</v>
      </c>
      <c r="E691" s="5">
        <v>40</v>
      </c>
      <c r="F691">
        <v>12</v>
      </c>
      <c r="G691" t="s">
        <v>10541</v>
      </c>
    </row>
    <row r="692" spans="1:7">
      <c r="A692" s="3" t="s">
        <v>5415</v>
      </c>
      <c r="B692" s="11" t="s">
        <v>5413</v>
      </c>
      <c r="C692" s="5">
        <v>6</v>
      </c>
      <c r="D692" s="5">
        <v>1</v>
      </c>
      <c r="E692" s="5">
        <v>40</v>
      </c>
      <c r="F692">
        <v>23.5</v>
      </c>
      <c r="G692" t="s">
        <v>10541</v>
      </c>
    </row>
    <row r="693" spans="1:7">
      <c r="A693" s="3" t="s">
        <v>5419</v>
      </c>
      <c r="B693" s="11" t="s">
        <v>5417</v>
      </c>
      <c r="C693" s="5">
        <v>6</v>
      </c>
      <c r="D693" s="5">
        <v>1</v>
      </c>
      <c r="E693" s="5">
        <v>40</v>
      </c>
      <c r="F693">
        <v>16.7</v>
      </c>
      <c r="G693" t="s">
        <v>10541</v>
      </c>
    </row>
    <row r="694" spans="1:7">
      <c r="A694" s="3" t="s">
        <v>5424</v>
      </c>
      <c r="B694" s="11" t="s">
        <v>5422</v>
      </c>
      <c r="C694" s="5">
        <v>6</v>
      </c>
      <c r="D694" s="5">
        <v>1</v>
      </c>
      <c r="E694" s="5">
        <v>40</v>
      </c>
      <c r="F694">
        <v>18</v>
      </c>
      <c r="G694" t="s">
        <v>10541</v>
      </c>
    </row>
    <row r="695" spans="1:7">
      <c r="A695" s="3" t="s">
        <v>10828</v>
      </c>
      <c r="B695" s="11" t="s">
        <v>10829</v>
      </c>
      <c r="C695" s="5">
        <v>6</v>
      </c>
      <c r="D695" s="5">
        <v>1</v>
      </c>
      <c r="E695" s="5">
        <v>40</v>
      </c>
      <c r="F695">
        <v>14.5</v>
      </c>
      <c r="G695" t="s">
        <v>10541</v>
      </c>
    </row>
    <row r="696" spans="1:7">
      <c r="A696" s="3" t="s">
        <v>10830</v>
      </c>
      <c r="B696" s="11" t="s">
        <v>5464</v>
      </c>
      <c r="C696" s="5">
        <v>6</v>
      </c>
      <c r="D696" s="5">
        <v>1</v>
      </c>
      <c r="E696" s="5">
        <v>40</v>
      </c>
      <c r="F696">
        <v>8.5</v>
      </c>
      <c r="G696" t="s">
        <v>10549</v>
      </c>
    </row>
    <row r="697" spans="1:7">
      <c r="A697" s="3" t="s">
        <v>5466</v>
      </c>
      <c r="B697" s="11" t="s">
        <v>5464</v>
      </c>
      <c r="C697" s="5">
        <v>6</v>
      </c>
      <c r="D697" s="5">
        <v>1</v>
      </c>
      <c r="E697" s="5">
        <v>40</v>
      </c>
      <c r="F697">
        <v>8.5</v>
      </c>
      <c r="G697" t="s">
        <v>10549</v>
      </c>
    </row>
    <row r="698" spans="1:7">
      <c r="A698" s="3" t="s">
        <v>10831</v>
      </c>
      <c r="B698" s="11" t="s">
        <v>5542</v>
      </c>
      <c r="C698" s="5">
        <v>6</v>
      </c>
      <c r="D698" s="5">
        <v>1</v>
      </c>
      <c r="E698" s="5">
        <v>40</v>
      </c>
      <c r="F698">
        <v>61.5</v>
      </c>
      <c r="G698" t="s">
        <v>10541</v>
      </c>
    </row>
    <row r="699" spans="1:7">
      <c r="A699" s="3" t="s">
        <v>5553</v>
      </c>
      <c r="B699" s="11" t="s">
        <v>5545</v>
      </c>
      <c r="C699" s="5">
        <v>6</v>
      </c>
      <c r="D699" s="5">
        <v>1</v>
      </c>
      <c r="E699" s="5">
        <v>40</v>
      </c>
      <c r="F699">
        <v>18.5</v>
      </c>
      <c r="G699" t="s">
        <v>10541</v>
      </c>
    </row>
    <row r="700" spans="1:7">
      <c r="A700" s="3" t="s">
        <v>5572</v>
      </c>
      <c r="B700" s="11" t="s">
        <v>5570</v>
      </c>
      <c r="C700" s="5">
        <v>6</v>
      </c>
      <c r="D700" s="5">
        <v>1</v>
      </c>
      <c r="E700" s="5">
        <v>40</v>
      </c>
      <c r="F700">
        <v>155</v>
      </c>
      <c r="G700" t="s">
        <v>10541</v>
      </c>
    </row>
    <row r="701" spans="1:7">
      <c r="A701" s="3" t="s">
        <v>5595</v>
      </c>
      <c r="B701" s="11" t="s">
        <v>5593</v>
      </c>
      <c r="C701" s="5">
        <v>6</v>
      </c>
      <c r="D701" s="5">
        <v>1</v>
      </c>
      <c r="E701" s="5">
        <v>40</v>
      </c>
      <c r="F701">
        <v>34.5</v>
      </c>
      <c r="G701" t="s">
        <v>10541</v>
      </c>
    </row>
    <row r="702" spans="1:7">
      <c r="A702" s="3" t="s">
        <v>5611</v>
      </c>
      <c r="B702" s="11" t="s">
        <v>5604</v>
      </c>
      <c r="C702" s="5">
        <v>6</v>
      </c>
      <c r="D702" s="5">
        <v>1</v>
      </c>
      <c r="E702" s="5">
        <v>40</v>
      </c>
      <c r="F702">
        <v>7.35</v>
      </c>
      <c r="G702" t="s">
        <v>10541</v>
      </c>
    </row>
    <row r="703" spans="1:7">
      <c r="A703" s="3" t="s">
        <v>5652</v>
      </c>
      <c r="B703" s="11" t="s">
        <v>5646</v>
      </c>
      <c r="C703" s="5">
        <v>6</v>
      </c>
      <c r="D703" s="5">
        <v>1</v>
      </c>
      <c r="E703" s="5">
        <v>40</v>
      </c>
      <c r="F703">
        <v>18.899999999999999</v>
      </c>
      <c r="G703" t="s">
        <v>10548</v>
      </c>
    </row>
    <row r="704" spans="1:7">
      <c r="A704" s="3" t="s">
        <v>5930</v>
      </c>
      <c r="B704" s="11" t="s">
        <v>5931</v>
      </c>
      <c r="C704" s="5">
        <v>6</v>
      </c>
      <c r="D704" s="5">
        <v>1</v>
      </c>
      <c r="E704" s="5">
        <v>40</v>
      </c>
      <c r="F704">
        <v>14.75</v>
      </c>
      <c r="G704" t="s">
        <v>10553</v>
      </c>
    </row>
    <row r="705" spans="1:7">
      <c r="A705" s="3" t="s">
        <v>5939</v>
      </c>
      <c r="B705" s="11" t="s">
        <v>5937</v>
      </c>
      <c r="C705" s="5">
        <v>6</v>
      </c>
      <c r="D705" s="5">
        <v>1</v>
      </c>
      <c r="E705" s="5">
        <v>40</v>
      </c>
      <c r="F705">
        <v>12.95</v>
      </c>
      <c r="G705" t="s">
        <v>10535</v>
      </c>
    </row>
    <row r="706" spans="1:7">
      <c r="A706" s="3" t="s">
        <v>10817</v>
      </c>
      <c r="B706" s="11" t="s">
        <v>10818</v>
      </c>
      <c r="C706" s="5">
        <v>6</v>
      </c>
      <c r="D706" s="5">
        <v>1</v>
      </c>
      <c r="E706" s="5">
        <v>40</v>
      </c>
      <c r="F706">
        <v>17.5</v>
      </c>
      <c r="G706" t="s">
        <v>10535</v>
      </c>
    </row>
    <row r="707" spans="1:7">
      <c r="A707" s="3" t="s">
        <v>6004</v>
      </c>
      <c r="B707" s="11" t="s">
        <v>5998</v>
      </c>
      <c r="C707" s="5">
        <v>6</v>
      </c>
      <c r="D707" s="5">
        <v>1</v>
      </c>
      <c r="E707" s="5">
        <v>40</v>
      </c>
      <c r="F707">
        <v>5.45</v>
      </c>
      <c r="G707" t="s">
        <v>10541</v>
      </c>
    </row>
    <row r="708" spans="1:7">
      <c r="A708" s="3" t="s">
        <v>6967</v>
      </c>
      <c r="B708" s="11" t="s">
        <v>6965</v>
      </c>
      <c r="C708" s="5">
        <v>6</v>
      </c>
      <c r="D708" s="5">
        <v>1</v>
      </c>
      <c r="E708" s="5">
        <v>40</v>
      </c>
      <c r="F708">
        <v>23.5</v>
      </c>
      <c r="G708" t="s">
        <v>10554</v>
      </c>
    </row>
    <row r="709" spans="1:7">
      <c r="A709" s="3" t="s">
        <v>7017</v>
      </c>
      <c r="B709" s="11" t="s">
        <v>7015</v>
      </c>
      <c r="C709" s="5">
        <v>6</v>
      </c>
      <c r="D709" s="5">
        <v>1</v>
      </c>
      <c r="E709" s="5">
        <v>40</v>
      </c>
      <c r="F709">
        <v>8.9499999999999993</v>
      </c>
      <c r="G709" t="s">
        <v>10535</v>
      </c>
    </row>
    <row r="710" spans="1:7">
      <c r="A710" s="3" t="s">
        <v>7327</v>
      </c>
      <c r="B710" s="11" t="s">
        <v>7323</v>
      </c>
      <c r="C710" s="5">
        <v>6</v>
      </c>
      <c r="D710" s="5">
        <v>1</v>
      </c>
      <c r="E710" s="5">
        <v>40</v>
      </c>
      <c r="F710">
        <v>6.75</v>
      </c>
      <c r="G710" t="s">
        <v>10533</v>
      </c>
    </row>
    <row r="711" spans="1:7">
      <c r="A711" s="3" t="s">
        <v>7377</v>
      </c>
      <c r="B711" s="11" t="s">
        <v>7378</v>
      </c>
      <c r="C711" s="5">
        <v>6</v>
      </c>
      <c r="D711" s="5">
        <v>1</v>
      </c>
      <c r="E711" s="5">
        <v>40</v>
      </c>
      <c r="F711">
        <v>18.3</v>
      </c>
      <c r="G711" t="s">
        <v>10536</v>
      </c>
    </row>
    <row r="712" spans="1:7">
      <c r="A712" s="3" t="s">
        <v>7565</v>
      </c>
      <c r="B712" s="11" t="s">
        <v>7563</v>
      </c>
      <c r="C712" s="5">
        <v>6</v>
      </c>
      <c r="D712" s="5">
        <v>1</v>
      </c>
      <c r="E712" s="5">
        <v>40</v>
      </c>
      <c r="F712">
        <v>7.9</v>
      </c>
      <c r="G712" t="s">
        <v>10541</v>
      </c>
    </row>
    <row r="713" spans="1:7">
      <c r="A713" s="3" t="s">
        <v>7597</v>
      </c>
      <c r="B713" s="11" t="s">
        <v>7595</v>
      </c>
      <c r="C713" s="5">
        <v>6</v>
      </c>
      <c r="D713" s="5">
        <v>1</v>
      </c>
      <c r="E713" s="5">
        <v>40</v>
      </c>
      <c r="F713">
        <v>7</v>
      </c>
      <c r="G713" t="s">
        <v>10535</v>
      </c>
    </row>
    <row r="714" spans="1:7">
      <c r="A714" s="3" t="s">
        <v>7669</v>
      </c>
      <c r="B714" s="11" t="s">
        <v>7670</v>
      </c>
      <c r="C714" s="5">
        <v>6</v>
      </c>
      <c r="D714" s="5">
        <v>1</v>
      </c>
      <c r="E714" s="5">
        <v>40</v>
      </c>
      <c r="F714">
        <v>36.5</v>
      </c>
      <c r="G714" t="s">
        <v>10531</v>
      </c>
    </row>
    <row r="715" spans="1:7">
      <c r="A715" s="3" t="s">
        <v>7985</v>
      </c>
      <c r="B715" s="11" t="s">
        <v>7983</v>
      </c>
      <c r="C715" s="5">
        <v>6</v>
      </c>
      <c r="D715" s="5">
        <v>1</v>
      </c>
      <c r="E715" s="5">
        <v>40</v>
      </c>
      <c r="F715">
        <v>8.1</v>
      </c>
      <c r="G715" t="s">
        <v>10533</v>
      </c>
    </row>
    <row r="716" spans="1:7">
      <c r="A716" s="3" t="s">
        <v>8022</v>
      </c>
      <c r="B716" s="11" t="s">
        <v>8020</v>
      </c>
      <c r="C716" s="5">
        <v>6</v>
      </c>
      <c r="D716" s="5">
        <v>1</v>
      </c>
      <c r="E716" s="5">
        <v>40</v>
      </c>
      <c r="F716">
        <v>18.5</v>
      </c>
      <c r="G716" t="s">
        <v>10541</v>
      </c>
    </row>
    <row r="717" spans="1:7">
      <c r="A717" s="3" t="s">
        <v>10832</v>
      </c>
      <c r="B717" s="11" t="s">
        <v>10833</v>
      </c>
      <c r="C717" s="5">
        <v>6</v>
      </c>
      <c r="D717" s="5">
        <v>1</v>
      </c>
      <c r="E717" s="5">
        <v>40</v>
      </c>
      <c r="F717">
        <v>42.5</v>
      </c>
      <c r="G717" t="s">
        <v>10548</v>
      </c>
    </row>
    <row r="718" spans="1:7">
      <c r="A718" s="3" t="s">
        <v>8257</v>
      </c>
      <c r="B718" s="11" t="s">
        <v>8258</v>
      </c>
      <c r="C718" s="5">
        <v>6</v>
      </c>
      <c r="D718" s="5">
        <v>1</v>
      </c>
      <c r="E718" s="5">
        <v>40</v>
      </c>
      <c r="F718">
        <v>18.75</v>
      </c>
      <c r="G718" t="s">
        <v>10533</v>
      </c>
    </row>
    <row r="719" spans="1:7">
      <c r="A719" s="3" t="s">
        <v>8260</v>
      </c>
      <c r="B719" s="11" t="s">
        <v>8261</v>
      </c>
      <c r="C719" s="5">
        <v>6</v>
      </c>
      <c r="D719" s="5">
        <v>1</v>
      </c>
      <c r="E719" s="5">
        <v>40</v>
      </c>
      <c r="F719">
        <v>21.25</v>
      </c>
      <c r="G719" t="s">
        <v>10533</v>
      </c>
    </row>
    <row r="720" spans="1:7">
      <c r="A720" s="3" t="s">
        <v>8768</v>
      </c>
      <c r="B720" s="11" t="s">
        <v>8769</v>
      </c>
      <c r="C720" s="5">
        <v>6</v>
      </c>
      <c r="D720" s="5">
        <v>1</v>
      </c>
      <c r="E720" s="5">
        <v>40</v>
      </c>
      <c r="F720">
        <v>4.3</v>
      </c>
      <c r="G720" t="s">
        <v>10541</v>
      </c>
    </row>
    <row r="721" spans="1:7">
      <c r="A721" s="3" t="s">
        <v>10834</v>
      </c>
      <c r="B721" s="11" t="s">
        <v>10835</v>
      </c>
      <c r="C721" s="5">
        <v>6</v>
      </c>
      <c r="D721" s="5">
        <v>1</v>
      </c>
      <c r="E721" s="5">
        <v>40</v>
      </c>
      <c r="F721">
        <v>47.5</v>
      </c>
      <c r="G721" t="s">
        <v>10536</v>
      </c>
    </row>
    <row r="722" spans="1:7">
      <c r="A722" s="3" t="s">
        <v>9858</v>
      </c>
      <c r="B722" s="11" t="s">
        <v>9859</v>
      </c>
      <c r="C722" s="5">
        <v>6</v>
      </c>
      <c r="D722" s="5">
        <v>1</v>
      </c>
      <c r="E722" s="5">
        <v>40</v>
      </c>
      <c r="F722">
        <v>20.5</v>
      </c>
      <c r="G722" t="s">
        <v>10550</v>
      </c>
    </row>
    <row r="723" spans="1:7">
      <c r="A723" s="3" t="s">
        <v>9934</v>
      </c>
      <c r="B723" s="11" t="s">
        <v>9931</v>
      </c>
      <c r="C723" s="5">
        <v>6</v>
      </c>
      <c r="D723" s="5">
        <v>1</v>
      </c>
      <c r="E723" s="5">
        <v>40</v>
      </c>
      <c r="F723">
        <v>9.75</v>
      </c>
      <c r="G723" t="s">
        <v>10541</v>
      </c>
    </row>
    <row r="724" spans="1:7">
      <c r="A724" s="3" t="s">
        <v>10004</v>
      </c>
      <c r="B724" s="11" t="s">
        <v>10000</v>
      </c>
      <c r="C724" s="5">
        <v>6</v>
      </c>
      <c r="D724" s="5">
        <v>1</v>
      </c>
      <c r="E724" s="5">
        <v>40</v>
      </c>
      <c r="F724">
        <v>9.75</v>
      </c>
      <c r="G724" t="s">
        <v>10547</v>
      </c>
    </row>
    <row r="725" spans="1:7">
      <c r="A725" s="3" t="s">
        <v>10031</v>
      </c>
      <c r="B725" s="11" t="s">
        <v>10032</v>
      </c>
      <c r="C725" s="5">
        <v>6</v>
      </c>
      <c r="D725" s="5">
        <v>1</v>
      </c>
      <c r="E725" s="5">
        <v>40</v>
      </c>
      <c r="F725">
        <v>10.9</v>
      </c>
      <c r="G725" t="s">
        <v>10533</v>
      </c>
    </row>
    <row r="726" spans="1:7">
      <c r="A726" s="3" t="s">
        <v>10063</v>
      </c>
      <c r="B726" s="11" t="s">
        <v>10061</v>
      </c>
      <c r="C726" s="5">
        <v>6</v>
      </c>
      <c r="D726" s="5">
        <v>1</v>
      </c>
      <c r="E726" s="5">
        <v>40</v>
      </c>
      <c r="F726">
        <v>6.45</v>
      </c>
      <c r="G726" t="s">
        <v>10550</v>
      </c>
    </row>
    <row r="727" spans="1:7">
      <c r="A727" s="3" t="s">
        <v>10250</v>
      </c>
      <c r="B727" s="11" t="s">
        <v>10248</v>
      </c>
      <c r="C727" s="5">
        <v>6</v>
      </c>
      <c r="D727" s="5">
        <v>1</v>
      </c>
      <c r="E727" s="5">
        <v>40</v>
      </c>
      <c r="F727">
        <v>5.65</v>
      </c>
      <c r="G727" t="s">
        <v>10541</v>
      </c>
    </row>
    <row r="728" spans="1:7">
      <c r="A728" s="3" t="s">
        <v>10836</v>
      </c>
      <c r="B728" s="11" t="s">
        <v>10837</v>
      </c>
      <c r="C728" s="5">
        <v>6</v>
      </c>
      <c r="D728" s="5">
        <v>1</v>
      </c>
      <c r="E728" s="5">
        <v>40</v>
      </c>
      <c r="F728">
        <v>19</v>
      </c>
      <c r="G728" t="s">
        <v>10535</v>
      </c>
    </row>
    <row r="729" spans="1:7">
      <c r="A729" s="3" t="s">
        <v>10422</v>
      </c>
      <c r="B729" s="11" t="s">
        <v>10420</v>
      </c>
      <c r="C729" s="5">
        <v>6</v>
      </c>
      <c r="D729" s="5">
        <v>1</v>
      </c>
      <c r="E729" s="5">
        <v>40</v>
      </c>
      <c r="F729">
        <v>4.8499999999999996</v>
      </c>
      <c r="G729" t="s">
        <v>10533</v>
      </c>
    </row>
    <row r="730" spans="1:7">
      <c r="A730" s="3" t="s">
        <v>212</v>
      </c>
      <c r="B730" s="11" t="s">
        <v>198</v>
      </c>
      <c r="C730" s="5">
        <v>6</v>
      </c>
      <c r="D730" s="5">
        <v>1.75</v>
      </c>
      <c r="E730" s="5">
        <v>40</v>
      </c>
      <c r="F730">
        <v>17.5</v>
      </c>
      <c r="G730" t="s">
        <v>10533</v>
      </c>
    </row>
    <row r="731" spans="1:7">
      <c r="A731" s="3" t="s">
        <v>10838</v>
      </c>
      <c r="B731" s="11" t="s">
        <v>10839</v>
      </c>
      <c r="C731" s="5">
        <v>6</v>
      </c>
      <c r="D731" s="5">
        <v>1.5</v>
      </c>
      <c r="E731" s="5">
        <v>40</v>
      </c>
      <c r="F731">
        <v>270</v>
      </c>
      <c r="G731" t="s">
        <v>10531</v>
      </c>
    </row>
    <row r="732" spans="1:7">
      <c r="A732" s="3" t="s">
        <v>10840</v>
      </c>
      <c r="B732" s="11" t="s">
        <v>10841</v>
      </c>
      <c r="C732" s="5">
        <v>6</v>
      </c>
      <c r="D732" s="5">
        <v>1.5</v>
      </c>
      <c r="E732" s="5">
        <v>40</v>
      </c>
      <c r="F732">
        <v>235</v>
      </c>
      <c r="G732" t="s">
        <v>10531</v>
      </c>
    </row>
    <row r="733" spans="1:7">
      <c r="A733" s="3" t="s">
        <v>305</v>
      </c>
      <c r="B733" s="11" t="s">
        <v>306</v>
      </c>
      <c r="C733" s="5">
        <v>6</v>
      </c>
      <c r="D733" s="5">
        <v>0.5</v>
      </c>
      <c r="E733" s="5">
        <v>40</v>
      </c>
      <c r="F733">
        <v>16.95</v>
      </c>
      <c r="G733" t="s">
        <v>10541</v>
      </c>
    </row>
    <row r="734" spans="1:7">
      <c r="A734" s="3" t="s">
        <v>10842</v>
      </c>
      <c r="B734" s="11" t="s">
        <v>10843</v>
      </c>
      <c r="C734" s="5">
        <v>6</v>
      </c>
      <c r="D734" s="5">
        <v>0.5</v>
      </c>
      <c r="E734" s="5">
        <v>40</v>
      </c>
      <c r="F734">
        <v>24.25</v>
      </c>
      <c r="G734" t="s">
        <v>10541</v>
      </c>
    </row>
    <row r="735" spans="1:7">
      <c r="A735" s="3" t="s">
        <v>311</v>
      </c>
      <c r="B735" s="11" t="s">
        <v>312</v>
      </c>
      <c r="C735" s="5">
        <v>6</v>
      </c>
      <c r="D735" s="5">
        <v>0.5</v>
      </c>
      <c r="E735" s="5">
        <v>40</v>
      </c>
      <c r="F735">
        <v>14.85</v>
      </c>
      <c r="G735" t="s">
        <v>10541</v>
      </c>
    </row>
    <row r="736" spans="1:7">
      <c r="A736" s="3" t="s">
        <v>1074</v>
      </c>
      <c r="B736" s="11" t="s">
        <v>1066</v>
      </c>
      <c r="C736" s="5">
        <v>6</v>
      </c>
      <c r="D736" s="5">
        <v>1.75</v>
      </c>
      <c r="E736" s="5">
        <v>40</v>
      </c>
      <c r="F736">
        <v>58.5</v>
      </c>
      <c r="G736" t="s">
        <v>10533</v>
      </c>
    </row>
    <row r="737" spans="1:7">
      <c r="A737" s="3" t="s">
        <v>1563</v>
      </c>
      <c r="B737" s="11" t="s">
        <v>1564</v>
      </c>
      <c r="C737" s="5">
        <v>6</v>
      </c>
      <c r="D737" s="5">
        <v>0.5</v>
      </c>
      <c r="E737" s="5">
        <v>40</v>
      </c>
      <c r="F737">
        <v>10</v>
      </c>
      <c r="G737" t="s">
        <v>10551</v>
      </c>
    </row>
    <row r="738" spans="1:7">
      <c r="A738" s="3" t="s">
        <v>1566</v>
      </c>
      <c r="B738" s="11" t="s">
        <v>1567</v>
      </c>
      <c r="C738" s="5">
        <v>6</v>
      </c>
      <c r="D738" s="5">
        <v>0.5</v>
      </c>
      <c r="E738" s="5">
        <v>40</v>
      </c>
      <c r="F738">
        <v>14.5</v>
      </c>
      <c r="G738" t="s">
        <v>10535</v>
      </c>
    </row>
    <row r="739" spans="1:7">
      <c r="A739" s="3" t="s">
        <v>1572</v>
      </c>
      <c r="B739" s="11" t="s">
        <v>1573</v>
      </c>
      <c r="C739" s="5">
        <v>6</v>
      </c>
      <c r="D739" s="5">
        <v>0.5</v>
      </c>
      <c r="E739" s="5">
        <v>40</v>
      </c>
      <c r="F739">
        <v>19.25</v>
      </c>
      <c r="G739" t="s">
        <v>10535</v>
      </c>
    </row>
    <row r="740" spans="1:7">
      <c r="A740" s="3" t="s">
        <v>1921</v>
      </c>
      <c r="B740" s="11" t="s">
        <v>1922</v>
      </c>
      <c r="C740" s="5">
        <v>6</v>
      </c>
      <c r="D740" s="5">
        <v>0.5</v>
      </c>
      <c r="E740" s="5">
        <v>40</v>
      </c>
      <c r="F740">
        <v>14.5</v>
      </c>
      <c r="G740" t="s">
        <v>10531</v>
      </c>
    </row>
    <row r="741" spans="1:7">
      <c r="A741" s="3" t="s">
        <v>1924</v>
      </c>
      <c r="B741" s="11" t="s">
        <v>1925</v>
      </c>
      <c r="C741" s="5">
        <v>6</v>
      </c>
      <c r="D741" s="5">
        <v>0.5</v>
      </c>
      <c r="E741" s="5">
        <v>40</v>
      </c>
      <c r="F741">
        <v>9.85</v>
      </c>
      <c r="G741" t="s">
        <v>10531</v>
      </c>
    </row>
    <row r="742" spans="1:7">
      <c r="A742" s="3" t="s">
        <v>2361</v>
      </c>
      <c r="B742" s="11" t="s">
        <v>2362</v>
      </c>
      <c r="C742" s="5">
        <v>6</v>
      </c>
      <c r="D742" s="5">
        <v>0.5</v>
      </c>
      <c r="E742" s="5">
        <v>40</v>
      </c>
      <c r="F742">
        <v>335</v>
      </c>
      <c r="G742" t="s">
        <v>10541</v>
      </c>
    </row>
    <row r="743" spans="1:7">
      <c r="A743" s="3" t="s">
        <v>2468</v>
      </c>
      <c r="B743" s="11" t="s">
        <v>2462</v>
      </c>
      <c r="C743" s="5">
        <v>6</v>
      </c>
      <c r="D743" s="5">
        <v>1.75</v>
      </c>
      <c r="E743" s="5">
        <v>40</v>
      </c>
      <c r="F743">
        <v>43.5</v>
      </c>
      <c r="G743" t="s">
        <v>10533</v>
      </c>
    </row>
    <row r="744" spans="1:7">
      <c r="A744" s="3" t="s">
        <v>2698</v>
      </c>
      <c r="B744" s="11" t="s">
        <v>2699</v>
      </c>
      <c r="C744" s="5">
        <v>6</v>
      </c>
      <c r="D744" s="5">
        <v>0.5</v>
      </c>
      <c r="E744" s="5">
        <v>40</v>
      </c>
      <c r="F744">
        <v>21.75</v>
      </c>
      <c r="G744" t="s">
        <v>10537</v>
      </c>
    </row>
    <row r="745" spans="1:7">
      <c r="A745" s="3" t="s">
        <v>3096</v>
      </c>
      <c r="B745" s="11" t="s">
        <v>3094</v>
      </c>
      <c r="C745" s="5">
        <v>6</v>
      </c>
      <c r="D745" s="5">
        <v>0.5</v>
      </c>
      <c r="E745" s="5">
        <v>40</v>
      </c>
      <c r="F745">
        <v>15.6</v>
      </c>
      <c r="G745" t="s">
        <v>10533</v>
      </c>
    </row>
    <row r="746" spans="1:7">
      <c r="A746" s="3" t="s">
        <v>3585</v>
      </c>
      <c r="B746" s="11" t="s">
        <v>3583</v>
      </c>
      <c r="C746" s="5">
        <v>6</v>
      </c>
      <c r="D746" s="5">
        <v>0.5</v>
      </c>
      <c r="E746" s="5">
        <v>40</v>
      </c>
      <c r="F746">
        <v>2.35</v>
      </c>
      <c r="G746" t="s">
        <v>10533</v>
      </c>
    </row>
    <row r="747" spans="1:7">
      <c r="A747" s="3" t="s">
        <v>3690</v>
      </c>
      <c r="B747" s="11" t="s">
        <v>3685</v>
      </c>
      <c r="C747" s="5">
        <v>6</v>
      </c>
      <c r="D747" s="5">
        <v>1.5</v>
      </c>
      <c r="E747" s="5">
        <v>40</v>
      </c>
      <c r="F747">
        <v>10.5</v>
      </c>
      <c r="G747" t="s">
        <v>10541</v>
      </c>
    </row>
    <row r="748" spans="1:7">
      <c r="A748" s="3" t="s">
        <v>4317</v>
      </c>
      <c r="B748" s="11" t="s">
        <v>4309</v>
      </c>
      <c r="C748" s="5">
        <v>6</v>
      </c>
      <c r="D748" s="5">
        <v>1.5</v>
      </c>
      <c r="E748" s="5">
        <v>40</v>
      </c>
      <c r="F748">
        <v>8.15</v>
      </c>
      <c r="G748" t="s">
        <v>10541</v>
      </c>
    </row>
    <row r="749" spans="1:7">
      <c r="A749" s="3" t="s">
        <v>4740</v>
      </c>
      <c r="B749" s="11" t="s">
        <v>4732</v>
      </c>
      <c r="C749" s="5">
        <v>6</v>
      </c>
      <c r="D749" s="5">
        <v>1.5</v>
      </c>
      <c r="E749" s="5">
        <v>40</v>
      </c>
      <c r="F749">
        <v>49</v>
      </c>
      <c r="G749" t="s">
        <v>10533</v>
      </c>
    </row>
    <row r="750" spans="1:7">
      <c r="A750" s="3" t="s">
        <v>4956</v>
      </c>
      <c r="B750" s="11" t="s">
        <v>4945</v>
      </c>
      <c r="C750" s="5">
        <v>6</v>
      </c>
      <c r="D750" s="5">
        <v>1.5</v>
      </c>
      <c r="E750" s="5">
        <v>40</v>
      </c>
      <c r="F750">
        <v>58.5</v>
      </c>
      <c r="G750" t="s">
        <v>10548</v>
      </c>
    </row>
    <row r="751" spans="1:7">
      <c r="A751" s="3" t="s">
        <v>10844</v>
      </c>
      <c r="B751" s="11" t="s">
        <v>10845</v>
      </c>
      <c r="C751" s="5">
        <v>6</v>
      </c>
      <c r="D751" s="5">
        <v>0.5</v>
      </c>
      <c r="E751" s="5">
        <v>40</v>
      </c>
      <c r="F751">
        <v>7.7</v>
      </c>
      <c r="G751" t="s">
        <v>10537</v>
      </c>
    </row>
    <row r="752" spans="1:7">
      <c r="A752" s="3" t="s">
        <v>10846</v>
      </c>
      <c r="B752" s="11" t="s">
        <v>10847</v>
      </c>
      <c r="C752" s="5">
        <v>6</v>
      </c>
      <c r="D752" s="5">
        <v>0.5</v>
      </c>
      <c r="E752" s="5">
        <v>40</v>
      </c>
      <c r="F752">
        <v>12.5</v>
      </c>
      <c r="G752" t="s">
        <v>10537</v>
      </c>
    </row>
    <row r="753" spans="1:7">
      <c r="A753" s="3" t="s">
        <v>5244</v>
      </c>
      <c r="B753" s="11" t="s">
        <v>5223</v>
      </c>
      <c r="C753" s="5">
        <v>6</v>
      </c>
      <c r="D753" s="5">
        <v>1.5</v>
      </c>
      <c r="E753" s="5">
        <v>40</v>
      </c>
      <c r="F753">
        <v>26.7</v>
      </c>
      <c r="G753" t="s">
        <v>10642</v>
      </c>
    </row>
    <row r="754" spans="1:7">
      <c r="A754" s="3" t="s">
        <v>11635</v>
      </c>
      <c r="B754" s="11" t="s">
        <v>11636</v>
      </c>
      <c r="C754" s="5">
        <v>6</v>
      </c>
      <c r="D754" s="5">
        <v>2</v>
      </c>
      <c r="E754" s="5">
        <v>40</v>
      </c>
      <c r="F754">
        <v>27</v>
      </c>
      <c r="G754" t="s">
        <v>10642</v>
      </c>
    </row>
    <row r="755" spans="1:7">
      <c r="A755" s="3" t="s">
        <v>5556</v>
      </c>
      <c r="B755" s="11" t="s">
        <v>5545</v>
      </c>
      <c r="C755" s="5">
        <v>6</v>
      </c>
      <c r="D755" s="5">
        <v>1.5</v>
      </c>
      <c r="E755" s="5">
        <v>40</v>
      </c>
      <c r="F755">
        <v>38</v>
      </c>
      <c r="G755" t="s">
        <v>10541</v>
      </c>
    </row>
    <row r="756" spans="1:7">
      <c r="A756" s="3" t="s">
        <v>5613</v>
      </c>
      <c r="B756" s="11" t="s">
        <v>5604</v>
      </c>
      <c r="C756" s="5">
        <v>6</v>
      </c>
      <c r="D756" s="5">
        <v>1.5</v>
      </c>
      <c r="E756" s="5">
        <v>40</v>
      </c>
      <c r="F756">
        <v>14.5</v>
      </c>
      <c r="G756" t="s">
        <v>10541</v>
      </c>
    </row>
    <row r="757" spans="1:7">
      <c r="A757" s="3" t="s">
        <v>5757</v>
      </c>
      <c r="B757" s="11" t="s">
        <v>5758</v>
      </c>
      <c r="C757" s="5">
        <v>6</v>
      </c>
      <c r="D757" s="5">
        <v>0.5</v>
      </c>
      <c r="E757" s="5">
        <v>40</v>
      </c>
      <c r="F757">
        <v>9.25</v>
      </c>
      <c r="G757" t="s">
        <v>10533</v>
      </c>
    </row>
    <row r="758" spans="1:7">
      <c r="A758" s="3" t="s">
        <v>5847</v>
      </c>
      <c r="B758" s="11" t="s">
        <v>5848</v>
      </c>
      <c r="C758" s="5">
        <v>6</v>
      </c>
      <c r="D758" s="5">
        <v>0.5</v>
      </c>
      <c r="E758" s="5">
        <v>40</v>
      </c>
      <c r="F758">
        <v>17.5</v>
      </c>
      <c r="G758" t="s">
        <v>10537</v>
      </c>
    </row>
    <row r="759" spans="1:7">
      <c r="A759" s="3" t="s">
        <v>6467</v>
      </c>
      <c r="B759" s="11" t="s">
        <v>6468</v>
      </c>
      <c r="C759" s="5">
        <v>6</v>
      </c>
      <c r="D759" s="5">
        <v>0.5</v>
      </c>
      <c r="E759" s="5">
        <v>40</v>
      </c>
      <c r="F759">
        <v>11</v>
      </c>
      <c r="G759" t="s">
        <v>10547</v>
      </c>
    </row>
    <row r="760" spans="1:7">
      <c r="A760" s="3" t="s">
        <v>6645</v>
      </c>
      <c r="B760" s="11" t="s">
        <v>6646</v>
      </c>
      <c r="C760" s="5">
        <v>6</v>
      </c>
      <c r="D760" s="5">
        <v>0.5</v>
      </c>
      <c r="E760" s="5">
        <v>40</v>
      </c>
      <c r="F760">
        <v>22.75</v>
      </c>
      <c r="G760" t="s">
        <v>10537</v>
      </c>
    </row>
    <row r="761" spans="1:7">
      <c r="A761" s="3" t="s">
        <v>6714</v>
      </c>
      <c r="B761" s="11" t="s">
        <v>6715</v>
      </c>
      <c r="C761" s="5">
        <v>6</v>
      </c>
      <c r="D761" s="5">
        <v>0.5</v>
      </c>
      <c r="E761" s="5">
        <v>40</v>
      </c>
      <c r="F761">
        <v>12.5</v>
      </c>
      <c r="G761" t="s">
        <v>10533</v>
      </c>
    </row>
    <row r="762" spans="1:7">
      <c r="A762" s="3" t="s">
        <v>6753</v>
      </c>
      <c r="B762" s="11" t="s">
        <v>6754</v>
      </c>
      <c r="C762" s="5">
        <v>6</v>
      </c>
      <c r="D762" s="5">
        <v>1.75</v>
      </c>
      <c r="E762" s="5">
        <v>40</v>
      </c>
      <c r="F762">
        <v>43.5</v>
      </c>
      <c r="G762" t="s">
        <v>10548</v>
      </c>
    </row>
    <row r="763" spans="1:7">
      <c r="A763" s="3" t="s">
        <v>6788</v>
      </c>
      <c r="B763" s="11" t="s">
        <v>6786</v>
      </c>
      <c r="C763" s="5">
        <v>6</v>
      </c>
      <c r="D763" s="5">
        <v>1.75</v>
      </c>
      <c r="E763" s="5">
        <v>40</v>
      </c>
      <c r="F763">
        <v>110</v>
      </c>
      <c r="G763" t="s">
        <v>10548</v>
      </c>
    </row>
    <row r="764" spans="1:7">
      <c r="A764" s="3" t="s">
        <v>7070</v>
      </c>
      <c r="B764" s="11" t="s">
        <v>7071</v>
      </c>
      <c r="C764" s="5">
        <v>6</v>
      </c>
      <c r="D764" s="5">
        <v>0.5</v>
      </c>
      <c r="E764" s="5">
        <v>40</v>
      </c>
      <c r="F764">
        <v>11.75</v>
      </c>
      <c r="G764" t="s">
        <v>10537</v>
      </c>
    </row>
    <row r="765" spans="1:7">
      <c r="A765" s="3" t="s">
        <v>7447</v>
      </c>
      <c r="B765" s="11" t="s">
        <v>7448</v>
      </c>
      <c r="C765" s="5">
        <v>6</v>
      </c>
      <c r="D765" s="5">
        <v>0.5</v>
      </c>
      <c r="E765" s="5">
        <v>40</v>
      </c>
      <c r="F765">
        <v>19.95</v>
      </c>
      <c r="G765" t="s">
        <v>10537</v>
      </c>
    </row>
    <row r="766" spans="1:7">
      <c r="A766" s="3" t="s">
        <v>7613</v>
      </c>
      <c r="B766" s="11" t="s">
        <v>7611</v>
      </c>
      <c r="C766" s="5">
        <v>6</v>
      </c>
      <c r="D766" s="5">
        <v>0.5</v>
      </c>
      <c r="E766" s="5">
        <v>40</v>
      </c>
      <c r="F766">
        <v>18</v>
      </c>
      <c r="G766" t="s">
        <v>10537</v>
      </c>
    </row>
    <row r="767" spans="1:7">
      <c r="A767" s="3" t="s">
        <v>10848</v>
      </c>
      <c r="B767" s="11" t="s">
        <v>10849</v>
      </c>
      <c r="C767" s="5">
        <v>6</v>
      </c>
      <c r="D767" s="5">
        <v>0.5</v>
      </c>
      <c r="E767" s="5">
        <v>40</v>
      </c>
      <c r="F767">
        <v>10.25</v>
      </c>
      <c r="G767" t="s">
        <v>10537</v>
      </c>
    </row>
    <row r="768" spans="1:7">
      <c r="A768" s="3" t="s">
        <v>8325</v>
      </c>
      <c r="B768" s="11" t="s">
        <v>8326</v>
      </c>
      <c r="C768" s="5">
        <v>6</v>
      </c>
      <c r="D768" s="5">
        <v>0.5</v>
      </c>
      <c r="E768" s="5">
        <v>40</v>
      </c>
      <c r="F768">
        <v>13</v>
      </c>
      <c r="G768" t="s">
        <v>10535</v>
      </c>
    </row>
    <row r="769" spans="1:7">
      <c r="A769" s="3" t="s">
        <v>8707</v>
      </c>
      <c r="B769" s="11" t="s">
        <v>10850</v>
      </c>
      <c r="C769" s="5">
        <v>6</v>
      </c>
      <c r="D769" s="5">
        <v>0.5</v>
      </c>
      <c r="E769" s="5">
        <v>40</v>
      </c>
      <c r="F769">
        <v>17.95</v>
      </c>
      <c r="G769" t="s">
        <v>10537</v>
      </c>
    </row>
    <row r="770" spans="1:7">
      <c r="A770" s="3" t="s">
        <v>9138</v>
      </c>
      <c r="B770" s="11" t="s">
        <v>9139</v>
      </c>
      <c r="C770" s="5">
        <v>6</v>
      </c>
      <c r="D770" s="5">
        <v>0.5</v>
      </c>
      <c r="E770" s="5">
        <v>40</v>
      </c>
      <c r="F770">
        <v>5.5</v>
      </c>
      <c r="G770" t="s">
        <v>10535</v>
      </c>
    </row>
    <row r="771" spans="1:7">
      <c r="A771" s="3" t="s">
        <v>12084</v>
      </c>
      <c r="B771" s="11" t="s">
        <v>9795</v>
      </c>
      <c r="C771" s="5">
        <v>6</v>
      </c>
      <c r="D771" s="5">
        <v>1.75</v>
      </c>
      <c r="E771" s="5">
        <v>40</v>
      </c>
      <c r="F771">
        <v>18.5</v>
      </c>
      <c r="G771" t="s">
        <v>10533</v>
      </c>
    </row>
    <row r="772" spans="1:7">
      <c r="A772" s="3" t="s">
        <v>9999</v>
      </c>
      <c r="B772" s="11" t="s">
        <v>10000</v>
      </c>
      <c r="C772" s="5">
        <v>6</v>
      </c>
      <c r="D772" s="5">
        <v>0.5</v>
      </c>
      <c r="E772" s="5">
        <v>40</v>
      </c>
      <c r="F772">
        <v>5.25</v>
      </c>
      <c r="G772" t="s">
        <v>10547</v>
      </c>
    </row>
    <row r="773" spans="1:7">
      <c r="A773" s="3" t="s">
        <v>10479</v>
      </c>
      <c r="B773" s="11" t="s">
        <v>10480</v>
      </c>
      <c r="C773" s="5">
        <v>6</v>
      </c>
      <c r="D773" s="5">
        <v>0.5</v>
      </c>
      <c r="E773" s="5">
        <v>40</v>
      </c>
      <c r="F773">
        <v>13.25</v>
      </c>
      <c r="G773" t="s">
        <v>10539</v>
      </c>
    </row>
    <row r="774" spans="1:7">
      <c r="A774" s="3" t="s">
        <v>154</v>
      </c>
      <c r="B774" s="11" t="s">
        <v>152</v>
      </c>
      <c r="C774" s="5">
        <v>12</v>
      </c>
      <c r="D774" s="5">
        <v>1</v>
      </c>
      <c r="E774" s="5">
        <v>40</v>
      </c>
      <c r="F774">
        <v>7.35</v>
      </c>
      <c r="G774" t="s">
        <v>10532</v>
      </c>
    </row>
    <row r="775" spans="1:7">
      <c r="A775" s="3" t="s">
        <v>160</v>
      </c>
      <c r="B775" s="11" t="s">
        <v>161</v>
      </c>
      <c r="C775" s="5">
        <v>12</v>
      </c>
      <c r="D775" s="5">
        <v>1</v>
      </c>
      <c r="E775" s="5">
        <v>40</v>
      </c>
      <c r="F775">
        <v>7.25</v>
      </c>
      <c r="G775" t="s">
        <v>10532</v>
      </c>
    </row>
    <row r="776" spans="1:7">
      <c r="A776" s="3" t="s">
        <v>166</v>
      </c>
      <c r="B776" s="11" t="s">
        <v>164</v>
      </c>
      <c r="C776" s="5">
        <v>12</v>
      </c>
      <c r="D776" s="5">
        <v>1</v>
      </c>
      <c r="E776" s="5">
        <v>40</v>
      </c>
      <c r="F776">
        <v>7.95</v>
      </c>
      <c r="G776" t="s">
        <v>10532</v>
      </c>
    </row>
    <row r="777" spans="1:7">
      <c r="A777" s="3" t="s">
        <v>205</v>
      </c>
      <c r="B777" s="11" t="s">
        <v>198</v>
      </c>
      <c r="C777" s="5">
        <v>12</v>
      </c>
      <c r="D777" s="5">
        <v>0.5</v>
      </c>
      <c r="E777" s="5">
        <v>40</v>
      </c>
      <c r="F777">
        <v>5.5</v>
      </c>
      <c r="G777" t="s">
        <v>10533</v>
      </c>
    </row>
    <row r="778" spans="1:7">
      <c r="A778" s="3" t="s">
        <v>211</v>
      </c>
      <c r="B778" s="11" t="s">
        <v>198</v>
      </c>
      <c r="C778" s="5">
        <v>12</v>
      </c>
      <c r="D778" s="5">
        <v>1</v>
      </c>
      <c r="E778" s="5">
        <v>40</v>
      </c>
      <c r="F778">
        <v>6.95</v>
      </c>
      <c r="G778" t="s">
        <v>10533</v>
      </c>
    </row>
    <row r="779" spans="1:7">
      <c r="A779" s="3" t="s">
        <v>537</v>
      </c>
      <c r="B779" s="11" t="s">
        <v>535</v>
      </c>
      <c r="C779" s="5">
        <v>12</v>
      </c>
      <c r="D779" s="5">
        <v>0.7</v>
      </c>
      <c r="E779" s="5">
        <v>40</v>
      </c>
      <c r="F779">
        <v>18</v>
      </c>
      <c r="G779" t="s">
        <v>10550</v>
      </c>
    </row>
    <row r="780" spans="1:7">
      <c r="A780" s="3" t="s">
        <v>542</v>
      </c>
      <c r="B780" s="11" t="s">
        <v>543</v>
      </c>
      <c r="C780" s="5">
        <v>12</v>
      </c>
      <c r="D780" s="5">
        <v>0.7</v>
      </c>
      <c r="E780" s="5">
        <v>40</v>
      </c>
      <c r="F780">
        <v>10.5</v>
      </c>
      <c r="G780" t="s">
        <v>10550</v>
      </c>
    </row>
    <row r="781" spans="1:7">
      <c r="A781" s="3" t="s">
        <v>632</v>
      </c>
      <c r="B781" s="11" t="s">
        <v>633</v>
      </c>
      <c r="C781" s="5">
        <v>12</v>
      </c>
      <c r="D781" s="5">
        <v>0.7</v>
      </c>
      <c r="E781" s="5">
        <v>40</v>
      </c>
      <c r="F781">
        <v>7.5</v>
      </c>
      <c r="G781" t="s">
        <v>10541</v>
      </c>
    </row>
    <row r="782" spans="1:7">
      <c r="A782" s="3" t="s">
        <v>782</v>
      </c>
      <c r="B782" s="11" t="s">
        <v>780</v>
      </c>
      <c r="C782" s="5">
        <v>12</v>
      </c>
      <c r="D782" s="5">
        <v>1</v>
      </c>
      <c r="E782" s="5">
        <v>40</v>
      </c>
      <c r="F782">
        <v>7.6</v>
      </c>
      <c r="G782" t="s">
        <v>10535</v>
      </c>
    </row>
    <row r="783" spans="1:7">
      <c r="A783" s="3" t="s">
        <v>787</v>
      </c>
      <c r="B783" s="11" t="s">
        <v>785</v>
      </c>
      <c r="C783" s="5">
        <v>12</v>
      </c>
      <c r="D783" s="5">
        <v>1</v>
      </c>
      <c r="E783" s="5">
        <v>40</v>
      </c>
      <c r="F783">
        <v>7.3</v>
      </c>
      <c r="G783" t="s">
        <v>10535</v>
      </c>
    </row>
    <row r="784" spans="1:7">
      <c r="A784" s="3" t="s">
        <v>929</v>
      </c>
      <c r="B784" s="11" t="s">
        <v>923</v>
      </c>
      <c r="C784" s="5">
        <v>12</v>
      </c>
      <c r="D784" s="5">
        <v>1</v>
      </c>
      <c r="E784" s="5">
        <v>40</v>
      </c>
      <c r="F784">
        <v>8.75</v>
      </c>
      <c r="G784" t="s">
        <v>10541</v>
      </c>
    </row>
    <row r="785" spans="1:7">
      <c r="A785" s="3" t="s">
        <v>1044</v>
      </c>
      <c r="B785" s="11" t="s">
        <v>1045</v>
      </c>
      <c r="C785" s="5">
        <v>12</v>
      </c>
      <c r="D785" s="5">
        <v>0.7</v>
      </c>
      <c r="E785" s="5">
        <v>40</v>
      </c>
      <c r="F785">
        <v>6.45</v>
      </c>
      <c r="G785" t="s">
        <v>10537</v>
      </c>
    </row>
    <row r="786" spans="1:7">
      <c r="A786" s="3" t="s">
        <v>1048</v>
      </c>
      <c r="B786" s="11" t="s">
        <v>1045</v>
      </c>
      <c r="C786" s="5">
        <v>12</v>
      </c>
      <c r="D786" s="5">
        <v>1</v>
      </c>
      <c r="E786" s="5">
        <v>40</v>
      </c>
      <c r="F786">
        <v>8.1</v>
      </c>
      <c r="G786" t="s">
        <v>10537</v>
      </c>
    </row>
    <row r="787" spans="1:7">
      <c r="A787" s="3" t="s">
        <v>1056</v>
      </c>
      <c r="B787" s="11" t="s">
        <v>1057</v>
      </c>
      <c r="C787" s="5">
        <v>12</v>
      </c>
      <c r="D787" s="5">
        <v>0.7</v>
      </c>
      <c r="E787" s="5">
        <v>40</v>
      </c>
      <c r="F787">
        <v>5.5</v>
      </c>
      <c r="G787" t="s">
        <v>10541</v>
      </c>
    </row>
    <row r="788" spans="1:7">
      <c r="A788" s="3" t="s">
        <v>1059</v>
      </c>
      <c r="B788" s="11" t="s">
        <v>1057</v>
      </c>
      <c r="C788" s="5">
        <v>12</v>
      </c>
      <c r="D788" s="5">
        <v>1</v>
      </c>
      <c r="E788" s="5">
        <v>40</v>
      </c>
      <c r="F788">
        <v>5.05</v>
      </c>
      <c r="G788" t="s">
        <v>10541</v>
      </c>
    </row>
    <row r="789" spans="1:7">
      <c r="A789" s="3" t="s">
        <v>1261</v>
      </c>
      <c r="B789" s="11" t="s">
        <v>1257</v>
      </c>
      <c r="C789" s="5">
        <v>12</v>
      </c>
      <c r="D789" s="5">
        <v>1</v>
      </c>
      <c r="E789" s="5">
        <v>40</v>
      </c>
      <c r="F789">
        <v>6.95</v>
      </c>
      <c r="G789" t="s">
        <v>10541</v>
      </c>
    </row>
    <row r="790" spans="1:7">
      <c r="A790" s="3" t="s">
        <v>1314</v>
      </c>
      <c r="B790" s="11" t="s">
        <v>1312</v>
      </c>
      <c r="C790" s="5">
        <v>12</v>
      </c>
      <c r="D790" s="5">
        <v>1</v>
      </c>
      <c r="E790" s="5">
        <v>40</v>
      </c>
      <c r="F790">
        <v>4.5</v>
      </c>
      <c r="G790" t="s">
        <v>10541</v>
      </c>
    </row>
    <row r="791" spans="1:7">
      <c r="A791" s="3" t="s">
        <v>10851</v>
      </c>
      <c r="B791" s="11" t="s">
        <v>1317</v>
      </c>
      <c r="C791" s="5">
        <v>12</v>
      </c>
      <c r="D791" s="5">
        <v>1</v>
      </c>
      <c r="E791" s="5">
        <v>40</v>
      </c>
      <c r="F791">
        <v>5.25</v>
      </c>
      <c r="G791" t="s">
        <v>10541</v>
      </c>
    </row>
    <row r="792" spans="1:7">
      <c r="A792" s="3" t="s">
        <v>1682</v>
      </c>
      <c r="B792" s="11" t="s">
        <v>1683</v>
      </c>
      <c r="C792" s="5">
        <v>12</v>
      </c>
      <c r="D792" s="5">
        <v>1</v>
      </c>
      <c r="E792" s="5">
        <v>40</v>
      </c>
      <c r="F792">
        <v>24.5</v>
      </c>
      <c r="G792" t="s">
        <v>10536</v>
      </c>
    </row>
    <row r="793" spans="1:7">
      <c r="A793" s="3" t="s">
        <v>1802</v>
      </c>
      <c r="B793" s="11" t="s">
        <v>1803</v>
      </c>
      <c r="C793" s="5">
        <v>12</v>
      </c>
      <c r="D793" s="5">
        <v>1</v>
      </c>
      <c r="E793" s="5">
        <v>40</v>
      </c>
      <c r="F793">
        <v>31.5</v>
      </c>
      <c r="G793" t="s">
        <v>10554</v>
      </c>
    </row>
    <row r="794" spans="1:7">
      <c r="A794" s="3" t="s">
        <v>2020</v>
      </c>
      <c r="B794" s="11" t="s">
        <v>2018</v>
      </c>
      <c r="C794" s="5">
        <v>12</v>
      </c>
      <c r="D794" s="5">
        <v>1</v>
      </c>
      <c r="E794" s="5">
        <v>40</v>
      </c>
      <c r="F794">
        <v>7</v>
      </c>
      <c r="G794" t="s">
        <v>10541</v>
      </c>
    </row>
    <row r="795" spans="1:7">
      <c r="A795" s="3" t="s">
        <v>2075</v>
      </c>
      <c r="B795" s="11" t="s">
        <v>2076</v>
      </c>
      <c r="C795" s="5">
        <v>12</v>
      </c>
      <c r="D795" s="5">
        <v>1</v>
      </c>
      <c r="E795" s="5">
        <v>40</v>
      </c>
      <c r="F795">
        <v>8.1999999999999993</v>
      </c>
      <c r="G795" t="s">
        <v>10535</v>
      </c>
    </row>
    <row r="796" spans="1:7">
      <c r="A796" s="3" t="s">
        <v>2081</v>
      </c>
      <c r="B796" s="11" t="s">
        <v>2082</v>
      </c>
      <c r="C796" s="5">
        <v>12</v>
      </c>
      <c r="D796" s="5">
        <v>1</v>
      </c>
      <c r="E796" s="5">
        <v>40</v>
      </c>
      <c r="F796">
        <v>5.7</v>
      </c>
      <c r="G796" t="s">
        <v>10535</v>
      </c>
    </row>
    <row r="797" spans="1:7">
      <c r="A797" s="3" t="s">
        <v>2328</v>
      </c>
      <c r="B797" s="11" t="s">
        <v>2324</v>
      </c>
      <c r="C797" s="5">
        <v>12</v>
      </c>
      <c r="D797" s="5">
        <v>1</v>
      </c>
      <c r="E797" s="5">
        <v>40</v>
      </c>
      <c r="F797">
        <v>20</v>
      </c>
      <c r="G797" t="s">
        <v>10541</v>
      </c>
    </row>
    <row r="798" spans="1:7">
      <c r="A798" s="3" t="s">
        <v>10852</v>
      </c>
      <c r="B798" s="11" t="s">
        <v>2331</v>
      </c>
      <c r="C798" s="5">
        <v>12</v>
      </c>
      <c r="D798" s="5">
        <v>1</v>
      </c>
      <c r="E798" s="5">
        <v>40</v>
      </c>
      <c r="F798">
        <v>20</v>
      </c>
      <c r="G798" t="s">
        <v>10541</v>
      </c>
    </row>
    <row r="799" spans="1:7">
      <c r="A799" s="3" t="s">
        <v>2370</v>
      </c>
      <c r="B799" s="11" t="s">
        <v>2368</v>
      </c>
      <c r="C799" s="5">
        <v>12</v>
      </c>
      <c r="D799" s="5">
        <v>0.7</v>
      </c>
      <c r="E799" s="5">
        <v>40</v>
      </c>
      <c r="F799">
        <v>34.9</v>
      </c>
      <c r="G799" t="s">
        <v>10541</v>
      </c>
    </row>
    <row r="800" spans="1:7">
      <c r="A800" s="3" t="s">
        <v>2466</v>
      </c>
      <c r="B800" s="11" t="s">
        <v>2462</v>
      </c>
      <c r="C800" s="5">
        <v>12</v>
      </c>
      <c r="D800" s="5">
        <v>1</v>
      </c>
      <c r="E800" s="5">
        <v>40</v>
      </c>
      <c r="F800">
        <v>21.5</v>
      </c>
      <c r="G800" t="s">
        <v>10533</v>
      </c>
    </row>
    <row r="801" spans="1:7">
      <c r="A801" s="3" t="s">
        <v>2481</v>
      </c>
      <c r="B801" s="11" t="s">
        <v>2482</v>
      </c>
      <c r="C801" s="5">
        <v>12</v>
      </c>
      <c r="D801" s="5">
        <v>1</v>
      </c>
      <c r="E801" s="5">
        <v>40</v>
      </c>
      <c r="F801">
        <v>3.85</v>
      </c>
      <c r="G801" t="s">
        <v>10541</v>
      </c>
    </row>
    <row r="802" spans="1:7">
      <c r="A802" s="3" t="s">
        <v>2557</v>
      </c>
      <c r="B802" s="11" t="s">
        <v>2549</v>
      </c>
      <c r="C802" s="5">
        <v>12</v>
      </c>
      <c r="D802" s="5">
        <v>1</v>
      </c>
      <c r="E802" s="5">
        <v>40</v>
      </c>
      <c r="F802">
        <v>12.95</v>
      </c>
      <c r="G802" t="s">
        <v>10544</v>
      </c>
    </row>
    <row r="803" spans="1:7">
      <c r="A803" s="3" t="s">
        <v>2882</v>
      </c>
      <c r="B803" s="11" t="s">
        <v>2880</v>
      </c>
      <c r="C803" s="5">
        <v>12</v>
      </c>
      <c r="D803" s="5">
        <v>1</v>
      </c>
      <c r="E803" s="5">
        <v>40</v>
      </c>
      <c r="F803">
        <v>4.4000000000000004</v>
      </c>
      <c r="G803" t="s">
        <v>10533</v>
      </c>
    </row>
    <row r="804" spans="1:7">
      <c r="A804" s="3" t="s">
        <v>2896</v>
      </c>
      <c r="B804" s="11" t="s">
        <v>2897</v>
      </c>
      <c r="C804" s="5">
        <v>12</v>
      </c>
      <c r="D804" s="5">
        <v>1</v>
      </c>
      <c r="E804" s="5">
        <v>40</v>
      </c>
      <c r="F804">
        <v>31.5</v>
      </c>
      <c r="G804" t="s">
        <v>10548</v>
      </c>
    </row>
    <row r="805" spans="1:7">
      <c r="A805" s="3" t="s">
        <v>10853</v>
      </c>
      <c r="B805" s="11" t="s">
        <v>10854</v>
      </c>
      <c r="C805" s="5">
        <v>12</v>
      </c>
      <c r="D805" s="5">
        <v>0.7</v>
      </c>
      <c r="E805" s="5">
        <v>40</v>
      </c>
      <c r="F805">
        <v>10.5</v>
      </c>
      <c r="G805" t="s">
        <v>10541</v>
      </c>
    </row>
    <row r="806" spans="1:7">
      <c r="A806" s="3" t="s">
        <v>3189</v>
      </c>
      <c r="B806" s="11" t="s">
        <v>3187</v>
      </c>
      <c r="C806" s="5">
        <v>12</v>
      </c>
      <c r="D806" s="5">
        <v>1</v>
      </c>
      <c r="E806" s="5">
        <v>40</v>
      </c>
      <c r="F806">
        <v>8.5</v>
      </c>
      <c r="G806" t="s">
        <v>10541</v>
      </c>
    </row>
    <row r="807" spans="1:7">
      <c r="A807" s="3" t="s">
        <v>10855</v>
      </c>
      <c r="B807" s="11" t="s">
        <v>10856</v>
      </c>
      <c r="C807" s="5">
        <v>12</v>
      </c>
      <c r="D807" s="5">
        <v>0.7</v>
      </c>
      <c r="E807" s="5">
        <v>40</v>
      </c>
      <c r="F807">
        <v>25.5</v>
      </c>
      <c r="G807" t="s">
        <v>10537</v>
      </c>
    </row>
    <row r="808" spans="1:7">
      <c r="A808" s="3" t="s">
        <v>3397</v>
      </c>
      <c r="B808" s="11" t="s">
        <v>3395</v>
      </c>
      <c r="C808" s="5">
        <v>12</v>
      </c>
      <c r="D808" s="5">
        <v>1</v>
      </c>
      <c r="E808" s="5">
        <v>40</v>
      </c>
      <c r="F808">
        <v>14.25</v>
      </c>
      <c r="G808" t="s">
        <v>10534</v>
      </c>
    </row>
    <row r="809" spans="1:7">
      <c r="A809" s="3" t="s">
        <v>10857</v>
      </c>
      <c r="B809" s="11" t="s">
        <v>3685</v>
      </c>
      <c r="C809" s="5">
        <v>12</v>
      </c>
      <c r="D809" s="5">
        <v>0.7</v>
      </c>
      <c r="E809" s="5">
        <v>40</v>
      </c>
      <c r="F809">
        <v>5.8</v>
      </c>
      <c r="G809" t="s">
        <v>10541</v>
      </c>
    </row>
    <row r="810" spans="1:7">
      <c r="A810" s="3" t="s">
        <v>3696</v>
      </c>
      <c r="B810" s="11" t="s">
        <v>3694</v>
      </c>
      <c r="C810" s="5">
        <v>12</v>
      </c>
      <c r="D810" s="5">
        <v>1</v>
      </c>
      <c r="E810" s="5">
        <v>40</v>
      </c>
      <c r="F810">
        <v>10.9</v>
      </c>
      <c r="G810" t="s">
        <v>10541</v>
      </c>
    </row>
    <row r="811" spans="1:7">
      <c r="A811" s="3" t="s">
        <v>3701</v>
      </c>
      <c r="B811" s="11" t="s">
        <v>3699</v>
      </c>
      <c r="C811" s="5">
        <v>12</v>
      </c>
      <c r="D811" s="5">
        <v>1</v>
      </c>
      <c r="E811" s="5">
        <v>40</v>
      </c>
      <c r="F811">
        <v>9.75</v>
      </c>
      <c r="G811" t="s">
        <v>10541</v>
      </c>
    </row>
    <row r="812" spans="1:7">
      <c r="A812" s="3" t="s">
        <v>3706</v>
      </c>
      <c r="B812" s="11" t="s">
        <v>3704</v>
      </c>
      <c r="C812" s="5">
        <v>12</v>
      </c>
      <c r="D812" s="5">
        <v>1</v>
      </c>
      <c r="E812" s="5">
        <v>40</v>
      </c>
      <c r="F812">
        <v>8.9499999999999993</v>
      </c>
      <c r="G812" t="s">
        <v>10541</v>
      </c>
    </row>
    <row r="813" spans="1:7">
      <c r="A813" s="3" t="s">
        <v>3846</v>
      </c>
      <c r="B813" s="11" t="s">
        <v>3847</v>
      </c>
      <c r="C813" s="5">
        <v>12</v>
      </c>
      <c r="D813" s="5">
        <v>0.7</v>
      </c>
      <c r="E813" s="5">
        <v>40</v>
      </c>
      <c r="F813">
        <v>4.5</v>
      </c>
      <c r="G813" t="s">
        <v>10533</v>
      </c>
    </row>
    <row r="814" spans="1:7">
      <c r="A814" s="3" t="s">
        <v>3874</v>
      </c>
      <c r="B814" s="11" t="s">
        <v>3875</v>
      </c>
      <c r="C814" s="5">
        <v>12</v>
      </c>
      <c r="D814" s="5">
        <v>1</v>
      </c>
      <c r="E814" s="5">
        <v>40</v>
      </c>
      <c r="F814">
        <v>5.95</v>
      </c>
      <c r="G814" t="s">
        <v>10533</v>
      </c>
    </row>
    <row r="815" spans="1:7">
      <c r="A815" s="3" t="s">
        <v>4284</v>
      </c>
      <c r="B815" s="11" t="s">
        <v>4280</v>
      </c>
      <c r="C815" s="5">
        <v>12</v>
      </c>
      <c r="D815" s="5">
        <v>0.7</v>
      </c>
      <c r="E815" s="5">
        <v>40</v>
      </c>
      <c r="F815">
        <v>3.1</v>
      </c>
      <c r="G815" t="s">
        <v>10541</v>
      </c>
    </row>
    <row r="816" spans="1:7">
      <c r="A816" s="3" t="s">
        <v>4286</v>
      </c>
      <c r="B816" s="11" t="s">
        <v>4280</v>
      </c>
      <c r="C816" s="5">
        <v>12</v>
      </c>
      <c r="D816" s="5">
        <v>1</v>
      </c>
      <c r="E816" s="5">
        <v>40</v>
      </c>
      <c r="F816">
        <v>3.75</v>
      </c>
      <c r="G816" t="s">
        <v>10541</v>
      </c>
    </row>
    <row r="817" spans="1:7">
      <c r="A817" s="3" t="s">
        <v>4292</v>
      </c>
      <c r="B817" s="11" t="s">
        <v>4293</v>
      </c>
      <c r="C817" s="5">
        <v>12</v>
      </c>
      <c r="D817" s="5">
        <v>0.7</v>
      </c>
      <c r="E817" s="5">
        <v>40</v>
      </c>
      <c r="F817">
        <v>3.9</v>
      </c>
      <c r="G817" t="s">
        <v>10541</v>
      </c>
    </row>
    <row r="818" spans="1:7">
      <c r="A818" s="3" t="s">
        <v>4428</v>
      </c>
      <c r="B818" s="11" t="s">
        <v>4429</v>
      </c>
      <c r="C818" s="5">
        <v>12</v>
      </c>
      <c r="D818" s="5">
        <v>1</v>
      </c>
      <c r="E818" s="5">
        <v>40</v>
      </c>
      <c r="F818">
        <v>32.5</v>
      </c>
      <c r="G818" t="s">
        <v>10536</v>
      </c>
    </row>
    <row r="819" spans="1:7">
      <c r="A819" s="3" t="s">
        <v>4599</v>
      </c>
      <c r="B819" s="11" t="s">
        <v>4600</v>
      </c>
      <c r="C819" s="5">
        <v>12</v>
      </c>
      <c r="D819" s="5">
        <v>0.7</v>
      </c>
      <c r="E819" s="5">
        <v>40</v>
      </c>
      <c r="F819">
        <v>9.1</v>
      </c>
      <c r="G819" t="s">
        <v>10535</v>
      </c>
    </row>
    <row r="820" spans="1:7">
      <c r="A820" s="3" t="s">
        <v>4666</v>
      </c>
      <c r="B820" s="11" t="s">
        <v>4667</v>
      </c>
      <c r="C820" s="5">
        <v>12</v>
      </c>
      <c r="D820" s="5">
        <v>1</v>
      </c>
      <c r="E820" s="5">
        <v>40</v>
      </c>
      <c r="F820">
        <v>22.5</v>
      </c>
      <c r="G820" t="s">
        <v>10536</v>
      </c>
    </row>
    <row r="821" spans="1:7">
      <c r="A821" s="3" t="s">
        <v>4678</v>
      </c>
      <c r="B821" s="11" t="s">
        <v>4675</v>
      </c>
      <c r="C821" s="5">
        <v>12</v>
      </c>
      <c r="D821" s="5">
        <v>0.7</v>
      </c>
      <c r="E821" s="5">
        <v>40</v>
      </c>
      <c r="F821">
        <v>4.8499999999999996</v>
      </c>
      <c r="G821" t="s">
        <v>10541</v>
      </c>
    </row>
    <row r="822" spans="1:7">
      <c r="A822" s="3" t="s">
        <v>4792</v>
      </c>
      <c r="B822" s="11" t="s">
        <v>4793</v>
      </c>
      <c r="C822" s="5">
        <v>12</v>
      </c>
      <c r="D822" s="5">
        <v>0.7</v>
      </c>
      <c r="E822" s="5">
        <v>40</v>
      </c>
      <c r="F822">
        <v>3.15</v>
      </c>
      <c r="G822" t="s">
        <v>10541</v>
      </c>
    </row>
    <row r="823" spans="1:7">
      <c r="A823" s="3" t="s">
        <v>4795</v>
      </c>
      <c r="B823" s="11" t="s">
        <v>4793</v>
      </c>
      <c r="C823" s="5">
        <v>12</v>
      </c>
      <c r="D823" s="5">
        <v>1</v>
      </c>
      <c r="E823" s="5">
        <v>40</v>
      </c>
      <c r="F823">
        <v>4.1500000000000004</v>
      </c>
      <c r="G823" t="s">
        <v>10541</v>
      </c>
    </row>
    <row r="824" spans="1:7">
      <c r="A824" s="3" t="s">
        <v>4872</v>
      </c>
      <c r="B824" s="11" t="s">
        <v>4873</v>
      </c>
      <c r="C824" s="5">
        <v>12</v>
      </c>
      <c r="D824" s="5">
        <v>1</v>
      </c>
      <c r="E824" s="5">
        <v>40</v>
      </c>
      <c r="F824">
        <v>6.35</v>
      </c>
      <c r="G824" t="s">
        <v>10549</v>
      </c>
    </row>
    <row r="825" spans="1:7">
      <c r="A825" s="3" t="s">
        <v>4954</v>
      </c>
      <c r="B825" s="11" t="s">
        <v>4945</v>
      </c>
      <c r="C825" s="5">
        <v>12</v>
      </c>
      <c r="D825" s="5">
        <v>1</v>
      </c>
      <c r="E825" s="5">
        <v>40</v>
      </c>
      <c r="F825">
        <v>40</v>
      </c>
      <c r="G825" t="s">
        <v>10548</v>
      </c>
    </row>
    <row r="826" spans="1:7">
      <c r="A826" s="3" t="s">
        <v>10858</v>
      </c>
      <c r="B826" s="11" t="s">
        <v>4958</v>
      </c>
      <c r="C826" s="5">
        <v>12</v>
      </c>
      <c r="D826" s="5">
        <v>0.7</v>
      </c>
      <c r="E826" s="5">
        <v>40</v>
      </c>
      <c r="F826">
        <v>23</v>
      </c>
      <c r="G826" t="s">
        <v>10548</v>
      </c>
    </row>
    <row r="827" spans="1:7">
      <c r="A827" s="3" t="s">
        <v>4959</v>
      </c>
      <c r="B827" s="11" t="s">
        <v>4958</v>
      </c>
      <c r="C827" s="5">
        <v>12</v>
      </c>
      <c r="D827" s="5">
        <v>1</v>
      </c>
      <c r="E827" s="5">
        <v>40</v>
      </c>
      <c r="F827">
        <v>41</v>
      </c>
      <c r="G827" t="s">
        <v>10548</v>
      </c>
    </row>
    <row r="828" spans="1:7">
      <c r="A828" s="3" t="s">
        <v>10859</v>
      </c>
      <c r="B828" s="11" t="s">
        <v>10860</v>
      </c>
      <c r="C828" s="5">
        <v>12</v>
      </c>
      <c r="D828" s="5">
        <v>1</v>
      </c>
      <c r="E828" s="5">
        <v>40</v>
      </c>
      <c r="F828">
        <v>52.5</v>
      </c>
      <c r="G828" t="s">
        <v>10548</v>
      </c>
    </row>
    <row r="829" spans="1:7">
      <c r="A829" s="3" t="s">
        <v>4964</v>
      </c>
      <c r="B829" s="11" t="s">
        <v>4965</v>
      </c>
      <c r="C829" s="5">
        <v>12</v>
      </c>
      <c r="D829" s="5">
        <v>0.7</v>
      </c>
      <c r="E829" s="5">
        <v>40</v>
      </c>
      <c r="F829">
        <v>140</v>
      </c>
      <c r="G829" t="s">
        <v>10548</v>
      </c>
    </row>
    <row r="830" spans="1:7">
      <c r="A830" s="3" t="s">
        <v>5230</v>
      </c>
      <c r="B830" s="11" t="s">
        <v>5223</v>
      </c>
      <c r="C830" s="5">
        <v>12</v>
      </c>
      <c r="D830" s="5">
        <v>0.7</v>
      </c>
      <c r="E830" s="5">
        <v>40</v>
      </c>
      <c r="F830">
        <v>10.75</v>
      </c>
      <c r="G830" t="s">
        <v>10642</v>
      </c>
    </row>
    <row r="831" spans="1:7">
      <c r="A831" s="3" t="s">
        <v>5237</v>
      </c>
      <c r="B831" s="11" t="s">
        <v>5223</v>
      </c>
      <c r="C831" s="5">
        <v>12</v>
      </c>
      <c r="D831" s="5">
        <v>1</v>
      </c>
      <c r="E831" s="5">
        <v>40</v>
      </c>
      <c r="F831">
        <v>13.95</v>
      </c>
      <c r="G831" t="s">
        <v>10642</v>
      </c>
    </row>
    <row r="832" spans="1:7">
      <c r="A832" s="3" t="s">
        <v>11632</v>
      </c>
      <c r="B832" s="11" t="s">
        <v>11633</v>
      </c>
      <c r="C832" s="5">
        <v>12</v>
      </c>
      <c r="D832" s="5">
        <v>1</v>
      </c>
      <c r="E832" s="5">
        <v>40</v>
      </c>
      <c r="F832">
        <v>24.5</v>
      </c>
      <c r="G832" t="s">
        <v>10642</v>
      </c>
    </row>
    <row r="833" spans="1:7">
      <c r="A833" s="3" t="s">
        <v>10861</v>
      </c>
      <c r="B833" s="11" t="s">
        <v>5464</v>
      </c>
      <c r="C833" s="5">
        <v>12</v>
      </c>
      <c r="D833" s="5">
        <v>1</v>
      </c>
      <c r="E833" s="5">
        <v>40</v>
      </c>
      <c r="F833">
        <v>8.5</v>
      </c>
      <c r="G833" t="s">
        <v>10549</v>
      </c>
    </row>
    <row r="834" spans="1:7">
      <c r="A834" s="3" t="s">
        <v>10862</v>
      </c>
      <c r="B834" s="11" t="s">
        <v>5464</v>
      </c>
      <c r="C834" s="5">
        <v>12</v>
      </c>
      <c r="D834" s="5">
        <v>1</v>
      </c>
      <c r="E834" s="5">
        <v>40</v>
      </c>
      <c r="F834">
        <v>8.5</v>
      </c>
      <c r="G834" t="s">
        <v>10549</v>
      </c>
    </row>
    <row r="835" spans="1:7">
      <c r="A835" s="3" t="s">
        <v>5555</v>
      </c>
      <c r="B835" s="11" t="s">
        <v>5545</v>
      </c>
      <c r="C835" s="5">
        <v>12</v>
      </c>
      <c r="D835" s="5">
        <v>1</v>
      </c>
      <c r="E835" s="5">
        <v>40</v>
      </c>
      <c r="F835">
        <v>18.5</v>
      </c>
      <c r="G835" t="s">
        <v>10541</v>
      </c>
    </row>
    <row r="836" spans="1:7">
      <c r="A836" s="3" t="s">
        <v>10863</v>
      </c>
      <c r="B836" s="11" t="s">
        <v>5560</v>
      </c>
      <c r="C836" s="5">
        <v>12</v>
      </c>
      <c r="D836" s="5">
        <v>1</v>
      </c>
      <c r="E836" s="5">
        <v>40</v>
      </c>
      <c r="F836">
        <v>18.149999999999999</v>
      </c>
      <c r="G836" t="s">
        <v>10541</v>
      </c>
    </row>
    <row r="837" spans="1:7">
      <c r="A837" s="3" t="s">
        <v>10864</v>
      </c>
      <c r="B837" s="11" t="s">
        <v>5710</v>
      </c>
      <c r="C837" s="5">
        <v>12</v>
      </c>
      <c r="D837" s="5">
        <v>0.7</v>
      </c>
      <c r="E837" s="5">
        <v>40</v>
      </c>
      <c r="F837">
        <v>5.7</v>
      </c>
      <c r="G837" t="s">
        <v>10541</v>
      </c>
    </row>
    <row r="838" spans="1:7">
      <c r="A838" s="3" t="s">
        <v>5795</v>
      </c>
      <c r="B838" s="11" t="s">
        <v>5793</v>
      </c>
      <c r="C838" s="5">
        <v>12</v>
      </c>
      <c r="D838" s="5">
        <v>1</v>
      </c>
      <c r="E838" s="5">
        <v>40</v>
      </c>
      <c r="F838">
        <v>13.95</v>
      </c>
      <c r="G838" t="s">
        <v>10533</v>
      </c>
    </row>
    <row r="839" spans="1:7">
      <c r="A839" s="3" t="s">
        <v>5844</v>
      </c>
      <c r="B839" s="11" t="s">
        <v>5845</v>
      </c>
      <c r="C839" s="5">
        <v>12</v>
      </c>
      <c r="D839" s="5">
        <v>0.5</v>
      </c>
      <c r="E839" s="5">
        <v>40</v>
      </c>
      <c r="F839">
        <v>16</v>
      </c>
      <c r="G839" t="s">
        <v>10535</v>
      </c>
    </row>
    <row r="840" spans="1:7">
      <c r="A840" s="3" t="s">
        <v>5953</v>
      </c>
      <c r="B840" s="11" t="s">
        <v>5954</v>
      </c>
      <c r="C840" s="5">
        <v>12</v>
      </c>
      <c r="D840" s="5">
        <v>0.7</v>
      </c>
      <c r="E840" s="5">
        <v>40</v>
      </c>
      <c r="F840">
        <v>3.05</v>
      </c>
      <c r="G840" t="s">
        <v>10533</v>
      </c>
    </row>
    <row r="841" spans="1:7">
      <c r="A841" s="3" t="s">
        <v>6067</v>
      </c>
      <c r="B841" s="11" t="s">
        <v>6068</v>
      </c>
      <c r="C841" s="5">
        <v>12</v>
      </c>
      <c r="D841" s="5">
        <v>1</v>
      </c>
      <c r="E841" s="5">
        <v>40</v>
      </c>
      <c r="F841">
        <v>36.5</v>
      </c>
      <c r="G841" t="s">
        <v>10536</v>
      </c>
    </row>
    <row r="842" spans="1:7">
      <c r="A842" s="3" t="s">
        <v>10865</v>
      </c>
      <c r="B842" s="11" t="s">
        <v>10866</v>
      </c>
      <c r="C842" s="5">
        <v>12</v>
      </c>
      <c r="D842" s="5">
        <v>0.7</v>
      </c>
      <c r="E842" s="5">
        <v>40</v>
      </c>
      <c r="F842">
        <v>5.6</v>
      </c>
      <c r="G842" t="s">
        <v>10541</v>
      </c>
    </row>
    <row r="843" spans="1:7">
      <c r="A843" s="3" t="s">
        <v>6559</v>
      </c>
      <c r="B843" s="11" t="s">
        <v>6560</v>
      </c>
      <c r="C843" s="5">
        <v>12</v>
      </c>
      <c r="D843" s="5">
        <v>0.7</v>
      </c>
      <c r="E843" s="5">
        <v>40</v>
      </c>
      <c r="F843">
        <v>109</v>
      </c>
      <c r="G843" t="s">
        <v>10548</v>
      </c>
    </row>
    <row r="844" spans="1:7">
      <c r="A844" s="3" t="s">
        <v>10867</v>
      </c>
      <c r="B844" s="11" t="s">
        <v>6560</v>
      </c>
      <c r="C844" s="5">
        <v>12</v>
      </c>
      <c r="D844" s="5">
        <v>1</v>
      </c>
      <c r="E844" s="5">
        <v>40</v>
      </c>
      <c r="F844">
        <v>150</v>
      </c>
      <c r="G844" t="s">
        <v>10548</v>
      </c>
    </row>
    <row r="845" spans="1:7">
      <c r="A845" s="3" t="s">
        <v>6708</v>
      </c>
      <c r="B845" s="11" t="s">
        <v>6709</v>
      </c>
      <c r="C845" s="5">
        <v>12</v>
      </c>
      <c r="D845" s="5">
        <v>0.05</v>
      </c>
      <c r="E845" s="5">
        <v>40</v>
      </c>
      <c r="F845">
        <v>3.4</v>
      </c>
      <c r="G845" t="s">
        <v>10533</v>
      </c>
    </row>
    <row r="846" spans="1:7">
      <c r="A846" s="3" t="s">
        <v>6738</v>
      </c>
      <c r="B846" s="11" t="s">
        <v>6739</v>
      </c>
      <c r="C846" s="5">
        <v>12</v>
      </c>
      <c r="D846" s="5">
        <v>0.7</v>
      </c>
      <c r="E846" s="5">
        <v>40</v>
      </c>
      <c r="F846">
        <v>15.5</v>
      </c>
      <c r="G846" t="s">
        <v>10548</v>
      </c>
    </row>
    <row r="847" spans="1:7">
      <c r="A847" s="3" t="s">
        <v>6744</v>
      </c>
      <c r="B847" s="11" t="s">
        <v>6745</v>
      </c>
      <c r="C847" s="5">
        <v>12</v>
      </c>
      <c r="D847" s="5">
        <v>0.7</v>
      </c>
      <c r="E847" s="5">
        <v>40</v>
      </c>
      <c r="F847">
        <v>20.95</v>
      </c>
      <c r="G847" t="s">
        <v>10548</v>
      </c>
    </row>
    <row r="848" spans="1:7">
      <c r="A848" s="3" t="s">
        <v>10868</v>
      </c>
      <c r="B848" s="11" t="s">
        <v>6757</v>
      </c>
      <c r="C848" s="5">
        <v>12</v>
      </c>
      <c r="D848" s="5">
        <v>1</v>
      </c>
      <c r="E848" s="5">
        <v>40</v>
      </c>
      <c r="F848">
        <v>22.5</v>
      </c>
      <c r="G848" t="s">
        <v>10548</v>
      </c>
    </row>
    <row r="849" spans="1:7">
      <c r="A849" s="3" t="s">
        <v>6760</v>
      </c>
      <c r="B849" s="11" t="s">
        <v>6761</v>
      </c>
      <c r="C849" s="5">
        <v>12</v>
      </c>
      <c r="D849" s="5">
        <v>1</v>
      </c>
      <c r="E849" s="5">
        <v>40</v>
      </c>
      <c r="F849">
        <v>21.95</v>
      </c>
      <c r="G849" t="s">
        <v>10548</v>
      </c>
    </row>
    <row r="850" spans="1:7">
      <c r="A850" s="3" t="s">
        <v>6769</v>
      </c>
      <c r="B850" s="11" t="s">
        <v>6770</v>
      </c>
      <c r="C850" s="5">
        <v>12</v>
      </c>
      <c r="D850" s="5">
        <v>1</v>
      </c>
      <c r="E850" s="5">
        <v>40</v>
      </c>
      <c r="F850">
        <v>25.5</v>
      </c>
      <c r="G850" t="s">
        <v>10548</v>
      </c>
    </row>
    <row r="851" spans="1:7">
      <c r="A851" s="3" t="s">
        <v>7082</v>
      </c>
      <c r="B851" s="11" t="s">
        <v>7083</v>
      </c>
      <c r="C851" s="5">
        <v>12</v>
      </c>
      <c r="D851" s="5">
        <v>0.7</v>
      </c>
      <c r="E851" s="5">
        <v>40</v>
      </c>
      <c r="F851">
        <v>17.5</v>
      </c>
      <c r="G851" t="s">
        <v>10533</v>
      </c>
    </row>
    <row r="852" spans="1:7">
      <c r="A852" s="3" t="s">
        <v>7610</v>
      </c>
      <c r="B852" s="11" t="s">
        <v>7611</v>
      </c>
      <c r="C852" s="5">
        <v>12</v>
      </c>
      <c r="D852" s="5">
        <v>0.05</v>
      </c>
      <c r="E852" s="5">
        <v>40</v>
      </c>
      <c r="F852">
        <v>4.1500000000000004</v>
      </c>
      <c r="G852" t="s">
        <v>10537</v>
      </c>
    </row>
    <row r="853" spans="1:7">
      <c r="A853" s="3" t="s">
        <v>7684</v>
      </c>
      <c r="B853" s="11" t="s">
        <v>7685</v>
      </c>
      <c r="C853" s="5">
        <v>12</v>
      </c>
      <c r="D853" s="5">
        <v>0.05</v>
      </c>
      <c r="E853" s="5">
        <v>40</v>
      </c>
      <c r="F853">
        <v>1</v>
      </c>
      <c r="G853" t="s">
        <v>10535</v>
      </c>
    </row>
    <row r="854" spans="1:7">
      <c r="A854" s="3" t="s">
        <v>7974</v>
      </c>
      <c r="B854" s="11" t="s">
        <v>7975</v>
      </c>
      <c r="C854" s="5">
        <v>12</v>
      </c>
      <c r="D854" s="5">
        <v>0.05</v>
      </c>
      <c r="E854" s="5">
        <v>40</v>
      </c>
      <c r="F854">
        <v>2.25</v>
      </c>
      <c r="G854" t="s">
        <v>10537</v>
      </c>
    </row>
    <row r="855" spans="1:7">
      <c r="A855" s="3" t="s">
        <v>8212</v>
      </c>
      <c r="B855" s="11" t="s">
        <v>8213</v>
      </c>
      <c r="C855" s="5">
        <v>12</v>
      </c>
      <c r="D855" s="5">
        <v>0.7</v>
      </c>
      <c r="E855" s="5">
        <v>40</v>
      </c>
      <c r="F855">
        <v>27</v>
      </c>
      <c r="G855" t="s">
        <v>10548</v>
      </c>
    </row>
    <row r="856" spans="1:7">
      <c r="A856" s="3" t="s">
        <v>8216</v>
      </c>
      <c r="B856" s="11" t="s">
        <v>8213</v>
      </c>
      <c r="C856" s="5">
        <v>12</v>
      </c>
      <c r="D856" s="5">
        <v>1</v>
      </c>
      <c r="E856" s="5">
        <v>40</v>
      </c>
      <c r="F856">
        <v>43.5</v>
      </c>
      <c r="G856" t="s">
        <v>10548</v>
      </c>
    </row>
    <row r="857" spans="1:7">
      <c r="A857" s="3" t="s">
        <v>8218</v>
      </c>
      <c r="B857" s="11" t="s">
        <v>8219</v>
      </c>
      <c r="C857" s="5">
        <v>12</v>
      </c>
      <c r="D857" s="5">
        <v>1</v>
      </c>
      <c r="E857" s="5">
        <v>40</v>
      </c>
      <c r="F857">
        <v>44.5</v>
      </c>
      <c r="G857" t="s">
        <v>10548</v>
      </c>
    </row>
    <row r="858" spans="1:7">
      <c r="A858" s="3" t="s">
        <v>8224</v>
      </c>
      <c r="B858" s="11" t="s">
        <v>8223</v>
      </c>
      <c r="C858" s="5">
        <v>12</v>
      </c>
      <c r="D858" s="5">
        <v>0.7</v>
      </c>
      <c r="E858" s="5">
        <v>40</v>
      </c>
      <c r="F858">
        <v>115</v>
      </c>
      <c r="G858" t="s">
        <v>10548</v>
      </c>
    </row>
    <row r="859" spans="1:7">
      <c r="A859" s="3" t="s">
        <v>10869</v>
      </c>
      <c r="B859" s="11" t="s">
        <v>8417</v>
      </c>
      <c r="C859" s="5">
        <v>12</v>
      </c>
      <c r="D859" s="5">
        <v>1</v>
      </c>
      <c r="E859" s="5">
        <v>40</v>
      </c>
      <c r="F859">
        <v>10.75</v>
      </c>
      <c r="G859" t="s">
        <v>10535</v>
      </c>
    </row>
    <row r="860" spans="1:7">
      <c r="A860" s="3" t="s">
        <v>8527</v>
      </c>
      <c r="B860" s="11" t="s">
        <v>8528</v>
      </c>
      <c r="C860" s="5">
        <v>12</v>
      </c>
      <c r="D860" s="5">
        <v>0.7</v>
      </c>
      <c r="E860" s="5">
        <v>40</v>
      </c>
      <c r="F860">
        <v>31.5</v>
      </c>
      <c r="G860" t="s">
        <v>10535</v>
      </c>
    </row>
    <row r="861" spans="1:7">
      <c r="A861" s="3" t="s">
        <v>8533</v>
      </c>
      <c r="B861" s="11" t="s">
        <v>8534</v>
      </c>
      <c r="C861" s="5">
        <v>12</v>
      </c>
      <c r="D861" s="5">
        <v>0.7</v>
      </c>
      <c r="E861" s="5">
        <v>40</v>
      </c>
      <c r="F861">
        <v>9</v>
      </c>
      <c r="G861" t="s">
        <v>10535</v>
      </c>
    </row>
    <row r="862" spans="1:7">
      <c r="A862" s="3" t="s">
        <v>8536</v>
      </c>
      <c r="B862" s="11" t="s">
        <v>8537</v>
      </c>
      <c r="C862" s="5">
        <v>12</v>
      </c>
      <c r="D862" s="5">
        <v>0.7</v>
      </c>
      <c r="E862" s="5">
        <v>40</v>
      </c>
      <c r="F862">
        <v>9</v>
      </c>
      <c r="G862" t="s">
        <v>10551</v>
      </c>
    </row>
    <row r="863" spans="1:7">
      <c r="A863" s="3" t="s">
        <v>8687</v>
      </c>
      <c r="B863" s="11" t="s">
        <v>8688</v>
      </c>
      <c r="C863" s="5">
        <v>12</v>
      </c>
      <c r="D863" s="5">
        <v>1</v>
      </c>
      <c r="E863" s="5">
        <v>40</v>
      </c>
      <c r="F863">
        <v>6.75</v>
      </c>
      <c r="G863" t="s">
        <v>10541</v>
      </c>
    </row>
    <row r="864" spans="1:7">
      <c r="A864" s="3" t="s">
        <v>8690</v>
      </c>
      <c r="B864" s="11" t="s">
        <v>8691</v>
      </c>
      <c r="C864" s="5">
        <v>12</v>
      </c>
      <c r="D864" s="5">
        <v>0.7</v>
      </c>
      <c r="E864" s="5">
        <v>40</v>
      </c>
      <c r="F864">
        <v>5.5</v>
      </c>
      <c r="G864" t="s">
        <v>10541</v>
      </c>
    </row>
    <row r="865" spans="1:7">
      <c r="A865" s="3" t="s">
        <v>8693</v>
      </c>
      <c r="B865" s="11" t="s">
        <v>8691</v>
      </c>
      <c r="C865" s="5">
        <v>12</v>
      </c>
      <c r="D865" s="5">
        <v>1</v>
      </c>
      <c r="E865" s="5">
        <v>40</v>
      </c>
      <c r="F865">
        <v>6.45</v>
      </c>
      <c r="G865" t="s">
        <v>10541</v>
      </c>
    </row>
    <row r="866" spans="1:7">
      <c r="A866" s="3" t="s">
        <v>8804</v>
      </c>
      <c r="B866" s="11" t="s">
        <v>8802</v>
      </c>
      <c r="C866" s="5">
        <v>12</v>
      </c>
      <c r="D866" s="5">
        <v>1</v>
      </c>
      <c r="E866" s="5">
        <v>40</v>
      </c>
      <c r="F866">
        <v>5.45</v>
      </c>
      <c r="G866" t="s">
        <v>10533</v>
      </c>
    </row>
    <row r="867" spans="1:7">
      <c r="A867" s="3" t="s">
        <v>8876</v>
      </c>
      <c r="B867" s="11" t="s">
        <v>8877</v>
      </c>
      <c r="C867" s="5">
        <v>12</v>
      </c>
      <c r="D867" s="5">
        <v>0.7</v>
      </c>
      <c r="E867" s="5">
        <v>40</v>
      </c>
      <c r="F867">
        <v>2.7</v>
      </c>
      <c r="G867" t="s">
        <v>10533</v>
      </c>
    </row>
    <row r="868" spans="1:7">
      <c r="A868" s="3" t="s">
        <v>8879</v>
      </c>
      <c r="B868" s="11" t="s">
        <v>8877</v>
      </c>
      <c r="C868" s="5">
        <v>12</v>
      </c>
      <c r="D868" s="5">
        <v>1</v>
      </c>
      <c r="E868" s="5">
        <v>40</v>
      </c>
      <c r="F868">
        <v>3</v>
      </c>
      <c r="G868" t="s">
        <v>10533</v>
      </c>
    </row>
    <row r="869" spans="1:7">
      <c r="A869" s="3" t="s">
        <v>8884</v>
      </c>
      <c r="B869" s="11" t="s">
        <v>8885</v>
      </c>
      <c r="C869" s="5">
        <v>12</v>
      </c>
      <c r="D869" s="5">
        <v>0.7</v>
      </c>
      <c r="E869" s="5">
        <v>40</v>
      </c>
      <c r="F869">
        <v>1.95</v>
      </c>
      <c r="G869" t="s">
        <v>10533</v>
      </c>
    </row>
    <row r="870" spans="1:7">
      <c r="A870" s="3" t="s">
        <v>9079</v>
      </c>
      <c r="B870" s="11" t="s">
        <v>9080</v>
      </c>
      <c r="C870" s="5">
        <v>12</v>
      </c>
      <c r="D870" s="5">
        <v>0.7</v>
      </c>
      <c r="E870" s="5">
        <v>40</v>
      </c>
      <c r="F870">
        <v>4.95</v>
      </c>
      <c r="G870" t="s">
        <v>10550</v>
      </c>
    </row>
    <row r="871" spans="1:7">
      <c r="A871" s="3" t="s">
        <v>9082</v>
      </c>
      <c r="B871" s="11" t="s">
        <v>9083</v>
      </c>
      <c r="C871" s="5">
        <v>12</v>
      </c>
      <c r="D871" s="5">
        <v>0.7</v>
      </c>
      <c r="E871" s="5">
        <v>40</v>
      </c>
      <c r="F871">
        <v>6.5</v>
      </c>
      <c r="G871" t="s">
        <v>10550</v>
      </c>
    </row>
    <row r="872" spans="1:7">
      <c r="A872" s="3" t="s">
        <v>9273</v>
      </c>
      <c r="B872" s="11" t="s">
        <v>9274</v>
      </c>
      <c r="C872" s="5">
        <v>12</v>
      </c>
      <c r="D872" s="5">
        <v>1</v>
      </c>
      <c r="E872" s="5">
        <v>40</v>
      </c>
      <c r="F872">
        <v>20.25</v>
      </c>
      <c r="G872" t="s">
        <v>10536</v>
      </c>
    </row>
    <row r="873" spans="1:7">
      <c r="A873" s="3" t="s">
        <v>9285</v>
      </c>
      <c r="B873" s="11" t="s">
        <v>9286</v>
      </c>
      <c r="C873" s="5">
        <v>12</v>
      </c>
      <c r="D873" s="5">
        <v>1</v>
      </c>
      <c r="E873" s="5">
        <v>40</v>
      </c>
      <c r="F873">
        <v>19.899999999999999</v>
      </c>
      <c r="G873" t="s">
        <v>10536</v>
      </c>
    </row>
    <row r="874" spans="1:7">
      <c r="A874" s="3" t="s">
        <v>9690</v>
      </c>
      <c r="B874" s="11" t="s">
        <v>9691</v>
      </c>
      <c r="C874" s="5">
        <v>12</v>
      </c>
      <c r="D874" s="5">
        <v>0.05</v>
      </c>
      <c r="E874" s="5">
        <v>40</v>
      </c>
      <c r="F874">
        <v>1.6</v>
      </c>
      <c r="G874" t="s">
        <v>10541</v>
      </c>
    </row>
    <row r="875" spans="1:7">
      <c r="A875" s="3" t="s">
        <v>9797</v>
      </c>
      <c r="B875" s="11" t="s">
        <v>9795</v>
      </c>
      <c r="C875" s="5">
        <v>12</v>
      </c>
      <c r="D875" s="5">
        <v>1</v>
      </c>
      <c r="E875" s="5">
        <v>40</v>
      </c>
      <c r="F875">
        <v>10.5</v>
      </c>
      <c r="G875" t="s">
        <v>10533</v>
      </c>
    </row>
    <row r="876" spans="1:7">
      <c r="A876" s="3" t="s">
        <v>9928</v>
      </c>
      <c r="B876" s="11" t="s">
        <v>9929</v>
      </c>
      <c r="C876" s="5">
        <v>12</v>
      </c>
      <c r="D876" s="5">
        <v>0.7</v>
      </c>
      <c r="E876" s="5">
        <v>40</v>
      </c>
      <c r="F876">
        <v>18.149999999999999</v>
      </c>
      <c r="G876" t="s">
        <v>10539</v>
      </c>
    </row>
    <row r="877" spans="1:7">
      <c r="A877" s="3" t="s">
        <v>10058</v>
      </c>
      <c r="B877" s="11" t="s">
        <v>10056</v>
      </c>
      <c r="C877" s="5">
        <v>12</v>
      </c>
      <c r="D877" s="5">
        <v>1</v>
      </c>
      <c r="E877" s="5">
        <v>40</v>
      </c>
      <c r="F877">
        <v>5.45</v>
      </c>
      <c r="G877" t="s">
        <v>10541</v>
      </c>
    </row>
    <row r="878" spans="1:7">
      <c r="A878" s="3" t="s">
        <v>10181</v>
      </c>
      <c r="B878" s="11" t="s">
        <v>10182</v>
      </c>
      <c r="C878" s="5">
        <v>12</v>
      </c>
      <c r="D878" s="5">
        <v>1</v>
      </c>
      <c r="E878" s="5">
        <v>40</v>
      </c>
      <c r="F878">
        <v>7.1</v>
      </c>
      <c r="G878" t="s">
        <v>10541</v>
      </c>
    </row>
    <row r="879" spans="1:7">
      <c r="A879" s="3" t="s">
        <v>10870</v>
      </c>
      <c r="B879" s="11" t="s">
        <v>10248</v>
      </c>
      <c r="C879" s="5">
        <v>12</v>
      </c>
      <c r="D879" s="5">
        <v>0.7</v>
      </c>
      <c r="E879" s="5">
        <v>40</v>
      </c>
      <c r="F879">
        <v>3.95</v>
      </c>
      <c r="G879" t="s">
        <v>10541</v>
      </c>
    </row>
    <row r="880" spans="1:7">
      <c r="A880" s="3" t="s">
        <v>10257</v>
      </c>
      <c r="B880" s="11" t="s">
        <v>10253</v>
      </c>
      <c r="C880" s="5">
        <v>12</v>
      </c>
      <c r="D880" s="5">
        <v>0.7</v>
      </c>
      <c r="E880" s="5">
        <v>40</v>
      </c>
      <c r="F880">
        <v>3.1</v>
      </c>
      <c r="G880" t="s">
        <v>10541</v>
      </c>
    </row>
    <row r="881" spans="1:7">
      <c r="A881" s="3" t="s">
        <v>10338</v>
      </c>
      <c r="B881" s="11" t="s">
        <v>10337</v>
      </c>
      <c r="C881" s="5">
        <v>12</v>
      </c>
      <c r="D881" s="5">
        <v>0.7</v>
      </c>
      <c r="E881" s="5">
        <v>40</v>
      </c>
      <c r="F881">
        <v>26</v>
      </c>
      <c r="G881" t="s">
        <v>10541</v>
      </c>
    </row>
    <row r="882" spans="1:7">
      <c r="A882" s="3" t="s">
        <v>10398</v>
      </c>
      <c r="B882" s="11" t="s">
        <v>10399</v>
      </c>
      <c r="C882" s="5">
        <v>12</v>
      </c>
      <c r="D882" s="5">
        <v>0.5</v>
      </c>
      <c r="E882" s="5">
        <v>40</v>
      </c>
      <c r="F882">
        <v>4.25</v>
      </c>
      <c r="G882" t="s">
        <v>10533</v>
      </c>
    </row>
    <row r="883" spans="1:7">
      <c r="A883" s="3" t="s">
        <v>10527</v>
      </c>
      <c r="B883" s="11" t="s">
        <v>10523</v>
      </c>
      <c r="C883" s="5">
        <v>12</v>
      </c>
      <c r="D883" s="5">
        <v>0.7</v>
      </c>
      <c r="E883" s="5">
        <v>40</v>
      </c>
      <c r="F883">
        <v>2.35</v>
      </c>
      <c r="G883" t="s">
        <v>10533</v>
      </c>
    </row>
    <row r="884" spans="1:7">
      <c r="A884" s="3" t="s">
        <v>10529</v>
      </c>
      <c r="B884" s="11" t="s">
        <v>10523</v>
      </c>
      <c r="C884" s="5">
        <v>12</v>
      </c>
      <c r="D884" s="5">
        <v>1</v>
      </c>
      <c r="E884" s="5">
        <v>40</v>
      </c>
      <c r="F884">
        <v>3</v>
      </c>
      <c r="G884" t="s">
        <v>10533</v>
      </c>
    </row>
    <row r="885" spans="1:7">
      <c r="A885" s="3" t="s">
        <v>98</v>
      </c>
      <c r="B885" s="11" t="s">
        <v>99</v>
      </c>
      <c r="C885" s="5">
        <v>4</v>
      </c>
      <c r="D885" s="5">
        <v>0.7</v>
      </c>
      <c r="E885" s="5">
        <v>40</v>
      </c>
      <c r="F885">
        <v>118</v>
      </c>
      <c r="G885" t="s">
        <v>10536</v>
      </c>
    </row>
    <row r="886" spans="1:7">
      <c r="A886" s="3" t="s">
        <v>10871</v>
      </c>
      <c r="B886" s="11" t="s">
        <v>10872</v>
      </c>
      <c r="C886" s="5">
        <v>3</v>
      </c>
      <c r="D886" s="5">
        <v>0.7</v>
      </c>
      <c r="E886" s="5">
        <v>40</v>
      </c>
      <c r="F886">
        <v>27.5</v>
      </c>
      <c r="G886" t="s">
        <v>10536</v>
      </c>
    </row>
    <row r="887" spans="1:7">
      <c r="A887" s="3" t="s">
        <v>104</v>
      </c>
      <c r="B887" s="11" t="s">
        <v>105</v>
      </c>
      <c r="C887" s="5">
        <v>3</v>
      </c>
      <c r="D887" s="5">
        <v>0.7</v>
      </c>
      <c r="E887" s="5">
        <v>40</v>
      </c>
      <c r="F887">
        <v>27.5</v>
      </c>
      <c r="G887" t="s">
        <v>10536</v>
      </c>
    </row>
    <row r="888" spans="1:7">
      <c r="A888" s="3" t="s">
        <v>110</v>
      </c>
      <c r="B888" s="11" t="s">
        <v>111</v>
      </c>
      <c r="C888" s="5">
        <v>3</v>
      </c>
      <c r="D888" s="5">
        <v>0.7</v>
      </c>
      <c r="E888" s="5">
        <v>40</v>
      </c>
      <c r="F888">
        <v>38.5</v>
      </c>
      <c r="G888" t="s">
        <v>10536</v>
      </c>
    </row>
    <row r="889" spans="1:7">
      <c r="A889" s="3" t="s">
        <v>136</v>
      </c>
      <c r="B889" s="11" t="s">
        <v>137</v>
      </c>
      <c r="C889" s="5">
        <v>3</v>
      </c>
      <c r="D889" s="5">
        <v>0.7</v>
      </c>
      <c r="E889" s="5">
        <v>40</v>
      </c>
      <c r="F889">
        <v>30</v>
      </c>
      <c r="G889" t="s">
        <v>10536</v>
      </c>
    </row>
    <row r="890" spans="1:7">
      <c r="A890" s="3" t="s">
        <v>197</v>
      </c>
      <c r="B890" s="11" t="s">
        <v>198</v>
      </c>
      <c r="C890" s="5">
        <v>120</v>
      </c>
      <c r="D890" s="5">
        <v>0.05</v>
      </c>
      <c r="E890" s="5">
        <v>40</v>
      </c>
      <c r="F890">
        <v>1.1000000000000001</v>
      </c>
      <c r="G890" t="s">
        <v>10533</v>
      </c>
    </row>
    <row r="891" spans="1:7">
      <c r="A891" s="3" t="s">
        <v>200</v>
      </c>
      <c r="B891" s="11" t="s">
        <v>198</v>
      </c>
      <c r="C891" s="5">
        <v>192</v>
      </c>
      <c r="D891" s="5">
        <v>0.05</v>
      </c>
      <c r="E891" s="5">
        <v>40</v>
      </c>
      <c r="F891">
        <v>1.1499999999999999</v>
      </c>
      <c r="G891" t="s">
        <v>10533</v>
      </c>
    </row>
    <row r="892" spans="1:7">
      <c r="A892" s="3" t="s">
        <v>346</v>
      </c>
      <c r="B892" s="11" t="s">
        <v>10873</v>
      </c>
      <c r="C892" s="5">
        <v>4</v>
      </c>
      <c r="D892" s="5">
        <v>0.7</v>
      </c>
      <c r="E892" s="5">
        <v>40</v>
      </c>
      <c r="F892">
        <v>95</v>
      </c>
      <c r="G892" t="s">
        <v>10531</v>
      </c>
    </row>
    <row r="893" spans="1:7">
      <c r="A893" s="3" t="s">
        <v>348</v>
      </c>
      <c r="B893" s="11" t="s">
        <v>349</v>
      </c>
      <c r="C893" s="5">
        <v>4</v>
      </c>
      <c r="D893" s="5">
        <v>0.7</v>
      </c>
      <c r="E893" s="5">
        <v>40</v>
      </c>
      <c r="F893">
        <v>91.95</v>
      </c>
      <c r="G893" t="s">
        <v>10531</v>
      </c>
    </row>
    <row r="894" spans="1:7">
      <c r="A894" s="3" t="s">
        <v>644</v>
      </c>
      <c r="B894" s="11" t="s">
        <v>645</v>
      </c>
      <c r="C894" s="5">
        <v>3</v>
      </c>
      <c r="D894" s="5">
        <v>0.7</v>
      </c>
      <c r="E894" s="5">
        <v>40</v>
      </c>
      <c r="F894">
        <v>22.5</v>
      </c>
      <c r="G894" t="s">
        <v>10550</v>
      </c>
    </row>
    <row r="895" spans="1:7">
      <c r="A895" s="3" t="s">
        <v>647</v>
      </c>
      <c r="B895" s="11" t="s">
        <v>648</v>
      </c>
      <c r="C895" s="5">
        <v>3</v>
      </c>
      <c r="D895" s="5">
        <v>0.7</v>
      </c>
      <c r="E895" s="5">
        <v>40</v>
      </c>
      <c r="F895">
        <v>9.35</v>
      </c>
      <c r="G895" t="s">
        <v>10550</v>
      </c>
    </row>
    <row r="896" spans="1:7">
      <c r="A896" s="3" t="s">
        <v>776</v>
      </c>
      <c r="B896" s="11" t="s">
        <v>777</v>
      </c>
      <c r="C896" s="5">
        <v>60</v>
      </c>
      <c r="D896" s="5">
        <v>0.05</v>
      </c>
      <c r="E896" s="5">
        <v>40</v>
      </c>
      <c r="F896">
        <v>0.82</v>
      </c>
      <c r="G896" t="s">
        <v>10551</v>
      </c>
    </row>
    <row r="897" spans="1:7">
      <c r="A897" s="3" t="s">
        <v>10874</v>
      </c>
      <c r="B897" s="11" t="s">
        <v>10875</v>
      </c>
      <c r="C897" s="5">
        <v>3</v>
      </c>
      <c r="D897" s="5">
        <v>0.7</v>
      </c>
      <c r="E897" s="5">
        <v>40</v>
      </c>
      <c r="F897">
        <v>205</v>
      </c>
      <c r="G897" t="s">
        <v>10536</v>
      </c>
    </row>
    <row r="898" spans="1:7">
      <c r="A898" s="3" t="s">
        <v>1038</v>
      </c>
      <c r="B898" s="11" t="s">
        <v>1039</v>
      </c>
      <c r="C898" s="5">
        <v>120</v>
      </c>
      <c r="D898" s="5">
        <v>0.05</v>
      </c>
      <c r="E898" s="5">
        <v>40</v>
      </c>
      <c r="F898">
        <v>0.85</v>
      </c>
      <c r="G898" t="s">
        <v>10537</v>
      </c>
    </row>
    <row r="899" spans="1:7">
      <c r="A899" s="3" t="s">
        <v>1065</v>
      </c>
      <c r="B899" s="11" t="s">
        <v>1066</v>
      </c>
      <c r="C899" s="5">
        <v>60</v>
      </c>
      <c r="D899" s="5">
        <v>0.05</v>
      </c>
      <c r="E899" s="5">
        <v>40</v>
      </c>
      <c r="F899">
        <v>3.25</v>
      </c>
      <c r="G899" t="s">
        <v>10533</v>
      </c>
    </row>
    <row r="900" spans="1:7">
      <c r="A900" s="3" t="s">
        <v>1076</v>
      </c>
      <c r="B900" s="11" t="s">
        <v>1066</v>
      </c>
      <c r="C900" s="5">
        <v>1</v>
      </c>
      <c r="D900" s="5">
        <v>3</v>
      </c>
      <c r="E900" s="5">
        <v>40</v>
      </c>
      <c r="F900">
        <v>110</v>
      </c>
      <c r="G900" t="s">
        <v>10533</v>
      </c>
    </row>
    <row r="901" spans="1:7">
      <c r="A901" s="3" t="s">
        <v>1079</v>
      </c>
      <c r="B901" s="11" t="s">
        <v>1066</v>
      </c>
      <c r="C901" s="5">
        <v>1</v>
      </c>
      <c r="D901" s="5">
        <v>3</v>
      </c>
      <c r="E901" s="5">
        <v>40</v>
      </c>
      <c r="F901">
        <v>110</v>
      </c>
      <c r="G901" t="s">
        <v>10533</v>
      </c>
    </row>
    <row r="902" spans="1:7">
      <c r="A902" s="3" t="s">
        <v>1080</v>
      </c>
      <c r="B902" s="11" t="s">
        <v>1066</v>
      </c>
      <c r="C902" s="5">
        <v>1</v>
      </c>
      <c r="D902" s="5">
        <v>6</v>
      </c>
      <c r="E902" s="5">
        <v>40</v>
      </c>
      <c r="F902">
        <v>207</v>
      </c>
      <c r="G902" t="s">
        <v>10533</v>
      </c>
    </row>
    <row r="903" spans="1:7">
      <c r="A903" s="3" t="s">
        <v>1082</v>
      </c>
      <c r="B903" s="11" t="s">
        <v>1066</v>
      </c>
      <c r="C903" s="5">
        <v>1</v>
      </c>
      <c r="D903" s="5">
        <v>6</v>
      </c>
      <c r="E903" s="5">
        <v>40</v>
      </c>
      <c r="F903">
        <v>207</v>
      </c>
      <c r="G903" t="s">
        <v>10533</v>
      </c>
    </row>
    <row r="904" spans="1:7">
      <c r="A904" s="3" t="s">
        <v>1542</v>
      </c>
      <c r="B904" s="11" t="s">
        <v>1543</v>
      </c>
      <c r="C904" s="5">
        <v>120</v>
      </c>
      <c r="D904" s="5">
        <v>0.05</v>
      </c>
      <c r="E904" s="5">
        <v>40</v>
      </c>
      <c r="F904">
        <v>1.1499999999999999</v>
      </c>
      <c r="G904" t="s">
        <v>10537</v>
      </c>
    </row>
    <row r="905" spans="1:7">
      <c r="A905" s="3" t="s">
        <v>2035</v>
      </c>
      <c r="B905" s="11" t="s">
        <v>2036</v>
      </c>
      <c r="C905" s="5">
        <v>3</v>
      </c>
      <c r="D905" s="5">
        <v>0.7</v>
      </c>
      <c r="E905" s="5">
        <v>40</v>
      </c>
      <c r="F905">
        <v>15.25</v>
      </c>
      <c r="G905" t="s">
        <v>10543</v>
      </c>
    </row>
    <row r="906" spans="1:7">
      <c r="A906" s="3" t="s">
        <v>2112</v>
      </c>
      <c r="B906" s="11" t="s">
        <v>2113</v>
      </c>
      <c r="C906" s="5">
        <v>4</v>
      </c>
      <c r="D906" s="5">
        <v>0.7</v>
      </c>
      <c r="E906" s="5">
        <v>40</v>
      </c>
      <c r="F906">
        <v>12.1</v>
      </c>
      <c r="G906" t="s">
        <v>10535</v>
      </c>
    </row>
    <row r="907" spans="1:7">
      <c r="A907" s="3" t="s">
        <v>2115</v>
      </c>
      <c r="B907" s="11" t="s">
        <v>2116</v>
      </c>
      <c r="C907" s="5">
        <v>4</v>
      </c>
      <c r="D907" s="5">
        <v>0.7</v>
      </c>
      <c r="E907" s="5">
        <v>40</v>
      </c>
      <c r="F907">
        <v>12.1</v>
      </c>
      <c r="G907" t="s">
        <v>10535</v>
      </c>
    </row>
    <row r="908" spans="1:7">
      <c r="A908" s="3" t="s">
        <v>2155</v>
      </c>
      <c r="B908" s="11" t="s">
        <v>2156</v>
      </c>
      <c r="C908" s="5">
        <v>4</v>
      </c>
      <c r="D908" s="5">
        <v>0.7</v>
      </c>
      <c r="E908" s="5">
        <v>40</v>
      </c>
      <c r="F908">
        <v>31.5</v>
      </c>
      <c r="G908" t="s">
        <v>10550</v>
      </c>
    </row>
    <row r="909" spans="1:7">
      <c r="A909" s="3" t="s">
        <v>2166</v>
      </c>
      <c r="B909" s="11" t="s">
        <v>2167</v>
      </c>
      <c r="C909" s="5">
        <v>3</v>
      </c>
      <c r="D909" s="5">
        <v>0.7</v>
      </c>
      <c r="E909" s="5">
        <v>40</v>
      </c>
      <c r="F909">
        <v>138.5</v>
      </c>
      <c r="G909" t="s">
        <v>10531</v>
      </c>
    </row>
    <row r="910" spans="1:7">
      <c r="A910" s="3" t="s">
        <v>2169</v>
      </c>
      <c r="B910" s="11" t="s">
        <v>2170</v>
      </c>
      <c r="C910" s="5">
        <v>3</v>
      </c>
      <c r="D910" s="5">
        <v>0.7</v>
      </c>
      <c r="E910" s="5">
        <v>40</v>
      </c>
      <c r="F910">
        <v>69.5</v>
      </c>
      <c r="G910" t="s">
        <v>10531</v>
      </c>
    </row>
    <row r="911" spans="1:7">
      <c r="A911" s="3" t="s">
        <v>2172</v>
      </c>
      <c r="B911" s="11" t="s">
        <v>2173</v>
      </c>
      <c r="C911" s="5">
        <v>3</v>
      </c>
      <c r="D911" s="5">
        <v>0.7</v>
      </c>
      <c r="E911" s="5">
        <v>40</v>
      </c>
      <c r="F911">
        <v>235.5</v>
      </c>
      <c r="G911" t="s">
        <v>10531</v>
      </c>
    </row>
    <row r="912" spans="1:7">
      <c r="A912" s="3" t="s">
        <v>2358</v>
      </c>
      <c r="B912" s="11" t="s">
        <v>2359</v>
      </c>
      <c r="C912" s="5">
        <v>3</v>
      </c>
      <c r="D912" s="5">
        <v>0.7</v>
      </c>
      <c r="E912" s="5">
        <v>40</v>
      </c>
      <c r="F912">
        <v>215</v>
      </c>
      <c r="G912" t="s">
        <v>10541</v>
      </c>
    </row>
    <row r="913" spans="1:7">
      <c r="A913" s="3" t="s">
        <v>2484</v>
      </c>
      <c r="B913" s="11" t="s">
        <v>2485</v>
      </c>
      <c r="C913" s="5">
        <v>3</v>
      </c>
      <c r="D913" s="5">
        <v>0.7</v>
      </c>
      <c r="E913" s="5">
        <v>40</v>
      </c>
      <c r="F913">
        <v>595</v>
      </c>
      <c r="G913" t="s">
        <v>10531</v>
      </c>
    </row>
    <row r="914" spans="1:7">
      <c r="A914" s="3" t="s">
        <v>2487</v>
      </c>
      <c r="B914" s="11" t="s">
        <v>2488</v>
      </c>
      <c r="C914" s="5">
        <v>3</v>
      </c>
      <c r="D914" s="5">
        <v>0.7</v>
      </c>
      <c r="E914" s="5">
        <v>40</v>
      </c>
      <c r="F914">
        <v>350</v>
      </c>
      <c r="G914" t="s">
        <v>10531</v>
      </c>
    </row>
    <row r="915" spans="1:7">
      <c r="A915" s="3" t="s">
        <v>2772</v>
      </c>
      <c r="B915" s="11" t="s">
        <v>2773</v>
      </c>
      <c r="C915" s="5">
        <v>1</v>
      </c>
      <c r="D915" s="5">
        <v>0.7</v>
      </c>
      <c r="E915" s="5">
        <v>40</v>
      </c>
      <c r="F915">
        <v>40</v>
      </c>
      <c r="G915" t="s">
        <v>10541</v>
      </c>
    </row>
    <row r="916" spans="1:7">
      <c r="A916" s="3" t="s">
        <v>10876</v>
      </c>
      <c r="B916" s="11" t="s">
        <v>2819</v>
      </c>
      <c r="C916" s="5">
        <v>48</v>
      </c>
      <c r="D916" s="5">
        <v>0.05</v>
      </c>
      <c r="E916" s="5">
        <v>40</v>
      </c>
      <c r="F916">
        <v>3.95</v>
      </c>
      <c r="G916" t="s">
        <v>10533</v>
      </c>
    </row>
    <row r="917" spans="1:7">
      <c r="A917" s="3" t="s">
        <v>11490</v>
      </c>
      <c r="B917" s="11" t="s">
        <v>2819</v>
      </c>
      <c r="C917" s="5">
        <v>3</v>
      </c>
      <c r="D917" s="5">
        <v>1.75</v>
      </c>
      <c r="E917" s="5">
        <v>40</v>
      </c>
      <c r="F917">
        <v>47.95</v>
      </c>
      <c r="G917" t="s">
        <v>10533</v>
      </c>
    </row>
    <row r="918" spans="1:7">
      <c r="A918" s="3" t="s">
        <v>2822</v>
      </c>
      <c r="B918" s="11" t="s">
        <v>2823</v>
      </c>
      <c r="C918" s="5">
        <v>4</v>
      </c>
      <c r="D918" s="5">
        <v>0.7</v>
      </c>
      <c r="E918" s="5">
        <v>40</v>
      </c>
      <c r="F918">
        <v>30.5</v>
      </c>
      <c r="G918" t="s">
        <v>10533</v>
      </c>
    </row>
    <row r="919" spans="1:7">
      <c r="A919" s="3" t="s">
        <v>2828</v>
      </c>
      <c r="B919" s="11" t="s">
        <v>2826</v>
      </c>
      <c r="C919" s="5">
        <v>3</v>
      </c>
      <c r="D919" s="5">
        <v>1.75</v>
      </c>
      <c r="E919" s="5">
        <v>40</v>
      </c>
      <c r="F919">
        <v>48.95</v>
      </c>
      <c r="G919" t="s">
        <v>10533</v>
      </c>
    </row>
    <row r="920" spans="1:7">
      <c r="A920" s="3" t="s">
        <v>2830</v>
      </c>
      <c r="B920" s="11" t="s">
        <v>2826</v>
      </c>
      <c r="C920" s="5">
        <v>2</v>
      </c>
      <c r="D920" s="5">
        <v>3</v>
      </c>
      <c r="E920" s="5">
        <v>40</v>
      </c>
      <c r="F920">
        <v>142.5</v>
      </c>
      <c r="G920" t="s">
        <v>10533</v>
      </c>
    </row>
    <row r="921" spans="1:7">
      <c r="A921" s="3" t="s">
        <v>3078</v>
      </c>
      <c r="B921" s="11" t="s">
        <v>3079</v>
      </c>
      <c r="C921" s="5">
        <v>48</v>
      </c>
      <c r="D921" s="5">
        <v>0.05</v>
      </c>
      <c r="E921" s="5">
        <v>40</v>
      </c>
      <c r="F921">
        <v>4.1500000000000004</v>
      </c>
      <c r="G921" t="s">
        <v>10535</v>
      </c>
    </row>
    <row r="922" spans="1:7">
      <c r="A922" s="3" t="s">
        <v>3090</v>
      </c>
      <c r="B922" s="11" t="s">
        <v>3091</v>
      </c>
      <c r="C922" s="5">
        <v>1</v>
      </c>
      <c r="D922" s="5">
        <v>0.7</v>
      </c>
      <c r="E922" s="5">
        <v>40</v>
      </c>
      <c r="F922">
        <v>32.950000000000003</v>
      </c>
      <c r="G922" t="s">
        <v>10533</v>
      </c>
    </row>
    <row r="923" spans="1:7">
      <c r="A923" s="3" t="s">
        <v>3093</v>
      </c>
      <c r="B923" s="11" t="s">
        <v>3094</v>
      </c>
      <c r="C923" s="5">
        <v>24</v>
      </c>
      <c r="D923" s="5">
        <v>0.05</v>
      </c>
      <c r="E923" s="5">
        <v>40</v>
      </c>
      <c r="F923">
        <v>5.5</v>
      </c>
      <c r="G923" t="s">
        <v>10533</v>
      </c>
    </row>
    <row r="924" spans="1:7">
      <c r="A924" s="3" t="s">
        <v>3640</v>
      </c>
      <c r="B924" s="11" t="s">
        <v>3637</v>
      </c>
      <c r="C924" s="5">
        <v>9</v>
      </c>
      <c r="D924" s="5">
        <v>0.5</v>
      </c>
      <c r="E924" s="5">
        <v>40</v>
      </c>
      <c r="F924">
        <v>14.45</v>
      </c>
      <c r="G924" t="s">
        <v>10533</v>
      </c>
    </row>
    <row r="925" spans="1:7">
      <c r="A925" s="3" t="s">
        <v>10877</v>
      </c>
      <c r="B925" s="11" t="s">
        <v>10878</v>
      </c>
      <c r="C925" s="5">
        <v>3</v>
      </c>
      <c r="D925" s="5">
        <v>0.7</v>
      </c>
      <c r="E925" s="5">
        <v>40</v>
      </c>
      <c r="F925">
        <v>325</v>
      </c>
      <c r="G925" t="s">
        <v>10548</v>
      </c>
    </row>
    <row r="926" spans="1:7">
      <c r="A926" s="3" t="s">
        <v>10879</v>
      </c>
      <c r="B926" s="11" t="s">
        <v>10880</v>
      </c>
      <c r="C926" s="5">
        <v>3</v>
      </c>
      <c r="D926" s="5">
        <v>0.7</v>
      </c>
      <c r="E926" s="5">
        <v>40</v>
      </c>
      <c r="F926">
        <v>38.5</v>
      </c>
      <c r="G926" t="s">
        <v>10538</v>
      </c>
    </row>
    <row r="927" spans="1:7">
      <c r="A927" s="3" t="s">
        <v>4404</v>
      </c>
      <c r="B927" s="11" t="s">
        <v>4405</v>
      </c>
      <c r="C927" s="5">
        <v>3</v>
      </c>
      <c r="D927" s="5">
        <v>0.7</v>
      </c>
      <c r="E927" s="5">
        <v>40</v>
      </c>
      <c r="F927">
        <v>68.5</v>
      </c>
      <c r="G927" t="s">
        <v>10536</v>
      </c>
    </row>
    <row r="928" spans="1:7">
      <c r="A928" s="3" t="s">
        <v>4409</v>
      </c>
      <c r="B928" s="11" t="s">
        <v>4407</v>
      </c>
      <c r="C928" s="5">
        <v>3</v>
      </c>
      <c r="D928" s="5">
        <v>0.7</v>
      </c>
      <c r="E928" s="5">
        <v>40</v>
      </c>
      <c r="F928">
        <v>169</v>
      </c>
      <c r="G928" t="s">
        <v>10536</v>
      </c>
    </row>
    <row r="929" spans="1:7">
      <c r="A929" s="3" t="s">
        <v>4412</v>
      </c>
      <c r="B929" s="11" t="s">
        <v>4410</v>
      </c>
      <c r="C929" s="5">
        <v>3</v>
      </c>
      <c r="D929" s="5">
        <v>0.7</v>
      </c>
      <c r="E929" s="5">
        <v>40</v>
      </c>
      <c r="F929">
        <v>240</v>
      </c>
      <c r="G929" t="s">
        <v>10536</v>
      </c>
    </row>
    <row r="930" spans="1:7">
      <c r="A930" s="3" t="s">
        <v>4541</v>
      </c>
      <c r="B930" s="11" t="s">
        <v>4542</v>
      </c>
      <c r="C930" s="5">
        <v>1</v>
      </c>
      <c r="D930" s="5">
        <v>3</v>
      </c>
      <c r="E930" s="5">
        <v>40</v>
      </c>
      <c r="F930">
        <v>153</v>
      </c>
      <c r="G930" t="s">
        <v>10533</v>
      </c>
    </row>
    <row r="931" spans="1:7">
      <c r="A931" s="3" t="s">
        <v>4632</v>
      </c>
      <c r="B931" s="11" t="s">
        <v>4633</v>
      </c>
      <c r="C931" s="5">
        <v>3</v>
      </c>
      <c r="D931" s="5">
        <v>0.7</v>
      </c>
      <c r="E931" s="5">
        <v>40</v>
      </c>
      <c r="F931">
        <v>28.5</v>
      </c>
      <c r="G931" t="s">
        <v>10550</v>
      </c>
    </row>
    <row r="932" spans="1:7">
      <c r="A932" s="3" t="s">
        <v>4658</v>
      </c>
      <c r="B932" s="11" t="s">
        <v>4659</v>
      </c>
      <c r="C932" s="5">
        <v>2</v>
      </c>
      <c r="D932" s="5">
        <v>0.7</v>
      </c>
      <c r="E932" s="5">
        <v>40</v>
      </c>
      <c r="F932">
        <v>615</v>
      </c>
      <c r="G932" t="s">
        <v>10544</v>
      </c>
    </row>
    <row r="933" spans="1:7">
      <c r="A933" s="3" t="s">
        <v>4742</v>
      </c>
      <c r="B933" s="11" t="s">
        <v>4732</v>
      </c>
      <c r="C933" s="5">
        <v>2</v>
      </c>
      <c r="D933" s="5">
        <v>3</v>
      </c>
      <c r="E933" s="5">
        <v>40</v>
      </c>
      <c r="F933">
        <v>118</v>
      </c>
      <c r="G933" t="s">
        <v>10533</v>
      </c>
    </row>
    <row r="934" spans="1:7">
      <c r="A934" s="3" t="s">
        <v>4744</v>
      </c>
      <c r="B934" s="11" t="s">
        <v>4732</v>
      </c>
      <c r="C934" s="5">
        <v>1</v>
      </c>
      <c r="D934" s="5">
        <v>4.5</v>
      </c>
      <c r="E934" s="5">
        <v>40</v>
      </c>
      <c r="F934">
        <v>210</v>
      </c>
      <c r="G934" t="s">
        <v>10533</v>
      </c>
    </row>
    <row r="935" spans="1:7">
      <c r="A935" s="3" t="s">
        <v>10881</v>
      </c>
      <c r="B935" s="11" t="s">
        <v>10882</v>
      </c>
      <c r="C935" s="5">
        <v>96</v>
      </c>
      <c r="D935" s="5">
        <v>0.05</v>
      </c>
      <c r="E935" s="5">
        <v>40</v>
      </c>
      <c r="F935">
        <v>2.4</v>
      </c>
      <c r="G935" t="s">
        <v>10533</v>
      </c>
    </row>
    <row r="936" spans="1:7">
      <c r="A936" s="3" t="s">
        <v>10883</v>
      </c>
      <c r="B936" s="11" t="s">
        <v>4835</v>
      </c>
      <c r="C936" s="5">
        <v>120</v>
      </c>
      <c r="D936" s="5">
        <v>0.05</v>
      </c>
      <c r="E936" s="5">
        <v>40</v>
      </c>
      <c r="F936">
        <v>1.05</v>
      </c>
      <c r="G936" t="s">
        <v>10551</v>
      </c>
    </row>
    <row r="937" spans="1:7">
      <c r="A937" s="3" t="s">
        <v>10884</v>
      </c>
      <c r="B937" s="11" t="s">
        <v>5223</v>
      </c>
      <c r="C937" s="5">
        <v>1</v>
      </c>
      <c r="D937" s="5">
        <v>3</v>
      </c>
      <c r="E937" s="5">
        <v>40</v>
      </c>
      <c r="F937">
        <v>51.4</v>
      </c>
      <c r="G937" t="s">
        <v>10549</v>
      </c>
    </row>
    <row r="938" spans="1:7">
      <c r="A938" s="3" t="s">
        <v>5397</v>
      </c>
      <c r="B938" s="11" t="s">
        <v>5398</v>
      </c>
      <c r="C938" s="5">
        <v>120</v>
      </c>
      <c r="D938" s="5">
        <v>0.05</v>
      </c>
      <c r="E938" s="5">
        <v>40</v>
      </c>
      <c r="F938">
        <v>1.6</v>
      </c>
      <c r="G938" t="s">
        <v>10541</v>
      </c>
    </row>
    <row r="939" spans="1:7">
      <c r="A939" s="3" t="s">
        <v>5562</v>
      </c>
      <c r="B939" s="11" t="s">
        <v>5563</v>
      </c>
      <c r="C939" s="5">
        <v>192</v>
      </c>
      <c r="D939" s="5">
        <v>0.05</v>
      </c>
      <c r="E939" s="5">
        <v>40</v>
      </c>
      <c r="F939">
        <v>1.45</v>
      </c>
      <c r="G939" t="s">
        <v>10541</v>
      </c>
    </row>
    <row r="940" spans="1:7">
      <c r="A940" s="3" t="s">
        <v>10885</v>
      </c>
      <c r="B940" s="11" t="s">
        <v>10886</v>
      </c>
      <c r="C940" s="5">
        <v>4</v>
      </c>
      <c r="D940" s="5">
        <v>0.7</v>
      </c>
      <c r="E940" s="5">
        <v>40</v>
      </c>
      <c r="F940">
        <v>165</v>
      </c>
      <c r="G940" t="s">
        <v>10541</v>
      </c>
    </row>
    <row r="941" spans="1:7">
      <c r="A941" s="3" t="s">
        <v>5566</v>
      </c>
      <c r="B941" s="11" t="s">
        <v>5567</v>
      </c>
      <c r="C941" s="5">
        <v>4</v>
      </c>
      <c r="D941" s="5">
        <v>0.7</v>
      </c>
      <c r="E941" s="5">
        <v>40</v>
      </c>
      <c r="F941">
        <v>159</v>
      </c>
      <c r="G941" t="s">
        <v>10541</v>
      </c>
    </row>
    <row r="942" spans="1:7">
      <c r="A942" s="3" t="s">
        <v>5574</v>
      </c>
      <c r="B942" s="11" t="s">
        <v>5575</v>
      </c>
      <c r="C942" s="5">
        <v>4</v>
      </c>
      <c r="D942" s="5">
        <v>0.7</v>
      </c>
      <c r="E942" s="5">
        <v>40</v>
      </c>
      <c r="F942">
        <v>189</v>
      </c>
      <c r="G942" t="s">
        <v>10541</v>
      </c>
    </row>
    <row r="943" spans="1:7">
      <c r="A943" s="3" t="s">
        <v>5577</v>
      </c>
      <c r="B943" s="11" t="s">
        <v>5578</v>
      </c>
      <c r="C943" s="5">
        <v>4</v>
      </c>
      <c r="D943" s="5">
        <v>0.7</v>
      </c>
      <c r="E943" s="5">
        <v>40</v>
      </c>
      <c r="F943">
        <v>195</v>
      </c>
      <c r="G943" t="s">
        <v>10541</v>
      </c>
    </row>
    <row r="944" spans="1:7">
      <c r="A944" s="3" t="s">
        <v>5580</v>
      </c>
      <c r="B944" s="11" t="s">
        <v>5581</v>
      </c>
      <c r="C944" s="5">
        <v>4</v>
      </c>
      <c r="D944" s="5">
        <v>0.7</v>
      </c>
      <c r="E944" s="5">
        <v>40</v>
      </c>
      <c r="F944">
        <v>195</v>
      </c>
      <c r="G944" t="s">
        <v>10541</v>
      </c>
    </row>
    <row r="945" spans="1:7">
      <c r="A945" s="3" t="s">
        <v>5615</v>
      </c>
      <c r="B945" s="11" t="s">
        <v>5604</v>
      </c>
      <c r="C945" s="5">
        <v>4</v>
      </c>
      <c r="D945" s="5">
        <v>3</v>
      </c>
      <c r="E945" s="5">
        <v>40</v>
      </c>
      <c r="F945">
        <v>33.5</v>
      </c>
      <c r="G945" t="s">
        <v>10541</v>
      </c>
    </row>
    <row r="946" spans="1:7">
      <c r="A946" s="3" t="s">
        <v>5617</v>
      </c>
      <c r="B946" s="11" t="s">
        <v>5618</v>
      </c>
      <c r="C946" s="5">
        <v>192</v>
      </c>
      <c r="D946" s="5">
        <v>0.05</v>
      </c>
      <c r="E946" s="5">
        <v>40</v>
      </c>
      <c r="F946">
        <v>0.88</v>
      </c>
      <c r="G946" t="s">
        <v>10541</v>
      </c>
    </row>
    <row r="947" spans="1:7">
      <c r="A947" s="3" t="s">
        <v>5722</v>
      </c>
      <c r="B947" s="11" t="s">
        <v>5723</v>
      </c>
      <c r="C947" s="5">
        <v>120</v>
      </c>
      <c r="D947" s="5">
        <v>0.05</v>
      </c>
      <c r="E947" s="5">
        <v>40</v>
      </c>
      <c r="F947">
        <v>0.76</v>
      </c>
      <c r="G947" t="s">
        <v>10541</v>
      </c>
    </row>
    <row r="948" spans="1:7">
      <c r="A948" s="3" t="s">
        <v>6296</v>
      </c>
      <c r="B948" s="11" t="s">
        <v>6297</v>
      </c>
      <c r="C948" s="5">
        <v>4</v>
      </c>
      <c r="D948" s="5">
        <v>1</v>
      </c>
      <c r="E948" s="5">
        <v>40</v>
      </c>
      <c r="F948">
        <v>64</v>
      </c>
      <c r="G948" t="s">
        <v>10533</v>
      </c>
    </row>
    <row r="949" spans="1:7">
      <c r="A949" s="3" t="s">
        <v>6299</v>
      </c>
      <c r="B949" s="11" t="s">
        <v>6300</v>
      </c>
      <c r="C949" s="5">
        <v>4</v>
      </c>
      <c r="D949" s="5">
        <v>1</v>
      </c>
      <c r="E949" s="5">
        <v>40</v>
      </c>
      <c r="F949">
        <v>78</v>
      </c>
      <c r="G949" t="s">
        <v>10533</v>
      </c>
    </row>
    <row r="950" spans="1:7">
      <c r="A950" s="3" t="s">
        <v>6476</v>
      </c>
      <c r="B950" s="11" t="s">
        <v>6477</v>
      </c>
      <c r="C950" s="5">
        <v>4</v>
      </c>
      <c r="D950" s="5">
        <v>0.7</v>
      </c>
      <c r="E950" s="5">
        <v>40</v>
      </c>
      <c r="F950">
        <v>13.05</v>
      </c>
      <c r="G950" t="s">
        <v>10535</v>
      </c>
    </row>
    <row r="951" spans="1:7">
      <c r="A951" s="3" t="s">
        <v>6562</v>
      </c>
      <c r="B951" s="11" t="s">
        <v>6560</v>
      </c>
      <c r="C951" s="5">
        <v>3</v>
      </c>
      <c r="D951" s="5">
        <v>0.7</v>
      </c>
      <c r="E951" s="5">
        <v>40</v>
      </c>
      <c r="F951">
        <v>105</v>
      </c>
      <c r="G951" t="s">
        <v>10548</v>
      </c>
    </row>
    <row r="952" spans="1:7">
      <c r="A952" s="3" t="s">
        <v>6569</v>
      </c>
      <c r="B952" s="11" t="s">
        <v>6570</v>
      </c>
      <c r="C952" s="5">
        <v>3</v>
      </c>
      <c r="D952" s="5">
        <v>0.7</v>
      </c>
      <c r="E952" s="5">
        <v>40</v>
      </c>
      <c r="F952">
        <v>110</v>
      </c>
      <c r="G952" t="s">
        <v>10548</v>
      </c>
    </row>
    <row r="953" spans="1:7">
      <c r="A953" s="3" t="s">
        <v>6672</v>
      </c>
      <c r="B953" s="11" t="s">
        <v>6673</v>
      </c>
      <c r="C953" s="5">
        <v>3</v>
      </c>
      <c r="D953" s="5">
        <v>0.7</v>
      </c>
      <c r="E953" s="5">
        <v>40</v>
      </c>
      <c r="F953">
        <v>28.75</v>
      </c>
      <c r="G953" t="s">
        <v>10535</v>
      </c>
    </row>
    <row r="954" spans="1:7">
      <c r="A954" s="3" t="s">
        <v>6790</v>
      </c>
      <c r="B954" s="11" t="s">
        <v>6786</v>
      </c>
      <c r="C954" s="5">
        <v>4</v>
      </c>
      <c r="D954" s="5">
        <v>3</v>
      </c>
      <c r="E954" s="5">
        <v>40</v>
      </c>
      <c r="F954">
        <v>195</v>
      </c>
      <c r="G954" t="s">
        <v>10548</v>
      </c>
    </row>
    <row r="955" spans="1:7">
      <c r="A955" s="3" t="s">
        <v>6798</v>
      </c>
      <c r="B955" s="11" t="s">
        <v>6799</v>
      </c>
      <c r="C955" s="5">
        <v>3</v>
      </c>
      <c r="D955" s="5">
        <v>0.7</v>
      </c>
      <c r="E955" s="5">
        <v>40</v>
      </c>
      <c r="F955">
        <v>188</v>
      </c>
      <c r="G955" t="s">
        <v>10536</v>
      </c>
    </row>
    <row r="956" spans="1:7">
      <c r="A956" s="3" t="s">
        <v>10887</v>
      </c>
      <c r="B956" s="11" t="s">
        <v>7246</v>
      </c>
      <c r="C956" s="5">
        <v>1</v>
      </c>
      <c r="D956" s="5">
        <v>3</v>
      </c>
      <c r="E956" s="5">
        <v>40</v>
      </c>
      <c r="F956">
        <v>47.5</v>
      </c>
      <c r="G956" t="s">
        <v>10537</v>
      </c>
    </row>
    <row r="957" spans="1:7">
      <c r="A957" s="3" t="s">
        <v>7411</v>
      </c>
      <c r="B957" s="11" t="s">
        <v>7412</v>
      </c>
      <c r="C957" s="5">
        <v>36</v>
      </c>
      <c r="D957" s="5">
        <v>0.05</v>
      </c>
      <c r="E957" s="5">
        <v>40</v>
      </c>
      <c r="F957">
        <v>4.75</v>
      </c>
      <c r="G957" t="s">
        <v>10535</v>
      </c>
    </row>
    <row r="958" spans="1:7">
      <c r="A958" s="3" t="s">
        <v>7417</v>
      </c>
      <c r="B958" s="11" t="s">
        <v>7418</v>
      </c>
      <c r="C958" s="5">
        <v>36</v>
      </c>
      <c r="D958" s="5">
        <v>0.05</v>
      </c>
      <c r="E958" s="5">
        <v>40</v>
      </c>
      <c r="F958">
        <v>4.4000000000000004</v>
      </c>
      <c r="G958" t="s">
        <v>10541</v>
      </c>
    </row>
    <row r="959" spans="1:7">
      <c r="A959" s="3" t="s">
        <v>7615</v>
      </c>
      <c r="B959" s="11" t="s">
        <v>7616</v>
      </c>
      <c r="C959" s="5">
        <v>5</v>
      </c>
      <c r="D959" s="5">
        <v>0.7</v>
      </c>
      <c r="E959" s="5">
        <v>40</v>
      </c>
      <c r="F959">
        <v>32.5</v>
      </c>
      <c r="G959" t="s">
        <v>10543</v>
      </c>
    </row>
    <row r="960" spans="1:7">
      <c r="A960" s="3" t="s">
        <v>7657</v>
      </c>
      <c r="B960" s="11" t="s">
        <v>7658</v>
      </c>
      <c r="C960" s="5">
        <v>4</v>
      </c>
      <c r="D960" s="5">
        <v>0.7</v>
      </c>
      <c r="E960" s="5">
        <v>40</v>
      </c>
      <c r="F960">
        <v>295</v>
      </c>
      <c r="G960" t="s">
        <v>10531</v>
      </c>
    </row>
    <row r="961" spans="1:7">
      <c r="A961" s="3" t="s">
        <v>7718</v>
      </c>
      <c r="B961" s="11" t="s">
        <v>7719</v>
      </c>
      <c r="C961" s="5">
        <v>1</v>
      </c>
      <c r="D961" s="5">
        <v>1</v>
      </c>
      <c r="E961" s="5">
        <v>40</v>
      </c>
      <c r="F961">
        <v>37</v>
      </c>
      <c r="G961" t="s">
        <v>10533</v>
      </c>
    </row>
    <row r="962" spans="1:7">
      <c r="A962" s="3" t="s">
        <v>11926</v>
      </c>
      <c r="B962" s="11" t="s">
        <v>11927</v>
      </c>
      <c r="C962" s="5">
        <v>3</v>
      </c>
      <c r="D962" s="5">
        <v>1.75</v>
      </c>
      <c r="E962" s="5">
        <v>40</v>
      </c>
      <c r="F962">
        <v>58.5</v>
      </c>
      <c r="G962" t="s">
        <v>10535</v>
      </c>
    </row>
    <row r="963" spans="1:7">
      <c r="A963" s="3" t="s">
        <v>7905</v>
      </c>
      <c r="B963" s="11" t="s">
        <v>7906</v>
      </c>
      <c r="C963" s="5">
        <v>5</v>
      </c>
      <c r="D963" s="5">
        <v>0.7</v>
      </c>
      <c r="E963" s="5">
        <v>40</v>
      </c>
      <c r="F963">
        <v>30.5</v>
      </c>
      <c r="G963" t="s">
        <v>10553</v>
      </c>
    </row>
    <row r="964" spans="1:7">
      <c r="A964" s="3" t="s">
        <v>8004</v>
      </c>
      <c r="B964" s="11" t="s">
        <v>8005</v>
      </c>
      <c r="C964" s="5">
        <v>40</v>
      </c>
      <c r="D964" s="5">
        <v>0.05</v>
      </c>
      <c r="E964" s="5">
        <v>40</v>
      </c>
      <c r="F964">
        <v>2.1</v>
      </c>
      <c r="G964" t="s">
        <v>10533</v>
      </c>
    </row>
    <row r="965" spans="1:7">
      <c r="A965" s="3" t="s">
        <v>8146</v>
      </c>
      <c r="B965" s="11" t="s">
        <v>8144</v>
      </c>
      <c r="C965" s="5">
        <v>1</v>
      </c>
      <c r="D965" s="5">
        <v>4.5</v>
      </c>
      <c r="E965" s="5">
        <v>40</v>
      </c>
      <c r="F965">
        <v>135</v>
      </c>
      <c r="G965" t="s">
        <v>10535</v>
      </c>
    </row>
    <row r="966" spans="1:7">
      <c r="A966" s="3" t="s">
        <v>8185</v>
      </c>
      <c r="B966" s="11" t="s">
        <v>8186</v>
      </c>
      <c r="C966" s="5">
        <v>3</v>
      </c>
      <c r="D966" s="5">
        <v>0.7</v>
      </c>
      <c r="E966" s="5">
        <v>40</v>
      </c>
      <c r="F966">
        <v>27.85</v>
      </c>
      <c r="G966" t="s">
        <v>10560</v>
      </c>
    </row>
    <row r="967" spans="1:7">
      <c r="A967" s="3" t="s">
        <v>8197</v>
      </c>
      <c r="B967" s="11" t="s">
        <v>8198</v>
      </c>
      <c r="C967" s="5">
        <v>4</v>
      </c>
      <c r="D967" s="5">
        <v>0.7</v>
      </c>
      <c r="E967" s="5">
        <v>40</v>
      </c>
      <c r="F967">
        <v>21.8</v>
      </c>
      <c r="G967" t="s">
        <v>10535</v>
      </c>
    </row>
    <row r="968" spans="1:7">
      <c r="A968" s="3" t="s">
        <v>8203</v>
      </c>
      <c r="B968" s="11" t="s">
        <v>8204</v>
      </c>
      <c r="C968" s="5">
        <v>4</v>
      </c>
      <c r="D968" s="5">
        <v>0.7</v>
      </c>
      <c r="E968" s="5">
        <v>40</v>
      </c>
      <c r="F968">
        <v>27.5</v>
      </c>
      <c r="G968" t="s">
        <v>10535</v>
      </c>
    </row>
    <row r="969" spans="1:7">
      <c r="A969" s="3" t="s">
        <v>10888</v>
      </c>
      <c r="B969" s="11" t="s">
        <v>8210</v>
      </c>
      <c r="C969" s="5">
        <v>3</v>
      </c>
      <c r="D969" s="5">
        <v>0.7</v>
      </c>
      <c r="E969" s="5">
        <v>40</v>
      </c>
      <c r="F969">
        <v>2350</v>
      </c>
      <c r="G969" t="s">
        <v>10548</v>
      </c>
    </row>
    <row r="970" spans="1:7">
      <c r="A970" s="3" t="s">
        <v>10889</v>
      </c>
      <c r="B970" s="11" t="s">
        <v>10890</v>
      </c>
      <c r="C970" s="5">
        <v>3</v>
      </c>
      <c r="D970" s="5">
        <v>0.7</v>
      </c>
      <c r="E970" s="5">
        <v>40</v>
      </c>
      <c r="F970">
        <v>28.5</v>
      </c>
      <c r="G970" t="s">
        <v>10535</v>
      </c>
    </row>
    <row r="971" spans="1:7">
      <c r="A971" s="3" t="s">
        <v>8766</v>
      </c>
      <c r="B971" s="11" t="s">
        <v>8767</v>
      </c>
      <c r="C971" s="5">
        <v>5</v>
      </c>
      <c r="D971" s="5">
        <v>0.7</v>
      </c>
      <c r="E971" s="5">
        <v>40</v>
      </c>
      <c r="F971">
        <v>64.95</v>
      </c>
      <c r="G971" t="s">
        <v>10543</v>
      </c>
    </row>
    <row r="972" spans="1:7">
      <c r="A972" s="3" t="s">
        <v>10891</v>
      </c>
      <c r="B972" s="11" t="s">
        <v>8833</v>
      </c>
      <c r="C972" s="5">
        <v>4</v>
      </c>
      <c r="D972" s="5">
        <v>3</v>
      </c>
      <c r="E972" s="5">
        <v>40</v>
      </c>
      <c r="F972">
        <v>19.5</v>
      </c>
      <c r="G972" t="s">
        <v>10533</v>
      </c>
    </row>
    <row r="973" spans="1:7">
      <c r="A973" s="3" t="s">
        <v>8853</v>
      </c>
      <c r="B973" s="11" t="s">
        <v>8849</v>
      </c>
      <c r="C973" s="5">
        <v>24</v>
      </c>
      <c r="D973" s="5">
        <v>0.5</v>
      </c>
      <c r="E973" s="5">
        <v>40</v>
      </c>
      <c r="F973">
        <v>2.95</v>
      </c>
      <c r="G973" t="s">
        <v>10533</v>
      </c>
    </row>
    <row r="974" spans="1:7">
      <c r="A974" s="3" t="s">
        <v>8971</v>
      </c>
      <c r="B974" s="11" t="s">
        <v>8969</v>
      </c>
      <c r="C974" s="5">
        <v>15</v>
      </c>
      <c r="D974" s="5">
        <v>0.5</v>
      </c>
      <c r="E974" s="5">
        <v>40</v>
      </c>
      <c r="F974">
        <v>3.9</v>
      </c>
      <c r="G974" t="s">
        <v>10532</v>
      </c>
    </row>
    <row r="975" spans="1:7">
      <c r="A975" s="3" t="s">
        <v>10892</v>
      </c>
      <c r="B975" s="11" t="s">
        <v>9562</v>
      </c>
      <c r="C975" s="5">
        <v>3</v>
      </c>
      <c r="D975" s="5">
        <v>0.7</v>
      </c>
      <c r="E975" s="5">
        <v>40</v>
      </c>
      <c r="F975">
        <v>23.4</v>
      </c>
      <c r="G975" t="s">
        <v>10536</v>
      </c>
    </row>
    <row r="976" spans="1:7">
      <c r="A976" s="3" t="s">
        <v>9582</v>
      </c>
      <c r="B976" s="11" t="s">
        <v>9583</v>
      </c>
      <c r="C976" s="5">
        <v>120</v>
      </c>
      <c r="D976" s="5">
        <v>0.05</v>
      </c>
      <c r="E976" s="5">
        <v>40</v>
      </c>
      <c r="F976">
        <v>2.2000000000000002</v>
      </c>
      <c r="G976" t="s">
        <v>10536</v>
      </c>
    </row>
    <row r="977" spans="1:7">
      <c r="A977" s="3" t="s">
        <v>9586</v>
      </c>
      <c r="B977" s="11" t="s">
        <v>9585</v>
      </c>
      <c r="C977" s="5">
        <v>3</v>
      </c>
      <c r="D977" s="5">
        <v>0.7</v>
      </c>
      <c r="E977" s="5">
        <v>40</v>
      </c>
      <c r="F977">
        <v>17.5</v>
      </c>
      <c r="G977" t="s">
        <v>10536</v>
      </c>
    </row>
    <row r="978" spans="1:7">
      <c r="A978" s="3" t="s">
        <v>9840</v>
      </c>
      <c r="B978" s="11" t="s">
        <v>9841</v>
      </c>
      <c r="C978" s="5">
        <v>4</v>
      </c>
      <c r="D978" s="5">
        <v>0.7</v>
      </c>
      <c r="E978" s="5">
        <v>40</v>
      </c>
      <c r="F978">
        <v>145</v>
      </c>
      <c r="G978" t="s">
        <v>10536</v>
      </c>
    </row>
    <row r="979" spans="1:7">
      <c r="A979" s="3" t="s">
        <v>10006</v>
      </c>
      <c r="B979" s="11" t="s">
        <v>10007</v>
      </c>
      <c r="C979" s="5">
        <v>3</v>
      </c>
      <c r="D979" s="5">
        <v>0.7</v>
      </c>
      <c r="E979" s="5">
        <v>40</v>
      </c>
      <c r="F979">
        <v>21</v>
      </c>
      <c r="G979" t="s">
        <v>10547</v>
      </c>
    </row>
    <row r="980" spans="1:7">
      <c r="A980" s="3" t="s">
        <v>10893</v>
      </c>
      <c r="B980" s="11" t="s">
        <v>10894</v>
      </c>
      <c r="C980" s="5">
        <v>3</v>
      </c>
      <c r="D980" s="5">
        <v>0.7</v>
      </c>
      <c r="E980" s="5">
        <v>40</v>
      </c>
      <c r="F980">
        <v>89.5</v>
      </c>
      <c r="G980" t="s">
        <v>10553</v>
      </c>
    </row>
    <row r="981" spans="1:7">
      <c r="A981" s="3" t="s">
        <v>10395</v>
      </c>
      <c r="B981" s="11" t="s">
        <v>10393</v>
      </c>
      <c r="C981" s="5">
        <v>10</v>
      </c>
      <c r="D981" s="5">
        <v>0.7</v>
      </c>
      <c r="E981" s="5">
        <v>40</v>
      </c>
      <c r="F981">
        <v>17.5</v>
      </c>
      <c r="G981" t="s">
        <v>10533</v>
      </c>
    </row>
    <row r="982" spans="1:7">
      <c r="A982" s="3" t="s">
        <v>10414</v>
      </c>
      <c r="B982" s="11" t="s">
        <v>10415</v>
      </c>
      <c r="C982" s="5">
        <v>15</v>
      </c>
      <c r="D982" s="5">
        <v>0.5</v>
      </c>
      <c r="E982" s="5">
        <v>40</v>
      </c>
      <c r="F982">
        <v>2.7</v>
      </c>
      <c r="G982" t="s">
        <v>10533</v>
      </c>
    </row>
    <row r="983" spans="1:7">
      <c r="A983" s="3" t="s">
        <v>118</v>
      </c>
      <c r="B983" s="11" t="s">
        <v>116</v>
      </c>
      <c r="C983" s="5">
        <v>3</v>
      </c>
      <c r="D983" s="5">
        <v>0.7</v>
      </c>
      <c r="E983" s="5">
        <v>43</v>
      </c>
      <c r="F983">
        <v>49.5</v>
      </c>
      <c r="G983" t="s">
        <v>10536</v>
      </c>
    </row>
    <row r="984" spans="1:7">
      <c r="A984" s="3" t="s">
        <v>376</v>
      </c>
      <c r="B984" s="11" t="s">
        <v>377</v>
      </c>
      <c r="C984" s="5">
        <v>96</v>
      </c>
      <c r="D984" s="5">
        <v>0.05</v>
      </c>
      <c r="E984" s="5">
        <v>17</v>
      </c>
      <c r="F984">
        <v>1.35</v>
      </c>
      <c r="G984" t="s">
        <v>10545</v>
      </c>
    </row>
    <row r="985" spans="1:7">
      <c r="A985" s="3" t="s">
        <v>10895</v>
      </c>
      <c r="B985" s="11" t="s">
        <v>10896</v>
      </c>
      <c r="C985" s="5">
        <v>3</v>
      </c>
      <c r="D985" s="5">
        <v>0.7</v>
      </c>
      <c r="E985" s="5">
        <v>43</v>
      </c>
      <c r="F985">
        <v>23.5</v>
      </c>
      <c r="G985" t="s">
        <v>10553</v>
      </c>
    </row>
    <row r="986" spans="1:7">
      <c r="A986" s="3" t="s">
        <v>726</v>
      </c>
      <c r="B986" s="11" t="s">
        <v>724</v>
      </c>
      <c r="C986" s="5">
        <v>3</v>
      </c>
      <c r="D986" s="5">
        <v>1.75</v>
      </c>
      <c r="E986" s="5">
        <v>42</v>
      </c>
      <c r="F986">
        <v>23.5</v>
      </c>
      <c r="G986" t="s">
        <v>10537</v>
      </c>
    </row>
    <row r="987" spans="1:7">
      <c r="A987" s="3" t="s">
        <v>774</v>
      </c>
      <c r="B987" s="11" t="s">
        <v>762</v>
      </c>
      <c r="C987" s="5">
        <v>1</v>
      </c>
      <c r="D987" s="5">
        <v>3</v>
      </c>
      <c r="E987" s="5">
        <v>37.5</v>
      </c>
      <c r="F987">
        <v>26.5</v>
      </c>
      <c r="G987" t="s">
        <v>10551</v>
      </c>
    </row>
    <row r="988" spans="1:7">
      <c r="A988" s="3" t="s">
        <v>886</v>
      </c>
      <c r="B988" s="11" t="s">
        <v>887</v>
      </c>
      <c r="C988" s="5">
        <v>80</v>
      </c>
      <c r="D988" s="5">
        <v>0.05</v>
      </c>
      <c r="E988" s="5">
        <v>17</v>
      </c>
      <c r="F988">
        <v>1.04</v>
      </c>
      <c r="G988" t="s">
        <v>10545</v>
      </c>
    </row>
    <row r="989" spans="1:7">
      <c r="A989" s="3" t="s">
        <v>10897</v>
      </c>
      <c r="B989" s="11" t="s">
        <v>10898</v>
      </c>
      <c r="C989" s="5">
        <v>3</v>
      </c>
      <c r="D989" s="5">
        <v>0.7</v>
      </c>
      <c r="E989" s="5">
        <v>48</v>
      </c>
      <c r="F989">
        <v>475</v>
      </c>
      <c r="G989" t="s">
        <v>10536</v>
      </c>
    </row>
    <row r="990" spans="1:7">
      <c r="A990" s="3" t="s">
        <v>1013</v>
      </c>
      <c r="B990" s="11" t="s">
        <v>1014</v>
      </c>
      <c r="C990" s="5">
        <v>3</v>
      </c>
      <c r="D990" s="5">
        <v>0.7</v>
      </c>
      <c r="E990" s="5">
        <v>43</v>
      </c>
      <c r="F990">
        <v>78.5</v>
      </c>
      <c r="G990" t="s">
        <v>10535</v>
      </c>
    </row>
    <row r="991" spans="1:7">
      <c r="A991" s="3" t="s">
        <v>1124</v>
      </c>
      <c r="B991" s="11" t="s">
        <v>1125</v>
      </c>
      <c r="C991" s="5">
        <v>2</v>
      </c>
      <c r="D991" s="5">
        <v>0.7</v>
      </c>
      <c r="E991" s="5">
        <v>46</v>
      </c>
      <c r="F991">
        <v>435</v>
      </c>
      <c r="G991" t="s">
        <v>10536</v>
      </c>
    </row>
    <row r="992" spans="1:7">
      <c r="A992" s="3" t="s">
        <v>1304</v>
      </c>
      <c r="B992" s="11" t="s">
        <v>1305</v>
      </c>
      <c r="C992" s="5">
        <v>144</v>
      </c>
      <c r="D992" s="5">
        <v>0.05</v>
      </c>
      <c r="E992" s="5">
        <v>42.3</v>
      </c>
      <c r="F992">
        <v>3.15</v>
      </c>
      <c r="G992" t="s">
        <v>10537</v>
      </c>
    </row>
    <row r="993" spans="1:7">
      <c r="A993" s="3" t="s">
        <v>10899</v>
      </c>
      <c r="B993" s="11" t="s">
        <v>10900</v>
      </c>
      <c r="C993" s="5">
        <v>3</v>
      </c>
      <c r="D993" s="5">
        <v>0.7</v>
      </c>
      <c r="E993" s="5">
        <v>53.7</v>
      </c>
      <c r="F993">
        <v>1695</v>
      </c>
      <c r="G993" t="s">
        <v>10536</v>
      </c>
    </row>
    <row r="994" spans="1:7">
      <c r="A994" s="3" t="s">
        <v>10901</v>
      </c>
      <c r="B994" s="11" t="s">
        <v>10902</v>
      </c>
      <c r="C994" s="5">
        <v>3</v>
      </c>
      <c r="D994" s="5">
        <v>0.7</v>
      </c>
      <c r="E994" s="5">
        <v>46</v>
      </c>
      <c r="F994">
        <v>595</v>
      </c>
      <c r="G994" t="s">
        <v>10536</v>
      </c>
    </row>
    <row r="995" spans="1:7">
      <c r="A995" s="3" t="s">
        <v>2149</v>
      </c>
      <c r="B995" s="11" t="s">
        <v>2150</v>
      </c>
      <c r="C995" s="5">
        <v>4</v>
      </c>
      <c r="D995" s="5">
        <v>0.7</v>
      </c>
      <c r="E995" s="5">
        <v>41.1</v>
      </c>
      <c r="F995">
        <v>74.5</v>
      </c>
      <c r="G995" t="s">
        <v>10550</v>
      </c>
    </row>
    <row r="996" spans="1:7">
      <c r="A996" s="3" t="s">
        <v>3223</v>
      </c>
      <c r="B996" s="11" t="s">
        <v>3224</v>
      </c>
      <c r="C996" s="5">
        <v>4</v>
      </c>
      <c r="D996" s="5">
        <v>0.7</v>
      </c>
      <c r="E996" s="5">
        <v>47</v>
      </c>
      <c r="F996">
        <v>160</v>
      </c>
      <c r="G996" t="s">
        <v>10535</v>
      </c>
    </row>
    <row r="997" spans="1:7">
      <c r="A997" s="3" t="s">
        <v>3541</v>
      </c>
      <c r="B997" s="11" t="s">
        <v>3539</v>
      </c>
      <c r="C997" s="5">
        <v>3</v>
      </c>
      <c r="D997" s="5">
        <v>0.7</v>
      </c>
      <c r="E997" s="5">
        <v>61.1</v>
      </c>
      <c r="F997">
        <v>64.5</v>
      </c>
      <c r="G997" t="s">
        <v>10549</v>
      </c>
    </row>
    <row r="998" spans="1:7">
      <c r="A998" s="3" t="s">
        <v>10903</v>
      </c>
      <c r="B998" s="11" t="s">
        <v>10904</v>
      </c>
      <c r="C998" s="5">
        <v>2</v>
      </c>
      <c r="D998" s="5">
        <v>0.7</v>
      </c>
      <c r="E998" s="5">
        <v>45</v>
      </c>
      <c r="F998">
        <v>19.649999999999999</v>
      </c>
      <c r="G998" t="s">
        <v>10537</v>
      </c>
    </row>
    <row r="999" spans="1:7">
      <c r="A999" s="3" t="s">
        <v>10905</v>
      </c>
      <c r="B999" s="11" t="s">
        <v>10906</v>
      </c>
      <c r="C999" s="5">
        <v>1</v>
      </c>
      <c r="D999" s="5">
        <v>1</v>
      </c>
      <c r="E999" s="5">
        <v>42</v>
      </c>
      <c r="F999">
        <v>37.5</v>
      </c>
      <c r="G999" t="s">
        <v>10543</v>
      </c>
    </row>
    <row r="1000" spans="1:7">
      <c r="A1000" s="3" t="s">
        <v>3630</v>
      </c>
      <c r="B1000" s="11" t="s">
        <v>3631</v>
      </c>
      <c r="C1000" s="5">
        <v>35</v>
      </c>
      <c r="D1000" s="5">
        <v>0.05</v>
      </c>
      <c r="E1000" s="5">
        <v>38</v>
      </c>
      <c r="F1000">
        <v>3.65</v>
      </c>
      <c r="G1000" t="s">
        <v>10532</v>
      </c>
    </row>
    <row r="1001" spans="1:7">
      <c r="A1001" s="3" t="s">
        <v>3666</v>
      </c>
      <c r="B1001" s="11" t="s">
        <v>3667</v>
      </c>
      <c r="C1001" s="5">
        <v>1</v>
      </c>
      <c r="D1001" s="5">
        <v>1.5</v>
      </c>
      <c r="E1001" s="5">
        <v>40.6</v>
      </c>
      <c r="F1001">
        <v>72.5</v>
      </c>
      <c r="G1001" t="s">
        <v>10537</v>
      </c>
    </row>
    <row r="1002" spans="1:7">
      <c r="A1002" s="3" t="s">
        <v>10907</v>
      </c>
      <c r="B1002" s="11" t="s">
        <v>10908</v>
      </c>
      <c r="C1002" s="5">
        <v>3</v>
      </c>
      <c r="D1002" s="5">
        <v>0.7</v>
      </c>
      <c r="E1002" s="5">
        <v>40.799999999999997</v>
      </c>
      <c r="F1002">
        <v>135</v>
      </c>
      <c r="G1002" t="s">
        <v>10548</v>
      </c>
    </row>
    <row r="1003" spans="1:7">
      <c r="A1003" s="3" t="s">
        <v>4168</v>
      </c>
      <c r="B1003" s="11" t="s">
        <v>4169</v>
      </c>
      <c r="C1003" s="5">
        <v>3</v>
      </c>
      <c r="D1003" s="5">
        <v>1.75</v>
      </c>
      <c r="E1003" s="5">
        <v>42.7</v>
      </c>
      <c r="F1003">
        <v>47</v>
      </c>
      <c r="G1003" t="s">
        <v>10537</v>
      </c>
    </row>
    <row r="1004" spans="1:7">
      <c r="A1004" s="3" t="s">
        <v>4181</v>
      </c>
      <c r="B1004" s="11" t="s">
        <v>4182</v>
      </c>
      <c r="C1004" s="5">
        <v>120</v>
      </c>
      <c r="D1004" s="5">
        <v>0.05</v>
      </c>
      <c r="E1004" s="5">
        <v>43</v>
      </c>
      <c r="F1004">
        <v>1.65</v>
      </c>
      <c r="G1004" t="s">
        <v>10537</v>
      </c>
    </row>
    <row r="1005" spans="1:7">
      <c r="A1005" s="3" t="s">
        <v>4186</v>
      </c>
      <c r="B1005" s="11" t="s">
        <v>4187</v>
      </c>
      <c r="C1005" s="5">
        <v>120</v>
      </c>
      <c r="D1005" s="5">
        <v>0.05</v>
      </c>
      <c r="E1005" s="5">
        <v>43</v>
      </c>
      <c r="F1005">
        <v>1.65</v>
      </c>
      <c r="G1005" t="s">
        <v>10537</v>
      </c>
    </row>
    <row r="1006" spans="1:7">
      <c r="A1006" s="3" t="s">
        <v>4195</v>
      </c>
      <c r="B1006" s="11" t="s">
        <v>4196</v>
      </c>
      <c r="C1006" s="5">
        <v>120</v>
      </c>
      <c r="D1006" s="5">
        <v>0.05</v>
      </c>
      <c r="E1006" s="5">
        <v>43</v>
      </c>
      <c r="F1006">
        <v>1.65</v>
      </c>
      <c r="G1006" t="s">
        <v>10537</v>
      </c>
    </row>
    <row r="1007" spans="1:7">
      <c r="A1007" s="3" t="s">
        <v>4198</v>
      </c>
      <c r="B1007" s="11" t="s">
        <v>4199</v>
      </c>
      <c r="C1007" s="5">
        <v>120</v>
      </c>
      <c r="D1007" s="5">
        <v>0.05</v>
      </c>
      <c r="E1007" s="5">
        <v>43</v>
      </c>
      <c r="F1007">
        <v>1.65</v>
      </c>
      <c r="G1007" t="s">
        <v>10537</v>
      </c>
    </row>
    <row r="1008" spans="1:7">
      <c r="A1008" s="3" t="s">
        <v>4224</v>
      </c>
      <c r="B1008" s="11" t="s">
        <v>4225</v>
      </c>
      <c r="C1008" s="5">
        <v>2</v>
      </c>
      <c r="D1008" s="5">
        <v>0.7</v>
      </c>
      <c r="E1008" s="5">
        <v>43</v>
      </c>
      <c r="F1008">
        <v>3795</v>
      </c>
      <c r="G1008" t="s">
        <v>10536</v>
      </c>
    </row>
    <row r="1009" spans="1:7">
      <c r="A1009" s="3" t="s">
        <v>4385</v>
      </c>
      <c r="B1009" s="11" t="s">
        <v>4386</v>
      </c>
      <c r="C1009" s="5">
        <v>18</v>
      </c>
      <c r="D1009" s="5">
        <v>0.05</v>
      </c>
      <c r="E1009" s="5">
        <v>43</v>
      </c>
      <c r="F1009">
        <v>78.5</v>
      </c>
      <c r="G1009" t="s">
        <v>10536</v>
      </c>
    </row>
    <row r="1010" spans="1:7">
      <c r="A1010" s="3" t="s">
        <v>4413</v>
      </c>
      <c r="B1010" s="11" t="s">
        <v>4414</v>
      </c>
      <c r="C1010" s="5">
        <v>3</v>
      </c>
      <c r="D1010" s="5">
        <v>0.7</v>
      </c>
      <c r="E1010" s="5">
        <v>43</v>
      </c>
      <c r="F1010">
        <v>775</v>
      </c>
      <c r="G1010" t="s">
        <v>10536</v>
      </c>
    </row>
    <row r="1011" spans="1:7">
      <c r="A1011" s="3" t="s">
        <v>4464</v>
      </c>
      <c r="B1011" s="11" t="s">
        <v>4465</v>
      </c>
      <c r="C1011" s="5">
        <v>1</v>
      </c>
      <c r="D1011" s="5">
        <v>0.7</v>
      </c>
      <c r="E1011" s="5">
        <v>46.8</v>
      </c>
      <c r="F1011">
        <v>825</v>
      </c>
      <c r="G1011" t="s">
        <v>10536</v>
      </c>
    </row>
    <row r="1012" spans="1:7">
      <c r="A1012" s="3" t="s">
        <v>4517</v>
      </c>
      <c r="B1012" s="11" t="s">
        <v>4518</v>
      </c>
      <c r="C1012" s="5">
        <v>4</v>
      </c>
      <c r="D1012" s="5">
        <v>0.7</v>
      </c>
      <c r="E1012" s="5">
        <v>46</v>
      </c>
      <c r="F1012">
        <v>135</v>
      </c>
      <c r="G1012" t="s">
        <v>10536</v>
      </c>
    </row>
    <row r="1013" spans="1:7">
      <c r="A1013" s="3" t="s">
        <v>4570</v>
      </c>
      <c r="B1013" s="11" t="s">
        <v>4571</v>
      </c>
      <c r="C1013" s="5">
        <v>192</v>
      </c>
      <c r="D1013" s="5">
        <v>0.05</v>
      </c>
      <c r="E1013" s="5">
        <v>37.5</v>
      </c>
      <c r="F1013">
        <v>0.65</v>
      </c>
      <c r="G1013" t="s">
        <v>10537</v>
      </c>
    </row>
    <row r="1014" spans="1:7">
      <c r="A1014" s="3" t="s">
        <v>4714</v>
      </c>
      <c r="B1014" s="11" t="s">
        <v>4715</v>
      </c>
      <c r="C1014" s="5">
        <v>3</v>
      </c>
      <c r="D1014" s="5">
        <v>0.7</v>
      </c>
      <c r="E1014" s="5">
        <v>46</v>
      </c>
      <c r="F1014">
        <v>34.75</v>
      </c>
      <c r="G1014" t="s">
        <v>10560</v>
      </c>
    </row>
    <row r="1015" spans="1:7">
      <c r="A1015" s="3" t="s">
        <v>4717</v>
      </c>
      <c r="B1015" s="11" t="s">
        <v>4718</v>
      </c>
      <c r="C1015" s="5">
        <v>3</v>
      </c>
      <c r="D1015" s="5">
        <v>0.7</v>
      </c>
      <c r="E1015" s="5">
        <v>46</v>
      </c>
      <c r="F1015">
        <v>31.5</v>
      </c>
      <c r="G1015" t="s">
        <v>10560</v>
      </c>
    </row>
    <row r="1016" spans="1:7">
      <c r="A1016" s="3" t="s">
        <v>4908</v>
      </c>
      <c r="B1016" s="11" t="s">
        <v>4909</v>
      </c>
      <c r="C1016" s="5">
        <v>96</v>
      </c>
      <c r="D1016" s="5">
        <v>0.05</v>
      </c>
      <c r="E1016" s="5">
        <v>41.4</v>
      </c>
      <c r="F1016">
        <v>2.4500000000000002</v>
      </c>
      <c r="G1016" t="s">
        <v>10537</v>
      </c>
    </row>
    <row r="1017" spans="1:7">
      <c r="A1017" s="3" t="s">
        <v>4997</v>
      </c>
      <c r="B1017" s="11" t="s">
        <v>4998</v>
      </c>
      <c r="C1017" s="5">
        <v>9</v>
      </c>
      <c r="D1017" s="5">
        <v>0.7</v>
      </c>
      <c r="E1017" s="5">
        <v>26</v>
      </c>
      <c r="F1017">
        <v>9.5</v>
      </c>
      <c r="G1017" t="s">
        <v>10539</v>
      </c>
    </row>
    <row r="1018" spans="1:7">
      <c r="A1018" s="3" t="s">
        <v>5029</v>
      </c>
      <c r="B1018" s="11" t="s">
        <v>5030</v>
      </c>
      <c r="C1018" s="5">
        <v>3</v>
      </c>
      <c r="D1018" s="5">
        <v>0.7</v>
      </c>
      <c r="E1018" s="5">
        <v>46</v>
      </c>
      <c r="F1018">
        <v>175</v>
      </c>
      <c r="G1018" t="s">
        <v>10536</v>
      </c>
    </row>
    <row r="1019" spans="1:7">
      <c r="A1019" s="3" t="s">
        <v>5284</v>
      </c>
      <c r="B1019" s="11" t="s">
        <v>5285</v>
      </c>
      <c r="C1019" s="5">
        <v>120</v>
      </c>
      <c r="D1019" s="5">
        <v>0.05</v>
      </c>
      <c r="E1019" s="5">
        <v>35</v>
      </c>
      <c r="F1019">
        <v>1.85</v>
      </c>
      <c r="G1019" t="s">
        <v>10642</v>
      </c>
    </row>
    <row r="1020" spans="1:7">
      <c r="A1020" s="3" t="s">
        <v>5315</v>
      </c>
      <c r="B1020" s="11" t="s">
        <v>5316</v>
      </c>
      <c r="C1020" s="5">
        <v>60</v>
      </c>
      <c r="D1020" s="5">
        <v>0.05</v>
      </c>
      <c r="E1020" s="5">
        <v>45</v>
      </c>
      <c r="F1020">
        <v>2.85</v>
      </c>
      <c r="G1020" t="s">
        <v>10642</v>
      </c>
    </row>
    <row r="1021" spans="1:7">
      <c r="A1021" s="3" t="s">
        <v>5409</v>
      </c>
      <c r="B1021" s="11" t="s">
        <v>5410</v>
      </c>
      <c r="C1021" s="5">
        <v>3</v>
      </c>
      <c r="D1021" s="5">
        <v>0.7</v>
      </c>
      <c r="E1021" s="5">
        <v>46</v>
      </c>
      <c r="F1021">
        <v>75</v>
      </c>
      <c r="G1021" t="s">
        <v>10541</v>
      </c>
    </row>
    <row r="1022" spans="1:7">
      <c r="A1022" s="3" t="s">
        <v>5520</v>
      </c>
      <c r="B1022" s="11" t="s">
        <v>5521</v>
      </c>
      <c r="C1022" s="5">
        <v>50</v>
      </c>
      <c r="D1022" s="5">
        <v>0.05</v>
      </c>
      <c r="E1022" s="5">
        <v>43</v>
      </c>
      <c r="F1022">
        <v>1.95</v>
      </c>
      <c r="G1022" t="s">
        <v>10537</v>
      </c>
    </row>
    <row r="1023" spans="1:7">
      <c r="A1023" s="3" t="s">
        <v>5524</v>
      </c>
      <c r="B1023" s="11" t="s">
        <v>5525</v>
      </c>
      <c r="C1023" s="5">
        <v>4</v>
      </c>
      <c r="D1023" s="5">
        <v>0.7</v>
      </c>
      <c r="E1023" s="5">
        <v>43</v>
      </c>
      <c r="F1023">
        <v>9.9499999999999993</v>
      </c>
      <c r="G1023" t="s">
        <v>10537</v>
      </c>
    </row>
    <row r="1024" spans="1:7">
      <c r="A1024" s="3" t="s">
        <v>5527</v>
      </c>
      <c r="B1024" s="11" t="s">
        <v>5528</v>
      </c>
      <c r="C1024" s="5">
        <v>4</v>
      </c>
      <c r="D1024" s="5">
        <v>0.5</v>
      </c>
      <c r="E1024" s="5">
        <v>43</v>
      </c>
      <c r="F1024">
        <v>17.25</v>
      </c>
      <c r="G1024" t="s">
        <v>10537</v>
      </c>
    </row>
    <row r="1025" spans="1:7">
      <c r="A1025" s="3" t="s">
        <v>5533</v>
      </c>
      <c r="B1025" s="11" t="s">
        <v>5534</v>
      </c>
      <c r="C1025" s="5">
        <v>3</v>
      </c>
      <c r="D1025" s="5">
        <v>0.7</v>
      </c>
      <c r="E1025" s="5">
        <v>46</v>
      </c>
      <c r="F1025">
        <v>39.5</v>
      </c>
      <c r="G1025" t="s">
        <v>10536</v>
      </c>
    </row>
    <row r="1026" spans="1:7">
      <c r="A1026" s="3" t="s">
        <v>10909</v>
      </c>
      <c r="B1026" s="11" t="s">
        <v>10910</v>
      </c>
      <c r="C1026" s="5">
        <v>3</v>
      </c>
      <c r="D1026" s="5">
        <v>0.7</v>
      </c>
      <c r="E1026" s="5">
        <v>43</v>
      </c>
      <c r="F1026">
        <v>225</v>
      </c>
      <c r="G1026" t="s">
        <v>10541</v>
      </c>
    </row>
    <row r="1027" spans="1:7">
      <c r="A1027" s="3" t="s">
        <v>5583</v>
      </c>
      <c r="B1027" s="11" t="s">
        <v>5584</v>
      </c>
      <c r="C1027" s="5">
        <v>3</v>
      </c>
      <c r="D1027" s="5">
        <v>0.7</v>
      </c>
      <c r="E1027" s="5">
        <v>43.8</v>
      </c>
      <c r="F1027">
        <v>225</v>
      </c>
      <c r="G1027" t="s">
        <v>10541</v>
      </c>
    </row>
    <row r="1028" spans="1:7">
      <c r="A1028" s="3" t="s">
        <v>5586</v>
      </c>
      <c r="B1028" s="11" t="s">
        <v>5587</v>
      </c>
      <c r="C1028" s="5">
        <v>4</v>
      </c>
      <c r="D1028" s="5">
        <v>0.7</v>
      </c>
      <c r="E1028" s="5">
        <v>43</v>
      </c>
      <c r="F1028">
        <v>305</v>
      </c>
      <c r="G1028" t="s">
        <v>10541</v>
      </c>
    </row>
    <row r="1029" spans="1:7">
      <c r="A1029" s="3" t="s">
        <v>5600</v>
      </c>
      <c r="B1029" s="11" t="s">
        <v>5601</v>
      </c>
      <c r="C1029" s="5">
        <v>4</v>
      </c>
      <c r="D1029" s="5">
        <v>0.7</v>
      </c>
      <c r="E1029" s="5">
        <v>43</v>
      </c>
      <c r="F1029">
        <v>370</v>
      </c>
      <c r="G1029" t="s">
        <v>10554</v>
      </c>
    </row>
    <row r="1030" spans="1:7">
      <c r="A1030" s="3" t="s">
        <v>5639</v>
      </c>
      <c r="B1030" s="11" t="s">
        <v>5640</v>
      </c>
      <c r="C1030" s="5">
        <v>3</v>
      </c>
      <c r="D1030" s="5">
        <v>0.7</v>
      </c>
      <c r="E1030" s="5">
        <v>38</v>
      </c>
      <c r="F1030">
        <v>88</v>
      </c>
      <c r="G1030" t="s">
        <v>10531</v>
      </c>
    </row>
    <row r="1031" spans="1:7">
      <c r="A1031" s="3" t="s">
        <v>5755</v>
      </c>
      <c r="B1031" s="11" t="s">
        <v>5753</v>
      </c>
      <c r="C1031" s="5">
        <v>9</v>
      </c>
      <c r="D1031" s="5">
        <v>1</v>
      </c>
      <c r="E1031" s="5">
        <v>38</v>
      </c>
      <c r="F1031">
        <v>7.15</v>
      </c>
      <c r="G1031" t="s">
        <v>10547</v>
      </c>
    </row>
    <row r="1032" spans="1:7">
      <c r="A1032" s="3" t="s">
        <v>5901</v>
      </c>
      <c r="B1032" s="11" t="s">
        <v>5902</v>
      </c>
      <c r="C1032" s="5">
        <v>15</v>
      </c>
      <c r="D1032" s="5">
        <v>0.5</v>
      </c>
      <c r="E1032" s="5">
        <v>25</v>
      </c>
      <c r="F1032">
        <v>6.35</v>
      </c>
      <c r="G1032" t="s">
        <v>10544</v>
      </c>
    </row>
    <row r="1033" spans="1:7">
      <c r="A1033" s="3" t="s">
        <v>5983</v>
      </c>
      <c r="B1033" s="11" t="s">
        <v>5984</v>
      </c>
      <c r="C1033" s="5">
        <v>3</v>
      </c>
      <c r="D1033" s="5">
        <v>0.7</v>
      </c>
      <c r="E1033" s="5">
        <v>48</v>
      </c>
      <c r="F1033">
        <v>34.5</v>
      </c>
      <c r="G1033" t="s">
        <v>10535</v>
      </c>
    </row>
    <row r="1034" spans="1:7">
      <c r="A1034" s="3" t="s">
        <v>5985</v>
      </c>
      <c r="B1034" s="11" t="s">
        <v>5986</v>
      </c>
      <c r="C1034" s="5">
        <v>3</v>
      </c>
      <c r="D1034" s="5">
        <v>0.7</v>
      </c>
      <c r="E1034" s="5">
        <v>55</v>
      </c>
      <c r="F1034">
        <v>34.85</v>
      </c>
      <c r="G1034" t="s">
        <v>10535</v>
      </c>
    </row>
    <row r="1035" spans="1:7">
      <c r="A1035" s="3" t="s">
        <v>5988</v>
      </c>
      <c r="B1035" s="11" t="s">
        <v>5989</v>
      </c>
      <c r="C1035" s="5">
        <v>3</v>
      </c>
      <c r="D1035" s="5">
        <v>0.7</v>
      </c>
      <c r="E1035" s="5">
        <v>55</v>
      </c>
      <c r="F1035">
        <v>34.85</v>
      </c>
      <c r="G1035" t="s">
        <v>10535</v>
      </c>
    </row>
    <row r="1036" spans="1:7">
      <c r="A1036" s="3" t="s">
        <v>5991</v>
      </c>
      <c r="B1036" s="11" t="s">
        <v>5992</v>
      </c>
      <c r="C1036" s="5">
        <v>3</v>
      </c>
      <c r="D1036" s="5">
        <v>0.7</v>
      </c>
      <c r="E1036" s="5">
        <v>43</v>
      </c>
      <c r="F1036">
        <v>34.75</v>
      </c>
      <c r="G1036" t="s">
        <v>10535</v>
      </c>
    </row>
    <row r="1037" spans="1:7">
      <c r="A1037" s="3" t="s">
        <v>6152</v>
      </c>
      <c r="B1037" s="11" t="s">
        <v>6153</v>
      </c>
      <c r="C1037" s="5">
        <v>3</v>
      </c>
      <c r="D1037" s="5">
        <v>0.7</v>
      </c>
      <c r="E1037" s="5">
        <v>43</v>
      </c>
      <c r="F1037">
        <v>18.899999999999999</v>
      </c>
      <c r="G1037" t="s">
        <v>10537</v>
      </c>
    </row>
    <row r="1038" spans="1:7">
      <c r="A1038" s="3" t="s">
        <v>10911</v>
      </c>
      <c r="B1038" s="11" t="s">
        <v>10912</v>
      </c>
      <c r="C1038" s="5">
        <v>3</v>
      </c>
      <c r="D1038" s="5">
        <v>0.7</v>
      </c>
      <c r="E1038" s="5">
        <v>45</v>
      </c>
      <c r="F1038">
        <v>31.5</v>
      </c>
      <c r="G1038" t="s">
        <v>10558</v>
      </c>
    </row>
    <row r="1039" spans="1:7">
      <c r="A1039" s="3" t="s">
        <v>6181</v>
      </c>
      <c r="B1039" s="11" t="s">
        <v>6182</v>
      </c>
      <c r="C1039" s="5">
        <v>3</v>
      </c>
      <c r="D1039" s="5">
        <v>0.7</v>
      </c>
      <c r="E1039" s="5">
        <v>36</v>
      </c>
      <c r="F1039">
        <v>19.5</v>
      </c>
      <c r="G1039" t="s">
        <v>10550</v>
      </c>
    </row>
    <row r="1040" spans="1:7">
      <c r="A1040" s="3" t="s">
        <v>10913</v>
      </c>
      <c r="B1040" s="11" t="s">
        <v>6427</v>
      </c>
      <c r="C1040" s="5">
        <v>60</v>
      </c>
      <c r="D1040" s="5">
        <v>0.05</v>
      </c>
      <c r="E1040" s="5">
        <v>41</v>
      </c>
      <c r="F1040">
        <v>1.3</v>
      </c>
      <c r="G1040" t="s">
        <v>10537</v>
      </c>
    </row>
    <row r="1041" spans="1:7">
      <c r="A1041" s="3" t="s">
        <v>10914</v>
      </c>
      <c r="B1041" s="11" t="s">
        <v>6430</v>
      </c>
      <c r="C1041" s="5">
        <v>60</v>
      </c>
      <c r="D1041" s="5">
        <v>0.05</v>
      </c>
      <c r="E1041" s="5">
        <v>41</v>
      </c>
      <c r="F1041">
        <v>1.3</v>
      </c>
      <c r="G1041" t="s">
        <v>10537</v>
      </c>
    </row>
    <row r="1042" spans="1:7">
      <c r="A1042" s="3" t="s">
        <v>10915</v>
      </c>
      <c r="B1042" s="11" t="s">
        <v>6433</v>
      </c>
      <c r="C1042" s="5">
        <v>60</v>
      </c>
      <c r="D1042" s="5">
        <v>0.05</v>
      </c>
      <c r="E1042" s="5">
        <v>41</v>
      </c>
      <c r="F1042">
        <v>1.3</v>
      </c>
      <c r="G1042" t="s">
        <v>10537</v>
      </c>
    </row>
    <row r="1043" spans="1:7">
      <c r="A1043" s="3" t="s">
        <v>6455</v>
      </c>
      <c r="B1043" s="11" t="s">
        <v>6456</v>
      </c>
      <c r="C1043" s="5">
        <v>120</v>
      </c>
      <c r="D1043" s="5">
        <v>0.05</v>
      </c>
      <c r="E1043" s="5">
        <v>21</v>
      </c>
      <c r="F1043">
        <v>1.2</v>
      </c>
      <c r="G1043" t="s">
        <v>10544</v>
      </c>
    </row>
    <row r="1044" spans="1:7">
      <c r="A1044" s="3" t="s">
        <v>6556</v>
      </c>
      <c r="B1044" s="11" t="s">
        <v>6557</v>
      </c>
      <c r="C1044" s="5">
        <v>3</v>
      </c>
      <c r="D1044" s="5">
        <v>0.7</v>
      </c>
      <c r="E1044" s="5">
        <v>43</v>
      </c>
      <c r="F1044">
        <v>330</v>
      </c>
      <c r="G1044" t="s">
        <v>10548</v>
      </c>
    </row>
    <row r="1045" spans="1:7">
      <c r="A1045" s="3" t="s">
        <v>10916</v>
      </c>
      <c r="B1045" s="11" t="s">
        <v>10917</v>
      </c>
      <c r="C1045" s="5">
        <v>3</v>
      </c>
      <c r="D1045" s="5">
        <v>0.7</v>
      </c>
      <c r="E1045" s="5">
        <v>39.5</v>
      </c>
      <c r="F1045">
        <v>11.95</v>
      </c>
      <c r="G1045" t="s">
        <v>10537</v>
      </c>
    </row>
    <row r="1046" spans="1:7">
      <c r="A1046" s="3" t="s">
        <v>6943</v>
      </c>
      <c r="B1046" s="11" t="s">
        <v>6944</v>
      </c>
      <c r="C1046" s="5">
        <v>48</v>
      </c>
      <c r="D1046" s="5">
        <v>0.05</v>
      </c>
      <c r="E1046" s="5">
        <v>47</v>
      </c>
      <c r="F1046">
        <v>3.5</v>
      </c>
      <c r="G1046" t="s">
        <v>10537</v>
      </c>
    </row>
    <row r="1047" spans="1:7">
      <c r="A1047" s="3" t="s">
        <v>7185</v>
      </c>
      <c r="B1047" s="11" t="s">
        <v>7186</v>
      </c>
      <c r="C1047" s="5">
        <v>4</v>
      </c>
      <c r="D1047" s="5">
        <v>0.7</v>
      </c>
      <c r="E1047" s="5">
        <v>43</v>
      </c>
      <c r="F1047">
        <v>75</v>
      </c>
      <c r="G1047" t="s">
        <v>10538</v>
      </c>
    </row>
    <row r="1048" spans="1:7">
      <c r="A1048" s="3" t="s">
        <v>7225</v>
      </c>
      <c r="B1048" s="11" t="s">
        <v>7226</v>
      </c>
      <c r="C1048" s="5">
        <v>4</v>
      </c>
      <c r="D1048" s="5">
        <v>0.7</v>
      </c>
      <c r="E1048" s="5">
        <v>47.6</v>
      </c>
      <c r="F1048">
        <v>23.95</v>
      </c>
      <c r="G1048" t="s">
        <v>10537</v>
      </c>
    </row>
    <row r="1049" spans="1:7">
      <c r="A1049" s="3" t="s">
        <v>7231</v>
      </c>
      <c r="B1049" s="11" t="s">
        <v>7232</v>
      </c>
      <c r="C1049" s="5">
        <v>48</v>
      </c>
      <c r="D1049" s="5">
        <v>0.05</v>
      </c>
      <c r="E1049" s="5">
        <v>41.3</v>
      </c>
      <c r="F1049">
        <v>2.75</v>
      </c>
      <c r="G1049" t="s">
        <v>10541</v>
      </c>
    </row>
    <row r="1050" spans="1:7">
      <c r="A1050" s="3" t="s">
        <v>10918</v>
      </c>
      <c r="B1050" s="11" t="s">
        <v>10919</v>
      </c>
      <c r="C1050" s="5">
        <v>3</v>
      </c>
      <c r="D1050" s="5">
        <v>0.7</v>
      </c>
      <c r="E1050" s="5">
        <v>41.3</v>
      </c>
      <c r="F1050">
        <v>23.5</v>
      </c>
      <c r="G1050" t="s">
        <v>10541</v>
      </c>
    </row>
    <row r="1051" spans="1:7">
      <c r="A1051" s="3" t="s">
        <v>7368</v>
      </c>
      <c r="B1051" s="11" t="s">
        <v>7369</v>
      </c>
      <c r="C1051" s="5">
        <v>9</v>
      </c>
      <c r="D1051" s="5">
        <v>1</v>
      </c>
      <c r="E1051" s="5">
        <v>42.8</v>
      </c>
      <c r="F1051">
        <v>29.5</v>
      </c>
      <c r="G1051" t="s">
        <v>10535</v>
      </c>
    </row>
    <row r="1052" spans="1:7">
      <c r="A1052" s="3" t="s">
        <v>7468</v>
      </c>
      <c r="B1052" s="11" t="s">
        <v>7469</v>
      </c>
      <c r="C1052" s="5">
        <v>3</v>
      </c>
      <c r="D1052" s="5">
        <v>0.7</v>
      </c>
      <c r="E1052" s="5">
        <v>42.5</v>
      </c>
      <c r="F1052">
        <v>14.25</v>
      </c>
      <c r="G1052" t="s">
        <v>10543</v>
      </c>
    </row>
    <row r="1053" spans="1:7">
      <c r="A1053" s="3" t="s">
        <v>7804</v>
      </c>
      <c r="B1053" s="11" t="s">
        <v>7805</v>
      </c>
      <c r="C1053" s="5">
        <v>48</v>
      </c>
      <c r="D1053" s="5">
        <v>0.05</v>
      </c>
      <c r="E1053" s="5">
        <v>17</v>
      </c>
      <c r="F1053">
        <v>5.25</v>
      </c>
      <c r="G1053" t="s">
        <v>10544</v>
      </c>
    </row>
    <row r="1054" spans="1:7">
      <c r="A1054" s="3" t="s">
        <v>7809</v>
      </c>
      <c r="B1054" s="11" t="s">
        <v>7810</v>
      </c>
      <c r="C1054" s="5">
        <v>48</v>
      </c>
      <c r="D1054" s="5">
        <v>0.05</v>
      </c>
      <c r="E1054" s="5">
        <v>17</v>
      </c>
      <c r="F1054">
        <v>5.25</v>
      </c>
      <c r="G1054" t="s">
        <v>10544</v>
      </c>
    </row>
    <row r="1055" spans="1:7">
      <c r="A1055" s="3" t="s">
        <v>8194</v>
      </c>
      <c r="B1055" s="11" t="s">
        <v>8195</v>
      </c>
      <c r="C1055" s="5">
        <v>3</v>
      </c>
      <c r="D1055" s="5">
        <v>0.7</v>
      </c>
      <c r="E1055" s="5">
        <v>46</v>
      </c>
      <c r="F1055">
        <v>39.5</v>
      </c>
      <c r="G1055" t="s">
        <v>10536</v>
      </c>
    </row>
    <row r="1056" spans="1:7">
      <c r="A1056" s="3" t="s">
        <v>8455</v>
      </c>
      <c r="B1056" s="11" t="s">
        <v>8448</v>
      </c>
      <c r="C1056" s="5">
        <v>1</v>
      </c>
      <c r="D1056" s="5">
        <v>3</v>
      </c>
      <c r="E1056" s="5">
        <v>25</v>
      </c>
      <c r="F1056">
        <v>50</v>
      </c>
      <c r="G1056" t="s">
        <v>10539</v>
      </c>
    </row>
    <row r="1057" spans="1:7">
      <c r="A1057" s="3" t="s">
        <v>8745</v>
      </c>
      <c r="B1057" s="11" t="s">
        <v>8746</v>
      </c>
      <c r="C1057" s="5">
        <v>96</v>
      </c>
      <c r="D1057" s="5">
        <v>0.05</v>
      </c>
      <c r="E1057" s="5">
        <v>43</v>
      </c>
      <c r="F1057">
        <v>2.4</v>
      </c>
      <c r="G1057" t="s">
        <v>10537</v>
      </c>
    </row>
    <row r="1058" spans="1:7">
      <c r="A1058" s="3" t="s">
        <v>8848</v>
      </c>
      <c r="B1058" s="11" t="s">
        <v>8849</v>
      </c>
      <c r="C1058" s="5">
        <v>120</v>
      </c>
      <c r="D1058" s="5">
        <v>0.05</v>
      </c>
      <c r="E1058" s="5">
        <v>37.5</v>
      </c>
      <c r="F1058">
        <v>0.55000000000000004</v>
      </c>
      <c r="G1058" t="s">
        <v>10533</v>
      </c>
    </row>
    <row r="1059" spans="1:7">
      <c r="A1059" s="3" t="s">
        <v>8909</v>
      </c>
      <c r="B1059" s="11" t="s">
        <v>8910</v>
      </c>
      <c r="C1059" s="5">
        <v>15</v>
      </c>
      <c r="D1059" s="5">
        <v>0.5</v>
      </c>
      <c r="E1059" s="5">
        <v>25</v>
      </c>
      <c r="F1059">
        <v>3.9</v>
      </c>
      <c r="G1059" t="s">
        <v>10532</v>
      </c>
    </row>
    <row r="1060" spans="1:7">
      <c r="A1060" s="3" t="s">
        <v>8912</v>
      </c>
      <c r="B1060" s="11" t="s">
        <v>8913</v>
      </c>
      <c r="C1060" s="5">
        <v>15</v>
      </c>
      <c r="D1060" s="5">
        <v>0.5</v>
      </c>
      <c r="E1060" s="5">
        <v>28</v>
      </c>
      <c r="F1060">
        <v>3.9</v>
      </c>
      <c r="G1060" t="s">
        <v>10532</v>
      </c>
    </row>
    <row r="1061" spans="1:7">
      <c r="A1061" s="3" t="s">
        <v>8915</v>
      </c>
      <c r="B1061" s="11" t="s">
        <v>8916</v>
      </c>
      <c r="C1061" s="5">
        <v>15</v>
      </c>
      <c r="D1061" s="5">
        <v>0.5</v>
      </c>
      <c r="E1061" s="5">
        <v>28</v>
      </c>
      <c r="F1061">
        <v>3.9</v>
      </c>
      <c r="G1061" t="s">
        <v>10532</v>
      </c>
    </row>
    <row r="1062" spans="1:7">
      <c r="A1062" s="3" t="s">
        <v>8921</v>
      </c>
      <c r="B1062" s="11" t="s">
        <v>8919</v>
      </c>
      <c r="C1062" s="5">
        <v>15</v>
      </c>
      <c r="D1062" s="5">
        <v>0.5</v>
      </c>
      <c r="E1062" s="5">
        <v>28</v>
      </c>
      <c r="F1062">
        <v>3.9</v>
      </c>
      <c r="G1062" t="s">
        <v>10532</v>
      </c>
    </row>
    <row r="1063" spans="1:7">
      <c r="A1063" s="3" t="s">
        <v>8923</v>
      </c>
      <c r="B1063" s="11" t="s">
        <v>8924</v>
      </c>
      <c r="C1063" s="5">
        <v>15</v>
      </c>
      <c r="D1063" s="5">
        <v>0.5</v>
      </c>
      <c r="E1063" s="5">
        <v>28</v>
      </c>
      <c r="F1063">
        <v>3.9</v>
      </c>
      <c r="G1063" t="s">
        <v>10532</v>
      </c>
    </row>
    <row r="1064" spans="1:7">
      <c r="A1064" s="3" t="s">
        <v>8926</v>
      </c>
      <c r="B1064" s="11" t="s">
        <v>8927</v>
      </c>
      <c r="C1064" s="5">
        <v>15</v>
      </c>
      <c r="D1064" s="5">
        <v>0.5</v>
      </c>
      <c r="E1064" s="5">
        <v>25</v>
      </c>
      <c r="F1064">
        <v>3.9</v>
      </c>
      <c r="G1064" t="s">
        <v>10532</v>
      </c>
    </row>
    <row r="1065" spans="1:7">
      <c r="A1065" s="3" t="s">
        <v>8929</v>
      </c>
      <c r="B1065" s="11" t="s">
        <v>8930</v>
      </c>
      <c r="C1065" s="5">
        <v>15</v>
      </c>
      <c r="D1065" s="5">
        <v>0.5</v>
      </c>
      <c r="E1065" s="5">
        <v>25</v>
      </c>
      <c r="F1065">
        <v>3.9</v>
      </c>
      <c r="G1065" t="s">
        <v>10532</v>
      </c>
    </row>
    <row r="1066" spans="1:7">
      <c r="A1066" s="3" t="s">
        <v>8932</v>
      </c>
      <c r="B1066" s="11" t="s">
        <v>8933</v>
      </c>
      <c r="C1066" s="5">
        <v>15</v>
      </c>
      <c r="D1066" s="5">
        <v>0.5</v>
      </c>
      <c r="E1066" s="5">
        <v>28</v>
      </c>
      <c r="F1066">
        <v>3.9</v>
      </c>
      <c r="G1066" t="s">
        <v>10532</v>
      </c>
    </row>
    <row r="1067" spans="1:7">
      <c r="A1067" s="3" t="s">
        <v>8938</v>
      </c>
      <c r="B1067" s="11" t="s">
        <v>8936</v>
      </c>
      <c r="C1067" s="5">
        <v>15</v>
      </c>
      <c r="D1067" s="5">
        <v>0.5</v>
      </c>
      <c r="E1067" s="5">
        <v>28</v>
      </c>
      <c r="F1067">
        <v>3.9</v>
      </c>
      <c r="G1067" t="s">
        <v>10532</v>
      </c>
    </row>
    <row r="1068" spans="1:7">
      <c r="A1068" s="3" t="s">
        <v>8940</v>
      </c>
      <c r="B1068" s="11" t="s">
        <v>8941</v>
      </c>
      <c r="C1068" s="5">
        <v>15</v>
      </c>
      <c r="D1068" s="5">
        <v>0.5</v>
      </c>
      <c r="E1068" s="5">
        <v>28</v>
      </c>
      <c r="F1068">
        <v>3.9</v>
      </c>
      <c r="G1068" t="s">
        <v>10532</v>
      </c>
    </row>
    <row r="1069" spans="1:7">
      <c r="A1069" s="3" t="s">
        <v>8946</v>
      </c>
      <c r="B1069" s="11" t="s">
        <v>8944</v>
      </c>
      <c r="C1069" s="5">
        <v>15</v>
      </c>
      <c r="D1069" s="5">
        <v>0.5</v>
      </c>
      <c r="E1069" s="5">
        <v>28</v>
      </c>
      <c r="F1069">
        <v>3.9</v>
      </c>
      <c r="G1069" t="s">
        <v>10532</v>
      </c>
    </row>
    <row r="1070" spans="1:7">
      <c r="A1070" s="3" t="s">
        <v>8948</v>
      </c>
      <c r="B1070" s="11" t="s">
        <v>8949</v>
      </c>
      <c r="C1070" s="5">
        <v>15</v>
      </c>
      <c r="D1070" s="5">
        <v>0.5</v>
      </c>
      <c r="E1070" s="5">
        <v>28</v>
      </c>
      <c r="F1070">
        <v>3.9</v>
      </c>
      <c r="G1070" t="s">
        <v>10532</v>
      </c>
    </row>
    <row r="1071" spans="1:7">
      <c r="A1071" s="3" t="s">
        <v>8957</v>
      </c>
      <c r="B1071" s="11" t="s">
        <v>8958</v>
      </c>
      <c r="C1071" s="5">
        <v>15</v>
      </c>
      <c r="D1071" s="5">
        <v>0.5</v>
      </c>
      <c r="E1071" s="5">
        <v>28</v>
      </c>
      <c r="F1071">
        <v>3.9</v>
      </c>
      <c r="G1071" t="s">
        <v>10532</v>
      </c>
    </row>
    <row r="1072" spans="1:7">
      <c r="A1072" s="3" t="s">
        <v>8963</v>
      </c>
      <c r="B1072" s="11" t="s">
        <v>8961</v>
      </c>
      <c r="C1072" s="5">
        <v>15</v>
      </c>
      <c r="D1072" s="5">
        <v>0.5</v>
      </c>
      <c r="E1072" s="5">
        <v>28</v>
      </c>
      <c r="F1072">
        <v>3.9</v>
      </c>
      <c r="G1072" t="s">
        <v>10532</v>
      </c>
    </row>
    <row r="1073" spans="1:7">
      <c r="A1073" s="3" t="s">
        <v>8976</v>
      </c>
      <c r="B1073" s="11" t="s">
        <v>8974</v>
      </c>
      <c r="C1073" s="5">
        <v>15</v>
      </c>
      <c r="D1073" s="5">
        <v>0.5</v>
      </c>
      <c r="E1073" s="5">
        <v>28</v>
      </c>
      <c r="F1073">
        <v>3.9</v>
      </c>
      <c r="G1073" t="s">
        <v>10532</v>
      </c>
    </row>
    <row r="1074" spans="1:7">
      <c r="A1074" s="3" t="s">
        <v>8978</v>
      </c>
      <c r="B1074" s="11" t="s">
        <v>8979</v>
      </c>
      <c r="C1074" s="5">
        <v>15</v>
      </c>
      <c r="D1074" s="5">
        <v>0.5</v>
      </c>
      <c r="E1074" s="5">
        <v>28</v>
      </c>
      <c r="F1074">
        <v>3.9</v>
      </c>
      <c r="G1074" t="s">
        <v>10532</v>
      </c>
    </row>
    <row r="1075" spans="1:7">
      <c r="A1075" s="3" t="s">
        <v>8984</v>
      </c>
      <c r="B1075" s="11" t="s">
        <v>8985</v>
      </c>
      <c r="C1075" s="5">
        <v>15</v>
      </c>
      <c r="D1075" s="5">
        <v>0.5</v>
      </c>
      <c r="E1075" s="5">
        <v>28</v>
      </c>
      <c r="F1075">
        <v>3.9</v>
      </c>
      <c r="G1075" t="s">
        <v>10532</v>
      </c>
    </row>
    <row r="1076" spans="1:7">
      <c r="A1076" s="3" t="s">
        <v>9068</v>
      </c>
      <c r="B1076" s="11" t="s">
        <v>9069</v>
      </c>
      <c r="C1076" s="5">
        <v>8</v>
      </c>
      <c r="D1076" s="5">
        <v>0.7</v>
      </c>
      <c r="E1076" s="5">
        <v>38</v>
      </c>
      <c r="F1076">
        <v>13.25</v>
      </c>
      <c r="G1076" t="s">
        <v>10553</v>
      </c>
    </row>
    <row r="1077" spans="1:7">
      <c r="A1077" s="3" t="s">
        <v>9324</v>
      </c>
      <c r="B1077" s="11" t="s">
        <v>9323</v>
      </c>
      <c r="C1077" s="5">
        <v>192</v>
      </c>
      <c r="D1077" s="5">
        <v>0.05</v>
      </c>
      <c r="E1077" s="5">
        <v>47.3</v>
      </c>
      <c r="F1077">
        <v>1</v>
      </c>
      <c r="G1077" t="s">
        <v>10537</v>
      </c>
    </row>
    <row r="1078" spans="1:7">
      <c r="A1078" s="3" t="s">
        <v>10920</v>
      </c>
      <c r="B1078" s="11" t="s">
        <v>10921</v>
      </c>
      <c r="C1078" s="5">
        <v>4</v>
      </c>
      <c r="D1078" s="5">
        <v>0.7</v>
      </c>
      <c r="E1078" s="5">
        <v>46</v>
      </c>
      <c r="F1078">
        <v>17.5</v>
      </c>
      <c r="G1078" t="s">
        <v>10543</v>
      </c>
    </row>
    <row r="1079" spans="1:7">
      <c r="A1079" s="3" t="s">
        <v>9487</v>
      </c>
      <c r="B1079" s="11" t="s">
        <v>9488</v>
      </c>
      <c r="C1079" s="5">
        <v>1</v>
      </c>
      <c r="D1079" s="5">
        <v>0.7</v>
      </c>
      <c r="E1079" s="5">
        <v>43.8</v>
      </c>
      <c r="F1079">
        <v>500</v>
      </c>
      <c r="G1079" t="s">
        <v>10536</v>
      </c>
    </row>
    <row r="1080" spans="1:7">
      <c r="A1080" s="3" t="s">
        <v>9490</v>
      </c>
      <c r="B1080" s="11" t="s">
        <v>9491</v>
      </c>
      <c r="C1080" s="5">
        <v>1</v>
      </c>
      <c r="D1080" s="5">
        <v>0.7</v>
      </c>
      <c r="E1080" s="5">
        <v>42</v>
      </c>
      <c r="F1080">
        <v>1250</v>
      </c>
      <c r="G1080" t="s">
        <v>10536</v>
      </c>
    </row>
    <row r="1081" spans="1:7">
      <c r="A1081" s="3" t="s">
        <v>9493</v>
      </c>
      <c r="B1081" s="11" t="s">
        <v>9494</v>
      </c>
      <c r="C1081" s="5">
        <v>1</v>
      </c>
      <c r="D1081" s="5">
        <v>0.7</v>
      </c>
      <c r="E1081" s="5">
        <v>43.2</v>
      </c>
      <c r="F1081">
        <v>3750</v>
      </c>
      <c r="G1081" t="s">
        <v>10536</v>
      </c>
    </row>
    <row r="1082" spans="1:7">
      <c r="A1082" s="3" t="s">
        <v>9617</v>
      </c>
      <c r="B1082" s="11" t="s">
        <v>9618</v>
      </c>
      <c r="C1082" s="5">
        <v>3</v>
      </c>
      <c r="D1082" s="5">
        <v>0.7</v>
      </c>
      <c r="E1082" s="5">
        <v>43</v>
      </c>
      <c r="F1082">
        <v>25.95</v>
      </c>
      <c r="G1082" t="s">
        <v>10537</v>
      </c>
    </row>
    <row r="1083" spans="1:7">
      <c r="A1083" s="3" t="s">
        <v>9641</v>
      </c>
      <c r="B1083" s="11" t="s">
        <v>9642</v>
      </c>
      <c r="C1083" s="5">
        <v>3</v>
      </c>
      <c r="D1083" s="5">
        <v>0.7</v>
      </c>
      <c r="E1083" s="5">
        <v>43</v>
      </c>
      <c r="F1083">
        <v>2250</v>
      </c>
      <c r="G1083" t="s">
        <v>10536</v>
      </c>
    </row>
    <row r="1084" spans="1:7">
      <c r="A1084" s="3" t="s">
        <v>9643</v>
      </c>
      <c r="B1084" s="11" t="s">
        <v>9644</v>
      </c>
      <c r="C1084" s="5">
        <v>3</v>
      </c>
      <c r="D1084" s="5">
        <v>0.7</v>
      </c>
      <c r="E1084" s="5">
        <v>43</v>
      </c>
      <c r="F1084">
        <v>4650</v>
      </c>
      <c r="G1084" t="s">
        <v>10536</v>
      </c>
    </row>
    <row r="1085" spans="1:7">
      <c r="A1085" s="3" t="s">
        <v>9662</v>
      </c>
      <c r="B1085" s="11" t="s">
        <v>9663</v>
      </c>
      <c r="C1085" s="5">
        <v>1</v>
      </c>
      <c r="D1085" s="5">
        <v>0.7</v>
      </c>
      <c r="E1085" s="5">
        <v>46</v>
      </c>
      <c r="F1085">
        <v>4400</v>
      </c>
      <c r="G1085" t="s">
        <v>10536</v>
      </c>
    </row>
    <row r="1086" spans="1:7">
      <c r="A1086" s="3" t="s">
        <v>9666</v>
      </c>
      <c r="B1086" s="11" t="s">
        <v>9667</v>
      </c>
      <c r="C1086" s="5">
        <v>3</v>
      </c>
      <c r="D1086" s="5">
        <v>0.7</v>
      </c>
      <c r="E1086" s="5">
        <v>43</v>
      </c>
      <c r="F1086">
        <v>265</v>
      </c>
      <c r="G1086" t="s">
        <v>10536</v>
      </c>
    </row>
    <row r="1087" spans="1:7">
      <c r="A1087" s="3" t="s">
        <v>9843</v>
      </c>
      <c r="B1087" s="11" t="s">
        <v>9844</v>
      </c>
      <c r="C1087" s="5">
        <v>4</v>
      </c>
      <c r="D1087" s="5">
        <v>0.7</v>
      </c>
      <c r="E1087" s="5">
        <v>43</v>
      </c>
      <c r="F1087">
        <v>310</v>
      </c>
      <c r="G1087" t="s">
        <v>10536</v>
      </c>
    </row>
    <row r="1088" spans="1:7">
      <c r="A1088" s="3" t="s">
        <v>9864</v>
      </c>
      <c r="B1088" s="11" t="s">
        <v>9865</v>
      </c>
      <c r="C1088" s="5">
        <v>1</v>
      </c>
      <c r="D1088" s="5">
        <v>0.7</v>
      </c>
      <c r="E1088" s="5">
        <v>38</v>
      </c>
      <c r="F1088">
        <v>67.5</v>
      </c>
      <c r="G1088" t="s">
        <v>10550</v>
      </c>
    </row>
    <row r="1089" spans="1:7">
      <c r="A1089" s="3" t="s">
        <v>10071</v>
      </c>
      <c r="B1089" s="11" t="s">
        <v>10072</v>
      </c>
      <c r="C1089" s="5">
        <v>8</v>
      </c>
      <c r="D1089" s="5">
        <v>0.7</v>
      </c>
      <c r="E1089" s="5">
        <v>35</v>
      </c>
      <c r="F1089">
        <v>7.7</v>
      </c>
      <c r="G1089" t="s">
        <v>10547</v>
      </c>
    </row>
    <row r="1090" spans="1:7">
      <c r="A1090" s="3" t="s">
        <v>10242</v>
      </c>
      <c r="B1090" s="11" t="s">
        <v>10240</v>
      </c>
      <c r="C1090" s="5">
        <v>3</v>
      </c>
      <c r="D1090" s="5">
        <v>1.75</v>
      </c>
      <c r="E1090" s="5">
        <v>47</v>
      </c>
      <c r="F1090">
        <v>73.5</v>
      </c>
      <c r="G1090" t="s">
        <v>10549</v>
      </c>
    </row>
    <row r="1091" spans="1:7">
      <c r="A1091" s="3" t="s">
        <v>10282</v>
      </c>
      <c r="B1091" s="11" t="s">
        <v>10922</v>
      </c>
      <c r="C1091" s="5">
        <v>3</v>
      </c>
      <c r="D1091" s="5">
        <v>0.7</v>
      </c>
      <c r="E1091" s="5">
        <v>45.2</v>
      </c>
      <c r="F1091">
        <v>875</v>
      </c>
      <c r="G1091" t="s">
        <v>10549</v>
      </c>
    </row>
    <row r="1092" spans="1:7">
      <c r="A1092" s="3" t="s">
        <v>10328</v>
      </c>
      <c r="B1092" s="11" t="s">
        <v>10329</v>
      </c>
      <c r="C1092" s="5">
        <v>24</v>
      </c>
      <c r="D1092" s="5">
        <v>0.05</v>
      </c>
      <c r="E1092" s="5">
        <v>38</v>
      </c>
      <c r="F1092">
        <v>2</v>
      </c>
      <c r="G1092" t="s">
        <v>10537</v>
      </c>
    </row>
    <row r="1093" spans="1:7">
      <c r="A1093" s="3" t="s">
        <v>10340</v>
      </c>
      <c r="B1093" s="11" t="s">
        <v>10341</v>
      </c>
      <c r="C1093" s="5">
        <v>3</v>
      </c>
      <c r="D1093" s="5">
        <v>0.7</v>
      </c>
      <c r="E1093" s="5">
        <v>46</v>
      </c>
      <c r="F1093">
        <v>48.5</v>
      </c>
      <c r="G1093" t="s">
        <v>10560</v>
      </c>
    </row>
    <row r="1094" spans="1:7">
      <c r="A1094" s="3" t="s">
        <v>10383</v>
      </c>
      <c r="B1094" s="11" t="s">
        <v>10384</v>
      </c>
      <c r="C1094" s="5">
        <v>3</v>
      </c>
      <c r="D1094" s="5">
        <v>0.7</v>
      </c>
      <c r="E1094" s="5">
        <v>45</v>
      </c>
      <c r="F1094">
        <v>190</v>
      </c>
      <c r="G1094" t="s">
        <v>10535</v>
      </c>
    </row>
    <row r="1095" spans="1:7">
      <c r="A1095" s="3" t="s">
        <v>10923</v>
      </c>
      <c r="B1095" s="11" t="s">
        <v>150</v>
      </c>
      <c r="C1095" s="5">
        <v>12</v>
      </c>
      <c r="D1095" s="5">
        <v>1</v>
      </c>
      <c r="E1095" s="5">
        <v>38</v>
      </c>
      <c r="F1095">
        <v>8.15</v>
      </c>
      <c r="G1095" t="s">
        <v>10533</v>
      </c>
    </row>
    <row r="1096" spans="1:7">
      <c r="A1096" s="3" t="s">
        <v>174</v>
      </c>
      <c r="B1096" s="11" t="s">
        <v>172</v>
      </c>
      <c r="C1096" s="5">
        <v>12</v>
      </c>
      <c r="D1096" s="5">
        <v>1</v>
      </c>
      <c r="E1096" s="5">
        <v>38</v>
      </c>
      <c r="F1096">
        <v>8.1</v>
      </c>
      <c r="G1096" t="s">
        <v>10532</v>
      </c>
    </row>
    <row r="1097" spans="1:7">
      <c r="A1097" s="3" t="s">
        <v>184</v>
      </c>
      <c r="B1097" s="11" t="s">
        <v>182</v>
      </c>
      <c r="C1097" s="5">
        <v>12</v>
      </c>
      <c r="D1097" s="5">
        <v>1</v>
      </c>
      <c r="E1097" s="5">
        <v>38</v>
      </c>
      <c r="F1097">
        <v>7.75</v>
      </c>
      <c r="G1097" t="s">
        <v>10532</v>
      </c>
    </row>
    <row r="1098" spans="1:7">
      <c r="A1098" s="3" t="s">
        <v>189</v>
      </c>
      <c r="B1098" s="11" t="s">
        <v>187</v>
      </c>
      <c r="C1098" s="5">
        <v>12</v>
      </c>
      <c r="D1098" s="5">
        <v>1</v>
      </c>
      <c r="E1098" s="5">
        <v>38</v>
      </c>
      <c r="F1098">
        <v>7.55</v>
      </c>
      <c r="G1098" t="s">
        <v>10532</v>
      </c>
    </row>
    <row r="1099" spans="1:7">
      <c r="A1099" s="3" t="s">
        <v>191</v>
      </c>
      <c r="B1099" s="11" t="s">
        <v>192</v>
      </c>
      <c r="C1099" s="5">
        <v>12</v>
      </c>
      <c r="D1099" s="5">
        <v>1</v>
      </c>
      <c r="E1099" s="5">
        <v>38</v>
      </c>
      <c r="F1099">
        <v>8.35</v>
      </c>
      <c r="G1099" t="s">
        <v>10532</v>
      </c>
    </row>
    <row r="1100" spans="1:7">
      <c r="A1100" s="3" t="s">
        <v>545</v>
      </c>
      <c r="B1100" s="11" t="s">
        <v>546</v>
      </c>
      <c r="C1100" s="5">
        <v>12</v>
      </c>
      <c r="D1100" s="5">
        <v>0.7</v>
      </c>
      <c r="E1100" s="5">
        <v>35</v>
      </c>
      <c r="F1100">
        <v>12.55</v>
      </c>
      <c r="G1100" t="s">
        <v>10550</v>
      </c>
    </row>
    <row r="1101" spans="1:7">
      <c r="A1101" s="3" t="s">
        <v>548</v>
      </c>
      <c r="B1101" s="11" t="s">
        <v>549</v>
      </c>
      <c r="C1101" s="5">
        <v>12</v>
      </c>
      <c r="D1101" s="5">
        <v>0.7</v>
      </c>
      <c r="E1101" s="5">
        <v>18</v>
      </c>
      <c r="F1101">
        <v>8.5</v>
      </c>
      <c r="G1101" t="s">
        <v>10544</v>
      </c>
    </row>
    <row r="1102" spans="1:7">
      <c r="A1102" s="3" t="s">
        <v>706</v>
      </c>
      <c r="B1102" s="11" t="s">
        <v>707</v>
      </c>
      <c r="C1102" s="5">
        <v>12</v>
      </c>
      <c r="D1102" s="5">
        <v>1</v>
      </c>
      <c r="E1102" s="5">
        <v>43</v>
      </c>
      <c r="F1102">
        <v>27.5</v>
      </c>
      <c r="G1102" t="s">
        <v>10536</v>
      </c>
    </row>
    <row r="1103" spans="1:7">
      <c r="A1103" s="3" t="s">
        <v>10924</v>
      </c>
      <c r="B1103" s="11" t="s">
        <v>858</v>
      </c>
      <c r="C1103" s="5">
        <v>12</v>
      </c>
      <c r="D1103" s="5">
        <v>0.7</v>
      </c>
      <c r="E1103" s="5">
        <v>17</v>
      </c>
      <c r="F1103">
        <v>12.75</v>
      </c>
      <c r="G1103" t="s">
        <v>10545</v>
      </c>
    </row>
    <row r="1104" spans="1:7">
      <c r="A1104" s="3" t="s">
        <v>863</v>
      </c>
      <c r="B1104" s="11" t="s">
        <v>864</v>
      </c>
      <c r="C1104" s="5">
        <v>12</v>
      </c>
      <c r="D1104" s="5">
        <v>0.7</v>
      </c>
      <c r="E1104" s="5">
        <v>15.7</v>
      </c>
      <c r="F1104">
        <v>12.95</v>
      </c>
      <c r="G1104" t="s">
        <v>10545</v>
      </c>
    </row>
    <row r="1105" spans="1:7">
      <c r="A1105" s="3" t="s">
        <v>872</v>
      </c>
      <c r="B1105" s="11" t="s">
        <v>870</v>
      </c>
      <c r="C1105" s="5">
        <v>12</v>
      </c>
      <c r="D1105" s="5">
        <v>1</v>
      </c>
      <c r="E1105" s="5">
        <v>17</v>
      </c>
      <c r="F1105">
        <v>11.75</v>
      </c>
      <c r="G1105" t="s">
        <v>10545</v>
      </c>
    </row>
    <row r="1106" spans="1:7">
      <c r="A1106" s="3" t="s">
        <v>883</v>
      </c>
      <c r="B1106" s="11" t="s">
        <v>875</v>
      </c>
      <c r="C1106" s="5">
        <v>12</v>
      </c>
      <c r="D1106" s="5">
        <v>1</v>
      </c>
      <c r="E1106" s="5">
        <v>17</v>
      </c>
      <c r="F1106">
        <v>10.5</v>
      </c>
      <c r="G1106" t="s">
        <v>10545</v>
      </c>
    </row>
    <row r="1107" spans="1:7">
      <c r="A1107" s="3" t="s">
        <v>892</v>
      </c>
      <c r="B1107" s="11" t="s">
        <v>890</v>
      </c>
      <c r="C1107" s="5">
        <v>12</v>
      </c>
      <c r="D1107" s="5">
        <v>1</v>
      </c>
      <c r="E1107" s="5">
        <v>17</v>
      </c>
      <c r="F1107">
        <v>11.95</v>
      </c>
      <c r="G1107" t="s">
        <v>10545</v>
      </c>
    </row>
    <row r="1108" spans="1:7">
      <c r="A1108" s="3" t="s">
        <v>987</v>
      </c>
      <c r="B1108" s="11" t="s">
        <v>988</v>
      </c>
      <c r="C1108" s="5">
        <v>12</v>
      </c>
      <c r="D1108" s="5">
        <v>0.7</v>
      </c>
      <c r="E1108" s="5">
        <v>37.5</v>
      </c>
      <c r="F1108">
        <v>6.55</v>
      </c>
      <c r="G1108" t="s">
        <v>10535</v>
      </c>
    </row>
    <row r="1109" spans="1:7">
      <c r="A1109" s="3" t="s">
        <v>10925</v>
      </c>
      <c r="B1109" s="11" t="s">
        <v>994</v>
      </c>
      <c r="C1109" s="5">
        <v>12</v>
      </c>
      <c r="D1109" s="5">
        <v>1</v>
      </c>
      <c r="E1109" s="5">
        <v>37.5</v>
      </c>
      <c r="F1109">
        <v>8.5</v>
      </c>
      <c r="G1109" t="s">
        <v>10535</v>
      </c>
    </row>
    <row r="1110" spans="1:7">
      <c r="A1110" s="3" t="s">
        <v>1220</v>
      </c>
      <c r="B1110" s="11" t="s">
        <v>1221</v>
      </c>
      <c r="C1110" s="5">
        <v>12</v>
      </c>
      <c r="D1110" s="5">
        <v>0.5</v>
      </c>
      <c r="E1110" s="5">
        <v>22</v>
      </c>
      <c r="F1110">
        <v>9.5</v>
      </c>
      <c r="G1110" t="s">
        <v>10544</v>
      </c>
    </row>
    <row r="1111" spans="1:7">
      <c r="A1111" s="3" t="s">
        <v>1235</v>
      </c>
      <c r="B1111" s="11" t="s">
        <v>1236</v>
      </c>
      <c r="C1111" s="5">
        <v>12</v>
      </c>
      <c r="D1111" s="5">
        <v>0.5</v>
      </c>
      <c r="E1111" s="5">
        <v>18</v>
      </c>
      <c r="F1111">
        <v>11.45</v>
      </c>
      <c r="G1111" t="s">
        <v>10547</v>
      </c>
    </row>
    <row r="1112" spans="1:7">
      <c r="A1112" s="3" t="s">
        <v>1250</v>
      </c>
      <c r="B1112" s="11" t="s">
        <v>1251</v>
      </c>
      <c r="C1112" s="5">
        <v>12</v>
      </c>
      <c r="D1112" s="5">
        <v>0.5</v>
      </c>
      <c r="E1112" s="5">
        <v>22</v>
      </c>
      <c r="F1112">
        <v>11.45</v>
      </c>
      <c r="G1112" t="s">
        <v>10547</v>
      </c>
    </row>
    <row r="1113" spans="1:7">
      <c r="A1113" s="3" t="s">
        <v>1321</v>
      </c>
      <c r="B1113" s="11" t="s">
        <v>1319</v>
      </c>
      <c r="C1113" s="5">
        <v>12</v>
      </c>
      <c r="D1113" s="5">
        <v>1</v>
      </c>
      <c r="E1113" s="5">
        <v>35</v>
      </c>
      <c r="F1113">
        <v>4.3499999999999996</v>
      </c>
      <c r="G1113" t="s">
        <v>10534</v>
      </c>
    </row>
    <row r="1114" spans="1:7">
      <c r="A1114" s="3" t="s">
        <v>10926</v>
      </c>
      <c r="B1114" s="11" t="s">
        <v>1771</v>
      </c>
      <c r="C1114" s="5">
        <v>12</v>
      </c>
      <c r="D1114" s="5">
        <v>0.7</v>
      </c>
      <c r="E1114" s="5">
        <v>38</v>
      </c>
      <c r="F1114">
        <v>5.75</v>
      </c>
      <c r="G1114" t="s">
        <v>10535</v>
      </c>
    </row>
    <row r="1115" spans="1:7">
      <c r="A1115" s="3" t="s">
        <v>10927</v>
      </c>
      <c r="B1115" s="11" t="s">
        <v>10928</v>
      </c>
      <c r="C1115" s="5">
        <v>12</v>
      </c>
      <c r="D1115" s="5">
        <v>1</v>
      </c>
      <c r="E1115" s="5">
        <v>38</v>
      </c>
      <c r="F1115">
        <v>8.5500000000000007</v>
      </c>
      <c r="G1115" t="s">
        <v>10535</v>
      </c>
    </row>
    <row r="1116" spans="1:7">
      <c r="A1116" s="3" t="s">
        <v>1817</v>
      </c>
      <c r="B1116" s="11" t="s">
        <v>1815</v>
      </c>
      <c r="C1116" s="5">
        <v>12</v>
      </c>
      <c r="D1116" s="5">
        <v>1</v>
      </c>
      <c r="E1116" s="5">
        <v>45</v>
      </c>
      <c r="F1116">
        <v>13.75</v>
      </c>
      <c r="G1116" t="s">
        <v>10549</v>
      </c>
    </row>
    <row r="1117" spans="1:7">
      <c r="A1117" s="3" t="s">
        <v>1833</v>
      </c>
      <c r="B1117" s="11" t="s">
        <v>1830</v>
      </c>
      <c r="C1117" s="5">
        <v>12</v>
      </c>
      <c r="D1117" s="5">
        <v>1</v>
      </c>
      <c r="E1117" s="5">
        <v>45</v>
      </c>
      <c r="F1117">
        <v>16.5</v>
      </c>
      <c r="G1117" t="s">
        <v>10549</v>
      </c>
    </row>
    <row r="1118" spans="1:7">
      <c r="A1118" s="3" t="s">
        <v>2004</v>
      </c>
      <c r="B1118" s="11" t="s">
        <v>1996</v>
      </c>
      <c r="C1118" s="5">
        <v>12</v>
      </c>
      <c r="D1118" s="5">
        <v>1</v>
      </c>
      <c r="E1118" s="5">
        <v>25</v>
      </c>
      <c r="F1118">
        <v>8.99</v>
      </c>
      <c r="G1118" t="s">
        <v>10547</v>
      </c>
    </row>
    <row r="1119" spans="1:7">
      <c r="A1119" s="3" t="s">
        <v>2090</v>
      </c>
      <c r="B1119" s="11" t="s">
        <v>2088</v>
      </c>
      <c r="C1119" s="5">
        <v>12</v>
      </c>
      <c r="D1119" s="5">
        <v>1</v>
      </c>
      <c r="E1119" s="5">
        <v>35</v>
      </c>
      <c r="F1119">
        <v>6.5</v>
      </c>
      <c r="G1119" t="s">
        <v>10535</v>
      </c>
    </row>
    <row r="1120" spans="1:7">
      <c r="A1120" s="3" t="s">
        <v>2164</v>
      </c>
      <c r="B1120" s="11" t="s">
        <v>2162</v>
      </c>
      <c r="C1120" s="5">
        <v>12</v>
      </c>
      <c r="D1120" s="5">
        <v>1</v>
      </c>
      <c r="E1120" s="5">
        <v>17</v>
      </c>
      <c r="F1120">
        <v>8.6</v>
      </c>
      <c r="G1120" t="s">
        <v>10545</v>
      </c>
    </row>
    <row r="1121" spans="1:7">
      <c r="A1121" s="3" t="s">
        <v>2807</v>
      </c>
      <c r="B1121" s="11" t="s">
        <v>2808</v>
      </c>
      <c r="C1121" s="5">
        <v>12</v>
      </c>
      <c r="D1121" s="5">
        <v>0.7</v>
      </c>
      <c r="E1121" s="5">
        <v>30</v>
      </c>
      <c r="F1121">
        <v>4.95</v>
      </c>
      <c r="G1121" t="s">
        <v>10540</v>
      </c>
    </row>
    <row r="1122" spans="1:7">
      <c r="A1122" s="3" t="s">
        <v>2810</v>
      </c>
      <c r="B1122" s="11" t="s">
        <v>2811</v>
      </c>
      <c r="C1122" s="5">
        <v>12</v>
      </c>
      <c r="D1122" s="5">
        <v>0.7</v>
      </c>
      <c r="E1122" s="5">
        <v>30</v>
      </c>
      <c r="F1122">
        <v>4.05</v>
      </c>
      <c r="G1122" t="s">
        <v>10540</v>
      </c>
    </row>
    <row r="1123" spans="1:7">
      <c r="A1123" s="3" t="s">
        <v>2863</v>
      </c>
      <c r="B1123" s="11" t="s">
        <v>2859</v>
      </c>
      <c r="C1123" s="5">
        <v>12</v>
      </c>
      <c r="D1123" s="5">
        <v>1</v>
      </c>
      <c r="E1123" s="5">
        <v>16.5</v>
      </c>
      <c r="F1123">
        <v>7.95</v>
      </c>
      <c r="G1123" t="s">
        <v>10547</v>
      </c>
    </row>
    <row r="1124" spans="1:7">
      <c r="A1124" s="3" t="s">
        <v>2994</v>
      </c>
      <c r="B1124" s="11" t="s">
        <v>2995</v>
      </c>
      <c r="C1124" s="5">
        <v>12</v>
      </c>
      <c r="D1124" s="5">
        <v>0.5</v>
      </c>
      <c r="E1124" s="5">
        <v>30</v>
      </c>
      <c r="F1124">
        <v>3.25</v>
      </c>
      <c r="G1124" t="s">
        <v>10547</v>
      </c>
    </row>
    <row r="1125" spans="1:7">
      <c r="A1125" s="3" t="s">
        <v>10929</v>
      </c>
      <c r="B1125" s="11" t="s">
        <v>10930</v>
      </c>
      <c r="C1125" s="5">
        <v>12</v>
      </c>
      <c r="D1125" s="5">
        <v>1</v>
      </c>
      <c r="E1125" s="5">
        <v>43</v>
      </c>
      <c r="F1125">
        <v>26.15</v>
      </c>
      <c r="G1125" t="s">
        <v>10541</v>
      </c>
    </row>
    <row r="1126" spans="1:7">
      <c r="A1126" s="3" t="s">
        <v>3266</v>
      </c>
      <c r="B1126" s="11" t="s">
        <v>3254</v>
      </c>
      <c r="C1126" s="5">
        <v>12</v>
      </c>
      <c r="D1126" s="5">
        <v>1</v>
      </c>
      <c r="E1126" s="5">
        <v>28</v>
      </c>
      <c r="F1126">
        <v>10.25</v>
      </c>
      <c r="G1126" t="s">
        <v>10539</v>
      </c>
    </row>
    <row r="1127" spans="1:7">
      <c r="A1127" s="3" t="s">
        <v>10931</v>
      </c>
      <c r="B1127" s="11" t="s">
        <v>3536</v>
      </c>
      <c r="C1127" s="5">
        <v>12</v>
      </c>
      <c r="D1127" s="5">
        <v>0.7</v>
      </c>
      <c r="E1127" s="5">
        <v>47</v>
      </c>
      <c r="F1127">
        <v>19.5</v>
      </c>
      <c r="G1127" t="s">
        <v>10549</v>
      </c>
    </row>
    <row r="1128" spans="1:7">
      <c r="A1128" s="3" t="s">
        <v>3642</v>
      </c>
      <c r="B1128" s="11" t="s">
        <v>3643</v>
      </c>
      <c r="C1128" s="5">
        <v>12</v>
      </c>
      <c r="D1128" s="5">
        <v>0.7</v>
      </c>
      <c r="E1128" s="5">
        <v>43</v>
      </c>
      <c r="F1128">
        <v>8.5</v>
      </c>
      <c r="G1128" t="s">
        <v>10549</v>
      </c>
    </row>
    <row r="1129" spans="1:7">
      <c r="A1129" s="3" t="s">
        <v>3672</v>
      </c>
      <c r="B1129" s="11" t="s">
        <v>3673</v>
      </c>
      <c r="C1129" s="5">
        <v>12</v>
      </c>
      <c r="D1129" s="5">
        <v>0.05</v>
      </c>
      <c r="E1129" s="5">
        <v>40.6</v>
      </c>
      <c r="F1129">
        <v>5.95</v>
      </c>
      <c r="G1129" t="s">
        <v>10555</v>
      </c>
    </row>
    <row r="1130" spans="1:7">
      <c r="A1130" s="3" t="s">
        <v>3853</v>
      </c>
      <c r="B1130" s="11" t="s">
        <v>3854</v>
      </c>
      <c r="C1130" s="5">
        <v>12</v>
      </c>
      <c r="D1130" s="5">
        <v>1</v>
      </c>
      <c r="E1130" s="5">
        <v>37.5</v>
      </c>
      <c r="F1130">
        <v>7.6</v>
      </c>
      <c r="G1130" t="s">
        <v>10532</v>
      </c>
    </row>
    <row r="1131" spans="1:7">
      <c r="A1131" s="3" t="s">
        <v>3862</v>
      </c>
      <c r="B1131" s="11" t="s">
        <v>3863</v>
      </c>
      <c r="C1131" s="5">
        <v>12</v>
      </c>
      <c r="D1131" s="5">
        <v>1</v>
      </c>
      <c r="E1131" s="5">
        <v>37.5</v>
      </c>
      <c r="F1131">
        <v>6.75</v>
      </c>
      <c r="G1131" t="s">
        <v>10532</v>
      </c>
    </row>
    <row r="1132" spans="1:7">
      <c r="A1132" s="3" t="s">
        <v>3865</v>
      </c>
      <c r="B1132" s="11" t="s">
        <v>3866</v>
      </c>
      <c r="C1132" s="5">
        <v>12</v>
      </c>
      <c r="D1132" s="5">
        <v>1</v>
      </c>
      <c r="E1132" s="5">
        <v>37.5</v>
      </c>
      <c r="F1132">
        <v>6.75</v>
      </c>
      <c r="G1132" t="s">
        <v>10532</v>
      </c>
    </row>
    <row r="1133" spans="1:7">
      <c r="A1133" s="3" t="s">
        <v>3868</v>
      </c>
      <c r="B1133" s="11" t="s">
        <v>3869</v>
      </c>
      <c r="C1133" s="5">
        <v>12</v>
      </c>
      <c r="D1133" s="5">
        <v>1</v>
      </c>
      <c r="E1133" s="5">
        <v>37.5</v>
      </c>
      <c r="F1133">
        <v>6.5</v>
      </c>
      <c r="G1133" t="s">
        <v>10532</v>
      </c>
    </row>
    <row r="1134" spans="1:7">
      <c r="A1134" s="3" t="s">
        <v>3871</v>
      </c>
      <c r="B1134" s="11" t="s">
        <v>3872</v>
      </c>
      <c r="C1134" s="5">
        <v>12</v>
      </c>
      <c r="D1134" s="5">
        <v>1</v>
      </c>
      <c r="E1134" s="5">
        <v>37.5</v>
      </c>
      <c r="F1134">
        <v>6.75</v>
      </c>
      <c r="G1134" t="s">
        <v>10532</v>
      </c>
    </row>
    <row r="1135" spans="1:7">
      <c r="A1135" s="3" t="s">
        <v>4008</v>
      </c>
      <c r="B1135" s="11" t="s">
        <v>4004</v>
      </c>
      <c r="C1135" s="5">
        <v>12</v>
      </c>
      <c r="D1135" s="5">
        <v>1</v>
      </c>
      <c r="E1135" s="5">
        <v>20</v>
      </c>
      <c r="F1135">
        <v>10.85</v>
      </c>
      <c r="G1135" t="s">
        <v>10545</v>
      </c>
    </row>
    <row r="1136" spans="1:7">
      <c r="A1136" s="3" t="s">
        <v>10932</v>
      </c>
      <c r="B1136" s="11" t="s">
        <v>10933</v>
      </c>
      <c r="C1136" s="5">
        <v>12</v>
      </c>
      <c r="D1136" s="5">
        <v>1</v>
      </c>
      <c r="E1136" s="5">
        <v>36</v>
      </c>
      <c r="F1136">
        <v>6.65</v>
      </c>
      <c r="G1136" t="s">
        <v>10550</v>
      </c>
    </row>
    <row r="1137" spans="1:7">
      <c r="A1137" s="3" t="s">
        <v>4377</v>
      </c>
      <c r="B1137" s="11" t="s">
        <v>4375</v>
      </c>
      <c r="C1137" s="5">
        <v>12</v>
      </c>
      <c r="D1137" s="5">
        <v>1</v>
      </c>
      <c r="E1137" s="5">
        <v>43</v>
      </c>
      <c r="F1137">
        <v>25</v>
      </c>
      <c r="G1137" t="s">
        <v>10536</v>
      </c>
    </row>
    <row r="1138" spans="1:7">
      <c r="A1138" s="3" t="s">
        <v>4426</v>
      </c>
      <c r="B1138" s="11" t="s">
        <v>4427</v>
      </c>
      <c r="C1138" s="5">
        <v>12</v>
      </c>
      <c r="D1138" s="5">
        <v>0.7</v>
      </c>
      <c r="E1138" s="5">
        <v>50.2</v>
      </c>
      <c r="F1138">
        <v>87.5</v>
      </c>
      <c r="G1138" t="s">
        <v>10536</v>
      </c>
    </row>
    <row r="1139" spans="1:7">
      <c r="A1139" s="3" t="s">
        <v>10934</v>
      </c>
      <c r="B1139" s="11" t="s">
        <v>10935</v>
      </c>
      <c r="C1139" s="5">
        <v>12</v>
      </c>
      <c r="D1139" s="5">
        <v>1</v>
      </c>
      <c r="E1139" s="5">
        <v>43</v>
      </c>
      <c r="F1139">
        <v>37.5</v>
      </c>
      <c r="G1139" t="s">
        <v>10536</v>
      </c>
    </row>
    <row r="1140" spans="1:7">
      <c r="A1140" s="3" t="s">
        <v>4902</v>
      </c>
      <c r="B1140" s="11" t="s">
        <v>4903</v>
      </c>
      <c r="C1140" s="5">
        <v>12</v>
      </c>
      <c r="D1140" s="5">
        <v>1</v>
      </c>
      <c r="E1140" s="5">
        <v>43.4</v>
      </c>
      <c r="F1140">
        <v>27.1</v>
      </c>
      <c r="G1140" t="s">
        <v>10537</v>
      </c>
    </row>
    <row r="1141" spans="1:7">
      <c r="A1141" s="3" t="s">
        <v>4915</v>
      </c>
      <c r="B1141" s="11" t="s">
        <v>4909</v>
      </c>
      <c r="C1141" s="5">
        <v>12</v>
      </c>
      <c r="D1141" s="5">
        <v>1</v>
      </c>
      <c r="E1141" s="5">
        <v>44</v>
      </c>
      <c r="F1141">
        <v>24.5</v>
      </c>
      <c r="G1141" t="s">
        <v>10537</v>
      </c>
    </row>
    <row r="1142" spans="1:7">
      <c r="A1142" s="3" t="s">
        <v>4994</v>
      </c>
      <c r="B1142" s="11" t="s">
        <v>4995</v>
      </c>
      <c r="C1142" s="5">
        <v>12</v>
      </c>
      <c r="D1142" s="5">
        <v>0.7</v>
      </c>
      <c r="E1142" s="5">
        <v>43</v>
      </c>
      <c r="F1142">
        <v>82.5</v>
      </c>
      <c r="G1142" t="s">
        <v>10541</v>
      </c>
    </row>
    <row r="1143" spans="1:7">
      <c r="A1143" s="3" t="s">
        <v>5021</v>
      </c>
      <c r="B1143" s="11" t="s">
        <v>5022</v>
      </c>
      <c r="C1143" s="5">
        <v>12</v>
      </c>
      <c r="D1143" s="5">
        <v>1</v>
      </c>
      <c r="E1143" s="5">
        <v>42.3</v>
      </c>
      <c r="F1143">
        <v>37.5</v>
      </c>
      <c r="G1143" t="s">
        <v>10536</v>
      </c>
    </row>
    <row r="1144" spans="1:7">
      <c r="A1144" s="3" t="s">
        <v>5142</v>
      </c>
      <c r="B1144" s="11" t="s">
        <v>5138</v>
      </c>
      <c r="C1144" s="5">
        <v>12</v>
      </c>
      <c r="D1144" s="5">
        <v>0.7</v>
      </c>
      <c r="E1144" s="5">
        <v>37.5</v>
      </c>
      <c r="F1144">
        <v>2.0499999999999998</v>
      </c>
      <c r="G1144" t="s">
        <v>10533</v>
      </c>
    </row>
    <row r="1145" spans="1:7">
      <c r="A1145" s="3" t="s">
        <v>5262</v>
      </c>
      <c r="B1145" s="11" t="s">
        <v>5263</v>
      </c>
      <c r="C1145" s="5">
        <v>12</v>
      </c>
      <c r="D1145" s="5">
        <v>1</v>
      </c>
      <c r="E1145" s="5">
        <v>50</v>
      </c>
      <c r="F1145">
        <v>18.5</v>
      </c>
      <c r="G1145" t="s">
        <v>10549</v>
      </c>
    </row>
    <row r="1146" spans="1:7">
      <c r="A1146" s="3" t="s">
        <v>5282</v>
      </c>
      <c r="B1146" s="11" t="s">
        <v>5280</v>
      </c>
      <c r="C1146" s="5">
        <v>12</v>
      </c>
      <c r="D1146" s="5">
        <v>1</v>
      </c>
      <c r="E1146" s="5">
        <v>35</v>
      </c>
      <c r="F1146">
        <v>14.85</v>
      </c>
      <c r="G1146" t="s">
        <v>10534</v>
      </c>
    </row>
    <row r="1147" spans="1:7">
      <c r="A1147" s="3" t="s">
        <v>5293</v>
      </c>
      <c r="B1147" s="11" t="s">
        <v>5294</v>
      </c>
      <c r="C1147" s="5">
        <v>12</v>
      </c>
      <c r="D1147" s="5">
        <v>1</v>
      </c>
      <c r="E1147" s="5">
        <v>43</v>
      </c>
      <c r="F1147">
        <v>15.9</v>
      </c>
      <c r="G1147" t="s">
        <v>10642</v>
      </c>
    </row>
    <row r="1148" spans="1:7">
      <c r="A1148" s="3" t="s">
        <v>5326</v>
      </c>
      <c r="B1148" s="11" t="s">
        <v>5327</v>
      </c>
      <c r="C1148" s="5">
        <v>12</v>
      </c>
      <c r="D1148" s="5">
        <v>0.5</v>
      </c>
      <c r="E1148" s="5">
        <v>53.5</v>
      </c>
      <c r="F1148">
        <v>22.45</v>
      </c>
      <c r="G1148" t="s">
        <v>10642</v>
      </c>
    </row>
    <row r="1149" spans="1:7">
      <c r="A1149" s="3" t="s">
        <v>5329</v>
      </c>
      <c r="B1149" s="11" t="s">
        <v>5330</v>
      </c>
      <c r="C1149" s="5">
        <v>12</v>
      </c>
      <c r="D1149" s="5">
        <v>0.5</v>
      </c>
      <c r="E1149" s="5">
        <v>53.5</v>
      </c>
      <c r="F1149">
        <v>15.5</v>
      </c>
      <c r="G1149" t="s">
        <v>10642</v>
      </c>
    </row>
    <row r="1150" spans="1:7">
      <c r="A1150" s="3" t="s">
        <v>5471</v>
      </c>
      <c r="B1150" s="11" t="s">
        <v>5469</v>
      </c>
      <c r="C1150" s="5">
        <v>12</v>
      </c>
      <c r="D1150" s="5">
        <v>1</v>
      </c>
      <c r="E1150" s="5">
        <v>32.5</v>
      </c>
      <c r="F1150">
        <v>9.15</v>
      </c>
      <c r="G1150" t="s">
        <v>10534</v>
      </c>
    </row>
    <row r="1151" spans="1:7">
      <c r="A1151" s="3" t="s">
        <v>5488</v>
      </c>
      <c r="B1151" s="11" t="s">
        <v>5486</v>
      </c>
      <c r="C1151" s="5">
        <v>12</v>
      </c>
      <c r="D1151" s="5">
        <v>1</v>
      </c>
      <c r="E1151" s="5">
        <v>32.5</v>
      </c>
      <c r="F1151">
        <v>9.15</v>
      </c>
      <c r="G1151" t="s">
        <v>10534</v>
      </c>
    </row>
    <row r="1152" spans="1:7">
      <c r="A1152" s="3" t="s">
        <v>5628</v>
      </c>
      <c r="B1152" s="11" t="s">
        <v>5624</v>
      </c>
      <c r="C1152" s="5">
        <v>12</v>
      </c>
      <c r="D1152" s="5">
        <v>1</v>
      </c>
      <c r="E1152" s="5">
        <v>38</v>
      </c>
      <c r="F1152">
        <v>9.75</v>
      </c>
      <c r="G1152" t="s">
        <v>10531</v>
      </c>
    </row>
    <row r="1153" spans="1:7">
      <c r="A1153" s="3" t="s">
        <v>5629</v>
      </c>
      <c r="B1153" s="11" t="s">
        <v>5630</v>
      </c>
      <c r="C1153" s="5">
        <v>12</v>
      </c>
      <c r="D1153" s="5">
        <v>1</v>
      </c>
      <c r="E1153" s="5">
        <v>38</v>
      </c>
      <c r="F1153">
        <v>9.1999999999999993</v>
      </c>
      <c r="G1153" t="s">
        <v>10531</v>
      </c>
    </row>
    <row r="1154" spans="1:7">
      <c r="A1154" s="3" t="s">
        <v>5634</v>
      </c>
      <c r="B1154" s="11" t="s">
        <v>5632</v>
      </c>
      <c r="C1154" s="5">
        <v>12</v>
      </c>
      <c r="D1154" s="5">
        <v>1</v>
      </c>
      <c r="E1154" s="5">
        <v>38</v>
      </c>
      <c r="F1154">
        <v>9.85</v>
      </c>
      <c r="G1154" t="s">
        <v>10531</v>
      </c>
    </row>
    <row r="1155" spans="1:7">
      <c r="A1155" s="3" t="s">
        <v>5740</v>
      </c>
      <c r="B1155" s="11" t="s">
        <v>5741</v>
      </c>
      <c r="C1155" s="5">
        <v>12</v>
      </c>
      <c r="D1155" s="5">
        <v>0.7</v>
      </c>
      <c r="E1155" s="5">
        <v>46</v>
      </c>
      <c r="F1155">
        <v>24.5</v>
      </c>
      <c r="G1155" t="s">
        <v>10536</v>
      </c>
    </row>
    <row r="1156" spans="1:7">
      <c r="A1156" s="3" t="s">
        <v>6085</v>
      </c>
      <c r="B1156" s="11" t="s">
        <v>6086</v>
      </c>
      <c r="C1156" s="5">
        <v>12</v>
      </c>
      <c r="D1156" s="5">
        <v>0.5</v>
      </c>
      <c r="E1156" s="5">
        <v>25</v>
      </c>
      <c r="F1156">
        <v>3.3</v>
      </c>
      <c r="G1156" t="s">
        <v>10544</v>
      </c>
    </row>
    <row r="1157" spans="1:7">
      <c r="A1157" s="3" t="s">
        <v>6204</v>
      </c>
      <c r="B1157" s="11" t="s">
        <v>6196</v>
      </c>
      <c r="C1157" s="5">
        <v>12</v>
      </c>
      <c r="D1157" s="5">
        <v>1</v>
      </c>
      <c r="E1157" s="5">
        <v>31</v>
      </c>
      <c r="F1157">
        <v>10.25</v>
      </c>
      <c r="G1157" t="s">
        <v>10539</v>
      </c>
    </row>
    <row r="1158" spans="1:7">
      <c r="A1158" s="3" t="s">
        <v>6218</v>
      </c>
      <c r="B1158" s="11" t="s">
        <v>6219</v>
      </c>
      <c r="C1158" s="5">
        <v>12</v>
      </c>
      <c r="D1158" s="5">
        <v>1</v>
      </c>
      <c r="E1158" s="5">
        <v>31</v>
      </c>
      <c r="F1158">
        <v>10.25</v>
      </c>
      <c r="G1158" t="s">
        <v>10539</v>
      </c>
    </row>
    <row r="1159" spans="1:7">
      <c r="A1159" s="3" t="s">
        <v>6696</v>
      </c>
      <c r="B1159" s="11" t="s">
        <v>6697</v>
      </c>
      <c r="C1159" s="5">
        <v>12</v>
      </c>
      <c r="D1159" s="5">
        <v>0.05</v>
      </c>
      <c r="E1159" s="5">
        <v>42</v>
      </c>
      <c r="F1159">
        <v>3.15</v>
      </c>
      <c r="G1159" t="s">
        <v>10537</v>
      </c>
    </row>
    <row r="1160" spans="1:7">
      <c r="A1160" s="3" t="s">
        <v>6702</v>
      </c>
      <c r="B1160" s="11" t="s">
        <v>6703</v>
      </c>
      <c r="C1160" s="5">
        <v>12</v>
      </c>
      <c r="D1160" s="5">
        <v>0.05</v>
      </c>
      <c r="E1160" s="5">
        <v>38</v>
      </c>
      <c r="F1160">
        <v>3.4</v>
      </c>
      <c r="G1160" t="s">
        <v>10537</v>
      </c>
    </row>
    <row r="1161" spans="1:7">
      <c r="A1161" s="3" t="s">
        <v>10936</v>
      </c>
      <c r="B1161" s="11" t="s">
        <v>10937</v>
      </c>
      <c r="C1161" s="5">
        <v>12</v>
      </c>
      <c r="D1161" s="5">
        <v>0.05</v>
      </c>
      <c r="E1161" s="5">
        <v>38</v>
      </c>
      <c r="F1161">
        <v>3.15</v>
      </c>
      <c r="G1161" t="s">
        <v>10535</v>
      </c>
    </row>
    <row r="1162" spans="1:7">
      <c r="A1162" s="3" t="s">
        <v>6723</v>
      </c>
      <c r="B1162" s="11" t="s">
        <v>6721</v>
      </c>
      <c r="C1162" s="5">
        <v>12</v>
      </c>
      <c r="D1162" s="5">
        <v>1</v>
      </c>
      <c r="E1162" s="5">
        <v>38</v>
      </c>
      <c r="F1162">
        <v>7.5</v>
      </c>
      <c r="G1162" t="s">
        <v>10550</v>
      </c>
    </row>
    <row r="1163" spans="1:7">
      <c r="A1163" s="3" t="s">
        <v>6804</v>
      </c>
      <c r="B1163" s="11" t="s">
        <v>6802</v>
      </c>
      <c r="C1163" s="5">
        <v>12</v>
      </c>
      <c r="D1163" s="5">
        <v>1</v>
      </c>
      <c r="E1163" s="5">
        <v>20</v>
      </c>
      <c r="F1163">
        <v>13.2</v>
      </c>
      <c r="G1163" t="s">
        <v>10544</v>
      </c>
    </row>
    <row r="1164" spans="1:7">
      <c r="A1164" s="3" t="s">
        <v>7281</v>
      </c>
      <c r="B1164" s="11" t="s">
        <v>7282</v>
      </c>
      <c r="C1164" s="5">
        <v>12</v>
      </c>
      <c r="D1164" s="5">
        <v>0.7</v>
      </c>
      <c r="E1164" s="5">
        <v>15</v>
      </c>
      <c r="F1164">
        <v>12.5</v>
      </c>
      <c r="G1164" t="s">
        <v>10532</v>
      </c>
    </row>
    <row r="1165" spans="1:7">
      <c r="A1165" s="3" t="s">
        <v>7795</v>
      </c>
      <c r="B1165" s="11" t="s">
        <v>7793</v>
      </c>
      <c r="C1165" s="5">
        <v>12</v>
      </c>
      <c r="D1165" s="5">
        <v>1</v>
      </c>
      <c r="E1165" s="5">
        <v>25</v>
      </c>
      <c r="F1165">
        <v>8.9499999999999993</v>
      </c>
      <c r="G1165" t="s">
        <v>10555</v>
      </c>
    </row>
    <row r="1166" spans="1:7">
      <c r="A1166" s="3" t="s">
        <v>7936</v>
      </c>
      <c r="B1166" s="11" t="s">
        <v>7937</v>
      </c>
      <c r="C1166" s="5">
        <v>12</v>
      </c>
      <c r="D1166" s="5">
        <v>0.5</v>
      </c>
      <c r="E1166" s="5">
        <v>8</v>
      </c>
      <c r="F1166">
        <v>4.95</v>
      </c>
      <c r="G1166" t="s">
        <v>10555</v>
      </c>
    </row>
    <row r="1167" spans="1:7">
      <c r="A1167" s="3" t="s">
        <v>7950</v>
      </c>
      <c r="B1167" s="11" t="s">
        <v>7951</v>
      </c>
      <c r="C1167" s="5">
        <v>12</v>
      </c>
      <c r="D1167" s="5">
        <v>0.7</v>
      </c>
      <c r="E1167" s="5">
        <v>10</v>
      </c>
      <c r="F1167">
        <v>8.65</v>
      </c>
      <c r="G1167" t="s">
        <v>10545</v>
      </c>
    </row>
    <row r="1168" spans="1:7">
      <c r="A1168" s="3" t="s">
        <v>7953</v>
      </c>
      <c r="B1168" s="11" t="s">
        <v>7954</v>
      </c>
      <c r="C1168" s="5">
        <v>12</v>
      </c>
      <c r="D1168" s="5">
        <v>0.7</v>
      </c>
      <c r="E1168" s="5">
        <v>10</v>
      </c>
      <c r="F1168">
        <v>8.8000000000000007</v>
      </c>
      <c r="G1168" t="s">
        <v>10545</v>
      </c>
    </row>
    <row r="1169" spans="1:7">
      <c r="A1169" s="3" t="s">
        <v>8248</v>
      </c>
      <c r="B1169" s="11" t="s">
        <v>8249</v>
      </c>
      <c r="C1169" s="5">
        <v>12</v>
      </c>
      <c r="D1169" s="5">
        <v>0.5</v>
      </c>
      <c r="E1169" s="5">
        <v>30</v>
      </c>
      <c r="F1169">
        <v>4.55</v>
      </c>
      <c r="G1169" t="s">
        <v>10544</v>
      </c>
    </row>
    <row r="1170" spans="1:7">
      <c r="A1170" s="3" t="s">
        <v>10938</v>
      </c>
      <c r="B1170" s="11" t="s">
        <v>10939</v>
      </c>
      <c r="C1170" s="5">
        <v>12</v>
      </c>
      <c r="D1170" s="5">
        <v>0.7</v>
      </c>
      <c r="E1170" s="5">
        <v>43</v>
      </c>
      <c r="F1170">
        <v>18.5</v>
      </c>
      <c r="G1170" t="s">
        <v>10541</v>
      </c>
    </row>
    <row r="1171" spans="1:7">
      <c r="A1171" s="3" t="s">
        <v>10940</v>
      </c>
      <c r="B1171" s="11" t="s">
        <v>10941</v>
      </c>
      <c r="C1171" s="5">
        <v>12</v>
      </c>
      <c r="D1171" s="5">
        <v>0.05</v>
      </c>
      <c r="E1171" s="5">
        <v>38</v>
      </c>
      <c r="F1171">
        <v>1.5</v>
      </c>
      <c r="G1171" t="s">
        <v>10531</v>
      </c>
    </row>
    <row r="1172" spans="1:7">
      <c r="A1172" s="3" t="s">
        <v>8818</v>
      </c>
      <c r="B1172" s="11" t="s">
        <v>8819</v>
      </c>
      <c r="C1172" s="5">
        <v>12</v>
      </c>
      <c r="D1172" s="5">
        <v>1</v>
      </c>
      <c r="E1172" s="5">
        <v>50</v>
      </c>
      <c r="F1172">
        <v>5.85</v>
      </c>
      <c r="G1172" t="s">
        <v>10533</v>
      </c>
    </row>
    <row r="1173" spans="1:7">
      <c r="A1173" s="3" t="s">
        <v>9012</v>
      </c>
      <c r="B1173" s="11" t="s">
        <v>9006</v>
      </c>
      <c r="C1173" s="5">
        <v>12</v>
      </c>
      <c r="D1173" s="5">
        <v>1</v>
      </c>
      <c r="E1173" s="5">
        <v>35</v>
      </c>
      <c r="F1173">
        <v>6.25</v>
      </c>
      <c r="G1173" t="s">
        <v>10534</v>
      </c>
    </row>
    <row r="1174" spans="1:7">
      <c r="A1174" s="3" t="s">
        <v>9243</v>
      </c>
      <c r="B1174" s="11" t="s">
        <v>9244</v>
      </c>
      <c r="C1174" s="5">
        <v>12</v>
      </c>
      <c r="D1174" s="5">
        <v>0.7</v>
      </c>
      <c r="E1174" s="5">
        <v>48.6</v>
      </c>
      <c r="F1174">
        <v>41.5</v>
      </c>
      <c r="G1174" t="s">
        <v>10536</v>
      </c>
    </row>
    <row r="1175" spans="1:7">
      <c r="A1175" s="3" t="s">
        <v>9312</v>
      </c>
      <c r="B1175" s="11" t="s">
        <v>9310</v>
      </c>
      <c r="C1175" s="5">
        <v>12</v>
      </c>
      <c r="D1175" s="5">
        <v>1</v>
      </c>
      <c r="E1175" s="5">
        <v>41.3</v>
      </c>
      <c r="F1175">
        <v>11.75</v>
      </c>
      <c r="G1175" t="s">
        <v>10537</v>
      </c>
    </row>
    <row r="1176" spans="1:7">
      <c r="A1176" s="3" t="s">
        <v>9319</v>
      </c>
      <c r="B1176" s="11" t="s">
        <v>9315</v>
      </c>
      <c r="C1176" s="5">
        <v>12</v>
      </c>
      <c r="D1176" s="5">
        <v>1</v>
      </c>
      <c r="E1176" s="5">
        <v>47.3</v>
      </c>
      <c r="F1176">
        <v>10.6</v>
      </c>
      <c r="G1176" t="s">
        <v>10537</v>
      </c>
    </row>
    <row r="1177" spans="1:7">
      <c r="A1177" s="3" t="s">
        <v>9321</v>
      </c>
      <c r="B1177" s="11" t="s">
        <v>9315</v>
      </c>
      <c r="C1177" s="5">
        <v>12</v>
      </c>
      <c r="D1177" s="5">
        <v>1</v>
      </c>
      <c r="E1177" s="5">
        <v>43.1</v>
      </c>
      <c r="F1177">
        <v>10.75</v>
      </c>
      <c r="G1177" t="s">
        <v>10537</v>
      </c>
    </row>
    <row r="1178" spans="1:7">
      <c r="A1178" s="3" t="s">
        <v>9326</v>
      </c>
      <c r="B1178" s="11" t="s">
        <v>9327</v>
      </c>
      <c r="C1178" s="5">
        <v>12</v>
      </c>
      <c r="D1178" s="5">
        <v>1</v>
      </c>
      <c r="E1178" s="5">
        <v>41.3</v>
      </c>
      <c r="F1178">
        <v>10.25</v>
      </c>
      <c r="G1178" t="s">
        <v>10537</v>
      </c>
    </row>
    <row r="1179" spans="1:7">
      <c r="A1179" s="3" t="s">
        <v>9332</v>
      </c>
      <c r="B1179" s="11" t="s">
        <v>9330</v>
      </c>
      <c r="C1179" s="5">
        <v>12</v>
      </c>
      <c r="D1179" s="5">
        <v>1</v>
      </c>
      <c r="E1179" s="5">
        <v>41.3</v>
      </c>
      <c r="F1179">
        <v>10.25</v>
      </c>
      <c r="G1179" t="s">
        <v>10537</v>
      </c>
    </row>
    <row r="1180" spans="1:7">
      <c r="A1180" s="3" t="s">
        <v>9337</v>
      </c>
      <c r="B1180" s="11" t="s">
        <v>9335</v>
      </c>
      <c r="C1180" s="5">
        <v>12</v>
      </c>
      <c r="D1180" s="5">
        <v>1</v>
      </c>
      <c r="E1180" s="5">
        <v>47.3</v>
      </c>
      <c r="F1180">
        <v>17.25</v>
      </c>
      <c r="G1180" t="s">
        <v>10537</v>
      </c>
    </row>
    <row r="1181" spans="1:7">
      <c r="A1181" s="3" t="s">
        <v>9339</v>
      </c>
      <c r="B1181" s="11" t="s">
        <v>9340</v>
      </c>
      <c r="C1181" s="5">
        <v>12</v>
      </c>
      <c r="D1181" s="5">
        <v>1</v>
      </c>
      <c r="E1181" s="5">
        <v>45.3</v>
      </c>
      <c r="F1181">
        <v>19.5</v>
      </c>
      <c r="G1181" t="s">
        <v>10537</v>
      </c>
    </row>
    <row r="1182" spans="1:7">
      <c r="A1182" s="3" t="s">
        <v>10942</v>
      </c>
      <c r="B1182" s="11" t="s">
        <v>10943</v>
      </c>
      <c r="C1182" s="5">
        <v>12</v>
      </c>
      <c r="D1182" s="5">
        <v>0.7</v>
      </c>
      <c r="E1182" s="5">
        <v>43</v>
      </c>
      <c r="F1182">
        <v>14.5</v>
      </c>
      <c r="G1182" t="s">
        <v>10541</v>
      </c>
    </row>
    <row r="1183" spans="1:7">
      <c r="A1183" s="3" t="s">
        <v>9443</v>
      </c>
      <c r="B1183" s="11" t="s">
        <v>9441</v>
      </c>
      <c r="C1183" s="5">
        <v>12</v>
      </c>
      <c r="D1183" s="5">
        <v>1</v>
      </c>
      <c r="E1183" s="5">
        <v>46</v>
      </c>
      <c r="F1183">
        <v>20.5</v>
      </c>
      <c r="G1183" t="s">
        <v>10537</v>
      </c>
    </row>
    <row r="1184" spans="1:7">
      <c r="A1184" s="3" t="s">
        <v>9499</v>
      </c>
      <c r="B1184" s="11" t="s">
        <v>9497</v>
      </c>
      <c r="C1184" s="5">
        <v>12</v>
      </c>
      <c r="D1184" s="5">
        <v>1</v>
      </c>
      <c r="E1184" s="5">
        <v>44</v>
      </c>
      <c r="F1184">
        <v>95</v>
      </c>
      <c r="G1184" t="s">
        <v>10536</v>
      </c>
    </row>
    <row r="1185" spans="1:7">
      <c r="A1185" s="3" t="s">
        <v>10944</v>
      </c>
      <c r="B1185" s="11" t="s">
        <v>9770</v>
      </c>
      <c r="C1185" s="5">
        <v>12</v>
      </c>
      <c r="D1185" s="5">
        <v>1</v>
      </c>
      <c r="E1185" s="5">
        <v>20</v>
      </c>
      <c r="F1185">
        <v>10.15</v>
      </c>
      <c r="G1185" t="s">
        <v>10545</v>
      </c>
    </row>
    <row r="1186" spans="1:7">
      <c r="A1186" s="3" t="s">
        <v>10220</v>
      </c>
      <c r="B1186" s="11" t="s">
        <v>10221</v>
      </c>
      <c r="C1186" s="5">
        <v>12</v>
      </c>
      <c r="D1186" s="5">
        <v>0.7</v>
      </c>
      <c r="E1186" s="5">
        <v>40.5</v>
      </c>
      <c r="F1186">
        <v>7.95</v>
      </c>
      <c r="G1186" t="s">
        <v>10549</v>
      </c>
    </row>
    <row r="1187" spans="1:7">
      <c r="A1187" s="3" t="s">
        <v>10403</v>
      </c>
      <c r="B1187" s="11" t="s">
        <v>10404</v>
      </c>
      <c r="C1187" s="5">
        <v>12</v>
      </c>
      <c r="D1187" s="5">
        <v>0.5</v>
      </c>
      <c r="E1187" s="5">
        <v>30</v>
      </c>
      <c r="F1187">
        <v>3.6</v>
      </c>
      <c r="G1187" t="s">
        <v>10532</v>
      </c>
    </row>
    <row r="1188" spans="1:7">
      <c r="A1188" s="3" t="s">
        <v>10406</v>
      </c>
      <c r="B1188" s="11" t="s">
        <v>10407</v>
      </c>
      <c r="C1188" s="5">
        <v>12</v>
      </c>
      <c r="D1188" s="5">
        <v>0.5</v>
      </c>
      <c r="E1188" s="5">
        <v>30</v>
      </c>
      <c r="F1188">
        <v>3.6</v>
      </c>
      <c r="G1188" t="s">
        <v>10532</v>
      </c>
    </row>
    <row r="1189" spans="1:7">
      <c r="A1189" s="3" t="s">
        <v>772</v>
      </c>
      <c r="B1189" s="11" t="s">
        <v>762</v>
      </c>
      <c r="C1189" s="5">
        <v>6</v>
      </c>
      <c r="D1189" s="5">
        <v>1.5</v>
      </c>
      <c r="E1189" s="5">
        <v>37.5</v>
      </c>
      <c r="F1189">
        <v>10.45</v>
      </c>
      <c r="G1189" t="s">
        <v>10551</v>
      </c>
    </row>
    <row r="1190" spans="1:7">
      <c r="A1190" s="3" t="s">
        <v>842</v>
      </c>
      <c r="B1190" s="11" t="s">
        <v>838</v>
      </c>
      <c r="C1190" s="5">
        <v>6</v>
      </c>
      <c r="D1190" s="5">
        <v>1.5</v>
      </c>
      <c r="E1190" s="5">
        <v>35</v>
      </c>
      <c r="F1190">
        <v>10.95</v>
      </c>
      <c r="G1190" t="s">
        <v>10535</v>
      </c>
    </row>
    <row r="1191" spans="1:7">
      <c r="A1191" s="3" t="s">
        <v>2093</v>
      </c>
      <c r="B1191" s="11" t="s">
        <v>2094</v>
      </c>
      <c r="C1191" s="5">
        <v>6</v>
      </c>
      <c r="D1191" s="5">
        <v>1.5</v>
      </c>
      <c r="E1191" s="5">
        <v>35</v>
      </c>
      <c r="F1191">
        <v>10.7</v>
      </c>
      <c r="G1191" t="s">
        <v>10535</v>
      </c>
    </row>
    <row r="1192" spans="1:7">
      <c r="A1192" s="3" t="s">
        <v>2413</v>
      </c>
      <c r="B1192" s="11" t="s">
        <v>2414</v>
      </c>
      <c r="C1192" s="5">
        <v>6</v>
      </c>
      <c r="D1192" s="5">
        <v>0.75</v>
      </c>
      <c r="E1192" s="5">
        <v>14.7</v>
      </c>
      <c r="F1192">
        <v>11</v>
      </c>
      <c r="G1192" t="s">
        <v>10544</v>
      </c>
    </row>
    <row r="1193" spans="1:7">
      <c r="A1193" s="3" t="s">
        <v>10945</v>
      </c>
      <c r="B1193" s="11" t="s">
        <v>10946</v>
      </c>
      <c r="C1193" s="5">
        <v>6</v>
      </c>
      <c r="D1193" s="5">
        <v>0.75</v>
      </c>
      <c r="E1193" s="5">
        <v>16</v>
      </c>
      <c r="F1193">
        <v>7.9</v>
      </c>
      <c r="G1193" t="s">
        <v>10544</v>
      </c>
    </row>
    <row r="1194" spans="1:7">
      <c r="A1194" s="3" t="s">
        <v>10947</v>
      </c>
      <c r="B1194" s="11" t="s">
        <v>10948</v>
      </c>
      <c r="C1194" s="5">
        <v>6</v>
      </c>
      <c r="D1194" s="5">
        <v>0.75</v>
      </c>
      <c r="E1194" s="5">
        <v>45</v>
      </c>
      <c r="F1194">
        <v>21.5</v>
      </c>
      <c r="G1194" t="s">
        <v>10549</v>
      </c>
    </row>
    <row r="1195" spans="1:7">
      <c r="A1195" s="3" t="s">
        <v>10949</v>
      </c>
      <c r="B1195" s="11" t="s">
        <v>3576</v>
      </c>
      <c r="C1195" s="5">
        <v>6</v>
      </c>
      <c r="D1195" s="5">
        <v>1.5</v>
      </c>
      <c r="E1195" s="5">
        <v>37.5</v>
      </c>
      <c r="F1195">
        <v>11.5</v>
      </c>
      <c r="G1195" t="s">
        <v>10533</v>
      </c>
    </row>
    <row r="1196" spans="1:7">
      <c r="A1196" s="3" t="s">
        <v>11643</v>
      </c>
      <c r="B1196" s="11" t="s">
        <v>5336</v>
      </c>
      <c r="C1196" s="5">
        <v>6</v>
      </c>
      <c r="D1196" s="5">
        <v>1.75</v>
      </c>
      <c r="E1196" s="5">
        <v>35</v>
      </c>
      <c r="F1196">
        <v>17.5</v>
      </c>
      <c r="G1196" t="s">
        <v>10547</v>
      </c>
    </row>
    <row r="1197" spans="1:7">
      <c r="A1197" s="3" t="s">
        <v>5364</v>
      </c>
      <c r="B1197" s="11" t="s">
        <v>5336</v>
      </c>
      <c r="C1197" s="5">
        <v>6</v>
      </c>
      <c r="D1197" s="5">
        <v>1.75</v>
      </c>
      <c r="E1197" s="5">
        <v>35</v>
      </c>
      <c r="F1197">
        <v>17.5</v>
      </c>
      <c r="G1197" t="s">
        <v>10547</v>
      </c>
    </row>
    <row r="1198" spans="1:7">
      <c r="A1198" s="3" t="s">
        <v>11931</v>
      </c>
      <c r="B1198" s="11" t="s">
        <v>7928</v>
      </c>
      <c r="C1198" s="5">
        <v>6</v>
      </c>
      <c r="D1198" s="5">
        <v>2</v>
      </c>
      <c r="E1198" s="5">
        <v>37.5</v>
      </c>
      <c r="F1198">
        <v>9.5</v>
      </c>
      <c r="G1198" t="s">
        <v>10533</v>
      </c>
    </row>
    <row r="1199" spans="1:7">
      <c r="A1199" s="3" t="s">
        <v>8233</v>
      </c>
      <c r="B1199" s="11" t="s">
        <v>8234</v>
      </c>
      <c r="C1199" s="5">
        <v>6</v>
      </c>
      <c r="D1199" s="5">
        <v>0.75</v>
      </c>
      <c r="E1199" s="5">
        <v>46.85</v>
      </c>
      <c r="F1199">
        <v>17.5</v>
      </c>
      <c r="G1199" t="s">
        <v>10549</v>
      </c>
    </row>
    <row r="1200" spans="1:7">
      <c r="A1200" s="3" t="s">
        <v>8843</v>
      </c>
      <c r="B1200" s="11" t="s">
        <v>8833</v>
      </c>
      <c r="C1200" s="5">
        <v>6</v>
      </c>
      <c r="D1200" s="5">
        <v>1.5</v>
      </c>
      <c r="E1200" s="5">
        <v>37.5</v>
      </c>
      <c r="F1200">
        <v>8.75</v>
      </c>
      <c r="G1200" t="s">
        <v>10533</v>
      </c>
    </row>
    <row r="1201" spans="1:7">
      <c r="A1201" s="3" t="s">
        <v>294</v>
      </c>
      <c r="B1201" s="11" t="s">
        <v>295</v>
      </c>
      <c r="C1201" s="5">
        <v>6</v>
      </c>
      <c r="D1201" s="5">
        <v>0.5</v>
      </c>
      <c r="E1201" s="5">
        <v>50</v>
      </c>
      <c r="F1201">
        <v>74.5</v>
      </c>
      <c r="G1201" t="s">
        <v>10536</v>
      </c>
    </row>
    <row r="1202" spans="1:7">
      <c r="A1202" s="3" t="s">
        <v>297</v>
      </c>
      <c r="B1202" s="11" t="s">
        <v>298</v>
      </c>
      <c r="C1202" s="5">
        <v>6</v>
      </c>
      <c r="D1202" s="5">
        <v>0.5</v>
      </c>
      <c r="E1202" s="5">
        <v>50</v>
      </c>
      <c r="F1202">
        <v>65</v>
      </c>
      <c r="G1202" t="s">
        <v>10536</v>
      </c>
    </row>
    <row r="1203" spans="1:7">
      <c r="A1203" s="3" t="s">
        <v>302</v>
      </c>
      <c r="B1203" s="11" t="s">
        <v>303</v>
      </c>
      <c r="C1203" s="5">
        <v>6</v>
      </c>
      <c r="D1203" s="5">
        <v>0.5</v>
      </c>
      <c r="E1203" s="5">
        <v>46</v>
      </c>
      <c r="F1203">
        <v>40.5</v>
      </c>
      <c r="G1203" t="s">
        <v>10536</v>
      </c>
    </row>
    <row r="1204" spans="1:7">
      <c r="A1204" s="3" t="s">
        <v>343</v>
      </c>
      <c r="B1204" s="11" t="s">
        <v>344</v>
      </c>
      <c r="C1204" s="5">
        <v>6</v>
      </c>
      <c r="D1204" s="5">
        <v>0.5</v>
      </c>
      <c r="E1204" s="5">
        <v>25</v>
      </c>
      <c r="F1204">
        <v>11.25</v>
      </c>
      <c r="G1204" t="s">
        <v>10539</v>
      </c>
    </row>
    <row r="1205" spans="1:7">
      <c r="A1205" s="3" t="s">
        <v>860</v>
      </c>
      <c r="B1205" s="11" t="s">
        <v>861</v>
      </c>
      <c r="C1205" s="5">
        <v>6</v>
      </c>
      <c r="D1205" s="5">
        <v>0.5</v>
      </c>
      <c r="E1205" s="5">
        <v>15.7</v>
      </c>
      <c r="F1205">
        <v>8.65</v>
      </c>
      <c r="G1205" t="s">
        <v>10545</v>
      </c>
    </row>
    <row r="1206" spans="1:7">
      <c r="A1206" s="3" t="s">
        <v>970</v>
      </c>
      <c r="B1206" s="11" t="s">
        <v>971</v>
      </c>
      <c r="C1206" s="5">
        <v>6</v>
      </c>
      <c r="D1206" s="5">
        <v>0.5</v>
      </c>
      <c r="E1206" s="5">
        <v>22</v>
      </c>
      <c r="F1206">
        <v>11.9</v>
      </c>
      <c r="G1206" t="s">
        <v>10539</v>
      </c>
    </row>
    <row r="1207" spans="1:7">
      <c r="A1207" s="3" t="s">
        <v>10963</v>
      </c>
      <c r="B1207" s="11" t="s">
        <v>10964</v>
      </c>
      <c r="C1207" s="5">
        <v>6</v>
      </c>
      <c r="D1207" s="5">
        <v>0.5</v>
      </c>
      <c r="E1207" s="5">
        <v>30</v>
      </c>
      <c r="F1207">
        <v>11.45</v>
      </c>
      <c r="G1207" t="s">
        <v>10547</v>
      </c>
    </row>
    <row r="1208" spans="1:7">
      <c r="A1208" s="3" t="s">
        <v>1307</v>
      </c>
      <c r="B1208" s="11" t="s">
        <v>1305</v>
      </c>
      <c r="C1208" s="5">
        <v>6</v>
      </c>
      <c r="D1208" s="5">
        <v>0.5</v>
      </c>
      <c r="E1208" s="5">
        <v>42.3</v>
      </c>
      <c r="F1208">
        <v>14.75</v>
      </c>
      <c r="G1208" t="s">
        <v>10537</v>
      </c>
    </row>
    <row r="1209" spans="1:7">
      <c r="A1209" s="3" t="s">
        <v>1451</v>
      </c>
      <c r="B1209" s="11" t="s">
        <v>1452</v>
      </c>
      <c r="C1209" s="5">
        <v>6</v>
      </c>
      <c r="D1209" s="5">
        <v>0.5</v>
      </c>
      <c r="E1209" s="5">
        <v>50</v>
      </c>
      <c r="F1209">
        <v>5.7</v>
      </c>
      <c r="G1209" t="s">
        <v>10539</v>
      </c>
    </row>
    <row r="1210" spans="1:7">
      <c r="A1210" s="3" t="s">
        <v>1492</v>
      </c>
      <c r="B1210" s="11" t="s">
        <v>1493</v>
      </c>
      <c r="C1210" s="5">
        <v>6</v>
      </c>
      <c r="D1210" s="5">
        <v>0.5</v>
      </c>
      <c r="E1210" s="5">
        <v>30</v>
      </c>
      <c r="F1210">
        <v>5.15</v>
      </c>
      <c r="G1210" t="s">
        <v>10539</v>
      </c>
    </row>
    <row r="1211" spans="1:7">
      <c r="A1211" s="3" t="s">
        <v>1560</v>
      </c>
      <c r="B1211" s="11" t="s">
        <v>1561</v>
      </c>
      <c r="C1211" s="5">
        <v>6</v>
      </c>
      <c r="D1211" s="5">
        <v>0.5</v>
      </c>
      <c r="E1211" s="5">
        <v>45</v>
      </c>
      <c r="F1211">
        <v>53</v>
      </c>
      <c r="G1211" t="s">
        <v>10535</v>
      </c>
    </row>
    <row r="1212" spans="1:7">
      <c r="A1212" s="3" t="s">
        <v>1569</v>
      </c>
      <c r="B1212" s="11" t="s">
        <v>1570</v>
      </c>
      <c r="C1212" s="5">
        <v>6</v>
      </c>
      <c r="D1212" s="5">
        <v>0.5</v>
      </c>
      <c r="E1212" s="5">
        <v>30</v>
      </c>
      <c r="F1212">
        <v>12</v>
      </c>
      <c r="G1212" t="s">
        <v>10535</v>
      </c>
    </row>
    <row r="1213" spans="1:7">
      <c r="A1213" s="3" t="s">
        <v>1598</v>
      </c>
      <c r="B1213" s="11" t="s">
        <v>1599</v>
      </c>
      <c r="C1213" s="5">
        <v>6</v>
      </c>
      <c r="D1213" s="5">
        <v>0.5</v>
      </c>
      <c r="E1213" s="5">
        <v>20</v>
      </c>
      <c r="F1213">
        <v>3.75</v>
      </c>
      <c r="G1213" t="s">
        <v>10544</v>
      </c>
    </row>
    <row r="1214" spans="1:7">
      <c r="A1214" s="3" t="s">
        <v>10965</v>
      </c>
      <c r="B1214" s="11" t="s">
        <v>10966</v>
      </c>
      <c r="C1214" s="5">
        <v>6</v>
      </c>
      <c r="D1214" s="5">
        <v>0.5</v>
      </c>
      <c r="E1214" s="5">
        <v>20</v>
      </c>
      <c r="F1214">
        <v>4.9800000000000004</v>
      </c>
      <c r="G1214" t="s">
        <v>10539</v>
      </c>
    </row>
    <row r="1215" spans="1:7">
      <c r="A1215" s="3" t="s">
        <v>1643</v>
      </c>
      <c r="B1215" s="11" t="s">
        <v>1644</v>
      </c>
      <c r="C1215" s="5">
        <v>6</v>
      </c>
      <c r="D1215" s="5">
        <v>0.5</v>
      </c>
      <c r="E1215" s="5">
        <v>17</v>
      </c>
      <c r="F1215">
        <v>11</v>
      </c>
      <c r="G1215" t="s">
        <v>10545</v>
      </c>
    </row>
    <row r="1216" spans="1:7">
      <c r="A1216" s="3" t="s">
        <v>2118</v>
      </c>
      <c r="B1216" s="11" t="s">
        <v>2119</v>
      </c>
      <c r="C1216" s="5">
        <v>6</v>
      </c>
      <c r="D1216" s="5">
        <v>0.5</v>
      </c>
      <c r="E1216" s="5">
        <v>24</v>
      </c>
      <c r="F1216">
        <v>12.25</v>
      </c>
      <c r="G1216" t="s">
        <v>10532</v>
      </c>
    </row>
    <row r="1217" spans="1:7">
      <c r="A1217" s="3" t="s">
        <v>2271</v>
      </c>
      <c r="B1217" s="11" t="s">
        <v>2272</v>
      </c>
      <c r="C1217" s="5">
        <v>6</v>
      </c>
      <c r="D1217" s="5">
        <v>0.5</v>
      </c>
      <c r="E1217" s="5">
        <v>16.5</v>
      </c>
      <c r="F1217">
        <v>9.25</v>
      </c>
      <c r="G1217" t="s">
        <v>10544</v>
      </c>
    </row>
    <row r="1218" spans="1:7">
      <c r="A1218" s="3" t="s">
        <v>2478</v>
      </c>
      <c r="B1218" s="11" t="s">
        <v>2479</v>
      </c>
      <c r="C1218" s="5">
        <v>6</v>
      </c>
      <c r="D1218" s="5">
        <v>0.5</v>
      </c>
      <c r="E1218" s="5">
        <v>46</v>
      </c>
      <c r="F1218">
        <v>13.95</v>
      </c>
      <c r="G1218" t="s">
        <v>10537</v>
      </c>
    </row>
    <row r="1219" spans="1:7">
      <c r="A1219" s="3" t="s">
        <v>2686</v>
      </c>
      <c r="B1219" s="11" t="s">
        <v>2687</v>
      </c>
      <c r="C1219" s="5">
        <v>6</v>
      </c>
      <c r="D1219" s="5">
        <v>0.5</v>
      </c>
      <c r="E1219" s="5">
        <v>42</v>
      </c>
      <c r="F1219">
        <v>22.5</v>
      </c>
      <c r="G1219" t="s">
        <v>10537</v>
      </c>
    </row>
    <row r="1220" spans="1:7">
      <c r="A1220" s="3" t="s">
        <v>2695</v>
      </c>
      <c r="B1220" s="11" t="s">
        <v>2696</v>
      </c>
      <c r="C1220" s="5">
        <v>6</v>
      </c>
      <c r="D1220" s="5">
        <v>0.5</v>
      </c>
      <c r="E1220" s="5">
        <v>41</v>
      </c>
      <c r="F1220">
        <v>25.25</v>
      </c>
      <c r="G1220" t="s">
        <v>10537</v>
      </c>
    </row>
    <row r="1221" spans="1:7">
      <c r="A1221" s="3" t="s">
        <v>2887</v>
      </c>
      <c r="B1221" s="11" t="s">
        <v>2888</v>
      </c>
      <c r="C1221" s="5">
        <v>6</v>
      </c>
      <c r="D1221" s="5">
        <v>0.5</v>
      </c>
      <c r="E1221" s="5">
        <v>52.2</v>
      </c>
      <c r="F1221">
        <v>39.5</v>
      </c>
      <c r="G1221" t="s">
        <v>10549</v>
      </c>
    </row>
    <row r="1222" spans="1:7">
      <c r="A1222" s="3" t="s">
        <v>2890</v>
      </c>
      <c r="B1222" s="11" t="s">
        <v>2891</v>
      </c>
      <c r="C1222" s="5">
        <v>6</v>
      </c>
      <c r="D1222" s="5">
        <v>0.5</v>
      </c>
      <c r="E1222" s="5">
        <v>49.1</v>
      </c>
      <c r="F1222">
        <v>110</v>
      </c>
      <c r="G1222" t="s">
        <v>10536</v>
      </c>
    </row>
    <row r="1223" spans="1:7">
      <c r="A1223" s="3" t="s">
        <v>2893</v>
      </c>
      <c r="B1223" s="11" t="s">
        <v>2894</v>
      </c>
      <c r="C1223" s="5">
        <v>6</v>
      </c>
      <c r="D1223" s="5">
        <v>0.5</v>
      </c>
      <c r="E1223" s="5">
        <v>55</v>
      </c>
      <c r="F1223">
        <v>59</v>
      </c>
      <c r="G1223" t="s">
        <v>10536</v>
      </c>
    </row>
    <row r="1224" spans="1:7">
      <c r="A1224" s="3" t="s">
        <v>3162</v>
      </c>
      <c r="B1224" s="11" t="s">
        <v>3163</v>
      </c>
      <c r="C1224" s="5">
        <v>6</v>
      </c>
      <c r="D1224" s="5">
        <v>0.5</v>
      </c>
      <c r="E1224" s="5">
        <v>46</v>
      </c>
      <c r="F1224">
        <v>58</v>
      </c>
      <c r="G1224" t="s">
        <v>10541</v>
      </c>
    </row>
    <row r="1225" spans="1:7">
      <c r="A1225" s="3" t="s">
        <v>3165</v>
      </c>
      <c r="B1225" s="11" t="s">
        <v>3166</v>
      </c>
      <c r="C1225" s="5">
        <v>6</v>
      </c>
      <c r="D1225" s="5">
        <v>0.5</v>
      </c>
      <c r="E1225" s="5">
        <v>46</v>
      </c>
      <c r="F1225">
        <v>110</v>
      </c>
      <c r="G1225" t="s">
        <v>10541</v>
      </c>
    </row>
    <row r="1226" spans="1:7">
      <c r="A1226" s="3" t="s">
        <v>3214</v>
      </c>
      <c r="B1226" s="11" t="s">
        <v>3215</v>
      </c>
      <c r="C1226" s="5">
        <v>6</v>
      </c>
      <c r="D1226" s="5">
        <v>0.5</v>
      </c>
      <c r="E1226" s="5">
        <v>20</v>
      </c>
      <c r="F1226">
        <v>10.8</v>
      </c>
      <c r="G1226" t="s">
        <v>10539</v>
      </c>
    </row>
    <row r="1227" spans="1:7">
      <c r="A1227" s="3" t="s">
        <v>3260</v>
      </c>
      <c r="B1227" s="11" t="s">
        <v>3254</v>
      </c>
      <c r="C1227" s="5">
        <v>6</v>
      </c>
      <c r="D1227" s="5">
        <v>0.5</v>
      </c>
      <c r="E1227" s="5">
        <v>28</v>
      </c>
      <c r="F1227">
        <v>5.95</v>
      </c>
      <c r="G1227" t="s">
        <v>10539</v>
      </c>
    </row>
    <row r="1228" spans="1:7">
      <c r="A1228" s="3" t="s">
        <v>10967</v>
      </c>
      <c r="B1228" s="11" t="s">
        <v>3284</v>
      </c>
      <c r="C1228" s="5">
        <v>6</v>
      </c>
      <c r="D1228" s="5">
        <v>0.5</v>
      </c>
      <c r="E1228" s="5">
        <v>18</v>
      </c>
      <c r="F1228">
        <v>7.95</v>
      </c>
      <c r="G1228" t="s">
        <v>10544</v>
      </c>
    </row>
    <row r="1229" spans="1:7">
      <c r="A1229" s="3" t="s">
        <v>3399</v>
      </c>
      <c r="B1229" s="11" t="s">
        <v>3400</v>
      </c>
      <c r="C1229" s="5">
        <v>6</v>
      </c>
      <c r="D1229" s="5">
        <v>0.5</v>
      </c>
      <c r="E1229" s="5">
        <v>43</v>
      </c>
      <c r="F1229">
        <v>17.5</v>
      </c>
      <c r="G1229" t="s">
        <v>10537</v>
      </c>
    </row>
    <row r="1230" spans="1:7">
      <c r="A1230" s="3" t="s">
        <v>3429</v>
      </c>
      <c r="B1230" s="11" t="s">
        <v>3430</v>
      </c>
      <c r="C1230" s="5">
        <v>6</v>
      </c>
      <c r="D1230" s="5">
        <v>0.5</v>
      </c>
      <c r="E1230" s="5">
        <v>32</v>
      </c>
      <c r="F1230">
        <v>12.5</v>
      </c>
      <c r="G1230" t="s">
        <v>10544</v>
      </c>
    </row>
    <row r="1231" spans="1:7">
      <c r="A1231" s="3" t="s">
        <v>3472</v>
      </c>
      <c r="B1231" s="11" t="s">
        <v>3473</v>
      </c>
      <c r="C1231" s="5">
        <v>6</v>
      </c>
      <c r="D1231" s="5">
        <v>0.5</v>
      </c>
      <c r="E1231" s="5">
        <v>20</v>
      </c>
      <c r="F1231">
        <v>7.75</v>
      </c>
      <c r="G1231" t="s">
        <v>10539</v>
      </c>
    </row>
    <row r="1232" spans="1:7">
      <c r="A1232" s="3" t="s">
        <v>3475</v>
      </c>
      <c r="B1232" s="11" t="s">
        <v>3476</v>
      </c>
      <c r="C1232" s="5">
        <v>6</v>
      </c>
      <c r="D1232" s="5">
        <v>0.5</v>
      </c>
      <c r="E1232" s="5">
        <v>20</v>
      </c>
      <c r="F1232">
        <v>10.5</v>
      </c>
      <c r="G1232" t="s">
        <v>10555</v>
      </c>
    </row>
    <row r="1233" spans="1:7">
      <c r="A1233" s="3" t="s">
        <v>3561</v>
      </c>
      <c r="B1233" s="11" t="s">
        <v>3562</v>
      </c>
      <c r="C1233" s="5">
        <v>6</v>
      </c>
      <c r="D1233" s="5">
        <v>0.5</v>
      </c>
      <c r="E1233" s="5">
        <v>42</v>
      </c>
      <c r="F1233">
        <v>13.5</v>
      </c>
      <c r="G1233" t="s">
        <v>10537</v>
      </c>
    </row>
    <row r="1234" spans="1:7">
      <c r="A1234" s="3" t="s">
        <v>3813</v>
      </c>
      <c r="B1234" s="11" t="s">
        <v>3814</v>
      </c>
      <c r="C1234" s="5">
        <v>6</v>
      </c>
      <c r="D1234" s="5">
        <v>0.5</v>
      </c>
      <c r="E1234" s="5">
        <v>46</v>
      </c>
      <c r="F1234">
        <v>11.95</v>
      </c>
      <c r="G1234" t="s">
        <v>10537</v>
      </c>
    </row>
    <row r="1235" spans="1:7">
      <c r="A1235" s="3" t="s">
        <v>4079</v>
      </c>
      <c r="B1235" s="11" t="s">
        <v>4080</v>
      </c>
      <c r="C1235" s="5">
        <v>6</v>
      </c>
      <c r="D1235" s="5">
        <v>0.5</v>
      </c>
      <c r="E1235" s="5">
        <v>30</v>
      </c>
      <c r="F1235">
        <v>6.5</v>
      </c>
      <c r="G1235" t="s">
        <v>10539</v>
      </c>
    </row>
    <row r="1236" spans="1:7">
      <c r="A1236" s="3" t="s">
        <v>10968</v>
      </c>
      <c r="B1236" s="11" t="s">
        <v>10969</v>
      </c>
      <c r="C1236" s="5">
        <v>6</v>
      </c>
      <c r="D1236" s="5">
        <v>0.5</v>
      </c>
      <c r="E1236" s="5">
        <v>43</v>
      </c>
      <c r="F1236">
        <v>19.25</v>
      </c>
      <c r="G1236" t="s">
        <v>10537</v>
      </c>
    </row>
    <row r="1237" spans="1:7">
      <c r="A1237" s="3" t="s">
        <v>10950</v>
      </c>
      <c r="B1237" s="11" t="s">
        <v>10951</v>
      </c>
      <c r="C1237" s="5">
        <v>6</v>
      </c>
      <c r="D1237" s="5">
        <v>0.5</v>
      </c>
      <c r="E1237" s="5">
        <v>46</v>
      </c>
      <c r="F1237">
        <v>19.5</v>
      </c>
      <c r="G1237" t="s">
        <v>10536</v>
      </c>
    </row>
    <row r="1238" spans="1:7">
      <c r="A1238" s="3" t="s">
        <v>10952</v>
      </c>
      <c r="B1238" s="11" t="s">
        <v>10953</v>
      </c>
      <c r="C1238" s="5">
        <v>6</v>
      </c>
      <c r="D1238" s="5">
        <v>0.5</v>
      </c>
      <c r="E1238" s="5">
        <v>46</v>
      </c>
      <c r="F1238">
        <v>19.5</v>
      </c>
      <c r="G1238" t="s">
        <v>10536</v>
      </c>
    </row>
    <row r="1239" spans="1:7">
      <c r="A1239" s="3" t="s">
        <v>10954</v>
      </c>
      <c r="B1239" s="11" t="s">
        <v>10955</v>
      </c>
      <c r="C1239" s="5">
        <v>6</v>
      </c>
      <c r="D1239" s="5">
        <v>0.5</v>
      </c>
      <c r="E1239" s="5">
        <v>46</v>
      </c>
      <c r="F1239">
        <v>19.5</v>
      </c>
      <c r="G1239" t="s">
        <v>10536</v>
      </c>
    </row>
    <row r="1240" spans="1:7">
      <c r="A1240" s="3" t="s">
        <v>4797</v>
      </c>
      <c r="B1240" s="11" t="s">
        <v>4798</v>
      </c>
      <c r="C1240" s="5">
        <v>6</v>
      </c>
      <c r="D1240" s="5">
        <v>0.5</v>
      </c>
      <c r="E1240" s="5">
        <v>46</v>
      </c>
      <c r="F1240">
        <v>11.1</v>
      </c>
      <c r="G1240" t="s">
        <v>10537</v>
      </c>
    </row>
    <row r="1241" spans="1:7">
      <c r="A1241" s="3" t="s">
        <v>4979</v>
      </c>
      <c r="B1241" s="11" t="s">
        <v>4980</v>
      </c>
      <c r="C1241" s="5">
        <v>6</v>
      </c>
      <c r="D1241" s="5">
        <v>0.5</v>
      </c>
      <c r="E1241" s="5">
        <v>43</v>
      </c>
      <c r="F1241">
        <v>23.9</v>
      </c>
      <c r="G1241" t="s">
        <v>10537</v>
      </c>
    </row>
    <row r="1242" spans="1:7">
      <c r="A1242" s="3" t="s">
        <v>5109</v>
      </c>
      <c r="B1242" s="11" t="s">
        <v>5110</v>
      </c>
      <c r="C1242" s="5">
        <v>6</v>
      </c>
      <c r="D1242" s="5">
        <v>0.5</v>
      </c>
      <c r="E1242" s="5">
        <v>45</v>
      </c>
      <c r="F1242">
        <v>26.5</v>
      </c>
      <c r="G1242" t="s">
        <v>10549</v>
      </c>
    </row>
    <row r="1243" spans="1:7">
      <c r="A1243" s="3" t="s">
        <v>5118</v>
      </c>
      <c r="B1243" s="11" t="s">
        <v>5119</v>
      </c>
      <c r="C1243" s="5">
        <v>6</v>
      </c>
      <c r="D1243" s="5">
        <v>0.5</v>
      </c>
      <c r="E1243" s="5">
        <v>44</v>
      </c>
      <c r="F1243">
        <v>19.5</v>
      </c>
      <c r="G1243" t="s">
        <v>10537</v>
      </c>
    </row>
    <row r="1244" spans="1:7">
      <c r="A1244" s="3" t="s">
        <v>5352</v>
      </c>
      <c r="B1244" s="11" t="s">
        <v>5336</v>
      </c>
      <c r="C1244" s="5">
        <v>6</v>
      </c>
      <c r="D1244" s="5">
        <v>0.5</v>
      </c>
      <c r="E1244" s="5">
        <v>35</v>
      </c>
      <c r="F1244">
        <v>4.95</v>
      </c>
      <c r="G1244" t="s">
        <v>10547</v>
      </c>
    </row>
    <row r="1245" spans="1:7">
      <c r="A1245" s="3" t="s">
        <v>5354</v>
      </c>
      <c r="B1245" s="11" t="s">
        <v>5336</v>
      </c>
      <c r="C1245" s="5">
        <v>6</v>
      </c>
      <c r="D1245" s="5">
        <v>0.5</v>
      </c>
      <c r="E1245" s="5">
        <v>35</v>
      </c>
      <c r="F1245">
        <v>5.5</v>
      </c>
      <c r="G1245" t="s">
        <v>10547</v>
      </c>
    </row>
    <row r="1246" spans="1:7">
      <c r="A1246" s="3" t="s">
        <v>5379</v>
      </c>
      <c r="B1246" s="11" t="s">
        <v>5380</v>
      </c>
      <c r="C1246" s="5">
        <v>6</v>
      </c>
      <c r="D1246" s="5">
        <v>0.5</v>
      </c>
      <c r="E1246" s="5">
        <v>38</v>
      </c>
      <c r="F1246">
        <v>14.5</v>
      </c>
      <c r="G1246" t="s">
        <v>10547</v>
      </c>
    </row>
    <row r="1247" spans="1:7">
      <c r="A1247" s="3" t="s">
        <v>5746</v>
      </c>
      <c r="B1247" s="11" t="s">
        <v>5747</v>
      </c>
      <c r="C1247" s="5">
        <v>6</v>
      </c>
      <c r="D1247" s="5">
        <v>0.5</v>
      </c>
      <c r="E1247" s="5">
        <v>48</v>
      </c>
      <c r="F1247">
        <v>32.5</v>
      </c>
      <c r="G1247" t="s">
        <v>10554</v>
      </c>
    </row>
    <row r="1248" spans="1:7">
      <c r="A1248" s="3" t="s">
        <v>5749</v>
      </c>
      <c r="B1248" s="11" t="s">
        <v>5750</v>
      </c>
      <c r="C1248" s="5">
        <v>6</v>
      </c>
      <c r="D1248" s="5">
        <v>0.5</v>
      </c>
      <c r="E1248" s="5">
        <v>48</v>
      </c>
      <c r="F1248">
        <v>34.5</v>
      </c>
      <c r="G1248" t="s">
        <v>10554</v>
      </c>
    </row>
    <row r="1249" spans="1:7">
      <c r="A1249" s="3" t="s">
        <v>5827</v>
      </c>
      <c r="B1249" s="11" t="s">
        <v>5828</v>
      </c>
      <c r="C1249" s="5">
        <v>6</v>
      </c>
      <c r="D1249" s="5">
        <v>0.5</v>
      </c>
      <c r="E1249" s="5">
        <v>29.9</v>
      </c>
      <c r="F1249">
        <v>10.5</v>
      </c>
      <c r="G1249" t="s">
        <v>10534</v>
      </c>
    </row>
    <row r="1250" spans="1:7">
      <c r="A1250" s="3" t="s">
        <v>5855</v>
      </c>
      <c r="B1250" s="11" t="s">
        <v>5856</v>
      </c>
      <c r="C1250" s="5">
        <v>6</v>
      </c>
      <c r="D1250" s="5">
        <v>0.5</v>
      </c>
      <c r="E1250" s="5">
        <v>15</v>
      </c>
      <c r="F1250">
        <v>4.5</v>
      </c>
      <c r="G1250" t="s">
        <v>10532</v>
      </c>
    </row>
    <row r="1251" spans="1:7">
      <c r="A1251" s="3" t="s">
        <v>5858</v>
      </c>
      <c r="B1251" s="11" t="s">
        <v>5859</v>
      </c>
      <c r="C1251" s="5">
        <v>6</v>
      </c>
      <c r="D1251" s="5">
        <v>0.5</v>
      </c>
      <c r="E1251" s="5">
        <v>20</v>
      </c>
      <c r="F1251">
        <v>4.25</v>
      </c>
      <c r="G1251" t="s">
        <v>10532</v>
      </c>
    </row>
    <row r="1252" spans="1:7">
      <c r="A1252" s="3" t="s">
        <v>10970</v>
      </c>
      <c r="B1252" s="11" t="s">
        <v>5876</v>
      </c>
      <c r="C1252" s="5">
        <v>6</v>
      </c>
      <c r="D1252" s="5">
        <v>0.5</v>
      </c>
      <c r="E1252" s="5">
        <v>42</v>
      </c>
      <c r="F1252">
        <v>22.25</v>
      </c>
      <c r="G1252" t="s">
        <v>10543</v>
      </c>
    </row>
    <row r="1253" spans="1:7">
      <c r="A1253" s="3" t="s">
        <v>5877</v>
      </c>
      <c r="B1253" s="11" t="s">
        <v>5878</v>
      </c>
      <c r="C1253" s="5">
        <v>6</v>
      </c>
      <c r="D1253" s="5">
        <v>0.5</v>
      </c>
      <c r="E1253" s="5">
        <v>42</v>
      </c>
      <c r="F1253">
        <v>19.25</v>
      </c>
      <c r="G1253" t="s">
        <v>10537</v>
      </c>
    </row>
    <row r="1254" spans="1:7">
      <c r="A1254" s="3" t="s">
        <v>5886</v>
      </c>
      <c r="B1254" s="11" t="s">
        <v>5887</v>
      </c>
      <c r="C1254" s="5">
        <v>6</v>
      </c>
      <c r="D1254" s="5">
        <v>0.5</v>
      </c>
      <c r="E1254" s="5">
        <v>20</v>
      </c>
      <c r="F1254">
        <v>13</v>
      </c>
      <c r="G1254" t="s">
        <v>10555</v>
      </c>
    </row>
    <row r="1255" spans="1:7">
      <c r="A1255" s="3" t="s">
        <v>10971</v>
      </c>
      <c r="B1255" s="11" t="s">
        <v>10972</v>
      </c>
      <c r="C1255" s="5">
        <v>6</v>
      </c>
      <c r="D1255" s="5">
        <v>0.5</v>
      </c>
      <c r="E1255" s="5">
        <v>28</v>
      </c>
      <c r="F1255">
        <v>10.75</v>
      </c>
      <c r="G1255" t="s">
        <v>10544</v>
      </c>
    </row>
    <row r="1256" spans="1:7">
      <c r="A1256" s="3" t="s">
        <v>5906</v>
      </c>
      <c r="B1256" s="11" t="s">
        <v>5907</v>
      </c>
      <c r="C1256" s="5">
        <v>6</v>
      </c>
      <c r="D1256" s="5">
        <v>0.5</v>
      </c>
      <c r="E1256" s="5">
        <v>47</v>
      </c>
      <c r="F1256">
        <v>23.5</v>
      </c>
      <c r="G1256" t="s">
        <v>10537</v>
      </c>
    </row>
    <row r="1257" spans="1:7">
      <c r="A1257" s="3" t="s">
        <v>5909</v>
      </c>
      <c r="B1257" s="11" t="s">
        <v>5910</v>
      </c>
      <c r="C1257" s="5">
        <v>6</v>
      </c>
      <c r="D1257" s="5">
        <v>0.5</v>
      </c>
      <c r="E1257" s="5">
        <v>47</v>
      </c>
      <c r="F1257">
        <v>23.4</v>
      </c>
      <c r="G1257" t="s">
        <v>10549</v>
      </c>
    </row>
    <row r="1258" spans="1:7">
      <c r="A1258" s="3" t="s">
        <v>5912</v>
      </c>
      <c r="B1258" s="11" t="s">
        <v>5913</v>
      </c>
      <c r="C1258" s="5">
        <v>6</v>
      </c>
      <c r="D1258" s="5">
        <v>0.5</v>
      </c>
      <c r="E1258" s="5">
        <v>30</v>
      </c>
      <c r="F1258">
        <v>13</v>
      </c>
      <c r="G1258" t="s">
        <v>10544</v>
      </c>
    </row>
    <row r="1259" spans="1:7">
      <c r="A1259" s="3" t="s">
        <v>5959</v>
      </c>
      <c r="B1259" s="11" t="s">
        <v>5960</v>
      </c>
      <c r="C1259" s="5">
        <v>6</v>
      </c>
      <c r="D1259" s="5">
        <v>0.5</v>
      </c>
      <c r="E1259" s="5">
        <v>35</v>
      </c>
      <c r="F1259">
        <v>3.45</v>
      </c>
      <c r="G1259" t="s">
        <v>10547</v>
      </c>
    </row>
    <row r="1260" spans="1:7">
      <c r="A1260" s="3" t="s">
        <v>6351</v>
      </c>
      <c r="B1260" s="11" t="s">
        <v>6352</v>
      </c>
      <c r="C1260" s="5">
        <v>6</v>
      </c>
      <c r="D1260" s="5">
        <v>0.5</v>
      </c>
      <c r="E1260" s="5">
        <v>32</v>
      </c>
      <c r="F1260">
        <v>6.15</v>
      </c>
      <c r="G1260" t="s">
        <v>10544</v>
      </c>
    </row>
    <row r="1261" spans="1:7">
      <c r="A1261" s="3" t="s">
        <v>6365</v>
      </c>
      <c r="B1261" s="11" t="s">
        <v>6366</v>
      </c>
      <c r="C1261" s="5">
        <v>6</v>
      </c>
      <c r="D1261" s="5">
        <v>0.5</v>
      </c>
      <c r="E1261" s="5">
        <v>48.8</v>
      </c>
      <c r="F1261">
        <v>42.5</v>
      </c>
      <c r="G1261" t="s">
        <v>10536</v>
      </c>
    </row>
    <row r="1262" spans="1:7">
      <c r="A1262" s="3" t="s">
        <v>6374</v>
      </c>
      <c r="B1262" s="11" t="s">
        <v>6375</v>
      </c>
      <c r="C1262" s="5">
        <v>6</v>
      </c>
      <c r="D1262" s="5">
        <v>0.5</v>
      </c>
      <c r="E1262" s="5">
        <v>46.1</v>
      </c>
      <c r="F1262">
        <v>23.25</v>
      </c>
      <c r="G1262" t="s">
        <v>10536</v>
      </c>
    </row>
    <row r="1263" spans="1:7">
      <c r="A1263" s="3" t="s">
        <v>6946</v>
      </c>
      <c r="B1263" s="11" t="s">
        <v>6944</v>
      </c>
      <c r="C1263" s="5">
        <v>6</v>
      </c>
      <c r="D1263" s="5">
        <v>0.5</v>
      </c>
      <c r="E1263" s="5">
        <v>47</v>
      </c>
      <c r="F1263">
        <v>22</v>
      </c>
      <c r="G1263" t="s">
        <v>10537</v>
      </c>
    </row>
    <row r="1264" spans="1:7">
      <c r="A1264" s="3" t="s">
        <v>6949</v>
      </c>
      <c r="B1264" s="11" t="s">
        <v>6950</v>
      </c>
      <c r="C1264" s="5">
        <v>6</v>
      </c>
      <c r="D1264" s="5">
        <v>0.5</v>
      </c>
      <c r="E1264" s="5">
        <v>47</v>
      </c>
      <c r="F1264">
        <v>210</v>
      </c>
      <c r="G1264" t="s">
        <v>10537</v>
      </c>
    </row>
    <row r="1265" spans="1:7">
      <c r="A1265" s="3" t="s">
        <v>10956</v>
      </c>
      <c r="B1265" s="11" t="s">
        <v>10957</v>
      </c>
      <c r="C1265" s="5">
        <v>6</v>
      </c>
      <c r="D1265" s="5">
        <v>0.5</v>
      </c>
      <c r="E1265" s="5">
        <v>47</v>
      </c>
      <c r="F1265">
        <v>150</v>
      </c>
      <c r="G1265" t="s">
        <v>10537</v>
      </c>
    </row>
    <row r="1266" spans="1:7">
      <c r="A1266" s="3" t="s">
        <v>6952</v>
      </c>
      <c r="B1266" s="11" t="s">
        <v>6953</v>
      </c>
      <c r="C1266" s="5">
        <v>6</v>
      </c>
      <c r="D1266" s="5">
        <v>0.5</v>
      </c>
      <c r="E1266" s="5">
        <v>47</v>
      </c>
      <c r="F1266">
        <v>365</v>
      </c>
      <c r="G1266" t="s">
        <v>10555</v>
      </c>
    </row>
    <row r="1267" spans="1:7">
      <c r="A1267" s="3" t="s">
        <v>10958</v>
      </c>
      <c r="B1267" s="11" t="s">
        <v>10959</v>
      </c>
      <c r="C1267" s="5">
        <v>6</v>
      </c>
      <c r="D1267" s="5">
        <v>0.5</v>
      </c>
      <c r="E1267" s="5">
        <v>17</v>
      </c>
      <c r="F1267">
        <v>7.25</v>
      </c>
      <c r="G1267" t="s">
        <v>10545</v>
      </c>
    </row>
    <row r="1268" spans="1:7">
      <c r="A1268" s="3" t="s">
        <v>7022</v>
      </c>
      <c r="B1268" s="11" t="s">
        <v>7023</v>
      </c>
      <c r="C1268" s="5">
        <v>6</v>
      </c>
      <c r="D1268" s="5">
        <v>0.5</v>
      </c>
      <c r="E1268" s="5">
        <v>17</v>
      </c>
      <c r="F1268">
        <v>7.25</v>
      </c>
      <c r="G1268" t="s">
        <v>10545</v>
      </c>
    </row>
    <row r="1269" spans="1:7">
      <c r="A1269" s="3" t="s">
        <v>7027</v>
      </c>
      <c r="B1269" s="11" t="s">
        <v>7028</v>
      </c>
      <c r="C1269" s="5">
        <v>6</v>
      </c>
      <c r="D1269" s="5">
        <v>0.5</v>
      </c>
      <c r="E1269" s="5">
        <v>17</v>
      </c>
      <c r="F1269">
        <v>7.5</v>
      </c>
      <c r="G1269" t="s">
        <v>10545</v>
      </c>
    </row>
    <row r="1270" spans="1:7">
      <c r="A1270" s="3" t="s">
        <v>7035</v>
      </c>
      <c r="B1270" s="11" t="s">
        <v>7036</v>
      </c>
      <c r="C1270" s="5">
        <v>6</v>
      </c>
      <c r="D1270" s="5">
        <v>0.5</v>
      </c>
      <c r="E1270" s="5">
        <v>15</v>
      </c>
      <c r="F1270">
        <v>7.25</v>
      </c>
      <c r="G1270" t="s">
        <v>10545</v>
      </c>
    </row>
    <row r="1271" spans="1:7">
      <c r="A1271" s="3" t="s">
        <v>7040</v>
      </c>
      <c r="B1271" s="11" t="s">
        <v>7041</v>
      </c>
      <c r="C1271" s="5">
        <v>6</v>
      </c>
      <c r="D1271" s="5">
        <v>0.5</v>
      </c>
      <c r="E1271" s="5">
        <v>15</v>
      </c>
      <c r="F1271">
        <v>7.25</v>
      </c>
      <c r="G1271" t="s">
        <v>10545</v>
      </c>
    </row>
    <row r="1272" spans="1:7">
      <c r="A1272" s="3" t="s">
        <v>7073</v>
      </c>
      <c r="B1272" s="11" t="s">
        <v>7074</v>
      </c>
      <c r="C1272" s="5">
        <v>6</v>
      </c>
      <c r="D1272" s="5">
        <v>0.5</v>
      </c>
      <c r="E1272" s="5">
        <v>37.5</v>
      </c>
      <c r="F1272">
        <v>11.75</v>
      </c>
      <c r="G1272" t="s">
        <v>10532</v>
      </c>
    </row>
    <row r="1273" spans="1:7">
      <c r="A1273" s="3" t="s">
        <v>7176</v>
      </c>
      <c r="B1273" s="11" t="s">
        <v>7177</v>
      </c>
      <c r="C1273" s="5">
        <v>6</v>
      </c>
      <c r="D1273" s="5">
        <v>0.5</v>
      </c>
      <c r="E1273" s="5">
        <v>51.4</v>
      </c>
      <c r="F1273">
        <v>24.95</v>
      </c>
      <c r="G1273" t="s">
        <v>10554</v>
      </c>
    </row>
    <row r="1274" spans="1:7">
      <c r="A1274" s="3" t="s">
        <v>7399</v>
      </c>
      <c r="B1274" s="11" t="s">
        <v>7400</v>
      </c>
      <c r="C1274" s="5">
        <v>6</v>
      </c>
      <c r="D1274" s="5">
        <v>0.5</v>
      </c>
      <c r="E1274" s="5">
        <v>35</v>
      </c>
      <c r="F1274">
        <v>12.75</v>
      </c>
      <c r="G1274" t="s">
        <v>10534</v>
      </c>
    </row>
    <row r="1275" spans="1:7">
      <c r="A1275" s="3" t="s">
        <v>7532</v>
      </c>
      <c r="B1275" s="11" t="s">
        <v>7533</v>
      </c>
      <c r="C1275" s="5">
        <v>6</v>
      </c>
      <c r="D1275" s="5">
        <v>0.5</v>
      </c>
      <c r="E1275" s="5">
        <v>45.8</v>
      </c>
      <c r="F1275">
        <v>14.5</v>
      </c>
      <c r="G1275" t="s">
        <v>10537</v>
      </c>
    </row>
    <row r="1276" spans="1:7">
      <c r="A1276" s="3" t="s">
        <v>7771</v>
      </c>
      <c r="B1276" s="11" t="s">
        <v>7772</v>
      </c>
      <c r="C1276" s="5">
        <v>6</v>
      </c>
      <c r="D1276" s="5">
        <v>0.5</v>
      </c>
      <c r="E1276" s="5">
        <v>29</v>
      </c>
      <c r="F1276">
        <v>11.95</v>
      </c>
      <c r="G1276" t="s">
        <v>10555</v>
      </c>
    </row>
    <row r="1277" spans="1:7">
      <c r="A1277" s="3" t="s">
        <v>7971</v>
      </c>
      <c r="B1277" s="11" t="s">
        <v>7972</v>
      </c>
      <c r="C1277" s="5">
        <v>6</v>
      </c>
      <c r="D1277" s="5">
        <v>0.5</v>
      </c>
      <c r="E1277" s="5">
        <v>43</v>
      </c>
      <c r="F1277">
        <v>24.5</v>
      </c>
      <c r="G1277" t="s">
        <v>10537</v>
      </c>
    </row>
    <row r="1278" spans="1:7">
      <c r="A1278" s="3" t="s">
        <v>8137</v>
      </c>
      <c r="B1278" s="11" t="s">
        <v>8138</v>
      </c>
      <c r="C1278" s="5">
        <v>6</v>
      </c>
      <c r="D1278" s="5">
        <v>0.5</v>
      </c>
      <c r="E1278" s="5">
        <v>57</v>
      </c>
      <c r="F1278">
        <v>16.850000000000001</v>
      </c>
      <c r="G1278" t="s">
        <v>10537</v>
      </c>
    </row>
    <row r="1279" spans="1:7">
      <c r="A1279" s="3" t="s">
        <v>8281</v>
      </c>
      <c r="B1279" s="11" t="s">
        <v>8282</v>
      </c>
      <c r="C1279" s="5">
        <v>6</v>
      </c>
      <c r="D1279" s="5">
        <v>0.5</v>
      </c>
      <c r="E1279" s="5">
        <v>56</v>
      </c>
      <c r="F1279">
        <v>18.75</v>
      </c>
      <c r="G1279" t="s">
        <v>10554</v>
      </c>
    </row>
    <row r="1280" spans="1:7">
      <c r="A1280" s="3" t="s">
        <v>8648</v>
      </c>
      <c r="B1280" s="11" t="s">
        <v>8649</v>
      </c>
      <c r="C1280" s="5">
        <v>6</v>
      </c>
      <c r="D1280" s="5">
        <v>0.5</v>
      </c>
      <c r="E1280" s="5">
        <v>14.9</v>
      </c>
      <c r="F1280">
        <v>10.65</v>
      </c>
      <c r="G1280" t="s">
        <v>10539</v>
      </c>
    </row>
    <row r="1281" spans="1:7">
      <c r="A1281" s="3" t="s">
        <v>8712</v>
      </c>
      <c r="B1281" s="11" t="s">
        <v>8713</v>
      </c>
      <c r="C1281" s="5">
        <v>6</v>
      </c>
      <c r="D1281" s="5">
        <v>0.5</v>
      </c>
      <c r="E1281" s="5">
        <v>15.5</v>
      </c>
      <c r="F1281">
        <v>7.65</v>
      </c>
      <c r="G1281" t="s">
        <v>10545</v>
      </c>
    </row>
    <row r="1282" spans="1:7">
      <c r="A1282" s="3" t="s">
        <v>8759</v>
      </c>
      <c r="B1282" s="11" t="s">
        <v>8760</v>
      </c>
      <c r="C1282" s="5">
        <v>6</v>
      </c>
      <c r="D1282" s="5">
        <v>0.5</v>
      </c>
      <c r="E1282" s="5">
        <v>29</v>
      </c>
      <c r="F1282">
        <v>20.5</v>
      </c>
      <c r="G1282" t="s">
        <v>10555</v>
      </c>
    </row>
    <row r="1283" spans="1:7">
      <c r="A1283" s="3" t="s">
        <v>8837</v>
      </c>
      <c r="B1283" s="11" t="s">
        <v>8833</v>
      </c>
      <c r="C1283" s="5">
        <v>6</v>
      </c>
      <c r="D1283" s="5">
        <v>0.5</v>
      </c>
      <c r="E1283" s="5">
        <v>37.5</v>
      </c>
      <c r="F1283">
        <v>3.5</v>
      </c>
      <c r="G1283" t="s">
        <v>10533</v>
      </c>
    </row>
    <row r="1284" spans="1:7">
      <c r="A1284" s="3" t="s">
        <v>9074</v>
      </c>
      <c r="B1284" s="11" t="s">
        <v>9075</v>
      </c>
      <c r="C1284" s="5">
        <v>6</v>
      </c>
      <c r="D1284" s="5">
        <v>0.5</v>
      </c>
      <c r="E1284" s="5">
        <v>20</v>
      </c>
      <c r="F1284">
        <v>15.5</v>
      </c>
      <c r="G1284" t="s">
        <v>10539</v>
      </c>
    </row>
    <row r="1285" spans="1:7">
      <c r="A1285" s="3" t="s">
        <v>9098</v>
      </c>
      <c r="B1285" s="11" t="s">
        <v>9099</v>
      </c>
      <c r="C1285" s="5">
        <v>6</v>
      </c>
      <c r="D1285" s="5">
        <v>0.5</v>
      </c>
      <c r="E1285" s="5">
        <v>50</v>
      </c>
      <c r="F1285">
        <v>17.5</v>
      </c>
      <c r="G1285" t="s">
        <v>10549</v>
      </c>
    </row>
    <row r="1286" spans="1:7">
      <c r="A1286" s="3" t="s">
        <v>10973</v>
      </c>
      <c r="B1286" s="11" t="s">
        <v>10974</v>
      </c>
      <c r="C1286" s="5">
        <v>6</v>
      </c>
      <c r="D1286" s="5">
        <v>0.5</v>
      </c>
      <c r="E1286" s="5">
        <v>44</v>
      </c>
      <c r="F1286">
        <v>23.5</v>
      </c>
      <c r="G1286" t="s">
        <v>10537</v>
      </c>
    </row>
    <row r="1287" spans="1:7">
      <c r="A1287" s="3" t="s">
        <v>9536</v>
      </c>
      <c r="B1287" s="11" t="s">
        <v>9537</v>
      </c>
      <c r="C1287" s="5">
        <v>6</v>
      </c>
      <c r="D1287" s="5">
        <v>0.5</v>
      </c>
      <c r="E1287" s="5">
        <v>42.9</v>
      </c>
      <c r="F1287">
        <v>25.5</v>
      </c>
      <c r="G1287" t="s">
        <v>10543</v>
      </c>
    </row>
    <row r="1288" spans="1:7">
      <c r="A1288" s="3" t="s">
        <v>10975</v>
      </c>
      <c r="B1288" s="11" t="s">
        <v>10976</v>
      </c>
      <c r="C1288" s="5">
        <v>6</v>
      </c>
      <c r="D1288" s="5">
        <v>0.5</v>
      </c>
      <c r="E1288" s="5">
        <v>45</v>
      </c>
      <c r="F1288">
        <v>21.5</v>
      </c>
      <c r="G1288" t="s">
        <v>10537</v>
      </c>
    </row>
    <row r="1289" spans="1:7">
      <c r="A1289" s="3" t="s">
        <v>10960</v>
      </c>
      <c r="B1289" s="11" t="s">
        <v>10961</v>
      </c>
      <c r="C1289" s="5">
        <v>6</v>
      </c>
      <c r="D1289" s="5">
        <v>0.5</v>
      </c>
      <c r="E1289" s="5">
        <v>41.4</v>
      </c>
      <c r="F1289">
        <v>32.5</v>
      </c>
      <c r="G1289" t="s">
        <v>10535</v>
      </c>
    </row>
    <row r="1290" spans="1:7">
      <c r="A1290" s="3" t="s">
        <v>9700</v>
      </c>
      <c r="B1290" s="11" t="s">
        <v>10962</v>
      </c>
      <c r="C1290" s="5">
        <v>6</v>
      </c>
      <c r="D1290" s="5">
        <v>0.5</v>
      </c>
      <c r="E1290" s="5">
        <v>40.9</v>
      </c>
      <c r="F1290">
        <v>29.5</v>
      </c>
      <c r="G1290" t="s">
        <v>10553</v>
      </c>
    </row>
    <row r="1291" spans="1:7">
      <c r="A1291" s="3" t="s">
        <v>9698</v>
      </c>
      <c r="B1291" s="11" t="s">
        <v>10977</v>
      </c>
      <c r="C1291" s="5">
        <v>6</v>
      </c>
      <c r="D1291" s="5">
        <v>0.5</v>
      </c>
      <c r="E1291" s="5">
        <v>41.2</v>
      </c>
      <c r="F1291">
        <v>30.25</v>
      </c>
      <c r="G1291" t="s">
        <v>10553</v>
      </c>
    </row>
    <row r="1292" spans="1:7">
      <c r="A1292" s="3" t="s">
        <v>9733</v>
      </c>
      <c r="B1292" s="11" t="s">
        <v>9734</v>
      </c>
      <c r="C1292" s="5">
        <v>6</v>
      </c>
      <c r="D1292" s="5">
        <v>0.5</v>
      </c>
      <c r="E1292" s="5">
        <v>35</v>
      </c>
      <c r="F1292">
        <v>6.5</v>
      </c>
      <c r="G1292" t="s">
        <v>10534</v>
      </c>
    </row>
    <row r="1293" spans="1:7">
      <c r="A1293" s="3" t="s">
        <v>10022</v>
      </c>
      <c r="B1293" s="11" t="s">
        <v>10023</v>
      </c>
      <c r="C1293" s="5">
        <v>6</v>
      </c>
      <c r="D1293" s="5">
        <v>0.5</v>
      </c>
      <c r="E1293" s="5">
        <v>41.5</v>
      </c>
      <c r="F1293">
        <v>18.5</v>
      </c>
      <c r="G1293" t="s">
        <v>10537</v>
      </c>
    </row>
    <row r="1294" spans="1:7">
      <c r="A1294" s="3" t="s">
        <v>10158</v>
      </c>
      <c r="B1294" s="11" t="s">
        <v>10159</v>
      </c>
      <c r="C1294" s="5">
        <v>6</v>
      </c>
      <c r="D1294" s="5">
        <v>0.5</v>
      </c>
      <c r="E1294" s="5">
        <v>14</v>
      </c>
      <c r="F1294">
        <v>3.5</v>
      </c>
      <c r="G1294" t="s">
        <v>10545</v>
      </c>
    </row>
    <row r="1295" spans="1:7">
      <c r="A1295" s="3" t="s">
        <v>10316</v>
      </c>
      <c r="B1295" s="11" t="s">
        <v>10317</v>
      </c>
      <c r="C1295" s="5">
        <v>6</v>
      </c>
      <c r="D1295" s="5">
        <v>0.5</v>
      </c>
      <c r="E1295" s="5">
        <v>35</v>
      </c>
      <c r="F1295">
        <v>8.6999999999999993</v>
      </c>
      <c r="G1295" t="s">
        <v>10544</v>
      </c>
    </row>
    <row r="1296" spans="1:7">
      <c r="A1296" s="3" t="s">
        <v>10519</v>
      </c>
      <c r="B1296" s="11" t="s">
        <v>10520</v>
      </c>
      <c r="C1296" s="5">
        <v>6</v>
      </c>
      <c r="D1296" s="5">
        <v>0.5</v>
      </c>
      <c r="E1296" s="5">
        <v>14</v>
      </c>
      <c r="F1296">
        <v>2.95</v>
      </c>
      <c r="G1296" t="s">
        <v>10545</v>
      </c>
    </row>
    <row r="1297" spans="1:7">
      <c r="A1297" s="3" t="s">
        <v>30</v>
      </c>
      <c r="B1297" s="11" t="s">
        <v>31</v>
      </c>
      <c r="C1297" s="5">
        <v>6</v>
      </c>
      <c r="D1297" s="5">
        <v>1</v>
      </c>
      <c r="E1297" s="5">
        <v>30</v>
      </c>
      <c r="F1297">
        <v>16.95</v>
      </c>
      <c r="G1297" t="s">
        <v>10532</v>
      </c>
    </row>
    <row r="1298" spans="1:7">
      <c r="A1298" s="3" t="s">
        <v>10978</v>
      </c>
      <c r="B1298" s="11" t="s">
        <v>377</v>
      </c>
      <c r="C1298" s="5">
        <v>6</v>
      </c>
      <c r="D1298" s="5">
        <v>1</v>
      </c>
      <c r="E1298" s="5">
        <v>17</v>
      </c>
      <c r="F1298">
        <v>7.75</v>
      </c>
      <c r="G1298" t="s">
        <v>10545</v>
      </c>
    </row>
    <row r="1299" spans="1:7">
      <c r="A1299" s="3" t="s">
        <v>381</v>
      </c>
      <c r="B1299" s="11" t="s">
        <v>377</v>
      </c>
      <c r="C1299" s="5">
        <v>6</v>
      </c>
      <c r="D1299" s="5">
        <v>1</v>
      </c>
      <c r="E1299" s="5">
        <v>17</v>
      </c>
      <c r="F1299">
        <v>7.95</v>
      </c>
      <c r="G1299" t="s">
        <v>10545</v>
      </c>
    </row>
    <row r="1300" spans="1:7">
      <c r="A1300" s="3" t="s">
        <v>516</v>
      </c>
      <c r="B1300" s="11" t="s">
        <v>514</v>
      </c>
      <c r="C1300" s="5">
        <v>6</v>
      </c>
      <c r="D1300" s="5">
        <v>1</v>
      </c>
      <c r="E1300" s="5">
        <v>11</v>
      </c>
      <c r="F1300">
        <v>9</v>
      </c>
      <c r="G1300" t="s">
        <v>10547</v>
      </c>
    </row>
    <row r="1301" spans="1:7">
      <c r="A1301" s="3" t="s">
        <v>576</v>
      </c>
      <c r="B1301" s="11" t="s">
        <v>577</v>
      </c>
      <c r="C1301" s="5">
        <v>6</v>
      </c>
      <c r="D1301" s="5">
        <v>1</v>
      </c>
      <c r="E1301" s="5">
        <v>46</v>
      </c>
      <c r="F1301">
        <v>88.5</v>
      </c>
      <c r="G1301" t="s">
        <v>10536</v>
      </c>
    </row>
    <row r="1302" spans="1:7">
      <c r="A1302" s="3" t="s">
        <v>653</v>
      </c>
      <c r="B1302" s="11" t="s">
        <v>654</v>
      </c>
      <c r="C1302" s="5">
        <v>6</v>
      </c>
      <c r="D1302" s="5">
        <v>1</v>
      </c>
      <c r="E1302" s="5">
        <v>36</v>
      </c>
      <c r="F1302">
        <v>7.35</v>
      </c>
      <c r="G1302" t="s">
        <v>10550</v>
      </c>
    </row>
    <row r="1303" spans="1:7">
      <c r="A1303" s="3" t="s">
        <v>10979</v>
      </c>
      <c r="B1303" s="11" t="s">
        <v>10980</v>
      </c>
      <c r="C1303" s="5">
        <v>6</v>
      </c>
      <c r="D1303" s="5">
        <v>1</v>
      </c>
      <c r="E1303" s="5">
        <v>46</v>
      </c>
      <c r="F1303">
        <v>34</v>
      </c>
      <c r="G1303" t="s">
        <v>10536</v>
      </c>
    </row>
    <row r="1304" spans="1:7">
      <c r="A1304" s="3" t="s">
        <v>721</v>
      </c>
      <c r="B1304" s="11" t="s">
        <v>719</v>
      </c>
      <c r="C1304" s="5">
        <v>6</v>
      </c>
      <c r="D1304" s="5">
        <v>1</v>
      </c>
      <c r="E1304" s="5">
        <v>29</v>
      </c>
      <c r="F1304">
        <v>7.85</v>
      </c>
      <c r="G1304" t="s">
        <v>10547</v>
      </c>
    </row>
    <row r="1305" spans="1:7">
      <c r="A1305" s="3" t="s">
        <v>770</v>
      </c>
      <c r="B1305" s="11" t="s">
        <v>762</v>
      </c>
      <c r="C1305" s="5">
        <v>6</v>
      </c>
      <c r="D1305" s="5">
        <v>1</v>
      </c>
      <c r="E1305" s="5">
        <v>37.5</v>
      </c>
      <c r="F1305">
        <v>7.25</v>
      </c>
      <c r="G1305" t="s">
        <v>10551</v>
      </c>
    </row>
    <row r="1306" spans="1:7">
      <c r="A1306" s="3" t="s">
        <v>816</v>
      </c>
      <c r="B1306" s="11" t="s">
        <v>814</v>
      </c>
      <c r="C1306" s="5">
        <v>6</v>
      </c>
      <c r="D1306" s="5">
        <v>1</v>
      </c>
      <c r="E1306" s="5">
        <v>32</v>
      </c>
      <c r="F1306">
        <v>7</v>
      </c>
      <c r="G1306" t="s">
        <v>10552</v>
      </c>
    </row>
    <row r="1307" spans="1:7">
      <c r="A1307" s="3" t="s">
        <v>830</v>
      </c>
      <c r="B1307" s="11" t="s">
        <v>828</v>
      </c>
      <c r="C1307" s="5">
        <v>6</v>
      </c>
      <c r="D1307" s="5">
        <v>1</v>
      </c>
      <c r="E1307" s="5">
        <v>32</v>
      </c>
      <c r="F1307">
        <v>7</v>
      </c>
      <c r="G1307" t="s">
        <v>10552</v>
      </c>
    </row>
    <row r="1308" spans="1:7">
      <c r="A1308" s="3" t="s">
        <v>840</v>
      </c>
      <c r="B1308" s="11" t="s">
        <v>838</v>
      </c>
      <c r="C1308" s="5">
        <v>6</v>
      </c>
      <c r="D1308" s="5">
        <v>1</v>
      </c>
      <c r="E1308" s="5">
        <v>35</v>
      </c>
      <c r="F1308">
        <v>7.35</v>
      </c>
      <c r="G1308" t="s">
        <v>10535</v>
      </c>
    </row>
    <row r="1309" spans="1:7">
      <c r="A1309" s="3" t="s">
        <v>1033</v>
      </c>
      <c r="B1309" s="11" t="s">
        <v>1031</v>
      </c>
      <c r="C1309" s="5">
        <v>6</v>
      </c>
      <c r="D1309" s="5">
        <v>1</v>
      </c>
      <c r="E1309" s="5">
        <v>16</v>
      </c>
      <c r="F1309">
        <v>5.25</v>
      </c>
      <c r="G1309" t="s">
        <v>10544</v>
      </c>
    </row>
    <row r="1310" spans="1:7">
      <c r="A1310" s="3" t="s">
        <v>1106</v>
      </c>
      <c r="B1310" s="11" t="s">
        <v>1107</v>
      </c>
      <c r="C1310" s="5">
        <v>6</v>
      </c>
      <c r="D1310" s="5">
        <v>1</v>
      </c>
      <c r="E1310" s="5">
        <v>43</v>
      </c>
      <c r="F1310">
        <v>28.5</v>
      </c>
      <c r="G1310" t="s">
        <v>10536</v>
      </c>
    </row>
    <row r="1311" spans="1:7">
      <c r="A1311" s="3" t="s">
        <v>1127</v>
      </c>
      <c r="B1311" s="11" t="s">
        <v>1128</v>
      </c>
      <c r="C1311" s="5">
        <v>6</v>
      </c>
      <c r="D1311" s="5">
        <v>1</v>
      </c>
      <c r="E1311" s="5">
        <v>46</v>
      </c>
      <c r="F1311">
        <v>30</v>
      </c>
      <c r="G1311" t="s">
        <v>10536</v>
      </c>
    </row>
    <row r="1312" spans="1:7">
      <c r="A1312" s="3" t="s">
        <v>1141</v>
      </c>
      <c r="B1312" s="11" t="s">
        <v>1137</v>
      </c>
      <c r="C1312" s="5">
        <v>6</v>
      </c>
      <c r="D1312" s="5">
        <v>1</v>
      </c>
      <c r="E1312" s="5">
        <v>18</v>
      </c>
      <c r="F1312">
        <v>3.65</v>
      </c>
      <c r="G1312" t="s">
        <v>10544</v>
      </c>
    </row>
    <row r="1313" spans="1:7">
      <c r="A1313" s="3" t="s">
        <v>10981</v>
      </c>
      <c r="B1313" s="11" t="s">
        <v>10982</v>
      </c>
      <c r="C1313" s="5">
        <v>6</v>
      </c>
      <c r="D1313" s="5">
        <v>1</v>
      </c>
      <c r="E1313" s="5">
        <v>38</v>
      </c>
      <c r="F1313">
        <v>3.25</v>
      </c>
      <c r="G1313" t="s">
        <v>10539</v>
      </c>
    </row>
    <row r="1314" spans="1:7">
      <c r="A1314" s="3" t="s">
        <v>1191</v>
      </c>
      <c r="B1314" s="11" t="s">
        <v>1189</v>
      </c>
      <c r="C1314" s="5">
        <v>6</v>
      </c>
      <c r="D1314" s="5">
        <v>1</v>
      </c>
      <c r="E1314" s="5">
        <v>18</v>
      </c>
      <c r="F1314">
        <v>5.25</v>
      </c>
      <c r="G1314" t="s">
        <v>10539</v>
      </c>
    </row>
    <row r="1315" spans="1:7">
      <c r="A1315" s="3" t="s">
        <v>1507</v>
      </c>
      <c r="B1315" s="11" t="s">
        <v>1508</v>
      </c>
      <c r="C1315" s="5">
        <v>6</v>
      </c>
      <c r="D1315" s="5">
        <v>1</v>
      </c>
      <c r="E1315" s="5">
        <v>37.5</v>
      </c>
      <c r="F1315">
        <v>5.0999999999999996</v>
      </c>
      <c r="G1315" t="s">
        <v>10533</v>
      </c>
    </row>
    <row r="1316" spans="1:7">
      <c r="A1316" s="3" t="s">
        <v>10983</v>
      </c>
      <c r="B1316" s="11" t="s">
        <v>10984</v>
      </c>
      <c r="C1316" s="5">
        <v>6</v>
      </c>
      <c r="D1316" s="5">
        <v>1</v>
      </c>
      <c r="E1316" s="5">
        <v>47.5</v>
      </c>
      <c r="F1316">
        <v>23.5</v>
      </c>
      <c r="G1316" t="s">
        <v>10537</v>
      </c>
    </row>
    <row r="1317" spans="1:7">
      <c r="A1317" s="3" t="s">
        <v>10985</v>
      </c>
      <c r="B1317" s="11" t="s">
        <v>10986</v>
      </c>
      <c r="C1317" s="5">
        <v>6</v>
      </c>
      <c r="D1317" s="5">
        <v>1</v>
      </c>
      <c r="E1317" s="5">
        <v>50</v>
      </c>
      <c r="F1317">
        <v>52.5</v>
      </c>
      <c r="G1317" t="s">
        <v>10549</v>
      </c>
    </row>
    <row r="1318" spans="1:7">
      <c r="A1318" s="3" t="s">
        <v>1856</v>
      </c>
      <c r="B1318" s="11" t="s">
        <v>1857</v>
      </c>
      <c r="C1318" s="5">
        <v>6</v>
      </c>
      <c r="D1318" s="5">
        <v>1</v>
      </c>
      <c r="E1318" s="5">
        <v>50</v>
      </c>
      <c r="F1318">
        <v>34.5</v>
      </c>
      <c r="G1318" t="s">
        <v>10536</v>
      </c>
    </row>
    <row r="1319" spans="1:7">
      <c r="A1319" s="3" t="s">
        <v>10987</v>
      </c>
      <c r="B1319" s="11" t="s">
        <v>10988</v>
      </c>
      <c r="C1319" s="5">
        <v>6</v>
      </c>
      <c r="D1319" s="5">
        <v>1</v>
      </c>
      <c r="E1319" s="5">
        <v>46</v>
      </c>
      <c r="F1319">
        <v>22</v>
      </c>
      <c r="G1319" t="s">
        <v>10536</v>
      </c>
    </row>
    <row r="1320" spans="1:7">
      <c r="A1320" s="3" t="s">
        <v>1953</v>
      </c>
      <c r="B1320" s="11" t="s">
        <v>1954</v>
      </c>
      <c r="C1320" s="5">
        <v>6</v>
      </c>
      <c r="D1320" s="5">
        <v>1</v>
      </c>
      <c r="E1320" s="5">
        <v>37.5</v>
      </c>
      <c r="F1320">
        <v>2.2000000000000002</v>
      </c>
      <c r="G1320" t="s">
        <v>10535</v>
      </c>
    </row>
    <row r="1321" spans="1:7">
      <c r="A1321" s="3" t="s">
        <v>2003</v>
      </c>
      <c r="B1321" s="11" t="s">
        <v>1996</v>
      </c>
      <c r="C1321" s="5">
        <v>6</v>
      </c>
      <c r="D1321" s="5">
        <v>1</v>
      </c>
      <c r="E1321" s="5">
        <v>25</v>
      </c>
      <c r="F1321">
        <v>8.99</v>
      </c>
      <c r="G1321" t="s">
        <v>10547</v>
      </c>
    </row>
    <row r="1322" spans="1:7">
      <c r="A1322" s="3" t="s">
        <v>2055</v>
      </c>
      <c r="B1322" s="11" t="s">
        <v>2052</v>
      </c>
      <c r="C1322" s="5">
        <v>6</v>
      </c>
      <c r="D1322" s="5">
        <v>1</v>
      </c>
      <c r="E1322" s="5">
        <v>43</v>
      </c>
      <c r="F1322">
        <v>42.5</v>
      </c>
      <c r="G1322" t="s">
        <v>10536</v>
      </c>
    </row>
    <row r="1323" spans="1:7">
      <c r="A1323" s="3" t="s">
        <v>2092</v>
      </c>
      <c r="B1323" s="11" t="s">
        <v>2088</v>
      </c>
      <c r="C1323" s="5">
        <v>6</v>
      </c>
      <c r="D1323" s="5">
        <v>1</v>
      </c>
      <c r="E1323" s="5">
        <v>35</v>
      </c>
      <c r="F1323">
        <v>6.5</v>
      </c>
      <c r="G1323" t="s">
        <v>10535</v>
      </c>
    </row>
    <row r="1324" spans="1:7">
      <c r="A1324" s="3" t="s">
        <v>2107</v>
      </c>
      <c r="B1324" s="11" t="s">
        <v>2105</v>
      </c>
      <c r="C1324" s="5">
        <v>6</v>
      </c>
      <c r="D1324" s="5">
        <v>1</v>
      </c>
      <c r="E1324" s="5">
        <v>37.5</v>
      </c>
      <c r="F1324">
        <v>5.9</v>
      </c>
      <c r="G1324" t="s">
        <v>10551</v>
      </c>
    </row>
    <row r="1325" spans="1:7">
      <c r="A1325" s="3" t="s">
        <v>2211</v>
      </c>
      <c r="B1325" s="11" t="s">
        <v>2212</v>
      </c>
      <c r="C1325" s="5">
        <v>6</v>
      </c>
      <c r="D1325" s="5">
        <v>1</v>
      </c>
      <c r="E1325" s="5">
        <v>37.5</v>
      </c>
      <c r="F1325">
        <v>2.2999999999999998</v>
      </c>
      <c r="G1325" t="s">
        <v>10551</v>
      </c>
    </row>
    <row r="1326" spans="1:7">
      <c r="A1326" s="3" t="s">
        <v>2214</v>
      </c>
      <c r="B1326" s="11" t="s">
        <v>2215</v>
      </c>
      <c r="C1326" s="5">
        <v>6</v>
      </c>
      <c r="D1326" s="5">
        <v>1</v>
      </c>
      <c r="E1326" s="5">
        <v>37.5</v>
      </c>
      <c r="F1326">
        <v>2.4</v>
      </c>
      <c r="G1326" t="s">
        <v>10535</v>
      </c>
    </row>
    <row r="1327" spans="1:7">
      <c r="A1327" s="3" t="s">
        <v>2494</v>
      </c>
      <c r="B1327" s="11" t="s">
        <v>2493</v>
      </c>
      <c r="C1327" s="5">
        <v>6</v>
      </c>
      <c r="D1327" s="5">
        <v>1</v>
      </c>
      <c r="E1327" s="5">
        <v>50</v>
      </c>
      <c r="F1327">
        <v>10.95</v>
      </c>
      <c r="G1327" t="s">
        <v>10551</v>
      </c>
    </row>
    <row r="1328" spans="1:7">
      <c r="A1328" s="3" t="s">
        <v>2542</v>
      </c>
      <c r="B1328" s="11" t="s">
        <v>2543</v>
      </c>
      <c r="C1328" s="5">
        <v>6</v>
      </c>
      <c r="D1328" s="5">
        <v>1</v>
      </c>
      <c r="E1328" s="5">
        <v>20</v>
      </c>
      <c r="F1328">
        <v>5.5</v>
      </c>
      <c r="G1328" t="s">
        <v>10544</v>
      </c>
    </row>
    <row r="1329" spans="1:7">
      <c r="A1329" s="3" t="s">
        <v>2545</v>
      </c>
      <c r="B1329" s="11" t="s">
        <v>2546</v>
      </c>
      <c r="C1329" s="5">
        <v>6</v>
      </c>
      <c r="D1329" s="5">
        <v>1</v>
      </c>
      <c r="E1329" s="5">
        <v>14.5</v>
      </c>
      <c r="F1329">
        <v>5.5</v>
      </c>
      <c r="G1329" t="s">
        <v>10544</v>
      </c>
    </row>
    <row r="1330" spans="1:7">
      <c r="A1330" s="3" t="s">
        <v>2861</v>
      </c>
      <c r="B1330" s="11" t="s">
        <v>2859</v>
      </c>
      <c r="C1330" s="5">
        <v>6</v>
      </c>
      <c r="D1330" s="5">
        <v>1</v>
      </c>
      <c r="E1330" s="5">
        <v>16.5</v>
      </c>
      <c r="F1330">
        <v>7.65</v>
      </c>
      <c r="G1330" t="s">
        <v>10547</v>
      </c>
    </row>
    <row r="1331" spans="1:7">
      <c r="A1331" s="3" t="s">
        <v>2965</v>
      </c>
      <c r="B1331" s="11" t="s">
        <v>2960</v>
      </c>
      <c r="C1331" s="5">
        <v>6</v>
      </c>
      <c r="D1331" s="5">
        <v>1</v>
      </c>
      <c r="E1331" s="5">
        <v>20</v>
      </c>
      <c r="F1331">
        <v>6.7</v>
      </c>
      <c r="G1331" t="s">
        <v>10539</v>
      </c>
    </row>
    <row r="1332" spans="1:7">
      <c r="A1332" s="3" t="s">
        <v>3018</v>
      </c>
      <c r="B1332" s="11" t="s">
        <v>3019</v>
      </c>
      <c r="C1332" s="5">
        <v>6</v>
      </c>
      <c r="D1332" s="5">
        <v>1</v>
      </c>
      <c r="E1332" s="5">
        <v>28</v>
      </c>
      <c r="F1332">
        <v>7.1</v>
      </c>
      <c r="G1332" t="s">
        <v>10539</v>
      </c>
    </row>
    <row r="1333" spans="1:7">
      <c r="A1333" s="3" t="s">
        <v>3264</v>
      </c>
      <c r="B1333" s="11" t="s">
        <v>3254</v>
      </c>
      <c r="C1333" s="5">
        <v>6</v>
      </c>
      <c r="D1333" s="5">
        <v>1</v>
      </c>
      <c r="E1333" s="5">
        <v>28</v>
      </c>
      <c r="F1333">
        <v>10.25</v>
      </c>
      <c r="G1333" t="s">
        <v>10539</v>
      </c>
    </row>
    <row r="1334" spans="1:7">
      <c r="A1334" s="3" t="s">
        <v>3458</v>
      </c>
      <c r="B1334" s="11" t="s">
        <v>3459</v>
      </c>
      <c r="C1334" s="5">
        <v>6</v>
      </c>
      <c r="D1334" s="5">
        <v>1</v>
      </c>
      <c r="E1334" s="5">
        <v>37.5</v>
      </c>
      <c r="F1334">
        <v>1.95</v>
      </c>
      <c r="G1334" t="s">
        <v>10533</v>
      </c>
    </row>
    <row r="1335" spans="1:7">
      <c r="A1335" s="3" t="s">
        <v>3573</v>
      </c>
      <c r="B1335" s="11" t="s">
        <v>3571</v>
      </c>
      <c r="C1335" s="5">
        <v>6</v>
      </c>
      <c r="D1335" s="5">
        <v>1</v>
      </c>
      <c r="E1335" s="5">
        <v>18</v>
      </c>
      <c r="F1335">
        <v>7.85</v>
      </c>
      <c r="G1335" t="s">
        <v>10532</v>
      </c>
    </row>
    <row r="1336" spans="1:7">
      <c r="A1336" s="3" t="s">
        <v>3580</v>
      </c>
      <c r="B1336" s="11" t="s">
        <v>3576</v>
      </c>
      <c r="C1336" s="5">
        <v>6</v>
      </c>
      <c r="D1336" s="5">
        <v>1</v>
      </c>
      <c r="E1336" s="5">
        <v>37.5</v>
      </c>
      <c r="F1336">
        <v>5.65</v>
      </c>
      <c r="G1336" t="s">
        <v>10533</v>
      </c>
    </row>
    <row r="1337" spans="1:7">
      <c r="A1337" s="3" t="s">
        <v>3728</v>
      </c>
      <c r="B1337" s="11" t="s">
        <v>3723</v>
      </c>
      <c r="C1337" s="5">
        <v>6</v>
      </c>
      <c r="D1337" s="5">
        <v>1</v>
      </c>
      <c r="E1337" s="5">
        <v>35</v>
      </c>
      <c r="F1337">
        <v>9.35</v>
      </c>
      <c r="G1337" t="s">
        <v>10547</v>
      </c>
    </row>
    <row r="1338" spans="1:7">
      <c r="A1338" s="3" t="s">
        <v>3735</v>
      </c>
      <c r="B1338" s="11" t="s">
        <v>3733</v>
      </c>
      <c r="C1338" s="5">
        <v>6</v>
      </c>
      <c r="D1338" s="5">
        <v>1</v>
      </c>
      <c r="E1338" s="5">
        <v>28</v>
      </c>
      <c r="F1338">
        <v>8.65</v>
      </c>
      <c r="G1338" t="s">
        <v>10547</v>
      </c>
    </row>
    <row r="1339" spans="1:7">
      <c r="A1339" s="3" t="s">
        <v>10989</v>
      </c>
      <c r="B1339" s="11" t="s">
        <v>3880</v>
      </c>
      <c r="C1339" s="5">
        <v>6</v>
      </c>
      <c r="D1339" s="5">
        <v>1</v>
      </c>
      <c r="E1339" s="5">
        <v>37.5</v>
      </c>
      <c r="F1339">
        <v>3.25</v>
      </c>
      <c r="G1339" t="s">
        <v>10537</v>
      </c>
    </row>
    <row r="1340" spans="1:7">
      <c r="A1340" s="3" t="s">
        <v>3879</v>
      </c>
      <c r="B1340" s="11" t="s">
        <v>3880</v>
      </c>
      <c r="C1340" s="5">
        <v>6</v>
      </c>
      <c r="D1340" s="5">
        <v>1</v>
      </c>
      <c r="E1340" s="5">
        <v>37.5</v>
      </c>
      <c r="F1340">
        <v>3.25</v>
      </c>
      <c r="G1340" t="s">
        <v>10537</v>
      </c>
    </row>
    <row r="1341" spans="1:7">
      <c r="A1341" s="3" t="s">
        <v>3882</v>
      </c>
      <c r="B1341" s="11" t="s">
        <v>3883</v>
      </c>
      <c r="C1341" s="5">
        <v>6</v>
      </c>
      <c r="D1341" s="5">
        <v>1</v>
      </c>
      <c r="E1341" s="5">
        <v>47</v>
      </c>
      <c r="F1341">
        <v>4.95</v>
      </c>
      <c r="G1341" t="s">
        <v>10537</v>
      </c>
    </row>
    <row r="1342" spans="1:7">
      <c r="A1342" s="3" t="s">
        <v>3915</v>
      </c>
      <c r="B1342" s="11" t="s">
        <v>3916</v>
      </c>
      <c r="C1342" s="5">
        <v>6</v>
      </c>
      <c r="D1342" s="5">
        <v>1</v>
      </c>
      <c r="E1342" s="5">
        <v>30</v>
      </c>
      <c r="F1342">
        <v>8.35</v>
      </c>
      <c r="G1342" t="s">
        <v>10532</v>
      </c>
    </row>
    <row r="1343" spans="1:7">
      <c r="A1343" s="3" t="s">
        <v>4166</v>
      </c>
      <c r="B1343" s="11" t="s">
        <v>4162</v>
      </c>
      <c r="C1343" s="5">
        <v>6</v>
      </c>
      <c r="D1343" s="5">
        <v>1</v>
      </c>
      <c r="E1343" s="5">
        <v>42.7</v>
      </c>
      <c r="F1343">
        <v>23.5</v>
      </c>
      <c r="G1343" t="s">
        <v>10537</v>
      </c>
    </row>
    <row r="1344" spans="1:7">
      <c r="A1344" s="3" t="s">
        <v>4174</v>
      </c>
      <c r="B1344" s="11" t="s">
        <v>4172</v>
      </c>
      <c r="C1344" s="5">
        <v>6</v>
      </c>
      <c r="D1344" s="5">
        <v>1</v>
      </c>
      <c r="E1344" s="5">
        <v>42.7</v>
      </c>
      <c r="F1344">
        <v>29.5</v>
      </c>
      <c r="G1344" t="s">
        <v>10537</v>
      </c>
    </row>
    <row r="1345" spans="1:7">
      <c r="A1345" s="3" t="s">
        <v>10990</v>
      </c>
      <c r="B1345" s="11" t="s">
        <v>10991</v>
      </c>
      <c r="C1345" s="5">
        <v>6</v>
      </c>
      <c r="D1345" s="5">
        <v>1</v>
      </c>
      <c r="E1345" s="5">
        <v>46</v>
      </c>
      <c r="F1345">
        <v>26.5</v>
      </c>
      <c r="G1345" t="s">
        <v>10536</v>
      </c>
    </row>
    <row r="1346" spans="1:7">
      <c r="A1346" s="3" t="s">
        <v>4493</v>
      </c>
      <c r="B1346" s="11" t="s">
        <v>4494</v>
      </c>
      <c r="C1346" s="5">
        <v>6</v>
      </c>
      <c r="D1346" s="5">
        <v>1</v>
      </c>
      <c r="E1346" s="5">
        <v>43</v>
      </c>
      <c r="F1346">
        <v>35</v>
      </c>
      <c r="G1346" t="s">
        <v>10536</v>
      </c>
    </row>
    <row r="1347" spans="1:7">
      <c r="A1347" s="3" t="s">
        <v>4499</v>
      </c>
      <c r="B1347" s="11" t="s">
        <v>4500</v>
      </c>
      <c r="C1347" s="5">
        <v>6</v>
      </c>
      <c r="D1347" s="5">
        <v>1</v>
      </c>
      <c r="E1347" s="5">
        <v>43</v>
      </c>
      <c r="F1347">
        <v>38.5</v>
      </c>
      <c r="G1347" t="s">
        <v>10536</v>
      </c>
    </row>
    <row r="1348" spans="1:7">
      <c r="A1348" s="3" t="s">
        <v>4508</v>
      </c>
      <c r="B1348" s="11" t="s">
        <v>4509</v>
      </c>
      <c r="C1348" s="5">
        <v>6</v>
      </c>
      <c r="D1348" s="5">
        <v>1</v>
      </c>
      <c r="E1348" s="5">
        <v>43</v>
      </c>
      <c r="F1348">
        <v>49.95</v>
      </c>
      <c r="G1348" t="s">
        <v>10536</v>
      </c>
    </row>
    <row r="1349" spans="1:7">
      <c r="A1349" s="3" t="s">
        <v>4520</v>
      </c>
      <c r="B1349" s="11" t="s">
        <v>4521</v>
      </c>
      <c r="C1349" s="5">
        <v>6</v>
      </c>
      <c r="D1349" s="5">
        <v>1</v>
      </c>
      <c r="E1349" s="5">
        <v>47</v>
      </c>
      <c r="F1349">
        <v>7.95</v>
      </c>
      <c r="G1349" t="s">
        <v>10537</v>
      </c>
    </row>
    <row r="1350" spans="1:7">
      <c r="A1350" s="3" t="s">
        <v>4553</v>
      </c>
      <c r="B1350" s="11" t="s">
        <v>4551</v>
      </c>
      <c r="C1350" s="5">
        <v>6</v>
      </c>
      <c r="D1350" s="5">
        <v>1</v>
      </c>
      <c r="E1350" s="5">
        <v>37.5</v>
      </c>
      <c r="F1350">
        <v>4.25</v>
      </c>
      <c r="G1350" t="s">
        <v>10533</v>
      </c>
    </row>
    <row r="1351" spans="1:7">
      <c r="A1351" s="3" t="s">
        <v>4567</v>
      </c>
      <c r="B1351" s="11" t="s">
        <v>4559</v>
      </c>
      <c r="C1351" s="5">
        <v>6</v>
      </c>
      <c r="D1351" s="5">
        <v>1</v>
      </c>
      <c r="E1351" s="5">
        <v>37.5</v>
      </c>
      <c r="F1351">
        <v>5.95</v>
      </c>
      <c r="G1351" t="s">
        <v>10537</v>
      </c>
    </row>
    <row r="1352" spans="1:7">
      <c r="A1352" s="3" t="s">
        <v>4576</v>
      </c>
      <c r="B1352" s="11" t="s">
        <v>4574</v>
      </c>
      <c r="C1352" s="5">
        <v>6</v>
      </c>
      <c r="D1352" s="5">
        <v>1</v>
      </c>
      <c r="E1352" s="5">
        <v>37.5</v>
      </c>
      <c r="F1352">
        <v>8.25</v>
      </c>
      <c r="G1352" t="s">
        <v>10537</v>
      </c>
    </row>
    <row r="1353" spans="1:7">
      <c r="A1353" s="3" t="s">
        <v>4669</v>
      </c>
      <c r="B1353" s="11" t="s">
        <v>4670</v>
      </c>
      <c r="C1353" s="5">
        <v>6</v>
      </c>
      <c r="D1353" s="5">
        <v>1</v>
      </c>
      <c r="E1353" s="5">
        <v>45</v>
      </c>
      <c r="F1353">
        <v>35</v>
      </c>
      <c r="G1353" t="s">
        <v>10549</v>
      </c>
    </row>
    <row r="1354" spans="1:7">
      <c r="A1354" s="3" t="s">
        <v>4707</v>
      </c>
      <c r="B1354" s="11" t="s">
        <v>4705</v>
      </c>
      <c r="C1354" s="5">
        <v>6</v>
      </c>
      <c r="D1354" s="5">
        <v>1</v>
      </c>
      <c r="E1354" s="5">
        <v>38</v>
      </c>
      <c r="F1354">
        <v>5.95</v>
      </c>
      <c r="G1354" t="s">
        <v>10533</v>
      </c>
    </row>
    <row r="1355" spans="1:7">
      <c r="A1355" s="3" t="s">
        <v>4751</v>
      </c>
      <c r="B1355" s="11" t="s">
        <v>4752</v>
      </c>
      <c r="C1355" s="5">
        <v>6</v>
      </c>
      <c r="D1355" s="5">
        <v>1</v>
      </c>
      <c r="E1355" s="5">
        <v>30</v>
      </c>
      <c r="F1355">
        <v>28.5</v>
      </c>
      <c r="G1355" t="s">
        <v>10532</v>
      </c>
    </row>
    <row r="1356" spans="1:7">
      <c r="A1356" s="3" t="s">
        <v>4754</v>
      </c>
      <c r="B1356" s="11" t="s">
        <v>4755</v>
      </c>
      <c r="C1356" s="5">
        <v>6</v>
      </c>
      <c r="D1356" s="5">
        <v>1</v>
      </c>
      <c r="E1356" s="5">
        <v>30</v>
      </c>
      <c r="F1356">
        <v>28.5</v>
      </c>
      <c r="G1356" t="s">
        <v>10532</v>
      </c>
    </row>
    <row r="1357" spans="1:7">
      <c r="A1357" s="3" t="s">
        <v>4757</v>
      </c>
      <c r="B1357" s="11" t="s">
        <v>4758</v>
      </c>
      <c r="C1357" s="5">
        <v>6</v>
      </c>
      <c r="D1357" s="5">
        <v>1</v>
      </c>
      <c r="E1357" s="5">
        <v>30</v>
      </c>
      <c r="F1357">
        <v>28.5</v>
      </c>
      <c r="G1357" t="s">
        <v>10532</v>
      </c>
    </row>
    <row r="1358" spans="1:7">
      <c r="A1358" s="3" t="s">
        <v>10992</v>
      </c>
      <c r="B1358" s="11" t="s">
        <v>4835</v>
      </c>
      <c r="C1358" s="5">
        <v>6</v>
      </c>
      <c r="D1358" s="5">
        <v>1</v>
      </c>
      <c r="E1358" s="5">
        <v>37.5</v>
      </c>
      <c r="F1358">
        <v>9.1</v>
      </c>
      <c r="G1358" t="s">
        <v>10551</v>
      </c>
    </row>
    <row r="1359" spans="1:7">
      <c r="A1359" s="3" t="s">
        <v>5094</v>
      </c>
      <c r="B1359" s="11" t="s">
        <v>5095</v>
      </c>
      <c r="C1359" s="5">
        <v>6</v>
      </c>
      <c r="D1359" s="5">
        <v>1</v>
      </c>
      <c r="E1359" s="5">
        <v>22</v>
      </c>
      <c r="F1359">
        <v>7.4</v>
      </c>
      <c r="G1359" t="s">
        <v>10547</v>
      </c>
    </row>
    <row r="1360" spans="1:7">
      <c r="A1360" s="3" t="s">
        <v>5144</v>
      </c>
      <c r="B1360" s="11" t="s">
        <v>5138</v>
      </c>
      <c r="C1360" s="5">
        <v>6</v>
      </c>
      <c r="D1360" s="5">
        <v>1</v>
      </c>
      <c r="E1360" s="5">
        <v>37.5</v>
      </c>
      <c r="F1360">
        <v>2.2000000000000002</v>
      </c>
      <c r="G1360" t="s">
        <v>10533</v>
      </c>
    </row>
    <row r="1361" spans="1:7">
      <c r="A1361" s="3" t="s">
        <v>5146</v>
      </c>
      <c r="B1361" s="11" t="s">
        <v>5147</v>
      </c>
      <c r="C1361" s="5">
        <v>6</v>
      </c>
      <c r="D1361" s="5">
        <v>1</v>
      </c>
      <c r="E1361" s="5">
        <v>37.5</v>
      </c>
      <c r="F1361">
        <v>3.5</v>
      </c>
      <c r="G1361" t="s">
        <v>10532</v>
      </c>
    </row>
    <row r="1362" spans="1:7">
      <c r="A1362" s="3" t="s">
        <v>5179</v>
      </c>
      <c r="B1362" s="11" t="s">
        <v>5177</v>
      </c>
      <c r="C1362" s="5">
        <v>6</v>
      </c>
      <c r="D1362" s="5">
        <v>1</v>
      </c>
      <c r="E1362" s="5">
        <v>35</v>
      </c>
      <c r="F1362">
        <v>11.15</v>
      </c>
      <c r="G1362" t="s">
        <v>10534</v>
      </c>
    </row>
    <row r="1363" spans="1:7">
      <c r="A1363" s="3" t="s">
        <v>5215</v>
      </c>
      <c r="B1363" s="11" t="s">
        <v>5213</v>
      </c>
      <c r="C1363" s="5">
        <v>6</v>
      </c>
      <c r="D1363" s="5">
        <v>1</v>
      </c>
      <c r="E1363" s="5">
        <v>30</v>
      </c>
      <c r="F1363">
        <v>6.95</v>
      </c>
      <c r="G1363" t="s">
        <v>10547</v>
      </c>
    </row>
    <row r="1364" spans="1:7">
      <c r="A1364" s="3" t="s">
        <v>5257</v>
      </c>
      <c r="B1364" s="11" t="s">
        <v>5255</v>
      </c>
      <c r="C1364" s="5">
        <v>6</v>
      </c>
      <c r="D1364" s="5">
        <v>1</v>
      </c>
      <c r="E1364" s="5">
        <v>35</v>
      </c>
      <c r="F1364">
        <v>14.5</v>
      </c>
      <c r="G1364" t="s">
        <v>10534</v>
      </c>
    </row>
    <row r="1365" spans="1:7">
      <c r="A1365" s="3" t="s">
        <v>5271</v>
      </c>
      <c r="B1365" s="11" t="s">
        <v>5269</v>
      </c>
      <c r="C1365" s="5">
        <v>6</v>
      </c>
      <c r="D1365" s="5">
        <v>1</v>
      </c>
      <c r="E1365" s="5">
        <v>35</v>
      </c>
      <c r="F1365">
        <v>14.95</v>
      </c>
      <c r="G1365" t="s">
        <v>10642</v>
      </c>
    </row>
    <row r="1366" spans="1:7">
      <c r="A1366" s="3" t="s">
        <v>5299</v>
      </c>
      <c r="B1366" s="11" t="s">
        <v>5300</v>
      </c>
      <c r="C1366" s="5">
        <v>6</v>
      </c>
      <c r="D1366" s="5">
        <v>1</v>
      </c>
      <c r="E1366" s="5">
        <v>45</v>
      </c>
      <c r="F1366">
        <v>84.25</v>
      </c>
      <c r="G1366" t="s">
        <v>10642</v>
      </c>
    </row>
    <row r="1367" spans="1:7">
      <c r="A1367" s="3" t="s">
        <v>5362</v>
      </c>
      <c r="B1367" s="11" t="s">
        <v>5336</v>
      </c>
      <c r="C1367" s="5">
        <v>6</v>
      </c>
      <c r="D1367" s="5">
        <v>1</v>
      </c>
      <c r="E1367" s="5">
        <v>35</v>
      </c>
      <c r="F1367">
        <v>8.1</v>
      </c>
      <c r="G1367" t="s">
        <v>10547</v>
      </c>
    </row>
    <row r="1368" spans="1:7">
      <c r="A1368" s="3" t="s">
        <v>5368</v>
      </c>
      <c r="B1368" s="11" t="s">
        <v>5369</v>
      </c>
      <c r="C1368" s="5">
        <v>6</v>
      </c>
      <c r="D1368" s="5">
        <v>1</v>
      </c>
      <c r="E1368" s="5">
        <v>35</v>
      </c>
      <c r="F1368">
        <v>10.1</v>
      </c>
      <c r="G1368" t="s">
        <v>10547</v>
      </c>
    </row>
    <row r="1369" spans="1:7">
      <c r="A1369" s="3" t="s">
        <v>5382</v>
      </c>
      <c r="B1369" s="11" t="s">
        <v>5383</v>
      </c>
      <c r="C1369" s="5">
        <v>6</v>
      </c>
      <c r="D1369" s="5">
        <v>1</v>
      </c>
      <c r="E1369" s="5">
        <v>38</v>
      </c>
      <c r="F1369">
        <v>19.5</v>
      </c>
      <c r="G1369" t="s">
        <v>10547</v>
      </c>
    </row>
    <row r="1370" spans="1:7">
      <c r="A1370" s="3" t="s">
        <v>5385</v>
      </c>
      <c r="B1370" s="11" t="s">
        <v>5386</v>
      </c>
      <c r="C1370" s="5">
        <v>6</v>
      </c>
      <c r="D1370" s="5">
        <v>1</v>
      </c>
      <c r="E1370" s="5">
        <v>35</v>
      </c>
      <c r="F1370">
        <v>8.1</v>
      </c>
      <c r="G1370" t="s">
        <v>10547</v>
      </c>
    </row>
    <row r="1371" spans="1:7">
      <c r="A1371" s="3" t="s">
        <v>5517</v>
      </c>
      <c r="B1371" s="11" t="s">
        <v>5518</v>
      </c>
      <c r="C1371" s="5">
        <v>6</v>
      </c>
      <c r="D1371" s="5">
        <v>1</v>
      </c>
      <c r="E1371" s="5">
        <v>43</v>
      </c>
      <c r="F1371">
        <v>13.75</v>
      </c>
      <c r="G1371" t="s">
        <v>10537</v>
      </c>
    </row>
    <row r="1372" spans="1:7">
      <c r="A1372" s="3" t="s">
        <v>5597</v>
      </c>
      <c r="B1372" s="11" t="s">
        <v>5598</v>
      </c>
      <c r="C1372" s="5">
        <v>6</v>
      </c>
      <c r="D1372" s="5">
        <v>1</v>
      </c>
      <c r="E1372" s="5">
        <v>43</v>
      </c>
      <c r="F1372">
        <v>36.5</v>
      </c>
      <c r="G1372" t="s">
        <v>10541</v>
      </c>
    </row>
    <row r="1373" spans="1:7">
      <c r="A1373" s="3" t="s">
        <v>5626</v>
      </c>
      <c r="B1373" s="11" t="s">
        <v>5624</v>
      </c>
      <c r="C1373" s="5">
        <v>6</v>
      </c>
      <c r="D1373" s="5">
        <v>1</v>
      </c>
      <c r="E1373" s="5">
        <v>38</v>
      </c>
      <c r="F1373">
        <v>9.75</v>
      </c>
      <c r="G1373" t="s">
        <v>10531</v>
      </c>
    </row>
    <row r="1374" spans="1:7">
      <c r="A1374" s="3" t="s">
        <v>5636</v>
      </c>
      <c r="B1374" s="11" t="s">
        <v>5632</v>
      </c>
      <c r="C1374" s="5">
        <v>6</v>
      </c>
      <c r="D1374" s="5">
        <v>1</v>
      </c>
      <c r="E1374" s="5">
        <v>38</v>
      </c>
      <c r="F1374">
        <v>9.75</v>
      </c>
      <c r="G1374" t="s">
        <v>10531</v>
      </c>
    </row>
    <row r="1375" spans="1:7">
      <c r="A1375" s="3" t="s">
        <v>5700</v>
      </c>
      <c r="B1375" s="11" t="s">
        <v>5701</v>
      </c>
      <c r="C1375" s="5">
        <v>6</v>
      </c>
      <c r="D1375" s="5">
        <v>1</v>
      </c>
      <c r="E1375" s="5">
        <v>43.6</v>
      </c>
      <c r="F1375">
        <v>24.5</v>
      </c>
      <c r="G1375" t="s">
        <v>10536</v>
      </c>
    </row>
    <row r="1376" spans="1:7">
      <c r="A1376" s="3" t="s">
        <v>5703</v>
      </c>
      <c r="B1376" s="11" t="s">
        <v>5704</v>
      </c>
      <c r="C1376" s="5">
        <v>6</v>
      </c>
      <c r="D1376" s="5">
        <v>1</v>
      </c>
      <c r="E1376" s="5">
        <v>42.5</v>
      </c>
      <c r="F1376">
        <v>19.95</v>
      </c>
      <c r="G1376" t="s">
        <v>10536</v>
      </c>
    </row>
    <row r="1377" spans="1:7">
      <c r="A1377" s="3" t="s">
        <v>5738</v>
      </c>
      <c r="B1377" s="11" t="s">
        <v>5736</v>
      </c>
      <c r="C1377" s="5">
        <v>6</v>
      </c>
      <c r="D1377" s="5">
        <v>1</v>
      </c>
      <c r="E1377" s="5">
        <v>16</v>
      </c>
      <c r="F1377">
        <v>12.25</v>
      </c>
      <c r="G1377" t="s">
        <v>10545</v>
      </c>
    </row>
    <row r="1378" spans="1:7">
      <c r="A1378" s="3" t="s">
        <v>5777</v>
      </c>
      <c r="B1378" s="11" t="s">
        <v>5778</v>
      </c>
      <c r="C1378" s="5">
        <v>6</v>
      </c>
      <c r="D1378" s="5">
        <v>1</v>
      </c>
      <c r="E1378" s="5">
        <v>30</v>
      </c>
      <c r="F1378">
        <v>5</v>
      </c>
      <c r="G1378" t="s">
        <v>10547</v>
      </c>
    </row>
    <row r="1379" spans="1:7">
      <c r="A1379" s="3" t="s">
        <v>5904</v>
      </c>
      <c r="B1379" s="11" t="s">
        <v>5902</v>
      </c>
      <c r="C1379" s="5">
        <v>6</v>
      </c>
      <c r="D1379" s="5">
        <v>1</v>
      </c>
      <c r="E1379" s="5">
        <v>25</v>
      </c>
      <c r="F1379">
        <v>8.25</v>
      </c>
      <c r="G1379" t="s">
        <v>10544</v>
      </c>
    </row>
    <row r="1380" spans="1:7">
      <c r="A1380" s="3" t="s">
        <v>5956</v>
      </c>
      <c r="B1380" s="11" t="s">
        <v>5957</v>
      </c>
      <c r="C1380" s="5">
        <v>6</v>
      </c>
      <c r="D1380" s="5">
        <v>1</v>
      </c>
      <c r="E1380" s="5">
        <v>25</v>
      </c>
      <c r="F1380">
        <v>6.7</v>
      </c>
      <c r="G1380" t="s">
        <v>10544</v>
      </c>
    </row>
    <row r="1381" spans="1:7">
      <c r="A1381" s="3" t="s">
        <v>6073</v>
      </c>
      <c r="B1381" s="11" t="s">
        <v>6074</v>
      </c>
      <c r="C1381" s="5">
        <v>6</v>
      </c>
      <c r="D1381" s="5">
        <v>1</v>
      </c>
      <c r="E1381" s="5">
        <v>48</v>
      </c>
      <c r="F1381">
        <v>49.95</v>
      </c>
      <c r="G1381" t="s">
        <v>10536</v>
      </c>
    </row>
    <row r="1382" spans="1:7">
      <c r="A1382" s="3" t="s">
        <v>6088</v>
      </c>
      <c r="B1382" s="11" t="s">
        <v>6086</v>
      </c>
      <c r="C1382" s="5">
        <v>6</v>
      </c>
      <c r="D1382" s="5">
        <v>1</v>
      </c>
      <c r="E1382" s="5">
        <v>25</v>
      </c>
      <c r="F1382">
        <v>4.25</v>
      </c>
      <c r="G1382" t="s">
        <v>10544</v>
      </c>
    </row>
    <row r="1383" spans="1:7">
      <c r="A1383" s="3" t="s">
        <v>6413</v>
      </c>
      <c r="B1383" s="11" t="s">
        <v>6411</v>
      </c>
      <c r="C1383" s="5">
        <v>6</v>
      </c>
      <c r="D1383" s="5">
        <v>1</v>
      </c>
      <c r="E1383" s="5">
        <v>45</v>
      </c>
      <c r="F1383">
        <v>15.9</v>
      </c>
      <c r="G1383" t="s">
        <v>10549</v>
      </c>
    </row>
    <row r="1384" spans="1:7">
      <c r="A1384" s="3" t="s">
        <v>6445</v>
      </c>
      <c r="B1384" s="11" t="s">
        <v>6439</v>
      </c>
      <c r="C1384" s="5">
        <v>6</v>
      </c>
      <c r="D1384" s="5">
        <v>1</v>
      </c>
      <c r="E1384" s="5">
        <v>21</v>
      </c>
      <c r="F1384">
        <v>8.1999999999999993</v>
      </c>
      <c r="G1384" t="s">
        <v>10544</v>
      </c>
    </row>
    <row r="1385" spans="1:7">
      <c r="A1385" s="3" t="s">
        <v>6447</v>
      </c>
      <c r="B1385" s="11" t="s">
        <v>6439</v>
      </c>
      <c r="C1385" s="5">
        <v>6</v>
      </c>
      <c r="D1385" s="5">
        <v>1</v>
      </c>
      <c r="E1385" s="5">
        <v>21</v>
      </c>
      <c r="F1385">
        <v>8.1999999999999993</v>
      </c>
      <c r="G1385" t="s">
        <v>10544</v>
      </c>
    </row>
    <row r="1386" spans="1:7">
      <c r="A1386" s="3" t="s">
        <v>6464</v>
      </c>
      <c r="B1386" s="11" t="s">
        <v>6465</v>
      </c>
      <c r="C1386" s="5">
        <v>6</v>
      </c>
      <c r="D1386" s="5">
        <v>1</v>
      </c>
      <c r="E1386" s="5">
        <v>35</v>
      </c>
      <c r="F1386">
        <v>4.25</v>
      </c>
      <c r="G1386" t="s">
        <v>10541</v>
      </c>
    </row>
    <row r="1387" spans="1:7">
      <c r="A1387" s="3" t="s">
        <v>10993</v>
      </c>
      <c r="B1387" s="11" t="s">
        <v>10994</v>
      </c>
      <c r="C1387" s="5">
        <v>6</v>
      </c>
      <c r="D1387" s="5">
        <v>1</v>
      </c>
      <c r="E1387" s="5">
        <v>25</v>
      </c>
      <c r="F1387">
        <v>7.15</v>
      </c>
      <c r="G1387" t="s">
        <v>10539</v>
      </c>
    </row>
    <row r="1388" spans="1:7">
      <c r="A1388" s="3" t="s">
        <v>6806</v>
      </c>
      <c r="B1388" s="11" t="s">
        <v>6807</v>
      </c>
      <c r="C1388" s="5">
        <v>6</v>
      </c>
      <c r="D1388" s="5">
        <v>1</v>
      </c>
      <c r="E1388" s="5">
        <v>37.5</v>
      </c>
      <c r="F1388">
        <v>4.9000000000000004</v>
      </c>
      <c r="G1388" t="s">
        <v>10535</v>
      </c>
    </row>
    <row r="1389" spans="1:7">
      <c r="A1389" s="3" t="s">
        <v>7008</v>
      </c>
      <c r="B1389" s="11" t="s">
        <v>7009</v>
      </c>
      <c r="C1389" s="5">
        <v>6</v>
      </c>
      <c r="D1389" s="5">
        <v>1</v>
      </c>
      <c r="E1389" s="5">
        <v>43</v>
      </c>
      <c r="F1389">
        <v>23.5</v>
      </c>
      <c r="G1389" t="s">
        <v>10535</v>
      </c>
    </row>
    <row r="1390" spans="1:7">
      <c r="A1390" s="3" t="s">
        <v>7091</v>
      </c>
      <c r="B1390" s="11" t="s">
        <v>7092</v>
      </c>
      <c r="C1390" s="5">
        <v>6</v>
      </c>
      <c r="D1390" s="5">
        <v>1</v>
      </c>
      <c r="E1390" s="5">
        <v>37.5</v>
      </c>
      <c r="F1390">
        <v>3.6</v>
      </c>
      <c r="G1390" t="s">
        <v>10551</v>
      </c>
    </row>
    <row r="1391" spans="1:7">
      <c r="A1391" s="3" t="s">
        <v>7197</v>
      </c>
      <c r="B1391" s="11" t="s">
        <v>7198</v>
      </c>
      <c r="C1391" s="5">
        <v>6</v>
      </c>
      <c r="D1391" s="5">
        <v>1</v>
      </c>
      <c r="E1391" s="5">
        <v>46</v>
      </c>
      <c r="F1391">
        <v>17.5</v>
      </c>
      <c r="G1391" t="s">
        <v>10537</v>
      </c>
    </row>
    <row r="1392" spans="1:7">
      <c r="A1392" s="3" t="s">
        <v>7212</v>
      </c>
      <c r="B1392" s="11" t="s">
        <v>7210</v>
      </c>
      <c r="C1392" s="5">
        <v>6</v>
      </c>
      <c r="D1392" s="5">
        <v>1</v>
      </c>
      <c r="E1392" s="5">
        <v>32</v>
      </c>
      <c r="F1392">
        <v>9.4499999999999993</v>
      </c>
      <c r="G1392" t="s">
        <v>10552</v>
      </c>
    </row>
    <row r="1393" spans="1:7">
      <c r="A1393" s="3" t="s">
        <v>7359</v>
      </c>
      <c r="B1393" s="11" t="s">
        <v>7355</v>
      </c>
      <c r="C1393" s="5">
        <v>6</v>
      </c>
      <c r="D1393" s="5">
        <v>1</v>
      </c>
      <c r="E1393" s="5">
        <v>37.5</v>
      </c>
      <c r="F1393">
        <v>3.5</v>
      </c>
      <c r="G1393" t="s">
        <v>10535</v>
      </c>
    </row>
    <row r="1394" spans="1:7">
      <c r="A1394" s="3" t="s">
        <v>7366</v>
      </c>
      <c r="B1394" s="11" t="s">
        <v>7362</v>
      </c>
      <c r="C1394" s="5">
        <v>6</v>
      </c>
      <c r="D1394" s="5">
        <v>1</v>
      </c>
      <c r="E1394" s="5">
        <v>37.5</v>
      </c>
      <c r="F1394">
        <v>3.85</v>
      </c>
      <c r="G1394" t="s">
        <v>10551</v>
      </c>
    </row>
    <row r="1395" spans="1:7">
      <c r="A1395" s="3" t="s">
        <v>7383</v>
      </c>
      <c r="B1395" s="11" t="s">
        <v>7384</v>
      </c>
      <c r="C1395" s="5">
        <v>6</v>
      </c>
      <c r="D1395" s="5">
        <v>1</v>
      </c>
      <c r="E1395" s="5">
        <v>43</v>
      </c>
      <c r="F1395">
        <v>27.5</v>
      </c>
      <c r="G1395" t="s">
        <v>10536</v>
      </c>
    </row>
    <row r="1396" spans="1:7">
      <c r="A1396" s="3" t="s">
        <v>7395</v>
      </c>
      <c r="B1396" s="11" t="s">
        <v>7396</v>
      </c>
      <c r="C1396" s="5">
        <v>6</v>
      </c>
      <c r="D1396" s="5">
        <v>1</v>
      </c>
      <c r="E1396" s="5">
        <v>46</v>
      </c>
      <c r="F1396">
        <v>24.5</v>
      </c>
      <c r="G1396" t="s">
        <v>10536</v>
      </c>
    </row>
    <row r="1397" spans="1:7">
      <c r="A1397" s="3" t="s">
        <v>7477</v>
      </c>
      <c r="B1397" s="11" t="s">
        <v>7475</v>
      </c>
      <c r="C1397" s="5">
        <v>6</v>
      </c>
      <c r="D1397" s="5">
        <v>1</v>
      </c>
      <c r="E1397" s="5">
        <v>42.5</v>
      </c>
      <c r="F1397">
        <v>11.75</v>
      </c>
      <c r="G1397" t="s">
        <v>10537</v>
      </c>
    </row>
    <row r="1398" spans="1:7">
      <c r="A1398" s="3" t="s">
        <v>7506</v>
      </c>
      <c r="B1398" s="11" t="s">
        <v>7507</v>
      </c>
      <c r="C1398" s="5">
        <v>6</v>
      </c>
      <c r="D1398" s="5">
        <v>1</v>
      </c>
      <c r="E1398" s="5">
        <v>37.5</v>
      </c>
      <c r="F1398">
        <v>3.65</v>
      </c>
      <c r="G1398" t="s">
        <v>10551</v>
      </c>
    </row>
    <row r="1399" spans="1:7">
      <c r="A1399" s="3" t="s">
        <v>7529</v>
      </c>
      <c r="B1399" s="11" t="s">
        <v>7530</v>
      </c>
      <c r="C1399" s="5">
        <v>6</v>
      </c>
      <c r="D1399" s="5">
        <v>1</v>
      </c>
      <c r="E1399" s="5">
        <v>30</v>
      </c>
      <c r="F1399">
        <v>5</v>
      </c>
      <c r="G1399" t="s">
        <v>10550</v>
      </c>
    </row>
    <row r="1400" spans="1:7">
      <c r="A1400" s="3" t="s">
        <v>7608</v>
      </c>
      <c r="B1400" s="11" t="s">
        <v>7606</v>
      </c>
      <c r="C1400" s="5">
        <v>6</v>
      </c>
      <c r="D1400" s="5">
        <v>1</v>
      </c>
      <c r="E1400" s="5">
        <v>37.5</v>
      </c>
      <c r="F1400">
        <v>7.55</v>
      </c>
      <c r="G1400" t="s">
        <v>10551</v>
      </c>
    </row>
    <row r="1401" spans="1:7">
      <c r="A1401" s="3" t="s">
        <v>7637</v>
      </c>
      <c r="B1401" s="11" t="s">
        <v>7635</v>
      </c>
      <c r="C1401" s="5">
        <v>6</v>
      </c>
      <c r="D1401" s="5">
        <v>1</v>
      </c>
      <c r="E1401" s="5">
        <v>17</v>
      </c>
      <c r="F1401">
        <v>8.15</v>
      </c>
      <c r="G1401" t="s">
        <v>10544</v>
      </c>
    </row>
    <row r="1402" spans="1:7">
      <c r="A1402" s="3" t="s">
        <v>7774</v>
      </c>
      <c r="B1402" s="11" t="s">
        <v>7775</v>
      </c>
      <c r="C1402" s="5">
        <v>6</v>
      </c>
      <c r="D1402" s="5">
        <v>1</v>
      </c>
      <c r="E1402" s="5">
        <v>21</v>
      </c>
      <c r="F1402">
        <v>7.85</v>
      </c>
      <c r="G1402" t="s">
        <v>10547</v>
      </c>
    </row>
    <row r="1403" spans="1:7">
      <c r="A1403" s="3" t="s">
        <v>7777</v>
      </c>
      <c r="B1403" s="11" t="s">
        <v>7778</v>
      </c>
      <c r="C1403" s="5">
        <v>6</v>
      </c>
      <c r="D1403" s="5">
        <v>1</v>
      </c>
      <c r="E1403" s="5">
        <v>18</v>
      </c>
      <c r="F1403">
        <v>6.45</v>
      </c>
      <c r="G1403" t="s">
        <v>10547</v>
      </c>
    </row>
    <row r="1404" spans="1:7">
      <c r="A1404" s="3" t="s">
        <v>7780</v>
      </c>
      <c r="B1404" s="11" t="s">
        <v>7781</v>
      </c>
      <c r="C1404" s="5">
        <v>6</v>
      </c>
      <c r="D1404" s="5">
        <v>1</v>
      </c>
      <c r="E1404" s="5">
        <v>18</v>
      </c>
      <c r="F1404">
        <v>6.25</v>
      </c>
      <c r="G1404" t="s">
        <v>10547</v>
      </c>
    </row>
    <row r="1405" spans="1:7">
      <c r="A1405" s="3" t="s">
        <v>7797</v>
      </c>
      <c r="B1405" s="11" t="s">
        <v>7793</v>
      </c>
      <c r="C1405" s="5">
        <v>6</v>
      </c>
      <c r="D1405" s="5">
        <v>1</v>
      </c>
      <c r="E1405" s="5">
        <v>25</v>
      </c>
      <c r="F1405">
        <v>8.9499999999999993</v>
      </c>
      <c r="G1405" t="s">
        <v>10539</v>
      </c>
    </row>
    <row r="1406" spans="1:7">
      <c r="A1406" s="3" t="s">
        <v>7802</v>
      </c>
      <c r="B1406" s="11" t="s">
        <v>7800</v>
      </c>
      <c r="C1406" s="5">
        <v>6</v>
      </c>
      <c r="D1406" s="5">
        <v>1</v>
      </c>
      <c r="E1406" s="5">
        <v>17</v>
      </c>
      <c r="F1406">
        <v>18.95</v>
      </c>
      <c r="G1406" t="s">
        <v>10544</v>
      </c>
    </row>
    <row r="1407" spans="1:7">
      <c r="A1407" s="3" t="s">
        <v>7812</v>
      </c>
      <c r="B1407" s="11" t="s">
        <v>7810</v>
      </c>
      <c r="C1407" s="5">
        <v>6</v>
      </c>
      <c r="D1407" s="5">
        <v>1</v>
      </c>
      <c r="E1407" s="5">
        <v>17</v>
      </c>
      <c r="F1407">
        <v>18.95</v>
      </c>
      <c r="G1407" t="s">
        <v>10544</v>
      </c>
    </row>
    <row r="1408" spans="1:7">
      <c r="A1408" s="3" t="s">
        <v>7814</v>
      </c>
      <c r="B1408" s="11" t="s">
        <v>7815</v>
      </c>
      <c r="C1408" s="5">
        <v>6</v>
      </c>
      <c r="D1408" s="5">
        <v>1</v>
      </c>
      <c r="E1408" s="5">
        <v>17</v>
      </c>
      <c r="F1408">
        <v>21.25</v>
      </c>
      <c r="G1408" t="s">
        <v>10544</v>
      </c>
    </row>
    <row r="1409" spans="1:7">
      <c r="A1409" s="3" t="s">
        <v>7820</v>
      </c>
      <c r="B1409" s="11" t="s">
        <v>7818</v>
      </c>
      <c r="C1409" s="5">
        <v>6</v>
      </c>
      <c r="D1409" s="5">
        <v>1</v>
      </c>
      <c r="E1409" s="5">
        <v>17</v>
      </c>
      <c r="F1409">
        <v>18.95</v>
      </c>
      <c r="G1409" t="s">
        <v>10544</v>
      </c>
    </row>
    <row r="1410" spans="1:7">
      <c r="A1410" s="3" t="s">
        <v>7856</v>
      </c>
      <c r="B1410" s="11" t="s">
        <v>7854</v>
      </c>
      <c r="C1410" s="5">
        <v>6</v>
      </c>
      <c r="D1410" s="5">
        <v>1</v>
      </c>
      <c r="E1410" s="5">
        <v>17</v>
      </c>
      <c r="F1410">
        <v>7.95</v>
      </c>
      <c r="G1410" t="s">
        <v>10544</v>
      </c>
    </row>
    <row r="1411" spans="1:7">
      <c r="A1411" s="3" t="s">
        <v>7867</v>
      </c>
      <c r="B1411" s="11" t="s">
        <v>7865</v>
      </c>
      <c r="C1411" s="5">
        <v>6</v>
      </c>
      <c r="D1411" s="5">
        <v>1</v>
      </c>
      <c r="E1411" s="5">
        <v>38</v>
      </c>
      <c r="F1411">
        <v>5.0999999999999996</v>
      </c>
      <c r="G1411" t="s">
        <v>10540</v>
      </c>
    </row>
    <row r="1412" spans="1:7">
      <c r="A1412" s="3" t="s">
        <v>7924</v>
      </c>
      <c r="B1412" s="11" t="s">
        <v>7925</v>
      </c>
      <c r="C1412" s="5">
        <v>6</v>
      </c>
      <c r="D1412" s="5">
        <v>1</v>
      </c>
      <c r="E1412" s="5">
        <v>15</v>
      </c>
      <c r="F1412">
        <v>5.4</v>
      </c>
      <c r="G1412" t="s">
        <v>10544</v>
      </c>
    </row>
    <row r="1413" spans="1:7">
      <c r="A1413" s="3" t="s">
        <v>7932</v>
      </c>
      <c r="B1413" s="11" t="s">
        <v>7928</v>
      </c>
      <c r="C1413" s="5">
        <v>6</v>
      </c>
      <c r="D1413" s="5">
        <v>1</v>
      </c>
      <c r="E1413" s="5">
        <v>37.5</v>
      </c>
      <c r="F1413">
        <v>3.25</v>
      </c>
      <c r="G1413" t="s">
        <v>10533</v>
      </c>
    </row>
    <row r="1414" spans="1:7">
      <c r="A1414" s="3" t="s">
        <v>7979</v>
      </c>
      <c r="B1414" s="11" t="s">
        <v>7980</v>
      </c>
      <c r="C1414" s="5">
        <v>6</v>
      </c>
      <c r="D1414" s="5">
        <v>1</v>
      </c>
      <c r="E1414" s="5">
        <v>54</v>
      </c>
      <c r="F1414">
        <v>4.3</v>
      </c>
      <c r="G1414" t="s">
        <v>10535</v>
      </c>
    </row>
    <row r="1415" spans="1:7">
      <c r="A1415" s="3" t="s">
        <v>8029</v>
      </c>
      <c r="B1415" s="11" t="s">
        <v>8027</v>
      </c>
      <c r="C1415" s="5">
        <v>6</v>
      </c>
      <c r="D1415" s="5">
        <v>1</v>
      </c>
      <c r="E1415" s="5">
        <v>37.5</v>
      </c>
      <c r="F1415">
        <v>8.85</v>
      </c>
      <c r="G1415" t="s">
        <v>10537</v>
      </c>
    </row>
    <row r="1416" spans="1:7">
      <c r="A1416" s="3" t="s">
        <v>8034</v>
      </c>
      <c r="B1416" s="11" t="s">
        <v>8035</v>
      </c>
      <c r="C1416" s="5">
        <v>6</v>
      </c>
      <c r="D1416" s="5">
        <v>1</v>
      </c>
      <c r="E1416" s="5">
        <v>37.5</v>
      </c>
      <c r="F1416">
        <v>2.95</v>
      </c>
      <c r="G1416" t="s">
        <v>10533</v>
      </c>
    </row>
    <row r="1417" spans="1:7">
      <c r="A1417" s="3" t="s">
        <v>8040</v>
      </c>
      <c r="B1417" s="11" t="s">
        <v>8038</v>
      </c>
      <c r="C1417" s="5">
        <v>6</v>
      </c>
      <c r="D1417" s="5">
        <v>1</v>
      </c>
      <c r="E1417" s="5">
        <v>16.600000000000001</v>
      </c>
      <c r="F1417">
        <v>4.3</v>
      </c>
      <c r="G1417" t="s">
        <v>10532</v>
      </c>
    </row>
    <row r="1418" spans="1:7">
      <c r="A1418" s="3" t="s">
        <v>8051</v>
      </c>
      <c r="B1418" s="11" t="s">
        <v>8049</v>
      </c>
      <c r="C1418" s="5">
        <v>6</v>
      </c>
      <c r="D1418" s="5">
        <v>1</v>
      </c>
      <c r="E1418" s="5">
        <v>17.5</v>
      </c>
      <c r="F1418">
        <v>3.25</v>
      </c>
      <c r="G1418" t="s">
        <v>10532</v>
      </c>
    </row>
    <row r="1419" spans="1:7">
      <c r="A1419" s="3" t="s">
        <v>8059</v>
      </c>
      <c r="B1419" s="11" t="s">
        <v>8057</v>
      </c>
      <c r="C1419" s="5">
        <v>6</v>
      </c>
      <c r="D1419" s="5">
        <v>1</v>
      </c>
      <c r="E1419" s="5">
        <v>37.5</v>
      </c>
      <c r="F1419">
        <v>2.25</v>
      </c>
      <c r="G1419" t="s">
        <v>10533</v>
      </c>
    </row>
    <row r="1420" spans="1:7">
      <c r="A1420" s="3" t="s">
        <v>8126</v>
      </c>
      <c r="B1420" s="11" t="s">
        <v>8124</v>
      </c>
      <c r="C1420" s="5">
        <v>6</v>
      </c>
      <c r="D1420" s="5">
        <v>1</v>
      </c>
      <c r="E1420" s="5">
        <v>30</v>
      </c>
      <c r="F1420">
        <v>8.15</v>
      </c>
      <c r="G1420" t="s">
        <v>10547</v>
      </c>
    </row>
    <row r="1421" spans="1:7">
      <c r="A1421" s="3" t="s">
        <v>8293</v>
      </c>
      <c r="B1421" s="11" t="s">
        <v>8291</v>
      </c>
      <c r="C1421" s="5">
        <v>6</v>
      </c>
      <c r="D1421" s="5">
        <v>1</v>
      </c>
      <c r="E1421" s="5">
        <v>37.5</v>
      </c>
      <c r="F1421">
        <v>6.2</v>
      </c>
      <c r="G1421" t="s">
        <v>10535</v>
      </c>
    </row>
    <row r="1422" spans="1:7">
      <c r="A1422" s="3" t="s">
        <v>8295</v>
      </c>
      <c r="B1422" s="11" t="s">
        <v>8296</v>
      </c>
      <c r="C1422" s="5">
        <v>6</v>
      </c>
      <c r="D1422" s="5">
        <v>1</v>
      </c>
      <c r="E1422" s="5">
        <v>37.5</v>
      </c>
      <c r="F1422">
        <v>6.2</v>
      </c>
      <c r="G1422" t="s">
        <v>10535</v>
      </c>
    </row>
    <row r="1423" spans="1:7">
      <c r="A1423" s="3" t="s">
        <v>8383</v>
      </c>
      <c r="B1423" s="11" t="s">
        <v>8381</v>
      </c>
      <c r="C1423" s="5">
        <v>6</v>
      </c>
      <c r="D1423" s="5">
        <v>1</v>
      </c>
      <c r="E1423" s="5">
        <v>18</v>
      </c>
      <c r="F1423">
        <v>7.75</v>
      </c>
      <c r="G1423" t="s">
        <v>10532</v>
      </c>
    </row>
    <row r="1424" spans="1:7">
      <c r="A1424" s="3" t="s">
        <v>8385</v>
      </c>
      <c r="B1424" s="11" t="s">
        <v>8386</v>
      </c>
      <c r="C1424" s="5">
        <v>6</v>
      </c>
      <c r="D1424" s="5">
        <v>1</v>
      </c>
      <c r="E1424" s="5">
        <v>18</v>
      </c>
      <c r="F1424">
        <v>6.25</v>
      </c>
      <c r="G1424" t="s">
        <v>10532</v>
      </c>
    </row>
    <row r="1425" spans="1:7">
      <c r="A1425" s="3" t="s">
        <v>8408</v>
      </c>
      <c r="B1425" s="11" t="s">
        <v>8406</v>
      </c>
      <c r="C1425" s="5">
        <v>6</v>
      </c>
      <c r="D1425" s="5">
        <v>1</v>
      </c>
      <c r="E1425" s="5">
        <v>20</v>
      </c>
      <c r="F1425">
        <v>7.35</v>
      </c>
      <c r="G1425" t="s">
        <v>10544</v>
      </c>
    </row>
    <row r="1426" spans="1:7">
      <c r="A1426" s="3" t="s">
        <v>8428</v>
      </c>
      <c r="B1426" s="11" t="s">
        <v>8429</v>
      </c>
      <c r="C1426" s="5">
        <v>6</v>
      </c>
      <c r="D1426" s="5">
        <v>1</v>
      </c>
      <c r="E1426" s="5">
        <v>50</v>
      </c>
      <c r="F1426">
        <v>10.3</v>
      </c>
      <c r="G1426" t="s">
        <v>10535</v>
      </c>
    </row>
    <row r="1427" spans="1:7">
      <c r="A1427" s="3" t="s">
        <v>8674</v>
      </c>
      <c r="B1427" s="11" t="s">
        <v>8675</v>
      </c>
      <c r="C1427" s="5">
        <v>6</v>
      </c>
      <c r="D1427" s="5">
        <v>1</v>
      </c>
      <c r="E1427" s="5">
        <v>35</v>
      </c>
      <c r="F1427">
        <v>5.55</v>
      </c>
      <c r="G1427" t="s">
        <v>10547</v>
      </c>
    </row>
    <row r="1428" spans="1:7">
      <c r="A1428" s="3" t="s">
        <v>8677</v>
      </c>
      <c r="B1428" s="11" t="s">
        <v>8678</v>
      </c>
      <c r="C1428" s="5">
        <v>6</v>
      </c>
      <c r="D1428" s="5">
        <v>1</v>
      </c>
      <c r="E1428" s="5">
        <v>30</v>
      </c>
      <c r="F1428">
        <v>5.5</v>
      </c>
      <c r="G1428" t="s">
        <v>10547</v>
      </c>
    </row>
    <row r="1429" spans="1:7">
      <c r="A1429" s="3" t="s">
        <v>8685</v>
      </c>
      <c r="B1429" s="11" t="s">
        <v>8680</v>
      </c>
      <c r="C1429" s="5">
        <v>6</v>
      </c>
      <c r="D1429" s="5">
        <v>1</v>
      </c>
      <c r="E1429" s="5">
        <v>21.5</v>
      </c>
      <c r="F1429">
        <v>7.85</v>
      </c>
      <c r="G1429" t="s">
        <v>10547</v>
      </c>
    </row>
    <row r="1430" spans="1:7">
      <c r="A1430" s="3" t="s">
        <v>8717</v>
      </c>
      <c r="B1430" s="11" t="s">
        <v>8713</v>
      </c>
      <c r="C1430" s="5">
        <v>6</v>
      </c>
      <c r="D1430" s="5">
        <v>1</v>
      </c>
      <c r="E1430" s="5">
        <v>15.5</v>
      </c>
      <c r="F1430">
        <v>12.9</v>
      </c>
      <c r="G1430" t="s">
        <v>10545</v>
      </c>
    </row>
    <row r="1431" spans="1:7">
      <c r="A1431" s="3" t="s">
        <v>8735</v>
      </c>
      <c r="B1431" s="11" t="s">
        <v>8736</v>
      </c>
      <c r="C1431" s="5">
        <v>6</v>
      </c>
      <c r="D1431" s="5">
        <v>1</v>
      </c>
      <c r="E1431" s="5">
        <v>38</v>
      </c>
      <c r="F1431">
        <v>7.15</v>
      </c>
      <c r="G1431" t="s">
        <v>10531</v>
      </c>
    </row>
    <row r="1432" spans="1:7">
      <c r="A1432" s="3" t="s">
        <v>8742</v>
      </c>
      <c r="B1432" s="11" t="s">
        <v>8743</v>
      </c>
      <c r="C1432" s="5">
        <v>6</v>
      </c>
      <c r="D1432" s="5">
        <v>1</v>
      </c>
      <c r="E1432" s="5">
        <v>38</v>
      </c>
      <c r="F1432">
        <v>7.15</v>
      </c>
      <c r="G1432" t="s">
        <v>10531</v>
      </c>
    </row>
    <row r="1433" spans="1:7">
      <c r="A1433" s="3" t="s">
        <v>8841</v>
      </c>
      <c r="B1433" s="11" t="s">
        <v>8833</v>
      </c>
      <c r="C1433" s="5">
        <v>6</v>
      </c>
      <c r="D1433" s="5">
        <v>1</v>
      </c>
      <c r="E1433" s="5">
        <v>37.5</v>
      </c>
      <c r="F1433">
        <v>5.45</v>
      </c>
      <c r="G1433" t="s">
        <v>10533</v>
      </c>
    </row>
    <row r="1434" spans="1:7">
      <c r="A1434" s="3" t="s">
        <v>9014</v>
      </c>
      <c r="B1434" s="11" t="s">
        <v>9006</v>
      </c>
      <c r="C1434" s="5">
        <v>6</v>
      </c>
      <c r="D1434" s="5">
        <v>1</v>
      </c>
      <c r="E1434" s="5">
        <v>35</v>
      </c>
      <c r="F1434">
        <v>6.25</v>
      </c>
      <c r="G1434" t="s">
        <v>10534</v>
      </c>
    </row>
    <row r="1435" spans="1:7">
      <c r="A1435" s="3" t="s">
        <v>9237</v>
      </c>
      <c r="B1435" s="11" t="s">
        <v>9238</v>
      </c>
      <c r="C1435" s="5">
        <v>6</v>
      </c>
      <c r="D1435" s="5">
        <v>1</v>
      </c>
      <c r="E1435" s="5">
        <v>45.8</v>
      </c>
      <c r="F1435">
        <v>37.5</v>
      </c>
      <c r="G1435" t="s">
        <v>10536</v>
      </c>
    </row>
    <row r="1436" spans="1:7">
      <c r="A1436" s="3" t="s">
        <v>9501</v>
      </c>
      <c r="B1436" s="11" t="s">
        <v>9497</v>
      </c>
      <c r="C1436" s="5">
        <v>6</v>
      </c>
      <c r="D1436" s="5">
        <v>1</v>
      </c>
      <c r="E1436" s="5">
        <v>44</v>
      </c>
      <c r="F1436">
        <v>95</v>
      </c>
      <c r="G1436" t="s">
        <v>10536</v>
      </c>
    </row>
    <row r="1437" spans="1:7">
      <c r="A1437" s="3" t="s">
        <v>9508</v>
      </c>
      <c r="B1437" s="11" t="s">
        <v>9509</v>
      </c>
      <c r="C1437" s="5">
        <v>6</v>
      </c>
      <c r="D1437" s="5">
        <v>1</v>
      </c>
      <c r="E1437" s="5">
        <v>41.5</v>
      </c>
      <c r="F1437">
        <v>63.5</v>
      </c>
      <c r="G1437" t="s">
        <v>10536</v>
      </c>
    </row>
    <row r="1438" spans="1:7">
      <c r="A1438" s="3" t="s">
        <v>10995</v>
      </c>
      <c r="B1438" s="11" t="s">
        <v>10996</v>
      </c>
      <c r="C1438" s="5">
        <v>6</v>
      </c>
      <c r="D1438" s="5">
        <v>1</v>
      </c>
      <c r="E1438" s="5">
        <v>41.5</v>
      </c>
      <c r="F1438">
        <v>63.5</v>
      </c>
      <c r="G1438" t="s">
        <v>10536</v>
      </c>
    </row>
    <row r="1439" spans="1:7">
      <c r="A1439" s="3" t="s">
        <v>9539</v>
      </c>
      <c r="B1439" s="11" t="s">
        <v>9540</v>
      </c>
      <c r="C1439" s="5">
        <v>6</v>
      </c>
      <c r="D1439" s="5">
        <v>1</v>
      </c>
      <c r="E1439" s="5">
        <v>43</v>
      </c>
      <c r="F1439">
        <v>35.5</v>
      </c>
      <c r="G1439" t="s">
        <v>10536</v>
      </c>
    </row>
    <row r="1440" spans="1:7">
      <c r="A1440" s="3" t="s">
        <v>9760</v>
      </c>
      <c r="B1440" s="11" t="s">
        <v>9761</v>
      </c>
      <c r="C1440" s="5">
        <v>6</v>
      </c>
      <c r="D1440" s="5">
        <v>1</v>
      </c>
      <c r="E1440" s="5">
        <v>37.5</v>
      </c>
      <c r="F1440">
        <v>8.75</v>
      </c>
      <c r="G1440" t="s">
        <v>10533</v>
      </c>
    </row>
    <row r="1441" spans="1:7">
      <c r="A1441" s="3" t="s">
        <v>9776</v>
      </c>
      <c r="B1441" s="11" t="s">
        <v>9770</v>
      </c>
      <c r="C1441" s="5">
        <v>6</v>
      </c>
      <c r="D1441" s="5">
        <v>1</v>
      </c>
      <c r="E1441" s="5">
        <v>20</v>
      </c>
      <c r="F1441">
        <v>10.15</v>
      </c>
      <c r="G1441" t="s">
        <v>10545</v>
      </c>
    </row>
    <row r="1442" spans="1:7">
      <c r="A1442" s="3" t="s">
        <v>9780</v>
      </c>
      <c r="B1442" s="11" t="s">
        <v>9781</v>
      </c>
      <c r="C1442" s="5">
        <v>6</v>
      </c>
      <c r="D1442" s="5">
        <v>1</v>
      </c>
      <c r="E1442" s="5">
        <v>33</v>
      </c>
      <c r="F1442">
        <v>8.5</v>
      </c>
      <c r="G1442" t="s">
        <v>10534</v>
      </c>
    </row>
    <row r="1443" spans="1:7">
      <c r="A1443" s="3" t="s">
        <v>9855</v>
      </c>
      <c r="B1443" s="11" t="s">
        <v>9856</v>
      </c>
      <c r="C1443" s="5">
        <v>6</v>
      </c>
      <c r="D1443" s="5">
        <v>1</v>
      </c>
      <c r="E1443" s="5">
        <v>38</v>
      </c>
      <c r="F1443">
        <v>7.5</v>
      </c>
      <c r="G1443" t="s">
        <v>10550</v>
      </c>
    </row>
    <row r="1444" spans="1:7">
      <c r="A1444" s="3" t="s">
        <v>10011</v>
      </c>
      <c r="B1444" s="11" t="s">
        <v>10012</v>
      </c>
      <c r="C1444" s="5">
        <v>6</v>
      </c>
      <c r="D1444" s="5">
        <v>1</v>
      </c>
      <c r="E1444" s="5">
        <v>34.5</v>
      </c>
      <c r="F1444">
        <v>9.75</v>
      </c>
      <c r="G1444" t="s">
        <v>10547</v>
      </c>
    </row>
    <row r="1445" spans="1:7">
      <c r="A1445" s="3" t="s">
        <v>10017</v>
      </c>
      <c r="B1445" s="11" t="s">
        <v>10015</v>
      </c>
      <c r="C1445" s="5">
        <v>6</v>
      </c>
      <c r="D1445" s="5">
        <v>1</v>
      </c>
      <c r="E1445" s="5">
        <v>21</v>
      </c>
      <c r="F1445">
        <v>7.65</v>
      </c>
      <c r="G1445" t="s">
        <v>10532</v>
      </c>
    </row>
    <row r="1446" spans="1:7">
      <c r="A1446" s="3" t="s">
        <v>10028</v>
      </c>
      <c r="B1446" s="11" t="s">
        <v>10029</v>
      </c>
      <c r="C1446" s="5">
        <v>6</v>
      </c>
      <c r="D1446" s="5">
        <v>1</v>
      </c>
      <c r="E1446" s="5">
        <v>35</v>
      </c>
      <c r="F1446">
        <v>11.7</v>
      </c>
      <c r="G1446" t="s">
        <v>10532</v>
      </c>
    </row>
    <row r="1447" spans="1:7">
      <c r="A1447" s="3" t="s">
        <v>10034</v>
      </c>
      <c r="B1447" s="11" t="s">
        <v>10035</v>
      </c>
      <c r="C1447" s="5">
        <v>6</v>
      </c>
      <c r="D1447" s="5">
        <v>1</v>
      </c>
      <c r="E1447" s="5">
        <v>35</v>
      </c>
      <c r="F1447">
        <v>11.7</v>
      </c>
      <c r="G1447" t="s">
        <v>10532</v>
      </c>
    </row>
    <row r="1448" spans="1:7">
      <c r="A1448" s="3" t="s">
        <v>10037</v>
      </c>
      <c r="B1448" s="11" t="s">
        <v>10038</v>
      </c>
      <c r="C1448" s="5">
        <v>6</v>
      </c>
      <c r="D1448" s="5">
        <v>1</v>
      </c>
      <c r="E1448" s="5">
        <v>35</v>
      </c>
      <c r="F1448">
        <v>11.7</v>
      </c>
      <c r="G1448" t="s">
        <v>10532</v>
      </c>
    </row>
    <row r="1449" spans="1:7">
      <c r="A1449" s="3" t="s">
        <v>10040</v>
      </c>
      <c r="B1449" s="11" t="s">
        <v>10041</v>
      </c>
      <c r="C1449" s="5">
        <v>6</v>
      </c>
      <c r="D1449" s="5">
        <v>1</v>
      </c>
      <c r="E1449" s="5">
        <v>35</v>
      </c>
      <c r="F1449">
        <v>11.7</v>
      </c>
      <c r="G1449" t="s">
        <v>10532</v>
      </c>
    </row>
    <row r="1450" spans="1:7">
      <c r="A1450" s="3" t="s">
        <v>10080</v>
      </c>
      <c r="B1450" s="11" t="s">
        <v>10078</v>
      </c>
      <c r="C1450" s="5">
        <v>6</v>
      </c>
      <c r="D1450" s="5">
        <v>1</v>
      </c>
      <c r="E1450" s="5">
        <v>39</v>
      </c>
      <c r="F1450">
        <v>4.1500000000000004</v>
      </c>
      <c r="G1450" t="s">
        <v>10540</v>
      </c>
    </row>
    <row r="1451" spans="1:7">
      <c r="A1451" s="3" t="s">
        <v>10228</v>
      </c>
      <c r="B1451" s="11" t="s">
        <v>10229</v>
      </c>
      <c r="C1451" s="5">
        <v>6</v>
      </c>
      <c r="D1451" s="5">
        <v>1</v>
      </c>
      <c r="E1451" s="5">
        <v>43</v>
      </c>
      <c r="F1451">
        <v>24.95</v>
      </c>
      <c r="G1451" t="s">
        <v>10549</v>
      </c>
    </row>
    <row r="1452" spans="1:7">
      <c r="A1452" s="3" t="s">
        <v>10997</v>
      </c>
      <c r="B1452" s="11" t="s">
        <v>10279</v>
      </c>
      <c r="C1452" s="5">
        <v>6</v>
      </c>
      <c r="D1452" s="5">
        <v>1</v>
      </c>
      <c r="E1452" s="5">
        <v>45.2</v>
      </c>
      <c r="F1452">
        <v>27.5</v>
      </c>
      <c r="G1452" t="s">
        <v>10549</v>
      </c>
    </row>
    <row r="1453" spans="1:7">
      <c r="A1453" s="3" t="s">
        <v>10998</v>
      </c>
      <c r="B1453" s="11" t="s">
        <v>10999</v>
      </c>
      <c r="C1453" s="5">
        <v>6</v>
      </c>
      <c r="D1453" s="5">
        <v>1</v>
      </c>
      <c r="E1453" s="5">
        <v>45.2</v>
      </c>
      <c r="F1453">
        <v>27.5</v>
      </c>
      <c r="G1453" t="s">
        <v>10549</v>
      </c>
    </row>
    <row r="1454" spans="1:7">
      <c r="A1454" s="3" t="s">
        <v>11000</v>
      </c>
      <c r="B1454" s="11" t="s">
        <v>11001</v>
      </c>
      <c r="C1454" s="5">
        <v>6</v>
      </c>
      <c r="D1454" s="5">
        <v>1</v>
      </c>
      <c r="E1454" s="5">
        <v>54.5</v>
      </c>
      <c r="F1454">
        <v>14.5</v>
      </c>
      <c r="G1454" t="s">
        <v>10535</v>
      </c>
    </row>
    <row r="1455" spans="1:7">
      <c r="A1455" s="3" t="s">
        <v>10314</v>
      </c>
      <c r="B1455" s="11" t="s">
        <v>10312</v>
      </c>
      <c r="C1455" s="5">
        <v>6</v>
      </c>
      <c r="D1455" s="5">
        <v>1</v>
      </c>
      <c r="E1455" s="5">
        <v>37.5</v>
      </c>
      <c r="F1455">
        <v>5</v>
      </c>
      <c r="G1455" t="s">
        <v>10533</v>
      </c>
    </row>
    <row r="1456" spans="1:7">
      <c r="A1456" s="3" t="s">
        <v>10331</v>
      </c>
      <c r="B1456" s="11" t="s">
        <v>10332</v>
      </c>
      <c r="C1456" s="5">
        <v>6</v>
      </c>
      <c r="D1456" s="5">
        <v>1</v>
      </c>
      <c r="E1456" s="5">
        <v>15</v>
      </c>
      <c r="F1456">
        <v>6.5</v>
      </c>
      <c r="G1456" t="s">
        <v>10532</v>
      </c>
    </row>
    <row r="1457" spans="1:7">
      <c r="A1457" s="3" t="s">
        <v>10376</v>
      </c>
      <c r="B1457" s="11" t="s">
        <v>10374</v>
      </c>
      <c r="C1457" s="5">
        <v>6</v>
      </c>
      <c r="D1457" s="5">
        <v>1</v>
      </c>
      <c r="E1457" s="5">
        <v>43</v>
      </c>
      <c r="F1457">
        <v>49.5</v>
      </c>
      <c r="G1457" t="s">
        <v>10535</v>
      </c>
    </row>
    <row r="1458" spans="1:7">
      <c r="A1458" s="3" t="s">
        <v>10464</v>
      </c>
      <c r="B1458" s="11" t="s">
        <v>10465</v>
      </c>
      <c r="C1458" s="5">
        <v>6</v>
      </c>
      <c r="D1458" s="5">
        <v>1</v>
      </c>
      <c r="E1458" s="5">
        <v>44.5</v>
      </c>
      <c r="F1458">
        <v>11.3</v>
      </c>
      <c r="G1458" t="s">
        <v>10537</v>
      </c>
    </row>
    <row r="1459" spans="1:7">
      <c r="A1459" s="3" t="s">
        <v>50</v>
      </c>
      <c r="B1459" s="11" t="s">
        <v>51</v>
      </c>
      <c r="C1459" s="5">
        <v>6</v>
      </c>
      <c r="D1459" s="5">
        <v>0.7</v>
      </c>
      <c r="E1459" s="5">
        <v>35</v>
      </c>
      <c r="F1459">
        <v>15.1</v>
      </c>
      <c r="G1459" t="s">
        <v>10534</v>
      </c>
    </row>
    <row r="1460" spans="1:7">
      <c r="A1460" s="3" t="s">
        <v>56</v>
      </c>
      <c r="B1460" s="11" t="s">
        <v>57</v>
      </c>
      <c r="C1460" s="5">
        <v>6</v>
      </c>
      <c r="D1460" s="5">
        <v>0.7</v>
      </c>
      <c r="E1460" s="5">
        <v>42</v>
      </c>
      <c r="F1460">
        <v>52.5</v>
      </c>
      <c r="G1460" t="s">
        <v>10535</v>
      </c>
    </row>
    <row r="1461" spans="1:7">
      <c r="A1461" s="3" t="s">
        <v>59</v>
      </c>
      <c r="B1461" s="11" t="s">
        <v>60</v>
      </c>
      <c r="C1461" s="5">
        <v>6</v>
      </c>
      <c r="D1461" s="5">
        <v>0.7</v>
      </c>
      <c r="E1461" s="5">
        <v>42</v>
      </c>
      <c r="F1461">
        <v>57.5</v>
      </c>
      <c r="G1461" t="s">
        <v>10535</v>
      </c>
    </row>
    <row r="1462" spans="1:7">
      <c r="A1462" s="3" t="s">
        <v>65</v>
      </c>
      <c r="B1462" s="11" t="s">
        <v>66</v>
      </c>
      <c r="C1462" s="5">
        <v>6</v>
      </c>
      <c r="D1462" s="5">
        <v>0.7</v>
      </c>
      <c r="E1462" s="5">
        <v>42</v>
      </c>
      <c r="F1462">
        <v>27.25</v>
      </c>
      <c r="G1462" t="s">
        <v>10535</v>
      </c>
    </row>
    <row r="1463" spans="1:7">
      <c r="A1463" s="3" t="s">
        <v>68</v>
      </c>
      <c r="B1463" s="11" t="s">
        <v>69</v>
      </c>
      <c r="C1463" s="5">
        <v>6</v>
      </c>
      <c r="D1463" s="5">
        <v>0.7</v>
      </c>
      <c r="E1463" s="5">
        <v>42</v>
      </c>
      <c r="F1463">
        <v>24.8</v>
      </c>
      <c r="G1463" t="s">
        <v>10535</v>
      </c>
    </row>
    <row r="1464" spans="1:7">
      <c r="A1464" s="3" t="s">
        <v>265</v>
      </c>
      <c r="B1464" s="11" t="s">
        <v>266</v>
      </c>
      <c r="C1464" s="5">
        <v>6</v>
      </c>
      <c r="D1464" s="5">
        <v>0.7</v>
      </c>
      <c r="E1464" s="5">
        <v>30</v>
      </c>
      <c r="F1464">
        <v>8.5</v>
      </c>
      <c r="G1464" t="s">
        <v>10539</v>
      </c>
    </row>
    <row r="1465" spans="1:7">
      <c r="A1465" s="3" t="s">
        <v>268</v>
      </c>
      <c r="B1465" s="11" t="s">
        <v>269</v>
      </c>
      <c r="C1465" s="5">
        <v>6</v>
      </c>
      <c r="D1465" s="5">
        <v>0.7</v>
      </c>
      <c r="E1465" s="5">
        <v>30</v>
      </c>
      <c r="F1465">
        <v>7.5</v>
      </c>
      <c r="G1465" t="s">
        <v>10539</v>
      </c>
    </row>
    <row r="1466" spans="1:7">
      <c r="A1466" s="3" t="s">
        <v>320</v>
      </c>
      <c r="B1466" s="11" t="s">
        <v>321</v>
      </c>
      <c r="C1466" s="5">
        <v>6</v>
      </c>
      <c r="D1466" s="5">
        <v>0.7</v>
      </c>
      <c r="E1466" s="5">
        <v>42</v>
      </c>
      <c r="F1466">
        <v>14</v>
      </c>
      <c r="G1466" t="s">
        <v>10543</v>
      </c>
    </row>
    <row r="1467" spans="1:7">
      <c r="A1467" s="3" t="s">
        <v>325</v>
      </c>
      <c r="B1467" s="11" t="s">
        <v>326</v>
      </c>
      <c r="C1467" s="5">
        <v>6</v>
      </c>
      <c r="D1467" s="5">
        <v>0.7</v>
      </c>
      <c r="E1467" s="5">
        <v>20</v>
      </c>
      <c r="F1467">
        <v>8.99</v>
      </c>
      <c r="G1467" t="s">
        <v>10532</v>
      </c>
    </row>
    <row r="1468" spans="1:7">
      <c r="A1468" s="3" t="s">
        <v>331</v>
      </c>
      <c r="B1468" s="11" t="s">
        <v>332</v>
      </c>
      <c r="C1468" s="5">
        <v>6</v>
      </c>
      <c r="D1468" s="5">
        <v>0.7</v>
      </c>
      <c r="E1468" s="5">
        <v>16</v>
      </c>
      <c r="F1468">
        <v>8.9499999999999993</v>
      </c>
      <c r="G1468" t="s">
        <v>10532</v>
      </c>
    </row>
    <row r="1469" spans="1:7">
      <c r="A1469" s="3" t="s">
        <v>373</v>
      </c>
      <c r="B1469" s="11" t="s">
        <v>374</v>
      </c>
      <c r="C1469" s="5">
        <v>6</v>
      </c>
      <c r="D1469" s="5">
        <v>0.7</v>
      </c>
      <c r="E1469" s="5">
        <v>23</v>
      </c>
      <c r="F1469">
        <v>7.85</v>
      </c>
      <c r="G1469" t="s">
        <v>10547</v>
      </c>
    </row>
    <row r="1470" spans="1:7">
      <c r="A1470" s="3" t="s">
        <v>379</v>
      </c>
      <c r="B1470" s="11" t="s">
        <v>377</v>
      </c>
      <c r="C1470" s="5">
        <v>6</v>
      </c>
      <c r="D1470" s="5">
        <v>0.7</v>
      </c>
      <c r="E1470" s="5">
        <v>17</v>
      </c>
      <c r="F1470">
        <v>6.25</v>
      </c>
      <c r="G1470" t="s">
        <v>10545</v>
      </c>
    </row>
    <row r="1471" spans="1:7">
      <c r="A1471" s="3" t="s">
        <v>383</v>
      </c>
      <c r="B1471" s="11" t="s">
        <v>384</v>
      </c>
      <c r="C1471" s="5">
        <v>6</v>
      </c>
      <c r="D1471" s="5">
        <v>0.7</v>
      </c>
      <c r="E1471" s="5">
        <v>15.5</v>
      </c>
      <c r="F1471">
        <v>7.95</v>
      </c>
      <c r="G1471" t="s">
        <v>10545</v>
      </c>
    </row>
    <row r="1472" spans="1:7">
      <c r="A1472" s="3" t="s">
        <v>441</v>
      </c>
      <c r="B1472" s="11" t="s">
        <v>442</v>
      </c>
      <c r="C1472" s="5">
        <v>6</v>
      </c>
      <c r="D1472" s="5">
        <v>0.7</v>
      </c>
      <c r="E1472" s="5">
        <v>43.3</v>
      </c>
      <c r="F1472">
        <v>42.5</v>
      </c>
      <c r="G1472" t="s">
        <v>10549</v>
      </c>
    </row>
    <row r="1473" spans="1:7">
      <c r="A1473" s="3" t="s">
        <v>510</v>
      </c>
      <c r="B1473" s="11" t="s">
        <v>511</v>
      </c>
      <c r="C1473" s="5">
        <v>6</v>
      </c>
      <c r="D1473" s="5">
        <v>0.7</v>
      </c>
      <c r="E1473" s="5">
        <v>14</v>
      </c>
      <c r="F1473">
        <v>7.5</v>
      </c>
      <c r="G1473" t="s">
        <v>10539</v>
      </c>
    </row>
    <row r="1474" spans="1:7">
      <c r="A1474" s="3" t="s">
        <v>513</v>
      </c>
      <c r="B1474" s="11" t="s">
        <v>514</v>
      </c>
      <c r="C1474" s="5">
        <v>6</v>
      </c>
      <c r="D1474" s="5">
        <v>0.7</v>
      </c>
      <c r="E1474" s="5">
        <v>11</v>
      </c>
      <c r="F1474">
        <v>7.35</v>
      </c>
      <c r="G1474" t="s">
        <v>10547</v>
      </c>
    </row>
    <row r="1475" spans="1:7">
      <c r="A1475" s="3" t="s">
        <v>617</v>
      </c>
      <c r="B1475" s="11" t="s">
        <v>618</v>
      </c>
      <c r="C1475" s="5">
        <v>6</v>
      </c>
      <c r="D1475" s="5">
        <v>0.7</v>
      </c>
      <c r="E1475" s="5">
        <v>17</v>
      </c>
      <c r="F1475">
        <v>8.4499999999999993</v>
      </c>
      <c r="G1475" t="s">
        <v>10545</v>
      </c>
    </row>
    <row r="1476" spans="1:7">
      <c r="A1476" s="3" t="s">
        <v>641</v>
      </c>
      <c r="B1476" s="11" t="s">
        <v>642</v>
      </c>
      <c r="C1476" s="5">
        <v>6</v>
      </c>
      <c r="D1476" s="5">
        <v>0.7</v>
      </c>
      <c r="E1476" s="5">
        <v>24</v>
      </c>
      <c r="F1476">
        <v>6.15</v>
      </c>
      <c r="G1476" t="s">
        <v>10532</v>
      </c>
    </row>
    <row r="1477" spans="1:7">
      <c r="A1477" s="3" t="s">
        <v>656</v>
      </c>
      <c r="B1477" s="11" t="s">
        <v>657</v>
      </c>
      <c r="C1477" s="5">
        <v>6</v>
      </c>
      <c r="D1477" s="5">
        <v>0.7</v>
      </c>
      <c r="E1477" s="5">
        <v>36</v>
      </c>
      <c r="F1477">
        <v>6.75</v>
      </c>
      <c r="G1477" t="s">
        <v>10550</v>
      </c>
    </row>
    <row r="1478" spans="1:7">
      <c r="A1478" s="3" t="s">
        <v>679</v>
      </c>
      <c r="B1478" s="11" t="s">
        <v>680</v>
      </c>
      <c r="C1478" s="5">
        <v>6</v>
      </c>
      <c r="D1478" s="5">
        <v>0.7</v>
      </c>
      <c r="E1478" s="5">
        <v>35.200000000000003</v>
      </c>
      <c r="F1478">
        <v>18.5</v>
      </c>
      <c r="G1478" t="s">
        <v>10532</v>
      </c>
    </row>
    <row r="1479" spans="1:7">
      <c r="A1479" s="3" t="s">
        <v>688</v>
      </c>
      <c r="B1479" s="11" t="s">
        <v>689</v>
      </c>
      <c r="C1479" s="5">
        <v>6</v>
      </c>
      <c r="D1479" s="5">
        <v>0.7</v>
      </c>
      <c r="E1479" s="5">
        <v>35.200000000000003</v>
      </c>
      <c r="F1479">
        <v>17.5</v>
      </c>
      <c r="G1479" t="s">
        <v>10532</v>
      </c>
    </row>
    <row r="1480" spans="1:7">
      <c r="A1480" s="3" t="s">
        <v>11030</v>
      </c>
      <c r="B1480" s="11" t="s">
        <v>11031</v>
      </c>
      <c r="C1480" s="5">
        <v>6</v>
      </c>
      <c r="D1480" s="5">
        <v>0.7</v>
      </c>
      <c r="E1480" s="5">
        <v>54</v>
      </c>
      <c r="F1480">
        <v>14.5</v>
      </c>
      <c r="G1480" t="s">
        <v>10535</v>
      </c>
    </row>
    <row r="1481" spans="1:7">
      <c r="A1481" s="3" t="s">
        <v>718</v>
      </c>
      <c r="B1481" s="11" t="s">
        <v>719</v>
      </c>
      <c r="C1481" s="5">
        <v>6</v>
      </c>
      <c r="D1481" s="5">
        <v>0.7</v>
      </c>
      <c r="E1481" s="5">
        <v>29</v>
      </c>
      <c r="F1481">
        <v>6.25</v>
      </c>
      <c r="G1481" t="s">
        <v>10547</v>
      </c>
    </row>
    <row r="1482" spans="1:7">
      <c r="A1482" s="3" t="s">
        <v>789</v>
      </c>
      <c r="B1482" s="11" t="s">
        <v>790</v>
      </c>
      <c r="C1482" s="5">
        <v>6</v>
      </c>
      <c r="D1482" s="5">
        <v>0.7</v>
      </c>
      <c r="E1482" s="5">
        <v>32</v>
      </c>
      <c r="F1482">
        <v>5.55</v>
      </c>
      <c r="G1482" t="s">
        <v>10552</v>
      </c>
    </row>
    <row r="1483" spans="1:7">
      <c r="A1483" s="3" t="s">
        <v>810</v>
      </c>
      <c r="B1483" s="11" t="s">
        <v>811</v>
      </c>
      <c r="C1483" s="5">
        <v>6</v>
      </c>
      <c r="D1483" s="5">
        <v>0.7</v>
      </c>
      <c r="E1483" s="5">
        <v>44.5</v>
      </c>
      <c r="F1483">
        <v>12.5</v>
      </c>
      <c r="G1483" t="s">
        <v>10551</v>
      </c>
    </row>
    <row r="1484" spans="1:7">
      <c r="A1484" s="3" t="s">
        <v>813</v>
      </c>
      <c r="B1484" s="11" t="s">
        <v>814</v>
      </c>
      <c r="C1484" s="5">
        <v>6</v>
      </c>
      <c r="D1484" s="5">
        <v>0.7</v>
      </c>
      <c r="E1484" s="5">
        <v>32</v>
      </c>
      <c r="F1484">
        <v>5.45</v>
      </c>
      <c r="G1484" t="s">
        <v>10552</v>
      </c>
    </row>
    <row r="1485" spans="1:7">
      <c r="A1485" s="3" t="s">
        <v>818</v>
      </c>
      <c r="B1485" s="11" t="s">
        <v>819</v>
      </c>
      <c r="C1485" s="5">
        <v>6</v>
      </c>
      <c r="D1485" s="5">
        <v>0.7</v>
      </c>
      <c r="E1485" s="5">
        <v>32</v>
      </c>
      <c r="F1485">
        <v>5.75</v>
      </c>
      <c r="G1485" t="s">
        <v>10552</v>
      </c>
    </row>
    <row r="1486" spans="1:7">
      <c r="A1486" s="3" t="s">
        <v>821</v>
      </c>
      <c r="B1486" s="11" t="s">
        <v>822</v>
      </c>
      <c r="C1486" s="5">
        <v>6</v>
      </c>
      <c r="D1486" s="5">
        <v>0.7</v>
      </c>
      <c r="E1486" s="5">
        <v>14.9</v>
      </c>
      <c r="F1486">
        <v>5.6</v>
      </c>
      <c r="G1486" t="s">
        <v>10552</v>
      </c>
    </row>
    <row r="1487" spans="1:7">
      <c r="A1487" s="3" t="s">
        <v>827</v>
      </c>
      <c r="B1487" s="11" t="s">
        <v>828</v>
      </c>
      <c r="C1487" s="5">
        <v>6</v>
      </c>
      <c r="D1487" s="5">
        <v>0.7</v>
      </c>
      <c r="E1487" s="5">
        <v>32</v>
      </c>
      <c r="F1487">
        <v>5.45</v>
      </c>
      <c r="G1487" t="s">
        <v>10552</v>
      </c>
    </row>
    <row r="1488" spans="1:7">
      <c r="A1488" s="3" t="s">
        <v>11032</v>
      </c>
      <c r="B1488" s="11" t="s">
        <v>11033</v>
      </c>
      <c r="C1488" s="5">
        <v>6</v>
      </c>
      <c r="D1488" s="5">
        <v>0.7</v>
      </c>
      <c r="E1488" s="5">
        <v>45</v>
      </c>
      <c r="F1488">
        <v>74.5</v>
      </c>
      <c r="G1488" t="s">
        <v>10535</v>
      </c>
    </row>
    <row r="1489" spans="1:7">
      <c r="A1489" s="3" t="s">
        <v>837</v>
      </c>
      <c r="B1489" s="11" t="s">
        <v>838</v>
      </c>
      <c r="C1489" s="5">
        <v>6</v>
      </c>
      <c r="D1489" s="5">
        <v>0.7</v>
      </c>
      <c r="E1489" s="5">
        <v>35</v>
      </c>
      <c r="F1489">
        <v>5.65</v>
      </c>
      <c r="G1489" t="s">
        <v>10535</v>
      </c>
    </row>
    <row r="1490" spans="1:7">
      <c r="A1490" s="3" t="s">
        <v>857</v>
      </c>
      <c r="B1490" s="11" t="s">
        <v>858</v>
      </c>
      <c r="C1490" s="5">
        <v>6</v>
      </c>
      <c r="D1490" s="5">
        <v>0.7</v>
      </c>
      <c r="E1490" s="5">
        <v>17</v>
      </c>
      <c r="F1490">
        <v>12.75</v>
      </c>
      <c r="G1490" t="s">
        <v>10545</v>
      </c>
    </row>
    <row r="1491" spans="1:7">
      <c r="A1491" s="3" t="s">
        <v>866</v>
      </c>
      <c r="B1491" s="11" t="s">
        <v>867</v>
      </c>
      <c r="C1491" s="5">
        <v>6</v>
      </c>
      <c r="D1491" s="5">
        <v>0.7</v>
      </c>
      <c r="E1491" s="5">
        <v>17</v>
      </c>
      <c r="F1491">
        <v>12.5</v>
      </c>
      <c r="G1491" t="s">
        <v>10545</v>
      </c>
    </row>
    <row r="1492" spans="1:7">
      <c r="A1492" s="3" t="s">
        <v>869</v>
      </c>
      <c r="B1492" s="11" t="s">
        <v>870</v>
      </c>
      <c r="C1492" s="5">
        <v>6</v>
      </c>
      <c r="D1492" s="5">
        <v>0.7</v>
      </c>
      <c r="E1492" s="5">
        <v>17</v>
      </c>
      <c r="F1492">
        <v>8.4499999999999993</v>
      </c>
      <c r="G1492" t="s">
        <v>10545</v>
      </c>
    </row>
    <row r="1493" spans="1:7">
      <c r="A1493" s="3" t="s">
        <v>879</v>
      </c>
      <c r="B1493" s="11" t="s">
        <v>875</v>
      </c>
      <c r="C1493" s="5">
        <v>6</v>
      </c>
      <c r="D1493" s="5">
        <v>0.7</v>
      </c>
      <c r="E1493" s="5">
        <v>17</v>
      </c>
      <c r="F1493">
        <v>7.95</v>
      </c>
      <c r="G1493" t="s">
        <v>10545</v>
      </c>
    </row>
    <row r="1494" spans="1:7">
      <c r="A1494" s="3" t="s">
        <v>894</v>
      </c>
      <c r="B1494" s="11" t="s">
        <v>895</v>
      </c>
      <c r="C1494" s="5">
        <v>6</v>
      </c>
      <c r="D1494" s="5">
        <v>0.7</v>
      </c>
      <c r="E1494" s="5">
        <v>17</v>
      </c>
      <c r="F1494">
        <v>11.5</v>
      </c>
      <c r="G1494" t="s">
        <v>10545</v>
      </c>
    </row>
    <row r="1495" spans="1:7">
      <c r="A1495" s="3" t="s">
        <v>909</v>
      </c>
      <c r="B1495" s="11" t="s">
        <v>910</v>
      </c>
      <c r="C1495" s="5">
        <v>6</v>
      </c>
      <c r="D1495" s="5">
        <v>0.7</v>
      </c>
      <c r="E1495" s="5">
        <v>64</v>
      </c>
      <c r="F1495">
        <v>34.5</v>
      </c>
      <c r="G1495" t="s">
        <v>10549</v>
      </c>
    </row>
    <row r="1496" spans="1:7">
      <c r="A1496" s="3" t="s">
        <v>11034</v>
      </c>
      <c r="B1496" s="11" t="s">
        <v>11035</v>
      </c>
      <c r="C1496" s="5">
        <v>6</v>
      </c>
      <c r="D1496" s="5">
        <v>0.7</v>
      </c>
      <c r="E1496" s="5">
        <v>59.6</v>
      </c>
      <c r="F1496">
        <v>31.5</v>
      </c>
      <c r="G1496" t="s">
        <v>10560</v>
      </c>
    </row>
    <row r="1497" spans="1:7">
      <c r="A1497" s="3" t="s">
        <v>11011</v>
      </c>
      <c r="B1497" s="11" t="s">
        <v>11012</v>
      </c>
      <c r="C1497" s="5">
        <v>6</v>
      </c>
      <c r="D1497" s="5">
        <v>0.7</v>
      </c>
      <c r="E1497" s="5">
        <v>39</v>
      </c>
      <c r="F1497">
        <v>8.25</v>
      </c>
      <c r="G1497" t="s">
        <v>10541</v>
      </c>
    </row>
    <row r="1498" spans="1:7">
      <c r="A1498" s="3" t="s">
        <v>943</v>
      </c>
      <c r="B1498" s="11" t="s">
        <v>944</v>
      </c>
      <c r="C1498" s="5">
        <v>6</v>
      </c>
      <c r="D1498" s="5">
        <v>0.7</v>
      </c>
      <c r="E1498" s="5">
        <v>45</v>
      </c>
      <c r="F1498">
        <v>38.5</v>
      </c>
      <c r="G1498" t="s">
        <v>10535</v>
      </c>
    </row>
    <row r="1499" spans="1:7">
      <c r="A1499" s="3" t="s">
        <v>946</v>
      </c>
      <c r="B1499" s="11" t="s">
        <v>947</v>
      </c>
      <c r="C1499" s="5">
        <v>6</v>
      </c>
      <c r="D1499" s="5">
        <v>0.7</v>
      </c>
      <c r="E1499" s="5">
        <v>45</v>
      </c>
      <c r="F1499">
        <v>30.5</v>
      </c>
      <c r="G1499" t="s">
        <v>10535</v>
      </c>
    </row>
    <row r="1500" spans="1:7">
      <c r="A1500" s="3" t="s">
        <v>1016</v>
      </c>
      <c r="B1500" s="11" t="s">
        <v>1017</v>
      </c>
      <c r="C1500" s="5">
        <v>6</v>
      </c>
      <c r="D1500" s="5">
        <v>0.7</v>
      </c>
      <c r="E1500" s="5">
        <v>33</v>
      </c>
      <c r="F1500">
        <v>6.25</v>
      </c>
      <c r="G1500" t="s">
        <v>10532</v>
      </c>
    </row>
    <row r="1501" spans="1:7">
      <c r="A1501" s="3" t="s">
        <v>1019</v>
      </c>
      <c r="B1501" s="11" t="s">
        <v>1020</v>
      </c>
      <c r="C1501" s="5">
        <v>6</v>
      </c>
      <c r="D1501" s="5">
        <v>0.7</v>
      </c>
      <c r="E1501" s="5">
        <v>35</v>
      </c>
      <c r="F1501">
        <v>6.8</v>
      </c>
      <c r="G1501" t="s">
        <v>10532</v>
      </c>
    </row>
    <row r="1502" spans="1:7">
      <c r="A1502" s="3" t="s">
        <v>1030</v>
      </c>
      <c r="B1502" s="11" t="s">
        <v>1031</v>
      </c>
      <c r="C1502" s="5">
        <v>6</v>
      </c>
      <c r="D1502" s="5">
        <v>0.7</v>
      </c>
      <c r="E1502" s="5">
        <v>16</v>
      </c>
      <c r="F1502">
        <v>4.75</v>
      </c>
      <c r="G1502" t="s">
        <v>10544</v>
      </c>
    </row>
    <row r="1503" spans="1:7">
      <c r="A1503" s="3" t="s">
        <v>1136</v>
      </c>
      <c r="B1503" s="11" t="s">
        <v>1137</v>
      </c>
      <c r="C1503" s="5">
        <v>6</v>
      </c>
      <c r="D1503" s="5">
        <v>0.7</v>
      </c>
      <c r="E1503" s="5">
        <v>18</v>
      </c>
      <c r="F1503">
        <v>3</v>
      </c>
      <c r="G1503" t="s">
        <v>10544</v>
      </c>
    </row>
    <row r="1504" spans="1:7">
      <c r="A1504" s="3" t="s">
        <v>1139</v>
      </c>
      <c r="B1504" s="11" t="s">
        <v>1137</v>
      </c>
      <c r="C1504" s="5">
        <v>6</v>
      </c>
      <c r="D1504" s="5">
        <v>0.7</v>
      </c>
      <c r="E1504" s="5">
        <v>18</v>
      </c>
      <c r="F1504">
        <v>3</v>
      </c>
      <c r="G1504" t="s">
        <v>10544</v>
      </c>
    </row>
    <row r="1505" spans="1:7">
      <c r="A1505" s="3" t="s">
        <v>1149</v>
      </c>
      <c r="B1505" s="11" t="s">
        <v>1150</v>
      </c>
      <c r="C1505" s="5">
        <v>6</v>
      </c>
      <c r="D1505" s="5">
        <v>0.7</v>
      </c>
      <c r="E1505" s="5">
        <v>18</v>
      </c>
      <c r="F1505">
        <v>3.25</v>
      </c>
      <c r="G1505" t="s">
        <v>10544</v>
      </c>
    </row>
    <row r="1506" spans="1:7">
      <c r="A1506" s="3" t="s">
        <v>1152</v>
      </c>
      <c r="B1506" s="11" t="s">
        <v>1153</v>
      </c>
      <c r="C1506" s="5">
        <v>6</v>
      </c>
      <c r="D1506" s="5">
        <v>0.7</v>
      </c>
      <c r="E1506" s="5">
        <v>15</v>
      </c>
      <c r="F1506">
        <v>4.25</v>
      </c>
      <c r="G1506" t="s">
        <v>10545</v>
      </c>
    </row>
    <row r="1507" spans="1:7">
      <c r="A1507" s="3" t="s">
        <v>1155</v>
      </c>
      <c r="B1507" s="11" t="s">
        <v>1156</v>
      </c>
      <c r="C1507" s="5">
        <v>6</v>
      </c>
      <c r="D1507" s="5">
        <v>0.7</v>
      </c>
      <c r="E1507" s="5">
        <v>15</v>
      </c>
      <c r="F1507">
        <v>4.95</v>
      </c>
      <c r="G1507" t="s">
        <v>10544</v>
      </c>
    </row>
    <row r="1508" spans="1:7">
      <c r="A1508" s="3" t="s">
        <v>1158</v>
      </c>
      <c r="B1508" s="11" t="s">
        <v>1159</v>
      </c>
      <c r="C1508" s="5">
        <v>6</v>
      </c>
      <c r="D1508" s="5">
        <v>0.7</v>
      </c>
      <c r="E1508" s="5">
        <v>15</v>
      </c>
      <c r="F1508">
        <v>5</v>
      </c>
      <c r="G1508" t="s">
        <v>10545</v>
      </c>
    </row>
    <row r="1509" spans="1:7">
      <c r="A1509" s="3" t="s">
        <v>1161</v>
      </c>
      <c r="B1509" s="11" t="s">
        <v>1162</v>
      </c>
      <c r="C1509" s="5">
        <v>6</v>
      </c>
      <c r="D1509" s="5">
        <v>0.7</v>
      </c>
      <c r="E1509" s="5">
        <v>16</v>
      </c>
      <c r="F1509">
        <v>3.35</v>
      </c>
      <c r="G1509" t="s">
        <v>10544</v>
      </c>
    </row>
    <row r="1510" spans="1:7">
      <c r="A1510" s="3" t="s">
        <v>1167</v>
      </c>
      <c r="B1510" s="11" t="s">
        <v>1168</v>
      </c>
      <c r="C1510" s="5">
        <v>6</v>
      </c>
      <c r="D1510" s="5">
        <v>0.7</v>
      </c>
      <c r="E1510" s="5">
        <v>16</v>
      </c>
      <c r="F1510">
        <v>3.2</v>
      </c>
      <c r="G1510" t="s">
        <v>10544</v>
      </c>
    </row>
    <row r="1511" spans="1:7">
      <c r="A1511" s="3" t="s">
        <v>1170</v>
      </c>
      <c r="B1511" s="11" t="s">
        <v>1171</v>
      </c>
      <c r="C1511" s="5">
        <v>6</v>
      </c>
      <c r="D1511" s="5">
        <v>0.7</v>
      </c>
      <c r="E1511" s="5">
        <v>15</v>
      </c>
      <c r="F1511">
        <v>3.35</v>
      </c>
      <c r="G1511" t="s">
        <v>10539</v>
      </c>
    </row>
    <row r="1512" spans="1:7">
      <c r="A1512" s="3" t="s">
        <v>1173</v>
      </c>
      <c r="B1512" s="11" t="s">
        <v>1174</v>
      </c>
      <c r="C1512" s="5">
        <v>6</v>
      </c>
      <c r="D1512" s="5">
        <v>0.7</v>
      </c>
      <c r="E1512" s="5">
        <v>17</v>
      </c>
      <c r="F1512">
        <v>4.95</v>
      </c>
      <c r="G1512" t="s">
        <v>10545</v>
      </c>
    </row>
    <row r="1513" spans="1:7">
      <c r="A1513" s="3" t="s">
        <v>1176</v>
      </c>
      <c r="B1513" s="11" t="s">
        <v>1177</v>
      </c>
      <c r="C1513" s="5">
        <v>6</v>
      </c>
      <c r="D1513" s="5">
        <v>0.7</v>
      </c>
      <c r="E1513" s="5">
        <v>16</v>
      </c>
      <c r="F1513">
        <v>3.08</v>
      </c>
      <c r="G1513" t="s">
        <v>10544</v>
      </c>
    </row>
    <row r="1514" spans="1:7">
      <c r="A1514" s="3" t="s">
        <v>1182</v>
      </c>
      <c r="B1514" s="11" t="s">
        <v>1183</v>
      </c>
      <c r="C1514" s="5">
        <v>6</v>
      </c>
      <c r="D1514" s="5">
        <v>0.7</v>
      </c>
      <c r="E1514" s="5">
        <v>18</v>
      </c>
      <c r="F1514">
        <v>3.78</v>
      </c>
      <c r="G1514" t="s">
        <v>10539</v>
      </c>
    </row>
    <row r="1515" spans="1:7">
      <c r="A1515" s="3" t="s">
        <v>1185</v>
      </c>
      <c r="B1515" s="11" t="s">
        <v>1186</v>
      </c>
      <c r="C1515" s="5">
        <v>6</v>
      </c>
      <c r="D1515" s="5">
        <v>0.7</v>
      </c>
      <c r="E1515" s="5">
        <v>18</v>
      </c>
      <c r="F1515">
        <v>3.7</v>
      </c>
      <c r="G1515" t="s">
        <v>10539</v>
      </c>
    </row>
    <row r="1516" spans="1:7">
      <c r="A1516" s="3" t="s">
        <v>1199</v>
      </c>
      <c r="B1516" s="11" t="s">
        <v>1200</v>
      </c>
      <c r="C1516" s="5">
        <v>6</v>
      </c>
      <c r="D1516" s="5">
        <v>0.7</v>
      </c>
      <c r="E1516" s="5">
        <v>18</v>
      </c>
      <c r="F1516">
        <v>3.5</v>
      </c>
      <c r="G1516" t="s">
        <v>10544</v>
      </c>
    </row>
    <row r="1517" spans="1:7">
      <c r="A1517" s="3" t="s">
        <v>1209</v>
      </c>
      <c r="B1517" s="11" t="s">
        <v>1210</v>
      </c>
      <c r="C1517" s="5">
        <v>6</v>
      </c>
      <c r="D1517" s="5">
        <v>0.7</v>
      </c>
      <c r="E1517" s="5">
        <v>15</v>
      </c>
      <c r="F1517">
        <v>7.5</v>
      </c>
      <c r="G1517" t="s">
        <v>10545</v>
      </c>
    </row>
    <row r="1518" spans="1:7">
      <c r="A1518" s="3" t="s">
        <v>1268</v>
      </c>
      <c r="B1518" s="11" t="s">
        <v>1269</v>
      </c>
      <c r="C1518" s="5">
        <v>6</v>
      </c>
      <c r="D1518" s="5">
        <v>0.7</v>
      </c>
      <c r="E1518" s="5">
        <v>46.3</v>
      </c>
      <c r="F1518">
        <v>13.25</v>
      </c>
      <c r="G1518" t="s">
        <v>10554</v>
      </c>
    </row>
    <row r="1519" spans="1:7">
      <c r="A1519" s="3" t="s">
        <v>1271</v>
      </c>
      <c r="B1519" s="11" t="s">
        <v>1272</v>
      </c>
      <c r="C1519" s="5">
        <v>6</v>
      </c>
      <c r="D1519" s="5">
        <v>0.7</v>
      </c>
      <c r="E1519" s="5">
        <v>46.3</v>
      </c>
      <c r="F1519">
        <v>12.75</v>
      </c>
      <c r="G1519" t="s">
        <v>10541</v>
      </c>
    </row>
    <row r="1520" spans="1:7">
      <c r="A1520" s="3" t="s">
        <v>1274</v>
      </c>
      <c r="B1520" s="11" t="s">
        <v>1275</v>
      </c>
      <c r="C1520" s="5">
        <v>6</v>
      </c>
      <c r="D1520" s="5">
        <v>0.7</v>
      </c>
      <c r="E1520" s="5">
        <v>50</v>
      </c>
      <c r="F1520">
        <v>78.5</v>
      </c>
      <c r="G1520" t="s">
        <v>10541</v>
      </c>
    </row>
    <row r="1521" spans="1:7">
      <c r="A1521" s="3" t="s">
        <v>1277</v>
      </c>
      <c r="B1521" s="11" t="s">
        <v>1278</v>
      </c>
      <c r="C1521" s="5">
        <v>6</v>
      </c>
      <c r="D1521" s="5">
        <v>0.7</v>
      </c>
      <c r="E1521" s="5">
        <v>50</v>
      </c>
      <c r="F1521">
        <v>220</v>
      </c>
      <c r="G1521" t="s">
        <v>10541</v>
      </c>
    </row>
    <row r="1522" spans="1:7">
      <c r="A1522" s="3" t="s">
        <v>1280</v>
      </c>
      <c r="B1522" s="11" t="s">
        <v>1281</v>
      </c>
      <c r="C1522" s="5">
        <v>6</v>
      </c>
      <c r="D1522" s="5">
        <v>0.7</v>
      </c>
      <c r="E1522" s="5">
        <v>50</v>
      </c>
      <c r="F1522">
        <v>15.5</v>
      </c>
      <c r="G1522" t="s">
        <v>10541</v>
      </c>
    </row>
    <row r="1523" spans="1:7">
      <c r="A1523" s="3" t="s">
        <v>1283</v>
      </c>
      <c r="B1523" s="11" t="s">
        <v>1284</v>
      </c>
      <c r="C1523" s="5">
        <v>6</v>
      </c>
      <c r="D1523" s="5">
        <v>0.7</v>
      </c>
      <c r="E1523" s="5">
        <v>50</v>
      </c>
      <c r="F1523">
        <v>7.25</v>
      </c>
      <c r="G1523" t="s">
        <v>10541</v>
      </c>
    </row>
    <row r="1524" spans="1:7">
      <c r="A1524" s="3" t="s">
        <v>1286</v>
      </c>
      <c r="B1524" s="11" t="s">
        <v>1287</v>
      </c>
      <c r="C1524" s="5">
        <v>6</v>
      </c>
      <c r="D1524" s="5">
        <v>0.7</v>
      </c>
      <c r="E1524" s="5">
        <v>50</v>
      </c>
      <c r="F1524">
        <v>9.65</v>
      </c>
      <c r="G1524" t="s">
        <v>10541</v>
      </c>
    </row>
    <row r="1525" spans="1:7">
      <c r="A1525" s="3" t="s">
        <v>11040</v>
      </c>
      <c r="B1525" s="11" t="s">
        <v>11041</v>
      </c>
      <c r="C1525" s="5">
        <v>6</v>
      </c>
      <c r="D1525" s="5">
        <v>0.7</v>
      </c>
      <c r="E1525" s="5">
        <v>51.5</v>
      </c>
      <c r="F1525">
        <v>160</v>
      </c>
      <c r="G1525" t="s">
        <v>10549</v>
      </c>
    </row>
    <row r="1526" spans="1:7">
      <c r="A1526" s="3" t="s">
        <v>1337</v>
      </c>
      <c r="B1526" s="11" t="s">
        <v>1338</v>
      </c>
      <c r="C1526" s="5">
        <v>6</v>
      </c>
      <c r="D1526" s="5">
        <v>0.7</v>
      </c>
      <c r="E1526" s="5">
        <v>46.5</v>
      </c>
      <c r="F1526">
        <v>120</v>
      </c>
      <c r="G1526" t="s">
        <v>10549</v>
      </c>
    </row>
    <row r="1527" spans="1:7">
      <c r="A1527" s="3" t="s">
        <v>11042</v>
      </c>
      <c r="B1527" s="11" t="s">
        <v>11043</v>
      </c>
      <c r="C1527" s="5">
        <v>6</v>
      </c>
      <c r="D1527" s="5">
        <v>0.7</v>
      </c>
      <c r="E1527" s="5">
        <v>60.7</v>
      </c>
      <c r="F1527">
        <v>199</v>
      </c>
      <c r="G1527" t="s">
        <v>10549</v>
      </c>
    </row>
    <row r="1528" spans="1:7">
      <c r="A1528" s="3" t="s">
        <v>11044</v>
      </c>
      <c r="B1528" s="11" t="s">
        <v>11043</v>
      </c>
      <c r="C1528" s="5">
        <v>6</v>
      </c>
      <c r="D1528" s="5">
        <v>0.7</v>
      </c>
      <c r="E1528" s="5">
        <v>60.9</v>
      </c>
      <c r="F1528">
        <v>199</v>
      </c>
      <c r="G1528" t="s">
        <v>10549</v>
      </c>
    </row>
    <row r="1529" spans="1:7">
      <c r="A1529" s="3" t="s">
        <v>1354</v>
      </c>
      <c r="B1529" s="11" t="s">
        <v>1355</v>
      </c>
      <c r="C1529" s="5">
        <v>6</v>
      </c>
      <c r="D1529" s="5">
        <v>0.7</v>
      </c>
      <c r="E1529" s="5">
        <v>45</v>
      </c>
      <c r="F1529">
        <v>9</v>
      </c>
      <c r="G1529" t="s">
        <v>10555</v>
      </c>
    </row>
    <row r="1530" spans="1:7">
      <c r="A1530" s="3" t="s">
        <v>1404</v>
      </c>
      <c r="B1530" s="11" t="s">
        <v>1405</v>
      </c>
      <c r="C1530" s="5">
        <v>6</v>
      </c>
      <c r="D1530" s="5">
        <v>0.7</v>
      </c>
      <c r="E1530" s="5">
        <v>15</v>
      </c>
      <c r="F1530">
        <v>3.75</v>
      </c>
      <c r="G1530" t="s">
        <v>10545</v>
      </c>
    </row>
    <row r="1531" spans="1:7">
      <c r="A1531" s="3" t="s">
        <v>1407</v>
      </c>
      <c r="B1531" s="11" t="s">
        <v>1408</v>
      </c>
      <c r="C1531" s="5">
        <v>6</v>
      </c>
      <c r="D1531" s="5">
        <v>0.7</v>
      </c>
      <c r="E1531" s="5">
        <v>24</v>
      </c>
      <c r="F1531">
        <v>4.3499999999999996</v>
      </c>
      <c r="G1531" t="s">
        <v>10539</v>
      </c>
    </row>
    <row r="1532" spans="1:7">
      <c r="A1532" s="3" t="s">
        <v>1413</v>
      </c>
      <c r="B1532" s="11" t="s">
        <v>1414</v>
      </c>
      <c r="C1532" s="5">
        <v>6</v>
      </c>
      <c r="D1532" s="5">
        <v>0.7</v>
      </c>
      <c r="E1532" s="5">
        <v>21</v>
      </c>
      <c r="F1532">
        <v>4.55</v>
      </c>
      <c r="G1532" t="s">
        <v>10544</v>
      </c>
    </row>
    <row r="1533" spans="1:7">
      <c r="A1533" s="3" t="s">
        <v>11046</v>
      </c>
      <c r="B1533" s="11" t="s">
        <v>11047</v>
      </c>
      <c r="C1533" s="5">
        <v>6</v>
      </c>
      <c r="D1533" s="5">
        <v>0.7</v>
      </c>
      <c r="E1533" s="5">
        <v>17</v>
      </c>
      <c r="F1533">
        <v>4.55</v>
      </c>
      <c r="G1533" t="s">
        <v>10544</v>
      </c>
    </row>
    <row r="1534" spans="1:7">
      <c r="A1534" s="3" t="s">
        <v>1416</v>
      </c>
      <c r="B1534" s="11" t="s">
        <v>1417</v>
      </c>
      <c r="C1534" s="5">
        <v>6</v>
      </c>
      <c r="D1534" s="5">
        <v>0.7</v>
      </c>
      <c r="E1534" s="5">
        <v>24</v>
      </c>
      <c r="F1534">
        <v>4.45</v>
      </c>
      <c r="G1534" t="s">
        <v>10539</v>
      </c>
    </row>
    <row r="1535" spans="1:7">
      <c r="A1535" s="3" t="s">
        <v>1419</v>
      </c>
      <c r="B1535" s="11" t="s">
        <v>1420</v>
      </c>
      <c r="C1535" s="5">
        <v>6</v>
      </c>
      <c r="D1535" s="5">
        <v>0.7</v>
      </c>
      <c r="E1535" s="5">
        <v>24</v>
      </c>
      <c r="F1535">
        <v>4.45</v>
      </c>
      <c r="G1535" t="s">
        <v>10544</v>
      </c>
    </row>
    <row r="1536" spans="1:7">
      <c r="A1536" s="3" t="s">
        <v>1422</v>
      </c>
      <c r="B1536" s="11" t="s">
        <v>1423</v>
      </c>
      <c r="C1536" s="5">
        <v>6</v>
      </c>
      <c r="D1536" s="5">
        <v>0.7</v>
      </c>
      <c r="E1536" s="5">
        <v>17</v>
      </c>
      <c r="F1536">
        <v>4.25</v>
      </c>
      <c r="G1536" t="s">
        <v>10544</v>
      </c>
    </row>
    <row r="1537" spans="1:7">
      <c r="A1537" s="3" t="s">
        <v>1430</v>
      </c>
      <c r="B1537" s="11" t="s">
        <v>1431</v>
      </c>
      <c r="C1537" s="5">
        <v>6</v>
      </c>
      <c r="D1537" s="5">
        <v>0.7</v>
      </c>
      <c r="E1537" s="5">
        <v>17</v>
      </c>
      <c r="F1537">
        <v>4.25</v>
      </c>
      <c r="G1537" t="s">
        <v>10544</v>
      </c>
    </row>
    <row r="1538" spans="1:7">
      <c r="A1538" s="3" t="s">
        <v>1433</v>
      </c>
      <c r="B1538" s="11" t="s">
        <v>1434</v>
      </c>
      <c r="C1538" s="5">
        <v>6</v>
      </c>
      <c r="D1538" s="5">
        <v>0.7</v>
      </c>
      <c r="E1538" s="5">
        <v>24</v>
      </c>
      <c r="F1538">
        <v>4.45</v>
      </c>
      <c r="G1538" t="s">
        <v>10545</v>
      </c>
    </row>
    <row r="1539" spans="1:7">
      <c r="A1539" s="3" t="s">
        <v>1436</v>
      </c>
      <c r="B1539" s="11" t="s">
        <v>1437</v>
      </c>
      <c r="C1539" s="5">
        <v>6</v>
      </c>
      <c r="D1539" s="5">
        <v>0.7</v>
      </c>
      <c r="E1539" s="5">
        <v>24</v>
      </c>
      <c r="F1539">
        <v>4.45</v>
      </c>
      <c r="G1539" t="s">
        <v>10544</v>
      </c>
    </row>
    <row r="1540" spans="1:7">
      <c r="A1540" s="3" t="s">
        <v>1439</v>
      </c>
      <c r="B1540" s="11" t="s">
        <v>1440</v>
      </c>
      <c r="C1540" s="5">
        <v>6</v>
      </c>
      <c r="D1540" s="5">
        <v>0.7</v>
      </c>
      <c r="E1540" s="5">
        <v>17</v>
      </c>
      <c r="F1540">
        <v>4.55</v>
      </c>
      <c r="G1540" t="s">
        <v>10544</v>
      </c>
    </row>
    <row r="1541" spans="1:7">
      <c r="A1541" s="3" t="s">
        <v>1465</v>
      </c>
      <c r="B1541" s="11" t="s">
        <v>1466</v>
      </c>
      <c r="C1541" s="5">
        <v>6</v>
      </c>
      <c r="D1541" s="5">
        <v>0.7</v>
      </c>
      <c r="E1541" s="5">
        <v>17</v>
      </c>
      <c r="F1541">
        <v>4.45</v>
      </c>
      <c r="G1541" t="s">
        <v>10544</v>
      </c>
    </row>
    <row r="1542" spans="1:7">
      <c r="A1542" s="3" t="s">
        <v>1468</v>
      </c>
      <c r="B1542" s="11" t="s">
        <v>1469</v>
      </c>
      <c r="C1542" s="5">
        <v>6</v>
      </c>
      <c r="D1542" s="5">
        <v>0.7</v>
      </c>
      <c r="E1542" s="5">
        <v>17</v>
      </c>
      <c r="F1542">
        <v>4.1500000000000004</v>
      </c>
      <c r="G1542" t="s">
        <v>10544</v>
      </c>
    </row>
    <row r="1543" spans="1:7">
      <c r="A1543" s="3" t="s">
        <v>1471</v>
      </c>
      <c r="B1543" s="11" t="s">
        <v>1472</v>
      </c>
      <c r="C1543" s="5">
        <v>6</v>
      </c>
      <c r="D1543" s="5">
        <v>0.7</v>
      </c>
      <c r="E1543" s="5">
        <v>24</v>
      </c>
      <c r="F1543">
        <v>4.45</v>
      </c>
      <c r="G1543" t="s">
        <v>10544</v>
      </c>
    </row>
    <row r="1544" spans="1:7">
      <c r="A1544" s="3" t="s">
        <v>1474</v>
      </c>
      <c r="B1544" s="11" t="s">
        <v>1475</v>
      </c>
      <c r="C1544" s="5">
        <v>6</v>
      </c>
      <c r="D1544" s="5">
        <v>0.7</v>
      </c>
      <c r="E1544" s="5">
        <v>17</v>
      </c>
      <c r="F1544">
        <v>4.45</v>
      </c>
      <c r="G1544" t="s">
        <v>10544</v>
      </c>
    </row>
    <row r="1545" spans="1:7">
      <c r="A1545" s="3" t="s">
        <v>1477</v>
      </c>
      <c r="B1545" s="11" t="s">
        <v>1478</v>
      </c>
      <c r="C1545" s="5">
        <v>6</v>
      </c>
      <c r="D1545" s="5">
        <v>0.7</v>
      </c>
      <c r="E1545" s="5">
        <v>24</v>
      </c>
      <c r="F1545">
        <v>4.45</v>
      </c>
      <c r="G1545" t="s">
        <v>10544</v>
      </c>
    </row>
    <row r="1546" spans="1:7">
      <c r="A1546" s="3" t="s">
        <v>1480</v>
      </c>
      <c r="B1546" s="11" t="s">
        <v>1481</v>
      </c>
      <c r="C1546" s="5">
        <v>6</v>
      </c>
      <c r="D1546" s="5">
        <v>0.7</v>
      </c>
      <c r="E1546" s="5">
        <v>17</v>
      </c>
      <c r="F1546">
        <v>4.55</v>
      </c>
      <c r="G1546" t="s">
        <v>10544</v>
      </c>
    </row>
    <row r="1547" spans="1:7">
      <c r="A1547" s="3" t="s">
        <v>1483</v>
      </c>
      <c r="B1547" s="11" t="s">
        <v>1484</v>
      </c>
      <c r="C1547" s="5">
        <v>6</v>
      </c>
      <c r="D1547" s="5">
        <v>0.7</v>
      </c>
      <c r="E1547" s="5">
        <v>17</v>
      </c>
      <c r="F1547">
        <v>4.55</v>
      </c>
      <c r="G1547" t="s">
        <v>10544</v>
      </c>
    </row>
    <row r="1548" spans="1:7">
      <c r="A1548" s="3" t="s">
        <v>1486</v>
      </c>
      <c r="B1548" s="11" t="s">
        <v>1487</v>
      </c>
      <c r="C1548" s="5">
        <v>6</v>
      </c>
      <c r="D1548" s="5">
        <v>0.7</v>
      </c>
      <c r="E1548" s="5">
        <v>24</v>
      </c>
      <c r="F1548">
        <v>4.45</v>
      </c>
      <c r="G1548" t="s">
        <v>10539</v>
      </c>
    </row>
    <row r="1549" spans="1:7">
      <c r="A1549" s="3" t="s">
        <v>1495</v>
      </c>
      <c r="B1549" s="11" t="s">
        <v>1496</v>
      </c>
      <c r="C1549" s="5">
        <v>6</v>
      </c>
      <c r="D1549" s="5">
        <v>0.7</v>
      </c>
      <c r="E1549" s="5">
        <v>17</v>
      </c>
      <c r="F1549">
        <v>4.45</v>
      </c>
      <c r="G1549" t="s">
        <v>10544</v>
      </c>
    </row>
    <row r="1550" spans="1:7">
      <c r="A1550" s="3" t="s">
        <v>1498</v>
      </c>
      <c r="B1550" s="11" t="s">
        <v>1499</v>
      </c>
      <c r="C1550" s="5">
        <v>6</v>
      </c>
      <c r="D1550" s="5">
        <v>0.7</v>
      </c>
      <c r="E1550" s="5">
        <v>17</v>
      </c>
      <c r="F1550">
        <v>4.45</v>
      </c>
      <c r="G1550" t="s">
        <v>10544</v>
      </c>
    </row>
    <row r="1551" spans="1:7">
      <c r="A1551" s="3" t="s">
        <v>1504</v>
      </c>
      <c r="B1551" s="11" t="s">
        <v>1505</v>
      </c>
      <c r="C1551" s="5">
        <v>6</v>
      </c>
      <c r="D1551" s="5">
        <v>0.7</v>
      </c>
      <c r="E1551" s="5">
        <v>24</v>
      </c>
      <c r="F1551">
        <v>4.95</v>
      </c>
      <c r="G1551" t="s">
        <v>10539</v>
      </c>
    </row>
    <row r="1552" spans="1:7">
      <c r="A1552" s="3" t="s">
        <v>1510</v>
      </c>
      <c r="B1552" s="11" t="s">
        <v>1511</v>
      </c>
      <c r="C1552" s="5">
        <v>6</v>
      </c>
      <c r="D1552" s="5">
        <v>0.7</v>
      </c>
      <c r="E1552" s="5">
        <v>17</v>
      </c>
      <c r="F1552">
        <v>4.55</v>
      </c>
      <c r="G1552" t="s">
        <v>10544</v>
      </c>
    </row>
    <row r="1553" spans="1:7">
      <c r="A1553" s="3" t="s">
        <v>1584</v>
      </c>
      <c r="B1553" s="11" t="s">
        <v>1585</v>
      </c>
      <c r="C1553" s="5">
        <v>6</v>
      </c>
      <c r="D1553" s="5">
        <v>0.7</v>
      </c>
      <c r="E1553" s="5">
        <v>30</v>
      </c>
      <c r="F1553">
        <v>4.95</v>
      </c>
      <c r="G1553" t="s">
        <v>10547</v>
      </c>
    </row>
    <row r="1554" spans="1:7">
      <c r="A1554" s="3" t="s">
        <v>1601</v>
      </c>
      <c r="B1554" s="11" t="s">
        <v>1602</v>
      </c>
      <c r="C1554" s="5">
        <v>6</v>
      </c>
      <c r="D1554" s="5">
        <v>0.7</v>
      </c>
      <c r="E1554" s="5">
        <v>25</v>
      </c>
      <c r="F1554">
        <v>8.9</v>
      </c>
      <c r="G1554" t="s">
        <v>10545</v>
      </c>
    </row>
    <row r="1555" spans="1:7">
      <c r="A1555" s="3" t="s">
        <v>1617</v>
      </c>
      <c r="B1555" s="11" t="s">
        <v>1613</v>
      </c>
      <c r="C1555" s="5">
        <v>6</v>
      </c>
      <c r="D1555" s="5">
        <v>0.7</v>
      </c>
      <c r="E1555" s="5">
        <v>15</v>
      </c>
      <c r="F1555">
        <v>7.95</v>
      </c>
      <c r="G1555" t="s">
        <v>10545</v>
      </c>
    </row>
    <row r="1556" spans="1:7">
      <c r="A1556" s="3" t="s">
        <v>1619</v>
      </c>
      <c r="B1556" s="11" t="s">
        <v>1620</v>
      </c>
      <c r="C1556" s="5">
        <v>6</v>
      </c>
      <c r="D1556" s="5">
        <v>0.7</v>
      </c>
      <c r="E1556" s="5">
        <v>14.9</v>
      </c>
      <c r="F1556">
        <v>7.95</v>
      </c>
      <c r="G1556" t="s">
        <v>10545</v>
      </c>
    </row>
    <row r="1557" spans="1:7">
      <c r="A1557" s="3" t="s">
        <v>1711</v>
      </c>
      <c r="B1557" s="11" t="s">
        <v>1712</v>
      </c>
      <c r="C1557" s="5">
        <v>6</v>
      </c>
      <c r="D1557" s="5">
        <v>0.7</v>
      </c>
      <c r="E1557" s="5">
        <v>24.7</v>
      </c>
      <c r="F1557">
        <v>21.5</v>
      </c>
      <c r="G1557" t="s">
        <v>10544</v>
      </c>
    </row>
    <row r="1558" spans="1:7">
      <c r="A1558" s="3" t="s">
        <v>11048</v>
      </c>
      <c r="B1558" s="11" t="s">
        <v>11049</v>
      </c>
      <c r="C1558" s="5">
        <v>6</v>
      </c>
      <c r="D1558" s="5">
        <v>0.7</v>
      </c>
      <c r="E1558" s="5">
        <v>28</v>
      </c>
      <c r="F1558">
        <v>11.75</v>
      </c>
      <c r="G1558" t="s">
        <v>10552</v>
      </c>
    </row>
    <row r="1559" spans="1:7">
      <c r="A1559" s="3" t="s">
        <v>11050</v>
      </c>
      <c r="B1559" s="11" t="s">
        <v>11051</v>
      </c>
      <c r="C1559" s="5">
        <v>6</v>
      </c>
      <c r="D1559" s="5">
        <v>0.7</v>
      </c>
      <c r="E1559" s="5">
        <v>28</v>
      </c>
      <c r="F1559">
        <v>11.25</v>
      </c>
      <c r="G1559" t="s">
        <v>10552</v>
      </c>
    </row>
    <row r="1560" spans="1:7">
      <c r="A1560" s="3" t="s">
        <v>11052</v>
      </c>
      <c r="B1560" s="11" t="s">
        <v>11053</v>
      </c>
      <c r="C1560" s="5">
        <v>6</v>
      </c>
      <c r="D1560" s="5">
        <v>0.7</v>
      </c>
      <c r="E1560" s="5">
        <v>45</v>
      </c>
      <c r="F1560">
        <v>51.25</v>
      </c>
      <c r="G1560" t="s">
        <v>10535</v>
      </c>
    </row>
    <row r="1561" spans="1:7">
      <c r="A1561" s="3" t="s">
        <v>11054</v>
      </c>
      <c r="B1561" s="11" t="s">
        <v>11055</v>
      </c>
      <c r="C1561" s="5">
        <v>6</v>
      </c>
      <c r="D1561" s="5">
        <v>0.7</v>
      </c>
      <c r="E1561" s="5">
        <v>50</v>
      </c>
      <c r="F1561">
        <v>29.5</v>
      </c>
      <c r="G1561" t="s">
        <v>10538</v>
      </c>
    </row>
    <row r="1562" spans="1:7">
      <c r="A1562" s="3" t="s">
        <v>1819</v>
      </c>
      <c r="B1562" s="11" t="s">
        <v>1820</v>
      </c>
      <c r="C1562" s="5">
        <v>6</v>
      </c>
      <c r="D1562" s="5">
        <v>0.7</v>
      </c>
      <c r="E1562" s="5">
        <v>17</v>
      </c>
      <c r="F1562">
        <v>5.5</v>
      </c>
      <c r="G1562" t="s">
        <v>10545</v>
      </c>
    </row>
    <row r="1563" spans="1:7">
      <c r="A1563" s="3" t="s">
        <v>1827</v>
      </c>
      <c r="B1563" s="11" t="s">
        <v>1828</v>
      </c>
      <c r="C1563" s="5">
        <v>6</v>
      </c>
      <c r="D1563" s="5">
        <v>0.7</v>
      </c>
      <c r="E1563" s="5">
        <v>45.6</v>
      </c>
      <c r="F1563">
        <v>20.45</v>
      </c>
      <c r="G1563" t="s">
        <v>10549</v>
      </c>
    </row>
    <row r="1564" spans="1:7">
      <c r="A1564" s="3" t="s">
        <v>11058</v>
      </c>
      <c r="B1564" s="11" t="s">
        <v>11059</v>
      </c>
      <c r="C1564" s="5">
        <v>6</v>
      </c>
      <c r="D1564" s="5">
        <v>0.7</v>
      </c>
      <c r="E1564" s="5">
        <v>45.6</v>
      </c>
      <c r="F1564">
        <v>21.5</v>
      </c>
      <c r="G1564" t="s">
        <v>10538</v>
      </c>
    </row>
    <row r="1565" spans="1:7">
      <c r="A1565" s="3" t="s">
        <v>11013</v>
      </c>
      <c r="B1565" s="11" t="s">
        <v>1830</v>
      </c>
      <c r="C1565" s="5">
        <v>6</v>
      </c>
      <c r="D1565" s="5">
        <v>0.7</v>
      </c>
      <c r="E1565" s="5">
        <v>45</v>
      </c>
      <c r="F1565">
        <v>12.75</v>
      </c>
      <c r="G1565" t="s">
        <v>10549</v>
      </c>
    </row>
    <row r="1566" spans="1:7">
      <c r="A1566" s="3" t="s">
        <v>1831</v>
      </c>
      <c r="B1566" s="11" t="s">
        <v>1830</v>
      </c>
      <c r="C1566" s="5">
        <v>6</v>
      </c>
      <c r="D1566" s="5">
        <v>0.7</v>
      </c>
      <c r="E1566" s="5">
        <v>45</v>
      </c>
      <c r="F1566">
        <v>13.5</v>
      </c>
      <c r="G1566" t="s">
        <v>10549</v>
      </c>
    </row>
    <row r="1567" spans="1:7">
      <c r="A1567" s="3" t="s">
        <v>1835</v>
      </c>
      <c r="B1567" s="11" t="s">
        <v>1836</v>
      </c>
      <c r="C1567" s="5">
        <v>6</v>
      </c>
      <c r="D1567" s="5">
        <v>0.7</v>
      </c>
      <c r="E1567" s="5">
        <v>45</v>
      </c>
      <c r="F1567">
        <v>16.75</v>
      </c>
      <c r="G1567" t="s">
        <v>10549</v>
      </c>
    </row>
    <row r="1568" spans="1:7">
      <c r="A1568" s="3" t="s">
        <v>1841</v>
      </c>
      <c r="B1568" s="11" t="s">
        <v>1842</v>
      </c>
      <c r="C1568" s="5">
        <v>6</v>
      </c>
      <c r="D1568" s="5">
        <v>0.7</v>
      </c>
      <c r="E1568" s="5">
        <v>15</v>
      </c>
      <c r="F1568">
        <v>18</v>
      </c>
      <c r="G1568" t="s">
        <v>10545</v>
      </c>
    </row>
    <row r="1569" spans="1:7">
      <c r="A1569" s="3" t="s">
        <v>1965</v>
      </c>
      <c r="B1569" s="11" t="s">
        <v>1966</v>
      </c>
      <c r="C1569" s="5">
        <v>6</v>
      </c>
      <c r="D1569" s="5">
        <v>0.7</v>
      </c>
      <c r="E1569" s="5">
        <v>23</v>
      </c>
      <c r="F1569">
        <v>6</v>
      </c>
      <c r="G1569" t="s">
        <v>10539</v>
      </c>
    </row>
    <row r="1570" spans="1:7">
      <c r="A1570" s="3" t="s">
        <v>1968</v>
      </c>
      <c r="B1570" s="11" t="s">
        <v>1969</v>
      </c>
      <c r="C1570" s="5">
        <v>6</v>
      </c>
      <c r="D1570" s="5">
        <v>0.7</v>
      </c>
      <c r="E1570" s="5">
        <v>30</v>
      </c>
      <c r="F1570">
        <v>10.85</v>
      </c>
      <c r="G1570" t="s">
        <v>10544</v>
      </c>
    </row>
    <row r="1571" spans="1:7">
      <c r="A1571" s="3" t="s">
        <v>1992</v>
      </c>
      <c r="B1571" s="11" t="s">
        <v>1993</v>
      </c>
      <c r="C1571" s="5">
        <v>6</v>
      </c>
      <c r="D1571" s="5">
        <v>0.7</v>
      </c>
      <c r="E1571" s="5">
        <v>35</v>
      </c>
      <c r="F1571">
        <v>6.65</v>
      </c>
      <c r="G1571" t="s">
        <v>10531</v>
      </c>
    </row>
    <row r="1572" spans="1:7">
      <c r="A1572" s="3" t="s">
        <v>1998</v>
      </c>
      <c r="B1572" s="11" t="s">
        <v>1996</v>
      </c>
      <c r="C1572" s="5">
        <v>6</v>
      </c>
      <c r="D1572" s="5">
        <v>0.7</v>
      </c>
      <c r="E1572" s="5">
        <v>25</v>
      </c>
      <c r="F1572">
        <v>8.25</v>
      </c>
      <c r="G1572" t="s">
        <v>10547</v>
      </c>
    </row>
    <row r="1573" spans="1:7">
      <c r="A1573" s="3" t="s">
        <v>2000</v>
      </c>
      <c r="B1573" s="11" t="s">
        <v>1996</v>
      </c>
      <c r="C1573" s="5">
        <v>6</v>
      </c>
      <c r="D1573" s="5">
        <v>0.7</v>
      </c>
      <c r="E1573" s="5">
        <v>25</v>
      </c>
      <c r="F1573">
        <v>8.25</v>
      </c>
      <c r="G1573" t="s">
        <v>10547</v>
      </c>
    </row>
    <row r="1574" spans="1:7">
      <c r="A1574" s="3" t="s">
        <v>2040</v>
      </c>
      <c r="B1574" s="11" t="s">
        <v>2041</v>
      </c>
      <c r="C1574" s="5">
        <v>6</v>
      </c>
      <c r="D1574" s="5">
        <v>0.7</v>
      </c>
      <c r="E1574" s="5">
        <v>14.5</v>
      </c>
      <c r="F1574">
        <v>13.5</v>
      </c>
      <c r="G1574" t="s">
        <v>10539</v>
      </c>
    </row>
    <row r="1575" spans="1:7">
      <c r="A1575" s="3" t="s">
        <v>2087</v>
      </c>
      <c r="B1575" s="11" t="s">
        <v>2088</v>
      </c>
      <c r="C1575" s="5">
        <v>6</v>
      </c>
      <c r="D1575" s="5">
        <v>0.7</v>
      </c>
      <c r="E1575" s="5">
        <v>35</v>
      </c>
      <c r="F1575">
        <v>5</v>
      </c>
      <c r="G1575" t="s">
        <v>10535</v>
      </c>
    </row>
    <row r="1576" spans="1:7">
      <c r="A1576" s="3" t="s">
        <v>2101</v>
      </c>
      <c r="B1576" s="11" t="s">
        <v>2102</v>
      </c>
      <c r="C1576" s="5">
        <v>6</v>
      </c>
      <c r="D1576" s="5">
        <v>0.7</v>
      </c>
      <c r="E1576" s="5">
        <v>25</v>
      </c>
      <c r="F1576">
        <v>6.5</v>
      </c>
      <c r="G1576" t="s">
        <v>10552</v>
      </c>
    </row>
    <row r="1577" spans="1:7">
      <c r="A1577" s="3" t="s">
        <v>2152</v>
      </c>
      <c r="B1577" s="11" t="s">
        <v>2153</v>
      </c>
      <c r="C1577" s="5">
        <v>6</v>
      </c>
      <c r="D1577" s="5">
        <v>0.7</v>
      </c>
      <c r="E1577" s="5">
        <v>40.299999999999997</v>
      </c>
      <c r="F1577">
        <v>21.5</v>
      </c>
      <c r="G1577" t="s">
        <v>10550</v>
      </c>
    </row>
    <row r="1578" spans="1:7">
      <c r="A1578" s="3" t="s">
        <v>2158</v>
      </c>
      <c r="B1578" s="11" t="s">
        <v>2159</v>
      </c>
      <c r="C1578" s="5">
        <v>6</v>
      </c>
      <c r="D1578" s="5">
        <v>0.7</v>
      </c>
      <c r="E1578" s="5">
        <v>40.299999999999997</v>
      </c>
      <c r="F1578">
        <v>21.5</v>
      </c>
      <c r="G1578" t="s">
        <v>10550</v>
      </c>
    </row>
    <row r="1579" spans="1:7">
      <c r="A1579" s="3" t="s">
        <v>2161</v>
      </c>
      <c r="B1579" s="11" t="s">
        <v>2162</v>
      </c>
      <c r="C1579" s="5">
        <v>6</v>
      </c>
      <c r="D1579" s="5">
        <v>0.7</v>
      </c>
      <c r="E1579" s="5">
        <v>17</v>
      </c>
      <c r="F1579">
        <v>6.95</v>
      </c>
      <c r="G1579" t="s">
        <v>10545</v>
      </c>
    </row>
    <row r="1580" spans="1:7">
      <c r="A1580" s="3" t="s">
        <v>2190</v>
      </c>
      <c r="B1580" s="11" t="s">
        <v>2191</v>
      </c>
      <c r="C1580" s="5">
        <v>6</v>
      </c>
      <c r="D1580" s="5">
        <v>0.7</v>
      </c>
      <c r="E1580" s="5">
        <v>28</v>
      </c>
      <c r="F1580">
        <v>6</v>
      </c>
      <c r="G1580" t="s">
        <v>10539</v>
      </c>
    </row>
    <row r="1581" spans="1:7">
      <c r="A1581" s="3" t="s">
        <v>2193</v>
      </c>
      <c r="B1581" s="11" t="s">
        <v>2194</v>
      </c>
      <c r="C1581" s="5">
        <v>6</v>
      </c>
      <c r="D1581" s="5">
        <v>0.7</v>
      </c>
      <c r="E1581" s="5">
        <v>15</v>
      </c>
      <c r="F1581">
        <v>3.95</v>
      </c>
      <c r="G1581" t="s">
        <v>10544</v>
      </c>
    </row>
    <row r="1582" spans="1:7">
      <c r="A1582" s="3" t="s">
        <v>2217</v>
      </c>
      <c r="B1582" s="11" t="s">
        <v>2218</v>
      </c>
      <c r="C1582" s="5">
        <v>6</v>
      </c>
      <c r="D1582" s="5">
        <v>0.7</v>
      </c>
      <c r="E1582" s="5">
        <v>35</v>
      </c>
      <c r="F1582">
        <v>2.8</v>
      </c>
      <c r="G1582" t="s">
        <v>10535</v>
      </c>
    </row>
    <row r="1583" spans="1:7">
      <c r="A1583" s="3" t="s">
        <v>2229</v>
      </c>
      <c r="B1583" s="11" t="s">
        <v>2230</v>
      </c>
      <c r="C1583" s="5">
        <v>6</v>
      </c>
      <c r="D1583" s="5">
        <v>0.7</v>
      </c>
      <c r="E1583" s="5">
        <v>17</v>
      </c>
      <c r="F1583">
        <v>6.65</v>
      </c>
      <c r="G1583" t="s">
        <v>10545</v>
      </c>
    </row>
    <row r="1584" spans="1:7">
      <c r="A1584" s="3" t="s">
        <v>2274</v>
      </c>
      <c r="B1584" s="11" t="s">
        <v>2272</v>
      </c>
      <c r="C1584" s="5">
        <v>6</v>
      </c>
      <c r="D1584" s="5">
        <v>0.7</v>
      </c>
      <c r="E1584" s="5">
        <v>16.5</v>
      </c>
      <c r="F1584">
        <v>16.5</v>
      </c>
      <c r="G1584" t="s">
        <v>10544</v>
      </c>
    </row>
    <row r="1585" spans="1:7">
      <c r="A1585" s="3" t="s">
        <v>2281</v>
      </c>
      <c r="B1585" s="11" t="s">
        <v>2282</v>
      </c>
      <c r="C1585" s="5">
        <v>6</v>
      </c>
      <c r="D1585" s="5">
        <v>0.7</v>
      </c>
      <c r="E1585" s="5">
        <v>36</v>
      </c>
      <c r="F1585">
        <v>2.5</v>
      </c>
      <c r="G1585" t="s">
        <v>10550</v>
      </c>
    </row>
    <row r="1586" spans="1:7">
      <c r="A1586" s="3" t="s">
        <v>2297</v>
      </c>
      <c r="B1586" s="11" t="s">
        <v>2298</v>
      </c>
      <c r="C1586" s="5">
        <v>6</v>
      </c>
      <c r="D1586" s="5">
        <v>0.7</v>
      </c>
      <c r="E1586" s="5">
        <v>41</v>
      </c>
      <c r="F1586">
        <v>46</v>
      </c>
      <c r="G1586" t="s">
        <v>10557</v>
      </c>
    </row>
    <row r="1587" spans="1:7">
      <c r="A1587" s="3" t="s">
        <v>2303</v>
      </c>
      <c r="B1587" s="11" t="s">
        <v>2304</v>
      </c>
      <c r="C1587" s="5">
        <v>6</v>
      </c>
      <c r="D1587" s="5">
        <v>0.7</v>
      </c>
      <c r="E1587" s="5">
        <v>41</v>
      </c>
      <c r="F1587">
        <v>34</v>
      </c>
      <c r="G1587" t="s">
        <v>10556</v>
      </c>
    </row>
    <row r="1588" spans="1:7">
      <c r="A1588" s="3" t="s">
        <v>2306</v>
      </c>
      <c r="B1588" s="11" t="s">
        <v>2307</v>
      </c>
      <c r="C1588" s="5">
        <v>6</v>
      </c>
      <c r="D1588" s="5">
        <v>0.7</v>
      </c>
      <c r="E1588" s="5">
        <v>41</v>
      </c>
      <c r="F1588">
        <v>46</v>
      </c>
      <c r="G1588" t="s">
        <v>10556</v>
      </c>
    </row>
    <row r="1589" spans="1:7">
      <c r="A1589" s="3" t="s">
        <v>2315</v>
      </c>
      <c r="B1589" s="11" t="s">
        <v>2316</v>
      </c>
      <c r="C1589" s="5">
        <v>6</v>
      </c>
      <c r="D1589" s="5">
        <v>0.7</v>
      </c>
      <c r="E1589" s="5">
        <v>41</v>
      </c>
      <c r="F1589">
        <v>21.75</v>
      </c>
      <c r="G1589" t="s">
        <v>10557</v>
      </c>
    </row>
    <row r="1590" spans="1:7">
      <c r="A1590" s="3" t="s">
        <v>2428</v>
      </c>
      <c r="B1590" s="11" t="s">
        <v>2429</v>
      </c>
      <c r="C1590" s="5">
        <v>6</v>
      </c>
      <c r="D1590" s="5">
        <v>0.7</v>
      </c>
      <c r="E1590" s="5">
        <v>20</v>
      </c>
      <c r="F1590">
        <v>3.25</v>
      </c>
      <c r="G1590" t="s">
        <v>10539</v>
      </c>
    </row>
    <row r="1591" spans="1:7">
      <c r="A1591" s="3" t="s">
        <v>2434</v>
      </c>
      <c r="B1591" s="11" t="s">
        <v>2435</v>
      </c>
      <c r="C1591" s="5">
        <v>6</v>
      </c>
      <c r="D1591" s="5">
        <v>0.7</v>
      </c>
      <c r="E1591" s="5">
        <v>30</v>
      </c>
      <c r="F1591">
        <v>4.8</v>
      </c>
      <c r="G1591" t="s">
        <v>10544</v>
      </c>
    </row>
    <row r="1592" spans="1:7">
      <c r="A1592" s="3" t="s">
        <v>2437</v>
      </c>
      <c r="B1592" s="11" t="s">
        <v>2438</v>
      </c>
      <c r="C1592" s="5">
        <v>6</v>
      </c>
      <c r="D1592" s="5">
        <v>0.7</v>
      </c>
      <c r="E1592" s="5">
        <v>45.2</v>
      </c>
      <c r="F1592">
        <v>32.15</v>
      </c>
      <c r="G1592" t="s">
        <v>10535</v>
      </c>
    </row>
    <row r="1593" spans="1:7">
      <c r="A1593" s="3" t="s">
        <v>2519</v>
      </c>
      <c r="B1593" s="11" t="s">
        <v>2520</v>
      </c>
      <c r="C1593" s="5">
        <v>6</v>
      </c>
      <c r="D1593" s="5">
        <v>0.7</v>
      </c>
      <c r="E1593" s="5">
        <v>48</v>
      </c>
      <c r="F1593">
        <v>33.5</v>
      </c>
      <c r="G1593" t="s">
        <v>10554</v>
      </c>
    </row>
    <row r="1594" spans="1:7">
      <c r="A1594" s="3" t="s">
        <v>2525</v>
      </c>
      <c r="B1594" s="11" t="s">
        <v>2526</v>
      </c>
      <c r="C1594" s="5">
        <v>6</v>
      </c>
      <c r="D1594" s="5">
        <v>0.7</v>
      </c>
      <c r="E1594" s="5">
        <v>29</v>
      </c>
      <c r="F1594">
        <v>12.9</v>
      </c>
      <c r="G1594" t="s">
        <v>10539</v>
      </c>
    </row>
    <row r="1595" spans="1:7">
      <c r="A1595" s="3" t="s">
        <v>2534</v>
      </c>
      <c r="B1595" s="11" t="s">
        <v>2535</v>
      </c>
      <c r="C1595" s="5">
        <v>6</v>
      </c>
      <c r="D1595" s="5">
        <v>0.7</v>
      </c>
      <c r="E1595" s="5">
        <v>35</v>
      </c>
      <c r="F1595">
        <v>35</v>
      </c>
      <c r="G1595" t="s">
        <v>10531</v>
      </c>
    </row>
    <row r="1596" spans="1:7">
      <c r="A1596" s="3" t="s">
        <v>2565</v>
      </c>
      <c r="B1596" s="11" t="s">
        <v>2566</v>
      </c>
      <c r="C1596" s="5">
        <v>6</v>
      </c>
      <c r="D1596" s="5">
        <v>0.7</v>
      </c>
      <c r="E1596" s="5">
        <v>47</v>
      </c>
      <c r="F1596">
        <v>17.5</v>
      </c>
      <c r="G1596" t="s">
        <v>10535</v>
      </c>
    </row>
    <row r="1597" spans="1:7">
      <c r="A1597" s="3" t="s">
        <v>2571</v>
      </c>
      <c r="B1597" s="11" t="s">
        <v>2572</v>
      </c>
      <c r="C1597" s="5">
        <v>6</v>
      </c>
      <c r="D1597" s="5">
        <v>0.7</v>
      </c>
      <c r="E1597" s="5">
        <v>54</v>
      </c>
      <c r="F1597">
        <v>20.95</v>
      </c>
      <c r="G1597" t="s">
        <v>10535</v>
      </c>
    </row>
    <row r="1598" spans="1:7">
      <c r="A1598" s="3" t="s">
        <v>2635</v>
      </c>
      <c r="B1598" s="11" t="s">
        <v>2636</v>
      </c>
      <c r="C1598" s="5">
        <v>6</v>
      </c>
      <c r="D1598" s="5">
        <v>0.7</v>
      </c>
      <c r="E1598" s="5">
        <v>14</v>
      </c>
      <c r="F1598">
        <v>3.9</v>
      </c>
      <c r="G1598" t="s">
        <v>10545</v>
      </c>
    </row>
    <row r="1599" spans="1:7">
      <c r="A1599" s="3" t="s">
        <v>2761</v>
      </c>
      <c r="B1599" s="11" t="s">
        <v>2762</v>
      </c>
      <c r="C1599" s="5">
        <v>6</v>
      </c>
      <c r="D1599" s="5">
        <v>0.7</v>
      </c>
      <c r="E1599" s="5">
        <v>46.2</v>
      </c>
      <c r="F1599">
        <v>57.5</v>
      </c>
      <c r="G1599" t="s">
        <v>10535</v>
      </c>
    </row>
    <row r="1600" spans="1:7">
      <c r="A1600" s="3" t="s">
        <v>2764</v>
      </c>
      <c r="B1600" s="11" t="s">
        <v>2765</v>
      </c>
      <c r="C1600" s="5">
        <v>6</v>
      </c>
      <c r="D1600" s="5">
        <v>0.7</v>
      </c>
      <c r="E1600" s="5">
        <v>50.6</v>
      </c>
      <c r="F1600">
        <v>55</v>
      </c>
      <c r="G1600" t="s">
        <v>10535</v>
      </c>
    </row>
    <row r="1601" spans="1:7">
      <c r="A1601" s="3" t="s">
        <v>2769</v>
      </c>
      <c r="B1601" s="11" t="s">
        <v>2770</v>
      </c>
      <c r="C1601" s="5">
        <v>6</v>
      </c>
      <c r="D1601" s="5">
        <v>0.7</v>
      </c>
      <c r="E1601" s="5">
        <v>74</v>
      </c>
      <c r="F1601">
        <v>5.99</v>
      </c>
      <c r="G1601" t="s">
        <v>10535</v>
      </c>
    </row>
    <row r="1602" spans="1:7">
      <c r="A1602" s="3" t="s">
        <v>2855</v>
      </c>
      <c r="B1602" s="11" t="s">
        <v>2856</v>
      </c>
      <c r="C1602" s="5">
        <v>6</v>
      </c>
      <c r="D1602" s="5">
        <v>0.7</v>
      </c>
      <c r="E1602" s="5">
        <v>50</v>
      </c>
      <c r="F1602">
        <v>11.5</v>
      </c>
      <c r="G1602" t="s">
        <v>10541</v>
      </c>
    </row>
    <row r="1603" spans="1:7">
      <c r="A1603" s="3" t="s">
        <v>2858</v>
      </c>
      <c r="B1603" s="11" t="s">
        <v>2859</v>
      </c>
      <c r="C1603" s="5">
        <v>6</v>
      </c>
      <c r="D1603" s="5">
        <v>0.7</v>
      </c>
      <c r="E1603" s="5">
        <v>16.5</v>
      </c>
      <c r="F1603">
        <v>6.35</v>
      </c>
      <c r="G1603" t="s">
        <v>10547</v>
      </c>
    </row>
    <row r="1604" spans="1:7">
      <c r="A1604" s="3" t="s">
        <v>2884</v>
      </c>
      <c r="B1604" s="11" t="s">
        <v>2885</v>
      </c>
      <c r="C1604" s="5">
        <v>6</v>
      </c>
      <c r="D1604" s="5">
        <v>0.7</v>
      </c>
      <c r="E1604" s="5">
        <v>16</v>
      </c>
      <c r="F1604">
        <v>6.9</v>
      </c>
      <c r="G1604" t="s">
        <v>10539</v>
      </c>
    </row>
    <row r="1605" spans="1:7">
      <c r="A1605" s="3" t="s">
        <v>2915</v>
      </c>
      <c r="B1605" s="11" t="s">
        <v>2916</v>
      </c>
      <c r="C1605" s="5">
        <v>6</v>
      </c>
      <c r="D1605" s="5">
        <v>0.7</v>
      </c>
      <c r="E1605" s="5">
        <v>30</v>
      </c>
      <c r="F1605">
        <v>5.25</v>
      </c>
      <c r="G1605" t="s">
        <v>10539</v>
      </c>
    </row>
    <row r="1606" spans="1:7">
      <c r="A1606" s="3" t="s">
        <v>2918</v>
      </c>
      <c r="B1606" s="11" t="s">
        <v>2919</v>
      </c>
      <c r="C1606" s="5">
        <v>6</v>
      </c>
      <c r="D1606" s="5">
        <v>0.7</v>
      </c>
      <c r="E1606" s="5">
        <v>20</v>
      </c>
      <c r="F1606">
        <v>6.25</v>
      </c>
      <c r="G1606" t="s">
        <v>10544</v>
      </c>
    </row>
    <row r="1607" spans="1:7">
      <c r="A1607" s="3" t="s">
        <v>2921</v>
      </c>
      <c r="B1607" s="11" t="s">
        <v>2922</v>
      </c>
      <c r="C1607" s="5">
        <v>6</v>
      </c>
      <c r="D1607" s="5">
        <v>0.7</v>
      </c>
      <c r="E1607" s="5">
        <v>15</v>
      </c>
      <c r="F1607">
        <v>6.45</v>
      </c>
      <c r="G1607" t="s">
        <v>10544</v>
      </c>
    </row>
    <row r="1608" spans="1:7">
      <c r="A1608" s="3" t="s">
        <v>2924</v>
      </c>
      <c r="B1608" s="11" t="s">
        <v>2925</v>
      </c>
      <c r="C1608" s="5">
        <v>6</v>
      </c>
      <c r="D1608" s="5">
        <v>0.7</v>
      </c>
      <c r="E1608" s="5">
        <v>20</v>
      </c>
      <c r="F1608">
        <v>6.25</v>
      </c>
      <c r="G1608" t="s">
        <v>10544</v>
      </c>
    </row>
    <row r="1609" spans="1:7">
      <c r="A1609" s="3" t="s">
        <v>2927</v>
      </c>
      <c r="B1609" s="11" t="s">
        <v>2928</v>
      </c>
      <c r="C1609" s="5">
        <v>6</v>
      </c>
      <c r="D1609" s="5">
        <v>0.7</v>
      </c>
      <c r="E1609" s="5">
        <v>15</v>
      </c>
      <c r="F1609">
        <v>6.5</v>
      </c>
      <c r="G1609" t="s">
        <v>10544</v>
      </c>
    </row>
    <row r="1610" spans="1:7">
      <c r="A1610" s="3" t="s">
        <v>2930</v>
      </c>
      <c r="B1610" s="11" t="s">
        <v>2931</v>
      </c>
      <c r="C1610" s="5">
        <v>6</v>
      </c>
      <c r="D1610" s="5">
        <v>0.7</v>
      </c>
      <c r="E1610" s="5">
        <v>15</v>
      </c>
      <c r="F1610">
        <v>6.65</v>
      </c>
      <c r="G1610" t="s">
        <v>10539</v>
      </c>
    </row>
    <row r="1611" spans="1:7">
      <c r="A1611" s="3" t="s">
        <v>2933</v>
      </c>
      <c r="B1611" s="11" t="s">
        <v>2934</v>
      </c>
      <c r="C1611" s="5">
        <v>6</v>
      </c>
      <c r="D1611" s="5">
        <v>0.7</v>
      </c>
      <c r="E1611" s="5">
        <v>15</v>
      </c>
      <c r="F1611">
        <v>6.5</v>
      </c>
      <c r="G1611" t="s">
        <v>10544</v>
      </c>
    </row>
    <row r="1612" spans="1:7">
      <c r="A1612" s="3" t="s">
        <v>2939</v>
      </c>
      <c r="B1612" s="11" t="s">
        <v>2940</v>
      </c>
      <c r="C1612" s="5">
        <v>6</v>
      </c>
      <c r="D1612" s="5">
        <v>0.7</v>
      </c>
      <c r="E1612" s="5">
        <v>15</v>
      </c>
      <c r="F1612">
        <v>6.5</v>
      </c>
      <c r="G1612" t="s">
        <v>10544</v>
      </c>
    </row>
    <row r="1613" spans="1:7">
      <c r="A1613" s="3" t="s">
        <v>11066</v>
      </c>
      <c r="B1613" s="11" t="s">
        <v>11067</v>
      </c>
      <c r="C1613" s="5">
        <v>6</v>
      </c>
      <c r="D1613" s="5">
        <v>0.7</v>
      </c>
      <c r="E1613" s="5">
        <v>0</v>
      </c>
      <c r="F1613">
        <v>5.95</v>
      </c>
      <c r="G1613" t="s">
        <v>10544</v>
      </c>
    </row>
    <row r="1614" spans="1:7">
      <c r="A1614" s="3" t="s">
        <v>2942</v>
      </c>
      <c r="B1614" s="11" t="s">
        <v>2943</v>
      </c>
      <c r="C1614" s="5">
        <v>6</v>
      </c>
      <c r="D1614" s="5">
        <v>0.7</v>
      </c>
      <c r="E1614" s="5">
        <v>15</v>
      </c>
      <c r="F1614">
        <v>6.6</v>
      </c>
      <c r="G1614" t="s">
        <v>10544</v>
      </c>
    </row>
    <row r="1615" spans="1:7">
      <c r="A1615" s="3" t="s">
        <v>2948</v>
      </c>
      <c r="B1615" s="11" t="s">
        <v>2949</v>
      </c>
      <c r="C1615" s="5">
        <v>6</v>
      </c>
      <c r="D1615" s="5">
        <v>0.7</v>
      </c>
      <c r="E1615" s="5">
        <v>24</v>
      </c>
      <c r="F1615">
        <v>5.85</v>
      </c>
      <c r="G1615" t="s">
        <v>10545</v>
      </c>
    </row>
    <row r="1616" spans="1:7">
      <c r="A1616" s="3" t="s">
        <v>2951</v>
      </c>
      <c r="B1616" s="11" t="s">
        <v>2952</v>
      </c>
      <c r="C1616" s="5">
        <v>6</v>
      </c>
      <c r="D1616" s="5">
        <v>0.7</v>
      </c>
      <c r="E1616" s="5">
        <v>15</v>
      </c>
      <c r="F1616">
        <v>6.25</v>
      </c>
      <c r="G1616" t="s">
        <v>10545</v>
      </c>
    </row>
    <row r="1617" spans="1:7">
      <c r="A1617" s="3" t="s">
        <v>2954</v>
      </c>
      <c r="B1617" s="11" t="s">
        <v>2955</v>
      </c>
      <c r="C1617" s="5">
        <v>6</v>
      </c>
      <c r="D1617" s="5">
        <v>0.7</v>
      </c>
      <c r="E1617" s="5">
        <v>24</v>
      </c>
      <c r="F1617">
        <v>5.65</v>
      </c>
      <c r="G1617" t="s">
        <v>10545</v>
      </c>
    </row>
    <row r="1618" spans="1:7">
      <c r="A1618" s="3" t="s">
        <v>2957</v>
      </c>
      <c r="B1618" s="11" t="s">
        <v>2958</v>
      </c>
      <c r="C1618" s="5">
        <v>6</v>
      </c>
      <c r="D1618" s="5">
        <v>0.7</v>
      </c>
      <c r="E1618" s="5">
        <v>24</v>
      </c>
      <c r="F1618">
        <v>5.95</v>
      </c>
      <c r="G1618" t="s">
        <v>10545</v>
      </c>
    </row>
    <row r="1619" spans="1:7">
      <c r="A1619" s="3" t="s">
        <v>2963</v>
      </c>
      <c r="B1619" s="11" t="s">
        <v>2960</v>
      </c>
      <c r="C1619" s="5">
        <v>6</v>
      </c>
      <c r="D1619" s="5">
        <v>0.7</v>
      </c>
      <c r="E1619" s="5">
        <v>20</v>
      </c>
      <c r="F1619">
        <v>4.7</v>
      </c>
      <c r="G1619" t="s">
        <v>10539</v>
      </c>
    </row>
    <row r="1620" spans="1:7">
      <c r="A1620" s="3" t="s">
        <v>2967</v>
      </c>
      <c r="B1620" s="11" t="s">
        <v>2968</v>
      </c>
      <c r="C1620" s="5">
        <v>6</v>
      </c>
      <c r="D1620" s="5">
        <v>0.7</v>
      </c>
      <c r="E1620" s="5">
        <v>24</v>
      </c>
      <c r="F1620">
        <v>5.3</v>
      </c>
      <c r="G1620" t="s">
        <v>10539</v>
      </c>
    </row>
    <row r="1621" spans="1:7">
      <c r="A1621" s="3" t="s">
        <v>2970</v>
      </c>
      <c r="B1621" s="11" t="s">
        <v>2971</v>
      </c>
      <c r="C1621" s="5">
        <v>6</v>
      </c>
      <c r="D1621" s="5">
        <v>0.7</v>
      </c>
      <c r="E1621" s="5">
        <v>15</v>
      </c>
      <c r="F1621">
        <v>6.95</v>
      </c>
      <c r="G1621" t="s">
        <v>10544</v>
      </c>
    </row>
    <row r="1622" spans="1:7">
      <c r="A1622" s="3" t="s">
        <v>2973</v>
      </c>
      <c r="B1622" s="11" t="s">
        <v>2974</v>
      </c>
      <c r="C1622" s="5">
        <v>6</v>
      </c>
      <c r="D1622" s="5">
        <v>0.7</v>
      </c>
      <c r="E1622" s="5">
        <v>15</v>
      </c>
      <c r="F1622">
        <v>6.9</v>
      </c>
      <c r="G1622" t="s">
        <v>10539</v>
      </c>
    </row>
    <row r="1623" spans="1:7">
      <c r="A1623" s="3" t="s">
        <v>2976</v>
      </c>
      <c r="B1623" s="11" t="s">
        <v>2977</v>
      </c>
      <c r="C1623" s="5">
        <v>6</v>
      </c>
      <c r="D1623" s="5">
        <v>0.7</v>
      </c>
      <c r="E1623" s="5">
        <v>15</v>
      </c>
      <c r="F1623">
        <v>6.45</v>
      </c>
      <c r="G1623" t="s">
        <v>10544</v>
      </c>
    </row>
    <row r="1624" spans="1:7">
      <c r="A1624" s="3" t="s">
        <v>2979</v>
      </c>
      <c r="B1624" s="11" t="s">
        <v>2980</v>
      </c>
      <c r="C1624" s="5">
        <v>6</v>
      </c>
      <c r="D1624" s="5">
        <v>0.7</v>
      </c>
      <c r="E1624" s="5">
        <v>20</v>
      </c>
      <c r="F1624">
        <v>4.6500000000000004</v>
      </c>
      <c r="G1624" t="s">
        <v>10539</v>
      </c>
    </row>
    <row r="1625" spans="1:7">
      <c r="A1625" s="3" t="s">
        <v>2985</v>
      </c>
      <c r="B1625" s="11" t="s">
        <v>2986</v>
      </c>
      <c r="C1625" s="5">
        <v>6</v>
      </c>
      <c r="D1625" s="5">
        <v>0.7</v>
      </c>
      <c r="E1625" s="5">
        <v>15</v>
      </c>
      <c r="F1625">
        <v>5.95</v>
      </c>
      <c r="G1625" t="s">
        <v>10544</v>
      </c>
    </row>
    <row r="1626" spans="1:7">
      <c r="A1626" s="3" t="s">
        <v>2988</v>
      </c>
      <c r="B1626" s="11" t="s">
        <v>2989</v>
      </c>
      <c r="C1626" s="5">
        <v>6</v>
      </c>
      <c r="D1626" s="5">
        <v>0.7</v>
      </c>
      <c r="E1626" s="5">
        <v>30</v>
      </c>
      <c r="F1626">
        <v>5.25</v>
      </c>
      <c r="G1626" t="s">
        <v>10544</v>
      </c>
    </row>
    <row r="1627" spans="1:7">
      <c r="A1627" s="3" t="s">
        <v>2991</v>
      </c>
      <c r="B1627" s="11" t="s">
        <v>2992</v>
      </c>
      <c r="C1627" s="5">
        <v>6</v>
      </c>
      <c r="D1627" s="5">
        <v>0.7</v>
      </c>
      <c r="E1627" s="5">
        <v>15</v>
      </c>
      <c r="F1627">
        <v>6.95</v>
      </c>
      <c r="G1627" t="s">
        <v>10544</v>
      </c>
    </row>
    <row r="1628" spans="1:7">
      <c r="A1628" s="3" t="s">
        <v>2997</v>
      </c>
      <c r="B1628" s="11" t="s">
        <v>2998</v>
      </c>
      <c r="C1628" s="5">
        <v>6</v>
      </c>
      <c r="D1628" s="5">
        <v>0.7</v>
      </c>
      <c r="E1628" s="5">
        <v>30</v>
      </c>
      <c r="F1628">
        <v>5.25</v>
      </c>
      <c r="G1628" t="s">
        <v>10544</v>
      </c>
    </row>
    <row r="1629" spans="1:7">
      <c r="A1629" s="3" t="s">
        <v>3000</v>
      </c>
      <c r="B1629" s="11" t="s">
        <v>3001</v>
      </c>
      <c r="C1629" s="5">
        <v>6</v>
      </c>
      <c r="D1629" s="5">
        <v>0.7</v>
      </c>
      <c r="E1629" s="5">
        <v>15</v>
      </c>
      <c r="F1629">
        <v>6.95</v>
      </c>
      <c r="G1629" t="s">
        <v>10544</v>
      </c>
    </row>
    <row r="1630" spans="1:7">
      <c r="A1630" s="3" t="s">
        <v>3003</v>
      </c>
      <c r="B1630" s="11" t="s">
        <v>3004</v>
      </c>
      <c r="C1630" s="5">
        <v>6</v>
      </c>
      <c r="D1630" s="5">
        <v>0.7</v>
      </c>
      <c r="E1630" s="5">
        <v>20</v>
      </c>
      <c r="F1630">
        <v>6.15</v>
      </c>
      <c r="G1630" t="s">
        <v>10544</v>
      </c>
    </row>
    <row r="1631" spans="1:7">
      <c r="A1631" s="3" t="s">
        <v>3006</v>
      </c>
      <c r="B1631" s="11" t="s">
        <v>3007</v>
      </c>
      <c r="C1631" s="5">
        <v>6</v>
      </c>
      <c r="D1631" s="5">
        <v>0.7</v>
      </c>
      <c r="E1631" s="5">
        <v>14.5</v>
      </c>
      <c r="F1631">
        <v>3.65</v>
      </c>
      <c r="G1631" t="s">
        <v>10539</v>
      </c>
    </row>
    <row r="1632" spans="1:7">
      <c r="A1632" s="3" t="s">
        <v>3012</v>
      </c>
      <c r="B1632" s="11" t="s">
        <v>3013</v>
      </c>
      <c r="C1632" s="5">
        <v>6</v>
      </c>
      <c r="D1632" s="5">
        <v>0.7</v>
      </c>
      <c r="E1632" s="5">
        <v>15</v>
      </c>
      <c r="F1632">
        <v>6.4</v>
      </c>
      <c r="G1632" t="s">
        <v>10544</v>
      </c>
    </row>
    <row r="1633" spans="1:7">
      <c r="A1633" s="3" t="s">
        <v>3015</v>
      </c>
      <c r="B1633" s="11" t="s">
        <v>3016</v>
      </c>
      <c r="C1633" s="5">
        <v>6</v>
      </c>
      <c r="D1633" s="5">
        <v>0.7</v>
      </c>
      <c r="E1633" s="5">
        <v>15</v>
      </c>
      <c r="F1633">
        <v>5.6</v>
      </c>
      <c r="G1633" t="s">
        <v>10544</v>
      </c>
    </row>
    <row r="1634" spans="1:7">
      <c r="A1634" s="3" t="s">
        <v>3021</v>
      </c>
      <c r="B1634" s="11" t="s">
        <v>3022</v>
      </c>
      <c r="C1634" s="5">
        <v>6</v>
      </c>
      <c r="D1634" s="5">
        <v>0.7</v>
      </c>
      <c r="E1634" s="5">
        <v>15</v>
      </c>
      <c r="F1634">
        <v>5.95</v>
      </c>
      <c r="G1634" t="s">
        <v>10544</v>
      </c>
    </row>
    <row r="1635" spans="1:7">
      <c r="A1635" s="3" t="s">
        <v>3024</v>
      </c>
      <c r="B1635" s="11" t="s">
        <v>3025</v>
      </c>
      <c r="C1635" s="5">
        <v>6</v>
      </c>
      <c r="D1635" s="5">
        <v>0.7</v>
      </c>
      <c r="E1635" s="5">
        <v>15</v>
      </c>
      <c r="F1635">
        <v>6.4</v>
      </c>
      <c r="G1635" t="s">
        <v>10544</v>
      </c>
    </row>
    <row r="1636" spans="1:7">
      <c r="A1636" s="3" t="s">
        <v>3033</v>
      </c>
      <c r="B1636" s="11" t="s">
        <v>3034</v>
      </c>
      <c r="C1636" s="5">
        <v>6</v>
      </c>
      <c r="D1636" s="5">
        <v>0.7</v>
      </c>
      <c r="E1636" s="5">
        <v>15</v>
      </c>
      <c r="F1636">
        <v>6.25</v>
      </c>
      <c r="G1636" t="s">
        <v>10544</v>
      </c>
    </row>
    <row r="1637" spans="1:7">
      <c r="A1637" s="3" t="s">
        <v>3051</v>
      </c>
      <c r="B1637" s="11" t="s">
        <v>3052</v>
      </c>
      <c r="C1637" s="5">
        <v>6</v>
      </c>
      <c r="D1637" s="5">
        <v>0.7</v>
      </c>
      <c r="E1637" s="5">
        <v>17</v>
      </c>
      <c r="F1637">
        <v>9.1</v>
      </c>
      <c r="G1637" t="s">
        <v>10534</v>
      </c>
    </row>
    <row r="1638" spans="1:7">
      <c r="A1638" s="3" t="s">
        <v>3057</v>
      </c>
      <c r="B1638" s="11" t="s">
        <v>3058</v>
      </c>
      <c r="C1638" s="5">
        <v>6</v>
      </c>
      <c r="D1638" s="5">
        <v>0.7</v>
      </c>
      <c r="E1638" s="5">
        <v>17</v>
      </c>
      <c r="F1638">
        <v>9.1</v>
      </c>
      <c r="G1638" t="s">
        <v>10552</v>
      </c>
    </row>
    <row r="1639" spans="1:7">
      <c r="A1639" s="3" t="s">
        <v>3117</v>
      </c>
      <c r="B1639" s="11" t="s">
        <v>3118</v>
      </c>
      <c r="C1639" s="5">
        <v>6</v>
      </c>
      <c r="D1639" s="5">
        <v>0.7</v>
      </c>
      <c r="E1639" s="5">
        <v>20</v>
      </c>
      <c r="F1639">
        <v>2.9</v>
      </c>
      <c r="G1639" t="s">
        <v>10544</v>
      </c>
    </row>
    <row r="1640" spans="1:7">
      <c r="A1640" s="3" t="s">
        <v>3120</v>
      </c>
      <c r="B1640" s="11" t="s">
        <v>3121</v>
      </c>
      <c r="C1640" s="5">
        <v>6</v>
      </c>
      <c r="D1640" s="5">
        <v>0.7</v>
      </c>
      <c r="E1640" s="5">
        <v>16</v>
      </c>
      <c r="F1640">
        <v>2.9</v>
      </c>
      <c r="G1640" t="s">
        <v>10544</v>
      </c>
    </row>
    <row r="1641" spans="1:7">
      <c r="A1641" s="3" t="s">
        <v>3123</v>
      </c>
      <c r="B1641" s="11" t="s">
        <v>3124</v>
      </c>
      <c r="C1641" s="5">
        <v>6</v>
      </c>
      <c r="D1641" s="5">
        <v>0.7</v>
      </c>
      <c r="E1641" s="5">
        <v>18</v>
      </c>
      <c r="F1641">
        <v>2.75</v>
      </c>
      <c r="G1641" t="s">
        <v>10544</v>
      </c>
    </row>
    <row r="1642" spans="1:7">
      <c r="A1642" s="3" t="s">
        <v>3129</v>
      </c>
      <c r="B1642" s="11" t="s">
        <v>3130</v>
      </c>
      <c r="C1642" s="5">
        <v>6</v>
      </c>
      <c r="D1642" s="5">
        <v>0.7</v>
      </c>
      <c r="E1642" s="5">
        <v>18</v>
      </c>
      <c r="F1642">
        <v>2.4300000000000002</v>
      </c>
      <c r="G1642" t="s">
        <v>10544</v>
      </c>
    </row>
    <row r="1643" spans="1:7">
      <c r="A1643" s="3" t="s">
        <v>3150</v>
      </c>
      <c r="B1643" s="11" t="s">
        <v>3151</v>
      </c>
      <c r="C1643" s="5">
        <v>6</v>
      </c>
      <c r="D1643" s="5">
        <v>0.7</v>
      </c>
      <c r="E1643" s="5">
        <v>14.9</v>
      </c>
      <c r="F1643">
        <v>8.9499999999999993</v>
      </c>
      <c r="G1643" t="s">
        <v>10539</v>
      </c>
    </row>
    <row r="1644" spans="1:7">
      <c r="A1644" s="3" t="s">
        <v>3232</v>
      </c>
      <c r="B1644" s="11" t="s">
        <v>3233</v>
      </c>
      <c r="C1644" s="5">
        <v>6</v>
      </c>
      <c r="D1644" s="5">
        <v>0.7</v>
      </c>
      <c r="E1644" s="5">
        <v>47</v>
      </c>
      <c r="F1644">
        <v>33.5</v>
      </c>
      <c r="G1644" t="s">
        <v>10535</v>
      </c>
    </row>
    <row r="1645" spans="1:7">
      <c r="A1645" s="3" t="s">
        <v>3235</v>
      </c>
      <c r="B1645" s="11" t="s">
        <v>3236</v>
      </c>
      <c r="C1645" s="5">
        <v>6</v>
      </c>
      <c r="D1645" s="5">
        <v>0.7</v>
      </c>
      <c r="E1645" s="5">
        <v>47</v>
      </c>
      <c r="F1645">
        <v>36.5</v>
      </c>
      <c r="G1645" t="s">
        <v>10535</v>
      </c>
    </row>
    <row r="1646" spans="1:7">
      <c r="A1646" s="3" t="s">
        <v>3238</v>
      </c>
      <c r="B1646" s="11" t="s">
        <v>3239</v>
      </c>
      <c r="C1646" s="5">
        <v>6</v>
      </c>
      <c r="D1646" s="5">
        <v>0.7</v>
      </c>
      <c r="E1646" s="5">
        <v>47</v>
      </c>
      <c r="F1646">
        <v>35.5</v>
      </c>
      <c r="G1646" t="s">
        <v>10535</v>
      </c>
    </row>
    <row r="1647" spans="1:7">
      <c r="A1647" s="3" t="s">
        <v>3262</v>
      </c>
      <c r="B1647" s="11" t="s">
        <v>3254</v>
      </c>
      <c r="C1647" s="5">
        <v>6</v>
      </c>
      <c r="D1647" s="5">
        <v>0.7</v>
      </c>
      <c r="E1647" s="5">
        <v>28</v>
      </c>
      <c r="F1647">
        <v>8.0500000000000007</v>
      </c>
      <c r="G1647" t="s">
        <v>10539</v>
      </c>
    </row>
    <row r="1648" spans="1:7">
      <c r="A1648" s="3" t="s">
        <v>3273</v>
      </c>
      <c r="B1648" s="11" t="s">
        <v>3271</v>
      </c>
      <c r="C1648" s="5">
        <v>6</v>
      </c>
      <c r="D1648" s="5">
        <v>0.7</v>
      </c>
      <c r="E1648" s="5">
        <v>17</v>
      </c>
      <c r="F1648">
        <v>7.95</v>
      </c>
      <c r="G1648" t="s">
        <v>10545</v>
      </c>
    </row>
    <row r="1649" spans="1:7">
      <c r="A1649" s="3" t="s">
        <v>3275</v>
      </c>
      <c r="B1649" s="11" t="s">
        <v>3276</v>
      </c>
      <c r="C1649" s="5">
        <v>6</v>
      </c>
      <c r="D1649" s="5">
        <v>0.7</v>
      </c>
      <c r="E1649" s="5">
        <v>17</v>
      </c>
      <c r="F1649">
        <v>12.5</v>
      </c>
      <c r="G1649" t="s">
        <v>10546</v>
      </c>
    </row>
    <row r="1650" spans="1:7">
      <c r="A1650" s="3" t="s">
        <v>3357</v>
      </c>
      <c r="B1650" s="11" t="s">
        <v>3355</v>
      </c>
      <c r="C1650" s="5">
        <v>6</v>
      </c>
      <c r="D1650" s="5">
        <v>0.7</v>
      </c>
      <c r="E1650" s="5">
        <v>45</v>
      </c>
      <c r="F1650">
        <v>130</v>
      </c>
      <c r="G1650" t="s">
        <v>10535</v>
      </c>
    </row>
    <row r="1651" spans="1:7">
      <c r="A1651" s="3" t="s">
        <v>3358</v>
      </c>
      <c r="B1651" s="11" t="s">
        <v>3359</v>
      </c>
      <c r="C1651" s="5">
        <v>6</v>
      </c>
      <c r="D1651" s="5">
        <v>0.7</v>
      </c>
      <c r="E1651" s="5">
        <v>45</v>
      </c>
      <c r="F1651">
        <v>115</v>
      </c>
      <c r="G1651" t="s">
        <v>10535</v>
      </c>
    </row>
    <row r="1652" spans="1:7">
      <c r="A1652" s="3" t="s">
        <v>3361</v>
      </c>
      <c r="B1652" s="11" t="s">
        <v>3362</v>
      </c>
      <c r="C1652" s="5">
        <v>6</v>
      </c>
      <c r="D1652" s="5">
        <v>0.7</v>
      </c>
      <c r="E1652" s="5">
        <v>75.5</v>
      </c>
      <c r="F1652">
        <v>9.5500000000000007</v>
      </c>
      <c r="G1652" t="s">
        <v>10535</v>
      </c>
    </row>
    <row r="1653" spans="1:7">
      <c r="A1653" s="3" t="s">
        <v>3364</v>
      </c>
      <c r="B1653" s="11" t="s">
        <v>3365</v>
      </c>
      <c r="C1653" s="5">
        <v>6</v>
      </c>
      <c r="D1653" s="5">
        <v>0.7</v>
      </c>
      <c r="E1653" s="5">
        <v>45</v>
      </c>
      <c r="F1653">
        <v>14.5</v>
      </c>
      <c r="G1653" t="s">
        <v>10535</v>
      </c>
    </row>
    <row r="1654" spans="1:7">
      <c r="A1654" s="3" t="s">
        <v>3367</v>
      </c>
      <c r="B1654" s="11" t="s">
        <v>3368</v>
      </c>
      <c r="C1654" s="5">
        <v>6</v>
      </c>
      <c r="D1654" s="5">
        <v>0.7</v>
      </c>
      <c r="E1654" s="5">
        <v>15</v>
      </c>
      <c r="F1654">
        <v>6.75</v>
      </c>
      <c r="G1654" t="s">
        <v>10545</v>
      </c>
    </row>
    <row r="1655" spans="1:7">
      <c r="A1655" s="3" t="s">
        <v>3376</v>
      </c>
      <c r="B1655" s="11" t="s">
        <v>3377</v>
      </c>
      <c r="C1655" s="5">
        <v>6</v>
      </c>
      <c r="D1655" s="5">
        <v>0.7</v>
      </c>
      <c r="E1655" s="5">
        <v>48</v>
      </c>
      <c r="F1655">
        <v>41.5</v>
      </c>
      <c r="G1655" t="s">
        <v>10535</v>
      </c>
    </row>
    <row r="1656" spans="1:7">
      <c r="A1656" s="3" t="s">
        <v>3446</v>
      </c>
      <c r="B1656" s="11" t="s">
        <v>3447</v>
      </c>
      <c r="C1656" s="5">
        <v>6</v>
      </c>
      <c r="D1656" s="5">
        <v>0.7</v>
      </c>
      <c r="E1656" s="5">
        <v>17</v>
      </c>
      <c r="F1656">
        <v>6.25</v>
      </c>
      <c r="G1656" t="s">
        <v>10539</v>
      </c>
    </row>
    <row r="1657" spans="1:7">
      <c r="A1657" s="3" t="s">
        <v>3449</v>
      </c>
      <c r="B1657" s="11" t="s">
        <v>3450</v>
      </c>
      <c r="C1657" s="5">
        <v>6</v>
      </c>
      <c r="D1657" s="5">
        <v>0.7</v>
      </c>
      <c r="E1657" s="5">
        <v>20</v>
      </c>
      <c r="F1657">
        <v>6.95</v>
      </c>
      <c r="G1657" t="s">
        <v>10539</v>
      </c>
    </row>
    <row r="1658" spans="1:7">
      <c r="A1658" s="3" t="s">
        <v>3461</v>
      </c>
      <c r="B1658" s="11" t="s">
        <v>11070</v>
      </c>
      <c r="C1658" s="5">
        <v>6</v>
      </c>
      <c r="D1658" s="5">
        <v>0.7</v>
      </c>
      <c r="E1658" s="5">
        <v>45</v>
      </c>
      <c r="F1658">
        <v>23.1</v>
      </c>
      <c r="G1658" t="s">
        <v>10549</v>
      </c>
    </row>
    <row r="1659" spans="1:7">
      <c r="A1659" s="3" t="s">
        <v>3496</v>
      </c>
      <c r="B1659" s="11" t="s">
        <v>3497</v>
      </c>
      <c r="C1659" s="5">
        <v>6</v>
      </c>
      <c r="D1659" s="5">
        <v>0.7</v>
      </c>
      <c r="E1659" s="5">
        <v>15</v>
      </c>
      <c r="F1659">
        <v>11.95</v>
      </c>
      <c r="G1659" t="s">
        <v>10545</v>
      </c>
    </row>
    <row r="1660" spans="1:7">
      <c r="A1660" s="3" t="s">
        <v>11071</v>
      </c>
      <c r="B1660" s="11" t="s">
        <v>11072</v>
      </c>
      <c r="C1660" s="5">
        <v>6</v>
      </c>
      <c r="D1660" s="5">
        <v>0.7</v>
      </c>
      <c r="E1660" s="5">
        <v>41</v>
      </c>
      <c r="F1660">
        <v>16.25</v>
      </c>
      <c r="G1660" t="s">
        <v>10535</v>
      </c>
    </row>
    <row r="1661" spans="1:7">
      <c r="A1661" s="3" t="s">
        <v>11073</v>
      </c>
      <c r="B1661" s="11" t="s">
        <v>11074</v>
      </c>
      <c r="C1661" s="5">
        <v>6</v>
      </c>
      <c r="D1661" s="5">
        <v>0.7</v>
      </c>
      <c r="E1661" s="5">
        <v>25</v>
      </c>
      <c r="F1661">
        <v>11.5</v>
      </c>
      <c r="G1661" t="s">
        <v>10539</v>
      </c>
    </row>
    <row r="1662" spans="1:7">
      <c r="A1662" s="3" t="s">
        <v>3520</v>
      </c>
      <c r="B1662" s="11" t="s">
        <v>3521</v>
      </c>
      <c r="C1662" s="5">
        <v>6</v>
      </c>
      <c r="D1662" s="5">
        <v>0.7</v>
      </c>
      <c r="E1662" s="5">
        <v>42.1</v>
      </c>
      <c r="F1662">
        <v>34.5</v>
      </c>
      <c r="G1662" t="s">
        <v>10535</v>
      </c>
    </row>
    <row r="1663" spans="1:7">
      <c r="A1663" s="3" t="s">
        <v>3523</v>
      </c>
      <c r="B1663" s="11" t="s">
        <v>3524</v>
      </c>
      <c r="C1663" s="5">
        <v>6</v>
      </c>
      <c r="D1663" s="5">
        <v>0.7</v>
      </c>
      <c r="E1663" s="5">
        <v>43.4</v>
      </c>
      <c r="F1663">
        <v>28.5</v>
      </c>
      <c r="G1663" t="s">
        <v>10535</v>
      </c>
    </row>
    <row r="1664" spans="1:7">
      <c r="A1664" s="3" t="s">
        <v>3538</v>
      </c>
      <c r="B1664" s="11" t="s">
        <v>3539</v>
      </c>
      <c r="C1664" s="5">
        <v>6</v>
      </c>
      <c r="D1664" s="5">
        <v>0.7</v>
      </c>
      <c r="E1664" s="5">
        <v>60.5</v>
      </c>
      <c r="F1664">
        <v>64.5</v>
      </c>
      <c r="G1664" t="s">
        <v>10549</v>
      </c>
    </row>
    <row r="1665" spans="1:7">
      <c r="A1665" s="3" t="s">
        <v>3543</v>
      </c>
      <c r="B1665" s="11" t="s">
        <v>3544</v>
      </c>
      <c r="C1665" s="5">
        <v>6</v>
      </c>
      <c r="D1665" s="5">
        <v>0.7</v>
      </c>
      <c r="E1665" s="5">
        <v>47</v>
      </c>
      <c r="F1665">
        <v>25.5</v>
      </c>
      <c r="G1665" t="s">
        <v>10549</v>
      </c>
    </row>
    <row r="1666" spans="1:7">
      <c r="A1666" s="3" t="s">
        <v>3567</v>
      </c>
      <c r="B1666" s="11" t="s">
        <v>3568</v>
      </c>
      <c r="C1666" s="5">
        <v>6</v>
      </c>
      <c r="D1666" s="5">
        <v>0.7</v>
      </c>
      <c r="E1666" s="5">
        <v>18</v>
      </c>
      <c r="F1666">
        <v>7.85</v>
      </c>
      <c r="G1666" t="s">
        <v>10532</v>
      </c>
    </row>
    <row r="1667" spans="1:7">
      <c r="A1667" s="3" t="s">
        <v>3570</v>
      </c>
      <c r="B1667" s="11" t="s">
        <v>3571</v>
      </c>
      <c r="C1667" s="5">
        <v>6</v>
      </c>
      <c r="D1667" s="5">
        <v>0.7</v>
      </c>
      <c r="E1667" s="5">
        <v>18</v>
      </c>
      <c r="F1667">
        <v>5.85</v>
      </c>
      <c r="G1667" t="s">
        <v>10532</v>
      </c>
    </row>
    <row r="1668" spans="1:7">
      <c r="A1668" s="3" t="s">
        <v>3651</v>
      </c>
      <c r="B1668" s="11" t="s">
        <v>3652</v>
      </c>
      <c r="C1668" s="5">
        <v>6</v>
      </c>
      <c r="D1668" s="5">
        <v>0.7</v>
      </c>
      <c r="E1668" s="5">
        <v>49.5</v>
      </c>
      <c r="F1668">
        <v>11.75</v>
      </c>
      <c r="G1668" t="s">
        <v>10549</v>
      </c>
    </row>
    <row r="1669" spans="1:7">
      <c r="A1669" s="3" t="s">
        <v>3657</v>
      </c>
      <c r="B1669" s="11" t="s">
        <v>3658</v>
      </c>
      <c r="C1669" s="5">
        <v>6</v>
      </c>
      <c r="D1669" s="5">
        <v>0.7</v>
      </c>
      <c r="E1669" s="5">
        <v>45</v>
      </c>
      <c r="F1669">
        <v>10.15</v>
      </c>
      <c r="G1669" t="s">
        <v>10549</v>
      </c>
    </row>
    <row r="1670" spans="1:7">
      <c r="A1670" s="3" t="s">
        <v>3663</v>
      </c>
      <c r="B1670" s="11" t="s">
        <v>3664</v>
      </c>
      <c r="C1670" s="5">
        <v>6</v>
      </c>
      <c r="D1670" s="5">
        <v>0.7</v>
      </c>
      <c r="E1670" s="5">
        <v>40.200000000000003</v>
      </c>
      <c r="F1670">
        <v>36.5</v>
      </c>
      <c r="G1670" t="s">
        <v>10555</v>
      </c>
    </row>
    <row r="1671" spans="1:7">
      <c r="A1671" s="3" t="s">
        <v>3678</v>
      </c>
      <c r="B1671" s="11" t="s">
        <v>3679</v>
      </c>
      <c r="C1671" s="5">
        <v>6</v>
      </c>
      <c r="D1671" s="5">
        <v>0.7</v>
      </c>
      <c r="E1671" s="5">
        <v>41.3</v>
      </c>
      <c r="F1671">
        <v>35.5</v>
      </c>
      <c r="G1671" t="s">
        <v>10535</v>
      </c>
    </row>
    <row r="1672" spans="1:7">
      <c r="A1672" s="3" t="s">
        <v>3724</v>
      </c>
      <c r="B1672" s="11" t="s">
        <v>3723</v>
      </c>
      <c r="C1672" s="5">
        <v>6</v>
      </c>
      <c r="D1672" s="5">
        <v>0.7</v>
      </c>
      <c r="E1672" s="5">
        <v>35</v>
      </c>
      <c r="F1672">
        <v>8.25</v>
      </c>
      <c r="G1672" t="s">
        <v>10547</v>
      </c>
    </row>
    <row r="1673" spans="1:7">
      <c r="A1673" s="3" t="s">
        <v>3726</v>
      </c>
      <c r="B1673" s="11" t="s">
        <v>3723</v>
      </c>
      <c r="C1673" s="5">
        <v>6</v>
      </c>
      <c r="D1673" s="5">
        <v>0.7</v>
      </c>
      <c r="E1673" s="5">
        <v>39</v>
      </c>
      <c r="F1673">
        <v>8.25</v>
      </c>
      <c r="G1673" t="s">
        <v>10547</v>
      </c>
    </row>
    <row r="1674" spans="1:7">
      <c r="A1674" s="3" t="s">
        <v>3810</v>
      </c>
      <c r="B1674" s="11" t="s">
        <v>3811</v>
      </c>
      <c r="C1674" s="5">
        <v>6</v>
      </c>
      <c r="D1674" s="5">
        <v>0.7</v>
      </c>
      <c r="E1674" s="5">
        <v>15</v>
      </c>
      <c r="F1674">
        <v>5.9</v>
      </c>
      <c r="G1674" t="s">
        <v>10544</v>
      </c>
    </row>
    <row r="1675" spans="1:7">
      <c r="A1675" s="3" t="s">
        <v>3891</v>
      </c>
      <c r="B1675" s="11" t="s">
        <v>3892</v>
      </c>
      <c r="C1675" s="5">
        <v>6</v>
      </c>
      <c r="D1675" s="5">
        <v>0.7</v>
      </c>
      <c r="E1675" s="5">
        <v>33</v>
      </c>
      <c r="F1675">
        <v>6.45</v>
      </c>
      <c r="G1675" t="s">
        <v>10534</v>
      </c>
    </row>
    <row r="1676" spans="1:7">
      <c r="A1676" s="3" t="s">
        <v>3933</v>
      </c>
      <c r="B1676" s="11" t="s">
        <v>3934</v>
      </c>
      <c r="C1676" s="5">
        <v>6</v>
      </c>
      <c r="D1676" s="5">
        <v>0.7</v>
      </c>
      <c r="E1676" s="5">
        <v>17</v>
      </c>
      <c r="F1676">
        <v>6.75</v>
      </c>
      <c r="G1676" t="s">
        <v>10552</v>
      </c>
    </row>
    <row r="1677" spans="1:7">
      <c r="A1677" s="3" t="s">
        <v>3994</v>
      </c>
      <c r="B1677" s="11" t="s">
        <v>3995</v>
      </c>
      <c r="C1677" s="5">
        <v>6</v>
      </c>
      <c r="D1677" s="5">
        <v>0.7</v>
      </c>
      <c r="E1677" s="5">
        <v>50</v>
      </c>
      <c r="F1677">
        <v>21.5</v>
      </c>
      <c r="G1677" t="s">
        <v>10549</v>
      </c>
    </row>
    <row r="1678" spans="1:7">
      <c r="A1678" s="3" t="s">
        <v>3997</v>
      </c>
      <c r="B1678" s="11" t="s">
        <v>3998</v>
      </c>
      <c r="C1678" s="5">
        <v>6</v>
      </c>
      <c r="D1678" s="5">
        <v>0.7</v>
      </c>
      <c r="E1678" s="5">
        <v>45</v>
      </c>
      <c r="F1678">
        <v>16</v>
      </c>
      <c r="G1678" t="s">
        <v>10549</v>
      </c>
    </row>
    <row r="1679" spans="1:7">
      <c r="A1679" s="3" t="s">
        <v>11079</v>
      </c>
      <c r="B1679" s="11" t="s">
        <v>11080</v>
      </c>
      <c r="C1679" s="5">
        <v>6</v>
      </c>
      <c r="D1679" s="5">
        <v>0.7</v>
      </c>
      <c r="E1679" s="5">
        <v>45</v>
      </c>
      <c r="F1679">
        <v>18.5</v>
      </c>
      <c r="G1679" t="s">
        <v>10538</v>
      </c>
    </row>
    <row r="1680" spans="1:7">
      <c r="A1680" s="3" t="s">
        <v>11004</v>
      </c>
      <c r="B1680" s="11" t="s">
        <v>11005</v>
      </c>
      <c r="C1680" s="5">
        <v>6</v>
      </c>
      <c r="D1680" s="5">
        <v>0.7</v>
      </c>
      <c r="E1680" s="5">
        <v>54</v>
      </c>
      <c r="F1680">
        <v>155</v>
      </c>
      <c r="G1680" t="s">
        <v>10549</v>
      </c>
    </row>
    <row r="1681" spans="1:7">
      <c r="A1681" s="3" t="s">
        <v>4006</v>
      </c>
      <c r="B1681" s="11" t="s">
        <v>4004</v>
      </c>
      <c r="C1681" s="5">
        <v>6</v>
      </c>
      <c r="D1681" s="5">
        <v>0.7</v>
      </c>
      <c r="E1681" s="5">
        <v>20</v>
      </c>
      <c r="F1681">
        <v>8.35</v>
      </c>
      <c r="G1681" t="s">
        <v>10545</v>
      </c>
    </row>
    <row r="1682" spans="1:7">
      <c r="A1682" s="3" t="s">
        <v>4077</v>
      </c>
      <c r="B1682" s="11" t="s">
        <v>4075</v>
      </c>
      <c r="C1682" s="5">
        <v>6</v>
      </c>
      <c r="D1682" s="5">
        <v>0.7</v>
      </c>
      <c r="E1682" s="5">
        <v>42.3</v>
      </c>
      <c r="F1682">
        <v>7.5</v>
      </c>
      <c r="G1682" t="s">
        <v>10539</v>
      </c>
    </row>
    <row r="1683" spans="1:7">
      <c r="A1683" s="3" t="s">
        <v>4082</v>
      </c>
      <c r="B1683" s="11" t="s">
        <v>4080</v>
      </c>
      <c r="C1683" s="5">
        <v>6</v>
      </c>
      <c r="D1683" s="5">
        <v>0.7</v>
      </c>
      <c r="E1683" s="5">
        <v>30</v>
      </c>
      <c r="F1683">
        <v>6.75</v>
      </c>
      <c r="G1683" t="s">
        <v>10539</v>
      </c>
    </row>
    <row r="1684" spans="1:7">
      <c r="A1684" s="3" t="s">
        <v>4093</v>
      </c>
      <c r="B1684" s="11" t="s">
        <v>4094</v>
      </c>
      <c r="C1684" s="5">
        <v>6</v>
      </c>
      <c r="D1684" s="5">
        <v>0.7</v>
      </c>
      <c r="E1684" s="5">
        <v>27</v>
      </c>
      <c r="F1684">
        <v>8.15</v>
      </c>
      <c r="G1684" t="s">
        <v>10532</v>
      </c>
    </row>
    <row r="1685" spans="1:7">
      <c r="A1685" s="3" t="s">
        <v>4111</v>
      </c>
      <c r="B1685" s="11" t="s">
        <v>4112</v>
      </c>
      <c r="C1685" s="5">
        <v>6</v>
      </c>
      <c r="D1685" s="5">
        <v>0.7</v>
      </c>
      <c r="E1685" s="5">
        <v>17.899999999999999</v>
      </c>
      <c r="F1685">
        <v>8.15</v>
      </c>
      <c r="G1685" t="s">
        <v>10539</v>
      </c>
    </row>
    <row r="1686" spans="1:7">
      <c r="A1686" s="3" t="s">
        <v>4116</v>
      </c>
      <c r="B1686" s="11" t="s">
        <v>4117</v>
      </c>
      <c r="C1686" s="5">
        <v>6</v>
      </c>
      <c r="D1686" s="5">
        <v>0.7</v>
      </c>
      <c r="E1686" s="5">
        <v>23</v>
      </c>
      <c r="F1686">
        <v>3.25</v>
      </c>
      <c r="G1686" t="s">
        <v>10539</v>
      </c>
    </row>
    <row r="1687" spans="1:7">
      <c r="A1687" s="3" t="s">
        <v>4212</v>
      </c>
      <c r="B1687" s="11" t="s">
        <v>4213</v>
      </c>
      <c r="C1687" s="5">
        <v>6</v>
      </c>
      <c r="D1687" s="5">
        <v>0.7</v>
      </c>
      <c r="E1687" s="5">
        <v>17</v>
      </c>
      <c r="F1687">
        <v>10.65</v>
      </c>
      <c r="G1687" t="s">
        <v>10545</v>
      </c>
    </row>
    <row r="1688" spans="1:7">
      <c r="A1688" s="3" t="s">
        <v>4215</v>
      </c>
      <c r="B1688" s="11" t="s">
        <v>4216</v>
      </c>
      <c r="C1688" s="5">
        <v>6</v>
      </c>
      <c r="D1688" s="5">
        <v>0.7</v>
      </c>
      <c r="E1688" s="5">
        <v>35</v>
      </c>
      <c r="F1688">
        <v>13.5</v>
      </c>
      <c r="G1688" t="s">
        <v>10534</v>
      </c>
    </row>
    <row r="1689" spans="1:7">
      <c r="A1689" s="3" t="s">
        <v>4608</v>
      </c>
      <c r="B1689" s="11" t="s">
        <v>4609</v>
      </c>
      <c r="C1689" s="5">
        <v>6</v>
      </c>
      <c r="D1689" s="5">
        <v>0.7</v>
      </c>
      <c r="E1689" s="5">
        <v>24</v>
      </c>
      <c r="F1689">
        <v>9.25</v>
      </c>
      <c r="G1689" t="s">
        <v>10539</v>
      </c>
    </row>
    <row r="1690" spans="1:7">
      <c r="A1690" s="3" t="s">
        <v>11089</v>
      </c>
      <c r="B1690" s="11" t="s">
        <v>11090</v>
      </c>
      <c r="C1690" s="5">
        <v>6</v>
      </c>
      <c r="D1690" s="5">
        <v>0.7</v>
      </c>
      <c r="E1690" s="5">
        <v>24</v>
      </c>
      <c r="F1690">
        <v>10.25</v>
      </c>
      <c r="G1690" t="s">
        <v>10546</v>
      </c>
    </row>
    <row r="1691" spans="1:7">
      <c r="A1691" s="3" t="s">
        <v>4611</v>
      </c>
      <c r="B1691" s="11" t="s">
        <v>4612</v>
      </c>
      <c r="C1691" s="5">
        <v>6</v>
      </c>
      <c r="D1691" s="5">
        <v>0.7</v>
      </c>
      <c r="E1691" s="5">
        <v>14</v>
      </c>
      <c r="F1691">
        <v>2.75</v>
      </c>
      <c r="G1691" t="s">
        <v>10545</v>
      </c>
    </row>
    <row r="1692" spans="1:7">
      <c r="A1692" s="3" t="s">
        <v>4672</v>
      </c>
      <c r="B1692" s="11" t="s">
        <v>4673</v>
      </c>
      <c r="C1692" s="5">
        <v>6</v>
      </c>
      <c r="D1692" s="5">
        <v>0.7</v>
      </c>
      <c r="E1692" s="5">
        <v>36</v>
      </c>
      <c r="F1692">
        <v>3.9</v>
      </c>
      <c r="G1692" t="s">
        <v>10550</v>
      </c>
    </row>
    <row r="1693" spans="1:7">
      <c r="A1693" s="3" t="s">
        <v>4825</v>
      </c>
      <c r="B1693" s="11" t="s">
        <v>4826</v>
      </c>
      <c r="C1693" s="5">
        <v>6</v>
      </c>
      <c r="D1693" s="5">
        <v>0.7</v>
      </c>
      <c r="E1693" s="5">
        <v>18</v>
      </c>
      <c r="F1693">
        <v>6.25</v>
      </c>
      <c r="G1693" t="s">
        <v>10539</v>
      </c>
    </row>
    <row r="1694" spans="1:7">
      <c r="A1694" s="3" t="s">
        <v>4851</v>
      </c>
      <c r="B1694" s="11" t="s">
        <v>4852</v>
      </c>
      <c r="C1694" s="5">
        <v>6</v>
      </c>
      <c r="D1694" s="5">
        <v>0.7</v>
      </c>
      <c r="E1694" s="5">
        <v>35</v>
      </c>
      <c r="F1694">
        <v>12</v>
      </c>
      <c r="G1694" t="s">
        <v>10535</v>
      </c>
    </row>
    <row r="1695" spans="1:7">
      <c r="A1695" s="3" t="s">
        <v>4854</v>
      </c>
      <c r="B1695" s="11" t="s">
        <v>4855</v>
      </c>
      <c r="C1695" s="5">
        <v>6</v>
      </c>
      <c r="D1695" s="5">
        <v>0.7</v>
      </c>
      <c r="E1695" s="5">
        <v>45</v>
      </c>
      <c r="F1695">
        <v>25.5</v>
      </c>
      <c r="G1695" t="s">
        <v>10535</v>
      </c>
    </row>
    <row r="1696" spans="1:7">
      <c r="A1696" s="3" t="s">
        <v>4878</v>
      </c>
      <c r="B1696" s="11" t="s">
        <v>4879</v>
      </c>
      <c r="C1696" s="5">
        <v>6</v>
      </c>
      <c r="D1696" s="5">
        <v>0.7</v>
      </c>
      <c r="E1696" s="5">
        <v>50</v>
      </c>
      <c r="F1696">
        <v>49</v>
      </c>
      <c r="G1696" t="s">
        <v>10549</v>
      </c>
    </row>
    <row r="1697" spans="1:7">
      <c r="A1697" s="3" t="s">
        <v>4893</v>
      </c>
      <c r="B1697" s="11" t="s">
        <v>4894</v>
      </c>
      <c r="C1697" s="5">
        <v>6</v>
      </c>
      <c r="D1697" s="5">
        <v>0.7</v>
      </c>
      <c r="E1697" s="5">
        <v>24</v>
      </c>
      <c r="F1697">
        <v>8.75</v>
      </c>
      <c r="G1697" t="s">
        <v>10544</v>
      </c>
    </row>
    <row r="1698" spans="1:7">
      <c r="A1698" s="3" t="s">
        <v>4899</v>
      </c>
      <c r="B1698" s="11" t="s">
        <v>4900</v>
      </c>
      <c r="C1698" s="5">
        <v>6</v>
      </c>
      <c r="D1698" s="5">
        <v>0.7</v>
      </c>
      <c r="E1698" s="5">
        <v>35</v>
      </c>
      <c r="F1698">
        <v>3.75</v>
      </c>
      <c r="G1698" t="s">
        <v>10539</v>
      </c>
    </row>
    <row r="1699" spans="1:7">
      <c r="A1699" s="3" t="s">
        <v>5112</v>
      </c>
      <c r="B1699" s="11" t="s">
        <v>5113</v>
      </c>
      <c r="C1699" s="5">
        <v>6</v>
      </c>
      <c r="D1699" s="5">
        <v>0.7</v>
      </c>
      <c r="E1699" s="5">
        <v>32</v>
      </c>
      <c r="F1699">
        <v>7.2</v>
      </c>
      <c r="G1699" t="s">
        <v>10532</v>
      </c>
    </row>
    <row r="1700" spans="1:7">
      <c r="A1700" s="3" t="s">
        <v>5115</v>
      </c>
      <c r="B1700" s="11" t="s">
        <v>5116</v>
      </c>
      <c r="C1700" s="5">
        <v>6</v>
      </c>
      <c r="D1700" s="5">
        <v>0.7</v>
      </c>
      <c r="E1700" s="5">
        <v>17</v>
      </c>
      <c r="F1700">
        <v>12.25</v>
      </c>
      <c r="G1700" t="s">
        <v>10532</v>
      </c>
    </row>
    <row r="1701" spans="1:7">
      <c r="A1701" s="3" t="s">
        <v>5176</v>
      </c>
      <c r="B1701" s="11" t="s">
        <v>5177</v>
      </c>
      <c r="C1701" s="5">
        <v>6</v>
      </c>
      <c r="D1701" s="5">
        <v>0.7</v>
      </c>
      <c r="E1701" s="5">
        <v>35</v>
      </c>
      <c r="F1701">
        <v>9.15</v>
      </c>
      <c r="G1701" t="s">
        <v>10534</v>
      </c>
    </row>
    <row r="1702" spans="1:7">
      <c r="A1702" s="3" t="s">
        <v>11094</v>
      </c>
      <c r="B1702" s="11" t="s">
        <v>11095</v>
      </c>
      <c r="C1702" s="5">
        <v>6</v>
      </c>
      <c r="D1702" s="5">
        <v>0.7</v>
      </c>
      <c r="E1702" s="5">
        <v>44</v>
      </c>
      <c r="F1702">
        <v>13.5</v>
      </c>
      <c r="G1702" t="s">
        <v>10535</v>
      </c>
    </row>
    <row r="1703" spans="1:7">
      <c r="A1703" s="3" t="s">
        <v>5206</v>
      </c>
      <c r="B1703" s="11" t="s">
        <v>5207</v>
      </c>
      <c r="C1703" s="5">
        <v>6</v>
      </c>
      <c r="D1703" s="5">
        <v>0.7</v>
      </c>
      <c r="E1703" s="5">
        <v>20</v>
      </c>
      <c r="F1703">
        <v>20.85</v>
      </c>
      <c r="G1703" t="s">
        <v>10544</v>
      </c>
    </row>
    <row r="1704" spans="1:7">
      <c r="A1704" s="3" t="s">
        <v>5212</v>
      </c>
      <c r="B1704" s="11" t="s">
        <v>5213</v>
      </c>
      <c r="C1704" s="5">
        <v>6</v>
      </c>
      <c r="D1704" s="5">
        <v>0.7</v>
      </c>
      <c r="E1704" s="5">
        <v>30</v>
      </c>
      <c r="F1704">
        <v>5.6</v>
      </c>
      <c r="G1704" t="s">
        <v>10547</v>
      </c>
    </row>
    <row r="1705" spans="1:7">
      <c r="A1705" s="3" t="s">
        <v>5254</v>
      </c>
      <c r="B1705" s="11" t="s">
        <v>5255</v>
      </c>
      <c r="C1705" s="5">
        <v>6</v>
      </c>
      <c r="D1705" s="5">
        <v>0.7</v>
      </c>
      <c r="E1705" s="5">
        <v>35</v>
      </c>
      <c r="F1705">
        <v>11.75</v>
      </c>
      <c r="G1705" t="s">
        <v>10534</v>
      </c>
    </row>
    <row r="1706" spans="1:7">
      <c r="A1706" s="3" t="s">
        <v>11017</v>
      </c>
      <c r="B1706" s="11" t="s">
        <v>11018</v>
      </c>
      <c r="C1706" s="5">
        <v>6</v>
      </c>
      <c r="D1706" s="5">
        <v>0.7</v>
      </c>
      <c r="E1706" s="5">
        <v>35</v>
      </c>
      <c r="F1706">
        <v>12.15</v>
      </c>
      <c r="G1706" t="s">
        <v>10534</v>
      </c>
    </row>
    <row r="1707" spans="1:7">
      <c r="A1707" s="3" t="s">
        <v>5259</v>
      </c>
      <c r="B1707" s="11" t="s">
        <v>5260</v>
      </c>
      <c r="C1707" s="5">
        <v>6</v>
      </c>
      <c r="D1707" s="5">
        <v>0.7</v>
      </c>
      <c r="E1707" s="5">
        <v>50</v>
      </c>
      <c r="F1707">
        <v>18.5</v>
      </c>
      <c r="G1707" t="s">
        <v>10549</v>
      </c>
    </row>
    <row r="1708" spans="1:7">
      <c r="A1708" s="3" t="s">
        <v>5268</v>
      </c>
      <c r="B1708" s="11" t="s">
        <v>5269</v>
      </c>
      <c r="C1708" s="5">
        <v>6</v>
      </c>
      <c r="D1708" s="5">
        <v>0.7</v>
      </c>
      <c r="E1708" s="5">
        <v>35</v>
      </c>
      <c r="F1708">
        <v>11</v>
      </c>
      <c r="G1708" t="s">
        <v>10642</v>
      </c>
    </row>
    <row r="1709" spans="1:7">
      <c r="A1709" s="3" t="s">
        <v>5279</v>
      </c>
      <c r="B1709" s="11" t="s">
        <v>5280</v>
      </c>
      <c r="C1709" s="5">
        <v>6</v>
      </c>
      <c r="D1709" s="5">
        <v>0.7</v>
      </c>
      <c r="E1709" s="5">
        <v>35</v>
      </c>
      <c r="F1709">
        <v>11.15</v>
      </c>
      <c r="G1709" t="s">
        <v>10534</v>
      </c>
    </row>
    <row r="1710" spans="1:7">
      <c r="A1710" s="3" t="s">
        <v>11096</v>
      </c>
      <c r="B1710" s="11" t="s">
        <v>11097</v>
      </c>
      <c r="C1710" s="5">
        <v>6</v>
      </c>
      <c r="D1710" s="5">
        <v>0.7</v>
      </c>
      <c r="E1710" s="5">
        <v>35</v>
      </c>
      <c r="F1710">
        <v>24.5</v>
      </c>
      <c r="G1710" t="s">
        <v>10538</v>
      </c>
    </row>
    <row r="1711" spans="1:7">
      <c r="A1711" s="3" t="s">
        <v>5302</v>
      </c>
      <c r="B1711" s="11" t="s">
        <v>5303</v>
      </c>
      <c r="C1711" s="5">
        <v>6</v>
      </c>
      <c r="D1711" s="5">
        <v>0.7</v>
      </c>
      <c r="E1711" s="5">
        <v>62.5</v>
      </c>
      <c r="F1711">
        <v>42.5</v>
      </c>
      <c r="G1711" t="s">
        <v>10642</v>
      </c>
    </row>
    <row r="1712" spans="1:7">
      <c r="A1712" s="3" t="s">
        <v>5304</v>
      </c>
      <c r="B1712" s="11" t="s">
        <v>5305</v>
      </c>
      <c r="C1712" s="5">
        <v>6</v>
      </c>
      <c r="D1712" s="5">
        <v>0.7</v>
      </c>
      <c r="E1712" s="5">
        <v>64.5</v>
      </c>
      <c r="F1712">
        <v>42.5</v>
      </c>
      <c r="G1712" t="s">
        <v>10642</v>
      </c>
    </row>
    <row r="1713" spans="1:7">
      <c r="A1713" s="3" t="s">
        <v>5309</v>
      </c>
      <c r="B1713" s="11" t="s">
        <v>5310</v>
      </c>
      <c r="C1713" s="5">
        <v>6</v>
      </c>
      <c r="D1713" s="5">
        <v>0.7</v>
      </c>
      <c r="E1713" s="5">
        <v>50</v>
      </c>
      <c r="F1713">
        <v>28.2</v>
      </c>
      <c r="G1713" t="s">
        <v>10642</v>
      </c>
    </row>
    <row r="1714" spans="1:7">
      <c r="A1714" s="3" t="s">
        <v>5312</v>
      </c>
      <c r="B1714" s="11" t="s">
        <v>5313</v>
      </c>
      <c r="C1714" s="5">
        <v>6</v>
      </c>
      <c r="D1714" s="5">
        <v>0.7</v>
      </c>
      <c r="E1714" s="5">
        <v>45</v>
      </c>
      <c r="F1714">
        <v>27.95</v>
      </c>
      <c r="G1714" t="s">
        <v>10642</v>
      </c>
    </row>
    <row r="1715" spans="1:7">
      <c r="A1715" s="3" t="s">
        <v>5318</v>
      </c>
      <c r="B1715" s="11" t="s">
        <v>5316</v>
      </c>
      <c r="C1715" s="5">
        <v>6</v>
      </c>
      <c r="D1715" s="5">
        <v>0.7</v>
      </c>
      <c r="E1715" s="5">
        <v>45</v>
      </c>
      <c r="F1715">
        <v>22.15</v>
      </c>
      <c r="G1715" t="s">
        <v>10642</v>
      </c>
    </row>
    <row r="1716" spans="1:7">
      <c r="A1716" s="3" t="s">
        <v>5320</v>
      </c>
      <c r="B1716" s="11" t="s">
        <v>5321</v>
      </c>
      <c r="C1716" s="5">
        <v>6</v>
      </c>
      <c r="D1716" s="5">
        <v>0.7</v>
      </c>
      <c r="E1716" s="5">
        <v>47</v>
      </c>
      <c r="F1716">
        <v>24.25</v>
      </c>
      <c r="G1716" t="s">
        <v>10642</v>
      </c>
    </row>
    <row r="1717" spans="1:7">
      <c r="A1717" s="3" t="s">
        <v>5323</v>
      </c>
      <c r="B1717" s="11" t="s">
        <v>5324</v>
      </c>
      <c r="C1717" s="5">
        <v>6</v>
      </c>
      <c r="D1717" s="5">
        <v>0.7</v>
      </c>
      <c r="E1717" s="5">
        <v>45</v>
      </c>
      <c r="F1717">
        <v>13.35</v>
      </c>
      <c r="G1717" t="s">
        <v>10642</v>
      </c>
    </row>
    <row r="1718" spans="1:7">
      <c r="A1718" s="3" t="s">
        <v>5332</v>
      </c>
      <c r="B1718" s="11" t="s">
        <v>5333</v>
      </c>
      <c r="C1718" s="5">
        <v>6</v>
      </c>
      <c r="D1718" s="5">
        <v>0.7</v>
      </c>
      <c r="E1718" s="5">
        <v>50</v>
      </c>
      <c r="F1718">
        <v>20.75</v>
      </c>
      <c r="G1718" t="s">
        <v>10642</v>
      </c>
    </row>
    <row r="1719" spans="1:7">
      <c r="A1719" s="3" t="s">
        <v>5356</v>
      </c>
      <c r="B1719" s="11" t="s">
        <v>5336</v>
      </c>
      <c r="C1719" s="5">
        <v>6</v>
      </c>
      <c r="D1719" s="5">
        <v>0.7</v>
      </c>
      <c r="E1719" s="5">
        <v>35</v>
      </c>
      <c r="F1719">
        <v>6.1</v>
      </c>
      <c r="G1719" t="s">
        <v>10547</v>
      </c>
    </row>
    <row r="1720" spans="1:7">
      <c r="A1720" s="3" t="s">
        <v>5358</v>
      </c>
      <c r="B1720" s="11" t="s">
        <v>5336</v>
      </c>
      <c r="C1720" s="5">
        <v>6</v>
      </c>
      <c r="D1720" s="5">
        <v>0.7</v>
      </c>
      <c r="E1720" s="5">
        <v>35</v>
      </c>
      <c r="F1720">
        <v>6.1</v>
      </c>
      <c r="G1720" t="s">
        <v>10547</v>
      </c>
    </row>
    <row r="1721" spans="1:7">
      <c r="A1721" s="3" t="s">
        <v>5371</v>
      </c>
      <c r="B1721" s="11" t="s">
        <v>5372</v>
      </c>
      <c r="C1721" s="5">
        <v>6</v>
      </c>
      <c r="D1721" s="5">
        <v>0.7</v>
      </c>
      <c r="E1721" s="5">
        <v>35</v>
      </c>
      <c r="F1721">
        <v>7.25</v>
      </c>
      <c r="G1721" t="s">
        <v>10546</v>
      </c>
    </row>
    <row r="1722" spans="1:7">
      <c r="A1722" s="3" t="s">
        <v>11098</v>
      </c>
      <c r="B1722" s="11" t="s">
        <v>11099</v>
      </c>
      <c r="C1722" s="5">
        <v>6</v>
      </c>
      <c r="D1722" s="5">
        <v>0.7</v>
      </c>
      <c r="E1722" s="5">
        <v>35</v>
      </c>
      <c r="F1722">
        <v>8.75</v>
      </c>
      <c r="G1722" t="s">
        <v>10547</v>
      </c>
    </row>
    <row r="1723" spans="1:7">
      <c r="A1723" s="3" t="s">
        <v>5430</v>
      </c>
      <c r="B1723" s="11" t="s">
        <v>5431</v>
      </c>
      <c r="C1723" s="5">
        <v>6</v>
      </c>
      <c r="D1723" s="5">
        <v>0.7</v>
      </c>
      <c r="E1723" s="5">
        <v>30</v>
      </c>
      <c r="F1723">
        <v>13.9</v>
      </c>
      <c r="G1723" t="s">
        <v>10534</v>
      </c>
    </row>
    <row r="1724" spans="1:7">
      <c r="A1724" s="3" t="s">
        <v>5439</v>
      </c>
      <c r="B1724" s="11" t="s">
        <v>5440</v>
      </c>
      <c r="C1724" s="5">
        <v>6</v>
      </c>
      <c r="D1724" s="5">
        <v>0.7</v>
      </c>
      <c r="E1724" s="5">
        <v>35</v>
      </c>
      <c r="F1724">
        <v>6.5</v>
      </c>
      <c r="G1724" t="s">
        <v>10531</v>
      </c>
    </row>
    <row r="1725" spans="1:7">
      <c r="A1725" s="3" t="s">
        <v>5442</v>
      </c>
      <c r="B1725" s="11" t="s">
        <v>5443</v>
      </c>
      <c r="C1725" s="5">
        <v>6</v>
      </c>
      <c r="D1725" s="5">
        <v>0.7</v>
      </c>
      <c r="E1725" s="5">
        <v>35</v>
      </c>
      <c r="F1725">
        <v>7.1</v>
      </c>
      <c r="G1725" t="s">
        <v>10531</v>
      </c>
    </row>
    <row r="1726" spans="1:7">
      <c r="A1726" s="3" t="s">
        <v>5448</v>
      </c>
      <c r="B1726" s="11" t="s">
        <v>5449</v>
      </c>
      <c r="C1726" s="5">
        <v>6</v>
      </c>
      <c r="D1726" s="5">
        <v>0.7</v>
      </c>
      <c r="E1726" s="5">
        <v>20</v>
      </c>
      <c r="F1726">
        <v>12.25</v>
      </c>
      <c r="G1726" t="s">
        <v>10555</v>
      </c>
    </row>
    <row r="1727" spans="1:7">
      <c r="A1727" s="3" t="s">
        <v>5468</v>
      </c>
      <c r="B1727" s="11" t="s">
        <v>5469</v>
      </c>
      <c r="C1727" s="5">
        <v>6</v>
      </c>
      <c r="D1727" s="5">
        <v>0.7</v>
      </c>
      <c r="E1727" s="5">
        <v>32.5</v>
      </c>
      <c r="F1727">
        <v>7.25</v>
      </c>
      <c r="G1727" t="s">
        <v>10534</v>
      </c>
    </row>
    <row r="1728" spans="1:7">
      <c r="A1728" s="3" t="s">
        <v>5476</v>
      </c>
      <c r="B1728" s="11" t="s">
        <v>5477</v>
      </c>
      <c r="C1728" s="5">
        <v>6</v>
      </c>
      <c r="D1728" s="5">
        <v>0.7</v>
      </c>
      <c r="E1728" s="5">
        <v>32.5</v>
      </c>
      <c r="F1728">
        <v>6.95</v>
      </c>
      <c r="G1728" t="s">
        <v>10549</v>
      </c>
    </row>
    <row r="1729" spans="1:7">
      <c r="A1729" s="3" t="s">
        <v>5485</v>
      </c>
      <c r="B1729" s="11" t="s">
        <v>5486</v>
      </c>
      <c r="C1729" s="5">
        <v>6</v>
      </c>
      <c r="D1729" s="5">
        <v>0.7</v>
      </c>
      <c r="E1729" s="5">
        <v>32.5</v>
      </c>
      <c r="F1729">
        <v>7.5</v>
      </c>
      <c r="G1729" t="s">
        <v>10534</v>
      </c>
    </row>
    <row r="1730" spans="1:7">
      <c r="A1730" s="3" t="s">
        <v>5490</v>
      </c>
      <c r="B1730" s="11" t="s">
        <v>5491</v>
      </c>
      <c r="C1730" s="5">
        <v>6</v>
      </c>
      <c r="D1730" s="5">
        <v>0.7</v>
      </c>
      <c r="E1730" s="5">
        <v>32.5</v>
      </c>
      <c r="F1730">
        <v>7.2</v>
      </c>
      <c r="G1730" t="s">
        <v>10534</v>
      </c>
    </row>
    <row r="1731" spans="1:7">
      <c r="A1731" s="3" t="s">
        <v>5735</v>
      </c>
      <c r="B1731" s="11" t="s">
        <v>5736</v>
      </c>
      <c r="C1731" s="5">
        <v>6</v>
      </c>
      <c r="D1731" s="5">
        <v>0.7</v>
      </c>
      <c r="E1731" s="5">
        <v>16</v>
      </c>
      <c r="F1731">
        <v>8.75</v>
      </c>
      <c r="G1731" t="s">
        <v>10545</v>
      </c>
    </row>
    <row r="1732" spans="1:7">
      <c r="A1732" s="3" t="s">
        <v>5836</v>
      </c>
      <c r="B1732" s="11" t="s">
        <v>5837</v>
      </c>
      <c r="C1732" s="5">
        <v>6</v>
      </c>
      <c r="D1732" s="5">
        <v>0.7</v>
      </c>
      <c r="E1732" s="5">
        <v>56</v>
      </c>
      <c r="F1732">
        <v>23.5</v>
      </c>
      <c r="G1732" t="s">
        <v>10542</v>
      </c>
    </row>
    <row r="1733" spans="1:7">
      <c r="A1733" s="3" t="s">
        <v>5861</v>
      </c>
      <c r="B1733" s="11" t="s">
        <v>5862</v>
      </c>
      <c r="C1733" s="5">
        <v>6</v>
      </c>
      <c r="D1733" s="5">
        <v>0.7</v>
      </c>
      <c r="E1733" s="5">
        <v>50</v>
      </c>
      <c r="F1733">
        <v>24.5</v>
      </c>
      <c r="G1733" t="s">
        <v>10549</v>
      </c>
    </row>
    <row r="1734" spans="1:7">
      <c r="A1734" s="3" t="s">
        <v>5880</v>
      </c>
      <c r="B1734" s="11" t="s">
        <v>5881</v>
      </c>
      <c r="C1734" s="5">
        <v>6</v>
      </c>
      <c r="D1734" s="5">
        <v>0.7</v>
      </c>
      <c r="E1734" s="5">
        <v>14.7</v>
      </c>
      <c r="F1734">
        <v>7</v>
      </c>
      <c r="G1734" t="s">
        <v>10539</v>
      </c>
    </row>
    <row r="1735" spans="1:7">
      <c r="A1735" s="3" t="s">
        <v>5883</v>
      </c>
      <c r="B1735" s="11" t="s">
        <v>5884</v>
      </c>
      <c r="C1735" s="5">
        <v>6</v>
      </c>
      <c r="D1735" s="5">
        <v>0.7</v>
      </c>
      <c r="E1735" s="5">
        <v>14.5</v>
      </c>
      <c r="F1735">
        <v>3.95</v>
      </c>
      <c r="G1735" t="s">
        <v>10545</v>
      </c>
    </row>
    <row r="1736" spans="1:7">
      <c r="A1736" s="3" t="s">
        <v>5933</v>
      </c>
      <c r="B1736" s="11" t="s">
        <v>5934</v>
      </c>
      <c r="C1736" s="5">
        <v>6</v>
      </c>
      <c r="D1736" s="5">
        <v>0.7</v>
      </c>
      <c r="E1736" s="5">
        <v>47</v>
      </c>
      <c r="F1736">
        <v>15.25</v>
      </c>
      <c r="G1736" t="s">
        <v>10535</v>
      </c>
    </row>
    <row r="1737" spans="1:7">
      <c r="A1737" s="3" t="s">
        <v>5947</v>
      </c>
      <c r="B1737" s="11" t="s">
        <v>5948</v>
      </c>
      <c r="C1737" s="5">
        <v>6</v>
      </c>
      <c r="D1737" s="5">
        <v>0.7</v>
      </c>
      <c r="E1737" s="5">
        <v>14.9</v>
      </c>
      <c r="F1737">
        <v>8.1</v>
      </c>
      <c r="G1737" t="s">
        <v>10539</v>
      </c>
    </row>
    <row r="1738" spans="1:7">
      <c r="A1738" s="3" t="s">
        <v>5968</v>
      </c>
      <c r="B1738" s="11" t="s">
        <v>5969</v>
      </c>
      <c r="C1738" s="5">
        <v>6</v>
      </c>
      <c r="D1738" s="5">
        <v>0.7</v>
      </c>
      <c r="E1738" s="5">
        <v>20</v>
      </c>
      <c r="F1738">
        <v>7.85</v>
      </c>
      <c r="G1738" t="s">
        <v>10544</v>
      </c>
    </row>
    <row r="1739" spans="1:7">
      <c r="A1739" s="3" t="s">
        <v>5971</v>
      </c>
      <c r="B1739" s="11" t="s">
        <v>5972</v>
      </c>
      <c r="C1739" s="5">
        <v>6</v>
      </c>
      <c r="D1739" s="5">
        <v>0.7</v>
      </c>
      <c r="E1739" s="5">
        <v>20</v>
      </c>
      <c r="F1739">
        <v>9.65</v>
      </c>
      <c r="G1739" t="s">
        <v>10545</v>
      </c>
    </row>
    <row r="1740" spans="1:7">
      <c r="A1740" s="3" t="s">
        <v>11106</v>
      </c>
      <c r="B1740" s="11" t="s">
        <v>11107</v>
      </c>
      <c r="C1740" s="5">
        <v>6</v>
      </c>
      <c r="D1740" s="5">
        <v>0.7</v>
      </c>
      <c r="E1740" s="5">
        <v>50</v>
      </c>
      <c r="F1740">
        <v>11.03</v>
      </c>
      <c r="G1740" t="s">
        <v>10551</v>
      </c>
    </row>
    <row r="1741" spans="1:7">
      <c r="A1741" s="3" t="s">
        <v>6184</v>
      </c>
      <c r="B1741" s="11" t="s">
        <v>6185</v>
      </c>
      <c r="C1741" s="5">
        <v>6</v>
      </c>
      <c r="D1741" s="5">
        <v>0.7</v>
      </c>
      <c r="E1741" s="5">
        <v>36</v>
      </c>
      <c r="F1741">
        <v>15.25</v>
      </c>
      <c r="G1741" t="s">
        <v>10550</v>
      </c>
    </row>
    <row r="1742" spans="1:7">
      <c r="A1742" s="3" t="s">
        <v>6200</v>
      </c>
      <c r="B1742" s="11" t="s">
        <v>6196</v>
      </c>
      <c r="C1742" s="5">
        <v>6</v>
      </c>
      <c r="D1742" s="5">
        <v>0.7</v>
      </c>
      <c r="E1742" s="5">
        <v>31</v>
      </c>
      <c r="F1742">
        <v>7.85</v>
      </c>
      <c r="G1742" t="s">
        <v>10539</v>
      </c>
    </row>
    <row r="1743" spans="1:7">
      <c r="A1743" s="3" t="s">
        <v>11114</v>
      </c>
      <c r="B1743" s="11" t="s">
        <v>11115</v>
      </c>
      <c r="C1743" s="5">
        <v>6</v>
      </c>
      <c r="D1743" s="5">
        <v>0.7</v>
      </c>
      <c r="E1743" s="5">
        <v>31</v>
      </c>
      <c r="F1743">
        <v>11.75</v>
      </c>
      <c r="G1743" t="s">
        <v>10539</v>
      </c>
    </row>
    <row r="1744" spans="1:7">
      <c r="A1744" s="3" t="s">
        <v>11116</v>
      </c>
      <c r="B1744" s="11" t="s">
        <v>11117</v>
      </c>
      <c r="C1744" s="5">
        <v>6</v>
      </c>
      <c r="D1744" s="5">
        <v>0.7</v>
      </c>
      <c r="E1744" s="5">
        <v>31</v>
      </c>
      <c r="F1744">
        <v>9.85</v>
      </c>
      <c r="G1744" t="s">
        <v>10545</v>
      </c>
    </row>
    <row r="1745" spans="1:7">
      <c r="A1745" s="3" t="s">
        <v>6205</v>
      </c>
      <c r="B1745" s="11" t="s">
        <v>6206</v>
      </c>
      <c r="C1745" s="5">
        <v>6</v>
      </c>
      <c r="D1745" s="5">
        <v>0.7</v>
      </c>
      <c r="E1745" s="5">
        <v>16</v>
      </c>
      <c r="F1745">
        <v>10.25</v>
      </c>
      <c r="G1745" t="s">
        <v>10545</v>
      </c>
    </row>
    <row r="1746" spans="1:7">
      <c r="A1746" s="3" t="s">
        <v>11118</v>
      </c>
      <c r="B1746" s="11" t="s">
        <v>6219</v>
      </c>
      <c r="C1746" s="5">
        <v>6</v>
      </c>
      <c r="D1746" s="5">
        <v>0.7</v>
      </c>
      <c r="E1746" s="5">
        <v>31</v>
      </c>
      <c r="F1746">
        <v>8.25</v>
      </c>
      <c r="G1746" t="s">
        <v>10539</v>
      </c>
    </row>
    <row r="1747" spans="1:7">
      <c r="A1747" s="3" t="s">
        <v>11119</v>
      </c>
      <c r="B1747" s="11" t="s">
        <v>11120</v>
      </c>
      <c r="C1747" s="5">
        <v>6</v>
      </c>
      <c r="D1747" s="5">
        <v>0.7</v>
      </c>
      <c r="E1747" s="5">
        <v>30</v>
      </c>
      <c r="F1747">
        <v>12.5</v>
      </c>
      <c r="G1747" t="s">
        <v>10546</v>
      </c>
    </row>
    <row r="1748" spans="1:7">
      <c r="A1748" s="3" t="s">
        <v>6223</v>
      </c>
      <c r="B1748" s="11" t="s">
        <v>6224</v>
      </c>
      <c r="C1748" s="5">
        <v>6</v>
      </c>
      <c r="D1748" s="5">
        <v>0.7</v>
      </c>
      <c r="E1748" s="5">
        <v>22</v>
      </c>
      <c r="F1748">
        <v>6.45</v>
      </c>
      <c r="G1748" t="s">
        <v>10547</v>
      </c>
    </row>
    <row r="1749" spans="1:7">
      <c r="A1749" s="3" t="s">
        <v>6226</v>
      </c>
      <c r="B1749" s="11" t="s">
        <v>6227</v>
      </c>
      <c r="C1749" s="5">
        <v>6</v>
      </c>
      <c r="D1749" s="5">
        <v>0.7</v>
      </c>
      <c r="E1749" s="5">
        <v>31</v>
      </c>
      <c r="F1749">
        <v>4.4000000000000004</v>
      </c>
      <c r="G1749" t="s">
        <v>10539</v>
      </c>
    </row>
    <row r="1750" spans="1:7">
      <c r="A1750" s="3" t="s">
        <v>6342</v>
      </c>
      <c r="B1750" s="11" t="s">
        <v>6343</v>
      </c>
      <c r="C1750" s="5">
        <v>6</v>
      </c>
      <c r="D1750" s="5">
        <v>0.7</v>
      </c>
      <c r="E1750" s="5">
        <v>30</v>
      </c>
      <c r="F1750">
        <v>6.65</v>
      </c>
      <c r="G1750" t="s">
        <v>10544</v>
      </c>
    </row>
    <row r="1751" spans="1:7">
      <c r="A1751" s="3" t="s">
        <v>6349</v>
      </c>
      <c r="B1751" s="11" t="s">
        <v>6350</v>
      </c>
      <c r="C1751" s="5">
        <v>6</v>
      </c>
      <c r="D1751" s="5">
        <v>0.7</v>
      </c>
      <c r="E1751" s="5">
        <v>32</v>
      </c>
      <c r="F1751">
        <v>7.75</v>
      </c>
      <c r="G1751" t="s">
        <v>10544</v>
      </c>
    </row>
    <row r="1752" spans="1:7">
      <c r="A1752" s="3" t="s">
        <v>6410</v>
      </c>
      <c r="B1752" s="11" t="s">
        <v>6411</v>
      </c>
      <c r="C1752" s="5">
        <v>6</v>
      </c>
      <c r="D1752" s="5">
        <v>0.7</v>
      </c>
      <c r="E1752" s="5">
        <v>45</v>
      </c>
      <c r="F1752">
        <v>13.75</v>
      </c>
      <c r="G1752" t="s">
        <v>10549</v>
      </c>
    </row>
    <row r="1753" spans="1:7">
      <c r="A1753" s="3" t="s">
        <v>6415</v>
      </c>
      <c r="B1753" s="11" t="s">
        <v>6416</v>
      </c>
      <c r="C1753" s="5">
        <v>6</v>
      </c>
      <c r="D1753" s="5">
        <v>0.7</v>
      </c>
      <c r="E1753" s="5">
        <v>47</v>
      </c>
      <c r="F1753">
        <v>26.15</v>
      </c>
      <c r="G1753" t="s">
        <v>10549</v>
      </c>
    </row>
    <row r="1754" spans="1:7">
      <c r="A1754" s="3" t="s">
        <v>11132</v>
      </c>
      <c r="B1754" s="11" t="s">
        <v>6439</v>
      </c>
      <c r="C1754" s="5">
        <v>6</v>
      </c>
      <c r="D1754" s="5">
        <v>0.7</v>
      </c>
      <c r="E1754" s="5">
        <v>21</v>
      </c>
      <c r="F1754">
        <v>8.5</v>
      </c>
      <c r="G1754" t="s">
        <v>10544</v>
      </c>
    </row>
    <row r="1755" spans="1:7">
      <c r="A1755" s="3" t="s">
        <v>6441</v>
      </c>
      <c r="B1755" s="11" t="s">
        <v>6439</v>
      </c>
      <c r="C1755" s="5">
        <v>6</v>
      </c>
      <c r="D1755" s="5">
        <v>0.7</v>
      </c>
      <c r="E1755" s="5">
        <v>18</v>
      </c>
      <c r="F1755">
        <v>7.1</v>
      </c>
      <c r="G1755" t="s">
        <v>10544</v>
      </c>
    </row>
    <row r="1756" spans="1:7">
      <c r="A1756" s="3" t="s">
        <v>6443</v>
      </c>
      <c r="B1756" s="11" t="s">
        <v>6439</v>
      </c>
      <c r="C1756" s="5">
        <v>6</v>
      </c>
      <c r="D1756" s="5">
        <v>0.7</v>
      </c>
      <c r="E1756" s="5">
        <v>21</v>
      </c>
      <c r="F1756">
        <v>6.95</v>
      </c>
      <c r="G1756" t="s">
        <v>10544</v>
      </c>
    </row>
    <row r="1757" spans="1:7">
      <c r="A1757" s="3" t="s">
        <v>6449</v>
      </c>
      <c r="B1757" s="11" t="s">
        <v>6450</v>
      </c>
      <c r="C1757" s="5">
        <v>6</v>
      </c>
      <c r="D1757" s="5">
        <v>0.7</v>
      </c>
      <c r="E1757" s="5">
        <v>21</v>
      </c>
      <c r="F1757">
        <v>7.8</v>
      </c>
      <c r="G1757" t="s">
        <v>10544</v>
      </c>
    </row>
    <row r="1758" spans="1:7">
      <c r="A1758" s="3" t="s">
        <v>6452</v>
      </c>
      <c r="B1758" s="11" t="s">
        <v>6453</v>
      </c>
      <c r="C1758" s="5">
        <v>6</v>
      </c>
      <c r="D1758" s="5">
        <v>0.7</v>
      </c>
      <c r="E1758" s="5">
        <v>21</v>
      </c>
      <c r="F1758">
        <v>8.75</v>
      </c>
      <c r="G1758" t="s">
        <v>10544</v>
      </c>
    </row>
    <row r="1759" spans="1:7">
      <c r="A1759" s="3" t="s">
        <v>6458</v>
      </c>
      <c r="B1759" s="11" t="s">
        <v>6459</v>
      </c>
      <c r="C1759" s="5">
        <v>6</v>
      </c>
      <c r="D1759" s="5">
        <v>0.7</v>
      </c>
      <c r="E1759" s="5">
        <v>21</v>
      </c>
      <c r="F1759">
        <v>8.75</v>
      </c>
      <c r="G1759" t="s">
        <v>10552</v>
      </c>
    </row>
    <row r="1760" spans="1:7">
      <c r="A1760" s="3" t="s">
        <v>6461</v>
      </c>
      <c r="B1760" s="11" t="s">
        <v>6462</v>
      </c>
      <c r="C1760" s="5">
        <v>6</v>
      </c>
      <c r="D1760" s="5">
        <v>0.7</v>
      </c>
      <c r="E1760" s="5">
        <v>21</v>
      </c>
      <c r="F1760">
        <v>8.75</v>
      </c>
      <c r="G1760" t="s">
        <v>10544</v>
      </c>
    </row>
    <row r="1761" spans="1:7">
      <c r="A1761" s="3" t="s">
        <v>6750</v>
      </c>
      <c r="B1761" s="11" t="s">
        <v>6751</v>
      </c>
      <c r="C1761" s="5">
        <v>6</v>
      </c>
      <c r="D1761" s="5">
        <v>0.7</v>
      </c>
      <c r="E1761" s="5">
        <v>30</v>
      </c>
      <c r="F1761">
        <v>12.5</v>
      </c>
      <c r="G1761" t="s">
        <v>10539</v>
      </c>
    </row>
    <row r="1762" spans="1:7">
      <c r="A1762" s="3" t="s">
        <v>6782</v>
      </c>
      <c r="B1762" s="11" t="s">
        <v>6783</v>
      </c>
      <c r="C1762" s="5">
        <v>6</v>
      </c>
      <c r="D1762" s="5">
        <v>0.7</v>
      </c>
      <c r="E1762" s="5">
        <v>30</v>
      </c>
      <c r="F1762">
        <v>12.5</v>
      </c>
      <c r="G1762" t="s">
        <v>10544</v>
      </c>
    </row>
    <row r="1763" spans="1:7">
      <c r="A1763" s="3" t="s">
        <v>6795</v>
      </c>
      <c r="B1763" s="11" t="s">
        <v>6796</v>
      </c>
      <c r="C1763" s="5">
        <v>6</v>
      </c>
      <c r="D1763" s="5">
        <v>0.7</v>
      </c>
      <c r="E1763" s="5">
        <v>41.7</v>
      </c>
      <c r="F1763">
        <v>35.75</v>
      </c>
      <c r="G1763" t="s">
        <v>10549</v>
      </c>
    </row>
    <row r="1764" spans="1:7">
      <c r="A1764" s="3" t="s">
        <v>6801</v>
      </c>
      <c r="B1764" s="11" t="s">
        <v>6802</v>
      </c>
      <c r="C1764" s="5">
        <v>6</v>
      </c>
      <c r="D1764" s="5">
        <v>0.7</v>
      </c>
      <c r="E1764" s="5">
        <v>20</v>
      </c>
      <c r="F1764">
        <v>10.25</v>
      </c>
      <c r="G1764" t="s">
        <v>10544</v>
      </c>
    </row>
    <row r="1765" spans="1:7">
      <c r="A1765" s="3" t="s">
        <v>6972</v>
      </c>
      <c r="B1765" s="11" t="s">
        <v>6973</v>
      </c>
      <c r="C1765" s="5">
        <v>6</v>
      </c>
      <c r="D1765" s="5">
        <v>0.7</v>
      </c>
      <c r="E1765" s="5">
        <v>43.2</v>
      </c>
      <c r="F1765">
        <v>28.25</v>
      </c>
      <c r="G1765" t="s">
        <v>10558</v>
      </c>
    </row>
    <row r="1766" spans="1:7">
      <c r="A1766" s="3" t="s">
        <v>6993</v>
      </c>
      <c r="B1766" s="11" t="s">
        <v>6994</v>
      </c>
      <c r="C1766" s="5">
        <v>6</v>
      </c>
      <c r="D1766" s="5">
        <v>0.7</v>
      </c>
      <c r="E1766" s="5">
        <v>45</v>
      </c>
      <c r="F1766">
        <v>28.95</v>
      </c>
      <c r="G1766" t="s">
        <v>10549</v>
      </c>
    </row>
    <row r="1767" spans="1:7">
      <c r="A1767" s="3" t="s">
        <v>7025</v>
      </c>
      <c r="B1767" s="11" t="s">
        <v>7023</v>
      </c>
      <c r="C1767" s="5">
        <v>6</v>
      </c>
      <c r="D1767" s="5">
        <v>0.7</v>
      </c>
      <c r="E1767" s="5">
        <v>17</v>
      </c>
      <c r="F1767">
        <v>8.4</v>
      </c>
      <c r="G1767" t="s">
        <v>10545</v>
      </c>
    </row>
    <row r="1768" spans="1:7">
      <c r="A1768" s="3" t="s">
        <v>7030</v>
      </c>
      <c r="B1768" s="11" t="s">
        <v>7028</v>
      </c>
      <c r="C1768" s="5">
        <v>6</v>
      </c>
      <c r="D1768" s="5">
        <v>0.7</v>
      </c>
      <c r="E1768" s="5">
        <v>17</v>
      </c>
      <c r="F1768">
        <v>8.85</v>
      </c>
      <c r="G1768" t="s">
        <v>10545</v>
      </c>
    </row>
    <row r="1769" spans="1:7">
      <c r="A1769" s="3" t="s">
        <v>7038</v>
      </c>
      <c r="B1769" s="11" t="s">
        <v>7036</v>
      </c>
      <c r="C1769" s="5">
        <v>6</v>
      </c>
      <c r="D1769" s="5">
        <v>0.7</v>
      </c>
      <c r="E1769" s="5">
        <v>15</v>
      </c>
      <c r="F1769">
        <v>8.25</v>
      </c>
      <c r="G1769" t="s">
        <v>10545</v>
      </c>
    </row>
    <row r="1770" spans="1:7">
      <c r="A1770" s="3" t="s">
        <v>7043</v>
      </c>
      <c r="B1770" s="11" t="s">
        <v>7044</v>
      </c>
      <c r="C1770" s="5">
        <v>6</v>
      </c>
      <c r="D1770" s="5">
        <v>0.7</v>
      </c>
      <c r="E1770" s="5">
        <v>23</v>
      </c>
      <c r="F1770">
        <v>19.5</v>
      </c>
      <c r="G1770" t="s">
        <v>10539</v>
      </c>
    </row>
    <row r="1771" spans="1:7">
      <c r="A1771" s="3" t="s">
        <v>7076</v>
      </c>
      <c r="B1771" s="11" t="s">
        <v>7077</v>
      </c>
      <c r="C1771" s="5">
        <v>6</v>
      </c>
      <c r="D1771" s="5">
        <v>0.7</v>
      </c>
      <c r="E1771" s="5">
        <v>36</v>
      </c>
      <c r="F1771">
        <v>2.35</v>
      </c>
      <c r="G1771" t="s">
        <v>10550</v>
      </c>
    </row>
    <row r="1772" spans="1:7">
      <c r="A1772" s="3" t="s">
        <v>7085</v>
      </c>
      <c r="B1772" s="11" t="s">
        <v>7086</v>
      </c>
      <c r="C1772" s="5">
        <v>6</v>
      </c>
      <c r="D1772" s="5">
        <v>0.7</v>
      </c>
      <c r="E1772" s="5">
        <v>41.5</v>
      </c>
      <c r="F1772">
        <v>6.65</v>
      </c>
      <c r="G1772" t="s">
        <v>10540</v>
      </c>
    </row>
    <row r="1773" spans="1:7">
      <c r="A1773" s="3" t="s">
        <v>7155</v>
      </c>
      <c r="B1773" s="11" t="s">
        <v>7156</v>
      </c>
      <c r="C1773" s="5">
        <v>6</v>
      </c>
      <c r="D1773" s="5">
        <v>0.7</v>
      </c>
      <c r="E1773" s="5">
        <v>45</v>
      </c>
      <c r="F1773">
        <v>24.95</v>
      </c>
      <c r="G1773" t="s">
        <v>10554</v>
      </c>
    </row>
    <row r="1774" spans="1:7">
      <c r="A1774" s="3" t="s">
        <v>7158</v>
      </c>
      <c r="B1774" s="11" t="s">
        <v>7159</v>
      </c>
      <c r="C1774" s="5">
        <v>6</v>
      </c>
      <c r="D1774" s="5">
        <v>0.7</v>
      </c>
      <c r="E1774" s="5">
        <v>45</v>
      </c>
      <c r="F1774">
        <v>29</v>
      </c>
      <c r="G1774" t="s">
        <v>10554</v>
      </c>
    </row>
    <row r="1775" spans="1:7">
      <c r="A1775" s="3" t="s">
        <v>7209</v>
      </c>
      <c r="B1775" s="11" t="s">
        <v>7210</v>
      </c>
      <c r="C1775" s="5">
        <v>6</v>
      </c>
      <c r="D1775" s="5">
        <v>0.7</v>
      </c>
      <c r="E1775" s="5">
        <v>32</v>
      </c>
      <c r="F1775">
        <v>8.9</v>
      </c>
      <c r="G1775" t="s">
        <v>10552</v>
      </c>
    </row>
    <row r="1776" spans="1:7">
      <c r="A1776" s="3" t="s">
        <v>7236</v>
      </c>
      <c r="B1776" s="11" t="s">
        <v>7234</v>
      </c>
      <c r="C1776" s="5">
        <v>6</v>
      </c>
      <c r="D1776" s="5">
        <v>0.7</v>
      </c>
      <c r="E1776" s="5">
        <v>41.3</v>
      </c>
      <c r="F1776">
        <v>16.75</v>
      </c>
      <c r="G1776" t="s">
        <v>10541</v>
      </c>
    </row>
    <row r="1777" spans="1:7">
      <c r="A1777" s="3" t="s">
        <v>7254</v>
      </c>
      <c r="B1777" s="11" t="s">
        <v>7255</v>
      </c>
      <c r="C1777" s="5">
        <v>6</v>
      </c>
      <c r="D1777" s="5">
        <v>0.7</v>
      </c>
      <c r="E1777" s="5">
        <v>47.3</v>
      </c>
      <c r="F1777">
        <v>40.75</v>
      </c>
      <c r="G1777" t="s">
        <v>10558</v>
      </c>
    </row>
    <row r="1778" spans="1:7">
      <c r="A1778" s="3" t="s">
        <v>7257</v>
      </c>
      <c r="B1778" s="11" t="s">
        <v>7258</v>
      </c>
      <c r="C1778" s="5">
        <v>6</v>
      </c>
      <c r="D1778" s="5">
        <v>0.7</v>
      </c>
      <c r="E1778" s="5">
        <v>45</v>
      </c>
      <c r="F1778">
        <v>38</v>
      </c>
      <c r="G1778" t="s">
        <v>10558</v>
      </c>
    </row>
    <row r="1779" spans="1:7">
      <c r="A1779" s="3" t="s">
        <v>7260</v>
      </c>
      <c r="B1779" s="11" t="s">
        <v>7261</v>
      </c>
      <c r="C1779" s="5">
        <v>6</v>
      </c>
      <c r="D1779" s="5">
        <v>0.7</v>
      </c>
      <c r="E1779" s="5">
        <v>46.4</v>
      </c>
      <c r="F1779">
        <v>37.85</v>
      </c>
      <c r="G1779" t="s">
        <v>10558</v>
      </c>
    </row>
    <row r="1780" spans="1:7">
      <c r="A1780" s="3" t="s">
        <v>7266</v>
      </c>
      <c r="B1780" s="11" t="s">
        <v>7267</v>
      </c>
      <c r="C1780" s="5">
        <v>6</v>
      </c>
      <c r="D1780" s="5">
        <v>0.7</v>
      </c>
      <c r="E1780" s="5">
        <v>45</v>
      </c>
      <c r="F1780">
        <v>24.65</v>
      </c>
      <c r="G1780" t="s">
        <v>10558</v>
      </c>
    </row>
    <row r="1781" spans="1:7">
      <c r="A1781" s="3" t="s">
        <v>7272</v>
      </c>
      <c r="B1781" s="11" t="s">
        <v>7273</v>
      </c>
      <c r="C1781" s="5">
        <v>6</v>
      </c>
      <c r="D1781" s="5">
        <v>0.7</v>
      </c>
      <c r="E1781" s="5">
        <v>45.7</v>
      </c>
      <c r="F1781">
        <v>40.75</v>
      </c>
      <c r="G1781" t="s">
        <v>10558</v>
      </c>
    </row>
    <row r="1782" spans="1:7">
      <c r="A1782" s="3" t="s">
        <v>7275</v>
      </c>
      <c r="B1782" s="11" t="s">
        <v>7276</v>
      </c>
      <c r="C1782" s="5">
        <v>6</v>
      </c>
      <c r="D1782" s="5">
        <v>0.7</v>
      </c>
      <c r="E1782" s="5">
        <v>44.2</v>
      </c>
      <c r="F1782">
        <v>38.1</v>
      </c>
      <c r="G1782" t="s">
        <v>10558</v>
      </c>
    </row>
    <row r="1783" spans="1:7">
      <c r="A1783" s="3" t="s">
        <v>7278</v>
      </c>
      <c r="B1783" s="11" t="s">
        <v>7279</v>
      </c>
      <c r="C1783" s="5">
        <v>6</v>
      </c>
      <c r="D1783" s="5">
        <v>0.7</v>
      </c>
      <c r="E1783" s="5">
        <v>45</v>
      </c>
      <c r="F1783">
        <v>24.75</v>
      </c>
      <c r="G1783" t="s">
        <v>10558</v>
      </c>
    </row>
    <row r="1784" spans="1:7">
      <c r="A1784" s="3" t="s">
        <v>7459</v>
      </c>
      <c r="B1784" s="11" t="s">
        <v>7460</v>
      </c>
      <c r="C1784" s="5">
        <v>6</v>
      </c>
      <c r="D1784" s="5">
        <v>0.7</v>
      </c>
      <c r="E1784" s="5">
        <v>35</v>
      </c>
      <c r="F1784">
        <v>9.65</v>
      </c>
      <c r="G1784" t="s">
        <v>10531</v>
      </c>
    </row>
    <row r="1785" spans="1:7">
      <c r="A1785" s="3" t="s">
        <v>7479</v>
      </c>
      <c r="B1785" s="11" t="s">
        <v>7480</v>
      </c>
      <c r="C1785" s="5">
        <v>6</v>
      </c>
      <c r="D1785" s="5">
        <v>0.7</v>
      </c>
      <c r="E1785" s="5">
        <v>12</v>
      </c>
      <c r="F1785">
        <v>6.1</v>
      </c>
      <c r="G1785" t="s">
        <v>10539</v>
      </c>
    </row>
    <row r="1786" spans="1:7">
      <c r="A1786" s="3" t="s">
        <v>11137</v>
      </c>
      <c r="B1786" s="11" t="s">
        <v>11138</v>
      </c>
      <c r="C1786" s="5">
        <v>6</v>
      </c>
      <c r="D1786" s="5">
        <v>0.7</v>
      </c>
      <c r="E1786" s="5">
        <v>10</v>
      </c>
      <c r="F1786">
        <v>7.7</v>
      </c>
      <c r="G1786" t="s">
        <v>10539</v>
      </c>
    </row>
    <row r="1787" spans="1:7">
      <c r="A1787" s="3" t="s">
        <v>7591</v>
      </c>
      <c r="B1787" s="11" t="s">
        <v>7592</v>
      </c>
      <c r="C1787" s="5">
        <v>6</v>
      </c>
      <c r="D1787" s="5">
        <v>0.7</v>
      </c>
      <c r="E1787" s="5">
        <v>15</v>
      </c>
      <c r="F1787">
        <v>10.5</v>
      </c>
      <c r="G1787" t="s">
        <v>10544</v>
      </c>
    </row>
    <row r="1788" spans="1:7">
      <c r="A1788" s="3" t="s">
        <v>7634</v>
      </c>
      <c r="B1788" s="11" t="s">
        <v>7635</v>
      </c>
      <c r="C1788" s="5">
        <v>6</v>
      </c>
      <c r="D1788" s="5">
        <v>0.7</v>
      </c>
      <c r="E1788" s="5">
        <v>17</v>
      </c>
      <c r="F1788">
        <v>6.1</v>
      </c>
      <c r="G1788" t="s">
        <v>10544</v>
      </c>
    </row>
    <row r="1789" spans="1:7">
      <c r="A1789" s="3" t="s">
        <v>7792</v>
      </c>
      <c r="B1789" s="11" t="s">
        <v>7793</v>
      </c>
      <c r="C1789" s="5">
        <v>6</v>
      </c>
      <c r="D1789" s="5">
        <v>0.7</v>
      </c>
      <c r="E1789" s="5">
        <v>25</v>
      </c>
      <c r="F1789">
        <v>5.95</v>
      </c>
      <c r="G1789" t="s">
        <v>10555</v>
      </c>
    </row>
    <row r="1790" spans="1:7">
      <c r="A1790" s="3" t="s">
        <v>7853</v>
      </c>
      <c r="B1790" s="11" t="s">
        <v>7854</v>
      </c>
      <c r="C1790" s="5">
        <v>6</v>
      </c>
      <c r="D1790" s="5">
        <v>0.7</v>
      </c>
      <c r="E1790" s="5">
        <v>17</v>
      </c>
      <c r="F1790">
        <v>5.45</v>
      </c>
      <c r="G1790" t="s">
        <v>10544</v>
      </c>
    </row>
    <row r="1791" spans="1:7">
      <c r="A1791" s="3" t="s">
        <v>7869</v>
      </c>
      <c r="B1791" s="11" t="s">
        <v>7870</v>
      </c>
      <c r="C1791" s="5">
        <v>6</v>
      </c>
      <c r="D1791" s="5">
        <v>0.7</v>
      </c>
      <c r="E1791" s="5">
        <v>41.2</v>
      </c>
      <c r="F1791">
        <v>6.95</v>
      </c>
      <c r="G1791" t="s">
        <v>10551</v>
      </c>
    </row>
    <row r="1792" spans="1:7">
      <c r="A1792" s="3" t="s">
        <v>7879</v>
      </c>
      <c r="B1792" s="11" t="s">
        <v>7877</v>
      </c>
      <c r="C1792" s="5">
        <v>6</v>
      </c>
      <c r="D1792" s="5">
        <v>0.7</v>
      </c>
      <c r="E1792" s="5">
        <v>42</v>
      </c>
      <c r="F1792">
        <v>13.15</v>
      </c>
      <c r="G1792" t="s">
        <v>10535</v>
      </c>
    </row>
    <row r="1793" spans="1:7">
      <c r="A1793" s="3" t="s">
        <v>7890</v>
      </c>
      <c r="B1793" s="11" t="s">
        <v>7891</v>
      </c>
      <c r="C1793" s="5">
        <v>6</v>
      </c>
      <c r="D1793" s="5">
        <v>0.7</v>
      </c>
      <c r="E1793" s="5">
        <v>69</v>
      </c>
      <c r="F1793">
        <v>10.5</v>
      </c>
      <c r="G1793" t="s">
        <v>10535</v>
      </c>
    </row>
    <row r="1794" spans="1:7">
      <c r="A1794" s="3" t="s">
        <v>7959</v>
      </c>
      <c r="B1794" s="11" t="s">
        <v>7960</v>
      </c>
      <c r="C1794" s="5">
        <v>6</v>
      </c>
      <c r="D1794" s="5">
        <v>0.7</v>
      </c>
      <c r="E1794" s="5">
        <v>30</v>
      </c>
      <c r="F1794">
        <v>12.35</v>
      </c>
      <c r="G1794" t="s">
        <v>10552</v>
      </c>
    </row>
    <row r="1795" spans="1:7">
      <c r="A1795" s="3" t="s">
        <v>11139</v>
      </c>
      <c r="B1795" s="11" t="s">
        <v>11140</v>
      </c>
      <c r="C1795" s="5">
        <v>6</v>
      </c>
      <c r="D1795" s="5">
        <v>0.7</v>
      </c>
      <c r="E1795" s="5">
        <v>40.700000000000003</v>
      </c>
      <c r="F1795">
        <v>12.5</v>
      </c>
      <c r="G1795" t="s">
        <v>10538</v>
      </c>
    </row>
    <row r="1796" spans="1:7">
      <c r="A1796" s="3" t="s">
        <v>11019</v>
      </c>
      <c r="B1796" s="11" t="s">
        <v>11020</v>
      </c>
      <c r="C1796" s="5">
        <v>6</v>
      </c>
      <c r="D1796" s="5">
        <v>0.7</v>
      </c>
      <c r="E1796" s="5">
        <v>35</v>
      </c>
      <c r="F1796">
        <v>15.25</v>
      </c>
      <c r="G1796" t="s">
        <v>10541</v>
      </c>
    </row>
    <row r="1797" spans="1:7">
      <c r="A1797" s="3" t="s">
        <v>8037</v>
      </c>
      <c r="B1797" s="11" t="s">
        <v>8038</v>
      </c>
      <c r="C1797" s="5">
        <v>6</v>
      </c>
      <c r="D1797" s="5">
        <v>0.7</v>
      </c>
      <c r="E1797" s="5">
        <v>16.600000000000001</v>
      </c>
      <c r="F1797">
        <v>2.75</v>
      </c>
      <c r="G1797" t="s">
        <v>10532</v>
      </c>
    </row>
    <row r="1798" spans="1:7">
      <c r="A1798" s="3" t="s">
        <v>8042</v>
      </c>
      <c r="B1798" s="11" t="s">
        <v>8043</v>
      </c>
      <c r="C1798" s="5">
        <v>6</v>
      </c>
      <c r="D1798" s="5">
        <v>0.7</v>
      </c>
      <c r="E1798" s="5">
        <v>17.5</v>
      </c>
      <c r="F1798">
        <v>2.65</v>
      </c>
      <c r="G1798" t="s">
        <v>10532</v>
      </c>
    </row>
    <row r="1799" spans="1:7">
      <c r="A1799" s="3" t="s">
        <v>8048</v>
      </c>
      <c r="B1799" s="11" t="s">
        <v>8049</v>
      </c>
      <c r="C1799" s="5">
        <v>6</v>
      </c>
      <c r="D1799" s="5">
        <v>0.7</v>
      </c>
      <c r="E1799" s="5">
        <v>17.5</v>
      </c>
      <c r="F1799">
        <v>2.85</v>
      </c>
      <c r="G1799" t="s">
        <v>10532</v>
      </c>
    </row>
    <row r="1800" spans="1:7">
      <c r="A1800" s="3" t="s">
        <v>8061</v>
      </c>
      <c r="B1800" s="11" t="s">
        <v>8062</v>
      </c>
      <c r="C1800" s="5">
        <v>6</v>
      </c>
      <c r="D1800" s="5">
        <v>0.7</v>
      </c>
      <c r="E1800" s="5">
        <v>17.5</v>
      </c>
      <c r="F1800">
        <v>3.25</v>
      </c>
      <c r="G1800" t="s">
        <v>10532</v>
      </c>
    </row>
    <row r="1801" spans="1:7">
      <c r="A1801" s="3" t="s">
        <v>8064</v>
      </c>
      <c r="B1801" s="11" t="s">
        <v>8065</v>
      </c>
      <c r="C1801" s="5">
        <v>6</v>
      </c>
      <c r="D1801" s="5">
        <v>0.7</v>
      </c>
      <c r="E1801" s="5">
        <v>17.5</v>
      </c>
      <c r="F1801">
        <v>5.15</v>
      </c>
      <c r="G1801" t="s">
        <v>10532</v>
      </c>
    </row>
    <row r="1802" spans="1:7">
      <c r="A1802" s="3" t="s">
        <v>8070</v>
      </c>
      <c r="B1802" s="11" t="s">
        <v>8071</v>
      </c>
      <c r="C1802" s="5">
        <v>6</v>
      </c>
      <c r="D1802" s="5">
        <v>0.7</v>
      </c>
      <c r="E1802" s="5">
        <v>54.5</v>
      </c>
      <c r="F1802">
        <v>26.5</v>
      </c>
      <c r="G1802" t="s">
        <v>10535</v>
      </c>
    </row>
    <row r="1803" spans="1:7">
      <c r="A1803" s="3" t="s">
        <v>8073</v>
      </c>
      <c r="B1803" s="11" t="s">
        <v>8074</v>
      </c>
      <c r="C1803" s="5">
        <v>6</v>
      </c>
      <c r="D1803" s="5">
        <v>0.7</v>
      </c>
      <c r="E1803" s="5">
        <v>54.5</v>
      </c>
      <c r="F1803">
        <v>11.55</v>
      </c>
      <c r="G1803" t="s">
        <v>10535</v>
      </c>
    </row>
    <row r="1804" spans="1:7">
      <c r="A1804" s="3" t="s">
        <v>8076</v>
      </c>
      <c r="B1804" s="11" t="s">
        <v>8077</v>
      </c>
      <c r="C1804" s="5">
        <v>6</v>
      </c>
      <c r="D1804" s="5">
        <v>0.7</v>
      </c>
      <c r="E1804" s="5">
        <v>54.5</v>
      </c>
      <c r="F1804">
        <v>11.55</v>
      </c>
      <c r="G1804" t="s">
        <v>10535</v>
      </c>
    </row>
    <row r="1805" spans="1:7">
      <c r="A1805" s="3" t="s">
        <v>8082</v>
      </c>
      <c r="B1805" s="11" t="s">
        <v>8083</v>
      </c>
      <c r="C1805" s="5">
        <v>6</v>
      </c>
      <c r="D1805" s="5">
        <v>0.7</v>
      </c>
      <c r="E1805" s="5">
        <v>75.5</v>
      </c>
      <c r="F1805">
        <v>12.5</v>
      </c>
      <c r="G1805" t="s">
        <v>10535</v>
      </c>
    </row>
    <row r="1806" spans="1:7">
      <c r="A1806" s="3" t="s">
        <v>11141</v>
      </c>
      <c r="B1806" s="11" t="s">
        <v>11142</v>
      </c>
      <c r="C1806" s="5">
        <v>6</v>
      </c>
      <c r="D1806" s="5">
        <v>0.7</v>
      </c>
      <c r="E1806" s="5">
        <v>45</v>
      </c>
      <c r="F1806">
        <v>6.95</v>
      </c>
      <c r="G1806" t="s">
        <v>10546</v>
      </c>
    </row>
    <row r="1807" spans="1:7">
      <c r="A1807" s="3" t="s">
        <v>8123</v>
      </c>
      <c r="B1807" s="11" t="s">
        <v>8124</v>
      </c>
      <c r="C1807" s="5">
        <v>6</v>
      </c>
      <c r="D1807" s="5">
        <v>0.7</v>
      </c>
      <c r="E1807" s="5">
        <v>30</v>
      </c>
      <c r="F1807">
        <v>6.95</v>
      </c>
      <c r="G1807" t="s">
        <v>10547</v>
      </c>
    </row>
    <row r="1808" spans="1:7">
      <c r="A1808" s="3" t="s">
        <v>8128</v>
      </c>
      <c r="B1808" s="11" t="s">
        <v>8129</v>
      </c>
      <c r="C1808" s="5">
        <v>6</v>
      </c>
      <c r="D1808" s="5">
        <v>0.7</v>
      </c>
      <c r="E1808" s="5">
        <v>17</v>
      </c>
      <c r="F1808">
        <v>8.15</v>
      </c>
      <c r="G1808" t="s">
        <v>10545</v>
      </c>
    </row>
    <row r="1809" spans="1:7">
      <c r="A1809" s="3" t="s">
        <v>8251</v>
      </c>
      <c r="B1809" s="11" t="s">
        <v>8252</v>
      </c>
      <c r="C1809" s="5">
        <v>6</v>
      </c>
      <c r="D1809" s="5">
        <v>0.7</v>
      </c>
      <c r="E1809" s="5">
        <v>50</v>
      </c>
      <c r="F1809">
        <v>20.75</v>
      </c>
      <c r="G1809" t="s">
        <v>10549</v>
      </c>
    </row>
    <row r="1810" spans="1:7">
      <c r="A1810" s="3" t="s">
        <v>8272</v>
      </c>
      <c r="B1810" s="11" t="s">
        <v>8273</v>
      </c>
      <c r="C1810" s="5">
        <v>6</v>
      </c>
      <c r="D1810" s="5">
        <v>0.7</v>
      </c>
      <c r="E1810" s="5">
        <v>14.7</v>
      </c>
      <c r="F1810">
        <v>5.95</v>
      </c>
      <c r="G1810" t="s">
        <v>10532</v>
      </c>
    </row>
    <row r="1811" spans="1:7">
      <c r="A1811" s="3" t="s">
        <v>8278</v>
      </c>
      <c r="B1811" s="11" t="s">
        <v>8279</v>
      </c>
      <c r="C1811" s="5">
        <v>6</v>
      </c>
      <c r="D1811" s="5">
        <v>0.7</v>
      </c>
      <c r="E1811" s="5">
        <v>14.9</v>
      </c>
      <c r="F1811">
        <v>6.15</v>
      </c>
      <c r="G1811" t="s">
        <v>10532</v>
      </c>
    </row>
    <row r="1812" spans="1:7">
      <c r="A1812" s="3" t="s">
        <v>8287</v>
      </c>
      <c r="B1812" s="11" t="s">
        <v>8288</v>
      </c>
      <c r="C1812" s="5">
        <v>6</v>
      </c>
      <c r="D1812" s="5">
        <v>0.7</v>
      </c>
      <c r="E1812" s="5">
        <v>45</v>
      </c>
      <c r="F1812">
        <v>15.35</v>
      </c>
      <c r="G1812" t="s">
        <v>10541</v>
      </c>
    </row>
    <row r="1813" spans="1:7">
      <c r="A1813" s="3" t="s">
        <v>8300</v>
      </c>
      <c r="B1813" s="11" t="s">
        <v>8301</v>
      </c>
      <c r="C1813" s="5">
        <v>6</v>
      </c>
      <c r="D1813" s="5">
        <v>0.7</v>
      </c>
      <c r="E1813" s="5">
        <v>55.5</v>
      </c>
      <c r="F1813">
        <v>15.8</v>
      </c>
      <c r="G1813" t="s">
        <v>10535</v>
      </c>
    </row>
    <row r="1814" spans="1:7">
      <c r="A1814" s="3" t="s">
        <v>8309</v>
      </c>
      <c r="B1814" s="11" t="s">
        <v>8310</v>
      </c>
      <c r="C1814" s="5">
        <v>6</v>
      </c>
      <c r="D1814" s="5">
        <v>0.7</v>
      </c>
      <c r="E1814" s="5">
        <v>20</v>
      </c>
      <c r="F1814">
        <v>6.95</v>
      </c>
      <c r="G1814" t="s">
        <v>10552</v>
      </c>
    </row>
    <row r="1815" spans="1:7">
      <c r="A1815" s="3" t="s">
        <v>8313</v>
      </c>
      <c r="B1815" s="11" t="s">
        <v>8314</v>
      </c>
      <c r="C1815" s="5">
        <v>6</v>
      </c>
      <c r="D1815" s="5">
        <v>0.7</v>
      </c>
      <c r="E1815" s="5">
        <v>20</v>
      </c>
      <c r="F1815">
        <v>6.9</v>
      </c>
      <c r="G1815" t="s">
        <v>10552</v>
      </c>
    </row>
    <row r="1816" spans="1:7">
      <c r="A1816" s="3" t="s">
        <v>8380</v>
      </c>
      <c r="B1816" s="11" t="s">
        <v>8381</v>
      </c>
      <c r="C1816" s="5">
        <v>6</v>
      </c>
      <c r="D1816" s="5">
        <v>0.7</v>
      </c>
      <c r="E1816" s="5">
        <v>14.9</v>
      </c>
      <c r="F1816">
        <v>7.35</v>
      </c>
      <c r="G1816" t="s">
        <v>10532</v>
      </c>
    </row>
    <row r="1817" spans="1:7">
      <c r="A1817" s="3" t="s">
        <v>8403</v>
      </c>
      <c r="B1817" s="11" t="s">
        <v>8404</v>
      </c>
      <c r="C1817" s="5">
        <v>6</v>
      </c>
      <c r="D1817" s="5">
        <v>0.7</v>
      </c>
      <c r="E1817" s="5">
        <v>24</v>
      </c>
      <c r="F1817">
        <v>5.25</v>
      </c>
      <c r="G1817" t="s">
        <v>10544</v>
      </c>
    </row>
    <row r="1818" spans="1:7">
      <c r="A1818" s="3" t="s">
        <v>8405</v>
      </c>
      <c r="B1818" s="11" t="s">
        <v>8406</v>
      </c>
      <c r="C1818" s="5">
        <v>6</v>
      </c>
      <c r="D1818" s="5">
        <v>0.7</v>
      </c>
      <c r="E1818" s="5">
        <v>20</v>
      </c>
      <c r="F1818">
        <v>5.25</v>
      </c>
      <c r="G1818" t="s">
        <v>10544</v>
      </c>
    </row>
    <row r="1819" spans="1:7">
      <c r="A1819" s="3" t="s">
        <v>8434</v>
      </c>
      <c r="B1819" s="11" t="s">
        <v>8435</v>
      </c>
      <c r="C1819" s="5">
        <v>6</v>
      </c>
      <c r="D1819" s="5">
        <v>0.7</v>
      </c>
      <c r="E1819" s="5">
        <v>45</v>
      </c>
      <c r="F1819">
        <v>7.65</v>
      </c>
      <c r="G1819" t="s">
        <v>10535</v>
      </c>
    </row>
    <row r="1820" spans="1:7">
      <c r="A1820" s="3" t="s">
        <v>8453</v>
      </c>
      <c r="B1820" s="11" t="s">
        <v>8448</v>
      </c>
      <c r="C1820" s="5">
        <v>6</v>
      </c>
      <c r="D1820" s="5">
        <v>0.7</v>
      </c>
      <c r="E1820" s="5">
        <v>25</v>
      </c>
      <c r="F1820">
        <v>8.5</v>
      </c>
      <c r="G1820" t="s">
        <v>10539</v>
      </c>
    </row>
    <row r="1821" spans="1:7">
      <c r="A1821" s="3" t="s">
        <v>11147</v>
      </c>
      <c r="B1821" s="11" t="s">
        <v>11148</v>
      </c>
      <c r="C1821" s="5">
        <v>6</v>
      </c>
      <c r="D1821" s="5">
        <v>0.7</v>
      </c>
      <c r="E1821" s="5">
        <v>45</v>
      </c>
      <c r="F1821">
        <v>28.5</v>
      </c>
      <c r="G1821" t="s">
        <v>10541</v>
      </c>
    </row>
    <row r="1822" spans="1:7">
      <c r="A1822" s="3" t="s">
        <v>8683</v>
      </c>
      <c r="B1822" s="11" t="s">
        <v>8680</v>
      </c>
      <c r="C1822" s="5">
        <v>6</v>
      </c>
      <c r="D1822" s="5">
        <v>0.7</v>
      </c>
      <c r="E1822" s="5">
        <v>21.5</v>
      </c>
      <c r="F1822">
        <v>6.5</v>
      </c>
      <c r="G1822" t="s">
        <v>10547</v>
      </c>
    </row>
    <row r="1823" spans="1:7">
      <c r="A1823" s="3" t="s">
        <v>8715</v>
      </c>
      <c r="B1823" s="11" t="s">
        <v>8713</v>
      </c>
      <c r="C1823" s="5">
        <v>6</v>
      </c>
      <c r="D1823" s="5">
        <v>0.7</v>
      </c>
      <c r="E1823" s="5">
        <v>15.5</v>
      </c>
      <c r="F1823">
        <v>10.7</v>
      </c>
      <c r="G1823" t="s">
        <v>10545</v>
      </c>
    </row>
    <row r="1824" spans="1:7">
      <c r="A1824" s="3" t="s">
        <v>8809</v>
      </c>
      <c r="B1824" s="11" t="s">
        <v>8810</v>
      </c>
      <c r="C1824" s="5">
        <v>6</v>
      </c>
      <c r="D1824" s="5">
        <v>0.7</v>
      </c>
      <c r="E1824" s="5">
        <v>51.5</v>
      </c>
      <c r="F1824">
        <v>29.95</v>
      </c>
      <c r="G1824" t="s">
        <v>10549</v>
      </c>
    </row>
    <row r="1825" spans="1:7">
      <c r="A1825" s="3" t="s">
        <v>8812</v>
      </c>
      <c r="B1825" s="11" t="s">
        <v>8813</v>
      </c>
      <c r="C1825" s="5">
        <v>6</v>
      </c>
      <c r="D1825" s="5">
        <v>0.7</v>
      </c>
      <c r="E1825" s="5">
        <v>48</v>
      </c>
      <c r="F1825">
        <v>34.25</v>
      </c>
      <c r="G1825" t="s">
        <v>10549</v>
      </c>
    </row>
    <row r="1826" spans="1:7">
      <c r="A1826" s="3" t="s">
        <v>8815</v>
      </c>
      <c r="B1826" s="11" t="s">
        <v>8816</v>
      </c>
      <c r="C1826" s="5">
        <v>6</v>
      </c>
      <c r="D1826" s="5">
        <v>0.7</v>
      </c>
      <c r="E1826" s="5">
        <v>45</v>
      </c>
      <c r="F1826">
        <v>19.5</v>
      </c>
      <c r="G1826" t="s">
        <v>10549</v>
      </c>
    </row>
    <row r="1827" spans="1:7">
      <c r="A1827" s="3" t="s">
        <v>8829</v>
      </c>
      <c r="B1827" s="11" t="s">
        <v>8830</v>
      </c>
      <c r="C1827" s="5">
        <v>6</v>
      </c>
      <c r="D1827" s="5">
        <v>0.7</v>
      </c>
      <c r="E1827" s="5">
        <v>25</v>
      </c>
      <c r="F1827">
        <v>7.25</v>
      </c>
      <c r="G1827" t="s">
        <v>10532</v>
      </c>
    </row>
    <row r="1828" spans="1:7">
      <c r="A1828" s="3" t="s">
        <v>8854</v>
      </c>
      <c r="B1828" s="11" t="s">
        <v>8855</v>
      </c>
      <c r="C1828" s="5">
        <v>6</v>
      </c>
      <c r="D1828" s="5">
        <v>0.7</v>
      </c>
      <c r="E1828" s="5">
        <v>57</v>
      </c>
      <c r="F1828">
        <v>12.5</v>
      </c>
      <c r="G1828" t="s">
        <v>10535</v>
      </c>
    </row>
    <row r="1829" spans="1:7">
      <c r="A1829" s="3" t="s">
        <v>8871</v>
      </c>
      <c r="B1829" s="11" t="s">
        <v>8872</v>
      </c>
      <c r="C1829" s="5">
        <v>6</v>
      </c>
      <c r="D1829" s="5">
        <v>0.7</v>
      </c>
      <c r="E1829" s="5">
        <v>36</v>
      </c>
      <c r="F1829">
        <v>3.75</v>
      </c>
      <c r="G1829" t="s">
        <v>10550</v>
      </c>
    </row>
    <row r="1830" spans="1:7">
      <c r="A1830" s="3" t="s">
        <v>8987</v>
      </c>
      <c r="B1830" s="11" t="s">
        <v>8988</v>
      </c>
      <c r="C1830" s="5">
        <v>6</v>
      </c>
      <c r="D1830" s="5">
        <v>0.7</v>
      </c>
      <c r="E1830" s="5">
        <v>15</v>
      </c>
      <c r="F1830">
        <v>4.45</v>
      </c>
      <c r="G1830" t="s">
        <v>10544</v>
      </c>
    </row>
    <row r="1831" spans="1:7">
      <c r="A1831" s="3" t="s">
        <v>8990</v>
      </c>
      <c r="B1831" s="11" t="s">
        <v>8991</v>
      </c>
      <c r="C1831" s="5">
        <v>6</v>
      </c>
      <c r="D1831" s="5">
        <v>0.7</v>
      </c>
      <c r="E1831" s="5">
        <v>15</v>
      </c>
      <c r="F1831">
        <v>5.25</v>
      </c>
      <c r="G1831" t="s">
        <v>10544</v>
      </c>
    </row>
    <row r="1832" spans="1:7">
      <c r="A1832" s="3" t="s">
        <v>8993</v>
      </c>
      <c r="B1832" s="11" t="s">
        <v>8994</v>
      </c>
      <c r="C1832" s="5">
        <v>6</v>
      </c>
      <c r="D1832" s="5">
        <v>0.7</v>
      </c>
      <c r="E1832" s="5">
        <v>15</v>
      </c>
      <c r="F1832">
        <v>4.25</v>
      </c>
      <c r="G1832" t="s">
        <v>10544</v>
      </c>
    </row>
    <row r="1833" spans="1:7">
      <c r="A1833" s="3" t="s">
        <v>8996</v>
      </c>
      <c r="B1833" s="11" t="s">
        <v>8997</v>
      </c>
      <c r="C1833" s="5">
        <v>6</v>
      </c>
      <c r="D1833" s="5">
        <v>0.7</v>
      </c>
      <c r="E1833" s="5">
        <v>15</v>
      </c>
      <c r="F1833">
        <v>5.5</v>
      </c>
      <c r="G1833" t="s">
        <v>10544</v>
      </c>
    </row>
    <row r="1834" spans="1:7">
      <c r="A1834" s="3" t="s">
        <v>8999</v>
      </c>
      <c r="B1834" s="11" t="s">
        <v>9000</v>
      </c>
      <c r="C1834" s="5">
        <v>6</v>
      </c>
      <c r="D1834" s="5">
        <v>0.7</v>
      </c>
      <c r="E1834" s="5">
        <v>15</v>
      </c>
      <c r="F1834">
        <v>4.3499999999999996</v>
      </c>
      <c r="G1834" t="s">
        <v>10544</v>
      </c>
    </row>
    <row r="1835" spans="1:7">
      <c r="A1835" s="3" t="s">
        <v>9002</v>
      </c>
      <c r="B1835" s="11" t="s">
        <v>9003</v>
      </c>
      <c r="C1835" s="5">
        <v>6</v>
      </c>
      <c r="D1835" s="5">
        <v>0.7</v>
      </c>
      <c r="E1835" s="5">
        <v>15</v>
      </c>
      <c r="F1835">
        <v>5.65</v>
      </c>
      <c r="G1835" t="s">
        <v>10544</v>
      </c>
    </row>
    <row r="1836" spans="1:7">
      <c r="A1836" s="3" t="s">
        <v>9008</v>
      </c>
      <c r="B1836" s="11" t="s">
        <v>9006</v>
      </c>
      <c r="C1836" s="5">
        <v>6</v>
      </c>
      <c r="D1836" s="5">
        <v>0.7</v>
      </c>
      <c r="E1836" s="5">
        <v>35</v>
      </c>
      <c r="F1836">
        <v>4.95</v>
      </c>
      <c r="G1836" t="s">
        <v>10534</v>
      </c>
    </row>
    <row r="1837" spans="1:7">
      <c r="A1837" s="3" t="s">
        <v>9010</v>
      </c>
      <c r="B1837" s="11" t="s">
        <v>9006</v>
      </c>
      <c r="C1837" s="5">
        <v>6</v>
      </c>
      <c r="D1837" s="5">
        <v>0.7</v>
      </c>
      <c r="E1837" s="5">
        <v>35</v>
      </c>
      <c r="F1837">
        <v>4.95</v>
      </c>
      <c r="G1837" t="s">
        <v>10534</v>
      </c>
    </row>
    <row r="1838" spans="1:7">
      <c r="A1838" s="3" t="s">
        <v>9025</v>
      </c>
      <c r="B1838" s="11" t="s">
        <v>9026</v>
      </c>
      <c r="C1838" s="5">
        <v>6</v>
      </c>
      <c r="D1838" s="5">
        <v>0.7</v>
      </c>
      <c r="E1838" s="5">
        <v>10</v>
      </c>
      <c r="F1838">
        <v>7.75</v>
      </c>
      <c r="G1838" t="s">
        <v>10539</v>
      </c>
    </row>
    <row r="1839" spans="1:7">
      <c r="A1839" s="3" t="s">
        <v>9051</v>
      </c>
      <c r="B1839" s="11" t="s">
        <v>9052</v>
      </c>
      <c r="C1839" s="5">
        <v>6</v>
      </c>
      <c r="D1839" s="5">
        <v>0.7</v>
      </c>
      <c r="E1839" s="5">
        <v>30</v>
      </c>
      <c r="F1839">
        <v>12.25</v>
      </c>
      <c r="G1839" t="s">
        <v>10552</v>
      </c>
    </row>
    <row r="1840" spans="1:7">
      <c r="A1840" s="3" t="s">
        <v>9077</v>
      </c>
      <c r="B1840" s="11" t="s">
        <v>9075</v>
      </c>
      <c r="C1840" s="5">
        <v>6</v>
      </c>
      <c r="D1840" s="5">
        <v>0.7</v>
      </c>
      <c r="E1840" s="5">
        <v>20</v>
      </c>
      <c r="F1840">
        <v>18</v>
      </c>
      <c r="G1840" t="s">
        <v>10539</v>
      </c>
    </row>
    <row r="1841" spans="1:7">
      <c r="A1841" s="3" t="s">
        <v>9104</v>
      </c>
      <c r="B1841" s="11" t="s">
        <v>9105</v>
      </c>
      <c r="C1841" s="5">
        <v>6</v>
      </c>
      <c r="D1841" s="5">
        <v>0.7</v>
      </c>
      <c r="E1841" s="5">
        <v>28</v>
      </c>
      <c r="F1841">
        <v>5.75</v>
      </c>
      <c r="G1841" t="s">
        <v>10539</v>
      </c>
    </row>
    <row r="1842" spans="1:7">
      <c r="A1842" s="3" t="s">
        <v>9123</v>
      </c>
      <c r="B1842" s="11" t="s">
        <v>9124</v>
      </c>
      <c r="C1842" s="5">
        <v>6</v>
      </c>
      <c r="D1842" s="5">
        <v>0.7</v>
      </c>
      <c r="E1842" s="5">
        <v>60</v>
      </c>
      <c r="F1842">
        <v>6.5</v>
      </c>
      <c r="G1842" t="s">
        <v>10535</v>
      </c>
    </row>
    <row r="1843" spans="1:7">
      <c r="A1843" s="3" t="s">
        <v>9143</v>
      </c>
      <c r="B1843" s="11" t="s">
        <v>9144</v>
      </c>
      <c r="C1843" s="5">
        <v>6</v>
      </c>
      <c r="D1843" s="5">
        <v>0.7</v>
      </c>
      <c r="E1843" s="5">
        <v>35</v>
      </c>
      <c r="F1843">
        <v>4.55</v>
      </c>
      <c r="G1843" t="s">
        <v>10544</v>
      </c>
    </row>
    <row r="1844" spans="1:7">
      <c r="A1844" s="3" t="s">
        <v>9146</v>
      </c>
      <c r="B1844" s="11" t="s">
        <v>9147</v>
      </c>
      <c r="C1844" s="5">
        <v>6</v>
      </c>
      <c r="D1844" s="5">
        <v>0.7</v>
      </c>
      <c r="E1844" s="5">
        <v>20</v>
      </c>
      <c r="F1844">
        <v>5.5</v>
      </c>
      <c r="G1844" t="s">
        <v>10539</v>
      </c>
    </row>
    <row r="1845" spans="1:7">
      <c r="A1845" s="3" t="s">
        <v>9181</v>
      </c>
      <c r="B1845" s="11" t="s">
        <v>9182</v>
      </c>
      <c r="C1845" s="5">
        <v>6</v>
      </c>
      <c r="D1845" s="5">
        <v>0.7</v>
      </c>
      <c r="E1845" s="5">
        <v>20</v>
      </c>
      <c r="F1845">
        <v>6.7</v>
      </c>
      <c r="G1845" t="s">
        <v>10539</v>
      </c>
    </row>
    <row r="1846" spans="1:7">
      <c r="A1846" s="3" t="s">
        <v>9357</v>
      </c>
      <c r="B1846" s="11" t="s">
        <v>9358</v>
      </c>
      <c r="C1846" s="5">
        <v>6</v>
      </c>
      <c r="D1846" s="5">
        <v>0.7</v>
      </c>
      <c r="E1846" s="5">
        <v>11</v>
      </c>
      <c r="F1846">
        <v>12.25</v>
      </c>
      <c r="G1846" t="s">
        <v>10552</v>
      </c>
    </row>
    <row r="1847" spans="1:7">
      <c r="A1847" s="3" t="s">
        <v>9369</v>
      </c>
      <c r="B1847" s="11" t="s">
        <v>11157</v>
      </c>
      <c r="C1847" s="5">
        <v>6</v>
      </c>
      <c r="D1847" s="5">
        <v>0.7</v>
      </c>
      <c r="E1847" s="5">
        <v>50</v>
      </c>
      <c r="F1847">
        <v>45.5</v>
      </c>
      <c r="G1847" t="s">
        <v>10542</v>
      </c>
    </row>
    <row r="1848" spans="1:7">
      <c r="A1848" s="3" t="s">
        <v>9371</v>
      </c>
      <c r="B1848" s="11" t="s">
        <v>9372</v>
      </c>
      <c r="C1848" s="5">
        <v>6</v>
      </c>
      <c r="D1848" s="5">
        <v>0.7</v>
      </c>
      <c r="E1848" s="5">
        <v>50</v>
      </c>
      <c r="F1848">
        <v>54.5</v>
      </c>
      <c r="G1848" t="s">
        <v>10542</v>
      </c>
    </row>
    <row r="1849" spans="1:7">
      <c r="A1849" s="3" t="s">
        <v>9401</v>
      </c>
      <c r="B1849" s="11" t="s">
        <v>9402</v>
      </c>
      <c r="C1849" s="5">
        <v>6</v>
      </c>
      <c r="D1849" s="5">
        <v>0.7</v>
      </c>
      <c r="E1849" s="5">
        <v>17</v>
      </c>
      <c r="F1849">
        <v>4.95</v>
      </c>
      <c r="G1849" t="s">
        <v>10545</v>
      </c>
    </row>
    <row r="1850" spans="1:7">
      <c r="A1850" s="3" t="s">
        <v>9434</v>
      </c>
      <c r="B1850" s="11" t="s">
        <v>9435</v>
      </c>
      <c r="C1850" s="5">
        <v>6</v>
      </c>
      <c r="D1850" s="5">
        <v>0.7</v>
      </c>
      <c r="E1850" s="5">
        <v>15</v>
      </c>
      <c r="F1850">
        <v>10.199999999999999</v>
      </c>
      <c r="G1850" t="s">
        <v>10545</v>
      </c>
    </row>
    <row r="1851" spans="1:7">
      <c r="A1851" s="3" t="s">
        <v>9445</v>
      </c>
      <c r="B1851" s="11" t="s">
        <v>9446</v>
      </c>
      <c r="C1851" s="5">
        <v>6</v>
      </c>
      <c r="D1851" s="5">
        <v>0.7</v>
      </c>
      <c r="E1851" s="5">
        <v>24</v>
      </c>
      <c r="F1851">
        <v>10.5</v>
      </c>
      <c r="G1851" t="s">
        <v>10555</v>
      </c>
    </row>
    <row r="1852" spans="1:7">
      <c r="A1852" s="3" t="s">
        <v>11158</v>
      </c>
      <c r="B1852" s="11" t="s">
        <v>11159</v>
      </c>
      <c r="C1852" s="5">
        <v>6</v>
      </c>
      <c r="D1852" s="5">
        <v>0.7</v>
      </c>
      <c r="E1852" s="5">
        <v>41</v>
      </c>
      <c r="F1852">
        <v>23.5</v>
      </c>
      <c r="G1852" t="s">
        <v>10535</v>
      </c>
    </row>
    <row r="1853" spans="1:7">
      <c r="A1853" s="3" t="s">
        <v>9653</v>
      </c>
      <c r="B1853" s="11" t="s">
        <v>9654</v>
      </c>
      <c r="C1853" s="5">
        <v>6</v>
      </c>
      <c r="D1853" s="5">
        <v>0.7</v>
      </c>
      <c r="E1853" s="5">
        <v>50.3</v>
      </c>
      <c r="F1853">
        <v>149</v>
      </c>
      <c r="G1853" t="s">
        <v>10549</v>
      </c>
    </row>
    <row r="1854" spans="1:7">
      <c r="A1854" s="3" t="s">
        <v>9687</v>
      </c>
      <c r="B1854" s="11" t="s">
        <v>9688</v>
      </c>
      <c r="C1854" s="5">
        <v>6</v>
      </c>
      <c r="D1854" s="5">
        <v>0.7</v>
      </c>
      <c r="E1854" s="5">
        <v>35</v>
      </c>
      <c r="F1854">
        <v>9.5</v>
      </c>
      <c r="G1854" t="s">
        <v>10534</v>
      </c>
    </row>
    <row r="1855" spans="1:7">
      <c r="A1855" s="3" t="s">
        <v>9724</v>
      </c>
      <c r="B1855" s="11" t="s">
        <v>9725</v>
      </c>
      <c r="C1855" s="5">
        <v>6</v>
      </c>
      <c r="D1855" s="5">
        <v>0.7</v>
      </c>
      <c r="E1855" s="5">
        <v>58</v>
      </c>
      <c r="F1855">
        <v>20</v>
      </c>
      <c r="G1855" t="s">
        <v>10554</v>
      </c>
    </row>
    <row r="1856" spans="1:7">
      <c r="A1856" s="3" t="s">
        <v>11008</v>
      </c>
      <c r="B1856" s="11" t="s">
        <v>11009</v>
      </c>
      <c r="C1856" s="5">
        <v>6</v>
      </c>
      <c r="D1856" s="5">
        <v>0.7</v>
      </c>
      <c r="E1856" s="5">
        <v>58</v>
      </c>
      <c r="F1856">
        <v>22.95</v>
      </c>
      <c r="G1856" t="s">
        <v>10554</v>
      </c>
    </row>
    <row r="1857" spans="1:7">
      <c r="A1857" s="3" t="s">
        <v>9727</v>
      </c>
      <c r="B1857" s="11" t="s">
        <v>9728</v>
      </c>
      <c r="C1857" s="5">
        <v>6</v>
      </c>
      <c r="D1857" s="5">
        <v>0.7</v>
      </c>
      <c r="E1857" s="5">
        <v>48</v>
      </c>
      <c r="F1857">
        <v>23.95</v>
      </c>
      <c r="G1857" t="s">
        <v>10554</v>
      </c>
    </row>
    <row r="1858" spans="1:7">
      <c r="A1858" s="3" t="s">
        <v>9766</v>
      </c>
      <c r="B1858" s="11" t="s">
        <v>9767</v>
      </c>
      <c r="C1858" s="5">
        <v>6</v>
      </c>
      <c r="D1858" s="5">
        <v>0.7</v>
      </c>
      <c r="E1858" s="5">
        <v>29.9</v>
      </c>
      <c r="F1858">
        <v>10.5</v>
      </c>
      <c r="G1858" t="s">
        <v>10532</v>
      </c>
    </row>
    <row r="1859" spans="1:7">
      <c r="A1859" s="3" t="s">
        <v>9772</v>
      </c>
      <c r="B1859" s="11" t="s">
        <v>9770</v>
      </c>
      <c r="C1859" s="5">
        <v>6</v>
      </c>
      <c r="D1859" s="5">
        <v>0.7</v>
      </c>
      <c r="E1859" s="5">
        <v>20</v>
      </c>
      <c r="F1859">
        <v>7.2</v>
      </c>
      <c r="G1859" t="s">
        <v>10545</v>
      </c>
    </row>
    <row r="1860" spans="1:7">
      <c r="A1860" s="3" t="s">
        <v>9774</v>
      </c>
      <c r="B1860" s="11" t="s">
        <v>9770</v>
      </c>
      <c r="C1860" s="5">
        <v>6</v>
      </c>
      <c r="D1860" s="5">
        <v>0.7</v>
      </c>
      <c r="E1860" s="5">
        <v>20</v>
      </c>
      <c r="F1860">
        <v>7.2</v>
      </c>
      <c r="G1860" t="s">
        <v>10545</v>
      </c>
    </row>
    <row r="1861" spans="1:7">
      <c r="A1861" s="3" t="s">
        <v>9778</v>
      </c>
      <c r="B1861" s="11" t="s">
        <v>11170</v>
      </c>
      <c r="C1861" s="5">
        <v>6</v>
      </c>
      <c r="D1861" s="5">
        <v>0.7</v>
      </c>
      <c r="E1861" s="5">
        <v>20</v>
      </c>
      <c r="F1861">
        <v>9.1</v>
      </c>
      <c r="G1861" t="s">
        <v>10546</v>
      </c>
    </row>
    <row r="1862" spans="1:7">
      <c r="A1862" s="3" t="s">
        <v>9788</v>
      </c>
      <c r="B1862" s="11" t="s">
        <v>9789</v>
      </c>
      <c r="C1862" s="5">
        <v>6</v>
      </c>
      <c r="D1862" s="5">
        <v>0.7</v>
      </c>
      <c r="E1862" s="5">
        <v>35</v>
      </c>
      <c r="F1862">
        <v>7.4</v>
      </c>
      <c r="G1862" t="s">
        <v>10531</v>
      </c>
    </row>
    <row r="1863" spans="1:7">
      <c r="A1863" s="3" t="s">
        <v>9791</v>
      </c>
      <c r="B1863" s="11" t="s">
        <v>9792</v>
      </c>
      <c r="C1863" s="5">
        <v>6</v>
      </c>
      <c r="D1863" s="5">
        <v>0.7</v>
      </c>
      <c r="E1863" s="5">
        <v>35</v>
      </c>
      <c r="F1863">
        <v>7.95</v>
      </c>
      <c r="G1863" t="s">
        <v>10531</v>
      </c>
    </row>
    <row r="1864" spans="1:7">
      <c r="A1864" s="3" t="s">
        <v>9882</v>
      </c>
      <c r="B1864" s="11" t="s">
        <v>9883</v>
      </c>
      <c r="C1864" s="5">
        <v>6</v>
      </c>
      <c r="D1864" s="5">
        <v>0.7</v>
      </c>
      <c r="E1864" s="5">
        <v>35</v>
      </c>
      <c r="F1864">
        <v>5.25</v>
      </c>
      <c r="G1864" t="s">
        <v>10544</v>
      </c>
    </row>
    <row r="1865" spans="1:7">
      <c r="A1865" s="3" t="s">
        <v>9888</v>
      </c>
      <c r="B1865" s="11" t="s">
        <v>9889</v>
      </c>
      <c r="C1865" s="5">
        <v>6</v>
      </c>
      <c r="D1865" s="5">
        <v>0.7</v>
      </c>
      <c r="E1865" s="5">
        <v>17</v>
      </c>
      <c r="F1865">
        <v>7.65</v>
      </c>
      <c r="G1865" t="s">
        <v>10532</v>
      </c>
    </row>
    <row r="1866" spans="1:7">
      <c r="A1866" s="3" t="s">
        <v>9891</v>
      </c>
      <c r="B1866" s="11" t="s">
        <v>9892</v>
      </c>
      <c r="C1866" s="5">
        <v>6</v>
      </c>
      <c r="D1866" s="5">
        <v>0.7</v>
      </c>
      <c r="E1866" s="5">
        <v>17</v>
      </c>
      <c r="F1866">
        <v>6.65</v>
      </c>
      <c r="G1866" t="s">
        <v>10532</v>
      </c>
    </row>
    <row r="1867" spans="1:7">
      <c r="A1867" s="3" t="s">
        <v>9939</v>
      </c>
      <c r="B1867" s="11" t="s">
        <v>9940</v>
      </c>
      <c r="C1867" s="5">
        <v>6</v>
      </c>
      <c r="D1867" s="5">
        <v>0.7</v>
      </c>
      <c r="E1867" s="5">
        <v>41.3</v>
      </c>
      <c r="F1867">
        <v>22.5</v>
      </c>
      <c r="G1867" t="s">
        <v>10560</v>
      </c>
    </row>
    <row r="1868" spans="1:7">
      <c r="A1868" s="3" t="s">
        <v>11171</v>
      </c>
      <c r="B1868" s="11" t="s">
        <v>11172</v>
      </c>
      <c r="C1868" s="5">
        <v>6</v>
      </c>
      <c r="D1868" s="5">
        <v>0.7</v>
      </c>
      <c r="E1868" s="5">
        <v>44</v>
      </c>
      <c r="F1868">
        <v>24.75</v>
      </c>
      <c r="G1868" t="s">
        <v>10535</v>
      </c>
    </row>
    <row r="1869" spans="1:7">
      <c r="A1869" s="3" t="s">
        <v>12095</v>
      </c>
      <c r="B1869" s="11" t="s">
        <v>12096</v>
      </c>
      <c r="C1869" s="5">
        <v>6</v>
      </c>
      <c r="D1869" s="5">
        <v>0.7</v>
      </c>
      <c r="E1869" s="5">
        <v>50</v>
      </c>
      <c r="F1869">
        <v>36.47</v>
      </c>
      <c r="G1869" t="s">
        <v>10642</v>
      </c>
    </row>
    <row r="1870" spans="1:7">
      <c r="A1870" s="3" t="s">
        <v>11173</v>
      </c>
      <c r="B1870" s="11" t="s">
        <v>11174</v>
      </c>
      <c r="C1870" s="5">
        <v>6</v>
      </c>
      <c r="D1870" s="5">
        <v>0.7</v>
      </c>
      <c r="E1870" s="5">
        <v>46.5</v>
      </c>
      <c r="F1870">
        <v>29.5</v>
      </c>
      <c r="G1870" t="s">
        <v>10549</v>
      </c>
    </row>
    <row r="1871" spans="1:7">
      <c r="A1871" s="3" t="s">
        <v>10014</v>
      </c>
      <c r="B1871" s="11" t="s">
        <v>10015</v>
      </c>
      <c r="C1871" s="5">
        <v>6</v>
      </c>
      <c r="D1871" s="5">
        <v>0.7</v>
      </c>
      <c r="E1871" s="5">
        <v>21</v>
      </c>
      <c r="F1871">
        <v>5.5</v>
      </c>
      <c r="G1871" t="s">
        <v>10532</v>
      </c>
    </row>
    <row r="1872" spans="1:7">
      <c r="A1872" s="3" t="s">
        <v>10065</v>
      </c>
      <c r="B1872" s="11" t="s">
        <v>10066</v>
      </c>
      <c r="C1872" s="5">
        <v>6</v>
      </c>
      <c r="D1872" s="5">
        <v>0.7</v>
      </c>
      <c r="E1872" s="5">
        <v>40.799999999999997</v>
      </c>
      <c r="F1872">
        <v>16.95</v>
      </c>
      <c r="G1872" t="s">
        <v>10550</v>
      </c>
    </row>
    <row r="1873" spans="1:7">
      <c r="A1873" s="3" t="s">
        <v>10077</v>
      </c>
      <c r="B1873" s="11" t="s">
        <v>10078</v>
      </c>
      <c r="C1873" s="5">
        <v>6</v>
      </c>
      <c r="D1873" s="5">
        <v>0.7</v>
      </c>
      <c r="E1873" s="5">
        <v>39</v>
      </c>
      <c r="F1873">
        <v>3.4</v>
      </c>
      <c r="G1873" t="s">
        <v>10540</v>
      </c>
    </row>
    <row r="1874" spans="1:7">
      <c r="A1874" s="3" t="s">
        <v>10082</v>
      </c>
      <c r="B1874" s="11" t="s">
        <v>10083</v>
      </c>
      <c r="C1874" s="5">
        <v>6</v>
      </c>
      <c r="D1874" s="5">
        <v>0.7</v>
      </c>
      <c r="E1874" s="5">
        <v>25</v>
      </c>
      <c r="F1874">
        <v>2.35</v>
      </c>
      <c r="G1874" t="s">
        <v>10539</v>
      </c>
    </row>
    <row r="1875" spans="1:7">
      <c r="A1875" s="3" t="s">
        <v>10127</v>
      </c>
      <c r="B1875" s="11" t="s">
        <v>10128</v>
      </c>
      <c r="C1875" s="5">
        <v>6</v>
      </c>
      <c r="D1875" s="5">
        <v>0.7</v>
      </c>
      <c r="E1875" s="5">
        <v>30</v>
      </c>
      <c r="F1875">
        <v>11.6</v>
      </c>
      <c r="G1875" t="s">
        <v>10539</v>
      </c>
    </row>
    <row r="1876" spans="1:7">
      <c r="A1876" s="3" t="s">
        <v>11175</v>
      </c>
      <c r="B1876" s="11" t="s">
        <v>11176</v>
      </c>
      <c r="C1876" s="5">
        <v>6</v>
      </c>
      <c r="D1876" s="5">
        <v>0.7</v>
      </c>
      <c r="E1876" s="5">
        <v>30</v>
      </c>
      <c r="F1876">
        <v>10.5</v>
      </c>
      <c r="G1876" t="s">
        <v>10546</v>
      </c>
    </row>
    <row r="1877" spans="1:7">
      <c r="A1877" s="3" t="s">
        <v>10161</v>
      </c>
      <c r="B1877" s="11" t="s">
        <v>10159</v>
      </c>
      <c r="C1877" s="5">
        <v>6</v>
      </c>
      <c r="D1877" s="5">
        <v>0.7</v>
      </c>
      <c r="E1877" s="5">
        <v>14</v>
      </c>
      <c r="F1877">
        <v>4.5999999999999996</v>
      </c>
      <c r="G1877" t="s">
        <v>10545</v>
      </c>
    </row>
    <row r="1878" spans="1:7">
      <c r="A1878" s="3" t="s">
        <v>11182</v>
      </c>
      <c r="B1878" s="11" t="s">
        <v>10221</v>
      </c>
      <c r="C1878" s="5">
        <v>6</v>
      </c>
      <c r="D1878" s="5">
        <v>0.7</v>
      </c>
      <c r="E1878" s="5">
        <v>40.5</v>
      </c>
      <c r="F1878">
        <v>8.4499999999999993</v>
      </c>
      <c r="G1878" t="s">
        <v>10549</v>
      </c>
    </row>
    <row r="1879" spans="1:7">
      <c r="A1879" s="3" t="s">
        <v>10225</v>
      </c>
      <c r="B1879" s="11" t="s">
        <v>10226</v>
      </c>
      <c r="C1879" s="5">
        <v>6</v>
      </c>
      <c r="D1879" s="5">
        <v>0.7</v>
      </c>
      <c r="E1879" s="5">
        <v>35.5</v>
      </c>
      <c r="F1879">
        <v>10.75</v>
      </c>
      <c r="G1879" t="s">
        <v>10534</v>
      </c>
    </row>
    <row r="1880" spans="1:7">
      <c r="A1880" s="3" t="s">
        <v>10234</v>
      </c>
      <c r="B1880" s="11" t="s">
        <v>10235</v>
      </c>
      <c r="C1880" s="5">
        <v>6</v>
      </c>
      <c r="D1880" s="5">
        <v>0.7</v>
      </c>
      <c r="E1880" s="5">
        <v>55.2</v>
      </c>
      <c r="F1880">
        <v>39.950000000000003</v>
      </c>
      <c r="G1880" t="s">
        <v>10549</v>
      </c>
    </row>
    <row r="1881" spans="1:7">
      <c r="A1881" s="3" t="s">
        <v>10237</v>
      </c>
      <c r="B1881" s="11" t="s">
        <v>10238</v>
      </c>
      <c r="C1881" s="5">
        <v>6</v>
      </c>
      <c r="D1881" s="5">
        <v>0.7</v>
      </c>
      <c r="E1881" s="5">
        <v>57.2</v>
      </c>
      <c r="F1881">
        <v>48.5</v>
      </c>
      <c r="G1881" t="s">
        <v>10549</v>
      </c>
    </row>
    <row r="1882" spans="1:7">
      <c r="A1882" s="3" t="s">
        <v>10239</v>
      </c>
      <c r="B1882" s="11" t="s">
        <v>10240</v>
      </c>
      <c r="C1882" s="5">
        <v>6</v>
      </c>
      <c r="D1882" s="5">
        <v>0.7</v>
      </c>
      <c r="E1882" s="5">
        <v>47</v>
      </c>
      <c r="F1882">
        <v>37.5</v>
      </c>
      <c r="G1882" t="s">
        <v>10549</v>
      </c>
    </row>
    <row r="1883" spans="1:7">
      <c r="A1883" s="3" t="s">
        <v>10244</v>
      </c>
      <c r="B1883" s="11" t="s">
        <v>10245</v>
      </c>
      <c r="C1883" s="5">
        <v>6</v>
      </c>
      <c r="D1883" s="5">
        <v>0.7</v>
      </c>
      <c r="E1883" s="5">
        <v>53.5</v>
      </c>
      <c r="F1883">
        <v>26.5</v>
      </c>
      <c r="G1883" t="s">
        <v>10549</v>
      </c>
    </row>
    <row r="1884" spans="1:7">
      <c r="A1884" s="3" t="s">
        <v>10278</v>
      </c>
      <c r="B1884" s="11" t="s">
        <v>10279</v>
      </c>
      <c r="C1884" s="5">
        <v>6</v>
      </c>
      <c r="D1884" s="5">
        <v>0.7</v>
      </c>
      <c r="E1884" s="5">
        <v>43.2</v>
      </c>
      <c r="F1884">
        <v>16</v>
      </c>
      <c r="G1884" t="s">
        <v>10549</v>
      </c>
    </row>
    <row r="1885" spans="1:7">
      <c r="A1885" s="3" t="s">
        <v>10281</v>
      </c>
      <c r="B1885" s="11" t="s">
        <v>10279</v>
      </c>
      <c r="C1885" s="5">
        <v>6</v>
      </c>
      <c r="D1885" s="5">
        <v>0.7</v>
      </c>
      <c r="E1885" s="5">
        <v>43.2</v>
      </c>
      <c r="F1885">
        <v>16</v>
      </c>
      <c r="G1885" t="s">
        <v>10549</v>
      </c>
    </row>
    <row r="1886" spans="1:7">
      <c r="A1886" s="3" t="s">
        <v>10290</v>
      </c>
      <c r="B1886" s="11" t="s">
        <v>10291</v>
      </c>
      <c r="C1886" s="5">
        <v>6</v>
      </c>
      <c r="D1886" s="5">
        <v>0.7</v>
      </c>
      <c r="E1886" s="5">
        <v>45.2</v>
      </c>
      <c r="F1886">
        <v>24.5</v>
      </c>
      <c r="G1886" t="s">
        <v>10549</v>
      </c>
    </row>
    <row r="1887" spans="1:7">
      <c r="A1887" s="3" t="s">
        <v>10293</v>
      </c>
      <c r="B1887" s="11" t="s">
        <v>10294</v>
      </c>
      <c r="C1887" s="5">
        <v>6</v>
      </c>
      <c r="D1887" s="5">
        <v>0.7</v>
      </c>
      <c r="E1887" s="5">
        <v>25</v>
      </c>
      <c r="F1887">
        <v>12.5</v>
      </c>
      <c r="G1887" t="s">
        <v>10539</v>
      </c>
    </row>
    <row r="1888" spans="1:7">
      <c r="A1888" s="3" t="s">
        <v>10299</v>
      </c>
      <c r="B1888" s="11" t="s">
        <v>10300</v>
      </c>
      <c r="C1888" s="5">
        <v>6</v>
      </c>
      <c r="D1888" s="5">
        <v>0.7</v>
      </c>
      <c r="E1888" s="5">
        <v>45</v>
      </c>
      <c r="F1888">
        <v>32.5</v>
      </c>
      <c r="G1888" t="s">
        <v>10535</v>
      </c>
    </row>
    <row r="1889" spans="1:7">
      <c r="A1889" s="3" t="s">
        <v>10302</v>
      </c>
      <c r="B1889" s="11" t="s">
        <v>10303</v>
      </c>
      <c r="C1889" s="5">
        <v>6</v>
      </c>
      <c r="D1889" s="5">
        <v>0.7</v>
      </c>
      <c r="E1889" s="5">
        <v>63</v>
      </c>
      <c r="F1889">
        <v>10.5</v>
      </c>
      <c r="G1889" t="s">
        <v>10551</v>
      </c>
    </row>
    <row r="1890" spans="1:7">
      <c r="A1890" s="3" t="s">
        <v>10389</v>
      </c>
      <c r="B1890" s="11" t="s">
        <v>10390</v>
      </c>
      <c r="C1890" s="5">
        <v>6</v>
      </c>
      <c r="D1890" s="5">
        <v>0.7</v>
      </c>
      <c r="E1890" s="5">
        <v>32</v>
      </c>
      <c r="F1890">
        <v>7.25</v>
      </c>
      <c r="G1890" t="s">
        <v>10544</v>
      </c>
    </row>
    <row r="1891" spans="1:7">
      <c r="A1891" s="3" t="s">
        <v>10452</v>
      </c>
      <c r="B1891" s="11" t="s">
        <v>10453</v>
      </c>
      <c r="C1891" s="5">
        <v>6</v>
      </c>
      <c r="D1891" s="5">
        <v>0.7</v>
      </c>
      <c r="E1891" s="5">
        <v>24</v>
      </c>
      <c r="F1891">
        <v>9</v>
      </c>
      <c r="G1891" t="s">
        <v>10539</v>
      </c>
    </row>
    <row r="1892" spans="1:7">
      <c r="A1892" s="3" t="s">
        <v>10455</v>
      </c>
      <c r="B1892" s="11" t="s">
        <v>10456</v>
      </c>
      <c r="C1892" s="5">
        <v>6</v>
      </c>
      <c r="D1892" s="5">
        <v>0.7</v>
      </c>
      <c r="E1892" s="5">
        <v>24</v>
      </c>
      <c r="F1892">
        <v>7.85</v>
      </c>
      <c r="G1892" t="s">
        <v>10539</v>
      </c>
    </row>
    <row r="1893" spans="1:7">
      <c r="A1893" s="3" t="s">
        <v>10458</v>
      </c>
      <c r="B1893" s="11" t="s">
        <v>10459</v>
      </c>
      <c r="C1893" s="5">
        <v>6</v>
      </c>
      <c r="D1893" s="5">
        <v>0.7</v>
      </c>
      <c r="E1893" s="5">
        <v>24</v>
      </c>
      <c r="F1893">
        <v>8</v>
      </c>
      <c r="G1893" t="s">
        <v>10539</v>
      </c>
    </row>
    <row r="1894" spans="1:7">
      <c r="A1894" s="3" t="s">
        <v>10461</v>
      </c>
      <c r="B1894" s="11" t="s">
        <v>10462</v>
      </c>
      <c r="C1894" s="5">
        <v>6</v>
      </c>
      <c r="D1894" s="5">
        <v>0.7</v>
      </c>
      <c r="E1894" s="5">
        <v>24</v>
      </c>
      <c r="F1894">
        <v>8</v>
      </c>
      <c r="G1894" t="s">
        <v>10539</v>
      </c>
    </row>
    <row r="1895" spans="1:7">
      <c r="A1895" s="3" t="s">
        <v>10476</v>
      </c>
      <c r="B1895" s="11" t="s">
        <v>10477</v>
      </c>
      <c r="C1895" s="5">
        <v>6</v>
      </c>
      <c r="D1895" s="5">
        <v>0.7</v>
      </c>
      <c r="E1895" s="5">
        <v>20</v>
      </c>
      <c r="F1895">
        <v>8.65</v>
      </c>
      <c r="G1895" t="s">
        <v>10544</v>
      </c>
    </row>
    <row r="1896" spans="1:7">
      <c r="A1896" s="3" t="s">
        <v>10482</v>
      </c>
      <c r="B1896" s="11" t="s">
        <v>10483</v>
      </c>
      <c r="C1896" s="5">
        <v>6</v>
      </c>
      <c r="D1896" s="5">
        <v>0.7</v>
      </c>
      <c r="E1896" s="5">
        <v>24</v>
      </c>
      <c r="F1896">
        <v>9</v>
      </c>
      <c r="G1896" t="s">
        <v>10539</v>
      </c>
    </row>
    <row r="1897" spans="1:7">
      <c r="A1897" s="3" t="s">
        <v>10490</v>
      </c>
      <c r="B1897" s="11" t="s">
        <v>10491</v>
      </c>
      <c r="C1897" s="5">
        <v>6</v>
      </c>
      <c r="D1897" s="5">
        <v>0.7</v>
      </c>
      <c r="E1897" s="5">
        <v>22</v>
      </c>
      <c r="F1897">
        <v>8.25</v>
      </c>
      <c r="G1897" t="s">
        <v>10539</v>
      </c>
    </row>
    <row r="1898" spans="1:7">
      <c r="A1898" s="3" t="s">
        <v>10496</v>
      </c>
      <c r="B1898" s="11" t="s">
        <v>10497</v>
      </c>
      <c r="C1898" s="5">
        <v>6</v>
      </c>
      <c r="D1898" s="5">
        <v>0.7</v>
      </c>
      <c r="E1898" s="5">
        <v>22</v>
      </c>
      <c r="F1898">
        <v>7.5</v>
      </c>
      <c r="G1898" t="s">
        <v>10544</v>
      </c>
    </row>
    <row r="1899" spans="1:7">
      <c r="A1899" s="3" t="s">
        <v>10510</v>
      </c>
      <c r="B1899" s="11" t="s">
        <v>10511</v>
      </c>
      <c r="C1899" s="5">
        <v>6</v>
      </c>
      <c r="D1899" s="5">
        <v>0.7</v>
      </c>
      <c r="E1899" s="5">
        <v>22</v>
      </c>
      <c r="F1899">
        <v>8.15</v>
      </c>
      <c r="G1899" t="s">
        <v>10539</v>
      </c>
    </row>
    <row r="1900" spans="1:7">
      <c r="A1900" s="3" t="s">
        <v>10516</v>
      </c>
      <c r="B1900" s="11" t="s">
        <v>10517</v>
      </c>
      <c r="C1900" s="5">
        <v>6</v>
      </c>
      <c r="D1900" s="5">
        <v>0.7</v>
      </c>
      <c r="E1900" s="5">
        <v>14</v>
      </c>
      <c r="F1900">
        <v>8</v>
      </c>
      <c r="G1900" t="s">
        <v>10539</v>
      </c>
    </row>
    <row r="1901" spans="1:7">
      <c r="A1901" s="3" t="s">
        <v>242</v>
      </c>
      <c r="B1901" s="11" t="s">
        <v>243</v>
      </c>
      <c r="C1901" s="5">
        <v>6</v>
      </c>
      <c r="D1901" s="5">
        <v>0.7</v>
      </c>
      <c r="E1901" s="5">
        <v>44.4</v>
      </c>
      <c r="F1901">
        <v>29.75</v>
      </c>
      <c r="G1901" t="s">
        <v>10537</v>
      </c>
    </row>
    <row r="1902" spans="1:7">
      <c r="A1902" s="3" t="s">
        <v>317</v>
      </c>
      <c r="B1902" s="11" t="s">
        <v>318</v>
      </c>
      <c r="C1902" s="5">
        <v>6</v>
      </c>
      <c r="D1902" s="5">
        <v>0.7</v>
      </c>
      <c r="E1902" s="5">
        <v>42</v>
      </c>
      <c r="F1902">
        <v>12.75</v>
      </c>
      <c r="G1902" t="s">
        <v>10537</v>
      </c>
    </row>
    <row r="1903" spans="1:7">
      <c r="A1903" s="3" t="s">
        <v>386</v>
      </c>
      <c r="B1903" s="11" t="s">
        <v>387</v>
      </c>
      <c r="C1903" s="5">
        <v>6</v>
      </c>
      <c r="D1903" s="5">
        <v>0.7</v>
      </c>
      <c r="E1903" s="5">
        <v>42</v>
      </c>
      <c r="F1903">
        <v>13.5</v>
      </c>
      <c r="G1903" t="s">
        <v>10537</v>
      </c>
    </row>
    <row r="1904" spans="1:7">
      <c r="A1904" s="3" t="s">
        <v>389</v>
      </c>
      <c r="B1904" s="11" t="s">
        <v>390</v>
      </c>
      <c r="C1904" s="5">
        <v>6</v>
      </c>
      <c r="D1904" s="5">
        <v>0.7</v>
      </c>
      <c r="E1904" s="5">
        <v>51</v>
      </c>
      <c r="F1904">
        <v>17.75</v>
      </c>
      <c r="G1904" t="s">
        <v>10537</v>
      </c>
    </row>
    <row r="1905" spans="1:7">
      <c r="A1905" s="3" t="s">
        <v>723</v>
      </c>
      <c r="B1905" s="11" t="s">
        <v>724</v>
      </c>
      <c r="C1905" s="5">
        <v>6</v>
      </c>
      <c r="D1905" s="5">
        <v>0.7</v>
      </c>
      <c r="E1905" s="5">
        <v>42</v>
      </c>
      <c r="F1905">
        <v>13.25</v>
      </c>
      <c r="G1905" t="s">
        <v>10537</v>
      </c>
    </row>
    <row r="1906" spans="1:7">
      <c r="A1906" s="3" t="s">
        <v>1028</v>
      </c>
      <c r="B1906" s="11" t="s">
        <v>1026</v>
      </c>
      <c r="C1906" s="5">
        <v>6</v>
      </c>
      <c r="D1906" s="5">
        <v>0.7</v>
      </c>
      <c r="E1906" s="5">
        <v>43.3</v>
      </c>
      <c r="F1906">
        <v>16.5</v>
      </c>
      <c r="G1906" t="s">
        <v>10537</v>
      </c>
    </row>
    <row r="1907" spans="1:7">
      <c r="A1907" s="3" t="s">
        <v>1050</v>
      </c>
      <c r="B1907" s="11" t="s">
        <v>1051</v>
      </c>
      <c r="C1907" s="5">
        <v>6</v>
      </c>
      <c r="D1907" s="5">
        <v>0.7</v>
      </c>
      <c r="E1907" s="5">
        <v>45</v>
      </c>
      <c r="F1907">
        <v>13.25</v>
      </c>
      <c r="G1907" t="s">
        <v>10537</v>
      </c>
    </row>
    <row r="1908" spans="1:7">
      <c r="A1908" s="3" t="s">
        <v>1179</v>
      </c>
      <c r="B1908" s="11" t="s">
        <v>1180</v>
      </c>
      <c r="C1908" s="5">
        <v>6</v>
      </c>
      <c r="D1908" s="5">
        <v>0.7</v>
      </c>
      <c r="E1908" s="5">
        <v>43.3</v>
      </c>
      <c r="F1908">
        <v>18.25</v>
      </c>
      <c r="G1908" t="s">
        <v>10537</v>
      </c>
    </row>
    <row r="1909" spans="1:7">
      <c r="A1909" s="3" t="s">
        <v>1328</v>
      </c>
      <c r="B1909" s="11" t="s">
        <v>1329</v>
      </c>
      <c r="C1909" s="5">
        <v>6</v>
      </c>
      <c r="D1909" s="5">
        <v>0.7</v>
      </c>
      <c r="E1909" s="5">
        <v>60</v>
      </c>
      <c r="F1909">
        <v>11.25</v>
      </c>
      <c r="G1909" t="s">
        <v>10537</v>
      </c>
    </row>
    <row r="1910" spans="1:7">
      <c r="A1910" s="3" t="s">
        <v>11045</v>
      </c>
      <c r="B1910" s="11" t="s">
        <v>1364</v>
      </c>
      <c r="C1910" s="5">
        <v>6</v>
      </c>
      <c r="D1910" s="5">
        <v>0.7</v>
      </c>
      <c r="E1910" s="5">
        <v>47</v>
      </c>
      <c r="F1910">
        <v>16.75</v>
      </c>
      <c r="G1910" t="s">
        <v>10537</v>
      </c>
    </row>
    <row r="1911" spans="1:7">
      <c r="A1911" s="3" t="s">
        <v>1369</v>
      </c>
      <c r="B1911" s="11" t="s">
        <v>1370</v>
      </c>
      <c r="C1911" s="5">
        <v>6</v>
      </c>
      <c r="D1911" s="5">
        <v>0.7</v>
      </c>
      <c r="E1911" s="5">
        <v>42</v>
      </c>
      <c r="F1911">
        <v>16.8</v>
      </c>
      <c r="G1911" t="s">
        <v>10537</v>
      </c>
    </row>
    <row r="1912" spans="1:7">
      <c r="A1912" s="3" t="s">
        <v>1539</v>
      </c>
      <c r="B1912" s="11" t="s">
        <v>1540</v>
      </c>
      <c r="C1912" s="5">
        <v>6</v>
      </c>
      <c r="D1912" s="5">
        <v>0.7</v>
      </c>
      <c r="E1912" s="5">
        <v>42</v>
      </c>
      <c r="F1912">
        <v>11.95</v>
      </c>
      <c r="G1912" t="s">
        <v>10537</v>
      </c>
    </row>
    <row r="1913" spans="1:7">
      <c r="A1913" s="3" t="s">
        <v>1545</v>
      </c>
      <c r="B1913" s="11" t="s">
        <v>1546</v>
      </c>
      <c r="C1913" s="5">
        <v>6</v>
      </c>
      <c r="D1913" s="5">
        <v>0.7</v>
      </c>
      <c r="E1913" s="5">
        <v>47</v>
      </c>
      <c r="F1913">
        <v>15.85</v>
      </c>
      <c r="G1913" t="s">
        <v>10537</v>
      </c>
    </row>
    <row r="1914" spans="1:7">
      <c r="A1914" s="3" t="s">
        <v>1720</v>
      </c>
      <c r="B1914" s="11" t="s">
        <v>1721</v>
      </c>
      <c r="C1914" s="5">
        <v>6</v>
      </c>
      <c r="D1914" s="5">
        <v>0.7</v>
      </c>
      <c r="E1914" s="5">
        <v>57</v>
      </c>
      <c r="F1914">
        <v>8.5</v>
      </c>
      <c r="G1914" t="s">
        <v>10537</v>
      </c>
    </row>
    <row r="1915" spans="1:7">
      <c r="A1915" s="3" t="s">
        <v>11056</v>
      </c>
      <c r="B1915" s="11" t="s">
        <v>11057</v>
      </c>
      <c r="C1915" s="5">
        <v>6</v>
      </c>
      <c r="D1915" s="5">
        <v>0.7</v>
      </c>
      <c r="E1915" s="5">
        <v>0</v>
      </c>
      <c r="F1915">
        <v>16.95</v>
      </c>
      <c r="G1915" t="s">
        <v>10537</v>
      </c>
    </row>
    <row r="1916" spans="1:7">
      <c r="A1916" s="3" t="s">
        <v>2208</v>
      </c>
      <c r="B1916" s="11" t="s">
        <v>2209</v>
      </c>
      <c r="C1916" s="5">
        <v>6</v>
      </c>
      <c r="D1916" s="5">
        <v>0.7</v>
      </c>
      <c r="E1916" s="5">
        <v>48.2</v>
      </c>
      <c r="F1916">
        <v>19.95</v>
      </c>
      <c r="G1916" t="s">
        <v>10537</v>
      </c>
    </row>
    <row r="1917" spans="1:7">
      <c r="A1917" s="3" t="s">
        <v>2422</v>
      </c>
      <c r="B1917" s="11" t="s">
        <v>2423</v>
      </c>
      <c r="C1917" s="5">
        <v>6</v>
      </c>
      <c r="D1917" s="5">
        <v>0.7</v>
      </c>
      <c r="E1917" s="5">
        <v>42</v>
      </c>
      <c r="F1917">
        <v>13.95</v>
      </c>
      <c r="G1917" t="s">
        <v>10537</v>
      </c>
    </row>
    <row r="1918" spans="1:7">
      <c r="A1918" s="3" t="s">
        <v>2472</v>
      </c>
      <c r="B1918" s="11" t="s">
        <v>2473</v>
      </c>
      <c r="C1918" s="5">
        <v>6</v>
      </c>
      <c r="D1918" s="5">
        <v>0.7</v>
      </c>
      <c r="E1918" s="5">
        <v>44</v>
      </c>
      <c r="F1918">
        <v>11.45</v>
      </c>
      <c r="G1918" t="s">
        <v>10537</v>
      </c>
    </row>
    <row r="1919" spans="1:7">
      <c r="A1919" s="3" t="s">
        <v>2475</v>
      </c>
      <c r="B1919" s="11" t="s">
        <v>2476</v>
      </c>
      <c r="C1919" s="5">
        <v>6</v>
      </c>
      <c r="D1919" s="5">
        <v>0.7</v>
      </c>
      <c r="E1919" s="5">
        <v>41.5</v>
      </c>
      <c r="F1919">
        <v>13.95</v>
      </c>
      <c r="G1919" t="s">
        <v>10537</v>
      </c>
    </row>
    <row r="1920" spans="1:7">
      <c r="A1920" s="3" t="s">
        <v>11064</v>
      </c>
      <c r="B1920" s="11" t="s">
        <v>11065</v>
      </c>
      <c r="C1920" s="5">
        <v>6</v>
      </c>
      <c r="D1920" s="5">
        <v>0.7</v>
      </c>
      <c r="E1920" s="5">
        <v>41.7</v>
      </c>
      <c r="F1920">
        <v>11.75</v>
      </c>
      <c r="G1920" t="s">
        <v>10537</v>
      </c>
    </row>
    <row r="1921" spans="1:7">
      <c r="A1921" s="3" t="s">
        <v>2787</v>
      </c>
      <c r="B1921" s="11" t="s">
        <v>2788</v>
      </c>
      <c r="C1921" s="5">
        <v>6</v>
      </c>
      <c r="D1921" s="5">
        <v>0.7</v>
      </c>
      <c r="E1921" s="5">
        <v>47</v>
      </c>
      <c r="F1921">
        <v>15</v>
      </c>
      <c r="G1921" t="s">
        <v>10537</v>
      </c>
    </row>
    <row r="1922" spans="1:7">
      <c r="A1922" s="3" t="s">
        <v>3558</v>
      </c>
      <c r="B1922" s="11" t="s">
        <v>3559</v>
      </c>
      <c r="C1922" s="5">
        <v>6</v>
      </c>
      <c r="D1922" s="5">
        <v>0.7</v>
      </c>
      <c r="E1922" s="5">
        <v>42</v>
      </c>
      <c r="F1922">
        <v>17.25</v>
      </c>
      <c r="G1922" t="s">
        <v>10537</v>
      </c>
    </row>
    <row r="1923" spans="1:7">
      <c r="A1923" s="3" t="s">
        <v>3613</v>
      </c>
      <c r="B1923" s="11" t="s">
        <v>3614</v>
      </c>
      <c r="C1923" s="5">
        <v>6</v>
      </c>
      <c r="D1923" s="5">
        <v>0.7</v>
      </c>
      <c r="E1923" s="5">
        <v>45</v>
      </c>
      <c r="F1923">
        <v>18.5</v>
      </c>
      <c r="G1923" t="s">
        <v>10537</v>
      </c>
    </row>
    <row r="1924" spans="1:7">
      <c r="A1924" s="3" t="s">
        <v>3669</v>
      </c>
      <c r="B1924" s="11" t="s">
        <v>3670</v>
      </c>
      <c r="C1924" s="5">
        <v>6</v>
      </c>
      <c r="D1924" s="5">
        <v>0.7</v>
      </c>
      <c r="E1924" s="5">
        <v>40.6</v>
      </c>
      <c r="F1924">
        <v>36.5</v>
      </c>
      <c r="G1924" t="s">
        <v>10537</v>
      </c>
    </row>
    <row r="1925" spans="1:7">
      <c r="A1925" s="3" t="s">
        <v>3971</v>
      </c>
      <c r="B1925" s="11" t="s">
        <v>3972</v>
      </c>
      <c r="C1925" s="5">
        <v>6</v>
      </c>
      <c r="D1925" s="5">
        <v>0.7</v>
      </c>
      <c r="E1925" s="5">
        <v>45</v>
      </c>
      <c r="F1925">
        <v>15.85</v>
      </c>
      <c r="G1925" t="s">
        <v>10537</v>
      </c>
    </row>
    <row r="1926" spans="1:7">
      <c r="A1926" s="3" t="s">
        <v>3983</v>
      </c>
      <c r="B1926" s="11" t="s">
        <v>3984</v>
      </c>
      <c r="C1926" s="5">
        <v>6</v>
      </c>
      <c r="D1926" s="5">
        <v>0.7</v>
      </c>
      <c r="E1926" s="5">
        <v>37.799999999999997</v>
      </c>
      <c r="F1926">
        <v>24.9</v>
      </c>
      <c r="G1926" t="s">
        <v>10537</v>
      </c>
    </row>
    <row r="1927" spans="1:7">
      <c r="A1927" s="3" t="s">
        <v>11075</v>
      </c>
      <c r="B1927" s="11" t="s">
        <v>11076</v>
      </c>
      <c r="C1927" s="5">
        <v>6</v>
      </c>
      <c r="D1927" s="5">
        <v>0.7</v>
      </c>
      <c r="E1927" s="5">
        <v>41.8</v>
      </c>
      <c r="F1927">
        <v>18.5</v>
      </c>
      <c r="G1927" t="s">
        <v>10537</v>
      </c>
    </row>
    <row r="1928" spans="1:7">
      <c r="A1928" s="3" t="s">
        <v>3986</v>
      </c>
      <c r="B1928" s="11" t="s">
        <v>3987</v>
      </c>
      <c r="C1928" s="5">
        <v>6</v>
      </c>
      <c r="D1928" s="5">
        <v>0.7</v>
      </c>
      <c r="E1928" s="5">
        <v>41.8</v>
      </c>
      <c r="F1928">
        <v>18.5</v>
      </c>
      <c r="G1928" t="s">
        <v>10537</v>
      </c>
    </row>
    <row r="1929" spans="1:7">
      <c r="A1929" s="3" t="s">
        <v>11077</v>
      </c>
      <c r="B1929" s="11" t="s">
        <v>11078</v>
      </c>
      <c r="C1929" s="5">
        <v>6</v>
      </c>
      <c r="D1929" s="5">
        <v>0.7</v>
      </c>
      <c r="E1929" s="5">
        <v>43.8</v>
      </c>
      <c r="F1929">
        <v>19.5</v>
      </c>
      <c r="G1929" t="s">
        <v>10537</v>
      </c>
    </row>
    <row r="1930" spans="1:7">
      <c r="A1930" s="3" t="s">
        <v>4090</v>
      </c>
      <c r="B1930" s="11" t="s">
        <v>4091</v>
      </c>
      <c r="C1930" s="5">
        <v>6</v>
      </c>
      <c r="D1930" s="5">
        <v>0.7</v>
      </c>
      <c r="E1930" s="5">
        <v>45</v>
      </c>
      <c r="F1930">
        <v>19.5</v>
      </c>
      <c r="G1930" t="s">
        <v>10537</v>
      </c>
    </row>
    <row r="1931" spans="1:7">
      <c r="A1931" s="3" t="s">
        <v>4099</v>
      </c>
      <c r="B1931" s="11" t="s">
        <v>4100</v>
      </c>
      <c r="C1931" s="5">
        <v>6</v>
      </c>
      <c r="D1931" s="5">
        <v>0.7</v>
      </c>
      <c r="E1931" s="5">
        <v>44</v>
      </c>
      <c r="F1931">
        <v>15.25</v>
      </c>
      <c r="G1931" t="s">
        <v>10537</v>
      </c>
    </row>
    <row r="1932" spans="1:7">
      <c r="A1932" s="3" t="s">
        <v>4102</v>
      </c>
      <c r="B1932" s="11" t="s">
        <v>4103</v>
      </c>
      <c r="C1932" s="5">
        <v>6</v>
      </c>
      <c r="D1932" s="5">
        <v>0.7</v>
      </c>
      <c r="E1932" s="5">
        <v>44</v>
      </c>
      <c r="F1932">
        <v>15.9</v>
      </c>
      <c r="G1932" t="s">
        <v>10537</v>
      </c>
    </row>
    <row r="1933" spans="1:7">
      <c r="A1933" s="3" t="s">
        <v>4105</v>
      </c>
      <c r="B1933" s="11" t="s">
        <v>4106</v>
      </c>
      <c r="C1933" s="5">
        <v>6</v>
      </c>
      <c r="D1933" s="5">
        <v>0.7</v>
      </c>
      <c r="E1933" s="5">
        <v>44</v>
      </c>
      <c r="F1933">
        <v>17.899999999999999</v>
      </c>
      <c r="G1933" t="s">
        <v>10537</v>
      </c>
    </row>
    <row r="1934" spans="1:7">
      <c r="A1934" s="3" t="s">
        <v>4122</v>
      </c>
      <c r="B1934" s="11" t="s">
        <v>4123</v>
      </c>
      <c r="C1934" s="5">
        <v>6</v>
      </c>
      <c r="D1934" s="5">
        <v>0.7</v>
      </c>
      <c r="E1934" s="5">
        <v>42</v>
      </c>
      <c r="F1934">
        <v>13.65</v>
      </c>
      <c r="G1934" t="s">
        <v>10537</v>
      </c>
    </row>
    <row r="1935" spans="1:7">
      <c r="A1935" s="3" t="s">
        <v>4125</v>
      </c>
      <c r="B1935" s="11" t="s">
        <v>4126</v>
      </c>
      <c r="C1935" s="5">
        <v>6</v>
      </c>
      <c r="D1935" s="5">
        <v>0.7</v>
      </c>
      <c r="E1935" s="5">
        <v>38.5</v>
      </c>
      <c r="F1935">
        <v>13.95</v>
      </c>
      <c r="G1935" t="s">
        <v>10537</v>
      </c>
    </row>
    <row r="1936" spans="1:7">
      <c r="A1936" s="3" t="s">
        <v>4137</v>
      </c>
      <c r="B1936" s="11" t="s">
        <v>4138</v>
      </c>
      <c r="C1936" s="5">
        <v>6</v>
      </c>
      <c r="D1936" s="5">
        <v>0.7</v>
      </c>
      <c r="E1936" s="5">
        <v>47</v>
      </c>
      <c r="F1936">
        <v>6.95</v>
      </c>
      <c r="G1936" t="s">
        <v>10537</v>
      </c>
    </row>
    <row r="1937" spans="1:7">
      <c r="A1937" s="3" t="s">
        <v>4164</v>
      </c>
      <c r="B1937" s="11" t="s">
        <v>4162</v>
      </c>
      <c r="C1937" s="5">
        <v>6</v>
      </c>
      <c r="D1937" s="5">
        <v>0.7</v>
      </c>
      <c r="E1937" s="5">
        <v>42.7</v>
      </c>
      <c r="F1937">
        <v>19</v>
      </c>
      <c r="G1937" t="s">
        <v>10537</v>
      </c>
    </row>
    <row r="1938" spans="1:7">
      <c r="A1938" s="3" t="s">
        <v>11081</v>
      </c>
      <c r="B1938" s="11" t="s">
        <v>11082</v>
      </c>
      <c r="C1938" s="5">
        <v>6</v>
      </c>
      <c r="D1938" s="5">
        <v>0.7</v>
      </c>
      <c r="E1938" s="5">
        <v>43.5</v>
      </c>
      <c r="F1938">
        <v>14.75</v>
      </c>
      <c r="G1938" t="s">
        <v>10537</v>
      </c>
    </row>
    <row r="1939" spans="1:7">
      <c r="A1939" s="3" t="s">
        <v>4179</v>
      </c>
      <c r="B1939" s="11" t="s">
        <v>4177</v>
      </c>
      <c r="C1939" s="5">
        <v>6</v>
      </c>
      <c r="D1939" s="5">
        <v>0.7</v>
      </c>
      <c r="E1939" s="5">
        <v>43.5</v>
      </c>
      <c r="F1939">
        <v>16.5</v>
      </c>
      <c r="G1939" t="s">
        <v>10537</v>
      </c>
    </row>
    <row r="1940" spans="1:7">
      <c r="A1940" s="3" t="s">
        <v>4774</v>
      </c>
      <c r="B1940" s="11" t="s">
        <v>4775</v>
      </c>
      <c r="C1940" s="5">
        <v>6</v>
      </c>
      <c r="D1940" s="5">
        <v>0.7</v>
      </c>
      <c r="E1940" s="5">
        <v>45</v>
      </c>
      <c r="F1940">
        <v>19</v>
      </c>
      <c r="G1940" t="s">
        <v>10537</v>
      </c>
    </row>
    <row r="1941" spans="1:7">
      <c r="A1941" s="3" t="s">
        <v>4783</v>
      </c>
      <c r="B1941" s="11" t="s">
        <v>4784</v>
      </c>
      <c r="C1941" s="5">
        <v>6</v>
      </c>
      <c r="D1941" s="5">
        <v>0.7</v>
      </c>
      <c r="E1941" s="5">
        <v>44</v>
      </c>
      <c r="F1941">
        <v>14.75</v>
      </c>
      <c r="G1941" t="s">
        <v>10537</v>
      </c>
    </row>
    <row r="1942" spans="1:7">
      <c r="A1942" s="3" t="s">
        <v>4828</v>
      </c>
      <c r="B1942" s="11" t="s">
        <v>4829</v>
      </c>
      <c r="C1942" s="5">
        <v>6</v>
      </c>
      <c r="D1942" s="5">
        <v>0.7</v>
      </c>
      <c r="E1942" s="5">
        <v>47</v>
      </c>
      <c r="F1942">
        <v>10.199999999999999</v>
      </c>
      <c r="G1942" t="s">
        <v>10537</v>
      </c>
    </row>
    <row r="1943" spans="1:7">
      <c r="A1943" s="3" t="s">
        <v>4857</v>
      </c>
      <c r="B1943" s="11" t="s">
        <v>4858</v>
      </c>
      <c r="C1943" s="5">
        <v>6</v>
      </c>
      <c r="D1943" s="5">
        <v>0.7</v>
      </c>
      <c r="E1943" s="5">
        <v>41.3</v>
      </c>
      <c r="F1943">
        <v>8.5</v>
      </c>
      <c r="G1943" t="s">
        <v>10537</v>
      </c>
    </row>
    <row r="1944" spans="1:7">
      <c r="A1944" s="3" t="s">
        <v>4905</v>
      </c>
      <c r="B1944" s="11" t="s">
        <v>4906</v>
      </c>
      <c r="C1944" s="5">
        <v>6</v>
      </c>
      <c r="D1944" s="5">
        <v>0.7</v>
      </c>
      <c r="E1944" s="5">
        <v>43.4</v>
      </c>
      <c r="F1944">
        <v>19</v>
      </c>
      <c r="G1944" t="s">
        <v>10537</v>
      </c>
    </row>
    <row r="1945" spans="1:7">
      <c r="A1945" s="3" t="s">
        <v>11093</v>
      </c>
      <c r="B1945" s="11" t="s">
        <v>4909</v>
      </c>
      <c r="C1945" s="5">
        <v>6</v>
      </c>
      <c r="D1945" s="5">
        <v>0.7</v>
      </c>
      <c r="E1945" s="5">
        <v>44</v>
      </c>
      <c r="F1945">
        <v>20.5</v>
      </c>
      <c r="G1945" t="s">
        <v>10537</v>
      </c>
    </row>
    <row r="1946" spans="1:7">
      <c r="A1946" s="3" t="s">
        <v>4913</v>
      </c>
      <c r="B1946" s="11" t="s">
        <v>4909</v>
      </c>
      <c r="C1946" s="5">
        <v>6</v>
      </c>
      <c r="D1946" s="5">
        <v>0.7</v>
      </c>
      <c r="E1946" s="5">
        <v>41.4</v>
      </c>
      <c r="F1946">
        <v>18.95</v>
      </c>
      <c r="G1946" t="s">
        <v>10537</v>
      </c>
    </row>
    <row r="1947" spans="1:7">
      <c r="A1947" s="3" t="s">
        <v>4920</v>
      </c>
      <c r="B1947" s="11" t="s">
        <v>4921</v>
      </c>
      <c r="C1947" s="5">
        <v>6</v>
      </c>
      <c r="D1947" s="5">
        <v>0.7</v>
      </c>
      <c r="E1947" s="5">
        <v>43.4</v>
      </c>
      <c r="F1947">
        <v>24.5</v>
      </c>
      <c r="G1947" t="s">
        <v>10537</v>
      </c>
    </row>
    <row r="1948" spans="1:7">
      <c r="A1948" s="3" t="s">
        <v>4923</v>
      </c>
      <c r="B1948" s="11" t="s">
        <v>4924</v>
      </c>
      <c r="C1948" s="5">
        <v>6</v>
      </c>
      <c r="D1948" s="5">
        <v>0.7</v>
      </c>
      <c r="E1948" s="5">
        <v>43.4</v>
      </c>
      <c r="F1948">
        <v>20.95</v>
      </c>
      <c r="G1948" t="s">
        <v>10537</v>
      </c>
    </row>
    <row r="1949" spans="1:7">
      <c r="A1949" s="3" t="s">
        <v>4926</v>
      </c>
      <c r="B1949" s="11" t="s">
        <v>4927</v>
      </c>
      <c r="C1949" s="5">
        <v>6</v>
      </c>
      <c r="D1949" s="5">
        <v>0.7</v>
      </c>
      <c r="E1949" s="5">
        <v>43.4</v>
      </c>
      <c r="F1949">
        <v>20</v>
      </c>
      <c r="G1949" t="s">
        <v>10537</v>
      </c>
    </row>
    <row r="1950" spans="1:7">
      <c r="A1950" s="3" t="s">
        <v>5170</v>
      </c>
      <c r="B1950" s="11" t="s">
        <v>5171</v>
      </c>
      <c r="C1950" s="5">
        <v>6</v>
      </c>
      <c r="D1950" s="5">
        <v>0.7</v>
      </c>
      <c r="E1950" s="5">
        <v>48.1</v>
      </c>
      <c r="F1950">
        <v>17.5</v>
      </c>
      <c r="G1950" t="s">
        <v>10537</v>
      </c>
    </row>
    <row r="1951" spans="1:7">
      <c r="A1951" s="3" t="s">
        <v>5173</v>
      </c>
      <c r="B1951" s="11" t="s">
        <v>5174</v>
      </c>
      <c r="C1951" s="5">
        <v>6</v>
      </c>
      <c r="D1951" s="5">
        <v>0.7</v>
      </c>
      <c r="E1951" s="5">
        <v>50.2</v>
      </c>
      <c r="F1951">
        <v>17.5</v>
      </c>
      <c r="G1951" t="s">
        <v>10537</v>
      </c>
    </row>
    <row r="1952" spans="1:7">
      <c r="A1952" s="3" t="s">
        <v>5451</v>
      </c>
      <c r="B1952" s="11" t="s">
        <v>5452</v>
      </c>
      <c r="C1952" s="5">
        <v>6</v>
      </c>
      <c r="D1952" s="5">
        <v>0.7</v>
      </c>
      <c r="E1952" s="5">
        <v>47</v>
      </c>
      <c r="F1952">
        <v>15.5</v>
      </c>
      <c r="G1952" t="s">
        <v>10537</v>
      </c>
    </row>
    <row r="1953" spans="1:7">
      <c r="A1953" s="3" t="s">
        <v>5502</v>
      </c>
      <c r="B1953" s="11" t="s">
        <v>5503</v>
      </c>
      <c r="C1953" s="5">
        <v>6</v>
      </c>
      <c r="D1953" s="5">
        <v>0.7</v>
      </c>
      <c r="E1953" s="5">
        <v>57</v>
      </c>
      <c r="F1953">
        <v>14.5</v>
      </c>
      <c r="G1953" t="s">
        <v>10537</v>
      </c>
    </row>
    <row r="1954" spans="1:7">
      <c r="A1954" s="3" t="s">
        <v>5514</v>
      </c>
      <c r="B1954" s="11" t="s">
        <v>5515</v>
      </c>
      <c r="C1954" s="5">
        <v>6</v>
      </c>
      <c r="D1954" s="5">
        <v>0.7</v>
      </c>
      <c r="E1954" s="5">
        <v>41.3</v>
      </c>
      <c r="F1954">
        <v>21.5</v>
      </c>
      <c r="G1954" t="s">
        <v>10537</v>
      </c>
    </row>
    <row r="1955" spans="1:7">
      <c r="A1955" s="3" t="s">
        <v>5669</v>
      </c>
      <c r="B1955" s="11" t="s">
        <v>5670</v>
      </c>
      <c r="C1955" s="5">
        <v>6</v>
      </c>
      <c r="D1955" s="5">
        <v>0.7</v>
      </c>
      <c r="E1955" s="5">
        <v>42</v>
      </c>
      <c r="F1955">
        <v>19.5</v>
      </c>
      <c r="G1955" t="s">
        <v>10537</v>
      </c>
    </row>
    <row r="1956" spans="1:7">
      <c r="A1956" s="3" t="s">
        <v>5800</v>
      </c>
      <c r="B1956" s="11" t="s">
        <v>5801</v>
      </c>
      <c r="C1956" s="5">
        <v>6</v>
      </c>
      <c r="D1956" s="5">
        <v>0.7</v>
      </c>
      <c r="E1956" s="5">
        <v>45.1</v>
      </c>
      <c r="F1956">
        <v>32.950000000000003</v>
      </c>
      <c r="G1956" t="s">
        <v>10537</v>
      </c>
    </row>
    <row r="1957" spans="1:7">
      <c r="A1957" s="3" t="s">
        <v>5803</v>
      </c>
      <c r="B1957" s="11" t="s">
        <v>5804</v>
      </c>
      <c r="C1957" s="5">
        <v>6</v>
      </c>
      <c r="D1957" s="5">
        <v>0.7</v>
      </c>
      <c r="E1957" s="5">
        <v>45.7</v>
      </c>
      <c r="F1957">
        <v>27.25</v>
      </c>
      <c r="G1957" t="s">
        <v>10537</v>
      </c>
    </row>
    <row r="1958" spans="1:7">
      <c r="A1958" s="3" t="s">
        <v>5806</v>
      </c>
      <c r="B1958" s="11" t="s">
        <v>5807</v>
      </c>
      <c r="C1958" s="5">
        <v>6</v>
      </c>
      <c r="D1958" s="5">
        <v>0.7</v>
      </c>
      <c r="E1958" s="5">
        <v>54.5</v>
      </c>
      <c r="F1958">
        <v>27.25</v>
      </c>
      <c r="G1958" t="s">
        <v>10537</v>
      </c>
    </row>
    <row r="1959" spans="1:7">
      <c r="A1959" s="3" t="s">
        <v>5821</v>
      </c>
      <c r="B1959" s="11" t="s">
        <v>5822</v>
      </c>
      <c r="C1959" s="5">
        <v>6</v>
      </c>
      <c r="D1959" s="5">
        <v>0.7</v>
      </c>
      <c r="E1959" s="5">
        <v>42</v>
      </c>
      <c r="F1959">
        <v>10.25</v>
      </c>
      <c r="G1959" t="s">
        <v>10537</v>
      </c>
    </row>
    <row r="1960" spans="1:7">
      <c r="A1960" s="3" t="s">
        <v>6244</v>
      </c>
      <c r="B1960" s="11" t="s">
        <v>6245</v>
      </c>
      <c r="C1960" s="5">
        <v>6</v>
      </c>
      <c r="D1960" s="5">
        <v>0.7</v>
      </c>
      <c r="E1960" s="5">
        <v>44</v>
      </c>
      <c r="F1960">
        <v>18.5</v>
      </c>
      <c r="G1960" t="s">
        <v>10537</v>
      </c>
    </row>
    <row r="1961" spans="1:7">
      <c r="A1961" s="3" t="s">
        <v>11121</v>
      </c>
      <c r="B1961" s="11" t="s">
        <v>11122</v>
      </c>
      <c r="C1961" s="5">
        <v>6</v>
      </c>
      <c r="D1961" s="5">
        <v>0.7</v>
      </c>
      <c r="E1961" s="5">
        <v>42</v>
      </c>
      <c r="F1961">
        <v>18.5</v>
      </c>
      <c r="G1961" t="s">
        <v>10537</v>
      </c>
    </row>
    <row r="1962" spans="1:7">
      <c r="A1962" s="3" t="s">
        <v>11123</v>
      </c>
      <c r="B1962" s="11" t="s">
        <v>11124</v>
      </c>
      <c r="C1962" s="5">
        <v>6</v>
      </c>
      <c r="D1962" s="5">
        <v>0.7</v>
      </c>
      <c r="E1962" s="5">
        <v>42</v>
      </c>
      <c r="F1962">
        <v>18.5</v>
      </c>
      <c r="G1962" t="s">
        <v>10537</v>
      </c>
    </row>
    <row r="1963" spans="1:7">
      <c r="A1963" s="3" t="s">
        <v>11125</v>
      </c>
      <c r="B1963" s="11" t="s">
        <v>11126</v>
      </c>
      <c r="C1963" s="5">
        <v>6</v>
      </c>
      <c r="D1963" s="5">
        <v>0.7</v>
      </c>
      <c r="E1963" s="5">
        <v>44</v>
      </c>
      <c r="F1963">
        <v>16.5</v>
      </c>
      <c r="G1963" t="s">
        <v>10537</v>
      </c>
    </row>
    <row r="1964" spans="1:7">
      <c r="A1964" s="3" t="s">
        <v>6426</v>
      </c>
      <c r="B1964" s="11" t="s">
        <v>6427</v>
      </c>
      <c r="C1964" s="5">
        <v>6</v>
      </c>
      <c r="D1964" s="5">
        <v>0.7</v>
      </c>
      <c r="E1964" s="5">
        <v>41</v>
      </c>
      <c r="F1964">
        <v>12.5</v>
      </c>
      <c r="G1964" t="s">
        <v>10537</v>
      </c>
    </row>
    <row r="1965" spans="1:7">
      <c r="A1965" s="3" t="s">
        <v>6429</v>
      </c>
      <c r="B1965" s="11" t="s">
        <v>6430</v>
      </c>
      <c r="C1965" s="5">
        <v>6</v>
      </c>
      <c r="D1965" s="5">
        <v>0.7</v>
      </c>
      <c r="E1965" s="5">
        <v>41</v>
      </c>
      <c r="F1965">
        <v>12.25</v>
      </c>
      <c r="G1965" t="s">
        <v>10537</v>
      </c>
    </row>
    <row r="1966" spans="1:7">
      <c r="A1966" s="3" t="s">
        <v>6432</v>
      </c>
      <c r="B1966" s="11" t="s">
        <v>6433</v>
      </c>
      <c r="C1966" s="5">
        <v>6</v>
      </c>
      <c r="D1966" s="5">
        <v>0.7</v>
      </c>
      <c r="E1966" s="5">
        <v>41</v>
      </c>
      <c r="F1966">
        <v>12.5</v>
      </c>
      <c r="G1966" t="s">
        <v>10537</v>
      </c>
    </row>
    <row r="1967" spans="1:7">
      <c r="A1967" s="3" t="s">
        <v>6435</v>
      </c>
      <c r="B1967" s="11" t="s">
        <v>6436</v>
      </c>
      <c r="C1967" s="5">
        <v>6</v>
      </c>
      <c r="D1967" s="5">
        <v>0.7</v>
      </c>
      <c r="E1967" s="5">
        <v>41</v>
      </c>
      <c r="F1967">
        <v>12.95</v>
      </c>
      <c r="G1967" t="s">
        <v>10537</v>
      </c>
    </row>
    <row r="1968" spans="1:7">
      <c r="A1968" s="3" t="s">
        <v>11133</v>
      </c>
      <c r="B1968" s="11" t="s">
        <v>11134</v>
      </c>
      <c r="C1968" s="5">
        <v>6</v>
      </c>
      <c r="D1968" s="5">
        <v>0.7</v>
      </c>
      <c r="E1968" s="5">
        <v>45.2</v>
      </c>
      <c r="F1968">
        <v>16.8</v>
      </c>
      <c r="G1968" t="s">
        <v>10537</v>
      </c>
    </row>
    <row r="1969" spans="1:7">
      <c r="A1969" s="3" t="s">
        <v>6663</v>
      </c>
      <c r="B1969" s="11" t="s">
        <v>6664</v>
      </c>
      <c r="C1969" s="5">
        <v>6</v>
      </c>
      <c r="D1969" s="5">
        <v>0.7</v>
      </c>
      <c r="E1969" s="5">
        <v>47</v>
      </c>
      <c r="F1969">
        <v>26.95</v>
      </c>
      <c r="G1969" t="s">
        <v>10537</v>
      </c>
    </row>
    <row r="1970" spans="1:7">
      <c r="A1970" s="3" t="s">
        <v>6693</v>
      </c>
      <c r="B1970" s="11" t="s">
        <v>6694</v>
      </c>
      <c r="C1970" s="5">
        <v>6</v>
      </c>
      <c r="D1970" s="5">
        <v>0.7</v>
      </c>
      <c r="E1970" s="5">
        <v>42</v>
      </c>
      <c r="F1970">
        <v>19.5</v>
      </c>
      <c r="G1970" t="s">
        <v>10537</v>
      </c>
    </row>
    <row r="1971" spans="1:7">
      <c r="A1971" s="3" t="s">
        <v>6818</v>
      </c>
      <c r="B1971" s="11" t="s">
        <v>6819</v>
      </c>
      <c r="C1971" s="5">
        <v>6</v>
      </c>
      <c r="D1971" s="5">
        <v>0.7</v>
      </c>
      <c r="E1971" s="5">
        <v>41.8</v>
      </c>
      <c r="F1971">
        <v>13.5</v>
      </c>
      <c r="G1971" t="s">
        <v>10537</v>
      </c>
    </row>
    <row r="1972" spans="1:7">
      <c r="A1972" s="3" t="s">
        <v>6821</v>
      </c>
      <c r="B1972" s="11" t="s">
        <v>6822</v>
      </c>
      <c r="C1972" s="5">
        <v>6</v>
      </c>
      <c r="D1972" s="5">
        <v>0.7</v>
      </c>
      <c r="E1972" s="5">
        <v>41.8</v>
      </c>
      <c r="F1972">
        <v>13.5</v>
      </c>
      <c r="G1972" t="s">
        <v>10537</v>
      </c>
    </row>
    <row r="1973" spans="1:7">
      <c r="A1973" s="3" t="s">
        <v>6824</v>
      </c>
      <c r="B1973" s="11" t="s">
        <v>6825</v>
      </c>
      <c r="C1973" s="5">
        <v>6</v>
      </c>
      <c r="D1973" s="5">
        <v>0.7</v>
      </c>
      <c r="E1973" s="5">
        <v>41.8</v>
      </c>
      <c r="F1973">
        <v>13.5</v>
      </c>
      <c r="G1973" t="s">
        <v>10537</v>
      </c>
    </row>
    <row r="1974" spans="1:7">
      <c r="A1974" s="3" t="s">
        <v>6918</v>
      </c>
      <c r="B1974" s="11" t="s">
        <v>6919</v>
      </c>
      <c r="C1974" s="5">
        <v>6</v>
      </c>
      <c r="D1974" s="5">
        <v>0.7</v>
      </c>
      <c r="E1974" s="5">
        <v>39.5</v>
      </c>
      <c r="F1974">
        <v>10.75</v>
      </c>
      <c r="G1974" t="s">
        <v>10537</v>
      </c>
    </row>
    <row r="1975" spans="1:7">
      <c r="A1975" s="3" t="s">
        <v>6923</v>
      </c>
      <c r="B1975" s="11" t="s">
        <v>6921</v>
      </c>
      <c r="C1975" s="5">
        <v>6</v>
      </c>
      <c r="D1975" s="5">
        <v>0.7</v>
      </c>
      <c r="E1975" s="5">
        <v>43.5</v>
      </c>
      <c r="F1975">
        <v>17</v>
      </c>
      <c r="G1975" t="s">
        <v>10537</v>
      </c>
    </row>
    <row r="1976" spans="1:7">
      <c r="A1976" s="3" t="s">
        <v>6924</v>
      </c>
      <c r="B1976" s="11" t="s">
        <v>6925</v>
      </c>
      <c r="C1976" s="5">
        <v>6</v>
      </c>
      <c r="D1976" s="5">
        <v>0.7</v>
      </c>
      <c r="E1976" s="5">
        <v>41.5</v>
      </c>
      <c r="F1976">
        <v>12.5</v>
      </c>
      <c r="G1976" t="s">
        <v>10537</v>
      </c>
    </row>
    <row r="1977" spans="1:7">
      <c r="A1977" s="3" t="s">
        <v>7149</v>
      </c>
      <c r="B1977" s="11" t="s">
        <v>7150</v>
      </c>
      <c r="C1977" s="5">
        <v>6</v>
      </c>
      <c r="D1977" s="5">
        <v>0.7</v>
      </c>
      <c r="E1977" s="5">
        <v>47</v>
      </c>
      <c r="F1977">
        <v>18.5</v>
      </c>
      <c r="G1977" t="s">
        <v>10537</v>
      </c>
    </row>
    <row r="1978" spans="1:7">
      <c r="A1978" s="3" t="s">
        <v>7152</v>
      </c>
      <c r="B1978" s="11" t="s">
        <v>7153</v>
      </c>
      <c r="C1978" s="5">
        <v>6</v>
      </c>
      <c r="D1978" s="5">
        <v>0.7</v>
      </c>
      <c r="E1978" s="5">
        <v>47</v>
      </c>
      <c r="F1978">
        <v>16.25</v>
      </c>
      <c r="G1978" t="s">
        <v>10537</v>
      </c>
    </row>
    <row r="1979" spans="1:7">
      <c r="A1979" s="3" t="s">
        <v>7251</v>
      </c>
      <c r="B1979" s="11" t="s">
        <v>7252</v>
      </c>
      <c r="C1979" s="5">
        <v>6</v>
      </c>
      <c r="D1979" s="5">
        <v>0.7</v>
      </c>
      <c r="E1979" s="5">
        <v>41.4</v>
      </c>
      <c r="F1979">
        <v>9.85</v>
      </c>
      <c r="G1979" t="s">
        <v>10537</v>
      </c>
    </row>
    <row r="1980" spans="1:7">
      <c r="A1980" s="3" t="s">
        <v>7333</v>
      </c>
      <c r="B1980" s="11" t="s">
        <v>7334</v>
      </c>
      <c r="C1980" s="5">
        <v>6</v>
      </c>
      <c r="D1980" s="5">
        <v>0.7</v>
      </c>
      <c r="E1980" s="5">
        <v>47</v>
      </c>
      <c r="F1980">
        <v>22.5</v>
      </c>
      <c r="G1980" t="s">
        <v>10537</v>
      </c>
    </row>
    <row r="1981" spans="1:7">
      <c r="A1981" s="3" t="s">
        <v>7474</v>
      </c>
      <c r="B1981" s="11" t="s">
        <v>7475</v>
      </c>
      <c r="C1981" s="5">
        <v>6</v>
      </c>
      <c r="D1981" s="5">
        <v>0.7</v>
      </c>
      <c r="E1981" s="5">
        <v>42.5</v>
      </c>
      <c r="F1981">
        <v>11.45</v>
      </c>
      <c r="G1981" t="s">
        <v>10537</v>
      </c>
    </row>
    <row r="1982" spans="1:7">
      <c r="A1982" s="3" t="s">
        <v>7556</v>
      </c>
      <c r="B1982" s="11" t="s">
        <v>7557</v>
      </c>
      <c r="C1982" s="5">
        <v>6</v>
      </c>
      <c r="D1982" s="5">
        <v>0.7</v>
      </c>
      <c r="E1982" s="5">
        <v>47</v>
      </c>
      <c r="F1982">
        <v>17.95</v>
      </c>
      <c r="G1982" t="s">
        <v>10537</v>
      </c>
    </row>
    <row r="1983" spans="1:7">
      <c r="A1983" s="3" t="s">
        <v>7757</v>
      </c>
      <c r="B1983" s="11" t="s">
        <v>7758</v>
      </c>
      <c r="C1983" s="5">
        <v>6</v>
      </c>
      <c r="D1983" s="5">
        <v>0.7</v>
      </c>
      <c r="E1983" s="5">
        <v>42</v>
      </c>
      <c r="F1983">
        <v>15.8</v>
      </c>
      <c r="G1983" t="s">
        <v>10537</v>
      </c>
    </row>
    <row r="1984" spans="1:7">
      <c r="A1984" s="3" t="s">
        <v>7760</v>
      </c>
      <c r="B1984" s="11" t="s">
        <v>7761</v>
      </c>
      <c r="C1984" s="5">
        <v>6</v>
      </c>
      <c r="D1984" s="5">
        <v>0.7</v>
      </c>
      <c r="E1984" s="5">
        <v>42</v>
      </c>
      <c r="F1984">
        <v>14.15</v>
      </c>
      <c r="G1984" t="s">
        <v>10537</v>
      </c>
    </row>
    <row r="1985" spans="1:7">
      <c r="A1985" s="3" t="s">
        <v>7763</v>
      </c>
      <c r="B1985" s="11" t="s">
        <v>7761</v>
      </c>
      <c r="C1985" s="5">
        <v>6</v>
      </c>
      <c r="D1985" s="5">
        <v>0.7</v>
      </c>
      <c r="E1985" s="5">
        <v>42</v>
      </c>
      <c r="F1985">
        <v>16.5</v>
      </c>
      <c r="G1985" t="s">
        <v>10537</v>
      </c>
    </row>
    <row r="1986" spans="1:7">
      <c r="A1986" s="3" t="s">
        <v>7765</v>
      </c>
      <c r="B1986" s="11" t="s">
        <v>7766</v>
      </c>
      <c r="C1986" s="5">
        <v>6</v>
      </c>
      <c r="D1986" s="5">
        <v>0.7</v>
      </c>
      <c r="E1986" s="5">
        <v>57.1</v>
      </c>
      <c r="F1986">
        <v>16</v>
      </c>
      <c r="G1986" t="s">
        <v>10537</v>
      </c>
    </row>
    <row r="1987" spans="1:7">
      <c r="A1987" s="3" t="s">
        <v>7768</v>
      </c>
      <c r="B1987" s="11" t="s">
        <v>7769</v>
      </c>
      <c r="C1987" s="5">
        <v>6</v>
      </c>
      <c r="D1987" s="5">
        <v>0.7</v>
      </c>
      <c r="E1987" s="5">
        <v>42</v>
      </c>
      <c r="F1987">
        <v>10</v>
      </c>
      <c r="G1987" t="s">
        <v>10537</v>
      </c>
    </row>
    <row r="1988" spans="1:7">
      <c r="A1988" s="3" t="s">
        <v>7828</v>
      </c>
      <c r="B1988" s="11" t="s">
        <v>7829</v>
      </c>
      <c r="C1988" s="5">
        <v>6</v>
      </c>
      <c r="D1988" s="5">
        <v>0.7</v>
      </c>
      <c r="E1988" s="5">
        <v>47</v>
      </c>
      <c r="F1988">
        <v>7.5</v>
      </c>
      <c r="G1988" t="s">
        <v>10537</v>
      </c>
    </row>
    <row r="1989" spans="1:7">
      <c r="A1989" s="3" t="s">
        <v>7917</v>
      </c>
      <c r="B1989" s="11" t="s">
        <v>7918</v>
      </c>
      <c r="C1989" s="5">
        <v>6</v>
      </c>
      <c r="D1989" s="5">
        <v>0.7</v>
      </c>
      <c r="E1989" s="5">
        <v>57</v>
      </c>
      <c r="F1989">
        <v>20.5</v>
      </c>
      <c r="G1989" t="s">
        <v>10537</v>
      </c>
    </row>
    <row r="1990" spans="1:7">
      <c r="A1990" s="3" t="s">
        <v>7965</v>
      </c>
      <c r="B1990" s="11" t="s">
        <v>7966</v>
      </c>
      <c r="C1990" s="5">
        <v>6</v>
      </c>
      <c r="D1990" s="5">
        <v>0.7</v>
      </c>
      <c r="E1990" s="5">
        <v>41.5</v>
      </c>
      <c r="F1990">
        <v>12.25</v>
      </c>
      <c r="G1990" t="s">
        <v>10537</v>
      </c>
    </row>
    <row r="1991" spans="1:7">
      <c r="A1991" s="3" t="s">
        <v>8154</v>
      </c>
      <c r="B1991" s="11" t="s">
        <v>8155</v>
      </c>
      <c r="C1991" s="5">
        <v>6</v>
      </c>
      <c r="D1991" s="5">
        <v>0.7</v>
      </c>
      <c r="E1991" s="5">
        <v>27</v>
      </c>
      <c r="F1991">
        <v>18.25</v>
      </c>
      <c r="G1991" t="s">
        <v>10537</v>
      </c>
    </row>
    <row r="1992" spans="1:7">
      <c r="A1992" s="3" t="s">
        <v>8657</v>
      </c>
      <c r="B1992" s="11" t="s">
        <v>8658</v>
      </c>
      <c r="C1992" s="5">
        <v>6</v>
      </c>
      <c r="D1992" s="5">
        <v>0.7</v>
      </c>
      <c r="E1992" s="5">
        <v>42.2</v>
      </c>
      <c r="F1992">
        <v>18.25</v>
      </c>
      <c r="G1992" t="s">
        <v>10537</v>
      </c>
    </row>
    <row r="1993" spans="1:7">
      <c r="A1993" s="3" t="s">
        <v>8660</v>
      </c>
      <c r="B1993" s="11" t="s">
        <v>8661</v>
      </c>
      <c r="C1993" s="5">
        <v>6</v>
      </c>
      <c r="D1993" s="5">
        <v>0.7</v>
      </c>
      <c r="E1993" s="5">
        <v>41.6</v>
      </c>
      <c r="F1993">
        <v>19.25</v>
      </c>
      <c r="G1993" t="s">
        <v>10537</v>
      </c>
    </row>
    <row r="1994" spans="1:7">
      <c r="A1994" s="3" t="s">
        <v>8753</v>
      </c>
      <c r="B1994" s="11" t="s">
        <v>8754</v>
      </c>
      <c r="C1994" s="5">
        <v>6</v>
      </c>
      <c r="D1994" s="5">
        <v>0.7</v>
      </c>
      <c r="E1994" s="5">
        <v>40.4</v>
      </c>
      <c r="F1994">
        <v>12.5</v>
      </c>
      <c r="G1994" t="s">
        <v>10537</v>
      </c>
    </row>
    <row r="1995" spans="1:7">
      <c r="A1995" s="3" t="s">
        <v>8756</v>
      </c>
      <c r="B1995" s="11" t="s">
        <v>8757</v>
      </c>
      <c r="C1995" s="5">
        <v>6</v>
      </c>
      <c r="D1995" s="5">
        <v>0.7</v>
      </c>
      <c r="E1995" s="5">
        <v>41.6</v>
      </c>
      <c r="F1995">
        <v>13.5</v>
      </c>
      <c r="G1995" t="s">
        <v>10537</v>
      </c>
    </row>
    <row r="1996" spans="1:7">
      <c r="A1996" s="3" t="s">
        <v>11155</v>
      </c>
      <c r="B1996" s="11" t="s">
        <v>11156</v>
      </c>
      <c r="C1996" s="5">
        <v>6</v>
      </c>
      <c r="D1996" s="5">
        <v>0.7</v>
      </c>
      <c r="E1996" s="5">
        <v>43.4</v>
      </c>
      <c r="F1996">
        <v>16.75</v>
      </c>
      <c r="G1996" t="s">
        <v>10537</v>
      </c>
    </row>
    <row r="1997" spans="1:7">
      <c r="A1997" s="3" t="s">
        <v>8798</v>
      </c>
      <c r="B1997" s="11" t="s">
        <v>8799</v>
      </c>
      <c r="C1997" s="5">
        <v>6</v>
      </c>
      <c r="D1997" s="5">
        <v>0.7</v>
      </c>
      <c r="E1997" s="5">
        <v>41.8</v>
      </c>
      <c r="F1997">
        <v>18.5</v>
      </c>
      <c r="G1997" t="s">
        <v>10537</v>
      </c>
    </row>
    <row r="1998" spans="1:7">
      <c r="A1998" s="3" t="s">
        <v>9303</v>
      </c>
      <c r="B1998" s="11" t="s">
        <v>9304</v>
      </c>
      <c r="C1998" s="5">
        <v>6</v>
      </c>
      <c r="D1998" s="5">
        <v>0.7</v>
      </c>
      <c r="E1998" s="5">
        <v>0</v>
      </c>
      <c r="F1998">
        <v>12.75</v>
      </c>
      <c r="G1998" t="s">
        <v>10537</v>
      </c>
    </row>
    <row r="1999" spans="1:7">
      <c r="A1999" s="3" t="s">
        <v>9306</v>
      </c>
      <c r="B1999" s="11" t="s">
        <v>9307</v>
      </c>
      <c r="C1999" s="5">
        <v>6</v>
      </c>
      <c r="D1999" s="5">
        <v>0.7</v>
      </c>
      <c r="E1999" s="5">
        <v>41.3</v>
      </c>
      <c r="F1999">
        <v>8.9499999999999993</v>
      </c>
      <c r="G1999" t="s">
        <v>10537</v>
      </c>
    </row>
    <row r="2000" spans="1:7">
      <c r="A2000" s="3" t="s">
        <v>9309</v>
      </c>
      <c r="B2000" s="11" t="s">
        <v>9310</v>
      </c>
      <c r="C2000" s="5">
        <v>6</v>
      </c>
      <c r="D2000" s="5">
        <v>0.7</v>
      </c>
      <c r="E2000" s="5">
        <v>41.3</v>
      </c>
      <c r="F2000">
        <v>8.9499999999999993</v>
      </c>
      <c r="G2000" t="s">
        <v>10537</v>
      </c>
    </row>
    <row r="2001" spans="1:7">
      <c r="A2001" s="3" t="s">
        <v>9317</v>
      </c>
      <c r="B2001" s="11" t="s">
        <v>9315</v>
      </c>
      <c r="C2001" s="5">
        <v>6</v>
      </c>
      <c r="D2001" s="5">
        <v>0.7</v>
      </c>
      <c r="E2001" s="5">
        <v>43.1</v>
      </c>
      <c r="F2001">
        <v>7.55</v>
      </c>
      <c r="G2001" t="s">
        <v>10537</v>
      </c>
    </row>
    <row r="2002" spans="1:7">
      <c r="A2002" s="3" t="s">
        <v>9329</v>
      </c>
      <c r="B2002" s="11" t="s">
        <v>9330</v>
      </c>
      <c r="C2002" s="5">
        <v>6</v>
      </c>
      <c r="D2002" s="5">
        <v>0.7</v>
      </c>
      <c r="E2002" s="5">
        <v>41.3</v>
      </c>
      <c r="F2002">
        <v>11.15</v>
      </c>
      <c r="G2002" t="s">
        <v>10537</v>
      </c>
    </row>
    <row r="2003" spans="1:7">
      <c r="A2003" s="3" t="s">
        <v>9334</v>
      </c>
      <c r="B2003" s="11" t="s">
        <v>9335</v>
      </c>
      <c r="C2003" s="5">
        <v>6</v>
      </c>
      <c r="D2003" s="5">
        <v>0.7</v>
      </c>
      <c r="E2003" s="5">
        <v>47.3</v>
      </c>
      <c r="F2003">
        <v>15.25</v>
      </c>
      <c r="G2003" t="s">
        <v>10537</v>
      </c>
    </row>
    <row r="2004" spans="1:7">
      <c r="A2004" s="3" t="s">
        <v>9469</v>
      </c>
      <c r="B2004" s="11" t="s">
        <v>9467</v>
      </c>
      <c r="C2004" s="5">
        <v>6</v>
      </c>
      <c r="D2004" s="5">
        <v>0.7</v>
      </c>
      <c r="E2004" s="5">
        <v>41</v>
      </c>
      <c r="F2004">
        <v>16.95</v>
      </c>
      <c r="G2004" t="s">
        <v>10537</v>
      </c>
    </row>
    <row r="2005" spans="1:7">
      <c r="A2005" s="3" t="s">
        <v>9521</v>
      </c>
      <c r="B2005" s="11" t="s">
        <v>9522</v>
      </c>
      <c r="C2005" s="5">
        <v>6</v>
      </c>
      <c r="D2005" s="5">
        <v>0.7</v>
      </c>
      <c r="E2005" s="5">
        <v>45</v>
      </c>
      <c r="F2005">
        <v>15.25</v>
      </c>
      <c r="G2005" t="s">
        <v>10537</v>
      </c>
    </row>
    <row r="2006" spans="1:7">
      <c r="A2006" s="3" t="s">
        <v>10019</v>
      </c>
      <c r="B2006" s="11" t="s">
        <v>10020</v>
      </c>
      <c r="C2006" s="5">
        <v>6</v>
      </c>
      <c r="D2006" s="5">
        <v>0.7</v>
      </c>
      <c r="E2006" s="5">
        <v>41.5</v>
      </c>
      <c r="F2006">
        <v>17.95</v>
      </c>
      <c r="G2006" t="s">
        <v>10537</v>
      </c>
    </row>
    <row r="2007" spans="1:7">
      <c r="A2007" s="3" t="s">
        <v>11177</v>
      </c>
      <c r="B2007" s="11" t="s">
        <v>11178</v>
      </c>
      <c r="C2007" s="5">
        <v>6</v>
      </c>
      <c r="D2007" s="5">
        <v>0.7</v>
      </c>
      <c r="E2007" s="5">
        <v>45</v>
      </c>
      <c r="F2007">
        <v>20.25</v>
      </c>
      <c r="G2007" t="s">
        <v>10537</v>
      </c>
    </row>
    <row r="2008" spans="1:7">
      <c r="A2008" s="3" t="s">
        <v>10187</v>
      </c>
      <c r="B2008" s="11" t="s">
        <v>10188</v>
      </c>
      <c r="C2008" s="5">
        <v>6</v>
      </c>
      <c r="D2008" s="5">
        <v>0.7</v>
      </c>
      <c r="E2008" s="5">
        <v>41.3</v>
      </c>
      <c r="F2008">
        <v>9.8000000000000007</v>
      </c>
      <c r="G2008" t="s">
        <v>10537</v>
      </c>
    </row>
    <row r="2009" spans="1:7">
      <c r="A2009" s="3" t="s">
        <v>10196</v>
      </c>
      <c r="B2009" s="11" t="s">
        <v>10197</v>
      </c>
      <c r="C2009" s="5">
        <v>6</v>
      </c>
      <c r="D2009" s="5">
        <v>0.7</v>
      </c>
      <c r="E2009" s="5">
        <v>47</v>
      </c>
      <c r="F2009">
        <v>9.8000000000000007</v>
      </c>
      <c r="G2009" t="s">
        <v>10537</v>
      </c>
    </row>
    <row r="2010" spans="1:7">
      <c r="A2010" s="3" t="s">
        <v>11181</v>
      </c>
      <c r="B2010" s="11" t="s">
        <v>10208</v>
      </c>
      <c r="C2010" s="5">
        <v>6</v>
      </c>
      <c r="D2010" s="5">
        <v>0.7</v>
      </c>
      <c r="E2010" s="5">
        <v>41.3</v>
      </c>
      <c r="F2010">
        <v>9.8000000000000007</v>
      </c>
      <c r="G2010" t="s">
        <v>10537</v>
      </c>
    </row>
    <row r="2011" spans="1:7">
      <c r="A2011" s="3" t="s">
        <v>11010</v>
      </c>
      <c r="B2011" s="11" t="s">
        <v>10209</v>
      </c>
      <c r="C2011" s="5">
        <v>6</v>
      </c>
      <c r="D2011" s="5">
        <v>0.7</v>
      </c>
      <c r="E2011" s="5">
        <v>41.3</v>
      </c>
      <c r="F2011">
        <v>9.8000000000000007</v>
      </c>
      <c r="G2011" t="s">
        <v>10537</v>
      </c>
    </row>
    <row r="2012" spans="1:7">
      <c r="A2012" s="3" t="s">
        <v>10467</v>
      </c>
      <c r="B2012" s="11" t="s">
        <v>10468</v>
      </c>
      <c r="C2012" s="5">
        <v>6</v>
      </c>
      <c r="D2012" s="5">
        <v>0.7</v>
      </c>
      <c r="E2012" s="5">
        <v>44</v>
      </c>
      <c r="F2012">
        <v>14.2</v>
      </c>
      <c r="G2012" t="s">
        <v>10537</v>
      </c>
    </row>
    <row r="2013" spans="1:7">
      <c r="A2013" s="3" t="s">
        <v>10470</v>
      </c>
      <c r="B2013" s="11" t="s">
        <v>10471</v>
      </c>
      <c r="C2013" s="5">
        <v>6</v>
      </c>
      <c r="D2013" s="5">
        <v>0.7</v>
      </c>
      <c r="E2013" s="5">
        <v>44.5</v>
      </c>
      <c r="F2013">
        <v>9.6</v>
      </c>
      <c r="G2013" t="s">
        <v>10537</v>
      </c>
    </row>
    <row r="2014" spans="1:7">
      <c r="A2014" s="3" t="s">
        <v>107</v>
      </c>
      <c r="B2014" s="11" t="s">
        <v>108</v>
      </c>
      <c r="C2014" s="5">
        <v>6</v>
      </c>
      <c r="D2014" s="5">
        <v>0.7</v>
      </c>
      <c r="E2014" s="5">
        <v>48</v>
      </c>
      <c r="F2014">
        <v>26.5</v>
      </c>
      <c r="G2014" t="s">
        <v>10536</v>
      </c>
    </row>
    <row r="2015" spans="1:7">
      <c r="A2015" s="3" t="s">
        <v>126</v>
      </c>
      <c r="B2015" s="11" t="s">
        <v>127</v>
      </c>
      <c r="C2015" s="5">
        <v>6</v>
      </c>
      <c r="D2015" s="5">
        <v>0.7</v>
      </c>
      <c r="E2015" s="5">
        <v>60.8</v>
      </c>
      <c r="F2015">
        <v>42.5</v>
      </c>
      <c r="G2015" t="s">
        <v>10536</v>
      </c>
    </row>
    <row r="2016" spans="1:7">
      <c r="A2016" s="3" t="s">
        <v>128</v>
      </c>
      <c r="B2016" s="11" t="s">
        <v>129</v>
      </c>
      <c r="C2016" s="5">
        <v>6</v>
      </c>
      <c r="D2016" s="5">
        <v>0.7</v>
      </c>
      <c r="E2016" s="5">
        <v>62.7</v>
      </c>
      <c r="F2016">
        <v>49.5</v>
      </c>
      <c r="G2016" t="s">
        <v>10536</v>
      </c>
    </row>
    <row r="2017" spans="1:7">
      <c r="A2017" s="3" t="s">
        <v>133</v>
      </c>
      <c r="B2017" s="11" t="s">
        <v>134</v>
      </c>
      <c r="C2017" s="5">
        <v>6</v>
      </c>
      <c r="D2017" s="5">
        <v>0.7</v>
      </c>
      <c r="E2017" s="5">
        <v>48</v>
      </c>
      <c r="F2017">
        <v>32.5</v>
      </c>
      <c r="G2017" t="s">
        <v>10536</v>
      </c>
    </row>
    <row r="2018" spans="1:7">
      <c r="A2018" s="3" t="s">
        <v>288</v>
      </c>
      <c r="B2018" s="11" t="s">
        <v>289</v>
      </c>
      <c r="C2018" s="5">
        <v>6</v>
      </c>
      <c r="D2018" s="5">
        <v>0.7</v>
      </c>
      <c r="E2018" s="5">
        <v>48.9</v>
      </c>
      <c r="F2018">
        <v>39.950000000000003</v>
      </c>
      <c r="G2018" t="s">
        <v>10536</v>
      </c>
    </row>
    <row r="2019" spans="1:7">
      <c r="A2019" s="3" t="s">
        <v>395</v>
      </c>
      <c r="B2019" s="11" t="s">
        <v>11024</v>
      </c>
      <c r="C2019" s="5">
        <v>6</v>
      </c>
      <c r="D2019" s="5">
        <v>0.7</v>
      </c>
      <c r="E2019" s="5">
        <v>61.8</v>
      </c>
      <c r="F2019">
        <v>34.5</v>
      </c>
      <c r="G2019" t="s">
        <v>10536</v>
      </c>
    </row>
    <row r="2020" spans="1:7">
      <c r="A2020" s="3" t="s">
        <v>397</v>
      </c>
      <c r="B2020" s="11" t="s">
        <v>398</v>
      </c>
      <c r="C2020" s="5">
        <v>6</v>
      </c>
      <c r="D2020" s="5">
        <v>0.7</v>
      </c>
      <c r="E2020" s="5">
        <v>50</v>
      </c>
      <c r="F2020">
        <v>25.5</v>
      </c>
      <c r="G2020" t="s">
        <v>10536</v>
      </c>
    </row>
    <row r="2021" spans="1:7">
      <c r="A2021" s="3" t="s">
        <v>11025</v>
      </c>
      <c r="B2021" s="11" t="s">
        <v>11026</v>
      </c>
      <c r="C2021" s="5">
        <v>6</v>
      </c>
      <c r="D2021" s="5">
        <v>0.7</v>
      </c>
      <c r="E2021" s="5">
        <v>62.8</v>
      </c>
      <c r="F2021">
        <v>38.5</v>
      </c>
      <c r="G2021" t="s">
        <v>10536</v>
      </c>
    </row>
    <row r="2022" spans="1:7">
      <c r="A2022" s="3" t="s">
        <v>554</v>
      </c>
      <c r="B2022" s="11" t="s">
        <v>555</v>
      </c>
      <c r="C2022" s="5">
        <v>6</v>
      </c>
      <c r="D2022" s="5">
        <v>0.7</v>
      </c>
      <c r="E2022" s="5">
        <v>46.2</v>
      </c>
      <c r="F2022">
        <v>215</v>
      </c>
      <c r="G2022" t="s">
        <v>10536</v>
      </c>
    </row>
    <row r="2023" spans="1:7">
      <c r="A2023" s="3" t="s">
        <v>557</v>
      </c>
      <c r="B2023" s="11" t="s">
        <v>558</v>
      </c>
      <c r="C2023" s="5">
        <v>6</v>
      </c>
      <c r="D2023" s="5">
        <v>0.7</v>
      </c>
      <c r="E2023" s="5">
        <v>51</v>
      </c>
      <c r="F2023">
        <v>1350</v>
      </c>
      <c r="G2023" t="s">
        <v>10536</v>
      </c>
    </row>
    <row r="2024" spans="1:7">
      <c r="A2024" s="3" t="s">
        <v>563</v>
      </c>
      <c r="B2024" s="11" t="s">
        <v>564</v>
      </c>
      <c r="C2024" s="5">
        <v>6</v>
      </c>
      <c r="D2024" s="5">
        <v>0.7</v>
      </c>
      <c r="E2024" s="5">
        <v>47.4</v>
      </c>
      <c r="F2024">
        <v>25</v>
      </c>
      <c r="G2024" t="s">
        <v>10536</v>
      </c>
    </row>
    <row r="2025" spans="1:7">
      <c r="A2025" s="3" t="s">
        <v>11029</v>
      </c>
      <c r="B2025" s="11" t="s">
        <v>566</v>
      </c>
      <c r="C2025" s="5">
        <v>6</v>
      </c>
      <c r="D2025" s="5">
        <v>0.7</v>
      </c>
      <c r="E2025" s="5">
        <v>46.6</v>
      </c>
      <c r="F2025">
        <v>32.5</v>
      </c>
      <c r="G2025" t="s">
        <v>10536</v>
      </c>
    </row>
    <row r="2026" spans="1:7">
      <c r="A2026" s="3" t="s">
        <v>570</v>
      </c>
      <c r="B2026" s="11" t="s">
        <v>571</v>
      </c>
      <c r="C2026" s="5">
        <v>6</v>
      </c>
      <c r="D2026" s="5">
        <v>0.7</v>
      </c>
      <c r="E2026" s="5">
        <v>57.1</v>
      </c>
      <c r="F2026">
        <v>57.5</v>
      </c>
      <c r="G2026" t="s">
        <v>10536</v>
      </c>
    </row>
    <row r="2027" spans="1:7">
      <c r="A2027" s="3" t="s">
        <v>579</v>
      </c>
      <c r="B2027" s="11" t="s">
        <v>580</v>
      </c>
      <c r="C2027" s="5">
        <v>6</v>
      </c>
      <c r="D2027" s="5">
        <v>0.7</v>
      </c>
      <c r="E2027" s="5">
        <v>54.2</v>
      </c>
      <c r="F2027">
        <v>54.5</v>
      </c>
      <c r="G2027" t="s">
        <v>10536</v>
      </c>
    </row>
    <row r="2028" spans="1:7">
      <c r="A2028" s="3" t="s">
        <v>626</v>
      </c>
      <c r="B2028" s="11" t="s">
        <v>627</v>
      </c>
      <c r="C2028" s="5">
        <v>6</v>
      </c>
      <c r="D2028" s="5">
        <v>0.7</v>
      </c>
      <c r="E2028" s="5">
        <v>56.2</v>
      </c>
      <c r="F2028">
        <v>30</v>
      </c>
      <c r="G2028" t="s">
        <v>10536</v>
      </c>
    </row>
    <row r="2029" spans="1:7">
      <c r="A2029" s="3" t="s">
        <v>915</v>
      </c>
      <c r="B2029" s="11" t="s">
        <v>916</v>
      </c>
      <c r="C2029" s="5">
        <v>6</v>
      </c>
      <c r="D2029" s="5">
        <v>0.7</v>
      </c>
      <c r="E2029" s="5">
        <v>53</v>
      </c>
      <c r="F2029">
        <v>39.5</v>
      </c>
      <c r="G2029" t="s">
        <v>10536</v>
      </c>
    </row>
    <row r="2030" spans="1:7">
      <c r="A2030" s="3" t="s">
        <v>955</v>
      </c>
      <c r="B2030" s="11" t="s">
        <v>956</v>
      </c>
      <c r="C2030" s="5">
        <v>6</v>
      </c>
      <c r="D2030" s="5">
        <v>0.7</v>
      </c>
      <c r="E2030" s="5">
        <v>47.8</v>
      </c>
      <c r="F2030">
        <v>57.5</v>
      </c>
      <c r="G2030" t="s">
        <v>10536</v>
      </c>
    </row>
    <row r="2031" spans="1:7">
      <c r="A2031" s="3" t="s">
        <v>961</v>
      </c>
      <c r="B2031" s="11" t="s">
        <v>962</v>
      </c>
      <c r="C2031" s="5">
        <v>6</v>
      </c>
      <c r="D2031" s="5">
        <v>0.7</v>
      </c>
      <c r="E2031" s="5">
        <v>48.3</v>
      </c>
      <c r="F2031">
        <v>61.5</v>
      </c>
      <c r="G2031" t="s">
        <v>10536</v>
      </c>
    </row>
    <row r="2032" spans="1:7">
      <c r="A2032" s="3" t="s">
        <v>964</v>
      </c>
      <c r="B2032" s="11" t="s">
        <v>965</v>
      </c>
      <c r="C2032" s="5">
        <v>6</v>
      </c>
      <c r="D2032" s="5">
        <v>0.7</v>
      </c>
      <c r="E2032" s="5">
        <v>47.6</v>
      </c>
      <c r="F2032">
        <v>180</v>
      </c>
      <c r="G2032" t="s">
        <v>10536</v>
      </c>
    </row>
    <row r="2033" spans="1:7">
      <c r="A2033" s="3" t="s">
        <v>11038</v>
      </c>
      <c r="B2033" s="11" t="s">
        <v>11039</v>
      </c>
      <c r="C2033" s="5">
        <v>6</v>
      </c>
      <c r="D2033" s="5">
        <v>0.7</v>
      </c>
      <c r="E2033" s="5">
        <v>46.7</v>
      </c>
      <c r="F2033">
        <v>28.5</v>
      </c>
      <c r="G2033" t="s">
        <v>10536</v>
      </c>
    </row>
    <row r="2034" spans="1:7">
      <c r="A2034" s="3" t="s">
        <v>1775</v>
      </c>
      <c r="B2034" s="11" t="s">
        <v>1776</v>
      </c>
      <c r="C2034" s="5">
        <v>6</v>
      </c>
      <c r="D2034" s="5">
        <v>0.7</v>
      </c>
      <c r="E2034" s="5">
        <v>50</v>
      </c>
      <c r="F2034">
        <v>44</v>
      </c>
      <c r="G2034" t="s">
        <v>10536</v>
      </c>
    </row>
    <row r="2035" spans="1:7">
      <c r="A2035" s="3" t="s">
        <v>1784</v>
      </c>
      <c r="B2035" s="11" t="s">
        <v>1785</v>
      </c>
      <c r="C2035" s="5">
        <v>6</v>
      </c>
      <c r="D2035" s="5">
        <v>0.7</v>
      </c>
      <c r="E2035" s="5">
        <v>50</v>
      </c>
      <c r="F2035">
        <v>42.5</v>
      </c>
      <c r="G2035" t="s">
        <v>10536</v>
      </c>
    </row>
    <row r="2036" spans="1:7">
      <c r="A2036" s="3" t="s">
        <v>1787</v>
      </c>
      <c r="B2036" s="11" t="s">
        <v>1788</v>
      </c>
      <c r="C2036" s="5">
        <v>6</v>
      </c>
      <c r="D2036" s="5">
        <v>0.7</v>
      </c>
      <c r="E2036" s="5">
        <v>50</v>
      </c>
      <c r="F2036">
        <v>31</v>
      </c>
      <c r="G2036" t="s">
        <v>10536</v>
      </c>
    </row>
    <row r="2037" spans="1:7">
      <c r="A2037" s="3" t="s">
        <v>1853</v>
      </c>
      <c r="B2037" s="11" t="s">
        <v>1854</v>
      </c>
      <c r="C2037" s="5">
        <v>6</v>
      </c>
      <c r="D2037" s="5">
        <v>0.7</v>
      </c>
      <c r="E2037" s="5">
        <v>46.3</v>
      </c>
      <c r="F2037">
        <v>33.5</v>
      </c>
      <c r="G2037" t="s">
        <v>10536</v>
      </c>
    </row>
    <row r="2038" spans="1:7">
      <c r="A2038" s="3" t="s">
        <v>1862</v>
      </c>
      <c r="B2038" s="11" t="s">
        <v>1863</v>
      </c>
      <c r="C2038" s="5">
        <v>6</v>
      </c>
      <c r="D2038" s="5">
        <v>0.7</v>
      </c>
      <c r="E2038" s="5">
        <v>46.3</v>
      </c>
      <c r="F2038">
        <v>21.5</v>
      </c>
      <c r="G2038" t="s">
        <v>10536</v>
      </c>
    </row>
    <row r="2039" spans="1:7">
      <c r="A2039" s="3" t="s">
        <v>1865</v>
      </c>
      <c r="B2039" s="11" t="s">
        <v>1866</v>
      </c>
      <c r="C2039" s="5">
        <v>6</v>
      </c>
      <c r="D2039" s="5">
        <v>0.7</v>
      </c>
      <c r="E2039" s="5">
        <v>46.3</v>
      </c>
      <c r="F2039">
        <v>29.25</v>
      </c>
      <c r="G2039" t="s">
        <v>10536</v>
      </c>
    </row>
    <row r="2040" spans="1:7">
      <c r="A2040" s="3" t="s">
        <v>1891</v>
      </c>
      <c r="B2040" s="11" t="s">
        <v>1892</v>
      </c>
      <c r="C2040" s="5">
        <v>6</v>
      </c>
      <c r="D2040" s="5">
        <v>0.7</v>
      </c>
      <c r="E2040" s="5">
        <v>54.2</v>
      </c>
      <c r="F2040">
        <v>70</v>
      </c>
      <c r="G2040" t="s">
        <v>10536</v>
      </c>
    </row>
    <row r="2041" spans="1:7">
      <c r="A2041" s="3" t="s">
        <v>11060</v>
      </c>
      <c r="B2041" s="11" t="s">
        <v>11061</v>
      </c>
      <c r="C2041" s="5">
        <v>6</v>
      </c>
      <c r="D2041" s="5">
        <v>0.7</v>
      </c>
      <c r="E2041" s="5">
        <v>47</v>
      </c>
      <c r="F2041">
        <v>58.5</v>
      </c>
      <c r="G2041" t="s">
        <v>10536</v>
      </c>
    </row>
    <row r="2042" spans="1:7">
      <c r="A2042" s="3" t="s">
        <v>11062</v>
      </c>
      <c r="B2042" s="11" t="s">
        <v>11063</v>
      </c>
      <c r="C2042" s="5">
        <v>6</v>
      </c>
      <c r="D2042" s="5">
        <v>0.7</v>
      </c>
      <c r="E2042" s="5">
        <v>55.1</v>
      </c>
      <c r="F2042">
        <v>53.5</v>
      </c>
      <c r="G2042" t="s">
        <v>10536</v>
      </c>
    </row>
    <row r="2043" spans="1:7">
      <c r="A2043" s="3" t="s">
        <v>2072</v>
      </c>
      <c r="B2043" s="11" t="s">
        <v>2073</v>
      </c>
      <c r="C2043" s="5">
        <v>6</v>
      </c>
      <c r="D2043" s="5">
        <v>0.7</v>
      </c>
      <c r="E2043" s="5">
        <v>58.1</v>
      </c>
      <c r="F2043">
        <v>315</v>
      </c>
      <c r="G2043" t="s">
        <v>10536</v>
      </c>
    </row>
    <row r="2044" spans="1:7">
      <c r="A2044" s="3" t="s">
        <v>2129</v>
      </c>
      <c r="B2044" s="11" t="s">
        <v>2130</v>
      </c>
      <c r="C2044" s="5">
        <v>6</v>
      </c>
      <c r="D2044" s="5">
        <v>0.7</v>
      </c>
      <c r="E2044" s="5">
        <v>55.5</v>
      </c>
      <c r="F2044">
        <v>99.95</v>
      </c>
      <c r="G2044" t="s">
        <v>10536</v>
      </c>
    </row>
    <row r="2045" spans="1:7">
      <c r="A2045" s="3" t="s">
        <v>2132</v>
      </c>
      <c r="B2045" s="11" t="s">
        <v>2130</v>
      </c>
      <c r="C2045" s="5">
        <v>6</v>
      </c>
      <c r="D2045" s="5">
        <v>0.7</v>
      </c>
      <c r="E2045" s="5">
        <v>55.5</v>
      </c>
      <c r="F2045">
        <v>87.5</v>
      </c>
      <c r="G2045" t="s">
        <v>10536</v>
      </c>
    </row>
    <row r="2046" spans="1:7">
      <c r="A2046" s="3" t="s">
        <v>2620</v>
      </c>
      <c r="B2046" s="11" t="s">
        <v>2621</v>
      </c>
      <c r="C2046" s="5">
        <v>6</v>
      </c>
      <c r="D2046" s="5">
        <v>0.7</v>
      </c>
      <c r="E2046" s="5">
        <v>52.5</v>
      </c>
      <c r="F2046">
        <v>48.5</v>
      </c>
      <c r="G2046" t="s">
        <v>10536</v>
      </c>
    </row>
    <row r="2047" spans="1:7">
      <c r="A2047" s="3" t="s">
        <v>2623</v>
      </c>
      <c r="B2047" s="11" t="s">
        <v>2624</v>
      </c>
      <c r="C2047" s="5">
        <v>6</v>
      </c>
      <c r="D2047" s="5">
        <v>0.7</v>
      </c>
      <c r="E2047" s="5">
        <v>53</v>
      </c>
      <c r="F2047">
        <v>47.5</v>
      </c>
      <c r="G2047" t="s">
        <v>10536</v>
      </c>
    </row>
    <row r="2048" spans="1:7">
      <c r="A2048" s="3" t="s">
        <v>2626</v>
      </c>
      <c r="B2048" s="11" t="s">
        <v>2627</v>
      </c>
      <c r="C2048" s="5">
        <v>6</v>
      </c>
      <c r="D2048" s="5">
        <v>0.7</v>
      </c>
      <c r="E2048" s="5">
        <v>54.5</v>
      </c>
      <c r="F2048">
        <v>45</v>
      </c>
      <c r="G2048" t="s">
        <v>10536</v>
      </c>
    </row>
    <row r="2049" spans="1:7">
      <c r="A2049" s="3" t="s">
        <v>2629</v>
      </c>
      <c r="B2049" s="11" t="s">
        <v>2630</v>
      </c>
      <c r="C2049" s="5">
        <v>6</v>
      </c>
      <c r="D2049" s="5">
        <v>0.7</v>
      </c>
      <c r="E2049" s="5">
        <v>55.5</v>
      </c>
      <c r="F2049">
        <v>42.5</v>
      </c>
      <c r="G2049" t="s">
        <v>10536</v>
      </c>
    </row>
    <row r="2050" spans="1:7">
      <c r="A2050" s="3" t="s">
        <v>2632</v>
      </c>
      <c r="B2050" s="11" t="s">
        <v>2633</v>
      </c>
      <c r="C2050" s="5">
        <v>6</v>
      </c>
      <c r="D2050" s="5">
        <v>0.7</v>
      </c>
      <c r="E2050" s="5">
        <v>54</v>
      </c>
      <c r="F2050">
        <v>42.5</v>
      </c>
      <c r="G2050" t="s">
        <v>10536</v>
      </c>
    </row>
    <row r="2051" spans="1:7">
      <c r="A2051" s="3" t="s">
        <v>3081</v>
      </c>
      <c r="B2051" s="11" t="s">
        <v>3082</v>
      </c>
      <c r="C2051" s="5">
        <v>6</v>
      </c>
      <c r="D2051" s="5">
        <v>0.7</v>
      </c>
      <c r="E2051" s="5">
        <v>46.3</v>
      </c>
      <c r="F2051">
        <v>27.5</v>
      </c>
      <c r="G2051" t="s">
        <v>10536</v>
      </c>
    </row>
    <row r="2052" spans="1:7">
      <c r="A2052" s="3" t="s">
        <v>3087</v>
      </c>
      <c r="B2052" s="11" t="s">
        <v>3088</v>
      </c>
      <c r="C2052" s="5">
        <v>6</v>
      </c>
      <c r="D2052" s="5">
        <v>0.7</v>
      </c>
      <c r="E2052" s="5">
        <v>46.3</v>
      </c>
      <c r="F2052">
        <v>13</v>
      </c>
      <c r="G2052" t="s">
        <v>10536</v>
      </c>
    </row>
    <row r="2053" spans="1:7">
      <c r="A2053" s="3" t="s">
        <v>3746</v>
      </c>
      <c r="B2053" s="11" t="s">
        <v>3747</v>
      </c>
      <c r="C2053" s="5">
        <v>6</v>
      </c>
      <c r="D2053" s="5">
        <v>0.7</v>
      </c>
      <c r="E2053" s="5">
        <v>46.8</v>
      </c>
      <c r="F2053">
        <v>125</v>
      </c>
      <c r="G2053" t="s">
        <v>10536</v>
      </c>
    </row>
    <row r="2054" spans="1:7">
      <c r="A2054" s="3" t="s">
        <v>3749</v>
      </c>
      <c r="B2054" s="11" t="s">
        <v>3750</v>
      </c>
      <c r="C2054" s="5">
        <v>6</v>
      </c>
      <c r="D2054" s="5">
        <v>0.7</v>
      </c>
      <c r="E2054" s="5">
        <v>47</v>
      </c>
      <c r="F2054">
        <v>165</v>
      </c>
      <c r="G2054" t="s">
        <v>10536</v>
      </c>
    </row>
    <row r="2055" spans="1:7">
      <c r="A2055" s="3" t="s">
        <v>3752</v>
      </c>
      <c r="B2055" s="11" t="s">
        <v>3753</v>
      </c>
      <c r="C2055" s="5">
        <v>6</v>
      </c>
      <c r="D2055" s="5">
        <v>0.7</v>
      </c>
      <c r="E2055" s="5">
        <v>50.6</v>
      </c>
      <c r="F2055">
        <v>37.5</v>
      </c>
      <c r="G2055" t="s">
        <v>10536</v>
      </c>
    </row>
    <row r="2056" spans="1:7">
      <c r="A2056" s="3" t="s">
        <v>3755</v>
      </c>
      <c r="B2056" s="11" t="s">
        <v>3756</v>
      </c>
      <c r="C2056" s="5">
        <v>6</v>
      </c>
      <c r="D2056" s="5">
        <v>0.7</v>
      </c>
      <c r="E2056" s="5">
        <v>48.8</v>
      </c>
      <c r="F2056">
        <v>29.5</v>
      </c>
      <c r="G2056" t="s">
        <v>10536</v>
      </c>
    </row>
    <row r="2057" spans="1:7">
      <c r="A2057" s="3" t="s">
        <v>4062</v>
      </c>
      <c r="B2057" s="11" t="s">
        <v>4063</v>
      </c>
      <c r="C2057" s="5">
        <v>6</v>
      </c>
      <c r="D2057" s="5">
        <v>0.7</v>
      </c>
      <c r="E2057" s="5">
        <v>48</v>
      </c>
      <c r="F2057">
        <v>36</v>
      </c>
      <c r="G2057" t="s">
        <v>10536</v>
      </c>
    </row>
    <row r="2058" spans="1:7">
      <c r="A2058" s="3" t="s">
        <v>4230</v>
      </c>
      <c r="B2058" s="11" t="s">
        <v>4231</v>
      </c>
      <c r="C2058" s="5">
        <v>6</v>
      </c>
      <c r="D2058" s="5">
        <v>0.7</v>
      </c>
      <c r="E2058" s="5">
        <v>48</v>
      </c>
      <c r="F2058">
        <v>27.5</v>
      </c>
      <c r="G2058" t="s">
        <v>10536</v>
      </c>
    </row>
    <row r="2059" spans="1:7">
      <c r="A2059" s="3" t="s">
        <v>4233</v>
      </c>
      <c r="B2059" s="11" t="s">
        <v>4234</v>
      </c>
      <c r="C2059" s="5">
        <v>6</v>
      </c>
      <c r="D2059" s="5">
        <v>0.7</v>
      </c>
      <c r="E2059" s="5">
        <v>48</v>
      </c>
      <c r="F2059">
        <v>19.5</v>
      </c>
      <c r="G2059" t="s">
        <v>10536</v>
      </c>
    </row>
    <row r="2060" spans="1:7">
      <c r="A2060" s="3" t="s">
        <v>4258</v>
      </c>
      <c r="B2060" s="11" t="s">
        <v>4259</v>
      </c>
      <c r="C2060" s="5">
        <v>6</v>
      </c>
      <c r="D2060" s="5">
        <v>0.7</v>
      </c>
      <c r="E2060" s="5">
        <v>47.2</v>
      </c>
      <c r="F2060">
        <v>41.5</v>
      </c>
      <c r="G2060" t="s">
        <v>10536</v>
      </c>
    </row>
    <row r="2061" spans="1:7">
      <c r="A2061" s="3" t="s">
        <v>4325</v>
      </c>
      <c r="B2061" s="11" t="s">
        <v>4326</v>
      </c>
      <c r="C2061" s="5">
        <v>6</v>
      </c>
      <c r="D2061" s="5">
        <v>0.7</v>
      </c>
      <c r="E2061" s="5">
        <v>48</v>
      </c>
      <c r="F2061">
        <v>20</v>
      </c>
      <c r="G2061" t="s">
        <v>10536</v>
      </c>
    </row>
    <row r="2062" spans="1:7">
      <c r="A2062" s="3" t="s">
        <v>4328</v>
      </c>
      <c r="B2062" s="11" t="s">
        <v>4329</v>
      </c>
      <c r="C2062" s="5">
        <v>6</v>
      </c>
      <c r="D2062" s="5">
        <v>0.7</v>
      </c>
      <c r="E2062" s="5">
        <v>58.1</v>
      </c>
      <c r="F2062">
        <v>53.5</v>
      </c>
      <c r="G2062" t="s">
        <v>10536</v>
      </c>
    </row>
    <row r="2063" spans="1:7">
      <c r="A2063" s="3" t="s">
        <v>4331</v>
      </c>
      <c r="B2063" s="11" t="s">
        <v>4332</v>
      </c>
      <c r="C2063" s="5">
        <v>6</v>
      </c>
      <c r="D2063" s="5">
        <v>0.7</v>
      </c>
      <c r="E2063" s="5">
        <v>57.2</v>
      </c>
      <c r="F2063">
        <v>52.5</v>
      </c>
      <c r="G2063" t="s">
        <v>10536</v>
      </c>
    </row>
    <row r="2064" spans="1:7">
      <c r="A2064" s="3" t="s">
        <v>4334</v>
      </c>
      <c r="B2064" s="11" t="s">
        <v>4335</v>
      </c>
      <c r="C2064" s="5">
        <v>6</v>
      </c>
      <c r="D2064" s="5">
        <v>0.7</v>
      </c>
      <c r="E2064" s="5">
        <v>48</v>
      </c>
      <c r="F2064">
        <v>44.5</v>
      </c>
      <c r="G2064" t="s">
        <v>10536</v>
      </c>
    </row>
    <row r="2065" spans="1:7">
      <c r="A2065" s="3" t="s">
        <v>4345</v>
      </c>
      <c r="B2065" s="11" t="s">
        <v>4346</v>
      </c>
      <c r="C2065" s="5">
        <v>6</v>
      </c>
      <c r="D2065" s="5">
        <v>0.7</v>
      </c>
      <c r="E2065" s="5">
        <v>48</v>
      </c>
      <c r="F2065">
        <v>37.5</v>
      </c>
      <c r="G2065" t="s">
        <v>10536</v>
      </c>
    </row>
    <row r="2066" spans="1:7">
      <c r="A2066" s="3" t="s">
        <v>4351</v>
      </c>
      <c r="B2066" s="11" t="s">
        <v>4352</v>
      </c>
      <c r="C2066" s="5">
        <v>6</v>
      </c>
      <c r="D2066" s="5">
        <v>0.7</v>
      </c>
      <c r="E2066" s="5">
        <v>48</v>
      </c>
      <c r="F2066">
        <v>43.5</v>
      </c>
      <c r="G2066" t="s">
        <v>10536</v>
      </c>
    </row>
    <row r="2067" spans="1:7">
      <c r="A2067" s="3" t="s">
        <v>4354</v>
      </c>
      <c r="B2067" s="11" t="s">
        <v>11016</v>
      </c>
      <c r="C2067" s="5">
        <v>6</v>
      </c>
      <c r="D2067" s="5">
        <v>0.7</v>
      </c>
      <c r="E2067" s="5">
        <v>48</v>
      </c>
      <c r="F2067">
        <v>35</v>
      </c>
      <c r="G2067" t="s">
        <v>10536</v>
      </c>
    </row>
    <row r="2068" spans="1:7">
      <c r="A2068" s="3" t="s">
        <v>4371</v>
      </c>
      <c r="B2068" s="11" t="s">
        <v>4372</v>
      </c>
      <c r="C2068" s="5">
        <v>6</v>
      </c>
      <c r="D2068" s="5">
        <v>0.7</v>
      </c>
      <c r="E2068" s="5">
        <v>60</v>
      </c>
      <c r="F2068">
        <v>31.5</v>
      </c>
      <c r="G2068" t="s">
        <v>10536</v>
      </c>
    </row>
    <row r="2069" spans="1:7">
      <c r="A2069" s="3" t="s">
        <v>4431</v>
      </c>
      <c r="B2069" s="11" t="s">
        <v>4432</v>
      </c>
      <c r="C2069" s="5">
        <v>6</v>
      </c>
      <c r="D2069" s="5">
        <v>0.7</v>
      </c>
      <c r="E2069" s="5">
        <v>47</v>
      </c>
      <c r="F2069">
        <v>31.95</v>
      </c>
      <c r="G2069" t="s">
        <v>10536</v>
      </c>
    </row>
    <row r="2070" spans="1:7">
      <c r="A2070" s="3" t="s">
        <v>4434</v>
      </c>
      <c r="B2070" s="11" t="s">
        <v>11083</v>
      </c>
      <c r="C2070" s="5">
        <v>6</v>
      </c>
      <c r="D2070" s="5">
        <v>0.7</v>
      </c>
      <c r="E2070" s="5">
        <v>45</v>
      </c>
      <c r="F2070">
        <v>24.5</v>
      </c>
      <c r="G2070" t="s">
        <v>10536</v>
      </c>
    </row>
    <row r="2071" spans="1:7">
      <c r="A2071" s="3" t="s">
        <v>4436</v>
      </c>
      <c r="B2071" s="11" t="s">
        <v>4437</v>
      </c>
      <c r="C2071" s="5">
        <v>6</v>
      </c>
      <c r="D2071" s="5">
        <v>0.7</v>
      </c>
      <c r="E2071" s="5">
        <v>50</v>
      </c>
      <c r="F2071">
        <v>21.5</v>
      </c>
      <c r="G2071" t="s">
        <v>10536</v>
      </c>
    </row>
    <row r="2072" spans="1:7">
      <c r="A2072" s="3" t="s">
        <v>11084</v>
      </c>
      <c r="B2072" s="11" t="s">
        <v>11085</v>
      </c>
      <c r="C2072" s="5">
        <v>6</v>
      </c>
      <c r="D2072" s="5">
        <v>0.7</v>
      </c>
      <c r="E2072" s="5">
        <v>49.1</v>
      </c>
      <c r="F2072">
        <v>28.5</v>
      </c>
      <c r="G2072" t="s">
        <v>10536</v>
      </c>
    </row>
    <row r="2073" spans="1:7">
      <c r="A2073" s="3" t="s">
        <v>4442</v>
      </c>
      <c r="B2073" s="11" t="s">
        <v>11086</v>
      </c>
      <c r="C2073" s="5">
        <v>6</v>
      </c>
      <c r="D2073" s="5">
        <v>0.7</v>
      </c>
      <c r="E2073" s="5">
        <v>50.5</v>
      </c>
      <c r="F2073">
        <v>26.25</v>
      </c>
      <c r="G2073" t="s">
        <v>10536</v>
      </c>
    </row>
    <row r="2074" spans="1:7">
      <c r="A2074" s="3" t="s">
        <v>4444</v>
      </c>
      <c r="B2074" s="11" t="s">
        <v>4445</v>
      </c>
      <c r="C2074" s="5">
        <v>6</v>
      </c>
      <c r="D2074" s="5">
        <v>0.7</v>
      </c>
      <c r="E2074" s="5">
        <v>50</v>
      </c>
      <c r="F2074">
        <v>18.5</v>
      </c>
      <c r="G2074" t="s">
        <v>10536</v>
      </c>
    </row>
    <row r="2075" spans="1:7">
      <c r="A2075" s="3" t="s">
        <v>4469</v>
      </c>
      <c r="B2075" s="11" t="s">
        <v>4470</v>
      </c>
      <c r="C2075" s="5">
        <v>6</v>
      </c>
      <c r="D2075" s="5">
        <v>0.7</v>
      </c>
      <c r="E2075" s="5">
        <v>48</v>
      </c>
      <c r="F2075">
        <v>43</v>
      </c>
      <c r="G2075" t="s">
        <v>10536</v>
      </c>
    </row>
    <row r="2076" spans="1:7">
      <c r="A2076" s="3" t="s">
        <v>11087</v>
      </c>
      <c r="B2076" s="11" t="s">
        <v>11088</v>
      </c>
      <c r="C2076" s="5">
        <v>6</v>
      </c>
      <c r="D2076" s="5">
        <v>0.7</v>
      </c>
      <c r="E2076" s="5">
        <v>58.3</v>
      </c>
      <c r="F2076">
        <v>265</v>
      </c>
      <c r="G2076" t="s">
        <v>10536</v>
      </c>
    </row>
    <row r="2077" spans="1:7">
      <c r="A2077" s="3" t="s">
        <v>5023</v>
      </c>
      <c r="B2077" s="11" t="s">
        <v>5024</v>
      </c>
      <c r="C2077" s="5">
        <v>6</v>
      </c>
      <c r="D2077" s="5">
        <v>0.7</v>
      </c>
      <c r="E2077" s="5">
        <v>44</v>
      </c>
      <c r="F2077">
        <v>65</v>
      </c>
      <c r="G2077" t="s">
        <v>10536</v>
      </c>
    </row>
    <row r="2078" spans="1:7">
      <c r="A2078" s="3" t="s">
        <v>5035</v>
      </c>
      <c r="B2078" s="11" t="s">
        <v>5036</v>
      </c>
      <c r="C2078" s="5">
        <v>6</v>
      </c>
      <c r="D2078" s="5">
        <v>0.7</v>
      </c>
      <c r="E2078" s="5">
        <v>64.099999999999994</v>
      </c>
      <c r="F2078">
        <v>53.5</v>
      </c>
      <c r="G2078" t="s">
        <v>10536</v>
      </c>
    </row>
    <row r="2079" spans="1:7">
      <c r="A2079" s="3" t="s">
        <v>5038</v>
      </c>
      <c r="B2079" s="11" t="s">
        <v>5039</v>
      </c>
      <c r="C2079" s="5">
        <v>6</v>
      </c>
      <c r="D2079" s="5">
        <v>0.7</v>
      </c>
      <c r="E2079" s="5">
        <v>43.1</v>
      </c>
      <c r="F2079">
        <v>27.95</v>
      </c>
      <c r="G2079" t="s">
        <v>10536</v>
      </c>
    </row>
    <row r="2080" spans="1:7">
      <c r="A2080" s="3" t="s">
        <v>5164</v>
      </c>
      <c r="B2080" s="11" t="s">
        <v>5165</v>
      </c>
      <c r="C2080" s="5">
        <v>6</v>
      </c>
      <c r="D2080" s="5">
        <v>0.7</v>
      </c>
      <c r="E2080" s="5">
        <v>58</v>
      </c>
      <c r="F2080">
        <v>18.5</v>
      </c>
      <c r="G2080" t="s">
        <v>10536</v>
      </c>
    </row>
    <row r="2081" spans="1:7">
      <c r="A2081" s="3" t="s">
        <v>5190</v>
      </c>
      <c r="B2081" s="11" t="s">
        <v>5191</v>
      </c>
      <c r="C2081" s="5">
        <v>6</v>
      </c>
      <c r="D2081" s="5">
        <v>0.7</v>
      </c>
      <c r="E2081" s="5">
        <v>46.4</v>
      </c>
      <c r="F2081">
        <v>38.5</v>
      </c>
      <c r="G2081" t="s">
        <v>10536</v>
      </c>
    </row>
    <row r="2082" spans="1:7">
      <c r="A2082" s="3" t="s">
        <v>11100</v>
      </c>
      <c r="B2082" s="11" t="s">
        <v>11101</v>
      </c>
      <c r="C2082" s="5">
        <v>6</v>
      </c>
      <c r="D2082" s="5">
        <v>0.7</v>
      </c>
      <c r="E2082" s="5">
        <v>44</v>
      </c>
      <c r="F2082">
        <v>51</v>
      </c>
      <c r="G2082" t="s">
        <v>10536</v>
      </c>
    </row>
    <row r="2083" spans="1:7">
      <c r="A2083" s="3" t="s">
        <v>5682</v>
      </c>
      <c r="B2083" s="11" t="s">
        <v>5683</v>
      </c>
      <c r="C2083" s="5">
        <v>6</v>
      </c>
      <c r="D2083" s="5">
        <v>0.7</v>
      </c>
      <c r="E2083" s="5">
        <v>44</v>
      </c>
      <c r="F2083">
        <v>44</v>
      </c>
      <c r="G2083" t="s">
        <v>10536</v>
      </c>
    </row>
    <row r="2084" spans="1:7">
      <c r="A2084" s="3" t="s">
        <v>5685</v>
      </c>
      <c r="B2084" s="11" t="s">
        <v>5686</v>
      </c>
      <c r="C2084" s="5">
        <v>6</v>
      </c>
      <c r="D2084" s="5">
        <v>0.7</v>
      </c>
      <c r="E2084" s="5">
        <v>46.7</v>
      </c>
      <c r="F2084">
        <v>120</v>
      </c>
      <c r="G2084" t="s">
        <v>10536</v>
      </c>
    </row>
    <row r="2085" spans="1:7">
      <c r="A2085" s="3" t="s">
        <v>5697</v>
      </c>
      <c r="B2085" s="11" t="s">
        <v>5698</v>
      </c>
      <c r="C2085" s="5">
        <v>6</v>
      </c>
      <c r="D2085" s="5">
        <v>0.7</v>
      </c>
      <c r="E2085" s="5">
        <v>42</v>
      </c>
      <c r="F2085">
        <v>27.5</v>
      </c>
      <c r="G2085" t="s">
        <v>10536</v>
      </c>
    </row>
    <row r="2086" spans="1:7">
      <c r="A2086" s="3" t="s">
        <v>11102</v>
      </c>
      <c r="B2086" s="11" t="s">
        <v>11103</v>
      </c>
      <c r="C2086" s="5">
        <v>6</v>
      </c>
      <c r="D2086" s="5">
        <v>0.7</v>
      </c>
      <c r="E2086" s="5">
        <v>53.2</v>
      </c>
      <c r="F2086">
        <v>82.5</v>
      </c>
      <c r="G2086" t="s">
        <v>10536</v>
      </c>
    </row>
    <row r="2087" spans="1:7">
      <c r="A2087" s="3" t="s">
        <v>5764</v>
      </c>
      <c r="B2087" s="11" t="s">
        <v>5765</v>
      </c>
      <c r="C2087" s="5">
        <v>6</v>
      </c>
      <c r="D2087" s="5">
        <v>0.7</v>
      </c>
      <c r="E2087" s="5">
        <v>54</v>
      </c>
      <c r="F2087">
        <v>92.5</v>
      </c>
      <c r="G2087" t="s">
        <v>10536</v>
      </c>
    </row>
    <row r="2088" spans="1:7">
      <c r="A2088" s="3" t="s">
        <v>11104</v>
      </c>
      <c r="B2088" s="11" t="s">
        <v>11105</v>
      </c>
      <c r="C2088" s="5">
        <v>6</v>
      </c>
      <c r="D2088" s="5">
        <v>0.7</v>
      </c>
      <c r="E2088" s="5">
        <v>57.8</v>
      </c>
      <c r="F2088">
        <v>75</v>
      </c>
      <c r="G2088" t="s">
        <v>10536</v>
      </c>
    </row>
    <row r="2089" spans="1:7">
      <c r="A2089" s="3" t="s">
        <v>5771</v>
      </c>
      <c r="B2089" s="11" t="s">
        <v>5772</v>
      </c>
      <c r="C2089" s="5">
        <v>6</v>
      </c>
      <c r="D2089" s="5">
        <v>0.7</v>
      </c>
      <c r="E2089" s="5">
        <v>57.1</v>
      </c>
      <c r="F2089">
        <v>105</v>
      </c>
      <c r="G2089" t="s">
        <v>10536</v>
      </c>
    </row>
    <row r="2090" spans="1:7">
      <c r="A2090" s="3" t="s">
        <v>6015</v>
      </c>
      <c r="B2090" s="11" t="s">
        <v>6016</v>
      </c>
      <c r="C2090" s="5">
        <v>6</v>
      </c>
      <c r="D2090" s="5">
        <v>0.7</v>
      </c>
      <c r="E2090" s="5">
        <v>48</v>
      </c>
      <c r="F2090">
        <v>32.5</v>
      </c>
      <c r="G2090" t="s">
        <v>10536</v>
      </c>
    </row>
    <row r="2091" spans="1:7">
      <c r="A2091" s="3" t="s">
        <v>11108</v>
      </c>
      <c r="B2091" s="11" t="s">
        <v>11109</v>
      </c>
      <c r="C2091" s="5">
        <v>6</v>
      </c>
      <c r="D2091" s="5">
        <v>0.7</v>
      </c>
      <c r="E2091" s="5">
        <v>55</v>
      </c>
      <c r="F2091">
        <v>31.5</v>
      </c>
      <c r="G2091" t="s">
        <v>10536</v>
      </c>
    </row>
    <row r="2092" spans="1:7">
      <c r="A2092" s="3" t="s">
        <v>6064</v>
      </c>
      <c r="B2092" s="11" t="s">
        <v>6065</v>
      </c>
      <c r="C2092" s="5">
        <v>6</v>
      </c>
      <c r="D2092" s="5">
        <v>0.7</v>
      </c>
      <c r="E2092" s="5">
        <v>48</v>
      </c>
      <c r="F2092">
        <v>88.5</v>
      </c>
      <c r="G2092" t="s">
        <v>10536</v>
      </c>
    </row>
    <row r="2093" spans="1:7">
      <c r="A2093" s="3" t="s">
        <v>11110</v>
      </c>
      <c r="B2093" s="11" t="s">
        <v>11111</v>
      </c>
      <c r="C2093" s="5">
        <v>6</v>
      </c>
      <c r="D2093" s="5">
        <v>0.7</v>
      </c>
      <c r="E2093" s="5">
        <v>45.5</v>
      </c>
      <c r="F2093">
        <v>1025</v>
      </c>
      <c r="G2093" t="s">
        <v>10536</v>
      </c>
    </row>
    <row r="2094" spans="1:7">
      <c r="A2094" s="3" t="s">
        <v>11112</v>
      </c>
      <c r="B2094" s="11" t="s">
        <v>11113</v>
      </c>
      <c r="C2094" s="5">
        <v>6</v>
      </c>
      <c r="D2094" s="5">
        <v>0.7</v>
      </c>
      <c r="E2094" s="5">
        <v>58.6</v>
      </c>
      <c r="F2094">
        <v>135</v>
      </c>
      <c r="G2094" t="s">
        <v>10536</v>
      </c>
    </row>
    <row r="2095" spans="1:7">
      <c r="A2095" s="3" t="s">
        <v>6070</v>
      </c>
      <c r="B2095" s="11" t="s">
        <v>6071</v>
      </c>
      <c r="C2095" s="5">
        <v>6</v>
      </c>
      <c r="D2095" s="5">
        <v>0.7</v>
      </c>
      <c r="E2095" s="5">
        <v>48</v>
      </c>
      <c r="F2095">
        <v>62.5</v>
      </c>
      <c r="G2095" t="s">
        <v>10536</v>
      </c>
    </row>
    <row r="2096" spans="1:7">
      <c r="A2096" s="3" t="s">
        <v>6076</v>
      </c>
      <c r="B2096" s="11" t="s">
        <v>6077</v>
      </c>
      <c r="C2096" s="5">
        <v>6</v>
      </c>
      <c r="D2096" s="5">
        <v>0.7</v>
      </c>
      <c r="E2096" s="5">
        <v>48</v>
      </c>
      <c r="F2096">
        <v>28</v>
      </c>
      <c r="G2096" t="s">
        <v>10536</v>
      </c>
    </row>
    <row r="2097" spans="1:7">
      <c r="A2097" s="3" t="s">
        <v>6160</v>
      </c>
      <c r="B2097" s="11" t="s">
        <v>6161</v>
      </c>
      <c r="C2097" s="5">
        <v>6</v>
      </c>
      <c r="D2097" s="5">
        <v>0.7</v>
      </c>
      <c r="E2097" s="5">
        <v>46.3</v>
      </c>
      <c r="F2097">
        <v>28.5</v>
      </c>
      <c r="G2097" t="s">
        <v>10536</v>
      </c>
    </row>
    <row r="2098" spans="1:7">
      <c r="A2098" s="3" t="s">
        <v>6164</v>
      </c>
      <c r="B2098" s="11" t="s">
        <v>6165</v>
      </c>
      <c r="C2098" s="5">
        <v>6</v>
      </c>
      <c r="D2098" s="5">
        <v>0.7</v>
      </c>
      <c r="E2098" s="5">
        <v>46.3</v>
      </c>
      <c r="F2098">
        <v>22.5</v>
      </c>
      <c r="G2098" t="s">
        <v>10536</v>
      </c>
    </row>
    <row r="2099" spans="1:7">
      <c r="A2099" s="3" t="s">
        <v>6278</v>
      </c>
      <c r="B2099" s="11" t="s">
        <v>6279</v>
      </c>
      <c r="C2099" s="5">
        <v>6</v>
      </c>
      <c r="D2099" s="5">
        <v>0.7</v>
      </c>
      <c r="E2099" s="5">
        <v>48</v>
      </c>
      <c r="F2099">
        <v>525</v>
      </c>
      <c r="G2099" t="s">
        <v>10536</v>
      </c>
    </row>
    <row r="2100" spans="1:7">
      <c r="A2100" s="3" t="s">
        <v>6368</v>
      </c>
      <c r="B2100" s="11" t="s">
        <v>6369</v>
      </c>
      <c r="C2100" s="5">
        <v>6</v>
      </c>
      <c r="D2100" s="5">
        <v>0.7</v>
      </c>
      <c r="E2100" s="5">
        <v>46.1</v>
      </c>
      <c r="F2100">
        <v>32.950000000000003</v>
      </c>
      <c r="G2100" t="s">
        <v>10536</v>
      </c>
    </row>
    <row r="2101" spans="1:7">
      <c r="A2101" s="3" t="s">
        <v>6371</v>
      </c>
      <c r="B2101" s="11" t="s">
        <v>6372</v>
      </c>
      <c r="C2101" s="5">
        <v>6</v>
      </c>
      <c r="D2101" s="5">
        <v>0.7</v>
      </c>
      <c r="E2101" s="5">
        <v>41.4</v>
      </c>
      <c r="F2101">
        <v>24.75</v>
      </c>
      <c r="G2101" t="s">
        <v>10536</v>
      </c>
    </row>
    <row r="2102" spans="1:7">
      <c r="A2102" s="3" t="s">
        <v>11127</v>
      </c>
      <c r="B2102" s="11" t="s">
        <v>11128</v>
      </c>
      <c r="C2102" s="5">
        <v>6</v>
      </c>
      <c r="D2102" s="5">
        <v>0.7</v>
      </c>
      <c r="E2102" s="5">
        <v>48.6</v>
      </c>
      <c r="F2102">
        <v>42.95</v>
      </c>
      <c r="G2102" t="s">
        <v>10536</v>
      </c>
    </row>
    <row r="2103" spans="1:7">
      <c r="A2103" s="3" t="s">
        <v>11129</v>
      </c>
      <c r="B2103" s="11" t="s">
        <v>11130</v>
      </c>
      <c r="C2103" s="5">
        <v>6</v>
      </c>
      <c r="D2103" s="5">
        <v>0.7</v>
      </c>
      <c r="E2103" s="5">
        <v>48.7</v>
      </c>
      <c r="F2103">
        <v>32.5</v>
      </c>
      <c r="G2103" t="s">
        <v>10536</v>
      </c>
    </row>
    <row r="2104" spans="1:7">
      <c r="A2104" s="3" t="s">
        <v>6377</v>
      </c>
      <c r="B2104" s="11" t="s">
        <v>6378</v>
      </c>
      <c r="C2104" s="5">
        <v>6</v>
      </c>
      <c r="D2104" s="5">
        <v>0.7</v>
      </c>
      <c r="E2104" s="5">
        <v>46.6</v>
      </c>
      <c r="F2104">
        <v>61.5</v>
      </c>
      <c r="G2104" t="s">
        <v>10536</v>
      </c>
    </row>
    <row r="2105" spans="1:7">
      <c r="A2105" s="3" t="s">
        <v>6380</v>
      </c>
      <c r="B2105" s="11" t="s">
        <v>6381</v>
      </c>
      <c r="C2105" s="5">
        <v>6</v>
      </c>
      <c r="D2105" s="5">
        <v>0.7</v>
      </c>
      <c r="E2105" s="5">
        <v>44</v>
      </c>
      <c r="F2105">
        <v>55</v>
      </c>
      <c r="G2105" t="s">
        <v>10536</v>
      </c>
    </row>
    <row r="2106" spans="1:7">
      <c r="A2106" s="3" t="s">
        <v>6383</v>
      </c>
      <c r="B2106" s="11" t="s">
        <v>6384</v>
      </c>
      <c r="C2106" s="5">
        <v>6</v>
      </c>
      <c r="D2106" s="5">
        <v>0.7</v>
      </c>
      <c r="E2106" s="5">
        <v>43.7</v>
      </c>
      <c r="F2106">
        <v>44.5</v>
      </c>
      <c r="G2106" t="s">
        <v>10536</v>
      </c>
    </row>
    <row r="2107" spans="1:7">
      <c r="A2107" s="3" t="s">
        <v>6385</v>
      </c>
      <c r="B2107" s="11" t="s">
        <v>6386</v>
      </c>
      <c r="C2107" s="5">
        <v>6</v>
      </c>
      <c r="D2107" s="5">
        <v>0.7</v>
      </c>
      <c r="E2107" s="5">
        <v>46.1</v>
      </c>
      <c r="F2107">
        <v>26.5</v>
      </c>
      <c r="G2107" t="s">
        <v>10536</v>
      </c>
    </row>
    <row r="2108" spans="1:7">
      <c r="A2108" s="3" t="s">
        <v>11131</v>
      </c>
      <c r="B2108" s="11" t="s">
        <v>6388</v>
      </c>
      <c r="C2108" s="5">
        <v>6</v>
      </c>
      <c r="D2108" s="5">
        <v>0.7</v>
      </c>
      <c r="E2108" s="5">
        <v>46.1</v>
      </c>
      <c r="F2108">
        <v>27.5</v>
      </c>
      <c r="G2108" t="s">
        <v>10536</v>
      </c>
    </row>
    <row r="2109" spans="1:7">
      <c r="A2109" s="3" t="s">
        <v>6392</v>
      </c>
      <c r="B2109" s="11" t="s">
        <v>6393</v>
      </c>
      <c r="C2109" s="5">
        <v>6</v>
      </c>
      <c r="D2109" s="5">
        <v>0.7</v>
      </c>
      <c r="E2109" s="5">
        <v>58.2</v>
      </c>
      <c r="F2109">
        <v>26.5</v>
      </c>
      <c r="G2109" t="s">
        <v>10536</v>
      </c>
    </row>
    <row r="2110" spans="1:7">
      <c r="A2110" s="3" t="s">
        <v>6809</v>
      </c>
      <c r="B2110" s="11" t="s">
        <v>6810</v>
      </c>
      <c r="C2110" s="5">
        <v>6</v>
      </c>
      <c r="D2110" s="5">
        <v>0.7</v>
      </c>
      <c r="E2110" s="5">
        <v>56.2</v>
      </c>
      <c r="F2110">
        <v>58.5</v>
      </c>
      <c r="G2110" t="s">
        <v>10536</v>
      </c>
    </row>
    <row r="2111" spans="1:7">
      <c r="A2111" s="3" t="s">
        <v>6812</v>
      </c>
      <c r="B2111" s="11" t="s">
        <v>6813</v>
      </c>
      <c r="C2111" s="5">
        <v>6</v>
      </c>
      <c r="D2111" s="5">
        <v>0.7</v>
      </c>
      <c r="E2111" s="5">
        <v>50</v>
      </c>
      <c r="F2111">
        <v>34.85</v>
      </c>
      <c r="G2111" t="s">
        <v>10536</v>
      </c>
    </row>
    <row r="2112" spans="1:7">
      <c r="A2112" s="3" t="s">
        <v>6987</v>
      </c>
      <c r="B2112" s="11" t="s">
        <v>6988</v>
      </c>
      <c r="C2112" s="5">
        <v>6</v>
      </c>
      <c r="D2112" s="5">
        <v>0.7</v>
      </c>
      <c r="E2112" s="5">
        <v>43.4</v>
      </c>
      <c r="F2112">
        <v>33.950000000000003</v>
      </c>
      <c r="G2112" t="s">
        <v>10536</v>
      </c>
    </row>
    <row r="2113" spans="1:7">
      <c r="A2113" s="3" t="s">
        <v>7179</v>
      </c>
      <c r="B2113" s="11" t="s">
        <v>7180</v>
      </c>
      <c r="C2113" s="5">
        <v>6</v>
      </c>
      <c r="D2113" s="5">
        <v>0.7</v>
      </c>
      <c r="E2113" s="5">
        <v>45</v>
      </c>
      <c r="F2113">
        <v>54.95</v>
      </c>
      <c r="G2113" t="s">
        <v>10536</v>
      </c>
    </row>
    <row r="2114" spans="1:7">
      <c r="A2114" s="3" t="s">
        <v>7194</v>
      </c>
      <c r="B2114" s="11" t="s">
        <v>7195</v>
      </c>
      <c r="C2114" s="5">
        <v>6</v>
      </c>
      <c r="D2114" s="5">
        <v>0.7</v>
      </c>
      <c r="E2114" s="5">
        <v>45</v>
      </c>
      <c r="F2114">
        <v>58.25</v>
      </c>
      <c r="G2114" t="s">
        <v>10536</v>
      </c>
    </row>
    <row r="2115" spans="1:7">
      <c r="A2115" s="3" t="s">
        <v>7203</v>
      </c>
      <c r="B2115" s="11" t="s">
        <v>7204</v>
      </c>
      <c r="C2115" s="5">
        <v>6</v>
      </c>
      <c r="D2115" s="5">
        <v>0.7</v>
      </c>
      <c r="E2115" s="5">
        <v>57.15</v>
      </c>
      <c r="F2115">
        <v>42.5</v>
      </c>
      <c r="G2115" t="s">
        <v>10536</v>
      </c>
    </row>
    <row r="2116" spans="1:7">
      <c r="A2116" s="3" t="s">
        <v>7345</v>
      </c>
      <c r="B2116" s="11" t="s">
        <v>7346</v>
      </c>
      <c r="C2116" s="5">
        <v>6</v>
      </c>
      <c r="D2116" s="5">
        <v>0.7</v>
      </c>
      <c r="E2116" s="5">
        <v>50</v>
      </c>
      <c r="F2116">
        <v>22.5</v>
      </c>
      <c r="G2116" t="s">
        <v>10536</v>
      </c>
    </row>
    <row r="2117" spans="1:7">
      <c r="A2117" s="3" t="s">
        <v>7348</v>
      </c>
      <c r="B2117" s="11" t="s">
        <v>7349</v>
      </c>
      <c r="C2117" s="5">
        <v>6</v>
      </c>
      <c r="D2117" s="5">
        <v>0.7</v>
      </c>
      <c r="E2117" s="5">
        <v>50</v>
      </c>
      <c r="F2117">
        <v>28.5</v>
      </c>
      <c r="G2117" t="s">
        <v>10536</v>
      </c>
    </row>
    <row r="2118" spans="1:7">
      <c r="A2118" s="3" t="s">
        <v>7351</v>
      </c>
      <c r="B2118" s="11" t="s">
        <v>7352</v>
      </c>
      <c r="C2118" s="5">
        <v>6</v>
      </c>
      <c r="D2118" s="5">
        <v>0.7</v>
      </c>
      <c r="E2118" s="5">
        <v>50</v>
      </c>
      <c r="F2118">
        <v>53.5</v>
      </c>
      <c r="G2118" t="s">
        <v>10536</v>
      </c>
    </row>
    <row r="2119" spans="1:7">
      <c r="A2119" s="3" t="s">
        <v>7682</v>
      </c>
      <c r="B2119" s="11" t="s">
        <v>7683</v>
      </c>
      <c r="C2119" s="5">
        <v>6</v>
      </c>
      <c r="D2119" s="5">
        <v>0.7</v>
      </c>
      <c r="E2119" s="5">
        <v>55.2</v>
      </c>
      <c r="F2119">
        <v>28</v>
      </c>
      <c r="G2119" t="s">
        <v>10536</v>
      </c>
    </row>
    <row r="2120" spans="1:7">
      <c r="A2120" s="3" t="s">
        <v>7687</v>
      </c>
      <c r="B2120" s="11" t="s">
        <v>7688</v>
      </c>
      <c r="C2120" s="5">
        <v>6</v>
      </c>
      <c r="D2120" s="5">
        <v>0.7</v>
      </c>
      <c r="E2120" s="5">
        <v>50.6</v>
      </c>
      <c r="F2120">
        <v>240</v>
      </c>
      <c r="G2120" t="s">
        <v>10536</v>
      </c>
    </row>
    <row r="2121" spans="1:7">
      <c r="A2121" s="3" t="s">
        <v>7690</v>
      </c>
      <c r="B2121" s="11" t="s">
        <v>7691</v>
      </c>
      <c r="C2121" s="5">
        <v>6</v>
      </c>
      <c r="D2121" s="5">
        <v>0.7</v>
      </c>
      <c r="E2121" s="5">
        <v>52.1</v>
      </c>
      <c r="F2121">
        <v>24.2</v>
      </c>
      <c r="G2121" t="s">
        <v>10536</v>
      </c>
    </row>
    <row r="2122" spans="1:7">
      <c r="A2122" s="3" t="s">
        <v>7693</v>
      </c>
      <c r="B2122" s="11" t="s">
        <v>7694</v>
      </c>
      <c r="C2122" s="5">
        <v>6</v>
      </c>
      <c r="D2122" s="5">
        <v>0.7</v>
      </c>
      <c r="E2122" s="5">
        <v>54.1</v>
      </c>
      <c r="F2122">
        <v>23.5</v>
      </c>
      <c r="G2122" t="s">
        <v>10536</v>
      </c>
    </row>
    <row r="2123" spans="1:7">
      <c r="A2123" s="3" t="s">
        <v>7962</v>
      </c>
      <c r="B2123" s="11" t="s">
        <v>7963</v>
      </c>
      <c r="C2123" s="5">
        <v>6</v>
      </c>
      <c r="D2123" s="5">
        <v>0.7</v>
      </c>
      <c r="E2123" s="5">
        <v>45.8</v>
      </c>
      <c r="F2123">
        <v>23.25</v>
      </c>
      <c r="G2123" t="s">
        <v>10536</v>
      </c>
    </row>
    <row r="2124" spans="1:7">
      <c r="A2124" s="3" t="s">
        <v>11006</v>
      </c>
      <c r="B2124" s="11" t="s">
        <v>11007</v>
      </c>
      <c r="C2124" s="5">
        <v>6</v>
      </c>
      <c r="D2124" s="5">
        <v>0.7</v>
      </c>
      <c r="E2124" s="5">
        <v>59.4</v>
      </c>
      <c r="F2124">
        <v>40</v>
      </c>
      <c r="G2124" t="s">
        <v>10536</v>
      </c>
    </row>
    <row r="2125" spans="1:7">
      <c r="A2125" s="3" t="s">
        <v>8183</v>
      </c>
      <c r="B2125" s="11" t="s">
        <v>8184</v>
      </c>
      <c r="C2125" s="5">
        <v>6</v>
      </c>
      <c r="D2125" s="5">
        <v>0.7</v>
      </c>
      <c r="E2125" s="5">
        <v>58.4</v>
      </c>
      <c r="F2125">
        <v>75</v>
      </c>
      <c r="G2125" t="s">
        <v>10536</v>
      </c>
    </row>
    <row r="2126" spans="1:7">
      <c r="A2126" s="3" t="s">
        <v>11149</v>
      </c>
      <c r="B2126" s="11" t="s">
        <v>11150</v>
      </c>
      <c r="C2126" s="5">
        <v>6</v>
      </c>
      <c r="D2126" s="5">
        <v>0.7</v>
      </c>
      <c r="E2126" s="5">
        <v>57</v>
      </c>
      <c r="F2126">
        <v>22.5</v>
      </c>
      <c r="G2126" t="s">
        <v>10536</v>
      </c>
    </row>
    <row r="2127" spans="1:7">
      <c r="A2127" s="3" t="s">
        <v>9235</v>
      </c>
      <c r="B2127" s="11" t="s">
        <v>9233</v>
      </c>
      <c r="C2127" s="5">
        <v>6</v>
      </c>
      <c r="D2127" s="5">
        <v>0.7</v>
      </c>
      <c r="E2127" s="5">
        <v>45.8</v>
      </c>
      <c r="F2127">
        <v>21.5</v>
      </c>
      <c r="G2127" t="s">
        <v>10536</v>
      </c>
    </row>
    <row r="2128" spans="1:7">
      <c r="A2128" s="3" t="s">
        <v>9240</v>
      </c>
      <c r="B2128" s="11" t="s">
        <v>9241</v>
      </c>
      <c r="C2128" s="5">
        <v>6</v>
      </c>
      <c r="D2128" s="5">
        <v>0.7</v>
      </c>
      <c r="E2128" s="5">
        <v>45.8</v>
      </c>
      <c r="F2128">
        <v>38.5</v>
      </c>
      <c r="G2128" t="s">
        <v>10536</v>
      </c>
    </row>
    <row r="2129" spans="1:7">
      <c r="A2129" s="3" t="s">
        <v>9246</v>
      </c>
      <c r="B2129" s="11" t="s">
        <v>9247</v>
      </c>
      <c r="C2129" s="5">
        <v>6</v>
      </c>
      <c r="D2129" s="5">
        <v>0.7</v>
      </c>
      <c r="E2129" s="5">
        <v>45.8</v>
      </c>
      <c r="F2129">
        <v>26.95</v>
      </c>
      <c r="G2129" t="s">
        <v>10536</v>
      </c>
    </row>
    <row r="2130" spans="1:7">
      <c r="A2130" s="3" t="s">
        <v>9249</v>
      </c>
      <c r="B2130" s="11" t="s">
        <v>9250</v>
      </c>
      <c r="C2130" s="5">
        <v>6</v>
      </c>
      <c r="D2130" s="5">
        <v>0.7</v>
      </c>
      <c r="E2130" s="5">
        <v>45.8</v>
      </c>
      <c r="F2130">
        <v>19.149999999999999</v>
      </c>
      <c r="G2130" t="s">
        <v>10536</v>
      </c>
    </row>
    <row r="2131" spans="1:7">
      <c r="A2131" s="3" t="s">
        <v>9252</v>
      </c>
      <c r="B2131" s="11" t="s">
        <v>9253</v>
      </c>
      <c r="C2131" s="5">
        <v>6</v>
      </c>
      <c r="D2131" s="5">
        <v>0.7</v>
      </c>
      <c r="E2131" s="5">
        <v>45.8</v>
      </c>
      <c r="F2131">
        <v>21.5</v>
      </c>
      <c r="G2131" t="s">
        <v>10536</v>
      </c>
    </row>
    <row r="2132" spans="1:7">
      <c r="A2132" s="3" t="s">
        <v>9255</v>
      </c>
      <c r="B2132" s="11" t="s">
        <v>9256</v>
      </c>
      <c r="C2132" s="5">
        <v>6</v>
      </c>
      <c r="D2132" s="5">
        <v>0.7</v>
      </c>
      <c r="E2132" s="5">
        <v>45.8</v>
      </c>
      <c r="F2132">
        <v>39.5</v>
      </c>
      <c r="G2132" t="s">
        <v>10536</v>
      </c>
    </row>
    <row r="2133" spans="1:7">
      <c r="A2133" s="3" t="s">
        <v>9264</v>
      </c>
      <c r="B2133" s="11" t="s">
        <v>9265</v>
      </c>
      <c r="C2133" s="5">
        <v>6</v>
      </c>
      <c r="D2133" s="5">
        <v>0.7</v>
      </c>
      <c r="E2133" s="5">
        <v>46.8</v>
      </c>
      <c r="F2133">
        <v>115</v>
      </c>
      <c r="G2133" t="s">
        <v>10536</v>
      </c>
    </row>
    <row r="2134" spans="1:7">
      <c r="A2134" s="3" t="s">
        <v>9267</v>
      </c>
      <c r="B2134" s="11" t="s">
        <v>9268</v>
      </c>
      <c r="C2134" s="5">
        <v>6</v>
      </c>
      <c r="D2134" s="5">
        <v>0.7</v>
      </c>
      <c r="E2134" s="5">
        <v>57.5</v>
      </c>
      <c r="F2134">
        <v>44.5</v>
      </c>
      <c r="G2134" t="s">
        <v>10536</v>
      </c>
    </row>
    <row r="2135" spans="1:7">
      <c r="A2135" s="3" t="s">
        <v>9484</v>
      </c>
      <c r="B2135" s="11" t="s">
        <v>9485</v>
      </c>
      <c r="C2135" s="5">
        <v>6</v>
      </c>
      <c r="D2135" s="5">
        <v>0.7</v>
      </c>
      <c r="E2135" s="5">
        <v>46.9</v>
      </c>
      <c r="F2135">
        <v>265</v>
      </c>
      <c r="G2135" t="s">
        <v>10536</v>
      </c>
    </row>
    <row r="2136" spans="1:7">
      <c r="A2136" s="3" t="s">
        <v>9496</v>
      </c>
      <c r="B2136" s="11" t="s">
        <v>9497</v>
      </c>
      <c r="C2136" s="5">
        <v>6</v>
      </c>
      <c r="D2136" s="5">
        <v>0.7</v>
      </c>
      <c r="E2136" s="5">
        <v>44</v>
      </c>
      <c r="F2136">
        <v>79.5</v>
      </c>
      <c r="G2136" t="s">
        <v>10536</v>
      </c>
    </row>
    <row r="2137" spans="1:7">
      <c r="A2137" s="3" t="s">
        <v>9505</v>
      </c>
      <c r="B2137" s="11" t="s">
        <v>9506</v>
      </c>
      <c r="C2137" s="5">
        <v>6</v>
      </c>
      <c r="D2137" s="5">
        <v>0.7</v>
      </c>
      <c r="E2137" s="5">
        <v>46.5</v>
      </c>
      <c r="F2137">
        <v>49</v>
      </c>
      <c r="G2137" t="s">
        <v>10536</v>
      </c>
    </row>
    <row r="2138" spans="1:7">
      <c r="A2138" s="3" t="s">
        <v>11160</v>
      </c>
      <c r="B2138" s="11" t="s">
        <v>11161</v>
      </c>
      <c r="C2138" s="5">
        <v>6</v>
      </c>
      <c r="D2138" s="5">
        <v>0.7</v>
      </c>
      <c r="E2138" s="5">
        <v>61</v>
      </c>
      <c r="F2138">
        <v>59.5</v>
      </c>
      <c r="G2138" t="s">
        <v>10536</v>
      </c>
    </row>
    <row r="2139" spans="1:7">
      <c r="A2139" s="3" t="s">
        <v>9548</v>
      </c>
      <c r="B2139" s="11" t="s">
        <v>9549</v>
      </c>
      <c r="C2139" s="5">
        <v>6</v>
      </c>
      <c r="D2139" s="5">
        <v>0.7</v>
      </c>
      <c r="E2139" s="5">
        <v>58.6</v>
      </c>
      <c r="F2139">
        <v>59.5</v>
      </c>
      <c r="G2139" t="s">
        <v>10536</v>
      </c>
    </row>
    <row r="2140" spans="1:7">
      <c r="A2140" s="3" t="s">
        <v>11162</v>
      </c>
      <c r="B2140" s="11" t="s">
        <v>11163</v>
      </c>
      <c r="C2140" s="5">
        <v>6</v>
      </c>
      <c r="D2140" s="5">
        <v>0.7</v>
      </c>
      <c r="E2140" s="5">
        <v>58.2</v>
      </c>
      <c r="F2140">
        <v>59.5</v>
      </c>
      <c r="G2140" t="s">
        <v>10536</v>
      </c>
    </row>
    <row r="2141" spans="1:7">
      <c r="A2141" s="3" t="s">
        <v>11164</v>
      </c>
      <c r="B2141" s="11" t="s">
        <v>11165</v>
      </c>
      <c r="C2141" s="5">
        <v>6</v>
      </c>
      <c r="D2141" s="5">
        <v>0.7</v>
      </c>
      <c r="E2141" s="5">
        <v>59.4</v>
      </c>
      <c r="F2141">
        <v>59.5</v>
      </c>
      <c r="G2141" t="s">
        <v>10536</v>
      </c>
    </row>
    <row r="2142" spans="1:7">
      <c r="A2142" s="3" t="s">
        <v>9554</v>
      </c>
      <c r="B2142" s="11" t="s">
        <v>9555</v>
      </c>
      <c r="C2142" s="5">
        <v>6</v>
      </c>
      <c r="D2142" s="5">
        <v>0.7</v>
      </c>
      <c r="E2142" s="5">
        <v>48</v>
      </c>
      <c r="F2142">
        <v>29.75</v>
      </c>
      <c r="G2142" t="s">
        <v>10536</v>
      </c>
    </row>
    <row r="2143" spans="1:7">
      <c r="A2143" s="3" t="s">
        <v>9645</v>
      </c>
      <c r="B2143" s="11" t="s">
        <v>9646</v>
      </c>
      <c r="C2143" s="5">
        <v>6</v>
      </c>
      <c r="D2143" s="5">
        <v>0.7</v>
      </c>
      <c r="E2143" s="5">
        <v>47.9</v>
      </c>
      <c r="F2143">
        <v>2150</v>
      </c>
      <c r="G2143" t="s">
        <v>10536</v>
      </c>
    </row>
    <row r="2144" spans="1:7">
      <c r="A2144" s="3" t="s">
        <v>9652</v>
      </c>
      <c r="B2144" s="11" t="s">
        <v>9650</v>
      </c>
      <c r="C2144" s="5">
        <v>6</v>
      </c>
      <c r="D2144" s="5">
        <v>0.7</v>
      </c>
      <c r="E2144" s="5">
        <v>52.5</v>
      </c>
      <c r="F2144">
        <v>195</v>
      </c>
      <c r="G2144" t="s">
        <v>10536</v>
      </c>
    </row>
    <row r="2145" spans="1:7">
      <c r="A2145" s="3" t="s">
        <v>9656</v>
      </c>
      <c r="B2145" s="11" t="s">
        <v>9657</v>
      </c>
      <c r="C2145" s="5">
        <v>6</v>
      </c>
      <c r="D2145" s="5">
        <v>0.7</v>
      </c>
      <c r="E2145" s="5">
        <v>44.9</v>
      </c>
      <c r="F2145">
        <v>350</v>
      </c>
      <c r="G2145" t="s">
        <v>10536</v>
      </c>
    </row>
    <row r="2146" spans="1:7">
      <c r="A2146" s="3" t="s">
        <v>11166</v>
      </c>
      <c r="B2146" s="11" t="s">
        <v>11167</v>
      </c>
      <c r="C2146" s="5">
        <v>6</v>
      </c>
      <c r="D2146" s="5">
        <v>0.7</v>
      </c>
      <c r="E2146" s="5">
        <v>44.2</v>
      </c>
      <c r="F2146">
        <v>142</v>
      </c>
      <c r="G2146" t="s">
        <v>10536</v>
      </c>
    </row>
    <row r="2147" spans="1:7">
      <c r="A2147" s="3" t="s">
        <v>9659</v>
      </c>
      <c r="B2147" s="11" t="s">
        <v>9660</v>
      </c>
      <c r="C2147" s="5">
        <v>6</v>
      </c>
      <c r="D2147" s="5">
        <v>0.7</v>
      </c>
      <c r="E2147" s="5">
        <v>44</v>
      </c>
      <c r="F2147">
        <v>175</v>
      </c>
      <c r="G2147" t="s">
        <v>10536</v>
      </c>
    </row>
    <row r="2148" spans="1:7">
      <c r="A2148" s="3" t="s">
        <v>11168</v>
      </c>
      <c r="B2148" s="11" t="s">
        <v>11169</v>
      </c>
      <c r="C2148" s="5">
        <v>6</v>
      </c>
      <c r="D2148" s="5">
        <v>0.7</v>
      </c>
      <c r="E2148" s="5">
        <v>43.7</v>
      </c>
      <c r="F2148">
        <v>1750</v>
      </c>
      <c r="G2148" t="s">
        <v>10536</v>
      </c>
    </row>
    <row r="2149" spans="1:7">
      <c r="A2149" s="3" t="s">
        <v>9721</v>
      </c>
      <c r="B2149" s="11" t="s">
        <v>9722</v>
      </c>
      <c r="C2149" s="5">
        <v>6</v>
      </c>
      <c r="D2149" s="5">
        <v>0.7</v>
      </c>
      <c r="E2149" s="5">
        <v>54.6</v>
      </c>
      <c r="F2149">
        <v>108</v>
      </c>
      <c r="G2149" t="s">
        <v>10536</v>
      </c>
    </row>
    <row r="2150" spans="1:7">
      <c r="A2150" s="3" t="s">
        <v>9799</v>
      </c>
      <c r="B2150" s="11" t="s">
        <v>9800</v>
      </c>
      <c r="C2150" s="5">
        <v>6</v>
      </c>
      <c r="D2150" s="5">
        <v>0.7</v>
      </c>
      <c r="E2150" s="5">
        <v>46.3</v>
      </c>
      <c r="F2150">
        <v>24.5</v>
      </c>
      <c r="G2150" t="s">
        <v>10536</v>
      </c>
    </row>
    <row r="2151" spans="1:7">
      <c r="A2151" s="3" t="s">
        <v>9963</v>
      </c>
      <c r="B2151" s="11" t="s">
        <v>9964</v>
      </c>
      <c r="C2151" s="5">
        <v>6</v>
      </c>
      <c r="D2151" s="5">
        <v>0.7</v>
      </c>
      <c r="E2151" s="5">
        <v>56.1</v>
      </c>
      <c r="F2151">
        <v>30.5</v>
      </c>
      <c r="G2151" t="s">
        <v>10536</v>
      </c>
    </row>
    <row r="2152" spans="1:7">
      <c r="A2152" s="3" t="s">
        <v>11179</v>
      </c>
      <c r="B2152" s="11" t="s">
        <v>11180</v>
      </c>
      <c r="C2152" s="5">
        <v>6</v>
      </c>
      <c r="D2152" s="5">
        <v>0.7</v>
      </c>
      <c r="E2152" s="5">
        <v>50</v>
      </c>
      <c r="F2152">
        <v>40.5</v>
      </c>
      <c r="G2152" t="s">
        <v>10536</v>
      </c>
    </row>
    <row r="2153" spans="1:7">
      <c r="A2153" s="3" t="s">
        <v>10266</v>
      </c>
      <c r="B2153" s="11" t="s">
        <v>10267</v>
      </c>
      <c r="C2153" s="5">
        <v>6</v>
      </c>
      <c r="D2153" s="5">
        <v>0.7</v>
      </c>
      <c r="E2153" s="5">
        <v>58</v>
      </c>
      <c r="F2153">
        <v>26.5</v>
      </c>
      <c r="G2153" t="s">
        <v>10536</v>
      </c>
    </row>
    <row r="2154" spans="1:7">
      <c r="A2154" s="3" t="s">
        <v>11027</v>
      </c>
      <c r="B2154" s="11" t="s">
        <v>11028</v>
      </c>
      <c r="C2154" s="5">
        <v>6</v>
      </c>
      <c r="D2154" s="5">
        <v>0.7</v>
      </c>
      <c r="E2154" s="5">
        <v>37.5</v>
      </c>
      <c r="F2154">
        <v>7.25</v>
      </c>
      <c r="G2154" t="s">
        <v>10551</v>
      </c>
    </row>
    <row r="2155" spans="1:7">
      <c r="A2155" s="3" t="s">
        <v>990</v>
      </c>
      <c r="B2155" s="11" t="s">
        <v>991</v>
      </c>
      <c r="C2155" s="5">
        <v>6</v>
      </c>
      <c r="D2155" s="5">
        <v>0.7</v>
      </c>
      <c r="E2155" s="5">
        <v>37.5</v>
      </c>
      <c r="F2155">
        <v>6</v>
      </c>
      <c r="G2155" t="s">
        <v>10551</v>
      </c>
    </row>
    <row r="2156" spans="1:7">
      <c r="A2156" s="3" t="s">
        <v>993</v>
      </c>
      <c r="B2156" s="11" t="s">
        <v>994</v>
      </c>
      <c r="C2156" s="5">
        <v>6</v>
      </c>
      <c r="D2156" s="5">
        <v>0.7</v>
      </c>
      <c r="E2156" s="5">
        <v>37.5</v>
      </c>
      <c r="F2156">
        <v>7.5</v>
      </c>
      <c r="G2156" t="s">
        <v>10535</v>
      </c>
    </row>
    <row r="2157" spans="1:7">
      <c r="A2157" s="3" t="s">
        <v>1041</v>
      </c>
      <c r="B2157" s="11" t="s">
        <v>1042</v>
      </c>
      <c r="C2157" s="5">
        <v>6</v>
      </c>
      <c r="D2157" s="5">
        <v>0.7</v>
      </c>
      <c r="E2157" s="5">
        <v>37.5</v>
      </c>
      <c r="F2157">
        <v>6.65</v>
      </c>
      <c r="G2157" t="s">
        <v>10537</v>
      </c>
    </row>
    <row r="2158" spans="1:7">
      <c r="A2158" s="3" t="s">
        <v>1053</v>
      </c>
      <c r="B2158" s="11" t="s">
        <v>1054</v>
      </c>
      <c r="C2158" s="5">
        <v>6</v>
      </c>
      <c r="D2158" s="5">
        <v>0.7</v>
      </c>
      <c r="E2158" s="5">
        <v>37.5</v>
      </c>
      <c r="F2158">
        <v>6.95</v>
      </c>
      <c r="G2158" t="s">
        <v>10537</v>
      </c>
    </row>
    <row r="2159" spans="1:7">
      <c r="A2159" s="3" t="s">
        <v>1521</v>
      </c>
      <c r="B2159" s="11" t="s">
        <v>1522</v>
      </c>
      <c r="C2159" s="5">
        <v>6</v>
      </c>
      <c r="D2159" s="5">
        <v>0.7</v>
      </c>
      <c r="E2159" s="5">
        <v>37.5</v>
      </c>
      <c r="F2159">
        <v>10.35</v>
      </c>
      <c r="G2159" t="s">
        <v>10537</v>
      </c>
    </row>
    <row r="2160" spans="1:7">
      <c r="A2160" s="3" t="s">
        <v>1524</v>
      </c>
      <c r="B2160" s="11" t="s">
        <v>1525</v>
      </c>
      <c r="C2160" s="5">
        <v>6</v>
      </c>
      <c r="D2160" s="5">
        <v>0.7</v>
      </c>
      <c r="E2160" s="5">
        <v>37.5</v>
      </c>
      <c r="F2160">
        <v>13.25</v>
      </c>
      <c r="G2160" t="s">
        <v>10537</v>
      </c>
    </row>
    <row r="2161" spans="1:7">
      <c r="A2161" s="3" t="s">
        <v>1527</v>
      </c>
      <c r="B2161" s="11" t="s">
        <v>1528</v>
      </c>
      <c r="C2161" s="5">
        <v>6</v>
      </c>
      <c r="D2161" s="5">
        <v>0.7</v>
      </c>
      <c r="E2161" s="5">
        <v>37.5</v>
      </c>
      <c r="F2161">
        <v>6.65</v>
      </c>
      <c r="G2161" t="s">
        <v>10537</v>
      </c>
    </row>
    <row r="2162" spans="1:7">
      <c r="A2162" s="3" t="s">
        <v>1980</v>
      </c>
      <c r="B2162" s="11" t="s">
        <v>1981</v>
      </c>
      <c r="C2162" s="5">
        <v>6</v>
      </c>
      <c r="D2162" s="5">
        <v>0.7</v>
      </c>
      <c r="E2162" s="5">
        <v>37.5</v>
      </c>
      <c r="F2162">
        <v>3.25</v>
      </c>
      <c r="G2162" t="s">
        <v>10551</v>
      </c>
    </row>
    <row r="2163" spans="1:7">
      <c r="A2163" s="3" t="s">
        <v>2037</v>
      </c>
      <c r="B2163" s="11" t="s">
        <v>2038</v>
      </c>
      <c r="C2163" s="5">
        <v>6</v>
      </c>
      <c r="D2163" s="5">
        <v>0.7</v>
      </c>
      <c r="E2163" s="5">
        <v>37.5</v>
      </c>
      <c r="F2163">
        <v>13.75</v>
      </c>
      <c r="G2163" t="s">
        <v>10551</v>
      </c>
    </row>
    <row r="2164" spans="1:7">
      <c r="A2164" s="3" t="s">
        <v>2043</v>
      </c>
      <c r="B2164" s="11" t="s">
        <v>2044</v>
      </c>
      <c r="C2164" s="5">
        <v>6</v>
      </c>
      <c r="D2164" s="5">
        <v>0.7</v>
      </c>
      <c r="E2164" s="5">
        <v>37.5</v>
      </c>
      <c r="F2164">
        <v>13.5</v>
      </c>
      <c r="G2164" t="s">
        <v>10532</v>
      </c>
    </row>
    <row r="2165" spans="1:7">
      <c r="A2165" s="3" t="s">
        <v>2104</v>
      </c>
      <c r="B2165" s="11" t="s">
        <v>2105</v>
      </c>
      <c r="C2165" s="5">
        <v>6</v>
      </c>
      <c r="D2165" s="5">
        <v>0.7</v>
      </c>
      <c r="E2165" s="5">
        <v>37.5</v>
      </c>
      <c r="F2165">
        <v>4.6500000000000004</v>
      </c>
      <c r="G2165" t="s">
        <v>10551</v>
      </c>
    </row>
    <row r="2166" spans="1:7">
      <c r="A2166" s="3" t="s">
        <v>2109</v>
      </c>
      <c r="B2166" s="11" t="s">
        <v>2110</v>
      </c>
      <c r="C2166" s="5">
        <v>6</v>
      </c>
      <c r="D2166" s="5">
        <v>0.7</v>
      </c>
      <c r="E2166" s="5">
        <v>37.5</v>
      </c>
      <c r="F2166">
        <v>2.1</v>
      </c>
      <c r="G2166" t="s">
        <v>10537</v>
      </c>
    </row>
    <row r="2167" spans="1:7">
      <c r="A2167" s="3" t="s">
        <v>2443</v>
      </c>
      <c r="B2167" s="11" t="s">
        <v>2444</v>
      </c>
      <c r="C2167" s="5">
        <v>6</v>
      </c>
      <c r="D2167" s="5">
        <v>0.7</v>
      </c>
      <c r="E2167" s="5">
        <v>37.5</v>
      </c>
      <c r="F2167">
        <v>16.5</v>
      </c>
      <c r="G2167" t="s">
        <v>10532</v>
      </c>
    </row>
    <row r="2168" spans="1:7">
      <c r="A2168" s="3" t="s">
        <v>2446</v>
      </c>
      <c r="B2168" s="11" t="s">
        <v>2447</v>
      </c>
      <c r="C2168" s="5">
        <v>6</v>
      </c>
      <c r="D2168" s="5">
        <v>0.7</v>
      </c>
      <c r="E2168" s="5">
        <v>37.5</v>
      </c>
      <c r="F2168">
        <v>16.25</v>
      </c>
      <c r="G2168" t="s">
        <v>10532</v>
      </c>
    </row>
    <row r="2169" spans="1:7">
      <c r="A2169" s="3" t="s">
        <v>2449</v>
      </c>
      <c r="B2169" s="11" t="s">
        <v>2450</v>
      </c>
      <c r="C2169" s="5">
        <v>6</v>
      </c>
      <c r="D2169" s="5">
        <v>0.7</v>
      </c>
      <c r="E2169" s="5">
        <v>37.5</v>
      </c>
      <c r="F2169">
        <v>16.25</v>
      </c>
      <c r="G2169" t="s">
        <v>10532</v>
      </c>
    </row>
    <row r="2170" spans="1:7">
      <c r="A2170" s="3" t="s">
        <v>2452</v>
      </c>
      <c r="B2170" s="11" t="s">
        <v>2453</v>
      </c>
      <c r="C2170" s="5">
        <v>6</v>
      </c>
      <c r="D2170" s="5">
        <v>0.7</v>
      </c>
      <c r="E2170" s="5">
        <v>37.5</v>
      </c>
      <c r="F2170">
        <v>16.25</v>
      </c>
      <c r="G2170" t="s">
        <v>10532</v>
      </c>
    </row>
    <row r="2171" spans="1:7">
      <c r="A2171" s="3" t="s">
        <v>2455</v>
      </c>
      <c r="B2171" s="11" t="s">
        <v>2456</v>
      </c>
      <c r="C2171" s="5">
        <v>6</v>
      </c>
      <c r="D2171" s="5">
        <v>0.7</v>
      </c>
      <c r="E2171" s="5">
        <v>37.5</v>
      </c>
      <c r="F2171">
        <v>16.25</v>
      </c>
      <c r="G2171" t="s">
        <v>10532</v>
      </c>
    </row>
    <row r="2172" spans="1:7">
      <c r="A2172" s="3" t="s">
        <v>2458</v>
      </c>
      <c r="B2172" s="11" t="s">
        <v>2459</v>
      </c>
      <c r="C2172" s="5">
        <v>6</v>
      </c>
      <c r="D2172" s="5">
        <v>0.7</v>
      </c>
      <c r="E2172" s="5">
        <v>37.5</v>
      </c>
      <c r="F2172">
        <v>16.850000000000001</v>
      </c>
      <c r="G2172" t="s">
        <v>10532</v>
      </c>
    </row>
    <row r="2173" spans="1:7">
      <c r="A2173" s="3" t="s">
        <v>11014</v>
      </c>
      <c r="B2173" s="11" t="s">
        <v>11015</v>
      </c>
      <c r="C2173" s="5">
        <v>6</v>
      </c>
      <c r="D2173" s="5">
        <v>0.7</v>
      </c>
      <c r="E2173" s="5">
        <v>37.5</v>
      </c>
      <c r="F2173">
        <v>14.5</v>
      </c>
      <c r="G2173" t="s">
        <v>10532</v>
      </c>
    </row>
    <row r="2174" spans="1:7">
      <c r="A2174" s="3" t="s">
        <v>2816</v>
      </c>
      <c r="B2174" s="11" t="s">
        <v>2817</v>
      </c>
      <c r="C2174" s="5">
        <v>6</v>
      </c>
      <c r="D2174" s="5">
        <v>0.7</v>
      </c>
      <c r="E2174" s="5">
        <v>37.5</v>
      </c>
      <c r="F2174">
        <v>22</v>
      </c>
      <c r="G2174" t="s">
        <v>10537</v>
      </c>
    </row>
    <row r="2175" spans="1:7">
      <c r="A2175" s="3" t="s">
        <v>3042</v>
      </c>
      <c r="B2175" s="11" t="s">
        <v>3043</v>
      </c>
      <c r="C2175" s="5">
        <v>6</v>
      </c>
      <c r="D2175" s="5">
        <v>0.7</v>
      </c>
      <c r="E2175" s="5">
        <v>37.5</v>
      </c>
      <c r="F2175">
        <v>9.1</v>
      </c>
      <c r="G2175" t="s">
        <v>10552</v>
      </c>
    </row>
    <row r="2176" spans="1:7">
      <c r="A2176" s="3" t="s">
        <v>3045</v>
      </c>
      <c r="B2176" s="11" t="s">
        <v>3046</v>
      </c>
      <c r="C2176" s="5">
        <v>6</v>
      </c>
      <c r="D2176" s="5">
        <v>0.7</v>
      </c>
      <c r="E2176" s="5">
        <v>37.5</v>
      </c>
      <c r="F2176">
        <v>9.1</v>
      </c>
      <c r="G2176" t="s">
        <v>10552</v>
      </c>
    </row>
    <row r="2177" spans="1:7">
      <c r="A2177" s="3" t="s">
        <v>11068</v>
      </c>
      <c r="B2177" s="11" t="s">
        <v>11069</v>
      </c>
      <c r="C2177" s="5">
        <v>6</v>
      </c>
      <c r="D2177" s="5">
        <v>0.7</v>
      </c>
      <c r="E2177" s="5">
        <v>37.5</v>
      </c>
      <c r="F2177">
        <v>9.1</v>
      </c>
      <c r="G2177" t="s">
        <v>10552</v>
      </c>
    </row>
    <row r="2178" spans="1:7">
      <c r="A2178" s="3" t="s">
        <v>3054</v>
      </c>
      <c r="B2178" s="11" t="s">
        <v>3055</v>
      </c>
      <c r="C2178" s="5">
        <v>6</v>
      </c>
      <c r="D2178" s="5">
        <v>0.7</v>
      </c>
      <c r="E2178" s="5">
        <v>37.5</v>
      </c>
      <c r="F2178">
        <v>9.1</v>
      </c>
      <c r="G2178" t="s">
        <v>10552</v>
      </c>
    </row>
    <row r="2179" spans="1:7">
      <c r="A2179" s="3" t="s">
        <v>3060</v>
      </c>
      <c r="B2179" s="11" t="s">
        <v>3061</v>
      </c>
      <c r="C2179" s="5">
        <v>6</v>
      </c>
      <c r="D2179" s="5">
        <v>0.7</v>
      </c>
      <c r="E2179" s="5">
        <v>37.5</v>
      </c>
      <c r="F2179">
        <v>9.1</v>
      </c>
      <c r="G2179" t="s">
        <v>10535</v>
      </c>
    </row>
    <row r="2180" spans="1:7">
      <c r="A2180" s="3" t="s">
        <v>3069</v>
      </c>
      <c r="B2180" s="11" t="s">
        <v>3070</v>
      </c>
      <c r="C2180" s="5">
        <v>6</v>
      </c>
      <c r="D2180" s="5">
        <v>0.7</v>
      </c>
      <c r="E2180" s="5">
        <v>37.5</v>
      </c>
      <c r="F2180">
        <v>9.1</v>
      </c>
      <c r="G2180" t="s">
        <v>10551</v>
      </c>
    </row>
    <row r="2181" spans="1:7">
      <c r="A2181" s="3" t="s">
        <v>3578</v>
      </c>
      <c r="B2181" s="11" t="s">
        <v>3576</v>
      </c>
      <c r="C2181" s="5">
        <v>6</v>
      </c>
      <c r="D2181" s="5">
        <v>0.7</v>
      </c>
      <c r="E2181" s="5">
        <v>37.5</v>
      </c>
      <c r="F2181">
        <v>3.95</v>
      </c>
      <c r="G2181" t="s">
        <v>10533</v>
      </c>
    </row>
    <row r="2182" spans="1:7">
      <c r="A2182" s="3" t="s">
        <v>3601</v>
      </c>
      <c r="B2182" s="11" t="s">
        <v>3602</v>
      </c>
      <c r="C2182" s="5">
        <v>6</v>
      </c>
      <c r="D2182" s="5">
        <v>0.7</v>
      </c>
      <c r="E2182" s="5">
        <v>37.5</v>
      </c>
      <c r="F2182">
        <v>3.95</v>
      </c>
      <c r="G2182" t="s">
        <v>10551</v>
      </c>
    </row>
    <row r="2183" spans="1:7">
      <c r="A2183" s="3" t="s">
        <v>3885</v>
      </c>
      <c r="B2183" s="11" t="s">
        <v>3886</v>
      </c>
      <c r="C2183" s="5">
        <v>6</v>
      </c>
      <c r="D2183" s="5">
        <v>0.7</v>
      </c>
      <c r="E2183" s="5">
        <v>37.5</v>
      </c>
      <c r="F2183">
        <v>2.85</v>
      </c>
      <c r="G2183" t="s">
        <v>10537</v>
      </c>
    </row>
    <row r="2184" spans="1:7">
      <c r="A2184" s="3" t="s">
        <v>4000</v>
      </c>
      <c r="B2184" s="11" t="s">
        <v>4001</v>
      </c>
      <c r="C2184" s="5">
        <v>6</v>
      </c>
      <c r="D2184" s="5">
        <v>0.7</v>
      </c>
      <c r="E2184" s="5">
        <v>37.5</v>
      </c>
      <c r="F2184">
        <v>13.5</v>
      </c>
      <c r="G2184" t="s">
        <v>10535</v>
      </c>
    </row>
    <row r="2185" spans="1:7">
      <c r="A2185" s="3" t="s">
        <v>4119</v>
      </c>
      <c r="B2185" s="11" t="s">
        <v>4120</v>
      </c>
      <c r="C2185" s="5">
        <v>6</v>
      </c>
      <c r="D2185" s="5">
        <v>0.7</v>
      </c>
      <c r="E2185" s="5">
        <v>37.5</v>
      </c>
      <c r="F2185">
        <v>4.45</v>
      </c>
      <c r="G2185" t="s">
        <v>10537</v>
      </c>
    </row>
    <row r="2186" spans="1:7">
      <c r="A2186" s="3" t="s">
        <v>4550</v>
      </c>
      <c r="B2186" s="11" t="s">
        <v>4551</v>
      </c>
      <c r="C2186" s="5">
        <v>6</v>
      </c>
      <c r="D2186" s="5">
        <v>0.7</v>
      </c>
      <c r="E2186" s="5">
        <v>37.5</v>
      </c>
      <c r="F2186">
        <v>2.4500000000000002</v>
      </c>
      <c r="G2186" t="s">
        <v>10533</v>
      </c>
    </row>
    <row r="2187" spans="1:7">
      <c r="A2187" s="3" t="s">
        <v>4563</v>
      </c>
      <c r="B2187" s="11" t="s">
        <v>4559</v>
      </c>
      <c r="C2187" s="5">
        <v>6</v>
      </c>
      <c r="D2187" s="5">
        <v>0.7</v>
      </c>
      <c r="E2187" s="5">
        <v>37.5</v>
      </c>
      <c r="F2187">
        <v>4.5</v>
      </c>
      <c r="G2187" t="s">
        <v>10537</v>
      </c>
    </row>
    <row r="2188" spans="1:7">
      <c r="A2188" s="3" t="s">
        <v>4565</v>
      </c>
      <c r="B2188" s="11" t="s">
        <v>4559</v>
      </c>
      <c r="C2188" s="5">
        <v>6</v>
      </c>
      <c r="D2188" s="5">
        <v>0.7</v>
      </c>
      <c r="E2188" s="5">
        <v>37.5</v>
      </c>
      <c r="F2188">
        <v>4.6500000000000004</v>
      </c>
      <c r="G2188" t="s">
        <v>10537</v>
      </c>
    </row>
    <row r="2189" spans="1:7">
      <c r="A2189" s="3" t="s">
        <v>4573</v>
      </c>
      <c r="B2189" s="11" t="s">
        <v>4574</v>
      </c>
      <c r="C2189" s="5">
        <v>6</v>
      </c>
      <c r="D2189" s="5">
        <v>0.7</v>
      </c>
      <c r="E2189" s="5">
        <v>37.5</v>
      </c>
      <c r="F2189">
        <v>5.35</v>
      </c>
      <c r="G2189" t="s">
        <v>10537</v>
      </c>
    </row>
    <row r="2190" spans="1:7">
      <c r="A2190" s="3" t="s">
        <v>4579</v>
      </c>
      <c r="B2190" s="11" t="s">
        <v>4578</v>
      </c>
      <c r="C2190" s="5">
        <v>6</v>
      </c>
      <c r="D2190" s="5">
        <v>0.7</v>
      </c>
      <c r="E2190" s="5">
        <v>37.5</v>
      </c>
      <c r="F2190">
        <v>4.6500000000000004</v>
      </c>
      <c r="G2190" t="s">
        <v>10537</v>
      </c>
    </row>
    <row r="2191" spans="1:7">
      <c r="A2191" s="3" t="s">
        <v>4581</v>
      </c>
      <c r="B2191" s="11" t="s">
        <v>4582</v>
      </c>
      <c r="C2191" s="5">
        <v>6</v>
      </c>
      <c r="D2191" s="5">
        <v>0.7</v>
      </c>
      <c r="E2191" s="5">
        <v>37.5</v>
      </c>
      <c r="F2191">
        <v>4.95</v>
      </c>
      <c r="G2191" t="s">
        <v>10537</v>
      </c>
    </row>
    <row r="2192" spans="1:7">
      <c r="A2192" s="3" t="s">
        <v>11091</v>
      </c>
      <c r="B2192" s="11" t="s">
        <v>11092</v>
      </c>
      <c r="C2192" s="5">
        <v>6</v>
      </c>
      <c r="D2192" s="5">
        <v>0.7</v>
      </c>
      <c r="E2192" s="5">
        <v>37.5</v>
      </c>
      <c r="F2192">
        <v>6.95</v>
      </c>
      <c r="G2192" t="s">
        <v>10537</v>
      </c>
    </row>
    <row r="2193" spans="1:7">
      <c r="A2193" s="3" t="s">
        <v>5663</v>
      </c>
      <c r="B2193" s="11" t="s">
        <v>5664</v>
      </c>
      <c r="C2193" s="5">
        <v>6</v>
      </c>
      <c r="D2193" s="5">
        <v>0.7</v>
      </c>
      <c r="E2193" s="5">
        <v>37.5</v>
      </c>
      <c r="F2193">
        <v>14</v>
      </c>
      <c r="G2193" t="s">
        <v>10537</v>
      </c>
    </row>
    <row r="2194" spans="1:7">
      <c r="A2194" s="3" t="s">
        <v>5666</v>
      </c>
      <c r="B2194" s="11" t="s">
        <v>5667</v>
      </c>
      <c r="C2194" s="5">
        <v>6</v>
      </c>
      <c r="D2194" s="5">
        <v>0.7</v>
      </c>
      <c r="E2194" s="5">
        <v>37.5</v>
      </c>
      <c r="F2194">
        <v>14</v>
      </c>
      <c r="G2194" t="s">
        <v>10537</v>
      </c>
    </row>
    <row r="2195" spans="1:7">
      <c r="A2195" s="3" t="s">
        <v>5719</v>
      </c>
      <c r="B2195" s="11" t="s">
        <v>5720</v>
      </c>
      <c r="C2195" s="5">
        <v>6</v>
      </c>
      <c r="D2195" s="5">
        <v>0.7</v>
      </c>
      <c r="E2195" s="5">
        <v>37.5</v>
      </c>
      <c r="F2195">
        <v>5.75</v>
      </c>
      <c r="G2195" t="s">
        <v>10541</v>
      </c>
    </row>
    <row r="2196" spans="1:7">
      <c r="A2196" s="3" t="s">
        <v>5824</v>
      </c>
      <c r="B2196" s="11" t="s">
        <v>5825</v>
      </c>
      <c r="C2196" s="5">
        <v>6</v>
      </c>
      <c r="D2196" s="5">
        <v>0.7</v>
      </c>
      <c r="E2196" s="5">
        <v>37.5</v>
      </c>
      <c r="F2196">
        <v>13</v>
      </c>
      <c r="G2196" t="s">
        <v>10537</v>
      </c>
    </row>
    <row r="2197" spans="1:7">
      <c r="A2197" s="3" t="s">
        <v>6912</v>
      </c>
      <c r="B2197" s="11" t="s">
        <v>6913</v>
      </c>
      <c r="C2197" s="5">
        <v>6</v>
      </c>
      <c r="D2197" s="5">
        <v>0.7</v>
      </c>
      <c r="E2197" s="5">
        <v>37.5</v>
      </c>
      <c r="F2197">
        <v>9.5</v>
      </c>
      <c r="G2197" t="s">
        <v>10537</v>
      </c>
    </row>
    <row r="2198" spans="1:7">
      <c r="A2198" s="3" t="s">
        <v>6915</v>
      </c>
      <c r="B2198" s="11" t="s">
        <v>6916</v>
      </c>
      <c r="C2198" s="5">
        <v>6</v>
      </c>
      <c r="D2198" s="5">
        <v>0.7</v>
      </c>
      <c r="E2198" s="5">
        <v>37.5</v>
      </c>
      <c r="F2198">
        <v>9.5</v>
      </c>
      <c r="G2198" t="s">
        <v>10537</v>
      </c>
    </row>
    <row r="2199" spans="1:7">
      <c r="A2199" s="3" t="s">
        <v>6927</v>
      </c>
      <c r="B2199" s="11" t="s">
        <v>6928</v>
      </c>
      <c r="C2199" s="5">
        <v>6</v>
      </c>
      <c r="D2199" s="5">
        <v>0.7</v>
      </c>
      <c r="E2199" s="5">
        <v>37.5</v>
      </c>
      <c r="F2199">
        <v>11.95</v>
      </c>
      <c r="G2199" t="s">
        <v>10537</v>
      </c>
    </row>
    <row r="2200" spans="1:7">
      <c r="A2200" s="3" t="s">
        <v>7206</v>
      </c>
      <c r="B2200" s="11" t="s">
        <v>7207</v>
      </c>
      <c r="C2200" s="5">
        <v>6</v>
      </c>
      <c r="D2200" s="5">
        <v>0.7</v>
      </c>
      <c r="E2200" s="5">
        <v>37.5</v>
      </c>
      <c r="F2200">
        <v>14.5</v>
      </c>
      <c r="G2200" t="s">
        <v>10555</v>
      </c>
    </row>
    <row r="2201" spans="1:7">
      <c r="A2201" s="3" t="s">
        <v>7357</v>
      </c>
      <c r="B2201" s="11" t="s">
        <v>7355</v>
      </c>
      <c r="C2201" s="5">
        <v>6</v>
      </c>
      <c r="D2201" s="5">
        <v>0.7</v>
      </c>
      <c r="E2201" s="5">
        <v>37.5</v>
      </c>
      <c r="F2201">
        <v>2.95</v>
      </c>
      <c r="G2201" t="s">
        <v>10535</v>
      </c>
    </row>
    <row r="2202" spans="1:7">
      <c r="A2202" s="3" t="s">
        <v>7364</v>
      </c>
      <c r="B2202" s="11" t="s">
        <v>7362</v>
      </c>
      <c r="C2202" s="5">
        <v>6</v>
      </c>
      <c r="D2202" s="5">
        <v>0.7</v>
      </c>
      <c r="E2202" s="5">
        <v>37.5</v>
      </c>
      <c r="F2202">
        <v>2.8</v>
      </c>
      <c r="G2202" t="s">
        <v>10551</v>
      </c>
    </row>
    <row r="2203" spans="1:7">
      <c r="A2203" s="3" t="s">
        <v>7371</v>
      </c>
      <c r="B2203" s="11" t="s">
        <v>7372</v>
      </c>
      <c r="C2203" s="5">
        <v>6</v>
      </c>
      <c r="D2203" s="5">
        <v>0.7</v>
      </c>
      <c r="E2203" s="5">
        <v>37.5</v>
      </c>
      <c r="F2203">
        <v>2.9</v>
      </c>
      <c r="G2203" t="s">
        <v>10535</v>
      </c>
    </row>
    <row r="2204" spans="1:7">
      <c r="A2204" s="3" t="s">
        <v>7605</v>
      </c>
      <c r="B2204" s="11" t="s">
        <v>7606</v>
      </c>
      <c r="C2204" s="5">
        <v>6</v>
      </c>
      <c r="D2204" s="5">
        <v>0.7</v>
      </c>
      <c r="E2204" s="5">
        <v>37.5</v>
      </c>
      <c r="F2204">
        <v>5.5</v>
      </c>
      <c r="G2204" t="s">
        <v>10551</v>
      </c>
    </row>
    <row r="2205" spans="1:7">
      <c r="A2205" s="3" t="s">
        <v>7844</v>
      </c>
      <c r="B2205" s="11" t="s">
        <v>7845</v>
      </c>
      <c r="C2205" s="5">
        <v>6</v>
      </c>
      <c r="D2205" s="5">
        <v>0.7</v>
      </c>
      <c r="E2205" s="5">
        <v>37.5</v>
      </c>
      <c r="F2205">
        <v>8.1</v>
      </c>
      <c r="G2205" t="s">
        <v>10535</v>
      </c>
    </row>
    <row r="2206" spans="1:7">
      <c r="A2206" s="3" t="s">
        <v>7847</v>
      </c>
      <c r="B2206" s="11" t="s">
        <v>7848</v>
      </c>
      <c r="C2206" s="5">
        <v>6</v>
      </c>
      <c r="D2206" s="5">
        <v>0.7</v>
      </c>
      <c r="E2206" s="5">
        <v>37.5</v>
      </c>
      <c r="F2206">
        <v>10.85</v>
      </c>
      <c r="G2206" t="s">
        <v>10552</v>
      </c>
    </row>
    <row r="2207" spans="1:7">
      <c r="A2207" s="3" t="s">
        <v>7850</v>
      </c>
      <c r="B2207" s="11" t="s">
        <v>7851</v>
      </c>
      <c r="C2207" s="5">
        <v>6</v>
      </c>
      <c r="D2207" s="5">
        <v>0.7</v>
      </c>
      <c r="E2207" s="5">
        <v>37.5</v>
      </c>
      <c r="F2207">
        <v>10.85</v>
      </c>
      <c r="G2207" t="s">
        <v>10552</v>
      </c>
    </row>
    <row r="2208" spans="1:7">
      <c r="A2208" s="3" t="s">
        <v>7930</v>
      </c>
      <c r="B2208" s="11" t="s">
        <v>7928</v>
      </c>
      <c r="C2208" s="5">
        <v>6</v>
      </c>
      <c r="D2208" s="5">
        <v>0.7</v>
      </c>
      <c r="E2208" s="5">
        <v>37.5</v>
      </c>
      <c r="F2208">
        <v>2.65</v>
      </c>
      <c r="G2208" t="s">
        <v>10533</v>
      </c>
    </row>
    <row r="2209" spans="1:7">
      <c r="A2209" s="3" t="s">
        <v>7989</v>
      </c>
      <c r="B2209" s="11" t="s">
        <v>7990</v>
      </c>
      <c r="C2209" s="5">
        <v>6</v>
      </c>
      <c r="D2209" s="5">
        <v>0.7</v>
      </c>
      <c r="E2209" s="5">
        <v>37.5</v>
      </c>
      <c r="F2209">
        <v>8.1</v>
      </c>
      <c r="G2209" t="s">
        <v>10532</v>
      </c>
    </row>
    <row r="2210" spans="1:7">
      <c r="A2210" s="3" t="s">
        <v>7992</v>
      </c>
      <c r="B2210" s="11" t="s">
        <v>7993</v>
      </c>
      <c r="C2210" s="5">
        <v>6</v>
      </c>
      <c r="D2210" s="5">
        <v>0.7</v>
      </c>
      <c r="E2210" s="5">
        <v>37.5</v>
      </c>
      <c r="F2210">
        <v>7.75</v>
      </c>
      <c r="G2210" t="s">
        <v>10532</v>
      </c>
    </row>
    <row r="2211" spans="1:7">
      <c r="A2211" s="3" t="s">
        <v>7995</v>
      </c>
      <c r="B2211" s="11" t="s">
        <v>7996</v>
      </c>
      <c r="C2211" s="5">
        <v>6</v>
      </c>
      <c r="D2211" s="5">
        <v>0.7</v>
      </c>
      <c r="E2211" s="5">
        <v>37.5</v>
      </c>
      <c r="F2211">
        <v>8.1</v>
      </c>
      <c r="G2211" t="s">
        <v>10532</v>
      </c>
    </row>
    <row r="2212" spans="1:7">
      <c r="A2212" s="3" t="s">
        <v>7998</v>
      </c>
      <c r="B2212" s="11" t="s">
        <v>7999</v>
      </c>
      <c r="C2212" s="5">
        <v>6</v>
      </c>
      <c r="D2212" s="5">
        <v>0.7</v>
      </c>
      <c r="E2212" s="5">
        <v>37.5</v>
      </c>
      <c r="F2212">
        <v>8.1</v>
      </c>
      <c r="G2212" t="s">
        <v>10532</v>
      </c>
    </row>
    <row r="2213" spans="1:7">
      <c r="A2213" s="3" t="s">
        <v>8026</v>
      </c>
      <c r="B2213" s="11" t="s">
        <v>8027</v>
      </c>
      <c r="C2213" s="5">
        <v>6</v>
      </c>
      <c r="D2213" s="5">
        <v>0.7</v>
      </c>
      <c r="E2213" s="5">
        <v>37.5</v>
      </c>
      <c r="F2213">
        <v>9.4</v>
      </c>
      <c r="G2213" t="s">
        <v>10537</v>
      </c>
    </row>
    <row r="2214" spans="1:7">
      <c r="A2214" s="3" t="s">
        <v>11143</v>
      </c>
      <c r="B2214" s="11" t="s">
        <v>11144</v>
      </c>
      <c r="C2214" s="5">
        <v>6</v>
      </c>
      <c r="D2214" s="5">
        <v>0.7</v>
      </c>
      <c r="E2214" s="5">
        <v>37.5</v>
      </c>
      <c r="F2214">
        <v>7.34</v>
      </c>
      <c r="G2214" t="s">
        <v>10537</v>
      </c>
    </row>
    <row r="2215" spans="1:7">
      <c r="A2215" s="3" t="s">
        <v>8290</v>
      </c>
      <c r="B2215" s="11" t="s">
        <v>8291</v>
      </c>
      <c r="C2215" s="5">
        <v>6</v>
      </c>
      <c r="D2215" s="5">
        <v>0.7</v>
      </c>
      <c r="E2215" s="5">
        <v>37.5</v>
      </c>
      <c r="F2215">
        <v>5.5</v>
      </c>
      <c r="G2215" t="s">
        <v>10535</v>
      </c>
    </row>
    <row r="2216" spans="1:7">
      <c r="A2216" s="3" t="s">
        <v>11151</v>
      </c>
      <c r="B2216" s="11" t="s">
        <v>11152</v>
      </c>
      <c r="C2216" s="5">
        <v>6</v>
      </c>
      <c r="D2216" s="5">
        <v>0.7</v>
      </c>
      <c r="E2216" s="5">
        <v>37.5</v>
      </c>
      <c r="F2216">
        <v>3.95</v>
      </c>
      <c r="G2216" t="s">
        <v>10532</v>
      </c>
    </row>
    <row r="2217" spans="1:7">
      <c r="A2217" s="3" t="s">
        <v>11153</v>
      </c>
      <c r="B2217" s="11" t="s">
        <v>11154</v>
      </c>
      <c r="C2217" s="5">
        <v>6</v>
      </c>
      <c r="D2217" s="5">
        <v>0.7</v>
      </c>
      <c r="E2217" s="5">
        <v>37.5</v>
      </c>
      <c r="F2217">
        <v>4.25</v>
      </c>
      <c r="G2217" t="s">
        <v>10532</v>
      </c>
    </row>
    <row r="2218" spans="1:7">
      <c r="A2218" s="3" t="s">
        <v>8839</v>
      </c>
      <c r="B2218" s="11" t="s">
        <v>8833</v>
      </c>
      <c r="C2218" s="5">
        <v>6</v>
      </c>
      <c r="D2218" s="5">
        <v>0.7</v>
      </c>
      <c r="E2218" s="5">
        <v>37.5</v>
      </c>
      <c r="F2218">
        <v>4.05</v>
      </c>
      <c r="G2218" t="s">
        <v>10533</v>
      </c>
    </row>
    <row r="2219" spans="1:7">
      <c r="A2219" s="3" t="s">
        <v>9407</v>
      </c>
      <c r="B2219" s="11" t="s">
        <v>9408</v>
      </c>
      <c r="C2219" s="5">
        <v>6</v>
      </c>
      <c r="D2219" s="5">
        <v>0.7</v>
      </c>
      <c r="E2219" s="5">
        <v>37.5</v>
      </c>
      <c r="F2219">
        <v>9.25</v>
      </c>
      <c r="G2219" t="s">
        <v>10537</v>
      </c>
    </row>
    <row r="2220" spans="1:7">
      <c r="A2220" s="3" t="s">
        <v>9763</v>
      </c>
      <c r="B2220" s="11" t="s">
        <v>9764</v>
      </c>
      <c r="C2220" s="5">
        <v>6</v>
      </c>
      <c r="D2220" s="5">
        <v>0.7</v>
      </c>
      <c r="E2220" s="5">
        <v>37.5</v>
      </c>
      <c r="F2220">
        <v>18</v>
      </c>
      <c r="G2220" t="s">
        <v>10537</v>
      </c>
    </row>
    <row r="2221" spans="1:7">
      <c r="A2221" s="3" t="s">
        <v>10311</v>
      </c>
      <c r="B2221" s="11" t="s">
        <v>10312</v>
      </c>
      <c r="C2221" s="5">
        <v>6</v>
      </c>
      <c r="D2221" s="5">
        <v>0.7</v>
      </c>
      <c r="E2221" s="5">
        <v>37.5</v>
      </c>
      <c r="F2221">
        <v>4.05</v>
      </c>
      <c r="G2221" t="s">
        <v>10533</v>
      </c>
    </row>
    <row r="2222" spans="1:7">
      <c r="A2222" s="3" t="s">
        <v>10417</v>
      </c>
      <c r="B2222" s="11" t="s">
        <v>10415</v>
      </c>
      <c r="C2222" s="5">
        <v>6</v>
      </c>
      <c r="D2222" s="5">
        <v>0.7</v>
      </c>
      <c r="E2222" s="5">
        <v>37.5</v>
      </c>
      <c r="F2222">
        <v>3.95</v>
      </c>
      <c r="G2222" t="s">
        <v>10533</v>
      </c>
    </row>
    <row r="2223" spans="1:7">
      <c r="A2223" s="3" t="s">
        <v>14</v>
      </c>
      <c r="B2223" s="11" t="s">
        <v>15</v>
      </c>
      <c r="C2223" s="5">
        <v>6</v>
      </c>
      <c r="D2223" s="5">
        <v>0.7</v>
      </c>
      <c r="E2223" s="5">
        <v>38</v>
      </c>
      <c r="F2223">
        <v>19.25</v>
      </c>
      <c r="G2223" t="s">
        <v>10531</v>
      </c>
    </row>
    <row r="2224" spans="1:7">
      <c r="A2224" s="3" t="s">
        <v>21</v>
      </c>
      <c r="B2224" s="11" t="s">
        <v>22</v>
      </c>
      <c r="C2224" s="5">
        <v>6</v>
      </c>
      <c r="D2224" s="5">
        <v>0.7</v>
      </c>
      <c r="E2224" s="5">
        <v>38</v>
      </c>
      <c r="F2224">
        <v>16.25</v>
      </c>
      <c r="G2224" t="s">
        <v>10531</v>
      </c>
    </row>
    <row r="2225" spans="1:7">
      <c r="A2225" s="3" t="s">
        <v>24</v>
      </c>
      <c r="B2225" s="11" t="s">
        <v>25</v>
      </c>
      <c r="C2225" s="5">
        <v>6</v>
      </c>
      <c r="D2225" s="5">
        <v>0.7</v>
      </c>
      <c r="E2225" s="5">
        <v>38</v>
      </c>
      <c r="F2225">
        <v>14.9</v>
      </c>
      <c r="G2225" t="s">
        <v>10531</v>
      </c>
    </row>
    <row r="2226" spans="1:7">
      <c r="A2226" s="3" t="s">
        <v>39</v>
      </c>
      <c r="B2226" s="11" t="s">
        <v>40</v>
      </c>
      <c r="C2226" s="5">
        <v>6</v>
      </c>
      <c r="D2226" s="5">
        <v>0.7</v>
      </c>
      <c r="E2226" s="5">
        <v>38</v>
      </c>
      <c r="F2226">
        <v>9</v>
      </c>
      <c r="G2226" t="s">
        <v>10531</v>
      </c>
    </row>
    <row r="2227" spans="1:7">
      <c r="A2227" s="3" t="s">
        <v>178</v>
      </c>
      <c r="B2227" s="11" t="s">
        <v>179</v>
      </c>
      <c r="C2227" s="5">
        <v>6</v>
      </c>
      <c r="D2227" s="5">
        <v>0.7</v>
      </c>
      <c r="E2227" s="5">
        <v>38</v>
      </c>
      <c r="F2227">
        <v>7.4</v>
      </c>
      <c r="G2227" t="s">
        <v>10532</v>
      </c>
    </row>
    <row r="2228" spans="1:7">
      <c r="A2228" s="3" t="s">
        <v>11022</v>
      </c>
      <c r="B2228" s="11" t="s">
        <v>11023</v>
      </c>
      <c r="C2228" s="5">
        <v>6</v>
      </c>
      <c r="D2228" s="5">
        <v>0.7</v>
      </c>
      <c r="E2228" s="5">
        <v>38</v>
      </c>
      <c r="F2228">
        <v>7.25</v>
      </c>
      <c r="G2228" t="s">
        <v>10532</v>
      </c>
    </row>
    <row r="2229" spans="1:7">
      <c r="A2229" s="3" t="s">
        <v>186</v>
      </c>
      <c r="B2229" s="11" t="s">
        <v>187</v>
      </c>
      <c r="C2229" s="5">
        <v>6</v>
      </c>
      <c r="D2229" s="5">
        <v>0.7</v>
      </c>
      <c r="E2229" s="5">
        <v>38</v>
      </c>
      <c r="F2229">
        <v>7.25</v>
      </c>
      <c r="G2229" t="s">
        <v>10532</v>
      </c>
    </row>
    <row r="2230" spans="1:7">
      <c r="A2230" s="3" t="s">
        <v>194</v>
      </c>
      <c r="B2230" s="11" t="s">
        <v>195</v>
      </c>
      <c r="C2230" s="5">
        <v>6</v>
      </c>
      <c r="D2230" s="5">
        <v>0.7</v>
      </c>
      <c r="E2230" s="5">
        <v>38</v>
      </c>
      <c r="F2230">
        <v>7.35</v>
      </c>
      <c r="G2230" t="s">
        <v>10532</v>
      </c>
    </row>
    <row r="2231" spans="1:7">
      <c r="A2231" s="3" t="s">
        <v>216</v>
      </c>
      <c r="B2231" s="11" t="s">
        <v>217</v>
      </c>
      <c r="C2231" s="5">
        <v>6</v>
      </c>
      <c r="D2231" s="5">
        <v>0.7</v>
      </c>
      <c r="E2231" s="5">
        <v>38</v>
      </c>
      <c r="F2231">
        <v>8.25</v>
      </c>
      <c r="G2231" t="s">
        <v>10532</v>
      </c>
    </row>
    <row r="2232" spans="1:7">
      <c r="A2232" s="3" t="s">
        <v>271</v>
      </c>
      <c r="B2232" s="11" t="s">
        <v>272</v>
      </c>
      <c r="C2232" s="5">
        <v>6</v>
      </c>
      <c r="D2232" s="5">
        <v>0.7</v>
      </c>
      <c r="E2232" s="5">
        <v>38</v>
      </c>
      <c r="F2232">
        <v>5.75</v>
      </c>
      <c r="G2232" t="s">
        <v>10531</v>
      </c>
    </row>
    <row r="2233" spans="1:7">
      <c r="A2233" s="3" t="s">
        <v>274</v>
      </c>
      <c r="B2233" s="11" t="s">
        <v>275</v>
      </c>
      <c r="C2233" s="5">
        <v>6</v>
      </c>
      <c r="D2233" s="5">
        <v>0.7</v>
      </c>
      <c r="E2233" s="5">
        <v>38</v>
      </c>
      <c r="F2233">
        <v>5.75</v>
      </c>
      <c r="G2233" t="s">
        <v>10531</v>
      </c>
    </row>
    <row r="2234" spans="1:7">
      <c r="A2234" s="3" t="s">
        <v>650</v>
      </c>
      <c r="B2234" s="11" t="s">
        <v>651</v>
      </c>
      <c r="C2234" s="5">
        <v>6</v>
      </c>
      <c r="D2234" s="5">
        <v>0.7</v>
      </c>
      <c r="E2234" s="5">
        <v>38</v>
      </c>
      <c r="F2234">
        <v>6.75</v>
      </c>
      <c r="G2234" t="s">
        <v>10550</v>
      </c>
    </row>
    <row r="2235" spans="1:7">
      <c r="A2235" s="3" t="s">
        <v>996</v>
      </c>
      <c r="B2235" s="11" t="s">
        <v>997</v>
      </c>
      <c r="C2235" s="5">
        <v>6</v>
      </c>
      <c r="D2235" s="5">
        <v>0.7</v>
      </c>
      <c r="E2235" s="5">
        <v>38</v>
      </c>
      <c r="F2235">
        <v>14.9</v>
      </c>
      <c r="G2235" t="s">
        <v>10553</v>
      </c>
    </row>
    <row r="2236" spans="1:7">
      <c r="A2236" s="3" t="s">
        <v>1002</v>
      </c>
      <c r="B2236" s="11" t="s">
        <v>1000</v>
      </c>
      <c r="C2236" s="5">
        <v>6</v>
      </c>
      <c r="D2236" s="5">
        <v>0.7</v>
      </c>
      <c r="E2236" s="5">
        <v>38</v>
      </c>
      <c r="F2236">
        <v>12.65</v>
      </c>
      <c r="G2236" t="s">
        <v>10535</v>
      </c>
    </row>
    <row r="2237" spans="1:7">
      <c r="A2237" s="3" t="s">
        <v>11036</v>
      </c>
      <c r="B2237" s="11" t="s">
        <v>11037</v>
      </c>
      <c r="C2237" s="5">
        <v>6</v>
      </c>
      <c r="D2237" s="5">
        <v>0.7</v>
      </c>
      <c r="E2237" s="5">
        <v>38</v>
      </c>
      <c r="F2237">
        <v>22.75</v>
      </c>
      <c r="G2237" t="s">
        <v>10535</v>
      </c>
    </row>
    <row r="2238" spans="1:7">
      <c r="A2238" s="3" t="s">
        <v>1007</v>
      </c>
      <c r="B2238" s="11" t="s">
        <v>1008</v>
      </c>
      <c r="C2238" s="5">
        <v>6</v>
      </c>
      <c r="D2238" s="5">
        <v>0.7</v>
      </c>
      <c r="E2238" s="5">
        <v>38</v>
      </c>
      <c r="F2238">
        <v>19.5</v>
      </c>
      <c r="G2238" t="s">
        <v>10535</v>
      </c>
    </row>
    <row r="2239" spans="1:7">
      <c r="A2239" s="3" t="s">
        <v>1462</v>
      </c>
      <c r="B2239" s="11" t="s">
        <v>1463</v>
      </c>
      <c r="C2239" s="5">
        <v>6</v>
      </c>
      <c r="D2239" s="5">
        <v>0.7</v>
      </c>
      <c r="E2239" s="5">
        <v>38</v>
      </c>
      <c r="F2239">
        <v>4.45</v>
      </c>
      <c r="G2239" t="s">
        <v>10544</v>
      </c>
    </row>
    <row r="2240" spans="1:7">
      <c r="A2240" s="3" t="s">
        <v>1501</v>
      </c>
      <c r="B2240" s="11" t="s">
        <v>1502</v>
      </c>
      <c r="C2240" s="5">
        <v>6</v>
      </c>
      <c r="D2240" s="5">
        <v>0.7</v>
      </c>
      <c r="E2240" s="5">
        <v>38</v>
      </c>
      <c r="F2240">
        <v>4.3499999999999996</v>
      </c>
      <c r="G2240" t="s">
        <v>10544</v>
      </c>
    </row>
    <row r="2241" spans="1:7">
      <c r="A2241" s="3" t="s">
        <v>1631</v>
      </c>
      <c r="B2241" s="11" t="s">
        <v>1629</v>
      </c>
      <c r="C2241" s="5">
        <v>6</v>
      </c>
      <c r="D2241" s="5">
        <v>0.7</v>
      </c>
      <c r="E2241" s="5">
        <v>38</v>
      </c>
      <c r="F2241">
        <v>16</v>
      </c>
      <c r="G2241" t="s">
        <v>10535</v>
      </c>
    </row>
    <row r="2242" spans="1:7">
      <c r="A2242" s="3" t="s">
        <v>1770</v>
      </c>
      <c r="B2242" s="11" t="s">
        <v>1771</v>
      </c>
      <c r="C2242" s="5">
        <v>6</v>
      </c>
      <c r="D2242" s="5">
        <v>0.7</v>
      </c>
      <c r="E2242" s="5">
        <v>38</v>
      </c>
      <c r="F2242">
        <v>5.75</v>
      </c>
      <c r="G2242" t="s">
        <v>10535</v>
      </c>
    </row>
    <row r="2243" spans="1:7">
      <c r="A2243" s="3" t="s">
        <v>1808</v>
      </c>
      <c r="B2243" s="11" t="s">
        <v>1809</v>
      </c>
      <c r="C2243" s="5">
        <v>6</v>
      </c>
      <c r="D2243" s="5">
        <v>0.7</v>
      </c>
      <c r="E2243" s="5">
        <v>38</v>
      </c>
      <c r="F2243">
        <v>4.3499999999999996</v>
      </c>
      <c r="G2243" t="s">
        <v>10531</v>
      </c>
    </row>
    <row r="2244" spans="1:7">
      <c r="A2244" s="3" t="s">
        <v>1811</v>
      </c>
      <c r="B2244" s="11" t="s">
        <v>1812</v>
      </c>
      <c r="C2244" s="5">
        <v>6</v>
      </c>
      <c r="D2244" s="5">
        <v>0.7</v>
      </c>
      <c r="E2244" s="5">
        <v>38</v>
      </c>
      <c r="F2244">
        <v>4.3499999999999996</v>
      </c>
      <c r="G2244" t="s">
        <v>10531</v>
      </c>
    </row>
    <row r="2245" spans="1:7">
      <c r="A2245" s="3" t="s">
        <v>1977</v>
      </c>
      <c r="B2245" s="11" t="s">
        <v>1978</v>
      </c>
      <c r="C2245" s="5">
        <v>6</v>
      </c>
      <c r="D2245" s="5">
        <v>0.7</v>
      </c>
      <c r="E2245" s="5">
        <v>38</v>
      </c>
      <c r="F2245">
        <v>4.25</v>
      </c>
      <c r="G2245" t="s">
        <v>10535</v>
      </c>
    </row>
    <row r="2246" spans="1:7">
      <c r="A2246" s="3" t="s">
        <v>2531</v>
      </c>
      <c r="B2246" s="11" t="s">
        <v>2532</v>
      </c>
      <c r="C2246" s="5">
        <v>6</v>
      </c>
      <c r="D2246" s="5">
        <v>0.7</v>
      </c>
      <c r="E2246" s="5">
        <v>38</v>
      </c>
      <c r="F2246">
        <v>27.5</v>
      </c>
      <c r="G2246" t="s">
        <v>10531</v>
      </c>
    </row>
    <row r="2247" spans="1:7">
      <c r="A2247" s="3" t="s">
        <v>2617</v>
      </c>
      <c r="B2247" s="11" t="s">
        <v>2618</v>
      </c>
      <c r="C2247" s="5">
        <v>6</v>
      </c>
      <c r="D2247" s="5">
        <v>0.7</v>
      </c>
      <c r="E2247" s="5">
        <v>38</v>
      </c>
      <c r="F2247">
        <v>7.5</v>
      </c>
      <c r="G2247" t="s">
        <v>10535</v>
      </c>
    </row>
    <row r="2248" spans="1:7">
      <c r="A2248" s="3" t="s">
        <v>2749</v>
      </c>
      <c r="B2248" s="11" t="s">
        <v>2750</v>
      </c>
      <c r="C2248" s="5">
        <v>6</v>
      </c>
      <c r="D2248" s="5">
        <v>0.7</v>
      </c>
      <c r="E2248" s="5">
        <v>38</v>
      </c>
      <c r="F2248">
        <v>15.65</v>
      </c>
      <c r="G2248" t="s">
        <v>10531</v>
      </c>
    </row>
    <row r="2249" spans="1:7">
      <c r="A2249" s="3" t="s">
        <v>2752</v>
      </c>
      <c r="B2249" s="11" t="s">
        <v>2753</v>
      </c>
      <c r="C2249" s="5">
        <v>6</v>
      </c>
      <c r="D2249" s="5">
        <v>0.7</v>
      </c>
      <c r="E2249" s="5">
        <v>38</v>
      </c>
      <c r="F2249">
        <v>17.5</v>
      </c>
      <c r="G2249" t="s">
        <v>10531</v>
      </c>
    </row>
    <row r="2250" spans="1:7">
      <c r="A2250" s="3" t="s">
        <v>3309</v>
      </c>
      <c r="B2250" s="11" t="s">
        <v>3310</v>
      </c>
      <c r="C2250" s="5">
        <v>6</v>
      </c>
      <c r="D2250" s="5">
        <v>0.7</v>
      </c>
      <c r="E2250" s="5">
        <v>38</v>
      </c>
      <c r="F2250">
        <v>129</v>
      </c>
      <c r="G2250" t="s">
        <v>10531</v>
      </c>
    </row>
    <row r="2251" spans="1:7">
      <c r="A2251" s="3" t="s">
        <v>3312</v>
      </c>
      <c r="B2251" s="11" t="s">
        <v>3313</v>
      </c>
      <c r="C2251" s="5">
        <v>6</v>
      </c>
      <c r="D2251" s="5">
        <v>0.7</v>
      </c>
      <c r="E2251" s="5">
        <v>38</v>
      </c>
      <c r="F2251">
        <v>33.5</v>
      </c>
      <c r="G2251" t="s">
        <v>10531</v>
      </c>
    </row>
    <row r="2252" spans="1:7">
      <c r="A2252" s="3" t="s">
        <v>3317</v>
      </c>
      <c r="B2252" s="11" t="s">
        <v>3318</v>
      </c>
      <c r="C2252" s="5">
        <v>6</v>
      </c>
      <c r="D2252" s="5">
        <v>0.7</v>
      </c>
      <c r="E2252" s="5">
        <v>38</v>
      </c>
      <c r="F2252">
        <v>25.75</v>
      </c>
      <c r="G2252" t="s">
        <v>10531</v>
      </c>
    </row>
    <row r="2253" spans="1:7">
      <c r="A2253" s="3" t="s">
        <v>3320</v>
      </c>
      <c r="B2253" s="11" t="s">
        <v>3321</v>
      </c>
      <c r="C2253" s="5">
        <v>6</v>
      </c>
      <c r="D2253" s="5">
        <v>0.7</v>
      </c>
      <c r="E2253" s="5">
        <v>38</v>
      </c>
      <c r="F2253">
        <v>26.25</v>
      </c>
      <c r="G2253" t="s">
        <v>10531</v>
      </c>
    </row>
    <row r="2254" spans="1:7">
      <c r="A2254" s="3" t="s">
        <v>3322</v>
      </c>
      <c r="B2254" s="11" t="s">
        <v>3323</v>
      </c>
      <c r="C2254" s="5">
        <v>6</v>
      </c>
      <c r="D2254" s="5">
        <v>0.7</v>
      </c>
      <c r="E2254" s="5">
        <v>38</v>
      </c>
      <c r="F2254">
        <v>28.5</v>
      </c>
      <c r="G2254" t="s">
        <v>10531</v>
      </c>
    </row>
    <row r="2255" spans="1:7">
      <c r="A2255" s="3" t="s">
        <v>3325</v>
      </c>
      <c r="B2255" s="11" t="s">
        <v>3326</v>
      </c>
      <c r="C2255" s="5">
        <v>6</v>
      </c>
      <c r="D2255" s="5">
        <v>0.7</v>
      </c>
      <c r="E2255" s="5">
        <v>38</v>
      </c>
      <c r="F2255">
        <v>30</v>
      </c>
      <c r="G2255" t="s">
        <v>10531</v>
      </c>
    </row>
    <row r="2256" spans="1:7">
      <c r="A2256" s="3" t="s">
        <v>3511</v>
      </c>
      <c r="B2256" s="11" t="s">
        <v>3512</v>
      </c>
      <c r="C2256" s="5">
        <v>6</v>
      </c>
      <c r="D2256" s="5">
        <v>0.7</v>
      </c>
      <c r="E2256" s="5">
        <v>38</v>
      </c>
      <c r="F2256">
        <v>10.5</v>
      </c>
      <c r="G2256" t="s">
        <v>10531</v>
      </c>
    </row>
    <row r="2257" spans="1:7">
      <c r="A2257" s="3" t="s">
        <v>3514</v>
      </c>
      <c r="B2257" s="11" t="s">
        <v>3515</v>
      </c>
      <c r="C2257" s="5">
        <v>6</v>
      </c>
      <c r="D2257" s="5">
        <v>0.7</v>
      </c>
      <c r="E2257" s="5">
        <v>38</v>
      </c>
      <c r="F2257">
        <v>10.5</v>
      </c>
      <c r="G2257" t="s">
        <v>10531</v>
      </c>
    </row>
    <row r="2258" spans="1:7">
      <c r="A2258" s="3" t="s">
        <v>4084</v>
      </c>
      <c r="B2258" s="11" t="s">
        <v>4085</v>
      </c>
      <c r="C2258" s="5">
        <v>6</v>
      </c>
      <c r="D2258" s="5">
        <v>0.7</v>
      </c>
      <c r="E2258" s="5">
        <v>38</v>
      </c>
      <c r="F2258">
        <v>7.5</v>
      </c>
      <c r="G2258" t="s">
        <v>10547</v>
      </c>
    </row>
    <row r="2259" spans="1:7">
      <c r="A2259" s="3" t="s">
        <v>4641</v>
      </c>
      <c r="B2259" s="11" t="s">
        <v>4642</v>
      </c>
      <c r="C2259" s="5">
        <v>6</v>
      </c>
      <c r="D2259" s="5">
        <v>0.7</v>
      </c>
      <c r="E2259" s="5">
        <v>38</v>
      </c>
      <c r="F2259">
        <v>10.1</v>
      </c>
      <c r="G2259" t="s">
        <v>10552</v>
      </c>
    </row>
    <row r="2260" spans="1:7">
      <c r="A2260" s="3" t="s">
        <v>4644</v>
      </c>
      <c r="B2260" s="11" t="s">
        <v>4645</v>
      </c>
      <c r="C2260" s="5">
        <v>6</v>
      </c>
      <c r="D2260" s="5">
        <v>0.7</v>
      </c>
      <c r="E2260" s="5">
        <v>38</v>
      </c>
      <c r="F2260">
        <v>10.1</v>
      </c>
      <c r="G2260" t="s">
        <v>10552</v>
      </c>
    </row>
    <row r="2261" spans="1:7">
      <c r="A2261" s="3" t="s">
        <v>4647</v>
      </c>
      <c r="B2261" s="11" t="s">
        <v>4648</v>
      </c>
      <c r="C2261" s="5">
        <v>6</v>
      </c>
      <c r="D2261" s="5">
        <v>0.7</v>
      </c>
      <c r="E2261" s="5">
        <v>38</v>
      </c>
      <c r="F2261">
        <v>10.1</v>
      </c>
      <c r="G2261" t="s">
        <v>10552</v>
      </c>
    </row>
    <row r="2262" spans="1:7">
      <c r="A2262" s="3" t="s">
        <v>4650</v>
      </c>
      <c r="B2262" s="11" t="s">
        <v>4651</v>
      </c>
      <c r="C2262" s="5">
        <v>6</v>
      </c>
      <c r="D2262" s="5">
        <v>0.7</v>
      </c>
      <c r="E2262" s="5">
        <v>38</v>
      </c>
      <c r="F2262">
        <v>10.1</v>
      </c>
      <c r="G2262" t="s">
        <v>10535</v>
      </c>
    </row>
    <row r="2263" spans="1:7">
      <c r="A2263" s="3" t="s">
        <v>4709</v>
      </c>
      <c r="B2263" s="11" t="s">
        <v>4710</v>
      </c>
      <c r="C2263" s="5">
        <v>6</v>
      </c>
      <c r="D2263" s="5">
        <v>0.7</v>
      </c>
      <c r="E2263" s="5">
        <v>38</v>
      </c>
      <c r="F2263">
        <v>5.15</v>
      </c>
      <c r="G2263" t="s">
        <v>10640</v>
      </c>
    </row>
    <row r="2264" spans="1:7">
      <c r="A2264" s="3" t="s">
        <v>5623</v>
      </c>
      <c r="B2264" s="11" t="s">
        <v>5624</v>
      </c>
      <c r="C2264" s="5">
        <v>6</v>
      </c>
      <c r="D2264" s="5">
        <v>0.7</v>
      </c>
      <c r="E2264" s="5">
        <v>38</v>
      </c>
      <c r="F2264">
        <v>8.25</v>
      </c>
      <c r="G2264" t="s">
        <v>10531</v>
      </c>
    </row>
    <row r="2265" spans="1:7">
      <c r="A2265" s="3" t="s">
        <v>5631</v>
      </c>
      <c r="B2265" s="11" t="s">
        <v>5632</v>
      </c>
      <c r="C2265" s="5">
        <v>6</v>
      </c>
      <c r="D2265" s="5">
        <v>0.7</v>
      </c>
      <c r="E2265" s="5">
        <v>38</v>
      </c>
      <c r="F2265">
        <v>8.75</v>
      </c>
      <c r="G2265" t="s">
        <v>10531</v>
      </c>
    </row>
    <row r="2266" spans="1:7">
      <c r="A2266" s="3" t="s">
        <v>5637</v>
      </c>
      <c r="B2266" s="11" t="s">
        <v>5638</v>
      </c>
      <c r="C2266" s="5">
        <v>6</v>
      </c>
      <c r="D2266" s="5">
        <v>0.7</v>
      </c>
      <c r="E2266" s="5">
        <v>38</v>
      </c>
      <c r="F2266">
        <v>7.25</v>
      </c>
      <c r="G2266" t="s">
        <v>10531</v>
      </c>
    </row>
    <row r="2267" spans="1:7">
      <c r="A2267" s="3" t="s">
        <v>5642</v>
      </c>
      <c r="B2267" s="11" t="s">
        <v>5643</v>
      </c>
      <c r="C2267" s="5">
        <v>6</v>
      </c>
      <c r="D2267" s="5">
        <v>0.7</v>
      </c>
      <c r="E2267" s="5">
        <v>38</v>
      </c>
      <c r="F2267">
        <v>13.5</v>
      </c>
      <c r="G2267" t="s">
        <v>10531</v>
      </c>
    </row>
    <row r="2268" spans="1:7">
      <c r="A2268" s="3" t="s">
        <v>5752</v>
      </c>
      <c r="B2268" s="11" t="s">
        <v>5753</v>
      </c>
      <c r="C2268" s="5">
        <v>6</v>
      </c>
      <c r="D2268" s="5">
        <v>0.7</v>
      </c>
      <c r="E2268" s="5">
        <v>38</v>
      </c>
      <c r="F2268">
        <v>6</v>
      </c>
      <c r="G2268" t="s">
        <v>10547</v>
      </c>
    </row>
    <row r="2269" spans="1:7">
      <c r="A2269" s="3" t="s">
        <v>6699</v>
      </c>
      <c r="B2269" s="11" t="s">
        <v>6700</v>
      </c>
      <c r="C2269" s="5">
        <v>6</v>
      </c>
      <c r="D2269" s="5">
        <v>0.7</v>
      </c>
      <c r="E2269" s="5">
        <v>38</v>
      </c>
      <c r="F2269">
        <v>19.5</v>
      </c>
      <c r="G2269" t="s">
        <v>10537</v>
      </c>
    </row>
    <row r="2270" spans="1:7">
      <c r="A2270" s="3" t="s">
        <v>6720</v>
      </c>
      <c r="B2270" s="11" t="s">
        <v>6721</v>
      </c>
      <c r="C2270" s="5">
        <v>6</v>
      </c>
      <c r="D2270" s="5">
        <v>0.7</v>
      </c>
      <c r="E2270" s="5">
        <v>38</v>
      </c>
      <c r="F2270">
        <v>5.5</v>
      </c>
      <c r="G2270" t="s">
        <v>10550</v>
      </c>
    </row>
    <row r="2271" spans="1:7">
      <c r="A2271" s="3" t="s">
        <v>11135</v>
      </c>
      <c r="B2271" s="11" t="s">
        <v>11136</v>
      </c>
      <c r="C2271" s="5">
        <v>6</v>
      </c>
      <c r="D2271" s="5">
        <v>0.7</v>
      </c>
      <c r="E2271" s="5">
        <v>38</v>
      </c>
      <c r="F2271">
        <v>5.75</v>
      </c>
      <c r="G2271" t="s">
        <v>10550</v>
      </c>
    </row>
    <row r="2272" spans="1:7">
      <c r="A2272" s="3" t="s">
        <v>7450</v>
      </c>
      <c r="B2272" s="11" t="s">
        <v>7451</v>
      </c>
      <c r="C2272" s="5">
        <v>6</v>
      </c>
      <c r="D2272" s="5">
        <v>0.7</v>
      </c>
      <c r="E2272" s="5">
        <v>38</v>
      </c>
      <c r="F2272">
        <v>18.75</v>
      </c>
      <c r="G2272" t="s">
        <v>10531</v>
      </c>
    </row>
    <row r="2273" spans="1:7">
      <c r="A2273" s="3" t="s">
        <v>7494</v>
      </c>
      <c r="B2273" s="11" t="s">
        <v>7495</v>
      </c>
      <c r="C2273" s="5">
        <v>6</v>
      </c>
      <c r="D2273" s="5">
        <v>0.7</v>
      </c>
      <c r="E2273" s="5">
        <v>38</v>
      </c>
      <c r="F2273">
        <v>34</v>
      </c>
      <c r="G2273" t="s">
        <v>10535</v>
      </c>
    </row>
    <row r="2274" spans="1:7">
      <c r="A2274" s="3" t="s">
        <v>7497</v>
      </c>
      <c r="B2274" s="11" t="s">
        <v>7498</v>
      </c>
      <c r="C2274" s="5">
        <v>6</v>
      </c>
      <c r="D2274" s="5">
        <v>0.7</v>
      </c>
      <c r="E2274" s="5">
        <v>38</v>
      </c>
      <c r="F2274">
        <v>42.95</v>
      </c>
      <c r="G2274" t="s">
        <v>10535</v>
      </c>
    </row>
    <row r="2275" spans="1:7">
      <c r="A2275" s="3" t="s">
        <v>7864</v>
      </c>
      <c r="B2275" s="11" t="s">
        <v>7865</v>
      </c>
      <c r="C2275" s="5">
        <v>6</v>
      </c>
      <c r="D2275" s="5">
        <v>0.7</v>
      </c>
      <c r="E2275" s="5">
        <v>38</v>
      </c>
      <c r="F2275">
        <v>4.75</v>
      </c>
      <c r="G2275" t="s">
        <v>10540</v>
      </c>
    </row>
    <row r="2276" spans="1:7">
      <c r="A2276" s="3" t="s">
        <v>8140</v>
      </c>
      <c r="B2276" s="11" t="s">
        <v>8141</v>
      </c>
      <c r="C2276" s="5">
        <v>6</v>
      </c>
      <c r="D2276" s="5">
        <v>0.7</v>
      </c>
      <c r="E2276" s="5">
        <v>38</v>
      </c>
      <c r="F2276">
        <v>18.25</v>
      </c>
      <c r="G2276" t="s">
        <v>10555</v>
      </c>
    </row>
    <row r="2277" spans="1:7">
      <c r="A2277" s="3" t="s">
        <v>8157</v>
      </c>
      <c r="B2277" s="11" t="s">
        <v>8158</v>
      </c>
      <c r="C2277" s="5">
        <v>6</v>
      </c>
      <c r="D2277" s="5">
        <v>0.7</v>
      </c>
      <c r="E2277" s="5">
        <v>38</v>
      </c>
      <c r="F2277">
        <v>47.5</v>
      </c>
      <c r="G2277" t="s">
        <v>10531</v>
      </c>
    </row>
    <row r="2278" spans="1:7">
      <c r="A2278" s="3" t="s">
        <v>11145</v>
      </c>
      <c r="B2278" s="11" t="s">
        <v>11146</v>
      </c>
      <c r="C2278" s="5">
        <v>6</v>
      </c>
      <c r="D2278" s="5">
        <v>0.7</v>
      </c>
      <c r="E2278" s="5">
        <v>38</v>
      </c>
      <c r="F2278">
        <v>12.5</v>
      </c>
      <c r="G2278" t="s">
        <v>10531</v>
      </c>
    </row>
    <row r="2279" spans="1:7">
      <c r="A2279" s="3" t="s">
        <v>8732</v>
      </c>
      <c r="B2279" s="11" t="s">
        <v>8731</v>
      </c>
      <c r="C2279" s="5">
        <v>6</v>
      </c>
      <c r="D2279" s="5">
        <v>0.7</v>
      </c>
      <c r="E2279" s="5">
        <v>38</v>
      </c>
      <c r="F2279">
        <v>5.75</v>
      </c>
      <c r="G2279" t="s">
        <v>10531</v>
      </c>
    </row>
    <row r="2280" spans="1:7">
      <c r="A2280" s="3" t="s">
        <v>8740</v>
      </c>
      <c r="B2280" s="11" t="s">
        <v>8737</v>
      </c>
      <c r="C2280" s="5">
        <v>6</v>
      </c>
      <c r="D2280" s="5">
        <v>0.7</v>
      </c>
      <c r="E2280" s="5">
        <v>38</v>
      </c>
      <c r="F2280">
        <v>6.15</v>
      </c>
      <c r="G2280" t="s">
        <v>10531</v>
      </c>
    </row>
    <row r="2281" spans="1:7">
      <c r="A2281" s="3" t="s">
        <v>8965</v>
      </c>
      <c r="B2281" s="11" t="s">
        <v>8966</v>
      </c>
      <c r="C2281" s="5">
        <v>6</v>
      </c>
      <c r="D2281" s="5">
        <v>0.7</v>
      </c>
      <c r="E2281" s="5">
        <v>38</v>
      </c>
      <c r="F2281">
        <v>10.75</v>
      </c>
      <c r="G2281" t="s">
        <v>10532</v>
      </c>
    </row>
    <row r="2282" spans="1:7">
      <c r="A2282" s="3" t="s">
        <v>9054</v>
      </c>
      <c r="B2282" s="11" t="s">
        <v>9055</v>
      </c>
      <c r="C2282" s="5">
        <v>6</v>
      </c>
      <c r="D2282" s="5">
        <v>0.7</v>
      </c>
      <c r="E2282" s="5">
        <v>38</v>
      </c>
      <c r="F2282">
        <v>9.5</v>
      </c>
      <c r="G2282" t="s">
        <v>10551</v>
      </c>
    </row>
    <row r="2283" spans="1:7">
      <c r="A2283" s="3" t="s">
        <v>9057</v>
      </c>
      <c r="B2283" s="11" t="s">
        <v>9058</v>
      </c>
      <c r="C2283" s="5">
        <v>6</v>
      </c>
      <c r="D2283" s="5">
        <v>0.7</v>
      </c>
      <c r="E2283" s="5">
        <v>38</v>
      </c>
      <c r="F2283">
        <v>11.5</v>
      </c>
      <c r="G2283" t="s">
        <v>10551</v>
      </c>
    </row>
    <row r="2284" spans="1:7">
      <c r="A2284" s="3" t="s">
        <v>9060</v>
      </c>
      <c r="B2284" s="11" t="s">
        <v>9061</v>
      </c>
      <c r="C2284" s="5">
        <v>6</v>
      </c>
      <c r="D2284" s="5">
        <v>0.7</v>
      </c>
      <c r="E2284" s="5">
        <v>38</v>
      </c>
      <c r="F2284">
        <v>10.5</v>
      </c>
      <c r="G2284" t="s">
        <v>10552</v>
      </c>
    </row>
    <row r="2285" spans="1:7">
      <c r="A2285" s="3" t="s">
        <v>9066</v>
      </c>
      <c r="B2285" s="11" t="s">
        <v>9067</v>
      </c>
      <c r="C2285" s="5">
        <v>6</v>
      </c>
      <c r="D2285" s="5">
        <v>0.7</v>
      </c>
      <c r="E2285" s="5">
        <v>38</v>
      </c>
      <c r="F2285">
        <v>12.75</v>
      </c>
      <c r="G2285" t="s">
        <v>10552</v>
      </c>
    </row>
    <row r="2286" spans="1:7">
      <c r="A2286" s="3" t="s">
        <v>9071</v>
      </c>
      <c r="B2286" s="11" t="s">
        <v>9072</v>
      </c>
      <c r="C2286" s="5">
        <v>6</v>
      </c>
      <c r="D2286" s="5">
        <v>0.7</v>
      </c>
      <c r="E2286" s="5">
        <v>38</v>
      </c>
      <c r="F2286">
        <v>12.5</v>
      </c>
      <c r="G2286" t="s">
        <v>10535</v>
      </c>
    </row>
    <row r="2287" spans="1:7">
      <c r="A2287" s="3" t="s">
        <v>9092</v>
      </c>
      <c r="B2287" s="11" t="s">
        <v>9093</v>
      </c>
      <c r="C2287" s="5">
        <v>6</v>
      </c>
      <c r="D2287" s="5">
        <v>0.7</v>
      </c>
      <c r="E2287" s="5">
        <v>38</v>
      </c>
      <c r="F2287">
        <v>34</v>
      </c>
      <c r="G2287" t="s">
        <v>10555</v>
      </c>
    </row>
    <row r="2288" spans="1:7">
      <c r="A2288" s="3" t="s">
        <v>9117</v>
      </c>
      <c r="B2288" s="11" t="s">
        <v>9118</v>
      </c>
      <c r="C2288" s="5">
        <v>6</v>
      </c>
      <c r="D2288" s="5">
        <v>0.7</v>
      </c>
      <c r="E2288" s="5">
        <v>38</v>
      </c>
      <c r="F2288">
        <v>6.1</v>
      </c>
      <c r="G2288" t="s">
        <v>10535</v>
      </c>
    </row>
    <row r="2289" spans="1:7">
      <c r="A2289" s="3" t="s">
        <v>9229</v>
      </c>
      <c r="B2289" s="11" t="s">
        <v>9230</v>
      </c>
      <c r="C2289" s="5">
        <v>6</v>
      </c>
      <c r="D2289" s="5">
        <v>0.7</v>
      </c>
      <c r="E2289" s="5">
        <v>38</v>
      </c>
      <c r="F2289">
        <v>6.95</v>
      </c>
      <c r="G2289" t="s">
        <v>10535</v>
      </c>
    </row>
    <row r="2290" spans="1:7">
      <c r="A2290" s="3" t="s">
        <v>9300</v>
      </c>
      <c r="B2290" s="11" t="s">
        <v>9301</v>
      </c>
      <c r="C2290" s="5">
        <v>6</v>
      </c>
      <c r="D2290" s="5">
        <v>0.7</v>
      </c>
      <c r="E2290" s="5">
        <v>38</v>
      </c>
      <c r="F2290">
        <v>16.149999999999999</v>
      </c>
      <c r="G2290" t="s">
        <v>10544</v>
      </c>
    </row>
    <row r="2291" spans="1:7">
      <c r="A2291" s="3" t="s">
        <v>10060</v>
      </c>
      <c r="B2291" s="11" t="s">
        <v>10061</v>
      </c>
      <c r="C2291" s="5">
        <v>6</v>
      </c>
      <c r="D2291" s="5">
        <v>0.7</v>
      </c>
      <c r="E2291" s="5">
        <v>38</v>
      </c>
      <c r="F2291">
        <v>6.35</v>
      </c>
      <c r="G2291" t="s">
        <v>10550</v>
      </c>
    </row>
    <row r="2292" spans="1:7">
      <c r="A2292" s="3" t="s">
        <v>10322</v>
      </c>
      <c r="B2292" s="11" t="s">
        <v>10323</v>
      </c>
      <c r="C2292" s="5">
        <v>6</v>
      </c>
      <c r="D2292" s="5">
        <v>0.7</v>
      </c>
      <c r="E2292" s="5">
        <v>38</v>
      </c>
      <c r="F2292">
        <v>7.5</v>
      </c>
      <c r="G2292" t="s">
        <v>10537</v>
      </c>
    </row>
    <row r="2293" spans="1:7">
      <c r="A2293" s="3" t="s">
        <v>10325</v>
      </c>
      <c r="B2293" s="11" t="s">
        <v>10326</v>
      </c>
      <c r="C2293" s="5">
        <v>6</v>
      </c>
      <c r="D2293" s="5">
        <v>0.7</v>
      </c>
      <c r="E2293" s="5">
        <v>38</v>
      </c>
      <c r="F2293">
        <v>9.85</v>
      </c>
      <c r="G2293" t="s">
        <v>10537</v>
      </c>
    </row>
    <row r="2294" spans="1:7">
      <c r="A2294" s="3" t="s">
        <v>906</v>
      </c>
      <c r="B2294" s="11" t="s">
        <v>907</v>
      </c>
      <c r="C2294" s="5">
        <v>6</v>
      </c>
      <c r="D2294" s="5">
        <v>0.7</v>
      </c>
      <c r="E2294" s="5">
        <v>46</v>
      </c>
      <c r="F2294">
        <v>25.5</v>
      </c>
      <c r="G2294" t="s">
        <v>10549</v>
      </c>
    </row>
    <row r="2295" spans="1:7">
      <c r="A2295" s="3" t="s">
        <v>912</v>
      </c>
      <c r="B2295" s="11" t="s">
        <v>913</v>
      </c>
      <c r="C2295" s="5">
        <v>6</v>
      </c>
      <c r="D2295" s="5">
        <v>0.7</v>
      </c>
      <c r="E2295" s="5">
        <v>46</v>
      </c>
      <c r="F2295">
        <v>22.65</v>
      </c>
      <c r="G2295" t="s">
        <v>10549</v>
      </c>
    </row>
    <row r="2296" spans="1:7">
      <c r="A2296" s="3" t="s">
        <v>11192</v>
      </c>
      <c r="B2296" s="11" t="s">
        <v>11193</v>
      </c>
      <c r="C2296" s="5">
        <v>6</v>
      </c>
      <c r="D2296" s="5">
        <v>0.7</v>
      </c>
      <c r="E2296" s="5">
        <v>46</v>
      </c>
      <c r="F2296">
        <v>32.5</v>
      </c>
      <c r="G2296" t="s">
        <v>10554</v>
      </c>
    </row>
    <row r="2297" spans="1:7">
      <c r="A2297" s="3" t="s">
        <v>11194</v>
      </c>
      <c r="B2297" s="11" t="s">
        <v>11195</v>
      </c>
      <c r="C2297" s="5">
        <v>6</v>
      </c>
      <c r="D2297" s="5">
        <v>0.7</v>
      </c>
      <c r="E2297" s="5">
        <v>46</v>
      </c>
      <c r="F2297">
        <v>24.5</v>
      </c>
      <c r="G2297" t="s">
        <v>10554</v>
      </c>
    </row>
    <row r="2298" spans="1:7">
      <c r="A2298" s="3" t="s">
        <v>2591</v>
      </c>
      <c r="B2298" s="11" t="s">
        <v>2592</v>
      </c>
      <c r="C2298" s="5">
        <v>6</v>
      </c>
      <c r="D2298" s="5">
        <v>0.7</v>
      </c>
      <c r="E2298" s="5">
        <v>46</v>
      </c>
      <c r="F2298">
        <v>25.25</v>
      </c>
      <c r="G2298" t="s">
        <v>10554</v>
      </c>
    </row>
    <row r="2299" spans="1:7">
      <c r="A2299" s="3" t="s">
        <v>2594</v>
      </c>
      <c r="B2299" s="11" t="s">
        <v>2595</v>
      </c>
      <c r="C2299" s="5">
        <v>6</v>
      </c>
      <c r="D2299" s="5">
        <v>0.7</v>
      </c>
      <c r="E2299" s="5">
        <v>46</v>
      </c>
      <c r="F2299">
        <v>24.95</v>
      </c>
      <c r="G2299" t="s">
        <v>10554</v>
      </c>
    </row>
    <row r="2300" spans="1:7">
      <c r="A2300" s="3" t="s">
        <v>2597</v>
      </c>
      <c r="B2300" s="11" t="s">
        <v>2598</v>
      </c>
      <c r="C2300" s="5">
        <v>6</v>
      </c>
      <c r="D2300" s="5">
        <v>0.7</v>
      </c>
      <c r="E2300" s="5">
        <v>46</v>
      </c>
      <c r="F2300">
        <v>24.95</v>
      </c>
      <c r="G2300" t="s">
        <v>10554</v>
      </c>
    </row>
    <row r="2301" spans="1:7">
      <c r="A2301" s="3" t="s">
        <v>2602</v>
      </c>
      <c r="B2301" s="11" t="s">
        <v>2603</v>
      </c>
      <c r="C2301" s="5">
        <v>6</v>
      </c>
      <c r="D2301" s="5">
        <v>0.7</v>
      </c>
      <c r="E2301" s="5">
        <v>46</v>
      </c>
      <c r="F2301">
        <v>26</v>
      </c>
      <c r="G2301" t="s">
        <v>10554</v>
      </c>
    </row>
    <row r="2302" spans="1:7">
      <c r="A2302" s="3" t="s">
        <v>3391</v>
      </c>
      <c r="B2302" s="11" t="s">
        <v>3392</v>
      </c>
      <c r="C2302" s="5">
        <v>6</v>
      </c>
      <c r="D2302" s="5">
        <v>0.7</v>
      </c>
      <c r="E2302" s="5">
        <v>46</v>
      </c>
      <c r="F2302">
        <v>22.95</v>
      </c>
      <c r="G2302" t="s">
        <v>10554</v>
      </c>
    </row>
    <row r="2303" spans="1:7">
      <c r="A2303" s="3" t="s">
        <v>11198</v>
      </c>
      <c r="B2303" s="11" t="s">
        <v>11199</v>
      </c>
      <c r="C2303" s="5">
        <v>6</v>
      </c>
      <c r="D2303" s="5">
        <v>0.7</v>
      </c>
      <c r="E2303" s="5">
        <v>46</v>
      </c>
      <c r="F2303">
        <v>39.5</v>
      </c>
      <c r="G2303" t="s">
        <v>10531</v>
      </c>
    </row>
    <row r="2304" spans="1:7">
      <c r="A2304" s="3" t="s">
        <v>5000</v>
      </c>
      <c r="B2304" s="11" t="s">
        <v>5001</v>
      </c>
      <c r="C2304" s="5">
        <v>6</v>
      </c>
      <c r="D2304" s="5">
        <v>0.7</v>
      </c>
      <c r="E2304" s="5">
        <v>46</v>
      </c>
      <c r="F2304">
        <v>25.9</v>
      </c>
      <c r="G2304" t="s">
        <v>10549</v>
      </c>
    </row>
    <row r="2305" spans="1:7">
      <c r="A2305" s="3" t="s">
        <v>5124</v>
      </c>
      <c r="B2305" s="11" t="s">
        <v>5125</v>
      </c>
      <c r="C2305" s="5">
        <v>6</v>
      </c>
      <c r="D2305" s="5">
        <v>0.7</v>
      </c>
      <c r="E2305" s="5">
        <v>46</v>
      </c>
      <c r="F2305">
        <v>18</v>
      </c>
      <c r="G2305" t="s">
        <v>10554</v>
      </c>
    </row>
    <row r="2306" spans="1:7">
      <c r="A2306" s="3" t="s">
        <v>5127</v>
      </c>
      <c r="B2306" s="11" t="s">
        <v>5128</v>
      </c>
      <c r="C2306" s="5">
        <v>6</v>
      </c>
      <c r="D2306" s="5">
        <v>0.7</v>
      </c>
      <c r="E2306" s="5">
        <v>46</v>
      </c>
      <c r="F2306">
        <v>19.95</v>
      </c>
      <c r="G2306" t="s">
        <v>10554</v>
      </c>
    </row>
    <row r="2307" spans="1:7">
      <c r="A2307" s="3" t="s">
        <v>5129</v>
      </c>
      <c r="B2307" s="11" t="s">
        <v>5130</v>
      </c>
      <c r="C2307" s="5">
        <v>6</v>
      </c>
      <c r="D2307" s="5">
        <v>0.7</v>
      </c>
      <c r="E2307" s="5">
        <v>46</v>
      </c>
      <c r="F2307">
        <v>21.5</v>
      </c>
      <c r="G2307" t="s">
        <v>10554</v>
      </c>
    </row>
    <row r="2308" spans="1:7">
      <c r="A2308" s="3" t="s">
        <v>6093</v>
      </c>
      <c r="B2308" s="11" t="s">
        <v>6094</v>
      </c>
      <c r="C2308" s="5">
        <v>6</v>
      </c>
      <c r="D2308" s="5">
        <v>0.7</v>
      </c>
      <c r="E2308" s="5">
        <v>46</v>
      </c>
      <c r="F2308">
        <v>26.95</v>
      </c>
      <c r="G2308" t="s">
        <v>10549</v>
      </c>
    </row>
    <row r="2309" spans="1:7">
      <c r="A2309" s="3" t="s">
        <v>7200</v>
      </c>
      <c r="B2309" s="11" t="s">
        <v>7201</v>
      </c>
      <c r="C2309" s="5">
        <v>6</v>
      </c>
      <c r="D2309" s="5">
        <v>0.7</v>
      </c>
      <c r="E2309" s="5">
        <v>46</v>
      </c>
      <c r="F2309">
        <v>17.5</v>
      </c>
      <c r="G2309" t="s">
        <v>10537</v>
      </c>
    </row>
    <row r="2310" spans="1:7">
      <c r="A2310" s="3" t="s">
        <v>8091</v>
      </c>
      <c r="B2310" s="11" t="s">
        <v>8092</v>
      </c>
      <c r="C2310" s="5">
        <v>6</v>
      </c>
      <c r="D2310" s="5">
        <v>0.7</v>
      </c>
      <c r="E2310" s="5">
        <v>46</v>
      </c>
      <c r="F2310">
        <v>28.5</v>
      </c>
      <c r="G2310" t="s">
        <v>10535</v>
      </c>
    </row>
    <row r="2311" spans="1:7">
      <c r="A2311" s="3" t="s">
        <v>11213</v>
      </c>
      <c r="B2311" s="11" t="s">
        <v>11214</v>
      </c>
      <c r="C2311" s="5">
        <v>6</v>
      </c>
      <c r="D2311" s="5">
        <v>0.7</v>
      </c>
      <c r="E2311" s="5">
        <v>46</v>
      </c>
      <c r="F2311">
        <v>35.5</v>
      </c>
      <c r="G2311" t="s">
        <v>10535</v>
      </c>
    </row>
    <row r="2312" spans="1:7">
      <c r="A2312" s="3" t="s">
        <v>8148</v>
      </c>
      <c r="B2312" s="11" t="s">
        <v>8149</v>
      </c>
      <c r="C2312" s="5">
        <v>6</v>
      </c>
      <c r="D2312" s="5">
        <v>0.7</v>
      </c>
      <c r="E2312" s="5">
        <v>46</v>
      </c>
      <c r="F2312">
        <v>32.5</v>
      </c>
      <c r="G2312" t="s">
        <v>10535</v>
      </c>
    </row>
    <row r="2313" spans="1:7">
      <c r="A2313" s="3" t="s">
        <v>8151</v>
      </c>
      <c r="B2313" s="11" t="s">
        <v>8152</v>
      </c>
      <c r="C2313" s="5">
        <v>6</v>
      </c>
      <c r="D2313" s="5">
        <v>0.7</v>
      </c>
      <c r="E2313" s="5">
        <v>46</v>
      </c>
      <c r="F2313">
        <v>27</v>
      </c>
      <c r="G2313" t="s">
        <v>10535</v>
      </c>
    </row>
    <row r="2314" spans="1:7">
      <c r="A2314" s="3" t="s">
        <v>9377</v>
      </c>
      <c r="B2314" s="11" t="s">
        <v>9378</v>
      </c>
      <c r="C2314" s="5">
        <v>6</v>
      </c>
      <c r="D2314" s="5">
        <v>0.7</v>
      </c>
      <c r="E2314" s="5">
        <v>46</v>
      </c>
      <c r="F2314">
        <v>21.5</v>
      </c>
      <c r="G2314" t="s">
        <v>10541</v>
      </c>
    </row>
    <row r="2315" spans="1:7">
      <c r="A2315" s="3" t="s">
        <v>9380</v>
      </c>
      <c r="B2315" s="11" t="s">
        <v>9381</v>
      </c>
      <c r="C2315" s="5">
        <v>6</v>
      </c>
      <c r="D2315" s="5">
        <v>0.7</v>
      </c>
      <c r="E2315" s="5">
        <v>46</v>
      </c>
      <c r="F2315">
        <v>17.5</v>
      </c>
      <c r="G2315" t="s">
        <v>10554</v>
      </c>
    </row>
    <row r="2316" spans="1:7">
      <c r="A2316" s="3" t="s">
        <v>9383</v>
      </c>
      <c r="B2316" s="11" t="s">
        <v>9384</v>
      </c>
      <c r="C2316" s="5">
        <v>6</v>
      </c>
      <c r="D2316" s="5">
        <v>0.7</v>
      </c>
      <c r="E2316" s="5">
        <v>46</v>
      </c>
      <c r="F2316">
        <v>21.95</v>
      </c>
      <c r="G2316" t="s">
        <v>10554</v>
      </c>
    </row>
    <row r="2317" spans="1:7">
      <c r="A2317" s="3" t="s">
        <v>9386</v>
      </c>
      <c r="B2317" s="11" t="s">
        <v>9387</v>
      </c>
      <c r="C2317" s="5">
        <v>6</v>
      </c>
      <c r="D2317" s="5">
        <v>0.7</v>
      </c>
      <c r="E2317" s="5">
        <v>46</v>
      </c>
      <c r="F2317">
        <v>21.9</v>
      </c>
      <c r="G2317" t="s">
        <v>10560</v>
      </c>
    </row>
    <row r="2318" spans="1:7">
      <c r="A2318" s="3" t="s">
        <v>9389</v>
      </c>
      <c r="B2318" s="11" t="s">
        <v>9390</v>
      </c>
      <c r="C2318" s="5">
        <v>6</v>
      </c>
      <c r="D2318" s="5">
        <v>0.7</v>
      </c>
      <c r="E2318" s="5">
        <v>46</v>
      </c>
      <c r="F2318">
        <v>12.25</v>
      </c>
      <c r="G2318" t="s">
        <v>10554</v>
      </c>
    </row>
    <row r="2319" spans="1:7">
      <c r="A2319" s="3" t="s">
        <v>9392</v>
      </c>
      <c r="B2319" s="11" t="s">
        <v>9393</v>
      </c>
      <c r="C2319" s="5">
        <v>6</v>
      </c>
      <c r="D2319" s="5">
        <v>0.7</v>
      </c>
      <c r="E2319" s="5">
        <v>46</v>
      </c>
      <c r="F2319">
        <v>21.5</v>
      </c>
      <c r="G2319" t="s">
        <v>10541</v>
      </c>
    </row>
    <row r="2320" spans="1:7">
      <c r="A2320" s="3" t="s">
        <v>9395</v>
      </c>
      <c r="B2320" s="11" t="s">
        <v>9396</v>
      </c>
      <c r="C2320" s="5">
        <v>6</v>
      </c>
      <c r="D2320" s="5">
        <v>0.7</v>
      </c>
      <c r="E2320" s="5">
        <v>46</v>
      </c>
      <c r="F2320">
        <v>18.149999999999999</v>
      </c>
      <c r="G2320" t="s">
        <v>10554</v>
      </c>
    </row>
    <row r="2321" spans="1:7">
      <c r="A2321" s="3" t="s">
        <v>9440</v>
      </c>
      <c r="B2321" s="11" t="s">
        <v>9441</v>
      </c>
      <c r="C2321" s="5">
        <v>6</v>
      </c>
      <c r="D2321" s="5">
        <v>0.7</v>
      </c>
      <c r="E2321" s="5">
        <v>46</v>
      </c>
      <c r="F2321">
        <v>17.25</v>
      </c>
      <c r="G2321" t="s">
        <v>10537</v>
      </c>
    </row>
    <row r="2322" spans="1:7">
      <c r="A2322" s="3" t="s">
        <v>9730</v>
      </c>
      <c r="B2322" s="11" t="s">
        <v>9731</v>
      </c>
      <c r="C2322" s="5">
        <v>6</v>
      </c>
      <c r="D2322" s="5">
        <v>0.7</v>
      </c>
      <c r="E2322" s="5">
        <v>46</v>
      </c>
      <c r="F2322">
        <v>14.5</v>
      </c>
      <c r="G2322" t="s">
        <v>10554</v>
      </c>
    </row>
    <row r="2323" spans="1:7">
      <c r="A2323" s="3" t="s">
        <v>10308</v>
      </c>
      <c r="B2323" s="11" t="s">
        <v>10309</v>
      </c>
      <c r="C2323" s="5">
        <v>6</v>
      </c>
      <c r="D2323" s="5">
        <v>0.7</v>
      </c>
      <c r="E2323" s="5">
        <v>46</v>
      </c>
      <c r="F2323">
        <v>29.5</v>
      </c>
      <c r="G2323" t="s">
        <v>10560</v>
      </c>
    </row>
    <row r="2324" spans="1:7">
      <c r="A2324" s="3" t="s">
        <v>400</v>
      </c>
      <c r="B2324" s="11" t="s">
        <v>11183</v>
      </c>
      <c r="C2324" s="5">
        <v>6</v>
      </c>
      <c r="D2324" s="5">
        <v>0.7</v>
      </c>
      <c r="E2324" s="5">
        <v>46</v>
      </c>
      <c r="F2324">
        <v>20.5</v>
      </c>
      <c r="G2324" t="s">
        <v>10536</v>
      </c>
    </row>
    <row r="2325" spans="1:7">
      <c r="A2325" s="3" t="s">
        <v>11184</v>
      </c>
      <c r="B2325" s="11" t="s">
        <v>11185</v>
      </c>
      <c r="C2325" s="5">
        <v>6</v>
      </c>
      <c r="D2325" s="5">
        <v>0.7</v>
      </c>
      <c r="E2325" s="5">
        <v>46</v>
      </c>
      <c r="F2325">
        <v>35</v>
      </c>
      <c r="G2325" t="s">
        <v>10536</v>
      </c>
    </row>
    <row r="2326" spans="1:7">
      <c r="A2326" s="3" t="s">
        <v>551</v>
      </c>
      <c r="B2326" s="11" t="s">
        <v>552</v>
      </c>
      <c r="C2326" s="5">
        <v>6</v>
      </c>
      <c r="D2326" s="5">
        <v>0.7</v>
      </c>
      <c r="E2326" s="5">
        <v>46</v>
      </c>
      <c r="F2326">
        <v>36.5</v>
      </c>
      <c r="G2326" t="s">
        <v>10536</v>
      </c>
    </row>
    <row r="2327" spans="1:7">
      <c r="A2327" s="3" t="s">
        <v>567</v>
      </c>
      <c r="B2327" s="11" t="s">
        <v>568</v>
      </c>
      <c r="C2327" s="5">
        <v>6</v>
      </c>
      <c r="D2327" s="5">
        <v>0.7</v>
      </c>
      <c r="E2327" s="5">
        <v>46</v>
      </c>
      <c r="F2327">
        <v>145</v>
      </c>
      <c r="G2327" t="s">
        <v>10536</v>
      </c>
    </row>
    <row r="2328" spans="1:7">
      <c r="A2328" s="3" t="s">
        <v>582</v>
      </c>
      <c r="B2328" s="11" t="s">
        <v>583</v>
      </c>
      <c r="C2328" s="5">
        <v>6</v>
      </c>
      <c r="D2328" s="5">
        <v>0.7</v>
      </c>
      <c r="E2328" s="5">
        <v>46</v>
      </c>
      <c r="F2328">
        <v>29.25</v>
      </c>
      <c r="G2328" t="s">
        <v>10536</v>
      </c>
    </row>
    <row r="2329" spans="1:7">
      <c r="A2329" s="3" t="s">
        <v>599</v>
      </c>
      <c r="B2329" s="11" t="s">
        <v>600</v>
      </c>
      <c r="C2329" s="5">
        <v>6</v>
      </c>
      <c r="D2329" s="5">
        <v>0.7</v>
      </c>
      <c r="E2329" s="5">
        <v>46</v>
      </c>
      <c r="F2329">
        <v>18.5</v>
      </c>
      <c r="G2329" t="s">
        <v>10536</v>
      </c>
    </row>
    <row r="2330" spans="1:7">
      <c r="A2330" s="3" t="s">
        <v>605</v>
      </c>
      <c r="B2330" s="11" t="s">
        <v>606</v>
      </c>
      <c r="C2330" s="5">
        <v>6</v>
      </c>
      <c r="D2330" s="5">
        <v>0.7</v>
      </c>
      <c r="E2330" s="5">
        <v>46</v>
      </c>
      <c r="F2330">
        <v>23</v>
      </c>
      <c r="G2330" t="s">
        <v>10536</v>
      </c>
    </row>
    <row r="2331" spans="1:7">
      <c r="A2331" s="3" t="s">
        <v>608</v>
      </c>
      <c r="B2331" s="11" t="s">
        <v>609</v>
      </c>
      <c r="C2331" s="5">
        <v>6</v>
      </c>
      <c r="D2331" s="5">
        <v>0.7</v>
      </c>
      <c r="E2331" s="5">
        <v>46</v>
      </c>
      <c r="F2331">
        <v>295</v>
      </c>
      <c r="G2331" t="s">
        <v>10536</v>
      </c>
    </row>
    <row r="2332" spans="1:7">
      <c r="A2332" s="3" t="s">
        <v>623</v>
      </c>
      <c r="B2332" s="11" t="s">
        <v>624</v>
      </c>
      <c r="C2332" s="5">
        <v>6</v>
      </c>
      <c r="D2332" s="5">
        <v>0.7</v>
      </c>
      <c r="E2332" s="5">
        <v>46</v>
      </c>
      <c r="F2332">
        <v>23.5</v>
      </c>
      <c r="G2332" t="s">
        <v>10536</v>
      </c>
    </row>
    <row r="2333" spans="1:7">
      <c r="A2333" s="3" t="s">
        <v>900</v>
      </c>
      <c r="B2333" s="11" t="s">
        <v>901</v>
      </c>
      <c r="C2333" s="5">
        <v>6</v>
      </c>
      <c r="D2333" s="5">
        <v>0.7</v>
      </c>
      <c r="E2333" s="5">
        <v>46</v>
      </c>
      <c r="F2333">
        <v>27</v>
      </c>
      <c r="G2333" t="s">
        <v>10536</v>
      </c>
    </row>
    <row r="2334" spans="1:7">
      <c r="A2334" s="3" t="s">
        <v>11186</v>
      </c>
      <c r="B2334" s="11" t="s">
        <v>11187</v>
      </c>
      <c r="C2334" s="5">
        <v>6</v>
      </c>
      <c r="D2334" s="5">
        <v>0.7</v>
      </c>
      <c r="E2334" s="5">
        <v>46</v>
      </c>
      <c r="F2334">
        <v>84.5</v>
      </c>
      <c r="G2334" t="s">
        <v>10536</v>
      </c>
    </row>
    <row r="2335" spans="1:7">
      <c r="A2335" s="3" t="s">
        <v>940</v>
      </c>
      <c r="B2335" s="11" t="s">
        <v>941</v>
      </c>
      <c r="C2335" s="5">
        <v>6</v>
      </c>
      <c r="D2335" s="5">
        <v>0.7</v>
      </c>
      <c r="E2335" s="5">
        <v>46</v>
      </c>
      <c r="F2335">
        <v>27</v>
      </c>
      <c r="G2335" t="s">
        <v>10536</v>
      </c>
    </row>
    <row r="2336" spans="1:7">
      <c r="A2336" s="3" t="s">
        <v>1035</v>
      </c>
      <c r="B2336" s="11" t="s">
        <v>1036</v>
      </c>
      <c r="C2336" s="5">
        <v>6</v>
      </c>
      <c r="D2336" s="5">
        <v>0.7</v>
      </c>
      <c r="E2336" s="5">
        <v>46</v>
      </c>
      <c r="F2336">
        <v>35.5</v>
      </c>
      <c r="G2336" t="s">
        <v>10536</v>
      </c>
    </row>
    <row r="2337" spans="1:7">
      <c r="A2337" s="3" t="s">
        <v>1112</v>
      </c>
      <c r="B2337" s="11" t="s">
        <v>1113</v>
      </c>
      <c r="C2337" s="5">
        <v>6</v>
      </c>
      <c r="D2337" s="5">
        <v>0.7</v>
      </c>
      <c r="E2337" s="5">
        <v>46</v>
      </c>
      <c r="F2337">
        <v>23.2</v>
      </c>
      <c r="G2337" t="s">
        <v>10536</v>
      </c>
    </row>
    <row r="2338" spans="1:7">
      <c r="A2338" s="3" t="s">
        <v>11188</v>
      </c>
      <c r="B2338" s="11" t="s">
        <v>11189</v>
      </c>
      <c r="C2338" s="5">
        <v>6</v>
      </c>
      <c r="D2338" s="5">
        <v>0.7</v>
      </c>
      <c r="E2338" s="5">
        <v>46</v>
      </c>
      <c r="F2338">
        <v>32.5</v>
      </c>
      <c r="G2338" t="s">
        <v>10536</v>
      </c>
    </row>
    <row r="2339" spans="1:7">
      <c r="A2339" s="3" t="s">
        <v>11190</v>
      </c>
      <c r="B2339" s="11" t="s">
        <v>11191</v>
      </c>
      <c r="C2339" s="5">
        <v>6</v>
      </c>
      <c r="D2339" s="5">
        <v>0.7</v>
      </c>
      <c r="E2339" s="5">
        <v>46</v>
      </c>
      <c r="F2339">
        <v>32.5</v>
      </c>
      <c r="G2339" t="s">
        <v>10536</v>
      </c>
    </row>
    <row r="2340" spans="1:7">
      <c r="A2340" s="3" t="s">
        <v>11002</v>
      </c>
      <c r="B2340" s="11" t="s">
        <v>11003</v>
      </c>
      <c r="C2340" s="5">
        <v>6</v>
      </c>
      <c r="D2340" s="5">
        <v>0.7</v>
      </c>
      <c r="E2340" s="5">
        <v>46</v>
      </c>
      <c r="F2340">
        <v>28.5</v>
      </c>
      <c r="G2340" t="s">
        <v>10536</v>
      </c>
    </row>
    <row r="2341" spans="1:7">
      <c r="A2341" s="3" t="s">
        <v>2187</v>
      </c>
      <c r="B2341" s="11" t="s">
        <v>2188</v>
      </c>
      <c r="C2341" s="5">
        <v>6</v>
      </c>
      <c r="D2341" s="5">
        <v>0.7</v>
      </c>
      <c r="E2341" s="5">
        <v>46</v>
      </c>
      <c r="F2341">
        <v>28.5</v>
      </c>
      <c r="G2341" t="s">
        <v>10536</v>
      </c>
    </row>
    <row r="2342" spans="1:7">
      <c r="A2342" s="3" t="s">
        <v>2522</v>
      </c>
      <c r="B2342" s="11" t="s">
        <v>2523</v>
      </c>
      <c r="C2342" s="5">
        <v>6</v>
      </c>
      <c r="D2342" s="5">
        <v>0.7</v>
      </c>
      <c r="E2342" s="5">
        <v>46</v>
      </c>
      <c r="F2342">
        <v>33.5</v>
      </c>
      <c r="G2342" t="s">
        <v>10536</v>
      </c>
    </row>
    <row r="2343" spans="1:7">
      <c r="A2343" s="3" t="s">
        <v>2796</v>
      </c>
      <c r="B2343" s="11" t="s">
        <v>2794</v>
      </c>
      <c r="C2343" s="5">
        <v>6</v>
      </c>
      <c r="D2343" s="5">
        <v>0.7</v>
      </c>
      <c r="E2343" s="5">
        <v>46</v>
      </c>
      <c r="F2343">
        <v>25.5</v>
      </c>
      <c r="G2343" t="s">
        <v>10536</v>
      </c>
    </row>
    <row r="2344" spans="1:7">
      <c r="A2344" s="3" t="s">
        <v>2798</v>
      </c>
      <c r="B2344" s="11" t="s">
        <v>2799</v>
      </c>
      <c r="C2344" s="5">
        <v>6</v>
      </c>
      <c r="D2344" s="5">
        <v>0.7</v>
      </c>
      <c r="E2344" s="5">
        <v>46</v>
      </c>
      <c r="F2344">
        <v>29.75</v>
      </c>
      <c r="G2344" t="s">
        <v>10536</v>
      </c>
    </row>
    <row r="2345" spans="1:7">
      <c r="A2345" s="3" t="s">
        <v>2801</v>
      </c>
      <c r="B2345" s="11" t="s">
        <v>2802</v>
      </c>
      <c r="C2345" s="5">
        <v>6</v>
      </c>
      <c r="D2345" s="5">
        <v>0.7</v>
      </c>
      <c r="E2345" s="5">
        <v>46</v>
      </c>
      <c r="F2345">
        <v>65</v>
      </c>
      <c r="G2345" t="s">
        <v>10536</v>
      </c>
    </row>
    <row r="2346" spans="1:7">
      <c r="A2346" s="3" t="s">
        <v>11196</v>
      </c>
      <c r="B2346" s="11" t="s">
        <v>11197</v>
      </c>
      <c r="C2346" s="5">
        <v>6</v>
      </c>
      <c r="D2346" s="5">
        <v>0.7</v>
      </c>
      <c r="E2346" s="5">
        <v>46</v>
      </c>
      <c r="F2346">
        <v>23.5</v>
      </c>
      <c r="G2346" t="s">
        <v>10536</v>
      </c>
    </row>
    <row r="2347" spans="1:7">
      <c r="A2347" s="3" t="s">
        <v>4337</v>
      </c>
      <c r="B2347" s="11" t="s">
        <v>4338</v>
      </c>
      <c r="C2347" s="5">
        <v>6</v>
      </c>
      <c r="D2347" s="5">
        <v>0.7</v>
      </c>
      <c r="E2347" s="5">
        <v>46</v>
      </c>
      <c r="F2347">
        <v>37.5</v>
      </c>
      <c r="G2347" t="s">
        <v>10536</v>
      </c>
    </row>
    <row r="2348" spans="1:7">
      <c r="A2348" s="3" t="s">
        <v>4340</v>
      </c>
      <c r="B2348" s="11" t="s">
        <v>4341</v>
      </c>
      <c r="C2348" s="5">
        <v>6</v>
      </c>
      <c r="D2348" s="5">
        <v>0.7</v>
      </c>
      <c r="E2348" s="5">
        <v>46</v>
      </c>
      <c r="F2348">
        <v>27.5</v>
      </c>
      <c r="G2348" t="s">
        <v>10536</v>
      </c>
    </row>
    <row r="2349" spans="1:7">
      <c r="A2349" s="3" t="s">
        <v>4343</v>
      </c>
      <c r="B2349" s="11" t="s">
        <v>4344</v>
      </c>
      <c r="C2349" s="5">
        <v>6</v>
      </c>
      <c r="D2349" s="5">
        <v>0.7</v>
      </c>
      <c r="E2349" s="5">
        <v>46</v>
      </c>
      <c r="F2349">
        <v>57.8</v>
      </c>
      <c r="G2349" t="s">
        <v>10536</v>
      </c>
    </row>
    <row r="2350" spans="1:7">
      <c r="A2350" s="3" t="s">
        <v>4348</v>
      </c>
      <c r="B2350" s="11" t="s">
        <v>4349</v>
      </c>
      <c r="C2350" s="5">
        <v>6</v>
      </c>
      <c r="D2350" s="5">
        <v>0.7</v>
      </c>
      <c r="E2350" s="5">
        <v>46</v>
      </c>
      <c r="F2350">
        <v>31</v>
      </c>
      <c r="G2350" t="s">
        <v>10536</v>
      </c>
    </row>
    <row r="2351" spans="1:7">
      <c r="A2351" s="3" t="s">
        <v>4359</v>
      </c>
      <c r="B2351" s="11" t="s">
        <v>4360</v>
      </c>
      <c r="C2351" s="5">
        <v>6</v>
      </c>
      <c r="D2351" s="5">
        <v>0.7</v>
      </c>
      <c r="E2351" s="5">
        <v>46</v>
      </c>
      <c r="F2351">
        <v>33</v>
      </c>
      <c r="G2351" t="s">
        <v>10536</v>
      </c>
    </row>
    <row r="2352" spans="1:7">
      <c r="A2352" s="3" t="s">
        <v>4362</v>
      </c>
      <c r="B2352" s="11" t="s">
        <v>4363</v>
      </c>
      <c r="C2352" s="5">
        <v>6</v>
      </c>
      <c r="D2352" s="5">
        <v>0.7</v>
      </c>
      <c r="E2352" s="5">
        <v>46</v>
      </c>
      <c r="F2352">
        <v>42.5</v>
      </c>
      <c r="G2352" t="s">
        <v>10536</v>
      </c>
    </row>
    <row r="2353" spans="1:7">
      <c r="A2353" s="3" t="s">
        <v>4365</v>
      </c>
      <c r="B2353" s="11" t="s">
        <v>4366</v>
      </c>
      <c r="C2353" s="5">
        <v>6</v>
      </c>
      <c r="D2353" s="5">
        <v>0.7</v>
      </c>
      <c r="E2353" s="5">
        <v>46</v>
      </c>
      <c r="F2353">
        <v>20.5</v>
      </c>
      <c r="G2353" t="s">
        <v>10536</v>
      </c>
    </row>
    <row r="2354" spans="1:7">
      <c r="A2354" s="3" t="s">
        <v>4379</v>
      </c>
      <c r="B2354" s="11" t="s">
        <v>4380</v>
      </c>
      <c r="C2354" s="5">
        <v>6</v>
      </c>
      <c r="D2354" s="5">
        <v>0.7</v>
      </c>
      <c r="E2354" s="5">
        <v>46</v>
      </c>
      <c r="F2354">
        <v>44.5</v>
      </c>
      <c r="G2354" t="s">
        <v>10536</v>
      </c>
    </row>
    <row r="2355" spans="1:7">
      <c r="A2355" s="3" t="s">
        <v>4439</v>
      </c>
      <c r="B2355" s="11" t="s">
        <v>4440</v>
      </c>
      <c r="C2355" s="5">
        <v>6</v>
      </c>
      <c r="D2355" s="5">
        <v>0.7</v>
      </c>
      <c r="E2355" s="5">
        <v>46</v>
      </c>
      <c r="F2355">
        <v>21.5</v>
      </c>
      <c r="G2355" t="s">
        <v>10536</v>
      </c>
    </row>
    <row r="2356" spans="1:7">
      <c r="A2356" s="3" t="s">
        <v>4490</v>
      </c>
      <c r="B2356" s="11" t="s">
        <v>4491</v>
      </c>
      <c r="C2356" s="5">
        <v>6</v>
      </c>
      <c r="D2356" s="5">
        <v>0.7</v>
      </c>
      <c r="E2356" s="5">
        <v>46</v>
      </c>
      <c r="F2356">
        <v>46.5</v>
      </c>
      <c r="G2356" t="s">
        <v>10536</v>
      </c>
    </row>
    <row r="2357" spans="1:7">
      <c r="A2357" s="3" t="s">
        <v>4502</v>
      </c>
      <c r="B2357" s="11" t="s">
        <v>4503</v>
      </c>
      <c r="C2357" s="5">
        <v>6</v>
      </c>
      <c r="D2357" s="5">
        <v>0.7</v>
      </c>
      <c r="E2357" s="5">
        <v>46</v>
      </c>
      <c r="F2357">
        <v>34.75</v>
      </c>
      <c r="G2357" t="s">
        <v>10536</v>
      </c>
    </row>
    <row r="2358" spans="1:7">
      <c r="A2358" s="3" t="s">
        <v>11200</v>
      </c>
      <c r="B2358" s="11" t="s">
        <v>11201</v>
      </c>
      <c r="C2358" s="5">
        <v>6</v>
      </c>
      <c r="D2358" s="5">
        <v>0.7</v>
      </c>
      <c r="E2358" s="5">
        <v>46</v>
      </c>
      <c r="F2358">
        <v>54</v>
      </c>
      <c r="G2358" t="s">
        <v>10536</v>
      </c>
    </row>
    <row r="2359" spans="1:7">
      <c r="A2359" s="3" t="s">
        <v>4514</v>
      </c>
      <c r="B2359" s="11" t="s">
        <v>4515</v>
      </c>
      <c r="C2359" s="5">
        <v>6</v>
      </c>
      <c r="D2359" s="5">
        <v>0.7</v>
      </c>
      <c r="E2359" s="5">
        <v>46</v>
      </c>
      <c r="F2359">
        <v>33.85</v>
      </c>
      <c r="G2359" t="s">
        <v>10536</v>
      </c>
    </row>
    <row r="2360" spans="1:7">
      <c r="A2360" s="3" t="s">
        <v>4605</v>
      </c>
      <c r="B2360" s="11" t="s">
        <v>4606</v>
      </c>
      <c r="C2360" s="5">
        <v>6</v>
      </c>
      <c r="D2360" s="5">
        <v>0.7</v>
      </c>
      <c r="E2360" s="5">
        <v>46</v>
      </c>
      <c r="F2360">
        <v>25.25</v>
      </c>
      <c r="G2360" t="s">
        <v>10536</v>
      </c>
    </row>
    <row r="2361" spans="1:7">
      <c r="A2361" s="3" t="s">
        <v>11202</v>
      </c>
      <c r="B2361" s="11" t="s">
        <v>11203</v>
      </c>
      <c r="C2361" s="5">
        <v>6</v>
      </c>
      <c r="D2361" s="5">
        <v>0.7</v>
      </c>
      <c r="E2361" s="5">
        <v>46</v>
      </c>
      <c r="F2361">
        <v>89</v>
      </c>
      <c r="G2361" t="s">
        <v>10536</v>
      </c>
    </row>
    <row r="2362" spans="1:7">
      <c r="A2362" s="3" t="s">
        <v>11204</v>
      </c>
      <c r="B2362" s="11" t="s">
        <v>11205</v>
      </c>
      <c r="C2362" s="5">
        <v>6</v>
      </c>
      <c r="D2362" s="5">
        <v>0.7</v>
      </c>
      <c r="E2362" s="5">
        <v>46</v>
      </c>
      <c r="F2362">
        <v>39.5</v>
      </c>
      <c r="G2362" t="s">
        <v>10536</v>
      </c>
    </row>
    <row r="2363" spans="1:7">
      <c r="A2363" s="3" t="s">
        <v>5767</v>
      </c>
      <c r="B2363" s="11" t="s">
        <v>5768</v>
      </c>
      <c r="C2363" s="5">
        <v>6</v>
      </c>
      <c r="D2363" s="5">
        <v>0.7</v>
      </c>
      <c r="E2363" s="5">
        <v>46</v>
      </c>
      <c r="F2363">
        <v>38.5</v>
      </c>
      <c r="G2363" t="s">
        <v>10536</v>
      </c>
    </row>
    <row r="2364" spans="1:7">
      <c r="A2364" s="3" t="s">
        <v>5812</v>
      </c>
      <c r="B2364" s="11" t="s">
        <v>5813</v>
      </c>
      <c r="C2364" s="5">
        <v>6</v>
      </c>
      <c r="D2364" s="5">
        <v>0.7</v>
      </c>
      <c r="E2364" s="5">
        <v>46</v>
      </c>
      <c r="F2364">
        <v>25.9</v>
      </c>
      <c r="G2364" t="s">
        <v>10536</v>
      </c>
    </row>
    <row r="2365" spans="1:7">
      <c r="A2365" s="3" t="s">
        <v>5815</v>
      </c>
      <c r="B2365" s="11" t="s">
        <v>5816</v>
      </c>
      <c r="C2365" s="5">
        <v>6</v>
      </c>
      <c r="D2365" s="5">
        <v>0.7</v>
      </c>
      <c r="E2365" s="5">
        <v>46</v>
      </c>
      <c r="F2365">
        <v>32.25</v>
      </c>
      <c r="G2365" t="s">
        <v>10536</v>
      </c>
    </row>
    <row r="2366" spans="1:7">
      <c r="A2366" s="3" t="s">
        <v>11206</v>
      </c>
      <c r="B2366" s="11" t="s">
        <v>11207</v>
      </c>
      <c r="C2366" s="5">
        <v>6</v>
      </c>
      <c r="D2366" s="5">
        <v>0.7</v>
      </c>
      <c r="E2366" s="5">
        <v>46</v>
      </c>
      <c r="F2366">
        <v>24.9</v>
      </c>
      <c r="G2366" t="s">
        <v>10536</v>
      </c>
    </row>
    <row r="2367" spans="1:7">
      <c r="A2367" s="3" t="s">
        <v>6252</v>
      </c>
      <c r="B2367" s="11" t="s">
        <v>6253</v>
      </c>
      <c r="C2367" s="5">
        <v>6</v>
      </c>
      <c r="D2367" s="5">
        <v>0.7</v>
      </c>
      <c r="E2367" s="5">
        <v>46</v>
      </c>
      <c r="F2367">
        <v>21.5</v>
      </c>
      <c r="G2367" t="s">
        <v>10536</v>
      </c>
    </row>
    <row r="2368" spans="1:7">
      <c r="A2368" s="3" t="s">
        <v>6389</v>
      </c>
      <c r="B2368" s="11" t="s">
        <v>6390</v>
      </c>
      <c r="C2368" s="5">
        <v>6</v>
      </c>
      <c r="D2368" s="5">
        <v>0.7</v>
      </c>
      <c r="E2368" s="5">
        <v>46</v>
      </c>
      <c r="F2368">
        <v>39.5</v>
      </c>
      <c r="G2368" t="s">
        <v>10536</v>
      </c>
    </row>
    <row r="2369" spans="1:7">
      <c r="A2369" s="3" t="s">
        <v>6395</v>
      </c>
      <c r="B2369" s="11" t="s">
        <v>6396</v>
      </c>
      <c r="C2369" s="5">
        <v>6</v>
      </c>
      <c r="D2369" s="5">
        <v>0.7</v>
      </c>
      <c r="E2369" s="5">
        <v>46</v>
      </c>
      <c r="F2369">
        <v>30.5</v>
      </c>
      <c r="G2369" t="s">
        <v>10536</v>
      </c>
    </row>
    <row r="2370" spans="1:7">
      <c r="A2370" s="3" t="s">
        <v>6815</v>
      </c>
      <c r="B2370" s="11" t="s">
        <v>6816</v>
      </c>
      <c r="C2370" s="5">
        <v>6</v>
      </c>
      <c r="D2370" s="5">
        <v>0.7</v>
      </c>
      <c r="E2370" s="5">
        <v>46</v>
      </c>
      <c r="F2370">
        <v>46</v>
      </c>
      <c r="G2370" t="s">
        <v>10536</v>
      </c>
    </row>
    <row r="2371" spans="1:7">
      <c r="A2371" s="3" t="s">
        <v>7386</v>
      </c>
      <c r="B2371" s="11" t="s">
        <v>7387</v>
      </c>
      <c r="C2371" s="5">
        <v>6</v>
      </c>
      <c r="D2371" s="5">
        <v>0.7</v>
      </c>
      <c r="E2371" s="5">
        <v>46</v>
      </c>
      <c r="F2371">
        <v>46.5</v>
      </c>
      <c r="G2371" t="s">
        <v>10536</v>
      </c>
    </row>
    <row r="2372" spans="1:7">
      <c r="A2372" s="3" t="s">
        <v>7392</v>
      </c>
      <c r="B2372" s="11" t="s">
        <v>7393</v>
      </c>
      <c r="C2372" s="5">
        <v>6</v>
      </c>
      <c r="D2372" s="5">
        <v>0.7</v>
      </c>
      <c r="E2372" s="5">
        <v>46</v>
      </c>
      <c r="F2372">
        <v>85.65</v>
      </c>
      <c r="G2372" t="s">
        <v>10536</v>
      </c>
    </row>
    <row r="2373" spans="1:7">
      <c r="A2373" s="3" t="s">
        <v>11208</v>
      </c>
      <c r="B2373" s="11" t="s">
        <v>11209</v>
      </c>
      <c r="C2373" s="5">
        <v>6</v>
      </c>
      <c r="D2373" s="5">
        <v>0.7</v>
      </c>
      <c r="E2373" s="5">
        <v>46</v>
      </c>
      <c r="F2373">
        <v>33.5</v>
      </c>
      <c r="G2373" t="s">
        <v>10536</v>
      </c>
    </row>
    <row r="2374" spans="1:7">
      <c r="A2374" s="3" t="s">
        <v>11210</v>
      </c>
      <c r="B2374" s="11" t="s">
        <v>7398</v>
      </c>
      <c r="C2374" s="5">
        <v>6</v>
      </c>
      <c r="D2374" s="5">
        <v>0.7</v>
      </c>
      <c r="E2374" s="5">
        <v>46</v>
      </c>
      <c r="F2374">
        <v>24</v>
      </c>
      <c r="G2374" t="s">
        <v>10536</v>
      </c>
    </row>
    <row r="2375" spans="1:7">
      <c r="A2375" s="3" t="s">
        <v>11211</v>
      </c>
      <c r="B2375" s="11" t="s">
        <v>11212</v>
      </c>
      <c r="C2375" s="5">
        <v>6</v>
      </c>
      <c r="D2375" s="5">
        <v>0.7</v>
      </c>
      <c r="E2375" s="5">
        <v>46</v>
      </c>
      <c r="F2375">
        <v>21</v>
      </c>
      <c r="G2375" t="s">
        <v>10536</v>
      </c>
    </row>
    <row r="2376" spans="1:7">
      <c r="A2376" s="3" t="s">
        <v>7673</v>
      </c>
      <c r="B2376" s="11" t="s">
        <v>7674</v>
      </c>
      <c r="C2376" s="5">
        <v>6</v>
      </c>
      <c r="D2376" s="5">
        <v>0.7</v>
      </c>
      <c r="E2376" s="5">
        <v>46</v>
      </c>
      <c r="F2376">
        <v>23.45</v>
      </c>
      <c r="G2376" t="s">
        <v>10536</v>
      </c>
    </row>
    <row r="2377" spans="1:7">
      <c r="A2377" s="3" t="s">
        <v>7676</v>
      </c>
      <c r="B2377" s="11" t="s">
        <v>7677</v>
      </c>
      <c r="C2377" s="5">
        <v>6</v>
      </c>
      <c r="D2377" s="5">
        <v>0.7</v>
      </c>
      <c r="E2377" s="5">
        <v>46</v>
      </c>
      <c r="F2377">
        <v>21.5</v>
      </c>
      <c r="G2377" t="s">
        <v>10536</v>
      </c>
    </row>
    <row r="2378" spans="1:7">
      <c r="A2378" s="3" t="s">
        <v>7696</v>
      </c>
      <c r="B2378" s="11" t="s">
        <v>7697</v>
      </c>
      <c r="C2378" s="5">
        <v>6</v>
      </c>
      <c r="D2378" s="5">
        <v>0.7</v>
      </c>
      <c r="E2378" s="5">
        <v>46</v>
      </c>
      <c r="F2378">
        <v>17.850000000000001</v>
      </c>
      <c r="G2378" t="s">
        <v>10536</v>
      </c>
    </row>
    <row r="2379" spans="1:7">
      <c r="A2379" s="3" t="s">
        <v>8334</v>
      </c>
      <c r="B2379" s="11" t="s">
        <v>11021</v>
      </c>
      <c r="C2379" s="5">
        <v>6</v>
      </c>
      <c r="D2379" s="5">
        <v>0.7</v>
      </c>
      <c r="E2379" s="5">
        <v>46</v>
      </c>
      <c r="F2379">
        <v>31.5</v>
      </c>
      <c r="G2379" t="s">
        <v>10536</v>
      </c>
    </row>
    <row r="2380" spans="1:7">
      <c r="A2380" s="3" t="s">
        <v>11215</v>
      </c>
      <c r="B2380" s="11" t="s">
        <v>11216</v>
      </c>
      <c r="C2380" s="5">
        <v>6</v>
      </c>
      <c r="D2380" s="5">
        <v>0.7</v>
      </c>
      <c r="E2380" s="5">
        <v>46</v>
      </c>
      <c r="F2380">
        <v>24.5</v>
      </c>
      <c r="G2380" t="s">
        <v>10536</v>
      </c>
    </row>
    <row r="2381" spans="1:7">
      <c r="A2381" s="3" t="s">
        <v>11217</v>
      </c>
      <c r="B2381" s="11" t="s">
        <v>11218</v>
      </c>
      <c r="C2381" s="5">
        <v>6</v>
      </c>
      <c r="D2381" s="5">
        <v>0.7</v>
      </c>
      <c r="E2381" s="5">
        <v>46</v>
      </c>
      <c r="F2381">
        <v>17.5</v>
      </c>
      <c r="G2381" t="s">
        <v>10536</v>
      </c>
    </row>
    <row r="2382" spans="1:7">
      <c r="A2382" s="3" t="s">
        <v>9031</v>
      </c>
      <c r="B2382" s="11" t="s">
        <v>9032</v>
      </c>
      <c r="C2382" s="5">
        <v>6</v>
      </c>
      <c r="D2382" s="5">
        <v>0.7</v>
      </c>
      <c r="E2382" s="5">
        <v>46</v>
      </c>
      <c r="F2382">
        <v>22.9</v>
      </c>
      <c r="G2382" t="s">
        <v>10536</v>
      </c>
    </row>
    <row r="2383" spans="1:7">
      <c r="A2383" s="3" t="s">
        <v>9039</v>
      </c>
      <c r="B2383" s="11" t="s">
        <v>9040</v>
      </c>
      <c r="C2383" s="5">
        <v>6</v>
      </c>
      <c r="D2383" s="5">
        <v>0.7</v>
      </c>
      <c r="E2383" s="5">
        <v>46</v>
      </c>
      <c r="F2383">
        <v>33.5</v>
      </c>
      <c r="G2383" t="s">
        <v>10536</v>
      </c>
    </row>
    <row r="2384" spans="1:7">
      <c r="A2384" s="3" t="s">
        <v>9042</v>
      </c>
      <c r="B2384" s="11" t="s">
        <v>9043</v>
      </c>
      <c r="C2384" s="5">
        <v>6</v>
      </c>
      <c r="D2384" s="5">
        <v>0.7</v>
      </c>
      <c r="E2384" s="5">
        <v>46</v>
      </c>
      <c r="F2384">
        <v>58.5</v>
      </c>
      <c r="G2384" t="s">
        <v>10536</v>
      </c>
    </row>
    <row r="2385" spans="1:7">
      <c r="A2385" s="3" t="s">
        <v>9261</v>
      </c>
      <c r="B2385" s="11" t="s">
        <v>9262</v>
      </c>
      <c r="C2385" s="5">
        <v>6</v>
      </c>
      <c r="D2385" s="5">
        <v>0.7</v>
      </c>
      <c r="E2385" s="5">
        <v>46</v>
      </c>
      <c r="F2385">
        <v>67.5</v>
      </c>
      <c r="G2385" t="s">
        <v>10536</v>
      </c>
    </row>
    <row r="2386" spans="1:7">
      <c r="A2386" s="3" t="s">
        <v>9374</v>
      </c>
      <c r="B2386" s="11" t="s">
        <v>9375</v>
      </c>
      <c r="C2386" s="5">
        <v>6</v>
      </c>
      <c r="D2386" s="5">
        <v>0.7</v>
      </c>
      <c r="E2386" s="5">
        <v>46</v>
      </c>
      <c r="F2386">
        <v>21.5</v>
      </c>
      <c r="G2386" t="s">
        <v>10536</v>
      </c>
    </row>
    <row r="2387" spans="1:7">
      <c r="A2387" s="3" t="s">
        <v>9545</v>
      </c>
      <c r="B2387" s="11" t="s">
        <v>9546</v>
      </c>
      <c r="C2387" s="5">
        <v>6</v>
      </c>
      <c r="D2387" s="5">
        <v>0.7</v>
      </c>
      <c r="E2387" s="5">
        <v>46</v>
      </c>
      <c r="F2387">
        <v>58</v>
      </c>
      <c r="G2387" t="s">
        <v>10536</v>
      </c>
    </row>
    <row r="2388" spans="1:7">
      <c r="A2388" s="3" t="s">
        <v>9551</v>
      </c>
      <c r="B2388" s="11" t="s">
        <v>9552</v>
      </c>
      <c r="C2388" s="5">
        <v>6</v>
      </c>
      <c r="D2388" s="5">
        <v>0.7</v>
      </c>
      <c r="E2388" s="5">
        <v>46</v>
      </c>
      <c r="F2388">
        <v>51.5</v>
      </c>
      <c r="G2388" t="s">
        <v>10536</v>
      </c>
    </row>
    <row r="2389" spans="1:7">
      <c r="A2389" s="3" t="s">
        <v>9598</v>
      </c>
      <c r="B2389" s="11" t="s">
        <v>9599</v>
      </c>
      <c r="C2389" s="5">
        <v>6</v>
      </c>
      <c r="D2389" s="5">
        <v>0.7</v>
      </c>
      <c r="E2389" s="5">
        <v>46</v>
      </c>
      <c r="F2389">
        <v>35</v>
      </c>
      <c r="G2389" t="s">
        <v>10536</v>
      </c>
    </row>
    <row r="2390" spans="1:7">
      <c r="A2390" s="3" t="s">
        <v>9816</v>
      </c>
      <c r="B2390" s="11" t="s">
        <v>9817</v>
      </c>
      <c r="C2390" s="5">
        <v>6</v>
      </c>
      <c r="D2390" s="5">
        <v>0.7</v>
      </c>
      <c r="E2390" s="5">
        <v>46</v>
      </c>
      <c r="F2390">
        <v>39</v>
      </c>
      <c r="G2390" t="s">
        <v>10536</v>
      </c>
    </row>
    <row r="2391" spans="1:7">
      <c r="A2391" s="3" t="s">
        <v>9819</v>
      </c>
      <c r="B2391" s="11" t="s">
        <v>9820</v>
      </c>
      <c r="C2391" s="5">
        <v>6</v>
      </c>
      <c r="D2391" s="5">
        <v>0.7</v>
      </c>
      <c r="E2391" s="5">
        <v>46</v>
      </c>
      <c r="F2391">
        <v>67.5</v>
      </c>
      <c r="G2391" t="s">
        <v>10536</v>
      </c>
    </row>
    <row r="2392" spans="1:7">
      <c r="A2392" s="3" t="s">
        <v>9828</v>
      </c>
      <c r="B2392" s="11" t="s">
        <v>9829</v>
      </c>
      <c r="C2392" s="5">
        <v>6</v>
      </c>
      <c r="D2392" s="5">
        <v>0.7</v>
      </c>
      <c r="E2392" s="5">
        <v>46</v>
      </c>
      <c r="F2392">
        <v>19.5</v>
      </c>
      <c r="G2392" t="s">
        <v>10536</v>
      </c>
    </row>
    <row r="2393" spans="1:7">
      <c r="A2393" s="3" t="s">
        <v>9852</v>
      </c>
      <c r="B2393" s="11" t="s">
        <v>9853</v>
      </c>
      <c r="C2393" s="5">
        <v>6</v>
      </c>
      <c r="D2393" s="5">
        <v>0.7</v>
      </c>
      <c r="E2393" s="5">
        <v>46</v>
      </c>
      <c r="F2393">
        <v>37.5</v>
      </c>
      <c r="G2393" t="s">
        <v>10536</v>
      </c>
    </row>
    <row r="2394" spans="1:7">
      <c r="A2394" s="3" t="s">
        <v>9969</v>
      </c>
      <c r="B2394" s="11" t="s">
        <v>9970</v>
      </c>
      <c r="C2394" s="5">
        <v>6</v>
      </c>
      <c r="D2394" s="5">
        <v>0.7</v>
      </c>
      <c r="E2394" s="5">
        <v>46</v>
      </c>
      <c r="F2394">
        <v>38.5</v>
      </c>
      <c r="G2394" t="s">
        <v>10536</v>
      </c>
    </row>
    <row r="2395" spans="1:7">
      <c r="A2395" s="3" t="s">
        <v>10263</v>
      </c>
      <c r="B2395" s="11" t="s">
        <v>10264</v>
      </c>
      <c r="C2395" s="5">
        <v>6</v>
      </c>
      <c r="D2395" s="5">
        <v>0.7</v>
      </c>
      <c r="E2395" s="5">
        <v>46</v>
      </c>
      <c r="F2395">
        <v>23.8</v>
      </c>
      <c r="G2395" t="s">
        <v>10536</v>
      </c>
    </row>
    <row r="2396" spans="1:7">
      <c r="A2396" s="3" t="s">
        <v>10269</v>
      </c>
      <c r="B2396" s="11" t="s">
        <v>10270</v>
      </c>
      <c r="C2396" s="5">
        <v>6</v>
      </c>
      <c r="D2396" s="5">
        <v>0.7</v>
      </c>
      <c r="E2396" s="5">
        <v>46</v>
      </c>
      <c r="F2396">
        <v>23</v>
      </c>
      <c r="G2396" t="s">
        <v>10536</v>
      </c>
    </row>
    <row r="2397" spans="1:7">
      <c r="A2397" s="3" t="s">
        <v>10272</v>
      </c>
      <c r="B2397" s="11" t="s">
        <v>10273</v>
      </c>
      <c r="C2397" s="5">
        <v>6</v>
      </c>
      <c r="D2397" s="5">
        <v>0.7</v>
      </c>
      <c r="E2397" s="5">
        <v>46</v>
      </c>
      <c r="F2397">
        <v>22.95</v>
      </c>
      <c r="G2397" t="s">
        <v>10536</v>
      </c>
    </row>
    <row r="2398" spans="1:7">
      <c r="A2398" s="3" t="s">
        <v>11219</v>
      </c>
      <c r="B2398" s="11" t="s">
        <v>11220</v>
      </c>
      <c r="C2398" s="5">
        <v>6</v>
      </c>
      <c r="D2398" s="5">
        <v>0.7</v>
      </c>
      <c r="E2398" s="5">
        <v>43</v>
      </c>
      <c r="F2398">
        <v>34.5</v>
      </c>
      <c r="G2398" t="s">
        <v>10535</v>
      </c>
    </row>
    <row r="2399" spans="1:7">
      <c r="A2399" s="3" t="s">
        <v>410</v>
      </c>
      <c r="B2399" s="11" t="s">
        <v>11221</v>
      </c>
      <c r="C2399" s="5">
        <v>6</v>
      </c>
      <c r="D2399" s="5">
        <v>0.7</v>
      </c>
      <c r="E2399" s="5">
        <v>43</v>
      </c>
      <c r="F2399">
        <v>31.75</v>
      </c>
      <c r="G2399" t="s">
        <v>10537</v>
      </c>
    </row>
    <row r="2400" spans="1:7">
      <c r="A2400" s="3" t="s">
        <v>11222</v>
      </c>
      <c r="B2400" s="11" t="s">
        <v>416</v>
      </c>
      <c r="C2400" s="5">
        <v>6</v>
      </c>
      <c r="D2400" s="5">
        <v>0.7</v>
      </c>
      <c r="E2400" s="5">
        <v>43</v>
      </c>
      <c r="F2400">
        <v>36.5</v>
      </c>
      <c r="G2400" t="s">
        <v>10537</v>
      </c>
    </row>
    <row r="2401" spans="1:7">
      <c r="A2401" s="3" t="s">
        <v>417</v>
      </c>
      <c r="B2401" s="11" t="s">
        <v>418</v>
      </c>
      <c r="C2401" s="5">
        <v>6</v>
      </c>
      <c r="D2401" s="5">
        <v>0.7</v>
      </c>
      <c r="E2401" s="5">
        <v>43</v>
      </c>
      <c r="F2401">
        <v>38.5</v>
      </c>
      <c r="G2401" t="s">
        <v>10537</v>
      </c>
    </row>
    <row r="2402" spans="1:7">
      <c r="A2402" s="3" t="s">
        <v>412</v>
      </c>
      <c r="B2402" s="11" t="s">
        <v>11223</v>
      </c>
      <c r="C2402" s="5">
        <v>6</v>
      </c>
      <c r="D2402" s="5">
        <v>0.7</v>
      </c>
      <c r="E2402" s="5">
        <v>43</v>
      </c>
      <c r="F2402">
        <v>30.5</v>
      </c>
      <c r="G2402" t="s">
        <v>10533</v>
      </c>
    </row>
    <row r="2403" spans="1:7">
      <c r="A2403" s="3" t="s">
        <v>414</v>
      </c>
      <c r="B2403" s="11" t="s">
        <v>11223</v>
      </c>
      <c r="C2403" s="5">
        <v>6</v>
      </c>
      <c r="D2403" s="5">
        <v>0.7</v>
      </c>
      <c r="E2403" s="5">
        <v>43</v>
      </c>
      <c r="F2403">
        <v>33.5</v>
      </c>
      <c r="G2403" t="s">
        <v>10537</v>
      </c>
    </row>
    <row r="2404" spans="1:7">
      <c r="A2404" s="3" t="s">
        <v>11224</v>
      </c>
      <c r="B2404" s="11" t="s">
        <v>11225</v>
      </c>
      <c r="C2404" s="5">
        <v>6</v>
      </c>
      <c r="D2404" s="5">
        <v>0.7</v>
      </c>
      <c r="E2404" s="5">
        <v>43</v>
      </c>
      <c r="F2404">
        <v>22.5</v>
      </c>
      <c r="G2404" t="s">
        <v>10541</v>
      </c>
    </row>
    <row r="2405" spans="1:7">
      <c r="A2405" s="3" t="s">
        <v>501</v>
      </c>
      <c r="B2405" s="11" t="s">
        <v>502</v>
      </c>
      <c r="C2405" s="5">
        <v>6</v>
      </c>
      <c r="D2405" s="5">
        <v>0.7</v>
      </c>
      <c r="E2405" s="5">
        <v>43</v>
      </c>
      <c r="F2405">
        <v>46.5</v>
      </c>
      <c r="G2405" t="s">
        <v>10541</v>
      </c>
    </row>
    <row r="2406" spans="1:7">
      <c r="A2406" s="3" t="s">
        <v>526</v>
      </c>
      <c r="B2406" s="11" t="s">
        <v>527</v>
      </c>
      <c r="C2406" s="5">
        <v>6</v>
      </c>
      <c r="D2406" s="5">
        <v>0.7</v>
      </c>
      <c r="E2406" s="5">
        <v>43</v>
      </c>
      <c r="F2406">
        <v>22.5</v>
      </c>
      <c r="G2406" t="s">
        <v>10535</v>
      </c>
    </row>
    <row r="2407" spans="1:7">
      <c r="A2407" s="3" t="s">
        <v>11226</v>
      </c>
      <c r="B2407" s="11" t="s">
        <v>11227</v>
      </c>
      <c r="C2407" s="5">
        <v>6</v>
      </c>
      <c r="D2407" s="5">
        <v>0.7</v>
      </c>
      <c r="E2407" s="5">
        <v>43</v>
      </c>
      <c r="F2407">
        <v>89.95</v>
      </c>
      <c r="G2407" t="s">
        <v>10535</v>
      </c>
    </row>
    <row r="2408" spans="1:7">
      <c r="A2408" s="3" t="s">
        <v>529</v>
      </c>
      <c r="B2408" s="11" t="s">
        <v>11228</v>
      </c>
      <c r="C2408" s="5">
        <v>6</v>
      </c>
      <c r="D2408" s="5">
        <v>0.7</v>
      </c>
      <c r="E2408" s="5">
        <v>43</v>
      </c>
      <c r="F2408">
        <v>17.5</v>
      </c>
      <c r="G2408" t="s">
        <v>10535</v>
      </c>
    </row>
    <row r="2409" spans="1:7">
      <c r="A2409" s="3" t="s">
        <v>1351</v>
      </c>
      <c r="B2409" s="11" t="s">
        <v>1352</v>
      </c>
      <c r="C2409" s="5">
        <v>6</v>
      </c>
      <c r="D2409" s="5">
        <v>0.7</v>
      </c>
      <c r="E2409" s="5">
        <v>43</v>
      </c>
      <c r="F2409">
        <v>8.25</v>
      </c>
      <c r="G2409" t="s">
        <v>10537</v>
      </c>
    </row>
    <row r="2410" spans="1:7">
      <c r="A2410" s="3" t="s">
        <v>1548</v>
      </c>
      <c r="B2410" s="11" t="s">
        <v>1549</v>
      </c>
      <c r="C2410" s="5">
        <v>6</v>
      </c>
      <c r="D2410" s="5">
        <v>0.7</v>
      </c>
      <c r="E2410" s="5">
        <v>43</v>
      </c>
      <c r="F2410">
        <v>12.75</v>
      </c>
      <c r="G2410" t="s">
        <v>10537</v>
      </c>
    </row>
    <row r="2411" spans="1:7">
      <c r="A2411" s="3" t="s">
        <v>2583</v>
      </c>
      <c r="B2411" s="11" t="s">
        <v>2584</v>
      </c>
      <c r="C2411" s="5">
        <v>6</v>
      </c>
      <c r="D2411" s="5">
        <v>0.7</v>
      </c>
      <c r="E2411" s="5">
        <v>43</v>
      </c>
      <c r="F2411">
        <v>15.75</v>
      </c>
      <c r="G2411" t="s">
        <v>10554</v>
      </c>
    </row>
    <row r="2412" spans="1:7">
      <c r="A2412" s="3" t="s">
        <v>2586</v>
      </c>
      <c r="B2412" s="11" t="s">
        <v>2587</v>
      </c>
      <c r="C2412" s="5">
        <v>6</v>
      </c>
      <c r="D2412" s="5">
        <v>0.7</v>
      </c>
      <c r="E2412" s="5">
        <v>43</v>
      </c>
      <c r="F2412">
        <v>44.5</v>
      </c>
      <c r="G2412" t="s">
        <v>10542</v>
      </c>
    </row>
    <row r="2413" spans="1:7">
      <c r="A2413" s="3" t="s">
        <v>2589</v>
      </c>
      <c r="B2413" s="11" t="s">
        <v>2590</v>
      </c>
      <c r="C2413" s="5">
        <v>6</v>
      </c>
      <c r="D2413" s="5">
        <v>0.7</v>
      </c>
      <c r="E2413" s="5">
        <v>43</v>
      </c>
      <c r="F2413">
        <v>45</v>
      </c>
      <c r="G2413" t="s">
        <v>10554</v>
      </c>
    </row>
    <row r="2414" spans="1:7">
      <c r="A2414" s="3" t="s">
        <v>11229</v>
      </c>
      <c r="B2414" s="11" t="s">
        <v>11230</v>
      </c>
      <c r="C2414" s="5">
        <v>6</v>
      </c>
      <c r="D2414" s="5">
        <v>0.7</v>
      </c>
      <c r="E2414" s="5">
        <v>43</v>
      </c>
      <c r="F2414">
        <v>23.5</v>
      </c>
      <c r="G2414" t="s">
        <v>10554</v>
      </c>
    </row>
    <row r="2415" spans="1:7">
      <c r="A2415" s="3" t="s">
        <v>2784</v>
      </c>
      <c r="B2415" s="11" t="s">
        <v>2785</v>
      </c>
      <c r="C2415" s="5">
        <v>6</v>
      </c>
      <c r="D2415" s="5">
        <v>0.7</v>
      </c>
      <c r="E2415" s="5">
        <v>43</v>
      </c>
      <c r="F2415">
        <v>9.75</v>
      </c>
      <c r="G2415" t="s">
        <v>10537</v>
      </c>
    </row>
    <row r="2416" spans="1:7">
      <c r="A2416" s="3" t="s">
        <v>3205</v>
      </c>
      <c r="B2416" s="11" t="s">
        <v>3206</v>
      </c>
      <c r="C2416" s="5">
        <v>6</v>
      </c>
      <c r="D2416" s="5">
        <v>0.7</v>
      </c>
      <c r="E2416" s="5">
        <v>43</v>
      </c>
      <c r="F2416">
        <v>15.35</v>
      </c>
      <c r="G2416" t="s">
        <v>10537</v>
      </c>
    </row>
    <row r="2417" spans="1:7">
      <c r="A2417" s="3" t="s">
        <v>3327</v>
      </c>
      <c r="B2417" s="11" t="s">
        <v>3328</v>
      </c>
      <c r="C2417" s="5">
        <v>6</v>
      </c>
      <c r="D2417" s="5">
        <v>0.7</v>
      </c>
      <c r="E2417" s="5">
        <v>43</v>
      </c>
      <c r="F2417">
        <v>72</v>
      </c>
      <c r="G2417" t="s">
        <v>10535</v>
      </c>
    </row>
    <row r="2418" spans="1:7">
      <c r="A2418" s="3" t="s">
        <v>3385</v>
      </c>
      <c r="B2418" s="11" t="s">
        <v>3386</v>
      </c>
      <c r="C2418" s="5">
        <v>6</v>
      </c>
      <c r="D2418" s="5">
        <v>0.7</v>
      </c>
      <c r="E2418" s="5">
        <v>43</v>
      </c>
      <c r="F2418">
        <v>17.8</v>
      </c>
      <c r="G2418" t="s">
        <v>10535</v>
      </c>
    </row>
    <row r="2419" spans="1:7">
      <c r="A2419" s="3" t="s">
        <v>3402</v>
      </c>
      <c r="B2419" s="11" t="s">
        <v>3403</v>
      </c>
      <c r="C2419" s="5">
        <v>6</v>
      </c>
      <c r="D2419" s="5">
        <v>0.7</v>
      </c>
      <c r="E2419" s="5">
        <v>43</v>
      </c>
      <c r="F2419">
        <v>18.95</v>
      </c>
      <c r="G2419" t="s">
        <v>10543</v>
      </c>
    </row>
    <row r="2420" spans="1:7">
      <c r="A2420" s="3" t="s">
        <v>3405</v>
      </c>
      <c r="B2420" s="11" t="s">
        <v>3406</v>
      </c>
      <c r="C2420" s="5">
        <v>6</v>
      </c>
      <c r="D2420" s="5">
        <v>0.7</v>
      </c>
      <c r="E2420" s="5">
        <v>43</v>
      </c>
      <c r="F2420">
        <v>18.2</v>
      </c>
      <c r="G2420" t="s">
        <v>10537</v>
      </c>
    </row>
    <row r="2421" spans="1:7">
      <c r="A2421" s="3" t="s">
        <v>3408</v>
      </c>
      <c r="B2421" s="11" t="s">
        <v>3409</v>
      </c>
      <c r="C2421" s="5">
        <v>6</v>
      </c>
      <c r="D2421" s="5">
        <v>0.7</v>
      </c>
      <c r="E2421" s="5">
        <v>43</v>
      </c>
      <c r="F2421">
        <v>19.25</v>
      </c>
      <c r="G2421" t="s">
        <v>10537</v>
      </c>
    </row>
    <row r="2422" spans="1:7">
      <c r="A2422" s="3" t="s">
        <v>3411</v>
      </c>
      <c r="B2422" s="11" t="s">
        <v>3412</v>
      </c>
      <c r="C2422" s="5">
        <v>6</v>
      </c>
      <c r="D2422" s="5">
        <v>0.7</v>
      </c>
      <c r="E2422" s="5">
        <v>43</v>
      </c>
      <c r="F2422">
        <v>18.2</v>
      </c>
      <c r="G2422" t="s">
        <v>10537</v>
      </c>
    </row>
    <row r="2423" spans="1:7">
      <c r="A2423" s="3" t="s">
        <v>3414</v>
      </c>
      <c r="B2423" s="11" t="s">
        <v>3415</v>
      </c>
      <c r="C2423" s="5">
        <v>6</v>
      </c>
      <c r="D2423" s="5">
        <v>0.7</v>
      </c>
      <c r="E2423" s="5">
        <v>43</v>
      </c>
      <c r="F2423">
        <v>15.85</v>
      </c>
      <c r="G2423" t="s">
        <v>10537</v>
      </c>
    </row>
    <row r="2424" spans="1:7">
      <c r="A2424" s="3" t="s">
        <v>3417</v>
      </c>
      <c r="B2424" s="11" t="s">
        <v>3418</v>
      </c>
      <c r="C2424" s="5">
        <v>6</v>
      </c>
      <c r="D2424" s="5">
        <v>0.7</v>
      </c>
      <c r="E2424" s="5">
        <v>43</v>
      </c>
      <c r="F2424">
        <v>18.2</v>
      </c>
      <c r="G2424" t="s">
        <v>10537</v>
      </c>
    </row>
    <row r="2425" spans="1:7">
      <c r="A2425" s="3" t="s">
        <v>3420</v>
      </c>
      <c r="B2425" s="11" t="s">
        <v>3421</v>
      </c>
      <c r="C2425" s="5">
        <v>6</v>
      </c>
      <c r="D2425" s="5">
        <v>0.7</v>
      </c>
      <c r="E2425" s="5">
        <v>43</v>
      </c>
      <c r="F2425">
        <v>13.5</v>
      </c>
      <c r="G2425" t="s">
        <v>10533</v>
      </c>
    </row>
    <row r="2426" spans="1:7">
      <c r="A2426" s="3" t="s">
        <v>3423</v>
      </c>
      <c r="B2426" s="11" t="s">
        <v>3424</v>
      </c>
      <c r="C2426" s="5">
        <v>6</v>
      </c>
      <c r="D2426" s="5">
        <v>0.7</v>
      </c>
      <c r="E2426" s="5">
        <v>43</v>
      </c>
      <c r="F2426">
        <v>25.5</v>
      </c>
      <c r="G2426" t="s">
        <v>10560</v>
      </c>
    </row>
    <row r="2427" spans="1:7">
      <c r="A2427" s="3" t="s">
        <v>3469</v>
      </c>
      <c r="B2427" s="11" t="s">
        <v>3470</v>
      </c>
      <c r="C2427" s="5">
        <v>6</v>
      </c>
      <c r="D2427" s="5">
        <v>0.7</v>
      </c>
      <c r="E2427" s="5">
        <v>43</v>
      </c>
      <c r="F2427">
        <v>10.7</v>
      </c>
      <c r="G2427" t="s">
        <v>10537</v>
      </c>
    </row>
    <row r="2428" spans="1:7">
      <c r="A2428" s="3" t="s">
        <v>3604</v>
      </c>
      <c r="B2428" s="11" t="s">
        <v>3605</v>
      </c>
      <c r="C2428" s="5">
        <v>6</v>
      </c>
      <c r="D2428" s="5">
        <v>0.7</v>
      </c>
      <c r="E2428" s="5">
        <v>43</v>
      </c>
      <c r="F2428">
        <v>18.5</v>
      </c>
      <c r="G2428" t="s">
        <v>10537</v>
      </c>
    </row>
    <row r="2429" spans="1:7">
      <c r="A2429" s="3" t="s">
        <v>3607</v>
      </c>
      <c r="B2429" s="11" t="s">
        <v>3608</v>
      </c>
      <c r="C2429" s="5">
        <v>6</v>
      </c>
      <c r="D2429" s="5">
        <v>0.7</v>
      </c>
      <c r="E2429" s="5">
        <v>43</v>
      </c>
      <c r="F2429">
        <v>18.5</v>
      </c>
      <c r="G2429" t="s">
        <v>10537</v>
      </c>
    </row>
    <row r="2430" spans="1:7">
      <c r="A2430" s="3" t="s">
        <v>3610</v>
      </c>
      <c r="B2430" s="11" t="s">
        <v>3611</v>
      </c>
      <c r="C2430" s="5">
        <v>6</v>
      </c>
      <c r="D2430" s="5">
        <v>0.7</v>
      </c>
      <c r="E2430" s="5">
        <v>43</v>
      </c>
      <c r="F2430">
        <v>18.5</v>
      </c>
      <c r="G2430" t="s">
        <v>10537</v>
      </c>
    </row>
    <row r="2431" spans="1:7">
      <c r="A2431" s="3" t="s">
        <v>3645</v>
      </c>
      <c r="B2431" s="11" t="s">
        <v>3643</v>
      </c>
      <c r="C2431" s="5">
        <v>6</v>
      </c>
      <c r="D2431" s="5">
        <v>0.7</v>
      </c>
      <c r="E2431" s="5">
        <v>43</v>
      </c>
      <c r="F2431">
        <v>8.85</v>
      </c>
      <c r="G2431" t="s">
        <v>10549</v>
      </c>
    </row>
    <row r="2432" spans="1:7">
      <c r="A2432" s="3" t="s">
        <v>3720</v>
      </c>
      <c r="B2432" s="11" t="s">
        <v>3721</v>
      </c>
      <c r="C2432" s="5">
        <v>6</v>
      </c>
      <c r="D2432" s="5">
        <v>0.7</v>
      </c>
      <c r="E2432" s="5">
        <v>43</v>
      </c>
      <c r="F2432">
        <v>11.25</v>
      </c>
      <c r="G2432" t="s">
        <v>10541</v>
      </c>
    </row>
    <row r="2433" spans="1:7">
      <c r="A2433" s="3" t="s">
        <v>4184</v>
      </c>
      <c r="B2433" s="11" t="s">
        <v>4182</v>
      </c>
      <c r="C2433" s="5">
        <v>6</v>
      </c>
      <c r="D2433" s="5">
        <v>0.7</v>
      </c>
      <c r="E2433" s="5">
        <v>43</v>
      </c>
      <c r="F2433">
        <v>11.4</v>
      </c>
      <c r="G2433" t="s">
        <v>10537</v>
      </c>
    </row>
    <row r="2434" spans="1:7">
      <c r="A2434" s="3" t="s">
        <v>4189</v>
      </c>
      <c r="B2434" s="11" t="s">
        <v>4190</v>
      </c>
      <c r="C2434" s="5">
        <v>6</v>
      </c>
      <c r="D2434" s="5">
        <v>0.7</v>
      </c>
      <c r="E2434" s="5">
        <v>43</v>
      </c>
      <c r="F2434">
        <v>11.4</v>
      </c>
      <c r="G2434" t="s">
        <v>10537</v>
      </c>
    </row>
    <row r="2435" spans="1:7">
      <c r="A2435" s="3" t="s">
        <v>4192</v>
      </c>
      <c r="B2435" s="11" t="s">
        <v>4193</v>
      </c>
      <c r="C2435" s="5">
        <v>6</v>
      </c>
      <c r="D2435" s="5">
        <v>0.7</v>
      </c>
      <c r="E2435" s="5">
        <v>43</v>
      </c>
      <c r="F2435">
        <v>11.4</v>
      </c>
      <c r="G2435" t="s">
        <v>10537</v>
      </c>
    </row>
    <row r="2436" spans="1:7">
      <c r="A2436" s="3" t="s">
        <v>4201</v>
      </c>
      <c r="B2436" s="11" t="s">
        <v>4199</v>
      </c>
      <c r="C2436" s="5">
        <v>6</v>
      </c>
      <c r="D2436" s="5">
        <v>0.7</v>
      </c>
      <c r="E2436" s="5">
        <v>43</v>
      </c>
      <c r="F2436">
        <v>11.4</v>
      </c>
      <c r="G2436" t="s">
        <v>10537</v>
      </c>
    </row>
    <row r="2437" spans="1:7">
      <c r="A2437" s="3" t="s">
        <v>4786</v>
      </c>
      <c r="B2437" s="11" t="s">
        <v>4787</v>
      </c>
      <c r="C2437" s="5">
        <v>6</v>
      </c>
      <c r="D2437" s="5">
        <v>0.7</v>
      </c>
      <c r="E2437" s="5">
        <v>43</v>
      </c>
      <c r="F2437">
        <v>9.25</v>
      </c>
      <c r="G2437" t="s">
        <v>10537</v>
      </c>
    </row>
    <row r="2438" spans="1:7">
      <c r="A2438" s="3" t="s">
        <v>4884</v>
      </c>
      <c r="B2438" s="11" t="s">
        <v>4885</v>
      </c>
      <c r="C2438" s="5">
        <v>6</v>
      </c>
      <c r="D2438" s="5">
        <v>0.7</v>
      </c>
      <c r="E2438" s="5">
        <v>43</v>
      </c>
      <c r="F2438">
        <v>40.5</v>
      </c>
      <c r="G2438" t="s">
        <v>10549</v>
      </c>
    </row>
    <row r="2439" spans="1:7">
      <c r="A2439" s="3" t="s">
        <v>4992</v>
      </c>
      <c r="B2439" s="11" t="s">
        <v>4993</v>
      </c>
      <c r="C2439" s="5">
        <v>6</v>
      </c>
      <c r="D2439" s="5">
        <v>0.7</v>
      </c>
      <c r="E2439" s="5">
        <v>43</v>
      </c>
      <c r="F2439">
        <v>78.5</v>
      </c>
      <c r="G2439" t="s">
        <v>10541</v>
      </c>
    </row>
    <row r="2440" spans="1:7">
      <c r="A2440" s="3" t="s">
        <v>5287</v>
      </c>
      <c r="B2440" s="11" t="s">
        <v>5288</v>
      </c>
      <c r="C2440" s="5">
        <v>6</v>
      </c>
      <c r="D2440" s="5">
        <v>0.7</v>
      </c>
      <c r="E2440" s="5">
        <v>43</v>
      </c>
      <c r="F2440">
        <v>13.25</v>
      </c>
      <c r="G2440" t="s">
        <v>10642</v>
      </c>
    </row>
    <row r="2441" spans="1:7">
      <c r="A2441" s="3" t="s">
        <v>5290</v>
      </c>
      <c r="B2441" s="11" t="s">
        <v>5291</v>
      </c>
      <c r="C2441" s="5">
        <v>6</v>
      </c>
      <c r="D2441" s="5">
        <v>0.7</v>
      </c>
      <c r="E2441" s="5">
        <v>43</v>
      </c>
      <c r="F2441">
        <v>15.5</v>
      </c>
      <c r="G2441" t="s">
        <v>10642</v>
      </c>
    </row>
    <row r="2442" spans="1:7">
      <c r="A2442" s="3" t="s">
        <v>11629</v>
      </c>
      <c r="B2442" s="11" t="s">
        <v>11630</v>
      </c>
      <c r="C2442" s="5">
        <v>6</v>
      </c>
      <c r="D2442" s="5">
        <v>0.7</v>
      </c>
      <c r="E2442" s="5">
        <v>43</v>
      </c>
      <c r="F2442">
        <v>15.25</v>
      </c>
      <c r="G2442" t="s">
        <v>10642</v>
      </c>
    </row>
    <row r="2443" spans="1:7">
      <c r="A2443" s="3" t="s">
        <v>5296</v>
      </c>
      <c r="B2443" s="11" t="s">
        <v>5297</v>
      </c>
      <c r="C2443" s="5">
        <v>6</v>
      </c>
      <c r="D2443" s="5">
        <v>0.7</v>
      </c>
      <c r="E2443" s="5">
        <v>43</v>
      </c>
      <c r="F2443">
        <v>16.8</v>
      </c>
      <c r="G2443" t="s">
        <v>10549</v>
      </c>
    </row>
    <row r="2444" spans="1:7">
      <c r="A2444" s="3" t="s">
        <v>5454</v>
      </c>
      <c r="B2444" s="11" t="s">
        <v>5455</v>
      </c>
      <c r="C2444" s="5">
        <v>6</v>
      </c>
      <c r="D2444" s="5">
        <v>0.7</v>
      </c>
      <c r="E2444" s="5">
        <v>43</v>
      </c>
      <c r="F2444">
        <v>15.5</v>
      </c>
      <c r="G2444" t="s">
        <v>10537</v>
      </c>
    </row>
    <row r="2445" spans="1:7">
      <c r="A2445" s="3" t="s">
        <v>5473</v>
      </c>
      <c r="B2445" s="11" t="s">
        <v>5474</v>
      </c>
      <c r="C2445" s="5">
        <v>6</v>
      </c>
      <c r="D2445" s="5">
        <v>0.7</v>
      </c>
      <c r="E2445" s="5">
        <v>43</v>
      </c>
      <c r="F2445">
        <v>8.9499999999999993</v>
      </c>
      <c r="G2445" t="s">
        <v>10549</v>
      </c>
    </row>
    <row r="2446" spans="1:7">
      <c r="A2446" s="3" t="s">
        <v>5482</v>
      </c>
      <c r="B2446" s="11" t="s">
        <v>5483</v>
      </c>
      <c r="C2446" s="5">
        <v>6</v>
      </c>
      <c r="D2446" s="5">
        <v>0.7</v>
      </c>
      <c r="E2446" s="5">
        <v>43</v>
      </c>
      <c r="F2446">
        <v>12.65</v>
      </c>
      <c r="G2446" t="s">
        <v>10549</v>
      </c>
    </row>
    <row r="2447" spans="1:7">
      <c r="A2447" s="3" t="s">
        <v>5499</v>
      </c>
      <c r="B2447" s="11" t="s">
        <v>5500</v>
      </c>
      <c r="C2447" s="5">
        <v>6</v>
      </c>
      <c r="D2447" s="5">
        <v>0.7</v>
      </c>
      <c r="E2447" s="5">
        <v>43</v>
      </c>
      <c r="F2447">
        <v>13.5</v>
      </c>
      <c r="G2447" t="s">
        <v>10537</v>
      </c>
    </row>
    <row r="2448" spans="1:7">
      <c r="A2448" s="3" t="s">
        <v>5832</v>
      </c>
      <c r="B2448" s="11" t="s">
        <v>5833</v>
      </c>
      <c r="C2448" s="5">
        <v>6</v>
      </c>
      <c r="D2448" s="5">
        <v>0.7</v>
      </c>
      <c r="E2448" s="5">
        <v>43</v>
      </c>
      <c r="F2448">
        <v>14.5</v>
      </c>
      <c r="G2448" t="s">
        <v>10541</v>
      </c>
    </row>
    <row r="2449" spans="1:7">
      <c r="A2449" s="3" t="s">
        <v>11231</v>
      </c>
      <c r="B2449" s="11" t="s">
        <v>11232</v>
      </c>
      <c r="C2449" s="5">
        <v>6</v>
      </c>
      <c r="D2449" s="5">
        <v>0.7</v>
      </c>
      <c r="E2449" s="5">
        <v>43</v>
      </c>
      <c r="F2449">
        <v>40.5</v>
      </c>
      <c r="G2449" t="s">
        <v>10538</v>
      </c>
    </row>
    <row r="2450" spans="1:7">
      <c r="A2450" s="3" t="s">
        <v>5962</v>
      </c>
      <c r="B2450" s="11" t="s">
        <v>5963</v>
      </c>
      <c r="C2450" s="5">
        <v>6</v>
      </c>
      <c r="D2450" s="5">
        <v>0.7</v>
      </c>
      <c r="E2450" s="5">
        <v>43</v>
      </c>
      <c r="F2450">
        <v>39.950000000000003</v>
      </c>
      <c r="G2450" t="s">
        <v>10542</v>
      </c>
    </row>
    <row r="2451" spans="1:7">
      <c r="A2451" s="3" t="s">
        <v>6293</v>
      </c>
      <c r="B2451" s="11" t="s">
        <v>6294</v>
      </c>
      <c r="C2451" s="5">
        <v>6</v>
      </c>
      <c r="D2451" s="5">
        <v>0.7</v>
      </c>
      <c r="E2451" s="5">
        <v>43</v>
      </c>
      <c r="F2451">
        <v>19.5</v>
      </c>
      <c r="G2451" t="s">
        <v>10554</v>
      </c>
    </row>
    <row r="2452" spans="1:7">
      <c r="A2452" s="3" t="s">
        <v>11233</v>
      </c>
      <c r="B2452" s="11" t="s">
        <v>11234</v>
      </c>
      <c r="C2452" s="5">
        <v>6</v>
      </c>
      <c r="D2452" s="5">
        <v>0.7</v>
      </c>
      <c r="E2452" s="5">
        <v>43</v>
      </c>
      <c r="F2452">
        <v>18.5</v>
      </c>
      <c r="G2452" t="s">
        <v>10535</v>
      </c>
    </row>
    <row r="2453" spans="1:7">
      <c r="A2453" s="3" t="s">
        <v>6550</v>
      </c>
      <c r="B2453" s="11" t="s">
        <v>6551</v>
      </c>
      <c r="C2453" s="5">
        <v>6</v>
      </c>
      <c r="D2453" s="5">
        <v>0.7</v>
      </c>
      <c r="E2453" s="5">
        <v>43</v>
      </c>
      <c r="F2453">
        <v>32.25</v>
      </c>
      <c r="G2453" t="s">
        <v>10541</v>
      </c>
    </row>
    <row r="2454" spans="1:7">
      <c r="A2454" s="3" t="s">
        <v>11235</v>
      </c>
      <c r="B2454" s="11" t="s">
        <v>11236</v>
      </c>
      <c r="C2454" s="5">
        <v>6</v>
      </c>
      <c r="D2454" s="5">
        <v>0.7</v>
      </c>
      <c r="E2454" s="5">
        <v>43</v>
      </c>
      <c r="F2454">
        <v>17.399999999999999</v>
      </c>
      <c r="G2454" t="s">
        <v>10541</v>
      </c>
    </row>
    <row r="2455" spans="1:7">
      <c r="A2455" s="3" t="s">
        <v>7488</v>
      </c>
      <c r="B2455" s="11" t="s">
        <v>7489</v>
      </c>
      <c r="C2455" s="5">
        <v>6</v>
      </c>
      <c r="D2455" s="5">
        <v>0.7</v>
      </c>
      <c r="E2455" s="5">
        <v>43</v>
      </c>
      <c r="F2455">
        <v>28.2</v>
      </c>
      <c r="G2455" t="s">
        <v>10535</v>
      </c>
    </row>
    <row r="2456" spans="1:7">
      <c r="A2456" s="3" t="s">
        <v>7500</v>
      </c>
      <c r="B2456" s="11" t="s">
        <v>7501</v>
      </c>
      <c r="C2456" s="5">
        <v>6</v>
      </c>
      <c r="D2456" s="5">
        <v>0.7</v>
      </c>
      <c r="E2456" s="5">
        <v>43</v>
      </c>
      <c r="F2456">
        <v>42.9</v>
      </c>
      <c r="G2456" t="s">
        <v>10535</v>
      </c>
    </row>
    <row r="2457" spans="1:7">
      <c r="A2457" s="3" t="s">
        <v>7902</v>
      </c>
      <c r="B2457" s="11" t="s">
        <v>7903</v>
      </c>
      <c r="C2457" s="5">
        <v>6</v>
      </c>
      <c r="D2457" s="5">
        <v>0.7</v>
      </c>
      <c r="E2457" s="5">
        <v>43</v>
      </c>
      <c r="F2457">
        <v>13.25</v>
      </c>
      <c r="G2457" t="s">
        <v>10535</v>
      </c>
    </row>
    <row r="2458" spans="1:7">
      <c r="A2458" s="3" t="s">
        <v>8168</v>
      </c>
      <c r="B2458" s="11" t="s">
        <v>8169</v>
      </c>
      <c r="C2458" s="5">
        <v>6</v>
      </c>
      <c r="D2458" s="5">
        <v>0.7</v>
      </c>
      <c r="E2458" s="5">
        <v>43</v>
      </c>
      <c r="F2458">
        <v>37.5</v>
      </c>
      <c r="G2458" t="s">
        <v>10541</v>
      </c>
    </row>
    <row r="2459" spans="1:7">
      <c r="A2459" s="3" t="s">
        <v>8388</v>
      </c>
      <c r="B2459" s="11" t="s">
        <v>8389</v>
      </c>
      <c r="C2459" s="5">
        <v>6</v>
      </c>
      <c r="D2459" s="5">
        <v>0.7</v>
      </c>
      <c r="E2459" s="5">
        <v>43</v>
      </c>
      <c r="F2459">
        <v>14.25</v>
      </c>
      <c r="G2459" t="s">
        <v>10537</v>
      </c>
    </row>
    <row r="2460" spans="1:7">
      <c r="A2460" s="3" t="s">
        <v>8413</v>
      </c>
      <c r="B2460" s="11" t="s">
        <v>8414</v>
      </c>
      <c r="C2460" s="5">
        <v>6</v>
      </c>
      <c r="D2460" s="5">
        <v>0.7</v>
      </c>
      <c r="E2460" s="5">
        <v>43</v>
      </c>
      <c r="F2460">
        <v>23.25</v>
      </c>
      <c r="G2460" t="s">
        <v>10537</v>
      </c>
    </row>
    <row r="2461" spans="1:7">
      <c r="A2461" s="3" t="s">
        <v>8748</v>
      </c>
      <c r="B2461" s="11" t="s">
        <v>8746</v>
      </c>
      <c r="C2461" s="5">
        <v>6</v>
      </c>
      <c r="D2461" s="5">
        <v>0.7</v>
      </c>
      <c r="E2461" s="5">
        <v>43</v>
      </c>
      <c r="F2461">
        <v>18.25</v>
      </c>
      <c r="G2461" t="s">
        <v>10537</v>
      </c>
    </row>
    <row r="2462" spans="1:7">
      <c r="A2462" s="3" t="s">
        <v>8750</v>
      </c>
      <c r="B2462" s="11" t="s">
        <v>8751</v>
      </c>
      <c r="C2462" s="5">
        <v>6</v>
      </c>
      <c r="D2462" s="5">
        <v>0.7</v>
      </c>
      <c r="E2462" s="5">
        <v>43</v>
      </c>
      <c r="F2462">
        <v>20.399999999999999</v>
      </c>
      <c r="G2462" t="s">
        <v>10537</v>
      </c>
    </row>
    <row r="2463" spans="1:7">
      <c r="A2463" s="3" t="s">
        <v>8789</v>
      </c>
      <c r="B2463" s="11" t="s">
        <v>8790</v>
      </c>
      <c r="C2463" s="5">
        <v>6</v>
      </c>
      <c r="D2463" s="5">
        <v>0.7</v>
      </c>
      <c r="E2463" s="5">
        <v>43</v>
      </c>
      <c r="F2463">
        <v>22.5</v>
      </c>
      <c r="G2463" t="s">
        <v>10537</v>
      </c>
    </row>
    <row r="2464" spans="1:7">
      <c r="A2464" s="3" t="s">
        <v>8795</v>
      </c>
      <c r="B2464" s="11" t="s">
        <v>8796</v>
      </c>
      <c r="C2464" s="5">
        <v>6</v>
      </c>
      <c r="D2464" s="5">
        <v>0.7</v>
      </c>
      <c r="E2464" s="5">
        <v>43</v>
      </c>
      <c r="F2464">
        <v>22.5</v>
      </c>
      <c r="G2464" t="s">
        <v>10537</v>
      </c>
    </row>
    <row r="2465" spans="1:7">
      <c r="A2465" s="3" t="s">
        <v>9167</v>
      </c>
      <c r="B2465" s="11" t="s">
        <v>9168</v>
      </c>
      <c r="C2465" s="5">
        <v>6</v>
      </c>
      <c r="D2465" s="5">
        <v>0.7</v>
      </c>
      <c r="E2465" s="5">
        <v>43</v>
      </c>
      <c r="F2465">
        <v>12.25</v>
      </c>
      <c r="G2465" t="s">
        <v>10537</v>
      </c>
    </row>
    <row r="2466" spans="1:7">
      <c r="A2466" s="3" t="s">
        <v>9172</v>
      </c>
      <c r="B2466" s="11" t="s">
        <v>9173</v>
      </c>
      <c r="C2466" s="5">
        <v>6</v>
      </c>
      <c r="D2466" s="5">
        <v>0.7</v>
      </c>
      <c r="E2466" s="5">
        <v>43</v>
      </c>
      <c r="F2466">
        <v>29.5</v>
      </c>
      <c r="G2466" t="s">
        <v>10541</v>
      </c>
    </row>
    <row r="2467" spans="1:7">
      <c r="A2467" s="3" t="s">
        <v>9175</v>
      </c>
      <c r="B2467" s="11" t="s">
        <v>9176</v>
      </c>
      <c r="C2467" s="5">
        <v>6</v>
      </c>
      <c r="D2467" s="5">
        <v>0.7</v>
      </c>
      <c r="E2467" s="5">
        <v>43</v>
      </c>
      <c r="F2467">
        <v>16.149999999999999</v>
      </c>
      <c r="G2467" t="s">
        <v>10541</v>
      </c>
    </row>
    <row r="2468" spans="1:7">
      <c r="A2468" s="3" t="s">
        <v>9457</v>
      </c>
      <c r="B2468" s="11" t="s">
        <v>9458</v>
      </c>
      <c r="C2468" s="5">
        <v>6</v>
      </c>
      <c r="D2468" s="5">
        <v>0.7</v>
      </c>
      <c r="E2468" s="5">
        <v>43</v>
      </c>
      <c r="F2468">
        <v>16.95</v>
      </c>
      <c r="G2468" t="s">
        <v>10537</v>
      </c>
    </row>
    <row r="2469" spans="1:7">
      <c r="A2469" s="3" t="s">
        <v>9609</v>
      </c>
      <c r="B2469" s="11" t="s">
        <v>9610</v>
      </c>
      <c r="C2469" s="5">
        <v>6</v>
      </c>
      <c r="D2469" s="5">
        <v>0.7</v>
      </c>
      <c r="E2469" s="5">
        <v>43</v>
      </c>
      <c r="F2469">
        <v>14.2</v>
      </c>
      <c r="G2469" t="s">
        <v>10537</v>
      </c>
    </row>
    <row r="2470" spans="1:7">
      <c r="A2470" s="3" t="s">
        <v>11237</v>
      </c>
      <c r="B2470" s="11" t="s">
        <v>11238</v>
      </c>
      <c r="C2470" s="5">
        <v>6</v>
      </c>
      <c r="D2470" s="5">
        <v>0.7</v>
      </c>
      <c r="E2470" s="5">
        <v>43</v>
      </c>
      <c r="F2470">
        <v>25</v>
      </c>
      <c r="G2470" t="s">
        <v>10554</v>
      </c>
    </row>
    <row r="2471" spans="1:7">
      <c r="A2471" s="3" t="s">
        <v>9942</v>
      </c>
      <c r="B2471" s="11" t="s">
        <v>9943</v>
      </c>
      <c r="C2471" s="5">
        <v>6</v>
      </c>
      <c r="D2471" s="5">
        <v>0.7</v>
      </c>
      <c r="E2471" s="5">
        <v>43</v>
      </c>
      <c r="F2471">
        <v>11.15</v>
      </c>
      <c r="G2471" t="s">
        <v>10541</v>
      </c>
    </row>
    <row r="2472" spans="1:7">
      <c r="A2472" s="3" t="s">
        <v>11239</v>
      </c>
      <c r="B2472" s="11" t="s">
        <v>11240</v>
      </c>
      <c r="C2472" s="5">
        <v>6</v>
      </c>
      <c r="D2472" s="5">
        <v>0.7</v>
      </c>
      <c r="E2472" s="5">
        <v>43</v>
      </c>
      <c r="F2472">
        <v>21.9</v>
      </c>
      <c r="G2472" t="s">
        <v>10535</v>
      </c>
    </row>
    <row r="2473" spans="1:7">
      <c r="A2473" s="3" t="s">
        <v>10184</v>
      </c>
      <c r="B2473" s="11" t="s">
        <v>10185</v>
      </c>
      <c r="C2473" s="5">
        <v>6</v>
      </c>
      <c r="D2473" s="5">
        <v>0.7</v>
      </c>
      <c r="E2473" s="5">
        <v>43</v>
      </c>
      <c r="F2473">
        <v>9.8000000000000007</v>
      </c>
      <c r="G2473" t="s">
        <v>10537</v>
      </c>
    </row>
    <row r="2474" spans="1:7">
      <c r="A2474" s="3" t="s">
        <v>10199</v>
      </c>
      <c r="B2474" s="11" t="s">
        <v>10200</v>
      </c>
      <c r="C2474" s="5">
        <v>6</v>
      </c>
      <c r="D2474" s="5">
        <v>0.7</v>
      </c>
      <c r="E2474" s="5">
        <v>43</v>
      </c>
      <c r="F2474">
        <v>9.8000000000000007</v>
      </c>
      <c r="G2474" t="s">
        <v>10537</v>
      </c>
    </row>
    <row r="2475" spans="1:7">
      <c r="A2475" s="3" t="s">
        <v>10202</v>
      </c>
      <c r="B2475" s="11" t="s">
        <v>10203</v>
      </c>
      <c r="C2475" s="5">
        <v>6</v>
      </c>
      <c r="D2475" s="5">
        <v>0.7</v>
      </c>
      <c r="E2475" s="5">
        <v>43</v>
      </c>
      <c r="F2475">
        <v>9.8000000000000007</v>
      </c>
      <c r="G2475" t="s">
        <v>10537</v>
      </c>
    </row>
    <row r="2476" spans="1:7">
      <c r="A2476" s="3" t="s">
        <v>10205</v>
      </c>
      <c r="B2476" s="11" t="s">
        <v>10206</v>
      </c>
      <c r="C2476" s="5">
        <v>6</v>
      </c>
      <c r="D2476" s="5">
        <v>0.7</v>
      </c>
      <c r="E2476" s="5">
        <v>43</v>
      </c>
      <c r="F2476">
        <v>9.8000000000000007</v>
      </c>
      <c r="G2476" t="s">
        <v>10537</v>
      </c>
    </row>
    <row r="2477" spans="1:7">
      <c r="A2477" s="3" t="s">
        <v>11241</v>
      </c>
      <c r="B2477" s="11" t="s">
        <v>11242</v>
      </c>
      <c r="C2477" s="5">
        <v>6</v>
      </c>
      <c r="D2477" s="5">
        <v>0.7</v>
      </c>
      <c r="E2477" s="5">
        <v>43</v>
      </c>
      <c r="F2477">
        <v>47.5</v>
      </c>
      <c r="G2477" t="s">
        <v>10553</v>
      </c>
    </row>
    <row r="2478" spans="1:7">
      <c r="A2478" s="3" t="s">
        <v>11243</v>
      </c>
      <c r="B2478" s="11" t="s">
        <v>11244</v>
      </c>
      <c r="C2478" s="5">
        <v>6</v>
      </c>
      <c r="D2478" s="5">
        <v>0.7</v>
      </c>
      <c r="E2478" s="5">
        <v>43</v>
      </c>
      <c r="F2478">
        <v>79.95</v>
      </c>
      <c r="G2478" t="s">
        <v>10536</v>
      </c>
    </row>
    <row r="2479" spans="1:7">
      <c r="A2479" s="3" t="s">
        <v>122</v>
      </c>
      <c r="B2479" s="11" t="s">
        <v>123</v>
      </c>
      <c r="C2479" s="5">
        <v>6</v>
      </c>
      <c r="D2479" s="5">
        <v>0.7</v>
      </c>
      <c r="E2479" s="5">
        <v>43</v>
      </c>
      <c r="F2479">
        <v>87.5</v>
      </c>
      <c r="G2479" t="s">
        <v>10536</v>
      </c>
    </row>
    <row r="2480" spans="1:7">
      <c r="A2480" s="3" t="s">
        <v>614</v>
      </c>
      <c r="B2480" s="11" t="s">
        <v>615</v>
      </c>
      <c r="C2480" s="5">
        <v>6</v>
      </c>
      <c r="D2480" s="5">
        <v>0.7</v>
      </c>
      <c r="E2480" s="5">
        <v>43</v>
      </c>
      <c r="F2480">
        <v>18.5</v>
      </c>
      <c r="G2480" t="s">
        <v>10536</v>
      </c>
    </row>
    <row r="2481" spans="1:7">
      <c r="A2481" s="3" t="s">
        <v>629</v>
      </c>
      <c r="B2481" s="11" t="s">
        <v>630</v>
      </c>
      <c r="C2481" s="5">
        <v>6</v>
      </c>
      <c r="D2481" s="5">
        <v>0.7</v>
      </c>
      <c r="E2481" s="5">
        <v>43</v>
      </c>
      <c r="F2481">
        <v>14.5</v>
      </c>
      <c r="G2481" t="s">
        <v>10536</v>
      </c>
    </row>
    <row r="2482" spans="1:7">
      <c r="A2482" s="3" t="s">
        <v>709</v>
      </c>
      <c r="B2482" s="11" t="s">
        <v>710</v>
      </c>
      <c r="C2482" s="5">
        <v>6</v>
      </c>
      <c r="D2482" s="5">
        <v>0.7</v>
      </c>
      <c r="E2482" s="5">
        <v>43</v>
      </c>
      <c r="F2482">
        <v>26.9</v>
      </c>
      <c r="G2482" t="s">
        <v>10536</v>
      </c>
    </row>
    <row r="2483" spans="1:7">
      <c r="A2483" s="3" t="s">
        <v>712</v>
      </c>
      <c r="B2483" s="11" t="s">
        <v>713</v>
      </c>
      <c r="C2483" s="5">
        <v>6</v>
      </c>
      <c r="D2483" s="5">
        <v>0.7</v>
      </c>
      <c r="E2483" s="5">
        <v>43</v>
      </c>
      <c r="F2483">
        <v>37.5</v>
      </c>
      <c r="G2483" t="s">
        <v>10536</v>
      </c>
    </row>
    <row r="2484" spans="1:7">
      <c r="A2484" s="3" t="s">
        <v>949</v>
      </c>
      <c r="B2484" s="11" t="s">
        <v>950</v>
      </c>
      <c r="C2484" s="5">
        <v>6</v>
      </c>
      <c r="D2484" s="5">
        <v>0.7</v>
      </c>
      <c r="E2484" s="5">
        <v>43</v>
      </c>
      <c r="F2484">
        <v>44.5</v>
      </c>
      <c r="G2484" t="s">
        <v>10536</v>
      </c>
    </row>
    <row r="2485" spans="1:7">
      <c r="A2485" s="3" t="s">
        <v>967</v>
      </c>
      <c r="B2485" s="11" t="s">
        <v>968</v>
      </c>
      <c r="C2485" s="5">
        <v>6</v>
      </c>
      <c r="D2485" s="5">
        <v>0.7</v>
      </c>
      <c r="E2485" s="5">
        <v>43</v>
      </c>
      <c r="F2485">
        <v>49</v>
      </c>
      <c r="G2485" t="s">
        <v>10536</v>
      </c>
    </row>
    <row r="2486" spans="1:7">
      <c r="A2486" s="3" t="s">
        <v>1109</v>
      </c>
      <c r="B2486" s="11" t="s">
        <v>1110</v>
      </c>
      <c r="C2486" s="5">
        <v>6</v>
      </c>
      <c r="D2486" s="5">
        <v>0.7</v>
      </c>
      <c r="E2486" s="5">
        <v>43</v>
      </c>
      <c r="F2486">
        <v>18.95</v>
      </c>
      <c r="G2486" t="s">
        <v>10536</v>
      </c>
    </row>
    <row r="2487" spans="1:7">
      <c r="A2487" s="3" t="s">
        <v>1118</v>
      </c>
      <c r="B2487" s="11" t="s">
        <v>1119</v>
      </c>
      <c r="C2487" s="5">
        <v>6</v>
      </c>
      <c r="D2487" s="5">
        <v>0.7</v>
      </c>
      <c r="E2487" s="5">
        <v>43</v>
      </c>
      <c r="F2487">
        <v>42.5</v>
      </c>
      <c r="G2487" t="s">
        <v>10536</v>
      </c>
    </row>
    <row r="2488" spans="1:7">
      <c r="A2488" s="3" t="s">
        <v>1130</v>
      </c>
      <c r="B2488" s="11" t="s">
        <v>1131</v>
      </c>
      <c r="C2488" s="5">
        <v>6</v>
      </c>
      <c r="D2488" s="5">
        <v>0.7</v>
      </c>
      <c r="E2488" s="5">
        <v>43</v>
      </c>
      <c r="F2488">
        <v>24.5</v>
      </c>
      <c r="G2488" t="s">
        <v>10536</v>
      </c>
    </row>
    <row r="2489" spans="1:7">
      <c r="A2489" s="3" t="s">
        <v>1133</v>
      </c>
      <c r="B2489" s="11" t="s">
        <v>1134</v>
      </c>
      <c r="C2489" s="5">
        <v>6</v>
      </c>
      <c r="D2489" s="5">
        <v>0.7</v>
      </c>
      <c r="E2489" s="5">
        <v>43</v>
      </c>
      <c r="F2489">
        <v>47.5</v>
      </c>
      <c r="G2489" t="s">
        <v>10536</v>
      </c>
    </row>
    <row r="2490" spans="1:7">
      <c r="A2490" s="3" t="s">
        <v>1688</v>
      </c>
      <c r="B2490" s="11" t="s">
        <v>1689</v>
      </c>
      <c r="C2490" s="5">
        <v>6</v>
      </c>
      <c r="D2490" s="5">
        <v>0.7</v>
      </c>
      <c r="E2490" s="5">
        <v>43</v>
      </c>
      <c r="F2490">
        <v>51.5</v>
      </c>
      <c r="G2490" t="s">
        <v>10536</v>
      </c>
    </row>
    <row r="2491" spans="1:7">
      <c r="A2491" s="3" t="s">
        <v>1691</v>
      </c>
      <c r="B2491" s="11" t="s">
        <v>1692</v>
      </c>
      <c r="C2491" s="5">
        <v>6</v>
      </c>
      <c r="D2491" s="5">
        <v>0.7</v>
      </c>
      <c r="E2491" s="5">
        <v>43</v>
      </c>
      <c r="F2491">
        <v>47</v>
      </c>
      <c r="G2491" t="s">
        <v>10536</v>
      </c>
    </row>
    <row r="2492" spans="1:7">
      <c r="A2492" s="3" t="s">
        <v>1694</v>
      </c>
      <c r="B2492" s="11" t="s">
        <v>1695</v>
      </c>
      <c r="C2492" s="5">
        <v>6</v>
      </c>
      <c r="D2492" s="5">
        <v>0.7</v>
      </c>
      <c r="E2492" s="5">
        <v>43</v>
      </c>
      <c r="F2492">
        <v>75</v>
      </c>
      <c r="G2492" t="s">
        <v>10536</v>
      </c>
    </row>
    <row r="2493" spans="1:7">
      <c r="A2493" s="3" t="s">
        <v>11245</v>
      </c>
      <c r="B2493" s="11" t="s">
        <v>11246</v>
      </c>
      <c r="C2493" s="5">
        <v>6</v>
      </c>
      <c r="D2493" s="5">
        <v>0.7</v>
      </c>
      <c r="E2493" s="5">
        <v>43</v>
      </c>
      <c r="F2493">
        <v>36.1</v>
      </c>
      <c r="G2493" t="s">
        <v>10536</v>
      </c>
    </row>
    <row r="2494" spans="1:7">
      <c r="A2494" s="3" t="s">
        <v>2063</v>
      </c>
      <c r="B2494" s="11" t="s">
        <v>2064</v>
      </c>
      <c r="C2494" s="5">
        <v>6</v>
      </c>
      <c r="D2494" s="5">
        <v>0.7</v>
      </c>
      <c r="E2494" s="5">
        <v>43</v>
      </c>
      <c r="F2494">
        <v>26</v>
      </c>
      <c r="G2494" t="s">
        <v>10536</v>
      </c>
    </row>
    <row r="2495" spans="1:7">
      <c r="A2495" s="3" t="s">
        <v>2611</v>
      </c>
      <c r="B2495" s="11" t="s">
        <v>2612</v>
      </c>
      <c r="C2495" s="5">
        <v>6</v>
      </c>
      <c r="D2495" s="5">
        <v>0.7</v>
      </c>
      <c r="E2495" s="5">
        <v>43</v>
      </c>
      <c r="F2495">
        <v>20.25</v>
      </c>
      <c r="G2495" t="s">
        <v>10536</v>
      </c>
    </row>
    <row r="2496" spans="1:7">
      <c r="A2496" s="3" t="s">
        <v>2868</v>
      </c>
      <c r="B2496" s="11" t="s">
        <v>2867</v>
      </c>
      <c r="C2496" s="5">
        <v>6</v>
      </c>
      <c r="D2496" s="5">
        <v>0.7</v>
      </c>
      <c r="E2496" s="5">
        <v>43</v>
      </c>
      <c r="F2496">
        <v>24.5</v>
      </c>
      <c r="G2496" t="s">
        <v>10536</v>
      </c>
    </row>
    <row r="2497" spans="1:7">
      <c r="A2497" s="3" t="s">
        <v>2870</v>
      </c>
      <c r="B2497" s="11" t="s">
        <v>2871</v>
      </c>
      <c r="C2497" s="5">
        <v>6</v>
      </c>
      <c r="D2497" s="5">
        <v>0.7</v>
      </c>
      <c r="E2497" s="5">
        <v>43</v>
      </c>
      <c r="F2497">
        <v>45.5</v>
      </c>
      <c r="G2497" t="s">
        <v>10536</v>
      </c>
    </row>
    <row r="2498" spans="1:7">
      <c r="A2498" s="3" t="s">
        <v>2873</v>
      </c>
      <c r="B2498" s="11" t="s">
        <v>2874</v>
      </c>
      <c r="C2498" s="5">
        <v>6</v>
      </c>
      <c r="D2498" s="5">
        <v>0.7</v>
      </c>
      <c r="E2498" s="5">
        <v>43</v>
      </c>
      <c r="F2498">
        <v>25.1</v>
      </c>
      <c r="G2498" t="s">
        <v>10536</v>
      </c>
    </row>
    <row r="2499" spans="1:7">
      <c r="A2499" s="3" t="s">
        <v>4227</v>
      </c>
      <c r="B2499" s="11" t="s">
        <v>4228</v>
      </c>
      <c r="C2499" s="5">
        <v>6</v>
      </c>
      <c r="D2499" s="5">
        <v>0.7</v>
      </c>
      <c r="E2499" s="5">
        <v>43</v>
      </c>
      <c r="F2499">
        <v>24.5</v>
      </c>
      <c r="G2499" t="s">
        <v>10536</v>
      </c>
    </row>
    <row r="2500" spans="1:7">
      <c r="A2500" s="3" t="s">
        <v>4236</v>
      </c>
      <c r="B2500" s="11" t="s">
        <v>4237</v>
      </c>
      <c r="C2500" s="5">
        <v>6</v>
      </c>
      <c r="D2500" s="5">
        <v>0.7</v>
      </c>
      <c r="E2500" s="5">
        <v>43</v>
      </c>
      <c r="F2500">
        <v>17.25</v>
      </c>
      <c r="G2500" t="s">
        <v>10536</v>
      </c>
    </row>
    <row r="2501" spans="1:7">
      <c r="A2501" s="3" t="s">
        <v>4239</v>
      </c>
      <c r="B2501" s="11" t="s">
        <v>4240</v>
      </c>
      <c r="C2501" s="5">
        <v>6</v>
      </c>
      <c r="D2501" s="5">
        <v>0.7</v>
      </c>
      <c r="E2501" s="5">
        <v>43</v>
      </c>
      <c r="F2501">
        <v>71.5</v>
      </c>
      <c r="G2501" t="s">
        <v>10536</v>
      </c>
    </row>
    <row r="2502" spans="1:7">
      <c r="A2502" s="3" t="s">
        <v>4374</v>
      </c>
      <c r="B2502" s="11" t="s">
        <v>4375</v>
      </c>
      <c r="C2502" s="5">
        <v>6</v>
      </c>
      <c r="D2502" s="5">
        <v>0.7</v>
      </c>
      <c r="E2502" s="5">
        <v>43</v>
      </c>
      <c r="F2502">
        <v>27.25</v>
      </c>
      <c r="G2502" t="s">
        <v>10536</v>
      </c>
    </row>
    <row r="2503" spans="1:7">
      <c r="A2503" s="3" t="s">
        <v>4382</v>
      </c>
      <c r="B2503" s="11" t="s">
        <v>4383</v>
      </c>
      <c r="C2503" s="5">
        <v>6</v>
      </c>
      <c r="D2503" s="5">
        <v>0.7</v>
      </c>
      <c r="E2503" s="5">
        <v>43</v>
      </c>
      <c r="F2503">
        <v>149</v>
      </c>
      <c r="G2503" t="s">
        <v>10536</v>
      </c>
    </row>
    <row r="2504" spans="1:7">
      <c r="A2504" s="3" t="s">
        <v>11247</v>
      </c>
      <c r="B2504" s="11" t="s">
        <v>11248</v>
      </c>
      <c r="C2504" s="5">
        <v>6</v>
      </c>
      <c r="D2504" s="5">
        <v>0.7</v>
      </c>
      <c r="E2504" s="5">
        <v>43</v>
      </c>
      <c r="F2504">
        <v>28.5</v>
      </c>
      <c r="G2504" t="s">
        <v>10536</v>
      </c>
    </row>
    <row r="2505" spans="1:7">
      <c r="A2505" s="3" t="s">
        <v>4416</v>
      </c>
      <c r="B2505" s="11" t="s">
        <v>4417</v>
      </c>
      <c r="C2505" s="5">
        <v>6</v>
      </c>
      <c r="D2505" s="5">
        <v>0.7</v>
      </c>
      <c r="E2505" s="5">
        <v>43</v>
      </c>
      <c r="F2505">
        <v>24.5</v>
      </c>
      <c r="G2505" t="s">
        <v>10536</v>
      </c>
    </row>
    <row r="2506" spans="1:7">
      <c r="A2506" s="3" t="s">
        <v>4419</v>
      </c>
      <c r="B2506" s="11" t="s">
        <v>4420</v>
      </c>
      <c r="C2506" s="5">
        <v>6</v>
      </c>
      <c r="D2506" s="5">
        <v>0.7</v>
      </c>
      <c r="E2506" s="5">
        <v>43</v>
      </c>
      <c r="F2506">
        <v>23.5</v>
      </c>
      <c r="G2506" t="s">
        <v>10536</v>
      </c>
    </row>
    <row r="2507" spans="1:7">
      <c r="A2507" s="3" t="s">
        <v>4422</v>
      </c>
      <c r="B2507" s="11" t="s">
        <v>4423</v>
      </c>
      <c r="C2507" s="5">
        <v>6</v>
      </c>
      <c r="D2507" s="5">
        <v>0.7</v>
      </c>
      <c r="E2507" s="5">
        <v>43</v>
      </c>
      <c r="F2507">
        <v>52</v>
      </c>
      <c r="G2507" t="s">
        <v>10536</v>
      </c>
    </row>
    <row r="2508" spans="1:7">
      <c r="A2508" s="3" t="s">
        <v>4450</v>
      </c>
      <c r="B2508" s="11" t="s">
        <v>4451</v>
      </c>
      <c r="C2508" s="5">
        <v>6</v>
      </c>
      <c r="D2508" s="5">
        <v>0.7</v>
      </c>
      <c r="E2508" s="5">
        <v>43</v>
      </c>
      <c r="F2508">
        <v>26.75</v>
      </c>
      <c r="G2508" t="s">
        <v>10536</v>
      </c>
    </row>
    <row r="2509" spans="1:7">
      <c r="A2509" s="3" t="s">
        <v>4453</v>
      </c>
      <c r="B2509" s="11" t="s">
        <v>4454</v>
      </c>
      <c r="C2509" s="5">
        <v>6</v>
      </c>
      <c r="D2509" s="5">
        <v>0.7</v>
      </c>
      <c r="E2509" s="5">
        <v>43</v>
      </c>
      <c r="F2509">
        <v>49.5</v>
      </c>
      <c r="G2509" t="s">
        <v>10536</v>
      </c>
    </row>
    <row r="2510" spans="1:7">
      <c r="A2510" s="3" t="s">
        <v>4455</v>
      </c>
      <c r="B2510" s="11" t="s">
        <v>4456</v>
      </c>
      <c r="C2510" s="5">
        <v>6</v>
      </c>
      <c r="D2510" s="5">
        <v>0.7</v>
      </c>
      <c r="E2510" s="5">
        <v>43</v>
      </c>
      <c r="F2510">
        <v>99.5</v>
      </c>
      <c r="G2510" t="s">
        <v>10536</v>
      </c>
    </row>
    <row r="2511" spans="1:7">
      <c r="A2511" s="3" t="s">
        <v>4458</v>
      </c>
      <c r="B2511" s="11" t="s">
        <v>4459</v>
      </c>
      <c r="C2511" s="5">
        <v>6</v>
      </c>
      <c r="D2511" s="5">
        <v>0.7</v>
      </c>
      <c r="E2511" s="5">
        <v>43</v>
      </c>
      <c r="F2511">
        <v>160</v>
      </c>
      <c r="G2511" t="s">
        <v>10536</v>
      </c>
    </row>
    <row r="2512" spans="1:7">
      <c r="A2512" s="3" t="s">
        <v>4472</v>
      </c>
      <c r="B2512" s="11" t="s">
        <v>4473</v>
      </c>
      <c r="C2512" s="5">
        <v>6</v>
      </c>
      <c r="D2512" s="5">
        <v>0.7</v>
      </c>
      <c r="E2512" s="5">
        <v>43</v>
      </c>
      <c r="F2512">
        <v>23.5</v>
      </c>
      <c r="G2512" t="s">
        <v>10536</v>
      </c>
    </row>
    <row r="2513" spans="1:7">
      <c r="A2513" s="3" t="s">
        <v>4475</v>
      </c>
      <c r="B2513" s="11" t="s">
        <v>4476</v>
      </c>
      <c r="C2513" s="5">
        <v>6</v>
      </c>
      <c r="D2513" s="5">
        <v>0.7</v>
      </c>
      <c r="E2513" s="5">
        <v>43</v>
      </c>
      <c r="F2513">
        <v>37.25</v>
      </c>
      <c r="G2513" t="s">
        <v>10536</v>
      </c>
    </row>
    <row r="2514" spans="1:7">
      <c r="A2514" s="3" t="s">
        <v>4478</v>
      </c>
      <c r="B2514" s="11" t="s">
        <v>4479</v>
      </c>
      <c r="C2514" s="5">
        <v>6</v>
      </c>
      <c r="D2514" s="5">
        <v>0.7</v>
      </c>
      <c r="E2514" s="5">
        <v>43</v>
      </c>
      <c r="F2514">
        <v>32.25</v>
      </c>
      <c r="G2514" t="s">
        <v>10536</v>
      </c>
    </row>
    <row r="2515" spans="1:7">
      <c r="A2515" s="3" t="s">
        <v>4481</v>
      </c>
      <c r="B2515" s="11" t="s">
        <v>4482</v>
      </c>
      <c r="C2515" s="5">
        <v>6</v>
      </c>
      <c r="D2515" s="5">
        <v>0.7</v>
      </c>
      <c r="E2515" s="5">
        <v>43</v>
      </c>
      <c r="F2515">
        <v>19.5</v>
      </c>
      <c r="G2515" t="s">
        <v>10536</v>
      </c>
    </row>
    <row r="2516" spans="1:7">
      <c r="A2516" s="3" t="s">
        <v>4496</v>
      </c>
      <c r="B2516" s="11" t="s">
        <v>4497</v>
      </c>
      <c r="C2516" s="5">
        <v>6</v>
      </c>
      <c r="D2516" s="5">
        <v>0.7</v>
      </c>
      <c r="E2516" s="5">
        <v>43</v>
      </c>
      <c r="F2516">
        <v>31.5</v>
      </c>
      <c r="G2516" t="s">
        <v>10536</v>
      </c>
    </row>
    <row r="2517" spans="1:7">
      <c r="A2517" s="3" t="s">
        <v>4505</v>
      </c>
      <c r="B2517" s="11" t="s">
        <v>4506</v>
      </c>
      <c r="C2517" s="5">
        <v>6</v>
      </c>
      <c r="D2517" s="5">
        <v>0.7</v>
      </c>
      <c r="E2517" s="5">
        <v>43</v>
      </c>
      <c r="F2517">
        <v>51.5</v>
      </c>
      <c r="G2517" t="s">
        <v>10536</v>
      </c>
    </row>
    <row r="2518" spans="1:7">
      <c r="A2518" s="3" t="s">
        <v>4780</v>
      </c>
      <c r="B2518" s="11" t="s">
        <v>4781</v>
      </c>
      <c r="C2518" s="5">
        <v>6</v>
      </c>
      <c r="D2518" s="5">
        <v>0.7</v>
      </c>
      <c r="E2518" s="5">
        <v>43</v>
      </c>
      <c r="F2518">
        <v>61.5</v>
      </c>
      <c r="G2518" t="s">
        <v>10536</v>
      </c>
    </row>
    <row r="2519" spans="1:7">
      <c r="A2519" s="3" t="s">
        <v>5026</v>
      </c>
      <c r="B2519" s="11" t="s">
        <v>5027</v>
      </c>
      <c r="C2519" s="5">
        <v>6</v>
      </c>
      <c r="D2519" s="5">
        <v>0.7</v>
      </c>
      <c r="E2519" s="5">
        <v>43</v>
      </c>
      <c r="F2519">
        <v>89.95</v>
      </c>
      <c r="G2519" t="s">
        <v>10536</v>
      </c>
    </row>
    <row r="2520" spans="1:7">
      <c r="A2520" s="3" t="s">
        <v>5830</v>
      </c>
      <c r="B2520" s="11" t="s">
        <v>11249</v>
      </c>
      <c r="C2520" s="5">
        <v>6</v>
      </c>
      <c r="D2520" s="5">
        <v>0.7</v>
      </c>
      <c r="E2520" s="5">
        <v>43</v>
      </c>
      <c r="F2520">
        <v>38.5</v>
      </c>
      <c r="G2520" t="s">
        <v>10536</v>
      </c>
    </row>
    <row r="2521" spans="1:7">
      <c r="A2521" s="3" t="s">
        <v>11250</v>
      </c>
      <c r="B2521" s="11" t="s">
        <v>5865</v>
      </c>
      <c r="C2521" s="5">
        <v>6</v>
      </c>
      <c r="D2521" s="5">
        <v>0.7</v>
      </c>
      <c r="E2521" s="5">
        <v>43</v>
      </c>
      <c r="F2521">
        <v>19.75</v>
      </c>
      <c r="G2521" t="s">
        <v>10536</v>
      </c>
    </row>
    <row r="2522" spans="1:7">
      <c r="A2522" s="3" t="s">
        <v>5864</v>
      </c>
      <c r="B2522" s="11" t="s">
        <v>5865</v>
      </c>
      <c r="C2522" s="5">
        <v>6</v>
      </c>
      <c r="D2522" s="5">
        <v>0.7</v>
      </c>
      <c r="E2522" s="5">
        <v>43</v>
      </c>
      <c r="F2522">
        <v>19.600000000000001</v>
      </c>
      <c r="G2522" t="s">
        <v>10536</v>
      </c>
    </row>
    <row r="2523" spans="1:7">
      <c r="A2523" s="3" t="s">
        <v>5867</v>
      </c>
      <c r="B2523" s="11" t="s">
        <v>5868</v>
      </c>
      <c r="C2523" s="5">
        <v>6</v>
      </c>
      <c r="D2523" s="5">
        <v>0.7</v>
      </c>
      <c r="E2523" s="5">
        <v>43</v>
      </c>
      <c r="F2523">
        <v>28.25</v>
      </c>
      <c r="G2523" t="s">
        <v>10536</v>
      </c>
    </row>
    <row r="2524" spans="1:7">
      <c r="A2524" s="3" t="s">
        <v>5870</v>
      </c>
      <c r="B2524" s="11" t="s">
        <v>5871</v>
      </c>
      <c r="C2524" s="5">
        <v>6</v>
      </c>
      <c r="D2524" s="5">
        <v>0.7</v>
      </c>
      <c r="E2524" s="5">
        <v>43</v>
      </c>
      <c r="F2524">
        <v>36.75</v>
      </c>
      <c r="G2524" t="s">
        <v>10536</v>
      </c>
    </row>
    <row r="2525" spans="1:7">
      <c r="A2525" s="3" t="s">
        <v>6012</v>
      </c>
      <c r="B2525" s="11" t="s">
        <v>6013</v>
      </c>
      <c r="C2525" s="5">
        <v>6</v>
      </c>
      <c r="D2525" s="5">
        <v>0.7</v>
      </c>
      <c r="E2525" s="5">
        <v>43</v>
      </c>
      <c r="F2525">
        <v>54</v>
      </c>
      <c r="G2525" t="s">
        <v>10536</v>
      </c>
    </row>
    <row r="2526" spans="1:7">
      <c r="A2526" s="3" t="s">
        <v>6018</v>
      </c>
      <c r="B2526" s="11" t="s">
        <v>6019</v>
      </c>
      <c r="C2526" s="5">
        <v>6</v>
      </c>
      <c r="D2526" s="5">
        <v>0.7</v>
      </c>
      <c r="E2526" s="5">
        <v>43</v>
      </c>
      <c r="F2526">
        <v>77.849999999999994</v>
      </c>
      <c r="G2526" t="s">
        <v>10536</v>
      </c>
    </row>
    <row r="2527" spans="1:7">
      <c r="A2527" s="3" t="s">
        <v>7191</v>
      </c>
      <c r="B2527" s="11" t="s">
        <v>7192</v>
      </c>
      <c r="C2527" s="5">
        <v>6</v>
      </c>
      <c r="D2527" s="5">
        <v>0.7</v>
      </c>
      <c r="E2527" s="5">
        <v>43</v>
      </c>
      <c r="F2527">
        <v>38.5</v>
      </c>
      <c r="G2527" t="s">
        <v>10536</v>
      </c>
    </row>
    <row r="2528" spans="1:7">
      <c r="A2528" s="3" t="s">
        <v>7289</v>
      </c>
      <c r="B2528" s="11" t="s">
        <v>7290</v>
      </c>
      <c r="C2528" s="5">
        <v>6</v>
      </c>
      <c r="D2528" s="5">
        <v>0.7</v>
      </c>
      <c r="E2528" s="5">
        <v>43</v>
      </c>
      <c r="F2528">
        <v>40.85</v>
      </c>
      <c r="G2528" t="s">
        <v>10536</v>
      </c>
    </row>
    <row r="2529" spans="1:7">
      <c r="A2529" s="3" t="s">
        <v>7292</v>
      </c>
      <c r="B2529" s="11" t="s">
        <v>7293</v>
      </c>
      <c r="C2529" s="5">
        <v>6</v>
      </c>
      <c r="D2529" s="5">
        <v>0.7</v>
      </c>
      <c r="E2529" s="5">
        <v>43</v>
      </c>
      <c r="F2529">
        <v>54.95</v>
      </c>
      <c r="G2529" t="s">
        <v>10536</v>
      </c>
    </row>
    <row r="2530" spans="1:7">
      <c r="A2530" s="3" t="s">
        <v>7295</v>
      </c>
      <c r="B2530" s="11" t="s">
        <v>7296</v>
      </c>
      <c r="C2530" s="5">
        <v>6</v>
      </c>
      <c r="D2530" s="5">
        <v>0.7</v>
      </c>
      <c r="E2530" s="5">
        <v>43</v>
      </c>
      <c r="F2530">
        <v>34</v>
      </c>
      <c r="G2530" t="s">
        <v>10536</v>
      </c>
    </row>
    <row r="2531" spans="1:7">
      <c r="A2531" s="3" t="s">
        <v>11251</v>
      </c>
      <c r="B2531" s="11" t="s">
        <v>7390</v>
      </c>
      <c r="C2531" s="5">
        <v>6</v>
      </c>
      <c r="D2531" s="5">
        <v>0.7</v>
      </c>
      <c r="E2531" s="5">
        <v>43</v>
      </c>
      <c r="F2531">
        <v>34</v>
      </c>
      <c r="G2531" t="s">
        <v>10536</v>
      </c>
    </row>
    <row r="2532" spans="1:7">
      <c r="A2532" s="3" t="s">
        <v>8719</v>
      </c>
      <c r="B2532" s="11" t="s">
        <v>8720</v>
      </c>
      <c r="C2532" s="5">
        <v>6</v>
      </c>
      <c r="D2532" s="5">
        <v>0.7</v>
      </c>
      <c r="E2532" s="5">
        <v>43</v>
      </c>
      <c r="F2532">
        <v>75</v>
      </c>
      <c r="G2532" t="s">
        <v>10536</v>
      </c>
    </row>
    <row r="2533" spans="1:7">
      <c r="A2533" s="3" t="s">
        <v>11252</v>
      </c>
      <c r="B2533" s="11" t="s">
        <v>8859</v>
      </c>
      <c r="C2533" s="5">
        <v>6</v>
      </c>
      <c r="D2533" s="5">
        <v>0.7</v>
      </c>
      <c r="E2533" s="5">
        <v>43</v>
      </c>
      <c r="F2533">
        <v>19.95</v>
      </c>
      <c r="G2533" t="s">
        <v>10536</v>
      </c>
    </row>
    <row r="2534" spans="1:7">
      <c r="A2534" s="3" t="s">
        <v>8858</v>
      </c>
      <c r="B2534" s="11" t="s">
        <v>11253</v>
      </c>
      <c r="C2534" s="5">
        <v>6</v>
      </c>
      <c r="D2534" s="5">
        <v>0.7</v>
      </c>
      <c r="E2534" s="5">
        <v>43</v>
      </c>
      <c r="F2534">
        <v>20.75</v>
      </c>
      <c r="G2534" t="s">
        <v>10536</v>
      </c>
    </row>
    <row r="2535" spans="1:7">
      <c r="A2535" s="3" t="s">
        <v>8861</v>
      </c>
      <c r="B2535" s="11" t="s">
        <v>11254</v>
      </c>
      <c r="C2535" s="5">
        <v>6</v>
      </c>
      <c r="D2535" s="5">
        <v>0.7</v>
      </c>
      <c r="E2535" s="5">
        <v>43</v>
      </c>
      <c r="F2535">
        <v>35</v>
      </c>
      <c r="G2535" t="s">
        <v>10536</v>
      </c>
    </row>
    <row r="2536" spans="1:7">
      <c r="A2536" s="3" t="s">
        <v>8863</v>
      </c>
      <c r="B2536" s="11" t="s">
        <v>8864</v>
      </c>
      <c r="C2536" s="5">
        <v>6</v>
      </c>
      <c r="D2536" s="5">
        <v>0.7</v>
      </c>
      <c r="E2536" s="5">
        <v>43</v>
      </c>
      <c r="F2536">
        <v>40.25</v>
      </c>
      <c r="G2536" t="s">
        <v>10536</v>
      </c>
    </row>
    <row r="2537" spans="1:7">
      <c r="A2537" s="3" t="s">
        <v>8866</v>
      </c>
      <c r="B2537" s="11" t="s">
        <v>8864</v>
      </c>
      <c r="C2537" s="5">
        <v>6</v>
      </c>
      <c r="D2537" s="5">
        <v>0.7</v>
      </c>
      <c r="E2537" s="5">
        <v>43</v>
      </c>
      <c r="F2537">
        <v>38.5</v>
      </c>
      <c r="G2537" t="s">
        <v>10536</v>
      </c>
    </row>
    <row r="2538" spans="1:7">
      <c r="A2538" s="3" t="s">
        <v>9101</v>
      </c>
      <c r="B2538" s="11" t="s">
        <v>9102</v>
      </c>
      <c r="C2538" s="5">
        <v>6</v>
      </c>
      <c r="D2538" s="5">
        <v>0.7</v>
      </c>
      <c r="E2538" s="5">
        <v>43</v>
      </c>
      <c r="F2538">
        <v>25</v>
      </c>
      <c r="G2538" t="s">
        <v>10536</v>
      </c>
    </row>
    <row r="2539" spans="1:7">
      <c r="A2539" s="3" t="s">
        <v>9258</v>
      </c>
      <c r="B2539" s="11" t="s">
        <v>9259</v>
      </c>
      <c r="C2539" s="5">
        <v>6</v>
      </c>
      <c r="D2539" s="5">
        <v>0.7</v>
      </c>
      <c r="E2539" s="5">
        <v>43</v>
      </c>
      <c r="F2539">
        <v>31</v>
      </c>
      <c r="G2539" t="s">
        <v>10536</v>
      </c>
    </row>
    <row r="2540" spans="1:7">
      <c r="A2540" s="3" t="s">
        <v>9363</v>
      </c>
      <c r="B2540" s="11" t="s">
        <v>9364</v>
      </c>
      <c r="C2540" s="5">
        <v>6</v>
      </c>
      <c r="D2540" s="5">
        <v>0.7</v>
      </c>
      <c r="E2540" s="5">
        <v>43</v>
      </c>
      <c r="F2540">
        <v>32.950000000000003</v>
      </c>
      <c r="G2540" t="s">
        <v>10536</v>
      </c>
    </row>
    <row r="2541" spans="1:7">
      <c r="A2541" s="3" t="s">
        <v>9410</v>
      </c>
      <c r="B2541" s="11" t="s">
        <v>9411</v>
      </c>
      <c r="C2541" s="5">
        <v>6</v>
      </c>
      <c r="D2541" s="5">
        <v>0.7</v>
      </c>
      <c r="E2541" s="5">
        <v>43</v>
      </c>
      <c r="F2541">
        <v>14.5</v>
      </c>
      <c r="G2541" t="s">
        <v>10536</v>
      </c>
    </row>
    <row r="2542" spans="1:7">
      <c r="A2542" s="3" t="s">
        <v>9475</v>
      </c>
      <c r="B2542" s="11" t="s">
        <v>9476</v>
      </c>
      <c r="C2542" s="5">
        <v>6</v>
      </c>
      <c r="D2542" s="5">
        <v>0.7</v>
      </c>
      <c r="E2542" s="5">
        <v>43</v>
      </c>
      <c r="F2542">
        <v>58</v>
      </c>
      <c r="G2542" t="s">
        <v>10536</v>
      </c>
    </row>
    <row r="2543" spans="1:7">
      <c r="A2543" s="3" t="s">
        <v>9482</v>
      </c>
      <c r="B2543" s="11" t="s">
        <v>9483</v>
      </c>
      <c r="C2543" s="5">
        <v>6</v>
      </c>
      <c r="D2543" s="5">
        <v>0.7</v>
      </c>
      <c r="E2543" s="5">
        <v>43</v>
      </c>
      <c r="F2543">
        <v>185</v>
      </c>
      <c r="G2543" t="s">
        <v>10536</v>
      </c>
    </row>
    <row r="2544" spans="1:7">
      <c r="A2544" s="3" t="s">
        <v>9542</v>
      </c>
      <c r="B2544" s="11" t="s">
        <v>9543</v>
      </c>
      <c r="C2544" s="5">
        <v>6</v>
      </c>
      <c r="D2544" s="5">
        <v>0.7</v>
      </c>
      <c r="E2544" s="5">
        <v>43</v>
      </c>
      <c r="F2544">
        <v>26.5</v>
      </c>
      <c r="G2544" t="s">
        <v>10536</v>
      </c>
    </row>
    <row r="2545" spans="1:7">
      <c r="A2545" s="3" t="s">
        <v>9629</v>
      </c>
      <c r="B2545" s="11" t="s">
        <v>9630</v>
      </c>
      <c r="C2545" s="5">
        <v>6</v>
      </c>
      <c r="D2545" s="5">
        <v>0.7</v>
      </c>
      <c r="E2545" s="5">
        <v>43</v>
      </c>
      <c r="F2545">
        <v>119</v>
      </c>
      <c r="G2545" t="s">
        <v>10536</v>
      </c>
    </row>
    <row r="2546" spans="1:7">
      <c r="A2546" s="3" t="s">
        <v>9634</v>
      </c>
      <c r="B2546" s="11" t="s">
        <v>9635</v>
      </c>
      <c r="C2546" s="5">
        <v>6</v>
      </c>
      <c r="D2546" s="5">
        <v>0.7</v>
      </c>
      <c r="E2546" s="5">
        <v>43</v>
      </c>
      <c r="F2546">
        <v>295</v>
      </c>
      <c r="G2546" t="s">
        <v>10536</v>
      </c>
    </row>
    <row r="2547" spans="1:7">
      <c r="A2547" s="3" t="s">
        <v>9638</v>
      </c>
      <c r="B2547" s="11" t="s">
        <v>9639</v>
      </c>
      <c r="C2547" s="5">
        <v>6</v>
      </c>
      <c r="D2547" s="5">
        <v>0.7</v>
      </c>
      <c r="E2547" s="5">
        <v>43</v>
      </c>
      <c r="F2547">
        <v>295</v>
      </c>
      <c r="G2547" t="s">
        <v>10536</v>
      </c>
    </row>
    <row r="2548" spans="1:7">
      <c r="A2548" s="3" t="s">
        <v>9636</v>
      </c>
      <c r="B2548" s="11" t="s">
        <v>11255</v>
      </c>
      <c r="C2548" s="5">
        <v>6</v>
      </c>
      <c r="D2548" s="5">
        <v>0.7</v>
      </c>
      <c r="E2548" s="5">
        <v>43</v>
      </c>
      <c r="F2548">
        <v>380</v>
      </c>
      <c r="G2548" t="s">
        <v>10536</v>
      </c>
    </row>
    <row r="2549" spans="1:7">
      <c r="A2549" s="3" t="s">
        <v>9648</v>
      </c>
      <c r="B2549" s="11" t="s">
        <v>11256</v>
      </c>
      <c r="C2549" s="5">
        <v>6</v>
      </c>
      <c r="D2549" s="5">
        <v>0.7</v>
      </c>
      <c r="E2549" s="5">
        <v>43</v>
      </c>
      <c r="F2549">
        <v>115</v>
      </c>
      <c r="G2549" t="s">
        <v>10536</v>
      </c>
    </row>
    <row r="2550" spans="1:7">
      <c r="A2550" s="3" t="s">
        <v>11257</v>
      </c>
      <c r="B2550" s="11" t="s">
        <v>11258</v>
      </c>
      <c r="C2550" s="5">
        <v>6</v>
      </c>
      <c r="D2550" s="5">
        <v>0.7</v>
      </c>
      <c r="E2550" s="5">
        <v>43</v>
      </c>
      <c r="F2550">
        <v>120</v>
      </c>
      <c r="G2550" t="s">
        <v>10536</v>
      </c>
    </row>
    <row r="2551" spans="1:7">
      <c r="A2551" s="3" t="s">
        <v>11259</v>
      </c>
      <c r="B2551" s="11" t="s">
        <v>11260</v>
      </c>
      <c r="C2551" s="5">
        <v>6</v>
      </c>
      <c r="D2551" s="5">
        <v>0.7</v>
      </c>
      <c r="E2551" s="5">
        <v>43</v>
      </c>
      <c r="F2551">
        <v>34.5</v>
      </c>
      <c r="G2551" t="s">
        <v>10536</v>
      </c>
    </row>
    <row r="2552" spans="1:7">
      <c r="A2552" s="3" t="s">
        <v>9739</v>
      </c>
      <c r="B2552" s="11" t="s">
        <v>9740</v>
      </c>
      <c r="C2552" s="5">
        <v>6</v>
      </c>
      <c r="D2552" s="5">
        <v>0.7</v>
      </c>
      <c r="E2552" s="5">
        <v>43</v>
      </c>
      <c r="F2552">
        <v>88.5</v>
      </c>
      <c r="G2552" t="s">
        <v>10536</v>
      </c>
    </row>
    <row r="2553" spans="1:7">
      <c r="A2553" s="3" t="s">
        <v>9811</v>
      </c>
      <c r="B2553" s="11" t="s">
        <v>9812</v>
      </c>
      <c r="C2553" s="5">
        <v>6</v>
      </c>
      <c r="D2553" s="5">
        <v>0.7</v>
      </c>
      <c r="E2553" s="5">
        <v>43</v>
      </c>
      <c r="F2553">
        <v>18</v>
      </c>
      <c r="G2553" t="s">
        <v>10536</v>
      </c>
    </row>
    <row r="2554" spans="1:7">
      <c r="A2554" s="3" t="s">
        <v>9831</v>
      </c>
      <c r="B2554" s="11" t="s">
        <v>9832</v>
      </c>
      <c r="C2554" s="5">
        <v>6</v>
      </c>
      <c r="D2554" s="5">
        <v>0.7</v>
      </c>
      <c r="E2554" s="5">
        <v>43</v>
      </c>
      <c r="F2554">
        <v>13.25</v>
      </c>
      <c r="G2554" t="s">
        <v>10536</v>
      </c>
    </row>
    <row r="2555" spans="1:7">
      <c r="A2555" s="3" t="s">
        <v>9946</v>
      </c>
      <c r="B2555" s="11" t="s">
        <v>9947</v>
      </c>
      <c r="C2555" s="5">
        <v>6</v>
      </c>
      <c r="D2555" s="5">
        <v>0.7</v>
      </c>
      <c r="E2555" s="5">
        <v>43</v>
      </c>
      <c r="F2555">
        <v>31.1</v>
      </c>
      <c r="G2555" t="s">
        <v>10536</v>
      </c>
    </row>
    <row r="2556" spans="1:7">
      <c r="A2556" s="3" t="s">
        <v>9952</v>
      </c>
      <c r="B2556" s="11" t="s">
        <v>11261</v>
      </c>
      <c r="C2556" s="5">
        <v>6</v>
      </c>
      <c r="D2556" s="5">
        <v>0.7</v>
      </c>
      <c r="E2556" s="5">
        <v>43</v>
      </c>
      <c r="F2556">
        <v>19.25</v>
      </c>
      <c r="G2556" t="s">
        <v>10536</v>
      </c>
    </row>
    <row r="2557" spans="1:7">
      <c r="A2557" s="3" t="s">
        <v>9949</v>
      </c>
      <c r="B2557" s="11" t="s">
        <v>9950</v>
      </c>
      <c r="C2557" s="5">
        <v>6</v>
      </c>
      <c r="D2557" s="5">
        <v>0.7</v>
      </c>
      <c r="E2557" s="5">
        <v>43</v>
      </c>
      <c r="F2557">
        <v>19.100000000000001</v>
      </c>
      <c r="G2557" t="s">
        <v>10536</v>
      </c>
    </row>
    <row r="2558" spans="1:7">
      <c r="A2558" s="3" t="s">
        <v>9954</v>
      </c>
      <c r="B2558" s="11" t="s">
        <v>9955</v>
      </c>
      <c r="C2558" s="5">
        <v>6</v>
      </c>
      <c r="D2558" s="5">
        <v>0.7</v>
      </c>
      <c r="E2558" s="5">
        <v>43</v>
      </c>
      <c r="F2558">
        <v>17.95</v>
      </c>
      <c r="G2558" t="s">
        <v>10536</v>
      </c>
    </row>
    <row r="2559" spans="1:7">
      <c r="A2559" s="3" t="s">
        <v>9957</v>
      </c>
      <c r="B2559" s="11" t="s">
        <v>9958</v>
      </c>
      <c r="C2559" s="5">
        <v>6</v>
      </c>
      <c r="D2559" s="5">
        <v>0.7</v>
      </c>
      <c r="E2559" s="5">
        <v>43</v>
      </c>
      <c r="F2559">
        <v>16.149999999999999</v>
      </c>
      <c r="G2559" t="s">
        <v>10536</v>
      </c>
    </row>
    <row r="2560" spans="1:7">
      <c r="A2560" s="3" t="s">
        <v>10175</v>
      </c>
      <c r="B2560" s="11" t="s">
        <v>10176</v>
      </c>
      <c r="C2560" s="5">
        <v>6</v>
      </c>
      <c r="D2560" s="5">
        <v>0.7</v>
      </c>
      <c r="E2560" s="5">
        <v>43</v>
      </c>
      <c r="F2560">
        <v>13.5</v>
      </c>
      <c r="G2560" t="s">
        <v>10536</v>
      </c>
    </row>
    <row r="2561" spans="1:7">
      <c r="A2561" s="3" t="s">
        <v>10334</v>
      </c>
      <c r="B2561" s="11" t="s">
        <v>10335</v>
      </c>
      <c r="C2561" s="5">
        <v>6</v>
      </c>
      <c r="D2561" s="5">
        <v>0.7</v>
      </c>
      <c r="E2561" s="5">
        <v>43</v>
      </c>
      <c r="F2561">
        <v>795</v>
      </c>
      <c r="G2561" t="s">
        <v>10536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Foglio24"/>
  <dimension ref="A1:D6987"/>
  <sheetViews>
    <sheetView topLeftCell="A2" workbookViewId="0">
      <selection activeCell="B21" sqref="B21"/>
    </sheetView>
  </sheetViews>
  <sheetFormatPr defaultRowHeight="14.5"/>
  <cols>
    <col min="1" max="1" width="11.54296875" bestFit="1" customWidth="1"/>
    <col min="2" max="2" width="64.453125" bestFit="1" customWidth="1"/>
    <col min="3" max="3" width="11.81640625" bestFit="1" customWidth="1"/>
    <col min="4" max="4" width="18.81640625" style="88" bestFit="1" customWidth="1"/>
  </cols>
  <sheetData>
    <row r="1" spans="1:4">
      <c r="A1" t="s">
        <v>12201</v>
      </c>
      <c r="B1" t="s">
        <v>12202</v>
      </c>
      <c r="C1" t="s">
        <v>19215</v>
      </c>
      <c r="D1" s="88" t="s">
        <v>19216</v>
      </c>
    </row>
    <row r="2" spans="1:4">
      <c r="A2">
        <v>1</v>
      </c>
      <c r="B2" t="s">
        <v>12203</v>
      </c>
      <c r="C2">
        <v>0</v>
      </c>
      <c r="D2" s="88">
        <v>0</v>
      </c>
    </row>
    <row r="3" spans="1:4">
      <c r="A3">
        <v>2</v>
      </c>
      <c r="B3" t="s">
        <v>12204</v>
      </c>
      <c r="C3">
        <v>0</v>
      </c>
      <c r="D3" s="88">
        <v>0.54100000000000004</v>
      </c>
    </row>
    <row r="4" spans="1:4">
      <c r="A4">
        <v>3</v>
      </c>
      <c r="B4" t="s">
        <v>12205</v>
      </c>
      <c r="C4">
        <v>0</v>
      </c>
      <c r="D4" s="88">
        <v>0.48799999999999999</v>
      </c>
    </row>
    <row r="5" spans="1:4">
      <c r="A5">
        <v>4</v>
      </c>
      <c r="B5" t="s">
        <v>12206</v>
      </c>
      <c r="C5">
        <v>0</v>
      </c>
      <c r="D5" s="88">
        <v>0.42899999999999999</v>
      </c>
    </row>
    <row r="6" spans="1:4">
      <c r="A6">
        <v>5</v>
      </c>
      <c r="B6" t="s">
        <v>12207</v>
      </c>
      <c r="C6">
        <v>0</v>
      </c>
      <c r="D6" s="88">
        <v>0.63300000000000001</v>
      </c>
    </row>
    <row r="7" spans="1:4">
      <c r="A7">
        <v>6</v>
      </c>
      <c r="B7" t="s">
        <v>12208</v>
      </c>
      <c r="C7">
        <v>0</v>
      </c>
      <c r="D7" s="88">
        <v>0.42899999999999999</v>
      </c>
    </row>
    <row r="8" spans="1:4">
      <c r="A8">
        <v>7</v>
      </c>
      <c r="B8" t="s">
        <v>12209</v>
      </c>
      <c r="C8">
        <v>0</v>
      </c>
      <c r="D8" s="88">
        <v>0.63300000000000001</v>
      </c>
    </row>
    <row r="9" spans="1:4">
      <c r="A9">
        <v>8</v>
      </c>
      <c r="B9" t="s">
        <v>12210</v>
      </c>
      <c r="C9">
        <v>0</v>
      </c>
      <c r="D9" s="88">
        <v>0.6</v>
      </c>
    </row>
    <row r="10" spans="1:4">
      <c r="A10">
        <v>9</v>
      </c>
      <c r="B10" t="s">
        <v>12211</v>
      </c>
      <c r="C10">
        <v>882</v>
      </c>
      <c r="D10" s="88">
        <v>2.84</v>
      </c>
    </row>
    <row r="11" spans="1:4">
      <c r="A11">
        <v>10</v>
      </c>
      <c r="B11" t="s">
        <v>12212</v>
      </c>
      <c r="C11">
        <v>2166</v>
      </c>
      <c r="D11" s="88">
        <v>3.25</v>
      </c>
    </row>
    <row r="12" spans="1:4">
      <c r="A12">
        <v>11</v>
      </c>
      <c r="B12" t="s">
        <v>12213</v>
      </c>
      <c r="C12">
        <v>510</v>
      </c>
      <c r="D12" s="88">
        <v>5.07</v>
      </c>
    </row>
    <row r="13" spans="1:4">
      <c r="A13">
        <v>12</v>
      </c>
      <c r="B13" t="s">
        <v>12214</v>
      </c>
      <c r="C13">
        <v>0</v>
      </c>
      <c r="D13" s="88">
        <v>0.6</v>
      </c>
    </row>
    <row r="14" spans="1:4">
      <c r="A14">
        <v>13</v>
      </c>
      <c r="B14" t="s">
        <v>12215</v>
      </c>
      <c r="C14">
        <v>0</v>
      </c>
      <c r="D14" s="88">
        <v>5.8000000000000003E-2</v>
      </c>
    </row>
    <row r="15" spans="1:4">
      <c r="A15">
        <v>14</v>
      </c>
      <c r="B15" t="s">
        <v>12216</v>
      </c>
      <c r="C15">
        <v>210</v>
      </c>
      <c r="D15" s="88">
        <v>4.33</v>
      </c>
    </row>
    <row r="16" spans="1:4">
      <c r="A16">
        <v>15</v>
      </c>
      <c r="B16" t="s">
        <v>12217</v>
      </c>
      <c r="C16">
        <v>0</v>
      </c>
      <c r="D16" s="88">
        <v>0.54100000000000004</v>
      </c>
    </row>
    <row r="17" spans="1:4">
      <c r="A17">
        <v>16</v>
      </c>
      <c r="B17" t="s">
        <v>12218</v>
      </c>
      <c r="C17">
        <v>0</v>
      </c>
      <c r="D17" s="88">
        <v>0.54400000000000004</v>
      </c>
    </row>
    <row r="18" spans="1:4">
      <c r="A18">
        <v>17</v>
      </c>
      <c r="B18" t="s">
        <v>12219</v>
      </c>
      <c r="C18">
        <v>0</v>
      </c>
      <c r="D18" s="88">
        <v>1.1930000000000001</v>
      </c>
    </row>
    <row r="19" spans="1:4">
      <c r="A19">
        <v>18</v>
      </c>
      <c r="B19" t="s">
        <v>12220</v>
      </c>
      <c r="C19">
        <v>0</v>
      </c>
      <c r="D19" s="88">
        <v>0.54400000000000004</v>
      </c>
    </row>
    <row r="20" spans="1:4">
      <c r="A20">
        <v>19</v>
      </c>
      <c r="B20" t="s">
        <v>12221</v>
      </c>
      <c r="C20">
        <v>0</v>
      </c>
      <c r="D20" s="88">
        <v>9.4E-2</v>
      </c>
    </row>
    <row r="21" spans="1:4">
      <c r="A21">
        <v>20</v>
      </c>
      <c r="B21" t="s">
        <v>12222</v>
      </c>
      <c r="C21">
        <v>0</v>
      </c>
      <c r="D21" s="88">
        <v>0.42899999999999999</v>
      </c>
    </row>
    <row r="22" spans="1:4">
      <c r="A22">
        <v>21</v>
      </c>
      <c r="B22" t="s">
        <v>12223</v>
      </c>
      <c r="C22">
        <v>0</v>
      </c>
      <c r="D22" s="88">
        <v>0.63300000000000001</v>
      </c>
    </row>
    <row r="23" spans="1:4">
      <c r="A23">
        <v>22</v>
      </c>
      <c r="B23" t="s">
        <v>12224</v>
      </c>
      <c r="C23">
        <v>0</v>
      </c>
      <c r="D23" s="88">
        <v>0.45600000000000002</v>
      </c>
    </row>
    <row r="24" spans="1:4">
      <c r="A24">
        <v>23</v>
      </c>
      <c r="B24" t="s">
        <v>12225</v>
      </c>
      <c r="C24">
        <v>0</v>
      </c>
      <c r="D24" s="88">
        <v>0.6</v>
      </c>
    </row>
    <row r="25" spans="1:4">
      <c r="A25">
        <v>24</v>
      </c>
      <c r="B25" t="s">
        <v>12226</v>
      </c>
      <c r="C25">
        <v>0</v>
      </c>
      <c r="D25" s="88">
        <v>0.57499999999999996</v>
      </c>
    </row>
    <row r="26" spans="1:4">
      <c r="A26">
        <v>25</v>
      </c>
      <c r="B26" t="s">
        <v>12227</v>
      </c>
      <c r="C26">
        <v>0</v>
      </c>
      <c r="D26" s="88">
        <v>1.105</v>
      </c>
    </row>
    <row r="27" spans="1:4">
      <c r="A27">
        <v>26</v>
      </c>
      <c r="B27" t="s">
        <v>12228</v>
      </c>
      <c r="C27">
        <v>0</v>
      </c>
      <c r="D27" s="88">
        <v>115.43</v>
      </c>
    </row>
    <row r="28" spans="1:4">
      <c r="A28">
        <v>27</v>
      </c>
      <c r="B28" t="s">
        <v>12229</v>
      </c>
      <c r="C28">
        <v>0</v>
      </c>
      <c r="D28" s="88">
        <v>0.53700000000000003</v>
      </c>
    </row>
    <row r="29" spans="1:4">
      <c r="A29">
        <v>28</v>
      </c>
      <c r="B29" t="s">
        <v>12230</v>
      </c>
      <c r="C29">
        <v>0</v>
      </c>
      <c r="D29" s="88">
        <v>0.56200000000000006</v>
      </c>
    </row>
    <row r="30" spans="1:4">
      <c r="A30">
        <v>29</v>
      </c>
      <c r="B30" t="s">
        <v>12231</v>
      </c>
      <c r="C30">
        <v>0</v>
      </c>
      <c r="D30" s="88">
        <v>0.53700000000000003</v>
      </c>
    </row>
    <row r="31" spans="1:4">
      <c r="A31">
        <v>30</v>
      </c>
      <c r="B31" t="s">
        <v>12232</v>
      </c>
      <c r="C31">
        <v>0</v>
      </c>
      <c r="D31" s="88">
        <v>0.53700000000000003</v>
      </c>
    </row>
    <row r="32" spans="1:4">
      <c r="A32">
        <v>31</v>
      </c>
      <c r="B32" t="s">
        <v>12233</v>
      </c>
      <c r="C32">
        <v>0</v>
      </c>
      <c r="D32" s="88">
        <v>2.0939999999999999</v>
      </c>
    </row>
    <row r="33" spans="1:4">
      <c r="A33">
        <v>32</v>
      </c>
      <c r="B33" t="s">
        <v>12234</v>
      </c>
      <c r="C33">
        <v>0</v>
      </c>
      <c r="D33" s="88">
        <v>2.3940000000000001</v>
      </c>
    </row>
    <row r="34" spans="1:4">
      <c r="A34">
        <v>33</v>
      </c>
      <c r="B34" t="s">
        <v>12235</v>
      </c>
      <c r="C34">
        <v>0</v>
      </c>
      <c r="D34" s="88">
        <v>9.4E-2</v>
      </c>
    </row>
    <row r="35" spans="1:4">
      <c r="A35">
        <v>34</v>
      </c>
      <c r="B35" t="s">
        <v>12236</v>
      </c>
      <c r="C35">
        <v>0</v>
      </c>
      <c r="D35" s="88">
        <v>2.4940000000000002</v>
      </c>
    </row>
    <row r="36" spans="1:4">
      <c r="A36">
        <v>35</v>
      </c>
      <c r="B36" t="s">
        <v>12237</v>
      </c>
      <c r="C36">
        <v>0</v>
      </c>
      <c r="D36" s="88">
        <v>9.4E-2</v>
      </c>
    </row>
    <row r="37" spans="1:4">
      <c r="A37">
        <v>36</v>
      </c>
      <c r="B37" t="s">
        <v>12238</v>
      </c>
      <c r="C37">
        <v>0</v>
      </c>
      <c r="D37" s="88">
        <v>2.4940000000000002</v>
      </c>
    </row>
    <row r="38" spans="1:4">
      <c r="A38">
        <v>37</v>
      </c>
      <c r="B38" t="s">
        <v>12239</v>
      </c>
      <c r="C38">
        <v>0</v>
      </c>
      <c r="D38" s="88">
        <v>9.4E-2</v>
      </c>
    </row>
    <row r="39" spans="1:4">
      <c r="A39">
        <v>38</v>
      </c>
      <c r="B39" t="s">
        <v>12240</v>
      </c>
      <c r="C39">
        <v>0</v>
      </c>
      <c r="D39" s="88">
        <v>0</v>
      </c>
    </row>
    <row r="40" spans="1:4">
      <c r="A40">
        <v>39</v>
      </c>
      <c r="B40" t="s">
        <v>12241</v>
      </c>
      <c r="C40">
        <v>0</v>
      </c>
      <c r="D40" s="88">
        <v>9.4E-2</v>
      </c>
    </row>
    <row r="41" spans="1:4">
      <c r="A41">
        <v>40</v>
      </c>
      <c r="B41" t="s">
        <v>12242</v>
      </c>
      <c r="C41">
        <v>0</v>
      </c>
      <c r="D41" s="88">
        <v>9.4E-2</v>
      </c>
    </row>
    <row r="42" spans="1:4">
      <c r="A42">
        <v>41</v>
      </c>
      <c r="B42" t="s">
        <v>12243</v>
      </c>
      <c r="C42">
        <v>0</v>
      </c>
      <c r="D42" s="88">
        <v>0.61</v>
      </c>
    </row>
    <row r="43" spans="1:4">
      <c r="A43">
        <v>42</v>
      </c>
      <c r="B43" t="s">
        <v>12244</v>
      </c>
      <c r="C43">
        <v>0</v>
      </c>
      <c r="D43" s="88">
        <v>9.4E-2</v>
      </c>
    </row>
    <row r="44" spans="1:4">
      <c r="A44">
        <v>43</v>
      </c>
      <c r="B44" t="s">
        <v>12245</v>
      </c>
      <c r="C44">
        <v>0</v>
      </c>
      <c r="D44" s="88">
        <v>3.22</v>
      </c>
    </row>
    <row r="45" spans="1:4">
      <c r="A45">
        <v>44</v>
      </c>
      <c r="B45" t="s">
        <v>12246</v>
      </c>
      <c r="C45">
        <v>0</v>
      </c>
      <c r="D45" s="88">
        <v>5.1740000000000004</v>
      </c>
    </row>
    <row r="46" spans="1:4">
      <c r="A46">
        <v>45</v>
      </c>
      <c r="B46" t="s">
        <v>12247</v>
      </c>
      <c r="C46">
        <v>0</v>
      </c>
      <c r="D46" s="88">
        <v>6.22</v>
      </c>
    </row>
    <row r="47" spans="1:4">
      <c r="A47">
        <v>46</v>
      </c>
      <c r="B47" t="s">
        <v>12248</v>
      </c>
      <c r="C47">
        <v>0</v>
      </c>
      <c r="D47" s="88">
        <v>0.502</v>
      </c>
    </row>
    <row r="48" spans="1:4">
      <c r="A48">
        <v>47</v>
      </c>
      <c r="B48" t="s">
        <v>12249</v>
      </c>
      <c r="C48">
        <v>0</v>
      </c>
      <c r="D48" s="88">
        <v>5.4790000000000001</v>
      </c>
    </row>
    <row r="49" spans="1:4">
      <c r="A49">
        <v>48</v>
      </c>
      <c r="B49" t="s">
        <v>12250</v>
      </c>
      <c r="C49">
        <v>5385</v>
      </c>
      <c r="D49" s="88">
        <v>6.9829999999999997</v>
      </c>
    </row>
    <row r="50" spans="1:4">
      <c r="A50">
        <v>49</v>
      </c>
      <c r="B50" t="s">
        <v>12251</v>
      </c>
      <c r="C50">
        <v>0</v>
      </c>
      <c r="D50" s="88">
        <v>5.25</v>
      </c>
    </row>
    <row r="51" spans="1:4">
      <c r="A51">
        <v>50</v>
      </c>
      <c r="B51" t="s">
        <v>12252</v>
      </c>
      <c r="C51">
        <v>0</v>
      </c>
      <c r="D51" s="88">
        <v>5</v>
      </c>
    </row>
    <row r="52" spans="1:4">
      <c r="A52">
        <v>51</v>
      </c>
      <c r="B52" t="s">
        <v>12253</v>
      </c>
      <c r="C52">
        <v>0</v>
      </c>
      <c r="D52" s="88">
        <v>3.589</v>
      </c>
    </row>
    <row r="53" spans="1:4">
      <c r="A53">
        <v>52</v>
      </c>
      <c r="B53" t="s">
        <v>12254</v>
      </c>
      <c r="C53">
        <v>0</v>
      </c>
      <c r="D53" s="88">
        <v>4.46</v>
      </c>
    </row>
    <row r="54" spans="1:4">
      <c r="A54">
        <v>53</v>
      </c>
      <c r="B54" t="s">
        <v>12255</v>
      </c>
      <c r="C54">
        <v>0</v>
      </c>
      <c r="D54" s="88">
        <v>6.2</v>
      </c>
    </row>
    <row r="55" spans="1:4">
      <c r="A55">
        <v>54</v>
      </c>
      <c r="B55" t="s">
        <v>12256</v>
      </c>
      <c r="C55">
        <v>0</v>
      </c>
      <c r="D55" s="88">
        <v>7.2210000000000001</v>
      </c>
    </row>
    <row r="56" spans="1:4">
      <c r="A56">
        <v>55</v>
      </c>
      <c r="B56" t="s">
        <v>12257</v>
      </c>
      <c r="C56">
        <v>0</v>
      </c>
      <c r="D56" s="88">
        <v>5.3609999999999998</v>
      </c>
    </row>
    <row r="57" spans="1:4">
      <c r="A57">
        <v>56</v>
      </c>
      <c r="B57" t="s">
        <v>12258</v>
      </c>
      <c r="C57">
        <v>0</v>
      </c>
      <c r="D57" s="88">
        <v>4.5209999999999999</v>
      </c>
    </row>
    <row r="58" spans="1:4">
      <c r="A58">
        <v>57</v>
      </c>
      <c r="B58" t="s">
        <v>12259</v>
      </c>
      <c r="C58">
        <v>0</v>
      </c>
      <c r="D58" s="88">
        <v>4.7300000000000004</v>
      </c>
    </row>
    <row r="59" spans="1:4">
      <c r="A59">
        <v>58</v>
      </c>
      <c r="B59" t="s">
        <v>12260</v>
      </c>
      <c r="C59">
        <v>114</v>
      </c>
      <c r="D59" s="88">
        <v>4.6970000000000001</v>
      </c>
    </row>
    <row r="60" spans="1:4">
      <c r="A60">
        <v>59</v>
      </c>
      <c r="B60" t="s">
        <v>12261</v>
      </c>
      <c r="C60">
        <v>114</v>
      </c>
      <c r="D60" s="88">
        <v>1.35</v>
      </c>
    </row>
    <row r="61" spans="1:4">
      <c r="A61">
        <v>60</v>
      </c>
      <c r="B61" t="s">
        <v>12262</v>
      </c>
      <c r="C61">
        <v>0</v>
      </c>
      <c r="D61" s="88">
        <v>4.13</v>
      </c>
    </row>
    <row r="62" spans="1:4">
      <c r="A62">
        <v>61</v>
      </c>
      <c r="B62" t="s">
        <v>12263</v>
      </c>
      <c r="C62">
        <v>0</v>
      </c>
      <c r="D62" s="88">
        <v>5.125</v>
      </c>
    </row>
    <row r="63" spans="1:4">
      <c r="A63">
        <v>62</v>
      </c>
      <c r="B63" t="s">
        <v>12264</v>
      </c>
      <c r="C63">
        <v>0</v>
      </c>
      <c r="D63" s="88">
        <v>0</v>
      </c>
    </row>
    <row r="64" spans="1:4">
      <c r="A64">
        <v>63</v>
      </c>
      <c r="B64" t="s">
        <v>12265</v>
      </c>
      <c r="C64">
        <v>0</v>
      </c>
      <c r="D64" s="88">
        <v>4.4359999999999999</v>
      </c>
    </row>
    <row r="65" spans="1:4">
      <c r="A65">
        <v>64</v>
      </c>
      <c r="B65" t="s">
        <v>12266</v>
      </c>
      <c r="C65">
        <v>0</v>
      </c>
      <c r="D65" s="88">
        <v>6.7859999999999996</v>
      </c>
    </row>
    <row r="66" spans="1:4">
      <c r="A66">
        <v>65</v>
      </c>
      <c r="B66" t="s">
        <v>12267</v>
      </c>
      <c r="C66">
        <v>0</v>
      </c>
      <c r="D66" s="88">
        <v>3.38</v>
      </c>
    </row>
    <row r="67" spans="1:4">
      <c r="A67">
        <v>69</v>
      </c>
      <c r="B67" t="s">
        <v>12268</v>
      </c>
      <c r="C67">
        <v>0</v>
      </c>
      <c r="D67" s="88">
        <v>7.5039999999999996</v>
      </c>
    </row>
    <row r="68" spans="1:4">
      <c r="A68">
        <v>71</v>
      </c>
      <c r="B68" t="s">
        <v>12269</v>
      </c>
      <c r="C68">
        <v>0</v>
      </c>
      <c r="D68" s="88">
        <v>5.84</v>
      </c>
    </row>
    <row r="69" spans="1:4">
      <c r="A69">
        <v>72</v>
      </c>
      <c r="B69" t="s">
        <v>12270</v>
      </c>
      <c r="C69">
        <v>30</v>
      </c>
      <c r="D69" s="88">
        <v>9.6329999999999991</v>
      </c>
    </row>
    <row r="70" spans="1:4">
      <c r="A70">
        <v>73</v>
      </c>
      <c r="B70" t="s">
        <v>12271</v>
      </c>
      <c r="C70">
        <v>0</v>
      </c>
      <c r="D70" s="88">
        <v>9.0259999999999998</v>
      </c>
    </row>
    <row r="71" spans="1:4">
      <c r="A71">
        <v>74</v>
      </c>
      <c r="B71" t="s">
        <v>12272</v>
      </c>
      <c r="C71">
        <v>0</v>
      </c>
      <c r="D71" s="88">
        <v>8.5459999999999994</v>
      </c>
    </row>
    <row r="72" spans="1:4">
      <c r="A72">
        <v>75</v>
      </c>
      <c r="B72" t="s">
        <v>12273</v>
      </c>
      <c r="C72">
        <v>0</v>
      </c>
      <c r="D72" s="88">
        <v>5.8540000000000001</v>
      </c>
    </row>
    <row r="73" spans="1:4">
      <c r="A73">
        <v>83</v>
      </c>
      <c r="B73" t="s">
        <v>12274</v>
      </c>
      <c r="C73">
        <v>0</v>
      </c>
      <c r="D73" s="88">
        <v>0.51200000000000001</v>
      </c>
    </row>
    <row r="74" spans="1:4">
      <c r="A74">
        <v>84</v>
      </c>
      <c r="B74" t="s">
        <v>12275</v>
      </c>
      <c r="C74">
        <v>0</v>
      </c>
      <c r="D74" s="88">
        <v>1.105</v>
      </c>
    </row>
    <row r="75" spans="1:4">
      <c r="A75">
        <v>85</v>
      </c>
      <c r="B75" t="s">
        <v>12276</v>
      </c>
      <c r="C75">
        <v>0</v>
      </c>
      <c r="D75" s="88">
        <v>0.45600000000000002</v>
      </c>
    </row>
    <row r="76" spans="1:4">
      <c r="A76">
        <v>86</v>
      </c>
      <c r="B76" t="s">
        <v>12277</v>
      </c>
      <c r="C76">
        <v>0</v>
      </c>
      <c r="D76" s="88">
        <v>1.105</v>
      </c>
    </row>
    <row r="77" spans="1:4">
      <c r="A77">
        <v>87</v>
      </c>
      <c r="B77" t="s">
        <v>12278</v>
      </c>
      <c r="C77">
        <v>0</v>
      </c>
      <c r="D77" s="88">
        <v>0.45600000000000002</v>
      </c>
    </row>
    <row r="78" spans="1:4">
      <c r="A78">
        <v>88</v>
      </c>
      <c r="B78" t="s">
        <v>12279</v>
      </c>
      <c r="C78">
        <v>0</v>
      </c>
      <c r="D78" s="88">
        <v>12.896000000000001</v>
      </c>
    </row>
    <row r="79" spans="1:4">
      <c r="A79">
        <v>89</v>
      </c>
      <c r="B79" t="s">
        <v>12280</v>
      </c>
      <c r="C79">
        <v>0</v>
      </c>
      <c r="D79" s="88">
        <v>13.746</v>
      </c>
    </row>
    <row r="80" spans="1:4">
      <c r="A80">
        <v>90</v>
      </c>
      <c r="B80" t="s">
        <v>12281</v>
      </c>
      <c r="C80">
        <v>0</v>
      </c>
      <c r="D80" s="88">
        <v>18.920000000000002</v>
      </c>
    </row>
    <row r="81" spans="1:4">
      <c r="A81">
        <v>91</v>
      </c>
      <c r="B81" t="s">
        <v>12282</v>
      </c>
      <c r="C81">
        <v>0</v>
      </c>
      <c r="D81" s="88">
        <v>15.137</v>
      </c>
    </row>
    <row r="82" spans="1:4">
      <c r="A82">
        <v>92</v>
      </c>
      <c r="B82" t="s">
        <v>12283</v>
      </c>
      <c r="C82">
        <v>0</v>
      </c>
      <c r="D82" s="88">
        <v>19.146000000000001</v>
      </c>
    </row>
    <row r="83" spans="1:4">
      <c r="A83">
        <v>108</v>
      </c>
      <c r="B83" t="s">
        <v>12284</v>
      </c>
      <c r="C83">
        <v>0</v>
      </c>
      <c r="D83" s="88">
        <v>0</v>
      </c>
    </row>
    <row r="84" spans="1:4">
      <c r="A84">
        <v>109</v>
      </c>
      <c r="B84" t="s">
        <v>12285</v>
      </c>
      <c r="C84">
        <v>4683</v>
      </c>
      <c r="D84" s="88">
        <v>5.78</v>
      </c>
    </row>
    <row r="85" spans="1:4">
      <c r="A85">
        <v>110</v>
      </c>
      <c r="B85" t="s">
        <v>12286</v>
      </c>
      <c r="C85">
        <v>0</v>
      </c>
      <c r="D85" s="88">
        <v>6.12</v>
      </c>
    </row>
    <row r="86" spans="1:4">
      <c r="A86">
        <v>111</v>
      </c>
      <c r="B86" t="s">
        <v>12287</v>
      </c>
      <c r="C86">
        <v>0</v>
      </c>
      <c r="D86" s="88">
        <v>2.4940000000000002</v>
      </c>
    </row>
    <row r="87" spans="1:4">
      <c r="A87">
        <v>112</v>
      </c>
      <c r="B87" t="s">
        <v>12288</v>
      </c>
      <c r="C87">
        <v>0</v>
      </c>
      <c r="D87" s="88">
        <v>9.4E-2</v>
      </c>
    </row>
    <row r="88" spans="1:4">
      <c r="A88">
        <v>113</v>
      </c>
      <c r="B88" t="s">
        <v>12289</v>
      </c>
      <c r="C88">
        <v>0</v>
      </c>
      <c r="D88" s="88">
        <v>9.4E-2</v>
      </c>
    </row>
    <row r="89" spans="1:4">
      <c r="A89">
        <v>114</v>
      </c>
      <c r="B89" t="s">
        <v>12290</v>
      </c>
      <c r="C89">
        <v>0</v>
      </c>
      <c r="D89" s="88">
        <v>9.4E-2</v>
      </c>
    </row>
    <row r="90" spans="1:4">
      <c r="A90">
        <v>115</v>
      </c>
      <c r="B90" t="s">
        <v>12291</v>
      </c>
      <c r="C90">
        <v>0</v>
      </c>
      <c r="D90" s="88">
        <v>0.6</v>
      </c>
    </row>
    <row r="91" spans="1:4">
      <c r="A91">
        <v>118</v>
      </c>
      <c r="B91" t="s">
        <v>12292</v>
      </c>
      <c r="C91">
        <v>0</v>
      </c>
      <c r="D91" s="88">
        <v>7.5739999999999998</v>
      </c>
    </row>
    <row r="92" spans="1:4">
      <c r="A92">
        <v>119</v>
      </c>
      <c r="B92" t="s">
        <v>12293</v>
      </c>
      <c r="C92">
        <v>0</v>
      </c>
      <c r="D92" s="88">
        <v>8.94</v>
      </c>
    </row>
    <row r="93" spans="1:4">
      <c r="A93">
        <v>120</v>
      </c>
      <c r="B93" t="s">
        <v>12294</v>
      </c>
      <c r="C93">
        <v>72</v>
      </c>
      <c r="D93" s="88">
        <v>10.48</v>
      </c>
    </row>
    <row r="94" spans="1:4">
      <c r="A94">
        <v>121</v>
      </c>
      <c r="B94" t="s">
        <v>12295</v>
      </c>
      <c r="C94">
        <v>0</v>
      </c>
      <c r="D94" s="88">
        <v>11</v>
      </c>
    </row>
    <row r="95" spans="1:4">
      <c r="A95">
        <v>130</v>
      </c>
      <c r="B95" t="s">
        <v>12296</v>
      </c>
      <c r="C95">
        <v>0</v>
      </c>
      <c r="D95" s="88">
        <v>2.907</v>
      </c>
    </row>
    <row r="96" spans="1:4">
      <c r="A96">
        <v>131</v>
      </c>
      <c r="B96" t="s">
        <v>12297</v>
      </c>
      <c r="C96">
        <v>0</v>
      </c>
      <c r="D96" s="88">
        <v>0</v>
      </c>
    </row>
    <row r="97" spans="1:4">
      <c r="A97">
        <v>201</v>
      </c>
      <c r="B97" t="s">
        <v>12298</v>
      </c>
      <c r="C97">
        <v>0</v>
      </c>
      <c r="D97" s="88">
        <v>0.16400000000000001</v>
      </c>
    </row>
    <row r="98" spans="1:4">
      <c r="A98">
        <v>202</v>
      </c>
      <c r="B98" t="s">
        <v>12299</v>
      </c>
      <c r="C98">
        <v>0</v>
      </c>
      <c r="D98" s="88">
        <v>0.27</v>
      </c>
    </row>
    <row r="99" spans="1:4">
      <c r="A99">
        <v>203</v>
      </c>
      <c r="B99" t="s">
        <v>12300</v>
      </c>
      <c r="C99">
        <v>0</v>
      </c>
      <c r="D99" s="88">
        <v>0.35299999999999998</v>
      </c>
    </row>
    <row r="100" spans="1:4">
      <c r="A100">
        <v>204</v>
      </c>
      <c r="B100" t="s">
        <v>12301</v>
      </c>
      <c r="C100">
        <v>2412</v>
      </c>
      <c r="D100" s="88">
        <v>0.23899999999999999</v>
      </c>
    </row>
    <row r="101" spans="1:4">
      <c r="A101">
        <v>205</v>
      </c>
      <c r="B101" t="s">
        <v>12302</v>
      </c>
      <c r="C101">
        <v>0</v>
      </c>
      <c r="D101" s="88">
        <v>0.34</v>
      </c>
    </row>
    <row r="102" spans="1:4">
      <c r="A102">
        <v>206</v>
      </c>
      <c r="B102" t="s">
        <v>12303</v>
      </c>
      <c r="C102">
        <v>1212</v>
      </c>
      <c r="D102" s="88">
        <v>0.27</v>
      </c>
    </row>
    <row r="103" spans="1:4">
      <c r="A103">
        <v>207</v>
      </c>
      <c r="B103" t="s">
        <v>12304</v>
      </c>
      <c r="C103">
        <v>0</v>
      </c>
      <c r="D103" s="88">
        <v>0.75600000000000001</v>
      </c>
    </row>
    <row r="104" spans="1:4">
      <c r="A104">
        <v>208</v>
      </c>
      <c r="B104" t="s">
        <v>12305</v>
      </c>
      <c r="C104">
        <v>0</v>
      </c>
      <c r="D104" s="88">
        <v>9.8000000000000004E-2</v>
      </c>
    </row>
    <row r="105" spans="1:4">
      <c r="A105">
        <v>209</v>
      </c>
      <c r="B105" t="s">
        <v>12306</v>
      </c>
      <c r="C105">
        <v>0</v>
      </c>
      <c r="D105" s="88">
        <v>0.11799999999999999</v>
      </c>
    </row>
    <row r="106" spans="1:4">
      <c r="A106">
        <v>210</v>
      </c>
      <c r="B106" t="s">
        <v>12307</v>
      </c>
      <c r="C106">
        <v>1200</v>
      </c>
      <c r="D106" s="88">
        <v>0.77500000000000002</v>
      </c>
    </row>
    <row r="107" spans="1:4">
      <c r="A107">
        <v>211</v>
      </c>
      <c r="B107" t="s">
        <v>12308</v>
      </c>
      <c r="C107">
        <v>0</v>
      </c>
      <c r="D107" s="88">
        <v>0.3</v>
      </c>
    </row>
    <row r="108" spans="1:4">
      <c r="A108">
        <v>212</v>
      </c>
      <c r="B108" t="s">
        <v>12309</v>
      </c>
      <c r="C108">
        <v>2448</v>
      </c>
      <c r="D108" s="88">
        <v>0.20499999999999999</v>
      </c>
    </row>
    <row r="109" spans="1:4">
      <c r="A109">
        <v>213</v>
      </c>
      <c r="B109" t="s">
        <v>12310</v>
      </c>
      <c r="C109">
        <v>0</v>
      </c>
      <c r="D109" s="88">
        <v>0.12</v>
      </c>
    </row>
    <row r="110" spans="1:4">
      <c r="A110">
        <v>214</v>
      </c>
      <c r="B110" t="s">
        <v>12311</v>
      </c>
      <c r="C110">
        <v>0</v>
      </c>
      <c r="D110" s="88">
        <v>0.17</v>
      </c>
    </row>
    <row r="111" spans="1:4">
      <c r="A111">
        <v>219</v>
      </c>
      <c r="B111" t="s">
        <v>12312</v>
      </c>
      <c r="C111">
        <v>0</v>
      </c>
      <c r="D111" s="88">
        <v>0</v>
      </c>
    </row>
    <row r="112" spans="1:4">
      <c r="A112">
        <v>220</v>
      </c>
      <c r="B112" t="s">
        <v>12313</v>
      </c>
      <c r="C112">
        <v>0</v>
      </c>
      <c r="D112" s="88">
        <v>0.77</v>
      </c>
    </row>
    <row r="113" spans="1:4">
      <c r="A113">
        <v>221</v>
      </c>
      <c r="B113" t="s">
        <v>12314</v>
      </c>
      <c r="C113">
        <v>0</v>
      </c>
      <c r="D113" s="88">
        <v>1.1499999999999999</v>
      </c>
    </row>
    <row r="114" spans="1:4">
      <c r="A114">
        <v>222</v>
      </c>
      <c r="B114" t="s">
        <v>12315</v>
      </c>
      <c r="C114">
        <v>0</v>
      </c>
      <c r="D114" s="88">
        <v>0.49199999999999999</v>
      </c>
    </row>
    <row r="115" spans="1:4">
      <c r="A115">
        <v>223</v>
      </c>
      <c r="B115" t="s">
        <v>12316</v>
      </c>
      <c r="C115">
        <v>0</v>
      </c>
      <c r="D115" s="88">
        <v>0.60699999999999998</v>
      </c>
    </row>
    <row r="116" spans="1:4">
      <c r="A116">
        <v>224</v>
      </c>
      <c r="B116" t="s">
        <v>12317</v>
      </c>
      <c r="C116">
        <v>0</v>
      </c>
      <c r="D116" s="88">
        <v>0.45700000000000002</v>
      </c>
    </row>
    <row r="117" spans="1:4">
      <c r="A117">
        <v>225</v>
      </c>
      <c r="B117" t="s">
        <v>12318</v>
      </c>
      <c r="C117">
        <v>0</v>
      </c>
      <c r="D117" s="88">
        <v>0.36199999999999999</v>
      </c>
    </row>
    <row r="118" spans="1:4">
      <c r="A118">
        <v>226</v>
      </c>
      <c r="B118" t="s">
        <v>12319</v>
      </c>
      <c r="C118">
        <v>0</v>
      </c>
      <c r="D118" s="88">
        <v>1.1000000000000001</v>
      </c>
    </row>
    <row r="119" spans="1:4">
      <c r="A119">
        <v>227</v>
      </c>
      <c r="B119" t="s">
        <v>12320</v>
      </c>
      <c r="C119">
        <v>0</v>
      </c>
      <c r="D119" s="88">
        <v>1.2</v>
      </c>
    </row>
    <row r="120" spans="1:4">
      <c r="A120">
        <v>231</v>
      </c>
      <c r="B120" t="s">
        <v>12321</v>
      </c>
      <c r="C120">
        <v>0</v>
      </c>
      <c r="D120" s="88">
        <v>20.274999999999999</v>
      </c>
    </row>
    <row r="121" spans="1:4">
      <c r="A121">
        <v>232</v>
      </c>
      <c r="B121" t="s">
        <v>12322</v>
      </c>
      <c r="C121">
        <v>0</v>
      </c>
      <c r="D121" s="88">
        <v>0.46</v>
      </c>
    </row>
    <row r="122" spans="1:4">
      <c r="A122">
        <v>233</v>
      </c>
      <c r="B122" t="s">
        <v>12323</v>
      </c>
      <c r="C122">
        <v>240</v>
      </c>
      <c r="D122" s="88">
        <v>0.52</v>
      </c>
    </row>
    <row r="123" spans="1:4">
      <c r="A123">
        <v>234</v>
      </c>
      <c r="B123" t="s">
        <v>12324</v>
      </c>
      <c r="C123">
        <v>0</v>
      </c>
      <c r="D123" s="88">
        <v>0.52300000000000002</v>
      </c>
    </row>
    <row r="124" spans="1:4">
      <c r="A124">
        <v>235</v>
      </c>
      <c r="B124" t="s">
        <v>12325</v>
      </c>
      <c r="C124">
        <v>0</v>
      </c>
      <c r="D124" s="88">
        <v>0.4</v>
      </c>
    </row>
    <row r="125" spans="1:4">
      <c r="A125">
        <v>237</v>
      </c>
      <c r="B125" t="s">
        <v>12326</v>
      </c>
      <c r="C125">
        <v>0</v>
      </c>
      <c r="D125" s="88">
        <v>0.72899999999999998</v>
      </c>
    </row>
    <row r="126" spans="1:4">
      <c r="A126">
        <v>238</v>
      </c>
      <c r="B126" t="s">
        <v>12327</v>
      </c>
      <c r="C126">
        <v>1470</v>
      </c>
      <c r="D126" s="88">
        <v>0.52</v>
      </c>
    </row>
    <row r="127" spans="1:4">
      <c r="A127">
        <v>239</v>
      </c>
      <c r="B127" t="s">
        <v>12328</v>
      </c>
      <c r="C127">
        <v>0</v>
      </c>
      <c r="D127" s="88">
        <v>0.74</v>
      </c>
    </row>
    <row r="128" spans="1:4">
      <c r="A128">
        <v>240</v>
      </c>
      <c r="B128" t="s">
        <v>12329</v>
      </c>
      <c r="C128">
        <v>0</v>
      </c>
      <c r="D128" s="88">
        <v>2.4329999999999998</v>
      </c>
    </row>
    <row r="129" spans="1:4">
      <c r="A129">
        <v>241</v>
      </c>
      <c r="B129" t="s">
        <v>12330</v>
      </c>
      <c r="C129">
        <v>2832</v>
      </c>
      <c r="D129" s="88">
        <v>0.85499999999999998</v>
      </c>
    </row>
    <row r="130" spans="1:4">
      <c r="A130">
        <v>242</v>
      </c>
      <c r="B130" t="s">
        <v>12331</v>
      </c>
      <c r="C130">
        <v>0</v>
      </c>
      <c r="D130" s="88">
        <v>0.48</v>
      </c>
    </row>
    <row r="131" spans="1:4">
      <c r="A131">
        <v>243</v>
      </c>
      <c r="B131" t="s">
        <v>12332</v>
      </c>
      <c r="C131">
        <v>0</v>
      </c>
      <c r="D131" s="88">
        <v>0.77500000000000002</v>
      </c>
    </row>
    <row r="132" spans="1:4">
      <c r="A132">
        <v>245</v>
      </c>
      <c r="B132" t="s">
        <v>12333</v>
      </c>
      <c r="C132">
        <v>180</v>
      </c>
      <c r="D132" s="88">
        <v>0.82</v>
      </c>
    </row>
    <row r="133" spans="1:4">
      <c r="A133">
        <v>246</v>
      </c>
      <c r="B133" t="s">
        <v>12334</v>
      </c>
      <c r="C133">
        <v>156</v>
      </c>
      <c r="D133" s="88">
        <v>2.16</v>
      </c>
    </row>
    <row r="134" spans="1:4">
      <c r="A134">
        <v>247</v>
      </c>
      <c r="B134" t="s">
        <v>12335</v>
      </c>
      <c r="C134">
        <v>0</v>
      </c>
      <c r="D134" s="88">
        <v>13.95</v>
      </c>
    </row>
    <row r="135" spans="1:4">
      <c r="A135">
        <v>249</v>
      </c>
      <c r="B135" t="s">
        <v>12336</v>
      </c>
      <c r="C135">
        <v>0</v>
      </c>
      <c r="D135" s="88">
        <v>0.505</v>
      </c>
    </row>
    <row r="136" spans="1:4">
      <c r="A136">
        <v>250</v>
      </c>
      <c r="B136" t="s">
        <v>12337</v>
      </c>
      <c r="C136">
        <v>0</v>
      </c>
      <c r="D136" s="88">
        <v>0.95</v>
      </c>
    </row>
    <row r="137" spans="1:4">
      <c r="A137">
        <v>251</v>
      </c>
      <c r="B137" t="s">
        <v>12338</v>
      </c>
      <c r="C137">
        <v>0</v>
      </c>
      <c r="D137" s="88">
        <v>2.149</v>
      </c>
    </row>
    <row r="138" spans="1:4">
      <c r="A138">
        <v>252</v>
      </c>
      <c r="B138" t="s">
        <v>12339</v>
      </c>
      <c r="C138">
        <v>0</v>
      </c>
      <c r="D138" s="88">
        <v>1.02</v>
      </c>
    </row>
    <row r="139" spans="1:4">
      <c r="A139">
        <v>253</v>
      </c>
      <c r="B139" t="s">
        <v>12340</v>
      </c>
      <c r="C139">
        <v>0</v>
      </c>
      <c r="D139" s="88">
        <v>1.0629999999999999</v>
      </c>
    </row>
    <row r="140" spans="1:4">
      <c r="A140">
        <v>254</v>
      </c>
      <c r="B140" t="s">
        <v>12341</v>
      </c>
      <c r="C140">
        <v>0</v>
      </c>
      <c r="D140" s="88">
        <v>4.1280000000000001</v>
      </c>
    </row>
    <row r="141" spans="1:4">
      <c r="A141">
        <v>255</v>
      </c>
      <c r="B141" t="s">
        <v>12342</v>
      </c>
      <c r="C141">
        <v>0</v>
      </c>
      <c r="D141" s="88">
        <v>0.57999999999999996</v>
      </c>
    </row>
    <row r="142" spans="1:4">
      <c r="A142">
        <v>256</v>
      </c>
      <c r="B142" t="s">
        <v>12343</v>
      </c>
      <c r="C142">
        <v>0</v>
      </c>
      <c r="D142" s="88">
        <v>0.48499999999999999</v>
      </c>
    </row>
    <row r="143" spans="1:4">
      <c r="A143">
        <v>257</v>
      </c>
      <c r="B143" t="s">
        <v>12344</v>
      </c>
      <c r="C143">
        <v>0</v>
      </c>
      <c r="D143" s="88">
        <v>0.45700000000000002</v>
      </c>
    </row>
    <row r="144" spans="1:4">
      <c r="A144">
        <v>258</v>
      </c>
      <c r="B144" t="s">
        <v>12345</v>
      </c>
      <c r="C144">
        <v>0</v>
      </c>
      <c r="D144" s="88">
        <v>1.0860000000000001</v>
      </c>
    </row>
    <row r="145" spans="1:4">
      <c r="A145">
        <v>259</v>
      </c>
      <c r="B145" t="s">
        <v>12346</v>
      </c>
      <c r="C145">
        <v>0</v>
      </c>
      <c r="D145" s="88">
        <v>0.8</v>
      </c>
    </row>
    <row r="146" spans="1:4">
      <c r="A146">
        <v>260</v>
      </c>
      <c r="B146" t="s">
        <v>12347</v>
      </c>
      <c r="C146">
        <v>0</v>
      </c>
      <c r="D146" s="88">
        <v>1.4490000000000001</v>
      </c>
    </row>
    <row r="147" spans="1:4">
      <c r="A147">
        <v>261</v>
      </c>
      <c r="B147" t="s">
        <v>12348</v>
      </c>
      <c r="C147">
        <v>0</v>
      </c>
      <c r="D147" s="88">
        <v>0.57899999999999996</v>
      </c>
    </row>
    <row r="148" spans="1:4">
      <c r="A148">
        <v>262</v>
      </c>
      <c r="B148" t="s">
        <v>12349</v>
      </c>
      <c r="C148">
        <v>0</v>
      </c>
      <c r="D148" s="88">
        <v>1.18</v>
      </c>
    </row>
    <row r="149" spans="1:4">
      <c r="A149">
        <v>263</v>
      </c>
      <c r="B149" t="s">
        <v>12350</v>
      </c>
      <c r="C149">
        <v>0</v>
      </c>
      <c r="D149" s="88">
        <v>0.623</v>
      </c>
    </row>
    <row r="150" spans="1:4">
      <c r="A150">
        <v>264</v>
      </c>
      <c r="B150" t="s">
        <v>12351</v>
      </c>
      <c r="C150">
        <v>456</v>
      </c>
      <c r="D150" s="88">
        <v>0.65</v>
      </c>
    </row>
    <row r="151" spans="1:4">
      <c r="A151">
        <v>265</v>
      </c>
      <c r="B151" t="s">
        <v>12352</v>
      </c>
      <c r="C151">
        <v>0</v>
      </c>
      <c r="D151" s="88">
        <v>0.68600000000000005</v>
      </c>
    </row>
    <row r="152" spans="1:4">
      <c r="A152">
        <v>266</v>
      </c>
      <c r="B152" t="s">
        <v>12353</v>
      </c>
      <c r="C152">
        <v>0</v>
      </c>
      <c r="D152" s="88">
        <v>0.86</v>
      </c>
    </row>
    <row r="153" spans="1:4">
      <c r="A153">
        <v>267</v>
      </c>
      <c r="B153" t="s">
        <v>12354</v>
      </c>
      <c r="C153">
        <v>765</v>
      </c>
      <c r="D153" s="88">
        <v>0.79</v>
      </c>
    </row>
    <row r="154" spans="1:4">
      <c r="A154">
        <v>268</v>
      </c>
      <c r="B154" t="s">
        <v>12355</v>
      </c>
      <c r="C154">
        <v>0</v>
      </c>
      <c r="D154" s="88">
        <v>0.433</v>
      </c>
    </row>
    <row r="155" spans="1:4">
      <c r="A155">
        <v>269</v>
      </c>
      <c r="B155" t="s">
        <v>12356</v>
      </c>
      <c r="C155">
        <v>0</v>
      </c>
      <c r="D155" s="88">
        <v>0.77700000000000002</v>
      </c>
    </row>
    <row r="156" spans="1:4">
      <c r="A156">
        <v>270</v>
      </c>
      <c r="B156" t="s">
        <v>12357</v>
      </c>
      <c r="C156">
        <v>0</v>
      </c>
      <c r="D156" s="88">
        <v>0.52</v>
      </c>
    </row>
    <row r="157" spans="1:4">
      <c r="A157">
        <v>271</v>
      </c>
      <c r="B157" t="s">
        <v>12358</v>
      </c>
      <c r="C157">
        <v>0</v>
      </c>
      <c r="D157" s="88">
        <v>1.6459999999999999</v>
      </c>
    </row>
    <row r="158" spans="1:4">
      <c r="A158">
        <v>272</v>
      </c>
      <c r="B158" t="s">
        <v>12359</v>
      </c>
      <c r="C158">
        <v>0</v>
      </c>
      <c r="D158" s="88">
        <v>1.0660000000000001</v>
      </c>
    </row>
    <row r="159" spans="1:4">
      <c r="A159">
        <v>273</v>
      </c>
      <c r="B159" t="s">
        <v>12360</v>
      </c>
      <c r="C159">
        <v>0</v>
      </c>
      <c r="D159" s="88">
        <v>0.95</v>
      </c>
    </row>
    <row r="160" spans="1:4">
      <c r="A160">
        <v>274</v>
      </c>
      <c r="B160" t="s">
        <v>12361</v>
      </c>
      <c r="C160">
        <v>0</v>
      </c>
      <c r="D160" s="88">
        <v>1.27</v>
      </c>
    </row>
    <row r="161" spans="1:4">
      <c r="A161">
        <v>275</v>
      </c>
      <c r="B161" t="s">
        <v>12362</v>
      </c>
      <c r="C161">
        <v>0</v>
      </c>
      <c r="D161" s="88">
        <v>0.6</v>
      </c>
    </row>
    <row r="162" spans="1:4">
      <c r="A162">
        <v>276</v>
      </c>
      <c r="B162" t="s">
        <v>12363</v>
      </c>
      <c r="C162">
        <v>0</v>
      </c>
      <c r="D162" s="88">
        <v>1.1200000000000001</v>
      </c>
    </row>
    <row r="163" spans="1:4">
      <c r="A163">
        <v>277</v>
      </c>
      <c r="B163" t="s">
        <v>12364</v>
      </c>
      <c r="C163">
        <v>0</v>
      </c>
      <c r="D163" s="88">
        <v>0.56999999999999995</v>
      </c>
    </row>
    <row r="164" spans="1:4">
      <c r="A164">
        <v>278</v>
      </c>
      <c r="B164" t="s">
        <v>12365</v>
      </c>
      <c r="C164">
        <v>0</v>
      </c>
      <c r="D164" s="88">
        <v>0.875</v>
      </c>
    </row>
    <row r="165" spans="1:4">
      <c r="A165">
        <v>279</v>
      </c>
      <c r="B165" t="s">
        <v>12366</v>
      </c>
      <c r="C165">
        <v>0</v>
      </c>
      <c r="D165" s="88">
        <v>0.379</v>
      </c>
    </row>
    <row r="166" spans="1:4">
      <c r="A166">
        <v>280</v>
      </c>
      <c r="B166" t="s">
        <v>12367</v>
      </c>
      <c r="C166">
        <v>0</v>
      </c>
      <c r="D166" s="88">
        <v>0.748</v>
      </c>
    </row>
    <row r="167" spans="1:4">
      <c r="A167">
        <v>281</v>
      </c>
      <c r="B167" t="s">
        <v>12368</v>
      </c>
      <c r="C167">
        <v>0</v>
      </c>
      <c r="D167" s="88">
        <v>0.52</v>
      </c>
    </row>
    <row r="168" spans="1:4">
      <c r="A168">
        <v>282</v>
      </c>
      <c r="B168" t="s">
        <v>12369</v>
      </c>
      <c r="C168">
        <v>540</v>
      </c>
      <c r="D168" s="88">
        <v>0.53</v>
      </c>
    </row>
    <row r="169" spans="1:4">
      <c r="A169">
        <v>283</v>
      </c>
      <c r="B169" t="s">
        <v>12370</v>
      </c>
      <c r="C169">
        <v>0</v>
      </c>
      <c r="D169" s="88">
        <v>0.64600000000000002</v>
      </c>
    </row>
    <row r="170" spans="1:4">
      <c r="A170">
        <v>284</v>
      </c>
      <c r="B170" t="s">
        <v>12371</v>
      </c>
      <c r="C170">
        <v>0</v>
      </c>
      <c r="D170" s="88">
        <v>0.37</v>
      </c>
    </row>
    <row r="171" spans="1:4">
      <c r="A171">
        <v>285</v>
      </c>
      <c r="B171" t="s">
        <v>12372</v>
      </c>
      <c r="C171">
        <v>0</v>
      </c>
      <c r="D171" s="88">
        <v>0.99</v>
      </c>
    </row>
    <row r="172" spans="1:4">
      <c r="A172">
        <v>286</v>
      </c>
      <c r="B172" t="s">
        <v>12373</v>
      </c>
      <c r="C172">
        <v>0</v>
      </c>
      <c r="D172" s="88">
        <v>0.63500000000000001</v>
      </c>
    </row>
    <row r="173" spans="1:4">
      <c r="A173">
        <v>287</v>
      </c>
      <c r="B173" t="s">
        <v>12374</v>
      </c>
      <c r="C173">
        <v>0</v>
      </c>
      <c r="D173" s="88">
        <v>0.995</v>
      </c>
    </row>
    <row r="174" spans="1:4">
      <c r="A174">
        <v>288</v>
      </c>
      <c r="B174" t="s">
        <v>12375</v>
      </c>
      <c r="C174">
        <v>0</v>
      </c>
      <c r="D174" s="88">
        <v>6.8</v>
      </c>
    </row>
    <row r="175" spans="1:4">
      <c r="A175">
        <v>296</v>
      </c>
      <c r="B175" t="s">
        <v>12376</v>
      </c>
      <c r="C175">
        <v>0</v>
      </c>
      <c r="D175" s="88">
        <v>0.6</v>
      </c>
    </row>
    <row r="176" spans="1:4">
      <c r="A176">
        <v>298</v>
      </c>
      <c r="B176" t="s">
        <v>12377</v>
      </c>
      <c r="C176">
        <v>0</v>
      </c>
      <c r="D176" s="88">
        <v>1.67</v>
      </c>
    </row>
    <row r="177" spans="1:4">
      <c r="A177">
        <v>299</v>
      </c>
      <c r="B177" t="s">
        <v>12378</v>
      </c>
      <c r="C177">
        <v>0</v>
      </c>
      <c r="D177" s="88">
        <v>28.91</v>
      </c>
    </row>
    <row r="178" spans="1:4">
      <c r="A178">
        <v>300</v>
      </c>
      <c r="B178" t="s">
        <v>12379</v>
      </c>
      <c r="C178">
        <v>0</v>
      </c>
      <c r="D178" s="88">
        <v>16.850000000000001</v>
      </c>
    </row>
    <row r="179" spans="1:4">
      <c r="A179">
        <v>301</v>
      </c>
      <c r="B179" t="s">
        <v>12380</v>
      </c>
      <c r="C179">
        <v>0</v>
      </c>
      <c r="D179" s="88">
        <v>26.19</v>
      </c>
    </row>
    <row r="180" spans="1:4">
      <c r="A180">
        <v>302</v>
      </c>
      <c r="B180" t="s">
        <v>12381</v>
      </c>
      <c r="C180">
        <v>0</v>
      </c>
      <c r="D180" s="88">
        <v>34.159999999999997</v>
      </c>
    </row>
    <row r="181" spans="1:4">
      <c r="A181">
        <v>303</v>
      </c>
      <c r="B181" t="s">
        <v>12382</v>
      </c>
      <c r="C181">
        <v>0</v>
      </c>
      <c r="D181" s="88">
        <v>29.66</v>
      </c>
    </row>
    <row r="182" spans="1:4">
      <c r="A182">
        <v>304</v>
      </c>
      <c r="B182" t="s">
        <v>12383</v>
      </c>
      <c r="C182">
        <v>0</v>
      </c>
      <c r="D182" s="88">
        <v>20.57</v>
      </c>
    </row>
    <row r="183" spans="1:4">
      <c r="A183">
        <v>305</v>
      </c>
      <c r="B183" t="s">
        <v>12384</v>
      </c>
      <c r="C183">
        <v>0</v>
      </c>
      <c r="D183" s="88">
        <v>53.83</v>
      </c>
    </row>
    <row r="184" spans="1:4">
      <c r="A184">
        <v>306</v>
      </c>
      <c r="B184" t="s">
        <v>12385</v>
      </c>
      <c r="C184">
        <v>0</v>
      </c>
      <c r="D184" s="88">
        <v>12.71</v>
      </c>
    </row>
    <row r="185" spans="1:4">
      <c r="A185">
        <v>307</v>
      </c>
      <c r="B185" t="s">
        <v>12386</v>
      </c>
      <c r="C185">
        <v>0</v>
      </c>
      <c r="D185" s="88">
        <v>0.79</v>
      </c>
    </row>
    <row r="186" spans="1:4">
      <c r="A186">
        <v>308</v>
      </c>
      <c r="B186" t="s">
        <v>12387</v>
      </c>
      <c r="C186">
        <v>480</v>
      </c>
      <c r="D186" s="88">
        <v>0.43</v>
      </c>
    </row>
    <row r="187" spans="1:4">
      <c r="A187">
        <v>309</v>
      </c>
      <c r="B187" t="s">
        <v>12388</v>
      </c>
      <c r="C187">
        <v>0</v>
      </c>
      <c r="D187" s="88">
        <v>1.07</v>
      </c>
    </row>
    <row r="188" spans="1:4">
      <c r="A188">
        <v>310</v>
      </c>
      <c r="B188" t="s">
        <v>12389</v>
      </c>
      <c r="C188">
        <v>0</v>
      </c>
      <c r="D188" s="88">
        <v>8.1</v>
      </c>
    </row>
    <row r="189" spans="1:4">
      <c r="A189">
        <v>311</v>
      </c>
      <c r="B189" t="s">
        <v>12390</v>
      </c>
      <c r="C189">
        <v>0</v>
      </c>
      <c r="D189" s="88">
        <v>9.41</v>
      </c>
    </row>
    <row r="190" spans="1:4">
      <c r="A190">
        <v>312</v>
      </c>
      <c r="B190" t="s">
        <v>12391</v>
      </c>
      <c r="C190">
        <v>0</v>
      </c>
      <c r="D190" s="88">
        <v>19.2</v>
      </c>
    </row>
    <row r="191" spans="1:4">
      <c r="A191">
        <v>313</v>
      </c>
      <c r="B191" t="s">
        <v>12392</v>
      </c>
      <c r="C191">
        <v>0</v>
      </c>
      <c r="D191" s="88">
        <v>11.02</v>
      </c>
    </row>
    <row r="192" spans="1:4">
      <c r="A192">
        <v>314</v>
      </c>
      <c r="B192" t="s">
        <v>12393</v>
      </c>
      <c r="C192">
        <v>0</v>
      </c>
      <c r="D192" s="88">
        <v>12.69</v>
      </c>
    </row>
    <row r="193" spans="1:4">
      <c r="A193">
        <v>315</v>
      </c>
      <c r="B193" t="s">
        <v>12394</v>
      </c>
      <c r="C193">
        <v>0</v>
      </c>
      <c r="D193" s="88">
        <v>8.8699999999999992</v>
      </c>
    </row>
    <row r="194" spans="1:4">
      <c r="A194">
        <v>316</v>
      </c>
      <c r="B194" t="s">
        <v>12395</v>
      </c>
      <c r="C194">
        <v>0</v>
      </c>
      <c r="D194" s="88">
        <v>41.69</v>
      </c>
    </row>
    <row r="195" spans="1:4">
      <c r="A195">
        <v>317</v>
      </c>
      <c r="B195" t="s">
        <v>12396</v>
      </c>
      <c r="C195">
        <v>0</v>
      </c>
      <c r="D195" s="88">
        <v>6.75</v>
      </c>
    </row>
    <row r="196" spans="1:4">
      <c r="A196">
        <v>318</v>
      </c>
      <c r="B196" t="s">
        <v>12397</v>
      </c>
      <c r="C196">
        <v>0</v>
      </c>
      <c r="D196" s="88">
        <v>34.61</v>
      </c>
    </row>
    <row r="197" spans="1:4">
      <c r="A197">
        <v>319</v>
      </c>
      <c r="B197" t="s">
        <v>12398</v>
      </c>
      <c r="C197">
        <v>0</v>
      </c>
      <c r="D197" s="88">
        <v>20.23</v>
      </c>
    </row>
    <row r="198" spans="1:4">
      <c r="A198">
        <v>320</v>
      </c>
      <c r="B198" t="s">
        <v>12399</v>
      </c>
      <c r="C198">
        <v>0</v>
      </c>
      <c r="D198" s="88">
        <v>64.400000000000006</v>
      </c>
    </row>
    <row r="199" spans="1:4">
      <c r="A199">
        <v>321</v>
      </c>
      <c r="B199" t="s">
        <v>12400</v>
      </c>
      <c r="C199">
        <v>30</v>
      </c>
      <c r="D199" s="88">
        <v>10.5</v>
      </c>
    </row>
    <row r="200" spans="1:4">
      <c r="A200">
        <v>322</v>
      </c>
      <c r="B200" t="s">
        <v>12401</v>
      </c>
      <c r="C200">
        <v>0</v>
      </c>
      <c r="D200" s="88">
        <v>10.5</v>
      </c>
    </row>
    <row r="201" spans="1:4">
      <c r="A201">
        <v>323</v>
      </c>
      <c r="B201" t="s">
        <v>12402</v>
      </c>
      <c r="C201">
        <v>0</v>
      </c>
      <c r="D201" s="88">
        <v>7.4</v>
      </c>
    </row>
    <row r="202" spans="1:4">
      <c r="A202">
        <v>324</v>
      </c>
      <c r="B202" t="s">
        <v>12403</v>
      </c>
      <c r="C202">
        <v>0</v>
      </c>
      <c r="D202" s="88">
        <v>16.431000000000001</v>
      </c>
    </row>
    <row r="203" spans="1:4">
      <c r="A203">
        <v>325</v>
      </c>
      <c r="B203" t="s">
        <v>12404</v>
      </c>
      <c r="C203">
        <v>0</v>
      </c>
      <c r="D203" s="88">
        <v>2.5990000000000002</v>
      </c>
    </row>
    <row r="204" spans="1:4">
      <c r="A204">
        <v>326</v>
      </c>
      <c r="B204" t="s">
        <v>12405</v>
      </c>
      <c r="C204">
        <v>0</v>
      </c>
      <c r="D204" s="88">
        <v>11.164999999999999</v>
      </c>
    </row>
    <row r="205" spans="1:4">
      <c r="A205">
        <v>327</v>
      </c>
      <c r="B205" t="s">
        <v>12406</v>
      </c>
      <c r="C205">
        <v>222</v>
      </c>
      <c r="D205" s="88">
        <v>3.4820000000000002</v>
      </c>
    </row>
    <row r="206" spans="1:4">
      <c r="A206">
        <v>328</v>
      </c>
      <c r="B206" t="s">
        <v>12407</v>
      </c>
      <c r="C206">
        <v>0</v>
      </c>
      <c r="D206" s="88">
        <v>164</v>
      </c>
    </row>
    <row r="207" spans="1:4">
      <c r="A207">
        <v>329</v>
      </c>
      <c r="B207" t="s">
        <v>12408</v>
      </c>
      <c r="C207">
        <v>0</v>
      </c>
      <c r="D207" s="88">
        <v>8.3699999999999992</v>
      </c>
    </row>
    <row r="208" spans="1:4">
      <c r="A208">
        <v>330</v>
      </c>
      <c r="B208" t="s">
        <v>12409</v>
      </c>
      <c r="C208">
        <v>0</v>
      </c>
      <c r="D208" s="88">
        <v>20.25</v>
      </c>
    </row>
    <row r="209" spans="1:4">
      <c r="A209">
        <v>331</v>
      </c>
      <c r="B209" t="s">
        <v>12410</v>
      </c>
      <c r="C209">
        <v>0</v>
      </c>
      <c r="D209" s="88">
        <v>29</v>
      </c>
    </row>
    <row r="210" spans="1:4">
      <c r="A210">
        <v>332</v>
      </c>
      <c r="B210" t="s">
        <v>12411</v>
      </c>
      <c r="C210">
        <v>0</v>
      </c>
      <c r="D210" s="88">
        <v>21.5</v>
      </c>
    </row>
    <row r="211" spans="1:4">
      <c r="A211">
        <v>333</v>
      </c>
      <c r="B211" t="s">
        <v>12412</v>
      </c>
      <c r="C211">
        <v>0</v>
      </c>
      <c r="D211" s="88">
        <v>7.58</v>
      </c>
    </row>
    <row r="212" spans="1:4">
      <c r="A212">
        <v>334</v>
      </c>
      <c r="B212" t="s">
        <v>12413</v>
      </c>
      <c r="C212">
        <v>0</v>
      </c>
      <c r="D212" s="88">
        <v>35.945999999999998</v>
      </c>
    </row>
    <row r="213" spans="1:4">
      <c r="A213">
        <v>335</v>
      </c>
      <c r="B213" t="s">
        <v>12414</v>
      </c>
      <c r="C213">
        <v>0</v>
      </c>
      <c r="D213" s="88">
        <v>18.3</v>
      </c>
    </row>
    <row r="214" spans="1:4">
      <c r="A214">
        <v>336</v>
      </c>
      <c r="B214" t="s">
        <v>12415</v>
      </c>
      <c r="C214">
        <v>0</v>
      </c>
      <c r="D214" s="88">
        <v>9.5</v>
      </c>
    </row>
    <row r="215" spans="1:4">
      <c r="A215">
        <v>337</v>
      </c>
      <c r="B215" t="s">
        <v>12416</v>
      </c>
      <c r="C215">
        <v>0</v>
      </c>
      <c r="D215" s="88">
        <v>6.48</v>
      </c>
    </row>
    <row r="216" spans="1:4">
      <c r="A216">
        <v>338</v>
      </c>
      <c r="B216" t="s">
        <v>12417</v>
      </c>
      <c r="C216">
        <v>0</v>
      </c>
      <c r="D216" s="88">
        <v>98.85</v>
      </c>
    </row>
    <row r="217" spans="1:4">
      <c r="A217">
        <v>339</v>
      </c>
      <c r="B217" t="s">
        <v>12418</v>
      </c>
      <c r="C217">
        <v>90</v>
      </c>
      <c r="D217" s="88">
        <v>19.21</v>
      </c>
    </row>
    <row r="218" spans="1:4">
      <c r="A218">
        <v>340</v>
      </c>
      <c r="B218" t="s">
        <v>12419</v>
      </c>
      <c r="C218">
        <v>0</v>
      </c>
      <c r="D218" s="88">
        <v>13.83</v>
      </c>
    </row>
    <row r="219" spans="1:4">
      <c r="A219">
        <v>341</v>
      </c>
      <c r="B219" t="s">
        <v>12420</v>
      </c>
      <c r="C219">
        <v>0</v>
      </c>
      <c r="D219" s="88">
        <v>18.745000000000001</v>
      </c>
    </row>
    <row r="220" spans="1:4">
      <c r="A220">
        <v>343</v>
      </c>
      <c r="B220" t="s">
        <v>12421</v>
      </c>
      <c r="C220">
        <v>0</v>
      </c>
      <c r="D220" s="88">
        <v>13.94</v>
      </c>
    </row>
    <row r="221" spans="1:4">
      <c r="A221">
        <v>344</v>
      </c>
      <c r="B221" t="s">
        <v>12422</v>
      </c>
      <c r="C221">
        <v>0</v>
      </c>
      <c r="D221" s="88">
        <v>11.93</v>
      </c>
    </row>
    <row r="222" spans="1:4">
      <c r="A222">
        <v>345</v>
      </c>
      <c r="B222" t="s">
        <v>12423</v>
      </c>
      <c r="C222">
        <v>18</v>
      </c>
      <c r="D222" s="88">
        <v>23.715</v>
      </c>
    </row>
    <row r="223" spans="1:4">
      <c r="A223">
        <v>346</v>
      </c>
      <c r="B223" t="s">
        <v>12424</v>
      </c>
      <c r="C223">
        <v>0</v>
      </c>
      <c r="D223" s="88">
        <v>11.3</v>
      </c>
    </row>
    <row r="224" spans="1:4">
      <c r="A224">
        <v>347</v>
      </c>
      <c r="B224" t="s">
        <v>12425</v>
      </c>
      <c r="C224">
        <v>0</v>
      </c>
      <c r="D224" s="88">
        <v>17.239999999999998</v>
      </c>
    </row>
    <row r="225" spans="1:4">
      <c r="A225">
        <v>348</v>
      </c>
      <c r="B225" t="s">
        <v>12426</v>
      </c>
      <c r="C225">
        <v>0</v>
      </c>
      <c r="D225" s="88">
        <v>3.577</v>
      </c>
    </row>
    <row r="226" spans="1:4">
      <c r="A226">
        <v>349</v>
      </c>
      <c r="B226" t="s">
        <v>12427</v>
      </c>
      <c r="C226">
        <v>0</v>
      </c>
      <c r="D226" s="88">
        <v>4.7460000000000004</v>
      </c>
    </row>
    <row r="227" spans="1:4">
      <c r="A227">
        <v>350</v>
      </c>
      <c r="B227" t="s">
        <v>12428</v>
      </c>
      <c r="C227">
        <v>0</v>
      </c>
      <c r="D227" s="88">
        <v>7.08</v>
      </c>
    </row>
    <row r="228" spans="1:4">
      <c r="A228">
        <v>351</v>
      </c>
      <c r="B228" t="s">
        <v>12429</v>
      </c>
      <c r="C228">
        <v>0</v>
      </c>
      <c r="D228" s="88">
        <v>18.12</v>
      </c>
    </row>
    <row r="229" spans="1:4">
      <c r="A229">
        <v>352</v>
      </c>
      <c r="B229" t="s">
        <v>12430</v>
      </c>
      <c r="C229">
        <v>0</v>
      </c>
      <c r="D229" s="88">
        <v>26.63</v>
      </c>
    </row>
    <row r="230" spans="1:4">
      <c r="A230">
        <v>353</v>
      </c>
      <c r="B230" t="s">
        <v>12431</v>
      </c>
      <c r="C230">
        <v>0</v>
      </c>
      <c r="D230" s="88">
        <v>14.91</v>
      </c>
    </row>
    <row r="231" spans="1:4">
      <c r="A231">
        <v>354</v>
      </c>
      <c r="B231" t="s">
        <v>12432</v>
      </c>
      <c r="C231">
        <v>0</v>
      </c>
      <c r="D231" s="88">
        <v>83.96</v>
      </c>
    </row>
    <row r="232" spans="1:4">
      <c r="A232">
        <v>355</v>
      </c>
      <c r="B232" t="s">
        <v>12433</v>
      </c>
      <c r="C232">
        <v>0</v>
      </c>
      <c r="D232" s="88">
        <v>28.59</v>
      </c>
    </row>
    <row r="233" spans="1:4">
      <c r="A233">
        <v>356</v>
      </c>
      <c r="B233" t="s">
        <v>12434</v>
      </c>
      <c r="C233">
        <v>0</v>
      </c>
      <c r="D233" s="88">
        <v>60.16</v>
      </c>
    </row>
    <row r="234" spans="1:4">
      <c r="A234">
        <v>357</v>
      </c>
      <c r="B234" t="s">
        <v>12435</v>
      </c>
      <c r="C234">
        <v>0</v>
      </c>
      <c r="D234" s="88">
        <v>19.16</v>
      </c>
    </row>
    <row r="235" spans="1:4">
      <c r="A235">
        <v>358</v>
      </c>
      <c r="B235" t="s">
        <v>12436</v>
      </c>
      <c r="C235">
        <v>0</v>
      </c>
      <c r="D235" s="88">
        <v>90.16</v>
      </c>
    </row>
    <row r="236" spans="1:4">
      <c r="A236">
        <v>359</v>
      </c>
      <c r="B236" t="s">
        <v>12437</v>
      </c>
      <c r="C236">
        <v>0</v>
      </c>
      <c r="D236" s="88">
        <v>118.16</v>
      </c>
    </row>
    <row r="237" spans="1:4">
      <c r="A237">
        <v>360</v>
      </c>
      <c r="B237" t="s">
        <v>12438</v>
      </c>
      <c r="C237">
        <v>0</v>
      </c>
      <c r="D237" s="88">
        <v>44.44</v>
      </c>
    </row>
    <row r="238" spans="1:4">
      <c r="A238">
        <v>361</v>
      </c>
      <c r="B238" t="s">
        <v>12439</v>
      </c>
      <c r="C238">
        <v>0</v>
      </c>
      <c r="D238" s="88">
        <v>19.010000000000002</v>
      </c>
    </row>
    <row r="239" spans="1:4">
      <c r="A239">
        <v>362</v>
      </c>
      <c r="B239" t="s">
        <v>12440</v>
      </c>
      <c r="C239">
        <v>0</v>
      </c>
      <c r="D239" s="88">
        <v>31.45</v>
      </c>
    </row>
    <row r="240" spans="1:4">
      <c r="A240">
        <v>363</v>
      </c>
      <c r="B240" t="s">
        <v>12441</v>
      </c>
      <c r="C240">
        <v>0</v>
      </c>
      <c r="D240" s="88">
        <v>48.16</v>
      </c>
    </row>
    <row r="241" spans="1:4">
      <c r="A241">
        <v>364</v>
      </c>
      <c r="B241" t="s">
        <v>12442</v>
      </c>
      <c r="C241">
        <v>0</v>
      </c>
      <c r="D241" s="88">
        <v>218.37</v>
      </c>
    </row>
    <row r="242" spans="1:4">
      <c r="A242">
        <v>365</v>
      </c>
      <c r="B242" t="s">
        <v>12443</v>
      </c>
      <c r="C242">
        <v>0</v>
      </c>
      <c r="D242" s="88">
        <v>28.53</v>
      </c>
    </row>
    <row r="243" spans="1:4">
      <c r="A243">
        <v>366</v>
      </c>
      <c r="B243" t="s">
        <v>12444</v>
      </c>
      <c r="C243">
        <v>366</v>
      </c>
      <c r="D243" s="88">
        <v>26.009</v>
      </c>
    </row>
    <row r="244" spans="1:4">
      <c r="A244">
        <v>367</v>
      </c>
      <c r="B244" t="s">
        <v>12445</v>
      </c>
      <c r="C244">
        <v>42</v>
      </c>
      <c r="D244" s="88">
        <v>23.7</v>
      </c>
    </row>
    <row r="245" spans="1:4">
      <c r="A245">
        <v>368</v>
      </c>
      <c r="B245" t="s">
        <v>12446</v>
      </c>
      <c r="C245">
        <v>21</v>
      </c>
      <c r="D245" s="88">
        <v>12.81</v>
      </c>
    </row>
    <row r="246" spans="1:4">
      <c r="A246">
        <v>369</v>
      </c>
      <c r="B246" t="s">
        <v>12447</v>
      </c>
      <c r="C246">
        <v>0</v>
      </c>
      <c r="D246" s="88">
        <v>30.67</v>
      </c>
    </row>
    <row r="247" spans="1:4">
      <c r="A247">
        <v>370</v>
      </c>
      <c r="B247" t="s">
        <v>12448</v>
      </c>
      <c r="C247">
        <v>0</v>
      </c>
      <c r="D247" s="88">
        <v>35.9</v>
      </c>
    </row>
    <row r="248" spans="1:4">
      <c r="A248">
        <v>371</v>
      </c>
      <c r="B248" t="s">
        <v>12449</v>
      </c>
      <c r="C248">
        <v>0</v>
      </c>
      <c r="D248" s="88">
        <v>14.74</v>
      </c>
    </row>
    <row r="249" spans="1:4">
      <c r="A249">
        <v>379</v>
      </c>
      <c r="B249" t="s">
        <v>12450</v>
      </c>
      <c r="C249">
        <v>0</v>
      </c>
      <c r="D249" s="88">
        <v>9.5</v>
      </c>
    </row>
    <row r="250" spans="1:4">
      <c r="A250">
        <v>380</v>
      </c>
      <c r="B250" t="s">
        <v>12451</v>
      </c>
      <c r="C250">
        <v>0</v>
      </c>
      <c r="D250" s="88">
        <v>0</v>
      </c>
    </row>
    <row r="251" spans="1:4">
      <c r="A251">
        <v>385</v>
      </c>
      <c r="B251" t="s">
        <v>12452</v>
      </c>
      <c r="C251">
        <v>0</v>
      </c>
      <c r="D251" s="88">
        <v>7.35</v>
      </c>
    </row>
    <row r="252" spans="1:4">
      <c r="A252">
        <v>386</v>
      </c>
      <c r="B252" t="s">
        <v>12453</v>
      </c>
      <c r="C252">
        <v>0</v>
      </c>
      <c r="D252" s="88">
        <v>12.946999999999999</v>
      </c>
    </row>
    <row r="253" spans="1:4">
      <c r="A253">
        <v>387</v>
      </c>
      <c r="B253" t="s">
        <v>12454</v>
      </c>
      <c r="C253">
        <v>0</v>
      </c>
      <c r="D253" s="88">
        <v>6.1</v>
      </c>
    </row>
    <row r="254" spans="1:4">
      <c r="A254">
        <v>388</v>
      </c>
      <c r="B254" t="s">
        <v>12455</v>
      </c>
      <c r="C254">
        <v>0</v>
      </c>
      <c r="D254" s="88">
        <v>7.84</v>
      </c>
    </row>
    <row r="255" spans="1:4">
      <c r="A255">
        <v>389</v>
      </c>
      <c r="B255" t="s">
        <v>12456</v>
      </c>
      <c r="C255">
        <v>0</v>
      </c>
      <c r="D255" s="88">
        <v>29.65</v>
      </c>
    </row>
    <row r="256" spans="1:4">
      <c r="A256">
        <v>390</v>
      </c>
      <c r="B256" t="s">
        <v>12457</v>
      </c>
      <c r="C256">
        <v>0</v>
      </c>
      <c r="D256" s="88">
        <v>17.8</v>
      </c>
    </row>
    <row r="257" spans="1:4">
      <c r="A257">
        <v>391</v>
      </c>
      <c r="B257" t="s">
        <v>12458</v>
      </c>
      <c r="C257">
        <v>39</v>
      </c>
      <c r="D257" s="88">
        <v>9.18</v>
      </c>
    </row>
    <row r="258" spans="1:4">
      <c r="A258">
        <v>392</v>
      </c>
      <c r="B258" t="s">
        <v>12459</v>
      </c>
      <c r="C258">
        <v>0</v>
      </c>
      <c r="D258" s="88">
        <v>14.63</v>
      </c>
    </row>
    <row r="259" spans="1:4">
      <c r="A259">
        <v>393</v>
      </c>
      <c r="B259" t="s">
        <v>12460</v>
      </c>
      <c r="C259">
        <v>6</v>
      </c>
      <c r="D259" s="88">
        <v>52.16</v>
      </c>
    </row>
    <row r="260" spans="1:4">
      <c r="A260">
        <v>394</v>
      </c>
      <c r="B260" t="s">
        <v>12461</v>
      </c>
      <c r="C260">
        <v>0</v>
      </c>
      <c r="D260" s="88">
        <v>11.75</v>
      </c>
    </row>
    <row r="261" spans="1:4">
      <c r="A261">
        <v>395</v>
      </c>
      <c r="B261" t="s">
        <v>12462</v>
      </c>
      <c r="C261">
        <v>0</v>
      </c>
      <c r="D261" s="88">
        <v>23.19</v>
      </c>
    </row>
    <row r="262" spans="1:4">
      <c r="A262">
        <v>396</v>
      </c>
      <c r="B262" t="s">
        <v>12463</v>
      </c>
      <c r="C262">
        <v>0</v>
      </c>
      <c r="D262" s="88">
        <v>0</v>
      </c>
    </row>
    <row r="263" spans="1:4">
      <c r="A263">
        <v>397</v>
      </c>
      <c r="B263" t="s">
        <v>12464</v>
      </c>
      <c r="C263">
        <v>0</v>
      </c>
      <c r="D263" s="88">
        <v>0</v>
      </c>
    </row>
    <row r="264" spans="1:4">
      <c r="A264">
        <v>398</v>
      </c>
      <c r="B264" t="s">
        <v>12465</v>
      </c>
      <c r="C264">
        <v>0</v>
      </c>
      <c r="D264" s="88">
        <v>25.33</v>
      </c>
    </row>
    <row r="265" spans="1:4">
      <c r="A265">
        <v>399</v>
      </c>
      <c r="B265" t="s">
        <v>12466</v>
      </c>
      <c r="C265">
        <v>18</v>
      </c>
      <c r="D265" s="88">
        <v>19.010000000000002</v>
      </c>
    </row>
    <row r="266" spans="1:4">
      <c r="A266">
        <v>400</v>
      </c>
      <c r="B266" t="s">
        <v>12467</v>
      </c>
      <c r="C266">
        <v>0</v>
      </c>
      <c r="D266" s="88">
        <v>10.79</v>
      </c>
    </row>
    <row r="267" spans="1:4">
      <c r="A267">
        <v>401</v>
      </c>
      <c r="B267" t="s">
        <v>12468</v>
      </c>
      <c r="C267">
        <v>0</v>
      </c>
      <c r="D267" s="88">
        <v>12.9</v>
      </c>
    </row>
    <row r="268" spans="1:4">
      <c r="A268">
        <v>402</v>
      </c>
      <c r="B268" t="s">
        <v>12469</v>
      </c>
      <c r="C268">
        <v>0</v>
      </c>
      <c r="D268" s="88">
        <v>16.739999999999998</v>
      </c>
    </row>
    <row r="269" spans="1:4">
      <c r="A269">
        <v>403</v>
      </c>
      <c r="B269" t="s">
        <v>12470</v>
      </c>
      <c r="C269">
        <v>0</v>
      </c>
      <c r="D269" s="88">
        <v>21.45</v>
      </c>
    </row>
    <row r="270" spans="1:4">
      <c r="A270">
        <v>404</v>
      </c>
      <c r="B270" t="s">
        <v>12471</v>
      </c>
      <c r="C270">
        <v>0</v>
      </c>
      <c r="D270" s="88">
        <v>15.82</v>
      </c>
    </row>
    <row r="271" spans="1:4">
      <c r="A271">
        <v>405</v>
      </c>
      <c r="B271" t="s">
        <v>12472</v>
      </c>
      <c r="C271">
        <v>0</v>
      </c>
      <c r="D271" s="88">
        <v>50.16</v>
      </c>
    </row>
    <row r="272" spans="1:4">
      <c r="A272">
        <v>406</v>
      </c>
      <c r="B272" t="s">
        <v>12473</v>
      </c>
      <c r="C272">
        <v>0</v>
      </c>
      <c r="D272" s="88">
        <v>38.69</v>
      </c>
    </row>
    <row r="273" spans="1:4">
      <c r="A273">
        <v>407</v>
      </c>
      <c r="B273" t="s">
        <v>12474</v>
      </c>
      <c r="C273">
        <v>0</v>
      </c>
      <c r="D273" s="88">
        <v>8</v>
      </c>
    </row>
    <row r="274" spans="1:4">
      <c r="A274">
        <v>408</v>
      </c>
      <c r="B274" t="s">
        <v>12475</v>
      </c>
      <c r="C274">
        <v>0</v>
      </c>
      <c r="D274" s="88">
        <v>8.85</v>
      </c>
    </row>
    <row r="275" spans="1:4">
      <c r="A275">
        <v>409</v>
      </c>
      <c r="B275" t="s">
        <v>12476</v>
      </c>
      <c r="C275">
        <v>0</v>
      </c>
      <c r="D275" s="88">
        <v>20.7</v>
      </c>
    </row>
    <row r="276" spans="1:4">
      <c r="A276">
        <v>410</v>
      </c>
      <c r="B276" t="s">
        <v>12477</v>
      </c>
      <c r="C276">
        <v>3</v>
      </c>
      <c r="D276" s="88">
        <v>11.25</v>
      </c>
    </row>
    <row r="277" spans="1:4">
      <c r="A277">
        <v>411</v>
      </c>
      <c r="B277" t="s">
        <v>12478</v>
      </c>
      <c r="C277">
        <v>84</v>
      </c>
      <c r="D277" s="88">
        <v>8.1199999999999992</v>
      </c>
    </row>
    <row r="278" spans="1:4">
      <c r="A278">
        <v>412</v>
      </c>
      <c r="B278" t="s">
        <v>12479</v>
      </c>
      <c r="C278">
        <v>0</v>
      </c>
      <c r="D278" s="88">
        <v>11.8</v>
      </c>
    </row>
    <row r="279" spans="1:4">
      <c r="A279">
        <v>413</v>
      </c>
      <c r="B279" t="s">
        <v>12480</v>
      </c>
      <c r="C279">
        <v>0</v>
      </c>
      <c r="D279" s="88">
        <v>12.2</v>
      </c>
    </row>
    <row r="280" spans="1:4">
      <c r="A280">
        <v>414</v>
      </c>
      <c r="B280" t="s">
        <v>12481</v>
      </c>
      <c r="C280">
        <v>0</v>
      </c>
      <c r="D280" s="88">
        <v>7.6</v>
      </c>
    </row>
    <row r="281" spans="1:4">
      <c r="A281">
        <v>415</v>
      </c>
      <c r="B281" t="s">
        <v>12482</v>
      </c>
      <c r="C281">
        <v>9</v>
      </c>
      <c r="D281" s="88">
        <v>11.9</v>
      </c>
    </row>
    <row r="282" spans="1:4">
      <c r="A282">
        <v>416</v>
      </c>
      <c r="B282" t="s">
        <v>12483</v>
      </c>
      <c r="C282">
        <v>23</v>
      </c>
      <c r="D282" s="88">
        <v>9.6</v>
      </c>
    </row>
    <row r="283" spans="1:4">
      <c r="A283">
        <v>417</v>
      </c>
      <c r="B283" t="s">
        <v>12484</v>
      </c>
      <c r="C283">
        <v>0</v>
      </c>
      <c r="D283" s="88">
        <v>0</v>
      </c>
    </row>
    <row r="284" spans="1:4">
      <c r="A284">
        <v>418</v>
      </c>
      <c r="B284" t="s">
        <v>12485</v>
      </c>
      <c r="C284">
        <v>0</v>
      </c>
      <c r="D284" s="88">
        <v>4.7</v>
      </c>
    </row>
    <row r="285" spans="1:4">
      <c r="A285">
        <v>419</v>
      </c>
      <c r="B285" t="s">
        <v>12486</v>
      </c>
      <c r="C285">
        <v>0</v>
      </c>
      <c r="D285" s="88">
        <v>4.5069999999999997</v>
      </c>
    </row>
    <row r="286" spans="1:4">
      <c r="A286">
        <v>420</v>
      </c>
      <c r="B286" t="s">
        <v>12487</v>
      </c>
      <c r="C286">
        <v>0</v>
      </c>
      <c r="D286" s="88">
        <v>10.32</v>
      </c>
    </row>
    <row r="287" spans="1:4">
      <c r="A287">
        <v>421</v>
      </c>
      <c r="B287" t="s">
        <v>12488</v>
      </c>
      <c r="C287">
        <v>9</v>
      </c>
      <c r="D287" s="88">
        <v>37.340000000000003</v>
      </c>
    </row>
    <row r="288" spans="1:4">
      <c r="A288">
        <v>422</v>
      </c>
      <c r="B288" t="s">
        <v>12489</v>
      </c>
      <c r="C288">
        <v>0</v>
      </c>
      <c r="D288" s="88">
        <v>6.7</v>
      </c>
    </row>
    <row r="289" spans="1:4">
      <c r="A289">
        <v>423</v>
      </c>
      <c r="B289" t="s">
        <v>12490</v>
      </c>
      <c r="C289">
        <v>0</v>
      </c>
      <c r="D289" s="88">
        <v>4.9000000000000004</v>
      </c>
    </row>
    <row r="290" spans="1:4">
      <c r="A290">
        <v>424</v>
      </c>
      <c r="B290" t="s">
        <v>12491</v>
      </c>
      <c r="C290">
        <v>0</v>
      </c>
      <c r="D290" s="88">
        <v>6.6</v>
      </c>
    </row>
    <row r="291" spans="1:4">
      <c r="A291">
        <v>425</v>
      </c>
      <c r="B291" t="s">
        <v>12492</v>
      </c>
      <c r="C291">
        <v>6</v>
      </c>
      <c r="D291" s="88">
        <v>8.75</v>
      </c>
    </row>
    <row r="292" spans="1:4">
      <c r="A292">
        <v>426</v>
      </c>
      <c r="B292" t="s">
        <v>12493</v>
      </c>
      <c r="C292">
        <v>0</v>
      </c>
      <c r="D292" s="88">
        <v>9.7469999999999999</v>
      </c>
    </row>
    <row r="293" spans="1:4">
      <c r="A293">
        <v>427</v>
      </c>
      <c r="B293" t="s">
        <v>12494</v>
      </c>
      <c r="C293">
        <v>0</v>
      </c>
      <c r="D293" s="88">
        <v>21.71</v>
      </c>
    </row>
    <row r="294" spans="1:4">
      <c r="A294">
        <v>428</v>
      </c>
      <c r="B294" t="s">
        <v>12495</v>
      </c>
      <c r="C294">
        <v>0</v>
      </c>
      <c r="D294" s="88">
        <v>29.07</v>
      </c>
    </row>
    <row r="295" spans="1:4">
      <c r="A295">
        <v>429</v>
      </c>
      <c r="B295" t="s">
        <v>12496</v>
      </c>
      <c r="C295">
        <v>0</v>
      </c>
      <c r="D295" s="88">
        <v>17.87</v>
      </c>
    </row>
    <row r="296" spans="1:4">
      <c r="A296">
        <v>430</v>
      </c>
      <c r="B296" t="s">
        <v>12497</v>
      </c>
      <c r="C296">
        <v>3</v>
      </c>
      <c r="D296" s="88">
        <v>55.48</v>
      </c>
    </row>
    <row r="297" spans="1:4">
      <c r="A297">
        <v>431</v>
      </c>
      <c r="B297" t="s">
        <v>12498</v>
      </c>
      <c r="C297">
        <v>0</v>
      </c>
      <c r="D297" s="88">
        <v>22.95</v>
      </c>
    </row>
    <row r="298" spans="1:4">
      <c r="A298">
        <v>432</v>
      </c>
      <c r="B298" t="s">
        <v>12499</v>
      </c>
      <c r="C298">
        <v>0</v>
      </c>
      <c r="D298" s="88">
        <v>6.6360000000000001</v>
      </c>
    </row>
    <row r="299" spans="1:4">
      <c r="A299">
        <v>433</v>
      </c>
      <c r="B299" t="s">
        <v>12500</v>
      </c>
      <c r="C299">
        <v>0</v>
      </c>
      <c r="D299" s="88">
        <v>1.39</v>
      </c>
    </row>
    <row r="300" spans="1:4">
      <c r="A300">
        <v>434</v>
      </c>
      <c r="B300" t="s">
        <v>12501</v>
      </c>
      <c r="C300">
        <v>0</v>
      </c>
      <c r="D300" s="88">
        <v>3.15</v>
      </c>
    </row>
    <row r="301" spans="1:4">
      <c r="A301">
        <v>435</v>
      </c>
      <c r="B301" t="s">
        <v>12502</v>
      </c>
      <c r="C301">
        <v>0</v>
      </c>
      <c r="D301" s="88">
        <v>12.8</v>
      </c>
    </row>
    <row r="302" spans="1:4">
      <c r="A302">
        <v>436</v>
      </c>
      <c r="B302" t="s">
        <v>12503</v>
      </c>
      <c r="C302">
        <v>45</v>
      </c>
      <c r="D302" s="88">
        <v>11.95</v>
      </c>
    </row>
    <row r="303" spans="1:4">
      <c r="A303">
        <v>437</v>
      </c>
      <c r="B303" t="s">
        <v>12504</v>
      </c>
      <c r="C303">
        <v>57</v>
      </c>
      <c r="D303" s="88">
        <v>12.69</v>
      </c>
    </row>
    <row r="304" spans="1:4">
      <c r="A304">
        <v>438</v>
      </c>
      <c r="B304" t="s">
        <v>12505</v>
      </c>
      <c r="C304">
        <v>0</v>
      </c>
      <c r="D304" s="88">
        <v>11.606999999999999</v>
      </c>
    </row>
    <row r="305" spans="1:4">
      <c r="A305">
        <v>439</v>
      </c>
      <c r="B305" t="s">
        <v>12506</v>
      </c>
      <c r="C305">
        <v>3</v>
      </c>
      <c r="D305" s="88">
        <v>9.9</v>
      </c>
    </row>
    <row r="306" spans="1:4">
      <c r="A306">
        <v>440</v>
      </c>
      <c r="B306" t="s">
        <v>12507</v>
      </c>
      <c r="C306">
        <v>1050</v>
      </c>
      <c r="D306" s="88">
        <v>9.2899999999999991</v>
      </c>
    </row>
    <row r="307" spans="1:4">
      <c r="A307">
        <v>441</v>
      </c>
      <c r="B307" t="s">
        <v>12508</v>
      </c>
      <c r="C307">
        <v>87</v>
      </c>
      <c r="D307" s="88">
        <v>5.01</v>
      </c>
    </row>
    <row r="308" spans="1:4">
      <c r="A308">
        <v>442</v>
      </c>
      <c r="B308" t="s">
        <v>12509</v>
      </c>
      <c r="C308">
        <v>0</v>
      </c>
      <c r="D308" s="88">
        <v>20.059999999999999</v>
      </c>
    </row>
    <row r="309" spans="1:4">
      <c r="A309">
        <v>443</v>
      </c>
      <c r="B309" t="s">
        <v>12510</v>
      </c>
      <c r="C309">
        <v>0</v>
      </c>
      <c r="D309" s="88">
        <v>3.8079999999999998</v>
      </c>
    </row>
    <row r="310" spans="1:4">
      <c r="A310">
        <v>444</v>
      </c>
      <c r="B310" t="s">
        <v>12511</v>
      </c>
      <c r="C310">
        <v>0</v>
      </c>
      <c r="D310" s="88">
        <v>35.200000000000003</v>
      </c>
    </row>
    <row r="311" spans="1:4">
      <c r="A311">
        <v>445</v>
      </c>
      <c r="B311" t="s">
        <v>12512</v>
      </c>
      <c r="C311">
        <v>0</v>
      </c>
      <c r="D311" s="88">
        <v>41.62</v>
      </c>
    </row>
    <row r="312" spans="1:4">
      <c r="A312">
        <v>446</v>
      </c>
      <c r="B312" t="s">
        <v>12513</v>
      </c>
      <c r="C312">
        <v>0</v>
      </c>
      <c r="D312" s="88">
        <v>14.32</v>
      </c>
    </row>
    <row r="313" spans="1:4">
      <c r="A313">
        <v>448</v>
      </c>
      <c r="B313" t="s">
        <v>12514</v>
      </c>
      <c r="C313">
        <v>0</v>
      </c>
      <c r="D313" s="88">
        <v>6.93</v>
      </c>
    </row>
    <row r="314" spans="1:4">
      <c r="A314">
        <v>449</v>
      </c>
      <c r="B314" t="s">
        <v>12515</v>
      </c>
      <c r="C314">
        <v>0</v>
      </c>
      <c r="D314" s="88">
        <v>13.58</v>
      </c>
    </row>
    <row r="315" spans="1:4">
      <c r="A315">
        <v>450</v>
      </c>
      <c r="B315" t="s">
        <v>12516</v>
      </c>
      <c r="C315">
        <v>0</v>
      </c>
      <c r="D315" s="88">
        <v>9.5299999999999994</v>
      </c>
    </row>
    <row r="316" spans="1:4">
      <c r="A316">
        <v>451</v>
      </c>
      <c r="B316" t="s">
        <v>12517</v>
      </c>
      <c r="C316">
        <v>0</v>
      </c>
      <c r="D316" s="88">
        <v>6.6680000000000001</v>
      </c>
    </row>
    <row r="317" spans="1:4">
      <c r="A317">
        <v>452</v>
      </c>
      <c r="B317" t="s">
        <v>12518</v>
      </c>
      <c r="C317">
        <v>0</v>
      </c>
      <c r="D317" s="88">
        <v>6.6689999999999996</v>
      </c>
    </row>
    <row r="318" spans="1:4">
      <c r="A318">
        <v>453</v>
      </c>
      <c r="B318" t="s">
        <v>12519</v>
      </c>
      <c r="C318">
        <v>0</v>
      </c>
      <c r="D318" s="88">
        <v>6.4349999999999996</v>
      </c>
    </row>
    <row r="319" spans="1:4">
      <c r="A319">
        <v>454</v>
      </c>
      <c r="B319" t="s">
        <v>12520</v>
      </c>
      <c r="C319">
        <v>0</v>
      </c>
      <c r="D319" s="88">
        <v>7.3289999999999997</v>
      </c>
    </row>
    <row r="320" spans="1:4">
      <c r="A320">
        <v>455</v>
      </c>
      <c r="B320" t="s">
        <v>12521</v>
      </c>
      <c r="C320">
        <v>0</v>
      </c>
      <c r="D320" s="88">
        <v>12.997</v>
      </c>
    </row>
    <row r="321" spans="1:4">
      <c r="A321">
        <v>456</v>
      </c>
      <c r="B321" t="s">
        <v>12522</v>
      </c>
      <c r="C321">
        <v>0</v>
      </c>
      <c r="D321" s="88">
        <v>6.2</v>
      </c>
    </row>
    <row r="322" spans="1:4">
      <c r="A322">
        <v>457</v>
      </c>
      <c r="B322" t="s">
        <v>12523</v>
      </c>
      <c r="C322">
        <v>9</v>
      </c>
      <c r="D322" s="88">
        <v>53.69</v>
      </c>
    </row>
    <row r="323" spans="1:4">
      <c r="A323">
        <v>458</v>
      </c>
      <c r="B323" t="s">
        <v>12524</v>
      </c>
      <c r="C323">
        <v>51</v>
      </c>
      <c r="D323" s="88">
        <v>11.95</v>
      </c>
    </row>
    <row r="324" spans="1:4">
      <c r="A324">
        <v>459</v>
      </c>
      <c r="B324" t="s">
        <v>12525</v>
      </c>
      <c r="C324">
        <v>0</v>
      </c>
      <c r="D324" s="88">
        <v>21.46</v>
      </c>
    </row>
    <row r="325" spans="1:4">
      <c r="A325">
        <v>460</v>
      </c>
      <c r="B325" t="s">
        <v>12526</v>
      </c>
      <c r="C325">
        <v>0</v>
      </c>
      <c r="D325" s="88">
        <v>11.85</v>
      </c>
    </row>
    <row r="326" spans="1:4">
      <c r="A326">
        <v>461</v>
      </c>
      <c r="B326" t="s">
        <v>12527</v>
      </c>
      <c r="C326">
        <v>0</v>
      </c>
      <c r="D326" s="88">
        <v>45.66</v>
      </c>
    </row>
    <row r="327" spans="1:4">
      <c r="A327">
        <v>462</v>
      </c>
      <c r="B327" t="s">
        <v>12528</v>
      </c>
      <c r="C327">
        <v>0</v>
      </c>
      <c r="D327" s="88">
        <v>24.4</v>
      </c>
    </row>
    <row r="328" spans="1:4">
      <c r="A328">
        <v>463</v>
      </c>
      <c r="B328" t="s">
        <v>12529</v>
      </c>
      <c r="C328">
        <v>0</v>
      </c>
      <c r="D328" s="88">
        <v>53.62</v>
      </c>
    </row>
    <row r="329" spans="1:4">
      <c r="A329">
        <v>464</v>
      </c>
      <c r="B329" t="s">
        <v>12530</v>
      </c>
      <c r="C329">
        <v>0</v>
      </c>
      <c r="D329" s="88">
        <v>12.4</v>
      </c>
    </row>
    <row r="330" spans="1:4">
      <c r="A330">
        <v>465</v>
      </c>
      <c r="B330" t="s">
        <v>12531</v>
      </c>
      <c r="C330">
        <v>0</v>
      </c>
      <c r="D330" s="88">
        <v>12.29</v>
      </c>
    </row>
    <row r="331" spans="1:4">
      <c r="A331">
        <v>466</v>
      </c>
      <c r="B331" t="s">
        <v>12532</v>
      </c>
      <c r="C331">
        <v>0</v>
      </c>
      <c r="D331" s="88">
        <v>16.873000000000001</v>
      </c>
    </row>
    <row r="332" spans="1:4">
      <c r="A332">
        <v>467</v>
      </c>
      <c r="B332" t="s">
        <v>12533</v>
      </c>
      <c r="C332">
        <v>6</v>
      </c>
      <c r="D332" s="88">
        <v>90</v>
      </c>
    </row>
    <row r="333" spans="1:4">
      <c r="A333">
        <v>468</v>
      </c>
      <c r="B333" t="s">
        <v>12534</v>
      </c>
      <c r="C333">
        <v>0</v>
      </c>
      <c r="D333" s="88">
        <v>34.619999999999997</v>
      </c>
    </row>
    <row r="334" spans="1:4">
      <c r="A334">
        <v>469</v>
      </c>
      <c r="B334" t="s">
        <v>12535</v>
      </c>
      <c r="C334">
        <v>0</v>
      </c>
      <c r="D334" s="88">
        <v>27.62</v>
      </c>
    </row>
    <row r="335" spans="1:4">
      <c r="A335">
        <v>470</v>
      </c>
      <c r="B335" t="s">
        <v>12536</v>
      </c>
      <c r="C335">
        <v>0</v>
      </c>
      <c r="D335" s="88">
        <v>20.62</v>
      </c>
    </row>
    <row r="336" spans="1:4">
      <c r="A336">
        <v>471</v>
      </c>
      <c r="B336" t="s">
        <v>12537</v>
      </c>
      <c r="C336">
        <v>0</v>
      </c>
      <c r="D336" s="88">
        <v>19.95</v>
      </c>
    </row>
    <row r="337" spans="1:4">
      <c r="A337">
        <v>472</v>
      </c>
      <c r="B337" t="s">
        <v>12538</v>
      </c>
      <c r="C337">
        <v>0</v>
      </c>
      <c r="D337" s="88">
        <v>25</v>
      </c>
    </row>
    <row r="338" spans="1:4">
      <c r="A338">
        <v>473</v>
      </c>
      <c r="B338" t="s">
        <v>12539</v>
      </c>
      <c r="C338">
        <v>27</v>
      </c>
      <c r="D338" s="88">
        <v>26.5</v>
      </c>
    </row>
    <row r="339" spans="1:4">
      <c r="A339">
        <v>474</v>
      </c>
      <c r="B339" t="s">
        <v>12540</v>
      </c>
      <c r="C339">
        <v>0</v>
      </c>
      <c r="D339" s="88">
        <v>11.29</v>
      </c>
    </row>
    <row r="340" spans="1:4">
      <c r="A340">
        <v>475</v>
      </c>
      <c r="B340" t="s">
        <v>12541</v>
      </c>
      <c r="C340">
        <v>0</v>
      </c>
      <c r="D340" s="88">
        <v>9.9469999999999992</v>
      </c>
    </row>
    <row r="341" spans="1:4">
      <c r="A341">
        <v>476</v>
      </c>
      <c r="B341" t="s">
        <v>12542</v>
      </c>
      <c r="C341">
        <v>0</v>
      </c>
      <c r="D341" s="88">
        <v>18.986000000000001</v>
      </c>
    </row>
    <row r="342" spans="1:4">
      <c r="A342">
        <v>477</v>
      </c>
      <c r="B342" t="s">
        <v>12543</v>
      </c>
      <c r="C342">
        <v>0</v>
      </c>
      <c r="D342" s="88">
        <v>14.52</v>
      </c>
    </row>
    <row r="343" spans="1:4">
      <c r="A343">
        <v>478</v>
      </c>
      <c r="B343" t="s">
        <v>12544</v>
      </c>
      <c r="C343">
        <v>0</v>
      </c>
      <c r="D343" s="88">
        <v>20.66</v>
      </c>
    </row>
    <row r="344" spans="1:4">
      <c r="A344">
        <v>479</v>
      </c>
      <c r="B344" t="s">
        <v>12545</v>
      </c>
      <c r="C344">
        <v>0</v>
      </c>
      <c r="D344" s="88">
        <v>16.29</v>
      </c>
    </row>
    <row r="345" spans="1:4">
      <c r="A345">
        <v>480</v>
      </c>
      <c r="B345" t="s">
        <v>12546</v>
      </c>
      <c r="C345">
        <v>0</v>
      </c>
      <c r="D345" s="88">
        <v>0</v>
      </c>
    </row>
    <row r="346" spans="1:4">
      <c r="A346">
        <v>481</v>
      </c>
      <c r="B346" t="s">
        <v>12547</v>
      </c>
      <c r="C346">
        <v>0</v>
      </c>
      <c r="D346" s="88">
        <v>14.11</v>
      </c>
    </row>
    <row r="347" spans="1:4">
      <c r="A347">
        <v>482</v>
      </c>
      <c r="B347" t="s">
        <v>12548</v>
      </c>
      <c r="C347">
        <v>0</v>
      </c>
      <c r="D347" s="88">
        <v>13.66</v>
      </c>
    </row>
    <row r="348" spans="1:4">
      <c r="A348">
        <v>483</v>
      </c>
      <c r="B348" t="s">
        <v>12549</v>
      </c>
      <c r="C348">
        <v>0</v>
      </c>
      <c r="D348" s="88">
        <v>15</v>
      </c>
    </row>
    <row r="349" spans="1:4">
      <c r="A349">
        <v>484</v>
      </c>
      <c r="B349" t="s">
        <v>12550</v>
      </c>
      <c r="C349">
        <v>0</v>
      </c>
      <c r="D349" s="88">
        <v>17.14</v>
      </c>
    </row>
    <row r="350" spans="1:4">
      <c r="A350">
        <v>485</v>
      </c>
      <c r="B350" t="s">
        <v>12551</v>
      </c>
      <c r="C350">
        <v>0</v>
      </c>
      <c r="D350" s="88">
        <v>18.100000000000001</v>
      </c>
    </row>
    <row r="351" spans="1:4">
      <c r="A351">
        <v>486</v>
      </c>
      <c r="B351" t="s">
        <v>12552</v>
      </c>
      <c r="C351">
        <v>0</v>
      </c>
      <c r="D351" s="88">
        <v>20.087</v>
      </c>
    </row>
    <row r="352" spans="1:4">
      <c r="A352">
        <v>487</v>
      </c>
      <c r="B352" t="s">
        <v>12553</v>
      </c>
      <c r="C352">
        <v>6</v>
      </c>
      <c r="D352" s="88">
        <v>98.28</v>
      </c>
    </row>
    <row r="353" spans="1:4">
      <c r="A353">
        <v>488</v>
      </c>
      <c r="B353" t="s">
        <v>12554</v>
      </c>
      <c r="C353">
        <v>9</v>
      </c>
      <c r="D353" s="88">
        <v>92.415999999999997</v>
      </c>
    </row>
    <row r="354" spans="1:4">
      <c r="A354">
        <v>489</v>
      </c>
      <c r="B354" t="s">
        <v>12555</v>
      </c>
      <c r="C354">
        <v>0</v>
      </c>
      <c r="D354" s="88">
        <v>10.45</v>
      </c>
    </row>
    <row r="355" spans="1:4">
      <c r="A355">
        <v>490</v>
      </c>
      <c r="B355" t="s">
        <v>12556</v>
      </c>
      <c r="C355">
        <v>0</v>
      </c>
      <c r="D355" s="88">
        <v>21.12</v>
      </c>
    </row>
    <row r="356" spans="1:4">
      <c r="A356">
        <v>491</v>
      </c>
      <c r="B356" t="s">
        <v>12557</v>
      </c>
      <c r="C356">
        <v>0</v>
      </c>
      <c r="D356" s="88">
        <v>14.58</v>
      </c>
    </row>
    <row r="357" spans="1:4">
      <c r="A357">
        <v>492</v>
      </c>
      <c r="B357" t="s">
        <v>12558</v>
      </c>
      <c r="C357">
        <v>0</v>
      </c>
      <c r="D357" s="88">
        <v>18.62</v>
      </c>
    </row>
    <row r="358" spans="1:4">
      <c r="A358">
        <v>493</v>
      </c>
      <c r="B358" t="s">
        <v>12559</v>
      </c>
      <c r="C358">
        <v>0</v>
      </c>
      <c r="D358" s="88">
        <v>26.79</v>
      </c>
    </row>
    <row r="359" spans="1:4">
      <c r="A359">
        <v>494</v>
      </c>
      <c r="B359" t="s">
        <v>12560</v>
      </c>
      <c r="C359">
        <v>0</v>
      </c>
      <c r="D359" s="88">
        <v>18.62</v>
      </c>
    </row>
    <row r="360" spans="1:4">
      <c r="A360">
        <v>495</v>
      </c>
      <c r="B360" t="s">
        <v>12561</v>
      </c>
      <c r="C360">
        <v>0</v>
      </c>
      <c r="D360" s="88">
        <v>21.62</v>
      </c>
    </row>
    <row r="361" spans="1:4">
      <c r="A361">
        <v>496</v>
      </c>
      <c r="B361" t="s">
        <v>12562</v>
      </c>
      <c r="C361">
        <v>0</v>
      </c>
      <c r="D361" s="88">
        <v>33.17</v>
      </c>
    </row>
    <row r="362" spans="1:4">
      <c r="A362">
        <v>497</v>
      </c>
      <c r="B362" t="s">
        <v>12563</v>
      </c>
      <c r="C362">
        <v>126</v>
      </c>
      <c r="D362" s="88">
        <v>15.75</v>
      </c>
    </row>
    <row r="363" spans="1:4">
      <c r="A363">
        <v>498</v>
      </c>
      <c r="B363" t="s">
        <v>12564</v>
      </c>
      <c r="C363">
        <v>0</v>
      </c>
      <c r="D363" s="88">
        <v>8.32</v>
      </c>
    </row>
    <row r="364" spans="1:4">
      <c r="A364">
        <v>499</v>
      </c>
      <c r="B364" t="s">
        <v>12565</v>
      </c>
      <c r="C364">
        <v>0</v>
      </c>
      <c r="D364" s="88">
        <v>49.51</v>
      </c>
    </row>
    <row r="365" spans="1:4">
      <c r="A365">
        <v>500</v>
      </c>
      <c r="B365" t="s">
        <v>12566</v>
      </c>
      <c r="C365">
        <v>0</v>
      </c>
      <c r="D365" s="88">
        <v>7.62</v>
      </c>
    </row>
    <row r="366" spans="1:4">
      <c r="A366">
        <v>501</v>
      </c>
      <c r="B366" t="s">
        <v>12567</v>
      </c>
      <c r="C366">
        <v>0</v>
      </c>
      <c r="D366" s="88">
        <v>8.49</v>
      </c>
    </row>
    <row r="367" spans="1:4">
      <c r="A367">
        <v>502</v>
      </c>
      <c r="B367" t="s">
        <v>12568</v>
      </c>
      <c r="C367">
        <v>0</v>
      </c>
      <c r="D367" s="88">
        <v>11.12</v>
      </c>
    </row>
    <row r="368" spans="1:4">
      <c r="A368">
        <v>503</v>
      </c>
      <c r="B368" t="s">
        <v>12569</v>
      </c>
      <c r="C368">
        <v>3768</v>
      </c>
      <c r="D368" s="88">
        <v>8.35</v>
      </c>
    </row>
    <row r="369" spans="1:4">
      <c r="A369">
        <v>504</v>
      </c>
      <c r="B369" t="s">
        <v>12570</v>
      </c>
      <c r="C369">
        <v>180</v>
      </c>
      <c r="D369" s="88">
        <v>10.44</v>
      </c>
    </row>
    <row r="370" spans="1:4">
      <c r="A370">
        <v>505</v>
      </c>
      <c r="B370" t="s">
        <v>12571</v>
      </c>
      <c r="C370">
        <v>0</v>
      </c>
      <c r="D370" s="88">
        <v>29.37</v>
      </c>
    </row>
    <row r="371" spans="1:4">
      <c r="A371">
        <v>506</v>
      </c>
      <c r="B371" t="s">
        <v>12572</v>
      </c>
      <c r="C371">
        <v>0</v>
      </c>
      <c r="D371" s="88">
        <v>13.2</v>
      </c>
    </row>
    <row r="372" spans="1:4">
      <c r="A372">
        <v>507</v>
      </c>
      <c r="B372" t="s">
        <v>12573</v>
      </c>
      <c r="C372">
        <v>0</v>
      </c>
      <c r="D372" s="88">
        <v>23.41</v>
      </c>
    </row>
    <row r="373" spans="1:4">
      <c r="A373">
        <v>508</v>
      </c>
      <c r="B373" t="s">
        <v>12574</v>
      </c>
      <c r="C373">
        <v>0</v>
      </c>
      <c r="D373" s="88">
        <v>2.29</v>
      </c>
    </row>
    <row r="374" spans="1:4">
      <c r="A374">
        <v>509</v>
      </c>
      <c r="B374" t="s">
        <v>12575</v>
      </c>
      <c r="C374">
        <v>0</v>
      </c>
      <c r="D374" s="88">
        <v>17.93</v>
      </c>
    </row>
    <row r="375" spans="1:4">
      <c r="A375">
        <v>510</v>
      </c>
      <c r="B375" t="s">
        <v>12576</v>
      </c>
      <c r="C375">
        <v>6</v>
      </c>
      <c r="D375" s="88">
        <v>16.809999999999999</v>
      </c>
    </row>
    <row r="376" spans="1:4">
      <c r="A376">
        <v>511</v>
      </c>
      <c r="B376" t="s">
        <v>12577</v>
      </c>
      <c r="C376">
        <v>0</v>
      </c>
      <c r="D376" s="88">
        <v>5.77</v>
      </c>
    </row>
    <row r="377" spans="1:4">
      <c r="A377">
        <v>512</v>
      </c>
      <c r="B377" t="s">
        <v>12578</v>
      </c>
      <c r="C377">
        <v>0</v>
      </c>
      <c r="D377" s="88">
        <v>16.693999999999999</v>
      </c>
    </row>
    <row r="378" spans="1:4">
      <c r="A378">
        <v>513</v>
      </c>
      <c r="B378" t="s">
        <v>12579</v>
      </c>
      <c r="C378">
        <v>0</v>
      </c>
      <c r="D378" s="88">
        <v>18.41</v>
      </c>
    </row>
    <row r="379" spans="1:4">
      <c r="A379">
        <v>514</v>
      </c>
      <c r="B379" t="s">
        <v>12580</v>
      </c>
      <c r="C379">
        <v>0</v>
      </c>
      <c r="D379" s="88">
        <v>17.64</v>
      </c>
    </row>
    <row r="380" spans="1:4">
      <c r="A380">
        <v>515</v>
      </c>
      <c r="B380" t="s">
        <v>12581</v>
      </c>
      <c r="C380">
        <v>0</v>
      </c>
      <c r="D380" s="88">
        <v>97.59</v>
      </c>
    </row>
    <row r="381" spans="1:4">
      <c r="A381">
        <v>516</v>
      </c>
      <c r="B381" t="s">
        <v>12582</v>
      </c>
      <c r="C381">
        <v>12</v>
      </c>
      <c r="D381" s="88">
        <v>13.16</v>
      </c>
    </row>
    <row r="382" spans="1:4">
      <c r="A382">
        <v>517</v>
      </c>
      <c r="B382" t="s">
        <v>12583</v>
      </c>
      <c r="C382">
        <v>9</v>
      </c>
      <c r="D382" s="88">
        <v>46.97</v>
      </c>
    </row>
    <row r="383" spans="1:4">
      <c r="A383">
        <v>518</v>
      </c>
      <c r="B383" t="s">
        <v>12584</v>
      </c>
      <c r="C383">
        <v>12</v>
      </c>
      <c r="D383" s="88">
        <v>8.4380000000000006</v>
      </c>
    </row>
    <row r="384" spans="1:4">
      <c r="A384">
        <v>519</v>
      </c>
      <c r="B384" t="s">
        <v>12585</v>
      </c>
      <c r="C384">
        <v>0</v>
      </c>
      <c r="D384" s="88">
        <v>14.891999999999999</v>
      </c>
    </row>
    <row r="385" spans="1:4">
      <c r="A385">
        <v>520</v>
      </c>
      <c r="B385" t="s">
        <v>12586</v>
      </c>
      <c r="C385">
        <v>12</v>
      </c>
      <c r="D385" s="88">
        <v>7.85</v>
      </c>
    </row>
    <row r="386" spans="1:4">
      <c r="A386">
        <v>521</v>
      </c>
      <c r="B386" t="s">
        <v>12587</v>
      </c>
      <c r="C386">
        <v>0</v>
      </c>
      <c r="D386" s="88">
        <v>9.24</v>
      </c>
    </row>
    <row r="387" spans="1:4">
      <c r="A387">
        <v>522</v>
      </c>
      <c r="B387" t="s">
        <v>12588</v>
      </c>
      <c r="C387">
        <v>0</v>
      </c>
      <c r="D387" s="88">
        <v>18.852</v>
      </c>
    </row>
    <row r="388" spans="1:4">
      <c r="A388">
        <v>523</v>
      </c>
      <c r="B388" t="s">
        <v>12589</v>
      </c>
      <c r="C388">
        <v>0</v>
      </c>
      <c r="D388" s="88">
        <v>0.01</v>
      </c>
    </row>
    <row r="389" spans="1:4">
      <c r="A389">
        <v>524</v>
      </c>
      <c r="B389" t="s">
        <v>12590</v>
      </c>
      <c r="C389">
        <v>60</v>
      </c>
      <c r="D389" s="88">
        <v>11.65</v>
      </c>
    </row>
    <row r="390" spans="1:4">
      <c r="A390">
        <v>525</v>
      </c>
      <c r="B390" t="s">
        <v>12591</v>
      </c>
      <c r="C390">
        <v>0</v>
      </c>
      <c r="D390" s="88">
        <v>6.15</v>
      </c>
    </row>
    <row r="391" spans="1:4">
      <c r="A391">
        <v>526</v>
      </c>
      <c r="B391" t="s">
        <v>12592</v>
      </c>
      <c r="C391">
        <v>0</v>
      </c>
      <c r="D391" s="88">
        <v>13.273</v>
      </c>
    </row>
    <row r="392" spans="1:4">
      <c r="A392">
        <v>527</v>
      </c>
      <c r="B392" t="s">
        <v>12593</v>
      </c>
      <c r="C392">
        <v>0</v>
      </c>
      <c r="D392" s="88">
        <v>9.2040000000000006</v>
      </c>
    </row>
    <row r="393" spans="1:4">
      <c r="A393">
        <v>528</v>
      </c>
      <c r="B393" t="s">
        <v>12594</v>
      </c>
      <c r="C393">
        <v>15</v>
      </c>
      <c r="D393" s="88">
        <v>11.83</v>
      </c>
    </row>
    <row r="394" spans="1:4">
      <c r="A394">
        <v>529</v>
      </c>
      <c r="B394" t="s">
        <v>12595</v>
      </c>
      <c r="C394">
        <v>0</v>
      </c>
      <c r="D394" s="88">
        <v>7.67</v>
      </c>
    </row>
    <row r="395" spans="1:4">
      <c r="A395">
        <v>530</v>
      </c>
      <c r="B395" t="s">
        <v>12596</v>
      </c>
      <c r="C395">
        <v>138</v>
      </c>
      <c r="D395" s="88">
        <v>10.25</v>
      </c>
    </row>
    <row r="396" spans="1:4">
      <c r="A396">
        <v>531</v>
      </c>
      <c r="B396" t="s">
        <v>12597</v>
      </c>
      <c r="C396">
        <v>33</v>
      </c>
      <c r="D396" s="88">
        <v>7.8</v>
      </c>
    </row>
    <row r="397" spans="1:4">
      <c r="A397">
        <v>532</v>
      </c>
      <c r="B397" t="s">
        <v>12598</v>
      </c>
      <c r="C397">
        <v>0</v>
      </c>
      <c r="D397" s="88">
        <v>22.5</v>
      </c>
    </row>
    <row r="398" spans="1:4">
      <c r="A398">
        <v>533</v>
      </c>
      <c r="B398" t="s">
        <v>12599</v>
      </c>
      <c r="C398">
        <v>75</v>
      </c>
      <c r="D398" s="88">
        <v>11.96</v>
      </c>
    </row>
    <row r="399" spans="1:4">
      <c r="A399">
        <v>534</v>
      </c>
      <c r="B399" t="s">
        <v>12600</v>
      </c>
      <c r="C399">
        <v>0</v>
      </c>
      <c r="D399" s="88">
        <v>21.684999999999999</v>
      </c>
    </row>
    <row r="400" spans="1:4">
      <c r="A400">
        <v>535</v>
      </c>
      <c r="B400" t="s">
        <v>12601</v>
      </c>
      <c r="C400">
        <v>9</v>
      </c>
      <c r="D400" s="88">
        <v>9.65</v>
      </c>
    </row>
    <row r="401" spans="1:4">
      <c r="A401">
        <v>536</v>
      </c>
      <c r="B401" t="s">
        <v>12602</v>
      </c>
      <c r="C401">
        <v>0</v>
      </c>
      <c r="D401" s="88">
        <v>8.75</v>
      </c>
    </row>
    <row r="402" spans="1:4">
      <c r="A402">
        <v>537</v>
      </c>
      <c r="B402" t="s">
        <v>12603</v>
      </c>
      <c r="C402">
        <v>24</v>
      </c>
      <c r="D402" s="88">
        <v>12.85</v>
      </c>
    </row>
    <row r="403" spans="1:4">
      <c r="A403">
        <v>538</v>
      </c>
      <c r="B403" t="s">
        <v>12604</v>
      </c>
      <c r="C403">
        <v>12</v>
      </c>
      <c r="D403" s="88">
        <v>9.4</v>
      </c>
    </row>
    <row r="404" spans="1:4">
      <c r="A404">
        <v>539</v>
      </c>
      <c r="B404" t="s">
        <v>12605</v>
      </c>
      <c r="C404">
        <v>6</v>
      </c>
      <c r="D404" s="88">
        <v>13.76</v>
      </c>
    </row>
    <row r="405" spans="1:4">
      <c r="A405">
        <v>540</v>
      </c>
      <c r="B405" t="s">
        <v>12606</v>
      </c>
      <c r="C405">
        <v>27</v>
      </c>
      <c r="D405" s="88">
        <v>10.8</v>
      </c>
    </row>
    <row r="406" spans="1:4">
      <c r="A406">
        <v>541</v>
      </c>
      <c r="B406" t="s">
        <v>12607</v>
      </c>
      <c r="C406">
        <v>0</v>
      </c>
      <c r="D406" s="88">
        <v>13</v>
      </c>
    </row>
    <row r="407" spans="1:4">
      <c r="A407">
        <v>542</v>
      </c>
      <c r="B407" t="s">
        <v>12608</v>
      </c>
      <c r="C407">
        <v>0</v>
      </c>
      <c r="D407" s="88">
        <v>11.494999999999999</v>
      </c>
    </row>
    <row r="408" spans="1:4">
      <c r="A408">
        <v>543</v>
      </c>
      <c r="B408" t="s">
        <v>12609</v>
      </c>
      <c r="C408">
        <v>0</v>
      </c>
      <c r="D408" s="88">
        <v>0</v>
      </c>
    </row>
    <row r="409" spans="1:4">
      <c r="A409">
        <v>544</v>
      </c>
      <c r="B409" t="s">
        <v>12610</v>
      </c>
      <c r="C409">
        <v>0</v>
      </c>
      <c r="D409" s="88">
        <v>20.786000000000001</v>
      </c>
    </row>
    <row r="410" spans="1:4">
      <c r="A410">
        <v>545</v>
      </c>
      <c r="B410" t="s">
        <v>12611</v>
      </c>
      <c r="C410">
        <v>0</v>
      </c>
      <c r="D410" s="88">
        <v>10.7</v>
      </c>
    </row>
    <row r="411" spans="1:4">
      <c r="A411">
        <v>546</v>
      </c>
      <c r="B411" t="s">
        <v>12612</v>
      </c>
      <c r="C411">
        <v>0</v>
      </c>
      <c r="D411" s="88">
        <v>11.9</v>
      </c>
    </row>
    <row r="412" spans="1:4">
      <c r="A412">
        <v>547</v>
      </c>
      <c r="B412" t="s">
        <v>12613</v>
      </c>
      <c r="C412">
        <v>0</v>
      </c>
      <c r="D412" s="88">
        <v>9.141</v>
      </c>
    </row>
    <row r="413" spans="1:4">
      <c r="A413">
        <v>548</v>
      </c>
      <c r="B413" t="s">
        <v>12614</v>
      </c>
      <c r="C413">
        <v>9</v>
      </c>
      <c r="D413" s="88">
        <v>16.12</v>
      </c>
    </row>
    <row r="414" spans="1:4">
      <c r="A414">
        <v>549</v>
      </c>
      <c r="B414" t="s">
        <v>12615</v>
      </c>
      <c r="C414">
        <v>6</v>
      </c>
      <c r="D414" s="88">
        <v>20.190000000000001</v>
      </c>
    </row>
    <row r="415" spans="1:4">
      <c r="A415">
        <v>550</v>
      </c>
      <c r="B415" t="s">
        <v>12616</v>
      </c>
      <c r="C415">
        <v>12</v>
      </c>
      <c r="D415" s="88">
        <v>18.96</v>
      </c>
    </row>
    <row r="416" spans="1:4">
      <c r="A416">
        <v>551</v>
      </c>
      <c r="B416" t="s">
        <v>12617</v>
      </c>
      <c r="C416">
        <v>132</v>
      </c>
      <c r="D416" s="88">
        <v>10.7</v>
      </c>
    </row>
    <row r="417" spans="1:4">
      <c r="A417">
        <v>552</v>
      </c>
      <c r="B417" t="s">
        <v>12618</v>
      </c>
      <c r="C417">
        <v>0</v>
      </c>
      <c r="D417" s="88">
        <v>14.22</v>
      </c>
    </row>
    <row r="418" spans="1:4">
      <c r="A418">
        <v>553</v>
      </c>
      <c r="B418" t="s">
        <v>12619</v>
      </c>
      <c r="C418">
        <v>0</v>
      </c>
      <c r="D418" s="88">
        <v>0</v>
      </c>
    </row>
    <row r="419" spans="1:4">
      <c r="A419">
        <v>554</v>
      </c>
      <c r="B419" t="s">
        <v>12620</v>
      </c>
      <c r="C419">
        <v>0</v>
      </c>
      <c r="D419" s="88">
        <v>6.8</v>
      </c>
    </row>
    <row r="420" spans="1:4">
      <c r="A420">
        <v>555</v>
      </c>
      <c r="B420" t="s">
        <v>12621</v>
      </c>
      <c r="C420">
        <v>18</v>
      </c>
      <c r="D420" s="88">
        <v>8.8970000000000002</v>
      </c>
    </row>
    <row r="421" spans="1:4">
      <c r="A421">
        <v>556</v>
      </c>
      <c r="B421" t="s">
        <v>12622</v>
      </c>
      <c r="C421">
        <v>12</v>
      </c>
      <c r="D421" s="88">
        <v>6.4880000000000004</v>
      </c>
    </row>
    <row r="422" spans="1:4">
      <c r="A422">
        <v>557</v>
      </c>
      <c r="B422" t="s">
        <v>12623</v>
      </c>
      <c r="C422">
        <v>33</v>
      </c>
      <c r="D422" s="88">
        <v>8.3010000000000002</v>
      </c>
    </row>
    <row r="423" spans="1:4">
      <c r="A423">
        <v>558</v>
      </c>
      <c r="B423" t="s">
        <v>12624</v>
      </c>
      <c r="C423">
        <v>0</v>
      </c>
      <c r="D423" s="88">
        <v>0</v>
      </c>
    </row>
    <row r="424" spans="1:4">
      <c r="A424">
        <v>559</v>
      </c>
      <c r="B424" t="s">
        <v>12625</v>
      </c>
      <c r="C424">
        <v>111</v>
      </c>
      <c r="D424" s="88">
        <v>5.31</v>
      </c>
    </row>
    <row r="425" spans="1:4">
      <c r="A425">
        <v>560</v>
      </c>
      <c r="B425" t="s">
        <v>12626</v>
      </c>
      <c r="C425">
        <v>0</v>
      </c>
      <c r="D425" s="88">
        <v>7.4</v>
      </c>
    </row>
    <row r="426" spans="1:4">
      <c r="A426">
        <v>561</v>
      </c>
      <c r="B426" t="s">
        <v>12627</v>
      </c>
      <c r="C426">
        <v>0</v>
      </c>
      <c r="D426" s="88">
        <v>9.6</v>
      </c>
    </row>
    <row r="427" spans="1:4">
      <c r="A427">
        <v>562</v>
      </c>
      <c r="B427" t="s">
        <v>12628</v>
      </c>
      <c r="C427">
        <v>18</v>
      </c>
      <c r="D427" s="88">
        <v>8.4499999999999993</v>
      </c>
    </row>
    <row r="428" spans="1:4">
      <c r="A428">
        <v>563</v>
      </c>
      <c r="B428" t="s">
        <v>12629</v>
      </c>
      <c r="C428">
        <v>0</v>
      </c>
      <c r="D428" s="88">
        <v>16.07</v>
      </c>
    </row>
    <row r="429" spans="1:4">
      <c r="A429">
        <v>564</v>
      </c>
      <c r="B429" t="s">
        <v>12630</v>
      </c>
      <c r="C429">
        <v>0</v>
      </c>
      <c r="D429" s="88">
        <v>0</v>
      </c>
    </row>
    <row r="430" spans="1:4">
      <c r="A430">
        <v>565</v>
      </c>
      <c r="B430" t="s">
        <v>12631</v>
      </c>
      <c r="C430">
        <v>0</v>
      </c>
      <c r="D430" s="88">
        <v>13.6</v>
      </c>
    </row>
    <row r="431" spans="1:4">
      <c r="A431">
        <v>566</v>
      </c>
      <c r="B431" t="s">
        <v>12632</v>
      </c>
      <c r="C431">
        <v>0</v>
      </c>
      <c r="D431" s="88">
        <v>2.3090000000000002</v>
      </c>
    </row>
    <row r="432" spans="1:4">
      <c r="A432">
        <v>567</v>
      </c>
      <c r="B432" t="s">
        <v>12633</v>
      </c>
      <c r="C432">
        <v>0</v>
      </c>
      <c r="D432" s="88">
        <v>8.1999999999999993</v>
      </c>
    </row>
    <row r="433" spans="1:4">
      <c r="A433">
        <v>568</v>
      </c>
      <c r="B433" t="s">
        <v>12634</v>
      </c>
      <c r="C433">
        <v>12</v>
      </c>
      <c r="D433" s="88">
        <v>13.848000000000001</v>
      </c>
    </row>
    <row r="434" spans="1:4">
      <c r="A434">
        <v>569</v>
      </c>
      <c r="B434" t="s">
        <v>12635</v>
      </c>
      <c r="C434">
        <v>42</v>
      </c>
      <c r="D434" s="88">
        <v>13.66</v>
      </c>
    </row>
    <row r="435" spans="1:4">
      <c r="A435">
        <v>570</v>
      </c>
      <c r="B435" t="s">
        <v>12636</v>
      </c>
      <c r="C435">
        <v>0</v>
      </c>
      <c r="D435" s="88">
        <v>7.29</v>
      </c>
    </row>
    <row r="436" spans="1:4">
      <c r="A436">
        <v>571</v>
      </c>
      <c r="B436" t="s">
        <v>12637</v>
      </c>
      <c r="C436">
        <v>0</v>
      </c>
      <c r="D436" s="88">
        <v>34.049999999999997</v>
      </c>
    </row>
    <row r="437" spans="1:4">
      <c r="A437">
        <v>572</v>
      </c>
      <c r="B437" t="s">
        <v>12638</v>
      </c>
      <c r="C437">
        <v>0</v>
      </c>
      <c r="D437" s="88">
        <v>12.77</v>
      </c>
    </row>
    <row r="438" spans="1:4">
      <c r="A438">
        <v>573</v>
      </c>
      <c r="B438" t="s">
        <v>12639</v>
      </c>
      <c r="C438">
        <v>0</v>
      </c>
      <c r="D438" s="88">
        <v>0</v>
      </c>
    </row>
    <row r="439" spans="1:4">
      <c r="A439">
        <v>574</v>
      </c>
      <c r="B439" t="s">
        <v>12640</v>
      </c>
      <c r="C439">
        <v>0</v>
      </c>
      <c r="D439" s="88">
        <v>0</v>
      </c>
    </row>
    <row r="440" spans="1:4">
      <c r="A440">
        <v>575</v>
      </c>
      <c r="B440" t="s">
        <v>12641</v>
      </c>
      <c r="C440">
        <v>0</v>
      </c>
      <c r="D440" s="88">
        <v>26.45</v>
      </c>
    </row>
    <row r="441" spans="1:4">
      <c r="A441">
        <v>576</v>
      </c>
      <c r="B441" t="s">
        <v>12642</v>
      </c>
      <c r="C441">
        <v>0</v>
      </c>
      <c r="D441" s="88">
        <v>8.3699999999999992</v>
      </c>
    </row>
    <row r="442" spans="1:4">
      <c r="A442">
        <v>577</v>
      </c>
      <c r="B442" t="s">
        <v>12643</v>
      </c>
      <c r="C442">
        <v>0</v>
      </c>
      <c r="D442" s="88">
        <v>13.09</v>
      </c>
    </row>
    <row r="443" spans="1:4">
      <c r="A443">
        <v>578</v>
      </c>
      <c r="B443" t="s">
        <v>12644</v>
      </c>
      <c r="C443">
        <v>0</v>
      </c>
      <c r="D443" s="88">
        <v>5.5</v>
      </c>
    </row>
    <row r="444" spans="1:4">
      <c r="A444">
        <v>579</v>
      </c>
      <c r="B444" t="s">
        <v>12645</v>
      </c>
      <c r="C444">
        <v>0</v>
      </c>
      <c r="D444" s="88">
        <v>5.2</v>
      </c>
    </row>
    <row r="445" spans="1:4">
      <c r="A445">
        <v>580</v>
      </c>
      <c r="B445" t="s">
        <v>12646</v>
      </c>
      <c r="C445">
        <v>0</v>
      </c>
      <c r="D445" s="88">
        <v>26</v>
      </c>
    </row>
    <row r="446" spans="1:4">
      <c r="A446">
        <v>581</v>
      </c>
      <c r="B446" t="s">
        <v>12647</v>
      </c>
      <c r="C446">
        <v>0</v>
      </c>
      <c r="D446" s="88">
        <v>18</v>
      </c>
    </row>
    <row r="447" spans="1:4">
      <c r="A447">
        <v>582</v>
      </c>
      <c r="B447" t="s">
        <v>12648</v>
      </c>
      <c r="C447">
        <v>0</v>
      </c>
      <c r="D447" s="88">
        <v>9.15</v>
      </c>
    </row>
    <row r="448" spans="1:4">
      <c r="A448">
        <v>583</v>
      </c>
      <c r="B448" t="s">
        <v>12649</v>
      </c>
      <c r="C448">
        <v>0</v>
      </c>
      <c r="D448" s="88">
        <v>26.96</v>
      </c>
    </row>
    <row r="449" spans="1:4">
      <c r="A449">
        <v>584</v>
      </c>
      <c r="B449" t="s">
        <v>12650</v>
      </c>
      <c r="C449">
        <v>6</v>
      </c>
      <c r="D449" s="88">
        <v>42.66</v>
      </c>
    </row>
    <row r="450" spans="1:4">
      <c r="A450">
        <v>585</v>
      </c>
      <c r="B450" t="s">
        <v>12651</v>
      </c>
      <c r="C450">
        <v>12</v>
      </c>
      <c r="D450" s="88">
        <v>23.11</v>
      </c>
    </row>
    <row r="451" spans="1:4">
      <c r="A451">
        <v>586</v>
      </c>
      <c r="B451" t="s">
        <v>12652</v>
      </c>
      <c r="C451">
        <v>0</v>
      </c>
      <c r="D451" s="88">
        <v>47.13</v>
      </c>
    </row>
    <row r="452" spans="1:4">
      <c r="A452">
        <v>587</v>
      </c>
      <c r="B452" t="s">
        <v>12653</v>
      </c>
      <c r="C452">
        <v>0</v>
      </c>
      <c r="D452" s="88">
        <v>71.930000000000007</v>
      </c>
    </row>
    <row r="453" spans="1:4">
      <c r="A453">
        <v>588</v>
      </c>
      <c r="B453" t="s">
        <v>12654</v>
      </c>
      <c r="C453">
        <v>0</v>
      </c>
      <c r="D453" s="88">
        <v>13.5</v>
      </c>
    </row>
    <row r="454" spans="1:4">
      <c r="A454">
        <v>589</v>
      </c>
      <c r="B454" t="s">
        <v>12655</v>
      </c>
      <c r="C454">
        <v>0</v>
      </c>
      <c r="D454" s="88">
        <v>8.8360000000000003</v>
      </c>
    </row>
    <row r="455" spans="1:4">
      <c r="A455">
        <v>590</v>
      </c>
      <c r="B455" t="s">
        <v>12656</v>
      </c>
      <c r="C455">
        <v>0</v>
      </c>
      <c r="D455" s="88">
        <v>11.676</v>
      </c>
    </row>
    <row r="456" spans="1:4">
      <c r="A456">
        <v>591</v>
      </c>
      <c r="B456" t="s">
        <v>12657</v>
      </c>
      <c r="C456">
        <v>0</v>
      </c>
      <c r="D456" s="88">
        <v>21.26</v>
      </c>
    </row>
    <row r="457" spans="1:4">
      <c r="A457">
        <v>592</v>
      </c>
      <c r="B457" t="s">
        <v>12658</v>
      </c>
      <c r="C457">
        <v>0</v>
      </c>
      <c r="D457" s="88">
        <v>27.25</v>
      </c>
    </row>
    <row r="458" spans="1:4">
      <c r="A458">
        <v>593</v>
      </c>
      <c r="B458" t="s">
        <v>12659</v>
      </c>
      <c r="C458">
        <v>0</v>
      </c>
      <c r="D458" s="88">
        <v>30.25</v>
      </c>
    </row>
    <row r="459" spans="1:4">
      <c r="A459">
        <v>594</v>
      </c>
      <c r="B459" t="s">
        <v>12660</v>
      </c>
      <c r="C459">
        <v>0</v>
      </c>
      <c r="D459" s="88">
        <v>0</v>
      </c>
    </row>
    <row r="460" spans="1:4">
      <c r="A460">
        <v>595</v>
      </c>
      <c r="B460" t="s">
        <v>12661</v>
      </c>
      <c r="C460">
        <v>0</v>
      </c>
      <c r="D460" s="88">
        <v>18.649999999999999</v>
      </c>
    </row>
    <row r="461" spans="1:4">
      <c r="A461">
        <v>596</v>
      </c>
      <c r="B461" t="s">
        <v>12662</v>
      </c>
      <c r="C461">
        <v>0</v>
      </c>
      <c r="D461" s="88">
        <v>146.69</v>
      </c>
    </row>
    <row r="462" spans="1:4">
      <c r="A462">
        <v>597</v>
      </c>
      <c r="B462" t="s">
        <v>12663</v>
      </c>
      <c r="C462">
        <v>0</v>
      </c>
      <c r="D462" s="88">
        <v>28.49</v>
      </c>
    </row>
    <row r="463" spans="1:4">
      <c r="A463">
        <v>598</v>
      </c>
      <c r="B463" t="s">
        <v>12664</v>
      </c>
      <c r="C463">
        <v>0</v>
      </c>
      <c r="D463" s="88">
        <v>31.69</v>
      </c>
    </row>
    <row r="464" spans="1:4">
      <c r="A464">
        <v>599</v>
      </c>
      <c r="B464" t="s">
        <v>12665</v>
      </c>
      <c r="C464">
        <v>0</v>
      </c>
      <c r="D464" s="88">
        <v>23.3</v>
      </c>
    </row>
    <row r="465" spans="1:4">
      <c r="A465">
        <v>600</v>
      </c>
      <c r="B465" t="s">
        <v>12666</v>
      </c>
      <c r="C465">
        <v>546</v>
      </c>
      <c r="D465" s="88">
        <v>10.01</v>
      </c>
    </row>
    <row r="466" spans="1:4">
      <c r="A466">
        <v>601</v>
      </c>
      <c r="B466" t="s">
        <v>12667</v>
      </c>
      <c r="C466">
        <v>0</v>
      </c>
      <c r="D466" s="88">
        <v>6.5469999999999997</v>
      </c>
    </row>
    <row r="467" spans="1:4">
      <c r="A467">
        <v>602</v>
      </c>
      <c r="B467" t="s">
        <v>12668</v>
      </c>
      <c r="C467">
        <v>0</v>
      </c>
      <c r="D467" s="88">
        <v>21.445</v>
      </c>
    </row>
    <row r="468" spans="1:4">
      <c r="A468">
        <v>603</v>
      </c>
      <c r="B468" t="s">
        <v>12669</v>
      </c>
      <c r="C468">
        <v>12</v>
      </c>
      <c r="D468" s="88">
        <v>7.66</v>
      </c>
    </row>
    <row r="469" spans="1:4">
      <c r="A469">
        <v>604</v>
      </c>
      <c r="B469" t="s">
        <v>12670</v>
      </c>
      <c r="C469">
        <v>138</v>
      </c>
      <c r="D469" s="88">
        <v>18.600000000000001</v>
      </c>
    </row>
    <row r="470" spans="1:4">
      <c r="A470">
        <v>605</v>
      </c>
      <c r="B470" t="s">
        <v>12671</v>
      </c>
      <c r="C470">
        <v>0</v>
      </c>
      <c r="D470" s="88">
        <v>22.45</v>
      </c>
    </row>
    <row r="471" spans="1:4">
      <c r="A471">
        <v>606</v>
      </c>
      <c r="B471" t="s">
        <v>12672</v>
      </c>
      <c r="C471">
        <v>0</v>
      </c>
      <c r="D471" s="88">
        <v>8.44</v>
      </c>
    </row>
    <row r="472" spans="1:4">
      <c r="A472">
        <v>607</v>
      </c>
      <c r="B472" t="s">
        <v>12673</v>
      </c>
      <c r="C472">
        <v>0</v>
      </c>
      <c r="D472" s="88">
        <v>9.7899999999999991</v>
      </c>
    </row>
    <row r="473" spans="1:4">
      <c r="A473">
        <v>608</v>
      </c>
      <c r="B473" t="s">
        <v>12674</v>
      </c>
      <c r="C473">
        <v>3396</v>
      </c>
      <c r="D473" s="88">
        <v>14.5</v>
      </c>
    </row>
    <row r="474" spans="1:4">
      <c r="A474">
        <v>609</v>
      </c>
      <c r="B474" t="s">
        <v>12675</v>
      </c>
      <c r="C474">
        <v>30</v>
      </c>
      <c r="D474" s="88">
        <v>22.5</v>
      </c>
    </row>
    <row r="475" spans="1:4">
      <c r="A475">
        <v>610</v>
      </c>
      <c r="B475" t="s">
        <v>12676</v>
      </c>
      <c r="C475">
        <v>0</v>
      </c>
      <c r="D475" s="88">
        <v>102.95</v>
      </c>
    </row>
    <row r="476" spans="1:4">
      <c r="A476">
        <v>611</v>
      </c>
      <c r="B476" t="s">
        <v>12677</v>
      </c>
      <c r="C476">
        <v>0</v>
      </c>
      <c r="D476" s="88">
        <v>28.946999999999999</v>
      </c>
    </row>
    <row r="477" spans="1:4">
      <c r="A477">
        <v>612</v>
      </c>
      <c r="B477" t="s">
        <v>12678</v>
      </c>
      <c r="C477">
        <v>39</v>
      </c>
      <c r="D477" s="88">
        <v>15.95</v>
      </c>
    </row>
    <row r="478" spans="1:4">
      <c r="A478">
        <v>613</v>
      </c>
      <c r="B478" t="s">
        <v>12679</v>
      </c>
      <c r="C478">
        <v>0</v>
      </c>
      <c r="D478" s="88">
        <v>9.67</v>
      </c>
    </row>
    <row r="479" spans="1:4">
      <c r="A479">
        <v>614</v>
      </c>
      <c r="B479" t="s">
        <v>12680</v>
      </c>
      <c r="C479">
        <v>0</v>
      </c>
      <c r="D479" s="88">
        <v>0</v>
      </c>
    </row>
    <row r="480" spans="1:4">
      <c r="A480">
        <v>615</v>
      </c>
      <c r="B480" t="s">
        <v>12681</v>
      </c>
      <c r="C480">
        <v>258</v>
      </c>
      <c r="D480" s="88">
        <v>13.83</v>
      </c>
    </row>
    <row r="481" spans="1:4">
      <c r="A481">
        <v>616</v>
      </c>
      <c r="B481" t="s">
        <v>12682</v>
      </c>
      <c r="C481">
        <v>0</v>
      </c>
      <c r="D481" s="88">
        <v>18.96</v>
      </c>
    </row>
    <row r="482" spans="1:4">
      <c r="A482">
        <v>617</v>
      </c>
      <c r="B482" t="s">
        <v>12683</v>
      </c>
      <c r="C482">
        <v>12</v>
      </c>
      <c r="D482" s="88">
        <v>26.56</v>
      </c>
    </row>
    <row r="483" spans="1:4">
      <c r="A483">
        <v>618</v>
      </c>
      <c r="B483" t="s">
        <v>12684</v>
      </c>
      <c r="C483">
        <v>0</v>
      </c>
      <c r="D483" s="88">
        <v>11.14</v>
      </c>
    </row>
    <row r="484" spans="1:4">
      <c r="A484">
        <v>619</v>
      </c>
      <c r="B484" t="s">
        <v>12685</v>
      </c>
      <c r="C484">
        <v>0</v>
      </c>
      <c r="D484" s="88">
        <v>65.927999999999997</v>
      </c>
    </row>
    <row r="485" spans="1:4">
      <c r="A485">
        <v>620</v>
      </c>
      <c r="B485" t="s">
        <v>12686</v>
      </c>
      <c r="C485">
        <v>0</v>
      </c>
      <c r="D485" s="88">
        <v>0</v>
      </c>
    </row>
    <row r="486" spans="1:4">
      <c r="A486">
        <v>621</v>
      </c>
      <c r="B486" t="s">
        <v>12687</v>
      </c>
      <c r="C486">
        <v>21</v>
      </c>
      <c r="D486" s="88">
        <v>11.25</v>
      </c>
    </row>
    <row r="487" spans="1:4">
      <c r="A487">
        <v>622</v>
      </c>
      <c r="B487" t="s">
        <v>12688</v>
      </c>
      <c r="C487">
        <v>0</v>
      </c>
      <c r="D487" s="88">
        <v>17.164999999999999</v>
      </c>
    </row>
    <row r="488" spans="1:4">
      <c r="A488">
        <v>623</v>
      </c>
      <c r="B488" t="s">
        <v>12689</v>
      </c>
      <c r="C488">
        <v>0</v>
      </c>
      <c r="D488" s="88">
        <v>25.88</v>
      </c>
    </row>
    <row r="489" spans="1:4">
      <c r="A489">
        <v>624</v>
      </c>
      <c r="B489" t="s">
        <v>12690</v>
      </c>
      <c r="C489">
        <v>3</v>
      </c>
      <c r="D489" s="88">
        <v>23.95</v>
      </c>
    </row>
    <row r="490" spans="1:4">
      <c r="A490">
        <v>625</v>
      </c>
      <c r="B490" t="s">
        <v>12691</v>
      </c>
      <c r="C490">
        <v>27</v>
      </c>
      <c r="D490" s="88">
        <v>9.07</v>
      </c>
    </row>
    <row r="491" spans="1:4">
      <c r="A491">
        <v>626</v>
      </c>
      <c r="B491" t="s">
        <v>12692</v>
      </c>
      <c r="C491">
        <v>474</v>
      </c>
      <c r="D491" s="88">
        <v>8.34</v>
      </c>
    </row>
    <row r="492" spans="1:4">
      <c r="A492">
        <v>627</v>
      </c>
      <c r="B492" t="s">
        <v>12693</v>
      </c>
      <c r="C492">
        <v>0</v>
      </c>
      <c r="D492" s="88">
        <v>9.1460000000000008</v>
      </c>
    </row>
    <row r="493" spans="1:4">
      <c r="A493">
        <v>628</v>
      </c>
      <c r="B493" t="s">
        <v>12694</v>
      </c>
      <c r="C493">
        <v>0</v>
      </c>
      <c r="D493" s="88">
        <v>18.920000000000002</v>
      </c>
    </row>
    <row r="494" spans="1:4">
      <c r="A494">
        <v>629</v>
      </c>
      <c r="B494" t="s">
        <v>12695</v>
      </c>
      <c r="C494">
        <v>0</v>
      </c>
      <c r="D494" s="88">
        <v>5.35</v>
      </c>
    </row>
    <row r="495" spans="1:4">
      <c r="A495">
        <v>630</v>
      </c>
      <c r="B495" t="s">
        <v>12696</v>
      </c>
      <c r="C495">
        <v>0</v>
      </c>
      <c r="D495" s="88">
        <v>41.23</v>
      </c>
    </row>
    <row r="496" spans="1:4">
      <c r="A496">
        <v>631</v>
      </c>
      <c r="B496" t="s">
        <v>12697</v>
      </c>
      <c r="C496">
        <v>24</v>
      </c>
      <c r="D496" s="88">
        <v>9.9499999999999993</v>
      </c>
    </row>
    <row r="497" spans="1:4">
      <c r="A497">
        <v>632</v>
      </c>
      <c r="B497" t="s">
        <v>12698</v>
      </c>
      <c r="C497">
        <v>0</v>
      </c>
      <c r="D497" s="88">
        <v>3.32</v>
      </c>
    </row>
    <row r="498" spans="1:4">
      <c r="A498">
        <v>633</v>
      </c>
      <c r="B498" t="s">
        <v>12699</v>
      </c>
      <c r="C498">
        <v>0</v>
      </c>
      <c r="D498" s="88">
        <v>9.1</v>
      </c>
    </row>
    <row r="499" spans="1:4">
      <c r="A499">
        <v>634</v>
      </c>
      <c r="B499" t="s">
        <v>12700</v>
      </c>
      <c r="C499">
        <v>84</v>
      </c>
      <c r="D499" s="88">
        <v>8.6199999999999992</v>
      </c>
    </row>
    <row r="500" spans="1:4">
      <c r="A500">
        <v>635</v>
      </c>
      <c r="B500" t="s">
        <v>12701</v>
      </c>
      <c r="C500">
        <v>54</v>
      </c>
      <c r="D500" s="88">
        <v>12.887</v>
      </c>
    </row>
    <row r="501" spans="1:4">
      <c r="A501">
        <v>636</v>
      </c>
      <c r="B501" t="s">
        <v>12702</v>
      </c>
      <c r="C501">
        <v>0</v>
      </c>
      <c r="D501" s="88">
        <v>5.05</v>
      </c>
    </row>
    <row r="502" spans="1:4">
      <c r="A502">
        <v>637</v>
      </c>
      <c r="B502" t="s">
        <v>12703</v>
      </c>
      <c r="C502">
        <v>0</v>
      </c>
      <c r="D502" s="88">
        <v>17.559999999999999</v>
      </c>
    </row>
    <row r="503" spans="1:4">
      <c r="A503">
        <v>638</v>
      </c>
      <c r="B503" t="s">
        <v>12704</v>
      </c>
      <c r="C503">
        <v>0</v>
      </c>
      <c r="D503" s="88">
        <v>13.95</v>
      </c>
    </row>
    <row r="504" spans="1:4">
      <c r="A504">
        <v>639</v>
      </c>
      <c r="B504" t="s">
        <v>12705</v>
      </c>
      <c r="C504">
        <v>4</v>
      </c>
      <c r="D504" s="88">
        <v>91.6</v>
      </c>
    </row>
    <row r="505" spans="1:4">
      <c r="A505">
        <v>640</v>
      </c>
      <c r="B505" t="s">
        <v>12706</v>
      </c>
      <c r="C505">
        <v>0</v>
      </c>
      <c r="D505" s="88">
        <v>25.79</v>
      </c>
    </row>
    <row r="506" spans="1:4">
      <c r="A506">
        <v>641</v>
      </c>
      <c r="B506" t="s">
        <v>12707</v>
      </c>
      <c r="C506">
        <v>0</v>
      </c>
      <c r="D506" s="88">
        <v>19.527000000000001</v>
      </c>
    </row>
    <row r="507" spans="1:4">
      <c r="A507">
        <v>642</v>
      </c>
      <c r="B507" t="s">
        <v>12708</v>
      </c>
      <c r="C507">
        <v>0</v>
      </c>
      <c r="D507" s="88">
        <v>10.38</v>
      </c>
    </row>
    <row r="508" spans="1:4">
      <c r="A508">
        <v>643</v>
      </c>
      <c r="B508" t="s">
        <v>12709</v>
      </c>
      <c r="C508">
        <v>3</v>
      </c>
      <c r="D508" s="88">
        <v>7.76</v>
      </c>
    </row>
    <row r="509" spans="1:4">
      <c r="A509">
        <v>644</v>
      </c>
      <c r="B509" t="s">
        <v>12710</v>
      </c>
      <c r="C509">
        <v>48</v>
      </c>
      <c r="D509" s="88">
        <v>17.850000000000001</v>
      </c>
    </row>
    <row r="510" spans="1:4">
      <c r="A510">
        <v>645</v>
      </c>
      <c r="B510" t="s">
        <v>12711</v>
      </c>
      <c r="C510">
        <v>0</v>
      </c>
      <c r="D510" s="88">
        <v>21.815999999999999</v>
      </c>
    </row>
    <row r="511" spans="1:4">
      <c r="A511">
        <v>646</v>
      </c>
      <c r="B511" t="s">
        <v>12712</v>
      </c>
      <c r="C511">
        <v>6</v>
      </c>
      <c r="D511" s="88">
        <v>14.81</v>
      </c>
    </row>
    <row r="512" spans="1:4">
      <c r="A512">
        <v>647</v>
      </c>
      <c r="B512" t="s">
        <v>12713</v>
      </c>
      <c r="C512">
        <v>0</v>
      </c>
      <c r="D512" s="88">
        <v>28.38</v>
      </c>
    </row>
    <row r="513" spans="1:4">
      <c r="A513">
        <v>648</v>
      </c>
      <c r="B513" t="s">
        <v>12714</v>
      </c>
      <c r="C513">
        <v>33</v>
      </c>
      <c r="D513" s="88">
        <v>6.1669999999999998</v>
      </c>
    </row>
    <row r="514" spans="1:4">
      <c r="A514">
        <v>649</v>
      </c>
      <c r="B514" t="s">
        <v>12715</v>
      </c>
      <c r="C514">
        <v>960</v>
      </c>
      <c r="D514" s="88">
        <v>5.2069999999999999</v>
      </c>
    </row>
    <row r="515" spans="1:4">
      <c r="A515">
        <v>650</v>
      </c>
      <c r="B515" t="s">
        <v>12716</v>
      </c>
      <c r="C515">
        <v>0</v>
      </c>
      <c r="D515" s="88">
        <v>0</v>
      </c>
    </row>
    <row r="516" spans="1:4">
      <c r="A516">
        <v>651</v>
      </c>
      <c r="B516" t="s">
        <v>12717</v>
      </c>
      <c r="C516">
        <v>42</v>
      </c>
      <c r="D516" s="88">
        <v>9.4550000000000001</v>
      </c>
    </row>
    <row r="517" spans="1:4">
      <c r="A517">
        <v>652</v>
      </c>
      <c r="B517" t="s">
        <v>12718</v>
      </c>
      <c r="C517">
        <v>6</v>
      </c>
      <c r="D517" s="88">
        <v>4.91</v>
      </c>
    </row>
    <row r="518" spans="1:4">
      <c r="A518">
        <v>653</v>
      </c>
      <c r="B518" t="s">
        <v>12719</v>
      </c>
      <c r="C518">
        <v>0</v>
      </c>
      <c r="D518" s="88">
        <v>12.48</v>
      </c>
    </row>
    <row r="519" spans="1:4">
      <c r="A519">
        <v>654</v>
      </c>
      <c r="B519" t="s">
        <v>12720</v>
      </c>
      <c r="C519">
        <v>0</v>
      </c>
      <c r="D519" s="88">
        <v>8.1969999999999992</v>
      </c>
    </row>
    <row r="520" spans="1:4">
      <c r="A520">
        <v>655</v>
      </c>
      <c r="B520" t="s">
        <v>12721</v>
      </c>
      <c r="C520">
        <v>42</v>
      </c>
      <c r="D520" s="88">
        <v>6.2</v>
      </c>
    </row>
    <row r="521" spans="1:4">
      <c r="A521">
        <v>656</v>
      </c>
      <c r="B521" t="s">
        <v>12722</v>
      </c>
      <c r="C521">
        <v>48</v>
      </c>
      <c r="D521" s="88">
        <v>6.2</v>
      </c>
    </row>
    <row r="522" spans="1:4">
      <c r="A522">
        <v>657</v>
      </c>
      <c r="B522" t="s">
        <v>12723</v>
      </c>
      <c r="C522">
        <v>0</v>
      </c>
      <c r="D522" s="88">
        <v>0</v>
      </c>
    </row>
    <row r="523" spans="1:4">
      <c r="A523">
        <v>658</v>
      </c>
      <c r="B523" t="s">
        <v>12724</v>
      </c>
      <c r="C523">
        <v>0</v>
      </c>
      <c r="D523" s="88">
        <v>5.39</v>
      </c>
    </row>
    <row r="524" spans="1:4">
      <c r="A524">
        <v>659</v>
      </c>
      <c r="B524" t="s">
        <v>12725</v>
      </c>
      <c r="C524">
        <v>0</v>
      </c>
      <c r="D524" s="88">
        <v>16.29</v>
      </c>
    </row>
    <row r="525" spans="1:4">
      <c r="A525">
        <v>660</v>
      </c>
      <c r="B525" t="s">
        <v>12726</v>
      </c>
      <c r="C525">
        <v>0</v>
      </c>
      <c r="D525" s="88">
        <v>38.67</v>
      </c>
    </row>
    <row r="526" spans="1:4">
      <c r="A526">
        <v>661</v>
      </c>
      <c r="B526" t="s">
        <v>12727</v>
      </c>
      <c r="C526">
        <v>0</v>
      </c>
      <c r="D526" s="88">
        <v>22.14</v>
      </c>
    </row>
    <row r="527" spans="1:4">
      <c r="A527">
        <v>662</v>
      </c>
      <c r="B527" t="s">
        <v>12728</v>
      </c>
      <c r="C527">
        <v>0</v>
      </c>
      <c r="D527" s="88">
        <v>36.880000000000003</v>
      </c>
    </row>
    <row r="528" spans="1:4">
      <c r="A528">
        <v>663</v>
      </c>
      <c r="B528" t="s">
        <v>12729</v>
      </c>
      <c r="C528">
        <v>0</v>
      </c>
      <c r="D528" s="88">
        <v>16.399999999999999</v>
      </c>
    </row>
    <row r="529" spans="1:4">
      <c r="A529">
        <v>664</v>
      </c>
      <c r="B529" t="s">
        <v>12730</v>
      </c>
      <c r="C529">
        <v>0</v>
      </c>
      <c r="D529" s="88">
        <v>0</v>
      </c>
    </row>
    <row r="530" spans="1:4">
      <c r="A530">
        <v>665</v>
      </c>
      <c r="B530" t="s">
        <v>12731</v>
      </c>
      <c r="C530">
        <v>144</v>
      </c>
      <c r="D530" s="88">
        <v>12.15</v>
      </c>
    </row>
    <row r="531" spans="1:4">
      <c r="A531">
        <v>666</v>
      </c>
      <c r="B531" t="s">
        <v>12732</v>
      </c>
      <c r="C531">
        <v>0</v>
      </c>
      <c r="D531" s="88">
        <v>4.8940000000000001</v>
      </c>
    </row>
    <row r="532" spans="1:4">
      <c r="A532">
        <v>667</v>
      </c>
      <c r="B532" t="s">
        <v>12733</v>
      </c>
      <c r="C532">
        <v>48</v>
      </c>
      <c r="D532" s="88">
        <v>6.4829999999999997</v>
      </c>
    </row>
    <row r="533" spans="1:4">
      <c r="A533">
        <v>668</v>
      </c>
      <c r="B533" t="s">
        <v>12734</v>
      </c>
      <c r="C533">
        <v>66</v>
      </c>
      <c r="D533" s="88">
        <v>6.0650000000000004</v>
      </c>
    </row>
    <row r="534" spans="1:4">
      <c r="A534">
        <v>669</v>
      </c>
      <c r="B534" t="s">
        <v>12735</v>
      </c>
      <c r="C534">
        <v>0</v>
      </c>
      <c r="D534" s="88">
        <v>4.0999999999999996</v>
      </c>
    </row>
    <row r="535" spans="1:4">
      <c r="A535">
        <v>670</v>
      </c>
      <c r="B535" t="s">
        <v>12736</v>
      </c>
      <c r="C535">
        <v>0</v>
      </c>
      <c r="D535" s="88">
        <v>4.5069999999999997</v>
      </c>
    </row>
    <row r="536" spans="1:4">
      <c r="A536">
        <v>671</v>
      </c>
      <c r="B536" t="s">
        <v>12737</v>
      </c>
      <c r="C536">
        <v>0</v>
      </c>
      <c r="D536" s="88">
        <v>4.2300000000000004</v>
      </c>
    </row>
    <row r="537" spans="1:4">
      <c r="A537">
        <v>672</v>
      </c>
      <c r="B537" t="s">
        <v>12738</v>
      </c>
      <c r="C537">
        <v>510</v>
      </c>
      <c r="D537" s="88">
        <v>2.79</v>
      </c>
    </row>
    <row r="538" spans="1:4">
      <c r="A538">
        <v>673</v>
      </c>
      <c r="B538" t="s">
        <v>12739</v>
      </c>
      <c r="C538">
        <v>0</v>
      </c>
      <c r="D538" s="88">
        <v>4.0949999999999998</v>
      </c>
    </row>
    <row r="539" spans="1:4">
      <c r="A539">
        <v>674</v>
      </c>
      <c r="B539" t="s">
        <v>12740</v>
      </c>
      <c r="C539">
        <v>0</v>
      </c>
      <c r="D539" s="88">
        <v>4.0999999999999996</v>
      </c>
    </row>
    <row r="540" spans="1:4">
      <c r="A540">
        <v>675</v>
      </c>
      <c r="B540" t="s">
        <v>12741</v>
      </c>
      <c r="C540">
        <v>0</v>
      </c>
      <c r="D540" s="88">
        <v>2.9359999999999999</v>
      </c>
    </row>
    <row r="541" spans="1:4">
      <c r="A541">
        <v>676</v>
      </c>
      <c r="B541" t="s">
        <v>12742</v>
      </c>
      <c r="C541">
        <v>0</v>
      </c>
      <c r="D541" s="88">
        <v>16.181000000000001</v>
      </c>
    </row>
    <row r="542" spans="1:4">
      <c r="A542">
        <v>677</v>
      </c>
      <c r="B542" t="s">
        <v>12743</v>
      </c>
      <c r="C542">
        <v>0</v>
      </c>
      <c r="D542" s="88">
        <v>18.742999999999999</v>
      </c>
    </row>
    <row r="543" spans="1:4">
      <c r="A543">
        <v>678</v>
      </c>
      <c r="B543" t="s">
        <v>12744</v>
      </c>
      <c r="C543">
        <v>0</v>
      </c>
      <c r="D543" s="88">
        <v>2.8</v>
      </c>
    </row>
    <row r="544" spans="1:4">
      <c r="A544">
        <v>679</v>
      </c>
      <c r="B544" t="s">
        <v>12745</v>
      </c>
      <c r="C544">
        <v>0</v>
      </c>
      <c r="D544" s="88">
        <v>63.3</v>
      </c>
    </row>
    <row r="545" spans="1:4">
      <c r="A545">
        <v>680</v>
      </c>
      <c r="B545" t="s">
        <v>12746</v>
      </c>
      <c r="C545">
        <v>0</v>
      </c>
      <c r="D545" s="88">
        <v>315.25</v>
      </c>
    </row>
    <row r="546" spans="1:4">
      <c r="A546">
        <v>681</v>
      </c>
      <c r="B546" t="s">
        <v>12747</v>
      </c>
      <c r="C546">
        <v>0</v>
      </c>
      <c r="D546" s="88">
        <v>32.737000000000002</v>
      </c>
    </row>
    <row r="547" spans="1:4">
      <c r="A547">
        <v>682</v>
      </c>
      <c r="B547" t="s">
        <v>12748</v>
      </c>
      <c r="C547">
        <v>5</v>
      </c>
      <c r="D547" s="88">
        <v>147.9</v>
      </c>
    </row>
    <row r="548" spans="1:4">
      <c r="A548">
        <v>683</v>
      </c>
      <c r="B548" t="s">
        <v>12749</v>
      </c>
      <c r="C548">
        <v>54</v>
      </c>
      <c r="D548" s="88">
        <v>32.9</v>
      </c>
    </row>
    <row r="549" spans="1:4">
      <c r="A549">
        <v>684</v>
      </c>
      <c r="B549" t="s">
        <v>12750</v>
      </c>
      <c r="C549">
        <v>2220</v>
      </c>
      <c r="D549" s="88">
        <v>29.9</v>
      </c>
    </row>
    <row r="550" spans="1:4">
      <c r="A550">
        <v>685</v>
      </c>
      <c r="B550" t="s">
        <v>12751</v>
      </c>
      <c r="C550">
        <v>0</v>
      </c>
      <c r="D550" s="88">
        <v>19.899999999999999</v>
      </c>
    </row>
    <row r="551" spans="1:4">
      <c r="A551">
        <v>686</v>
      </c>
      <c r="B551" t="s">
        <v>12752</v>
      </c>
      <c r="C551">
        <v>0</v>
      </c>
      <c r="D551" s="88">
        <v>67.5</v>
      </c>
    </row>
    <row r="552" spans="1:4">
      <c r="A552">
        <v>687</v>
      </c>
      <c r="B552" t="s">
        <v>12753</v>
      </c>
      <c r="C552">
        <v>0</v>
      </c>
      <c r="D552" s="88">
        <v>0</v>
      </c>
    </row>
    <row r="553" spans="1:4">
      <c r="A553">
        <v>688</v>
      </c>
      <c r="B553" t="s">
        <v>12754</v>
      </c>
      <c r="C553">
        <v>0</v>
      </c>
      <c r="D553" s="88">
        <v>125</v>
      </c>
    </row>
    <row r="554" spans="1:4">
      <c r="A554">
        <v>689</v>
      </c>
      <c r="B554" t="s">
        <v>12755</v>
      </c>
      <c r="C554">
        <v>159</v>
      </c>
      <c r="D554" s="88">
        <v>38.72</v>
      </c>
    </row>
    <row r="555" spans="1:4">
      <c r="A555">
        <v>690</v>
      </c>
      <c r="B555" t="s">
        <v>12756</v>
      </c>
      <c r="C555">
        <v>0</v>
      </c>
      <c r="D555" s="88">
        <v>131.94999999999999</v>
      </c>
    </row>
    <row r="556" spans="1:4">
      <c r="A556">
        <v>691</v>
      </c>
      <c r="B556" t="s">
        <v>12757</v>
      </c>
      <c r="C556">
        <v>210</v>
      </c>
      <c r="D556" s="88">
        <v>40.880000000000003</v>
      </c>
    </row>
    <row r="557" spans="1:4">
      <c r="A557">
        <v>692</v>
      </c>
      <c r="B557" t="s">
        <v>12758</v>
      </c>
      <c r="C557">
        <v>0</v>
      </c>
      <c r="D557" s="88">
        <v>19.899999999999999</v>
      </c>
    </row>
    <row r="558" spans="1:4">
      <c r="A558">
        <v>693</v>
      </c>
      <c r="B558" t="s">
        <v>12759</v>
      </c>
      <c r="C558">
        <v>0</v>
      </c>
      <c r="D558" s="88">
        <v>21.195</v>
      </c>
    </row>
    <row r="559" spans="1:4">
      <c r="A559">
        <v>694</v>
      </c>
      <c r="B559" t="s">
        <v>12760</v>
      </c>
      <c r="C559">
        <v>0</v>
      </c>
      <c r="D559" s="88">
        <v>27</v>
      </c>
    </row>
    <row r="560" spans="1:4">
      <c r="A560">
        <v>695</v>
      </c>
      <c r="B560" t="s">
        <v>12761</v>
      </c>
      <c r="C560">
        <v>0</v>
      </c>
      <c r="D560" s="88">
        <v>30.9</v>
      </c>
    </row>
    <row r="561" spans="1:4">
      <c r="A561">
        <v>696</v>
      </c>
      <c r="B561" t="s">
        <v>12762</v>
      </c>
      <c r="C561">
        <v>0</v>
      </c>
      <c r="D561" s="88">
        <v>21.95</v>
      </c>
    </row>
    <row r="562" spans="1:4">
      <c r="A562">
        <v>697</v>
      </c>
      <c r="B562" t="s">
        <v>12763</v>
      </c>
      <c r="C562">
        <v>0</v>
      </c>
      <c r="D562" s="88">
        <v>25.071999999999999</v>
      </c>
    </row>
    <row r="563" spans="1:4">
      <c r="A563">
        <v>698</v>
      </c>
      <c r="B563" t="s">
        <v>12764</v>
      </c>
      <c r="C563">
        <v>17</v>
      </c>
      <c r="D563" s="88">
        <v>267</v>
      </c>
    </row>
    <row r="564" spans="1:4">
      <c r="A564">
        <v>699</v>
      </c>
      <c r="B564" t="s">
        <v>12765</v>
      </c>
      <c r="C564">
        <v>0</v>
      </c>
      <c r="D564" s="88">
        <v>30.5</v>
      </c>
    </row>
    <row r="565" spans="1:4">
      <c r="A565">
        <v>700</v>
      </c>
      <c r="B565" t="s">
        <v>12766</v>
      </c>
      <c r="C565">
        <v>0</v>
      </c>
      <c r="D565" s="88">
        <v>5.6779999999999999</v>
      </c>
    </row>
    <row r="566" spans="1:4">
      <c r="A566">
        <v>701</v>
      </c>
      <c r="B566" t="s">
        <v>12767</v>
      </c>
      <c r="C566">
        <v>0</v>
      </c>
      <c r="D566" s="88">
        <v>9.2379999999999995</v>
      </c>
    </row>
    <row r="567" spans="1:4">
      <c r="A567">
        <v>702</v>
      </c>
      <c r="B567" t="s">
        <v>12768</v>
      </c>
      <c r="C567">
        <v>0</v>
      </c>
      <c r="D567" s="88">
        <v>9.5289999999999999</v>
      </c>
    </row>
    <row r="568" spans="1:4">
      <c r="A568">
        <v>703</v>
      </c>
      <c r="B568" t="s">
        <v>12769</v>
      </c>
      <c r="C568">
        <v>0</v>
      </c>
      <c r="D568" s="88">
        <v>17.8</v>
      </c>
    </row>
    <row r="569" spans="1:4">
      <c r="A569">
        <v>704</v>
      </c>
      <c r="B569" t="s">
        <v>12770</v>
      </c>
      <c r="C569">
        <v>0</v>
      </c>
      <c r="D569" s="88">
        <v>48.35</v>
      </c>
    </row>
    <row r="570" spans="1:4">
      <c r="A570">
        <v>705</v>
      </c>
      <c r="B570" t="s">
        <v>12771</v>
      </c>
      <c r="C570">
        <v>0</v>
      </c>
      <c r="D570" s="88">
        <v>29.45</v>
      </c>
    </row>
    <row r="571" spans="1:4">
      <c r="A571">
        <v>706</v>
      </c>
      <c r="B571" t="s">
        <v>12772</v>
      </c>
      <c r="C571">
        <v>0</v>
      </c>
      <c r="D571" s="88">
        <v>0</v>
      </c>
    </row>
    <row r="572" spans="1:4">
      <c r="A572">
        <v>707</v>
      </c>
      <c r="B572" t="s">
        <v>12773</v>
      </c>
      <c r="C572">
        <v>0</v>
      </c>
      <c r="D572" s="88">
        <v>20.9</v>
      </c>
    </row>
    <row r="573" spans="1:4">
      <c r="A573">
        <v>708</v>
      </c>
      <c r="B573" t="s">
        <v>12774</v>
      </c>
      <c r="C573">
        <v>0</v>
      </c>
      <c r="D573" s="88">
        <v>35.146000000000001</v>
      </c>
    </row>
    <row r="574" spans="1:4">
      <c r="A574">
        <v>709</v>
      </c>
      <c r="B574" t="s">
        <v>12775</v>
      </c>
      <c r="C574">
        <v>0</v>
      </c>
      <c r="D574" s="88">
        <v>27.9</v>
      </c>
    </row>
    <row r="575" spans="1:4">
      <c r="A575">
        <v>710</v>
      </c>
      <c r="B575" t="s">
        <v>12776</v>
      </c>
      <c r="C575">
        <v>0</v>
      </c>
      <c r="D575" s="88">
        <v>2.9750000000000001</v>
      </c>
    </row>
    <row r="576" spans="1:4">
      <c r="A576">
        <v>711</v>
      </c>
      <c r="B576" t="s">
        <v>12777</v>
      </c>
      <c r="C576">
        <v>12</v>
      </c>
      <c r="D576" s="88">
        <v>3.95</v>
      </c>
    </row>
    <row r="577" spans="1:4">
      <c r="A577">
        <v>712</v>
      </c>
      <c r="B577" t="s">
        <v>12778</v>
      </c>
      <c r="C577">
        <v>24</v>
      </c>
      <c r="D577" s="88">
        <v>7.9020000000000001</v>
      </c>
    </row>
    <row r="578" spans="1:4">
      <c r="A578">
        <v>713</v>
      </c>
      <c r="B578" t="s">
        <v>12779</v>
      </c>
      <c r="C578">
        <v>0</v>
      </c>
      <c r="D578" s="88">
        <v>10</v>
      </c>
    </row>
    <row r="579" spans="1:4">
      <c r="A579">
        <v>714</v>
      </c>
      <c r="B579" t="s">
        <v>12780</v>
      </c>
      <c r="C579">
        <v>15</v>
      </c>
      <c r="D579" s="88">
        <v>14.75</v>
      </c>
    </row>
    <row r="580" spans="1:4">
      <c r="A580">
        <v>715</v>
      </c>
      <c r="B580" t="s">
        <v>12781</v>
      </c>
      <c r="C580">
        <v>0</v>
      </c>
      <c r="D580" s="88">
        <v>10.691000000000001</v>
      </c>
    </row>
    <row r="581" spans="1:4">
      <c r="A581">
        <v>716</v>
      </c>
      <c r="B581" t="s">
        <v>12782</v>
      </c>
      <c r="C581">
        <v>30</v>
      </c>
      <c r="D581" s="88">
        <v>14.227</v>
      </c>
    </row>
    <row r="582" spans="1:4">
      <c r="A582">
        <v>718</v>
      </c>
      <c r="B582" t="s">
        <v>12783</v>
      </c>
      <c r="C582">
        <v>0</v>
      </c>
      <c r="D582" s="88">
        <v>0</v>
      </c>
    </row>
    <row r="583" spans="1:4">
      <c r="A583">
        <v>719</v>
      </c>
      <c r="B583" t="s">
        <v>12784</v>
      </c>
      <c r="C583">
        <v>0</v>
      </c>
      <c r="D583" s="88">
        <v>17.95</v>
      </c>
    </row>
    <row r="584" spans="1:4">
      <c r="A584">
        <v>720</v>
      </c>
      <c r="B584" t="s">
        <v>12785</v>
      </c>
      <c r="C584">
        <v>0</v>
      </c>
      <c r="D584" s="88">
        <v>9.1370000000000005</v>
      </c>
    </row>
    <row r="585" spans="1:4">
      <c r="A585">
        <v>721</v>
      </c>
      <c r="B585" t="s">
        <v>12786</v>
      </c>
      <c r="C585">
        <v>0</v>
      </c>
      <c r="D585" s="88">
        <v>17.899999999999999</v>
      </c>
    </row>
    <row r="586" spans="1:4">
      <c r="A586">
        <v>722</v>
      </c>
      <c r="B586" t="s">
        <v>12787</v>
      </c>
      <c r="C586">
        <v>42</v>
      </c>
      <c r="D586" s="88">
        <v>22.064</v>
      </c>
    </row>
    <row r="587" spans="1:4">
      <c r="A587">
        <v>723</v>
      </c>
      <c r="B587" t="s">
        <v>12788</v>
      </c>
      <c r="C587">
        <v>0</v>
      </c>
      <c r="D587" s="88">
        <v>5.5</v>
      </c>
    </row>
    <row r="588" spans="1:4">
      <c r="A588">
        <v>724</v>
      </c>
      <c r="B588" t="s">
        <v>12789</v>
      </c>
      <c r="C588">
        <v>0</v>
      </c>
      <c r="D588" s="88">
        <v>6.4</v>
      </c>
    </row>
    <row r="589" spans="1:4">
      <c r="A589">
        <v>725</v>
      </c>
      <c r="B589" t="s">
        <v>12790</v>
      </c>
      <c r="C589">
        <v>0</v>
      </c>
      <c r="D589" s="88">
        <v>6.02</v>
      </c>
    </row>
    <row r="590" spans="1:4">
      <c r="A590">
        <v>726</v>
      </c>
      <c r="B590" t="s">
        <v>12791</v>
      </c>
      <c r="C590">
        <v>0</v>
      </c>
      <c r="D590" s="88">
        <v>0</v>
      </c>
    </row>
    <row r="591" spans="1:4">
      <c r="A591">
        <v>727</v>
      </c>
      <c r="B591" t="s">
        <v>12792</v>
      </c>
      <c r="C591">
        <v>0</v>
      </c>
      <c r="D591" s="88">
        <v>7.415</v>
      </c>
    </row>
    <row r="592" spans="1:4">
      <c r="A592">
        <v>728</v>
      </c>
      <c r="B592" t="s">
        <v>12793</v>
      </c>
      <c r="C592">
        <v>0</v>
      </c>
      <c r="D592" s="88">
        <v>8.3659999999999997</v>
      </c>
    </row>
    <row r="593" spans="1:4">
      <c r="A593">
        <v>729</v>
      </c>
      <c r="B593" t="s">
        <v>12794</v>
      </c>
      <c r="C593">
        <v>0</v>
      </c>
      <c r="D593" s="88">
        <v>0</v>
      </c>
    </row>
    <row r="594" spans="1:4">
      <c r="A594">
        <v>730</v>
      </c>
      <c r="B594" t="s">
        <v>12795</v>
      </c>
      <c r="C594">
        <v>0</v>
      </c>
      <c r="D594" s="88">
        <v>3.45</v>
      </c>
    </row>
    <row r="595" spans="1:4">
      <c r="A595">
        <v>731</v>
      </c>
      <c r="B595" t="s">
        <v>12796</v>
      </c>
      <c r="C595">
        <v>0</v>
      </c>
      <c r="D595" s="88">
        <v>20.986000000000001</v>
      </c>
    </row>
    <row r="596" spans="1:4">
      <c r="A596">
        <v>732</v>
      </c>
      <c r="B596" t="s">
        <v>12797</v>
      </c>
      <c r="C596">
        <v>0</v>
      </c>
      <c r="D596" s="88">
        <v>7.38</v>
      </c>
    </row>
    <row r="597" spans="1:4">
      <c r="A597">
        <v>733</v>
      </c>
      <c r="B597" t="s">
        <v>12798</v>
      </c>
      <c r="C597">
        <v>0</v>
      </c>
      <c r="D597" s="88">
        <v>80.45</v>
      </c>
    </row>
    <row r="598" spans="1:4">
      <c r="A598">
        <v>734</v>
      </c>
      <c r="B598" t="s">
        <v>12799</v>
      </c>
      <c r="C598">
        <v>0</v>
      </c>
      <c r="D598" s="88">
        <v>42.945999999999998</v>
      </c>
    </row>
    <row r="599" spans="1:4">
      <c r="A599">
        <v>735</v>
      </c>
      <c r="B599" t="s">
        <v>12800</v>
      </c>
      <c r="C599">
        <v>0</v>
      </c>
      <c r="D599" s="88">
        <v>15.99</v>
      </c>
    </row>
    <row r="600" spans="1:4">
      <c r="A600">
        <v>736</v>
      </c>
      <c r="B600" t="s">
        <v>12801</v>
      </c>
      <c r="C600">
        <v>0</v>
      </c>
      <c r="D600" s="88">
        <v>33.19</v>
      </c>
    </row>
    <row r="601" spans="1:4">
      <c r="A601">
        <v>737</v>
      </c>
      <c r="B601" t="s">
        <v>12802</v>
      </c>
      <c r="C601">
        <v>0</v>
      </c>
      <c r="D601" s="88">
        <v>25.82</v>
      </c>
    </row>
    <row r="602" spans="1:4">
      <c r="A602">
        <v>738</v>
      </c>
      <c r="B602" t="s">
        <v>12803</v>
      </c>
      <c r="C602">
        <v>0</v>
      </c>
      <c r="D602" s="88">
        <v>5.73</v>
      </c>
    </row>
    <row r="603" spans="1:4">
      <c r="A603">
        <v>739</v>
      </c>
      <c r="B603" t="s">
        <v>12804</v>
      </c>
      <c r="C603">
        <v>0</v>
      </c>
      <c r="D603" s="88">
        <v>2.7509999999999999</v>
      </c>
    </row>
    <row r="604" spans="1:4">
      <c r="A604">
        <v>740</v>
      </c>
      <c r="B604" t="s">
        <v>12805</v>
      </c>
      <c r="C604">
        <v>0</v>
      </c>
      <c r="D604" s="88">
        <v>2.7349999999999999</v>
      </c>
    </row>
    <row r="605" spans="1:4">
      <c r="A605">
        <v>741</v>
      </c>
      <c r="B605" t="s">
        <v>12806</v>
      </c>
      <c r="C605">
        <v>0</v>
      </c>
      <c r="D605" s="88">
        <v>79.75</v>
      </c>
    </row>
    <row r="606" spans="1:4">
      <c r="A606">
        <v>742</v>
      </c>
      <c r="B606" t="s">
        <v>12807</v>
      </c>
      <c r="C606">
        <v>0</v>
      </c>
      <c r="D606" s="88">
        <v>5.7169999999999996</v>
      </c>
    </row>
    <row r="607" spans="1:4">
      <c r="A607">
        <v>743</v>
      </c>
      <c r="B607" t="s">
        <v>12808</v>
      </c>
      <c r="C607">
        <v>0</v>
      </c>
      <c r="D607" s="88">
        <v>26.49</v>
      </c>
    </row>
    <row r="608" spans="1:4">
      <c r="A608">
        <v>744</v>
      </c>
      <c r="B608" t="s">
        <v>12809</v>
      </c>
      <c r="C608">
        <v>0</v>
      </c>
      <c r="D608" s="88">
        <v>6.2949999999999999</v>
      </c>
    </row>
    <row r="609" spans="1:4">
      <c r="A609">
        <v>745</v>
      </c>
      <c r="B609" t="s">
        <v>12810</v>
      </c>
      <c r="C609">
        <v>0</v>
      </c>
      <c r="D609" s="88">
        <v>7.0830000000000002</v>
      </c>
    </row>
    <row r="610" spans="1:4">
      <c r="A610">
        <v>746</v>
      </c>
      <c r="B610" t="s">
        <v>12811</v>
      </c>
      <c r="C610">
        <v>0</v>
      </c>
      <c r="D610" s="88">
        <v>5.8550000000000004</v>
      </c>
    </row>
    <row r="611" spans="1:4">
      <c r="A611">
        <v>747</v>
      </c>
      <c r="B611" t="s">
        <v>12812</v>
      </c>
      <c r="C611">
        <v>27</v>
      </c>
      <c r="D611" s="88">
        <v>3.6179999999999999</v>
      </c>
    </row>
    <row r="612" spans="1:4">
      <c r="A612">
        <v>748</v>
      </c>
      <c r="B612" t="s">
        <v>12813</v>
      </c>
      <c r="C612">
        <v>0</v>
      </c>
      <c r="D612" s="88">
        <v>23.454000000000001</v>
      </c>
    </row>
    <row r="613" spans="1:4">
      <c r="A613">
        <v>749</v>
      </c>
      <c r="B613" t="s">
        <v>12814</v>
      </c>
      <c r="C613">
        <v>0</v>
      </c>
      <c r="D613" s="88">
        <v>22.536000000000001</v>
      </c>
    </row>
    <row r="614" spans="1:4">
      <c r="A614">
        <v>750</v>
      </c>
      <c r="B614" t="s">
        <v>12815</v>
      </c>
      <c r="C614">
        <v>0</v>
      </c>
      <c r="D614" s="88">
        <v>23.82</v>
      </c>
    </row>
    <row r="615" spans="1:4">
      <c r="A615">
        <v>751</v>
      </c>
      <c r="B615" t="s">
        <v>12816</v>
      </c>
      <c r="C615">
        <v>90</v>
      </c>
      <c r="D615" s="88">
        <v>7.6</v>
      </c>
    </row>
    <row r="616" spans="1:4">
      <c r="A616">
        <v>752</v>
      </c>
      <c r="B616" t="s">
        <v>12817</v>
      </c>
      <c r="C616">
        <v>0</v>
      </c>
      <c r="D616" s="88">
        <v>22.76</v>
      </c>
    </row>
    <row r="617" spans="1:4">
      <c r="A617">
        <v>753</v>
      </c>
      <c r="B617" t="s">
        <v>12818</v>
      </c>
      <c r="C617">
        <v>0</v>
      </c>
      <c r="D617" s="88">
        <v>8.09</v>
      </c>
    </row>
    <row r="618" spans="1:4">
      <c r="A618">
        <v>754</v>
      </c>
      <c r="B618" t="s">
        <v>12819</v>
      </c>
      <c r="C618">
        <v>0</v>
      </c>
      <c r="D618" s="88">
        <v>5.4</v>
      </c>
    </row>
    <row r="619" spans="1:4">
      <c r="A619">
        <v>755</v>
      </c>
      <c r="B619" t="s">
        <v>12820</v>
      </c>
      <c r="C619">
        <v>0</v>
      </c>
      <c r="D619" s="88">
        <v>28.91</v>
      </c>
    </row>
    <row r="620" spans="1:4">
      <c r="A620">
        <v>756</v>
      </c>
      <c r="B620" t="s">
        <v>12821</v>
      </c>
      <c r="C620">
        <v>0</v>
      </c>
      <c r="D620" s="88">
        <v>26.37</v>
      </c>
    </row>
    <row r="621" spans="1:4">
      <c r="A621">
        <v>757</v>
      </c>
      <c r="B621" t="s">
        <v>12822</v>
      </c>
      <c r="C621">
        <v>0</v>
      </c>
      <c r="D621" s="88">
        <v>30.17</v>
      </c>
    </row>
    <row r="622" spans="1:4">
      <c r="A622">
        <v>758</v>
      </c>
      <c r="B622" t="s">
        <v>12823</v>
      </c>
      <c r="C622">
        <v>0</v>
      </c>
      <c r="D622" s="88">
        <v>3.4</v>
      </c>
    </row>
    <row r="623" spans="1:4">
      <c r="A623">
        <v>759</v>
      </c>
      <c r="B623" t="s">
        <v>12824</v>
      </c>
      <c r="C623">
        <v>0</v>
      </c>
      <c r="D623" s="88">
        <v>27.76</v>
      </c>
    </row>
    <row r="624" spans="1:4">
      <c r="A624">
        <v>760</v>
      </c>
      <c r="B624" t="s">
        <v>12825</v>
      </c>
      <c r="C624">
        <v>0</v>
      </c>
      <c r="D624" s="88">
        <v>0</v>
      </c>
    </row>
    <row r="625" spans="1:4">
      <c r="A625">
        <v>761</v>
      </c>
      <c r="B625" t="s">
        <v>12826</v>
      </c>
      <c r="C625">
        <v>0</v>
      </c>
      <c r="D625" s="88">
        <v>19.440000000000001</v>
      </c>
    </row>
    <row r="626" spans="1:4">
      <c r="A626">
        <v>762</v>
      </c>
      <c r="B626" t="s">
        <v>12827</v>
      </c>
      <c r="C626">
        <v>0</v>
      </c>
      <c r="D626" s="88">
        <v>27.9</v>
      </c>
    </row>
    <row r="627" spans="1:4">
      <c r="A627">
        <v>763</v>
      </c>
      <c r="B627" t="s">
        <v>12828</v>
      </c>
      <c r="C627">
        <v>0</v>
      </c>
      <c r="D627" s="88">
        <v>9.33</v>
      </c>
    </row>
    <row r="628" spans="1:4">
      <c r="A628">
        <v>764</v>
      </c>
      <c r="B628" t="s">
        <v>12829</v>
      </c>
      <c r="C628">
        <v>0</v>
      </c>
      <c r="D628" s="88">
        <v>0</v>
      </c>
    </row>
    <row r="629" spans="1:4">
      <c r="A629">
        <v>765</v>
      </c>
      <c r="B629" t="s">
        <v>12830</v>
      </c>
      <c r="C629">
        <v>0</v>
      </c>
      <c r="D629" s="88">
        <v>29.25</v>
      </c>
    </row>
    <row r="630" spans="1:4">
      <c r="A630">
        <v>766</v>
      </c>
      <c r="B630" t="s">
        <v>12831</v>
      </c>
      <c r="C630">
        <v>0</v>
      </c>
      <c r="D630" s="88">
        <v>39.68</v>
      </c>
    </row>
    <row r="631" spans="1:4">
      <c r="A631">
        <v>767</v>
      </c>
      <c r="B631" t="s">
        <v>12832</v>
      </c>
      <c r="C631">
        <v>0</v>
      </c>
      <c r="D631" s="88">
        <v>6.16</v>
      </c>
    </row>
    <row r="632" spans="1:4">
      <c r="A632">
        <v>768</v>
      </c>
      <c r="B632" t="s">
        <v>12833</v>
      </c>
      <c r="C632">
        <v>0</v>
      </c>
      <c r="D632" s="88">
        <v>6.9109999999999996</v>
      </c>
    </row>
    <row r="633" spans="1:4">
      <c r="A633">
        <v>769</v>
      </c>
      <c r="B633" t="s">
        <v>12834</v>
      </c>
      <c r="C633">
        <v>0</v>
      </c>
      <c r="D633" s="88">
        <v>21.5</v>
      </c>
    </row>
    <row r="634" spans="1:4">
      <c r="A634">
        <v>770</v>
      </c>
      <c r="B634" t="s">
        <v>12835</v>
      </c>
      <c r="C634">
        <v>0</v>
      </c>
      <c r="D634" s="88">
        <v>57.66</v>
      </c>
    </row>
    <row r="635" spans="1:4">
      <c r="A635">
        <v>771</v>
      </c>
      <c r="B635" t="s">
        <v>12836</v>
      </c>
      <c r="C635">
        <v>0</v>
      </c>
      <c r="D635" s="88">
        <v>20.79</v>
      </c>
    </row>
    <row r="636" spans="1:4">
      <c r="A636">
        <v>772</v>
      </c>
      <c r="B636" t="s">
        <v>12837</v>
      </c>
      <c r="C636">
        <v>0</v>
      </c>
      <c r="D636" s="88">
        <v>19.62</v>
      </c>
    </row>
    <row r="637" spans="1:4">
      <c r="A637">
        <v>773</v>
      </c>
      <c r="B637" t="s">
        <v>12838</v>
      </c>
      <c r="C637">
        <v>0</v>
      </c>
      <c r="D637" s="88">
        <v>200</v>
      </c>
    </row>
    <row r="638" spans="1:4">
      <c r="A638">
        <v>774</v>
      </c>
      <c r="B638" t="s">
        <v>12839</v>
      </c>
      <c r="C638">
        <v>0</v>
      </c>
      <c r="D638" s="88">
        <v>185</v>
      </c>
    </row>
    <row r="639" spans="1:4">
      <c r="A639">
        <v>775</v>
      </c>
      <c r="B639" t="s">
        <v>12840</v>
      </c>
      <c r="C639">
        <v>15</v>
      </c>
      <c r="D639" s="88">
        <v>16</v>
      </c>
    </row>
    <row r="640" spans="1:4">
      <c r="A640">
        <v>776</v>
      </c>
      <c r="B640" t="s">
        <v>12841</v>
      </c>
      <c r="C640">
        <v>15</v>
      </c>
      <c r="D640" s="88">
        <v>15.08</v>
      </c>
    </row>
    <row r="641" spans="1:4">
      <c r="A641">
        <v>777</v>
      </c>
      <c r="B641" t="s">
        <v>12842</v>
      </c>
      <c r="C641">
        <v>0</v>
      </c>
      <c r="D641" s="88">
        <v>18.7</v>
      </c>
    </row>
    <row r="642" spans="1:4">
      <c r="A642">
        <v>778</v>
      </c>
      <c r="B642" t="s">
        <v>12843</v>
      </c>
      <c r="C642">
        <v>0</v>
      </c>
      <c r="D642" s="88">
        <v>1.94</v>
      </c>
    </row>
    <row r="643" spans="1:4">
      <c r="A643">
        <v>779</v>
      </c>
      <c r="B643" t="s">
        <v>12844</v>
      </c>
      <c r="C643">
        <v>0</v>
      </c>
      <c r="D643" s="88">
        <v>20.9</v>
      </c>
    </row>
    <row r="644" spans="1:4">
      <c r="A644">
        <v>780</v>
      </c>
      <c r="B644" t="s">
        <v>12845</v>
      </c>
      <c r="C644">
        <v>0</v>
      </c>
      <c r="D644" s="88">
        <v>15.91</v>
      </c>
    </row>
    <row r="645" spans="1:4">
      <c r="A645">
        <v>781</v>
      </c>
      <c r="B645" t="s">
        <v>12846</v>
      </c>
      <c r="C645">
        <v>0</v>
      </c>
      <c r="D645" s="88">
        <v>18.96</v>
      </c>
    </row>
    <row r="646" spans="1:4">
      <c r="A646">
        <v>782</v>
      </c>
      <c r="B646" t="s">
        <v>12847</v>
      </c>
      <c r="C646">
        <v>0</v>
      </c>
      <c r="D646" s="88">
        <v>6.69</v>
      </c>
    </row>
    <row r="647" spans="1:4">
      <c r="A647">
        <v>783</v>
      </c>
      <c r="B647" t="s">
        <v>12848</v>
      </c>
      <c r="C647">
        <v>0</v>
      </c>
      <c r="D647" s="88">
        <v>5.9</v>
      </c>
    </row>
    <row r="648" spans="1:4">
      <c r="A648">
        <v>784</v>
      </c>
      <c r="B648" t="s">
        <v>12849</v>
      </c>
      <c r="C648">
        <v>414</v>
      </c>
      <c r="D648" s="88">
        <v>11.834</v>
      </c>
    </row>
    <row r="649" spans="1:4">
      <c r="A649">
        <v>785</v>
      </c>
      <c r="B649" t="s">
        <v>12850</v>
      </c>
      <c r="C649">
        <v>156</v>
      </c>
      <c r="D649" s="88">
        <v>23.32</v>
      </c>
    </row>
    <row r="650" spans="1:4">
      <c r="A650">
        <v>786</v>
      </c>
      <c r="B650" t="s">
        <v>12851</v>
      </c>
      <c r="C650">
        <v>0</v>
      </c>
      <c r="D650" s="88">
        <v>33.18</v>
      </c>
    </row>
    <row r="651" spans="1:4">
      <c r="A651">
        <v>787</v>
      </c>
      <c r="B651" t="s">
        <v>12852</v>
      </c>
      <c r="C651">
        <v>0</v>
      </c>
      <c r="D651" s="88">
        <v>6.1870000000000003</v>
      </c>
    </row>
    <row r="652" spans="1:4">
      <c r="A652">
        <v>788</v>
      </c>
      <c r="B652" t="s">
        <v>12853</v>
      </c>
      <c r="C652">
        <v>0</v>
      </c>
      <c r="D652" s="88">
        <v>16.146999999999998</v>
      </c>
    </row>
    <row r="653" spans="1:4">
      <c r="A653">
        <v>789</v>
      </c>
      <c r="B653" t="s">
        <v>12854</v>
      </c>
      <c r="C653">
        <v>0</v>
      </c>
      <c r="D653" s="88">
        <v>25.46</v>
      </c>
    </row>
    <row r="654" spans="1:4">
      <c r="A654">
        <v>790</v>
      </c>
      <c r="B654" t="s">
        <v>12855</v>
      </c>
      <c r="C654">
        <v>0</v>
      </c>
      <c r="D654" s="88">
        <v>28.19</v>
      </c>
    </row>
    <row r="655" spans="1:4">
      <c r="A655">
        <v>791</v>
      </c>
      <c r="B655" t="s">
        <v>12856</v>
      </c>
      <c r="C655">
        <v>0</v>
      </c>
      <c r="D655" s="88">
        <v>21.286999999999999</v>
      </c>
    </row>
    <row r="656" spans="1:4">
      <c r="A656">
        <v>792</v>
      </c>
      <c r="B656" t="s">
        <v>12857</v>
      </c>
      <c r="C656">
        <v>48</v>
      </c>
      <c r="D656" s="88">
        <v>3.37</v>
      </c>
    </row>
    <row r="657" spans="1:4">
      <c r="A657">
        <v>793</v>
      </c>
      <c r="B657" t="s">
        <v>12858</v>
      </c>
      <c r="C657">
        <v>0</v>
      </c>
      <c r="D657" s="88">
        <v>1.6779999999999999</v>
      </c>
    </row>
    <row r="658" spans="1:4">
      <c r="A658">
        <v>794</v>
      </c>
      <c r="B658" t="s">
        <v>12859</v>
      </c>
      <c r="C658">
        <v>0</v>
      </c>
      <c r="D658" s="88">
        <v>8.7100000000000009</v>
      </c>
    </row>
    <row r="659" spans="1:4">
      <c r="A659">
        <v>795</v>
      </c>
      <c r="B659" t="s">
        <v>12860</v>
      </c>
      <c r="C659">
        <v>0</v>
      </c>
      <c r="D659" s="88">
        <v>5.92</v>
      </c>
    </row>
    <row r="660" spans="1:4">
      <c r="A660">
        <v>796</v>
      </c>
      <c r="B660" t="s">
        <v>12861</v>
      </c>
      <c r="C660">
        <v>0</v>
      </c>
      <c r="D660" s="88">
        <v>8.5399999999999991</v>
      </c>
    </row>
    <row r="661" spans="1:4">
      <c r="A661">
        <v>797</v>
      </c>
      <c r="B661" t="s">
        <v>12862</v>
      </c>
      <c r="C661">
        <v>0</v>
      </c>
      <c r="D661" s="88">
        <v>6.62</v>
      </c>
    </row>
    <row r="662" spans="1:4">
      <c r="A662">
        <v>798</v>
      </c>
      <c r="B662" t="s">
        <v>12863</v>
      </c>
      <c r="C662">
        <v>0</v>
      </c>
      <c r="D662" s="88">
        <v>13.154</v>
      </c>
    </row>
    <row r="663" spans="1:4">
      <c r="A663">
        <v>799</v>
      </c>
      <c r="B663" t="s">
        <v>12864</v>
      </c>
      <c r="C663">
        <v>0</v>
      </c>
      <c r="D663" s="88">
        <v>15.66</v>
      </c>
    </row>
    <row r="664" spans="1:4">
      <c r="A664">
        <v>800</v>
      </c>
      <c r="B664" t="s">
        <v>12865</v>
      </c>
      <c r="C664">
        <v>30</v>
      </c>
      <c r="D664" s="88">
        <v>10.85</v>
      </c>
    </row>
    <row r="665" spans="1:4">
      <c r="A665">
        <v>801</v>
      </c>
      <c r="B665" t="s">
        <v>12866</v>
      </c>
      <c r="C665">
        <v>0</v>
      </c>
      <c r="D665" s="88">
        <v>55.29</v>
      </c>
    </row>
    <row r="666" spans="1:4">
      <c r="A666">
        <v>802</v>
      </c>
      <c r="B666" t="s">
        <v>12867</v>
      </c>
      <c r="C666">
        <v>0</v>
      </c>
      <c r="D666" s="88">
        <v>12.786</v>
      </c>
    </row>
    <row r="667" spans="1:4">
      <c r="A667">
        <v>803</v>
      </c>
      <c r="B667" t="s">
        <v>12868</v>
      </c>
      <c r="C667">
        <v>0</v>
      </c>
      <c r="D667" s="88">
        <v>23.454999999999998</v>
      </c>
    </row>
    <row r="668" spans="1:4">
      <c r="A668">
        <v>804</v>
      </c>
      <c r="B668" t="s">
        <v>12869</v>
      </c>
      <c r="C668">
        <v>42</v>
      </c>
      <c r="D668" s="88">
        <v>13.07</v>
      </c>
    </row>
    <row r="669" spans="1:4">
      <c r="A669">
        <v>805</v>
      </c>
      <c r="B669" t="s">
        <v>12870</v>
      </c>
      <c r="C669">
        <v>0</v>
      </c>
      <c r="D669" s="88">
        <v>11.2</v>
      </c>
    </row>
    <row r="670" spans="1:4">
      <c r="A670">
        <v>806</v>
      </c>
      <c r="B670" t="s">
        <v>12871</v>
      </c>
      <c r="C670">
        <v>24</v>
      </c>
      <c r="D670" s="88">
        <v>8.73</v>
      </c>
    </row>
    <row r="671" spans="1:4">
      <c r="A671">
        <v>807</v>
      </c>
      <c r="B671" t="s">
        <v>12872</v>
      </c>
      <c r="C671">
        <v>0</v>
      </c>
      <c r="D671" s="88">
        <v>0</v>
      </c>
    </row>
    <row r="672" spans="1:4">
      <c r="A672">
        <v>808</v>
      </c>
      <c r="B672" t="s">
        <v>12873</v>
      </c>
      <c r="C672">
        <v>0</v>
      </c>
      <c r="D672" s="88">
        <v>16.2</v>
      </c>
    </row>
    <row r="673" spans="1:4">
      <c r="A673">
        <v>809</v>
      </c>
      <c r="B673" t="s">
        <v>12874</v>
      </c>
      <c r="C673">
        <v>0</v>
      </c>
      <c r="D673" s="88">
        <v>8.4</v>
      </c>
    </row>
    <row r="674" spans="1:4">
      <c r="A674">
        <v>810</v>
      </c>
      <c r="B674" t="s">
        <v>12875</v>
      </c>
      <c r="C674">
        <v>0</v>
      </c>
      <c r="D674" s="88">
        <v>7.73</v>
      </c>
    </row>
    <row r="675" spans="1:4">
      <c r="A675">
        <v>811</v>
      </c>
      <c r="B675" t="s">
        <v>12876</v>
      </c>
      <c r="C675">
        <v>0</v>
      </c>
      <c r="D675" s="88">
        <v>24.62</v>
      </c>
    </row>
    <row r="676" spans="1:4">
      <c r="A676">
        <v>812</v>
      </c>
      <c r="B676" t="s">
        <v>12877</v>
      </c>
      <c r="C676">
        <v>0</v>
      </c>
      <c r="D676" s="88">
        <v>19.899999999999999</v>
      </c>
    </row>
    <row r="677" spans="1:4">
      <c r="A677">
        <v>813</v>
      </c>
      <c r="B677" t="s">
        <v>12878</v>
      </c>
      <c r="C677">
        <v>0</v>
      </c>
      <c r="D677" s="88">
        <v>3.41</v>
      </c>
    </row>
    <row r="678" spans="1:4">
      <c r="A678">
        <v>814</v>
      </c>
      <c r="B678" t="s">
        <v>12879</v>
      </c>
      <c r="C678">
        <v>0</v>
      </c>
      <c r="D678" s="88">
        <v>19.059999999999999</v>
      </c>
    </row>
    <row r="679" spans="1:4">
      <c r="A679">
        <v>815</v>
      </c>
      <c r="B679" t="s">
        <v>12880</v>
      </c>
      <c r="C679">
        <v>90</v>
      </c>
      <c r="D679" s="88">
        <v>9.2200000000000006</v>
      </c>
    </row>
    <row r="680" spans="1:4">
      <c r="A680">
        <v>816</v>
      </c>
      <c r="B680" t="s">
        <v>12881</v>
      </c>
      <c r="C680">
        <v>96</v>
      </c>
      <c r="D680" s="88">
        <v>6.03</v>
      </c>
    </row>
    <row r="681" spans="1:4">
      <c r="A681">
        <v>817</v>
      </c>
      <c r="B681" t="s">
        <v>12882</v>
      </c>
      <c r="C681">
        <v>0</v>
      </c>
      <c r="D681" s="88">
        <v>2.516</v>
      </c>
    </row>
    <row r="682" spans="1:4">
      <c r="A682">
        <v>818</v>
      </c>
      <c r="B682" t="s">
        <v>12883</v>
      </c>
      <c r="C682">
        <v>0</v>
      </c>
      <c r="D682" s="88">
        <v>1.5009999999999999</v>
      </c>
    </row>
    <row r="683" spans="1:4">
      <c r="A683">
        <v>819</v>
      </c>
      <c r="B683" t="s">
        <v>12884</v>
      </c>
      <c r="C683">
        <v>42</v>
      </c>
      <c r="D683" s="88">
        <v>3.37</v>
      </c>
    </row>
    <row r="684" spans="1:4">
      <c r="A684">
        <v>820</v>
      </c>
      <c r="B684" t="s">
        <v>12885</v>
      </c>
      <c r="C684">
        <v>0</v>
      </c>
      <c r="D684" s="88">
        <v>9.42</v>
      </c>
    </row>
    <row r="685" spans="1:4">
      <c r="A685">
        <v>821</v>
      </c>
      <c r="B685" t="s">
        <v>12886</v>
      </c>
      <c r="C685">
        <v>0</v>
      </c>
      <c r="D685" s="88">
        <v>2.581</v>
      </c>
    </row>
    <row r="686" spans="1:4">
      <c r="A686">
        <v>822</v>
      </c>
      <c r="B686" t="s">
        <v>12887</v>
      </c>
      <c r="C686">
        <v>0</v>
      </c>
      <c r="D686" s="88">
        <v>6.8579999999999997</v>
      </c>
    </row>
    <row r="687" spans="1:4">
      <c r="A687">
        <v>823</v>
      </c>
      <c r="B687" t="s">
        <v>12888</v>
      </c>
      <c r="C687">
        <v>18</v>
      </c>
      <c r="D687" s="88">
        <v>3.37</v>
      </c>
    </row>
    <row r="688" spans="1:4">
      <c r="A688">
        <v>824</v>
      </c>
      <c r="B688" t="s">
        <v>12889</v>
      </c>
      <c r="C688">
        <v>18</v>
      </c>
      <c r="D688" s="88">
        <v>3.37</v>
      </c>
    </row>
    <row r="689" spans="1:4">
      <c r="A689">
        <v>825</v>
      </c>
      <c r="B689" t="s">
        <v>12890</v>
      </c>
      <c r="C689">
        <v>42</v>
      </c>
      <c r="D689" s="88">
        <v>3.37</v>
      </c>
    </row>
    <row r="690" spans="1:4">
      <c r="A690">
        <v>826</v>
      </c>
      <c r="B690" t="s">
        <v>12891</v>
      </c>
      <c r="C690">
        <v>0</v>
      </c>
      <c r="D690" s="88">
        <v>5.12</v>
      </c>
    </row>
    <row r="691" spans="1:4">
      <c r="A691">
        <v>827</v>
      </c>
      <c r="B691" t="s">
        <v>12892</v>
      </c>
      <c r="C691">
        <v>0</v>
      </c>
      <c r="D691" s="88">
        <v>8.67</v>
      </c>
    </row>
    <row r="692" spans="1:4">
      <c r="A692">
        <v>828</v>
      </c>
      <c r="B692" t="s">
        <v>12893</v>
      </c>
      <c r="C692">
        <v>0</v>
      </c>
      <c r="D692" s="88">
        <v>9.11</v>
      </c>
    </row>
    <row r="693" spans="1:4">
      <c r="A693">
        <v>829</v>
      </c>
      <c r="B693" t="s">
        <v>12894</v>
      </c>
      <c r="C693">
        <v>0</v>
      </c>
      <c r="D693" s="88">
        <v>16.45</v>
      </c>
    </row>
    <row r="694" spans="1:4">
      <c r="A694">
        <v>830</v>
      </c>
      <c r="B694" t="s">
        <v>12895</v>
      </c>
      <c r="C694">
        <v>9</v>
      </c>
      <c r="D694" s="88">
        <v>31.45</v>
      </c>
    </row>
    <row r="695" spans="1:4">
      <c r="A695">
        <v>831</v>
      </c>
      <c r="B695" t="s">
        <v>12896</v>
      </c>
      <c r="C695">
        <v>15</v>
      </c>
      <c r="D695" s="88">
        <v>30.16</v>
      </c>
    </row>
    <row r="696" spans="1:4">
      <c r="A696">
        <v>832</v>
      </c>
      <c r="B696" t="s">
        <v>12897</v>
      </c>
      <c r="C696">
        <v>6</v>
      </c>
      <c r="D696" s="88">
        <v>36.659999999999997</v>
      </c>
    </row>
    <row r="697" spans="1:4">
      <c r="A697">
        <v>833</v>
      </c>
      <c r="B697" t="s">
        <v>12898</v>
      </c>
      <c r="C697">
        <v>0</v>
      </c>
      <c r="D697" s="88">
        <v>133.30000000000001</v>
      </c>
    </row>
    <row r="698" spans="1:4">
      <c r="A698">
        <v>834</v>
      </c>
      <c r="B698" t="s">
        <v>12899</v>
      </c>
      <c r="C698">
        <v>0</v>
      </c>
      <c r="D698" s="88">
        <v>2.855</v>
      </c>
    </row>
    <row r="699" spans="1:4">
      <c r="A699">
        <v>835</v>
      </c>
      <c r="B699" t="s">
        <v>12900</v>
      </c>
      <c r="C699">
        <v>0</v>
      </c>
      <c r="D699" s="88">
        <v>3.22</v>
      </c>
    </row>
    <row r="700" spans="1:4">
      <c r="A700">
        <v>836</v>
      </c>
      <c r="B700" t="s">
        <v>12901</v>
      </c>
      <c r="C700">
        <v>12</v>
      </c>
      <c r="D700" s="88">
        <v>3.37</v>
      </c>
    </row>
    <row r="701" spans="1:4">
      <c r="A701">
        <v>837</v>
      </c>
      <c r="B701" t="s">
        <v>12902</v>
      </c>
      <c r="C701">
        <v>0</v>
      </c>
      <c r="D701" s="88">
        <v>29.09</v>
      </c>
    </row>
    <row r="702" spans="1:4">
      <c r="A702">
        <v>838</v>
      </c>
      <c r="B702" t="s">
        <v>12903</v>
      </c>
      <c r="C702">
        <v>0</v>
      </c>
      <c r="D702" s="88">
        <v>30.96</v>
      </c>
    </row>
    <row r="703" spans="1:4">
      <c r="A703">
        <v>839</v>
      </c>
      <c r="B703" t="s">
        <v>12904</v>
      </c>
      <c r="C703">
        <v>0</v>
      </c>
      <c r="D703" s="88">
        <v>49.67</v>
      </c>
    </row>
    <row r="704" spans="1:4">
      <c r="A704">
        <v>840</v>
      </c>
      <c r="B704" t="s">
        <v>12905</v>
      </c>
      <c r="C704">
        <v>0</v>
      </c>
      <c r="D704" s="88">
        <v>27.29</v>
      </c>
    </row>
    <row r="705" spans="1:4">
      <c r="A705">
        <v>841</v>
      </c>
      <c r="B705" t="s">
        <v>12906</v>
      </c>
      <c r="C705">
        <v>0</v>
      </c>
      <c r="D705" s="88">
        <v>57.29</v>
      </c>
    </row>
    <row r="706" spans="1:4">
      <c r="A706">
        <v>842</v>
      </c>
      <c r="B706" t="s">
        <v>12907</v>
      </c>
      <c r="C706">
        <v>0</v>
      </c>
      <c r="D706" s="88">
        <v>9</v>
      </c>
    </row>
    <row r="707" spans="1:4">
      <c r="A707">
        <v>843</v>
      </c>
      <c r="B707" t="s">
        <v>12908</v>
      </c>
      <c r="C707">
        <v>0</v>
      </c>
      <c r="D707" s="88">
        <v>3.4249999999999998</v>
      </c>
    </row>
    <row r="708" spans="1:4">
      <c r="A708">
        <v>844</v>
      </c>
      <c r="B708" t="s">
        <v>12909</v>
      </c>
      <c r="C708">
        <v>0</v>
      </c>
      <c r="D708" s="88">
        <v>6.79</v>
      </c>
    </row>
    <row r="709" spans="1:4">
      <c r="A709">
        <v>845</v>
      </c>
      <c r="B709" t="s">
        <v>12910</v>
      </c>
      <c r="C709">
        <v>3</v>
      </c>
      <c r="D709" s="88">
        <v>17.16</v>
      </c>
    </row>
    <row r="710" spans="1:4">
      <c r="A710">
        <v>846</v>
      </c>
      <c r="B710" t="s">
        <v>12911</v>
      </c>
      <c r="C710">
        <v>0</v>
      </c>
      <c r="D710" s="88">
        <v>37.79</v>
      </c>
    </row>
    <row r="711" spans="1:4">
      <c r="A711">
        <v>847</v>
      </c>
      <c r="B711" t="s">
        <v>12912</v>
      </c>
      <c r="C711">
        <v>0</v>
      </c>
      <c r="D711" s="88">
        <v>10.79</v>
      </c>
    </row>
    <row r="712" spans="1:4">
      <c r="A712">
        <v>848</v>
      </c>
      <c r="B712" t="s">
        <v>12913</v>
      </c>
      <c r="C712">
        <v>0</v>
      </c>
      <c r="D712" s="88">
        <v>31.14</v>
      </c>
    </row>
    <row r="713" spans="1:4">
      <c r="A713">
        <v>849</v>
      </c>
      <c r="B713" t="s">
        <v>12914</v>
      </c>
      <c r="C713">
        <v>0</v>
      </c>
      <c r="D713" s="88">
        <v>162.55000000000001</v>
      </c>
    </row>
    <row r="714" spans="1:4">
      <c r="A714">
        <v>850</v>
      </c>
      <c r="B714" t="s">
        <v>12915</v>
      </c>
      <c r="C714">
        <v>0</v>
      </c>
      <c r="D714" s="88">
        <v>54.445999999999998</v>
      </c>
    </row>
    <row r="715" spans="1:4">
      <c r="A715">
        <v>851</v>
      </c>
      <c r="B715" t="s">
        <v>12916</v>
      </c>
      <c r="C715">
        <v>0</v>
      </c>
      <c r="D715" s="88">
        <v>51.456000000000003</v>
      </c>
    </row>
    <row r="716" spans="1:4">
      <c r="A716">
        <v>852</v>
      </c>
      <c r="B716" t="s">
        <v>12917</v>
      </c>
      <c r="C716">
        <v>0</v>
      </c>
      <c r="D716" s="88">
        <v>12.62</v>
      </c>
    </row>
    <row r="717" spans="1:4">
      <c r="A717">
        <v>853</v>
      </c>
      <c r="B717" t="s">
        <v>12918</v>
      </c>
      <c r="C717">
        <v>0</v>
      </c>
      <c r="D717" s="88">
        <v>20.66</v>
      </c>
    </row>
    <row r="718" spans="1:4">
      <c r="A718">
        <v>854</v>
      </c>
      <c r="B718" t="s">
        <v>12919</v>
      </c>
      <c r="C718">
        <v>0</v>
      </c>
      <c r="D718" s="88">
        <v>17.36</v>
      </c>
    </row>
    <row r="719" spans="1:4">
      <c r="A719">
        <v>855</v>
      </c>
      <c r="B719" t="s">
        <v>12920</v>
      </c>
      <c r="C719">
        <v>0</v>
      </c>
      <c r="D719" s="88">
        <v>13.420999999999999</v>
      </c>
    </row>
    <row r="720" spans="1:4">
      <c r="A720">
        <v>859</v>
      </c>
      <c r="B720" t="s">
        <v>12921</v>
      </c>
      <c r="C720">
        <v>0</v>
      </c>
      <c r="D720" s="88">
        <v>21.632999999999999</v>
      </c>
    </row>
    <row r="721" spans="1:4">
      <c r="A721">
        <v>860</v>
      </c>
      <c r="B721" t="s">
        <v>12922</v>
      </c>
      <c r="C721">
        <v>0</v>
      </c>
      <c r="D721" s="88">
        <v>7.32</v>
      </c>
    </row>
    <row r="722" spans="1:4">
      <c r="A722">
        <v>861</v>
      </c>
      <c r="B722" t="s">
        <v>12923</v>
      </c>
      <c r="C722">
        <v>0</v>
      </c>
      <c r="D722" s="88">
        <v>6.79</v>
      </c>
    </row>
    <row r="723" spans="1:4">
      <c r="A723">
        <v>862</v>
      </c>
      <c r="B723" t="s">
        <v>12924</v>
      </c>
      <c r="C723">
        <v>24</v>
      </c>
      <c r="D723" s="88">
        <v>3.37</v>
      </c>
    </row>
    <row r="724" spans="1:4">
      <c r="A724">
        <v>863</v>
      </c>
      <c r="B724" t="s">
        <v>12925</v>
      </c>
      <c r="C724">
        <v>0</v>
      </c>
      <c r="D724" s="88">
        <v>22.63</v>
      </c>
    </row>
    <row r="725" spans="1:4">
      <c r="A725">
        <v>864</v>
      </c>
      <c r="B725" t="s">
        <v>12926</v>
      </c>
      <c r="C725">
        <v>0</v>
      </c>
      <c r="D725" s="88">
        <v>10.7</v>
      </c>
    </row>
    <row r="726" spans="1:4">
      <c r="A726">
        <v>865</v>
      </c>
      <c r="B726" t="s">
        <v>12927</v>
      </c>
      <c r="C726">
        <v>0</v>
      </c>
      <c r="D726" s="88">
        <v>0</v>
      </c>
    </row>
    <row r="727" spans="1:4">
      <c r="A727">
        <v>866</v>
      </c>
      <c r="B727" t="s">
        <v>12928</v>
      </c>
      <c r="C727">
        <v>0</v>
      </c>
      <c r="D727" s="88">
        <v>0</v>
      </c>
    </row>
    <row r="728" spans="1:4">
      <c r="A728">
        <v>867</v>
      </c>
      <c r="B728" t="s">
        <v>12929</v>
      </c>
      <c r="C728">
        <v>24</v>
      </c>
      <c r="D728" s="88">
        <v>21.584</v>
      </c>
    </row>
    <row r="729" spans="1:4">
      <c r="A729">
        <v>868</v>
      </c>
      <c r="B729" t="s">
        <v>12930</v>
      </c>
      <c r="C729">
        <v>0</v>
      </c>
      <c r="D729" s="88">
        <v>14.090999999999999</v>
      </c>
    </row>
    <row r="730" spans="1:4">
      <c r="A730">
        <v>869</v>
      </c>
      <c r="B730" t="s">
        <v>12931</v>
      </c>
      <c r="C730">
        <v>0</v>
      </c>
      <c r="D730" s="88">
        <v>198.16</v>
      </c>
    </row>
    <row r="731" spans="1:4">
      <c r="A731">
        <v>870</v>
      </c>
      <c r="B731" t="s">
        <v>12932</v>
      </c>
      <c r="C731">
        <v>0</v>
      </c>
      <c r="D731" s="88">
        <v>22.25</v>
      </c>
    </row>
    <row r="732" spans="1:4">
      <c r="A732">
        <v>871</v>
      </c>
      <c r="B732" t="s">
        <v>12933</v>
      </c>
      <c r="C732">
        <v>0</v>
      </c>
      <c r="D732" s="88">
        <v>18.239999999999998</v>
      </c>
    </row>
    <row r="733" spans="1:4">
      <c r="A733">
        <v>872</v>
      </c>
      <c r="B733" t="s">
        <v>12934</v>
      </c>
      <c r="C733">
        <v>0</v>
      </c>
      <c r="D733" s="88">
        <v>21.49</v>
      </c>
    </row>
    <row r="734" spans="1:4">
      <c r="A734">
        <v>873</v>
      </c>
      <c r="B734" t="s">
        <v>12935</v>
      </c>
      <c r="C734">
        <v>18</v>
      </c>
      <c r="D734" s="88">
        <v>3.4</v>
      </c>
    </row>
    <row r="735" spans="1:4">
      <c r="A735">
        <v>874</v>
      </c>
      <c r="B735" t="s">
        <v>12936</v>
      </c>
      <c r="C735">
        <v>0</v>
      </c>
      <c r="D735" s="88">
        <v>31.91</v>
      </c>
    </row>
    <row r="736" spans="1:4">
      <c r="A736">
        <v>875</v>
      </c>
      <c r="B736" t="s">
        <v>12937</v>
      </c>
      <c r="C736">
        <v>36</v>
      </c>
      <c r="D736" s="88">
        <v>4.4000000000000004</v>
      </c>
    </row>
    <row r="737" spans="1:4">
      <c r="A737">
        <v>876</v>
      </c>
      <c r="B737" t="s">
        <v>12938</v>
      </c>
      <c r="C737">
        <v>0</v>
      </c>
      <c r="D737" s="88">
        <v>12.8</v>
      </c>
    </row>
    <row r="738" spans="1:4">
      <c r="A738">
        <v>877</v>
      </c>
      <c r="B738" t="s">
        <v>12939</v>
      </c>
      <c r="C738">
        <v>0</v>
      </c>
      <c r="D738" s="88">
        <v>28.91</v>
      </c>
    </row>
    <row r="739" spans="1:4">
      <c r="A739">
        <v>878</v>
      </c>
      <c r="B739" t="s">
        <v>12940</v>
      </c>
      <c r="C739">
        <v>0</v>
      </c>
      <c r="D739" s="88">
        <v>47.66</v>
      </c>
    </row>
    <row r="740" spans="1:4">
      <c r="A740">
        <v>879</v>
      </c>
      <c r="B740" t="s">
        <v>12941</v>
      </c>
      <c r="C740">
        <v>57</v>
      </c>
      <c r="D740" s="88">
        <v>9</v>
      </c>
    </row>
    <row r="741" spans="1:4">
      <c r="A741">
        <v>880</v>
      </c>
      <c r="B741" t="s">
        <v>12942</v>
      </c>
      <c r="C741">
        <v>0</v>
      </c>
      <c r="D741" s="88">
        <v>5.9459999999999997</v>
      </c>
    </row>
    <row r="742" spans="1:4">
      <c r="A742">
        <v>881</v>
      </c>
      <c r="B742" t="s">
        <v>12943</v>
      </c>
      <c r="C742">
        <v>0</v>
      </c>
      <c r="D742" s="88">
        <v>15.79</v>
      </c>
    </row>
    <row r="743" spans="1:4">
      <c r="A743">
        <v>882</v>
      </c>
      <c r="B743" t="s">
        <v>12944</v>
      </c>
      <c r="C743">
        <v>0</v>
      </c>
      <c r="D743" s="88">
        <v>107.29</v>
      </c>
    </row>
    <row r="744" spans="1:4">
      <c r="A744">
        <v>883</v>
      </c>
      <c r="B744" t="s">
        <v>12945</v>
      </c>
      <c r="C744">
        <v>0</v>
      </c>
      <c r="D744" s="88">
        <v>31.49</v>
      </c>
    </row>
    <row r="745" spans="1:4">
      <c r="A745">
        <v>884</v>
      </c>
      <c r="B745" t="s">
        <v>12946</v>
      </c>
      <c r="C745">
        <v>0</v>
      </c>
      <c r="D745" s="88">
        <v>20.486000000000001</v>
      </c>
    </row>
    <row r="746" spans="1:4">
      <c r="A746">
        <v>885</v>
      </c>
      <c r="B746" t="s">
        <v>12947</v>
      </c>
      <c r="C746">
        <v>0</v>
      </c>
      <c r="D746" s="88">
        <v>32.659999999999997</v>
      </c>
    </row>
    <row r="747" spans="1:4">
      <c r="A747">
        <v>886</v>
      </c>
      <c r="B747" t="s">
        <v>12948</v>
      </c>
      <c r="C747">
        <v>0</v>
      </c>
      <c r="D747" s="88">
        <v>9.2200000000000006</v>
      </c>
    </row>
    <row r="748" spans="1:4">
      <c r="A748">
        <v>887</v>
      </c>
      <c r="B748" t="s">
        <v>12949</v>
      </c>
      <c r="C748">
        <v>0</v>
      </c>
      <c r="D748" s="88">
        <v>16.597000000000001</v>
      </c>
    </row>
    <row r="749" spans="1:4">
      <c r="A749">
        <v>888</v>
      </c>
      <c r="B749" t="s">
        <v>12950</v>
      </c>
      <c r="C749">
        <v>0</v>
      </c>
      <c r="D749" s="88">
        <v>18.7</v>
      </c>
    </row>
    <row r="750" spans="1:4">
      <c r="A750">
        <v>889</v>
      </c>
      <c r="B750" t="s">
        <v>12951</v>
      </c>
      <c r="C750">
        <v>0</v>
      </c>
      <c r="D750" s="88">
        <v>23.25</v>
      </c>
    </row>
    <row r="751" spans="1:4">
      <c r="A751">
        <v>890</v>
      </c>
      <c r="B751" t="s">
        <v>12952</v>
      </c>
      <c r="C751">
        <v>0</v>
      </c>
      <c r="D751" s="88">
        <v>5.8920000000000003</v>
      </c>
    </row>
    <row r="752" spans="1:4">
      <c r="A752">
        <v>891</v>
      </c>
      <c r="B752" t="s">
        <v>12953</v>
      </c>
      <c r="C752">
        <v>0</v>
      </c>
      <c r="D752" s="88">
        <v>15.3</v>
      </c>
    </row>
    <row r="753" spans="1:4">
      <c r="A753">
        <v>892</v>
      </c>
      <c r="B753" t="s">
        <v>12954</v>
      </c>
      <c r="C753">
        <v>0</v>
      </c>
      <c r="D753" s="88">
        <v>15.2</v>
      </c>
    </row>
    <row r="754" spans="1:4">
      <c r="A754">
        <v>893</v>
      </c>
      <c r="B754" t="s">
        <v>12955</v>
      </c>
      <c r="C754">
        <v>0</v>
      </c>
      <c r="D754" s="88">
        <v>18.16</v>
      </c>
    </row>
    <row r="755" spans="1:4">
      <c r="A755">
        <v>894</v>
      </c>
      <c r="B755" t="s">
        <v>12956</v>
      </c>
      <c r="C755">
        <v>0</v>
      </c>
      <c r="D755" s="88">
        <v>14.6</v>
      </c>
    </row>
    <row r="756" spans="1:4">
      <c r="A756">
        <v>895</v>
      </c>
      <c r="B756" t="s">
        <v>12957</v>
      </c>
      <c r="C756">
        <v>0</v>
      </c>
      <c r="D756" s="88">
        <v>55.08</v>
      </c>
    </row>
    <row r="757" spans="1:4">
      <c r="A757">
        <v>896</v>
      </c>
      <c r="B757" t="s">
        <v>12958</v>
      </c>
      <c r="C757">
        <v>15</v>
      </c>
      <c r="D757" s="88">
        <v>24.96</v>
      </c>
    </row>
    <row r="758" spans="1:4">
      <c r="A758">
        <v>897</v>
      </c>
      <c r="B758" t="s">
        <v>12959</v>
      </c>
      <c r="C758">
        <v>96</v>
      </c>
      <c r="D758" s="88">
        <v>14.96</v>
      </c>
    </row>
    <row r="759" spans="1:4">
      <c r="A759">
        <v>898</v>
      </c>
      <c r="B759" t="s">
        <v>12960</v>
      </c>
      <c r="C759">
        <v>0</v>
      </c>
      <c r="D759" s="88">
        <v>52.77</v>
      </c>
    </row>
    <row r="760" spans="1:4">
      <c r="A760">
        <v>899</v>
      </c>
      <c r="B760" t="s">
        <v>12961</v>
      </c>
      <c r="C760">
        <v>3</v>
      </c>
      <c r="D760" s="88">
        <v>41.72</v>
      </c>
    </row>
    <row r="761" spans="1:4">
      <c r="A761">
        <v>900</v>
      </c>
      <c r="B761" t="s">
        <v>12962</v>
      </c>
      <c r="C761">
        <v>78</v>
      </c>
      <c r="D761" s="88">
        <v>9.7899999999999991</v>
      </c>
    </row>
    <row r="762" spans="1:4">
      <c r="A762">
        <v>901</v>
      </c>
      <c r="B762" t="s">
        <v>12963</v>
      </c>
      <c r="C762">
        <v>0</v>
      </c>
      <c r="D762" s="88">
        <v>15</v>
      </c>
    </row>
    <row r="763" spans="1:4">
      <c r="A763">
        <v>902</v>
      </c>
      <c r="B763" t="s">
        <v>12964</v>
      </c>
      <c r="C763">
        <v>36</v>
      </c>
      <c r="D763" s="88">
        <v>29.71</v>
      </c>
    </row>
    <row r="764" spans="1:4">
      <c r="A764">
        <v>903</v>
      </c>
      <c r="B764" t="s">
        <v>12965</v>
      </c>
      <c r="C764">
        <v>0</v>
      </c>
      <c r="D764" s="88">
        <v>19.2</v>
      </c>
    </row>
    <row r="765" spans="1:4">
      <c r="A765">
        <v>904</v>
      </c>
      <c r="B765" t="s">
        <v>12966</v>
      </c>
      <c r="C765">
        <v>0</v>
      </c>
      <c r="D765" s="88">
        <v>16.96</v>
      </c>
    </row>
    <row r="766" spans="1:4">
      <c r="A766">
        <v>905</v>
      </c>
      <c r="B766" t="s">
        <v>12967</v>
      </c>
      <c r="C766">
        <v>0</v>
      </c>
      <c r="D766" s="88">
        <v>10.81</v>
      </c>
    </row>
    <row r="767" spans="1:4">
      <c r="A767">
        <v>906</v>
      </c>
      <c r="B767" t="s">
        <v>12968</v>
      </c>
      <c r="C767">
        <v>0</v>
      </c>
      <c r="D767" s="88">
        <v>18.96</v>
      </c>
    </row>
    <row r="768" spans="1:4">
      <c r="A768">
        <v>907</v>
      </c>
      <c r="B768" t="s">
        <v>12969</v>
      </c>
      <c r="C768">
        <v>0</v>
      </c>
      <c r="D768" s="88">
        <v>36.049999999999997</v>
      </c>
    </row>
    <row r="769" spans="1:4">
      <c r="A769">
        <v>908</v>
      </c>
      <c r="B769" t="s">
        <v>12970</v>
      </c>
      <c r="C769">
        <v>0</v>
      </c>
      <c r="D769" s="88">
        <v>16.123999999999999</v>
      </c>
    </row>
    <row r="770" spans="1:4">
      <c r="A770">
        <v>909</v>
      </c>
      <c r="B770" t="s">
        <v>12971</v>
      </c>
      <c r="C770">
        <v>0</v>
      </c>
      <c r="D770" s="88">
        <v>12.124000000000001</v>
      </c>
    </row>
    <row r="771" spans="1:4">
      <c r="A771">
        <v>910</v>
      </c>
      <c r="B771" t="s">
        <v>12972</v>
      </c>
      <c r="C771">
        <v>0</v>
      </c>
      <c r="D771" s="88">
        <v>29.69</v>
      </c>
    </row>
    <row r="772" spans="1:4">
      <c r="A772">
        <v>911</v>
      </c>
      <c r="B772" t="s">
        <v>12973</v>
      </c>
      <c r="C772">
        <v>0</v>
      </c>
      <c r="D772" s="88">
        <v>17.806999999999999</v>
      </c>
    </row>
    <row r="773" spans="1:4">
      <c r="A773">
        <v>912</v>
      </c>
      <c r="B773" t="s">
        <v>12974</v>
      </c>
      <c r="C773">
        <v>9</v>
      </c>
      <c r="D773" s="88">
        <v>12.289</v>
      </c>
    </row>
    <row r="774" spans="1:4">
      <c r="A774">
        <v>913</v>
      </c>
      <c r="B774" t="s">
        <v>12975</v>
      </c>
      <c r="C774">
        <v>0</v>
      </c>
      <c r="D774" s="88">
        <v>36.29</v>
      </c>
    </row>
    <row r="775" spans="1:4">
      <c r="A775">
        <v>914</v>
      </c>
      <c r="B775" t="s">
        <v>12976</v>
      </c>
      <c r="C775">
        <v>1920</v>
      </c>
      <c r="D775" s="88">
        <v>9.2880000000000003</v>
      </c>
    </row>
    <row r="776" spans="1:4">
      <c r="A776">
        <v>915</v>
      </c>
      <c r="B776" t="s">
        <v>12977</v>
      </c>
      <c r="C776">
        <v>0</v>
      </c>
      <c r="D776" s="88">
        <v>15.66</v>
      </c>
    </row>
    <row r="777" spans="1:4">
      <c r="A777">
        <v>916</v>
      </c>
      <c r="B777" t="s">
        <v>12978</v>
      </c>
      <c r="C777">
        <v>15</v>
      </c>
      <c r="D777" s="88">
        <v>13.8</v>
      </c>
    </row>
    <row r="778" spans="1:4">
      <c r="A778">
        <v>917</v>
      </c>
      <c r="B778" t="s">
        <v>12979</v>
      </c>
      <c r="C778">
        <v>0</v>
      </c>
      <c r="D778" s="88">
        <v>10.446</v>
      </c>
    </row>
    <row r="779" spans="1:4">
      <c r="A779">
        <v>918</v>
      </c>
      <c r="B779" t="s">
        <v>12980</v>
      </c>
      <c r="C779">
        <v>0</v>
      </c>
      <c r="D779" s="88">
        <v>6.6</v>
      </c>
    </row>
    <row r="780" spans="1:4">
      <c r="A780">
        <v>919</v>
      </c>
      <c r="B780" t="s">
        <v>12981</v>
      </c>
      <c r="C780">
        <v>18</v>
      </c>
      <c r="D780" s="88">
        <v>30.946999999999999</v>
      </c>
    </row>
    <row r="781" spans="1:4">
      <c r="A781">
        <v>920</v>
      </c>
      <c r="B781" t="s">
        <v>12982</v>
      </c>
      <c r="C781">
        <v>0</v>
      </c>
      <c r="D781" s="88">
        <v>10.026</v>
      </c>
    </row>
    <row r="782" spans="1:4">
      <c r="A782">
        <v>921</v>
      </c>
      <c r="B782" t="s">
        <v>12983</v>
      </c>
      <c r="C782">
        <v>0</v>
      </c>
      <c r="D782" s="88">
        <v>72.66</v>
      </c>
    </row>
    <row r="783" spans="1:4">
      <c r="A783">
        <v>922</v>
      </c>
      <c r="B783" t="s">
        <v>12984</v>
      </c>
      <c r="C783">
        <v>0</v>
      </c>
      <c r="D783" s="88">
        <v>40.020000000000003</v>
      </c>
    </row>
    <row r="784" spans="1:4">
      <c r="A784">
        <v>923</v>
      </c>
      <c r="B784" t="s">
        <v>12985</v>
      </c>
      <c r="C784">
        <v>0</v>
      </c>
      <c r="D784" s="88">
        <v>9.1999999999999993</v>
      </c>
    </row>
    <row r="785" spans="1:4">
      <c r="A785">
        <v>924</v>
      </c>
      <c r="B785" t="s">
        <v>12986</v>
      </c>
      <c r="C785">
        <v>0</v>
      </c>
      <c r="D785" s="88">
        <v>0</v>
      </c>
    </row>
    <row r="786" spans="1:4">
      <c r="A786">
        <v>925</v>
      </c>
      <c r="B786" t="s">
        <v>12987</v>
      </c>
      <c r="C786">
        <v>0</v>
      </c>
      <c r="D786" s="88">
        <v>23.486000000000001</v>
      </c>
    </row>
    <row r="787" spans="1:4">
      <c r="A787">
        <v>926</v>
      </c>
      <c r="B787" t="s">
        <v>12988</v>
      </c>
      <c r="C787">
        <v>0</v>
      </c>
      <c r="D787" s="88">
        <v>17.041</v>
      </c>
    </row>
    <row r="788" spans="1:4">
      <c r="A788">
        <v>927</v>
      </c>
      <c r="B788" t="s">
        <v>12989</v>
      </c>
      <c r="C788">
        <v>0</v>
      </c>
      <c r="D788" s="88">
        <v>76.180000000000007</v>
      </c>
    </row>
    <row r="789" spans="1:4">
      <c r="A789">
        <v>928</v>
      </c>
      <c r="B789" t="s">
        <v>12990</v>
      </c>
      <c r="C789">
        <v>36</v>
      </c>
      <c r="D789" s="88">
        <v>7.58</v>
      </c>
    </row>
    <row r="790" spans="1:4">
      <c r="A790">
        <v>929</v>
      </c>
      <c r="B790" t="s">
        <v>12991</v>
      </c>
      <c r="C790">
        <v>0</v>
      </c>
      <c r="D790" s="88">
        <v>9.6</v>
      </c>
    </row>
    <row r="791" spans="1:4">
      <c r="A791">
        <v>930</v>
      </c>
      <c r="B791" t="s">
        <v>12992</v>
      </c>
      <c r="C791">
        <v>0</v>
      </c>
      <c r="D791" s="88">
        <v>12.252000000000001</v>
      </c>
    </row>
    <row r="792" spans="1:4">
      <c r="A792">
        <v>931</v>
      </c>
      <c r="B792" t="s">
        <v>12993</v>
      </c>
      <c r="C792">
        <v>0</v>
      </c>
      <c r="D792" s="88">
        <v>9.32</v>
      </c>
    </row>
    <row r="793" spans="1:4">
      <c r="A793">
        <v>932</v>
      </c>
      <c r="B793" t="s">
        <v>12994</v>
      </c>
      <c r="C793">
        <v>0</v>
      </c>
      <c r="D793" s="88">
        <v>103.34</v>
      </c>
    </row>
    <row r="794" spans="1:4">
      <c r="A794">
        <v>933</v>
      </c>
      <c r="B794" t="s">
        <v>12995</v>
      </c>
      <c r="C794">
        <v>0</v>
      </c>
      <c r="D794" s="88">
        <v>16.25</v>
      </c>
    </row>
    <row r="795" spans="1:4">
      <c r="A795">
        <v>934</v>
      </c>
      <c r="B795" t="s">
        <v>12996</v>
      </c>
      <c r="C795">
        <v>0</v>
      </c>
      <c r="D795" s="88">
        <v>11.95</v>
      </c>
    </row>
    <row r="796" spans="1:4">
      <c r="A796">
        <v>935</v>
      </c>
      <c r="B796" t="s">
        <v>12997</v>
      </c>
      <c r="C796">
        <v>0</v>
      </c>
      <c r="D796" s="88">
        <v>13.083</v>
      </c>
    </row>
    <row r="797" spans="1:4">
      <c r="A797">
        <v>936</v>
      </c>
      <c r="B797" t="s">
        <v>12998</v>
      </c>
      <c r="C797">
        <v>24</v>
      </c>
      <c r="D797" s="88">
        <v>11.14</v>
      </c>
    </row>
    <row r="798" spans="1:4">
      <c r="A798">
        <v>937</v>
      </c>
      <c r="B798" t="s">
        <v>12999</v>
      </c>
      <c r="C798">
        <v>0</v>
      </c>
      <c r="D798" s="88">
        <v>16.992999999999999</v>
      </c>
    </row>
    <row r="799" spans="1:4">
      <c r="A799">
        <v>938</v>
      </c>
      <c r="B799" t="s">
        <v>13000</v>
      </c>
      <c r="C799">
        <v>24</v>
      </c>
      <c r="D799" s="88">
        <v>6.85</v>
      </c>
    </row>
    <row r="800" spans="1:4">
      <c r="A800">
        <v>939</v>
      </c>
      <c r="B800" t="s">
        <v>13001</v>
      </c>
      <c r="C800">
        <v>0</v>
      </c>
      <c r="D800" s="88">
        <v>7.9729999999999999</v>
      </c>
    </row>
    <row r="801" spans="1:4">
      <c r="A801">
        <v>940</v>
      </c>
      <c r="B801" t="s">
        <v>13002</v>
      </c>
      <c r="C801">
        <v>0</v>
      </c>
      <c r="D801" s="88">
        <v>3.9969999999999999</v>
      </c>
    </row>
    <row r="802" spans="1:4">
      <c r="A802">
        <v>941</v>
      </c>
      <c r="B802" t="s">
        <v>13003</v>
      </c>
      <c r="C802">
        <v>0</v>
      </c>
      <c r="D802" s="88">
        <v>3.32</v>
      </c>
    </row>
    <row r="803" spans="1:4">
      <c r="A803">
        <v>942</v>
      </c>
      <c r="B803" t="s">
        <v>13004</v>
      </c>
      <c r="C803">
        <v>72</v>
      </c>
      <c r="D803" s="88">
        <v>7.17</v>
      </c>
    </row>
    <row r="804" spans="1:4">
      <c r="A804">
        <v>943</v>
      </c>
      <c r="B804" t="s">
        <v>13005</v>
      </c>
      <c r="C804">
        <v>0</v>
      </c>
      <c r="D804" s="88">
        <v>11.1</v>
      </c>
    </row>
    <row r="805" spans="1:4">
      <c r="A805">
        <v>944</v>
      </c>
      <c r="B805" t="s">
        <v>13006</v>
      </c>
      <c r="C805">
        <v>6</v>
      </c>
      <c r="D805" s="88">
        <v>14.8</v>
      </c>
    </row>
    <row r="806" spans="1:4">
      <c r="A806">
        <v>945</v>
      </c>
      <c r="B806" t="s">
        <v>13007</v>
      </c>
      <c r="C806">
        <v>0</v>
      </c>
      <c r="D806" s="88">
        <v>13.85</v>
      </c>
    </row>
    <row r="807" spans="1:4">
      <c r="A807">
        <v>946</v>
      </c>
      <c r="B807" t="s">
        <v>13008</v>
      </c>
      <c r="C807">
        <v>3</v>
      </c>
      <c r="D807" s="88">
        <v>16</v>
      </c>
    </row>
    <row r="808" spans="1:4">
      <c r="A808">
        <v>947</v>
      </c>
      <c r="B808" t="s">
        <v>13009</v>
      </c>
      <c r="C808">
        <v>0</v>
      </c>
      <c r="D808" s="88">
        <v>16.645</v>
      </c>
    </row>
    <row r="809" spans="1:4">
      <c r="A809">
        <v>948</v>
      </c>
      <c r="B809" t="s">
        <v>13010</v>
      </c>
      <c r="C809">
        <v>0</v>
      </c>
      <c r="D809" s="88">
        <v>8.5579999999999998</v>
      </c>
    </row>
    <row r="810" spans="1:4">
      <c r="A810">
        <v>949</v>
      </c>
      <c r="B810" t="s">
        <v>13011</v>
      </c>
      <c r="C810">
        <v>0</v>
      </c>
      <c r="D810" s="88">
        <v>13.163</v>
      </c>
    </row>
    <row r="811" spans="1:4">
      <c r="A811">
        <v>951</v>
      </c>
      <c r="B811" t="s">
        <v>13012</v>
      </c>
      <c r="C811">
        <v>0</v>
      </c>
      <c r="D811" s="88">
        <v>9.9329999999999998</v>
      </c>
    </row>
    <row r="812" spans="1:4">
      <c r="A812">
        <v>952</v>
      </c>
      <c r="B812" t="s">
        <v>13013</v>
      </c>
      <c r="C812">
        <v>12</v>
      </c>
      <c r="D812" s="88">
        <v>12.62</v>
      </c>
    </row>
    <row r="813" spans="1:4">
      <c r="A813">
        <v>953</v>
      </c>
      <c r="B813" t="s">
        <v>13014</v>
      </c>
      <c r="C813">
        <v>42</v>
      </c>
      <c r="D813" s="88">
        <v>13.8</v>
      </c>
    </row>
    <row r="814" spans="1:4">
      <c r="A814">
        <v>954</v>
      </c>
      <c r="B814" t="s">
        <v>13015</v>
      </c>
      <c r="C814">
        <v>0</v>
      </c>
      <c r="D814" s="88">
        <v>15.680999999999999</v>
      </c>
    </row>
    <row r="815" spans="1:4">
      <c r="A815">
        <v>955</v>
      </c>
      <c r="B815" t="s">
        <v>13016</v>
      </c>
      <c r="C815">
        <v>12</v>
      </c>
      <c r="D815" s="88">
        <v>10.119999999999999</v>
      </c>
    </row>
    <row r="816" spans="1:4">
      <c r="A816">
        <v>956</v>
      </c>
      <c r="B816" t="s">
        <v>13017</v>
      </c>
      <c r="C816">
        <v>0</v>
      </c>
      <c r="D816" s="88">
        <v>4.1189999999999998</v>
      </c>
    </row>
    <row r="817" spans="1:4">
      <c r="A817">
        <v>957</v>
      </c>
      <c r="B817" t="s">
        <v>13018</v>
      </c>
      <c r="C817">
        <v>33</v>
      </c>
      <c r="D817" s="88">
        <v>12.77</v>
      </c>
    </row>
    <row r="818" spans="1:4">
      <c r="A818">
        <v>958</v>
      </c>
      <c r="B818" t="s">
        <v>13019</v>
      </c>
      <c r="C818">
        <v>0</v>
      </c>
      <c r="D818" s="88">
        <v>12.585000000000001</v>
      </c>
    </row>
    <row r="819" spans="1:4">
      <c r="A819">
        <v>959</v>
      </c>
      <c r="B819" t="s">
        <v>13020</v>
      </c>
      <c r="C819">
        <v>0</v>
      </c>
      <c r="D819" s="88">
        <v>15.680999999999999</v>
      </c>
    </row>
    <row r="820" spans="1:4">
      <c r="A820">
        <v>960</v>
      </c>
      <c r="B820" t="s">
        <v>13021</v>
      </c>
      <c r="C820">
        <v>0</v>
      </c>
      <c r="D820" s="88">
        <v>26.71</v>
      </c>
    </row>
    <row r="821" spans="1:4">
      <c r="A821">
        <v>961</v>
      </c>
      <c r="B821" t="s">
        <v>13022</v>
      </c>
      <c r="C821">
        <v>0</v>
      </c>
      <c r="D821" s="88">
        <v>17.989999999999998</v>
      </c>
    </row>
    <row r="822" spans="1:4">
      <c r="A822">
        <v>962</v>
      </c>
      <c r="B822" t="s">
        <v>13023</v>
      </c>
      <c r="C822">
        <v>0</v>
      </c>
      <c r="D822" s="88">
        <v>28.74</v>
      </c>
    </row>
    <row r="823" spans="1:4">
      <c r="A823">
        <v>963</v>
      </c>
      <c r="B823" t="s">
        <v>13024</v>
      </c>
      <c r="C823">
        <v>0</v>
      </c>
      <c r="D823" s="88">
        <v>12.29</v>
      </c>
    </row>
    <row r="824" spans="1:4">
      <c r="A824">
        <v>964</v>
      </c>
      <c r="B824" t="s">
        <v>13025</v>
      </c>
      <c r="C824">
        <v>0</v>
      </c>
      <c r="D824" s="88">
        <v>31.31</v>
      </c>
    </row>
    <row r="825" spans="1:4">
      <c r="A825">
        <v>965</v>
      </c>
      <c r="B825" t="s">
        <v>13026</v>
      </c>
      <c r="C825">
        <v>0</v>
      </c>
      <c r="D825" s="88">
        <v>25.45</v>
      </c>
    </row>
    <row r="826" spans="1:4">
      <c r="A826">
        <v>966</v>
      </c>
      <c r="B826" t="s">
        <v>13027</v>
      </c>
      <c r="C826">
        <v>0</v>
      </c>
      <c r="D826" s="88">
        <v>28.786000000000001</v>
      </c>
    </row>
    <row r="827" spans="1:4">
      <c r="A827">
        <v>967</v>
      </c>
      <c r="B827" t="s">
        <v>13028</v>
      </c>
      <c r="C827">
        <v>66</v>
      </c>
      <c r="D827" s="88">
        <v>4.5620000000000003</v>
      </c>
    </row>
    <row r="828" spans="1:4">
      <c r="A828">
        <v>968</v>
      </c>
      <c r="B828" t="s">
        <v>13029</v>
      </c>
      <c r="C828">
        <v>0</v>
      </c>
      <c r="D828" s="88">
        <v>2.88</v>
      </c>
    </row>
    <row r="829" spans="1:4">
      <c r="A829">
        <v>969</v>
      </c>
      <c r="B829" t="s">
        <v>13030</v>
      </c>
      <c r="C829">
        <v>0</v>
      </c>
      <c r="D829" s="88">
        <v>2.2879999999999998</v>
      </c>
    </row>
    <row r="830" spans="1:4">
      <c r="A830">
        <v>970</v>
      </c>
      <c r="B830" t="s">
        <v>13031</v>
      </c>
      <c r="C830">
        <v>0</v>
      </c>
      <c r="D830" s="88">
        <v>3.65</v>
      </c>
    </row>
    <row r="831" spans="1:4">
      <c r="A831">
        <v>971</v>
      </c>
      <c r="B831" t="s">
        <v>13032</v>
      </c>
      <c r="C831">
        <v>0</v>
      </c>
      <c r="D831" s="88">
        <v>3.2050000000000001</v>
      </c>
    </row>
    <row r="832" spans="1:4">
      <c r="A832">
        <v>972</v>
      </c>
      <c r="B832" t="s">
        <v>13033</v>
      </c>
      <c r="C832">
        <v>0</v>
      </c>
      <c r="D832" s="88">
        <v>0</v>
      </c>
    </row>
    <row r="833" spans="1:4">
      <c r="A833">
        <v>973</v>
      </c>
      <c r="B833" t="s">
        <v>13034</v>
      </c>
      <c r="C833">
        <v>0</v>
      </c>
      <c r="D833" s="88">
        <v>22.21</v>
      </c>
    </row>
    <row r="834" spans="1:4">
      <c r="A834">
        <v>974</v>
      </c>
      <c r="B834" t="s">
        <v>13035</v>
      </c>
      <c r="C834">
        <v>0</v>
      </c>
      <c r="D834" s="88">
        <v>15.49</v>
      </c>
    </row>
    <row r="835" spans="1:4">
      <c r="A835">
        <v>975</v>
      </c>
      <c r="B835" t="s">
        <v>13036</v>
      </c>
      <c r="C835">
        <v>0</v>
      </c>
      <c r="D835" s="88">
        <v>3.75</v>
      </c>
    </row>
    <row r="836" spans="1:4">
      <c r="A836">
        <v>976</v>
      </c>
      <c r="B836" t="s">
        <v>13037</v>
      </c>
      <c r="C836">
        <v>0</v>
      </c>
      <c r="D836" s="88">
        <v>6.7530000000000001</v>
      </c>
    </row>
    <row r="837" spans="1:4">
      <c r="A837">
        <v>977</v>
      </c>
      <c r="B837" t="s">
        <v>13038</v>
      </c>
      <c r="C837">
        <v>0</v>
      </c>
      <c r="D837" s="88">
        <v>8.02</v>
      </c>
    </row>
    <row r="838" spans="1:4">
      <c r="A838">
        <v>978</v>
      </c>
      <c r="B838" t="s">
        <v>13039</v>
      </c>
      <c r="C838">
        <v>0</v>
      </c>
      <c r="D838" s="88">
        <v>14.75</v>
      </c>
    </row>
    <row r="839" spans="1:4">
      <c r="A839">
        <v>979</v>
      </c>
      <c r="B839" t="s">
        <v>13040</v>
      </c>
      <c r="C839">
        <v>0</v>
      </c>
      <c r="D839" s="88">
        <v>14.94</v>
      </c>
    </row>
    <row r="840" spans="1:4">
      <c r="A840">
        <v>980</v>
      </c>
      <c r="B840" t="s">
        <v>13041</v>
      </c>
      <c r="C840">
        <v>0</v>
      </c>
      <c r="D840" s="88">
        <v>0</v>
      </c>
    </row>
    <row r="841" spans="1:4">
      <c r="A841">
        <v>981</v>
      </c>
      <c r="B841" t="s">
        <v>13042</v>
      </c>
      <c r="C841">
        <v>0</v>
      </c>
      <c r="D841" s="88">
        <v>39.1</v>
      </c>
    </row>
    <row r="842" spans="1:4">
      <c r="A842">
        <v>982</v>
      </c>
      <c r="B842" t="s">
        <v>13043</v>
      </c>
      <c r="C842">
        <v>0</v>
      </c>
      <c r="D842" s="88">
        <v>26.622</v>
      </c>
    </row>
    <row r="843" spans="1:4">
      <c r="A843">
        <v>983</v>
      </c>
      <c r="B843" t="s">
        <v>13044</v>
      </c>
      <c r="C843">
        <v>0</v>
      </c>
      <c r="D843" s="88">
        <v>0</v>
      </c>
    </row>
    <row r="844" spans="1:4">
      <c r="A844">
        <v>984</v>
      </c>
      <c r="B844" t="s">
        <v>13045</v>
      </c>
      <c r="C844">
        <v>0</v>
      </c>
      <c r="D844" s="88">
        <v>6.6</v>
      </c>
    </row>
    <row r="845" spans="1:4">
      <c r="A845">
        <v>985</v>
      </c>
      <c r="B845" t="s">
        <v>13046</v>
      </c>
      <c r="C845">
        <v>0</v>
      </c>
      <c r="D845" s="88">
        <v>16.7</v>
      </c>
    </row>
    <row r="846" spans="1:4">
      <c r="A846">
        <v>986</v>
      </c>
      <c r="B846" t="s">
        <v>13047</v>
      </c>
      <c r="C846">
        <v>0</v>
      </c>
      <c r="D846" s="88">
        <v>16.43</v>
      </c>
    </row>
    <row r="847" spans="1:4">
      <c r="A847">
        <v>987</v>
      </c>
      <c r="B847" t="s">
        <v>13048</v>
      </c>
      <c r="C847">
        <v>0</v>
      </c>
      <c r="D847" s="88">
        <v>41.46</v>
      </c>
    </row>
    <row r="848" spans="1:4">
      <c r="A848">
        <v>988</v>
      </c>
      <c r="B848" t="s">
        <v>13049</v>
      </c>
      <c r="C848">
        <v>0</v>
      </c>
      <c r="D848" s="88">
        <v>26.786000000000001</v>
      </c>
    </row>
    <row r="849" spans="1:4">
      <c r="A849">
        <v>989</v>
      </c>
      <c r="B849" t="s">
        <v>13050</v>
      </c>
      <c r="C849">
        <v>0</v>
      </c>
      <c r="D849" s="88">
        <v>26.69</v>
      </c>
    </row>
    <row r="850" spans="1:4">
      <c r="A850">
        <v>990</v>
      </c>
      <c r="B850" t="s">
        <v>13051</v>
      </c>
      <c r="C850">
        <v>0</v>
      </c>
      <c r="D850" s="88">
        <v>17.489999999999998</v>
      </c>
    </row>
    <row r="851" spans="1:4">
      <c r="A851">
        <v>991</v>
      </c>
      <c r="B851" t="s">
        <v>13052</v>
      </c>
      <c r="C851">
        <v>0</v>
      </c>
      <c r="D851" s="88">
        <v>7.0289999999999999</v>
      </c>
    </row>
    <row r="852" spans="1:4">
      <c r="A852">
        <v>992</v>
      </c>
      <c r="B852" t="s">
        <v>13053</v>
      </c>
      <c r="C852">
        <v>18</v>
      </c>
      <c r="D852" s="88">
        <v>8.1199999999999992</v>
      </c>
    </row>
    <row r="853" spans="1:4">
      <c r="A853">
        <v>993</v>
      </c>
      <c r="B853" t="s">
        <v>13054</v>
      </c>
      <c r="C853">
        <v>0</v>
      </c>
      <c r="D853" s="88">
        <v>9.9489999999999998</v>
      </c>
    </row>
    <row r="854" spans="1:4">
      <c r="A854">
        <v>994</v>
      </c>
      <c r="B854" t="s">
        <v>13055</v>
      </c>
      <c r="C854">
        <v>0</v>
      </c>
      <c r="D854" s="88">
        <v>23.46</v>
      </c>
    </row>
    <row r="855" spans="1:4">
      <c r="A855">
        <v>995</v>
      </c>
      <c r="B855" t="s">
        <v>13056</v>
      </c>
      <c r="C855">
        <v>0</v>
      </c>
      <c r="D855" s="88">
        <v>10.88</v>
      </c>
    </row>
    <row r="856" spans="1:4">
      <c r="A856">
        <v>996</v>
      </c>
      <c r="B856" t="s">
        <v>13057</v>
      </c>
      <c r="C856">
        <v>0</v>
      </c>
      <c r="D856" s="88">
        <v>7.4</v>
      </c>
    </row>
    <row r="857" spans="1:4">
      <c r="A857">
        <v>997</v>
      </c>
      <c r="B857" t="s">
        <v>13058</v>
      </c>
      <c r="C857">
        <v>0</v>
      </c>
      <c r="D857" s="88">
        <v>13.9</v>
      </c>
    </row>
    <row r="858" spans="1:4">
      <c r="A858">
        <v>998</v>
      </c>
      <c r="B858" t="s">
        <v>13059</v>
      </c>
      <c r="C858">
        <v>0</v>
      </c>
      <c r="D858" s="88">
        <v>46.38</v>
      </c>
    </row>
    <row r="859" spans="1:4">
      <c r="A859">
        <v>999</v>
      </c>
      <c r="B859" t="s">
        <v>13060</v>
      </c>
      <c r="C859">
        <v>0</v>
      </c>
      <c r="D859" s="88">
        <v>23.54</v>
      </c>
    </row>
    <row r="860" spans="1:4">
      <c r="A860">
        <v>1000</v>
      </c>
      <c r="B860" t="s">
        <v>13061</v>
      </c>
      <c r="C860">
        <v>0</v>
      </c>
      <c r="D860" s="88">
        <v>0</v>
      </c>
    </row>
    <row r="861" spans="1:4">
      <c r="A861">
        <v>1001</v>
      </c>
      <c r="B861" t="s">
        <v>13062</v>
      </c>
      <c r="C861">
        <v>0</v>
      </c>
      <c r="D861" s="88">
        <v>6.12</v>
      </c>
    </row>
    <row r="862" spans="1:4">
      <c r="A862">
        <v>1002</v>
      </c>
      <c r="B862" t="s">
        <v>13063</v>
      </c>
      <c r="C862">
        <v>0</v>
      </c>
      <c r="D862" s="88">
        <v>21.55</v>
      </c>
    </row>
    <row r="863" spans="1:4">
      <c r="A863">
        <v>1003</v>
      </c>
      <c r="B863" t="s">
        <v>13064</v>
      </c>
      <c r="C863">
        <v>6</v>
      </c>
      <c r="D863" s="88">
        <v>25.11</v>
      </c>
    </row>
    <row r="864" spans="1:4">
      <c r="A864">
        <v>1004</v>
      </c>
      <c r="B864" t="s">
        <v>13065</v>
      </c>
      <c r="C864">
        <v>0</v>
      </c>
      <c r="D864" s="88">
        <v>143.22999999999999</v>
      </c>
    </row>
    <row r="865" spans="1:4">
      <c r="A865">
        <v>1005</v>
      </c>
      <c r="B865" t="s">
        <v>13066</v>
      </c>
      <c r="C865">
        <v>27</v>
      </c>
      <c r="D865" s="88">
        <v>24.88</v>
      </c>
    </row>
    <row r="866" spans="1:4">
      <c r="A866">
        <v>1006</v>
      </c>
      <c r="B866" t="s">
        <v>13067</v>
      </c>
      <c r="C866">
        <v>0</v>
      </c>
      <c r="D866" s="88">
        <v>43.95</v>
      </c>
    </row>
    <row r="867" spans="1:4">
      <c r="A867">
        <v>1007</v>
      </c>
      <c r="B867" t="s">
        <v>13068</v>
      </c>
      <c r="C867">
        <v>0</v>
      </c>
      <c r="D867" s="88">
        <v>4.3159999999999998</v>
      </c>
    </row>
    <row r="868" spans="1:4">
      <c r="A868">
        <v>1008</v>
      </c>
      <c r="B868" t="s">
        <v>13069</v>
      </c>
      <c r="C868">
        <v>0</v>
      </c>
      <c r="D868" s="88">
        <v>77.245999999999995</v>
      </c>
    </row>
    <row r="869" spans="1:4">
      <c r="A869">
        <v>1009</v>
      </c>
      <c r="B869" t="s">
        <v>13070</v>
      </c>
      <c r="C869">
        <v>0</v>
      </c>
      <c r="D869" s="88">
        <v>0</v>
      </c>
    </row>
    <row r="870" spans="1:4">
      <c r="A870">
        <v>1010</v>
      </c>
      <c r="B870" t="s">
        <v>13071</v>
      </c>
      <c r="C870">
        <v>0</v>
      </c>
      <c r="D870" s="88">
        <v>5.66</v>
      </c>
    </row>
    <row r="871" spans="1:4">
      <c r="A871">
        <v>1011</v>
      </c>
      <c r="B871" t="s">
        <v>13072</v>
      </c>
      <c r="C871">
        <v>9</v>
      </c>
      <c r="D871" s="88">
        <v>10.5</v>
      </c>
    </row>
    <row r="872" spans="1:4">
      <c r="A872">
        <v>1012</v>
      </c>
      <c r="B872" t="s">
        <v>13073</v>
      </c>
      <c r="C872">
        <v>0</v>
      </c>
      <c r="D872" s="88">
        <v>0</v>
      </c>
    </row>
    <row r="873" spans="1:4">
      <c r="A873">
        <v>1013</v>
      </c>
      <c r="B873" t="s">
        <v>13074</v>
      </c>
      <c r="C873">
        <v>465</v>
      </c>
      <c r="D873" s="88">
        <v>3.984</v>
      </c>
    </row>
    <row r="874" spans="1:4">
      <c r="A874">
        <v>1014</v>
      </c>
      <c r="B874" t="s">
        <v>13075</v>
      </c>
      <c r="C874">
        <v>0</v>
      </c>
      <c r="D874" s="88">
        <v>52.722999999999999</v>
      </c>
    </row>
    <row r="875" spans="1:4">
      <c r="A875">
        <v>1015</v>
      </c>
      <c r="B875" t="s">
        <v>13076</v>
      </c>
      <c r="C875">
        <v>0</v>
      </c>
      <c r="D875" s="88">
        <v>9.9700000000000006</v>
      </c>
    </row>
    <row r="876" spans="1:4">
      <c r="A876">
        <v>1016</v>
      </c>
      <c r="B876" t="s">
        <v>13077</v>
      </c>
      <c r="C876">
        <v>18</v>
      </c>
      <c r="D876" s="88">
        <v>14.99</v>
      </c>
    </row>
    <row r="877" spans="1:4">
      <c r="A877">
        <v>1017</v>
      </c>
      <c r="B877" t="s">
        <v>13078</v>
      </c>
      <c r="C877">
        <v>0</v>
      </c>
      <c r="D877" s="88">
        <v>7.29</v>
      </c>
    </row>
    <row r="878" spans="1:4">
      <c r="A878">
        <v>1018</v>
      </c>
      <c r="B878" t="s">
        <v>13079</v>
      </c>
      <c r="C878">
        <v>0</v>
      </c>
      <c r="D878" s="88">
        <v>8.35</v>
      </c>
    </row>
    <row r="879" spans="1:4">
      <c r="A879">
        <v>1019</v>
      </c>
      <c r="B879" t="s">
        <v>13080</v>
      </c>
      <c r="C879">
        <v>0</v>
      </c>
      <c r="D879" s="88">
        <v>8.5</v>
      </c>
    </row>
    <row r="880" spans="1:4">
      <c r="A880">
        <v>1020</v>
      </c>
      <c r="B880" t="s">
        <v>13081</v>
      </c>
      <c r="C880">
        <v>72</v>
      </c>
      <c r="D880" s="88">
        <v>11.19</v>
      </c>
    </row>
    <row r="881" spans="1:4">
      <c r="A881">
        <v>1021</v>
      </c>
      <c r="B881" t="s">
        <v>13082</v>
      </c>
      <c r="C881">
        <v>54</v>
      </c>
      <c r="D881" s="88">
        <v>12.55</v>
      </c>
    </row>
    <row r="882" spans="1:4">
      <c r="A882">
        <v>1022</v>
      </c>
      <c r="B882" t="s">
        <v>13083</v>
      </c>
      <c r="C882">
        <v>0</v>
      </c>
      <c r="D882" s="88">
        <v>22.4</v>
      </c>
    </row>
    <row r="883" spans="1:4">
      <c r="A883">
        <v>1023</v>
      </c>
      <c r="B883" t="s">
        <v>13084</v>
      </c>
      <c r="C883">
        <v>0</v>
      </c>
      <c r="D883" s="88">
        <v>74.739999999999995</v>
      </c>
    </row>
    <row r="884" spans="1:4">
      <c r="A884">
        <v>1024</v>
      </c>
      <c r="B884" t="s">
        <v>13085</v>
      </c>
      <c r="C884">
        <v>0</v>
      </c>
      <c r="D884" s="88">
        <v>11.5</v>
      </c>
    </row>
    <row r="885" spans="1:4">
      <c r="A885">
        <v>1025</v>
      </c>
      <c r="B885" t="s">
        <v>13086</v>
      </c>
      <c r="C885">
        <v>0</v>
      </c>
      <c r="D885" s="88">
        <v>31.41</v>
      </c>
    </row>
    <row r="886" spans="1:4">
      <c r="A886">
        <v>1026</v>
      </c>
      <c r="B886" t="s">
        <v>13087</v>
      </c>
      <c r="C886">
        <v>0</v>
      </c>
      <c r="D886" s="88">
        <v>0</v>
      </c>
    </row>
    <row r="887" spans="1:4">
      <c r="A887">
        <v>1027</v>
      </c>
      <c r="B887" t="s">
        <v>13088</v>
      </c>
      <c r="C887">
        <v>0</v>
      </c>
      <c r="D887" s="88">
        <v>48</v>
      </c>
    </row>
    <row r="888" spans="1:4">
      <c r="A888">
        <v>1028</v>
      </c>
      <c r="B888" t="s">
        <v>13089</v>
      </c>
      <c r="C888">
        <v>0</v>
      </c>
      <c r="D888" s="88">
        <v>39.46</v>
      </c>
    </row>
    <row r="889" spans="1:4">
      <c r="A889">
        <v>1029</v>
      </c>
      <c r="B889" t="s">
        <v>13090</v>
      </c>
      <c r="C889">
        <v>0</v>
      </c>
      <c r="D889" s="88">
        <v>30.77</v>
      </c>
    </row>
    <row r="890" spans="1:4">
      <c r="A890">
        <v>1030</v>
      </c>
      <c r="B890" t="s">
        <v>13091</v>
      </c>
      <c r="C890">
        <v>0</v>
      </c>
      <c r="D890" s="88">
        <v>13.87</v>
      </c>
    </row>
    <row r="891" spans="1:4">
      <c r="A891">
        <v>1031</v>
      </c>
      <c r="B891" t="s">
        <v>13092</v>
      </c>
      <c r="C891">
        <v>0</v>
      </c>
      <c r="D891" s="88">
        <v>7.9870000000000001</v>
      </c>
    </row>
    <row r="892" spans="1:4">
      <c r="A892">
        <v>1032</v>
      </c>
      <c r="B892" t="s">
        <v>13093</v>
      </c>
      <c r="C892">
        <v>0</v>
      </c>
      <c r="D892" s="88">
        <v>8.0500000000000007</v>
      </c>
    </row>
    <row r="893" spans="1:4">
      <c r="A893">
        <v>1033</v>
      </c>
      <c r="B893" t="s">
        <v>13094</v>
      </c>
      <c r="C893">
        <v>0</v>
      </c>
      <c r="D893" s="88">
        <v>23.92</v>
      </c>
    </row>
    <row r="894" spans="1:4">
      <c r="A894">
        <v>1034</v>
      </c>
      <c r="B894" t="s">
        <v>13095</v>
      </c>
      <c r="C894">
        <v>0</v>
      </c>
      <c r="D894" s="88">
        <v>28.29</v>
      </c>
    </row>
    <row r="895" spans="1:4">
      <c r="A895">
        <v>1035</v>
      </c>
      <c r="B895" t="s">
        <v>13096</v>
      </c>
      <c r="C895">
        <v>0</v>
      </c>
      <c r="D895" s="88">
        <v>16.7</v>
      </c>
    </row>
    <row r="896" spans="1:4">
      <c r="A896">
        <v>1036</v>
      </c>
      <c r="B896" t="s">
        <v>13097</v>
      </c>
      <c r="C896">
        <v>0</v>
      </c>
      <c r="D896" s="88">
        <v>25.93</v>
      </c>
    </row>
    <row r="897" spans="1:4">
      <c r="A897">
        <v>1037</v>
      </c>
      <c r="B897" t="s">
        <v>13098</v>
      </c>
      <c r="C897">
        <v>0</v>
      </c>
      <c r="D897" s="88">
        <v>24.21</v>
      </c>
    </row>
    <row r="898" spans="1:4">
      <c r="A898">
        <v>1038</v>
      </c>
      <c r="B898" t="s">
        <v>13099</v>
      </c>
      <c r="C898">
        <v>0</v>
      </c>
      <c r="D898" s="88">
        <v>11.946</v>
      </c>
    </row>
    <row r="899" spans="1:4">
      <c r="A899">
        <v>1039</v>
      </c>
      <c r="B899" t="s">
        <v>13100</v>
      </c>
      <c r="C899">
        <v>0</v>
      </c>
      <c r="D899" s="88">
        <v>39</v>
      </c>
    </row>
    <row r="900" spans="1:4">
      <c r="A900">
        <v>1040</v>
      </c>
      <c r="B900" t="s">
        <v>13101</v>
      </c>
      <c r="C900">
        <v>0</v>
      </c>
      <c r="D900" s="88">
        <v>27.36</v>
      </c>
    </row>
    <row r="901" spans="1:4">
      <c r="A901">
        <v>1041</v>
      </c>
      <c r="B901" t="s">
        <v>13102</v>
      </c>
      <c r="C901">
        <v>0</v>
      </c>
      <c r="D901" s="88">
        <v>854.77</v>
      </c>
    </row>
    <row r="902" spans="1:4">
      <c r="A902">
        <v>1042</v>
      </c>
      <c r="B902" t="s">
        <v>13103</v>
      </c>
      <c r="C902">
        <v>0</v>
      </c>
      <c r="D902" s="88">
        <v>1500</v>
      </c>
    </row>
    <row r="903" spans="1:4">
      <c r="A903">
        <v>1043</v>
      </c>
      <c r="B903" t="s">
        <v>13104</v>
      </c>
      <c r="C903">
        <v>15</v>
      </c>
      <c r="D903" s="88">
        <v>24.37</v>
      </c>
    </row>
    <row r="904" spans="1:4">
      <c r="A904">
        <v>1044</v>
      </c>
      <c r="B904" t="s">
        <v>13105</v>
      </c>
      <c r="C904">
        <v>0</v>
      </c>
      <c r="D904" s="88">
        <v>55.31</v>
      </c>
    </row>
    <row r="905" spans="1:4">
      <c r="A905">
        <v>1045</v>
      </c>
      <c r="B905" t="s">
        <v>13106</v>
      </c>
      <c r="C905">
        <v>0</v>
      </c>
      <c r="D905" s="88">
        <v>113.4</v>
      </c>
    </row>
    <row r="906" spans="1:4">
      <c r="A906">
        <v>1046</v>
      </c>
      <c r="B906" t="s">
        <v>13107</v>
      </c>
      <c r="C906">
        <v>0</v>
      </c>
      <c r="D906" s="88">
        <v>217.45</v>
      </c>
    </row>
    <row r="907" spans="1:4">
      <c r="A907">
        <v>1047</v>
      </c>
      <c r="B907" t="s">
        <v>13108</v>
      </c>
      <c r="C907">
        <v>3</v>
      </c>
      <c r="D907" s="88">
        <v>39.9</v>
      </c>
    </row>
    <row r="908" spans="1:4">
      <c r="A908">
        <v>1048</v>
      </c>
      <c r="B908" t="s">
        <v>13109</v>
      </c>
      <c r="C908">
        <v>264</v>
      </c>
      <c r="D908" s="88">
        <v>9.4</v>
      </c>
    </row>
    <row r="909" spans="1:4">
      <c r="A909">
        <v>1049</v>
      </c>
      <c r="B909" t="s">
        <v>13110</v>
      </c>
      <c r="C909">
        <v>0</v>
      </c>
      <c r="D909" s="88">
        <v>28.5</v>
      </c>
    </row>
    <row r="910" spans="1:4">
      <c r="A910">
        <v>1050</v>
      </c>
      <c r="B910" t="s">
        <v>13111</v>
      </c>
      <c r="C910">
        <v>0</v>
      </c>
      <c r="D910" s="88">
        <v>17.899999999999999</v>
      </c>
    </row>
    <row r="911" spans="1:4">
      <c r="A911">
        <v>1051</v>
      </c>
      <c r="B911" t="s">
        <v>13112</v>
      </c>
      <c r="C911">
        <v>0</v>
      </c>
      <c r="D911" s="88">
        <v>13.36</v>
      </c>
    </row>
    <row r="912" spans="1:4">
      <c r="A912">
        <v>1052</v>
      </c>
      <c r="B912" t="s">
        <v>13113</v>
      </c>
      <c r="C912">
        <v>0</v>
      </c>
      <c r="D912" s="88">
        <v>7.39</v>
      </c>
    </row>
    <row r="913" spans="1:4">
      <c r="A913">
        <v>1053</v>
      </c>
      <c r="B913" t="s">
        <v>13114</v>
      </c>
      <c r="C913">
        <v>0</v>
      </c>
      <c r="D913" s="88">
        <v>18.216999999999999</v>
      </c>
    </row>
    <row r="914" spans="1:4">
      <c r="A914">
        <v>1054</v>
      </c>
      <c r="B914" t="s">
        <v>13115</v>
      </c>
      <c r="C914">
        <v>0</v>
      </c>
      <c r="D914" s="88">
        <v>28.276</v>
      </c>
    </row>
    <row r="915" spans="1:4">
      <c r="A915">
        <v>1055</v>
      </c>
      <c r="B915" t="s">
        <v>13116</v>
      </c>
      <c r="C915">
        <v>0</v>
      </c>
      <c r="D915" s="88">
        <v>10.08</v>
      </c>
    </row>
    <row r="916" spans="1:4">
      <c r="A916">
        <v>1056</v>
      </c>
      <c r="B916" t="s">
        <v>13117</v>
      </c>
      <c r="C916">
        <v>0</v>
      </c>
      <c r="D916" s="88">
        <v>22.9</v>
      </c>
    </row>
    <row r="917" spans="1:4">
      <c r="A917">
        <v>1057</v>
      </c>
      <c r="B917" t="s">
        <v>13118</v>
      </c>
      <c r="C917">
        <v>12</v>
      </c>
      <c r="D917" s="88">
        <v>22.45</v>
      </c>
    </row>
    <row r="918" spans="1:4">
      <c r="A918">
        <v>1058</v>
      </c>
      <c r="B918" t="s">
        <v>13119</v>
      </c>
      <c r="C918">
        <v>0</v>
      </c>
      <c r="D918" s="88">
        <v>7.13</v>
      </c>
    </row>
    <row r="919" spans="1:4">
      <c r="A919">
        <v>1059</v>
      </c>
      <c r="B919" t="s">
        <v>13120</v>
      </c>
      <c r="C919">
        <v>0</v>
      </c>
      <c r="D919" s="88">
        <v>5.0579999999999998</v>
      </c>
    </row>
    <row r="920" spans="1:4">
      <c r="A920">
        <v>1060</v>
      </c>
      <c r="B920" t="s">
        <v>13121</v>
      </c>
      <c r="C920">
        <v>0</v>
      </c>
      <c r="D920" s="88">
        <v>6.5</v>
      </c>
    </row>
    <row r="921" spans="1:4">
      <c r="A921">
        <v>1061</v>
      </c>
      <c r="B921" t="s">
        <v>13122</v>
      </c>
      <c r="C921">
        <v>0</v>
      </c>
      <c r="D921" s="88">
        <v>73.28</v>
      </c>
    </row>
    <row r="922" spans="1:4">
      <c r="A922">
        <v>1063</v>
      </c>
      <c r="B922" t="s">
        <v>13123</v>
      </c>
      <c r="C922">
        <v>0</v>
      </c>
      <c r="D922" s="88">
        <v>35.64</v>
      </c>
    </row>
    <row r="923" spans="1:4">
      <c r="A923">
        <v>1064</v>
      </c>
      <c r="B923" t="s">
        <v>13124</v>
      </c>
      <c r="C923">
        <v>0</v>
      </c>
      <c r="D923" s="88">
        <v>12.112</v>
      </c>
    </row>
    <row r="924" spans="1:4">
      <c r="A924">
        <v>1065</v>
      </c>
      <c r="B924" t="s">
        <v>13125</v>
      </c>
      <c r="C924">
        <v>0</v>
      </c>
      <c r="D924" s="88">
        <v>13.45</v>
      </c>
    </row>
    <row r="925" spans="1:4">
      <c r="A925">
        <v>1066</v>
      </c>
      <c r="B925" t="s">
        <v>13126</v>
      </c>
      <c r="C925">
        <v>0</v>
      </c>
      <c r="D925" s="88">
        <v>21.82</v>
      </c>
    </row>
    <row r="926" spans="1:4">
      <c r="A926">
        <v>1067</v>
      </c>
      <c r="B926" t="s">
        <v>13127</v>
      </c>
      <c r="C926">
        <v>0</v>
      </c>
      <c r="D926" s="88">
        <v>25.19</v>
      </c>
    </row>
    <row r="927" spans="1:4">
      <c r="A927">
        <v>1068</v>
      </c>
      <c r="B927" t="s">
        <v>13128</v>
      </c>
      <c r="C927">
        <v>0</v>
      </c>
      <c r="D927" s="88">
        <v>51.384</v>
      </c>
    </row>
    <row r="928" spans="1:4">
      <c r="A928">
        <v>1069</v>
      </c>
      <c r="B928" t="s">
        <v>13129</v>
      </c>
      <c r="C928">
        <v>0</v>
      </c>
      <c r="D928" s="88">
        <v>201.4</v>
      </c>
    </row>
    <row r="929" spans="1:4">
      <c r="A929">
        <v>1070</v>
      </c>
      <c r="B929" t="s">
        <v>13130</v>
      </c>
      <c r="C929">
        <v>0</v>
      </c>
      <c r="D929" s="88">
        <v>7.8170000000000002</v>
      </c>
    </row>
    <row r="930" spans="1:4">
      <c r="A930">
        <v>1071</v>
      </c>
      <c r="B930" t="s">
        <v>13131</v>
      </c>
      <c r="C930">
        <v>0</v>
      </c>
      <c r="D930" s="88">
        <v>11.38</v>
      </c>
    </row>
    <row r="931" spans="1:4">
      <c r="A931">
        <v>1072</v>
      </c>
      <c r="B931" t="s">
        <v>13132</v>
      </c>
      <c r="C931">
        <v>0</v>
      </c>
      <c r="D931" s="88">
        <v>28.07</v>
      </c>
    </row>
    <row r="932" spans="1:4">
      <c r="A932">
        <v>1073</v>
      </c>
      <c r="B932" t="s">
        <v>13133</v>
      </c>
      <c r="C932">
        <v>0</v>
      </c>
      <c r="D932" s="88">
        <v>14.88</v>
      </c>
    </row>
    <row r="933" spans="1:4">
      <c r="A933">
        <v>1074</v>
      </c>
      <c r="B933" t="s">
        <v>13134</v>
      </c>
      <c r="C933">
        <v>0</v>
      </c>
      <c r="D933" s="88">
        <v>16.77</v>
      </c>
    </row>
    <row r="934" spans="1:4">
      <c r="A934">
        <v>1075</v>
      </c>
      <c r="B934" t="s">
        <v>13135</v>
      </c>
      <c r="C934">
        <v>0</v>
      </c>
      <c r="D934" s="88">
        <v>12.7</v>
      </c>
    </row>
    <row r="935" spans="1:4">
      <c r="A935">
        <v>1076</v>
      </c>
      <c r="B935" t="s">
        <v>13136</v>
      </c>
      <c r="C935">
        <v>0</v>
      </c>
      <c r="D935" s="88">
        <v>14.27</v>
      </c>
    </row>
    <row r="936" spans="1:4">
      <c r="A936">
        <v>1077</v>
      </c>
      <c r="B936" t="s">
        <v>13137</v>
      </c>
      <c r="C936">
        <v>0</v>
      </c>
      <c r="D936" s="88">
        <v>15.34</v>
      </c>
    </row>
    <row r="937" spans="1:4">
      <c r="A937">
        <v>1078</v>
      </c>
      <c r="B937" t="s">
        <v>13138</v>
      </c>
      <c r="C937">
        <v>0</v>
      </c>
      <c r="D937" s="88">
        <v>32.92</v>
      </c>
    </row>
    <row r="938" spans="1:4">
      <c r="A938">
        <v>1079</v>
      </c>
      <c r="B938" t="s">
        <v>13139</v>
      </c>
      <c r="C938">
        <v>0</v>
      </c>
      <c r="D938" s="88">
        <v>23.25</v>
      </c>
    </row>
    <row r="939" spans="1:4">
      <c r="A939">
        <v>1080</v>
      </c>
      <c r="B939" t="s">
        <v>13140</v>
      </c>
      <c r="C939">
        <v>15</v>
      </c>
      <c r="D939" s="88">
        <v>25.9</v>
      </c>
    </row>
    <row r="940" spans="1:4">
      <c r="A940">
        <v>1081</v>
      </c>
      <c r="B940" t="s">
        <v>13141</v>
      </c>
      <c r="C940">
        <v>0</v>
      </c>
      <c r="D940" s="88">
        <v>10</v>
      </c>
    </row>
    <row r="941" spans="1:4">
      <c r="A941">
        <v>1082</v>
      </c>
      <c r="B941" t="s">
        <v>13142</v>
      </c>
      <c r="C941">
        <v>0</v>
      </c>
      <c r="D941" s="88">
        <v>9.7899999999999991</v>
      </c>
    </row>
    <row r="942" spans="1:4">
      <c r="A942">
        <v>1083</v>
      </c>
      <c r="B942" t="s">
        <v>13143</v>
      </c>
      <c r="C942">
        <v>0</v>
      </c>
      <c r="D942" s="88">
        <v>12.317</v>
      </c>
    </row>
    <row r="943" spans="1:4">
      <c r="A943">
        <v>1084</v>
      </c>
      <c r="B943" t="s">
        <v>13144</v>
      </c>
      <c r="C943">
        <v>0</v>
      </c>
      <c r="D943" s="88">
        <v>8.49</v>
      </c>
    </row>
    <row r="944" spans="1:4">
      <c r="A944">
        <v>1085</v>
      </c>
      <c r="B944" t="s">
        <v>13145</v>
      </c>
      <c r="C944">
        <v>0</v>
      </c>
      <c r="D944" s="88">
        <v>23.29</v>
      </c>
    </row>
    <row r="945" spans="1:4">
      <c r="A945">
        <v>1086</v>
      </c>
      <c r="B945" t="s">
        <v>13146</v>
      </c>
      <c r="C945">
        <v>0</v>
      </c>
      <c r="D945" s="88">
        <v>12.5</v>
      </c>
    </row>
    <row r="946" spans="1:4">
      <c r="A946">
        <v>1087</v>
      </c>
      <c r="B946" t="s">
        <v>13147</v>
      </c>
      <c r="C946">
        <v>0</v>
      </c>
      <c r="D946" s="88">
        <v>58.97</v>
      </c>
    </row>
    <row r="947" spans="1:4">
      <c r="A947">
        <v>1088</v>
      </c>
      <c r="B947" t="s">
        <v>13148</v>
      </c>
      <c r="C947">
        <v>0</v>
      </c>
      <c r="D947" s="88">
        <v>23.22</v>
      </c>
    </row>
    <row r="948" spans="1:4">
      <c r="A948">
        <v>1089</v>
      </c>
      <c r="B948" t="s">
        <v>13149</v>
      </c>
      <c r="C948">
        <v>0</v>
      </c>
      <c r="D948" s="88">
        <v>11.75</v>
      </c>
    </row>
    <row r="949" spans="1:4">
      <c r="A949">
        <v>1090</v>
      </c>
      <c r="B949" t="s">
        <v>13150</v>
      </c>
      <c r="C949">
        <v>0</v>
      </c>
      <c r="D949" s="88">
        <v>10.180999999999999</v>
      </c>
    </row>
    <row r="950" spans="1:4">
      <c r="A950">
        <v>1091</v>
      </c>
      <c r="B950" t="s">
        <v>13151</v>
      </c>
      <c r="C950">
        <v>0</v>
      </c>
      <c r="D950" s="88">
        <v>8.4190000000000005</v>
      </c>
    </row>
    <row r="951" spans="1:4">
      <c r="A951">
        <v>1092</v>
      </c>
      <c r="B951" t="s">
        <v>13152</v>
      </c>
      <c r="C951">
        <v>0</v>
      </c>
      <c r="D951" s="88">
        <v>20.957999999999998</v>
      </c>
    </row>
    <row r="952" spans="1:4">
      <c r="A952">
        <v>1093</v>
      </c>
      <c r="B952" t="s">
        <v>13153</v>
      </c>
      <c r="C952">
        <v>0</v>
      </c>
      <c r="D952" s="88">
        <v>22.21</v>
      </c>
    </row>
    <row r="953" spans="1:4">
      <c r="A953">
        <v>1094</v>
      </c>
      <c r="B953" t="s">
        <v>13154</v>
      </c>
      <c r="C953">
        <v>0</v>
      </c>
      <c r="D953" s="88">
        <v>87.08</v>
      </c>
    </row>
    <row r="954" spans="1:4">
      <c r="A954">
        <v>1095</v>
      </c>
      <c r="B954" t="s">
        <v>13155</v>
      </c>
      <c r="C954">
        <v>0</v>
      </c>
      <c r="D954" s="88">
        <v>130.94999999999999</v>
      </c>
    </row>
    <row r="955" spans="1:4">
      <c r="A955">
        <v>1096</v>
      </c>
      <c r="B955" t="s">
        <v>13156</v>
      </c>
      <c r="C955">
        <v>0</v>
      </c>
      <c r="D955" s="88">
        <v>26.4</v>
      </c>
    </row>
    <row r="956" spans="1:4">
      <c r="A956">
        <v>1097</v>
      </c>
      <c r="B956" t="s">
        <v>13157</v>
      </c>
      <c r="C956">
        <v>15</v>
      </c>
      <c r="D956" s="88">
        <v>30.37</v>
      </c>
    </row>
    <row r="957" spans="1:4">
      <c r="A957">
        <v>1098</v>
      </c>
      <c r="B957" t="s">
        <v>13158</v>
      </c>
      <c r="C957">
        <v>0</v>
      </c>
      <c r="D957" s="88">
        <v>48.69</v>
      </c>
    </row>
    <row r="958" spans="1:4">
      <c r="A958">
        <v>1099</v>
      </c>
      <c r="B958" t="s">
        <v>13159</v>
      </c>
      <c r="C958">
        <v>0</v>
      </c>
      <c r="D958" s="88">
        <v>32.11</v>
      </c>
    </row>
    <row r="959" spans="1:4">
      <c r="A959">
        <v>1100</v>
      </c>
      <c r="B959" t="s">
        <v>13160</v>
      </c>
      <c r="C959">
        <v>0</v>
      </c>
      <c r="D959" s="88">
        <v>19.46</v>
      </c>
    </row>
    <row r="960" spans="1:4">
      <c r="A960">
        <v>1101</v>
      </c>
      <c r="B960" t="s">
        <v>13161</v>
      </c>
      <c r="C960">
        <v>45</v>
      </c>
      <c r="D960" s="88">
        <v>16.5</v>
      </c>
    </row>
    <row r="961" spans="1:4">
      <c r="A961">
        <v>1102</v>
      </c>
      <c r="B961" t="s">
        <v>13162</v>
      </c>
      <c r="C961">
        <v>90</v>
      </c>
      <c r="D961" s="88">
        <v>8.49</v>
      </c>
    </row>
    <row r="962" spans="1:4">
      <c r="A962">
        <v>1103</v>
      </c>
      <c r="B962" t="s">
        <v>13163</v>
      </c>
      <c r="C962">
        <v>54</v>
      </c>
      <c r="D962" s="88">
        <v>12.75</v>
      </c>
    </row>
    <row r="963" spans="1:4">
      <c r="A963">
        <v>1104</v>
      </c>
      <c r="B963" t="s">
        <v>13164</v>
      </c>
      <c r="C963">
        <v>0</v>
      </c>
      <c r="D963" s="88">
        <v>20.329999999999998</v>
      </c>
    </row>
    <row r="964" spans="1:4">
      <c r="A964">
        <v>1105</v>
      </c>
      <c r="B964" t="s">
        <v>13165</v>
      </c>
      <c r="C964">
        <v>60</v>
      </c>
      <c r="D964" s="88">
        <v>9.25</v>
      </c>
    </row>
    <row r="965" spans="1:4">
      <c r="A965">
        <v>1106</v>
      </c>
      <c r="B965" t="s">
        <v>13166</v>
      </c>
      <c r="C965">
        <v>54</v>
      </c>
      <c r="D965" s="88">
        <v>12.25</v>
      </c>
    </row>
    <row r="966" spans="1:4">
      <c r="A966">
        <v>1107</v>
      </c>
      <c r="B966" t="s">
        <v>13167</v>
      </c>
      <c r="C966">
        <v>0</v>
      </c>
      <c r="D966" s="88">
        <v>15.6</v>
      </c>
    </row>
    <row r="967" spans="1:4">
      <c r="A967">
        <v>1108</v>
      </c>
      <c r="B967" t="s">
        <v>13168</v>
      </c>
      <c r="C967">
        <v>21</v>
      </c>
      <c r="D967" s="88">
        <v>16.23</v>
      </c>
    </row>
    <row r="968" spans="1:4">
      <c r="A968">
        <v>1109</v>
      </c>
      <c r="B968" t="s">
        <v>13169</v>
      </c>
      <c r="C968">
        <v>0</v>
      </c>
      <c r="D968" s="88">
        <v>12.209</v>
      </c>
    </row>
    <row r="969" spans="1:4">
      <c r="A969">
        <v>1110</v>
      </c>
      <c r="B969" t="s">
        <v>13170</v>
      </c>
      <c r="C969">
        <v>0</v>
      </c>
      <c r="D969" s="88">
        <v>12.31</v>
      </c>
    </row>
    <row r="970" spans="1:4">
      <c r="A970">
        <v>1111</v>
      </c>
      <c r="B970" t="s">
        <v>13171</v>
      </c>
      <c r="C970">
        <v>6</v>
      </c>
      <c r="D970" s="88">
        <v>27.41</v>
      </c>
    </row>
    <row r="971" spans="1:4">
      <c r="A971">
        <v>1112</v>
      </c>
      <c r="B971" t="s">
        <v>13172</v>
      </c>
      <c r="C971">
        <v>48</v>
      </c>
      <c r="D971" s="88">
        <v>27.3</v>
      </c>
    </row>
    <row r="972" spans="1:4">
      <c r="A972">
        <v>1113</v>
      </c>
      <c r="B972" t="s">
        <v>13173</v>
      </c>
      <c r="C972">
        <v>-3</v>
      </c>
      <c r="D972" s="88">
        <v>16.690000000000001</v>
      </c>
    </row>
    <row r="973" spans="1:4">
      <c r="A973">
        <v>1114</v>
      </c>
      <c r="B973" t="s">
        <v>13174</v>
      </c>
      <c r="C973">
        <v>0</v>
      </c>
      <c r="D973" s="88">
        <v>17.309999999999999</v>
      </c>
    </row>
    <row r="974" spans="1:4">
      <c r="A974">
        <v>1115</v>
      </c>
      <c r="B974" t="s">
        <v>13175</v>
      </c>
      <c r="C974">
        <v>0</v>
      </c>
      <c r="D974" s="88">
        <v>19.28</v>
      </c>
    </row>
    <row r="975" spans="1:4">
      <c r="A975">
        <v>1116</v>
      </c>
      <c r="B975" t="s">
        <v>13176</v>
      </c>
      <c r="C975">
        <v>9</v>
      </c>
      <c r="D975" s="88">
        <v>22.32</v>
      </c>
    </row>
    <row r="976" spans="1:4">
      <c r="A976">
        <v>1117</v>
      </c>
      <c r="B976" t="s">
        <v>13177</v>
      </c>
      <c r="C976">
        <v>42</v>
      </c>
      <c r="D976" s="88">
        <v>11.79</v>
      </c>
    </row>
    <row r="977" spans="1:4">
      <c r="A977">
        <v>1118</v>
      </c>
      <c r="B977" t="s">
        <v>13178</v>
      </c>
      <c r="C977">
        <v>24</v>
      </c>
      <c r="D977" s="88">
        <v>15.996</v>
      </c>
    </row>
    <row r="978" spans="1:4">
      <c r="A978">
        <v>1119</v>
      </c>
      <c r="B978" t="s">
        <v>13179</v>
      </c>
      <c r="C978">
        <v>-1</v>
      </c>
      <c r="D978" s="88">
        <v>29.85</v>
      </c>
    </row>
    <row r="979" spans="1:4">
      <c r="A979">
        <v>1120</v>
      </c>
      <c r="B979" t="s">
        <v>13180</v>
      </c>
      <c r="C979">
        <v>0</v>
      </c>
      <c r="D979" s="88">
        <v>16.113</v>
      </c>
    </row>
    <row r="980" spans="1:4">
      <c r="A980">
        <v>1121</v>
      </c>
      <c r="B980" t="s">
        <v>13181</v>
      </c>
      <c r="C980">
        <v>0</v>
      </c>
      <c r="D980" s="88">
        <v>18</v>
      </c>
    </row>
    <row r="981" spans="1:4">
      <c r="A981">
        <v>1122</v>
      </c>
      <c r="B981" t="s">
        <v>13182</v>
      </c>
      <c r="C981">
        <v>102</v>
      </c>
      <c r="D981" s="88">
        <v>11.83</v>
      </c>
    </row>
    <row r="982" spans="1:4">
      <c r="A982">
        <v>1123</v>
      </c>
      <c r="B982" t="s">
        <v>13183</v>
      </c>
      <c r="C982">
        <v>0</v>
      </c>
      <c r="D982" s="88">
        <v>36.6</v>
      </c>
    </row>
    <row r="983" spans="1:4">
      <c r="A983">
        <v>1124</v>
      </c>
      <c r="B983" t="s">
        <v>13184</v>
      </c>
      <c r="C983">
        <v>0</v>
      </c>
      <c r="D983" s="88">
        <v>35.49</v>
      </c>
    </row>
    <row r="984" spans="1:4">
      <c r="A984">
        <v>1125</v>
      </c>
      <c r="B984" t="s">
        <v>13185</v>
      </c>
      <c r="C984">
        <v>6</v>
      </c>
      <c r="D984" s="88">
        <v>39.909999999999997</v>
      </c>
    </row>
    <row r="985" spans="1:4">
      <c r="A985">
        <v>1126</v>
      </c>
      <c r="B985" t="s">
        <v>13186</v>
      </c>
      <c r="C985">
        <v>0</v>
      </c>
      <c r="D985" s="88">
        <v>0</v>
      </c>
    </row>
    <row r="986" spans="1:4">
      <c r="A986">
        <v>1127</v>
      </c>
      <c r="B986" t="s">
        <v>13187</v>
      </c>
      <c r="C986">
        <v>0</v>
      </c>
      <c r="D986" s="88">
        <v>21.945</v>
      </c>
    </row>
    <row r="987" spans="1:4">
      <c r="A987">
        <v>1128</v>
      </c>
      <c r="B987" t="s">
        <v>13188</v>
      </c>
      <c r="C987">
        <v>0</v>
      </c>
      <c r="D987" s="88">
        <v>40.799999999999997</v>
      </c>
    </row>
    <row r="988" spans="1:4">
      <c r="A988">
        <v>1129</v>
      </c>
      <c r="B988" t="s">
        <v>13189</v>
      </c>
      <c r="C988">
        <v>0</v>
      </c>
      <c r="D988" s="88">
        <v>9.7240000000000002</v>
      </c>
    </row>
    <row r="989" spans="1:4">
      <c r="A989">
        <v>1130</v>
      </c>
      <c r="B989" t="s">
        <v>13190</v>
      </c>
      <c r="C989">
        <v>0</v>
      </c>
      <c r="D989" s="88">
        <v>7.38</v>
      </c>
    </row>
    <row r="990" spans="1:4">
      <c r="A990">
        <v>1131</v>
      </c>
      <c r="B990" t="s">
        <v>13191</v>
      </c>
      <c r="C990">
        <v>15</v>
      </c>
      <c r="D990" s="88">
        <v>11.2</v>
      </c>
    </row>
    <row r="991" spans="1:4">
      <c r="A991">
        <v>1132</v>
      </c>
      <c r="B991" t="s">
        <v>13192</v>
      </c>
      <c r="C991">
        <v>0</v>
      </c>
      <c r="D991" s="88">
        <v>21.686</v>
      </c>
    </row>
    <row r="992" spans="1:4">
      <c r="A992">
        <v>1133</v>
      </c>
      <c r="B992" t="s">
        <v>13193</v>
      </c>
      <c r="C992">
        <v>12</v>
      </c>
      <c r="D992" s="88">
        <v>17.95</v>
      </c>
    </row>
    <row r="993" spans="1:4">
      <c r="A993">
        <v>1134</v>
      </c>
      <c r="B993" t="s">
        <v>13194</v>
      </c>
      <c r="C993">
        <v>0</v>
      </c>
      <c r="D993" s="88">
        <v>45.6</v>
      </c>
    </row>
    <row r="994" spans="1:4">
      <c r="A994">
        <v>1135</v>
      </c>
      <c r="B994" t="s">
        <v>13195</v>
      </c>
      <c r="C994">
        <v>0</v>
      </c>
      <c r="D994" s="88">
        <v>21.19</v>
      </c>
    </row>
    <row r="995" spans="1:4">
      <c r="A995">
        <v>1136</v>
      </c>
      <c r="B995" t="s">
        <v>13196</v>
      </c>
      <c r="C995">
        <v>0</v>
      </c>
      <c r="D995" s="88">
        <v>26.29</v>
      </c>
    </row>
    <row r="996" spans="1:4">
      <c r="A996">
        <v>1137</v>
      </c>
      <c r="B996" t="s">
        <v>13197</v>
      </c>
      <c r="C996">
        <v>0</v>
      </c>
      <c r="D996" s="88">
        <v>16.41</v>
      </c>
    </row>
    <row r="997" spans="1:4">
      <c r="A997">
        <v>1138</v>
      </c>
      <c r="B997" t="s">
        <v>13198</v>
      </c>
      <c r="C997">
        <v>0</v>
      </c>
      <c r="D997" s="88">
        <v>28.94</v>
      </c>
    </row>
    <row r="998" spans="1:4">
      <c r="A998">
        <v>1139</v>
      </c>
      <c r="B998" t="s">
        <v>13199</v>
      </c>
      <c r="C998">
        <v>354</v>
      </c>
      <c r="D998" s="88">
        <v>6.67</v>
      </c>
    </row>
    <row r="999" spans="1:4">
      <c r="A999">
        <v>1140</v>
      </c>
      <c r="B999" t="s">
        <v>13200</v>
      </c>
      <c r="C999">
        <v>327</v>
      </c>
      <c r="D999" s="88">
        <v>8.3000000000000007</v>
      </c>
    </row>
    <row r="1000" spans="1:4">
      <c r="A1000">
        <v>1141</v>
      </c>
      <c r="B1000" t="s">
        <v>13201</v>
      </c>
      <c r="C1000">
        <v>0</v>
      </c>
      <c r="D1000" s="88">
        <v>10.65</v>
      </c>
    </row>
    <row r="1001" spans="1:4">
      <c r="A1001">
        <v>1142</v>
      </c>
      <c r="B1001" t="s">
        <v>13202</v>
      </c>
      <c r="C1001">
        <v>0</v>
      </c>
      <c r="D1001" s="88">
        <v>22.635999999999999</v>
      </c>
    </row>
    <row r="1002" spans="1:4">
      <c r="A1002">
        <v>1143</v>
      </c>
      <c r="B1002" t="s">
        <v>13203</v>
      </c>
      <c r="C1002">
        <v>0</v>
      </c>
      <c r="D1002" s="88">
        <v>9.3109999999999999</v>
      </c>
    </row>
    <row r="1003" spans="1:4">
      <c r="A1003">
        <v>1144</v>
      </c>
      <c r="B1003" t="s">
        <v>13204</v>
      </c>
      <c r="C1003">
        <v>0</v>
      </c>
      <c r="D1003" s="88">
        <v>5.5490000000000004</v>
      </c>
    </row>
    <row r="1004" spans="1:4">
      <c r="A1004">
        <v>1145</v>
      </c>
      <c r="B1004" t="s">
        <v>13205</v>
      </c>
      <c r="C1004">
        <v>0</v>
      </c>
      <c r="D1004" s="88">
        <v>24.75</v>
      </c>
    </row>
    <row r="1005" spans="1:4">
      <c r="A1005">
        <v>1146</v>
      </c>
      <c r="B1005" t="s">
        <v>13206</v>
      </c>
      <c r="C1005">
        <v>0</v>
      </c>
      <c r="D1005" s="88">
        <v>8.5299999999999994</v>
      </c>
    </row>
    <row r="1006" spans="1:4">
      <c r="A1006">
        <v>1147</v>
      </c>
      <c r="B1006" t="s">
        <v>13207</v>
      </c>
      <c r="C1006">
        <v>0</v>
      </c>
      <c r="D1006" s="88">
        <v>4.4470000000000001</v>
      </c>
    </row>
    <row r="1007" spans="1:4">
      <c r="A1007">
        <v>1148</v>
      </c>
      <c r="B1007" t="s">
        <v>13208</v>
      </c>
      <c r="C1007">
        <v>0</v>
      </c>
      <c r="D1007" s="88">
        <v>18.690000000000001</v>
      </c>
    </row>
    <row r="1008" spans="1:4">
      <c r="A1008">
        <v>1149</v>
      </c>
      <c r="B1008" t="s">
        <v>13209</v>
      </c>
      <c r="C1008">
        <v>15</v>
      </c>
      <c r="D1008" s="88">
        <v>10.82</v>
      </c>
    </row>
    <row r="1009" spans="1:4">
      <c r="A1009">
        <v>1150</v>
      </c>
      <c r="B1009" t="s">
        <v>13210</v>
      </c>
      <c r="C1009">
        <v>0</v>
      </c>
      <c r="D1009" s="88">
        <v>3.64</v>
      </c>
    </row>
    <row r="1010" spans="1:4">
      <c r="A1010">
        <v>1151</v>
      </c>
      <c r="B1010" t="s">
        <v>13211</v>
      </c>
      <c r="C1010">
        <v>0</v>
      </c>
      <c r="D1010" s="88">
        <v>22.94</v>
      </c>
    </row>
    <row r="1011" spans="1:4">
      <c r="A1011">
        <v>1152</v>
      </c>
      <c r="B1011" t="s">
        <v>13212</v>
      </c>
      <c r="C1011">
        <v>0</v>
      </c>
      <c r="D1011" s="88">
        <v>9.3800000000000008</v>
      </c>
    </row>
    <row r="1012" spans="1:4">
      <c r="A1012">
        <v>1153</v>
      </c>
      <c r="B1012" t="s">
        <v>13213</v>
      </c>
      <c r="C1012">
        <v>0</v>
      </c>
      <c r="D1012" s="88">
        <v>11.079000000000001</v>
      </c>
    </row>
    <row r="1013" spans="1:4">
      <c r="A1013">
        <v>1154</v>
      </c>
      <c r="B1013" t="s">
        <v>13214</v>
      </c>
      <c r="C1013">
        <v>0</v>
      </c>
      <c r="D1013" s="88">
        <v>19.75</v>
      </c>
    </row>
    <row r="1014" spans="1:4">
      <c r="A1014">
        <v>1155</v>
      </c>
      <c r="B1014" t="s">
        <v>13215</v>
      </c>
      <c r="C1014">
        <v>0</v>
      </c>
      <c r="D1014" s="88">
        <v>27.17</v>
      </c>
    </row>
    <row r="1015" spans="1:4">
      <c r="A1015">
        <v>1156</v>
      </c>
      <c r="B1015" t="s">
        <v>13216</v>
      </c>
      <c r="C1015">
        <v>0</v>
      </c>
      <c r="D1015" s="88">
        <v>16.059999999999999</v>
      </c>
    </row>
    <row r="1016" spans="1:4">
      <c r="A1016">
        <v>1157</v>
      </c>
      <c r="B1016" t="s">
        <v>13217</v>
      </c>
      <c r="C1016">
        <v>0</v>
      </c>
      <c r="D1016" s="88">
        <v>38.29</v>
      </c>
    </row>
    <row r="1017" spans="1:4">
      <c r="A1017">
        <v>1158</v>
      </c>
      <c r="B1017" t="s">
        <v>13218</v>
      </c>
      <c r="C1017">
        <v>0</v>
      </c>
      <c r="D1017" s="88">
        <v>10.3</v>
      </c>
    </row>
    <row r="1018" spans="1:4">
      <c r="A1018">
        <v>1159</v>
      </c>
      <c r="B1018" t="s">
        <v>13219</v>
      </c>
      <c r="C1018">
        <v>0</v>
      </c>
      <c r="D1018" s="88">
        <v>23.39</v>
      </c>
    </row>
    <row r="1019" spans="1:4">
      <c r="A1019">
        <v>1160</v>
      </c>
      <c r="B1019" t="s">
        <v>13220</v>
      </c>
      <c r="C1019">
        <v>0</v>
      </c>
      <c r="D1019" s="88">
        <v>7</v>
      </c>
    </row>
    <row r="1020" spans="1:4">
      <c r="A1020">
        <v>1161</v>
      </c>
      <c r="B1020" t="s">
        <v>13221</v>
      </c>
      <c r="C1020">
        <v>0</v>
      </c>
      <c r="D1020" s="88">
        <v>1.3640000000000001</v>
      </c>
    </row>
    <row r="1021" spans="1:4">
      <c r="A1021">
        <v>1162</v>
      </c>
      <c r="B1021" t="s">
        <v>13222</v>
      </c>
      <c r="C1021">
        <v>36</v>
      </c>
      <c r="D1021" s="88">
        <v>10.130000000000001</v>
      </c>
    </row>
    <row r="1022" spans="1:4">
      <c r="A1022">
        <v>1163</v>
      </c>
      <c r="B1022" t="s">
        <v>13223</v>
      </c>
      <c r="C1022">
        <v>0</v>
      </c>
      <c r="D1022" s="88">
        <v>6.75</v>
      </c>
    </row>
    <row r="1023" spans="1:4">
      <c r="A1023">
        <v>1164</v>
      </c>
      <c r="B1023" t="s">
        <v>13224</v>
      </c>
      <c r="C1023">
        <v>0</v>
      </c>
      <c r="D1023" s="88">
        <v>15.9</v>
      </c>
    </row>
    <row r="1024" spans="1:4">
      <c r="A1024">
        <v>1165</v>
      </c>
      <c r="B1024" t="s">
        <v>13225</v>
      </c>
      <c r="C1024">
        <v>0</v>
      </c>
      <c r="D1024" s="88">
        <v>22.77</v>
      </c>
    </row>
    <row r="1025" spans="1:4">
      <c r="A1025">
        <v>1166</v>
      </c>
      <c r="B1025" t="s">
        <v>13226</v>
      </c>
      <c r="C1025">
        <v>0</v>
      </c>
      <c r="D1025" s="88">
        <v>16.600000000000001</v>
      </c>
    </row>
    <row r="1026" spans="1:4">
      <c r="A1026">
        <v>1167</v>
      </c>
      <c r="B1026" t="s">
        <v>13227</v>
      </c>
      <c r="C1026">
        <v>0</v>
      </c>
      <c r="D1026" s="88">
        <v>45.19</v>
      </c>
    </row>
    <row r="1027" spans="1:4">
      <c r="A1027">
        <v>1168</v>
      </c>
      <c r="B1027" t="s">
        <v>13228</v>
      </c>
      <c r="C1027">
        <v>0</v>
      </c>
      <c r="D1027" s="88">
        <v>32.58</v>
      </c>
    </row>
    <row r="1028" spans="1:4">
      <c r="A1028">
        <v>1169</v>
      </c>
      <c r="B1028" t="s">
        <v>13229</v>
      </c>
      <c r="C1028">
        <v>0</v>
      </c>
      <c r="D1028" s="88">
        <v>12.9</v>
      </c>
    </row>
    <row r="1029" spans="1:4">
      <c r="A1029">
        <v>1170</v>
      </c>
      <c r="B1029" t="s">
        <v>13230</v>
      </c>
      <c r="C1029">
        <v>0</v>
      </c>
      <c r="D1029" s="88">
        <v>6.58</v>
      </c>
    </row>
    <row r="1030" spans="1:4">
      <c r="A1030">
        <v>1171</v>
      </c>
      <c r="B1030" t="s">
        <v>13231</v>
      </c>
      <c r="C1030">
        <v>138</v>
      </c>
      <c r="D1030" s="88">
        <v>10.504</v>
      </c>
    </row>
    <row r="1031" spans="1:4">
      <c r="A1031">
        <v>1172</v>
      </c>
      <c r="B1031" t="s">
        <v>13232</v>
      </c>
      <c r="C1031">
        <v>0</v>
      </c>
      <c r="D1031" s="88">
        <v>8.8800000000000008</v>
      </c>
    </row>
    <row r="1032" spans="1:4">
      <c r="A1032">
        <v>1173</v>
      </c>
      <c r="B1032" t="s">
        <v>13233</v>
      </c>
      <c r="C1032">
        <v>3</v>
      </c>
      <c r="D1032" s="88">
        <v>14.55</v>
      </c>
    </row>
    <row r="1033" spans="1:4">
      <c r="A1033">
        <v>1174</v>
      </c>
      <c r="B1033" t="s">
        <v>13234</v>
      </c>
      <c r="C1033">
        <v>-8</v>
      </c>
      <c r="D1033" s="88">
        <v>52.722000000000001</v>
      </c>
    </row>
    <row r="1034" spans="1:4">
      <c r="A1034">
        <v>1175</v>
      </c>
      <c r="B1034" t="s">
        <v>13235</v>
      </c>
      <c r="C1034">
        <v>0</v>
      </c>
      <c r="D1034" s="88">
        <v>42.11</v>
      </c>
    </row>
    <row r="1035" spans="1:4">
      <c r="A1035">
        <v>1176</v>
      </c>
      <c r="B1035" t="s">
        <v>13236</v>
      </c>
      <c r="C1035">
        <v>72</v>
      </c>
      <c r="D1035" s="88">
        <v>7.35</v>
      </c>
    </row>
    <row r="1036" spans="1:4">
      <c r="A1036">
        <v>1177</v>
      </c>
      <c r="B1036" t="s">
        <v>13237</v>
      </c>
      <c r="C1036">
        <v>66</v>
      </c>
      <c r="D1036" s="88">
        <v>18.553999999999998</v>
      </c>
    </row>
    <row r="1037" spans="1:4">
      <c r="A1037">
        <v>1178</v>
      </c>
      <c r="B1037" t="s">
        <v>13238</v>
      </c>
      <c r="C1037">
        <v>0</v>
      </c>
      <c r="D1037" s="88">
        <v>88.96</v>
      </c>
    </row>
    <row r="1038" spans="1:4">
      <c r="A1038">
        <v>1179</v>
      </c>
      <c r="B1038" t="s">
        <v>13239</v>
      </c>
      <c r="C1038">
        <v>0</v>
      </c>
      <c r="D1038" s="88">
        <v>132.16</v>
      </c>
    </row>
    <row r="1039" spans="1:4">
      <c r="A1039">
        <v>1180</v>
      </c>
      <c r="B1039" t="s">
        <v>13240</v>
      </c>
      <c r="C1039">
        <v>0</v>
      </c>
      <c r="D1039" s="88">
        <v>17.64</v>
      </c>
    </row>
    <row r="1040" spans="1:4">
      <c r="A1040">
        <v>1181</v>
      </c>
      <c r="B1040" t="s">
        <v>13241</v>
      </c>
      <c r="C1040">
        <v>0</v>
      </c>
      <c r="D1040" s="88">
        <v>46.5</v>
      </c>
    </row>
    <row r="1041" spans="1:4">
      <c r="A1041">
        <v>1182</v>
      </c>
      <c r="B1041" t="s">
        <v>13242</v>
      </c>
      <c r="C1041">
        <v>0</v>
      </c>
      <c r="D1041" s="88">
        <v>22.73</v>
      </c>
    </row>
    <row r="1042" spans="1:4">
      <c r="A1042">
        <v>1183</v>
      </c>
      <c r="B1042" t="s">
        <v>13243</v>
      </c>
      <c r="C1042">
        <v>0</v>
      </c>
      <c r="D1042" s="88">
        <v>9.51</v>
      </c>
    </row>
    <row r="1043" spans="1:4">
      <c r="A1043">
        <v>1184</v>
      </c>
      <c r="B1043" t="s">
        <v>13244</v>
      </c>
      <c r="C1043">
        <v>0</v>
      </c>
      <c r="D1043" s="88">
        <v>13.2</v>
      </c>
    </row>
    <row r="1044" spans="1:4">
      <c r="A1044">
        <v>1185</v>
      </c>
      <c r="B1044" t="s">
        <v>13245</v>
      </c>
      <c r="C1044">
        <v>0</v>
      </c>
      <c r="D1044" s="88">
        <v>32.71</v>
      </c>
    </row>
    <row r="1045" spans="1:4">
      <c r="A1045">
        <v>1186</v>
      </c>
      <c r="B1045" t="s">
        <v>13246</v>
      </c>
      <c r="C1045">
        <v>0</v>
      </c>
      <c r="D1045" s="88">
        <v>25.55</v>
      </c>
    </row>
    <row r="1046" spans="1:4">
      <c r="A1046">
        <v>1187</v>
      </c>
      <c r="B1046" t="s">
        <v>13247</v>
      </c>
      <c r="C1046">
        <v>0</v>
      </c>
      <c r="D1046" s="88">
        <v>8.1199999999999992</v>
      </c>
    </row>
    <row r="1047" spans="1:4">
      <c r="A1047">
        <v>1188</v>
      </c>
      <c r="B1047" t="s">
        <v>13248</v>
      </c>
      <c r="C1047">
        <v>0</v>
      </c>
      <c r="D1047" s="88">
        <v>15.132999999999999</v>
      </c>
    </row>
    <row r="1048" spans="1:4">
      <c r="A1048">
        <v>1189</v>
      </c>
      <c r="B1048" t="s">
        <v>13249</v>
      </c>
      <c r="C1048">
        <v>0</v>
      </c>
      <c r="D1048" s="88">
        <v>16.59</v>
      </c>
    </row>
    <row r="1049" spans="1:4">
      <c r="A1049">
        <v>1190</v>
      </c>
      <c r="B1049" t="s">
        <v>13250</v>
      </c>
      <c r="C1049">
        <v>0</v>
      </c>
      <c r="D1049" s="88">
        <v>12.86</v>
      </c>
    </row>
    <row r="1050" spans="1:4">
      <c r="A1050">
        <v>1191</v>
      </c>
      <c r="B1050" t="s">
        <v>13251</v>
      </c>
      <c r="C1050">
        <v>0</v>
      </c>
      <c r="D1050" s="88">
        <v>11.91</v>
      </c>
    </row>
    <row r="1051" spans="1:4">
      <c r="A1051">
        <v>1192</v>
      </c>
      <c r="B1051" t="s">
        <v>13252</v>
      </c>
      <c r="C1051">
        <v>0</v>
      </c>
      <c r="D1051" s="88">
        <v>30.2</v>
      </c>
    </row>
    <row r="1052" spans="1:4">
      <c r="A1052">
        <v>1193</v>
      </c>
      <c r="B1052" t="s">
        <v>13253</v>
      </c>
      <c r="C1052">
        <v>0</v>
      </c>
      <c r="D1052" s="88">
        <v>27.39</v>
      </c>
    </row>
    <row r="1053" spans="1:4">
      <c r="A1053">
        <v>1194</v>
      </c>
      <c r="B1053" t="s">
        <v>13254</v>
      </c>
      <c r="C1053">
        <v>0</v>
      </c>
      <c r="D1053" s="88">
        <v>0</v>
      </c>
    </row>
    <row r="1054" spans="1:4">
      <c r="A1054">
        <v>1195</v>
      </c>
      <c r="B1054" t="s">
        <v>13255</v>
      </c>
      <c r="C1054">
        <v>0</v>
      </c>
      <c r="D1054" s="88">
        <v>25.61</v>
      </c>
    </row>
    <row r="1055" spans="1:4">
      <c r="A1055">
        <v>1196</v>
      </c>
      <c r="B1055" t="s">
        <v>13256</v>
      </c>
      <c r="C1055">
        <v>0</v>
      </c>
      <c r="D1055" s="88">
        <v>36</v>
      </c>
    </row>
    <row r="1056" spans="1:4">
      <c r="A1056">
        <v>1197</v>
      </c>
      <c r="B1056" t="s">
        <v>13257</v>
      </c>
      <c r="C1056">
        <v>0</v>
      </c>
      <c r="D1056" s="88">
        <v>14.891</v>
      </c>
    </row>
    <row r="1057" spans="1:4">
      <c r="A1057">
        <v>1198</v>
      </c>
      <c r="B1057" t="s">
        <v>13258</v>
      </c>
      <c r="C1057">
        <v>0</v>
      </c>
      <c r="D1057" s="88">
        <v>19.443000000000001</v>
      </c>
    </row>
    <row r="1058" spans="1:4">
      <c r="A1058">
        <v>1199</v>
      </c>
      <c r="B1058" t="s">
        <v>13259</v>
      </c>
      <c r="C1058">
        <v>0</v>
      </c>
      <c r="D1058" s="88">
        <v>34.85</v>
      </c>
    </row>
    <row r="1059" spans="1:4">
      <c r="A1059">
        <v>1200</v>
      </c>
      <c r="B1059" t="s">
        <v>13260</v>
      </c>
      <c r="C1059">
        <v>0</v>
      </c>
      <c r="D1059" s="88">
        <v>9.3000000000000007</v>
      </c>
    </row>
    <row r="1060" spans="1:4">
      <c r="A1060">
        <v>1201</v>
      </c>
      <c r="B1060" t="s">
        <v>13261</v>
      </c>
      <c r="C1060">
        <v>0</v>
      </c>
      <c r="D1060" s="88">
        <v>11.92</v>
      </c>
    </row>
    <row r="1061" spans="1:4">
      <c r="A1061">
        <v>1202</v>
      </c>
      <c r="B1061" t="s">
        <v>13262</v>
      </c>
      <c r="C1061">
        <v>0</v>
      </c>
      <c r="D1061" s="88">
        <v>4.1399999999999997</v>
      </c>
    </row>
    <row r="1062" spans="1:4">
      <c r="A1062">
        <v>1203</v>
      </c>
      <c r="B1062" t="s">
        <v>13263</v>
      </c>
      <c r="C1062">
        <v>0</v>
      </c>
      <c r="D1062" s="88">
        <v>59.16</v>
      </c>
    </row>
    <row r="1063" spans="1:4">
      <c r="A1063">
        <v>1204</v>
      </c>
      <c r="B1063" t="s">
        <v>13264</v>
      </c>
      <c r="C1063">
        <v>4551</v>
      </c>
      <c r="D1063" s="88">
        <v>22.695</v>
      </c>
    </row>
    <row r="1064" spans="1:4">
      <c r="A1064">
        <v>1205</v>
      </c>
      <c r="B1064" t="s">
        <v>13265</v>
      </c>
      <c r="C1064">
        <v>0</v>
      </c>
      <c r="D1064" s="88">
        <v>39.345999999999997</v>
      </c>
    </row>
    <row r="1065" spans="1:4">
      <c r="A1065">
        <v>1206</v>
      </c>
      <c r="B1065" t="s">
        <v>13266</v>
      </c>
      <c r="C1065">
        <v>0</v>
      </c>
      <c r="D1065" s="88">
        <v>31.77</v>
      </c>
    </row>
    <row r="1066" spans="1:4">
      <c r="A1066">
        <v>1207</v>
      </c>
      <c r="B1066" t="s">
        <v>13267</v>
      </c>
      <c r="C1066">
        <v>72</v>
      </c>
      <c r="D1066" s="88">
        <v>12.65</v>
      </c>
    </row>
    <row r="1067" spans="1:4">
      <c r="A1067">
        <v>1208</v>
      </c>
      <c r="B1067" t="s">
        <v>13268</v>
      </c>
      <c r="C1067">
        <v>60</v>
      </c>
      <c r="D1067" s="88">
        <v>8.7159999999999993</v>
      </c>
    </row>
    <row r="1068" spans="1:4">
      <c r="A1068">
        <v>1209</v>
      </c>
      <c r="B1068" t="s">
        <v>13269</v>
      </c>
      <c r="C1068">
        <v>0</v>
      </c>
      <c r="D1068" s="88">
        <v>69.66</v>
      </c>
    </row>
    <row r="1069" spans="1:4">
      <c r="A1069">
        <v>1210</v>
      </c>
      <c r="B1069" t="s">
        <v>13270</v>
      </c>
      <c r="C1069">
        <v>0</v>
      </c>
      <c r="D1069" s="88">
        <v>9.0009999999999994</v>
      </c>
    </row>
    <row r="1070" spans="1:4">
      <c r="A1070">
        <v>1211</v>
      </c>
      <c r="B1070" t="s">
        <v>13271</v>
      </c>
      <c r="C1070">
        <v>0</v>
      </c>
      <c r="D1070" s="88">
        <v>28.31</v>
      </c>
    </row>
    <row r="1071" spans="1:4">
      <c r="A1071">
        <v>1212</v>
      </c>
      <c r="B1071" t="s">
        <v>13272</v>
      </c>
      <c r="C1071">
        <v>12</v>
      </c>
      <c r="D1071" s="88">
        <v>17.239999999999998</v>
      </c>
    </row>
    <row r="1072" spans="1:4">
      <c r="A1072">
        <v>1213</v>
      </c>
      <c r="B1072" t="s">
        <v>13273</v>
      </c>
      <c r="C1072">
        <v>0</v>
      </c>
      <c r="D1072" s="88">
        <v>16.850000000000001</v>
      </c>
    </row>
    <row r="1073" spans="1:4">
      <c r="A1073">
        <v>1214</v>
      </c>
      <c r="B1073" t="s">
        <v>13274</v>
      </c>
      <c r="C1073">
        <v>0</v>
      </c>
      <c r="D1073" s="88">
        <v>30.026</v>
      </c>
    </row>
    <row r="1074" spans="1:4">
      <c r="A1074">
        <v>1215</v>
      </c>
      <c r="B1074" t="s">
        <v>13275</v>
      </c>
      <c r="C1074">
        <v>960</v>
      </c>
      <c r="D1074" s="88">
        <v>6.92</v>
      </c>
    </row>
    <row r="1075" spans="1:4">
      <c r="A1075">
        <v>1216</v>
      </c>
      <c r="B1075" t="s">
        <v>13276</v>
      </c>
      <c r="C1075">
        <v>0</v>
      </c>
      <c r="D1075" s="88">
        <v>30.6</v>
      </c>
    </row>
    <row r="1076" spans="1:4">
      <c r="A1076">
        <v>1217</v>
      </c>
      <c r="B1076" t="s">
        <v>13277</v>
      </c>
      <c r="C1076">
        <v>0</v>
      </c>
      <c r="D1076" s="88">
        <v>0</v>
      </c>
    </row>
    <row r="1077" spans="1:4">
      <c r="A1077">
        <v>1218</v>
      </c>
      <c r="B1077" t="s">
        <v>13278</v>
      </c>
      <c r="C1077">
        <v>0</v>
      </c>
      <c r="D1077" s="88">
        <v>0</v>
      </c>
    </row>
    <row r="1078" spans="1:4">
      <c r="A1078">
        <v>1219</v>
      </c>
      <c r="B1078" t="s">
        <v>13279</v>
      </c>
      <c r="C1078">
        <v>0</v>
      </c>
      <c r="D1078" s="88">
        <v>12.529</v>
      </c>
    </row>
    <row r="1079" spans="1:4">
      <c r="A1079">
        <v>1220</v>
      </c>
      <c r="B1079" t="s">
        <v>13280</v>
      </c>
      <c r="C1079">
        <v>0</v>
      </c>
      <c r="D1079" s="88">
        <v>4.2869999999999999</v>
      </c>
    </row>
    <row r="1080" spans="1:4">
      <c r="A1080">
        <v>1221</v>
      </c>
      <c r="B1080" t="s">
        <v>13281</v>
      </c>
      <c r="C1080">
        <v>0</v>
      </c>
      <c r="D1080" s="88">
        <v>0</v>
      </c>
    </row>
    <row r="1081" spans="1:4">
      <c r="A1081">
        <v>1222</v>
      </c>
      <c r="B1081" t="s">
        <v>13282</v>
      </c>
      <c r="C1081">
        <v>0</v>
      </c>
      <c r="D1081" s="88">
        <v>0</v>
      </c>
    </row>
    <row r="1082" spans="1:4">
      <c r="A1082">
        <v>1223</v>
      </c>
      <c r="B1082" t="s">
        <v>13283</v>
      </c>
      <c r="C1082">
        <v>0</v>
      </c>
      <c r="D1082" s="88">
        <v>7.58</v>
      </c>
    </row>
    <row r="1083" spans="1:4">
      <c r="A1083">
        <v>1224</v>
      </c>
      <c r="B1083" t="s">
        <v>13284</v>
      </c>
      <c r="C1083">
        <v>0</v>
      </c>
      <c r="D1083" s="88">
        <v>24.98</v>
      </c>
    </row>
    <row r="1084" spans="1:4">
      <c r="A1084">
        <v>1225</v>
      </c>
      <c r="B1084" t="s">
        <v>13285</v>
      </c>
      <c r="C1084">
        <v>0</v>
      </c>
      <c r="D1084" s="88">
        <v>50.664000000000001</v>
      </c>
    </row>
    <row r="1085" spans="1:4">
      <c r="A1085">
        <v>1226</v>
      </c>
      <c r="B1085" t="s">
        <v>13286</v>
      </c>
      <c r="C1085">
        <v>0</v>
      </c>
      <c r="D1085" s="88">
        <v>14.58</v>
      </c>
    </row>
    <row r="1086" spans="1:4">
      <c r="A1086">
        <v>1227</v>
      </c>
      <c r="B1086" t="s">
        <v>13287</v>
      </c>
      <c r="C1086">
        <v>0</v>
      </c>
      <c r="D1086" s="88">
        <v>7.68</v>
      </c>
    </row>
    <row r="1087" spans="1:4">
      <c r="A1087">
        <v>1228</v>
      </c>
      <c r="B1087" t="s">
        <v>13288</v>
      </c>
      <c r="C1087">
        <v>0</v>
      </c>
      <c r="D1087" s="88">
        <v>25</v>
      </c>
    </row>
    <row r="1088" spans="1:4">
      <c r="A1088">
        <v>1229</v>
      </c>
      <c r="B1088" t="s">
        <v>13289</v>
      </c>
      <c r="C1088">
        <v>0</v>
      </c>
      <c r="D1088" s="88">
        <v>33.89</v>
      </c>
    </row>
    <row r="1089" spans="1:4">
      <c r="A1089">
        <v>1230</v>
      </c>
      <c r="B1089" t="s">
        <v>13290</v>
      </c>
      <c r="C1089">
        <v>0</v>
      </c>
      <c r="D1089" s="88">
        <v>7.4960000000000004</v>
      </c>
    </row>
    <row r="1090" spans="1:4">
      <c r="A1090">
        <v>1231</v>
      </c>
      <c r="B1090" t="s">
        <v>13291</v>
      </c>
      <c r="C1090">
        <v>0</v>
      </c>
      <c r="D1090" s="88">
        <v>132.29</v>
      </c>
    </row>
    <row r="1091" spans="1:4">
      <c r="A1091">
        <v>1232</v>
      </c>
      <c r="B1091" t="s">
        <v>13292</v>
      </c>
      <c r="C1091">
        <v>0</v>
      </c>
      <c r="D1091" s="88">
        <v>10.15</v>
      </c>
    </row>
    <row r="1092" spans="1:4">
      <c r="A1092">
        <v>1233</v>
      </c>
      <c r="B1092" t="s">
        <v>13293</v>
      </c>
      <c r="C1092">
        <v>33</v>
      </c>
      <c r="D1092" s="88">
        <v>11.71</v>
      </c>
    </row>
    <row r="1093" spans="1:4">
      <c r="A1093">
        <v>1234</v>
      </c>
      <c r="B1093" t="s">
        <v>13294</v>
      </c>
      <c r="C1093">
        <v>0</v>
      </c>
      <c r="D1093" s="88">
        <v>2.2370000000000001</v>
      </c>
    </row>
    <row r="1094" spans="1:4">
      <c r="A1094">
        <v>1235</v>
      </c>
      <c r="B1094" t="s">
        <v>13295</v>
      </c>
      <c r="C1094">
        <v>0</v>
      </c>
      <c r="D1094" s="88">
        <v>10.9</v>
      </c>
    </row>
    <row r="1095" spans="1:4">
      <c r="A1095">
        <v>1236</v>
      </c>
      <c r="B1095" t="s">
        <v>13296</v>
      </c>
      <c r="C1095">
        <v>0</v>
      </c>
      <c r="D1095" s="88">
        <v>0</v>
      </c>
    </row>
    <row r="1096" spans="1:4">
      <c r="A1096">
        <v>1237</v>
      </c>
      <c r="B1096" t="s">
        <v>13297</v>
      </c>
      <c r="C1096">
        <v>0</v>
      </c>
      <c r="D1096" s="88">
        <v>0</v>
      </c>
    </row>
    <row r="1097" spans="1:4">
      <c r="A1097">
        <v>1238</v>
      </c>
      <c r="B1097" t="s">
        <v>13298</v>
      </c>
      <c r="C1097">
        <v>0</v>
      </c>
      <c r="D1097" s="88">
        <v>11.15</v>
      </c>
    </row>
    <row r="1098" spans="1:4">
      <c r="A1098">
        <v>1239</v>
      </c>
      <c r="B1098" t="s">
        <v>13299</v>
      </c>
      <c r="C1098">
        <v>0</v>
      </c>
      <c r="D1098" s="88">
        <v>0</v>
      </c>
    </row>
    <row r="1099" spans="1:4">
      <c r="A1099">
        <v>1240</v>
      </c>
      <c r="B1099" t="s">
        <v>13300</v>
      </c>
      <c r="C1099">
        <v>0</v>
      </c>
      <c r="D1099" s="88">
        <v>35.619999999999997</v>
      </c>
    </row>
    <row r="1100" spans="1:4">
      <c r="A1100">
        <v>1241</v>
      </c>
      <c r="B1100" t="s">
        <v>13301</v>
      </c>
      <c r="C1100">
        <v>0</v>
      </c>
      <c r="D1100" s="88">
        <v>29.87</v>
      </c>
    </row>
    <row r="1101" spans="1:4">
      <c r="A1101">
        <v>1242</v>
      </c>
      <c r="B1101" t="s">
        <v>13302</v>
      </c>
      <c r="C1101">
        <v>0</v>
      </c>
      <c r="D1101" s="88">
        <v>13.79</v>
      </c>
    </row>
    <row r="1102" spans="1:4">
      <c r="A1102">
        <v>1243</v>
      </c>
      <c r="B1102" t="s">
        <v>13303</v>
      </c>
      <c r="C1102">
        <v>0</v>
      </c>
      <c r="D1102" s="88">
        <v>86.03</v>
      </c>
    </row>
    <row r="1103" spans="1:4">
      <c r="A1103">
        <v>1244</v>
      </c>
      <c r="B1103" t="s">
        <v>13304</v>
      </c>
      <c r="C1103">
        <v>9</v>
      </c>
      <c r="D1103" s="88">
        <v>21.09</v>
      </c>
    </row>
    <row r="1104" spans="1:4">
      <c r="A1104">
        <v>1245</v>
      </c>
      <c r="B1104" t="s">
        <v>13305</v>
      </c>
      <c r="C1104">
        <v>0</v>
      </c>
      <c r="D1104" s="88">
        <v>25.61</v>
      </c>
    </row>
    <row r="1105" spans="1:4">
      <c r="A1105">
        <v>1246</v>
      </c>
      <c r="B1105" t="s">
        <v>13306</v>
      </c>
      <c r="C1105">
        <v>0</v>
      </c>
      <c r="D1105" s="88">
        <v>22.047000000000001</v>
      </c>
    </row>
    <row r="1106" spans="1:4">
      <c r="A1106">
        <v>1247</v>
      </c>
      <c r="B1106" t="s">
        <v>13307</v>
      </c>
      <c r="C1106">
        <v>0</v>
      </c>
      <c r="D1106" s="88">
        <v>42.33</v>
      </c>
    </row>
    <row r="1107" spans="1:4">
      <c r="A1107">
        <v>1248</v>
      </c>
      <c r="B1107" t="s">
        <v>13308</v>
      </c>
      <c r="C1107">
        <v>0</v>
      </c>
      <c r="D1107" s="88">
        <v>52.12</v>
      </c>
    </row>
    <row r="1108" spans="1:4">
      <c r="A1108">
        <v>1249</v>
      </c>
      <c r="B1108" t="s">
        <v>13309</v>
      </c>
      <c r="C1108">
        <v>0</v>
      </c>
      <c r="D1108" s="88">
        <v>16.896000000000001</v>
      </c>
    </row>
    <row r="1109" spans="1:4">
      <c r="A1109">
        <v>1250</v>
      </c>
      <c r="B1109" t="s">
        <v>13310</v>
      </c>
      <c r="C1109">
        <v>0</v>
      </c>
      <c r="D1109" s="88">
        <v>61.475000000000001</v>
      </c>
    </row>
    <row r="1110" spans="1:4">
      <c r="A1110">
        <v>1251</v>
      </c>
      <c r="B1110" t="s">
        <v>13311</v>
      </c>
      <c r="C1110">
        <v>0</v>
      </c>
      <c r="D1110" s="88">
        <v>7.49</v>
      </c>
    </row>
    <row r="1111" spans="1:4">
      <c r="A1111">
        <v>1252</v>
      </c>
      <c r="B1111" t="s">
        <v>13312</v>
      </c>
      <c r="C1111">
        <v>0</v>
      </c>
      <c r="D1111" s="88">
        <v>1.105</v>
      </c>
    </row>
    <row r="1112" spans="1:4">
      <c r="A1112">
        <v>1253</v>
      </c>
      <c r="B1112" t="s">
        <v>13313</v>
      </c>
      <c r="C1112">
        <v>9</v>
      </c>
      <c r="D1112" s="88">
        <v>25.5</v>
      </c>
    </row>
    <row r="1113" spans="1:4">
      <c r="A1113">
        <v>1254</v>
      </c>
      <c r="B1113" t="s">
        <v>13314</v>
      </c>
      <c r="C1113">
        <v>0</v>
      </c>
      <c r="D1113" s="88">
        <v>17.696000000000002</v>
      </c>
    </row>
    <row r="1114" spans="1:4">
      <c r="A1114">
        <v>1255</v>
      </c>
      <c r="B1114" t="s">
        <v>13315</v>
      </c>
      <c r="C1114">
        <v>12</v>
      </c>
      <c r="D1114" s="88">
        <v>10.66</v>
      </c>
    </row>
    <row r="1115" spans="1:4">
      <c r="A1115">
        <v>1256</v>
      </c>
      <c r="B1115" t="s">
        <v>13316</v>
      </c>
      <c r="C1115">
        <v>0</v>
      </c>
      <c r="D1115" s="88">
        <v>15.47</v>
      </c>
    </row>
    <row r="1116" spans="1:4">
      <c r="A1116">
        <v>1257</v>
      </c>
      <c r="B1116" t="s">
        <v>13317</v>
      </c>
      <c r="C1116">
        <v>0</v>
      </c>
      <c r="D1116" s="88">
        <v>34.880000000000003</v>
      </c>
    </row>
    <row r="1117" spans="1:4">
      <c r="A1117">
        <v>1258</v>
      </c>
      <c r="B1117" t="s">
        <v>13318</v>
      </c>
      <c r="C1117">
        <v>0</v>
      </c>
      <c r="D1117" s="88">
        <v>31.5</v>
      </c>
    </row>
    <row r="1118" spans="1:4">
      <c r="A1118">
        <v>1259</v>
      </c>
      <c r="B1118" t="s">
        <v>13319</v>
      </c>
      <c r="C1118">
        <v>0</v>
      </c>
      <c r="D1118" s="88">
        <v>32.21</v>
      </c>
    </row>
    <row r="1119" spans="1:4">
      <c r="A1119">
        <v>1260</v>
      </c>
      <c r="B1119" t="s">
        <v>13320</v>
      </c>
      <c r="C1119">
        <v>0</v>
      </c>
      <c r="D1119" s="88">
        <v>27.6</v>
      </c>
    </row>
    <row r="1120" spans="1:4">
      <c r="A1120">
        <v>1261</v>
      </c>
      <c r="B1120" t="s">
        <v>13321</v>
      </c>
      <c r="C1120">
        <v>0</v>
      </c>
      <c r="D1120" s="88">
        <v>4.1900000000000004</v>
      </c>
    </row>
    <row r="1121" spans="1:4">
      <c r="A1121">
        <v>1262</v>
      </c>
      <c r="B1121" t="s">
        <v>13322</v>
      </c>
      <c r="C1121">
        <v>0</v>
      </c>
      <c r="D1121" s="88">
        <v>6.28</v>
      </c>
    </row>
    <row r="1122" spans="1:4">
      <c r="A1122">
        <v>1263</v>
      </c>
      <c r="B1122" t="s">
        <v>13323</v>
      </c>
      <c r="C1122">
        <v>0</v>
      </c>
      <c r="D1122" s="88">
        <v>29.94</v>
      </c>
    </row>
    <row r="1123" spans="1:4">
      <c r="A1123">
        <v>1264</v>
      </c>
      <c r="B1123" t="s">
        <v>13324</v>
      </c>
      <c r="C1123">
        <v>9</v>
      </c>
      <c r="D1123" s="88">
        <v>6.95</v>
      </c>
    </row>
    <row r="1124" spans="1:4">
      <c r="A1124">
        <v>1265</v>
      </c>
      <c r="B1124" t="s">
        <v>13325</v>
      </c>
      <c r="C1124">
        <v>0</v>
      </c>
      <c r="D1124" s="88">
        <v>29.05</v>
      </c>
    </row>
    <row r="1125" spans="1:4">
      <c r="A1125">
        <v>1266</v>
      </c>
      <c r="B1125" t="s">
        <v>13326</v>
      </c>
      <c r="C1125">
        <v>0</v>
      </c>
      <c r="D1125" s="88">
        <v>17.018999999999998</v>
      </c>
    </row>
    <row r="1126" spans="1:4">
      <c r="A1126">
        <v>1267</v>
      </c>
      <c r="B1126" t="s">
        <v>13327</v>
      </c>
      <c r="C1126">
        <v>0</v>
      </c>
      <c r="D1126" s="88">
        <v>23.1</v>
      </c>
    </row>
    <row r="1127" spans="1:4">
      <c r="A1127">
        <v>1268</v>
      </c>
      <c r="B1127" t="s">
        <v>13328</v>
      </c>
      <c r="C1127">
        <v>0</v>
      </c>
      <c r="D1127" s="88">
        <v>17.3</v>
      </c>
    </row>
    <row r="1128" spans="1:4">
      <c r="A1128">
        <v>1269</v>
      </c>
      <c r="B1128" t="s">
        <v>13329</v>
      </c>
      <c r="C1128">
        <v>0</v>
      </c>
      <c r="D1128" s="88">
        <v>7.5</v>
      </c>
    </row>
    <row r="1129" spans="1:4">
      <c r="A1129">
        <v>1270</v>
      </c>
      <c r="B1129" t="s">
        <v>13330</v>
      </c>
      <c r="C1129">
        <v>0</v>
      </c>
      <c r="D1129" s="88">
        <v>10.742000000000001</v>
      </c>
    </row>
    <row r="1130" spans="1:4">
      <c r="A1130">
        <v>1271</v>
      </c>
      <c r="B1130" t="s">
        <v>13331</v>
      </c>
      <c r="C1130">
        <v>0</v>
      </c>
      <c r="D1130" s="88">
        <v>4.5309999999999997</v>
      </c>
    </row>
    <row r="1131" spans="1:4">
      <c r="A1131">
        <v>1272</v>
      </c>
      <c r="B1131" t="s">
        <v>13332</v>
      </c>
      <c r="C1131">
        <v>0</v>
      </c>
      <c r="D1131" s="88">
        <v>10.435</v>
      </c>
    </row>
    <row r="1132" spans="1:4">
      <c r="A1132">
        <v>1273</v>
      </c>
      <c r="B1132" t="s">
        <v>13333</v>
      </c>
      <c r="C1132">
        <v>0</v>
      </c>
      <c r="D1132" s="88">
        <v>64</v>
      </c>
    </row>
    <row r="1133" spans="1:4">
      <c r="A1133">
        <v>1274</v>
      </c>
      <c r="B1133" t="s">
        <v>13334</v>
      </c>
      <c r="C1133">
        <v>0</v>
      </c>
      <c r="D1133" s="88">
        <v>26.91</v>
      </c>
    </row>
    <row r="1134" spans="1:4">
      <c r="A1134">
        <v>1275</v>
      </c>
      <c r="B1134" t="s">
        <v>13335</v>
      </c>
      <c r="C1134">
        <v>0</v>
      </c>
      <c r="D1134" s="88">
        <v>5.7130000000000001</v>
      </c>
    </row>
    <row r="1135" spans="1:4">
      <c r="A1135">
        <v>1276</v>
      </c>
      <c r="B1135" t="s">
        <v>13336</v>
      </c>
      <c r="C1135">
        <v>0</v>
      </c>
      <c r="D1135" s="88">
        <v>21.69</v>
      </c>
    </row>
    <row r="1136" spans="1:4">
      <c r="A1136">
        <v>1277</v>
      </c>
      <c r="B1136" t="s">
        <v>13337</v>
      </c>
      <c r="C1136">
        <v>0</v>
      </c>
      <c r="D1136" s="88">
        <v>26.01</v>
      </c>
    </row>
    <row r="1137" spans="1:4">
      <c r="A1137">
        <v>1278</v>
      </c>
      <c r="B1137" t="s">
        <v>13338</v>
      </c>
      <c r="C1137">
        <v>0</v>
      </c>
      <c r="D1137" s="88">
        <v>30.12</v>
      </c>
    </row>
    <row r="1138" spans="1:4">
      <c r="A1138">
        <v>1279</v>
      </c>
      <c r="B1138" t="s">
        <v>13339</v>
      </c>
      <c r="C1138">
        <v>9</v>
      </c>
      <c r="D1138" s="88">
        <v>12.71</v>
      </c>
    </row>
    <row r="1139" spans="1:4">
      <c r="A1139">
        <v>1280</v>
      </c>
      <c r="B1139" t="s">
        <v>13340</v>
      </c>
      <c r="C1139">
        <v>0</v>
      </c>
      <c r="D1139" s="88">
        <v>9.0719999999999992</v>
      </c>
    </row>
    <row r="1140" spans="1:4">
      <c r="A1140">
        <v>1281</v>
      </c>
      <c r="B1140" t="s">
        <v>13341</v>
      </c>
      <c r="C1140">
        <v>0</v>
      </c>
      <c r="D1140" s="88">
        <v>16.04</v>
      </c>
    </row>
    <row r="1141" spans="1:4">
      <c r="A1141">
        <v>1282</v>
      </c>
      <c r="B1141" t="s">
        <v>13342</v>
      </c>
      <c r="C1141">
        <v>0</v>
      </c>
      <c r="D1141" s="88">
        <v>196.8</v>
      </c>
    </row>
    <row r="1142" spans="1:4">
      <c r="A1142">
        <v>1283</v>
      </c>
      <c r="B1142" t="s">
        <v>13343</v>
      </c>
      <c r="C1142">
        <v>0</v>
      </c>
      <c r="D1142" s="88">
        <v>10.4</v>
      </c>
    </row>
    <row r="1143" spans="1:4">
      <c r="A1143">
        <v>1284</v>
      </c>
      <c r="B1143" t="s">
        <v>13344</v>
      </c>
      <c r="C1143">
        <v>0</v>
      </c>
      <c r="D1143" s="88">
        <v>9.3550000000000004</v>
      </c>
    </row>
    <row r="1144" spans="1:4">
      <c r="A1144">
        <v>1285</v>
      </c>
      <c r="B1144" t="s">
        <v>13345</v>
      </c>
      <c r="C1144">
        <v>0</v>
      </c>
      <c r="D1144" s="88">
        <v>49.843000000000004</v>
      </c>
    </row>
    <row r="1145" spans="1:4">
      <c r="A1145">
        <v>1286</v>
      </c>
      <c r="B1145" t="s">
        <v>13346</v>
      </c>
      <c r="C1145">
        <v>0</v>
      </c>
      <c r="D1145" s="88">
        <v>13.282</v>
      </c>
    </row>
    <row r="1146" spans="1:4">
      <c r="A1146">
        <v>1287</v>
      </c>
      <c r="B1146" t="s">
        <v>13347</v>
      </c>
      <c r="C1146">
        <v>0</v>
      </c>
      <c r="D1146" s="88">
        <v>4.1500000000000004</v>
      </c>
    </row>
    <row r="1147" spans="1:4">
      <c r="A1147">
        <v>1289</v>
      </c>
      <c r="B1147" t="s">
        <v>13348</v>
      </c>
      <c r="C1147">
        <v>0</v>
      </c>
      <c r="D1147" s="88">
        <v>1.87</v>
      </c>
    </row>
    <row r="1148" spans="1:4">
      <c r="A1148">
        <v>1290</v>
      </c>
      <c r="B1148" t="s">
        <v>13349</v>
      </c>
      <c r="C1148">
        <v>0</v>
      </c>
      <c r="D1148" s="88">
        <v>5.4880000000000004</v>
      </c>
    </row>
    <row r="1149" spans="1:4">
      <c r="A1149">
        <v>1291</v>
      </c>
      <c r="B1149" t="s">
        <v>13350</v>
      </c>
      <c r="C1149">
        <v>0</v>
      </c>
      <c r="D1149" s="88">
        <v>3.63</v>
      </c>
    </row>
    <row r="1150" spans="1:4">
      <c r="A1150">
        <v>1292</v>
      </c>
      <c r="B1150" t="s">
        <v>13351</v>
      </c>
      <c r="C1150">
        <v>0</v>
      </c>
      <c r="D1150" s="88">
        <v>5.03</v>
      </c>
    </row>
    <row r="1151" spans="1:4">
      <c r="A1151">
        <v>1293</v>
      </c>
      <c r="B1151" t="s">
        <v>13352</v>
      </c>
      <c r="C1151">
        <v>0</v>
      </c>
      <c r="D1151" s="88">
        <v>2.7509999999999999</v>
      </c>
    </row>
    <row r="1152" spans="1:4">
      <c r="A1152">
        <v>1294</v>
      </c>
      <c r="B1152" t="s">
        <v>13353</v>
      </c>
      <c r="C1152">
        <v>0</v>
      </c>
      <c r="D1152" s="88">
        <v>5.03</v>
      </c>
    </row>
    <row r="1153" spans="1:4">
      <c r="A1153">
        <v>1295</v>
      </c>
      <c r="B1153" t="s">
        <v>13354</v>
      </c>
      <c r="C1153">
        <v>0</v>
      </c>
      <c r="D1153" s="88">
        <v>2.7519999999999998</v>
      </c>
    </row>
    <row r="1154" spans="1:4">
      <c r="A1154">
        <v>1296</v>
      </c>
      <c r="B1154" t="s">
        <v>13355</v>
      </c>
      <c r="C1154">
        <v>0</v>
      </c>
      <c r="D1154" s="88">
        <v>2.75</v>
      </c>
    </row>
    <row r="1155" spans="1:4">
      <c r="A1155">
        <v>1297</v>
      </c>
      <c r="B1155" t="s">
        <v>13356</v>
      </c>
      <c r="C1155">
        <v>0</v>
      </c>
      <c r="D1155" s="88">
        <v>2.79</v>
      </c>
    </row>
    <row r="1156" spans="1:4">
      <c r="A1156">
        <v>1298</v>
      </c>
      <c r="B1156" t="s">
        <v>13357</v>
      </c>
      <c r="C1156">
        <v>0</v>
      </c>
      <c r="D1156" s="88">
        <v>2.75</v>
      </c>
    </row>
    <row r="1157" spans="1:4">
      <c r="A1157">
        <v>1299</v>
      </c>
      <c r="B1157" t="s">
        <v>13358</v>
      </c>
      <c r="C1157">
        <v>0</v>
      </c>
      <c r="D1157" s="88">
        <v>0</v>
      </c>
    </row>
    <row r="1158" spans="1:4">
      <c r="A1158">
        <v>1300</v>
      </c>
      <c r="B1158" t="s">
        <v>13359</v>
      </c>
      <c r="C1158">
        <v>0</v>
      </c>
      <c r="D1158" s="88">
        <v>16.116</v>
      </c>
    </row>
    <row r="1159" spans="1:4">
      <c r="A1159">
        <v>1301</v>
      </c>
      <c r="B1159" t="s">
        <v>13360</v>
      </c>
      <c r="C1159">
        <v>0</v>
      </c>
      <c r="D1159" s="88">
        <v>18.66</v>
      </c>
    </row>
    <row r="1160" spans="1:4">
      <c r="A1160">
        <v>1302</v>
      </c>
      <c r="B1160" t="s">
        <v>13361</v>
      </c>
      <c r="C1160">
        <v>0</v>
      </c>
      <c r="D1160" s="88">
        <v>57.95</v>
      </c>
    </row>
    <row r="1161" spans="1:4">
      <c r="A1161">
        <v>1303</v>
      </c>
      <c r="B1161" t="s">
        <v>13362</v>
      </c>
      <c r="C1161">
        <v>0</v>
      </c>
      <c r="D1161" s="88">
        <v>65.164000000000001</v>
      </c>
    </row>
    <row r="1162" spans="1:4">
      <c r="A1162">
        <v>1304</v>
      </c>
      <c r="B1162" t="s">
        <v>13363</v>
      </c>
      <c r="C1162">
        <v>0</v>
      </c>
      <c r="D1162" s="88">
        <v>38.277999999999999</v>
      </c>
    </row>
    <row r="1163" spans="1:4">
      <c r="A1163">
        <v>1305</v>
      </c>
      <c r="B1163" t="s">
        <v>13364</v>
      </c>
      <c r="C1163">
        <v>0</v>
      </c>
      <c r="D1163" s="88">
        <v>24.05</v>
      </c>
    </row>
    <row r="1164" spans="1:4">
      <c r="A1164">
        <v>1306</v>
      </c>
      <c r="B1164" t="s">
        <v>13365</v>
      </c>
      <c r="C1164">
        <v>0</v>
      </c>
      <c r="D1164" s="88">
        <v>353.44</v>
      </c>
    </row>
    <row r="1165" spans="1:4">
      <c r="A1165">
        <v>1307</v>
      </c>
      <c r="B1165" t="s">
        <v>13366</v>
      </c>
      <c r="C1165">
        <v>0</v>
      </c>
      <c r="D1165" s="88">
        <v>34.94</v>
      </c>
    </row>
    <row r="1166" spans="1:4">
      <c r="A1166">
        <v>1308</v>
      </c>
      <c r="B1166" t="s">
        <v>13367</v>
      </c>
      <c r="C1166">
        <v>0</v>
      </c>
      <c r="D1166" s="88">
        <v>14.061999999999999</v>
      </c>
    </row>
    <row r="1167" spans="1:4">
      <c r="A1167">
        <v>1309</v>
      </c>
      <c r="B1167" t="s">
        <v>13368</v>
      </c>
      <c r="C1167">
        <v>0</v>
      </c>
      <c r="D1167" s="88">
        <v>25.623000000000001</v>
      </c>
    </row>
    <row r="1168" spans="1:4">
      <c r="A1168">
        <v>1310</v>
      </c>
      <c r="B1168" t="s">
        <v>13369</v>
      </c>
      <c r="C1168">
        <v>0</v>
      </c>
      <c r="D1168" s="88">
        <v>28.62</v>
      </c>
    </row>
    <row r="1169" spans="1:4">
      <c r="A1169">
        <v>1311</v>
      </c>
      <c r="B1169" t="s">
        <v>13370</v>
      </c>
      <c r="C1169">
        <v>24</v>
      </c>
      <c r="D1169" s="88">
        <v>12.95</v>
      </c>
    </row>
    <row r="1170" spans="1:4">
      <c r="A1170">
        <v>1312</v>
      </c>
      <c r="B1170" t="s">
        <v>13371</v>
      </c>
      <c r="C1170">
        <v>0</v>
      </c>
      <c r="D1170" s="88">
        <v>7.01</v>
      </c>
    </row>
    <row r="1171" spans="1:4">
      <c r="A1171">
        <v>1313</v>
      </c>
      <c r="B1171" t="s">
        <v>13372</v>
      </c>
      <c r="C1171">
        <v>0</v>
      </c>
      <c r="D1171" s="88">
        <v>16.29</v>
      </c>
    </row>
    <row r="1172" spans="1:4">
      <c r="A1172">
        <v>1314</v>
      </c>
      <c r="B1172" t="s">
        <v>13373</v>
      </c>
      <c r="C1172">
        <v>0</v>
      </c>
      <c r="D1172" s="88">
        <v>3.6</v>
      </c>
    </row>
    <row r="1173" spans="1:4">
      <c r="A1173">
        <v>1315</v>
      </c>
      <c r="B1173" t="s">
        <v>13374</v>
      </c>
      <c r="C1173">
        <v>0</v>
      </c>
      <c r="D1173" s="88">
        <v>4.0999999999999996</v>
      </c>
    </row>
    <row r="1174" spans="1:4">
      <c r="A1174">
        <v>1316</v>
      </c>
      <c r="B1174" t="s">
        <v>13375</v>
      </c>
      <c r="C1174">
        <v>0</v>
      </c>
      <c r="D1174" s="88">
        <v>3.3959999999999999</v>
      </c>
    </row>
    <row r="1175" spans="1:4">
      <c r="A1175">
        <v>1317</v>
      </c>
      <c r="B1175" t="s">
        <v>13376</v>
      </c>
      <c r="C1175">
        <v>0</v>
      </c>
      <c r="D1175" s="88">
        <v>5.8</v>
      </c>
    </row>
    <row r="1176" spans="1:4">
      <c r="A1176">
        <v>1318</v>
      </c>
      <c r="B1176" t="s">
        <v>13377</v>
      </c>
      <c r="C1176">
        <v>9</v>
      </c>
      <c r="D1176" s="88">
        <v>7.95</v>
      </c>
    </row>
    <row r="1177" spans="1:4">
      <c r="A1177">
        <v>1319</v>
      </c>
      <c r="B1177" t="s">
        <v>13378</v>
      </c>
      <c r="C1177">
        <v>0</v>
      </c>
      <c r="D1177" s="88">
        <v>7.41</v>
      </c>
    </row>
    <row r="1178" spans="1:4">
      <c r="A1178">
        <v>1320</v>
      </c>
      <c r="B1178" t="s">
        <v>13379</v>
      </c>
      <c r="C1178">
        <v>0</v>
      </c>
      <c r="D1178" s="88">
        <v>4.32</v>
      </c>
    </row>
    <row r="1179" spans="1:4">
      <c r="A1179">
        <v>1321</v>
      </c>
      <c r="B1179" t="s">
        <v>13380</v>
      </c>
      <c r="C1179">
        <v>9</v>
      </c>
      <c r="D1179" s="88">
        <v>10.91</v>
      </c>
    </row>
    <row r="1180" spans="1:4">
      <c r="A1180">
        <v>1322</v>
      </c>
      <c r="B1180" t="s">
        <v>13381</v>
      </c>
      <c r="C1180">
        <v>0</v>
      </c>
      <c r="D1180" s="88">
        <v>11.611000000000001</v>
      </c>
    </row>
    <row r="1181" spans="1:4">
      <c r="A1181">
        <v>1323</v>
      </c>
      <c r="B1181" t="s">
        <v>13382</v>
      </c>
      <c r="C1181">
        <v>0</v>
      </c>
      <c r="D1181" s="88">
        <v>7.6</v>
      </c>
    </row>
    <row r="1182" spans="1:4">
      <c r="A1182">
        <v>1324</v>
      </c>
      <c r="B1182" t="s">
        <v>13383</v>
      </c>
      <c r="C1182">
        <v>48</v>
      </c>
      <c r="D1182" s="88">
        <v>9.73</v>
      </c>
    </row>
    <row r="1183" spans="1:4">
      <c r="A1183">
        <v>1325</v>
      </c>
      <c r="B1183" t="s">
        <v>13384</v>
      </c>
      <c r="C1183">
        <v>0</v>
      </c>
      <c r="D1183" s="88">
        <v>5.5890000000000004</v>
      </c>
    </row>
    <row r="1184" spans="1:4">
      <c r="A1184">
        <v>1326</v>
      </c>
      <c r="B1184" t="s">
        <v>13385</v>
      </c>
      <c r="C1184">
        <v>0</v>
      </c>
      <c r="D1184" s="88">
        <v>7.25</v>
      </c>
    </row>
    <row r="1185" spans="1:4">
      <c r="A1185">
        <v>1327</v>
      </c>
      <c r="B1185" t="s">
        <v>13386</v>
      </c>
      <c r="C1185">
        <v>15</v>
      </c>
      <c r="D1185" s="88">
        <v>8.16</v>
      </c>
    </row>
    <row r="1186" spans="1:4">
      <c r="A1186">
        <v>1328</v>
      </c>
      <c r="B1186" t="s">
        <v>13387</v>
      </c>
      <c r="C1186">
        <v>0</v>
      </c>
      <c r="D1186" s="88">
        <v>10.25</v>
      </c>
    </row>
    <row r="1187" spans="1:4">
      <c r="A1187">
        <v>1329</v>
      </c>
      <c r="B1187" t="s">
        <v>13388</v>
      </c>
      <c r="C1187">
        <v>0</v>
      </c>
      <c r="D1187" s="88">
        <v>7.8</v>
      </c>
    </row>
    <row r="1188" spans="1:4">
      <c r="A1188">
        <v>1330</v>
      </c>
      <c r="B1188" t="s">
        <v>13389</v>
      </c>
      <c r="C1188">
        <v>0</v>
      </c>
      <c r="D1188" s="88">
        <v>0</v>
      </c>
    </row>
    <row r="1189" spans="1:4">
      <c r="A1189">
        <v>1331</v>
      </c>
      <c r="B1189" t="s">
        <v>13390</v>
      </c>
      <c r="C1189">
        <v>0</v>
      </c>
      <c r="D1189" s="88">
        <v>107.29</v>
      </c>
    </row>
    <row r="1190" spans="1:4">
      <c r="A1190">
        <v>1332</v>
      </c>
      <c r="B1190" t="s">
        <v>13391</v>
      </c>
      <c r="C1190">
        <v>0</v>
      </c>
      <c r="D1190" s="88">
        <v>118.45</v>
      </c>
    </row>
    <row r="1191" spans="1:4">
      <c r="A1191">
        <v>1333</v>
      </c>
      <c r="B1191" t="s">
        <v>13392</v>
      </c>
      <c r="C1191">
        <v>0</v>
      </c>
      <c r="D1191" s="88">
        <v>36.786999999999999</v>
      </c>
    </row>
    <row r="1192" spans="1:4">
      <c r="A1192">
        <v>1334</v>
      </c>
      <c r="B1192" t="s">
        <v>13393</v>
      </c>
      <c r="C1192">
        <v>0</v>
      </c>
      <c r="D1192" s="88">
        <v>0</v>
      </c>
    </row>
    <row r="1193" spans="1:4">
      <c r="A1193">
        <v>1335</v>
      </c>
      <c r="B1193" t="s">
        <v>13394</v>
      </c>
      <c r="C1193">
        <v>15</v>
      </c>
      <c r="D1193" s="88">
        <v>18.100000000000001</v>
      </c>
    </row>
    <row r="1194" spans="1:4">
      <c r="A1194">
        <v>1336</v>
      </c>
      <c r="B1194" t="s">
        <v>13395</v>
      </c>
      <c r="C1194">
        <v>0</v>
      </c>
      <c r="D1194" s="88">
        <v>31.7</v>
      </c>
    </row>
    <row r="1195" spans="1:4">
      <c r="A1195">
        <v>1337</v>
      </c>
      <c r="B1195" t="s">
        <v>13396</v>
      </c>
      <c r="C1195">
        <v>588</v>
      </c>
      <c r="D1195" s="88">
        <v>7.6130000000000004</v>
      </c>
    </row>
    <row r="1196" spans="1:4">
      <c r="A1196">
        <v>1338</v>
      </c>
      <c r="B1196" t="s">
        <v>13397</v>
      </c>
      <c r="C1196">
        <v>33</v>
      </c>
      <c r="D1196" s="88">
        <v>13.558999999999999</v>
      </c>
    </row>
    <row r="1197" spans="1:4">
      <c r="A1197">
        <v>1339</v>
      </c>
      <c r="B1197" t="s">
        <v>13398</v>
      </c>
      <c r="C1197">
        <v>0</v>
      </c>
      <c r="D1197" s="88">
        <v>20.25</v>
      </c>
    </row>
    <row r="1198" spans="1:4">
      <c r="A1198">
        <v>1340</v>
      </c>
      <c r="B1198" t="s">
        <v>13399</v>
      </c>
      <c r="C1198">
        <v>0</v>
      </c>
      <c r="D1198" s="88">
        <v>4.9000000000000004</v>
      </c>
    </row>
    <row r="1199" spans="1:4">
      <c r="A1199">
        <v>1341</v>
      </c>
      <c r="B1199" t="s">
        <v>13400</v>
      </c>
      <c r="C1199">
        <v>0</v>
      </c>
      <c r="D1199" s="88">
        <v>11.75</v>
      </c>
    </row>
    <row r="1200" spans="1:4">
      <c r="A1200">
        <v>1342</v>
      </c>
      <c r="B1200" t="s">
        <v>13401</v>
      </c>
      <c r="C1200">
        <v>0</v>
      </c>
      <c r="D1200" s="88">
        <v>3.87</v>
      </c>
    </row>
    <row r="1201" spans="1:4">
      <c r="A1201">
        <v>1343</v>
      </c>
      <c r="B1201" t="s">
        <v>13402</v>
      </c>
      <c r="C1201">
        <v>9</v>
      </c>
      <c r="D1201" s="88">
        <v>7.04</v>
      </c>
    </row>
    <row r="1202" spans="1:4">
      <c r="A1202">
        <v>1344</v>
      </c>
      <c r="B1202" t="s">
        <v>13403</v>
      </c>
      <c r="C1202">
        <v>0</v>
      </c>
      <c r="D1202" s="88">
        <v>11.35</v>
      </c>
    </row>
    <row r="1203" spans="1:4">
      <c r="A1203">
        <v>1345</v>
      </c>
      <c r="B1203" t="s">
        <v>13404</v>
      </c>
      <c r="C1203">
        <v>204</v>
      </c>
      <c r="D1203" s="88">
        <v>5.4</v>
      </c>
    </row>
    <row r="1204" spans="1:4">
      <c r="A1204">
        <v>1346</v>
      </c>
      <c r="B1204" t="s">
        <v>13405</v>
      </c>
      <c r="C1204">
        <v>600</v>
      </c>
      <c r="D1204" s="88">
        <v>5.35</v>
      </c>
    </row>
    <row r="1205" spans="1:4">
      <c r="A1205">
        <v>1347</v>
      </c>
      <c r="B1205" t="s">
        <v>13406</v>
      </c>
      <c r="C1205">
        <v>12</v>
      </c>
      <c r="D1205" s="88">
        <v>6.35</v>
      </c>
    </row>
    <row r="1206" spans="1:4">
      <c r="A1206">
        <v>1348</v>
      </c>
      <c r="B1206" t="s">
        <v>13407</v>
      </c>
      <c r="C1206">
        <v>0</v>
      </c>
      <c r="D1206" s="88">
        <v>5.75</v>
      </c>
    </row>
    <row r="1207" spans="1:4">
      <c r="A1207">
        <v>1349</v>
      </c>
      <c r="B1207" t="s">
        <v>13408</v>
      </c>
      <c r="C1207">
        <v>0</v>
      </c>
      <c r="D1207" s="88">
        <v>7.3</v>
      </c>
    </row>
    <row r="1208" spans="1:4">
      <c r="A1208">
        <v>1350</v>
      </c>
      <c r="B1208" t="s">
        <v>13409</v>
      </c>
      <c r="C1208">
        <v>0</v>
      </c>
      <c r="D1208" s="88">
        <v>8.81</v>
      </c>
    </row>
    <row r="1209" spans="1:4">
      <c r="A1209">
        <v>1351</v>
      </c>
      <c r="B1209" t="s">
        <v>13410</v>
      </c>
      <c r="C1209">
        <v>0</v>
      </c>
      <c r="D1209" s="88">
        <v>3.8</v>
      </c>
    </row>
    <row r="1210" spans="1:4">
      <c r="A1210">
        <v>1352</v>
      </c>
      <c r="B1210" t="s">
        <v>13411</v>
      </c>
      <c r="C1210">
        <v>0</v>
      </c>
      <c r="D1210" s="88">
        <v>4.7</v>
      </c>
    </row>
    <row r="1211" spans="1:4">
      <c r="A1211">
        <v>1353</v>
      </c>
      <c r="B1211" t="s">
        <v>13412</v>
      </c>
      <c r="C1211">
        <v>0</v>
      </c>
      <c r="D1211" s="88">
        <v>1.956</v>
      </c>
    </row>
    <row r="1212" spans="1:4">
      <c r="A1212">
        <v>1354</v>
      </c>
      <c r="B1212" t="s">
        <v>13413</v>
      </c>
      <c r="C1212">
        <v>0</v>
      </c>
      <c r="D1212" s="88">
        <v>0.22600000000000001</v>
      </c>
    </row>
    <row r="1213" spans="1:4">
      <c r="A1213">
        <v>1355</v>
      </c>
      <c r="B1213" t="s">
        <v>13414</v>
      </c>
      <c r="C1213">
        <v>684</v>
      </c>
      <c r="D1213" s="88">
        <v>3.2</v>
      </c>
    </row>
    <row r="1214" spans="1:4">
      <c r="A1214">
        <v>1356</v>
      </c>
      <c r="B1214" t="s">
        <v>13415</v>
      </c>
      <c r="C1214">
        <v>30</v>
      </c>
      <c r="D1214" s="88">
        <v>16.77</v>
      </c>
    </row>
    <row r="1215" spans="1:4">
      <c r="A1215">
        <v>1357</v>
      </c>
      <c r="B1215" t="s">
        <v>13416</v>
      </c>
      <c r="C1215">
        <v>0</v>
      </c>
      <c r="D1215" s="88">
        <v>7</v>
      </c>
    </row>
    <row r="1216" spans="1:4">
      <c r="A1216">
        <v>1358</v>
      </c>
      <c r="B1216" t="s">
        <v>13417</v>
      </c>
      <c r="C1216">
        <v>0</v>
      </c>
      <c r="D1216" s="88">
        <v>8.5</v>
      </c>
    </row>
    <row r="1217" spans="1:4">
      <c r="A1217">
        <v>1359</v>
      </c>
      <c r="B1217" t="s">
        <v>13418</v>
      </c>
      <c r="C1217">
        <v>0</v>
      </c>
      <c r="D1217" s="88">
        <v>3.48</v>
      </c>
    </row>
    <row r="1218" spans="1:4">
      <c r="A1218">
        <v>1360</v>
      </c>
      <c r="B1218" t="s">
        <v>13419</v>
      </c>
      <c r="C1218">
        <v>0</v>
      </c>
      <c r="D1218" s="88">
        <v>3.6</v>
      </c>
    </row>
    <row r="1219" spans="1:4">
      <c r="A1219">
        <v>1361</v>
      </c>
      <c r="B1219" t="s">
        <v>13420</v>
      </c>
      <c r="C1219">
        <v>0</v>
      </c>
      <c r="D1219" s="88">
        <v>24.95</v>
      </c>
    </row>
    <row r="1220" spans="1:4">
      <c r="A1220">
        <v>1362</v>
      </c>
      <c r="B1220" t="s">
        <v>13421</v>
      </c>
      <c r="C1220">
        <v>0</v>
      </c>
      <c r="D1220" s="88">
        <v>108.16</v>
      </c>
    </row>
    <row r="1221" spans="1:4">
      <c r="A1221">
        <v>1363</v>
      </c>
      <c r="B1221" t="s">
        <v>13422</v>
      </c>
      <c r="C1221">
        <v>0</v>
      </c>
      <c r="D1221" s="88">
        <v>13.3</v>
      </c>
    </row>
    <row r="1222" spans="1:4">
      <c r="A1222">
        <v>1364</v>
      </c>
      <c r="B1222" t="s">
        <v>13423</v>
      </c>
      <c r="C1222">
        <v>0</v>
      </c>
      <c r="D1222" s="88">
        <v>15.147</v>
      </c>
    </row>
    <row r="1223" spans="1:4">
      <c r="A1223">
        <v>1365</v>
      </c>
      <c r="B1223" t="s">
        <v>13424</v>
      </c>
      <c r="C1223">
        <v>0</v>
      </c>
      <c r="D1223" s="88">
        <v>16.989999999999998</v>
      </c>
    </row>
    <row r="1224" spans="1:4">
      <c r="A1224">
        <v>1366</v>
      </c>
      <c r="B1224" t="s">
        <v>13425</v>
      </c>
      <c r="C1224">
        <v>0</v>
      </c>
      <c r="D1224" s="88">
        <v>10.25</v>
      </c>
    </row>
    <row r="1225" spans="1:4">
      <c r="A1225">
        <v>1367</v>
      </c>
      <c r="B1225" t="s">
        <v>13426</v>
      </c>
      <c r="C1225">
        <v>0</v>
      </c>
      <c r="D1225" s="88">
        <v>17.576000000000001</v>
      </c>
    </row>
    <row r="1226" spans="1:4">
      <c r="A1226">
        <v>1368</v>
      </c>
      <c r="B1226" t="s">
        <v>13427</v>
      </c>
      <c r="C1226">
        <v>0</v>
      </c>
      <c r="D1226" s="88">
        <v>12.79</v>
      </c>
    </row>
    <row r="1227" spans="1:4">
      <c r="A1227">
        <v>1369</v>
      </c>
      <c r="B1227" t="s">
        <v>13428</v>
      </c>
      <c r="C1227">
        <v>0</v>
      </c>
      <c r="D1227" s="88">
        <v>10.353</v>
      </c>
    </row>
    <row r="1228" spans="1:4">
      <c r="A1228">
        <v>1370</v>
      </c>
      <c r="B1228" t="s">
        <v>13429</v>
      </c>
      <c r="C1228">
        <v>0</v>
      </c>
      <c r="D1228" s="88">
        <v>8.84</v>
      </c>
    </row>
    <row r="1229" spans="1:4">
      <c r="A1229">
        <v>1371</v>
      </c>
      <c r="B1229" t="s">
        <v>13430</v>
      </c>
      <c r="C1229">
        <v>0</v>
      </c>
      <c r="D1229" s="88">
        <v>6.89</v>
      </c>
    </row>
    <row r="1230" spans="1:4">
      <c r="A1230">
        <v>1372</v>
      </c>
      <c r="B1230" t="s">
        <v>13431</v>
      </c>
      <c r="C1230">
        <v>12</v>
      </c>
      <c r="D1230" s="88">
        <v>8.4</v>
      </c>
    </row>
    <row r="1231" spans="1:4">
      <c r="A1231">
        <v>1373</v>
      </c>
      <c r="B1231" t="s">
        <v>13432</v>
      </c>
      <c r="C1231">
        <v>0</v>
      </c>
      <c r="D1231" s="88">
        <v>17.096</v>
      </c>
    </row>
    <row r="1232" spans="1:4">
      <c r="A1232">
        <v>1374</v>
      </c>
      <c r="B1232" t="s">
        <v>13433</v>
      </c>
      <c r="C1232">
        <v>0</v>
      </c>
      <c r="D1232" s="88">
        <v>8.18</v>
      </c>
    </row>
    <row r="1233" spans="1:4">
      <c r="A1233">
        <v>1375</v>
      </c>
      <c r="B1233" t="s">
        <v>13434</v>
      </c>
      <c r="C1233">
        <v>0</v>
      </c>
      <c r="D1233" s="88">
        <v>0</v>
      </c>
    </row>
    <row r="1234" spans="1:4">
      <c r="A1234">
        <v>1377</v>
      </c>
      <c r="B1234" t="s">
        <v>13435</v>
      </c>
      <c r="C1234">
        <v>0</v>
      </c>
      <c r="D1234" s="88">
        <v>127.29</v>
      </c>
    </row>
    <row r="1235" spans="1:4">
      <c r="A1235">
        <v>1378</v>
      </c>
      <c r="B1235" t="s">
        <v>13436</v>
      </c>
      <c r="C1235">
        <v>0</v>
      </c>
      <c r="D1235" s="88">
        <v>0</v>
      </c>
    </row>
    <row r="1236" spans="1:4">
      <c r="A1236">
        <v>1379</v>
      </c>
      <c r="B1236" t="s">
        <v>13437</v>
      </c>
      <c r="C1236">
        <v>0</v>
      </c>
      <c r="D1236" s="88">
        <v>0</v>
      </c>
    </row>
    <row r="1237" spans="1:4">
      <c r="A1237">
        <v>1380</v>
      </c>
      <c r="B1237" t="s">
        <v>13438</v>
      </c>
      <c r="C1237">
        <v>0</v>
      </c>
      <c r="D1237" s="88">
        <v>16.95</v>
      </c>
    </row>
    <row r="1238" spans="1:4">
      <c r="A1238">
        <v>1381</v>
      </c>
      <c r="B1238" t="s">
        <v>13439</v>
      </c>
      <c r="C1238">
        <v>0</v>
      </c>
      <c r="D1238" s="88">
        <v>0</v>
      </c>
    </row>
    <row r="1239" spans="1:4">
      <c r="A1239">
        <v>1382</v>
      </c>
      <c r="B1239" t="s">
        <v>13440</v>
      </c>
      <c r="C1239">
        <v>0</v>
      </c>
      <c r="D1239" s="88">
        <v>0</v>
      </c>
    </row>
    <row r="1240" spans="1:4">
      <c r="A1240">
        <v>1383</v>
      </c>
      <c r="B1240" t="s">
        <v>13441</v>
      </c>
      <c r="C1240">
        <v>0</v>
      </c>
      <c r="D1240" s="88">
        <v>102.46</v>
      </c>
    </row>
    <row r="1241" spans="1:4">
      <c r="A1241">
        <v>1384</v>
      </c>
      <c r="B1241" t="s">
        <v>13442</v>
      </c>
      <c r="C1241">
        <v>0</v>
      </c>
      <c r="D1241" s="88">
        <v>60.19</v>
      </c>
    </row>
    <row r="1242" spans="1:4">
      <c r="A1242">
        <v>1385</v>
      </c>
      <c r="B1242" t="s">
        <v>13443</v>
      </c>
      <c r="C1242">
        <v>0</v>
      </c>
      <c r="D1242" s="88">
        <v>22.664000000000001</v>
      </c>
    </row>
    <row r="1243" spans="1:4">
      <c r="A1243">
        <v>1386</v>
      </c>
      <c r="B1243" t="s">
        <v>13444</v>
      </c>
      <c r="C1243">
        <v>570</v>
      </c>
      <c r="D1243" s="88">
        <v>4.63</v>
      </c>
    </row>
    <row r="1244" spans="1:4">
      <c r="A1244">
        <v>1387</v>
      </c>
      <c r="B1244" t="s">
        <v>13445</v>
      </c>
      <c r="C1244">
        <v>6</v>
      </c>
      <c r="D1244" s="88">
        <v>6.83</v>
      </c>
    </row>
    <row r="1245" spans="1:4">
      <c r="A1245">
        <v>1388</v>
      </c>
      <c r="B1245" t="s">
        <v>13446</v>
      </c>
      <c r="C1245">
        <v>0</v>
      </c>
      <c r="D1245" s="88">
        <v>4.798</v>
      </c>
    </row>
    <row r="1246" spans="1:4">
      <c r="A1246">
        <v>1389</v>
      </c>
      <c r="B1246" t="s">
        <v>13447</v>
      </c>
      <c r="C1246">
        <v>6</v>
      </c>
      <c r="D1246" s="88">
        <v>395</v>
      </c>
    </row>
    <row r="1247" spans="1:4">
      <c r="A1247">
        <v>1390</v>
      </c>
      <c r="B1247" t="s">
        <v>13448</v>
      </c>
      <c r="C1247">
        <v>0</v>
      </c>
      <c r="D1247" s="88">
        <v>7.29</v>
      </c>
    </row>
    <row r="1248" spans="1:4">
      <c r="A1248">
        <v>1391</v>
      </c>
      <c r="B1248" t="s">
        <v>13449</v>
      </c>
      <c r="C1248">
        <v>0</v>
      </c>
      <c r="D1248" s="88">
        <v>7.3529999999999998</v>
      </c>
    </row>
    <row r="1249" spans="1:4">
      <c r="A1249">
        <v>1392</v>
      </c>
      <c r="B1249" t="s">
        <v>13450</v>
      </c>
      <c r="C1249">
        <v>0</v>
      </c>
      <c r="D1249" s="88">
        <v>11.87</v>
      </c>
    </row>
    <row r="1250" spans="1:4">
      <c r="A1250">
        <v>1393</v>
      </c>
      <c r="B1250" t="s">
        <v>13451</v>
      </c>
      <c r="C1250">
        <v>0</v>
      </c>
      <c r="D1250" s="88">
        <v>2.97</v>
      </c>
    </row>
    <row r="1251" spans="1:4">
      <c r="A1251">
        <v>1394</v>
      </c>
      <c r="B1251" t="s">
        <v>13452</v>
      </c>
      <c r="C1251">
        <v>102</v>
      </c>
      <c r="D1251" s="88">
        <v>8.6999999999999993</v>
      </c>
    </row>
    <row r="1252" spans="1:4">
      <c r="A1252">
        <v>1395</v>
      </c>
      <c r="B1252" t="s">
        <v>13453</v>
      </c>
      <c r="C1252">
        <v>0</v>
      </c>
      <c r="D1252" s="88">
        <v>18.2</v>
      </c>
    </row>
    <row r="1253" spans="1:4">
      <c r="A1253">
        <v>1396</v>
      </c>
      <c r="B1253" t="s">
        <v>13454</v>
      </c>
      <c r="C1253">
        <v>15</v>
      </c>
      <c r="D1253" s="88">
        <v>30.5</v>
      </c>
    </row>
    <row r="1254" spans="1:4">
      <c r="A1254">
        <v>1397</v>
      </c>
      <c r="B1254" t="s">
        <v>13455</v>
      </c>
      <c r="C1254">
        <v>0</v>
      </c>
      <c r="D1254" s="88">
        <v>55.66</v>
      </c>
    </row>
    <row r="1255" spans="1:4">
      <c r="A1255">
        <v>1398</v>
      </c>
      <c r="B1255" t="s">
        <v>13456</v>
      </c>
      <c r="C1255">
        <v>0</v>
      </c>
      <c r="D1255" s="88">
        <v>10.36</v>
      </c>
    </row>
    <row r="1256" spans="1:4">
      <c r="A1256">
        <v>1399</v>
      </c>
      <c r="B1256" t="s">
        <v>13457</v>
      </c>
      <c r="C1256">
        <v>0</v>
      </c>
      <c r="D1256" s="88">
        <v>107.53</v>
      </c>
    </row>
    <row r="1257" spans="1:4">
      <c r="A1257">
        <v>1400</v>
      </c>
      <c r="B1257" t="s">
        <v>13458</v>
      </c>
      <c r="C1257">
        <v>0</v>
      </c>
      <c r="D1257" s="88">
        <v>49</v>
      </c>
    </row>
    <row r="1258" spans="1:4">
      <c r="A1258">
        <v>1401</v>
      </c>
      <c r="B1258" t="s">
        <v>13459</v>
      </c>
      <c r="C1258">
        <v>0</v>
      </c>
      <c r="D1258" s="88">
        <v>12.3</v>
      </c>
    </row>
    <row r="1259" spans="1:4">
      <c r="A1259">
        <v>1402</v>
      </c>
      <c r="B1259" t="s">
        <v>13460</v>
      </c>
      <c r="C1259">
        <v>0</v>
      </c>
      <c r="D1259" s="88">
        <v>46.12</v>
      </c>
    </row>
    <row r="1260" spans="1:4">
      <c r="A1260">
        <v>1403</v>
      </c>
      <c r="B1260" t="s">
        <v>13461</v>
      </c>
      <c r="C1260">
        <v>0</v>
      </c>
      <c r="D1260" s="88">
        <v>13.211</v>
      </c>
    </row>
    <row r="1261" spans="1:4">
      <c r="A1261">
        <v>1404</v>
      </c>
      <c r="B1261" t="s">
        <v>13462</v>
      </c>
      <c r="C1261">
        <v>24</v>
      </c>
      <c r="D1261" s="88">
        <v>7.8</v>
      </c>
    </row>
    <row r="1262" spans="1:4">
      <c r="A1262">
        <v>1405</v>
      </c>
      <c r="B1262" t="s">
        <v>13463</v>
      </c>
      <c r="C1262">
        <v>0</v>
      </c>
      <c r="D1262" s="88">
        <v>5.0570000000000004</v>
      </c>
    </row>
    <row r="1263" spans="1:4">
      <c r="A1263">
        <v>1406</v>
      </c>
      <c r="B1263" t="s">
        <v>13464</v>
      </c>
      <c r="C1263">
        <v>27</v>
      </c>
      <c r="D1263" s="88">
        <v>7.17</v>
      </c>
    </row>
    <row r="1264" spans="1:4">
      <c r="A1264">
        <v>1409</v>
      </c>
      <c r="B1264" t="s">
        <v>13465</v>
      </c>
      <c r="C1264">
        <v>0</v>
      </c>
      <c r="D1264" s="88">
        <v>11.45</v>
      </c>
    </row>
    <row r="1265" spans="1:4">
      <c r="A1265">
        <v>1410</v>
      </c>
      <c r="B1265" t="s">
        <v>13466</v>
      </c>
      <c r="C1265">
        <v>12</v>
      </c>
      <c r="D1265" s="88">
        <v>12.65</v>
      </c>
    </row>
    <row r="1266" spans="1:4">
      <c r="A1266">
        <v>1411</v>
      </c>
      <c r="B1266" t="s">
        <v>13467</v>
      </c>
      <c r="C1266">
        <v>12</v>
      </c>
      <c r="D1266" s="88">
        <v>29.9</v>
      </c>
    </row>
    <row r="1267" spans="1:4">
      <c r="A1267">
        <v>1412</v>
      </c>
      <c r="B1267" t="s">
        <v>13468</v>
      </c>
      <c r="C1267">
        <v>0</v>
      </c>
      <c r="D1267" s="88">
        <v>4.5</v>
      </c>
    </row>
    <row r="1268" spans="1:4">
      <c r="A1268">
        <v>1413</v>
      </c>
      <c r="B1268" t="s">
        <v>13469</v>
      </c>
      <c r="C1268">
        <v>21</v>
      </c>
      <c r="D1268" s="88">
        <v>5.65</v>
      </c>
    </row>
    <row r="1269" spans="1:4">
      <c r="A1269">
        <v>1414</v>
      </c>
      <c r="B1269" t="s">
        <v>13470</v>
      </c>
      <c r="C1269">
        <v>102</v>
      </c>
      <c r="D1269" s="88">
        <v>6.05</v>
      </c>
    </row>
    <row r="1270" spans="1:4">
      <c r="A1270">
        <v>1415</v>
      </c>
      <c r="B1270" t="s">
        <v>13471</v>
      </c>
      <c r="C1270">
        <v>210</v>
      </c>
      <c r="D1270" s="88">
        <v>6.5</v>
      </c>
    </row>
    <row r="1271" spans="1:4">
      <c r="A1271">
        <v>1416</v>
      </c>
      <c r="B1271" t="s">
        <v>13472</v>
      </c>
      <c r="C1271">
        <v>33</v>
      </c>
      <c r="D1271" s="88">
        <v>9.74</v>
      </c>
    </row>
    <row r="1272" spans="1:4">
      <c r="A1272">
        <v>1417</v>
      </c>
      <c r="B1272" t="s">
        <v>13473</v>
      </c>
      <c r="C1272">
        <v>0</v>
      </c>
      <c r="D1272" s="88">
        <v>8.5660000000000007</v>
      </c>
    </row>
    <row r="1273" spans="1:4">
      <c r="A1273">
        <v>1418</v>
      </c>
      <c r="B1273" t="s">
        <v>13474</v>
      </c>
      <c r="C1273">
        <v>0</v>
      </c>
      <c r="D1273" s="88">
        <v>8.17</v>
      </c>
    </row>
    <row r="1274" spans="1:4">
      <c r="A1274">
        <v>1419</v>
      </c>
      <c r="B1274" t="s">
        <v>13475</v>
      </c>
      <c r="C1274">
        <v>6</v>
      </c>
      <c r="D1274" s="88">
        <v>12.13</v>
      </c>
    </row>
    <row r="1275" spans="1:4">
      <c r="A1275">
        <v>1420</v>
      </c>
      <c r="B1275" t="s">
        <v>13476</v>
      </c>
      <c r="C1275">
        <v>138</v>
      </c>
      <c r="D1275" s="88">
        <v>12.586</v>
      </c>
    </row>
    <row r="1276" spans="1:4">
      <c r="A1276">
        <v>1421</v>
      </c>
      <c r="B1276" t="s">
        <v>13477</v>
      </c>
      <c r="C1276">
        <v>0</v>
      </c>
      <c r="D1276" s="88">
        <v>8.7409999999999997</v>
      </c>
    </row>
    <row r="1277" spans="1:4">
      <c r="A1277">
        <v>1422</v>
      </c>
      <c r="B1277" t="s">
        <v>13478</v>
      </c>
      <c r="C1277">
        <v>0</v>
      </c>
      <c r="D1277" s="88">
        <v>7.6059999999999999</v>
      </c>
    </row>
    <row r="1278" spans="1:4">
      <c r="A1278">
        <v>1423</v>
      </c>
      <c r="B1278" t="s">
        <v>13479</v>
      </c>
      <c r="C1278">
        <v>3</v>
      </c>
      <c r="D1278" s="88">
        <v>22.2</v>
      </c>
    </row>
    <row r="1279" spans="1:4">
      <c r="A1279">
        <v>1424</v>
      </c>
      <c r="B1279" t="s">
        <v>13480</v>
      </c>
      <c r="C1279">
        <v>360</v>
      </c>
      <c r="D1279" s="88">
        <v>37.409999999999997</v>
      </c>
    </row>
    <row r="1280" spans="1:4">
      <c r="A1280">
        <v>1425</v>
      </c>
      <c r="B1280" t="s">
        <v>13481</v>
      </c>
      <c r="C1280">
        <v>9</v>
      </c>
      <c r="D1280" s="88">
        <v>8.91</v>
      </c>
    </row>
    <row r="1281" spans="1:4">
      <c r="A1281">
        <v>1426</v>
      </c>
      <c r="B1281" t="s">
        <v>13482</v>
      </c>
      <c r="C1281">
        <v>0</v>
      </c>
      <c r="D1281" s="88">
        <v>91.91</v>
      </c>
    </row>
    <row r="1282" spans="1:4">
      <c r="A1282">
        <v>1427</v>
      </c>
      <c r="B1282" t="s">
        <v>13483</v>
      </c>
      <c r="C1282">
        <v>0</v>
      </c>
      <c r="D1282" s="88">
        <v>12.86</v>
      </c>
    </row>
    <row r="1283" spans="1:4">
      <c r="A1283">
        <v>1428</v>
      </c>
      <c r="B1283" t="s">
        <v>13484</v>
      </c>
      <c r="C1283">
        <v>0</v>
      </c>
      <c r="D1283" s="88">
        <v>12.3</v>
      </c>
    </row>
    <row r="1284" spans="1:4">
      <c r="A1284">
        <v>1429</v>
      </c>
      <c r="B1284" t="s">
        <v>13485</v>
      </c>
      <c r="C1284">
        <v>15</v>
      </c>
      <c r="D1284" s="88">
        <v>21.95</v>
      </c>
    </row>
    <row r="1285" spans="1:4">
      <c r="A1285">
        <v>1430</v>
      </c>
      <c r="B1285" t="s">
        <v>13486</v>
      </c>
      <c r="C1285">
        <v>0</v>
      </c>
      <c r="D1285" s="88">
        <v>10.818</v>
      </c>
    </row>
    <row r="1286" spans="1:4">
      <c r="A1286">
        <v>1431</v>
      </c>
      <c r="B1286" t="s">
        <v>13487</v>
      </c>
      <c r="C1286">
        <v>0</v>
      </c>
      <c r="D1286" s="88">
        <v>11.683</v>
      </c>
    </row>
    <row r="1287" spans="1:4">
      <c r="A1287">
        <v>1432</v>
      </c>
      <c r="B1287" t="s">
        <v>13488</v>
      </c>
      <c r="C1287">
        <v>0</v>
      </c>
      <c r="D1287" s="88">
        <v>10.973000000000001</v>
      </c>
    </row>
    <row r="1288" spans="1:4">
      <c r="A1288">
        <v>1433</v>
      </c>
      <c r="B1288" t="s">
        <v>13489</v>
      </c>
      <c r="C1288">
        <v>0</v>
      </c>
      <c r="D1288" s="88">
        <v>8.5440000000000005</v>
      </c>
    </row>
    <row r="1289" spans="1:4">
      <c r="A1289">
        <v>1434</v>
      </c>
      <c r="B1289" t="s">
        <v>13490</v>
      </c>
      <c r="C1289">
        <v>0</v>
      </c>
      <c r="D1289" s="88">
        <v>8.5440000000000005</v>
      </c>
    </row>
    <row r="1290" spans="1:4">
      <c r="A1290">
        <v>1435</v>
      </c>
      <c r="B1290" t="s">
        <v>13491</v>
      </c>
      <c r="C1290">
        <v>0</v>
      </c>
      <c r="D1290" s="88">
        <v>8.5440000000000005</v>
      </c>
    </row>
    <row r="1291" spans="1:4">
      <c r="A1291">
        <v>1436</v>
      </c>
      <c r="B1291" t="s">
        <v>13492</v>
      </c>
      <c r="C1291">
        <v>0</v>
      </c>
      <c r="D1291" s="88">
        <v>7.9870000000000001</v>
      </c>
    </row>
    <row r="1292" spans="1:4">
      <c r="A1292">
        <v>1437</v>
      </c>
      <c r="B1292" t="s">
        <v>13493</v>
      </c>
      <c r="C1292">
        <v>0</v>
      </c>
      <c r="D1292" s="88">
        <v>7.641</v>
      </c>
    </row>
    <row r="1293" spans="1:4">
      <c r="A1293">
        <v>1438</v>
      </c>
      <c r="B1293" t="s">
        <v>13494</v>
      </c>
      <c r="C1293">
        <v>0</v>
      </c>
      <c r="D1293" s="88">
        <v>41.000999999999998</v>
      </c>
    </row>
    <row r="1294" spans="1:4">
      <c r="A1294">
        <v>1439</v>
      </c>
      <c r="B1294" t="s">
        <v>13495</v>
      </c>
      <c r="C1294">
        <v>0</v>
      </c>
      <c r="D1294" s="88">
        <v>41.000999999999998</v>
      </c>
    </row>
    <row r="1295" spans="1:4">
      <c r="A1295">
        <v>1440</v>
      </c>
      <c r="B1295" t="s">
        <v>13496</v>
      </c>
      <c r="C1295">
        <v>0</v>
      </c>
      <c r="D1295" s="88">
        <v>41.000999999999998</v>
      </c>
    </row>
    <row r="1296" spans="1:4">
      <c r="A1296">
        <v>1441</v>
      </c>
      <c r="B1296" t="s">
        <v>13497</v>
      </c>
      <c r="C1296">
        <v>0</v>
      </c>
      <c r="D1296" s="88">
        <v>46.71</v>
      </c>
    </row>
    <row r="1297" spans="1:4">
      <c r="A1297">
        <v>1442</v>
      </c>
      <c r="B1297" t="s">
        <v>13498</v>
      </c>
      <c r="C1297">
        <v>0</v>
      </c>
      <c r="D1297" s="88">
        <v>9.6</v>
      </c>
    </row>
    <row r="1298" spans="1:4">
      <c r="A1298">
        <v>1443</v>
      </c>
      <c r="B1298" t="s">
        <v>13499</v>
      </c>
      <c r="C1298">
        <v>0</v>
      </c>
      <c r="D1298" s="88">
        <v>12.62</v>
      </c>
    </row>
    <row r="1299" spans="1:4">
      <c r="A1299">
        <v>1444</v>
      </c>
      <c r="B1299" t="s">
        <v>13500</v>
      </c>
      <c r="C1299">
        <v>0</v>
      </c>
      <c r="D1299" s="88">
        <v>54.4</v>
      </c>
    </row>
    <row r="1300" spans="1:4">
      <c r="A1300">
        <v>1445</v>
      </c>
      <c r="B1300" t="s">
        <v>13501</v>
      </c>
      <c r="C1300">
        <v>0</v>
      </c>
      <c r="D1300" s="88">
        <v>8.5</v>
      </c>
    </row>
    <row r="1301" spans="1:4">
      <c r="A1301">
        <v>1446</v>
      </c>
      <c r="B1301" t="s">
        <v>13502</v>
      </c>
      <c r="C1301">
        <v>0</v>
      </c>
      <c r="D1301" s="88">
        <v>12.635999999999999</v>
      </c>
    </row>
    <row r="1302" spans="1:4">
      <c r="A1302">
        <v>1447</v>
      </c>
      <c r="B1302" t="s">
        <v>13503</v>
      </c>
      <c r="C1302">
        <v>0</v>
      </c>
      <c r="D1302" s="88">
        <v>19.399999999999999</v>
      </c>
    </row>
    <row r="1303" spans="1:4">
      <c r="A1303">
        <v>1448</v>
      </c>
      <c r="B1303" t="s">
        <v>13504</v>
      </c>
      <c r="C1303">
        <v>0</v>
      </c>
      <c r="D1303" s="88">
        <v>15.91</v>
      </c>
    </row>
    <row r="1304" spans="1:4">
      <c r="A1304">
        <v>1449</v>
      </c>
      <c r="B1304" t="s">
        <v>13505</v>
      </c>
      <c r="C1304">
        <v>0</v>
      </c>
      <c r="D1304" s="88">
        <v>40.94</v>
      </c>
    </row>
    <row r="1305" spans="1:4">
      <c r="A1305">
        <v>1450</v>
      </c>
      <c r="B1305" t="s">
        <v>13506</v>
      </c>
      <c r="C1305">
        <v>3</v>
      </c>
      <c r="D1305" s="88">
        <v>48.37</v>
      </c>
    </row>
    <row r="1306" spans="1:4">
      <c r="A1306">
        <v>1451</v>
      </c>
      <c r="B1306" t="s">
        <v>13507</v>
      </c>
      <c r="C1306">
        <v>0</v>
      </c>
      <c r="D1306" s="88">
        <v>41.895000000000003</v>
      </c>
    </row>
    <row r="1307" spans="1:4">
      <c r="A1307">
        <v>1452</v>
      </c>
      <c r="B1307" t="s">
        <v>13508</v>
      </c>
      <c r="C1307">
        <v>0</v>
      </c>
      <c r="D1307" s="88">
        <v>9.3000000000000007</v>
      </c>
    </row>
    <row r="1308" spans="1:4">
      <c r="A1308">
        <v>1453</v>
      </c>
      <c r="B1308" t="s">
        <v>13509</v>
      </c>
      <c r="C1308">
        <v>3</v>
      </c>
      <c r="D1308" s="88">
        <v>13.98</v>
      </c>
    </row>
    <row r="1309" spans="1:4">
      <c r="A1309">
        <v>1454</v>
      </c>
      <c r="B1309" t="s">
        <v>13510</v>
      </c>
      <c r="C1309">
        <v>9</v>
      </c>
      <c r="D1309" s="88">
        <v>23.85</v>
      </c>
    </row>
    <row r="1310" spans="1:4">
      <c r="A1310">
        <v>1455</v>
      </c>
      <c r="B1310" t="s">
        <v>13511</v>
      </c>
      <c r="C1310">
        <v>0</v>
      </c>
      <c r="D1310" s="88">
        <v>5.2469999999999999</v>
      </c>
    </row>
    <row r="1311" spans="1:4">
      <c r="A1311">
        <v>1456</v>
      </c>
      <c r="B1311" t="s">
        <v>13512</v>
      </c>
      <c r="C1311">
        <v>0</v>
      </c>
      <c r="D1311" s="88">
        <v>5.4669999999999996</v>
      </c>
    </row>
    <row r="1312" spans="1:4">
      <c r="A1312">
        <v>1457</v>
      </c>
      <c r="B1312" t="s">
        <v>13513</v>
      </c>
      <c r="C1312">
        <v>18</v>
      </c>
      <c r="D1312" s="88">
        <v>8.2119999999999997</v>
      </c>
    </row>
    <row r="1313" spans="1:4">
      <c r="A1313">
        <v>1458</v>
      </c>
      <c r="B1313" t="s">
        <v>13514</v>
      </c>
      <c r="C1313">
        <v>0</v>
      </c>
      <c r="D1313" s="88">
        <v>17.649999999999999</v>
      </c>
    </row>
    <row r="1314" spans="1:4">
      <c r="A1314">
        <v>1459</v>
      </c>
      <c r="B1314" t="s">
        <v>13515</v>
      </c>
      <c r="C1314">
        <v>0</v>
      </c>
      <c r="D1314" s="88">
        <v>26.09</v>
      </c>
    </row>
    <row r="1315" spans="1:4">
      <c r="A1315">
        <v>1460</v>
      </c>
      <c r="B1315" t="s">
        <v>13516</v>
      </c>
      <c r="C1315">
        <v>60</v>
      </c>
      <c r="D1315" s="88">
        <v>6.65</v>
      </c>
    </row>
    <row r="1316" spans="1:4">
      <c r="A1316">
        <v>1461</v>
      </c>
      <c r="B1316" t="s">
        <v>13517</v>
      </c>
      <c r="C1316">
        <v>0</v>
      </c>
      <c r="D1316" s="88">
        <v>10.71</v>
      </c>
    </row>
    <row r="1317" spans="1:4">
      <c r="A1317">
        <v>1462</v>
      </c>
      <c r="B1317" t="s">
        <v>13518</v>
      </c>
      <c r="C1317">
        <v>0</v>
      </c>
      <c r="D1317" s="88">
        <v>16.649999999999999</v>
      </c>
    </row>
    <row r="1318" spans="1:4">
      <c r="A1318">
        <v>1463</v>
      </c>
      <c r="B1318" t="s">
        <v>13519</v>
      </c>
      <c r="C1318">
        <v>0</v>
      </c>
      <c r="D1318" s="88">
        <v>18.91</v>
      </c>
    </row>
    <row r="1319" spans="1:4">
      <c r="A1319">
        <v>1464</v>
      </c>
      <c r="B1319" t="s">
        <v>13520</v>
      </c>
      <c r="C1319">
        <v>0</v>
      </c>
      <c r="D1319" s="88">
        <v>0</v>
      </c>
    </row>
    <row r="1320" spans="1:4">
      <c r="A1320">
        <v>1465</v>
      </c>
      <c r="B1320" t="s">
        <v>13521</v>
      </c>
      <c r="C1320">
        <v>0</v>
      </c>
      <c r="D1320" s="88">
        <v>56.122999999999998</v>
      </c>
    </row>
    <row r="1321" spans="1:4">
      <c r="A1321">
        <v>1466</v>
      </c>
      <c r="B1321" t="s">
        <v>13522</v>
      </c>
      <c r="C1321">
        <v>0</v>
      </c>
      <c r="D1321" s="88">
        <v>48.77</v>
      </c>
    </row>
    <row r="1322" spans="1:4">
      <c r="A1322">
        <v>1467</v>
      </c>
      <c r="B1322" t="s">
        <v>13523</v>
      </c>
      <c r="C1322">
        <v>0</v>
      </c>
      <c r="D1322" s="88">
        <v>4.7</v>
      </c>
    </row>
    <row r="1323" spans="1:4">
      <c r="A1323">
        <v>1468</v>
      </c>
      <c r="B1323" t="s">
        <v>13524</v>
      </c>
      <c r="C1323">
        <v>0</v>
      </c>
      <c r="D1323" s="88">
        <v>18.25</v>
      </c>
    </row>
    <row r="1324" spans="1:4">
      <c r="A1324">
        <v>1469</v>
      </c>
      <c r="B1324" t="s">
        <v>13525</v>
      </c>
      <c r="C1324">
        <v>120</v>
      </c>
      <c r="D1324" s="88">
        <v>3.19</v>
      </c>
    </row>
    <row r="1325" spans="1:4">
      <c r="A1325">
        <v>1470</v>
      </c>
      <c r="B1325" t="s">
        <v>13526</v>
      </c>
      <c r="C1325">
        <v>0</v>
      </c>
      <c r="D1325" s="88">
        <v>0</v>
      </c>
    </row>
    <row r="1326" spans="1:4">
      <c r="A1326">
        <v>1471</v>
      </c>
      <c r="B1326" t="s">
        <v>13527</v>
      </c>
      <c r="C1326">
        <v>0</v>
      </c>
      <c r="D1326" s="88">
        <v>0</v>
      </c>
    </row>
    <row r="1327" spans="1:4">
      <c r="A1327">
        <v>1472</v>
      </c>
      <c r="B1327" t="s">
        <v>13528</v>
      </c>
      <c r="C1327">
        <v>0</v>
      </c>
      <c r="D1327" s="88">
        <v>3.14</v>
      </c>
    </row>
    <row r="1328" spans="1:4">
      <c r="A1328">
        <v>1473</v>
      </c>
      <c r="B1328" t="s">
        <v>13529</v>
      </c>
      <c r="C1328">
        <v>0</v>
      </c>
      <c r="D1328" s="88">
        <v>2.887</v>
      </c>
    </row>
    <row r="1329" spans="1:4">
      <c r="A1329">
        <v>1474</v>
      </c>
      <c r="B1329" t="s">
        <v>13530</v>
      </c>
      <c r="C1329">
        <v>0</v>
      </c>
      <c r="D1329" s="88">
        <v>0</v>
      </c>
    </row>
    <row r="1330" spans="1:4">
      <c r="A1330">
        <v>1475</v>
      </c>
      <c r="B1330" t="s">
        <v>13531</v>
      </c>
      <c r="C1330">
        <v>0</v>
      </c>
      <c r="D1330" s="88">
        <v>20.05</v>
      </c>
    </row>
    <row r="1331" spans="1:4">
      <c r="A1331">
        <v>1476</v>
      </c>
      <c r="B1331" t="s">
        <v>13532</v>
      </c>
      <c r="C1331">
        <v>0</v>
      </c>
      <c r="D1331" s="88">
        <v>12.16</v>
      </c>
    </row>
    <row r="1332" spans="1:4">
      <c r="A1332">
        <v>1477</v>
      </c>
      <c r="B1332" t="s">
        <v>13533</v>
      </c>
      <c r="C1332">
        <v>0</v>
      </c>
      <c r="D1332" s="88">
        <v>10.96</v>
      </c>
    </row>
    <row r="1333" spans="1:4">
      <c r="A1333">
        <v>1478</v>
      </c>
      <c r="B1333" t="s">
        <v>13534</v>
      </c>
      <c r="C1333">
        <v>216</v>
      </c>
      <c r="D1333" s="88">
        <v>3.2</v>
      </c>
    </row>
    <row r="1334" spans="1:4">
      <c r="A1334">
        <v>1479</v>
      </c>
      <c r="B1334" t="s">
        <v>13535</v>
      </c>
      <c r="C1334">
        <v>3</v>
      </c>
      <c r="D1334" s="88">
        <v>6.99</v>
      </c>
    </row>
    <row r="1335" spans="1:4">
      <c r="A1335">
        <v>1480</v>
      </c>
      <c r="B1335" t="s">
        <v>13536</v>
      </c>
      <c r="C1335">
        <v>0</v>
      </c>
      <c r="D1335" s="88">
        <v>29.03</v>
      </c>
    </row>
    <row r="1336" spans="1:4">
      <c r="A1336">
        <v>1481</v>
      </c>
      <c r="B1336" t="s">
        <v>13537</v>
      </c>
      <c r="C1336">
        <v>0</v>
      </c>
      <c r="D1336" s="88">
        <v>192</v>
      </c>
    </row>
    <row r="1337" spans="1:4">
      <c r="A1337">
        <v>1482</v>
      </c>
      <c r="B1337" t="s">
        <v>13538</v>
      </c>
      <c r="C1337">
        <v>0</v>
      </c>
      <c r="D1337" s="88">
        <v>31.38</v>
      </c>
    </row>
    <row r="1338" spans="1:4">
      <c r="A1338">
        <v>1483</v>
      </c>
      <c r="B1338" t="s">
        <v>13539</v>
      </c>
      <c r="C1338">
        <v>0</v>
      </c>
      <c r="D1338" s="88">
        <v>35.9</v>
      </c>
    </row>
    <row r="1339" spans="1:4">
      <c r="A1339">
        <v>1484</v>
      </c>
      <c r="B1339" t="s">
        <v>13540</v>
      </c>
      <c r="C1339">
        <v>0</v>
      </c>
      <c r="D1339" s="88">
        <v>18.46</v>
      </c>
    </row>
    <row r="1340" spans="1:4">
      <c r="A1340">
        <v>1485</v>
      </c>
      <c r="B1340" t="s">
        <v>13541</v>
      </c>
      <c r="C1340">
        <v>0</v>
      </c>
      <c r="D1340" s="88">
        <v>7.57</v>
      </c>
    </row>
    <row r="1341" spans="1:4">
      <c r="A1341">
        <v>1486</v>
      </c>
      <c r="B1341" t="s">
        <v>13542</v>
      </c>
      <c r="C1341">
        <v>0</v>
      </c>
      <c r="D1341" s="88">
        <v>54.63</v>
      </c>
    </row>
    <row r="1342" spans="1:4">
      <c r="A1342">
        <v>1487</v>
      </c>
      <c r="B1342" t="s">
        <v>13543</v>
      </c>
      <c r="C1342">
        <v>0</v>
      </c>
      <c r="D1342" s="88">
        <v>32</v>
      </c>
    </row>
    <row r="1343" spans="1:4">
      <c r="A1343">
        <v>1488</v>
      </c>
      <c r="B1343" t="s">
        <v>13544</v>
      </c>
      <c r="C1343">
        <v>0</v>
      </c>
      <c r="D1343" s="88">
        <v>57.189</v>
      </c>
    </row>
    <row r="1344" spans="1:4">
      <c r="A1344">
        <v>1489</v>
      </c>
      <c r="B1344" t="s">
        <v>13545</v>
      </c>
      <c r="C1344">
        <v>0</v>
      </c>
      <c r="D1344" s="88">
        <v>22.69</v>
      </c>
    </row>
    <row r="1345" spans="1:4">
      <c r="A1345">
        <v>1490</v>
      </c>
      <c r="B1345" t="s">
        <v>13546</v>
      </c>
      <c r="C1345">
        <v>0</v>
      </c>
      <c r="D1345" s="88">
        <v>22.67</v>
      </c>
    </row>
    <row r="1346" spans="1:4">
      <c r="A1346">
        <v>1491</v>
      </c>
      <c r="B1346" t="s">
        <v>13547</v>
      </c>
      <c r="C1346">
        <v>0</v>
      </c>
      <c r="D1346" s="88">
        <v>20.38</v>
      </c>
    </row>
    <row r="1347" spans="1:4">
      <c r="A1347">
        <v>1492</v>
      </c>
      <c r="B1347" t="s">
        <v>13548</v>
      </c>
      <c r="C1347">
        <v>0</v>
      </c>
      <c r="D1347" s="88">
        <v>23.63</v>
      </c>
    </row>
    <row r="1348" spans="1:4">
      <c r="A1348">
        <v>1493</v>
      </c>
      <c r="B1348" t="s">
        <v>13549</v>
      </c>
      <c r="C1348">
        <v>0</v>
      </c>
      <c r="D1348" s="88">
        <v>25.38</v>
      </c>
    </row>
    <row r="1349" spans="1:4">
      <c r="A1349">
        <v>1494</v>
      </c>
      <c r="B1349" t="s">
        <v>13550</v>
      </c>
      <c r="C1349">
        <v>0</v>
      </c>
      <c r="D1349" s="88">
        <v>43.88</v>
      </c>
    </row>
    <row r="1350" spans="1:4">
      <c r="A1350">
        <v>1495</v>
      </c>
      <c r="B1350" t="s">
        <v>13551</v>
      </c>
      <c r="C1350">
        <v>0</v>
      </c>
      <c r="D1350" s="88">
        <v>55.88</v>
      </c>
    </row>
    <row r="1351" spans="1:4">
      <c r="A1351">
        <v>1496</v>
      </c>
      <c r="B1351" t="s">
        <v>13552</v>
      </c>
      <c r="C1351">
        <v>0</v>
      </c>
      <c r="D1351" s="88">
        <v>18.86</v>
      </c>
    </row>
    <row r="1352" spans="1:4">
      <c r="A1352">
        <v>1497</v>
      </c>
      <c r="B1352" t="s">
        <v>13553</v>
      </c>
      <c r="C1352">
        <v>0</v>
      </c>
      <c r="D1352" s="88">
        <v>28.91</v>
      </c>
    </row>
    <row r="1353" spans="1:4">
      <c r="A1353">
        <v>1498</v>
      </c>
      <c r="B1353" t="s">
        <v>13554</v>
      </c>
      <c r="C1353">
        <v>0</v>
      </c>
      <c r="D1353" s="88">
        <v>16.8</v>
      </c>
    </row>
    <row r="1354" spans="1:4">
      <c r="A1354">
        <v>1499</v>
      </c>
      <c r="B1354" t="s">
        <v>13555</v>
      </c>
      <c r="C1354">
        <v>39</v>
      </c>
      <c r="D1354" s="88">
        <v>10.16</v>
      </c>
    </row>
    <row r="1355" spans="1:4">
      <c r="A1355">
        <v>1500</v>
      </c>
      <c r="B1355" t="s">
        <v>13556</v>
      </c>
      <c r="C1355">
        <v>0</v>
      </c>
      <c r="D1355" s="88">
        <v>11.43</v>
      </c>
    </row>
    <row r="1356" spans="1:4">
      <c r="A1356">
        <v>1501</v>
      </c>
      <c r="B1356" t="s">
        <v>13557</v>
      </c>
      <c r="C1356">
        <v>6</v>
      </c>
      <c r="D1356" s="88">
        <v>7.72</v>
      </c>
    </row>
    <row r="1357" spans="1:4">
      <c r="A1357">
        <v>1502</v>
      </c>
      <c r="B1357" t="s">
        <v>13558</v>
      </c>
      <c r="C1357">
        <v>12</v>
      </c>
      <c r="D1357" s="88">
        <v>17.71</v>
      </c>
    </row>
    <row r="1358" spans="1:4">
      <c r="A1358">
        <v>1503</v>
      </c>
      <c r="B1358" t="s">
        <v>13559</v>
      </c>
      <c r="C1358">
        <v>0</v>
      </c>
      <c r="D1358" s="88">
        <v>8.3019999999999996</v>
      </c>
    </row>
    <row r="1359" spans="1:4">
      <c r="A1359">
        <v>1504</v>
      </c>
      <c r="B1359" t="s">
        <v>13560</v>
      </c>
      <c r="C1359">
        <v>0</v>
      </c>
      <c r="D1359" s="88">
        <v>29.526</v>
      </c>
    </row>
    <row r="1360" spans="1:4">
      <c r="A1360">
        <v>1505</v>
      </c>
      <c r="B1360" t="s">
        <v>13561</v>
      </c>
      <c r="C1360">
        <v>0</v>
      </c>
      <c r="D1360" s="88">
        <v>17</v>
      </c>
    </row>
    <row r="1361" spans="1:4">
      <c r="A1361">
        <v>1506</v>
      </c>
      <c r="B1361" t="s">
        <v>13562</v>
      </c>
      <c r="C1361">
        <v>0</v>
      </c>
      <c r="D1361" s="88">
        <v>11</v>
      </c>
    </row>
    <row r="1362" spans="1:4">
      <c r="A1362">
        <v>1507</v>
      </c>
      <c r="B1362" t="s">
        <v>13563</v>
      </c>
      <c r="C1362">
        <v>9</v>
      </c>
      <c r="D1362" s="88">
        <v>9.1</v>
      </c>
    </row>
    <row r="1363" spans="1:4">
      <c r="A1363">
        <v>1508</v>
      </c>
      <c r="B1363" t="s">
        <v>13564</v>
      </c>
      <c r="C1363">
        <v>0</v>
      </c>
      <c r="D1363" s="88">
        <v>18.414999999999999</v>
      </c>
    </row>
    <row r="1364" spans="1:4">
      <c r="A1364">
        <v>1509</v>
      </c>
      <c r="B1364" t="s">
        <v>13565</v>
      </c>
      <c r="C1364">
        <v>0</v>
      </c>
      <c r="D1364" s="88">
        <v>7.89</v>
      </c>
    </row>
    <row r="1365" spans="1:4">
      <c r="A1365">
        <v>1510</v>
      </c>
      <c r="B1365" t="s">
        <v>13566</v>
      </c>
      <c r="C1365">
        <v>12</v>
      </c>
      <c r="D1365" s="88">
        <v>9.1999999999999993</v>
      </c>
    </row>
    <row r="1366" spans="1:4">
      <c r="A1366">
        <v>1511</v>
      </c>
      <c r="B1366" t="s">
        <v>13567</v>
      </c>
      <c r="C1366">
        <v>0</v>
      </c>
      <c r="D1366" s="88">
        <v>8.51</v>
      </c>
    </row>
    <row r="1367" spans="1:4">
      <c r="A1367">
        <v>1512</v>
      </c>
      <c r="B1367" t="s">
        <v>13568</v>
      </c>
      <c r="C1367">
        <v>2220</v>
      </c>
      <c r="D1367" s="88">
        <v>10.67</v>
      </c>
    </row>
    <row r="1368" spans="1:4">
      <c r="A1368">
        <v>1513</v>
      </c>
      <c r="B1368" t="s">
        <v>13569</v>
      </c>
      <c r="C1368">
        <v>1674</v>
      </c>
      <c r="D1368" s="88">
        <v>15.68</v>
      </c>
    </row>
    <row r="1369" spans="1:4">
      <c r="A1369">
        <v>1514</v>
      </c>
      <c r="B1369" t="s">
        <v>13570</v>
      </c>
      <c r="C1369">
        <v>7</v>
      </c>
      <c r="D1369" s="88">
        <v>47.23</v>
      </c>
    </row>
    <row r="1370" spans="1:4">
      <c r="A1370">
        <v>1515</v>
      </c>
      <c r="B1370" t="s">
        <v>13571</v>
      </c>
      <c r="C1370">
        <v>21</v>
      </c>
      <c r="D1370" s="88">
        <v>12.14</v>
      </c>
    </row>
    <row r="1371" spans="1:4">
      <c r="A1371">
        <v>1516</v>
      </c>
      <c r="B1371" t="s">
        <v>13572</v>
      </c>
      <c r="C1371">
        <v>72</v>
      </c>
      <c r="D1371" s="88">
        <v>22.18</v>
      </c>
    </row>
    <row r="1372" spans="1:4">
      <c r="A1372">
        <v>1517</v>
      </c>
      <c r="B1372" t="s">
        <v>13573</v>
      </c>
      <c r="C1372">
        <v>69</v>
      </c>
      <c r="D1372" s="88">
        <v>13.9</v>
      </c>
    </row>
    <row r="1373" spans="1:4">
      <c r="A1373">
        <v>1518</v>
      </c>
      <c r="B1373" t="s">
        <v>13574</v>
      </c>
      <c r="C1373">
        <v>0</v>
      </c>
      <c r="D1373" s="88">
        <v>26.27</v>
      </c>
    </row>
    <row r="1374" spans="1:4">
      <c r="A1374">
        <v>1519</v>
      </c>
      <c r="B1374" t="s">
        <v>13575</v>
      </c>
      <c r="C1374">
        <v>6</v>
      </c>
      <c r="D1374" s="88">
        <v>15.15</v>
      </c>
    </row>
    <row r="1375" spans="1:4">
      <c r="A1375">
        <v>1520</v>
      </c>
      <c r="B1375" t="s">
        <v>13576</v>
      </c>
      <c r="C1375">
        <v>18</v>
      </c>
      <c r="D1375" s="88">
        <v>9.3930000000000007</v>
      </c>
    </row>
    <row r="1376" spans="1:4">
      <c r="A1376">
        <v>1521</v>
      </c>
      <c r="B1376" t="s">
        <v>13577</v>
      </c>
      <c r="C1376">
        <v>0</v>
      </c>
      <c r="D1376" s="88">
        <v>5.0640000000000001</v>
      </c>
    </row>
    <row r="1377" spans="1:4">
      <c r="A1377">
        <v>1522</v>
      </c>
      <c r="B1377" t="s">
        <v>13578</v>
      </c>
      <c r="C1377">
        <v>0</v>
      </c>
      <c r="D1377" s="88">
        <v>0</v>
      </c>
    </row>
    <row r="1378" spans="1:4">
      <c r="A1378">
        <v>1523</v>
      </c>
      <c r="B1378" t="s">
        <v>13579</v>
      </c>
      <c r="C1378">
        <v>0</v>
      </c>
      <c r="D1378" s="88">
        <v>13.78</v>
      </c>
    </row>
    <row r="1379" spans="1:4">
      <c r="A1379">
        <v>1524</v>
      </c>
      <c r="B1379" t="s">
        <v>13580</v>
      </c>
      <c r="C1379">
        <v>0</v>
      </c>
      <c r="D1379" s="88">
        <v>15.65</v>
      </c>
    </row>
    <row r="1380" spans="1:4">
      <c r="A1380">
        <v>1525</v>
      </c>
      <c r="B1380" t="s">
        <v>13581</v>
      </c>
      <c r="C1380">
        <v>0</v>
      </c>
      <c r="D1380" s="88">
        <v>3.0489999999999999</v>
      </c>
    </row>
    <row r="1381" spans="1:4">
      <c r="A1381">
        <v>1526</v>
      </c>
      <c r="B1381" t="s">
        <v>13582</v>
      </c>
      <c r="C1381">
        <v>0</v>
      </c>
      <c r="D1381" s="88">
        <v>2.2589999999999999</v>
      </c>
    </row>
    <row r="1382" spans="1:4">
      <c r="A1382">
        <v>1527</v>
      </c>
      <c r="B1382" t="s">
        <v>13583</v>
      </c>
      <c r="C1382">
        <v>0</v>
      </c>
      <c r="D1382" s="88">
        <v>4.234</v>
      </c>
    </row>
    <row r="1383" spans="1:4">
      <c r="A1383">
        <v>1528</v>
      </c>
      <c r="B1383" t="s">
        <v>13584</v>
      </c>
      <c r="C1383">
        <v>0</v>
      </c>
      <c r="D1383" s="88">
        <v>5.407</v>
      </c>
    </row>
    <row r="1384" spans="1:4">
      <c r="A1384">
        <v>1529</v>
      </c>
      <c r="B1384" t="s">
        <v>13585</v>
      </c>
      <c r="C1384">
        <v>0</v>
      </c>
      <c r="D1384" s="88">
        <v>2.907</v>
      </c>
    </row>
    <row r="1385" spans="1:4">
      <c r="A1385">
        <v>1530</v>
      </c>
      <c r="B1385" t="s">
        <v>13586</v>
      </c>
      <c r="C1385">
        <v>0</v>
      </c>
      <c r="D1385" s="88">
        <v>13.48</v>
      </c>
    </row>
    <row r="1386" spans="1:4">
      <c r="A1386">
        <v>1531</v>
      </c>
      <c r="B1386" t="s">
        <v>13587</v>
      </c>
      <c r="C1386">
        <v>3</v>
      </c>
      <c r="D1386" s="88">
        <v>10.066000000000001</v>
      </c>
    </row>
    <row r="1387" spans="1:4">
      <c r="A1387">
        <v>1532</v>
      </c>
      <c r="B1387" t="s">
        <v>13588</v>
      </c>
      <c r="C1387">
        <v>0</v>
      </c>
      <c r="D1387" s="88">
        <v>8.4700000000000006</v>
      </c>
    </row>
    <row r="1388" spans="1:4">
      <c r="A1388">
        <v>1533</v>
      </c>
      <c r="B1388" t="s">
        <v>13589</v>
      </c>
      <c r="C1388">
        <v>6</v>
      </c>
      <c r="D1388" s="88">
        <v>19.149999999999999</v>
      </c>
    </row>
    <row r="1389" spans="1:4">
      <c r="A1389">
        <v>1534</v>
      </c>
      <c r="B1389" t="s">
        <v>13590</v>
      </c>
      <c r="C1389">
        <v>0</v>
      </c>
      <c r="D1389" s="88">
        <v>8.1999999999999993</v>
      </c>
    </row>
    <row r="1390" spans="1:4">
      <c r="A1390">
        <v>1535</v>
      </c>
      <c r="B1390" t="s">
        <v>13591</v>
      </c>
      <c r="C1390">
        <v>0</v>
      </c>
      <c r="D1390" s="88">
        <v>7.0369999999999999</v>
      </c>
    </row>
    <row r="1391" spans="1:4">
      <c r="A1391">
        <v>1536</v>
      </c>
      <c r="B1391" t="s">
        <v>13592</v>
      </c>
      <c r="C1391">
        <v>0</v>
      </c>
      <c r="D1391" s="88">
        <v>28.3</v>
      </c>
    </row>
    <row r="1392" spans="1:4">
      <c r="A1392">
        <v>1537</v>
      </c>
      <c r="B1392" t="s">
        <v>13593</v>
      </c>
      <c r="C1392">
        <v>0</v>
      </c>
      <c r="D1392" s="88">
        <v>8.2469999999999999</v>
      </c>
    </row>
    <row r="1393" spans="1:4">
      <c r="A1393">
        <v>1538</v>
      </c>
      <c r="B1393" t="s">
        <v>13594</v>
      </c>
      <c r="C1393">
        <v>0</v>
      </c>
      <c r="D1393" s="88">
        <v>10.19</v>
      </c>
    </row>
    <row r="1394" spans="1:4">
      <c r="A1394">
        <v>1539</v>
      </c>
      <c r="B1394" t="s">
        <v>13595</v>
      </c>
      <c r="C1394">
        <v>0</v>
      </c>
      <c r="D1394" s="88">
        <v>9.56</v>
      </c>
    </row>
    <row r="1395" spans="1:4">
      <c r="A1395">
        <v>1540</v>
      </c>
      <c r="B1395" t="s">
        <v>13596</v>
      </c>
      <c r="C1395">
        <v>0</v>
      </c>
      <c r="D1395" s="88">
        <v>28.3</v>
      </c>
    </row>
    <row r="1396" spans="1:4">
      <c r="A1396">
        <v>1541</v>
      </c>
      <c r="B1396" t="s">
        <v>13597</v>
      </c>
      <c r="C1396">
        <v>0</v>
      </c>
      <c r="D1396" s="88">
        <v>7.16</v>
      </c>
    </row>
    <row r="1397" spans="1:4">
      <c r="A1397">
        <v>1542</v>
      </c>
      <c r="B1397" t="s">
        <v>13598</v>
      </c>
      <c r="C1397">
        <v>0</v>
      </c>
      <c r="D1397" s="88">
        <v>10.622</v>
      </c>
    </row>
    <row r="1398" spans="1:4">
      <c r="A1398">
        <v>1543</v>
      </c>
      <c r="B1398" t="s">
        <v>13599</v>
      </c>
      <c r="C1398">
        <v>0</v>
      </c>
      <c r="D1398" s="88">
        <v>6.79</v>
      </c>
    </row>
    <row r="1399" spans="1:4">
      <c r="A1399">
        <v>1544</v>
      </c>
      <c r="B1399" t="s">
        <v>13600</v>
      </c>
      <c r="C1399">
        <v>0</v>
      </c>
      <c r="D1399" s="88">
        <v>3.7970000000000002</v>
      </c>
    </row>
    <row r="1400" spans="1:4">
      <c r="A1400">
        <v>1545</v>
      </c>
      <c r="B1400" t="s">
        <v>13601</v>
      </c>
      <c r="C1400">
        <v>96</v>
      </c>
      <c r="D1400" s="88">
        <v>7.3049999999999997</v>
      </c>
    </row>
    <row r="1401" spans="1:4">
      <c r="A1401">
        <v>1546</v>
      </c>
      <c r="B1401" t="s">
        <v>13602</v>
      </c>
      <c r="C1401">
        <v>0</v>
      </c>
      <c r="D1401" s="88">
        <v>4.0049999999999999</v>
      </c>
    </row>
    <row r="1402" spans="1:4">
      <c r="A1402">
        <v>1547</v>
      </c>
      <c r="B1402" t="s">
        <v>13603</v>
      </c>
      <c r="C1402">
        <v>42</v>
      </c>
      <c r="D1402" s="88">
        <v>10.82</v>
      </c>
    </row>
    <row r="1403" spans="1:4">
      <c r="A1403">
        <v>1548</v>
      </c>
      <c r="B1403" t="s">
        <v>13604</v>
      </c>
      <c r="C1403">
        <v>0</v>
      </c>
      <c r="D1403" s="88">
        <v>37.15</v>
      </c>
    </row>
    <row r="1404" spans="1:4">
      <c r="A1404">
        <v>1549</v>
      </c>
      <c r="B1404" t="s">
        <v>13605</v>
      </c>
      <c r="C1404">
        <v>0</v>
      </c>
      <c r="D1404" s="88">
        <v>33.44</v>
      </c>
    </row>
    <row r="1405" spans="1:4">
      <c r="A1405">
        <v>1550</v>
      </c>
      <c r="B1405" t="s">
        <v>13606</v>
      </c>
      <c r="C1405">
        <v>0</v>
      </c>
      <c r="D1405" s="88">
        <v>20</v>
      </c>
    </row>
    <row r="1406" spans="1:4">
      <c r="A1406">
        <v>1551</v>
      </c>
      <c r="B1406" t="s">
        <v>13607</v>
      </c>
      <c r="C1406">
        <v>0</v>
      </c>
      <c r="D1406" s="88">
        <v>14.473000000000001</v>
      </c>
    </row>
    <row r="1407" spans="1:4">
      <c r="A1407">
        <v>1552</v>
      </c>
      <c r="B1407" t="s">
        <v>13608</v>
      </c>
      <c r="C1407">
        <v>0</v>
      </c>
      <c r="D1407" s="88">
        <v>29.97</v>
      </c>
    </row>
    <row r="1408" spans="1:4">
      <c r="A1408">
        <v>1553</v>
      </c>
      <c r="B1408" t="s">
        <v>13609</v>
      </c>
      <c r="C1408">
        <v>0</v>
      </c>
      <c r="D1408" s="88">
        <v>24.324999999999999</v>
      </c>
    </row>
    <row r="1409" spans="1:4">
      <c r="A1409">
        <v>1554</v>
      </c>
      <c r="B1409" t="s">
        <v>13610</v>
      </c>
      <c r="C1409">
        <v>0</v>
      </c>
      <c r="D1409" s="88">
        <v>24.5</v>
      </c>
    </row>
    <row r="1410" spans="1:4">
      <c r="A1410">
        <v>1555</v>
      </c>
      <c r="B1410" t="s">
        <v>13611</v>
      </c>
      <c r="C1410">
        <v>0</v>
      </c>
      <c r="D1410" s="88">
        <v>34.630000000000003</v>
      </c>
    </row>
    <row r="1411" spans="1:4">
      <c r="A1411">
        <v>1556</v>
      </c>
      <c r="B1411" t="s">
        <v>13612</v>
      </c>
      <c r="C1411">
        <v>0</v>
      </c>
      <c r="D1411" s="88">
        <v>97.95</v>
      </c>
    </row>
    <row r="1412" spans="1:4">
      <c r="A1412">
        <v>1557</v>
      </c>
      <c r="B1412" t="s">
        <v>13613</v>
      </c>
      <c r="C1412">
        <v>0</v>
      </c>
      <c r="D1412" s="88">
        <v>13.94</v>
      </c>
    </row>
    <row r="1413" spans="1:4">
      <c r="A1413">
        <v>1558</v>
      </c>
      <c r="B1413" t="s">
        <v>13614</v>
      </c>
      <c r="C1413">
        <v>0</v>
      </c>
      <c r="D1413" s="88">
        <v>13.6</v>
      </c>
    </row>
    <row r="1414" spans="1:4">
      <c r="A1414">
        <v>1559</v>
      </c>
      <c r="B1414" t="s">
        <v>13615</v>
      </c>
      <c r="C1414">
        <v>0</v>
      </c>
      <c r="D1414" s="88">
        <v>30.07</v>
      </c>
    </row>
    <row r="1415" spans="1:4">
      <c r="A1415">
        <v>1560</v>
      </c>
      <c r="B1415" t="s">
        <v>13616</v>
      </c>
      <c r="C1415">
        <v>0</v>
      </c>
      <c r="D1415" s="88">
        <v>15.205</v>
      </c>
    </row>
    <row r="1416" spans="1:4">
      <c r="A1416">
        <v>1561</v>
      </c>
      <c r="B1416" t="s">
        <v>13617</v>
      </c>
      <c r="C1416">
        <v>0</v>
      </c>
      <c r="D1416" s="88">
        <v>25.73</v>
      </c>
    </row>
    <row r="1417" spans="1:4">
      <c r="A1417">
        <v>1562</v>
      </c>
      <c r="B1417" t="s">
        <v>13618</v>
      </c>
      <c r="C1417">
        <v>0</v>
      </c>
      <c r="D1417" s="88">
        <v>1.4370000000000001</v>
      </c>
    </row>
    <row r="1418" spans="1:4">
      <c r="A1418">
        <v>1563</v>
      </c>
      <c r="B1418" t="s">
        <v>13619</v>
      </c>
      <c r="C1418">
        <v>0</v>
      </c>
      <c r="D1418" s="88">
        <v>24.58</v>
      </c>
    </row>
    <row r="1419" spans="1:4">
      <c r="A1419">
        <v>1564</v>
      </c>
      <c r="B1419" t="s">
        <v>13620</v>
      </c>
      <c r="C1419">
        <v>0</v>
      </c>
      <c r="D1419" s="88">
        <v>9.7799999999999994</v>
      </c>
    </row>
    <row r="1420" spans="1:4">
      <c r="A1420">
        <v>1565</v>
      </c>
      <c r="B1420" t="s">
        <v>13621</v>
      </c>
      <c r="C1420">
        <v>0</v>
      </c>
      <c r="D1420" s="88">
        <v>11.9</v>
      </c>
    </row>
    <row r="1421" spans="1:4">
      <c r="A1421">
        <v>1566</v>
      </c>
      <c r="B1421" t="s">
        <v>13622</v>
      </c>
      <c r="C1421">
        <v>0</v>
      </c>
      <c r="D1421" s="88">
        <v>6.91</v>
      </c>
    </row>
    <row r="1422" spans="1:4">
      <c r="A1422">
        <v>1567</v>
      </c>
      <c r="B1422" t="s">
        <v>13623</v>
      </c>
      <c r="C1422">
        <v>18</v>
      </c>
      <c r="D1422" s="88">
        <v>22.95</v>
      </c>
    </row>
    <row r="1423" spans="1:4">
      <c r="A1423">
        <v>1568</v>
      </c>
      <c r="B1423" t="s">
        <v>13624</v>
      </c>
      <c r="C1423">
        <v>0</v>
      </c>
      <c r="D1423" s="88">
        <v>8.49</v>
      </c>
    </row>
    <row r="1424" spans="1:4">
      <c r="A1424">
        <v>1569</v>
      </c>
      <c r="B1424" t="s">
        <v>13625</v>
      </c>
      <c r="C1424">
        <v>0</v>
      </c>
      <c r="D1424" s="88">
        <v>22.58</v>
      </c>
    </row>
    <row r="1425" spans="1:4">
      <c r="A1425">
        <v>1570</v>
      </c>
      <c r="B1425" t="s">
        <v>13626</v>
      </c>
      <c r="C1425">
        <v>0</v>
      </c>
      <c r="D1425" s="88">
        <v>4.0599999999999996</v>
      </c>
    </row>
    <row r="1426" spans="1:4">
      <c r="A1426">
        <v>1571</v>
      </c>
      <c r="B1426" t="s">
        <v>13627</v>
      </c>
      <c r="C1426">
        <v>0</v>
      </c>
      <c r="D1426" s="88">
        <v>41.32</v>
      </c>
    </row>
    <row r="1427" spans="1:4">
      <c r="A1427">
        <v>1572</v>
      </c>
      <c r="B1427" t="s">
        <v>13628</v>
      </c>
      <c r="C1427">
        <v>0</v>
      </c>
      <c r="D1427" s="88">
        <v>11.1</v>
      </c>
    </row>
    <row r="1428" spans="1:4">
      <c r="A1428">
        <v>1573</v>
      </c>
      <c r="B1428" t="s">
        <v>13629</v>
      </c>
      <c r="C1428">
        <v>0</v>
      </c>
      <c r="D1428" s="88">
        <v>100.88</v>
      </c>
    </row>
    <row r="1429" spans="1:4">
      <c r="A1429">
        <v>1574</v>
      </c>
      <c r="B1429" t="s">
        <v>13630</v>
      </c>
      <c r="C1429">
        <v>0</v>
      </c>
      <c r="D1429" s="88">
        <v>15.688000000000001</v>
      </c>
    </row>
    <row r="1430" spans="1:4">
      <c r="A1430">
        <v>1575</v>
      </c>
      <c r="B1430" t="s">
        <v>13631</v>
      </c>
      <c r="C1430">
        <v>0</v>
      </c>
      <c r="D1430" s="88">
        <v>19.364000000000001</v>
      </c>
    </row>
    <row r="1431" spans="1:4">
      <c r="A1431">
        <v>1576</v>
      </c>
      <c r="B1431" t="s">
        <v>13632</v>
      </c>
      <c r="C1431">
        <v>15</v>
      </c>
      <c r="D1431" s="88">
        <v>3.39</v>
      </c>
    </row>
    <row r="1432" spans="1:4">
      <c r="A1432">
        <v>1577</v>
      </c>
      <c r="B1432" t="s">
        <v>13633</v>
      </c>
      <c r="C1432">
        <v>0</v>
      </c>
      <c r="D1432" s="88">
        <v>7.07</v>
      </c>
    </row>
    <row r="1433" spans="1:4">
      <c r="A1433">
        <v>1578</v>
      </c>
      <c r="B1433" t="s">
        <v>13634</v>
      </c>
      <c r="C1433">
        <v>0</v>
      </c>
      <c r="D1433" s="88">
        <v>12.807</v>
      </c>
    </row>
    <row r="1434" spans="1:4">
      <c r="A1434">
        <v>1579</v>
      </c>
      <c r="B1434" t="s">
        <v>13635</v>
      </c>
      <c r="C1434">
        <v>0</v>
      </c>
      <c r="D1434" s="88">
        <v>22.81</v>
      </c>
    </row>
    <row r="1435" spans="1:4">
      <c r="A1435">
        <v>1580</v>
      </c>
      <c r="B1435" t="s">
        <v>13636</v>
      </c>
      <c r="C1435">
        <v>0</v>
      </c>
      <c r="D1435" s="88">
        <v>35.494999999999997</v>
      </c>
    </row>
    <row r="1436" spans="1:4">
      <c r="A1436">
        <v>1581</v>
      </c>
      <c r="B1436" t="s">
        <v>13637</v>
      </c>
      <c r="C1436">
        <v>0</v>
      </c>
      <c r="D1436" s="88">
        <v>22.31</v>
      </c>
    </row>
    <row r="1437" spans="1:4">
      <c r="A1437">
        <v>1582</v>
      </c>
      <c r="B1437" t="s">
        <v>13638</v>
      </c>
      <c r="C1437">
        <v>0</v>
      </c>
      <c r="D1437" s="88">
        <v>55.16</v>
      </c>
    </row>
    <row r="1438" spans="1:4">
      <c r="A1438">
        <v>1583</v>
      </c>
      <c r="B1438" t="s">
        <v>13639</v>
      </c>
      <c r="C1438">
        <v>0</v>
      </c>
      <c r="D1438" s="88">
        <v>8.33</v>
      </c>
    </row>
    <row r="1439" spans="1:4">
      <c r="A1439">
        <v>1585</v>
      </c>
      <c r="B1439" t="s">
        <v>13640</v>
      </c>
      <c r="C1439">
        <v>0</v>
      </c>
      <c r="D1439" s="88">
        <v>18.37</v>
      </c>
    </row>
    <row r="1440" spans="1:4">
      <c r="A1440">
        <v>1586</v>
      </c>
      <c r="B1440" t="s">
        <v>13641</v>
      </c>
      <c r="C1440">
        <v>3</v>
      </c>
      <c r="D1440" s="88">
        <v>18.66</v>
      </c>
    </row>
    <row r="1441" spans="1:4">
      <c r="A1441">
        <v>1587</v>
      </c>
      <c r="B1441" t="s">
        <v>13642</v>
      </c>
      <c r="C1441">
        <v>0</v>
      </c>
      <c r="D1441" s="88">
        <v>16.268000000000001</v>
      </c>
    </row>
    <row r="1442" spans="1:4">
      <c r="A1442">
        <v>1588</v>
      </c>
      <c r="B1442" t="s">
        <v>13643</v>
      </c>
      <c r="C1442">
        <v>0</v>
      </c>
      <c r="D1442" s="88">
        <v>23.61</v>
      </c>
    </row>
    <row r="1443" spans="1:4">
      <c r="A1443">
        <v>1589</v>
      </c>
      <c r="B1443" t="s">
        <v>13644</v>
      </c>
      <c r="C1443">
        <v>0</v>
      </c>
      <c r="D1443" s="88">
        <v>9.59</v>
      </c>
    </row>
    <row r="1444" spans="1:4">
      <c r="A1444">
        <v>1590</v>
      </c>
      <c r="B1444" t="s">
        <v>13645</v>
      </c>
      <c r="C1444">
        <v>0</v>
      </c>
      <c r="D1444" s="88">
        <v>8.8699999999999992</v>
      </c>
    </row>
    <row r="1445" spans="1:4">
      <c r="A1445">
        <v>1591</v>
      </c>
      <c r="B1445" t="s">
        <v>13646</v>
      </c>
      <c r="C1445">
        <v>0</v>
      </c>
      <c r="D1445" s="88">
        <v>13.62</v>
      </c>
    </row>
    <row r="1446" spans="1:4">
      <c r="A1446">
        <v>1592</v>
      </c>
      <c r="B1446" t="s">
        <v>13647</v>
      </c>
      <c r="C1446">
        <v>0</v>
      </c>
      <c r="D1446" s="88">
        <v>45.4</v>
      </c>
    </row>
    <row r="1447" spans="1:4">
      <c r="A1447">
        <v>1593</v>
      </c>
      <c r="B1447" t="s">
        <v>13648</v>
      </c>
      <c r="C1447">
        <v>0</v>
      </c>
      <c r="D1447" s="88">
        <v>6.27</v>
      </c>
    </row>
    <row r="1448" spans="1:4">
      <c r="A1448">
        <v>1594</v>
      </c>
      <c r="B1448" t="s">
        <v>13649</v>
      </c>
      <c r="C1448">
        <v>0</v>
      </c>
      <c r="D1448" s="88">
        <v>43.91</v>
      </c>
    </row>
    <row r="1449" spans="1:4">
      <c r="A1449">
        <v>1595</v>
      </c>
      <c r="B1449" t="s">
        <v>13650</v>
      </c>
      <c r="C1449">
        <v>0</v>
      </c>
      <c r="D1449" s="88">
        <v>90</v>
      </c>
    </row>
    <row r="1450" spans="1:4">
      <c r="A1450">
        <v>1596</v>
      </c>
      <c r="B1450" t="s">
        <v>13651</v>
      </c>
      <c r="C1450">
        <v>0</v>
      </c>
      <c r="D1450" s="88">
        <v>28.38</v>
      </c>
    </row>
    <row r="1451" spans="1:4">
      <c r="A1451">
        <v>1597</v>
      </c>
      <c r="B1451" t="s">
        <v>13652</v>
      </c>
      <c r="C1451">
        <v>0</v>
      </c>
      <c r="D1451" s="88">
        <v>175.94</v>
      </c>
    </row>
    <row r="1452" spans="1:4">
      <c r="A1452">
        <v>1598</v>
      </c>
      <c r="B1452" t="s">
        <v>13653</v>
      </c>
      <c r="C1452">
        <v>0</v>
      </c>
      <c r="D1452" s="88">
        <v>45.95</v>
      </c>
    </row>
    <row r="1453" spans="1:4">
      <c r="A1453">
        <v>1599</v>
      </c>
      <c r="B1453" t="s">
        <v>13654</v>
      </c>
      <c r="C1453">
        <v>0</v>
      </c>
      <c r="D1453" s="88">
        <v>103.98</v>
      </c>
    </row>
    <row r="1454" spans="1:4">
      <c r="A1454">
        <v>1600</v>
      </c>
      <c r="B1454" t="s">
        <v>13655</v>
      </c>
      <c r="C1454">
        <v>0</v>
      </c>
      <c r="D1454" s="88">
        <v>9.9499999999999993</v>
      </c>
    </row>
    <row r="1455" spans="1:4">
      <c r="A1455">
        <v>1601</v>
      </c>
      <c r="B1455" t="s">
        <v>13656</v>
      </c>
      <c r="C1455">
        <v>0</v>
      </c>
      <c r="D1455" s="88">
        <v>8.4</v>
      </c>
    </row>
    <row r="1456" spans="1:4">
      <c r="A1456">
        <v>1602</v>
      </c>
      <c r="B1456" t="s">
        <v>13657</v>
      </c>
      <c r="C1456">
        <v>0</v>
      </c>
      <c r="D1456" s="88">
        <v>5.68</v>
      </c>
    </row>
    <row r="1457" spans="1:4">
      <c r="A1457">
        <v>1603</v>
      </c>
      <c r="B1457" t="s">
        <v>13658</v>
      </c>
      <c r="C1457">
        <v>0</v>
      </c>
      <c r="D1457" s="88">
        <v>31.01</v>
      </c>
    </row>
    <row r="1458" spans="1:4">
      <c r="A1458">
        <v>1604</v>
      </c>
      <c r="B1458" t="s">
        <v>13659</v>
      </c>
      <c r="C1458">
        <v>0</v>
      </c>
      <c r="D1458" s="88">
        <v>32.950000000000003</v>
      </c>
    </row>
    <row r="1459" spans="1:4">
      <c r="A1459">
        <v>1605</v>
      </c>
      <c r="B1459" t="s">
        <v>13660</v>
      </c>
      <c r="C1459">
        <v>0</v>
      </c>
      <c r="D1459" s="88">
        <v>5.0199999999999996</v>
      </c>
    </row>
    <row r="1460" spans="1:4">
      <c r="A1460">
        <v>1606</v>
      </c>
      <c r="B1460" t="s">
        <v>13661</v>
      </c>
      <c r="C1460">
        <v>0</v>
      </c>
      <c r="D1460" s="88">
        <v>30.815999999999999</v>
      </c>
    </row>
    <row r="1461" spans="1:4">
      <c r="A1461">
        <v>1607</v>
      </c>
      <c r="B1461" t="s">
        <v>13662</v>
      </c>
      <c r="C1461">
        <v>0</v>
      </c>
      <c r="D1461" s="88">
        <v>9.2379999999999995</v>
      </c>
    </row>
    <row r="1462" spans="1:4">
      <c r="A1462">
        <v>1608</v>
      </c>
      <c r="B1462" t="s">
        <v>13663</v>
      </c>
      <c r="C1462">
        <v>0</v>
      </c>
      <c r="D1462" s="88">
        <v>62.95</v>
      </c>
    </row>
    <row r="1463" spans="1:4">
      <c r="A1463">
        <v>1609</v>
      </c>
      <c r="B1463" t="s">
        <v>13664</v>
      </c>
      <c r="C1463">
        <v>2178</v>
      </c>
      <c r="D1463" s="88">
        <v>7.1</v>
      </c>
    </row>
    <row r="1464" spans="1:4">
      <c r="A1464">
        <v>1610</v>
      </c>
      <c r="B1464" t="s">
        <v>13665</v>
      </c>
      <c r="C1464">
        <v>6</v>
      </c>
      <c r="D1464" s="88">
        <v>16.73</v>
      </c>
    </row>
    <row r="1465" spans="1:4">
      <c r="A1465">
        <v>1611</v>
      </c>
      <c r="B1465" t="s">
        <v>13666</v>
      </c>
      <c r="C1465">
        <v>0</v>
      </c>
      <c r="D1465" s="88">
        <v>9.99</v>
      </c>
    </row>
    <row r="1466" spans="1:4">
      <c r="A1466">
        <v>1612</v>
      </c>
      <c r="B1466" t="s">
        <v>13667</v>
      </c>
      <c r="C1466">
        <v>36</v>
      </c>
      <c r="D1466" s="88">
        <v>7.49</v>
      </c>
    </row>
    <row r="1467" spans="1:4">
      <c r="A1467">
        <v>1613</v>
      </c>
      <c r="B1467" t="s">
        <v>13668</v>
      </c>
      <c r="C1467">
        <v>1074</v>
      </c>
      <c r="D1467" s="88">
        <v>11.69</v>
      </c>
    </row>
    <row r="1468" spans="1:4">
      <c r="A1468">
        <v>1614</v>
      </c>
      <c r="B1468" t="s">
        <v>13669</v>
      </c>
      <c r="C1468">
        <v>3882</v>
      </c>
      <c r="D1468" s="88">
        <v>16.75</v>
      </c>
    </row>
    <row r="1469" spans="1:4">
      <c r="A1469">
        <v>1615</v>
      </c>
      <c r="B1469" t="s">
        <v>13670</v>
      </c>
      <c r="C1469">
        <v>120</v>
      </c>
      <c r="D1469" s="88">
        <v>21.76</v>
      </c>
    </row>
    <row r="1470" spans="1:4">
      <c r="A1470">
        <v>1616</v>
      </c>
      <c r="B1470" t="s">
        <v>13671</v>
      </c>
      <c r="C1470">
        <v>0</v>
      </c>
      <c r="D1470" s="88">
        <v>7.08</v>
      </c>
    </row>
    <row r="1471" spans="1:4">
      <c r="A1471">
        <v>1618</v>
      </c>
      <c r="B1471" t="s">
        <v>13672</v>
      </c>
      <c r="C1471">
        <v>8</v>
      </c>
      <c r="D1471" s="88">
        <v>54.42</v>
      </c>
    </row>
    <row r="1472" spans="1:4">
      <c r="A1472">
        <v>1619</v>
      </c>
      <c r="B1472" t="s">
        <v>13673</v>
      </c>
      <c r="C1472">
        <v>0</v>
      </c>
      <c r="D1472" s="88">
        <v>9.67</v>
      </c>
    </row>
    <row r="1473" spans="1:4">
      <c r="A1473">
        <v>1620</v>
      </c>
      <c r="B1473" t="s">
        <v>13674</v>
      </c>
      <c r="C1473">
        <v>0</v>
      </c>
      <c r="D1473" s="88">
        <v>5.6470000000000002</v>
      </c>
    </row>
    <row r="1474" spans="1:4">
      <c r="A1474">
        <v>1621</v>
      </c>
      <c r="B1474" t="s">
        <v>13675</v>
      </c>
      <c r="C1474">
        <v>0</v>
      </c>
      <c r="D1474" s="88">
        <v>24.94</v>
      </c>
    </row>
    <row r="1475" spans="1:4">
      <c r="A1475">
        <v>1622</v>
      </c>
      <c r="B1475" t="s">
        <v>13676</v>
      </c>
      <c r="C1475">
        <v>0</v>
      </c>
      <c r="D1475" s="88">
        <v>37.450000000000003</v>
      </c>
    </row>
    <row r="1476" spans="1:4">
      <c r="A1476">
        <v>1623</v>
      </c>
      <c r="B1476" t="s">
        <v>13677</v>
      </c>
      <c r="C1476">
        <v>0</v>
      </c>
      <c r="D1476" s="88">
        <v>78.16</v>
      </c>
    </row>
    <row r="1477" spans="1:4">
      <c r="A1477">
        <v>1624</v>
      </c>
      <c r="B1477" t="s">
        <v>13678</v>
      </c>
      <c r="C1477">
        <v>0</v>
      </c>
      <c r="D1477" s="88">
        <v>30.66</v>
      </c>
    </row>
    <row r="1478" spans="1:4">
      <c r="A1478">
        <v>1625</v>
      </c>
      <c r="B1478" t="s">
        <v>13679</v>
      </c>
      <c r="C1478">
        <v>0</v>
      </c>
      <c r="D1478" s="88">
        <v>32.450000000000003</v>
      </c>
    </row>
    <row r="1479" spans="1:4">
      <c r="A1479">
        <v>1626</v>
      </c>
      <c r="B1479" t="s">
        <v>13680</v>
      </c>
      <c r="C1479">
        <v>0</v>
      </c>
      <c r="D1479" s="88">
        <v>28.617000000000001</v>
      </c>
    </row>
    <row r="1480" spans="1:4">
      <c r="A1480">
        <v>1627</v>
      </c>
      <c r="B1480" t="s">
        <v>13681</v>
      </c>
      <c r="C1480">
        <v>0</v>
      </c>
      <c r="D1480" s="88">
        <v>2353.2600000000002</v>
      </c>
    </row>
    <row r="1481" spans="1:4">
      <c r="A1481">
        <v>1628</v>
      </c>
      <c r="B1481" t="s">
        <v>13682</v>
      </c>
      <c r="C1481">
        <v>0</v>
      </c>
      <c r="D1481" s="88">
        <v>0</v>
      </c>
    </row>
    <row r="1482" spans="1:4">
      <c r="A1482">
        <v>1629</v>
      </c>
      <c r="B1482" t="s">
        <v>13683</v>
      </c>
      <c r="C1482">
        <v>9</v>
      </c>
      <c r="D1482" s="88">
        <v>120.95</v>
      </c>
    </row>
    <row r="1483" spans="1:4">
      <c r="A1483">
        <v>1630</v>
      </c>
      <c r="B1483" t="s">
        <v>13684</v>
      </c>
      <c r="C1483">
        <v>0</v>
      </c>
      <c r="D1483" s="88">
        <v>32.450000000000003</v>
      </c>
    </row>
    <row r="1484" spans="1:4">
      <c r="A1484">
        <v>1631</v>
      </c>
      <c r="B1484" t="s">
        <v>13685</v>
      </c>
      <c r="C1484">
        <v>0</v>
      </c>
      <c r="D1484" s="88">
        <v>0</v>
      </c>
    </row>
    <row r="1485" spans="1:4">
      <c r="A1485">
        <v>1632</v>
      </c>
      <c r="B1485" t="s">
        <v>13686</v>
      </c>
      <c r="C1485">
        <v>0</v>
      </c>
      <c r="D1485" s="88">
        <v>4.8449999999999998</v>
      </c>
    </row>
    <row r="1486" spans="1:4">
      <c r="A1486">
        <v>1633</v>
      </c>
      <c r="B1486" t="s">
        <v>13687</v>
      </c>
      <c r="C1486">
        <v>0</v>
      </c>
      <c r="D1486" s="88">
        <v>28.11</v>
      </c>
    </row>
    <row r="1487" spans="1:4">
      <c r="A1487">
        <v>1634</v>
      </c>
      <c r="B1487" t="s">
        <v>13688</v>
      </c>
      <c r="C1487">
        <v>0</v>
      </c>
      <c r="D1487" s="88">
        <v>54.15</v>
      </c>
    </row>
    <row r="1488" spans="1:4">
      <c r="A1488">
        <v>1635</v>
      </c>
      <c r="B1488" t="s">
        <v>13689</v>
      </c>
      <c r="C1488">
        <v>0</v>
      </c>
      <c r="D1488" s="88">
        <v>27.31</v>
      </c>
    </row>
    <row r="1489" spans="1:4">
      <c r="A1489">
        <v>1636</v>
      </c>
      <c r="B1489" t="s">
        <v>13690</v>
      </c>
      <c r="C1489">
        <v>0</v>
      </c>
      <c r="D1489" s="88">
        <v>38.81</v>
      </c>
    </row>
    <row r="1490" spans="1:4">
      <c r="A1490">
        <v>1637</v>
      </c>
      <c r="B1490" t="s">
        <v>13691</v>
      </c>
      <c r="C1490">
        <v>0</v>
      </c>
      <c r="D1490" s="88">
        <v>42.5</v>
      </c>
    </row>
    <row r="1491" spans="1:4">
      <c r="A1491">
        <v>1638</v>
      </c>
      <c r="B1491" t="s">
        <v>13692</v>
      </c>
      <c r="C1491">
        <v>0</v>
      </c>
      <c r="D1491" s="88">
        <v>4.75</v>
      </c>
    </row>
    <row r="1492" spans="1:4">
      <c r="A1492">
        <v>1639</v>
      </c>
      <c r="B1492" t="s">
        <v>13693</v>
      </c>
      <c r="C1492">
        <v>0</v>
      </c>
      <c r="D1492" s="88">
        <v>4.2</v>
      </c>
    </row>
    <row r="1493" spans="1:4">
      <c r="A1493">
        <v>1640</v>
      </c>
      <c r="B1493" t="s">
        <v>13694</v>
      </c>
      <c r="C1493">
        <v>0</v>
      </c>
      <c r="D1493" s="88">
        <v>10.74</v>
      </c>
    </row>
    <row r="1494" spans="1:4">
      <c r="A1494">
        <v>1641</v>
      </c>
      <c r="B1494" t="s">
        <v>13695</v>
      </c>
      <c r="C1494">
        <v>0</v>
      </c>
      <c r="D1494" s="88">
        <v>2.6619999999999999</v>
      </c>
    </row>
    <row r="1495" spans="1:4">
      <c r="A1495">
        <v>1642</v>
      </c>
      <c r="B1495" t="s">
        <v>13696</v>
      </c>
      <c r="C1495">
        <v>0</v>
      </c>
      <c r="D1495" s="88">
        <v>2.879</v>
      </c>
    </row>
    <row r="1496" spans="1:4">
      <c r="A1496">
        <v>1643</v>
      </c>
      <c r="B1496" t="s">
        <v>13697</v>
      </c>
      <c r="C1496">
        <v>0</v>
      </c>
      <c r="D1496" s="88">
        <v>2.6619999999999999</v>
      </c>
    </row>
    <row r="1497" spans="1:4">
      <c r="A1497">
        <v>1644</v>
      </c>
      <c r="B1497" t="s">
        <v>13698</v>
      </c>
      <c r="C1497">
        <v>0</v>
      </c>
      <c r="D1497" s="88">
        <v>2.94</v>
      </c>
    </row>
    <row r="1498" spans="1:4">
      <c r="A1498">
        <v>1645</v>
      </c>
      <c r="B1498" t="s">
        <v>13699</v>
      </c>
      <c r="C1498">
        <v>0</v>
      </c>
      <c r="D1498" s="88">
        <v>2.4820000000000002</v>
      </c>
    </row>
    <row r="1499" spans="1:4">
      <c r="A1499">
        <v>1646</v>
      </c>
      <c r="B1499" t="s">
        <v>13700</v>
      </c>
      <c r="C1499">
        <v>0</v>
      </c>
      <c r="D1499" s="88">
        <v>1.05</v>
      </c>
    </row>
    <row r="1500" spans="1:4">
      <c r="A1500">
        <v>1647</v>
      </c>
      <c r="B1500" t="s">
        <v>13701</v>
      </c>
      <c r="C1500">
        <v>0</v>
      </c>
      <c r="D1500" s="88">
        <v>2.9359999999999999</v>
      </c>
    </row>
    <row r="1501" spans="1:4">
      <c r="A1501">
        <v>1649</v>
      </c>
      <c r="B1501" t="s">
        <v>13702</v>
      </c>
      <c r="C1501">
        <v>0</v>
      </c>
      <c r="D1501" s="88">
        <v>9.02</v>
      </c>
    </row>
    <row r="1502" spans="1:4">
      <c r="A1502">
        <v>1650</v>
      </c>
      <c r="B1502" t="s">
        <v>13703</v>
      </c>
      <c r="C1502">
        <v>0</v>
      </c>
      <c r="D1502" s="88">
        <v>0</v>
      </c>
    </row>
    <row r="1503" spans="1:4">
      <c r="A1503">
        <v>1651</v>
      </c>
      <c r="B1503" t="s">
        <v>13704</v>
      </c>
      <c r="C1503">
        <v>0</v>
      </c>
      <c r="D1503" s="88">
        <v>19.79</v>
      </c>
    </row>
    <row r="1504" spans="1:4">
      <c r="A1504">
        <v>1652</v>
      </c>
      <c r="B1504" t="s">
        <v>13705</v>
      </c>
      <c r="C1504">
        <v>0</v>
      </c>
      <c r="D1504" s="88">
        <v>76.16</v>
      </c>
    </row>
    <row r="1505" spans="1:4">
      <c r="A1505">
        <v>1653</v>
      </c>
      <c r="B1505" t="s">
        <v>13706</v>
      </c>
      <c r="C1505">
        <v>0</v>
      </c>
      <c r="D1505" s="88">
        <v>4.6639999999999997</v>
      </c>
    </row>
    <row r="1506" spans="1:4">
      <c r="A1506">
        <v>1654</v>
      </c>
      <c r="B1506" t="s">
        <v>13707</v>
      </c>
      <c r="C1506">
        <v>0</v>
      </c>
      <c r="D1506" s="88">
        <v>5.6</v>
      </c>
    </row>
    <row r="1507" spans="1:4">
      <c r="A1507">
        <v>1655</v>
      </c>
      <c r="B1507" t="s">
        <v>13708</v>
      </c>
      <c r="C1507">
        <v>1356</v>
      </c>
      <c r="D1507" s="88">
        <v>6.2569999999999997</v>
      </c>
    </row>
    <row r="1508" spans="1:4">
      <c r="A1508">
        <v>1656</v>
      </c>
      <c r="B1508" t="s">
        <v>13709</v>
      </c>
      <c r="C1508">
        <v>462</v>
      </c>
      <c r="D1508" s="88">
        <v>9.6259999999999994</v>
      </c>
    </row>
    <row r="1509" spans="1:4">
      <c r="A1509">
        <v>1657</v>
      </c>
      <c r="B1509" t="s">
        <v>13710</v>
      </c>
      <c r="C1509">
        <v>0</v>
      </c>
      <c r="D1509" s="88">
        <v>11.4</v>
      </c>
    </row>
    <row r="1510" spans="1:4">
      <c r="A1510">
        <v>1658</v>
      </c>
      <c r="B1510" t="s">
        <v>13711</v>
      </c>
      <c r="C1510">
        <v>0</v>
      </c>
      <c r="D1510" s="88">
        <v>24.73</v>
      </c>
    </row>
    <row r="1511" spans="1:4">
      <c r="A1511">
        <v>1659</v>
      </c>
      <c r="B1511" t="s">
        <v>13712</v>
      </c>
      <c r="C1511">
        <v>0</v>
      </c>
      <c r="D1511" s="88">
        <v>65.92</v>
      </c>
    </row>
    <row r="1512" spans="1:4">
      <c r="A1512">
        <v>1660</v>
      </c>
      <c r="B1512" t="s">
        <v>13713</v>
      </c>
      <c r="C1512">
        <v>0</v>
      </c>
      <c r="D1512" s="88">
        <v>108.16</v>
      </c>
    </row>
    <row r="1513" spans="1:4">
      <c r="A1513">
        <v>1661</v>
      </c>
      <c r="B1513" t="s">
        <v>13714</v>
      </c>
      <c r="C1513">
        <v>0</v>
      </c>
      <c r="D1513" s="88">
        <v>240.88</v>
      </c>
    </row>
    <row r="1514" spans="1:4">
      <c r="A1514">
        <v>1662</v>
      </c>
      <c r="B1514" t="s">
        <v>13715</v>
      </c>
      <c r="C1514">
        <v>0</v>
      </c>
      <c r="D1514" s="88">
        <v>99.21</v>
      </c>
    </row>
    <row r="1515" spans="1:4">
      <c r="A1515">
        <v>1663</v>
      </c>
      <c r="B1515" t="s">
        <v>13716</v>
      </c>
      <c r="C1515">
        <v>33</v>
      </c>
      <c r="D1515" s="88">
        <v>5.5380000000000003</v>
      </c>
    </row>
    <row r="1516" spans="1:4">
      <c r="A1516">
        <v>1664</v>
      </c>
      <c r="B1516" t="s">
        <v>13717</v>
      </c>
      <c r="C1516">
        <v>0</v>
      </c>
      <c r="D1516" s="88">
        <v>12.58</v>
      </c>
    </row>
    <row r="1517" spans="1:4">
      <c r="A1517">
        <v>1665</v>
      </c>
      <c r="B1517" t="s">
        <v>13718</v>
      </c>
      <c r="C1517">
        <v>0</v>
      </c>
      <c r="D1517" s="88">
        <v>4.8719999999999999</v>
      </c>
    </row>
    <row r="1518" spans="1:4">
      <c r="A1518">
        <v>1666</v>
      </c>
      <c r="B1518" t="s">
        <v>13719</v>
      </c>
      <c r="C1518">
        <v>396</v>
      </c>
      <c r="D1518" s="88">
        <v>4.4660000000000002</v>
      </c>
    </row>
    <row r="1519" spans="1:4">
      <c r="A1519">
        <v>1667</v>
      </c>
      <c r="B1519" t="s">
        <v>13720</v>
      </c>
      <c r="C1519">
        <v>0</v>
      </c>
      <c r="D1519" s="88">
        <v>6.7389999999999999</v>
      </c>
    </row>
    <row r="1520" spans="1:4">
      <c r="A1520">
        <v>1668</v>
      </c>
      <c r="B1520" t="s">
        <v>13721</v>
      </c>
      <c r="C1520">
        <v>0</v>
      </c>
      <c r="D1520" s="88">
        <v>9.9499999999999993</v>
      </c>
    </row>
    <row r="1521" spans="1:4">
      <c r="A1521">
        <v>1669</v>
      </c>
      <c r="B1521" t="s">
        <v>13722</v>
      </c>
      <c r="C1521">
        <v>0</v>
      </c>
      <c r="D1521" s="88">
        <v>14.26</v>
      </c>
    </row>
    <row r="1522" spans="1:4">
      <c r="A1522">
        <v>1677</v>
      </c>
      <c r="B1522" t="s">
        <v>13723</v>
      </c>
      <c r="C1522">
        <v>12</v>
      </c>
      <c r="D1522" s="88">
        <v>9.36</v>
      </c>
    </row>
    <row r="1523" spans="1:4">
      <c r="A1523">
        <v>1678</v>
      </c>
      <c r="B1523" t="s">
        <v>13724</v>
      </c>
      <c r="C1523">
        <v>0</v>
      </c>
      <c r="D1523" s="88">
        <v>7.24</v>
      </c>
    </row>
    <row r="1524" spans="1:4">
      <c r="A1524">
        <v>1679</v>
      </c>
      <c r="B1524" t="s">
        <v>13725</v>
      </c>
      <c r="C1524">
        <v>144</v>
      </c>
      <c r="D1524" s="88">
        <v>12.09</v>
      </c>
    </row>
    <row r="1525" spans="1:4">
      <c r="A1525">
        <v>1680</v>
      </c>
      <c r="B1525" t="s">
        <v>13726</v>
      </c>
      <c r="C1525">
        <v>9</v>
      </c>
      <c r="D1525" s="88">
        <v>17.68</v>
      </c>
    </row>
    <row r="1526" spans="1:4">
      <c r="A1526">
        <v>1681</v>
      </c>
      <c r="B1526" t="s">
        <v>13727</v>
      </c>
      <c r="C1526">
        <v>0</v>
      </c>
      <c r="D1526" s="88">
        <v>16.62</v>
      </c>
    </row>
    <row r="1527" spans="1:4">
      <c r="A1527">
        <v>1682</v>
      </c>
      <c r="B1527" t="s">
        <v>13728</v>
      </c>
      <c r="C1527">
        <v>3</v>
      </c>
      <c r="D1527" s="88">
        <v>11.26</v>
      </c>
    </row>
    <row r="1528" spans="1:4">
      <c r="A1528">
        <v>1683</v>
      </c>
      <c r="B1528" t="s">
        <v>13729</v>
      </c>
      <c r="C1528">
        <v>0</v>
      </c>
      <c r="D1528" s="88">
        <v>25.28</v>
      </c>
    </row>
    <row r="1529" spans="1:4">
      <c r="A1529">
        <v>1684</v>
      </c>
      <c r="B1529" t="s">
        <v>13730</v>
      </c>
      <c r="C1529">
        <v>0</v>
      </c>
      <c r="D1529" s="88">
        <v>11.75</v>
      </c>
    </row>
    <row r="1530" spans="1:4">
      <c r="A1530">
        <v>1685</v>
      </c>
      <c r="B1530" t="s">
        <v>13731</v>
      </c>
      <c r="C1530">
        <v>0</v>
      </c>
      <c r="D1530" s="88">
        <v>13.49</v>
      </c>
    </row>
    <row r="1531" spans="1:4">
      <c r="A1531">
        <v>1686</v>
      </c>
      <c r="B1531" t="s">
        <v>13732</v>
      </c>
      <c r="C1531">
        <v>0</v>
      </c>
      <c r="D1531" s="88">
        <v>0</v>
      </c>
    </row>
    <row r="1532" spans="1:4">
      <c r="A1532">
        <v>1687</v>
      </c>
      <c r="B1532" t="s">
        <v>13733</v>
      </c>
      <c r="C1532">
        <v>0</v>
      </c>
      <c r="D1532" s="88">
        <v>50.28</v>
      </c>
    </row>
    <row r="1533" spans="1:4">
      <c r="A1533">
        <v>1688</v>
      </c>
      <c r="B1533" t="s">
        <v>13734</v>
      </c>
      <c r="C1533">
        <v>0</v>
      </c>
      <c r="D1533" s="88">
        <v>24.74</v>
      </c>
    </row>
    <row r="1534" spans="1:4">
      <c r="A1534">
        <v>1689</v>
      </c>
      <c r="B1534" t="s">
        <v>13735</v>
      </c>
      <c r="C1534">
        <v>0</v>
      </c>
      <c r="D1534" s="88">
        <v>15.45</v>
      </c>
    </row>
    <row r="1535" spans="1:4">
      <c r="A1535">
        <v>1690</v>
      </c>
      <c r="B1535" t="s">
        <v>13736</v>
      </c>
      <c r="C1535">
        <v>0</v>
      </c>
      <c r="D1535" s="88">
        <v>9.7560000000000002</v>
      </c>
    </row>
    <row r="1536" spans="1:4">
      <c r="A1536">
        <v>1691</v>
      </c>
      <c r="B1536" t="s">
        <v>13737</v>
      </c>
      <c r="C1536">
        <v>0</v>
      </c>
      <c r="D1536" s="88">
        <v>11.95</v>
      </c>
    </row>
    <row r="1537" spans="1:4">
      <c r="A1537">
        <v>1692</v>
      </c>
      <c r="B1537" t="s">
        <v>13738</v>
      </c>
      <c r="C1537">
        <v>0</v>
      </c>
      <c r="D1537" s="88">
        <v>15.5</v>
      </c>
    </row>
    <row r="1538" spans="1:4">
      <c r="A1538">
        <v>1693</v>
      </c>
      <c r="B1538" t="s">
        <v>13739</v>
      </c>
      <c r="C1538">
        <v>0</v>
      </c>
      <c r="D1538" s="88">
        <v>30.46</v>
      </c>
    </row>
    <row r="1539" spans="1:4">
      <c r="A1539">
        <v>1694</v>
      </c>
      <c r="B1539" t="s">
        <v>13740</v>
      </c>
      <c r="C1539">
        <v>0</v>
      </c>
      <c r="D1539" s="88">
        <v>11.9</v>
      </c>
    </row>
    <row r="1540" spans="1:4">
      <c r="A1540">
        <v>1695</v>
      </c>
      <c r="B1540" t="s">
        <v>13741</v>
      </c>
      <c r="C1540">
        <v>0</v>
      </c>
      <c r="D1540" s="88">
        <v>0</v>
      </c>
    </row>
    <row r="1541" spans="1:4">
      <c r="A1541">
        <v>1696</v>
      </c>
      <c r="B1541" t="s">
        <v>13742</v>
      </c>
      <c r="C1541">
        <v>0</v>
      </c>
      <c r="D1541" s="88">
        <v>20.5</v>
      </c>
    </row>
    <row r="1542" spans="1:4">
      <c r="A1542">
        <v>1697</v>
      </c>
      <c r="B1542" t="s">
        <v>13743</v>
      </c>
      <c r="C1542">
        <v>0</v>
      </c>
      <c r="D1542" s="88">
        <v>17.946000000000002</v>
      </c>
    </row>
    <row r="1543" spans="1:4">
      <c r="A1543">
        <v>1698</v>
      </c>
      <c r="B1543" t="s">
        <v>13744</v>
      </c>
      <c r="C1543">
        <v>0</v>
      </c>
      <c r="D1543" s="88">
        <v>18.28</v>
      </c>
    </row>
    <row r="1544" spans="1:4">
      <c r="A1544">
        <v>1699</v>
      </c>
      <c r="B1544" t="s">
        <v>13745</v>
      </c>
      <c r="C1544">
        <v>12</v>
      </c>
      <c r="D1544" s="88">
        <v>10.130000000000001</v>
      </c>
    </row>
    <row r="1545" spans="1:4">
      <c r="A1545">
        <v>1700</v>
      </c>
      <c r="B1545" t="s">
        <v>13746</v>
      </c>
      <c r="C1545">
        <v>0</v>
      </c>
      <c r="D1545" s="88">
        <v>7.14</v>
      </c>
    </row>
    <row r="1546" spans="1:4">
      <c r="A1546">
        <v>1701</v>
      </c>
      <c r="B1546" t="s">
        <v>13747</v>
      </c>
      <c r="C1546">
        <v>0</v>
      </c>
      <c r="D1546" s="88">
        <v>6.4960000000000004</v>
      </c>
    </row>
    <row r="1547" spans="1:4">
      <c r="A1547">
        <v>1702</v>
      </c>
      <c r="B1547" t="s">
        <v>13748</v>
      </c>
      <c r="C1547">
        <v>0</v>
      </c>
      <c r="D1547" s="88">
        <v>5.0759999999999996</v>
      </c>
    </row>
    <row r="1548" spans="1:4">
      <c r="A1548">
        <v>1703</v>
      </c>
      <c r="B1548" t="s">
        <v>13749</v>
      </c>
      <c r="C1548">
        <v>0</v>
      </c>
      <c r="D1548" s="88">
        <v>14.78</v>
      </c>
    </row>
    <row r="1549" spans="1:4">
      <c r="A1549">
        <v>1704</v>
      </c>
      <c r="B1549" t="s">
        <v>13750</v>
      </c>
      <c r="C1549">
        <v>33</v>
      </c>
      <c r="D1549" s="88">
        <v>7.53</v>
      </c>
    </row>
    <row r="1550" spans="1:4">
      <c r="A1550">
        <v>1705</v>
      </c>
      <c r="B1550" t="s">
        <v>13751</v>
      </c>
      <c r="C1550">
        <v>0</v>
      </c>
      <c r="D1550" s="88">
        <v>41.41</v>
      </c>
    </row>
    <row r="1551" spans="1:4">
      <c r="A1551">
        <v>1706</v>
      </c>
      <c r="B1551" t="s">
        <v>13752</v>
      </c>
      <c r="C1551">
        <v>0</v>
      </c>
      <c r="D1551" s="88">
        <v>5.3010000000000002</v>
      </c>
    </row>
    <row r="1552" spans="1:4">
      <c r="A1552">
        <v>1707</v>
      </c>
      <c r="B1552" t="s">
        <v>13753</v>
      </c>
      <c r="C1552">
        <v>90</v>
      </c>
      <c r="D1552" s="88">
        <v>8.3109999999999999</v>
      </c>
    </row>
    <row r="1553" spans="1:4">
      <c r="A1553">
        <v>1708</v>
      </c>
      <c r="B1553" t="s">
        <v>13754</v>
      </c>
      <c r="C1553">
        <v>18</v>
      </c>
      <c r="D1553" s="88">
        <v>5.08</v>
      </c>
    </row>
    <row r="1554" spans="1:4">
      <c r="A1554">
        <v>1709</v>
      </c>
      <c r="B1554" t="s">
        <v>13755</v>
      </c>
      <c r="C1554">
        <v>6</v>
      </c>
      <c r="D1554" s="88">
        <v>9.68</v>
      </c>
    </row>
    <row r="1555" spans="1:4">
      <c r="A1555">
        <v>1710</v>
      </c>
      <c r="B1555" t="s">
        <v>13756</v>
      </c>
      <c r="C1555">
        <v>660</v>
      </c>
      <c r="D1555" s="88">
        <v>18.05</v>
      </c>
    </row>
    <row r="1556" spans="1:4">
      <c r="A1556">
        <v>1711</v>
      </c>
      <c r="B1556" t="s">
        <v>13757</v>
      </c>
      <c r="C1556">
        <v>66</v>
      </c>
      <c r="D1556" s="88">
        <v>16.341000000000001</v>
      </c>
    </row>
    <row r="1557" spans="1:4">
      <c r="A1557">
        <v>1712</v>
      </c>
      <c r="B1557" t="s">
        <v>13758</v>
      </c>
      <c r="C1557">
        <v>0</v>
      </c>
      <c r="D1557" s="88">
        <v>2.74</v>
      </c>
    </row>
    <row r="1558" spans="1:4">
      <c r="A1558">
        <v>1713</v>
      </c>
      <c r="B1558" t="s">
        <v>13759</v>
      </c>
      <c r="C1558">
        <v>0</v>
      </c>
      <c r="D1558" s="88">
        <v>7.2370000000000001</v>
      </c>
    </row>
    <row r="1559" spans="1:4">
      <c r="A1559">
        <v>1714</v>
      </c>
      <c r="B1559" t="s">
        <v>13760</v>
      </c>
      <c r="C1559">
        <v>-1</v>
      </c>
      <c r="D1559" s="88">
        <v>39.090000000000003</v>
      </c>
    </row>
    <row r="1560" spans="1:4">
      <c r="A1560">
        <v>1715</v>
      </c>
      <c r="B1560" t="s">
        <v>13761</v>
      </c>
      <c r="C1560">
        <v>0</v>
      </c>
      <c r="D1560" s="88">
        <v>26.34</v>
      </c>
    </row>
    <row r="1561" spans="1:4">
      <c r="A1561">
        <v>1716</v>
      </c>
      <c r="B1561" t="s">
        <v>13762</v>
      </c>
      <c r="C1561">
        <v>1218</v>
      </c>
      <c r="D1561" s="88">
        <v>8.75</v>
      </c>
    </row>
    <row r="1562" spans="1:4">
      <c r="A1562">
        <v>1717</v>
      </c>
      <c r="B1562" t="s">
        <v>13763</v>
      </c>
      <c r="C1562">
        <v>0</v>
      </c>
      <c r="D1562" s="88">
        <v>6.0759999999999996</v>
      </c>
    </row>
    <row r="1563" spans="1:4">
      <c r="A1563">
        <v>1719</v>
      </c>
      <c r="B1563" t="s">
        <v>13764</v>
      </c>
      <c r="C1563">
        <v>0</v>
      </c>
      <c r="D1563" s="88">
        <v>1.8140000000000001</v>
      </c>
    </row>
    <row r="1564" spans="1:4">
      <c r="A1564">
        <v>1720</v>
      </c>
      <c r="B1564" t="s">
        <v>13765</v>
      </c>
      <c r="C1564">
        <v>0</v>
      </c>
      <c r="D1564" s="88">
        <v>5.78</v>
      </c>
    </row>
    <row r="1565" spans="1:4">
      <c r="A1565">
        <v>1721</v>
      </c>
      <c r="B1565" t="s">
        <v>13766</v>
      </c>
      <c r="C1565">
        <v>0</v>
      </c>
      <c r="D1565" s="88">
        <v>4.6230000000000002</v>
      </c>
    </row>
    <row r="1566" spans="1:4">
      <c r="A1566">
        <v>1722</v>
      </c>
      <c r="B1566" t="s">
        <v>13767</v>
      </c>
      <c r="C1566">
        <v>99</v>
      </c>
      <c r="D1566" s="88">
        <v>3.5609999999999999</v>
      </c>
    </row>
    <row r="1567" spans="1:4">
      <c r="A1567">
        <v>1723</v>
      </c>
      <c r="B1567" t="s">
        <v>13768</v>
      </c>
      <c r="C1567">
        <v>0</v>
      </c>
      <c r="D1567" s="88">
        <v>14.1</v>
      </c>
    </row>
    <row r="1568" spans="1:4">
      <c r="A1568">
        <v>1724</v>
      </c>
      <c r="B1568" t="s">
        <v>13769</v>
      </c>
      <c r="C1568">
        <v>96</v>
      </c>
      <c r="D1568" s="88">
        <v>2.38</v>
      </c>
    </row>
    <row r="1569" spans="1:4">
      <c r="A1569">
        <v>1725</v>
      </c>
      <c r="B1569" t="s">
        <v>13770</v>
      </c>
      <c r="C1569">
        <v>0</v>
      </c>
      <c r="D1569" s="88">
        <v>2.2799999999999998</v>
      </c>
    </row>
    <row r="1570" spans="1:4">
      <c r="A1570">
        <v>1726</v>
      </c>
      <c r="B1570" t="s">
        <v>13771</v>
      </c>
      <c r="C1570">
        <v>0</v>
      </c>
      <c r="D1570" s="88">
        <v>5.61</v>
      </c>
    </row>
    <row r="1571" spans="1:4">
      <c r="A1571">
        <v>1727</v>
      </c>
      <c r="B1571" t="s">
        <v>13772</v>
      </c>
      <c r="C1571">
        <v>30</v>
      </c>
      <c r="D1571" s="88">
        <v>1.742</v>
      </c>
    </row>
    <row r="1572" spans="1:4">
      <c r="A1572">
        <v>1728</v>
      </c>
      <c r="B1572" t="s">
        <v>13773</v>
      </c>
      <c r="C1572">
        <v>4</v>
      </c>
      <c r="D1572" s="88">
        <v>32.18</v>
      </c>
    </row>
    <row r="1573" spans="1:4">
      <c r="A1573">
        <v>1729</v>
      </c>
      <c r="B1573" t="s">
        <v>13774</v>
      </c>
      <c r="C1573">
        <v>0</v>
      </c>
      <c r="D1573" s="88">
        <v>12.42</v>
      </c>
    </row>
    <row r="1574" spans="1:4">
      <c r="A1574">
        <v>1730</v>
      </c>
      <c r="B1574" t="s">
        <v>13775</v>
      </c>
      <c r="C1574">
        <v>477</v>
      </c>
      <c r="D1574" s="88">
        <v>8.4269999999999996</v>
      </c>
    </row>
    <row r="1575" spans="1:4">
      <c r="A1575">
        <v>1731</v>
      </c>
      <c r="B1575" t="s">
        <v>13776</v>
      </c>
      <c r="C1575">
        <v>0</v>
      </c>
      <c r="D1575" s="88">
        <v>6.9</v>
      </c>
    </row>
    <row r="1576" spans="1:4">
      <c r="A1576">
        <v>1732</v>
      </c>
      <c r="B1576" t="s">
        <v>13777</v>
      </c>
      <c r="C1576">
        <v>0</v>
      </c>
      <c r="D1576" s="88">
        <v>9.0269999999999992</v>
      </c>
    </row>
    <row r="1577" spans="1:4">
      <c r="A1577">
        <v>1733</v>
      </c>
      <c r="B1577" t="s">
        <v>13778</v>
      </c>
      <c r="C1577">
        <v>6</v>
      </c>
      <c r="D1577" s="88">
        <v>14.76</v>
      </c>
    </row>
    <row r="1578" spans="1:4">
      <c r="A1578">
        <v>1735</v>
      </c>
      <c r="B1578" t="s">
        <v>13779</v>
      </c>
      <c r="C1578">
        <v>0</v>
      </c>
      <c r="D1578" s="88">
        <v>6.5869999999999997</v>
      </c>
    </row>
    <row r="1579" spans="1:4">
      <c r="A1579">
        <v>1736</v>
      </c>
      <c r="B1579" t="s">
        <v>13780</v>
      </c>
      <c r="C1579">
        <v>0</v>
      </c>
      <c r="D1579" s="88">
        <v>9.5890000000000004</v>
      </c>
    </row>
    <row r="1580" spans="1:4">
      <c r="A1580">
        <v>1737</v>
      </c>
      <c r="B1580" t="s">
        <v>13781</v>
      </c>
      <c r="C1580">
        <v>36</v>
      </c>
      <c r="D1580" s="88">
        <v>9.3620000000000001</v>
      </c>
    </row>
    <row r="1581" spans="1:4">
      <c r="A1581">
        <v>1738</v>
      </c>
      <c r="B1581" t="s">
        <v>13782</v>
      </c>
      <c r="C1581">
        <v>240</v>
      </c>
      <c r="D1581" s="88">
        <v>6.47</v>
      </c>
    </row>
    <row r="1582" spans="1:4">
      <c r="A1582">
        <v>1739</v>
      </c>
      <c r="B1582" t="s">
        <v>13783</v>
      </c>
      <c r="C1582">
        <v>15</v>
      </c>
      <c r="D1582" s="88">
        <v>9.4</v>
      </c>
    </row>
    <row r="1583" spans="1:4">
      <c r="A1583">
        <v>1740</v>
      </c>
      <c r="B1583" t="s">
        <v>13784</v>
      </c>
      <c r="C1583">
        <v>0</v>
      </c>
      <c r="D1583" s="88">
        <v>5.2240000000000002</v>
      </c>
    </row>
    <row r="1584" spans="1:4">
      <c r="A1584">
        <v>1741</v>
      </c>
      <c r="B1584" t="s">
        <v>13785</v>
      </c>
      <c r="C1584">
        <v>42</v>
      </c>
      <c r="D1584" s="88">
        <v>8.4</v>
      </c>
    </row>
    <row r="1585" spans="1:4">
      <c r="A1585">
        <v>1742</v>
      </c>
      <c r="B1585" t="s">
        <v>13786</v>
      </c>
      <c r="C1585">
        <v>0</v>
      </c>
      <c r="D1585" s="88">
        <v>0.60299999999999998</v>
      </c>
    </row>
    <row r="1586" spans="1:4">
      <c r="A1586">
        <v>1743</v>
      </c>
      <c r="B1586" t="s">
        <v>13787</v>
      </c>
      <c r="C1586">
        <v>0</v>
      </c>
      <c r="D1586" s="88">
        <v>6.9</v>
      </c>
    </row>
    <row r="1587" spans="1:4">
      <c r="A1587">
        <v>1745</v>
      </c>
      <c r="B1587" t="s">
        <v>13788</v>
      </c>
      <c r="C1587">
        <v>27</v>
      </c>
      <c r="D1587" s="88">
        <v>5.55</v>
      </c>
    </row>
    <row r="1588" spans="1:4">
      <c r="A1588">
        <v>1746</v>
      </c>
      <c r="B1588" t="s">
        <v>13789</v>
      </c>
      <c r="C1588">
        <v>0</v>
      </c>
      <c r="D1588" s="88">
        <v>3.8</v>
      </c>
    </row>
    <row r="1589" spans="1:4">
      <c r="A1589">
        <v>1747</v>
      </c>
      <c r="B1589" t="s">
        <v>13790</v>
      </c>
      <c r="C1589">
        <v>0</v>
      </c>
      <c r="D1589" s="88">
        <v>8.23</v>
      </c>
    </row>
    <row r="1590" spans="1:4">
      <c r="A1590">
        <v>1748</v>
      </c>
      <c r="B1590" t="s">
        <v>13791</v>
      </c>
      <c r="C1590">
        <v>0</v>
      </c>
      <c r="D1590" s="88">
        <v>7.85</v>
      </c>
    </row>
    <row r="1591" spans="1:4">
      <c r="A1591">
        <v>1749</v>
      </c>
      <c r="B1591" t="s">
        <v>13792</v>
      </c>
      <c r="C1591">
        <v>0</v>
      </c>
      <c r="D1591" s="88">
        <v>5.7</v>
      </c>
    </row>
    <row r="1592" spans="1:4">
      <c r="A1592">
        <v>1750</v>
      </c>
      <c r="B1592" t="s">
        <v>13793</v>
      </c>
      <c r="C1592">
        <v>0</v>
      </c>
      <c r="D1592" s="88">
        <v>3.95</v>
      </c>
    </row>
    <row r="1593" spans="1:4">
      <c r="A1593">
        <v>1751</v>
      </c>
      <c r="B1593" t="s">
        <v>13794</v>
      </c>
      <c r="C1593">
        <v>0</v>
      </c>
      <c r="D1593" s="88">
        <v>9.14</v>
      </c>
    </row>
    <row r="1594" spans="1:4">
      <c r="A1594">
        <v>1752</v>
      </c>
      <c r="B1594" t="s">
        <v>13795</v>
      </c>
      <c r="C1594">
        <v>0</v>
      </c>
      <c r="D1594" s="88">
        <v>2.718</v>
      </c>
    </row>
    <row r="1595" spans="1:4">
      <c r="A1595">
        <v>1753</v>
      </c>
      <c r="B1595" t="s">
        <v>13796</v>
      </c>
      <c r="C1595">
        <v>0</v>
      </c>
      <c r="D1595" s="88">
        <v>11.397</v>
      </c>
    </row>
    <row r="1596" spans="1:4">
      <c r="A1596">
        <v>1755</v>
      </c>
      <c r="B1596" t="s">
        <v>13797</v>
      </c>
      <c r="C1596">
        <v>0</v>
      </c>
      <c r="D1596" s="88">
        <v>3.3250000000000002</v>
      </c>
    </row>
    <row r="1597" spans="1:4">
      <c r="A1597">
        <v>1756</v>
      </c>
      <c r="B1597" t="s">
        <v>13798</v>
      </c>
      <c r="C1597">
        <v>0</v>
      </c>
      <c r="D1597" s="88">
        <v>1.55</v>
      </c>
    </row>
    <row r="1598" spans="1:4">
      <c r="A1598">
        <v>1757</v>
      </c>
      <c r="B1598" t="s">
        <v>13799</v>
      </c>
      <c r="C1598">
        <v>0</v>
      </c>
      <c r="D1598" s="88">
        <v>0</v>
      </c>
    </row>
    <row r="1599" spans="1:4">
      <c r="A1599">
        <v>1758</v>
      </c>
      <c r="B1599" t="s">
        <v>13800</v>
      </c>
      <c r="C1599">
        <v>0</v>
      </c>
      <c r="D1599" s="88">
        <v>0</v>
      </c>
    </row>
    <row r="1600" spans="1:4">
      <c r="A1600">
        <v>1759</v>
      </c>
      <c r="B1600" t="s">
        <v>13801</v>
      </c>
      <c r="C1600">
        <v>0</v>
      </c>
      <c r="D1600" s="88">
        <v>2.524</v>
      </c>
    </row>
    <row r="1601" spans="1:4">
      <c r="A1601">
        <v>1760</v>
      </c>
      <c r="B1601" t="s">
        <v>13802</v>
      </c>
      <c r="C1601">
        <v>0</v>
      </c>
      <c r="D1601" s="88">
        <v>31.52</v>
      </c>
    </row>
    <row r="1602" spans="1:4">
      <c r="A1602">
        <v>1761</v>
      </c>
      <c r="B1602" t="s">
        <v>13803</v>
      </c>
      <c r="C1602">
        <v>0</v>
      </c>
      <c r="D1602" s="88">
        <v>7.35</v>
      </c>
    </row>
    <row r="1603" spans="1:4">
      <c r="A1603">
        <v>1762</v>
      </c>
      <c r="B1603" t="s">
        <v>13804</v>
      </c>
      <c r="C1603">
        <v>0</v>
      </c>
      <c r="D1603" s="88">
        <v>9.0389999999999997</v>
      </c>
    </row>
    <row r="1604" spans="1:4">
      <c r="A1604">
        <v>1763</v>
      </c>
      <c r="B1604" t="s">
        <v>13805</v>
      </c>
      <c r="C1604">
        <v>0</v>
      </c>
      <c r="D1604" s="88">
        <v>138.16</v>
      </c>
    </row>
    <row r="1605" spans="1:4">
      <c r="A1605">
        <v>1764</v>
      </c>
      <c r="B1605" t="s">
        <v>13806</v>
      </c>
      <c r="C1605">
        <v>0</v>
      </c>
      <c r="D1605" s="88">
        <v>21.885999999999999</v>
      </c>
    </row>
    <row r="1606" spans="1:4">
      <c r="A1606">
        <v>1765</v>
      </c>
      <c r="B1606" t="s">
        <v>13807</v>
      </c>
      <c r="C1606">
        <v>0</v>
      </c>
      <c r="D1606" s="88">
        <v>11.09</v>
      </c>
    </row>
    <row r="1607" spans="1:4">
      <c r="A1607">
        <v>1766</v>
      </c>
      <c r="B1607" t="s">
        <v>13808</v>
      </c>
      <c r="C1607">
        <v>0</v>
      </c>
      <c r="D1607" s="88">
        <v>12.07</v>
      </c>
    </row>
    <row r="1608" spans="1:4">
      <c r="A1608">
        <v>1767</v>
      </c>
      <c r="B1608" t="s">
        <v>13809</v>
      </c>
      <c r="C1608">
        <v>0</v>
      </c>
      <c r="D1608" s="88">
        <v>9</v>
      </c>
    </row>
    <row r="1609" spans="1:4">
      <c r="A1609">
        <v>1768</v>
      </c>
      <c r="B1609" t="s">
        <v>13810</v>
      </c>
      <c r="C1609">
        <v>0</v>
      </c>
      <c r="D1609" s="88">
        <v>14.935</v>
      </c>
    </row>
    <row r="1610" spans="1:4">
      <c r="A1610">
        <v>1769</v>
      </c>
      <c r="B1610" t="s">
        <v>13811</v>
      </c>
      <c r="C1610">
        <v>0</v>
      </c>
      <c r="D1610" s="88">
        <v>10.57</v>
      </c>
    </row>
    <row r="1611" spans="1:4">
      <c r="A1611">
        <v>1770</v>
      </c>
      <c r="B1611" t="s">
        <v>13812</v>
      </c>
      <c r="C1611">
        <v>0</v>
      </c>
      <c r="D1611" s="88">
        <v>7.01</v>
      </c>
    </row>
    <row r="1612" spans="1:4">
      <c r="A1612">
        <v>1771</v>
      </c>
      <c r="B1612" t="s">
        <v>13813</v>
      </c>
      <c r="C1612">
        <v>0</v>
      </c>
      <c r="D1612" s="88">
        <v>6.2969999999999997</v>
      </c>
    </row>
    <row r="1613" spans="1:4">
      <c r="A1613">
        <v>1772</v>
      </c>
      <c r="B1613" t="s">
        <v>13814</v>
      </c>
      <c r="C1613">
        <v>0</v>
      </c>
      <c r="D1613" s="88">
        <v>37.700000000000003</v>
      </c>
    </row>
    <row r="1614" spans="1:4">
      <c r="A1614">
        <v>1773</v>
      </c>
      <c r="B1614" t="s">
        <v>13815</v>
      </c>
      <c r="C1614">
        <v>0</v>
      </c>
      <c r="D1614" s="88">
        <v>14.39</v>
      </c>
    </row>
    <row r="1615" spans="1:4">
      <c r="A1615">
        <v>1774</v>
      </c>
      <c r="B1615" t="s">
        <v>13816</v>
      </c>
      <c r="C1615">
        <v>0</v>
      </c>
      <c r="D1615" s="88">
        <v>18.3</v>
      </c>
    </row>
    <row r="1616" spans="1:4">
      <c r="A1616">
        <v>1775</v>
      </c>
      <c r="B1616" t="s">
        <v>13817</v>
      </c>
      <c r="C1616">
        <v>0</v>
      </c>
      <c r="D1616" s="88">
        <v>29.88</v>
      </c>
    </row>
    <row r="1617" spans="1:4">
      <c r="A1617">
        <v>1776</v>
      </c>
      <c r="B1617" t="s">
        <v>13818</v>
      </c>
      <c r="C1617">
        <v>0</v>
      </c>
      <c r="D1617" s="88">
        <v>18.8</v>
      </c>
    </row>
    <row r="1618" spans="1:4">
      <c r="A1618">
        <v>1777</v>
      </c>
      <c r="B1618" t="s">
        <v>13819</v>
      </c>
      <c r="C1618">
        <v>0</v>
      </c>
      <c r="D1618" s="88">
        <v>2.9980000000000002</v>
      </c>
    </row>
    <row r="1619" spans="1:4">
      <c r="A1619">
        <v>1778</v>
      </c>
      <c r="B1619" t="s">
        <v>13820</v>
      </c>
      <c r="C1619">
        <v>0</v>
      </c>
      <c r="D1619" s="88">
        <v>18.013000000000002</v>
      </c>
    </row>
    <row r="1620" spans="1:4">
      <c r="A1620">
        <v>1779</v>
      </c>
      <c r="B1620" t="s">
        <v>13821</v>
      </c>
      <c r="C1620">
        <v>0</v>
      </c>
      <c r="D1620" s="88">
        <v>53.38</v>
      </c>
    </row>
    <row r="1621" spans="1:4">
      <c r="A1621">
        <v>1780</v>
      </c>
      <c r="B1621" t="s">
        <v>13822</v>
      </c>
      <c r="C1621">
        <v>0</v>
      </c>
      <c r="D1621" s="88">
        <v>22.9</v>
      </c>
    </row>
    <row r="1622" spans="1:4">
      <c r="A1622">
        <v>1781</v>
      </c>
      <c r="B1622" t="s">
        <v>13823</v>
      </c>
      <c r="C1622">
        <v>0</v>
      </c>
      <c r="D1622" s="88">
        <v>51.83</v>
      </c>
    </row>
    <row r="1623" spans="1:4">
      <c r="A1623">
        <v>1782</v>
      </c>
      <c r="B1623" t="s">
        <v>13824</v>
      </c>
      <c r="C1623">
        <v>0</v>
      </c>
      <c r="D1623" s="88">
        <v>28.7</v>
      </c>
    </row>
    <row r="1624" spans="1:4">
      <c r="A1624">
        <v>1783</v>
      </c>
      <c r="B1624" t="s">
        <v>13825</v>
      </c>
      <c r="C1624">
        <v>0</v>
      </c>
      <c r="D1624" s="88">
        <v>27.73</v>
      </c>
    </row>
    <row r="1625" spans="1:4">
      <c r="A1625">
        <v>1784</v>
      </c>
      <c r="B1625" t="s">
        <v>13826</v>
      </c>
      <c r="C1625">
        <v>0</v>
      </c>
      <c r="D1625" s="88">
        <v>28.79</v>
      </c>
    </row>
    <row r="1626" spans="1:4">
      <c r="A1626">
        <v>1785</v>
      </c>
      <c r="B1626" t="s">
        <v>13827</v>
      </c>
      <c r="C1626">
        <v>0</v>
      </c>
      <c r="D1626" s="88">
        <v>9.0449999999999999</v>
      </c>
    </row>
    <row r="1627" spans="1:4">
      <c r="A1627">
        <v>1786</v>
      </c>
      <c r="B1627" t="s">
        <v>13828</v>
      </c>
      <c r="C1627">
        <v>0</v>
      </c>
      <c r="D1627" s="88">
        <v>16.452999999999999</v>
      </c>
    </row>
    <row r="1628" spans="1:4">
      <c r="A1628">
        <v>1787</v>
      </c>
      <c r="B1628" t="s">
        <v>13829</v>
      </c>
      <c r="C1628">
        <v>0</v>
      </c>
      <c r="D1628" s="88">
        <v>47.95</v>
      </c>
    </row>
    <row r="1629" spans="1:4">
      <c r="A1629">
        <v>1788</v>
      </c>
      <c r="B1629" t="s">
        <v>13830</v>
      </c>
      <c r="C1629">
        <v>0</v>
      </c>
      <c r="D1629" s="88">
        <v>36.448</v>
      </c>
    </row>
    <row r="1630" spans="1:4">
      <c r="A1630">
        <v>1789</v>
      </c>
      <c r="B1630" t="s">
        <v>13831</v>
      </c>
      <c r="C1630">
        <v>0</v>
      </c>
      <c r="D1630" s="88">
        <v>0</v>
      </c>
    </row>
    <row r="1631" spans="1:4">
      <c r="A1631">
        <v>1790</v>
      </c>
      <c r="B1631" t="s">
        <v>13832</v>
      </c>
      <c r="C1631">
        <v>0</v>
      </c>
      <c r="D1631" s="88">
        <v>73.3</v>
      </c>
    </row>
    <row r="1632" spans="1:4">
      <c r="A1632">
        <v>1791</v>
      </c>
      <c r="B1632" t="s">
        <v>13833</v>
      </c>
      <c r="C1632">
        <v>0</v>
      </c>
      <c r="D1632" s="88">
        <v>67.87</v>
      </c>
    </row>
    <row r="1633" spans="1:4">
      <c r="A1633">
        <v>1792</v>
      </c>
      <c r="B1633" t="s">
        <v>13834</v>
      </c>
      <c r="C1633">
        <v>30</v>
      </c>
      <c r="D1633" s="88">
        <v>9.11</v>
      </c>
    </row>
    <row r="1634" spans="1:4">
      <c r="A1634">
        <v>1793</v>
      </c>
      <c r="B1634" t="s">
        <v>13835</v>
      </c>
      <c r="C1634">
        <v>0</v>
      </c>
      <c r="D1634" s="88">
        <v>12.29</v>
      </c>
    </row>
    <row r="1635" spans="1:4">
      <c r="A1635">
        <v>1794</v>
      </c>
      <c r="B1635" t="s">
        <v>13836</v>
      </c>
      <c r="C1635">
        <v>0</v>
      </c>
      <c r="D1635" s="88">
        <v>15.95</v>
      </c>
    </row>
    <row r="1636" spans="1:4">
      <c r="A1636">
        <v>1795</v>
      </c>
      <c r="B1636" t="s">
        <v>13837</v>
      </c>
      <c r="C1636">
        <v>0</v>
      </c>
      <c r="D1636" s="88">
        <v>10.62</v>
      </c>
    </row>
    <row r="1637" spans="1:4">
      <c r="A1637">
        <v>1796</v>
      </c>
      <c r="B1637" t="s">
        <v>13838</v>
      </c>
      <c r="C1637">
        <v>0</v>
      </c>
      <c r="D1637" s="88">
        <v>0</v>
      </c>
    </row>
    <row r="1638" spans="1:4">
      <c r="A1638">
        <v>1797</v>
      </c>
      <c r="B1638" t="s">
        <v>13839</v>
      </c>
      <c r="C1638">
        <v>0</v>
      </c>
      <c r="D1638" s="88">
        <v>11.954000000000001</v>
      </c>
    </row>
    <row r="1639" spans="1:4">
      <c r="A1639">
        <v>1798</v>
      </c>
      <c r="B1639" t="s">
        <v>13840</v>
      </c>
      <c r="C1639">
        <v>18</v>
      </c>
      <c r="D1639" s="88">
        <v>24.27</v>
      </c>
    </row>
    <row r="1640" spans="1:4">
      <c r="A1640">
        <v>1799</v>
      </c>
      <c r="B1640" t="s">
        <v>13841</v>
      </c>
      <c r="C1640">
        <v>0</v>
      </c>
      <c r="D1640" s="88">
        <v>21.95</v>
      </c>
    </row>
    <row r="1641" spans="1:4">
      <c r="A1641">
        <v>1800</v>
      </c>
      <c r="B1641" t="s">
        <v>13842</v>
      </c>
      <c r="C1641">
        <v>0</v>
      </c>
      <c r="D1641" s="88">
        <v>8</v>
      </c>
    </row>
    <row r="1642" spans="1:4">
      <c r="A1642">
        <v>1801</v>
      </c>
      <c r="B1642" t="s">
        <v>13843</v>
      </c>
      <c r="C1642">
        <v>0</v>
      </c>
      <c r="D1642" s="88">
        <v>8.1</v>
      </c>
    </row>
    <row r="1643" spans="1:4">
      <c r="A1643">
        <v>1802</v>
      </c>
      <c r="B1643" t="s">
        <v>13844</v>
      </c>
      <c r="C1643">
        <v>0</v>
      </c>
      <c r="D1643" s="88">
        <v>12.003</v>
      </c>
    </row>
    <row r="1644" spans="1:4">
      <c r="A1644">
        <v>1803</v>
      </c>
      <c r="B1644" t="s">
        <v>13845</v>
      </c>
      <c r="C1644">
        <v>0</v>
      </c>
      <c r="D1644" s="88">
        <v>19.899999999999999</v>
      </c>
    </row>
    <row r="1645" spans="1:4">
      <c r="A1645">
        <v>1804</v>
      </c>
      <c r="B1645" t="s">
        <v>13846</v>
      </c>
      <c r="C1645">
        <v>0</v>
      </c>
      <c r="D1645" s="88">
        <v>9.7200000000000006</v>
      </c>
    </row>
    <row r="1646" spans="1:4">
      <c r="A1646">
        <v>1805</v>
      </c>
      <c r="B1646" t="s">
        <v>13847</v>
      </c>
      <c r="C1646">
        <v>0</v>
      </c>
      <c r="D1646" s="88">
        <v>18.29</v>
      </c>
    </row>
    <row r="1647" spans="1:4">
      <c r="A1647">
        <v>1806</v>
      </c>
      <c r="B1647" t="s">
        <v>13848</v>
      </c>
      <c r="C1647">
        <v>0</v>
      </c>
      <c r="D1647" s="88">
        <v>19.75</v>
      </c>
    </row>
    <row r="1648" spans="1:4">
      <c r="A1648">
        <v>1807</v>
      </c>
      <c r="B1648" t="s">
        <v>13849</v>
      </c>
      <c r="C1648">
        <v>0</v>
      </c>
      <c r="D1648" s="88">
        <v>9.2870000000000008</v>
      </c>
    </row>
    <row r="1649" spans="1:4">
      <c r="A1649">
        <v>1808</v>
      </c>
      <c r="B1649" t="s">
        <v>13850</v>
      </c>
      <c r="C1649">
        <v>0</v>
      </c>
      <c r="D1649" s="88">
        <v>0</v>
      </c>
    </row>
    <row r="1650" spans="1:4">
      <c r="A1650">
        <v>1809</v>
      </c>
      <c r="B1650" t="s">
        <v>13851</v>
      </c>
      <c r="C1650">
        <v>0</v>
      </c>
      <c r="D1650" s="88">
        <v>6.03</v>
      </c>
    </row>
    <row r="1651" spans="1:4">
      <c r="A1651">
        <v>1810</v>
      </c>
      <c r="B1651" t="s">
        <v>13852</v>
      </c>
      <c r="C1651">
        <v>0</v>
      </c>
      <c r="D1651" s="88">
        <v>8.01</v>
      </c>
    </row>
    <row r="1652" spans="1:4">
      <c r="A1652">
        <v>1811</v>
      </c>
      <c r="B1652" t="s">
        <v>13853</v>
      </c>
      <c r="C1652">
        <v>0</v>
      </c>
      <c r="D1652" s="88">
        <v>6.49</v>
      </c>
    </row>
    <row r="1653" spans="1:4">
      <c r="A1653">
        <v>1812</v>
      </c>
      <c r="B1653" t="s">
        <v>13854</v>
      </c>
      <c r="C1653">
        <v>0</v>
      </c>
      <c r="D1653" s="88">
        <v>3.0960000000000001</v>
      </c>
    </row>
    <row r="1654" spans="1:4">
      <c r="A1654">
        <v>1813</v>
      </c>
      <c r="B1654" t="s">
        <v>13855</v>
      </c>
      <c r="C1654">
        <v>0</v>
      </c>
      <c r="D1654" s="88">
        <v>13.13</v>
      </c>
    </row>
    <row r="1655" spans="1:4">
      <c r="A1655">
        <v>1814</v>
      </c>
      <c r="B1655" t="s">
        <v>13856</v>
      </c>
      <c r="C1655">
        <v>0</v>
      </c>
      <c r="D1655" s="88">
        <v>8.7579999999999991</v>
      </c>
    </row>
    <row r="1656" spans="1:4">
      <c r="A1656">
        <v>1815</v>
      </c>
      <c r="B1656" t="s">
        <v>13857</v>
      </c>
      <c r="C1656">
        <v>0</v>
      </c>
      <c r="D1656" s="88">
        <v>8.093</v>
      </c>
    </row>
    <row r="1657" spans="1:4">
      <c r="A1657">
        <v>1816</v>
      </c>
      <c r="B1657" t="s">
        <v>13858</v>
      </c>
      <c r="C1657">
        <v>0</v>
      </c>
      <c r="D1657" s="88">
        <v>3.73</v>
      </c>
    </row>
    <row r="1658" spans="1:4">
      <c r="A1658">
        <v>1817</v>
      </c>
      <c r="B1658" t="s">
        <v>13859</v>
      </c>
      <c r="C1658">
        <v>0</v>
      </c>
      <c r="D1658" s="88">
        <v>5.7</v>
      </c>
    </row>
    <row r="1659" spans="1:4">
      <c r="A1659">
        <v>1818</v>
      </c>
      <c r="B1659" t="s">
        <v>13860</v>
      </c>
      <c r="C1659">
        <v>0</v>
      </c>
      <c r="D1659" s="88">
        <v>30.79</v>
      </c>
    </row>
    <row r="1660" spans="1:4">
      <c r="A1660">
        <v>1819</v>
      </c>
      <c r="B1660" t="s">
        <v>13861</v>
      </c>
      <c r="C1660">
        <v>0</v>
      </c>
      <c r="D1660" s="88">
        <v>22.46</v>
      </c>
    </row>
    <row r="1661" spans="1:4">
      <c r="A1661">
        <v>1820</v>
      </c>
      <c r="B1661" t="s">
        <v>13862</v>
      </c>
      <c r="C1661">
        <v>0</v>
      </c>
      <c r="D1661" s="88">
        <v>6.4</v>
      </c>
    </row>
    <row r="1662" spans="1:4">
      <c r="A1662">
        <v>1821</v>
      </c>
      <c r="B1662" t="s">
        <v>13863</v>
      </c>
      <c r="C1662">
        <v>0</v>
      </c>
      <c r="D1662" s="88">
        <v>10.98</v>
      </c>
    </row>
    <row r="1663" spans="1:4">
      <c r="A1663">
        <v>1822</v>
      </c>
      <c r="B1663" t="s">
        <v>13864</v>
      </c>
      <c r="C1663">
        <v>0</v>
      </c>
      <c r="D1663" s="88">
        <v>8.4499999999999993</v>
      </c>
    </row>
    <row r="1664" spans="1:4">
      <c r="A1664">
        <v>1823</v>
      </c>
      <c r="B1664" t="s">
        <v>13865</v>
      </c>
      <c r="C1664">
        <v>0</v>
      </c>
      <c r="D1664" s="88">
        <v>7.79</v>
      </c>
    </row>
    <row r="1665" spans="1:4">
      <c r="A1665">
        <v>1824</v>
      </c>
      <c r="B1665" t="s">
        <v>13866</v>
      </c>
      <c r="C1665">
        <v>0</v>
      </c>
      <c r="D1665" s="88">
        <v>7.5</v>
      </c>
    </row>
    <row r="1666" spans="1:4">
      <c r="A1666">
        <v>1825</v>
      </c>
      <c r="B1666" t="s">
        <v>13867</v>
      </c>
      <c r="C1666">
        <v>0</v>
      </c>
      <c r="D1666" s="88">
        <v>6.98</v>
      </c>
    </row>
    <row r="1667" spans="1:4">
      <c r="A1667">
        <v>1826</v>
      </c>
      <c r="B1667" t="s">
        <v>13868</v>
      </c>
      <c r="C1667">
        <v>0</v>
      </c>
      <c r="D1667" s="88">
        <v>10.039999999999999</v>
      </c>
    </row>
    <row r="1668" spans="1:4">
      <c r="A1668">
        <v>1827</v>
      </c>
      <c r="B1668" t="s">
        <v>13869</v>
      </c>
      <c r="C1668">
        <v>0</v>
      </c>
      <c r="D1668" s="88">
        <v>8.1999999999999993</v>
      </c>
    </row>
    <row r="1669" spans="1:4">
      <c r="A1669">
        <v>1828</v>
      </c>
      <c r="B1669" t="s">
        <v>13870</v>
      </c>
      <c r="C1669">
        <v>0</v>
      </c>
      <c r="D1669" s="88">
        <v>9.3000000000000007</v>
      </c>
    </row>
    <row r="1670" spans="1:4">
      <c r="A1670">
        <v>1829</v>
      </c>
      <c r="B1670" t="s">
        <v>13871</v>
      </c>
      <c r="C1670">
        <v>0</v>
      </c>
      <c r="D1670" s="88">
        <v>9.4320000000000004</v>
      </c>
    </row>
    <row r="1671" spans="1:4">
      <c r="A1671">
        <v>1830</v>
      </c>
      <c r="B1671" t="s">
        <v>13872</v>
      </c>
      <c r="C1671">
        <v>0</v>
      </c>
      <c r="D1671" s="88">
        <v>18.37</v>
      </c>
    </row>
    <row r="1672" spans="1:4">
      <c r="A1672">
        <v>1831</v>
      </c>
      <c r="B1672" t="s">
        <v>13873</v>
      </c>
      <c r="C1672">
        <v>6</v>
      </c>
      <c r="D1672" s="88">
        <v>11.98</v>
      </c>
    </row>
    <row r="1673" spans="1:4">
      <c r="A1673">
        <v>1832</v>
      </c>
      <c r="B1673" t="s">
        <v>13874</v>
      </c>
      <c r="C1673">
        <v>0</v>
      </c>
      <c r="D1673" s="88">
        <v>11.45</v>
      </c>
    </row>
    <row r="1674" spans="1:4">
      <c r="A1674">
        <v>1833</v>
      </c>
      <c r="B1674" t="s">
        <v>13875</v>
      </c>
      <c r="C1674">
        <v>0</v>
      </c>
      <c r="D1674" s="88">
        <v>7.05</v>
      </c>
    </row>
    <row r="1675" spans="1:4">
      <c r="A1675">
        <v>1834</v>
      </c>
      <c r="B1675" t="s">
        <v>13876</v>
      </c>
      <c r="C1675">
        <v>6</v>
      </c>
      <c r="D1675" s="88">
        <v>22.41</v>
      </c>
    </row>
    <row r="1676" spans="1:4">
      <c r="A1676">
        <v>1835</v>
      </c>
      <c r="B1676" t="s">
        <v>13877</v>
      </c>
      <c r="C1676">
        <v>0</v>
      </c>
      <c r="D1676" s="88">
        <v>7.6520000000000001</v>
      </c>
    </row>
    <row r="1677" spans="1:4">
      <c r="A1677">
        <v>1836</v>
      </c>
      <c r="B1677" t="s">
        <v>13878</v>
      </c>
      <c r="C1677">
        <v>0</v>
      </c>
      <c r="D1677" s="88">
        <v>61.2</v>
      </c>
    </row>
    <row r="1678" spans="1:4">
      <c r="A1678">
        <v>1837</v>
      </c>
      <c r="B1678" t="s">
        <v>13879</v>
      </c>
      <c r="C1678">
        <v>0</v>
      </c>
      <c r="D1678" s="88">
        <v>21.591000000000001</v>
      </c>
    </row>
    <row r="1679" spans="1:4">
      <c r="A1679">
        <v>1838</v>
      </c>
      <c r="B1679" t="s">
        <v>13880</v>
      </c>
      <c r="C1679">
        <v>0</v>
      </c>
      <c r="D1679" s="88">
        <v>8.02</v>
      </c>
    </row>
    <row r="1680" spans="1:4">
      <c r="A1680">
        <v>1839</v>
      </c>
      <c r="B1680" t="s">
        <v>13881</v>
      </c>
      <c r="C1680">
        <v>12</v>
      </c>
      <c r="D1680" s="88">
        <v>29.26</v>
      </c>
    </row>
    <row r="1681" spans="1:4">
      <c r="A1681">
        <v>1840</v>
      </c>
      <c r="B1681" t="s">
        <v>13882</v>
      </c>
      <c r="C1681">
        <v>0</v>
      </c>
      <c r="D1681" s="88">
        <v>2.29</v>
      </c>
    </row>
    <row r="1682" spans="1:4">
      <c r="A1682">
        <v>1841</v>
      </c>
      <c r="B1682" t="s">
        <v>13883</v>
      </c>
      <c r="C1682">
        <v>108</v>
      </c>
      <c r="D1682" s="88">
        <v>13.28</v>
      </c>
    </row>
    <row r="1683" spans="1:4">
      <c r="A1683">
        <v>1842</v>
      </c>
      <c r="B1683" t="s">
        <v>13884</v>
      </c>
      <c r="C1683">
        <v>96</v>
      </c>
      <c r="D1683" s="88">
        <v>10.6</v>
      </c>
    </row>
    <row r="1684" spans="1:4">
      <c r="A1684">
        <v>1843</v>
      </c>
      <c r="B1684" t="s">
        <v>13885</v>
      </c>
      <c r="C1684">
        <v>0</v>
      </c>
      <c r="D1684" s="88">
        <v>25.9</v>
      </c>
    </row>
    <row r="1685" spans="1:4">
      <c r="A1685">
        <v>1846</v>
      </c>
      <c r="B1685" t="s">
        <v>13886</v>
      </c>
      <c r="C1685">
        <v>324</v>
      </c>
      <c r="D1685" s="88">
        <v>3.45</v>
      </c>
    </row>
    <row r="1686" spans="1:4">
      <c r="A1686">
        <v>1847</v>
      </c>
      <c r="B1686" t="s">
        <v>13887</v>
      </c>
      <c r="C1686">
        <v>0</v>
      </c>
      <c r="D1686" s="88">
        <v>9.7469999999999999</v>
      </c>
    </row>
    <row r="1687" spans="1:4">
      <c r="A1687">
        <v>1848</v>
      </c>
      <c r="B1687" t="s">
        <v>13888</v>
      </c>
      <c r="C1687">
        <v>0</v>
      </c>
      <c r="D1687" s="88">
        <v>8.9169999999999998</v>
      </c>
    </row>
    <row r="1688" spans="1:4">
      <c r="A1688">
        <v>1849</v>
      </c>
      <c r="B1688" t="s">
        <v>13889</v>
      </c>
      <c r="C1688">
        <v>0</v>
      </c>
      <c r="D1688" s="88">
        <v>0</v>
      </c>
    </row>
    <row r="1689" spans="1:4">
      <c r="A1689">
        <v>1850</v>
      </c>
      <c r="B1689" t="s">
        <v>13890</v>
      </c>
      <c r="C1689">
        <v>0</v>
      </c>
      <c r="D1689" s="88">
        <v>0</v>
      </c>
    </row>
    <row r="1690" spans="1:4">
      <c r="A1690">
        <v>1851</v>
      </c>
      <c r="B1690" t="s">
        <v>13891</v>
      </c>
      <c r="C1690">
        <v>0</v>
      </c>
      <c r="D1690" s="88">
        <v>1.43</v>
      </c>
    </row>
    <row r="1691" spans="1:4">
      <c r="A1691">
        <v>1852</v>
      </c>
      <c r="B1691" t="s">
        <v>13892</v>
      </c>
      <c r="C1691">
        <v>234</v>
      </c>
      <c r="D1691" s="88">
        <v>12.95</v>
      </c>
    </row>
    <row r="1692" spans="1:4">
      <c r="A1692">
        <v>1853</v>
      </c>
      <c r="B1692" t="s">
        <v>13893</v>
      </c>
      <c r="C1692">
        <v>0</v>
      </c>
      <c r="D1692" s="88">
        <v>8.32</v>
      </c>
    </row>
    <row r="1693" spans="1:4">
      <c r="A1693">
        <v>1854</v>
      </c>
      <c r="B1693" t="s">
        <v>13894</v>
      </c>
      <c r="C1693">
        <v>0</v>
      </c>
      <c r="D1693" s="88">
        <v>1.5</v>
      </c>
    </row>
    <row r="1694" spans="1:4">
      <c r="A1694">
        <v>1855</v>
      </c>
      <c r="B1694" t="s">
        <v>13895</v>
      </c>
      <c r="C1694">
        <v>0</v>
      </c>
      <c r="D1694" s="88">
        <v>2.8029999999999999</v>
      </c>
    </row>
    <row r="1695" spans="1:4">
      <c r="A1695">
        <v>1856</v>
      </c>
      <c r="B1695" t="s">
        <v>13896</v>
      </c>
      <c r="C1695">
        <v>0</v>
      </c>
      <c r="D1695" s="88">
        <v>2.8980000000000001</v>
      </c>
    </row>
    <row r="1696" spans="1:4">
      <c r="A1696">
        <v>1857</v>
      </c>
      <c r="B1696" t="s">
        <v>13897</v>
      </c>
      <c r="C1696">
        <v>24</v>
      </c>
      <c r="D1696" s="88">
        <v>2.65</v>
      </c>
    </row>
    <row r="1697" spans="1:4">
      <c r="A1697">
        <v>1858</v>
      </c>
      <c r="B1697" t="s">
        <v>13898</v>
      </c>
      <c r="C1697">
        <v>48</v>
      </c>
      <c r="D1697" s="88">
        <v>1.952</v>
      </c>
    </row>
    <row r="1698" spans="1:4">
      <c r="A1698">
        <v>1859</v>
      </c>
      <c r="B1698" t="s">
        <v>13899</v>
      </c>
      <c r="C1698">
        <v>48</v>
      </c>
      <c r="D1698" s="88">
        <v>2.9</v>
      </c>
    </row>
    <row r="1699" spans="1:4">
      <c r="A1699">
        <v>1860</v>
      </c>
      <c r="B1699" t="s">
        <v>13900</v>
      </c>
      <c r="C1699">
        <v>0</v>
      </c>
      <c r="D1699" s="88">
        <v>2.57</v>
      </c>
    </row>
    <row r="1700" spans="1:4">
      <c r="A1700">
        <v>1861</v>
      </c>
      <c r="B1700" t="s">
        <v>13901</v>
      </c>
      <c r="C1700">
        <v>0</v>
      </c>
      <c r="D1700" s="88">
        <v>2.66</v>
      </c>
    </row>
    <row r="1701" spans="1:4">
      <c r="A1701">
        <v>1862</v>
      </c>
      <c r="B1701" t="s">
        <v>13902</v>
      </c>
      <c r="C1701">
        <v>57</v>
      </c>
      <c r="D1701" s="88">
        <v>2.95</v>
      </c>
    </row>
    <row r="1702" spans="1:4">
      <c r="A1702">
        <v>1863</v>
      </c>
      <c r="B1702" t="s">
        <v>13903</v>
      </c>
      <c r="C1702">
        <v>0</v>
      </c>
      <c r="D1702" s="88">
        <v>3.93</v>
      </c>
    </row>
    <row r="1703" spans="1:4">
      <c r="A1703">
        <v>1864</v>
      </c>
      <c r="B1703" t="s">
        <v>13904</v>
      </c>
      <c r="C1703">
        <v>0</v>
      </c>
      <c r="D1703" s="88">
        <v>10.94</v>
      </c>
    </row>
    <row r="1704" spans="1:4">
      <c r="A1704">
        <v>1865</v>
      </c>
      <c r="B1704" t="s">
        <v>13905</v>
      </c>
      <c r="C1704">
        <v>0</v>
      </c>
      <c r="D1704" s="88">
        <v>12.8</v>
      </c>
    </row>
    <row r="1705" spans="1:4">
      <c r="A1705">
        <v>1866</v>
      </c>
      <c r="B1705" t="s">
        <v>13906</v>
      </c>
      <c r="C1705">
        <v>0</v>
      </c>
      <c r="D1705" s="88">
        <v>10.632999999999999</v>
      </c>
    </row>
    <row r="1706" spans="1:4">
      <c r="A1706">
        <v>1867</v>
      </c>
      <c r="B1706" t="s">
        <v>13907</v>
      </c>
      <c r="C1706">
        <v>0</v>
      </c>
      <c r="D1706" s="88">
        <v>12.419</v>
      </c>
    </row>
    <row r="1707" spans="1:4">
      <c r="A1707">
        <v>1868</v>
      </c>
      <c r="B1707" t="s">
        <v>13908</v>
      </c>
      <c r="C1707">
        <v>0</v>
      </c>
      <c r="D1707" s="88">
        <v>2.44</v>
      </c>
    </row>
    <row r="1708" spans="1:4">
      <c r="A1708">
        <v>1869</v>
      </c>
      <c r="B1708" t="s">
        <v>13909</v>
      </c>
      <c r="C1708">
        <v>0</v>
      </c>
      <c r="D1708" s="88">
        <v>2.44</v>
      </c>
    </row>
    <row r="1709" spans="1:4">
      <c r="A1709">
        <v>1870</v>
      </c>
      <c r="B1709" t="s">
        <v>13910</v>
      </c>
      <c r="C1709">
        <v>0</v>
      </c>
      <c r="D1709" s="88">
        <v>10.95</v>
      </c>
    </row>
    <row r="1710" spans="1:4">
      <c r="A1710">
        <v>1871</v>
      </c>
      <c r="B1710" t="s">
        <v>13911</v>
      </c>
      <c r="C1710">
        <v>0</v>
      </c>
      <c r="D1710" s="88">
        <v>16.11</v>
      </c>
    </row>
    <row r="1711" spans="1:4">
      <c r="A1711">
        <v>1872</v>
      </c>
      <c r="B1711" t="s">
        <v>13912</v>
      </c>
      <c r="C1711">
        <v>0</v>
      </c>
      <c r="D1711" s="88">
        <v>6.9829999999999997</v>
      </c>
    </row>
    <row r="1712" spans="1:4">
      <c r="A1712">
        <v>1873</v>
      </c>
      <c r="B1712" t="s">
        <v>13913</v>
      </c>
      <c r="C1712">
        <v>0</v>
      </c>
      <c r="D1712" s="88">
        <v>8.5299999999999994</v>
      </c>
    </row>
    <row r="1713" spans="1:4">
      <c r="A1713">
        <v>1874</v>
      </c>
      <c r="B1713" t="s">
        <v>13914</v>
      </c>
      <c r="C1713">
        <v>0</v>
      </c>
      <c r="D1713" s="88">
        <v>8.35</v>
      </c>
    </row>
    <row r="1714" spans="1:4">
      <c r="A1714">
        <v>1875</v>
      </c>
      <c r="B1714" t="s">
        <v>13915</v>
      </c>
      <c r="C1714">
        <v>0</v>
      </c>
      <c r="D1714" s="88">
        <v>0</v>
      </c>
    </row>
    <row r="1715" spans="1:4">
      <c r="A1715">
        <v>1876</v>
      </c>
      <c r="B1715" t="s">
        <v>13916</v>
      </c>
      <c r="C1715">
        <v>0</v>
      </c>
      <c r="D1715" s="88">
        <v>10.18</v>
      </c>
    </row>
    <row r="1716" spans="1:4">
      <c r="A1716">
        <v>1877</v>
      </c>
      <c r="B1716" t="s">
        <v>13917</v>
      </c>
      <c r="C1716">
        <v>0</v>
      </c>
      <c r="D1716" s="88">
        <v>1.5</v>
      </c>
    </row>
    <row r="1717" spans="1:4">
      <c r="A1717">
        <v>1878</v>
      </c>
      <c r="B1717" t="s">
        <v>13918</v>
      </c>
      <c r="C1717">
        <v>0</v>
      </c>
      <c r="D1717" s="88">
        <v>2.62</v>
      </c>
    </row>
    <row r="1718" spans="1:4">
      <c r="A1718">
        <v>1879</v>
      </c>
      <c r="B1718" t="s">
        <v>13919</v>
      </c>
      <c r="C1718">
        <v>0</v>
      </c>
      <c r="D1718" s="88">
        <v>2.6970000000000001</v>
      </c>
    </row>
    <row r="1719" spans="1:4">
      <c r="A1719">
        <v>1880</v>
      </c>
      <c r="B1719" t="s">
        <v>13920</v>
      </c>
      <c r="C1719">
        <v>0</v>
      </c>
      <c r="D1719" s="88">
        <v>12.29</v>
      </c>
    </row>
    <row r="1720" spans="1:4">
      <c r="A1720">
        <v>1881</v>
      </c>
      <c r="B1720" t="s">
        <v>13921</v>
      </c>
      <c r="C1720">
        <v>0</v>
      </c>
      <c r="D1720" s="88">
        <v>13.14</v>
      </c>
    </row>
    <row r="1721" spans="1:4">
      <c r="A1721">
        <v>1882</v>
      </c>
      <c r="B1721" t="s">
        <v>13922</v>
      </c>
      <c r="C1721">
        <v>0</v>
      </c>
      <c r="D1721" s="88">
        <v>7.95</v>
      </c>
    </row>
    <row r="1722" spans="1:4">
      <c r="A1722">
        <v>1883</v>
      </c>
      <c r="B1722" t="s">
        <v>13923</v>
      </c>
      <c r="C1722">
        <v>0</v>
      </c>
      <c r="D1722" s="88">
        <v>23.72</v>
      </c>
    </row>
    <row r="1723" spans="1:4">
      <c r="A1723">
        <v>1884</v>
      </c>
      <c r="B1723" t="s">
        <v>13924</v>
      </c>
      <c r="C1723">
        <v>0</v>
      </c>
      <c r="D1723" s="88">
        <v>20.86</v>
      </c>
    </row>
    <row r="1724" spans="1:4">
      <c r="A1724">
        <v>1885</v>
      </c>
      <c r="B1724" t="s">
        <v>13925</v>
      </c>
      <c r="C1724">
        <v>0</v>
      </c>
      <c r="D1724" s="88">
        <v>8.06</v>
      </c>
    </row>
    <row r="1725" spans="1:4">
      <c r="A1725">
        <v>1886</v>
      </c>
      <c r="B1725" t="s">
        <v>13926</v>
      </c>
      <c r="C1725">
        <v>0</v>
      </c>
      <c r="D1725" s="88">
        <v>19.989999999999998</v>
      </c>
    </row>
    <row r="1726" spans="1:4">
      <c r="A1726">
        <v>1887</v>
      </c>
      <c r="B1726" t="s">
        <v>13927</v>
      </c>
      <c r="C1726">
        <v>0</v>
      </c>
      <c r="D1726" s="88">
        <v>111.05</v>
      </c>
    </row>
    <row r="1727" spans="1:4">
      <c r="A1727">
        <v>1889</v>
      </c>
      <c r="B1727" t="s">
        <v>13928</v>
      </c>
      <c r="C1727">
        <v>0</v>
      </c>
      <c r="D1727" s="88">
        <v>48.8</v>
      </c>
    </row>
    <row r="1728" spans="1:4">
      <c r="A1728">
        <v>1890</v>
      </c>
      <c r="B1728" t="s">
        <v>13929</v>
      </c>
      <c r="C1728">
        <v>0</v>
      </c>
      <c r="D1728" s="88">
        <v>8.26</v>
      </c>
    </row>
    <row r="1729" spans="1:4">
      <c r="A1729">
        <v>1891</v>
      </c>
      <c r="B1729" t="s">
        <v>13930</v>
      </c>
      <c r="C1729">
        <v>0</v>
      </c>
      <c r="D1729" s="88">
        <v>4.76</v>
      </c>
    </row>
    <row r="1730" spans="1:4">
      <c r="A1730">
        <v>1892</v>
      </c>
      <c r="B1730" t="s">
        <v>13931</v>
      </c>
      <c r="C1730">
        <v>0</v>
      </c>
      <c r="D1730" s="88">
        <v>5.6</v>
      </c>
    </row>
    <row r="1731" spans="1:4">
      <c r="A1731">
        <v>1893</v>
      </c>
      <c r="B1731" t="s">
        <v>13932</v>
      </c>
      <c r="C1731">
        <v>12</v>
      </c>
      <c r="D1731" s="88">
        <v>15.26</v>
      </c>
    </row>
    <row r="1732" spans="1:4">
      <c r="A1732">
        <v>1894</v>
      </c>
      <c r="B1732" t="s">
        <v>13933</v>
      </c>
      <c r="C1732">
        <v>60</v>
      </c>
      <c r="D1732" s="88">
        <v>13.17</v>
      </c>
    </row>
    <row r="1733" spans="1:4">
      <c r="A1733">
        <v>1895</v>
      </c>
      <c r="B1733" t="s">
        <v>13934</v>
      </c>
      <c r="C1733">
        <v>0</v>
      </c>
      <c r="D1733" s="88">
        <v>0</v>
      </c>
    </row>
    <row r="1734" spans="1:4">
      <c r="A1734">
        <v>1896</v>
      </c>
      <c r="B1734" t="s">
        <v>13935</v>
      </c>
      <c r="C1734">
        <v>0</v>
      </c>
      <c r="D1734" s="88">
        <v>0</v>
      </c>
    </row>
    <row r="1735" spans="1:4">
      <c r="A1735">
        <v>1897</v>
      </c>
      <c r="B1735" t="s">
        <v>13936</v>
      </c>
      <c r="C1735">
        <v>0</v>
      </c>
      <c r="D1735" s="88">
        <v>3.835</v>
      </c>
    </row>
    <row r="1736" spans="1:4">
      <c r="A1736">
        <v>1898</v>
      </c>
      <c r="B1736" t="s">
        <v>13937</v>
      </c>
      <c r="C1736">
        <v>0</v>
      </c>
      <c r="D1736" s="88">
        <v>25.96</v>
      </c>
    </row>
    <row r="1737" spans="1:4">
      <c r="A1737">
        <v>1899</v>
      </c>
      <c r="B1737" t="s">
        <v>13938</v>
      </c>
      <c r="C1737">
        <v>0</v>
      </c>
      <c r="D1737" s="88">
        <v>15.53</v>
      </c>
    </row>
    <row r="1738" spans="1:4">
      <c r="A1738">
        <v>1900</v>
      </c>
      <c r="B1738" t="s">
        <v>13939</v>
      </c>
      <c r="C1738">
        <v>0</v>
      </c>
      <c r="D1738" s="88">
        <v>8.6</v>
      </c>
    </row>
    <row r="1739" spans="1:4">
      <c r="A1739">
        <v>1901</v>
      </c>
      <c r="B1739" t="s">
        <v>13940</v>
      </c>
      <c r="C1739">
        <v>0</v>
      </c>
      <c r="D1739" s="88">
        <v>5.45</v>
      </c>
    </row>
    <row r="1740" spans="1:4">
      <c r="A1740">
        <v>1902</v>
      </c>
      <c r="B1740" t="s">
        <v>13941</v>
      </c>
      <c r="C1740">
        <v>0</v>
      </c>
      <c r="D1740" s="88">
        <v>0.5</v>
      </c>
    </row>
    <row r="1741" spans="1:4">
      <c r="A1741">
        <v>1903</v>
      </c>
      <c r="B1741" t="s">
        <v>13942</v>
      </c>
      <c r="C1741">
        <v>0</v>
      </c>
      <c r="D1741" s="88">
        <v>5.79</v>
      </c>
    </row>
    <row r="1742" spans="1:4">
      <c r="A1742">
        <v>1904</v>
      </c>
      <c r="B1742" t="s">
        <v>13943</v>
      </c>
      <c r="C1742">
        <v>0</v>
      </c>
      <c r="D1742" s="88">
        <v>8.6890000000000001</v>
      </c>
    </row>
    <row r="1743" spans="1:4">
      <c r="A1743">
        <v>1905</v>
      </c>
      <c r="B1743" t="s">
        <v>13944</v>
      </c>
      <c r="C1743">
        <v>66</v>
      </c>
      <c r="D1743" s="88">
        <v>7.49</v>
      </c>
    </row>
    <row r="1744" spans="1:4">
      <c r="A1744">
        <v>1906</v>
      </c>
      <c r="B1744" t="s">
        <v>13945</v>
      </c>
      <c r="C1744">
        <v>0</v>
      </c>
      <c r="D1744" s="88">
        <v>14.88</v>
      </c>
    </row>
    <row r="1745" spans="1:4">
      <c r="A1745">
        <v>1907</v>
      </c>
      <c r="B1745" t="s">
        <v>13946</v>
      </c>
      <c r="C1745">
        <v>0</v>
      </c>
      <c r="D1745" s="88">
        <v>12.62</v>
      </c>
    </row>
    <row r="1746" spans="1:4">
      <c r="A1746">
        <v>1908</v>
      </c>
      <c r="B1746" t="s">
        <v>13947</v>
      </c>
      <c r="C1746">
        <v>0</v>
      </c>
      <c r="D1746" s="88">
        <v>25.2</v>
      </c>
    </row>
    <row r="1747" spans="1:4">
      <c r="A1747">
        <v>1909</v>
      </c>
      <c r="B1747" t="s">
        <v>13948</v>
      </c>
      <c r="C1747">
        <v>0</v>
      </c>
      <c r="D1747" s="88">
        <v>10</v>
      </c>
    </row>
    <row r="1748" spans="1:4">
      <c r="A1748">
        <v>1910</v>
      </c>
      <c r="B1748" t="s">
        <v>13949</v>
      </c>
      <c r="C1748">
        <v>276</v>
      </c>
      <c r="D1748" s="88">
        <v>13.763999999999999</v>
      </c>
    </row>
    <row r="1749" spans="1:4">
      <c r="A1749">
        <v>1911</v>
      </c>
      <c r="B1749" t="s">
        <v>13950</v>
      </c>
      <c r="C1749">
        <v>93</v>
      </c>
      <c r="D1749" s="88">
        <v>11.496</v>
      </c>
    </row>
    <row r="1750" spans="1:4">
      <c r="A1750">
        <v>1912</v>
      </c>
      <c r="B1750" t="s">
        <v>13951</v>
      </c>
      <c r="C1750">
        <v>0</v>
      </c>
      <c r="D1750" s="88">
        <v>15.66</v>
      </c>
    </row>
    <row r="1751" spans="1:4">
      <c r="A1751">
        <v>1913</v>
      </c>
      <c r="B1751" t="s">
        <v>13952</v>
      </c>
      <c r="C1751">
        <v>0</v>
      </c>
      <c r="D1751" s="88">
        <v>5.923</v>
      </c>
    </row>
    <row r="1752" spans="1:4">
      <c r="A1752">
        <v>1914</v>
      </c>
      <c r="B1752" t="s">
        <v>13953</v>
      </c>
      <c r="C1752">
        <v>27</v>
      </c>
      <c r="D1752" s="88">
        <v>8.4499999999999993</v>
      </c>
    </row>
    <row r="1753" spans="1:4">
      <c r="A1753">
        <v>1915</v>
      </c>
      <c r="B1753" t="s">
        <v>13954</v>
      </c>
      <c r="C1753">
        <v>0</v>
      </c>
      <c r="D1753" s="88">
        <v>0</v>
      </c>
    </row>
    <row r="1754" spans="1:4">
      <c r="A1754">
        <v>1916</v>
      </c>
      <c r="B1754" t="s">
        <v>13955</v>
      </c>
      <c r="C1754">
        <v>0</v>
      </c>
      <c r="D1754" s="88">
        <v>26.79</v>
      </c>
    </row>
    <row r="1755" spans="1:4">
      <c r="A1755">
        <v>1917</v>
      </c>
      <c r="B1755" t="s">
        <v>13956</v>
      </c>
      <c r="C1755">
        <v>0</v>
      </c>
      <c r="D1755" s="88">
        <v>5.2</v>
      </c>
    </row>
    <row r="1756" spans="1:4">
      <c r="A1756">
        <v>1918</v>
      </c>
      <c r="B1756" t="s">
        <v>13957</v>
      </c>
      <c r="C1756">
        <v>3</v>
      </c>
      <c r="D1756" s="88">
        <v>17.193000000000001</v>
      </c>
    </row>
    <row r="1757" spans="1:4">
      <c r="A1757">
        <v>1919</v>
      </c>
      <c r="B1757" t="s">
        <v>13958</v>
      </c>
      <c r="C1757">
        <v>0</v>
      </c>
      <c r="D1757" s="88">
        <v>578.16</v>
      </c>
    </row>
    <row r="1758" spans="1:4">
      <c r="A1758">
        <v>1920</v>
      </c>
      <c r="B1758" t="s">
        <v>13959</v>
      </c>
      <c r="C1758">
        <v>0</v>
      </c>
      <c r="D1758" s="88">
        <v>10.06</v>
      </c>
    </row>
    <row r="1759" spans="1:4">
      <c r="A1759">
        <v>1921</v>
      </c>
      <c r="B1759" t="s">
        <v>13960</v>
      </c>
      <c r="C1759">
        <v>0</v>
      </c>
      <c r="D1759" s="88">
        <v>14.856999999999999</v>
      </c>
    </row>
    <row r="1760" spans="1:4">
      <c r="A1760">
        <v>1922</v>
      </c>
      <c r="B1760" t="s">
        <v>13961</v>
      </c>
      <c r="C1760">
        <v>0</v>
      </c>
      <c r="D1760" s="88">
        <v>17</v>
      </c>
    </row>
    <row r="1761" spans="1:4">
      <c r="A1761">
        <v>1923</v>
      </c>
      <c r="B1761" t="s">
        <v>13962</v>
      </c>
      <c r="C1761">
        <v>0</v>
      </c>
      <c r="D1761" s="88">
        <v>7.2</v>
      </c>
    </row>
    <row r="1762" spans="1:4">
      <c r="A1762">
        <v>1924</v>
      </c>
      <c r="B1762" t="s">
        <v>13963</v>
      </c>
      <c r="C1762">
        <v>0</v>
      </c>
      <c r="D1762" s="88">
        <v>11.2</v>
      </c>
    </row>
    <row r="1763" spans="1:4">
      <c r="A1763">
        <v>1925</v>
      </c>
      <c r="B1763" t="s">
        <v>13964</v>
      </c>
      <c r="C1763">
        <v>3</v>
      </c>
      <c r="D1763" s="88">
        <v>15.34</v>
      </c>
    </row>
    <row r="1764" spans="1:4">
      <c r="A1764">
        <v>1926</v>
      </c>
      <c r="B1764" t="s">
        <v>13965</v>
      </c>
      <c r="C1764">
        <v>0</v>
      </c>
      <c r="D1764" s="88">
        <v>18.68</v>
      </c>
    </row>
    <row r="1765" spans="1:4">
      <c r="A1765">
        <v>1927</v>
      </c>
      <c r="B1765" t="s">
        <v>13966</v>
      </c>
      <c r="C1765">
        <v>0</v>
      </c>
      <c r="D1765" s="88">
        <v>115.35</v>
      </c>
    </row>
    <row r="1766" spans="1:4">
      <c r="A1766">
        <v>1928</v>
      </c>
      <c r="B1766" t="s">
        <v>13967</v>
      </c>
      <c r="C1766">
        <v>0</v>
      </c>
      <c r="D1766" s="88">
        <v>2.5</v>
      </c>
    </row>
    <row r="1767" spans="1:4">
      <c r="A1767">
        <v>1929</v>
      </c>
      <c r="B1767" t="s">
        <v>13968</v>
      </c>
      <c r="C1767">
        <v>0</v>
      </c>
      <c r="D1767" s="88">
        <v>18.64</v>
      </c>
    </row>
    <row r="1768" spans="1:4">
      <c r="A1768">
        <v>1930</v>
      </c>
      <c r="B1768" t="s">
        <v>13969</v>
      </c>
      <c r="C1768">
        <v>0</v>
      </c>
      <c r="D1768" s="88">
        <v>7.24</v>
      </c>
    </row>
    <row r="1769" spans="1:4">
      <c r="A1769">
        <v>1931</v>
      </c>
      <c r="B1769" t="s">
        <v>13970</v>
      </c>
      <c r="C1769">
        <v>0</v>
      </c>
      <c r="D1769" s="88">
        <v>21.6</v>
      </c>
    </row>
    <row r="1770" spans="1:4">
      <c r="A1770">
        <v>1932</v>
      </c>
      <c r="B1770" t="s">
        <v>13971</v>
      </c>
      <c r="C1770">
        <v>0</v>
      </c>
      <c r="D1770" s="88">
        <v>4.54</v>
      </c>
    </row>
    <row r="1771" spans="1:4">
      <c r="A1771">
        <v>1933</v>
      </c>
      <c r="B1771" t="s">
        <v>13972</v>
      </c>
      <c r="C1771">
        <v>0</v>
      </c>
      <c r="D1771" s="88">
        <v>7.55</v>
      </c>
    </row>
    <row r="1772" spans="1:4">
      <c r="A1772">
        <v>1934</v>
      </c>
      <c r="B1772" t="s">
        <v>13973</v>
      </c>
      <c r="C1772">
        <v>0</v>
      </c>
      <c r="D1772" s="88">
        <v>9.85</v>
      </c>
    </row>
    <row r="1773" spans="1:4">
      <c r="A1773">
        <v>1935</v>
      </c>
      <c r="B1773" t="s">
        <v>13974</v>
      </c>
      <c r="C1773">
        <v>0</v>
      </c>
      <c r="D1773" s="88">
        <v>25.27</v>
      </c>
    </row>
    <row r="1774" spans="1:4">
      <c r="A1774">
        <v>1936</v>
      </c>
      <c r="B1774" t="s">
        <v>13975</v>
      </c>
      <c r="C1774">
        <v>0</v>
      </c>
      <c r="D1774" s="88">
        <v>39.590000000000003</v>
      </c>
    </row>
    <row r="1775" spans="1:4">
      <c r="A1775">
        <v>1937</v>
      </c>
      <c r="B1775" t="s">
        <v>13976</v>
      </c>
      <c r="C1775">
        <v>0</v>
      </c>
      <c r="D1775" s="88">
        <v>0</v>
      </c>
    </row>
    <row r="1776" spans="1:4">
      <c r="A1776">
        <v>1938</v>
      </c>
      <c r="B1776" t="s">
        <v>13977</v>
      </c>
      <c r="C1776">
        <v>0</v>
      </c>
      <c r="D1776" s="88">
        <v>6.3</v>
      </c>
    </row>
    <row r="1777" spans="1:4">
      <c r="A1777">
        <v>1939</v>
      </c>
      <c r="B1777" t="s">
        <v>13978</v>
      </c>
      <c r="C1777">
        <v>0</v>
      </c>
      <c r="D1777" s="88">
        <v>27.54</v>
      </c>
    </row>
    <row r="1778" spans="1:4">
      <c r="A1778">
        <v>1940</v>
      </c>
      <c r="B1778" t="s">
        <v>13979</v>
      </c>
      <c r="C1778">
        <v>0</v>
      </c>
      <c r="D1778" s="88">
        <v>0</v>
      </c>
    </row>
    <row r="1779" spans="1:4">
      <c r="A1779">
        <v>1941</v>
      </c>
      <c r="B1779" t="s">
        <v>13980</v>
      </c>
      <c r="C1779">
        <v>0</v>
      </c>
      <c r="D1779" s="88">
        <v>0</v>
      </c>
    </row>
    <row r="1780" spans="1:4">
      <c r="A1780">
        <v>1942</v>
      </c>
      <c r="B1780" t="s">
        <v>13981</v>
      </c>
      <c r="C1780">
        <v>0</v>
      </c>
      <c r="D1780" s="88">
        <v>0</v>
      </c>
    </row>
    <row r="1781" spans="1:4">
      <c r="A1781">
        <v>1943</v>
      </c>
      <c r="B1781" t="s">
        <v>13982</v>
      </c>
      <c r="C1781">
        <v>0</v>
      </c>
      <c r="D1781" s="88">
        <v>21.376999999999999</v>
      </c>
    </row>
    <row r="1782" spans="1:4">
      <c r="A1782">
        <v>1944</v>
      </c>
      <c r="B1782" t="s">
        <v>13983</v>
      </c>
      <c r="C1782">
        <v>0</v>
      </c>
      <c r="D1782" s="88">
        <v>6</v>
      </c>
    </row>
    <row r="1783" spans="1:4">
      <c r="A1783">
        <v>1945</v>
      </c>
      <c r="B1783" t="s">
        <v>13984</v>
      </c>
      <c r="C1783">
        <v>0</v>
      </c>
      <c r="D1783" s="88">
        <v>6.92</v>
      </c>
    </row>
    <row r="1784" spans="1:4">
      <c r="A1784">
        <v>1946</v>
      </c>
      <c r="B1784" t="s">
        <v>13985</v>
      </c>
      <c r="C1784">
        <v>0</v>
      </c>
      <c r="D1784" s="88">
        <v>213.37</v>
      </c>
    </row>
    <row r="1785" spans="1:4">
      <c r="A1785">
        <v>1947</v>
      </c>
      <c r="B1785" t="s">
        <v>13986</v>
      </c>
      <c r="C1785">
        <v>0</v>
      </c>
      <c r="D1785" s="88">
        <v>5.64</v>
      </c>
    </row>
    <row r="1786" spans="1:4">
      <c r="A1786">
        <v>1948</v>
      </c>
      <c r="B1786" t="s">
        <v>13987</v>
      </c>
      <c r="C1786">
        <v>0</v>
      </c>
      <c r="D1786" s="88">
        <v>6.1980000000000004</v>
      </c>
    </row>
    <row r="1787" spans="1:4">
      <c r="A1787">
        <v>1949</v>
      </c>
      <c r="B1787" t="s">
        <v>13988</v>
      </c>
      <c r="C1787">
        <v>0</v>
      </c>
      <c r="D1787" s="88">
        <v>5.64</v>
      </c>
    </row>
    <row r="1788" spans="1:4">
      <c r="A1788">
        <v>1950</v>
      </c>
      <c r="B1788" t="s">
        <v>13989</v>
      </c>
      <c r="C1788">
        <v>0</v>
      </c>
      <c r="D1788" s="88">
        <v>0</v>
      </c>
    </row>
    <row r="1789" spans="1:4">
      <c r="A1789">
        <v>1951</v>
      </c>
      <c r="B1789" t="s">
        <v>13990</v>
      </c>
      <c r="C1789">
        <v>0</v>
      </c>
      <c r="D1789" s="88">
        <v>10</v>
      </c>
    </row>
    <row r="1790" spans="1:4">
      <c r="A1790">
        <v>1952</v>
      </c>
      <c r="B1790" t="s">
        <v>13991</v>
      </c>
      <c r="C1790">
        <v>6</v>
      </c>
      <c r="D1790" s="88">
        <v>40.17</v>
      </c>
    </row>
    <row r="1791" spans="1:4">
      <c r="A1791">
        <v>1953</v>
      </c>
      <c r="B1791" t="s">
        <v>13992</v>
      </c>
      <c r="C1791">
        <v>0</v>
      </c>
      <c r="D1791" s="88">
        <v>7.0350000000000001</v>
      </c>
    </row>
    <row r="1792" spans="1:4">
      <c r="A1792">
        <v>1954</v>
      </c>
      <c r="B1792" t="s">
        <v>13993</v>
      </c>
      <c r="C1792">
        <v>21</v>
      </c>
      <c r="D1792" s="88">
        <v>7.899</v>
      </c>
    </row>
    <row r="1793" spans="1:4">
      <c r="A1793">
        <v>1955</v>
      </c>
      <c r="B1793" t="s">
        <v>13994</v>
      </c>
      <c r="C1793">
        <v>0</v>
      </c>
      <c r="D1793" s="88">
        <v>45.4</v>
      </c>
    </row>
    <row r="1794" spans="1:4">
      <c r="A1794">
        <v>1956</v>
      </c>
      <c r="B1794" t="s">
        <v>13995</v>
      </c>
      <c r="C1794">
        <v>0</v>
      </c>
      <c r="D1794" s="88">
        <v>22.096</v>
      </c>
    </row>
    <row r="1795" spans="1:4">
      <c r="A1795">
        <v>1957</v>
      </c>
      <c r="B1795" t="s">
        <v>13996</v>
      </c>
      <c r="C1795">
        <v>16</v>
      </c>
      <c r="D1795" s="88">
        <v>87.01</v>
      </c>
    </row>
    <row r="1796" spans="1:4">
      <c r="A1796">
        <v>1958</v>
      </c>
      <c r="B1796" t="s">
        <v>13997</v>
      </c>
      <c r="C1796">
        <v>0</v>
      </c>
      <c r="D1796" s="88">
        <v>3.32</v>
      </c>
    </row>
    <row r="1797" spans="1:4">
      <c r="A1797">
        <v>1959</v>
      </c>
      <c r="B1797" t="s">
        <v>13998</v>
      </c>
      <c r="C1797">
        <v>0</v>
      </c>
      <c r="D1797" s="88">
        <v>3.3170000000000002</v>
      </c>
    </row>
    <row r="1798" spans="1:4">
      <c r="A1798">
        <v>1960</v>
      </c>
      <c r="B1798" t="s">
        <v>13999</v>
      </c>
      <c r="C1798">
        <v>0</v>
      </c>
      <c r="D1798" s="88">
        <v>2.7650000000000001</v>
      </c>
    </row>
    <row r="1799" spans="1:4">
      <c r="A1799">
        <v>1961</v>
      </c>
      <c r="B1799" t="s">
        <v>14000</v>
      </c>
      <c r="C1799">
        <v>0</v>
      </c>
      <c r="D1799" s="88">
        <v>2.7650000000000001</v>
      </c>
    </row>
    <row r="1800" spans="1:4">
      <c r="A1800">
        <v>1962</v>
      </c>
      <c r="B1800" t="s">
        <v>14001</v>
      </c>
      <c r="C1800">
        <v>0</v>
      </c>
      <c r="D1800" s="88">
        <v>2.7650000000000001</v>
      </c>
    </row>
    <row r="1801" spans="1:4">
      <c r="A1801">
        <v>1963</v>
      </c>
      <c r="B1801" t="s">
        <v>14002</v>
      </c>
      <c r="C1801">
        <v>0</v>
      </c>
      <c r="D1801" s="88">
        <v>3.9</v>
      </c>
    </row>
    <row r="1802" spans="1:4">
      <c r="A1802">
        <v>1964</v>
      </c>
      <c r="B1802" t="s">
        <v>14003</v>
      </c>
      <c r="C1802">
        <v>0</v>
      </c>
      <c r="D1802" s="88">
        <v>5.03</v>
      </c>
    </row>
    <row r="1803" spans="1:4">
      <c r="A1803">
        <v>1965</v>
      </c>
      <c r="B1803" t="s">
        <v>14004</v>
      </c>
      <c r="C1803">
        <v>0</v>
      </c>
      <c r="D1803" s="88">
        <v>5.85</v>
      </c>
    </row>
    <row r="1804" spans="1:4">
      <c r="A1804">
        <v>1966</v>
      </c>
      <c r="B1804" t="s">
        <v>14005</v>
      </c>
      <c r="C1804">
        <v>0</v>
      </c>
      <c r="D1804" s="88">
        <v>3.88</v>
      </c>
    </row>
    <row r="1805" spans="1:4">
      <c r="A1805">
        <v>1967</v>
      </c>
      <c r="B1805" t="s">
        <v>14006</v>
      </c>
      <c r="C1805">
        <v>0</v>
      </c>
      <c r="D1805" s="88">
        <v>4.6100000000000003</v>
      </c>
    </row>
    <row r="1806" spans="1:4">
      <c r="A1806">
        <v>1968</v>
      </c>
      <c r="B1806" t="s">
        <v>14007</v>
      </c>
      <c r="C1806">
        <v>0</v>
      </c>
      <c r="D1806" s="88">
        <v>4.1020000000000003</v>
      </c>
    </row>
    <row r="1807" spans="1:4">
      <c r="A1807">
        <v>1969</v>
      </c>
      <c r="B1807" t="s">
        <v>14008</v>
      </c>
      <c r="C1807">
        <v>0</v>
      </c>
      <c r="D1807" s="88">
        <v>3.69</v>
      </c>
    </row>
    <row r="1808" spans="1:4">
      <c r="A1808">
        <v>1970</v>
      </c>
      <c r="B1808" t="s">
        <v>14009</v>
      </c>
      <c r="C1808">
        <v>0</v>
      </c>
      <c r="D1808" s="88">
        <v>0</v>
      </c>
    </row>
    <row r="1809" spans="1:4">
      <c r="A1809">
        <v>1971</v>
      </c>
      <c r="B1809" t="s">
        <v>14010</v>
      </c>
      <c r="C1809">
        <v>0</v>
      </c>
      <c r="D1809" s="88">
        <v>3.516</v>
      </c>
    </row>
    <row r="1810" spans="1:4">
      <c r="A1810">
        <v>1972</v>
      </c>
      <c r="B1810" t="s">
        <v>14011</v>
      </c>
      <c r="C1810">
        <v>18</v>
      </c>
      <c r="D1810" s="88">
        <v>18.72</v>
      </c>
    </row>
    <row r="1811" spans="1:4">
      <c r="A1811">
        <v>1973</v>
      </c>
      <c r="B1811" t="s">
        <v>14012</v>
      </c>
      <c r="C1811">
        <v>84</v>
      </c>
      <c r="D1811" s="88">
        <v>5.8630000000000004</v>
      </c>
    </row>
    <row r="1812" spans="1:4">
      <c r="A1812">
        <v>1974</v>
      </c>
      <c r="B1812" t="s">
        <v>14013</v>
      </c>
      <c r="C1812">
        <v>0</v>
      </c>
      <c r="D1812" s="88">
        <v>8.64</v>
      </c>
    </row>
    <row r="1813" spans="1:4">
      <c r="A1813">
        <v>1975</v>
      </c>
      <c r="B1813" t="s">
        <v>14014</v>
      </c>
      <c r="C1813">
        <v>24</v>
      </c>
      <c r="D1813" s="88">
        <v>8.6219999999999999</v>
      </c>
    </row>
    <row r="1814" spans="1:4">
      <c r="A1814">
        <v>1976</v>
      </c>
      <c r="B1814" t="s">
        <v>14015</v>
      </c>
      <c r="C1814">
        <v>6</v>
      </c>
      <c r="D1814" s="88">
        <v>5.36</v>
      </c>
    </row>
    <row r="1815" spans="1:4">
      <c r="A1815">
        <v>1977</v>
      </c>
      <c r="B1815" t="s">
        <v>14016</v>
      </c>
      <c r="C1815">
        <v>0</v>
      </c>
      <c r="D1815" s="88">
        <v>56.521000000000001</v>
      </c>
    </row>
    <row r="1816" spans="1:4">
      <c r="A1816">
        <v>1978</v>
      </c>
      <c r="B1816" t="s">
        <v>14017</v>
      </c>
      <c r="C1816">
        <v>0</v>
      </c>
      <c r="D1816" s="88">
        <v>4.4130000000000003</v>
      </c>
    </row>
    <row r="1817" spans="1:4">
      <c r="A1817">
        <v>1979</v>
      </c>
      <c r="B1817" t="s">
        <v>14018</v>
      </c>
      <c r="C1817">
        <v>12</v>
      </c>
      <c r="D1817" s="88">
        <v>6.7380000000000004</v>
      </c>
    </row>
    <row r="1818" spans="1:4">
      <c r="A1818">
        <v>1980</v>
      </c>
      <c r="B1818" t="s">
        <v>14019</v>
      </c>
      <c r="C1818">
        <v>6</v>
      </c>
      <c r="D1818" s="88">
        <v>3.7149999999999999</v>
      </c>
    </row>
    <row r="1819" spans="1:4">
      <c r="A1819">
        <v>1981</v>
      </c>
      <c r="B1819" t="s">
        <v>14020</v>
      </c>
      <c r="C1819">
        <v>0</v>
      </c>
      <c r="D1819" s="88">
        <v>4.2300000000000004</v>
      </c>
    </row>
    <row r="1820" spans="1:4">
      <c r="A1820">
        <v>1982</v>
      </c>
      <c r="B1820" t="s">
        <v>14021</v>
      </c>
      <c r="C1820">
        <v>0</v>
      </c>
      <c r="D1820" s="88">
        <v>17.663</v>
      </c>
    </row>
    <row r="1821" spans="1:4">
      <c r="A1821">
        <v>1983</v>
      </c>
      <c r="B1821" t="s">
        <v>14022</v>
      </c>
      <c r="C1821">
        <v>0</v>
      </c>
      <c r="D1821" s="88">
        <v>24</v>
      </c>
    </row>
    <row r="1822" spans="1:4">
      <c r="A1822">
        <v>1984</v>
      </c>
      <c r="B1822" t="s">
        <v>14023</v>
      </c>
      <c r="C1822">
        <v>0</v>
      </c>
      <c r="D1822" s="88">
        <v>2.88</v>
      </c>
    </row>
    <row r="1823" spans="1:4">
      <c r="A1823">
        <v>1985</v>
      </c>
      <c r="B1823" t="s">
        <v>14024</v>
      </c>
      <c r="C1823">
        <v>0</v>
      </c>
      <c r="D1823" s="88">
        <v>0</v>
      </c>
    </row>
    <row r="1824" spans="1:4">
      <c r="A1824">
        <v>1986</v>
      </c>
      <c r="B1824" t="s">
        <v>14025</v>
      </c>
      <c r="C1824">
        <v>0</v>
      </c>
      <c r="D1824" s="88">
        <v>3.6659999999999999</v>
      </c>
    </row>
    <row r="1825" spans="1:4">
      <c r="A1825">
        <v>1987</v>
      </c>
      <c r="B1825" t="s">
        <v>14026</v>
      </c>
      <c r="C1825">
        <v>0</v>
      </c>
      <c r="D1825" s="88">
        <v>1.47</v>
      </c>
    </row>
    <row r="1826" spans="1:4">
      <c r="A1826">
        <v>1988</v>
      </c>
      <c r="B1826" t="s">
        <v>14027</v>
      </c>
      <c r="C1826">
        <v>0</v>
      </c>
      <c r="D1826" s="88">
        <v>0</v>
      </c>
    </row>
    <row r="1827" spans="1:4">
      <c r="A1827">
        <v>1989</v>
      </c>
      <c r="B1827" t="s">
        <v>14028</v>
      </c>
      <c r="C1827">
        <v>0</v>
      </c>
      <c r="D1827" s="88">
        <v>15.27</v>
      </c>
    </row>
    <row r="1828" spans="1:4">
      <c r="A1828">
        <v>1990</v>
      </c>
      <c r="B1828" t="s">
        <v>14029</v>
      </c>
      <c r="C1828">
        <v>0</v>
      </c>
      <c r="D1828" s="88">
        <v>3.36</v>
      </c>
    </row>
    <row r="1829" spans="1:4">
      <c r="A1829">
        <v>1991</v>
      </c>
      <c r="B1829" t="s">
        <v>14030</v>
      </c>
      <c r="C1829">
        <v>0</v>
      </c>
      <c r="D1829" s="88">
        <v>57.386000000000003</v>
      </c>
    </row>
    <row r="1830" spans="1:4">
      <c r="A1830">
        <v>1992</v>
      </c>
      <c r="B1830" t="s">
        <v>14031</v>
      </c>
      <c r="C1830">
        <v>0</v>
      </c>
      <c r="D1830" s="88">
        <v>0</v>
      </c>
    </row>
    <row r="1831" spans="1:4">
      <c r="A1831">
        <v>1993</v>
      </c>
      <c r="B1831" t="s">
        <v>14032</v>
      </c>
      <c r="C1831">
        <v>0</v>
      </c>
      <c r="D1831" s="88">
        <v>2.173</v>
      </c>
    </row>
    <row r="1832" spans="1:4">
      <c r="A1832">
        <v>1994</v>
      </c>
      <c r="B1832" t="s">
        <v>14033</v>
      </c>
      <c r="C1832">
        <v>0</v>
      </c>
      <c r="D1832" s="88">
        <v>26.88</v>
      </c>
    </row>
    <row r="1833" spans="1:4">
      <c r="A1833">
        <v>1995</v>
      </c>
      <c r="B1833" t="s">
        <v>14034</v>
      </c>
      <c r="C1833">
        <v>18</v>
      </c>
      <c r="D1833" s="88">
        <v>8.2080000000000002</v>
      </c>
    </row>
    <row r="1834" spans="1:4">
      <c r="A1834">
        <v>1996</v>
      </c>
      <c r="B1834" t="s">
        <v>14035</v>
      </c>
      <c r="C1834">
        <v>0</v>
      </c>
      <c r="D1834" s="88">
        <v>0</v>
      </c>
    </row>
    <row r="1835" spans="1:4">
      <c r="A1835">
        <v>1997</v>
      </c>
      <c r="B1835" t="s">
        <v>14036</v>
      </c>
      <c r="C1835">
        <v>0</v>
      </c>
      <c r="D1835" s="88">
        <v>4.234</v>
      </c>
    </row>
    <row r="1836" spans="1:4">
      <c r="A1836">
        <v>1998</v>
      </c>
      <c r="B1836" t="s">
        <v>14037</v>
      </c>
      <c r="C1836">
        <v>6</v>
      </c>
      <c r="D1836" s="88">
        <v>9.5030000000000001</v>
      </c>
    </row>
    <row r="1837" spans="1:4">
      <c r="A1837">
        <v>1999</v>
      </c>
      <c r="B1837" t="s">
        <v>14038</v>
      </c>
      <c r="C1837">
        <v>0</v>
      </c>
      <c r="D1837" s="88">
        <v>1.728</v>
      </c>
    </row>
    <row r="1838" spans="1:4">
      <c r="A1838">
        <v>2000</v>
      </c>
      <c r="B1838" t="s">
        <v>14039</v>
      </c>
      <c r="C1838">
        <v>0</v>
      </c>
      <c r="D1838" s="88">
        <v>67.055999999999997</v>
      </c>
    </row>
    <row r="1839" spans="1:4">
      <c r="A1839">
        <v>2001</v>
      </c>
      <c r="B1839" t="s">
        <v>14040</v>
      </c>
      <c r="C1839">
        <v>0</v>
      </c>
      <c r="D1839" s="88">
        <v>42.35</v>
      </c>
    </row>
    <row r="1840" spans="1:4">
      <c r="A1840">
        <v>2002</v>
      </c>
      <c r="B1840" t="s">
        <v>14041</v>
      </c>
      <c r="C1840">
        <v>0</v>
      </c>
      <c r="D1840" s="88">
        <v>21.123000000000001</v>
      </c>
    </row>
    <row r="1841" spans="1:4">
      <c r="A1841">
        <v>2003</v>
      </c>
      <c r="B1841" t="s">
        <v>14042</v>
      </c>
      <c r="C1841">
        <v>0</v>
      </c>
      <c r="D1841" s="88">
        <v>187.2</v>
      </c>
    </row>
    <row r="1842" spans="1:4">
      <c r="A1842">
        <v>2004</v>
      </c>
      <c r="B1842" t="s">
        <v>14043</v>
      </c>
      <c r="C1842">
        <v>0</v>
      </c>
      <c r="D1842" s="88">
        <v>3.944</v>
      </c>
    </row>
    <row r="1843" spans="1:4">
      <c r="A1843">
        <v>2005</v>
      </c>
      <c r="B1843" t="s">
        <v>14044</v>
      </c>
      <c r="C1843">
        <v>0</v>
      </c>
      <c r="D1843" s="88">
        <v>6.2220000000000004</v>
      </c>
    </row>
    <row r="1844" spans="1:4">
      <c r="A1844">
        <v>2007</v>
      </c>
      <c r="B1844" t="s">
        <v>14045</v>
      </c>
      <c r="C1844">
        <v>0</v>
      </c>
      <c r="D1844" s="88">
        <v>10.419</v>
      </c>
    </row>
    <row r="1845" spans="1:4">
      <c r="A1845">
        <v>2008</v>
      </c>
      <c r="B1845" t="s">
        <v>14046</v>
      </c>
      <c r="C1845">
        <v>0</v>
      </c>
      <c r="D1845" s="88">
        <v>3.069</v>
      </c>
    </row>
    <row r="1846" spans="1:4">
      <c r="A1846">
        <v>2009</v>
      </c>
      <c r="B1846" t="s">
        <v>14047</v>
      </c>
      <c r="C1846">
        <v>0</v>
      </c>
      <c r="D1846" s="88">
        <v>7.3550000000000004</v>
      </c>
    </row>
    <row r="1847" spans="1:4">
      <c r="A1847">
        <v>2010</v>
      </c>
      <c r="B1847" t="s">
        <v>14048</v>
      </c>
      <c r="C1847">
        <v>0</v>
      </c>
      <c r="D1847" s="88">
        <v>2.5</v>
      </c>
    </row>
    <row r="1848" spans="1:4">
      <c r="A1848">
        <v>2011</v>
      </c>
      <c r="B1848" t="s">
        <v>14049</v>
      </c>
      <c r="C1848">
        <v>0</v>
      </c>
      <c r="D1848" s="88">
        <v>4.0650000000000004</v>
      </c>
    </row>
    <row r="1849" spans="1:4">
      <c r="A1849">
        <v>2012</v>
      </c>
      <c r="B1849" t="s">
        <v>14050</v>
      </c>
      <c r="C1849">
        <v>0</v>
      </c>
      <c r="D1849" s="88">
        <v>1.25</v>
      </c>
    </row>
    <row r="1850" spans="1:4">
      <c r="A1850">
        <v>2013</v>
      </c>
      <c r="B1850" t="s">
        <v>14051</v>
      </c>
      <c r="C1850">
        <v>0</v>
      </c>
      <c r="D1850" s="88">
        <v>4.9960000000000004</v>
      </c>
    </row>
    <row r="1851" spans="1:4">
      <c r="A1851">
        <v>2014</v>
      </c>
      <c r="B1851" t="s">
        <v>14052</v>
      </c>
      <c r="C1851">
        <v>0</v>
      </c>
      <c r="D1851" s="88">
        <v>2.0699999999999998</v>
      </c>
    </row>
    <row r="1852" spans="1:4">
      <c r="A1852">
        <v>2015</v>
      </c>
      <c r="B1852" t="s">
        <v>14053</v>
      </c>
      <c r="C1852">
        <v>0</v>
      </c>
      <c r="D1852" s="88">
        <v>2.2879999999999998</v>
      </c>
    </row>
    <row r="1853" spans="1:4">
      <c r="A1853">
        <v>2016</v>
      </c>
      <c r="B1853" t="s">
        <v>14054</v>
      </c>
      <c r="C1853">
        <v>0</v>
      </c>
      <c r="D1853" s="88">
        <v>3.73</v>
      </c>
    </row>
    <row r="1854" spans="1:4">
      <c r="A1854">
        <v>2017</v>
      </c>
      <c r="B1854" t="s">
        <v>14055</v>
      </c>
      <c r="C1854">
        <v>6</v>
      </c>
      <c r="D1854" s="88">
        <v>3.91</v>
      </c>
    </row>
    <row r="1855" spans="1:4">
      <c r="A1855">
        <v>2018</v>
      </c>
      <c r="B1855" t="s">
        <v>14056</v>
      </c>
      <c r="C1855">
        <v>0</v>
      </c>
      <c r="D1855" s="88">
        <v>2.8809999999999998</v>
      </c>
    </row>
    <row r="1856" spans="1:4">
      <c r="A1856">
        <v>2019</v>
      </c>
      <c r="B1856" t="s">
        <v>14057</v>
      </c>
      <c r="C1856">
        <v>0</v>
      </c>
      <c r="D1856" s="88">
        <v>3</v>
      </c>
    </row>
    <row r="1857" spans="1:4">
      <c r="A1857">
        <v>2020</v>
      </c>
      <c r="B1857" t="s">
        <v>14058</v>
      </c>
      <c r="C1857">
        <v>0</v>
      </c>
      <c r="D1857" s="88">
        <v>2.0939999999999999</v>
      </c>
    </row>
    <row r="1858" spans="1:4">
      <c r="A1858">
        <v>2021</v>
      </c>
      <c r="B1858" t="s">
        <v>14059</v>
      </c>
      <c r="C1858">
        <v>0</v>
      </c>
      <c r="D1858" s="88">
        <v>1.611</v>
      </c>
    </row>
    <row r="1859" spans="1:4">
      <c r="A1859">
        <v>2022</v>
      </c>
      <c r="B1859" t="s">
        <v>14060</v>
      </c>
      <c r="C1859">
        <v>0</v>
      </c>
      <c r="D1859" s="88">
        <v>1.482</v>
      </c>
    </row>
    <row r="1860" spans="1:4">
      <c r="A1860">
        <v>2023</v>
      </c>
      <c r="B1860" t="s">
        <v>14061</v>
      </c>
      <c r="C1860">
        <v>0</v>
      </c>
      <c r="D1860" s="88">
        <v>1.7569999999999999</v>
      </c>
    </row>
    <row r="1861" spans="1:4">
      <c r="A1861">
        <v>2024</v>
      </c>
      <c r="B1861" t="s">
        <v>14062</v>
      </c>
      <c r="C1861">
        <v>0</v>
      </c>
      <c r="D1861" s="88">
        <v>1.29</v>
      </c>
    </row>
    <row r="1862" spans="1:4">
      <c r="A1862">
        <v>2025</v>
      </c>
      <c r="B1862" t="s">
        <v>14063</v>
      </c>
      <c r="C1862">
        <v>0</v>
      </c>
      <c r="D1862" s="88">
        <v>1.52</v>
      </c>
    </row>
    <row r="1863" spans="1:4">
      <c r="A1863">
        <v>2026</v>
      </c>
      <c r="B1863" t="s">
        <v>14064</v>
      </c>
      <c r="C1863">
        <v>0</v>
      </c>
      <c r="D1863" s="88">
        <v>2.7650000000000001</v>
      </c>
    </row>
    <row r="1864" spans="1:4">
      <c r="A1864">
        <v>2027</v>
      </c>
      <c r="B1864" t="s">
        <v>14065</v>
      </c>
      <c r="C1864">
        <v>0</v>
      </c>
      <c r="D1864" s="88">
        <v>2.4159999999999999</v>
      </c>
    </row>
    <row r="1865" spans="1:4">
      <c r="A1865">
        <v>2028</v>
      </c>
      <c r="B1865" t="s">
        <v>14066</v>
      </c>
      <c r="C1865">
        <v>0</v>
      </c>
      <c r="D1865" s="88">
        <v>3.9</v>
      </c>
    </row>
    <row r="1866" spans="1:4">
      <c r="A1866">
        <v>2029</v>
      </c>
      <c r="B1866" t="s">
        <v>14067</v>
      </c>
      <c r="C1866">
        <v>0</v>
      </c>
      <c r="D1866" s="88">
        <v>3.95</v>
      </c>
    </row>
    <row r="1867" spans="1:4">
      <c r="A1867">
        <v>2030</v>
      </c>
      <c r="B1867" t="s">
        <v>14068</v>
      </c>
      <c r="C1867">
        <v>0</v>
      </c>
      <c r="D1867" s="88">
        <v>2.9</v>
      </c>
    </row>
    <row r="1868" spans="1:4">
      <c r="A1868">
        <v>2031</v>
      </c>
      <c r="B1868" t="s">
        <v>14069</v>
      </c>
      <c r="C1868">
        <v>0</v>
      </c>
      <c r="D1868" s="88">
        <v>3.5649999999999999</v>
      </c>
    </row>
    <row r="1869" spans="1:4">
      <c r="A1869">
        <v>2032</v>
      </c>
      <c r="B1869" t="s">
        <v>14070</v>
      </c>
      <c r="C1869">
        <v>0</v>
      </c>
      <c r="D1869" s="88">
        <v>16.21</v>
      </c>
    </row>
    <row r="1870" spans="1:4">
      <c r="A1870">
        <v>2033</v>
      </c>
      <c r="B1870" t="s">
        <v>14071</v>
      </c>
      <c r="C1870">
        <v>102</v>
      </c>
      <c r="D1870" s="88">
        <v>3.85</v>
      </c>
    </row>
    <row r="1871" spans="1:4">
      <c r="A1871">
        <v>2034</v>
      </c>
      <c r="B1871" t="s">
        <v>14072</v>
      </c>
      <c r="C1871">
        <v>72</v>
      </c>
      <c r="D1871" s="88">
        <v>7.61</v>
      </c>
    </row>
    <row r="1872" spans="1:4">
      <c r="A1872">
        <v>2035</v>
      </c>
      <c r="B1872" t="s">
        <v>14073</v>
      </c>
      <c r="C1872">
        <v>0</v>
      </c>
      <c r="D1872" s="88">
        <v>12.82</v>
      </c>
    </row>
    <row r="1873" spans="1:4">
      <c r="A1873">
        <v>2036</v>
      </c>
      <c r="B1873" t="s">
        <v>14074</v>
      </c>
      <c r="C1873">
        <v>12</v>
      </c>
      <c r="D1873" s="88">
        <v>12.82</v>
      </c>
    </row>
    <row r="1874" spans="1:4">
      <c r="A1874">
        <v>2037</v>
      </c>
      <c r="B1874" t="s">
        <v>14075</v>
      </c>
      <c r="C1874">
        <v>0</v>
      </c>
      <c r="D1874" s="88">
        <v>11.875</v>
      </c>
    </row>
    <row r="1875" spans="1:4">
      <c r="A1875">
        <v>2038</v>
      </c>
      <c r="B1875" t="s">
        <v>14076</v>
      </c>
      <c r="C1875">
        <v>0</v>
      </c>
      <c r="D1875" s="88">
        <v>5.2629999999999999</v>
      </c>
    </row>
    <row r="1876" spans="1:4">
      <c r="A1876">
        <v>2039</v>
      </c>
      <c r="B1876" t="s">
        <v>14077</v>
      </c>
      <c r="C1876">
        <v>0</v>
      </c>
      <c r="D1876" s="88">
        <v>5.27</v>
      </c>
    </row>
    <row r="1877" spans="1:4">
      <c r="A1877">
        <v>2040</v>
      </c>
      <c r="B1877" t="s">
        <v>14078</v>
      </c>
      <c r="C1877">
        <v>0</v>
      </c>
      <c r="D1877" s="88">
        <v>4.2679999999999998</v>
      </c>
    </row>
    <row r="1878" spans="1:4">
      <c r="A1878">
        <v>2041</v>
      </c>
      <c r="B1878" t="s">
        <v>14079</v>
      </c>
      <c r="C1878">
        <v>0</v>
      </c>
      <c r="D1878" s="88">
        <v>5.3</v>
      </c>
    </row>
    <row r="1879" spans="1:4">
      <c r="A1879">
        <v>2042</v>
      </c>
      <c r="B1879" t="s">
        <v>14080</v>
      </c>
      <c r="C1879">
        <v>0</v>
      </c>
      <c r="D1879" s="88">
        <v>5.3</v>
      </c>
    </row>
    <row r="1880" spans="1:4">
      <c r="A1880">
        <v>2043</v>
      </c>
      <c r="B1880" t="s">
        <v>14081</v>
      </c>
      <c r="C1880">
        <v>0</v>
      </c>
      <c r="D1880" s="88">
        <v>4.43</v>
      </c>
    </row>
    <row r="1881" spans="1:4">
      <c r="A1881">
        <v>2044</v>
      </c>
      <c r="B1881" t="s">
        <v>14082</v>
      </c>
      <c r="C1881">
        <v>0</v>
      </c>
      <c r="D1881" s="88">
        <v>6.48</v>
      </c>
    </row>
    <row r="1882" spans="1:4">
      <c r="A1882">
        <v>2045</v>
      </c>
      <c r="B1882" t="s">
        <v>14083</v>
      </c>
      <c r="C1882">
        <v>0</v>
      </c>
      <c r="D1882" s="88">
        <v>4.37</v>
      </c>
    </row>
    <row r="1883" spans="1:4">
      <c r="A1883">
        <v>2046</v>
      </c>
      <c r="B1883" t="s">
        <v>14084</v>
      </c>
      <c r="C1883">
        <v>0</v>
      </c>
      <c r="D1883" s="88">
        <v>4.45</v>
      </c>
    </row>
    <row r="1884" spans="1:4">
      <c r="A1884">
        <v>2047</v>
      </c>
      <c r="B1884" t="s">
        <v>14085</v>
      </c>
      <c r="C1884">
        <v>0</v>
      </c>
      <c r="D1884" s="88">
        <v>5.423</v>
      </c>
    </row>
    <row r="1885" spans="1:4">
      <c r="A1885">
        <v>2048</v>
      </c>
      <c r="B1885" t="s">
        <v>14086</v>
      </c>
      <c r="C1885">
        <v>0</v>
      </c>
      <c r="D1885" s="88">
        <v>12.366</v>
      </c>
    </row>
    <row r="1886" spans="1:4">
      <c r="A1886">
        <v>2049</v>
      </c>
      <c r="B1886" t="s">
        <v>14087</v>
      </c>
      <c r="C1886">
        <v>0</v>
      </c>
      <c r="D1886" s="88">
        <v>1.806</v>
      </c>
    </row>
    <row r="1887" spans="1:4">
      <c r="A1887">
        <v>2050</v>
      </c>
      <c r="B1887" t="s">
        <v>14088</v>
      </c>
      <c r="C1887">
        <v>0</v>
      </c>
      <c r="D1887" s="88">
        <v>11.494999999999999</v>
      </c>
    </row>
    <row r="1888" spans="1:4">
      <c r="A1888">
        <v>2051</v>
      </c>
      <c r="B1888" t="s">
        <v>14089</v>
      </c>
      <c r="C1888">
        <v>0</v>
      </c>
      <c r="D1888" s="88">
        <v>5.88</v>
      </c>
    </row>
    <row r="1889" spans="1:4">
      <c r="A1889">
        <v>2052</v>
      </c>
      <c r="B1889" t="s">
        <v>14090</v>
      </c>
      <c r="C1889">
        <v>0</v>
      </c>
      <c r="D1889" s="88">
        <v>40.74</v>
      </c>
    </row>
    <row r="1890" spans="1:4">
      <c r="A1890">
        <v>2053</v>
      </c>
      <c r="B1890" t="s">
        <v>14091</v>
      </c>
      <c r="C1890">
        <v>0</v>
      </c>
      <c r="D1890" s="88">
        <v>1.673</v>
      </c>
    </row>
    <row r="1891" spans="1:4">
      <c r="A1891">
        <v>2054</v>
      </c>
      <c r="B1891" t="s">
        <v>14092</v>
      </c>
      <c r="C1891">
        <v>0</v>
      </c>
      <c r="D1891" s="88">
        <v>6.68</v>
      </c>
    </row>
    <row r="1892" spans="1:4">
      <c r="A1892">
        <v>2055</v>
      </c>
      <c r="B1892" t="s">
        <v>14093</v>
      </c>
      <c r="C1892">
        <v>0</v>
      </c>
      <c r="D1892" s="88">
        <v>4.2300000000000004</v>
      </c>
    </row>
    <row r="1893" spans="1:4">
      <c r="A1893">
        <v>2056</v>
      </c>
      <c r="B1893" t="s">
        <v>14094</v>
      </c>
      <c r="C1893">
        <v>0</v>
      </c>
      <c r="D1893" s="88">
        <v>4.2300000000000004</v>
      </c>
    </row>
    <row r="1894" spans="1:4">
      <c r="A1894">
        <v>2057</v>
      </c>
      <c r="B1894" t="s">
        <v>14095</v>
      </c>
      <c r="C1894">
        <v>0</v>
      </c>
      <c r="D1894" s="88">
        <v>4.53</v>
      </c>
    </row>
    <row r="1895" spans="1:4">
      <c r="A1895">
        <v>2058</v>
      </c>
      <c r="B1895" t="s">
        <v>14096</v>
      </c>
      <c r="C1895">
        <v>0</v>
      </c>
      <c r="D1895" s="88">
        <v>5.99</v>
      </c>
    </row>
    <row r="1896" spans="1:4">
      <c r="A1896">
        <v>2059</v>
      </c>
      <c r="B1896" t="s">
        <v>14097</v>
      </c>
      <c r="C1896">
        <v>0</v>
      </c>
      <c r="D1896" s="88">
        <v>13.5</v>
      </c>
    </row>
    <row r="1897" spans="1:4">
      <c r="A1897">
        <v>2060</v>
      </c>
      <c r="B1897" t="s">
        <v>14098</v>
      </c>
      <c r="C1897">
        <v>0</v>
      </c>
      <c r="D1897" s="88">
        <v>145.5</v>
      </c>
    </row>
    <row r="1898" spans="1:4">
      <c r="A1898">
        <v>2061</v>
      </c>
      <c r="B1898" t="s">
        <v>14099</v>
      </c>
      <c r="C1898">
        <v>18</v>
      </c>
      <c r="D1898" s="88">
        <v>32</v>
      </c>
    </row>
    <row r="1899" spans="1:4">
      <c r="A1899">
        <v>2062</v>
      </c>
      <c r="B1899" t="s">
        <v>14100</v>
      </c>
      <c r="C1899">
        <v>0</v>
      </c>
      <c r="D1899" s="88">
        <v>19.399999999999999</v>
      </c>
    </row>
    <row r="1900" spans="1:4">
      <c r="A1900">
        <v>2063</v>
      </c>
      <c r="B1900" t="s">
        <v>14101</v>
      </c>
      <c r="C1900">
        <v>0</v>
      </c>
      <c r="D1900" s="88">
        <v>106.7</v>
      </c>
    </row>
    <row r="1901" spans="1:4">
      <c r="A1901">
        <v>2064</v>
      </c>
      <c r="B1901" t="s">
        <v>14102</v>
      </c>
      <c r="C1901">
        <v>0</v>
      </c>
      <c r="D1901" s="88">
        <v>4.6559999999999997</v>
      </c>
    </row>
    <row r="1902" spans="1:4">
      <c r="A1902">
        <v>2065</v>
      </c>
      <c r="B1902" t="s">
        <v>14103</v>
      </c>
      <c r="C1902">
        <v>36</v>
      </c>
      <c r="D1902" s="88">
        <v>4.5999999999999996</v>
      </c>
    </row>
    <row r="1903" spans="1:4">
      <c r="A1903">
        <v>2067</v>
      </c>
      <c r="B1903" t="s">
        <v>14104</v>
      </c>
      <c r="C1903">
        <v>0</v>
      </c>
      <c r="D1903" s="88">
        <v>3.7040000000000002</v>
      </c>
    </row>
    <row r="1904" spans="1:4">
      <c r="A1904">
        <v>2068</v>
      </c>
      <c r="B1904" t="s">
        <v>14105</v>
      </c>
      <c r="C1904">
        <v>0</v>
      </c>
      <c r="D1904" s="88">
        <v>17.79</v>
      </c>
    </row>
    <row r="1905" spans="1:4">
      <c r="A1905">
        <v>2069</v>
      </c>
      <c r="B1905" t="s">
        <v>14106</v>
      </c>
      <c r="C1905">
        <v>0</v>
      </c>
      <c r="D1905" s="88">
        <v>11.432</v>
      </c>
    </row>
    <row r="1906" spans="1:4">
      <c r="A1906">
        <v>2070</v>
      </c>
      <c r="B1906" t="s">
        <v>14107</v>
      </c>
      <c r="C1906">
        <v>0</v>
      </c>
      <c r="D1906" s="88">
        <v>0</v>
      </c>
    </row>
    <row r="1907" spans="1:4">
      <c r="A1907">
        <v>2071</v>
      </c>
      <c r="B1907" t="s">
        <v>14108</v>
      </c>
      <c r="C1907">
        <v>48</v>
      </c>
      <c r="D1907" s="88">
        <v>9.9149999999999991</v>
      </c>
    </row>
    <row r="1908" spans="1:4">
      <c r="A1908">
        <v>2072</v>
      </c>
      <c r="B1908" t="s">
        <v>14109</v>
      </c>
      <c r="C1908">
        <v>0</v>
      </c>
      <c r="D1908" s="88">
        <v>0</v>
      </c>
    </row>
    <row r="1909" spans="1:4">
      <c r="A1909">
        <v>2073</v>
      </c>
      <c r="B1909" t="s">
        <v>14110</v>
      </c>
      <c r="C1909">
        <v>0</v>
      </c>
      <c r="D1909" s="88">
        <v>25</v>
      </c>
    </row>
    <row r="1910" spans="1:4">
      <c r="A1910">
        <v>2074</v>
      </c>
      <c r="B1910" t="s">
        <v>14111</v>
      </c>
      <c r="C1910">
        <v>0</v>
      </c>
      <c r="D1910" s="88">
        <v>2.2999999999999998</v>
      </c>
    </row>
    <row r="1911" spans="1:4">
      <c r="A1911">
        <v>2075</v>
      </c>
      <c r="B1911" t="s">
        <v>14112</v>
      </c>
      <c r="C1911">
        <v>0</v>
      </c>
      <c r="D1911" s="88">
        <v>23.33</v>
      </c>
    </row>
    <row r="1912" spans="1:4">
      <c r="A1912">
        <v>2076</v>
      </c>
      <c r="B1912" t="s">
        <v>14113</v>
      </c>
      <c r="C1912">
        <v>0</v>
      </c>
      <c r="D1912" s="88">
        <v>43.11</v>
      </c>
    </row>
    <row r="1913" spans="1:4">
      <c r="A1913">
        <v>2077</v>
      </c>
      <c r="B1913" t="s">
        <v>14114</v>
      </c>
      <c r="C1913">
        <v>0</v>
      </c>
      <c r="D1913" s="88">
        <v>69.12</v>
      </c>
    </row>
    <row r="1914" spans="1:4">
      <c r="A1914">
        <v>2078</v>
      </c>
      <c r="B1914" t="s">
        <v>14115</v>
      </c>
      <c r="C1914">
        <v>0</v>
      </c>
      <c r="D1914" s="88">
        <v>15.98</v>
      </c>
    </row>
    <row r="1915" spans="1:4">
      <c r="A1915">
        <v>2079</v>
      </c>
      <c r="B1915" t="s">
        <v>14116</v>
      </c>
      <c r="C1915">
        <v>12</v>
      </c>
      <c r="D1915" s="88">
        <v>11.66</v>
      </c>
    </row>
    <row r="1916" spans="1:4">
      <c r="A1916">
        <v>2080</v>
      </c>
      <c r="B1916" t="s">
        <v>14117</v>
      </c>
      <c r="C1916">
        <v>12</v>
      </c>
      <c r="D1916" s="88">
        <v>10.63</v>
      </c>
    </row>
    <row r="1917" spans="1:4">
      <c r="A1917">
        <v>2081</v>
      </c>
      <c r="B1917" t="s">
        <v>14118</v>
      </c>
      <c r="C1917">
        <v>6</v>
      </c>
      <c r="D1917" s="88">
        <v>10.63</v>
      </c>
    </row>
    <row r="1918" spans="1:4">
      <c r="A1918">
        <v>2082</v>
      </c>
      <c r="B1918" t="s">
        <v>14119</v>
      </c>
      <c r="C1918">
        <v>12</v>
      </c>
      <c r="D1918" s="88">
        <v>13.11</v>
      </c>
    </row>
    <row r="1919" spans="1:4">
      <c r="A1919">
        <v>2083</v>
      </c>
      <c r="B1919" t="s">
        <v>14120</v>
      </c>
      <c r="C1919">
        <v>6</v>
      </c>
      <c r="D1919" s="88">
        <v>15.86</v>
      </c>
    </row>
    <row r="1920" spans="1:4">
      <c r="A1920">
        <v>2084</v>
      </c>
      <c r="B1920" t="s">
        <v>14121</v>
      </c>
      <c r="C1920">
        <v>0</v>
      </c>
      <c r="D1920" s="88">
        <v>21.327000000000002</v>
      </c>
    </row>
    <row r="1921" spans="1:4">
      <c r="A1921">
        <v>2085</v>
      </c>
      <c r="B1921" t="s">
        <v>14122</v>
      </c>
      <c r="C1921">
        <v>0</v>
      </c>
      <c r="D1921" s="88">
        <v>14</v>
      </c>
    </row>
    <row r="1922" spans="1:4">
      <c r="A1922">
        <v>2086</v>
      </c>
      <c r="B1922" t="s">
        <v>14123</v>
      </c>
      <c r="C1922">
        <v>0</v>
      </c>
      <c r="D1922" s="88">
        <v>5.718</v>
      </c>
    </row>
    <row r="1923" spans="1:4">
      <c r="A1923">
        <v>2087</v>
      </c>
      <c r="B1923" t="s">
        <v>14124</v>
      </c>
      <c r="C1923">
        <v>0</v>
      </c>
      <c r="D1923" s="88">
        <v>15.92</v>
      </c>
    </row>
    <row r="1924" spans="1:4">
      <c r="A1924">
        <v>2088</v>
      </c>
      <c r="B1924" t="s">
        <v>14125</v>
      </c>
      <c r="C1924">
        <v>0</v>
      </c>
      <c r="D1924" s="88">
        <v>4.9109999999999996</v>
      </c>
    </row>
    <row r="1925" spans="1:4">
      <c r="A1925">
        <v>2089</v>
      </c>
      <c r="B1925" t="s">
        <v>14126</v>
      </c>
      <c r="C1925">
        <v>0</v>
      </c>
      <c r="D1925" s="88">
        <v>5.1879999999999997</v>
      </c>
    </row>
    <row r="1926" spans="1:4">
      <c r="A1926">
        <v>2090</v>
      </c>
      <c r="B1926" t="s">
        <v>14127</v>
      </c>
      <c r="C1926">
        <v>0</v>
      </c>
      <c r="D1926" s="88">
        <v>3.4710000000000001</v>
      </c>
    </row>
    <row r="1927" spans="1:4">
      <c r="A1927">
        <v>2091</v>
      </c>
      <c r="B1927" t="s">
        <v>14128</v>
      </c>
      <c r="C1927">
        <v>0</v>
      </c>
      <c r="D1927" s="88">
        <v>7.8719999999999999</v>
      </c>
    </row>
    <row r="1928" spans="1:4">
      <c r="A1928">
        <v>2092</v>
      </c>
      <c r="B1928" t="s">
        <v>14129</v>
      </c>
      <c r="C1928">
        <v>0</v>
      </c>
      <c r="D1928" s="88">
        <v>3.98</v>
      </c>
    </row>
    <row r="1929" spans="1:4">
      <c r="A1929">
        <v>2093</v>
      </c>
      <c r="B1929" t="s">
        <v>14130</v>
      </c>
      <c r="C1929">
        <v>0</v>
      </c>
      <c r="D1929" s="88">
        <v>3.7629999999999999</v>
      </c>
    </row>
    <row r="1930" spans="1:4">
      <c r="A1930">
        <v>2094</v>
      </c>
      <c r="B1930" t="s">
        <v>14131</v>
      </c>
      <c r="C1930">
        <v>0</v>
      </c>
      <c r="D1930" s="88">
        <v>7.258</v>
      </c>
    </row>
    <row r="1931" spans="1:4">
      <c r="A1931">
        <v>2095</v>
      </c>
      <c r="B1931" t="s">
        <v>14132</v>
      </c>
      <c r="C1931">
        <v>0</v>
      </c>
      <c r="D1931" s="88">
        <v>7.3339999999999996</v>
      </c>
    </row>
    <row r="1932" spans="1:4">
      <c r="A1932">
        <v>2096</v>
      </c>
      <c r="B1932" t="s">
        <v>14133</v>
      </c>
      <c r="C1932">
        <v>0</v>
      </c>
      <c r="D1932" s="88">
        <v>4.0140000000000002</v>
      </c>
    </row>
    <row r="1933" spans="1:4">
      <c r="A1933">
        <v>2097</v>
      </c>
      <c r="B1933" t="s">
        <v>14134</v>
      </c>
      <c r="C1933">
        <v>0</v>
      </c>
      <c r="D1933" s="88">
        <v>4.83</v>
      </c>
    </row>
    <row r="1934" spans="1:4">
      <c r="A1934">
        <v>2098</v>
      </c>
      <c r="B1934" t="s">
        <v>14135</v>
      </c>
      <c r="C1934">
        <v>0</v>
      </c>
      <c r="D1934" s="88">
        <v>1.35</v>
      </c>
    </row>
    <row r="1935" spans="1:4">
      <c r="A1935">
        <v>2099</v>
      </c>
      <c r="B1935" t="s">
        <v>14136</v>
      </c>
      <c r="C1935">
        <v>0</v>
      </c>
      <c r="D1935" s="88">
        <v>25.236000000000001</v>
      </c>
    </row>
    <row r="1936" spans="1:4">
      <c r="A1936">
        <v>2100</v>
      </c>
      <c r="B1936" t="s">
        <v>14137</v>
      </c>
      <c r="C1936">
        <v>0</v>
      </c>
      <c r="D1936" s="88">
        <v>1.23</v>
      </c>
    </row>
    <row r="1937" spans="1:4">
      <c r="A1937">
        <v>2101</v>
      </c>
      <c r="B1937" t="s">
        <v>14138</v>
      </c>
      <c r="C1937">
        <v>0</v>
      </c>
      <c r="D1937" s="88">
        <v>2.23</v>
      </c>
    </row>
    <row r="1938" spans="1:4">
      <c r="A1938">
        <v>2102</v>
      </c>
      <c r="B1938" t="s">
        <v>14139</v>
      </c>
      <c r="C1938">
        <v>0</v>
      </c>
      <c r="D1938" s="88">
        <v>1.35</v>
      </c>
    </row>
    <row r="1939" spans="1:4">
      <c r="A1939">
        <v>2103</v>
      </c>
      <c r="B1939" t="s">
        <v>14140</v>
      </c>
      <c r="C1939">
        <v>0</v>
      </c>
      <c r="D1939" s="88">
        <v>27</v>
      </c>
    </row>
    <row r="1940" spans="1:4">
      <c r="A1940">
        <v>2104</v>
      </c>
      <c r="B1940" t="s">
        <v>14141</v>
      </c>
      <c r="C1940">
        <v>6</v>
      </c>
      <c r="D1940" s="88">
        <v>33</v>
      </c>
    </row>
    <row r="1941" spans="1:4">
      <c r="A1941">
        <v>2105</v>
      </c>
      <c r="B1941" t="s">
        <v>14142</v>
      </c>
      <c r="C1941">
        <v>48</v>
      </c>
      <c r="D1941" s="88">
        <v>12.5</v>
      </c>
    </row>
    <row r="1942" spans="1:4">
      <c r="A1942">
        <v>2106</v>
      </c>
      <c r="B1942" t="s">
        <v>14143</v>
      </c>
      <c r="C1942">
        <v>18</v>
      </c>
      <c r="D1942" s="88">
        <v>8.9</v>
      </c>
    </row>
    <row r="1943" spans="1:4">
      <c r="A1943">
        <v>2107</v>
      </c>
      <c r="B1943" t="s">
        <v>14144</v>
      </c>
      <c r="C1943">
        <v>0</v>
      </c>
      <c r="D1943" s="88">
        <v>2.5209999999999999</v>
      </c>
    </row>
    <row r="1944" spans="1:4">
      <c r="A1944">
        <v>2108</v>
      </c>
      <c r="B1944" t="s">
        <v>14145</v>
      </c>
      <c r="C1944">
        <v>0</v>
      </c>
      <c r="D1944" s="88">
        <v>6.52</v>
      </c>
    </row>
    <row r="1945" spans="1:4">
      <c r="A1945">
        <v>2109</v>
      </c>
      <c r="B1945" t="s">
        <v>14146</v>
      </c>
      <c r="C1945">
        <v>0</v>
      </c>
      <c r="D1945" s="88">
        <v>5.6909999999999998</v>
      </c>
    </row>
    <row r="1946" spans="1:4">
      <c r="A1946">
        <v>2110</v>
      </c>
      <c r="B1946" t="s">
        <v>14147</v>
      </c>
      <c r="C1946">
        <v>0</v>
      </c>
      <c r="D1946" s="88">
        <v>5.33</v>
      </c>
    </row>
    <row r="1947" spans="1:4">
      <c r="A1947">
        <v>2111</v>
      </c>
      <c r="B1947" t="s">
        <v>14148</v>
      </c>
      <c r="C1947">
        <v>0</v>
      </c>
      <c r="D1947" s="88">
        <v>5.8959999999999999</v>
      </c>
    </row>
    <row r="1948" spans="1:4">
      <c r="A1948">
        <v>2112</v>
      </c>
      <c r="B1948" t="s">
        <v>14149</v>
      </c>
      <c r="C1948">
        <v>0</v>
      </c>
      <c r="D1948" s="88">
        <v>9.66</v>
      </c>
    </row>
    <row r="1949" spans="1:4">
      <c r="A1949">
        <v>2113</v>
      </c>
      <c r="B1949" t="s">
        <v>14150</v>
      </c>
      <c r="C1949">
        <v>0</v>
      </c>
      <c r="D1949" s="88">
        <v>6.048</v>
      </c>
    </row>
    <row r="1950" spans="1:4">
      <c r="A1950">
        <v>2114</v>
      </c>
      <c r="B1950" t="s">
        <v>14151</v>
      </c>
      <c r="C1950">
        <v>0</v>
      </c>
      <c r="D1950" s="88">
        <v>6.952</v>
      </c>
    </row>
    <row r="1951" spans="1:4">
      <c r="A1951">
        <v>2115</v>
      </c>
      <c r="B1951" t="s">
        <v>14152</v>
      </c>
      <c r="C1951">
        <v>0</v>
      </c>
      <c r="D1951" s="88">
        <v>4.484</v>
      </c>
    </row>
    <row r="1952" spans="1:4">
      <c r="A1952">
        <v>2116</v>
      </c>
      <c r="B1952" t="s">
        <v>14153</v>
      </c>
      <c r="C1952">
        <v>0</v>
      </c>
      <c r="D1952" s="88">
        <v>3.01</v>
      </c>
    </row>
    <row r="1953" spans="1:4">
      <c r="A1953">
        <v>2118</v>
      </c>
      <c r="B1953" t="s">
        <v>14154</v>
      </c>
      <c r="C1953">
        <v>0</v>
      </c>
      <c r="D1953" s="88">
        <v>1.5669999999999999</v>
      </c>
    </row>
    <row r="1954" spans="1:4">
      <c r="A1954">
        <v>2119</v>
      </c>
      <c r="B1954" t="s">
        <v>14155</v>
      </c>
      <c r="C1954">
        <v>0</v>
      </c>
      <c r="D1954" s="88">
        <v>1.9</v>
      </c>
    </row>
    <row r="1955" spans="1:4">
      <c r="A1955">
        <v>2120</v>
      </c>
      <c r="B1955" t="s">
        <v>14156</v>
      </c>
      <c r="C1955">
        <v>0</v>
      </c>
      <c r="D1955" s="88">
        <v>5.6050000000000004</v>
      </c>
    </row>
    <row r="1956" spans="1:4">
      <c r="A1956">
        <v>2121</v>
      </c>
      <c r="B1956" t="s">
        <v>14157</v>
      </c>
      <c r="C1956">
        <v>0</v>
      </c>
      <c r="D1956" s="88">
        <v>1.7569999999999999</v>
      </c>
    </row>
    <row r="1957" spans="1:4">
      <c r="A1957">
        <v>2122</v>
      </c>
      <c r="B1957" t="s">
        <v>14158</v>
      </c>
      <c r="C1957">
        <v>0</v>
      </c>
      <c r="D1957" s="88">
        <v>2.09</v>
      </c>
    </row>
    <row r="1958" spans="1:4">
      <c r="A1958">
        <v>2123</v>
      </c>
      <c r="B1958" t="s">
        <v>14159</v>
      </c>
      <c r="C1958">
        <v>0</v>
      </c>
      <c r="D1958" s="88">
        <v>1.6619999999999999</v>
      </c>
    </row>
    <row r="1959" spans="1:4">
      <c r="A1959">
        <v>2124</v>
      </c>
      <c r="B1959" t="s">
        <v>14160</v>
      </c>
      <c r="C1959">
        <v>0</v>
      </c>
      <c r="D1959" s="88">
        <v>3.95</v>
      </c>
    </row>
    <row r="1960" spans="1:4">
      <c r="A1960">
        <v>2125</v>
      </c>
      <c r="B1960" t="s">
        <v>14161</v>
      </c>
      <c r="C1960">
        <v>0</v>
      </c>
      <c r="D1960" s="88">
        <v>4.3319999999999999</v>
      </c>
    </row>
    <row r="1961" spans="1:4">
      <c r="A1961">
        <v>2126</v>
      </c>
      <c r="B1961" t="s">
        <v>14162</v>
      </c>
      <c r="C1961">
        <v>0</v>
      </c>
      <c r="D1961" s="88">
        <v>1.33</v>
      </c>
    </row>
    <row r="1962" spans="1:4">
      <c r="A1962">
        <v>2127</v>
      </c>
      <c r="B1962" t="s">
        <v>14163</v>
      </c>
      <c r="C1962">
        <v>0</v>
      </c>
      <c r="D1962" s="88">
        <v>4.7670000000000003</v>
      </c>
    </row>
    <row r="1963" spans="1:4">
      <c r="A1963">
        <v>2128</v>
      </c>
      <c r="B1963" t="s">
        <v>14164</v>
      </c>
      <c r="C1963">
        <v>0</v>
      </c>
      <c r="D1963" s="88">
        <v>3.01</v>
      </c>
    </row>
    <row r="1964" spans="1:4">
      <c r="A1964">
        <v>2129</v>
      </c>
      <c r="B1964" t="s">
        <v>14165</v>
      </c>
      <c r="C1964">
        <v>0</v>
      </c>
      <c r="D1964" s="88">
        <v>0</v>
      </c>
    </row>
    <row r="1965" spans="1:4">
      <c r="A1965">
        <v>2130</v>
      </c>
      <c r="B1965" t="s">
        <v>14166</v>
      </c>
      <c r="C1965">
        <v>84</v>
      </c>
      <c r="D1965" s="88">
        <v>6.96</v>
      </c>
    </row>
    <row r="1966" spans="1:4">
      <c r="A1966">
        <v>2131</v>
      </c>
      <c r="B1966" t="s">
        <v>14167</v>
      </c>
      <c r="C1966">
        <v>0</v>
      </c>
      <c r="D1966" s="88">
        <v>5.9379999999999997</v>
      </c>
    </row>
    <row r="1967" spans="1:4">
      <c r="A1967">
        <v>2132</v>
      </c>
      <c r="B1967" t="s">
        <v>14168</v>
      </c>
      <c r="C1967">
        <v>0</v>
      </c>
      <c r="D1967" s="88">
        <v>6.0960000000000001</v>
      </c>
    </row>
    <row r="1968" spans="1:4">
      <c r="A1968">
        <v>2133</v>
      </c>
      <c r="B1968" t="s">
        <v>14169</v>
      </c>
      <c r="C1968">
        <v>30</v>
      </c>
      <c r="D1968" s="88">
        <v>10.35</v>
      </c>
    </row>
    <row r="1969" spans="1:4">
      <c r="A1969">
        <v>2134</v>
      </c>
      <c r="B1969" t="s">
        <v>14170</v>
      </c>
      <c r="C1969">
        <v>0</v>
      </c>
      <c r="D1969" s="88">
        <v>4.4109999999999996</v>
      </c>
    </row>
    <row r="1970" spans="1:4">
      <c r="A1970">
        <v>2135</v>
      </c>
      <c r="B1970" t="s">
        <v>14171</v>
      </c>
      <c r="C1970">
        <v>0</v>
      </c>
      <c r="D1970" s="88">
        <v>6.4160000000000004</v>
      </c>
    </row>
    <row r="1971" spans="1:4">
      <c r="A1971">
        <v>2136</v>
      </c>
      <c r="B1971" t="s">
        <v>14172</v>
      </c>
      <c r="C1971">
        <v>0</v>
      </c>
      <c r="D1971" s="88">
        <v>3.5750000000000002</v>
      </c>
    </row>
    <row r="1972" spans="1:4">
      <c r="A1972">
        <v>2137</v>
      </c>
      <c r="B1972" t="s">
        <v>14173</v>
      </c>
      <c r="C1972">
        <v>0</v>
      </c>
      <c r="D1972" s="88">
        <v>13.75</v>
      </c>
    </row>
    <row r="1973" spans="1:4">
      <c r="A1973">
        <v>2138</v>
      </c>
      <c r="B1973" t="s">
        <v>14174</v>
      </c>
      <c r="C1973">
        <v>0</v>
      </c>
      <c r="D1973" s="88">
        <v>18</v>
      </c>
    </row>
    <row r="1974" spans="1:4">
      <c r="A1974">
        <v>2139</v>
      </c>
      <c r="B1974" t="s">
        <v>14175</v>
      </c>
      <c r="C1974">
        <v>0</v>
      </c>
      <c r="D1974" s="88">
        <v>4.33</v>
      </c>
    </row>
    <row r="1975" spans="1:4">
      <c r="A1975">
        <v>2140</v>
      </c>
      <c r="B1975" t="s">
        <v>14176</v>
      </c>
      <c r="C1975">
        <v>6</v>
      </c>
      <c r="D1975" s="88">
        <v>6.18</v>
      </c>
    </row>
    <row r="1976" spans="1:4">
      <c r="A1976">
        <v>2141</v>
      </c>
      <c r="B1976" t="s">
        <v>14177</v>
      </c>
      <c r="C1976">
        <v>0</v>
      </c>
      <c r="D1976" s="88">
        <v>12.5</v>
      </c>
    </row>
    <row r="1977" spans="1:4">
      <c r="A1977">
        <v>2142</v>
      </c>
      <c r="B1977" t="s">
        <v>14178</v>
      </c>
      <c r="C1977">
        <v>0</v>
      </c>
      <c r="D1977" s="88">
        <v>0</v>
      </c>
    </row>
    <row r="1978" spans="1:4">
      <c r="A1978">
        <v>2143</v>
      </c>
      <c r="B1978" t="s">
        <v>14179</v>
      </c>
      <c r="C1978">
        <v>0</v>
      </c>
      <c r="D1978" s="88">
        <v>0</v>
      </c>
    </row>
    <row r="1979" spans="1:4">
      <c r="A1979">
        <v>2144</v>
      </c>
      <c r="B1979" t="s">
        <v>14180</v>
      </c>
      <c r="C1979">
        <v>0</v>
      </c>
      <c r="D1979" s="88">
        <v>0</v>
      </c>
    </row>
    <row r="1980" spans="1:4">
      <c r="A1980">
        <v>2145</v>
      </c>
      <c r="B1980" t="s">
        <v>14181</v>
      </c>
      <c r="C1980">
        <v>0</v>
      </c>
      <c r="D1980" s="88">
        <v>1.3</v>
      </c>
    </row>
    <row r="1981" spans="1:4">
      <c r="A1981">
        <v>2146</v>
      </c>
      <c r="B1981" t="s">
        <v>14182</v>
      </c>
      <c r="C1981">
        <v>0</v>
      </c>
      <c r="D1981" s="88">
        <v>3.33</v>
      </c>
    </row>
    <row r="1982" spans="1:4">
      <c r="A1982">
        <v>2147</v>
      </c>
      <c r="B1982" t="s">
        <v>14183</v>
      </c>
      <c r="C1982">
        <v>0</v>
      </c>
      <c r="D1982" s="88">
        <v>5.6130000000000004</v>
      </c>
    </row>
    <row r="1983" spans="1:4">
      <c r="A1983">
        <v>2148</v>
      </c>
      <c r="B1983" t="s">
        <v>14184</v>
      </c>
      <c r="C1983">
        <v>0</v>
      </c>
      <c r="D1983" s="88">
        <v>6.1369999999999996</v>
      </c>
    </row>
    <row r="1984" spans="1:4">
      <c r="A1984">
        <v>2149</v>
      </c>
      <c r="B1984" t="s">
        <v>14185</v>
      </c>
      <c r="C1984">
        <v>0</v>
      </c>
      <c r="D1984" s="88">
        <v>6.65</v>
      </c>
    </row>
    <row r="1985" spans="1:4">
      <c r="A1985">
        <v>2150</v>
      </c>
      <c r="B1985" t="s">
        <v>14186</v>
      </c>
      <c r="C1985">
        <v>0</v>
      </c>
      <c r="D1985" s="88">
        <v>3.9609999999999999</v>
      </c>
    </row>
    <row r="1986" spans="1:4">
      <c r="A1986">
        <v>2151</v>
      </c>
      <c r="B1986" t="s">
        <v>14187</v>
      </c>
      <c r="C1986">
        <v>0</v>
      </c>
      <c r="D1986" s="88">
        <v>6.79</v>
      </c>
    </row>
    <row r="1987" spans="1:4">
      <c r="A1987">
        <v>2152</v>
      </c>
      <c r="B1987" t="s">
        <v>14188</v>
      </c>
      <c r="C1987">
        <v>0</v>
      </c>
      <c r="D1987" s="88">
        <v>0</v>
      </c>
    </row>
    <row r="1988" spans="1:4">
      <c r="A1988">
        <v>2153</v>
      </c>
      <c r="B1988" t="s">
        <v>14189</v>
      </c>
      <c r="C1988">
        <v>0</v>
      </c>
      <c r="D1988" s="88">
        <v>0</v>
      </c>
    </row>
    <row r="1989" spans="1:4">
      <c r="A1989">
        <v>2154</v>
      </c>
      <c r="B1989" t="s">
        <v>14190</v>
      </c>
      <c r="C1989">
        <v>0</v>
      </c>
      <c r="D1989" s="88">
        <v>3.2309999999999999</v>
      </c>
    </row>
    <row r="1990" spans="1:4">
      <c r="A1990">
        <v>2155</v>
      </c>
      <c r="B1990" t="s">
        <v>14191</v>
      </c>
      <c r="C1990">
        <v>0</v>
      </c>
      <c r="D1990" s="88">
        <v>3.5830000000000002</v>
      </c>
    </row>
    <row r="1991" spans="1:4">
      <c r="A1991">
        <v>2156</v>
      </c>
      <c r="B1991" t="s">
        <v>14192</v>
      </c>
      <c r="C1991">
        <v>0</v>
      </c>
      <c r="D1991" s="88">
        <v>2.0499999999999998</v>
      </c>
    </row>
    <row r="1992" spans="1:4">
      <c r="A1992">
        <v>2157</v>
      </c>
      <c r="B1992" t="s">
        <v>14193</v>
      </c>
      <c r="C1992">
        <v>0</v>
      </c>
      <c r="D1992" s="88">
        <v>2.0510000000000002</v>
      </c>
    </row>
    <row r="1993" spans="1:4">
      <c r="A1993">
        <v>2158</v>
      </c>
      <c r="B1993" t="s">
        <v>14194</v>
      </c>
      <c r="C1993">
        <v>0</v>
      </c>
      <c r="D1993" s="88">
        <v>2</v>
      </c>
    </row>
    <row r="1994" spans="1:4">
      <c r="A1994">
        <v>2159</v>
      </c>
      <c r="B1994" t="s">
        <v>14195</v>
      </c>
      <c r="C1994">
        <v>0</v>
      </c>
      <c r="D1994" s="88">
        <v>2</v>
      </c>
    </row>
    <row r="1995" spans="1:4">
      <c r="A1995">
        <v>2160</v>
      </c>
      <c r="B1995" t="s">
        <v>14196</v>
      </c>
      <c r="C1995">
        <v>0</v>
      </c>
      <c r="D1995" s="88">
        <v>2.8119999999999998</v>
      </c>
    </row>
    <row r="1996" spans="1:4">
      <c r="A1996">
        <v>2161</v>
      </c>
      <c r="B1996" t="s">
        <v>14197</v>
      </c>
      <c r="C1996">
        <v>0</v>
      </c>
      <c r="D1996" s="88">
        <v>3.04</v>
      </c>
    </row>
    <row r="1997" spans="1:4">
      <c r="A1997">
        <v>2162</v>
      </c>
      <c r="B1997" t="s">
        <v>14198</v>
      </c>
      <c r="C1997">
        <v>0</v>
      </c>
      <c r="D1997" s="88">
        <v>3.04</v>
      </c>
    </row>
    <row r="1998" spans="1:4">
      <c r="A1998">
        <v>2163</v>
      </c>
      <c r="B1998" t="s">
        <v>14199</v>
      </c>
      <c r="C1998">
        <v>0</v>
      </c>
      <c r="D1998" s="88">
        <v>0</v>
      </c>
    </row>
    <row r="1999" spans="1:4">
      <c r="A1999">
        <v>2164</v>
      </c>
      <c r="B1999" t="s">
        <v>14200</v>
      </c>
      <c r="C1999">
        <v>42</v>
      </c>
      <c r="D1999" s="88">
        <v>7.5949999999999998</v>
      </c>
    </row>
    <row r="2000" spans="1:4">
      <c r="A2000">
        <v>2165</v>
      </c>
      <c r="B2000" t="s">
        <v>14201</v>
      </c>
      <c r="C2000">
        <v>0</v>
      </c>
      <c r="D2000" s="88">
        <v>7.04</v>
      </c>
    </row>
    <row r="2001" spans="1:4">
      <c r="A2001">
        <v>2166</v>
      </c>
      <c r="B2001" t="s">
        <v>14202</v>
      </c>
      <c r="C2001">
        <v>0</v>
      </c>
      <c r="D2001" s="88">
        <v>7.04</v>
      </c>
    </row>
    <row r="2002" spans="1:4">
      <c r="A2002">
        <v>2167</v>
      </c>
      <c r="B2002" t="s">
        <v>14203</v>
      </c>
      <c r="C2002">
        <v>0</v>
      </c>
      <c r="D2002" s="88">
        <v>5.23</v>
      </c>
    </row>
    <row r="2003" spans="1:4">
      <c r="A2003">
        <v>2168</v>
      </c>
      <c r="B2003" t="s">
        <v>14204</v>
      </c>
      <c r="C2003">
        <v>0</v>
      </c>
      <c r="D2003" s="88">
        <v>12.9</v>
      </c>
    </row>
    <row r="2004" spans="1:4">
      <c r="A2004">
        <v>2169</v>
      </c>
      <c r="B2004" t="s">
        <v>14205</v>
      </c>
      <c r="C2004">
        <v>0</v>
      </c>
      <c r="D2004" s="88">
        <v>3.42</v>
      </c>
    </row>
    <row r="2005" spans="1:4">
      <c r="A2005">
        <v>2170</v>
      </c>
      <c r="B2005" t="s">
        <v>14206</v>
      </c>
      <c r="C2005">
        <v>0</v>
      </c>
      <c r="D2005" s="88">
        <v>2.85</v>
      </c>
    </row>
    <row r="2006" spans="1:4">
      <c r="A2006">
        <v>2171</v>
      </c>
      <c r="B2006" t="s">
        <v>14207</v>
      </c>
      <c r="C2006">
        <v>0</v>
      </c>
      <c r="D2006" s="88">
        <v>1.5</v>
      </c>
    </row>
    <row r="2007" spans="1:4">
      <c r="A2007">
        <v>2172</v>
      </c>
      <c r="B2007" t="s">
        <v>14208</v>
      </c>
      <c r="C2007">
        <v>0</v>
      </c>
      <c r="D2007" s="88">
        <v>4.96</v>
      </c>
    </row>
    <row r="2008" spans="1:4">
      <c r="A2008">
        <v>2173</v>
      </c>
      <c r="B2008" t="s">
        <v>14209</v>
      </c>
      <c r="C2008">
        <v>0</v>
      </c>
      <c r="D2008" s="88">
        <v>4.9400000000000004</v>
      </c>
    </row>
    <row r="2009" spans="1:4">
      <c r="A2009">
        <v>2174</v>
      </c>
      <c r="B2009" t="s">
        <v>14210</v>
      </c>
      <c r="C2009">
        <v>0</v>
      </c>
      <c r="D2009" s="88">
        <v>1.9750000000000001</v>
      </c>
    </row>
    <row r="2010" spans="1:4">
      <c r="A2010">
        <v>2175</v>
      </c>
      <c r="B2010" t="s">
        <v>14211</v>
      </c>
      <c r="C2010">
        <v>0</v>
      </c>
      <c r="D2010" s="88">
        <v>1.0529999999999999</v>
      </c>
    </row>
    <row r="2011" spans="1:4">
      <c r="A2011">
        <v>2176</v>
      </c>
      <c r="B2011" t="s">
        <v>14212</v>
      </c>
      <c r="C2011">
        <v>36</v>
      </c>
      <c r="D2011" s="88">
        <v>2.19</v>
      </c>
    </row>
    <row r="2012" spans="1:4">
      <c r="A2012">
        <v>2177</v>
      </c>
      <c r="B2012" t="s">
        <v>14213</v>
      </c>
      <c r="C2012">
        <v>48</v>
      </c>
      <c r="D2012" s="88">
        <v>2.19</v>
      </c>
    </row>
    <row r="2013" spans="1:4">
      <c r="A2013">
        <v>2178</v>
      </c>
      <c r="B2013" t="s">
        <v>14214</v>
      </c>
      <c r="C2013">
        <v>42</v>
      </c>
      <c r="D2013" s="88">
        <v>2.19</v>
      </c>
    </row>
    <row r="2014" spans="1:4">
      <c r="A2014">
        <v>2179</v>
      </c>
      <c r="B2014" t="s">
        <v>14215</v>
      </c>
      <c r="C2014">
        <v>0</v>
      </c>
      <c r="D2014" s="88">
        <v>4.9560000000000004</v>
      </c>
    </row>
    <row r="2015" spans="1:4">
      <c r="A2015">
        <v>2180</v>
      </c>
      <c r="B2015" t="s">
        <v>14216</v>
      </c>
      <c r="C2015">
        <v>0</v>
      </c>
      <c r="D2015" s="88">
        <v>8.0920000000000005</v>
      </c>
    </row>
    <row r="2016" spans="1:4">
      <c r="A2016">
        <v>2181</v>
      </c>
      <c r="B2016" t="s">
        <v>14217</v>
      </c>
      <c r="C2016">
        <v>30</v>
      </c>
      <c r="D2016" s="88">
        <v>2.19</v>
      </c>
    </row>
    <row r="2017" spans="1:4">
      <c r="A2017">
        <v>2182</v>
      </c>
      <c r="B2017" t="s">
        <v>14218</v>
      </c>
      <c r="C2017">
        <v>0</v>
      </c>
      <c r="D2017" s="88">
        <v>2.8119999999999998</v>
      </c>
    </row>
    <row r="2018" spans="1:4">
      <c r="A2018">
        <v>2183</v>
      </c>
      <c r="B2018" t="s">
        <v>14219</v>
      </c>
      <c r="C2018">
        <v>0</v>
      </c>
      <c r="D2018" s="88">
        <v>7.7779999999999996</v>
      </c>
    </row>
    <row r="2019" spans="1:4">
      <c r="A2019">
        <v>2184</v>
      </c>
      <c r="B2019" t="s">
        <v>14220</v>
      </c>
      <c r="C2019">
        <v>0</v>
      </c>
      <c r="D2019" s="88">
        <v>4.202</v>
      </c>
    </row>
    <row r="2020" spans="1:4">
      <c r="A2020">
        <v>2185</v>
      </c>
      <c r="B2020" t="s">
        <v>14221</v>
      </c>
      <c r="C2020">
        <v>12</v>
      </c>
      <c r="D2020" s="88">
        <v>33.72</v>
      </c>
    </row>
    <row r="2021" spans="1:4">
      <c r="A2021">
        <v>2186</v>
      </c>
      <c r="B2021" t="s">
        <v>14222</v>
      </c>
      <c r="C2021">
        <v>12</v>
      </c>
      <c r="D2021" s="88">
        <v>33.72</v>
      </c>
    </row>
    <row r="2022" spans="1:4">
      <c r="A2022">
        <v>2188</v>
      </c>
      <c r="B2022" t="s">
        <v>14223</v>
      </c>
      <c r="C2022">
        <v>0</v>
      </c>
      <c r="D2022" s="88">
        <v>7.4029999999999996</v>
      </c>
    </row>
    <row r="2023" spans="1:4">
      <c r="A2023">
        <v>2189</v>
      </c>
      <c r="B2023" t="s">
        <v>14224</v>
      </c>
      <c r="C2023">
        <v>30</v>
      </c>
      <c r="D2023" s="88">
        <v>9.31</v>
      </c>
    </row>
    <row r="2024" spans="1:4">
      <c r="A2024">
        <v>2190</v>
      </c>
      <c r="B2024" t="s">
        <v>14225</v>
      </c>
      <c r="C2024">
        <v>36</v>
      </c>
      <c r="D2024" s="88">
        <v>9.5</v>
      </c>
    </row>
    <row r="2025" spans="1:4">
      <c r="A2025">
        <v>2191</v>
      </c>
      <c r="B2025" t="s">
        <v>14226</v>
      </c>
      <c r="C2025">
        <v>30</v>
      </c>
      <c r="D2025" s="88">
        <v>12.35</v>
      </c>
    </row>
    <row r="2026" spans="1:4">
      <c r="A2026">
        <v>2192</v>
      </c>
      <c r="B2026" t="s">
        <v>14227</v>
      </c>
      <c r="C2026">
        <v>0</v>
      </c>
      <c r="D2026" s="88">
        <v>6.6520000000000001</v>
      </c>
    </row>
    <row r="2027" spans="1:4">
      <c r="A2027">
        <v>2193</v>
      </c>
      <c r="B2027" t="s">
        <v>14228</v>
      </c>
      <c r="C2027">
        <v>24</v>
      </c>
      <c r="D2027" s="88">
        <v>7.6</v>
      </c>
    </row>
    <row r="2028" spans="1:4">
      <c r="A2028">
        <v>2194</v>
      </c>
      <c r="B2028" t="s">
        <v>14229</v>
      </c>
      <c r="C2028">
        <v>0</v>
      </c>
      <c r="D2028" s="88">
        <v>7.5170000000000003</v>
      </c>
    </row>
    <row r="2029" spans="1:4">
      <c r="A2029">
        <v>2195</v>
      </c>
      <c r="B2029" t="s">
        <v>14230</v>
      </c>
      <c r="C2029">
        <v>0</v>
      </c>
      <c r="D2029" s="88">
        <v>0</v>
      </c>
    </row>
    <row r="2030" spans="1:4">
      <c r="A2030">
        <v>2197</v>
      </c>
      <c r="B2030" t="s">
        <v>14231</v>
      </c>
      <c r="C2030">
        <v>0</v>
      </c>
      <c r="D2030" s="88">
        <v>15.83</v>
      </c>
    </row>
    <row r="2031" spans="1:4">
      <c r="A2031">
        <v>2198</v>
      </c>
      <c r="B2031" t="s">
        <v>14232</v>
      </c>
      <c r="C2031">
        <v>6</v>
      </c>
      <c r="D2031" s="88">
        <v>7.91</v>
      </c>
    </row>
    <row r="2032" spans="1:4">
      <c r="A2032">
        <v>2199</v>
      </c>
      <c r="B2032" t="s">
        <v>14233</v>
      </c>
      <c r="C2032">
        <v>0</v>
      </c>
      <c r="D2032" s="88">
        <v>11.9</v>
      </c>
    </row>
    <row r="2033" spans="1:4">
      <c r="A2033">
        <v>2200</v>
      </c>
      <c r="B2033" t="s">
        <v>14234</v>
      </c>
      <c r="C2033">
        <v>0</v>
      </c>
      <c r="D2033" s="88">
        <v>11.688000000000001</v>
      </c>
    </row>
    <row r="2034" spans="1:4">
      <c r="A2034">
        <v>2201</v>
      </c>
      <c r="B2034" t="s">
        <v>14235</v>
      </c>
      <c r="C2034">
        <v>0</v>
      </c>
      <c r="D2034" s="88">
        <v>42.9</v>
      </c>
    </row>
    <row r="2035" spans="1:4">
      <c r="A2035">
        <v>2202</v>
      </c>
      <c r="B2035" t="s">
        <v>14236</v>
      </c>
      <c r="C2035">
        <v>0</v>
      </c>
      <c r="D2035" s="88">
        <v>6.4249999999999998</v>
      </c>
    </row>
    <row r="2036" spans="1:4">
      <c r="A2036">
        <v>2203</v>
      </c>
      <c r="B2036" t="s">
        <v>14237</v>
      </c>
      <c r="C2036">
        <v>0</v>
      </c>
      <c r="D2036" s="88">
        <v>27.16</v>
      </c>
    </row>
    <row r="2037" spans="1:4">
      <c r="A2037">
        <v>2204</v>
      </c>
      <c r="B2037" t="s">
        <v>14238</v>
      </c>
      <c r="C2037">
        <v>18</v>
      </c>
      <c r="D2037" s="88">
        <v>11.98</v>
      </c>
    </row>
    <row r="2038" spans="1:4">
      <c r="A2038">
        <v>2205</v>
      </c>
      <c r="B2038" t="s">
        <v>14239</v>
      </c>
      <c r="C2038">
        <v>0</v>
      </c>
      <c r="D2038" s="88">
        <v>4.83</v>
      </c>
    </row>
    <row r="2039" spans="1:4">
      <c r="A2039">
        <v>2206</v>
      </c>
      <c r="B2039" t="s">
        <v>14240</v>
      </c>
      <c r="C2039">
        <v>0</v>
      </c>
      <c r="D2039" s="88">
        <v>11.88</v>
      </c>
    </row>
    <row r="2040" spans="1:4">
      <c r="A2040">
        <v>2207</v>
      </c>
      <c r="B2040" t="s">
        <v>14241</v>
      </c>
      <c r="C2040">
        <v>0</v>
      </c>
      <c r="D2040" s="88">
        <v>3.55</v>
      </c>
    </row>
    <row r="2041" spans="1:4">
      <c r="A2041">
        <v>2208</v>
      </c>
      <c r="B2041" t="s">
        <v>14242</v>
      </c>
      <c r="C2041">
        <v>0</v>
      </c>
      <c r="D2041" s="88">
        <v>4.742</v>
      </c>
    </row>
    <row r="2042" spans="1:4">
      <c r="A2042">
        <v>2209</v>
      </c>
      <c r="B2042" t="s">
        <v>14243</v>
      </c>
      <c r="C2042">
        <v>0</v>
      </c>
      <c r="D2042" s="88">
        <v>6.944</v>
      </c>
    </row>
    <row r="2043" spans="1:4">
      <c r="A2043">
        <v>2210</v>
      </c>
      <c r="B2043" t="s">
        <v>14244</v>
      </c>
      <c r="C2043">
        <v>0</v>
      </c>
      <c r="D2043" s="88">
        <v>7.53</v>
      </c>
    </row>
    <row r="2044" spans="1:4">
      <c r="A2044">
        <v>2211</v>
      </c>
      <c r="B2044" t="s">
        <v>14245</v>
      </c>
      <c r="C2044">
        <v>0</v>
      </c>
      <c r="D2044" s="88">
        <v>11.64</v>
      </c>
    </row>
    <row r="2045" spans="1:4">
      <c r="A2045">
        <v>2212</v>
      </c>
      <c r="B2045" t="s">
        <v>14246</v>
      </c>
      <c r="C2045">
        <v>0</v>
      </c>
      <c r="D2045" s="88">
        <v>3.472</v>
      </c>
    </row>
    <row r="2046" spans="1:4">
      <c r="A2046">
        <v>2213</v>
      </c>
      <c r="B2046" t="s">
        <v>14247</v>
      </c>
      <c r="C2046">
        <v>0</v>
      </c>
      <c r="D2046" s="88">
        <v>21</v>
      </c>
    </row>
    <row r="2047" spans="1:4">
      <c r="A2047">
        <v>2214</v>
      </c>
      <c r="B2047" t="s">
        <v>14248</v>
      </c>
      <c r="C2047">
        <v>0</v>
      </c>
      <c r="D2047" s="88">
        <v>12.46</v>
      </c>
    </row>
    <row r="2048" spans="1:4">
      <c r="A2048">
        <v>2215</v>
      </c>
      <c r="B2048" t="s">
        <v>14249</v>
      </c>
      <c r="C2048">
        <v>90</v>
      </c>
      <c r="D2048" s="88">
        <v>2.94</v>
      </c>
    </row>
    <row r="2049" spans="1:4">
      <c r="A2049">
        <v>2216</v>
      </c>
      <c r="B2049" t="s">
        <v>14250</v>
      </c>
      <c r="C2049">
        <v>6</v>
      </c>
      <c r="D2049" s="88">
        <v>4.83</v>
      </c>
    </row>
    <row r="2050" spans="1:4">
      <c r="A2050">
        <v>2217</v>
      </c>
      <c r="B2050" t="s">
        <v>14251</v>
      </c>
      <c r="C2050">
        <v>12</v>
      </c>
      <c r="D2050" s="88">
        <v>7.71</v>
      </c>
    </row>
    <row r="2051" spans="1:4">
      <c r="A2051">
        <v>2218</v>
      </c>
      <c r="B2051" t="s">
        <v>14252</v>
      </c>
      <c r="C2051">
        <v>0</v>
      </c>
      <c r="D2051" s="88">
        <v>2.8769999999999998</v>
      </c>
    </row>
    <row r="2052" spans="1:4">
      <c r="A2052">
        <v>2219</v>
      </c>
      <c r="B2052" t="s">
        <v>14253</v>
      </c>
      <c r="C2052">
        <v>0</v>
      </c>
      <c r="D2052" s="88">
        <v>1.8620000000000001</v>
      </c>
    </row>
    <row r="2053" spans="1:4">
      <c r="A2053">
        <v>2220</v>
      </c>
      <c r="B2053" t="s">
        <v>14254</v>
      </c>
      <c r="C2053">
        <v>0</v>
      </c>
      <c r="D2053" s="88">
        <v>30.667999999999999</v>
      </c>
    </row>
    <row r="2054" spans="1:4">
      <c r="A2054">
        <v>2221</v>
      </c>
      <c r="B2054" t="s">
        <v>14255</v>
      </c>
      <c r="C2054">
        <v>0</v>
      </c>
      <c r="D2054" s="88">
        <v>5.0060000000000002</v>
      </c>
    </row>
    <row r="2055" spans="1:4">
      <c r="A2055">
        <v>2222</v>
      </c>
      <c r="B2055" t="s">
        <v>14256</v>
      </c>
      <c r="C2055">
        <v>48</v>
      </c>
      <c r="D2055" s="88">
        <v>3.94</v>
      </c>
    </row>
    <row r="2056" spans="1:4">
      <c r="A2056">
        <v>2223</v>
      </c>
      <c r="B2056" t="s">
        <v>14257</v>
      </c>
      <c r="C2056">
        <v>0</v>
      </c>
      <c r="D2056" s="88">
        <v>8.6389999999999993</v>
      </c>
    </row>
    <row r="2057" spans="1:4">
      <c r="A2057">
        <v>2224</v>
      </c>
      <c r="B2057" t="s">
        <v>14258</v>
      </c>
      <c r="C2057">
        <v>0</v>
      </c>
      <c r="D2057" s="88">
        <v>11.52</v>
      </c>
    </row>
    <row r="2058" spans="1:4">
      <c r="A2058">
        <v>2225</v>
      </c>
      <c r="B2058" t="s">
        <v>14259</v>
      </c>
      <c r="C2058">
        <v>0</v>
      </c>
      <c r="D2058" s="88">
        <v>2.153</v>
      </c>
    </row>
    <row r="2059" spans="1:4">
      <c r="A2059">
        <v>2226</v>
      </c>
      <c r="B2059" t="s">
        <v>14260</v>
      </c>
      <c r="C2059">
        <v>18</v>
      </c>
      <c r="D2059" s="88">
        <v>27.859000000000002</v>
      </c>
    </row>
    <row r="2060" spans="1:4">
      <c r="A2060">
        <v>2227</v>
      </c>
      <c r="B2060" t="s">
        <v>14261</v>
      </c>
      <c r="C2060">
        <v>0</v>
      </c>
      <c r="D2060" s="88">
        <v>0</v>
      </c>
    </row>
    <row r="2061" spans="1:4">
      <c r="A2061">
        <v>2228</v>
      </c>
      <c r="B2061" t="s">
        <v>14262</v>
      </c>
      <c r="C2061">
        <v>0</v>
      </c>
      <c r="D2061" s="88">
        <v>0</v>
      </c>
    </row>
    <row r="2062" spans="1:4">
      <c r="A2062">
        <v>2229</v>
      </c>
      <c r="B2062" t="s">
        <v>14263</v>
      </c>
      <c r="C2062">
        <v>0</v>
      </c>
      <c r="D2062" s="88">
        <v>3.919</v>
      </c>
    </row>
    <row r="2063" spans="1:4">
      <c r="A2063">
        <v>2230</v>
      </c>
      <c r="B2063" t="s">
        <v>14264</v>
      </c>
      <c r="C2063">
        <v>0</v>
      </c>
      <c r="D2063" s="88">
        <v>3.0720000000000001</v>
      </c>
    </row>
    <row r="2064" spans="1:4">
      <c r="A2064">
        <v>2231</v>
      </c>
      <c r="B2064" t="s">
        <v>14265</v>
      </c>
      <c r="C2064">
        <v>0</v>
      </c>
      <c r="D2064" s="88">
        <v>4.41</v>
      </c>
    </row>
    <row r="2065" spans="1:4">
      <c r="A2065">
        <v>2232</v>
      </c>
      <c r="B2065" t="s">
        <v>14266</v>
      </c>
      <c r="C2065">
        <v>0</v>
      </c>
      <c r="D2065" s="88">
        <v>1.746</v>
      </c>
    </row>
    <row r="2066" spans="1:4">
      <c r="A2066">
        <v>2233</v>
      </c>
      <c r="B2066" t="s">
        <v>14267</v>
      </c>
      <c r="C2066">
        <v>0</v>
      </c>
      <c r="D2066" s="88">
        <v>3.492</v>
      </c>
    </row>
    <row r="2067" spans="1:4">
      <c r="A2067">
        <v>2234</v>
      </c>
      <c r="B2067" t="s">
        <v>14268</v>
      </c>
      <c r="C2067">
        <v>0</v>
      </c>
      <c r="D2067" s="88">
        <v>6.24</v>
      </c>
    </row>
    <row r="2068" spans="1:4">
      <c r="A2068">
        <v>2235</v>
      </c>
      <c r="B2068" t="s">
        <v>14269</v>
      </c>
      <c r="C2068">
        <v>0</v>
      </c>
      <c r="D2068" s="88">
        <v>4</v>
      </c>
    </row>
    <row r="2069" spans="1:4">
      <c r="A2069">
        <v>2236</v>
      </c>
      <c r="B2069" t="s">
        <v>14270</v>
      </c>
      <c r="C2069">
        <v>0</v>
      </c>
      <c r="D2069" s="88">
        <v>3.88</v>
      </c>
    </row>
    <row r="2070" spans="1:4">
      <c r="A2070">
        <v>2237</v>
      </c>
      <c r="B2070" t="s">
        <v>14271</v>
      </c>
      <c r="C2070">
        <v>0</v>
      </c>
      <c r="D2070" s="88">
        <v>4.2679999999999998</v>
      </c>
    </row>
    <row r="2071" spans="1:4">
      <c r="A2071">
        <v>2238</v>
      </c>
      <c r="B2071" t="s">
        <v>14272</v>
      </c>
      <c r="C2071">
        <v>0</v>
      </c>
      <c r="D2071" s="88">
        <v>28.13</v>
      </c>
    </row>
    <row r="2072" spans="1:4">
      <c r="A2072">
        <v>2239</v>
      </c>
      <c r="B2072" t="s">
        <v>14273</v>
      </c>
      <c r="C2072">
        <v>0</v>
      </c>
      <c r="D2072" s="88">
        <v>20.94</v>
      </c>
    </row>
    <row r="2073" spans="1:4">
      <c r="A2073">
        <v>2240</v>
      </c>
      <c r="B2073" t="s">
        <v>14274</v>
      </c>
      <c r="C2073">
        <v>0</v>
      </c>
      <c r="D2073" s="88">
        <v>9.1999999999999993</v>
      </c>
    </row>
    <row r="2074" spans="1:4">
      <c r="A2074">
        <v>2241</v>
      </c>
      <c r="B2074" t="s">
        <v>14275</v>
      </c>
      <c r="C2074">
        <v>0</v>
      </c>
      <c r="D2074" s="88">
        <v>42.95</v>
      </c>
    </row>
    <row r="2075" spans="1:4">
      <c r="A2075">
        <v>2242</v>
      </c>
      <c r="B2075" t="s">
        <v>14276</v>
      </c>
      <c r="C2075">
        <v>0</v>
      </c>
      <c r="D2075" s="88">
        <v>8.3149999999999995</v>
      </c>
    </row>
    <row r="2076" spans="1:4">
      <c r="A2076">
        <v>2243</v>
      </c>
      <c r="B2076" t="s">
        <v>14277</v>
      </c>
      <c r="C2076">
        <v>0</v>
      </c>
      <c r="D2076" s="88">
        <v>17.021000000000001</v>
      </c>
    </row>
    <row r="2077" spans="1:4">
      <c r="A2077">
        <v>2245</v>
      </c>
      <c r="B2077" t="s">
        <v>14278</v>
      </c>
      <c r="C2077">
        <v>0</v>
      </c>
      <c r="D2077" s="88">
        <v>8.0830000000000002</v>
      </c>
    </row>
    <row r="2078" spans="1:4">
      <c r="A2078">
        <v>2246</v>
      </c>
      <c r="B2078" t="s">
        <v>14279</v>
      </c>
      <c r="C2078">
        <v>396</v>
      </c>
      <c r="D2078" s="88">
        <v>4.72</v>
      </c>
    </row>
    <row r="2079" spans="1:4">
      <c r="A2079">
        <v>2247</v>
      </c>
      <c r="B2079" t="s">
        <v>14280</v>
      </c>
      <c r="C2079">
        <v>0</v>
      </c>
      <c r="D2079" s="88">
        <v>9.6999999999999993</v>
      </c>
    </row>
    <row r="2080" spans="1:4">
      <c r="A2080">
        <v>2248</v>
      </c>
      <c r="B2080" t="s">
        <v>14281</v>
      </c>
      <c r="C2080">
        <v>0</v>
      </c>
      <c r="D2080" s="88">
        <v>5.335</v>
      </c>
    </row>
    <row r="2081" spans="1:4">
      <c r="A2081">
        <v>2249</v>
      </c>
      <c r="B2081" t="s">
        <v>14282</v>
      </c>
      <c r="C2081">
        <v>0</v>
      </c>
      <c r="D2081" s="88">
        <v>8.9390000000000001</v>
      </c>
    </row>
    <row r="2082" spans="1:4">
      <c r="A2082">
        <v>2250</v>
      </c>
      <c r="B2082" t="s">
        <v>14283</v>
      </c>
      <c r="C2082">
        <v>0</v>
      </c>
      <c r="D2082" s="88">
        <v>12.04</v>
      </c>
    </row>
    <row r="2083" spans="1:4">
      <c r="A2083">
        <v>2251</v>
      </c>
      <c r="B2083" t="s">
        <v>14284</v>
      </c>
      <c r="C2083">
        <v>36</v>
      </c>
      <c r="D2083" s="88">
        <v>13.16</v>
      </c>
    </row>
    <row r="2084" spans="1:4">
      <c r="A2084">
        <v>2252</v>
      </c>
      <c r="B2084" t="s">
        <v>14285</v>
      </c>
      <c r="C2084">
        <v>0</v>
      </c>
      <c r="D2084" s="88">
        <v>5.2270000000000003</v>
      </c>
    </row>
    <row r="2085" spans="1:4">
      <c r="A2085">
        <v>2253</v>
      </c>
      <c r="B2085" t="s">
        <v>14286</v>
      </c>
      <c r="C2085">
        <v>0</v>
      </c>
      <c r="D2085" s="88">
        <v>7.91</v>
      </c>
    </row>
    <row r="2086" spans="1:4">
      <c r="A2086">
        <v>2254</v>
      </c>
      <c r="B2086" t="s">
        <v>14287</v>
      </c>
      <c r="C2086">
        <v>24</v>
      </c>
      <c r="D2086" s="88">
        <v>6.87</v>
      </c>
    </row>
    <row r="2087" spans="1:4">
      <c r="A2087">
        <v>2255</v>
      </c>
      <c r="B2087" t="s">
        <v>14288</v>
      </c>
      <c r="C2087">
        <v>24</v>
      </c>
      <c r="D2087" s="88">
        <v>5.91</v>
      </c>
    </row>
    <row r="2088" spans="1:4">
      <c r="A2088">
        <v>2256</v>
      </c>
      <c r="B2088" t="s">
        <v>14289</v>
      </c>
      <c r="C2088">
        <v>0</v>
      </c>
      <c r="D2088" s="88">
        <v>5.5549999999999997</v>
      </c>
    </row>
    <row r="2089" spans="1:4">
      <c r="A2089">
        <v>2257</v>
      </c>
      <c r="B2089" t="s">
        <v>14290</v>
      </c>
      <c r="C2089">
        <v>18</v>
      </c>
      <c r="D2089" s="88">
        <v>16.25</v>
      </c>
    </row>
    <row r="2090" spans="1:4">
      <c r="A2090">
        <v>2258</v>
      </c>
      <c r="B2090" t="s">
        <v>14291</v>
      </c>
      <c r="C2090">
        <v>0</v>
      </c>
      <c r="D2090" s="88">
        <v>11.172000000000001</v>
      </c>
    </row>
    <row r="2091" spans="1:4">
      <c r="A2091">
        <v>2259</v>
      </c>
      <c r="B2091" t="s">
        <v>14292</v>
      </c>
      <c r="C2091">
        <v>0</v>
      </c>
      <c r="D2091" s="88">
        <v>27.36</v>
      </c>
    </row>
    <row r="2092" spans="1:4">
      <c r="A2092">
        <v>2260</v>
      </c>
      <c r="B2092" t="s">
        <v>14293</v>
      </c>
      <c r="C2092">
        <v>0</v>
      </c>
      <c r="D2092" s="88">
        <v>3.9159999999999999</v>
      </c>
    </row>
    <row r="2093" spans="1:4">
      <c r="A2093">
        <v>2261</v>
      </c>
      <c r="B2093" t="s">
        <v>14294</v>
      </c>
      <c r="C2093">
        <v>0</v>
      </c>
      <c r="D2093" s="88">
        <v>4.3330000000000002</v>
      </c>
    </row>
    <row r="2094" spans="1:4">
      <c r="A2094">
        <v>2262</v>
      </c>
      <c r="B2094" t="s">
        <v>14295</v>
      </c>
      <c r="C2094">
        <v>0</v>
      </c>
      <c r="D2094" s="88">
        <v>4.0830000000000002</v>
      </c>
    </row>
    <row r="2095" spans="1:4">
      <c r="A2095">
        <v>2263</v>
      </c>
      <c r="B2095" t="s">
        <v>14296</v>
      </c>
      <c r="C2095">
        <v>0</v>
      </c>
      <c r="D2095" s="88">
        <v>5.7779999999999996</v>
      </c>
    </row>
    <row r="2096" spans="1:4">
      <c r="A2096">
        <v>2264</v>
      </c>
      <c r="B2096" t="s">
        <v>14297</v>
      </c>
      <c r="C2096">
        <v>0</v>
      </c>
      <c r="D2096" s="88">
        <v>4.1660000000000004</v>
      </c>
    </row>
    <row r="2097" spans="1:4">
      <c r="A2097">
        <v>2265</v>
      </c>
      <c r="B2097" t="s">
        <v>14298</v>
      </c>
      <c r="C2097">
        <v>0</v>
      </c>
      <c r="D2097" s="88">
        <v>16.09</v>
      </c>
    </row>
    <row r="2098" spans="1:4">
      <c r="A2098">
        <v>2266</v>
      </c>
      <c r="B2098" t="s">
        <v>14299</v>
      </c>
      <c r="C2098">
        <v>0</v>
      </c>
      <c r="D2098" s="88">
        <v>40.630000000000003</v>
      </c>
    </row>
    <row r="2099" spans="1:4">
      <c r="A2099">
        <v>2267</v>
      </c>
      <c r="B2099" t="s">
        <v>14300</v>
      </c>
      <c r="C2099">
        <v>0</v>
      </c>
      <c r="D2099" s="88">
        <v>23.64</v>
      </c>
    </row>
    <row r="2100" spans="1:4">
      <c r="A2100">
        <v>2268</v>
      </c>
      <c r="B2100" t="s">
        <v>14301</v>
      </c>
      <c r="C2100">
        <v>0</v>
      </c>
      <c r="D2100" s="88">
        <v>0</v>
      </c>
    </row>
    <row r="2101" spans="1:4">
      <c r="A2101">
        <v>2269</v>
      </c>
      <c r="B2101" t="s">
        <v>14302</v>
      </c>
      <c r="C2101">
        <v>0</v>
      </c>
      <c r="D2101" s="88">
        <v>0</v>
      </c>
    </row>
    <row r="2102" spans="1:4">
      <c r="A2102">
        <v>2270</v>
      </c>
      <c r="B2102" t="s">
        <v>14303</v>
      </c>
      <c r="C2102">
        <v>0</v>
      </c>
      <c r="D2102" s="88">
        <v>0</v>
      </c>
    </row>
    <row r="2103" spans="1:4">
      <c r="A2103">
        <v>2271</v>
      </c>
      <c r="B2103" t="s">
        <v>14304</v>
      </c>
      <c r="C2103">
        <v>0</v>
      </c>
      <c r="D2103" s="88">
        <v>55.2</v>
      </c>
    </row>
    <row r="2104" spans="1:4">
      <c r="A2104">
        <v>2272</v>
      </c>
      <c r="B2104" t="s">
        <v>14305</v>
      </c>
      <c r="C2104">
        <v>0</v>
      </c>
      <c r="D2104" s="88">
        <v>78.28</v>
      </c>
    </row>
    <row r="2105" spans="1:4">
      <c r="A2105">
        <v>2273</v>
      </c>
      <c r="B2105" t="s">
        <v>14306</v>
      </c>
      <c r="C2105">
        <v>0</v>
      </c>
      <c r="D2105" s="88">
        <v>6.3</v>
      </c>
    </row>
    <row r="2106" spans="1:4">
      <c r="A2106">
        <v>2274</v>
      </c>
      <c r="B2106" t="s">
        <v>14307</v>
      </c>
      <c r="C2106">
        <v>0</v>
      </c>
      <c r="D2106" s="88">
        <v>6.98</v>
      </c>
    </row>
    <row r="2107" spans="1:4">
      <c r="A2107">
        <v>2275</v>
      </c>
      <c r="B2107" t="s">
        <v>14308</v>
      </c>
      <c r="C2107">
        <v>12</v>
      </c>
      <c r="D2107" s="88">
        <v>10.5</v>
      </c>
    </row>
    <row r="2108" spans="1:4">
      <c r="A2108">
        <v>2276</v>
      </c>
      <c r="B2108" t="s">
        <v>14309</v>
      </c>
      <c r="C2108">
        <v>0</v>
      </c>
      <c r="D2108" s="88">
        <v>23.5</v>
      </c>
    </row>
    <row r="2109" spans="1:4">
      <c r="A2109">
        <v>2277</v>
      </c>
      <c r="B2109" t="s">
        <v>14310</v>
      </c>
      <c r="C2109">
        <v>0</v>
      </c>
      <c r="D2109" s="88">
        <v>24.9</v>
      </c>
    </row>
    <row r="2110" spans="1:4">
      <c r="A2110">
        <v>2278</v>
      </c>
      <c r="B2110" t="s">
        <v>14311</v>
      </c>
      <c r="C2110">
        <v>0</v>
      </c>
      <c r="D2110" s="88">
        <v>3.0070000000000001</v>
      </c>
    </row>
    <row r="2111" spans="1:4">
      <c r="A2111">
        <v>2279</v>
      </c>
      <c r="B2111" t="s">
        <v>14312</v>
      </c>
      <c r="C2111">
        <v>0</v>
      </c>
      <c r="D2111" s="88">
        <v>5.1150000000000002</v>
      </c>
    </row>
    <row r="2112" spans="1:4">
      <c r="A2112">
        <v>2280</v>
      </c>
      <c r="B2112" t="s">
        <v>14313</v>
      </c>
      <c r="C2112">
        <v>0</v>
      </c>
      <c r="D2112" s="88">
        <v>90.72</v>
      </c>
    </row>
    <row r="2113" spans="1:4">
      <c r="A2113">
        <v>2281</v>
      </c>
      <c r="B2113" t="s">
        <v>14314</v>
      </c>
      <c r="C2113">
        <v>0</v>
      </c>
      <c r="D2113" s="88">
        <v>3.04</v>
      </c>
    </row>
    <row r="2114" spans="1:4">
      <c r="A2114">
        <v>2282</v>
      </c>
      <c r="B2114" t="s">
        <v>14315</v>
      </c>
      <c r="C2114">
        <v>0</v>
      </c>
      <c r="D2114" s="88">
        <v>4.5599999999999996</v>
      </c>
    </row>
    <row r="2115" spans="1:4">
      <c r="A2115">
        <v>2283</v>
      </c>
      <c r="B2115" t="s">
        <v>14316</v>
      </c>
      <c r="C2115">
        <v>0</v>
      </c>
      <c r="D2115" s="88">
        <v>3.8</v>
      </c>
    </row>
    <row r="2116" spans="1:4">
      <c r="A2116">
        <v>2284</v>
      </c>
      <c r="B2116" t="s">
        <v>14317</v>
      </c>
      <c r="C2116">
        <v>0</v>
      </c>
      <c r="D2116" s="88">
        <v>4.5599999999999996</v>
      </c>
    </row>
    <row r="2117" spans="1:4">
      <c r="A2117">
        <v>2285</v>
      </c>
      <c r="B2117" t="s">
        <v>14318</v>
      </c>
      <c r="C2117">
        <v>0</v>
      </c>
      <c r="D2117" s="88">
        <v>4.0999999999999996</v>
      </c>
    </row>
    <row r="2118" spans="1:4">
      <c r="A2118">
        <v>2286</v>
      </c>
      <c r="B2118" t="s">
        <v>14319</v>
      </c>
      <c r="C2118">
        <v>0</v>
      </c>
      <c r="D2118" s="88">
        <v>5.17</v>
      </c>
    </row>
    <row r="2119" spans="1:4">
      <c r="A2119">
        <v>2287</v>
      </c>
      <c r="B2119" t="s">
        <v>14320</v>
      </c>
      <c r="C2119">
        <v>0</v>
      </c>
      <c r="D2119" s="88">
        <v>9.0299999999999994</v>
      </c>
    </row>
    <row r="2120" spans="1:4">
      <c r="A2120">
        <v>2288</v>
      </c>
      <c r="B2120" t="s">
        <v>14321</v>
      </c>
      <c r="C2120">
        <v>480</v>
      </c>
      <c r="D2120" s="88">
        <v>6.6550000000000002</v>
      </c>
    </row>
    <row r="2121" spans="1:4">
      <c r="A2121">
        <v>2289</v>
      </c>
      <c r="B2121" t="s">
        <v>14322</v>
      </c>
      <c r="C2121">
        <v>95</v>
      </c>
      <c r="D2121" s="88">
        <v>36.529000000000003</v>
      </c>
    </row>
    <row r="2122" spans="1:4">
      <c r="A2122">
        <v>2290</v>
      </c>
      <c r="B2122" t="s">
        <v>14323</v>
      </c>
      <c r="C2122">
        <v>0</v>
      </c>
      <c r="D2122" s="88">
        <v>1.298</v>
      </c>
    </row>
    <row r="2123" spans="1:4">
      <c r="A2123">
        <v>2291</v>
      </c>
      <c r="B2123" t="s">
        <v>14324</v>
      </c>
      <c r="C2123">
        <v>0</v>
      </c>
      <c r="D2123" s="88">
        <v>3.6480000000000001</v>
      </c>
    </row>
    <row r="2124" spans="1:4">
      <c r="A2124">
        <v>2292</v>
      </c>
      <c r="B2124" t="s">
        <v>14325</v>
      </c>
      <c r="C2124">
        <v>0</v>
      </c>
      <c r="D2124" s="88">
        <v>0</v>
      </c>
    </row>
    <row r="2125" spans="1:4">
      <c r="A2125">
        <v>2293</v>
      </c>
      <c r="B2125" t="s">
        <v>14326</v>
      </c>
      <c r="C2125">
        <v>0</v>
      </c>
      <c r="D2125" s="88">
        <v>8</v>
      </c>
    </row>
    <row r="2126" spans="1:4">
      <c r="A2126">
        <v>2294</v>
      </c>
      <c r="B2126" t="s">
        <v>14327</v>
      </c>
      <c r="C2126">
        <v>0</v>
      </c>
      <c r="D2126" s="88">
        <v>7.609</v>
      </c>
    </row>
    <row r="2127" spans="1:4">
      <c r="A2127">
        <v>2295</v>
      </c>
      <c r="B2127" t="s">
        <v>14328</v>
      </c>
      <c r="C2127">
        <v>18</v>
      </c>
      <c r="D2127" s="88">
        <v>4.32</v>
      </c>
    </row>
    <row r="2128" spans="1:4">
      <c r="A2128">
        <v>2296</v>
      </c>
      <c r="B2128" t="s">
        <v>14329</v>
      </c>
      <c r="C2128">
        <v>0</v>
      </c>
      <c r="D2128" s="88">
        <v>1.1100000000000001</v>
      </c>
    </row>
    <row r="2129" spans="1:4">
      <c r="A2129">
        <v>2297</v>
      </c>
      <c r="B2129" t="s">
        <v>14330</v>
      </c>
      <c r="C2129">
        <v>0</v>
      </c>
      <c r="D2129" s="88">
        <v>1.8149999999999999</v>
      </c>
    </row>
    <row r="2130" spans="1:4">
      <c r="A2130">
        <v>2298</v>
      </c>
      <c r="B2130" t="s">
        <v>14331</v>
      </c>
      <c r="C2130">
        <v>0</v>
      </c>
      <c r="D2130" s="88">
        <v>34.36</v>
      </c>
    </row>
    <row r="2131" spans="1:4">
      <c r="A2131">
        <v>2299</v>
      </c>
      <c r="B2131" t="s">
        <v>14332</v>
      </c>
      <c r="C2131">
        <v>0</v>
      </c>
      <c r="D2131" s="88">
        <v>3.5569999999999999</v>
      </c>
    </row>
    <row r="2132" spans="1:4">
      <c r="A2132">
        <v>2300</v>
      </c>
      <c r="B2132" t="s">
        <v>14333</v>
      </c>
      <c r="C2132">
        <v>0</v>
      </c>
      <c r="D2132" s="88">
        <v>72.7</v>
      </c>
    </row>
    <row r="2133" spans="1:4">
      <c r="A2133">
        <v>2301</v>
      </c>
      <c r="B2133" t="s">
        <v>14334</v>
      </c>
      <c r="C2133">
        <v>0</v>
      </c>
      <c r="D2133" s="88">
        <v>10.45</v>
      </c>
    </row>
    <row r="2134" spans="1:4">
      <c r="A2134">
        <v>2302</v>
      </c>
      <c r="B2134" t="s">
        <v>14335</v>
      </c>
      <c r="C2134">
        <v>0</v>
      </c>
      <c r="D2134" s="88">
        <v>11.88</v>
      </c>
    </row>
    <row r="2135" spans="1:4">
      <c r="A2135">
        <v>2303</v>
      </c>
      <c r="B2135" t="s">
        <v>14336</v>
      </c>
      <c r="C2135">
        <v>0</v>
      </c>
      <c r="D2135" s="88">
        <v>22.45</v>
      </c>
    </row>
    <row r="2136" spans="1:4">
      <c r="A2136">
        <v>2304</v>
      </c>
      <c r="B2136" t="s">
        <v>14337</v>
      </c>
      <c r="C2136">
        <v>0</v>
      </c>
      <c r="D2136" s="88">
        <v>42.64</v>
      </c>
    </row>
    <row r="2137" spans="1:4">
      <c r="A2137">
        <v>2305</v>
      </c>
      <c r="B2137" t="s">
        <v>14338</v>
      </c>
      <c r="C2137">
        <v>0</v>
      </c>
      <c r="D2137" s="88">
        <v>27.23</v>
      </c>
    </row>
    <row r="2138" spans="1:4">
      <c r="A2138">
        <v>2306</v>
      </c>
      <c r="B2138" t="s">
        <v>14339</v>
      </c>
      <c r="C2138">
        <v>6</v>
      </c>
      <c r="D2138" s="88">
        <v>13.11</v>
      </c>
    </row>
    <row r="2139" spans="1:4">
      <c r="A2139">
        <v>2307</v>
      </c>
      <c r="B2139" t="s">
        <v>14340</v>
      </c>
      <c r="C2139">
        <v>0</v>
      </c>
      <c r="D2139" s="88">
        <v>21.9</v>
      </c>
    </row>
    <row r="2140" spans="1:4">
      <c r="A2140">
        <v>2308</v>
      </c>
      <c r="B2140" t="s">
        <v>14341</v>
      </c>
      <c r="C2140">
        <v>0</v>
      </c>
      <c r="D2140" s="88">
        <v>10.28</v>
      </c>
    </row>
    <row r="2141" spans="1:4">
      <c r="A2141">
        <v>2309</v>
      </c>
      <c r="B2141" t="s">
        <v>14342</v>
      </c>
      <c r="C2141">
        <v>0</v>
      </c>
      <c r="D2141" s="88">
        <v>6.3</v>
      </c>
    </row>
    <row r="2142" spans="1:4">
      <c r="A2142">
        <v>2310</v>
      </c>
      <c r="B2142" t="s">
        <v>14343</v>
      </c>
      <c r="C2142">
        <v>0</v>
      </c>
      <c r="D2142" s="88">
        <v>6.9</v>
      </c>
    </row>
    <row r="2143" spans="1:4">
      <c r="A2143">
        <v>2311</v>
      </c>
      <c r="B2143" t="s">
        <v>14344</v>
      </c>
      <c r="C2143">
        <v>0</v>
      </c>
      <c r="D2143" s="88">
        <v>15.114000000000001</v>
      </c>
    </row>
    <row r="2144" spans="1:4">
      <c r="A2144">
        <v>2312</v>
      </c>
      <c r="B2144" t="s">
        <v>14345</v>
      </c>
      <c r="C2144">
        <v>0</v>
      </c>
      <c r="D2144" s="88">
        <v>22.08</v>
      </c>
    </row>
    <row r="2145" spans="1:4">
      <c r="A2145">
        <v>2313</v>
      </c>
      <c r="B2145" t="s">
        <v>14346</v>
      </c>
      <c r="C2145">
        <v>0</v>
      </c>
      <c r="D2145" s="88">
        <v>137.19</v>
      </c>
    </row>
    <row r="2146" spans="1:4">
      <c r="A2146">
        <v>2314</v>
      </c>
      <c r="B2146" t="s">
        <v>14347</v>
      </c>
      <c r="C2146">
        <v>0</v>
      </c>
      <c r="D2146" s="88">
        <v>8.0329999999999995</v>
      </c>
    </row>
    <row r="2147" spans="1:4">
      <c r="A2147">
        <v>2315</v>
      </c>
      <c r="B2147" t="s">
        <v>14348</v>
      </c>
      <c r="C2147">
        <v>0</v>
      </c>
      <c r="D2147" s="88">
        <v>0</v>
      </c>
    </row>
    <row r="2148" spans="1:4">
      <c r="A2148">
        <v>2316</v>
      </c>
      <c r="B2148" t="s">
        <v>14349</v>
      </c>
      <c r="C2148">
        <v>0</v>
      </c>
      <c r="D2148" s="88">
        <v>3.7109999999999999</v>
      </c>
    </row>
    <row r="2149" spans="1:4">
      <c r="A2149">
        <v>2317</v>
      </c>
      <c r="B2149" t="s">
        <v>14350</v>
      </c>
      <c r="C2149">
        <v>0</v>
      </c>
      <c r="D2149" s="88">
        <v>6.3339999999999996</v>
      </c>
    </row>
    <row r="2150" spans="1:4">
      <c r="A2150">
        <v>2318</v>
      </c>
      <c r="B2150" t="s">
        <v>14351</v>
      </c>
      <c r="C2150">
        <v>0</v>
      </c>
      <c r="D2150" s="88">
        <v>1.512</v>
      </c>
    </row>
    <row r="2151" spans="1:4">
      <c r="A2151">
        <v>2319</v>
      </c>
      <c r="B2151" t="s">
        <v>14352</v>
      </c>
      <c r="C2151">
        <v>0</v>
      </c>
      <c r="D2151" s="88">
        <v>1.46</v>
      </c>
    </row>
    <row r="2152" spans="1:4">
      <c r="A2152">
        <v>2320</v>
      </c>
      <c r="B2152" t="s">
        <v>14353</v>
      </c>
      <c r="C2152">
        <v>0</v>
      </c>
      <c r="D2152" s="88">
        <v>3.1320000000000001</v>
      </c>
    </row>
    <row r="2153" spans="1:4">
      <c r="A2153">
        <v>2321</v>
      </c>
      <c r="B2153" t="s">
        <v>14354</v>
      </c>
      <c r="C2153">
        <v>0</v>
      </c>
      <c r="D2153" s="88">
        <v>3.2</v>
      </c>
    </row>
    <row r="2154" spans="1:4">
      <c r="A2154">
        <v>2322</v>
      </c>
      <c r="B2154" t="s">
        <v>14355</v>
      </c>
      <c r="C2154">
        <v>0</v>
      </c>
      <c r="D2154" s="88">
        <v>6.0679999999999996</v>
      </c>
    </row>
    <row r="2155" spans="1:4">
      <c r="A2155">
        <v>2323</v>
      </c>
      <c r="B2155" t="s">
        <v>14356</v>
      </c>
      <c r="C2155">
        <v>6</v>
      </c>
      <c r="D2155" s="88">
        <v>37</v>
      </c>
    </row>
    <row r="2156" spans="1:4">
      <c r="A2156">
        <v>2324</v>
      </c>
      <c r="B2156" t="s">
        <v>14357</v>
      </c>
      <c r="C2156">
        <v>0</v>
      </c>
      <c r="D2156" s="88">
        <v>2.6</v>
      </c>
    </row>
    <row r="2157" spans="1:4">
      <c r="A2157">
        <v>2325</v>
      </c>
      <c r="B2157" t="s">
        <v>14358</v>
      </c>
      <c r="C2157">
        <v>0</v>
      </c>
      <c r="D2157" s="88">
        <v>2.1</v>
      </c>
    </row>
    <row r="2158" spans="1:4">
      <c r="A2158">
        <v>2326</v>
      </c>
      <c r="B2158" t="s">
        <v>14359</v>
      </c>
      <c r="C2158">
        <v>0</v>
      </c>
      <c r="D2158" s="88">
        <v>3.6</v>
      </c>
    </row>
    <row r="2159" spans="1:4">
      <c r="A2159">
        <v>2327</v>
      </c>
      <c r="B2159" t="s">
        <v>14360</v>
      </c>
      <c r="C2159">
        <v>0</v>
      </c>
      <c r="D2159" s="88">
        <v>5.8</v>
      </c>
    </row>
    <row r="2160" spans="1:4">
      <c r="A2160">
        <v>2328</v>
      </c>
      <c r="B2160" t="s">
        <v>14361</v>
      </c>
      <c r="C2160">
        <v>0</v>
      </c>
      <c r="D2160" s="88">
        <v>0</v>
      </c>
    </row>
    <row r="2161" spans="1:4">
      <c r="A2161">
        <v>2329</v>
      </c>
      <c r="B2161" t="s">
        <v>14362</v>
      </c>
      <c r="C2161">
        <v>0</v>
      </c>
      <c r="D2161" s="88">
        <v>0</v>
      </c>
    </row>
    <row r="2162" spans="1:4">
      <c r="A2162">
        <v>2330</v>
      </c>
      <c r="B2162" t="s">
        <v>14363</v>
      </c>
      <c r="C2162">
        <v>0</v>
      </c>
      <c r="D2162" s="88">
        <v>3.25</v>
      </c>
    </row>
    <row r="2163" spans="1:4">
      <c r="A2163">
        <v>2334</v>
      </c>
      <c r="B2163" t="s">
        <v>14364</v>
      </c>
      <c r="C2163">
        <v>0</v>
      </c>
      <c r="D2163" s="88">
        <v>17.710999999999999</v>
      </c>
    </row>
    <row r="2164" spans="1:4">
      <c r="A2164">
        <v>2335</v>
      </c>
      <c r="B2164" t="s">
        <v>14365</v>
      </c>
      <c r="C2164">
        <v>6</v>
      </c>
      <c r="D2164" s="88">
        <v>17.64</v>
      </c>
    </row>
    <row r="2165" spans="1:4">
      <c r="A2165">
        <v>2336</v>
      </c>
      <c r="B2165" t="s">
        <v>14366</v>
      </c>
      <c r="C2165">
        <v>0</v>
      </c>
      <c r="D2165" s="88">
        <v>17.64</v>
      </c>
    </row>
    <row r="2166" spans="1:4">
      <c r="A2166">
        <v>2337</v>
      </c>
      <c r="B2166" t="s">
        <v>14367</v>
      </c>
      <c r="C2166">
        <v>0</v>
      </c>
      <c r="D2166" s="88">
        <v>4.6769999999999996</v>
      </c>
    </row>
    <row r="2167" spans="1:4">
      <c r="A2167">
        <v>2338</v>
      </c>
      <c r="B2167" t="s">
        <v>14368</v>
      </c>
      <c r="C2167">
        <v>24</v>
      </c>
      <c r="D2167" s="88">
        <v>17.64</v>
      </c>
    </row>
    <row r="2168" spans="1:4">
      <c r="A2168">
        <v>2339</v>
      </c>
      <c r="B2168" t="s">
        <v>14369</v>
      </c>
      <c r="C2168">
        <v>6</v>
      </c>
      <c r="D2168" s="88">
        <v>20.7</v>
      </c>
    </row>
    <row r="2169" spans="1:4">
      <c r="A2169">
        <v>2340</v>
      </c>
      <c r="B2169" t="s">
        <v>14370</v>
      </c>
      <c r="C2169">
        <v>12</v>
      </c>
      <c r="D2169" s="88">
        <v>17.64</v>
      </c>
    </row>
    <row r="2170" spans="1:4">
      <c r="A2170">
        <v>2341</v>
      </c>
      <c r="B2170" t="s">
        <v>14371</v>
      </c>
      <c r="C2170">
        <v>24</v>
      </c>
      <c r="D2170" s="88">
        <v>7.02</v>
      </c>
    </row>
    <row r="2171" spans="1:4">
      <c r="A2171">
        <v>2342</v>
      </c>
      <c r="B2171" t="s">
        <v>14372</v>
      </c>
      <c r="C2171">
        <v>12</v>
      </c>
      <c r="D2171" s="88">
        <v>22.5</v>
      </c>
    </row>
    <row r="2172" spans="1:4">
      <c r="A2172">
        <v>2343</v>
      </c>
      <c r="B2172" t="s">
        <v>14373</v>
      </c>
      <c r="C2172">
        <v>0</v>
      </c>
      <c r="D2172" s="88">
        <v>18.5</v>
      </c>
    </row>
    <row r="2173" spans="1:4">
      <c r="A2173">
        <v>2344</v>
      </c>
      <c r="B2173" t="s">
        <v>14374</v>
      </c>
      <c r="C2173">
        <v>0</v>
      </c>
      <c r="D2173" s="88">
        <v>5.0999999999999996</v>
      </c>
    </row>
    <row r="2174" spans="1:4">
      <c r="A2174">
        <v>2345</v>
      </c>
      <c r="B2174" t="s">
        <v>14375</v>
      </c>
      <c r="C2174">
        <v>0</v>
      </c>
      <c r="D2174" s="88">
        <v>26.69</v>
      </c>
    </row>
    <row r="2175" spans="1:4">
      <c r="A2175">
        <v>2346</v>
      </c>
      <c r="B2175" t="s">
        <v>14376</v>
      </c>
      <c r="C2175">
        <v>0</v>
      </c>
      <c r="D2175" s="88">
        <v>19.309999999999999</v>
      </c>
    </row>
    <row r="2176" spans="1:4">
      <c r="A2176">
        <v>2347</v>
      </c>
      <c r="B2176" t="s">
        <v>14377</v>
      </c>
      <c r="C2176">
        <v>0</v>
      </c>
      <c r="D2176" s="88">
        <v>2.68</v>
      </c>
    </row>
    <row r="2177" spans="1:4">
      <c r="A2177">
        <v>2348</v>
      </c>
      <c r="B2177" t="s">
        <v>14378</v>
      </c>
      <c r="C2177">
        <v>0</v>
      </c>
      <c r="D2177" s="88">
        <v>63.66</v>
      </c>
    </row>
    <row r="2178" spans="1:4">
      <c r="A2178">
        <v>2349</v>
      </c>
      <c r="B2178" t="s">
        <v>14379</v>
      </c>
      <c r="C2178">
        <v>3</v>
      </c>
      <c r="D2178" s="88">
        <v>58.95</v>
      </c>
    </row>
    <row r="2179" spans="1:4">
      <c r="A2179">
        <v>2350</v>
      </c>
      <c r="B2179" t="s">
        <v>14380</v>
      </c>
      <c r="C2179">
        <v>0</v>
      </c>
      <c r="D2179" s="88">
        <v>2.65</v>
      </c>
    </row>
    <row r="2180" spans="1:4">
      <c r="A2180">
        <v>2351</v>
      </c>
      <c r="B2180" t="s">
        <v>14381</v>
      </c>
      <c r="C2180">
        <v>0</v>
      </c>
      <c r="D2180" s="88">
        <v>2.7</v>
      </c>
    </row>
    <row r="2181" spans="1:4">
      <c r="A2181">
        <v>2352</v>
      </c>
      <c r="B2181" t="s">
        <v>14382</v>
      </c>
      <c r="C2181">
        <v>0</v>
      </c>
      <c r="D2181" s="88">
        <v>2.8</v>
      </c>
    </row>
    <row r="2182" spans="1:4">
      <c r="A2182">
        <v>2353</v>
      </c>
      <c r="B2182" t="s">
        <v>14383</v>
      </c>
      <c r="C2182">
        <v>0</v>
      </c>
      <c r="D2182" s="88">
        <v>4</v>
      </c>
    </row>
    <row r="2183" spans="1:4">
      <c r="A2183">
        <v>2354</v>
      </c>
      <c r="B2183" t="s">
        <v>14384</v>
      </c>
      <c r="C2183">
        <v>0</v>
      </c>
      <c r="D2183" s="88">
        <v>2.9</v>
      </c>
    </row>
    <row r="2184" spans="1:4">
      <c r="A2184">
        <v>2355</v>
      </c>
      <c r="B2184" t="s">
        <v>14385</v>
      </c>
      <c r="C2184">
        <v>0</v>
      </c>
      <c r="D2184" s="88">
        <v>23.67</v>
      </c>
    </row>
    <row r="2185" spans="1:4">
      <c r="A2185">
        <v>2356</v>
      </c>
      <c r="B2185" t="s">
        <v>14386</v>
      </c>
      <c r="C2185">
        <v>0</v>
      </c>
      <c r="D2185" s="88">
        <v>18.446000000000002</v>
      </c>
    </row>
    <row r="2186" spans="1:4">
      <c r="A2186">
        <v>2357</v>
      </c>
      <c r="B2186" t="s">
        <v>14387</v>
      </c>
      <c r="C2186">
        <v>0</v>
      </c>
      <c r="D2186" s="88">
        <v>37.659999999999997</v>
      </c>
    </row>
    <row r="2187" spans="1:4">
      <c r="A2187">
        <v>2358</v>
      </c>
      <c r="B2187" t="s">
        <v>14388</v>
      </c>
      <c r="C2187">
        <v>0</v>
      </c>
      <c r="D2187" s="88">
        <v>32.659999999999997</v>
      </c>
    </row>
    <row r="2188" spans="1:4">
      <c r="A2188">
        <v>2359</v>
      </c>
      <c r="B2188" t="s">
        <v>14389</v>
      </c>
      <c r="C2188">
        <v>0</v>
      </c>
      <c r="D2188" s="88">
        <v>20.7</v>
      </c>
    </row>
    <row r="2189" spans="1:4">
      <c r="A2189">
        <v>2360</v>
      </c>
      <c r="B2189" t="s">
        <v>14390</v>
      </c>
      <c r="C2189">
        <v>36</v>
      </c>
      <c r="D2189" s="88">
        <v>7.4</v>
      </c>
    </row>
    <row r="2190" spans="1:4">
      <c r="A2190">
        <v>2361</v>
      </c>
      <c r="B2190" t="s">
        <v>14391</v>
      </c>
      <c r="C2190">
        <v>0</v>
      </c>
      <c r="D2190" s="88">
        <v>7.35</v>
      </c>
    </row>
    <row r="2191" spans="1:4">
      <c r="A2191">
        <v>2362</v>
      </c>
      <c r="B2191" t="s">
        <v>14392</v>
      </c>
      <c r="C2191">
        <v>0</v>
      </c>
      <c r="D2191" s="88">
        <v>41.5</v>
      </c>
    </row>
    <row r="2192" spans="1:4">
      <c r="A2192">
        <v>2363</v>
      </c>
      <c r="B2192" t="s">
        <v>14393</v>
      </c>
      <c r="C2192">
        <v>0</v>
      </c>
      <c r="D2192" s="88">
        <v>156.87</v>
      </c>
    </row>
    <row r="2193" spans="1:4">
      <c r="A2193">
        <v>2364</v>
      </c>
      <c r="B2193" t="s">
        <v>14394</v>
      </c>
      <c r="C2193">
        <v>0</v>
      </c>
      <c r="D2193" s="88">
        <v>5.7</v>
      </c>
    </row>
    <row r="2194" spans="1:4">
      <c r="A2194">
        <v>2365</v>
      </c>
      <c r="B2194" t="s">
        <v>14395</v>
      </c>
      <c r="C2194">
        <v>0</v>
      </c>
      <c r="D2194" s="88">
        <v>2.75</v>
      </c>
    </row>
    <row r="2195" spans="1:4">
      <c r="A2195">
        <v>2366</v>
      </c>
      <c r="B2195" t="s">
        <v>14396</v>
      </c>
      <c r="C2195">
        <v>24</v>
      </c>
      <c r="D2195" s="88">
        <v>3.6</v>
      </c>
    </row>
    <row r="2196" spans="1:4">
      <c r="A2196">
        <v>2367</v>
      </c>
      <c r="B2196" t="s">
        <v>14397</v>
      </c>
      <c r="C2196">
        <v>12</v>
      </c>
      <c r="D2196" s="88">
        <v>25.5</v>
      </c>
    </row>
    <row r="2197" spans="1:4">
      <c r="A2197">
        <v>2368</v>
      </c>
      <c r="B2197" t="s">
        <v>14398</v>
      </c>
      <c r="C2197">
        <v>0</v>
      </c>
      <c r="D2197" s="88">
        <v>2.9</v>
      </c>
    </row>
    <row r="2198" spans="1:4">
      <c r="A2198">
        <v>2369</v>
      </c>
      <c r="B2198" t="s">
        <v>14399</v>
      </c>
      <c r="C2198">
        <v>0</v>
      </c>
      <c r="D2198" s="88">
        <v>4.4080000000000004</v>
      </c>
    </row>
    <row r="2199" spans="1:4">
      <c r="A2199">
        <v>2370</v>
      </c>
      <c r="B2199" t="s">
        <v>14400</v>
      </c>
      <c r="C2199">
        <v>0</v>
      </c>
      <c r="D2199" s="88">
        <v>5.2439999999999998</v>
      </c>
    </row>
    <row r="2200" spans="1:4">
      <c r="A2200">
        <v>2371</v>
      </c>
      <c r="B2200" t="s">
        <v>14401</v>
      </c>
      <c r="C2200">
        <v>0</v>
      </c>
      <c r="D2200" s="88">
        <v>4.9470000000000001</v>
      </c>
    </row>
    <row r="2201" spans="1:4">
      <c r="A2201">
        <v>2372</v>
      </c>
      <c r="B2201" t="s">
        <v>14402</v>
      </c>
      <c r="C2201">
        <v>0</v>
      </c>
      <c r="D2201" s="88">
        <v>162</v>
      </c>
    </row>
    <row r="2202" spans="1:4">
      <c r="A2202">
        <v>2373</v>
      </c>
      <c r="B2202" t="s">
        <v>14403</v>
      </c>
      <c r="C2202">
        <v>0</v>
      </c>
      <c r="D2202" s="88">
        <v>17.91</v>
      </c>
    </row>
    <row r="2203" spans="1:4">
      <c r="A2203">
        <v>2374</v>
      </c>
      <c r="B2203" t="s">
        <v>14404</v>
      </c>
      <c r="C2203">
        <v>3</v>
      </c>
      <c r="D2203" s="88">
        <v>3.09</v>
      </c>
    </row>
    <row r="2204" spans="1:4">
      <c r="A2204">
        <v>2375</v>
      </c>
      <c r="B2204" t="s">
        <v>14405</v>
      </c>
      <c r="C2204">
        <v>12</v>
      </c>
      <c r="D2204" s="88">
        <v>22.2</v>
      </c>
    </row>
    <row r="2205" spans="1:4">
      <c r="A2205">
        <v>2376</v>
      </c>
      <c r="B2205" t="s">
        <v>14406</v>
      </c>
      <c r="C2205">
        <v>0</v>
      </c>
      <c r="D2205" s="88">
        <v>29.433</v>
      </c>
    </row>
    <row r="2206" spans="1:4">
      <c r="A2206">
        <v>2377</v>
      </c>
      <c r="B2206" t="s">
        <v>14407</v>
      </c>
      <c r="C2206">
        <v>0</v>
      </c>
      <c r="D2206" s="88">
        <v>48.7</v>
      </c>
    </row>
    <row r="2207" spans="1:4">
      <c r="A2207">
        <v>2378</v>
      </c>
      <c r="B2207" t="s">
        <v>14408</v>
      </c>
      <c r="C2207">
        <v>0</v>
      </c>
      <c r="D2207" s="88">
        <v>9.35</v>
      </c>
    </row>
    <row r="2208" spans="1:4">
      <c r="A2208">
        <v>2379</v>
      </c>
      <c r="B2208" t="s">
        <v>14409</v>
      </c>
      <c r="C2208">
        <v>0</v>
      </c>
      <c r="D2208" s="88">
        <v>48</v>
      </c>
    </row>
    <row r="2209" spans="1:4">
      <c r="A2209">
        <v>2380</v>
      </c>
      <c r="B2209" t="s">
        <v>14410</v>
      </c>
      <c r="C2209">
        <v>0</v>
      </c>
      <c r="D2209" s="88">
        <v>14.5</v>
      </c>
    </row>
    <row r="2210" spans="1:4">
      <c r="A2210">
        <v>2381</v>
      </c>
      <c r="B2210" t="s">
        <v>14411</v>
      </c>
      <c r="C2210">
        <v>0</v>
      </c>
      <c r="D2210" s="88">
        <v>15.67</v>
      </c>
    </row>
    <row r="2211" spans="1:4">
      <c r="A2211">
        <v>2382</v>
      </c>
      <c r="B2211" t="s">
        <v>14412</v>
      </c>
      <c r="C2211">
        <v>0</v>
      </c>
      <c r="D2211" s="88">
        <v>15.8</v>
      </c>
    </row>
    <row r="2212" spans="1:4">
      <c r="A2212">
        <v>2383</v>
      </c>
      <c r="B2212" t="s">
        <v>14413</v>
      </c>
      <c r="C2212">
        <v>0</v>
      </c>
      <c r="D2212" s="88">
        <v>17.376999999999999</v>
      </c>
    </row>
    <row r="2213" spans="1:4">
      <c r="A2213">
        <v>2384</v>
      </c>
      <c r="B2213" t="s">
        <v>14414</v>
      </c>
      <c r="C2213">
        <v>0</v>
      </c>
      <c r="D2213" s="88">
        <v>7.61</v>
      </c>
    </row>
    <row r="2214" spans="1:4">
      <c r="A2214">
        <v>2385</v>
      </c>
      <c r="B2214" t="s">
        <v>14415</v>
      </c>
      <c r="C2214">
        <v>6</v>
      </c>
      <c r="D2214" s="88">
        <v>42</v>
      </c>
    </row>
    <row r="2215" spans="1:4">
      <c r="A2215">
        <v>2386</v>
      </c>
      <c r="B2215" t="s">
        <v>14416</v>
      </c>
      <c r="C2215">
        <v>0</v>
      </c>
      <c r="D2215" s="88">
        <v>205.65</v>
      </c>
    </row>
    <row r="2216" spans="1:4">
      <c r="A2216">
        <v>2387</v>
      </c>
      <c r="B2216" t="s">
        <v>14417</v>
      </c>
      <c r="C2216">
        <v>36</v>
      </c>
      <c r="D2216" s="88">
        <v>11.37</v>
      </c>
    </row>
    <row r="2217" spans="1:4">
      <c r="A2217">
        <v>2389</v>
      </c>
      <c r="B2217" t="s">
        <v>14418</v>
      </c>
      <c r="C2217">
        <v>0</v>
      </c>
      <c r="D2217" s="88">
        <v>14.509</v>
      </c>
    </row>
    <row r="2218" spans="1:4">
      <c r="A2218">
        <v>2390</v>
      </c>
      <c r="B2218" t="s">
        <v>14419</v>
      </c>
      <c r="C2218">
        <v>0</v>
      </c>
      <c r="D2218" s="88">
        <v>33.659999999999997</v>
      </c>
    </row>
    <row r="2219" spans="1:4">
      <c r="A2219">
        <v>2391</v>
      </c>
      <c r="B2219" t="s">
        <v>14420</v>
      </c>
      <c r="C2219">
        <v>6</v>
      </c>
      <c r="D2219" s="88">
        <v>38.409999999999997</v>
      </c>
    </row>
    <row r="2220" spans="1:4">
      <c r="A2220">
        <v>2392</v>
      </c>
      <c r="B2220" t="s">
        <v>14421</v>
      </c>
      <c r="C2220">
        <v>0</v>
      </c>
      <c r="D2220" s="88">
        <v>24.78</v>
      </c>
    </row>
    <row r="2221" spans="1:4">
      <c r="A2221">
        <v>2393</v>
      </c>
      <c r="B2221" t="s">
        <v>14422</v>
      </c>
      <c r="C2221">
        <v>6</v>
      </c>
      <c r="D2221" s="88">
        <v>41.87</v>
      </c>
    </row>
    <row r="2222" spans="1:4">
      <c r="A2222">
        <v>2396</v>
      </c>
      <c r="B2222" t="s">
        <v>14423</v>
      </c>
      <c r="C2222">
        <v>0</v>
      </c>
      <c r="D2222" s="88">
        <v>14.9</v>
      </c>
    </row>
    <row r="2223" spans="1:4">
      <c r="A2223">
        <v>2397</v>
      </c>
      <c r="B2223" t="s">
        <v>14424</v>
      </c>
      <c r="C2223">
        <v>0</v>
      </c>
      <c r="D2223" s="88">
        <v>25.25</v>
      </c>
    </row>
    <row r="2224" spans="1:4">
      <c r="A2224">
        <v>2398</v>
      </c>
      <c r="B2224" t="s">
        <v>14425</v>
      </c>
      <c r="C2224">
        <v>0</v>
      </c>
      <c r="D2224" s="88">
        <v>10.836</v>
      </c>
    </row>
    <row r="2225" spans="1:4">
      <c r="A2225">
        <v>2399</v>
      </c>
      <c r="B2225" t="s">
        <v>14426</v>
      </c>
      <c r="C2225">
        <v>0</v>
      </c>
      <c r="D2225" s="88">
        <v>19.29</v>
      </c>
    </row>
    <row r="2226" spans="1:4">
      <c r="A2226">
        <v>2400</v>
      </c>
      <c r="B2226" t="s">
        <v>14427</v>
      </c>
      <c r="C2226">
        <v>0</v>
      </c>
      <c r="D2226" s="88">
        <v>33.03</v>
      </c>
    </row>
    <row r="2227" spans="1:4">
      <c r="A2227">
        <v>2401</v>
      </c>
      <c r="B2227" t="s">
        <v>14428</v>
      </c>
      <c r="C2227">
        <v>0</v>
      </c>
      <c r="D2227" s="88">
        <v>34.950000000000003</v>
      </c>
    </row>
    <row r="2228" spans="1:4">
      <c r="A2228">
        <v>2403</v>
      </c>
      <c r="B2228" t="s">
        <v>14429</v>
      </c>
      <c r="C2228">
        <v>3</v>
      </c>
      <c r="D2228" s="88">
        <v>22.73</v>
      </c>
    </row>
    <row r="2229" spans="1:4">
      <c r="A2229">
        <v>2404</v>
      </c>
      <c r="B2229" t="s">
        <v>14430</v>
      </c>
      <c r="C2229">
        <v>0</v>
      </c>
      <c r="D2229" s="88">
        <v>3.79</v>
      </c>
    </row>
    <row r="2230" spans="1:4">
      <c r="A2230">
        <v>2405</v>
      </c>
      <c r="B2230" t="s">
        <v>14431</v>
      </c>
      <c r="C2230">
        <v>0</v>
      </c>
      <c r="D2230" s="88">
        <v>4.72</v>
      </c>
    </row>
    <row r="2231" spans="1:4">
      <c r="A2231">
        <v>2406</v>
      </c>
      <c r="B2231" t="s">
        <v>14432</v>
      </c>
      <c r="C2231">
        <v>0</v>
      </c>
      <c r="D2231" s="88">
        <v>3.1909999999999998</v>
      </c>
    </row>
    <row r="2232" spans="1:4">
      <c r="A2232">
        <v>2407</v>
      </c>
      <c r="B2232" t="s">
        <v>14433</v>
      </c>
      <c r="C2232">
        <v>0</v>
      </c>
      <c r="D2232" s="88">
        <v>7.97</v>
      </c>
    </row>
    <row r="2233" spans="1:4">
      <c r="A2233">
        <v>2408</v>
      </c>
      <c r="B2233" t="s">
        <v>14434</v>
      </c>
      <c r="C2233">
        <v>0</v>
      </c>
      <c r="D2233" s="88">
        <v>12.81</v>
      </c>
    </row>
    <row r="2234" spans="1:4">
      <c r="A2234">
        <v>2409</v>
      </c>
      <c r="B2234" t="s">
        <v>14435</v>
      </c>
      <c r="C2234">
        <v>0</v>
      </c>
      <c r="D2234" s="88">
        <v>14.015000000000001</v>
      </c>
    </row>
    <row r="2235" spans="1:4">
      <c r="A2235">
        <v>2410</v>
      </c>
      <c r="B2235" t="s">
        <v>14436</v>
      </c>
      <c r="C2235">
        <v>0</v>
      </c>
      <c r="D2235" s="88">
        <v>10.48</v>
      </c>
    </row>
    <row r="2236" spans="1:4">
      <c r="A2236">
        <v>2411</v>
      </c>
      <c r="B2236" t="s">
        <v>14437</v>
      </c>
      <c r="C2236">
        <v>15</v>
      </c>
      <c r="D2236" s="88">
        <v>9.4499999999999993</v>
      </c>
    </row>
    <row r="2237" spans="1:4">
      <c r="A2237">
        <v>2412</v>
      </c>
      <c r="B2237" t="s">
        <v>14438</v>
      </c>
      <c r="C2237">
        <v>0</v>
      </c>
      <c r="D2237" s="88">
        <v>8.07</v>
      </c>
    </row>
    <row r="2238" spans="1:4">
      <c r="A2238">
        <v>2413</v>
      </c>
      <c r="B2238" t="s">
        <v>14439</v>
      </c>
      <c r="C2238">
        <v>0</v>
      </c>
      <c r="D2238" s="88">
        <v>9.3000000000000007</v>
      </c>
    </row>
    <row r="2239" spans="1:4">
      <c r="A2239">
        <v>2414</v>
      </c>
      <c r="B2239" t="s">
        <v>14440</v>
      </c>
      <c r="C2239">
        <v>0</v>
      </c>
      <c r="D2239" s="88">
        <v>9.41</v>
      </c>
    </row>
    <row r="2240" spans="1:4">
      <c r="A2240">
        <v>2415</v>
      </c>
      <c r="B2240" t="s">
        <v>14441</v>
      </c>
      <c r="C2240">
        <v>0</v>
      </c>
      <c r="D2240" s="88">
        <v>9.61</v>
      </c>
    </row>
    <row r="2241" spans="1:4">
      <c r="A2241">
        <v>2416</v>
      </c>
      <c r="B2241" t="s">
        <v>14442</v>
      </c>
      <c r="C2241">
        <v>0</v>
      </c>
      <c r="D2241" s="88">
        <v>4.4459999999999997</v>
      </c>
    </row>
    <row r="2242" spans="1:4">
      <c r="A2242">
        <v>2417</v>
      </c>
      <c r="B2242" t="s">
        <v>14443</v>
      </c>
      <c r="C2242">
        <v>0</v>
      </c>
      <c r="D2242" s="88">
        <v>9.0839999999999996</v>
      </c>
    </row>
    <row r="2243" spans="1:4">
      <c r="A2243">
        <v>2418</v>
      </c>
      <c r="B2243" t="s">
        <v>14444</v>
      </c>
      <c r="C2243">
        <v>0</v>
      </c>
      <c r="D2243" s="88">
        <v>24.19</v>
      </c>
    </row>
    <row r="2244" spans="1:4">
      <c r="A2244">
        <v>2419</v>
      </c>
      <c r="B2244" t="s">
        <v>14445</v>
      </c>
      <c r="C2244">
        <v>0</v>
      </c>
      <c r="D2244" s="88">
        <v>87.36</v>
      </c>
    </row>
    <row r="2245" spans="1:4">
      <c r="A2245">
        <v>2420</v>
      </c>
      <c r="B2245" t="s">
        <v>14446</v>
      </c>
      <c r="C2245">
        <v>0</v>
      </c>
      <c r="D2245" s="88">
        <v>27.39</v>
      </c>
    </row>
    <row r="2246" spans="1:4">
      <c r="A2246">
        <v>2421</v>
      </c>
      <c r="B2246" t="s">
        <v>14447</v>
      </c>
      <c r="C2246">
        <v>0</v>
      </c>
      <c r="D2246" s="88">
        <v>13.98</v>
      </c>
    </row>
    <row r="2247" spans="1:4">
      <c r="A2247">
        <v>2422</v>
      </c>
      <c r="B2247" t="s">
        <v>14448</v>
      </c>
      <c r="C2247">
        <v>0</v>
      </c>
      <c r="D2247" s="88">
        <v>24.83</v>
      </c>
    </row>
    <row r="2248" spans="1:4">
      <c r="A2248">
        <v>2423</v>
      </c>
      <c r="B2248" t="s">
        <v>14449</v>
      </c>
      <c r="C2248">
        <v>0</v>
      </c>
      <c r="D2248" s="88">
        <v>22.88</v>
      </c>
    </row>
    <row r="2249" spans="1:4">
      <c r="A2249">
        <v>2424</v>
      </c>
      <c r="B2249" t="s">
        <v>14450</v>
      </c>
      <c r="C2249">
        <v>0</v>
      </c>
      <c r="D2249" s="88">
        <v>45.66</v>
      </c>
    </row>
    <row r="2250" spans="1:4">
      <c r="A2250">
        <v>2425</v>
      </c>
      <c r="B2250" t="s">
        <v>14451</v>
      </c>
      <c r="C2250">
        <v>0</v>
      </c>
      <c r="D2250" s="88">
        <v>41</v>
      </c>
    </row>
    <row r="2251" spans="1:4">
      <c r="A2251">
        <v>2426</v>
      </c>
      <c r="B2251" t="s">
        <v>14452</v>
      </c>
      <c r="C2251">
        <v>0</v>
      </c>
      <c r="D2251" s="88">
        <v>16.309999999999999</v>
      </c>
    </row>
    <row r="2252" spans="1:4">
      <c r="A2252">
        <v>2427</v>
      </c>
      <c r="B2252" t="s">
        <v>14453</v>
      </c>
      <c r="C2252">
        <v>0</v>
      </c>
      <c r="D2252" s="88">
        <v>31.37</v>
      </c>
    </row>
    <row r="2253" spans="1:4">
      <c r="A2253">
        <v>2428</v>
      </c>
      <c r="B2253" t="s">
        <v>14454</v>
      </c>
      <c r="C2253">
        <v>96</v>
      </c>
      <c r="D2253" s="88">
        <v>21.8</v>
      </c>
    </row>
    <row r="2254" spans="1:4">
      <c r="A2254">
        <v>2429</v>
      </c>
      <c r="B2254" t="s">
        <v>14455</v>
      </c>
      <c r="C2254">
        <v>0</v>
      </c>
      <c r="D2254" s="88">
        <v>2.9140000000000001</v>
      </c>
    </row>
    <row r="2255" spans="1:4">
      <c r="A2255">
        <v>2430</v>
      </c>
      <c r="B2255" t="s">
        <v>14456</v>
      </c>
      <c r="C2255">
        <v>0</v>
      </c>
      <c r="D2255" s="88">
        <v>38.9</v>
      </c>
    </row>
    <row r="2256" spans="1:4">
      <c r="A2256">
        <v>2431</v>
      </c>
      <c r="B2256" t="s">
        <v>14457</v>
      </c>
      <c r="C2256">
        <v>0</v>
      </c>
      <c r="D2256" s="88">
        <v>42.76</v>
      </c>
    </row>
    <row r="2257" spans="1:4">
      <c r="A2257">
        <v>2432</v>
      </c>
      <c r="B2257" t="s">
        <v>14458</v>
      </c>
      <c r="C2257">
        <v>0</v>
      </c>
      <c r="D2257" s="88">
        <v>5.53</v>
      </c>
    </row>
    <row r="2258" spans="1:4">
      <c r="A2258">
        <v>2433</v>
      </c>
      <c r="B2258" t="s">
        <v>14459</v>
      </c>
      <c r="C2258">
        <v>0</v>
      </c>
      <c r="D2258" s="88">
        <v>26.4</v>
      </c>
    </row>
    <row r="2259" spans="1:4">
      <c r="A2259">
        <v>2434</v>
      </c>
      <c r="B2259" t="s">
        <v>14460</v>
      </c>
      <c r="C2259">
        <v>0</v>
      </c>
      <c r="D2259" s="88">
        <v>16</v>
      </c>
    </row>
    <row r="2260" spans="1:4">
      <c r="A2260">
        <v>2435</v>
      </c>
      <c r="B2260" t="s">
        <v>14461</v>
      </c>
      <c r="C2260">
        <v>0</v>
      </c>
      <c r="D2260" s="88">
        <v>7.44</v>
      </c>
    </row>
    <row r="2261" spans="1:4">
      <c r="A2261">
        <v>2436</v>
      </c>
      <c r="B2261" t="s">
        <v>14462</v>
      </c>
      <c r="C2261">
        <v>0</v>
      </c>
      <c r="D2261" s="88">
        <v>9</v>
      </c>
    </row>
    <row r="2262" spans="1:4">
      <c r="A2262">
        <v>2437</v>
      </c>
      <c r="B2262" t="s">
        <v>14463</v>
      </c>
      <c r="C2262">
        <v>0</v>
      </c>
      <c r="D2262" s="88">
        <v>8.8800000000000008</v>
      </c>
    </row>
    <row r="2263" spans="1:4">
      <c r="A2263">
        <v>2438</v>
      </c>
      <c r="B2263" t="s">
        <v>14464</v>
      </c>
      <c r="C2263">
        <v>0</v>
      </c>
      <c r="D2263" s="88">
        <v>9.9</v>
      </c>
    </row>
    <row r="2264" spans="1:4">
      <c r="A2264">
        <v>2439</v>
      </c>
      <c r="B2264" t="s">
        <v>14465</v>
      </c>
      <c r="C2264">
        <v>0</v>
      </c>
      <c r="D2264" s="88">
        <v>9</v>
      </c>
    </row>
    <row r="2265" spans="1:4">
      <c r="A2265">
        <v>2440</v>
      </c>
      <c r="B2265" t="s">
        <v>14466</v>
      </c>
      <c r="C2265">
        <v>0</v>
      </c>
      <c r="D2265" s="88">
        <v>8</v>
      </c>
    </row>
    <row r="2266" spans="1:4">
      <c r="A2266">
        <v>2441</v>
      </c>
      <c r="B2266" t="s">
        <v>14467</v>
      </c>
      <c r="C2266">
        <v>0</v>
      </c>
      <c r="D2266" s="88">
        <v>6.2</v>
      </c>
    </row>
    <row r="2267" spans="1:4">
      <c r="A2267">
        <v>2442</v>
      </c>
      <c r="B2267" t="s">
        <v>14468</v>
      </c>
      <c r="C2267">
        <v>0</v>
      </c>
      <c r="D2267" s="88">
        <v>6.2</v>
      </c>
    </row>
    <row r="2268" spans="1:4">
      <c r="A2268">
        <v>2443</v>
      </c>
      <c r="B2268" t="s">
        <v>14469</v>
      </c>
      <c r="C2268">
        <v>0</v>
      </c>
      <c r="D2268" s="88">
        <v>6.6</v>
      </c>
    </row>
    <row r="2269" spans="1:4">
      <c r="A2269">
        <v>2444</v>
      </c>
      <c r="B2269" t="s">
        <v>14470</v>
      </c>
      <c r="C2269">
        <v>0</v>
      </c>
      <c r="D2269" s="88">
        <v>3.0830000000000002</v>
      </c>
    </row>
    <row r="2270" spans="1:4">
      <c r="A2270">
        <v>2445</v>
      </c>
      <c r="B2270" t="s">
        <v>14471</v>
      </c>
      <c r="C2270">
        <v>0</v>
      </c>
      <c r="D2270" s="88">
        <v>6.3</v>
      </c>
    </row>
    <row r="2271" spans="1:4">
      <c r="A2271">
        <v>2446</v>
      </c>
      <c r="B2271" t="s">
        <v>14472</v>
      </c>
      <c r="C2271">
        <v>0</v>
      </c>
      <c r="D2271" s="88">
        <v>6.3</v>
      </c>
    </row>
    <row r="2272" spans="1:4">
      <c r="A2272">
        <v>2447</v>
      </c>
      <c r="B2272" t="s">
        <v>14473</v>
      </c>
      <c r="C2272">
        <v>0</v>
      </c>
      <c r="D2272" s="88">
        <v>6.3</v>
      </c>
    </row>
    <row r="2273" spans="1:4">
      <c r="A2273">
        <v>2448</v>
      </c>
      <c r="B2273" t="s">
        <v>14474</v>
      </c>
      <c r="C2273">
        <v>0</v>
      </c>
      <c r="D2273" s="88">
        <v>7.7</v>
      </c>
    </row>
    <row r="2274" spans="1:4">
      <c r="A2274">
        <v>2449</v>
      </c>
      <c r="B2274" t="s">
        <v>14475</v>
      </c>
      <c r="C2274">
        <v>0</v>
      </c>
      <c r="D2274" s="88">
        <v>4.95</v>
      </c>
    </row>
    <row r="2275" spans="1:4">
      <c r="A2275">
        <v>2450</v>
      </c>
      <c r="B2275" t="s">
        <v>14476</v>
      </c>
      <c r="C2275">
        <v>18</v>
      </c>
      <c r="D2275" s="88">
        <v>8.64</v>
      </c>
    </row>
    <row r="2276" spans="1:4">
      <c r="A2276">
        <v>2451</v>
      </c>
      <c r="B2276" t="s">
        <v>14477</v>
      </c>
      <c r="C2276">
        <v>0</v>
      </c>
      <c r="D2276" s="88">
        <v>3.85</v>
      </c>
    </row>
    <row r="2277" spans="1:4">
      <c r="A2277">
        <v>2452</v>
      </c>
      <c r="B2277" t="s">
        <v>14478</v>
      </c>
      <c r="C2277">
        <v>0</v>
      </c>
      <c r="D2277" s="88">
        <v>2.851</v>
      </c>
    </row>
    <row r="2278" spans="1:4">
      <c r="A2278">
        <v>2455</v>
      </c>
      <c r="B2278" t="s">
        <v>14479</v>
      </c>
      <c r="C2278">
        <v>0</v>
      </c>
      <c r="D2278" s="88">
        <v>2.238</v>
      </c>
    </row>
    <row r="2279" spans="1:4">
      <c r="A2279">
        <v>2456</v>
      </c>
      <c r="B2279" t="s">
        <v>14480</v>
      </c>
      <c r="C2279">
        <v>0</v>
      </c>
      <c r="D2279" s="88">
        <v>2.5630000000000002</v>
      </c>
    </row>
    <row r="2280" spans="1:4">
      <c r="A2280">
        <v>2458</v>
      </c>
      <c r="B2280" t="s">
        <v>14481</v>
      </c>
      <c r="C2280">
        <v>0</v>
      </c>
      <c r="D2280" s="88">
        <v>3.5739999999999998</v>
      </c>
    </row>
    <row r="2281" spans="1:4">
      <c r="A2281">
        <v>2459</v>
      </c>
      <c r="B2281" t="s">
        <v>14482</v>
      </c>
      <c r="C2281">
        <v>0</v>
      </c>
      <c r="D2281" s="88">
        <v>15.32</v>
      </c>
    </row>
    <row r="2282" spans="1:4">
      <c r="A2282">
        <v>2460</v>
      </c>
      <c r="B2282" t="s">
        <v>14483</v>
      </c>
      <c r="C2282">
        <v>18</v>
      </c>
      <c r="D2282" s="88">
        <v>8.3800000000000008</v>
      </c>
    </row>
    <row r="2283" spans="1:4">
      <c r="A2283">
        <v>2461</v>
      </c>
      <c r="B2283" t="s">
        <v>14484</v>
      </c>
      <c r="C2283">
        <v>0</v>
      </c>
      <c r="D2283" s="88">
        <v>36.762999999999998</v>
      </c>
    </row>
    <row r="2284" spans="1:4">
      <c r="A2284">
        <v>2462</v>
      </c>
      <c r="B2284" t="s">
        <v>14485</v>
      </c>
      <c r="C2284">
        <v>12</v>
      </c>
      <c r="D2284" s="88">
        <v>4.9400000000000004</v>
      </c>
    </row>
    <row r="2285" spans="1:4">
      <c r="A2285">
        <v>2463</v>
      </c>
      <c r="B2285" t="s">
        <v>14486</v>
      </c>
      <c r="C2285">
        <v>0</v>
      </c>
      <c r="D2285" s="88">
        <v>3.27</v>
      </c>
    </row>
    <row r="2286" spans="1:4">
      <c r="A2286">
        <v>2464</v>
      </c>
      <c r="B2286" t="s">
        <v>14487</v>
      </c>
      <c r="C2286">
        <v>0</v>
      </c>
      <c r="D2286" s="88">
        <v>21</v>
      </c>
    </row>
    <row r="2287" spans="1:4">
      <c r="A2287">
        <v>2465</v>
      </c>
      <c r="B2287" t="s">
        <v>14488</v>
      </c>
      <c r="C2287">
        <v>0</v>
      </c>
      <c r="D2287" s="88">
        <v>29.27</v>
      </c>
    </row>
    <row r="2288" spans="1:4">
      <c r="A2288">
        <v>2467</v>
      </c>
      <c r="B2288" t="s">
        <v>14489</v>
      </c>
      <c r="C2288">
        <v>0</v>
      </c>
      <c r="D2288" s="88">
        <v>5.9009999999999998</v>
      </c>
    </row>
    <row r="2289" spans="1:4">
      <c r="A2289">
        <v>2468</v>
      </c>
      <c r="B2289" t="s">
        <v>14490</v>
      </c>
      <c r="C2289">
        <v>0</v>
      </c>
      <c r="D2289" s="88">
        <v>12.04</v>
      </c>
    </row>
    <row r="2290" spans="1:4">
      <c r="A2290">
        <v>2469</v>
      </c>
      <c r="B2290" t="s">
        <v>14491</v>
      </c>
      <c r="C2290">
        <v>0</v>
      </c>
      <c r="D2290" s="88">
        <v>3.36</v>
      </c>
    </row>
    <row r="2291" spans="1:4">
      <c r="A2291">
        <v>2470</v>
      </c>
      <c r="B2291" t="s">
        <v>14492</v>
      </c>
      <c r="C2291">
        <v>0</v>
      </c>
      <c r="D2291" s="88">
        <v>8.75</v>
      </c>
    </row>
    <row r="2292" spans="1:4">
      <c r="A2292">
        <v>2471</v>
      </c>
      <c r="B2292" t="s">
        <v>14493</v>
      </c>
      <c r="C2292">
        <v>0</v>
      </c>
      <c r="D2292" s="88">
        <v>3.76</v>
      </c>
    </row>
    <row r="2293" spans="1:4">
      <c r="A2293">
        <v>2472</v>
      </c>
      <c r="B2293" t="s">
        <v>14494</v>
      </c>
      <c r="C2293">
        <v>0</v>
      </c>
      <c r="D2293" s="88">
        <v>5.81</v>
      </c>
    </row>
    <row r="2294" spans="1:4">
      <c r="A2294">
        <v>2473</v>
      </c>
      <c r="B2294" t="s">
        <v>14495</v>
      </c>
      <c r="C2294">
        <v>0</v>
      </c>
      <c r="D2294" s="88">
        <v>10.36</v>
      </c>
    </row>
    <row r="2295" spans="1:4">
      <c r="A2295">
        <v>2474</v>
      </c>
      <c r="B2295" t="s">
        <v>14496</v>
      </c>
      <c r="C2295">
        <v>18</v>
      </c>
      <c r="D2295" s="88">
        <v>12.29</v>
      </c>
    </row>
    <row r="2296" spans="1:4">
      <c r="A2296">
        <v>2475</v>
      </c>
      <c r="B2296" t="s">
        <v>14497</v>
      </c>
      <c r="C2296">
        <v>6</v>
      </c>
      <c r="D2296" s="88">
        <v>12.96</v>
      </c>
    </row>
    <row r="2297" spans="1:4">
      <c r="A2297">
        <v>2476</v>
      </c>
      <c r="B2297" t="s">
        <v>14498</v>
      </c>
      <c r="C2297">
        <v>18</v>
      </c>
      <c r="D2297" s="88">
        <v>32.159999999999997</v>
      </c>
    </row>
    <row r="2298" spans="1:4">
      <c r="A2298">
        <v>2477</v>
      </c>
      <c r="B2298" t="s">
        <v>14499</v>
      </c>
      <c r="C2298">
        <v>0</v>
      </c>
      <c r="D2298" s="88">
        <v>33.5</v>
      </c>
    </row>
    <row r="2299" spans="1:4">
      <c r="A2299">
        <v>2478</v>
      </c>
      <c r="B2299" t="s">
        <v>14500</v>
      </c>
      <c r="C2299">
        <v>6</v>
      </c>
      <c r="D2299" s="88">
        <v>26.19</v>
      </c>
    </row>
    <row r="2300" spans="1:4">
      <c r="A2300">
        <v>2479</v>
      </c>
      <c r="B2300" t="s">
        <v>14501</v>
      </c>
      <c r="C2300">
        <v>0</v>
      </c>
      <c r="D2300" s="88">
        <v>62.95</v>
      </c>
    </row>
    <row r="2301" spans="1:4">
      <c r="A2301">
        <v>2480</v>
      </c>
      <c r="B2301" t="s">
        <v>14502</v>
      </c>
      <c r="C2301">
        <v>0</v>
      </c>
      <c r="D2301" s="88">
        <v>1.44</v>
      </c>
    </row>
    <row r="2302" spans="1:4">
      <c r="A2302">
        <v>2481</v>
      </c>
      <c r="B2302" t="s">
        <v>14503</v>
      </c>
      <c r="C2302">
        <v>0</v>
      </c>
      <c r="D2302" s="88">
        <v>2.89</v>
      </c>
    </row>
    <row r="2303" spans="1:4">
      <c r="A2303">
        <v>2482</v>
      </c>
      <c r="B2303" t="s">
        <v>14504</v>
      </c>
      <c r="C2303">
        <v>0</v>
      </c>
      <c r="D2303" s="88">
        <v>2.7</v>
      </c>
    </row>
    <row r="2304" spans="1:4">
      <c r="A2304">
        <v>2483</v>
      </c>
      <c r="B2304" t="s">
        <v>14505</v>
      </c>
      <c r="C2304">
        <v>0</v>
      </c>
      <c r="D2304" s="88">
        <v>2.0699999999999998</v>
      </c>
    </row>
    <row r="2305" spans="1:4">
      <c r="A2305">
        <v>2484</v>
      </c>
      <c r="B2305" t="s">
        <v>14506</v>
      </c>
      <c r="C2305">
        <v>0</v>
      </c>
      <c r="D2305" s="88">
        <v>1.44</v>
      </c>
    </row>
    <row r="2306" spans="1:4">
      <c r="A2306">
        <v>2485</v>
      </c>
      <c r="B2306" t="s">
        <v>14507</v>
      </c>
      <c r="C2306">
        <v>0</v>
      </c>
      <c r="D2306" s="88">
        <v>1.44</v>
      </c>
    </row>
    <row r="2307" spans="1:4">
      <c r="A2307">
        <v>2486</v>
      </c>
      <c r="B2307" t="s">
        <v>14508</v>
      </c>
      <c r="C2307">
        <v>0</v>
      </c>
      <c r="D2307" s="88">
        <v>10.4</v>
      </c>
    </row>
    <row r="2308" spans="1:4">
      <c r="A2308">
        <v>2487</v>
      </c>
      <c r="B2308" t="s">
        <v>14509</v>
      </c>
      <c r="C2308">
        <v>0</v>
      </c>
      <c r="D2308" s="88">
        <v>0</v>
      </c>
    </row>
    <row r="2309" spans="1:4">
      <c r="A2309">
        <v>2488</v>
      </c>
      <c r="B2309" t="s">
        <v>14510</v>
      </c>
      <c r="C2309">
        <v>0</v>
      </c>
      <c r="D2309" s="88">
        <v>0</v>
      </c>
    </row>
    <row r="2310" spans="1:4">
      <c r="A2310">
        <v>2489</v>
      </c>
      <c r="B2310" t="s">
        <v>14511</v>
      </c>
      <c r="C2310">
        <v>0</v>
      </c>
      <c r="D2310" s="88">
        <v>0</v>
      </c>
    </row>
    <row r="2311" spans="1:4">
      <c r="A2311">
        <v>2490</v>
      </c>
      <c r="B2311" t="s">
        <v>14512</v>
      </c>
      <c r="C2311">
        <v>0</v>
      </c>
      <c r="D2311" s="88">
        <v>62.95</v>
      </c>
    </row>
    <row r="2312" spans="1:4">
      <c r="A2312">
        <v>2491</v>
      </c>
      <c r="B2312" t="s">
        <v>14513</v>
      </c>
      <c r="C2312">
        <v>0</v>
      </c>
      <c r="D2312" s="88">
        <v>16.600000000000001</v>
      </c>
    </row>
    <row r="2313" spans="1:4">
      <c r="A2313">
        <v>2492</v>
      </c>
      <c r="B2313" t="s">
        <v>14514</v>
      </c>
      <c r="C2313">
        <v>0</v>
      </c>
      <c r="D2313" s="88">
        <v>23.85</v>
      </c>
    </row>
    <row r="2314" spans="1:4">
      <c r="A2314">
        <v>2493</v>
      </c>
      <c r="B2314" t="s">
        <v>14515</v>
      </c>
      <c r="C2314">
        <v>0</v>
      </c>
      <c r="D2314" s="88">
        <v>57.1</v>
      </c>
    </row>
    <row r="2315" spans="1:4">
      <c r="A2315">
        <v>2494</v>
      </c>
      <c r="B2315" t="s">
        <v>14516</v>
      </c>
      <c r="C2315">
        <v>12</v>
      </c>
      <c r="D2315" s="88">
        <v>15.44</v>
      </c>
    </row>
    <row r="2316" spans="1:4">
      <c r="A2316">
        <v>2495</v>
      </c>
      <c r="B2316" t="s">
        <v>14517</v>
      </c>
      <c r="C2316">
        <v>0</v>
      </c>
      <c r="D2316" s="88">
        <v>198.16</v>
      </c>
    </row>
    <row r="2317" spans="1:4">
      <c r="A2317">
        <v>2496</v>
      </c>
      <c r="B2317" t="s">
        <v>14518</v>
      </c>
      <c r="C2317">
        <v>0</v>
      </c>
      <c r="D2317" s="88">
        <v>25.17</v>
      </c>
    </row>
    <row r="2318" spans="1:4">
      <c r="A2318">
        <v>2497</v>
      </c>
      <c r="B2318" t="s">
        <v>14519</v>
      </c>
      <c r="C2318">
        <v>0</v>
      </c>
      <c r="D2318" s="88">
        <v>5.47</v>
      </c>
    </row>
    <row r="2319" spans="1:4">
      <c r="A2319">
        <v>2498</v>
      </c>
      <c r="B2319" t="s">
        <v>14520</v>
      </c>
      <c r="C2319">
        <v>0</v>
      </c>
      <c r="D2319" s="88">
        <v>6.86</v>
      </c>
    </row>
    <row r="2320" spans="1:4">
      <c r="A2320">
        <v>2499</v>
      </c>
      <c r="B2320" t="s">
        <v>14521</v>
      </c>
      <c r="C2320">
        <v>0</v>
      </c>
      <c r="D2320" s="88">
        <v>20.149999999999999</v>
      </c>
    </row>
    <row r="2321" spans="1:4">
      <c r="A2321">
        <v>2500</v>
      </c>
      <c r="B2321" t="s">
        <v>14522</v>
      </c>
      <c r="C2321">
        <v>0</v>
      </c>
      <c r="D2321" s="88">
        <v>0</v>
      </c>
    </row>
    <row r="2322" spans="1:4">
      <c r="A2322">
        <v>2501</v>
      </c>
      <c r="B2322" t="s">
        <v>14523</v>
      </c>
      <c r="C2322">
        <v>0</v>
      </c>
      <c r="D2322" s="88">
        <v>0</v>
      </c>
    </row>
    <row r="2323" spans="1:4">
      <c r="A2323">
        <v>2502</v>
      </c>
      <c r="B2323" t="s">
        <v>14524</v>
      </c>
      <c r="C2323">
        <v>0</v>
      </c>
      <c r="D2323" s="88">
        <v>0</v>
      </c>
    </row>
    <row r="2324" spans="1:4">
      <c r="A2324">
        <v>2503</v>
      </c>
      <c r="B2324" t="s">
        <v>14525</v>
      </c>
      <c r="C2324">
        <v>0</v>
      </c>
      <c r="D2324" s="88">
        <v>0</v>
      </c>
    </row>
    <row r="2325" spans="1:4">
      <c r="A2325">
        <v>2504</v>
      </c>
      <c r="B2325" t="s">
        <v>14526</v>
      </c>
      <c r="C2325">
        <v>0</v>
      </c>
      <c r="D2325" s="88">
        <v>0</v>
      </c>
    </row>
    <row r="2326" spans="1:4">
      <c r="A2326">
        <v>2505</v>
      </c>
      <c r="B2326" t="s">
        <v>14527</v>
      </c>
      <c r="C2326">
        <v>0</v>
      </c>
      <c r="D2326" s="88">
        <v>0</v>
      </c>
    </row>
    <row r="2327" spans="1:4">
      <c r="A2327">
        <v>2506</v>
      </c>
      <c r="B2327" t="s">
        <v>14528</v>
      </c>
      <c r="C2327">
        <v>0</v>
      </c>
      <c r="D2327" s="88">
        <v>0</v>
      </c>
    </row>
    <row r="2328" spans="1:4">
      <c r="A2328">
        <v>2507</v>
      </c>
      <c r="B2328" t="s">
        <v>14529</v>
      </c>
      <c r="C2328">
        <v>0</v>
      </c>
      <c r="D2328" s="88">
        <v>0</v>
      </c>
    </row>
    <row r="2329" spans="1:4">
      <c r="A2329">
        <v>2508</v>
      </c>
      <c r="B2329" t="s">
        <v>14530</v>
      </c>
      <c r="C2329">
        <v>0</v>
      </c>
      <c r="D2329" s="88">
        <v>0</v>
      </c>
    </row>
    <row r="2330" spans="1:4">
      <c r="A2330">
        <v>2509</v>
      </c>
      <c r="B2330" t="s">
        <v>14531</v>
      </c>
      <c r="C2330">
        <v>0</v>
      </c>
      <c r="D2330" s="88">
        <v>0</v>
      </c>
    </row>
    <row r="2331" spans="1:4">
      <c r="A2331">
        <v>2510</v>
      </c>
      <c r="B2331" t="s">
        <v>14532</v>
      </c>
      <c r="C2331">
        <v>0</v>
      </c>
      <c r="D2331" s="88">
        <v>9.0090000000000003</v>
      </c>
    </row>
    <row r="2332" spans="1:4">
      <c r="A2332">
        <v>2511</v>
      </c>
      <c r="B2332" t="s">
        <v>14533</v>
      </c>
      <c r="C2332">
        <v>0</v>
      </c>
      <c r="D2332" s="88">
        <v>9.0370000000000008</v>
      </c>
    </row>
    <row r="2333" spans="1:4">
      <c r="A2333">
        <v>2512</v>
      </c>
      <c r="B2333" t="s">
        <v>14534</v>
      </c>
      <c r="C2333">
        <v>0</v>
      </c>
      <c r="D2333" s="88">
        <v>47.95</v>
      </c>
    </row>
    <row r="2334" spans="1:4">
      <c r="A2334">
        <v>2513</v>
      </c>
      <c r="B2334" t="s">
        <v>14535</v>
      </c>
      <c r="C2334">
        <v>0</v>
      </c>
      <c r="D2334" s="88">
        <v>81.84</v>
      </c>
    </row>
    <row r="2335" spans="1:4">
      <c r="A2335">
        <v>2514</v>
      </c>
      <c r="B2335" t="s">
        <v>14536</v>
      </c>
      <c r="C2335">
        <v>27</v>
      </c>
      <c r="D2335" s="88">
        <v>10.5</v>
      </c>
    </row>
    <row r="2336" spans="1:4">
      <c r="A2336">
        <v>2515</v>
      </c>
      <c r="B2336" t="s">
        <v>14537</v>
      </c>
      <c r="C2336">
        <v>0</v>
      </c>
      <c r="D2336" s="88">
        <v>19.260000000000002</v>
      </c>
    </row>
    <row r="2337" spans="1:4">
      <c r="A2337">
        <v>2516</v>
      </c>
      <c r="B2337" t="s">
        <v>14538</v>
      </c>
      <c r="C2337">
        <v>0</v>
      </c>
      <c r="D2337" s="88">
        <v>3.4860000000000002</v>
      </c>
    </row>
    <row r="2338" spans="1:4">
      <c r="A2338">
        <v>2517</v>
      </c>
      <c r="B2338" t="s">
        <v>14539</v>
      </c>
      <c r="C2338">
        <v>0</v>
      </c>
      <c r="D2338" s="88">
        <v>3.423</v>
      </c>
    </row>
    <row r="2339" spans="1:4">
      <c r="A2339">
        <v>2518</v>
      </c>
      <c r="B2339" t="s">
        <v>14540</v>
      </c>
      <c r="C2339">
        <v>0</v>
      </c>
      <c r="D2339" s="88">
        <v>4.3680000000000003</v>
      </c>
    </row>
    <row r="2340" spans="1:4">
      <c r="A2340">
        <v>2519</v>
      </c>
      <c r="B2340" t="s">
        <v>14541</v>
      </c>
      <c r="C2340">
        <v>0</v>
      </c>
      <c r="D2340" s="88">
        <v>0</v>
      </c>
    </row>
    <row r="2341" spans="1:4">
      <c r="A2341">
        <v>2520</v>
      </c>
      <c r="B2341" t="s">
        <v>14542</v>
      </c>
      <c r="C2341">
        <v>0</v>
      </c>
      <c r="D2341" s="88">
        <v>0</v>
      </c>
    </row>
    <row r="2342" spans="1:4">
      <c r="A2342">
        <v>2521</v>
      </c>
      <c r="B2342" t="s">
        <v>14543</v>
      </c>
      <c r="C2342">
        <v>0</v>
      </c>
      <c r="D2342" s="88">
        <v>0</v>
      </c>
    </row>
    <row r="2343" spans="1:4">
      <c r="A2343">
        <v>2522</v>
      </c>
      <c r="B2343" t="s">
        <v>14544</v>
      </c>
      <c r="C2343">
        <v>0</v>
      </c>
      <c r="D2343" s="88">
        <v>0</v>
      </c>
    </row>
    <row r="2344" spans="1:4">
      <c r="A2344">
        <v>2523</v>
      </c>
      <c r="B2344" t="s">
        <v>14545</v>
      </c>
      <c r="C2344">
        <v>0</v>
      </c>
      <c r="D2344" s="88">
        <v>0</v>
      </c>
    </row>
    <row r="2345" spans="1:4">
      <c r="A2345">
        <v>2524</v>
      </c>
      <c r="B2345" t="s">
        <v>14546</v>
      </c>
      <c r="C2345">
        <v>0</v>
      </c>
      <c r="D2345" s="88">
        <v>5.976</v>
      </c>
    </row>
    <row r="2346" spans="1:4">
      <c r="A2346">
        <v>2525</v>
      </c>
      <c r="B2346" t="s">
        <v>14547</v>
      </c>
      <c r="C2346">
        <v>0</v>
      </c>
      <c r="D2346" s="88">
        <v>23.56</v>
      </c>
    </row>
    <row r="2347" spans="1:4">
      <c r="A2347">
        <v>2526</v>
      </c>
      <c r="B2347" t="s">
        <v>14548</v>
      </c>
      <c r="C2347">
        <v>0</v>
      </c>
      <c r="D2347" s="88">
        <v>5.27</v>
      </c>
    </row>
    <row r="2348" spans="1:4">
      <c r="A2348">
        <v>2527</v>
      </c>
      <c r="B2348" t="s">
        <v>14549</v>
      </c>
      <c r="C2348">
        <v>0</v>
      </c>
      <c r="D2348" s="88">
        <v>6.5</v>
      </c>
    </row>
    <row r="2349" spans="1:4">
      <c r="A2349">
        <v>2528</v>
      </c>
      <c r="B2349" t="s">
        <v>14550</v>
      </c>
      <c r="C2349">
        <v>18</v>
      </c>
      <c r="D2349" s="88">
        <v>10.128</v>
      </c>
    </row>
    <row r="2350" spans="1:4">
      <c r="A2350">
        <v>2529</v>
      </c>
      <c r="B2350" t="s">
        <v>14551</v>
      </c>
      <c r="C2350">
        <v>48</v>
      </c>
      <c r="D2350" s="88">
        <v>12.17</v>
      </c>
    </row>
    <row r="2351" spans="1:4">
      <c r="A2351">
        <v>2530</v>
      </c>
      <c r="B2351" t="s">
        <v>14552</v>
      </c>
      <c r="C2351">
        <v>0</v>
      </c>
      <c r="D2351" s="88">
        <v>12.7</v>
      </c>
    </row>
    <row r="2352" spans="1:4">
      <c r="A2352">
        <v>2531</v>
      </c>
      <c r="B2352" t="s">
        <v>14553</v>
      </c>
      <c r="C2352">
        <v>6</v>
      </c>
      <c r="D2352" s="88">
        <v>13.39</v>
      </c>
    </row>
    <row r="2353" spans="1:4">
      <c r="A2353">
        <v>2532</v>
      </c>
      <c r="B2353" t="s">
        <v>14554</v>
      </c>
      <c r="C2353">
        <v>0</v>
      </c>
      <c r="D2353" s="88">
        <v>11.231</v>
      </c>
    </row>
    <row r="2354" spans="1:4">
      <c r="A2354">
        <v>2533</v>
      </c>
      <c r="B2354" t="s">
        <v>14555</v>
      </c>
      <c r="C2354">
        <v>0</v>
      </c>
      <c r="D2354" s="88">
        <v>4.83</v>
      </c>
    </row>
    <row r="2355" spans="1:4">
      <c r="A2355">
        <v>2534</v>
      </c>
      <c r="B2355" t="s">
        <v>14556</v>
      </c>
      <c r="C2355">
        <v>0</v>
      </c>
      <c r="D2355" s="88">
        <v>2.5830000000000002</v>
      </c>
    </row>
    <row r="2356" spans="1:4">
      <c r="A2356">
        <v>2535</v>
      </c>
      <c r="B2356" t="s">
        <v>14557</v>
      </c>
      <c r="C2356">
        <v>0</v>
      </c>
      <c r="D2356" s="88">
        <v>5.27</v>
      </c>
    </row>
    <row r="2357" spans="1:4">
      <c r="A2357">
        <v>2536</v>
      </c>
      <c r="B2357" t="s">
        <v>14558</v>
      </c>
      <c r="C2357">
        <v>0</v>
      </c>
      <c r="D2357" s="88">
        <v>25.79</v>
      </c>
    </row>
    <row r="2358" spans="1:4">
      <c r="A2358">
        <v>2537</v>
      </c>
      <c r="B2358" t="s">
        <v>14559</v>
      </c>
      <c r="C2358">
        <v>0</v>
      </c>
      <c r="D2358" s="88">
        <v>8.2100000000000009</v>
      </c>
    </row>
    <row r="2359" spans="1:4">
      <c r="A2359">
        <v>2538</v>
      </c>
      <c r="B2359" t="s">
        <v>14560</v>
      </c>
      <c r="C2359">
        <v>0</v>
      </c>
      <c r="D2359" s="88">
        <v>14.75</v>
      </c>
    </row>
    <row r="2360" spans="1:4">
      <c r="A2360">
        <v>2539</v>
      </c>
      <c r="B2360" t="s">
        <v>14561</v>
      </c>
      <c r="C2360">
        <v>0</v>
      </c>
      <c r="D2360" s="88">
        <v>4.18</v>
      </c>
    </row>
    <row r="2361" spans="1:4">
      <c r="A2361">
        <v>2540</v>
      </c>
      <c r="B2361" t="s">
        <v>14562</v>
      </c>
      <c r="C2361">
        <v>0</v>
      </c>
      <c r="D2361" s="88">
        <v>11.63</v>
      </c>
    </row>
    <row r="2362" spans="1:4">
      <c r="A2362">
        <v>2542</v>
      </c>
      <c r="B2362" t="s">
        <v>14563</v>
      </c>
      <c r="C2362">
        <v>0</v>
      </c>
      <c r="D2362" s="88">
        <v>17.8</v>
      </c>
    </row>
    <row r="2363" spans="1:4">
      <c r="A2363">
        <v>2543</v>
      </c>
      <c r="B2363" t="s">
        <v>14564</v>
      </c>
      <c r="C2363">
        <v>0</v>
      </c>
      <c r="D2363" s="88">
        <v>7.65</v>
      </c>
    </row>
    <row r="2364" spans="1:4">
      <c r="A2364">
        <v>2544</v>
      </c>
      <c r="B2364" t="s">
        <v>14565</v>
      </c>
      <c r="C2364">
        <v>0</v>
      </c>
      <c r="D2364" s="88">
        <v>59.45</v>
      </c>
    </row>
    <row r="2365" spans="1:4">
      <c r="A2365">
        <v>2545</v>
      </c>
      <c r="B2365" t="s">
        <v>14566</v>
      </c>
      <c r="C2365">
        <v>12</v>
      </c>
      <c r="D2365" s="88">
        <v>25.17</v>
      </c>
    </row>
    <row r="2366" spans="1:4">
      <c r="A2366">
        <v>2546</v>
      </c>
      <c r="B2366" t="s">
        <v>14567</v>
      </c>
      <c r="C2366">
        <v>0</v>
      </c>
      <c r="D2366" s="88">
        <v>34.69</v>
      </c>
    </row>
    <row r="2367" spans="1:4">
      <c r="A2367">
        <v>2547</v>
      </c>
      <c r="B2367" t="s">
        <v>14568</v>
      </c>
      <c r="C2367">
        <v>0</v>
      </c>
      <c r="D2367" s="88">
        <v>17.338999999999999</v>
      </c>
    </row>
    <row r="2368" spans="1:4">
      <c r="A2368">
        <v>2548</v>
      </c>
      <c r="B2368" t="s">
        <v>14569</v>
      </c>
      <c r="C2368">
        <v>0</v>
      </c>
      <c r="D2368" s="88">
        <v>73.19</v>
      </c>
    </row>
    <row r="2369" spans="1:4">
      <c r="A2369">
        <v>2549</v>
      </c>
      <c r="B2369" t="s">
        <v>14570</v>
      </c>
      <c r="C2369">
        <v>0</v>
      </c>
      <c r="D2369" s="88">
        <v>85.8</v>
      </c>
    </row>
    <row r="2370" spans="1:4">
      <c r="A2370">
        <v>2550</v>
      </c>
      <c r="B2370" t="s">
        <v>14571</v>
      </c>
      <c r="C2370">
        <v>0</v>
      </c>
      <c r="D2370" s="88">
        <v>41.808</v>
      </c>
    </row>
    <row r="2371" spans="1:4">
      <c r="A2371">
        <v>2551</v>
      </c>
      <c r="B2371" t="s">
        <v>14572</v>
      </c>
      <c r="C2371">
        <v>0</v>
      </c>
      <c r="D2371" s="88">
        <v>9.94</v>
      </c>
    </row>
    <row r="2372" spans="1:4">
      <c r="A2372">
        <v>2552</v>
      </c>
      <c r="B2372" t="s">
        <v>14573</v>
      </c>
      <c r="C2372">
        <v>0</v>
      </c>
      <c r="D2372" s="88">
        <v>16.32</v>
      </c>
    </row>
    <row r="2373" spans="1:4">
      <c r="A2373">
        <v>2553</v>
      </c>
      <c r="B2373" t="s">
        <v>14574</v>
      </c>
      <c r="C2373">
        <v>0</v>
      </c>
      <c r="D2373" s="88">
        <v>19.18</v>
      </c>
    </row>
    <row r="2374" spans="1:4">
      <c r="A2374">
        <v>2554</v>
      </c>
      <c r="B2374" t="s">
        <v>14575</v>
      </c>
      <c r="C2374">
        <v>0</v>
      </c>
      <c r="D2374" s="88">
        <v>5.6</v>
      </c>
    </row>
    <row r="2375" spans="1:4">
      <c r="A2375">
        <v>2555</v>
      </c>
      <c r="B2375" t="s">
        <v>14576</v>
      </c>
      <c r="C2375">
        <v>0</v>
      </c>
      <c r="D2375" s="88">
        <v>10.71</v>
      </c>
    </row>
    <row r="2376" spans="1:4">
      <c r="A2376">
        <v>2556</v>
      </c>
      <c r="B2376" t="s">
        <v>14577</v>
      </c>
      <c r="C2376">
        <v>6</v>
      </c>
      <c r="D2376" s="88">
        <v>15.15</v>
      </c>
    </row>
    <row r="2377" spans="1:4">
      <c r="A2377">
        <v>2557</v>
      </c>
      <c r="B2377" t="s">
        <v>14578</v>
      </c>
      <c r="C2377">
        <v>12</v>
      </c>
      <c r="D2377" s="88">
        <v>28.13</v>
      </c>
    </row>
    <row r="2378" spans="1:4">
      <c r="A2378">
        <v>2558</v>
      </c>
      <c r="B2378" t="s">
        <v>14579</v>
      </c>
      <c r="C2378">
        <v>0</v>
      </c>
      <c r="D2378" s="88">
        <v>23.03</v>
      </c>
    </row>
    <row r="2379" spans="1:4">
      <c r="A2379">
        <v>2559</v>
      </c>
      <c r="B2379" t="s">
        <v>14580</v>
      </c>
      <c r="C2379">
        <v>0</v>
      </c>
      <c r="D2379" s="88">
        <v>32.24</v>
      </c>
    </row>
    <row r="2380" spans="1:4">
      <c r="A2380">
        <v>2560</v>
      </c>
      <c r="B2380" t="s">
        <v>14581</v>
      </c>
      <c r="C2380">
        <v>0</v>
      </c>
      <c r="D2380" s="88">
        <v>41.88</v>
      </c>
    </row>
    <row r="2381" spans="1:4">
      <c r="A2381">
        <v>2561</v>
      </c>
      <c r="B2381" t="s">
        <v>14582</v>
      </c>
      <c r="C2381">
        <v>0</v>
      </c>
      <c r="D2381" s="88">
        <v>5.04</v>
      </c>
    </row>
    <row r="2382" spans="1:4">
      <c r="A2382">
        <v>2562</v>
      </c>
      <c r="B2382" t="s">
        <v>14583</v>
      </c>
      <c r="C2382">
        <v>0</v>
      </c>
      <c r="D2382" s="88">
        <v>17.02</v>
      </c>
    </row>
    <row r="2383" spans="1:4">
      <c r="A2383">
        <v>2563</v>
      </c>
      <c r="B2383" t="s">
        <v>14584</v>
      </c>
      <c r="C2383">
        <v>0</v>
      </c>
      <c r="D2383" s="88">
        <v>33.53</v>
      </c>
    </row>
    <row r="2384" spans="1:4">
      <c r="A2384">
        <v>2564</v>
      </c>
      <c r="B2384" t="s">
        <v>14585</v>
      </c>
      <c r="C2384">
        <v>0</v>
      </c>
      <c r="D2384" s="88">
        <v>8.1999999999999993</v>
      </c>
    </row>
    <row r="2385" spans="1:4">
      <c r="A2385">
        <v>2565</v>
      </c>
      <c r="B2385" t="s">
        <v>14586</v>
      </c>
      <c r="C2385">
        <v>0</v>
      </c>
      <c r="D2385" s="88">
        <v>118.75</v>
      </c>
    </row>
    <row r="2386" spans="1:4">
      <c r="A2386">
        <v>2566</v>
      </c>
      <c r="B2386" t="s">
        <v>14587</v>
      </c>
      <c r="C2386">
        <v>0</v>
      </c>
      <c r="D2386" s="88">
        <v>28</v>
      </c>
    </row>
    <row r="2387" spans="1:4">
      <c r="A2387">
        <v>2567</v>
      </c>
      <c r="B2387" t="s">
        <v>14588</v>
      </c>
      <c r="C2387">
        <v>0</v>
      </c>
      <c r="D2387" s="88">
        <v>14.34</v>
      </c>
    </row>
    <row r="2388" spans="1:4">
      <c r="A2388">
        <v>2568</v>
      </c>
      <c r="B2388" t="s">
        <v>14589</v>
      </c>
      <c r="C2388">
        <v>0</v>
      </c>
      <c r="D2388" s="88">
        <v>24.65</v>
      </c>
    </row>
    <row r="2389" spans="1:4">
      <c r="A2389">
        <v>2569</v>
      </c>
      <c r="B2389" t="s">
        <v>14590</v>
      </c>
      <c r="C2389">
        <v>6</v>
      </c>
      <c r="D2389" s="88">
        <v>23.33</v>
      </c>
    </row>
    <row r="2390" spans="1:4">
      <c r="A2390">
        <v>2570</v>
      </c>
      <c r="B2390" t="s">
        <v>14591</v>
      </c>
      <c r="C2390">
        <v>0</v>
      </c>
      <c r="D2390" s="88">
        <v>17.21</v>
      </c>
    </row>
    <row r="2391" spans="1:4">
      <c r="A2391">
        <v>2571</v>
      </c>
      <c r="B2391" t="s">
        <v>14592</v>
      </c>
      <c r="C2391">
        <v>0</v>
      </c>
      <c r="D2391" s="88">
        <v>28.5</v>
      </c>
    </row>
    <row r="2392" spans="1:4">
      <c r="A2392">
        <v>2572</v>
      </c>
      <c r="B2392" t="s">
        <v>14593</v>
      </c>
      <c r="C2392">
        <v>0</v>
      </c>
      <c r="D2392" s="88">
        <v>56.07</v>
      </c>
    </row>
    <row r="2393" spans="1:4">
      <c r="A2393">
        <v>2573</v>
      </c>
      <c r="B2393" t="s">
        <v>14594</v>
      </c>
      <c r="C2393">
        <v>0</v>
      </c>
      <c r="D2393" s="88">
        <v>61.31</v>
      </c>
    </row>
    <row r="2394" spans="1:4">
      <c r="A2394">
        <v>2574</v>
      </c>
      <c r="B2394" t="s">
        <v>14595</v>
      </c>
      <c r="C2394">
        <v>0</v>
      </c>
      <c r="D2394" s="88">
        <v>45.2</v>
      </c>
    </row>
    <row r="2395" spans="1:4">
      <c r="A2395">
        <v>2575</v>
      </c>
      <c r="B2395" t="s">
        <v>14596</v>
      </c>
      <c r="C2395">
        <v>0</v>
      </c>
      <c r="D2395" s="88">
        <v>32</v>
      </c>
    </row>
    <row r="2396" spans="1:4">
      <c r="A2396">
        <v>2578</v>
      </c>
      <c r="B2396" t="s">
        <v>14597</v>
      </c>
      <c r="C2396">
        <v>0</v>
      </c>
      <c r="D2396" s="88">
        <v>58.56</v>
      </c>
    </row>
    <row r="2397" spans="1:4">
      <c r="A2397">
        <v>2579</v>
      </c>
      <c r="B2397" t="s">
        <v>14598</v>
      </c>
      <c r="C2397">
        <v>0</v>
      </c>
      <c r="D2397" s="88">
        <v>18.571999999999999</v>
      </c>
    </row>
    <row r="2398" spans="1:4">
      <c r="A2398">
        <v>2580</v>
      </c>
      <c r="B2398" t="s">
        <v>14599</v>
      </c>
      <c r="C2398">
        <v>0</v>
      </c>
      <c r="D2398" s="88">
        <v>22.86</v>
      </c>
    </row>
    <row r="2399" spans="1:4">
      <c r="A2399">
        <v>2581</v>
      </c>
      <c r="B2399" t="s">
        <v>14600</v>
      </c>
      <c r="C2399">
        <v>0</v>
      </c>
      <c r="D2399" s="88">
        <v>36.85</v>
      </c>
    </row>
    <row r="2400" spans="1:4">
      <c r="A2400">
        <v>2582</v>
      </c>
      <c r="B2400" t="s">
        <v>14601</v>
      </c>
      <c r="C2400">
        <v>0</v>
      </c>
      <c r="D2400" s="88">
        <v>57.526000000000003</v>
      </c>
    </row>
    <row r="2401" spans="1:4">
      <c r="A2401">
        <v>2583</v>
      </c>
      <c r="B2401" t="s">
        <v>14602</v>
      </c>
      <c r="C2401">
        <v>0</v>
      </c>
      <c r="D2401" s="88">
        <v>10.944000000000001</v>
      </c>
    </row>
    <row r="2402" spans="1:4">
      <c r="A2402">
        <v>2584</v>
      </c>
      <c r="B2402" t="s">
        <v>14603</v>
      </c>
      <c r="C2402">
        <v>0</v>
      </c>
      <c r="D2402" s="88">
        <v>22.4</v>
      </c>
    </row>
    <row r="2403" spans="1:4">
      <c r="A2403">
        <v>2585</v>
      </c>
      <c r="B2403" t="s">
        <v>14604</v>
      </c>
      <c r="C2403">
        <v>0</v>
      </c>
      <c r="D2403" s="88">
        <v>63.14</v>
      </c>
    </row>
    <row r="2404" spans="1:4">
      <c r="A2404">
        <v>2586</v>
      </c>
      <c r="B2404" t="s">
        <v>14605</v>
      </c>
      <c r="C2404">
        <v>0</v>
      </c>
      <c r="D2404" s="88">
        <v>8.5399999999999991</v>
      </c>
    </row>
    <row r="2405" spans="1:4">
      <c r="A2405">
        <v>2587</v>
      </c>
      <c r="B2405" t="s">
        <v>14606</v>
      </c>
      <c r="C2405">
        <v>0</v>
      </c>
      <c r="D2405" s="88">
        <v>20.79</v>
      </c>
    </row>
    <row r="2406" spans="1:4">
      <c r="A2406">
        <v>2588</v>
      </c>
      <c r="B2406" t="s">
        <v>14607</v>
      </c>
      <c r="C2406">
        <v>0</v>
      </c>
      <c r="D2406" s="88">
        <v>43.9</v>
      </c>
    </row>
    <row r="2407" spans="1:4">
      <c r="A2407">
        <v>2589</v>
      </c>
      <c r="B2407" t="s">
        <v>14608</v>
      </c>
      <c r="C2407">
        <v>0</v>
      </c>
      <c r="D2407" s="88">
        <v>31.34</v>
      </c>
    </row>
    <row r="2408" spans="1:4">
      <c r="A2408">
        <v>2590</v>
      </c>
      <c r="B2408" t="s">
        <v>14609</v>
      </c>
      <c r="C2408">
        <v>0</v>
      </c>
      <c r="D2408" s="88">
        <v>1.39</v>
      </c>
    </row>
    <row r="2409" spans="1:4">
      <c r="A2409">
        <v>2591</v>
      </c>
      <c r="B2409" t="s">
        <v>14610</v>
      </c>
      <c r="C2409">
        <v>0</v>
      </c>
      <c r="D2409" s="88">
        <v>23.4</v>
      </c>
    </row>
    <row r="2410" spans="1:4">
      <c r="A2410">
        <v>2592</v>
      </c>
      <c r="B2410" t="s">
        <v>14611</v>
      </c>
      <c r="C2410">
        <v>0</v>
      </c>
      <c r="D2410" s="88">
        <v>43.88</v>
      </c>
    </row>
    <row r="2411" spans="1:4">
      <c r="A2411">
        <v>2593</v>
      </c>
      <c r="B2411" t="s">
        <v>14612</v>
      </c>
      <c r="C2411">
        <v>0</v>
      </c>
      <c r="D2411" s="88">
        <v>13.21</v>
      </c>
    </row>
    <row r="2412" spans="1:4">
      <c r="A2412">
        <v>2594</v>
      </c>
      <c r="B2412" t="s">
        <v>14613</v>
      </c>
      <c r="C2412">
        <v>18</v>
      </c>
      <c r="D2412" s="88">
        <v>32.08</v>
      </c>
    </row>
    <row r="2413" spans="1:4">
      <c r="A2413">
        <v>2595</v>
      </c>
      <c r="B2413" t="s">
        <v>14614</v>
      </c>
      <c r="C2413">
        <v>0</v>
      </c>
      <c r="D2413" s="88">
        <v>32.39</v>
      </c>
    </row>
    <row r="2414" spans="1:4">
      <c r="A2414">
        <v>2596</v>
      </c>
      <c r="B2414" t="s">
        <v>14615</v>
      </c>
      <c r="C2414">
        <v>15</v>
      </c>
      <c r="D2414" s="88">
        <v>33.15</v>
      </c>
    </row>
    <row r="2415" spans="1:4">
      <c r="A2415">
        <v>2597</v>
      </c>
      <c r="B2415" t="s">
        <v>14616</v>
      </c>
      <c r="C2415">
        <v>6</v>
      </c>
      <c r="D2415" s="88">
        <v>24.56</v>
      </c>
    </row>
    <row r="2416" spans="1:4">
      <c r="A2416">
        <v>2598</v>
      </c>
      <c r="B2416" t="s">
        <v>14617</v>
      </c>
      <c r="C2416">
        <v>18</v>
      </c>
      <c r="D2416" s="88">
        <v>31</v>
      </c>
    </row>
    <row r="2417" spans="1:4">
      <c r="A2417">
        <v>2599</v>
      </c>
      <c r="B2417" t="s">
        <v>14618</v>
      </c>
      <c r="C2417">
        <v>0</v>
      </c>
      <c r="D2417" s="88">
        <v>117.12</v>
      </c>
    </row>
    <row r="2418" spans="1:4">
      <c r="A2418">
        <v>2600</v>
      </c>
      <c r="B2418" t="s">
        <v>14619</v>
      </c>
      <c r="C2418">
        <v>0</v>
      </c>
      <c r="D2418" s="88">
        <v>12</v>
      </c>
    </row>
    <row r="2419" spans="1:4">
      <c r="A2419">
        <v>2601</v>
      </c>
      <c r="B2419" t="s">
        <v>14620</v>
      </c>
      <c r="C2419">
        <v>42</v>
      </c>
      <c r="D2419" s="88">
        <v>118</v>
      </c>
    </row>
    <row r="2420" spans="1:4">
      <c r="A2420">
        <v>2602</v>
      </c>
      <c r="B2420" t="s">
        <v>14621</v>
      </c>
      <c r="C2420">
        <v>0</v>
      </c>
      <c r="D2420" s="88">
        <v>27</v>
      </c>
    </row>
    <row r="2421" spans="1:4">
      <c r="A2421">
        <v>2603</v>
      </c>
      <c r="B2421" t="s">
        <v>14622</v>
      </c>
      <c r="C2421">
        <v>0</v>
      </c>
      <c r="D2421" s="88">
        <v>17.5</v>
      </c>
    </row>
    <row r="2422" spans="1:4">
      <c r="A2422">
        <v>2604</v>
      </c>
      <c r="B2422" t="s">
        <v>14623</v>
      </c>
      <c r="C2422">
        <v>6</v>
      </c>
      <c r="D2422" s="88">
        <v>22.356000000000002</v>
      </c>
    </row>
    <row r="2423" spans="1:4">
      <c r="A2423">
        <v>2605</v>
      </c>
      <c r="B2423" t="s">
        <v>14624</v>
      </c>
      <c r="C2423">
        <v>0</v>
      </c>
      <c r="D2423" s="88">
        <v>412.8</v>
      </c>
    </row>
    <row r="2424" spans="1:4">
      <c r="A2424">
        <v>2606</v>
      </c>
      <c r="B2424" t="s">
        <v>14625</v>
      </c>
      <c r="C2424">
        <v>0</v>
      </c>
      <c r="D2424" s="88">
        <v>8.3000000000000007</v>
      </c>
    </row>
    <row r="2425" spans="1:4">
      <c r="A2425">
        <v>2607</v>
      </c>
      <c r="B2425" t="s">
        <v>14626</v>
      </c>
      <c r="C2425">
        <v>0</v>
      </c>
      <c r="D2425" s="88">
        <v>15.48</v>
      </c>
    </row>
    <row r="2426" spans="1:4">
      <c r="A2426">
        <v>2608</v>
      </c>
      <c r="B2426" t="s">
        <v>14627</v>
      </c>
      <c r="C2426">
        <v>0</v>
      </c>
      <c r="D2426" s="88">
        <v>24.54</v>
      </c>
    </row>
    <row r="2427" spans="1:4">
      <c r="A2427">
        <v>2609</v>
      </c>
      <c r="B2427" t="s">
        <v>14628</v>
      </c>
      <c r="C2427">
        <v>0</v>
      </c>
      <c r="D2427" s="88">
        <v>26.66</v>
      </c>
    </row>
    <row r="2428" spans="1:4">
      <c r="A2428">
        <v>2610</v>
      </c>
      <c r="B2428" t="s">
        <v>14629</v>
      </c>
      <c r="C2428">
        <v>0</v>
      </c>
      <c r="D2428" s="88">
        <v>15.36</v>
      </c>
    </row>
    <row r="2429" spans="1:4">
      <c r="A2429">
        <v>2611</v>
      </c>
      <c r="B2429" t="s">
        <v>14630</v>
      </c>
      <c r="C2429">
        <v>0</v>
      </c>
      <c r="D2429" s="88">
        <v>7.6</v>
      </c>
    </row>
    <row r="2430" spans="1:4">
      <c r="A2430">
        <v>2612</v>
      </c>
      <c r="B2430" t="s">
        <v>14631</v>
      </c>
      <c r="C2430">
        <v>0</v>
      </c>
      <c r="D2430" s="88">
        <v>10.93</v>
      </c>
    </row>
    <row r="2431" spans="1:4">
      <c r="A2431">
        <v>2613</v>
      </c>
      <c r="B2431" t="s">
        <v>14632</v>
      </c>
      <c r="C2431">
        <v>0</v>
      </c>
      <c r="D2431" s="88">
        <v>15.02</v>
      </c>
    </row>
    <row r="2432" spans="1:4">
      <c r="A2432">
        <v>2614</v>
      </c>
      <c r="B2432" t="s">
        <v>14633</v>
      </c>
      <c r="C2432">
        <v>0</v>
      </c>
      <c r="D2432" s="88">
        <v>14.2</v>
      </c>
    </row>
    <row r="2433" spans="1:4">
      <c r="A2433">
        <v>2615</v>
      </c>
      <c r="B2433" t="s">
        <v>14634</v>
      </c>
      <c r="C2433">
        <v>0</v>
      </c>
      <c r="D2433" s="88">
        <v>8.9</v>
      </c>
    </row>
    <row r="2434" spans="1:4">
      <c r="A2434">
        <v>2616</v>
      </c>
      <c r="B2434" t="s">
        <v>14635</v>
      </c>
      <c r="C2434">
        <v>0</v>
      </c>
      <c r="D2434" s="88">
        <v>21.88</v>
      </c>
    </row>
    <row r="2435" spans="1:4">
      <c r="A2435">
        <v>2617</v>
      </c>
      <c r="B2435" t="s">
        <v>14636</v>
      </c>
      <c r="C2435">
        <v>0</v>
      </c>
      <c r="D2435" s="88">
        <v>81.88</v>
      </c>
    </row>
    <row r="2436" spans="1:4">
      <c r="A2436">
        <v>2618</v>
      </c>
      <c r="B2436" t="s">
        <v>14637</v>
      </c>
      <c r="C2436">
        <v>0</v>
      </c>
      <c r="D2436" s="88">
        <v>19.45</v>
      </c>
    </row>
    <row r="2437" spans="1:4">
      <c r="A2437">
        <v>2619</v>
      </c>
      <c r="B2437" t="s">
        <v>14638</v>
      </c>
      <c r="C2437">
        <v>0</v>
      </c>
      <c r="D2437" s="88">
        <v>6.37</v>
      </c>
    </row>
    <row r="2438" spans="1:4">
      <c r="A2438">
        <v>2620</v>
      </c>
      <c r="B2438" t="s">
        <v>14639</v>
      </c>
      <c r="C2438">
        <v>24</v>
      </c>
      <c r="D2438" s="88">
        <v>35.119999999999997</v>
      </c>
    </row>
    <row r="2439" spans="1:4">
      <c r="A2439">
        <v>2621</v>
      </c>
      <c r="B2439" t="s">
        <v>14640</v>
      </c>
      <c r="C2439">
        <v>0</v>
      </c>
      <c r="D2439" s="88">
        <v>26.19</v>
      </c>
    </row>
    <row r="2440" spans="1:4">
      <c r="A2440">
        <v>2622</v>
      </c>
      <c r="B2440" t="s">
        <v>14641</v>
      </c>
      <c r="C2440">
        <v>0</v>
      </c>
      <c r="D2440" s="88">
        <v>17.04</v>
      </c>
    </row>
    <row r="2441" spans="1:4">
      <c r="A2441">
        <v>2623</v>
      </c>
      <c r="B2441" t="s">
        <v>14642</v>
      </c>
      <c r="C2441">
        <v>0</v>
      </c>
      <c r="D2441" s="88">
        <v>65.8</v>
      </c>
    </row>
    <row r="2442" spans="1:4">
      <c r="A2442">
        <v>2624</v>
      </c>
      <c r="B2442" t="s">
        <v>14643</v>
      </c>
      <c r="C2442">
        <v>0</v>
      </c>
      <c r="D2442" s="88">
        <v>6.6</v>
      </c>
    </row>
    <row r="2443" spans="1:4">
      <c r="A2443">
        <v>2626</v>
      </c>
      <c r="B2443" t="s">
        <v>14644</v>
      </c>
      <c r="C2443">
        <v>0</v>
      </c>
      <c r="D2443" s="88">
        <v>19.2</v>
      </c>
    </row>
    <row r="2444" spans="1:4">
      <c r="A2444">
        <v>2627</v>
      </c>
      <c r="B2444" t="s">
        <v>14645</v>
      </c>
      <c r="C2444">
        <v>0</v>
      </c>
      <c r="D2444" s="88">
        <v>14.143000000000001</v>
      </c>
    </row>
    <row r="2445" spans="1:4">
      <c r="A2445">
        <v>2628</v>
      </c>
      <c r="B2445" t="s">
        <v>14646</v>
      </c>
      <c r="C2445">
        <v>0</v>
      </c>
      <c r="D2445" s="88">
        <v>14.69</v>
      </c>
    </row>
    <row r="2446" spans="1:4">
      <c r="A2446">
        <v>2629</v>
      </c>
      <c r="B2446" t="s">
        <v>14647</v>
      </c>
      <c r="C2446">
        <v>0</v>
      </c>
      <c r="D2446" s="88">
        <v>20.95</v>
      </c>
    </row>
    <row r="2447" spans="1:4">
      <c r="A2447">
        <v>2630</v>
      </c>
      <c r="B2447" t="s">
        <v>14648</v>
      </c>
      <c r="C2447">
        <v>0</v>
      </c>
      <c r="D2447" s="88">
        <v>1.1859999999999999</v>
      </c>
    </row>
    <row r="2448" spans="1:4">
      <c r="A2448">
        <v>2631</v>
      </c>
      <c r="B2448" t="s">
        <v>14649</v>
      </c>
      <c r="C2448">
        <v>0</v>
      </c>
      <c r="D2448" s="88">
        <v>21.44</v>
      </c>
    </row>
    <row r="2449" spans="1:4">
      <c r="A2449">
        <v>2632</v>
      </c>
      <c r="B2449" t="s">
        <v>14650</v>
      </c>
      <c r="C2449">
        <v>24</v>
      </c>
      <c r="D2449" s="88">
        <v>8.27</v>
      </c>
    </row>
    <row r="2450" spans="1:4">
      <c r="A2450">
        <v>2633</v>
      </c>
      <c r="B2450" t="s">
        <v>14651</v>
      </c>
      <c r="C2450">
        <v>0</v>
      </c>
      <c r="D2450" s="88">
        <v>1.448</v>
      </c>
    </row>
    <row r="2451" spans="1:4">
      <c r="A2451">
        <v>2634</v>
      </c>
      <c r="B2451" t="s">
        <v>14652</v>
      </c>
      <c r="C2451">
        <v>21</v>
      </c>
      <c r="D2451" s="88">
        <v>28.57</v>
      </c>
    </row>
    <row r="2452" spans="1:4">
      <c r="A2452">
        <v>2635</v>
      </c>
      <c r="B2452" t="s">
        <v>14653</v>
      </c>
      <c r="C2452">
        <v>15</v>
      </c>
      <c r="D2452" s="88">
        <v>4.101</v>
      </c>
    </row>
    <row r="2453" spans="1:4">
      <c r="A2453">
        <v>2636</v>
      </c>
      <c r="B2453" t="s">
        <v>14654</v>
      </c>
      <c r="C2453">
        <v>0</v>
      </c>
      <c r="D2453" s="88">
        <v>27.74</v>
      </c>
    </row>
    <row r="2454" spans="1:4">
      <c r="A2454">
        <v>2637</v>
      </c>
      <c r="B2454" t="s">
        <v>14655</v>
      </c>
      <c r="C2454">
        <v>0</v>
      </c>
      <c r="D2454" s="88">
        <v>0</v>
      </c>
    </row>
    <row r="2455" spans="1:4">
      <c r="A2455">
        <v>2638</v>
      </c>
      <c r="B2455" t="s">
        <v>14656</v>
      </c>
      <c r="C2455">
        <v>0</v>
      </c>
      <c r="D2455" s="88">
        <v>26.027999999999999</v>
      </c>
    </row>
    <row r="2456" spans="1:4">
      <c r="A2456">
        <v>2639</v>
      </c>
      <c r="B2456" t="s">
        <v>14657</v>
      </c>
      <c r="C2456">
        <v>6</v>
      </c>
      <c r="D2456" s="88">
        <v>18.98</v>
      </c>
    </row>
    <row r="2457" spans="1:4">
      <c r="A2457">
        <v>2641</v>
      </c>
      <c r="B2457" t="s">
        <v>14658</v>
      </c>
      <c r="C2457">
        <v>0</v>
      </c>
      <c r="D2457" s="88">
        <v>67.239999999999995</v>
      </c>
    </row>
    <row r="2458" spans="1:4">
      <c r="A2458">
        <v>2642</v>
      </c>
      <c r="B2458" t="s">
        <v>14659</v>
      </c>
      <c r="C2458">
        <v>0</v>
      </c>
      <c r="D2458" s="88">
        <v>17</v>
      </c>
    </row>
    <row r="2459" spans="1:4">
      <c r="A2459">
        <v>2643</v>
      </c>
      <c r="B2459" t="s">
        <v>14660</v>
      </c>
      <c r="C2459">
        <v>132</v>
      </c>
      <c r="D2459" s="88">
        <v>6.5</v>
      </c>
    </row>
    <row r="2460" spans="1:4">
      <c r="A2460">
        <v>2644</v>
      </c>
      <c r="B2460" t="s">
        <v>14661</v>
      </c>
      <c r="C2460">
        <v>12</v>
      </c>
      <c r="D2460" s="88">
        <v>5.2480000000000002</v>
      </c>
    </row>
    <row r="2461" spans="1:4">
      <c r="A2461">
        <v>2645</v>
      </c>
      <c r="B2461" t="s">
        <v>14662</v>
      </c>
      <c r="C2461">
        <v>0</v>
      </c>
      <c r="D2461" s="88">
        <v>17.38</v>
      </c>
    </row>
    <row r="2462" spans="1:4">
      <c r="A2462">
        <v>2646</v>
      </c>
      <c r="B2462" t="s">
        <v>14663</v>
      </c>
      <c r="C2462">
        <v>0</v>
      </c>
      <c r="D2462" s="88">
        <v>31.68</v>
      </c>
    </row>
    <row r="2463" spans="1:4">
      <c r="A2463">
        <v>2647</v>
      </c>
      <c r="B2463" t="s">
        <v>14664</v>
      </c>
      <c r="C2463">
        <v>0</v>
      </c>
      <c r="D2463" s="88">
        <v>61.1</v>
      </c>
    </row>
    <row r="2464" spans="1:4">
      <c r="A2464">
        <v>2648</v>
      </c>
      <c r="B2464" t="s">
        <v>14665</v>
      </c>
      <c r="C2464">
        <v>0</v>
      </c>
      <c r="D2464" s="88">
        <v>11.46</v>
      </c>
    </row>
    <row r="2465" spans="1:4">
      <c r="A2465">
        <v>2649</v>
      </c>
      <c r="B2465" t="s">
        <v>14666</v>
      </c>
      <c r="C2465">
        <v>0</v>
      </c>
      <c r="D2465" s="88">
        <v>54.87</v>
      </c>
    </row>
    <row r="2466" spans="1:4">
      <c r="A2466">
        <v>2650</v>
      </c>
      <c r="B2466" t="s">
        <v>14667</v>
      </c>
      <c r="C2466">
        <v>0</v>
      </c>
      <c r="D2466" s="88">
        <v>43.9</v>
      </c>
    </row>
    <row r="2467" spans="1:4">
      <c r="A2467">
        <v>2651</v>
      </c>
      <c r="B2467" t="s">
        <v>14668</v>
      </c>
      <c r="C2467">
        <v>0</v>
      </c>
      <c r="D2467" s="88">
        <v>172.7</v>
      </c>
    </row>
    <row r="2468" spans="1:4">
      <c r="A2468">
        <v>2652</v>
      </c>
      <c r="B2468" t="s">
        <v>14669</v>
      </c>
      <c r="C2468">
        <v>3</v>
      </c>
      <c r="D2468" s="88">
        <v>23.96</v>
      </c>
    </row>
    <row r="2469" spans="1:4">
      <c r="A2469">
        <v>2653</v>
      </c>
      <c r="B2469" t="s">
        <v>14670</v>
      </c>
      <c r="C2469">
        <v>0</v>
      </c>
      <c r="D2469" s="88">
        <v>14.6</v>
      </c>
    </row>
    <row r="2470" spans="1:4">
      <c r="A2470">
        <v>2654</v>
      </c>
      <c r="B2470" t="s">
        <v>14671</v>
      </c>
      <c r="C2470">
        <v>0</v>
      </c>
      <c r="D2470" s="88">
        <v>23.13</v>
      </c>
    </row>
    <row r="2471" spans="1:4">
      <c r="A2471">
        <v>2655</v>
      </c>
      <c r="B2471" t="s">
        <v>14672</v>
      </c>
      <c r="C2471">
        <v>0</v>
      </c>
      <c r="D2471" s="88">
        <v>50.45</v>
      </c>
    </row>
    <row r="2472" spans="1:4">
      <c r="A2472">
        <v>2656</v>
      </c>
      <c r="B2472" t="s">
        <v>14673</v>
      </c>
      <c r="C2472">
        <v>0</v>
      </c>
      <c r="D2472" s="88">
        <v>2.8370000000000002</v>
      </c>
    </row>
    <row r="2473" spans="1:4">
      <c r="A2473">
        <v>2657</v>
      </c>
      <c r="B2473" t="s">
        <v>14674</v>
      </c>
      <c r="C2473">
        <v>0</v>
      </c>
      <c r="D2473" s="88">
        <v>2.8370000000000002</v>
      </c>
    </row>
    <row r="2474" spans="1:4">
      <c r="A2474">
        <v>2658</v>
      </c>
      <c r="B2474" t="s">
        <v>14675</v>
      </c>
      <c r="C2474">
        <v>0</v>
      </c>
      <c r="D2474" s="88">
        <v>2.8370000000000002</v>
      </c>
    </row>
    <row r="2475" spans="1:4">
      <c r="A2475">
        <v>2659</v>
      </c>
      <c r="B2475" t="s">
        <v>14676</v>
      </c>
      <c r="C2475">
        <v>0</v>
      </c>
      <c r="D2475" s="88">
        <v>2.8370000000000002</v>
      </c>
    </row>
    <row r="2476" spans="1:4">
      <c r="A2476">
        <v>2660</v>
      </c>
      <c r="B2476" t="s">
        <v>14677</v>
      </c>
      <c r="C2476">
        <v>0</v>
      </c>
      <c r="D2476" s="88">
        <v>2.8370000000000002</v>
      </c>
    </row>
    <row r="2477" spans="1:4">
      <c r="A2477">
        <v>2661</v>
      </c>
      <c r="B2477" t="s">
        <v>14678</v>
      </c>
      <c r="C2477">
        <v>0</v>
      </c>
      <c r="D2477" s="88">
        <v>58.16</v>
      </c>
    </row>
    <row r="2478" spans="1:4">
      <c r="A2478">
        <v>2662</v>
      </c>
      <c r="B2478" t="s">
        <v>14679</v>
      </c>
      <c r="C2478">
        <v>0</v>
      </c>
      <c r="D2478" s="88">
        <v>40.700000000000003</v>
      </c>
    </row>
    <row r="2479" spans="1:4">
      <c r="A2479">
        <v>2663</v>
      </c>
      <c r="B2479" t="s">
        <v>14680</v>
      </c>
      <c r="C2479">
        <v>0</v>
      </c>
      <c r="D2479" s="88">
        <v>44.4</v>
      </c>
    </row>
    <row r="2480" spans="1:4">
      <c r="A2480">
        <v>2664</v>
      </c>
      <c r="B2480" t="s">
        <v>14681</v>
      </c>
      <c r="C2480">
        <v>0</v>
      </c>
      <c r="D2480" s="88">
        <v>27.538</v>
      </c>
    </row>
    <row r="2481" spans="1:4">
      <c r="A2481">
        <v>2665</v>
      </c>
      <c r="B2481" t="s">
        <v>14682</v>
      </c>
      <c r="C2481">
        <v>0</v>
      </c>
      <c r="D2481" s="88">
        <v>3.0329999999999999</v>
      </c>
    </row>
    <row r="2482" spans="1:4">
      <c r="A2482">
        <v>2666</v>
      </c>
      <c r="B2482" t="s">
        <v>14683</v>
      </c>
      <c r="C2482">
        <v>0</v>
      </c>
      <c r="D2482" s="88">
        <v>47</v>
      </c>
    </row>
    <row r="2483" spans="1:4">
      <c r="A2483">
        <v>2667</v>
      </c>
      <c r="B2483" t="s">
        <v>14684</v>
      </c>
      <c r="C2483">
        <v>0</v>
      </c>
      <c r="D2483" s="88">
        <v>8.7449999999999992</v>
      </c>
    </row>
    <row r="2484" spans="1:4">
      <c r="A2484">
        <v>2668</v>
      </c>
      <c r="B2484" t="s">
        <v>14685</v>
      </c>
      <c r="C2484">
        <v>0</v>
      </c>
      <c r="D2484" s="88">
        <v>25.931999999999999</v>
      </c>
    </row>
    <row r="2485" spans="1:4">
      <c r="A2485">
        <v>2669</v>
      </c>
      <c r="B2485" t="s">
        <v>14686</v>
      </c>
      <c r="C2485">
        <v>0</v>
      </c>
      <c r="D2485" s="88">
        <v>77</v>
      </c>
    </row>
    <row r="2486" spans="1:4">
      <c r="A2486">
        <v>2670</v>
      </c>
      <c r="B2486" t="s">
        <v>14687</v>
      </c>
      <c r="C2486">
        <v>0</v>
      </c>
      <c r="D2486" s="88">
        <v>18.54</v>
      </c>
    </row>
    <row r="2487" spans="1:4">
      <c r="A2487">
        <v>2671</v>
      </c>
      <c r="B2487" t="s">
        <v>14688</v>
      </c>
      <c r="C2487">
        <v>0</v>
      </c>
      <c r="D2487" s="88">
        <v>25.56</v>
      </c>
    </row>
    <row r="2488" spans="1:4">
      <c r="A2488">
        <v>2672</v>
      </c>
      <c r="B2488" t="s">
        <v>14689</v>
      </c>
      <c r="C2488">
        <v>0</v>
      </c>
      <c r="D2488" s="88">
        <v>6.64</v>
      </c>
    </row>
    <row r="2489" spans="1:4">
      <c r="A2489">
        <v>2673</v>
      </c>
      <c r="B2489" t="s">
        <v>14690</v>
      </c>
      <c r="C2489">
        <v>12</v>
      </c>
      <c r="D2489" s="88">
        <v>6.99</v>
      </c>
    </row>
    <row r="2490" spans="1:4">
      <c r="A2490">
        <v>2674</v>
      </c>
      <c r="B2490" t="s">
        <v>14691</v>
      </c>
      <c r="C2490">
        <v>0</v>
      </c>
      <c r="D2490" s="88">
        <v>16.760000000000002</v>
      </c>
    </row>
    <row r="2491" spans="1:4">
      <c r="A2491">
        <v>2675</v>
      </c>
      <c r="B2491" t="s">
        <v>14692</v>
      </c>
      <c r="C2491">
        <v>3</v>
      </c>
      <c r="D2491" s="88">
        <v>25.84</v>
      </c>
    </row>
    <row r="2492" spans="1:4">
      <c r="A2492">
        <v>2676</v>
      </c>
      <c r="B2492" t="s">
        <v>14693</v>
      </c>
      <c r="C2492">
        <v>0</v>
      </c>
      <c r="D2492" s="88">
        <v>74.099999999999994</v>
      </c>
    </row>
    <row r="2493" spans="1:4">
      <c r="A2493">
        <v>2677</v>
      </c>
      <c r="B2493" t="s">
        <v>14694</v>
      </c>
      <c r="C2493">
        <v>0</v>
      </c>
      <c r="D2493" s="88">
        <v>25.36</v>
      </c>
    </row>
    <row r="2494" spans="1:4">
      <c r="A2494">
        <v>2678</v>
      </c>
      <c r="B2494" t="s">
        <v>14695</v>
      </c>
      <c r="C2494">
        <v>0</v>
      </c>
      <c r="D2494" s="88">
        <v>17.184999999999999</v>
      </c>
    </row>
    <row r="2495" spans="1:4">
      <c r="A2495">
        <v>2679</v>
      </c>
      <c r="B2495" t="s">
        <v>14696</v>
      </c>
      <c r="C2495">
        <v>0</v>
      </c>
      <c r="D2495" s="88">
        <v>23.2</v>
      </c>
    </row>
    <row r="2496" spans="1:4">
      <c r="A2496">
        <v>2680</v>
      </c>
      <c r="B2496" t="s">
        <v>14697</v>
      </c>
      <c r="C2496">
        <v>0</v>
      </c>
      <c r="D2496" s="88">
        <v>44.5</v>
      </c>
    </row>
    <row r="2497" spans="1:4">
      <c r="A2497">
        <v>2681</v>
      </c>
      <c r="B2497" t="s">
        <v>14698</v>
      </c>
      <c r="C2497">
        <v>0</v>
      </c>
      <c r="D2497" s="88">
        <v>51</v>
      </c>
    </row>
    <row r="2498" spans="1:4">
      <c r="A2498">
        <v>2682</v>
      </c>
      <c r="B2498" t="s">
        <v>14699</v>
      </c>
      <c r="C2498">
        <v>0</v>
      </c>
      <c r="D2498" s="88">
        <v>8.74</v>
      </c>
    </row>
    <row r="2499" spans="1:4">
      <c r="A2499">
        <v>2683</v>
      </c>
      <c r="B2499" t="s">
        <v>14700</v>
      </c>
      <c r="C2499">
        <v>0</v>
      </c>
      <c r="D2499" s="88">
        <v>27</v>
      </c>
    </row>
    <row r="2500" spans="1:4">
      <c r="A2500">
        <v>2684</v>
      </c>
      <c r="B2500" t="s">
        <v>14701</v>
      </c>
      <c r="C2500">
        <v>0</v>
      </c>
      <c r="D2500" s="88">
        <v>21.03</v>
      </c>
    </row>
    <row r="2501" spans="1:4">
      <c r="A2501">
        <v>2685</v>
      </c>
      <c r="B2501" t="s">
        <v>14702</v>
      </c>
      <c r="C2501">
        <v>0</v>
      </c>
      <c r="D2501" s="88">
        <v>10</v>
      </c>
    </row>
    <row r="2502" spans="1:4">
      <c r="A2502">
        <v>2686</v>
      </c>
      <c r="B2502" t="s">
        <v>14703</v>
      </c>
      <c r="C2502">
        <v>0</v>
      </c>
      <c r="D2502" s="88">
        <v>27.45</v>
      </c>
    </row>
    <row r="2503" spans="1:4">
      <c r="A2503">
        <v>2687</v>
      </c>
      <c r="B2503" t="s">
        <v>14704</v>
      </c>
      <c r="C2503">
        <v>0</v>
      </c>
      <c r="D2503" s="88">
        <v>17.78</v>
      </c>
    </row>
    <row r="2504" spans="1:4">
      <c r="A2504">
        <v>2688</v>
      </c>
      <c r="B2504" t="s">
        <v>14705</v>
      </c>
      <c r="C2504">
        <v>0</v>
      </c>
      <c r="D2504" s="88">
        <v>21.36</v>
      </c>
    </row>
    <row r="2505" spans="1:4">
      <c r="A2505">
        <v>2689</v>
      </c>
      <c r="B2505" t="s">
        <v>14706</v>
      </c>
      <c r="C2505">
        <v>0</v>
      </c>
      <c r="D2505" s="88">
        <v>92.424999999999997</v>
      </c>
    </row>
    <row r="2506" spans="1:4">
      <c r="A2506">
        <v>2690</v>
      </c>
      <c r="B2506" t="s">
        <v>14707</v>
      </c>
      <c r="C2506">
        <v>0</v>
      </c>
      <c r="D2506" s="88">
        <v>124.54</v>
      </c>
    </row>
    <row r="2507" spans="1:4">
      <c r="A2507">
        <v>2691</v>
      </c>
      <c r="B2507" t="s">
        <v>14708</v>
      </c>
      <c r="C2507">
        <v>0</v>
      </c>
      <c r="D2507" s="88">
        <v>12.07</v>
      </c>
    </row>
    <row r="2508" spans="1:4">
      <c r="A2508">
        <v>2692</v>
      </c>
      <c r="B2508" t="s">
        <v>14709</v>
      </c>
      <c r="C2508">
        <v>4</v>
      </c>
      <c r="D2508" s="88">
        <v>72.55</v>
      </c>
    </row>
    <row r="2509" spans="1:4">
      <c r="A2509">
        <v>2693</v>
      </c>
      <c r="B2509" t="s">
        <v>14710</v>
      </c>
      <c r="C2509">
        <v>0</v>
      </c>
      <c r="D2509" s="88">
        <v>28.98</v>
      </c>
    </row>
    <row r="2510" spans="1:4">
      <c r="A2510">
        <v>2694</v>
      </c>
      <c r="B2510" t="s">
        <v>14711</v>
      </c>
      <c r="C2510">
        <v>0</v>
      </c>
      <c r="D2510" s="88">
        <v>5.9189999999999996</v>
      </c>
    </row>
    <row r="2511" spans="1:4">
      <c r="A2511">
        <v>2695</v>
      </c>
      <c r="B2511" t="s">
        <v>14712</v>
      </c>
      <c r="C2511">
        <v>0</v>
      </c>
      <c r="D2511" s="88">
        <v>7.0389999999999997</v>
      </c>
    </row>
    <row r="2512" spans="1:4">
      <c r="A2512">
        <v>2696</v>
      </c>
      <c r="B2512" t="s">
        <v>14713</v>
      </c>
      <c r="C2512">
        <v>3</v>
      </c>
      <c r="D2512" s="88">
        <v>22.1</v>
      </c>
    </row>
    <row r="2513" spans="1:4">
      <c r="A2513">
        <v>2697</v>
      </c>
      <c r="B2513" t="s">
        <v>14714</v>
      </c>
      <c r="C2513">
        <v>0</v>
      </c>
      <c r="D2513" s="88">
        <v>36.125</v>
      </c>
    </row>
    <row r="2514" spans="1:4">
      <c r="A2514">
        <v>2698</v>
      </c>
      <c r="B2514" t="s">
        <v>14715</v>
      </c>
      <c r="C2514">
        <v>0</v>
      </c>
      <c r="D2514" s="88">
        <v>11.858000000000001</v>
      </c>
    </row>
    <row r="2515" spans="1:4">
      <c r="A2515">
        <v>2699</v>
      </c>
      <c r="B2515" t="s">
        <v>14716</v>
      </c>
      <c r="C2515">
        <v>0</v>
      </c>
      <c r="D2515" s="88">
        <v>5.4909999999999997</v>
      </c>
    </row>
    <row r="2516" spans="1:4">
      <c r="A2516">
        <v>2700</v>
      </c>
      <c r="B2516" t="s">
        <v>14717</v>
      </c>
      <c r="C2516">
        <v>0</v>
      </c>
      <c r="D2516" s="88">
        <v>3.609</v>
      </c>
    </row>
    <row r="2517" spans="1:4">
      <c r="A2517">
        <v>2701</v>
      </c>
      <c r="B2517" t="s">
        <v>14718</v>
      </c>
      <c r="C2517">
        <v>18</v>
      </c>
      <c r="D2517" s="88">
        <v>5.8419999999999996</v>
      </c>
    </row>
    <row r="2518" spans="1:4">
      <c r="A2518">
        <v>2702</v>
      </c>
      <c r="B2518" t="s">
        <v>14719</v>
      </c>
      <c r="C2518">
        <v>0</v>
      </c>
      <c r="D2518" s="88">
        <v>6.1749999999999998</v>
      </c>
    </row>
    <row r="2519" spans="1:4">
      <c r="A2519">
        <v>2703</v>
      </c>
      <c r="B2519" t="s">
        <v>14720</v>
      </c>
      <c r="C2519">
        <v>6</v>
      </c>
      <c r="D2519" s="88">
        <v>5.9279999999999999</v>
      </c>
    </row>
    <row r="2520" spans="1:4">
      <c r="A2520">
        <v>2704</v>
      </c>
      <c r="B2520" t="s">
        <v>14721</v>
      </c>
      <c r="C2520">
        <v>6</v>
      </c>
      <c r="D2520" s="88">
        <v>7.79</v>
      </c>
    </row>
    <row r="2521" spans="1:4">
      <c r="A2521">
        <v>2705</v>
      </c>
      <c r="B2521" t="s">
        <v>14722</v>
      </c>
      <c r="C2521">
        <v>0</v>
      </c>
      <c r="D2521" s="88">
        <v>8.74</v>
      </c>
    </row>
    <row r="2522" spans="1:4">
      <c r="A2522">
        <v>2706</v>
      </c>
      <c r="B2522" t="s">
        <v>14723</v>
      </c>
      <c r="C2522">
        <v>150</v>
      </c>
      <c r="D2522" s="88">
        <v>7.3390000000000004</v>
      </c>
    </row>
    <row r="2523" spans="1:4">
      <c r="A2523">
        <v>2707</v>
      </c>
      <c r="B2523" t="s">
        <v>14724</v>
      </c>
      <c r="C2523">
        <v>0</v>
      </c>
      <c r="D2523" s="88">
        <v>6.1749999999999998</v>
      </c>
    </row>
    <row r="2524" spans="1:4">
      <c r="A2524">
        <v>2708</v>
      </c>
      <c r="B2524" t="s">
        <v>14725</v>
      </c>
      <c r="C2524">
        <v>0</v>
      </c>
      <c r="D2524" s="88">
        <v>6.84</v>
      </c>
    </row>
    <row r="2525" spans="1:4">
      <c r="A2525">
        <v>2709</v>
      </c>
      <c r="B2525" t="s">
        <v>14726</v>
      </c>
      <c r="C2525">
        <v>6</v>
      </c>
      <c r="D2525" s="88">
        <v>14.18</v>
      </c>
    </row>
    <row r="2526" spans="1:4">
      <c r="A2526">
        <v>2710</v>
      </c>
      <c r="B2526" t="s">
        <v>14727</v>
      </c>
      <c r="C2526">
        <v>18</v>
      </c>
      <c r="D2526" s="88">
        <v>7.83</v>
      </c>
    </row>
    <row r="2527" spans="1:4">
      <c r="A2527">
        <v>2711</v>
      </c>
      <c r="B2527" t="s">
        <v>14728</v>
      </c>
      <c r="C2527">
        <v>0</v>
      </c>
      <c r="D2527" s="88">
        <v>19.353000000000002</v>
      </c>
    </row>
    <row r="2528" spans="1:4">
      <c r="A2528">
        <v>2712</v>
      </c>
      <c r="B2528" t="s">
        <v>14729</v>
      </c>
      <c r="C2528">
        <v>12</v>
      </c>
      <c r="D2528" s="88">
        <v>22.64</v>
      </c>
    </row>
    <row r="2529" spans="1:4">
      <c r="A2529">
        <v>2713</v>
      </c>
      <c r="B2529" t="s">
        <v>14730</v>
      </c>
      <c r="C2529">
        <v>0</v>
      </c>
      <c r="D2529" s="88">
        <v>10.88</v>
      </c>
    </row>
    <row r="2530" spans="1:4">
      <c r="A2530">
        <v>2714</v>
      </c>
      <c r="B2530" t="s">
        <v>14731</v>
      </c>
      <c r="C2530">
        <v>12</v>
      </c>
      <c r="D2530" s="88">
        <v>8.77</v>
      </c>
    </row>
    <row r="2531" spans="1:4">
      <c r="A2531">
        <v>2715</v>
      </c>
      <c r="B2531" t="s">
        <v>14732</v>
      </c>
      <c r="C2531">
        <v>36</v>
      </c>
      <c r="D2531" s="88">
        <v>4.79</v>
      </c>
    </row>
    <row r="2532" spans="1:4">
      <c r="A2532">
        <v>2716</v>
      </c>
      <c r="B2532" t="s">
        <v>14733</v>
      </c>
      <c r="C2532">
        <v>36</v>
      </c>
      <c r="D2532" s="88">
        <v>14.81</v>
      </c>
    </row>
    <row r="2533" spans="1:4">
      <c r="A2533">
        <v>2717</v>
      </c>
      <c r="B2533" t="s">
        <v>14734</v>
      </c>
      <c r="C2533">
        <v>42</v>
      </c>
      <c r="D2533" s="88">
        <v>3.53</v>
      </c>
    </row>
    <row r="2534" spans="1:4">
      <c r="A2534">
        <v>2718</v>
      </c>
      <c r="B2534" t="s">
        <v>14735</v>
      </c>
      <c r="C2534">
        <v>0</v>
      </c>
      <c r="D2534" s="88">
        <v>19.035</v>
      </c>
    </row>
    <row r="2535" spans="1:4">
      <c r="A2535">
        <v>2719</v>
      </c>
      <c r="B2535" t="s">
        <v>14736</v>
      </c>
      <c r="C2535">
        <v>0</v>
      </c>
      <c r="D2535" s="88">
        <v>27.92</v>
      </c>
    </row>
    <row r="2536" spans="1:4">
      <c r="A2536">
        <v>2720</v>
      </c>
      <c r="B2536" t="s">
        <v>14737</v>
      </c>
      <c r="C2536">
        <v>18</v>
      </c>
      <c r="D2536" s="88">
        <v>4.3499999999999996</v>
      </c>
    </row>
    <row r="2537" spans="1:4">
      <c r="A2537">
        <v>2721</v>
      </c>
      <c r="B2537" t="s">
        <v>14738</v>
      </c>
      <c r="C2537">
        <v>0</v>
      </c>
      <c r="D2537" s="88">
        <v>64.39</v>
      </c>
    </row>
    <row r="2538" spans="1:4">
      <c r="A2538">
        <v>2722</v>
      </c>
      <c r="B2538" t="s">
        <v>14739</v>
      </c>
      <c r="C2538">
        <v>0</v>
      </c>
      <c r="D2538" s="88">
        <v>5.61</v>
      </c>
    </row>
    <row r="2539" spans="1:4">
      <c r="A2539">
        <v>2723</v>
      </c>
      <c r="B2539" t="s">
        <v>14740</v>
      </c>
      <c r="C2539">
        <v>0</v>
      </c>
      <c r="D2539" s="88">
        <v>5.2549999999999999</v>
      </c>
    </row>
    <row r="2540" spans="1:4">
      <c r="A2540">
        <v>2724</v>
      </c>
      <c r="B2540" t="s">
        <v>14741</v>
      </c>
      <c r="C2540">
        <v>0</v>
      </c>
      <c r="D2540" s="88">
        <v>4.6139999999999999</v>
      </c>
    </row>
    <row r="2541" spans="1:4">
      <c r="A2541">
        <v>2725</v>
      </c>
      <c r="B2541" t="s">
        <v>14742</v>
      </c>
      <c r="C2541">
        <v>0</v>
      </c>
      <c r="D2541" s="88">
        <v>4.99</v>
      </c>
    </row>
    <row r="2542" spans="1:4">
      <c r="A2542">
        <v>2726</v>
      </c>
      <c r="B2542" t="s">
        <v>14743</v>
      </c>
      <c r="C2542">
        <v>0</v>
      </c>
      <c r="D2542" s="88">
        <v>5.6210000000000004</v>
      </c>
    </row>
    <row r="2543" spans="1:4">
      <c r="A2543">
        <v>2727</v>
      </c>
      <c r="B2543" t="s">
        <v>14744</v>
      </c>
      <c r="C2543">
        <v>0</v>
      </c>
      <c r="D2543" s="88">
        <v>4.6139999999999999</v>
      </c>
    </row>
    <row r="2544" spans="1:4">
      <c r="A2544">
        <v>2728</v>
      </c>
      <c r="B2544" t="s">
        <v>14745</v>
      </c>
      <c r="C2544">
        <v>6</v>
      </c>
      <c r="D2544" s="88">
        <v>18.91</v>
      </c>
    </row>
    <row r="2545" spans="1:4">
      <c r="A2545">
        <v>2729</v>
      </c>
      <c r="B2545" t="s">
        <v>14746</v>
      </c>
      <c r="C2545">
        <v>0</v>
      </c>
      <c r="D2545" s="88">
        <v>14.44</v>
      </c>
    </row>
    <row r="2546" spans="1:4">
      <c r="A2546">
        <v>2730</v>
      </c>
      <c r="B2546" t="s">
        <v>14747</v>
      </c>
      <c r="C2546">
        <v>0</v>
      </c>
      <c r="D2546" s="88">
        <v>11.305</v>
      </c>
    </row>
    <row r="2547" spans="1:4">
      <c r="A2547">
        <v>2731</v>
      </c>
      <c r="B2547" t="s">
        <v>14748</v>
      </c>
      <c r="C2547">
        <v>0</v>
      </c>
      <c r="D2547" s="88">
        <v>17.29</v>
      </c>
    </row>
    <row r="2548" spans="1:4">
      <c r="A2548">
        <v>2732</v>
      </c>
      <c r="B2548" t="s">
        <v>14749</v>
      </c>
      <c r="C2548">
        <v>0</v>
      </c>
      <c r="D2548" s="88">
        <v>6.7679999999999998</v>
      </c>
    </row>
    <row r="2549" spans="1:4">
      <c r="A2549">
        <v>2733</v>
      </c>
      <c r="B2549" t="s">
        <v>14750</v>
      </c>
      <c r="C2549">
        <v>0</v>
      </c>
      <c r="D2549" s="88">
        <v>5.08</v>
      </c>
    </row>
    <row r="2550" spans="1:4">
      <c r="A2550">
        <v>2734</v>
      </c>
      <c r="B2550" t="s">
        <v>14751</v>
      </c>
      <c r="C2550">
        <v>0</v>
      </c>
      <c r="D2550" s="88">
        <v>5.3220000000000001</v>
      </c>
    </row>
    <row r="2551" spans="1:4">
      <c r="A2551">
        <v>2735</v>
      </c>
      <c r="B2551" t="s">
        <v>14752</v>
      </c>
      <c r="C2551">
        <v>0</v>
      </c>
      <c r="D2551" s="88">
        <v>5.3220000000000001</v>
      </c>
    </row>
    <row r="2552" spans="1:4">
      <c r="A2552">
        <v>2736</v>
      </c>
      <c r="B2552" t="s">
        <v>14753</v>
      </c>
      <c r="C2552">
        <v>0</v>
      </c>
      <c r="D2552" s="88">
        <v>0.89700000000000002</v>
      </c>
    </row>
    <row r="2553" spans="1:4">
      <c r="A2553">
        <v>2737</v>
      </c>
      <c r="B2553" t="s">
        <v>14754</v>
      </c>
      <c r="C2553">
        <v>0</v>
      </c>
      <c r="D2553" s="88">
        <v>21.756</v>
      </c>
    </row>
    <row r="2554" spans="1:4">
      <c r="A2554">
        <v>2738</v>
      </c>
      <c r="B2554" t="s">
        <v>14755</v>
      </c>
      <c r="C2554">
        <v>0</v>
      </c>
      <c r="D2554" s="88">
        <v>41.325000000000003</v>
      </c>
    </row>
    <row r="2555" spans="1:4">
      <c r="A2555">
        <v>2739</v>
      </c>
      <c r="B2555" t="s">
        <v>14756</v>
      </c>
      <c r="C2555">
        <v>0</v>
      </c>
      <c r="D2555" s="88">
        <v>6.2530000000000001</v>
      </c>
    </row>
    <row r="2556" spans="1:4">
      <c r="A2556">
        <v>2740</v>
      </c>
      <c r="B2556" t="s">
        <v>14757</v>
      </c>
      <c r="C2556">
        <v>0</v>
      </c>
      <c r="D2556" s="88">
        <v>9.1199999999999992</v>
      </c>
    </row>
    <row r="2557" spans="1:4">
      <c r="A2557">
        <v>2741</v>
      </c>
      <c r="B2557" t="s">
        <v>14758</v>
      </c>
      <c r="C2557">
        <v>0</v>
      </c>
      <c r="D2557" s="88">
        <v>5</v>
      </c>
    </row>
    <row r="2558" spans="1:4">
      <c r="A2558">
        <v>2742</v>
      </c>
      <c r="B2558" t="s">
        <v>14759</v>
      </c>
      <c r="C2558">
        <v>0</v>
      </c>
      <c r="D2558" s="88">
        <v>6.4</v>
      </c>
    </row>
    <row r="2559" spans="1:4">
      <c r="A2559">
        <v>2743</v>
      </c>
      <c r="B2559" t="s">
        <v>14760</v>
      </c>
      <c r="C2559">
        <v>0</v>
      </c>
      <c r="D2559" s="88">
        <v>6.4</v>
      </c>
    </row>
    <row r="2560" spans="1:4">
      <c r="A2560">
        <v>2744</v>
      </c>
      <c r="B2560" t="s">
        <v>14761</v>
      </c>
      <c r="C2560">
        <v>0</v>
      </c>
      <c r="D2560" s="88">
        <v>6.4</v>
      </c>
    </row>
    <row r="2561" spans="1:4">
      <c r="A2561">
        <v>2745</v>
      </c>
      <c r="B2561" t="s">
        <v>14762</v>
      </c>
      <c r="C2561">
        <v>0</v>
      </c>
      <c r="D2561" s="88">
        <v>72.599999999999994</v>
      </c>
    </row>
    <row r="2562" spans="1:4">
      <c r="A2562">
        <v>2746</v>
      </c>
      <c r="B2562" t="s">
        <v>14763</v>
      </c>
      <c r="C2562">
        <v>36</v>
      </c>
      <c r="D2562" s="88">
        <v>6.57</v>
      </c>
    </row>
    <row r="2563" spans="1:4">
      <c r="A2563">
        <v>2747</v>
      </c>
      <c r="B2563" t="s">
        <v>14764</v>
      </c>
      <c r="C2563">
        <v>0</v>
      </c>
      <c r="D2563" s="88">
        <v>3.7</v>
      </c>
    </row>
    <row r="2564" spans="1:4">
      <c r="A2564">
        <v>2748</v>
      </c>
      <c r="B2564" t="s">
        <v>14765</v>
      </c>
      <c r="C2564">
        <v>6</v>
      </c>
      <c r="D2564" s="88">
        <v>68.400000000000006</v>
      </c>
    </row>
    <row r="2565" spans="1:4">
      <c r="A2565">
        <v>2749</v>
      </c>
      <c r="B2565" t="s">
        <v>14766</v>
      </c>
      <c r="C2565">
        <v>9</v>
      </c>
      <c r="D2565" s="88">
        <v>21.32</v>
      </c>
    </row>
    <row r="2566" spans="1:4">
      <c r="A2566">
        <v>2750</v>
      </c>
      <c r="B2566" t="s">
        <v>14767</v>
      </c>
      <c r="C2566">
        <v>6</v>
      </c>
      <c r="D2566" s="88">
        <v>29.66</v>
      </c>
    </row>
    <row r="2567" spans="1:4">
      <c r="A2567">
        <v>2751</v>
      </c>
      <c r="B2567" t="s">
        <v>14768</v>
      </c>
      <c r="C2567">
        <v>0</v>
      </c>
      <c r="D2567" s="88">
        <v>37.57</v>
      </c>
    </row>
    <row r="2568" spans="1:4">
      <c r="A2568">
        <v>2752</v>
      </c>
      <c r="B2568" t="s">
        <v>14769</v>
      </c>
      <c r="C2568">
        <v>0</v>
      </c>
      <c r="D2568" s="88">
        <v>16.45</v>
      </c>
    </row>
    <row r="2569" spans="1:4">
      <c r="A2569">
        <v>2753</v>
      </c>
      <c r="B2569" t="s">
        <v>14770</v>
      </c>
      <c r="C2569">
        <v>0</v>
      </c>
      <c r="D2569" s="88">
        <v>22.65</v>
      </c>
    </row>
    <row r="2570" spans="1:4">
      <c r="A2570">
        <v>2754</v>
      </c>
      <c r="B2570" t="s">
        <v>14771</v>
      </c>
      <c r="C2570">
        <v>0</v>
      </c>
      <c r="D2570" s="88">
        <v>32.130000000000003</v>
      </c>
    </row>
    <row r="2571" spans="1:4">
      <c r="A2571">
        <v>2755</v>
      </c>
      <c r="B2571" t="s">
        <v>14772</v>
      </c>
      <c r="C2571">
        <v>0</v>
      </c>
      <c r="D2571" s="88">
        <v>24.31</v>
      </c>
    </row>
    <row r="2572" spans="1:4">
      <c r="A2572">
        <v>2756</v>
      </c>
      <c r="B2572" t="s">
        <v>14773</v>
      </c>
      <c r="C2572">
        <v>6</v>
      </c>
      <c r="D2572" s="88">
        <v>17.37</v>
      </c>
    </row>
    <row r="2573" spans="1:4">
      <c r="A2573">
        <v>2757</v>
      </c>
      <c r="B2573" t="s">
        <v>14774</v>
      </c>
      <c r="C2573">
        <v>0</v>
      </c>
      <c r="D2573" s="88">
        <v>18.09</v>
      </c>
    </row>
    <row r="2574" spans="1:4">
      <c r="A2574">
        <v>2758</v>
      </c>
      <c r="B2574" t="s">
        <v>14775</v>
      </c>
      <c r="C2574">
        <v>0</v>
      </c>
      <c r="D2574" s="88">
        <v>22.76</v>
      </c>
    </row>
    <row r="2575" spans="1:4">
      <c r="A2575">
        <v>2759</v>
      </c>
      <c r="B2575" t="s">
        <v>14776</v>
      </c>
      <c r="C2575">
        <v>0</v>
      </c>
      <c r="D2575" s="88">
        <v>26.71</v>
      </c>
    </row>
    <row r="2576" spans="1:4">
      <c r="A2576">
        <v>2760</v>
      </c>
      <c r="B2576" t="s">
        <v>14777</v>
      </c>
      <c r="C2576">
        <v>0</v>
      </c>
      <c r="D2576" s="88">
        <v>54.28</v>
      </c>
    </row>
    <row r="2577" spans="1:4">
      <c r="A2577">
        <v>2761</v>
      </c>
      <c r="B2577" t="s">
        <v>14778</v>
      </c>
      <c r="C2577">
        <v>0</v>
      </c>
      <c r="D2577" s="88">
        <v>11.4</v>
      </c>
    </row>
    <row r="2578" spans="1:4">
      <c r="A2578">
        <v>2762</v>
      </c>
      <c r="B2578" t="s">
        <v>14779</v>
      </c>
      <c r="C2578">
        <v>3</v>
      </c>
      <c r="D2578" s="88">
        <v>37.299999999999997</v>
      </c>
    </row>
    <row r="2579" spans="1:4">
      <c r="A2579">
        <v>2763</v>
      </c>
      <c r="B2579" t="s">
        <v>14780</v>
      </c>
      <c r="C2579">
        <v>0</v>
      </c>
      <c r="D2579" s="88">
        <v>67.09</v>
      </c>
    </row>
    <row r="2580" spans="1:4">
      <c r="A2580">
        <v>2764</v>
      </c>
      <c r="B2580" t="s">
        <v>14781</v>
      </c>
      <c r="C2580">
        <v>18</v>
      </c>
      <c r="D2580" s="88">
        <v>43.99</v>
      </c>
    </row>
    <row r="2581" spans="1:4">
      <c r="A2581">
        <v>2765</v>
      </c>
      <c r="B2581" t="s">
        <v>14782</v>
      </c>
      <c r="C2581">
        <v>0</v>
      </c>
      <c r="D2581" s="88">
        <v>29.8</v>
      </c>
    </row>
    <row r="2582" spans="1:4">
      <c r="A2582">
        <v>2766</v>
      </c>
      <c r="B2582" t="s">
        <v>14783</v>
      </c>
      <c r="C2582">
        <v>0</v>
      </c>
      <c r="D2582" s="88">
        <v>31.66</v>
      </c>
    </row>
    <row r="2583" spans="1:4">
      <c r="A2583">
        <v>2767</v>
      </c>
      <c r="B2583" t="s">
        <v>14784</v>
      </c>
      <c r="C2583">
        <v>0</v>
      </c>
      <c r="D2583" s="88">
        <v>8.7200000000000006</v>
      </c>
    </row>
    <row r="2584" spans="1:4">
      <c r="A2584">
        <v>2768</v>
      </c>
      <c r="B2584" t="s">
        <v>14785</v>
      </c>
      <c r="C2584">
        <v>0</v>
      </c>
      <c r="D2584" s="88">
        <v>78.17</v>
      </c>
    </row>
    <row r="2585" spans="1:4">
      <c r="A2585">
        <v>2769</v>
      </c>
      <c r="B2585" t="s">
        <v>14786</v>
      </c>
      <c r="C2585">
        <v>0</v>
      </c>
      <c r="D2585" s="88">
        <v>26.91</v>
      </c>
    </row>
    <row r="2586" spans="1:4">
      <c r="A2586">
        <v>2770</v>
      </c>
      <c r="B2586" t="s">
        <v>14787</v>
      </c>
      <c r="C2586">
        <v>42</v>
      </c>
      <c r="D2586" s="88">
        <v>7.83</v>
      </c>
    </row>
    <row r="2587" spans="1:4">
      <c r="A2587">
        <v>2771</v>
      </c>
      <c r="B2587" t="s">
        <v>14788</v>
      </c>
      <c r="C2587">
        <v>0</v>
      </c>
      <c r="D2587" s="88">
        <v>8.14</v>
      </c>
    </row>
    <row r="2588" spans="1:4">
      <c r="A2588">
        <v>2772</v>
      </c>
      <c r="B2588" t="s">
        <v>14789</v>
      </c>
      <c r="C2588">
        <v>36</v>
      </c>
      <c r="D2588" s="88">
        <v>10.45</v>
      </c>
    </row>
    <row r="2589" spans="1:4">
      <c r="A2589">
        <v>2773</v>
      </c>
      <c r="B2589" t="s">
        <v>14790</v>
      </c>
      <c r="C2589">
        <v>0</v>
      </c>
      <c r="D2589" s="88">
        <v>8.77</v>
      </c>
    </row>
    <row r="2590" spans="1:4">
      <c r="A2590">
        <v>2774</v>
      </c>
      <c r="B2590" t="s">
        <v>14791</v>
      </c>
      <c r="C2590">
        <v>0</v>
      </c>
      <c r="D2590" s="88">
        <v>7.65</v>
      </c>
    </row>
    <row r="2591" spans="1:4">
      <c r="A2591">
        <v>2775</v>
      </c>
      <c r="B2591" t="s">
        <v>14792</v>
      </c>
      <c r="C2591">
        <v>30</v>
      </c>
      <c r="D2591" s="88">
        <v>10.08</v>
      </c>
    </row>
    <row r="2592" spans="1:4">
      <c r="A2592">
        <v>2776</v>
      </c>
      <c r="B2592" t="s">
        <v>14793</v>
      </c>
      <c r="C2592">
        <v>0</v>
      </c>
      <c r="D2592" s="88">
        <v>6.66</v>
      </c>
    </row>
    <row r="2593" spans="1:4">
      <c r="A2593">
        <v>2777</v>
      </c>
      <c r="B2593" t="s">
        <v>14794</v>
      </c>
      <c r="C2593">
        <v>0</v>
      </c>
      <c r="D2593" s="88">
        <v>8.1</v>
      </c>
    </row>
    <row r="2594" spans="1:4">
      <c r="A2594">
        <v>2778</v>
      </c>
      <c r="B2594" t="s">
        <v>14795</v>
      </c>
      <c r="C2594">
        <v>0</v>
      </c>
      <c r="D2594" s="88">
        <v>7.1269999999999998</v>
      </c>
    </row>
    <row r="2595" spans="1:4">
      <c r="A2595">
        <v>2779</v>
      </c>
      <c r="B2595" t="s">
        <v>14796</v>
      </c>
      <c r="C2595">
        <v>0</v>
      </c>
      <c r="D2595" s="88">
        <v>3.65</v>
      </c>
    </row>
    <row r="2596" spans="1:4">
      <c r="A2596">
        <v>2780</v>
      </c>
      <c r="B2596" t="s">
        <v>14797</v>
      </c>
      <c r="C2596">
        <v>0</v>
      </c>
      <c r="D2596" s="88">
        <v>6.81</v>
      </c>
    </row>
    <row r="2597" spans="1:4">
      <c r="A2597">
        <v>2781</v>
      </c>
      <c r="B2597" t="s">
        <v>14798</v>
      </c>
      <c r="C2597">
        <v>0</v>
      </c>
      <c r="D2597" s="88">
        <v>17.29</v>
      </c>
    </row>
    <row r="2598" spans="1:4">
      <c r="A2598">
        <v>2782</v>
      </c>
      <c r="B2598" t="s">
        <v>14799</v>
      </c>
      <c r="C2598">
        <v>0</v>
      </c>
      <c r="D2598" s="88">
        <v>54.45</v>
      </c>
    </row>
    <row r="2599" spans="1:4">
      <c r="A2599">
        <v>2783</v>
      </c>
      <c r="B2599" t="s">
        <v>14800</v>
      </c>
      <c r="C2599">
        <v>0</v>
      </c>
      <c r="D2599" s="88">
        <v>3.33</v>
      </c>
    </row>
    <row r="2600" spans="1:4">
      <c r="A2600">
        <v>2784</v>
      </c>
      <c r="B2600" t="s">
        <v>14801</v>
      </c>
      <c r="C2600">
        <v>0</v>
      </c>
      <c r="D2600" s="88">
        <v>8.3450000000000006</v>
      </c>
    </row>
    <row r="2601" spans="1:4">
      <c r="A2601">
        <v>2785</v>
      </c>
      <c r="B2601" t="s">
        <v>14802</v>
      </c>
      <c r="C2601">
        <v>0</v>
      </c>
      <c r="D2601" s="88">
        <v>6.72</v>
      </c>
    </row>
    <row r="2602" spans="1:4">
      <c r="A2602">
        <v>2786</v>
      </c>
      <c r="B2602" t="s">
        <v>14803</v>
      </c>
      <c r="C2602">
        <v>0</v>
      </c>
      <c r="D2602" s="88">
        <v>0</v>
      </c>
    </row>
    <row r="2603" spans="1:4">
      <c r="A2603">
        <v>2787</v>
      </c>
      <c r="B2603" t="s">
        <v>14804</v>
      </c>
      <c r="C2603">
        <v>0</v>
      </c>
      <c r="D2603" s="88">
        <v>6.2530000000000001</v>
      </c>
    </row>
    <row r="2604" spans="1:4">
      <c r="A2604">
        <v>2788</v>
      </c>
      <c r="B2604" t="s">
        <v>14805</v>
      </c>
      <c r="C2604">
        <v>0</v>
      </c>
      <c r="D2604" s="88">
        <v>11.711</v>
      </c>
    </row>
    <row r="2605" spans="1:4">
      <c r="A2605">
        <v>2789</v>
      </c>
      <c r="B2605" t="s">
        <v>14806</v>
      </c>
      <c r="C2605">
        <v>0</v>
      </c>
      <c r="D2605" s="88">
        <v>8.3450000000000006</v>
      </c>
    </row>
    <row r="2606" spans="1:4">
      <c r="A2606">
        <v>2790</v>
      </c>
      <c r="B2606" t="s">
        <v>14807</v>
      </c>
      <c r="C2606">
        <v>0</v>
      </c>
      <c r="D2606" s="88">
        <v>11.711</v>
      </c>
    </row>
    <row r="2607" spans="1:4">
      <c r="A2607">
        <v>2791</v>
      </c>
      <c r="B2607" t="s">
        <v>14808</v>
      </c>
      <c r="C2607">
        <v>0</v>
      </c>
      <c r="D2607" s="88">
        <v>9.8580000000000005</v>
      </c>
    </row>
    <row r="2608" spans="1:4">
      <c r="A2608">
        <v>2792</v>
      </c>
      <c r="B2608" t="s">
        <v>14809</v>
      </c>
      <c r="C2608">
        <v>0</v>
      </c>
      <c r="D2608" s="88">
        <v>2.9870000000000001</v>
      </c>
    </row>
    <row r="2609" spans="1:4">
      <c r="A2609">
        <v>2793</v>
      </c>
      <c r="B2609" t="s">
        <v>14810</v>
      </c>
      <c r="C2609">
        <v>0</v>
      </c>
      <c r="D2609" s="88">
        <v>15.01</v>
      </c>
    </row>
    <row r="2610" spans="1:4">
      <c r="A2610">
        <v>2794</v>
      </c>
      <c r="B2610" t="s">
        <v>14811</v>
      </c>
      <c r="C2610">
        <v>0</v>
      </c>
      <c r="D2610" s="88">
        <v>6.7210000000000001</v>
      </c>
    </row>
    <row r="2611" spans="1:4">
      <c r="A2611">
        <v>2795</v>
      </c>
      <c r="B2611" t="s">
        <v>14812</v>
      </c>
      <c r="C2611">
        <v>0</v>
      </c>
      <c r="D2611" s="88">
        <v>4.03</v>
      </c>
    </row>
    <row r="2612" spans="1:4">
      <c r="A2612">
        <v>2796</v>
      </c>
      <c r="B2612" t="s">
        <v>14813</v>
      </c>
      <c r="C2612">
        <v>0</v>
      </c>
      <c r="D2612" s="88">
        <v>1.31</v>
      </c>
    </row>
    <row r="2613" spans="1:4">
      <c r="A2613">
        <v>2797</v>
      </c>
      <c r="B2613" t="s">
        <v>14814</v>
      </c>
      <c r="C2613">
        <v>0</v>
      </c>
      <c r="D2613" s="88">
        <v>42</v>
      </c>
    </row>
    <row r="2614" spans="1:4">
      <c r="A2614">
        <v>2798</v>
      </c>
      <c r="B2614" t="s">
        <v>14815</v>
      </c>
      <c r="C2614">
        <v>0</v>
      </c>
      <c r="D2614" s="88">
        <v>375</v>
      </c>
    </row>
    <row r="2615" spans="1:4">
      <c r="A2615">
        <v>2799</v>
      </c>
      <c r="B2615" t="s">
        <v>14816</v>
      </c>
      <c r="C2615">
        <v>0</v>
      </c>
      <c r="D2615" s="88">
        <v>11.2</v>
      </c>
    </row>
    <row r="2616" spans="1:4">
      <c r="A2616">
        <v>2800</v>
      </c>
      <c r="B2616" t="s">
        <v>14817</v>
      </c>
      <c r="C2616">
        <v>0</v>
      </c>
      <c r="D2616" s="88">
        <v>2.58</v>
      </c>
    </row>
    <row r="2617" spans="1:4">
      <c r="A2617">
        <v>2801</v>
      </c>
      <c r="B2617" t="s">
        <v>14818</v>
      </c>
      <c r="C2617">
        <v>0</v>
      </c>
      <c r="D2617" s="88">
        <v>1.56</v>
      </c>
    </row>
    <row r="2618" spans="1:4">
      <c r="A2618">
        <v>2802</v>
      </c>
      <c r="B2618" t="s">
        <v>14819</v>
      </c>
      <c r="C2618">
        <v>0</v>
      </c>
      <c r="D2618" s="88">
        <v>2.02</v>
      </c>
    </row>
    <row r="2619" spans="1:4">
      <c r="A2619">
        <v>2803</v>
      </c>
      <c r="B2619" t="s">
        <v>14820</v>
      </c>
      <c r="C2619">
        <v>0</v>
      </c>
      <c r="D2619" s="88">
        <v>1.4019999999999999</v>
      </c>
    </row>
    <row r="2620" spans="1:4">
      <c r="A2620">
        <v>2804</v>
      </c>
      <c r="B2620" t="s">
        <v>14821</v>
      </c>
      <c r="C2620">
        <v>0</v>
      </c>
      <c r="D2620" s="88">
        <v>2.02</v>
      </c>
    </row>
    <row r="2621" spans="1:4">
      <c r="A2621">
        <v>2805</v>
      </c>
      <c r="B2621" t="s">
        <v>14822</v>
      </c>
      <c r="C2621">
        <v>0</v>
      </c>
      <c r="D2621" s="88">
        <v>1.45</v>
      </c>
    </row>
    <row r="2622" spans="1:4">
      <c r="A2622">
        <v>2806</v>
      </c>
      <c r="B2622" t="s">
        <v>14823</v>
      </c>
      <c r="C2622">
        <v>0</v>
      </c>
      <c r="D2622" s="88">
        <v>1.65</v>
      </c>
    </row>
    <row r="2623" spans="1:4">
      <c r="A2623">
        <v>2807</v>
      </c>
      <c r="B2623" t="s">
        <v>14824</v>
      </c>
      <c r="C2623">
        <v>0</v>
      </c>
      <c r="D2623" s="88">
        <v>2.27</v>
      </c>
    </row>
    <row r="2624" spans="1:4">
      <c r="A2624">
        <v>2808</v>
      </c>
      <c r="B2624" t="s">
        <v>14825</v>
      </c>
      <c r="C2624">
        <v>0</v>
      </c>
      <c r="D2624" s="88">
        <v>1.6</v>
      </c>
    </row>
    <row r="2625" spans="1:4">
      <c r="A2625">
        <v>2809</v>
      </c>
      <c r="B2625" t="s">
        <v>14826</v>
      </c>
      <c r="C2625">
        <v>0</v>
      </c>
      <c r="D2625" s="88">
        <v>4.29</v>
      </c>
    </row>
    <row r="2626" spans="1:4">
      <c r="A2626">
        <v>2810</v>
      </c>
      <c r="B2626" t="s">
        <v>14827</v>
      </c>
      <c r="C2626">
        <v>0</v>
      </c>
      <c r="D2626" s="88">
        <v>2.4500000000000002</v>
      </c>
    </row>
    <row r="2627" spans="1:4">
      <c r="A2627">
        <v>2811</v>
      </c>
      <c r="B2627" t="s">
        <v>14828</v>
      </c>
      <c r="C2627">
        <v>0</v>
      </c>
      <c r="D2627" s="88">
        <v>2.98</v>
      </c>
    </row>
    <row r="2628" spans="1:4">
      <c r="A2628">
        <v>2812</v>
      </c>
      <c r="B2628" t="s">
        <v>14829</v>
      </c>
      <c r="C2628">
        <v>0</v>
      </c>
      <c r="D2628" s="88">
        <v>2.4500000000000002</v>
      </c>
    </row>
    <row r="2629" spans="1:4">
      <c r="A2629">
        <v>2813</v>
      </c>
      <c r="B2629" t="s">
        <v>14830</v>
      </c>
      <c r="C2629">
        <v>0</v>
      </c>
      <c r="D2629" s="88">
        <v>2.85</v>
      </c>
    </row>
    <row r="2630" spans="1:4">
      <c r="A2630">
        <v>2814</v>
      </c>
      <c r="B2630" t="s">
        <v>14831</v>
      </c>
      <c r="C2630">
        <v>0</v>
      </c>
      <c r="D2630" s="88">
        <v>2.4500000000000002</v>
      </c>
    </row>
    <row r="2631" spans="1:4">
      <c r="A2631">
        <v>2815</v>
      </c>
      <c r="B2631" t="s">
        <v>14832</v>
      </c>
      <c r="C2631">
        <v>0</v>
      </c>
      <c r="D2631" s="88">
        <v>8.57</v>
      </c>
    </row>
    <row r="2632" spans="1:4">
      <c r="A2632">
        <v>2816</v>
      </c>
      <c r="B2632" t="s">
        <v>14833</v>
      </c>
      <c r="C2632">
        <v>0</v>
      </c>
      <c r="D2632" s="88">
        <v>3.25</v>
      </c>
    </row>
    <row r="2633" spans="1:4">
      <c r="A2633">
        <v>2817</v>
      </c>
      <c r="B2633" t="s">
        <v>14834</v>
      </c>
      <c r="C2633">
        <v>0</v>
      </c>
      <c r="D2633" s="88">
        <v>2.2200000000000002</v>
      </c>
    </row>
    <row r="2634" spans="1:4">
      <c r="A2634">
        <v>2818</v>
      </c>
      <c r="B2634" t="s">
        <v>14835</v>
      </c>
      <c r="C2634">
        <v>0</v>
      </c>
      <c r="D2634" s="88">
        <v>2.13</v>
      </c>
    </row>
    <row r="2635" spans="1:4">
      <c r="A2635">
        <v>2819</v>
      </c>
      <c r="B2635" t="s">
        <v>14836</v>
      </c>
      <c r="C2635">
        <v>0</v>
      </c>
      <c r="D2635" s="88">
        <v>1.52</v>
      </c>
    </row>
    <row r="2636" spans="1:4">
      <c r="A2636">
        <v>2820</v>
      </c>
      <c r="B2636" t="s">
        <v>14837</v>
      </c>
      <c r="C2636">
        <v>0</v>
      </c>
      <c r="D2636" s="88">
        <v>1.6</v>
      </c>
    </row>
    <row r="2637" spans="1:4">
      <c r="A2637">
        <v>2821</v>
      </c>
      <c r="B2637" t="s">
        <v>14838</v>
      </c>
      <c r="C2637">
        <v>0</v>
      </c>
      <c r="D2637" s="88">
        <v>12.31</v>
      </c>
    </row>
    <row r="2638" spans="1:4">
      <c r="A2638">
        <v>2822</v>
      </c>
      <c r="B2638" t="s">
        <v>14839</v>
      </c>
      <c r="C2638">
        <v>0</v>
      </c>
      <c r="D2638" s="88">
        <v>7.0860000000000003</v>
      </c>
    </row>
    <row r="2639" spans="1:4">
      <c r="A2639">
        <v>2823</v>
      </c>
      <c r="B2639" t="s">
        <v>14840</v>
      </c>
      <c r="C2639">
        <v>3</v>
      </c>
      <c r="D2639" s="88">
        <v>31.5</v>
      </c>
    </row>
    <row r="2640" spans="1:4">
      <c r="A2640">
        <v>2824</v>
      </c>
      <c r="B2640" t="s">
        <v>14841</v>
      </c>
      <c r="C2640">
        <v>0</v>
      </c>
      <c r="D2640" s="88">
        <v>0</v>
      </c>
    </row>
    <row r="2641" spans="1:4">
      <c r="A2641">
        <v>2825</v>
      </c>
      <c r="B2641" t="s">
        <v>14842</v>
      </c>
      <c r="C2641">
        <v>0</v>
      </c>
      <c r="D2641" s="88">
        <v>3.51</v>
      </c>
    </row>
    <row r="2642" spans="1:4">
      <c r="A2642">
        <v>2826</v>
      </c>
      <c r="B2642" t="s">
        <v>14843</v>
      </c>
      <c r="C2642">
        <v>0</v>
      </c>
      <c r="D2642" s="88">
        <v>3.6240000000000001</v>
      </c>
    </row>
    <row r="2643" spans="1:4">
      <c r="A2643">
        <v>2827</v>
      </c>
      <c r="B2643" t="s">
        <v>14844</v>
      </c>
      <c r="C2643">
        <v>0</v>
      </c>
      <c r="D2643" s="88">
        <v>24.81</v>
      </c>
    </row>
    <row r="2644" spans="1:4">
      <c r="A2644">
        <v>2828</v>
      </c>
      <c r="B2644" t="s">
        <v>14845</v>
      </c>
      <c r="C2644">
        <v>0</v>
      </c>
      <c r="D2644" s="88">
        <v>11.07</v>
      </c>
    </row>
    <row r="2645" spans="1:4">
      <c r="A2645">
        <v>2829</v>
      </c>
      <c r="B2645" t="s">
        <v>14846</v>
      </c>
      <c r="C2645">
        <v>0</v>
      </c>
      <c r="D2645" s="88">
        <v>15.66</v>
      </c>
    </row>
    <row r="2646" spans="1:4">
      <c r="A2646">
        <v>2830</v>
      </c>
      <c r="B2646" t="s">
        <v>14847</v>
      </c>
      <c r="C2646">
        <v>0</v>
      </c>
      <c r="D2646" s="88">
        <v>53.5</v>
      </c>
    </row>
    <row r="2647" spans="1:4">
      <c r="A2647">
        <v>2831</v>
      </c>
      <c r="B2647" t="s">
        <v>14848</v>
      </c>
      <c r="C2647">
        <v>0</v>
      </c>
      <c r="D2647" s="88">
        <v>14.15</v>
      </c>
    </row>
    <row r="2648" spans="1:4">
      <c r="A2648">
        <v>2832</v>
      </c>
      <c r="B2648" t="s">
        <v>14849</v>
      </c>
      <c r="C2648">
        <v>0</v>
      </c>
      <c r="D2648" s="88">
        <v>95.9</v>
      </c>
    </row>
    <row r="2649" spans="1:4">
      <c r="A2649">
        <v>2833</v>
      </c>
      <c r="B2649" t="s">
        <v>14850</v>
      </c>
      <c r="C2649">
        <v>0</v>
      </c>
      <c r="D2649" s="88">
        <v>10</v>
      </c>
    </row>
    <row r="2650" spans="1:4">
      <c r="A2650">
        <v>2834</v>
      </c>
      <c r="B2650" t="s">
        <v>14851</v>
      </c>
      <c r="C2650">
        <v>0</v>
      </c>
      <c r="D2650" s="88">
        <v>9.6859999999999999</v>
      </c>
    </row>
    <row r="2651" spans="1:4">
      <c r="A2651">
        <v>2835</v>
      </c>
      <c r="B2651" t="s">
        <v>14852</v>
      </c>
      <c r="C2651">
        <v>0</v>
      </c>
      <c r="D2651" s="88">
        <v>128.08000000000001</v>
      </c>
    </row>
    <row r="2652" spans="1:4">
      <c r="A2652">
        <v>2836</v>
      </c>
      <c r="B2652" t="s">
        <v>14853</v>
      </c>
      <c r="C2652">
        <v>0</v>
      </c>
      <c r="D2652" s="88">
        <v>20.190000000000001</v>
      </c>
    </row>
    <row r="2653" spans="1:4">
      <c r="A2653">
        <v>2837</v>
      </c>
      <c r="B2653" t="s">
        <v>14854</v>
      </c>
      <c r="C2653">
        <v>0</v>
      </c>
      <c r="D2653" s="88">
        <v>23.55</v>
      </c>
    </row>
    <row r="2654" spans="1:4">
      <c r="A2654">
        <v>2839</v>
      </c>
      <c r="B2654" t="s">
        <v>14855</v>
      </c>
      <c r="C2654">
        <v>0</v>
      </c>
      <c r="D2654" s="88">
        <v>221.72</v>
      </c>
    </row>
    <row r="2655" spans="1:4">
      <c r="A2655">
        <v>2840</v>
      </c>
      <c r="B2655" t="s">
        <v>14856</v>
      </c>
      <c r="C2655">
        <v>0</v>
      </c>
      <c r="D2655" s="88">
        <v>4.0739999999999998</v>
      </c>
    </row>
    <row r="2656" spans="1:4">
      <c r="A2656">
        <v>2841</v>
      </c>
      <c r="B2656" t="s">
        <v>14857</v>
      </c>
      <c r="C2656">
        <v>0</v>
      </c>
      <c r="D2656" s="88">
        <v>5.3970000000000002</v>
      </c>
    </row>
    <row r="2657" spans="1:4">
      <c r="A2657">
        <v>2842</v>
      </c>
      <c r="B2657" t="s">
        <v>14858</v>
      </c>
      <c r="C2657">
        <v>0</v>
      </c>
      <c r="D2657" s="88">
        <v>16.100000000000001</v>
      </c>
    </row>
    <row r="2658" spans="1:4">
      <c r="A2658">
        <v>2843</v>
      </c>
      <c r="B2658" t="s">
        <v>14859</v>
      </c>
      <c r="C2658">
        <v>39</v>
      </c>
      <c r="D2658" s="88">
        <v>10.25</v>
      </c>
    </row>
    <row r="2659" spans="1:4">
      <c r="A2659">
        <v>2844</v>
      </c>
      <c r="B2659" t="s">
        <v>14860</v>
      </c>
      <c r="C2659">
        <v>0</v>
      </c>
      <c r="D2659" s="88">
        <v>5.2859999999999996</v>
      </c>
    </row>
    <row r="2660" spans="1:4">
      <c r="A2660">
        <v>2845</v>
      </c>
      <c r="B2660" t="s">
        <v>14861</v>
      </c>
      <c r="C2660">
        <v>0</v>
      </c>
      <c r="D2660" s="88">
        <v>5</v>
      </c>
    </row>
    <row r="2661" spans="1:4">
      <c r="A2661">
        <v>2846</v>
      </c>
      <c r="B2661" t="s">
        <v>14862</v>
      </c>
      <c r="C2661">
        <v>0</v>
      </c>
      <c r="D2661" s="88">
        <v>9.5</v>
      </c>
    </row>
    <row r="2662" spans="1:4">
      <c r="A2662">
        <v>2847</v>
      </c>
      <c r="B2662" t="s">
        <v>14863</v>
      </c>
      <c r="C2662">
        <v>30</v>
      </c>
      <c r="D2662" s="88">
        <v>13.11</v>
      </c>
    </row>
    <row r="2663" spans="1:4">
      <c r="A2663">
        <v>2848</v>
      </c>
      <c r="B2663" t="s">
        <v>14864</v>
      </c>
      <c r="C2663">
        <v>0</v>
      </c>
      <c r="D2663" s="88">
        <v>5.8890000000000002</v>
      </c>
    </row>
    <row r="2664" spans="1:4">
      <c r="A2664">
        <v>2849</v>
      </c>
      <c r="B2664" t="s">
        <v>14865</v>
      </c>
      <c r="C2664">
        <v>0</v>
      </c>
      <c r="D2664" s="88">
        <v>5.8</v>
      </c>
    </row>
    <row r="2665" spans="1:4">
      <c r="A2665">
        <v>2850</v>
      </c>
      <c r="B2665" t="s">
        <v>14866</v>
      </c>
      <c r="C2665">
        <v>0</v>
      </c>
      <c r="D2665" s="88">
        <v>7.7</v>
      </c>
    </row>
    <row r="2666" spans="1:4">
      <c r="A2666">
        <v>2851</v>
      </c>
      <c r="B2666" t="s">
        <v>14867</v>
      </c>
      <c r="C2666">
        <v>0</v>
      </c>
      <c r="D2666" s="88">
        <v>7.76</v>
      </c>
    </row>
    <row r="2667" spans="1:4">
      <c r="A2667">
        <v>2852</v>
      </c>
      <c r="B2667" t="s">
        <v>14868</v>
      </c>
      <c r="C2667">
        <v>0</v>
      </c>
      <c r="D2667" s="88">
        <v>144.4</v>
      </c>
    </row>
    <row r="2668" spans="1:4">
      <c r="A2668">
        <v>2853</v>
      </c>
      <c r="B2668" t="s">
        <v>14869</v>
      </c>
      <c r="C2668">
        <v>0</v>
      </c>
      <c r="D2668" s="88">
        <v>6.09</v>
      </c>
    </row>
    <row r="2669" spans="1:4">
      <c r="A2669">
        <v>2854</v>
      </c>
      <c r="B2669" t="s">
        <v>14870</v>
      </c>
      <c r="C2669">
        <v>0</v>
      </c>
      <c r="D2669" s="88">
        <v>7.343</v>
      </c>
    </row>
    <row r="2670" spans="1:4">
      <c r="A2670">
        <v>2855</v>
      </c>
      <c r="B2670" t="s">
        <v>14871</v>
      </c>
      <c r="C2670">
        <v>0</v>
      </c>
      <c r="D2670" s="88">
        <v>4.3499999999999996</v>
      </c>
    </row>
    <row r="2671" spans="1:4">
      <c r="A2671">
        <v>2856</v>
      </c>
      <c r="B2671" t="s">
        <v>14872</v>
      </c>
      <c r="C2671">
        <v>0</v>
      </c>
      <c r="D2671" s="88">
        <v>4.0199999999999996</v>
      </c>
    </row>
    <row r="2672" spans="1:4">
      <c r="A2672">
        <v>2857</v>
      </c>
      <c r="B2672" t="s">
        <v>14873</v>
      </c>
      <c r="C2672">
        <v>0</v>
      </c>
      <c r="D2672" s="88">
        <v>1.95</v>
      </c>
    </row>
    <row r="2673" spans="1:4">
      <c r="A2673">
        <v>2858</v>
      </c>
      <c r="B2673" t="s">
        <v>14874</v>
      </c>
      <c r="C2673">
        <v>0</v>
      </c>
      <c r="D2673" s="88">
        <v>19.82</v>
      </c>
    </row>
    <row r="2674" spans="1:4">
      <c r="A2674">
        <v>2859</v>
      </c>
      <c r="B2674" t="s">
        <v>14875</v>
      </c>
      <c r="C2674">
        <v>6</v>
      </c>
      <c r="D2674" s="88">
        <v>7.2960000000000003</v>
      </c>
    </row>
    <row r="2675" spans="1:4">
      <c r="A2675">
        <v>2860</v>
      </c>
      <c r="B2675" t="s">
        <v>14876</v>
      </c>
      <c r="C2675">
        <v>0</v>
      </c>
      <c r="D2675" s="88">
        <v>5.0869999999999997</v>
      </c>
    </row>
    <row r="2676" spans="1:4">
      <c r="A2676">
        <v>2861</v>
      </c>
      <c r="B2676" t="s">
        <v>14877</v>
      </c>
      <c r="C2676">
        <v>0</v>
      </c>
      <c r="D2676" s="88">
        <v>7.5</v>
      </c>
    </row>
    <row r="2677" spans="1:4">
      <c r="A2677">
        <v>2862</v>
      </c>
      <c r="B2677" t="s">
        <v>14878</v>
      </c>
      <c r="C2677">
        <v>0</v>
      </c>
      <c r="D2677" s="88">
        <v>10.31</v>
      </c>
    </row>
    <row r="2678" spans="1:4">
      <c r="A2678">
        <v>2863</v>
      </c>
      <c r="B2678" t="s">
        <v>14879</v>
      </c>
      <c r="C2678">
        <v>0</v>
      </c>
      <c r="D2678" s="88">
        <v>3.75</v>
      </c>
    </row>
    <row r="2679" spans="1:4">
      <c r="A2679">
        <v>2864</v>
      </c>
      <c r="B2679" t="s">
        <v>14880</v>
      </c>
      <c r="C2679">
        <v>0</v>
      </c>
      <c r="D2679" s="88">
        <v>7.85</v>
      </c>
    </row>
    <row r="2680" spans="1:4">
      <c r="A2680">
        <v>2865</v>
      </c>
      <c r="B2680" t="s">
        <v>14881</v>
      </c>
      <c r="C2680">
        <v>132</v>
      </c>
      <c r="D2680" s="88">
        <v>1.4</v>
      </c>
    </row>
    <row r="2681" spans="1:4">
      <c r="A2681">
        <v>2866</v>
      </c>
      <c r="B2681" t="s">
        <v>14882</v>
      </c>
      <c r="C2681">
        <v>0</v>
      </c>
      <c r="D2681" s="88">
        <v>3.657</v>
      </c>
    </row>
    <row r="2682" spans="1:4">
      <c r="A2682">
        <v>2867</v>
      </c>
      <c r="B2682" t="s">
        <v>14883</v>
      </c>
      <c r="C2682">
        <v>0</v>
      </c>
      <c r="D2682" s="88">
        <v>5.95</v>
      </c>
    </row>
    <row r="2683" spans="1:4">
      <c r="A2683">
        <v>2868</v>
      </c>
      <c r="B2683" t="s">
        <v>14884</v>
      </c>
      <c r="C2683">
        <v>0</v>
      </c>
      <c r="D2683" s="88">
        <v>4.9800000000000004</v>
      </c>
    </row>
    <row r="2684" spans="1:4">
      <c r="A2684">
        <v>2869</v>
      </c>
      <c r="B2684" t="s">
        <v>14885</v>
      </c>
      <c r="C2684">
        <v>0</v>
      </c>
      <c r="D2684" s="88">
        <v>6.41</v>
      </c>
    </row>
    <row r="2685" spans="1:4">
      <c r="A2685">
        <v>2870</v>
      </c>
      <c r="B2685" t="s">
        <v>14886</v>
      </c>
      <c r="C2685">
        <v>0</v>
      </c>
      <c r="D2685" s="88">
        <v>2.5</v>
      </c>
    </row>
    <row r="2686" spans="1:4">
      <c r="A2686">
        <v>2871</v>
      </c>
      <c r="B2686" t="s">
        <v>14887</v>
      </c>
      <c r="C2686">
        <v>114</v>
      </c>
      <c r="D2686" s="88">
        <v>3.448</v>
      </c>
    </row>
    <row r="2687" spans="1:4">
      <c r="A2687">
        <v>2872</v>
      </c>
      <c r="B2687" t="s">
        <v>14888</v>
      </c>
      <c r="C2687">
        <v>0</v>
      </c>
      <c r="D2687" s="88">
        <v>10.5</v>
      </c>
    </row>
    <row r="2688" spans="1:4">
      <c r="A2688">
        <v>2873</v>
      </c>
      <c r="B2688" t="s">
        <v>14889</v>
      </c>
      <c r="C2688">
        <v>0</v>
      </c>
      <c r="D2688" s="88">
        <v>3.49</v>
      </c>
    </row>
    <row r="2689" spans="1:4">
      <c r="A2689">
        <v>2874</v>
      </c>
      <c r="B2689" t="s">
        <v>14890</v>
      </c>
      <c r="C2689">
        <v>0</v>
      </c>
      <c r="D2689" s="88">
        <v>29.1</v>
      </c>
    </row>
    <row r="2690" spans="1:4">
      <c r="A2690">
        <v>2875</v>
      </c>
      <c r="B2690" t="s">
        <v>14891</v>
      </c>
      <c r="C2690">
        <v>0</v>
      </c>
      <c r="D2690" s="88">
        <v>48.09</v>
      </c>
    </row>
    <row r="2691" spans="1:4">
      <c r="A2691">
        <v>2876</v>
      </c>
      <c r="B2691" t="s">
        <v>14892</v>
      </c>
      <c r="C2691">
        <v>0</v>
      </c>
      <c r="D2691" s="88">
        <v>7.8</v>
      </c>
    </row>
    <row r="2692" spans="1:4">
      <c r="A2692">
        <v>2877</v>
      </c>
      <c r="B2692" t="s">
        <v>14893</v>
      </c>
      <c r="C2692">
        <v>0</v>
      </c>
      <c r="D2692" s="88">
        <v>58</v>
      </c>
    </row>
    <row r="2693" spans="1:4">
      <c r="A2693">
        <v>2878</v>
      </c>
      <c r="B2693" t="s">
        <v>14894</v>
      </c>
      <c r="C2693">
        <v>0</v>
      </c>
      <c r="D2693" s="88">
        <v>15.98</v>
      </c>
    </row>
    <row r="2694" spans="1:4">
      <c r="A2694">
        <v>2879</v>
      </c>
      <c r="B2694" t="s">
        <v>14895</v>
      </c>
      <c r="C2694">
        <v>0</v>
      </c>
      <c r="D2694" s="88">
        <v>19.899999999999999</v>
      </c>
    </row>
    <row r="2695" spans="1:4">
      <c r="A2695">
        <v>2880</v>
      </c>
      <c r="B2695" t="s">
        <v>14896</v>
      </c>
      <c r="C2695">
        <v>0</v>
      </c>
      <c r="D2695" s="88">
        <v>27.38</v>
      </c>
    </row>
    <row r="2696" spans="1:4">
      <c r="A2696">
        <v>2881</v>
      </c>
      <c r="B2696" t="s">
        <v>14897</v>
      </c>
      <c r="C2696">
        <v>0</v>
      </c>
      <c r="D2696" s="88">
        <v>8.33</v>
      </c>
    </row>
    <row r="2697" spans="1:4">
      <c r="A2697">
        <v>2882</v>
      </c>
      <c r="B2697" t="s">
        <v>14898</v>
      </c>
      <c r="C2697">
        <v>0</v>
      </c>
      <c r="D2697" s="88">
        <v>25</v>
      </c>
    </row>
    <row r="2698" spans="1:4">
      <c r="A2698">
        <v>2883</v>
      </c>
      <c r="B2698" t="s">
        <v>14899</v>
      </c>
      <c r="C2698">
        <v>0</v>
      </c>
      <c r="D2698" s="88">
        <v>27.239000000000001</v>
      </c>
    </row>
    <row r="2699" spans="1:4">
      <c r="A2699">
        <v>2884</v>
      </c>
      <c r="B2699" t="s">
        <v>14900</v>
      </c>
      <c r="C2699">
        <v>0</v>
      </c>
      <c r="D2699" s="88">
        <v>23.4</v>
      </c>
    </row>
    <row r="2700" spans="1:4">
      <c r="A2700">
        <v>2885</v>
      </c>
      <c r="B2700" t="s">
        <v>14901</v>
      </c>
      <c r="C2700">
        <v>0</v>
      </c>
      <c r="D2700" s="88">
        <v>26.18</v>
      </c>
    </row>
    <row r="2701" spans="1:4">
      <c r="A2701">
        <v>2886</v>
      </c>
      <c r="B2701" t="s">
        <v>14902</v>
      </c>
      <c r="C2701">
        <v>0</v>
      </c>
      <c r="D2701" s="88">
        <v>20.45</v>
      </c>
    </row>
    <row r="2702" spans="1:4">
      <c r="A2702">
        <v>2887</v>
      </c>
      <c r="B2702" t="s">
        <v>14903</v>
      </c>
      <c r="C2702">
        <v>0</v>
      </c>
      <c r="D2702" s="88">
        <v>8.6199999999999992</v>
      </c>
    </row>
    <row r="2703" spans="1:4">
      <c r="A2703">
        <v>2888</v>
      </c>
      <c r="B2703" t="s">
        <v>14904</v>
      </c>
      <c r="C2703">
        <v>0</v>
      </c>
      <c r="D2703" s="88">
        <v>2</v>
      </c>
    </row>
    <row r="2704" spans="1:4">
      <c r="A2704">
        <v>2889</v>
      </c>
      <c r="B2704" t="s">
        <v>14905</v>
      </c>
      <c r="C2704">
        <v>0</v>
      </c>
      <c r="D2704" s="88">
        <v>14.38</v>
      </c>
    </row>
    <row r="2705" spans="1:4">
      <c r="A2705">
        <v>2890</v>
      </c>
      <c r="B2705" t="s">
        <v>14906</v>
      </c>
      <c r="C2705">
        <v>0</v>
      </c>
      <c r="D2705" s="88">
        <v>9.08</v>
      </c>
    </row>
    <row r="2706" spans="1:4">
      <c r="A2706">
        <v>2891</v>
      </c>
      <c r="B2706" t="s">
        <v>14907</v>
      </c>
      <c r="C2706">
        <v>0</v>
      </c>
      <c r="D2706" s="88">
        <v>5.74</v>
      </c>
    </row>
    <row r="2707" spans="1:4">
      <c r="A2707">
        <v>2892</v>
      </c>
      <c r="B2707" t="s">
        <v>14908</v>
      </c>
      <c r="C2707">
        <v>0</v>
      </c>
      <c r="D2707" s="88">
        <v>24.34</v>
      </c>
    </row>
    <row r="2708" spans="1:4">
      <c r="A2708">
        <v>2893</v>
      </c>
      <c r="B2708" t="s">
        <v>14909</v>
      </c>
      <c r="C2708">
        <v>0</v>
      </c>
      <c r="D2708" s="88">
        <v>7.79</v>
      </c>
    </row>
    <row r="2709" spans="1:4">
      <c r="A2709">
        <v>2894</v>
      </c>
      <c r="B2709" t="s">
        <v>14910</v>
      </c>
      <c r="C2709">
        <v>60</v>
      </c>
      <c r="D2709" s="88">
        <v>6.25</v>
      </c>
    </row>
    <row r="2710" spans="1:4">
      <c r="A2710">
        <v>2895</v>
      </c>
      <c r="B2710" t="s">
        <v>14911</v>
      </c>
      <c r="C2710">
        <v>0</v>
      </c>
      <c r="D2710" s="88">
        <v>1.19</v>
      </c>
    </row>
    <row r="2711" spans="1:4">
      <c r="A2711">
        <v>2896</v>
      </c>
      <c r="B2711" t="s">
        <v>14912</v>
      </c>
      <c r="C2711">
        <v>0</v>
      </c>
      <c r="D2711" s="88">
        <v>11.98</v>
      </c>
    </row>
    <row r="2712" spans="1:4">
      <c r="A2712">
        <v>2897</v>
      </c>
      <c r="B2712" t="s">
        <v>14913</v>
      </c>
      <c r="C2712">
        <v>24</v>
      </c>
      <c r="D2712" s="88">
        <v>17.666</v>
      </c>
    </row>
    <row r="2713" spans="1:4">
      <c r="A2713">
        <v>2898</v>
      </c>
      <c r="B2713" t="s">
        <v>14914</v>
      </c>
      <c r="C2713">
        <v>0</v>
      </c>
      <c r="D2713" s="88">
        <v>4.01</v>
      </c>
    </row>
    <row r="2714" spans="1:4">
      <c r="A2714">
        <v>2899</v>
      </c>
      <c r="B2714" t="s">
        <v>14915</v>
      </c>
      <c r="C2714">
        <v>0</v>
      </c>
      <c r="D2714" s="88">
        <v>153.47</v>
      </c>
    </row>
    <row r="2715" spans="1:4">
      <c r="A2715">
        <v>2900</v>
      </c>
      <c r="B2715" t="s">
        <v>14916</v>
      </c>
      <c r="C2715">
        <v>0</v>
      </c>
      <c r="D2715" s="88">
        <v>34.729999999999997</v>
      </c>
    </row>
    <row r="2716" spans="1:4">
      <c r="A2716">
        <v>2901</v>
      </c>
      <c r="B2716" t="s">
        <v>14917</v>
      </c>
      <c r="C2716">
        <v>0</v>
      </c>
      <c r="D2716" s="88">
        <v>27.6</v>
      </c>
    </row>
    <row r="2717" spans="1:4">
      <c r="A2717">
        <v>2902</v>
      </c>
      <c r="B2717" t="s">
        <v>14918</v>
      </c>
      <c r="C2717">
        <v>0</v>
      </c>
      <c r="D2717" s="88">
        <v>60.77</v>
      </c>
    </row>
    <row r="2718" spans="1:4">
      <c r="A2718">
        <v>2903</v>
      </c>
      <c r="B2718" t="s">
        <v>14919</v>
      </c>
      <c r="C2718">
        <v>0</v>
      </c>
      <c r="D2718" s="88">
        <v>2.8</v>
      </c>
    </row>
    <row r="2719" spans="1:4">
      <c r="A2719">
        <v>2904</v>
      </c>
      <c r="B2719" t="s">
        <v>14920</v>
      </c>
      <c r="C2719">
        <v>0</v>
      </c>
      <c r="D2719" s="88">
        <v>33.75</v>
      </c>
    </row>
    <row r="2720" spans="1:4">
      <c r="A2720">
        <v>2905</v>
      </c>
      <c r="B2720" t="s">
        <v>14921</v>
      </c>
      <c r="C2720">
        <v>0</v>
      </c>
      <c r="D2720" s="88">
        <v>4.7300000000000004</v>
      </c>
    </row>
    <row r="2721" spans="1:4">
      <c r="A2721">
        <v>2906</v>
      </c>
      <c r="B2721" t="s">
        <v>14922</v>
      </c>
      <c r="C2721">
        <v>0</v>
      </c>
      <c r="D2721" s="88">
        <v>6.94</v>
      </c>
    </row>
    <row r="2722" spans="1:4">
      <c r="A2722">
        <v>2907</v>
      </c>
      <c r="B2722" t="s">
        <v>14923</v>
      </c>
      <c r="C2722">
        <v>0</v>
      </c>
      <c r="D2722" s="88">
        <v>26.94</v>
      </c>
    </row>
    <row r="2723" spans="1:4">
      <c r="A2723">
        <v>2908</v>
      </c>
      <c r="B2723" t="s">
        <v>14924</v>
      </c>
      <c r="C2723">
        <v>0</v>
      </c>
      <c r="D2723" s="88">
        <v>30.66</v>
      </c>
    </row>
    <row r="2724" spans="1:4">
      <c r="A2724">
        <v>2909</v>
      </c>
      <c r="B2724" t="s">
        <v>14925</v>
      </c>
      <c r="C2724">
        <v>15</v>
      </c>
      <c r="D2724" s="88">
        <v>10.11</v>
      </c>
    </row>
    <row r="2725" spans="1:4">
      <c r="A2725">
        <v>2910</v>
      </c>
      <c r="B2725" t="s">
        <v>14926</v>
      </c>
      <c r="C2725">
        <v>0</v>
      </c>
      <c r="D2725" s="88">
        <v>20.329999999999998</v>
      </c>
    </row>
    <row r="2726" spans="1:4">
      <c r="A2726">
        <v>2911</v>
      </c>
      <c r="B2726" t="s">
        <v>14927</v>
      </c>
      <c r="C2726">
        <v>0</v>
      </c>
      <c r="D2726" s="88">
        <v>18.73</v>
      </c>
    </row>
    <row r="2727" spans="1:4">
      <c r="A2727">
        <v>2912</v>
      </c>
      <c r="B2727" t="s">
        <v>14928</v>
      </c>
      <c r="C2727">
        <v>0</v>
      </c>
      <c r="D2727" s="88">
        <v>14.51</v>
      </c>
    </row>
    <row r="2728" spans="1:4">
      <c r="A2728">
        <v>2913</v>
      </c>
      <c r="B2728" t="s">
        <v>14929</v>
      </c>
      <c r="C2728">
        <v>0</v>
      </c>
      <c r="D2728" s="88">
        <v>97.46</v>
      </c>
    </row>
    <row r="2729" spans="1:4">
      <c r="A2729">
        <v>2914</v>
      </c>
      <c r="B2729" t="s">
        <v>14930</v>
      </c>
      <c r="C2729">
        <v>0</v>
      </c>
      <c r="D2729" s="88">
        <v>10.694000000000001</v>
      </c>
    </row>
    <row r="2730" spans="1:4">
      <c r="A2730">
        <v>2915</v>
      </c>
      <c r="B2730" t="s">
        <v>14931</v>
      </c>
      <c r="C2730">
        <v>0</v>
      </c>
      <c r="D2730" s="88">
        <v>7.79</v>
      </c>
    </row>
    <row r="2731" spans="1:4">
      <c r="A2731">
        <v>2916</v>
      </c>
      <c r="B2731" t="s">
        <v>14932</v>
      </c>
      <c r="C2731">
        <v>0</v>
      </c>
      <c r="D2731" s="88">
        <v>38.619999999999997</v>
      </c>
    </row>
    <row r="2732" spans="1:4">
      <c r="A2732">
        <v>2917</v>
      </c>
      <c r="B2732" t="s">
        <v>14933</v>
      </c>
      <c r="C2732">
        <v>0</v>
      </c>
      <c r="D2732" s="88">
        <v>29.25</v>
      </c>
    </row>
    <row r="2733" spans="1:4">
      <c r="A2733">
        <v>2918</v>
      </c>
      <c r="B2733" t="s">
        <v>14934</v>
      </c>
      <c r="C2733">
        <v>0</v>
      </c>
      <c r="D2733" s="88">
        <v>112.38</v>
      </c>
    </row>
    <row r="2734" spans="1:4">
      <c r="A2734">
        <v>2919</v>
      </c>
      <c r="B2734" t="s">
        <v>14935</v>
      </c>
      <c r="C2734">
        <v>0</v>
      </c>
      <c r="D2734" s="88">
        <v>6.5359999999999996</v>
      </c>
    </row>
    <row r="2735" spans="1:4">
      <c r="A2735">
        <v>2920</v>
      </c>
      <c r="B2735" t="s">
        <v>14936</v>
      </c>
      <c r="C2735">
        <v>0</v>
      </c>
      <c r="D2735" s="88">
        <v>12.044</v>
      </c>
    </row>
    <row r="2736" spans="1:4">
      <c r="A2736">
        <v>2921</v>
      </c>
      <c r="B2736" t="s">
        <v>14937</v>
      </c>
      <c r="C2736">
        <v>0</v>
      </c>
      <c r="D2736" s="88">
        <v>5.6749999999999998</v>
      </c>
    </row>
    <row r="2737" spans="1:4">
      <c r="A2737">
        <v>2922</v>
      </c>
      <c r="B2737" t="s">
        <v>14938</v>
      </c>
      <c r="C2737">
        <v>0</v>
      </c>
      <c r="D2737" s="88">
        <v>0.48</v>
      </c>
    </row>
    <row r="2738" spans="1:4">
      <c r="A2738">
        <v>2923</v>
      </c>
      <c r="B2738" t="s">
        <v>14939</v>
      </c>
      <c r="C2738">
        <v>0</v>
      </c>
      <c r="D2738" s="88">
        <v>6.5220000000000002</v>
      </c>
    </row>
    <row r="2739" spans="1:4">
      <c r="A2739">
        <v>2924</v>
      </c>
      <c r="B2739" t="s">
        <v>14940</v>
      </c>
      <c r="C2739">
        <v>0</v>
      </c>
      <c r="D2739" s="88">
        <v>5.6150000000000002</v>
      </c>
    </row>
    <row r="2740" spans="1:4">
      <c r="A2740">
        <v>2925</v>
      </c>
      <c r="B2740" t="s">
        <v>14941</v>
      </c>
      <c r="C2740">
        <v>0</v>
      </c>
      <c r="D2740" s="88">
        <v>7.45</v>
      </c>
    </row>
    <row r="2741" spans="1:4">
      <c r="A2741">
        <v>2926</v>
      </c>
      <c r="B2741" t="s">
        <v>14942</v>
      </c>
      <c r="C2741">
        <v>0</v>
      </c>
      <c r="D2741" s="88">
        <v>6.6139999999999999</v>
      </c>
    </row>
    <row r="2742" spans="1:4">
      <c r="A2742">
        <v>2927</v>
      </c>
      <c r="B2742" t="s">
        <v>14943</v>
      </c>
      <c r="C2742">
        <v>0</v>
      </c>
      <c r="D2742" s="88">
        <v>24.966999999999999</v>
      </c>
    </row>
    <row r="2743" spans="1:4">
      <c r="A2743">
        <v>2928</v>
      </c>
      <c r="B2743" t="s">
        <v>14944</v>
      </c>
      <c r="C2743">
        <v>0</v>
      </c>
      <c r="D2743" s="88">
        <v>24.053999999999998</v>
      </c>
    </row>
    <row r="2744" spans="1:4">
      <c r="A2744">
        <v>2929</v>
      </c>
      <c r="B2744" t="s">
        <v>14945</v>
      </c>
      <c r="C2744">
        <v>0</v>
      </c>
      <c r="D2744" s="88">
        <v>9.1020000000000003</v>
      </c>
    </row>
    <row r="2745" spans="1:4">
      <c r="A2745">
        <v>2930</v>
      </c>
      <c r="B2745" t="s">
        <v>14946</v>
      </c>
      <c r="C2745">
        <v>0</v>
      </c>
      <c r="D2745" s="88">
        <v>12.4</v>
      </c>
    </row>
    <row r="2746" spans="1:4">
      <c r="A2746">
        <v>2931</v>
      </c>
      <c r="B2746" t="s">
        <v>14947</v>
      </c>
      <c r="C2746">
        <v>0</v>
      </c>
      <c r="D2746" s="88">
        <v>0</v>
      </c>
    </row>
    <row r="2747" spans="1:4">
      <c r="A2747">
        <v>2932</v>
      </c>
      <c r="B2747" t="s">
        <v>14948</v>
      </c>
      <c r="C2747">
        <v>0</v>
      </c>
      <c r="D2747" s="88">
        <v>21.63</v>
      </c>
    </row>
    <row r="2748" spans="1:4">
      <c r="A2748">
        <v>2933</v>
      </c>
      <c r="B2748" t="s">
        <v>14949</v>
      </c>
      <c r="C2748">
        <v>0</v>
      </c>
      <c r="D2748" s="88">
        <v>29.63</v>
      </c>
    </row>
    <row r="2749" spans="1:4">
      <c r="A2749">
        <v>2934</v>
      </c>
      <c r="B2749" t="s">
        <v>14950</v>
      </c>
      <c r="C2749">
        <v>0</v>
      </c>
      <c r="D2749" s="88">
        <v>13.79</v>
      </c>
    </row>
    <row r="2750" spans="1:4">
      <c r="A2750">
        <v>2935</v>
      </c>
      <c r="B2750" t="s">
        <v>14951</v>
      </c>
      <c r="C2750">
        <v>0</v>
      </c>
      <c r="D2750" s="88">
        <v>18.850000000000001</v>
      </c>
    </row>
    <row r="2751" spans="1:4">
      <c r="A2751">
        <v>2936</v>
      </c>
      <c r="B2751" t="s">
        <v>14952</v>
      </c>
      <c r="C2751">
        <v>0</v>
      </c>
      <c r="D2751" s="88">
        <v>10.5</v>
      </c>
    </row>
    <row r="2752" spans="1:4">
      <c r="A2752">
        <v>2937</v>
      </c>
      <c r="B2752" t="s">
        <v>14953</v>
      </c>
      <c r="C2752">
        <v>9</v>
      </c>
      <c r="D2752" s="88">
        <v>9.69</v>
      </c>
    </row>
    <row r="2753" spans="1:4">
      <c r="A2753">
        <v>2938</v>
      </c>
      <c r="B2753" t="s">
        <v>14954</v>
      </c>
      <c r="C2753">
        <v>0</v>
      </c>
      <c r="D2753" s="88">
        <v>6.1870000000000003</v>
      </c>
    </row>
    <row r="2754" spans="1:4">
      <c r="A2754">
        <v>2939</v>
      </c>
      <c r="B2754" t="s">
        <v>14955</v>
      </c>
      <c r="C2754">
        <v>0</v>
      </c>
      <c r="D2754" s="88">
        <v>10.65</v>
      </c>
    </row>
    <row r="2755" spans="1:4">
      <c r="A2755">
        <v>2940</v>
      </c>
      <c r="B2755" t="s">
        <v>14956</v>
      </c>
      <c r="C2755">
        <v>0</v>
      </c>
      <c r="D2755" s="88">
        <v>11.78</v>
      </c>
    </row>
    <row r="2756" spans="1:4">
      <c r="A2756">
        <v>2941</v>
      </c>
      <c r="B2756" t="s">
        <v>14957</v>
      </c>
      <c r="C2756">
        <v>0</v>
      </c>
      <c r="D2756" s="88">
        <v>28.49</v>
      </c>
    </row>
    <row r="2757" spans="1:4">
      <c r="A2757">
        <v>2942</v>
      </c>
      <c r="B2757" t="s">
        <v>14958</v>
      </c>
      <c r="C2757">
        <v>0</v>
      </c>
      <c r="D2757" s="88">
        <v>144.613</v>
      </c>
    </row>
    <row r="2758" spans="1:4">
      <c r="A2758">
        <v>2943</v>
      </c>
      <c r="B2758" t="s">
        <v>14959</v>
      </c>
      <c r="C2758">
        <v>0</v>
      </c>
      <c r="D2758" s="88">
        <v>8.8000000000000007</v>
      </c>
    </row>
    <row r="2759" spans="1:4">
      <c r="A2759">
        <v>2944</v>
      </c>
      <c r="B2759" t="s">
        <v>14960</v>
      </c>
      <c r="C2759">
        <v>0</v>
      </c>
      <c r="D2759" s="88">
        <v>19.73</v>
      </c>
    </row>
    <row r="2760" spans="1:4">
      <c r="A2760">
        <v>2945</v>
      </c>
      <c r="B2760" t="s">
        <v>14961</v>
      </c>
      <c r="C2760">
        <v>0</v>
      </c>
      <c r="D2760" s="88">
        <v>18.29</v>
      </c>
    </row>
    <row r="2761" spans="1:4">
      <c r="A2761">
        <v>2946</v>
      </c>
      <c r="B2761" t="s">
        <v>14962</v>
      </c>
      <c r="C2761">
        <v>0</v>
      </c>
      <c r="D2761" s="88">
        <v>17.63</v>
      </c>
    </row>
    <row r="2762" spans="1:4">
      <c r="A2762">
        <v>2947</v>
      </c>
      <c r="B2762" t="s">
        <v>14963</v>
      </c>
      <c r="C2762">
        <v>0</v>
      </c>
      <c r="D2762" s="88">
        <v>3.19</v>
      </c>
    </row>
    <row r="2763" spans="1:4">
      <c r="A2763">
        <v>2948</v>
      </c>
      <c r="B2763" t="s">
        <v>14964</v>
      </c>
      <c r="C2763">
        <v>0</v>
      </c>
      <c r="D2763" s="88">
        <v>32.909999999999997</v>
      </c>
    </row>
    <row r="2764" spans="1:4">
      <c r="A2764">
        <v>2949</v>
      </c>
      <c r="B2764" t="s">
        <v>14965</v>
      </c>
      <c r="C2764">
        <v>0</v>
      </c>
      <c r="D2764" s="88">
        <v>19.61</v>
      </c>
    </row>
    <row r="2765" spans="1:4">
      <c r="A2765">
        <v>2950</v>
      </c>
      <c r="B2765" t="s">
        <v>14966</v>
      </c>
      <c r="C2765">
        <v>0</v>
      </c>
      <c r="D2765" s="88">
        <v>10.888</v>
      </c>
    </row>
    <row r="2766" spans="1:4">
      <c r="A2766">
        <v>2951</v>
      </c>
      <c r="B2766" t="s">
        <v>14967</v>
      </c>
      <c r="C2766">
        <v>0</v>
      </c>
      <c r="D2766" s="88">
        <v>0</v>
      </c>
    </row>
    <row r="2767" spans="1:4">
      <c r="A2767">
        <v>2952</v>
      </c>
      <c r="B2767" t="s">
        <v>14968</v>
      </c>
      <c r="C2767">
        <v>0</v>
      </c>
      <c r="D2767" s="88">
        <v>7.9880000000000004</v>
      </c>
    </row>
    <row r="2768" spans="1:4">
      <c r="A2768">
        <v>2953</v>
      </c>
      <c r="B2768" t="s">
        <v>14969</v>
      </c>
      <c r="C2768">
        <v>0</v>
      </c>
      <c r="D2768" s="88">
        <v>0</v>
      </c>
    </row>
    <row r="2769" spans="1:4">
      <c r="A2769">
        <v>2954</v>
      </c>
      <c r="B2769" t="s">
        <v>14970</v>
      </c>
      <c r="C2769">
        <v>0</v>
      </c>
      <c r="D2769" s="88">
        <v>13.888</v>
      </c>
    </row>
    <row r="2770" spans="1:4">
      <c r="A2770">
        <v>2955</v>
      </c>
      <c r="B2770" t="s">
        <v>14971</v>
      </c>
      <c r="C2770">
        <v>0</v>
      </c>
      <c r="D2770" s="88">
        <v>47.21</v>
      </c>
    </row>
    <row r="2771" spans="1:4">
      <c r="A2771">
        <v>2956</v>
      </c>
      <c r="B2771" t="s">
        <v>14972</v>
      </c>
      <c r="C2771">
        <v>0</v>
      </c>
      <c r="D2771" s="88">
        <v>31.95</v>
      </c>
    </row>
    <row r="2772" spans="1:4">
      <c r="A2772">
        <v>2957</v>
      </c>
      <c r="B2772" t="s">
        <v>14973</v>
      </c>
      <c r="C2772">
        <v>0</v>
      </c>
      <c r="D2772" s="88">
        <v>37</v>
      </c>
    </row>
    <row r="2773" spans="1:4">
      <c r="A2773">
        <v>2958</v>
      </c>
      <c r="B2773" t="s">
        <v>14974</v>
      </c>
      <c r="C2773">
        <v>0</v>
      </c>
      <c r="D2773" s="88">
        <v>14.242000000000001</v>
      </c>
    </row>
    <row r="2774" spans="1:4">
      <c r="A2774">
        <v>2959</v>
      </c>
      <c r="B2774" t="s">
        <v>14975</v>
      </c>
      <c r="C2774">
        <v>0</v>
      </c>
      <c r="D2774" s="88">
        <v>13.7</v>
      </c>
    </row>
    <row r="2775" spans="1:4">
      <c r="A2775">
        <v>2960</v>
      </c>
      <c r="B2775" t="s">
        <v>14976</v>
      </c>
      <c r="C2775">
        <v>0</v>
      </c>
      <c r="D2775" s="88">
        <v>40.5</v>
      </c>
    </row>
    <row r="2776" spans="1:4">
      <c r="A2776">
        <v>2961</v>
      </c>
      <c r="B2776" t="s">
        <v>14977</v>
      </c>
      <c r="C2776">
        <v>0</v>
      </c>
      <c r="D2776" s="88">
        <v>35.270000000000003</v>
      </c>
    </row>
    <row r="2777" spans="1:4">
      <c r="A2777">
        <v>2962</v>
      </c>
      <c r="B2777" t="s">
        <v>14978</v>
      </c>
      <c r="C2777">
        <v>0</v>
      </c>
      <c r="D2777" s="88">
        <v>21.89</v>
      </c>
    </row>
    <row r="2778" spans="1:4">
      <c r="A2778">
        <v>2963</v>
      </c>
      <c r="B2778" t="s">
        <v>14979</v>
      </c>
      <c r="C2778">
        <v>0</v>
      </c>
      <c r="D2778" s="88">
        <v>23.44</v>
      </c>
    </row>
    <row r="2779" spans="1:4">
      <c r="A2779">
        <v>2964</v>
      </c>
      <c r="B2779" t="s">
        <v>14980</v>
      </c>
      <c r="C2779">
        <v>0</v>
      </c>
      <c r="D2779" s="88">
        <v>9</v>
      </c>
    </row>
    <row r="2780" spans="1:4">
      <c r="A2780">
        <v>2965</v>
      </c>
      <c r="B2780" t="s">
        <v>14981</v>
      </c>
      <c r="C2780">
        <v>0</v>
      </c>
      <c r="D2780" s="88">
        <v>117.78</v>
      </c>
    </row>
    <row r="2781" spans="1:4">
      <c r="A2781">
        <v>2966</v>
      </c>
      <c r="B2781" t="s">
        <v>14982</v>
      </c>
      <c r="C2781">
        <v>0</v>
      </c>
      <c r="D2781" s="88">
        <v>25.21</v>
      </c>
    </row>
    <row r="2782" spans="1:4">
      <c r="A2782">
        <v>2967</v>
      </c>
      <c r="B2782" t="s">
        <v>14983</v>
      </c>
      <c r="C2782">
        <v>0</v>
      </c>
      <c r="D2782" s="88">
        <v>18.25</v>
      </c>
    </row>
    <row r="2783" spans="1:4">
      <c r="A2783">
        <v>2968</v>
      </c>
      <c r="B2783" t="s">
        <v>14984</v>
      </c>
      <c r="C2783">
        <v>0</v>
      </c>
      <c r="D2783" s="88">
        <v>58.11</v>
      </c>
    </row>
    <row r="2784" spans="1:4">
      <c r="A2784">
        <v>2969</v>
      </c>
      <c r="B2784" t="s">
        <v>14985</v>
      </c>
      <c r="C2784">
        <v>0</v>
      </c>
      <c r="D2784" s="88">
        <v>9.49</v>
      </c>
    </row>
    <row r="2785" spans="1:4">
      <c r="A2785">
        <v>2970</v>
      </c>
      <c r="B2785" t="s">
        <v>14986</v>
      </c>
      <c r="C2785">
        <v>0</v>
      </c>
      <c r="D2785" s="88">
        <v>6.01</v>
      </c>
    </row>
    <row r="2786" spans="1:4">
      <c r="A2786">
        <v>2971</v>
      </c>
      <c r="B2786" t="s">
        <v>14987</v>
      </c>
      <c r="C2786">
        <v>0</v>
      </c>
      <c r="D2786" s="88">
        <v>6.7</v>
      </c>
    </row>
    <row r="2787" spans="1:4">
      <c r="A2787">
        <v>2972</v>
      </c>
      <c r="B2787" t="s">
        <v>14988</v>
      </c>
      <c r="C2787">
        <v>0</v>
      </c>
      <c r="D2787" s="88">
        <v>21.22</v>
      </c>
    </row>
    <row r="2788" spans="1:4">
      <c r="A2788">
        <v>2973</v>
      </c>
      <c r="B2788" t="s">
        <v>14989</v>
      </c>
      <c r="C2788">
        <v>0</v>
      </c>
      <c r="D2788" s="88">
        <v>18.899999999999999</v>
      </c>
    </row>
    <row r="2789" spans="1:4">
      <c r="A2789">
        <v>2974</v>
      </c>
      <c r="B2789" t="s">
        <v>14990</v>
      </c>
      <c r="C2789">
        <v>0</v>
      </c>
      <c r="D2789" s="88">
        <v>99.11</v>
      </c>
    </row>
    <row r="2790" spans="1:4">
      <c r="A2790">
        <v>2975</v>
      </c>
      <c r="B2790" t="s">
        <v>14991</v>
      </c>
      <c r="C2790">
        <v>0</v>
      </c>
      <c r="D2790" s="88">
        <v>101.62</v>
      </c>
    </row>
    <row r="2791" spans="1:4">
      <c r="A2791">
        <v>2976</v>
      </c>
      <c r="B2791" t="s">
        <v>14992</v>
      </c>
      <c r="C2791">
        <v>0</v>
      </c>
      <c r="D2791" s="88">
        <v>15.15</v>
      </c>
    </row>
    <row r="2792" spans="1:4">
      <c r="A2792">
        <v>2977</v>
      </c>
      <c r="B2792" t="s">
        <v>14993</v>
      </c>
      <c r="C2792">
        <v>0</v>
      </c>
      <c r="D2792" s="88">
        <v>4.2699999999999996</v>
      </c>
    </row>
    <row r="2793" spans="1:4">
      <c r="A2793">
        <v>2978</v>
      </c>
      <c r="B2793" t="s">
        <v>14994</v>
      </c>
      <c r="C2793">
        <v>0</v>
      </c>
      <c r="D2793" s="88">
        <v>72.400000000000006</v>
      </c>
    </row>
    <row r="2794" spans="1:4">
      <c r="A2794">
        <v>2979</v>
      </c>
      <c r="B2794" t="s">
        <v>14995</v>
      </c>
      <c r="C2794">
        <v>0</v>
      </c>
      <c r="D2794" s="88">
        <v>25.08</v>
      </c>
    </row>
    <row r="2795" spans="1:4">
      <c r="A2795">
        <v>2980</v>
      </c>
      <c r="B2795" t="s">
        <v>14996</v>
      </c>
      <c r="C2795">
        <v>0</v>
      </c>
      <c r="D2795" s="88">
        <v>154.91999999999999</v>
      </c>
    </row>
    <row r="2796" spans="1:4">
      <c r="A2796">
        <v>2981</v>
      </c>
      <c r="B2796" t="s">
        <v>14997</v>
      </c>
      <c r="C2796">
        <v>0</v>
      </c>
      <c r="D2796" s="88">
        <v>22.34</v>
      </c>
    </row>
    <row r="2797" spans="1:4">
      <c r="A2797">
        <v>2982</v>
      </c>
      <c r="B2797" t="s">
        <v>14998</v>
      </c>
      <c r="C2797">
        <v>0</v>
      </c>
      <c r="D2797" s="88">
        <v>30.21</v>
      </c>
    </row>
    <row r="2798" spans="1:4">
      <c r="A2798">
        <v>2983</v>
      </c>
      <c r="B2798" t="s">
        <v>14999</v>
      </c>
      <c r="C2798">
        <v>0</v>
      </c>
      <c r="D2798" s="88">
        <v>36</v>
      </c>
    </row>
    <row r="2799" spans="1:4">
      <c r="A2799">
        <v>2984</v>
      </c>
      <c r="B2799" t="s">
        <v>15000</v>
      </c>
      <c r="C2799">
        <v>0</v>
      </c>
      <c r="D2799" s="88">
        <v>10.45</v>
      </c>
    </row>
    <row r="2800" spans="1:4">
      <c r="A2800">
        <v>2985</v>
      </c>
      <c r="B2800" t="s">
        <v>15001</v>
      </c>
      <c r="C2800">
        <v>0</v>
      </c>
      <c r="D2800" s="88">
        <v>100.49</v>
      </c>
    </row>
    <row r="2801" spans="1:4">
      <c r="A2801">
        <v>2986</v>
      </c>
      <c r="B2801" t="s">
        <v>15002</v>
      </c>
      <c r="C2801">
        <v>0</v>
      </c>
      <c r="D2801" s="88">
        <v>24.2</v>
      </c>
    </row>
    <row r="2802" spans="1:4">
      <c r="A2802">
        <v>2987</v>
      </c>
      <c r="B2802" t="s">
        <v>15003</v>
      </c>
      <c r="C2802">
        <v>0</v>
      </c>
      <c r="D2802" s="88">
        <v>8.74</v>
      </c>
    </row>
    <row r="2803" spans="1:4">
      <c r="A2803">
        <v>2988</v>
      </c>
      <c r="B2803" t="s">
        <v>15004</v>
      </c>
      <c r="C2803">
        <v>0</v>
      </c>
      <c r="D2803" s="88">
        <v>22</v>
      </c>
    </row>
    <row r="2804" spans="1:4">
      <c r="A2804">
        <v>2989</v>
      </c>
      <c r="B2804" t="s">
        <v>15005</v>
      </c>
      <c r="C2804">
        <v>0</v>
      </c>
      <c r="D2804" s="88">
        <v>34.119999999999997</v>
      </c>
    </row>
    <row r="2805" spans="1:4">
      <c r="A2805">
        <v>2990</v>
      </c>
      <c r="B2805" t="s">
        <v>15006</v>
      </c>
      <c r="C2805">
        <v>0</v>
      </c>
      <c r="D2805" s="88">
        <v>20.04</v>
      </c>
    </row>
    <row r="2806" spans="1:4">
      <c r="A2806">
        <v>2991</v>
      </c>
      <c r="B2806" t="s">
        <v>15007</v>
      </c>
      <c r="C2806">
        <v>0</v>
      </c>
      <c r="D2806" s="88">
        <v>68.95</v>
      </c>
    </row>
    <row r="2807" spans="1:4">
      <c r="A2807">
        <v>2992</v>
      </c>
      <c r="B2807" t="s">
        <v>15008</v>
      </c>
      <c r="C2807">
        <v>0</v>
      </c>
      <c r="D2807" s="88">
        <v>13.23</v>
      </c>
    </row>
    <row r="2808" spans="1:4">
      <c r="A2808">
        <v>2993</v>
      </c>
      <c r="B2808" t="s">
        <v>15009</v>
      </c>
      <c r="C2808">
        <v>0</v>
      </c>
      <c r="D2808" s="88">
        <v>25.2</v>
      </c>
    </row>
    <row r="2809" spans="1:4">
      <c r="A2809">
        <v>2994</v>
      </c>
      <c r="B2809" t="s">
        <v>15010</v>
      </c>
      <c r="C2809">
        <v>0</v>
      </c>
      <c r="D2809" s="88">
        <v>20.8</v>
      </c>
    </row>
    <row r="2810" spans="1:4">
      <c r="A2810">
        <v>2995</v>
      </c>
      <c r="B2810" t="s">
        <v>15011</v>
      </c>
      <c r="C2810">
        <v>0</v>
      </c>
      <c r="D2810" s="88">
        <v>4.9390000000000001</v>
      </c>
    </row>
    <row r="2811" spans="1:4">
      <c r="A2811">
        <v>2996</v>
      </c>
      <c r="B2811" t="s">
        <v>15012</v>
      </c>
      <c r="C2811">
        <v>0</v>
      </c>
      <c r="D2811" s="88">
        <v>23.59</v>
      </c>
    </row>
    <row r="2812" spans="1:4">
      <c r="A2812">
        <v>2997</v>
      </c>
      <c r="B2812" t="s">
        <v>15013</v>
      </c>
      <c r="C2812">
        <v>0</v>
      </c>
      <c r="D2812" s="88">
        <v>68.33</v>
      </c>
    </row>
    <row r="2813" spans="1:4">
      <c r="A2813">
        <v>2998</v>
      </c>
      <c r="B2813" t="s">
        <v>15014</v>
      </c>
      <c r="C2813">
        <v>0</v>
      </c>
      <c r="D2813" s="88">
        <v>44.91</v>
      </c>
    </row>
    <row r="2814" spans="1:4">
      <c r="A2814">
        <v>2999</v>
      </c>
      <c r="B2814" t="s">
        <v>15015</v>
      </c>
      <c r="C2814">
        <v>0</v>
      </c>
      <c r="D2814" s="88">
        <v>28.12</v>
      </c>
    </row>
    <row r="2815" spans="1:4">
      <c r="A2815">
        <v>3000</v>
      </c>
      <c r="B2815" t="s">
        <v>15016</v>
      </c>
      <c r="C2815">
        <v>0</v>
      </c>
      <c r="D2815" s="88">
        <v>37.756</v>
      </c>
    </row>
    <row r="2816" spans="1:4">
      <c r="A2816">
        <v>3001</v>
      </c>
      <c r="B2816" t="s">
        <v>15017</v>
      </c>
      <c r="C2816">
        <v>0</v>
      </c>
      <c r="D2816" s="88">
        <v>55.813000000000002</v>
      </c>
    </row>
    <row r="2817" spans="1:4">
      <c r="A2817">
        <v>3002</v>
      </c>
      <c r="B2817" t="s">
        <v>15018</v>
      </c>
      <c r="C2817">
        <v>0</v>
      </c>
      <c r="D2817" s="88">
        <v>3.0819999999999999</v>
      </c>
    </row>
    <row r="2818" spans="1:4">
      <c r="A2818">
        <v>3003</v>
      </c>
      <c r="B2818" t="s">
        <v>15019</v>
      </c>
      <c r="C2818">
        <v>0</v>
      </c>
      <c r="D2818" s="88">
        <v>12</v>
      </c>
    </row>
    <row r="2819" spans="1:4">
      <c r="A2819">
        <v>3004</v>
      </c>
      <c r="B2819" t="s">
        <v>15020</v>
      </c>
      <c r="C2819">
        <v>0</v>
      </c>
      <c r="D2819" s="88">
        <v>43</v>
      </c>
    </row>
    <row r="2820" spans="1:4">
      <c r="A2820">
        <v>3005</v>
      </c>
      <c r="B2820" t="s">
        <v>15021</v>
      </c>
      <c r="C2820">
        <v>0</v>
      </c>
      <c r="D2820" s="88">
        <v>82.26</v>
      </c>
    </row>
    <row r="2821" spans="1:4">
      <c r="A2821">
        <v>3006</v>
      </c>
      <c r="B2821" t="s">
        <v>15022</v>
      </c>
      <c r="C2821">
        <v>0</v>
      </c>
      <c r="D2821" s="88">
        <v>68.5</v>
      </c>
    </row>
    <row r="2822" spans="1:4">
      <c r="A2822">
        <v>3007</v>
      </c>
      <c r="B2822" t="s">
        <v>15023</v>
      </c>
      <c r="C2822">
        <v>0</v>
      </c>
      <c r="D2822" s="88">
        <v>18.45</v>
      </c>
    </row>
    <row r="2823" spans="1:4">
      <c r="A2823">
        <v>3008</v>
      </c>
      <c r="B2823" t="s">
        <v>15024</v>
      </c>
      <c r="C2823">
        <v>0</v>
      </c>
      <c r="D2823" s="88">
        <v>385</v>
      </c>
    </row>
    <row r="2824" spans="1:4">
      <c r="A2824">
        <v>3009</v>
      </c>
      <c r="B2824" t="s">
        <v>15025</v>
      </c>
      <c r="C2824">
        <v>0</v>
      </c>
      <c r="D2824" s="88">
        <v>41</v>
      </c>
    </row>
    <row r="2825" spans="1:4">
      <c r="A2825">
        <v>3010</v>
      </c>
      <c r="B2825" t="s">
        <v>15026</v>
      </c>
      <c r="C2825">
        <v>0</v>
      </c>
      <c r="D2825" s="88">
        <v>28.26</v>
      </c>
    </row>
    <row r="2826" spans="1:4">
      <c r="A2826">
        <v>3011</v>
      </c>
      <c r="B2826" t="s">
        <v>15027</v>
      </c>
      <c r="C2826">
        <v>0</v>
      </c>
      <c r="D2826" s="88">
        <v>33.619999999999997</v>
      </c>
    </row>
    <row r="2827" spans="1:4">
      <c r="A2827">
        <v>3012</v>
      </c>
      <c r="B2827" t="s">
        <v>15028</v>
      </c>
      <c r="C2827">
        <v>0</v>
      </c>
      <c r="D2827" s="88">
        <v>12.04</v>
      </c>
    </row>
    <row r="2828" spans="1:4">
      <c r="A2828">
        <v>3013</v>
      </c>
      <c r="B2828" t="s">
        <v>15029</v>
      </c>
      <c r="C2828">
        <v>0</v>
      </c>
      <c r="D2828" s="88">
        <v>34.887</v>
      </c>
    </row>
    <row r="2829" spans="1:4">
      <c r="A2829">
        <v>3014</v>
      </c>
      <c r="B2829" t="s">
        <v>15030</v>
      </c>
      <c r="C2829">
        <v>0</v>
      </c>
      <c r="D2829" s="88">
        <v>13.343999999999999</v>
      </c>
    </row>
    <row r="2830" spans="1:4">
      <c r="A2830">
        <v>3015</v>
      </c>
      <c r="B2830" t="s">
        <v>15031</v>
      </c>
      <c r="C2830">
        <v>0</v>
      </c>
      <c r="D2830" s="88">
        <v>13.343999999999999</v>
      </c>
    </row>
    <row r="2831" spans="1:4">
      <c r="A2831">
        <v>3016</v>
      </c>
      <c r="B2831" t="s">
        <v>15032</v>
      </c>
      <c r="C2831">
        <v>6</v>
      </c>
      <c r="D2831" s="88">
        <v>7.7679999999999998</v>
      </c>
    </row>
    <row r="2832" spans="1:4">
      <c r="A2832">
        <v>3017</v>
      </c>
      <c r="B2832" t="s">
        <v>15033</v>
      </c>
      <c r="C2832">
        <v>0</v>
      </c>
      <c r="D2832" s="88">
        <v>10.239000000000001</v>
      </c>
    </row>
    <row r="2833" spans="1:4">
      <c r="A2833">
        <v>3018</v>
      </c>
      <c r="B2833" t="s">
        <v>15034</v>
      </c>
      <c r="C2833">
        <v>30</v>
      </c>
      <c r="D2833" s="88">
        <v>7.77</v>
      </c>
    </row>
    <row r="2834" spans="1:4">
      <c r="A2834">
        <v>3019</v>
      </c>
      <c r="B2834" t="s">
        <v>15035</v>
      </c>
      <c r="C2834">
        <v>0</v>
      </c>
      <c r="D2834" s="88">
        <v>0</v>
      </c>
    </row>
    <row r="2835" spans="1:4">
      <c r="A2835">
        <v>3020</v>
      </c>
      <c r="B2835" t="s">
        <v>15036</v>
      </c>
      <c r="C2835">
        <v>0</v>
      </c>
      <c r="D2835" s="88">
        <v>0</v>
      </c>
    </row>
    <row r="2836" spans="1:4">
      <c r="A2836">
        <v>3021</v>
      </c>
      <c r="B2836" t="s">
        <v>15037</v>
      </c>
      <c r="C2836">
        <v>12</v>
      </c>
      <c r="D2836" s="88">
        <v>6.1</v>
      </c>
    </row>
    <row r="2837" spans="1:4">
      <c r="A2837">
        <v>3022</v>
      </c>
      <c r="B2837" t="s">
        <v>15038</v>
      </c>
      <c r="C2837">
        <v>6</v>
      </c>
      <c r="D2837" s="88">
        <v>16.975000000000001</v>
      </c>
    </row>
    <row r="2838" spans="1:4">
      <c r="A2838">
        <v>3023</v>
      </c>
      <c r="B2838" t="s">
        <v>15039</v>
      </c>
      <c r="C2838">
        <v>0</v>
      </c>
      <c r="D2838" s="88">
        <v>6.101</v>
      </c>
    </row>
    <row r="2839" spans="1:4">
      <c r="A2839">
        <v>3024</v>
      </c>
      <c r="B2839" t="s">
        <v>15040</v>
      </c>
      <c r="C2839">
        <v>0</v>
      </c>
      <c r="D2839" s="88">
        <v>0</v>
      </c>
    </row>
    <row r="2840" spans="1:4">
      <c r="A2840">
        <v>3025</v>
      </c>
      <c r="B2840" t="s">
        <v>15041</v>
      </c>
      <c r="C2840">
        <v>0</v>
      </c>
      <c r="D2840" s="88">
        <v>0</v>
      </c>
    </row>
    <row r="2841" spans="1:4">
      <c r="A2841">
        <v>3026</v>
      </c>
      <c r="B2841" t="s">
        <v>15042</v>
      </c>
      <c r="C2841">
        <v>0</v>
      </c>
      <c r="D2841" s="88">
        <v>0</v>
      </c>
    </row>
    <row r="2842" spans="1:4">
      <c r="A2842">
        <v>3027</v>
      </c>
      <c r="B2842" t="s">
        <v>15043</v>
      </c>
      <c r="C2842">
        <v>0</v>
      </c>
      <c r="D2842" s="88">
        <v>22.91</v>
      </c>
    </row>
    <row r="2843" spans="1:4">
      <c r="A2843">
        <v>3028</v>
      </c>
      <c r="B2843" t="s">
        <v>15044</v>
      </c>
      <c r="C2843">
        <v>0</v>
      </c>
      <c r="D2843" s="88">
        <v>0</v>
      </c>
    </row>
    <row r="2844" spans="1:4">
      <c r="A2844">
        <v>3029</v>
      </c>
      <c r="B2844" t="s">
        <v>15045</v>
      </c>
      <c r="C2844">
        <v>12</v>
      </c>
      <c r="D2844" s="88">
        <v>19.66</v>
      </c>
    </row>
    <row r="2845" spans="1:4">
      <c r="A2845">
        <v>3030</v>
      </c>
      <c r="B2845" t="s">
        <v>15046</v>
      </c>
      <c r="C2845">
        <v>0</v>
      </c>
      <c r="D2845" s="88">
        <v>19.786000000000001</v>
      </c>
    </row>
    <row r="2846" spans="1:4">
      <c r="A2846">
        <v>3031</v>
      </c>
      <c r="B2846" t="s">
        <v>15047</v>
      </c>
      <c r="C2846">
        <v>0</v>
      </c>
      <c r="D2846" s="88">
        <v>0</v>
      </c>
    </row>
    <row r="2847" spans="1:4">
      <c r="A2847">
        <v>3032</v>
      </c>
      <c r="B2847" t="s">
        <v>15048</v>
      </c>
      <c r="C2847">
        <v>0</v>
      </c>
      <c r="D2847" s="88">
        <v>7.25</v>
      </c>
    </row>
    <row r="2848" spans="1:4">
      <c r="A2848">
        <v>3033</v>
      </c>
      <c r="B2848" t="s">
        <v>15049</v>
      </c>
      <c r="C2848">
        <v>0</v>
      </c>
      <c r="D2848" s="88">
        <v>0</v>
      </c>
    </row>
    <row r="2849" spans="1:4">
      <c r="A2849">
        <v>3034</v>
      </c>
      <c r="B2849" t="s">
        <v>15050</v>
      </c>
      <c r="C2849">
        <v>0</v>
      </c>
      <c r="D2849" s="88">
        <v>0</v>
      </c>
    </row>
    <row r="2850" spans="1:4">
      <c r="A2850">
        <v>3035</v>
      </c>
      <c r="B2850" t="s">
        <v>15051</v>
      </c>
      <c r="C2850">
        <v>0</v>
      </c>
      <c r="D2850" s="88">
        <v>0</v>
      </c>
    </row>
    <row r="2851" spans="1:4">
      <c r="A2851">
        <v>3036</v>
      </c>
      <c r="B2851" t="s">
        <v>15052</v>
      </c>
      <c r="C2851">
        <v>0</v>
      </c>
      <c r="D2851" s="88">
        <v>0</v>
      </c>
    </row>
    <row r="2852" spans="1:4">
      <c r="A2852">
        <v>3037</v>
      </c>
      <c r="B2852" t="s">
        <v>15053</v>
      </c>
      <c r="C2852">
        <v>0</v>
      </c>
      <c r="D2852" s="88">
        <v>0</v>
      </c>
    </row>
    <row r="2853" spans="1:4">
      <c r="A2853">
        <v>3038</v>
      </c>
      <c r="B2853" t="s">
        <v>15054</v>
      </c>
      <c r="C2853">
        <v>0</v>
      </c>
      <c r="D2853" s="88">
        <v>0</v>
      </c>
    </row>
    <row r="2854" spans="1:4">
      <c r="A2854">
        <v>3039</v>
      </c>
      <c r="B2854" t="s">
        <v>15055</v>
      </c>
      <c r="C2854">
        <v>0</v>
      </c>
      <c r="D2854" s="88">
        <v>0</v>
      </c>
    </row>
    <row r="2855" spans="1:4">
      <c r="A2855">
        <v>3040</v>
      </c>
      <c r="B2855" t="s">
        <v>15056</v>
      </c>
      <c r="C2855">
        <v>0</v>
      </c>
      <c r="D2855" s="88">
        <v>0</v>
      </c>
    </row>
    <row r="2856" spans="1:4">
      <c r="A2856">
        <v>3041</v>
      </c>
      <c r="B2856" t="s">
        <v>15057</v>
      </c>
      <c r="C2856">
        <v>0</v>
      </c>
      <c r="D2856" s="88">
        <v>4.7699999999999996</v>
      </c>
    </row>
    <row r="2857" spans="1:4">
      <c r="A2857">
        <v>3042</v>
      </c>
      <c r="B2857" t="s">
        <v>15058</v>
      </c>
      <c r="C2857">
        <v>0</v>
      </c>
      <c r="D2857" s="88">
        <v>0</v>
      </c>
    </row>
    <row r="2858" spans="1:4">
      <c r="A2858">
        <v>3043</v>
      </c>
      <c r="B2858" t="s">
        <v>15059</v>
      </c>
      <c r="C2858">
        <v>0</v>
      </c>
      <c r="D2858" s="88">
        <v>5.7149999999999999</v>
      </c>
    </row>
    <row r="2859" spans="1:4">
      <c r="A2859">
        <v>3044</v>
      </c>
      <c r="B2859" t="s">
        <v>15060</v>
      </c>
      <c r="C2859">
        <v>0</v>
      </c>
      <c r="D2859" s="88">
        <v>16.600000000000001</v>
      </c>
    </row>
    <row r="2860" spans="1:4">
      <c r="A2860">
        <v>3045</v>
      </c>
      <c r="B2860" t="s">
        <v>15061</v>
      </c>
      <c r="C2860">
        <v>30</v>
      </c>
      <c r="D2860" s="88">
        <v>4.33</v>
      </c>
    </row>
    <row r="2861" spans="1:4">
      <c r="A2861">
        <v>3046</v>
      </c>
      <c r="B2861" t="s">
        <v>15062</v>
      </c>
      <c r="C2861">
        <v>0</v>
      </c>
      <c r="D2861" s="88">
        <v>5.66</v>
      </c>
    </row>
    <row r="2862" spans="1:4">
      <c r="A2862">
        <v>3047</v>
      </c>
      <c r="B2862" t="s">
        <v>15063</v>
      </c>
      <c r="C2862">
        <v>0</v>
      </c>
      <c r="D2862" s="88">
        <v>4.5190000000000001</v>
      </c>
    </row>
    <row r="2863" spans="1:4">
      <c r="A2863">
        <v>3048</v>
      </c>
      <c r="B2863" t="s">
        <v>15064</v>
      </c>
      <c r="C2863">
        <v>0</v>
      </c>
      <c r="D2863" s="88">
        <v>2.65</v>
      </c>
    </row>
    <row r="2864" spans="1:4">
      <c r="A2864">
        <v>3049</v>
      </c>
      <c r="B2864" t="s">
        <v>15065</v>
      </c>
      <c r="C2864">
        <v>0</v>
      </c>
      <c r="D2864" s="88">
        <v>4.54</v>
      </c>
    </row>
    <row r="2865" spans="1:4">
      <c r="A2865">
        <v>3050</v>
      </c>
      <c r="B2865" t="s">
        <v>15066</v>
      </c>
      <c r="C2865">
        <v>0</v>
      </c>
      <c r="D2865" s="88">
        <v>4.4000000000000004</v>
      </c>
    </row>
    <row r="2866" spans="1:4">
      <c r="A2866">
        <v>3051</v>
      </c>
      <c r="B2866" t="s">
        <v>15067</v>
      </c>
      <c r="C2866">
        <v>0</v>
      </c>
      <c r="D2866" s="88">
        <v>3.68</v>
      </c>
    </row>
    <row r="2867" spans="1:4">
      <c r="A2867">
        <v>3052</v>
      </c>
      <c r="B2867" t="s">
        <v>15068</v>
      </c>
      <c r="C2867">
        <v>0</v>
      </c>
      <c r="D2867" s="88">
        <v>11.007999999999999</v>
      </c>
    </row>
    <row r="2868" spans="1:4">
      <c r="A2868">
        <v>3053</v>
      </c>
      <c r="B2868" t="s">
        <v>15069</v>
      </c>
      <c r="C2868">
        <v>0</v>
      </c>
      <c r="D2868" s="88">
        <v>0</v>
      </c>
    </row>
    <row r="2869" spans="1:4">
      <c r="A2869">
        <v>3054</v>
      </c>
      <c r="B2869" t="s">
        <v>15070</v>
      </c>
      <c r="C2869">
        <v>0</v>
      </c>
      <c r="D2869" s="88">
        <v>1.61</v>
      </c>
    </row>
    <row r="2870" spans="1:4">
      <c r="A2870">
        <v>3055</v>
      </c>
      <c r="B2870" t="s">
        <v>15071</v>
      </c>
      <c r="C2870">
        <v>0</v>
      </c>
      <c r="D2870" s="88">
        <v>1.19</v>
      </c>
    </row>
    <row r="2871" spans="1:4">
      <c r="A2871">
        <v>3056</v>
      </c>
      <c r="B2871" t="s">
        <v>15072</v>
      </c>
      <c r="C2871">
        <v>0</v>
      </c>
      <c r="D2871" s="88">
        <v>0.69</v>
      </c>
    </row>
    <row r="2872" spans="1:4">
      <c r="A2872">
        <v>3057</v>
      </c>
      <c r="B2872" t="s">
        <v>15073</v>
      </c>
      <c r="C2872">
        <v>0</v>
      </c>
      <c r="D2872" s="88">
        <v>0.89</v>
      </c>
    </row>
    <row r="2873" spans="1:4">
      <c r="A2873">
        <v>3058</v>
      </c>
      <c r="B2873" t="s">
        <v>15074</v>
      </c>
      <c r="C2873">
        <v>0</v>
      </c>
      <c r="D2873" s="88">
        <v>0.83</v>
      </c>
    </row>
    <row r="2874" spans="1:4">
      <c r="A2874">
        <v>3059</v>
      </c>
      <c r="B2874" t="s">
        <v>15075</v>
      </c>
      <c r="C2874">
        <v>0</v>
      </c>
      <c r="D2874" s="88">
        <v>0.72</v>
      </c>
    </row>
    <row r="2875" spans="1:4">
      <c r="A2875">
        <v>3060</v>
      </c>
      <c r="B2875" t="s">
        <v>15076</v>
      </c>
      <c r="C2875">
        <v>24</v>
      </c>
      <c r="D2875" s="88">
        <v>24</v>
      </c>
    </row>
    <row r="2876" spans="1:4">
      <c r="A2876">
        <v>3061</v>
      </c>
      <c r="B2876" t="s">
        <v>15077</v>
      </c>
      <c r="C2876">
        <v>0</v>
      </c>
      <c r="D2876" s="88">
        <v>10.5</v>
      </c>
    </row>
    <row r="2877" spans="1:4">
      <c r="A2877">
        <v>3062</v>
      </c>
      <c r="B2877" t="s">
        <v>15078</v>
      </c>
      <c r="C2877">
        <v>0</v>
      </c>
      <c r="D2877" s="88">
        <v>3.96</v>
      </c>
    </row>
    <row r="2878" spans="1:4">
      <c r="A2878">
        <v>3063</v>
      </c>
      <c r="B2878" t="s">
        <v>15079</v>
      </c>
      <c r="C2878">
        <v>0</v>
      </c>
      <c r="D2878" s="88">
        <v>27.29</v>
      </c>
    </row>
    <row r="2879" spans="1:4">
      <c r="A2879">
        <v>3064</v>
      </c>
      <c r="B2879" t="s">
        <v>15080</v>
      </c>
      <c r="C2879">
        <v>12</v>
      </c>
      <c r="D2879" s="88">
        <v>7.016</v>
      </c>
    </row>
    <row r="2880" spans="1:4">
      <c r="A2880">
        <v>3065</v>
      </c>
      <c r="B2880" t="s">
        <v>15081</v>
      </c>
      <c r="C2880">
        <v>0</v>
      </c>
      <c r="D2880" s="88">
        <v>5.7119999999999997</v>
      </c>
    </row>
    <row r="2881" spans="1:4">
      <c r="A2881">
        <v>3066</v>
      </c>
      <c r="B2881" t="s">
        <v>15082</v>
      </c>
      <c r="C2881">
        <v>0</v>
      </c>
      <c r="D2881" s="88">
        <v>2.11</v>
      </c>
    </row>
    <row r="2882" spans="1:4">
      <c r="A2882">
        <v>3067</v>
      </c>
      <c r="B2882" t="s">
        <v>15083</v>
      </c>
      <c r="C2882">
        <v>0</v>
      </c>
      <c r="D2882" s="88">
        <v>9.5299999999999994</v>
      </c>
    </row>
    <row r="2883" spans="1:4">
      <c r="A2883">
        <v>3068</v>
      </c>
      <c r="B2883" t="s">
        <v>15084</v>
      </c>
      <c r="C2883">
        <v>6</v>
      </c>
      <c r="D2883" s="88">
        <v>15.5</v>
      </c>
    </row>
    <row r="2884" spans="1:4">
      <c r="A2884">
        <v>3069</v>
      </c>
      <c r="B2884" t="s">
        <v>15085</v>
      </c>
      <c r="C2884">
        <v>0</v>
      </c>
      <c r="D2884" s="88">
        <v>17.88</v>
      </c>
    </row>
    <row r="2885" spans="1:4">
      <c r="A2885">
        <v>3070</v>
      </c>
      <c r="B2885" t="s">
        <v>15086</v>
      </c>
      <c r="C2885">
        <v>2055</v>
      </c>
      <c r="D2885" s="88">
        <v>8.077</v>
      </c>
    </row>
    <row r="2886" spans="1:4">
      <c r="A2886">
        <v>3071</v>
      </c>
      <c r="B2886" t="s">
        <v>15087</v>
      </c>
      <c r="C2886">
        <v>0</v>
      </c>
      <c r="D2886" s="88">
        <v>0</v>
      </c>
    </row>
    <row r="2887" spans="1:4">
      <c r="A2887">
        <v>3072</v>
      </c>
      <c r="B2887" t="s">
        <v>15088</v>
      </c>
      <c r="C2887">
        <v>0</v>
      </c>
      <c r="D2887" s="88">
        <v>3.1</v>
      </c>
    </row>
    <row r="2888" spans="1:4">
      <c r="A2888">
        <v>3073</v>
      </c>
      <c r="B2888" t="s">
        <v>15089</v>
      </c>
      <c r="C2888">
        <v>0</v>
      </c>
      <c r="D2888" s="88">
        <v>3.2</v>
      </c>
    </row>
    <row r="2889" spans="1:4">
      <c r="A2889">
        <v>3074</v>
      </c>
      <c r="B2889" t="s">
        <v>15090</v>
      </c>
      <c r="C2889">
        <v>0</v>
      </c>
      <c r="D2889" s="88">
        <v>5.03</v>
      </c>
    </row>
    <row r="2890" spans="1:4">
      <c r="A2890">
        <v>3075</v>
      </c>
      <c r="B2890" t="s">
        <v>15091</v>
      </c>
      <c r="C2890">
        <v>0</v>
      </c>
      <c r="D2890" s="88">
        <v>5.03</v>
      </c>
    </row>
    <row r="2891" spans="1:4">
      <c r="A2891">
        <v>3076</v>
      </c>
      <c r="B2891" t="s">
        <v>15092</v>
      </c>
      <c r="C2891">
        <v>0</v>
      </c>
      <c r="D2891" s="88">
        <v>3.2</v>
      </c>
    </row>
    <row r="2892" spans="1:4">
      <c r="A2892">
        <v>3077</v>
      </c>
      <c r="B2892" t="s">
        <v>15093</v>
      </c>
      <c r="C2892">
        <v>0</v>
      </c>
      <c r="D2892" s="88">
        <v>3.2</v>
      </c>
    </row>
    <row r="2893" spans="1:4">
      <c r="A2893">
        <v>3078</v>
      </c>
      <c r="B2893" t="s">
        <v>15094</v>
      </c>
      <c r="C2893">
        <v>0</v>
      </c>
      <c r="D2893" s="88">
        <v>5.3949999999999996</v>
      </c>
    </row>
    <row r="2894" spans="1:4">
      <c r="A2894">
        <v>3079</v>
      </c>
      <c r="B2894" t="s">
        <v>15095</v>
      </c>
      <c r="C2894">
        <v>0</v>
      </c>
      <c r="D2894" s="88">
        <v>2.8690000000000002</v>
      </c>
    </row>
    <row r="2895" spans="1:4">
      <c r="A2895">
        <v>3080</v>
      </c>
      <c r="B2895" t="s">
        <v>15096</v>
      </c>
      <c r="C2895">
        <v>0</v>
      </c>
      <c r="D2895" s="88">
        <v>4.6399999999999997</v>
      </c>
    </row>
    <row r="2896" spans="1:4">
      <c r="A2896">
        <v>3081</v>
      </c>
      <c r="B2896" t="s">
        <v>15097</v>
      </c>
      <c r="C2896">
        <v>0</v>
      </c>
      <c r="D2896" s="88">
        <v>3.64</v>
      </c>
    </row>
    <row r="2897" spans="1:4">
      <c r="A2897">
        <v>3082</v>
      </c>
      <c r="B2897" t="s">
        <v>15098</v>
      </c>
      <c r="C2897">
        <v>0</v>
      </c>
      <c r="D2897" s="88">
        <v>3.7170000000000001</v>
      </c>
    </row>
    <row r="2898" spans="1:4">
      <c r="A2898">
        <v>3083</v>
      </c>
      <c r="B2898" t="s">
        <v>15099</v>
      </c>
      <c r="C2898">
        <v>0</v>
      </c>
      <c r="D2898" s="88">
        <v>13.16</v>
      </c>
    </row>
    <row r="2899" spans="1:4">
      <c r="A2899">
        <v>3084</v>
      </c>
      <c r="B2899" t="s">
        <v>15100</v>
      </c>
      <c r="C2899">
        <v>0</v>
      </c>
      <c r="D2899" s="88">
        <v>4.9569999999999999</v>
      </c>
    </row>
    <row r="2900" spans="1:4">
      <c r="A2900">
        <v>3085</v>
      </c>
      <c r="B2900" t="s">
        <v>15101</v>
      </c>
      <c r="C2900">
        <v>0</v>
      </c>
      <c r="D2900" s="88">
        <v>4.9569999999999999</v>
      </c>
    </row>
    <row r="2901" spans="1:4">
      <c r="A2901">
        <v>3086</v>
      </c>
      <c r="B2901" t="s">
        <v>15102</v>
      </c>
      <c r="C2901">
        <v>18</v>
      </c>
      <c r="D2901" s="88">
        <v>5.83</v>
      </c>
    </row>
    <row r="2902" spans="1:4">
      <c r="A2902">
        <v>3087</v>
      </c>
      <c r="B2902" t="s">
        <v>15103</v>
      </c>
      <c r="C2902">
        <v>0</v>
      </c>
      <c r="D2902" s="88">
        <v>4.8280000000000003</v>
      </c>
    </row>
    <row r="2903" spans="1:4">
      <c r="A2903">
        <v>3088</v>
      </c>
      <c r="B2903" t="s">
        <v>15104</v>
      </c>
      <c r="C2903">
        <v>0</v>
      </c>
      <c r="D2903" s="88">
        <v>5.0430000000000001</v>
      </c>
    </row>
    <row r="2904" spans="1:4">
      <c r="A2904">
        <v>3089</v>
      </c>
      <c r="B2904" t="s">
        <v>15105</v>
      </c>
      <c r="C2904">
        <v>0</v>
      </c>
      <c r="D2904" s="88">
        <v>5.7389999999999999</v>
      </c>
    </row>
    <row r="2905" spans="1:4">
      <c r="A2905">
        <v>3090</v>
      </c>
      <c r="B2905" t="s">
        <v>15106</v>
      </c>
      <c r="C2905">
        <v>0</v>
      </c>
      <c r="D2905" s="88">
        <v>5.4950000000000001</v>
      </c>
    </row>
    <row r="2906" spans="1:4">
      <c r="A2906">
        <v>3091</v>
      </c>
      <c r="B2906" t="s">
        <v>15107</v>
      </c>
      <c r="C2906">
        <v>0</v>
      </c>
      <c r="D2906" s="88">
        <v>5.7590000000000003</v>
      </c>
    </row>
    <row r="2907" spans="1:4">
      <c r="A2907">
        <v>3092</v>
      </c>
      <c r="B2907" t="s">
        <v>15108</v>
      </c>
      <c r="C2907">
        <v>0</v>
      </c>
      <c r="D2907" s="88">
        <v>5.4950000000000001</v>
      </c>
    </row>
    <row r="2908" spans="1:4">
      <c r="A2908">
        <v>3093</v>
      </c>
      <c r="B2908" t="s">
        <v>15109</v>
      </c>
      <c r="C2908">
        <v>0</v>
      </c>
      <c r="D2908" s="88">
        <v>1.05</v>
      </c>
    </row>
    <row r="2909" spans="1:4">
      <c r="A2909">
        <v>3094</v>
      </c>
      <c r="B2909" t="s">
        <v>15110</v>
      </c>
      <c r="C2909">
        <v>0</v>
      </c>
      <c r="D2909" s="88">
        <v>5.3949999999999996</v>
      </c>
    </row>
    <row r="2910" spans="1:4">
      <c r="A2910">
        <v>3095</v>
      </c>
      <c r="B2910" t="s">
        <v>15111</v>
      </c>
      <c r="C2910">
        <v>0</v>
      </c>
      <c r="D2910" s="88">
        <v>5.2</v>
      </c>
    </row>
    <row r="2911" spans="1:4">
      <c r="A2911">
        <v>3096</v>
      </c>
      <c r="B2911" t="s">
        <v>15112</v>
      </c>
      <c r="C2911">
        <v>0</v>
      </c>
      <c r="D2911" s="88">
        <v>0</v>
      </c>
    </row>
    <row r="2912" spans="1:4">
      <c r="A2912">
        <v>3097</v>
      </c>
      <c r="B2912" t="s">
        <v>15113</v>
      </c>
      <c r="C2912">
        <v>0</v>
      </c>
      <c r="D2912" s="88">
        <v>8.64</v>
      </c>
    </row>
    <row r="2913" spans="1:4">
      <c r="A2913">
        <v>3098</v>
      </c>
      <c r="B2913" t="s">
        <v>15114</v>
      </c>
      <c r="C2913">
        <v>0</v>
      </c>
      <c r="D2913" s="88">
        <v>5.2</v>
      </c>
    </row>
    <row r="2914" spans="1:4">
      <c r="A2914">
        <v>3099</v>
      </c>
      <c r="B2914" t="s">
        <v>15115</v>
      </c>
      <c r="C2914">
        <v>0</v>
      </c>
      <c r="D2914" s="88">
        <v>7.68</v>
      </c>
    </row>
    <row r="2915" spans="1:4">
      <c r="A2915">
        <v>3100</v>
      </c>
      <c r="B2915" t="s">
        <v>15116</v>
      </c>
      <c r="C2915">
        <v>0</v>
      </c>
      <c r="D2915" s="88">
        <v>3.9980000000000002</v>
      </c>
    </row>
    <row r="2916" spans="1:4">
      <c r="A2916">
        <v>3101</v>
      </c>
      <c r="B2916" t="s">
        <v>15117</v>
      </c>
      <c r="C2916">
        <v>0</v>
      </c>
      <c r="D2916" s="88">
        <v>8.4</v>
      </c>
    </row>
    <row r="2917" spans="1:4">
      <c r="A2917">
        <v>3102</v>
      </c>
      <c r="B2917" t="s">
        <v>15118</v>
      </c>
      <c r="C2917">
        <v>36</v>
      </c>
      <c r="D2917" s="88">
        <v>3.58</v>
      </c>
    </row>
    <row r="2918" spans="1:4">
      <c r="A2918">
        <v>3103</v>
      </c>
      <c r="B2918" t="s">
        <v>15119</v>
      </c>
      <c r="C2918">
        <v>18</v>
      </c>
      <c r="D2918" s="88">
        <v>3.1</v>
      </c>
    </row>
    <row r="2919" spans="1:4">
      <c r="A2919">
        <v>3104</v>
      </c>
      <c r="B2919" t="s">
        <v>15120</v>
      </c>
      <c r="C2919">
        <v>0</v>
      </c>
      <c r="D2919" s="88">
        <v>5.7</v>
      </c>
    </row>
    <row r="2920" spans="1:4">
      <c r="A2920">
        <v>3105</v>
      </c>
      <c r="B2920" t="s">
        <v>15121</v>
      </c>
      <c r="C2920">
        <v>0</v>
      </c>
      <c r="D2920" s="88">
        <v>14.065</v>
      </c>
    </row>
    <row r="2921" spans="1:4">
      <c r="A2921">
        <v>3106</v>
      </c>
      <c r="B2921" t="s">
        <v>15122</v>
      </c>
      <c r="C2921">
        <v>0</v>
      </c>
      <c r="D2921" s="88">
        <v>3.7829999999999999</v>
      </c>
    </row>
    <row r="2922" spans="1:4">
      <c r="A2922">
        <v>3107</v>
      </c>
      <c r="B2922" t="s">
        <v>15123</v>
      </c>
      <c r="C2922">
        <v>30</v>
      </c>
      <c r="D2922" s="88">
        <v>10.8</v>
      </c>
    </row>
    <row r="2923" spans="1:4">
      <c r="A2923">
        <v>3108</v>
      </c>
      <c r="B2923" t="s">
        <v>15124</v>
      </c>
      <c r="C2923">
        <v>12</v>
      </c>
      <c r="D2923" s="88">
        <v>14.88</v>
      </c>
    </row>
    <row r="2924" spans="1:4">
      <c r="A2924">
        <v>3109</v>
      </c>
      <c r="B2924" t="s">
        <v>15125</v>
      </c>
      <c r="C2924">
        <v>0</v>
      </c>
      <c r="D2924" s="88">
        <v>7.3440000000000003</v>
      </c>
    </row>
    <row r="2925" spans="1:4">
      <c r="A2925">
        <v>3110</v>
      </c>
      <c r="B2925" t="s">
        <v>15126</v>
      </c>
      <c r="C2925">
        <v>0</v>
      </c>
      <c r="D2925" s="88">
        <v>20.5</v>
      </c>
    </row>
    <row r="2926" spans="1:4">
      <c r="A2926">
        <v>3111</v>
      </c>
      <c r="B2926" t="s">
        <v>15127</v>
      </c>
      <c r="C2926">
        <v>0</v>
      </c>
      <c r="D2926" s="88">
        <v>8.0399999999999991</v>
      </c>
    </row>
    <row r="2927" spans="1:4">
      <c r="A2927">
        <v>3112</v>
      </c>
      <c r="B2927" t="s">
        <v>15128</v>
      </c>
      <c r="C2927">
        <v>0</v>
      </c>
      <c r="D2927" s="88">
        <v>7.2</v>
      </c>
    </row>
    <row r="2928" spans="1:4">
      <c r="A2928">
        <v>3113</v>
      </c>
      <c r="B2928" t="s">
        <v>15129</v>
      </c>
      <c r="C2928">
        <v>0</v>
      </c>
      <c r="D2928" s="88">
        <v>5.7460000000000004</v>
      </c>
    </row>
    <row r="2929" spans="1:4">
      <c r="A2929">
        <v>3114</v>
      </c>
      <c r="B2929" t="s">
        <v>15130</v>
      </c>
      <c r="C2929">
        <v>12</v>
      </c>
      <c r="D2929" s="88">
        <v>11.08</v>
      </c>
    </row>
    <row r="2930" spans="1:4">
      <c r="A2930">
        <v>3115</v>
      </c>
      <c r="B2930" t="s">
        <v>15131</v>
      </c>
      <c r="C2930">
        <v>6</v>
      </c>
      <c r="D2930" s="88">
        <v>7.6</v>
      </c>
    </row>
    <row r="2931" spans="1:4">
      <c r="A2931">
        <v>3116</v>
      </c>
      <c r="B2931" t="s">
        <v>15132</v>
      </c>
      <c r="C2931">
        <v>24</v>
      </c>
      <c r="D2931" s="88">
        <v>4.92</v>
      </c>
    </row>
    <row r="2932" spans="1:4">
      <c r="A2932">
        <v>3117</v>
      </c>
      <c r="B2932" t="s">
        <v>15133</v>
      </c>
      <c r="C2932">
        <v>0</v>
      </c>
      <c r="D2932" s="88">
        <v>8.73</v>
      </c>
    </row>
    <row r="2933" spans="1:4">
      <c r="A2933">
        <v>3118</v>
      </c>
      <c r="B2933" t="s">
        <v>15134</v>
      </c>
      <c r="C2933">
        <v>0</v>
      </c>
      <c r="D2933" s="88">
        <v>11.06</v>
      </c>
    </row>
    <row r="2934" spans="1:4">
      <c r="A2934">
        <v>3119</v>
      </c>
      <c r="B2934" t="s">
        <v>15135</v>
      </c>
      <c r="C2934">
        <v>12</v>
      </c>
      <c r="D2934" s="88">
        <v>9.85</v>
      </c>
    </row>
    <row r="2935" spans="1:4">
      <c r="A2935">
        <v>3120</v>
      </c>
      <c r="B2935" t="s">
        <v>15136</v>
      </c>
      <c r="C2935">
        <v>6</v>
      </c>
      <c r="D2935" s="88">
        <v>4.423</v>
      </c>
    </row>
    <row r="2936" spans="1:4">
      <c r="A2936">
        <v>3121</v>
      </c>
      <c r="B2936" t="s">
        <v>15137</v>
      </c>
      <c r="C2936">
        <v>0</v>
      </c>
      <c r="D2936" s="88">
        <v>4.431</v>
      </c>
    </row>
    <row r="2937" spans="1:4">
      <c r="A2937">
        <v>3122</v>
      </c>
      <c r="B2937" t="s">
        <v>15138</v>
      </c>
      <c r="C2937">
        <v>0</v>
      </c>
      <c r="D2937" s="88">
        <v>5.79</v>
      </c>
    </row>
    <row r="2938" spans="1:4">
      <c r="A2938">
        <v>3123</v>
      </c>
      <c r="B2938" t="s">
        <v>15139</v>
      </c>
      <c r="C2938">
        <v>0</v>
      </c>
      <c r="D2938" s="88">
        <v>5.79</v>
      </c>
    </row>
    <row r="2939" spans="1:4">
      <c r="A2939">
        <v>3124</v>
      </c>
      <c r="B2939" t="s">
        <v>15140</v>
      </c>
      <c r="C2939">
        <v>0</v>
      </c>
      <c r="D2939" s="88">
        <v>5.62</v>
      </c>
    </row>
    <row r="2940" spans="1:4">
      <c r="A2940">
        <v>3125</v>
      </c>
      <c r="B2940" t="s">
        <v>15141</v>
      </c>
      <c r="C2940">
        <v>0</v>
      </c>
      <c r="D2940" s="88">
        <v>33.6</v>
      </c>
    </row>
    <row r="2941" spans="1:4">
      <c r="A2941">
        <v>3126</v>
      </c>
      <c r="B2941" t="s">
        <v>15142</v>
      </c>
      <c r="C2941">
        <v>0</v>
      </c>
      <c r="D2941" s="88">
        <v>23.04</v>
      </c>
    </row>
    <row r="2942" spans="1:4">
      <c r="A2942">
        <v>3127</v>
      </c>
      <c r="B2942" t="s">
        <v>15143</v>
      </c>
      <c r="C2942">
        <v>0</v>
      </c>
      <c r="D2942" s="88">
        <v>14.6</v>
      </c>
    </row>
    <row r="2943" spans="1:4">
      <c r="A2943">
        <v>3128</v>
      </c>
      <c r="B2943" t="s">
        <v>15144</v>
      </c>
      <c r="C2943">
        <v>0</v>
      </c>
      <c r="D2943" s="88">
        <v>6.57</v>
      </c>
    </row>
    <row r="2944" spans="1:4">
      <c r="A2944">
        <v>3129</v>
      </c>
      <c r="B2944" t="s">
        <v>15145</v>
      </c>
      <c r="C2944">
        <v>0</v>
      </c>
      <c r="D2944" s="88">
        <v>5.36</v>
      </c>
    </row>
    <row r="2945" spans="1:4">
      <c r="A2945">
        <v>3130</v>
      </c>
      <c r="B2945" t="s">
        <v>15146</v>
      </c>
      <c r="C2945">
        <v>6</v>
      </c>
      <c r="D2945" s="88">
        <v>11.04</v>
      </c>
    </row>
    <row r="2946" spans="1:4">
      <c r="A2946">
        <v>3131</v>
      </c>
      <c r="B2946" t="s">
        <v>15147</v>
      </c>
      <c r="C2946">
        <v>0</v>
      </c>
      <c r="D2946" s="88">
        <v>5.58</v>
      </c>
    </row>
    <row r="2947" spans="1:4">
      <c r="A2947">
        <v>3132</v>
      </c>
      <c r="B2947" t="s">
        <v>15148</v>
      </c>
      <c r="C2947">
        <v>0</v>
      </c>
      <c r="D2947" s="88">
        <v>5.01</v>
      </c>
    </row>
    <row r="2948" spans="1:4">
      <c r="A2948">
        <v>3133</v>
      </c>
      <c r="B2948" t="s">
        <v>15149</v>
      </c>
      <c r="C2948">
        <v>0</v>
      </c>
      <c r="D2948" s="88">
        <v>10.750999999999999</v>
      </c>
    </row>
    <row r="2949" spans="1:4">
      <c r="A2949">
        <v>3134</v>
      </c>
      <c r="B2949" t="s">
        <v>15150</v>
      </c>
      <c r="C2949">
        <v>0</v>
      </c>
      <c r="D2949" s="88">
        <v>16.414999999999999</v>
      </c>
    </row>
    <row r="2950" spans="1:4">
      <c r="A2950">
        <v>3135</v>
      </c>
      <c r="B2950" t="s">
        <v>15151</v>
      </c>
      <c r="C2950">
        <v>0</v>
      </c>
      <c r="D2950" s="88">
        <v>16</v>
      </c>
    </row>
    <row r="2951" spans="1:4">
      <c r="A2951">
        <v>3136</v>
      </c>
      <c r="B2951" t="s">
        <v>15152</v>
      </c>
      <c r="C2951">
        <v>0</v>
      </c>
      <c r="D2951" s="88">
        <v>3.2</v>
      </c>
    </row>
    <row r="2952" spans="1:4">
      <c r="A2952">
        <v>3137</v>
      </c>
      <c r="B2952" t="s">
        <v>15153</v>
      </c>
      <c r="C2952">
        <v>0</v>
      </c>
      <c r="D2952" s="88">
        <v>6.5</v>
      </c>
    </row>
    <row r="2953" spans="1:4">
      <c r="A2953">
        <v>3138</v>
      </c>
      <c r="B2953" t="s">
        <v>15154</v>
      </c>
      <c r="C2953">
        <v>0</v>
      </c>
      <c r="D2953" s="88">
        <v>13.5</v>
      </c>
    </row>
    <row r="2954" spans="1:4">
      <c r="A2954">
        <v>3139</v>
      </c>
      <c r="B2954" t="s">
        <v>15155</v>
      </c>
      <c r="C2954">
        <v>0</v>
      </c>
      <c r="D2954" s="88">
        <v>9.4049999999999994</v>
      </c>
    </row>
    <row r="2955" spans="1:4">
      <c r="A2955">
        <v>3140</v>
      </c>
      <c r="B2955" t="s">
        <v>15156</v>
      </c>
      <c r="C2955">
        <v>0</v>
      </c>
      <c r="D2955" s="88">
        <v>15.01</v>
      </c>
    </row>
    <row r="2956" spans="1:4">
      <c r="A2956">
        <v>3141</v>
      </c>
      <c r="B2956" t="s">
        <v>15157</v>
      </c>
      <c r="C2956">
        <v>0</v>
      </c>
      <c r="D2956" s="88">
        <v>3.96</v>
      </c>
    </row>
    <row r="2957" spans="1:4">
      <c r="A2957">
        <v>3142</v>
      </c>
      <c r="B2957" t="s">
        <v>15158</v>
      </c>
      <c r="C2957">
        <v>0</v>
      </c>
      <c r="D2957" s="88">
        <v>2.931</v>
      </c>
    </row>
    <row r="2958" spans="1:4">
      <c r="A2958">
        <v>3143</v>
      </c>
      <c r="B2958" t="s">
        <v>15159</v>
      </c>
      <c r="C2958">
        <v>0</v>
      </c>
      <c r="D2958" s="88">
        <v>39</v>
      </c>
    </row>
    <row r="2959" spans="1:4">
      <c r="A2959">
        <v>3144</v>
      </c>
      <c r="B2959" t="s">
        <v>15160</v>
      </c>
      <c r="C2959">
        <v>0</v>
      </c>
      <c r="D2959" s="88">
        <v>3.01</v>
      </c>
    </row>
    <row r="2960" spans="1:4">
      <c r="A2960">
        <v>3145</v>
      </c>
      <c r="B2960" t="s">
        <v>15161</v>
      </c>
      <c r="C2960">
        <v>0</v>
      </c>
      <c r="D2960" s="88">
        <v>4.87</v>
      </c>
    </row>
    <row r="2961" spans="1:4">
      <c r="A2961">
        <v>3146</v>
      </c>
      <c r="B2961" t="s">
        <v>15162</v>
      </c>
      <c r="C2961">
        <v>0</v>
      </c>
      <c r="D2961" s="88">
        <v>3.5649999999999999</v>
      </c>
    </row>
    <row r="2962" spans="1:4">
      <c r="A2962">
        <v>3147</v>
      </c>
      <c r="B2962" t="s">
        <v>15163</v>
      </c>
      <c r="C2962">
        <v>0</v>
      </c>
      <c r="D2962" s="88">
        <v>3.3</v>
      </c>
    </row>
    <row r="2963" spans="1:4">
      <c r="A2963">
        <v>3148</v>
      </c>
      <c r="B2963" t="s">
        <v>15164</v>
      </c>
      <c r="C2963">
        <v>0</v>
      </c>
      <c r="D2963" s="88">
        <v>4.4749999999999996</v>
      </c>
    </row>
    <row r="2964" spans="1:4">
      <c r="A2964">
        <v>3149</v>
      </c>
      <c r="B2964" t="s">
        <v>15165</v>
      </c>
      <c r="C2964">
        <v>0</v>
      </c>
      <c r="D2964" s="88">
        <v>4.99</v>
      </c>
    </row>
    <row r="2965" spans="1:4">
      <c r="A2965">
        <v>3150</v>
      </c>
      <c r="B2965" t="s">
        <v>15166</v>
      </c>
      <c r="C2965">
        <v>0</v>
      </c>
      <c r="D2965" s="88">
        <v>3.96</v>
      </c>
    </row>
    <row r="2966" spans="1:4">
      <c r="A2966">
        <v>3151</v>
      </c>
      <c r="B2966" t="s">
        <v>15167</v>
      </c>
      <c r="C2966">
        <v>24</v>
      </c>
      <c r="D2966" s="88">
        <v>5.4349999999999996</v>
      </c>
    </row>
    <row r="2967" spans="1:4">
      <c r="A2967">
        <v>3152</v>
      </c>
      <c r="B2967" t="s">
        <v>15168</v>
      </c>
      <c r="C2967">
        <v>0</v>
      </c>
      <c r="D2967" s="88">
        <v>4.2</v>
      </c>
    </row>
    <row r="2968" spans="1:4">
      <c r="A2968">
        <v>3153</v>
      </c>
      <c r="B2968" t="s">
        <v>15169</v>
      </c>
      <c r="C2968">
        <v>18</v>
      </c>
      <c r="D2968" s="88">
        <v>7.1950000000000003</v>
      </c>
    </row>
    <row r="2969" spans="1:4">
      <c r="A2969">
        <v>3154</v>
      </c>
      <c r="B2969" t="s">
        <v>15170</v>
      </c>
      <c r="C2969">
        <v>0</v>
      </c>
      <c r="D2969" s="88">
        <v>5.9850000000000003</v>
      </c>
    </row>
    <row r="2970" spans="1:4">
      <c r="A2970">
        <v>3155</v>
      </c>
      <c r="B2970" t="s">
        <v>15171</v>
      </c>
      <c r="C2970">
        <v>6</v>
      </c>
      <c r="D2970" s="88">
        <v>9.51</v>
      </c>
    </row>
    <row r="2971" spans="1:4">
      <c r="A2971">
        <v>3156</v>
      </c>
      <c r="B2971" t="s">
        <v>15172</v>
      </c>
      <c r="C2971">
        <v>36</v>
      </c>
      <c r="D2971" s="88">
        <v>7.8250000000000002</v>
      </c>
    </row>
    <row r="2972" spans="1:4">
      <c r="A2972">
        <v>3157</v>
      </c>
      <c r="B2972" t="s">
        <v>15173</v>
      </c>
      <c r="C2972">
        <v>0</v>
      </c>
      <c r="D2972" s="88">
        <v>12.13</v>
      </c>
    </row>
    <row r="2973" spans="1:4">
      <c r="A2973">
        <v>3158</v>
      </c>
      <c r="B2973" t="s">
        <v>15174</v>
      </c>
      <c r="C2973">
        <v>24</v>
      </c>
      <c r="D2973" s="88">
        <v>7.165</v>
      </c>
    </row>
    <row r="2974" spans="1:4">
      <c r="A2974">
        <v>3159</v>
      </c>
      <c r="B2974" t="s">
        <v>15175</v>
      </c>
      <c r="C2974">
        <v>0</v>
      </c>
      <c r="D2974" s="88">
        <v>4.9800000000000004</v>
      </c>
    </row>
    <row r="2975" spans="1:4">
      <c r="A2975">
        <v>3160</v>
      </c>
      <c r="B2975" t="s">
        <v>15176</v>
      </c>
      <c r="C2975">
        <v>0</v>
      </c>
      <c r="D2975" s="88">
        <v>7.5529999999999999</v>
      </c>
    </row>
    <row r="2976" spans="1:4">
      <c r="A2976">
        <v>3161</v>
      </c>
      <c r="B2976" t="s">
        <v>15177</v>
      </c>
      <c r="C2976">
        <v>0</v>
      </c>
      <c r="D2976" s="88">
        <v>6.032</v>
      </c>
    </row>
    <row r="2977" spans="1:4">
      <c r="A2977">
        <v>3162</v>
      </c>
      <c r="B2977" t="s">
        <v>15178</v>
      </c>
      <c r="C2977">
        <v>0</v>
      </c>
      <c r="D2977" s="88">
        <v>6.27</v>
      </c>
    </row>
    <row r="2978" spans="1:4">
      <c r="A2978">
        <v>3163</v>
      </c>
      <c r="B2978" t="s">
        <v>15179</v>
      </c>
      <c r="C2978">
        <v>0</v>
      </c>
      <c r="D2978" s="88">
        <v>3.04</v>
      </c>
    </row>
    <row r="2979" spans="1:4">
      <c r="A2979">
        <v>3164</v>
      </c>
      <c r="B2979" t="s">
        <v>15180</v>
      </c>
      <c r="C2979">
        <v>0</v>
      </c>
      <c r="D2979" s="88">
        <v>5.2249999999999996</v>
      </c>
    </row>
    <row r="2980" spans="1:4">
      <c r="A2980">
        <v>3165</v>
      </c>
      <c r="B2980" t="s">
        <v>15181</v>
      </c>
      <c r="C2980">
        <v>0</v>
      </c>
      <c r="D2980" s="88">
        <v>5.2249999999999996</v>
      </c>
    </row>
    <row r="2981" spans="1:4">
      <c r="A2981">
        <v>3166</v>
      </c>
      <c r="B2981" t="s">
        <v>15182</v>
      </c>
      <c r="C2981">
        <v>0</v>
      </c>
      <c r="D2981" s="88">
        <v>3.3250000000000002</v>
      </c>
    </row>
    <row r="2982" spans="1:4">
      <c r="A2982">
        <v>3167</v>
      </c>
      <c r="B2982" t="s">
        <v>15183</v>
      </c>
      <c r="C2982">
        <v>0</v>
      </c>
      <c r="D2982" s="88">
        <v>3.3250000000000002</v>
      </c>
    </row>
    <row r="2983" spans="1:4">
      <c r="A2983">
        <v>3168</v>
      </c>
      <c r="B2983" t="s">
        <v>15184</v>
      </c>
      <c r="C2983">
        <v>0</v>
      </c>
      <c r="D2983" s="88">
        <v>8.7200000000000006</v>
      </c>
    </row>
    <row r="2984" spans="1:4">
      <c r="A2984">
        <v>3169</v>
      </c>
      <c r="B2984" t="s">
        <v>15185</v>
      </c>
      <c r="C2984">
        <v>0</v>
      </c>
      <c r="D2984" s="88">
        <v>13.08</v>
      </c>
    </row>
    <row r="2985" spans="1:4">
      <c r="A2985">
        <v>3170</v>
      </c>
      <c r="B2985" t="s">
        <v>15186</v>
      </c>
      <c r="C2985">
        <v>0</v>
      </c>
      <c r="D2985" s="88">
        <v>7.7</v>
      </c>
    </row>
    <row r="2986" spans="1:4">
      <c r="A2986">
        <v>3171</v>
      </c>
      <c r="B2986" t="s">
        <v>15187</v>
      </c>
      <c r="C2986">
        <v>0</v>
      </c>
      <c r="D2986" s="88">
        <v>8.7200000000000006</v>
      </c>
    </row>
    <row r="2987" spans="1:4">
      <c r="A2987">
        <v>3172</v>
      </c>
      <c r="B2987" t="s">
        <v>15188</v>
      </c>
      <c r="C2987">
        <v>0</v>
      </c>
      <c r="D2987" s="88">
        <v>9.35</v>
      </c>
    </row>
    <row r="2988" spans="1:4">
      <c r="A2988">
        <v>3173</v>
      </c>
      <c r="B2988" t="s">
        <v>15189</v>
      </c>
      <c r="C2988">
        <v>0</v>
      </c>
      <c r="D2988" s="88">
        <v>4.5720000000000001</v>
      </c>
    </row>
    <row r="2989" spans="1:4">
      <c r="A2989">
        <v>3174</v>
      </c>
      <c r="B2989" t="s">
        <v>15190</v>
      </c>
      <c r="C2989">
        <v>0</v>
      </c>
      <c r="D2989" s="88">
        <v>4.8280000000000003</v>
      </c>
    </row>
    <row r="2990" spans="1:4">
      <c r="A2990">
        <v>3175</v>
      </c>
      <c r="B2990" t="s">
        <v>15191</v>
      </c>
      <c r="C2990">
        <v>0</v>
      </c>
      <c r="D2990" s="88">
        <v>5.95</v>
      </c>
    </row>
    <row r="2991" spans="1:4">
      <c r="A2991">
        <v>3176</v>
      </c>
      <c r="B2991" t="s">
        <v>15192</v>
      </c>
      <c r="C2991">
        <v>12</v>
      </c>
      <c r="D2991" s="88">
        <v>6.38</v>
      </c>
    </row>
    <row r="2992" spans="1:4">
      <c r="A2992">
        <v>3177</v>
      </c>
      <c r="B2992" t="s">
        <v>15193</v>
      </c>
      <c r="C2992">
        <v>0</v>
      </c>
      <c r="D2992" s="88">
        <v>11.122</v>
      </c>
    </row>
    <row r="2993" spans="1:4">
      <c r="A2993">
        <v>3178</v>
      </c>
      <c r="B2993" t="s">
        <v>15194</v>
      </c>
      <c r="C2993">
        <v>0</v>
      </c>
      <c r="D2993" s="88">
        <v>13.505000000000001</v>
      </c>
    </row>
    <row r="2994" spans="1:4">
      <c r="A2994">
        <v>3179</v>
      </c>
      <c r="B2994" t="s">
        <v>15195</v>
      </c>
      <c r="C2994">
        <v>0</v>
      </c>
      <c r="D2994" s="88">
        <v>12.67</v>
      </c>
    </row>
    <row r="2995" spans="1:4">
      <c r="A2995">
        <v>3180</v>
      </c>
      <c r="B2995" t="s">
        <v>15196</v>
      </c>
      <c r="C2995">
        <v>0</v>
      </c>
      <c r="D2995" s="88">
        <v>31.5</v>
      </c>
    </row>
    <row r="2996" spans="1:4">
      <c r="A2996">
        <v>3181</v>
      </c>
      <c r="B2996" t="s">
        <v>15197</v>
      </c>
      <c r="C2996">
        <v>0</v>
      </c>
      <c r="D2996" s="88">
        <v>90.25</v>
      </c>
    </row>
    <row r="2997" spans="1:4">
      <c r="A2997">
        <v>3182</v>
      </c>
      <c r="B2997" t="s">
        <v>15198</v>
      </c>
      <c r="C2997">
        <v>0</v>
      </c>
      <c r="D2997" s="88">
        <v>11.4</v>
      </c>
    </row>
    <row r="2998" spans="1:4">
      <c r="A2998">
        <v>3183</v>
      </c>
      <c r="B2998" t="s">
        <v>15199</v>
      </c>
      <c r="C2998">
        <v>12</v>
      </c>
      <c r="D2998" s="88">
        <v>18.05</v>
      </c>
    </row>
    <row r="2999" spans="1:4">
      <c r="A2999">
        <v>3184</v>
      </c>
      <c r="B2999" t="s">
        <v>15200</v>
      </c>
      <c r="C2999">
        <v>12</v>
      </c>
      <c r="D2999" s="88">
        <v>13.78</v>
      </c>
    </row>
    <row r="3000" spans="1:4">
      <c r="A3000">
        <v>3185</v>
      </c>
      <c r="B3000" t="s">
        <v>15201</v>
      </c>
      <c r="C3000">
        <v>0</v>
      </c>
      <c r="D3000" s="88">
        <v>7.76</v>
      </c>
    </row>
    <row r="3001" spans="1:4">
      <c r="A3001">
        <v>3186</v>
      </c>
      <c r="B3001" t="s">
        <v>15202</v>
      </c>
      <c r="C3001">
        <v>18</v>
      </c>
      <c r="D3001" s="88">
        <v>10.26</v>
      </c>
    </row>
    <row r="3002" spans="1:4">
      <c r="A3002">
        <v>3187</v>
      </c>
      <c r="B3002" t="s">
        <v>15203</v>
      </c>
      <c r="C3002">
        <v>0</v>
      </c>
      <c r="D3002" s="88">
        <v>8</v>
      </c>
    </row>
    <row r="3003" spans="1:4">
      <c r="A3003">
        <v>3188</v>
      </c>
      <c r="B3003" t="s">
        <v>15204</v>
      </c>
      <c r="C3003">
        <v>0</v>
      </c>
      <c r="D3003" s="88">
        <v>7.76</v>
      </c>
    </row>
    <row r="3004" spans="1:4">
      <c r="A3004">
        <v>3189</v>
      </c>
      <c r="B3004" t="s">
        <v>15205</v>
      </c>
      <c r="C3004">
        <v>0</v>
      </c>
      <c r="D3004" s="88">
        <v>20</v>
      </c>
    </row>
    <row r="3005" spans="1:4">
      <c r="A3005">
        <v>3190</v>
      </c>
      <c r="B3005" t="s">
        <v>15206</v>
      </c>
      <c r="C3005">
        <v>0</v>
      </c>
      <c r="D3005" s="88">
        <v>7.3719999999999999</v>
      </c>
    </row>
    <row r="3006" spans="1:4">
      <c r="A3006">
        <v>3191</v>
      </c>
      <c r="B3006" t="s">
        <v>15207</v>
      </c>
      <c r="C3006">
        <v>0</v>
      </c>
      <c r="D3006" s="88">
        <v>8.6329999999999991</v>
      </c>
    </row>
    <row r="3007" spans="1:4">
      <c r="A3007">
        <v>3192</v>
      </c>
      <c r="B3007" t="s">
        <v>15208</v>
      </c>
      <c r="C3007">
        <v>0</v>
      </c>
      <c r="D3007" s="88">
        <v>8.6</v>
      </c>
    </row>
    <row r="3008" spans="1:4">
      <c r="A3008">
        <v>3193</v>
      </c>
      <c r="B3008" t="s">
        <v>15209</v>
      </c>
      <c r="C3008">
        <v>12</v>
      </c>
      <c r="D3008" s="88">
        <v>48</v>
      </c>
    </row>
    <row r="3009" spans="1:4">
      <c r="A3009">
        <v>3194</v>
      </c>
      <c r="B3009" t="s">
        <v>15210</v>
      </c>
      <c r="C3009">
        <v>0</v>
      </c>
      <c r="D3009" s="88">
        <v>76</v>
      </c>
    </row>
    <row r="3010" spans="1:4">
      <c r="A3010">
        <v>3195</v>
      </c>
      <c r="B3010" t="s">
        <v>15211</v>
      </c>
      <c r="C3010">
        <v>0</v>
      </c>
      <c r="D3010" s="88">
        <v>22</v>
      </c>
    </row>
    <row r="3011" spans="1:4">
      <c r="A3011">
        <v>3196</v>
      </c>
      <c r="B3011" t="s">
        <v>15212</v>
      </c>
      <c r="C3011">
        <v>0</v>
      </c>
      <c r="D3011" s="88">
        <v>8.5</v>
      </c>
    </row>
    <row r="3012" spans="1:4">
      <c r="A3012">
        <v>3197</v>
      </c>
      <c r="B3012" t="s">
        <v>15213</v>
      </c>
      <c r="C3012">
        <v>0</v>
      </c>
      <c r="D3012" s="88">
        <v>6.7380000000000004</v>
      </c>
    </row>
    <row r="3013" spans="1:4">
      <c r="A3013">
        <v>3198</v>
      </c>
      <c r="B3013" t="s">
        <v>15214</v>
      </c>
      <c r="C3013">
        <v>0</v>
      </c>
      <c r="D3013" s="88">
        <v>7.806</v>
      </c>
    </row>
    <row r="3014" spans="1:4">
      <c r="A3014">
        <v>3199</v>
      </c>
      <c r="B3014" t="s">
        <v>15215</v>
      </c>
      <c r="C3014">
        <v>0</v>
      </c>
      <c r="D3014" s="88">
        <v>6.9020000000000001</v>
      </c>
    </row>
    <row r="3015" spans="1:4">
      <c r="A3015">
        <v>3200</v>
      </c>
      <c r="B3015" t="s">
        <v>15216</v>
      </c>
      <c r="C3015">
        <v>0</v>
      </c>
      <c r="D3015" s="88">
        <v>4.0670000000000002</v>
      </c>
    </row>
    <row r="3016" spans="1:4">
      <c r="A3016">
        <v>3201</v>
      </c>
      <c r="B3016" t="s">
        <v>15217</v>
      </c>
      <c r="C3016">
        <v>0</v>
      </c>
      <c r="D3016" s="88">
        <v>4.117</v>
      </c>
    </row>
    <row r="3017" spans="1:4">
      <c r="A3017">
        <v>3202</v>
      </c>
      <c r="B3017" t="s">
        <v>15218</v>
      </c>
      <c r="C3017">
        <v>6</v>
      </c>
      <c r="D3017" s="88">
        <v>16.63</v>
      </c>
    </row>
    <row r="3018" spans="1:4">
      <c r="A3018">
        <v>3203</v>
      </c>
      <c r="B3018" t="s">
        <v>15219</v>
      </c>
      <c r="C3018">
        <v>0</v>
      </c>
      <c r="D3018" s="88">
        <v>5.6369999999999996</v>
      </c>
    </row>
    <row r="3019" spans="1:4">
      <c r="A3019">
        <v>3204</v>
      </c>
      <c r="B3019" t="s">
        <v>15220</v>
      </c>
      <c r="C3019">
        <v>0</v>
      </c>
      <c r="D3019" s="88">
        <v>6.08</v>
      </c>
    </row>
    <row r="3020" spans="1:4">
      <c r="A3020">
        <v>3205</v>
      </c>
      <c r="B3020" t="s">
        <v>15221</v>
      </c>
      <c r="C3020">
        <v>0</v>
      </c>
      <c r="D3020" s="88">
        <v>5.1849999999999996</v>
      </c>
    </row>
    <row r="3021" spans="1:4">
      <c r="A3021">
        <v>3206</v>
      </c>
      <c r="B3021" t="s">
        <v>15222</v>
      </c>
      <c r="C3021">
        <v>300</v>
      </c>
      <c r="D3021" s="88">
        <v>7.5039999999999996</v>
      </c>
    </row>
    <row r="3022" spans="1:4">
      <c r="A3022">
        <v>3207</v>
      </c>
      <c r="B3022" t="s">
        <v>15223</v>
      </c>
      <c r="C3022">
        <v>0</v>
      </c>
      <c r="D3022" s="88">
        <v>5.65</v>
      </c>
    </row>
    <row r="3023" spans="1:4">
      <c r="A3023">
        <v>3208</v>
      </c>
      <c r="B3023" t="s">
        <v>15224</v>
      </c>
      <c r="C3023">
        <v>0</v>
      </c>
      <c r="D3023" s="88">
        <v>20.446000000000002</v>
      </c>
    </row>
    <row r="3024" spans="1:4">
      <c r="A3024">
        <v>3209</v>
      </c>
      <c r="B3024" t="s">
        <v>15225</v>
      </c>
      <c r="C3024">
        <v>21</v>
      </c>
      <c r="D3024" s="88">
        <v>9.77</v>
      </c>
    </row>
    <row r="3025" spans="1:4">
      <c r="A3025">
        <v>3210</v>
      </c>
      <c r="B3025" t="s">
        <v>15226</v>
      </c>
      <c r="C3025">
        <v>0</v>
      </c>
      <c r="D3025" s="88">
        <v>15.66</v>
      </c>
    </row>
    <row r="3026" spans="1:4">
      <c r="A3026">
        <v>3211</v>
      </c>
      <c r="B3026" t="s">
        <v>15227</v>
      </c>
      <c r="C3026">
        <v>0</v>
      </c>
      <c r="D3026" s="88">
        <v>24.61</v>
      </c>
    </row>
    <row r="3027" spans="1:4">
      <c r="A3027">
        <v>3212</v>
      </c>
      <c r="B3027" t="s">
        <v>15228</v>
      </c>
      <c r="C3027">
        <v>0</v>
      </c>
      <c r="D3027" s="88">
        <v>12.66</v>
      </c>
    </row>
    <row r="3028" spans="1:4">
      <c r="A3028">
        <v>3213</v>
      </c>
      <c r="B3028" t="s">
        <v>15229</v>
      </c>
      <c r="C3028">
        <v>0</v>
      </c>
      <c r="D3028" s="88">
        <v>22.55</v>
      </c>
    </row>
    <row r="3029" spans="1:4">
      <c r="A3029">
        <v>3214</v>
      </c>
      <c r="B3029" t="s">
        <v>15230</v>
      </c>
      <c r="C3029">
        <v>0</v>
      </c>
      <c r="D3029" s="88">
        <v>20.9</v>
      </c>
    </row>
    <row r="3030" spans="1:4">
      <c r="A3030">
        <v>3215</v>
      </c>
      <c r="B3030" t="s">
        <v>15231</v>
      </c>
      <c r="C3030">
        <v>0</v>
      </c>
      <c r="D3030" s="88">
        <v>8.4</v>
      </c>
    </row>
    <row r="3031" spans="1:4">
      <c r="A3031">
        <v>3216</v>
      </c>
      <c r="B3031" t="s">
        <v>15232</v>
      </c>
      <c r="C3031">
        <v>6</v>
      </c>
      <c r="D3031" s="88">
        <v>18.899999999999999</v>
      </c>
    </row>
    <row r="3032" spans="1:4">
      <c r="A3032">
        <v>3217</v>
      </c>
      <c r="B3032" t="s">
        <v>15233</v>
      </c>
      <c r="C3032">
        <v>105</v>
      </c>
      <c r="D3032" s="88">
        <v>28.18</v>
      </c>
    </row>
    <row r="3033" spans="1:4">
      <c r="A3033">
        <v>3218</v>
      </c>
      <c r="B3033" t="s">
        <v>15234</v>
      </c>
      <c r="C3033">
        <v>0</v>
      </c>
      <c r="D3033" s="88">
        <v>44.53</v>
      </c>
    </row>
    <row r="3034" spans="1:4">
      <c r="A3034">
        <v>3219</v>
      </c>
      <c r="B3034" t="s">
        <v>15235</v>
      </c>
      <c r="C3034">
        <v>0</v>
      </c>
      <c r="D3034" s="88">
        <v>17.91</v>
      </c>
    </row>
    <row r="3035" spans="1:4">
      <c r="A3035">
        <v>3220</v>
      </c>
      <c r="B3035" t="s">
        <v>15236</v>
      </c>
      <c r="C3035">
        <v>0</v>
      </c>
      <c r="D3035" s="88">
        <v>12.93</v>
      </c>
    </row>
    <row r="3036" spans="1:4">
      <c r="A3036">
        <v>3221</v>
      </c>
      <c r="B3036" t="s">
        <v>15237</v>
      </c>
      <c r="C3036">
        <v>0</v>
      </c>
      <c r="D3036" s="88">
        <v>10.25</v>
      </c>
    </row>
    <row r="3037" spans="1:4">
      <c r="A3037">
        <v>3222</v>
      </c>
      <c r="B3037" t="s">
        <v>15238</v>
      </c>
      <c r="C3037">
        <v>0</v>
      </c>
      <c r="D3037" s="88">
        <v>21.9</v>
      </c>
    </row>
    <row r="3038" spans="1:4">
      <c r="A3038">
        <v>3223</v>
      </c>
      <c r="B3038" t="s">
        <v>15239</v>
      </c>
      <c r="C3038">
        <v>6</v>
      </c>
      <c r="D3038" s="88">
        <v>37.21</v>
      </c>
    </row>
    <row r="3039" spans="1:4">
      <c r="A3039">
        <v>3224</v>
      </c>
      <c r="B3039" t="s">
        <v>15240</v>
      </c>
      <c r="C3039">
        <v>0</v>
      </c>
      <c r="D3039" s="88">
        <v>15.65</v>
      </c>
    </row>
    <row r="3040" spans="1:4">
      <c r="A3040">
        <v>3225</v>
      </c>
      <c r="B3040" t="s">
        <v>15241</v>
      </c>
      <c r="C3040">
        <v>0</v>
      </c>
      <c r="D3040" s="88">
        <v>231.1</v>
      </c>
    </row>
    <row r="3041" spans="1:4">
      <c r="A3041">
        <v>3226</v>
      </c>
      <c r="B3041" t="s">
        <v>15242</v>
      </c>
      <c r="C3041">
        <v>0</v>
      </c>
      <c r="D3041" s="88">
        <v>6.07</v>
      </c>
    </row>
    <row r="3042" spans="1:4">
      <c r="A3042">
        <v>3227</v>
      </c>
      <c r="B3042" t="s">
        <v>15243</v>
      </c>
      <c r="C3042">
        <v>0</v>
      </c>
      <c r="D3042" s="88">
        <v>10.119999999999999</v>
      </c>
    </row>
    <row r="3043" spans="1:4">
      <c r="A3043">
        <v>3228</v>
      </c>
      <c r="B3043" t="s">
        <v>15244</v>
      </c>
      <c r="C3043">
        <v>0</v>
      </c>
      <c r="D3043" s="88">
        <v>30.3</v>
      </c>
    </row>
    <row r="3044" spans="1:4">
      <c r="A3044">
        <v>3229</v>
      </c>
      <c r="B3044" t="s">
        <v>15245</v>
      </c>
      <c r="C3044">
        <v>0</v>
      </c>
      <c r="D3044" s="88">
        <v>5.5330000000000004</v>
      </c>
    </row>
    <row r="3045" spans="1:4">
      <c r="A3045">
        <v>3230</v>
      </c>
      <c r="B3045" t="s">
        <v>15246</v>
      </c>
      <c r="C3045">
        <v>0</v>
      </c>
      <c r="D3045" s="88">
        <v>6.5449999999999999</v>
      </c>
    </row>
    <row r="3046" spans="1:4">
      <c r="A3046">
        <v>3231</v>
      </c>
      <c r="B3046" t="s">
        <v>15247</v>
      </c>
      <c r="C3046">
        <v>0</v>
      </c>
      <c r="D3046" s="88">
        <v>4.5579999999999998</v>
      </c>
    </row>
    <row r="3047" spans="1:4">
      <c r="A3047">
        <v>3232</v>
      </c>
      <c r="B3047" t="s">
        <v>15248</v>
      </c>
      <c r="C3047">
        <v>0</v>
      </c>
      <c r="D3047" s="88">
        <v>6.6230000000000002</v>
      </c>
    </row>
    <row r="3048" spans="1:4">
      <c r="A3048">
        <v>3233</v>
      </c>
      <c r="B3048" t="s">
        <v>15249</v>
      </c>
      <c r="C3048">
        <v>0</v>
      </c>
      <c r="D3048" s="88">
        <v>5.1050000000000004</v>
      </c>
    </row>
    <row r="3049" spans="1:4">
      <c r="A3049">
        <v>3234</v>
      </c>
      <c r="B3049" t="s">
        <v>15250</v>
      </c>
      <c r="C3049">
        <v>0</v>
      </c>
      <c r="D3049" s="88">
        <v>8.2799999999999994</v>
      </c>
    </row>
    <row r="3050" spans="1:4">
      <c r="A3050">
        <v>3235</v>
      </c>
      <c r="B3050" t="s">
        <v>15251</v>
      </c>
      <c r="C3050">
        <v>0</v>
      </c>
      <c r="D3050" s="88">
        <v>7.8979999999999997</v>
      </c>
    </row>
    <row r="3051" spans="1:4">
      <c r="A3051">
        <v>3236</v>
      </c>
      <c r="B3051" t="s">
        <v>15252</v>
      </c>
      <c r="C3051">
        <v>0</v>
      </c>
      <c r="D3051" s="88">
        <v>7.8979999999999997</v>
      </c>
    </row>
    <row r="3052" spans="1:4">
      <c r="A3052">
        <v>3237</v>
      </c>
      <c r="B3052" t="s">
        <v>15253</v>
      </c>
      <c r="C3052">
        <v>0</v>
      </c>
      <c r="D3052" s="88">
        <v>8.0679999999999996</v>
      </c>
    </row>
    <row r="3053" spans="1:4">
      <c r="A3053">
        <v>3238</v>
      </c>
      <c r="B3053" t="s">
        <v>15254</v>
      </c>
      <c r="C3053">
        <v>0</v>
      </c>
      <c r="D3053" s="88">
        <v>8.0679999999999996</v>
      </c>
    </row>
    <row r="3054" spans="1:4">
      <c r="A3054">
        <v>3239</v>
      </c>
      <c r="B3054" t="s">
        <v>15255</v>
      </c>
      <c r="C3054">
        <v>0</v>
      </c>
      <c r="D3054" s="88">
        <v>5.98</v>
      </c>
    </row>
    <row r="3055" spans="1:4">
      <c r="A3055">
        <v>3240</v>
      </c>
      <c r="B3055" t="s">
        <v>15256</v>
      </c>
      <c r="C3055">
        <v>24</v>
      </c>
      <c r="D3055" s="88">
        <v>4.97</v>
      </c>
    </row>
    <row r="3056" spans="1:4">
      <c r="A3056">
        <v>3241</v>
      </c>
      <c r="B3056" t="s">
        <v>15257</v>
      </c>
      <c r="C3056">
        <v>0</v>
      </c>
      <c r="D3056" s="88">
        <v>4.5579999999999998</v>
      </c>
    </row>
    <row r="3057" spans="1:4">
      <c r="A3057">
        <v>3242</v>
      </c>
      <c r="B3057" t="s">
        <v>15258</v>
      </c>
      <c r="C3057">
        <v>0</v>
      </c>
      <c r="D3057" s="88">
        <v>30.5</v>
      </c>
    </row>
    <row r="3058" spans="1:4">
      <c r="A3058">
        <v>3243</v>
      </c>
      <c r="B3058" t="s">
        <v>15259</v>
      </c>
      <c r="C3058">
        <v>0</v>
      </c>
      <c r="D3058" s="88">
        <v>59.5</v>
      </c>
    </row>
    <row r="3059" spans="1:4">
      <c r="A3059">
        <v>3244</v>
      </c>
      <c r="B3059" t="s">
        <v>15260</v>
      </c>
      <c r="C3059">
        <v>18</v>
      </c>
      <c r="D3059" s="88">
        <v>8.1</v>
      </c>
    </row>
    <row r="3060" spans="1:4">
      <c r="A3060">
        <v>3245</v>
      </c>
      <c r="B3060" t="s">
        <v>15261</v>
      </c>
      <c r="C3060">
        <v>6</v>
      </c>
      <c r="D3060" s="88">
        <v>8.0950000000000006</v>
      </c>
    </row>
    <row r="3061" spans="1:4">
      <c r="A3061">
        <v>3246</v>
      </c>
      <c r="B3061" t="s">
        <v>15262</v>
      </c>
      <c r="C3061">
        <v>0</v>
      </c>
      <c r="D3061" s="88">
        <v>5.0149999999999997</v>
      </c>
    </row>
    <row r="3062" spans="1:4">
      <c r="A3062">
        <v>3247</v>
      </c>
      <c r="B3062" t="s">
        <v>15263</v>
      </c>
      <c r="C3062">
        <v>0</v>
      </c>
      <c r="D3062" s="88">
        <v>4.7409999999999997</v>
      </c>
    </row>
    <row r="3063" spans="1:4">
      <c r="A3063">
        <v>3248</v>
      </c>
      <c r="B3063" t="s">
        <v>15264</v>
      </c>
      <c r="C3063">
        <v>0</v>
      </c>
      <c r="D3063" s="88">
        <v>6.38</v>
      </c>
    </row>
    <row r="3064" spans="1:4">
      <c r="A3064">
        <v>3249</v>
      </c>
      <c r="B3064" t="s">
        <v>15265</v>
      </c>
      <c r="C3064">
        <v>0</v>
      </c>
      <c r="D3064" s="88">
        <v>3.4</v>
      </c>
    </row>
    <row r="3065" spans="1:4">
      <c r="A3065">
        <v>3250</v>
      </c>
      <c r="B3065" t="s">
        <v>15266</v>
      </c>
      <c r="C3065">
        <v>66</v>
      </c>
      <c r="D3065" s="88">
        <v>4</v>
      </c>
    </row>
    <row r="3066" spans="1:4">
      <c r="A3066">
        <v>3251</v>
      </c>
      <c r="B3066" t="s">
        <v>15267</v>
      </c>
      <c r="C3066">
        <v>36</v>
      </c>
      <c r="D3066" s="88">
        <v>4.444</v>
      </c>
    </row>
    <row r="3067" spans="1:4">
      <c r="A3067">
        <v>3252</v>
      </c>
      <c r="B3067" t="s">
        <v>15268</v>
      </c>
      <c r="C3067">
        <v>0</v>
      </c>
      <c r="D3067" s="88">
        <v>3.7719999999999998</v>
      </c>
    </row>
    <row r="3068" spans="1:4">
      <c r="A3068">
        <v>3253</v>
      </c>
      <c r="B3068" t="s">
        <v>15269</v>
      </c>
      <c r="C3068">
        <v>0</v>
      </c>
      <c r="D3068" s="88">
        <v>6.44</v>
      </c>
    </row>
    <row r="3069" spans="1:4">
      <c r="A3069">
        <v>3254</v>
      </c>
      <c r="B3069" t="s">
        <v>15270</v>
      </c>
      <c r="C3069">
        <v>0</v>
      </c>
      <c r="D3069" s="88">
        <v>7.08</v>
      </c>
    </row>
    <row r="3070" spans="1:4">
      <c r="A3070">
        <v>3255</v>
      </c>
      <c r="B3070" t="s">
        <v>15271</v>
      </c>
      <c r="C3070">
        <v>0</v>
      </c>
      <c r="D3070" s="88">
        <v>9.1999999999999993</v>
      </c>
    </row>
    <row r="3071" spans="1:4">
      <c r="A3071">
        <v>3256</v>
      </c>
      <c r="B3071" t="s">
        <v>15272</v>
      </c>
      <c r="C3071">
        <v>0</v>
      </c>
      <c r="D3071" s="88">
        <v>19</v>
      </c>
    </row>
    <row r="3072" spans="1:4">
      <c r="A3072">
        <v>3257</v>
      </c>
      <c r="B3072" t="s">
        <v>15273</v>
      </c>
      <c r="C3072">
        <v>0</v>
      </c>
      <c r="D3072" s="88">
        <v>5.0149999999999997</v>
      </c>
    </row>
    <row r="3073" spans="1:4">
      <c r="A3073">
        <v>3258</v>
      </c>
      <c r="B3073" t="s">
        <v>15274</v>
      </c>
      <c r="C3073">
        <v>0</v>
      </c>
      <c r="D3073" s="88">
        <v>17.940000000000001</v>
      </c>
    </row>
    <row r="3074" spans="1:4">
      <c r="A3074">
        <v>3259</v>
      </c>
      <c r="B3074" t="s">
        <v>15275</v>
      </c>
      <c r="C3074">
        <v>0</v>
      </c>
      <c r="D3074" s="88">
        <v>15.64</v>
      </c>
    </row>
    <row r="3075" spans="1:4">
      <c r="A3075">
        <v>3260</v>
      </c>
      <c r="B3075" t="s">
        <v>15276</v>
      </c>
      <c r="C3075">
        <v>0</v>
      </c>
      <c r="D3075" s="88">
        <v>15.64</v>
      </c>
    </row>
    <row r="3076" spans="1:4">
      <c r="A3076">
        <v>3261</v>
      </c>
      <c r="B3076" t="s">
        <v>15277</v>
      </c>
      <c r="C3076">
        <v>0</v>
      </c>
      <c r="D3076" s="88">
        <v>4.9400000000000004</v>
      </c>
    </row>
    <row r="3077" spans="1:4">
      <c r="A3077">
        <v>3262</v>
      </c>
      <c r="B3077" t="s">
        <v>15278</v>
      </c>
      <c r="C3077">
        <v>12</v>
      </c>
      <c r="D3077" s="88">
        <v>2</v>
      </c>
    </row>
    <row r="3078" spans="1:4">
      <c r="A3078">
        <v>3263</v>
      </c>
      <c r="B3078" t="s">
        <v>15279</v>
      </c>
      <c r="C3078">
        <v>0</v>
      </c>
      <c r="D3078" s="88">
        <v>1.35</v>
      </c>
    </row>
    <row r="3079" spans="1:4">
      <c r="A3079">
        <v>3264</v>
      </c>
      <c r="B3079" t="s">
        <v>15280</v>
      </c>
      <c r="C3079">
        <v>0</v>
      </c>
      <c r="D3079" s="88">
        <v>2.15</v>
      </c>
    </row>
    <row r="3080" spans="1:4">
      <c r="A3080">
        <v>3265</v>
      </c>
      <c r="B3080" t="s">
        <v>15281</v>
      </c>
      <c r="C3080">
        <v>96</v>
      </c>
      <c r="D3080" s="88">
        <v>3.2639999999999998</v>
      </c>
    </row>
    <row r="3081" spans="1:4">
      <c r="A3081">
        <v>3266</v>
      </c>
      <c r="B3081" t="s">
        <v>15282</v>
      </c>
      <c r="C3081">
        <v>0</v>
      </c>
      <c r="D3081" s="88">
        <v>5.43</v>
      </c>
    </row>
    <row r="3082" spans="1:4">
      <c r="A3082">
        <v>3267</v>
      </c>
      <c r="B3082" t="s">
        <v>15283</v>
      </c>
      <c r="C3082">
        <v>6</v>
      </c>
      <c r="D3082" s="88">
        <v>16.149999999999999</v>
      </c>
    </row>
    <row r="3083" spans="1:4">
      <c r="A3083">
        <v>3268</v>
      </c>
      <c r="B3083" t="s">
        <v>15284</v>
      </c>
      <c r="C3083">
        <v>0</v>
      </c>
      <c r="D3083" s="88">
        <v>3.07</v>
      </c>
    </row>
    <row r="3084" spans="1:4">
      <c r="A3084">
        <v>3269</v>
      </c>
      <c r="B3084" t="s">
        <v>15285</v>
      </c>
      <c r="C3084">
        <v>0</v>
      </c>
      <c r="D3084" s="88">
        <v>26.23</v>
      </c>
    </row>
    <row r="3085" spans="1:4">
      <c r="A3085">
        <v>3270</v>
      </c>
      <c r="B3085" t="s">
        <v>15286</v>
      </c>
      <c r="C3085">
        <v>0</v>
      </c>
      <c r="D3085" s="88">
        <v>49.01</v>
      </c>
    </row>
    <row r="3086" spans="1:4">
      <c r="A3086">
        <v>3271</v>
      </c>
      <c r="B3086" t="s">
        <v>15287</v>
      </c>
      <c r="C3086">
        <v>0</v>
      </c>
      <c r="D3086" s="88">
        <v>38</v>
      </c>
    </row>
    <row r="3087" spans="1:4">
      <c r="A3087">
        <v>3272</v>
      </c>
      <c r="B3087" t="s">
        <v>15288</v>
      </c>
      <c r="C3087">
        <v>0</v>
      </c>
      <c r="D3087" s="88">
        <v>9.4049999999999994</v>
      </c>
    </row>
    <row r="3088" spans="1:4">
      <c r="A3088">
        <v>3273</v>
      </c>
      <c r="B3088" t="s">
        <v>15289</v>
      </c>
      <c r="C3088">
        <v>0</v>
      </c>
      <c r="D3088" s="88">
        <v>11.31</v>
      </c>
    </row>
    <row r="3089" spans="1:4">
      <c r="A3089">
        <v>3274</v>
      </c>
      <c r="B3089" t="s">
        <v>15290</v>
      </c>
      <c r="C3089">
        <v>0</v>
      </c>
      <c r="D3089" s="88">
        <v>6.2640000000000002</v>
      </c>
    </row>
    <row r="3090" spans="1:4">
      <c r="A3090">
        <v>3275</v>
      </c>
      <c r="B3090" t="s">
        <v>15291</v>
      </c>
      <c r="C3090">
        <v>0</v>
      </c>
      <c r="D3090" s="88">
        <v>66.930000000000007</v>
      </c>
    </row>
    <row r="3091" spans="1:4">
      <c r="A3091">
        <v>3276</v>
      </c>
      <c r="B3091" t="s">
        <v>15292</v>
      </c>
      <c r="C3091">
        <v>0</v>
      </c>
      <c r="D3091" s="88">
        <v>15.170999999999999</v>
      </c>
    </row>
    <row r="3092" spans="1:4">
      <c r="A3092">
        <v>3277</v>
      </c>
      <c r="B3092" t="s">
        <v>15293</v>
      </c>
      <c r="C3092">
        <v>69</v>
      </c>
      <c r="D3092" s="88">
        <v>12.327999999999999</v>
      </c>
    </row>
    <row r="3093" spans="1:4">
      <c r="A3093">
        <v>3278</v>
      </c>
      <c r="B3093" t="s">
        <v>15294</v>
      </c>
      <c r="C3093">
        <v>33</v>
      </c>
      <c r="D3093" s="88">
        <v>13.891999999999999</v>
      </c>
    </row>
    <row r="3094" spans="1:4">
      <c r="A3094">
        <v>3279</v>
      </c>
      <c r="B3094" t="s">
        <v>15295</v>
      </c>
      <c r="C3094">
        <v>0</v>
      </c>
      <c r="D3094" s="88">
        <v>15.5</v>
      </c>
    </row>
    <row r="3095" spans="1:4">
      <c r="A3095">
        <v>3280</v>
      </c>
      <c r="B3095" t="s">
        <v>15296</v>
      </c>
      <c r="C3095">
        <v>3</v>
      </c>
      <c r="D3095" s="88">
        <v>49.5</v>
      </c>
    </row>
    <row r="3096" spans="1:4">
      <c r="A3096">
        <v>3281</v>
      </c>
      <c r="B3096" t="s">
        <v>15297</v>
      </c>
      <c r="C3096">
        <v>0</v>
      </c>
      <c r="D3096" s="88">
        <v>34.92</v>
      </c>
    </row>
    <row r="3097" spans="1:4">
      <c r="A3097">
        <v>3282</v>
      </c>
      <c r="B3097" t="s">
        <v>15298</v>
      </c>
      <c r="C3097">
        <v>36</v>
      </c>
      <c r="D3097" s="88">
        <v>11.5</v>
      </c>
    </row>
    <row r="3098" spans="1:4">
      <c r="A3098">
        <v>3283</v>
      </c>
      <c r="B3098" t="s">
        <v>15299</v>
      </c>
      <c r="C3098">
        <v>36</v>
      </c>
      <c r="D3098" s="88">
        <v>10.579000000000001</v>
      </c>
    </row>
    <row r="3099" spans="1:4">
      <c r="A3099">
        <v>3284</v>
      </c>
      <c r="B3099" t="s">
        <v>15300</v>
      </c>
      <c r="C3099">
        <v>0</v>
      </c>
      <c r="D3099" s="88">
        <v>24.344999999999999</v>
      </c>
    </row>
    <row r="3100" spans="1:4">
      <c r="A3100">
        <v>3285</v>
      </c>
      <c r="B3100" t="s">
        <v>15301</v>
      </c>
      <c r="C3100">
        <v>0</v>
      </c>
      <c r="D3100" s="88">
        <v>30.815000000000001</v>
      </c>
    </row>
    <row r="3101" spans="1:4">
      <c r="A3101">
        <v>3286</v>
      </c>
      <c r="B3101" t="s">
        <v>15302</v>
      </c>
      <c r="C3101">
        <v>0</v>
      </c>
      <c r="D3101" s="88">
        <v>33.01</v>
      </c>
    </row>
    <row r="3102" spans="1:4">
      <c r="A3102">
        <v>3287</v>
      </c>
      <c r="B3102" t="s">
        <v>15303</v>
      </c>
      <c r="C3102">
        <v>0</v>
      </c>
      <c r="D3102" s="88">
        <v>55.44</v>
      </c>
    </row>
    <row r="3103" spans="1:4">
      <c r="A3103">
        <v>3288</v>
      </c>
      <c r="B3103" t="s">
        <v>15304</v>
      </c>
      <c r="C3103">
        <v>0</v>
      </c>
      <c r="D3103" s="88">
        <v>12.510999999999999</v>
      </c>
    </row>
    <row r="3104" spans="1:4">
      <c r="A3104">
        <v>3289</v>
      </c>
      <c r="B3104" t="s">
        <v>15305</v>
      </c>
      <c r="C3104">
        <v>0</v>
      </c>
      <c r="D3104" s="88">
        <v>31.914999999999999</v>
      </c>
    </row>
    <row r="3105" spans="1:4">
      <c r="A3105">
        <v>3290</v>
      </c>
      <c r="B3105" t="s">
        <v>15306</v>
      </c>
      <c r="C3105">
        <v>0</v>
      </c>
      <c r="D3105" s="88">
        <v>7.3</v>
      </c>
    </row>
    <row r="3106" spans="1:4">
      <c r="A3106">
        <v>3291</v>
      </c>
      <c r="B3106" t="s">
        <v>15307</v>
      </c>
      <c r="C3106">
        <v>0</v>
      </c>
      <c r="D3106" s="88">
        <v>45.68</v>
      </c>
    </row>
    <row r="3107" spans="1:4">
      <c r="A3107">
        <v>3292</v>
      </c>
      <c r="B3107" t="s">
        <v>15308</v>
      </c>
      <c r="C3107">
        <v>0</v>
      </c>
      <c r="D3107" s="88">
        <v>46.92</v>
      </c>
    </row>
    <row r="3108" spans="1:4">
      <c r="A3108">
        <v>3293</v>
      </c>
      <c r="B3108" t="s">
        <v>15309</v>
      </c>
      <c r="C3108">
        <v>0</v>
      </c>
      <c r="D3108" s="88">
        <v>32.42</v>
      </c>
    </row>
    <row r="3109" spans="1:4">
      <c r="A3109">
        <v>3294</v>
      </c>
      <c r="B3109" t="s">
        <v>15310</v>
      </c>
      <c r="C3109">
        <v>0</v>
      </c>
      <c r="D3109" s="88">
        <v>17.28</v>
      </c>
    </row>
    <row r="3110" spans="1:4">
      <c r="A3110">
        <v>3295</v>
      </c>
      <c r="B3110" t="s">
        <v>15311</v>
      </c>
      <c r="C3110">
        <v>0</v>
      </c>
      <c r="D3110" s="88">
        <v>48.85</v>
      </c>
    </row>
    <row r="3111" spans="1:4">
      <c r="A3111">
        <v>3296</v>
      </c>
      <c r="B3111" t="s">
        <v>15312</v>
      </c>
      <c r="C3111">
        <v>0</v>
      </c>
      <c r="D3111" s="88">
        <v>3.3290000000000002</v>
      </c>
    </row>
    <row r="3112" spans="1:4">
      <c r="A3112">
        <v>3297</v>
      </c>
      <c r="B3112" t="s">
        <v>15313</v>
      </c>
      <c r="C3112">
        <v>0</v>
      </c>
      <c r="D3112" s="88">
        <v>12.422000000000001</v>
      </c>
    </row>
    <row r="3113" spans="1:4">
      <c r="A3113">
        <v>3298</v>
      </c>
      <c r="B3113" t="s">
        <v>15314</v>
      </c>
      <c r="C3113">
        <v>0</v>
      </c>
      <c r="D3113" s="88">
        <v>3.7919999999999998</v>
      </c>
    </row>
    <row r="3114" spans="1:4">
      <c r="A3114">
        <v>3299</v>
      </c>
      <c r="B3114" t="s">
        <v>15315</v>
      </c>
      <c r="C3114">
        <v>0</v>
      </c>
      <c r="D3114" s="88">
        <v>3.7919999999999998</v>
      </c>
    </row>
    <row r="3115" spans="1:4">
      <c r="A3115">
        <v>3300</v>
      </c>
      <c r="B3115" t="s">
        <v>15316</v>
      </c>
      <c r="C3115">
        <v>0</v>
      </c>
      <c r="D3115" s="88">
        <v>4.0659999999999998</v>
      </c>
    </row>
    <row r="3116" spans="1:4">
      <c r="A3116">
        <v>3301</v>
      </c>
      <c r="B3116" t="s">
        <v>15317</v>
      </c>
      <c r="C3116">
        <v>0</v>
      </c>
      <c r="D3116" s="88">
        <v>5.7450000000000001</v>
      </c>
    </row>
    <row r="3117" spans="1:4">
      <c r="A3117">
        <v>3302</v>
      </c>
      <c r="B3117" t="s">
        <v>15318</v>
      </c>
      <c r="C3117">
        <v>0</v>
      </c>
      <c r="D3117" s="88">
        <v>4.9400000000000004</v>
      </c>
    </row>
    <row r="3118" spans="1:4">
      <c r="A3118">
        <v>3303</v>
      </c>
      <c r="B3118" t="s">
        <v>15319</v>
      </c>
      <c r="C3118">
        <v>0</v>
      </c>
      <c r="D3118" s="88">
        <v>7.98</v>
      </c>
    </row>
    <row r="3119" spans="1:4">
      <c r="A3119">
        <v>3304</v>
      </c>
      <c r="B3119" t="s">
        <v>15320</v>
      </c>
      <c r="C3119">
        <v>0</v>
      </c>
      <c r="D3119" s="88">
        <v>7.8780000000000001</v>
      </c>
    </row>
    <row r="3120" spans="1:4">
      <c r="A3120">
        <v>3305</v>
      </c>
      <c r="B3120" t="s">
        <v>15321</v>
      </c>
      <c r="C3120">
        <v>0</v>
      </c>
      <c r="D3120" s="88">
        <v>5.726</v>
      </c>
    </row>
    <row r="3121" spans="1:4">
      <c r="A3121">
        <v>3306</v>
      </c>
      <c r="B3121" t="s">
        <v>15322</v>
      </c>
      <c r="C3121">
        <v>0</v>
      </c>
      <c r="D3121" s="88">
        <v>4.9960000000000004</v>
      </c>
    </row>
    <row r="3122" spans="1:4">
      <c r="A3122">
        <v>3307</v>
      </c>
      <c r="B3122" t="s">
        <v>15323</v>
      </c>
      <c r="C3122">
        <v>0</v>
      </c>
      <c r="D3122" s="88">
        <v>4.016</v>
      </c>
    </row>
    <row r="3123" spans="1:4">
      <c r="A3123">
        <v>3308</v>
      </c>
      <c r="B3123" t="s">
        <v>15324</v>
      </c>
      <c r="C3123">
        <v>6</v>
      </c>
      <c r="D3123" s="88">
        <v>7.6349999999999998</v>
      </c>
    </row>
    <row r="3124" spans="1:4">
      <c r="A3124">
        <v>3309</v>
      </c>
      <c r="B3124" t="s">
        <v>15325</v>
      </c>
      <c r="C3124">
        <v>0</v>
      </c>
      <c r="D3124" s="88">
        <v>6.5140000000000002</v>
      </c>
    </row>
    <row r="3125" spans="1:4">
      <c r="A3125">
        <v>3310</v>
      </c>
      <c r="B3125" t="s">
        <v>15326</v>
      </c>
      <c r="C3125">
        <v>0</v>
      </c>
      <c r="D3125" s="88">
        <v>6.5140000000000002</v>
      </c>
    </row>
    <row r="3126" spans="1:4">
      <c r="A3126">
        <v>3311</v>
      </c>
      <c r="B3126" t="s">
        <v>15327</v>
      </c>
      <c r="C3126">
        <v>0</v>
      </c>
      <c r="D3126" s="88">
        <v>8.65</v>
      </c>
    </row>
    <row r="3127" spans="1:4">
      <c r="A3127">
        <v>3312</v>
      </c>
      <c r="B3127" t="s">
        <v>15328</v>
      </c>
      <c r="C3127">
        <v>0</v>
      </c>
      <c r="D3127" s="88">
        <v>6.5140000000000002</v>
      </c>
    </row>
    <row r="3128" spans="1:4">
      <c r="A3128">
        <v>3314</v>
      </c>
      <c r="B3128" t="s">
        <v>15329</v>
      </c>
      <c r="C3128">
        <v>0</v>
      </c>
      <c r="D3128" s="88">
        <v>8.3789999999999996</v>
      </c>
    </row>
    <row r="3129" spans="1:4">
      <c r="A3129">
        <v>3315</v>
      </c>
      <c r="B3129" t="s">
        <v>15330</v>
      </c>
      <c r="C3129">
        <v>0</v>
      </c>
      <c r="D3129" s="88">
        <v>7.5049999999999999</v>
      </c>
    </row>
    <row r="3130" spans="1:4">
      <c r="A3130">
        <v>3316</v>
      </c>
      <c r="B3130" t="s">
        <v>15331</v>
      </c>
      <c r="C3130">
        <v>30</v>
      </c>
      <c r="D3130" s="88">
        <v>12.82</v>
      </c>
    </row>
    <row r="3131" spans="1:4">
      <c r="A3131">
        <v>3317</v>
      </c>
      <c r="B3131" t="s">
        <v>15332</v>
      </c>
      <c r="C3131">
        <v>6</v>
      </c>
      <c r="D3131" s="88">
        <v>17.87</v>
      </c>
    </row>
    <row r="3132" spans="1:4">
      <c r="A3132">
        <v>3318</v>
      </c>
      <c r="B3132" t="s">
        <v>15333</v>
      </c>
      <c r="C3132">
        <v>0</v>
      </c>
      <c r="D3132" s="88">
        <v>3.91</v>
      </c>
    </row>
    <row r="3133" spans="1:4">
      <c r="A3133">
        <v>3319</v>
      </c>
      <c r="B3133" t="s">
        <v>15334</v>
      </c>
      <c r="C3133">
        <v>0</v>
      </c>
      <c r="D3133" s="88">
        <v>3.371</v>
      </c>
    </row>
    <row r="3134" spans="1:4">
      <c r="A3134">
        <v>3320</v>
      </c>
      <c r="B3134" t="s">
        <v>15335</v>
      </c>
      <c r="C3134">
        <v>0</v>
      </c>
      <c r="D3134" s="88">
        <v>4.016</v>
      </c>
    </row>
    <row r="3135" spans="1:4">
      <c r="A3135">
        <v>3321</v>
      </c>
      <c r="B3135" t="s">
        <v>15336</v>
      </c>
      <c r="C3135">
        <v>0</v>
      </c>
      <c r="D3135" s="88">
        <v>240</v>
      </c>
    </row>
    <row r="3136" spans="1:4">
      <c r="A3136">
        <v>3322</v>
      </c>
      <c r="B3136" t="s">
        <v>15337</v>
      </c>
      <c r="C3136">
        <v>0</v>
      </c>
      <c r="D3136" s="88">
        <v>29.751000000000001</v>
      </c>
    </row>
    <row r="3137" spans="1:4">
      <c r="A3137">
        <v>3323</v>
      </c>
      <c r="B3137" t="s">
        <v>15338</v>
      </c>
      <c r="C3137">
        <v>0</v>
      </c>
      <c r="D3137" s="88">
        <v>30.698</v>
      </c>
    </row>
    <row r="3138" spans="1:4">
      <c r="A3138">
        <v>3324</v>
      </c>
      <c r="B3138" t="s">
        <v>15339</v>
      </c>
      <c r="C3138">
        <v>12</v>
      </c>
      <c r="D3138" s="88">
        <v>17.04</v>
      </c>
    </row>
    <row r="3139" spans="1:4">
      <c r="A3139">
        <v>3325</v>
      </c>
      <c r="B3139" t="s">
        <v>15340</v>
      </c>
      <c r="C3139">
        <v>0</v>
      </c>
      <c r="D3139" s="88">
        <v>21.8</v>
      </c>
    </row>
    <row r="3140" spans="1:4">
      <c r="A3140">
        <v>3326</v>
      </c>
      <c r="B3140" t="s">
        <v>15341</v>
      </c>
      <c r="C3140">
        <v>0</v>
      </c>
      <c r="D3140" s="88">
        <v>16.61</v>
      </c>
    </row>
    <row r="3141" spans="1:4">
      <c r="A3141">
        <v>3327</v>
      </c>
      <c r="B3141" t="s">
        <v>15342</v>
      </c>
      <c r="C3141">
        <v>0</v>
      </c>
      <c r="D3141" s="88">
        <v>44.53</v>
      </c>
    </row>
    <row r="3142" spans="1:4">
      <c r="A3142">
        <v>3328</v>
      </c>
      <c r="B3142" t="s">
        <v>15343</v>
      </c>
      <c r="C3142">
        <v>0</v>
      </c>
      <c r="D3142" s="88">
        <v>3.5</v>
      </c>
    </row>
    <row r="3143" spans="1:4">
      <c r="A3143">
        <v>3329</v>
      </c>
      <c r="B3143" t="s">
        <v>15344</v>
      </c>
      <c r="C3143">
        <v>0</v>
      </c>
      <c r="D3143" s="88">
        <v>3.57</v>
      </c>
    </row>
    <row r="3144" spans="1:4">
      <c r="A3144">
        <v>3330</v>
      </c>
      <c r="B3144" t="s">
        <v>15345</v>
      </c>
      <c r="C3144">
        <v>0</v>
      </c>
      <c r="D3144" s="88">
        <v>3.51</v>
      </c>
    </row>
    <row r="3145" spans="1:4">
      <c r="A3145">
        <v>3331</v>
      </c>
      <c r="B3145" t="s">
        <v>15346</v>
      </c>
      <c r="C3145">
        <v>0</v>
      </c>
      <c r="D3145" s="88">
        <v>3.57</v>
      </c>
    </row>
    <row r="3146" spans="1:4">
      <c r="A3146">
        <v>3332</v>
      </c>
      <c r="B3146" t="s">
        <v>15347</v>
      </c>
      <c r="C3146">
        <v>0</v>
      </c>
      <c r="D3146" s="88">
        <v>21.9</v>
      </c>
    </row>
    <row r="3147" spans="1:4">
      <c r="A3147">
        <v>3333</v>
      </c>
      <c r="B3147" t="s">
        <v>15348</v>
      </c>
      <c r="C3147">
        <v>6</v>
      </c>
      <c r="D3147" s="88">
        <v>28.81</v>
      </c>
    </row>
    <row r="3148" spans="1:4">
      <c r="A3148">
        <v>3334</v>
      </c>
      <c r="B3148" t="s">
        <v>15349</v>
      </c>
      <c r="C3148">
        <v>4</v>
      </c>
      <c r="D3148" s="88">
        <v>17.66</v>
      </c>
    </row>
    <row r="3149" spans="1:4">
      <c r="A3149">
        <v>3335</v>
      </c>
      <c r="B3149" t="s">
        <v>15350</v>
      </c>
      <c r="C3149">
        <v>0</v>
      </c>
      <c r="D3149" s="88">
        <v>29.19</v>
      </c>
    </row>
    <row r="3150" spans="1:4">
      <c r="A3150">
        <v>3336</v>
      </c>
      <c r="B3150" t="s">
        <v>15351</v>
      </c>
      <c r="C3150">
        <v>0</v>
      </c>
      <c r="D3150" s="88">
        <v>19.22</v>
      </c>
    </row>
    <row r="3151" spans="1:4">
      <c r="A3151">
        <v>3337</v>
      </c>
      <c r="B3151" t="s">
        <v>15352</v>
      </c>
      <c r="C3151">
        <v>0</v>
      </c>
      <c r="D3151" s="88">
        <v>5.07</v>
      </c>
    </row>
    <row r="3152" spans="1:4">
      <c r="A3152">
        <v>3338</v>
      </c>
      <c r="B3152" t="s">
        <v>15353</v>
      </c>
      <c r="C3152">
        <v>0</v>
      </c>
      <c r="D3152" s="88">
        <v>15.759</v>
      </c>
    </row>
    <row r="3153" spans="1:4">
      <c r="A3153">
        <v>3339</v>
      </c>
      <c r="B3153" t="s">
        <v>15354</v>
      </c>
      <c r="C3153">
        <v>0</v>
      </c>
      <c r="D3153" s="88">
        <v>61.42</v>
      </c>
    </row>
    <row r="3154" spans="1:4">
      <c r="A3154">
        <v>3341</v>
      </c>
      <c r="B3154" t="s">
        <v>15355</v>
      </c>
      <c r="C3154">
        <v>0</v>
      </c>
      <c r="D3154" s="88">
        <v>5.0419999999999998</v>
      </c>
    </row>
    <row r="3155" spans="1:4">
      <c r="A3155">
        <v>3342</v>
      </c>
      <c r="B3155" t="s">
        <v>15356</v>
      </c>
      <c r="C3155">
        <v>0</v>
      </c>
      <c r="D3155" s="88">
        <v>3.7370000000000001</v>
      </c>
    </row>
    <row r="3156" spans="1:4">
      <c r="A3156">
        <v>3343</v>
      </c>
      <c r="B3156" t="s">
        <v>15357</v>
      </c>
      <c r="C3156">
        <v>0</v>
      </c>
      <c r="D3156" s="88">
        <v>4.08</v>
      </c>
    </row>
    <row r="3157" spans="1:4">
      <c r="A3157">
        <v>3344</v>
      </c>
      <c r="B3157" t="s">
        <v>15358</v>
      </c>
      <c r="C3157">
        <v>0</v>
      </c>
      <c r="D3157" s="88">
        <v>3.7370000000000001</v>
      </c>
    </row>
    <row r="3158" spans="1:4">
      <c r="A3158">
        <v>3345</v>
      </c>
      <c r="B3158" t="s">
        <v>15359</v>
      </c>
      <c r="C3158">
        <v>12</v>
      </c>
      <c r="D3158" s="88">
        <v>7.75</v>
      </c>
    </row>
    <row r="3159" spans="1:4">
      <c r="A3159">
        <v>3346</v>
      </c>
      <c r="B3159" t="s">
        <v>15360</v>
      </c>
      <c r="C3159">
        <v>0</v>
      </c>
      <c r="D3159" s="88">
        <v>6.96</v>
      </c>
    </row>
    <row r="3160" spans="1:4">
      <c r="A3160">
        <v>3347</v>
      </c>
      <c r="B3160" t="s">
        <v>15361</v>
      </c>
      <c r="C3160">
        <v>0</v>
      </c>
      <c r="D3160" s="88">
        <v>3.7120000000000002</v>
      </c>
    </row>
    <row r="3161" spans="1:4">
      <c r="A3161">
        <v>3348</v>
      </c>
      <c r="B3161" t="s">
        <v>15362</v>
      </c>
      <c r="C3161">
        <v>0</v>
      </c>
      <c r="D3161" s="88">
        <v>6.9</v>
      </c>
    </row>
    <row r="3162" spans="1:4">
      <c r="A3162">
        <v>3349</v>
      </c>
      <c r="B3162" t="s">
        <v>15363</v>
      </c>
      <c r="C3162">
        <v>51</v>
      </c>
      <c r="D3162" s="88">
        <v>16.48</v>
      </c>
    </row>
    <row r="3163" spans="1:4">
      <c r="A3163">
        <v>3350</v>
      </c>
      <c r="B3163" t="s">
        <v>15364</v>
      </c>
      <c r="C3163">
        <v>12</v>
      </c>
      <c r="D3163" s="88">
        <v>7.13</v>
      </c>
    </row>
    <row r="3164" spans="1:4">
      <c r="A3164">
        <v>3351</v>
      </c>
      <c r="B3164" t="s">
        <v>15365</v>
      </c>
      <c r="C3164">
        <v>18</v>
      </c>
      <c r="D3164" s="88">
        <v>10.45</v>
      </c>
    </row>
    <row r="3165" spans="1:4">
      <c r="A3165">
        <v>3352</v>
      </c>
      <c r="B3165" t="s">
        <v>15366</v>
      </c>
      <c r="C3165">
        <v>12</v>
      </c>
      <c r="D3165" s="88">
        <v>7.13</v>
      </c>
    </row>
    <row r="3166" spans="1:4">
      <c r="A3166">
        <v>3353</v>
      </c>
      <c r="B3166" t="s">
        <v>15367</v>
      </c>
      <c r="C3166">
        <v>0</v>
      </c>
      <c r="D3166" s="88">
        <v>36.1</v>
      </c>
    </row>
    <row r="3167" spans="1:4">
      <c r="A3167">
        <v>3354</v>
      </c>
      <c r="B3167" t="s">
        <v>15368</v>
      </c>
      <c r="C3167">
        <v>6</v>
      </c>
      <c r="D3167" s="88">
        <v>9.69</v>
      </c>
    </row>
    <row r="3168" spans="1:4">
      <c r="A3168">
        <v>3355</v>
      </c>
      <c r="B3168" t="s">
        <v>15369</v>
      </c>
      <c r="C3168">
        <v>0</v>
      </c>
      <c r="D3168" s="88">
        <v>186.2</v>
      </c>
    </row>
    <row r="3169" spans="1:4">
      <c r="A3169">
        <v>3356</v>
      </c>
      <c r="B3169" t="s">
        <v>15370</v>
      </c>
      <c r="C3169">
        <v>0</v>
      </c>
      <c r="D3169" s="88">
        <v>128.1</v>
      </c>
    </row>
    <row r="3170" spans="1:4">
      <c r="A3170">
        <v>3357</v>
      </c>
      <c r="B3170" t="s">
        <v>15371</v>
      </c>
      <c r="C3170">
        <v>9</v>
      </c>
      <c r="D3170" s="88">
        <v>28.88</v>
      </c>
    </row>
    <row r="3171" spans="1:4">
      <c r="A3171">
        <v>3358</v>
      </c>
      <c r="B3171" t="s">
        <v>15372</v>
      </c>
      <c r="C3171">
        <v>0</v>
      </c>
      <c r="D3171" s="88">
        <v>9.2609999999999992</v>
      </c>
    </row>
    <row r="3172" spans="1:4">
      <c r="A3172">
        <v>3359</v>
      </c>
      <c r="B3172" t="s">
        <v>15373</v>
      </c>
      <c r="C3172">
        <v>0</v>
      </c>
      <c r="D3172" s="88">
        <v>6.6040000000000001</v>
      </c>
    </row>
    <row r="3173" spans="1:4">
      <c r="A3173">
        <v>3360</v>
      </c>
      <c r="B3173" t="s">
        <v>15374</v>
      </c>
      <c r="C3173">
        <v>0</v>
      </c>
      <c r="D3173" s="88">
        <v>5.99</v>
      </c>
    </row>
    <row r="3174" spans="1:4">
      <c r="A3174">
        <v>3361</v>
      </c>
      <c r="B3174" t="s">
        <v>15375</v>
      </c>
      <c r="C3174">
        <v>0</v>
      </c>
      <c r="D3174" s="88">
        <v>5.99</v>
      </c>
    </row>
    <row r="3175" spans="1:4">
      <c r="A3175">
        <v>3362</v>
      </c>
      <c r="B3175" t="s">
        <v>15376</v>
      </c>
      <c r="C3175">
        <v>0</v>
      </c>
      <c r="D3175" s="88">
        <v>4.3769999999999998</v>
      </c>
    </row>
    <row r="3176" spans="1:4">
      <c r="A3176">
        <v>3363</v>
      </c>
      <c r="B3176" t="s">
        <v>15377</v>
      </c>
      <c r="C3176">
        <v>0</v>
      </c>
      <c r="D3176" s="88">
        <v>5.2220000000000004</v>
      </c>
    </row>
    <row r="3177" spans="1:4">
      <c r="A3177">
        <v>3364</v>
      </c>
      <c r="B3177" t="s">
        <v>15378</v>
      </c>
      <c r="C3177">
        <v>0</v>
      </c>
      <c r="D3177" s="88">
        <v>6.1440000000000001</v>
      </c>
    </row>
    <row r="3178" spans="1:4">
      <c r="A3178">
        <v>3365</v>
      </c>
      <c r="B3178" t="s">
        <v>15379</v>
      </c>
      <c r="C3178">
        <v>0</v>
      </c>
      <c r="D3178" s="88">
        <v>102.33</v>
      </c>
    </row>
    <row r="3179" spans="1:4">
      <c r="A3179">
        <v>3366</v>
      </c>
      <c r="B3179" t="s">
        <v>15380</v>
      </c>
      <c r="C3179">
        <v>0</v>
      </c>
      <c r="D3179" s="88">
        <v>39.590000000000003</v>
      </c>
    </row>
    <row r="3180" spans="1:4">
      <c r="A3180">
        <v>3367</v>
      </c>
      <c r="B3180" t="s">
        <v>15381</v>
      </c>
      <c r="C3180">
        <v>0</v>
      </c>
      <c r="D3180" s="88">
        <v>16.309999999999999</v>
      </c>
    </row>
    <row r="3181" spans="1:4">
      <c r="A3181">
        <v>3368</v>
      </c>
      <c r="B3181" t="s">
        <v>15382</v>
      </c>
      <c r="C3181">
        <v>0</v>
      </c>
      <c r="D3181" s="88">
        <v>105</v>
      </c>
    </row>
    <row r="3182" spans="1:4">
      <c r="A3182">
        <v>3369</v>
      </c>
      <c r="B3182" t="s">
        <v>15383</v>
      </c>
      <c r="C3182">
        <v>0</v>
      </c>
      <c r="D3182" s="88">
        <v>17.21</v>
      </c>
    </row>
    <row r="3183" spans="1:4">
      <c r="A3183">
        <v>3370</v>
      </c>
      <c r="B3183" t="s">
        <v>15384</v>
      </c>
      <c r="C3183">
        <v>9</v>
      </c>
      <c r="D3183" s="88">
        <v>19.59</v>
      </c>
    </row>
    <row r="3184" spans="1:4">
      <c r="A3184">
        <v>3371</v>
      </c>
      <c r="B3184" t="s">
        <v>15385</v>
      </c>
      <c r="C3184">
        <v>9</v>
      </c>
      <c r="D3184" s="88">
        <v>8.5500000000000007</v>
      </c>
    </row>
    <row r="3185" spans="1:4">
      <c r="A3185">
        <v>3372</v>
      </c>
      <c r="B3185" t="s">
        <v>15386</v>
      </c>
      <c r="C3185">
        <v>36</v>
      </c>
      <c r="D3185" s="88">
        <v>30.16</v>
      </c>
    </row>
    <row r="3186" spans="1:4">
      <c r="A3186">
        <v>3373</v>
      </c>
      <c r="B3186" t="s">
        <v>15387</v>
      </c>
      <c r="C3186">
        <v>0</v>
      </c>
      <c r="D3186" s="88">
        <v>72.45</v>
      </c>
    </row>
    <row r="3187" spans="1:4">
      <c r="A3187">
        <v>3374</v>
      </c>
      <c r="B3187" t="s">
        <v>15388</v>
      </c>
      <c r="C3187">
        <v>0</v>
      </c>
      <c r="D3187" s="88">
        <v>25.45</v>
      </c>
    </row>
    <row r="3188" spans="1:4">
      <c r="A3188">
        <v>3375</v>
      </c>
      <c r="B3188" t="s">
        <v>15389</v>
      </c>
      <c r="C3188">
        <v>0</v>
      </c>
      <c r="D3188" s="88">
        <v>52.99</v>
      </c>
    </row>
    <row r="3189" spans="1:4">
      <c r="A3189">
        <v>3376</v>
      </c>
      <c r="B3189" t="s">
        <v>15390</v>
      </c>
      <c r="C3189">
        <v>0</v>
      </c>
      <c r="D3189" s="88">
        <v>24.64</v>
      </c>
    </row>
    <row r="3190" spans="1:4">
      <c r="A3190">
        <v>3377</v>
      </c>
      <c r="B3190" t="s">
        <v>15391</v>
      </c>
      <c r="C3190">
        <v>3</v>
      </c>
      <c r="D3190" s="88">
        <v>56.45</v>
      </c>
    </row>
    <row r="3191" spans="1:4">
      <c r="A3191">
        <v>3378</v>
      </c>
      <c r="B3191" t="s">
        <v>15392</v>
      </c>
      <c r="C3191">
        <v>0</v>
      </c>
      <c r="D3191" s="88">
        <v>14.45</v>
      </c>
    </row>
    <row r="3192" spans="1:4">
      <c r="A3192">
        <v>3379</v>
      </c>
      <c r="B3192" t="s">
        <v>15393</v>
      </c>
      <c r="C3192">
        <v>0</v>
      </c>
      <c r="D3192" s="88">
        <v>25.36</v>
      </c>
    </row>
    <row r="3193" spans="1:4">
      <c r="A3193">
        <v>3380</v>
      </c>
      <c r="B3193" t="s">
        <v>15394</v>
      </c>
      <c r="C3193">
        <v>72</v>
      </c>
      <c r="D3193" s="88">
        <v>4.4169999999999998</v>
      </c>
    </row>
    <row r="3194" spans="1:4">
      <c r="A3194">
        <v>3381</v>
      </c>
      <c r="B3194" t="s">
        <v>15395</v>
      </c>
      <c r="C3194">
        <v>0</v>
      </c>
      <c r="D3194" s="88">
        <v>14.9</v>
      </c>
    </row>
    <row r="3195" spans="1:4">
      <c r="A3195">
        <v>3382</v>
      </c>
      <c r="B3195" t="s">
        <v>15396</v>
      </c>
      <c r="C3195">
        <v>0</v>
      </c>
      <c r="D3195" s="88">
        <v>20.3</v>
      </c>
    </row>
    <row r="3196" spans="1:4">
      <c r="A3196">
        <v>3383</v>
      </c>
      <c r="B3196" t="s">
        <v>15397</v>
      </c>
      <c r="C3196">
        <v>0</v>
      </c>
      <c r="D3196" s="88">
        <v>6.53</v>
      </c>
    </row>
    <row r="3197" spans="1:4">
      <c r="A3197">
        <v>3384</v>
      </c>
      <c r="B3197" t="s">
        <v>15398</v>
      </c>
      <c r="C3197">
        <v>0</v>
      </c>
      <c r="D3197" s="88">
        <v>19.7</v>
      </c>
    </row>
    <row r="3198" spans="1:4">
      <c r="A3198">
        <v>3385</v>
      </c>
      <c r="B3198" t="s">
        <v>15399</v>
      </c>
      <c r="C3198">
        <v>0</v>
      </c>
      <c r="D3198" s="88">
        <v>13.45</v>
      </c>
    </row>
    <row r="3199" spans="1:4">
      <c r="A3199">
        <v>3386</v>
      </c>
      <c r="B3199" t="s">
        <v>15400</v>
      </c>
      <c r="C3199">
        <v>3</v>
      </c>
      <c r="D3199" s="88">
        <v>18.41</v>
      </c>
    </row>
    <row r="3200" spans="1:4">
      <c r="A3200">
        <v>3387</v>
      </c>
      <c r="B3200" t="s">
        <v>15401</v>
      </c>
      <c r="C3200">
        <v>0</v>
      </c>
      <c r="D3200" s="88">
        <v>15.41</v>
      </c>
    </row>
    <row r="3201" spans="1:4">
      <c r="A3201">
        <v>3388</v>
      </c>
      <c r="B3201" t="s">
        <v>15402</v>
      </c>
      <c r="C3201">
        <v>0</v>
      </c>
      <c r="D3201" s="88">
        <v>33.96</v>
      </c>
    </row>
    <row r="3202" spans="1:4">
      <c r="A3202">
        <v>3389</v>
      </c>
      <c r="B3202" t="s">
        <v>15403</v>
      </c>
      <c r="C3202">
        <v>0</v>
      </c>
      <c r="D3202" s="88">
        <v>4.4080000000000004</v>
      </c>
    </row>
    <row r="3203" spans="1:4">
      <c r="A3203">
        <v>3390</v>
      </c>
      <c r="B3203" t="s">
        <v>15404</v>
      </c>
      <c r="C3203">
        <v>0</v>
      </c>
      <c r="D3203" s="88">
        <v>4.9880000000000004</v>
      </c>
    </row>
    <row r="3204" spans="1:4">
      <c r="A3204">
        <v>3391</v>
      </c>
      <c r="B3204" t="s">
        <v>15405</v>
      </c>
      <c r="C3204">
        <v>0</v>
      </c>
      <c r="D3204" s="88">
        <v>9.2859999999999996</v>
      </c>
    </row>
    <row r="3205" spans="1:4">
      <c r="A3205">
        <v>3392</v>
      </c>
      <c r="B3205" t="s">
        <v>15406</v>
      </c>
      <c r="C3205">
        <v>0</v>
      </c>
      <c r="D3205" s="88">
        <v>83.7</v>
      </c>
    </row>
    <row r="3206" spans="1:4">
      <c r="A3206">
        <v>3393</v>
      </c>
      <c r="B3206" t="s">
        <v>15407</v>
      </c>
      <c r="C3206">
        <v>0</v>
      </c>
      <c r="D3206" s="88">
        <v>6.02</v>
      </c>
    </row>
    <row r="3207" spans="1:4">
      <c r="A3207">
        <v>3394</v>
      </c>
      <c r="B3207" t="s">
        <v>15408</v>
      </c>
      <c r="C3207">
        <v>0</v>
      </c>
      <c r="D3207" s="88">
        <v>19.29</v>
      </c>
    </row>
    <row r="3208" spans="1:4">
      <c r="A3208">
        <v>3395</v>
      </c>
      <c r="B3208" t="s">
        <v>15409</v>
      </c>
      <c r="C3208">
        <v>0</v>
      </c>
      <c r="D3208" s="88">
        <v>16.763000000000002</v>
      </c>
    </row>
    <row r="3209" spans="1:4">
      <c r="A3209">
        <v>3396</v>
      </c>
      <c r="B3209" t="s">
        <v>15410</v>
      </c>
      <c r="C3209">
        <v>0</v>
      </c>
      <c r="D3209" s="88">
        <v>26.17</v>
      </c>
    </row>
    <row r="3210" spans="1:4">
      <c r="A3210">
        <v>3397</v>
      </c>
      <c r="B3210" t="s">
        <v>15411</v>
      </c>
      <c r="C3210">
        <v>0</v>
      </c>
      <c r="D3210" s="88">
        <v>33.44</v>
      </c>
    </row>
    <row r="3211" spans="1:4">
      <c r="A3211">
        <v>3398</v>
      </c>
      <c r="B3211" t="s">
        <v>15412</v>
      </c>
      <c r="C3211">
        <v>0</v>
      </c>
      <c r="D3211" s="88">
        <v>25.41</v>
      </c>
    </row>
    <row r="3212" spans="1:4">
      <c r="A3212">
        <v>3399</v>
      </c>
      <c r="B3212" t="s">
        <v>15413</v>
      </c>
      <c r="C3212">
        <v>0</v>
      </c>
      <c r="D3212" s="88">
        <v>54.27</v>
      </c>
    </row>
    <row r="3213" spans="1:4">
      <c r="A3213">
        <v>3400</v>
      </c>
      <c r="B3213" t="s">
        <v>15414</v>
      </c>
      <c r="C3213">
        <v>0</v>
      </c>
      <c r="D3213" s="88">
        <v>4.93</v>
      </c>
    </row>
    <row r="3214" spans="1:4">
      <c r="A3214">
        <v>3401</v>
      </c>
      <c r="B3214" t="s">
        <v>15415</v>
      </c>
      <c r="C3214">
        <v>0</v>
      </c>
      <c r="D3214" s="88">
        <v>6.41</v>
      </c>
    </row>
    <row r="3215" spans="1:4">
      <c r="A3215">
        <v>3402</v>
      </c>
      <c r="B3215" t="s">
        <v>15416</v>
      </c>
      <c r="C3215">
        <v>0</v>
      </c>
      <c r="D3215" s="88">
        <v>80.72</v>
      </c>
    </row>
    <row r="3216" spans="1:4">
      <c r="A3216">
        <v>3403</v>
      </c>
      <c r="B3216" t="s">
        <v>15417</v>
      </c>
      <c r="C3216">
        <v>0</v>
      </c>
      <c r="D3216" s="88">
        <v>23.97</v>
      </c>
    </row>
    <row r="3217" spans="1:4">
      <c r="A3217">
        <v>3404</v>
      </c>
      <c r="B3217" t="s">
        <v>15418</v>
      </c>
      <c r="C3217">
        <v>0</v>
      </c>
      <c r="D3217" s="88">
        <v>13.99</v>
      </c>
    </row>
    <row r="3218" spans="1:4">
      <c r="A3218">
        <v>3405</v>
      </c>
      <c r="B3218" t="s">
        <v>15419</v>
      </c>
      <c r="C3218">
        <v>0</v>
      </c>
      <c r="D3218" s="88">
        <v>6.48</v>
      </c>
    </row>
    <row r="3219" spans="1:4">
      <c r="A3219">
        <v>3406</v>
      </c>
      <c r="B3219" t="s">
        <v>15420</v>
      </c>
      <c r="C3219">
        <v>6</v>
      </c>
      <c r="D3219" s="88">
        <v>16.260000000000002</v>
      </c>
    </row>
    <row r="3220" spans="1:4">
      <c r="A3220">
        <v>3407</v>
      </c>
      <c r="B3220" t="s">
        <v>15421</v>
      </c>
      <c r="C3220">
        <v>0</v>
      </c>
      <c r="D3220" s="88">
        <v>12.25</v>
      </c>
    </row>
    <row r="3221" spans="1:4">
      <c r="A3221">
        <v>3408</v>
      </c>
      <c r="B3221" t="s">
        <v>15422</v>
      </c>
      <c r="C3221">
        <v>0</v>
      </c>
      <c r="D3221" s="88">
        <v>6.26</v>
      </c>
    </row>
    <row r="3222" spans="1:4">
      <c r="A3222">
        <v>3409</v>
      </c>
      <c r="B3222" t="s">
        <v>15423</v>
      </c>
      <c r="C3222">
        <v>0</v>
      </c>
      <c r="D3222" s="88">
        <v>18.86</v>
      </c>
    </row>
    <row r="3223" spans="1:4">
      <c r="A3223">
        <v>3410</v>
      </c>
      <c r="B3223" t="s">
        <v>15424</v>
      </c>
      <c r="C3223">
        <v>0</v>
      </c>
      <c r="D3223" s="88">
        <v>17.082999999999998</v>
      </c>
    </row>
    <row r="3224" spans="1:4">
      <c r="A3224">
        <v>3411</v>
      </c>
      <c r="B3224" t="s">
        <v>15425</v>
      </c>
      <c r="C3224">
        <v>0</v>
      </c>
      <c r="D3224" s="88">
        <v>23.7</v>
      </c>
    </row>
    <row r="3225" spans="1:4">
      <c r="A3225">
        <v>3412</v>
      </c>
      <c r="B3225" t="s">
        <v>15426</v>
      </c>
      <c r="C3225">
        <v>0</v>
      </c>
      <c r="D3225" s="88">
        <v>7.87</v>
      </c>
    </row>
    <row r="3226" spans="1:4">
      <c r="A3226">
        <v>3413</v>
      </c>
      <c r="B3226" t="s">
        <v>15427</v>
      </c>
      <c r="C3226">
        <v>0</v>
      </c>
      <c r="D3226" s="88">
        <v>28.56</v>
      </c>
    </row>
    <row r="3227" spans="1:4">
      <c r="A3227">
        <v>3414</v>
      </c>
      <c r="B3227" t="s">
        <v>15428</v>
      </c>
      <c r="C3227">
        <v>0</v>
      </c>
      <c r="D3227" s="88">
        <v>27.625</v>
      </c>
    </row>
    <row r="3228" spans="1:4">
      <c r="A3228">
        <v>3415</v>
      </c>
      <c r="B3228" t="s">
        <v>15429</v>
      </c>
      <c r="C3228">
        <v>0</v>
      </c>
      <c r="D3228" s="88">
        <v>22.4</v>
      </c>
    </row>
    <row r="3229" spans="1:4">
      <c r="A3229">
        <v>3416</v>
      </c>
      <c r="B3229" t="s">
        <v>15430</v>
      </c>
      <c r="C3229">
        <v>0</v>
      </c>
      <c r="D3229" s="88">
        <v>138.01</v>
      </c>
    </row>
    <row r="3230" spans="1:4">
      <c r="A3230">
        <v>3417</v>
      </c>
      <c r="B3230" t="s">
        <v>15431</v>
      </c>
      <c r="C3230">
        <v>0</v>
      </c>
      <c r="D3230" s="88">
        <v>22.7</v>
      </c>
    </row>
    <row r="3231" spans="1:4">
      <c r="A3231">
        <v>3418</v>
      </c>
      <c r="B3231" t="s">
        <v>15432</v>
      </c>
      <c r="C3231">
        <v>0</v>
      </c>
      <c r="D3231" s="88">
        <v>6.62</v>
      </c>
    </row>
    <row r="3232" spans="1:4">
      <c r="A3232">
        <v>3419</v>
      </c>
      <c r="B3232" t="s">
        <v>15433</v>
      </c>
      <c r="C3232">
        <v>0</v>
      </c>
      <c r="D3232" s="88">
        <v>12.69</v>
      </c>
    </row>
    <row r="3233" spans="1:4">
      <c r="A3233">
        <v>3420</v>
      </c>
      <c r="B3233" t="s">
        <v>15434</v>
      </c>
      <c r="C3233">
        <v>0</v>
      </c>
      <c r="D3233" s="88">
        <v>12.69</v>
      </c>
    </row>
    <row r="3234" spans="1:4">
      <c r="A3234">
        <v>3421</v>
      </c>
      <c r="B3234" t="s">
        <v>15435</v>
      </c>
      <c r="C3234">
        <v>0</v>
      </c>
      <c r="D3234" s="88">
        <v>12.112</v>
      </c>
    </row>
    <row r="3235" spans="1:4">
      <c r="A3235">
        <v>3422</v>
      </c>
      <c r="B3235" t="s">
        <v>15436</v>
      </c>
      <c r="C3235">
        <v>0</v>
      </c>
      <c r="D3235" s="88">
        <v>18.45</v>
      </c>
    </row>
    <row r="3236" spans="1:4">
      <c r="A3236">
        <v>3423</v>
      </c>
      <c r="B3236" t="s">
        <v>15437</v>
      </c>
      <c r="C3236">
        <v>3</v>
      </c>
      <c r="D3236" s="88">
        <v>25.66</v>
      </c>
    </row>
    <row r="3237" spans="1:4">
      <c r="A3237">
        <v>3424</v>
      </c>
      <c r="B3237" t="s">
        <v>15438</v>
      </c>
      <c r="C3237">
        <v>0</v>
      </c>
      <c r="D3237" s="88">
        <v>33.81</v>
      </c>
    </row>
    <row r="3238" spans="1:4">
      <c r="A3238">
        <v>3425</v>
      </c>
      <c r="B3238" t="s">
        <v>15439</v>
      </c>
      <c r="C3238">
        <v>0</v>
      </c>
      <c r="D3238" s="88">
        <v>63.89</v>
      </c>
    </row>
    <row r="3239" spans="1:4">
      <c r="A3239">
        <v>3426</v>
      </c>
      <c r="B3239" t="s">
        <v>15440</v>
      </c>
      <c r="C3239">
        <v>6</v>
      </c>
      <c r="D3239" s="88">
        <v>36.51</v>
      </c>
    </row>
    <row r="3240" spans="1:4">
      <c r="A3240">
        <v>3427</v>
      </c>
      <c r="B3240" t="s">
        <v>15441</v>
      </c>
      <c r="C3240">
        <v>18</v>
      </c>
      <c r="D3240" s="88">
        <v>9.25</v>
      </c>
    </row>
    <row r="3241" spans="1:4">
      <c r="A3241">
        <v>3428</v>
      </c>
      <c r="B3241" t="s">
        <v>15442</v>
      </c>
      <c r="C3241">
        <v>15</v>
      </c>
      <c r="D3241" s="88">
        <v>39</v>
      </c>
    </row>
    <row r="3242" spans="1:4">
      <c r="A3242">
        <v>3429</v>
      </c>
      <c r="B3242" t="s">
        <v>15443</v>
      </c>
      <c r="C3242">
        <v>0</v>
      </c>
      <c r="D3242" s="88">
        <v>14.25</v>
      </c>
    </row>
    <row r="3243" spans="1:4">
      <c r="A3243">
        <v>3430</v>
      </c>
      <c r="B3243" t="s">
        <v>15444</v>
      </c>
      <c r="C3243">
        <v>0</v>
      </c>
      <c r="D3243" s="88">
        <v>28.19</v>
      </c>
    </row>
    <row r="3244" spans="1:4">
      <c r="A3244">
        <v>3431</v>
      </c>
      <c r="B3244" t="s">
        <v>15445</v>
      </c>
      <c r="C3244">
        <v>0</v>
      </c>
      <c r="D3244" s="88">
        <v>9.6310000000000002</v>
      </c>
    </row>
    <row r="3245" spans="1:4">
      <c r="A3245">
        <v>3432</v>
      </c>
      <c r="B3245" t="s">
        <v>15446</v>
      </c>
      <c r="C3245">
        <v>0</v>
      </c>
      <c r="D3245" s="88">
        <v>8.9</v>
      </c>
    </row>
    <row r="3246" spans="1:4">
      <c r="A3246">
        <v>3433</v>
      </c>
      <c r="B3246" t="s">
        <v>15447</v>
      </c>
      <c r="C3246">
        <v>0</v>
      </c>
      <c r="D3246" s="88">
        <v>5.35</v>
      </c>
    </row>
    <row r="3247" spans="1:4">
      <c r="A3247">
        <v>3434</v>
      </c>
      <c r="B3247" t="s">
        <v>15448</v>
      </c>
      <c r="C3247">
        <v>0</v>
      </c>
      <c r="D3247" s="88">
        <v>5.5439999999999996</v>
      </c>
    </row>
    <row r="3248" spans="1:4">
      <c r="A3248">
        <v>3435</v>
      </c>
      <c r="B3248" t="s">
        <v>15449</v>
      </c>
      <c r="C3248">
        <v>0</v>
      </c>
      <c r="D3248" s="88">
        <v>6.3360000000000003</v>
      </c>
    </row>
    <row r="3249" spans="1:4">
      <c r="A3249">
        <v>3436</v>
      </c>
      <c r="B3249" t="s">
        <v>15450</v>
      </c>
      <c r="C3249">
        <v>0</v>
      </c>
      <c r="D3249" s="88">
        <v>5.5</v>
      </c>
    </row>
    <row r="3250" spans="1:4">
      <c r="A3250">
        <v>3437</v>
      </c>
      <c r="B3250" t="s">
        <v>15451</v>
      </c>
      <c r="C3250">
        <v>60</v>
      </c>
      <c r="D3250" s="88">
        <v>4.5</v>
      </c>
    </row>
    <row r="3251" spans="1:4">
      <c r="A3251">
        <v>3438</v>
      </c>
      <c r="B3251" t="s">
        <v>15452</v>
      </c>
      <c r="C3251">
        <v>90</v>
      </c>
      <c r="D3251" s="88">
        <v>4.5</v>
      </c>
    </row>
    <row r="3252" spans="1:4">
      <c r="A3252">
        <v>3439</v>
      </c>
      <c r="B3252" t="s">
        <v>15453</v>
      </c>
      <c r="C3252">
        <v>198</v>
      </c>
      <c r="D3252" s="88">
        <v>4.8730000000000002</v>
      </c>
    </row>
    <row r="3253" spans="1:4">
      <c r="A3253">
        <v>3440</v>
      </c>
      <c r="B3253" t="s">
        <v>15454</v>
      </c>
      <c r="C3253">
        <v>0</v>
      </c>
      <c r="D3253" s="88">
        <v>3.1</v>
      </c>
    </row>
    <row r="3254" spans="1:4">
      <c r="A3254">
        <v>3441</v>
      </c>
      <c r="B3254" t="s">
        <v>15455</v>
      </c>
      <c r="C3254">
        <v>42</v>
      </c>
      <c r="D3254" s="88">
        <v>8.7629999999999999</v>
      </c>
    </row>
    <row r="3255" spans="1:4">
      <c r="A3255">
        <v>3442</v>
      </c>
      <c r="B3255" t="s">
        <v>15456</v>
      </c>
      <c r="C3255">
        <v>228</v>
      </c>
      <c r="D3255" s="88">
        <v>3.6640000000000001</v>
      </c>
    </row>
    <row r="3256" spans="1:4">
      <c r="A3256">
        <v>3443</v>
      </c>
      <c r="B3256" t="s">
        <v>15457</v>
      </c>
      <c r="C3256">
        <v>0</v>
      </c>
      <c r="D3256" s="88">
        <v>6.99</v>
      </c>
    </row>
    <row r="3257" spans="1:4">
      <c r="A3257">
        <v>3444</v>
      </c>
      <c r="B3257" t="s">
        <v>15458</v>
      </c>
      <c r="C3257">
        <v>78</v>
      </c>
      <c r="D3257" s="88">
        <v>7.5529999999999999</v>
      </c>
    </row>
    <row r="3258" spans="1:4">
      <c r="A3258">
        <v>3445</v>
      </c>
      <c r="B3258" t="s">
        <v>15459</v>
      </c>
      <c r="C3258">
        <v>0</v>
      </c>
      <c r="D3258" s="88">
        <v>8.41</v>
      </c>
    </row>
    <row r="3259" spans="1:4">
      <c r="A3259">
        <v>3446</v>
      </c>
      <c r="B3259" t="s">
        <v>15460</v>
      </c>
      <c r="C3259">
        <v>0</v>
      </c>
      <c r="D3259" s="88">
        <v>8.9670000000000005</v>
      </c>
    </row>
    <row r="3260" spans="1:4">
      <c r="A3260">
        <v>3447</v>
      </c>
      <c r="B3260" t="s">
        <v>15461</v>
      </c>
      <c r="C3260">
        <v>0</v>
      </c>
      <c r="D3260" s="88">
        <v>1.39</v>
      </c>
    </row>
    <row r="3261" spans="1:4">
      <c r="A3261">
        <v>3448</v>
      </c>
      <c r="B3261" t="s">
        <v>15462</v>
      </c>
      <c r="C3261">
        <v>0</v>
      </c>
      <c r="D3261" s="88">
        <v>9.84</v>
      </c>
    </row>
    <row r="3262" spans="1:4">
      <c r="A3262">
        <v>3449</v>
      </c>
      <c r="B3262" t="s">
        <v>15463</v>
      </c>
      <c r="C3262">
        <v>0</v>
      </c>
      <c r="D3262" s="88">
        <v>3.51</v>
      </c>
    </row>
    <row r="3263" spans="1:4">
      <c r="A3263">
        <v>3450</v>
      </c>
      <c r="B3263" t="s">
        <v>15464</v>
      </c>
      <c r="C3263">
        <v>0</v>
      </c>
      <c r="D3263" s="88">
        <v>8.82</v>
      </c>
    </row>
    <row r="3264" spans="1:4">
      <c r="A3264">
        <v>3451</v>
      </c>
      <c r="B3264" t="s">
        <v>15465</v>
      </c>
      <c r="C3264">
        <v>3</v>
      </c>
      <c r="D3264" s="88">
        <v>23.92</v>
      </c>
    </row>
    <row r="3265" spans="1:4">
      <c r="A3265">
        <v>3452</v>
      </c>
      <c r="B3265" t="s">
        <v>15466</v>
      </c>
      <c r="C3265">
        <v>0</v>
      </c>
      <c r="D3265" s="88">
        <v>22.95</v>
      </c>
    </row>
    <row r="3266" spans="1:4">
      <c r="A3266">
        <v>3453</v>
      </c>
      <c r="B3266" t="s">
        <v>15467</v>
      </c>
      <c r="C3266">
        <v>12</v>
      </c>
      <c r="D3266" s="88">
        <v>3.7770000000000001</v>
      </c>
    </row>
    <row r="3267" spans="1:4">
      <c r="A3267">
        <v>3454</v>
      </c>
      <c r="B3267" t="s">
        <v>15468</v>
      </c>
      <c r="C3267">
        <v>0</v>
      </c>
      <c r="D3267" s="88">
        <v>35</v>
      </c>
    </row>
    <row r="3268" spans="1:4">
      <c r="A3268">
        <v>3455</v>
      </c>
      <c r="B3268" t="s">
        <v>15469</v>
      </c>
      <c r="C3268">
        <v>12</v>
      </c>
      <c r="D3268" s="88">
        <v>9</v>
      </c>
    </row>
    <row r="3269" spans="1:4">
      <c r="A3269">
        <v>3456</v>
      </c>
      <c r="B3269" t="s">
        <v>15470</v>
      </c>
      <c r="C3269">
        <v>0</v>
      </c>
      <c r="D3269" s="88">
        <v>25</v>
      </c>
    </row>
    <row r="3270" spans="1:4">
      <c r="A3270">
        <v>3457</v>
      </c>
      <c r="B3270" t="s">
        <v>15471</v>
      </c>
      <c r="C3270">
        <v>0</v>
      </c>
      <c r="D3270" s="88">
        <v>25.88</v>
      </c>
    </row>
    <row r="3271" spans="1:4">
      <c r="A3271">
        <v>3458</v>
      </c>
      <c r="B3271" t="s">
        <v>15472</v>
      </c>
      <c r="C3271">
        <v>0</v>
      </c>
      <c r="D3271" s="88">
        <v>45.88</v>
      </c>
    </row>
    <row r="3272" spans="1:4">
      <c r="A3272">
        <v>3459</v>
      </c>
      <c r="B3272" t="s">
        <v>15473</v>
      </c>
      <c r="C3272">
        <v>0</v>
      </c>
      <c r="D3272" s="88">
        <v>26.21</v>
      </c>
    </row>
    <row r="3273" spans="1:4">
      <c r="A3273">
        <v>3460</v>
      </c>
      <c r="B3273" t="s">
        <v>15474</v>
      </c>
      <c r="C3273">
        <v>0</v>
      </c>
      <c r="D3273" s="88">
        <v>27.83</v>
      </c>
    </row>
    <row r="3274" spans="1:4">
      <c r="A3274">
        <v>3461</v>
      </c>
      <c r="B3274" t="s">
        <v>15475</v>
      </c>
      <c r="C3274">
        <v>0</v>
      </c>
      <c r="D3274" s="88">
        <v>23.280999999999999</v>
      </c>
    </row>
    <row r="3275" spans="1:4">
      <c r="A3275">
        <v>3462</v>
      </c>
      <c r="B3275" t="s">
        <v>15476</v>
      </c>
      <c r="C3275">
        <v>0</v>
      </c>
      <c r="D3275" s="88">
        <v>22.45</v>
      </c>
    </row>
    <row r="3276" spans="1:4">
      <c r="A3276">
        <v>3463</v>
      </c>
      <c r="B3276" t="s">
        <v>15477</v>
      </c>
      <c r="C3276">
        <v>3</v>
      </c>
      <c r="D3276" s="88">
        <v>37.369999999999997</v>
      </c>
    </row>
    <row r="3277" spans="1:4">
      <c r="A3277">
        <v>3464</v>
      </c>
      <c r="B3277" t="s">
        <v>15478</v>
      </c>
      <c r="C3277">
        <v>0</v>
      </c>
      <c r="D3277" s="88">
        <v>31.66</v>
      </c>
    </row>
    <row r="3278" spans="1:4">
      <c r="A3278">
        <v>3465</v>
      </c>
      <c r="B3278" t="s">
        <v>15479</v>
      </c>
      <c r="C3278">
        <v>0</v>
      </c>
      <c r="D3278" s="88">
        <v>14.58</v>
      </c>
    </row>
    <row r="3279" spans="1:4">
      <c r="A3279">
        <v>3466</v>
      </c>
      <c r="B3279" t="s">
        <v>15480</v>
      </c>
      <c r="C3279">
        <v>9</v>
      </c>
      <c r="D3279" s="88">
        <v>14.58</v>
      </c>
    </row>
    <row r="3280" spans="1:4">
      <c r="A3280">
        <v>3467</v>
      </c>
      <c r="B3280" t="s">
        <v>15481</v>
      </c>
      <c r="C3280">
        <v>3</v>
      </c>
      <c r="D3280" s="88">
        <v>16.05</v>
      </c>
    </row>
    <row r="3281" spans="1:4">
      <c r="A3281">
        <v>3468</v>
      </c>
      <c r="B3281" t="s">
        <v>15482</v>
      </c>
      <c r="C3281">
        <v>0</v>
      </c>
      <c r="D3281" s="88">
        <v>19.399999999999999</v>
      </c>
    </row>
    <row r="3282" spans="1:4">
      <c r="A3282">
        <v>3469</v>
      </c>
      <c r="B3282" t="s">
        <v>15483</v>
      </c>
      <c r="C3282">
        <v>0</v>
      </c>
      <c r="D3282" s="88">
        <v>19.63</v>
      </c>
    </row>
    <row r="3283" spans="1:4">
      <c r="A3283">
        <v>3470</v>
      </c>
      <c r="B3283" t="s">
        <v>15484</v>
      </c>
      <c r="C3283">
        <v>0</v>
      </c>
      <c r="D3283" s="88">
        <v>13.15</v>
      </c>
    </row>
    <row r="3284" spans="1:4">
      <c r="A3284">
        <v>3471</v>
      </c>
      <c r="B3284" t="s">
        <v>15485</v>
      </c>
      <c r="C3284">
        <v>3</v>
      </c>
      <c r="D3284" s="88">
        <v>24.46</v>
      </c>
    </row>
    <row r="3285" spans="1:4">
      <c r="A3285">
        <v>3472</v>
      </c>
      <c r="B3285" t="s">
        <v>15486</v>
      </c>
      <c r="C3285">
        <v>0</v>
      </c>
      <c r="D3285" s="88">
        <v>13.2</v>
      </c>
    </row>
    <row r="3286" spans="1:4">
      <c r="A3286">
        <v>3473</v>
      </c>
      <c r="B3286" t="s">
        <v>15487</v>
      </c>
      <c r="C3286">
        <v>0</v>
      </c>
      <c r="D3286" s="88">
        <v>9.3699999999999992</v>
      </c>
    </row>
    <row r="3287" spans="1:4">
      <c r="A3287">
        <v>3474</v>
      </c>
      <c r="B3287" t="s">
        <v>15488</v>
      </c>
      <c r="C3287">
        <v>0</v>
      </c>
      <c r="D3287" s="88">
        <v>25.04</v>
      </c>
    </row>
    <row r="3288" spans="1:4">
      <c r="A3288">
        <v>3475</v>
      </c>
      <c r="B3288" t="s">
        <v>15489</v>
      </c>
      <c r="C3288">
        <v>15</v>
      </c>
      <c r="D3288" s="88">
        <v>24.04</v>
      </c>
    </row>
    <row r="3289" spans="1:4">
      <c r="A3289">
        <v>3476</v>
      </c>
      <c r="B3289" t="s">
        <v>15490</v>
      </c>
      <c r="C3289">
        <v>0</v>
      </c>
      <c r="D3289" s="88">
        <v>29.9</v>
      </c>
    </row>
    <row r="3290" spans="1:4">
      <c r="A3290">
        <v>3477</v>
      </c>
      <c r="B3290" t="s">
        <v>15491</v>
      </c>
      <c r="C3290">
        <v>0</v>
      </c>
      <c r="D3290" s="88">
        <v>20.9</v>
      </c>
    </row>
    <row r="3291" spans="1:4">
      <c r="A3291">
        <v>3478</v>
      </c>
      <c r="B3291" t="s">
        <v>15492</v>
      </c>
      <c r="C3291">
        <v>0</v>
      </c>
      <c r="D3291" s="88">
        <v>27.07</v>
      </c>
    </row>
    <row r="3292" spans="1:4">
      <c r="A3292">
        <v>3479</v>
      </c>
      <c r="B3292" t="s">
        <v>15493</v>
      </c>
      <c r="C3292">
        <v>0</v>
      </c>
      <c r="D3292" s="88">
        <v>14.86</v>
      </c>
    </row>
    <row r="3293" spans="1:4">
      <c r="A3293">
        <v>3480</v>
      </c>
      <c r="B3293" t="s">
        <v>15494</v>
      </c>
      <c r="C3293">
        <v>0</v>
      </c>
      <c r="D3293" s="88">
        <v>23.2</v>
      </c>
    </row>
    <row r="3294" spans="1:4">
      <c r="A3294">
        <v>3481</v>
      </c>
      <c r="B3294" t="s">
        <v>15495</v>
      </c>
      <c r="C3294">
        <v>0</v>
      </c>
      <c r="D3294" s="88">
        <v>11.62</v>
      </c>
    </row>
    <row r="3295" spans="1:4">
      <c r="A3295">
        <v>3482</v>
      </c>
      <c r="B3295" t="s">
        <v>15496</v>
      </c>
      <c r="C3295">
        <v>0</v>
      </c>
      <c r="D3295" s="88">
        <v>20.5</v>
      </c>
    </row>
    <row r="3296" spans="1:4">
      <c r="A3296">
        <v>3483</v>
      </c>
      <c r="B3296" t="s">
        <v>15497</v>
      </c>
      <c r="C3296">
        <v>0</v>
      </c>
      <c r="D3296" s="88">
        <v>16.41</v>
      </c>
    </row>
    <row r="3297" spans="1:4">
      <c r="A3297">
        <v>3485</v>
      </c>
      <c r="B3297" t="s">
        <v>15498</v>
      </c>
      <c r="C3297">
        <v>0</v>
      </c>
      <c r="D3297" s="88">
        <v>29.29</v>
      </c>
    </row>
    <row r="3298" spans="1:4">
      <c r="A3298">
        <v>3486</v>
      </c>
      <c r="B3298" t="s">
        <v>15499</v>
      </c>
      <c r="C3298">
        <v>0</v>
      </c>
      <c r="D3298" s="88">
        <v>6.83</v>
      </c>
    </row>
    <row r="3299" spans="1:4">
      <c r="A3299">
        <v>3487</v>
      </c>
      <c r="B3299" t="s">
        <v>15500</v>
      </c>
      <c r="C3299">
        <v>6</v>
      </c>
      <c r="D3299" s="88">
        <v>9.9700000000000006</v>
      </c>
    </row>
    <row r="3300" spans="1:4">
      <c r="A3300">
        <v>3488</v>
      </c>
      <c r="B3300" t="s">
        <v>15501</v>
      </c>
      <c r="C3300">
        <v>0</v>
      </c>
      <c r="D3300" s="88">
        <v>15.37</v>
      </c>
    </row>
    <row r="3301" spans="1:4">
      <c r="A3301">
        <v>3489</v>
      </c>
      <c r="B3301" t="s">
        <v>15502</v>
      </c>
      <c r="C3301">
        <v>0</v>
      </c>
      <c r="D3301" s="88">
        <v>50.34</v>
      </c>
    </row>
    <row r="3302" spans="1:4">
      <c r="A3302">
        <v>3490</v>
      </c>
      <c r="B3302" t="s">
        <v>15503</v>
      </c>
      <c r="C3302">
        <v>0</v>
      </c>
      <c r="D3302" s="88">
        <v>7.45</v>
      </c>
    </row>
    <row r="3303" spans="1:4">
      <c r="A3303">
        <v>3491</v>
      </c>
      <c r="B3303" t="s">
        <v>15504</v>
      </c>
      <c r="C3303">
        <v>0</v>
      </c>
      <c r="D3303" s="88">
        <v>20.04</v>
      </c>
    </row>
    <row r="3304" spans="1:4">
      <c r="A3304">
        <v>3492</v>
      </c>
      <c r="B3304" t="s">
        <v>15505</v>
      </c>
      <c r="C3304">
        <v>0</v>
      </c>
      <c r="D3304" s="88">
        <v>39.9</v>
      </c>
    </row>
    <row r="3305" spans="1:4">
      <c r="A3305">
        <v>3493</v>
      </c>
      <c r="B3305" t="s">
        <v>15506</v>
      </c>
      <c r="C3305">
        <v>0</v>
      </c>
      <c r="D3305" s="88">
        <v>16.2</v>
      </c>
    </row>
    <row r="3306" spans="1:4">
      <c r="A3306">
        <v>3494</v>
      </c>
      <c r="B3306" t="s">
        <v>15507</v>
      </c>
      <c r="C3306">
        <v>0</v>
      </c>
      <c r="D3306" s="88">
        <v>48.75</v>
      </c>
    </row>
    <row r="3307" spans="1:4">
      <c r="A3307">
        <v>3495</v>
      </c>
      <c r="B3307" t="s">
        <v>15508</v>
      </c>
      <c r="C3307">
        <v>0</v>
      </c>
      <c r="D3307" s="88">
        <v>8.01</v>
      </c>
    </row>
    <row r="3308" spans="1:4">
      <c r="A3308">
        <v>3496</v>
      </c>
      <c r="B3308" t="s">
        <v>15509</v>
      </c>
      <c r="C3308">
        <v>0</v>
      </c>
      <c r="D3308" s="88">
        <v>23.1</v>
      </c>
    </row>
    <row r="3309" spans="1:4">
      <c r="A3309">
        <v>3497</v>
      </c>
      <c r="B3309" t="s">
        <v>15510</v>
      </c>
      <c r="C3309">
        <v>0</v>
      </c>
      <c r="D3309" s="88">
        <v>15.94</v>
      </c>
    </row>
    <row r="3310" spans="1:4">
      <c r="A3310">
        <v>3498</v>
      </c>
      <c r="B3310" t="s">
        <v>15511</v>
      </c>
      <c r="C3310">
        <v>0</v>
      </c>
      <c r="D3310" s="88">
        <v>21.257999999999999</v>
      </c>
    </row>
    <row r="3311" spans="1:4">
      <c r="A3311">
        <v>3499</v>
      </c>
      <c r="B3311" t="s">
        <v>15512</v>
      </c>
      <c r="C3311">
        <v>6</v>
      </c>
      <c r="D3311" s="88">
        <v>14.7</v>
      </c>
    </row>
    <row r="3312" spans="1:4">
      <c r="A3312">
        <v>3500</v>
      </c>
      <c r="B3312" t="s">
        <v>15513</v>
      </c>
      <c r="C3312">
        <v>0</v>
      </c>
      <c r="D3312" s="88">
        <v>22.41</v>
      </c>
    </row>
    <row r="3313" spans="1:4">
      <c r="A3313">
        <v>3501</v>
      </c>
      <c r="B3313" t="s">
        <v>15514</v>
      </c>
      <c r="C3313">
        <v>0</v>
      </c>
      <c r="D3313" s="88">
        <v>23.41</v>
      </c>
    </row>
    <row r="3314" spans="1:4">
      <c r="A3314">
        <v>3502</v>
      </c>
      <c r="B3314" t="s">
        <v>15515</v>
      </c>
      <c r="C3314">
        <v>9</v>
      </c>
      <c r="D3314" s="88">
        <v>36.58</v>
      </c>
    </row>
    <row r="3315" spans="1:4">
      <c r="A3315">
        <v>3503</v>
      </c>
      <c r="B3315" t="s">
        <v>15516</v>
      </c>
      <c r="C3315">
        <v>0</v>
      </c>
      <c r="D3315" s="88">
        <v>8.3330000000000002</v>
      </c>
    </row>
    <row r="3316" spans="1:4">
      <c r="A3316">
        <v>3504</v>
      </c>
      <c r="B3316" t="s">
        <v>15517</v>
      </c>
      <c r="C3316">
        <v>0</v>
      </c>
      <c r="D3316" s="88">
        <v>19.11</v>
      </c>
    </row>
    <row r="3317" spans="1:4">
      <c r="A3317">
        <v>3506</v>
      </c>
      <c r="B3317" t="s">
        <v>15518</v>
      </c>
      <c r="C3317">
        <v>0</v>
      </c>
      <c r="D3317" s="88">
        <v>25</v>
      </c>
    </row>
    <row r="3318" spans="1:4">
      <c r="A3318">
        <v>3507</v>
      </c>
      <c r="B3318" t="s">
        <v>15519</v>
      </c>
      <c r="C3318">
        <v>0</v>
      </c>
      <c r="D3318" s="88">
        <v>4</v>
      </c>
    </row>
    <row r="3319" spans="1:4">
      <c r="A3319">
        <v>3508</v>
      </c>
      <c r="B3319" t="s">
        <v>15520</v>
      </c>
      <c r="C3319">
        <v>0</v>
      </c>
      <c r="D3319" s="88">
        <v>9</v>
      </c>
    </row>
    <row r="3320" spans="1:4">
      <c r="A3320">
        <v>3509</v>
      </c>
      <c r="B3320" t="s">
        <v>15521</v>
      </c>
      <c r="C3320">
        <v>0</v>
      </c>
      <c r="D3320" s="88">
        <v>5.8</v>
      </c>
    </row>
    <row r="3321" spans="1:4">
      <c r="A3321">
        <v>3510</v>
      </c>
      <c r="B3321" t="s">
        <v>15522</v>
      </c>
      <c r="C3321">
        <v>0</v>
      </c>
      <c r="D3321" s="88">
        <v>6</v>
      </c>
    </row>
    <row r="3322" spans="1:4">
      <c r="A3322">
        <v>3511</v>
      </c>
      <c r="B3322" t="s">
        <v>15523</v>
      </c>
      <c r="C3322">
        <v>0</v>
      </c>
      <c r="D3322" s="88">
        <v>18</v>
      </c>
    </row>
    <row r="3323" spans="1:4">
      <c r="A3323">
        <v>3512</v>
      </c>
      <c r="B3323" t="s">
        <v>15524</v>
      </c>
      <c r="C3323">
        <v>0</v>
      </c>
      <c r="D3323" s="88">
        <v>8</v>
      </c>
    </row>
    <row r="3324" spans="1:4">
      <c r="A3324">
        <v>3513</v>
      </c>
      <c r="B3324" t="s">
        <v>15525</v>
      </c>
      <c r="C3324">
        <v>0</v>
      </c>
      <c r="D3324" s="88">
        <v>13.2</v>
      </c>
    </row>
    <row r="3325" spans="1:4">
      <c r="A3325">
        <v>3514</v>
      </c>
      <c r="B3325" t="s">
        <v>15526</v>
      </c>
      <c r="C3325">
        <v>0</v>
      </c>
      <c r="D3325" s="88">
        <v>4.51</v>
      </c>
    </row>
    <row r="3326" spans="1:4">
      <c r="A3326">
        <v>3515</v>
      </c>
      <c r="B3326" t="s">
        <v>15527</v>
      </c>
      <c r="C3326">
        <v>9</v>
      </c>
      <c r="D3326" s="88">
        <v>3.5289999999999999</v>
      </c>
    </row>
    <row r="3327" spans="1:4">
      <c r="A3327">
        <v>3516</v>
      </c>
      <c r="B3327" t="s">
        <v>15528</v>
      </c>
      <c r="C3327">
        <v>0</v>
      </c>
      <c r="D3327" s="88">
        <v>9.82</v>
      </c>
    </row>
    <row r="3328" spans="1:4">
      <c r="A3328">
        <v>3517</v>
      </c>
      <c r="B3328" t="s">
        <v>15529</v>
      </c>
      <c r="C3328">
        <v>0</v>
      </c>
      <c r="D3328" s="88">
        <v>6.66</v>
      </c>
    </row>
    <row r="3329" spans="1:4">
      <c r="A3329">
        <v>3518</v>
      </c>
      <c r="B3329" t="s">
        <v>15530</v>
      </c>
      <c r="C3329">
        <v>0</v>
      </c>
      <c r="D3329" s="88">
        <v>11.64</v>
      </c>
    </row>
    <row r="3330" spans="1:4">
      <c r="A3330">
        <v>3519</v>
      </c>
      <c r="B3330" t="s">
        <v>15531</v>
      </c>
      <c r="C3330">
        <v>0</v>
      </c>
      <c r="D3330" s="88">
        <v>4.8600000000000003</v>
      </c>
    </row>
    <row r="3331" spans="1:4">
      <c r="A3331">
        <v>3520</v>
      </c>
      <c r="B3331" t="s">
        <v>15532</v>
      </c>
      <c r="C3331">
        <v>0</v>
      </c>
      <c r="D3331" s="88">
        <v>3</v>
      </c>
    </row>
    <row r="3332" spans="1:4">
      <c r="A3332">
        <v>3521</v>
      </c>
      <c r="B3332" t="s">
        <v>15533</v>
      </c>
      <c r="C3332">
        <v>0</v>
      </c>
      <c r="D3332" s="88">
        <v>4.4000000000000004</v>
      </c>
    </row>
    <row r="3333" spans="1:4">
      <c r="A3333">
        <v>3522</v>
      </c>
      <c r="B3333" t="s">
        <v>15534</v>
      </c>
      <c r="C3333">
        <v>0</v>
      </c>
      <c r="D3333" s="88">
        <v>3.87</v>
      </c>
    </row>
    <row r="3334" spans="1:4">
      <c r="A3334">
        <v>3523</v>
      </c>
      <c r="B3334" t="s">
        <v>15535</v>
      </c>
      <c r="C3334">
        <v>0</v>
      </c>
      <c r="D3334" s="88">
        <v>6.35</v>
      </c>
    </row>
    <row r="3335" spans="1:4">
      <c r="A3335">
        <v>3524</v>
      </c>
      <c r="B3335" t="s">
        <v>15536</v>
      </c>
      <c r="C3335">
        <v>0</v>
      </c>
      <c r="D3335" s="88">
        <v>20</v>
      </c>
    </row>
    <row r="3336" spans="1:4">
      <c r="A3336">
        <v>3525</v>
      </c>
      <c r="B3336" t="s">
        <v>15537</v>
      </c>
      <c r="C3336">
        <v>0</v>
      </c>
      <c r="D3336" s="88">
        <v>7.3</v>
      </c>
    </row>
    <row r="3337" spans="1:4">
      <c r="A3337">
        <v>3526</v>
      </c>
      <c r="B3337" t="s">
        <v>15538</v>
      </c>
      <c r="C3337">
        <v>0</v>
      </c>
      <c r="D3337" s="88">
        <v>8.0719999999999992</v>
      </c>
    </row>
    <row r="3338" spans="1:4">
      <c r="A3338">
        <v>3527</v>
      </c>
      <c r="B3338" t="s">
        <v>15539</v>
      </c>
      <c r="C3338">
        <v>0</v>
      </c>
      <c r="D3338" s="88">
        <v>12.3</v>
      </c>
    </row>
    <row r="3339" spans="1:4">
      <c r="A3339">
        <v>3528</v>
      </c>
      <c r="B3339" t="s">
        <v>15540</v>
      </c>
      <c r="C3339">
        <v>0</v>
      </c>
      <c r="D3339" s="88">
        <v>14.59</v>
      </c>
    </row>
    <row r="3340" spans="1:4">
      <c r="A3340">
        <v>3529</v>
      </c>
      <c r="B3340" t="s">
        <v>15541</v>
      </c>
      <c r="C3340">
        <v>0</v>
      </c>
      <c r="D3340" s="88">
        <v>4</v>
      </c>
    </row>
    <row r="3341" spans="1:4">
      <c r="A3341">
        <v>3530</v>
      </c>
      <c r="B3341" t="s">
        <v>15542</v>
      </c>
      <c r="C3341">
        <v>0</v>
      </c>
      <c r="D3341" s="88">
        <v>50</v>
      </c>
    </row>
    <row r="3342" spans="1:4">
      <c r="A3342">
        <v>3531</v>
      </c>
      <c r="B3342" t="s">
        <v>15543</v>
      </c>
      <c r="C3342">
        <v>0</v>
      </c>
      <c r="D3342" s="88">
        <v>80</v>
      </c>
    </row>
    <row r="3343" spans="1:4">
      <c r="A3343">
        <v>3532</v>
      </c>
      <c r="B3343" t="s">
        <v>15544</v>
      </c>
      <c r="C3343">
        <v>0</v>
      </c>
      <c r="D3343" s="88">
        <v>27.637</v>
      </c>
    </row>
    <row r="3344" spans="1:4">
      <c r="A3344">
        <v>3533</v>
      </c>
      <c r="B3344" t="s">
        <v>15545</v>
      </c>
      <c r="C3344">
        <v>0</v>
      </c>
      <c r="D3344" s="88">
        <v>5.71</v>
      </c>
    </row>
    <row r="3345" spans="1:4">
      <c r="A3345">
        <v>3534</v>
      </c>
      <c r="B3345" t="s">
        <v>15546</v>
      </c>
      <c r="C3345">
        <v>0</v>
      </c>
      <c r="D3345" s="88">
        <v>25</v>
      </c>
    </row>
    <row r="3346" spans="1:4">
      <c r="A3346">
        <v>3536</v>
      </c>
      <c r="B3346" t="s">
        <v>15547</v>
      </c>
      <c r="C3346">
        <v>0</v>
      </c>
      <c r="D3346" s="88">
        <v>28.8</v>
      </c>
    </row>
    <row r="3347" spans="1:4">
      <c r="A3347">
        <v>3537</v>
      </c>
      <c r="B3347" t="s">
        <v>15548</v>
      </c>
      <c r="C3347">
        <v>0</v>
      </c>
      <c r="D3347" s="88">
        <v>16.07</v>
      </c>
    </row>
    <row r="3348" spans="1:4">
      <c r="A3348">
        <v>3538</v>
      </c>
      <c r="B3348" t="s">
        <v>15549</v>
      </c>
      <c r="C3348">
        <v>0</v>
      </c>
      <c r="D3348" s="88">
        <v>16.07</v>
      </c>
    </row>
    <row r="3349" spans="1:4">
      <c r="A3349">
        <v>3539</v>
      </c>
      <c r="B3349" t="s">
        <v>15550</v>
      </c>
      <c r="C3349">
        <v>0</v>
      </c>
      <c r="D3349" s="88">
        <v>25</v>
      </c>
    </row>
    <row r="3350" spans="1:4">
      <c r="A3350">
        <v>3540</v>
      </c>
      <c r="B3350" t="s">
        <v>15551</v>
      </c>
      <c r="C3350">
        <v>0</v>
      </c>
      <c r="D3350" s="88">
        <v>9.84</v>
      </c>
    </row>
    <row r="3351" spans="1:4">
      <c r="A3351">
        <v>3541</v>
      </c>
      <c r="B3351" t="s">
        <v>15552</v>
      </c>
      <c r="C3351">
        <v>0</v>
      </c>
      <c r="D3351" s="88">
        <v>11.45</v>
      </c>
    </row>
    <row r="3352" spans="1:4">
      <c r="A3352">
        <v>3542</v>
      </c>
      <c r="B3352" t="s">
        <v>15553</v>
      </c>
      <c r="C3352">
        <v>9</v>
      </c>
      <c r="D3352" s="88">
        <v>8.3000000000000007</v>
      </c>
    </row>
    <row r="3353" spans="1:4">
      <c r="A3353">
        <v>3543</v>
      </c>
      <c r="B3353" t="s">
        <v>15554</v>
      </c>
      <c r="C3353">
        <v>0</v>
      </c>
      <c r="D3353" s="88">
        <v>5</v>
      </c>
    </row>
    <row r="3354" spans="1:4">
      <c r="A3354">
        <v>3544</v>
      </c>
      <c r="B3354" t="s">
        <v>15555</v>
      </c>
      <c r="C3354">
        <v>0</v>
      </c>
      <c r="D3354" s="88">
        <v>7.95</v>
      </c>
    </row>
    <row r="3355" spans="1:4">
      <c r="A3355">
        <v>3545</v>
      </c>
      <c r="B3355" t="s">
        <v>15556</v>
      </c>
      <c r="C3355">
        <v>15</v>
      </c>
      <c r="D3355" s="88">
        <v>12.5</v>
      </c>
    </row>
    <row r="3356" spans="1:4">
      <c r="A3356">
        <v>3546</v>
      </c>
      <c r="B3356" t="s">
        <v>15557</v>
      </c>
      <c r="C3356">
        <v>0</v>
      </c>
      <c r="D3356" s="88">
        <v>15.7</v>
      </c>
    </row>
    <row r="3357" spans="1:4">
      <c r="A3357">
        <v>3547</v>
      </c>
      <c r="B3357" t="s">
        <v>15558</v>
      </c>
      <c r="C3357">
        <v>18</v>
      </c>
      <c r="D3357" s="88">
        <v>7.1310000000000002</v>
      </c>
    </row>
    <row r="3358" spans="1:4">
      <c r="A3358">
        <v>3548</v>
      </c>
      <c r="B3358" t="s">
        <v>15559</v>
      </c>
      <c r="C3358">
        <v>36</v>
      </c>
      <c r="D3358" s="88">
        <v>74.69</v>
      </c>
    </row>
    <row r="3359" spans="1:4">
      <c r="A3359">
        <v>3549</v>
      </c>
      <c r="B3359" t="s">
        <v>15560</v>
      </c>
      <c r="C3359">
        <v>0</v>
      </c>
      <c r="D3359" s="88">
        <v>40</v>
      </c>
    </row>
    <row r="3360" spans="1:4">
      <c r="A3360">
        <v>3550</v>
      </c>
      <c r="B3360" t="s">
        <v>15561</v>
      </c>
      <c r="C3360">
        <v>0</v>
      </c>
      <c r="D3360" s="88">
        <v>41.39</v>
      </c>
    </row>
    <row r="3361" spans="1:4">
      <c r="A3361">
        <v>3551</v>
      </c>
      <c r="B3361" t="s">
        <v>15562</v>
      </c>
      <c r="C3361">
        <v>0</v>
      </c>
      <c r="D3361" s="88">
        <v>11.57</v>
      </c>
    </row>
    <row r="3362" spans="1:4">
      <c r="A3362">
        <v>3552</v>
      </c>
      <c r="B3362" t="s">
        <v>15563</v>
      </c>
      <c r="C3362">
        <v>0</v>
      </c>
      <c r="D3362" s="88">
        <v>24.68</v>
      </c>
    </row>
    <row r="3363" spans="1:4">
      <c r="A3363">
        <v>3553</v>
      </c>
      <c r="B3363" t="s">
        <v>15564</v>
      </c>
      <c r="C3363">
        <v>0</v>
      </c>
      <c r="D3363" s="88">
        <v>6.117</v>
      </c>
    </row>
    <row r="3364" spans="1:4">
      <c r="A3364">
        <v>3554</v>
      </c>
      <c r="B3364" t="s">
        <v>15565</v>
      </c>
      <c r="C3364">
        <v>0</v>
      </c>
      <c r="D3364" s="88">
        <v>35.14</v>
      </c>
    </row>
    <row r="3365" spans="1:4">
      <c r="A3365">
        <v>3555</v>
      </c>
      <c r="B3365" t="s">
        <v>15566</v>
      </c>
      <c r="C3365">
        <v>0</v>
      </c>
      <c r="D3365" s="88">
        <v>18.39</v>
      </c>
    </row>
    <row r="3366" spans="1:4">
      <c r="A3366">
        <v>3556</v>
      </c>
      <c r="B3366" t="s">
        <v>15567</v>
      </c>
      <c r="C3366">
        <v>0</v>
      </c>
      <c r="D3366" s="88">
        <v>39.1</v>
      </c>
    </row>
    <row r="3367" spans="1:4">
      <c r="A3367">
        <v>3557</v>
      </c>
      <c r="B3367" t="s">
        <v>15568</v>
      </c>
      <c r="C3367">
        <v>0</v>
      </c>
      <c r="D3367" s="88">
        <v>7.58</v>
      </c>
    </row>
    <row r="3368" spans="1:4">
      <c r="A3368">
        <v>3558</v>
      </c>
      <c r="B3368" t="s">
        <v>15569</v>
      </c>
      <c r="C3368">
        <v>0</v>
      </c>
      <c r="D3368" s="88">
        <v>36.619999999999997</v>
      </c>
    </row>
    <row r="3369" spans="1:4">
      <c r="A3369">
        <v>3559</v>
      </c>
      <c r="B3369" t="s">
        <v>15570</v>
      </c>
      <c r="C3369">
        <v>0</v>
      </c>
      <c r="D3369" s="88">
        <v>80</v>
      </c>
    </row>
    <row r="3370" spans="1:4">
      <c r="A3370">
        <v>3560</v>
      </c>
      <c r="B3370" t="s">
        <v>15571</v>
      </c>
      <c r="C3370">
        <v>0</v>
      </c>
      <c r="D3370" s="88">
        <v>80</v>
      </c>
    </row>
    <row r="3371" spans="1:4">
      <c r="A3371">
        <v>3561</v>
      </c>
      <c r="B3371" t="s">
        <v>15572</v>
      </c>
      <c r="C3371">
        <v>0</v>
      </c>
      <c r="D3371" s="88">
        <v>90</v>
      </c>
    </row>
    <row r="3372" spans="1:4">
      <c r="A3372">
        <v>3562</v>
      </c>
      <c r="B3372" t="s">
        <v>15573</v>
      </c>
      <c r="C3372">
        <v>0</v>
      </c>
      <c r="D3372" s="88">
        <v>90</v>
      </c>
    </row>
    <row r="3373" spans="1:4">
      <c r="A3373">
        <v>3563</v>
      </c>
      <c r="B3373" t="s">
        <v>15574</v>
      </c>
      <c r="C3373">
        <v>0</v>
      </c>
      <c r="D3373" s="88">
        <v>120</v>
      </c>
    </row>
    <row r="3374" spans="1:4">
      <c r="A3374">
        <v>3564</v>
      </c>
      <c r="B3374" t="s">
        <v>15575</v>
      </c>
      <c r="C3374">
        <v>0</v>
      </c>
      <c r="D3374" s="88">
        <v>11.82</v>
      </c>
    </row>
    <row r="3375" spans="1:4">
      <c r="A3375">
        <v>3565</v>
      </c>
      <c r="B3375" t="s">
        <v>15576</v>
      </c>
      <c r="C3375">
        <v>0</v>
      </c>
      <c r="D3375" s="88">
        <v>4.5049999999999999</v>
      </c>
    </row>
    <row r="3376" spans="1:4">
      <c r="A3376">
        <v>3566</v>
      </c>
      <c r="B3376" t="s">
        <v>15577</v>
      </c>
      <c r="C3376">
        <v>0</v>
      </c>
      <c r="D3376" s="88">
        <v>12.553000000000001</v>
      </c>
    </row>
    <row r="3377" spans="1:4">
      <c r="A3377">
        <v>3567</v>
      </c>
      <c r="B3377" t="s">
        <v>15578</v>
      </c>
      <c r="C3377">
        <v>0</v>
      </c>
      <c r="D3377" s="88">
        <v>5.95</v>
      </c>
    </row>
    <row r="3378" spans="1:4">
      <c r="A3378">
        <v>3568</v>
      </c>
      <c r="B3378" t="s">
        <v>15579</v>
      </c>
      <c r="C3378">
        <v>0</v>
      </c>
      <c r="D3378" s="88">
        <v>9.1999999999999993</v>
      </c>
    </row>
    <row r="3379" spans="1:4">
      <c r="A3379">
        <v>3569</v>
      </c>
      <c r="B3379" t="s">
        <v>15580</v>
      </c>
      <c r="C3379">
        <v>0</v>
      </c>
      <c r="D3379" s="88">
        <v>10.33</v>
      </c>
    </row>
    <row r="3380" spans="1:4">
      <c r="A3380">
        <v>3570</v>
      </c>
      <c r="B3380" t="s">
        <v>15581</v>
      </c>
      <c r="C3380">
        <v>0</v>
      </c>
      <c r="D3380" s="88">
        <v>4.5</v>
      </c>
    </row>
    <row r="3381" spans="1:4">
      <c r="A3381">
        <v>3571</v>
      </c>
      <c r="B3381" t="s">
        <v>15582</v>
      </c>
      <c r="C3381">
        <v>0</v>
      </c>
      <c r="D3381" s="88">
        <v>4.09</v>
      </c>
    </row>
    <row r="3382" spans="1:4">
      <c r="A3382">
        <v>3572</v>
      </c>
      <c r="B3382" t="s">
        <v>15583</v>
      </c>
      <c r="C3382">
        <v>0</v>
      </c>
      <c r="D3382" s="88">
        <v>5.24</v>
      </c>
    </row>
    <row r="3383" spans="1:4">
      <c r="A3383">
        <v>3573</v>
      </c>
      <c r="B3383" t="s">
        <v>15584</v>
      </c>
      <c r="C3383">
        <v>0</v>
      </c>
      <c r="D3383" s="88">
        <v>9.85</v>
      </c>
    </row>
    <row r="3384" spans="1:4">
      <c r="A3384">
        <v>3574</v>
      </c>
      <c r="B3384" t="s">
        <v>15585</v>
      </c>
      <c r="C3384">
        <v>0</v>
      </c>
      <c r="D3384" s="88">
        <v>22.45</v>
      </c>
    </row>
    <row r="3385" spans="1:4">
      <c r="A3385">
        <v>3575</v>
      </c>
      <c r="B3385" t="s">
        <v>15586</v>
      </c>
      <c r="C3385">
        <v>0</v>
      </c>
      <c r="D3385" s="88">
        <v>9.82</v>
      </c>
    </row>
    <row r="3386" spans="1:4">
      <c r="A3386">
        <v>3576</v>
      </c>
      <c r="B3386" t="s">
        <v>15587</v>
      </c>
      <c r="C3386">
        <v>0</v>
      </c>
      <c r="D3386" s="88">
        <v>18.600000000000001</v>
      </c>
    </row>
    <row r="3387" spans="1:4">
      <c r="A3387">
        <v>3577</v>
      </c>
      <c r="B3387" t="s">
        <v>15588</v>
      </c>
      <c r="C3387">
        <v>0</v>
      </c>
      <c r="D3387" s="88">
        <v>5.13</v>
      </c>
    </row>
    <row r="3388" spans="1:4">
      <c r="A3388">
        <v>3578</v>
      </c>
      <c r="B3388" t="s">
        <v>15589</v>
      </c>
      <c r="C3388">
        <v>0</v>
      </c>
      <c r="D3388" s="88">
        <v>12.95</v>
      </c>
    </row>
    <row r="3389" spans="1:4">
      <c r="A3389">
        <v>3579</v>
      </c>
      <c r="B3389" t="s">
        <v>15590</v>
      </c>
      <c r="C3389">
        <v>0</v>
      </c>
      <c r="D3389" s="88">
        <v>8.8930000000000007</v>
      </c>
    </row>
    <row r="3390" spans="1:4">
      <c r="A3390">
        <v>3580</v>
      </c>
      <c r="B3390" t="s">
        <v>15591</v>
      </c>
      <c r="C3390">
        <v>0</v>
      </c>
      <c r="D3390" s="88">
        <v>19.8</v>
      </c>
    </row>
    <row r="3391" spans="1:4">
      <c r="A3391">
        <v>3581</v>
      </c>
      <c r="B3391" t="s">
        <v>15592</v>
      </c>
      <c r="C3391">
        <v>0</v>
      </c>
      <c r="D3391" s="88">
        <v>11.1</v>
      </c>
    </row>
    <row r="3392" spans="1:4">
      <c r="A3392">
        <v>3582</v>
      </c>
      <c r="B3392" t="s">
        <v>15593</v>
      </c>
      <c r="C3392">
        <v>0</v>
      </c>
      <c r="D3392" s="88">
        <v>22.966000000000001</v>
      </c>
    </row>
    <row r="3393" spans="1:4">
      <c r="A3393">
        <v>3583</v>
      </c>
      <c r="B3393" t="s">
        <v>15594</v>
      </c>
      <c r="C3393">
        <v>0</v>
      </c>
      <c r="D3393" s="88">
        <v>40</v>
      </c>
    </row>
    <row r="3394" spans="1:4">
      <c r="A3394">
        <v>3584</v>
      </c>
      <c r="B3394" t="s">
        <v>15595</v>
      </c>
      <c r="C3394">
        <v>0</v>
      </c>
      <c r="D3394" s="88">
        <v>20</v>
      </c>
    </row>
    <row r="3395" spans="1:4">
      <c r="A3395">
        <v>3585</v>
      </c>
      <c r="B3395" t="s">
        <v>15596</v>
      </c>
      <c r="C3395">
        <v>0</v>
      </c>
      <c r="D3395" s="88">
        <v>17</v>
      </c>
    </row>
    <row r="3396" spans="1:4">
      <c r="A3396">
        <v>3586</v>
      </c>
      <c r="B3396" t="s">
        <v>15597</v>
      </c>
      <c r="C3396">
        <v>0</v>
      </c>
      <c r="D3396" s="88">
        <v>16.5</v>
      </c>
    </row>
    <row r="3397" spans="1:4">
      <c r="A3397">
        <v>3587</v>
      </c>
      <c r="B3397" t="s">
        <v>15598</v>
      </c>
      <c r="C3397">
        <v>0</v>
      </c>
      <c r="D3397" s="88">
        <v>24.92</v>
      </c>
    </row>
    <row r="3398" spans="1:4">
      <c r="A3398">
        <v>3588</v>
      </c>
      <c r="B3398" t="s">
        <v>15599</v>
      </c>
      <c r="C3398">
        <v>0</v>
      </c>
      <c r="D3398" s="88">
        <v>7</v>
      </c>
    </row>
    <row r="3399" spans="1:4">
      <c r="A3399">
        <v>3589</v>
      </c>
      <c r="B3399" t="s">
        <v>15600</v>
      </c>
      <c r="C3399">
        <v>0</v>
      </c>
      <c r="D3399" s="88">
        <v>9.92</v>
      </c>
    </row>
    <row r="3400" spans="1:4">
      <c r="A3400">
        <v>3590</v>
      </c>
      <c r="B3400" t="s">
        <v>15601</v>
      </c>
      <c r="C3400">
        <v>0</v>
      </c>
      <c r="D3400" s="88">
        <v>3.2330000000000001</v>
      </c>
    </row>
    <row r="3401" spans="1:4">
      <c r="A3401">
        <v>3591</v>
      </c>
      <c r="B3401" t="s">
        <v>15602</v>
      </c>
      <c r="C3401">
        <v>0</v>
      </c>
      <c r="D3401" s="88">
        <v>16.96</v>
      </c>
    </row>
    <row r="3402" spans="1:4">
      <c r="A3402">
        <v>3592</v>
      </c>
      <c r="B3402" t="s">
        <v>15603</v>
      </c>
      <c r="C3402">
        <v>0</v>
      </c>
      <c r="D3402" s="88">
        <v>15.69</v>
      </c>
    </row>
    <row r="3403" spans="1:4">
      <c r="A3403">
        <v>3593</v>
      </c>
      <c r="B3403" t="s">
        <v>15604</v>
      </c>
      <c r="C3403">
        <v>0</v>
      </c>
      <c r="D3403" s="88">
        <v>35</v>
      </c>
    </row>
    <row r="3404" spans="1:4">
      <c r="A3404">
        <v>3594</v>
      </c>
      <c r="B3404" t="s">
        <v>15605</v>
      </c>
      <c r="C3404">
        <v>0</v>
      </c>
      <c r="D3404" s="88">
        <v>11.5</v>
      </c>
    </row>
    <row r="3405" spans="1:4">
      <c r="A3405">
        <v>3595</v>
      </c>
      <c r="B3405" t="s">
        <v>15606</v>
      </c>
      <c r="C3405">
        <v>0</v>
      </c>
      <c r="D3405" s="88">
        <v>6.07</v>
      </c>
    </row>
    <row r="3406" spans="1:4">
      <c r="A3406">
        <v>3596</v>
      </c>
      <c r="B3406" t="s">
        <v>15607</v>
      </c>
      <c r="C3406">
        <v>0</v>
      </c>
      <c r="D3406" s="88">
        <v>15</v>
      </c>
    </row>
    <row r="3407" spans="1:4">
      <c r="A3407">
        <v>3597</v>
      </c>
      <c r="B3407" t="s">
        <v>15608</v>
      </c>
      <c r="C3407">
        <v>0</v>
      </c>
      <c r="D3407" s="88">
        <v>5.96</v>
      </c>
    </row>
    <row r="3408" spans="1:4">
      <c r="A3408">
        <v>3598</v>
      </c>
      <c r="B3408" t="s">
        <v>15609</v>
      </c>
      <c r="C3408">
        <v>0</v>
      </c>
      <c r="D3408" s="88">
        <v>6.07</v>
      </c>
    </row>
    <row r="3409" spans="1:4">
      <c r="A3409">
        <v>3599</v>
      </c>
      <c r="B3409" t="s">
        <v>15610</v>
      </c>
      <c r="C3409">
        <v>0</v>
      </c>
      <c r="D3409" s="88">
        <v>7.71</v>
      </c>
    </row>
    <row r="3410" spans="1:4">
      <c r="A3410">
        <v>3600</v>
      </c>
      <c r="B3410" t="s">
        <v>15611</v>
      </c>
      <c r="C3410">
        <v>0</v>
      </c>
      <c r="D3410" s="88">
        <v>7.6</v>
      </c>
    </row>
    <row r="3411" spans="1:4">
      <c r="A3411">
        <v>3601</v>
      </c>
      <c r="B3411" t="s">
        <v>15612</v>
      </c>
      <c r="C3411">
        <v>0</v>
      </c>
      <c r="D3411" s="88">
        <v>4</v>
      </c>
    </row>
    <row r="3412" spans="1:4">
      <c r="A3412">
        <v>3602</v>
      </c>
      <c r="B3412" t="s">
        <v>15613</v>
      </c>
      <c r="C3412">
        <v>0</v>
      </c>
      <c r="D3412" s="88">
        <v>5.2</v>
      </c>
    </row>
    <row r="3413" spans="1:4">
      <c r="A3413">
        <v>3603</v>
      </c>
      <c r="B3413" t="s">
        <v>15614</v>
      </c>
      <c r="C3413">
        <v>0</v>
      </c>
      <c r="D3413" s="88">
        <v>18.97</v>
      </c>
    </row>
    <row r="3414" spans="1:4">
      <c r="A3414">
        <v>3604</v>
      </c>
      <c r="B3414" t="s">
        <v>15615</v>
      </c>
      <c r="C3414">
        <v>0</v>
      </c>
      <c r="D3414" s="88">
        <v>5.63</v>
      </c>
    </row>
    <row r="3415" spans="1:4">
      <c r="A3415">
        <v>3605</v>
      </c>
      <c r="B3415" t="s">
        <v>15616</v>
      </c>
      <c r="C3415">
        <v>9</v>
      </c>
      <c r="D3415" s="88">
        <v>21.786000000000001</v>
      </c>
    </row>
    <row r="3416" spans="1:4">
      <c r="A3416">
        <v>3606</v>
      </c>
      <c r="B3416" t="s">
        <v>15617</v>
      </c>
      <c r="C3416">
        <v>0</v>
      </c>
      <c r="D3416" s="88">
        <v>20</v>
      </c>
    </row>
    <row r="3417" spans="1:4">
      <c r="A3417">
        <v>3607</v>
      </c>
      <c r="B3417" t="s">
        <v>15618</v>
      </c>
      <c r="C3417">
        <v>0</v>
      </c>
      <c r="D3417" s="88">
        <v>7.38</v>
      </c>
    </row>
    <row r="3418" spans="1:4">
      <c r="A3418">
        <v>3608</v>
      </c>
      <c r="B3418" t="s">
        <v>15619</v>
      </c>
      <c r="C3418">
        <v>0</v>
      </c>
      <c r="D3418" s="88">
        <v>13.48</v>
      </c>
    </row>
    <row r="3419" spans="1:4">
      <c r="A3419">
        <v>3609</v>
      </c>
      <c r="B3419" t="s">
        <v>15620</v>
      </c>
      <c r="C3419">
        <v>0</v>
      </c>
      <c r="D3419" s="88">
        <v>7.28</v>
      </c>
    </row>
    <row r="3420" spans="1:4">
      <c r="A3420">
        <v>3610</v>
      </c>
      <c r="B3420" t="s">
        <v>15621</v>
      </c>
      <c r="C3420">
        <v>0</v>
      </c>
      <c r="D3420" s="88">
        <v>16.8</v>
      </c>
    </row>
    <row r="3421" spans="1:4">
      <c r="A3421">
        <v>3611</v>
      </c>
      <c r="B3421" t="s">
        <v>15622</v>
      </c>
      <c r="C3421">
        <v>21</v>
      </c>
      <c r="D3421" s="88">
        <v>10.6</v>
      </c>
    </row>
    <row r="3422" spans="1:4">
      <c r="A3422">
        <v>3612</v>
      </c>
      <c r="B3422" t="s">
        <v>15623</v>
      </c>
      <c r="C3422">
        <v>78</v>
      </c>
      <c r="D3422" s="88">
        <v>11.8</v>
      </c>
    </row>
    <row r="3423" spans="1:4">
      <c r="A3423">
        <v>3613</v>
      </c>
      <c r="B3423" t="s">
        <v>15624</v>
      </c>
      <c r="C3423">
        <v>12</v>
      </c>
      <c r="D3423" s="88">
        <v>21.5</v>
      </c>
    </row>
    <row r="3424" spans="1:4">
      <c r="A3424">
        <v>3614</v>
      </c>
      <c r="B3424" t="s">
        <v>15625</v>
      </c>
      <c r="C3424">
        <v>0</v>
      </c>
      <c r="D3424" s="88">
        <v>11.75</v>
      </c>
    </row>
    <row r="3425" spans="1:4">
      <c r="A3425">
        <v>3615</v>
      </c>
      <c r="B3425" t="s">
        <v>15626</v>
      </c>
      <c r="C3425">
        <v>0</v>
      </c>
      <c r="D3425" s="88">
        <v>7</v>
      </c>
    </row>
    <row r="3426" spans="1:4">
      <c r="A3426">
        <v>3616</v>
      </c>
      <c r="B3426" t="s">
        <v>15627</v>
      </c>
      <c r="C3426">
        <v>0</v>
      </c>
      <c r="D3426" s="88">
        <v>5.32</v>
      </c>
    </row>
    <row r="3427" spans="1:4">
      <c r="A3427">
        <v>3617</v>
      </c>
      <c r="B3427" t="s">
        <v>15628</v>
      </c>
      <c r="C3427">
        <v>0</v>
      </c>
      <c r="D3427" s="88">
        <v>21.12</v>
      </c>
    </row>
    <row r="3428" spans="1:4">
      <c r="A3428">
        <v>3618</v>
      </c>
      <c r="B3428" t="s">
        <v>15629</v>
      </c>
      <c r="C3428">
        <v>0</v>
      </c>
      <c r="D3428" s="88">
        <v>12.7</v>
      </c>
    </row>
    <row r="3429" spans="1:4">
      <c r="A3429">
        <v>3619</v>
      </c>
      <c r="B3429" t="s">
        <v>15630</v>
      </c>
      <c r="C3429">
        <v>0</v>
      </c>
      <c r="D3429" s="88">
        <v>10.55</v>
      </c>
    </row>
    <row r="3430" spans="1:4">
      <c r="A3430">
        <v>3620</v>
      </c>
      <c r="B3430" t="s">
        <v>15631</v>
      </c>
      <c r="C3430">
        <v>0</v>
      </c>
      <c r="D3430" s="88">
        <v>15</v>
      </c>
    </row>
    <row r="3431" spans="1:4">
      <c r="A3431">
        <v>3621</v>
      </c>
      <c r="B3431" t="s">
        <v>15632</v>
      </c>
      <c r="C3431">
        <v>0</v>
      </c>
      <c r="D3431" s="88">
        <v>7.4980000000000002</v>
      </c>
    </row>
    <row r="3432" spans="1:4">
      <c r="A3432">
        <v>3622</v>
      </c>
      <c r="B3432" t="s">
        <v>15633</v>
      </c>
      <c r="C3432">
        <v>0</v>
      </c>
      <c r="D3432" s="88">
        <v>5.64</v>
      </c>
    </row>
    <row r="3433" spans="1:4">
      <c r="A3433">
        <v>3623</v>
      </c>
      <c r="B3433" t="s">
        <v>15634</v>
      </c>
      <c r="C3433">
        <v>0</v>
      </c>
      <c r="D3433" s="88">
        <v>8.89</v>
      </c>
    </row>
    <row r="3434" spans="1:4">
      <c r="A3434">
        <v>3624</v>
      </c>
      <c r="B3434" t="s">
        <v>15635</v>
      </c>
      <c r="C3434">
        <v>0</v>
      </c>
      <c r="D3434" s="88">
        <v>2.56</v>
      </c>
    </row>
    <row r="3435" spans="1:4">
      <c r="A3435">
        <v>3625</v>
      </c>
      <c r="B3435" t="s">
        <v>15636</v>
      </c>
      <c r="C3435">
        <v>0</v>
      </c>
      <c r="D3435" s="88">
        <v>4.1900000000000004</v>
      </c>
    </row>
    <row r="3436" spans="1:4">
      <c r="A3436">
        <v>3626</v>
      </c>
      <c r="B3436" t="s">
        <v>15637</v>
      </c>
      <c r="C3436">
        <v>12</v>
      </c>
      <c r="D3436" s="88">
        <v>12.82</v>
      </c>
    </row>
    <row r="3437" spans="1:4">
      <c r="A3437">
        <v>3627</v>
      </c>
      <c r="B3437" t="s">
        <v>15638</v>
      </c>
      <c r="C3437">
        <v>6</v>
      </c>
      <c r="D3437" s="88">
        <v>24.72</v>
      </c>
    </row>
    <row r="3438" spans="1:4">
      <c r="A3438">
        <v>3628</v>
      </c>
      <c r="B3438" t="s">
        <v>15639</v>
      </c>
      <c r="C3438">
        <v>0</v>
      </c>
      <c r="D3438" s="88">
        <v>6</v>
      </c>
    </row>
    <row r="3439" spans="1:4">
      <c r="A3439">
        <v>3629</v>
      </c>
      <c r="B3439" t="s">
        <v>15640</v>
      </c>
      <c r="C3439">
        <v>0</v>
      </c>
      <c r="D3439" s="88">
        <v>18.63</v>
      </c>
    </row>
    <row r="3440" spans="1:4">
      <c r="A3440">
        <v>3630</v>
      </c>
      <c r="B3440" t="s">
        <v>15641</v>
      </c>
      <c r="C3440">
        <v>0</v>
      </c>
      <c r="D3440" s="88">
        <v>573.77</v>
      </c>
    </row>
    <row r="3441" spans="1:4">
      <c r="A3441">
        <v>3631</v>
      </c>
      <c r="B3441" t="s">
        <v>15642</v>
      </c>
      <c r="C3441">
        <v>0</v>
      </c>
      <c r="D3441" s="88">
        <v>11.8</v>
      </c>
    </row>
    <row r="3442" spans="1:4">
      <c r="A3442">
        <v>3632</v>
      </c>
      <c r="B3442" t="s">
        <v>15643</v>
      </c>
      <c r="C3442">
        <v>0</v>
      </c>
      <c r="D3442" s="88">
        <v>20.66</v>
      </c>
    </row>
    <row r="3443" spans="1:4">
      <c r="A3443">
        <v>3633</v>
      </c>
      <c r="B3443" t="s">
        <v>15644</v>
      </c>
      <c r="C3443">
        <v>0</v>
      </c>
      <c r="D3443" s="88">
        <v>14.25</v>
      </c>
    </row>
    <row r="3444" spans="1:4">
      <c r="A3444">
        <v>3634</v>
      </c>
      <c r="B3444" t="s">
        <v>15645</v>
      </c>
      <c r="C3444">
        <v>0</v>
      </c>
      <c r="D3444" s="88">
        <v>16</v>
      </c>
    </row>
    <row r="3445" spans="1:4">
      <c r="A3445">
        <v>3635</v>
      </c>
      <c r="B3445" t="s">
        <v>15646</v>
      </c>
      <c r="C3445">
        <v>0</v>
      </c>
      <c r="D3445" s="88">
        <v>38.64</v>
      </c>
    </row>
    <row r="3446" spans="1:4">
      <c r="A3446">
        <v>3636</v>
      </c>
      <c r="B3446" t="s">
        <v>15647</v>
      </c>
      <c r="C3446">
        <v>0</v>
      </c>
      <c r="D3446" s="88">
        <v>11.84</v>
      </c>
    </row>
    <row r="3447" spans="1:4">
      <c r="A3447">
        <v>3637</v>
      </c>
      <c r="B3447" t="s">
        <v>15648</v>
      </c>
      <c r="C3447">
        <v>0</v>
      </c>
      <c r="D3447" s="88">
        <v>9.26</v>
      </c>
    </row>
    <row r="3448" spans="1:4">
      <c r="A3448">
        <v>3638</v>
      </c>
      <c r="B3448" t="s">
        <v>15649</v>
      </c>
      <c r="C3448">
        <v>0</v>
      </c>
      <c r="D3448" s="88">
        <v>45.57</v>
      </c>
    </row>
    <row r="3449" spans="1:4">
      <c r="A3449">
        <v>3639</v>
      </c>
      <c r="B3449" t="s">
        <v>15650</v>
      </c>
      <c r="C3449">
        <v>0</v>
      </c>
      <c r="D3449" s="88">
        <v>17.75</v>
      </c>
    </row>
    <row r="3450" spans="1:4">
      <c r="A3450">
        <v>3640</v>
      </c>
      <c r="B3450" t="s">
        <v>15651</v>
      </c>
      <c r="C3450">
        <v>69</v>
      </c>
      <c r="D3450" s="88">
        <v>36</v>
      </c>
    </row>
    <row r="3451" spans="1:4">
      <c r="A3451">
        <v>3641</v>
      </c>
      <c r="B3451" t="s">
        <v>15652</v>
      </c>
      <c r="C3451">
        <v>0</v>
      </c>
      <c r="D3451" s="88">
        <v>12.9</v>
      </c>
    </row>
    <row r="3452" spans="1:4">
      <c r="A3452">
        <v>3642</v>
      </c>
      <c r="B3452" t="s">
        <v>15653</v>
      </c>
      <c r="C3452">
        <v>0</v>
      </c>
      <c r="D3452" s="88">
        <v>3.47</v>
      </c>
    </row>
    <row r="3453" spans="1:4">
      <c r="A3453">
        <v>3643</v>
      </c>
      <c r="B3453" t="s">
        <v>15654</v>
      </c>
      <c r="C3453">
        <v>0</v>
      </c>
      <c r="D3453" s="88">
        <v>9.5</v>
      </c>
    </row>
    <row r="3454" spans="1:4">
      <c r="A3454">
        <v>3644</v>
      </c>
      <c r="B3454" t="s">
        <v>15655</v>
      </c>
      <c r="C3454">
        <v>24</v>
      </c>
      <c r="D3454" s="88">
        <v>9.98</v>
      </c>
    </row>
    <row r="3455" spans="1:4">
      <c r="A3455">
        <v>3645</v>
      </c>
      <c r="B3455" t="s">
        <v>15656</v>
      </c>
      <c r="C3455">
        <v>0</v>
      </c>
      <c r="D3455" s="88">
        <v>8.5500000000000007</v>
      </c>
    </row>
    <row r="3456" spans="1:4">
      <c r="A3456">
        <v>3646</v>
      </c>
      <c r="B3456" t="s">
        <v>15657</v>
      </c>
      <c r="C3456">
        <v>0</v>
      </c>
      <c r="D3456" s="88">
        <v>9.5</v>
      </c>
    </row>
    <row r="3457" spans="1:4">
      <c r="A3457">
        <v>3647</v>
      </c>
      <c r="B3457" t="s">
        <v>15658</v>
      </c>
      <c r="C3457">
        <v>0</v>
      </c>
      <c r="D3457" s="88">
        <v>9.5</v>
      </c>
    </row>
    <row r="3458" spans="1:4">
      <c r="A3458">
        <v>3648</v>
      </c>
      <c r="B3458" t="s">
        <v>15659</v>
      </c>
      <c r="C3458">
        <v>0</v>
      </c>
      <c r="D3458" s="88">
        <v>3.875</v>
      </c>
    </row>
    <row r="3459" spans="1:4">
      <c r="A3459">
        <v>3649</v>
      </c>
      <c r="B3459" t="s">
        <v>15660</v>
      </c>
      <c r="C3459">
        <v>0</v>
      </c>
      <c r="D3459" s="88">
        <v>27.95</v>
      </c>
    </row>
    <row r="3460" spans="1:4">
      <c r="A3460">
        <v>3650</v>
      </c>
      <c r="B3460" t="s">
        <v>15661</v>
      </c>
      <c r="C3460">
        <v>0</v>
      </c>
      <c r="D3460" s="88">
        <v>21.594999999999999</v>
      </c>
    </row>
    <row r="3461" spans="1:4">
      <c r="A3461">
        <v>3651</v>
      </c>
      <c r="B3461" t="s">
        <v>15662</v>
      </c>
      <c r="C3461">
        <v>6</v>
      </c>
      <c r="D3461" s="88">
        <v>29.16</v>
      </c>
    </row>
    <row r="3462" spans="1:4">
      <c r="A3462">
        <v>3652</v>
      </c>
      <c r="B3462" t="s">
        <v>15663</v>
      </c>
      <c r="C3462">
        <v>0</v>
      </c>
      <c r="D3462" s="88">
        <v>12.31</v>
      </c>
    </row>
    <row r="3463" spans="1:4">
      <c r="A3463">
        <v>3653</v>
      </c>
      <c r="B3463" t="s">
        <v>15664</v>
      </c>
      <c r="C3463">
        <v>0</v>
      </c>
      <c r="D3463" s="88">
        <v>24.07</v>
      </c>
    </row>
    <row r="3464" spans="1:4">
      <c r="A3464">
        <v>3654</v>
      </c>
      <c r="B3464" t="s">
        <v>15665</v>
      </c>
      <c r="C3464">
        <v>0</v>
      </c>
      <c r="D3464" s="88">
        <v>29.396000000000001</v>
      </c>
    </row>
    <row r="3465" spans="1:4">
      <c r="A3465">
        <v>3655</v>
      </c>
      <c r="B3465" t="s">
        <v>15666</v>
      </c>
      <c r="C3465">
        <v>0</v>
      </c>
      <c r="D3465" s="88">
        <v>33.32</v>
      </c>
    </row>
    <row r="3466" spans="1:4">
      <c r="A3466">
        <v>3656</v>
      </c>
      <c r="B3466" t="s">
        <v>15667</v>
      </c>
      <c r="C3466">
        <v>0</v>
      </c>
      <c r="D3466" s="88">
        <v>23.344999999999999</v>
      </c>
    </row>
    <row r="3467" spans="1:4">
      <c r="A3467">
        <v>3657</v>
      </c>
      <c r="B3467" t="s">
        <v>15668</v>
      </c>
      <c r="C3467">
        <v>0</v>
      </c>
      <c r="D3467" s="88">
        <v>49.66</v>
      </c>
    </row>
    <row r="3468" spans="1:4">
      <c r="A3468">
        <v>3658</v>
      </c>
      <c r="B3468" t="s">
        <v>15669</v>
      </c>
      <c r="C3468">
        <v>18</v>
      </c>
      <c r="D3468" s="88">
        <v>6.1</v>
      </c>
    </row>
    <row r="3469" spans="1:4">
      <c r="A3469">
        <v>3659</v>
      </c>
      <c r="B3469" t="s">
        <v>15670</v>
      </c>
      <c r="C3469">
        <v>24</v>
      </c>
      <c r="D3469" s="88">
        <v>7.0170000000000003</v>
      </c>
    </row>
    <row r="3470" spans="1:4">
      <c r="A3470">
        <v>3660</v>
      </c>
      <c r="B3470" t="s">
        <v>15671</v>
      </c>
      <c r="C3470">
        <v>0</v>
      </c>
      <c r="D3470" s="88">
        <v>4.5599999999999996</v>
      </c>
    </row>
    <row r="3471" spans="1:4">
      <c r="A3471">
        <v>3661</v>
      </c>
      <c r="B3471" t="s">
        <v>15672</v>
      </c>
      <c r="C3471">
        <v>0</v>
      </c>
      <c r="D3471" s="88">
        <v>7.016</v>
      </c>
    </row>
    <row r="3472" spans="1:4">
      <c r="A3472">
        <v>3662</v>
      </c>
      <c r="B3472" t="s">
        <v>15673</v>
      </c>
      <c r="C3472">
        <v>12</v>
      </c>
      <c r="D3472" s="88">
        <v>7.01</v>
      </c>
    </row>
    <row r="3473" spans="1:4">
      <c r="A3473">
        <v>3663</v>
      </c>
      <c r="B3473" t="s">
        <v>15674</v>
      </c>
      <c r="C3473">
        <v>0</v>
      </c>
      <c r="D3473" s="88">
        <v>9.5340000000000007</v>
      </c>
    </row>
    <row r="3474" spans="1:4">
      <c r="A3474">
        <v>3664</v>
      </c>
      <c r="B3474" t="s">
        <v>15675</v>
      </c>
      <c r="C3474">
        <v>30</v>
      </c>
      <c r="D3474" s="88">
        <v>9.18</v>
      </c>
    </row>
    <row r="3475" spans="1:4">
      <c r="A3475">
        <v>3665</v>
      </c>
      <c r="B3475" t="s">
        <v>15676</v>
      </c>
      <c r="C3475">
        <v>0</v>
      </c>
      <c r="D3475" s="88">
        <v>14.25</v>
      </c>
    </row>
    <row r="3476" spans="1:4">
      <c r="A3476">
        <v>3666</v>
      </c>
      <c r="B3476" t="s">
        <v>15677</v>
      </c>
      <c r="C3476">
        <v>0</v>
      </c>
      <c r="D3476" s="88">
        <v>16.149999999999999</v>
      </c>
    </row>
    <row r="3477" spans="1:4">
      <c r="A3477">
        <v>3667</v>
      </c>
      <c r="B3477" t="s">
        <v>15678</v>
      </c>
      <c r="C3477">
        <v>0</v>
      </c>
      <c r="D3477" s="88">
        <v>24</v>
      </c>
    </row>
    <row r="3478" spans="1:4">
      <c r="A3478">
        <v>3668</v>
      </c>
      <c r="B3478" t="s">
        <v>15679</v>
      </c>
      <c r="C3478">
        <v>0</v>
      </c>
      <c r="D3478" s="88">
        <v>51.2</v>
      </c>
    </row>
    <row r="3479" spans="1:4">
      <c r="A3479">
        <v>3669</v>
      </c>
      <c r="B3479" t="s">
        <v>15680</v>
      </c>
      <c r="C3479">
        <v>0</v>
      </c>
      <c r="D3479" s="88">
        <v>0.88</v>
      </c>
    </row>
    <row r="3480" spans="1:4">
      <c r="A3480">
        <v>3670</v>
      </c>
      <c r="B3480" t="s">
        <v>15681</v>
      </c>
      <c r="C3480">
        <v>0</v>
      </c>
      <c r="D3480" s="88">
        <v>1.4359999999999999</v>
      </c>
    </row>
    <row r="3481" spans="1:4">
      <c r="A3481">
        <v>3671</v>
      </c>
      <c r="B3481" t="s">
        <v>15682</v>
      </c>
      <c r="C3481">
        <v>0</v>
      </c>
      <c r="D3481" s="88">
        <v>11.36</v>
      </c>
    </row>
    <row r="3482" spans="1:4">
      <c r="A3482">
        <v>3672</v>
      </c>
      <c r="B3482" t="s">
        <v>15683</v>
      </c>
      <c r="C3482">
        <v>36</v>
      </c>
      <c r="D3482" s="88">
        <v>6.26</v>
      </c>
    </row>
    <row r="3483" spans="1:4">
      <c r="A3483">
        <v>3673</v>
      </c>
      <c r="B3483" t="s">
        <v>15684</v>
      </c>
      <c r="C3483">
        <v>0</v>
      </c>
      <c r="D3483" s="88">
        <v>2.5059999999999998</v>
      </c>
    </row>
    <row r="3484" spans="1:4">
      <c r="A3484">
        <v>3674</v>
      </c>
      <c r="B3484" t="s">
        <v>15685</v>
      </c>
      <c r="C3484">
        <v>0</v>
      </c>
      <c r="D3484" s="88">
        <v>6.24</v>
      </c>
    </row>
    <row r="3485" spans="1:4">
      <c r="A3485">
        <v>3675</v>
      </c>
      <c r="B3485" t="s">
        <v>15686</v>
      </c>
      <c r="C3485">
        <v>0</v>
      </c>
      <c r="D3485" s="88">
        <v>5.8070000000000004</v>
      </c>
    </row>
    <row r="3486" spans="1:4">
      <c r="A3486">
        <v>3676</v>
      </c>
      <c r="B3486" t="s">
        <v>15687</v>
      </c>
      <c r="C3486">
        <v>0</v>
      </c>
      <c r="D3486" s="88">
        <v>197.79</v>
      </c>
    </row>
    <row r="3487" spans="1:4">
      <c r="A3487">
        <v>3677</v>
      </c>
      <c r="B3487" t="s">
        <v>15688</v>
      </c>
      <c r="C3487">
        <v>0</v>
      </c>
      <c r="D3487" s="88">
        <v>1499.91</v>
      </c>
    </row>
    <row r="3488" spans="1:4">
      <c r="A3488">
        <v>3678</v>
      </c>
      <c r="B3488" t="s">
        <v>15689</v>
      </c>
      <c r="C3488">
        <v>0</v>
      </c>
      <c r="D3488" s="88">
        <v>234.95</v>
      </c>
    </row>
    <row r="3489" spans="1:4">
      <c r="A3489">
        <v>3679</v>
      </c>
      <c r="B3489" t="s">
        <v>15690</v>
      </c>
      <c r="C3489">
        <v>0</v>
      </c>
      <c r="D3489" s="88">
        <v>303.51</v>
      </c>
    </row>
    <row r="3490" spans="1:4">
      <c r="A3490">
        <v>3680</v>
      </c>
      <c r="B3490" t="s">
        <v>15691</v>
      </c>
      <c r="C3490">
        <v>0</v>
      </c>
      <c r="D3490" s="88">
        <v>36.33</v>
      </c>
    </row>
    <row r="3491" spans="1:4">
      <c r="A3491">
        <v>3681</v>
      </c>
      <c r="B3491" t="s">
        <v>15692</v>
      </c>
      <c r="C3491">
        <v>6</v>
      </c>
      <c r="D3491" s="88">
        <v>9.32</v>
      </c>
    </row>
    <row r="3492" spans="1:4">
      <c r="A3492">
        <v>3682</v>
      </c>
      <c r="B3492" t="s">
        <v>15693</v>
      </c>
      <c r="C3492">
        <v>0</v>
      </c>
      <c r="D3492" s="88">
        <v>15.295</v>
      </c>
    </row>
    <row r="3493" spans="1:4">
      <c r="A3493">
        <v>3683</v>
      </c>
      <c r="B3493" t="s">
        <v>15694</v>
      </c>
      <c r="C3493">
        <v>0</v>
      </c>
      <c r="D3493" s="88">
        <v>13.28</v>
      </c>
    </row>
    <row r="3494" spans="1:4">
      <c r="A3494">
        <v>3684</v>
      </c>
      <c r="B3494" t="s">
        <v>15695</v>
      </c>
      <c r="C3494">
        <v>0</v>
      </c>
      <c r="D3494" s="88">
        <v>7.6</v>
      </c>
    </row>
    <row r="3495" spans="1:4">
      <c r="A3495">
        <v>3685</v>
      </c>
      <c r="B3495" t="s">
        <v>15696</v>
      </c>
      <c r="C3495">
        <v>0</v>
      </c>
      <c r="D3495" s="88">
        <v>9.1999999999999993</v>
      </c>
    </row>
    <row r="3496" spans="1:4">
      <c r="A3496">
        <v>3686</v>
      </c>
      <c r="B3496" t="s">
        <v>15697</v>
      </c>
      <c r="C3496">
        <v>0</v>
      </c>
      <c r="D3496" s="88">
        <v>14.1</v>
      </c>
    </row>
    <row r="3497" spans="1:4">
      <c r="A3497">
        <v>3687</v>
      </c>
      <c r="B3497" t="s">
        <v>15698</v>
      </c>
      <c r="C3497">
        <v>18</v>
      </c>
      <c r="D3497" s="88">
        <v>5.67</v>
      </c>
    </row>
    <row r="3498" spans="1:4">
      <c r="A3498">
        <v>3688</v>
      </c>
      <c r="B3498" t="s">
        <v>15699</v>
      </c>
      <c r="C3498">
        <v>0</v>
      </c>
      <c r="D3498" s="88">
        <v>23.5</v>
      </c>
    </row>
    <row r="3499" spans="1:4">
      <c r="A3499">
        <v>3689</v>
      </c>
      <c r="B3499" t="s">
        <v>15700</v>
      </c>
      <c r="C3499">
        <v>18</v>
      </c>
      <c r="D3499" s="88">
        <v>7.1660000000000004</v>
      </c>
    </row>
    <row r="3500" spans="1:4">
      <c r="A3500">
        <v>3690</v>
      </c>
      <c r="B3500" t="s">
        <v>15701</v>
      </c>
      <c r="C3500">
        <v>0</v>
      </c>
      <c r="D3500" s="88">
        <v>10.34</v>
      </c>
    </row>
    <row r="3501" spans="1:4">
      <c r="A3501">
        <v>3691</v>
      </c>
      <c r="B3501" t="s">
        <v>15702</v>
      </c>
      <c r="C3501">
        <v>0</v>
      </c>
      <c r="D3501" s="88">
        <v>8.5500000000000007</v>
      </c>
    </row>
    <row r="3502" spans="1:4">
      <c r="A3502">
        <v>3692</v>
      </c>
      <c r="B3502" t="s">
        <v>15703</v>
      </c>
      <c r="C3502">
        <v>0</v>
      </c>
      <c r="D3502" s="88">
        <v>9.4049999999999994</v>
      </c>
    </row>
    <row r="3503" spans="1:4">
      <c r="A3503">
        <v>3693</v>
      </c>
      <c r="B3503" t="s">
        <v>15704</v>
      </c>
      <c r="C3503">
        <v>0</v>
      </c>
      <c r="D3503" s="88">
        <v>8.5500000000000007</v>
      </c>
    </row>
    <row r="3504" spans="1:4">
      <c r="A3504">
        <v>3694</v>
      </c>
      <c r="B3504" t="s">
        <v>15705</v>
      </c>
      <c r="C3504">
        <v>0</v>
      </c>
      <c r="D3504" s="88">
        <v>9.2149999999999999</v>
      </c>
    </row>
    <row r="3505" spans="1:4">
      <c r="A3505">
        <v>3695</v>
      </c>
      <c r="B3505" t="s">
        <v>15706</v>
      </c>
      <c r="C3505">
        <v>444</v>
      </c>
      <c r="D3505" s="88">
        <v>5.43</v>
      </c>
    </row>
    <row r="3506" spans="1:4">
      <c r="A3506">
        <v>3696</v>
      </c>
      <c r="B3506" t="s">
        <v>15707</v>
      </c>
      <c r="C3506">
        <v>0</v>
      </c>
      <c r="D3506" s="88">
        <v>8.25</v>
      </c>
    </row>
    <row r="3507" spans="1:4">
      <c r="A3507">
        <v>3697</v>
      </c>
      <c r="B3507" t="s">
        <v>15708</v>
      </c>
      <c r="C3507">
        <v>0</v>
      </c>
      <c r="D3507" s="88">
        <v>9.5</v>
      </c>
    </row>
    <row r="3508" spans="1:4">
      <c r="A3508">
        <v>3698</v>
      </c>
      <c r="B3508" t="s">
        <v>15709</v>
      </c>
      <c r="C3508">
        <v>0</v>
      </c>
      <c r="D3508" s="88">
        <v>14.44</v>
      </c>
    </row>
    <row r="3509" spans="1:4">
      <c r="A3509">
        <v>3699</v>
      </c>
      <c r="B3509" t="s">
        <v>15710</v>
      </c>
      <c r="C3509">
        <v>0</v>
      </c>
      <c r="D3509" s="88">
        <v>8.5500000000000007</v>
      </c>
    </row>
    <row r="3510" spans="1:4">
      <c r="A3510">
        <v>3700</v>
      </c>
      <c r="B3510" t="s">
        <v>15711</v>
      </c>
      <c r="C3510">
        <v>0</v>
      </c>
      <c r="D3510" s="88">
        <v>8.1539999999999999</v>
      </c>
    </row>
    <row r="3511" spans="1:4">
      <c r="A3511">
        <v>3701</v>
      </c>
      <c r="B3511" t="s">
        <v>15712</v>
      </c>
      <c r="C3511">
        <v>0</v>
      </c>
      <c r="D3511" s="88">
        <v>27.141999999999999</v>
      </c>
    </row>
    <row r="3512" spans="1:4">
      <c r="A3512">
        <v>3702</v>
      </c>
      <c r="B3512" t="s">
        <v>15713</v>
      </c>
      <c r="C3512">
        <v>0</v>
      </c>
      <c r="D3512" s="88">
        <v>12.49</v>
      </c>
    </row>
    <row r="3513" spans="1:4">
      <c r="A3513">
        <v>3703</v>
      </c>
      <c r="B3513" t="s">
        <v>15714</v>
      </c>
      <c r="C3513">
        <v>12</v>
      </c>
      <c r="D3513" s="88">
        <v>45</v>
      </c>
    </row>
    <row r="3514" spans="1:4">
      <c r="A3514">
        <v>3704</v>
      </c>
      <c r="B3514" t="s">
        <v>15715</v>
      </c>
      <c r="C3514">
        <v>0</v>
      </c>
      <c r="D3514" s="88">
        <v>140.65</v>
      </c>
    </row>
    <row r="3515" spans="1:4">
      <c r="A3515">
        <v>3705</v>
      </c>
      <c r="B3515" t="s">
        <v>15716</v>
      </c>
      <c r="C3515">
        <v>0</v>
      </c>
      <c r="D3515" s="88">
        <v>116.4</v>
      </c>
    </row>
    <row r="3516" spans="1:4">
      <c r="A3516">
        <v>3706</v>
      </c>
      <c r="B3516" t="s">
        <v>15717</v>
      </c>
      <c r="C3516">
        <v>0</v>
      </c>
      <c r="D3516" s="88">
        <v>290</v>
      </c>
    </row>
    <row r="3517" spans="1:4">
      <c r="A3517">
        <v>3707</v>
      </c>
      <c r="B3517" t="s">
        <v>15718</v>
      </c>
      <c r="C3517">
        <v>0</v>
      </c>
      <c r="D3517" s="88">
        <v>290</v>
      </c>
    </row>
    <row r="3518" spans="1:4">
      <c r="A3518">
        <v>3708</v>
      </c>
      <c r="B3518" t="s">
        <v>15719</v>
      </c>
      <c r="C3518">
        <v>0</v>
      </c>
      <c r="D3518" s="88">
        <v>290</v>
      </c>
    </row>
    <row r="3519" spans="1:4">
      <c r="A3519">
        <v>3709</v>
      </c>
      <c r="B3519" t="s">
        <v>15720</v>
      </c>
      <c r="C3519">
        <v>0</v>
      </c>
      <c r="D3519" s="88">
        <v>13.965</v>
      </c>
    </row>
    <row r="3520" spans="1:4">
      <c r="A3520">
        <v>3710</v>
      </c>
      <c r="B3520" t="s">
        <v>15721</v>
      </c>
      <c r="C3520">
        <v>0</v>
      </c>
      <c r="D3520" s="88">
        <v>1.1180000000000001</v>
      </c>
    </row>
    <row r="3521" spans="1:4">
      <c r="A3521">
        <v>3711</v>
      </c>
      <c r="B3521" t="s">
        <v>15722</v>
      </c>
      <c r="C3521">
        <v>0</v>
      </c>
      <c r="D3521" s="88">
        <v>8.74</v>
      </c>
    </row>
    <row r="3522" spans="1:4">
      <c r="A3522">
        <v>3712</v>
      </c>
      <c r="B3522" t="s">
        <v>15723</v>
      </c>
      <c r="C3522">
        <v>0</v>
      </c>
      <c r="D3522" s="88">
        <v>12.135999999999999</v>
      </c>
    </row>
    <row r="3523" spans="1:4">
      <c r="A3523">
        <v>3713</v>
      </c>
      <c r="B3523" t="s">
        <v>15724</v>
      </c>
      <c r="C3523">
        <v>0</v>
      </c>
      <c r="D3523" s="88">
        <v>11.5</v>
      </c>
    </row>
    <row r="3524" spans="1:4">
      <c r="A3524">
        <v>3714</v>
      </c>
      <c r="B3524" t="s">
        <v>15725</v>
      </c>
      <c r="C3524">
        <v>12</v>
      </c>
      <c r="D3524" s="88">
        <v>10.547000000000001</v>
      </c>
    </row>
    <row r="3525" spans="1:4">
      <c r="A3525">
        <v>3715</v>
      </c>
      <c r="B3525" t="s">
        <v>15726</v>
      </c>
      <c r="C3525">
        <v>0</v>
      </c>
      <c r="D3525" s="88">
        <v>9.8279999999999994</v>
      </c>
    </row>
    <row r="3526" spans="1:4">
      <c r="A3526">
        <v>3716</v>
      </c>
      <c r="B3526" t="s">
        <v>15727</v>
      </c>
      <c r="C3526">
        <v>6</v>
      </c>
      <c r="D3526" s="88">
        <v>13.18</v>
      </c>
    </row>
    <row r="3527" spans="1:4">
      <c r="A3527">
        <v>3717</v>
      </c>
      <c r="B3527" t="s">
        <v>15728</v>
      </c>
      <c r="C3527">
        <v>0</v>
      </c>
      <c r="D3527" s="88">
        <v>24.96</v>
      </c>
    </row>
    <row r="3528" spans="1:4">
      <c r="A3528">
        <v>3718</v>
      </c>
      <c r="B3528" t="s">
        <v>15729</v>
      </c>
      <c r="C3528">
        <v>30</v>
      </c>
      <c r="D3528" s="88">
        <v>3.93</v>
      </c>
    </row>
    <row r="3529" spans="1:4">
      <c r="A3529">
        <v>3719</v>
      </c>
      <c r="B3529" t="s">
        <v>15730</v>
      </c>
      <c r="C3529">
        <v>0</v>
      </c>
      <c r="D3529" s="88">
        <v>0</v>
      </c>
    </row>
    <row r="3530" spans="1:4">
      <c r="A3530">
        <v>3720</v>
      </c>
      <c r="B3530" t="s">
        <v>15731</v>
      </c>
      <c r="C3530">
        <v>0</v>
      </c>
      <c r="D3530" s="88">
        <v>4.87</v>
      </c>
    </row>
    <row r="3531" spans="1:4">
      <c r="A3531">
        <v>3721</v>
      </c>
      <c r="B3531" t="s">
        <v>15732</v>
      </c>
      <c r="C3531">
        <v>0</v>
      </c>
      <c r="D3531" s="88">
        <v>0</v>
      </c>
    </row>
    <row r="3532" spans="1:4">
      <c r="A3532">
        <v>3722</v>
      </c>
      <c r="B3532" t="s">
        <v>15733</v>
      </c>
      <c r="C3532">
        <v>0</v>
      </c>
      <c r="D3532" s="88">
        <v>14.824</v>
      </c>
    </row>
    <row r="3533" spans="1:4">
      <c r="A3533">
        <v>3723</v>
      </c>
      <c r="B3533" t="s">
        <v>15734</v>
      </c>
      <c r="C3533">
        <v>0</v>
      </c>
      <c r="D3533" s="88">
        <v>0</v>
      </c>
    </row>
    <row r="3534" spans="1:4">
      <c r="A3534">
        <v>3724</v>
      </c>
      <c r="B3534" t="s">
        <v>15735</v>
      </c>
      <c r="C3534">
        <v>0</v>
      </c>
      <c r="D3534" s="88">
        <v>3.87</v>
      </c>
    </row>
    <row r="3535" spans="1:4">
      <c r="A3535">
        <v>3725</v>
      </c>
      <c r="B3535" t="s">
        <v>15736</v>
      </c>
      <c r="C3535">
        <v>0</v>
      </c>
      <c r="D3535" s="88">
        <v>4.84</v>
      </c>
    </row>
    <row r="3536" spans="1:4">
      <c r="A3536">
        <v>3726</v>
      </c>
      <c r="B3536" t="s">
        <v>15737</v>
      </c>
      <c r="C3536">
        <v>0</v>
      </c>
      <c r="D3536" s="88">
        <v>10.66</v>
      </c>
    </row>
    <row r="3537" spans="1:4">
      <c r="A3537">
        <v>3727</v>
      </c>
      <c r="B3537" t="s">
        <v>15738</v>
      </c>
      <c r="C3537">
        <v>0</v>
      </c>
      <c r="D3537" s="88">
        <v>33</v>
      </c>
    </row>
    <row r="3538" spans="1:4">
      <c r="A3538">
        <v>3728</v>
      </c>
      <c r="B3538" t="s">
        <v>15739</v>
      </c>
      <c r="C3538">
        <v>0</v>
      </c>
      <c r="D3538" s="88">
        <v>4.7</v>
      </c>
    </row>
    <row r="3539" spans="1:4">
      <c r="A3539">
        <v>3729</v>
      </c>
      <c r="B3539" t="s">
        <v>15740</v>
      </c>
      <c r="C3539">
        <v>0</v>
      </c>
      <c r="D3539" s="88">
        <v>118</v>
      </c>
    </row>
    <row r="3540" spans="1:4">
      <c r="A3540">
        <v>3730</v>
      </c>
      <c r="B3540" t="s">
        <v>15741</v>
      </c>
      <c r="C3540">
        <v>0</v>
      </c>
      <c r="D3540" s="88">
        <v>23.5</v>
      </c>
    </row>
    <row r="3541" spans="1:4">
      <c r="A3541">
        <v>3731</v>
      </c>
      <c r="B3541" t="s">
        <v>15742</v>
      </c>
      <c r="C3541">
        <v>0</v>
      </c>
      <c r="D3541" s="88">
        <v>41.31</v>
      </c>
    </row>
    <row r="3542" spans="1:4">
      <c r="A3542">
        <v>3732</v>
      </c>
      <c r="B3542" t="s">
        <v>15743</v>
      </c>
      <c r="C3542">
        <v>-6</v>
      </c>
      <c r="D3542" s="88">
        <v>4.0999999999999996</v>
      </c>
    </row>
    <row r="3543" spans="1:4">
      <c r="A3543">
        <v>3733</v>
      </c>
      <c r="B3543" t="s">
        <v>15744</v>
      </c>
      <c r="C3543">
        <v>0</v>
      </c>
      <c r="D3543" s="88">
        <v>58.9</v>
      </c>
    </row>
    <row r="3544" spans="1:4">
      <c r="A3544">
        <v>3734</v>
      </c>
      <c r="B3544" t="s">
        <v>15745</v>
      </c>
      <c r="C3544">
        <v>18</v>
      </c>
      <c r="D3544" s="88">
        <v>25.725000000000001</v>
      </c>
    </row>
    <row r="3545" spans="1:4">
      <c r="A3545">
        <v>3735</v>
      </c>
      <c r="B3545" t="s">
        <v>15746</v>
      </c>
      <c r="C3545">
        <v>0</v>
      </c>
      <c r="D3545" s="88">
        <v>2.4119999999999999</v>
      </c>
    </row>
    <row r="3546" spans="1:4">
      <c r="A3546">
        <v>3736</v>
      </c>
      <c r="B3546" t="s">
        <v>15747</v>
      </c>
      <c r="C3546">
        <v>0</v>
      </c>
      <c r="D3546" s="88">
        <v>2.0609999999999999</v>
      </c>
    </row>
    <row r="3547" spans="1:4">
      <c r="A3547">
        <v>3737</v>
      </c>
      <c r="B3547" t="s">
        <v>15748</v>
      </c>
      <c r="C3547">
        <v>0</v>
      </c>
      <c r="D3547" s="88">
        <v>14.81</v>
      </c>
    </row>
    <row r="3548" spans="1:4">
      <c r="A3548">
        <v>3738</v>
      </c>
      <c r="B3548" t="s">
        <v>15749</v>
      </c>
      <c r="C3548">
        <v>0</v>
      </c>
      <c r="D3548" s="88">
        <v>5.8730000000000002</v>
      </c>
    </row>
    <row r="3549" spans="1:4">
      <c r="A3549">
        <v>3739</v>
      </c>
      <c r="B3549" t="s">
        <v>15750</v>
      </c>
      <c r="C3549">
        <v>0</v>
      </c>
      <c r="D3549" s="88">
        <v>5.5810000000000004</v>
      </c>
    </row>
    <row r="3550" spans="1:4">
      <c r="A3550">
        <v>3740</v>
      </c>
      <c r="B3550" t="s">
        <v>15751</v>
      </c>
      <c r="C3550">
        <v>0</v>
      </c>
      <c r="D3550" s="88">
        <v>4.556</v>
      </c>
    </row>
    <row r="3551" spans="1:4">
      <c r="A3551">
        <v>3741</v>
      </c>
      <c r="B3551" t="s">
        <v>15752</v>
      </c>
      <c r="C3551">
        <v>0</v>
      </c>
      <c r="D3551" s="88">
        <v>3.2</v>
      </c>
    </row>
    <row r="3552" spans="1:4">
      <c r="A3552">
        <v>3742</v>
      </c>
      <c r="B3552" t="s">
        <v>15753</v>
      </c>
      <c r="C3552">
        <v>0</v>
      </c>
      <c r="D3552" s="88">
        <v>6</v>
      </c>
    </row>
    <row r="3553" spans="1:4">
      <c r="A3553">
        <v>3743</v>
      </c>
      <c r="B3553" t="s">
        <v>15754</v>
      </c>
      <c r="C3553">
        <v>0</v>
      </c>
      <c r="D3553" s="88">
        <v>35.659999999999997</v>
      </c>
    </row>
    <row r="3554" spans="1:4">
      <c r="A3554">
        <v>3744</v>
      </c>
      <c r="B3554" t="s">
        <v>15755</v>
      </c>
      <c r="C3554">
        <v>0</v>
      </c>
      <c r="D3554" s="88">
        <v>64.39</v>
      </c>
    </row>
    <row r="3555" spans="1:4">
      <c r="A3555">
        <v>3745</v>
      </c>
      <c r="B3555" t="s">
        <v>15756</v>
      </c>
      <c r="C3555">
        <v>0</v>
      </c>
      <c r="D3555" s="88">
        <v>59.125</v>
      </c>
    </row>
    <row r="3556" spans="1:4">
      <c r="A3556">
        <v>3746</v>
      </c>
      <c r="B3556" t="s">
        <v>15757</v>
      </c>
      <c r="C3556">
        <v>0</v>
      </c>
      <c r="D3556" s="88">
        <v>101.52</v>
      </c>
    </row>
    <row r="3557" spans="1:4">
      <c r="A3557">
        <v>3747</v>
      </c>
      <c r="B3557" t="s">
        <v>15758</v>
      </c>
      <c r="C3557">
        <v>0</v>
      </c>
      <c r="D3557" s="88">
        <v>178.2</v>
      </c>
    </row>
    <row r="3558" spans="1:4">
      <c r="A3558">
        <v>3748</v>
      </c>
      <c r="B3558" t="s">
        <v>15759</v>
      </c>
      <c r="C3558">
        <v>0</v>
      </c>
      <c r="D3558" s="88">
        <v>87.49</v>
      </c>
    </row>
    <row r="3559" spans="1:4">
      <c r="A3559">
        <v>3749</v>
      </c>
      <c r="B3559" t="s">
        <v>15760</v>
      </c>
      <c r="C3559">
        <v>0</v>
      </c>
      <c r="D3559" s="88">
        <v>84.48</v>
      </c>
    </row>
    <row r="3560" spans="1:4">
      <c r="A3560">
        <v>3750</v>
      </c>
      <c r="B3560" t="s">
        <v>15761</v>
      </c>
      <c r="C3560">
        <v>0</v>
      </c>
      <c r="D3560" s="88">
        <v>37.44</v>
      </c>
    </row>
    <row r="3561" spans="1:4">
      <c r="A3561">
        <v>3751</v>
      </c>
      <c r="B3561" t="s">
        <v>15762</v>
      </c>
      <c r="C3561">
        <v>0</v>
      </c>
      <c r="D3561" s="88">
        <v>128.63999999999999</v>
      </c>
    </row>
    <row r="3562" spans="1:4">
      <c r="A3562">
        <v>3752</v>
      </c>
      <c r="B3562" t="s">
        <v>15763</v>
      </c>
      <c r="C3562">
        <v>0</v>
      </c>
      <c r="D3562" s="88">
        <v>71.91</v>
      </c>
    </row>
    <row r="3563" spans="1:4">
      <c r="A3563">
        <v>3753</v>
      </c>
      <c r="B3563" t="s">
        <v>15764</v>
      </c>
      <c r="C3563">
        <v>0</v>
      </c>
      <c r="D3563" s="88">
        <v>19.881</v>
      </c>
    </row>
    <row r="3564" spans="1:4">
      <c r="A3564">
        <v>3754</v>
      </c>
      <c r="B3564" t="s">
        <v>15765</v>
      </c>
      <c r="C3564">
        <v>0</v>
      </c>
      <c r="D3564" s="88">
        <v>25.43</v>
      </c>
    </row>
    <row r="3565" spans="1:4">
      <c r="A3565">
        <v>3755</v>
      </c>
      <c r="B3565" t="s">
        <v>15766</v>
      </c>
      <c r="C3565">
        <v>0</v>
      </c>
      <c r="D3565" s="88">
        <v>13.11</v>
      </c>
    </row>
    <row r="3566" spans="1:4">
      <c r="A3566">
        <v>3756</v>
      </c>
      <c r="B3566" t="s">
        <v>15767</v>
      </c>
      <c r="C3566">
        <v>0</v>
      </c>
      <c r="D3566" s="88">
        <v>19.956</v>
      </c>
    </row>
    <row r="3567" spans="1:4">
      <c r="A3567">
        <v>3757</v>
      </c>
      <c r="B3567" t="s">
        <v>15768</v>
      </c>
      <c r="C3567">
        <v>0</v>
      </c>
      <c r="D3567" s="88">
        <v>32.57</v>
      </c>
    </row>
    <row r="3568" spans="1:4">
      <c r="A3568">
        <v>3758</v>
      </c>
      <c r="B3568" t="s">
        <v>15769</v>
      </c>
      <c r="C3568">
        <v>0</v>
      </c>
      <c r="D3568" s="88">
        <v>12.275</v>
      </c>
    </row>
    <row r="3569" spans="1:4">
      <c r="A3569">
        <v>3759</v>
      </c>
      <c r="B3569" t="s">
        <v>15770</v>
      </c>
      <c r="C3569">
        <v>36</v>
      </c>
      <c r="D3569" s="88">
        <v>6.13</v>
      </c>
    </row>
    <row r="3570" spans="1:4">
      <c r="A3570">
        <v>3760</v>
      </c>
      <c r="B3570" t="s">
        <v>15771</v>
      </c>
      <c r="C3570">
        <v>0</v>
      </c>
      <c r="D3570" s="88">
        <v>33.47</v>
      </c>
    </row>
    <row r="3571" spans="1:4">
      <c r="A3571">
        <v>3761</v>
      </c>
      <c r="B3571" t="s">
        <v>15772</v>
      </c>
      <c r="C3571">
        <v>3</v>
      </c>
      <c r="D3571" s="88">
        <v>39.130000000000003</v>
      </c>
    </row>
    <row r="3572" spans="1:4">
      <c r="A3572">
        <v>3762</v>
      </c>
      <c r="B3572" t="s">
        <v>15773</v>
      </c>
      <c r="C3572">
        <v>0</v>
      </c>
      <c r="D3572" s="88">
        <v>44.35</v>
      </c>
    </row>
    <row r="3573" spans="1:4">
      <c r="A3573">
        <v>3763</v>
      </c>
      <c r="B3573" t="s">
        <v>15774</v>
      </c>
      <c r="C3573">
        <v>0</v>
      </c>
      <c r="D3573" s="88">
        <v>281.08999999999997</v>
      </c>
    </row>
    <row r="3574" spans="1:4">
      <c r="A3574">
        <v>3764</v>
      </c>
      <c r="B3574" t="s">
        <v>15775</v>
      </c>
      <c r="C3574">
        <v>0</v>
      </c>
      <c r="D3574" s="88">
        <v>12.48</v>
      </c>
    </row>
    <row r="3575" spans="1:4">
      <c r="A3575">
        <v>3765</v>
      </c>
      <c r="B3575" t="s">
        <v>15776</v>
      </c>
      <c r="C3575">
        <v>0</v>
      </c>
      <c r="D3575" s="88">
        <v>2.3679999999999999</v>
      </c>
    </row>
    <row r="3576" spans="1:4">
      <c r="A3576">
        <v>3766</v>
      </c>
      <c r="B3576" t="s">
        <v>15777</v>
      </c>
      <c r="C3576">
        <v>48</v>
      </c>
      <c r="D3576" s="88">
        <v>19.95</v>
      </c>
    </row>
    <row r="3577" spans="1:4">
      <c r="A3577">
        <v>3768</v>
      </c>
      <c r="B3577" t="s">
        <v>15778</v>
      </c>
      <c r="C3577">
        <v>24</v>
      </c>
      <c r="D3577" s="88">
        <v>11.9</v>
      </c>
    </row>
    <row r="3578" spans="1:4">
      <c r="A3578">
        <v>3769</v>
      </c>
      <c r="B3578" t="s">
        <v>15779</v>
      </c>
      <c r="C3578">
        <v>0</v>
      </c>
      <c r="D3578" s="88">
        <v>17.8</v>
      </c>
    </row>
    <row r="3579" spans="1:4">
      <c r="A3579">
        <v>3770</v>
      </c>
      <c r="B3579" t="s">
        <v>15780</v>
      </c>
      <c r="C3579">
        <v>0</v>
      </c>
      <c r="D3579" s="88">
        <v>14.67</v>
      </c>
    </row>
    <row r="3580" spans="1:4">
      <c r="A3580">
        <v>3771</v>
      </c>
      <c r="B3580" t="s">
        <v>15781</v>
      </c>
      <c r="C3580">
        <v>0</v>
      </c>
      <c r="D3580" s="88">
        <v>22.76</v>
      </c>
    </row>
    <row r="3581" spans="1:4">
      <c r="A3581">
        <v>3772</v>
      </c>
      <c r="B3581" t="s">
        <v>15782</v>
      </c>
      <c r="C3581">
        <v>0</v>
      </c>
      <c r="D3581" s="88">
        <v>51.01</v>
      </c>
    </row>
    <row r="3582" spans="1:4">
      <c r="A3582">
        <v>3773</v>
      </c>
      <c r="B3582" t="s">
        <v>15783</v>
      </c>
      <c r="C3582">
        <v>0</v>
      </c>
      <c r="D3582" s="88">
        <v>11.47</v>
      </c>
    </row>
    <row r="3583" spans="1:4">
      <c r="A3583">
        <v>3774</v>
      </c>
      <c r="B3583" t="s">
        <v>15784</v>
      </c>
      <c r="C3583">
        <v>0</v>
      </c>
      <c r="D3583" s="88">
        <v>19.75</v>
      </c>
    </row>
    <row r="3584" spans="1:4">
      <c r="A3584">
        <v>3775</v>
      </c>
      <c r="B3584" t="s">
        <v>15785</v>
      </c>
      <c r="C3584">
        <v>0</v>
      </c>
      <c r="D3584" s="88">
        <v>13.08</v>
      </c>
    </row>
    <row r="3585" spans="1:4">
      <c r="A3585">
        <v>3776</v>
      </c>
      <c r="B3585" t="s">
        <v>15786</v>
      </c>
      <c r="C3585">
        <v>0</v>
      </c>
      <c r="D3585" s="88">
        <v>170</v>
      </c>
    </row>
    <row r="3586" spans="1:4">
      <c r="A3586">
        <v>3777</v>
      </c>
      <c r="B3586" t="s">
        <v>15787</v>
      </c>
      <c r="C3586">
        <v>0</v>
      </c>
      <c r="D3586" s="88">
        <v>12.6</v>
      </c>
    </row>
    <row r="3587" spans="1:4">
      <c r="A3587">
        <v>3778</v>
      </c>
      <c r="B3587" t="s">
        <v>15788</v>
      </c>
      <c r="C3587">
        <v>0</v>
      </c>
      <c r="D3587" s="88">
        <v>11.85</v>
      </c>
    </row>
    <row r="3588" spans="1:4">
      <c r="A3588">
        <v>3779</v>
      </c>
      <c r="B3588" t="s">
        <v>15789</v>
      </c>
      <c r="C3588">
        <v>0</v>
      </c>
      <c r="D3588" s="88">
        <v>11.59</v>
      </c>
    </row>
    <row r="3589" spans="1:4">
      <c r="A3589">
        <v>3780</v>
      </c>
      <c r="B3589" t="s">
        <v>15790</v>
      </c>
      <c r="C3589">
        <v>0</v>
      </c>
      <c r="D3589" s="88">
        <v>36.94</v>
      </c>
    </row>
    <row r="3590" spans="1:4">
      <c r="A3590">
        <v>3781</v>
      </c>
      <c r="B3590" t="s">
        <v>15791</v>
      </c>
      <c r="C3590">
        <v>0</v>
      </c>
      <c r="D3590" s="88">
        <v>14.1</v>
      </c>
    </row>
    <row r="3591" spans="1:4">
      <c r="A3591">
        <v>3782</v>
      </c>
      <c r="B3591" t="s">
        <v>15792</v>
      </c>
      <c r="C3591">
        <v>0</v>
      </c>
      <c r="D3591" s="88">
        <v>26.13</v>
      </c>
    </row>
    <row r="3592" spans="1:4">
      <c r="A3592">
        <v>3783</v>
      </c>
      <c r="B3592" t="s">
        <v>15793</v>
      </c>
      <c r="C3592">
        <v>0</v>
      </c>
      <c r="D3592" s="88">
        <v>8.9700000000000006</v>
      </c>
    </row>
    <row r="3593" spans="1:4">
      <c r="A3593">
        <v>3784</v>
      </c>
      <c r="B3593" t="s">
        <v>15794</v>
      </c>
      <c r="C3593">
        <v>0</v>
      </c>
      <c r="D3593" s="88">
        <v>17.04</v>
      </c>
    </row>
    <row r="3594" spans="1:4">
      <c r="A3594">
        <v>3785</v>
      </c>
      <c r="B3594" t="s">
        <v>15795</v>
      </c>
      <c r="C3594">
        <v>0</v>
      </c>
      <c r="D3594" s="88">
        <v>13.52</v>
      </c>
    </row>
    <row r="3595" spans="1:4">
      <c r="A3595">
        <v>3786</v>
      </c>
      <c r="B3595" t="s">
        <v>15796</v>
      </c>
      <c r="C3595">
        <v>0</v>
      </c>
      <c r="D3595" s="88">
        <v>9.33</v>
      </c>
    </row>
    <row r="3596" spans="1:4">
      <c r="A3596">
        <v>3787</v>
      </c>
      <c r="B3596" t="s">
        <v>15797</v>
      </c>
      <c r="C3596">
        <v>0</v>
      </c>
      <c r="D3596" s="88">
        <v>12.09</v>
      </c>
    </row>
    <row r="3597" spans="1:4">
      <c r="A3597">
        <v>3788</v>
      </c>
      <c r="B3597" t="s">
        <v>15798</v>
      </c>
      <c r="C3597">
        <v>0</v>
      </c>
      <c r="D3597" s="88">
        <v>35.24</v>
      </c>
    </row>
    <row r="3598" spans="1:4">
      <c r="A3598">
        <v>3789</v>
      </c>
      <c r="B3598" t="s">
        <v>15799</v>
      </c>
      <c r="C3598">
        <v>0</v>
      </c>
      <c r="D3598" s="88">
        <v>22.045999999999999</v>
      </c>
    </row>
    <row r="3599" spans="1:4">
      <c r="A3599">
        <v>3790</v>
      </c>
      <c r="B3599" t="s">
        <v>15800</v>
      </c>
      <c r="C3599">
        <v>0</v>
      </c>
      <c r="D3599" s="88">
        <v>15.68</v>
      </c>
    </row>
    <row r="3600" spans="1:4">
      <c r="A3600">
        <v>3791</v>
      </c>
      <c r="B3600" t="s">
        <v>15801</v>
      </c>
      <c r="C3600">
        <v>0</v>
      </c>
      <c r="D3600" s="88">
        <v>25.44</v>
      </c>
    </row>
    <row r="3601" spans="1:4">
      <c r="A3601">
        <v>3792</v>
      </c>
      <c r="B3601" t="s">
        <v>15802</v>
      </c>
      <c r="C3601">
        <v>0</v>
      </c>
      <c r="D3601" s="88">
        <v>23.95</v>
      </c>
    </row>
    <row r="3602" spans="1:4">
      <c r="A3602">
        <v>3793</v>
      </c>
      <c r="B3602" t="s">
        <v>15803</v>
      </c>
      <c r="C3602">
        <v>0</v>
      </c>
      <c r="D3602" s="88">
        <v>20.329999999999998</v>
      </c>
    </row>
    <row r="3603" spans="1:4">
      <c r="A3603">
        <v>3794</v>
      </c>
      <c r="B3603" t="s">
        <v>15804</v>
      </c>
      <c r="C3603">
        <v>0</v>
      </c>
      <c r="D3603" s="88">
        <v>24.22</v>
      </c>
    </row>
    <row r="3604" spans="1:4">
      <c r="A3604">
        <v>3795</v>
      </c>
      <c r="B3604" t="s">
        <v>15805</v>
      </c>
      <c r="C3604">
        <v>0</v>
      </c>
      <c r="D3604" s="88">
        <v>7.31</v>
      </c>
    </row>
    <row r="3605" spans="1:4">
      <c r="A3605">
        <v>3796</v>
      </c>
      <c r="B3605" t="s">
        <v>15806</v>
      </c>
      <c r="C3605">
        <v>0</v>
      </c>
      <c r="D3605" s="88">
        <v>15.445</v>
      </c>
    </row>
    <row r="3606" spans="1:4">
      <c r="A3606">
        <v>3797</v>
      </c>
      <c r="B3606" t="s">
        <v>15807</v>
      </c>
      <c r="C3606">
        <v>0</v>
      </c>
      <c r="D3606" s="88">
        <v>21.72</v>
      </c>
    </row>
    <row r="3607" spans="1:4">
      <c r="A3607">
        <v>3799</v>
      </c>
      <c r="B3607" t="s">
        <v>15808</v>
      </c>
      <c r="C3607">
        <v>0</v>
      </c>
      <c r="D3607" s="88">
        <v>41.45</v>
      </c>
    </row>
    <row r="3608" spans="1:4">
      <c r="A3608">
        <v>3800</v>
      </c>
      <c r="B3608" t="s">
        <v>15809</v>
      </c>
      <c r="C3608">
        <v>0</v>
      </c>
      <c r="D3608" s="88">
        <v>23.6</v>
      </c>
    </row>
    <row r="3609" spans="1:4">
      <c r="A3609">
        <v>3801</v>
      </c>
      <c r="B3609" t="s">
        <v>15810</v>
      </c>
      <c r="C3609">
        <v>15</v>
      </c>
      <c r="D3609" s="88">
        <v>8.4</v>
      </c>
    </row>
    <row r="3610" spans="1:4">
      <c r="A3610">
        <v>3802</v>
      </c>
      <c r="B3610" t="s">
        <v>15811</v>
      </c>
      <c r="C3610">
        <v>12</v>
      </c>
      <c r="D3610" s="88">
        <v>20.2</v>
      </c>
    </row>
    <row r="3611" spans="1:4">
      <c r="A3611">
        <v>3803</v>
      </c>
      <c r="B3611" t="s">
        <v>15812</v>
      </c>
      <c r="C3611">
        <v>0</v>
      </c>
      <c r="D3611" s="88">
        <v>36.799999999999997</v>
      </c>
    </row>
    <row r="3612" spans="1:4">
      <c r="A3612">
        <v>3804</v>
      </c>
      <c r="B3612" t="s">
        <v>15813</v>
      </c>
      <c r="C3612">
        <v>0</v>
      </c>
      <c r="D3612" s="88">
        <v>68.11</v>
      </c>
    </row>
    <row r="3613" spans="1:4">
      <c r="A3613">
        <v>3805</v>
      </c>
      <c r="B3613" t="s">
        <v>15814</v>
      </c>
      <c r="C3613">
        <v>3</v>
      </c>
      <c r="D3613" s="88">
        <v>24.35</v>
      </c>
    </row>
    <row r="3614" spans="1:4">
      <c r="A3614">
        <v>3806</v>
      </c>
      <c r="B3614" t="s">
        <v>15815</v>
      </c>
      <c r="C3614">
        <v>0</v>
      </c>
      <c r="D3614" s="88">
        <v>17.8</v>
      </c>
    </row>
    <row r="3615" spans="1:4">
      <c r="A3615">
        <v>3807</v>
      </c>
      <c r="B3615" t="s">
        <v>15816</v>
      </c>
      <c r="C3615">
        <v>0</v>
      </c>
      <c r="D3615" s="88">
        <v>11.028</v>
      </c>
    </row>
    <row r="3616" spans="1:4">
      <c r="A3616">
        <v>3808</v>
      </c>
      <c r="B3616" t="s">
        <v>15817</v>
      </c>
      <c r="C3616">
        <v>0</v>
      </c>
      <c r="D3616" s="88">
        <v>59.11</v>
      </c>
    </row>
    <row r="3617" spans="1:4">
      <c r="A3617">
        <v>3809</v>
      </c>
      <c r="B3617" t="s">
        <v>15818</v>
      </c>
      <c r="C3617">
        <v>0</v>
      </c>
      <c r="D3617" s="88">
        <v>22.2</v>
      </c>
    </row>
    <row r="3618" spans="1:4">
      <c r="A3618">
        <v>3810</v>
      </c>
      <c r="B3618" t="s">
        <v>15819</v>
      </c>
      <c r="C3618">
        <v>0</v>
      </c>
      <c r="D3618" s="88">
        <v>17.899999999999999</v>
      </c>
    </row>
    <row r="3619" spans="1:4">
      <c r="A3619">
        <v>3811</v>
      </c>
      <c r="B3619" t="s">
        <v>15820</v>
      </c>
      <c r="C3619">
        <v>0</v>
      </c>
      <c r="D3619" s="88">
        <v>33.049999999999997</v>
      </c>
    </row>
    <row r="3620" spans="1:4">
      <c r="A3620">
        <v>3812</v>
      </c>
      <c r="B3620" t="s">
        <v>15821</v>
      </c>
      <c r="C3620">
        <v>3</v>
      </c>
      <c r="D3620" s="88">
        <v>27.66</v>
      </c>
    </row>
    <row r="3621" spans="1:4">
      <c r="A3621">
        <v>3813</v>
      </c>
      <c r="B3621" t="s">
        <v>15822</v>
      </c>
      <c r="C3621">
        <v>0</v>
      </c>
      <c r="D3621" s="88">
        <v>19.989999999999998</v>
      </c>
    </row>
    <row r="3622" spans="1:4">
      <c r="A3622">
        <v>3814</v>
      </c>
      <c r="B3622" t="s">
        <v>15823</v>
      </c>
      <c r="C3622">
        <v>15</v>
      </c>
      <c r="D3622" s="88">
        <v>19.5</v>
      </c>
    </row>
    <row r="3623" spans="1:4">
      <c r="A3623">
        <v>3815</v>
      </c>
      <c r="B3623" t="s">
        <v>15824</v>
      </c>
      <c r="C3623">
        <v>0</v>
      </c>
      <c r="D3623" s="88">
        <v>23.01</v>
      </c>
    </row>
    <row r="3624" spans="1:4">
      <c r="A3624">
        <v>3816</v>
      </c>
      <c r="B3624" t="s">
        <v>15825</v>
      </c>
      <c r="C3624">
        <v>0</v>
      </c>
      <c r="D3624" s="88">
        <v>26.05</v>
      </c>
    </row>
    <row r="3625" spans="1:4">
      <c r="A3625">
        <v>3817</v>
      </c>
      <c r="B3625" t="s">
        <v>15826</v>
      </c>
      <c r="C3625">
        <v>0</v>
      </c>
      <c r="D3625" s="88">
        <v>16.399999999999999</v>
      </c>
    </row>
    <row r="3626" spans="1:4">
      <c r="A3626">
        <v>3818</v>
      </c>
      <c r="B3626" t="s">
        <v>15827</v>
      </c>
      <c r="C3626">
        <v>0</v>
      </c>
      <c r="D3626" s="88">
        <v>9.7100000000000009</v>
      </c>
    </row>
    <row r="3627" spans="1:4">
      <c r="A3627">
        <v>3819</v>
      </c>
      <c r="B3627" t="s">
        <v>15828</v>
      </c>
      <c r="C3627">
        <v>0</v>
      </c>
      <c r="D3627" s="88">
        <v>25.7</v>
      </c>
    </row>
    <row r="3628" spans="1:4">
      <c r="A3628">
        <v>3820</v>
      </c>
      <c r="B3628" t="s">
        <v>15829</v>
      </c>
      <c r="C3628">
        <v>15</v>
      </c>
      <c r="D3628" s="88">
        <v>11.28</v>
      </c>
    </row>
    <row r="3629" spans="1:4">
      <c r="A3629">
        <v>3821</v>
      </c>
      <c r="B3629" t="s">
        <v>15830</v>
      </c>
      <c r="C3629">
        <v>3</v>
      </c>
      <c r="D3629" s="88">
        <v>25.16</v>
      </c>
    </row>
    <row r="3630" spans="1:4">
      <c r="A3630">
        <v>3822</v>
      </c>
      <c r="B3630" t="s">
        <v>15831</v>
      </c>
      <c r="C3630">
        <v>0</v>
      </c>
      <c r="D3630" s="88">
        <v>47.94</v>
      </c>
    </row>
    <row r="3631" spans="1:4">
      <c r="A3631">
        <v>3823</v>
      </c>
      <c r="B3631" t="s">
        <v>15832</v>
      </c>
      <c r="C3631">
        <v>0</v>
      </c>
      <c r="D3631" s="88">
        <v>39.299999999999997</v>
      </c>
    </row>
    <row r="3632" spans="1:4">
      <c r="A3632">
        <v>3824</v>
      </c>
      <c r="B3632" t="s">
        <v>15833</v>
      </c>
      <c r="C3632">
        <v>0</v>
      </c>
      <c r="D3632" s="88">
        <v>12.32</v>
      </c>
    </row>
    <row r="3633" spans="1:4">
      <c r="A3633">
        <v>3825</v>
      </c>
      <c r="B3633" t="s">
        <v>15834</v>
      </c>
      <c r="C3633">
        <v>0</v>
      </c>
      <c r="D3633" s="88">
        <v>10.58</v>
      </c>
    </row>
    <row r="3634" spans="1:4">
      <c r="A3634">
        <v>3826</v>
      </c>
      <c r="B3634" t="s">
        <v>15835</v>
      </c>
      <c r="C3634">
        <v>0</v>
      </c>
      <c r="D3634" s="88">
        <v>117.9</v>
      </c>
    </row>
    <row r="3635" spans="1:4">
      <c r="A3635">
        <v>3827</v>
      </c>
      <c r="B3635" t="s">
        <v>15836</v>
      </c>
      <c r="C3635">
        <v>0</v>
      </c>
      <c r="D3635" s="88">
        <v>21.11</v>
      </c>
    </row>
    <row r="3636" spans="1:4">
      <c r="A3636">
        <v>3828</v>
      </c>
      <c r="B3636" t="s">
        <v>15837</v>
      </c>
      <c r="C3636">
        <v>0</v>
      </c>
      <c r="D3636" s="88">
        <v>33.18</v>
      </c>
    </row>
    <row r="3637" spans="1:4">
      <c r="A3637">
        <v>3829</v>
      </c>
      <c r="B3637" t="s">
        <v>15838</v>
      </c>
      <c r="C3637">
        <v>0</v>
      </c>
      <c r="D3637" s="88">
        <v>29.54</v>
      </c>
    </row>
    <row r="3638" spans="1:4">
      <c r="A3638">
        <v>3830</v>
      </c>
      <c r="B3638" t="s">
        <v>15839</v>
      </c>
      <c r="C3638">
        <v>0</v>
      </c>
      <c r="D3638" s="88">
        <v>28.06</v>
      </c>
    </row>
    <row r="3639" spans="1:4">
      <c r="A3639">
        <v>3831</v>
      </c>
      <c r="B3639" t="s">
        <v>15840</v>
      </c>
      <c r="C3639">
        <v>0</v>
      </c>
      <c r="D3639" s="88">
        <v>188.31</v>
      </c>
    </row>
    <row r="3640" spans="1:4">
      <c r="A3640">
        <v>3832</v>
      </c>
      <c r="B3640" t="s">
        <v>15841</v>
      </c>
      <c r="C3640">
        <v>0</v>
      </c>
      <c r="D3640" s="88">
        <v>8.5500000000000007</v>
      </c>
    </row>
    <row r="3641" spans="1:4">
      <c r="A3641">
        <v>3833</v>
      </c>
      <c r="B3641" t="s">
        <v>15842</v>
      </c>
      <c r="C3641">
        <v>0</v>
      </c>
      <c r="D3641" s="88">
        <v>8.67</v>
      </c>
    </row>
    <row r="3642" spans="1:4">
      <c r="A3642">
        <v>3834</v>
      </c>
      <c r="B3642" t="s">
        <v>15843</v>
      </c>
      <c r="C3642">
        <v>0</v>
      </c>
      <c r="D3642" s="88">
        <v>14.83</v>
      </c>
    </row>
    <row r="3643" spans="1:4">
      <c r="A3643">
        <v>3835</v>
      </c>
      <c r="B3643" t="s">
        <v>15844</v>
      </c>
      <c r="C3643">
        <v>0</v>
      </c>
      <c r="D3643" s="88">
        <v>27.08</v>
      </c>
    </row>
    <row r="3644" spans="1:4">
      <c r="A3644">
        <v>3836</v>
      </c>
      <c r="B3644" t="s">
        <v>15845</v>
      </c>
      <c r="C3644">
        <v>0</v>
      </c>
      <c r="D3644" s="88">
        <v>11.35</v>
      </c>
    </row>
    <row r="3645" spans="1:4">
      <c r="A3645">
        <v>3837</v>
      </c>
      <c r="B3645" t="s">
        <v>15846</v>
      </c>
      <c r="C3645">
        <v>0</v>
      </c>
      <c r="D3645" s="88">
        <v>17.86</v>
      </c>
    </row>
    <row r="3646" spans="1:4">
      <c r="A3646">
        <v>3838</v>
      </c>
      <c r="B3646" t="s">
        <v>15847</v>
      </c>
      <c r="C3646">
        <v>0</v>
      </c>
      <c r="D3646" s="88">
        <v>49.750999999999998</v>
      </c>
    </row>
    <row r="3647" spans="1:4">
      <c r="A3647">
        <v>3839</v>
      </c>
      <c r="B3647" t="s">
        <v>15848</v>
      </c>
      <c r="C3647">
        <v>0</v>
      </c>
      <c r="D3647" s="88">
        <v>83.77</v>
      </c>
    </row>
    <row r="3648" spans="1:4">
      <c r="A3648">
        <v>3840</v>
      </c>
      <c r="B3648" t="s">
        <v>15849</v>
      </c>
      <c r="C3648">
        <v>0</v>
      </c>
      <c r="D3648" s="88">
        <v>29.97</v>
      </c>
    </row>
    <row r="3649" spans="1:4">
      <c r="A3649">
        <v>3841</v>
      </c>
      <c r="B3649" t="s">
        <v>15850</v>
      </c>
      <c r="C3649">
        <v>0</v>
      </c>
      <c r="D3649" s="88">
        <v>45.77</v>
      </c>
    </row>
    <row r="3650" spans="1:4">
      <c r="A3650">
        <v>3842</v>
      </c>
      <c r="B3650" t="s">
        <v>15851</v>
      </c>
      <c r="C3650">
        <v>0</v>
      </c>
      <c r="D3650" s="88">
        <v>30.17</v>
      </c>
    </row>
    <row r="3651" spans="1:4">
      <c r="A3651">
        <v>3843</v>
      </c>
      <c r="B3651" t="s">
        <v>15852</v>
      </c>
      <c r="C3651">
        <v>0</v>
      </c>
      <c r="D3651" s="88">
        <v>21.67</v>
      </c>
    </row>
    <row r="3652" spans="1:4">
      <c r="A3652">
        <v>3844</v>
      </c>
      <c r="B3652" t="s">
        <v>15853</v>
      </c>
      <c r="C3652">
        <v>0</v>
      </c>
      <c r="D3652" s="88">
        <v>60.9</v>
      </c>
    </row>
    <row r="3653" spans="1:4">
      <c r="A3653">
        <v>3845</v>
      </c>
      <c r="B3653" t="s">
        <v>15854</v>
      </c>
      <c r="C3653">
        <v>0</v>
      </c>
      <c r="D3653" s="88">
        <v>20.88</v>
      </c>
    </row>
    <row r="3654" spans="1:4">
      <c r="A3654">
        <v>3846</v>
      </c>
      <c r="B3654" t="s">
        <v>15855</v>
      </c>
      <c r="C3654">
        <v>0</v>
      </c>
      <c r="D3654" s="88">
        <v>6.6210000000000004</v>
      </c>
    </row>
    <row r="3655" spans="1:4">
      <c r="A3655">
        <v>3847</v>
      </c>
      <c r="B3655" t="s">
        <v>15856</v>
      </c>
      <c r="C3655">
        <v>0</v>
      </c>
      <c r="D3655" s="88">
        <v>12.71</v>
      </c>
    </row>
    <row r="3656" spans="1:4">
      <c r="A3656">
        <v>3848</v>
      </c>
      <c r="B3656" t="s">
        <v>15857</v>
      </c>
      <c r="C3656">
        <v>0</v>
      </c>
      <c r="D3656" s="88">
        <v>22.244</v>
      </c>
    </row>
    <row r="3657" spans="1:4">
      <c r="A3657">
        <v>3849</v>
      </c>
      <c r="B3657" t="s">
        <v>15858</v>
      </c>
      <c r="C3657">
        <v>0</v>
      </c>
      <c r="D3657" s="88">
        <v>82.62</v>
      </c>
    </row>
    <row r="3658" spans="1:4">
      <c r="A3658">
        <v>3850</v>
      </c>
      <c r="B3658" t="s">
        <v>15859</v>
      </c>
      <c r="C3658">
        <v>0</v>
      </c>
      <c r="D3658" s="88">
        <v>34.4</v>
      </c>
    </row>
    <row r="3659" spans="1:4">
      <c r="A3659">
        <v>3851</v>
      </c>
      <c r="B3659" t="s">
        <v>15860</v>
      </c>
      <c r="C3659">
        <v>0</v>
      </c>
      <c r="D3659" s="88">
        <v>33.700000000000003</v>
      </c>
    </row>
    <row r="3660" spans="1:4">
      <c r="A3660">
        <v>3852</v>
      </c>
      <c r="B3660" t="s">
        <v>15861</v>
      </c>
      <c r="C3660">
        <v>18</v>
      </c>
      <c r="D3660" s="88">
        <v>12.1</v>
      </c>
    </row>
    <row r="3661" spans="1:4">
      <c r="A3661">
        <v>3853</v>
      </c>
      <c r="B3661" t="s">
        <v>15862</v>
      </c>
      <c r="C3661">
        <v>3</v>
      </c>
      <c r="D3661" s="88">
        <v>19.010000000000002</v>
      </c>
    </row>
    <row r="3662" spans="1:4">
      <c r="A3662">
        <v>3854</v>
      </c>
      <c r="B3662" t="s">
        <v>15863</v>
      </c>
      <c r="C3662">
        <v>0</v>
      </c>
      <c r="D3662" s="88">
        <v>47</v>
      </c>
    </row>
    <row r="3663" spans="1:4">
      <c r="A3663">
        <v>3855</v>
      </c>
      <c r="B3663" t="s">
        <v>15864</v>
      </c>
      <c r="C3663">
        <v>0</v>
      </c>
      <c r="D3663" s="88">
        <v>17.100000000000001</v>
      </c>
    </row>
    <row r="3664" spans="1:4">
      <c r="A3664">
        <v>3856</v>
      </c>
      <c r="B3664" t="s">
        <v>15865</v>
      </c>
      <c r="C3664">
        <v>0</v>
      </c>
      <c r="D3664" s="88">
        <v>26.6</v>
      </c>
    </row>
    <row r="3665" spans="1:4">
      <c r="A3665">
        <v>3857</v>
      </c>
      <c r="B3665" t="s">
        <v>15866</v>
      </c>
      <c r="C3665">
        <v>9</v>
      </c>
      <c r="D3665" s="88">
        <v>16.45</v>
      </c>
    </row>
    <row r="3666" spans="1:4">
      <c r="A3666">
        <v>3858</v>
      </c>
      <c r="B3666" t="s">
        <v>15867</v>
      </c>
      <c r="C3666">
        <v>0</v>
      </c>
      <c r="D3666" s="88">
        <v>47.2</v>
      </c>
    </row>
    <row r="3667" spans="1:4">
      <c r="A3667">
        <v>3859</v>
      </c>
      <c r="B3667" t="s">
        <v>15868</v>
      </c>
      <c r="C3667">
        <v>0</v>
      </c>
      <c r="D3667" s="88">
        <v>21.75</v>
      </c>
    </row>
    <row r="3668" spans="1:4">
      <c r="A3668">
        <v>3860</v>
      </c>
      <c r="B3668" t="s">
        <v>15869</v>
      </c>
      <c r="C3668">
        <v>0</v>
      </c>
      <c r="D3668" s="88">
        <v>41.73</v>
      </c>
    </row>
    <row r="3669" spans="1:4">
      <c r="A3669">
        <v>3861</v>
      </c>
      <c r="B3669" t="s">
        <v>15870</v>
      </c>
      <c r="C3669">
        <v>0</v>
      </c>
      <c r="D3669" s="88">
        <v>112.7</v>
      </c>
    </row>
    <row r="3670" spans="1:4">
      <c r="A3670">
        <v>3862</v>
      </c>
      <c r="B3670" t="s">
        <v>15871</v>
      </c>
      <c r="C3670">
        <v>0</v>
      </c>
      <c r="D3670" s="88">
        <v>43.2</v>
      </c>
    </row>
    <row r="3671" spans="1:4">
      <c r="A3671">
        <v>3863</v>
      </c>
      <c r="B3671" t="s">
        <v>15872</v>
      </c>
      <c r="C3671">
        <v>0</v>
      </c>
      <c r="D3671" s="88">
        <v>38.159999999999997</v>
      </c>
    </row>
    <row r="3672" spans="1:4">
      <c r="A3672">
        <v>3864</v>
      </c>
      <c r="B3672" t="s">
        <v>15873</v>
      </c>
      <c r="C3672">
        <v>9</v>
      </c>
      <c r="D3672" s="88">
        <v>13.66</v>
      </c>
    </row>
    <row r="3673" spans="1:4">
      <c r="A3673">
        <v>3865</v>
      </c>
      <c r="B3673" t="s">
        <v>15874</v>
      </c>
      <c r="C3673">
        <v>0</v>
      </c>
      <c r="D3673" s="88">
        <v>27.5</v>
      </c>
    </row>
    <row r="3674" spans="1:4">
      <c r="A3674">
        <v>3866</v>
      </c>
      <c r="B3674" t="s">
        <v>15875</v>
      </c>
      <c r="C3674">
        <v>0</v>
      </c>
      <c r="D3674" s="88">
        <v>20.66</v>
      </c>
    </row>
    <row r="3675" spans="1:4">
      <c r="A3675">
        <v>3867</v>
      </c>
      <c r="B3675" t="s">
        <v>15876</v>
      </c>
      <c r="C3675">
        <v>0</v>
      </c>
      <c r="D3675" s="88">
        <v>5.8959999999999999</v>
      </c>
    </row>
    <row r="3676" spans="1:4">
      <c r="A3676">
        <v>3868</v>
      </c>
      <c r="B3676" t="s">
        <v>15877</v>
      </c>
      <c r="C3676">
        <v>0</v>
      </c>
      <c r="D3676" s="88">
        <v>29.49</v>
      </c>
    </row>
    <row r="3677" spans="1:4">
      <c r="A3677">
        <v>3869</v>
      </c>
      <c r="B3677" t="s">
        <v>15878</v>
      </c>
      <c r="C3677">
        <v>0</v>
      </c>
      <c r="D3677" s="88">
        <v>34.15</v>
      </c>
    </row>
    <row r="3678" spans="1:4">
      <c r="A3678">
        <v>3870</v>
      </c>
      <c r="B3678" t="s">
        <v>15879</v>
      </c>
      <c r="C3678">
        <v>0</v>
      </c>
      <c r="D3678" s="88">
        <v>2.7360000000000002</v>
      </c>
    </row>
    <row r="3679" spans="1:4">
      <c r="A3679">
        <v>3871</v>
      </c>
      <c r="B3679" t="s">
        <v>15880</v>
      </c>
      <c r="C3679">
        <v>0</v>
      </c>
      <c r="D3679" s="88">
        <v>40.19</v>
      </c>
    </row>
    <row r="3680" spans="1:4">
      <c r="A3680">
        <v>3872</v>
      </c>
      <c r="B3680" t="s">
        <v>15881</v>
      </c>
      <c r="C3680">
        <v>0</v>
      </c>
      <c r="D3680" s="88">
        <v>246.49</v>
      </c>
    </row>
    <row r="3681" spans="1:4">
      <c r="A3681">
        <v>3873</v>
      </c>
      <c r="B3681" t="s">
        <v>15882</v>
      </c>
      <c r="C3681">
        <v>0</v>
      </c>
      <c r="D3681" s="88">
        <v>34.35</v>
      </c>
    </row>
    <row r="3682" spans="1:4">
      <c r="A3682">
        <v>3874</v>
      </c>
      <c r="B3682" t="s">
        <v>15883</v>
      </c>
      <c r="C3682">
        <v>0</v>
      </c>
      <c r="D3682" s="88">
        <v>61.185000000000002</v>
      </c>
    </row>
    <row r="3683" spans="1:4">
      <c r="A3683">
        <v>3875</v>
      </c>
      <c r="B3683" t="s">
        <v>15884</v>
      </c>
      <c r="C3683">
        <v>0</v>
      </c>
      <c r="D3683" s="88">
        <v>23.332999999999998</v>
      </c>
    </row>
    <row r="3684" spans="1:4">
      <c r="A3684">
        <v>3876</v>
      </c>
      <c r="B3684" t="s">
        <v>15885</v>
      </c>
      <c r="C3684">
        <v>0</v>
      </c>
      <c r="D3684" s="88">
        <v>8.9459999999999997</v>
      </c>
    </row>
    <row r="3685" spans="1:4">
      <c r="A3685">
        <v>3877</v>
      </c>
      <c r="B3685" t="s">
        <v>15886</v>
      </c>
      <c r="C3685">
        <v>0</v>
      </c>
      <c r="D3685" s="88">
        <v>26.518000000000001</v>
      </c>
    </row>
    <row r="3686" spans="1:4">
      <c r="A3686">
        <v>3878</v>
      </c>
      <c r="B3686" t="s">
        <v>15887</v>
      </c>
      <c r="C3686">
        <v>0</v>
      </c>
      <c r="D3686" s="88">
        <v>21.99</v>
      </c>
    </row>
    <row r="3687" spans="1:4">
      <c r="A3687">
        <v>3879</v>
      </c>
      <c r="B3687" t="s">
        <v>15888</v>
      </c>
      <c r="C3687">
        <v>0</v>
      </c>
      <c r="D3687" s="88">
        <v>26.21</v>
      </c>
    </row>
    <row r="3688" spans="1:4">
      <c r="A3688">
        <v>3880</v>
      </c>
      <c r="B3688" t="s">
        <v>15889</v>
      </c>
      <c r="C3688">
        <v>0</v>
      </c>
      <c r="D3688" s="88">
        <v>31.35</v>
      </c>
    </row>
    <row r="3689" spans="1:4">
      <c r="A3689">
        <v>3881</v>
      </c>
      <c r="B3689" t="s">
        <v>15890</v>
      </c>
      <c r="C3689">
        <v>18</v>
      </c>
      <c r="D3689" s="88">
        <v>21.14</v>
      </c>
    </row>
    <row r="3690" spans="1:4">
      <c r="A3690">
        <v>3882</v>
      </c>
      <c r="B3690" t="s">
        <v>15891</v>
      </c>
      <c r="C3690">
        <v>0</v>
      </c>
      <c r="D3690" s="88">
        <v>40.216000000000001</v>
      </c>
    </row>
    <row r="3691" spans="1:4">
      <c r="A3691">
        <v>3883</v>
      </c>
      <c r="B3691" t="s">
        <v>15892</v>
      </c>
      <c r="C3691">
        <v>0</v>
      </c>
      <c r="D3691" s="88">
        <v>14.46</v>
      </c>
    </row>
    <row r="3692" spans="1:4">
      <c r="A3692">
        <v>3884</v>
      </c>
      <c r="B3692" t="s">
        <v>15893</v>
      </c>
      <c r="C3692">
        <v>0</v>
      </c>
      <c r="D3692" s="88">
        <v>0</v>
      </c>
    </row>
    <row r="3693" spans="1:4">
      <c r="A3693">
        <v>3885</v>
      </c>
      <c r="B3693" t="s">
        <v>15894</v>
      </c>
      <c r="C3693">
        <v>0</v>
      </c>
      <c r="D3693" s="88">
        <v>30.844999999999999</v>
      </c>
    </row>
    <row r="3694" spans="1:4">
      <c r="A3694">
        <v>3886</v>
      </c>
      <c r="B3694" t="s">
        <v>15895</v>
      </c>
      <c r="C3694">
        <v>0</v>
      </c>
      <c r="D3694" s="88">
        <v>75.05</v>
      </c>
    </row>
    <row r="3695" spans="1:4">
      <c r="A3695">
        <v>3887</v>
      </c>
      <c r="B3695" t="s">
        <v>15896</v>
      </c>
      <c r="C3695">
        <v>0</v>
      </c>
      <c r="D3695" s="88">
        <v>22.49</v>
      </c>
    </row>
    <row r="3696" spans="1:4">
      <c r="A3696">
        <v>3888</v>
      </c>
      <c r="B3696" t="s">
        <v>15897</v>
      </c>
      <c r="C3696">
        <v>0</v>
      </c>
      <c r="D3696" s="88">
        <v>18</v>
      </c>
    </row>
    <row r="3697" spans="1:4">
      <c r="A3697">
        <v>3889</v>
      </c>
      <c r="B3697" t="s">
        <v>15898</v>
      </c>
      <c r="C3697">
        <v>0</v>
      </c>
      <c r="D3697" s="88">
        <v>27.84</v>
      </c>
    </row>
    <row r="3698" spans="1:4">
      <c r="A3698">
        <v>3890</v>
      </c>
      <c r="B3698" t="s">
        <v>15899</v>
      </c>
      <c r="C3698">
        <v>0</v>
      </c>
      <c r="D3698" s="88">
        <v>17.48</v>
      </c>
    </row>
    <row r="3699" spans="1:4">
      <c r="A3699">
        <v>3891</v>
      </c>
      <c r="B3699" t="s">
        <v>15900</v>
      </c>
      <c r="C3699">
        <v>0</v>
      </c>
      <c r="D3699" s="88">
        <v>41.8</v>
      </c>
    </row>
    <row r="3700" spans="1:4">
      <c r="A3700">
        <v>3892</v>
      </c>
      <c r="B3700" t="s">
        <v>15901</v>
      </c>
      <c r="C3700">
        <v>0</v>
      </c>
      <c r="D3700" s="88">
        <v>11.05</v>
      </c>
    </row>
    <row r="3701" spans="1:4">
      <c r="A3701">
        <v>3893</v>
      </c>
      <c r="B3701" t="s">
        <v>15902</v>
      </c>
      <c r="C3701">
        <v>0</v>
      </c>
      <c r="D3701" s="88">
        <v>49.5</v>
      </c>
    </row>
    <row r="3702" spans="1:4">
      <c r="A3702">
        <v>3894</v>
      </c>
      <c r="B3702" t="s">
        <v>15903</v>
      </c>
      <c r="C3702">
        <v>0</v>
      </c>
      <c r="D3702" s="88">
        <v>11.914999999999999</v>
      </c>
    </row>
    <row r="3703" spans="1:4">
      <c r="A3703">
        <v>3895</v>
      </c>
      <c r="B3703" t="s">
        <v>15904</v>
      </c>
      <c r="C3703">
        <v>0</v>
      </c>
      <c r="D3703" s="88">
        <v>51.38</v>
      </c>
    </row>
    <row r="3704" spans="1:4">
      <c r="A3704">
        <v>3896</v>
      </c>
      <c r="B3704" t="s">
        <v>15905</v>
      </c>
      <c r="C3704">
        <v>0</v>
      </c>
      <c r="D3704" s="88">
        <v>81.38</v>
      </c>
    </row>
    <row r="3705" spans="1:4">
      <c r="A3705">
        <v>3897</v>
      </c>
      <c r="B3705" t="s">
        <v>15906</v>
      </c>
      <c r="C3705">
        <v>0</v>
      </c>
      <c r="D3705" s="88">
        <v>52.12</v>
      </c>
    </row>
    <row r="3706" spans="1:4">
      <c r="A3706">
        <v>3898</v>
      </c>
      <c r="B3706" t="s">
        <v>15907</v>
      </c>
      <c r="C3706">
        <v>0</v>
      </c>
      <c r="D3706" s="88">
        <v>26.9</v>
      </c>
    </row>
    <row r="3707" spans="1:4">
      <c r="A3707">
        <v>3899</v>
      </c>
      <c r="B3707" t="s">
        <v>15908</v>
      </c>
      <c r="C3707">
        <v>0</v>
      </c>
      <c r="D3707" s="88">
        <v>23.2</v>
      </c>
    </row>
    <row r="3708" spans="1:4">
      <c r="A3708">
        <v>3900</v>
      </c>
      <c r="B3708" t="s">
        <v>15909</v>
      </c>
      <c r="C3708">
        <v>0</v>
      </c>
      <c r="D3708" s="88">
        <v>222.59</v>
      </c>
    </row>
    <row r="3709" spans="1:4">
      <c r="A3709">
        <v>3901</v>
      </c>
      <c r="B3709" t="s">
        <v>15910</v>
      </c>
      <c r="C3709">
        <v>6</v>
      </c>
      <c r="D3709" s="88">
        <v>14.9</v>
      </c>
    </row>
    <row r="3710" spans="1:4">
      <c r="A3710">
        <v>3902</v>
      </c>
      <c r="B3710" t="s">
        <v>15911</v>
      </c>
      <c r="C3710">
        <v>0</v>
      </c>
      <c r="D3710" s="88">
        <v>28.99</v>
      </c>
    </row>
    <row r="3711" spans="1:4">
      <c r="A3711">
        <v>3903</v>
      </c>
      <c r="B3711" t="s">
        <v>15912</v>
      </c>
      <c r="C3711">
        <v>0</v>
      </c>
      <c r="D3711" s="88">
        <v>25.35</v>
      </c>
    </row>
    <row r="3712" spans="1:4">
      <c r="A3712">
        <v>3904</v>
      </c>
      <c r="B3712" t="s">
        <v>15913</v>
      </c>
      <c r="C3712">
        <v>0</v>
      </c>
      <c r="D3712" s="88">
        <v>18.940000000000001</v>
      </c>
    </row>
    <row r="3713" spans="1:4">
      <c r="A3713">
        <v>3905</v>
      </c>
      <c r="B3713" t="s">
        <v>15914</v>
      </c>
      <c r="C3713">
        <v>0</v>
      </c>
      <c r="D3713" s="88">
        <v>24.43</v>
      </c>
    </row>
    <row r="3714" spans="1:4">
      <c r="A3714">
        <v>3906</v>
      </c>
      <c r="B3714" t="s">
        <v>15915</v>
      </c>
      <c r="C3714">
        <v>0</v>
      </c>
      <c r="D3714" s="88">
        <v>28.49</v>
      </c>
    </row>
    <row r="3715" spans="1:4">
      <c r="A3715">
        <v>3907</v>
      </c>
      <c r="B3715" t="s">
        <v>15916</v>
      </c>
      <c r="C3715">
        <v>0</v>
      </c>
      <c r="D3715" s="88">
        <v>25.9</v>
      </c>
    </row>
    <row r="3716" spans="1:4">
      <c r="A3716">
        <v>3908</v>
      </c>
      <c r="B3716" t="s">
        <v>15917</v>
      </c>
      <c r="C3716">
        <v>0</v>
      </c>
      <c r="D3716" s="88">
        <v>24.01</v>
      </c>
    </row>
    <row r="3717" spans="1:4">
      <c r="A3717">
        <v>3909</v>
      </c>
      <c r="B3717" t="s">
        <v>15918</v>
      </c>
      <c r="C3717">
        <v>0</v>
      </c>
      <c r="D3717" s="88">
        <v>18.571000000000002</v>
      </c>
    </row>
    <row r="3718" spans="1:4">
      <c r="A3718">
        <v>3910</v>
      </c>
      <c r="B3718" t="s">
        <v>15919</v>
      </c>
      <c r="C3718">
        <v>6</v>
      </c>
      <c r="D3718" s="88">
        <v>24.39</v>
      </c>
    </row>
    <row r="3719" spans="1:4">
      <c r="A3719">
        <v>3911</v>
      </c>
      <c r="B3719" t="s">
        <v>15920</v>
      </c>
      <c r="C3719">
        <v>0</v>
      </c>
      <c r="D3719" s="88">
        <v>32.07</v>
      </c>
    </row>
    <row r="3720" spans="1:4">
      <c r="A3720">
        <v>3912</v>
      </c>
      <c r="B3720" t="s">
        <v>15921</v>
      </c>
      <c r="C3720">
        <v>0</v>
      </c>
      <c r="D3720" s="88">
        <v>27.7</v>
      </c>
    </row>
    <row r="3721" spans="1:4">
      <c r="A3721">
        <v>3913</v>
      </c>
      <c r="B3721" t="s">
        <v>15922</v>
      </c>
      <c r="C3721">
        <v>0</v>
      </c>
      <c r="D3721" s="88">
        <v>8.86</v>
      </c>
    </row>
    <row r="3722" spans="1:4">
      <c r="A3722">
        <v>3914</v>
      </c>
      <c r="B3722" t="s">
        <v>15923</v>
      </c>
      <c r="C3722">
        <v>0</v>
      </c>
      <c r="D3722" s="88">
        <v>10.23</v>
      </c>
    </row>
    <row r="3723" spans="1:4">
      <c r="A3723">
        <v>3915</v>
      </c>
      <c r="B3723" t="s">
        <v>15924</v>
      </c>
      <c r="C3723">
        <v>0</v>
      </c>
      <c r="D3723" s="88">
        <v>28.9</v>
      </c>
    </row>
    <row r="3724" spans="1:4">
      <c r="A3724">
        <v>3916</v>
      </c>
      <c r="B3724" t="s">
        <v>15925</v>
      </c>
      <c r="C3724">
        <v>0</v>
      </c>
      <c r="D3724" s="88">
        <v>15.42</v>
      </c>
    </row>
    <row r="3725" spans="1:4">
      <c r="A3725">
        <v>3917</v>
      </c>
      <c r="B3725" t="s">
        <v>15926</v>
      </c>
      <c r="C3725">
        <v>0</v>
      </c>
      <c r="D3725" s="88">
        <v>25.57</v>
      </c>
    </row>
    <row r="3726" spans="1:4">
      <c r="A3726">
        <v>3918</v>
      </c>
      <c r="B3726" t="s">
        <v>15927</v>
      </c>
      <c r="C3726">
        <v>0</v>
      </c>
      <c r="D3726" s="88">
        <v>9.94</v>
      </c>
    </row>
    <row r="3727" spans="1:4">
      <c r="A3727">
        <v>3919</v>
      </c>
      <c r="B3727" t="s">
        <v>15928</v>
      </c>
      <c r="C3727">
        <v>0</v>
      </c>
      <c r="D3727" s="88">
        <v>20.55</v>
      </c>
    </row>
    <row r="3728" spans="1:4">
      <c r="A3728">
        <v>3920</v>
      </c>
      <c r="B3728" t="s">
        <v>15929</v>
      </c>
      <c r="C3728">
        <v>0</v>
      </c>
      <c r="D3728" s="88">
        <v>18.739999999999998</v>
      </c>
    </row>
    <row r="3729" spans="1:4">
      <c r="A3729">
        <v>3921</v>
      </c>
      <c r="B3729" t="s">
        <v>15930</v>
      </c>
      <c r="C3729">
        <v>0</v>
      </c>
      <c r="D3729" s="88">
        <v>15</v>
      </c>
    </row>
    <row r="3730" spans="1:4">
      <c r="A3730">
        <v>3922</v>
      </c>
      <c r="B3730" t="s">
        <v>15931</v>
      </c>
      <c r="C3730">
        <v>0</v>
      </c>
      <c r="D3730" s="88">
        <v>6.9</v>
      </c>
    </row>
    <row r="3731" spans="1:4">
      <c r="A3731">
        <v>3923</v>
      </c>
      <c r="B3731" t="s">
        <v>15932</v>
      </c>
      <c r="C3731">
        <v>3</v>
      </c>
      <c r="D3731" s="88">
        <v>34.159999999999997</v>
      </c>
    </row>
    <row r="3732" spans="1:4">
      <c r="A3732">
        <v>3924</v>
      </c>
      <c r="B3732" t="s">
        <v>15933</v>
      </c>
      <c r="C3732">
        <v>0</v>
      </c>
      <c r="D3732" s="88">
        <v>27.8</v>
      </c>
    </row>
    <row r="3733" spans="1:4">
      <c r="A3733">
        <v>3925</v>
      </c>
      <c r="B3733" t="s">
        <v>15934</v>
      </c>
      <c r="C3733">
        <v>0</v>
      </c>
      <c r="D3733" s="88">
        <v>11.45</v>
      </c>
    </row>
    <row r="3734" spans="1:4">
      <c r="A3734">
        <v>3926</v>
      </c>
      <c r="B3734" t="s">
        <v>15935</v>
      </c>
      <c r="C3734">
        <v>0</v>
      </c>
      <c r="D3734" s="88">
        <v>25.23</v>
      </c>
    </row>
    <row r="3735" spans="1:4">
      <c r="A3735">
        <v>3927</v>
      </c>
      <c r="B3735" t="s">
        <v>15936</v>
      </c>
      <c r="C3735">
        <v>0</v>
      </c>
      <c r="D3735" s="88">
        <v>15.74</v>
      </c>
    </row>
    <row r="3736" spans="1:4">
      <c r="A3736">
        <v>3928</v>
      </c>
      <c r="B3736" t="s">
        <v>15937</v>
      </c>
      <c r="C3736">
        <v>0</v>
      </c>
      <c r="D3736" s="88">
        <v>24.45</v>
      </c>
    </row>
    <row r="3737" spans="1:4">
      <c r="A3737">
        <v>3929</v>
      </c>
      <c r="B3737" t="s">
        <v>15938</v>
      </c>
      <c r="C3737">
        <v>0</v>
      </c>
      <c r="D3737" s="88">
        <v>24.22</v>
      </c>
    </row>
    <row r="3738" spans="1:4">
      <c r="A3738">
        <v>3930</v>
      </c>
      <c r="B3738" t="s">
        <v>15939</v>
      </c>
      <c r="C3738">
        <v>0</v>
      </c>
      <c r="D3738" s="88">
        <v>32.36</v>
      </c>
    </row>
    <row r="3739" spans="1:4">
      <c r="A3739">
        <v>3931</v>
      </c>
      <c r="B3739" t="s">
        <v>15940</v>
      </c>
      <c r="C3739">
        <v>0</v>
      </c>
      <c r="D3739" s="88">
        <v>29.82</v>
      </c>
    </row>
    <row r="3740" spans="1:4">
      <c r="A3740">
        <v>3932</v>
      </c>
      <c r="B3740" t="s">
        <v>15941</v>
      </c>
      <c r="C3740">
        <v>0</v>
      </c>
      <c r="D3740" s="88">
        <v>14.32</v>
      </c>
    </row>
    <row r="3741" spans="1:4">
      <c r="A3741">
        <v>3933</v>
      </c>
      <c r="B3741" t="s">
        <v>15942</v>
      </c>
      <c r="C3741">
        <v>0</v>
      </c>
      <c r="D3741" s="88">
        <v>24.74</v>
      </c>
    </row>
    <row r="3742" spans="1:4">
      <c r="A3742">
        <v>3934</v>
      </c>
      <c r="B3742" t="s">
        <v>15943</v>
      </c>
      <c r="C3742">
        <v>3</v>
      </c>
      <c r="D3742" s="88">
        <v>21.672999999999998</v>
      </c>
    </row>
    <row r="3743" spans="1:4">
      <c r="A3743">
        <v>3935</v>
      </c>
      <c r="B3743" t="s">
        <v>15944</v>
      </c>
      <c r="C3743">
        <v>0</v>
      </c>
      <c r="D3743" s="88">
        <v>18.71</v>
      </c>
    </row>
    <row r="3744" spans="1:4">
      <c r="A3744">
        <v>3936</v>
      </c>
      <c r="B3744" t="s">
        <v>15945</v>
      </c>
      <c r="C3744">
        <v>0</v>
      </c>
      <c r="D3744" s="88">
        <v>14.3</v>
      </c>
    </row>
    <row r="3745" spans="1:4">
      <c r="A3745">
        <v>3937</v>
      </c>
      <c r="B3745" t="s">
        <v>15946</v>
      </c>
      <c r="C3745">
        <v>18</v>
      </c>
      <c r="D3745" s="88">
        <v>15.62</v>
      </c>
    </row>
    <row r="3746" spans="1:4">
      <c r="A3746">
        <v>3938</v>
      </c>
      <c r="B3746" t="s">
        <v>15947</v>
      </c>
      <c r="C3746">
        <v>0</v>
      </c>
      <c r="D3746" s="88">
        <v>14.85</v>
      </c>
    </row>
    <row r="3747" spans="1:4">
      <c r="A3747">
        <v>3939</v>
      </c>
      <c r="B3747" t="s">
        <v>15948</v>
      </c>
      <c r="C3747">
        <v>0</v>
      </c>
      <c r="D3747" s="88">
        <v>24.18</v>
      </c>
    </row>
    <row r="3748" spans="1:4">
      <c r="A3748">
        <v>3940</v>
      </c>
      <c r="B3748" t="s">
        <v>15949</v>
      </c>
      <c r="C3748">
        <v>6</v>
      </c>
      <c r="D3748" s="88">
        <v>24.48</v>
      </c>
    </row>
    <row r="3749" spans="1:4">
      <c r="A3749">
        <v>3941</v>
      </c>
      <c r="B3749" t="s">
        <v>15950</v>
      </c>
      <c r="C3749">
        <v>0</v>
      </c>
      <c r="D3749" s="88">
        <v>38.49</v>
      </c>
    </row>
    <row r="3750" spans="1:4">
      <c r="A3750">
        <v>3942</v>
      </c>
      <c r="B3750" t="s">
        <v>15951</v>
      </c>
      <c r="C3750">
        <v>0</v>
      </c>
      <c r="D3750" s="88">
        <v>7.92</v>
      </c>
    </row>
    <row r="3751" spans="1:4">
      <c r="A3751">
        <v>3943</v>
      </c>
      <c r="B3751" t="s">
        <v>15952</v>
      </c>
      <c r="C3751">
        <v>0</v>
      </c>
      <c r="D3751" s="88">
        <v>28.39</v>
      </c>
    </row>
    <row r="3752" spans="1:4">
      <c r="A3752">
        <v>3944</v>
      </c>
      <c r="B3752" t="s">
        <v>15953</v>
      </c>
      <c r="C3752">
        <v>0</v>
      </c>
      <c r="D3752" s="88">
        <v>16.7</v>
      </c>
    </row>
    <row r="3753" spans="1:4">
      <c r="A3753">
        <v>3945</v>
      </c>
      <c r="B3753" t="s">
        <v>15954</v>
      </c>
      <c r="C3753">
        <v>0</v>
      </c>
      <c r="D3753" s="88">
        <v>9.9179999999999993</v>
      </c>
    </row>
    <row r="3754" spans="1:4">
      <c r="A3754">
        <v>3946</v>
      </c>
      <c r="B3754" t="s">
        <v>15955</v>
      </c>
      <c r="C3754">
        <v>0</v>
      </c>
      <c r="D3754" s="88">
        <v>21.02</v>
      </c>
    </row>
    <row r="3755" spans="1:4">
      <c r="A3755">
        <v>3947</v>
      </c>
      <c r="B3755" t="s">
        <v>15956</v>
      </c>
      <c r="C3755">
        <v>0</v>
      </c>
      <c r="D3755" s="88">
        <v>23.5</v>
      </c>
    </row>
    <row r="3756" spans="1:4">
      <c r="A3756">
        <v>3948</v>
      </c>
      <c r="B3756" t="s">
        <v>15957</v>
      </c>
      <c r="C3756">
        <v>0</v>
      </c>
      <c r="D3756" s="88">
        <v>39.18</v>
      </c>
    </row>
    <row r="3757" spans="1:4">
      <c r="A3757">
        <v>3949</v>
      </c>
      <c r="B3757" t="s">
        <v>15958</v>
      </c>
      <c r="C3757">
        <v>0</v>
      </c>
      <c r="D3757" s="88">
        <v>27.93</v>
      </c>
    </row>
    <row r="3758" spans="1:4">
      <c r="A3758">
        <v>3950</v>
      </c>
      <c r="B3758" t="s">
        <v>15959</v>
      </c>
      <c r="C3758">
        <v>0</v>
      </c>
      <c r="D3758" s="88">
        <v>10.925000000000001</v>
      </c>
    </row>
    <row r="3759" spans="1:4">
      <c r="A3759">
        <v>3951</v>
      </c>
      <c r="B3759" t="s">
        <v>15960</v>
      </c>
      <c r="C3759">
        <v>0</v>
      </c>
      <c r="D3759" s="88">
        <v>14.7</v>
      </c>
    </row>
    <row r="3760" spans="1:4">
      <c r="A3760">
        <v>3952</v>
      </c>
      <c r="B3760" t="s">
        <v>15961</v>
      </c>
      <c r="C3760">
        <v>0</v>
      </c>
      <c r="D3760" s="88">
        <v>6.2560000000000002</v>
      </c>
    </row>
    <row r="3761" spans="1:4">
      <c r="A3761">
        <v>3953</v>
      </c>
      <c r="B3761" t="s">
        <v>15962</v>
      </c>
      <c r="C3761">
        <v>0</v>
      </c>
      <c r="D3761" s="88">
        <v>250</v>
      </c>
    </row>
    <row r="3762" spans="1:4">
      <c r="A3762">
        <v>3954</v>
      </c>
      <c r="B3762" t="s">
        <v>15963</v>
      </c>
      <c r="C3762">
        <v>6</v>
      </c>
      <c r="D3762" s="88">
        <v>9.1999999999999993</v>
      </c>
    </row>
    <row r="3763" spans="1:4">
      <c r="A3763">
        <v>3955</v>
      </c>
      <c r="B3763" t="s">
        <v>15964</v>
      </c>
      <c r="C3763">
        <v>0</v>
      </c>
      <c r="D3763" s="88">
        <v>25.65</v>
      </c>
    </row>
    <row r="3764" spans="1:4">
      <c r="A3764">
        <v>3956</v>
      </c>
      <c r="B3764" t="s">
        <v>15965</v>
      </c>
      <c r="C3764">
        <v>0</v>
      </c>
      <c r="D3764" s="88">
        <v>133.78</v>
      </c>
    </row>
    <row r="3765" spans="1:4">
      <c r="A3765">
        <v>3957</v>
      </c>
      <c r="B3765" t="s">
        <v>15966</v>
      </c>
      <c r="C3765">
        <v>0</v>
      </c>
      <c r="D3765" s="88">
        <v>13.95</v>
      </c>
    </row>
    <row r="3766" spans="1:4">
      <c r="A3766">
        <v>3958</v>
      </c>
      <c r="B3766" t="s">
        <v>15967</v>
      </c>
      <c r="C3766">
        <v>0</v>
      </c>
      <c r="D3766" s="88">
        <v>9.27</v>
      </c>
    </row>
    <row r="3767" spans="1:4">
      <c r="A3767">
        <v>3959</v>
      </c>
      <c r="B3767" t="s">
        <v>15968</v>
      </c>
      <c r="C3767">
        <v>0</v>
      </c>
      <c r="D3767" s="88">
        <v>10.68</v>
      </c>
    </row>
    <row r="3768" spans="1:4">
      <c r="A3768">
        <v>3960</v>
      </c>
      <c r="B3768" t="s">
        <v>15969</v>
      </c>
      <c r="C3768">
        <v>0</v>
      </c>
      <c r="D3768" s="88">
        <v>10.29</v>
      </c>
    </row>
    <row r="3769" spans="1:4">
      <c r="A3769">
        <v>3961</v>
      </c>
      <c r="B3769" t="s">
        <v>15970</v>
      </c>
      <c r="C3769">
        <v>0</v>
      </c>
      <c r="D3769" s="88">
        <v>12.54</v>
      </c>
    </row>
    <row r="3770" spans="1:4">
      <c r="A3770">
        <v>3962</v>
      </c>
      <c r="B3770" t="s">
        <v>15971</v>
      </c>
      <c r="C3770">
        <v>0</v>
      </c>
      <c r="D3770" s="88">
        <v>11.07</v>
      </c>
    </row>
    <row r="3771" spans="1:4">
      <c r="A3771">
        <v>3963</v>
      </c>
      <c r="B3771" t="s">
        <v>15972</v>
      </c>
      <c r="C3771">
        <v>0</v>
      </c>
      <c r="D3771" s="88">
        <v>14.11</v>
      </c>
    </row>
    <row r="3772" spans="1:4">
      <c r="A3772">
        <v>3964</v>
      </c>
      <c r="B3772" t="s">
        <v>15973</v>
      </c>
      <c r="C3772">
        <v>0</v>
      </c>
      <c r="D3772" s="88">
        <v>47.7</v>
      </c>
    </row>
    <row r="3773" spans="1:4">
      <c r="A3773">
        <v>3965</v>
      </c>
      <c r="B3773" t="s">
        <v>15974</v>
      </c>
      <c r="C3773">
        <v>0</v>
      </c>
      <c r="D3773" s="88">
        <v>52.65</v>
      </c>
    </row>
    <row r="3774" spans="1:4">
      <c r="A3774">
        <v>3966</v>
      </c>
      <c r="B3774" t="s">
        <v>15975</v>
      </c>
      <c r="C3774">
        <v>0</v>
      </c>
      <c r="D3774" s="88">
        <v>15.01</v>
      </c>
    </row>
    <row r="3775" spans="1:4">
      <c r="A3775">
        <v>3967</v>
      </c>
      <c r="B3775" t="s">
        <v>15976</v>
      </c>
      <c r="C3775">
        <v>24</v>
      </c>
      <c r="D3775" s="88">
        <v>5.56</v>
      </c>
    </row>
    <row r="3776" spans="1:4">
      <c r="A3776">
        <v>3968</v>
      </c>
      <c r="B3776" t="s">
        <v>15977</v>
      </c>
      <c r="C3776">
        <v>6</v>
      </c>
      <c r="D3776" s="88">
        <v>5.13</v>
      </c>
    </row>
    <row r="3777" spans="1:4">
      <c r="A3777">
        <v>3969</v>
      </c>
      <c r="B3777" t="s">
        <v>15978</v>
      </c>
      <c r="C3777">
        <v>12</v>
      </c>
      <c r="D3777" s="88">
        <v>8.48</v>
      </c>
    </row>
    <row r="3778" spans="1:4">
      <c r="A3778">
        <v>3970</v>
      </c>
      <c r="B3778" t="s">
        <v>15979</v>
      </c>
      <c r="C3778">
        <v>0</v>
      </c>
      <c r="D3778" s="88">
        <v>4.32</v>
      </c>
    </row>
    <row r="3779" spans="1:4">
      <c r="A3779">
        <v>3971</v>
      </c>
      <c r="B3779" t="s">
        <v>15980</v>
      </c>
      <c r="C3779">
        <v>0</v>
      </c>
      <c r="D3779" s="88">
        <v>13.88</v>
      </c>
    </row>
    <row r="3780" spans="1:4">
      <c r="A3780">
        <v>3972</v>
      </c>
      <c r="B3780" t="s">
        <v>15981</v>
      </c>
      <c r="C3780">
        <v>0</v>
      </c>
      <c r="D3780" s="88">
        <v>18.367000000000001</v>
      </c>
    </row>
    <row r="3781" spans="1:4">
      <c r="A3781">
        <v>3973</v>
      </c>
      <c r="B3781" t="s">
        <v>15982</v>
      </c>
      <c r="C3781">
        <v>0</v>
      </c>
      <c r="D3781" s="88">
        <v>6.2220000000000004</v>
      </c>
    </row>
    <row r="3782" spans="1:4">
      <c r="A3782">
        <v>3974</v>
      </c>
      <c r="B3782" t="s">
        <v>15983</v>
      </c>
      <c r="C3782">
        <v>0</v>
      </c>
      <c r="D3782" s="88">
        <v>7.2279999999999998</v>
      </c>
    </row>
    <row r="3783" spans="1:4">
      <c r="A3783">
        <v>3975</v>
      </c>
      <c r="B3783" t="s">
        <v>15984</v>
      </c>
      <c r="C3783">
        <v>0</v>
      </c>
      <c r="D3783" s="88">
        <v>23.42</v>
      </c>
    </row>
    <row r="3784" spans="1:4">
      <c r="A3784">
        <v>3976</v>
      </c>
      <c r="B3784" t="s">
        <v>15985</v>
      </c>
      <c r="C3784">
        <v>0</v>
      </c>
      <c r="D3784" s="88">
        <v>80.66</v>
      </c>
    </row>
    <row r="3785" spans="1:4">
      <c r="A3785">
        <v>3977</v>
      </c>
      <c r="B3785" t="s">
        <v>15986</v>
      </c>
      <c r="C3785">
        <v>0</v>
      </c>
      <c r="D3785" s="88">
        <v>30.95</v>
      </c>
    </row>
    <row r="3786" spans="1:4">
      <c r="A3786">
        <v>3978</v>
      </c>
      <c r="B3786" t="s">
        <v>15987</v>
      </c>
      <c r="C3786">
        <v>0</v>
      </c>
      <c r="D3786" s="88">
        <v>31.17</v>
      </c>
    </row>
    <row r="3787" spans="1:4">
      <c r="A3787">
        <v>3979</v>
      </c>
      <c r="B3787" t="s">
        <v>15988</v>
      </c>
      <c r="C3787">
        <v>0</v>
      </c>
      <c r="D3787" s="88">
        <v>25.225000000000001</v>
      </c>
    </row>
    <row r="3788" spans="1:4">
      <c r="A3788">
        <v>3980</v>
      </c>
      <c r="B3788" t="s">
        <v>15989</v>
      </c>
      <c r="C3788">
        <v>0</v>
      </c>
      <c r="D3788" s="88">
        <v>22.696000000000002</v>
      </c>
    </row>
    <row r="3789" spans="1:4">
      <c r="A3789">
        <v>3981</v>
      </c>
      <c r="B3789" t="s">
        <v>15990</v>
      </c>
      <c r="C3789">
        <v>0</v>
      </c>
      <c r="D3789" s="88">
        <v>24.45</v>
      </c>
    </row>
    <row r="3790" spans="1:4">
      <c r="A3790">
        <v>3982</v>
      </c>
      <c r="B3790" t="s">
        <v>15991</v>
      </c>
      <c r="C3790">
        <v>0</v>
      </c>
      <c r="D3790" s="88">
        <v>31.38</v>
      </c>
    </row>
    <row r="3791" spans="1:4">
      <c r="A3791">
        <v>3983</v>
      </c>
      <c r="B3791" t="s">
        <v>15992</v>
      </c>
      <c r="C3791">
        <v>0</v>
      </c>
      <c r="D3791" s="88">
        <v>57.97</v>
      </c>
    </row>
    <row r="3792" spans="1:4">
      <c r="A3792">
        <v>3984</v>
      </c>
      <c r="B3792" t="s">
        <v>15993</v>
      </c>
      <c r="C3792">
        <v>0</v>
      </c>
      <c r="D3792" s="88">
        <v>20.92</v>
      </c>
    </row>
    <row r="3793" spans="1:4">
      <c r="A3793">
        <v>3985</v>
      </c>
      <c r="B3793" t="s">
        <v>15994</v>
      </c>
      <c r="C3793">
        <v>0</v>
      </c>
      <c r="D3793" s="88">
        <v>57.53</v>
      </c>
    </row>
    <row r="3794" spans="1:4">
      <c r="A3794">
        <v>3986</v>
      </c>
      <c r="B3794" t="s">
        <v>15995</v>
      </c>
      <c r="C3794">
        <v>0</v>
      </c>
      <c r="D3794" s="88">
        <v>66.27</v>
      </c>
    </row>
    <row r="3795" spans="1:4">
      <c r="A3795">
        <v>3987</v>
      </c>
      <c r="B3795" t="s">
        <v>15996</v>
      </c>
      <c r="C3795">
        <v>0</v>
      </c>
      <c r="D3795" s="88">
        <v>56.3</v>
      </c>
    </row>
    <row r="3796" spans="1:4">
      <c r="A3796">
        <v>3988</v>
      </c>
      <c r="B3796" t="s">
        <v>15997</v>
      </c>
      <c r="C3796">
        <v>6</v>
      </c>
      <c r="D3796" s="88">
        <v>14.91</v>
      </c>
    </row>
    <row r="3797" spans="1:4">
      <c r="A3797">
        <v>3989</v>
      </c>
      <c r="B3797" t="s">
        <v>15998</v>
      </c>
      <c r="C3797">
        <v>0</v>
      </c>
      <c r="D3797" s="88">
        <v>42.9</v>
      </c>
    </row>
    <row r="3798" spans="1:4">
      <c r="A3798">
        <v>3990</v>
      </c>
      <c r="B3798" t="s">
        <v>15999</v>
      </c>
      <c r="C3798">
        <v>6</v>
      </c>
      <c r="D3798" s="88">
        <v>22.91</v>
      </c>
    </row>
    <row r="3799" spans="1:4">
      <c r="A3799">
        <v>3991</v>
      </c>
      <c r="B3799" t="s">
        <v>16000</v>
      </c>
      <c r="C3799">
        <v>3</v>
      </c>
      <c r="D3799" s="88">
        <v>10.91</v>
      </c>
    </row>
    <row r="3800" spans="1:4">
      <c r="A3800">
        <v>3992</v>
      </c>
      <c r="B3800" t="s">
        <v>16001</v>
      </c>
      <c r="C3800">
        <v>0</v>
      </c>
      <c r="D3800" s="88">
        <v>27.49</v>
      </c>
    </row>
    <row r="3801" spans="1:4">
      <c r="A3801">
        <v>3993</v>
      </c>
      <c r="B3801" t="s">
        <v>16002</v>
      </c>
      <c r="C3801">
        <v>6</v>
      </c>
      <c r="D3801" s="88">
        <v>16.25</v>
      </c>
    </row>
    <row r="3802" spans="1:4">
      <c r="A3802">
        <v>3994</v>
      </c>
      <c r="B3802" t="s">
        <v>16003</v>
      </c>
      <c r="C3802">
        <v>0</v>
      </c>
      <c r="D3802" s="88">
        <v>21.67</v>
      </c>
    </row>
    <row r="3803" spans="1:4">
      <c r="A3803">
        <v>3995</v>
      </c>
      <c r="B3803" t="s">
        <v>16004</v>
      </c>
      <c r="C3803">
        <v>0</v>
      </c>
      <c r="D3803" s="88">
        <v>64.45</v>
      </c>
    </row>
    <row r="3804" spans="1:4">
      <c r="A3804">
        <v>3996</v>
      </c>
      <c r="B3804" t="s">
        <v>16005</v>
      </c>
      <c r="C3804">
        <v>0</v>
      </c>
      <c r="D3804" s="88">
        <v>50.17</v>
      </c>
    </row>
    <row r="3805" spans="1:4">
      <c r="A3805">
        <v>3997</v>
      </c>
      <c r="B3805" t="s">
        <v>16006</v>
      </c>
      <c r="C3805">
        <v>0</v>
      </c>
      <c r="D3805" s="88">
        <v>16.16</v>
      </c>
    </row>
    <row r="3806" spans="1:4">
      <c r="A3806">
        <v>3998</v>
      </c>
      <c r="B3806" t="s">
        <v>16007</v>
      </c>
      <c r="C3806">
        <v>0</v>
      </c>
      <c r="D3806" s="88">
        <v>22.66</v>
      </c>
    </row>
    <row r="3807" spans="1:4">
      <c r="A3807">
        <v>3999</v>
      </c>
      <c r="B3807" t="s">
        <v>16008</v>
      </c>
      <c r="C3807">
        <v>0</v>
      </c>
      <c r="D3807" s="88">
        <v>22.14</v>
      </c>
    </row>
    <row r="3808" spans="1:4">
      <c r="A3808">
        <v>4000</v>
      </c>
      <c r="B3808" t="s">
        <v>16009</v>
      </c>
      <c r="C3808">
        <v>0</v>
      </c>
      <c r="D3808" s="88">
        <v>68.11</v>
      </c>
    </row>
    <row r="3809" spans="1:4">
      <c r="A3809">
        <v>4001</v>
      </c>
      <c r="B3809" t="s">
        <v>16010</v>
      </c>
      <c r="C3809">
        <v>0</v>
      </c>
      <c r="D3809" s="88">
        <v>72.72</v>
      </c>
    </row>
    <row r="3810" spans="1:4">
      <c r="A3810">
        <v>4002</v>
      </c>
      <c r="B3810" t="s">
        <v>16011</v>
      </c>
      <c r="C3810">
        <v>3</v>
      </c>
      <c r="D3810" s="88">
        <v>46.95</v>
      </c>
    </row>
    <row r="3811" spans="1:4">
      <c r="A3811">
        <v>4003</v>
      </c>
      <c r="B3811" t="s">
        <v>16012</v>
      </c>
      <c r="C3811">
        <v>6</v>
      </c>
      <c r="D3811" s="88">
        <v>19.53</v>
      </c>
    </row>
    <row r="3812" spans="1:4">
      <c r="A3812">
        <v>4004</v>
      </c>
      <c r="B3812" t="s">
        <v>16013</v>
      </c>
      <c r="C3812">
        <v>0</v>
      </c>
      <c r="D3812" s="88">
        <v>13.064</v>
      </c>
    </row>
    <row r="3813" spans="1:4">
      <c r="A3813">
        <v>4005</v>
      </c>
      <c r="B3813" t="s">
        <v>16014</v>
      </c>
      <c r="C3813">
        <v>0</v>
      </c>
      <c r="D3813" s="88">
        <v>22.8</v>
      </c>
    </row>
    <row r="3814" spans="1:4">
      <c r="A3814">
        <v>4006</v>
      </c>
      <c r="B3814" t="s">
        <v>16015</v>
      </c>
      <c r="C3814">
        <v>0</v>
      </c>
      <c r="D3814" s="88">
        <v>27.49</v>
      </c>
    </row>
    <row r="3815" spans="1:4">
      <c r="A3815">
        <v>4007</v>
      </c>
      <c r="B3815" t="s">
        <v>16016</v>
      </c>
      <c r="C3815">
        <v>9</v>
      </c>
      <c r="D3815" s="88">
        <v>15.95</v>
      </c>
    </row>
    <row r="3816" spans="1:4">
      <c r="A3816">
        <v>4008</v>
      </c>
      <c r="B3816" t="s">
        <v>16017</v>
      </c>
      <c r="C3816">
        <v>0</v>
      </c>
      <c r="D3816" s="88">
        <v>18.13</v>
      </c>
    </row>
    <row r="3817" spans="1:4">
      <c r="A3817">
        <v>4009</v>
      </c>
      <c r="B3817" t="s">
        <v>16018</v>
      </c>
      <c r="C3817">
        <v>0</v>
      </c>
      <c r="D3817" s="88">
        <v>12.5</v>
      </c>
    </row>
    <row r="3818" spans="1:4">
      <c r="A3818">
        <v>4010</v>
      </c>
      <c r="B3818" t="s">
        <v>16019</v>
      </c>
      <c r="C3818">
        <v>0</v>
      </c>
      <c r="D3818" s="88">
        <v>5.9</v>
      </c>
    </row>
    <row r="3819" spans="1:4">
      <c r="A3819">
        <v>4011</v>
      </c>
      <c r="B3819" t="s">
        <v>16020</v>
      </c>
      <c r="C3819">
        <v>0</v>
      </c>
      <c r="D3819" s="88">
        <v>5.27</v>
      </c>
    </row>
    <row r="3820" spans="1:4">
      <c r="A3820">
        <v>4012</v>
      </c>
      <c r="B3820" t="s">
        <v>16021</v>
      </c>
      <c r="C3820">
        <v>0</v>
      </c>
      <c r="D3820" s="88">
        <v>10.199999999999999</v>
      </c>
    </row>
    <row r="3821" spans="1:4">
      <c r="A3821">
        <v>4013</v>
      </c>
      <c r="B3821" t="s">
        <v>16022</v>
      </c>
      <c r="C3821">
        <v>0</v>
      </c>
      <c r="D3821" s="88">
        <v>23</v>
      </c>
    </row>
    <row r="3822" spans="1:4">
      <c r="A3822">
        <v>4014</v>
      </c>
      <c r="B3822" t="s">
        <v>16023</v>
      </c>
      <c r="C3822">
        <v>0</v>
      </c>
      <c r="D3822" s="88">
        <v>4.165</v>
      </c>
    </row>
    <row r="3823" spans="1:4">
      <c r="A3823">
        <v>4015</v>
      </c>
      <c r="B3823" t="s">
        <v>16024</v>
      </c>
      <c r="C3823">
        <v>0</v>
      </c>
      <c r="D3823" s="88">
        <v>5.8650000000000002</v>
      </c>
    </row>
    <row r="3824" spans="1:4">
      <c r="A3824">
        <v>4016</v>
      </c>
      <c r="B3824" t="s">
        <v>16025</v>
      </c>
      <c r="C3824">
        <v>12</v>
      </c>
      <c r="D3824" s="88">
        <v>10.58</v>
      </c>
    </row>
    <row r="3825" spans="1:4">
      <c r="A3825">
        <v>4017</v>
      </c>
      <c r="B3825" t="s">
        <v>16026</v>
      </c>
      <c r="C3825">
        <v>0</v>
      </c>
      <c r="D3825" s="88">
        <v>65</v>
      </c>
    </row>
    <row r="3826" spans="1:4">
      <c r="A3826">
        <v>4018</v>
      </c>
      <c r="B3826" t="s">
        <v>16027</v>
      </c>
      <c r="C3826">
        <v>0</v>
      </c>
      <c r="D3826" s="88">
        <v>7.64</v>
      </c>
    </row>
    <row r="3827" spans="1:4">
      <c r="A3827">
        <v>4019</v>
      </c>
      <c r="B3827" t="s">
        <v>16028</v>
      </c>
      <c r="C3827">
        <v>0</v>
      </c>
      <c r="D3827" s="88">
        <v>17</v>
      </c>
    </row>
    <row r="3828" spans="1:4">
      <c r="A3828">
        <v>4020</v>
      </c>
      <c r="B3828" t="s">
        <v>16029</v>
      </c>
      <c r="C3828">
        <v>0</v>
      </c>
      <c r="D3828" s="88">
        <v>5.0599999999999996</v>
      </c>
    </row>
    <row r="3829" spans="1:4">
      <c r="A3829">
        <v>4021</v>
      </c>
      <c r="B3829" t="s">
        <v>16030</v>
      </c>
      <c r="C3829">
        <v>0</v>
      </c>
      <c r="D3829" s="88">
        <v>4.88</v>
      </c>
    </row>
    <row r="3830" spans="1:4">
      <c r="A3830">
        <v>4022</v>
      </c>
      <c r="B3830" t="s">
        <v>16031</v>
      </c>
      <c r="C3830">
        <v>0</v>
      </c>
      <c r="D3830" s="88">
        <v>3.956</v>
      </c>
    </row>
    <row r="3831" spans="1:4">
      <c r="A3831">
        <v>4023</v>
      </c>
      <c r="B3831" t="s">
        <v>16032</v>
      </c>
      <c r="C3831">
        <v>0</v>
      </c>
      <c r="D3831" s="88">
        <v>6.97</v>
      </c>
    </row>
    <row r="3832" spans="1:4">
      <c r="A3832">
        <v>4024</v>
      </c>
      <c r="B3832" t="s">
        <v>16033</v>
      </c>
      <c r="C3832">
        <v>0</v>
      </c>
      <c r="D3832" s="88">
        <v>10.58</v>
      </c>
    </row>
    <row r="3833" spans="1:4">
      <c r="A3833">
        <v>4025</v>
      </c>
      <c r="B3833" t="s">
        <v>16034</v>
      </c>
      <c r="C3833">
        <v>0</v>
      </c>
      <c r="D3833" s="88">
        <v>8.2799999999999994</v>
      </c>
    </row>
    <row r="3834" spans="1:4">
      <c r="A3834">
        <v>4026</v>
      </c>
      <c r="B3834" t="s">
        <v>16035</v>
      </c>
      <c r="C3834">
        <v>0</v>
      </c>
      <c r="D3834" s="88">
        <v>7.45</v>
      </c>
    </row>
    <row r="3835" spans="1:4">
      <c r="A3835">
        <v>4027</v>
      </c>
      <c r="B3835" t="s">
        <v>16036</v>
      </c>
      <c r="C3835">
        <v>0</v>
      </c>
      <c r="D3835" s="88">
        <v>5.335</v>
      </c>
    </row>
    <row r="3836" spans="1:4">
      <c r="A3836">
        <v>4028</v>
      </c>
      <c r="B3836" t="s">
        <v>16037</v>
      </c>
      <c r="C3836">
        <v>0</v>
      </c>
      <c r="D3836" s="88">
        <v>15.64</v>
      </c>
    </row>
    <row r="3837" spans="1:4">
      <c r="A3837">
        <v>4029</v>
      </c>
      <c r="B3837" t="s">
        <v>16038</v>
      </c>
      <c r="C3837">
        <v>102</v>
      </c>
      <c r="D3837" s="88">
        <v>2.976</v>
      </c>
    </row>
    <row r="3838" spans="1:4">
      <c r="A3838">
        <v>4030</v>
      </c>
      <c r="B3838" t="s">
        <v>16039</v>
      </c>
      <c r="C3838">
        <v>0</v>
      </c>
      <c r="D3838" s="88">
        <v>2.09</v>
      </c>
    </row>
    <row r="3839" spans="1:4">
      <c r="A3839">
        <v>4031</v>
      </c>
      <c r="B3839" t="s">
        <v>16040</v>
      </c>
      <c r="C3839">
        <v>30</v>
      </c>
      <c r="D3839" s="88">
        <v>2.028</v>
      </c>
    </row>
    <row r="3840" spans="1:4">
      <c r="A3840">
        <v>4032</v>
      </c>
      <c r="B3840" t="s">
        <v>16041</v>
      </c>
      <c r="C3840">
        <v>0</v>
      </c>
      <c r="D3840" s="88">
        <v>3.121</v>
      </c>
    </row>
    <row r="3841" spans="1:4">
      <c r="A3841">
        <v>4033</v>
      </c>
      <c r="B3841" t="s">
        <v>16042</v>
      </c>
      <c r="C3841">
        <v>0</v>
      </c>
      <c r="D3841" s="88">
        <v>33.984000000000002</v>
      </c>
    </row>
    <row r="3842" spans="1:4">
      <c r="A3842">
        <v>4034</v>
      </c>
      <c r="B3842" t="s">
        <v>16043</v>
      </c>
      <c r="C3842">
        <v>0</v>
      </c>
      <c r="D3842" s="88">
        <v>9.3800000000000008</v>
      </c>
    </row>
    <row r="3843" spans="1:4">
      <c r="A3843">
        <v>4035</v>
      </c>
      <c r="B3843" t="s">
        <v>16044</v>
      </c>
      <c r="C3843">
        <v>0</v>
      </c>
      <c r="D3843" s="88">
        <v>5.29</v>
      </c>
    </row>
    <row r="3844" spans="1:4">
      <c r="A3844">
        <v>4036</v>
      </c>
      <c r="B3844" t="s">
        <v>16045</v>
      </c>
      <c r="C3844">
        <v>0</v>
      </c>
      <c r="D3844" s="88">
        <v>13.5</v>
      </c>
    </row>
    <row r="3845" spans="1:4">
      <c r="A3845">
        <v>4037</v>
      </c>
      <c r="B3845" t="s">
        <v>16046</v>
      </c>
      <c r="C3845">
        <v>0</v>
      </c>
      <c r="D3845" s="88">
        <v>12.25</v>
      </c>
    </row>
    <row r="3846" spans="1:4">
      <c r="A3846">
        <v>4038</v>
      </c>
      <c r="B3846" t="s">
        <v>16047</v>
      </c>
      <c r="C3846">
        <v>6</v>
      </c>
      <c r="D3846" s="88">
        <v>33.200000000000003</v>
      </c>
    </row>
    <row r="3847" spans="1:4">
      <c r="A3847">
        <v>4039</v>
      </c>
      <c r="B3847" t="s">
        <v>16048</v>
      </c>
      <c r="C3847">
        <v>12</v>
      </c>
      <c r="D3847" s="88">
        <v>3.29</v>
      </c>
    </row>
    <row r="3848" spans="1:4">
      <c r="A3848">
        <v>4040</v>
      </c>
      <c r="B3848" t="s">
        <v>16049</v>
      </c>
      <c r="C3848">
        <v>0</v>
      </c>
      <c r="D3848" s="88">
        <v>52.25</v>
      </c>
    </row>
    <row r="3849" spans="1:4">
      <c r="A3849">
        <v>4041</v>
      </c>
      <c r="B3849" t="s">
        <v>16050</v>
      </c>
      <c r="C3849">
        <v>6</v>
      </c>
      <c r="D3849" s="88">
        <v>23.3</v>
      </c>
    </row>
    <row r="3850" spans="1:4">
      <c r="A3850">
        <v>4042</v>
      </c>
      <c r="B3850" t="s">
        <v>16051</v>
      </c>
      <c r="C3850">
        <v>0</v>
      </c>
      <c r="D3850" s="88">
        <v>3.3</v>
      </c>
    </row>
    <row r="3851" spans="1:4">
      <c r="A3851">
        <v>4043</v>
      </c>
      <c r="B3851" t="s">
        <v>16052</v>
      </c>
      <c r="C3851">
        <v>0</v>
      </c>
      <c r="D3851" s="88">
        <v>31.59</v>
      </c>
    </row>
    <row r="3852" spans="1:4">
      <c r="A3852">
        <v>4044</v>
      </c>
      <c r="B3852" t="s">
        <v>16053</v>
      </c>
      <c r="C3852">
        <v>0</v>
      </c>
      <c r="D3852" s="88">
        <v>27.074999999999999</v>
      </c>
    </row>
    <row r="3853" spans="1:4">
      <c r="A3853">
        <v>4045</v>
      </c>
      <c r="B3853" t="s">
        <v>16054</v>
      </c>
      <c r="C3853">
        <v>0</v>
      </c>
      <c r="D3853" s="88">
        <v>3.9329999999999998</v>
      </c>
    </row>
    <row r="3854" spans="1:4">
      <c r="A3854">
        <v>4046</v>
      </c>
      <c r="B3854" t="s">
        <v>16055</v>
      </c>
      <c r="C3854">
        <v>27</v>
      </c>
      <c r="D3854" s="88">
        <v>16.95</v>
      </c>
    </row>
    <row r="3855" spans="1:4">
      <c r="A3855">
        <v>4047</v>
      </c>
      <c r="B3855" t="s">
        <v>16056</v>
      </c>
      <c r="C3855">
        <v>0</v>
      </c>
      <c r="D3855" s="88">
        <v>6.7</v>
      </c>
    </row>
    <row r="3856" spans="1:4">
      <c r="A3856">
        <v>4048</v>
      </c>
      <c r="B3856" t="s">
        <v>16057</v>
      </c>
      <c r="C3856">
        <v>0</v>
      </c>
      <c r="D3856" s="88">
        <v>8.1910000000000007</v>
      </c>
    </row>
    <row r="3857" spans="1:4">
      <c r="A3857">
        <v>4049</v>
      </c>
      <c r="B3857" t="s">
        <v>16058</v>
      </c>
      <c r="C3857">
        <v>0</v>
      </c>
      <c r="D3857" s="88">
        <v>2.5099999999999998</v>
      </c>
    </row>
    <row r="3858" spans="1:4">
      <c r="A3858">
        <v>4050</v>
      </c>
      <c r="B3858" t="s">
        <v>16059</v>
      </c>
      <c r="C3858">
        <v>0</v>
      </c>
      <c r="D3858" s="88">
        <v>17.260000000000002</v>
      </c>
    </row>
    <row r="3859" spans="1:4">
      <c r="A3859">
        <v>4051</v>
      </c>
      <c r="B3859" t="s">
        <v>16060</v>
      </c>
      <c r="C3859">
        <v>0</v>
      </c>
      <c r="D3859" s="88">
        <v>21.36</v>
      </c>
    </row>
    <row r="3860" spans="1:4">
      <c r="A3860">
        <v>4052</v>
      </c>
      <c r="B3860" t="s">
        <v>16061</v>
      </c>
      <c r="C3860">
        <v>0</v>
      </c>
      <c r="D3860" s="88">
        <v>13.3</v>
      </c>
    </row>
    <row r="3861" spans="1:4">
      <c r="A3861">
        <v>4053</v>
      </c>
      <c r="B3861" t="s">
        <v>16062</v>
      </c>
      <c r="C3861">
        <v>0</v>
      </c>
      <c r="D3861" s="88">
        <v>4.8899999999999997</v>
      </c>
    </row>
    <row r="3862" spans="1:4">
      <c r="A3862">
        <v>4054</v>
      </c>
      <c r="B3862" t="s">
        <v>16063</v>
      </c>
      <c r="C3862">
        <v>78</v>
      </c>
      <c r="D3862" s="88">
        <v>4.9000000000000004</v>
      </c>
    </row>
    <row r="3863" spans="1:4">
      <c r="A3863">
        <v>4055</v>
      </c>
      <c r="B3863" t="s">
        <v>16064</v>
      </c>
      <c r="C3863">
        <v>6</v>
      </c>
      <c r="D3863" s="88">
        <v>32.295000000000002</v>
      </c>
    </row>
    <row r="3864" spans="1:4">
      <c r="A3864">
        <v>4056</v>
      </c>
      <c r="B3864" t="s">
        <v>16065</v>
      </c>
      <c r="C3864">
        <v>6</v>
      </c>
      <c r="D3864" s="88">
        <v>32</v>
      </c>
    </row>
    <row r="3865" spans="1:4">
      <c r="A3865">
        <v>4057</v>
      </c>
      <c r="B3865" t="s">
        <v>16066</v>
      </c>
      <c r="C3865">
        <v>6</v>
      </c>
      <c r="D3865" s="88">
        <v>42.88</v>
      </c>
    </row>
    <row r="3866" spans="1:4">
      <c r="A3866">
        <v>4058</v>
      </c>
      <c r="B3866" t="s">
        <v>16067</v>
      </c>
      <c r="C3866">
        <v>6</v>
      </c>
      <c r="D3866" s="88">
        <v>46.26</v>
      </c>
    </row>
    <row r="3867" spans="1:4">
      <c r="A3867">
        <v>4059</v>
      </c>
      <c r="B3867" t="s">
        <v>16068</v>
      </c>
      <c r="C3867">
        <v>6</v>
      </c>
      <c r="D3867" s="88">
        <v>72.16</v>
      </c>
    </row>
    <row r="3868" spans="1:4">
      <c r="A3868">
        <v>4060</v>
      </c>
      <c r="B3868" t="s">
        <v>16069</v>
      </c>
      <c r="C3868">
        <v>6</v>
      </c>
      <c r="D3868" s="88">
        <v>31.36</v>
      </c>
    </row>
    <row r="3869" spans="1:4">
      <c r="A3869">
        <v>4061</v>
      </c>
      <c r="B3869" t="s">
        <v>16070</v>
      </c>
      <c r="C3869">
        <v>6</v>
      </c>
      <c r="D3869" s="88">
        <v>29.65</v>
      </c>
    </row>
    <row r="3870" spans="1:4">
      <c r="A3870">
        <v>4062</v>
      </c>
      <c r="B3870" t="s">
        <v>16071</v>
      </c>
      <c r="C3870">
        <v>6</v>
      </c>
      <c r="D3870" s="88">
        <v>32</v>
      </c>
    </row>
    <row r="3871" spans="1:4">
      <c r="A3871">
        <v>4063</v>
      </c>
      <c r="B3871" t="s">
        <v>16072</v>
      </c>
      <c r="C3871">
        <v>0</v>
      </c>
      <c r="D3871" s="88">
        <v>6.0039999999999996</v>
      </c>
    </row>
    <row r="3872" spans="1:4">
      <c r="A3872">
        <v>4064</v>
      </c>
      <c r="B3872" t="s">
        <v>16073</v>
      </c>
      <c r="C3872">
        <v>0</v>
      </c>
      <c r="D3872" s="88">
        <v>4.931</v>
      </c>
    </row>
    <row r="3873" spans="1:4">
      <c r="A3873">
        <v>4065</v>
      </c>
      <c r="B3873" t="s">
        <v>16074</v>
      </c>
      <c r="C3873">
        <v>0</v>
      </c>
      <c r="D3873" s="88">
        <v>4.8449999999999998</v>
      </c>
    </row>
    <row r="3874" spans="1:4">
      <c r="A3874">
        <v>4066</v>
      </c>
      <c r="B3874" t="s">
        <v>16075</v>
      </c>
      <c r="C3874">
        <v>0</v>
      </c>
      <c r="D3874" s="88">
        <v>13.699</v>
      </c>
    </row>
    <row r="3875" spans="1:4">
      <c r="A3875">
        <v>4067</v>
      </c>
      <c r="B3875" t="s">
        <v>16076</v>
      </c>
      <c r="C3875">
        <v>0</v>
      </c>
      <c r="D3875" s="88">
        <v>5.0919999999999996</v>
      </c>
    </row>
    <row r="3876" spans="1:4">
      <c r="A3876">
        <v>4068</v>
      </c>
      <c r="B3876" t="s">
        <v>16077</v>
      </c>
      <c r="C3876">
        <v>0</v>
      </c>
      <c r="D3876" s="88">
        <v>90.66</v>
      </c>
    </row>
    <row r="3877" spans="1:4">
      <c r="A3877">
        <v>4069</v>
      </c>
      <c r="B3877" t="s">
        <v>16078</v>
      </c>
      <c r="C3877">
        <v>0</v>
      </c>
      <c r="D3877" s="88">
        <v>25.46</v>
      </c>
    </row>
    <row r="3878" spans="1:4">
      <c r="A3878">
        <v>4070</v>
      </c>
      <c r="B3878" t="s">
        <v>16079</v>
      </c>
      <c r="C3878">
        <v>0</v>
      </c>
      <c r="D3878" s="88">
        <v>19.940000000000001</v>
      </c>
    </row>
    <row r="3879" spans="1:4">
      <c r="A3879">
        <v>4071</v>
      </c>
      <c r="B3879" t="s">
        <v>16080</v>
      </c>
      <c r="C3879">
        <v>0</v>
      </c>
      <c r="D3879" s="88">
        <v>6.5549999999999997</v>
      </c>
    </row>
    <row r="3880" spans="1:4">
      <c r="A3880">
        <v>4072</v>
      </c>
      <c r="B3880" t="s">
        <v>16081</v>
      </c>
      <c r="C3880">
        <v>0</v>
      </c>
      <c r="D3880" s="88">
        <v>3.786</v>
      </c>
    </row>
    <row r="3881" spans="1:4">
      <c r="A3881">
        <v>4073</v>
      </c>
      <c r="B3881" t="s">
        <v>16082</v>
      </c>
      <c r="C3881">
        <v>0</v>
      </c>
      <c r="D3881" s="88">
        <v>16.34</v>
      </c>
    </row>
    <row r="3882" spans="1:4">
      <c r="A3882">
        <v>4074</v>
      </c>
      <c r="B3882" t="s">
        <v>16083</v>
      </c>
      <c r="C3882">
        <v>0</v>
      </c>
      <c r="D3882" s="88">
        <v>4.2320000000000002</v>
      </c>
    </row>
    <row r="3883" spans="1:4">
      <c r="A3883">
        <v>4075</v>
      </c>
      <c r="B3883" t="s">
        <v>16084</v>
      </c>
      <c r="C3883">
        <v>0</v>
      </c>
      <c r="D3883" s="88">
        <v>3.879</v>
      </c>
    </row>
    <row r="3884" spans="1:4">
      <c r="A3884">
        <v>4076</v>
      </c>
      <c r="B3884" t="s">
        <v>16085</v>
      </c>
      <c r="C3884">
        <v>0</v>
      </c>
      <c r="D3884" s="88">
        <v>65.099999999999994</v>
      </c>
    </row>
    <row r="3885" spans="1:4">
      <c r="A3885">
        <v>4077</v>
      </c>
      <c r="B3885" t="s">
        <v>16086</v>
      </c>
      <c r="C3885">
        <v>0</v>
      </c>
      <c r="D3885" s="88">
        <v>35.340000000000003</v>
      </c>
    </row>
    <row r="3886" spans="1:4">
      <c r="A3886">
        <v>4078</v>
      </c>
      <c r="B3886" t="s">
        <v>16087</v>
      </c>
      <c r="C3886">
        <v>0</v>
      </c>
      <c r="D3886" s="88">
        <v>18.600000000000001</v>
      </c>
    </row>
    <row r="3887" spans="1:4">
      <c r="A3887">
        <v>4079</v>
      </c>
      <c r="B3887" t="s">
        <v>16088</v>
      </c>
      <c r="C3887">
        <v>0</v>
      </c>
      <c r="D3887" s="88">
        <v>4.9880000000000004</v>
      </c>
    </row>
    <row r="3888" spans="1:4">
      <c r="A3888">
        <v>4080</v>
      </c>
      <c r="B3888" t="s">
        <v>16089</v>
      </c>
      <c r="C3888">
        <v>0</v>
      </c>
      <c r="D3888" s="88">
        <v>6.1</v>
      </c>
    </row>
    <row r="3889" spans="1:4">
      <c r="A3889">
        <v>4081</v>
      </c>
      <c r="B3889" t="s">
        <v>16090</v>
      </c>
      <c r="C3889">
        <v>0</v>
      </c>
      <c r="D3889" s="88">
        <v>13.853999999999999</v>
      </c>
    </row>
    <row r="3890" spans="1:4">
      <c r="A3890">
        <v>4082</v>
      </c>
      <c r="B3890" t="s">
        <v>16091</v>
      </c>
      <c r="C3890">
        <v>0</v>
      </c>
      <c r="D3890" s="88">
        <v>7.6</v>
      </c>
    </row>
    <row r="3891" spans="1:4">
      <c r="A3891">
        <v>4083</v>
      </c>
      <c r="B3891" t="s">
        <v>16092</v>
      </c>
      <c r="C3891">
        <v>0</v>
      </c>
      <c r="D3891" s="88">
        <v>18.53</v>
      </c>
    </row>
    <row r="3892" spans="1:4">
      <c r="A3892">
        <v>4084</v>
      </c>
      <c r="B3892" t="s">
        <v>16093</v>
      </c>
      <c r="C3892">
        <v>0</v>
      </c>
      <c r="D3892" s="88">
        <v>24.7</v>
      </c>
    </row>
    <row r="3893" spans="1:4">
      <c r="A3893">
        <v>4085</v>
      </c>
      <c r="B3893" t="s">
        <v>16094</v>
      </c>
      <c r="C3893">
        <v>6</v>
      </c>
      <c r="D3893" s="88">
        <v>6.97</v>
      </c>
    </row>
    <row r="3894" spans="1:4">
      <c r="A3894">
        <v>4086</v>
      </c>
      <c r="B3894" t="s">
        <v>16095</v>
      </c>
      <c r="C3894">
        <v>0</v>
      </c>
      <c r="D3894" s="88">
        <v>21.6</v>
      </c>
    </row>
    <row r="3895" spans="1:4">
      <c r="A3895">
        <v>4087</v>
      </c>
      <c r="B3895" t="s">
        <v>16096</v>
      </c>
      <c r="C3895">
        <v>0</v>
      </c>
      <c r="D3895" s="88">
        <v>21.6</v>
      </c>
    </row>
    <row r="3896" spans="1:4">
      <c r="A3896">
        <v>4088</v>
      </c>
      <c r="B3896" t="s">
        <v>16097</v>
      </c>
      <c r="C3896">
        <v>0</v>
      </c>
      <c r="D3896" s="88">
        <v>28.94</v>
      </c>
    </row>
    <row r="3897" spans="1:4">
      <c r="A3897">
        <v>4089</v>
      </c>
      <c r="B3897" t="s">
        <v>16098</v>
      </c>
      <c r="C3897">
        <v>0</v>
      </c>
      <c r="D3897" s="88">
        <v>28.97</v>
      </c>
    </row>
    <row r="3898" spans="1:4">
      <c r="A3898">
        <v>4090</v>
      </c>
      <c r="B3898" t="s">
        <v>16099</v>
      </c>
      <c r="C3898">
        <v>0</v>
      </c>
      <c r="D3898" s="88">
        <v>42.9</v>
      </c>
    </row>
    <row r="3899" spans="1:4">
      <c r="A3899">
        <v>4091</v>
      </c>
      <c r="B3899" t="s">
        <v>16100</v>
      </c>
      <c r="C3899">
        <v>0</v>
      </c>
      <c r="D3899" s="88">
        <v>23.5</v>
      </c>
    </row>
    <row r="3900" spans="1:4">
      <c r="A3900">
        <v>4092</v>
      </c>
      <c r="B3900" t="s">
        <v>16101</v>
      </c>
      <c r="C3900">
        <v>0</v>
      </c>
      <c r="D3900" s="88">
        <v>38.67</v>
      </c>
    </row>
    <row r="3901" spans="1:4">
      <c r="A3901">
        <v>4093</v>
      </c>
      <c r="B3901" t="s">
        <v>16102</v>
      </c>
      <c r="C3901">
        <v>0</v>
      </c>
      <c r="D3901" s="88">
        <v>32.479999999999997</v>
      </c>
    </row>
    <row r="3902" spans="1:4">
      <c r="A3902">
        <v>4094</v>
      </c>
      <c r="B3902" t="s">
        <v>16103</v>
      </c>
      <c r="C3902">
        <v>0</v>
      </c>
      <c r="D3902" s="88">
        <v>26.52</v>
      </c>
    </row>
    <row r="3903" spans="1:4">
      <c r="A3903">
        <v>4095</v>
      </c>
      <c r="B3903" t="s">
        <v>16104</v>
      </c>
      <c r="C3903">
        <v>0</v>
      </c>
      <c r="D3903" s="88">
        <v>21.4</v>
      </c>
    </row>
    <row r="3904" spans="1:4">
      <c r="A3904">
        <v>4096</v>
      </c>
      <c r="B3904" t="s">
        <v>16105</v>
      </c>
      <c r="C3904">
        <v>0</v>
      </c>
      <c r="D3904" s="88">
        <v>46.41</v>
      </c>
    </row>
    <row r="3905" spans="1:4">
      <c r="A3905">
        <v>4097</v>
      </c>
      <c r="B3905" t="s">
        <v>16106</v>
      </c>
      <c r="C3905">
        <v>0</v>
      </c>
      <c r="D3905" s="88">
        <v>17.04</v>
      </c>
    </row>
    <row r="3906" spans="1:4">
      <c r="A3906">
        <v>4098</v>
      </c>
      <c r="B3906" t="s">
        <v>16107</v>
      </c>
      <c r="C3906">
        <v>0</v>
      </c>
      <c r="D3906" s="88">
        <v>19.329999999999998</v>
      </c>
    </row>
    <row r="3907" spans="1:4">
      <c r="A3907">
        <v>4099</v>
      </c>
      <c r="B3907" t="s">
        <v>16108</v>
      </c>
      <c r="C3907">
        <v>0</v>
      </c>
      <c r="D3907" s="88">
        <v>16.849</v>
      </c>
    </row>
    <row r="3908" spans="1:4">
      <c r="A3908">
        <v>4100</v>
      </c>
      <c r="B3908" t="s">
        <v>16109</v>
      </c>
      <c r="C3908">
        <v>0</v>
      </c>
      <c r="D3908" s="88">
        <v>26.13</v>
      </c>
    </row>
    <row r="3909" spans="1:4">
      <c r="A3909">
        <v>4101</v>
      </c>
      <c r="B3909" t="s">
        <v>16110</v>
      </c>
      <c r="C3909">
        <v>0</v>
      </c>
      <c r="D3909" s="88">
        <v>30.38</v>
      </c>
    </row>
    <row r="3910" spans="1:4">
      <c r="A3910">
        <v>4102</v>
      </c>
      <c r="B3910" t="s">
        <v>16111</v>
      </c>
      <c r="C3910">
        <v>0</v>
      </c>
      <c r="D3910" s="88">
        <v>114.82</v>
      </c>
    </row>
    <row r="3911" spans="1:4">
      <c r="A3911">
        <v>4103</v>
      </c>
      <c r="B3911" t="s">
        <v>16112</v>
      </c>
      <c r="C3911">
        <v>0</v>
      </c>
      <c r="D3911" s="88">
        <v>42.01</v>
      </c>
    </row>
    <row r="3912" spans="1:4">
      <c r="A3912">
        <v>4104</v>
      </c>
      <c r="B3912" t="s">
        <v>16113</v>
      </c>
      <c r="C3912">
        <v>0</v>
      </c>
      <c r="D3912" s="88">
        <v>38.56</v>
      </c>
    </row>
    <row r="3913" spans="1:4">
      <c r="A3913">
        <v>4105</v>
      </c>
      <c r="B3913" t="s">
        <v>16114</v>
      </c>
      <c r="C3913">
        <v>0</v>
      </c>
      <c r="D3913" s="88">
        <v>11.53</v>
      </c>
    </row>
    <row r="3914" spans="1:4">
      <c r="A3914">
        <v>4106</v>
      </c>
      <c r="B3914" t="s">
        <v>16115</v>
      </c>
      <c r="C3914">
        <v>462</v>
      </c>
      <c r="D3914" s="88">
        <v>9.0449999999999999</v>
      </c>
    </row>
    <row r="3915" spans="1:4">
      <c r="A3915">
        <v>4107</v>
      </c>
      <c r="B3915" t="s">
        <v>16116</v>
      </c>
      <c r="C3915">
        <v>0</v>
      </c>
      <c r="D3915" s="88">
        <v>34.92</v>
      </c>
    </row>
    <row r="3916" spans="1:4">
      <c r="A3916">
        <v>4108</v>
      </c>
      <c r="B3916" t="s">
        <v>16117</v>
      </c>
      <c r="C3916">
        <v>0</v>
      </c>
      <c r="D3916" s="88">
        <v>10.47</v>
      </c>
    </row>
    <row r="3917" spans="1:4">
      <c r="A3917">
        <v>4109</v>
      </c>
      <c r="B3917" t="s">
        <v>16118</v>
      </c>
      <c r="C3917">
        <v>0</v>
      </c>
      <c r="D3917" s="88">
        <v>169.85</v>
      </c>
    </row>
    <row r="3918" spans="1:4">
      <c r="A3918">
        <v>4110</v>
      </c>
      <c r="B3918" t="s">
        <v>16119</v>
      </c>
      <c r="C3918">
        <v>0</v>
      </c>
      <c r="D3918" s="88">
        <v>16.09</v>
      </c>
    </row>
    <row r="3919" spans="1:4">
      <c r="A3919">
        <v>4111</v>
      </c>
      <c r="B3919" t="s">
        <v>16120</v>
      </c>
      <c r="C3919">
        <v>0</v>
      </c>
      <c r="D3919" s="88">
        <v>18.11</v>
      </c>
    </row>
    <row r="3920" spans="1:4">
      <c r="A3920">
        <v>4112</v>
      </c>
      <c r="B3920" t="s">
        <v>16121</v>
      </c>
      <c r="C3920">
        <v>0</v>
      </c>
      <c r="D3920" s="88">
        <v>21.01</v>
      </c>
    </row>
    <row r="3921" spans="1:4">
      <c r="A3921">
        <v>4113</v>
      </c>
      <c r="B3921" t="s">
        <v>16122</v>
      </c>
      <c r="C3921">
        <v>0</v>
      </c>
      <c r="D3921" s="88">
        <v>28.11</v>
      </c>
    </row>
    <row r="3922" spans="1:4">
      <c r="A3922">
        <v>4114</v>
      </c>
      <c r="B3922" t="s">
        <v>16123</v>
      </c>
      <c r="C3922">
        <v>0</v>
      </c>
      <c r="D3922" s="88">
        <v>13.62</v>
      </c>
    </row>
    <row r="3923" spans="1:4">
      <c r="A3923">
        <v>4115</v>
      </c>
      <c r="B3923" t="s">
        <v>16124</v>
      </c>
      <c r="C3923">
        <v>0</v>
      </c>
      <c r="D3923" s="88">
        <v>35.130000000000003</v>
      </c>
    </row>
    <row r="3924" spans="1:4">
      <c r="A3924">
        <v>4116</v>
      </c>
      <c r="B3924" t="s">
        <v>16125</v>
      </c>
      <c r="C3924">
        <v>0</v>
      </c>
      <c r="D3924" s="88">
        <v>29.273</v>
      </c>
    </row>
    <row r="3925" spans="1:4">
      <c r="A3925">
        <v>4117</v>
      </c>
      <c r="B3925" t="s">
        <v>16126</v>
      </c>
      <c r="C3925">
        <v>18</v>
      </c>
      <c r="D3925" s="88">
        <v>20.77</v>
      </c>
    </row>
    <row r="3926" spans="1:4">
      <c r="A3926">
        <v>4118</v>
      </c>
      <c r="B3926" t="s">
        <v>16127</v>
      </c>
      <c r="C3926">
        <v>0</v>
      </c>
      <c r="D3926" s="88">
        <v>22.11</v>
      </c>
    </row>
    <row r="3927" spans="1:4">
      <c r="A3927">
        <v>4119</v>
      </c>
      <c r="B3927" t="s">
        <v>16128</v>
      </c>
      <c r="C3927">
        <v>0</v>
      </c>
      <c r="D3927" s="88">
        <v>28.9</v>
      </c>
    </row>
    <row r="3928" spans="1:4">
      <c r="A3928">
        <v>4120</v>
      </c>
      <c r="B3928" t="s">
        <v>16129</v>
      </c>
      <c r="C3928">
        <v>0</v>
      </c>
      <c r="D3928" s="88">
        <v>43.33</v>
      </c>
    </row>
    <row r="3929" spans="1:4">
      <c r="A3929">
        <v>4121</v>
      </c>
      <c r="B3929" t="s">
        <v>16130</v>
      </c>
      <c r="C3929">
        <v>0</v>
      </c>
      <c r="D3929" s="88">
        <v>465.17</v>
      </c>
    </row>
    <row r="3930" spans="1:4">
      <c r="A3930">
        <v>4122</v>
      </c>
      <c r="B3930" t="s">
        <v>16131</v>
      </c>
      <c r="C3930">
        <v>0</v>
      </c>
      <c r="D3930" s="88">
        <v>9.27</v>
      </c>
    </row>
    <row r="3931" spans="1:4">
      <c r="A3931">
        <v>4123</v>
      </c>
      <c r="B3931" t="s">
        <v>16132</v>
      </c>
      <c r="C3931">
        <v>0</v>
      </c>
      <c r="D3931" s="88">
        <v>46.18</v>
      </c>
    </row>
    <row r="3932" spans="1:4">
      <c r="A3932">
        <v>4124</v>
      </c>
      <c r="B3932" t="s">
        <v>16133</v>
      </c>
      <c r="C3932">
        <v>0</v>
      </c>
      <c r="D3932" s="88">
        <v>25.97</v>
      </c>
    </row>
    <row r="3933" spans="1:4">
      <c r="A3933">
        <v>4125</v>
      </c>
      <c r="B3933" t="s">
        <v>16134</v>
      </c>
      <c r="C3933">
        <v>6</v>
      </c>
      <c r="D3933" s="88">
        <v>31.4</v>
      </c>
    </row>
    <row r="3934" spans="1:4">
      <c r="A3934">
        <v>4126</v>
      </c>
      <c r="B3934" t="s">
        <v>16135</v>
      </c>
      <c r="C3934">
        <v>0</v>
      </c>
      <c r="D3934" s="88">
        <v>37.03</v>
      </c>
    </row>
    <row r="3935" spans="1:4">
      <c r="A3935">
        <v>4127</v>
      </c>
      <c r="B3935" t="s">
        <v>16136</v>
      </c>
      <c r="C3935">
        <v>0</v>
      </c>
      <c r="D3935" s="88">
        <v>32.229999999999997</v>
      </c>
    </row>
    <row r="3936" spans="1:4">
      <c r="A3936">
        <v>4128</v>
      </c>
      <c r="B3936" t="s">
        <v>16137</v>
      </c>
      <c r="C3936">
        <v>0</v>
      </c>
      <c r="D3936" s="88">
        <v>35.33</v>
      </c>
    </row>
    <row r="3937" spans="1:4">
      <c r="A3937">
        <v>4130</v>
      </c>
      <c r="B3937" t="s">
        <v>16138</v>
      </c>
      <c r="C3937">
        <v>0</v>
      </c>
      <c r="D3937" s="88">
        <v>32.950000000000003</v>
      </c>
    </row>
    <row r="3938" spans="1:4">
      <c r="A3938">
        <v>4131</v>
      </c>
      <c r="B3938" t="s">
        <v>16139</v>
      </c>
      <c r="C3938">
        <v>0</v>
      </c>
      <c r="D3938" s="88">
        <v>18.940000000000001</v>
      </c>
    </row>
    <row r="3939" spans="1:4">
      <c r="A3939">
        <v>4132</v>
      </c>
      <c r="B3939" t="s">
        <v>16140</v>
      </c>
      <c r="C3939">
        <v>0</v>
      </c>
      <c r="D3939" s="88">
        <v>23.24</v>
      </c>
    </row>
    <row r="3940" spans="1:4">
      <c r="A3940">
        <v>4133</v>
      </c>
      <c r="B3940" t="s">
        <v>16141</v>
      </c>
      <c r="C3940">
        <v>0</v>
      </c>
      <c r="D3940" s="88">
        <v>39.799999999999997</v>
      </c>
    </row>
    <row r="3941" spans="1:4">
      <c r="A3941">
        <v>4134</v>
      </c>
      <c r="B3941" t="s">
        <v>16142</v>
      </c>
      <c r="C3941">
        <v>0</v>
      </c>
      <c r="D3941" s="88">
        <v>23.9</v>
      </c>
    </row>
    <row r="3942" spans="1:4">
      <c r="A3942">
        <v>4135</v>
      </c>
      <c r="B3942" t="s">
        <v>16143</v>
      </c>
      <c r="C3942">
        <v>0</v>
      </c>
      <c r="D3942" s="88">
        <v>18.399999999999999</v>
      </c>
    </row>
    <row r="3943" spans="1:4">
      <c r="A3943">
        <v>4136</v>
      </c>
      <c r="B3943" t="s">
        <v>16144</v>
      </c>
      <c r="C3943">
        <v>0</v>
      </c>
      <c r="D3943" s="88">
        <v>19.45</v>
      </c>
    </row>
    <row r="3944" spans="1:4">
      <c r="A3944">
        <v>4137</v>
      </c>
      <c r="B3944" t="s">
        <v>16145</v>
      </c>
      <c r="C3944">
        <v>0</v>
      </c>
      <c r="D3944" s="88">
        <v>31.82</v>
      </c>
    </row>
    <row r="3945" spans="1:4">
      <c r="A3945">
        <v>4138</v>
      </c>
      <c r="B3945" t="s">
        <v>16146</v>
      </c>
      <c r="C3945">
        <v>0</v>
      </c>
      <c r="D3945" s="88">
        <v>18.724</v>
      </c>
    </row>
    <row r="3946" spans="1:4">
      <c r="A3946">
        <v>4139</v>
      </c>
      <c r="B3946" t="s">
        <v>16147</v>
      </c>
      <c r="C3946">
        <v>6</v>
      </c>
      <c r="D3946" s="88">
        <v>69.912000000000006</v>
      </c>
    </row>
    <row r="3947" spans="1:4">
      <c r="A3947">
        <v>4140</v>
      </c>
      <c r="B3947" t="s">
        <v>16148</v>
      </c>
      <c r="C3947">
        <v>0</v>
      </c>
      <c r="D3947" s="88">
        <v>69.912000000000006</v>
      </c>
    </row>
    <row r="3948" spans="1:4">
      <c r="A3948">
        <v>4141</v>
      </c>
      <c r="B3948" t="s">
        <v>16149</v>
      </c>
      <c r="C3948">
        <v>0</v>
      </c>
      <c r="D3948" s="88">
        <v>141</v>
      </c>
    </row>
    <row r="3949" spans="1:4">
      <c r="A3949">
        <v>4142</v>
      </c>
      <c r="B3949" t="s">
        <v>16150</v>
      </c>
      <c r="C3949">
        <v>0</v>
      </c>
      <c r="D3949" s="88">
        <v>23.73</v>
      </c>
    </row>
    <row r="3950" spans="1:4">
      <c r="A3950">
        <v>4143</v>
      </c>
      <c r="B3950" t="s">
        <v>16151</v>
      </c>
      <c r="C3950">
        <v>0</v>
      </c>
      <c r="D3950" s="88">
        <v>28.7</v>
      </c>
    </row>
    <row r="3951" spans="1:4">
      <c r="A3951">
        <v>4144</v>
      </c>
      <c r="B3951" t="s">
        <v>16152</v>
      </c>
      <c r="C3951">
        <v>0</v>
      </c>
      <c r="D3951" s="88">
        <v>228.24</v>
      </c>
    </row>
    <row r="3952" spans="1:4">
      <c r="A3952">
        <v>4145</v>
      </c>
      <c r="B3952" t="s">
        <v>16153</v>
      </c>
      <c r="C3952">
        <v>9</v>
      </c>
      <c r="D3952" s="88">
        <v>23.4</v>
      </c>
    </row>
    <row r="3953" spans="1:4">
      <c r="A3953">
        <v>4146</v>
      </c>
      <c r="B3953" t="s">
        <v>16154</v>
      </c>
      <c r="C3953">
        <v>18</v>
      </c>
      <c r="D3953" s="88">
        <v>16.91</v>
      </c>
    </row>
    <row r="3954" spans="1:4">
      <c r="A3954">
        <v>4147</v>
      </c>
      <c r="B3954" t="s">
        <v>16155</v>
      </c>
      <c r="C3954">
        <v>0</v>
      </c>
      <c r="D3954" s="88">
        <v>42.09</v>
      </c>
    </row>
    <row r="3955" spans="1:4">
      <c r="A3955">
        <v>4148</v>
      </c>
      <c r="B3955" t="s">
        <v>16156</v>
      </c>
      <c r="C3955">
        <v>0</v>
      </c>
      <c r="D3955" s="88">
        <v>24.7</v>
      </c>
    </row>
    <row r="3956" spans="1:4">
      <c r="A3956">
        <v>4149</v>
      </c>
      <c r="B3956" t="s">
        <v>16157</v>
      </c>
      <c r="C3956">
        <v>0</v>
      </c>
      <c r="D3956" s="88">
        <v>26.03</v>
      </c>
    </row>
    <row r="3957" spans="1:4">
      <c r="A3957">
        <v>4150</v>
      </c>
      <c r="B3957" t="s">
        <v>16158</v>
      </c>
      <c r="C3957">
        <v>0</v>
      </c>
      <c r="D3957" s="88">
        <v>13.51</v>
      </c>
    </row>
    <row r="3958" spans="1:4">
      <c r="A3958">
        <v>4151</v>
      </c>
      <c r="B3958" t="s">
        <v>16159</v>
      </c>
      <c r="C3958">
        <v>0</v>
      </c>
      <c r="D3958" s="88">
        <v>18.277999999999999</v>
      </c>
    </row>
    <row r="3959" spans="1:4">
      <c r="A3959">
        <v>4152</v>
      </c>
      <c r="B3959" t="s">
        <v>16160</v>
      </c>
      <c r="C3959">
        <v>0</v>
      </c>
      <c r="D3959" s="88">
        <v>21.2</v>
      </c>
    </row>
    <row r="3960" spans="1:4">
      <c r="A3960">
        <v>4153</v>
      </c>
      <c r="B3960" t="s">
        <v>16161</v>
      </c>
      <c r="C3960">
        <v>0</v>
      </c>
      <c r="D3960" s="88">
        <v>28.38</v>
      </c>
    </row>
    <row r="3961" spans="1:4">
      <c r="A3961">
        <v>4154</v>
      </c>
      <c r="B3961" t="s">
        <v>16162</v>
      </c>
      <c r="C3961">
        <v>0</v>
      </c>
      <c r="D3961" s="88">
        <v>14.01</v>
      </c>
    </row>
    <row r="3962" spans="1:4">
      <c r="A3962">
        <v>4155</v>
      </c>
      <c r="B3962" t="s">
        <v>16163</v>
      </c>
      <c r="C3962">
        <v>0</v>
      </c>
      <c r="D3962" s="88">
        <v>20.5</v>
      </c>
    </row>
    <row r="3963" spans="1:4">
      <c r="A3963">
        <v>4156</v>
      </c>
      <c r="B3963" t="s">
        <v>16164</v>
      </c>
      <c r="C3963">
        <v>30</v>
      </c>
      <c r="D3963" s="88">
        <v>16.2</v>
      </c>
    </row>
    <row r="3964" spans="1:4">
      <c r="A3964">
        <v>4157</v>
      </c>
      <c r="B3964" t="s">
        <v>16165</v>
      </c>
      <c r="C3964">
        <v>0</v>
      </c>
      <c r="D3964" s="88">
        <v>20.3</v>
      </c>
    </row>
    <row r="3965" spans="1:4">
      <c r="A3965">
        <v>4158</v>
      </c>
      <c r="B3965" t="s">
        <v>16166</v>
      </c>
      <c r="C3965">
        <v>0</v>
      </c>
      <c r="D3965" s="88">
        <v>8.1999999999999993</v>
      </c>
    </row>
    <row r="3966" spans="1:4">
      <c r="A3966">
        <v>4159</v>
      </c>
      <c r="B3966" t="s">
        <v>16167</v>
      </c>
      <c r="C3966">
        <v>0</v>
      </c>
      <c r="D3966" s="88">
        <v>21.44</v>
      </c>
    </row>
    <row r="3967" spans="1:4">
      <c r="A3967">
        <v>4160</v>
      </c>
      <c r="B3967" t="s">
        <v>16168</v>
      </c>
      <c r="C3967">
        <v>0</v>
      </c>
      <c r="D3967" s="88">
        <v>16.579999999999998</v>
      </c>
    </row>
    <row r="3968" spans="1:4">
      <c r="A3968">
        <v>4161</v>
      </c>
      <c r="B3968" t="s">
        <v>16169</v>
      </c>
      <c r="C3968">
        <v>0</v>
      </c>
      <c r="D3968" s="88">
        <v>8.93</v>
      </c>
    </row>
    <row r="3969" spans="1:4">
      <c r="A3969">
        <v>4162</v>
      </c>
      <c r="B3969" t="s">
        <v>16170</v>
      </c>
      <c r="C3969">
        <v>0</v>
      </c>
      <c r="D3969" s="88">
        <v>36.69</v>
      </c>
    </row>
    <row r="3970" spans="1:4">
      <c r="A3970">
        <v>4163</v>
      </c>
      <c r="B3970" t="s">
        <v>16171</v>
      </c>
      <c r="C3970">
        <v>0</v>
      </c>
      <c r="D3970" s="88">
        <v>10.6</v>
      </c>
    </row>
    <row r="3971" spans="1:4">
      <c r="A3971">
        <v>4164</v>
      </c>
      <c r="B3971" t="s">
        <v>16172</v>
      </c>
      <c r="C3971">
        <v>0</v>
      </c>
      <c r="D3971" s="88">
        <v>28.78</v>
      </c>
    </row>
    <row r="3972" spans="1:4">
      <c r="A3972">
        <v>4165</v>
      </c>
      <c r="B3972" t="s">
        <v>16173</v>
      </c>
      <c r="C3972">
        <v>0</v>
      </c>
      <c r="D3972" s="88">
        <v>25.79</v>
      </c>
    </row>
    <row r="3973" spans="1:4">
      <c r="A3973">
        <v>4166</v>
      </c>
      <c r="B3973" t="s">
        <v>16174</v>
      </c>
      <c r="C3973">
        <v>0</v>
      </c>
      <c r="D3973" s="88">
        <v>144.32</v>
      </c>
    </row>
    <row r="3974" spans="1:4">
      <c r="A3974">
        <v>4167</v>
      </c>
      <c r="B3974" t="s">
        <v>16175</v>
      </c>
      <c r="C3974">
        <v>0</v>
      </c>
      <c r="D3974" s="88">
        <v>16.896000000000001</v>
      </c>
    </row>
    <row r="3975" spans="1:4">
      <c r="A3975">
        <v>4168</v>
      </c>
      <c r="B3975" t="s">
        <v>16176</v>
      </c>
      <c r="C3975">
        <v>0</v>
      </c>
      <c r="D3975" s="88">
        <v>252.51</v>
      </c>
    </row>
    <row r="3976" spans="1:4">
      <c r="A3976">
        <v>4169</v>
      </c>
      <c r="B3976" t="s">
        <v>16177</v>
      </c>
      <c r="C3976">
        <v>0</v>
      </c>
      <c r="D3976" s="88">
        <v>258.52999999999997</v>
      </c>
    </row>
    <row r="3977" spans="1:4">
      <c r="A3977">
        <v>4170</v>
      </c>
      <c r="B3977" t="s">
        <v>16178</v>
      </c>
      <c r="C3977">
        <v>0</v>
      </c>
      <c r="D3977" s="88">
        <v>278.13</v>
      </c>
    </row>
    <row r="3978" spans="1:4">
      <c r="A3978">
        <v>4171</v>
      </c>
      <c r="B3978" t="s">
        <v>16179</v>
      </c>
      <c r="C3978">
        <v>0</v>
      </c>
      <c r="D3978" s="88">
        <v>10.5</v>
      </c>
    </row>
    <row r="3979" spans="1:4">
      <c r="A3979">
        <v>4172</v>
      </c>
      <c r="B3979" t="s">
        <v>16180</v>
      </c>
      <c r="C3979">
        <v>0</v>
      </c>
      <c r="D3979" s="88">
        <v>19.55</v>
      </c>
    </row>
    <row r="3980" spans="1:4">
      <c r="A3980">
        <v>4173</v>
      </c>
      <c r="B3980" t="s">
        <v>16181</v>
      </c>
      <c r="C3980">
        <v>0</v>
      </c>
      <c r="D3980" s="88">
        <v>22.56</v>
      </c>
    </row>
    <row r="3981" spans="1:4">
      <c r="A3981">
        <v>4174</v>
      </c>
      <c r="B3981" t="s">
        <v>16182</v>
      </c>
      <c r="C3981">
        <v>0</v>
      </c>
      <c r="D3981" s="88">
        <v>28.81</v>
      </c>
    </row>
    <row r="3982" spans="1:4">
      <c r="A3982">
        <v>4175</v>
      </c>
      <c r="B3982" t="s">
        <v>16183</v>
      </c>
      <c r="C3982">
        <v>0</v>
      </c>
      <c r="D3982" s="88">
        <v>24.15</v>
      </c>
    </row>
    <row r="3983" spans="1:4">
      <c r="A3983">
        <v>4176</v>
      </c>
      <c r="B3983" t="s">
        <v>16184</v>
      </c>
      <c r="C3983">
        <v>6</v>
      </c>
      <c r="D3983" s="88">
        <v>26.74</v>
      </c>
    </row>
    <row r="3984" spans="1:4">
      <c r="A3984">
        <v>4177</v>
      </c>
      <c r="B3984" t="s">
        <v>16185</v>
      </c>
      <c r="C3984">
        <v>0</v>
      </c>
      <c r="D3984" s="88">
        <v>11.45</v>
      </c>
    </row>
    <row r="3985" spans="1:4">
      <c r="A3985">
        <v>4178</v>
      </c>
      <c r="B3985" t="s">
        <v>16186</v>
      </c>
      <c r="C3985">
        <v>3</v>
      </c>
      <c r="D3985" s="88">
        <v>122.16</v>
      </c>
    </row>
    <row r="3986" spans="1:4">
      <c r="A3986">
        <v>4179</v>
      </c>
      <c r="B3986" t="s">
        <v>16187</v>
      </c>
      <c r="C3986">
        <v>0</v>
      </c>
      <c r="D3986" s="88">
        <v>104.61</v>
      </c>
    </row>
    <row r="3987" spans="1:4">
      <c r="A3987">
        <v>4180</v>
      </c>
      <c r="B3987" t="s">
        <v>16188</v>
      </c>
      <c r="C3987">
        <v>6</v>
      </c>
      <c r="D3987" s="88">
        <v>95.01</v>
      </c>
    </row>
    <row r="3988" spans="1:4">
      <c r="A3988">
        <v>4181</v>
      </c>
      <c r="B3988" t="s">
        <v>16189</v>
      </c>
      <c r="C3988">
        <v>0</v>
      </c>
      <c r="D3988" s="88">
        <v>27.7</v>
      </c>
    </row>
    <row r="3989" spans="1:4">
      <c r="A3989">
        <v>4182</v>
      </c>
      <c r="B3989" t="s">
        <v>16190</v>
      </c>
      <c r="C3989">
        <v>0</v>
      </c>
      <c r="D3989" s="88">
        <v>22.58</v>
      </c>
    </row>
    <row r="3990" spans="1:4">
      <c r="A3990">
        <v>4183</v>
      </c>
      <c r="B3990" t="s">
        <v>16191</v>
      </c>
      <c r="C3990">
        <v>0</v>
      </c>
      <c r="D3990" s="88">
        <v>21.19</v>
      </c>
    </row>
    <row r="3991" spans="1:4">
      <c r="A3991">
        <v>4184</v>
      </c>
      <c r="B3991" t="s">
        <v>16192</v>
      </c>
      <c r="C3991">
        <v>0</v>
      </c>
      <c r="D3991" s="88">
        <v>25.931000000000001</v>
      </c>
    </row>
    <row r="3992" spans="1:4">
      <c r="A3992">
        <v>4185</v>
      </c>
      <c r="B3992" t="s">
        <v>16193</v>
      </c>
      <c r="C3992">
        <v>0</v>
      </c>
      <c r="D3992" s="88">
        <v>162.44999999999999</v>
      </c>
    </row>
    <row r="3993" spans="1:4">
      <c r="A3993">
        <v>4186</v>
      </c>
      <c r="B3993" t="s">
        <v>16194</v>
      </c>
      <c r="C3993">
        <v>0</v>
      </c>
      <c r="D3993" s="88">
        <v>27.03</v>
      </c>
    </row>
    <row r="3994" spans="1:4">
      <c r="A3994">
        <v>4187</v>
      </c>
      <c r="B3994" t="s">
        <v>16195</v>
      </c>
      <c r="C3994">
        <v>6</v>
      </c>
      <c r="D3994" s="88">
        <v>24.66</v>
      </c>
    </row>
    <row r="3995" spans="1:4">
      <c r="A3995">
        <v>4188</v>
      </c>
      <c r="B3995" t="s">
        <v>16196</v>
      </c>
      <c r="C3995">
        <v>0</v>
      </c>
      <c r="D3995" s="88">
        <v>26.14</v>
      </c>
    </row>
    <row r="3996" spans="1:4">
      <c r="A3996">
        <v>4189</v>
      </c>
      <c r="B3996" t="s">
        <v>16197</v>
      </c>
      <c r="C3996">
        <v>21</v>
      </c>
      <c r="D3996" s="88">
        <v>15.73</v>
      </c>
    </row>
    <row r="3997" spans="1:4">
      <c r="A3997">
        <v>4190</v>
      </c>
      <c r="B3997" t="s">
        <v>16198</v>
      </c>
      <c r="C3997">
        <v>0</v>
      </c>
      <c r="D3997" s="88">
        <v>45.17</v>
      </c>
    </row>
    <row r="3998" spans="1:4">
      <c r="A3998">
        <v>4191</v>
      </c>
      <c r="B3998" t="s">
        <v>16199</v>
      </c>
      <c r="C3998">
        <v>0</v>
      </c>
      <c r="D3998" s="88">
        <v>12.12</v>
      </c>
    </row>
    <row r="3999" spans="1:4">
      <c r="A3999">
        <v>4192</v>
      </c>
      <c r="B3999" t="s">
        <v>16200</v>
      </c>
      <c r="C3999">
        <v>0</v>
      </c>
      <c r="D3999" s="88">
        <v>25.11</v>
      </c>
    </row>
    <row r="4000" spans="1:4">
      <c r="A4000">
        <v>4193</v>
      </c>
      <c r="B4000" t="s">
        <v>16201</v>
      </c>
      <c r="C4000">
        <v>0</v>
      </c>
      <c r="D4000" s="88">
        <v>19.649999999999999</v>
      </c>
    </row>
    <row r="4001" spans="1:4">
      <c r="A4001">
        <v>4194</v>
      </c>
      <c r="B4001" t="s">
        <v>16202</v>
      </c>
      <c r="C4001">
        <v>0</v>
      </c>
      <c r="D4001" s="88">
        <v>87.97</v>
      </c>
    </row>
    <row r="4002" spans="1:4">
      <c r="A4002">
        <v>4195</v>
      </c>
      <c r="B4002" t="s">
        <v>16203</v>
      </c>
      <c r="C4002">
        <v>12</v>
      </c>
      <c r="D4002" s="88">
        <v>26.751999999999999</v>
      </c>
    </row>
    <row r="4003" spans="1:4">
      <c r="A4003">
        <v>4197</v>
      </c>
      <c r="B4003" t="s">
        <v>16204</v>
      </c>
      <c r="C4003">
        <v>0</v>
      </c>
      <c r="D4003" s="88">
        <v>49.3</v>
      </c>
    </row>
    <row r="4004" spans="1:4">
      <c r="A4004">
        <v>4198</v>
      </c>
      <c r="B4004" t="s">
        <v>16205</v>
      </c>
      <c r="C4004">
        <v>6</v>
      </c>
      <c r="D4004" s="88">
        <v>39.880000000000003</v>
      </c>
    </row>
    <row r="4005" spans="1:4">
      <c r="A4005">
        <v>4199</v>
      </c>
      <c r="B4005" t="s">
        <v>16206</v>
      </c>
      <c r="C4005">
        <v>0</v>
      </c>
      <c r="D4005" s="88">
        <v>45.38</v>
      </c>
    </row>
    <row r="4006" spans="1:4">
      <c r="A4006">
        <v>4200</v>
      </c>
      <c r="B4006" t="s">
        <v>16207</v>
      </c>
      <c r="C4006">
        <v>0</v>
      </c>
      <c r="D4006" s="88">
        <v>23.25</v>
      </c>
    </row>
    <row r="4007" spans="1:4">
      <c r="A4007">
        <v>4201</v>
      </c>
      <c r="B4007" t="s">
        <v>16208</v>
      </c>
      <c r="C4007">
        <v>0</v>
      </c>
      <c r="D4007" s="88">
        <v>17.940000000000001</v>
      </c>
    </row>
    <row r="4008" spans="1:4">
      <c r="A4008">
        <v>4202</v>
      </c>
      <c r="B4008" t="s">
        <v>16209</v>
      </c>
      <c r="C4008">
        <v>0</v>
      </c>
      <c r="D4008" s="88">
        <v>37.9</v>
      </c>
    </row>
    <row r="4009" spans="1:4">
      <c r="A4009">
        <v>4203</v>
      </c>
      <c r="B4009" t="s">
        <v>16210</v>
      </c>
      <c r="C4009">
        <v>0</v>
      </c>
      <c r="D4009" s="88">
        <v>98.86</v>
      </c>
    </row>
    <row r="4010" spans="1:4">
      <c r="A4010">
        <v>4204</v>
      </c>
      <c r="B4010" t="s">
        <v>16211</v>
      </c>
      <c r="C4010">
        <v>0</v>
      </c>
      <c r="D4010" s="88">
        <v>22.9</v>
      </c>
    </row>
    <row r="4011" spans="1:4">
      <c r="A4011">
        <v>4205</v>
      </c>
      <c r="B4011" t="s">
        <v>16212</v>
      </c>
      <c r="C4011">
        <v>0</v>
      </c>
      <c r="D4011" s="88">
        <v>13.2</v>
      </c>
    </row>
    <row r="4012" spans="1:4">
      <c r="A4012">
        <v>4206</v>
      </c>
      <c r="B4012" t="s">
        <v>16213</v>
      </c>
      <c r="C4012">
        <v>0</v>
      </c>
      <c r="D4012" s="88">
        <v>22.69</v>
      </c>
    </row>
    <row r="4013" spans="1:4">
      <c r="A4013">
        <v>4207</v>
      </c>
      <c r="B4013" t="s">
        <v>16214</v>
      </c>
      <c r="C4013">
        <v>0</v>
      </c>
      <c r="D4013" s="88">
        <v>20.736000000000001</v>
      </c>
    </row>
    <row r="4014" spans="1:4">
      <c r="A4014">
        <v>4208</v>
      </c>
      <c r="B4014" t="s">
        <v>16215</v>
      </c>
      <c r="C4014">
        <v>0</v>
      </c>
      <c r="D4014" s="88">
        <v>163.59</v>
      </c>
    </row>
    <row r="4015" spans="1:4">
      <c r="A4015">
        <v>4209</v>
      </c>
      <c r="B4015" t="s">
        <v>16216</v>
      </c>
      <c r="C4015">
        <v>0</v>
      </c>
      <c r="D4015" s="88">
        <v>183.77</v>
      </c>
    </row>
    <row r="4016" spans="1:4">
      <c r="A4016">
        <v>4210</v>
      </c>
      <c r="B4016" t="s">
        <v>16217</v>
      </c>
      <c r="C4016">
        <v>0</v>
      </c>
      <c r="D4016" s="88">
        <v>7.75</v>
      </c>
    </row>
    <row r="4017" spans="1:4">
      <c r="A4017">
        <v>4211</v>
      </c>
      <c r="B4017" t="s">
        <v>16218</v>
      </c>
      <c r="C4017">
        <v>0</v>
      </c>
      <c r="D4017" s="88">
        <v>30.22</v>
      </c>
    </row>
    <row r="4018" spans="1:4">
      <c r="A4018">
        <v>4212</v>
      </c>
      <c r="B4018" t="s">
        <v>16219</v>
      </c>
      <c r="C4018">
        <v>0</v>
      </c>
      <c r="D4018" s="88">
        <v>26.08</v>
      </c>
    </row>
    <row r="4019" spans="1:4">
      <c r="A4019">
        <v>4213</v>
      </c>
      <c r="B4019" t="s">
        <v>16220</v>
      </c>
      <c r="C4019">
        <v>9</v>
      </c>
      <c r="D4019" s="88">
        <v>12.69</v>
      </c>
    </row>
    <row r="4020" spans="1:4">
      <c r="A4020">
        <v>4214</v>
      </c>
      <c r="B4020" t="s">
        <v>16221</v>
      </c>
      <c r="C4020">
        <v>24</v>
      </c>
      <c r="D4020" s="88">
        <v>8.25</v>
      </c>
    </row>
    <row r="4021" spans="1:4">
      <c r="A4021">
        <v>4215</v>
      </c>
      <c r="B4021" t="s">
        <v>16222</v>
      </c>
      <c r="C4021">
        <v>18</v>
      </c>
      <c r="D4021" s="88">
        <v>9.1199999999999992</v>
      </c>
    </row>
    <row r="4022" spans="1:4">
      <c r="A4022">
        <v>4216</v>
      </c>
      <c r="B4022" t="s">
        <v>16223</v>
      </c>
      <c r="C4022">
        <v>12</v>
      </c>
      <c r="D4022" s="88">
        <v>10.231999999999999</v>
      </c>
    </row>
    <row r="4023" spans="1:4">
      <c r="A4023">
        <v>4217</v>
      </c>
      <c r="B4023" t="s">
        <v>16224</v>
      </c>
      <c r="C4023">
        <v>24</v>
      </c>
      <c r="D4023" s="88">
        <v>7.7729999999999997</v>
      </c>
    </row>
    <row r="4024" spans="1:4">
      <c r="A4024">
        <v>4218</v>
      </c>
      <c r="B4024" t="s">
        <v>16225</v>
      </c>
      <c r="C4024">
        <v>12</v>
      </c>
      <c r="D4024" s="88">
        <v>7.77</v>
      </c>
    </row>
    <row r="4025" spans="1:4">
      <c r="A4025">
        <v>4219</v>
      </c>
      <c r="B4025" t="s">
        <v>16226</v>
      </c>
      <c r="C4025">
        <v>30</v>
      </c>
      <c r="D4025" s="88">
        <v>8.9600000000000009</v>
      </c>
    </row>
    <row r="4026" spans="1:4">
      <c r="A4026">
        <v>4220</v>
      </c>
      <c r="B4026" t="s">
        <v>16227</v>
      </c>
      <c r="C4026">
        <v>18</v>
      </c>
      <c r="D4026" s="88">
        <v>5.71</v>
      </c>
    </row>
    <row r="4027" spans="1:4">
      <c r="A4027">
        <v>4221</v>
      </c>
      <c r="B4027" t="s">
        <v>16228</v>
      </c>
      <c r="C4027">
        <v>6</v>
      </c>
      <c r="D4027" s="88">
        <v>6.7069999999999999</v>
      </c>
    </row>
    <row r="4028" spans="1:4">
      <c r="A4028">
        <v>4222</v>
      </c>
      <c r="B4028" t="s">
        <v>16229</v>
      </c>
      <c r="C4028">
        <v>0</v>
      </c>
      <c r="D4028" s="88">
        <v>45.89</v>
      </c>
    </row>
    <row r="4029" spans="1:4">
      <c r="A4029">
        <v>4223</v>
      </c>
      <c r="B4029" t="s">
        <v>16230</v>
      </c>
      <c r="C4029">
        <v>0</v>
      </c>
      <c r="D4029" s="88">
        <v>8.1999999999999993</v>
      </c>
    </row>
    <row r="4030" spans="1:4">
      <c r="A4030">
        <v>4224</v>
      </c>
      <c r="B4030" t="s">
        <v>16231</v>
      </c>
      <c r="C4030">
        <v>0</v>
      </c>
      <c r="D4030" s="88">
        <v>12.68</v>
      </c>
    </row>
    <row r="4031" spans="1:4">
      <c r="A4031">
        <v>4225</v>
      </c>
      <c r="B4031" t="s">
        <v>16232</v>
      </c>
      <c r="C4031">
        <v>0</v>
      </c>
      <c r="D4031" s="88">
        <v>12.4</v>
      </c>
    </row>
    <row r="4032" spans="1:4">
      <c r="A4032">
        <v>4226</v>
      </c>
      <c r="B4032" t="s">
        <v>16233</v>
      </c>
      <c r="C4032">
        <v>0</v>
      </c>
      <c r="D4032" s="88">
        <v>24.45</v>
      </c>
    </row>
    <row r="4033" spans="1:4">
      <c r="A4033">
        <v>4227</v>
      </c>
      <c r="B4033" t="s">
        <v>16234</v>
      </c>
      <c r="C4033">
        <v>0</v>
      </c>
      <c r="D4033" s="88">
        <v>272.99</v>
      </c>
    </row>
    <row r="4034" spans="1:4">
      <c r="A4034">
        <v>4228</v>
      </c>
      <c r="B4034" t="s">
        <v>16235</v>
      </c>
      <c r="C4034">
        <v>0</v>
      </c>
      <c r="D4034" s="88">
        <v>16.809999999999999</v>
      </c>
    </row>
    <row r="4035" spans="1:4">
      <c r="A4035">
        <v>4229</v>
      </c>
      <c r="B4035" t="s">
        <v>16236</v>
      </c>
      <c r="C4035">
        <v>3</v>
      </c>
      <c r="D4035" s="88">
        <v>37.04</v>
      </c>
    </row>
    <row r="4036" spans="1:4">
      <c r="A4036">
        <v>4230</v>
      </c>
      <c r="B4036" t="s">
        <v>16237</v>
      </c>
      <c r="C4036">
        <v>0</v>
      </c>
      <c r="D4036" s="88">
        <v>68.69</v>
      </c>
    </row>
    <row r="4037" spans="1:4">
      <c r="A4037">
        <v>4231</v>
      </c>
      <c r="B4037" t="s">
        <v>16238</v>
      </c>
      <c r="C4037">
        <v>3</v>
      </c>
      <c r="D4037" s="88">
        <v>37.72</v>
      </c>
    </row>
    <row r="4038" spans="1:4">
      <c r="A4038">
        <v>4232</v>
      </c>
      <c r="B4038" t="s">
        <v>16239</v>
      </c>
      <c r="C4038">
        <v>0</v>
      </c>
      <c r="D4038" s="88">
        <v>48.2</v>
      </c>
    </row>
    <row r="4039" spans="1:4">
      <c r="A4039">
        <v>4233</v>
      </c>
      <c r="B4039" t="s">
        <v>16240</v>
      </c>
      <c r="C4039">
        <v>0</v>
      </c>
      <c r="D4039" s="88">
        <v>27.292999999999999</v>
      </c>
    </row>
    <row r="4040" spans="1:4">
      <c r="A4040">
        <v>4234</v>
      </c>
      <c r="B4040" t="s">
        <v>16241</v>
      </c>
      <c r="C4040">
        <v>0</v>
      </c>
      <c r="D4040" s="88">
        <v>11.67</v>
      </c>
    </row>
    <row r="4041" spans="1:4">
      <c r="A4041">
        <v>4235</v>
      </c>
      <c r="B4041" t="s">
        <v>16242</v>
      </c>
      <c r="C4041">
        <v>0</v>
      </c>
      <c r="D4041" s="88">
        <v>25</v>
      </c>
    </row>
    <row r="4042" spans="1:4">
      <c r="A4042">
        <v>4236</v>
      </c>
      <c r="B4042" t="s">
        <v>16243</v>
      </c>
      <c r="C4042">
        <v>0</v>
      </c>
      <c r="D4042" s="88">
        <v>4.75</v>
      </c>
    </row>
    <row r="4043" spans="1:4">
      <c r="A4043">
        <v>4237</v>
      </c>
      <c r="B4043" t="s">
        <v>16244</v>
      </c>
      <c r="C4043">
        <v>0</v>
      </c>
      <c r="D4043" s="88">
        <v>4.0599999999999996</v>
      </c>
    </row>
    <row r="4044" spans="1:4">
      <c r="A4044">
        <v>4238</v>
      </c>
      <c r="B4044" t="s">
        <v>16245</v>
      </c>
      <c r="C4044">
        <v>0</v>
      </c>
      <c r="D4044" s="88">
        <v>3.5</v>
      </c>
    </row>
    <row r="4045" spans="1:4">
      <c r="A4045">
        <v>4239</v>
      </c>
      <c r="B4045" t="s">
        <v>16246</v>
      </c>
      <c r="C4045">
        <v>0</v>
      </c>
      <c r="D4045" s="88">
        <v>57</v>
      </c>
    </row>
    <row r="4046" spans="1:4">
      <c r="A4046">
        <v>4240</v>
      </c>
      <c r="B4046" t="s">
        <v>16247</v>
      </c>
      <c r="C4046">
        <v>0</v>
      </c>
      <c r="D4046" s="88">
        <v>7.46</v>
      </c>
    </row>
    <row r="4047" spans="1:4">
      <c r="A4047">
        <v>4241</v>
      </c>
      <c r="B4047" t="s">
        <v>16248</v>
      </c>
      <c r="C4047">
        <v>0</v>
      </c>
      <c r="D4047" s="88">
        <v>4.1749999999999998</v>
      </c>
    </row>
    <row r="4048" spans="1:4">
      <c r="A4048">
        <v>4242</v>
      </c>
      <c r="B4048" t="s">
        <v>16249</v>
      </c>
      <c r="C4048">
        <v>0</v>
      </c>
      <c r="D4048" s="88">
        <v>16.34</v>
      </c>
    </row>
    <row r="4049" spans="1:4">
      <c r="A4049">
        <v>4243</v>
      </c>
      <c r="B4049" t="s">
        <v>16250</v>
      </c>
      <c r="C4049">
        <v>0</v>
      </c>
      <c r="D4049" s="88">
        <v>13.78</v>
      </c>
    </row>
    <row r="4050" spans="1:4">
      <c r="A4050">
        <v>4244</v>
      </c>
      <c r="B4050" t="s">
        <v>16251</v>
      </c>
      <c r="C4050">
        <v>12</v>
      </c>
      <c r="D4050" s="88">
        <v>19.556999999999999</v>
      </c>
    </row>
    <row r="4051" spans="1:4">
      <c r="A4051">
        <v>4245</v>
      </c>
      <c r="B4051" t="s">
        <v>16252</v>
      </c>
      <c r="C4051">
        <v>0</v>
      </c>
      <c r="D4051" s="88">
        <v>2.6</v>
      </c>
    </row>
    <row r="4052" spans="1:4">
      <c r="A4052">
        <v>4246</v>
      </c>
      <c r="B4052" t="s">
        <v>16253</v>
      </c>
      <c r="C4052">
        <v>6</v>
      </c>
      <c r="D4052" s="88">
        <v>24.9</v>
      </c>
    </row>
    <row r="4053" spans="1:4">
      <c r="A4053">
        <v>4247</v>
      </c>
      <c r="B4053" t="s">
        <v>16254</v>
      </c>
      <c r="C4053">
        <v>0</v>
      </c>
      <c r="D4053" s="88">
        <v>7.17</v>
      </c>
    </row>
    <row r="4054" spans="1:4">
      <c r="A4054">
        <v>4248</v>
      </c>
      <c r="B4054" t="s">
        <v>16255</v>
      </c>
      <c r="C4054">
        <v>0</v>
      </c>
      <c r="D4054" s="88">
        <v>10.282</v>
      </c>
    </row>
    <row r="4055" spans="1:4">
      <c r="A4055">
        <v>4249</v>
      </c>
      <c r="B4055" t="s">
        <v>16256</v>
      </c>
      <c r="C4055">
        <v>0</v>
      </c>
      <c r="D4055" s="88">
        <v>27.395</v>
      </c>
    </row>
    <row r="4056" spans="1:4">
      <c r="A4056">
        <v>4250</v>
      </c>
      <c r="B4056" t="s">
        <v>16257</v>
      </c>
      <c r="C4056">
        <v>24</v>
      </c>
      <c r="D4056" s="88">
        <v>6.99</v>
      </c>
    </row>
    <row r="4057" spans="1:4">
      <c r="A4057">
        <v>4251</v>
      </c>
      <c r="B4057" t="s">
        <v>16258</v>
      </c>
      <c r="C4057">
        <v>0</v>
      </c>
      <c r="D4057" s="88">
        <v>12.925000000000001</v>
      </c>
    </row>
    <row r="4058" spans="1:4">
      <c r="A4058">
        <v>4252</v>
      </c>
      <c r="B4058" t="s">
        <v>16259</v>
      </c>
      <c r="C4058">
        <v>18</v>
      </c>
      <c r="D4058" s="88">
        <v>7.125</v>
      </c>
    </row>
    <row r="4059" spans="1:4">
      <c r="A4059">
        <v>4253</v>
      </c>
      <c r="B4059" t="s">
        <v>16260</v>
      </c>
      <c r="C4059">
        <v>0</v>
      </c>
      <c r="D4059" s="88">
        <v>8.8439999999999994</v>
      </c>
    </row>
    <row r="4060" spans="1:4">
      <c r="A4060">
        <v>4254</v>
      </c>
      <c r="B4060" t="s">
        <v>16261</v>
      </c>
      <c r="C4060">
        <v>0</v>
      </c>
      <c r="D4060" s="88">
        <v>208.69</v>
      </c>
    </row>
    <row r="4061" spans="1:4">
      <c r="A4061">
        <v>4255</v>
      </c>
      <c r="B4061" t="s">
        <v>16262</v>
      </c>
      <c r="C4061">
        <v>0</v>
      </c>
      <c r="D4061" s="88">
        <v>36.844999999999999</v>
      </c>
    </row>
    <row r="4062" spans="1:4">
      <c r="A4062">
        <v>4256</v>
      </c>
      <c r="B4062" t="s">
        <v>16263</v>
      </c>
      <c r="C4062">
        <v>0</v>
      </c>
      <c r="D4062" s="88">
        <v>24</v>
      </c>
    </row>
    <row r="4063" spans="1:4">
      <c r="A4063">
        <v>4257</v>
      </c>
      <c r="B4063" t="s">
        <v>16264</v>
      </c>
      <c r="C4063">
        <v>0</v>
      </c>
      <c r="D4063" s="88">
        <v>7.11</v>
      </c>
    </row>
    <row r="4064" spans="1:4">
      <c r="A4064">
        <v>4258</v>
      </c>
      <c r="B4064" t="s">
        <v>16265</v>
      </c>
      <c r="C4064">
        <v>0</v>
      </c>
      <c r="D4064" s="88">
        <v>25.331</v>
      </c>
    </row>
    <row r="4065" spans="1:4">
      <c r="A4065">
        <v>4259</v>
      </c>
      <c r="B4065" t="s">
        <v>16266</v>
      </c>
      <c r="C4065">
        <v>0</v>
      </c>
      <c r="D4065" s="88">
        <v>21.381</v>
      </c>
    </row>
    <row r="4066" spans="1:4">
      <c r="A4066">
        <v>4260</v>
      </c>
      <c r="B4066" t="s">
        <v>16267</v>
      </c>
      <c r="C4066">
        <v>0</v>
      </c>
      <c r="D4066" s="88">
        <v>41.481999999999999</v>
      </c>
    </row>
    <row r="4067" spans="1:4">
      <c r="A4067">
        <v>4261</v>
      </c>
      <c r="B4067" t="s">
        <v>16268</v>
      </c>
      <c r="C4067">
        <v>0</v>
      </c>
      <c r="D4067" s="88">
        <v>53.82</v>
      </c>
    </row>
    <row r="4068" spans="1:4">
      <c r="A4068">
        <v>4262</v>
      </c>
      <c r="B4068" t="s">
        <v>16269</v>
      </c>
      <c r="C4068">
        <v>0</v>
      </c>
      <c r="D4068" s="88">
        <v>10.446</v>
      </c>
    </row>
    <row r="4069" spans="1:4">
      <c r="A4069">
        <v>4263</v>
      </c>
      <c r="B4069" t="s">
        <v>16270</v>
      </c>
      <c r="C4069">
        <v>0</v>
      </c>
      <c r="D4069" s="88">
        <v>23.45</v>
      </c>
    </row>
    <row r="4070" spans="1:4">
      <c r="A4070">
        <v>4264</v>
      </c>
      <c r="B4070" t="s">
        <v>16271</v>
      </c>
      <c r="C4070">
        <v>0</v>
      </c>
      <c r="D4070" s="88">
        <v>4.2210000000000001</v>
      </c>
    </row>
    <row r="4071" spans="1:4">
      <c r="A4071">
        <v>4265</v>
      </c>
      <c r="B4071" t="s">
        <v>16272</v>
      </c>
      <c r="C4071">
        <v>0</v>
      </c>
      <c r="D4071" s="88">
        <v>1.4</v>
      </c>
    </row>
    <row r="4072" spans="1:4">
      <c r="A4072">
        <v>4266</v>
      </c>
      <c r="B4072" t="s">
        <v>16273</v>
      </c>
      <c r="C4072">
        <v>0</v>
      </c>
      <c r="D4072" s="88">
        <v>81.48</v>
      </c>
    </row>
    <row r="4073" spans="1:4">
      <c r="A4073">
        <v>4267</v>
      </c>
      <c r="B4073" t="s">
        <v>16274</v>
      </c>
      <c r="C4073">
        <v>0</v>
      </c>
      <c r="D4073" s="88">
        <v>10.087999999999999</v>
      </c>
    </row>
    <row r="4074" spans="1:4">
      <c r="A4074">
        <v>4268</v>
      </c>
      <c r="B4074" t="s">
        <v>16275</v>
      </c>
      <c r="C4074">
        <v>0</v>
      </c>
      <c r="D4074" s="88">
        <v>3.83</v>
      </c>
    </row>
    <row r="4075" spans="1:4">
      <c r="A4075">
        <v>4269</v>
      </c>
      <c r="B4075" t="s">
        <v>16276</v>
      </c>
      <c r="C4075">
        <v>0</v>
      </c>
      <c r="D4075" s="88">
        <v>33.25</v>
      </c>
    </row>
    <row r="4076" spans="1:4">
      <c r="A4076">
        <v>4270</v>
      </c>
      <c r="B4076" t="s">
        <v>16277</v>
      </c>
      <c r="C4076">
        <v>0</v>
      </c>
      <c r="D4076" s="88">
        <v>8.84</v>
      </c>
    </row>
    <row r="4077" spans="1:4">
      <c r="A4077">
        <v>4271</v>
      </c>
      <c r="B4077" t="s">
        <v>16278</v>
      </c>
      <c r="C4077">
        <v>0</v>
      </c>
      <c r="D4077" s="88">
        <v>6.08</v>
      </c>
    </row>
    <row r="4078" spans="1:4">
      <c r="A4078">
        <v>4272</v>
      </c>
      <c r="B4078" t="s">
        <v>16279</v>
      </c>
      <c r="C4078">
        <v>0</v>
      </c>
      <c r="D4078" s="88">
        <v>7.79</v>
      </c>
    </row>
    <row r="4079" spans="1:4">
      <c r="A4079">
        <v>4273</v>
      </c>
      <c r="B4079" t="s">
        <v>16280</v>
      </c>
      <c r="C4079">
        <v>0</v>
      </c>
      <c r="D4079" s="88">
        <v>6.84</v>
      </c>
    </row>
    <row r="4080" spans="1:4">
      <c r="A4080">
        <v>4274</v>
      </c>
      <c r="B4080" t="s">
        <v>16281</v>
      </c>
      <c r="C4080">
        <v>0</v>
      </c>
      <c r="D4080" s="88">
        <v>0</v>
      </c>
    </row>
    <row r="4081" spans="1:4">
      <c r="A4081">
        <v>4275</v>
      </c>
      <c r="B4081" t="s">
        <v>16282</v>
      </c>
      <c r="C4081">
        <v>0</v>
      </c>
      <c r="D4081" s="88">
        <v>303.39999999999998</v>
      </c>
    </row>
    <row r="4082" spans="1:4">
      <c r="A4082">
        <v>4276</v>
      </c>
      <c r="B4082" t="s">
        <v>16283</v>
      </c>
      <c r="C4082">
        <v>0</v>
      </c>
      <c r="D4082" s="88">
        <v>41.39</v>
      </c>
    </row>
    <row r="4083" spans="1:4">
      <c r="A4083">
        <v>4277</v>
      </c>
      <c r="B4083" t="s">
        <v>16284</v>
      </c>
      <c r="C4083">
        <v>1</v>
      </c>
      <c r="D4083" s="88">
        <v>2454.0500000000002</v>
      </c>
    </row>
    <row r="4084" spans="1:4">
      <c r="A4084">
        <v>4278</v>
      </c>
      <c r="B4084" t="s">
        <v>16285</v>
      </c>
      <c r="C4084">
        <v>0</v>
      </c>
      <c r="D4084" s="88">
        <v>20.21</v>
      </c>
    </row>
    <row r="4085" spans="1:4">
      <c r="A4085">
        <v>4279</v>
      </c>
      <c r="B4085" t="s">
        <v>16286</v>
      </c>
      <c r="C4085">
        <v>0</v>
      </c>
      <c r="D4085" s="88">
        <v>1490.2</v>
      </c>
    </row>
    <row r="4086" spans="1:4">
      <c r="A4086">
        <v>4280</v>
      </c>
      <c r="B4086" t="s">
        <v>16287</v>
      </c>
      <c r="C4086">
        <v>0</v>
      </c>
      <c r="D4086" s="88">
        <v>21.99</v>
      </c>
    </row>
    <row r="4087" spans="1:4">
      <c r="A4087">
        <v>4281</v>
      </c>
      <c r="B4087" t="s">
        <v>16288</v>
      </c>
      <c r="C4087">
        <v>0</v>
      </c>
      <c r="D4087" s="88">
        <v>9.8699999999999992</v>
      </c>
    </row>
    <row r="4088" spans="1:4">
      <c r="A4088">
        <v>4282</v>
      </c>
      <c r="B4088" t="s">
        <v>16289</v>
      </c>
      <c r="C4088">
        <v>0</v>
      </c>
      <c r="D4088" s="88">
        <v>69.12</v>
      </c>
    </row>
    <row r="4089" spans="1:4">
      <c r="A4089">
        <v>4283</v>
      </c>
      <c r="B4089" t="s">
        <v>16290</v>
      </c>
      <c r="C4089">
        <v>0</v>
      </c>
      <c r="D4089" s="88">
        <v>24</v>
      </c>
    </row>
    <row r="4090" spans="1:4">
      <c r="A4090">
        <v>4284</v>
      </c>
      <c r="B4090" t="s">
        <v>16291</v>
      </c>
      <c r="C4090">
        <v>0</v>
      </c>
      <c r="D4090" s="88">
        <v>159.36000000000001</v>
      </c>
    </row>
    <row r="4091" spans="1:4">
      <c r="A4091">
        <v>4285</v>
      </c>
      <c r="B4091" t="s">
        <v>16292</v>
      </c>
      <c r="C4091">
        <v>0</v>
      </c>
      <c r="D4091" s="88">
        <v>12.532999999999999</v>
      </c>
    </row>
    <row r="4092" spans="1:4">
      <c r="A4092">
        <v>4286</v>
      </c>
      <c r="B4092" t="s">
        <v>16293</v>
      </c>
      <c r="C4092">
        <v>0</v>
      </c>
      <c r="D4092" s="88">
        <v>19.649999999999999</v>
      </c>
    </row>
    <row r="4093" spans="1:4">
      <c r="A4093">
        <v>4287</v>
      </c>
      <c r="B4093" t="s">
        <v>16294</v>
      </c>
      <c r="C4093">
        <v>0</v>
      </c>
      <c r="D4093" s="88">
        <v>12.87</v>
      </c>
    </row>
    <row r="4094" spans="1:4">
      <c r="A4094">
        <v>4288</v>
      </c>
      <c r="B4094" t="s">
        <v>16295</v>
      </c>
      <c r="C4094">
        <v>129</v>
      </c>
      <c r="D4094" s="88">
        <v>11.084</v>
      </c>
    </row>
    <row r="4095" spans="1:4">
      <c r="A4095">
        <v>4289</v>
      </c>
      <c r="B4095" t="s">
        <v>16296</v>
      </c>
      <c r="C4095">
        <v>0</v>
      </c>
      <c r="D4095" s="88">
        <v>200.88499999999999</v>
      </c>
    </row>
    <row r="4096" spans="1:4">
      <c r="A4096">
        <v>4290</v>
      </c>
      <c r="B4096" t="s">
        <v>16297</v>
      </c>
      <c r="C4096">
        <v>0</v>
      </c>
      <c r="D4096" s="88">
        <v>415</v>
      </c>
    </row>
    <row r="4097" spans="1:4">
      <c r="A4097">
        <v>4291</v>
      </c>
      <c r="B4097" t="s">
        <v>16298</v>
      </c>
      <c r="C4097">
        <v>0</v>
      </c>
      <c r="D4097" s="88">
        <v>23.5</v>
      </c>
    </row>
    <row r="4098" spans="1:4">
      <c r="A4098">
        <v>4292</v>
      </c>
      <c r="B4098" t="s">
        <v>16299</v>
      </c>
      <c r="C4098">
        <v>9</v>
      </c>
      <c r="D4098" s="88">
        <v>21</v>
      </c>
    </row>
    <row r="4099" spans="1:4">
      <c r="A4099">
        <v>4293</v>
      </c>
      <c r="B4099" t="s">
        <v>16300</v>
      </c>
      <c r="C4099">
        <v>0</v>
      </c>
      <c r="D4099" s="88">
        <v>14.75</v>
      </c>
    </row>
    <row r="4100" spans="1:4">
      <c r="A4100">
        <v>4294</v>
      </c>
      <c r="B4100" t="s">
        <v>16301</v>
      </c>
      <c r="C4100">
        <v>3</v>
      </c>
      <c r="D4100" s="88">
        <v>3.09</v>
      </c>
    </row>
    <row r="4101" spans="1:4">
      <c r="A4101">
        <v>4295</v>
      </c>
      <c r="B4101" t="s">
        <v>16302</v>
      </c>
      <c r="C4101">
        <v>3</v>
      </c>
      <c r="D4101" s="88">
        <v>23.5</v>
      </c>
    </row>
    <row r="4102" spans="1:4">
      <c r="A4102">
        <v>4296</v>
      </c>
      <c r="B4102" t="s">
        <v>16303</v>
      </c>
      <c r="C4102">
        <v>0</v>
      </c>
      <c r="D4102" s="88">
        <v>27.07</v>
      </c>
    </row>
    <row r="4103" spans="1:4">
      <c r="A4103">
        <v>4297</v>
      </c>
      <c r="B4103" t="s">
        <v>16304</v>
      </c>
      <c r="C4103">
        <v>0</v>
      </c>
      <c r="D4103" s="88">
        <v>28.69</v>
      </c>
    </row>
    <row r="4104" spans="1:4">
      <c r="A4104">
        <v>4298</v>
      </c>
      <c r="B4104" t="s">
        <v>16305</v>
      </c>
      <c r="C4104">
        <v>0</v>
      </c>
      <c r="D4104" s="88">
        <v>28.69</v>
      </c>
    </row>
    <row r="4105" spans="1:4">
      <c r="A4105">
        <v>4299</v>
      </c>
      <c r="B4105" t="s">
        <v>16306</v>
      </c>
      <c r="C4105">
        <v>0</v>
      </c>
      <c r="D4105" s="88">
        <v>28.69</v>
      </c>
    </row>
    <row r="4106" spans="1:4">
      <c r="A4106">
        <v>4300</v>
      </c>
      <c r="B4106" t="s">
        <v>16307</v>
      </c>
      <c r="C4106">
        <v>0</v>
      </c>
      <c r="D4106" s="88">
        <v>33.36</v>
      </c>
    </row>
    <row r="4107" spans="1:4">
      <c r="A4107">
        <v>4301</v>
      </c>
      <c r="B4107" t="s">
        <v>16308</v>
      </c>
      <c r="C4107">
        <v>0</v>
      </c>
      <c r="D4107" s="88">
        <v>34.31</v>
      </c>
    </row>
    <row r="4108" spans="1:4">
      <c r="A4108">
        <v>4302</v>
      </c>
      <c r="B4108" t="s">
        <v>16309</v>
      </c>
      <c r="C4108">
        <v>0</v>
      </c>
      <c r="D4108" s="88">
        <v>31.28</v>
      </c>
    </row>
    <row r="4109" spans="1:4">
      <c r="A4109">
        <v>4303</v>
      </c>
      <c r="B4109" t="s">
        <v>16310</v>
      </c>
      <c r="C4109">
        <v>0</v>
      </c>
      <c r="D4109" s="88">
        <v>44.87</v>
      </c>
    </row>
    <row r="4110" spans="1:4">
      <c r="A4110">
        <v>4304</v>
      </c>
      <c r="B4110" t="s">
        <v>16311</v>
      </c>
      <c r="C4110">
        <v>0</v>
      </c>
      <c r="D4110" s="88">
        <v>12.79</v>
      </c>
    </row>
    <row r="4111" spans="1:4">
      <c r="A4111">
        <v>4305</v>
      </c>
      <c r="B4111" t="s">
        <v>16312</v>
      </c>
      <c r="C4111">
        <v>0</v>
      </c>
      <c r="D4111" s="88">
        <v>24.88</v>
      </c>
    </row>
    <row r="4112" spans="1:4">
      <c r="A4112">
        <v>4306</v>
      </c>
      <c r="B4112" t="s">
        <v>16313</v>
      </c>
      <c r="C4112">
        <v>0</v>
      </c>
      <c r="D4112" s="88">
        <v>27</v>
      </c>
    </row>
    <row r="4113" spans="1:4">
      <c r="A4113">
        <v>4307</v>
      </c>
      <c r="B4113" t="s">
        <v>16314</v>
      </c>
      <c r="C4113">
        <v>0</v>
      </c>
      <c r="D4113" s="88">
        <v>25.65</v>
      </c>
    </row>
    <row r="4114" spans="1:4">
      <c r="A4114">
        <v>4308</v>
      </c>
      <c r="B4114" t="s">
        <v>16315</v>
      </c>
      <c r="C4114">
        <v>0</v>
      </c>
      <c r="D4114" s="88">
        <v>37</v>
      </c>
    </row>
    <row r="4115" spans="1:4">
      <c r="A4115">
        <v>4309</v>
      </c>
      <c r="B4115" t="s">
        <v>16316</v>
      </c>
      <c r="C4115">
        <v>0</v>
      </c>
      <c r="D4115" s="88">
        <v>74.7</v>
      </c>
    </row>
    <row r="4116" spans="1:4">
      <c r="A4116">
        <v>4310</v>
      </c>
      <c r="B4116" t="s">
        <v>16317</v>
      </c>
      <c r="C4116">
        <v>0</v>
      </c>
      <c r="D4116" s="88">
        <v>18.5</v>
      </c>
    </row>
    <row r="4117" spans="1:4">
      <c r="A4117">
        <v>4311</v>
      </c>
      <c r="B4117" t="s">
        <v>16318</v>
      </c>
      <c r="C4117">
        <v>0</v>
      </c>
      <c r="D4117" s="88">
        <v>167</v>
      </c>
    </row>
    <row r="4118" spans="1:4">
      <c r="A4118">
        <v>4312</v>
      </c>
      <c r="B4118" t="s">
        <v>16319</v>
      </c>
      <c r="C4118">
        <v>0</v>
      </c>
      <c r="D4118" s="88">
        <v>142</v>
      </c>
    </row>
    <row r="4119" spans="1:4">
      <c r="A4119">
        <v>4313</v>
      </c>
      <c r="B4119" t="s">
        <v>16320</v>
      </c>
      <c r="C4119">
        <v>0</v>
      </c>
      <c r="D4119" s="88">
        <v>35.799999999999997</v>
      </c>
    </row>
    <row r="4120" spans="1:4">
      <c r="A4120">
        <v>4314</v>
      </c>
      <c r="B4120" t="s">
        <v>16321</v>
      </c>
      <c r="C4120">
        <v>0</v>
      </c>
      <c r="D4120" s="88">
        <v>21.66</v>
      </c>
    </row>
    <row r="4121" spans="1:4">
      <c r="A4121">
        <v>4315</v>
      </c>
      <c r="B4121" t="s">
        <v>16322</v>
      </c>
      <c r="C4121">
        <v>12</v>
      </c>
      <c r="D4121" s="88">
        <v>4.24</v>
      </c>
    </row>
    <row r="4122" spans="1:4">
      <c r="A4122">
        <v>4316</v>
      </c>
      <c r="B4122" t="s">
        <v>16323</v>
      </c>
      <c r="C4122">
        <v>0</v>
      </c>
      <c r="D4122" s="88">
        <v>5.51</v>
      </c>
    </row>
    <row r="4123" spans="1:4">
      <c r="A4123">
        <v>4317</v>
      </c>
      <c r="B4123" t="s">
        <v>16324</v>
      </c>
      <c r="C4123">
        <v>12</v>
      </c>
      <c r="D4123" s="88">
        <v>3.75</v>
      </c>
    </row>
    <row r="4124" spans="1:4">
      <c r="A4124">
        <v>4318</v>
      </c>
      <c r="B4124" t="s">
        <v>16325</v>
      </c>
      <c r="C4124">
        <v>0</v>
      </c>
      <c r="D4124" s="88">
        <v>3.61</v>
      </c>
    </row>
    <row r="4125" spans="1:4">
      <c r="A4125">
        <v>4319</v>
      </c>
      <c r="B4125" t="s">
        <v>16326</v>
      </c>
      <c r="C4125">
        <v>0</v>
      </c>
      <c r="D4125" s="88">
        <v>8.18</v>
      </c>
    </row>
    <row r="4126" spans="1:4">
      <c r="A4126">
        <v>4320</v>
      </c>
      <c r="B4126" t="s">
        <v>16327</v>
      </c>
      <c r="C4126">
        <v>0</v>
      </c>
      <c r="D4126" s="88">
        <v>5.7</v>
      </c>
    </row>
    <row r="4127" spans="1:4">
      <c r="A4127">
        <v>4321</v>
      </c>
      <c r="B4127" t="s">
        <v>16328</v>
      </c>
      <c r="C4127">
        <v>0</v>
      </c>
      <c r="D4127" s="88">
        <v>41.454000000000001</v>
      </c>
    </row>
    <row r="4128" spans="1:4">
      <c r="A4128">
        <v>4322</v>
      </c>
      <c r="B4128" t="s">
        <v>16329</v>
      </c>
      <c r="C4128">
        <v>0</v>
      </c>
      <c r="D4128" s="88">
        <v>14.92</v>
      </c>
    </row>
    <row r="4129" spans="1:4">
      <c r="A4129">
        <v>4323</v>
      </c>
      <c r="B4129" t="s">
        <v>16330</v>
      </c>
      <c r="C4129">
        <v>0</v>
      </c>
      <c r="D4129" s="88">
        <v>12.47</v>
      </c>
    </row>
    <row r="4130" spans="1:4">
      <c r="A4130">
        <v>4324</v>
      </c>
      <c r="B4130" t="s">
        <v>16331</v>
      </c>
      <c r="C4130">
        <v>0</v>
      </c>
      <c r="D4130" s="88">
        <v>50.32</v>
      </c>
    </row>
    <row r="4131" spans="1:4">
      <c r="A4131">
        <v>4325</v>
      </c>
      <c r="B4131" t="s">
        <v>16332</v>
      </c>
      <c r="C4131">
        <v>0</v>
      </c>
      <c r="D4131" s="88">
        <v>57.09</v>
      </c>
    </row>
    <row r="4132" spans="1:4">
      <c r="A4132">
        <v>4326</v>
      </c>
      <c r="B4132" t="s">
        <v>16333</v>
      </c>
      <c r="C4132">
        <v>6</v>
      </c>
      <c r="D4132" s="88">
        <v>18.829999999999998</v>
      </c>
    </row>
    <row r="4133" spans="1:4">
      <c r="A4133">
        <v>4327</v>
      </c>
      <c r="B4133" t="s">
        <v>16334</v>
      </c>
      <c r="C4133">
        <v>0</v>
      </c>
      <c r="D4133" s="88">
        <v>58.994999999999997</v>
      </c>
    </row>
    <row r="4134" spans="1:4">
      <c r="A4134">
        <v>4328</v>
      </c>
      <c r="B4134" t="s">
        <v>16335</v>
      </c>
      <c r="C4134">
        <v>0</v>
      </c>
      <c r="D4134" s="88">
        <v>50.238</v>
      </c>
    </row>
    <row r="4135" spans="1:4">
      <c r="A4135">
        <v>4329</v>
      </c>
      <c r="B4135" t="s">
        <v>16336</v>
      </c>
      <c r="C4135">
        <v>0</v>
      </c>
      <c r="D4135" s="88">
        <v>11.696</v>
      </c>
    </row>
    <row r="4136" spans="1:4">
      <c r="A4136">
        <v>4330</v>
      </c>
      <c r="B4136" t="s">
        <v>16337</v>
      </c>
      <c r="C4136">
        <v>0</v>
      </c>
      <c r="D4136" s="88">
        <v>29.14</v>
      </c>
    </row>
    <row r="4137" spans="1:4">
      <c r="A4137">
        <v>4331</v>
      </c>
      <c r="B4137" t="s">
        <v>16338</v>
      </c>
      <c r="C4137">
        <v>0</v>
      </c>
      <c r="D4137" s="88">
        <v>31.87</v>
      </c>
    </row>
    <row r="4138" spans="1:4">
      <c r="A4138">
        <v>4332</v>
      </c>
      <c r="B4138" t="s">
        <v>16339</v>
      </c>
      <c r="C4138">
        <v>0</v>
      </c>
      <c r="D4138" s="88">
        <v>24.26</v>
      </c>
    </row>
    <row r="4139" spans="1:4">
      <c r="A4139">
        <v>4333</v>
      </c>
      <c r="B4139" t="s">
        <v>16340</v>
      </c>
      <c r="C4139">
        <v>0</v>
      </c>
      <c r="D4139" s="88">
        <v>17.260000000000002</v>
      </c>
    </row>
    <row r="4140" spans="1:4">
      <c r="A4140">
        <v>4334</v>
      </c>
      <c r="B4140" t="s">
        <v>16341</v>
      </c>
      <c r="C4140">
        <v>0</v>
      </c>
      <c r="D4140" s="88">
        <v>24</v>
      </c>
    </row>
    <row r="4141" spans="1:4">
      <c r="A4141">
        <v>4335</v>
      </c>
      <c r="B4141" t="s">
        <v>16342</v>
      </c>
      <c r="C4141">
        <v>42</v>
      </c>
      <c r="D4141" s="88">
        <v>5.4</v>
      </c>
    </row>
    <row r="4142" spans="1:4">
      <c r="A4142">
        <v>4336</v>
      </c>
      <c r="B4142" t="s">
        <v>16343</v>
      </c>
      <c r="C4142">
        <v>0</v>
      </c>
      <c r="D4142" s="88">
        <v>4.71</v>
      </c>
    </row>
    <row r="4143" spans="1:4">
      <c r="A4143">
        <v>4337</v>
      </c>
      <c r="B4143" t="s">
        <v>16344</v>
      </c>
      <c r="C4143">
        <v>0</v>
      </c>
      <c r="D4143" s="88">
        <v>9.0299999999999994</v>
      </c>
    </row>
    <row r="4144" spans="1:4">
      <c r="A4144">
        <v>4338</v>
      </c>
      <c r="B4144" t="s">
        <v>16345</v>
      </c>
      <c r="C4144">
        <v>0</v>
      </c>
      <c r="D4144" s="88">
        <v>5.89</v>
      </c>
    </row>
    <row r="4145" spans="1:4">
      <c r="A4145">
        <v>4339</v>
      </c>
      <c r="B4145" t="s">
        <v>16346</v>
      </c>
      <c r="C4145">
        <v>0</v>
      </c>
      <c r="D4145" s="88">
        <v>39.326000000000001</v>
      </c>
    </row>
    <row r="4146" spans="1:4">
      <c r="A4146">
        <v>4340</v>
      </c>
      <c r="B4146" t="s">
        <v>16347</v>
      </c>
      <c r="C4146">
        <v>0</v>
      </c>
      <c r="D4146" s="88">
        <v>18.954000000000001</v>
      </c>
    </row>
    <row r="4147" spans="1:4">
      <c r="A4147">
        <v>4341</v>
      </c>
      <c r="B4147" t="s">
        <v>16348</v>
      </c>
      <c r="C4147">
        <v>0</v>
      </c>
      <c r="D4147" s="88">
        <v>46.38</v>
      </c>
    </row>
    <row r="4148" spans="1:4">
      <c r="A4148">
        <v>4342</v>
      </c>
      <c r="B4148" t="s">
        <v>16349</v>
      </c>
      <c r="C4148">
        <v>6</v>
      </c>
      <c r="D4148" s="88">
        <v>35.909999999999997</v>
      </c>
    </row>
    <row r="4149" spans="1:4">
      <c r="A4149">
        <v>4343</v>
      </c>
      <c r="B4149" t="s">
        <v>16350</v>
      </c>
      <c r="C4149">
        <v>0</v>
      </c>
      <c r="D4149" s="88">
        <v>25.06</v>
      </c>
    </row>
    <row r="4150" spans="1:4">
      <c r="A4150">
        <v>4344</v>
      </c>
      <c r="B4150" t="s">
        <v>16351</v>
      </c>
      <c r="C4150">
        <v>0</v>
      </c>
      <c r="D4150" s="88">
        <v>475</v>
      </c>
    </row>
    <row r="4151" spans="1:4">
      <c r="A4151">
        <v>4345</v>
      </c>
      <c r="B4151" t="s">
        <v>16352</v>
      </c>
      <c r="C4151">
        <v>0</v>
      </c>
      <c r="D4151" s="88">
        <v>25.14</v>
      </c>
    </row>
    <row r="4152" spans="1:4">
      <c r="A4152">
        <v>4346</v>
      </c>
      <c r="B4152" t="s">
        <v>16353</v>
      </c>
      <c r="C4152">
        <v>0</v>
      </c>
      <c r="D4152" s="88">
        <v>11.4</v>
      </c>
    </row>
    <row r="4153" spans="1:4">
      <c r="A4153">
        <v>4347</v>
      </c>
      <c r="B4153" t="s">
        <v>16354</v>
      </c>
      <c r="C4153">
        <v>0</v>
      </c>
      <c r="D4153" s="88">
        <v>46.07</v>
      </c>
    </row>
    <row r="4154" spans="1:4">
      <c r="A4154">
        <v>4348</v>
      </c>
      <c r="B4154" t="s">
        <v>16355</v>
      </c>
      <c r="C4154">
        <v>0</v>
      </c>
      <c r="D4154" s="88">
        <v>48.14</v>
      </c>
    </row>
    <row r="4155" spans="1:4">
      <c r="A4155">
        <v>4349</v>
      </c>
      <c r="B4155" t="s">
        <v>16356</v>
      </c>
      <c r="C4155">
        <v>0</v>
      </c>
      <c r="D4155" s="88">
        <v>48.11</v>
      </c>
    </row>
    <row r="4156" spans="1:4">
      <c r="A4156">
        <v>4350</v>
      </c>
      <c r="B4156" t="s">
        <v>16357</v>
      </c>
      <c r="C4156">
        <v>0</v>
      </c>
      <c r="D4156" s="88">
        <v>8.4</v>
      </c>
    </row>
    <row r="4157" spans="1:4">
      <c r="A4157">
        <v>4351</v>
      </c>
      <c r="B4157" t="s">
        <v>16358</v>
      </c>
      <c r="C4157">
        <v>0</v>
      </c>
      <c r="D4157" s="88">
        <v>483.17</v>
      </c>
    </row>
    <row r="4158" spans="1:4">
      <c r="A4158">
        <v>4352</v>
      </c>
      <c r="B4158" t="s">
        <v>16359</v>
      </c>
      <c r="C4158">
        <v>12</v>
      </c>
      <c r="D4158" s="88">
        <v>16.59</v>
      </c>
    </row>
    <row r="4159" spans="1:4">
      <c r="A4159">
        <v>4353</v>
      </c>
      <c r="B4159" t="s">
        <v>16360</v>
      </c>
      <c r="C4159">
        <v>0</v>
      </c>
      <c r="D4159" s="88">
        <v>24.7</v>
      </c>
    </row>
    <row r="4160" spans="1:4">
      <c r="A4160">
        <v>4354</v>
      </c>
      <c r="B4160" t="s">
        <v>16361</v>
      </c>
      <c r="C4160">
        <v>36</v>
      </c>
      <c r="D4160" s="88">
        <v>3.1520000000000001</v>
      </c>
    </row>
    <row r="4161" spans="1:4">
      <c r="A4161">
        <v>4355</v>
      </c>
      <c r="B4161" t="s">
        <v>16362</v>
      </c>
      <c r="C4161">
        <v>222</v>
      </c>
      <c r="D4161" s="88">
        <v>3.1019999999999999</v>
      </c>
    </row>
    <row r="4162" spans="1:4">
      <c r="A4162">
        <v>4356</v>
      </c>
      <c r="B4162" t="s">
        <v>16363</v>
      </c>
      <c r="C4162">
        <v>84</v>
      </c>
      <c r="D4162" s="88">
        <v>3.1520000000000001</v>
      </c>
    </row>
    <row r="4163" spans="1:4">
      <c r="A4163">
        <v>4357</v>
      </c>
      <c r="B4163" t="s">
        <v>16364</v>
      </c>
      <c r="C4163">
        <v>0</v>
      </c>
      <c r="D4163" s="88">
        <v>64.59</v>
      </c>
    </row>
    <row r="4164" spans="1:4">
      <c r="A4164">
        <v>4358</v>
      </c>
      <c r="B4164" t="s">
        <v>16365</v>
      </c>
      <c r="C4164">
        <v>0</v>
      </c>
      <c r="D4164" s="88">
        <v>5.55</v>
      </c>
    </row>
    <row r="4165" spans="1:4">
      <c r="A4165">
        <v>4359</v>
      </c>
      <c r="B4165" t="s">
        <v>16366</v>
      </c>
      <c r="C4165">
        <v>42</v>
      </c>
      <c r="D4165" s="88">
        <v>6.0039999999999996</v>
      </c>
    </row>
    <row r="4166" spans="1:4">
      <c r="A4166">
        <v>4360</v>
      </c>
      <c r="B4166" t="s">
        <v>16367</v>
      </c>
      <c r="C4166">
        <v>0</v>
      </c>
      <c r="D4166" s="88">
        <v>4.4800000000000004</v>
      </c>
    </row>
    <row r="4167" spans="1:4">
      <c r="A4167">
        <v>4361</v>
      </c>
      <c r="B4167" t="s">
        <v>16368</v>
      </c>
      <c r="C4167">
        <v>0</v>
      </c>
      <c r="D4167" s="88">
        <v>209</v>
      </c>
    </row>
    <row r="4168" spans="1:4">
      <c r="A4168">
        <v>4362</v>
      </c>
      <c r="B4168" t="s">
        <v>16369</v>
      </c>
      <c r="C4168">
        <v>0</v>
      </c>
      <c r="D4168" s="88">
        <v>26.724</v>
      </c>
    </row>
    <row r="4169" spans="1:4">
      <c r="A4169">
        <v>4363</v>
      </c>
      <c r="B4169" t="s">
        <v>16370</v>
      </c>
      <c r="C4169">
        <v>0</v>
      </c>
      <c r="D4169" s="88">
        <v>38</v>
      </c>
    </row>
    <row r="4170" spans="1:4">
      <c r="A4170">
        <v>4364</v>
      </c>
      <c r="B4170" t="s">
        <v>16371</v>
      </c>
      <c r="C4170">
        <v>0</v>
      </c>
      <c r="D4170" s="88">
        <v>36.86</v>
      </c>
    </row>
    <row r="4171" spans="1:4">
      <c r="A4171">
        <v>4365</v>
      </c>
      <c r="B4171" t="s">
        <v>16372</v>
      </c>
      <c r="C4171">
        <v>0</v>
      </c>
      <c r="D4171" s="88">
        <v>25.46</v>
      </c>
    </row>
    <row r="4172" spans="1:4">
      <c r="A4172">
        <v>4366</v>
      </c>
      <c r="B4172" t="s">
        <v>16373</v>
      </c>
      <c r="C4172">
        <v>0</v>
      </c>
      <c r="D4172" s="88">
        <v>42.75</v>
      </c>
    </row>
    <row r="4173" spans="1:4">
      <c r="A4173">
        <v>4367</v>
      </c>
      <c r="B4173" t="s">
        <v>16374</v>
      </c>
      <c r="C4173">
        <v>0</v>
      </c>
      <c r="D4173" s="88">
        <v>16.57</v>
      </c>
    </row>
    <row r="4174" spans="1:4">
      <c r="A4174">
        <v>4368</v>
      </c>
      <c r="B4174" t="s">
        <v>16375</v>
      </c>
      <c r="C4174">
        <v>0</v>
      </c>
      <c r="D4174" s="88">
        <v>26</v>
      </c>
    </row>
    <row r="4175" spans="1:4">
      <c r="A4175">
        <v>4369</v>
      </c>
      <c r="B4175" t="s">
        <v>16376</v>
      </c>
      <c r="C4175">
        <v>0</v>
      </c>
      <c r="D4175" s="88">
        <v>26.5</v>
      </c>
    </row>
    <row r="4176" spans="1:4">
      <c r="A4176">
        <v>4370</v>
      </c>
      <c r="B4176" t="s">
        <v>16377</v>
      </c>
      <c r="C4176">
        <v>0</v>
      </c>
      <c r="D4176" s="88">
        <v>46.5</v>
      </c>
    </row>
    <row r="4177" spans="1:4">
      <c r="A4177">
        <v>4371</v>
      </c>
      <c r="B4177" t="s">
        <v>16378</v>
      </c>
      <c r="C4177">
        <v>0</v>
      </c>
      <c r="D4177" s="88">
        <v>50</v>
      </c>
    </row>
    <row r="4178" spans="1:4">
      <c r="A4178">
        <v>4372</v>
      </c>
      <c r="B4178" t="s">
        <v>16379</v>
      </c>
      <c r="C4178">
        <v>0</v>
      </c>
      <c r="D4178" s="88">
        <v>46</v>
      </c>
    </row>
    <row r="4179" spans="1:4">
      <c r="A4179">
        <v>4373</v>
      </c>
      <c r="B4179" t="s">
        <v>16380</v>
      </c>
      <c r="C4179">
        <v>0</v>
      </c>
      <c r="D4179" s="88">
        <v>12</v>
      </c>
    </row>
    <row r="4180" spans="1:4">
      <c r="A4180">
        <v>4374</v>
      </c>
      <c r="B4180" t="s">
        <v>16381</v>
      </c>
      <c r="C4180">
        <v>0</v>
      </c>
      <c r="D4180" s="88">
        <v>17</v>
      </c>
    </row>
    <row r="4181" spans="1:4">
      <c r="A4181">
        <v>4375</v>
      </c>
      <c r="B4181" t="s">
        <v>16382</v>
      </c>
      <c r="C4181">
        <v>0</v>
      </c>
      <c r="D4181" s="88">
        <v>258</v>
      </c>
    </row>
    <row r="4182" spans="1:4">
      <c r="A4182">
        <v>4376</v>
      </c>
      <c r="B4182" t="s">
        <v>16383</v>
      </c>
      <c r="C4182">
        <v>0</v>
      </c>
      <c r="D4182" s="88">
        <v>193</v>
      </c>
    </row>
    <row r="4183" spans="1:4">
      <c r="A4183">
        <v>4377</v>
      </c>
      <c r="B4183" t="s">
        <v>16384</v>
      </c>
      <c r="C4183">
        <v>12</v>
      </c>
      <c r="D4183" s="88">
        <v>5.43</v>
      </c>
    </row>
    <row r="4184" spans="1:4">
      <c r="A4184">
        <v>4378</v>
      </c>
      <c r="B4184" t="s">
        <v>16385</v>
      </c>
      <c r="C4184">
        <v>0</v>
      </c>
      <c r="D4184" s="88">
        <v>0</v>
      </c>
    </row>
    <row r="4185" spans="1:4">
      <c r="A4185">
        <v>4379</v>
      </c>
      <c r="B4185" t="s">
        <v>16386</v>
      </c>
      <c r="C4185">
        <v>0</v>
      </c>
      <c r="D4185" s="88">
        <v>11.4</v>
      </c>
    </row>
    <row r="4186" spans="1:4">
      <c r="A4186">
        <v>4380</v>
      </c>
      <c r="B4186" t="s">
        <v>16387</v>
      </c>
      <c r="C4186">
        <v>0</v>
      </c>
      <c r="D4186" s="88">
        <v>9.6</v>
      </c>
    </row>
    <row r="4187" spans="1:4">
      <c r="A4187">
        <v>4381</v>
      </c>
      <c r="B4187" t="s">
        <v>16388</v>
      </c>
      <c r="C4187">
        <v>0</v>
      </c>
      <c r="D4187" s="88">
        <v>79.884</v>
      </c>
    </row>
    <row r="4188" spans="1:4">
      <c r="A4188">
        <v>4382</v>
      </c>
      <c r="B4188" t="s">
        <v>16389</v>
      </c>
      <c r="C4188">
        <v>0</v>
      </c>
      <c r="D4188" s="88">
        <v>8.7799999999999994</v>
      </c>
    </row>
    <row r="4189" spans="1:4">
      <c r="A4189">
        <v>4383</v>
      </c>
      <c r="B4189" t="s">
        <v>16390</v>
      </c>
      <c r="C4189">
        <v>9</v>
      </c>
      <c r="D4189" s="88">
        <v>9.66</v>
      </c>
    </row>
    <row r="4190" spans="1:4">
      <c r="A4190">
        <v>4384</v>
      </c>
      <c r="B4190" t="s">
        <v>16391</v>
      </c>
      <c r="C4190">
        <v>0</v>
      </c>
      <c r="D4190" s="88">
        <v>15.433</v>
      </c>
    </row>
    <row r="4191" spans="1:4">
      <c r="A4191">
        <v>4385</v>
      </c>
      <c r="B4191" t="s">
        <v>16392</v>
      </c>
      <c r="C4191">
        <v>0</v>
      </c>
      <c r="D4191" s="88">
        <v>120</v>
      </c>
    </row>
    <row r="4192" spans="1:4">
      <c r="A4192">
        <v>4386</v>
      </c>
      <c r="B4192" t="s">
        <v>16393</v>
      </c>
      <c r="C4192">
        <v>0</v>
      </c>
      <c r="D4192" s="88">
        <v>64.400000000000006</v>
      </c>
    </row>
    <row r="4193" spans="1:4">
      <c r="A4193">
        <v>4387</v>
      </c>
      <c r="B4193" t="s">
        <v>16394</v>
      </c>
      <c r="C4193">
        <v>0</v>
      </c>
      <c r="D4193" s="88">
        <v>51.09</v>
      </c>
    </row>
    <row r="4194" spans="1:4">
      <c r="A4194">
        <v>4388</v>
      </c>
      <c r="B4194" t="s">
        <v>16395</v>
      </c>
      <c r="C4194">
        <v>0</v>
      </c>
      <c r="D4194" s="88">
        <v>27.62</v>
      </c>
    </row>
    <row r="4195" spans="1:4">
      <c r="A4195">
        <v>4389</v>
      </c>
      <c r="B4195" t="s">
        <v>16396</v>
      </c>
      <c r="C4195">
        <v>0</v>
      </c>
      <c r="D4195" s="88">
        <v>16.524999999999999</v>
      </c>
    </row>
    <row r="4196" spans="1:4">
      <c r="A4196">
        <v>4390</v>
      </c>
      <c r="B4196" t="s">
        <v>16397</v>
      </c>
      <c r="C4196">
        <v>0</v>
      </c>
      <c r="D4196" s="88">
        <v>8.1300000000000008</v>
      </c>
    </row>
    <row r="4197" spans="1:4">
      <c r="A4197">
        <v>4391</v>
      </c>
      <c r="B4197" t="s">
        <v>16398</v>
      </c>
      <c r="C4197">
        <v>0</v>
      </c>
      <c r="D4197" s="88">
        <v>16.291</v>
      </c>
    </row>
    <row r="4198" spans="1:4">
      <c r="A4198">
        <v>4392</v>
      </c>
      <c r="B4198" t="s">
        <v>16399</v>
      </c>
      <c r="C4198">
        <v>0</v>
      </c>
      <c r="D4198" s="88">
        <v>12.45</v>
      </c>
    </row>
    <row r="4199" spans="1:4">
      <c r="A4199">
        <v>4393</v>
      </c>
      <c r="B4199" t="s">
        <v>16400</v>
      </c>
      <c r="C4199">
        <v>0</v>
      </c>
      <c r="D4199" s="88">
        <v>0</v>
      </c>
    </row>
    <row r="4200" spans="1:4">
      <c r="A4200">
        <v>4394</v>
      </c>
      <c r="B4200" t="s">
        <v>16401</v>
      </c>
      <c r="C4200">
        <v>0</v>
      </c>
      <c r="D4200" s="88">
        <v>13.27</v>
      </c>
    </row>
    <row r="4201" spans="1:4">
      <c r="A4201">
        <v>4395</v>
      </c>
      <c r="B4201" t="s">
        <v>16402</v>
      </c>
      <c r="C4201">
        <v>1</v>
      </c>
      <c r="D4201" s="88">
        <v>20.57</v>
      </c>
    </row>
    <row r="4202" spans="1:4">
      <c r="A4202">
        <v>4396</v>
      </c>
      <c r="B4202" t="s">
        <v>16403</v>
      </c>
      <c r="C4202">
        <v>0</v>
      </c>
      <c r="D4202" s="88">
        <v>9.86</v>
      </c>
    </row>
    <row r="4203" spans="1:4">
      <c r="A4203">
        <v>4397</v>
      </c>
      <c r="B4203" t="s">
        <v>16404</v>
      </c>
      <c r="C4203">
        <v>0</v>
      </c>
      <c r="D4203" s="88">
        <v>7.46</v>
      </c>
    </row>
    <row r="4204" spans="1:4">
      <c r="A4204">
        <v>4398</v>
      </c>
      <c r="B4204" t="s">
        <v>16405</v>
      </c>
      <c r="C4204">
        <v>0</v>
      </c>
      <c r="D4204" s="88">
        <v>33.570999999999998</v>
      </c>
    </row>
    <row r="4205" spans="1:4">
      <c r="A4205">
        <v>4399</v>
      </c>
      <c r="B4205" t="s">
        <v>16406</v>
      </c>
      <c r="C4205">
        <v>0</v>
      </c>
      <c r="D4205" s="88">
        <v>23.446000000000002</v>
      </c>
    </row>
    <row r="4206" spans="1:4">
      <c r="A4206">
        <v>4400</v>
      </c>
      <c r="B4206" t="s">
        <v>16407</v>
      </c>
      <c r="C4206">
        <v>0</v>
      </c>
      <c r="D4206" s="88">
        <v>36.113</v>
      </c>
    </row>
    <row r="4207" spans="1:4">
      <c r="A4207">
        <v>4401</v>
      </c>
      <c r="B4207" t="s">
        <v>16408</v>
      </c>
      <c r="C4207">
        <v>0</v>
      </c>
      <c r="D4207" s="88">
        <v>40.665999999999997</v>
      </c>
    </row>
    <row r="4208" spans="1:4">
      <c r="A4208">
        <v>4402</v>
      </c>
      <c r="B4208" t="s">
        <v>16409</v>
      </c>
      <c r="C4208">
        <v>0</v>
      </c>
      <c r="D4208" s="88">
        <v>38.548000000000002</v>
      </c>
    </row>
    <row r="4209" spans="1:4">
      <c r="A4209">
        <v>4403</v>
      </c>
      <c r="B4209" t="s">
        <v>16410</v>
      </c>
      <c r="C4209">
        <v>0</v>
      </c>
      <c r="D4209" s="88">
        <v>5.6580000000000004</v>
      </c>
    </row>
    <row r="4210" spans="1:4">
      <c r="A4210">
        <v>4404</v>
      </c>
      <c r="B4210" t="s">
        <v>16411</v>
      </c>
      <c r="C4210">
        <v>54</v>
      </c>
      <c r="D4210" s="88">
        <v>6.7960000000000003</v>
      </c>
    </row>
    <row r="4211" spans="1:4">
      <c r="A4211">
        <v>4405</v>
      </c>
      <c r="B4211" t="s">
        <v>16412</v>
      </c>
      <c r="C4211">
        <v>0</v>
      </c>
      <c r="D4211" s="88">
        <v>8.0299999999999994</v>
      </c>
    </row>
    <row r="4212" spans="1:4">
      <c r="A4212">
        <v>4406</v>
      </c>
      <c r="B4212" t="s">
        <v>16413</v>
      </c>
      <c r="C4212">
        <v>39</v>
      </c>
      <c r="D4212" s="88">
        <v>6.93</v>
      </c>
    </row>
    <row r="4213" spans="1:4">
      <c r="A4213">
        <v>4407</v>
      </c>
      <c r="B4213" t="s">
        <v>16414</v>
      </c>
      <c r="C4213">
        <v>0</v>
      </c>
      <c r="D4213" s="88">
        <v>21.6</v>
      </c>
    </row>
    <row r="4214" spans="1:4">
      <c r="A4214">
        <v>4408</v>
      </c>
      <c r="B4214" t="s">
        <v>16415</v>
      </c>
      <c r="C4214">
        <v>0</v>
      </c>
      <c r="D4214" s="88">
        <v>26</v>
      </c>
    </row>
    <row r="4215" spans="1:4">
      <c r="A4215">
        <v>4409</v>
      </c>
      <c r="B4215" t="s">
        <v>16416</v>
      </c>
      <c r="C4215">
        <v>0</v>
      </c>
      <c r="D4215" s="88">
        <v>9.7370000000000001</v>
      </c>
    </row>
    <row r="4216" spans="1:4">
      <c r="A4216">
        <v>4410</v>
      </c>
      <c r="B4216" t="s">
        <v>16417</v>
      </c>
      <c r="C4216">
        <v>0</v>
      </c>
      <c r="D4216" s="88">
        <v>31.5</v>
      </c>
    </row>
    <row r="4217" spans="1:4">
      <c r="A4217">
        <v>4411</v>
      </c>
      <c r="B4217" t="s">
        <v>16418</v>
      </c>
      <c r="C4217">
        <v>0</v>
      </c>
      <c r="D4217" s="88">
        <v>24.7</v>
      </c>
    </row>
    <row r="4218" spans="1:4">
      <c r="A4218">
        <v>4412</v>
      </c>
      <c r="B4218" t="s">
        <v>16419</v>
      </c>
      <c r="C4218">
        <v>0</v>
      </c>
      <c r="D4218" s="88">
        <v>18.62</v>
      </c>
    </row>
    <row r="4219" spans="1:4">
      <c r="A4219">
        <v>4413</v>
      </c>
      <c r="B4219" t="s">
        <v>16420</v>
      </c>
      <c r="C4219">
        <v>0</v>
      </c>
      <c r="D4219" s="88">
        <v>63.84</v>
      </c>
    </row>
    <row r="4220" spans="1:4">
      <c r="A4220">
        <v>4414</v>
      </c>
      <c r="B4220" t="s">
        <v>16421</v>
      </c>
      <c r="C4220">
        <v>0</v>
      </c>
      <c r="D4220" s="88">
        <v>1.8</v>
      </c>
    </row>
    <row r="4221" spans="1:4">
      <c r="A4221">
        <v>4415</v>
      </c>
      <c r="B4221" t="s">
        <v>16422</v>
      </c>
      <c r="C4221">
        <v>0</v>
      </c>
      <c r="D4221" s="88">
        <v>0</v>
      </c>
    </row>
    <row r="4222" spans="1:4">
      <c r="A4222">
        <v>4416</v>
      </c>
      <c r="B4222" t="s">
        <v>16423</v>
      </c>
      <c r="C4222">
        <v>0</v>
      </c>
      <c r="D4222" s="88">
        <v>8.16</v>
      </c>
    </row>
    <row r="4223" spans="1:4">
      <c r="A4223">
        <v>4417</v>
      </c>
      <c r="B4223" t="s">
        <v>16424</v>
      </c>
      <c r="C4223">
        <v>0</v>
      </c>
      <c r="D4223" s="88">
        <v>10.525</v>
      </c>
    </row>
    <row r="4224" spans="1:4">
      <c r="A4224">
        <v>4418</v>
      </c>
      <c r="B4224" t="s">
        <v>16425</v>
      </c>
      <c r="C4224">
        <v>0</v>
      </c>
      <c r="D4224" s="88">
        <v>15.34</v>
      </c>
    </row>
    <row r="4225" spans="1:4">
      <c r="A4225">
        <v>4419</v>
      </c>
      <c r="B4225" t="s">
        <v>16426</v>
      </c>
      <c r="C4225">
        <v>0</v>
      </c>
      <c r="D4225" s="88">
        <v>45.695999999999998</v>
      </c>
    </row>
    <row r="4226" spans="1:4">
      <c r="A4226">
        <v>4420</v>
      </c>
      <c r="B4226" t="s">
        <v>16427</v>
      </c>
      <c r="C4226">
        <v>0</v>
      </c>
      <c r="D4226" s="88">
        <v>7.39</v>
      </c>
    </row>
    <row r="4227" spans="1:4">
      <c r="A4227">
        <v>4421</v>
      </c>
      <c r="B4227" t="s">
        <v>16428</v>
      </c>
      <c r="C4227">
        <v>0</v>
      </c>
      <c r="D4227" s="88">
        <v>18.7</v>
      </c>
    </row>
    <row r="4228" spans="1:4">
      <c r="A4228">
        <v>4422</v>
      </c>
      <c r="B4228" t="s">
        <v>16429</v>
      </c>
      <c r="C4228">
        <v>0</v>
      </c>
      <c r="D4228" s="88">
        <v>15.666</v>
      </c>
    </row>
    <row r="4229" spans="1:4">
      <c r="A4229">
        <v>4423</v>
      </c>
      <c r="B4229" t="s">
        <v>16430</v>
      </c>
      <c r="C4229">
        <v>0</v>
      </c>
      <c r="D4229" s="88">
        <v>11.39</v>
      </c>
    </row>
    <row r="4230" spans="1:4">
      <c r="A4230">
        <v>4424</v>
      </c>
      <c r="B4230" t="s">
        <v>16431</v>
      </c>
      <c r="C4230">
        <v>0</v>
      </c>
      <c r="D4230" s="88">
        <v>0.76400000000000001</v>
      </c>
    </row>
    <row r="4231" spans="1:4">
      <c r="A4231">
        <v>4425</v>
      </c>
      <c r="B4231" t="s">
        <v>16432</v>
      </c>
      <c r="C4231">
        <v>0</v>
      </c>
      <c r="D4231" s="88">
        <v>20.75</v>
      </c>
    </row>
    <row r="4232" spans="1:4">
      <c r="A4232">
        <v>4426</v>
      </c>
      <c r="B4232" t="s">
        <v>16433</v>
      </c>
      <c r="C4232">
        <v>0</v>
      </c>
      <c r="D4232" s="88">
        <v>20.18</v>
      </c>
    </row>
    <row r="4233" spans="1:4">
      <c r="A4233">
        <v>4427</v>
      </c>
      <c r="B4233" t="s">
        <v>16434</v>
      </c>
      <c r="C4233">
        <v>0</v>
      </c>
      <c r="D4233" s="88">
        <v>19.100000000000001</v>
      </c>
    </row>
    <row r="4234" spans="1:4">
      <c r="A4234">
        <v>4428</v>
      </c>
      <c r="B4234" t="s">
        <v>16435</v>
      </c>
      <c r="C4234">
        <v>0</v>
      </c>
      <c r="D4234" s="88">
        <v>46.01</v>
      </c>
    </row>
    <row r="4235" spans="1:4">
      <c r="A4235">
        <v>4429</v>
      </c>
      <c r="B4235" t="s">
        <v>16436</v>
      </c>
      <c r="C4235">
        <v>0</v>
      </c>
      <c r="D4235" s="88">
        <v>18.489999999999998</v>
      </c>
    </row>
    <row r="4236" spans="1:4">
      <c r="A4236">
        <v>4430</v>
      </c>
      <c r="B4236" t="s">
        <v>16437</v>
      </c>
      <c r="C4236">
        <v>9</v>
      </c>
      <c r="D4236" s="88">
        <v>16.57</v>
      </c>
    </row>
    <row r="4237" spans="1:4">
      <c r="A4237">
        <v>4431</v>
      </c>
      <c r="B4237" t="s">
        <v>16438</v>
      </c>
      <c r="C4237">
        <v>0</v>
      </c>
      <c r="D4237" s="88">
        <v>16.074999999999999</v>
      </c>
    </row>
    <row r="4238" spans="1:4">
      <c r="A4238">
        <v>4432</v>
      </c>
      <c r="B4238" t="s">
        <v>16439</v>
      </c>
      <c r="C4238">
        <v>0</v>
      </c>
      <c r="D4238" s="88">
        <v>10.486000000000001</v>
      </c>
    </row>
    <row r="4239" spans="1:4">
      <c r="A4239">
        <v>4433</v>
      </c>
      <c r="B4239" t="s">
        <v>16440</v>
      </c>
      <c r="C4239">
        <v>0</v>
      </c>
      <c r="D4239" s="88">
        <v>13.897</v>
      </c>
    </row>
    <row r="4240" spans="1:4">
      <c r="A4240">
        <v>4434</v>
      </c>
      <c r="B4240" t="s">
        <v>16441</v>
      </c>
      <c r="C4240">
        <v>0</v>
      </c>
      <c r="D4240" s="88">
        <v>18.954999999999998</v>
      </c>
    </row>
    <row r="4241" spans="1:4">
      <c r="A4241">
        <v>4435</v>
      </c>
      <c r="B4241" t="s">
        <v>16442</v>
      </c>
      <c r="C4241">
        <v>0</v>
      </c>
      <c r="D4241" s="88">
        <v>14.59</v>
      </c>
    </row>
    <row r="4242" spans="1:4">
      <c r="A4242">
        <v>4436</v>
      </c>
      <c r="B4242" t="s">
        <v>16443</v>
      </c>
      <c r="C4242">
        <v>0</v>
      </c>
      <c r="D4242" s="88">
        <v>0</v>
      </c>
    </row>
    <row r="4243" spans="1:4">
      <c r="A4243">
        <v>4437</v>
      </c>
      <c r="B4243" t="s">
        <v>16444</v>
      </c>
      <c r="C4243">
        <v>9</v>
      </c>
      <c r="D4243" s="88">
        <v>67.16</v>
      </c>
    </row>
    <row r="4244" spans="1:4">
      <c r="A4244">
        <v>4439</v>
      </c>
      <c r="B4244" t="s">
        <v>16445</v>
      </c>
      <c r="C4244">
        <v>0</v>
      </c>
      <c r="D4244" s="88">
        <v>166.58</v>
      </c>
    </row>
    <row r="4245" spans="1:4">
      <c r="A4245">
        <v>4440</v>
      </c>
      <c r="B4245" t="s">
        <v>16446</v>
      </c>
      <c r="C4245">
        <v>0</v>
      </c>
      <c r="D4245" s="88">
        <v>34.69</v>
      </c>
    </row>
    <row r="4246" spans="1:4">
      <c r="A4246">
        <v>4441</v>
      </c>
      <c r="B4246" t="s">
        <v>16447</v>
      </c>
      <c r="C4246">
        <v>0</v>
      </c>
      <c r="D4246" s="88">
        <v>34.619999999999997</v>
      </c>
    </row>
    <row r="4247" spans="1:4">
      <c r="A4247">
        <v>4442</v>
      </c>
      <c r="B4247" t="s">
        <v>16448</v>
      </c>
      <c r="C4247">
        <v>0</v>
      </c>
      <c r="D4247" s="88">
        <v>80.239999999999995</v>
      </c>
    </row>
    <row r="4248" spans="1:4">
      <c r="A4248">
        <v>4443</v>
      </c>
      <c r="B4248" t="s">
        <v>16449</v>
      </c>
      <c r="C4248">
        <v>0</v>
      </c>
      <c r="D4248" s="88">
        <v>86.97</v>
      </c>
    </row>
    <row r="4249" spans="1:4">
      <c r="A4249">
        <v>4444</v>
      </c>
      <c r="B4249" t="s">
        <v>16450</v>
      </c>
      <c r="C4249">
        <v>0</v>
      </c>
      <c r="D4249" s="88">
        <v>12.12</v>
      </c>
    </row>
    <row r="4250" spans="1:4">
      <c r="A4250">
        <v>4445</v>
      </c>
      <c r="B4250" t="s">
        <v>16451</v>
      </c>
      <c r="C4250">
        <v>0</v>
      </c>
      <c r="D4250" s="88">
        <v>15.8</v>
      </c>
    </row>
    <row r="4251" spans="1:4">
      <c r="A4251">
        <v>4446</v>
      </c>
      <c r="B4251" t="s">
        <v>16452</v>
      </c>
      <c r="C4251">
        <v>0</v>
      </c>
      <c r="D4251" s="88">
        <v>17.18</v>
      </c>
    </row>
    <row r="4252" spans="1:4">
      <c r="A4252">
        <v>4447</v>
      </c>
      <c r="B4252" t="s">
        <v>16453</v>
      </c>
      <c r="C4252">
        <v>0</v>
      </c>
      <c r="D4252" s="88">
        <v>16.18</v>
      </c>
    </row>
    <row r="4253" spans="1:4">
      <c r="A4253">
        <v>4448</v>
      </c>
      <c r="B4253" t="s">
        <v>16454</v>
      </c>
      <c r="C4253">
        <v>0</v>
      </c>
      <c r="D4253" s="88">
        <v>26.56</v>
      </c>
    </row>
    <row r="4254" spans="1:4">
      <c r="A4254">
        <v>4449</v>
      </c>
      <c r="B4254" t="s">
        <v>16455</v>
      </c>
      <c r="C4254">
        <v>12</v>
      </c>
      <c r="D4254" s="88">
        <v>14.81</v>
      </c>
    </row>
    <row r="4255" spans="1:4">
      <c r="A4255">
        <v>4450</v>
      </c>
      <c r="B4255" t="s">
        <v>16456</v>
      </c>
      <c r="C4255">
        <v>0</v>
      </c>
      <c r="D4255" s="88">
        <v>20.97</v>
      </c>
    </row>
    <row r="4256" spans="1:4">
      <c r="A4256">
        <v>4451</v>
      </c>
      <c r="B4256" t="s">
        <v>16457</v>
      </c>
      <c r="C4256">
        <v>0</v>
      </c>
      <c r="D4256" s="88">
        <v>27.58</v>
      </c>
    </row>
    <row r="4257" spans="1:4">
      <c r="A4257">
        <v>4452</v>
      </c>
      <c r="B4257" t="s">
        <v>16458</v>
      </c>
      <c r="C4257">
        <v>0</v>
      </c>
      <c r="D4257" s="88">
        <v>13.38</v>
      </c>
    </row>
    <row r="4258" spans="1:4">
      <c r="A4258">
        <v>4453</v>
      </c>
      <c r="B4258" t="s">
        <v>16459</v>
      </c>
      <c r="C4258">
        <v>0</v>
      </c>
      <c r="D4258" s="88">
        <v>45.38</v>
      </c>
    </row>
    <row r="4259" spans="1:4">
      <c r="A4259">
        <v>4454</v>
      </c>
      <c r="B4259" t="s">
        <v>16460</v>
      </c>
      <c r="C4259">
        <v>0</v>
      </c>
      <c r="D4259" s="88">
        <v>19.07</v>
      </c>
    </row>
    <row r="4260" spans="1:4">
      <c r="A4260">
        <v>4455</v>
      </c>
      <c r="B4260" t="s">
        <v>16461</v>
      </c>
      <c r="C4260">
        <v>0</v>
      </c>
      <c r="D4260" s="88">
        <v>33.200000000000003</v>
      </c>
    </row>
    <row r="4261" spans="1:4">
      <c r="A4261">
        <v>4456</v>
      </c>
      <c r="B4261" t="s">
        <v>16462</v>
      </c>
      <c r="C4261">
        <v>0</v>
      </c>
      <c r="D4261" s="88">
        <v>29.75</v>
      </c>
    </row>
    <row r="4262" spans="1:4">
      <c r="A4262">
        <v>4457</v>
      </c>
      <c r="B4262" t="s">
        <v>16463</v>
      </c>
      <c r="C4262">
        <v>0</v>
      </c>
      <c r="D4262" s="88">
        <v>23.08</v>
      </c>
    </row>
    <row r="4263" spans="1:4">
      <c r="A4263">
        <v>4458</v>
      </c>
      <c r="B4263" t="s">
        <v>16464</v>
      </c>
      <c r="C4263">
        <v>0</v>
      </c>
      <c r="D4263" s="88">
        <v>28.28</v>
      </c>
    </row>
    <row r="4264" spans="1:4">
      <c r="A4264">
        <v>4459</v>
      </c>
      <c r="B4264" t="s">
        <v>16465</v>
      </c>
      <c r="C4264">
        <v>0</v>
      </c>
      <c r="D4264" s="88">
        <v>121.45</v>
      </c>
    </row>
    <row r="4265" spans="1:4">
      <c r="A4265">
        <v>4460</v>
      </c>
      <c r="B4265" t="s">
        <v>16466</v>
      </c>
      <c r="C4265">
        <v>0</v>
      </c>
      <c r="D4265" s="88">
        <v>30.83</v>
      </c>
    </row>
    <row r="4266" spans="1:4">
      <c r="A4266">
        <v>4461</v>
      </c>
      <c r="B4266" t="s">
        <v>16467</v>
      </c>
      <c r="C4266">
        <v>0</v>
      </c>
      <c r="D4266" s="88">
        <v>23.27</v>
      </c>
    </row>
    <row r="4267" spans="1:4">
      <c r="A4267">
        <v>4462</v>
      </c>
      <c r="B4267" t="s">
        <v>16468</v>
      </c>
      <c r="C4267">
        <v>0</v>
      </c>
      <c r="D4267" s="88">
        <v>15.16</v>
      </c>
    </row>
    <row r="4268" spans="1:4">
      <c r="A4268">
        <v>4463</v>
      </c>
      <c r="B4268" t="s">
        <v>16469</v>
      </c>
      <c r="C4268">
        <v>0</v>
      </c>
      <c r="D4268" s="88">
        <v>17.8</v>
      </c>
    </row>
    <row r="4269" spans="1:4">
      <c r="A4269">
        <v>4464</v>
      </c>
      <c r="B4269" t="s">
        <v>16470</v>
      </c>
      <c r="C4269">
        <v>0</v>
      </c>
      <c r="D4269" s="88">
        <v>20.2</v>
      </c>
    </row>
    <row r="4270" spans="1:4">
      <c r="A4270">
        <v>4465</v>
      </c>
      <c r="B4270" t="s">
        <v>16471</v>
      </c>
      <c r="C4270">
        <v>3</v>
      </c>
      <c r="D4270" s="88">
        <v>19.11</v>
      </c>
    </row>
    <row r="4271" spans="1:4">
      <c r="A4271">
        <v>4466</v>
      </c>
      <c r="B4271" t="s">
        <v>16472</v>
      </c>
      <c r="C4271">
        <v>6</v>
      </c>
      <c r="D4271" s="88">
        <v>17.75</v>
      </c>
    </row>
    <row r="4272" spans="1:4">
      <c r="A4272">
        <v>4467</v>
      </c>
      <c r="B4272" t="s">
        <v>16473</v>
      </c>
      <c r="C4272">
        <v>42</v>
      </c>
      <c r="D4272" s="88">
        <v>11.26</v>
      </c>
    </row>
    <row r="4273" spans="1:4">
      <c r="A4273">
        <v>4468</v>
      </c>
      <c r="B4273" t="s">
        <v>16474</v>
      </c>
      <c r="C4273">
        <v>0</v>
      </c>
      <c r="D4273" s="88">
        <v>15.31</v>
      </c>
    </row>
    <row r="4274" spans="1:4">
      <c r="A4274">
        <v>4469</v>
      </c>
      <c r="B4274" t="s">
        <v>16475</v>
      </c>
      <c r="C4274">
        <v>0</v>
      </c>
      <c r="D4274" s="88">
        <v>19.28</v>
      </c>
    </row>
    <row r="4275" spans="1:4">
      <c r="A4275">
        <v>4470</v>
      </c>
      <c r="B4275" t="s">
        <v>16476</v>
      </c>
      <c r="C4275">
        <v>0</v>
      </c>
      <c r="D4275" s="88">
        <v>39.15</v>
      </c>
    </row>
    <row r="4276" spans="1:4">
      <c r="A4276">
        <v>4471</v>
      </c>
      <c r="B4276" t="s">
        <v>16477</v>
      </c>
      <c r="C4276">
        <v>0</v>
      </c>
      <c r="D4276" s="88">
        <v>19.28</v>
      </c>
    </row>
    <row r="4277" spans="1:4">
      <c r="A4277">
        <v>4472</v>
      </c>
      <c r="B4277" t="s">
        <v>16478</v>
      </c>
      <c r="C4277">
        <v>15</v>
      </c>
      <c r="D4277" s="88">
        <v>24.34</v>
      </c>
    </row>
    <row r="4278" spans="1:4">
      <c r="A4278">
        <v>4473</v>
      </c>
      <c r="B4278" t="s">
        <v>16479</v>
      </c>
      <c r="C4278">
        <v>0</v>
      </c>
      <c r="D4278" s="88">
        <v>23.53</v>
      </c>
    </row>
    <row r="4279" spans="1:4">
      <c r="A4279">
        <v>4474</v>
      </c>
      <c r="B4279" t="s">
        <v>16480</v>
      </c>
      <c r="C4279">
        <v>0</v>
      </c>
      <c r="D4279" s="88">
        <v>16.48</v>
      </c>
    </row>
    <row r="4280" spans="1:4">
      <c r="A4280">
        <v>4475</v>
      </c>
      <c r="B4280" t="s">
        <v>16481</v>
      </c>
      <c r="C4280">
        <v>0</v>
      </c>
      <c r="D4280" s="88">
        <v>23.02</v>
      </c>
    </row>
    <row r="4281" spans="1:4">
      <c r="A4281">
        <v>4476</v>
      </c>
      <c r="B4281" t="s">
        <v>16482</v>
      </c>
      <c r="C4281">
        <v>0</v>
      </c>
      <c r="D4281" s="88">
        <v>25.01</v>
      </c>
    </row>
    <row r="4282" spans="1:4">
      <c r="A4282">
        <v>4477</v>
      </c>
      <c r="B4282" t="s">
        <v>16483</v>
      </c>
      <c r="C4282">
        <v>0</v>
      </c>
      <c r="D4282" s="88">
        <v>210.48</v>
      </c>
    </row>
    <row r="4283" spans="1:4">
      <c r="A4283">
        <v>4478</v>
      </c>
      <c r="B4283" t="s">
        <v>16484</v>
      </c>
      <c r="C4283">
        <v>0</v>
      </c>
      <c r="D4283" s="88">
        <v>22.201000000000001</v>
      </c>
    </row>
    <row r="4284" spans="1:4">
      <c r="A4284">
        <v>4479</v>
      </c>
      <c r="B4284" t="s">
        <v>16485</v>
      </c>
      <c r="C4284">
        <v>3</v>
      </c>
      <c r="D4284" s="88">
        <v>26.72</v>
      </c>
    </row>
    <row r="4285" spans="1:4">
      <c r="A4285">
        <v>4480</v>
      </c>
      <c r="B4285" t="s">
        <v>16486</v>
      </c>
      <c r="C4285">
        <v>0</v>
      </c>
      <c r="D4285" s="88">
        <v>33.78</v>
      </c>
    </row>
    <row r="4286" spans="1:4">
      <c r="A4286">
        <v>4481</v>
      </c>
      <c r="B4286" t="s">
        <v>16487</v>
      </c>
      <c r="C4286">
        <v>0</v>
      </c>
      <c r="D4286" s="88">
        <v>18.510000000000002</v>
      </c>
    </row>
    <row r="4287" spans="1:4">
      <c r="A4287">
        <v>4482</v>
      </c>
      <c r="B4287" t="s">
        <v>16488</v>
      </c>
      <c r="C4287">
        <v>0</v>
      </c>
      <c r="D4287" s="88">
        <v>22.28</v>
      </c>
    </row>
    <row r="4288" spans="1:4">
      <c r="A4288">
        <v>4483</v>
      </c>
      <c r="B4288" t="s">
        <v>16489</v>
      </c>
      <c r="C4288">
        <v>3</v>
      </c>
      <c r="D4288" s="88">
        <v>29.58</v>
      </c>
    </row>
    <row r="4289" spans="1:4">
      <c r="A4289">
        <v>4484</v>
      </c>
      <c r="B4289" t="s">
        <v>16490</v>
      </c>
      <c r="C4289">
        <v>0</v>
      </c>
      <c r="D4289" s="88">
        <v>17.100000000000001</v>
      </c>
    </row>
    <row r="4290" spans="1:4">
      <c r="A4290">
        <v>4485</v>
      </c>
      <c r="B4290" t="s">
        <v>16491</v>
      </c>
      <c r="C4290">
        <v>3</v>
      </c>
      <c r="D4290" s="88">
        <v>20.69</v>
      </c>
    </row>
    <row r="4291" spans="1:4">
      <c r="A4291">
        <v>4486</v>
      </c>
      <c r="B4291" t="s">
        <v>16492</v>
      </c>
      <c r="C4291">
        <v>0</v>
      </c>
      <c r="D4291" s="88">
        <v>12.03</v>
      </c>
    </row>
    <row r="4292" spans="1:4">
      <c r="A4292">
        <v>4487</v>
      </c>
      <c r="B4292" t="s">
        <v>16493</v>
      </c>
      <c r="C4292">
        <v>0</v>
      </c>
      <c r="D4292" s="88">
        <v>24.69</v>
      </c>
    </row>
    <row r="4293" spans="1:4">
      <c r="A4293">
        <v>4488</v>
      </c>
      <c r="B4293" t="s">
        <v>16494</v>
      </c>
      <c r="C4293">
        <v>0</v>
      </c>
      <c r="D4293" s="88">
        <v>6.97</v>
      </c>
    </row>
    <row r="4294" spans="1:4">
      <c r="A4294">
        <v>4489</v>
      </c>
      <c r="B4294" t="s">
        <v>16495</v>
      </c>
      <c r="C4294">
        <v>12</v>
      </c>
      <c r="D4294" s="88">
        <v>16.28</v>
      </c>
    </row>
    <row r="4295" spans="1:4">
      <c r="A4295">
        <v>4490</v>
      </c>
      <c r="B4295" t="s">
        <v>16496</v>
      </c>
      <c r="C4295">
        <v>0</v>
      </c>
      <c r="D4295" s="88">
        <v>6.3959999999999999</v>
      </c>
    </row>
    <row r="4296" spans="1:4">
      <c r="A4296">
        <v>4491</v>
      </c>
      <c r="B4296" t="s">
        <v>16497</v>
      </c>
      <c r="C4296">
        <v>0</v>
      </c>
      <c r="D4296" s="88">
        <v>10.563000000000001</v>
      </c>
    </row>
    <row r="4297" spans="1:4">
      <c r="A4297">
        <v>4492</v>
      </c>
      <c r="B4297" t="s">
        <v>16498</v>
      </c>
      <c r="C4297">
        <v>0</v>
      </c>
      <c r="D4297" s="88">
        <v>18.573</v>
      </c>
    </row>
    <row r="4298" spans="1:4">
      <c r="A4298">
        <v>4493</v>
      </c>
      <c r="B4298" t="s">
        <v>16499</v>
      </c>
      <c r="C4298">
        <v>0</v>
      </c>
      <c r="D4298" s="88">
        <v>18.573</v>
      </c>
    </row>
    <row r="4299" spans="1:4">
      <c r="A4299">
        <v>4494</v>
      </c>
      <c r="B4299" t="s">
        <v>16500</v>
      </c>
      <c r="C4299">
        <v>0</v>
      </c>
      <c r="D4299" s="88">
        <v>17.523</v>
      </c>
    </row>
    <row r="4300" spans="1:4">
      <c r="A4300">
        <v>4495</v>
      </c>
      <c r="B4300" t="s">
        <v>16501</v>
      </c>
      <c r="C4300">
        <v>15</v>
      </c>
      <c r="D4300" s="88">
        <v>10.11</v>
      </c>
    </row>
    <row r="4301" spans="1:4">
      <c r="A4301">
        <v>4496</v>
      </c>
      <c r="B4301" t="s">
        <v>16502</v>
      </c>
      <c r="C4301">
        <v>0</v>
      </c>
      <c r="D4301" s="88">
        <v>84.65</v>
      </c>
    </row>
    <row r="4302" spans="1:4">
      <c r="A4302">
        <v>4497</v>
      </c>
      <c r="B4302" t="s">
        <v>16503</v>
      </c>
      <c r="C4302">
        <v>6</v>
      </c>
      <c r="D4302" s="88">
        <v>17.91</v>
      </c>
    </row>
    <row r="4303" spans="1:4">
      <c r="A4303">
        <v>4498</v>
      </c>
      <c r="B4303" t="s">
        <v>16504</v>
      </c>
      <c r="C4303">
        <v>0</v>
      </c>
      <c r="D4303" s="88">
        <v>12</v>
      </c>
    </row>
    <row r="4304" spans="1:4">
      <c r="A4304">
        <v>4499</v>
      </c>
      <c r="B4304" t="s">
        <v>16505</v>
      </c>
      <c r="C4304">
        <v>0</v>
      </c>
      <c r="D4304" s="88">
        <v>12</v>
      </c>
    </row>
    <row r="4305" spans="1:4">
      <c r="A4305">
        <v>4500</v>
      </c>
      <c r="B4305" t="s">
        <v>16506</v>
      </c>
      <c r="C4305">
        <v>0</v>
      </c>
      <c r="D4305" s="88">
        <v>25.4</v>
      </c>
    </row>
    <row r="4306" spans="1:4">
      <c r="A4306">
        <v>4501</v>
      </c>
      <c r="B4306" t="s">
        <v>16507</v>
      </c>
      <c r="C4306">
        <v>0</v>
      </c>
      <c r="D4306" s="88">
        <v>17.196000000000002</v>
      </c>
    </row>
    <row r="4307" spans="1:4">
      <c r="A4307">
        <v>4502</v>
      </c>
      <c r="B4307" t="s">
        <v>16508</v>
      </c>
      <c r="C4307">
        <v>0</v>
      </c>
      <c r="D4307" s="88">
        <v>0</v>
      </c>
    </row>
    <row r="4308" spans="1:4">
      <c r="A4308">
        <v>4503</v>
      </c>
      <c r="B4308" t="s">
        <v>16509</v>
      </c>
      <c r="C4308">
        <v>12</v>
      </c>
      <c r="D4308" s="88">
        <v>8.09</v>
      </c>
    </row>
    <row r="4309" spans="1:4">
      <c r="A4309">
        <v>4504</v>
      </c>
      <c r="B4309" t="s">
        <v>16510</v>
      </c>
      <c r="C4309">
        <v>0</v>
      </c>
      <c r="D4309" s="88">
        <v>0</v>
      </c>
    </row>
    <row r="4310" spans="1:4">
      <c r="A4310">
        <v>4505</v>
      </c>
      <c r="B4310" t="s">
        <v>16511</v>
      </c>
      <c r="C4310">
        <v>0</v>
      </c>
      <c r="D4310" s="88">
        <v>18.536000000000001</v>
      </c>
    </row>
    <row r="4311" spans="1:4">
      <c r="A4311">
        <v>4506</v>
      </c>
      <c r="B4311" t="s">
        <v>16512</v>
      </c>
      <c r="C4311">
        <v>12</v>
      </c>
      <c r="D4311" s="88">
        <v>13.36</v>
      </c>
    </row>
    <row r="4312" spans="1:4">
      <c r="A4312">
        <v>4507</v>
      </c>
      <c r="B4312" t="s">
        <v>16513</v>
      </c>
      <c r="C4312">
        <v>0</v>
      </c>
      <c r="D4312" s="88">
        <v>16.760000000000002</v>
      </c>
    </row>
    <row r="4313" spans="1:4">
      <c r="A4313">
        <v>4508</v>
      </c>
      <c r="B4313" t="s">
        <v>16514</v>
      </c>
      <c r="C4313">
        <v>0</v>
      </c>
      <c r="D4313" s="88">
        <v>17.53</v>
      </c>
    </row>
    <row r="4314" spans="1:4">
      <c r="A4314">
        <v>4509</v>
      </c>
      <c r="B4314" t="s">
        <v>16515</v>
      </c>
      <c r="C4314">
        <v>6</v>
      </c>
      <c r="D4314" s="88">
        <v>26.13</v>
      </c>
    </row>
    <row r="4315" spans="1:4">
      <c r="A4315">
        <v>4510</v>
      </c>
      <c r="B4315" t="s">
        <v>16516</v>
      </c>
      <c r="C4315">
        <v>0</v>
      </c>
      <c r="D4315" s="88">
        <v>28.69</v>
      </c>
    </row>
    <row r="4316" spans="1:4">
      <c r="A4316">
        <v>4511</v>
      </c>
      <c r="B4316" t="s">
        <v>16517</v>
      </c>
      <c r="C4316">
        <v>0</v>
      </c>
      <c r="D4316" s="88">
        <v>0</v>
      </c>
    </row>
    <row r="4317" spans="1:4">
      <c r="A4317">
        <v>4512</v>
      </c>
      <c r="B4317" t="s">
        <v>16518</v>
      </c>
      <c r="C4317">
        <v>0</v>
      </c>
      <c r="D4317" s="88">
        <v>17.39</v>
      </c>
    </row>
    <row r="4318" spans="1:4">
      <c r="A4318">
        <v>4513</v>
      </c>
      <c r="B4318" t="s">
        <v>16519</v>
      </c>
      <c r="C4318">
        <v>0</v>
      </c>
      <c r="D4318" s="88">
        <v>7.43</v>
      </c>
    </row>
    <row r="4319" spans="1:4">
      <c r="A4319">
        <v>4514</v>
      </c>
      <c r="B4319" t="s">
        <v>16520</v>
      </c>
      <c r="C4319">
        <v>0</v>
      </c>
      <c r="D4319" s="88">
        <v>8.14</v>
      </c>
    </row>
    <row r="4320" spans="1:4">
      <c r="A4320">
        <v>4515</v>
      </c>
      <c r="B4320" t="s">
        <v>16521</v>
      </c>
      <c r="C4320">
        <v>0</v>
      </c>
      <c r="D4320" s="88">
        <v>8.14</v>
      </c>
    </row>
    <row r="4321" spans="1:4">
      <c r="A4321">
        <v>4516</v>
      </c>
      <c r="B4321" t="s">
        <v>16522</v>
      </c>
      <c r="C4321">
        <v>0</v>
      </c>
      <c r="D4321" s="88">
        <v>0</v>
      </c>
    </row>
    <row r="4322" spans="1:4">
      <c r="A4322">
        <v>4517</v>
      </c>
      <c r="B4322" t="s">
        <v>16523</v>
      </c>
      <c r="C4322">
        <v>0</v>
      </c>
      <c r="D4322" s="88">
        <v>8.23</v>
      </c>
    </row>
    <row r="4323" spans="1:4">
      <c r="A4323">
        <v>4518</v>
      </c>
      <c r="B4323" t="s">
        <v>16524</v>
      </c>
      <c r="C4323">
        <v>42</v>
      </c>
      <c r="D4323" s="88">
        <v>4.5999999999999996</v>
      </c>
    </row>
    <row r="4324" spans="1:4">
      <c r="A4324">
        <v>4519</v>
      </c>
      <c r="B4324" t="s">
        <v>16525</v>
      </c>
      <c r="C4324">
        <v>0</v>
      </c>
      <c r="D4324" s="88">
        <v>13.91</v>
      </c>
    </row>
    <row r="4325" spans="1:4">
      <c r="A4325">
        <v>4520</v>
      </c>
      <c r="B4325" t="s">
        <v>16526</v>
      </c>
      <c r="C4325">
        <v>12</v>
      </c>
      <c r="D4325" s="88">
        <v>3.7749999999999999</v>
      </c>
    </row>
    <row r="4326" spans="1:4">
      <c r="A4326">
        <v>4521</v>
      </c>
      <c r="B4326" t="s">
        <v>16527</v>
      </c>
      <c r="C4326">
        <v>0</v>
      </c>
      <c r="D4326" s="88">
        <v>4.63</v>
      </c>
    </row>
    <row r="4327" spans="1:4">
      <c r="A4327">
        <v>4522</v>
      </c>
      <c r="B4327" t="s">
        <v>16528</v>
      </c>
      <c r="C4327">
        <v>0</v>
      </c>
      <c r="D4327" s="88">
        <v>16.2</v>
      </c>
    </row>
    <row r="4328" spans="1:4">
      <c r="A4328">
        <v>4523</v>
      </c>
      <c r="B4328" t="s">
        <v>16529</v>
      </c>
      <c r="C4328">
        <v>24</v>
      </c>
      <c r="D4328" s="88">
        <v>9.14</v>
      </c>
    </row>
    <row r="4329" spans="1:4">
      <c r="A4329">
        <v>4524</v>
      </c>
      <c r="B4329" t="s">
        <v>16530</v>
      </c>
      <c r="C4329">
        <v>0</v>
      </c>
      <c r="D4329" s="88">
        <v>96</v>
      </c>
    </row>
    <row r="4330" spans="1:4">
      <c r="A4330">
        <v>4525</v>
      </c>
      <c r="B4330" t="s">
        <v>16531</v>
      </c>
      <c r="C4330">
        <v>0</v>
      </c>
      <c r="D4330" s="88">
        <v>6.56</v>
      </c>
    </row>
    <row r="4331" spans="1:4">
      <c r="A4331">
        <v>4526</v>
      </c>
      <c r="B4331" t="s">
        <v>16532</v>
      </c>
      <c r="C4331">
        <v>0</v>
      </c>
      <c r="D4331" s="88">
        <v>8</v>
      </c>
    </row>
    <row r="4332" spans="1:4">
      <c r="A4332">
        <v>4527</v>
      </c>
      <c r="B4332" t="s">
        <v>16533</v>
      </c>
      <c r="C4332">
        <v>0</v>
      </c>
      <c r="D4332" s="88">
        <v>72.22</v>
      </c>
    </row>
    <row r="4333" spans="1:4">
      <c r="A4333">
        <v>4528</v>
      </c>
      <c r="B4333" t="s">
        <v>16534</v>
      </c>
      <c r="C4333">
        <v>0</v>
      </c>
      <c r="D4333" s="88">
        <v>44.3</v>
      </c>
    </row>
    <row r="4334" spans="1:4">
      <c r="A4334">
        <v>4529</v>
      </c>
      <c r="B4334" t="s">
        <v>16535</v>
      </c>
      <c r="C4334">
        <v>0</v>
      </c>
      <c r="D4334" s="88">
        <v>52</v>
      </c>
    </row>
    <row r="4335" spans="1:4">
      <c r="A4335">
        <v>4530</v>
      </c>
      <c r="B4335" t="s">
        <v>16536</v>
      </c>
      <c r="C4335">
        <v>0</v>
      </c>
      <c r="D4335" s="88">
        <v>26.655999999999999</v>
      </c>
    </row>
    <row r="4336" spans="1:4">
      <c r="A4336">
        <v>4531</v>
      </c>
      <c r="B4336" t="s">
        <v>16537</v>
      </c>
      <c r="C4336">
        <v>0</v>
      </c>
      <c r="D4336" s="88">
        <v>30.43</v>
      </c>
    </row>
    <row r="4337" spans="1:4">
      <c r="A4337">
        <v>4532</v>
      </c>
      <c r="B4337" t="s">
        <v>16538</v>
      </c>
      <c r="C4337">
        <v>0</v>
      </c>
      <c r="D4337" s="88">
        <v>30.51</v>
      </c>
    </row>
    <row r="4338" spans="1:4">
      <c r="A4338">
        <v>4533</v>
      </c>
      <c r="B4338" t="s">
        <v>16539</v>
      </c>
      <c r="C4338">
        <v>0</v>
      </c>
      <c r="D4338" s="88">
        <v>30.51</v>
      </c>
    </row>
    <row r="4339" spans="1:4">
      <c r="A4339">
        <v>4534</v>
      </c>
      <c r="B4339" t="s">
        <v>16540</v>
      </c>
      <c r="C4339">
        <v>0</v>
      </c>
      <c r="D4339" s="88">
        <v>101.35</v>
      </c>
    </row>
    <row r="4340" spans="1:4">
      <c r="A4340">
        <v>4535</v>
      </c>
      <c r="B4340" t="s">
        <v>16541</v>
      </c>
      <c r="C4340">
        <v>0</v>
      </c>
      <c r="D4340" s="88">
        <v>460</v>
      </c>
    </row>
    <row r="4341" spans="1:4">
      <c r="A4341">
        <v>4536</v>
      </c>
      <c r="B4341" t="s">
        <v>16542</v>
      </c>
      <c r="C4341">
        <v>0</v>
      </c>
      <c r="D4341" s="88">
        <v>20.9</v>
      </c>
    </row>
    <row r="4342" spans="1:4">
      <c r="A4342">
        <v>4537</v>
      </c>
      <c r="B4342" t="s">
        <v>16543</v>
      </c>
      <c r="C4342">
        <v>0</v>
      </c>
      <c r="D4342" s="88">
        <v>11.3</v>
      </c>
    </row>
    <row r="4343" spans="1:4">
      <c r="A4343">
        <v>4539</v>
      </c>
      <c r="B4343" t="s">
        <v>16544</v>
      </c>
      <c r="C4343">
        <v>117</v>
      </c>
      <c r="D4343" s="88">
        <v>3.9319999999999999</v>
      </c>
    </row>
    <row r="4344" spans="1:4">
      <c r="A4344">
        <v>4540</v>
      </c>
      <c r="B4344" t="s">
        <v>16545</v>
      </c>
      <c r="C4344">
        <v>0</v>
      </c>
      <c r="D4344" s="88">
        <v>2.581</v>
      </c>
    </row>
    <row r="4345" spans="1:4">
      <c r="A4345">
        <v>4541</v>
      </c>
      <c r="B4345" t="s">
        <v>16546</v>
      </c>
      <c r="C4345">
        <v>0</v>
      </c>
      <c r="D4345" s="88">
        <v>3.05</v>
      </c>
    </row>
    <row r="4346" spans="1:4">
      <c r="A4346">
        <v>4542</v>
      </c>
      <c r="B4346" t="s">
        <v>16547</v>
      </c>
      <c r="C4346">
        <v>0</v>
      </c>
      <c r="D4346" s="88">
        <v>2.35</v>
      </c>
    </row>
    <row r="4347" spans="1:4">
      <c r="A4347">
        <v>4543</v>
      </c>
      <c r="B4347" t="s">
        <v>16548</v>
      </c>
      <c r="C4347">
        <v>0</v>
      </c>
      <c r="D4347" s="88">
        <v>27.9</v>
      </c>
    </row>
    <row r="4348" spans="1:4">
      <c r="A4348">
        <v>4544</v>
      </c>
      <c r="B4348" t="s">
        <v>16549</v>
      </c>
      <c r="C4348">
        <v>180</v>
      </c>
      <c r="D4348" s="88">
        <v>5.95</v>
      </c>
    </row>
    <row r="4349" spans="1:4">
      <c r="A4349">
        <v>4545</v>
      </c>
      <c r="B4349" t="s">
        <v>16550</v>
      </c>
      <c r="C4349">
        <v>36</v>
      </c>
      <c r="D4349" s="88">
        <v>7.5380000000000003</v>
      </c>
    </row>
    <row r="4350" spans="1:4">
      <c r="A4350">
        <v>4546</v>
      </c>
      <c r="B4350" t="s">
        <v>16551</v>
      </c>
      <c r="C4350">
        <v>36</v>
      </c>
      <c r="D4350" s="88">
        <v>5.58</v>
      </c>
    </row>
    <row r="4351" spans="1:4">
      <c r="A4351">
        <v>4547</v>
      </c>
      <c r="B4351" t="s">
        <v>16552</v>
      </c>
      <c r="C4351">
        <v>30</v>
      </c>
      <c r="D4351" s="88">
        <v>5.8540000000000001</v>
      </c>
    </row>
    <row r="4352" spans="1:4">
      <c r="A4352">
        <v>4548</v>
      </c>
      <c r="B4352" t="s">
        <v>16553</v>
      </c>
      <c r="C4352">
        <v>240</v>
      </c>
      <c r="D4352" s="88">
        <v>5.3209999999999997</v>
      </c>
    </row>
    <row r="4353" spans="1:4">
      <c r="A4353">
        <v>4549</v>
      </c>
      <c r="B4353" t="s">
        <v>16554</v>
      </c>
      <c r="C4353">
        <v>24</v>
      </c>
      <c r="D4353" s="88">
        <v>4.45</v>
      </c>
    </row>
    <row r="4354" spans="1:4">
      <c r="A4354">
        <v>4550</v>
      </c>
      <c r="B4354" t="s">
        <v>16555</v>
      </c>
      <c r="C4354">
        <v>0</v>
      </c>
      <c r="D4354" s="88">
        <v>6.9269999999999996</v>
      </c>
    </row>
    <row r="4355" spans="1:4">
      <c r="A4355">
        <v>4551</v>
      </c>
      <c r="B4355" t="s">
        <v>16556</v>
      </c>
      <c r="C4355">
        <v>0</v>
      </c>
      <c r="D4355" s="88">
        <v>4.62</v>
      </c>
    </row>
    <row r="4356" spans="1:4">
      <c r="A4356">
        <v>4552</v>
      </c>
      <c r="B4356" t="s">
        <v>16557</v>
      </c>
      <c r="C4356">
        <v>0</v>
      </c>
      <c r="D4356" s="88">
        <v>9.3680000000000003</v>
      </c>
    </row>
    <row r="4357" spans="1:4">
      <c r="A4357">
        <v>4553</v>
      </c>
      <c r="B4357" t="s">
        <v>16558</v>
      </c>
      <c r="C4357">
        <v>0</v>
      </c>
      <c r="D4357" s="88">
        <v>22.7</v>
      </c>
    </row>
    <row r="4358" spans="1:4">
      <c r="A4358">
        <v>4554</v>
      </c>
      <c r="B4358" t="s">
        <v>16559</v>
      </c>
      <c r="C4358">
        <v>0</v>
      </c>
      <c r="D4358" s="88">
        <v>21.98</v>
      </c>
    </row>
    <row r="4359" spans="1:4">
      <c r="A4359">
        <v>4555</v>
      </c>
      <c r="B4359" t="s">
        <v>16560</v>
      </c>
      <c r="C4359">
        <v>0</v>
      </c>
      <c r="D4359" s="88">
        <v>11.8</v>
      </c>
    </row>
    <row r="4360" spans="1:4">
      <c r="A4360">
        <v>4556</v>
      </c>
      <c r="B4360" t="s">
        <v>16561</v>
      </c>
      <c r="C4360">
        <v>0</v>
      </c>
      <c r="D4360" s="88">
        <v>60.27</v>
      </c>
    </row>
    <row r="4361" spans="1:4">
      <c r="A4361">
        <v>4557</v>
      </c>
      <c r="B4361" t="s">
        <v>16562</v>
      </c>
      <c r="C4361">
        <v>0</v>
      </c>
      <c r="D4361" s="88">
        <v>14.536</v>
      </c>
    </row>
    <row r="4362" spans="1:4">
      <c r="A4362">
        <v>4558</v>
      </c>
      <c r="B4362" t="s">
        <v>16563</v>
      </c>
      <c r="C4362">
        <v>0</v>
      </c>
      <c r="D4362" s="88">
        <v>7.6349999999999998</v>
      </c>
    </row>
    <row r="4363" spans="1:4">
      <c r="A4363">
        <v>4559</v>
      </c>
      <c r="B4363" t="s">
        <v>16564</v>
      </c>
      <c r="C4363">
        <v>0</v>
      </c>
      <c r="D4363" s="88">
        <v>11.5</v>
      </c>
    </row>
    <row r="4364" spans="1:4">
      <c r="A4364">
        <v>4560</v>
      </c>
      <c r="B4364" t="s">
        <v>16565</v>
      </c>
      <c r="C4364">
        <v>0</v>
      </c>
      <c r="D4364" s="88">
        <v>11.5</v>
      </c>
    </row>
    <row r="4365" spans="1:4">
      <c r="A4365">
        <v>4561</v>
      </c>
      <c r="B4365" t="s">
        <v>16566</v>
      </c>
      <c r="C4365">
        <v>0</v>
      </c>
      <c r="D4365" s="88">
        <v>42</v>
      </c>
    </row>
    <row r="4366" spans="1:4">
      <c r="A4366">
        <v>4562</v>
      </c>
      <c r="B4366" t="s">
        <v>16567</v>
      </c>
      <c r="C4366">
        <v>0</v>
      </c>
      <c r="D4366" s="88">
        <v>5.89</v>
      </c>
    </row>
    <row r="4367" spans="1:4">
      <c r="A4367">
        <v>4563</v>
      </c>
      <c r="B4367" t="s">
        <v>16568</v>
      </c>
      <c r="C4367">
        <v>0</v>
      </c>
      <c r="D4367" s="88">
        <v>5.89</v>
      </c>
    </row>
    <row r="4368" spans="1:4">
      <c r="A4368">
        <v>4564</v>
      </c>
      <c r="B4368" t="s">
        <v>16569</v>
      </c>
      <c r="C4368">
        <v>0</v>
      </c>
      <c r="D4368" s="88">
        <v>6.1639999999999997</v>
      </c>
    </row>
    <row r="4369" spans="1:4">
      <c r="A4369">
        <v>4565</v>
      </c>
      <c r="B4369" t="s">
        <v>16570</v>
      </c>
      <c r="C4369">
        <v>0</v>
      </c>
      <c r="D4369" s="88">
        <v>6.3479999999999999</v>
      </c>
    </row>
    <row r="4370" spans="1:4">
      <c r="A4370">
        <v>4566</v>
      </c>
      <c r="B4370" t="s">
        <v>16571</v>
      </c>
      <c r="C4370">
        <v>0</v>
      </c>
      <c r="D4370" s="88">
        <v>5.89</v>
      </c>
    </row>
    <row r="4371" spans="1:4">
      <c r="A4371">
        <v>4567</v>
      </c>
      <c r="B4371" t="s">
        <v>16572</v>
      </c>
      <c r="C4371">
        <v>0</v>
      </c>
      <c r="D4371" s="88">
        <v>0</v>
      </c>
    </row>
    <row r="4372" spans="1:4">
      <c r="A4372">
        <v>4568</v>
      </c>
      <c r="B4372" t="s">
        <v>16573</v>
      </c>
      <c r="C4372">
        <v>0</v>
      </c>
      <c r="D4372" s="88">
        <v>15</v>
      </c>
    </row>
    <row r="4373" spans="1:4">
      <c r="A4373">
        <v>4569</v>
      </c>
      <c r="B4373" t="s">
        <v>16574</v>
      </c>
      <c r="C4373">
        <v>0</v>
      </c>
      <c r="D4373" s="88">
        <v>19.18</v>
      </c>
    </row>
    <row r="4374" spans="1:4">
      <c r="A4374">
        <v>4570</v>
      </c>
      <c r="B4374" t="s">
        <v>16575</v>
      </c>
      <c r="C4374">
        <v>0</v>
      </c>
      <c r="D4374" s="88">
        <v>9.14</v>
      </c>
    </row>
    <row r="4375" spans="1:4">
      <c r="A4375">
        <v>4571</v>
      </c>
      <c r="B4375" t="s">
        <v>16576</v>
      </c>
      <c r="C4375">
        <v>0</v>
      </c>
      <c r="D4375" s="88">
        <v>0</v>
      </c>
    </row>
    <row r="4376" spans="1:4">
      <c r="A4376">
        <v>4572</v>
      </c>
      <c r="B4376" t="s">
        <v>16577</v>
      </c>
      <c r="C4376">
        <v>0</v>
      </c>
      <c r="D4376" s="88">
        <v>19</v>
      </c>
    </row>
    <row r="4377" spans="1:4">
      <c r="A4377">
        <v>4573</v>
      </c>
      <c r="B4377" t="s">
        <v>16578</v>
      </c>
      <c r="C4377">
        <v>0</v>
      </c>
      <c r="D4377" s="88">
        <v>7.7160000000000002</v>
      </c>
    </row>
    <row r="4378" spans="1:4">
      <c r="A4378">
        <v>4574</v>
      </c>
      <c r="B4378" t="s">
        <v>16579</v>
      </c>
      <c r="C4378">
        <v>0</v>
      </c>
      <c r="D4378" s="88">
        <v>8.11</v>
      </c>
    </row>
    <row r="4379" spans="1:4">
      <c r="A4379">
        <v>4575</v>
      </c>
      <c r="B4379" t="s">
        <v>16580</v>
      </c>
      <c r="C4379">
        <v>0</v>
      </c>
      <c r="D4379" s="88">
        <v>22.48</v>
      </c>
    </row>
    <row r="4380" spans="1:4">
      <c r="A4380">
        <v>4576</v>
      </c>
      <c r="B4380" t="s">
        <v>16581</v>
      </c>
      <c r="C4380">
        <v>0</v>
      </c>
      <c r="D4380" s="88">
        <v>11.01</v>
      </c>
    </row>
    <row r="4381" spans="1:4">
      <c r="A4381">
        <v>4577</v>
      </c>
      <c r="B4381" t="s">
        <v>16582</v>
      </c>
      <c r="C4381">
        <v>0</v>
      </c>
      <c r="D4381" s="88">
        <v>9.11</v>
      </c>
    </row>
    <row r="4382" spans="1:4">
      <c r="A4382">
        <v>4578</v>
      </c>
      <c r="B4382" t="s">
        <v>16583</v>
      </c>
      <c r="C4382">
        <v>0</v>
      </c>
      <c r="D4382" s="88">
        <v>10.28</v>
      </c>
    </row>
    <row r="4383" spans="1:4">
      <c r="A4383">
        <v>4579</v>
      </c>
      <c r="B4383" t="s">
        <v>16584</v>
      </c>
      <c r="C4383">
        <v>0</v>
      </c>
      <c r="D4383" s="88">
        <v>11.69</v>
      </c>
    </row>
    <row r="4384" spans="1:4">
      <c r="A4384">
        <v>4580</v>
      </c>
      <c r="B4384" t="s">
        <v>16585</v>
      </c>
      <c r="C4384">
        <v>6</v>
      </c>
      <c r="D4384" s="88">
        <v>8.8000000000000007</v>
      </c>
    </row>
    <row r="4385" spans="1:4">
      <c r="A4385">
        <v>4581</v>
      </c>
      <c r="B4385" t="s">
        <v>16586</v>
      </c>
      <c r="C4385">
        <v>3</v>
      </c>
      <c r="D4385" s="88">
        <v>18.16</v>
      </c>
    </row>
    <row r="4386" spans="1:4">
      <c r="A4386">
        <v>4582</v>
      </c>
      <c r="B4386" t="s">
        <v>16587</v>
      </c>
      <c r="C4386">
        <v>0</v>
      </c>
      <c r="D4386" s="88">
        <v>26.1</v>
      </c>
    </row>
    <row r="4387" spans="1:4">
      <c r="A4387">
        <v>4583</v>
      </c>
      <c r="B4387" t="s">
        <v>16588</v>
      </c>
      <c r="C4387">
        <v>0</v>
      </c>
      <c r="D4387" s="88">
        <v>33.33</v>
      </c>
    </row>
    <row r="4388" spans="1:4">
      <c r="A4388">
        <v>4584</v>
      </c>
      <c r="B4388" t="s">
        <v>16589</v>
      </c>
      <c r="C4388">
        <v>0</v>
      </c>
      <c r="D4388" s="88">
        <v>7.75</v>
      </c>
    </row>
    <row r="4389" spans="1:4">
      <c r="A4389">
        <v>4585</v>
      </c>
      <c r="B4389" t="s">
        <v>16590</v>
      </c>
      <c r="C4389">
        <v>6</v>
      </c>
      <c r="D4389" s="88">
        <v>7.67</v>
      </c>
    </row>
    <row r="4390" spans="1:4">
      <c r="A4390">
        <v>4586</v>
      </c>
      <c r="B4390" t="s">
        <v>16591</v>
      </c>
      <c r="C4390">
        <v>0</v>
      </c>
      <c r="D4390" s="88">
        <v>30.34</v>
      </c>
    </row>
    <row r="4391" spans="1:4">
      <c r="A4391">
        <v>4587</v>
      </c>
      <c r="B4391" t="s">
        <v>16592</v>
      </c>
      <c r="C4391">
        <v>12</v>
      </c>
      <c r="D4391" s="88">
        <v>7.0540000000000003</v>
      </c>
    </row>
    <row r="4392" spans="1:4">
      <c r="A4392">
        <v>4588</v>
      </c>
      <c r="B4392" t="s">
        <v>16593</v>
      </c>
      <c r="C4392">
        <v>24</v>
      </c>
      <c r="D4392" s="88">
        <v>6.7</v>
      </c>
    </row>
    <row r="4393" spans="1:4">
      <c r="A4393">
        <v>4589</v>
      </c>
      <c r="B4393" t="s">
        <v>16594</v>
      </c>
      <c r="C4393">
        <v>0</v>
      </c>
      <c r="D4393" s="88">
        <v>6.07</v>
      </c>
    </row>
    <row r="4394" spans="1:4">
      <c r="A4394">
        <v>4590</v>
      </c>
      <c r="B4394" t="s">
        <v>16595</v>
      </c>
      <c r="C4394">
        <v>0</v>
      </c>
      <c r="D4394" s="88">
        <v>9.9749999999999996</v>
      </c>
    </row>
    <row r="4395" spans="1:4">
      <c r="A4395">
        <v>4591</v>
      </c>
      <c r="B4395" t="s">
        <v>16596</v>
      </c>
      <c r="C4395">
        <v>0</v>
      </c>
      <c r="D4395" s="88">
        <v>21.88</v>
      </c>
    </row>
    <row r="4396" spans="1:4">
      <c r="A4396">
        <v>4592</v>
      </c>
      <c r="B4396" t="s">
        <v>16597</v>
      </c>
      <c r="C4396">
        <v>0</v>
      </c>
      <c r="D4396" s="88">
        <v>48.38</v>
      </c>
    </row>
    <row r="4397" spans="1:4">
      <c r="A4397">
        <v>4593</v>
      </c>
      <c r="B4397" t="s">
        <v>16598</v>
      </c>
      <c r="C4397">
        <v>0</v>
      </c>
      <c r="D4397" s="88">
        <v>31.93</v>
      </c>
    </row>
    <row r="4398" spans="1:4">
      <c r="A4398">
        <v>4594</v>
      </c>
      <c r="B4398" t="s">
        <v>16599</v>
      </c>
      <c r="C4398">
        <v>0</v>
      </c>
      <c r="D4398" s="88">
        <v>16.89</v>
      </c>
    </row>
    <row r="4399" spans="1:4">
      <c r="A4399">
        <v>4595</v>
      </c>
      <c r="B4399" t="s">
        <v>16600</v>
      </c>
      <c r="C4399">
        <v>0</v>
      </c>
      <c r="D4399" s="88">
        <v>51.88</v>
      </c>
    </row>
    <row r="4400" spans="1:4">
      <c r="A4400">
        <v>4599</v>
      </c>
      <c r="B4400" t="s">
        <v>16601</v>
      </c>
      <c r="C4400">
        <v>0</v>
      </c>
      <c r="D4400" s="88">
        <v>53.27</v>
      </c>
    </row>
    <row r="4401" spans="1:4">
      <c r="A4401">
        <v>4600</v>
      </c>
      <c r="B4401" t="s">
        <v>16602</v>
      </c>
      <c r="C4401">
        <v>0</v>
      </c>
      <c r="D4401" s="88">
        <v>24.157</v>
      </c>
    </row>
    <row r="4402" spans="1:4">
      <c r="A4402">
        <v>4601</v>
      </c>
      <c r="B4402" t="s">
        <v>16603</v>
      </c>
      <c r="C4402">
        <v>0</v>
      </c>
      <c r="D4402" s="88">
        <v>28.09</v>
      </c>
    </row>
    <row r="4403" spans="1:4">
      <c r="A4403">
        <v>4602</v>
      </c>
      <c r="B4403" t="s">
        <v>16604</v>
      </c>
      <c r="C4403">
        <v>0</v>
      </c>
      <c r="D4403" s="88">
        <v>28.8</v>
      </c>
    </row>
    <row r="4404" spans="1:4">
      <c r="A4404">
        <v>4603</v>
      </c>
      <c r="B4404" t="s">
        <v>16605</v>
      </c>
      <c r="C4404">
        <v>0</v>
      </c>
      <c r="D4404" s="88">
        <v>31.52</v>
      </c>
    </row>
    <row r="4405" spans="1:4">
      <c r="A4405">
        <v>4604</v>
      </c>
      <c r="B4405" t="s">
        <v>16606</v>
      </c>
      <c r="C4405">
        <v>3</v>
      </c>
      <c r="D4405" s="88">
        <v>17.989999999999998</v>
      </c>
    </row>
    <row r="4406" spans="1:4">
      <c r="A4406">
        <v>4605</v>
      </c>
      <c r="B4406" t="s">
        <v>16607</v>
      </c>
      <c r="C4406">
        <v>0</v>
      </c>
      <c r="D4406" s="88">
        <v>21.8</v>
      </c>
    </row>
    <row r="4407" spans="1:4">
      <c r="A4407">
        <v>4606</v>
      </c>
      <c r="B4407" t="s">
        <v>16608</v>
      </c>
      <c r="C4407">
        <v>0</v>
      </c>
      <c r="D4407" s="88">
        <v>18.8</v>
      </c>
    </row>
    <row r="4408" spans="1:4">
      <c r="A4408">
        <v>4607</v>
      </c>
      <c r="B4408" t="s">
        <v>16609</v>
      </c>
      <c r="C4408">
        <v>0</v>
      </c>
      <c r="D4408" s="88">
        <v>21.89</v>
      </c>
    </row>
    <row r="4409" spans="1:4">
      <c r="A4409">
        <v>4608</v>
      </c>
      <c r="B4409" t="s">
        <v>16610</v>
      </c>
      <c r="C4409">
        <v>0</v>
      </c>
      <c r="D4409" s="88">
        <v>17.739999999999998</v>
      </c>
    </row>
    <row r="4410" spans="1:4">
      <c r="A4410">
        <v>4609</v>
      </c>
      <c r="B4410" t="s">
        <v>16611</v>
      </c>
      <c r="C4410">
        <v>0</v>
      </c>
      <c r="D4410" s="88">
        <v>21.055</v>
      </c>
    </row>
    <row r="4411" spans="1:4">
      <c r="A4411">
        <v>4610</v>
      </c>
      <c r="B4411" t="s">
        <v>16612</v>
      </c>
      <c r="C4411">
        <v>0</v>
      </c>
      <c r="D4411" s="88">
        <v>0</v>
      </c>
    </row>
    <row r="4412" spans="1:4">
      <c r="A4412">
        <v>4611</v>
      </c>
      <c r="B4412" t="s">
        <v>16613</v>
      </c>
      <c r="C4412">
        <v>0</v>
      </c>
      <c r="D4412" s="88">
        <v>0.71099999999999997</v>
      </c>
    </row>
    <row r="4413" spans="1:4">
      <c r="A4413">
        <v>4612</v>
      </c>
      <c r="B4413" t="s">
        <v>16614</v>
      </c>
      <c r="C4413">
        <v>0</v>
      </c>
      <c r="D4413" s="88">
        <v>22.65</v>
      </c>
    </row>
    <row r="4414" spans="1:4">
      <c r="A4414">
        <v>4613</v>
      </c>
      <c r="B4414" t="s">
        <v>16615</v>
      </c>
      <c r="C4414">
        <v>0</v>
      </c>
      <c r="D4414" s="88">
        <v>65</v>
      </c>
    </row>
    <row r="4415" spans="1:4">
      <c r="A4415">
        <v>4614</v>
      </c>
      <c r="B4415" t="s">
        <v>16616</v>
      </c>
      <c r="C4415">
        <v>0</v>
      </c>
      <c r="D4415" s="88">
        <v>16.5</v>
      </c>
    </row>
    <row r="4416" spans="1:4">
      <c r="A4416">
        <v>4615</v>
      </c>
      <c r="B4416" t="s">
        <v>16617</v>
      </c>
      <c r="C4416">
        <v>0</v>
      </c>
      <c r="D4416" s="88">
        <v>18.28</v>
      </c>
    </row>
    <row r="4417" spans="1:4">
      <c r="A4417">
        <v>4616</v>
      </c>
      <c r="B4417" t="s">
        <v>16618</v>
      </c>
      <c r="C4417">
        <v>0</v>
      </c>
      <c r="D4417" s="88">
        <v>5.76</v>
      </c>
    </row>
    <row r="4418" spans="1:4">
      <c r="A4418">
        <v>4617</v>
      </c>
      <c r="B4418" t="s">
        <v>16619</v>
      </c>
      <c r="C4418">
        <v>0</v>
      </c>
      <c r="D4418" s="88">
        <v>4.4000000000000004</v>
      </c>
    </row>
    <row r="4419" spans="1:4">
      <c r="A4419">
        <v>4618</v>
      </c>
      <c r="B4419" t="s">
        <v>16620</v>
      </c>
      <c r="C4419">
        <v>0</v>
      </c>
      <c r="D4419" s="88">
        <v>12.91</v>
      </c>
    </row>
    <row r="4420" spans="1:4">
      <c r="A4420">
        <v>4619</v>
      </c>
      <c r="B4420" t="s">
        <v>16621</v>
      </c>
      <c r="C4420">
        <v>0</v>
      </c>
      <c r="D4420" s="88">
        <v>10.98</v>
      </c>
    </row>
    <row r="4421" spans="1:4">
      <c r="A4421">
        <v>4620</v>
      </c>
      <c r="B4421" t="s">
        <v>16622</v>
      </c>
      <c r="C4421">
        <v>0</v>
      </c>
      <c r="D4421" s="88">
        <v>11.94</v>
      </c>
    </row>
    <row r="4422" spans="1:4">
      <c r="A4422">
        <v>4621</v>
      </c>
      <c r="B4422" t="s">
        <v>16623</v>
      </c>
      <c r="C4422">
        <v>0</v>
      </c>
      <c r="D4422" s="88">
        <v>43.15</v>
      </c>
    </row>
    <row r="4423" spans="1:4">
      <c r="A4423">
        <v>4622</v>
      </c>
      <c r="B4423" t="s">
        <v>16624</v>
      </c>
      <c r="C4423">
        <v>0</v>
      </c>
      <c r="D4423" s="88">
        <v>21.6</v>
      </c>
    </row>
    <row r="4424" spans="1:4">
      <c r="A4424">
        <v>4623</v>
      </c>
      <c r="B4424" t="s">
        <v>16625</v>
      </c>
      <c r="C4424">
        <v>12</v>
      </c>
      <c r="D4424" s="88">
        <v>11.51</v>
      </c>
    </row>
    <row r="4425" spans="1:4">
      <c r="A4425">
        <v>4624</v>
      </c>
      <c r="B4425" t="s">
        <v>16626</v>
      </c>
      <c r="C4425">
        <v>0</v>
      </c>
      <c r="D4425" s="88">
        <v>11.01</v>
      </c>
    </row>
    <row r="4426" spans="1:4">
      <c r="A4426">
        <v>4625</v>
      </c>
      <c r="B4426" t="s">
        <v>16627</v>
      </c>
      <c r="C4426">
        <v>0</v>
      </c>
      <c r="D4426" s="88">
        <v>8.9499999999999993</v>
      </c>
    </row>
    <row r="4427" spans="1:4">
      <c r="A4427">
        <v>4626</v>
      </c>
      <c r="B4427" t="s">
        <v>16628</v>
      </c>
      <c r="C4427">
        <v>0</v>
      </c>
      <c r="D4427" s="88">
        <v>10.36</v>
      </c>
    </row>
    <row r="4428" spans="1:4">
      <c r="A4428">
        <v>4627</v>
      </c>
      <c r="B4428" t="s">
        <v>16629</v>
      </c>
      <c r="C4428">
        <v>0</v>
      </c>
      <c r="D4428" s="88">
        <v>21.36</v>
      </c>
    </row>
    <row r="4429" spans="1:4">
      <c r="A4429">
        <v>4628</v>
      </c>
      <c r="B4429" t="s">
        <v>16630</v>
      </c>
      <c r="C4429">
        <v>6</v>
      </c>
      <c r="D4429" s="88">
        <v>17.82</v>
      </c>
    </row>
    <row r="4430" spans="1:4">
      <c r="A4430">
        <v>4629</v>
      </c>
      <c r="B4430" t="s">
        <v>16631</v>
      </c>
      <c r="C4430">
        <v>0</v>
      </c>
      <c r="D4430" s="88">
        <v>11.83</v>
      </c>
    </row>
    <row r="4431" spans="1:4">
      <c r="A4431">
        <v>4630</v>
      </c>
      <c r="B4431" t="s">
        <v>16632</v>
      </c>
      <c r="C4431">
        <v>0</v>
      </c>
      <c r="D4431" s="88">
        <v>13.92</v>
      </c>
    </row>
    <row r="4432" spans="1:4">
      <c r="A4432">
        <v>4631</v>
      </c>
      <c r="B4432" t="s">
        <v>16633</v>
      </c>
      <c r="C4432">
        <v>0</v>
      </c>
      <c r="D4432" s="88">
        <v>22.34</v>
      </c>
    </row>
    <row r="4433" spans="1:4">
      <c r="A4433">
        <v>4632</v>
      </c>
      <c r="B4433" t="s">
        <v>16634</v>
      </c>
      <c r="C4433">
        <v>0</v>
      </c>
      <c r="D4433" s="88">
        <v>33.89</v>
      </c>
    </row>
    <row r="4434" spans="1:4">
      <c r="A4434">
        <v>4633</v>
      </c>
      <c r="B4434" t="s">
        <v>16635</v>
      </c>
      <c r="C4434">
        <v>12</v>
      </c>
      <c r="D4434" s="88">
        <v>13.53</v>
      </c>
    </row>
    <row r="4435" spans="1:4">
      <c r="A4435">
        <v>4634</v>
      </c>
      <c r="B4435" t="s">
        <v>16636</v>
      </c>
      <c r="C4435">
        <v>0</v>
      </c>
      <c r="D4435" s="88">
        <v>47.26</v>
      </c>
    </row>
    <row r="4436" spans="1:4">
      <c r="A4436">
        <v>4635</v>
      </c>
      <c r="B4436" t="s">
        <v>16637</v>
      </c>
      <c r="C4436">
        <v>0</v>
      </c>
      <c r="D4436" s="88">
        <v>10.73</v>
      </c>
    </row>
    <row r="4437" spans="1:4">
      <c r="A4437">
        <v>4636</v>
      </c>
      <c r="B4437" t="s">
        <v>16638</v>
      </c>
      <c r="C4437">
        <v>0</v>
      </c>
      <c r="D4437" s="88">
        <v>4.74</v>
      </c>
    </row>
    <row r="4438" spans="1:4">
      <c r="A4438">
        <v>4637</v>
      </c>
      <c r="B4438" t="s">
        <v>16639</v>
      </c>
      <c r="C4438">
        <v>3</v>
      </c>
      <c r="D4438" s="88">
        <v>13.09</v>
      </c>
    </row>
    <row r="4439" spans="1:4">
      <c r="A4439">
        <v>4638</v>
      </c>
      <c r="B4439" t="s">
        <v>16640</v>
      </c>
      <c r="C4439">
        <v>0</v>
      </c>
      <c r="D4439" s="88">
        <v>12.46</v>
      </c>
    </row>
    <row r="4440" spans="1:4">
      <c r="A4440">
        <v>4639</v>
      </c>
      <c r="B4440" t="s">
        <v>16641</v>
      </c>
      <c r="C4440">
        <v>9</v>
      </c>
      <c r="D4440" s="88">
        <v>21.68</v>
      </c>
    </row>
    <row r="4441" spans="1:4">
      <c r="A4441">
        <v>4640</v>
      </c>
      <c r="B4441" t="s">
        <v>16642</v>
      </c>
      <c r="C4441">
        <v>0</v>
      </c>
      <c r="D4441" s="88">
        <v>24.754999999999999</v>
      </c>
    </row>
    <row r="4442" spans="1:4">
      <c r="A4442">
        <v>4641</v>
      </c>
      <c r="B4442" t="s">
        <v>16643</v>
      </c>
      <c r="C4442">
        <v>0</v>
      </c>
      <c r="D4442" s="88">
        <v>17.36</v>
      </c>
    </row>
    <row r="4443" spans="1:4">
      <c r="A4443">
        <v>4642</v>
      </c>
      <c r="B4443" t="s">
        <v>16644</v>
      </c>
      <c r="C4443">
        <v>0</v>
      </c>
      <c r="D4443" s="88">
        <v>8.09</v>
      </c>
    </row>
    <row r="4444" spans="1:4">
      <c r="A4444">
        <v>4643</v>
      </c>
      <c r="B4444" t="s">
        <v>16645</v>
      </c>
      <c r="C4444">
        <v>0</v>
      </c>
      <c r="D4444" s="88">
        <v>23.9</v>
      </c>
    </row>
    <row r="4445" spans="1:4">
      <c r="A4445">
        <v>4644</v>
      </c>
      <c r="B4445" t="s">
        <v>16646</v>
      </c>
      <c r="C4445">
        <v>0</v>
      </c>
      <c r="D4445" s="88">
        <v>35.85</v>
      </c>
    </row>
    <row r="4446" spans="1:4">
      <c r="A4446">
        <v>4645</v>
      </c>
      <c r="B4446" t="s">
        <v>16647</v>
      </c>
      <c r="C4446">
        <v>0</v>
      </c>
      <c r="D4446" s="88">
        <v>28.99</v>
      </c>
    </row>
    <row r="4447" spans="1:4">
      <c r="A4447">
        <v>4646</v>
      </c>
      <c r="B4447" t="s">
        <v>16648</v>
      </c>
      <c r="C4447">
        <v>0</v>
      </c>
      <c r="D4447" s="88">
        <v>49.41</v>
      </c>
    </row>
    <row r="4448" spans="1:4">
      <c r="A4448">
        <v>4647</v>
      </c>
      <c r="B4448" t="s">
        <v>16649</v>
      </c>
      <c r="C4448">
        <v>0</v>
      </c>
      <c r="D4448" s="88">
        <v>14.9</v>
      </c>
    </row>
    <row r="4449" spans="1:4">
      <c r="A4449">
        <v>4648</v>
      </c>
      <c r="B4449" t="s">
        <v>16650</v>
      </c>
      <c r="C4449">
        <v>0</v>
      </c>
      <c r="D4449" s="88">
        <v>65.14</v>
      </c>
    </row>
    <row r="4450" spans="1:4">
      <c r="A4450">
        <v>4649</v>
      </c>
      <c r="B4450" t="s">
        <v>16651</v>
      </c>
      <c r="C4450">
        <v>0</v>
      </c>
      <c r="D4450" s="88">
        <v>2.66</v>
      </c>
    </row>
    <row r="4451" spans="1:4">
      <c r="A4451">
        <v>4650</v>
      </c>
      <c r="B4451" t="s">
        <v>16652</v>
      </c>
      <c r="C4451">
        <v>0</v>
      </c>
      <c r="D4451" s="88">
        <v>8.98</v>
      </c>
    </row>
    <row r="4452" spans="1:4">
      <c r="A4452">
        <v>4651</v>
      </c>
      <c r="B4452" t="s">
        <v>16653</v>
      </c>
      <c r="C4452">
        <v>0</v>
      </c>
      <c r="D4452" s="88">
        <v>22.15</v>
      </c>
    </row>
    <row r="4453" spans="1:4">
      <c r="A4453">
        <v>4652</v>
      </c>
      <c r="B4453" t="s">
        <v>16654</v>
      </c>
      <c r="C4453">
        <v>6</v>
      </c>
      <c r="D4453" s="88">
        <v>21.37</v>
      </c>
    </row>
    <row r="4454" spans="1:4">
      <c r="A4454">
        <v>4653</v>
      </c>
      <c r="B4454" t="s">
        <v>16655</v>
      </c>
      <c r="C4454">
        <v>3</v>
      </c>
      <c r="D4454" s="88">
        <v>26.64</v>
      </c>
    </row>
    <row r="4455" spans="1:4">
      <c r="A4455">
        <v>4654</v>
      </c>
      <c r="B4455" t="s">
        <v>16656</v>
      </c>
      <c r="C4455">
        <v>0</v>
      </c>
      <c r="D4455" s="88">
        <v>21.71</v>
      </c>
    </row>
    <row r="4456" spans="1:4">
      <c r="A4456">
        <v>4655</v>
      </c>
      <c r="B4456" t="s">
        <v>16657</v>
      </c>
      <c r="C4456">
        <v>0</v>
      </c>
      <c r="D4456" s="88">
        <v>51</v>
      </c>
    </row>
    <row r="4457" spans="1:4">
      <c r="A4457">
        <v>4656</v>
      </c>
      <c r="B4457" t="s">
        <v>16658</v>
      </c>
      <c r="C4457">
        <v>0</v>
      </c>
      <c r="D4457" s="88">
        <v>21.55</v>
      </c>
    </row>
    <row r="4458" spans="1:4">
      <c r="A4458">
        <v>4657</v>
      </c>
      <c r="B4458" t="s">
        <v>16659</v>
      </c>
      <c r="C4458">
        <v>0</v>
      </c>
      <c r="D4458" s="88">
        <v>18.96</v>
      </c>
    </row>
    <row r="4459" spans="1:4">
      <c r="A4459">
        <v>4658</v>
      </c>
      <c r="B4459" t="s">
        <v>16660</v>
      </c>
      <c r="C4459">
        <v>0</v>
      </c>
      <c r="D4459" s="88">
        <v>54.472000000000001</v>
      </c>
    </row>
    <row r="4460" spans="1:4">
      <c r="A4460">
        <v>4659</v>
      </c>
      <c r="B4460" t="s">
        <v>16661</v>
      </c>
      <c r="C4460">
        <v>12</v>
      </c>
      <c r="D4460" s="88">
        <v>3.1</v>
      </c>
    </row>
    <row r="4461" spans="1:4">
      <c r="A4461">
        <v>4660</v>
      </c>
      <c r="B4461" t="s">
        <v>16662</v>
      </c>
      <c r="C4461">
        <v>0</v>
      </c>
      <c r="D4461" s="88">
        <v>5.98</v>
      </c>
    </row>
    <row r="4462" spans="1:4">
      <c r="A4462">
        <v>4661</v>
      </c>
      <c r="B4462" t="s">
        <v>16663</v>
      </c>
      <c r="C4462">
        <v>0</v>
      </c>
      <c r="D4462" s="88">
        <v>20.16</v>
      </c>
    </row>
    <row r="4463" spans="1:4">
      <c r="A4463">
        <v>4662</v>
      </c>
      <c r="B4463" t="s">
        <v>16664</v>
      </c>
      <c r="C4463">
        <v>0</v>
      </c>
      <c r="D4463" s="88">
        <v>31.46</v>
      </c>
    </row>
    <row r="4464" spans="1:4">
      <c r="A4464">
        <v>4663</v>
      </c>
      <c r="B4464" t="s">
        <v>16665</v>
      </c>
      <c r="C4464">
        <v>0</v>
      </c>
      <c r="D4464" s="88">
        <v>19.489999999999998</v>
      </c>
    </row>
    <row r="4465" spans="1:4">
      <c r="A4465">
        <v>4664</v>
      </c>
      <c r="B4465" t="s">
        <v>16666</v>
      </c>
      <c r="C4465">
        <v>0</v>
      </c>
      <c r="D4465" s="88">
        <v>16.14</v>
      </c>
    </row>
    <row r="4466" spans="1:4">
      <c r="A4466">
        <v>4665</v>
      </c>
      <c r="B4466" t="s">
        <v>16667</v>
      </c>
      <c r="C4466">
        <v>0</v>
      </c>
      <c r="D4466" s="88">
        <v>6.9960000000000004</v>
      </c>
    </row>
    <row r="4467" spans="1:4">
      <c r="A4467">
        <v>4666</v>
      </c>
      <c r="B4467" t="s">
        <v>16668</v>
      </c>
      <c r="C4467">
        <v>0</v>
      </c>
      <c r="D4467" s="88">
        <v>11.74</v>
      </c>
    </row>
    <row r="4468" spans="1:4">
      <c r="A4468">
        <v>4667</v>
      </c>
      <c r="B4468" t="s">
        <v>16669</v>
      </c>
      <c r="C4468">
        <v>0</v>
      </c>
      <c r="D4468" s="88">
        <v>12.32</v>
      </c>
    </row>
    <row r="4469" spans="1:4">
      <c r="A4469">
        <v>4668</v>
      </c>
      <c r="B4469" t="s">
        <v>16670</v>
      </c>
      <c r="C4469">
        <v>0</v>
      </c>
      <c r="D4469" s="88">
        <v>12.32</v>
      </c>
    </row>
    <row r="4470" spans="1:4">
      <c r="A4470">
        <v>4669</v>
      </c>
      <c r="B4470" t="s">
        <v>16671</v>
      </c>
      <c r="C4470">
        <v>0</v>
      </c>
      <c r="D4470" s="88">
        <v>11.9</v>
      </c>
    </row>
    <row r="4471" spans="1:4">
      <c r="A4471">
        <v>4670</v>
      </c>
      <c r="B4471" t="s">
        <v>16672</v>
      </c>
      <c r="C4471">
        <v>0</v>
      </c>
      <c r="D4471" s="88">
        <v>29.09</v>
      </c>
    </row>
    <row r="4472" spans="1:4">
      <c r="A4472">
        <v>4671</v>
      </c>
      <c r="B4472" t="s">
        <v>16673</v>
      </c>
      <c r="C4472">
        <v>0</v>
      </c>
      <c r="D4472" s="88">
        <v>23.27</v>
      </c>
    </row>
    <row r="4473" spans="1:4">
      <c r="A4473">
        <v>4672</v>
      </c>
      <c r="B4473" t="s">
        <v>16674</v>
      </c>
      <c r="C4473">
        <v>0</v>
      </c>
      <c r="D4473" s="88">
        <v>31.33</v>
      </c>
    </row>
    <row r="4474" spans="1:4">
      <c r="A4474">
        <v>4673</v>
      </c>
      <c r="B4474" t="s">
        <v>16675</v>
      </c>
      <c r="C4474">
        <v>0</v>
      </c>
      <c r="D4474" s="88">
        <v>9.2799999999999994</v>
      </c>
    </row>
    <row r="4475" spans="1:4">
      <c r="A4475">
        <v>4674</v>
      </c>
      <c r="B4475" t="s">
        <v>16676</v>
      </c>
      <c r="C4475">
        <v>0</v>
      </c>
      <c r="D4475" s="88">
        <v>9.34</v>
      </c>
    </row>
    <row r="4476" spans="1:4">
      <c r="A4476">
        <v>4675</v>
      </c>
      <c r="B4476" t="s">
        <v>16677</v>
      </c>
      <c r="C4476">
        <v>0</v>
      </c>
      <c r="D4476" s="88">
        <v>126.09</v>
      </c>
    </row>
    <row r="4477" spans="1:4">
      <c r="A4477">
        <v>4676</v>
      </c>
      <c r="B4477" t="s">
        <v>16678</v>
      </c>
      <c r="C4477">
        <v>0</v>
      </c>
      <c r="D4477" s="88">
        <v>21.18</v>
      </c>
    </row>
    <row r="4478" spans="1:4">
      <c r="A4478">
        <v>4677</v>
      </c>
      <c r="B4478" t="s">
        <v>16679</v>
      </c>
      <c r="C4478">
        <v>0</v>
      </c>
      <c r="D4478" s="88">
        <v>33.1</v>
      </c>
    </row>
    <row r="4479" spans="1:4">
      <c r="A4479">
        <v>4678</v>
      </c>
      <c r="B4479" t="s">
        <v>16680</v>
      </c>
      <c r="C4479">
        <v>9</v>
      </c>
      <c r="D4479" s="88">
        <v>13.2</v>
      </c>
    </row>
    <row r="4480" spans="1:4">
      <c r="A4480">
        <v>4679</v>
      </c>
      <c r="B4480" t="s">
        <v>16681</v>
      </c>
      <c r="C4480">
        <v>0</v>
      </c>
      <c r="D4480" s="88">
        <v>32.43</v>
      </c>
    </row>
    <row r="4481" spans="1:4">
      <c r="A4481">
        <v>4680</v>
      </c>
      <c r="B4481" t="s">
        <v>16682</v>
      </c>
      <c r="C4481">
        <v>1</v>
      </c>
      <c r="D4481" s="88">
        <v>19.100000000000001</v>
      </c>
    </row>
    <row r="4482" spans="1:4">
      <c r="A4482">
        <v>4681</v>
      </c>
      <c r="B4482" t="s">
        <v>16683</v>
      </c>
      <c r="C4482">
        <v>0</v>
      </c>
      <c r="D4482" s="88">
        <v>7.34</v>
      </c>
    </row>
    <row r="4483" spans="1:4">
      <c r="A4483">
        <v>4682</v>
      </c>
      <c r="B4483" t="s">
        <v>16684</v>
      </c>
      <c r="C4483">
        <v>0</v>
      </c>
      <c r="D4483" s="88">
        <v>21.04</v>
      </c>
    </row>
    <row r="4484" spans="1:4">
      <c r="A4484">
        <v>4683</v>
      </c>
      <c r="B4484" t="s">
        <v>16685</v>
      </c>
      <c r="C4484">
        <v>0</v>
      </c>
      <c r="D4484" s="88">
        <v>21.33</v>
      </c>
    </row>
    <row r="4485" spans="1:4">
      <c r="A4485">
        <v>4684</v>
      </c>
      <c r="B4485" t="s">
        <v>16686</v>
      </c>
      <c r="C4485">
        <v>0</v>
      </c>
      <c r="D4485" s="88">
        <v>17.09</v>
      </c>
    </row>
    <row r="4486" spans="1:4">
      <c r="A4486">
        <v>4685</v>
      </c>
      <c r="B4486" t="s">
        <v>16687</v>
      </c>
      <c r="C4486">
        <v>0</v>
      </c>
      <c r="D4486" s="88">
        <v>9.82</v>
      </c>
    </row>
    <row r="4487" spans="1:4">
      <c r="A4487">
        <v>4686</v>
      </c>
      <c r="B4487" t="s">
        <v>16688</v>
      </c>
      <c r="C4487">
        <v>0</v>
      </c>
      <c r="D4487" s="88">
        <v>14.18</v>
      </c>
    </row>
    <row r="4488" spans="1:4">
      <c r="A4488">
        <v>4687</v>
      </c>
      <c r="B4488" t="s">
        <v>16689</v>
      </c>
      <c r="C4488">
        <v>0</v>
      </c>
      <c r="D4488" s="88">
        <v>16.12</v>
      </c>
    </row>
    <row r="4489" spans="1:4">
      <c r="A4489">
        <v>4688</v>
      </c>
      <c r="B4489" t="s">
        <v>16690</v>
      </c>
      <c r="C4489">
        <v>0</v>
      </c>
      <c r="D4489" s="88">
        <v>24.31</v>
      </c>
    </row>
    <row r="4490" spans="1:4">
      <c r="A4490">
        <v>4689</v>
      </c>
      <c r="B4490" t="s">
        <v>16691</v>
      </c>
      <c r="C4490">
        <v>0</v>
      </c>
      <c r="D4490" s="88">
        <v>43.44</v>
      </c>
    </row>
    <row r="4491" spans="1:4">
      <c r="A4491">
        <v>4690</v>
      </c>
      <c r="B4491" t="s">
        <v>16692</v>
      </c>
      <c r="C4491">
        <v>0</v>
      </c>
      <c r="D4491" s="88">
        <v>14.75</v>
      </c>
    </row>
    <row r="4492" spans="1:4">
      <c r="A4492">
        <v>4691</v>
      </c>
      <c r="B4492" t="s">
        <v>16693</v>
      </c>
      <c r="C4492">
        <v>0</v>
      </c>
      <c r="D4492" s="88">
        <v>11.39</v>
      </c>
    </row>
    <row r="4493" spans="1:4">
      <c r="A4493">
        <v>4692</v>
      </c>
      <c r="B4493" t="s">
        <v>16694</v>
      </c>
      <c r="C4493">
        <v>0</v>
      </c>
      <c r="D4493" s="88">
        <v>23.51</v>
      </c>
    </row>
    <row r="4494" spans="1:4">
      <c r="A4494">
        <v>4693</v>
      </c>
      <c r="B4494" t="s">
        <v>16695</v>
      </c>
      <c r="C4494">
        <v>0</v>
      </c>
      <c r="D4494" s="88">
        <v>27.77</v>
      </c>
    </row>
    <row r="4495" spans="1:4">
      <c r="A4495">
        <v>4694</v>
      </c>
      <c r="B4495" t="s">
        <v>16696</v>
      </c>
      <c r="C4495">
        <v>0</v>
      </c>
      <c r="D4495" s="88">
        <v>23.7</v>
      </c>
    </row>
    <row r="4496" spans="1:4">
      <c r="A4496">
        <v>4695</v>
      </c>
      <c r="B4496" t="s">
        <v>16697</v>
      </c>
      <c r="C4496">
        <v>0</v>
      </c>
      <c r="D4496" s="88">
        <v>15.51</v>
      </c>
    </row>
    <row r="4497" spans="1:4">
      <c r="A4497">
        <v>4696</v>
      </c>
      <c r="B4497" t="s">
        <v>16698</v>
      </c>
      <c r="C4497">
        <v>0</v>
      </c>
      <c r="D4497" s="88">
        <v>19.97</v>
      </c>
    </row>
    <row r="4498" spans="1:4">
      <c r="A4498">
        <v>4697</v>
      </c>
      <c r="B4498" t="s">
        <v>16699</v>
      </c>
      <c r="C4498">
        <v>0</v>
      </c>
      <c r="D4498" s="88">
        <v>21.64</v>
      </c>
    </row>
    <row r="4499" spans="1:4">
      <c r="A4499">
        <v>4698</v>
      </c>
      <c r="B4499" t="s">
        <v>16700</v>
      </c>
      <c r="C4499">
        <v>0</v>
      </c>
      <c r="D4499" s="88">
        <v>19.446000000000002</v>
      </c>
    </row>
    <row r="4500" spans="1:4">
      <c r="A4500">
        <v>4699</v>
      </c>
      <c r="B4500" t="s">
        <v>16701</v>
      </c>
      <c r="C4500">
        <v>9</v>
      </c>
      <c r="D4500" s="88">
        <v>22.28</v>
      </c>
    </row>
    <row r="4501" spans="1:4">
      <c r="A4501">
        <v>4700</v>
      </c>
      <c r="B4501" t="s">
        <v>16702</v>
      </c>
      <c r="C4501">
        <v>0</v>
      </c>
      <c r="D4501" s="88">
        <v>29.43</v>
      </c>
    </row>
    <row r="4502" spans="1:4">
      <c r="A4502">
        <v>4701</v>
      </c>
      <c r="B4502" t="s">
        <v>16703</v>
      </c>
      <c r="C4502">
        <v>0</v>
      </c>
      <c r="D4502" s="88">
        <v>30.35</v>
      </c>
    </row>
    <row r="4503" spans="1:4">
      <c r="A4503">
        <v>4702</v>
      </c>
      <c r="B4503" t="s">
        <v>16704</v>
      </c>
      <c r="C4503">
        <v>0</v>
      </c>
      <c r="D4503" s="88">
        <v>36.47</v>
      </c>
    </row>
    <row r="4504" spans="1:4">
      <c r="A4504">
        <v>4703</v>
      </c>
      <c r="B4504" t="s">
        <v>16705</v>
      </c>
      <c r="C4504">
        <v>0</v>
      </c>
      <c r="D4504" s="88">
        <v>18.45</v>
      </c>
    </row>
    <row r="4505" spans="1:4">
      <c r="A4505">
        <v>4704</v>
      </c>
      <c r="B4505" t="s">
        <v>16706</v>
      </c>
      <c r="C4505">
        <v>9</v>
      </c>
      <c r="D4505" s="88">
        <v>21.31</v>
      </c>
    </row>
    <row r="4506" spans="1:4">
      <c r="A4506">
        <v>4705</v>
      </c>
      <c r="B4506" t="s">
        <v>16707</v>
      </c>
      <c r="C4506">
        <v>0</v>
      </c>
      <c r="D4506" s="88">
        <v>21.43</v>
      </c>
    </row>
    <row r="4507" spans="1:4">
      <c r="A4507">
        <v>4706</v>
      </c>
      <c r="B4507" t="s">
        <v>16708</v>
      </c>
      <c r="C4507">
        <v>0</v>
      </c>
      <c r="D4507" s="88">
        <v>2.89</v>
      </c>
    </row>
    <row r="4508" spans="1:4">
      <c r="A4508">
        <v>4707</v>
      </c>
      <c r="B4508" t="s">
        <v>16709</v>
      </c>
      <c r="C4508">
        <v>0</v>
      </c>
      <c r="D4508" s="88">
        <v>320</v>
      </c>
    </row>
    <row r="4509" spans="1:4">
      <c r="A4509">
        <v>4708</v>
      </c>
      <c r="B4509" t="s">
        <v>16710</v>
      </c>
      <c r="C4509">
        <v>0</v>
      </c>
      <c r="D4509" s="88">
        <v>328.32</v>
      </c>
    </row>
    <row r="4510" spans="1:4">
      <c r="A4510">
        <v>4709</v>
      </c>
      <c r="B4510" t="s">
        <v>16711</v>
      </c>
      <c r="C4510">
        <v>0</v>
      </c>
      <c r="D4510" s="88">
        <v>110.81</v>
      </c>
    </row>
    <row r="4511" spans="1:4">
      <c r="A4511">
        <v>4832</v>
      </c>
      <c r="B4511" t="s">
        <v>16712</v>
      </c>
      <c r="C4511">
        <v>9</v>
      </c>
      <c r="D4511" s="88">
        <v>15.28</v>
      </c>
    </row>
    <row r="4512" spans="1:4">
      <c r="A4512">
        <v>4833</v>
      </c>
      <c r="B4512" t="s">
        <v>16713</v>
      </c>
      <c r="C4512">
        <v>0</v>
      </c>
      <c r="D4512" s="88">
        <v>23.24</v>
      </c>
    </row>
    <row r="4513" spans="1:4">
      <c r="A4513">
        <v>4834</v>
      </c>
      <c r="B4513" t="s">
        <v>16714</v>
      </c>
      <c r="C4513">
        <v>0</v>
      </c>
      <c r="D4513" s="88">
        <v>25.44</v>
      </c>
    </row>
    <row r="4514" spans="1:4">
      <c r="A4514">
        <v>4835</v>
      </c>
      <c r="B4514" t="s">
        <v>16715</v>
      </c>
      <c r="C4514">
        <v>0</v>
      </c>
      <c r="D4514" s="88">
        <v>50.09</v>
      </c>
    </row>
    <row r="4515" spans="1:4">
      <c r="A4515">
        <v>4836</v>
      </c>
      <c r="B4515" t="s">
        <v>16716</v>
      </c>
      <c r="C4515">
        <v>0</v>
      </c>
      <c r="D4515" s="88">
        <v>0.67</v>
      </c>
    </row>
    <row r="4516" spans="1:4">
      <c r="A4516">
        <v>4837</v>
      </c>
      <c r="B4516" t="s">
        <v>16717</v>
      </c>
      <c r="C4516">
        <v>0</v>
      </c>
      <c r="D4516" s="88">
        <v>46.57</v>
      </c>
    </row>
    <row r="4517" spans="1:4">
      <c r="A4517">
        <v>4838</v>
      </c>
      <c r="B4517" t="s">
        <v>16718</v>
      </c>
      <c r="C4517">
        <v>0</v>
      </c>
      <c r="D4517" s="88">
        <v>54.74</v>
      </c>
    </row>
    <row r="4518" spans="1:4">
      <c r="A4518">
        <v>4839</v>
      </c>
      <c r="B4518" t="s">
        <v>16719</v>
      </c>
      <c r="C4518">
        <v>0</v>
      </c>
      <c r="D4518" s="88">
        <v>65.45</v>
      </c>
    </row>
    <row r="4519" spans="1:4">
      <c r="A4519">
        <v>4840</v>
      </c>
      <c r="B4519" t="s">
        <v>16720</v>
      </c>
      <c r="C4519">
        <v>0</v>
      </c>
      <c r="D4519" s="88">
        <v>32.32</v>
      </c>
    </row>
    <row r="4520" spans="1:4">
      <c r="A4520">
        <v>4841</v>
      </c>
      <c r="B4520" t="s">
        <v>16721</v>
      </c>
      <c r="C4520">
        <v>0</v>
      </c>
      <c r="D4520" s="88">
        <v>22.33</v>
      </c>
    </row>
    <row r="4521" spans="1:4">
      <c r="A4521">
        <v>4842</v>
      </c>
      <c r="B4521" t="s">
        <v>16722</v>
      </c>
      <c r="C4521">
        <v>0</v>
      </c>
      <c r="D4521" s="88">
        <v>21.01</v>
      </c>
    </row>
    <row r="4522" spans="1:4">
      <c r="A4522">
        <v>4843</v>
      </c>
      <c r="B4522" t="s">
        <v>16723</v>
      </c>
      <c r="C4522">
        <v>0</v>
      </c>
      <c r="D4522" s="88">
        <v>25.91</v>
      </c>
    </row>
    <row r="4523" spans="1:4">
      <c r="A4523">
        <v>4844</v>
      </c>
      <c r="B4523" t="s">
        <v>16724</v>
      </c>
      <c r="C4523">
        <v>0</v>
      </c>
      <c r="D4523" s="88">
        <v>17.698</v>
      </c>
    </row>
    <row r="4524" spans="1:4">
      <c r="A4524">
        <v>4845</v>
      </c>
      <c r="B4524" t="s">
        <v>16725</v>
      </c>
      <c r="C4524">
        <v>0</v>
      </c>
      <c r="D4524" s="88">
        <v>31.46</v>
      </c>
    </row>
    <row r="4525" spans="1:4">
      <c r="A4525">
        <v>4846</v>
      </c>
      <c r="B4525" t="s">
        <v>16726</v>
      </c>
      <c r="C4525">
        <v>0</v>
      </c>
      <c r="D4525" s="88">
        <v>55.82</v>
      </c>
    </row>
    <row r="4526" spans="1:4">
      <c r="A4526">
        <v>4847</v>
      </c>
      <c r="B4526" t="s">
        <v>16727</v>
      </c>
      <c r="C4526">
        <v>0</v>
      </c>
      <c r="D4526" s="88">
        <v>49.95</v>
      </c>
    </row>
    <row r="4527" spans="1:4">
      <c r="A4527">
        <v>4848</v>
      </c>
      <c r="B4527" t="s">
        <v>16728</v>
      </c>
      <c r="C4527">
        <v>0</v>
      </c>
      <c r="D4527" s="88">
        <v>9.2729999999999997</v>
      </c>
    </row>
    <row r="4528" spans="1:4">
      <c r="A4528">
        <v>4849</v>
      </c>
      <c r="B4528" t="s">
        <v>16729</v>
      </c>
      <c r="C4528">
        <v>1</v>
      </c>
      <c r="D4528" s="88">
        <v>247.61</v>
      </c>
    </row>
    <row r="4529" spans="1:4">
      <c r="A4529">
        <v>4850</v>
      </c>
      <c r="B4529" t="s">
        <v>16730</v>
      </c>
      <c r="C4529">
        <v>1</v>
      </c>
      <c r="D4529" s="88">
        <v>224.75</v>
      </c>
    </row>
    <row r="4530" spans="1:4">
      <c r="A4530">
        <v>4851</v>
      </c>
      <c r="B4530" t="s">
        <v>16731</v>
      </c>
      <c r="C4530">
        <v>1</v>
      </c>
      <c r="D4530" s="88">
        <v>217.9</v>
      </c>
    </row>
    <row r="4531" spans="1:4">
      <c r="A4531">
        <v>4852</v>
      </c>
      <c r="B4531" t="s">
        <v>16732</v>
      </c>
      <c r="C4531">
        <v>0</v>
      </c>
      <c r="D4531" s="88">
        <v>6.56</v>
      </c>
    </row>
    <row r="4532" spans="1:4">
      <c r="A4532">
        <v>4853</v>
      </c>
      <c r="B4532" t="s">
        <v>16733</v>
      </c>
      <c r="C4532">
        <v>36</v>
      </c>
      <c r="D4532" s="88">
        <v>5.71</v>
      </c>
    </row>
    <row r="4533" spans="1:4">
      <c r="A4533">
        <v>4854</v>
      </c>
      <c r="B4533" t="s">
        <v>16734</v>
      </c>
      <c r="C4533">
        <v>0</v>
      </c>
      <c r="D4533" s="88">
        <v>23.465</v>
      </c>
    </row>
    <row r="4534" spans="1:4">
      <c r="A4534">
        <v>4855</v>
      </c>
      <c r="B4534" t="s">
        <v>16735</v>
      </c>
      <c r="C4534">
        <v>0</v>
      </c>
      <c r="D4534" s="88">
        <v>26.02</v>
      </c>
    </row>
    <row r="4535" spans="1:4">
      <c r="A4535">
        <v>4856</v>
      </c>
      <c r="B4535" t="s">
        <v>16736</v>
      </c>
      <c r="C4535">
        <v>6</v>
      </c>
      <c r="D4535" s="88">
        <v>23.39</v>
      </c>
    </row>
    <row r="4536" spans="1:4">
      <c r="A4536">
        <v>4857</v>
      </c>
      <c r="B4536" t="s">
        <v>16737</v>
      </c>
      <c r="C4536">
        <v>0</v>
      </c>
      <c r="D4536" s="88">
        <v>17.86</v>
      </c>
    </row>
    <row r="4537" spans="1:4">
      <c r="A4537">
        <v>4858</v>
      </c>
      <c r="B4537" t="s">
        <v>16738</v>
      </c>
      <c r="C4537">
        <v>0</v>
      </c>
      <c r="D4537" s="88">
        <v>16.120999999999999</v>
      </c>
    </row>
    <row r="4538" spans="1:4">
      <c r="A4538">
        <v>4859</v>
      </c>
      <c r="B4538" t="s">
        <v>16739</v>
      </c>
      <c r="C4538">
        <v>-6</v>
      </c>
      <c r="D4538" s="88">
        <v>15.46</v>
      </c>
    </row>
    <row r="4539" spans="1:4">
      <c r="A4539">
        <v>4860</v>
      </c>
      <c r="B4539" t="s">
        <v>16740</v>
      </c>
      <c r="C4539">
        <v>4</v>
      </c>
      <c r="D4539" s="88">
        <v>40.700000000000003</v>
      </c>
    </row>
    <row r="4540" spans="1:4">
      <c r="A4540">
        <v>4861</v>
      </c>
      <c r="B4540" t="s">
        <v>16741</v>
      </c>
      <c r="C4540">
        <v>84</v>
      </c>
      <c r="D4540" s="88">
        <v>4.577</v>
      </c>
    </row>
    <row r="4541" spans="1:4">
      <c r="A4541">
        <v>4862</v>
      </c>
      <c r="B4541" t="s">
        <v>16742</v>
      </c>
      <c r="C4541">
        <v>0</v>
      </c>
      <c r="D4541" s="88">
        <v>114.75</v>
      </c>
    </row>
    <row r="4542" spans="1:4">
      <c r="A4542">
        <v>4863</v>
      </c>
      <c r="B4542" t="s">
        <v>16743</v>
      </c>
      <c r="C4542">
        <v>0</v>
      </c>
      <c r="D4542" s="88">
        <v>7.2190000000000003</v>
      </c>
    </row>
    <row r="4543" spans="1:4">
      <c r="A4543">
        <v>4864</v>
      </c>
      <c r="B4543" t="s">
        <v>16744</v>
      </c>
      <c r="C4543">
        <v>30</v>
      </c>
      <c r="D4543" s="88">
        <v>5.71</v>
      </c>
    </row>
    <row r="4544" spans="1:4">
      <c r="A4544">
        <v>4865</v>
      </c>
      <c r="B4544" t="s">
        <v>16745</v>
      </c>
      <c r="C4544">
        <v>0</v>
      </c>
      <c r="D4544" s="88">
        <v>20.05</v>
      </c>
    </row>
    <row r="4545" spans="1:4">
      <c r="A4545">
        <v>4866</v>
      </c>
      <c r="B4545" t="s">
        <v>16746</v>
      </c>
      <c r="C4545">
        <v>0</v>
      </c>
      <c r="D4545" s="88">
        <v>10.88</v>
      </c>
    </row>
    <row r="4546" spans="1:4">
      <c r="A4546">
        <v>4867</v>
      </c>
      <c r="B4546" t="s">
        <v>16747</v>
      </c>
      <c r="C4546">
        <v>0</v>
      </c>
      <c r="D4546" s="88">
        <v>19.890999999999998</v>
      </c>
    </row>
    <row r="4547" spans="1:4">
      <c r="A4547">
        <v>4868</v>
      </c>
      <c r="B4547" t="s">
        <v>16748</v>
      </c>
      <c r="C4547">
        <v>0</v>
      </c>
      <c r="D4547" s="88">
        <v>2.5</v>
      </c>
    </row>
    <row r="4548" spans="1:4">
      <c r="A4548">
        <v>4869</v>
      </c>
      <c r="B4548" t="s">
        <v>16749</v>
      </c>
      <c r="C4548">
        <v>0</v>
      </c>
      <c r="D4548" s="88">
        <v>53.92</v>
      </c>
    </row>
    <row r="4549" spans="1:4">
      <c r="A4549">
        <v>4870</v>
      </c>
      <c r="B4549" t="s">
        <v>16750</v>
      </c>
      <c r="C4549">
        <v>0</v>
      </c>
      <c r="D4549" s="88">
        <v>84.19</v>
      </c>
    </row>
    <row r="4550" spans="1:4">
      <c r="A4550">
        <v>4871</v>
      </c>
      <c r="B4550" t="s">
        <v>16751</v>
      </c>
      <c r="C4550">
        <v>0</v>
      </c>
      <c r="D4550" s="88">
        <v>71.53</v>
      </c>
    </row>
    <row r="4551" spans="1:4">
      <c r="A4551">
        <v>4872</v>
      </c>
      <c r="B4551" t="s">
        <v>16752</v>
      </c>
      <c r="C4551">
        <v>0</v>
      </c>
      <c r="D4551" s="88">
        <v>81.555999999999997</v>
      </c>
    </row>
    <row r="4552" spans="1:4">
      <c r="A4552">
        <v>4873</v>
      </c>
      <c r="B4552" t="s">
        <v>16753</v>
      </c>
      <c r="C4552">
        <v>0</v>
      </c>
      <c r="D4552" s="88">
        <v>12.266</v>
      </c>
    </row>
    <row r="4553" spans="1:4">
      <c r="A4553">
        <v>4874</v>
      </c>
      <c r="B4553" t="s">
        <v>16754</v>
      </c>
      <c r="C4553">
        <v>0</v>
      </c>
      <c r="D4553" s="88">
        <v>5.0430000000000001</v>
      </c>
    </row>
    <row r="4554" spans="1:4">
      <c r="A4554">
        <v>4875</v>
      </c>
      <c r="B4554" t="s">
        <v>16755</v>
      </c>
      <c r="C4554">
        <v>0</v>
      </c>
      <c r="D4554" s="88">
        <v>4.7919999999999998</v>
      </c>
    </row>
    <row r="4555" spans="1:4">
      <c r="A4555">
        <v>4876</v>
      </c>
      <c r="B4555" t="s">
        <v>16756</v>
      </c>
      <c r="C4555">
        <v>12</v>
      </c>
      <c r="D4555" s="88">
        <v>9.66</v>
      </c>
    </row>
    <row r="4556" spans="1:4">
      <c r="A4556">
        <v>4877</v>
      </c>
      <c r="B4556" t="s">
        <v>16757</v>
      </c>
      <c r="C4556">
        <v>0</v>
      </c>
      <c r="D4556" s="88">
        <v>24.19</v>
      </c>
    </row>
    <row r="4557" spans="1:4">
      <c r="A4557">
        <v>4878</v>
      </c>
      <c r="B4557" t="s">
        <v>16758</v>
      </c>
      <c r="C4557">
        <v>0</v>
      </c>
      <c r="D4557" s="88">
        <v>313.5</v>
      </c>
    </row>
    <row r="4558" spans="1:4">
      <c r="A4558">
        <v>4879</v>
      </c>
      <c r="B4558" t="s">
        <v>16759</v>
      </c>
      <c r="C4558">
        <v>0</v>
      </c>
      <c r="D4558" s="88">
        <v>104.5</v>
      </c>
    </row>
    <row r="4559" spans="1:4">
      <c r="A4559">
        <v>4880</v>
      </c>
      <c r="B4559" t="s">
        <v>16760</v>
      </c>
      <c r="C4559">
        <v>0</v>
      </c>
      <c r="D4559" s="88">
        <v>23.75</v>
      </c>
    </row>
    <row r="4560" spans="1:4">
      <c r="A4560">
        <v>4881</v>
      </c>
      <c r="B4560" t="s">
        <v>16761</v>
      </c>
      <c r="C4560">
        <v>0</v>
      </c>
      <c r="D4560" s="88">
        <v>142.6</v>
      </c>
    </row>
    <row r="4561" spans="1:4">
      <c r="A4561">
        <v>4882</v>
      </c>
      <c r="B4561" t="s">
        <v>16762</v>
      </c>
      <c r="C4561">
        <v>0</v>
      </c>
      <c r="D4561" s="88">
        <v>40.615000000000002</v>
      </c>
    </row>
    <row r="4562" spans="1:4">
      <c r="A4562">
        <v>4883</v>
      </c>
      <c r="B4562" t="s">
        <v>16763</v>
      </c>
      <c r="C4562">
        <v>0</v>
      </c>
      <c r="D4562" s="88">
        <v>58.395000000000003</v>
      </c>
    </row>
    <row r="4563" spans="1:4">
      <c r="A4563">
        <v>4884</v>
      </c>
      <c r="B4563" t="s">
        <v>16764</v>
      </c>
      <c r="C4563">
        <v>0</v>
      </c>
      <c r="D4563" s="88">
        <v>32.75</v>
      </c>
    </row>
    <row r="4564" spans="1:4">
      <c r="A4564">
        <v>4885</v>
      </c>
      <c r="B4564" t="s">
        <v>16765</v>
      </c>
      <c r="C4564">
        <v>0</v>
      </c>
      <c r="D4564" s="88">
        <v>28.4</v>
      </c>
    </row>
    <row r="4565" spans="1:4">
      <c r="A4565">
        <v>4886</v>
      </c>
      <c r="B4565" t="s">
        <v>16766</v>
      </c>
      <c r="C4565">
        <v>0</v>
      </c>
      <c r="D4565" s="88">
        <v>74</v>
      </c>
    </row>
    <row r="4566" spans="1:4">
      <c r="A4566">
        <v>4887</v>
      </c>
      <c r="B4566" t="s">
        <v>16767</v>
      </c>
      <c r="C4566">
        <v>0</v>
      </c>
      <c r="D4566" s="88">
        <v>75</v>
      </c>
    </row>
    <row r="4567" spans="1:4">
      <c r="A4567">
        <v>4888</v>
      </c>
      <c r="B4567" t="s">
        <v>16768</v>
      </c>
      <c r="C4567">
        <v>0</v>
      </c>
      <c r="D4567" s="88">
        <v>34.5</v>
      </c>
    </row>
    <row r="4568" spans="1:4">
      <c r="A4568">
        <v>4889</v>
      </c>
      <c r="B4568" t="s">
        <v>16769</v>
      </c>
      <c r="C4568">
        <v>0</v>
      </c>
      <c r="D4568" s="88">
        <v>21.6</v>
      </c>
    </row>
    <row r="4569" spans="1:4">
      <c r="A4569">
        <v>4890</v>
      </c>
      <c r="B4569" t="s">
        <v>16770</v>
      </c>
      <c r="C4569">
        <v>0</v>
      </c>
      <c r="D4569" s="88">
        <v>34.9</v>
      </c>
    </row>
    <row r="4570" spans="1:4">
      <c r="A4570">
        <v>4891</v>
      </c>
      <c r="B4570" t="s">
        <v>16771</v>
      </c>
      <c r="C4570">
        <v>30</v>
      </c>
      <c r="D4570" s="88">
        <v>12.22</v>
      </c>
    </row>
    <row r="4571" spans="1:4">
      <c r="A4571">
        <v>4892</v>
      </c>
      <c r="B4571" t="s">
        <v>16772</v>
      </c>
      <c r="C4571">
        <v>0</v>
      </c>
      <c r="D4571" s="88">
        <v>19.593</v>
      </c>
    </row>
    <row r="4572" spans="1:4">
      <c r="A4572">
        <v>4893</v>
      </c>
      <c r="B4572" t="s">
        <v>16773</v>
      </c>
      <c r="C4572">
        <v>0</v>
      </c>
      <c r="D4572" s="88">
        <v>42.75</v>
      </c>
    </row>
    <row r="4573" spans="1:4">
      <c r="A4573">
        <v>4894</v>
      </c>
      <c r="B4573" t="s">
        <v>16774</v>
      </c>
      <c r="C4573">
        <v>0</v>
      </c>
      <c r="D4573" s="88">
        <v>6.7290000000000001</v>
      </c>
    </row>
    <row r="4574" spans="1:4">
      <c r="A4574">
        <v>4895</v>
      </c>
      <c r="B4574" t="s">
        <v>16775</v>
      </c>
      <c r="C4574">
        <v>0</v>
      </c>
      <c r="D4574" s="88">
        <v>31.434999999999999</v>
      </c>
    </row>
    <row r="4575" spans="1:4">
      <c r="A4575">
        <v>4896</v>
      </c>
      <c r="B4575" t="s">
        <v>16776</v>
      </c>
      <c r="C4575">
        <v>0</v>
      </c>
      <c r="D4575" s="88">
        <v>40.6</v>
      </c>
    </row>
    <row r="4576" spans="1:4">
      <c r="A4576">
        <v>4897</v>
      </c>
      <c r="B4576" t="s">
        <v>16777</v>
      </c>
      <c r="C4576">
        <v>0</v>
      </c>
      <c r="D4576" s="88">
        <v>27.141999999999999</v>
      </c>
    </row>
    <row r="4577" spans="1:4">
      <c r="A4577">
        <v>4898</v>
      </c>
      <c r="B4577" t="s">
        <v>16778</v>
      </c>
      <c r="C4577">
        <v>0</v>
      </c>
      <c r="D4577" s="88">
        <v>20.73</v>
      </c>
    </row>
    <row r="4578" spans="1:4">
      <c r="A4578">
        <v>4899</v>
      </c>
      <c r="B4578" t="s">
        <v>16779</v>
      </c>
      <c r="C4578">
        <v>0</v>
      </c>
      <c r="D4578" s="88">
        <v>21.99</v>
      </c>
    </row>
    <row r="4579" spans="1:4">
      <c r="A4579">
        <v>4900</v>
      </c>
      <c r="B4579" t="s">
        <v>16780</v>
      </c>
      <c r="C4579">
        <v>0</v>
      </c>
      <c r="D4579" s="88">
        <v>33.14</v>
      </c>
    </row>
    <row r="4580" spans="1:4">
      <c r="A4580">
        <v>4901</v>
      </c>
      <c r="B4580" t="s">
        <v>16781</v>
      </c>
      <c r="C4580">
        <v>0</v>
      </c>
      <c r="D4580" s="88">
        <v>23.643999999999998</v>
      </c>
    </row>
    <row r="4581" spans="1:4">
      <c r="A4581">
        <v>4902</v>
      </c>
      <c r="B4581" t="s">
        <v>16782</v>
      </c>
      <c r="C4581">
        <v>0</v>
      </c>
      <c r="D4581" s="88">
        <v>25.65</v>
      </c>
    </row>
    <row r="4582" spans="1:4">
      <c r="A4582">
        <v>4903</v>
      </c>
      <c r="B4582" t="s">
        <v>16783</v>
      </c>
      <c r="C4582">
        <v>0</v>
      </c>
      <c r="D4582" s="88">
        <v>17.213000000000001</v>
      </c>
    </row>
    <row r="4583" spans="1:4">
      <c r="A4583">
        <v>4904</v>
      </c>
      <c r="B4583" t="s">
        <v>16784</v>
      </c>
      <c r="C4583">
        <v>0</v>
      </c>
      <c r="D4583" s="88">
        <v>26.49</v>
      </c>
    </row>
    <row r="4584" spans="1:4">
      <c r="A4584">
        <v>4905</v>
      </c>
      <c r="B4584" t="s">
        <v>16785</v>
      </c>
      <c r="C4584">
        <v>0</v>
      </c>
      <c r="D4584" s="88">
        <v>9.7799999999999994</v>
      </c>
    </row>
    <row r="4585" spans="1:4">
      <c r="A4585">
        <v>4906</v>
      </c>
      <c r="B4585" t="s">
        <v>16786</v>
      </c>
      <c r="C4585">
        <v>0</v>
      </c>
      <c r="D4585" s="88">
        <v>74.150000000000006</v>
      </c>
    </row>
    <row r="4586" spans="1:4">
      <c r="A4586">
        <v>4907</v>
      </c>
      <c r="B4586" t="s">
        <v>16787</v>
      </c>
      <c r="C4586">
        <v>0</v>
      </c>
      <c r="D4586" s="88">
        <v>82.16</v>
      </c>
    </row>
    <row r="4587" spans="1:4">
      <c r="A4587">
        <v>4908</v>
      </c>
      <c r="B4587" t="s">
        <v>16788</v>
      </c>
      <c r="C4587">
        <v>0</v>
      </c>
      <c r="D4587" s="88">
        <v>31.01</v>
      </c>
    </row>
    <row r="4588" spans="1:4">
      <c r="A4588">
        <v>4909</v>
      </c>
      <c r="B4588" t="s">
        <v>16789</v>
      </c>
      <c r="C4588">
        <v>0</v>
      </c>
      <c r="D4588" s="88">
        <v>30.8</v>
      </c>
    </row>
    <row r="4589" spans="1:4">
      <c r="A4589">
        <v>4910</v>
      </c>
      <c r="B4589" t="s">
        <v>16790</v>
      </c>
      <c r="C4589">
        <v>0</v>
      </c>
      <c r="D4589" s="88">
        <v>32.22</v>
      </c>
    </row>
    <row r="4590" spans="1:4">
      <c r="A4590">
        <v>4911</v>
      </c>
      <c r="B4590" t="s">
        <v>16791</v>
      </c>
      <c r="C4590">
        <v>0</v>
      </c>
      <c r="D4590" s="88">
        <v>56.11</v>
      </c>
    </row>
    <row r="4591" spans="1:4">
      <c r="A4591">
        <v>4912</v>
      </c>
      <c r="B4591" t="s">
        <v>16792</v>
      </c>
      <c r="C4591">
        <v>0</v>
      </c>
      <c r="D4591" s="88">
        <v>82.41</v>
      </c>
    </row>
    <row r="4592" spans="1:4">
      <c r="A4592">
        <v>4913</v>
      </c>
      <c r="B4592" t="s">
        <v>16793</v>
      </c>
      <c r="C4592">
        <v>0</v>
      </c>
      <c r="D4592" s="88">
        <v>102.71</v>
      </c>
    </row>
    <row r="4593" spans="1:4">
      <c r="A4593">
        <v>4914</v>
      </c>
      <c r="B4593" t="s">
        <v>16794</v>
      </c>
      <c r="C4593">
        <v>0</v>
      </c>
      <c r="D4593" s="88">
        <v>61.71</v>
      </c>
    </row>
    <row r="4594" spans="1:4">
      <c r="A4594">
        <v>4915</v>
      </c>
      <c r="B4594" t="s">
        <v>16795</v>
      </c>
      <c r="C4594">
        <v>0</v>
      </c>
      <c r="D4594" s="88">
        <v>112.07</v>
      </c>
    </row>
    <row r="4595" spans="1:4">
      <c r="A4595">
        <v>4916</v>
      </c>
      <c r="B4595" t="s">
        <v>16796</v>
      </c>
      <c r="C4595">
        <v>0</v>
      </c>
      <c r="D4595" s="88">
        <v>86.11</v>
      </c>
    </row>
    <row r="4596" spans="1:4">
      <c r="A4596">
        <v>4917</v>
      </c>
      <c r="B4596" t="s">
        <v>16797</v>
      </c>
      <c r="C4596">
        <v>0</v>
      </c>
      <c r="D4596" s="88">
        <v>27.86</v>
      </c>
    </row>
    <row r="4597" spans="1:4">
      <c r="A4597">
        <v>4918</v>
      </c>
      <c r="B4597" t="s">
        <v>16798</v>
      </c>
      <c r="C4597">
        <v>0</v>
      </c>
      <c r="D4597" s="88">
        <v>175.8</v>
      </c>
    </row>
    <row r="4598" spans="1:4">
      <c r="A4598">
        <v>4919</v>
      </c>
      <c r="B4598" t="s">
        <v>16799</v>
      </c>
      <c r="C4598">
        <v>0</v>
      </c>
      <c r="D4598" s="88">
        <v>74</v>
      </c>
    </row>
    <row r="4599" spans="1:4">
      <c r="A4599">
        <v>4920</v>
      </c>
      <c r="B4599" t="s">
        <v>16800</v>
      </c>
      <c r="C4599">
        <v>0</v>
      </c>
      <c r="D4599" s="88">
        <v>6.8949999999999996</v>
      </c>
    </row>
    <row r="4600" spans="1:4">
      <c r="A4600">
        <v>4921</v>
      </c>
      <c r="B4600" t="s">
        <v>16801</v>
      </c>
      <c r="C4600">
        <v>0</v>
      </c>
      <c r="D4600" s="88">
        <v>52.8</v>
      </c>
    </row>
    <row r="4601" spans="1:4">
      <c r="A4601">
        <v>4922</v>
      </c>
      <c r="B4601" t="s">
        <v>16802</v>
      </c>
      <c r="C4601">
        <v>0</v>
      </c>
      <c r="D4601" s="88">
        <v>16.72</v>
      </c>
    </row>
    <row r="4602" spans="1:4">
      <c r="A4602">
        <v>4923</v>
      </c>
      <c r="B4602" t="s">
        <v>16803</v>
      </c>
      <c r="C4602">
        <v>0</v>
      </c>
      <c r="D4602" s="88">
        <v>14.13</v>
      </c>
    </row>
    <row r="4603" spans="1:4">
      <c r="A4603">
        <v>4924</v>
      </c>
      <c r="B4603" t="s">
        <v>16804</v>
      </c>
      <c r="C4603">
        <v>0</v>
      </c>
      <c r="D4603" s="88">
        <v>38.07</v>
      </c>
    </row>
    <row r="4604" spans="1:4">
      <c r="A4604">
        <v>4925</v>
      </c>
      <c r="B4604" t="s">
        <v>16805</v>
      </c>
      <c r="C4604">
        <v>0</v>
      </c>
      <c r="D4604" s="88">
        <v>24.535</v>
      </c>
    </row>
    <row r="4605" spans="1:4">
      <c r="A4605">
        <v>4926</v>
      </c>
      <c r="B4605" t="s">
        <v>16806</v>
      </c>
      <c r="C4605">
        <v>30</v>
      </c>
      <c r="D4605" s="88">
        <v>13.85</v>
      </c>
    </row>
    <row r="4606" spans="1:4">
      <c r="A4606">
        <v>4927</v>
      </c>
      <c r="B4606" t="s">
        <v>16807</v>
      </c>
      <c r="C4606">
        <v>0</v>
      </c>
      <c r="D4606" s="88">
        <v>19.8</v>
      </c>
    </row>
    <row r="4607" spans="1:4">
      <c r="A4607">
        <v>4928</v>
      </c>
      <c r="B4607" t="s">
        <v>16808</v>
      </c>
      <c r="C4607">
        <v>0</v>
      </c>
      <c r="D4607" s="88">
        <v>15.25</v>
      </c>
    </row>
    <row r="4608" spans="1:4">
      <c r="A4608">
        <v>4929</v>
      </c>
      <c r="B4608" t="s">
        <v>16809</v>
      </c>
      <c r="C4608">
        <v>0</v>
      </c>
      <c r="D4608" s="88">
        <v>37.82</v>
      </c>
    </row>
    <row r="4609" spans="1:4">
      <c r="A4609">
        <v>4930</v>
      </c>
      <c r="B4609" t="s">
        <v>16810</v>
      </c>
      <c r="C4609">
        <v>0</v>
      </c>
      <c r="D4609" s="88">
        <v>105.6</v>
      </c>
    </row>
    <row r="4610" spans="1:4">
      <c r="A4610">
        <v>4931</v>
      </c>
      <c r="B4610" t="s">
        <v>16811</v>
      </c>
      <c r="C4610">
        <v>0</v>
      </c>
      <c r="D4610" s="88">
        <v>7.1</v>
      </c>
    </row>
    <row r="4611" spans="1:4">
      <c r="A4611">
        <v>4932</v>
      </c>
      <c r="B4611" t="s">
        <v>16812</v>
      </c>
      <c r="C4611">
        <v>0</v>
      </c>
      <c r="D4611" s="88">
        <v>13.33</v>
      </c>
    </row>
    <row r="4612" spans="1:4">
      <c r="A4612">
        <v>4933</v>
      </c>
      <c r="B4612" t="s">
        <v>16813</v>
      </c>
      <c r="C4612">
        <v>18</v>
      </c>
      <c r="D4612" s="88">
        <v>4.8499999999999996</v>
      </c>
    </row>
    <row r="4613" spans="1:4">
      <c r="A4613">
        <v>4934</v>
      </c>
      <c r="B4613" t="s">
        <v>16814</v>
      </c>
      <c r="C4613">
        <v>12</v>
      </c>
      <c r="D4613" s="88">
        <v>4.8499999999999996</v>
      </c>
    </row>
    <row r="4614" spans="1:4">
      <c r="A4614">
        <v>4935</v>
      </c>
      <c r="B4614" t="s">
        <v>16815</v>
      </c>
      <c r="C4614">
        <v>0</v>
      </c>
      <c r="D4614" s="88">
        <v>4.8499999999999996</v>
      </c>
    </row>
    <row r="4615" spans="1:4">
      <c r="A4615">
        <v>4936</v>
      </c>
      <c r="B4615" t="s">
        <v>16816</v>
      </c>
      <c r="C4615">
        <v>0</v>
      </c>
      <c r="D4615" s="88">
        <v>4.8449999999999998</v>
      </c>
    </row>
    <row r="4616" spans="1:4">
      <c r="A4616">
        <v>4937</v>
      </c>
      <c r="B4616" t="s">
        <v>16817</v>
      </c>
      <c r="C4616">
        <v>0</v>
      </c>
      <c r="D4616" s="88">
        <v>12.92</v>
      </c>
    </row>
    <row r="4617" spans="1:4">
      <c r="A4617">
        <v>4938</v>
      </c>
      <c r="B4617" t="s">
        <v>16818</v>
      </c>
      <c r="C4617">
        <v>6</v>
      </c>
      <c r="D4617" s="88">
        <v>23.56</v>
      </c>
    </row>
    <row r="4618" spans="1:4">
      <c r="A4618">
        <v>4939</v>
      </c>
      <c r="B4618" t="s">
        <v>16819</v>
      </c>
      <c r="C4618">
        <v>6</v>
      </c>
      <c r="D4618" s="88">
        <v>10.16</v>
      </c>
    </row>
    <row r="4619" spans="1:4">
      <c r="A4619">
        <v>4940</v>
      </c>
      <c r="B4619" t="s">
        <v>16820</v>
      </c>
      <c r="C4619">
        <v>0</v>
      </c>
      <c r="D4619" s="88">
        <v>33.25</v>
      </c>
    </row>
    <row r="4620" spans="1:4">
      <c r="A4620">
        <v>4941</v>
      </c>
      <c r="B4620" t="s">
        <v>16821</v>
      </c>
      <c r="C4620">
        <v>0</v>
      </c>
      <c r="D4620" s="88">
        <v>8.5500000000000007</v>
      </c>
    </row>
    <row r="4621" spans="1:4">
      <c r="A4621">
        <v>4942</v>
      </c>
      <c r="B4621" t="s">
        <v>16822</v>
      </c>
      <c r="C4621">
        <v>0</v>
      </c>
      <c r="D4621" s="88">
        <v>0</v>
      </c>
    </row>
    <row r="4622" spans="1:4">
      <c r="A4622">
        <v>4943</v>
      </c>
      <c r="B4622" t="s">
        <v>16823</v>
      </c>
      <c r="C4622">
        <v>0</v>
      </c>
      <c r="D4622" s="88">
        <v>101</v>
      </c>
    </row>
    <row r="4623" spans="1:4">
      <c r="A4623">
        <v>4944</v>
      </c>
      <c r="B4623" t="s">
        <v>16824</v>
      </c>
      <c r="C4623">
        <v>0</v>
      </c>
      <c r="D4623" s="88">
        <v>129.19999999999999</v>
      </c>
    </row>
    <row r="4624" spans="1:4">
      <c r="A4624">
        <v>4945</v>
      </c>
      <c r="B4624" t="s">
        <v>16825</v>
      </c>
      <c r="C4624">
        <v>24</v>
      </c>
      <c r="D4624" s="88">
        <v>6.24</v>
      </c>
    </row>
    <row r="4625" spans="1:4">
      <c r="A4625">
        <v>4946</v>
      </c>
      <c r="B4625" t="s">
        <v>16826</v>
      </c>
      <c r="C4625">
        <v>84</v>
      </c>
      <c r="D4625" s="88">
        <v>2.84</v>
      </c>
    </row>
    <row r="4626" spans="1:4">
      <c r="A4626">
        <v>4947</v>
      </c>
      <c r="B4626" t="s">
        <v>16827</v>
      </c>
      <c r="C4626">
        <v>3</v>
      </c>
      <c r="D4626" s="88">
        <v>19.95</v>
      </c>
    </row>
    <row r="4627" spans="1:4">
      <c r="A4627">
        <v>4948</v>
      </c>
      <c r="B4627" t="s">
        <v>16828</v>
      </c>
      <c r="C4627">
        <v>24</v>
      </c>
      <c r="D4627" s="88">
        <v>15.12</v>
      </c>
    </row>
    <row r="4628" spans="1:4">
      <c r="A4628">
        <v>4949</v>
      </c>
      <c r="B4628" t="s">
        <v>16829</v>
      </c>
      <c r="C4628">
        <v>0</v>
      </c>
      <c r="D4628" s="88">
        <v>35.909999999999997</v>
      </c>
    </row>
    <row r="4629" spans="1:4">
      <c r="A4629">
        <v>4950</v>
      </c>
      <c r="B4629" t="s">
        <v>16830</v>
      </c>
      <c r="C4629">
        <v>12</v>
      </c>
      <c r="D4629" s="88">
        <v>44.46</v>
      </c>
    </row>
    <row r="4630" spans="1:4">
      <c r="A4630">
        <v>4951</v>
      </c>
      <c r="B4630" t="s">
        <v>16831</v>
      </c>
      <c r="C4630">
        <v>0</v>
      </c>
      <c r="D4630" s="88">
        <v>14.971</v>
      </c>
    </row>
    <row r="4631" spans="1:4">
      <c r="A4631">
        <v>4952</v>
      </c>
      <c r="B4631" t="s">
        <v>16832</v>
      </c>
      <c r="C4631">
        <v>12</v>
      </c>
      <c r="D4631" s="88">
        <v>18.100000000000001</v>
      </c>
    </row>
    <row r="4632" spans="1:4">
      <c r="A4632">
        <v>4953</v>
      </c>
      <c r="B4632" t="s">
        <v>16833</v>
      </c>
      <c r="C4632">
        <v>0</v>
      </c>
      <c r="D4632" s="88">
        <v>10.53</v>
      </c>
    </row>
    <row r="4633" spans="1:4">
      <c r="A4633">
        <v>4954</v>
      </c>
      <c r="B4633" t="s">
        <v>16834</v>
      </c>
      <c r="C4633">
        <v>0</v>
      </c>
      <c r="D4633" s="88">
        <v>68.400000000000006</v>
      </c>
    </row>
    <row r="4634" spans="1:4">
      <c r="A4634">
        <v>4955</v>
      </c>
      <c r="B4634" t="s">
        <v>16835</v>
      </c>
      <c r="C4634">
        <v>0</v>
      </c>
      <c r="D4634" s="88">
        <v>0</v>
      </c>
    </row>
    <row r="4635" spans="1:4">
      <c r="A4635">
        <v>4956</v>
      </c>
      <c r="B4635" t="s">
        <v>16836</v>
      </c>
      <c r="C4635">
        <v>0</v>
      </c>
      <c r="D4635" s="88">
        <v>68.28</v>
      </c>
    </row>
    <row r="4636" spans="1:4">
      <c r="A4636">
        <v>4957</v>
      </c>
      <c r="B4636" t="s">
        <v>16837</v>
      </c>
      <c r="C4636">
        <v>0</v>
      </c>
      <c r="D4636" s="88">
        <v>285</v>
      </c>
    </row>
    <row r="4637" spans="1:4">
      <c r="A4637">
        <v>4958</v>
      </c>
      <c r="B4637" t="s">
        <v>16838</v>
      </c>
      <c r="C4637">
        <v>0</v>
      </c>
      <c r="D4637" s="88">
        <v>680</v>
      </c>
    </row>
    <row r="4638" spans="1:4">
      <c r="A4638">
        <v>4959</v>
      </c>
      <c r="B4638" t="s">
        <v>16839</v>
      </c>
      <c r="C4638">
        <v>0</v>
      </c>
      <c r="D4638" s="88">
        <v>7.12</v>
      </c>
    </row>
    <row r="4639" spans="1:4">
      <c r="A4639">
        <v>4960</v>
      </c>
      <c r="B4639" t="s">
        <v>16840</v>
      </c>
      <c r="C4639">
        <v>0</v>
      </c>
      <c r="D4639" s="88">
        <v>0</v>
      </c>
    </row>
    <row r="4640" spans="1:4">
      <c r="A4640">
        <v>4961</v>
      </c>
      <c r="B4640" t="s">
        <v>16841</v>
      </c>
      <c r="C4640">
        <v>0</v>
      </c>
      <c r="D4640" s="88">
        <v>5.04</v>
      </c>
    </row>
    <row r="4641" spans="1:4">
      <c r="A4641">
        <v>4962</v>
      </c>
      <c r="B4641" t="s">
        <v>16842</v>
      </c>
      <c r="C4641">
        <v>0</v>
      </c>
      <c r="D4641" s="88">
        <v>50.9</v>
      </c>
    </row>
    <row r="4642" spans="1:4">
      <c r="A4642">
        <v>4963</v>
      </c>
      <c r="B4642" t="s">
        <v>16843</v>
      </c>
      <c r="C4642">
        <v>0</v>
      </c>
      <c r="D4642" s="88">
        <v>9.3320000000000007</v>
      </c>
    </row>
    <row r="4643" spans="1:4">
      <c r="A4643">
        <v>4964</v>
      </c>
      <c r="B4643" t="s">
        <v>16844</v>
      </c>
      <c r="C4643">
        <v>0</v>
      </c>
      <c r="D4643" s="88">
        <v>25.75</v>
      </c>
    </row>
    <row r="4644" spans="1:4">
      <c r="A4644">
        <v>4965</v>
      </c>
      <c r="B4644" t="s">
        <v>16845</v>
      </c>
      <c r="C4644">
        <v>0</v>
      </c>
      <c r="D4644" s="88">
        <v>26.81</v>
      </c>
    </row>
    <row r="4645" spans="1:4">
      <c r="A4645">
        <v>4966</v>
      </c>
      <c r="B4645" t="s">
        <v>16846</v>
      </c>
      <c r="C4645">
        <v>0</v>
      </c>
      <c r="D4645" s="88">
        <v>35.244999999999997</v>
      </c>
    </row>
    <row r="4646" spans="1:4">
      <c r="A4646">
        <v>4967</v>
      </c>
      <c r="B4646" t="s">
        <v>16847</v>
      </c>
      <c r="C4646">
        <v>0</v>
      </c>
      <c r="D4646" s="88">
        <v>7.766</v>
      </c>
    </row>
    <row r="4647" spans="1:4">
      <c r="A4647">
        <v>4968</v>
      </c>
      <c r="B4647" t="s">
        <v>16848</v>
      </c>
      <c r="C4647">
        <v>12</v>
      </c>
      <c r="D4647" s="88">
        <v>18.239999999999998</v>
      </c>
    </row>
    <row r="4648" spans="1:4">
      <c r="A4648">
        <v>4969</v>
      </c>
      <c r="B4648" t="s">
        <v>16849</v>
      </c>
      <c r="C4648">
        <v>0</v>
      </c>
      <c r="D4648" s="88">
        <v>20.5</v>
      </c>
    </row>
    <row r="4649" spans="1:4">
      <c r="A4649">
        <v>4970</v>
      </c>
      <c r="B4649" t="s">
        <v>16850</v>
      </c>
      <c r="C4649">
        <v>12</v>
      </c>
      <c r="D4649" s="88">
        <v>14.21</v>
      </c>
    </row>
    <row r="4650" spans="1:4">
      <c r="A4650">
        <v>4971</v>
      </c>
      <c r="B4650" t="s">
        <v>16851</v>
      </c>
      <c r="C4650">
        <v>0</v>
      </c>
      <c r="D4650" s="88">
        <v>28.5</v>
      </c>
    </row>
    <row r="4651" spans="1:4">
      <c r="A4651">
        <v>4972</v>
      </c>
      <c r="B4651" t="s">
        <v>16852</v>
      </c>
      <c r="C4651">
        <v>0</v>
      </c>
      <c r="D4651" s="88">
        <v>42.75</v>
      </c>
    </row>
    <row r="4652" spans="1:4">
      <c r="A4652">
        <v>4973</v>
      </c>
      <c r="B4652" t="s">
        <v>16853</v>
      </c>
      <c r="C4652">
        <v>0</v>
      </c>
      <c r="D4652" s="88">
        <v>42.75</v>
      </c>
    </row>
    <row r="4653" spans="1:4">
      <c r="A4653">
        <v>4974</v>
      </c>
      <c r="B4653" t="s">
        <v>16854</v>
      </c>
      <c r="C4653">
        <v>0</v>
      </c>
      <c r="D4653" s="88">
        <v>9.6189999999999998</v>
      </c>
    </row>
    <row r="4654" spans="1:4">
      <c r="A4654">
        <v>4975</v>
      </c>
      <c r="B4654" t="s">
        <v>16855</v>
      </c>
      <c r="C4654">
        <v>0</v>
      </c>
      <c r="D4654" s="88">
        <v>3.8820000000000001</v>
      </c>
    </row>
    <row r="4655" spans="1:4">
      <c r="A4655">
        <v>4976</v>
      </c>
      <c r="B4655" t="s">
        <v>16856</v>
      </c>
      <c r="C4655">
        <v>0</v>
      </c>
      <c r="D4655" s="88">
        <v>27.08</v>
      </c>
    </row>
    <row r="4656" spans="1:4">
      <c r="A4656">
        <v>4977</v>
      </c>
      <c r="B4656" t="s">
        <v>16857</v>
      </c>
      <c r="C4656">
        <v>0</v>
      </c>
      <c r="D4656" s="88">
        <v>4.24</v>
      </c>
    </row>
    <row r="4657" spans="1:4">
      <c r="A4657">
        <v>4978</v>
      </c>
      <c r="B4657" t="s">
        <v>16858</v>
      </c>
      <c r="C4657">
        <v>0</v>
      </c>
      <c r="D4657" s="88">
        <v>11.048999999999999</v>
      </c>
    </row>
    <row r="4658" spans="1:4">
      <c r="A4658">
        <v>4979</v>
      </c>
      <c r="B4658" t="s">
        <v>16859</v>
      </c>
      <c r="C4658">
        <v>6</v>
      </c>
      <c r="D4658" s="88">
        <v>14.89</v>
      </c>
    </row>
    <row r="4659" spans="1:4">
      <c r="A4659">
        <v>4980</v>
      </c>
      <c r="B4659" t="s">
        <v>16860</v>
      </c>
      <c r="C4659">
        <v>18</v>
      </c>
      <c r="D4659" s="88">
        <v>6.77</v>
      </c>
    </row>
    <row r="4660" spans="1:4">
      <c r="A4660">
        <v>4981</v>
      </c>
      <c r="B4660" t="s">
        <v>16861</v>
      </c>
      <c r="C4660">
        <v>12</v>
      </c>
      <c r="D4660" s="88">
        <v>18.036000000000001</v>
      </c>
    </row>
    <row r="4661" spans="1:4">
      <c r="A4661">
        <v>4982</v>
      </c>
      <c r="B4661" t="s">
        <v>16862</v>
      </c>
      <c r="C4661">
        <v>18</v>
      </c>
      <c r="D4661" s="88">
        <v>4.99</v>
      </c>
    </row>
    <row r="4662" spans="1:4">
      <c r="A4662">
        <v>4983</v>
      </c>
      <c r="B4662" t="s">
        <v>16863</v>
      </c>
      <c r="C4662">
        <v>0</v>
      </c>
      <c r="D4662" s="88">
        <v>0</v>
      </c>
    </row>
    <row r="4663" spans="1:4">
      <c r="A4663">
        <v>4984</v>
      </c>
      <c r="B4663" t="s">
        <v>16864</v>
      </c>
      <c r="C4663">
        <v>0</v>
      </c>
      <c r="D4663" s="88">
        <v>2.65</v>
      </c>
    </row>
    <row r="4664" spans="1:4">
      <c r="A4664">
        <v>4985</v>
      </c>
      <c r="B4664" t="s">
        <v>16865</v>
      </c>
      <c r="C4664">
        <v>0</v>
      </c>
      <c r="D4664" s="88">
        <v>29.318000000000001</v>
      </c>
    </row>
    <row r="4665" spans="1:4">
      <c r="A4665">
        <v>4986</v>
      </c>
      <c r="B4665" t="s">
        <v>16866</v>
      </c>
      <c r="C4665">
        <v>0</v>
      </c>
      <c r="D4665" s="88">
        <v>44.203000000000003</v>
      </c>
    </row>
    <row r="4666" spans="1:4">
      <c r="A4666">
        <v>4987</v>
      </c>
      <c r="B4666" t="s">
        <v>16867</v>
      </c>
      <c r="C4666">
        <v>0</v>
      </c>
      <c r="D4666" s="88">
        <v>40.953000000000003</v>
      </c>
    </row>
    <row r="4667" spans="1:4">
      <c r="A4667">
        <v>4988</v>
      </c>
      <c r="B4667" t="s">
        <v>16868</v>
      </c>
      <c r="C4667">
        <v>0</v>
      </c>
      <c r="D4667" s="88">
        <v>40.953000000000003</v>
      </c>
    </row>
    <row r="4668" spans="1:4">
      <c r="A4668">
        <v>4989</v>
      </c>
      <c r="B4668" t="s">
        <v>16869</v>
      </c>
      <c r="C4668">
        <v>0</v>
      </c>
      <c r="D4668" s="88">
        <v>194</v>
      </c>
    </row>
    <row r="4669" spans="1:4">
      <c r="A4669">
        <v>4990</v>
      </c>
      <c r="B4669" t="s">
        <v>16870</v>
      </c>
      <c r="C4669">
        <v>0</v>
      </c>
      <c r="D4669" s="88">
        <v>289.06</v>
      </c>
    </row>
    <row r="4670" spans="1:4">
      <c r="A4670">
        <v>4991</v>
      </c>
      <c r="B4670" t="s">
        <v>16871</v>
      </c>
      <c r="C4670">
        <v>0</v>
      </c>
      <c r="D4670" s="88">
        <v>256.08</v>
      </c>
    </row>
    <row r="4671" spans="1:4">
      <c r="A4671">
        <v>4992</v>
      </c>
      <c r="B4671" t="s">
        <v>16872</v>
      </c>
      <c r="C4671">
        <v>0</v>
      </c>
      <c r="D4671" s="88">
        <v>42</v>
      </c>
    </row>
    <row r="4672" spans="1:4">
      <c r="A4672">
        <v>4993</v>
      </c>
      <c r="B4672" t="s">
        <v>16873</v>
      </c>
      <c r="C4672">
        <v>18</v>
      </c>
      <c r="D4672" s="88">
        <v>8.9600000000000009</v>
      </c>
    </row>
    <row r="4673" spans="1:4">
      <c r="A4673">
        <v>4994</v>
      </c>
      <c r="B4673" t="s">
        <v>16874</v>
      </c>
      <c r="C4673">
        <v>0</v>
      </c>
      <c r="D4673" s="88">
        <v>54.5</v>
      </c>
    </row>
    <row r="4674" spans="1:4">
      <c r="A4674">
        <v>4995</v>
      </c>
      <c r="B4674" t="s">
        <v>16875</v>
      </c>
      <c r="C4674">
        <v>0</v>
      </c>
      <c r="D4674" s="88">
        <v>24</v>
      </c>
    </row>
    <row r="4675" spans="1:4">
      <c r="A4675">
        <v>4996</v>
      </c>
      <c r="B4675" t="s">
        <v>16876</v>
      </c>
      <c r="C4675">
        <v>0</v>
      </c>
      <c r="D4675" s="88">
        <v>21.625</v>
      </c>
    </row>
    <row r="4676" spans="1:4">
      <c r="A4676">
        <v>4997</v>
      </c>
      <c r="B4676" t="s">
        <v>16877</v>
      </c>
      <c r="C4676">
        <v>18</v>
      </c>
      <c r="D4676" s="88">
        <v>5.94</v>
      </c>
    </row>
    <row r="4677" spans="1:4">
      <c r="A4677">
        <v>4998</v>
      </c>
      <c r="B4677" t="s">
        <v>16878</v>
      </c>
      <c r="C4677">
        <v>0</v>
      </c>
      <c r="D4677" s="88">
        <v>6.51</v>
      </c>
    </row>
    <row r="4678" spans="1:4">
      <c r="A4678">
        <v>4999</v>
      </c>
      <c r="B4678" t="s">
        <v>16879</v>
      </c>
      <c r="C4678">
        <v>0</v>
      </c>
      <c r="D4678" s="88">
        <v>7.2679999999999998</v>
      </c>
    </row>
    <row r="4679" spans="1:4">
      <c r="A4679">
        <v>5000</v>
      </c>
      <c r="B4679" t="s">
        <v>16880</v>
      </c>
      <c r="C4679">
        <v>0</v>
      </c>
      <c r="D4679" s="88">
        <v>0</v>
      </c>
    </row>
    <row r="4680" spans="1:4">
      <c r="A4680">
        <v>5001</v>
      </c>
      <c r="B4680" t="s">
        <v>16881</v>
      </c>
      <c r="C4680">
        <v>0</v>
      </c>
      <c r="D4680" s="88">
        <v>0</v>
      </c>
    </row>
    <row r="4681" spans="1:4">
      <c r="A4681">
        <v>5002</v>
      </c>
      <c r="B4681" t="s">
        <v>16882</v>
      </c>
      <c r="C4681">
        <v>0</v>
      </c>
      <c r="D4681" s="88">
        <v>0</v>
      </c>
    </row>
    <row r="4682" spans="1:4">
      <c r="A4682">
        <v>5003</v>
      </c>
      <c r="B4682" t="s">
        <v>16883</v>
      </c>
      <c r="C4682">
        <v>0</v>
      </c>
      <c r="D4682" s="88">
        <v>0</v>
      </c>
    </row>
    <row r="4683" spans="1:4">
      <c r="A4683">
        <v>5004</v>
      </c>
      <c r="B4683" t="s">
        <v>16884</v>
      </c>
      <c r="C4683">
        <v>0</v>
      </c>
      <c r="D4683" s="88">
        <v>0</v>
      </c>
    </row>
    <row r="4684" spans="1:4">
      <c r="A4684">
        <v>5005</v>
      </c>
      <c r="B4684" t="s">
        <v>16885</v>
      </c>
      <c r="C4684">
        <v>0</v>
      </c>
      <c r="D4684" s="88">
        <v>0</v>
      </c>
    </row>
    <row r="4685" spans="1:4">
      <c r="A4685">
        <v>5006</v>
      </c>
      <c r="B4685" t="s">
        <v>16886</v>
      </c>
      <c r="C4685">
        <v>0</v>
      </c>
      <c r="D4685" s="88">
        <v>0</v>
      </c>
    </row>
    <row r="4686" spans="1:4">
      <c r="A4686">
        <v>5007</v>
      </c>
      <c r="B4686" t="s">
        <v>16887</v>
      </c>
      <c r="C4686">
        <v>0</v>
      </c>
      <c r="D4686" s="88">
        <v>0</v>
      </c>
    </row>
    <row r="4687" spans="1:4">
      <c r="A4687">
        <v>5008</v>
      </c>
      <c r="B4687" t="s">
        <v>16888</v>
      </c>
      <c r="C4687">
        <v>0</v>
      </c>
      <c r="D4687" s="88">
        <v>0</v>
      </c>
    </row>
    <row r="4688" spans="1:4">
      <c r="A4688">
        <v>5009</v>
      </c>
      <c r="B4688" t="s">
        <v>16889</v>
      </c>
      <c r="C4688">
        <v>0</v>
      </c>
      <c r="D4688" s="88">
        <v>0</v>
      </c>
    </row>
    <row r="4689" spans="1:4">
      <c r="A4689">
        <v>5010</v>
      </c>
      <c r="B4689" t="s">
        <v>16890</v>
      </c>
      <c r="C4689">
        <v>0</v>
      </c>
      <c r="D4689" s="88">
        <v>0</v>
      </c>
    </row>
    <row r="4690" spans="1:4">
      <c r="A4690">
        <v>5011</v>
      </c>
      <c r="B4690" t="s">
        <v>16891</v>
      </c>
      <c r="C4690">
        <v>0</v>
      </c>
      <c r="D4690" s="88">
        <v>0</v>
      </c>
    </row>
    <row r="4691" spans="1:4">
      <c r="A4691">
        <v>5012</v>
      </c>
      <c r="B4691" t="s">
        <v>16892</v>
      </c>
      <c r="C4691">
        <v>0</v>
      </c>
      <c r="D4691" s="88">
        <v>0</v>
      </c>
    </row>
    <row r="4692" spans="1:4">
      <c r="A4692">
        <v>5013</v>
      </c>
      <c r="B4692" t="s">
        <v>16893</v>
      </c>
      <c r="C4692">
        <v>0</v>
      </c>
      <c r="D4692" s="88">
        <v>0</v>
      </c>
    </row>
    <row r="4693" spans="1:4">
      <c r="A4693">
        <v>5014</v>
      </c>
      <c r="B4693" t="s">
        <v>16894</v>
      </c>
      <c r="C4693">
        <v>0</v>
      </c>
      <c r="D4693" s="88">
        <v>0</v>
      </c>
    </row>
    <row r="4694" spans="1:4">
      <c r="A4694">
        <v>5015</v>
      </c>
      <c r="B4694" t="s">
        <v>16895</v>
      </c>
      <c r="C4694">
        <v>0</v>
      </c>
      <c r="D4694" s="88">
        <v>0</v>
      </c>
    </row>
    <row r="4695" spans="1:4">
      <c r="A4695">
        <v>5016</v>
      </c>
      <c r="B4695" t="s">
        <v>16896</v>
      </c>
      <c r="C4695">
        <v>0</v>
      </c>
      <c r="D4695" s="88">
        <v>0</v>
      </c>
    </row>
    <row r="4696" spans="1:4">
      <c r="A4696">
        <v>5017</v>
      </c>
      <c r="B4696" t="s">
        <v>16897</v>
      </c>
      <c r="C4696">
        <v>0</v>
      </c>
      <c r="D4696" s="88">
        <v>0</v>
      </c>
    </row>
    <row r="4697" spans="1:4">
      <c r="A4697">
        <v>5018</v>
      </c>
      <c r="B4697" t="s">
        <v>16898</v>
      </c>
      <c r="C4697">
        <v>0</v>
      </c>
      <c r="D4697" s="88">
        <v>0</v>
      </c>
    </row>
    <row r="4698" spans="1:4">
      <c r="A4698">
        <v>5019</v>
      </c>
      <c r="B4698" t="s">
        <v>16899</v>
      </c>
      <c r="C4698">
        <v>0</v>
      </c>
      <c r="D4698" s="88">
        <v>0</v>
      </c>
    </row>
    <row r="4699" spans="1:4">
      <c r="A4699">
        <v>5020</v>
      </c>
      <c r="B4699" t="s">
        <v>16900</v>
      </c>
      <c r="C4699">
        <v>0</v>
      </c>
      <c r="D4699" s="88">
        <v>0</v>
      </c>
    </row>
    <row r="4700" spans="1:4">
      <c r="A4700">
        <v>5021</v>
      </c>
      <c r="B4700" t="s">
        <v>16901</v>
      </c>
      <c r="C4700">
        <v>0</v>
      </c>
      <c r="D4700" s="88">
        <v>0</v>
      </c>
    </row>
    <row r="4701" spans="1:4">
      <c r="A4701">
        <v>5022</v>
      </c>
      <c r="B4701" t="s">
        <v>16902</v>
      </c>
      <c r="C4701">
        <v>0</v>
      </c>
      <c r="D4701" s="88">
        <v>0</v>
      </c>
    </row>
    <row r="4702" spans="1:4">
      <c r="A4702">
        <v>5023</v>
      </c>
      <c r="B4702" t="s">
        <v>16903</v>
      </c>
      <c r="C4702">
        <v>0</v>
      </c>
      <c r="D4702" s="88">
        <v>0</v>
      </c>
    </row>
    <row r="4703" spans="1:4">
      <c r="A4703">
        <v>5024</v>
      </c>
      <c r="B4703" t="s">
        <v>16904</v>
      </c>
      <c r="C4703">
        <v>0</v>
      </c>
      <c r="D4703" s="88">
        <v>0</v>
      </c>
    </row>
    <row r="4704" spans="1:4">
      <c r="A4704">
        <v>5025</v>
      </c>
      <c r="B4704" t="s">
        <v>16905</v>
      </c>
      <c r="C4704">
        <v>0</v>
      </c>
      <c r="D4704" s="88">
        <v>0</v>
      </c>
    </row>
    <row r="4705" spans="1:4">
      <c r="A4705">
        <v>5026</v>
      </c>
      <c r="B4705" t="s">
        <v>16906</v>
      </c>
      <c r="C4705">
        <v>0</v>
      </c>
      <c r="D4705" s="88">
        <v>0</v>
      </c>
    </row>
    <row r="4706" spans="1:4">
      <c r="A4706">
        <v>5027</v>
      </c>
      <c r="B4706" t="s">
        <v>16907</v>
      </c>
      <c r="C4706">
        <v>0</v>
      </c>
      <c r="D4706" s="88">
        <v>0</v>
      </c>
    </row>
    <row r="4707" spans="1:4">
      <c r="A4707">
        <v>5028</v>
      </c>
      <c r="B4707" t="s">
        <v>16908</v>
      </c>
      <c r="C4707">
        <v>0</v>
      </c>
      <c r="D4707" s="88">
        <v>0</v>
      </c>
    </row>
    <row r="4708" spans="1:4">
      <c r="A4708">
        <v>5029</v>
      </c>
      <c r="B4708" t="s">
        <v>16909</v>
      </c>
      <c r="C4708">
        <v>0</v>
      </c>
      <c r="D4708" s="88">
        <v>0</v>
      </c>
    </row>
    <row r="4709" spans="1:4">
      <c r="A4709">
        <v>5030</v>
      </c>
      <c r="B4709" t="s">
        <v>16910</v>
      </c>
      <c r="C4709">
        <v>0</v>
      </c>
      <c r="D4709" s="88">
        <v>0</v>
      </c>
    </row>
    <row r="4710" spans="1:4">
      <c r="A4710">
        <v>5031</v>
      </c>
      <c r="B4710" t="s">
        <v>16911</v>
      </c>
      <c r="C4710">
        <v>0</v>
      </c>
      <c r="D4710" s="88">
        <v>0</v>
      </c>
    </row>
    <row r="4711" spans="1:4">
      <c r="A4711">
        <v>5032</v>
      </c>
      <c r="B4711" t="s">
        <v>16912</v>
      </c>
      <c r="C4711">
        <v>0</v>
      </c>
      <c r="D4711" s="88">
        <v>0</v>
      </c>
    </row>
    <row r="4712" spans="1:4">
      <c r="A4712">
        <v>5033</v>
      </c>
      <c r="B4712" t="s">
        <v>16913</v>
      </c>
      <c r="C4712">
        <v>0</v>
      </c>
      <c r="D4712" s="88">
        <v>0</v>
      </c>
    </row>
    <row r="4713" spans="1:4">
      <c r="A4713">
        <v>5034</v>
      </c>
      <c r="B4713" t="s">
        <v>16914</v>
      </c>
      <c r="C4713">
        <v>0</v>
      </c>
      <c r="D4713" s="88">
        <v>0</v>
      </c>
    </row>
    <row r="4714" spans="1:4">
      <c r="A4714">
        <v>5035</v>
      </c>
      <c r="B4714" t="s">
        <v>16915</v>
      </c>
      <c r="C4714">
        <v>0</v>
      </c>
      <c r="D4714" s="88">
        <v>0</v>
      </c>
    </row>
    <row r="4715" spans="1:4">
      <c r="A4715">
        <v>5036</v>
      </c>
      <c r="B4715" t="s">
        <v>16916</v>
      </c>
      <c r="C4715">
        <v>0</v>
      </c>
      <c r="D4715" s="88">
        <v>0</v>
      </c>
    </row>
    <row r="4716" spans="1:4">
      <c r="A4716">
        <v>5037</v>
      </c>
      <c r="B4716" t="s">
        <v>16917</v>
      </c>
      <c r="C4716">
        <v>0</v>
      </c>
      <c r="D4716" s="88">
        <v>0</v>
      </c>
    </row>
    <row r="4717" spans="1:4">
      <c r="A4717">
        <v>5038</v>
      </c>
      <c r="B4717" t="s">
        <v>16918</v>
      </c>
      <c r="C4717">
        <v>0</v>
      </c>
      <c r="D4717" s="88">
        <v>0</v>
      </c>
    </row>
    <row r="4718" spans="1:4">
      <c r="A4718">
        <v>5039</v>
      </c>
      <c r="B4718" t="s">
        <v>16919</v>
      </c>
      <c r="C4718">
        <v>0</v>
      </c>
      <c r="D4718" s="88">
        <v>0</v>
      </c>
    </row>
    <row r="4719" spans="1:4">
      <c r="A4719">
        <v>5040</v>
      </c>
      <c r="B4719" t="s">
        <v>16920</v>
      </c>
      <c r="C4719">
        <v>0</v>
      </c>
      <c r="D4719" s="88">
        <v>0</v>
      </c>
    </row>
    <row r="4720" spans="1:4">
      <c r="A4720">
        <v>5041</v>
      </c>
      <c r="B4720" t="s">
        <v>16921</v>
      </c>
      <c r="C4720">
        <v>0</v>
      </c>
      <c r="D4720" s="88">
        <v>0</v>
      </c>
    </row>
    <row r="4721" spans="1:4">
      <c r="A4721">
        <v>5042</v>
      </c>
      <c r="B4721" t="s">
        <v>16922</v>
      </c>
      <c r="C4721">
        <v>0</v>
      </c>
      <c r="D4721" s="88">
        <v>0</v>
      </c>
    </row>
    <row r="4722" spans="1:4">
      <c r="A4722">
        <v>5043</v>
      </c>
      <c r="B4722" t="s">
        <v>16923</v>
      </c>
      <c r="C4722">
        <v>0</v>
      </c>
      <c r="D4722" s="88">
        <v>0</v>
      </c>
    </row>
    <row r="4723" spans="1:4">
      <c r="A4723">
        <v>5044</v>
      </c>
      <c r="B4723" t="s">
        <v>16924</v>
      </c>
      <c r="C4723">
        <v>0</v>
      </c>
      <c r="D4723" s="88">
        <v>0</v>
      </c>
    </row>
    <row r="4724" spans="1:4">
      <c r="A4724">
        <v>5045</v>
      </c>
      <c r="B4724" t="s">
        <v>16925</v>
      </c>
      <c r="C4724">
        <v>0</v>
      </c>
      <c r="D4724" s="88">
        <v>0</v>
      </c>
    </row>
    <row r="4725" spans="1:4">
      <c r="A4725">
        <v>5046</v>
      </c>
      <c r="B4725" t="s">
        <v>16926</v>
      </c>
      <c r="C4725">
        <v>0</v>
      </c>
      <c r="D4725" s="88">
        <v>0</v>
      </c>
    </row>
    <row r="4726" spans="1:4">
      <c r="A4726">
        <v>5047</v>
      </c>
      <c r="B4726" t="s">
        <v>16927</v>
      </c>
      <c r="C4726">
        <v>0</v>
      </c>
      <c r="D4726" s="88">
        <v>0</v>
      </c>
    </row>
    <row r="4727" spans="1:4">
      <c r="A4727">
        <v>5048</v>
      </c>
      <c r="B4727" t="s">
        <v>16928</v>
      </c>
      <c r="C4727">
        <v>0</v>
      </c>
      <c r="D4727" s="88">
        <v>0</v>
      </c>
    </row>
    <row r="4728" spans="1:4">
      <c r="A4728">
        <v>5049</v>
      </c>
      <c r="B4728" t="s">
        <v>16929</v>
      </c>
      <c r="C4728">
        <v>0</v>
      </c>
      <c r="D4728" s="88">
        <v>0</v>
      </c>
    </row>
    <row r="4729" spans="1:4">
      <c r="A4729">
        <v>5050</v>
      </c>
      <c r="B4729" t="s">
        <v>16930</v>
      </c>
      <c r="C4729">
        <v>0</v>
      </c>
      <c r="D4729" s="88">
        <v>0</v>
      </c>
    </row>
    <row r="4730" spans="1:4">
      <c r="A4730">
        <v>5051</v>
      </c>
      <c r="B4730" t="s">
        <v>16931</v>
      </c>
      <c r="C4730">
        <v>0</v>
      </c>
      <c r="D4730" s="88">
        <v>0</v>
      </c>
    </row>
    <row r="4731" spans="1:4">
      <c r="A4731">
        <v>5052</v>
      </c>
      <c r="B4731" t="s">
        <v>16932</v>
      </c>
      <c r="C4731">
        <v>0</v>
      </c>
      <c r="D4731" s="88">
        <v>0</v>
      </c>
    </row>
    <row r="4732" spans="1:4">
      <c r="A4732">
        <v>5053</v>
      </c>
      <c r="B4732" t="s">
        <v>16933</v>
      </c>
      <c r="C4732">
        <v>0</v>
      </c>
      <c r="D4732" s="88">
        <v>0</v>
      </c>
    </row>
    <row r="4733" spans="1:4">
      <c r="A4733">
        <v>5054</v>
      </c>
      <c r="B4733" t="s">
        <v>16934</v>
      </c>
      <c r="C4733">
        <v>0</v>
      </c>
      <c r="D4733" s="88">
        <v>0</v>
      </c>
    </row>
    <row r="4734" spans="1:4">
      <c r="A4734">
        <v>5055</v>
      </c>
      <c r="B4734" t="s">
        <v>16935</v>
      </c>
      <c r="C4734">
        <v>0</v>
      </c>
      <c r="D4734" s="88">
        <v>0</v>
      </c>
    </row>
    <row r="4735" spans="1:4">
      <c r="A4735">
        <v>5056</v>
      </c>
      <c r="B4735" t="s">
        <v>16936</v>
      </c>
      <c r="C4735">
        <v>0</v>
      </c>
      <c r="D4735" s="88">
        <v>0</v>
      </c>
    </row>
    <row r="4736" spans="1:4">
      <c r="A4736">
        <v>5057</v>
      </c>
      <c r="B4736" t="s">
        <v>16937</v>
      </c>
      <c r="C4736">
        <v>0</v>
      </c>
      <c r="D4736" s="88">
        <v>0</v>
      </c>
    </row>
    <row r="4737" spans="1:4">
      <c r="A4737">
        <v>5058</v>
      </c>
      <c r="B4737" t="s">
        <v>16938</v>
      </c>
      <c r="C4737">
        <v>0</v>
      </c>
      <c r="D4737" s="88">
        <v>0</v>
      </c>
    </row>
    <row r="4738" spans="1:4">
      <c r="A4738">
        <v>5059</v>
      </c>
      <c r="B4738" t="s">
        <v>16939</v>
      </c>
      <c r="C4738">
        <v>0</v>
      </c>
      <c r="D4738" s="88">
        <v>0</v>
      </c>
    </row>
    <row r="4739" spans="1:4">
      <c r="A4739">
        <v>5060</v>
      </c>
      <c r="B4739" t="s">
        <v>16940</v>
      </c>
      <c r="C4739">
        <v>0</v>
      </c>
      <c r="D4739" s="88">
        <v>0</v>
      </c>
    </row>
    <row r="4740" spans="1:4">
      <c r="A4740">
        <v>5061</v>
      </c>
      <c r="B4740" t="s">
        <v>16941</v>
      </c>
      <c r="C4740">
        <v>0</v>
      </c>
      <c r="D4740" s="88">
        <v>0</v>
      </c>
    </row>
    <row r="4741" spans="1:4">
      <c r="A4741">
        <v>5062</v>
      </c>
      <c r="B4741" t="s">
        <v>16942</v>
      </c>
      <c r="C4741">
        <v>0</v>
      </c>
      <c r="D4741" s="88">
        <v>0</v>
      </c>
    </row>
    <row r="4742" spans="1:4">
      <c r="A4742">
        <v>5063</v>
      </c>
      <c r="B4742" t="s">
        <v>16943</v>
      </c>
      <c r="C4742">
        <v>0</v>
      </c>
      <c r="D4742" s="88">
        <v>0</v>
      </c>
    </row>
    <row r="4743" spans="1:4">
      <c r="A4743">
        <v>5064</v>
      </c>
      <c r="B4743" t="s">
        <v>16944</v>
      </c>
      <c r="C4743">
        <v>0</v>
      </c>
      <c r="D4743" s="88">
        <v>0</v>
      </c>
    </row>
    <row r="4744" spans="1:4">
      <c r="A4744">
        <v>5065</v>
      </c>
      <c r="B4744" t="s">
        <v>16945</v>
      </c>
      <c r="C4744">
        <v>0</v>
      </c>
      <c r="D4744" s="88">
        <v>0</v>
      </c>
    </row>
    <row r="4745" spans="1:4">
      <c r="A4745">
        <v>5066</v>
      </c>
      <c r="B4745" t="s">
        <v>16946</v>
      </c>
      <c r="C4745">
        <v>0</v>
      </c>
      <c r="D4745" s="88">
        <v>0</v>
      </c>
    </row>
    <row r="4746" spans="1:4">
      <c r="A4746">
        <v>5067</v>
      </c>
      <c r="B4746" t="s">
        <v>16947</v>
      </c>
      <c r="C4746">
        <v>0</v>
      </c>
      <c r="D4746" s="88">
        <v>0</v>
      </c>
    </row>
    <row r="4747" spans="1:4">
      <c r="A4747">
        <v>5068</v>
      </c>
      <c r="B4747" t="s">
        <v>16948</v>
      </c>
      <c r="C4747">
        <v>0</v>
      </c>
      <c r="D4747" s="88">
        <v>0</v>
      </c>
    </row>
    <row r="4748" spans="1:4">
      <c r="A4748">
        <v>5069</v>
      </c>
      <c r="B4748" t="s">
        <v>16949</v>
      </c>
      <c r="C4748">
        <v>0</v>
      </c>
      <c r="D4748" s="88">
        <v>0</v>
      </c>
    </row>
    <row r="4749" spans="1:4">
      <c r="A4749">
        <v>5070</v>
      </c>
      <c r="B4749" t="s">
        <v>16950</v>
      </c>
      <c r="C4749">
        <v>0</v>
      </c>
      <c r="D4749" s="88">
        <v>0</v>
      </c>
    </row>
    <row r="4750" spans="1:4">
      <c r="A4750">
        <v>5071</v>
      </c>
      <c r="B4750" t="s">
        <v>16951</v>
      </c>
      <c r="C4750">
        <v>0</v>
      </c>
      <c r="D4750" s="88">
        <v>0</v>
      </c>
    </row>
    <row r="4751" spans="1:4">
      <c r="A4751">
        <v>5072</v>
      </c>
      <c r="B4751" t="s">
        <v>16952</v>
      </c>
      <c r="C4751">
        <v>0</v>
      </c>
      <c r="D4751" s="88">
        <v>0</v>
      </c>
    </row>
    <row r="4752" spans="1:4">
      <c r="A4752">
        <v>5073</v>
      </c>
      <c r="B4752" t="s">
        <v>16953</v>
      </c>
      <c r="C4752">
        <v>0</v>
      </c>
      <c r="D4752" s="88">
        <v>0</v>
      </c>
    </row>
    <row r="4753" spans="1:4">
      <c r="A4753">
        <v>5074</v>
      </c>
      <c r="B4753" t="s">
        <v>16954</v>
      </c>
      <c r="C4753">
        <v>0</v>
      </c>
      <c r="D4753" s="88">
        <v>0</v>
      </c>
    </row>
    <row r="4754" spans="1:4">
      <c r="A4754">
        <v>5075</v>
      </c>
      <c r="B4754" t="s">
        <v>16955</v>
      </c>
      <c r="C4754">
        <v>0</v>
      </c>
      <c r="D4754" s="88">
        <v>0</v>
      </c>
    </row>
    <row r="4755" spans="1:4">
      <c r="A4755">
        <v>5076</v>
      </c>
      <c r="B4755" t="s">
        <v>16956</v>
      </c>
      <c r="C4755">
        <v>0</v>
      </c>
      <c r="D4755" s="88">
        <v>0</v>
      </c>
    </row>
    <row r="4756" spans="1:4">
      <c r="A4756">
        <v>5077</v>
      </c>
      <c r="B4756" t="s">
        <v>16957</v>
      </c>
      <c r="C4756">
        <v>0</v>
      </c>
      <c r="D4756" s="88">
        <v>0</v>
      </c>
    </row>
    <row r="4757" spans="1:4">
      <c r="A4757">
        <v>5078</v>
      </c>
      <c r="B4757" t="s">
        <v>16958</v>
      </c>
      <c r="C4757">
        <v>0</v>
      </c>
      <c r="D4757" s="88">
        <v>0</v>
      </c>
    </row>
    <row r="4758" spans="1:4">
      <c r="A4758">
        <v>5079</v>
      </c>
      <c r="B4758" t="s">
        <v>16959</v>
      </c>
      <c r="C4758">
        <v>0</v>
      </c>
      <c r="D4758" s="88">
        <v>0</v>
      </c>
    </row>
    <row r="4759" spans="1:4">
      <c r="A4759">
        <v>5080</v>
      </c>
      <c r="B4759" t="s">
        <v>16960</v>
      </c>
      <c r="C4759">
        <v>0</v>
      </c>
      <c r="D4759" s="88">
        <v>0</v>
      </c>
    </row>
    <row r="4760" spans="1:4">
      <c r="A4760">
        <v>5081</v>
      </c>
      <c r="B4760" t="s">
        <v>16961</v>
      </c>
      <c r="C4760">
        <v>0</v>
      </c>
      <c r="D4760" s="88">
        <v>0</v>
      </c>
    </row>
    <row r="4761" spans="1:4">
      <c r="A4761">
        <v>5082</v>
      </c>
      <c r="B4761" t="s">
        <v>16962</v>
      </c>
      <c r="C4761">
        <v>0</v>
      </c>
      <c r="D4761" s="88">
        <v>0</v>
      </c>
    </row>
    <row r="4762" spans="1:4">
      <c r="A4762">
        <v>5083</v>
      </c>
      <c r="B4762" t="s">
        <v>16963</v>
      </c>
      <c r="C4762">
        <v>0</v>
      </c>
      <c r="D4762" s="88">
        <v>0</v>
      </c>
    </row>
    <row r="4763" spans="1:4">
      <c r="A4763">
        <v>5084</v>
      </c>
      <c r="B4763" t="s">
        <v>16964</v>
      </c>
      <c r="C4763">
        <v>0</v>
      </c>
      <c r="D4763" s="88">
        <v>0</v>
      </c>
    </row>
    <row r="4764" spans="1:4">
      <c r="A4764">
        <v>5085</v>
      </c>
      <c r="B4764" t="s">
        <v>16965</v>
      </c>
      <c r="C4764">
        <v>0</v>
      </c>
      <c r="D4764" s="88">
        <v>0</v>
      </c>
    </row>
    <row r="4765" spans="1:4">
      <c r="A4765">
        <v>5086</v>
      </c>
      <c r="B4765" t="s">
        <v>16966</v>
      </c>
      <c r="C4765">
        <v>0</v>
      </c>
      <c r="D4765" s="88">
        <v>0</v>
      </c>
    </row>
    <row r="4766" spans="1:4">
      <c r="A4766">
        <v>5087</v>
      </c>
      <c r="B4766" t="s">
        <v>16967</v>
      </c>
      <c r="C4766">
        <v>0</v>
      </c>
      <c r="D4766" s="88">
        <v>0</v>
      </c>
    </row>
    <row r="4767" spans="1:4">
      <c r="A4767">
        <v>5088</v>
      </c>
      <c r="B4767" t="s">
        <v>16968</v>
      </c>
      <c r="C4767">
        <v>0</v>
      </c>
      <c r="D4767" s="88">
        <v>0</v>
      </c>
    </row>
    <row r="4768" spans="1:4">
      <c r="A4768">
        <v>5089</v>
      </c>
      <c r="B4768" t="s">
        <v>16969</v>
      </c>
      <c r="C4768">
        <v>0</v>
      </c>
      <c r="D4768" s="88">
        <v>0</v>
      </c>
    </row>
    <row r="4769" spans="1:4">
      <c r="A4769">
        <v>5090</v>
      </c>
      <c r="B4769" t="s">
        <v>16970</v>
      </c>
      <c r="C4769">
        <v>0</v>
      </c>
      <c r="D4769" s="88">
        <v>0</v>
      </c>
    </row>
    <row r="4770" spans="1:4">
      <c r="A4770">
        <v>5091</v>
      </c>
      <c r="B4770" t="s">
        <v>16971</v>
      </c>
      <c r="C4770">
        <v>0</v>
      </c>
      <c r="D4770" s="88">
        <v>0</v>
      </c>
    </row>
    <row r="4771" spans="1:4">
      <c r="A4771">
        <v>5092</v>
      </c>
      <c r="B4771" t="s">
        <v>16972</v>
      </c>
      <c r="C4771">
        <v>0</v>
      </c>
      <c r="D4771" s="88">
        <v>0</v>
      </c>
    </row>
    <row r="4772" spans="1:4">
      <c r="A4772">
        <v>5093</v>
      </c>
      <c r="B4772" t="s">
        <v>16973</v>
      </c>
      <c r="C4772">
        <v>0</v>
      </c>
      <c r="D4772" s="88">
        <v>0</v>
      </c>
    </row>
    <row r="4773" spans="1:4">
      <c r="A4773">
        <v>5094</v>
      </c>
      <c r="B4773" t="s">
        <v>16974</v>
      </c>
      <c r="C4773">
        <v>0</v>
      </c>
      <c r="D4773" s="88">
        <v>0</v>
      </c>
    </row>
    <row r="4774" spans="1:4">
      <c r="A4774">
        <v>5095</v>
      </c>
      <c r="B4774" t="s">
        <v>16975</v>
      </c>
      <c r="C4774">
        <v>0</v>
      </c>
      <c r="D4774" s="88">
        <v>0</v>
      </c>
    </row>
    <row r="4775" spans="1:4">
      <c r="A4775">
        <v>5096</v>
      </c>
      <c r="B4775" t="s">
        <v>16976</v>
      </c>
      <c r="C4775">
        <v>0</v>
      </c>
      <c r="D4775" s="88">
        <v>0</v>
      </c>
    </row>
    <row r="4776" spans="1:4">
      <c r="A4776">
        <v>5097</v>
      </c>
      <c r="B4776" t="s">
        <v>16977</v>
      </c>
      <c r="C4776">
        <v>0</v>
      </c>
      <c r="D4776" s="88">
        <v>0</v>
      </c>
    </row>
    <row r="4777" spans="1:4">
      <c r="A4777">
        <v>5098</v>
      </c>
      <c r="B4777" t="s">
        <v>16978</v>
      </c>
      <c r="C4777">
        <v>0</v>
      </c>
      <c r="D4777" s="88">
        <v>0</v>
      </c>
    </row>
    <row r="4778" spans="1:4">
      <c r="A4778">
        <v>5099</v>
      </c>
      <c r="B4778" t="s">
        <v>16979</v>
      </c>
      <c r="C4778">
        <v>0</v>
      </c>
      <c r="D4778" s="88">
        <v>0</v>
      </c>
    </row>
    <row r="4779" spans="1:4">
      <c r="A4779">
        <v>5100</v>
      </c>
      <c r="B4779" t="s">
        <v>16980</v>
      </c>
      <c r="C4779">
        <v>0</v>
      </c>
      <c r="D4779" s="88">
        <v>0</v>
      </c>
    </row>
    <row r="4780" spans="1:4">
      <c r="A4780">
        <v>5101</v>
      </c>
      <c r="B4780" t="s">
        <v>16981</v>
      </c>
      <c r="C4780">
        <v>0</v>
      </c>
      <c r="D4780" s="88">
        <v>0</v>
      </c>
    </row>
    <row r="4781" spans="1:4">
      <c r="A4781">
        <v>5102</v>
      </c>
      <c r="B4781" t="s">
        <v>16982</v>
      </c>
      <c r="C4781">
        <v>0</v>
      </c>
      <c r="D4781" s="88">
        <v>0</v>
      </c>
    </row>
    <row r="4782" spans="1:4">
      <c r="A4782">
        <v>5103</v>
      </c>
      <c r="B4782" t="s">
        <v>16983</v>
      </c>
      <c r="C4782">
        <v>0</v>
      </c>
      <c r="D4782" s="88">
        <v>0</v>
      </c>
    </row>
    <row r="4783" spans="1:4">
      <c r="A4783">
        <v>5104</v>
      </c>
      <c r="B4783" t="s">
        <v>16984</v>
      </c>
      <c r="C4783">
        <v>0</v>
      </c>
      <c r="D4783" s="88">
        <v>0</v>
      </c>
    </row>
    <row r="4784" spans="1:4">
      <c r="A4784">
        <v>5105</v>
      </c>
      <c r="B4784" t="s">
        <v>16985</v>
      </c>
      <c r="C4784">
        <v>0</v>
      </c>
      <c r="D4784" s="88">
        <v>0</v>
      </c>
    </row>
    <row r="4785" spans="1:4">
      <c r="A4785">
        <v>5106</v>
      </c>
      <c r="B4785" t="s">
        <v>16986</v>
      </c>
      <c r="C4785">
        <v>0</v>
      </c>
      <c r="D4785" s="88">
        <v>0</v>
      </c>
    </row>
    <row r="4786" spans="1:4">
      <c r="A4786">
        <v>5107</v>
      </c>
      <c r="B4786" t="s">
        <v>16987</v>
      </c>
      <c r="C4786">
        <v>0</v>
      </c>
      <c r="D4786" s="88">
        <v>0</v>
      </c>
    </row>
    <row r="4787" spans="1:4">
      <c r="A4787">
        <v>5108</v>
      </c>
      <c r="B4787" t="s">
        <v>16988</v>
      </c>
      <c r="C4787">
        <v>0</v>
      </c>
      <c r="D4787" s="88">
        <v>0</v>
      </c>
    </row>
    <row r="4788" spans="1:4">
      <c r="A4788">
        <v>5109</v>
      </c>
      <c r="B4788" t="s">
        <v>16989</v>
      </c>
      <c r="C4788">
        <v>0</v>
      </c>
      <c r="D4788" s="88">
        <v>0</v>
      </c>
    </row>
    <row r="4789" spans="1:4">
      <c r="A4789">
        <v>5110</v>
      </c>
      <c r="B4789" t="s">
        <v>16990</v>
      </c>
      <c r="C4789">
        <v>0</v>
      </c>
      <c r="D4789" s="88">
        <v>0</v>
      </c>
    </row>
    <row r="4790" spans="1:4">
      <c r="A4790">
        <v>5111</v>
      </c>
      <c r="B4790" t="s">
        <v>16991</v>
      </c>
      <c r="C4790">
        <v>0</v>
      </c>
      <c r="D4790" s="88">
        <v>0</v>
      </c>
    </row>
    <row r="4791" spans="1:4">
      <c r="A4791">
        <v>5112</v>
      </c>
      <c r="B4791" t="s">
        <v>16992</v>
      </c>
      <c r="C4791">
        <v>0</v>
      </c>
      <c r="D4791" s="88">
        <v>0</v>
      </c>
    </row>
    <row r="4792" spans="1:4">
      <c r="A4792">
        <v>5113</v>
      </c>
      <c r="B4792" t="s">
        <v>16993</v>
      </c>
      <c r="C4792">
        <v>0</v>
      </c>
      <c r="D4792" s="88">
        <v>0</v>
      </c>
    </row>
    <row r="4793" spans="1:4">
      <c r="A4793">
        <v>5114</v>
      </c>
      <c r="B4793" t="s">
        <v>16994</v>
      </c>
      <c r="C4793">
        <v>0</v>
      </c>
      <c r="D4793" s="88">
        <v>0</v>
      </c>
    </row>
    <row r="4794" spans="1:4">
      <c r="A4794">
        <v>5115</v>
      </c>
      <c r="B4794" t="s">
        <v>16995</v>
      </c>
      <c r="C4794">
        <v>0</v>
      </c>
      <c r="D4794" s="88">
        <v>0</v>
      </c>
    </row>
    <row r="4795" spans="1:4">
      <c r="A4795">
        <v>5116</v>
      </c>
      <c r="B4795" t="s">
        <v>16996</v>
      </c>
      <c r="C4795">
        <v>0</v>
      </c>
      <c r="D4795" s="88">
        <v>0</v>
      </c>
    </row>
    <row r="4796" spans="1:4">
      <c r="A4796">
        <v>5117</v>
      </c>
      <c r="B4796" t="s">
        <v>16997</v>
      </c>
      <c r="C4796">
        <v>0</v>
      </c>
      <c r="D4796" s="88">
        <v>0</v>
      </c>
    </row>
    <row r="4797" spans="1:4">
      <c r="A4797">
        <v>5118</v>
      </c>
      <c r="B4797" t="s">
        <v>16998</v>
      </c>
      <c r="C4797">
        <v>0</v>
      </c>
      <c r="D4797" s="88">
        <v>0</v>
      </c>
    </row>
    <row r="4798" spans="1:4">
      <c r="A4798">
        <v>5119</v>
      </c>
      <c r="B4798" t="s">
        <v>16999</v>
      </c>
      <c r="C4798">
        <v>0</v>
      </c>
      <c r="D4798" s="88">
        <v>0</v>
      </c>
    </row>
    <row r="4799" spans="1:4">
      <c r="A4799">
        <v>5120</v>
      </c>
      <c r="B4799" t="s">
        <v>17000</v>
      </c>
      <c r="C4799">
        <v>0</v>
      </c>
      <c r="D4799" s="88">
        <v>0</v>
      </c>
    </row>
    <row r="4800" spans="1:4">
      <c r="A4800">
        <v>5121</v>
      </c>
      <c r="B4800" t="s">
        <v>17001</v>
      </c>
      <c r="C4800">
        <v>0</v>
      </c>
      <c r="D4800" s="88">
        <v>0</v>
      </c>
    </row>
    <row r="4801" spans="1:4">
      <c r="A4801">
        <v>5122</v>
      </c>
      <c r="B4801" t="s">
        <v>17002</v>
      </c>
      <c r="C4801">
        <v>0</v>
      </c>
      <c r="D4801" s="88">
        <v>0</v>
      </c>
    </row>
    <row r="4802" spans="1:4">
      <c r="A4802">
        <v>5123</v>
      </c>
      <c r="B4802" t="s">
        <v>17003</v>
      </c>
      <c r="C4802">
        <v>0</v>
      </c>
      <c r="D4802" s="88">
        <v>0</v>
      </c>
    </row>
    <row r="4803" spans="1:4">
      <c r="A4803">
        <v>5124</v>
      </c>
      <c r="B4803" t="s">
        <v>17004</v>
      </c>
      <c r="C4803">
        <v>0</v>
      </c>
      <c r="D4803" s="88">
        <v>0</v>
      </c>
    </row>
    <row r="4804" spans="1:4">
      <c r="A4804">
        <v>5125</v>
      </c>
      <c r="B4804" t="s">
        <v>17005</v>
      </c>
      <c r="C4804">
        <v>0</v>
      </c>
      <c r="D4804" s="88">
        <v>0</v>
      </c>
    </row>
    <row r="4805" spans="1:4">
      <c r="A4805">
        <v>5126</v>
      </c>
      <c r="B4805" t="s">
        <v>17006</v>
      </c>
      <c r="C4805">
        <v>0</v>
      </c>
      <c r="D4805" s="88">
        <v>0</v>
      </c>
    </row>
    <row r="4806" spans="1:4">
      <c r="A4806">
        <v>5127</v>
      </c>
      <c r="B4806" t="s">
        <v>17007</v>
      </c>
      <c r="C4806">
        <v>0</v>
      </c>
      <c r="D4806" s="88">
        <v>0</v>
      </c>
    </row>
    <row r="4807" spans="1:4">
      <c r="A4807">
        <v>5128</v>
      </c>
      <c r="B4807" t="s">
        <v>17008</v>
      </c>
      <c r="C4807">
        <v>0</v>
      </c>
      <c r="D4807" s="88">
        <v>0</v>
      </c>
    </row>
    <row r="4808" spans="1:4">
      <c r="A4808">
        <v>5129</v>
      </c>
      <c r="B4808" t="s">
        <v>17009</v>
      </c>
      <c r="C4808">
        <v>0</v>
      </c>
      <c r="D4808" s="88">
        <v>0</v>
      </c>
    </row>
    <row r="4809" spans="1:4">
      <c r="A4809">
        <v>5130</v>
      </c>
      <c r="B4809" t="s">
        <v>17010</v>
      </c>
      <c r="C4809">
        <v>0</v>
      </c>
      <c r="D4809" s="88">
        <v>0</v>
      </c>
    </row>
    <row r="4810" spans="1:4">
      <c r="A4810">
        <v>5131</v>
      </c>
      <c r="B4810" t="s">
        <v>17011</v>
      </c>
      <c r="C4810">
        <v>0</v>
      </c>
      <c r="D4810" s="88">
        <v>0</v>
      </c>
    </row>
    <row r="4811" spans="1:4">
      <c r="A4811">
        <v>5132</v>
      </c>
      <c r="B4811" t="s">
        <v>17012</v>
      </c>
      <c r="C4811">
        <v>0</v>
      </c>
      <c r="D4811" s="88">
        <v>0</v>
      </c>
    </row>
    <row r="4812" spans="1:4">
      <c r="A4812">
        <v>5133</v>
      </c>
      <c r="B4812" t="s">
        <v>17013</v>
      </c>
      <c r="C4812">
        <v>0</v>
      </c>
      <c r="D4812" s="88">
        <v>0</v>
      </c>
    </row>
    <row r="4813" spans="1:4">
      <c r="A4813">
        <v>5134</v>
      </c>
      <c r="B4813" t="s">
        <v>17014</v>
      </c>
      <c r="C4813">
        <v>0</v>
      </c>
      <c r="D4813" s="88">
        <v>0</v>
      </c>
    </row>
    <row r="4814" spans="1:4">
      <c r="A4814">
        <v>5135</v>
      </c>
      <c r="B4814" t="s">
        <v>17015</v>
      </c>
      <c r="C4814">
        <v>0</v>
      </c>
      <c r="D4814" s="88">
        <v>0</v>
      </c>
    </row>
    <row r="4815" spans="1:4">
      <c r="A4815">
        <v>5136</v>
      </c>
      <c r="B4815" t="s">
        <v>17016</v>
      </c>
      <c r="C4815">
        <v>0</v>
      </c>
      <c r="D4815" s="88">
        <v>0</v>
      </c>
    </row>
    <row r="4816" spans="1:4">
      <c r="A4816">
        <v>5137</v>
      </c>
      <c r="B4816" t="s">
        <v>17017</v>
      </c>
      <c r="C4816">
        <v>0</v>
      </c>
      <c r="D4816" s="88">
        <v>0</v>
      </c>
    </row>
    <row r="4817" spans="1:4">
      <c r="A4817">
        <v>5138</v>
      </c>
      <c r="B4817" t="s">
        <v>17018</v>
      </c>
      <c r="C4817">
        <v>0</v>
      </c>
      <c r="D4817" s="88">
        <v>0</v>
      </c>
    </row>
    <row r="4818" spans="1:4">
      <c r="A4818">
        <v>5139</v>
      </c>
      <c r="B4818" t="s">
        <v>17019</v>
      </c>
      <c r="C4818">
        <v>0</v>
      </c>
      <c r="D4818" s="88">
        <v>0</v>
      </c>
    </row>
    <row r="4819" spans="1:4">
      <c r="A4819">
        <v>5140</v>
      </c>
      <c r="B4819" t="s">
        <v>17020</v>
      </c>
      <c r="C4819">
        <v>0</v>
      </c>
      <c r="D4819" s="88">
        <v>0</v>
      </c>
    </row>
    <row r="4820" spans="1:4">
      <c r="A4820">
        <v>5141</v>
      </c>
      <c r="B4820" t="s">
        <v>17021</v>
      </c>
      <c r="C4820">
        <v>0</v>
      </c>
      <c r="D4820" s="88">
        <v>0</v>
      </c>
    </row>
    <row r="4821" spans="1:4">
      <c r="A4821">
        <v>5142</v>
      </c>
      <c r="B4821" t="s">
        <v>17022</v>
      </c>
      <c r="C4821">
        <v>0</v>
      </c>
      <c r="D4821" s="88">
        <v>0</v>
      </c>
    </row>
    <row r="4822" spans="1:4">
      <c r="A4822">
        <v>5143</v>
      </c>
      <c r="B4822" t="s">
        <v>17023</v>
      </c>
      <c r="C4822">
        <v>0</v>
      </c>
      <c r="D4822" s="88">
        <v>0</v>
      </c>
    </row>
    <row r="4823" spans="1:4">
      <c r="A4823">
        <v>5144</v>
      </c>
      <c r="B4823" t="s">
        <v>17024</v>
      </c>
      <c r="C4823">
        <v>0</v>
      </c>
      <c r="D4823" s="88">
        <v>0</v>
      </c>
    </row>
    <row r="4824" spans="1:4">
      <c r="A4824">
        <v>5145</v>
      </c>
      <c r="B4824" t="s">
        <v>17025</v>
      </c>
      <c r="C4824">
        <v>0</v>
      </c>
      <c r="D4824" s="88">
        <v>0</v>
      </c>
    </row>
    <row r="4825" spans="1:4">
      <c r="A4825">
        <v>5146</v>
      </c>
      <c r="B4825" t="s">
        <v>17026</v>
      </c>
      <c r="C4825">
        <v>0</v>
      </c>
      <c r="D4825" s="88">
        <v>0</v>
      </c>
    </row>
    <row r="4826" spans="1:4">
      <c r="A4826">
        <v>5147</v>
      </c>
      <c r="B4826" t="s">
        <v>17027</v>
      </c>
      <c r="C4826">
        <v>0</v>
      </c>
      <c r="D4826" s="88">
        <v>0</v>
      </c>
    </row>
    <row r="4827" spans="1:4">
      <c r="A4827">
        <v>5148</v>
      </c>
      <c r="B4827" t="s">
        <v>17028</v>
      </c>
      <c r="C4827">
        <v>0</v>
      </c>
      <c r="D4827" s="88">
        <v>0</v>
      </c>
    </row>
    <row r="4828" spans="1:4">
      <c r="A4828">
        <v>5149</v>
      </c>
      <c r="B4828" t="s">
        <v>17029</v>
      </c>
      <c r="C4828">
        <v>0</v>
      </c>
      <c r="D4828" s="88">
        <v>0</v>
      </c>
    </row>
    <row r="4829" spans="1:4">
      <c r="A4829">
        <v>5150</v>
      </c>
      <c r="B4829" t="s">
        <v>17030</v>
      </c>
      <c r="C4829">
        <v>0</v>
      </c>
      <c r="D4829" s="88">
        <v>0</v>
      </c>
    </row>
    <row r="4830" spans="1:4">
      <c r="A4830">
        <v>5151</v>
      </c>
      <c r="B4830" t="s">
        <v>17031</v>
      </c>
      <c r="C4830">
        <v>0</v>
      </c>
      <c r="D4830" s="88">
        <v>0</v>
      </c>
    </row>
    <row r="4831" spans="1:4">
      <c r="A4831">
        <v>5152</v>
      </c>
      <c r="B4831" t="s">
        <v>17032</v>
      </c>
      <c r="C4831">
        <v>0</v>
      </c>
      <c r="D4831" s="88">
        <v>0</v>
      </c>
    </row>
    <row r="4832" spans="1:4">
      <c r="A4832">
        <v>5153</v>
      </c>
      <c r="B4832" t="s">
        <v>17033</v>
      </c>
      <c r="C4832">
        <v>0</v>
      </c>
      <c r="D4832" s="88">
        <v>0</v>
      </c>
    </row>
    <row r="4833" spans="1:4">
      <c r="A4833">
        <v>5154</v>
      </c>
      <c r="B4833" t="s">
        <v>17034</v>
      </c>
      <c r="C4833">
        <v>0</v>
      </c>
      <c r="D4833" s="88">
        <v>0</v>
      </c>
    </row>
    <row r="4834" spans="1:4">
      <c r="A4834">
        <v>5155</v>
      </c>
      <c r="B4834" t="s">
        <v>17035</v>
      </c>
      <c r="C4834">
        <v>0</v>
      </c>
      <c r="D4834" s="88">
        <v>0</v>
      </c>
    </row>
    <row r="4835" spans="1:4">
      <c r="A4835">
        <v>5156</v>
      </c>
      <c r="B4835" t="s">
        <v>17036</v>
      </c>
      <c r="C4835">
        <v>0</v>
      </c>
      <c r="D4835" s="88">
        <v>0</v>
      </c>
    </row>
    <row r="4836" spans="1:4">
      <c r="A4836">
        <v>5157</v>
      </c>
      <c r="B4836" t="s">
        <v>17037</v>
      </c>
      <c r="C4836">
        <v>0</v>
      </c>
      <c r="D4836" s="88">
        <v>0</v>
      </c>
    </row>
    <row r="4837" spans="1:4">
      <c r="A4837">
        <v>5158</v>
      </c>
      <c r="B4837" t="s">
        <v>17038</v>
      </c>
      <c r="C4837">
        <v>0</v>
      </c>
      <c r="D4837" s="88">
        <v>0</v>
      </c>
    </row>
    <row r="4838" spans="1:4">
      <c r="A4838">
        <v>5159</v>
      </c>
      <c r="B4838" t="s">
        <v>17039</v>
      </c>
      <c r="C4838">
        <v>0</v>
      </c>
      <c r="D4838" s="88">
        <v>0</v>
      </c>
    </row>
    <row r="4839" spans="1:4">
      <c r="A4839">
        <v>5160</v>
      </c>
      <c r="B4839" t="s">
        <v>17040</v>
      </c>
      <c r="C4839">
        <v>0</v>
      </c>
      <c r="D4839" s="88">
        <v>0</v>
      </c>
    </row>
    <row r="4840" spans="1:4">
      <c r="A4840">
        <v>5161</v>
      </c>
      <c r="B4840" t="s">
        <v>17041</v>
      </c>
      <c r="C4840">
        <v>0</v>
      </c>
      <c r="D4840" s="88">
        <v>0</v>
      </c>
    </row>
    <row r="4841" spans="1:4">
      <c r="A4841">
        <v>5162</v>
      </c>
      <c r="B4841" t="s">
        <v>17042</v>
      </c>
      <c r="C4841">
        <v>0</v>
      </c>
      <c r="D4841" s="88">
        <v>0</v>
      </c>
    </row>
    <row r="4842" spans="1:4">
      <c r="A4842">
        <v>5163</v>
      </c>
      <c r="B4842" t="s">
        <v>17043</v>
      </c>
      <c r="C4842">
        <v>0</v>
      </c>
      <c r="D4842" s="88">
        <v>0</v>
      </c>
    </row>
    <row r="4843" spans="1:4">
      <c r="A4843">
        <v>5164</v>
      </c>
      <c r="B4843" t="s">
        <v>17044</v>
      </c>
      <c r="C4843">
        <v>0</v>
      </c>
      <c r="D4843" s="88">
        <v>0</v>
      </c>
    </row>
    <row r="4844" spans="1:4">
      <c r="A4844">
        <v>5165</v>
      </c>
      <c r="B4844" t="s">
        <v>17045</v>
      </c>
      <c r="C4844">
        <v>0</v>
      </c>
      <c r="D4844" s="88">
        <v>0</v>
      </c>
    </row>
    <row r="4845" spans="1:4">
      <c r="A4845">
        <v>5166</v>
      </c>
      <c r="B4845" t="s">
        <v>17046</v>
      </c>
      <c r="C4845">
        <v>0</v>
      </c>
      <c r="D4845" s="88">
        <v>0</v>
      </c>
    </row>
    <row r="4846" spans="1:4">
      <c r="A4846">
        <v>5168</v>
      </c>
      <c r="B4846" t="s">
        <v>17047</v>
      </c>
      <c r="C4846">
        <v>0</v>
      </c>
      <c r="D4846" s="88">
        <v>0</v>
      </c>
    </row>
    <row r="4847" spans="1:4">
      <c r="A4847">
        <v>5169</v>
      </c>
      <c r="B4847" t="s">
        <v>17048</v>
      </c>
      <c r="C4847">
        <v>0</v>
      </c>
      <c r="D4847" s="88">
        <v>0</v>
      </c>
    </row>
    <row r="4848" spans="1:4">
      <c r="A4848">
        <v>5170</v>
      </c>
      <c r="B4848" t="s">
        <v>17049</v>
      </c>
      <c r="C4848">
        <v>0</v>
      </c>
      <c r="D4848" s="88">
        <v>0</v>
      </c>
    </row>
    <row r="4849" spans="1:4">
      <c r="A4849">
        <v>5171</v>
      </c>
      <c r="B4849" t="s">
        <v>17050</v>
      </c>
      <c r="C4849">
        <v>0</v>
      </c>
      <c r="D4849" s="88">
        <v>0</v>
      </c>
    </row>
    <row r="4850" spans="1:4">
      <c r="A4850">
        <v>5172</v>
      </c>
      <c r="B4850" t="s">
        <v>17051</v>
      </c>
      <c r="C4850">
        <v>0</v>
      </c>
      <c r="D4850" s="88">
        <v>0</v>
      </c>
    </row>
    <row r="4851" spans="1:4">
      <c r="A4851">
        <v>5173</v>
      </c>
      <c r="B4851" t="s">
        <v>17052</v>
      </c>
      <c r="C4851">
        <v>0</v>
      </c>
      <c r="D4851" s="88">
        <v>0</v>
      </c>
    </row>
    <row r="4852" spans="1:4">
      <c r="A4852">
        <v>5174</v>
      </c>
      <c r="B4852" t="s">
        <v>17053</v>
      </c>
      <c r="C4852">
        <v>0</v>
      </c>
      <c r="D4852" s="88">
        <v>0</v>
      </c>
    </row>
    <row r="4853" spans="1:4">
      <c r="A4853">
        <v>5175</v>
      </c>
      <c r="B4853" t="s">
        <v>17054</v>
      </c>
      <c r="C4853">
        <v>0</v>
      </c>
      <c r="D4853" s="88">
        <v>0</v>
      </c>
    </row>
    <row r="4854" spans="1:4">
      <c r="A4854">
        <v>5176</v>
      </c>
      <c r="B4854" t="s">
        <v>17055</v>
      </c>
      <c r="C4854">
        <v>0</v>
      </c>
      <c r="D4854" s="88">
        <v>0</v>
      </c>
    </row>
    <row r="4855" spans="1:4">
      <c r="A4855">
        <v>5177</v>
      </c>
      <c r="B4855" t="s">
        <v>17056</v>
      </c>
      <c r="C4855">
        <v>0</v>
      </c>
      <c r="D4855" s="88">
        <v>0</v>
      </c>
    </row>
    <row r="4856" spans="1:4">
      <c r="A4856">
        <v>5178</v>
      </c>
      <c r="B4856" t="s">
        <v>17057</v>
      </c>
      <c r="C4856">
        <v>0</v>
      </c>
      <c r="D4856" s="88">
        <v>0</v>
      </c>
    </row>
    <row r="4857" spans="1:4">
      <c r="A4857">
        <v>5179</v>
      </c>
      <c r="B4857" t="s">
        <v>17058</v>
      </c>
      <c r="C4857">
        <v>0</v>
      </c>
      <c r="D4857" s="88">
        <v>0</v>
      </c>
    </row>
    <row r="4858" spans="1:4">
      <c r="A4858">
        <v>5180</v>
      </c>
      <c r="B4858" t="s">
        <v>17059</v>
      </c>
      <c r="C4858">
        <v>0</v>
      </c>
      <c r="D4858" s="88">
        <v>0</v>
      </c>
    </row>
    <row r="4859" spans="1:4">
      <c r="A4859">
        <v>5181</v>
      </c>
      <c r="B4859" t="s">
        <v>17060</v>
      </c>
      <c r="C4859">
        <v>0</v>
      </c>
      <c r="D4859" s="88">
        <v>0</v>
      </c>
    </row>
    <row r="4860" spans="1:4">
      <c r="A4860">
        <v>5182</v>
      </c>
      <c r="B4860" t="s">
        <v>17061</v>
      </c>
      <c r="C4860">
        <v>0</v>
      </c>
      <c r="D4860" s="88">
        <v>0</v>
      </c>
    </row>
    <row r="4861" spans="1:4">
      <c r="A4861">
        <v>5183</v>
      </c>
      <c r="B4861" t="s">
        <v>17062</v>
      </c>
      <c r="C4861">
        <v>0</v>
      </c>
      <c r="D4861" s="88">
        <v>0</v>
      </c>
    </row>
    <row r="4862" spans="1:4">
      <c r="A4862">
        <v>5184</v>
      </c>
      <c r="B4862" t="s">
        <v>17063</v>
      </c>
      <c r="C4862">
        <v>0</v>
      </c>
      <c r="D4862" s="88">
        <v>0</v>
      </c>
    </row>
    <row r="4863" spans="1:4">
      <c r="A4863">
        <v>5185</v>
      </c>
      <c r="B4863" t="s">
        <v>17064</v>
      </c>
      <c r="C4863">
        <v>0</v>
      </c>
      <c r="D4863" s="88">
        <v>0</v>
      </c>
    </row>
    <row r="4864" spans="1:4">
      <c r="A4864">
        <v>5186</v>
      </c>
      <c r="B4864" t="s">
        <v>17065</v>
      </c>
      <c r="C4864">
        <v>0</v>
      </c>
      <c r="D4864" s="88">
        <v>0</v>
      </c>
    </row>
    <row r="4865" spans="1:4">
      <c r="A4865">
        <v>5187</v>
      </c>
      <c r="B4865" t="s">
        <v>17066</v>
      </c>
      <c r="C4865">
        <v>0</v>
      </c>
      <c r="D4865" s="88">
        <v>0</v>
      </c>
    </row>
    <row r="4866" spans="1:4">
      <c r="A4866">
        <v>5188</v>
      </c>
      <c r="B4866" t="s">
        <v>17067</v>
      </c>
      <c r="C4866">
        <v>0</v>
      </c>
      <c r="D4866" s="88">
        <v>0</v>
      </c>
    </row>
    <row r="4867" spans="1:4">
      <c r="A4867">
        <v>5189</v>
      </c>
      <c r="B4867" t="s">
        <v>17068</v>
      </c>
      <c r="C4867">
        <v>0</v>
      </c>
      <c r="D4867" s="88">
        <v>0</v>
      </c>
    </row>
    <row r="4868" spans="1:4">
      <c r="A4868">
        <v>5190</v>
      </c>
      <c r="B4868" t="s">
        <v>17069</v>
      </c>
      <c r="C4868">
        <v>0</v>
      </c>
      <c r="D4868" s="88">
        <v>0</v>
      </c>
    </row>
    <row r="4869" spans="1:4">
      <c r="A4869">
        <v>5191</v>
      </c>
      <c r="B4869" t="s">
        <v>17070</v>
      </c>
      <c r="C4869">
        <v>0</v>
      </c>
      <c r="D4869" s="88">
        <v>0</v>
      </c>
    </row>
    <row r="4870" spans="1:4">
      <c r="A4870">
        <v>5192</v>
      </c>
      <c r="B4870" t="s">
        <v>17071</v>
      </c>
      <c r="C4870">
        <v>0</v>
      </c>
      <c r="D4870" s="88">
        <v>0</v>
      </c>
    </row>
    <row r="4871" spans="1:4">
      <c r="A4871">
        <v>5193</v>
      </c>
      <c r="B4871" t="s">
        <v>17072</v>
      </c>
      <c r="C4871">
        <v>0</v>
      </c>
      <c r="D4871" s="88">
        <v>0</v>
      </c>
    </row>
    <row r="4872" spans="1:4">
      <c r="A4872">
        <v>5194</v>
      </c>
      <c r="B4872" t="s">
        <v>17073</v>
      </c>
      <c r="C4872">
        <v>0</v>
      </c>
      <c r="D4872" s="88">
        <v>0</v>
      </c>
    </row>
    <row r="4873" spans="1:4">
      <c r="A4873">
        <v>5195</v>
      </c>
      <c r="B4873" t="s">
        <v>17074</v>
      </c>
      <c r="C4873">
        <v>0</v>
      </c>
      <c r="D4873" s="88">
        <v>0</v>
      </c>
    </row>
    <row r="4874" spans="1:4">
      <c r="A4874">
        <v>5196</v>
      </c>
      <c r="B4874" t="s">
        <v>17075</v>
      </c>
      <c r="C4874">
        <v>0</v>
      </c>
      <c r="D4874" s="88">
        <v>0</v>
      </c>
    </row>
    <row r="4875" spans="1:4">
      <c r="A4875">
        <v>5197</v>
      </c>
      <c r="B4875" t="s">
        <v>17076</v>
      </c>
      <c r="C4875">
        <v>0</v>
      </c>
      <c r="D4875" s="88">
        <v>0</v>
      </c>
    </row>
    <row r="4876" spans="1:4">
      <c r="A4876">
        <v>5198</v>
      </c>
      <c r="B4876" t="s">
        <v>17077</v>
      </c>
      <c r="C4876">
        <v>0</v>
      </c>
      <c r="D4876" s="88">
        <v>0</v>
      </c>
    </row>
    <row r="4877" spans="1:4">
      <c r="A4877">
        <v>5199</v>
      </c>
      <c r="B4877" t="s">
        <v>17078</v>
      </c>
      <c r="C4877">
        <v>0</v>
      </c>
      <c r="D4877" s="88">
        <v>0</v>
      </c>
    </row>
    <row r="4878" spans="1:4">
      <c r="A4878">
        <v>5200</v>
      </c>
      <c r="B4878" t="s">
        <v>17079</v>
      </c>
      <c r="C4878">
        <v>0</v>
      </c>
      <c r="D4878" s="88">
        <v>0</v>
      </c>
    </row>
    <row r="4879" spans="1:4">
      <c r="A4879">
        <v>5201</v>
      </c>
      <c r="B4879" t="s">
        <v>17080</v>
      </c>
      <c r="C4879">
        <v>0</v>
      </c>
      <c r="D4879" s="88">
        <v>0</v>
      </c>
    </row>
    <row r="4880" spans="1:4">
      <c r="A4880">
        <v>5203</v>
      </c>
      <c r="B4880" t="s">
        <v>17081</v>
      </c>
      <c r="C4880">
        <v>0</v>
      </c>
      <c r="D4880" s="88">
        <v>0</v>
      </c>
    </row>
    <row r="4881" spans="1:4">
      <c r="A4881">
        <v>5204</v>
      </c>
      <c r="B4881" t="s">
        <v>17082</v>
      </c>
      <c r="C4881">
        <v>0</v>
      </c>
      <c r="D4881" s="88">
        <v>0</v>
      </c>
    </row>
    <row r="4882" spans="1:4">
      <c r="A4882">
        <v>5205</v>
      </c>
      <c r="B4882" t="s">
        <v>17083</v>
      </c>
      <c r="C4882">
        <v>0</v>
      </c>
      <c r="D4882" s="88">
        <v>0</v>
      </c>
    </row>
    <row r="4883" spans="1:4">
      <c r="A4883">
        <v>5207</v>
      </c>
      <c r="B4883" t="s">
        <v>17084</v>
      </c>
      <c r="C4883">
        <v>0</v>
      </c>
      <c r="D4883" s="88">
        <v>0</v>
      </c>
    </row>
    <row r="4884" spans="1:4">
      <c r="A4884">
        <v>5208</v>
      </c>
      <c r="B4884" t="s">
        <v>17085</v>
      </c>
      <c r="C4884">
        <v>0</v>
      </c>
      <c r="D4884" s="88">
        <v>0</v>
      </c>
    </row>
    <row r="4885" spans="1:4">
      <c r="A4885">
        <v>5209</v>
      </c>
      <c r="B4885" t="s">
        <v>17086</v>
      </c>
      <c r="C4885">
        <v>0</v>
      </c>
      <c r="D4885" s="88">
        <v>0</v>
      </c>
    </row>
    <row r="4886" spans="1:4">
      <c r="A4886">
        <v>5210</v>
      </c>
      <c r="B4886" t="s">
        <v>17087</v>
      </c>
      <c r="C4886">
        <v>0</v>
      </c>
      <c r="D4886" s="88">
        <v>0</v>
      </c>
    </row>
    <row r="4887" spans="1:4">
      <c r="A4887">
        <v>5211</v>
      </c>
      <c r="B4887" t="s">
        <v>17088</v>
      </c>
      <c r="C4887">
        <v>0</v>
      </c>
      <c r="D4887" s="88">
        <v>0</v>
      </c>
    </row>
    <row r="4888" spans="1:4">
      <c r="A4888">
        <v>5212</v>
      </c>
      <c r="B4888" t="s">
        <v>17089</v>
      </c>
      <c r="C4888">
        <v>0</v>
      </c>
      <c r="D4888" s="88">
        <v>0</v>
      </c>
    </row>
    <row r="4889" spans="1:4">
      <c r="A4889">
        <v>5213</v>
      </c>
      <c r="B4889" t="s">
        <v>17090</v>
      </c>
      <c r="C4889">
        <v>0</v>
      </c>
      <c r="D4889" s="88">
        <v>0</v>
      </c>
    </row>
    <row r="4890" spans="1:4">
      <c r="A4890">
        <v>5214</v>
      </c>
      <c r="B4890" t="s">
        <v>17091</v>
      </c>
      <c r="C4890">
        <v>0</v>
      </c>
      <c r="D4890" s="88">
        <v>0</v>
      </c>
    </row>
    <row r="4891" spans="1:4">
      <c r="A4891">
        <v>5215</v>
      </c>
      <c r="B4891" t="s">
        <v>17092</v>
      </c>
      <c r="C4891">
        <v>0</v>
      </c>
      <c r="D4891" s="88">
        <v>0</v>
      </c>
    </row>
    <row r="4892" spans="1:4">
      <c r="A4892">
        <v>5216</v>
      </c>
      <c r="B4892" t="s">
        <v>17093</v>
      </c>
      <c r="C4892">
        <v>0</v>
      </c>
      <c r="D4892" s="88">
        <v>0</v>
      </c>
    </row>
    <row r="4893" spans="1:4">
      <c r="A4893">
        <v>5217</v>
      </c>
      <c r="B4893" t="s">
        <v>17094</v>
      </c>
      <c r="C4893">
        <v>0</v>
      </c>
      <c r="D4893" s="88">
        <v>0</v>
      </c>
    </row>
    <row r="4894" spans="1:4">
      <c r="A4894">
        <v>5218</v>
      </c>
      <c r="B4894" t="s">
        <v>17095</v>
      </c>
      <c r="C4894">
        <v>0</v>
      </c>
      <c r="D4894" s="88">
        <v>0</v>
      </c>
    </row>
    <row r="4895" spans="1:4">
      <c r="A4895">
        <v>5219</v>
      </c>
      <c r="B4895" t="s">
        <v>17096</v>
      </c>
      <c r="C4895">
        <v>0</v>
      </c>
      <c r="D4895" s="88">
        <v>0</v>
      </c>
    </row>
    <row r="4896" spans="1:4">
      <c r="A4896">
        <v>5220</v>
      </c>
      <c r="B4896" t="s">
        <v>17097</v>
      </c>
      <c r="C4896">
        <v>0</v>
      </c>
      <c r="D4896" s="88">
        <v>0</v>
      </c>
    </row>
    <row r="4897" spans="1:4">
      <c r="A4897">
        <v>5221</v>
      </c>
      <c r="B4897" t="s">
        <v>17098</v>
      </c>
      <c r="C4897">
        <v>0</v>
      </c>
      <c r="D4897" s="88">
        <v>0</v>
      </c>
    </row>
    <row r="4898" spans="1:4">
      <c r="A4898">
        <v>5222</v>
      </c>
      <c r="B4898" t="s">
        <v>17099</v>
      </c>
      <c r="C4898">
        <v>0</v>
      </c>
      <c r="D4898" s="88">
        <v>0</v>
      </c>
    </row>
    <row r="4899" spans="1:4">
      <c r="A4899">
        <v>5223</v>
      </c>
      <c r="B4899" t="s">
        <v>17100</v>
      </c>
      <c r="C4899">
        <v>0</v>
      </c>
      <c r="D4899" s="88">
        <v>0</v>
      </c>
    </row>
    <row r="4900" spans="1:4">
      <c r="A4900">
        <v>5225</v>
      </c>
      <c r="B4900" t="s">
        <v>17101</v>
      </c>
      <c r="C4900">
        <v>0</v>
      </c>
      <c r="D4900" s="88">
        <v>0</v>
      </c>
    </row>
    <row r="4901" spans="1:4">
      <c r="A4901">
        <v>5226</v>
      </c>
      <c r="B4901" t="s">
        <v>17102</v>
      </c>
      <c r="C4901">
        <v>0</v>
      </c>
      <c r="D4901" s="88">
        <v>0</v>
      </c>
    </row>
    <row r="4902" spans="1:4">
      <c r="A4902">
        <v>5227</v>
      </c>
      <c r="B4902" t="s">
        <v>17103</v>
      </c>
      <c r="C4902">
        <v>0</v>
      </c>
      <c r="D4902" s="88">
        <v>0</v>
      </c>
    </row>
    <row r="4903" spans="1:4">
      <c r="A4903">
        <v>5228</v>
      </c>
      <c r="B4903" t="s">
        <v>17104</v>
      </c>
      <c r="C4903">
        <v>0</v>
      </c>
      <c r="D4903" s="88">
        <v>0</v>
      </c>
    </row>
    <row r="4904" spans="1:4">
      <c r="A4904">
        <v>5229</v>
      </c>
      <c r="B4904" t="s">
        <v>17105</v>
      </c>
      <c r="C4904">
        <v>0</v>
      </c>
      <c r="D4904" s="88">
        <v>0</v>
      </c>
    </row>
    <row r="4905" spans="1:4">
      <c r="A4905">
        <v>5230</v>
      </c>
      <c r="B4905" t="s">
        <v>17106</v>
      </c>
      <c r="C4905">
        <v>0</v>
      </c>
      <c r="D4905" s="88">
        <v>0</v>
      </c>
    </row>
    <row r="4906" spans="1:4">
      <c r="A4906">
        <v>5231</v>
      </c>
      <c r="B4906" t="s">
        <v>17107</v>
      </c>
      <c r="C4906">
        <v>0</v>
      </c>
      <c r="D4906" s="88">
        <v>0</v>
      </c>
    </row>
    <row r="4907" spans="1:4">
      <c r="A4907">
        <v>5232</v>
      </c>
      <c r="B4907" t="s">
        <v>17108</v>
      </c>
      <c r="C4907">
        <v>0</v>
      </c>
      <c r="D4907" s="88">
        <v>0</v>
      </c>
    </row>
    <row r="4908" spans="1:4">
      <c r="A4908">
        <v>5233</v>
      </c>
      <c r="B4908" t="s">
        <v>17109</v>
      </c>
      <c r="C4908">
        <v>0</v>
      </c>
      <c r="D4908" s="88">
        <v>0</v>
      </c>
    </row>
    <row r="4909" spans="1:4">
      <c r="A4909">
        <v>5234</v>
      </c>
      <c r="B4909" t="s">
        <v>17110</v>
      </c>
      <c r="C4909">
        <v>0</v>
      </c>
      <c r="D4909" s="88">
        <v>0</v>
      </c>
    </row>
    <row r="4910" spans="1:4">
      <c r="A4910">
        <v>5235</v>
      </c>
      <c r="B4910" t="s">
        <v>17111</v>
      </c>
      <c r="C4910">
        <v>0</v>
      </c>
      <c r="D4910" s="88">
        <v>0</v>
      </c>
    </row>
    <row r="4911" spans="1:4">
      <c r="A4911">
        <v>5236</v>
      </c>
      <c r="B4911" t="s">
        <v>17112</v>
      </c>
      <c r="C4911">
        <v>0</v>
      </c>
      <c r="D4911" s="88">
        <v>0</v>
      </c>
    </row>
    <row r="4912" spans="1:4">
      <c r="A4912">
        <v>5237</v>
      </c>
      <c r="B4912" t="s">
        <v>17113</v>
      </c>
      <c r="C4912">
        <v>0</v>
      </c>
      <c r="D4912" s="88">
        <v>0</v>
      </c>
    </row>
    <row r="4913" spans="1:4">
      <c r="A4913">
        <v>5238</v>
      </c>
      <c r="B4913" t="s">
        <v>17114</v>
      </c>
      <c r="C4913">
        <v>0</v>
      </c>
      <c r="D4913" s="88">
        <v>0</v>
      </c>
    </row>
    <row r="4914" spans="1:4">
      <c r="A4914">
        <v>5239</v>
      </c>
      <c r="B4914" t="s">
        <v>17115</v>
      </c>
      <c r="C4914">
        <v>0</v>
      </c>
      <c r="D4914" s="88">
        <v>0</v>
      </c>
    </row>
    <row r="4915" spans="1:4">
      <c r="A4915">
        <v>5240</v>
      </c>
      <c r="B4915" t="s">
        <v>17116</v>
      </c>
      <c r="C4915">
        <v>0</v>
      </c>
      <c r="D4915" s="88">
        <v>0</v>
      </c>
    </row>
    <row r="4916" spans="1:4">
      <c r="A4916">
        <v>5241</v>
      </c>
      <c r="B4916" t="s">
        <v>17117</v>
      </c>
      <c r="C4916">
        <v>0</v>
      </c>
      <c r="D4916" s="88">
        <v>0</v>
      </c>
    </row>
    <row r="4917" spans="1:4">
      <c r="A4917">
        <v>5242</v>
      </c>
      <c r="B4917" t="s">
        <v>17118</v>
      </c>
      <c r="C4917">
        <v>0</v>
      </c>
      <c r="D4917" s="88">
        <v>0</v>
      </c>
    </row>
    <row r="4918" spans="1:4">
      <c r="A4918">
        <v>5243</v>
      </c>
      <c r="B4918" t="s">
        <v>17119</v>
      </c>
      <c r="C4918">
        <v>0</v>
      </c>
      <c r="D4918" s="88">
        <v>0</v>
      </c>
    </row>
    <row r="4919" spans="1:4">
      <c r="A4919">
        <v>5244</v>
      </c>
      <c r="B4919" t="s">
        <v>17120</v>
      </c>
      <c r="C4919">
        <v>0</v>
      </c>
      <c r="D4919" s="88">
        <v>0</v>
      </c>
    </row>
    <row r="4920" spans="1:4">
      <c r="A4920">
        <v>5245</v>
      </c>
      <c r="B4920" t="s">
        <v>17121</v>
      </c>
      <c r="C4920">
        <v>0</v>
      </c>
      <c r="D4920" s="88">
        <v>0</v>
      </c>
    </row>
    <row r="4921" spans="1:4">
      <c r="A4921">
        <v>5246</v>
      </c>
      <c r="B4921" t="s">
        <v>17122</v>
      </c>
      <c r="C4921">
        <v>0</v>
      </c>
      <c r="D4921" s="88">
        <v>0</v>
      </c>
    </row>
    <row r="4922" spans="1:4">
      <c r="A4922">
        <v>5247</v>
      </c>
      <c r="B4922" t="s">
        <v>17123</v>
      </c>
      <c r="C4922">
        <v>0</v>
      </c>
      <c r="D4922" s="88">
        <v>0</v>
      </c>
    </row>
    <row r="4923" spans="1:4">
      <c r="A4923">
        <v>5248</v>
      </c>
      <c r="B4923" t="s">
        <v>17124</v>
      </c>
      <c r="C4923">
        <v>0</v>
      </c>
      <c r="D4923" s="88">
        <v>0</v>
      </c>
    </row>
    <row r="4924" spans="1:4">
      <c r="A4924">
        <v>5249</v>
      </c>
      <c r="B4924" t="s">
        <v>17125</v>
      </c>
      <c r="C4924">
        <v>0</v>
      </c>
      <c r="D4924" s="88">
        <v>0</v>
      </c>
    </row>
    <row r="4925" spans="1:4">
      <c r="A4925">
        <v>5250</v>
      </c>
      <c r="B4925" t="s">
        <v>17126</v>
      </c>
      <c r="C4925">
        <v>0</v>
      </c>
      <c r="D4925" s="88">
        <v>0</v>
      </c>
    </row>
    <row r="4926" spans="1:4">
      <c r="A4926">
        <v>5251</v>
      </c>
      <c r="B4926" t="s">
        <v>17127</v>
      </c>
      <c r="C4926">
        <v>0</v>
      </c>
      <c r="D4926" s="88">
        <v>0</v>
      </c>
    </row>
    <row r="4927" spans="1:4">
      <c r="A4927">
        <v>5252</v>
      </c>
      <c r="B4927" t="s">
        <v>17128</v>
      </c>
      <c r="C4927">
        <v>0</v>
      </c>
      <c r="D4927" s="88">
        <v>0</v>
      </c>
    </row>
    <row r="4928" spans="1:4">
      <c r="A4928">
        <v>5253</v>
      </c>
      <c r="B4928" t="s">
        <v>17129</v>
      </c>
      <c r="C4928">
        <v>0</v>
      </c>
      <c r="D4928" s="88">
        <v>0</v>
      </c>
    </row>
    <row r="4929" spans="1:4">
      <c r="A4929">
        <v>5254</v>
      </c>
      <c r="B4929" t="s">
        <v>17130</v>
      </c>
      <c r="C4929">
        <v>0</v>
      </c>
      <c r="D4929" s="88">
        <v>0</v>
      </c>
    </row>
    <row r="4930" spans="1:4">
      <c r="A4930">
        <v>5255</v>
      </c>
      <c r="B4930" t="s">
        <v>17131</v>
      </c>
      <c r="C4930">
        <v>0</v>
      </c>
      <c r="D4930" s="88">
        <v>0</v>
      </c>
    </row>
    <row r="4931" spans="1:4">
      <c r="A4931">
        <v>5256</v>
      </c>
      <c r="B4931" t="s">
        <v>17132</v>
      </c>
      <c r="C4931">
        <v>0</v>
      </c>
      <c r="D4931" s="88">
        <v>0</v>
      </c>
    </row>
    <row r="4932" spans="1:4">
      <c r="A4932">
        <v>5257</v>
      </c>
      <c r="B4932" t="s">
        <v>17133</v>
      </c>
      <c r="C4932">
        <v>0</v>
      </c>
      <c r="D4932" s="88">
        <v>0</v>
      </c>
    </row>
    <row r="4933" spans="1:4">
      <c r="A4933">
        <v>5258</v>
      </c>
      <c r="B4933" t="s">
        <v>17134</v>
      </c>
      <c r="C4933">
        <v>0</v>
      </c>
      <c r="D4933" s="88">
        <v>0</v>
      </c>
    </row>
    <row r="4934" spans="1:4">
      <c r="A4934">
        <v>5259</v>
      </c>
      <c r="B4934" t="s">
        <v>17135</v>
      </c>
      <c r="C4934">
        <v>0</v>
      </c>
      <c r="D4934" s="88">
        <v>0</v>
      </c>
    </row>
    <row r="4935" spans="1:4">
      <c r="A4935">
        <v>5260</v>
      </c>
      <c r="B4935" t="s">
        <v>17136</v>
      </c>
      <c r="C4935">
        <v>0</v>
      </c>
      <c r="D4935" s="88">
        <v>0</v>
      </c>
    </row>
    <row r="4936" spans="1:4">
      <c r="A4936">
        <v>5261</v>
      </c>
      <c r="B4936" t="s">
        <v>17137</v>
      </c>
      <c r="C4936">
        <v>0</v>
      </c>
      <c r="D4936" s="88">
        <v>0</v>
      </c>
    </row>
    <row r="4937" spans="1:4">
      <c r="A4937">
        <v>5262</v>
      </c>
      <c r="B4937" t="s">
        <v>17138</v>
      </c>
      <c r="C4937">
        <v>0</v>
      </c>
      <c r="D4937" s="88">
        <v>0</v>
      </c>
    </row>
    <row r="4938" spans="1:4">
      <c r="A4938">
        <v>5263</v>
      </c>
      <c r="B4938" t="s">
        <v>17139</v>
      </c>
      <c r="C4938">
        <v>0</v>
      </c>
      <c r="D4938" s="88">
        <v>0</v>
      </c>
    </row>
    <row r="4939" spans="1:4">
      <c r="A4939">
        <v>5264</v>
      </c>
      <c r="B4939" t="s">
        <v>17140</v>
      </c>
      <c r="C4939">
        <v>0</v>
      </c>
      <c r="D4939" s="88">
        <v>0</v>
      </c>
    </row>
    <row r="4940" spans="1:4">
      <c r="A4940">
        <v>5265</v>
      </c>
      <c r="B4940" t="s">
        <v>17141</v>
      </c>
      <c r="C4940">
        <v>0</v>
      </c>
      <c r="D4940" s="88">
        <v>0</v>
      </c>
    </row>
    <row r="4941" spans="1:4">
      <c r="A4941">
        <v>5266</v>
      </c>
      <c r="B4941" t="s">
        <v>17142</v>
      </c>
      <c r="C4941">
        <v>0</v>
      </c>
      <c r="D4941" s="88">
        <v>0</v>
      </c>
    </row>
    <row r="4942" spans="1:4">
      <c r="A4942">
        <v>5267</v>
      </c>
      <c r="B4942" t="s">
        <v>17143</v>
      </c>
      <c r="C4942">
        <v>0</v>
      </c>
      <c r="D4942" s="88">
        <v>0</v>
      </c>
    </row>
    <row r="4943" spans="1:4">
      <c r="A4943">
        <v>5268</v>
      </c>
      <c r="B4943" t="s">
        <v>17144</v>
      </c>
      <c r="C4943">
        <v>0</v>
      </c>
      <c r="D4943" s="88">
        <v>0</v>
      </c>
    </row>
    <row r="4944" spans="1:4">
      <c r="A4944">
        <v>5269</v>
      </c>
      <c r="B4944" t="s">
        <v>17145</v>
      </c>
      <c r="C4944">
        <v>0</v>
      </c>
      <c r="D4944" s="88">
        <v>0</v>
      </c>
    </row>
    <row r="4945" spans="1:4">
      <c r="A4945">
        <v>5270</v>
      </c>
      <c r="B4945" t="s">
        <v>17146</v>
      </c>
      <c r="C4945">
        <v>0</v>
      </c>
      <c r="D4945" s="88">
        <v>0</v>
      </c>
    </row>
    <row r="4946" spans="1:4">
      <c r="A4946">
        <v>5271</v>
      </c>
      <c r="B4946" t="s">
        <v>17147</v>
      </c>
      <c r="C4946">
        <v>0</v>
      </c>
      <c r="D4946" s="88">
        <v>0</v>
      </c>
    </row>
    <row r="4947" spans="1:4">
      <c r="A4947">
        <v>5272</v>
      </c>
      <c r="B4947" t="s">
        <v>17148</v>
      </c>
      <c r="C4947">
        <v>0</v>
      </c>
      <c r="D4947" s="88">
        <v>0</v>
      </c>
    </row>
    <row r="4948" spans="1:4">
      <c r="A4948">
        <v>5273</v>
      </c>
      <c r="B4948" t="s">
        <v>17149</v>
      </c>
      <c r="C4948">
        <v>0</v>
      </c>
      <c r="D4948" s="88">
        <v>0</v>
      </c>
    </row>
    <row r="4949" spans="1:4">
      <c r="A4949">
        <v>5274</v>
      </c>
      <c r="B4949" t="s">
        <v>17150</v>
      </c>
      <c r="C4949">
        <v>0</v>
      </c>
      <c r="D4949" s="88">
        <v>0</v>
      </c>
    </row>
    <row r="4950" spans="1:4">
      <c r="A4950">
        <v>5275</v>
      </c>
      <c r="B4950" t="s">
        <v>17151</v>
      </c>
      <c r="C4950">
        <v>0</v>
      </c>
      <c r="D4950" s="88">
        <v>0</v>
      </c>
    </row>
    <row r="4951" spans="1:4">
      <c r="A4951">
        <v>5276</v>
      </c>
      <c r="B4951" t="s">
        <v>17152</v>
      </c>
      <c r="C4951">
        <v>0</v>
      </c>
      <c r="D4951" s="88">
        <v>0</v>
      </c>
    </row>
    <row r="4952" spans="1:4">
      <c r="A4952">
        <v>5277</v>
      </c>
      <c r="B4952" t="s">
        <v>17153</v>
      </c>
      <c r="C4952">
        <v>0</v>
      </c>
      <c r="D4952" s="88">
        <v>0</v>
      </c>
    </row>
    <row r="4953" spans="1:4">
      <c r="A4953">
        <v>5278</v>
      </c>
      <c r="B4953" t="s">
        <v>17154</v>
      </c>
      <c r="C4953">
        <v>0</v>
      </c>
      <c r="D4953" s="88">
        <v>0</v>
      </c>
    </row>
    <row r="4954" spans="1:4">
      <c r="A4954">
        <v>5279</v>
      </c>
      <c r="B4954" t="s">
        <v>17155</v>
      </c>
      <c r="C4954">
        <v>0</v>
      </c>
      <c r="D4954" s="88">
        <v>0</v>
      </c>
    </row>
    <row r="4955" spans="1:4">
      <c r="A4955">
        <v>5280</v>
      </c>
      <c r="B4955" t="s">
        <v>17156</v>
      </c>
      <c r="C4955">
        <v>0</v>
      </c>
      <c r="D4955" s="88">
        <v>0</v>
      </c>
    </row>
    <row r="4956" spans="1:4">
      <c r="A4956">
        <v>5281</v>
      </c>
      <c r="B4956" t="s">
        <v>17157</v>
      </c>
      <c r="C4956">
        <v>0</v>
      </c>
      <c r="D4956" s="88">
        <v>0</v>
      </c>
    </row>
    <row r="4957" spans="1:4">
      <c r="A4957">
        <v>5282</v>
      </c>
      <c r="B4957" t="s">
        <v>17158</v>
      </c>
      <c r="C4957">
        <v>0</v>
      </c>
      <c r="D4957" s="88">
        <v>0</v>
      </c>
    </row>
    <row r="4958" spans="1:4">
      <c r="A4958">
        <v>5283</v>
      </c>
      <c r="B4958" t="s">
        <v>17159</v>
      </c>
      <c r="C4958">
        <v>0</v>
      </c>
      <c r="D4958" s="88">
        <v>0</v>
      </c>
    </row>
    <row r="4959" spans="1:4">
      <c r="A4959">
        <v>5284</v>
      </c>
      <c r="B4959" t="s">
        <v>17160</v>
      </c>
      <c r="C4959">
        <v>0</v>
      </c>
      <c r="D4959" s="88">
        <v>0</v>
      </c>
    </row>
    <row r="4960" spans="1:4">
      <c r="A4960">
        <v>5285</v>
      </c>
      <c r="B4960" t="s">
        <v>17161</v>
      </c>
      <c r="C4960">
        <v>0</v>
      </c>
      <c r="D4960" s="88">
        <v>0</v>
      </c>
    </row>
    <row r="4961" spans="1:4">
      <c r="A4961">
        <v>5286</v>
      </c>
      <c r="B4961" t="s">
        <v>17162</v>
      </c>
      <c r="C4961">
        <v>0</v>
      </c>
      <c r="D4961" s="88">
        <v>0</v>
      </c>
    </row>
    <row r="4962" spans="1:4">
      <c r="A4962">
        <v>5287</v>
      </c>
      <c r="B4962" t="s">
        <v>17163</v>
      </c>
      <c r="C4962">
        <v>0</v>
      </c>
      <c r="D4962" s="88">
        <v>0</v>
      </c>
    </row>
    <row r="4963" spans="1:4">
      <c r="A4963">
        <v>5288</v>
      </c>
      <c r="B4963" t="s">
        <v>17164</v>
      </c>
      <c r="C4963">
        <v>0</v>
      </c>
      <c r="D4963" s="88">
        <v>0</v>
      </c>
    </row>
    <row r="4964" spans="1:4">
      <c r="A4964">
        <v>5289</v>
      </c>
      <c r="B4964" t="s">
        <v>17165</v>
      </c>
      <c r="C4964">
        <v>0</v>
      </c>
      <c r="D4964" s="88">
        <v>0</v>
      </c>
    </row>
    <row r="4965" spans="1:4">
      <c r="A4965">
        <v>5290</v>
      </c>
      <c r="B4965" t="s">
        <v>17166</v>
      </c>
      <c r="C4965">
        <v>0</v>
      </c>
      <c r="D4965" s="88">
        <v>0</v>
      </c>
    </row>
    <row r="4966" spans="1:4">
      <c r="A4966">
        <v>5291</v>
      </c>
      <c r="B4966" t="s">
        <v>17167</v>
      </c>
      <c r="C4966">
        <v>0</v>
      </c>
      <c r="D4966" s="88">
        <v>0</v>
      </c>
    </row>
    <row r="4967" spans="1:4">
      <c r="A4967">
        <v>5292</v>
      </c>
      <c r="B4967" t="s">
        <v>17168</v>
      </c>
      <c r="C4967">
        <v>0</v>
      </c>
      <c r="D4967" s="88">
        <v>0</v>
      </c>
    </row>
    <row r="4968" spans="1:4">
      <c r="A4968">
        <v>5293</v>
      </c>
      <c r="B4968" t="s">
        <v>17169</v>
      </c>
      <c r="C4968">
        <v>0</v>
      </c>
      <c r="D4968" s="88">
        <v>0</v>
      </c>
    </row>
    <row r="4969" spans="1:4">
      <c r="A4969">
        <v>5294</v>
      </c>
      <c r="B4969" t="s">
        <v>17170</v>
      </c>
      <c r="C4969">
        <v>0</v>
      </c>
      <c r="D4969" s="88">
        <v>0</v>
      </c>
    </row>
    <row r="4970" spans="1:4">
      <c r="A4970">
        <v>5295</v>
      </c>
      <c r="B4970" t="s">
        <v>17171</v>
      </c>
      <c r="C4970">
        <v>0</v>
      </c>
      <c r="D4970" s="88">
        <v>0</v>
      </c>
    </row>
    <row r="4971" spans="1:4">
      <c r="A4971">
        <v>5296</v>
      </c>
      <c r="B4971" t="s">
        <v>17172</v>
      </c>
      <c r="C4971">
        <v>0</v>
      </c>
      <c r="D4971" s="88">
        <v>0</v>
      </c>
    </row>
    <row r="4972" spans="1:4">
      <c r="A4972">
        <v>5297</v>
      </c>
      <c r="B4972" t="s">
        <v>17173</v>
      </c>
      <c r="C4972">
        <v>0</v>
      </c>
      <c r="D4972" s="88">
        <v>0</v>
      </c>
    </row>
    <row r="4973" spans="1:4">
      <c r="A4973">
        <v>5298</v>
      </c>
      <c r="B4973" t="s">
        <v>17174</v>
      </c>
      <c r="C4973">
        <v>0</v>
      </c>
      <c r="D4973" s="88">
        <v>0</v>
      </c>
    </row>
    <row r="4974" spans="1:4">
      <c r="A4974">
        <v>5299</v>
      </c>
      <c r="B4974" t="s">
        <v>17175</v>
      </c>
      <c r="C4974">
        <v>0</v>
      </c>
      <c r="D4974" s="88">
        <v>0</v>
      </c>
    </row>
    <row r="4975" spans="1:4">
      <c r="A4975">
        <v>5300</v>
      </c>
      <c r="B4975" t="s">
        <v>17176</v>
      </c>
      <c r="C4975">
        <v>0</v>
      </c>
      <c r="D4975" s="88">
        <v>0</v>
      </c>
    </row>
    <row r="4976" spans="1:4">
      <c r="A4976">
        <v>5301</v>
      </c>
      <c r="B4976" t="s">
        <v>17177</v>
      </c>
      <c r="C4976">
        <v>0</v>
      </c>
      <c r="D4976" s="88">
        <v>0</v>
      </c>
    </row>
    <row r="4977" spans="1:4">
      <c r="A4977">
        <v>5302</v>
      </c>
      <c r="B4977" t="s">
        <v>17178</v>
      </c>
      <c r="C4977">
        <v>0</v>
      </c>
      <c r="D4977" s="88">
        <v>0</v>
      </c>
    </row>
    <row r="4978" spans="1:4">
      <c r="A4978">
        <v>5303</v>
      </c>
      <c r="B4978" t="s">
        <v>17179</v>
      </c>
      <c r="C4978">
        <v>0</v>
      </c>
      <c r="D4978" s="88">
        <v>0</v>
      </c>
    </row>
    <row r="4979" spans="1:4">
      <c r="A4979">
        <v>5304</v>
      </c>
      <c r="B4979" t="s">
        <v>17180</v>
      </c>
      <c r="C4979">
        <v>0</v>
      </c>
      <c r="D4979" s="88">
        <v>0</v>
      </c>
    </row>
    <row r="4980" spans="1:4">
      <c r="A4980">
        <v>5305</v>
      </c>
      <c r="B4980" t="s">
        <v>17181</v>
      </c>
      <c r="C4980">
        <v>0</v>
      </c>
      <c r="D4980" s="88">
        <v>0</v>
      </c>
    </row>
    <row r="4981" spans="1:4">
      <c r="A4981">
        <v>5306</v>
      </c>
      <c r="B4981" t="s">
        <v>17182</v>
      </c>
      <c r="C4981">
        <v>0</v>
      </c>
      <c r="D4981" s="88">
        <v>0</v>
      </c>
    </row>
    <row r="4982" spans="1:4">
      <c r="A4982">
        <v>5307</v>
      </c>
      <c r="B4982" t="s">
        <v>17183</v>
      </c>
      <c r="C4982">
        <v>0</v>
      </c>
      <c r="D4982" s="88">
        <v>0</v>
      </c>
    </row>
    <row r="4983" spans="1:4">
      <c r="A4983">
        <v>5308</v>
      </c>
      <c r="B4983" t="s">
        <v>17184</v>
      </c>
      <c r="C4983">
        <v>0</v>
      </c>
      <c r="D4983" s="88">
        <v>0</v>
      </c>
    </row>
    <row r="4984" spans="1:4">
      <c r="A4984">
        <v>5309</v>
      </c>
      <c r="B4984" t="s">
        <v>17185</v>
      </c>
      <c r="C4984">
        <v>0</v>
      </c>
      <c r="D4984" s="88">
        <v>0</v>
      </c>
    </row>
    <row r="4985" spans="1:4">
      <c r="A4985">
        <v>5310</v>
      </c>
      <c r="B4985" t="s">
        <v>17186</v>
      </c>
      <c r="C4985">
        <v>0</v>
      </c>
      <c r="D4985" s="88">
        <v>0</v>
      </c>
    </row>
    <row r="4986" spans="1:4">
      <c r="A4986">
        <v>5311</v>
      </c>
      <c r="B4986" t="s">
        <v>17187</v>
      </c>
      <c r="C4986">
        <v>0</v>
      </c>
      <c r="D4986" s="88">
        <v>0</v>
      </c>
    </row>
    <row r="4987" spans="1:4">
      <c r="A4987">
        <v>5312</v>
      </c>
      <c r="B4987" t="s">
        <v>17188</v>
      </c>
      <c r="C4987">
        <v>0</v>
      </c>
      <c r="D4987" s="88">
        <v>0</v>
      </c>
    </row>
    <row r="4988" spans="1:4">
      <c r="A4988">
        <v>5313</v>
      </c>
      <c r="B4988" t="s">
        <v>17189</v>
      </c>
      <c r="C4988">
        <v>0</v>
      </c>
      <c r="D4988" s="88">
        <v>0</v>
      </c>
    </row>
    <row r="4989" spans="1:4">
      <c r="A4989">
        <v>5314</v>
      </c>
      <c r="B4989" t="s">
        <v>17190</v>
      </c>
      <c r="C4989">
        <v>0</v>
      </c>
      <c r="D4989" s="88">
        <v>0</v>
      </c>
    </row>
    <row r="4990" spans="1:4">
      <c r="A4990">
        <v>5315</v>
      </c>
      <c r="B4990" t="s">
        <v>17191</v>
      </c>
      <c r="C4990">
        <v>0</v>
      </c>
      <c r="D4990" s="88">
        <v>0</v>
      </c>
    </row>
    <row r="4991" spans="1:4">
      <c r="A4991">
        <v>5316</v>
      </c>
      <c r="B4991" t="s">
        <v>17192</v>
      </c>
      <c r="C4991">
        <v>0</v>
      </c>
      <c r="D4991" s="88">
        <v>0</v>
      </c>
    </row>
    <row r="4992" spans="1:4">
      <c r="A4992">
        <v>5317</v>
      </c>
      <c r="B4992" t="s">
        <v>17193</v>
      </c>
      <c r="C4992">
        <v>0</v>
      </c>
      <c r="D4992" s="88">
        <v>0</v>
      </c>
    </row>
    <row r="4993" spans="1:4">
      <c r="A4993">
        <v>5318</v>
      </c>
      <c r="B4993" t="s">
        <v>17194</v>
      </c>
      <c r="C4993">
        <v>0</v>
      </c>
      <c r="D4993" s="88">
        <v>0</v>
      </c>
    </row>
    <row r="4994" spans="1:4">
      <c r="A4994">
        <v>5319</v>
      </c>
      <c r="B4994" t="s">
        <v>17195</v>
      </c>
      <c r="C4994">
        <v>0</v>
      </c>
      <c r="D4994" s="88">
        <v>0</v>
      </c>
    </row>
    <row r="4995" spans="1:4">
      <c r="A4995">
        <v>5320</v>
      </c>
      <c r="B4995" t="s">
        <v>17196</v>
      </c>
      <c r="C4995">
        <v>0</v>
      </c>
      <c r="D4995" s="88">
        <v>0</v>
      </c>
    </row>
    <row r="4996" spans="1:4">
      <c r="A4996">
        <v>5321</v>
      </c>
      <c r="B4996" t="s">
        <v>17197</v>
      </c>
      <c r="C4996">
        <v>0</v>
      </c>
      <c r="D4996" s="88">
        <v>0</v>
      </c>
    </row>
    <row r="4997" spans="1:4">
      <c r="A4997">
        <v>5322</v>
      </c>
      <c r="B4997" t="s">
        <v>17198</v>
      </c>
      <c r="C4997">
        <v>0</v>
      </c>
      <c r="D4997" s="88">
        <v>0</v>
      </c>
    </row>
    <row r="4998" spans="1:4">
      <c r="A4998">
        <v>5323</v>
      </c>
      <c r="B4998" t="s">
        <v>17199</v>
      </c>
      <c r="C4998">
        <v>0</v>
      </c>
      <c r="D4998" s="88">
        <v>0</v>
      </c>
    </row>
    <row r="4999" spans="1:4">
      <c r="A4999">
        <v>5324</v>
      </c>
      <c r="B4999" t="s">
        <v>17200</v>
      </c>
      <c r="C4999">
        <v>0</v>
      </c>
      <c r="D4999" s="88">
        <v>0</v>
      </c>
    </row>
    <row r="5000" spans="1:4">
      <c r="A5000">
        <v>5325</v>
      </c>
      <c r="B5000" t="s">
        <v>17201</v>
      </c>
      <c r="C5000">
        <v>0</v>
      </c>
      <c r="D5000" s="88">
        <v>0</v>
      </c>
    </row>
    <row r="5001" spans="1:4">
      <c r="A5001">
        <v>5326</v>
      </c>
      <c r="B5001" t="s">
        <v>17202</v>
      </c>
      <c r="C5001">
        <v>0</v>
      </c>
      <c r="D5001" s="88">
        <v>0</v>
      </c>
    </row>
    <row r="5002" spans="1:4">
      <c r="A5002">
        <v>5327</v>
      </c>
      <c r="B5002" t="s">
        <v>17203</v>
      </c>
      <c r="C5002">
        <v>0</v>
      </c>
      <c r="D5002" s="88">
        <v>0</v>
      </c>
    </row>
    <row r="5003" spans="1:4">
      <c r="A5003">
        <v>5328</v>
      </c>
      <c r="B5003" t="s">
        <v>17204</v>
      </c>
      <c r="C5003">
        <v>0</v>
      </c>
      <c r="D5003" s="88">
        <v>0</v>
      </c>
    </row>
    <row r="5004" spans="1:4">
      <c r="A5004">
        <v>5329</v>
      </c>
      <c r="B5004" t="s">
        <v>17205</v>
      </c>
      <c r="C5004">
        <v>0</v>
      </c>
      <c r="D5004" s="88">
        <v>0</v>
      </c>
    </row>
    <row r="5005" spans="1:4">
      <c r="A5005">
        <v>5330</v>
      </c>
      <c r="B5005" t="s">
        <v>17206</v>
      </c>
      <c r="C5005">
        <v>0</v>
      </c>
      <c r="D5005" s="88">
        <v>0</v>
      </c>
    </row>
    <row r="5006" spans="1:4">
      <c r="A5006">
        <v>5331</v>
      </c>
      <c r="B5006" t="s">
        <v>17207</v>
      </c>
      <c r="C5006">
        <v>0</v>
      </c>
      <c r="D5006" s="88">
        <v>0</v>
      </c>
    </row>
    <row r="5007" spans="1:4">
      <c r="A5007">
        <v>5332</v>
      </c>
      <c r="B5007" t="s">
        <v>17208</v>
      </c>
      <c r="C5007">
        <v>0</v>
      </c>
      <c r="D5007" s="88">
        <v>0</v>
      </c>
    </row>
    <row r="5008" spans="1:4">
      <c r="A5008">
        <v>5333</v>
      </c>
      <c r="B5008" t="s">
        <v>17209</v>
      </c>
      <c r="C5008">
        <v>0</v>
      </c>
      <c r="D5008" s="88">
        <v>0</v>
      </c>
    </row>
    <row r="5009" spans="1:4">
      <c r="A5009">
        <v>5334</v>
      </c>
      <c r="B5009" t="s">
        <v>17210</v>
      </c>
      <c r="C5009">
        <v>0</v>
      </c>
      <c r="D5009" s="88">
        <v>0</v>
      </c>
    </row>
    <row r="5010" spans="1:4">
      <c r="A5010">
        <v>5335</v>
      </c>
      <c r="B5010" t="s">
        <v>17211</v>
      </c>
      <c r="C5010">
        <v>0</v>
      </c>
      <c r="D5010" s="88">
        <v>0</v>
      </c>
    </row>
    <row r="5011" spans="1:4">
      <c r="A5011">
        <v>5336</v>
      </c>
      <c r="B5011" t="s">
        <v>17212</v>
      </c>
      <c r="C5011">
        <v>0</v>
      </c>
      <c r="D5011" s="88">
        <v>0</v>
      </c>
    </row>
    <row r="5012" spans="1:4">
      <c r="A5012">
        <v>5337</v>
      </c>
      <c r="B5012" t="s">
        <v>17213</v>
      </c>
      <c r="C5012">
        <v>0</v>
      </c>
      <c r="D5012" s="88">
        <v>0</v>
      </c>
    </row>
    <row r="5013" spans="1:4">
      <c r="A5013">
        <v>5338</v>
      </c>
      <c r="B5013" t="s">
        <v>17214</v>
      </c>
      <c r="C5013">
        <v>0</v>
      </c>
      <c r="D5013" s="88">
        <v>0</v>
      </c>
    </row>
    <row r="5014" spans="1:4">
      <c r="A5014">
        <v>5339</v>
      </c>
      <c r="B5014" t="s">
        <v>17215</v>
      </c>
      <c r="C5014">
        <v>0</v>
      </c>
      <c r="D5014" s="88">
        <v>0</v>
      </c>
    </row>
    <row r="5015" spans="1:4">
      <c r="A5015">
        <v>5340</v>
      </c>
      <c r="B5015" t="s">
        <v>17216</v>
      </c>
      <c r="C5015">
        <v>0</v>
      </c>
      <c r="D5015" s="88">
        <v>0</v>
      </c>
    </row>
    <row r="5016" spans="1:4">
      <c r="A5016">
        <v>5341</v>
      </c>
      <c r="B5016" t="s">
        <v>17217</v>
      </c>
      <c r="C5016">
        <v>0</v>
      </c>
      <c r="D5016" s="88">
        <v>0</v>
      </c>
    </row>
    <row r="5017" spans="1:4">
      <c r="A5017">
        <v>5342</v>
      </c>
      <c r="B5017" t="s">
        <v>17218</v>
      </c>
      <c r="C5017">
        <v>0</v>
      </c>
      <c r="D5017" s="88">
        <v>0</v>
      </c>
    </row>
    <row r="5018" spans="1:4">
      <c r="A5018">
        <v>5343</v>
      </c>
      <c r="B5018" t="s">
        <v>17219</v>
      </c>
      <c r="C5018">
        <v>0</v>
      </c>
      <c r="D5018" s="88">
        <v>0</v>
      </c>
    </row>
    <row r="5019" spans="1:4">
      <c r="A5019">
        <v>5344</v>
      </c>
      <c r="B5019" t="s">
        <v>17220</v>
      </c>
      <c r="C5019">
        <v>0</v>
      </c>
      <c r="D5019" s="88">
        <v>0</v>
      </c>
    </row>
    <row r="5020" spans="1:4">
      <c r="A5020">
        <v>5345</v>
      </c>
      <c r="B5020" t="s">
        <v>17221</v>
      </c>
      <c r="C5020">
        <v>0</v>
      </c>
      <c r="D5020" s="88">
        <v>0</v>
      </c>
    </row>
    <row r="5021" spans="1:4">
      <c r="A5021">
        <v>5346</v>
      </c>
      <c r="B5021" t="s">
        <v>17222</v>
      </c>
      <c r="C5021">
        <v>0</v>
      </c>
      <c r="D5021" s="88">
        <v>0</v>
      </c>
    </row>
    <row r="5022" spans="1:4">
      <c r="A5022">
        <v>5347</v>
      </c>
      <c r="B5022" t="s">
        <v>17223</v>
      </c>
      <c r="C5022">
        <v>0</v>
      </c>
      <c r="D5022" s="88">
        <v>7.56</v>
      </c>
    </row>
    <row r="5023" spans="1:4">
      <c r="A5023">
        <v>5348</v>
      </c>
      <c r="B5023" t="s">
        <v>17224</v>
      </c>
      <c r="C5023">
        <v>0</v>
      </c>
      <c r="D5023" s="88">
        <v>14.5</v>
      </c>
    </row>
    <row r="5024" spans="1:4">
      <c r="A5024">
        <v>5349</v>
      </c>
      <c r="B5024" t="s">
        <v>17225</v>
      </c>
      <c r="C5024">
        <v>0</v>
      </c>
      <c r="D5024" s="88">
        <v>18</v>
      </c>
    </row>
    <row r="5025" spans="1:4">
      <c r="A5025">
        <v>5350</v>
      </c>
      <c r="B5025" t="s">
        <v>17226</v>
      </c>
      <c r="C5025">
        <v>12</v>
      </c>
      <c r="D5025" s="88">
        <v>13.8</v>
      </c>
    </row>
    <row r="5026" spans="1:4">
      <c r="A5026">
        <v>5351</v>
      </c>
      <c r="B5026" t="s">
        <v>17227</v>
      </c>
      <c r="C5026">
        <v>0</v>
      </c>
      <c r="D5026" s="88">
        <v>18</v>
      </c>
    </row>
    <row r="5027" spans="1:4">
      <c r="A5027">
        <v>5352</v>
      </c>
      <c r="B5027" t="s">
        <v>17228</v>
      </c>
      <c r="C5027">
        <v>0</v>
      </c>
      <c r="D5027" s="88">
        <v>17.2</v>
      </c>
    </row>
    <row r="5028" spans="1:4">
      <c r="A5028">
        <v>5353</v>
      </c>
      <c r="B5028" t="s">
        <v>17229</v>
      </c>
      <c r="C5028">
        <v>0</v>
      </c>
      <c r="D5028" s="88">
        <v>302.233</v>
      </c>
    </row>
    <row r="5029" spans="1:4">
      <c r="A5029">
        <v>5354</v>
      </c>
      <c r="B5029" t="s">
        <v>17230</v>
      </c>
      <c r="C5029">
        <v>0</v>
      </c>
      <c r="D5029" s="88">
        <v>8.2100000000000009</v>
      </c>
    </row>
    <row r="5030" spans="1:4">
      <c r="A5030">
        <v>5355</v>
      </c>
      <c r="B5030" t="s">
        <v>17231</v>
      </c>
      <c r="C5030">
        <v>0</v>
      </c>
      <c r="D5030" s="88">
        <v>18.899999999999999</v>
      </c>
    </row>
    <row r="5031" spans="1:4">
      <c r="A5031">
        <v>5356</v>
      </c>
      <c r="B5031" t="s">
        <v>17232</v>
      </c>
      <c r="C5031">
        <v>0</v>
      </c>
      <c r="D5031" s="88">
        <v>19.149999999999999</v>
      </c>
    </row>
    <row r="5032" spans="1:4">
      <c r="A5032">
        <v>5357</v>
      </c>
      <c r="B5032" t="s">
        <v>17233</v>
      </c>
      <c r="C5032">
        <v>0</v>
      </c>
      <c r="D5032" s="88">
        <v>24.95</v>
      </c>
    </row>
    <row r="5033" spans="1:4">
      <c r="A5033">
        <v>5358</v>
      </c>
      <c r="B5033" t="s">
        <v>17234</v>
      </c>
      <c r="C5033">
        <v>0</v>
      </c>
      <c r="D5033" s="88">
        <v>13.33</v>
      </c>
    </row>
    <row r="5034" spans="1:4">
      <c r="A5034">
        <v>5359</v>
      </c>
      <c r="B5034" t="s">
        <v>17235</v>
      </c>
      <c r="C5034">
        <v>0</v>
      </c>
      <c r="D5034" s="88">
        <v>12.02</v>
      </c>
    </row>
    <row r="5035" spans="1:4">
      <c r="A5035">
        <v>5360</v>
      </c>
      <c r="B5035" t="s">
        <v>17236</v>
      </c>
      <c r="C5035">
        <v>0</v>
      </c>
      <c r="D5035" s="88">
        <v>16.989999999999998</v>
      </c>
    </row>
    <row r="5036" spans="1:4">
      <c r="A5036">
        <v>5361</v>
      </c>
      <c r="B5036" t="s">
        <v>17237</v>
      </c>
      <c r="C5036">
        <v>0</v>
      </c>
      <c r="D5036" s="88">
        <v>20.256</v>
      </c>
    </row>
    <row r="5037" spans="1:4">
      <c r="A5037">
        <v>5362</v>
      </c>
      <c r="B5037" t="s">
        <v>17238</v>
      </c>
      <c r="C5037">
        <v>3</v>
      </c>
      <c r="D5037" s="88">
        <v>15.07</v>
      </c>
    </row>
    <row r="5038" spans="1:4">
      <c r="A5038">
        <v>5363</v>
      </c>
      <c r="B5038" t="s">
        <v>17239</v>
      </c>
      <c r="C5038">
        <v>0</v>
      </c>
      <c r="D5038" s="88">
        <v>21.58</v>
      </c>
    </row>
    <row r="5039" spans="1:4">
      <c r="A5039">
        <v>5364</v>
      </c>
      <c r="B5039" t="s">
        <v>17240</v>
      </c>
      <c r="C5039">
        <v>0</v>
      </c>
      <c r="D5039" s="88">
        <v>2.774</v>
      </c>
    </row>
    <row r="5040" spans="1:4">
      <c r="A5040">
        <v>5365</v>
      </c>
      <c r="B5040" t="s">
        <v>17241</v>
      </c>
      <c r="C5040">
        <v>0</v>
      </c>
      <c r="D5040" s="88">
        <v>13.09</v>
      </c>
    </row>
    <row r="5041" spans="1:4">
      <c r="A5041">
        <v>5366</v>
      </c>
      <c r="B5041" t="s">
        <v>17242</v>
      </c>
      <c r="C5041">
        <v>0</v>
      </c>
      <c r="D5041" s="88">
        <v>7.7069999999999999</v>
      </c>
    </row>
    <row r="5042" spans="1:4">
      <c r="A5042">
        <v>5367</v>
      </c>
      <c r="B5042" t="s">
        <v>17243</v>
      </c>
      <c r="C5042">
        <v>0</v>
      </c>
      <c r="D5042" s="88">
        <v>13.928000000000001</v>
      </c>
    </row>
    <row r="5043" spans="1:4">
      <c r="A5043">
        <v>5368</v>
      </c>
      <c r="B5043" t="s">
        <v>17244</v>
      </c>
      <c r="C5043">
        <v>0</v>
      </c>
      <c r="D5043" s="88">
        <v>19.5</v>
      </c>
    </row>
    <row r="5044" spans="1:4">
      <c r="A5044">
        <v>5369</v>
      </c>
      <c r="B5044" t="s">
        <v>17245</v>
      </c>
      <c r="C5044">
        <v>0</v>
      </c>
      <c r="D5044" s="88">
        <v>12.96</v>
      </c>
    </row>
    <row r="5045" spans="1:4">
      <c r="A5045">
        <v>5370</v>
      </c>
      <c r="B5045" t="s">
        <v>17246</v>
      </c>
      <c r="C5045">
        <v>0</v>
      </c>
      <c r="D5045" s="88">
        <v>3.52</v>
      </c>
    </row>
    <row r="5046" spans="1:4">
      <c r="A5046">
        <v>5371</v>
      </c>
      <c r="B5046" t="s">
        <v>17247</v>
      </c>
      <c r="C5046">
        <v>0</v>
      </c>
      <c r="D5046" s="88">
        <v>10.28</v>
      </c>
    </row>
    <row r="5047" spans="1:4">
      <c r="A5047">
        <v>5372</v>
      </c>
      <c r="B5047" t="s">
        <v>17248</v>
      </c>
      <c r="C5047">
        <v>0</v>
      </c>
      <c r="D5047" s="88">
        <v>4.9960000000000004</v>
      </c>
    </row>
    <row r="5048" spans="1:4">
      <c r="A5048">
        <v>5373</v>
      </c>
      <c r="B5048" t="s">
        <v>17249</v>
      </c>
      <c r="C5048">
        <v>3</v>
      </c>
      <c r="D5048" s="88">
        <v>10.28</v>
      </c>
    </row>
    <row r="5049" spans="1:4">
      <c r="A5049">
        <v>5374</v>
      </c>
      <c r="B5049" t="s">
        <v>17250</v>
      </c>
      <c r="C5049">
        <v>0</v>
      </c>
      <c r="D5049" s="88">
        <v>2.9</v>
      </c>
    </row>
    <row r="5050" spans="1:4">
      <c r="A5050">
        <v>5375</v>
      </c>
      <c r="B5050" t="s">
        <v>17251</v>
      </c>
      <c r="C5050">
        <v>0</v>
      </c>
      <c r="D5050" s="88">
        <v>38.450000000000003</v>
      </c>
    </row>
    <row r="5051" spans="1:4">
      <c r="A5051">
        <v>5376</v>
      </c>
      <c r="B5051" t="s">
        <v>17252</v>
      </c>
      <c r="C5051">
        <v>12</v>
      </c>
      <c r="D5051" s="88">
        <v>20.8</v>
      </c>
    </row>
    <row r="5052" spans="1:4">
      <c r="A5052">
        <v>5377</v>
      </c>
      <c r="B5052" t="s">
        <v>17253</v>
      </c>
      <c r="C5052">
        <v>0</v>
      </c>
      <c r="D5052" s="88">
        <v>77.83</v>
      </c>
    </row>
    <row r="5053" spans="1:4">
      <c r="A5053">
        <v>5378</v>
      </c>
      <c r="B5053" t="s">
        <v>17254</v>
      </c>
      <c r="C5053">
        <v>0</v>
      </c>
      <c r="D5053" s="88">
        <v>8.9499999999999993</v>
      </c>
    </row>
    <row r="5054" spans="1:4">
      <c r="A5054">
        <v>5379</v>
      </c>
      <c r="B5054" t="s">
        <v>17255</v>
      </c>
      <c r="C5054">
        <v>36</v>
      </c>
      <c r="D5054" s="88">
        <v>2.25</v>
      </c>
    </row>
    <row r="5055" spans="1:4">
      <c r="A5055">
        <v>5380</v>
      </c>
      <c r="B5055" t="s">
        <v>17256</v>
      </c>
      <c r="C5055">
        <v>0</v>
      </c>
      <c r="D5055" s="88">
        <v>7.984</v>
      </c>
    </row>
    <row r="5056" spans="1:4">
      <c r="A5056">
        <v>5381</v>
      </c>
      <c r="B5056" t="s">
        <v>17257</v>
      </c>
      <c r="C5056">
        <v>0</v>
      </c>
      <c r="D5056" s="88">
        <v>9.1750000000000007</v>
      </c>
    </row>
    <row r="5057" spans="1:4">
      <c r="A5057">
        <v>5382</v>
      </c>
      <c r="B5057" t="s">
        <v>17258</v>
      </c>
      <c r="C5057">
        <v>0</v>
      </c>
      <c r="D5057" s="88">
        <v>9.43</v>
      </c>
    </row>
    <row r="5058" spans="1:4">
      <c r="A5058">
        <v>5383</v>
      </c>
      <c r="B5058" t="s">
        <v>17259</v>
      </c>
      <c r="C5058">
        <v>0</v>
      </c>
      <c r="D5058" s="88">
        <v>21.69</v>
      </c>
    </row>
    <row r="5059" spans="1:4">
      <c r="A5059">
        <v>5384</v>
      </c>
      <c r="B5059" t="s">
        <v>17260</v>
      </c>
      <c r="C5059">
        <v>0</v>
      </c>
      <c r="D5059" s="88">
        <v>14.45</v>
      </c>
    </row>
    <row r="5060" spans="1:4">
      <c r="A5060">
        <v>5385</v>
      </c>
      <c r="B5060" t="s">
        <v>17261</v>
      </c>
      <c r="C5060">
        <v>0</v>
      </c>
      <c r="D5060" s="88">
        <v>12.4</v>
      </c>
    </row>
    <row r="5061" spans="1:4">
      <c r="A5061">
        <v>5386</v>
      </c>
      <c r="B5061" t="s">
        <v>17262</v>
      </c>
      <c r="C5061">
        <v>0</v>
      </c>
      <c r="D5061" s="88">
        <v>3.2250000000000001</v>
      </c>
    </row>
    <row r="5062" spans="1:4">
      <c r="A5062">
        <v>5387</v>
      </c>
      <c r="B5062" t="s">
        <v>17263</v>
      </c>
      <c r="C5062">
        <v>9</v>
      </c>
      <c r="D5062" s="88">
        <v>16.88</v>
      </c>
    </row>
    <row r="5063" spans="1:4">
      <c r="A5063">
        <v>5388</v>
      </c>
      <c r="B5063" t="s">
        <v>17264</v>
      </c>
      <c r="C5063">
        <v>0</v>
      </c>
      <c r="D5063" s="88">
        <v>10.678000000000001</v>
      </c>
    </row>
    <row r="5064" spans="1:4">
      <c r="A5064">
        <v>5389</v>
      </c>
      <c r="B5064" t="s">
        <v>17265</v>
      </c>
      <c r="C5064">
        <v>0</v>
      </c>
      <c r="D5064" s="88">
        <v>9.2100000000000009</v>
      </c>
    </row>
    <row r="5065" spans="1:4">
      <c r="A5065">
        <v>5390</v>
      </c>
      <c r="B5065" t="s">
        <v>17266</v>
      </c>
      <c r="C5065">
        <v>0</v>
      </c>
      <c r="D5065" s="88">
        <v>26.356000000000002</v>
      </c>
    </row>
    <row r="5066" spans="1:4">
      <c r="A5066">
        <v>5391</v>
      </c>
      <c r="B5066" t="s">
        <v>17267</v>
      </c>
      <c r="C5066">
        <v>0</v>
      </c>
      <c r="D5066" s="88">
        <v>28.33</v>
      </c>
    </row>
    <row r="5067" spans="1:4">
      <c r="A5067">
        <v>5392</v>
      </c>
      <c r="B5067" t="s">
        <v>17268</v>
      </c>
      <c r="C5067">
        <v>0</v>
      </c>
      <c r="D5067" s="88">
        <v>55.03</v>
      </c>
    </row>
    <row r="5068" spans="1:4">
      <c r="A5068">
        <v>5393</v>
      </c>
      <c r="B5068" t="s">
        <v>17269</v>
      </c>
      <c r="C5068">
        <v>3</v>
      </c>
      <c r="D5068" s="88">
        <v>12.15</v>
      </c>
    </row>
    <row r="5069" spans="1:4">
      <c r="A5069">
        <v>5394</v>
      </c>
      <c r="B5069" t="s">
        <v>17270</v>
      </c>
      <c r="C5069">
        <v>0</v>
      </c>
      <c r="D5069" s="88">
        <v>4.3250000000000002</v>
      </c>
    </row>
    <row r="5070" spans="1:4">
      <c r="A5070">
        <v>5395</v>
      </c>
      <c r="B5070" t="s">
        <v>17271</v>
      </c>
      <c r="C5070">
        <v>0</v>
      </c>
      <c r="D5070" s="88">
        <v>10.081</v>
      </c>
    </row>
    <row r="5071" spans="1:4">
      <c r="A5071">
        <v>5396</v>
      </c>
      <c r="B5071" t="s">
        <v>17272</v>
      </c>
      <c r="C5071">
        <v>6</v>
      </c>
      <c r="D5071" s="88">
        <v>27.68</v>
      </c>
    </row>
    <row r="5072" spans="1:4">
      <c r="A5072">
        <v>5397</v>
      </c>
      <c r="B5072" t="s">
        <v>17273</v>
      </c>
      <c r="C5072">
        <v>0</v>
      </c>
      <c r="D5072" s="88">
        <v>41.345999999999997</v>
      </c>
    </row>
    <row r="5073" spans="1:4">
      <c r="A5073">
        <v>5398</v>
      </c>
      <c r="B5073" t="s">
        <v>17274</v>
      </c>
      <c r="C5073">
        <v>0</v>
      </c>
      <c r="D5073" s="88">
        <v>7.5650000000000004</v>
      </c>
    </row>
    <row r="5074" spans="1:4">
      <c r="A5074">
        <v>5399</v>
      </c>
      <c r="B5074" t="s">
        <v>17275</v>
      </c>
      <c r="C5074">
        <v>0</v>
      </c>
      <c r="D5074" s="88">
        <v>10.303000000000001</v>
      </c>
    </row>
    <row r="5075" spans="1:4">
      <c r="A5075">
        <v>5400</v>
      </c>
      <c r="B5075" t="s">
        <v>17276</v>
      </c>
      <c r="C5075">
        <v>0</v>
      </c>
      <c r="D5075" s="88">
        <v>48.66</v>
      </c>
    </row>
    <row r="5076" spans="1:4">
      <c r="A5076">
        <v>5401</v>
      </c>
      <c r="B5076" t="s">
        <v>17277</v>
      </c>
      <c r="C5076">
        <v>0</v>
      </c>
      <c r="D5076" s="88">
        <v>6.92</v>
      </c>
    </row>
    <row r="5077" spans="1:4">
      <c r="A5077">
        <v>5402</v>
      </c>
      <c r="B5077" t="s">
        <v>17278</v>
      </c>
      <c r="C5077">
        <v>12</v>
      </c>
      <c r="D5077" s="88">
        <v>8.3249999999999993</v>
      </c>
    </row>
    <row r="5078" spans="1:4">
      <c r="A5078">
        <v>5403</v>
      </c>
      <c r="B5078" t="s">
        <v>17279</v>
      </c>
      <c r="C5078">
        <v>0</v>
      </c>
      <c r="D5078" s="88">
        <v>15.69</v>
      </c>
    </row>
    <row r="5079" spans="1:4">
      <c r="A5079">
        <v>5404</v>
      </c>
      <c r="B5079" t="s">
        <v>17280</v>
      </c>
      <c r="C5079">
        <v>0</v>
      </c>
      <c r="D5079" s="88">
        <v>17.600000000000001</v>
      </c>
    </row>
    <row r="5080" spans="1:4">
      <c r="A5080">
        <v>5405</v>
      </c>
      <c r="B5080" t="s">
        <v>17281</v>
      </c>
      <c r="C5080">
        <v>0</v>
      </c>
      <c r="D5080" s="88">
        <v>33.494999999999997</v>
      </c>
    </row>
    <row r="5081" spans="1:4">
      <c r="A5081">
        <v>5406</v>
      </c>
      <c r="B5081" t="s">
        <v>17282</v>
      </c>
      <c r="C5081">
        <v>0</v>
      </c>
      <c r="D5081" s="88">
        <v>14.202999999999999</v>
      </c>
    </row>
    <row r="5082" spans="1:4">
      <c r="A5082">
        <v>5407</v>
      </c>
      <c r="B5082" t="s">
        <v>17283</v>
      </c>
      <c r="C5082">
        <v>0</v>
      </c>
      <c r="D5082" s="88">
        <v>17.2</v>
      </c>
    </row>
    <row r="5083" spans="1:4">
      <c r="A5083">
        <v>5408</v>
      </c>
      <c r="B5083" t="s">
        <v>17284</v>
      </c>
      <c r="C5083">
        <v>0</v>
      </c>
      <c r="D5083" s="88">
        <v>21.385000000000002</v>
      </c>
    </row>
    <row r="5084" spans="1:4">
      <c r="A5084">
        <v>5409</v>
      </c>
      <c r="B5084" t="s">
        <v>17285</v>
      </c>
      <c r="C5084">
        <v>0</v>
      </c>
      <c r="D5084" s="88">
        <v>23.4</v>
      </c>
    </row>
    <row r="5085" spans="1:4">
      <c r="A5085">
        <v>5410</v>
      </c>
      <c r="B5085" t="s">
        <v>17286</v>
      </c>
      <c r="C5085">
        <v>0</v>
      </c>
      <c r="D5085" s="88">
        <v>23.18</v>
      </c>
    </row>
    <row r="5086" spans="1:4">
      <c r="A5086">
        <v>5411</v>
      </c>
      <c r="B5086" t="s">
        <v>17287</v>
      </c>
      <c r="C5086">
        <v>0</v>
      </c>
      <c r="D5086" s="88">
        <v>20.83</v>
      </c>
    </row>
    <row r="5087" spans="1:4">
      <c r="A5087">
        <v>5412</v>
      </c>
      <c r="B5087" t="s">
        <v>17288</v>
      </c>
      <c r="C5087">
        <v>0</v>
      </c>
      <c r="D5087" s="88">
        <v>23.984999999999999</v>
      </c>
    </row>
    <row r="5088" spans="1:4">
      <c r="A5088">
        <v>5413</v>
      </c>
      <c r="B5088" t="s">
        <v>17289</v>
      </c>
      <c r="C5088">
        <v>0</v>
      </c>
      <c r="D5088" s="88">
        <v>14.15</v>
      </c>
    </row>
    <row r="5089" spans="1:4">
      <c r="A5089">
        <v>5414</v>
      </c>
      <c r="B5089" t="s">
        <v>17290</v>
      </c>
      <c r="C5089">
        <v>0</v>
      </c>
      <c r="D5089" s="88">
        <v>12.83</v>
      </c>
    </row>
    <row r="5090" spans="1:4">
      <c r="A5090">
        <v>5415</v>
      </c>
      <c r="B5090" t="s">
        <v>17291</v>
      </c>
      <c r="C5090">
        <v>0</v>
      </c>
      <c r="D5090" s="88">
        <v>17.010000000000002</v>
      </c>
    </row>
    <row r="5091" spans="1:4">
      <c r="A5091">
        <v>5416</v>
      </c>
      <c r="B5091" t="s">
        <v>17292</v>
      </c>
      <c r="C5091">
        <v>0</v>
      </c>
      <c r="D5091" s="88">
        <v>5.9130000000000003</v>
      </c>
    </row>
    <row r="5092" spans="1:4">
      <c r="A5092">
        <v>5417</v>
      </c>
      <c r="B5092" t="s">
        <v>17293</v>
      </c>
      <c r="C5092">
        <v>0</v>
      </c>
      <c r="D5092" s="88">
        <v>2.5459999999999998</v>
      </c>
    </row>
    <row r="5093" spans="1:4">
      <c r="A5093">
        <v>5418</v>
      </c>
      <c r="B5093" t="s">
        <v>17294</v>
      </c>
      <c r="C5093">
        <v>0</v>
      </c>
      <c r="D5093" s="88">
        <v>33.78</v>
      </c>
    </row>
    <row r="5094" spans="1:4">
      <c r="A5094">
        <v>5419</v>
      </c>
      <c r="B5094" t="s">
        <v>17295</v>
      </c>
      <c r="C5094">
        <v>0</v>
      </c>
      <c r="D5094" s="88">
        <v>8.2650000000000006</v>
      </c>
    </row>
    <row r="5095" spans="1:4">
      <c r="A5095">
        <v>5420</v>
      </c>
      <c r="B5095" t="s">
        <v>17296</v>
      </c>
      <c r="C5095">
        <v>0</v>
      </c>
      <c r="D5095" s="88">
        <v>11.22</v>
      </c>
    </row>
    <row r="5096" spans="1:4">
      <c r="A5096">
        <v>5421</v>
      </c>
      <c r="B5096" t="s">
        <v>17297</v>
      </c>
      <c r="C5096">
        <v>0</v>
      </c>
      <c r="D5096" s="88">
        <v>22.295000000000002</v>
      </c>
    </row>
    <row r="5097" spans="1:4">
      <c r="A5097">
        <v>5422</v>
      </c>
      <c r="B5097" t="s">
        <v>17298</v>
      </c>
      <c r="C5097">
        <v>9</v>
      </c>
      <c r="D5097" s="88">
        <v>7.87</v>
      </c>
    </row>
    <row r="5098" spans="1:4">
      <c r="A5098">
        <v>5423</v>
      </c>
      <c r="B5098" t="s">
        <v>17299</v>
      </c>
      <c r="C5098">
        <v>66</v>
      </c>
      <c r="D5098" s="88">
        <v>22.8</v>
      </c>
    </row>
    <row r="5099" spans="1:4">
      <c r="A5099">
        <v>5424</v>
      </c>
      <c r="B5099" t="s">
        <v>17300</v>
      </c>
      <c r="C5099">
        <v>0</v>
      </c>
      <c r="D5099" s="88">
        <v>28.65</v>
      </c>
    </row>
    <row r="5100" spans="1:4">
      <c r="A5100">
        <v>5425</v>
      </c>
      <c r="B5100" t="s">
        <v>17301</v>
      </c>
      <c r="C5100">
        <v>0</v>
      </c>
      <c r="D5100" s="88">
        <v>11.46</v>
      </c>
    </row>
    <row r="5101" spans="1:4">
      <c r="A5101">
        <v>5426</v>
      </c>
      <c r="B5101" t="s">
        <v>17302</v>
      </c>
      <c r="C5101">
        <v>0</v>
      </c>
      <c r="D5101" s="88">
        <v>20.661000000000001</v>
      </c>
    </row>
    <row r="5102" spans="1:4">
      <c r="A5102">
        <v>5427</v>
      </c>
      <c r="B5102" t="s">
        <v>17303</v>
      </c>
      <c r="C5102">
        <v>0</v>
      </c>
      <c r="D5102" s="88">
        <v>5.5579999999999998</v>
      </c>
    </row>
    <row r="5103" spans="1:4">
      <c r="A5103">
        <v>5428</v>
      </c>
      <c r="B5103" t="s">
        <v>17304</v>
      </c>
      <c r="C5103">
        <v>0</v>
      </c>
      <c r="D5103" s="88">
        <v>13.327999999999999</v>
      </c>
    </row>
    <row r="5104" spans="1:4">
      <c r="A5104">
        <v>5429</v>
      </c>
      <c r="B5104" t="s">
        <v>17305</v>
      </c>
      <c r="C5104">
        <v>27</v>
      </c>
      <c r="D5104" s="88">
        <v>56.71</v>
      </c>
    </row>
    <row r="5105" spans="1:4">
      <c r="A5105">
        <v>5430</v>
      </c>
      <c r="B5105" t="s">
        <v>17306</v>
      </c>
      <c r="C5105">
        <v>0</v>
      </c>
      <c r="D5105" s="88">
        <v>13.08</v>
      </c>
    </row>
    <row r="5106" spans="1:4">
      <c r="A5106">
        <v>5431</v>
      </c>
      <c r="B5106" t="s">
        <v>17307</v>
      </c>
      <c r="C5106">
        <v>0</v>
      </c>
      <c r="D5106" s="88">
        <v>3.7749999999999999</v>
      </c>
    </row>
    <row r="5107" spans="1:4">
      <c r="A5107">
        <v>5432</v>
      </c>
      <c r="B5107" t="s">
        <v>17308</v>
      </c>
      <c r="C5107">
        <v>0</v>
      </c>
      <c r="D5107" s="88">
        <v>19.96</v>
      </c>
    </row>
    <row r="5108" spans="1:4">
      <c r="A5108">
        <v>5433</v>
      </c>
      <c r="B5108" t="s">
        <v>17309</v>
      </c>
      <c r="C5108">
        <v>0</v>
      </c>
      <c r="D5108" s="88">
        <v>19.579999999999998</v>
      </c>
    </row>
    <row r="5109" spans="1:4">
      <c r="A5109">
        <v>5434</v>
      </c>
      <c r="B5109" t="s">
        <v>17310</v>
      </c>
      <c r="C5109">
        <v>0</v>
      </c>
      <c r="D5109" s="88">
        <v>11.85</v>
      </c>
    </row>
    <row r="5110" spans="1:4">
      <c r="A5110">
        <v>5435</v>
      </c>
      <c r="B5110" t="s">
        <v>17311</v>
      </c>
      <c r="C5110">
        <v>0</v>
      </c>
      <c r="D5110" s="88">
        <v>20.43</v>
      </c>
    </row>
    <row r="5111" spans="1:4">
      <c r="A5111">
        <v>5436</v>
      </c>
      <c r="B5111" t="s">
        <v>17312</v>
      </c>
      <c r="C5111">
        <v>0</v>
      </c>
      <c r="D5111" s="88">
        <v>52.25</v>
      </c>
    </row>
    <row r="5112" spans="1:4">
      <c r="A5112">
        <v>5437</v>
      </c>
      <c r="B5112" t="s">
        <v>17313</v>
      </c>
      <c r="C5112">
        <v>0</v>
      </c>
      <c r="D5112" s="88">
        <v>3.86</v>
      </c>
    </row>
    <row r="5113" spans="1:4">
      <c r="A5113">
        <v>5438</v>
      </c>
      <c r="B5113" t="s">
        <v>17314</v>
      </c>
      <c r="C5113">
        <v>0</v>
      </c>
      <c r="D5113" s="88">
        <v>33.43</v>
      </c>
    </row>
    <row r="5114" spans="1:4">
      <c r="A5114">
        <v>5439</v>
      </c>
      <c r="B5114" t="s">
        <v>17315</v>
      </c>
      <c r="C5114">
        <v>12</v>
      </c>
      <c r="D5114" s="88">
        <v>12.38</v>
      </c>
    </row>
    <row r="5115" spans="1:4">
      <c r="A5115">
        <v>5440</v>
      </c>
      <c r="B5115" t="s">
        <v>17316</v>
      </c>
      <c r="C5115">
        <v>0</v>
      </c>
      <c r="D5115" s="88">
        <v>142.54</v>
      </c>
    </row>
    <row r="5116" spans="1:4">
      <c r="A5116">
        <v>5441</v>
      </c>
      <c r="B5116" t="s">
        <v>17317</v>
      </c>
      <c r="C5116">
        <v>0</v>
      </c>
      <c r="D5116" s="88">
        <v>21.800999999999998</v>
      </c>
    </row>
    <row r="5117" spans="1:4">
      <c r="A5117">
        <v>5442</v>
      </c>
      <c r="B5117" t="s">
        <v>17318</v>
      </c>
      <c r="C5117">
        <v>8</v>
      </c>
      <c r="D5117" s="88">
        <v>10.952999999999999</v>
      </c>
    </row>
    <row r="5118" spans="1:4">
      <c r="A5118">
        <v>5443</v>
      </c>
      <c r="B5118" t="s">
        <v>17319</v>
      </c>
      <c r="C5118">
        <v>3</v>
      </c>
      <c r="D5118" s="88">
        <v>7.2439999999999998</v>
      </c>
    </row>
    <row r="5119" spans="1:4">
      <c r="A5119">
        <v>5444</v>
      </c>
      <c r="B5119" t="s">
        <v>17320</v>
      </c>
      <c r="C5119">
        <v>0</v>
      </c>
      <c r="D5119" s="88">
        <v>21.91</v>
      </c>
    </row>
    <row r="5120" spans="1:4">
      <c r="A5120">
        <v>5445</v>
      </c>
      <c r="B5120" t="s">
        <v>17321</v>
      </c>
      <c r="C5120">
        <v>0</v>
      </c>
      <c r="D5120" s="88">
        <v>7.335</v>
      </c>
    </row>
    <row r="5121" spans="1:4">
      <c r="A5121">
        <v>5446</v>
      </c>
      <c r="B5121" t="s">
        <v>17322</v>
      </c>
      <c r="C5121">
        <v>0</v>
      </c>
      <c r="D5121" s="88">
        <v>10.314</v>
      </c>
    </row>
    <row r="5122" spans="1:4">
      <c r="A5122">
        <v>5447</v>
      </c>
      <c r="B5122" t="s">
        <v>17323</v>
      </c>
      <c r="C5122">
        <v>0</v>
      </c>
      <c r="D5122" s="88">
        <v>10.64</v>
      </c>
    </row>
    <row r="5123" spans="1:4">
      <c r="A5123">
        <v>5448</v>
      </c>
      <c r="B5123" t="s">
        <v>17324</v>
      </c>
      <c r="C5123">
        <v>0</v>
      </c>
      <c r="D5123" s="88">
        <v>19.219000000000001</v>
      </c>
    </row>
    <row r="5124" spans="1:4">
      <c r="A5124">
        <v>5449</v>
      </c>
      <c r="B5124" t="s">
        <v>17325</v>
      </c>
      <c r="C5124">
        <v>0</v>
      </c>
      <c r="D5124" s="88">
        <v>13.933</v>
      </c>
    </row>
    <row r="5125" spans="1:4">
      <c r="A5125">
        <v>5450</v>
      </c>
      <c r="B5125" t="s">
        <v>17326</v>
      </c>
      <c r="C5125">
        <v>24</v>
      </c>
      <c r="D5125" s="88">
        <v>5.99</v>
      </c>
    </row>
    <row r="5126" spans="1:4">
      <c r="A5126">
        <v>5451</v>
      </c>
      <c r="B5126" t="s">
        <v>17327</v>
      </c>
      <c r="C5126">
        <v>6</v>
      </c>
      <c r="D5126" s="88">
        <v>7.0529999999999999</v>
      </c>
    </row>
    <row r="5127" spans="1:4">
      <c r="A5127">
        <v>5452</v>
      </c>
      <c r="B5127" t="s">
        <v>17328</v>
      </c>
      <c r="C5127">
        <v>0</v>
      </c>
      <c r="D5127" s="88">
        <v>12.35</v>
      </c>
    </row>
    <row r="5128" spans="1:4">
      <c r="A5128">
        <v>5453</v>
      </c>
      <c r="B5128" t="s">
        <v>17329</v>
      </c>
      <c r="C5128">
        <v>0</v>
      </c>
      <c r="D5128" s="88">
        <v>28.03</v>
      </c>
    </row>
    <row r="5129" spans="1:4">
      <c r="A5129">
        <v>5454</v>
      </c>
      <c r="B5129" t="s">
        <v>17330</v>
      </c>
      <c r="C5129">
        <v>0</v>
      </c>
      <c r="D5129" s="88">
        <v>8.16</v>
      </c>
    </row>
    <row r="5130" spans="1:4">
      <c r="A5130">
        <v>5455</v>
      </c>
      <c r="B5130" t="s">
        <v>17331</v>
      </c>
      <c r="C5130">
        <v>0</v>
      </c>
      <c r="D5130" s="88">
        <v>31.463000000000001</v>
      </c>
    </row>
    <row r="5131" spans="1:4">
      <c r="A5131">
        <v>5456</v>
      </c>
      <c r="B5131" t="s">
        <v>17332</v>
      </c>
      <c r="C5131">
        <v>0</v>
      </c>
      <c r="D5131" s="88">
        <v>27.465</v>
      </c>
    </row>
    <row r="5132" spans="1:4">
      <c r="A5132">
        <v>5457</v>
      </c>
      <c r="B5132" t="s">
        <v>17333</v>
      </c>
      <c r="C5132">
        <v>12</v>
      </c>
      <c r="D5132" s="88">
        <v>15.16</v>
      </c>
    </row>
    <row r="5133" spans="1:4">
      <c r="A5133">
        <v>5458</v>
      </c>
      <c r="B5133" t="s">
        <v>17334</v>
      </c>
      <c r="C5133">
        <v>0</v>
      </c>
      <c r="D5133" s="88">
        <v>6.65</v>
      </c>
    </row>
    <row r="5134" spans="1:4">
      <c r="A5134">
        <v>5459</v>
      </c>
      <c r="B5134" t="s">
        <v>17335</v>
      </c>
      <c r="C5134">
        <v>0</v>
      </c>
      <c r="D5134" s="88">
        <v>9.9749999999999996</v>
      </c>
    </row>
    <row r="5135" spans="1:4">
      <c r="A5135">
        <v>5460</v>
      </c>
      <c r="B5135" t="s">
        <v>17336</v>
      </c>
      <c r="C5135">
        <v>0</v>
      </c>
      <c r="D5135" s="88">
        <v>9.9749999999999996</v>
      </c>
    </row>
    <row r="5136" spans="1:4">
      <c r="A5136">
        <v>5461</v>
      </c>
      <c r="B5136" t="s">
        <v>17337</v>
      </c>
      <c r="C5136">
        <v>0</v>
      </c>
      <c r="D5136" s="88">
        <v>8.82</v>
      </c>
    </row>
    <row r="5137" spans="1:4">
      <c r="A5137">
        <v>5462</v>
      </c>
      <c r="B5137" t="s">
        <v>17338</v>
      </c>
      <c r="C5137">
        <v>0</v>
      </c>
      <c r="D5137" s="88">
        <v>9.9749999999999996</v>
      </c>
    </row>
    <row r="5138" spans="1:4">
      <c r="A5138">
        <v>5463</v>
      </c>
      <c r="B5138" t="s">
        <v>17339</v>
      </c>
      <c r="C5138">
        <v>0</v>
      </c>
      <c r="D5138" s="88">
        <v>9.5</v>
      </c>
    </row>
    <row r="5139" spans="1:4">
      <c r="A5139">
        <v>5464</v>
      </c>
      <c r="B5139" t="s">
        <v>17340</v>
      </c>
      <c r="C5139">
        <v>0</v>
      </c>
      <c r="D5139" s="88">
        <v>9.0250000000000004</v>
      </c>
    </row>
    <row r="5140" spans="1:4">
      <c r="A5140">
        <v>5465</v>
      </c>
      <c r="B5140" t="s">
        <v>17341</v>
      </c>
      <c r="C5140">
        <v>0</v>
      </c>
      <c r="D5140" s="88">
        <v>8.5500000000000007</v>
      </c>
    </row>
    <row r="5141" spans="1:4">
      <c r="A5141">
        <v>5466</v>
      </c>
      <c r="B5141" t="s">
        <v>17342</v>
      </c>
      <c r="C5141">
        <v>0</v>
      </c>
      <c r="D5141" s="88">
        <v>0</v>
      </c>
    </row>
    <row r="5142" spans="1:4">
      <c r="A5142">
        <v>5467</v>
      </c>
      <c r="B5142" t="s">
        <v>17343</v>
      </c>
      <c r="C5142">
        <v>0</v>
      </c>
      <c r="D5142" s="88">
        <v>104.5</v>
      </c>
    </row>
    <row r="5143" spans="1:4">
      <c r="A5143">
        <v>5468</v>
      </c>
      <c r="B5143" t="s">
        <v>17344</v>
      </c>
      <c r="C5143">
        <v>3</v>
      </c>
      <c r="D5143" s="88">
        <v>19.399999999999999</v>
      </c>
    </row>
    <row r="5144" spans="1:4">
      <c r="A5144">
        <v>5469</v>
      </c>
      <c r="B5144" t="s">
        <v>17345</v>
      </c>
      <c r="C5144">
        <v>0</v>
      </c>
      <c r="D5144" s="88">
        <v>9.1</v>
      </c>
    </row>
    <row r="5145" spans="1:4">
      <c r="A5145">
        <v>5470</v>
      </c>
      <c r="B5145" t="s">
        <v>17346</v>
      </c>
      <c r="C5145">
        <v>0</v>
      </c>
      <c r="D5145" s="88">
        <v>14.67</v>
      </c>
    </row>
    <row r="5146" spans="1:4">
      <c r="A5146">
        <v>5471</v>
      </c>
      <c r="B5146" t="s">
        <v>17347</v>
      </c>
      <c r="C5146">
        <v>0</v>
      </c>
      <c r="D5146" s="88">
        <v>12.35</v>
      </c>
    </row>
    <row r="5147" spans="1:4">
      <c r="A5147">
        <v>5472</v>
      </c>
      <c r="B5147" t="s">
        <v>17348</v>
      </c>
      <c r="C5147">
        <v>0</v>
      </c>
      <c r="D5147" s="88">
        <v>14.73</v>
      </c>
    </row>
    <row r="5148" spans="1:4">
      <c r="A5148">
        <v>5473</v>
      </c>
      <c r="B5148" t="s">
        <v>17349</v>
      </c>
      <c r="C5148">
        <v>0</v>
      </c>
      <c r="D5148" s="88">
        <v>28.5</v>
      </c>
    </row>
    <row r="5149" spans="1:4">
      <c r="A5149">
        <v>5474</v>
      </c>
      <c r="B5149" t="s">
        <v>17350</v>
      </c>
      <c r="C5149">
        <v>0</v>
      </c>
      <c r="D5149" s="88">
        <v>3.8</v>
      </c>
    </row>
    <row r="5150" spans="1:4">
      <c r="A5150">
        <v>5475</v>
      </c>
      <c r="B5150" t="s">
        <v>17351</v>
      </c>
      <c r="C5150">
        <v>0</v>
      </c>
      <c r="D5150" s="88">
        <v>3.99</v>
      </c>
    </row>
    <row r="5151" spans="1:4">
      <c r="A5151">
        <v>5476</v>
      </c>
      <c r="B5151" t="s">
        <v>17352</v>
      </c>
      <c r="C5151">
        <v>0</v>
      </c>
      <c r="D5151" s="88">
        <v>6.93</v>
      </c>
    </row>
    <row r="5152" spans="1:4">
      <c r="A5152">
        <v>5477</v>
      </c>
      <c r="B5152" t="s">
        <v>17353</v>
      </c>
      <c r="C5152">
        <v>0</v>
      </c>
      <c r="D5152" s="88">
        <v>4.5999999999999996</v>
      </c>
    </row>
    <row r="5153" spans="1:4">
      <c r="A5153">
        <v>5478</v>
      </c>
      <c r="B5153" t="s">
        <v>17354</v>
      </c>
      <c r="C5153">
        <v>12</v>
      </c>
      <c r="D5153" s="88">
        <v>11.75</v>
      </c>
    </row>
    <row r="5154" spans="1:4">
      <c r="A5154">
        <v>5479</v>
      </c>
      <c r="B5154" t="s">
        <v>17355</v>
      </c>
      <c r="C5154">
        <v>0</v>
      </c>
      <c r="D5154" s="88">
        <v>20</v>
      </c>
    </row>
    <row r="5155" spans="1:4">
      <c r="A5155">
        <v>5480</v>
      </c>
      <c r="B5155" t="s">
        <v>17356</v>
      </c>
      <c r="C5155">
        <v>0</v>
      </c>
      <c r="D5155" s="88">
        <v>12.9</v>
      </c>
    </row>
    <row r="5156" spans="1:4">
      <c r="A5156">
        <v>5481</v>
      </c>
      <c r="B5156" t="s">
        <v>17357</v>
      </c>
      <c r="C5156">
        <v>18</v>
      </c>
      <c r="D5156" s="88">
        <v>5.99</v>
      </c>
    </row>
    <row r="5157" spans="1:4">
      <c r="A5157">
        <v>5482</v>
      </c>
      <c r="B5157" t="s">
        <v>17358</v>
      </c>
      <c r="C5157">
        <v>0</v>
      </c>
      <c r="D5157" s="88">
        <v>19.95</v>
      </c>
    </row>
    <row r="5158" spans="1:4">
      <c r="A5158">
        <v>5483</v>
      </c>
      <c r="B5158" t="s">
        <v>17359</v>
      </c>
      <c r="C5158">
        <v>0</v>
      </c>
      <c r="D5158" s="88">
        <v>34.92</v>
      </c>
    </row>
    <row r="5159" spans="1:4">
      <c r="A5159">
        <v>5484</v>
      </c>
      <c r="B5159" t="s">
        <v>17360</v>
      </c>
      <c r="C5159">
        <v>0</v>
      </c>
      <c r="D5159" s="88">
        <v>11</v>
      </c>
    </row>
    <row r="5160" spans="1:4">
      <c r="A5160">
        <v>5485</v>
      </c>
      <c r="B5160" t="s">
        <v>17361</v>
      </c>
      <c r="C5160">
        <v>0</v>
      </c>
      <c r="D5160" s="88">
        <v>13.154999999999999</v>
      </c>
    </row>
    <row r="5161" spans="1:4">
      <c r="A5161">
        <v>5486</v>
      </c>
      <c r="B5161" t="s">
        <v>17362</v>
      </c>
      <c r="C5161">
        <v>0</v>
      </c>
      <c r="D5161" s="88">
        <v>3.31</v>
      </c>
    </row>
    <row r="5162" spans="1:4">
      <c r="A5162">
        <v>5487</v>
      </c>
      <c r="B5162" t="s">
        <v>17363</v>
      </c>
      <c r="C5162">
        <v>18</v>
      </c>
      <c r="D5162" s="88">
        <v>4.32</v>
      </c>
    </row>
    <row r="5163" spans="1:4">
      <c r="A5163">
        <v>5488</v>
      </c>
      <c r="B5163" t="s">
        <v>17364</v>
      </c>
      <c r="C5163">
        <v>0</v>
      </c>
      <c r="D5163" s="88">
        <v>40</v>
      </c>
    </row>
    <row r="5164" spans="1:4">
      <c r="A5164">
        <v>5489</v>
      </c>
      <c r="B5164" t="s">
        <v>17365</v>
      </c>
      <c r="C5164">
        <v>48</v>
      </c>
      <c r="D5164" s="88">
        <v>3.56</v>
      </c>
    </row>
    <row r="5165" spans="1:4">
      <c r="A5165">
        <v>5490</v>
      </c>
      <c r="B5165" t="s">
        <v>17366</v>
      </c>
      <c r="C5165">
        <v>0</v>
      </c>
      <c r="D5165" s="88">
        <v>3.69</v>
      </c>
    </row>
    <row r="5166" spans="1:4">
      <c r="A5166">
        <v>5491</v>
      </c>
      <c r="B5166" t="s">
        <v>17367</v>
      </c>
      <c r="C5166">
        <v>0</v>
      </c>
      <c r="D5166" s="88">
        <v>3.69</v>
      </c>
    </row>
    <row r="5167" spans="1:4">
      <c r="A5167">
        <v>5492</v>
      </c>
      <c r="B5167" t="s">
        <v>17368</v>
      </c>
      <c r="C5167">
        <v>0</v>
      </c>
      <c r="D5167" s="88">
        <v>29.5</v>
      </c>
    </row>
    <row r="5168" spans="1:4">
      <c r="A5168">
        <v>5493</v>
      </c>
      <c r="B5168" t="s">
        <v>17369</v>
      </c>
      <c r="C5168">
        <v>0</v>
      </c>
      <c r="D5168" s="88">
        <v>7.35</v>
      </c>
    </row>
    <row r="5169" spans="1:4">
      <c r="A5169">
        <v>5494</v>
      </c>
      <c r="B5169" t="s">
        <v>17370</v>
      </c>
      <c r="C5169">
        <v>0</v>
      </c>
      <c r="D5169" s="88">
        <v>11.3</v>
      </c>
    </row>
    <row r="5170" spans="1:4">
      <c r="A5170">
        <v>5495</v>
      </c>
      <c r="B5170" t="s">
        <v>17371</v>
      </c>
      <c r="C5170">
        <v>72</v>
      </c>
      <c r="D5170" s="88">
        <v>4.3499999999999996</v>
      </c>
    </row>
    <row r="5171" spans="1:4">
      <c r="A5171">
        <v>5496</v>
      </c>
      <c r="B5171" t="s">
        <v>17372</v>
      </c>
      <c r="C5171">
        <v>36</v>
      </c>
      <c r="D5171" s="88">
        <v>4.2850000000000001</v>
      </c>
    </row>
    <row r="5172" spans="1:4">
      <c r="A5172">
        <v>5497</v>
      </c>
      <c r="B5172" t="s">
        <v>17373</v>
      </c>
      <c r="C5172">
        <v>0</v>
      </c>
      <c r="D5172" s="88">
        <v>27.14</v>
      </c>
    </row>
    <row r="5173" spans="1:4">
      <c r="A5173">
        <v>5498</v>
      </c>
      <c r="B5173" t="s">
        <v>17374</v>
      </c>
      <c r="C5173">
        <v>0</v>
      </c>
      <c r="D5173" s="88">
        <v>17.829999999999998</v>
      </c>
    </row>
    <row r="5174" spans="1:4">
      <c r="A5174">
        <v>5499</v>
      </c>
      <c r="B5174" t="s">
        <v>17375</v>
      </c>
      <c r="C5174">
        <v>0</v>
      </c>
      <c r="D5174" s="88">
        <v>13.154</v>
      </c>
    </row>
    <row r="5175" spans="1:4">
      <c r="A5175">
        <v>5500</v>
      </c>
      <c r="B5175" t="s">
        <v>17376</v>
      </c>
      <c r="C5175">
        <v>36</v>
      </c>
      <c r="D5175" s="88">
        <v>7.7249999999999996</v>
      </c>
    </row>
    <row r="5176" spans="1:4">
      <c r="A5176">
        <v>5501</v>
      </c>
      <c r="B5176" t="s">
        <v>17377</v>
      </c>
      <c r="C5176">
        <v>0</v>
      </c>
      <c r="D5176" s="88">
        <v>25.8</v>
      </c>
    </row>
    <row r="5177" spans="1:4">
      <c r="A5177">
        <v>5502</v>
      </c>
      <c r="B5177" t="s">
        <v>17378</v>
      </c>
      <c r="C5177">
        <v>3</v>
      </c>
      <c r="D5177" s="88">
        <v>19.86</v>
      </c>
    </row>
    <row r="5178" spans="1:4">
      <c r="A5178">
        <v>5503</v>
      </c>
      <c r="B5178" t="s">
        <v>17379</v>
      </c>
      <c r="C5178">
        <v>0</v>
      </c>
      <c r="D5178" s="88">
        <v>24.92</v>
      </c>
    </row>
    <row r="5179" spans="1:4">
      <c r="A5179">
        <v>5504</v>
      </c>
      <c r="B5179" t="s">
        <v>17380</v>
      </c>
      <c r="C5179">
        <v>0</v>
      </c>
      <c r="D5179" s="88">
        <v>28.9</v>
      </c>
    </row>
    <row r="5180" spans="1:4">
      <c r="A5180">
        <v>5505</v>
      </c>
      <c r="B5180" t="s">
        <v>17381</v>
      </c>
      <c r="C5180">
        <v>0</v>
      </c>
      <c r="D5180" s="88">
        <v>28.5</v>
      </c>
    </row>
    <row r="5181" spans="1:4">
      <c r="A5181">
        <v>5506</v>
      </c>
      <c r="B5181" t="s">
        <v>17382</v>
      </c>
      <c r="C5181">
        <v>12</v>
      </c>
      <c r="D5181" s="88">
        <v>18.491</v>
      </c>
    </row>
    <row r="5182" spans="1:4">
      <c r="A5182">
        <v>5507</v>
      </c>
      <c r="B5182" t="s">
        <v>17383</v>
      </c>
      <c r="C5182">
        <v>0</v>
      </c>
      <c r="D5182" s="88">
        <v>16.84</v>
      </c>
    </row>
    <row r="5183" spans="1:4">
      <c r="A5183">
        <v>5508</v>
      </c>
      <c r="B5183" t="s">
        <v>17384</v>
      </c>
      <c r="C5183">
        <v>0</v>
      </c>
      <c r="D5183" s="88">
        <v>31.39</v>
      </c>
    </row>
    <row r="5184" spans="1:4">
      <c r="A5184">
        <v>5509</v>
      </c>
      <c r="B5184" t="s">
        <v>17385</v>
      </c>
      <c r="C5184">
        <v>0</v>
      </c>
      <c r="D5184" s="88">
        <v>14.79</v>
      </c>
    </row>
    <row r="5185" spans="1:4">
      <c r="A5185">
        <v>5510</v>
      </c>
      <c r="B5185" t="s">
        <v>17386</v>
      </c>
      <c r="C5185">
        <v>0</v>
      </c>
      <c r="D5185" s="88">
        <v>22.42</v>
      </c>
    </row>
    <row r="5186" spans="1:4">
      <c r="A5186">
        <v>5511</v>
      </c>
      <c r="B5186" t="s">
        <v>17387</v>
      </c>
      <c r="C5186">
        <v>0</v>
      </c>
      <c r="D5186" s="88">
        <v>28.16</v>
      </c>
    </row>
    <row r="5187" spans="1:4">
      <c r="A5187">
        <v>5512</v>
      </c>
      <c r="B5187" t="s">
        <v>17388</v>
      </c>
      <c r="C5187">
        <v>0</v>
      </c>
      <c r="D5187" s="88">
        <v>19.95</v>
      </c>
    </row>
    <row r="5188" spans="1:4">
      <c r="A5188">
        <v>5513</v>
      </c>
      <c r="B5188" t="s">
        <v>17389</v>
      </c>
      <c r="C5188">
        <v>0</v>
      </c>
      <c r="D5188" s="88">
        <v>16.62</v>
      </c>
    </row>
    <row r="5189" spans="1:4">
      <c r="A5189">
        <v>5514</v>
      </c>
      <c r="B5189" t="s">
        <v>17390</v>
      </c>
      <c r="C5189">
        <v>0</v>
      </c>
      <c r="D5189" s="88">
        <v>26.48</v>
      </c>
    </row>
    <row r="5190" spans="1:4">
      <c r="A5190">
        <v>5515</v>
      </c>
      <c r="B5190" t="s">
        <v>17391</v>
      </c>
      <c r="C5190">
        <v>0</v>
      </c>
      <c r="D5190" s="88">
        <v>20.41</v>
      </c>
    </row>
    <row r="5191" spans="1:4">
      <c r="A5191">
        <v>5516</v>
      </c>
      <c r="B5191" t="s">
        <v>17392</v>
      </c>
      <c r="C5191">
        <v>0</v>
      </c>
      <c r="D5191" s="88">
        <v>7.6059999999999999</v>
      </c>
    </row>
    <row r="5192" spans="1:4">
      <c r="A5192">
        <v>5517</v>
      </c>
      <c r="B5192" t="s">
        <v>17393</v>
      </c>
      <c r="C5192">
        <v>0</v>
      </c>
      <c r="D5192" s="88">
        <v>11.76</v>
      </c>
    </row>
    <row r="5193" spans="1:4">
      <c r="A5193">
        <v>5518</v>
      </c>
      <c r="B5193" t="s">
        <v>17394</v>
      </c>
      <c r="C5193">
        <v>0</v>
      </c>
      <c r="D5193" s="88">
        <v>15.319000000000001</v>
      </c>
    </row>
    <row r="5194" spans="1:4">
      <c r="A5194">
        <v>5519</v>
      </c>
      <c r="B5194" t="s">
        <v>17395</v>
      </c>
      <c r="C5194">
        <v>12</v>
      </c>
      <c r="D5194" s="88">
        <v>10.050000000000001</v>
      </c>
    </row>
    <row r="5195" spans="1:4">
      <c r="A5195">
        <v>5520</v>
      </c>
      <c r="B5195" t="s">
        <v>17396</v>
      </c>
      <c r="C5195">
        <v>0</v>
      </c>
      <c r="D5195" s="88">
        <v>8.3460000000000001</v>
      </c>
    </row>
    <row r="5196" spans="1:4">
      <c r="A5196">
        <v>5521</v>
      </c>
      <c r="B5196" t="s">
        <v>17397</v>
      </c>
      <c r="C5196">
        <v>0</v>
      </c>
      <c r="D5196" s="88">
        <v>31.21</v>
      </c>
    </row>
    <row r="5197" spans="1:4">
      <c r="A5197">
        <v>5522</v>
      </c>
      <c r="B5197" t="s">
        <v>17398</v>
      </c>
      <c r="C5197">
        <v>48</v>
      </c>
      <c r="D5197" s="88">
        <v>4.75</v>
      </c>
    </row>
    <row r="5198" spans="1:4">
      <c r="A5198">
        <v>5523</v>
      </c>
      <c r="B5198" t="s">
        <v>17399</v>
      </c>
      <c r="C5198">
        <v>36</v>
      </c>
      <c r="D5198" s="88">
        <v>2.85</v>
      </c>
    </row>
    <row r="5199" spans="1:4">
      <c r="A5199">
        <v>5524</v>
      </c>
      <c r="B5199" t="s">
        <v>17400</v>
      </c>
      <c r="C5199">
        <v>0</v>
      </c>
      <c r="D5199" s="88">
        <v>3.8</v>
      </c>
    </row>
    <row r="5200" spans="1:4">
      <c r="A5200">
        <v>5525</v>
      </c>
      <c r="B5200" t="s">
        <v>17401</v>
      </c>
      <c r="C5200">
        <v>300</v>
      </c>
      <c r="D5200" s="88">
        <v>3.5630000000000002</v>
      </c>
    </row>
    <row r="5201" spans="1:4">
      <c r="A5201">
        <v>5526</v>
      </c>
      <c r="B5201" t="s">
        <v>17402</v>
      </c>
      <c r="C5201">
        <v>0</v>
      </c>
      <c r="D5201" s="88">
        <v>7.8</v>
      </c>
    </row>
    <row r="5202" spans="1:4">
      <c r="A5202">
        <v>5527</v>
      </c>
      <c r="B5202" t="s">
        <v>17403</v>
      </c>
      <c r="C5202">
        <v>0</v>
      </c>
      <c r="D5202" s="88">
        <v>35.520000000000003</v>
      </c>
    </row>
    <row r="5203" spans="1:4">
      <c r="A5203">
        <v>5528</v>
      </c>
      <c r="B5203" t="s">
        <v>17404</v>
      </c>
      <c r="C5203">
        <v>0</v>
      </c>
      <c r="D5203" s="88">
        <v>4.2699999999999996</v>
      </c>
    </row>
    <row r="5204" spans="1:4">
      <c r="A5204">
        <v>5529</v>
      </c>
      <c r="B5204" t="s">
        <v>17405</v>
      </c>
      <c r="C5204">
        <v>30</v>
      </c>
      <c r="D5204" s="88">
        <v>4.4219999999999997</v>
      </c>
    </row>
    <row r="5205" spans="1:4">
      <c r="A5205">
        <v>5530</v>
      </c>
      <c r="B5205" t="s">
        <v>17406</v>
      </c>
      <c r="C5205">
        <v>0</v>
      </c>
      <c r="D5205" s="88">
        <v>57.6</v>
      </c>
    </row>
    <row r="5206" spans="1:4">
      <c r="A5206">
        <v>5531</v>
      </c>
      <c r="B5206" t="s">
        <v>17407</v>
      </c>
      <c r="C5206">
        <v>0</v>
      </c>
      <c r="D5206" s="88">
        <v>70.271000000000001</v>
      </c>
    </row>
    <row r="5207" spans="1:4">
      <c r="A5207">
        <v>5532</v>
      </c>
      <c r="B5207" t="s">
        <v>17408</v>
      </c>
      <c r="C5207">
        <v>0</v>
      </c>
      <c r="D5207" s="88">
        <v>220</v>
      </c>
    </row>
    <row r="5208" spans="1:4">
      <c r="A5208">
        <v>5533</v>
      </c>
      <c r="B5208" t="s">
        <v>17409</v>
      </c>
      <c r="C5208">
        <v>0</v>
      </c>
      <c r="D5208" s="88">
        <v>66</v>
      </c>
    </row>
    <row r="5209" spans="1:4">
      <c r="A5209">
        <v>5534</v>
      </c>
      <c r="B5209" t="s">
        <v>17410</v>
      </c>
      <c r="C5209">
        <v>480</v>
      </c>
      <c r="D5209" s="88">
        <v>1.65</v>
      </c>
    </row>
    <row r="5210" spans="1:4">
      <c r="A5210">
        <v>5535</v>
      </c>
      <c r="B5210" t="s">
        <v>17411</v>
      </c>
      <c r="C5210">
        <v>0</v>
      </c>
      <c r="D5210" s="88">
        <v>10.82</v>
      </c>
    </row>
    <row r="5211" spans="1:4">
      <c r="A5211">
        <v>5536</v>
      </c>
      <c r="B5211" t="s">
        <v>17412</v>
      </c>
      <c r="C5211">
        <v>0</v>
      </c>
      <c r="D5211" s="88">
        <v>12.978</v>
      </c>
    </row>
    <row r="5212" spans="1:4">
      <c r="A5212">
        <v>5537</v>
      </c>
      <c r="B5212" t="s">
        <v>17413</v>
      </c>
      <c r="C5212">
        <v>0</v>
      </c>
      <c r="D5212" s="88">
        <v>9.6999999999999993</v>
      </c>
    </row>
    <row r="5213" spans="1:4">
      <c r="A5213">
        <v>5538</v>
      </c>
      <c r="B5213" t="s">
        <v>17414</v>
      </c>
      <c r="C5213">
        <v>0</v>
      </c>
      <c r="D5213" s="88">
        <v>16.638000000000002</v>
      </c>
    </row>
    <row r="5214" spans="1:4">
      <c r="A5214">
        <v>5539</v>
      </c>
      <c r="B5214" t="s">
        <v>17415</v>
      </c>
      <c r="C5214">
        <v>0</v>
      </c>
      <c r="D5214" s="88">
        <v>54.15</v>
      </c>
    </row>
    <row r="5215" spans="1:4">
      <c r="A5215">
        <v>5540</v>
      </c>
      <c r="B5215" t="s">
        <v>17416</v>
      </c>
      <c r="C5215">
        <v>0</v>
      </c>
      <c r="D5215" s="88">
        <v>6.556</v>
      </c>
    </row>
    <row r="5216" spans="1:4">
      <c r="A5216">
        <v>5541</v>
      </c>
      <c r="B5216" t="s">
        <v>17417</v>
      </c>
      <c r="C5216">
        <v>0</v>
      </c>
      <c r="D5216" s="88">
        <v>12.833</v>
      </c>
    </row>
    <row r="5217" spans="1:4">
      <c r="A5217">
        <v>5542</v>
      </c>
      <c r="B5217" t="s">
        <v>17418</v>
      </c>
      <c r="C5217">
        <v>0</v>
      </c>
      <c r="D5217" s="88">
        <v>0</v>
      </c>
    </row>
    <row r="5218" spans="1:4">
      <c r="A5218">
        <v>5543</v>
      </c>
      <c r="B5218" t="s">
        <v>17419</v>
      </c>
      <c r="C5218">
        <v>0</v>
      </c>
      <c r="D5218" s="88">
        <v>51.84</v>
      </c>
    </row>
    <row r="5219" spans="1:4">
      <c r="A5219">
        <v>5544</v>
      </c>
      <c r="B5219" t="s">
        <v>17420</v>
      </c>
      <c r="C5219">
        <v>0</v>
      </c>
      <c r="D5219" s="88">
        <v>56.4</v>
      </c>
    </row>
    <row r="5220" spans="1:4">
      <c r="A5220">
        <v>5545</v>
      </c>
      <c r="B5220" t="s">
        <v>17421</v>
      </c>
      <c r="C5220">
        <v>12</v>
      </c>
      <c r="D5220" s="88">
        <v>11.984999999999999</v>
      </c>
    </row>
    <row r="5221" spans="1:4">
      <c r="A5221">
        <v>5546</v>
      </c>
      <c r="B5221" t="s">
        <v>17422</v>
      </c>
      <c r="C5221">
        <v>0</v>
      </c>
      <c r="D5221" s="88">
        <v>6.5510000000000002</v>
      </c>
    </row>
    <row r="5222" spans="1:4">
      <c r="A5222">
        <v>5547</v>
      </c>
      <c r="B5222" t="s">
        <v>17423</v>
      </c>
      <c r="C5222">
        <v>0</v>
      </c>
      <c r="D5222" s="88">
        <v>19.739999999999998</v>
      </c>
    </row>
    <row r="5223" spans="1:4">
      <c r="A5223">
        <v>5548</v>
      </c>
      <c r="B5223" t="s">
        <v>17424</v>
      </c>
      <c r="C5223">
        <v>0</v>
      </c>
      <c r="D5223" s="88">
        <v>10.387</v>
      </c>
    </row>
    <row r="5224" spans="1:4">
      <c r="A5224">
        <v>5549</v>
      </c>
      <c r="B5224" t="s">
        <v>17425</v>
      </c>
      <c r="C5224">
        <v>0</v>
      </c>
      <c r="D5224" s="88">
        <v>8.8829999999999991</v>
      </c>
    </row>
    <row r="5225" spans="1:4">
      <c r="A5225">
        <v>5550</v>
      </c>
      <c r="B5225" t="s">
        <v>17426</v>
      </c>
      <c r="C5225">
        <v>0</v>
      </c>
      <c r="D5225" s="88">
        <v>5.64</v>
      </c>
    </row>
    <row r="5226" spans="1:4">
      <c r="A5226">
        <v>5551</v>
      </c>
      <c r="B5226" t="s">
        <v>17427</v>
      </c>
      <c r="C5226">
        <v>18</v>
      </c>
      <c r="D5226" s="88">
        <v>8.7799999999999994</v>
      </c>
    </row>
    <row r="5227" spans="1:4">
      <c r="A5227">
        <v>5552</v>
      </c>
      <c r="B5227" t="s">
        <v>17428</v>
      </c>
      <c r="C5227">
        <v>0</v>
      </c>
      <c r="D5227" s="88">
        <v>18.239999999999998</v>
      </c>
    </row>
    <row r="5228" spans="1:4">
      <c r="A5228">
        <v>5553</v>
      </c>
      <c r="B5228" t="s">
        <v>17429</v>
      </c>
      <c r="C5228">
        <v>0</v>
      </c>
      <c r="D5228" s="88">
        <v>30.54</v>
      </c>
    </row>
    <row r="5229" spans="1:4">
      <c r="A5229">
        <v>5554</v>
      </c>
      <c r="B5229" t="s">
        <v>17430</v>
      </c>
      <c r="C5229">
        <v>0</v>
      </c>
      <c r="D5229" s="88">
        <v>6.72</v>
      </c>
    </row>
    <row r="5230" spans="1:4">
      <c r="A5230">
        <v>5555</v>
      </c>
      <c r="B5230" t="s">
        <v>17431</v>
      </c>
      <c r="C5230">
        <v>0</v>
      </c>
      <c r="D5230" s="88">
        <v>5.45</v>
      </c>
    </row>
    <row r="5231" spans="1:4">
      <c r="A5231">
        <v>5556</v>
      </c>
      <c r="B5231" t="s">
        <v>17432</v>
      </c>
      <c r="C5231">
        <v>0</v>
      </c>
      <c r="D5231" s="88">
        <v>6.3150000000000004</v>
      </c>
    </row>
    <row r="5232" spans="1:4">
      <c r="A5232">
        <v>5557</v>
      </c>
      <c r="B5232" t="s">
        <v>17433</v>
      </c>
      <c r="C5232">
        <v>0</v>
      </c>
      <c r="D5232" s="88">
        <v>57.98</v>
      </c>
    </row>
    <row r="5233" spans="1:4">
      <c r="A5233">
        <v>5558</v>
      </c>
      <c r="B5233" t="s">
        <v>17434</v>
      </c>
      <c r="C5233">
        <v>0</v>
      </c>
      <c r="D5233" s="88">
        <v>83.4</v>
      </c>
    </row>
    <row r="5234" spans="1:4">
      <c r="A5234">
        <v>5559</v>
      </c>
      <c r="B5234" t="s">
        <v>17435</v>
      </c>
      <c r="C5234">
        <v>0</v>
      </c>
      <c r="D5234" s="88">
        <v>54.9</v>
      </c>
    </row>
    <row r="5235" spans="1:4">
      <c r="A5235">
        <v>5560</v>
      </c>
      <c r="B5235" t="s">
        <v>17436</v>
      </c>
      <c r="C5235">
        <v>0</v>
      </c>
      <c r="D5235" s="88">
        <v>30.06</v>
      </c>
    </row>
    <row r="5236" spans="1:4">
      <c r="A5236">
        <v>5561</v>
      </c>
      <c r="B5236" t="s">
        <v>17437</v>
      </c>
      <c r="C5236">
        <v>0</v>
      </c>
      <c r="D5236" s="88">
        <v>9.92</v>
      </c>
    </row>
    <row r="5237" spans="1:4">
      <c r="A5237">
        <v>5562</v>
      </c>
      <c r="B5237" t="s">
        <v>17438</v>
      </c>
      <c r="C5237">
        <v>0</v>
      </c>
      <c r="D5237" s="88">
        <v>10.220000000000001</v>
      </c>
    </row>
    <row r="5238" spans="1:4">
      <c r="A5238">
        <v>5563</v>
      </c>
      <c r="B5238" t="s">
        <v>17439</v>
      </c>
      <c r="C5238">
        <v>0</v>
      </c>
      <c r="D5238" s="88">
        <v>24.28</v>
      </c>
    </row>
    <row r="5239" spans="1:4">
      <c r="A5239">
        <v>5564</v>
      </c>
      <c r="B5239" t="s">
        <v>17440</v>
      </c>
      <c r="C5239">
        <v>0</v>
      </c>
      <c r="D5239" s="88">
        <v>16.45</v>
      </c>
    </row>
    <row r="5240" spans="1:4">
      <c r="A5240">
        <v>5565</v>
      </c>
      <c r="B5240" t="s">
        <v>17441</v>
      </c>
      <c r="C5240">
        <v>0</v>
      </c>
      <c r="D5240" s="88">
        <v>17.082999999999998</v>
      </c>
    </row>
    <row r="5241" spans="1:4">
      <c r="A5241">
        <v>5566</v>
      </c>
      <c r="B5241" t="s">
        <v>17442</v>
      </c>
      <c r="C5241">
        <v>0</v>
      </c>
      <c r="D5241" s="88">
        <v>8.74</v>
      </c>
    </row>
    <row r="5242" spans="1:4">
      <c r="A5242">
        <v>5567</v>
      </c>
      <c r="B5242" t="s">
        <v>17443</v>
      </c>
      <c r="C5242">
        <v>0</v>
      </c>
      <c r="D5242" s="88">
        <v>73.92</v>
      </c>
    </row>
    <row r="5243" spans="1:4">
      <c r="A5243">
        <v>5568</v>
      </c>
      <c r="B5243" t="s">
        <v>17444</v>
      </c>
      <c r="C5243">
        <v>0</v>
      </c>
      <c r="D5243" s="88">
        <v>0</v>
      </c>
    </row>
    <row r="5244" spans="1:4">
      <c r="A5244">
        <v>5569</v>
      </c>
      <c r="B5244" t="s">
        <v>17445</v>
      </c>
      <c r="C5244">
        <v>0</v>
      </c>
      <c r="D5244" s="88">
        <v>9.6</v>
      </c>
    </row>
    <row r="5245" spans="1:4">
      <c r="A5245">
        <v>5570</v>
      </c>
      <c r="B5245" t="s">
        <v>17446</v>
      </c>
      <c r="C5245">
        <v>12</v>
      </c>
      <c r="D5245" s="88">
        <v>11.5</v>
      </c>
    </row>
    <row r="5246" spans="1:4">
      <c r="A5246">
        <v>5571</v>
      </c>
      <c r="B5246" t="s">
        <v>17447</v>
      </c>
      <c r="C5246">
        <v>0</v>
      </c>
      <c r="D5246" s="88">
        <v>7.68</v>
      </c>
    </row>
    <row r="5247" spans="1:4">
      <c r="A5247">
        <v>5572</v>
      </c>
      <c r="B5247" t="s">
        <v>17448</v>
      </c>
      <c r="C5247">
        <v>24</v>
      </c>
      <c r="D5247" s="88">
        <v>6.75</v>
      </c>
    </row>
    <row r="5248" spans="1:4">
      <c r="A5248">
        <v>5573</v>
      </c>
      <c r="B5248" t="s">
        <v>17449</v>
      </c>
      <c r="C5248">
        <v>18</v>
      </c>
      <c r="D5248" s="88">
        <v>14</v>
      </c>
    </row>
    <row r="5249" spans="1:4">
      <c r="A5249">
        <v>5574</v>
      </c>
      <c r="B5249" t="s">
        <v>17450</v>
      </c>
      <c r="C5249">
        <v>6</v>
      </c>
      <c r="D5249" s="88">
        <v>29.78</v>
      </c>
    </row>
    <row r="5250" spans="1:4">
      <c r="A5250">
        <v>5575</v>
      </c>
      <c r="B5250" t="s">
        <v>17451</v>
      </c>
      <c r="C5250">
        <v>0</v>
      </c>
      <c r="D5250" s="88">
        <v>7.0309999999999997</v>
      </c>
    </row>
    <row r="5251" spans="1:4">
      <c r="A5251">
        <v>5576</v>
      </c>
      <c r="B5251" t="s">
        <v>17452</v>
      </c>
      <c r="C5251">
        <v>0</v>
      </c>
      <c r="D5251" s="88">
        <v>8.7189999999999994</v>
      </c>
    </row>
    <row r="5252" spans="1:4">
      <c r="A5252">
        <v>5577</v>
      </c>
      <c r="B5252" t="s">
        <v>17453</v>
      </c>
      <c r="C5252">
        <v>0</v>
      </c>
      <c r="D5252" s="88">
        <v>12.206</v>
      </c>
    </row>
    <row r="5253" spans="1:4">
      <c r="A5253">
        <v>5578</v>
      </c>
      <c r="B5253" t="s">
        <v>17454</v>
      </c>
      <c r="C5253">
        <v>0</v>
      </c>
      <c r="D5253" s="88">
        <v>3.85</v>
      </c>
    </row>
    <row r="5254" spans="1:4">
      <c r="A5254">
        <v>5579</v>
      </c>
      <c r="B5254" t="s">
        <v>17455</v>
      </c>
      <c r="C5254">
        <v>0</v>
      </c>
      <c r="D5254" s="88">
        <v>11.904</v>
      </c>
    </row>
    <row r="5255" spans="1:4">
      <c r="A5255">
        <v>5580</v>
      </c>
      <c r="B5255" t="s">
        <v>17456</v>
      </c>
      <c r="C5255">
        <v>0</v>
      </c>
      <c r="D5255" s="88">
        <v>7.3230000000000004</v>
      </c>
    </row>
    <row r="5256" spans="1:4">
      <c r="A5256">
        <v>5581</v>
      </c>
      <c r="B5256" t="s">
        <v>17457</v>
      </c>
      <c r="C5256">
        <v>0</v>
      </c>
      <c r="D5256" s="88">
        <v>89.6</v>
      </c>
    </row>
    <row r="5257" spans="1:4">
      <c r="A5257">
        <v>5582</v>
      </c>
      <c r="B5257" t="s">
        <v>17458</v>
      </c>
      <c r="C5257">
        <v>0</v>
      </c>
      <c r="D5257" s="88">
        <v>7.5330000000000004</v>
      </c>
    </row>
    <row r="5258" spans="1:4">
      <c r="A5258">
        <v>5583</v>
      </c>
      <c r="B5258" t="s">
        <v>17459</v>
      </c>
      <c r="C5258">
        <v>0</v>
      </c>
      <c r="D5258" s="88">
        <v>27.8</v>
      </c>
    </row>
    <row r="5259" spans="1:4">
      <c r="A5259">
        <v>5584</v>
      </c>
      <c r="B5259" t="s">
        <v>17460</v>
      </c>
      <c r="C5259">
        <v>30</v>
      </c>
      <c r="D5259" s="88">
        <v>4.95</v>
      </c>
    </row>
    <row r="5260" spans="1:4">
      <c r="A5260">
        <v>5585</v>
      </c>
      <c r="B5260" t="s">
        <v>17461</v>
      </c>
      <c r="C5260">
        <v>0</v>
      </c>
      <c r="D5260" s="88">
        <v>0</v>
      </c>
    </row>
    <row r="5261" spans="1:4">
      <c r="A5261">
        <v>5586</v>
      </c>
      <c r="B5261" t="s">
        <v>17462</v>
      </c>
      <c r="C5261">
        <v>0</v>
      </c>
      <c r="D5261" s="88">
        <v>0</v>
      </c>
    </row>
    <row r="5262" spans="1:4">
      <c r="A5262">
        <v>5587</v>
      </c>
      <c r="B5262" t="s">
        <v>17463</v>
      </c>
      <c r="C5262">
        <v>18</v>
      </c>
      <c r="D5262" s="88">
        <v>6.7</v>
      </c>
    </row>
    <row r="5263" spans="1:4">
      <c r="A5263">
        <v>5588</v>
      </c>
      <c r="B5263" t="s">
        <v>17464</v>
      </c>
      <c r="C5263">
        <v>0</v>
      </c>
      <c r="D5263" s="88">
        <v>0</v>
      </c>
    </row>
    <row r="5264" spans="1:4">
      <c r="A5264">
        <v>5589</v>
      </c>
      <c r="B5264" t="s">
        <v>17465</v>
      </c>
      <c r="C5264">
        <v>18</v>
      </c>
      <c r="D5264" s="88">
        <v>5.48</v>
      </c>
    </row>
    <row r="5265" spans="1:4">
      <c r="A5265">
        <v>5590</v>
      </c>
      <c r="B5265" t="s">
        <v>17466</v>
      </c>
      <c r="C5265">
        <v>0</v>
      </c>
      <c r="D5265" s="88">
        <v>26.4</v>
      </c>
    </row>
    <row r="5266" spans="1:4">
      <c r="A5266">
        <v>5591</v>
      </c>
      <c r="B5266" t="s">
        <v>17467</v>
      </c>
      <c r="C5266">
        <v>0</v>
      </c>
      <c r="D5266" s="88">
        <v>6.532</v>
      </c>
    </row>
    <row r="5267" spans="1:4">
      <c r="A5267">
        <v>5592</v>
      </c>
      <c r="B5267" t="s">
        <v>17468</v>
      </c>
      <c r="C5267">
        <v>0</v>
      </c>
      <c r="D5267" s="88">
        <v>4.1360000000000001</v>
      </c>
    </row>
    <row r="5268" spans="1:4">
      <c r="A5268">
        <v>5593</v>
      </c>
      <c r="B5268" t="s">
        <v>17469</v>
      </c>
      <c r="C5268">
        <v>12</v>
      </c>
      <c r="D5268" s="88">
        <v>5.27</v>
      </c>
    </row>
    <row r="5269" spans="1:4">
      <c r="A5269">
        <v>5594</v>
      </c>
      <c r="B5269" t="s">
        <v>17470</v>
      </c>
      <c r="C5269">
        <v>0</v>
      </c>
      <c r="D5269" s="88">
        <v>6.9</v>
      </c>
    </row>
    <row r="5270" spans="1:4">
      <c r="A5270">
        <v>5595</v>
      </c>
      <c r="B5270" t="s">
        <v>17471</v>
      </c>
      <c r="C5270">
        <v>0</v>
      </c>
      <c r="D5270" s="88">
        <v>5.81</v>
      </c>
    </row>
    <row r="5271" spans="1:4">
      <c r="A5271">
        <v>5596</v>
      </c>
      <c r="B5271" t="s">
        <v>17472</v>
      </c>
      <c r="C5271">
        <v>18</v>
      </c>
      <c r="D5271" s="88">
        <v>5.27</v>
      </c>
    </row>
    <row r="5272" spans="1:4">
      <c r="A5272">
        <v>5597</v>
      </c>
      <c r="B5272" t="s">
        <v>17473</v>
      </c>
      <c r="C5272">
        <v>12</v>
      </c>
      <c r="D5272" s="88">
        <v>6.1820000000000004</v>
      </c>
    </row>
    <row r="5273" spans="1:4">
      <c r="A5273">
        <v>5598</v>
      </c>
      <c r="B5273" t="s">
        <v>17474</v>
      </c>
      <c r="C5273">
        <v>12</v>
      </c>
      <c r="D5273" s="88">
        <v>11.48</v>
      </c>
    </row>
    <row r="5274" spans="1:4">
      <c r="A5274">
        <v>5599</v>
      </c>
      <c r="B5274" t="s">
        <v>17475</v>
      </c>
      <c r="C5274">
        <v>0</v>
      </c>
      <c r="D5274" s="88">
        <v>10.733000000000001</v>
      </c>
    </row>
    <row r="5275" spans="1:4">
      <c r="A5275">
        <v>5600</v>
      </c>
      <c r="B5275" t="s">
        <v>17476</v>
      </c>
      <c r="C5275">
        <v>0</v>
      </c>
      <c r="D5275" s="88">
        <v>26.79</v>
      </c>
    </row>
    <row r="5276" spans="1:4">
      <c r="A5276">
        <v>5601</v>
      </c>
      <c r="B5276" t="s">
        <v>17477</v>
      </c>
      <c r="C5276">
        <v>0</v>
      </c>
      <c r="D5276" s="88">
        <v>5.44</v>
      </c>
    </row>
    <row r="5277" spans="1:4">
      <c r="A5277">
        <v>5602</v>
      </c>
      <c r="B5277" t="s">
        <v>17478</v>
      </c>
      <c r="C5277">
        <v>0</v>
      </c>
      <c r="D5277" s="88">
        <v>9.77</v>
      </c>
    </row>
    <row r="5278" spans="1:4">
      <c r="A5278">
        <v>5603</v>
      </c>
      <c r="B5278" t="s">
        <v>17479</v>
      </c>
      <c r="C5278">
        <v>0</v>
      </c>
      <c r="D5278" s="88">
        <v>23.28</v>
      </c>
    </row>
    <row r="5279" spans="1:4">
      <c r="A5279">
        <v>5604</v>
      </c>
      <c r="B5279" t="s">
        <v>17480</v>
      </c>
      <c r="C5279">
        <v>0</v>
      </c>
      <c r="D5279" s="88">
        <v>7.87</v>
      </c>
    </row>
    <row r="5280" spans="1:4">
      <c r="A5280">
        <v>5605</v>
      </c>
      <c r="B5280" t="s">
        <v>17481</v>
      </c>
      <c r="C5280">
        <v>0</v>
      </c>
      <c r="D5280" s="88">
        <v>11</v>
      </c>
    </row>
    <row r="5281" spans="1:4">
      <c r="A5281">
        <v>5606</v>
      </c>
      <c r="B5281" t="s">
        <v>17482</v>
      </c>
      <c r="C5281">
        <v>0</v>
      </c>
      <c r="D5281" s="88">
        <v>36</v>
      </c>
    </row>
    <row r="5282" spans="1:4">
      <c r="A5282">
        <v>5607</v>
      </c>
      <c r="B5282" t="s">
        <v>17483</v>
      </c>
      <c r="C5282">
        <v>0</v>
      </c>
      <c r="D5282" s="88">
        <v>33.6</v>
      </c>
    </row>
    <row r="5283" spans="1:4">
      <c r="A5283">
        <v>5608</v>
      </c>
      <c r="B5283" t="s">
        <v>17484</v>
      </c>
      <c r="C5283">
        <v>0</v>
      </c>
      <c r="D5283" s="88">
        <v>24.1</v>
      </c>
    </row>
    <row r="5284" spans="1:4">
      <c r="A5284">
        <v>5609</v>
      </c>
      <c r="B5284" t="s">
        <v>17485</v>
      </c>
      <c r="C5284">
        <v>0</v>
      </c>
      <c r="D5284" s="88">
        <v>13.39</v>
      </c>
    </row>
    <row r="5285" spans="1:4">
      <c r="A5285">
        <v>5610</v>
      </c>
      <c r="B5285" t="s">
        <v>17486</v>
      </c>
      <c r="C5285">
        <v>0</v>
      </c>
      <c r="D5285" s="88">
        <v>9.24</v>
      </c>
    </row>
    <row r="5286" spans="1:4">
      <c r="A5286">
        <v>5611</v>
      </c>
      <c r="B5286" t="s">
        <v>17487</v>
      </c>
      <c r="C5286">
        <v>0</v>
      </c>
      <c r="D5286" s="88">
        <v>61.06</v>
      </c>
    </row>
    <row r="5287" spans="1:4">
      <c r="A5287">
        <v>5612</v>
      </c>
      <c r="B5287" t="s">
        <v>17488</v>
      </c>
      <c r="C5287">
        <v>0</v>
      </c>
      <c r="D5287" s="88">
        <v>47.03</v>
      </c>
    </row>
    <row r="5288" spans="1:4">
      <c r="A5288">
        <v>5613</v>
      </c>
      <c r="B5288" t="s">
        <v>17489</v>
      </c>
      <c r="C5288">
        <v>0</v>
      </c>
      <c r="D5288" s="88">
        <v>33.25</v>
      </c>
    </row>
    <row r="5289" spans="1:4">
      <c r="A5289">
        <v>5614</v>
      </c>
      <c r="B5289" t="s">
        <v>17490</v>
      </c>
      <c r="C5289">
        <v>12</v>
      </c>
      <c r="D5289" s="88">
        <v>9.36</v>
      </c>
    </row>
    <row r="5290" spans="1:4">
      <c r="A5290">
        <v>5615</v>
      </c>
      <c r="B5290" t="s">
        <v>17491</v>
      </c>
      <c r="C5290">
        <v>12</v>
      </c>
      <c r="D5290" s="88">
        <v>8.4700000000000006</v>
      </c>
    </row>
    <row r="5291" spans="1:4">
      <c r="A5291">
        <v>5616</v>
      </c>
      <c r="B5291" t="s">
        <v>17492</v>
      </c>
      <c r="C5291">
        <v>30</v>
      </c>
      <c r="D5291" s="88">
        <v>9.0399999999999991</v>
      </c>
    </row>
    <row r="5292" spans="1:4">
      <c r="A5292">
        <v>5617</v>
      </c>
      <c r="B5292" t="s">
        <v>17493</v>
      </c>
      <c r="C5292">
        <v>18</v>
      </c>
      <c r="D5292" s="88">
        <v>6.86</v>
      </c>
    </row>
    <row r="5293" spans="1:4">
      <c r="A5293">
        <v>5618</v>
      </c>
      <c r="B5293" t="s">
        <v>17494</v>
      </c>
      <c r="C5293">
        <v>12</v>
      </c>
      <c r="D5293" s="88">
        <v>5.73</v>
      </c>
    </row>
    <row r="5294" spans="1:4">
      <c r="A5294">
        <v>5619</v>
      </c>
      <c r="B5294" t="s">
        <v>17495</v>
      </c>
      <c r="C5294">
        <v>0</v>
      </c>
      <c r="D5294" s="88">
        <v>9.0250000000000004</v>
      </c>
    </row>
    <row r="5295" spans="1:4">
      <c r="A5295">
        <v>5620</v>
      </c>
      <c r="B5295" t="s">
        <v>17496</v>
      </c>
      <c r="C5295">
        <v>0</v>
      </c>
      <c r="D5295" s="88">
        <v>22.61</v>
      </c>
    </row>
    <row r="5296" spans="1:4">
      <c r="A5296">
        <v>5621</v>
      </c>
      <c r="B5296" t="s">
        <v>17497</v>
      </c>
      <c r="C5296">
        <v>6</v>
      </c>
      <c r="D5296" s="88">
        <v>7.1</v>
      </c>
    </row>
    <row r="5297" spans="1:4">
      <c r="A5297">
        <v>5622</v>
      </c>
      <c r="B5297" t="s">
        <v>17498</v>
      </c>
      <c r="C5297">
        <v>0</v>
      </c>
      <c r="D5297" s="88">
        <v>37.68</v>
      </c>
    </row>
    <row r="5298" spans="1:4">
      <c r="A5298">
        <v>5623</v>
      </c>
      <c r="B5298" t="s">
        <v>17499</v>
      </c>
      <c r="C5298">
        <v>0</v>
      </c>
      <c r="D5298" s="88">
        <v>0</v>
      </c>
    </row>
    <row r="5299" spans="1:4">
      <c r="A5299">
        <v>5624</v>
      </c>
      <c r="B5299" t="s">
        <v>17500</v>
      </c>
      <c r="C5299">
        <v>0</v>
      </c>
      <c r="D5299" s="88">
        <v>16.8</v>
      </c>
    </row>
    <row r="5300" spans="1:4">
      <c r="A5300">
        <v>5625</v>
      </c>
      <c r="B5300" t="s">
        <v>17501</v>
      </c>
      <c r="C5300">
        <v>0</v>
      </c>
      <c r="D5300" s="88">
        <v>17.899999999999999</v>
      </c>
    </row>
    <row r="5301" spans="1:4">
      <c r="A5301">
        <v>5626</v>
      </c>
      <c r="B5301" t="s">
        <v>17502</v>
      </c>
      <c r="C5301">
        <v>0</v>
      </c>
      <c r="D5301" s="88">
        <v>28.5</v>
      </c>
    </row>
    <row r="5302" spans="1:4">
      <c r="A5302">
        <v>5627</v>
      </c>
      <c r="B5302" t="s">
        <v>17503</v>
      </c>
      <c r="C5302">
        <v>0</v>
      </c>
      <c r="D5302" s="88">
        <v>13.93</v>
      </c>
    </row>
    <row r="5303" spans="1:4">
      <c r="A5303">
        <v>5628</v>
      </c>
      <c r="B5303" t="s">
        <v>17504</v>
      </c>
      <c r="C5303">
        <v>0</v>
      </c>
      <c r="D5303" s="88">
        <v>61.1</v>
      </c>
    </row>
    <row r="5304" spans="1:4">
      <c r="A5304">
        <v>5629</v>
      </c>
      <c r="B5304" t="s">
        <v>17505</v>
      </c>
      <c r="C5304">
        <v>0</v>
      </c>
      <c r="D5304" s="88">
        <v>9.94</v>
      </c>
    </row>
    <row r="5305" spans="1:4">
      <c r="A5305">
        <v>5630</v>
      </c>
      <c r="B5305" t="s">
        <v>17506</v>
      </c>
      <c r="C5305">
        <v>6</v>
      </c>
      <c r="D5305" s="88">
        <v>9.3800000000000008</v>
      </c>
    </row>
    <row r="5306" spans="1:4">
      <c r="A5306">
        <v>5631</v>
      </c>
      <c r="B5306" t="s">
        <v>17507</v>
      </c>
      <c r="C5306">
        <v>0</v>
      </c>
      <c r="D5306" s="88">
        <v>27.82</v>
      </c>
    </row>
    <row r="5307" spans="1:4">
      <c r="A5307">
        <v>5632</v>
      </c>
      <c r="B5307" t="s">
        <v>17508</v>
      </c>
      <c r="C5307">
        <v>0</v>
      </c>
      <c r="D5307" s="88">
        <v>27.82</v>
      </c>
    </row>
    <row r="5308" spans="1:4">
      <c r="A5308">
        <v>5633</v>
      </c>
      <c r="B5308" t="s">
        <v>17509</v>
      </c>
      <c r="C5308">
        <v>0</v>
      </c>
      <c r="D5308" s="88">
        <v>13.88</v>
      </c>
    </row>
    <row r="5309" spans="1:4">
      <c r="A5309">
        <v>5634</v>
      </c>
      <c r="B5309" t="s">
        <v>17510</v>
      </c>
      <c r="C5309">
        <v>0</v>
      </c>
      <c r="D5309" s="88">
        <v>160.19999999999999</v>
      </c>
    </row>
    <row r="5310" spans="1:4">
      <c r="A5310">
        <v>5635</v>
      </c>
      <c r="B5310" t="s">
        <v>17511</v>
      </c>
      <c r="C5310">
        <v>0</v>
      </c>
      <c r="D5310" s="88">
        <v>34.045999999999999</v>
      </c>
    </row>
    <row r="5311" spans="1:4">
      <c r="A5311">
        <v>5636</v>
      </c>
      <c r="B5311" t="s">
        <v>17512</v>
      </c>
      <c r="C5311">
        <v>0</v>
      </c>
      <c r="D5311" s="88">
        <v>2.83</v>
      </c>
    </row>
    <row r="5312" spans="1:4">
      <c r="A5312">
        <v>5637</v>
      </c>
      <c r="B5312" t="s">
        <v>17513</v>
      </c>
      <c r="C5312">
        <v>0</v>
      </c>
      <c r="D5312" s="88">
        <v>3.28</v>
      </c>
    </row>
    <row r="5313" spans="1:4">
      <c r="A5313">
        <v>5638</v>
      </c>
      <c r="B5313" t="s">
        <v>17514</v>
      </c>
      <c r="C5313">
        <v>0</v>
      </c>
      <c r="D5313" s="88">
        <v>2.19</v>
      </c>
    </row>
    <row r="5314" spans="1:4">
      <c r="A5314">
        <v>5639</v>
      </c>
      <c r="B5314" t="s">
        <v>17515</v>
      </c>
      <c r="C5314">
        <v>0</v>
      </c>
      <c r="D5314" s="88">
        <v>16.8</v>
      </c>
    </row>
    <row r="5315" spans="1:4">
      <c r="A5315">
        <v>5640</v>
      </c>
      <c r="B5315" t="s">
        <v>17516</v>
      </c>
      <c r="C5315">
        <v>0</v>
      </c>
      <c r="D5315" s="88">
        <v>42.95</v>
      </c>
    </row>
    <row r="5316" spans="1:4">
      <c r="A5316">
        <v>5641</v>
      </c>
      <c r="B5316" t="s">
        <v>17517</v>
      </c>
      <c r="C5316">
        <v>0</v>
      </c>
      <c r="D5316" s="88">
        <v>71.5</v>
      </c>
    </row>
    <row r="5317" spans="1:4">
      <c r="A5317">
        <v>5642</v>
      </c>
      <c r="B5317" t="s">
        <v>17518</v>
      </c>
      <c r="C5317">
        <v>0</v>
      </c>
      <c r="D5317" s="88">
        <v>55.83</v>
      </c>
    </row>
    <row r="5318" spans="1:4">
      <c r="A5318">
        <v>5643</v>
      </c>
      <c r="B5318" t="s">
        <v>17519</v>
      </c>
      <c r="C5318">
        <v>0</v>
      </c>
      <c r="D5318" s="88">
        <v>198.98</v>
      </c>
    </row>
    <row r="5319" spans="1:4">
      <c r="A5319">
        <v>5644</v>
      </c>
      <c r="B5319" t="s">
        <v>17520</v>
      </c>
      <c r="C5319">
        <v>0</v>
      </c>
      <c r="D5319" s="88">
        <v>15.3</v>
      </c>
    </row>
    <row r="5320" spans="1:4">
      <c r="A5320">
        <v>5645</v>
      </c>
      <c r="B5320" t="s">
        <v>17521</v>
      </c>
      <c r="C5320">
        <v>0</v>
      </c>
      <c r="D5320" s="88">
        <v>26.91</v>
      </c>
    </row>
    <row r="5321" spans="1:4">
      <c r="A5321">
        <v>5646</v>
      </c>
      <c r="B5321" t="s">
        <v>17522</v>
      </c>
      <c r="C5321">
        <v>0</v>
      </c>
      <c r="D5321" s="88">
        <v>7.03</v>
      </c>
    </row>
    <row r="5322" spans="1:4">
      <c r="A5322">
        <v>5647</v>
      </c>
      <c r="B5322" t="s">
        <v>17523</v>
      </c>
      <c r="C5322">
        <v>0</v>
      </c>
      <c r="D5322" s="88">
        <v>14.773</v>
      </c>
    </row>
    <row r="5323" spans="1:4">
      <c r="A5323">
        <v>5648</v>
      </c>
      <c r="B5323" t="s">
        <v>17524</v>
      </c>
      <c r="C5323">
        <v>30</v>
      </c>
      <c r="D5323" s="88">
        <v>7.7249999999999996</v>
      </c>
    </row>
    <row r="5324" spans="1:4">
      <c r="A5324">
        <v>5649</v>
      </c>
      <c r="B5324" t="s">
        <v>17525</v>
      </c>
      <c r="C5324">
        <v>0</v>
      </c>
      <c r="D5324" s="88">
        <v>43.134999999999998</v>
      </c>
    </row>
    <row r="5325" spans="1:4">
      <c r="A5325">
        <v>5650</v>
      </c>
      <c r="B5325" t="s">
        <v>17526</v>
      </c>
      <c r="C5325">
        <v>24</v>
      </c>
      <c r="D5325" s="88">
        <v>10.199999999999999</v>
      </c>
    </row>
    <row r="5326" spans="1:4">
      <c r="A5326">
        <v>5651</v>
      </c>
      <c r="B5326" t="s">
        <v>17527</v>
      </c>
      <c r="C5326">
        <v>24</v>
      </c>
      <c r="D5326" s="88">
        <v>33.25</v>
      </c>
    </row>
    <row r="5327" spans="1:4">
      <c r="A5327">
        <v>5652</v>
      </c>
      <c r="B5327" t="s">
        <v>17528</v>
      </c>
      <c r="C5327">
        <v>0</v>
      </c>
      <c r="D5327" s="88">
        <v>21.85</v>
      </c>
    </row>
    <row r="5328" spans="1:4">
      <c r="A5328">
        <v>5653</v>
      </c>
      <c r="B5328" t="s">
        <v>17529</v>
      </c>
      <c r="C5328">
        <v>12</v>
      </c>
      <c r="D5328" s="88">
        <v>6.0350000000000001</v>
      </c>
    </row>
    <row r="5329" spans="1:4">
      <c r="A5329">
        <v>5654</v>
      </c>
      <c r="B5329" t="s">
        <v>17530</v>
      </c>
      <c r="C5329">
        <v>0</v>
      </c>
      <c r="D5329" s="88">
        <v>12.64</v>
      </c>
    </row>
    <row r="5330" spans="1:4">
      <c r="A5330">
        <v>5655</v>
      </c>
      <c r="B5330" t="s">
        <v>17531</v>
      </c>
      <c r="C5330">
        <v>6</v>
      </c>
      <c r="D5330" s="88">
        <v>7.65</v>
      </c>
    </row>
    <row r="5331" spans="1:4">
      <c r="A5331">
        <v>5656</v>
      </c>
      <c r="B5331" t="s">
        <v>17532</v>
      </c>
      <c r="C5331">
        <v>30</v>
      </c>
      <c r="D5331" s="88">
        <v>7.74</v>
      </c>
    </row>
    <row r="5332" spans="1:4">
      <c r="A5332">
        <v>5657</v>
      </c>
      <c r="B5332" t="s">
        <v>17533</v>
      </c>
      <c r="C5332">
        <v>0</v>
      </c>
      <c r="D5332" s="88">
        <v>209</v>
      </c>
    </row>
    <row r="5333" spans="1:4">
      <c r="A5333">
        <v>5658</v>
      </c>
      <c r="B5333" t="s">
        <v>17534</v>
      </c>
      <c r="C5333">
        <v>42</v>
      </c>
      <c r="D5333" s="88">
        <v>12.314</v>
      </c>
    </row>
    <row r="5334" spans="1:4">
      <c r="A5334">
        <v>5659</v>
      </c>
      <c r="B5334" t="s">
        <v>17535</v>
      </c>
      <c r="C5334">
        <v>36</v>
      </c>
      <c r="D5334" s="88">
        <v>5.577</v>
      </c>
    </row>
    <row r="5335" spans="1:4">
      <c r="A5335">
        <v>5660</v>
      </c>
      <c r="B5335" t="s">
        <v>17536</v>
      </c>
      <c r="C5335">
        <v>0</v>
      </c>
      <c r="D5335" s="88">
        <v>25.890999999999998</v>
      </c>
    </row>
    <row r="5336" spans="1:4">
      <c r="A5336">
        <v>5661</v>
      </c>
      <c r="B5336" t="s">
        <v>17537</v>
      </c>
      <c r="C5336">
        <v>0</v>
      </c>
      <c r="D5336" s="88">
        <v>61.45</v>
      </c>
    </row>
    <row r="5337" spans="1:4">
      <c r="A5337">
        <v>5662</v>
      </c>
      <c r="B5337" t="s">
        <v>17538</v>
      </c>
      <c r="C5337">
        <v>0</v>
      </c>
      <c r="D5337" s="88">
        <v>67.585999999999999</v>
      </c>
    </row>
    <row r="5338" spans="1:4">
      <c r="A5338">
        <v>5663</v>
      </c>
      <c r="B5338" t="s">
        <v>17539</v>
      </c>
      <c r="C5338">
        <v>0</v>
      </c>
      <c r="D5338" s="88">
        <v>22.678000000000001</v>
      </c>
    </row>
    <row r="5339" spans="1:4">
      <c r="A5339">
        <v>5664</v>
      </c>
      <c r="B5339" t="s">
        <v>17540</v>
      </c>
      <c r="C5339">
        <v>0</v>
      </c>
      <c r="D5339" s="88">
        <v>26.5</v>
      </c>
    </row>
    <row r="5340" spans="1:4">
      <c r="A5340">
        <v>5665</v>
      </c>
      <c r="B5340" t="s">
        <v>17541</v>
      </c>
      <c r="C5340">
        <v>0</v>
      </c>
      <c r="D5340" s="88">
        <v>14.315</v>
      </c>
    </row>
    <row r="5341" spans="1:4">
      <c r="A5341">
        <v>5666</v>
      </c>
      <c r="B5341" t="s">
        <v>17542</v>
      </c>
      <c r="C5341">
        <v>12</v>
      </c>
      <c r="D5341" s="88">
        <v>9.66</v>
      </c>
    </row>
    <row r="5342" spans="1:4">
      <c r="A5342">
        <v>5667</v>
      </c>
      <c r="B5342" t="s">
        <v>17543</v>
      </c>
      <c r="C5342">
        <v>12</v>
      </c>
      <c r="D5342" s="88">
        <v>9.8000000000000007</v>
      </c>
    </row>
    <row r="5343" spans="1:4">
      <c r="A5343">
        <v>5668</v>
      </c>
      <c r="B5343" t="s">
        <v>17544</v>
      </c>
      <c r="C5343">
        <v>12</v>
      </c>
      <c r="D5343" s="88">
        <v>8.1999999999999993</v>
      </c>
    </row>
    <row r="5344" spans="1:4">
      <c r="A5344">
        <v>5669</v>
      </c>
      <c r="B5344" t="s">
        <v>17545</v>
      </c>
      <c r="C5344">
        <v>12</v>
      </c>
      <c r="D5344" s="88">
        <v>6.25</v>
      </c>
    </row>
    <row r="5345" spans="1:4">
      <c r="A5345">
        <v>5670</v>
      </c>
      <c r="B5345" t="s">
        <v>17546</v>
      </c>
      <c r="C5345">
        <v>12</v>
      </c>
      <c r="D5345" s="88">
        <v>9</v>
      </c>
    </row>
    <row r="5346" spans="1:4">
      <c r="A5346">
        <v>5671</v>
      </c>
      <c r="B5346" t="s">
        <v>17547</v>
      </c>
      <c r="C5346">
        <v>24</v>
      </c>
      <c r="D5346" s="88">
        <v>7.5739999999999998</v>
      </c>
    </row>
    <row r="5347" spans="1:4">
      <c r="A5347">
        <v>5672</v>
      </c>
      <c r="B5347" t="s">
        <v>17548</v>
      </c>
      <c r="C5347">
        <v>60</v>
      </c>
      <c r="D5347" s="88">
        <v>7.9560000000000004</v>
      </c>
    </row>
    <row r="5348" spans="1:4">
      <c r="A5348">
        <v>5673</v>
      </c>
      <c r="B5348" t="s">
        <v>17549</v>
      </c>
      <c r="C5348">
        <v>0</v>
      </c>
      <c r="D5348" s="88">
        <v>7.99</v>
      </c>
    </row>
    <row r="5349" spans="1:4">
      <c r="A5349">
        <v>5674</v>
      </c>
      <c r="B5349" t="s">
        <v>17550</v>
      </c>
      <c r="C5349">
        <v>78</v>
      </c>
      <c r="D5349" s="88">
        <v>5.7</v>
      </c>
    </row>
    <row r="5350" spans="1:4">
      <c r="A5350">
        <v>5675</v>
      </c>
      <c r="B5350" t="s">
        <v>17551</v>
      </c>
      <c r="C5350">
        <v>84</v>
      </c>
      <c r="D5350" s="88">
        <v>5.21</v>
      </c>
    </row>
    <row r="5351" spans="1:4">
      <c r="A5351">
        <v>5676</v>
      </c>
      <c r="B5351" t="s">
        <v>17552</v>
      </c>
      <c r="C5351">
        <v>78</v>
      </c>
      <c r="D5351" s="88">
        <v>5.22</v>
      </c>
    </row>
    <row r="5352" spans="1:4">
      <c r="A5352">
        <v>5677</v>
      </c>
      <c r="B5352" t="s">
        <v>17553</v>
      </c>
      <c r="C5352">
        <v>0</v>
      </c>
      <c r="D5352" s="88">
        <v>3.28</v>
      </c>
    </row>
    <row r="5353" spans="1:4">
      <c r="A5353">
        <v>5678</v>
      </c>
      <c r="B5353" t="s">
        <v>17554</v>
      </c>
      <c r="C5353">
        <v>0</v>
      </c>
      <c r="D5353" s="88">
        <v>0</v>
      </c>
    </row>
    <row r="5354" spans="1:4">
      <c r="A5354">
        <v>5679</v>
      </c>
      <c r="B5354" t="s">
        <v>17555</v>
      </c>
      <c r="C5354">
        <v>0</v>
      </c>
      <c r="D5354" s="88">
        <v>0</v>
      </c>
    </row>
    <row r="5355" spans="1:4">
      <c r="A5355">
        <v>5680</v>
      </c>
      <c r="B5355" t="s">
        <v>17556</v>
      </c>
      <c r="C5355">
        <v>0</v>
      </c>
      <c r="D5355" s="88">
        <v>19.687000000000001</v>
      </c>
    </row>
    <row r="5356" spans="1:4">
      <c r="A5356">
        <v>5681</v>
      </c>
      <c r="B5356" t="s">
        <v>17557</v>
      </c>
      <c r="C5356">
        <v>0</v>
      </c>
      <c r="D5356" s="88">
        <v>50.51</v>
      </c>
    </row>
    <row r="5357" spans="1:4">
      <c r="A5357">
        <v>5682</v>
      </c>
      <c r="B5357" t="s">
        <v>17558</v>
      </c>
      <c r="C5357">
        <v>0</v>
      </c>
      <c r="D5357" s="88">
        <v>31.44</v>
      </c>
    </row>
    <row r="5358" spans="1:4">
      <c r="A5358">
        <v>5683</v>
      </c>
      <c r="B5358" t="s">
        <v>17559</v>
      </c>
      <c r="C5358">
        <v>0</v>
      </c>
      <c r="D5358" s="88">
        <v>59.33</v>
      </c>
    </row>
    <row r="5359" spans="1:4">
      <c r="A5359">
        <v>5684</v>
      </c>
      <c r="B5359" t="s">
        <v>17560</v>
      </c>
      <c r="C5359">
        <v>0</v>
      </c>
      <c r="D5359" s="88">
        <v>6.4130000000000003</v>
      </c>
    </row>
    <row r="5360" spans="1:4">
      <c r="A5360">
        <v>5685</v>
      </c>
      <c r="B5360" t="s">
        <v>17561</v>
      </c>
      <c r="C5360">
        <v>0</v>
      </c>
      <c r="D5360" s="88">
        <v>6.4109999999999996</v>
      </c>
    </row>
    <row r="5361" spans="1:4">
      <c r="A5361">
        <v>5686</v>
      </c>
      <c r="B5361" t="s">
        <v>17562</v>
      </c>
      <c r="C5361">
        <v>0</v>
      </c>
      <c r="D5361" s="88">
        <v>7.6950000000000003</v>
      </c>
    </row>
    <row r="5362" spans="1:4">
      <c r="A5362">
        <v>5687</v>
      </c>
      <c r="B5362" t="s">
        <v>17563</v>
      </c>
      <c r="C5362">
        <v>0</v>
      </c>
      <c r="D5362" s="88">
        <v>5.13</v>
      </c>
    </row>
    <row r="5363" spans="1:4">
      <c r="A5363">
        <v>5688</v>
      </c>
      <c r="B5363" t="s">
        <v>17564</v>
      </c>
      <c r="C5363">
        <v>0</v>
      </c>
      <c r="D5363" s="88">
        <v>7.6950000000000003</v>
      </c>
    </row>
    <row r="5364" spans="1:4">
      <c r="A5364">
        <v>5689</v>
      </c>
      <c r="B5364" t="s">
        <v>17565</v>
      </c>
      <c r="C5364">
        <v>0</v>
      </c>
      <c r="D5364" s="88">
        <v>5.4470000000000001</v>
      </c>
    </row>
    <row r="5365" spans="1:4">
      <c r="A5365">
        <v>5690</v>
      </c>
      <c r="B5365" t="s">
        <v>17566</v>
      </c>
      <c r="C5365">
        <v>0</v>
      </c>
      <c r="D5365" s="88">
        <v>8.5500000000000007</v>
      </c>
    </row>
    <row r="5366" spans="1:4">
      <c r="A5366">
        <v>5691</v>
      </c>
      <c r="B5366" t="s">
        <v>17567</v>
      </c>
      <c r="C5366">
        <v>0</v>
      </c>
      <c r="D5366" s="88">
        <v>12.35</v>
      </c>
    </row>
    <row r="5367" spans="1:4">
      <c r="A5367">
        <v>5692</v>
      </c>
      <c r="B5367" t="s">
        <v>17568</v>
      </c>
      <c r="C5367">
        <v>0</v>
      </c>
      <c r="D5367" s="88">
        <v>196</v>
      </c>
    </row>
    <row r="5368" spans="1:4">
      <c r="A5368">
        <v>5693</v>
      </c>
      <c r="B5368" t="s">
        <v>17569</v>
      </c>
      <c r="C5368">
        <v>0</v>
      </c>
      <c r="D5368" s="88">
        <v>9.5</v>
      </c>
    </row>
    <row r="5369" spans="1:4">
      <c r="A5369">
        <v>5694</v>
      </c>
      <c r="B5369" t="s">
        <v>17570</v>
      </c>
      <c r="C5369">
        <v>0</v>
      </c>
      <c r="D5369" s="88">
        <v>9.5</v>
      </c>
    </row>
    <row r="5370" spans="1:4">
      <c r="A5370">
        <v>5695</v>
      </c>
      <c r="B5370" t="s">
        <v>17571</v>
      </c>
      <c r="C5370">
        <v>18</v>
      </c>
      <c r="D5370" s="88">
        <v>7.6</v>
      </c>
    </row>
    <row r="5371" spans="1:4">
      <c r="A5371">
        <v>5696</v>
      </c>
      <c r="B5371" t="s">
        <v>17572</v>
      </c>
      <c r="C5371">
        <v>0</v>
      </c>
      <c r="D5371" s="88">
        <v>9.32</v>
      </c>
    </row>
    <row r="5372" spans="1:4">
      <c r="A5372">
        <v>5697</v>
      </c>
      <c r="B5372" t="s">
        <v>17573</v>
      </c>
      <c r="C5372">
        <v>0</v>
      </c>
      <c r="D5372" s="88">
        <v>7.88</v>
      </c>
    </row>
    <row r="5373" spans="1:4">
      <c r="A5373">
        <v>5698</v>
      </c>
      <c r="B5373" t="s">
        <v>17574</v>
      </c>
      <c r="C5373">
        <v>0</v>
      </c>
      <c r="D5373" s="88">
        <v>20.23</v>
      </c>
    </row>
    <row r="5374" spans="1:4">
      <c r="A5374">
        <v>5699</v>
      </c>
      <c r="B5374" t="s">
        <v>17575</v>
      </c>
      <c r="C5374">
        <v>6</v>
      </c>
      <c r="D5374" s="88">
        <v>5.016</v>
      </c>
    </row>
    <row r="5375" spans="1:4">
      <c r="A5375">
        <v>5700</v>
      </c>
      <c r="B5375" t="s">
        <v>17576</v>
      </c>
      <c r="C5375">
        <v>0</v>
      </c>
      <c r="D5375" s="88">
        <v>8.3309999999999995</v>
      </c>
    </row>
    <row r="5376" spans="1:4">
      <c r="A5376">
        <v>5701</v>
      </c>
      <c r="B5376" t="s">
        <v>17577</v>
      </c>
      <c r="C5376">
        <v>0</v>
      </c>
      <c r="D5376" s="88">
        <v>6.2320000000000002</v>
      </c>
    </row>
    <row r="5377" spans="1:4">
      <c r="A5377">
        <v>5702</v>
      </c>
      <c r="B5377" t="s">
        <v>17578</v>
      </c>
      <c r="C5377">
        <v>0</v>
      </c>
      <c r="D5377" s="88">
        <v>2.153</v>
      </c>
    </row>
    <row r="5378" spans="1:4">
      <c r="A5378">
        <v>5703</v>
      </c>
      <c r="B5378" t="s">
        <v>17579</v>
      </c>
      <c r="C5378">
        <v>0</v>
      </c>
      <c r="D5378" s="88">
        <v>2.2799999999999998</v>
      </c>
    </row>
    <row r="5379" spans="1:4">
      <c r="A5379">
        <v>5704</v>
      </c>
      <c r="B5379" t="s">
        <v>17580</v>
      </c>
      <c r="C5379">
        <v>0</v>
      </c>
      <c r="D5379" s="88">
        <v>2.2530000000000001</v>
      </c>
    </row>
    <row r="5380" spans="1:4">
      <c r="A5380">
        <v>5705</v>
      </c>
      <c r="B5380" t="s">
        <v>17581</v>
      </c>
      <c r="C5380">
        <v>0</v>
      </c>
      <c r="D5380" s="88">
        <v>8.74</v>
      </c>
    </row>
    <row r="5381" spans="1:4">
      <c r="A5381">
        <v>5706</v>
      </c>
      <c r="B5381" t="s">
        <v>17582</v>
      </c>
      <c r="C5381">
        <v>0</v>
      </c>
      <c r="D5381" s="88">
        <v>17.53</v>
      </c>
    </row>
    <row r="5382" spans="1:4">
      <c r="A5382">
        <v>5707</v>
      </c>
      <c r="B5382" t="s">
        <v>17583</v>
      </c>
      <c r="C5382">
        <v>0</v>
      </c>
      <c r="D5382" s="88">
        <v>34.5</v>
      </c>
    </row>
    <row r="5383" spans="1:4">
      <c r="A5383">
        <v>5708</v>
      </c>
      <c r="B5383" t="s">
        <v>17584</v>
      </c>
      <c r="C5383">
        <v>0</v>
      </c>
      <c r="D5383" s="88">
        <v>10.654999999999999</v>
      </c>
    </row>
    <row r="5384" spans="1:4">
      <c r="A5384">
        <v>5709</v>
      </c>
      <c r="B5384" t="s">
        <v>17585</v>
      </c>
      <c r="C5384">
        <v>0</v>
      </c>
      <c r="D5384" s="88">
        <v>10.119999999999999</v>
      </c>
    </row>
    <row r="5385" spans="1:4">
      <c r="A5385">
        <v>5710</v>
      </c>
      <c r="B5385" t="s">
        <v>17586</v>
      </c>
      <c r="C5385">
        <v>0</v>
      </c>
      <c r="D5385" s="88">
        <v>10.428000000000001</v>
      </c>
    </row>
    <row r="5386" spans="1:4">
      <c r="A5386">
        <v>5711</v>
      </c>
      <c r="B5386" t="s">
        <v>17587</v>
      </c>
      <c r="C5386">
        <v>0</v>
      </c>
      <c r="D5386" s="88">
        <v>9.24</v>
      </c>
    </row>
    <row r="5387" spans="1:4">
      <c r="A5387">
        <v>5712</v>
      </c>
      <c r="B5387" t="s">
        <v>17588</v>
      </c>
      <c r="C5387">
        <v>0</v>
      </c>
      <c r="D5387" s="88">
        <v>16.501000000000001</v>
      </c>
    </row>
    <row r="5388" spans="1:4">
      <c r="A5388">
        <v>5713</v>
      </c>
      <c r="B5388" t="s">
        <v>17589</v>
      </c>
      <c r="C5388">
        <v>0</v>
      </c>
      <c r="D5388" s="88">
        <v>9.7680000000000007</v>
      </c>
    </row>
    <row r="5389" spans="1:4">
      <c r="A5389">
        <v>5714</v>
      </c>
      <c r="B5389" t="s">
        <v>17590</v>
      </c>
      <c r="C5389">
        <v>24</v>
      </c>
      <c r="D5389" s="88">
        <v>4.4640000000000004</v>
      </c>
    </row>
    <row r="5390" spans="1:4">
      <c r="A5390">
        <v>5715</v>
      </c>
      <c r="B5390" t="s">
        <v>17591</v>
      </c>
      <c r="C5390">
        <v>150</v>
      </c>
      <c r="D5390" s="88">
        <v>3.1869999999999998</v>
      </c>
    </row>
    <row r="5391" spans="1:4">
      <c r="A5391">
        <v>5716</v>
      </c>
      <c r="B5391" t="s">
        <v>17592</v>
      </c>
      <c r="C5391">
        <v>0</v>
      </c>
      <c r="D5391" s="88">
        <v>5.2</v>
      </c>
    </row>
    <row r="5392" spans="1:4">
      <c r="A5392">
        <v>5717</v>
      </c>
      <c r="B5392" t="s">
        <v>17593</v>
      </c>
      <c r="C5392">
        <v>0</v>
      </c>
      <c r="D5392" s="88">
        <v>23.975999999999999</v>
      </c>
    </row>
    <row r="5393" spans="1:4">
      <c r="A5393">
        <v>5718</v>
      </c>
      <c r="B5393" t="s">
        <v>17594</v>
      </c>
      <c r="C5393">
        <v>0</v>
      </c>
      <c r="D5393" s="88">
        <v>15.18</v>
      </c>
    </row>
    <row r="5394" spans="1:4">
      <c r="A5394">
        <v>5719</v>
      </c>
      <c r="B5394" t="s">
        <v>17595</v>
      </c>
      <c r="C5394">
        <v>0</v>
      </c>
      <c r="D5394" s="88">
        <v>8.2650000000000006</v>
      </c>
    </row>
    <row r="5395" spans="1:4">
      <c r="A5395">
        <v>5720</v>
      </c>
      <c r="B5395" t="s">
        <v>17596</v>
      </c>
      <c r="C5395">
        <v>0</v>
      </c>
      <c r="D5395" s="88">
        <v>15.2</v>
      </c>
    </row>
    <row r="5396" spans="1:4">
      <c r="A5396">
        <v>5721</v>
      </c>
      <c r="B5396" t="s">
        <v>17597</v>
      </c>
      <c r="C5396">
        <v>0</v>
      </c>
      <c r="D5396" s="88">
        <v>8.2650000000000006</v>
      </c>
    </row>
    <row r="5397" spans="1:4">
      <c r="A5397">
        <v>5722</v>
      </c>
      <c r="B5397" t="s">
        <v>17598</v>
      </c>
      <c r="C5397">
        <v>0</v>
      </c>
      <c r="D5397" s="88">
        <v>16.896000000000001</v>
      </c>
    </row>
    <row r="5398" spans="1:4">
      <c r="A5398">
        <v>5723</v>
      </c>
      <c r="B5398" t="s">
        <v>17599</v>
      </c>
      <c r="C5398">
        <v>3</v>
      </c>
      <c r="D5398" s="88">
        <v>9.93</v>
      </c>
    </row>
    <row r="5399" spans="1:4">
      <c r="A5399">
        <v>5724</v>
      </c>
      <c r="B5399" t="s">
        <v>17600</v>
      </c>
      <c r="C5399">
        <v>0</v>
      </c>
      <c r="D5399" s="88">
        <v>13.16</v>
      </c>
    </row>
    <row r="5400" spans="1:4">
      <c r="A5400">
        <v>5725</v>
      </c>
      <c r="B5400" t="s">
        <v>17601</v>
      </c>
      <c r="C5400">
        <v>0</v>
      </c>
      <c r="D5400" s="88">
        <v>14.17</v>
      </c>
    </row>
    <row r="5401" spans="1:4">
      <c r="A5401">
        <v>5726</v>
      </c>
      <c r="B5401" t="s">
        <v>17602</v>
      </c>
      <c r="C5401">
        <v>0</v>
      </c>
      <c r="D5401" s="88">
        <v>13.55</v>
      </c>
    </row>
    <row r="5402" spans="1:4">
      <c r="A5402">
        <v>5727</v>
      </c>
      <c r="B5402" t="s">
        <v>17603</v>
      </c>
      <c r="C5402">
        <v>0</v>
      </c>
      <c r="D5402" s="88">
        <v>19.53</v>
      </c>
    </row>
    <row r="5403" spans="1:4">
      <c r="A5403">
        <v>5728</v>
      </c>
      <c r="B5403" t="s">
        <v>17604</v>
      </c>
      <c r="C5403">
        <v>0</v>
      </c>
      <c r="D5403" s="88">
        <v>18.739999999999998</v>
      </c>
    </row>
    <row r="5404" spans="1:4">
      <c r="A5404">
        <v>5729</v>
      </c>
      <c r="B5404" t="s">
        <v>17605</v>
      </c>
      <c r="C5404">
        <v>9</v>
      </c>
      <c r="D5404" s="88">
        <v>16.98</v>
      </c>
    </row>
    <row r="5405" spans="1:4">
      <c r="A5405">
        <v>5730</v>
      </c>
      <c r="B5405" t="s">
        <v>17606</v>
      </c>
      <c r="C5405">
        <v>0</v>
      </c>
      <c r="D5405" s="88">
        <v>15.94</v>
      </c>
    </row>
    <row r="5406" spans="1:4">
      <c r="A5406">
        <v>5731</v>
      </c>
      <c r="B5406" t="s">
        <v>17607</v>
      </c>
      <c r="C5406">
        <v>0</v>
      </c>
      <c r="D5406" s="88">
        <v>11.87</v>
      </c>
    </row>
    <row r="5407" spans="1:4">
      <c r="A5407">
        <v>5732</v>
      </c>
      <c r="B5407" t="s">
        <v>17608</v>
      </c>
      <c r="C5407">
        <v>0</v>
      </c>
      <c r="D5407" s="88">
        <v>15.07</v>
      </c>
    </row>
    <row r="5408" spans="1:4">
      <c r="A5408">
        <v>5733</v>
      </c>
      <c r="B5408" t="s">
        <v>17609</v>
      </c>
      <c r="C5408">
        <v>0</v>
      </c>
      <c r="D5408" s="88">
        <v>33.96</v>
      </c>
    </row>
    <row r="5409" spans="1:4">
      <c r="A5409">
        <v>5734</v>
      </c>
      <c r="B5409" t="s">
        <v>17610</v>
      </c>
      <c r="C5409">
        <v>0</v>
      </c>
      <c r="D5409" s="88">
        <v>17.71</v>
      </c>
    </row>
    <row r="5410" spans="1:4">
      <c r="A5410">
        <v>5735</v>
      </c>
      <c r="B5410" t="s">
        <v>17611</v>
      </c>
      <c r="C5410">
        <v>0</v>
      </c>
      <c r="D5410" s="88">
        <v>17.63</v>
      </c>
    </row>
    <row r="5411" spans="1:4">
      <c r="A5411">
        <v>5736</v>
      </c>
      <c r="B5411" t="s">
        <v>17612</v>
      </c>
      <c r="C5411">
        <v>0</v>
      </c>
      <c r="D5411" s="88">
        <v>10.57</v>
      </c>
    </row>
    <row r="5412" spans="1:4">
      <c r="A5412">
        <v>5737</v>
      </c>
      <c r="B5412" t="s">
        <v>17613</v>
      </c>
      <c r="C5412">
        <v>0</v>
      </c>
      <c r="D5412" s="88">
        <v>16.3</v>
      </c>
    </row>
    <row r="5413" spans="1:4">
      <c r="A5413">
        <v>5738</v>
      </c>
      <c r="B5413" t="s">
        <v>17614</v>
      </c>
      <c r="C5413">
        <v>0</v>
      </c>
      <c r="D5413" s="88">
        <v>25.609000000000002</v>
      </c>
    </row>
    <row r="5414" spans="1:4">
      <c r="A5414">
        <v>5739</v>
      </c>
      <c r="B5414" t="s">
        <v>17615</v>
      </c>
      <c r="C5414">
        <v>24</v>
      </c>
      <c r="D5414" s="88">
        <v>10.34</v>
      </c>
    </row>
    <row r="5415" spans="1:4">
      <c r="A5415">
        <v>5740</v>
      </c>
      <c r="B5415" t="s">
        <v>17616</v>
      </c>
      <c r="C5415">
        <v>0</v>
      </c>
      <c r="D5415" s="88">
        <v>353.38</v>
      </c>
    </row>
    <row r="5416" spans="1:4">
      <c r="A5416">
        <v>5741</v>
      </c>
      <c r="B5416" t="s">
        <v>17617</v>
      </c>
      <c r="C5416">
        <v>0</v>
      </c>
      <c r="D5416" s="88">
        <v>53.33</v>
      </c>
    </row>
    <row r="5417" spans="1:4">
      <c r="A5417">
        <v>5742</v>
      </c>
      <c r="B5417" t="s">
        <v>17618</v>
      </c>
      <c r="C5417">
        <v>0</v>
      </c>
      <c r="D5417" s="88">
        <v>11.9</v>
      </c>
    </row>
    <row r="5418" spans="1:4">
      <c r="A5418">
        <v>5743</v>
      </c>
      <c r="B5418" t="s">
        <v>17619</v>
      </c>
      <c r="C5418">
        <v>0</v>
      </c>
      <c r="D5418" s="88">
        <v>29.04</v>
      </c>
    </row>
    <row r="5419" spans="1:4">
      <c r="A5419">
        <v>5744</v>
      </c>
      <c r="B5419" t="s">
        <v>17620</v>
      </c>
      <c r="C5419">
        <v>0</v>
      </c>
      <c r="D5419" s="88">
        <v>21.9</v>
      </c>
    </row>
    <row r="5420" spans="1:4">
      <c r="A5420">
        <v>5745</v>
      </c>
      <c r="B5420" t="s">
        <v>17621</v>
      </c>
      <c r="C5420">
        <v>0</v>
      </c>
      <c r="D5420" s="88">
        <v>28.616</v>
      </c>
    </row>
    <row r="5421" spans="1:4">
      <c r="A5421">
        <v>5746</v>
      </c>
      <c r="B5421" t="s">
        <v>17622</v>
      </c>
      <c r="C5421">
        <v>0</v>
      </c>
      <c r="D5421" s="88">
        <v>9.85</v>
      </c>
    </row>
    <row r="5422" spans="1:4">
      <c r="A5422">
        <v>5747</v>
      </c>
      <c r="B5422" t="s">
        <v>17623</v>
      </c>
      <c r="C5422">
        <v>6</v>
      </c>
      <c r="D5422" s="88">
        <v>6.9939999999999998</v>
      </c>
    </row>
    <row r="5423" spans="1:4">
      <c r="A5423">
        <v>5748</v>
      </c>
      <c r="B5423" t="s">
        <v>17624</v>
      </c>
      <c r="C5423">
        <v>36</v>
      </c>
      <c r="D5423" s="88">
        <v>7.98</v>
      </c>
    </row>
    <row r="5424" spans="1:4">
      <c r="A5424">
        <v>5749</v>
      </c>
      <c r="B5424" t="s">
        <v>17625</v>
      </c>
      <c r="C5424">
        <v>0</v>
      </c>
      <c r="D5424" s="88">
        <v>9.5</v>
      </c>
    </row>
    <row r="5425" spans="1:4">
      <c r="A5425">
        <v>5750</v>
      </c>
      <c r="B5425" t="s">
        <v>17626</v>
      </c>
      <c r="C5425">
        <v>0</v>
      </c>
      <c r="D5425" s="88">
        <v>13.3</v>
      </c>
    </row>
    <row r="5426" spans="1:4">
      <c r="A5426">
        <v>5751</v>
      </c>
      <c r="B5426" t="s">
        <v>17627</v>
      </c>
      <c r="C5426">
        <v>0</v>
      </c>
      <c r="D5426" s="88">
        <v>14.25</v>
      </c>
    </row>
    <row r="5427" spans="1:4">
      <c r="A5427">
        <v>5752</v>
      </c>
      <c r="B5427" t="s">
        <v>17628</v>
      </c>
      <c r="C5427">
        <v>0</v>
      </c>
      <c r="D5427" s="88">
        <v>16.809999999999999</v>
      </c>
    </row>
    <row r="5428" spans="1:4">
      <c r="A5428">
        <v>5753</v>
      </c>
      <c r="B5428" t="s">
        <v>17629</v>
      </c>
      <c r="C5428">
        <v>0</v>
      </c>
      <c r="D5428" s="88">
        <v>12.54</v>
      </c>
    </row>
    <row r="5429" spans="1:4">
      <c r="A5429">
        <v>5754</v>
      </c>
      <c r="B5429" t="s">
        <v>17630</v>
      </c>
      <c r="C5429">
        <v>0</v>
      </c>
      <c r="D5429" s="88">
        <v>0</v>
      </c>
    </row>
    <row r="5430" spans="1:4">
      <c r="A5430">
        <v>5755</v>
      </c>
      <c r="B5430" t="s">
        <v>17631</v>
      </c>
      <c r="C5430">
        <v>0</v>
      </c>
      <c r="D5430" s="88">
        <v>28.15</v>
      </c>
    </row>
    <row r="5431" spans="1:4">
      <c r="A5431">
        <v>5756</v>
      </c>
      <c r="B5431" t="s">
        <v>17632</v>
      </c>
      <c r="C5431">
        <v>0</v>
      </c>
      <c r="D5431" s="88">
        <v>158.06</v>
      </c>
    </row>
    <row r="5432" spans="1:4">
      <c r="A5432">
        <v>5757</v>
      </c>
      <c r="B5432" t="s">
        <v>17633</v>
      </c>
      <c r="C5432">
        <v>24</v>
      </c>
      <c r="D5432" s="88">
        <v>8.0909999999999993</v>
      </c>
    </row>
    <row r="5433" spans="1:4">
      <c r="A5433">
        <v>5758</v>
      </c>
      <c r="B5433" t="s">
        <v>17634</v>
      </c>
      <c r="C5433">
        <v>0</v>
      </c>
      <c r="D5433" s="88">
        <v>11.53</v>
      </c>
    </row>
    <row r="5434" spans="1:4">
      <c r="A5434">
        <v>5759</v>
      </c>
      <c r="B5434" t="s">
        <v>17635</v>
      </c>
      <c r="C5434">
        <v>0</v>
      </c>
      <c r="D5434" s="88">
        <v>4.6619999999999999</v>
      </c>
    </row>
    <row r="5435" spans="1:4">
      <c r="A5435">
        <v>5760</v>
      </c>
      <c r="B5435" t="s">
        <v>17636</v>
      </c>
      <c r="C5435">
        <v>0</v>
      </c>
      <c r="D5435" s="88">
        <v>5.3</v>
      </c>
    </row>
    <row r="5436" spans="1:4">
      <c r="A5436">
        <v>5761</v>
      </c>
      <c r="B5436" t="s">
        <v>17637</v>
      </c>
      <c r="C5436">
        <v>30</v>
      </c>
      <c r="D5436" s="88">
        <v>6.79</v>
      </c>
    </row>
    <row r="5437" spans="1:4">
      <c r="A5437">
        <v>5762</v>
      </c>
      <c r="B5437" t="s">
        <v>17638</v>
      </c>
      <c r="C5437">
        <v>0</v>
      </c>
      <c r="D5437" s="88">
        <v>4.99</v>
      </c>
    </row>
    <row r="5438" spans="1:4">
      <c r="A5438">
        <v>5763</v>
      </c>
      <c r="B5438" t="s">
        <v>17639</v>
      </c>
      <c r="C5438">
        <v>0</v>
      </c>
      <c r="D5438" s="88">
        <v>15.2</v>
      </c>
    </row>
    <row r="5439" spans="1:4">
      <c r="A5439">
        <v>5764</v>
      </c>
      <c r="B5439" t="s">
        <v>17640</v>
      </c>
      <c r="C5439">
        <v>0</v>
      </c>
      <c r="D5439" s="88">
        <v>42.215000000000003</v>
      </c>
    </row>
    <row r="5440" spans="1:4">
      <c r="A5440">
        <v>5765</v>
      </c>
      <c r="B5440" t="s">
        <v>17641</v>
      </c>
      <c r="C5440">
        <v>0</v>
      </c>
      <c r="D5440" s="88">
        <v>0</v>
      </c>
    </row>
    <row r="5441" spans="1:4">
      <c r="A5441">
        <v>5766</v>
      </c>
      <c r="B5441" t="s">
        <v>17642</v>
      </c>
      <c r="C5441">
        <v>0</v>
      </c>
      <c r="D5441" s="88">
        <v>21.64</v>
      </c>
    </row>
    <row r="5442" spans="1:4">
      <c r="A5442">
        <v>5767</v>
      </c>
      <c r="B5442" t="s">
        <v>17643</v>
      </c>
      <c r="C5442">
        <v>0</v>
      </c>
      <c r="D5442" s="88">
        <v>26.88</v>
      </c>
    </row>
    <row r="5443" spans="1:4">
      <c r="A5443">
        <v>5768</v>
      </c>
      <c r="B5443" t="s">
        <v>17644</v>
      </c>
      <c r="C5443">
        <v>0</v>
      </c>
      <c r="D5443" s="88">
        <v>21.25</v>
      </c>
    </row>
    <row r="5444" spans="1:4">
      <c r="A5444">
        <v>5769</v>
      </c>
      <c r="B5444" t="s">
        <v>17645</v>
      </c>
      <c r="C5444">
        <v>0</v>
      </c>
      <c r="D5444" s="88">
        <v>13.885</v>
      </c>
    </row>
    <row r="5445" spans="1:4">
      <c r="A5445">
        <v>5770</v>
      </c>
      <c r="B5445" t="s">
        <v>17646</v>
      </c>
      <c r="C5445">
        <v>6</v>
      </c>
      <c r="D5445" s="88">
        <v>14.31</v>
      </c>
    </row>
    <row r="5446" spans="1:4">
      <c r="A5446">
        <v>5771</v>
      </c>
      <c r="B5446" t="s">
        <v>17647</v>
      </c>
      <c r="C5446">
        <v>0</v>
      </c>
      <c r="D5446" s="88">
        <v>17.61</v>
      </c>
    </row>
    <row r="5447" spans="1:4">
      <c r="A5447">
        <v>5772</v>
      </c>
      <c r="B5447" t="s">
        <v>17648</v>
      </c>
      <c r="C5447">
        <v>5</v>
      </c>
      <c r="D5447" s="88">
        <v>16.34</v>
      </c>
    </row>
    <row r="5448" spans="1:4">
      <c r="A5448">
        <v>5773</v>
      </c>
      <c r="B5448" t="s">
        <v>17649</v>
      </c>
      <c r="C5448">
        <v>0</v>
      </c>
      <c r="D5448" s="88">
        <v>9.1750000000000007</v>
      </c>
    </row>
    <row r="5449" spans="1:4">
      <c r="A5449">
        <v>5774</v>
      </c>
      <c r="B5449" t="s">
        <v>17650</v>
      </c>
      <c r="C5449">
        <v>0</v>
      </c>
      <c r="D5449" s="88">
        <v>12.3</v>
      </c>
    </row>
    <row r="5450" spans="1:4">
      <c r="A5450">
        <v>5775</v>
      </c>
      <c r="B5450" t="s">
        <v>17651</v>
      </c>
      <c r="C5450">
        <v>0</v>
      </c>
      <c r="D5450" s="88">
        <v>8.6999999999999993</v>
      </c>
    </row>
    <row r="5451" spans="1:4">
      <c r="A5451">
        <v>5776</v>
      </c>
      <c r="B5451" t="s">
        <v>17652</v>
      </c>
      <c r="C5451">
        <v>0</v>
      </c>
      <c r="D5451" s="88">
        <v>9.1999999999999993</v>
      </c>
    </row>
    <row r="5452" spans="1:4">
      <c r="A5452">
        <v>5777</v>
      </c>
      <c r="B5452" t="s">
        <v>17653</v>
      </c>
      <c r="C5452">
        <v>0</v>
      </c>
      <c r="D5452" s="88">
        <v>6.2</v>
      </c>
    </row>
    <row r="5453" spans="1:4">
      <c r="A5453">
        <v>5778</v>
      </c>
      <c r="B5453" t="s">
        <v>17654</v>
      </c>
      <c r="C5453">
        <v>0</v>
      </c>
      <c r="D5453" s="88">
        <v>7.3</v>
      </c>
    </row>
    <row r="5454" spans="1:4">
      <c r="A5454">
        <v>5779</v>
      </c>
      <c r="B5454" t="s">
        <v>17655</v>
      </c>
      <c r="C5454">
        <v>0</v>
      </c>
      <c r="D5454" s="88">
        <v>7.2</v>
      </c>
    </row>
    <row r="5455" spans="1:4">
      <c r="A5455">
        <v>5780</v>
      </c>
      <c r="B5455" t="s">
        <v>17656</v>
      </c>
      <c r="C5455">
        <v>0</v>
      </c>
      <c r="D5455" s="88">
        <v>3.9</v>
      </c>
    </row>
    <row r="5456" spans="1:4">
      <c r="A5456">
        <v>5781</v>
      </c>
      <c r="B5456" t="s">
        <v>17657</v>
      </c>
      <c r="C5456">
        <v>0</v>
      </c>
      <c r="D5456" s="88">
        <v>8.4</v>
      </c>
    </row>
    <row r="5457" spans="1:4">
      <c r="A5457">
        <v>5782</v>
      </c>
      <c r="B5457" t="s">
        <v>17658</v>
      </c>
      <c r="C5457">
        <v>0</v>
      </c>
      <c r="D5457" s="88">
        <v>5.4</v>
      </c>
    </row>
    <row r="5458" spans="1:4">
      <c r="A5458">
        <v>5783</v>
      </c>
      <c r="B5458" t="s">
        <v>17659</v>
      </c>
      <c r="C5458">
        <v>0</v>
      </c>
      <c r="D5458" s="88">
        <v>6.8</v>
      </c>
    </row>
    <row r="5459" spans="1:4">
      <c r="A5459">
        <v>5784</v>
      </c>
      <c r="B5459" t="s">
        <v>17660</v>
      </c>
      <c r="C5459">
        <v>0</v>
      </c>
      <c r="D5459" s="88">
        <v>11</v>
      </c>
    </row>
    <row r="5460" spans="1:4">
      <c r="A5460">
        <v>5785</v>
      </c>
      <c r="B5460" t="s">
        <v>17661</v>
      </c>
      <c r="C5460">
        <v>0</v>
      </c>
      <c r="D5460" s="88">
        <v>6.4560000000000004</v>
      </c>
    </row>
    <row r="5461" spans="1:4">
      <c r="A5461">
        <v>5786</v>
      </c>
      <c r="B5461" t="s">
        <v>17662</v>
      </c>
      <c r="C5461">
        <v>0</v>
      </c>
      <c r="D5461" s="88">
        <v>15.2</v>
      </c>
    </row>
    <row r="5462" spans="1:4">
      <c r="A5462">
        <v>5787</v>
      </c>
      <c r="B5462" t="s">
        <v>17663</v>
      </c>
      <c r="C5462">
        <v>0</v>
      </c>
      <c r="D5462" s="88">
        <v>28</v>
      </c>
    </row>
    <row r="5463" spans="1:4">
      <c r="A5463">
        <v>5788</v>
      </c>
      <c r="B5463" t="s">
        <v>17664</v>
      </c>
      <c r="C5463">
        <v>0</v>
      </c>
      <c r="D5463" s="88">
        <v>70</v>
      </c>
    </row>
    <row r="5464" spans="1:4">
      <c r="A5464">
        <v>5789</v>
      </c>
      <c r="B5464" t="s">
        <v>17665</v>
      </c>
      <c r="C5464">
        <v>0</v>
      </c>
      <c r="D5464" s="88">
        <v>5.8</v>
      </c>
    </row>
    <row r="5465" spans="1:4">
      <c r="A5465">
        <v>5790</v>
      </c>
      <c r="B5465" t="s">
        <v>17666</v>
      </c>
      <c r="C5465">
        <v>0</v>
      </c>
      <c r="D5465" s="88">
        <v>6.3</v>
      </c>
    </row>
    <row r="5466" spans="1:4">
      <c r="A5466">
        <v>5791</v>
      </c>
      <c r="B5466" t="s">
        <v>17667</v>
      </c>
      <c r="C5466">
        <v>6</v>
      </c>
      <c r="D5466" s="88">
        <v>15.64</v>
      </c>
    </row>
    <row r="5467" spans="1:4">
      <c r="A5467">
        <v>5792</v>
      </c>
      <c r="B5467" t="s">
        <v>17668</v>
      </c>
      <c r="C5467">
        <v>0</v>
      </c>
      <c r="D5467" s="88">
        <v>7.91</v>
      </c>
    </row>
    <row r="5468" spans="1:4">
      <c r="A5468">
        <v>5793</v>
      </c>
      <c r="B5468" t="s">
        <v>17669</v>
      </c>
      <c r="C5468">
        <v>0</v>
      </c>
      <c r="D5468" s="88">
        <v>14.08</v>
      </c>
    </row>
    <row r="5469" spans="1:4">
      <c r="A5469">
        <v>5794</v>
      </c>
      <c r="B5469" t="s">
        <v>17670</v>
      </c>
      <c r="C5469">
        <v>12</v>
      </c>
      <c r="D5469" s="88">
        <v>7.5</v>
      </c>
    </row>
    <row r="5470" spans="1:4">
      <c r="A5470">
        <v>5795</v>
      </c>
      <c r="B5470" t="s">
        <v>17671</v>
      </c>
      <c r="C5470">
        <v>3</v>
      </c>
      <c r="D5470" s="88">
        <v>11.471</v>
      </c>
    </row>
    <row r="5471" spans="1:4">
      <c r="A5471">
        <v>5796</v>
      </c>
      <c r="B5471" t="s">
        <v>17672</v>
      </c>
      <c r="C5471">
        <v>0</v>
      </c>
      <c r="D5471" s="88">
        <v>22.36</v>
      </c>
    </row>
    <row r="5472" spans="1:4">
      <c r="A5472">
        <v>5797</v>
      </c>
      <c r="B5472" t="s">
        <v>17673</v>
      </c>
      <c r="C5472">
        <v>0</v>
      </c>
      <c r="D5472" s="88">
        <v>20</v>
      </c>
    </row>
    <row r="5473" spans="1:4">
      <c r="A5473">
        <v>5798</v>
      </c>
      <c r="B5473" t="s">
        <v>17674</v>
      </c>
      <c r="C5473">
        <v>6</v>
      </c>
      <c r="D5473" s="88">
        <v>25.69</v>
      </c>
    </row>
    <row r="5474" spans="1:4">
      <c r="A5474">
        <v>5799</v>
      </c>
      <c r="B5474" t="s">
        <v>17675</v>
      </c>
      <c r="C5474">
        <v>0</v>
      </c>
      <c r="D5474" s="88">
        <v>17.399999999999999</v>
      </c>
    </row>
    <row r="5475" spans="1:4">
      <c r="A5475">
        <v>5800</v>
      </c>
      <c r="B5475" t="s">
        <v>17676</v>
      </c>
      <c r="C5475">
        <v>0</v>
      </c>
      <c r="D5475" s="88">
        <v>18.45</v>
      </c>
    </row>
    <row r="5476" spans="1:4">
      <c r="A5476">
        <v>5801</v>
      </c>
      <c r="B5476" t="s">
        <v>17677</v>
      </c>
      <c r="C5476">
        <v>0</v>
      </c>
      <c r="D5476" s="88">
        <v>19.809999999999999</v>
      </c>
    </row>
    <row r="5477" spans="1:4">
      <c r="A5477">
        <v>5802</v>
      </c>
      <c r="B5477" t="s">
        <v>17678</v>
      </c>
      <c r="C5477">
        <v>6</v>
      </c>
      <c r="D5477" s="88">
        <v>19.091000000000001</v>
      </c>
    </row>
    <row r="5478" spans="1:4">
      <c r="A5478">
        <v>5803</v>
      </c>
      <c r="B5478" t="s">
        <v>17679</v>
      </c>
      <c r="C5478">
        <v>0</v>
      </c>
      <c r="D5478" s="88">
        <v>11.359</v>
      </c>
    </row>
    <row r="5479" spans="1:4">
      <c r="A5479">
        <v>5804</v>
      </c>
      <c r="B5479" t="s">
        <v>17680</v>
      </c>
      <c r="C5479">
        <v>0</v>
      </c>
      <c r="D5479" s="88">
        <v>8.6159999999999997</v>
      </c>
    </row>
    <row r="5480" spans="1:4">
      <c r="A5480">
        <v>5805</v>
      </c>
      <c r="B5480" t="s">
        <v>17681</v>
      </c>
      <c r="C5480">
        <v>0</v>
      </c>
      <c r="D5480" s="88">
        <v>57.02</v>
      </c>
    </row>
    <row r="5481" spans="1:4">
      <c r="A5481">
        <v>5806</v>
      </c>
      <c r="B5481" t="s">
        <v>17682</v>
      </c>
      <c r="C5481">
        <v>0</v>
      </c>
      <c r="D5481" s="88">
        <v>3.2240000000000002</v>
      </c>
    </row>
    <row r="5482" spans="1:4">
      <c r="A5482">
        <v>5807</v>
      </c>
      <c r="B5482" t="s">
        <v>17683</v>
      </c>
      <c r="C5482">
        <v>0</v>
      </c>
      <c r="D5482" s="88">
        <v>11.46</v>
      </c>
    </row>
    <row r="5483" spans="1:4">
      <c r="A5483">
        <v>5808</v>
      </c>
      <c r="B5483" t="s">
        <v>17684</v>
      </c>
      <c r="C5483">
        <v>0</v>
      </c>
      <c r="D5483" s="88">
        <v>20.09</v>
      </c>
    </row>
    <row r="5484" spans="1:4">
      <c r="A5484">
        <v>5809</v>
      </c>
      <c r="B5484" t="s">
        <v>17685</v>
      </c>
      <c r="C5484">
        <v>0</v>
      </c>
      <c r="D5484" s="88">
        <v>10.997</v>
      </c>
    </row>
    <row r="5485" spans="1:4">
      <c r="A5485">
        <v>5810</v>
      </c>
      <c r="B5485" t="s">
        <v>17686</v>
      </c>
      <c r="C5485">
        <v>0</v>
      </c>
      <c r="D5485" s="88">
        <v>8.8580000000000005</v>
      </c>
    </row>
    <row r="5486" spans="1:4">
      <c r="A5486">
        <v>5811</v>
      </c>
      <c r="B5486" t="s">
        <v>17687</v>
      </c>
      <c r="C5486">
        <v>0</v>
      </c>
      <c r="D5486" s="88">
        <v>12.608000000000001</v>
      </c>
    </row>
    <row r="5487" spans="1:4">
      <c r="A5487">
        <v>5812</v>
      </c>
      <c r="B5487" t="s">
        <v>17688</v>
      </c>
      <c r="C5487">
        <v>0</v>
      </c>
      <c r="D5487" s="88">
        <v>7.92</v>
      </c>
    </row>
    <row r="5488" spans="1:4">
      <c r="A5488">
        <v>5813</v>
      </c>
      <c r="B5488" t="s">
        <v>17689</v>
      </c>
      <c r="C5488">
        <v>6</v>
      </c>
      <c r="D5488" s="88">
        <v>22.2</v>
      </c>
    </row>
    <row r="5489" spans="1:4">
      <c r="A5489">
        <v>5814</v>
      </c>
      <c r="B5489" t="s">
        <v>17690</v>
      </c>
      <c r="C5489">
        <v>0</v>
      </c>
      <c r="D5489" s="88">
        <v>22.92</v>
      </c>
    </row>
    <row r="5490" spans="1:4">
      <c r="A5490">
        <v>5815</v>
      </c>
      <c r="B5490" t="s">
        <v>17691</v>
      </c>
      <c r="C5490">
        <v>0</v>
      </c>
      <c r="D5490" s="88">
        <v>17.38</v>
      </c>
    </row>
    <row r="5491" spans="1:4">
      <c r="A5491">
        <v>5816</v>
      </c>
      <c r="B5491" t="s">
        <v>17692</v>
      </c>
      <c r="C5491">
        <v>3</v>
      </c>
      <c r="D5491" s="88">
        <v>45.97</v>
      </c>
    </row>
    <row r="5492" spans="1:4">
      <c r="A5492">
        <v>5817</v>
      </c>
      <c r="B5492" t="s">
        <v>17693</v>
      </c>
      <c r="C5492">
        <v>9</v>
      </c>
      <c r="D5492" s="88">
        <v>25.35</v>
      </c>
    </row>
    <row r="5493" spans="1:4">
      <c r="A5493">
        <v>5818</v>
      </c>
      <c r="B5493" t="s">
        <v>17694</v>
      </c>
      <c r="C5493">
        <v>0</v>
      </c>
      <c r="D5493" s="88">
        <v>8.7799999999999994</v>
      </c>
    </row>
    <row r="5494" spans="1:4">
      <c r="A5494">
        <v>5819</v>
      </c>
      <c r="B5494" t="s">
        <v>17695</v>
      </c>
      <c r="C5494">
        <v>0</v>
      </c>
      <c r="D5494" s="88">
        <v>29.08</v>
      </c>
    </row>
    <row r="5495" spans="1:4">
      <c r="A5495">
        <v>5820</v>
      </c>
      <c r="B5495" t="s">
        <v>17696</v>
      </c>
      <c r="C5495">
        <v>0</v>
      </c>
      <c r="D5495" s="88">
        <v>11.231</v>
      </c>
    </row>
    <row r="5496" spans="1:4">
      <c r="A5496">
        <v>5821</v>
      </c>
      <c r="B5496" t="s">
        <v>17697</v>
      </c>
      <c r="C5496">
        <v>0</v>
      </c>
      <c r="D5496" s="88">
        <v>28.994</v>
      </c>
    </row>
    <row r="5497" spans="1:4">
      <c r="A5497">
        <v>5822</v>
      </c>
      <c r="B5497" t="s">
        <v>17698</v>
      </c>
      <c r="C5497">
        <v>0</v>
      </c>
      <c r="D5497" s="88">
        <v>169.25</v>
      </c>
    </row>
    <row r="5498" spans="1:4">
      <c r="A5498">
        <v>5823</v>
      </c>
      <c r="B5498" t="s">
        <v>17699</v>
      </c>
      <c r="C5498">
        <v>0</v>
      </c>
      <c r="D5498" s="88">
        <v>98.48</v>
      </c>
    </row>
    <row r="5499" spans="1:4">
      <c r="A5499">
        <v>5824</v>
      </c>
      <c r="B5499" t="s">
        <v>17700</v>
      </c>
      <c r="C5499">
        <v>0</v>
      </c>
      <c r="D5499" s="88">
        <v>109.51</v>
      </c>
    </row>
    <row r="5500" spans="1:4">
      <c r="A5500">
        <v>5825</v>
      </c>
      <c r="B5500" t="s">
        <v>17701</v>
      </c>
      <c r="C5500">
        <v>0</v>
      </c>
      <c r="D5500" s="88">
        <v>202.63</v>
      </c>
    </row>
    <row r="5501" spans="1:4">
      <c r="A5501">
        <v>5826</v>
      </c>
      <c r="B5501" t="s">
        <v>17702</v>
      </c>
      <c r="C5501">
        <v>0</v>
      </c>
      <c r="D5501" s="88">
        <v>41.55</v>
      </c>
    </row>
    <row r="5502" spans="1:4">
      <c r="A5502">
        <v>5827</v>
      </c>
      <c r="B5502" t="s">
        <v>17703</v>
      </c>
      <c r="C5502">
        <v>3</v>
      </c>
      <c r="D5502" s="88">
        <v>52.088000000000001</v>
      </c>
    </row>
    <row r="5503" spans="1:4">
      <c r="A5503">
        <v>5828</v>
      </c>
      <c r="B5503" t="s">
        <v>17704</v>
      </c>
      <c r="C5503">
        <v>0</v>
      </c>
      <c r="D5503" s="88">
        <v>19.920000000000002</v>
      </c>
    </row>
    <row r="5504" spans="1:4">
      <c r="A5504">
        <v>5829</v>
      </c>
      <c r="B5504" t="s">
        <v>17705</v>
      </c>
      <c r="C5504">
        <v>0</v>
      </c>
      <c r="D5504" s="88">
        <v>16.670000000000002</v>
      </c>
    </row>
    <row r="5505" spans="1:4">
      <c r="A5505">
        <v>5830</v>
      </c>
      <c r="B5505" t="s">
        <v>17706</v>
      </c>
      <c r="C5505">
        <v>0</v>
      </c>
      <c r="D5505" s="88">
        <v>12.56</v>
      </c>
    </row>
    <row r="5506" spans="1:4">
      <c r="A5506">
        <v>5831</v>
      </c>
      <c r="B5506" t="s">
        <v>17707</v>
      </c>
      <c r="C5506">
        <v>0</v>
      </c>
      <c r="D5506" s="88">
        <v>12.88</v>
      </c>
    </row>
    <row r="5507" spans="1:4">
      <c r="A5507">
        <v>5832</v>
      </c>
      <c r="B5507" t="s">
        <v>17708</v>
      </c>
      <c r="C5507">
        <v>1</v>
      </c>
      <c r="D5507" s="88">
        <v>143.44</v>
      </c>
    </row>
    <row r="5508" spans="1:4">
      <c r="A5508">
        <v>5833</v>
      </c>
      <c r="B5508" t="s">
        <v>17709</v>
      </c>
      <c r="C5508">
        <v>0</v>
      </c>
      <c r="D5508" s="88">
        <v>12.16</v>
      </c>
    </row>
    <row r="5509" spans="1:4">
      <c r="A5509">
        <v>5834</v>
      </c>
      <c r="B5509" t="s">
        <v>17710</v>
      </c>
      <c r="C5509">
        <v>0</v>
      </c>
      <c r="D5509" s="88">
        <v>29.41</v>
      </c>
    </row>
    <row r="5510" spans="1:4">
      <c r="A5510">
        <v>5835</v>
      </c>
      <c r="B5510" t="s">
        <v>17711</v>
      </c>
      <c r="C5510">
        <v>0</v>
      </c>
      <c r="D5510" s="88">
        <v>37.402999999999999</v>
      </c>
    </row>
    <row r="5511" spans="1:4">
      <c r="A5511">
        <v>5836</v>
      </c>
      <c r="B5511" t="s">
        <v>17712</v>
      </c>
      <c r="C5511">
        <v>0</v>
      </c>
      <c r="D5511" s="88">
        <v>28.84</v>
      </c>
    </row>
    <row r="5512" spans="1:4">
      <c r="A5512">
        <v>5837</v>
      </c>
      <c r="B5512" t="s">
        <v>17713</v>
      </c>
      <c r="C5512">
        <v>0</v>
      </c>
      <c r="D5512" s="88">
        <v>8.2799999999999994</v>
      </c>
    </row>
    <row r="5513" spans="1:4">
      <c r="A5513">
        <v>5838</v>
      </c>
      <c r="B5513" t="s">
        <v>17714</v>
      </c>
      <c r="C5513">
        <v>0</v>
      </c>
      <c r="D5513" s="88">
        <v>15.5</v>
      </c>
    </row>
    <row r="5514" spans="1:4">
      <c r="A5514">
        <v>5839</v>
      </c>
      <c r="B5514" t="s">
        <v>17715</v>
      </c>
      <c r="C5514">
        <v>0</v>
      </c>
      <c r="D5514" s="88">
        <v>140</v>
      </c>
    </row>
    <row r="5515" spans="1:4">
      <c r="A5515">
        <v>5840</v>
      </c>
      <c r="B5515" t="s">
        <v>17716</v>
      </c>
      <c r="C5515">
        <v>0</v>
      </c>
      <c r="D5515" s="88">
        <v>65</v>
      </c>
    </row>
    <row r="5516" spans="1:4">
      <c r="A5516">
        <v>5841</v>
      </c>
      <c r="B5516" t="s">
        <v>17717</v>
      </c>
      <c r="C5516">
        <v>0</v>
      </c>
      <c r="D5516" s="88">
        <v>174</v>
      </c>
    </row>
    <row r="5517" spans="1:4">
      <c r="A5517">
        <v>5842</v>
      </c>
      <c r="B5517" t="s">
        <v>17718</v>
      </c>
      <c r="C5517">
        <v>0</v>
      </c>
      <c r="D5517" s="88">
        <v>33.979999999999997</v>
      </c>
    </row>
    <row r="5518" spans="1:4">
      <c r="A5518">
        <v>5843</v>
      </c>
      <c r="B5518" t="s">
        <v>17719</v>
      </c>
      <c r="C5518">
        <v>3</v>
      </c>
      <c r="D5518" s="88">
        <v>16.91</v>
      </c>
    </row>
    <row r="5519" spans="1:4">
      <c r="A5519">
        <v>5844</v>
      </c>
      <c r="B5519" t="s">
        <v>17720</v>
      </c>
      <c r="C5519">
        <v>0</v>
      </c>
      <c r="D5519" s="88">
        <v>21.184999999999999</v>
      </c>
    </row>
    <row r="5520" spans="1:4">
      <c r="A5520">
        <v>5845</v>
      </c>
      <c r="B5520" t="s">
        <v>17721</v>
      </c>
      <c r="C5520">
        <v>0</v>
      </c>
      <c r="D5520" s="88">
        <v>21.294</v>
      </c>
    </row>
    <row r="5521" spans="1:4">
      <c r="A5521">
        <v>5846</v>
      </c>
      <c r="B5521" t="s">
        <v>17722</v>
      </c>
      <c r="C5521">
        <v>0</v>
      </c>
      <c r="D5521" s="88">
        <v>22.63</v>
      </c>
    </row>
    <row r="5522" spans="1:4">
      <c r="A5522">
        <v>5847</v>
      </c>
      <c r="B5522" t="s">
        <v>17723</v>
      </c>
      <c r="C5522">
        <v>57</v>
      </c>
      <c r="D5522" s="88">
        <v>11.473000000000001</v>
      </c>
    </row>
    <row r="5523" spans="1:4">
      <c r="A5523">
        <v>5848</v>
      </c>
      <c r="B5523" t="s">
        <v>17724</v>
      </c>
      <c r="C5523">
        <v>0</v>
      </c>
      <c r="D5523" s="88">
        <v>6.5</v>
      </c>
    </row>
    <row r="5524" spans="1:4">
      <c r="A5524">
        <v>5849</v>
      </c>
      <c r="B5524" t="s">
        <v>17725</v>
      </c>
      <c r="C5524">
        <v>0</v>
      </c>
      <c r="D5524" s="88">
        <v>69.2</v>
      </c>
    </row>
    <row r="5525" spans="1:4">
      <c r="A5525">
        <v>5850</v>
      </c>
      <c r="B5525" t="s">
        <v>17726</v>
      </c>
      <c r="C5525">
        <v>0</v>
      </c>
      <c r="D5525" s="88">
        <v>0.88800000000000001</v>
      </c>
    </row>
    <row r="5526" spans="1:4">
      <c r="A5526">
        <v>5851</v>
      </c>
      <c r="B5526" t="s">
        <v>17727</v>
      </c>
      <c r="C5526">
        <v>0</v>
      </c>
      <c r="D5526" s="88">
        <v>1.4</v>
      </c>
    </row>
    <row r="5527" spans="1:4">
      <c r="A5527">
        <v>5852</v>
      </c>
      <c r="B5527" t="s">
        <v>17728</v>
      </c>
      <c r="C5527">
        <v>0</v>
      </c>
      <c r="D5527" s="88">
        <v>1.4</v>
      </c>
    </row>
    <row r="5528" spans="1:4">
      <c r="A5528">
        <v>5853</v>
      </c>
      <c r="B5528" t="s">
        <v>17729</v>
      </c>
      <c r="C5528">
        <v>0</v>
      </c>
      <c r="D5528" s="88">
        <v>1.41</v>
      </c>
    </row>
    <row r="5529" spans="1:4">
      <c r="A5529">
        <v>5854</v>
      </c>
      <c r="B5529" t="s">
        <v>17730</v>
      </c>
      <c r="C5529">
        <v>0</v>
      </c>
      <c r="D5529" s="88">
        <v>1.41</v>
      </c>
    </row>
    <row r="5530" spans="1:4">
      <c r="A5530">
        <v>5855</v>
      </c>
      <c r="B5530" t="s">
        <v>17731</v>
      </c>
      <c r="C5530">
        <v>0</v>
      </c>
      <c r="D5530" s="88">
        <v>1.41</v>
      </c>
    </row>
    <row r="5531" spans="1:4">
      <c r="A5531">
        <v>5856</v>
      </c>
      <c r="B5531" t="s">
        <v>17732</v>
      </c>
      <c r="C5531">
        <v>0</v>
      </c>
      <c r="D5531" s="88">
        <v>7.891</v>
      </c>
    </row>
    <row r="5532" spans="1:4">
      <c r="A5532">
        <v>5857</v>
      </c>
      <c r="B5532" t="s">
        <v>17733</v>
      </c>
      <c r="C5532">
        <v>0</v>
      </c>
      <c r="D5532" s="88">
        <v>5.7610000000000001</v>
      </c>
    </row>
    <row r="5533" spans="1:4">
      <c r="A5533">
        <v>5858</v>
      </c>
      <c r="B5533" t="s">
        <v>17734</v>
      </c>
      <c r="C5533">
        <v>0</v>
      </c>
      <c r="D5533" s="88">
        <v>4.0810000000000004</v>
      </c>
    </row>
    <row r="5534" spans="1:4">
      <c r="A5534">
        <v>5859</v>
      </c>
      <c r="B5534" t="s">
        <v>17735</v>
      </c>
      <c r="C5534">
        <v>0</v>
      </c>
      <c r="D5534" s="88">
        <v>7.5709999999999997</v>
      </c>
    </row>
    <row r="5535" spans="1:4">
      <c r="A5535">
        <v>5860</v>
      </c>
      <c r="B5535" t="s">
        <v>17736</v>
      </c>
      <c r="C5535">
        <v>0</v>
      </c>
      <c r="D5535" s="88">
        <v>10.301</v>
      </c>
    </row>
    <row r="5536" spans="1:4">
      <c r="A5536">
        <v>5861</v>
      </c>
      <c r="B5536" t="s">
        <v>17737</v>
      </c>
      <c r="C5536">
        <v>0</v>
      </c>
      <c r="D5536" s="88">
        <v>5.7110000000000003</v>
      </c>
    </row>
    <row r="5537" spans="1:4">
      <c r="A5537">
        <v>5862</v>
      </c>
      <c r="B5537" t="s">
        <v>17738</v>
      </c>
      <c r="C5537">
        <v>0</v>
      </c>
      <c r="D5537" s="88">
        <v>7.7309999999999999</v>
      </c>
    </row>
    <row r="5538" spans="1:4">
      <c r="A5538">
        <v>5863</v>
      </c>
      <c r="B5538" t="s">
        <v>17739</v>
      </c>
      <c r="C5538">
        <v>0</v>
      </c>
      <c r="D5538" s="88">
        <v>9.7910000000000004</v>
      </c>
    </row>
    <row r="5539" spans="1:4">
      <c r="A5539">
        <v>5864</v>
      </c>
      <c r="B5539" t="s">
        <v>17740</v>
      </c>
      <c r="C5539">
        <v>0</v>
      </c>
      <c r="D5539" s="88">
        <v>4.4859999999999998</v>
      </c>
    </row>
    <row r="5540" spans="1:4">
      <c r="A5540">
        <v>5865</v>
      </c>
      <c r="B5540" t="s">
        <v>17741</v>
      </c>
      <c r="C5540">
        <v>0</v>
      </c>
      <c r="D5540" s="88">
        <v>3.411</v>
      </c>
    </row>
    <row r="5541" spans="1:4">
      <c r="A5541">
        <v>5869</v>
      </c>
      <c r="B5541" t="s">
        <v>17742</v>
      </c>
      <c r="C5541">
        <v>0</v>
      </c>
      <c r="D5541" s="88">
        <v>21.561</v>
      </c>
    </row>
    <row r="5542" spans="1:4">
      <c r="A5542">
        <v>5870</v>
      </c>
      <c r="B5542" t="s">
        <v>17743</v>
      </c>
      <c r="C5542">
        <v>0</v>
      </c>
      <c r="D5542" s="88">
        <v>19.111000000000001</v>
      </c>
    </row>
    <row r="5543" spans="1:4">
      <c r="A5543">
        <v>5871</v>
      </c>
      <c r="B5543" t="s">
        <v>17744</v>
      </c>
      <c r="C5543">
        <v>0</v>
      </c>
      <c r="D5543" s="88">
        <v>4.2</v>
      </c>
    </row>
    <row r="5544" spans="1:4">
      <c r="A5544">
        <v>5872</v>
      </c>
      <c r="B5544" t="s">
        <v>17745</v>
      </c>
      <c r="C5544">
        <v>0</v>
      </c>
      <c r="D5544" s="88">
        <v>3.1</v>
      </c>
    </row>
    <row r="5545" spans="1:4">
      <c r="A5545">
        <v>5873</v>
      </c>
      <c r="B5545" t="s">
        <v>17746</v>
      </c>
      <c r="C5545">
        <v>0</v>
      </c>
      <c r="D5545" s="88">
        <v>3.55</v>
      </c>
    </row>
    <row r="5546" spans="1:4">
      <c r="A5546">
        <v>5874</v>
      </c>
      <c r="B5546" t="s">
        <v>17747</v>
      </c>
      <c r="C5546">
        <v>0</v>
      </c>
      <c r="D5546" s="88">
        <v>3.75</v>
      </c>
    </row>
    <row r="5547" spans="1:4">
      <c r="A5547">
        <v>5875</v>
      </c>
      <c r="B5547" t="s">
        <v>17748</v>
      </c>
      <c r="C5547">
        <v>0</v>
      </c>
      <c r="D5547" s="88">
        <v>4.05</v>
      </c>
    </row>
    <row r="5548" spans="1:4">
      <c r="A5548">
        <v>5876</v>
      </c>
      <c r="B5548" t="s">
        <v>17749</v>
      </c>
      <c r="C5548">
        <v>0</v>
      </c>
      <c r="D5548" s="88">
        <v>7.5</v>
      </c>
    </row>
    <row r="5549" spans="1:4">
      <c r="A5549">
        <v>5877</v>
      </c>
      <c r="B5549" t="s">
        <v>17750</v>
      </c>
      <c r="C5549">
        <v>0</v>
      </c>
      <c r="D5549" s="88">
        <v>3.65</v>
      </c>
    </row>
    <row r="5550" spans="1:4">
      <c r="A5550">
        <v>5878</v>
      </c>
      <c r="B5550" t="s">
        <v>17751</v>
      </c>
      <c r="C5550">
        <v>0</v>
      </c>
      <c r="D5550" s="88">
        <v>4.5</v>
      </c>
    </row>
    <row r="5551" spans="1:4">
      <c r="A5551">
        <v>5879</v>
      </c>
      <c r="B5551" t="s">
        <v>17752</v>
      </c>
      <c r="C5551">
        <v>0</v>
      </c>
      <c r="D5551" s="88">
        <v>4.75</v>
      </c>
    </row>
    <row r="5552" spans="1:4">
      <c r="A5552">
        <v>5880</v>
      </c>
      <c r="B5552" t="s">
        <v>17753</v>
      </c>
      <c r="C5552">
        <v>0</v>
      </c>
      <c r="D5552" s="88">
        <v>3.08</v>
      </c>
    </row>
    <row r="5553" spans="1:4">
      <c r="A5553">
        <v>5881</v>
      </c>
      <c r="B5553" t="s">
        <v>17754</v>
      </c>
      <c r="C5553">
        <v>0</v>
      </c>
      <c r="D5553" s="88">
        <v>3.2</v>
      </c>
    </row>
    <row r="5554" spans="1:4">
      <c r="A5554">
        <v>5882</v>
      </c>
      <c r="B5554" t="s">
        <v>17755</v>
      </c>
      <c r="C5554">
        <v>0</v>
      </c>
      <c r="D5554" s="88">
        <v>1.9</v>
      </c>
    </row>
    <row r="5555" spans="1:4">
      <c r="A5555">
        <v>5883</v>
      </c>
      <c r="B5555" t="s">
        <v>17756</v>
      </c>
      <c r="C5555">
        <v>0</v>
      </c>
      <c r="D5555" s="88">
        <v>2</v>
      </c>
    </row>
    <row r="5556" spans="1:4">
      <c r="A5556">
        <v>5884</v>
      </c>
      <c r="B5556" t="s">
        <v>17757</v>
      </c>
      <c r="C5556">
        <v>0</v>
      </c>
      <c r="D5556" s="88">
        <v>13.01</v>
      </c>
    </row>
    <row r="5557" spans="1:4">
      <c r="A5557">
        <v>5885</v>
      </c>
      <c r="B5557" t="s">
        <v>17758</v>
      </c>
      <c r="C5557">
        <v>18</v>
      </c>
      <c r="D5557" s="88">
        <v>2.2029999999999998</v>
      </c>
    </row>
    <row r="5558" spans="1:4">
      <c r="A5558">
        <v>5886</v>
      </c>
      <c r="B5558" t="s">
        <v>17759</v>
      </c>
      <c r="C5558">
        <v>0</v>
      </c>
      <c r="D5558" s="88">
        <v>14.946999999999999</v>
      </c>
    </row>
    <row r="5559" spans="1:4">
      <c r="A5559">
        <v>5887</v>
      </c>
      <c r="B5559" t="s">
        <v>17760</v>
      </c>
      <c r="C5559">
        <v>0</v>
      </c>
      <c r="D5559" s="88">
        <v>6.6529999999999996</v>
      </c>
    </row>
    <row r="5560" spans="1:4">
      <c r="A5560">
        <v>5889</v>
      </c>
      <c r="B5560" t="s">
        <v>17761</v>
      </c>
      <c r="C5560">
        <v>0</v>
      </c>
      <c r="D5560" s="88">
        <v>12.85</v>
      </c>
    </row>
    <row r="5561" spans="1:4">
      <c r="A5561">
        <v>5890</v>
      </c>
      <c r="B5561" t="s">
        <v>17762</v>
      </c>
      <c r="C5561">
        <v>0</v>
      </c>
      <c r="D5561" s="88">
        <v>28.5</v>
      </c>
    </row>
    <row r="5562" spans="1:4">
      <c r="A5562">
        <v>5891</v>
      </c>
      <c r="B5562" t="s">
        <v>17763</v>
      </c>
      <c r="C5562">
        <v>0</v>
      </c>
      <c r="D5562" s="88">
        <v>12.96</v>
      </c>
    </row>
    <row r="5563" spans="1:4">
      <c r="A5563">
        <v>5892</v>
      </c>
      <c r="B5563" t="s">
        <v>17764</v>
      </c>
      <c r="C5563">
        <v>0</v>
      </c>
      <c r="D5563" s="88">
        <v>3.6970000000000001</v>
      </c>
    </row>
    <row r="5564" spans="1:4">
      <c r="A5564">
        <v>5893</v>
      </c>
      <c r="B5564" t="s">
        <v>17765</v>
      </c>
      <c r="C5564">
        <v>0</v>
      </c>
      <c r="D5564" s="88">
        <v>16.207000000000001</v>
      </c>
    </row>
    <row r="5565" spans="1:4">
      <c r="A5565">
        <v>5894</v>
      </c>
      <c r="B5565" t="s">
        <v>17766</v>
      </c>
      <c r="C5565">
        <v>0</v>
      </c>
      <c r="D5565" s="88">
        <v>13.99</v>
      </c>
    </row>
    <row r="5566" spans="1:4">
      <c r="A5566">
        <v>5895</v>
      </c>
      <c r="B5566" t="s">
        <v>17767</v>
      </c>
      <c r="C5566">
        <v>0</v>
      </c>
      <c r="D5566" s="88">
        <v>28.896000000000001</v>
      </c>
    </row>
    <row r="5567" spans="1:4">
      <c r="A5567">
        <v>5896</v>
      </c>
      <c r="B5567" t="s">
        <v>17768</v>
      </c>
      <c r="C5567">
        <v>0</v>
      </c>
      <c r="D5567" s="88">
        <v>26.196000000000002</v>
      </c>
    </row>
    <row r="5568" spans="1:4">
      <c r="A5568">
        <v>5897</v>
      </c>
      <c r="B5568" t="s">
        <v>17769</v>
      </c>
      <c r="C5568">
        <v>0</v>
      </c>
      <c r="D5568" s="88">
        <v>17.16</v>
      </c>
    </row>
    <row r="5569" spans="1:4">
      <c r="A5569">
        <v>5898</v>
      </c>
      <c r="B5569" t="s">
        <v>17770</v>
      </c>
      <c r="C5569">
        <v>0</v>
      </c>
      <c r="D5569" s="88">
        <v>15.95</v>
      </c>
    </row>
    <row r="5570" spans="1:4">
      <c r="A5570">
        <v>5899</v>
      </c>
      <c r="B5570" t="s">
        <v>17771</v>
      </c>
      <c r="C5570">
        <v>0</v>
      </c>
      <c r="D5570" s="88">
        <v>21.896000000000001</v>
      </c>
    </row>
    <row r="5571" spans="1:4">
      <c r="A5571">
        <v>5900</v>
      </c>
      <c r="B5571" t="s">
        <v>17772</v>
      </c>
      <c r="C5571">
        <v>0</v>
      </c>
      <c r="D5571" s="88">
        <v>29.13</v>
      </c>
    </row>
    <row r="5572" spans="1:4">
      <c r="A5572">
        <v>5901</v>
      </c>
      <c r="B5572" t="s">
        <v>17773</v>
      </c>
      <c r="C5572">
        <v>0</v>
      </c>
      <c r="D5572" s="88">
        <v>17.2</v>
      </c>
    </row>
    <row r="5573" spans="1:4">
      <c r="A5573">
        <v>5902</v>
      </c>
      <c r="B5573" t="s">
        <v>17774</v>
      </c>
      <c r="C5573">
        <v>0</v>
      </c>
      <c r="D5573" s="88">
        <v>34.9</v>
      </c>
    </row>
    <row r="5574" spans="1:4">
      <c r="A5574">
        <v>5903</v>
      </c>
      <c r="B5574" t="s">
        <v>17775</v>
      </c>
      <c r="C5574">
        <v>0</v>
      </c>
      <c r="D5574" s="88">
        <v>100.07</v>
      </c>
    </row>
    <row r="5575" spans="1:4">
      <c r="A5575">
        <v>5904</v>
      </c>
      <c r="B5575" t="s">
        <v>17776</v>
      </c>
      <c r="C5575">
        <v>0</v>
      </c>
      <c r="D5575" s="88">
        <v>78.05</v>
      </c>
    </row>
    <row r="5576" spans="1:4">
      <c r="A5576">
        <v>5905</v>
      </c>
      <c r="B5576" t="s">
        <v>17777</v>
      </c>
      <c r="C5576">
        <v>0</v>
      </c>
      <c r="D5576" s="88">
        <v>54.465000000000003</v>
      </c>
    </row>
    <row r="5577" spans="1:4">
      <c r="A5577">
        <v>5906</v>
      </c>
      <c r="B5577" t="s">
        <v>17778</v>
      </c>
      <c r="C5577">
        <v>0</v>
      </c>
      <c r="D5577" s="88">
        <v>64.75</v>
      </c>
    </row>
    <row r="5578" spans="1:4">
      <c r="A5578">
        <v>5907</v>
      </c>
      <c r="B5578" t="s">
        <v>17779</v>
      </c>
      <c r="C5578">
        <v>0</v>
      </c>
      <c r="D5578" s="88">
        <v>55.42</v>
      </c>
    </row>
    <row r="5579" spans="1:4">
      <c r="A5579">
        <v>5908</v>
      </c>
      <c r="B5579" t="s">
        <v>17780</v>
      </c>
      <c r="C5579">
        <v>0</v>
      </c>
      <c r="D5579" s="88">
        <v>5.37</v>
      </c>
    </row>
    <row r="5580" spans="1:4">
      <c r="A5580">
        <v>5909</v>
      </c>
      <c r="B5580" t="s">
        <v>17781</v>
      </c>
      <c r="C5580">
        <v>9</v>
      </c>
      <c r="D5580" s="88">
        <v>8.91</v>
      </c>
    </row>
    <row r="5581" spans="1:4">
      <c r="A5581">
        <v>5910</v>
      </c>
      <c r="B5581" t="s">
        <v>17782</v>
      </c>
      <c r="C5581">
        <v>9</v>
      </c>
      <c r="D5581" s="88">
        <v>14.87</v>
      </c>
    </row>
    <row r="5582" spans="1:4">
      <c r="A5582">
        <v>5911</v>
      </c>
      <c r="B5582" t="s">
        <v>17783</v>
      </c>
      <c r="C5582">
        <v>6</v>
      </c>
      <c r="D5582" s="88">
        <v>16.809999999999999</v>
      </c>
    </row>
    <row r="5583" spans="1:4">
      <c r="A5583">
        <v>5912</v>
      </c>
      <c r="B5583" t="s">
        <v>17784</v>
      </c>
      <c r="C5583">
        <v>0</v>
      </c>
      <c r="D5583" s="88">
        <v>15.06</v>
      </c>
    </row>
    <row r="5584" spans="1:4">
      <c r="A5584">
        <v>5913</v>
      </c>
      <c r="B5584" t="s">
        <v>17785</v>
      </c>
      <c r="C5584">
        <v>0</v>
      </c>
      <c r="D5584" s="88">
        <v>16.809999999999999</v>
      </c>
    </row>
    <row r="5585" spans="1:4">
      <c r="A5585">
        <v>5914</v>
      </c>
      <c r="B5585" t="s">
        <v>17786</v>
      </c>
      <c r="C5585">
        <v>0</v>
      </c>
      <c r="D5585" s="88">
        <v>13.834</v>
      </c>
    </row>
    <row r="5586" spans="1:4">
      <c r="A5586">
        <v>5915</v>
      </c>
      <c r="B5586" t="s">
        <v>17787</v>
      </c>
      <c r="C5586">
        <v>15</v>
      </c>
      <c r="D5586" s="88">
        <v>14.071999999999999</v>
      </c>
    </row>
    <row r="5587" spans="1:4">
      <c r="A5587">
        <v>5916</v>
      </c>
      <c r="B5587" t="s">
        <v>17788</v>
      </c>
      <c r="C5587">
        <v>0</v>
      </c>
      <c r="D5587" s="88">
        <v>27.75</v>
      </c>
    </row>
    <row r="5588" spans="1:4">
      <c r="A5588">
        <v>5917</v>
      </c>
      <c r="B5588" t="s">
        <v>17789</v>
      </c>
      <c r="C5588">
        <v>3</v>
      </c>
      <c r="D5588" s="88">
        <v>30.33</v>
      </c>
    </row>
    <row r="5589" spans="1:4">
      <c r="A5589">
        <v>5918</v>
      </c>
      <c r="B5589" t="s">
        <v>17790</v>
      </c>
      <c r="C5589">
        <v>0</v>
      </c>
      <c r="D5589" s="88">
        <v>12.613</v>
      </c>
    </row>
    <row r="5590" spans="1:4">
      <c r="A5590">
        <v>5919</v>
      </c>
      <c r="B5590" t="s">
        <v>17791</v>
      </c>
      <c r="C5590">
        <v>0</v>
      </c>
      <c r="D5590" s="88">
        <v>13.9</v>
      </c>
    </row>
    <row r="5591" spans="1:4">
      <c r="A5591">
        <v>5920</v>
      </c>
      <c r="B5591" t="s">
        <v>17792</v>
      </c>
      <c r="C5591">
        <v>0</v>
      </c>
      <c r="D5591" s="88">
        <v>184.27</v>
      </c>
    </row>
    <row r="5592" spans="1:4">
      <c r="A5592">
        <v>5921</v>
      </c>
      <c r="B5592" t="s">
        <v>17793</v>
      </c>
      <c r="C5592">
        <v>0</v>
      </c>
      <c r="D5592" s="88">
        <v>82.95</v>
      </c>
    </row>
    <row r="5593" spans="1:4">
      <c r="A5593">
        <v>5922</v>
      </c>
      <c r="B5593" t="s">
        <v>17794</v>
      </c>
      <c r="C5593">
        <v>0</v>
      </c>
      <c r="D5593" s="88">
        <v>60.22</v>
      </c>
    </row>
    <row r="5594" spans="1:4">
      <c r="A5594">
        <v>5923</v>
      </c>
      <c r="B5594" t="s">
        <v>17795</v>
      </c>
      <c r="C5594">
        <v>0</v>
      </c>
      <c r="D5594" s="88">
        <v>83.2</v>
      </c>
    </row>
    <row r="5595" spans="1:4">
      <c r="A5595">
        <v>5924</v>
      </c>
      <c r="B5595" t="s">
        <v>17796</v>
      </c>
      <c r="C5595">
        <v>0</v>
      </c>
      <c r="D5595" s="88">
        <v>9.76</v>
      </c>
    </row>
    <row r="5596" spans="1:4">
      <c r="A5596">
        <v>5925</v>
      </c>
      <c r="B5596" t="s">
        <v>17797</v>
      </c>
      <c r="C5596">
        <v>0</v>
      </c>
      <c r="D5596" s="88">
        <v>94.58</v>
      </c>
    </row>
    <row r="5597" spans="1:4">
      <c r="A5597">
        <v>5926</v>
      </c>
      <c r="B5597" t="s">
        <v>17798</v>
      </c>
      <c r="C5597">
        <v>0</v>
      </c>
      <c r="D5597" s="88">
        <v>75.099999999999994</v>
      </c>
    </row>
    <row r="5598" spans="1:4">
      <c r="A5598">
        <v>5927</v>
      </c>
      <c r="B5598" t="s">
        <v>17799</v>
      </c>
      <c r="C5598">
        <v>0</v>
      </c>
      <c r="D5598" s="88">
        <v>131.85</v>
      </c>
    </row>
    <row r="5599" spans="1:4">
      <c r="A5599">
        <v>5928</v>
      </c>
      <c r="B5599" t="s">
        <v>17800</v>
      </c>
      <c r="C5599">
        <v>0</v>
      </c>
      <c r="D5599" s="88">
        <v>134.41</v>
      </c>
    </row>
    <row r="5600" spans="1:4">
      <c r="A5600">
        <v>5929</v>
      </c>
      <c r="B5600" t="s">
        <v>17801</v>
      </c>
      <c r="C5600">
        <v>0</v>
      </c>
      <c r="D5600" s="88">
        <v>3.2709999999999999</v>
      </c>
    </row>
    <row r="5601" spans="1:4">
      <c r="A5601">
        <v>5930</v>
      </c>
      <c r="B5601" t="s">
        <v>17802</v>
      </c>
      <c r="C5601">
        <v>0</v>
      </c>
      <c r="D5601" s="88">
        <v>4.2610000000000001</v>
      </c>
    </row>
    <row r="5602" spans="1:4">
      <c r="A5602">
        <v>5931</v>
      </c>
      <c r="B5602" t="s">
        <v>17803</v>
      </c>
      <c r="C5602">
        <v>12</v>
      </c>
      <c r="D5602" s="88">
        <v>5.27</v>
      </c>
    </row>
    <row r="5603" spans="1:4">
      <c r="A5603">
        <v>5932</v>
      </c>
      <c r="B5603" t="s">
        <v>17804</v>
      </c>
      <c r="C5603">
        <v>0</v>
      </c>
      <c r="D5603" s="88">
        <v>68.86</v>
      </c>
    </row>
    <row r="5604" spans="1:4">
      <c r="A5604">
        <v>5933</v>
      </c>
      <c r="B5604" t="s">
        <v>17805</v>
      </c>
      <c r="C5604">
        <v>0</v>
      </c>
      <c r="D5604" s="88">
        <v>17.888000000000002</v>
      </c>
    </row>
    <row r="5605" spans="1:4">
      <c r="A5605">
        <v>5934</v>
      </c>
      <c r="B5605" t="s">
        <v>17806</v>
      </c>
      <c r="C5605">
        <v>12</v>
      </c>
      <c r="D5605" s="88">
        <v>18.158000000000001</v>
      </c>
    </row>
    <row r="5606" spans="1:4">
      <c r="A5606">
        <v>5935</v>
      </c>
      <c r="B5606" t="s">
        <v>17807</v>
      </c>
      <c r="C5606">
        <v>0</v>
      </c>
      <c r="D5606" s="88">
        <v>21.268000000000001</v>
      </c>
    </row>
    <row r="5607" spans="1:4">
      <c r="A5607">
        <v>5936</v>
      </c>
      <c r="B5607" t="s">
        <v>17808</v>
      </c>
      <c r="C5607">
        <v>0</v>
      </c>
      <c r="D5607" s="88">
        <v>20.398</v>
      </c>
    </row>
    <row r="5608" spans="1:4">
      <c r="A5608">
        <v>5937</v>
      </c>
      <c r="B5608" t="s">
        <v>17809</v>
      </c>
      <c r="C5608">
        <v>0</v>
      </c>
      <c r="D5608" s="88">
        <v>15.276</v>
      </c>
    </row>
    <row r="5609" spans="1:4">
      <c r="A5609">
        <v>5938</v>
      </c>
      <c r="B5609" t="s">
        <v>17810</v>
      </c>
      <c r="C5609">
        <v>0</v>
      </c>
      <c r="D5609" s="88">
        <v>11.715999999999999</v>
      </c>
    </row>
    <row r="5610" spans="1:4">
      <c r="A5610">
        <v>5939</v>
      </c>
      <c r="B5610" t="s">
        <v>17811</v>
      </c>
      <c r="C5610">
        <v>0</v>
      </c>
      <c r="D5610" s="88">
        <v>17.28</v>
      </c>
    </row>
    <row r="5611" spans="1:4">
      <c r="A5611">
        <v>5940</v>
      </c>
      <c r="B5611" t="s">
        <v>17812</v>
      </c>
      <c r="C5611">
        <v>0</v>
      </c>
      <c r="D5611" s="88">
        <v>9.32</v>
      </c>
    </row>
    <row r="5612" spans="1:4">
      <c r="A5612">
        <v>5941</v>
      </c>
      <c r="B5612" t="s">
        <v>17813</v>
      </c>
      <c r="C5612">
        <v>0</v>
      </c>
      <c r="D5612" s="88">
        <v>14.074999999999999</v>
      </c>
    </row>
    <row r="5613" spans="1:4">
      <c r="A5613">
        <v>5942</v>
      </c>
      <c r="B5613" t="s">
        <v>17814</v>
      </c>
      <c r="C5613">
        <v>0</v>
      </c>
      <c r="D5613" s="88">
        <v>23.85</v>
      </c>
    </row>
    <row r="5614" spans="1:4">
      <c r="A5614">
        <v>5943</v>
      </c>
      <c r="B5614" t="s">
        <v>17815</v>
      </c>
      <c r="C5614">
        <v>0</v>
      </c>
      <c r="D5614" s="88">
        <v>23.73</v>
      </c>
    </row>
    <row r="5615" spans="1:4">
      <c r="A5615">
        <v>5944</v>
      </c>
      <c r="B5615" t="s">
        <v>17816</v>
      </c>
      <c r="C5615">
        <v>0</v>
      </c>
      <c r="D5615" s="88">
        <v>7.68</v>
      </c>
    </row>
    <row r="5616" spans="1:4">
      <c r="A5616">
        <v>5945</v>
      </c>
      <c r="B5616" t="s">
        <v>17817</v>
      </c>
      <c r="C5616">
        <v>0</v>
      </c>
      <c r="D5616" s="88">
        <v>12.832000000000001</v>
      </c>
    </row>
    <row r="5617" spans="1:4">
      <c r="A5617">
        <v>5946</v>
      </c>
      <c r="B5617" t="s">
        <v>17818</v>
      </c>
      <c r="C5617">
        <v>0</v>
      </c>
      <c r="D5617" s="88">
        <v>12.006</v>
      </c>
    </row>
    <row r="5618" spans="1:4">
      <c r="A5618">
        <v>5947</v>
      </c>
      <c r="B5618" t="s">
        <v>17819</v>
      </c>
      <c r="C5618">
        <v>12</v>
      </c>
      <c r="D5618" s="88">
        <v>8</v>
      </c>
    </row>
    <row r="5619" spans="1:4">
      <c r="A5619">
        <v>5948</v>
      </c>
      <c r="B5619" t="s">
        <v>17820</v>
      </c>
      <c r="C5619">
        <v>0</v>
      </c>
      <c r="D5619" s="88">
        <v>6.27</v>
      </c>
    </row>
    <row r="5620" spans="1:4">
      <c r="A5620">
        <v>5949</v>
      </c>
      <c r="B5620" t="s">
        <v>17821</v>
      </c>
      <c r="C5620">
        <v>0</v>
      </c>
      <c r="D5620" s="88">
        <v>7.65</v>
      </c>
    </row>
    <row r="5621" spans="1:4">
      <c r="A5621">
        <v>5950</v>
      </c>
      <c r="B5621" t="s">
        <v>17822</v>
      </c>
      <c r="C5621">
        <v>0</v>
      </c>
      <c r="D5621" s="88">
        <v>36.222999999999999</v>
      </c>
    </row>
    <row r="5622" spans="1:4">
      <c r="A5622">
        <v>5951</v>
      </c>
      <c r="B5622" t="s">
        <v>17823</v>
      </c>
      <c r="C5622">
        <v>0</v>
      </c>
      <c r="D5622" s="88">
        <v>156.9</v>
      </c>
    </row>
    <row r="5623" spans="1:4">
      <c r="A5623">
        <v>5952</v>
      </c>
      <c r="B5623" t="s">
        <v>17824</v>
      </c>
      <c r="C5623">
        <v>54</v>
      </c>
      <c r="D5623" s="88">
        <v>11.4</v>
      </c>
    </row>
    <row r="5624" spans="1:4">
      <c r="A5624">
        <v>5953</v>
      </c>
      <c r="B5624" t="s">
        <v>17825</v>
      </c>
      <c r="C5624">
        <v>6</v>
      </c>
      <c r="D5624" s="88">
        <v>26.91</v>
      </c>
    </row>
    <row r="5625" spans="1:4">
      <c r="A5625">
        <v>5954</v>
      </c>
      <c r="B5625" t="s">
        <v>17826</v>
      </c>
      <c r="C5625">
        <v>0</v>
      </c>
      <c r="D5625" s="88">
        <v>36.1</v>
      </c>
    </row>
    <row r="5626" spans="1:4">
      <c r="A5626">
        <v>5955</v>
      </c>
      <c r="B5626" t="s">
        <v>17827</v>
      </c>
      <c r="C5626">
        <v>3</v>
      </c>
      <c r="D5626" s="88">
        <v>30.135999999999999</v>
      </c>
    </row>
    <row r="5627" spans="1:4">
      <c r="A5627">
        <v>5956</v>
      </c>
      <c r="B5627" t="s">
        <v>17828</v>
      </c>
      <c r="C5627">
        <v>0</v>
      </c>
      <c r="D5627" s="88">
        <v>59.052999999999997</v>
      </c>
    </row>
    <row r="5628" spans="1:4">
      <c r="A5628">
        <v>5957</v>
      </c>
      <c r="B5628" t="s">
        <v>17829</v>
      </c>
      <c r="C5628">
        <v>0</v>
      </c>
      <c r="D5628" s="88">
        <v>17.86</v>
      </c>
    </row>
    <row r="5629" spans="1:4">
      <c r="A5629">
        <v>5958</v>
      </c>
      <c r="B5629" t="s">
        <v>17830</v>
      </c>
      <c r="C5629">
        <v>0</v>
      </c>
      <c r="D5629" s="88">
        <v>8.98</v>
      </c>
    </row>
    <row r="5630" spans="1:4">
      <c r="A5630">
        <v>5959</v>
      </c>
      <c r="B5630" t="s">
        <v>17831</v>
      </c>
      <c r="C5630">
        <v>0</v>
      </c>
      <c r="D5630" s="88">
        <v>185.39</v>
      </c>
    </row>
    <row r="5631" spans="1:4">
      <c r="A5631">
        <v>5960</v>
      </c>
      <c r="B5631" t="s">
        <v>17832</v>
      </c>
      <c r="C5631">
        <v>0</v>
      </c>
      <c r="D5631" s="88">
        <v>365.9</v>
      </c>
    </row>
    <row r="5632" spans="1:4">
      <c r="A5632">
        <v>5961</v>
      </c>
      <c r="B5632" t="s">
        <v>17833</v>
      </c>
      <c r="C5632">
        <v>0</v>
      </c>
      <c r="D5632" s="88">
        <v>23.45</v>
      </c>
    </row>
    <row r="5633" spans="1:4">
      <c r="A5633">
        <v>5962</v>
      </c>
      <c r="B5633" t="s">
        <v>17834</v>
      </c>
      <c r="C5633">
        <v>0</v>
      </c>
      <c r="D5633" s="88">
        <v>11.11</v>
      </c>
    </row>
    <row r="5634" spans="1:4">
      <c r="A5634">
        <v>5963</v>
      </c>
      <c r="B5634" t="s">
        <v>17835</v>
      </c>
      <c r="C5634">
        <v>0</v>
      </c>
      <c r="D5634" s="88">
        <v>22.8</v>
      </c>
    </row>
    <row r="5635" spans="1:4">
      <c r="A5635">
        <v>5964</v>
      </c>
      <c r="B5635" t="s">
        <v>17836</v>
      </c>
      <c r="C5635">
        <v>0</v>
      </c>
      <c r="D5635" s="88">
        <v>9.7100000000000009</v>
      </c>
    </row>
    <row r="5636" spans="1:4">
      <c r="A5636">
        <v>5965</v>
      </c>
      <c r="B5636" t="s">
        <v>17837</v>
      </c>
      <c r="C5636">
        <v>0</v>
      </c>
      <c r="D5636" s="88">
        <v>34.93</v>
      </c>
    </row>
    <row r="5637" spans="1:4">
      <c r="A5637">
        <v>5966</v>
      </c>
      <c r="B5637" t="s">
        <v>17838</v>
      </c>
      <c r="C5637">
        <v>0</v>
      </c>
      <c r="D5637" s="88">
        <v>43.45</v>
      </c>
    </row>
    <row r="5638" spans="1:4">
      <c r="A5638">
        <v>5967</v>
      </c>
      <c r="B5638" t="s">
        <v>17839</v>
      </c>
      <c r="C5638">
        <v>0</v>
      </c>
      <c r="D5638" s="88">
        <v>16</v>
      </c>
    </row>
    <row r="5639" spans="1:4">
      <c r="A5639">
        <v>5968</v>
      </c>
      <c r="B5639" t="s">
        <v>17840</v>
      </c>
      <c r="C5639">
        <v>0</v>
      </c>
      <c r="D5639" s="88">
        <v>19.87</v>
      </c>
    </row>
    <row r="5640" spans="1:4">
      <c r="A5640">
        <v>5969</v>
      </c>
      <c r="B5640" t="s">
        <v>17841</v>
      </c>
      <c r="C5640">
        <v>0</v>
      </c>
      <c r="D5640" s="88">
        <v>11.38</v>
      </c>
    </row>
    <row r="5641" spans="1:4">
      <c r="A5641">
        <v>5970</v>
      </c>
      <c r="B5641" t="s">
        <v>17842</v>
      </c>
      <c r="C5641">
        <v>0</v>
      </c>
      <c r="D5641" s="88">
        <v>14.94</v>
      </c>
    </row>
    <row r="5642" spans="1:4">
      <c r="A5642">
        <v>5971</v>
      </c>
      <c r="B5642" t="s">
        <v>17843</v>
      </c>
      <c r="C5642">
        <v>6</v>
      </c>
      <c r="D5642" s="88">
        <v>22.26</v>
      </c>
    </row>
    <row r="5643" spans="1:4">
      <c r="A5643">
        <v>5972</v>
      </c>
      <c r="B5643" t="s">
        <v>17844</v>
      </c>
      <c r="C5643">
        <v>0</v>
      </c>
      <c r="D5643" s="88">
        <v>20.66</v>
      </c>
    </row>
    <row r="5644" spans="1:4">
      <c r="A5644">
        <v>5973</v>
      </c>
      <c r="B5644" t="s">
        <v>17845</v>
      </c>
      <c r="C5644">
        <v>0</v>
      </c>
      <c r="D5644" s="88">
        <v>26.61</v>
      </c>
    </row>
    <row r="5645" spans="1:4">
      <c r="A5645">
        <v>5974</v>
      </c>
      <c r="B5645" t="s">
        <v>17846</v>
      </c>
      <c r="C5645">
        <v>0</v>
      </c>
      <c r="D5645" s="88">
        <v>17.75</v>
      </c>
    </row>
    <row r="5646" spans="1:4">
      <c r="A5646">
        <v>5975</v>
      </c>
      <c r="B5646" t="s">
        <v>17847</v>
      </c>
      <c r="C5646">
        <v>0</v>
      </c>
      <c r="D5646" s="88">
        <v>7.86</v>
      </c>
    </row>
    <row r="5647" spans="1:4">
      <c r="A5647">
        <v>5976</v>
      </c>
      <c r="B5647" t="s">
        <v>17848</v>
      </c>
      <c r="C5647">
        <v>6</v>
      </c>
      <c r="D5647" s="88">
        <v>17.91</v>
      </c>
    </row>
    <row r="5648" spans="1:4">
      <c r="A5648">
        <v>5977</v>
      </c>
      <c r="B5648" t="s">
        <v>17849</v>
      </c>
      <c r="C5648">
        <v>9</v>
      </c>
      <c r="D5648" s="88">
        <v>19.260000000000002</v>
      </c>
    </row>
    <row r="5649" spans="1:4">
      <c r="A5649">
        <v>5978</v>
      </c>
      <c r="B5649" t="s">
        <v>17850</v>
      </c>
      <c r="C5649">
        <v>0</v>
      </c>
      <c r="D5649" s="88">
        <v>16.27</v>
      </c>
    </row>
    <row r="5650" spans="1:4">
      <c r="A5650">
        <v>5979</v>
      </c>
      <c r="B5650" t="s">
        <v>17851</v>
      </c>
      <c r="C5650">
        <v>0</v>
      </c>
      <c r="D5650" s="88">
        <v>21.832999999999998</v>
      </c>
    </row>
    <row r="5651" spans="1:4">
      <c r="A5651">
        <v>5980</v>
      </c>
      <c r="B5651" t="s">
        <v>17852</v>
      </c>
      <c r="C5651">
        <v>0</v>
      </c>
      <c r="D5651" s="88">
        <v>23.74</v>
      </c>
    </row>
    <row r="5652" spans="1:4">
      <c r="A5652">
        <v>5981</v>
      </c>
      <c r="B5652" t="s">
        <v>17853</v>
      </c>
      <c r="C5652">
        <v>0</v>
      </c>
      <c r="D5652" s="88">
        <v>45.9</v>
      </c>
    </row>
    <row r="5653" spans="1:4">
      <c r="A5653">
        <v>5982</v>
      </c>
      <c r="B5653" t="s">
        <v>17854</v>
      </c>
      <c r="C5653">
        <v>0</v>
      </c>
      <c r="D5653" s="88">
        <v>53.9</v>
      </c>
    </row>
    <row r="5654" spans="1:4">
      <c r="A5654">
        <v>5983</v>
      </c>
      <c r="B5654" t="s">
        <v>17855</v>
      </c>
      <c r="C5654">
        <v>0</v>
      </c>
      <c r="D5654" s="88">
        <v>51.7</v>
      </c>
    </row>
    <row r="5655" spans="1:4">
      <c r="A5655">
        <v>5984</v>
      </c>
      <c r="B5655" t="s">
        <v>17856</v>
      </c>
      <c r="C5655">
        <v>6</v>
      </c>
      <c r="D5655" s="88">
        <v>10.88</v>
      </c>
    </row>
    <row r="5656" spans="1:4">
      <c r="A5656">
        <v>5985</v>
      </c>
      <c r="B5656" t="s">
        <v>17857</v>
      </c>
      <c r="C5656">
        <v>0</v>
      </c>
      <c r="D5656" s="88">
        <v>35</v>
      </c>
    </row>
    <row r="5657" spans="1:4">
      <c r="A5657">
        <v>5986</v>
      </c>
      <c r="B5657" t="s">
        <v>17858</v>
      </c>
      <c r="C5657">
        <v>0</v>
      </c>
      <c r="D5657" s="88">
        <v>73.92</v>
      </c>
    </row>
    <row r="5658" spans="1:4">
      <c r="A5658">
        <v>5987</v>
      </c>
      <c r="B5658" t="s">
        <v>17859</v>
      </c>
      <c r="C5658">
        <v>0</v>
      </c>
      <c r="D5658" s="88">
        <v>24.884</v>
      </c>
    </row>
    <row r="5659" spans="1:4">
      <c r="A5659">
        <v>5988</v>
      </c>
      <c r="B5659" t="s">
        <v>17860</v>
      </c>
      <c r="C5659">
        <v>0</v>
      </c>
      <c r="D5659" s="88">
        <v>28.614999999999998</v>
      </c>
    </row>
    <row r="5660" spans="1:4">
      <c r="A5660">
        <v>5989</v>
      </c>
      <c r="B5660" t="s">
        <v>17861</v>
      </c>
      <c r="C5660">
        <v>0</v>
      </c>
      <c r="D5660" s="88">
        <v>51.98</v>
      </c>
    </row>
    <row r="5661" spans="1:4">
      <c r="A5661">
        <v>5990</v>
      </c>
      <c r="B5661" t="s">
        <v>17862</v>
      </c>
      <c r="C5661">
        <v>0</v>
      </c>
      <c r="D5661" s="88">
        <v>59.1</v>
      </c>
    </row>
    <row r="5662" spans="1:4">
      <c r="A5662">
        <v>5991</v>
      </c>
      <c r="B5662" t="s">
        <v>17863</v>
      </c>
      <c r="C5662">
        <v>0</v>
      </c>
      <c r="D5662" s="88">
        <v>19.835999999999999</v>
      </c>
    </row>
    <row r="5663" spans="1:4">
      <c r="A5663">
        <v>5992</v>
      </c>
      <c r="B5663" t="s">
        <v>17864</v>
      </c>
      <c r="C5663">
        <v>0</v>
      </c>
      <c r="D5663" s="88">
        <v>47.63</v>
      </c>
    </row>
    <row r="5664" spans="1:4">
      <c r="A5664">
        <v>5993</v>
      </c>
      <c r="B5664" t="s">
        <v>17865</v>
      </c>
      <c r="C5664">
        <v>0</v>
      </c>
      <c r="D5664" s="88">
        <v>33.229999999999997</v>
      </c>
    </row>
    <row r="5665" spans="1:4">
      <c r="A5665">
        <v>5994</v>
      </c>
      <c r="B5665" t="s">
        <v>17866</v>
      </c>
      <c r="C5665">
        <v>0</v>
      </c>
      <c r="D5665" s="88">
        <v>11.83</v>
      </c>
    </row>
    <row r="5666" spans="1:4">
      <c r="A5666">
        <v>5995</v>
      </c>
      <c r="B5666" t="s">
        <v>17867</v>
      </c>
      <c r="C5666">
        <v>0</v>
      </c>
      <c r="D5666" s="88">
        <v>9.9600000000000009</v>
      </c>
    </row>
    <row r="5667" spans="1:4">
      <c r="A5667">
        <v>5996</v>
      </c>
      <c r="B5667" t="s">
        <v>17868</v>
      </c>
      <c r="C5667">
        <v>0</v>
      </c>
      <c r="D5667" s="88">
        <v>10</v>
      </c>
    </row>
    <row r="5668" spans="1:4">
      <c r="A5668">
        <v>5997</v>
      </c>
      <c r="B5668" t="s">
        <v>17869</v>
      </c>
      <c r="C5668">
        <v>0</v>
      </c>
      <c r="D5668" s="88">
        <v>19.3</v>
      </c>
    </row>
    <row r="5669" spans="1:4">
      <c r="A5669">
        <v>5998</v>
      </c>
      <c r="B5669" t="s">
        <v>17870</v>
      </c>
      <c r="C5669">
        <v>0</v>
      </c>
      <c r="D5669" s="88">
        <v>15.05</v>
      </c>
    </row>
    <row r="5670" spans="1:4">
      <c r="A5670">
        <v>5999</v>
      </c>
      <c r="B5670" t="s">
        <v>17871</v>
      </c>
      <c r="C5670">
        <v>0</v>
      </c>
      <c r="D5670" s="88">
        <v>19.835000000000001</v>
      </c>
    </row>
    <row r="5671" spans="1:4">
      <c r="A5671">
        <v>6000</v>
      </c>
      <c r="B5671" t="s">
        <v>17872</v>
      </c>
      <c r="C5671">
        <v>0</v>
      </c>
      <c r="D5671" s="88">
        <v>31.88</v>
      </c>
    </row>
    <row r="5672" spans="1:4">
      <c r="A5672">
        <v>6001</v>
      </c>
      <c r="B5672" t="s">
        <v>17873</v>
      </c>
      <c r="C5672">
        <v>0</v>
      </c>
      <c r="D5672" s="88">
        <v>13.22</v>
      </c>
    </row>
    <row r="5673" spans="1:4">
      <c r="A5673">
        <v>6003</v>
      </c>
      <c r="B5673" t="s">
        <v>17874</v>
      </c>
      <c r="C5673">
        <v>0</v>
      </c>
      <c r="D5673" s="88">
        <v>104.5</v>
      </c>
    </row>
    <row r="5674" spans="1:4">
      <c r="A5674">
        <v>6004</v>
      </c>
      <c r="B5674" t="s">
        <v>17875</v>
      </c>
      <c r="C5674">
        <v>0</v>
      </c>
      <c r="D5674" s="88">
        <v>6.23</v>
      </c>
    </row>
    <row r="5675" spans="1:4">
      <c r="A5675">
        <v>6005</v>
      </c>
      <c r="B5675" t="s">
        <v>17876</v>
      </c>
      <c r="C5675">
        <v>0</v>
      </c>
      <c r="D5675" s="88">
        <v>17.579999999999998</v>
      </c>
    </row>
    <row r="5676" spans="1:4">
      <c r="A5676">
        <v>6006</v>
      </c>
      <c r="B5676" t="s">
        <v>17877</v>
      </c>
      <c r="C5676">
        <v>0</v>
      </c>
      <c r="D5676" s="88">
        <v>0</v>
      </c>
    </row>
    <row r="5677" spans="1:4">
      <c r="A5677">
        <v>6007</v>
      </c>
      <c r="B5677" t="s">
        <v>17878</v>
      </c>
      <c r="C5677">
        <v>0</v>
      </c>
      <c r="D5677" s="88">
        <v>13.76</v>
      </c>
    </row>
    <row r="5678" spans="1:4">
      <c r="A5678">
        <v>6008</v>
      </c>
      <c r="B5678" t="s">
        <v>17879</v>
      </c>
      <c r="C5678">
        <v>0</v>
      </c>
      <c r="D5678" s="88">
        <v>11.16</v>
      </c>
    </row>
    <row r="5679" spans="1:4">
      <c r="A5679">
        <v>6009</v>
      </c>
      <c r="B5679" t="s">
        <v>17880</v>
      </c>
      <c r="C5679">
        <v>0</v>
      </c>
      <c r="D5679" s="88">
        <v>3.56</v>
      </c>
    </row>
    <row r="5680" spans="1:4">
      <c r="A5680">
        <v>6010</v>
      </c>
      <c r="B5680" t="s">
        <v>17881</v>
      </c>
      <c r="C5680">
        <v>0</v>
      </c>
      <c r="D5680" s="88">
        <v>3.56</v>
      </c>
    </row>
    <row r="5681" spans="1:4">
      <c r="A5681">
        <v>6011</v>
      </c>
      <c r="B5681" t="s">
        <v>17882</v>
      </c>
      <c r="C5681">
        <v>0</v>
      </c>
      <c r="D5681" s="88">
        <v>3.56</v>
      </c>
    </row>
    <row r="5682" spans="1:4">
      <c r="A5682">
        <v>6012</v>
      </c>
      <c r="B5682" t="s">
        <v>17883</v>
      </c>
      <c r="C5682">
        <v>36</v>
      </c>
      <c r="D5682" s="88">
        <v>4.12</v>
      </c>
    </row>
    <row r="5683" spans="1:4">
      <c r="A5683">
        <v>6013</v>
      </c>
      <c r="B5683" t="s">
        <v>17884</v>
      </c>
      <c r="C5683">
        <v>12</v>
      </c>
      <c r="D5683" s="88">
        <v>4.12</v>
      </c>
    </row>
    <row r="5684" spans="1:4">
      <c r="A5684">
        <v>6014</v>
      </c>
      <c r="B5684" t="s">
        <v>17885</v>
      </c>
      <c r="C5684">
        <v>0</v>
      </c>
      <c r="D5684" s="88">
        <v>3.56</v>
      </c>
    </row>
    <row r="5685" spans="1:4">
      <c r="A5685">
        <v>6015</v>
      </c>
      <c r="B5685" t="s">
        <v>17886</v>
      </c>
      <c r="C5685">
        <v>0</v>
      </c>
      <c r="D5685" s="88">
        <v>3.6850000000000001</v>
      </c>
    </row>
    <row r="5686" spans="1:4">
      <c r="A5686">
        <v>6016</v>
      </c>
      <c r="B5686" t="s">
        <v>17887</v>
      </c>
      <c r="C5686">
        <v>9</v>
      </c>
      <c r="D5686" s="88">
        <v>13.11</v>
      </c>
    </row>
    <row r="5687" spans="1:4">
      <c r="A5687">
        <v>6017</v>
      </c>
      <c r="B5687" t="s">
        <v>17888</v>
      </c>
      <c r="C5687">
        <v>0</v>
      </c>
      <c r="D5687" s="88">
        <v>10.3</v>
      </c>
    </row>
    <row r="5688" spans="1:4">
      <c r="A5688">
        <v>6018</v>
      </c>
      <c r="B5688" t="s">
        <v>17889</v>
      </c>
      <c r="C5688">
        <v>0</v>
      </c>
      <c r="D5688" s="88">
        <v>12.4</v>
      </c>
    </row>
    <row r="5689" spans="1:4">
      <c r="A5689">
        <v>6019</v>
      </c>
      <c r="B5689" t="s">
        <v>17890</v>
      </c>
      <c r="C5689">
        <v>3</v>
      </c>
      <c r="D5689" s="88">
        <v>25.01</v>
      </c>
    </row>
    <row r="5690" spans="1:4">
      <c r="A5690">
        <v>6020</v>
      </c>
      <c r="B5690" t="s">
        <v>17891</v>
      </c>
      <c r="C5690">
        <v>0</v>
      </c>
      <c r="D5690" s="88">
        <v>7.33</v>
      </c>
    </row>
    <row r="5691" spans="1:4">
      <c r="A5691">
        <v>6021</v>
      </c>
      <c r="B5691" t="s">
        <v>17892</v>
      </c>
      <c r="C5691">
        <v>0</v>
      </c>
      <c r="D5691" s="88">
        <v>14.61</v>
      </c>
    </row>
    <row r="5692" spans="1:4">
      <c r="A5692">
        <v>6022</v>
      </c>
      <c r="B5692" t="s">
        <v>17893</v>
      </c>
      <c r="C5692">
        <v>0</v>
      </c>
      <c r="D5692" s="88">
        <v>14.9</v>
      </c>
    </row>
    <row r="5693" spans="1:4">
      <c r="A5693">
        <v>6023</v>
      </c>
      <c r="B5693" t="s">
        <v>17894</v>
      </c>
      <c r="C5693">
        <v>0</v>
      </c>
      <c r="D5693" s="88">
        <v>0</v>
      </c>
    </row>
    <row r="5694" spans="1:4">
      <c r="A5694">
        <v>6024</v>
      </c>
      <c r="B5694" t="s">
        <v>17895</v>
      </c>
      <c r="C5694">
        <v>6</v>
      </c>
      <c r="D5694" s="88">
        <v>22.3</v>
      </c>
    </row>
    <row r="5695" spans="1:4">
      <c r="A5695">
        <v>6025</v>
      </c>
      <c r="B5695" t="s">
        <v>17896</v>
      </c>
      <c r="C5695">
        <v>0</v>
      </c>
      <c r="D5695" s="88">
        <v>8.6999999999999993</v>
      </c>
    </row>
    <row r="5696" spans="1:4">
      <c r="A5696">
        <v>6026</v>
      </c>
      <c r="B5696" t="s">
        <v>17897</v>
      </c>
      <c r="C5696">
        <v>0</v>
      </c>
      <c r="D5696" s="88">
        <v>16.579999999999998</v>
      </c>
    </row>
    <row r="5697" spans="1:4">
      <c r="A5697">
        <v>6027</v>
      </c>
      <c r="B5697" t="s">
        <v>17898</v>
      </c>
      <c r="C5697">
        <v>0</v>
      </c>
      <c r="D5697" s="88">
        <v>18.07</v>
      </c>
    </row>
    <row r="5698" spans="1:4">
      <c r="A5698">
        <v>6028</v>
      </c>
      <c r="B5698" t="s">
        <v>17899</v>
      </c>
      <c r="C5698">
        <v>0</v>
      </c>
      <c r="D5698" s="88">
        <v>30.14</v>
      </c>
    </row>
    <row r="5699" spans="1:4">
      <c r="A5699">
        <v>6029</v>
      </c>
      <c r="B5699" t="s">
        <v>17900</v>
      </c>
      <c r="C5699">
        <v>6</v>
      </c>
      <c r="D5699" s="88">
        <v>33.51</v>
      </c>
    </row>
    <row r="5700" spans="1:4">
      <c r="A5700">
        <v>6030</v>
      </c>
      <c r="B5700" t="s">
        <v>17901</v>
      </c>
      <c r="C5700">
        <v>0</v>
      </c>
      <c r="D5700" s="88">
        <v>48.23</v>
      </c>
    </row>
    <row r="5701" spans="1:4">
      <c r="A5701">
        <v>6031</v>
      </c>
      <c r="B5701" t="s">
        <v>17902</v>
      </c>
      <c r="C5701">
        <v>0</v>
      </c>
      <c r="D5701" s="88">
        <v>12.58</v>
      </c>
    </row>
    <row r="5702" spans="1:4">
      <c r="A5702">
        <v>6032</v>
      </c>
      <c r="B5702" t="s">
        <v>17903</v>
      </c>
      <c r="C5702">
        <v>0</v>
      </c>
      <c r="D5702" s="88">
        <v>12.58</v>
      </c>
    </row>
    <row r="5703" spans="1:4">
      <c r="A5703">
        <v>6033</v>
      </c>
      <c r="B5703" t="s">
        <v>17904</v>
      </c>
      <c r="C5703">
        <v>0</v>
      </c>
      <c r="D5703" s="88">
        <v>4.57</v>
      </c>
    </row>
    <row r="5704" spans="1:4">
      <c r="A5704">
        <v>6034</v>
      </c>
      <c r="B5704" t="s">
        <v>17905</v>
      </c>
      <c r="C5704">
        <v>0</v>
      </c>
      <c r="D5704" s="88">
        <v>21.35</v>
      </c>
    </row>
    <row r="5705" spans="1:4">
      <c r="A5705">
        <v>6035</v>
      </c>
      <c r="B5705" t="s">
        <v>17906</v>
      </c>
      <c r="C5705">
        <v>6</v>
      </c>
      <c r="D5705" s="88">
        <v>20.48</v>
      </c>
    </row>
    <row r="5706" spans="1:4">
      <c r="A5706">
        <v>6036</v>
      </c>
      <c r="B5706" t="s">
        <v>17907</v>
      </c>
      <c r="C5706">
        <v>0</v>
      </c>
      <c r="D5706" s="88">
        <v>26.68</v>
      </c>
    </row>
    <row r="5707" spans="1:4">
      <c r="A5707">
        <v>6037</v>
      </c>
      <c r="B5707" t="s">
        <v>17908</v>
      </c>
      <c r="C5707">
        <v>0</v>
      </c>
      <c r="D5707" s="88">
        <v>11.04</v>
      </c>
    </row>
    <row r="5708" spans="1:4">
      <c r="A5708">
        <v>6038</v>
      </c>
      <c r="B5708" t="s">
        <v>17909</v>
      </c>
      <c r="C5708">
        <v>0</v>
      </c>
      <c r="D5708" s="88">
        <v>6.5380000000000003</v>
      </c>
    </row>
    <row r="5709" spans="1:4">
      <c r="A5709">
        <v>6039</v>
      </c>
      <c r="B5709" t="s">
        <v>17910</v>
      </c>
      <c r="C5709">
        <v>0</v>
      </c>
      <c r="D5709" s="88">
        <v>23.82</v>
      </c>
    </row>
    <row r="5710" spans="1:4">
      <c r="A5710">
        <v>6040</v>
      </c>
      <c r="B5710" t="s">
        <v>17911</v>
      </c>
      <c r="C5710">
        <v>0</v>
      </c>
      <c r="D5710" s="88">
        <v>23.82</v>
      </c>
    </row>
    <row r="5711" spans="1:4">
      <c r="A5711">
        <v>6041</v>
      </c>
      <c r="B5711" t="s">
        <v>17912</v>
      </c>
      <c r="C5711">
        <v>0</v>
      </c>
      <c r="D5711" s="88">
        <v>28.54</v>
      </c>
    </row>
    <row r="5712" spans="1:4">
      <c r="A5712">
        <v>6042</v>
      </c>
      <c r="B5712" t="s">
        <v>17913</v>
      </c>
      <c r="C5712">
        <v>0</v>
      </c>
      <c r="D5712" s="88">
        <v>27.86</v>
      </c>
    </row>
    <row r="5713" spans="1:4">
      <c r="A5713">
        <v>6043</v>
      </c>
      <c r="B5713" t="s">
        <v>17914</v>
      </c>
      <c r="C5713">
        <v>0</v>
      </c>
      <c r="D5713" s="88">
        <v>18.559999999999999</v>
      </c>
    </row>
    <row r="5714" spans="1:4">
      <c r="A5714">
        <v>6044</v>
      </c>
      <c r="B5714" t="s">
        <v>17915</v>
      </c>
      <c r="C5714">
        <v>0</v>
      </c>
      <c r="D5714" s="88">
        <v>19.02</v>
      </c>
    </row>
    <row r="5715" spans="1:4">
      <c r="A5715">
        <v>6045</v>
      </c>
      <c r="B5715" t="s">
        <v>17916</v>
      </c>
      <c r="C5715">
        <v>0</v>
      </c>
      <c r="D5715" s="88">
        <v>67.010000000000005</v>
      </c>
    </row>
    <row r="5716" spans="1:4">
      <c r="A5716">
        <v>6046</v>
      </c>
      <c r="B5716" t="s">
        <v>17917</v>
      </c>
      <c r="C5716">
        <v>0</v>
      </c>
      <c r="D5716" s="88">
        <v>129.18</v>
      </c>
    </row>
    <row r="5717" spans="1:4">
      <c r="A5717">
        <v>6047</v>
      </c>
      <c r="B5717" t="s">
        <v>17918</v>
      </c>
      <c r="C5717">
        <v>0</v>
      </c>
      <c r="D5717" s="88">
        <v>68.53</v>
      </c>
    </row>
    <row r="5718" spans="1:4">
      <c r="A5718">
        <v>6048</v>
      </c>
      <c r="B5718" t="s">
        <v>17919</v>
      </c>
      <c r="C5718">
        <v>0</v>
      </c>
      <c r="D5718" s="88">
        <v>75.95</v>
      </c>
    </row>
    <row r="5719" spans="1:4">
      <c r="A5719">
        <v>6049</v>
      </c>
      <c r="B5719" t="s">
        <v>17920</v>
      </c>
      <c r="C5719">
        <v>0</v>
      </c>
      <c r="D5719" s="88">
        <v>81.11</v>
      </c>
    </row>
    <row r="5720" spans="1:4">
      <c r="A5720">
        <v>6050</v>
      </c>
      <c r="B5720" t="s">
        <v>17921</v>
      </c>
      <c r="C5720">
        <v>0</v>
      </c>
      <c r="D5720" s="88">
        <v>13.14</v>
      </c>
    </row>
    <row r="5721" spans="1:4">
      <c r="A5721">
        <v>6051</v>
      </c>
      <c r="B5721" t="s">
        <v>17922</v>
      </c>
      <c r="C5721">
        <v>0</v>
      </c>
      <c r="D5721" s="88">
        <v>17.68</v>
      </c>
    </row>
    <row r="5722" spans="1:4">
      <c r="A5722">
        <v>6052</v>
      </c>
      <c r="B5722" t="s">
        <v>17923</v>
      </c>
      <c r="C5722">
        <v>0</v>
      </c>
      <c r="D5722" s="88">
        <v>10.33</v>
      </c>
    </row>
    <row r="5723" spans="1:4">
      <c r="A5723">
        <v>6053</v>
      </c>
      <c r="B5723" t="s">
        <v>17924</v>
      </c>
      <c r="C5723">
        <v>0</v>
      </c>
      <c r="D5723" s="88">
        <v>24.99</v>
      </c>
    </row>
    <row r="5724" spans="1:4">
      <c r="A5724">
        <v>6054</v>
      </c>
      <c r="B5724" t="s">
        <v>17925</v>
      </c>
      <c r="C5724">
        <v>0</v>
      </c>
      <c r="D5724" s="88">
        <v>16.93</v>
      </c>
    </row>
    <row r="5725" spans="1:4">
      <c r="A5725">
        <v>6055</v>
      </c>
      <c r="B5725" t="s">
        <v>17926</v>
      </c>
      <c r="C5725">
        <v>6</v>
      </c>
      <c r="D5725" s="88">
        <v>18.524999999999999</v>
      </c>
    </row>
    <row r="5726" spans="1:4">
      <c r="A5726">
        <v>6056</v>
      </c>
      <c r="B5726" t="s">
        <v>17927</v>
      </c>
      <c r="C5726">
        <v>0</v>
      </c>
      <c r="D5726" s="88">
        <v>8.06</v>
      </c>
    </row>
    <row r="5727" spans="1:4">
      <c r="A5727">
        <v>6057</v>
      </c>
      <c r="B5727" t="s">
        <v>17928</v>
      </c>
      <c r="C5727">
        <v>6</v>
      </c>
      <c r="D5727" s="88">
        <v>8.82</v>
      </c>
    </row>
    <row r="5728" spans="1:4">
      <c r="A5728">
        <v>6058</v>
      </c>
      <c r="B5728" t="s">
        <v>17929</v>
      </c>
      <c r="C5728">
        <v>0</v>
      </c>
      <c r="D5728" s="88">
        <v>10.031000000000001</v>
      </c>
    </row>
    <row r="5729" spans="1:4">
      <c r="A5729">
        <v>6059</v>
      </c>
      <c r="B5729" t="s">
        <v>17930</v>
      </c>
      <c r="C5729">
        <v>36</v>
      </c>
      <c r="D5729" s="88">
        <v>3.95</v>
      </c>
    </row>
    <row r="5730" spans="1:4">
      <c r="A5730">
        <v>6060</v>
      </c>
      <c r="B5730" t="s">
        <v>17931</v>
      </c>
      <c r="C5730">
        <v>0</v>
      </c>
      <c r="D5730" s="88">
        <v>6.35</v>
      </c>
    </row>
    <row r="5731" spans="1:4">
      <c r="A5731">
        <v>6061</v>
      </c>
      <c r="B5731" t="s">
        <v>17932</v>
      </c>
      <c r="C5731">
        <v>0</v>
      </c>
      <c r="D5731" s="88">
        <v>6.99</v>
      </c>
    </row>
    <row r="5732" spans="1:4">
      <c r="A5732">
        <v>6062</v>
      </c>
      <c r="B5732" t="s">
        <v>17933</v>
      </c>
      <c r="C5732">
        <v>0</v>
      </c>
      <c r="D5732" s="88">
        <v>2.76</v>
      </c>
    </row>
    <row r="5733" spans="1:4">
      <c r="A5733">
        <v>6063</v>
      </c>
      <c r="B5733" t="s">
        <v>17934</v>
      </c>
      <c r="C5733">
        <v>0</v>
      </c>
      <c r="D5733" s="88">
        <v>12.79</v>
      </c>
    </row>
    <row r="5734" spans="1:4">
      <c r="A5734">
        <v>6064</v>
      </c>
      <c r="B5734" t="s">
        <v>17935</v>
      </c>
      <c r="C5734">
        <v>0</v>
      </c>
      <c r="D5734" s="88">
        <v>7.085</v>
      </c>
    </row>
    <row r="5735" spans="1:4">
      <c r="A5735">
        <v>6065</v>
      </c>
      <c r="B5735" t="s">
        <v>17936</v>
      </c>
      <c r="C5735">
        <v>6</v>
      </c>
      <c r="D5735" s="88">
        <v>13.09</v>
      </c>
    </row>
    <row r="5736" spans="1:4">
      <c r="A5736">
        <v>6066</v>
      </c>
      <c r="B5736" t="s">
        <v>17937</v>
      </c>
      <c r="C5736">
        <v>0</v>
      </c>
      <c r="D5736" s="88">
        <v>12.79</v>
      </c>
    </row>
    <row r="5737" spans="1:4">
      <c r="A5737">
        <v>6067</v>
      </c>
      <c r="B5737" t="s">
        <v>17938</v>
      </c>
      <c r="C5737">
        <v>0</v>
      </c>
      <c r="D5737" s="88">
        <v>12.91</v>
      </c>
    </row>
    <row r="5738" spans="1:4">
      <c r="A5738">
        <v>6068</v>
      </c>
      <c r="B5738" t="s">
        <v>17939</v>
      </c>
      <c r="C5738">
        <v>0</v>
      </c>
      <c r="D5738" s="88">
        <v>18.53</v>
      </c>
    </row>
    <row r="5739" spans="1:4">
      <c r="A5739">
        <v>6069</v>
      </c>
      <c r="B5739" t="s">
        <v>17940</v>
      </c>
      <c r="C5739">
        <v>0</v>
      </c>
      <c r="D5739" s="88">
        <v>28.4</v>
      </c>
    </row>
    <row r="5740" spans="1:4">
      <c r="A5740">
        <v>6070</v>
      </c>
      <c r="B5740" t="s">
        <v>17941</v>
      </c>
      <c r="C5740">
        <v>0</v>
      </c>
      <c r="D5740" s="88">
        <v>17.074999999999999</v>
      </c>
    </row>
    <row r="5741" spans="1:4">
      <c r="A5741">
        <v>6071</v>
      </c>
      <c r="B5741" t="s">
        <v>17942</v>
      </c>
      <c r="C5741">
        <v>0</v>
      </c>
      <c r="D5741" s="88">
        <v>31.846</v>
      </c>
    </row>
    <row r="5742" spans="1:4">
      <c r="A5742">
        <v>6072</v>
      </c>
      <c r="B5742" t="s">
        <v>17943</v>
      </c>
      <c r="C5742">
        <v>0</v>
      </c>
      <c r="D5742" s="88">
        <v>6.91</v>
      </c>
    </row>
    <row r="5743" spans="1:4">
      <c r="A5743">
        <v>6073</v>
      </c>
      <c r="B5743" t="s">
        <v>17944</v>
      </c>
      <c r="C5743">
        <v>0</v>
      </c>
      <c r="D5743" s="88">
        <v>9.5399999999999991</v>
      </c>
    </row>
    <row r="5744" spans="1:4">
      <c r="A5744">
        <v>6074</v>
      </c>
      <c r="B5744" t="s">
        <v>17945</v>
      </c>
      <c r="C5744">
        <v>0</v>
      </c>
      <c r="D5744" s="88">
        <v>8.9499999999999993</v>
      </c>
    </row>
    <row r="5745" spans="1:4">
      <c r="A5745">
        <v>6075</v>
      </c>
      <c r="B5745" t="s">
        <v>17946</v>
      </c>
      <c r="C5745">
        <v>0</v>
      </c>
      <c r="D5745" s="88">
        <v>0</v>
      </c>
    </row>
    <row r="5746" spans="1:4">
      <c r="A5746">
        <v>6076</v>
      </c>
      <c r="B5746" t="s">
        <v>17947</v>
      </c>
      <c r="C5746">
        <v>0</v>
      </c>
      <c r="D5746" s="88">
        <v>22.95</v>
      </c>
    </row>
    <row r="5747" spans="1:4">
      <c r="A5747">
        <v>6078</v>
      </c>
      <c r="B5747" t="s">
        <v>17948</v>
      </c>
      <c r="C5747">
        <v>0</v>
      </c>
      <c r="D5747" s="88">
        <v>16.323</v>
      </c>
    </row>
    <row r="5748" spans="1:4">
      <c r="A5748">
        <v>6079</v>
      </c>
      <c r="B5748" t="s">
        <v>17949</v>
      </c>
      <c r="C5748">
        <v>0</v>
      </c>
      <c r="D5748" s="88">
        <v>16.323</v>
      </c>
    </row>
    <row r="5749" spans="1:4">
      <c r="A5749">
        <v>6080</v>
      </c>
      <c r="B5749" t="s">
        <v>17950</v>
      </c>
      <c r="C5749">
        <v>0</v>
      </c>
      <c r="D5749" s="88">
        <v>27.36</v>
      </c>
    </row>
    <row r="5750" spans="1:4">
      <c r="A5750">
        <v>6081</v>
      </c>
      <c r="B5750" t="s">
        <v>17951</v>
      </c>
      <c r="C5750">
        <v>0</v>
      </c>
      <c r="D5750" s="88">
        <v>24.6</v>
      </c>
    </row>
    <row r="5751" spans="1:4">
      <c r="A5751">
        <v>6082</v>
      </c>
      <c r="B5751" t="s">
        <v>17952</v>
      </c>
      <c r="C5751">
        <v>0</v>
      </c>
      <c r="D5751" s="88">
        <v>22.943999999999999</v>
      </c>
    </row>
    <row r="5752" spans="1:4">
      <c r="A5752">
        <v>6083</v>
      </c>
      <c r="B5752" t="s">
        <v>17953</v>
      </c>
      <c r="C5752">
        <v>0</v>
      </c>
      <c r="D5752" s="88">
        <v>25.29</v>
      </c>
    </row>
    <row r="5753" spans="1:4">
      <c r="A5753">
        <v>6084</v>
      </c>
      <c r="B5753" t="s">
        <v>17954</v>
      </c>
      <c r="C5753">
        <v>12</v>
      </c>
      <c r="D5753" s="88">
        <v>26.67</v>
      </c>
    </row>
    <row r="5754" spans="1:4">
      <c r="A5754">
        <v>6085</v>
      </c>
      <c r="B5754" t="s">
        <v>17955</v>
      </c>
      <c r="C5754">
        <v>42</v>
      </c>
      <c r="D5754" s="88">
        <v>5.625</v>
      </c>
    </row>
    <row r="5755" spans="1:4">
      <c r="A5755">
        <v>6086</v>
      </c>
      <c r="B5755" t="s">
        <v>17956</v>
      </c>
      <c r="C5755">
        <v>0</v>
      </c>
      <c r="D5755" s="88">
        <v>3.0270000000000001</v>
      </c>
    </row>
    <row r="5756" spans="1:4">
      <c r="A5756">
        <v>6087</v>
      </c>
      <c r="B5756" t="s">
        <v>17957</v>
      </c>
      <c r="C5756">
        <v>0</v>
      </c>
      <c r="D5756" s="88">
        <v>33.74</v>
      </c>
    </row>
    <row r="5757" spans="1:4">
      <c r="A5757">
        <v>6088</v>
      </c>
      <c r="B5757" t="s">
        <v>17958</v>
      </c>
      <c r="C5757">
        <v>0</v>
      </c>
      <c r="D5757" s="88">
        <v>33</v>
      </c>
    </row>
    <row r="5758" spans="1:4">
      <c r="A5758">
        <v>6089</v>
      </c>
      <c r="B5758" t="s">
        <v>17959</v>
      </c>
      <c r="C5758">
        <v>0</v>
      </c>
      <c r="D5758" s="88">
        <v>56</v>
      </c>
    </row>
    <row r="5759" spans="1:4">
      <c r="A5759">
        <v>6090</v>
      </c>
      <c r="B5759" t="s">
        <v>17960</v>
      </c>
      <c r="C5759">
        <v>0</v>
      </c>
      <c r="D5759" s="88">
        <v>0</v>
      </c>
    </row>
    <row r="5760" spans="1:4">
      <c r="A5760">
        <v>6091</v>
      </c>
      <c r="B5760" t="s">
        <v>17961</v>
      </c>
      <c r="C5760">
        <v>0</v>
      </c>
      <c r="D5760" s="88">
        <v>36</v>
      </c>
    </row>
    <row r="5761" spans="1:4">
      <c r="A5761">
        <v>6092</v>
      </c>
      <c r="B5761" t="s">
        <v>17962</v>
      </c>
      <c r="C5761">
        <v>0</v>
      </c>
      <c r="D5761" s="88">
        <v>51.5</v>
      </c>
    </row>
    <row r="5762" spans="1:4">
      <c r="A5762">
        <v>6093</v>
      </c>
      <c r="B5762" t="s">
        <v>17963</v>
      </c>
      <c r="C5762">
        <v>0</v>
      </c>
      <c r="D5762" s="88">
        <v>19.98</v>
      </c>
    </row>
    <row r="5763" spans="1:4">
      <c r="A5763">
        <v>6094</v>
      </c>
      <c r="B5763" t="s">
        <v>17964</v>
      </c>
      <c r="C5763">
        <v>6</v>
      </c>
      <c r="D5763" s="88">
        <v>20.49</v>
      </c>
    </row>
    <row r="5764" spans="1:4">
      <c r="A5764">
        <v>6095</v>
      </c>
      <c r="B5764" t="s">
        <v>17965</v>
      </c>
      <c r="C5764">
        <v>3</v>
      </c>
      <c r="D5764" s="88">
        <v>20.64</v>
      </c>
    </row>
    <row r="5765" spans="1:4">
      <c r="A5765">
        <v>6096</v>
      </c>
      <c r="B5765" t="s">
        <v>17966</v>
      </c>
      <c r="C5765">
        <v>36</v>
      </c>
      <c r="D5765" s="88">
        <v>23.306000000000001</v>
      </c>
    </row>
    <row r="5766" spans="1:4">
      <c r="A5766">
        <v>6097</v>
      </c>
      <c r="B5766" t="s">
        <v>17967</v>
      </c>
      <c r="C5766">
        <v>0</v>
      </c>
      <c r="D5766" s="88">
        <v>29.5</v>
      </c>
    </row>
    <row r="5767" spans="1:4">
      <c r="A5767">
        <v>6098</v>
      </c>
      <c r="B5767" t="s">
        <v>17968</v>
      </c>
      <c r="C5767">
        <v>0</v>
      </c>
      <c r="D5767" s="88">
        <v>42.96</v>
      </c>
    </row>
    <row r="5768" spans="1:4">
      <c r="A5768">
        <v>6099</v>
      </c>
      <c r="B5768" t="s">
        <v>17969</v>
      </c>
      <c r="C5768">
        <v>0</v>
      </c>
      <c r="D5768" s="88">
        <v>334.24</v>
      </c>
    </row>
    <row r="5769" spans="1:4">
      <c r="A5769">
        <v>6100</v>
      </c>
      <c r="B5769" t="s">
        <v>17970</v>
      </c>
      <c r="C5769">
        <v>0</v>
      </c>
      <c r="D5769" s="88">
        <v>21.95</v>
      </c>
    </row>
    <row r="5770" spans="1:4">
      <c r="A5770">
        <v>6101</v>
      </c>
      <c r="B5770" t="s">
        <v>17971</v>
      </c>
      <c r="C5770">
        <v>0</v>
      </c>
      <c r="D5770" s="88">
        <v>22.25</v>
      </c>
    </row>
    <row r="5771" spans="1:4">
      <c r="A5771">
        <v>6102</v>
      </c>
      <c r="B5771" t="s">
        <v>17972</v>
      </c>
      <c r="C5771">
        <v>0</v>
      </c>
      <c r="D5771" s="88">
        <v>19.95</v>
      </c>
    </row>
    <row r="5772" spans="1:4">
      <c r="A5772">
        <v>6103</v>
      </c>
      <c r="B5772" t="s">
        <v>17973</v>
      </c>
      <c r="C5772">
        <v>0</v>
      </c>
      <c r="D5772" s="88">
        <v>11.93</v>
      </c>
    </row>
    <row r="5773" spans="1:4">
      <c r="A5773">
        <v>6104</v>
      </c>
      <c r="B5773" t="s">
        <v>17974</v>
      </c>
      <c r="C5773">
        <v>0</v>
      </c>
      <c r="D5773" s="88">
        <v>11.93</v>
      </c>
    </row>
    <row r="5774" spans="1:4">
      <c r="A5774">
        <v>6105</v>
      </c>
      <c r="B5774" t="s">
        <v>17975</v>
      </c>
      <c r="C5774">
        <v>0</v>
      </c>
      <c r="D5774" s="88">
        <v>11.93</v>
      </c>
    </row>
    <row r="5775" spans="1:4">
      <c r="A5775">
        <v>6106</v>
      </c>
      <c r="B5775" t="s">
        <v>17976</v>
      </c>
      <c r="C5775">
        <v>0</v>
      </c>
      <c r="D5775" s="88">
        <v>386.4</v>
      </c>
    </row>
    <row r="5776" spans="1:4">
      <c r="A5776">
        <v>6107</v>
      </c>
      <c r="B5776" t="s">
        <v>17977</v>
      </c>
      <c r="C5776">
        <v>0</v>
      </c>
      <c r="D5776" s="88">
        <v>28.51</v>
      </c>
    </row>
    <row r="5777" spans="1:4">
      <c r="A5777">
        <v>6108</v>
      </c>
      <c r="B5777" t="s">
        <v>17978</v>
      </c>
      <c r="C5777">
        <v>0</v>
      </c>
      <c r="D5777" s="88">
        <v>8.2100000000000009</v>
      </c>
    </row>
    <row r="5778" spans="1:4">
      <c r="A5778">
        <v>6109</v>
      </c>
      <c r="B5778" t="s">
        <v>17979</v>
      </c>
      <c r="C5778">
        <v>0</v>
      </c>
      <c r="D5778" s="88">
        <v>10.178000000000001</v>
      </c>
    </row>
    <row r="5779" spans="1:4">
      <c r="A5779">
        <v>6110</v>
      </c>
      <c r="B5779" t="s">
        <v>17980</v>
      </c>
      <c r="C5779">
        <v>0</v>
      </c>
      <c r="D5779" s="88">
        <v>276.67</v>
      </c>
    </row>
    <row r="5780" spans="1:4">
      <c r="A5780">
        <v>6111</v>
      </c>
      <c r="B5780" t="s">
        <v>17981</v>
      </c>
      <c r="C5780">
        <v>0</v>
      </c>
      <c r="D5780" s="88">
        <v>10.55</v>
      </c>
    </row>
    <row r="5781" spans="1:4">
      <c r="A5781">
        <v>6112</v>
      </c>
      <c r="B5781" t="s">
        <v>17982</v>
      </c>
      <c r="C5781">
        <v>0</v>
      </c>
      <c r="D5781" s="88">
        <v>18.190000000000001</v>
      </c>
    </row>
    <row r="5782" spans="1:4">
      <c r="A5782">
        <v>6113</v>
      </c>
      <c r="B5782" t="s">
        <v>17983</v>
      </c>
      <c r="C5782">
        <v>0</v>
      </c>
      <c r="D5782" s="88">
        <v>7.68</v>
      </c>
    </row>
    <row r="5783" spans="1:4">
      <c r="A5783">
        <v>6114</v>
      </c>
      <c r="B5783" t="s">
        <v>17984</v>
      </c>
      <c r="C5783">
        <v>3</v>
      </c>
      <c r="D5783" s="88">
        <v>17.72</v>
      </c>
    </row>
    <row r="5784" spans="1:4">
      <c r="A5784">
        <v>6115</v>
      </c>
      <c r="B5784" t="s">
        <v>17985</v>
      </c>
      <c r="C5784">
        <v>0</v>
      </c>
      <c r="D5784" s="88">
        <v>16.32</v>
      </c>
    </row>
    <row r="5785" spans="1:4">
      <c r="A5785">
        <v>6116</v>
      </c>
      <c r="B5785" t="s">
        <v>17986</v>
      </c>
      <c r="C5785">
        <v>3</v>
      </c>
      <c r="D5785" s="88">
        <v>21.33</v>
      </c>
    </row>
    <row r="5786" spans="1:4">
      <c r="A5786">
        <v>6117</v>
      </c>
      <c r="B5786" t="s">
        <v>17987</v>
      </c>
      <c r="C5786">
        <v>0</v>
      </c>
      <c r="D5786" s="88">
        <v>30.24</v>
      </c>
    </row>
    <row r="5787" spans="1:4">
      <c r="A5787">
        <v>6118</v>
      </c>
      <c r="B5787" t="s">
        <v>17988</v>
      </c>
      <c r="C5787">
        <v>0</v>
      </c>
      <c r="D5787" s="88">
        <v>10.73</v>
      </c>
    </row>
    <row r="5788" spans="1:4">
      <c r="A5788">
        <v>6119</v>
      </c>
      <c r="B5788" t="s">
        <v>17989</v>
      </c>
      <c r="C5788">
        <v>0</v>
      </c>
      <c r="D5788" s="88">
        <v>61.73</v>
      </c>
    </row>
    <row r="5789" spans="1:4">
      <c r="A5789">
        <v>6120</v>
      </c>
      <c r="B5789" t="s">
        <v>17990</v>
      </c>
      <c r="C5789">
        <v>3</v>
      </c>
      <c r="D5789" s="88">
        <v>23.27</v>
      </c>
    </row>
    <row r="5790" spans="1:4">
      <c r="A5790">
        <v>6121</v>
      </c>
      <c r="B5790" t="s">
        <v>17991</v>
      </c>
      <c r="C5790">
        <v>9</v>
      </c>
      <c r="D5790" s="88">
        <v>15.75</v>
      </c>
    </row>
    <row r="5791" spans="1:4">
      <c r="A5791">
        <v>6122</v>
      </c>
      <c r="B5791" t="s">
        <v>17992</v>
      </c>
      <c r="C5791">
        <v>0</v>
      </c>
      <c r="D5791" s="88">
        <v>13.72</v>
      </c>
    </row>
    <row r="5792" spans="1:4">
      <c r="A5792">
        <v>6123</v>
      </c>
      <c r="B5792" t="s">
        <v>17993</v>
      </c>
      <c r="C5792">
        <v>0</v>
      </c>
      <c r="D5792" s="88">
        <v>10.33</v>
      </c>
    </row>
    <row r="5793" spans="1:4">
      <c r="A5793">
        <v>6124</v>
      </c>
      <c r="B5793" t="s">
        <v>17994</v>
      </c>
      <c r="C5793">
        <v>0</v>
      </c>
      <c r="D5793" s="88">
        <v>8.57</v>
      </c>
    </row>
    <row r="5794" spans="1:4">
      <c r="A5794">
        <v>6125</v>
      </c>
      <c r="B5794" t="s">
        <v>17995</v>
      </c>
      <c r="C5794">
        <v>0</v>
      </c>
      <c r="D5794" s="88">
        <v>25.84</v>
      </c>
    </row>
    <row r="5795" spans="1:4">
      <c r="A5795">
        <v>6126</v>
      </c>
      <c r="B5795" t="s">
        <v>17996</v>
      </c>
      <c r="C5795">
        <v>0</v>
      </c>
      <c r="D5795" s="88">
        <v>55.51</v>
      </c>
    </row>
    <row r="5796" spans="1:4">
      <c r="A5796">
        <v>6127</v>
      </c>
      <c r="B5796" t="s">
        <v>17997</v>
      </c>
      <c r="C5796">
        <v>0</v>
      </c>
      <c r="D5796" s="88">
        <v>19.45</v>
      </c>
    </row>
    <row r="5797" spans="1:4">
      <c r="A5797">
        <v>6128</v>
      </c>
      <c r="B5797" t="s">
        <v>17998</v>
      </c>
      <c r="C5797">
        <v>0</v>
      </c>
      <c r="D5797" s="88">
        <v>46.55</v>
      </c>
    </row>
    <row r="5798" spans="1:4">
      <c r="A5798">
        <v>6129</v>
      </c>
      <c r="B5798" t="s">
        <v>17999</v>
      </c>
      <c r="C5798">
        <v>0</v>
      </c>
      <c r="D5798" s="88">
        <v>53.25</v>
      </c>
    </row>
    <row r="5799" spans="1:4">
      <c r="A5799">
        <v>6130</v>
      </c>
      <c r="B5799" t="s">
        <v>18000</v>
      </c>
      <c r="C5799">
        <v>0</v>
      </c>
      <c r="D5799" s="88">
        <v>12.6</v>
      </c>
    </row>
    <row r="5800" spans="1:4">
      <c r="A5800">
        <v>6131</v>
      </c>
      <c r="B5800" t="s">
        <v>18001</v>
      </c>
      <c r="C5800">
        <v>0</v>
      </c>
      <c r="D5800" s="88">
        <v>155</v>
      </c>
    </row>
    <row r="5801" spans="1:4">
      <c r="A5801">
        <v>6132</v>
      </c>
      <c r="B5801" t="s">
        <v>18002</v>
      </c>
      <c r="C5801">
        <v>3</v>
      </c>
      <c r="D5801" s="88">
        <v>24.45</v>
      </c>
    </row>
    <row r="5802" spans="1:4">
      <c r="A5802">
        <v>6133</v>
      </c>
      <c r="B5802" t="s">
        <v>18003</v>
      </c>
      <c r="C5802">
        <v>0</v>
      </c>
      <c r="D5802" s="88">
        <v>33.950000000000003</v>
      </c>
    </row>
    <row r="5803" spans="1:4">
      <c r="A5803">
        <v>6134</v>
      </c>
      <c r="B5803" t="s">
        <v>18004</v>
      </c>
      <c r="C5803">
        <v>0</v>
      </c>
      <c r="D5803" s="88">
        <v>41.4</v>
      </c>
    </row>
    <row r="5804" spans="1:4">
      <c r="A5804">
        <v>6135</v>
      </c>
      <c r="B5804" t="s">
        <v>18005</v>
      </c>
      <c r="C5804">
        <v>0</v>
      </c>
      <c r="D5804" s="88">
        <v>41.4</v>
      </c>
    </row>
    <row r="5805" spans="1:4">
      <c r="A5805">
        <v>6136</v>
      </c>
      <c r="B5805" t="s">
        <v>18006</v>
      </c>
      <c r="C5805">
        <v>0</v>
      </c>
      <c r="D5805" s="88">
        <v>41.4</v>
      </c>
    </row>
    <row r="5806" spans="1:4">
      <c r="A5806">
        <v>6137</v>
      </c>
      <c r="B5806" t="s">
        <v>18007</v>
      </c>
      <c r="C5806">
        <v>0</v>
      </c>
      <c r="D5806" s="88">
        <v>41.4</v>
      </c>
    </row>
    <row r="5807" spans="1:4">
      <c r="A5807">
        <v>6138</v>
      </c>
      <c r="B5807" t="s">
        <v>18008</v>
      </c>
      <c r="C5807">
        <v>0</v>
      </c>
      <c r="D5807" s="88">
        <v>41.4</v>
      </c>
    </row>
    <row r="5808" spans="1:4">
      <c r="A5808">
        <v>6139</v>
      </c>
      <c r="B5808" t="s">
        <v>18009</v>
      </c>
      <c r="C5808">
        <v>0</v>
      </c>
      <c r="D5808" s="88">
        <v>35.42</v>
      </c>
    </row>
    <row r="5809" spans="1:4">
      <c r="A5809">
        <v>6140</v>
      </c>
      <c r="B5809" t="s">
        <v>18010</v>
      </c>
      <c r="C5809">
        <v>12</v>
      </c>
      <c r="D5809" s="88">
        <v>31.861999999999998</v>
      </c>
    </row>
    <row r="5810" spans="1:4">
      <c r="A5810">
        <v>6141</v>
      </c>
      <c r="B5810" t="s">
        <v>18011</v>
      </c>
      <c r="C5810">
        <v>0</v>
      </c>
      <c r="D5810" s="88">
        <v>26.25</v>
      </c>
    </row>
    <row r="5811" spans="1:4">
      <c r="A5811">
        <v>6142</v>
      </c>
      <c r="B5811" t="s">
        <v>18012</v>
      </c>
      <c r="C5811">
        <v>0</v>
      </c>
      <c r="D5811" s="88">
        <v>24</v>
      </c>
    </row>
    <row r="5812" spans="1:4">
      <c r="A5812">
        <v>6143</v>
      </c>
      <c r="B5812" t="s">
        <v>18013</v>
      </c>
      <c r="C5812">
        <v>12</v>
      </c>
      <c r="D5812" s="88">
        <v>41.37</v>
      </c>
    </row>
    <row r="5813" spans="1:4">
      <c r="A5813">
        <v>6144</v>
      </c>
      <c r="B5813" t="s">
        <v>18014</v>
      </c>
      <c r="C5813">
        <v>0</v>
      </c>
      <c r="D5813" s="88">
        <v>24.684999999999999</v>
      </c>
    </row>
    <row r="5814" spans="1:4">
      <c r="A5814">
        <v>6145</v>
      </c>
      <c r="B5814" t="s">
        <v>18015</v>
      </c>
      <c r="C5814">
        <v>0</v>
      </c>
      <c r="D5814" s="88">
        <v>27.376000000000001</v>
      </c>
    </row>
    <row r="5815" spans="1:4">
      <c r="A5815">
        <v>6146</v>
      </c>
      <c r="B5815" t="s">
        <v>18016</v>
      </c>
      <c r="C5815">
        <v>3</v>
      </c>
      <c r="D5815" s="88">
        <v>15.24</v>
      </c>
    </row>
    <row r="5816" spans="1:4">
      <c r="A5816">
        <v>6147</v>
      </c>
      <c r="B5816" t="s">
        <v>18017</v>
      </c>
      <c r="C5816">
        <v>0</v>
      </c>
      <c r="D5816" s="88">
        <v>8.85</v>
      </c>
    </row>
    <row r="5817" spans="1:4">
      <c r="A5817">
        <v>6148</v>
      </c>
      <c r="B5817" t="s">
        <v>18018</v>
      </c>
      <c r="C5817">
        <v>0</v>
      </c>
      <c r="D5817" s="88">
        <v>27.84</v>
      </c>
    </row>
    <row r="5818" spans="1:4">
      <c r="A5818">
        <v>6149</v>
      </c>
      <c r="B5818" t="s">
        <v>18019</v>
      </c>
      <c r="C5818">
        <v>0</v>
      </c>
      <c r="D5818" s="88">
        <v>8.42</v>
      </c>
    </row>
    <row r="5819" spans="1:4">
      <c r="A5819">
        <v>6150</v>
      </c>
      <c r="B5819" t="s">
        <v>18020</v>
      </c>
      <c r="C5819">
        <v>0</v>
      </c>
      <c r="D5819" s="88">
        <v>45.8</v>
      </c>
    </row>
    <row r="5820" spans="1:4">
      <c r="A5820">
        <v>6151</v>
      </c>
      <c r="B5820" t="s">
        <v>18021</v>
      </c>
      <c r="C5820">
        <v>0</v>
      </c>
      <c r="D5820" s="88">
        <v>61.351999999999997</v>
      </c>
    </row>
    <row r="5821" spans="1:4">
      <c r="A5821">
        <v>6152</v>
      </c>
      <c r="B5821" t="s">
        <v>18022</v>
      </c>
      <c r="C5821">
        <v>0</v>
      </c>
      <c r="D5821" s="88">
        <v>40.204999999999998</v>
      </c>
    </row>
    <row r="5822" spans="1:4">
      <c r="A5822">
        <v>6153</v>
      </c>
      <c r="B5822" t="s">
        <v>18023</v>
      </c>
      <c r="C5822">
        <v>0</v>
      </c>
      <c r="D5822" s="88">
        <v>31.14</v>
      </c>
    </row>
    <row r="5823" spans="1:4">
      <c r="A5823">
        <v>6154</v>
      </c>
      <c r="B5823" t="s">
        <v>18024</v>
      </c>
      <c r="C5823">
        <v>0</v>
      </c>
      <c r="D5823" s="88">
        <v>9.5399999999999991</v>
      </c>
    </row>
    <row r="5824" spans="1:4">
      <c r="A5824">
        <v>6155</v>
      </c>
      <c r="B5824" t="s">
        <v>18025</v>
      </c>
      <c r="C5824">
        <v>0</v>
      </c>
      <c r="D5824" s="88">
        <v>12.12</v>
      </c>
    </row>
    <row r="5825" spans="1:4">
      <c r="A5825">
        <v>6156</v>
      </c>
      <c r="B5825" t="s">
        <v>18026</v>
      </c>
      <c r="C5825">
        <v>0</v>
      </c>
      <c r="D5825" s="88">
        <v>5.58</v>
      </c>
    </row>
    <row r="5826" spans="1:4">
      <c r="A5826">
        <v>6157</v>
      </c>
      <c r="B5826" t="s">
        <v>18027</v>
      </c>
      <c r="C5826">
        <v>0</v>
      </c>
      <c r="D5826" s="88">
        <v>11.67</v>
      </c>
    </row>
    <row r="5827" spans="1:4">
      <c r="A5827">
        <v>6158</v>
      </c>
      <c r="B5827" t="s">
        <v>18028</v>
      </c>
      <c r="C5827">
        <v>0</v>
      </c>
      <c r="D5827" s="88">
        <v>26.2</v>
      </c>
    </row>
    <row r="5828" spans="1:4">
      <c r="A5828">
        <v>6159</v>
      </c>
      <c r="B5828" t="s">
        <v>18029</v>
      </c>
      <c r="C5828">
        <v>12</v>
      </c>
      <c r="D5828" s="88">
        <v>12.22</v>
      </c>
    </row>
    <row r="5829" spans="1:4">
      <c r="A5829">
        <v>6160</v>
      </c>
      <c r="B5829" t="s">
        <v>18030</v>
      </c>
      <c r="C5829">
        <v>0</v>
      </c>
      <c r="D5829" s="88">
        <v>6.3470000000000004</v>
      </c>
    </row>
    <row r="5830" spans="1:4">
      <c r="A5830">
        <v>6161</v>
      </c>
      <c r="B5830" t="s">
        <v>18031</v>
      </c>
      <c r="C5830">
        <v>0</v>
      </c>
      <c r="D5830" s="88">
        <v>6.29</v>
      </c>
    </row>
    <row r="5831" spans="1:4">
      <c r="A5831">
        <v>6162</v>
      </c>
      <c r="B5831" t="s">
        <v>18032</v>
      </c>
      <c r="C5831">
        <v>0</v>
      </c>
      <c r="D5831" s="88">
        <v>5.61</v>
      </c>
    </row>
    <row r="5832" spans="1:4">
      <c r="A5832">
        <v>6163</v>
      </c>
      <c r="B5832" t="s">
        <v>18033</v>
      </c>
      <c r="C5832">
        <v>0</v>
      </c>
      <c r="D5832" s="88">
        <v>4.8</v>
      </c>
    </row>
    <row r="5833" spans="1:4">
      <c r="A5833">
        <v>6164</v>
      </c>
      <c r="B5833" t="s">
        <v>18034</v>
      </c>
      <c r="C5833">
        <v>0</v>
      </c>
      <c r="D5833" s="88">
        <v>12.57</v>
      </c>
    </row>
    <row r="5834" spans="1:4">
      <c r="A5834">
        <v>6165</v>
      </c>
      <c r="B5834" t="s">
        <v>18035</v>
      </c>
      <c r="C5834">
        <v>0</v>
      </c>
      <c r="D5834" s="88">
        <v>58.8</v>
      </c>
    </row>
    <row r="5835" spans="1:4">
      <c r="A5835">
        <v>6166</v>
      </c>
      <c r="B5835" t="s">
        <v>18036</v>
      </c>
      <c r="C5835">
        <v>0</v>
      </c>
      <c r="D5835" s="88">
        <v>88.05</v>
      </c>
    </row>
    <row r="5836" spans="1:4">
      <c r="A5836">
        <v>6167</v>
      </c>
      <c r="B5836" t="s">
        <v>18037</v>
      </c>
      <c r="C5836">
        <v>0</v>
      </c>
      <c r="D5836" s="88">
        <v>59.85</v>
      </c>
    </row>
    <row r="5837" spans="1:4">
      <c r="A5837">
        <v>6168</v>
      </c>
      <c r="B5837" t="s">
        <v>18038</v>
      </c>
      <c r="C5837">
        <v>0</v>
      </c>
      <c r="D5837" s="88">
        <v>66.36</v>
      </c>
    </row>
    <row r="5838" spans="1:4">
      <c r="A5838">
        <v>6169</v>
      </c>
      <c r="B5838" t="s">
        <v>18039</v>
      </c>
      <c r="C5838">
        <v>0</v>
      </c>
      <c r="D5838" s="88">
        <v>34.06</v>
      </c>
    </row>
    <row r="5839" spans="1:4">
      <c r="A5839">
        <v>6170</v>
      </c>
      <c r="B5839" t="s">
        <v>18040</v>
      </c>
      <c r="C5839">
        <v>0</v>
      </c>
      <c r="D5839" s="88">
        <v>78.260000000000005</v>
      </c>
    </row>
    <row r="5840" spans="1:4">
      <c r="A5840">
        <v>6171</v>
      </c>
      <c r="B5840" t="s">
        <v>18041</v>
      </c>
      <c r="C5840">
        <v>0</v>
      </c>
      <c r="D5840" s="88">
        <v>95.18</v>
      </c>
    </row>
    <row r="5841" spans="1:4">
      <c r="A5841">
        <v>6172</v>
      </c>
      <c r="B5841" t="s">
        <v>18042</v>
      </c>
      <c r="C5841">
        <v>0</v>
      </c>
      <c r="D5841" s="88">
        <v>68.53</v>
      </c>
    </row>
    <row r="5842" spans="1:4">
      <c r="A5842">
        <v>6173</v>
      </c>
      <c r="B5842" t="s">
        <v>18043</v>
      </c>
      <c r="C5842">
        <v>0</v>
      </c>
      <c r="D5842" s="88">
        <v>53.49</v>
      </c>
    </row>
    <row r="5843" spans="1:4">
      <c r="A5843">
        <v>6174</v>
      </c>
      <c r="B5843" t="s">
        <v>18044</v>
      </c>
      <c r="C5843">
        <v>0</v>
      </c>
      <c r="D5843" s="88">
        <v>75.11</v>
      </c>
    </row>
    <row r="5844" spans="1:4">
      <c r="A5844">
        <v>6175</v>
      </c>
      <c r="B5844" t="s">
        <v>18045</v>
      </c>
      <c r="C5844">
        <v>0</v>
      </c>
      <c r="D5844" s="88">
        <v>95.95</v>
      </c>
    </row>
    <row r="5845" spans="1:4">
      <c r="A5845">
        <v>6176</v>
      </c>
      <c r="B5845" t="s">
        <v>18046</v>
      </c>
      <c r="C5845">
        <v>0</v>
      </c>
      <c r="D5845" s="88">
        <v>2.99</v>
      </c>
    </row>
    <row r="5846" spans="1:4">
      <c r="A5846">
        <v>6177</v>
      </c>
      <c r="B5846" t="s">
        <v>18047</v>
      </c>
      <c r="C5846">
        <v>0</v>
      </c>
      <c r="D5846" s="88">
        <v>6.18</v>
      </c>
    </row>
    <row r="5847" spans="1:4">
      <c r="A5847">
        <v>6178</v>
      </c>
      <c r="B5847" t="s">
        <v>18048</v>
      </c>
      <c r="C5847">
        <v>0</v>
      </c>
      <c r="D5847" s="88">
        <v>36.770000000000003</v>
      </c>
    </row>
    <row r="5848" spans="1:4">
      <c r="A5848">
        <v>6179</v>
      </c>
      <c r="B5848" t="s">
        <v>18049</v>
      </c>
      <c r="C5848">
        <v>0</v>
      </c>
      <c r="D5848" s="88">
        <v>4.57</v>
      </c>
    </row>
    <row r="5849" spans="1:4">
      <c r="A5849">
        <v>6180</v>
      </c>
      <c r="B5849" t="s">
        <v>18050</v>
      </c>
      <c r="C5849">
        <v>0</v>
      </c>
      <c r="D5849" s="88">
        <v>30.356999999999999</v>
      </c>
    </row>
    <row r="5850" spans="1:4">
      <c r="A5850">
        <v>6181</v>
      </c>
      <c r="B5850" t="s">
        <v>18051</v>
      </c>
      <c r="C5850">
        <v>0</v>
      </c>
      <c r="D5850" s="88">
        <v>41.765000000000001</v>
      </c>
    </row>
    <row r="5851" spans="1:4">
      <c r="A5851">
        <v>6182</v>
      </c>
      <c r="B5851" t="s">
        <v>18052</v>
      </c>
      <c r="C5851">
        <v>0</v>
      </c>
      <c r="D5851" s="88">
        <v>38.15</v>
      </c>
    </row>
    <row r="5852" spans="1:4">
      <c r="A5852">
        <v>6183</v>
      </c>
      <c r="B5852" t="s">
        <v>18053</v>
      </c>
      <c r="C5852">
        <v>0</v>
      </c>
      <c r="D5852" s="88">
        <v>25.9</v>
      </c>
    </row>
    <row r="5853" spans="1:4">
      <c r="A5853">
        <v>6184</v>
      </c>
      <c r="B5853" t="s">
        <v>18054</v>
      </c>
      <c r="C5853">
        <v>0</v>
      </c>
      <c r="D5853" s="88">
        <v>31</v>
      </c>
    </row>
    <row r="5854" spans="1:4">
      <c r="A5854">
        <v>6185</v>
      </c>
      <c r="B5854" t="s">
        <v>18055</v>
      </c>
      <c r="C5854">
        <v>0</v>
      </c>
      <c r="D5854" s="88">
        <v>19.75</v>
      </c>
    </row>
    <row r="5855" spans="1:4">
      <c r="A5855">
        <v>6186</v>
      </c>
      <c r="B5855" t="s">
        <v>18056</v>
      </c>
      <c r="C5855">
        <v>0</v>
      </c>
      <c r="D5855" s="88">
        <v>33.31</v>
      </c>
    </row>
    <row r="5856" spans="1:4">
      <c r="A5856">
        <v>6187</v>
      </c>
      <c r="B5856" t="s">
        <v>18057</v>
      </c>
      <c r="C5856">
        <v>0</v>
      </c>
      <c r="D5856" s="88">
        <v>50.09</v>
      </c>
    </row>
    <row r="5857" spans="1:4">
      <c r="A5857">
        <v>6188</v>
      </c>
      <c r="B5857" t="s">
        <v>18058</v>
      </c>
      <c r="C5857">
        <v>0</v>
      </c>
      <c r="D5857" s="88">
        <v>22.92</v>
      </c>
    </row>
    <row r="5858" spans="1:4">
      <c r="A5858">
        <v>6189</v>
      </c>
      <c r="B5858" t="s">
        <v>18059</v>
      </c>
      <c r="C5858">
        <v>0</v>
      </c>
      <c r="D5858" s="88">
        <v>41.81</v>
      </c>
    </row>
    <row r="5859" spans="1:4">
      <c r="A5859">
        <v>6190</v>
      </c>
      <c r="B5859" t="s">
        <v>18060</v>
      </c>
      <c r="C5859">
        <v>0</v>
      </c>
      <c r="D5859" s="88">
        <v>19.37</v>
      </c>
    </row>
    <row r="5860" spans="1:4">
      <c r="A5860">
        <v>6191</v>
      </c>
      <c r="B5860" t="s">
        <v>18061</v>
      </c>
      <c r="C5860">
        <v>0</v>
      </c>
      <c r="D5860" s="88">
        <v>28.56</v>
      </c>
    </row>
    <row r="5861" spans="1:4">
      <c r="A5861">
        <v>6192</v>
      </c>
      <c r="B5861" t="s">
        <v>18062</v>
      </c>
      <c r="C5861">
        <v>0</v>
      </c>
      <c r="D5861" s="88">
        <v>55.52</v>
      </c>
    </row>
    <row r="5862" spans="1:4">
      <c r="A5862">
        <v>6193</v>
      </c>
      <c r="B5862" t="s">
        <v>18063</v>
      </c>
      <c r="C5862">
        <v>0</v>
      </c>
      <c r="D5862" s="88">
        <v>53.47</v>
      </c>
    </row>
    <row r="5863" spans="1:4">
      <c r="A5863">
        <v>6194</v>
      </c>
      <c r="B5863" t="s">
        <v>18064</v>
      </c>
      <c r="C5863">
        <v>0</v>
      </c>
      <c r="D5863" s="88">
        <v>10.61</v>
      </c>
    </row>
    <row r="5864" spans="1:4">
      <c r="A5864">
        <v>6195</v>
      </c>
      <c r="B5864" t="s">
        <v>18065</v>
      </c>
      <c r="C5864">
        <v>0</v>
      </c>
      <c r="D5864" s="88">
        <v>23.16</v>
      </c>
    </row>
    <row r="5865" spans="1:4">
      <c r="A5865">
        <v>6196</v>
      </c>
      <c r="B5865" t="s">
        <v>18066</v>
      </c>
      <c r="C5865">
        <v>0</v>
      </c>
      <c r="D5865" s="88">
        <v>99.45</v>
      </c>
    </row>
    <row r="5866" spans="1:4">
      <c r="A5866">
        <v>6197</v>
      </c>
      <c r="B5866" t="s">
        <v>18067</v>
      </c>
      <c r="C5866">
        <v>0</v>
      </c>
      <c r="D5866" s="88">
        <v>44.58</v>
      </c>
    </row>
    <row r="5867" spans="1:4">
      <c r="A5867">
        <v>6198</v>
      </c>
      <c r="B5867" t="s">
        <v>18068</v>
      </c>
      <c r="C5867">
        <v>42</v>
      </c>
      <c r="D5867" s="88">
        <v>9.3000000000000007</v>
      </c>
    </row>
    <row r="5868" spans="1:4">
      <c r="A5868">
        <v>6199</v>
      </c>
      <c r="B5868" t="s">
        <v>18069</v>
      </c>
      <c r="C5868">
        <v>0</v>
      </c>
      <c r="D5868" s="88">
        <v>6.9450000000000003</v>
      </c>
    </row>
    <row r="5869" spans="1:4">
      <c r="A5869">
        <v>6200</v>
      </c>
      <c r="B5869" t="s">
        <v>18070</v>
      </c>
      <c r="C5869">
        <v>0</v>
      </c>
      <c r="D5869" s="88">
        <v>0</v>
      </c>
    </row>
    <row r="5870" spans="1:4">
      <c r="A5870">
        <v>6201</v>
      </c>
      <c r="B5870" t="s">
        <v>18071</v>
      </c>
      <c r="C5870">
        <v>0</v>
      </c>
      <c r="D5870" s="88">
        <v>9.51</v>
      </c>
    </row>
    <row r="5871" spans="1:4">
      <c r="A5871">
        <v>6202</v>
      </c>
      <c r="B5871" t="s">
        <v>18072</v>
      </c>
      <c r="C5871">
        <v>0</v>
      </c>
      <c r="D5871" s="88">
        <v>11.23</v>
      </c>
    </row>
    <row r="5872" spans="1:4">
      <c r="A5872">
        <v>6203</v>
      </c>
      <c r="B5872" t="s">
        <v>18073</v>
      </c>
      <c r="C5872">
        <v>0</v>
      </c>
      <c r="D5872" s="88">
        <v>112.13</v>
      </c>
    </row>
    <row r="5873" spans="1:4">
      <c r="A5873">
        <v>6204</v>
      </c>
      <c r="B5873" t="s">
        <v>18074</v>
      </c>
      <c r="C5873">
        <v>0</v>
      </c>
      <c r="D5873" s="88">
        <v>14.228999999999999</v>
      </c>
    </row>
    <row r="5874" spans="1:4">
      <c r="A5874">
        <v>6205</v>
      </c>
      <c r="B5874" t="s">
        <v>18075</v>
      </c>
      <c r="C5874">
        <v>0</v>
      </c>
      <c r="D5874" s="88">
        <v>42.17</v>
      </c>
    </row>
    <row r="5875" spans="1:4">
      <c r="A5875">
        <v>6206</v>
      </c>
      <c r="B5875" t="s">
        <v>18076</v>
      </c>
      <c r="C5875">
        <v>0</v>
      </c>
      <c r="D5875" s="88">
        <v>27.384</v>
      </c>
    </row>
    <row r="5876" spans="1:4">
      <c r="A5876">
        <v>6207</v>
      </c>
      <c r="B5876" t="s">
        <v>18077</v>
      </c>
      <c r="C5876">
        <v>0</v>
      </c>
      <c r="D5876" s="88">
        <v>18.541</v>
      </c>
    </row>
    <row r="5877" spans="1:4">
      <c r="A5877">
        <v>6208</v>
      </c>
      <c r="B5877" t="s">
        <v>18078</v>
      </c>
      <c r="C5877">
        <v>1</v>
      </c>
      <c r="D5877" s="88">
        <v>124.07</v>
      </c>
    </row>
    <row r="5878" spans="1:4">
      <c r="A5878">
        <v>6209</v>
      </c>
      <c r="B5878" t="s">
        <v>18079</v>
      </c>
      <c r="C5878">
        <v>1</v>
      </c>
      <c r="D5878" s="88">
        <v>82.545000000000002</v>
      </c>
    </row>
    <row r="5879" spans="1:4">
      <c r="A5879">
        <v>6210</v>
      </c>
      <c r="B5879" t="s">
        <v>18080</v>
      </c>
      <c r="C5879">
        <v>1</v>
      </c>
      <c r="D5879" s="88">
        <v>1287.04</v>
      </c>
    </row>
    <row r="5880" spans="1:4">
      <c r="A5880">
        <v>6211</v>
      </c>
      <c r="B5880" t="s">
        <v>18081</v>
      </c>
      <c r="C5880">
        <v>1</v>
      </c>
      <c r="D5880" s="88">
        <v>126.1</v>
      </c>
    </row>
    <row r="5881" spans="1:4">
      <c r="A5881">
        <v>6212</v>
      </c>
      <c r="B5881" t="s">
        <v>18082</v>
      </c>
      <c r="C5881">
        <v>1</v>
      </c>
      <c r="D5881" s="88">
        <v>96.12</v>
      </c>
    </row>
    <row r="5882" spans="1:4">
      <c r="A5882">
        <v>6213</v>
      </c>
      <c r="B5882" t="s">
        <v>18083</v>
      </c>
      <c r="C5882">
        <v>1</v>
      </c>
      <c r="D5882" s="88">
        <v>151.22</v>
      </c>
    </row>
    <row r="5883" spans="1:4">
      <c r="A5883">
        <v>6214</v>
      </c>
      <c r="B5883" t="s">
        <v>18084</v>
      </c>
      <c r="C5883">
        <v>1</v>
      </c>
      <c r="D5883" s="88">
        <v>81.37</v>
      </c>
    </row>
    <row r="5884" spans="1:4">
      <c r="A5884">
        <v>6215</v>
      </c>
      <c r="B5884" t="s">
        <v>18085</v>
      </c>
      <c r="C5884">
        <v>1</v>
      </c>
      <c r="D5884" s="88">
        <v>112</v>
      </c>
    </row>
    <row r="5885" spans="1:4">
      <c r="A5885">
        <v>6216</v>
      </c>
      <c r="B5885" t="s">
        <v>18086</v>
      </c>
      <c r="C5885">
        <v>0</v>
      </c>
      <c r="D5885" s="88">
        <v>38.978000000000002</v>
      </c>
    </row>
    <row r="5886" spans="1:4">
      <c r="A5886">
        <v>6217</v>
      </c>
      <c r="B5886" t="s">
        <v>18087</v>
      </c>
      <c r="C5886">
        <v>0</v>
      </c>
      <c r="D5886" s="88">
        <v>18.401</v>
      </c>
    </row>
    <row r="5887" spans="1:4">
      <c r="A5887">
        <v>6218</v>
      </c>
      <c r="B5887" t="s">
        <v>18088</v>
      </c>
      <c r="C5887">
        <v>3</v>
      </c>
      <c r="D5887" s="88">
        <v>18.809999999999999</v>
      </c>
    </row>
    <row r="5888" spans="1:4">
      <c r="A5888">
        <v>6219</v>
      </c>
      <c r="B5888" t="s">
        <v>18089</v>
      </c>
      <c r="C5888">
        <v>0</v>
      </c>
      <c r="D5888" s="88">
        <v>26.16</v>
      </c>
    </row>
    <row r="5889" spans="1:4">
      <c r="A5889">
        <v>6220</v>
      </c>
      <c r="B5889" t="s">
        <v>18090</v>
      </c>
      <c r="C5889">
        <v>0</v>
      </c>
      <c r="D5889" s="88">
        <v>29.606000000000002</v>
      </c>
    </row>
    <row r="5890" spans="1:4">
      <c r="A5890">
        <v>6221</v>
      </c>
      <c r="B5890" t="s">
        <v>18091</v>
      </c>
      <c r="C5890">
        <v>0</v>
      </c>
      <c r="D5890" s="88">
        <v>31.57</v>
      </c>
    </row>
    <row r="5891" spans="1:4">
      <c r="A5891">
        <v>6222</v>
      </c>
      <c r="B5891" t="s">
        <v>18092</v>
      </c>
      <c r="C5891">
        <v>0</v>
      </c>
      <c r="D5891" s="88">
        <v>104.55</v>
      </c>
    </row>
    <row r="5892" spans="1:4">
      <c r="A5892">
        <v>6223</v>
      </c>
      <c r="B5892" t="s">
        <v>18093</v>
      </c>
      <c r="C5892">
        <v>0</v>
      </c>
      <c r="D5892" s="88">
        <v>35.442999999999998</v>
      </c>
    </row>
    <row r="5893" spans="1:4">
      <c r="A5893">
        <v>6224</v>
      </c>
      <c r="B5893" t="s">
        <v>18094</v>
      </c>
      <c r="C5893">
        <v>0</v>
      </c>
      <c r="D5893" s="88">
        <v>27.19</v>
      </c>
    </row>
    <row r="5894" spans="1:4">
      <c r="A5894">
        <v>6225</v>
      </c>
      <c r="B5894" t="s">
        <v>18095</v>
      </c>
      <c r="C5894">
        <v>0</v>
      </c>
      <c r="D5894" s="88">
        <v>32.665999999999997</v>
      </c>
    </row>
    <row r="5895" spans="1:4">
      <c r="A5895">
        <v>6226</v>
      </c>
      <c r="B5895" t="s">
        <v>18096</v>
      </c>
      <c r="C5895">
        <v>48</v>
      </c>
      <c r="D5895" s="88">
        <v>11.3</v>
      </c>
    </row>
    <row r="5896" spans="1:4">
      <c r="A5896">
        <v>6227</v>
      </c>
      <c r="B5896" t="s">
        <v>18097</v>
      </c>
      <c r="C5896">
        <v>24</v>
      </c>
      <c r="D5896" s="88">
        <v>5.58</v>
      </c>
    </row>
    <row r="5897" spans="1:4">
      <c r="A5897">
        <v>6228</v>
      </c>
      <c r="B5897" t="s">
        <v>18098</v>
      </c>
      <c r="C5897">
        <v>12</v>
      </c>
      <c r="D5897" s="88">
        <v>4.2300000000000004</v>
      </c>
    </row>
    <row r="5898" spans="1:4">
      <c r="A5898">
        <v>6229</v>
      </c>
      <c r="B5898" t="s">
        <v>18099</v>
      </c>
      <c r="C5898">
        <v>0</v>
      </c>
      <c r="D5898" s="88">
        <v>8.16</v>
      </c>
    </row>
    <row r="5899" spans="1:4">
      <c r="A5899">
        <v>6230</v>
      </c>
      <c r="B5899" t="s">
        <v>18100</v>
      </c>
      <c r="C5899">
        <v>0</v>
      </c>
      <c r="D5899" s="88">
        <v>20.329999999999998</v>
      </c>
    </row>
    <row r="5900" spans="1:4">
      <c r="A5900">
        <v>6231</v>
      </c>
      <c r="B5900" t="s">
        <v>18101</v>
      </c>
      <c r="C5900">
        <v>0</v>
      </c>
      <c r="D5900" s="88">
        <v>63.56</v>
      </c>
    </row>
    <row r="5901" spans="1:4">
      <c r="A5901">
        <v>6232</v>
      </c>
      <c r="B5901" t="s">
        <v>18102</v>
      </c>
      <c r="C5901">
        <v>0</v>
      </c>
      <c r="D5901" s="88">
        <v>8.15</v>
      </c>
    </row>
    <row r="5902" spans="1:4">
      <c r="A5902">
        <v>6233</v>
      </c>
      <c r="B5902" t="s">
        <v>18103</v>
      </c>
      <c r="C5902">
        <v>0</v>
      </c>
      <c r="D5902" s="88">
        <v>32.69</v>
      </c>
    </row>
    <row r="5903" spans="1:4">
      <c r="A5903">
        <v>6234</v>
      </c>
      <c r="B5903" t="s">
        <v>18104</v>
      </c>
      <c r="C5903">
        <v>0</v>
      </c>
      <c r="D5903" s="88">
        <v>124.95</v>
      </c>
    </row>
    <row r="5904" spans="1:4">
      <c r="A5904">
        <v>6235</v>
      </c>
      <c r="B5904" t="s">
        <v>18105</v>
      </c>
      <c r="C5904">
        <v>0</v>
      </c>
      <c r="D5904" s="88">
        <v>238.8</v>
      </c>
    </row>
    <row r="5905" spans="1:4">
      <c r="A5905">
        <v>6236</v>
      </c>
      <c r="B5905" t="s">
        <v>18106</v>
      </c>
      <c r="C5905">
        <v>0</v>
      </c>
      <c r="D5905" s="88">
        <v>72.790000000000006</v>
      </c>
    </row>
    <row r="5906" spans="1:4">
      <c r="A5906">
        <v>6237</v>
      </c>
      <c r="B5906" t="s">
        <v>18107</v>
      </c>
      <c r="C5906">
        <v>3</v>
      </c>
      <c r="D5906" s="88">
        <v>35.67</v>
      </c>
    </row>
    <row r="5907" spans="1:4">
      <c r="A5907">
        <v>6238</v>
      </c>
      <c r="B5907" t="s">
        <v>18108</v>
      </c>
      <c r="C5907">
        <v>0</v>
      </c>
      <c r="D5907" s="88">
        <v>20.12</v>
      </c>
    </row>
    <row r="5908" spans="1:4">
      <c r="A5908">
        <v>6239</v>
      </c>
      <c r="B5908" t="s">
        <v>18109</v>
      </c>
      <c r="C5908">
        <v>0</v>
      </c>
      <c r="D5908" s="88">
        <v>31.75</v>
      </c>
    </row>
    <row r="5909" spans="1:4">
      <c r="A5909">
        <v>6240</v>
      </c>
      <c r="B5909" t="s">
        <v>18110</v>
      </c>
      <c r="C5909">
        <v>0</v>
      </c>
      <c r="D5909" s="88">
        <v>39.880000000000003</v>
      </c>
    </row>
    <row r="5910" spans="1:4">
      <c r="A5910">
        <v>6241</v>
      </c>
      <c r="B5910" t="s">
        <v>18111</v>
      </c>
      <c r="C5910">
        <v>0</v>
      </c>
      <c r="D5910" s="88">
        <v>51.88</v>
      </c>
    </row>
    <row r="5911" spans="1:4">
      <c r="A5911">
        <v>6242</v>
      </c>
      <c r="B5911" t="s">
        <v>18112</v>
      </c>
      <c r="C5911">
        <v>0</v>
      </c>
      <c r="D5911" s="88">
        <v>72.680000000000007</v>
      </c>
    </row>
    <row r="5912" spans="1:4">
      <c r="A5912">
        <v>6243</v>
      </c>
      <c r="B5912" t="s">
        <v>18113</v>
      </c>
      <c r="C5912">
        <v>0</v>
      </c>
      <c r="D5912" s="88">
        <v>52.84</v>
      </c>
    </row>
    <row r="5913" spans="1:4">
      <c r="A5913">
        <v>6244</v>
      </c>
      <c r="B5913" t="s">
        <v>18114</v>
      </c>
      <c r="C5913">
        <v>6</v>
      </c>
      <c r="D5913" s="88">
        <v>21.3</v>
      </c>
    </row>
    <row r="5914" spans="1:4">
      <c r="A5914">
        <v>6245</v>
      </c>
      <c r="B5914" t="s">
        <v>18115</v>
      </c>
      <c r="C5914">
        <v>0</v>
      </c>
      <c r="D5914" s="88">
        <v>22.52</v>
      </c>
    </row>
    <row r="5915" spans="1:4">
      <c r="A5915">
        <v>6246</v>
      </c>
      <c r="B5915" t="s">
        <v>18116</v>
      </c>
      <c r="C5915">
        <v>6</v>
      </c>
      <c r="D5915" s="88">
        <v>36.03</v>
      </c>
    </row>
    <row r="5916" spans="1:4">
      <c r="A5916">
        <v>6247</v>
      </c>
      <c r="B5916" t="s">
        <v>18117</v>
      </c>
      <c r="C5916">
        <v>0</v>
      </c>
      <c r="D5916" s="88">
        <v>195.22</v>
      </c>
    </row>
    <row r="5917" spans="1:4">
      <c r="A5917">
        <v>6248</v>
      </c>
      <c r="B5917" t="s">
        <v>18118</v>
      </c>
      <c r="C5917">
        <v>0</v>
      </c>
      <c r="D5917" s="88">
        <v>38.4</v>
      </c>
    </row>
    <row r="5918" spans="1:4">
      <c r="A5918">
        <v>6249</v>
      </c>
      <c r="B5918" t="s">
        <v>18119</v>
      </c>
      <c r="C5918">
        <v>0</v>
      </c>
      <c r="D5918" s="88">
        <v>12.2</v>
      </c>
    </row>
    <row r="5919" spans="1:4">
      <c r="A5919">
        <v>6250</v>
      </c>
      <c r="B5919" t="s">
        <v>18120</v>
      </c>
      <c r="C5919">
        <v>0</v>
      </c>
      <c r="D5919" s="88">
        <v>63.5</v>
      </c>
    </row>
    <row r="5920" spans="1:4">
      <c r="A5920">
        <v>6251</v>
      </c>
      <c r="B5920" t="s">
        <v>18121</v>
      </c>
      <c r="C5920">
        <v>0</v>
      </c>
      <c r="D5920" s="88">
        <v>39</v>
      </c>
    </row>
    <row r="5921" spans="1:4">
      <c r="A5921">
        <v>6252</v>
      </c>
      <c r="B5921" t="s">
        <v>18122</v>
      </c>
      <c r="C5921">
        <v>0</v>
      </c>
      <c r="D5921" s="88">
        <v>65.8</v>
      </c>
    </row>
    <row r="5922" spans="1:4">
      <c r="A5922">
        <v>6253</v>
      </c>
      <c r="B5922" t="s">
        <v>18123</v>
      </c>
      <c r="C5922">
        <v>0</v>
      </c>
      <c r="D5922" s="88">
        <v>4.2</v>
      </c>
    </row>
    <row r="5923" spans="1:4">
      <c r="A5923">
        <v>6254</v>
      </c>
      <c r="B5923" t="s">
        <v>18124</v>
      </c>
      <c r="C5923">
        <v>0</v>
      </c>
      <c r="D5923" s="88">
        <v>0</v>
      </c>
    </row>
    <row r="5924" spans="1:4">
      <c r="A5924">
        <v>6255</v>
      </c>
      <c r="B5924" t="s">
        <v>18125</v>
      </c>
      <c r="C5924">
        <v>3</v>
      </c>
      <c r="D5924" s="88">
        <v>0</v>
      </c>
    </row>
    <row r="5925" spans="1:4">
      <c r="A5925">
        <v>6256</v>
      </c>
      <c r="B5925" t="s">
        <v>18126</v>
      </c>
      <c r="C5925">
        <v>0</v>
      </c>
      <c r="D5925" s="88">
        <v>36.25</v>
      </c>
    </row>
    <row r="5926" spans="1:4">
      <c r="A5926">
        <v>6257</v>
      </c>
      <c r="B5926" t="s">
        <v>18127</v>
      </c>
      <c r="C5926">
        <v>6</v>
      </c>
      <c r="D5926" s="88">
        <v>9.82</v>
      </c>
    </row>
    <row r="5927" spans="1:4">
      <c r="A5927">
        <v>6258</v>
      </c>
      <c r="B5927" t="s">
        <v>18128</v>
      </c>
      <c r="C5927">
        <v>0</v>
      </c>
      <c r="D5927" s="88">
        <v>28.03</v>
      </c>
    </row>
    <row r="5928" spans="1:4">
      <c r="A5928">
        <v>6259</v>
      </c>
      <c r="B5928" t="s">
        <v>18129</v>
      </c>
      <c r="C5928">
        <v>0</v>
      </c>
      <c r="D5928" s="88">
        <v>10.031000000000001</v>
      </c>
    </row>
    <row r="5929" spans="1:4">
      <c r="A5929">
        <v>6260</v>
      </c>
      <c r="B5929" t="s">
        <v>18130</v>
      </c>
      <c r="C5929">
        <v>18</v>
      </c>
      <c r="D5929" s="88">
        <v>8.8930000000000007</v>
      </c>
    </row>
    <row r="5930" spans="1:4">
      <c r="A5930">
        <v>6261</v>
      </c>
      <c r="B5930" t="s">
        <v>18131</v>
      </c>
      <c r="C5930">
        <v>12</v>
      </c>
      <c r="D5930" s="88">
        <v>6.798</v>
      </c>
    </row>
    <row r="5931" spans="1:4">
      <c r="A5931">
        <v>6262</v>
      </c>
      <c r="B5931" t="s">
        <v>18132</v>
      </c>
      <c r="C5931">
        <v>6</v>
      </c>
      <c r="D5931" s="88">
        <v>7.085</v>
      </c>
    </row>
    <row r="5932" spans="1:4">
      <c r="A5932">
        <v>6263</v>
      </c>
      <c r="B5932" t="s">
        <v>18133</v>
      </c>
      <c r="C5932">
        <v>0</v>
      </c>
      <c r="D5932" s="88">
        <v>16.329999999999998</v>
      </c>
    </row>
    <row r="5933" spans="1:4">
      <c r="A5933">
        <v>6264</v>
      </c>
      <c r="B5933" t="s">
        <v>18134</v>
      </c>
      <c r="C5933">
        <v>0</v>
      </c>
      <c r="D5933" s="88">
        <v>24</v>
      </c>
    </row>
    <row r="5934" spans="1:4">
      <c r="A5934">
        <v>6265</v>
      </c>
      <c r="B5934" t="s">
        <v>18135</v>
      </c>
      <c r="C5934">
        <v>0</v>
      </c>
      <c r="D5934" s="88">
        <v>55.2</v>
      </c>
    </row>
    <row r="5935" spans="1:4">
      <c r="A5935">
        <v>6266</v>
      </c>
      <c r="B5935" t="s">
        <v>18136</v>
      </c>
      <c r="C5935">
        <v>0</v>
      </c>
      <c r="D5935" s="88">
        <v>13.26</v>
      </c>
    </row>
    <row r="5936" spans="1:4">
      <c r="A5936">
        <v>6267</v>
      </c>
      <c r="B5936" t="s">
        <v>18137</v>
      </c>
      <c r="C5936">
        <v>0</v>
      </c>
      <c r="D5936" s="88">
        <v>21.75</v>
      </c>
    </row>
    <row r="5937" spans="1:4">
      <c r="A5937">
        <v>6268</v>
      </c>
      <c r="B5937" t="s">
        <v>18138</v>
      </c>
      <c r="C5937">
        <v>0</v>
      </c>
      <c r="D5937" s="88">
        <v>25.2</v>
      </c>
    </row>
    <row r="5938" spans="1:4">
      <c r="A5938">
        <v>6269</v>
      </c>
      <c r="B5938" t="s">
        <v>18139</v>
      </c>
      <c r="C5938">
        <v>6</v>
      </c>
      <c r="D5938" s="88">
        <v>22.4</v>
      </c>
    </row>
    <row r="5939" spans="1:4">
      <c r="A5939">
        <v>6270</v>
      </c>
      <c r="B5939" t="s">
        <v>18140</v>
      </c>
      <c r="C5939">
        <v>3</v>
      </c>
      <c r="D5939" s="88">
        <v>31.55</v>
      </c>
    </row>
    <row r="5940" spans="1:4">
      <c r="A5940">
        <v>6271</v>
      </c>
      <c r="B5940" t="s">
        <v>18141</v>
      </c>
      <c r="C5940">
        <v>6</v>
      </c>
      <c r="D5940" s="88">
        <v>33.450000000000003</v>
      </c>
    </row>
    <row r="5941" spans="1:4">
      <c r="A5941">
        <v>6272</v>
      </c>
      <c r="B5941" t="s">
        <v>18142</v>
      </c>
      <c r="C5941">
        <v>0</v>
      </c>
      <c r="D5941" s="88">
        <v>29.16</v>
      </c>
    </row>
    <row r="5942" spans="1:4">
      <c r="A5942">
        <v>6273</v>
      </c>
      <c r="B5942" t="s">
        <v>18143</v>
      </c>
      <c r="C5942">
        <v>0</v>
      </c>
      <c r="D5942" s="88">
        <v>495.41</v>
      </c>
    </row>
    <row r="5943" spans="1:4">
      <c r="A5943">
        <v>6274</v>
      </c>
      <c r="B5943" t="s">
        <v>18144</v>
      </c>
      <c r="C5943">
        <v>0</v>
      </c>
      <c r="D5943" s="88">
        <v>43.07</v>
      </c>
    </row>
    <row r="5944" spans="1:4">
      <c r="A5944">
        <v>6275</v>
      </c>
      <c r="B5944" t="s">
        <v>18145</v>
      </c>
      <c r="C5944">
        <v>0</v>
      </c>
      <c r="D5944" s="88">
        <v>34.11</v>
      </c>
    </row>
    <row r="5945" spans="1:4">
      <c r="A5945">
        <v>6276</v>
      </c>
      <c r="B5945" t="s">
        <v>18146</v>
      </c>
      <c r="C5945">
        <v>0</v>
      </c>
      <c r="D5945" s="88">
        <v>57.16</v>
      </c>
    </row>
    <row r="5946" spans="1:4">
      <c r="A5946">
        <v>6277</v>
      </c>
      <c r="B5946" t="s">
        <v>18147</v>
      </c>
      <c r="C5946">
        <v>0</v>
      </c>
      <c r="D5946" s="88">
        <v>49.6</v>
      </c>
    </row>
    <row r="5947" spans="1:4">
      <c r="A5947">
        <v>6278</v>
      </c>
      <c r="B5947" t="s">
        <v>18148</v>
      </c>
      <c r="C5947">
        <v>0</v>
      </c>
      <c r="D5947" s="88">
        <v>18.45</v>
      </c>
    </row>
    <row r="5948" spans="1:4">
      <c r="A5948">
        <v>6279</v>
      </c>
      <c r="B5948" t="s">
        <v>18149</v>
      </c>
      <c r="C5948">
        <v>0</v>
      </c>
      <c r="D5948" s="88">
        <v>28.445</v>
      </c>
    </row>
    <row r="5949" spans="1:4">
      <c r="A5949">
        <v>6280</v>
      </c>
      <c r="B5949" t="s">
        <v>18150</v>
      </c>
      <c r="C5949">
        <v>0</v>
      </c>
      <c r="D5949" s="88">
        <v>52.16</v>
      </c>
    </row>
    <row r="5950" spans="1:4">
      <c r="A5950">
        <v>6281</v>
      </c>
      <c r="B5950" t="s">
        <v>18151</v>
      </c>
      <c r="C5950">
        <v>0</v>
      </c>
      <c r="D5950" s="88">
        <v>39.890999999999998</v>
      </c>
    </row>
    <row r="5951" spans="1:4">
      <c r="A5951">
        <v>6282</v>
      </c>
      <c r="B5951" t="s">
        <v>18152</v>
      </c>
      <c r="C5951">
        <v>0</v>
      </c>
      <c r="D5951" s="88">
        <v>18.646000000000001</v>
      </c>
    </row>
    <row r="5952" spans="1:4">
      <c r="A5952">
        <v>6283</v>
      </c>
      <c r="B5952" t="s">
        <v>18153</v>
      </c>
      <c r="C5952">
        <v>0</v>
      </c>
      <c r="D5952" s="88">
        <v>22.786000000000001</v>
      </c>
    </row>
    <row r="5953" spans="1:4">
      <c r="A5953">
        <v>6284</v>
      </c>
      <c r="B5953" t="s">
        <v>18154</v>
      </c>
      <c r="C5953">
        <v>0</v>
      </c>
      <c r="D5953" s="88">
        <v>9.1750000000000007</v>
      </c>
    </row>
    <row r="5954" spans="1:4">
      <c r="A5954">
        <v>6285</v>
      </c>
      <c r="B5954" t="s">
        <v>18155</v>
      </c>
      <c r="C5954">
        <v>0</v>
      </c>
      <c r="D5954" s="88">
        <v>64.995999999999995</v>
      </c>
    </row>
    <row r="5955" spans="1:4">
      <c r="A5955">
        <v>6286</v>
      </c>
      <c r="B5955" t="s">
        <v>18156</v>
      </c>
      <c r="C5955">
        <v>0</v>
      </c>
      <c r="D5955" s="88">
        <v>5.9550000000000001</v>
      </c>
    </row>
    <row r="5956" spans="1:4">
      <c r="A5956">
        <v>6287</v>
      </c>
      <c r="B5956" t="s">
        <v>18157</v>
      </c>
      <c r="C5956">
        <v>0</v>
      </c>
      <c r="D5956" s="88">
        <v>11.045999999999999</v>
      </c>
    </row>
    <row r="5957" spans="1:4">
      <c r="A5957">
        <v>6288</v>
      </c>
      <c r="B5957" t="s">
        <v>18158</v>
      </c>
      <c r="C5957">
        <v>0</v>
      </c>
      <c r="D5957" s="88">
        <v>12.196</v>
      </c>
    </row>
    <row r="5958" spans="1:4">
      <c r="A5958">
        <v>6289</v>
      </c>
      <c r="B5958" t="s">
        <v>18159</v>
      </c>
      <c r="C5958">
        <v>0</v>
      </c>
      <c r="D5958" s="88">
        <v>16.646000000000001</v>
      </c>
    </row>
    <row r="5959" spans="1:4">
      <c r="A5959">
        <v>6290</v>
      </c>
      <c r="B5959" t="s">
        <v>18160</v>
      </c>
      <c r="C5959">
        <v>0</v>
      </c>
      <c r="D5959" s="88">
        <v>29.094999999999999</v>
      </c>
    </row>
    <row r="5960" spans="1:4">
      <c r="A5960">
        <v>6291</v>
      </c>
      <c r="B5960" t="s">
        <v>18161</v>
      </c>
      <c r="C5960">
        <v>3</v>
      </c>
      <c r="D5960" s="88">
        <v>14.51</v>
      </c>
    </row>
    <row r="5961" spans="1:4">
      <c r="A5961">
        <v>6292</v>
      </c>
      <c r="B5961" t="s">
        <v>18162</v>
      </c>
      <c r="C5961">
        <v>0</v>
      </c>
      <c r="D5961" s="88">
        <v>21.45</v>
      </c>
    </row>
    <row r="5962" spans="1:4">
      <c r="A5962">
        <v>6293</v>
      </c>
      <c r="B5962" t="s">
        <v>18163</v>
      </c>
      <c r="C5962">
        <v>0</v>
      </c>
      <c r="D5962" s="88">
        <v>79.95</v>
      </c>
    </row>
    <row r="5963" spans="1:4">
      <c r="A5963">
        <v>6294</v>
      </c>
      <c r="B5963" t="s">
        <v>18164</v>
      </c>
      <c r="C5963">
        <v>0</v>
      </c>
      <c r="D5963" s="88">
        <v>19.7</v>
      </c>
    </row>
    <row r="5964" spans="1:4">
      <c r="A5964">
        <v>6295</v>
      </c>
      <c r="B5964" t="s">
        <v>18165</v>
      </c>
      <c r="C5964">
        <v>0</v>
      </c>
      <c r="D5964" s="88">
        <v>173.22</v>
      </c>
    </row>
    <row r="5965" spans="1:4">
      <c r="A5965">
        <v>6296</v>
      </c>
      <c r="B5965" t="s">
        <v>18166</v>
      </c>
      <c r="C5965">
        <v>0</v>
      </c>
      <c r="D5965" s="88">
        <v>12.26</v>
      </c>
    </row>
    <row r="5966" spans="1:4">
      <c r="A5966">
        <v>6297</v>
      </c>
      <c r="B5966" t="s">
        <v>18167</v>
      </c>
      <c r="C5966">
        <v>0</v>
      </c>
      <c r="D5966" s="88">
        <v>56.02</v>
      </c>
    </row>
    <row r="5967" spans="1:4">
      <c r="A5967">
        <v>6298</v>
      </c>
      <c r="B5967" t="s">
        <v>18168</v>
      </c>
      <c r="C5967">
        <v>0</v>
      </c>
      <c r="D5967" s="88">
        <v>69.22</v>
      </c>
    </row>
    <row r="5968" spans="1:4">
      <c r="A5968">
        <v>6299</v>
      </c>
      <c r="B5968" t="s">
        <v>18169</v>
      </c>
      <c r="C5968">
        <v>0</v>
      </c>
      <c r="D5968" s="88">
        <v>29.19</v>
      </c>
    </row>
    <row r="5969" spans="1:4">
      <c r="A5969">
        <v>6300</v>
      </c>
      <c r="B5969" t="s">
        <v>18170</v>
      </c>
      <c r="C5969">
        <v>0</v>
      </c>
      <c r="D5969" s="88">
        <v>20.91</v>
      </c>
    </row>
    <row r="5970" spans="1:4">
      <c r="A5970">
        <v>6301</v>
      </c>
      <c r="B5970" t="s">
        <v>18171</v>
      </c>
      <c r="C5970">
        <v>0</v>
      </c>
      <c r="D5970" s="88">
        <v>9.92</v>
      </c>
    </row>
    <row r="5971" spans="1:4">
      <c r="A5971">
        <v>6302</v>
      </c>
      <c r="B5971" t="s">
        <v>18172</v>
      </c>
      <c r="C5971">
        <v>3</v>
      </c>
      <c r="D5971" s="88">
        <v>19.41</v>
      </c>
    </row>
    <row r="5972" spans="1:4">
      <c r="A5972">
        <v>6303</v>
      </c>
      <c r="B5972" t="s">
        <v>18173</v>
      </c>
      <c r="C5972">
        <v>0</v>
      </c>
      <c r="D5972" s="88">
        <v>19.695</v>
      </c>
    </row>
    <row r="5973" spans="1:4">
      <c r="A5973">
        <v>6304</v>
      </c>
      <c r="B5973" t="s">
        <v>18174</v>
      </c>
      <c r="C5973">
        <v>0</v>
      </c>
      <c r="D5973" s="88">
        <v>4.2249999999999996</v>
      </c>
    </row>
    <row r="5974" spans="1:4">
      <c r="A5974">
        <v>6305</v>
      </c>
      <c r="B5974" t="s">
        <v>18175</v>
      </c>
      <c r="C5974">
        <v>42</v>
      </c>
      <c r="D5974" s="88">
        <v>6.33</v>
      </c>
    </row>
    <row r="5975" spans="1:4">
      <c r="A5975">
        <v>6306</v>
      </c>
      <c r="B5975" t="s">
        <v>18176</v>
      </c>
      <c r="C5975">
        <v>18</v>
      </c>
      <c r="D5975" s="88">
        <v>6.33</v>
      </c>
    </row>
    <row r="5976" spans="1:4">
      <c r="A5976">
        <v>6307</v>
      </c>
      <c r="B5976" t="s">
        <v>18177</v>
      </c>
      <c r="C5976">
        <v>0</v>
      </c>
      <c r="D5976" s="88">
        <v>0</v>
      </c>
    </row>
    <row r="5977" spans="1:4">
      <c r="A5977">
        <v>6308</v>
      </c>
      <c r="B5977" t="s">
        <v>18178</v>
      </c>
      <c r="C5977">
        <v>0</v>
      </c>
      <c r="D5977" s="88">
        <v>0</v>
      </c>
    </row>
    <row r="5978" spans="1:4">
      <c r="A5978">
        <v>6309</v>
      </c>
      <c r="B5978" t="s">
        <v>18179</v>
      </c>
      <c r="C5978">
        <v>0</v>
      </c>
      <c r="D5978" s="88">
        <v>0</v>
      </c>
    </row>
    <row r="5979" spans="1:4">
      <c r="A5979">
        <v>6310</v>
      </c>
      <c r="B5979" t="s">
        <v>18180</v>
      </c>
      <c r="C5979">
        <v>0</v>
      </c>
      <c r="D5979" s="88">
        <v>32.659999999999997</v>
      </c>
    </row>
    <row r="5980" spans="1:4">
      <c r="A5980">
        <v>6311</v>
      </c>
      <c r="B5980" t="s">
        <v>18181</v>
      </c>
      <c r="C5980">
        <v>0</v>
      </c>
      <c r="D5980" s="88">
        <v>52.35</v>
      </c>
    </row>
    <row r="5981" spans="1:4">
      <c r="A5981">
        <v>6312</v>
      </c>
      <c r="B5981" t="s">
        <v>18182</v>
      </c>
      <c r="C5981">
        <v>0</v>
      </c>
      <c r="D5981" s="88">
        <v>80.87</v>
      </c>
    </row>
    <row r="5982" spans="1:4">
      <c r="A5982">
        <v>6313</v>
      </c>
      <c r="B5982" t="s">
        <v>18183</v>
      </c>
      <c r="C5982">
        <v>0</v>
      </c>
      <c r="D5982" s="88">
        <v>35.42</v>
      </c>
    </row>
    <row r="5983" spans="1:4">
      <c r="A5983">
        <v>6314</v>
      </c>
      <c r="B5983" t="s">
        <v>18184</v>
      </c>
      <c r="C5983">
        <v>12</v>
      </c>
      <c r="D5983" s="88">
        <v>38.549999999999997</v>
      </c>
    </row>
    <row r="5984" spans="1:4">
      <c r="A5984">
        <v>6315</v>
      </c>
      <c r="B5984" t="s">
        <v>18185</v>
      </c>
      <c r="C5984">
        <v>6</v>
      </c>
      <c r="D5984" s="88">
        <v>19.542000000000002</v>
      </c>
    </row>
    <row r="5985" spans="1:4">
      <c r="A5985">
        <v>6316</v>
      </c>
      <c r="B5985" t="s">
        <v>18186</v>
      </c>
      <c r="C5985">
        <v>0</v>
      </c>
      <c r="D5985" s="88">
        <v>82.47</v>
      </c>
    </row>
    <row r="5986" spans="1:4">
      <c r="A5986">
        <v>6317</v>
      </c>
      <c r="B5986" t="s">
        <v>18187</v>
      </c>
      <c r="C5986">
        <v>0</v>
      </c>
      <c r="D5986" s="88">
        <v>7.2050000000000001</v>
      </c>
    </row>
    <row r="5987" spans="1:4">
      <c r="A5987">
        <v>6318</v>
      </c>
      <c r="B5987" t="s">
        <v>18188</v>
      </c>
      <c r="C5987">
        <v>0</v>
      </c>
      <c r="D5987" s="88">
        <v>5.15</v>
      </c>
    </row>
    <row r="5988" spans="1:4">
      <c r="A5988">
        <v>6319</v>
      </c>
      <c r="B5988" t="s">
        <v>18189</v>
      </c>
      <c r="C5988">
        <v>21</v>
      </c>
      <c r="D5988" s="88">
        <v>28.93</v>
      </c>
    </row>
    <row r="5989" spans="1:4">
      <c r="A5989">
        <v>6320</v>
      </c>
      <c r="B5989" t="s">
        <v>18190</v>
      </c>
      <c r="C5989">
        <v>0</v>
      </c>
      <c r="D5989" s="88">
        <v>4.57</v>
      </c>
    </row>
    <row r="5990" spans="1:4">
      <c r="A5990">
        <v>6321</v>
      </c>
      <c r="B5990" t="s">
        <v>18191</v>
      </c>
      <c r="C5990">
        <v>0</v>
      </c>
      <c r="D5990" s="88">
        <v>4.97</v>
      </c>
    </row>
    <row r="5991" spans="1:4">
      <c r="A5991">
        <v>6322</v>
      </c>
      <c r="B5991" t="s">
        <v>18192</v>
      </c>
      <c r="C5991">
        <v>0</v>
      </c>
      <c r="D5991" s="88">
        <v>4.18</v>
      </c>
    </row>
    <row r="5992" spans="1:4">
      <c r="A5992">
        <v>6323</v>
      </c>
      <c r="B5992" t="s">
        <v>18193</v>
      </c>
      <c r="C5992">
        <v>0</v>
      </c>
      <c r="D5992" s="88">
        <v>3.31</v>
      </c>
    </row>
    <row r="5993" spans="1:4">
      <c r="A5993">
        <v>6324</v>
      </c>
      <c r="B5993" t="s">
        <v>18194</v>
      </c>
      <c r="C5993">
        <v>0</v>
      </c>
      <c r="D5993" s="88">
        <v>24.21</v>
      </c>
    </row>
    <row r="5994" spans="1:4">
      <c r="A5994">
        <v>6325</v>
      </c>
      <c r="B5994" t="s">
        <v>18195</v>
      </c>
      <c r="C5994">
        <v>0</v>
      </c>
      <c r="D5994" s="88">
        <v>10.29</v>
      </c>
    </row>
    <row r="5995" spans="1:4">
      <c r="A5995">
        <v>6326</v>
      </c>
      <c r="B5995" t="s">
        <v>18196</v>
      </c>
      <c r="C5995">
        <v>0</v>
      </c>
      <c r="D5995" s="88">
        <v>6.4619999999999997</v>
      </c>
    </row>
    <row r="5996" spans="1:4">
      <c r="A5996">
        <v>6327</v>
      </c>
      <c r="B5996" t="s">
        <v>18197</v>
      </c>
      <c r="C5996">
        <v>0</v>
      </c>
      <c r="D5996" s="88">
        <v>4.3609999999999998</v>
      </c>
    </row>
    <row r="5997" spans="1:4">
      <c r="A5997">
        <v>6328</v>
      </c>
      <c r="B5997" t="s">
        <v>18198</v>
      </c>
      <c r="C5997">
        <v>0</v>
      </c>
      <c r="D5997" s="88">
        <v>17.806999999999999</v>
      </c>
    </row>
    <row r="5998" spans="1:4">
      <c r="A5998">
        <v>6329</v>
      </c>
      <c r="B5998" t="s">
        <v>18199</v>
      </c>
      <c r="C5998">
        <v>0</v>
      </c>
      <c r="D5998" s="88">
        <v>3.76</v>
      </c>
    </row>
    <row r="5999" spans="1:4">
      <c r="A5999">
        <v>6330</v>
      </c>
      <c r="B5999" t="s">
        <v>18200</v>
      </c>
      <c r="C5999">
        <v>0</v>
      </c>
      <c r="D5999" s="88">
        <v>5.32</v>
      </c>
    </row>
    <row r="6000" spans="1:4">
      <c r="A6000">
        <v>6331</v>
      </c>
      <c r="B6000" t="s">
        <v>18201</v>
      </c>
      <c r="C6000">
        <v>0</v>
      </c>
      <c r="D6000" s="88">
        <v>12.16</v>
      </c>
    </row>
    <row r="6001" spans="1:4">
      <c r="A6001">
        <v>6332</v>
      </c>
      <c r="B6001" t="s">
        <v>18202</v>
      </c>
      <c r="C6001">
        <v>0</v>
      </c>
      <c r="D6001" s="88">
        <v>5.24</v>
      </c>
    </row>
    <row r="6002" spans="1:4">
      <c r="A6002">
        <v>6334</v>
      </c>
      <c r="B6002" t="s">
        <v>18203</v>
      </c>
      <c r="C6002">
        <v>0</v>
      </c>
      <c r="D6002" s="88">
        <v>14.45</v>
      </c>
    </row>
    <row r="6003" spans="1:4">
      <c r="A6003">
        <v>6335</v>
      </c>
      <c r="B6003" t="s">
        <v>18204</v>
      </c>
      <c r="C6003">
        <v>0</v>
      </c>
      <c r="D6003" s="88">
        <v>43.69</v>
      </c>
    </row>
    <row r="6004" spans="1:4">
      <c r="A6004">
        <v>6336</v>
      </c>
      <c r="B6004" t="s">
        <v>18205</v>
      </c>
      <c r="C6004">
        <v>0</v>
      </c>
      <c r="D6004" s="88">
        <v>8.0960000000000001</v>
      </c>
    </row>
    <row r="6005" spans="1:4">
      <c r="A6005">
        <v>6337</v>
      </c>
      <c r="B6005" t="s">
        <v>18206</v>
      </c>
      <c r="C6005">
        <v>0</v>
      </c>
      <c r="D6005" s="88">
        <v>18.46</v>
      </c>
    </row>
    <row r="6006" spans="1:4">
      <c r="A6006">
        <v>6338</v>
      </c>
      <c r="B6006" t="s">
        <v>18207</v>
      </c>
      <c r="C6006">
        <v>0</v>
      </c>
      <c r="D6006" s="88">
        <v>4.4169999999999998</v>
      </c>
    </row>
    <row r="6007" spans="1:4">
      <c r="A6007">
        <v>6339</v>
      </c>
      <c r="B6007" t="s">
        <v>18208</v>
      </c>
      <c r="C6007">
        <v>0</v>
      </c>
      <c r="D6007" s="88">
        <v>6.0330000000000004</v>
      </c>
    </row>
    <row r="6008" spans="1:4">
      <c r="A6008">
        <v>6340</v>
      </c>
      <c r="B6008" t="s">
        <v>18209</v>
      </c>
      <c r="C6008">
        <v>0</v>
      </c>
      <c r="D6008" s="88">
        <v>6.032</v>
      </c>
    </row>
    <row r="6009" spans="1:4">
      <c r="A6009">
        <v>6341</v>
      </c>
      <c r="B6009" t="s">
        <v>18210</v>
      </c>
      <c r="C6009">
        <v>0</v>
      </c>
      <c r="D6009" s="88">
        <v>4.9400000000000004</v>
      </c>
    </row>
    <row r="6010" spans="1:4">
      <c r="A6010">
        <v>6342</v>
      </c>
      <c r="B6010" t="s">
        <v>18211</v>
      </c>
      <c r="C6010">
        <v>0</v>
      </c>
      <c r="D6010" s="88">
        <v>128.47999999999999</v>
      </c>
    </row>
    <row r="6011" spans="1:4">
      <c r="A6011">
        <v>6343</v>
      </c>
      <c r="B6011" t="s">
        <v>18212</v>
      </c>
      <c r="C6011">
        <v>0</v>
      </c>
      <c r="D6011" s="88">
        <v>142.4</v>
      </c>
    </row>
    <row r="6012" spans="1:4">
      <c r="A6012">
        <v>6344</v>
      </c>
      <c r="B6012" t="s">
        <v>18213</v>
      </c>
      <c r="C6012">
        <v>0</v>
      </c>
      <c r="D6012" s="88">
        <v>62.15</v>
      </c>
    </row>
    <row r="6013" spans="1:4">
      <c r="A6013">
        <v>6345</v>
      </c>
      <c r="B6013" t="s">
        <v>18214</v>
      </c>
      <c r="C6013">
        <v>15</v>
      </c>
      <c r="D6013" s="88">
        <v>30.581</v>
      </c>
    </row>
    <row r="6014" spans="1:4">
      <c r="A6014">
        <v>6346</v>
      </c>
      <c r="B6014" t="s">
        <v>18215</v>
      </c>
      <c r="C6014">
        <v>12</v>
      </c>
      <c r="D6014" s="88">
        <v>13.215999999999999</v>
      </c>
    </row>
    <row r="6015" spans="1:4">
      <c r="A6015">
        <v>6347</v>
      </c>
      <c r="B6015" t="s">
        <v>18216</v>
      </c>
      <c r="C6015">
        <v>0</v>
      </c>
      <c r="D6015" s="88">
        <v>20.805</v>
      </c>
    </row>
    <row r="6016" spans="1:4">
      <c r="A6016">
        <v>6348</v>
      </c>
      <c r="B6016" t="s">
        <v>18217</v>
      </c>
      <c r="C6016">
        <v>0</v>
      </c>
      <c r="D6016" s="88">
        <v>24.225000000000001</v>
      </c>
    </row>
    <row r="6017" spans="1:4">
      <c r="A6017">
        <v>6349</v>
      </c>
      <c r="B6017" t="s">
        <v>18218</v>
      </c>
      <c r="C6017">
        <v>0</v>
      </c>
      <c r="D6017" s="88">
        <v>22.324999999999999</v>
      </c>
    </row>
    <row r="6018" spans="1:4">
      <c r="A6018">
        <v>6350</v>
      </c>
      <c r="B6018" t="s">
        <v>18219</v>
      </c>
      <c r="C6018">
        <v>0</v>
      </c>
      <c r="D6018" s="88">
        <v>36.86</v>
      </c>
    </row>
    <row r="6019" spans="1:4">
      <c r="A6019">
        <v>6351</v>
      </c>
      <c r="B6019" t="s">
        <v>18220</v>
      </c>
      <c r="C6019">
        <v>0</v>
      </c>
      <c r="D6019" s="88">
        <v>32.03</v>
      </c>
    </row>
    <row r="6020" spans="1:4">
      <c r="A6020">
        <v>6352</v>
      </c>
      <c r="B6020" t="s">
        <v>18221</v>
      </c>
      <c r="C6020">
        <v>0</v>
      </c>
      <c r="D6020" s="88">
        <v>26.596</v>
      </c>
    </row>
    <row r="6021" spans="1:4">
      <c r="A6021">
        <v>6353</v>
      </c>
      <c r="B6021" t="s">
        <v>18222</v>
      </c>
      <c r="C6021">
        <v>0</v>
      </c>
      <c r="D6021" s="88">
        <v>12.83</v>
      </c>
    </row>
    <row r="6022" spans="1:4">
      <c r="A6022">
        <v>6354</v>
      </c>
      <c r="B6022" t="s">
        <v>18223</v>
      </c>
      <c r="C6022">
        <v>0</v>
      </c>
      <c r="D6022" s="88">
        <v>13.78</v>
      </c>
    </row>
    <row r="6023" spans="1:4">
      <c r="A6023">
        <v>6356</v>
      </c>
      <c r="B6023" t="s">
        <v>18224</v>
      </c>
      <c r="C6023">
        <v>0</v>
      </c>
      <c r="D6023" s="88">
        <v>0</v>
      </c>
    </row>
    <row r="6024" spans="1:4">
      <c r="A6024">
        <v>6357</v>
      </c>
      <c r="B6024" t="s">
        <v>18225</v>
      </c>
      <c r="C6024">
        <v>0</v>
      </c>
      <c r="D6024" s="88">
        <v>340</v>
      </c>
    </row>
    <row r="6025" spans="1:4">
      <c r="A6025">
        <v>6358</v>
      </c>
      <c r="B6025" t="s">
        <v>18226</v>
      </c>
      <c r="C6025">
        <v>0</v>
      </c>
      <c r="D6025" s="88">
        <v>255</v>
      </c>
    </row>
    <row r="6026" spans="1:4">
      <c r="A6026">
        <v>6359</v>
      </c>
      <c r="B6026" t="s">
        <v>18227</v>
      </c>
      <c r="C6026">
        <v>0</v>
      </c>
      <c r="D6026" s="88">
        <v>37.24</v>
      </c>
    </row>
    <row r="6027" spans="1:4">
      <c r="A6027">
        <v>6360</v>
      </c>
      <c r="B6027" t="s">
        <v>18228</v>
      </c>
      <c r="C6027">
        <v>0</v>
      </c>
      <c r="D6027" s="88">
        <v>24.04</v>
      </c>
    </row>
    <row r="6028" spans="1:4">
      <c r="A6028">
        <v>6361</v>
      </c>
      <c r="B6028" t="s">
        <v>18229</v>
      </c>
      <c r="C6028">
        <v>150</v>
      </c>
      <c r="D6028" s="88">
        <v>7.4249999999999998</v>
      </c>
    </row>
    <row r="6029" spans="1:4">
      <c r="A6029">
        <v>6362</v>
      </c>
      <c r="B6029" t="s">
        <v>18230</v>
      </c>
      <c r="C6029">
        <v>0</v>
      </c>
      <c r="D6029" s="88">
        <v>34.26</v>
      </c>
    </row>
    <row r="6030" spans="1:4">
      <c r="A6030">
        <v>6363</v>
      </c>
      <c r="B6030" t="s">
        <v>18231</v>
      </c>
      <c r="C6030">
        <v>0</v>
      </c>
      <c r="D6030" s="88">
        <v>14.54</v>
      </c>
    </row>
    <row r="6031" spans="1:4">
      <c r="A6031">
        <v>6364</v>
      </c>
      <c r="B6031" t="s">
        <v>18232</v>
      </c>
      <c r="C6031">
        <v>0</v>
      </c>
      <c r="D6031" s="88">
        <v>44.887999999999998</v>
      </c>
    </row>
    <row r="6032" spans="1:4">
      <c r="A6032">
        <v>6365</v>
      </c>
      <c r="B6032" t="s">
        <v>18233</v>
      </c>
      <c r="C6032">
        <v>0</v>
      </c>
      <c r="D6032" s="88">
        <v>0</v>
      </c>
    </row>
    <row r="6033" spans="1:4">
      <c r="A6033">
        <v>6366</v>
      </c>
      <c r="B6033" t="s">
        <v>18234</v>
      </c>
      <c r="C6033">
        <v>0</v>
      </c>
      <c r="D6033" s="88">
        <v>58</v>
      </c>
    </row>
    <row r="6034" spans="1:4">
      <c r="A6034">
        <v>6367</v>
      </c>
      <c r="B6034" t="s">
        <v>18235</v>
      </c>
      <c r="C6034">
        <v>0</v>
      </c>
      <c r="D6034" s="88">
        <v>70</v>
      </c>
    </row>
    <row r="6035" spans="1:4">
      <c r="A6035">
        <v>6368</v>
      </c>
      <c r="B6035" t="s">
        <v>18236</v>
      </c>
      <c r="C6035">
        <v>12</v>
      </c>
      <c r="D6035" s="88">
        <v>14.8</v>
      </c>
    </row>
    <row r="6036" spans="1:4">
      <c r="A6036">
        <v>6369</v>
      </c>
      <c r="B6036" t="s">
        <v>18237</v>
      </c>
      <c r="C6036">
        <v>6</v>
      </c>
      <c r="D6036" s="88">
        <v>11.5</v>
      </c>
    </row>
    <row r="6037" spans="1:4">
      <c r="A6037">
        <v>6370</v>
      </c>
      <c r="B6037" t="s">
        <v>18238</v>
      </c>
      <c r="C6037">
        <v>0</v>
      </c>
      <c r="D6037" s="88">
        <v>12.5</v>
      </c>
    </row>
    <row r="6038" spans="1:4">
      <c r="A6038">
        <v>6371</v>
      </c>
      <c r="B6038" t="s">
        <v>18239</v>
      </c>
      <c r="C6038">
        <v>0</v>
      </c>
      <c r="D6038" s="88">
        <v>0</v>
      </c>
    </row>
    <row r="6039" spans="1:4">
      <c r="A6039">
        <v>6372</v>
      </c>
      <c r="B6039" t="s">
        <v>18240</v>
      </c>
      <c r="C6039">
        <v>24</v>
      </c>
      <c r="D6039" s="88">
        <v>11.5</v>
      </c>
    </row>
    <row r="6040" spans="1:4">
      <c r="A6040">
        <v>6373</v>
      </c>
      <c r="B6040" t="s">
        <v>18241</v>
      </c>
      <c r="C6040">
        <v>0</v>
      </c>
      <c r="D6040" s="88">
        <v>52</v>
      </c>
    </row>
    <row r="6041" spans="1:4">
      <c r="A6041">
        <v>6374</v>
      </c>
      <c r="B6041" t="s">
        <v>18242</v>
      </c>
      <c r="C6041">
        <v>6</v>
      </c>
      <c r="D6041" s="88">
        <v>22</v>
      </c>
    </row>
    <row r="6042" spans="1:4">
      <c r="A6042">
        <v>6375</v>
      </c>
      <c r="B6042" t="s">
        <v>18243</v>
      </c>
      <c r="C6042">
        <v>18</v>
      </c>
      <c r="D6042" s="88">
        <v>12.5</v>
      </c>
    </row>
    <row r="6043" spans="1:4">
      <c r="A6043">
        <v>6376</v>
      </c>
      <c r="B6043" t="s">
        <v>18244</v>
      </c>
      <c r="C6043">
        <v>0</v>
      </c>
      <c r="D6043" s="88">
        <v>30.36</v>
      </c>
    </row>
    <row r="6044" spans="1:4">
      <c r="A6044">
        <v>6377</v>
      </c>
      <c r="B6044" t="s">
        <v>18245</v>
      </c>
      <c r="C6044">
        <v>42</v>
      </c>
      <c r="D6044" s="88">
        <v>6.7279999999999998</v>
      </c>
    </row>
    <row r="6045" spans="1:4">
      <c r="A6045">
        <v>6378</v>
      </c>
      <c r="B6045" t="s">
        <v>18246</v>
      </c>
      <c r="C6045">
        <v>0</v>
      </c>
      <c r="D6045" s="88">
        <v>29.36</v>
      </c>
    </row>
    <row r="6046" spans="1:4">
      <c r="A6046">
        <v>6379</v>
      </c>
      <c r="B6046" t="s">
        <v>18247</v>
      </c>
      <c r="C6046">
        <v>0</v>
      </c>
      <c r="D6046" s="88">
        <v>14.21</v>
      </c>
    </row>
    <row r="6047" spans="1:4">
      <c r="A6047">
        <v>6380</v>
      </c>
      <c r="B6047" t="s">
        <v>18248</v>
      </c>
      <c r="C6047">
        <v>30</v>
      </c>
      <c r="D6047" s="88">
        <v>8.4600000000000009</v>
      </c>
    </row>
    <row r="6048" spans="1:4">
      <c r="A6048">
        <v>6381</v>
      </c>
      <c r="B6048" t="s">
        <v>18249</v>
      </c>
      <c r="C6048">
        <v>0</v>
      </c>
      <c r="D6048" s="88">
        <v>6.4969999999999999</v>
      </c>
    </row>
    <row r="6049" spans="1:4">
      <c r="A6049">
        <v>6382</v>
      </c>
      <c r="B6049" t="s">
        <v>18250</v>
      </c>
      <c r="C6049">
        <v>6</v>
      </c>
      <c r="D6049" s="88">
        <v>40.61</v>
      </c>
    </row>
    <row r="6050" spans="1:4">
      <c r="A6050">
        <v>6383</v>
      </c>
      <c r="B6050" t="s">
        <v>18251</v>
      </c>
      <c r="C6050">
        <v>0</v>
      </c>
      <c r="D6050" s="88">
        <v>3.5270000000000001</v>
      </c>
    </row>
    <row r="6051" spans="1:4">
      <c r="A6051">
        <v>6384</v>
      </c>
      <c r="B6051" t="s">
        <v>18252</v>
      </c>
      <c r="C6051">
        <v>0</v>
      </c>
      <c r="D6051" s="88">
        <v>17.55</v>
      </c>
    </row>
    <row r="6052" spans="1:4">
      <c r="A6052">
        <v>6385</v>
      </c>
      <c r="B6052" t="s">
        <v>18253</v>
      </c>
      <c r="C6052">
        <v>6</v>
      </c>
      <c r="D6052" s="88">
        <v>26.95</v>
      </c>
    </row>
    <row r="6053" spans="1:4">
      <c r="A6053">
        <v>6386</v>
      </c>
      <c r="B6053" t="s">
        <v>18254</v>
      </c>
      <c r="C6053">
        <v>0</v>
      </c>
      <c r="D6053" s="88">
        <v>24.55</v>
      </c>
    </row>
    <row r="6054" spans="1:4">
      <c r="A6054">
        <v>6387</v>
      </c>
      <c r="B6054" t="s">
        <v>18255</v>
      </c>
      <c r="C6054">
        <v>0</v>
      </c>
      <c r="D6054" s="88">
        <v>20.45</v>
      </c>
    </row>
    <row r="6055" spans="1:4">
      <c r="A6055">
        <v>6388</v>
      </c>
      <c r="B6055" t="s">
        <v>18256</v>
      </c>
      <c r="C6055">
        <v>0</v>
      </c>
      <c r="D6055" s="88">
        <v>91.93</v>
      </c>
    </row>
    <row r="6056" spans="1:4">
      <c r="A6056">
        <v>6389</v>
      </c>
      <c r="B6056" t="s">
        <v>18257</v>
      </c>
      <c r="C6056">
        <v>0</v>
      </c>
      <c r="D6056" s="88">
        <v>6.79</v>
      </c>
    </row>
    <row r="6057" spans="1:4">
      <c r="A6057">
        <v>6390</v>
      </c>
      <c r="B6057" t="s">
        <v>18258</v>
      </c>
      <c r="C6057">
        <v>0</v>
      </c>
      <c r="D6057" s="88">
        <v>13.61</v>
      </c>
    </row>
    <row r="6058" spans="1:4">
      <c r="A6058">
        <v>6391</v>
      </c>
      <c r="B6058" t="s">
        <v>18259</v>
      </c>
      <c r="C6058">
        <v>0</v>
      </c>
      <c r="D6058" s="88">
        <v>14.16</v>
      </c>
    </row>
    <row r="6059" spans="1:4">
      <c r="A6059">
        <v>6392</v>
      </c>
      <c r="B6059" t="s">
        <v>18260</v>
      </c>
      <c r="C6059">
        <v>6</v>
      </c>
      <c r="D6059" s="88">
        <v>17.024000000000001</v>
      </c>
    </row>
    <row r="6060" spans="1:4">
      <c r="A6060">
        <v>6393</v>
      </c>
      <c r="B6060" t="s">
        <v>18261</v>
      </c>
      <c r="C6060">
        <v>0</v>
      </c>
      <c r="D6060" s="88">
        <v>6.5549999999999997</v>
      </c>
    </row>
    <row r="6061" spans="1:4">
      <c r="A6061">
        <v>6394</v>
      </c>
      <c r="B6061" t="s">
        <v>18262</v>
      </c>
      <c r="C6061">
        <v>0</v>
      </c>
      <c r="D6061" s="88">
        <v>5.29</v>
      </c>
    </row>
    <row r="6062" spans="1:4">
      <c r="A6062">
        <v>6395</v>
      </c>
      <c r="B6062" t="s">
        <v>18263</v>
      </c>
      <c r="C6062">
        <v>0</v>
      </c>
      <c r="D6062" s="88">
        <v>28.300999999999998</v>
      </c>
    </row>
    <row r="6063" spans="1:4">
      <c r="A6063">
        <v>6396</v>
      </c>
      <c r="B6063" t="s">
        <v>18264</v>
      </c>
      <c r="C6063">
        <v>0</v>
      </c>
      <c r="D6063" s="88">
        <v>50.86</v>
      </c>
    </row>
    <row r="6064" spans="1:4">
      <c r="A6064">
        <v>6397</v>
      </c>
      <c r="B6064" t="s">
        <v>18265</v>
      </c>
      <c r="C6064">
        <v>0</v>
      </c>
      <c r="D6064" s="88">
        <v>61.52</v>
      </c>
    </row>
    <row r="6065" spans="1:4">
      <c r="A6065">
        <v>6398</v>
      </c>
      <c r="B6065" t="s">
        <v>18266</v>
      </c>
      <c r="C6065">
        <v>0</v>
      </c>
      <c r="D6065" s="88">
        <v>24.7</v>
      </c>
    </row>
    <row r="6066" spans="1:4">
      <c r="A6066">
        <v>6399</v>
      </c>
      <c r="B6066" t="s">
        <v>18267</v>
      </c>
      <c r="C6066">
        <v>0</v>
      </c>
      <c r="D6066" s="88">
        <v>36.1</v>
      </c>
    </row>
    <row r="6067" spans="1:4">
      <c r="A6067">
        <v>6400</v>
      </c>
      <c r="B6067" t="s">
        <v>18268</v>
      </c>
      <c r="C6067">
        <v>0</v>
      </c>
      <c r="D6067" s="88">
        <v>38.762999999999998</v>
      </c>
    </row>
    <row r="6068" spans="1:4">
      <c r="A6068">
        <v>6401</v>
      </c>
      <c r="B6068" t="s">
        <v>18269</v>
      </c>
      <c r="C6068">
        <v>0</v>
      </c>
      <c r="D6068" s="88">
        <v>104.5</v>
      </c>
    </row>
    <row r="6069" spans="1:4">
      <c r="A6069">
        <v>6402</v>
      </c>
      <c r="B6069" t="s">
        <v>18270</v>
      </c>
      <c r="C6069">
        <v>0</v>
      </c>
      <c r="D6069" s="88">
        <v>332.5</v>
      </c>
    </row>
    <row r="6070" spans="1:4">
      <c r="A6070">
        <v>6403</v>
      </c>
      <c r="B6070" t="s">
        <v>18271</v>
      </c>
      <c r="C6070">
        <v>0</v>
      </c>
      <c r="D6070" s="88">
        <v>95</v>
      </c>
    </row>
    <row r="6071" spans="1:4">
      <c r="A6071">
        <v>6404</v>
      </c>
      <c r="B6071" t="s">
        <v>18272</v>
      </c>
      <c r="C6071">
        <v>0</v>
      </c>
      <c r="D6071" s="88">
        <v>20.545000000000002</v>
      </c>
    </row>
    <row r="6072" spans="1:4">
      <c r="A6072">
        <v>6405</v>
      </c>
      <c r="B6072" t="s">
        <v>18273</v>
      </c>
      <c r="C6072">
        <v>0</v>
      </c>
      <c r="D6072" s="88">
        <v>7.298</v>
      </c>
    </row>
    <row r="6073" spans="1:4">
      <c r="A6073">
        <v>6406</v>
      </c>
      <c r="B6073" t="s">
        <v>18274</v>
      </c>
      <c r="C6073">
        <v>0</v>
      </c>
      <c r="D6073" s="88">
        <v>53.2</v>
      </c>
    </row>
    <row r="6074" spans="1:4">
      <c r="A6074">
        <v>6407</v>
      </c>
      <c r="B6074" t="s">
        <v>18275</v>
      </c>
      <c r="C6074">
        <v>9</v>
      </c>
      <c r="D6074" s="88">
        <v>19.489999999999998</v>
      </c>
    </row>
    <row r="6075" spans="1:4">
      <c r="A6075">
        <v>6408</v>
      </c>
      <c r="B6075" t="s">
        <v>18276</v>
      </c>
      <c r="C6075">
        <v>0</v>
      </c>
      <c r="D6075" s="88">
        <v>12.85</v>
      </c>
    </row>
    <row r="6076" spans="1:4">
      <c r="A6076">
        <v>6409</v>
      </c>
      <c r="B6076" t="s">
        <v>18277</v>
      </c>
      <c r="C6076">
        <v>0</v>
      </c>
      <c r="D6076" s="88">
        <v>19.05</v>
      </c>
    </row>
    <row r="6077" spans="1:4">
      <c r="A6077">
        <v>6410</v>
      </c>
      <c r="B6077" t="s">
        <v>18278</v>
      </c>
      <c r="C6077">
        <v>0</v>
      </c>
      <c r="D6077" s="88">
        <v>7.52</v>
      </c>
    </row>
    <row r="6078" spans="1:4">
      <c r="A6078">
        <v>6411</v>
      </c>
      <c r="B6078" t="s">
        <v>18279</v>
      </c>
      <c r="C6078">
        <v>0</v>
      </c>
      <c r="D6078" s="88">
        <v>19.46</v>
      </c>
    </row>
    <row r="6079" spans="1:4">
      <c r="A6079">
        <v>6412</v>
      </c>
      <c r="B6079" t="s">
        <v>18280</v>
      </c>
      <c r="C6079">
        <v>0</v>
      </c>
      <c r="D6079" s="88">
        <v>14.4</v>
      </c>
    </row>
    <row r="6080" spans="1:4">
      <c r="A6080">
        <v>6413</v>
      </c>
      <c r="B6080" t="s">
        <v>18281</v>
      </c>
      <c r="C6080">
        <v>0</v>
      </c>
      <c r="D6080" s="88">
        <v>23.26</v>
      </c>
    </row>
    <row r="6081" spans="1:4">
      <c r="A6081">
        <v>6414</v>
      </c>
      <c r="B6081" t="s">
        <v>18282</v>
      </c>
      <c r="C6081">
        <v>0</v>
      </c>
      <c r="D6081" s="88">
        <v>8.4</v>
      </c>
    </row>
    <row r="6082" spans="1:4">
      <c r="A6082">
        <v>6415</v>
      </c>
      <c r="B6082" t="s">
        <v>18283</v>
      </c>
      <c r="C6082">
        <v>12</v>
      </c>
      <c r="D6082" s="88">
        <v>18.364999999999998</v>
      </c>
    </row>
    <row r="6083" spans="1:4">
      <c r="A6083">
        <v>6416</v>
      </c>
      <c r="B6083" t="s">
        <v>18284</v>
      </c>
      <c r="C6083">
        <v>0</v>
      </c>
      <c r="D6083" s="88">
        <v>22.23</v>
      </c>
    </row>
    <row r="6084" spans="1:4">
      <c r="A6084">
        <v>6417</v>
      </c>
      <c r="B6084" t="s">
        <v>18285</v>
      </c>
      <c r="C6084">
        <v>0</v>
      </c>
      <c r="D6084" s="88">
        <v>22.23</v>
      </c>
    </row>
    <row r="6085" spans="1:4">
      <c r="A6085">
        <v>6418</v>
      </c>
      <c r="B6085" t="s">
        <v>18286</v>
      </c>
      <c r="C6085">
        <v>0</v>
      </c>
      <c r="D6085" s="88">
        <v>20.54</v>
      </c>
    </row>
    <row r="6086" spans="1:4">
      <c r="A6086">
        <v>6419</v>
      </c>
      <c r="B6086" t="s">
        <v>18287</v>
      </c>
      <c r="C6086">
        <v>0</v>
      </c>
      <c r="D6086" s="88">
        <v>22.23</v>
      </c>
    </row>
    <row r="6087" spans="1:4">
      <c r="A6087">
        <v>6420</v>
      </c>
      <c r="B6087" t="s">
        <v>18288</v>
      </c>
      <c r="C6087">
        <v>0</v>
      </c>
      <c r="D6087" s="88">
        <v>23.085000000000001</v>
      </c>
    </row>
    <row r="6088" spans="1:4">
      <c r="A6088">
        <v>6421</v>
      </c>
      <c r="B6088" t="s">
        <v>18289</v>
      </c>
      <c r="C6088">
        <v>0</v>
      </c>
      <c r="D6088" s="88">
        <v>25.75</v>
      </c>
    </row>
    <row r="6089" spans="1:4">
      <c r="A6089">
        <v>6422</v>
      </c>
      <c r="B6089" t="s">
        <v>18290</v>
      </c>
      <c r="C6089">
        <v>0</v>
      </c>
      <c r="D6089" s="88">
        <v>223.25</v>
      </c>
    </row>
    <row r="6090" spans="1:4">
      <c r="A6090">
        <v>6423</v>
      </c>
      <c r="B6090" t="s">
        <v>18291</v>
      </c>
      <c r="C6090">
        <v>0</v>
      </c>
      <c r="D6090" s="88">
        <v>9.27</v>
      </c>
    </row>
    <row r="6091" spans="1:4">
      <c r="A6091">
        <v>6424</v>
      </c>
      <c r="B6091" t="s">
        <v>18292</v>
      </c>
      <c r="C6091">
        <v>6</v>
      </c>
      <c r="D6091" s="88">
        <v>3.24</v>
      </c>
    </row>
    <row r="6092" spans="1:4">
      <c r="A6092">
        <v>6425</v>
      </c>
      <c r="B6092" t="s">
        <v>18293</v>
      </c>
      <c r="C6092">
        <v>0</v>
      </c>
      <c r="D6092" s="88">
        <v>13.9</v>
      </c>
    </row>
    <row r="6093" spans="1:4">
      <c r="A6093">
        <v>6426</v>
      </c>
      <c r="B6093" t="s">
        <v>18294</v>
      </c>
      <c r="C6093">
        <v>0</v>
      </c>
      <c r="D6093" s="88">
        <v>13.84</v>
      </c>
    </row>
    <row r="6094" spans="1:4">
      <c r="A6094">
        <v>6427</v>
      </c>
      <c r="B6094" t="s">
        <v>18295</v>
      </c>
      <c r="C6094">
        <v>0</v>
      </c>
      <c r="D6094" s="88">
        <v>14.94</v>
      </c>
    </row>
    <row r="6095" spans="1:4">
      <c r="A6095">
        <v>6428</v>
      </c>
      <c r="B6095" t="s">
        <v>18296</v>
      </c>
      <c r="C6095">
        <v>0</v>
      </c>
      <c r="D6095" s="88">
        <v>16.149999999999999</v>
      </c>
    </row>
    <row r="6096" spans="1:4">
      <c r="A6096">
        <v>6429</v>
      </c>
      <c r="B6096" t="s">
        <v>18297</v>
      </c>
      <c r="C6096">
        <v>0</v>
      </c>
      <c r="D6096" s="88">
        <v>30.69</v>
      </c>
    </row>
    <row r="6097" spans="1:4">
      <c r="A6097">
        <v>6430</v>
      </c>
      <c r="B6097" t="s">
        <v>18298</v>
      </c>
      <c r="C6097">
        <v>0</v>
      </c>
      <c r="D6097" s="88">
        <v>75</v>
      </c>
    </row>
    <row r="6098" spans="1:4">
      <c r="A6098">
        <v>6431</v>
      </c>
      <c r="B6098" t="s">
        <v>18299</v>
      </c>
      <c r="C6098">
        <v>0</v>
      </c>
      <c r="D6098" s="88">
        <v>39.5</v>
      </c>
    </row>
    <row r="6099" spans="1:4">
      <c r="A6099">
        <v>6432</v>
      </c>
      <c r="B6099" t="s">
        <v>18300</v>
      </c>
      <c r="C6099">
        <v>0</v>
      </c>
      <c r="D6099" s="88">
        <v>72.75</v>
      </c>
    </row>
    <row r="6100" spans="1:4">
      <c r="A6100">
        <v>6433</v>
      </c>
      <c r="B6100" t="s">
        <v>18301</v>
      </c>
      <c r="C6100">
        <v>36</v>
      </c>
      <c r="D6100" s="88">
        <v>9.23</v>
      </c>
    </row>
    <row r="6101" spans="1:4">
      <c r="A6101">
        <v>6434</v>
      </c>
      <c r="B6101" t="s">
        <v>18302</v>
      </c>
      <c r="C6101">
        <v>18</v>
      </c>
      <c r="D6101" s="88">
        <v>13.8</v>
      </c>
    </row>
    <row r="6102" spans="1:4">
      <c r="A6102">
        <v>6435</v>
      </c>
      <c r="B6102" t="s">
        <v>18303</v>
      </c>
      <c r="C6102">
        <v>0</v>
      </c>
      <c r="D6102" s="88">
        <v>13.92</v>
      </c>
    </row>
    <row r="6103" spans="1:4">
      <c r="A6103">
        <v>6436</v>
      </c>
      <c r="B6103" t="s">
        <v>18304</v>
      </c>
      <c r="C6103">
        <v>36</v>
      </c>
      <c r="D6103" s="88">
        <v>12.3</v>
      </c>
    </row>
    <row r="6104" spans="1:4">
      <c r="A6104">
        <v>6437</v>
      </c>
      <c r="B6104" t="s">
        <v>18305</v>
      </c>
      <c r="C6104">
        <v>0</v>
      </c>
      <c r="D6104" s="88">
        <v>3.9</v>
      </c>
    </row>
    <row r="6105" spans="1:4">
      <c r="A6105">
        <v>6438</v>
      </c>
      <c r="B6105" t="s">
        <v>18306</v>
      </c>
      <c r="C6105">
        <v>36</v>
      </c>
      <c r="D6105" s="88">
        <v>3</v>
      </c>
    </row>
    <row r="6106" spans="1:4">
      <c r="A6106">
        <v>6439</v>
      </c>
      <c r="B6106" t="s">
        <v>18307</v>
      </c>
      <c r="C6106">
        <v>0</v>
      </c>
      <c r="D6106" s="88">
        <v>2.4950000000000001</v>
      </c>
    </row>
    <row r="6107" spans="1:4">
      <c r="A6107">
        <v>6440</v>
      </c>
      <c r="B6107" t="s">
        <v>18308</v>
      </c>
      <c r="C6107">
        <v>0</v>
      </c>
      <c r="D6107" s="88">
        <v>10.119999999999999</v>
      </c>
    </row>
    <row r="6108" spans="1:4">
      <c r="A6108">
        <v>6441</v>
      </c>
      <c r="B6108" t="s">
        <v>18309</v>
      </c>
      <c r="C6108">
        <v>0</v>
      </c>
      <c r="D6108" s="88">
        <v>21.8</v>
      </c>
    </row>
    <row r="6109" spans="1:4">
      <c r="A6109">
        <v>6442</v>
      </c>
      <c r="B6109" t="s">
        <v>18310</v>
      </c>
      <c r="C6109">
        <v>0</v>
      </c>
      <c r="D6109" s="88">
        <v>24.75</v>
      </c>
    </row>
    <row r="6110" spans="1:4">
      <c r="A6110">
        <v>6443</v>
      </c>
      <c r="B6110" t="s">
        <v>18311</v>
      </c>
      <c r="C6110">
        <v>0</v>
      </c>
      <c r="D6110" s="88">
        <v>29.83</v>
      </c>
    </row>
    <row r="6111" spans="1:4">
      <c r="A6111">
        <v>6444</v>
      </c>
      <c r="B6111" t="s">
        <v>18312</v>
      </c>
      <c r="C6111">
        <v>0</v>
      </c>
      <c r="D6111" s="88">
        <v>22.1</v>
      </c>
    </row>
    <row r="6112" spans="1:4">
      <c r="A6112">
        <v>6445</v>
      </c>
      <c r="B6112" t="s">
        <v>18313</v>
      </c>
      <c r="C6112">
        <v>0</v>
      </c>
      <c r="D6112" s="88">
        <v>22.1</v>
      </c>
    </row>
    <row r="6113" spans="1:4">
      <c r="A6113">
        <v>6446</v>
      </c>
      <c r="B6113" t="s">
        <v>18314</v>
      </c>
      <c r="C6113">
        <v>0</v>
      </c>
      <c r="D6113" s="88">
        <v>24.65</v>
      </c>
    </row>
    <row r="6114" spans="1:4">
      <c r="A6114">
        <v>6447</v>
      </c>
      <c r="B6114" t="s">
        <v>18315</v>
      </c>
      <c r="C6114">
        <v>0</v>
      </c>
      <c r="D6114" s="88">
        <v>19.97</v>
      </c>
    </row>
    <row r="6115" spans="1:4">
      <c r="A6115">
        <v>6448</v>
      </c>
      <c r="B6115" t="s">
        <v>18316</v>
      </c>
      <c r="C6115">
        <v>0</v>
      </c>
      <c r="D6115" s="88">
        <v>11.81</v>
      </c>
    </row>
    <row r="6116" spans="1:4">
      <c r="A6116">
        <v>6449</v>
      </c>
      <c r="B6116" t="s">
        <v>18317</v>
      </c>
      <c r="C6116">
        <v>0</v>
      </c>
      <c r="D6116" s="88">
        <v>11.9</v>
      </c>
    </row>
    <row r="6117" spans="1:4">
      <c r="A6117">
        <v>6450</v>
      </c>
      <c r="B6117" t="s">
        <v>18318</v>
      </c>
      <c r="C6117">
        <v>0</v>
      </c>
      <c r="D6117" s="88">
        <v>94</v>
      </c>
    </row>
    <row r="6118" spans="1:4">
      <c r="A6118">
        <v>6451</v>
      </c>
      <c r="B6118" t="s">
        <v>18319</v>
      </c>
      <c r="C6118">
        <v>0</v>
      </c>
      <c r="D6118" s="88">
        <v>28.9</v>
      </c>
    </row>
    <row r="6119" spans="1:4">
      <c r="A6119">
        <v>6452</v>
      </c>
      <c r="B6119" t="s">
        <v>18320</v>
      </c>
      <c r="C6119">
        <v>0</v>
      </c>
      <c r="D6119" s="88">
        <v>13.5</v>
      </c>
    </row>
    <row r="6120" spans="1:4">
      <c r="A6120">
        <v>6453</v>
      </c>
      <c r="B6120" t="s">
        <v>18321</v>
      </c>
      <c r="C6120">
        <v>0</v>
      </c>
      <c r="D6120" s="88">
        <v>11.05</v>
      </c>
    </row>
    <row r="6121" spans="1:4">
      <c r="A6121">
        <v>6454</v>
      </c>
      <c r="B6121" t="s">
        <v>18322</v>
      </c>
      <c r="C6121">
        <v>0</v>
      </c>
      <c r="D6121" s="88">
        <v>7.5</v>
      </c>
    </row>
    <row r="6122" spans="1:4">
      <c r="A6122">
        <v>6455</v>
      </c>
      <c r="B6122" t="s">
        <v>18323</v>
      </c>
      <c r="C6122">
        <v>0</v>
      </c>
      <c r="D6122" s="88">
        <v>22.373000000000001</v>
      </c>
    </row>
    <row r="6123" spans="1:4">
      <c r="A6123">
        <v>6456</v>
      </c>
      <c r="B6123" t="s">
        <v>18324</v>
      </c>
      <c r="C6123">
        <v>0</v>
      </c>
      <c r="D6123" s="88">
        <v>9.6999999999999993</v>
      </c>
    </row>
    <row r="6124" spans="1:4">
      <c r="A6124">
        <v>6457</v>
      </c>
      <c r="B6124" t="s">
        <v>18325</v>
      </c>
      <c r="C6124">
        <v>0</v>
      </c>
      <c r="D6124" s="88">
        <v>6.12</v>
      </c>
    </row>
    <row r="6125" spans="1:4">
      <c r="A6125">
        <v>6458</v>
      </c>
      <c r="B6125" t="s">
        <v>18326</v>
      </c>
      <c r="C6125">
        <v>0</v>
      </c>
      <c r="D6125" s="88">
        <v>11.31</v>
      </c>
    </row>
    <row r="6126" spans="1:4">
      <c r="A6126">
        <v>6459</v>
      </c>
      <c r="B6126" t="s">
        <v>18327</v>
      </c>
      <c r="C6126">
        <v>0</v>
      </c>
      <c r="D6126" s="88">
        <v>8.65</v>
      </c>
    </row>
    <row r="6127" spans="1:4">
      <c r="A6127">
        <v>6460</v>
      </c>
      <c r="B6127" t="s">
        <v>18328</v>
      </c>
      <c r="C6127">
        <v>6</v>
      </c>
      <c r="D6127" s="88">
        <v>8.17</v>
      </c>
    </row>
    <row r="6128" spans="1:4">
      <c r="A6128">
        <v>6461</v>
      </c>
      <c r="B6128" t="s">
        <v>18329</v>
      </c>
      <c r="C6128">
        <v>12</v>
      </c>
      <c r="D6128" s="88">
        <v>13.21</v>
      </c>
    </row>
    <row r="6129" spans="1:4">
      <c r="A6129">
        <v>6462</v>
      </c>
      <c r="B6129" t="s">
        <v>18330</v>
      </c>
      <c r="C6129">
        <v>0</v>
      </c>
      <c r="D6129" s="88">
        <v>7.8</v>
      </c>
    </row>
    <row r="6130" spans="1:4">
      <c r="A6130">
        <v>6463</v>
      </c>
      <c r="B6130" t="s">
        <v>18331</v>
      </c>
      <c r="C6130">
        <v>24</v>
      </c>
      <c r="D6130" s="88">
        <v>6.2</v>
      </c>
    </row>
    <row r="6131" spans="1:4">
      <c r="A6131">
        <v>6464</v>
      </c>
      <c r="B6131" t="s">
        <v>18332</v>
      </c>
      <c r="C6131">
        <v>6</v>
      </c>
      <c r="D6131" s="88">
        <v>10.74</v>
      </c>
    </row>
    <row r="6132" spans="1:4">
      <c r="A6132">
        <v>6465</v>
      </c>
      <c r="B6132" t="s">
        <v>18333</v>
      </c>
      <c r="C6132">
        <v>12</v>
      </c>
      <c r="D6132" s="88">
        <v>23.655000000000001</v>
      </c>
    </row>
    <row r="6133" spans="1:4">
      <c r="A6133">
        <v>6466</v>
      </c>
      <c r="B6133" t="s">
        <v>18334</v>
      </c>
      <c r="C6133">
        <v>0</v>
      </c>
      <c r="D6133" s="88">
        <v>52.25</v>
      </c>
    </row>
    <row r="6134" spans="1:4">
      <c r="A6134">
        <v>6467</v>
      </c>
      <c r="B6134" t="s">
        <v>18335</v>
      </c>
      <c r="C6134">
        <v>0</v>
      </c>
      <c r="D6134" s="88">
        <v>33.787999999999997</v>
      </c>
    </row>
    <row r="6135" spans="1:4">
      <c r="A6135">
        <v>6468</v>
      </c>
      <c r="B6135" t="s">
        <v>18336</v>
      </c>
      <c r="C6135">
        <v>0</v>
      </c>
      <c r="D6135" s="88">
        <v>12.64</v>
      </c>
    </row>
    <row r="6136" spans="1:4">
      <c r="A6136">
        <v>6469</v>
      </c>
      <c r="B6136" t="s">
        <v>18337</v>
      </c>
      <c r="C6136">
        <v>3</v>
      </c>
      <c r="D6136" s="88">
        <v>36.479999999999997</v>
      </c>
    </row>
    <row r="6137" spans="1:4">
      <c r="A6137">
        <v>6470</v>
      </c>
      <c r="B6137" t="s">
        <v>18338</v>
      </c>
      <c r="C6137">
        <v>0</v>
      </c>
      <c r="D6137" s="88">
        <v>17.2</v>
      </c>
    </row>
    <row r="6138" spans="1:4">
      <c r="A6138">
        <v>6471</v>
      </c>
      <c r="B6138" t="s">
        <v>18339</v>
      </c>
      <c r="C6138">
        <v>0</v>
      </c>
      <c r="D6138" s="88">
        <v>26.69</v>
      </c>
    </row>
    <row r="6139" spans="1:4">
      <c r="A6139">
        <v>6472</v>
      </c>
      <c r="B6139" t="s">
        <v>18340</v>
      </c>
      <c r="C6139">
        <v>6</v>
      </c>
      <c r="D6139" s="88">
        <v>23.4</v>
      </c>
    </row>
    <row r="6140" spans="1:4">
      <c r="A6140">
        <v>6473</v>
      </c>
      <c r="B6140" t="s">
        <v>18341</v>
      </c>
      <c r="C6140">
        <v>0</v>
      </c>
      <c r="D6140" s="88">
        <v>22.3</v>
      </c>
    </row>
    <row r="6141" spans="1:4">
      <c r="A6141">
        <v>6474</v>
      </c>
      <c r="B6141" t="s">
        <v>18342</v>
      </c>
      <c r="C6141">
        <v>0</v>
      </c>
      <c r="D6141" s="88">
        <v>12.324999999999999</v>
      </c>
    </row>
    <row r="6142" spans="1:4">
      <c r="A6142">
        <v>6475</v>
      </c>
      <c r="B6142" t="s">
        <v>18343</v>
      </c>
      <c r="C6142">
        <v>0</v>
      </c>
      <c r="D6142" s="88">
        <v>8.0890000000000004</v>
      </c>
    </row>
    <row r="6143" spans="1:4">
      <c r="A6143">
        <v>6476</v>
      </c>
      <c r="B6143" t="s">
        <v>18344</v>
      </c>
      <c r="C6143">
        <v>6</v>
      </c>
      <c r="D6143" s="88">
        <v>4.5599999999999996</v>
      </c>
    </row>
    <row r="6144" spans="1:4">
      <c r="A6144">
        <v>6477</v>
      </c>
      <c r="B6144" t="s">
        <v>18345</v>
      </c>
      <c r="C6144">
        <v>0</v>
      </c>
      <c r="D6144" s="88">
        <v>3.73</v>
      </c>
    </row>
    <row r="6145" spans="1:4">
      <c r="A6145">
        <v>6478</v>
      </c>
      <c r="B6145" t="s">
        <v>18346</v>
      </c>
      <c r="C6145">
        <v>6</v>
      </c>
      <c r="D6145" s="88">
        <v>6.65</v>
      </c>
    </row>
    <row r="6146" spans="1:4">
      <c r="A6146">
        <v>6479</v>
      </c>
      <c r="B6146" t="s">
        <v>18347</v>
      </c>
      <c r="C6146">
        <v>6</v>
      </c>
      <c r="D6146" s="88">
        <v>5.0659999999999998</v>
      </c>
    </row>
    <row r="6147" spans="1:4">
      <c r="A6147">
        <v>6480</v>
      </c>
      <c r="B6147" t="s">
        <v>18348</v>
      </c>
      <c r="C6147">
        <v>6</v>
      </c>
      <c r="D6147" s="88">
        <v>4.4790000000000001</v>
      </c>
    </row>
    <row r="6148" spans="1:4">
      <c r="A6148">
        <v>6481</v>
      </c>
      <c r="B6148" t="s">
        <v>18349</v>
      </c>
      <c r="C6148">
        <v>0</v>
      </c>
      <c r="D6148" s="88">
        <v>0</v>
      </c>
    </row>
    <row r="6149" spans="1:4">
      <c r="A6149">
        <v>6482</v>
      </c>
      <c r="B6149" t="s">
        <v>18350</v>
      </c>
      <c r="C6149">
        <v>6</v>
      </c>
      <c r="D6149" s="88">
        <v>11.79</v>
      </c>
    </row>
    <row r="6150" spans="1:4">
      <c r="A6150">
        <v>6483</v>
      </c>
      <c r="B6150" t="s">
        <v>18351</v>
      </c>
      <c r="C6150">
        <v>6</v>
      </c>
      <c r="D6150" s="88">
        <v>38.78</v>
      </c>
    </row>
    <row r="6151" spans="1:4">
      <c r="A6151">
        <v>6484</v>
      </c>
      <c r="B6151" t="s">
        <v>18352</v>
      </c>
      <c r="C6151">
        <v>0</v>
      </c>
      <c r="D6151" s="88">
        <v>27.91</v>
      </c>
    </row>
    <row r="6152" spans="1:4">
      <c r="A6152">
        <v>6485</v>
      </c>
      <c r="B6152" t="s">
        <v>18353</v>
      </c>
      <c r="C6152">
        <v>0</v>
      </c>
      <c r="D6152" s="88">
        <v>8.31</v>
      </c>
    </row>
    <row r="6153" spans="1:4">
      <c r="A6153">
        <v>6486</v>
      </c>
      <c r="B6153" t="s">
        <v>18354</v>
      </c>
      <c r="C6153">
        <v>0</v>
      </c>
      <c r="D6153" s="88">
        <v>6.23</v>
      </c>
    </row>
    <row r="6154" spans="1:4">
      <c r="A6154">
        <v>6487</v>
      </c>
      <c r="B6154" t="s">
        <v>18355</v>
      </c>
      <c r="C6154">
        <v>6</v>
      </c>
      <c r="D6154" s="88">
        <v>6.25</v>
      </c>
    </row>
    <row r="6155" spans="1:4">
      <c r="A6155">
        <v>6488</v>
      </c>
      <c r="B6155" t="s">
        <v>18356</v>
      </c>
      <c r="C6155">
        <v>0</v>
      </c>
      <c r="D6155" s="88">
        <v>14.14</v>
      </c>
    </row>
    <row r="6156" spans="1:4">
      <c r="A6156">
        <v>6489</v>
      </c>
      <c r="B6156" t="s">
        <v>18357</v>
      </c>
      <c r="C6156">
        <v>0</v>
      </c>
      <c r="D6156" s="88">
        <v>0</v>
      </c>
    </row>
    <row r="6157" spans="1:4">
      <c r="A6157">
        <v>6490</v>
      </c>
      <c r="B6157" t="s">
        <v>18358</v>
      </c>
      <c r="C6157">
        <v>24</v>
      </c>
      <c r="D6157" s="88">
        <v>5.93</v>
      </c>
    </row>
    <row r="6158" spans="1:4">
      <c r="A6158">
        <v>6491</v>
      </c>
      <c r="B6158" t="s">
        <v>18359</v>
      </c>
      <c r="C6158">
        <v>0</v>
      </c>
      <c r="D6158" s="88">
        <v>43.44</v>
      </c>
    </row>
    <row r="6159" spans="1:4">
      <c r="A6159">
        <v>6492</v>
      </c>
      <c r="B6159" t="s">
        <v>18360</v>
      </c>
      <c r="C6159">
        <v>42</v>
      </c>
      <c r="D6159" s="88">
        <v>4.75</v>
      </c>
    </row>
    <row r="6160" spans="1:4">
      <c r="A6160">
        <v>6493</v>
      </c>
      <c r="B6160" t="s">
        <v>18361</v>
      </c>
      <c r="C6160">
        <v>0</v>
      </c>
      <c r="D6160" s="88">
        <v>5.9379999999999997</v>
      </c>
    </row>
    <row r="6161" spans="1:4">
      <c r="A6161">
        <v>6494</v>
      </c>
      <c r="B6161" t="s">
        <v>18362</v>
      </c>
      <c r="C6161">
        <v>0</v>
      </c>
      <c r="D6161" s="88">
        <v>32.448</v>
      </c>
    </row>
    <row r="6162" spans="1:4">
      <c r="A6162">
        <v>6495</v>
      </c>
      <c r="B6162" t="s">
        <v>18363</v>
      </c>
      <c r="C6162">
        <v>0</v>
      </c>
      <c r="D6162" s="88">
        <v>38.4</v>
      </c>
    </row>
    <row r="6163" spans="1:4">
      <c r="A6163">
        <v>6496</v>
      </c>
      <c r="B6163" t="s">
        <v>18364</v>
      </c>
      <c r="C6163">
        <v>0</v>
      </c>
      <c r="D6163" s="88">
        <v>27.84</v>
      </c>
    </row>
    <row r="6164" spans="1:4">
      <c r="A6164">
        <v>6497</v>
      </c>
      <c r="B6164" t="s">
        <v>18365</v>
      </c>
      <c r="C6164">
        <v>0</v>
      </c>
      <c r="D6164" s="88">
        <v>29.76</v>
      </c>
    </row>
    <row r="6165" spans="1:4">
      <c r="A6165">
        <v>6498</v>
      </c>
      <c r="B6165" t="s">
        <v>18366</v>
      </c>
      <c r="C6165">
        <v>0</v>
      </c>
      <c r="D6165" s="88">
        <v>32.06</v>
      </c>
    </row>
    <row r="6166" spans="1:4">
      <c r="A6166">
        <v>6499</v>
      </c>
      <c r="B6166" t="s">
        <v>18367</v>
      </c>
      <c r="C6166">
        <v>0</v>
      </c>
      <c r="D6166" s="88">
        <v>30.029</v>
      </c>
    </row>
    <row r="6167" spans="1:4">
      <c r="A6167">
        <v>6500</v>
      </c>
      <c r="B6167" t="s">
        <v>18368</v>
      </c>
      <c r="C6167">
        <v>0</v>
      </c>
      <c r="D6167" s="88">
        <v>34.090000000000003</v>
      </c>
    </row>
    <row r="6168" spans="1:4">
      <c r="A6168">
        <v>6501</v>
      </c>
      <c r="B6168" t="s">
        <v>18369</v>
      </c>
      <c r="C6168">
        <v>0</v>
      </c>
      <c r="D6168" s="88">
        <v>20.754999999999999</v>
      </c>
    </row>
    <row r="6169" spans="1:4">
      <c r="A6169">
        <v>6502</v>
      </c>
      <c r="B6169" t="s">
        <v>18370</v>
      </c>
      <c r="C6169">
        <v>0</v>
      </c>
      <c r="D6169" s="88">
        <v>17.239999999999998</v>
      </c>
    </row>
    <row r="6170" spans="1:4">
      <c r="A6170">
        <v>6503</v>
      </c>
      <c r="B6170" t="s">
        <v>18371</v>
      </c>
      <c r="C6170">
        <v>3</v>
      </c>
      <c r="D6170" s="88">
        <v>8.7989999999999995</v>
      </c>
    </row>
    <row r="6171" spans="1:4">
      <c r="A6171">
        <v>6504</v>
      </c>
      <c r="B6171" t="s">
        <v>18372</v>
      </c>
      <c r="C6171">
        <v>0</v>
      </c>
      <c r="D6171" s="88">
        <v>33.299999999999997</v>
      </c>
    </row>
    <row r="6172" spans="1:4">
      <c r="A6172">
        <v>6505</v>
      </c>
      <c r="B6172" t="s">
        <v>18373</v>
      </c>
      <c r="C6172">
        <v>0</v>
      </c>
      <c r="D6172" s="88">
        <v>3.93</v>
      </c>
    </row>
    <row r="6173" spans="1:4">
      <c r="A6173">
        <v>6506</v>
      </c>
      <c r="B6173" t="s">
        <v>18374</v>
      </c>
      <c r="C6173">
        <v>0</v>
      </c>
      <c r="D6173" s="88">
        <v>51.95</v>
      </c>
    </row>
    <row r="6174" spans="1:4">
      <c r="A6174">
        <v>6507</v>
      </c>
      <c r="B6174" t="s">
        <v>18375</v>
      </c>
      <c r="C6174">
        <v>0</v>
      </c>
      <c r="D6174" s="88">
        <v>55.024999999999999</v>
      </c>
    </row>
    <row r="6175" spans="1:4">
      <c r="A6175">
        <v>6508</v>
      </c>
      <c r="B6175" t="s">
        <v>18376</v>
      </c>
      <c r="C6175">
        <v>12</v>
      </c>
      <c r="D6175" s="88">
        <v>24.44</v>
      </c>
    </row>
    <row r="6176" spans="1:4">
      <c r="A6176">
        <v>6509</v>
      </c>
      <c r="B6176" t="s">
        <v>18377</v>
      </c>
      <c r="C6176">
        <v>6</v>
      </c>
      <c r="D6176" s="88">
        <v>28.087</v>
      </c>
    </row>
    <row r="6177" spans="1:4">
      <c r="A6177">
        <v>6510</v>
      </c>
      <c r="B6177" t="s">
        <v>18378</v>
      </c>
      <c r="C6177">
        <v>0</v>
      </c>
      <c r="D6177" s="88">
        <v>2.08</v>
      </c>
    </row>
    <row r="6178" spans="1:4">
      <c r="A6178">
        <v>6511</v>
      </c>
      <c r="B6178" t="s">
        <v>18379</v>
      </c>
      <c r="C6178">
        <v>0</v>
      </c>
      <c r="D6178" s="88">
        <v>15.791</v>
      </c>
    </row>
    <row r="6179" spans="1:4">
      <c r="A6179">
        <v>6512</v>
      </c>
      <c r="B6179" t="s">
        <v>18380</v>
      </c>
      <c r="C6179">
        <v>0</v>
      </c>
      <c r="D6179" s="88">
        <v>69.912000000000006</v>
      </c>
    </row>
    <row r="6180" spans="1:4">
      <c r="A6180">
        <v>6513</v>
      </c>
      <c r="B6180" t="s">
        <v>18381</v>
      </c>
      <c r="C6180">
        <v>0</v>
      </c>
      <c r="D6180" s="88">
        <v>69.912000000000006</v>
      </c>
    </row>
    <row r="6181" spans="1:4">
      <c r="A6181">
        <v>6514</v>
      </c>
      <c r="B6181" t="s">
        <v>18382</v>
      </c>
      <c r="C6181">
        <v>0</v>
      </c>
      <c r="D6181" s="88">
        <v>45.625999999999998</v>
      </c>
    </row>
    <row r="6182" spans="1:4">
      <c r="A6182">
        <v>6515</v>
      </c>
      <c r="B6182" t="s">
        <v>18383</v>
      </c>
      <c r="C6182">
        <v>0</v>
      </c>
      <c r="D6182" s="88">
        <v>33.76</v>
      </c>
    </row>
    <row r="6183" spans="1:4">
      <c r="A6183">
        <v>6516</v>
      </c>
      <c r="B6183" t="s">
        <v>18384</v>
      </c>
      <c r="C6183">
        <v>0</v>
      </c>
      <c r="D6183" s="88">
        <v>29.74</v>
      </c>
    </row>
    <row r="6184" spans="1:4">
      <c r="A6184">
        <v>6517</v>
      </c>
      <c r="B6184" t="s">
        <v>18385</v>
      </c>
      <c r="C6184">
        <v>0</v>
      </c>
      <c r="D6184" s="88">
        <v>71.31</v>
      </c>
    </row>
    <row r="6185" spans="1:4">
      <c r="A6185">
        <v>6518</v>
      </c>
      <c r="B6185" t="s">
        <v>18386</v>
      </c>
      <c r="C6185">
        <v>6</v>
      </c>
      <c r="D6185" s="88">
        <v>10.57</v>
      </c>
    </row>
    <row r="6186" spans="1:4">
      <c r="A6186">
        <v>6519</v>
      </c>
      <c r="B6186" t="s">
        <v>18387</v>
      </c>
      <c r="C6186">
        <v>0</v>
      </c>
      <c r="D6186" s="88">
        <v>504</v>
      </c>
    </row>
    <row r="6187" spans="1:4">
      <c r="A6187">
        <v>6520</v>
      </c>
      <c r="B6187" t="s">
        <v>18388</v>
      </c>
      <c r="C6187">
        <v>0</v>
      </c>
      <c r="D6187" s="88">
        <v>27.38</v>
      </c>
    </row>
    <row r="6188" spans="1:4">
      <c r="A6188">
        <v>6521</v>
      </c>
      <c r="B6188" t="s">
        <v>18389</v>
      </c>
      <c r="C6188">
        <v>6</v>
      </c>
      <c r="D6188" s="88">
        <v>10.92</v>
      </c>
    </row>
    <row r="6189" spans="1:4">
      <c r="A6189">
        <v>6522</v>
      </c>
      <c r="B6189" t="s">
        <v>18390</v>
      </c>
      <c r="C6189">
        <v>0</v>
      </c>
      <c r="D6189" s="88">
        <v>28.53</v>
      </c>
    </row>
    <row r="6190" spans="1:4">
      <c r="A6190">
        <v>6523</v>
      </c>
      <c r="B6190" t="s">
        <v>18391</v>
      </c>
      <c r="C6190">
        <v>0</v>
      </c>
      <c r="D6190" s="88">
        <v>243.16</v>
      </c>
    </row>
    <row r="6191" spans="1:4">
      <c r="A6191">
        <v>6524</v>
      </c>
      <c r="B6191" t="s">
        <v>18392</v>
      </c>
      <c r="C6191">
        <v>0</v>
      </c>
      <c r="D6191" s="88">
        <v>13.76</v>
      </c>
    </row>
    <row r="6192" spans="1:4">
      <c r="A6192">
        <v>6525</v>
      </c>
      <c r="B6192" t="s">
        <v>18393</v>
      </c>
      <c r="C6192">
        <v>63</v>
      </c>
      <c r="D6192" s="88">
        <v>5.0629999999999997</v>
      </c>
    </row>
    <row r="6193" spans="1:4">
      <c r="A6193">
        <v>6526</v>
      </c>
      <c r="B6193" t="s">
        <v>18394</v>
      </c>
      <c r="C6193">
        <v>0</v>
      </c>
      <c r="D6193" s="88">
        <v>10.28</v>
      </c>
    </row>
    <row r="6194" spans="1:4">
      <c r="A6194">
        <v>6527</v>
      </c>
      <c r="B6194" t="s">
        <v>18395</v>
      </c>
      <c r="C6194">
        <v>72</v>
      </c>
      <c r="D6194" s="88">
        <v>5.3959999999999999</v>
      </c>
    </row>
    <row r="6195" spans="1:4">
      <c r="A6195">
        <v>6528</v>
      </c>
      <c r="B6195" t="s">
        <v>18396</v>
      </c>
      <c r="C6195">
        <v>0</v>
      </c>
      <c r="D6195" s="88">
        <v>68.959999999999994</v>
      </c>
    </row>
    <row r="6196" spans="1:4">
      <c r="A6196">
        <v>6529</v>
      </c>
      <c r="B6196" t="s">
        <v>18397</v>
      </c>
      <c r="C6196">
        <v>0</v>
      </c>
      <c r="D6196" s="88">
        <v>64.11</v>
      </c>
    </row>
    <row r="6197" spans="1:4">
      <c r="A6197">
        <v>6530</v>
      </c>
      <c r="B6197" t="s">
        <v>18398</v>
      </c>
      <c r="C6197">
        <v>0</v>
      </c>
      <c r="D6197" s="88">
        <v>78.260000000000005</v>
      </c>
    </row>
    <row r="6198" spans="1:4">
      <c r="A6198">
        <v>6531</v>
      </c>
      <c r="B6198" t="s">
        <v>18399</v>
      </c>
      <c r="C6198">
        <v>6</v>
      </c>
      <c r="D6198" s="88">
        <v>19.864999999999998</v>
      </c>
    </row>
    <row r="6199" spans="1:4">
      <c r="A6199">
        <v>6532</v>
      </c>
      <c r="B6199" t="s">
        <v>18400</v>
      </c>
      <c r="C6199">
        <v>0</v>
      </c>
      <c r="D6199" s="88">
        <v>17.100000000000001</v>
      </c>
    </row>
    <row r="6200" spans="1:4">
      <c r="A6200">
        <v>6533</v>
      </c>
      <c r="B6200" t="s">
        <v>18401</v>
      </c>
      <c r="C6200">
        <v>0</v>
      </c>
      <c r="D6200" s="88">
        <v>45</v>
      </c>
    </row>
    <row r="6201" spans="1:4">
      <c r="A6201">
        <v>6534</v>
      </c>
      <c r="B6201" t="s">
        <v>18402</v>
      </c>
      <c r="C6201">
        <v>0</v>
      </c>
      <c r="D6201" s="88">
        <v>9.9</v>
      </c>
    </row>
    <row r="6202" spans="1:4">
      <c r="A6202">
        <v>6535</v>
      </c>
      <c r="B6202" t="s">
        <v>18403</v>
      </c>
      <c r="C6202">
        <v>0</v>
      </c>
      <c r="D6202" s="88">
        <v>12.78</v>
      </c>
    </row>
    <row r="6203" spans="1:4">
      <c r="A6203">
        <v>6536</v>
      </c>
      <c r="B6203" t="s">
        <v>18404</v>
      </c>
      <c r="C6203">
        <v>0</v>
      </c>
      <c r="D6203" s="88">
        <v>60.45</v>
      </c>
    </row>
    <row r="6204" spans="1:4">
      <c r="A6204">
        <v>6537</v>
      </c>
      <c r="B6204" t="s">
        <v>18405</v>
      </c>
      <c r="C6204">
        <v>0</v>
      </c>
      <c r="D6204" s="88">
        <v>17.57</v>
      </c>
    </row>
    <row r="6205" spans="1:4">
      <c r="A6205">
        <v>6538</v>
      </c>
      <c r="B6205" t="s">
        <v>18406</v>
      </c>
      <c r="C6205">
        <v>0</v>
      </c>
      <c r="D6205" s="88">
        <v>24.78</v>
      </c>
    </row>
    <row r="6206" spans="1:4">
      <c r="A6206">
        <v>6539</v>
      </c>
      <c r="B6206" t="s">
        <v>18407</v>
      </c>
      <c r="C6206">
        <v>0</v>
      </c>
      <c r="D6206" s="88">
        <v>13.45</v>
      </c>
    </row>
    <row r="6207" spans="1:4">
      <c r="A6207">
        <v>6540</v>
      </c>
      <c r="B6207" t="s">
        <v>18408</v>
      </c>
      <c r="C6207">
        <v>0</v>
      </c>
      <c r="D6207" s="88">
        <v>32.5</v>
      </c>
    </row>
    <row r="6208" spans="1:4">
      <c r="A6208">
        <v>6541</v>
      </c>
      <c r="B6208" t="s">
        <v>18409</v>
      </c>
      <c r="C6208">
        <v>0</v>
      </c>
      <c r="D6208" s="88">
        <v>45</v>
      </c>
    </row>
    <row r="6209" spans="1:4">
      <c r="A6209">
        <v>6542</v>
      </c>
      <c r="B6209" t="s">
        <v>18410</v>
      </c>
      <c r="C6209">
        <v>0</v>
      </c>
      <c r="D6209" s="88">
        <v>32.5</v>
      </c>
    </row>
    <row r="6210" spans="1:4">
      <c r="A6210">
        <v>6543</v>
      </c>
      <c r="B6210" t="s">
        <v>18411</v>
      </c>
      <c r="C6210">
        <v>6</v>
      </c>
      <c r="D6210" s="88">
        <v>13.95</v>
      </c>
    </row>
    <row r="6211" spans="1:4">
      <c r="A6211">
        <v>6544</v>
      </c>
      <c r="B6211" t="s">
        <v>18412</v>
      </c>
      <c r="C6211">
        <v>0</v>
      </c>
      <c r="D6211" s="88">
        <v>24.85</v>
      </c>
    </row>
    <row r="6212" spans="1:4">
      <c r="A6212">
        <v>6545</v>
      </c>
      <c r="B6212" t="s">
        <v>18413</v>
      </c>
      <c r="C6212">
        <v>0</v>
      </c>
      <c r="D6212" s="88">
        <v>33</v>
      </c>
    </row>
    <row r="6213" spans="1:4">
      <c r="A6213">
        <v>6546</v>
      </c>
      <c r="B6213" t="s">
        <v>18414</v>
      </c>
      <c r="C6213">
        <v>0</v>
      </c>
      <c r="D6213" s="88">
        <v>24.731000000000002</v>
      </c>
    </row>
    <row r="6214" spans="1:4">
      <c r="A6214">
        <v>6547</v>
      </c>
      <c r="B6214" t="s">
        <v>18415</v>
      </c>
      <c r="C6214">
        <v>0</v>
      </c>
      <c r="D6214" s="88">
        <v>27.13</v>
      </c>
    </row>
    <row r="6215" spans="1:4">
      <c r="A6215">
        <v>6548</v>
      </c>
      <c r="B6215" t="s">
        <v>18416</v>
      </c>
      <c r="C6215">
        <v>0</v>
      </c>
      <c r="D6215" s="88">
        <v>17.45</v>
      </c>
    </row>
    <row r="6216" spans="1:4">
      <c r="A6216">
        <v>6549</v>
      </c>
      <c r="B6216" t="s">
        <v>18417</v>
      </c>
      <c r="C6216">
        <v>0</v>
      </c>
      <c r="D6216" s="88">
        <v>12.45</v>
      </c>
    </row>
    <row r="6217" spans="1:4">
      <c r="A6217">
        <v>6550</v>
      </c>
      <c r="B6217" t="s">
        <v>18418</v>
      </c>
      <c r="C6217">
        <v>0</v>
      </c>
      <c r="D6217" s="88">
        <v>30.45</v>
      </c>
    </row>
    <row r="6218" spans="1:4">
      <c r="A6218">
        <v>6551</v>
      </c>
      <c r="B6218" t="s">
        <v>18419</v>
      </c>
      <c r="C6218">
        <v>0</v>
      </c>
      <c r="D6218" s="88">
        <v>28.405000000000001</v>
      </c>
    </row>
    <row r="6219" spans="1:4">
      <c r="A6219">
        <v>6552</v>
      </c>
      <c r="B6219" t="s">
        <v>18420</v>
      </c>
      <c r="C6219">
        <v>0</v>
      </c>
      <c r="D6219" s="88">
        <v>46.56</v>
      </c>
    </row>
    <row r="6220" spans="1:4">
      <c r="A6220">
        <v>6553</v>
      </c>
      <c r="B6220" t="s">
        <v>18421</v>
      </c>
      <c r="C6220">
        <v>6</v>
      </c>
      <c r="D6220" s="88">
        <v>4.0599999999999996</v>
      </c>
    </row>
    <row r="6221" spans="1:4">
      <c r="A6221">
        <v>6554</v>
      </c>
      <c r="B6221" t="s">
        <v>18422</v>
      </c>
      <c r="C6221">
        <v>0</v>
      </c>
      <c r="D6221" s="88">
        <v>24.57</v>
      </c>
    </row>
    <row r="6222" spans="1:4">
      <c r="A6222">
        <v>6555</v>
      </c>
      <c r="B6222" t="s">
        <v>18423</v>
      </c>
      <c r="C6222">
        <v>6</v>
      </c>
      <c r="D6222" s="88">
        <v>13</v>
      </c>
    </row>
    <row r="6223" spans="1:4">
      <c r="A6223">
        <v>6556</v>
      </c>
      <c r="B6223" t="s">
        <v>18424</v>
      </c>
      <c r="C6223">
        <v>0</v>
      </c>
      <c r="D6223" s="88">
        <v>12.91</v>
      </c>
    </row>
    <row r="6224" spans="1:4">
      <c r="A6224">
        <v>6557</v>
      </c>
      <c r="B6224" t="s">
        <v>18425</v>
      </c>
      <c r="C6224">
        <v>0</v>
      </c>
      <c r="D6224" s="88">
        <v>18.98</v>
      </c>
    </row>
    <row r="6225" spans="1:4">
      <c r="A6225">
        <v>6558</v>
      </c>
      <c r="B6225" t="s">
        <v>18426</v>
      </c>
      <c r="C6225">
        <v>0</v>
      </c>
      <c r="D6225" s="88">
        <v>22.57</v>
      </c>
    </row>
    <row r="6226" spans="1:4">
      <c r="A6226">
        <v>6559</v>
      </c>
      <c r="B6226" t="s">
        <v>18427</v>
      </c>
      <c r="C6226">
        <v>0</v>
      </c>
      <c r="D6226" s="88">
        <v>6.47</v>
      </c>
    </row>
    <row r="6227" spans="1:4">
      <c r="A6227">
        <v>6560</v>
      </c>
      <c r="B6227" t="s">
        <v>18428</v>
      </c>
      <c r="C6227">
        <v>0</v>
      </c>
      <c r="D6227" s="88">
        <v>9.85</v>
      </c>
    </row>
    <row r="6228" spans="1:4">
      <c r="A6228">
        <v>6561</v>
      </c>
      <c r="B6228" t="s">
        <v>18429</v>
      </c>
      <c r="C6228">
        <v>0</v>
      </c>
      <c r="D6228" s="88">
        <v>51.41</v>
      </c>
    </row>
    <row r="6229" spans="1:4">
      <c r="A6229">
        <v>6562</v>
      </c>
      <c r="B6229" t="s">
        <v>18430</v>
      </c>
      <c r="C6229">
        <v>0</v>
      </c>
      <c r="D6229" s="88">
        <v>52.38</v>
      </c>
    </row>
    <row r="6230" spans="1:4">
      <c r="A6230">
        <v>6563</v>
      </c>
      <c r="B6230" t="s">
        <v>18431</v>
      </c>
      <c r="C6230">
        <v>0</v>
      </c>
      <c r="D6230" s="88">
        <v>30.07</v>
      </c>
    </row>
    <row r="6231" spans="1:4">
      <c r="A6231">
        <v>6564</v>
      </c>
      <c r="B6231" t="s">
        <v>18432</v>
      </c>
      <c r="C6231">
        <v>0</v>
      </c>
      <c r="D6231" s="88">
        <v>56.26</v>
      </c>
    </row>
    <row r="6232" spans="1:4">
      <c r="A6232">
        <v>6565</v>
      </c>
      <c r="B6232" t="s">
        <v>18433</v>
      </c>
      <c r="C6232">
        <v>0</v>
      </c>
      <c r="D6232" s="88">
        <v>11</v>
      </c>
    </row>
    <row r="6233" spans="1:4">
      <c r="A6233">
        <v>6566</v>
      </c>
      <c r="B6233" t="s">
        <v>18434</v>
      </c>
      <c r="C6233">
        <v>0</v>
      </c>
      <c r="D6233" s="88">
        <v>12.945</v>
      </c>
    </row>
    <row r="6234" spans="1:4">
      <c r="A6234">
        <v>6567</v>
      </c>
      <c r="B6234" t="s">
        <v>18435</v>
      </c>
      <c r="C6234">
        <v>0</v>
      </c>
      <c r="D6234" s="88">
        <v>41.71</v>
      </c>
    </row>
    <row r="6235" spans="1:4">
      <c r="A6235">
        <v>6568</v>
      </c>
      <c r="B6235" t="s">
        <v>18436</v>
      </c>
      <c r="C6235">
        <v>0</v>
      </c>
      <c r="D6235" s="88">
        <v>145.5</v>
      </c>
    </row>
    <row r="6236" spans="1:4">
      <c r="A6236">
        <v>6569</v>
      </c>
      <c r="B6236" t="s">
        <v>18437</v>
      </c>
      <c r="C6236">
        <v>0</v>
      </c>
      <c r="D6236" s="88">
        <v>640.20000000000005</v>
      </c>
    </row>
    <row r="6237" spans="1:4">
      <c r="A6237">
        <v>6570</v>
      </c>
      <c r="B6237" t="s">
        <v>18438</v>
      </c>
      <c r="C6237">
        <v>0</v>
      </c>
      <c r="D6237" s="88">
        <v>649.9</v>
      </c>
    </row>
    <row r="6238" spans="1:4">
      <c r="A6238">
        <v>6571</v>
      </c>
      <c r="B6238" t="s">
        <v>18439</v>
      </c>
      <c r="C6238">
        <v>0</v>
      </c>
      <c r="D6238" s="88">
        <v>34.04</v>
      </c>
    </row>
    <row r="6239" spans="1:4">
      <c r="A6239">
        <v>6572</v>
      </c>
      <c r="B6239" t="s">
        <v>18440</v>
      </c>
      <c r="C6239">
        <v>0</v>
      </c>
      <c r="D6239" s="88">
        <v>32.659999999999997</v>
      </c>
    </row>
    <row r="6240" spans="1:4">
      <c r="A6240">
        <v>6573</v>
      </c>
      <c r="B6240" t="s">
        <v>18441</v>
      </c>
      <c r="C6240">
        <v>0</v>
      </c>
      <c r="D6240" s="88">
        <v>10.35</v>
      </c>
    </row>
    <row r="6241" spans="1:4">
      <c r="A6241">
        <v>6574</v>
      </c>
      <c r="B6241" t="s">
        <v>18442</v>
      </c>
      <c r="C6241">
        <v>0</v>
      </c>
      <c r="D6241" s="88">
        <v>11.65</v>
      </c>
    </row>
    <row r="6242" spans="1:4">
      <c r="A6242">
        <v>6575</v>
      </c>
      <c r="B6242" t="s">
        <v>18443</v>
      </c>
      <c r="C6242">
        <v>0</v>
      </c>
      <c r="D6242" s="88">
        <v>43.22</v>
      </c>
    </row>
    <row r="6243" spans="1:4">
      <c r="A6243">
        <v>6576</v>
      </c>
      <c r="B6243" t="s">
        <v>18444</v>
      </c>
      <c r="C6243">
        <v>0</v>
      </c>
      <c r="D6243" s="88">
        <v>26.3</v>
      </c>
    </row>
    <row r="6244" spans="1:4">
      <c r="A6244">
        <v>6577</v>
      </c>
      <c r="B6244" t="s">
        <v>18445</v>
      </c>
      <c r="C6244">
        <v>0</v>
      </c>
      <c r="D6244" s="88">
        <v>12.8</v>
      </c>
    </row>
    <row r="6245" spans="1:4">
      <c r="A6245">
        <v>6578</v>
      </c>
      <c r="B6245" t="s">
        <v>18446</v>
      </c>
      <c r="C6245">
        <v>0</v>
      </c>
      <c r="D6245" s="88">
        <v>6.85</v>
      </c>
    </row>
    <row r="6246" spans="1:4">
      <c r="A6246">
        <v>6579</v>
      </c>
      <c r="B6246" t="s">
        <v>18447</v>
      </c>
      <c r="C6246">
        <v>0</v>
      </c>
      <c r="D6246" s="88">
        <v>24.81</v>
      </c>
    </row>
    <row r="6247" spans="1:4">
      <c r="A6247">
        <v>6580</v>
      </c>
      <c r="B6247" t="s">
        <v>18448</v>
      </c>
      <c r="C6247">
        <v>0</v>
      </c>
      <c r="D6247" s="88">
        <v>16.66</v>
      </c>
    </row>
    <row r="6248" spans="1:4">
      <c r="A6248">
        <v>6581</v>
      </c>
      <c r="B6248" t="s">
        <v>18449</v>
      </c>
      <c r="C6248">
        <v>0</v>
      </c>
      <c r="D6248" s="88">
        <v>10.73</v>
      </c>
    </row>
    <row r="6249" spans="1:4">
      <c r="A6249">
        <v>6582</v>
      </c>
      <c r="B6249" t="s">
        <v>18450</v>
      </c>
      <c r="C6249">
        <v>0</v>
      </c>
      <c r="D6249" s="88">
        <v>32.450000000000003</v>
      </c>
    </row>
    <row r="6250" spans="1:4">
      <c r="A6250">
        <v>6583</v>
      </c>
      <c r="B6250" t="s">
        <v>18451</v>
      </c>
      <c r="C6250">
        <v>0</v>
      </c>
      <c r="D6250" s="88">
        <v>8.15</v>
      </c>
    </row>
    <row r="6251" spans="1:4">
      <c r="A6251">
        <v>6584</v>
      </c>
      <c r="B6251" t="s">
        <v>18452</v>
      </c>
      <c r="C6251">
        <v>0</v>
      </c>
      <c r="D6251" s="88">
        <v>19.39</v>
      </c>
    </row>
    <row r="6252" spans="1:4">
      <c r="A6252">
        <v>6585</v>
      </c>
      <c r="B6252" t="s">
        <v>18453</v>
      </c>
      <c r="C6252">
        <v>0</v>
      </c>
      <c r="D6252" s="88">
        <v>40.880000000000003</v>
      </c>
    </row>
    <row r="6253" spans="1:4">
      <c r="A6253">
        <v>6586</v>
      </c>
      <c r="B6253" t="s">
        <v>18454</v>
      </c>
      <c r="C6253">
        <v>0</v>
      </c>
      <c r="D6253" s="88">
        <v>27.46</v>
      </c>
    </row>
    <row r="6254" spans="1:4">
      <c r="A6254">
        <v>6587</v>
      </c>
      <c r="B6254" t="s">
        <v>18455</v>
      </c>
      <c r="C6254">
        <v>0</v>
      </c>
      <c r="D6254" s="88">
        <v>40.630000000000003</v>
      </c>
    </row>
    <row r="6255" spans="1:4">
      <c r="A6255">
        <v>6588</v>
      </c>
      <c r="B6255" t="s">
        <v>18456</v>
      </c>
      <c r="C6255">
        <v>0</v>
      </c>
      <c r="D6255" s="88">
        <v>27.66</v>
      </c>
    </row>
    <row r="6256" spans="1:4">
      <c r="A6256">
        <v>6589</v>
      </c>
      <c r="B6256" t="s">
        <v>18457</v>
      </c>
      <c r="C6256">
        <v>0</v>
      </c>
      <c r="D6256" s="88">
        <v>27.78</v>
      </c>
    </row>
    <row r="6257" spans="1:4">
      <c r="A6257">
        <v>6590</v>
      </c>
      <c r="B6257" t="s">
        <v>18458</v>
      </c>
      <c r="C6257">
        <v>0</v>
      </c>
      <c r="D6257" s="88">
        <v>27.94</v>
      </c>
    </row>
    <row r="6258" spans="1:4">
      <c r="A6258">
        <v>6591</v>
      </c>
      <c r="B6258" t="s">
        <v>18459</v>
      </c>
      <c r="C6258">
        <v>0</v>
      </c>
      <c r="D6258" s="88">
        <v>16.32</v>
      </c>
    </row>
    <row r="6259" spans="1:4">
      <c r="A6259">
        <v>6592</v>
      </c>
      <c r="B6259" t="s">
        <v>18460</v>
      </c>
      <c r="C6259">
        <v>0</v>
      </c>
      <c r="D6259" s="88">
        <v>36.520000000000003</v>
      </c>
    </row>
    <row r="6260" spans="1:4">
      <c r="A6260">
        <v>6593</v>
      </c>
      <c r="B6260" t="s">
        <v>18461</v>
      </c>
      <c r="C6260">
        <v>18</v>
      </c>
      <c r="D6260" s="88">
        <v>6.87</v>
      </c>
    </row>
    <row r="6261" spans="1:4">
      <c r="A6261">
        <v>6594</v>
      </c>
      <c r="B6261" t="s">
        <v>18462</v>
      </c>
      <c r="C6261">
        <v>0</v>
      </c>
      <c r="D6261" s="88">
        <v>10.19</v>
      </c>
    </row>
    <row r="6262" spans="1:4">
      <c r="A6262">
        <v>6595</v>
      </c>
      <c r="B6262" t="s">
        <v>18463</v>
      </c>
      <c r="C6262">
        <v>0</v>
      </c>
      <c r="D6262" s="88">
        <v>10.61</v>
      </c>
    </row>
    <row r="6263" spans="1:4">
      <c r="A6263">
        <v>6596</v>
      </c>
      <c r="B6263" t="s">
        <v>18464</v>
      </c>
      <c r="C6263">
        <v>0</v>
      </c>
      <c r="D6263" s="88">
        <v>9.51</v>
      </c>
    </row>
    <row r="6264" spans="1:4">
      <c r="A6264">
        <v>6597</v>
      </c>
      <c r="B6264" t="s">
        <v>18465</v>
      </c>
      <c r="C6264">
        <v>0</v>
      </c>
      <c r="D6264" s="88">
        <v>36.92</v>
      </c>
    </row>
    <row r="6265" spans="1:4">
      <c r="A6265">
        <v>6598</v>
      </c>
      <c r="B6265" t="s">
        <v>18466</v>
      </c>
      <c r="C6265">
        <v>0</v>
      </c>
      <c r="D6265" s="88">
        <v>28.65</v>
      </c>
    </row>
    <row r="6266" spans="1:4">
      <c r="A6266">
        <v>6599</v>
      </c>
      <c r="B6266" t="s">
        <v>18467</v>
      </c>
      <c r="C6266">
        <v>0</v>
      </c>
      <c r="D6266" s="88">
        <v>37.85</v>
      </c>
    </row>
    <row r="6267" spans="1:4">
      <c r="A6267">
        <v>6600</v>
      </c>
      <c r="B6267" t="s">
        <v>18468</v>
      </c>
      <c r="C6267">
        <v>12</v>
      </c>
      <c r="D6267" s="88">
        <v>9.9</v>
      </c>
    </row>
    <row r="6268" spans="1:4">
      <c r="A6268">
        <v>6601</v>
      </c>
      <c r="B6268" t="s">
        <v>18469</v>
      </c>
      <c r="C6268">
        <v>0</v>
      </c>
      <c r="D6268" s="88">
        <v>28.56</v>
      </c>
    </row>
    <row r="6269" spans="1:4">
      <c r="A6269">
        <v>6602</v>
      </c>
      <c r="B6269" t="s">
        <v>18470</v>
      </c>
      <c r="C6269">
        <v>0</v>
      </c>
      <c r="D6269" s="88">
        <v>13.6</v>
      </c>
    </row>
    <row r="6270" spans="1:4">
      <c r="A6270">
        <v>6603</v>
      </c>
      <c r="B6270" t="s">
        <v>18471</v>
      </c>
      <c r="C6270">
        <v>0</v>
      </c>
      <c r="D6270" s="88">
        <v>16.149999999999999</v>
      </c>
    </row>
    <row r="6271" spans="1:4">
      <c r="A6271">
        <v>6604</v>
      </c>
      <c r="B6271" t="s">
        <v>18472</v>
      </c>
      <c r="C6271">
        <v>0</v>
      </c>
      <c r="D6271" s="88">
        <v>51</v>
      </c>
    </row>
    <row r="6272" spans="1:4">
      <c r="A6272">
        <v>6605</v>
      </c>
      <c r="B6272" t="s">
        <v>18473</v>
      </c>
      <c r="C6272">
        <v>0</v>
      </c>
      <c r="D6272" s="88">
        <v>20.7</v>
      </c>
    </row>
    <row r="6273" spans="1:4">
      <c r="A6273">
        <v>6606</v>
      </c>
      <c r="B6273" t="s">
        <v>18474</v>
      </c>
      <c r="C6273">
        <v>0</v>
      </c>
      <c r="D6273" s="88">
        <v>78</v>
      </c>
    </row>
    <row r="6274" spans="1:4">
      <c r="A6274">
        <v>6607</v>
      </c>
      <c r="B6274" t="s">
        <v>18475</v>
      </c>
      <c r="C6274">
        <v>0</v>
      </c>
      <c r="D6274" s="88">
        <v>65.28</v>
      </c>
    </row>
    <row r="6275" spans="1:4">
      <c r="A6275">
        <v>6609</v>
      </c>
      <c r="B6275" t="s">
        <v>18476</v>
      </c>
      <c r="C6275">
        <v>0</v>
      </c>
      <c r="D6275" s="88">
        <v>53.68</v>
      </c>
    </row>
    <row r="6276" spans="1:4">
      <c r="A6276">
        <v>6610</v>
      </c>
      <c r="B6276" t="s">
        <v>18477</v>
      </c>
      <c r="C6276">
        <v>0</v>
      </c>
      <c r="D6276" s="88">
        <v>134.34</v>
      </c>
    </row>
    <row r="6277" spans="1:4">
      <c r="A6277">
        <v>6611</v>
      </c>
      <c r="B6277" t="s">
        <v>18478</v>
      </c>
      <c r="C6277">
        <v>0</v>
      </c>
      <c r="D6277" s="88">
        <v>531.15</v>
      </c>
    </row>
    <row r="6278" spans="1:4">
      <c r="A6278">
        <v>6612</v>
      </c>
      <c r="B6278" t="s">
        <v>18479</v>
      </c>
      <c r="C6278">
        <v>0</v>
      </c>
      <c r="D6278" s="88">
        <v>436.04</v>
      </c>
    </row>
    <row r="6279" spans="1:4">
      <c r="A6279">
        <v>6613</v>
      </c>
      <c r="B6279" t="s">
        <v>18480</v>
      </c>
      <c r="C6279">
        <v>0</v>
      </c>
      <c r="D6279" s="88">
        <v>51.064999999999998</v>
      </c>
    </row>
    <row r="6280" spans="1:4">
      <c r="A6280">
        <v>6614</v>
      </c>
      <c r="B6280" t="s">
        <v>18481</v>
      </c>
      <c r="C6280">
        <v>0</v>
      </c>
      <c r="D6280" s="88">
        <v>73.902000000000001</v>
      </c>
    </row>
    <row r="6281" spans="1:4">
      <c r="A6281">
        <v>6615</v>
      </c>
      <c r="B6281" t="s">
        <v>18482</v>
      </c>
      <c r="C6281">
        <v>0</v>
      </c>
      <c r="D6281" s="88">
        <v>100.11</v>
      </c>
    </row>
    <row r="6282" spans="1:4">
      <c r="A6282">
        <v>6616</v>
      </c>
      <c r="B6282" t="s">
        <v>18483</v>
      </c>
      <c r="C6282">
        <v>0</v>
      </c>
      <c r="D6282" s="88">
        <v>66.516000000000005</v>
      </c>
    </row>
    <row r="6283" spans="1:4">
      <c r="A6283">
        <v>6617</v>
      </c>
      <c r="B6283" t="s">
        <v>18484</v>
      </c>
      <c r="C6283">
        <v>0</v>
      </c>
      <c r="D6283" s="88">
        <v>73.835999999999999</v>
      </c>
    </row>
    <row r="6284" spans="1:4">
      <c r="A6284">
        <v>6618</v>
      </c>
      <c r="B6284" t="s">
        <v>18485</v>
      </c>
      <c r="C6284">
        <v>0</v>
      </c>
      <c r="D6284" s="88">
        <v>80.625</v>
      </c>
    </row>
    <row r="6285" spans="1:4">
      <c r="A6285">
        <v>6619</v>
      </c>
      <c r="B6285" t="s">
        <v>18486</v>
      </c>
      <c r="C6285">
        <v>0</v>
      </c>
      <c r="D6285" s="88">
        <v>231.79</v>
      </c>
    </row>
    <row r="6286" spans="1:4">
      <c r="A6286">
        <v>6620</v>
      </c>
      <c r="B6286" t="s">
        <v>18487</v>
      </c>
      <c r="C6286">
        <v>0</v>
      </c>
      <c r="D6286" s="88">
        <v>126.98</v>
      </c>
    </row>
    <row r="6287" spans="1:4">
      <c r="A6287">
        <v>6621</v>
      </c>
      <c r="B6287" t="s">
        <v>18488</v>
      </c>
      <c r="C6287">
        <v>0</v>
      </c>
      <c r="D6287" s="88">
        <v>27.5</v>
      </c>
    </row>
    <row r="6288" spans="1:4">
      <c r="A6288">
        <v>6622</v>
      </c>
      <c r="B6288" t="s">
        <v>18489</v>
      </c>
      <c r="C6288">
        <v>3</v>
      </c>
      <c r="D6288" s="88">
        <v>16.73</v>
      </c>
    </row>
    <row r="6289" spans="1:4">
      <c r="A6289">
        <v>6623</v>
      </c>
      <c r="B6289" t="s">
        <v>18490</v>
      </c>
      <c r="C6289">
        <v>3</v>
      </c>
      <c r="D6289" s="88">
        <v>15.8</v>
      </c>
    </row>
    <row r="6290" spans="1:4">
      <c r="A6290">
        <v>6624</v>
      </c>
      <c r="B6290" t="s">
        <v>18491</v>
      </c>
      <c r="C6290">
        <v>9</v>
      </c>
      <c r="D6290" s="88">
        <v>24.98</v>
      </c>
    </row>
    <row r="6291" spans="1:4">
      <c r="A6291">
        <v>6625</v>
      </c>
      <c r="B6291" t="s">
        <v>18492</v>
      </c>
      <c r="C6291">
        <v>0</v>
      </c>
      <c r="D6291" s="88">
        <v>22.12</v>
      </c>
    </row>
    <row r="6292" spans="1:4">
      <c r="A6292">
        <v>6626</v>
      </c>
      <c r="B6292" t="s">
        <v>18493</v>
      </c>
      <c r="C6292">
        <v>0</v>
      </c>
      <c r="D6292" s="88">
        <v>10.199999999999999</v>
      </c>
    </row>
    <row r="6293" spans="1:4">
      <c r="A6293">
        <v>6627</v>
      </c>
      <c r="B6293" t="s">
        <v>18494</v>
      </c>
      <c r="C6293">
        <v>0</v>
      </c>
      <c r="D6293" s="88">
        <v>26.45</v>
      </c>
    </row>
    <row r="6294" spans="1:4">
      <c r="A6294">
        <v>6628</v>
      </c>
      <c r="B6294" t="s">
        <v>18495</v>
      </c>
      <c r="C6294">
        <v>0</v>
      </c>
      <c r="D6294" s="88">
        <v>3.59</v>
      </c>
    </row>
    <row r="6295" spans="1:4">
      <c r="A6295">
        <v>6629</v>
      </c>
      <c r="B6295" t="s">
        <v>18496</v>
      </c>
      <c r="C6295">
        <v>0</v>
      </c>
      <c r="D6295" s="88">
        <v>5.77</v>
      </c>
    </row>
    <row r="6296" spans="1:4">
      <c r="A6296">
        <v>6630</v>
      </c>
      <c r="B6296" t="s">
        <v>18497</v>
      </c>
      <c r="C6296">
        <v>6</v>
      </c>
      <c r="D6296" s="88">
        <v>4.18</v>
      </c>
    </row>
    <row r="6297" spans="1:4">
      <c r="A6297">
        <v>6631</v>
      </c>
      <c r="B6297" t="s">
        <v>18498</v>
      </c>
      <c r="C6297">
        <v>0</v>
      </c>
      <c r="D6297" s="88">
        <v>4.18</v>
      </c>
    </row>
    <row r="6298" spans="1:4">
      <c r="A6298">
        <v>6632</v>
      </c>
      <c r="B6298" t="s">
        <v>18499</v>
      </c>
      <c r="C6298">
        <v>0</v>
      </c>
      <c r="D6298" s="88">
        <v>1.97</v>
      </c>
    </row>
    <row r="6299" spans="1:4">
      <c r="A6299">
        <v>6633</v>
      </c>
      <c r="B6299" t="s">
        <v>18500</v>
      </c>
      <c r="C6299">
        <v>0</v>
      </c>
      <c r="D6299" s="88">
        <v>26.82</v>
      </c>
    </row>
    <row r="6300" spans="1:4">
      <c r="A6300">
        <v>6634</v>
      </c>
      <c r="B6300" t="s">
        <v>18501</v>
      </c>
      <c r="C6300">
        <v>0</v>
      </c>
      <c r="D6300" s="88">
        <v>10.523999999999999</v>
      </c>
    </row>
    <row r="6301" spans="1:4">
      <c r="A6301">
        <v>6635</v>
      </c>
      <c r="B6301" t="s">
        <v>18502</v>
      </c>
      <c r="C6301">
        <v>0</v>
      </c>
      <c r="D6301" s="88">
        <v>221.89</v>
      </c>
    </row>
    <row r="6302" spans="1:4">
      <c r="A6302">
        <v>6636</v>
      </c>
      <c r="B6302" t="s">
        <v>18503</v>
      </c>
      <c r="C6302">
        <v>0</v>
      </c>
      <c r="D6302" s="88">
        <v>97.13</v>
      </c>
    </row>
    <row r="6303" spans="1:4">
      <c r="A6303">
        <v>6637</v>
      </c>
      <c r="B6303" t="s">
        <v>18504</v>
      </c>
      <c r="C6303">
        <v>0</v>
      </c>
      <c r="D6303" s="88">
        <v>93.36</v>
      </c>
    </row>
    <row r="6304" spans="1:4">
      <c r="A6304">
        <v>6638</v>
      </c>
      <c r="B6304" t="s">
        <v>18505</v>
      </c>
      <c r="C6304">
        <v>78</v>
      </c>
      <c r="D6304" s="88">
        <v>46</v>
      </c>
    </row>
    <row r="6305" spans="1:4">
      <c r="A6305">
        <v>6639</v>
      </c>
      <c r="B6305" t="s">
        <v>18506</v>
      </c>
      <c r="C6305">
        <v>0</v>
      </c>
      <c r="D6305" s="88">
        <v>3750</v>
      </c>
    </row>
    <row r="6306" spans="1:4">
      <c r="A6306">
        <v>6640</v>
      </c>
      <c r="B6306" t="s">
        <v>18507</v>
      </c>
      <c r="C6306">
        <v>0</v>
      </c>
      <c r="D6306" s="88">
        <v>19</v>
      </c>
    </row>
    <row r="6307" spans="1:4">
      <c r="A6307">
        <v>6641</v>
      </c>
      <c r="B6307" t="s">
        <v>18508</v>
      </c>
      <c r="C6307">
        <v>0</v>
      </c>
      <c r="D6307" s="88">
        <v>3.99</v>
      </c>
    </row>
    <row r="6308" spans="1:4">
      <c r="A6308">
        <v>6642</v>
      </c>
      <c r="B6308" t="s">
        <v>18509</v>
      </c>
      <c r="C6308">
        <v>0</v>
      </c>
      <c r="D6308" s="88">
        <v>3.99</v>
      </c>
    </row>
    <row r="6309" spans="1:4">
      <c r="A6309">
        <v>6643</v>
      </c>
      <c r="B6309" t="s">
        <v>18510</v>
      </c>
      <c r="C6309">
        <v>0</v>
      </c>
      <c r="D6309" s="88">
        <v>3.16</v>
      </c>
    </row>
    <row r="6310" spans="1:4">
      <c r="A6310">
        <v>6644</v>
      </c>
      <c r="B6310" t="s">
        <v>18511</v>
      </c>
      <c r="C6310">
        <v>0</v>
      </c>
      <c r="D6310" s="88">
        <v>12</v>
      </c>
    </row>
    <row r="6311" spans="1:4">
      <c r="A6311">
        <v>6645</v>
      </c>
      <c r="B6311" t="s">
        <v>18512</v>
      </c>
      <c r="C6311">
        <v>0</v>
      </c>
      <c r="D6311" s="88">
        <v>40</v>
      </c>
    </row>
    <row r="6312" spans="1:4">
      <c r="A6312">
        <v>6646</v>
      </c>
      <c r="B6312" t="s">
        <v>18513</v>
      </c>
      <c r="C6312">
        <v>0</v>
      </c>
      <c r="D6312" s="88">
        <v>28.5</v>
      </c>
    </row>
    <row r="6313" spans="1:4">
      <c r="A6313">
        <v>6647</v>
      </c>
      <c r="B6313" t="s">
        <v>18514</v>
      </c>
      <c r="C6313">
        <v>0</v>
      </c>
      <c r="D6313" s="88">
        <v>56.393000000000001</v>
      </c>
    </row>
    <row r="6314" spans="1:4">
      <c r="A6314">
        <v>6648</v>
      </c>
      <c r="B6314" t="s">
        <v>18515</v>
      </c>
      <c r="C6314">
        <v>0</v>
      </c>
      <c r="D6314" s="88">
        <v>295</v>
      </c>
    </row>
    <row r="6315" spans="1:4">
      <c r="A6315">
        <v>6649</v>
      </c>
      <c r="B6315" t="s">
        <v>18516</v>
      </c>
      <c r="C6315">
        <v>0</v>
      </c>
      <c r="D6315" s="88">
        <v>22.3</v>
      </c>
    </row>
    <row r="6316" spans="1:4">
      <c r="A6316">
        <v>6650</v>
      </c>
      <c r="B6316" t="s">
        <v>18517</v>
      </c>
      <c r="C6316">
        <v>0</v>
      </c>
      <c r="D6316" s="88">
        <v>345</v>
      </c>
    </row>
    <row r="6317" spans="1:4">
      <c r="A6317">
        <v>6651</v>
      </c>
      <c r="B6317" t="s">
        <v>18518</v>
      </c>
      <c r="C6317">
        <v>0</v>
      </c>
      <c r="D6317" s="88">
        <v>30</v>
      </c>
    </row>
    <row r="6318" spans="1:4">
      <c r="A6318">
        <v>6652</v>
      </c>
      <c r="B6318" t="s">
        <v>18519</v>
      </c>
      <c r="C6318">
        <v>0</v>
      </c>
      <c r="D6318" s="88">
        <v>3.2</v>
      </c>
    </row>
    <row r="6319" spans="1:4">
      <c r="A6319">
        <v>6653</v>
      </c>
      <c r="B6319" t="s">
        <v>18520</v>
      </c>
      <c r="C6319">
        <v>0</v>
      </c>
      <c r="D6319" s="88">
        <v>3.2</v>
      </c>
    </row>
    <row r="6320" spans="1:4">
      <c r="A6320">
        <v>6654</v>
      </c>
      <c r="B6320" t="s">
        <v>18521</v>
      </c>
      <c r="C6320">
        <v>0</v>
      </c>
      <c r="D6320" s="88">
        <v>3.2</v>
      </c>
    </row>
    <row r="6321" spans="1:4">
      <c r="A6321">
        <v>6655</v>
      </c>
      <c r="B6321" t="s">
        <v>18522</v>
      </c>
      <c r="C6321">
        <v>0</v>
      </c>
      <c r="D6321" s="88">
        <v>3.1</v>
      </c>
    </row>
    <row r="6322" spans="1:4">
      <c r="A6322">
        <v>6656</v>
      </c>
      <c r="B6322" t="s">
        <v>18523</v>
      </c>
      <c r="C6322">
        <v>0</v>
      </c>
      <c r="D6322" s="88">
        <v>2</v>
      </c>
    </row>
    <row r="6323" spans="1:4">
      <c r="A6323">
        <v>6657</v>
      </c>
      <c r="B6323" t="s">
        <v>18524</v>
      </c>
      <c r="C6323">
        <v>0</v>
      </c>
      <c r="D6323" s="88">
        <v>2</v>
      </c>
    </row>
    <row r="6324" spans="1:4">
      <c r="A6324">
        <v>6658</v>
      </c>
      <c r="B6324" t="s">
        <v>18525</v>
      </c>
      <c r="C6324">
        <v>0</v>
      </c>
      <c r="D6324" s="88">
        <v>57.38</v>
      </c>
    </row>
    <row r="6325" spans="1:4">
      <c r="A6325">
        <v>6659</v>
      </c>
      <c r="B6325" t="s">
        <v>18526</v>
      </c>
      <c r="C6325">
        <v>0</v>
      </c>
      <c r="D6325" s="88">
        <v>7.41</v>
      </c>
    </row>
    <row r="6326" spans="1:4">
      <c r="A6326">
        <v>6660</v>
      </c>
      <c r="B6326" t="s">
        <v>18527</v>
      </c>
      <c r="C6326">
        <v>0</v>
      </c>
      <c r="D6326" s="88">
        <v>33</v>
      </c>
    </row>
    <row r="6327" spans="1:4">
      <c r="A6327">
        <v>6661</v>
      </c>
      <c r="B6327" t="s">
        <v>18528</v>
      </c>
      <c r="C6327">
        <v>0</v>
      </c>
      <c r="D6327" s="88">
        <v>34.200000000000003</v>
      </c>
    </row>
    <row r="6328" spans="1:4">
      <c r="A6328">
        <v>6662</v>
      </c>
      <c r="B6328" t="s">
        <v>18529</v>
      </c>
      <c r="C6328">
        <v>0</v>
      </c>
      <c r="D6328" s="88">
        <v>43.2</v>
      </c>
    </row>
    <row r="6329" spans="1:4">
      <c r="A6329">
        <v>6663</v>
      </c>
      <c r="B6329" t="s">
        <v>18530</v>
      </c>
      <c r="C6329">
        <v>0</v>
      </c>
      <c r="D6329" s="88">
        <v>42.9</v>
      </c>
    </row>
    <row r="6330" spans="1:4">
      <c r="A6330">
        <v>6664</v>
      </c>
      <c r="B6330" t="s">
        <v>18531</v>
      </c>
      <c r="C6330">
        <v>0</v>
      </c>
      <c r="D6330" s="88">
        <v>65.45</v>
      </c>
    </row>
    <row r="6331" spans="1:4">
      <c r="A6331">
        <v>6665</v>
      </c>
      <c r="B6331" t="s">
        <v>18532</v>
      </c>
      <c r="C6331">
        <v>0</v>
      </c>
      <c r="D6331" s="88">
        <v>18.02</v>
      </c>
    </row>
    <row r="6332" spans="1:4">
      <c r="A6332">
        <v>6666</v>
      </c>
      <c r="B6332" t="s">
        <v>18533</v>
      </c>
      <c r="C6332">
        <v>0</v>
      </c>
      <c r="D6332" s="88">
        <v>21.11</v>
      </c>
    </row>
    <row r="6333" spans="1:4">
      <c r="A6333">
        <v>6667</v>
      </c>
      <c r="B6333" t="s">
        <v>18534</v>
      </c>
      <c r="C6333">
        <v>0</v>
      </c>
      <c r="D6333" s="88">
        <v>13.66</v>
      </c>
    </row>
    <row r="6334" spans="1:4">
      <c r="A6334">
        <v>6668</v>
      </c>
      <c r="B6334" t="s">
        <v>18535</v>
      </c>
      <c r="C6334">
        <v>0</v>
      </c>
      <c r="D6334" s="88">
        <v>16.247</v>
      </c>
    </row>
    <row r="6335" spans="1:4">
      <c r="A6335">
        <v>6669</v>
      </c>
      <c r="B6335" t="s">
        <v>18536</v>
      </c>
      <c r="C6335">
        <v>0</v>
      </c>
      <c r="D6335" s="88">
        <v>34.774000000000001</v>
      </c>
    </row>
    <row r="6336" spans="1:4">
      <c r="A6336">
        <v>6670</v>
      </c>
      <c r="B6336" t="s">
        <v>18537</v>
      </c>
      <c r="C6336">
        <v>0</v>
      </c>
      <c r="D6336" s="88">
        <v>7.032</v>
      </c>
    </row>
    <row r="6337" spans="1:4">
      <c r="A6337">
        <v>6671</v>
      </c>
      <c r="B6337" t="s">
        <v>18538</v>
      </c>
      <c r="C6337">
        <v>0</v>
      </c>
      <c r="D6337" s="88">
        <v>37.683999999999997</v>
      </c>
    </row>
    <row r="6338" spans="1:4">
      <c r="A6338">
        <v>6672</v>
      </c>
      <c r="B6338" t="s">
        <v>18539</v>
      </c>
      <c r="C6338">
        <v>18</v>
      </c>
      <c r="D6338" s="88">
        <v>5.1829999999999998</v>
      </c>
    </row>
    <row r="6339" spans="1:4">
      <c r="A6339">
        <v>6673</v>
      </c>
      <c r="B6339" t="s">
        <v>18540</v>
      </c>
      <c r="C6339">
        <v>0</v>
      </c>
      <c r="D6339" s="88">
        <v>20.350000000000001</v>
      </c>
    </row>
    <row r="6340" spans="1:4">
      <c r="A6340">
        <v>6674</v>
      </c>
      <c r="B6340" t="s">
        <v>18541</v>
      </c>
      <c r="C6340">
        <v>0</v>
      </c>
      <c r="D6340" s="88">
        <v>13.25</v>
      </c>
    </row>
    <row r="6341" spans="1:4">
      <c r="A6341">
        <v>6675</v>
      </c>
      <c r="B6341" t="s">
        <v>18542</v>
      </c>
      <c r="C6341">
        <v>0</v>
      </c>
      <c r="D6341" s="88">
        <v>24.7</v>
      </c>
    </row>
    <row r="6342" spans="1:4">
      <c r="A6342">
        <v>6676</v>
      </c>
      <c r="B6342" t="s">
        <v>18543</v>
      </c>
      <c r="C6342">
        <v>0</v>
      </c>
      <c r="D6342" s="88">
        <v>0</v>
      </c>
    </row>
    <row r="6343" spans="1:4">
      <c r="A6343">
        <v>6677</v>
      </c>
      <c r="B6343" t="s">
        <v>18544</v>
      </c>
      <c r="C6343">
        <v>12</v>
      </c>
      <c r="D6343" s="88">
        <v>17.100000000000001</v>
      </c>
    </row>
    <row r="6344" spans="1:4">
      <c r="A6344">
        <v>6678</v>
      </c>
      <c r="B6344" t="s">
        <v>18545</v>
      </c>
      <c r="C6344">
        <v>12</v>
      </c>
      <c r="D6344" s="88">
        <v>9.0299999999999994</v>
      </c>
    </row>
    <row r="6345" spans="1:4">
      <c r="A6345">
        <v>6679</v>
      </c>
      <c r="B6345" t="s">
        <v>18546</v>
      </c>
      <c r="C6345">
        <v>0</v>
      </c>
      <c r="D6345" s="88">
        <v>15.676</v>
      </c>
    </row>
    <row r="6346" spans="1:4">
      <c r="A6346">
        <v>6680</v>
      </c>
      <c r="B6346" t="s">
        <v>18547</v>
      </c>
      <c r="C6346">
        <v>6</v>
      </c>
      <c r="D6346" s="88">
        <v>9.0299999999999994</v>
      </c>
    </row>
    <row r="6347" spans="1:4">
      <c r="A6347">
        <v>6681</v>
      </c>
      <c r="B6347" t="s">
        <v>18548</v>
      </c>
      <c r="C6347">
        <v>6</v>
      </c>
      <c r="D6347" s="88">
        <v>24.7</v>
      </c>
    </row>
    <row r="6348" spans="1:4">
      <c r="A6348">
        <v>6682</v>
      </c>
      <c r="B6348" t="s">
        <v>18549</v>
      </c>
      <c r="C6348">
        <v>12</v>
      </c>
      <c r="D6348" s="88">
        <v>7.6</v>
      </c>
    </row>
    <row r="6349" spans="1:4">
      <c r="A6349">
        <v>6683</v>
      </c>
      <c r="B6349" t="s">
        <v>18550</v>
      </c>
      <c r="C6349">
        <v>0</v>
      </c>
      <c r="D6349" s="88">
        <v>39.36</v>
      </c>
    </row>
    <row r="6350" spans="1:4">
      <c r="A6350">
        <v>6684</v>
      </c>
      <c r="B6350" t="s">
        <v>18551</v>
      </c>
      <c r="C6350">
        <v>0</v>
      </c>
      <c r="D6350" s="88">
        <v>17.721</v>
      </c>
    </row>
    <row r="6351" spans="1:4">
      <c r="A6351">
        <v>6685</v>
      </c>
      <c r="B6351" t="s">
        <v>18552</v>
      </c>
      <c r="C6351">
        <v>0</v>
      </c>
      <c r="D6351" s="88">
        <v>9.07</v>
      </c>
    </row>
    <row r="6352" spans="1:4">
      <c r="A6352">
        <v>6686</v>
      </c>
      <c r="B6352" t="s">
        <v>18553</v>
      </c>
      <c r="C6352">
        <v>0</v>
      </c>
      <c r="D6352" s="88">
        <v>6.82</v>
      </c>
    </row>
    <row r="6353" spans="1:4">
      <c r="A6353">
        <v>6687</v>
      </c>
      <c r="B6353" t="s">
        <v>18554</v>
      </c>
      <c r="C6353">
        <v>0</v>
      </c>
      <c r="D6353" s="88">
        <v>5.53</v>
      </c>
    </row>
    <row r="6354" spans="1:4">
      <c r="A6354">
        <v>6688</v>
      </c>
      <c r="B6354" t="s">
        <v>18555</v>
      </c>
      <c r="C6354">
        <v>6</v>
      </c>
      <c r="D6354" s="88">
        <v>17.29</v>
      </c>
    </row>
    <row r="6355" spans="1:4">
      <c r="A6355">
        <v>6689</v>
      </c>
      <c r="B6355" t="s">
        <v>18556</v>
      </c>
      <c r="C6355">
        <v>12</v>
      </c>
      <c r="D6355" s="88">
        <v>8.2100000000000009</v>
      </c>
    </row>
    <row r="6356" spans="1:4">
      <c r="A6356">
        <v>6690</v>
      </c>
      <c r="B6356" t="s">
        <v>18557</v>
      </c>
      <c r="C6356">
        <v>0</v>
      </c>
      <c r="D6356" s="88">
        <v>142.5</v>
      </c>
    </row>
    <row r="6357" spans="1:4">
      <c r="A6357">
        <v>6691</v>
      </c>
      <c r="B6357" t="s">
        <v>18558</v>
      </c>
      <c r="C6357">
        <v>6</v>
      </c>
      <c r="D6357" s="88">
        <v>8.6300000000000008</v>
      </c>
    </row>
    <row r="6358" spans="1:4">
      <c r="A6358">
        <v>6692</v>
      </c>
      <c r="B6358" t="s">
        <v>18559</v>
      </c>
      <c r="C6358">
        <v>0</v>
      </c>
      <c r="D6358" s="88">
        <v>12.58</v>
      </c>
    </row>
    <row r="6359" spans="1:4">
      <c r="A6359">
        <v>6693</v>
      </c>
      <c r="B6359" t="s">
        <v>18560</v>
      </c>
      <c r="C6359">
        <v>0</v>
      </c>
      <c r="D6359" s="88">
        <v>8.02</v>
      </c>
    </row>
    <row r="6360" spans="1:4">
      <c r="A6360">
        <v>6694</v>
      </c>
      <c r="B6360" t="s">
        <v>18561</v>
      </c>
      <c r="C6360">
        <v>6</v>
      </c>
      <c r="D6360" s="88">
        <v>12.24</v>
      </c>
    </row>
    <row r="6361" spans="1:4">
      <c r="A6361">
        <v>6695</v>
      </c>
      <c r="B6361" t="s">
        <v>18562</v>
      </c>
      <c r="C6361">
        <v>0</v>
      </c>
      <c r="D6361" s="88">
        <v>0</v>
      </c>
    </row>
    <row r="6362" spans="1:4">
      <c r="A6362">
        <v>6696</v>
      </c>
      <c r="B6362" t="s">
        <v>18563</v>
      </c>
      <c r="C6362">
        <v>0</v>
      </c>
      <c r="D6362" s="88">
        <v>15.576000000000001</v>
      </c>
    </row>
    <row r="6363" spans="1:4">
      <c r="A6363">
        <v>6697</v>
      </c>
      <c r="B6363" t="s">
        <v>18564</v>
      </c>
      <c r="C6363">
        <v>0</v>
      </c>
      <c r="D6363" s="88">
        <v>40.200000000000003</v>
      </c>
    </row>
    <row r="6364" spans="1:4">
      <c r="A6364">
        <v>6698</v>
      </c>
      <c r="B6364" t="s">
        <v>18565</v>
      </c>
      <c r="C6364">
        <v>12</v>
      </c>
      <c r="D6364" s="88">
        <v>9.31</v>
      </c>
    </row>
    <row r="6365" spans="1:4">
      <c r="A6365">
        <v>6699</v>
      </c>
      <c r="B6365" t="s">
        <v>18566</v>
      </c>
      <c r="C6365">
        <v>6</v>
      </c>
      <c r="D6365" s="88">
        <v>10.38</v>
      </c>
    </row>
    <row r="6366" spans="1:4">
      <c r="A6366">
        <v>6700</v>
      </c>
      <c r="B6366" t="s">
        <v>18567</v>
      </c>
      <c r="C6366">
        <v>6</v>
      </c>
      <c r="D6366" s="88">
        <v>14.25</v>
      </c>
    </row>
    <row r="6367" spans="1:4">
      <c r="A6367">
        <v>6701</v>
      </c>
      <c r="B6367" t="s">
        <v>18568</v>
      </c>
      <c r="C6367">
        <v>12</v>
      </c>
      <c r="D6367" s="88">
        <v>4.9870000000000001</v>
      </c>
    </row>
    <row r="6368" spans="1:4">
      <c r="A6368">
        <v>6702</v>
      </c>
      <c r="B6368" t="s">
        <v>18569</v>
      </c>
      <c r="C6368">
        <v>12</v>
      </c>
      <c r="D6368" s="88">
        <v>14.89</v>
      </c>
    </row>
    <row r="6369" spans="1:4">
      <c r="A6369">
        <v>6703</v>
      </c>
      <c r="B6369" t="s">
        <v>18570</v>
      </c>
      <c r="C6369">
        <v>0</v>
      </c>
      <c r="D6369" s="88">
        <v>29.69</v>
      </c>
    </row>
    <row r="6370" spans="1:4">
      <c r="A6370">
        <v>6704</v>
      </c>
      <c r="B6370" t="s">
        <v>18571</v>
      </c>
      <c r="C6370">
        <v>0</v>
      </c>
      <c r="D6370" s="88">
        <v>23.86</v>
      </c>
    </row>
    <row r="6371" spans="1:4">
      <c r="A6371">
        <v>6705</v>
      </c>
      <c r="B6371" t="s">
        <v>18572</v>
      </c>
      <c r="C6371">
        <v>0</v>
      </c>
      <c r="D6371" s="88">
        <v>10.64</v>
      </c>
    </row>
    <row r="6372" spans="1:4">
      <c r="A6372">
        <v>6706</v>
      </c>
      <c r="B6372" t="s">
        <v>18573</v>
      </c>
      <c r="C6372">
        <v>6</v>
      </c>
      <c r="D6372" s="88">
        <v>3.3250000000000002</v>
      </c>
    </row>
    <row r="6373" spans="1:4">
      <c r="A6373">
        <v>6707</v>
      </c>
      <c r="B6373" t="s">
        <v>18574</v>
      </c>
      <c r="C6373">
        <v>0</v>
      </c>
      <c r="D6373" s="88">
        <v>28.42</v>
      </c>
    </row>
    <row r="6374" spans="1:4">
      <c r="A6374">
        <v>6708</v>
      </c>
      <c r="B6374" t="s">
        <v>18575</v>
      </c>
      <c r="C6374">
        <v>0</v>
      </c>
      <c r="D6374" s="88">
        <v>27.81</v>
      </c>
    </row>
    <row r="6375" spans="1:4">
      <c r="A6375">
        <v>6709</v>
      </c>
      <c r="B6375" t="s">
        <v>18576</v>
      </c>
      <c r="C6375">
        <v>0</v>
      </c>
      <c r="D6375" s="88">
        <v>14.42</v>
      </c>
    </row>
    <row r="6376" spans="1:4">
      <c r="A6376">
        <v>6710</v>
      </c>
      <c r="B6376" t="s">
        <v>18577</v>
      </c>
      <c r="C6376">
        <v>0</v>
      </c>
      <c r="D6376" s="88">
        <v>7.78</v>
      </c>
    </row>
    <row r="6377" spans="1:4">
      <c r="A6377">
        <v>6711</v>
      </c>
      <c r="B6377" t="s">
        <v>18578</v>
      </c>
      <c r="C6377">
        <v>18</v>
      </c>
      <c r="D6377" s="88">
        <v>5.68</v>
      </c>
    </row>
    <row r="6378" spans="1:4">
      <c r="A6378">
        <v>6712</v>
      </c>
      <c r="B6378" t="s">
        <v>18579</v>
      </c>
      <c r="C6378">
        <v>9</v>
      </c>
      <c r="D6378" s="88">
        <v>16.626999999999999</v>
      </c>
    </row>
    <row r="6379" spans="1:4">
      <c r="A6379">
        <v>6713</v>
      </c>
      <c r="B6379" t="s">
        <v>18580</v>
      </c>
      <c r="C6379">
        <v>9</v>
      </c>
      <c r="D6379" s="88">
        <v>16.809999999999999</v>
      </c>
    </row>
    <row r="6380" spans="1:4">
      <c r="A6380">
        <v>6714</v>
      </c>
      <c r="B6380" t="s">
        <v>18581</v>
      </c>
      <c r="C6380">
        <v>0</v>
      </c>
      <c r="D6380" s="88">
        <v>58.27</v>
      </c>
    </row>
    <row r="6381" spans="1:4">
      <c r="A6381">
        <v>6715</v>
      </c>
      <c r="B6381" t="s">
        <v>18582</v>
      </c>
      <c r="C6381">
        <v>0</v>
      </c>
      <c r="D6381" s="88">
        <v>8.4</v>
      </c>
    </row>
    <row r="6382" spans="1:4">
      <c r="A6382">
        <v>6716</v>
      </c>
      <c r="B6382" t="s">
        <v>18583</v>
      </c>
      <c r="C6382">
        <v>0</v>
      </c>
      <c r="D6382" s="88">
        <v>12.9</v>
      </c>
    </row>
    <row r="6383" spans="1:4">
      <c r="A6383">
        <v>6717</v>
      </c>
      <c r="B6383" t="s">
        <v>18584</v>
      </c>
      <c r="C6383">
        <v>0</v>
      </c>
      <c r="D6383" s="88">
        <v>61.9</v>
      </c>
    </row>
    <row r="6384" spans="1:4">
      <c r="A6384">
        <v>6718</v>
      </c>
      <c r="B6384" t="s">
        <v>18585</v>
      </c>
      <c r="C6384">
        <v>0</v>
      </c>
      <c r="D6384" s="88">
        <v>139</v>
      </c>
    </row>
    <row r="6385" spans="1:4">
      <c r="A6385">
        <v>6719</v>
      </c>
      <c r="B6385" t="s">
        <v>18586</v>
      </c>
      <c r="C6385">
        <v>24</v>
      </c>
      <c r="D6385" s="88">
        <v>9.0169999999999995</v>
      </c>
    </row>
    <row r="6386" spans="1:4">
      <c r="A6386">
        <v>6720</v>
      </c>
      <c r="B6386" t="s">
        <v>18587</v>
      </c>
      <c r="C6386">
        <v>0</v>
      </c>
      <c r="D6386" s="88">
        <v>14</v>
      </c>
    </row>
    <row r="6387" spans="1:4">
      <c r="A6387">
        <v>6721</v>
      </c>
      <c r="B6387" t="s">
        <v>18588</v>
      </c>
      <c r="C6387">
        <v>0</v>
      </c>
      <c r="D6387" s="88">
        <v>19.5</v>
      </c>
    </row>
    <row r="6388" spans="1:4">
      <c r="A6388">
        <v>6722</v>
      </c>
      <c r="B6388" t="s">
        <v>18589</v>
      </c>
      <c r="C6388">
        <v>12</v>
      </c>
      <c r="D6388" s="88">
        <v>16.5</v>
      </c>
    </row>
    <row r="6389" spans="1:4">
      <c r="A6389">
        <v>6723</v>
      </c>
      <c r="B6389" t="s">
        <v>18590</v>
      </c>
      <c r="C6389">
        <v>0</v>
      </c>
      <c r="D6389" s="88">
        <v>36</v>
      </c>
    </row>
    <row r="6390" spans="1:4">
      <c r="A6390">
        <v>6724</v>
      </c>
      <c r="B6390" t="s">
        <v>18591</v>
      </c>
      <c r="C6390">
        <v>0</v>
      </c>
      <c r="D6390" s="88">
        <v>40</v>
      </c>
    </row>
    <row r="6391" spans="1:4">
      <c r="A6391">
        <v>6725</v>
      </c>
      <c r="B6391" t="s">
        <v>18592</v>
      </c>
      <c r="C6391">
        <v>0</v>
      </c>
      <c r="D6391" s="88">
        <v>45.515999999999998</v>
      </c>
    </row>
    <row r="6392" spans="1:4">
      <c r="A6392">
        <v>6726</v>
      </c>
      <c r="B6392" t="s">
        <v>18593</v>
      </c>
      <c r="C6392">
        <v>0</v>
      </c>
      <c r="D6392" s="88">
        <v>72.876000000000005</v>
      </c>
    </row>
    <row r="6393" spans="1:4">
      <c r="A6393">
        <v>6727</v>
      </c>
      <c r="B6393" t="s">
        <v>18594</v>
      </c>
      <c r="C6393">
        <v>0</v>
      </c>
      <c r="D6393" s="88">
        <v>21.625</v>
      </c>
    </row>
    <row r="6394" spans="1:4">
      <c r="A6394">
        <v>6728</v>
      </c>
      <c r="B6394" t="s">
        <v>18595</v>
      </c>
      <c r="C6394">
        <v>0</v>
      </c>
      <c r="D6394" s="88">
        <v>16.34</v>
      </c>
    </row>
    <row r="6395" spans="1:4">
      <c r="A6395">
        <v>6729</v>
      </c>
      <c r="B6395" t="s">
        <v>18596</v>
      </c>
      <c r="C6395">
        <v>0</v>
      </c>
      <c r="D6395" s="88">
        <v>19.739999999999998</v>
      </c>
    </row>
    <row r="6396" spans="1:4">
      <c r="A6396">
        <v>6730</v>
      </c>
      <c r="B6396" t="s">
        <v>18597</v>
      </c>
      <c r="C6396">
        <v>0</v>
      </c>
      <c r="D6396" s="88">
        <v>8.07</v>
      </c>
    </row>
    <row r="6397" spans="1:4">
      <c r="A6397">
        <v>6731</v>
      </c>
      <c r="B6397" t="s">
        <v>18598</v>
      </c>
      <c r="C6397">
        <v>0</v>
      </c>
      <c r="D6397" s="88">
        <v>8.07</v>
      </c>
    </row>
    <row r="6398" spans="1:4">
      <c r="A6398">
        <v>6732</v>
      </c>
      <c r="B6398" t="s">
        <v>18599</v>
      </c>
      <c r="C6398">
        <v>0</v>
      </c>
      <c r="D6398" s="88">
        <v>8.07</v>
      </c>
    </row>
    <row r="6399" spans="1:4">
      <c r="A6399">
        <v>6733</v>
      </c>
      <c r="B6399" t="s">
        <v>18600</v>
      </c>
      <c r="C6399">
        <v>0</v>
      </c>
      <c r="D6399" s="88">
        <v>20.995000000000001</v>
      </c>
    </row>
    <row r="6400" spans="1:4">
      <c r="A6400">
        <v>6734</v>
      </c>
      <c r="B6400" t="s">
        <v>18601</v>
      </c>
      <c r="C6400">
        <v>0</v>
      </c>
      <c r="D6400" s="88">
        <v>7.77</v>
      </c>
    </row>
    <row r="6401" spans="1:4">
      <c r="A6401">
        <v>6735</v>
      </c>
      <c r="B6401" t="s">
        <v>18602</v>
      </c>
      <c r="C6401">
        <v>6</v>
      </c>
      <c r="D6401" s="88">
        <v>10</v>
      </c>
    </row>
    <row r="6402" spans="1:4">
      <c r="A6402">
        <v>6736</v>
      </c>
      <c r="B6402" t="s">
        <v>18603</v>
      </c>
      <c r="C6402">
        <v>0</v>
      </c>
      <c r="D6402" s="88">
        <v>16.074000000000002</v>
      </c>
    </row>
    <row r="6403" spans="1:4">
      <c r="A6403">
        <v>6737</v>
      </c>
      <c r="B6403" t="s">
        <v>18604</v>
      </c>
      <c r="C6403">
        <v>0</v>
      </c>
      <c r="D6403" s="88">
        <v>12.9</v>
      </c>
    </row>
    <row r="6404" spans="1:4">
      <c r="A6404">
        <v>6738</v>
      </c>
      <c r="B6404" t="s">
        <v>18605</v>
      </c>
      <c r="C6404">
        <v>0</v>
      </c>
      <c r="D6404" s="88">
        <v>26.79</v>
      </c>
    </row>
    <row r="6405" spans="1:4">
      <c r="A6405">
        <v>6739</v>
      </c>
      <c r="B6405" t="s">
        <v>18606</v>
      </c>
      <c r="C6405">
        <v>0</v>
      </c>
      <c r="D6405" s="88">
        <v>33.950000000000003</v>
      </c>
    </row>
    <row r="6406" spans="1:4">
      <c r="A6406">
        <v>6740</v>
      </c>
      <c r="B6406" t="s">
        <v>18607</v>
      </c>
      <c r="C6406">
        <v>0</v>
      </c>
      <c r="D6406" s="88">
        <v>5.63</v>
      </c>
    </row>
    <row r="6407" spans="1:4">
      <c r="A6407">
        <v>6741</v>
      </c>
      <c r="B6407" t="s">
        <v>18608</v>
      </c>
      <c r="C6407">
        <v>0</v>
      </c>
      <c r="D6407" s="88">
        <v>69</v>
      </c>
    </row>
    <row r="6408" spans="1:4">
      <c r="A6408">
        <v>6742</v>
      </c>
      <c r="B6408" t="s">
        <v>18609</v>
      </c>
      <c r="C6408">
        <v>0</v>
      </c>
      <c r="D6408" s="88">
        <v>65</v>
      </c>
    </row>
    <row r="6409" spans="1:4">
      <c r="A6409">
        <v>6743</v>
      </c>
      <c r="B6409" t="s">
        <v>18610</v>
      </c>
      <c r="C6409">
        <v>0</v>
      </c>
      <c r="D6409" s="88">
        <v>40.835000000000001</v>
      </c>
    </row>
    <row r="6410" spans="1:4">
      <c r="A6410">
        <v>6744</v>
      </c>
      <c r="B6410" t="s">
        <v>18611</v>
      </c>
      <c r="C6410">
        <v>0</v>
      </c>
      <c r="D6410" s="88">
        <v>50</v>
      </c>
    </row>
    <row r="6411" spans="1:4">
      <c r="A6411">
        <v>6745</v>
      </c>
      <c r="B6411" t="s">
        <v>18612</v>
      </c>
      <c r="C6411">
        <v>0</v>
      </c>
      <c r="D6411" s="88">
        <v>13.56</v>
      </c>
    </row>
    <row r="6412" spans="1:4">
      <c r="A6412">
        <v>6746</v>
      </c>
      <c r="B6412" t="s">
        <v>18613</v>
      </c>
      <c r="C6412">
        <v>0</v>
      </c>
      <c r="D6412" s="88">
        <v>43.2</v>
      </c>
    </row>
    <row r="6413" spans="1:4">
      <c r="A6413">
        <v>6747</v>
      </c>
      <c r="B6413" t="s">
        <v>18614</v>
      </c>
      <c r="C6413">
        <v>0</v>
      </c>
      <c r="D6413" s="88">
        <v>6.1369999999999996</v>
      </c>
    </row>
    <row r="6414" spans="1:4">
      <c r="A6414">
        <v>6748</v>
      </c>
      <c r="B6414" t="s">
        <v>18615</v>
      </c>
      <c r="C6414">
        <v>0</v>
      </c>
      <c r="D6414" s="88">
        <v>3.6339999999999999</v>
      </c>
    </row>
    <row r="6415" spans="1:4">
      <c r="A6415">
        <v>6749</v>
      </c>
      <c r="B6415" t="s">
        <v>18616</v>
      </c>
      <c r="C6415">
        <v>0</v>
      </c>
      <c r="D6415" s="88">
        <v>8.8930000000000007</v>
      </c>
    </row>
    <row r="6416" spans="1:4">
      <c r="A6416">
        <v>6750</v>
      </c>
      <c r="B6416" t="s">
        <v>18617</v>
      </c>
      <c r="C6416">
        <v>0</v>
      </c>
      <c r="D6416" s="88">
        <v>23.82</v>
      </c>
    </row>
    <row r="6417" spans="1:4">
      <c r="A6417">
        <v>6751</v>
      </c>
      <c r="B6417" t="s">
        <v>18618</v>
      </c>
      <c r="C6417">
        <v>12</v>
      </c>
      <c r="D6417" s="88">
        <v>23.582000000000001</v>
      </c>
    </row>
    <row r="6418" spans="1:4">
      <c r="A6418">
        <v>6752</v>
      </c>
      <c r="B6418" t="s">
        <v>18619</v>
      </c>
      <c r="C6418">
        <v>0</v>
      </c>
      <c r="D6418" s="88">
        <v>11.709</v>
      </c>
    </row>
    <row r="6419" spans="1:4">
      <c r="A6419">
        <v>6753</v>
      </c>
      <c r="B6419" t="s">
        <v>18620</v>
      </c>
      <c r="C6419">
        <v>0</v>
      </c>
      <c r="D6419" s="88">
        <v>47.902999999999999</v>
      </c>
    </row>
    <row r="6420" spans="1:4">
      <c r="A6420">
        <v>6754</v>
      </c>
      <c r="B6420" t="s">
        <v>18621</v>
      </c>
      <c r="C6420">
        <v>6</v>
      </c>
      <c r="D6420" s="88">
        <v>6.8609999999999998</v>
      </c>
    </row>
    <row r="6421" spans="1:4">
      <c r="A6421">
        <v>6755</v>
      </c>
      <c r="B6421" t="s">
        <v>18622</v>
      </c>
      <c r="C6421">
        <v>6</v>
      </c>
      <c r="D6421" s="88">
        <v>7.0250000000000004</v>
      </c>
    </row>
    <row r="6422" spans="1:4">
      <c r="A6422">
        <v>6756</v>
      </c>
      <c r="B6422" t="s">
        <v>18623</v>
      </c>
      <c r="C6422">
        <v>0</v>
      </c>
      <c r="D6422" s="88">
        <v>6.056</v>
      </c>
    </row>
    <row r="6423" spans="1:4">
      <c r="A6423">
        <v>6757</v>
      </c>
      <c r="B6423" t="s">
        <v>18624</v>
      </c>
      <c r="C6423">
        <v>0</v>
      </c>
      <c r="D6423" s="88">
        <v>7.18</v>
      </c>
    </row>
    <row r="6424" spans="1:4">
      <c r="A6424">
        <v>6758</v>
      </c>
      <c r="B6424" t="s">
        <v>18625</v>
      </c>
      <c r="C6424">
        <v>0</v>
      </c>
      <c r="D6424" s="88">
        <v>0</v>
      </c>
    </row>
    <row r="6425" spans="1:4">
      <c r="A6425">
        <v>6759</v>
      </c>
      <c r="B6425" t="s">
        <v>18626</v>
      </c>
      <c r="C6425">
        <v>0</v>
      </c>
      <c r="D6425" s="88">
        <v>48.45</v>
      </c>
    </row>
    <row r="6426" spans="1:4">
      <c r="A6426">
        <v>6760</v>
      </c>
      <c r="B6426" t="s">
        <v>18627</v>
      </c>
      <c r="C6426">
        <v>0</v>
      </c>
      <c r="D6426" s="88">
        <v>19</v>
      </c>
    </row>
    <row r="6427" spans="1:4">
      <c r="A6427">
        <v>6761</v>
      </c>
      <c r="B6427" t="s">
        <v>18628</v>
      </c>
      <c r="C6427">
        <v>0</v>
      </c>
      <c r="D6427" s="88">
        <v>7.7779999999999996</v>
      </c>
    </row>
    <row r="6428" spans="1:4">
      <c r="A6428">
        <v>6762</v>
      </c>
      <c r="B6428" t="s">
        <v>18629</v>
      </c>
      <c r="C6428">
        <v>0</v>
      </c>
      <c r="D6428" s="88">
        <v>15.2</v>
      </c>
    </row>
    <row r="6429" spans="1:4">
      <c r="A6429">
        <v>6763</v>
      </c>
      <c r="B6429" t="s">
        <v>18630</v>
      </c>
      <c r="C6429">
        <v>0</v>
      </c>
      <c r="D6429" s="88">
        <v>26.6</v>
      </c>
    </row>
    <row r="6430" spans="1:4">
      <c r="A6430">
        <v>6764</v>
      </c>
      <c r="B6430" t="s">
        <v>18631</v>
      </c>
      <c r="C6430">
        <v>0</v>
      </c>
      <c r="D6430" s="88">
        <v>21.59</v>
      </c>
    </row>
    <row r="6431" spans="1:4">
      <c r="A6431">
        <v>6765</v>
      </c>
      <c r="B6431" t="s">
        <v>18632</v>
      </c>
      <c r="C6431">
        <v>0</v>
      </c>
      <c r="D6431" s="88">
        <v>24.995999999999999</v>
      </c>
    </row>
    <row r="6432" spans="1:4">
      <c r="A6432">
        <v>6766</v>
      </c>
      <c r="B6432" t="s">
        <v>18633</v>
      </c>
      <c r="C6432">
        <v>0</v>
      </c>
      <c r="D6432" s="88">
        <v>39</v>
      </c>
    </row>
    <row r="6433" spans="1:4">
      <c r="A6433">
        <v>6767</v>
      </c>
      <c r="B6433" t="s">
        <v>18634</v>
      </c>
      <c r="C6433">
        <v>0</v>
      </c>
      <c r="D6433" s="88">
        <v>79</v>
      </c>
    </row>
    <row r="6434" spans="1:4">
      <c r="A6434">
        <v>6768</v>
      </c>
      <c r="B6434" t="s">
        <v>18635</v>
      </c>
      <c r="C6434">
        <v>0</v>
      </c>
      <c r="D6434" s="88">
        <v>199</v>
      </c>
    </row>
    <row r="6435" spans="1:4">
      <c r="A6435">
        <v>6769</v>
      </c>
      <c r="B6435" t="s">
        <v>18636</v>
      </c>
      <c r="C6435">
        <v>6</v>
      </c>
      <c r="D6435" s="88">
        <v>12.106</v>
      </c>
    </row>
    <row r="6436" spans="1:4">
      <c r="A6436">
        <v>6770</v>
      </c>
      <c r="B6436" t="s">
        <v>18637</v>
      </c>
      <c r="C6436">
        <v>0</v>
      </c>
      <c r="D6436" s="88">
        <v>33</v>
      </c>
    </row>
    <row r="6437" spans="1:4">
      <c r="A6437">
        <v>6771</v>
      </c>
      <c r="B6437" t="s">
        <v>18638</v>
      </c>
      <c r="C6437">
        <v>6</v>
      </c>
      <c r="D6437" s="88">
        <v>20.059999999999999</v>
      </c>
    </row>
    <row r="6438" spans="1:4">
      <c r="A6438">
        <v>6772</v>
      </c>
      <c r="B6438" t="s">
        <v>18639</v>
      </c>
      <c r="C6438">
        <v>3</v>
      </c>
      <c r="D6438" s="88">
        <v>19.239999999999998</v>
      </c>
    </row>
    <row r="6439" spans="1:4">
      <c r="A6439">
        <v>6773</v>
      </c>
      <c r="B6439" t="s">
        <v>18640</v>
      </c>
      <c r="C6439">
        <v>0</v>
      </c>
      <c r="D6439" s="88">
        <v>44.076999999999998</v>
      </c>
    </row>
    <row r="6440" spans="1:4">
      <c r="A6440">
        <v>6774</v>
      </c>
      <c r="B6440" t="s">
        <v>18641</v>
      </c>
      <c r="C6440">
        <v>0</v>
      </c>
      <c r="D6440" s="88">
        <v>37.79</v>
      </c>
    </row>
    <row r="6441" spans="1:4">
      <c r="A6441">
        <v>6775</v>
      </c>
      <c r="B6441" t="s">
        <v>18642</v>
      </c>
      <c r="C6441">
        <v>30</v>
      </c>
      <c r="D6441" s="88">
        <v>4.45</v>
      </c>
    </row>
    <row r="6442" spans="1:4">
      <c r="A6442">
        <v>6776</v>
      </c>
      <c r="B6442" t="s">
        <v>18643</v>
      </c>
      <c r="C6442">
        <v>0</v>
      </c>
      <c r="D6442" s="88">
        <v>51.662999999999997</v>
      </c>
    </row>
    <row r="6443" spans="1:4">
      <c r="A6443">
        <v>6778</v>
      </c>
      <c r="B6443" t="s">
        <v>18644</v>
      </c>
      <c r="C6443">
        <v>0</v>
      </c>
      <c r="D6443" s="88">
        <v>27.63</v>
      </c>
    </row>
    <row r="6444" spans="1:4">
      <c r="A6444">
        <v>6779</v>
      </c>
      <c r="B6444" t="s">
        <v>18645</v>
      </c>
      <c r="C6444">
        <v>0</v>
      </c>
      <c r="D6444" s="88">
        <v>19.363</v>
      </c>
    </row>
    <row r="6445" spans="1:4">
      <c r="A6445">
        <v>6780</v>
      </c>
      <c r="B6445" t="s">
        <v>18646</v>
      </c>
      <c r="C6445">
        <v>0</v>
      </c>
      <c r="D6445" s="88">
        <v>13.445</v>
      </c>
    </row>
    <row r="6446" spans="1:4">
      <c r="A6446">
        <v>6781</v>
      </c>
      <c r="B6446" t="s">
        <v>18647</v>
      </c>
      <c r="C6446">
        <v>0</v>
      </c>
      <c r="D6446" s="88">
        <v>25.991</v>
      </c>
    </row>
    <row r="6447" spans="1:4">
      <c r="A6447">
        <v>6782</v>
      </c>
      <c r="B6447" t="s">
        <v>18648</v>
      </c>
      <c r="C6447">
        <v>0</v>
      </c>
      <c r="D6447" s="88">
        <v>24.547999999999998</v>
      </c>
    </row>
    <row r="6448" spans="1:4">
      <c r="A6448">
        <v>6783</v>
      </c>
      <c r="B6448" t="s">
        <v>18649</v>
      </c>
      <c r="C6448">
        <v>0</v>
      </c>
      <c r="D6448" s="88">
        <v>60.893000000000001</v>
      </c>
    </row>
    <row r="6449" spans="1:4">
      <c r="A6449">
        <v>6784</v>
      </c>
      <c r="B6449" t="s">
        <v>18650</v>
      </c>
      <c r="C6449">
        <v>0</v>
      </c>
      <c r="D6449" s="88">
        <v>13.86</v>
      </c>
    </row>
    <row r="6450" spans="1:4">
      <c r="A6450">
        <v>6785</v>
      </c>
      <c r="B6450" t="s">
        <v>18651</v>
      </c>
      <c r="C6450">
        <v>0</v>
      </c>
      <c r="D6450" s="88">
        <v>14.016</v>
      </c>
    </row>
    <row r="6451" spans="1:4">
      <c r="A6451">
        <v>6786</v>
      </c>
      <c r="B6451" t="s">
        <v>18652</v>
      </c>
      <c r="C6451">
        <v>0</v>
      </c>
      <c r="D6451" s="88">
        <v>31</v>
      </c>
    </row>
    <row r="6452" spans="1:4">
      <c r="A6452">
        <v>6787</v>
      </c>
      <c r="B6452" t="s">
        <v>18653</v>
      </c>
      <c r="C6452">
        <v>0</v>
      </c>
      <c r="D6452" s="88">
        <v>35.53</v>
      </c>
    </row>
    <row r="6453" spans="1:4">
      <c r="A6453">
        <v>6788</v>
      </c>
      <c r="B6453" t="s">
        <v>18654</v>
      </c>
      <c r="C6453">
        <v>0</v>
      </c>
      <c r="D6453" s="88">
        <v>10.733000000000001</v>
      </c>
    </row>
    <row r="6454" spans="1:4">
      <c r="A6454">
        <v>6789</v>
      </c>
      <c r="B6454" t="s">
        <v>18655</v>
      </c>
      <c r="C6454">
        <v>0</v>
      </c>
      <c r="D6454" s="88">
        <v>48.22</v>
      </c>
    </row>
    <row r="6455" spans="1:4">
      <c r="A6455">
        <v>6790</v>
      </c>
      <c r="B6455" t="s">
        <v>18656</v>
      </c>
      <c r="C6455">
        <v>0</v>
      </c>
      <c r="D6455" s="88">
        <v>72.760000000000005</v>
      </c>
    </row>
    <row r="6456" spans="1:4">
      <c r="A6456">
        <v>6791</v>
      </c>
      <c r="B6456" t="s">
        <v>18657</v>
      </c>
      <c r="C6456">
        <v>0</v>
      </c>
      <c r="D6456" s="88">
        <v>16.445</v>
      </c>
    </row>
    <row r="6457" spans="1:4">
      <c r="A6457">
        <v>6792</v>
      </c>
      <c r="B6457" t="s">
        <v>18658</v>
      </c>
      <c r="C6457">
        <v>0</v>
      </c>
      <c r="D6457" s="88">
        <v>15.2</v>
      </c>
    </row>
    <row r="6458" spans="1:4">
      <c r="A6458">
        <v>6793</v>
      </c>
      <c r="B6458" t="s">
        <v>18659</v>
      </c>
      <c r="C6458">
        <v>0</v>
      </c>
      <c r="D6458" s="88">
        <v>159.41</v>
      </c>
    </row>
    <row r="6459" spans="1:4">
      <c r="A6459">
        <v>6794</v>
      </c>
      <c r="B6459" t="s">
        <v>18660</v>
      </c>
      <c r="C6459">
        <v>0</v>
      </c>
      <c r="D6459" s="88">
        <v>60.65</v>
      </c>
    </row>
    <row r="6460" spans="1:4">
      <c r="A6460">
        <v>6795</v>
      </c>
      <c r="B6460" t="s">
        <v>18661</v>
      </c>
      <c r="C6460">
        <v>0</v>
      </c>
      <c r="D6460" s="88">
        <v>63.765000000000001</v>
      </c>
    </row>
    <row r="6461" spans="1:4">
      <c r="A6461">
        <v>6796</v>
      </c>
      <c r="B6461" t="s">
        <v>18662</v>
      </c>
      <c r="C6461">
        <v>0</v>
      </c>
      <c r="D6461" s="88">
        <v>24.884</v>
      </c>
    </row>
    <row r="6462" spans="1:4">
      <c r="A6462">
        <v>6797</v>
      </c>
      <c r="B6462" t="s">
        <v>18663</v>
      </c>
      <c r="C6462">
        <v>0</v>
      </c>
      <c r="D6462" s="88">
        <v>20.218</v>
      </c>
    </row>
    <row r="6463" spans="1:4">
      <c r="A6463">
        <v>6798</v>
      </c>
      <c r="B6463" t="s">
        <v>18664</v>
      </c>
      <c r="C6463">
        <v>0</v>
      </c>
      <c r="D6463" s="88">
        <v>36.18</v>
      </c>
    </row>
    <row r="6464" spans="1:4">
      <c r="A6464">
        <v>6799</v>
      </c>
      <c r="B6464" t="s">
        <v>18665</v>
      </c>
      <c r="C6464">
        <v>0</v>
      </c>
      <c r="D6464" s="88">
        <v>88.37</v>
      </c>
    </row>
    <row r="6465" spans="1:4">
      <c r="A6465">
        <v>6800</v>
      </c>
      <c r="B6465" t="s">
        <v>18666</v>
      </c>
      <c r="C6465">
        <v>0</v>
      </c>
      <c r="D6465" s="88">
        <v>34.659999999999997</v>
      </c>
    </row>
    <row r="6466" spans="1:4">
      <c r="A6466">
        <v>6801</v>
      </c>
      <c r="B6466" t="s">
        <v>18667</v>
      </c>
      <c r="C6466">
        <v>0</v>
      </c>
      <c r="D6466" s="88">
        <v>15.35</v>
      </c>
    </row>
    <row r="6467" spans="1:4">
      <c r="A6467">
        <v>6802</v>
      </c>
      <c r="B6467" t="s">
        <v>18668</v>
      </c>
      <c r="C6467">
        <v>0</v>
      </c>
      <c r="D6467" s="88">
        <v>96.29</v>
      </c>
    </row>
    <row r="6468" spans="1:4">
      <c r="A6468">
        <v>6803</v>
      </c>
      <c r="B6468" t="s">
        <v>18669</v>
      </c>
      <c r="C6468">
        <v>0</v>
      </c>
      <c r="D6468" s="88">
        <v>54.43</v>
      </c>
    </row>
    <row r="6469" spans="1:4">
      <c r="A6469">
        <v>6804</v>
      </c>
      <c r="B6469" t="s">
        <v>18670</v>
      </c>
      <c r="C6469">
        <v>0</v>
      </c>
      <c r="D6469" s="88">
        <v>30.844999999999999</v>
      </c>
    </row>
    <row r="6470" spans="1:4">
      <c r="A6470">
        <v>6805</v>
      </c>
      <c r="B6470" t="s">
        <v>18671</v>
      </c>
      <c r="C6470">
        <v>0</v>
      </c>
      <c r="D6470" s="88">
        <v>35.045999999999999</v>
      </c>
    </row>
    <row r="6471" spans="1:4">
      <c r="A6471">
        <v>6806</v>
      </c>
      <c r="B6471" t="s">
        <v>18672</v>
      </c>
      <c r="C6471">
        <v>0</v>
      </c>
      <c r="D6471" s="88">
        <v>20.27</v>
      </c>
    </row>
    <row r="6472" spans="1:4">
      <c r="A6472">
        <v>6807</v>
      </c>
      <c r="B6472" t="s">
        <v>18673</v>
      </c>
      <c r="C6472">
        <v>0</v>
      </c>
      <c r="D6472" s="88">
        <v>57.375</v>
      </c>
    </row>
    <row r="6473" spans="1:4">
      <c r="A6473">
        <v>6808</v>
      </c>
      <c r="B6473" t="s">
        <v>18674</v>
      </c>
      <c r="C6473">
        <v>0</v>
      </c>
      <c r="D6473" s="88">
        <v>115.9</v>
      </c>
    </row>
    <row r="6474" spans="1:4">
      <c r="A6474">
        <v>6809</v>
      </c>
      <c r="B6474" t="s">
        <v>18675</v>
      </c>
      <c r="C6474">
        <v>6</v>
      </c>
      <c r="D6474" s="88">
        <v>23.66</v>
      </c>
    </row>
    <row r="6475" spans="1:4">
      <c r="A6475">
        <v>6810</v>
      </c>
      <c r="B6475" t="s">
        <v>18676</v>
      </c>
      <c r="C6475">
        <v>0</v>
      </c>
      <c r="D6475" s="88">
        <v>12.446</v>
      </c>
    </row>
    <row r="6476" spans="1:4">
      <c r="A6476">
        <v>6811</v>
      </c>
      <c r="B6476" t="s">
        <v>18677</v>
      </c>
      <c r="C6476">
        <v>0</v>
      </c>
      <c r="D6476" s="88">
        <v>54.884999999999998</v>
      </c>
    </row>
    <row r="6477" spans="1:4">
      <c r="A6477">
        <v>6812</v>
      </c>
      <c r="B6477" t="s">
        <v>18678</v>
      </c>
      <c r="C6477">
        <v>0</v>
      </c>
      <c r="D6477" s="88">
        <v>18.021999999999998</v>
      </c>
    </row>
    <row r="6478" spans="1:4">
      <c r="A6478">
        <v>6813</v>
      </c>
      <c r="B6478" t="s">
        <v>18679</v>
      </c>
      <c r="C6478">
        <v>396</v>
      </c>
      <c r="D6478" s="88">
        <v>10.324</v>
      </c>
    </row>
    <row r="6479" spans="1:4">
      <c r="A6479">
        <v>6814</v>
      </c>
      <c r="B6479" t="s">
        <v>18680</v>
      </c>
      <c r="C6479">
        <v>0</v>
      </c>
      <c r="D6479" s="88">
        <v>29.878</v>
      </c>
    </row>
    <row r="6480" spans="1:4">
      <c r="A6480">
        <v>6815</v>
      </c>
      <c r="B6480" t="s">
        <v>18681</v>
      </c>
      <c r="C6480">
        <v>0</v>
      </c>
      <c r="D6480" s="88">
        <v>7.95</v>
      </c>
    </row>
    <row r="6481" spans="1:4">
      <c r="A6481">
        <v>6816</v>
      </c>
      <c r="B6481" t="s">
        <v>18682</v>
      </c>
      <c r="C6481">
        <v>0</v>
      </c>
      <c r="D6481" s="88">
        <v>26.89</v>
      </c>
    </row>
    <row r="6482" spans="1:4">
      <c r="A6482">
        <v>6817</v>
      </c>
      <c r="B6482" t="s">
        <v>18683</v>
      </c>
      <c r="C6482">
        <v>0</v>
      </c>
      <c r="D6482" s="88">
        <v>14.244999999999999</v>
      </c>
    </row>
    <row r="6483" spans="1:4">
      <c r="A6483">
        <v>6818</v>
      </c>
      <c r="B6483" t="s">
        <v>18684</v>
      </c>
      <c r="C6483">
        <v>0</v>
      </c>
      <c r="D6483" s="88">
        <v>29.125</v>
      </c>
    </row>
    <row r="6484" spans="1:4">
      <c r="A6484">
        <v>6819</v>
      </c>
      <c r="B6484" t="s">
        <v>18685</v>
      </c>
      <c r="C6484">
        <v>0</v>
      </c>
      <c r="D6484" s="88">
        <v>16.824999999999999</v>
      </c>
    </row>
    <row r="6485" spans="1:4">
      <c r="A6485">
        <v>6820</v>
      </c>
      <c r="B6485" t="s">
        <v>18686</v>
      </c>
      <c r="C6485">
        <v>0</v>
      </c>
      <c r="D6485" s="88">
        <v>33.840000000000003</v>
      </c>
    </row>
    <row r="6486" spans="1:4">
      <c r="A6486">
        <v>6821</v>
      </c>
      <c r="B6486" t="s">
        <v>18687</v>
      </c>
      <c r="C6486">
        <v>0</v>
      </c>
      <c r="D6486" s="88">
        <v>23.4</v>
      </c>
    </row>
    <row r="6487" spans="1:4">
      <c r="A6487">
        <v>6822</v>
      </c>
      <c r="B6487" t="s">
        <v>18688</v>
      </c>
      <c r="C6487">
        <v>0</v>
      </c>
      <c r="D6487" s="88">
        <v>27.51</v>
      </c>
    </row>
    <row r="6488" spans="1:4">
      <c r="A6488">
        <v>6823</v>
      </c>
      <c r="B6488" t="s">
        <v>18689</v>
      </c>
      <c r="C6488">
        <v>0</v>
      </c>
      <c r="D6488" s="88">
        <v>22.54</v>
      </c>
    </row>
    <row r="6489" spans="1:4">
      <c r="A6489">
        <v>6824</v>
      </c>
      <c r="B6489" t="s">
        <v>18690</v>
      </c>
      <c r="C6489">
        <v>0</v>
      </c>
      <c r="D6489" s="88">
        <v>22.54</v>
      </c>
    </row>
    <row r="6490" spans="1:4">
      <c r="A6490">
        <v>6825</v>
      </c>
      <c r="B6490" t="s">
        <v>18691</v>
      </c>
      <c r="C6490">
        <v>6</v>
      </c>
      <c r="D6490" s="88">
        <v>35.700000000000003</v>
      </c>
    </row>
    <row r="6491" spans="1:4">
      <c r="A6491">
        <v>6826</v>
      </c>
      <c r="B6491" t="s">
        <v>18692</v>
      </c>
      <c r="C6491">
        <v>0</v>
      </c>
      <c r="D6491" s="88">
        <v>13.37</v>
      </c>
    </row>
    <row r="6492" spans="1:4">
      <c r="A6492">
        <v>6827</v>
      </c>
      <c r="B6492" t="s">
        <v>18693</v>
      </c>
      <c r="C6492">
        <v>0</v>
      </c>
      <c r="D6492" s="88">
        <v>24.19</v>
      </c>
    </row>
    <row r="6493" spans="1:4">
      <c r="A6493">
        <v>6828</v>
      </c>
      <c r="B6493" t="s">
        <v>18694</v>
      </c>
      <c r="C6493">
        <v>0</v>
      </c>
      <c r="D6493" s="88">
        <v>51.08</v>
      </c>
    </row>
    <row r="6494" spans="1:4">
      <c r="A6494">
        <v>6829</v>
      </c>
      <c r="B6494" t="s">
        <v>18695</v>
      </c>
      <c r="C6494">
        <v>0</v>
      </c>
      <c r="D6494" s="88">
        <v>14.86</v>
      </c>
    </row>
    <row r="6495" spans="1:4">
      <c r="A6495">
        <v>6830</v>
      </c>
      <c r="B6495" t="s">
        <v>16632</v>
      </c>
      <c r="C6495">
        <v>0</v>
      </c>
      <c r="D6495" s="88">
        <v>14</v>
      </c>
    </row>
    <row r="6496" spans="1:4">
      <c r="A6496">
        <v>6831</v>
      </c>
      <c r="B6496" t="s">
        <v>18696</v>
      </c>
      <c r="C6496">
        <v>0</v>
      </c>
      <c r="D6496" s="88">
        <v>37.14</v>
      </c>
    </row>
    <row r="6497" spans="1:4">
      <c r="A6497">
        <v>6832</v>
      </c>
      <c r="B6497" t="s">
        <v>18697</v>
      </c>
      <c r="C6497">
        <v>0</v>
      </c>
      <c r="D6497" s="88">
        <v>27.35</v>
      </c>
    </row>
    <row r="6498" spans="1:4">
      <c r="A6498">
        <v>6833</v>
      </c>
      <c r="B6498" t="s">
        <v>18698</v>
      </c>
      <c r="C6498">
        <v>0</v>
      </c>
      <c r="D6498" s="88">
        <v>29.04</v>
      </c>
    </row>
    <row r="6499" spans="1:4">
      <c r="A6499">
        <v>6834</v>
      </c>
      <c r="B6499" t="s">
        <v>18699</v>
      </c>
      <c r="C6499">
        <v>0</v>
      </c>
      <c r="D6499" s="88">
        <v>31.58</v>
      </c>
    </row>
    <row r="6500" spans="1:4">
      <c r="A6500">
        <v>6835</v>
      </c>
      <c r="B6500" t="s">
        <v>18700</v>
      </c>
      <c r="C6500">
        <v>0</v>
      </c>
      <c r="D6500" s="88">
        <v>15.03</v>
      </c>
    </row>
    <row r="6501" spans="1:4">
      <c r="A6501">
        <v>6836</v>
      </c>
      <c r="B6501" t="s">
        <v>18701</v>
      </c>
      <c r="C6501">
        <v>0</v>
      </c>
      <c r="D6501" s="88">
        <v>28.26</v>
      </c>
    </row>
    <row r="6502" spans="1:4">
      <c r="A6502">
        <v>6837</v>
      </c>
      <c r="B6502" t="s">
        <v>18702</v>
      </c>
      <c r="C6502">
        <v>12</v>
      </c>
      <c r="D6502" s="88">
        <v>14.63</v>
      </c>
    </row>
    <row r="6503" spans="1:4">
      <c r="A6503">
        <v>6838</v>
      </c>
      <c r="B6503" t="s">
        <v>18703</v>
      </c>
      <c r="C6503">
        <v>0</v>
      </c>
      <c r="D6503" s="88">
        <v>23.07</v>
      </c>
    </row>
    <row r="6504" spans="1:4">
      <c r="A6504">
        <v>6839</v>
      </c>
      <c r="B6504" t="s">
        <v>18704</v>
      </c>
      <c r="C6504">
        <v>0</v>
      </c>
      <c r="D6504" s="88">
        <v>15.19</v>
      </c>
    </row>
    <row r="6505" spans="1:4">
      <c r="A6505">
        <v>6840</v>
      </c>
      <c r="B6505" t="s">
        <v>18705</v>
      </c>
      <c r="C6505">
        <v>0</v>
      </c>
      <c r="D6505" s="88">
        <v>27.69</v>
      </c>
    </row>
    <row r="6506" spans="1:4">
      <c r="A6506">
        <v>6841</v>
      </c>
      <c r="B6506" t="s">
        <v>18706</v>
      </c>
      <c r="C6506">
        <v>0</v>
      </c>
      <c r="D6506" s="88">
        <v>8.91</v>
      </c>
    </row>
    <row r="6507" spans="1:4">
      <c r="A6507">
        <v>6842</v>
      </c>
      <c r="B6507" t="s">
        <v>18707</v>
      </c>
      <c r="C6507">
        <v>0</v>
      </c>
      <c r="D6507" s="88">
        <v>9.41</v>
      </c>
    </row>
    <row r="6508" spans="1:4">
      <c r="A6508">
        <v>6843</v>
      </c>
      <c r="B6508" t="s">
        <v>18708</v>
      </c>
      <c r="C6508">
        <v>1</v>
      </c>
      <c r="D6508" s="88">
        <v>10.91</v>
      </c>
    </row>
    <row r="6509" spans="1:4">
      <c r="A6509">
        <v>6844</v>
      </c>
      <c r="B6509" t="s">
        <v>18709</v>
      </c>
      <c r="C6509">
        <v>0</v>
      </c>
      <c r="D6509" s="88">
        <v>8.99</v>
      </c>
    </row>
    <row r="6510" spans="1:4">
      <c r="A6510">
        <v>6845</v>
      </c>
      <c r="B6510" t="s">
        <v>18710</v>
      </c>
      <c r="C6510">
        <v>0</v>
      </c>
      <c r="D6510" s="88">
        <v>9.1</v>
      </c>
    </row>
    <row r="6511" spans="1:4">
      <c r="A6511">
        <v>6846</v>
      </c>
      <c r="B6511" t="s">
        <v>18711</v>
      </c>
      <c r="C6511">
        <v>0</v>
      </c>
      <c r="D6511" s="88">
        <v>9.84</v>
      </c>
    </row>
    <row r="6512" spans="1:4">
      <c r="A6512">
        <v>6847</v>
      </c>
      <c r="B6512" t="s">
        <v>18712</v>
      </c>
      <c r="C6512">
        <v>0</v>
      </c>
      <c r="D6512" s="88">
        <v>15.05</v>
      </c>
    </row>
    <row r="6513" spans="1:4">
      <c r="A6513">
        <v>6848</v>
      </c>
      <c r="B6513" t="s">
        <v>18713</v>
      </c>
      <c r="C6513">
        <v>0</v>
      </c>
      <c r="D6513" s="88">
        <v>62.18</v>
      </c>
    </row>
    <row r="6514" spans="1:4">
      <c r="A6514">
        <v>6849</v>
      </c>
      <c r="B6514" t="s">
        <v>18714</v>
      </c>
      <c r="C6514">
        <v>0</v>
      </c>
      <c r="D6514" s="88">
        <v>42.75</v>
      </c>
    </row>
    <row r="6515" spans="1:4">
      <c r="A6515">
        <v>6850</v>
      </c>
      <c r="B6515" t="s">
        <v>18715</v>
      </c>
      <c r="C6515">
        <v>0</v>
      </c>
      <c r="D6515" s="88">
        <v>3.1</v>
      </c>
    </row>
    <row r="6516" spans="1:4">
      <c r="A6516">
        <v>6851</v>
      </c>
      <c r="B6516" t="s">
        <v>18716</v>
      </c>
      <c r="C6516">
        <v>0</v>
      </c>
      <c r="D6516" s="88">
        <v>3.1</v>
      </c>
    </row>
    <row r="6517" spans="1:4">
      <c r="A6517">
        <v>6852</v>
      </c>
      <c r="B6517" t="s">
        <v>18717</v>
      </c>
      <c r="C6517">
        <v>0</v>
      </c>
      <c r="D6517" s="88">
        <v>3.1</v>
      </c>
    </row>
    <row r="6518" spans="1:4">
      <c r="A6518">
        <v>6853</v>
      </c>
      <c r="B6518" t="s">
        <v>18718</v>
      </c>
      <c r="C6518">
        <v>0</v>
      </c>
      <c r="D6518" s="88">
        <v>3.1</v>
      </c>
    </row>
    <row r="6519" spans="1:4">
      <c r="A6519">
        <v>6854</v>
      </c>
      <c r="B6519" t="s">
        <v>18719</v>
      </c>
      <c r="C6519">
        <v>0</v>
      </c>
      <c r="D6519" s="88">
        <v>3.1</v>
      </c>
    </row>
    <row r="6520" spans="1:4">
      <c r="A6520">
        <v>6855</v>
      </c>
      <c r="B6520" t="s">
        <v>18720</v>
      </c>
      <c r="C6520">
        <v>0</v>
      </c>
      <c r="D6520" s="88">
        <v>7.88</v>
      </c>
    </row>
    <row r="6521" spans="1:4">
      <c r="A6521">
        <v>6856</v>
      </c>
      <c r="B6521" t="s">
        <v>18721</v>
      </c>
      <c r="C6521">
        <v>0</v>
      </c>
      <c r="D6521" s="88">
        <v>107.68</v>
      </c>
    </row>
    <row r="6522" spans="1:4">
      <c r="A6522">
        <v>6857</v>
      </c>
      <c r="B6522" t="s">
        <v>18722</v>
      </c>
      <c r="C6522">
        <v>0</v>
      </c>
      <c r="D6522" s="88">
        <v>8.39</v>
      </c>
    </row>
    <row r="6523" spans="1:4">
      <c r="A6523">
        <v>6858</v>
      </c>
      <c r="B6523" t="s">
        <v>18723</v>
      </c>
      <c r="C6523">
        <v>0</v>
      </c>
      <c r="D6523" s="88">
        <v>6.81</v>
      </c>
    </row>
    <row r="6524" spans="1:4">
      <c r="A6524">
        <v>6859</v>
      </c>
      <c r="B6524" t="s">
        <v>18724</v>
      </c>
      <c r="C6524">
        <v>0</v>
      </c>
      <c r="D6524" s="88">
        <v>7</v>
      </c>
    </row>
    <row r="6525" spans="1:4">
      <c r="A6525">
        <v>6860</v>
      </c>
      <c r="B6525" t="s">
        <v>18725</v>
      </c>
      <c r="C6525">
        <v>0</v>
      </c>
      <c r="D6525" s="88">
        <v>13.85</v>
      </c>
    </row>
    <row r="6526" spans="1:4">
      <c r="A6526">
        <v>6861</v>
      </c>
      <c r="B6526" t="s">
        <v>18726</v>
      </c>
      <c r="C6526">
        <v>0</v>
      </c>
      <c r="D6526" s="88">
        <v>10.33</v>
      </c>
    </row>
    <row r="6527" spans="1:4">
      <c r="A6527">
        <v>6862</v>
      </c>
      <c r="B6527" t="s">
        <v>18727</v>
      </c>
      <c r="C6527">
        <v>0</v>
      </c>
      <c r="D6527" s="88">
        <v>7.76</v>
      </c>
    </row>
    <row r="6528" spans="1:4">
      <c r="A6528">
        <v>6863</v>
      </c>
      <c r="B6528" t="s">
        <v>18728</v>
      </c>
      <c r="C6528">
        <v>0</v>
      </c>
      <c r="D6528" s="88">
        <v>17.04</v>
      </c>
    </row>
    <row r="6529" spans="1:4">
      <c r="A6529">
        <v>6864</v>
      </c>
      <c r="B6529" t="s">
        <v>18729</v>
      </c>
      <c r="C6529">
        <v>0</v>
      </c>
      <c r="D6529" s="88">
        <v>5.53</v>
      </c>
    </row>
    <row r="6530" spans="1:4">
      <c r="A6530">
        <v>6865</v>
      </c>
      <c r="B6530" t="s">
        <v>18730</v>
      </c>
      <c r="C6530">
        <v>0</v>
      </c>
      <c r="D6530" s="88">
        <v>73.150000000000006</v>
      </c>
    </row>
    <row r="6531" spans="1:4">
      <c r="A6531">
        <v>6866</v>
      </c>
      <c r="B6531" t="s">
        <v>18731</v>
      </c>
      <c r="C6531">
        <v>0</v>
      </c>
      <c r="D6531" s="88">
        <v>7.52</v>
      </c>
    </row>
    <row r="6532" spans="1:4">
      <c r="A6532">
        <v>6867</v>
      </c>
      <c r="B6532" t="s">
        <v>18732</v>
      </c>
      <c r="C6532">
        <v>36</v>
      </c>
      <c r="D6532" s="88">
        <v>11.066000000000001</v>
      </c>
    </row>
    <row r="6533" spans="1:4">
      <c r="A6533">
        <v>6868</v>
      </c>
      <c r="B6533" t="s">
        <v>18733</v>
      </c>
      <c r="C6533">
        <v>36</v>
      </c>
      <c r="D6533" s="88">
        <v>14.321999999999999</v>
      </c>
    </row>
    <row r="6534" spans="1:4">
      <c r="A6534">
        <v>6869</v>
      </c>
      <c r="B6534" t="s">
        <v>18734</v>
      </c>
      <c r="C6534">
        <v>18</v>
      </c>
      <c r="D6534" s="88">
        <v>7.8120000000000003</v>
      </c>
    </row>
    <row r="6535" spans="1:4">
      <c r="A6535">
        <v>6870</v>
      </c>
      <c r="B6535" t="s">
        <v>18735</v>
      </c>
      <c r="C6535">
        <v>0</v>
      </c>
      <c r="D6535" s="88">
        <v>9.4049999999999994</v>
      </c>
    </row>
    <row r="6536" spans="1:4">
      <c r="A6536">
        <v>6871</v>
      </c>
      <c r="B6536" t="s">
        <v>18736</v>
      </c>
      <c r="C6536">
        <v>12</v>
      </c>
      <c r="D6536" s="88">
        <v>20.553000000000001</v>
      </c>
    </row>
    <row r="6537" spans="1:4">
      <c r="A6537">
        <v>6872</v>
      </c>
      <c r="B6537" t="s">
        <v>18737</v>
      </c>
      <c r="C6537">
        <v>24</v>
      </c>
      <c r="D6537" s="88">
        <v>22.32</v>
      </c>
    </row>
    <row r="6538" spans="1:4">
      <c r="A6538">
        <v>6873</v>
      </c>
      <c r="B6538" t="s">
        <v>18738</v>
      </c>
      <c r="C6538">
        <v>36</v>
      </c>
      <c r="D6538" s="88">
        <v>6.77</v>
      </c>
    </row>
    <row r="6539" spans="1:4">
      <c r="A6539">
        <v>6874</v>
      </c>
      <c r="B6539" t="s">
        <v>18739</v>
      </c>
      <c r="C6539">
        <v>18</v>
      </c>
      <c r="D6539" s="88">
        <v>3.8029999999999999</v>
      </c>
    </row>
    <row r="6540" spans="1:4">
      <c r="A6540">
        <v>6875</v>
      </c>
      <c r="B6540" t="s">
        <v>18740</v>
      </c>
      <c r="C6540">
        <v>30</v>
      </c>
      <c r="D6540" s="88">
        <v>3.806</v>
      </c>
    </row>
    <row r="6541" spans="1:4">
      <c r="A6541">
        <v>6876</v>
      </c>
      <c r="B6541" t="s">
        <v>18741</v>
      </c>
      <c r="C6541">
        <v>3</v>
      </c>
      <c r="D6541" s="88">
        <v>18.2</v>
      </c>
    </row>
    <row r="6542" spans="1:4">
      <c r="A6542">
        <v>6877</v>
      </c>
      <c r="B6542" t="s">
        <v>18742</v>
      </c>
      <c r="C6542">
        <v>0</v>
      </c>
      <c r="D6542" s="88">
        <v>22.73</v>
      </c>
    </row>
    <row r="6543" spans="1:4">
      <c r="A6543">
        <v>6878</v>
      </c>
      <c r="B6543" t="s">
        <v>18743</v>
      </c>
      <c r="C6543">
        <v>0</v>
      </c>
      <c r="D6543" s="88">
        <v>13.33</v>
      </c>
    </row>
    <row r="6544" spans="1:4">
      <c r="A6544">
        <v>6879</v>
      </c>
      <c r="B6544" t="s">
        <v>18744</v>
      </c>
      <c r="C6544">
        <v>3</v>
      </c>
      <c r="D6544" s="88">
        <v>21.37</v>
      </c>
    </row>
    <row r="6545" spans="1:4">
      <c r="A6545">
        <v>6880</v>
      </c>
      <c r="B6545" t="s">
        <v>18745</v>
      </c>
      <c r="C6545">
        <v>0</v>
      </c>
      <c r="D6545" s="88">
        <v>20.49</v>
      </c>
    </row>
    <row r="6546" spans="1:4">
      <c r="A6546">
        <v>6881</v>
      </c>
      <c r="B6546" t="s">
        <v>18746</v>
      </c>
      <c r="C6546">
        <v>0</v>
      </c>
      <c r="D6546" s="88">
        <v>23.72</v>
      </c>
    </row>
    <row r="6547" spans="1:4">
      <c r="A6547">
        <v>6882</v>
      </c>
      <c r="B6547" t="s">
        <v>18747</v>
      </c>
      <c r="C6547">
        <v>0</v>
      </c>
      <c r="D6547" s="88">
        <v>31.31</v>
      </c>
    </row>
    <row r="6548" spans="1:4">
      <c r="A6548">
        <v>6883</v>
      </c>
      <c r="B6548" t="s">
        <v>18748</v>
      </c>
      <c r="C6548">
        <v>0</v>
      </c>
      <c r="D6548" s="88">
        <v>8.58</v>
      </c>
    </row>
    <row r="6549" spans="1:4">
      <c r="A6549">
        <v>6884</v>
      </c>
      <c r="B6549" t="s">
        <v>18749</v>
      </c>
      <c r="C6549">
        <v>3</v>
      </c>
      <c r="D6549" s="88">
        <v>21.45</v>
      </c>
    </row>
    <row r="6550" spans="1:4">
      <c r="A6550">
        <v>6885</v>
      </c>
      <c r="B6550" t="s">
        <v>18750</v>
      </c>
      <c r="C6550">
        <v>3</v>
      </c>
      <c r="D6550" s="88">
        <v>16.02</v>
      </c>
    </row>
    <row r="6551" spans="1:4">
      <c r="A6551">
        <v>6886</v>
      </c>
      <c r="B6551" t="s">
        <v>18751</v>
      </c>
      <c r="C6551">
        <v>0</v>
      </c>
      <c r="D6551" s="88">
        <v>21.14</v>
      </c>
    </row>
    <row r="6552" spans="1:4">
      <c r="A6552">
        <v>6887</v>
      </c>
      <c r="B6552" t="s">
        <v>18752</v>
      </c>
      <c r="C6552">
        <v>0</v>
      </c>
      <c r="D6552" s="88">
        <v>24.11</v>
      </c>
    </row>
    <row r="6553" spans="1:4">
      <c r="A6553">
        <v>6888</v>
      </c>
      <c r="B6553" t="s">
        <v>18753</v>
      </c>
      <c r="C6553">
        <v>3</v>
      </c>
      <c r="D6553" s="88">
        <v>8.18</v>
      </c>
    </row>
    <row r="6554" spans="1:4">
      <c r="A6554">
        <v>6889</v>
      </c>
      <c r="B6554" t="s">
        <v>18754</v>
      </c>
      <c r="C6554">
        <v>0</v>
      </c>
      <c r="D6554" s="88">
        <v>15.96</v>
      </c>
    </row>
    <row r="6555" spans="1:4">
      <c r="A6555">
        <v>6890</v>
      </c>
      <c r="B6555" t="s">
        <v>18755</v>
      </c>
      <c r="C6555">
        <v>0</v>
      </c>
      <c r="D6555" s="88">
        <v>13.21</v>
      </c>
    </row>
    <row r="6556" spans="1:4">
      <c r="A6556">
        <v>6891</v>
      </c>
      <c r="B6556" t="s">
        <v>18756</v>
      </c>
      <c r="C6556">
        <v>0</v>
      </c>
      <c r="D6556" s="88">
        <v>41.45</v>
      </c>
    </row>
    <row r="6557" spans="1:4">
      <c r="A6557">
        <v>6892</v>
      </c>
      <c r="B6557" t="s">
        <v>18757</v>
      </c>
      <c r="C6557">
        <v>0</v>
      </c>
      <c r="D6557" s="88">
        <v>10.35</v>
      </c>
    </row>
    <row r="6558" spans="1:4">
      <c r="A6558">
        <v>6893</v>
      </c>
      <c r="B6558" t="s">
        <v>18758</v>
      </c>
      <c r="C6558">
        <v>0</v>
      </c>
      <c r="D6558" s="88">
        <v>7.37</v>
      </c>
    </row>
    <row r="6559" spans="1:4">
      <c r="A6559">
        <v>6894</v>
      </c>
      <c r="B6559" t="s">
        <v>18759</v>
      </c>
      <c r="C6559">
        <v>0</v>
      </c>
      <c r="D6559" s="88">
        <v>20.86</v>
      </c>
    </row>
    <row r="6560" spans="1:4">
      <c r="A6560">
        <v>6895</v>
      </c>
      <c r="B6560" t="s">
        <v>18760</v>
      </c>
      <c r="C6560">
        <v>0</v>
      </c>
      <c r="D6560" s="88">
        <v>8.81</v>
      </c>
    </row>
    <row r="6561" spans="1:4">
      <c r="A6561">
        <v>6896</v>
      </c>
      <c r="B6561" t="s">
        <v>18761</v>
      </c>
      <c r="C6561">
        <v>6</v>
      </c>
      <c r="D6561" s="88">
        <v>21</v>
      </c>
    </row>
    <row r="6562" spans="1:4">
      <c r="A6562">
        <v>6897</v>
      </c>
      <c r="B6562" t="s">
        <v>18762</v>
      </c>
      <c r="C6562">
        <v>6</v>
      </c>
      <c r="D6562" s="88">
        <v>21</v>
      </c>
    </row>
    <row r="6563" spans="1:4">
      <c r="A6563">
        <v>6898</v>
      </c>
      <c r="B6563" t="s">
        <v>18763</v>
      </c>
      <c r="C6563">
        <v>3</v>
      </c>
      <c r="D6563" s="88">
        <v>29.085999999999999</v>
      </c>
    </row>
    <row r="6564" spans="1:4">
      <c r="A6564">
        <v>6899</v>
      </c>
      <c r="B6564" t="s">
        <v>18764</v>
      </c>
      <c r="C6564">
        <v>0</v>
      </c>
      <c r="D6564" s="88">
        <v>30.59</v>
      </c>
    </row>
    <row r="6565" spans="1:4">
      <c r="A6565">
        <v>6900</v>
      </c>
      <c r="B6565" t="s">
        <v>18765</v>
      </c>
      <c r="C6565">
        <v>0</v>
      </c>
      <c r="D6565" s="88">
        <v>3.952</v>
      </c>
    </row>
    <row r="6566" spans="1:4">
      <c r="A6566">
        <v>6901</v>
      </c>
      <c r="B6566" t="s">
        <v>18766</v>
      </c>
      <c r="C6566">
        <v>162</v>
      </c>
      <c r="D6566" s="88">
        <v>4.8170000000000002</v>
      </c>
    </row>
    <row r="6567" spans="1:4">
      <c r="A6567">
        <v>6902</v>
      </c>
      <c r="B6567" t="s">
        <v>18767</v>
      </c>
      <c r="C6567">
        <v>0</v>
      </c>
      <c r="D6567" s="88">
        <v>10.725</v>
      </c>
    </row>
    <row r="6568" spans="1:4">
      <c r="A6568">
        <v>6903</v>
      </c>
      <c r="B6568" t="s">
        <v>18768</v>
      </c>
      <c r="C6568">
        <v>0</v>
      </c>
      <c r="D6568" s="88">
        <v>25.161000000000001</v>
      </c>
    </row>
    <row r="6569" spans="1:4">
      <c r="A6569">
        <v>6904</v>
      </c>
      <c r="B6569" t="s">
        <v>18769</v>
      </c>
      <c r="C6569">
        <v>0</v>
      </c>
      <c r="D6569" s="88">
        <v>22.68</v>
      </c>
    </row>
    <row r="6570" spans="1:4">
      <c r="A6570">
        <v>6905</v>
      </c>
      <c r="B6570" t="s">
        <v>18770</v>
      </c>
      <c r="C6570">
        <v>0</v>
      </c>
      <c r="D6570" s="88">
        <v>25.65</v>
      </c>
    </row>
    <row r="6571" spans="1:4">
      <c r="A6571">
        <v>6906</v>
      </c>
      <c r="B6571" t="s">
        <v>18771</v>
      </c>
      <c r="C6571">
        <v>18</v>
      </c>
      <c r="D6571" s="88">
        <v>4.92</v>
      </c>
    </row>
    <row r="6572" spans="1:4">
      <c r="A6572">
        <v>6907</v>
      </c>
      <c r="B6572" t="s">
        <v>18772</v>
      </c>
      <c r="C6572">
        <v>0</v>
      </c>
      <c r="D6572" s="88">
        <v>13.54</v>
      </c>
    </row>
    <row r="6573" spans="1:4">
      <c r="A6573">
        <v>6908</v>
      </c>
      <c r="B6573" t="s">
        <v>18773</v>
      </c>
      <c r="C6573">
        <v>0</v>
      </c>
      <c r="D6573" s="88">
        <v>7.52</v>
      </c>
    </row>
    <row r="6574" spans="1:4">
      <c r="A6574">
        <v>6909</v>
      </c>
      <c r="B6574" t="s">
        <v>18774</v>
      </c>
      <c r="C6574">
        <v>0</v>
      </c>
      <c r="D6574" s="88">
        <v>32.299999999999997</v>
      </c>
    </row>
    <row r="6575" spans="1:4">
      <c r="A6575">
        <v>6910</v>
      </c>
      <c r="B6575" t="s">
        <v>18775</v>
      </c>
      <c r="C6575">
        <v>6</v>
      </c>
      <c r="D6575" s="88">
        <v>15.2</v>
      </c>
    </row>
    <row r="6576" spans="1:4">
      <c r="A6576">
        <v>6911</v>
      </c>
      <c r="B6576" t="s">
        <v>18776</v>
      </c>
      <c r="C6576">
        <v>0</v>
      </c>
      <c r="D6576" s="88">
        <v>16.7</v>
      </c>
    </row>
    <row r="6577" spans="1:4">
      <c r="A6577">
        <v>6912</v>
      </c>
      <c r="B6577" t="s">
        <v>18777</v>
      </c>
      <c r="C6577">
        <v>0</v>
      </c>
      <c r="D6577" s="88">
        <v>9.6</v>
      </c>
    </row>
    <row r="6578" spans="1:4">
      <c r="A6578">
        <v>6913</v>
      </c>
      <c r="B6578" t="s">
        <v>18778</v>
      </c>
      <c r="C6578">
        <v>0</v>
      </c>
      <c r="D6578" s="88">
        <v>58.37</v>
      </c>
    </row>
    <row r="6579" spans="1:4">
      <c r="A6579">
        <v>6914</v>
      </c>
      <c r="B6579" t="s">
        <v>18779</v>
      </c>
      <c r="C6579">
        <v>15</v>
      </c>
      <c r="D6579" s="88">
        <v>20.9</v>
      </c>
    </row>
    <row r="6580" spans="1:4">
      <c r="A6580">
        <v>6915</v>
      </c>
      <c r="B6580" t="s">
        <v>18780</v>
      </c>
      <c r="C6580">
        <v>0</v>
      </c>
      <c r="D6580" s="88">
        <v>15.77</v>
      </c>
    </row>
    <row r="6581" spans="1:4">
      <c r="A6581">
        <v>6916</v>
      </c>
      <c r="B6581" t="s">
        <v>18781</v>
      </c>
      <c r="C6581">
        <v>0</v>
      </c>
      <c r="D6581" s="88">
        <v>26.81</v>
      </c>
    </row>
    <row r="6582" spans="1:4">
      <c r="A6582">
        <v>6917</v>
      </c>
      <c r="B6582" t="s">
        <v>18782</v>
      </c>
      <c r="C6582">
        <v>0</v>
      </c>
      <c r="D6582" s="88">
        <v>16.45</v>
      </c>
    </row>
    <row r="6583" spans="1:4">
      <c r="A6583">
        <v>6918</v>
      </c>
      <c r="B6583" t="s">
        <v>18783</v>
      </c>
      <c r="C6583">
        <v>0</v>
      </c>
      <c r="D6583" s="88">
        <v>10.45</v>
      </c>
    </row>
    <row r="6584" spans="1:4">
      <c r="A6584">
        <v>6919</v>
      </c>
      <c r="B6584" t="s">
        <v>18784</v>
      </c>
      <c r="C6584">
        <v>0</v>
      </c>
      <c r="D6584" s="88">
        <v>188.94</v>
      </c>
    </row>
    <row r="6585" spans="1:4">
      <c r="A6585">
        <v>6920</v>
      </c>
      <c r="B6585" t="s">
        <v>18785</v>
      </c>
      <c r="C6585">
        <v>0</v>
      </c>
      <c r="D6585" s="88">
        <v>0</v>
      </c>
    </row>
    <row r="6586" spans="1:4">
      <c r="A6586">
        <v>6921</v>
      </c>
      <c r="B6586" t="s">
        <v>18786</v>
      </c>
      <c r="C6586">
        <v>21</v>
      </c>
      <c r="D6586" s="88">
        <v>7.49</v>
      </c>
    </row>
    <row r="6587" spans="1:4">
      <c r="A6587">
        <v>6922</v>
      </c>
      <c r="B6587" t="s">
        <v>18787</v>
      </c>
      <c r="C6587">
        <v>0</v>
      </c>
      <c r="D6587" s="88">
        <v>7.0659999999999998</v>
      </c>
    </row>
    <row r="6588" spans="1:4">
      <c r="A6588">
        <v>6923</v>
      </c>
      <c r="B6588" t="s">
        <v>18788</v>
      </c>
      <c r="C6588">
        <v>0</v>
      </c>
      <c r="D6588" s="88">
        <v>24.582999999999998</v>
      </c>
    </row>
    <row r="6589" spans="1:4">
      <c r="A6589">
        <v>6924</v>
      </c>
      <c r="B6589" t="s">
        <v>18789</v>
      </c>
      <c r="C6589">
        <v>0</v>
      </c>
      <c r="D6589" s="88">
        <v>50.575000000000003</v>
      </c>
    </row>
    <row r="6590" spans="1:4">
      <c r="A6590">
        <v>6925</v>
      </c>
      <c r="B6590" t="s">
        <v>18790</v>
      </c>
      <c r="C6590">
        <v>0</v>
      </c>
      <c r="D6590" s="88">
        <v>16.2</v>
      </c>
    </row>
    <row r="6591" spans="1:4">
      <c r="A6591">
        <v>6926</v>
      </c>
      <c r="B6591" t="s">
        <v>18791</v>
      </c>
      <c r="C6591">
        <v>0</v>
      </c>
      <c r="D6591" s="88">
        <v>71.37</v>
      </c>
    </row>
    <row r="6592" spans="1:4">
      <c r="A6592">
        <v>6927</v>
      </c>
      <c r="B6592" t="s">
        <v>18792</v>
      </c>
      <c r="C6592">
        <v>0</v>
      </c>
      <c r="D6592" s="88">
        <v>12.35</v>
      </c>
    </row>
    <row r="6593" spans="1:4">
      <c r="A6593">
        <v>6928</v>
      </c>
      <c r="B6593" t="s">
        <v>18793</v>
      </c>
      <c r="C6593">
        <v>0</v>
      </c>
      <c r="D6593" s="88">
        <v>27.9</v>
      </c>
    </row>
    <row r="6594" spans="1:4">
      <c r="A6594">
        <v>6929</v>
      </c>
      <c r="B6594" t="s">
        <v>18794</v>
      </c>
      <c r="C6594">
        <v>0</v>
      </c>
      <c r="D6594" s="88">
        <v>2</v>
      </c>
    </row>
    <row r="6595" spans="1:4">
      <c r="A6595">
        <v>6930</v>
      </c>
      <c r="B6595" t="s">
        <v>18795</v>
      </c>
      <c r="C6595">
        <v>0</v>
      </c>
      <c r="D6595" s="88">
        <v>32</v>
      </c>
    </row>
    <row r="6596" spans="1:4">
      <c r="A6596">
        <v>6931</v>
      </c>
      <c r="B6596" t="s">
        <v>18796</v>
      </c>
      <c r="C6596">
        <v>48</v>
      </c>
      <c r="D6596" s="88">
        <v>3.51</v>
      </c>
    </row>
    <row r="6597" spans="1:4">
      <c r="A6597">
        <v>6932</v>
      </c>
      <c r="B6597" t="s">
        <v>18797</v>
      </c>
      <c r="C6597">
        <v>0</v>
      </c>
      <c r="D6597" s="88">
        <v>4.8499999999999996</v>
      </c>
    </row>
    <row r="6598" spans="1:4">
      <c r="A6598">
        <v>6933</v>
      </c>
      <c r="B6598" t="s">
        <v>18798</v>
      </c>
      <c r="C6598">
        <v>6</v>
      </c>
      <c r="D6598" s="88">
        <v>6.06</v>
      </c>
    </row>
    <row r="6599" spans="1:4">
      <c r="A6599">
        <v>6934</v>
      </c>
      <c r="B6599" t="s">
        <v>18799</v>
      </c>
      <c r="C6599">
        <v>0</v>
      </c>
      <c r="D6599" s="88">
        <v>17.46</v>
      </c>
    </row>
    <row r="6600" spans="1:4">
      <c r="A6600">
        <v>6935</v>
      </c>
      <c r="B6600" t="s">
        <v>18800</v>
      </c>
      <c r="C6600">
        <v>0</v>
      </c>
      <c r="D6600" s="88">
        <v>35.81</v>
      </c>
    </row>
    <row r="6601" spans="1:4">
      <c r="A6601">
        <v>6936</v>
      </c>
      <c r="B6601" t="s">
        <v>18801</v>
      </c>
      <c r="C6601">
        <v>0</v>
      </c>
      <c r="D6601" s="88">
        <v>30.74</v>
      </c>
    </row>
    <row r="6602" spans="1:4">
      <c r="A6602">
        <v>6937</v>
      </c>
      <c r="B6602" t="s">
        <v>18802</v>
      </c>
      <c r="C6602">
        <v>0</v>
      </c>
      <c r="D6602" s="88">
        <v>31</v>
      </c>
    </row>
    <row r="6603" spans="1:4">
      <c r="A6603">
        <v>6938</v>
      </c>
      <c r="B6603" t="s">
        <v>18803</v>
      </c>
      <c r="C6603">
        <v>0</v>
      </c>
      <c r="D6603" s="88">
        <v>47.58</v>
      </c>
    </row>
    <row r="6604" spans="1:4">
      <c r="A6604">
        <v>6939</v>
      </c>
      <c r="B6604" t="s">
        <v>18804</v>
      </c>
      <c r="C6604">
        <v>0</v>
      </c>
      <c r="D6604" s="88">
        <v>0</v>
      </c>
    </row>
    <row r="6605" spans="1:4">
      <c r="A6605">
        <v>6940</v>
      </c>
      <c r="B6605" t="s">
        <v>18805</v>
      </c>
      <c r="C6605">
        <v>0</v>
      </c>
      <c r="D6605" s="88">
        <v>0</v>
      </c>
    </row>
    <row r="6606" spans="1:4">
      <c r="A6606">
        <v>6941</v>
      </c>
      <c r="B6606" t="s">
        <v>18806</v>
      </c>
      <c r="C6606">
        <v>0</v>
      </c>
      <c r="D6606" s="88">
        <v>0</v>
      </c>
    </row>
    <row r="6607" spans="1:4">
      <c r="A6607">
        <v>6942</v>
      </c>
      <c r="B6607" t="s">
        <v>18807</v>
      </c>
      <c r="C6607">
        <v>0</v>
      </c>
      <c r="D6607" s="88">
        <v>0</v>
      </c>
    </row>
    <row r="6608" spans="1:4">
      <c r="A6608">
        <v>6943</v>
      </c>
      <c r="B6608" t="s">
        <v>18808</v>
      </c>
      <c r="C6608">
        <v>0</v>
      </c>
      <c r="D6608" s="88">
        <v>0</v>
      </c>
    </row>
    <row r="6609" spans="1:4">
      <c r="A6609">
        <v>6944</v>
      </c>
      <c r="B6609" t="s">
        <v>18809</v>
      </c>
      <c r="C6609">
        <v>0</v>
      </c>
      <c r="D6609" s="88">
        <v>0</v>
      </c>
    </row>
    <row r="6610" spans="1:4">
      <c r="A6610">
        <v>6945</v>
      </c>
      <c r="B6610" t="s">
        <v>18810</v>
      </c>
      <c r="C6610">
        <v>0</v>
      </c>
      <c r="D6610" s="88">
        <v>10.17</v>
      </c>
    </row>
    <row r="6611" spans="1:4">
      <c r="A6611">
        <v>6946</v>
      </c>
      <c r="B6611" t="s">
        <v>18811</v>
      </c>
      <c r="C6611">
        <v>0</v>
      </c>
      <c r="D6611" s="88">
        <v>9.83</v>
      </c>
    </row>
    <row r="6612" spans="1:4">
      <c r="A6612">
        <v>6947</v>
      </c>
      <c r="B6612" t="s">
        <v>18812</v>
      </c>
      <c r="C6612">
        <v>0</v>
      </c>
      <c r="D6612" s="88">
        <v>9.83</v>
      </c>
    </row>
    <row r="6613" spans="1:4">
      <c r="A6613">
        <v>6948</v>
      </c>
      <c r="B6613" t="s">
        <v>18813</v>
      </c>
      <c r="C6613">
        <v>84</v>
      </c>
      <c r="D6613" s="88">
        <v>2.93</v>
      </c>
    </row>
    <row r="6614" spans="1:4">
      <c r="A6614">
        <v>6949</v>
      </c>
      <c r="B6614" t="s">
        <v>18814</v>
      </c>
      <c r="C6614">
        <v>30</v>
      </c>
      <c r="D6614" s="88">
        <v>5.13</v>
      </c>
    </row>
    <row r="6615" spans="1:4">
      <c r="A6615">
        <v>6950</v>
      </c>
      <c r="B6615" t="s">
        <v>18815</v>
      </c>
      <c r="C6615">
        <v>-6</v>
      </c>
      <c r="D6615" s="88">
        <v>2.9609999999999999</v>
      </c>
    </row>
    <row r="6616" spans="1:4">
      <c r="A6616">
        <v>6951</v>
      </c>
      <c r="B6616" t="s">
        <v>18816</v>
      </c>
      <c r="C6616">
        <v>0</v>
      </c>
      <c r="D6616" s="88">
        <v>17.96</v>
      </c>
    </row>
    <row r="6617" spans="1:4">
      <c r="A6617">
        <v>6952</v>
      </c>
      <c r="B6617" t="s">
        <v>18817</v>
      </c>
      <c r="C6617">
        <v>0</v>
      </c>
      <c r="D6617" s="88">
        <v>38.549999999999997</v>
      </c>
    </row>
    <row r="6618" spans="1:4">
      <c r="A6618">
        <v>6953</v>
      </c>
      <c r="B6618" t="s">
        <v>18818</v>
      </c>
      <c r="C6618">
        <v>0</v>
      </c>
      <c r="D6618" s="88">
        <v>28.06</v>
      </c>
    </row>
    <row r="6619" spans="1:4">
      <c r="A6619">
        <v>6954</v>
      </c>
      <c r="B6619" t="s">
        <v>18819</v>
      </c>
      <c r="C6619">
        <v>0</v>
      </c>
      <c r="D6619" s="88">
        <v>28.06</v>
      </c>
    </row>
    <row r="6620" spans="1:4">
      <c r="A6620">
        <v>6955</v>
      </c>
      <c r="B6620" t="s">
        <v>18820</v>
      </c>
      <c r="C6620">
        <v>0</v>
      </c>
      <c r="D6620" s="88">
        <v>13.8</v>
      </c>
    </row>
    <row r="6621" spans="1:4">
      <c r="A6621">
        <v>6956</v>
      </c>
      <c r="B6621" t="s">
        <v>18821</v>
      </c>
      <c r="C6621">
        <v>0</v>
      </c>
      <c r="D6621" s="88">
        <v>595</v>
      </c>
    </row>
    <row r="6622" spans="1:4">
      <c r="A6622">
        <v>6957</v>
      </c>
      <c r="B6622" t="s">
        <v>18822</v>
      </c>
      <c r="C6622">
        <v>0</v>
      </c>
      <c r="D6622" s="88">
        <v>230</v>
      </c>
    </row>
    <row r="6623" spans="1:4">
      <c r="A6623">
        <v>6958</v>
      </c>
      <c r="B6623" t="s">
        <v>18823</v>
      </c>
      <c r="C6623">
        <v>0</v>
      </c>
      <c r="D6623" s="88">
        <v>225</v>
      </c>
    </row>
    <row r="6624" spans="1:4">
      <c r="A6624">
        <v>6959</v>
      </c>
      <c r="B6624" t="s">
        <v>18824</v>
      </c>
      <c r="C6624">
        <v>0</v>
      </c>
      <c r="D6624" s="88">
        <v>23.85</v>
      </c>
    </row>
    <row r="6625" spans="1:4">
      <c r="A6625">
        <v>6960</v>
      </c>
      <c r="B6625" t="s">
        <v>18825</v>
      </c>
      <c r="C6625">
        <v>0</v>
      </c>
      <c r="D6625" s="88">
        <v>12.96</v>
      </c>
    </row>
    <row r="6626" spans="1:4">
      <c r="A6626">
        <v>6961</v>
      </c>
      <c r="B6626" t="s">
        <v>18826</v>
      </c>
      <c r="C6626">
        <v>0</v>
      </c>
      <c r="D6626" s="88">
        <v>11.04</v>
      </c>
    </row>
    <row r="6627" spans="1:4">
      <c r="A6627">
        <v>6962</v>
      </c>
      <c r="B6627" t="s">
        <v>18827</v>
      </c>
      <c r="C6627">
        <v>0</v>
      </c>
      <c r="D6627" s="88">
        <v>118.62</v>
      </c>
    </row>
    <row r="6628" spans="1:4">
      <c r="A6628">
        <v>6963</v>
      </c>
      <c r="B6628" t="s">
        <v>18828</v>
      </c>
      <c r="C6628">
        <v>0</v>
      </c>
      <c r="D6628" s="88">
        <v>47.74</v>
      </c>
    </row>
    <row r="6629" spans="1:4">
      <c r="A6629">
        <v>6964</v>
      </c>
      <c r="B6629" t="s">
        <v>18829</v>
      </c>
      <c r="C6629">
        <v>30</v>
      </c>
      <c r="D6629" s="88">
        <v>19.649999999999999</v>
      </c>
    </row>
    <row r="6630" spans="1:4">
      <c r="A6630">
        <v>6965</v>
      </c>
      <c r="B6630" t="s">
        <v>18830</v>
      </c>
      <c r="C6630">
        <v>0</v>
      </c>
      <c r="D6630" s="88">
        <v>21.83</v>
      </c>
    </row>
    <row r="6631" spans="1:4">
      <c r="A6631">
        <v>6966</v>
      </c>
      <c r="B6631" t="s">
        <v>18831</v>
      </c>
      <c r="C6631">
        <v>0</v>
      </c>
      <c r="D6631" s="88">
        <v>28.15</v>
      </c>
    </row>
    <row r="6632" spans="1:4">
      <c r="A6632">
        <v>6967</v>
      </c>
      <c r="B6632" t="s">
        <v>18832</v>
      </c>
      <c r="C6632">
        <v>0</v>
      </c>
      <c r="D6632" s="88">
        <v>22.93</v>
      </c>
    </row>
    <row r="6633" spans="1:4">
      <c r="A6633">
        <v>6968</v>
      </c>
      <c r="B6633" t="s">
        <v>18833</v>
      </c>
      <c r="C6633">
        <v>0</v>
      </c>
      <c r="D6633" s="88">
        <v>21.57</v>
      </c>
    </row>
    <row r="6634" spans="1:4">
      <c r="A6634">
        <v>6969</v>
      </c>
      <c r="B6634" t="s">
        <v>18834</v>
      </c>
      <c r="C6634">
        <v>0</v>
      </c>
      <c r="D6634" s="88">
        <v>20.58</v>
      </c>
    </row>
    <row r="6635" spans="1:4">
      <c r="A6635">
        <v>6970</v>
      </c>
      <c r="B6635" t="s">
        <v>18835</v>
      </c>
      <c r="C6635">
        <v>0</v>
      </c>
      <c r="D6635" s="88">
        <v>12.94</v>
      </c>
    </row>
    <row r="6636" spans="1:4">
      <c r="A6636">
        <v>6971</v>
      </c>
      <c r="B6636" t="s">
        <v>18836</v>
      </c>
      <c r="C6636">
        <v>0</v>
      </c>
      <c r="D6636" s="88">
        <v>19.079999999999998</v>
      </c>
    </row>
    <row r="6637" spans="1:4">
      <c r="A6637">
        <v>6972</v>
      </c>
      <c r="B6637" t="s">
        <v>18837</v>
      </c>
      <c r="C6637">
        <v>0</v>
      </c>
      <c r="D6637" s="88">
        <v>21.94</v>
      </c>
    </row>
    <row r="6638" spans="1:4">
      <c r="A6638">
        <v>6973</v>
      </c>
      <c r="B6638" t="s">
        <v>18838</v>
      </c>
      <c r="C6638">
        <v>0</v>
      </c>
      <c r="D6638" s="88">
        <v>25.995000000000001</v>
      </c>
    </row>
    <row r="6639" spans="1:4">
      <c r="A6639">
        <v>6974</v>
      </c>
      <c r="B6639" t="s">
        <v>18839</v>
      </c>
      <c r="C6639">
        <v>0</v>
      </c>
      <c r="D6639" s="88">
        <v>20.97</v>
      </c>
    </row>
    <row r="6640" spans="1:4">
      <c r="A6640">
        <v>6975</v>
      </c>
      <c r="B6640" t="s">
        <v>18840</v>
      </c>
      <c r="C6640">
        <v>0</v>
      </c>
      <c r="D6640" s="88">
        <v>31.16</v>
      </c>
    </row>
    <row r="6641" spans="1:4">
      <c r="A6641">
        <v>6976</v>
      </c>
      <c r="B6641" t="s">
        <v>18841</v>
      </c>
      <c r="C6641">
        <v>0</v>
      </c>
      <c r="D6641" s="88">
        <v>36.770000000000003</v>
      </c>
    </row>
    <row r="6642" spans="1:4">
      <c r="A6642">
        <v>6977</v>
      </c>
      <c r="B6642" t="s">
        <v>18842</v>
      </c>
      <c r="C6642">
        <v>0</v>
      </c>
      <c r="D6642" s="88">
        <v>33.25</v>
      </c>
    </row>
    <row r="6643" spans="1:4">
      <c r="A6643">
        <v>6978</v>
      </c>
      <c r="B6643" t="s">
        <v>18843</v>
      </c>
      <c r="C6643">
        <v>0</v>
      </c>
      <c r="D6643" s="88">
        <v>33.25</v>
      </c>
    </row>
    <row r="6644" spans="1:4">
      <c r="A6644">
        <v>6979</v>
      </c>
      <c r="B6644" t="s">
        <v>18844</v>
      </c>
      <c r="C6644">
        <v>3</v>
      </c>
      <c r="D6644" s="88">
        <v>27.472999999999999</v>
      </c>
    </row>
    <row r="6645" spans="1:4">
      <c r="A6645">
        <v>6980</v>
      </c>
      <c r="B6645" t="s">
        <v>18845</v>
      </c>
      <c r="C6645">
        <v>0</v>
      </c>
      <c r="D6645" s="88">
        <v>1.107</v>
      </c>
    </row>
    <row r="6646" spans="1:4">
      <c r="A6646">
        <v>6981</v>
      </c>
      <c r="B6646" t="s">
        <v>18846</v>
      </c>
      <c r="C6646">
        <v>0</v>
      </c>
      <c r="D6646" s="88">
        <v>18.635000000000002</v>
      </c>
    </row>
    <row r="6647" spans="1:4">
      <c r="A6647">
        <v>6982</v>
      </c>
      <c r="B6647" t="s">
        <v>18847</v>
      </c>
      <c r="C6647">
        <v>0</v>
      </c>
      <c r="D6647" s="88">
        <v>34.200000000000003</v>
      </c>
    </row>
    <row r="6648" spans="1:4">
      <c r="A6648">
        <v>6983</v>
      </c>
      <c r="B6648" t="s">
        <v>18848</v>
      </c>
      <c r="C6648">
        <v>0</v>
      </c>
      <c r="D6648" s="88">
        <v>16.434999999999999</v>
      </c>
    </row>
    <row r="6649" spans="1:4">
      <c r="A6649">
        <v>6984</v>
      </c>
      <c r="B6649" t="s">
        <v>18849</v>
      </c>
      <c r="C6649">
        <v>0</v>
      </c>
      <c r="D6649" s="88">
        <v>54.38</v>
      </c>
    </row>
    <row r="6650" spans="1:4">
      <c r="A6650">
        <v>6985</v>
      </c>
      <c r="B6650" t="s">
        <v>18850</v>
      </c>
      <c r="C6650">
        <v>0</v>
      </c>
      <c r="D6650" s="88">
        <v>73.36</v>
      </c>
    </row>
    <row r="6651" spans="1:4">
      <c r="A6651">
        <v>6986</v>
      </c>
      <c r="B6651" t="s">
        <v>18851</v>
      </c>
      <c r="C6651">
        <v>0</v>
      </c>
      <c r="D6651" s="88">
        <v>66.724999999999994</v>
      </c>
    </row>
    <row r="6652" spans="1:4">
      <c r="A6652">
        <v>6987</v>
      </c>
      <c r="B6652" t="s">
        <v>18852</v>
      </c>
      <c r="C6652">
        <v>0</v>
      </c>
      <c r="D6652" s="88">
        <v>93.343000000000004</v>
      </c>
    </row>
    <row r="6653" spans="1:4">
      <c r="A6653">
        <v>6988</v>
      </c>
      <c r="B6653" t="s">
        <v>18853</v>
      </c>
      <c r="C6653">
        <v>0</v>
      </c>
      <c r="D6653" s="88">
        <v>78.143000000000001</v>
      </c>
    </row>
    <row r="6654" spans="1:4">
      <c r="A6654">
        <v>6989</v>
      </c>
      <c r="B6654" t="s">
        <v>18854</v>
      </c>
      <c r="C6654">
        <v>0</v>
      </c>
      <c r="D6654" s="88">
        <v>75.253</v>
      </c>
    </row>
    <row r="6655" spans="1:4">
      <c r="A6655">
        <v>6990</v>
      </c>
      <c r="B6655" t="s">
        <v>18855</v>
      </c>
      <c r="C6655">
        <v>0</v>
      </c>
      <c r="D6655" s="88">
        <v>93.325999999999993</v>
      </c>
    </row>
    <row r="6656" spans="1:4">
      <c r="A6656">
        <v>6991</v>
      </c>
      <c r="B6656" t="s">
        <v>18856</v>
      </c>
      <c r="C6656">
        <v>0</v>
      </c>
      <c r="D6656" s="88">
        <v>11.35</v>
      </c>
    </row>
    <row r="6657" spans="1:4">
      <c r="A6657">
        <v>6992</v>
      </c>
      <c r="B6657" t="s">
        <v>18857</v>
      </c>
      <c r="C6657">
        <v>0</v>
      </c>
      <c r="D6657" s="88">
        <v>31.204999999999998</v>
      </c>
    </row>
    <row r="6658" spans="1:4">
      <c r="A6658">
        <v>6993</v>
      </c>
      <c r="B6658" t="s">
        <v>18858</v>
      </c>
      <c r="C6658">
        <v>0</v>
      </c>
      <c r="D6658" s="88">
        <v>24.277999999999999</v>
      </c>
    </row>
    <row r="6659" spans="1:4">
      <c r="A6659">
        <v>6994</v>
      </c>
      <c r="B6659" t="s">
        <v>18859</v>
      </c>
      <c r="C6659">
        <v>0</v>
      </c>
      <c r="D6659" s="88">
        <v>63</v>
      </c>
    </row>
    <row r="6660" spans="1:4">
      <c r="A6660">
        <v>6995</v>
      </c>
      <c r="B6660" t="s">
        <v>18860</v>
      </c>
      <c r="C6660">
        <v>0</v>
      </c>
      <c r="D6660" s="88">
        <v>54.4</v>
      </c>
    </row>
    <row r="6661" spans="1:4">
      <c r="A6661">
        <v>6996</v>
      </c>
      <c r="B6661" t="s">
        <v>18861</v>
      </c>
      <c r="C6661">
        <v>0</v>
      </c>
      <c r="D6661" s="88">
        <v>40.78</v>
      </c>
    </row>
    <row r="6662" spans="1:4">
      <c r="A6662">
        <v>6997</v>
      </c>
      <c r="B6662" t="s">
        <v>18862</v>
      </c>
      <c r="C6662">
        <v>0</v>
      </c>
      <c r="D6662" s="88">
        <v>41.58</v>
      </c>
    </row>
    <row r="6663" spans="1:4">
      <c r="A6663">
        <v>6998</v>
      </c>
      <c r="B6663" t="s">
        <v>18863</v>
      </c>
      <c r="C6663">
        <v>12</v>
      </c>
      <c r="D6663" s="88">
        <v>4.569</v>
      </c>
    </row>
    <row r="6664" spans="1:4">
      <c r="A6664">
        <v>6999</v>
      </c>
      <c r="B6664" t="s">
        <v>18864</v>
      </c>
      <c r="C6664">
        <v>48</v>
      </c>
      <c r="D6664" s="88">
        <v>4.57</v>
      </c>
    </row>
    <row r="6665" spans="1:4">
      <c r="A6665">
        <v>7000</v>
      </c>
      <c r="B6665" t="s">
        <v>18865</v>
      </c>
      <c r="C6665">
        <v>0</v>
      </c>
      <c r="D6665" s="88">
        <v>12.02</v>
      </c>
    </row>
    <row r="6666" spans="1:4">
      <c r="A6666">
        <v>7001</v>
      </c>
      <c r="B6666" t="s">
        <v>18866</v>
      </c>
      <c r="C6666">
        <v>0</v>
      </c>
      <c r="D6666" s="88">
        <v>10.981</v>
      </c>
    </row>
    <row r="6667" spans="1:4">
      <c r="A6667">
        <v>7002</v>
      </c>
      <c r="B6667" t="s">
        <v>18867</v>
      </c>
      <c r="C6667">
        <v>0</v>
      </c>
      <c r="D6667" s="88">
        <v>23.013999999999999</v>
      </c>
    </row>
    <row r="6668" spans="1:4">
      <c r="A6668">
        <v>7003</v>
      </c>
      <c r="B6668" t="s">
        <v>18868</v>
      </c>
      <c r="C6668">
        <v>0</v>
      </c>
      <c r="D6668" s="88">
        <v>24.931000000000001</v>
      </c>
    </row>
    <row r="6669" spans="1:4">
      <c r="A6669">
        <v>7004</v>
      </c>
      <c r="B6669" t="s">
        <v>18869</v>
      </c>
      <c r="C6669">
        <v>0</v>
      </c>
      <c r="D6669" s="88">
        <v>26.542999999999999</v>
      </c>
    </row>
    <row r="6670" spans="1:4">
      <c r="A6670">
        <v>7005</v>
      </c>
      <c r="B6670" t="s">
        <v>18870</v>
      </c>
      <c r="C6670">
        <v>0</v>
      </c>
      <c r="D6670" s="88">
        <v>188.62</v>
      </c>
    </row>
    <row r="6671" spans="1:4">
      <c r="A6671">
        <v>7006</v>
      </c>
      <c r="B6671" t="s">
        <v>18871</v>
      </c>
      <c r="C6671">
        <v>0</v>
      </c>
      <c r="D6671" s="88">
        <v>21.4</v>
      </c>
    </row>
    <row r="6672" spans="1:4">
      <c r="A6672">
        <v>7007</v>
      </c>
      <c r="B6672" t="s">
        <v>18872</v>
      </c>
      <c r="C6672">
        <v>0</v>
      </c>
      <c r="D6672" s="88">
        <v>30.38</v>
      </c>
    </row>
    <row r="6673" spans="1:4">
      <c r="A6673">
        <v>7008</v>
      </c>
      <c r="B6673" t="s">
        <v>18873</v>
      </c>
      <c r="C6673">
        <v>0</v>
      </c>
      <c r="D6673" s="88">
        <v>27.87</v>
      </c>
    </row>
    <row r="6674" spans="1:4">
      <c r="A6674">
        <v>7009</v>
      </c>
      <c r="B6674" t="s">
        <v>18874</v>
      </c>
      <c r="C6674">
        <v>0</v>
      </c>
      <c r="D6674" s="88">
        <v>26.57</v>
      </c>
    </row>
    <row r="6675" spans="1:4">
      <c r="A6675">
        <v>7010</v>
      </c>
      <c r="B6675" t="s">
        <v>18875</v>
      </c>
      <c r="C6675">
        <v>0</v>
      </c>
      <c r="D6675" s="88">
        <v>25.12</v>
      </c>
    </row>
    <row r="6676" spans="1:4">
      <c r="A6676">
        <v>7011</v>
      </c>
      <c r="B6676" t="s">
        <v>18876</v>
      </c>
      <c r="C6676">
        <v>0</v>
      </c>
      <c r="D6676" s="88">
        <v>63.62</v>
      </c>
    </row>
    <row r="6677" spans="1:4">
      <c r="A6677">
        <v>7012</v>
      </c>
      <c r="B6677" t="s">
        <v>18877</v>
      </c>
      <c r="C6677">
        <v>0</v>
      </c>
      <c r="D6677" s="88">
        <v>22.5</v>
      </c>
    </row>
    <row r="6678" spans="1:4">
      <c r="A6678">
        <v>7013</v>
      </c>
      <c r="B6678" t="s">
        <v>18878</v>
      </c>
      <c r="C6678">
        <v>0</v>
      </c>
      <c r="D6678" s="88">
        <v>3103.76</v>
      </c>
    </row>
    <row r="6679" spans="1:4">
      <c r="A6679">
        <v>7014</v>
      </c>
      <c r="B6679" t="s">
        <v>18879</v>
      </c>
      <c r="C6679">
        <v>0</v>
      </c>
      <c r="D6679" s="88">
        <v>278.48</v>
      </c>
    </row>
    <row r="6680" spans="1:4">
      <c r="A6680">
        <v>7015</v>
      </c>
      <c r="B6680" t="s">
        <v>18880</v>
      </c>
      <c r="C6680">
        <v>0</v>
      </c>
      <c r="D6680" s="88">
        <v>29.69</v>
      </c>
    </row>
    <row r="6681" spans="1:4">
      <c r="A6681">
        <v>7016</v>
      </c>
      <c r="B6681" t="s">
        <v>18881</v>
      </c>
      <c r="C6681">
        <v>0</v>
      </c>
      <c r="D6681" s="88">
        <v>38.4</v>
      </c>
    </row>
    <row r="6682" spans="1:4">
      <c r="A6682">
        <v>7017</v>
      </c>
      <c r="B6682" t="s">
        <v>18882</v>
      </c>
      <c r="C6682">
        <v>0</v>
      </c>
      <c r="D6682" s="88">
        <v>24.66</v>
      </c>
    </row>
    <row r="6683" spans="1:4">
      <c r="A6683">
        <v>7019</v>
      </c>
      <c r="B6683" t="s">
        <v>18883</v>
      </c>
      <c r="C6683">
        <v>42</v>
      </c>
      <c r="D6683" s="88">
        <v>10.065</v>
      </c>
    </row>
    <row r="6684" spans="1:4">
      <c r="A6684">
        <v>7020</v>
      </c>
      <c r="B6684" t="s">
        <v>18884</v>
      </c>
      <c r="C6684">
        <v>0</v>
      </c>
      <c r="D6684" s="88">
        <v>13.94</v>
      </c>
    </row>
    <row r="6685" spans="1:4">
      <c r="A6685">
        <v>7021</v>
      </c>
      <c r="B6685" t="s">
        <v>18885</v>
      </c>
      <c r="C6685">
        <v>0</v>
      </c>
      <c r="D6685" s="88">
        <v>17.486999999999998</v>
      </c>
    </row>
    <row r="6686" spans="1:4">
      <c r="A6686">
        <v>7022</v>
      </c>
      <c r="B6686" t="s">
        <v>18886</v>
      </c>
      <c r="C6686">
        <v>0</v>
      </c>
      <c r="D6686" s="88">
        <v>8.32</v>
      </c>
    </row>
    <row r="6687" spans="1:4">
      <c r="A6687">
        <v>7023</v>
      </c>
      <c r="B6687" t="s">
        <v>18887</v>
      </c>
      <c r="C6687">
        <v>0</v>
      </c>
      <c r="D6687" s="88">
        <v>86.4</v>
      </c>
    </row>
    <row r="6688" spans="1:4">
      <c r="A6688">
        <v>7024</v>
      </c>
      <c r="B6688" t="s">
        <v>18888</v>
      </c>
      <c r="C6688">
        <v>0</v>
      </c>
      <c r="D6688" s="88">
        <v>55.8</v>
      </c>
    </row>
    <row r="6689" spans="1:4">
      <c r="A6689">
        <v>7025</v>
      </c>
      <c r="B6689" t="s">
        <v>18889</v>
      </c>
      <c r="C6689">
        <v>6</v>
      </c>
      <c r="D6689" s="88">
        <v>12.9</v>
      </c>
    </row>
    <row r="6690" spans="1:4">
      <c r="A6690">
        <v>7026</v>
      </c>
      <c r="B6690" t="s">
        <v>18890</v>
      </c>
      <c r="C6690">
        <v>6</v>
      </c>
      <c r="D6690" s="88">
        <v>7.4249999999999998</v>
      </c>
    </row>
    <row r="6691" spans="1:4">
      <c r="A6691">
        <v>7027</v>
      </c>
      <c r="B6691" t="s">
        <v>18891</v>
      </c>
      <c r="C6691">
        <v>6</v>
      </c>
      <c r="D6691" s="88">
        <v>25.2</v>
      </c>
    </row>
    <row r="6692" spans="1:4">
      <c r="A6692">
        <v>7028</v>
      </c>
      <c r="B6692" t="s">
        <v>18892</v>
      </c>
      <c r="C6692">
        <v>0</v>
      </c>
      <c r="D6692" s="88">
        <v>21.62</v>
      </c>
    </row>
    <row r="6693" spans="1:4">
      <c r="A6693">
        <v>7029</v>
      </c>
      <c r="B6693" t="s">
        <v>18893</v>
      </c>
      <c r="C6693">
        <v>0</v>
      </c>
      <c r="D6693" s="88">
        <v>10.4</v>
      </c>
    </row>
    <row r="6694" spans="1:4">
      <c r="A6694">
        <v>7030</v>
      </c>
      <c r="B6694" t="s">
        <v>18894</v>
      </c>
      <c r="C6694">
        <v>0</v>
      </c>
      <c r="D6694" s="88">
        <v>5.86</v>
      </c>
    </row>
    <row r="6695" spans="1:4">
      <c r="A6695">
        <v>7031</v>
      </c>
      <c r="B6695" t="s">
        <v>18895</v>
      </c>
      <c r="C6695">
        <v>0</v>
      </c>
      <c r="D6695" s="88">
        <v>31.03</v>
      </c>
    </row>
    <row r="6696" spans="1:4">
      <c r="A6696">
        <v>7032</v>
      </c>
      <c r="B6696" t="s">
        <v>18896</v>
      </c>
      <c r="C6696">
        <v>0</v>
      </c>
      <c r="D6696" s="88">
        <v>95.03</v>
      </c>
    </row>
    <row r="6697" spans="1:4">
      <c r="A6697">
        <v>7033</v>
      </c>
      <c r="B6697" t="s">
        <v>18897</v>
      </c>
      <c r="C6697">
        <v>0</v>
      </c>
      <c r="D6697" s="88">
        <v>8.5500000000000007</v>
      </c>
    </row>
    <row r="6698" spans="1:4">
      <c r="A6698">
        <v>7034</v>
      </c>
      <c r="B6698" t="s">
        <v>18898</v>
      </c>
      <c r="C6698">
        <v>0</v>
      </c>
      <c r="D6698" s="88">
        <v>34.200000000000003</v>
      </c>
    </row>
    <row r="6699" spans="1:4">
      <c r="A6699">
        <v>7035</v>
      </c>
      <c r="B6699" t="s">
        <v>18899</v>
      </c>
      <c r="C6699">
        <v>0</v>
      </c>
      <c r="D6699" s="88">
        <v>10.45</v>
      </c>
    </row>
    <row r="6700" spans="1:4">
      <c r="A6700">
        <v>7036</v>
      </c>
      <c r="B6700" t="s">
        <v>18900</v>
      </c>
      <c r="C6700">
        <v>0</v>
      </c>
      <c r="D6700" s="88">
        <v>11.31</v>
      </c>
    </row>
    <row r="6701" spans="1:4">
      <c r="A6701">
        <v>7037</v>
      </c>
      <c r="B6701" t="s">
        <v>18901</v>
      </c>
      <c r="C6701">
        <v>0</v>
      </c>
      <c r="D6701" s="88">
        <v>40.950000000000003</v>
      </c>
    </row>
    <row r="6702" spans="1:4">
      <c r="A6702">
        <v>7038</v>
      </c>
      <c r="B6702" t="s">
        <v>18902</v>
      </c>
      <c r="C6702">
        <v>0</v>
      </c>
      <c r="D6702" s="88">
        <v>28.6</v>
      </c>
    </row>
    <row r="6703" spans="1:4">
      <c r="A6703">
        <v>7039</v>
      </c>
      <c r="B6703" t="s">
        <v>18903</v>
      </c>
      <c r="C6703">
        <v>0</v>
      </c>
      <c r="D6703" s="88">
        <v>12.1</v>
      </c>
    </row>
    <row r="6704" spans="1:4">
      <c r="A6704">
        <v>7040</v>
      </c>
      <c r="B6704" t="s">
        <v>18904</v>
      </c>
      <c r="C6704">
        <v>12</v>
      </c>
      <c r="D6704" s="88">
        <v>7.2</v>
      </c>
    </row>
    <row r="6705" spans="1:4">
      <c r="A6705">
        <v>7041</v>
      </c>
      <c r="B6705" t="s">
        <v>18905</v>
      </c>
      <c r="C6705">
        <v>0</v>
      </c>
      <c r="D6705" s="88">
        <v>6.13</v>
      </c>
    </row>
    <row r="6706" spans="1:4">
      <c r="A6706">
        <v>7042</v>
      </c>
      <c r="B6706" t="s">
        <v>18906</v>
      </c>
      <c r="C6706">
        <v>0</v>
      </c>
      <c r="D6706" s="88">
        <v>11.25</v>
      </c>
    </row>
    <row r="6707" spans="1:4">
      <c r="A6707">
        <v>7043</v>
      </c>
      <c r="B6707" t="s">
        <v>18907</v>
      </c>
      <c r="C6707">
        <v>0</v>
      </c>
      <c r="D6707" s="88">
        <v>22.5</v>
      </c>
    </row>
    <row r="6708" spans="1:4">
      <c r="A6708">
        <v>7044</v>
      </c>
      <c r="B6708" t="s">
        <v>18908</v>
      </c>
      <c r="C6708">
        <v>0</v>
      </c>
      <c r="D6708" s="88">
        <v>22.5</v>
      </c>
    </row>
    <row r="6709" spans="1:4">
      <c r="A6709">
        <v>7045</v>
      </c>
      <c r="B6709" t="s">
        <v>18909</v>
      </c>
      <c r="C6709">
        <v>0</v>
      </c>
      <c r="D6709" s="88">
        <v>22.5</v>
      </c>
    </row>
    <row r="6710" spans="1:4">
      <c r="A6710">
        <v>7046</v>
      </c>
      <c r="B6710" t="s">
        <v>18910</v>
      </c>
      <c r="C6710">
        <v>0</v>
      </c>
      <c r="D6710" s="88">
        <v>17.100000000000001</v>
      </c>
    </row>
    <row r="6711" spans="1:4">
      <c r="A6711">
        <v>7047</v>
      </c>
      <c r="B6711" t="s">
        <v>18911</v>
      </c>
      <c r="C6711">
        <v>0</v>
      </c>
      <c r="D6711" s="88">
        <v>16.966999999999999</v>
      </c>
    </row>
    <row r="6712" spans="1:4">
      <c r="A6712">
        <v>7048</v>
      </c>
      <c r="B6712" t="s">
        <v>18912</v>
      </c>
      <c r="C6712">
        <v>6</v>
      </c>
      <c r="D6712" s="88">
        <v>14.21</v>
      </c>
    </row>
    <row r="6713" spans="1:4">
      <c r="A6713">
        <v>7049</v>
      </c>
      <c r="B6713" t="s">
        <v>18913</v>
      </c>
      <c r="C6713">
        <v>0</v>
      </c>
      <c r="D6713" s="88">
        <v>26.6</v>
      </c>
    </row>
    <row r="6714" spans="1:4">
      <c r="A6714">
        <v>7050</v>
      </c>
      <c r="B6714" t="s">
        <v>18914</v>
      </c>
      <c r="C6714">
        <v>0</v>
      </c>
      <c r="D6714" s="88">
        <v>57</v>
      </c>
    </row>
    <row r="6715" spans="1:4">
      <c r="A6715">
        <v>7051</v>
      </c>
      <c r="B6715" t="s">
        <v>18915</v>
      </c>
      <c r="C6715">
        <v>0</v>
      </c>
      <c r="D6715" s="88">
        <v>24.58</v>
      </c>
    </row>
    <row r="6716" spans="1:4">
      <c r="A6716">
        <v>7052</v>
      </c>
      <c r="B6716" t="s">
        <v>18916</v>
      </c>
      <c r="C6716">
        <v>0</v>
      </c>
      <c r="D6716" s="88">
        <v>15.01</v>
      </c>
    </row>
    <row r="6717" spans="1:4">
      <c r="A6717">
        <v>7053</v>
      </c>
      <c r="B6717" t="s">
        <v>18917</v>
      </c>
      <c r="C6717">
        <v>0</v>
      </c>
      <c r="D6717" s="88">
        <v>15.58</v>
      </c>
    </row>
    <row r="6718" spans="1:4">
      <c r="A6718">
        <v>7054</v>
      </c>
      <c r="B6718" t="s">
        <v>18918</v>
      </c>
      <c r="C6718">
        <v>0</v>
      </c>
      <c r="D6718" s="88">
        <v>22.61</v>
      </c>
    </row>
    <row r="6719" spans="1:4">
      <c r="A6719">
        <v>7055</v>
      </c>
      <c r="B6719" t="s">
        <v>18919</v>
      </c>
      <c r="C6719">
        <v>0</v>
      </c>
      <c r="D6719" s="88">
        <v>9.1270000000000007</v>
      </c>
    </row>
    <row r="6720" spans="1:4">
      <c r="A6720">
        <v>7056</v>
      </c>
      <c r="B6720" t="s">
        <v>18920</v>
      </c>
      <c r="C6720">
        <v>0</v>
      </c>
      <c r="D6720" s="88">
        <v>83.16</v>
      </c>
    </row>
    <row r="6721" spans="1:4">
      <c r="A6721">
        <v>7057</v>
      </c>
      <c r="B6721" t="s">
        <v>18921</v>
      </c>
      <c r="C6721">
        <v>0</v>
      </c>
      <c r="D6721" s="88">
        <v>6.68</v>
      </c>
    </row>
    <row r="6722" spans="1:4">
      <c r="A6722">
        <v>7058</v>
      </c>
      <c r="B6722" t="s">
        <v>18922</v>
      </c>
      <c r="C6722">
        <v>0</v>
      </c>
      <c r="D6722" s="88">
        <v>24.8</v>
      </c>
    </row>
    <row r="6723" spans="1:4">
      <c r="A6723">
        <v>7059</v>
      </c>
      <c r="B6723" t="s">
        <v>18923</v>
      </c>
      <c r="C6723">
        <v>3</v>
      </c>
      <c r="D6723" s="88">
        <v>8.5500000000000007</v>
      </c>
    </row>
    <row r="6724" spans="1:4">
      <c r="A6724">
        <v>7060</v>
      </c>
      <c r="B6724" t="s">
        <v>18924</v>
      </c>
      <c r="C6724">
        <v>0</v>
      </c>
      <c r="D6724" s="88">
        <v>7.96</v>
      </c>
    </row>
    <row r="6725" spans="1:4">
      <c r="A6725">
        <v>7061</v>
      </c>
      <c r="B6725" t="s">
        <v>18925</v>
      </c>
      <c r="C6725">
        <v>0</v>
      </c>
      <c r="D6725" s="88">
        <v>30.53</v>
      </c>
    </row>
    <row r="6726" spans="1:4">
      <c r="A6726">
        <v>7062</v>
      </c>
      <c r="B6726" t="s">
        <v>18926</v>
      </c>
      <c r="C6726">
        <v>0</v>
      </c>
      <c r="D6726" s="88">
        <v>130.94</v>
      </c>
    </row>
    <row r="6727" spans="1:4">
      <c r="A6727">
        <v>7063</v>
      </c>
      <c r="B6727" t="s">
        <v>18927</v>
      </c>
      <c r="C6727">
        <v>0</v>
      </c>
      <c r="D6727" s="88">
        <v>17.68</v>
      </c>
    </row>
    <row r="6728" spans="1:4">
      <c r="A6728">
        <v>7064</v>
      </c>
      <c r="B6728" t="s">
        <v>18928</v>
      </c>
      <c r="C6728">
        <v>0</v>
      </c>
      <c r="D6728" s="88">
        <v>24.17</v>
      </c>
    </row>
    <row r="6729" spans="1:4">
      <c r="A6729">
        <v>7065</v>
      </c>
      <c r="B6729" t="s">
        <v>18929</v>
      </c>
      <c r="C6729">
        <v>0</v>
      </c>
      <c r="D6729" s="88">
        <v>71.17</v>
      </c>
    </row>
    <row r="6730" spans="1:4">
      <c r="A6730">
        <v>7066</v>
      </c>
      <c r="B6730" t="s">
        <v>18930</v>
      </c>
      <c r="C6730">
        <v>6</v>
      </c>
      <c r="D6730" s="88">
        <v>19.170000000000002</v>
      </c>
    </row>
    <row r="6731" spans="1:4">
      <c r="A6731">
        <v>7067</v>
      </c>
      <c r="B6731" t="s">
        <v>18931</v>
      </c>
      <c r="C6731">
        <v>0</v>
      </c>
      <c r="D6731" s="88">
        <v>122.34</v>
      </c>
    </row>
    <row r="6732" spans="1:4">
      <c r="A6732">
        <v>7068</v>
      </c>
      <c r="B6732" t="s">
        <v>18932</v>
      </c>
      <c r="C6732">
        <v>0</v>
      </c>
      <c r="D6732" s="88">
        <v>16.62</v>
      </c>
    </row>
    <row r="6733" spans="1:4">
      <c r="A6733">
        <v>7077</v>
      </c>
      <c r="B6733" t="s">
        <v>18933</v>
      </c>
      <c r="C6733">
        <v>0</v>
      </c>
      <c r="D6733" s="88">
        <v>16.27</v>
      </c>
    </row>
    <row r="6734" spans="1:4">
      <c r="A6734">
        <v>7078</v>
      </c>
      <c r="B6734" t="s">
        <v>18934</v>
      </c>
      <c r="C6734">
        <v>3</v>
      </c>
      <c r="D6734" s="88">
        <v>11.36</v>
      </c>
    </row>
    <row r="6735" spans="1:4">
      <c r="A6735">
        <v>7079</v>
      </c>
      <c r="B6735" t="s">
        <v>18935</v>
      </c>
      <c r="C6735">
        <v>0</v>
      </c>
      <c r="D6735" s="88">
        <v>333.16</v>
      </c>
    </row>
    <row r="6736" spans="1:4">
      <c r="A6736">
        <v>7080</v>
      </c>
      <c r="B6736" t="s">
        <v>18936</v>
      </c>
      <c r="C6736">
        <v>0</v>
      </c>
      <c r="D6736" s="88">
        <v>13.97</v>
      </c>
    </row>
    <row r="6737" spans="1:4">
      <c r="A6737">
        <v>7081</v>
      </c>
      <c r="B6737" t="s">
        <v>18937</v>
      </c>
      <c r="C6737">
        <v>6</v>
      </c>
      <c r="D6737" s="88">
        <v>43.33</v>
      </c>
    </row>
    <row r="6738" spans="1:4">
      <c r="A6738">
        <v>7082</v>
      </c>
      <c r="B6738" t="s">
        <v>18938</v>
      </c>
      <c r="C6738">
        <v>0</v>
      </c>
      <c r="D6738" s="88">
        <v>75.88</v>
      </c>
    </row>
    <row r="6739" spans="1:4">
      <c r="A6739">
        <v>7083</v>
      </c>
      <c r="B6739" t="s">
        <v>18939</v>
      </c>
      <c r="C6739">
        <v>0</v>
      </c>
      <c r="D6739" s="88">
        <v>80.11</v>
      </c>
    </row>
    <row r="6740" spans="1:4">
      <c r="A6740">
        <v>7084</v>
      </c>
      <c r="B6740" t="s">
        <v>18940</v>
      </c>
      <c r="C6740">
        <v>0</v>
      </c>
      <c r="D6740" s="88">
        <v>16.82</v>
      </c>
    </row>
    <row r="6741" spans="1:4">
      <c r="A6741">
        <v>7085</v>
      </c>
      <c r="B6741" t="s">
        <v>18941</v>
      </c>
      <c r="C6741">
        <v>0</v>
      </c>
      <c r="D6741" s="88">
        <v>12.8</v>
      </c>
    </row>
    <row r="6742" spans="1:4">
      <c r="A6742">
        <v>7086</v>
      </c>
      <c r="B6742" t="s">
        <v>18942</v>
      </c>
      <c r="C6742">
        <v>0</v>
      </c>
      <c r="D6742" s="88">
        <v>12.14</v>
      </c>
    </row>
    <row r="6743" spans="1:4">
      <c r="A6743">
        <v>7087</v>
      </c>
      <c r="B6743" t="s">
        <v>18943</v>
      </c>
      <c r="C6743">
        <v>30</v>
      </c>
      <c r="D6743" s="88">
        <v>9.468</v>
      </c>
    </row>
    <row r="6744" spans="1:4">
      <c r="A6744">
        <v>7088</v>
      </c>
      <c r="B6744" t="s">
        <v>18944</v>
      </c>
      <c r="C6744">
        <v>0</v>
      </c>
      <c r="D6744" s="88">
        <v>10.39</v>
      </c>
    </row>
    <row r="6745" spans="1:4">
      <c r="A6745">
        <v>7089</v>
      </c>
      <c r="B6745" t="s">
        <v>18945</v>
      </c>
      <c r="C6745">
        <v>0</v>
      </c>
      <c r="D6745" s="88">
        <v>13.5</v>
      </c>
    </row>
    <row r="6746" spans="1:4">
      <c r="A6746">
        <v>7090</v>
      </c>
      <c r="B6746" t="s">
        <v>18946</v>
      </c>
      <c r="C6746">
        <v>6</v>
      </c>
      <c r="D6746" s="88">
        <v>49.16</v>
      </c>
    </row>
    <row r="6747" spans="1:4">
      <c r="A6747">
        <v>7091</v>
      </c>
      <c r="B6747" t="s">
        <v>18947</v>
      </c>
      <c r="C6747">
        <v>0</v>
      </c>
      <c r="D6747" s="88">
        <v>55.95</v>
      </c>
    </row>
    <row r="6748" spans="1:4">
      <c r="A6748">
        <v>7092</v>
      </c>
      <c r="B6748" t="s">
        <v>18948</v>
      </c>
      <c r="C6748">
        <v>6</v>
      </c>
      <c r="D6748" s="88">
        <v>10.45</v>
      </c>
    </row>
    <row r="6749" spans="1:4">
      <c r="A6749">
        <v>7093</v>
      </c>
      <c r="B6749" t="s">
        <v>18949</v>
      </c>
      <c r="C6749">
        <v>0</v>
      </c>
      <c r="D6749" s="88">
        <v>123.31</v>
      </c>
    </row>
    <row r="6750" spans="1:4">
      <c r="A6750">
        <v>7094</v>
      </c>
      <c r="B6750" t="s">
        <v>18950</v>
      </c>
      <c r="C6750">
        <v>0</v>
      </c>
      <c r="D6750" s="88">
        <v>20.350000000000001</v>
      </c>
    </row>
    <row r="6751" spans="1:4">
      <c r="A6751">
        <v>7095</v>
      </c>
      <c r="B6751" t="s">
        <v>18951</v>
      </c>
      <c r="C6751">
        <v>12</v>
      </c>
      <c r="D6751" s="88">
        <v>11.01</v>
      </c>
    </row>
    <row r="6752" spans="1:4">
      <c r="A6752">
        <v>7096</v>
      </c>
      <c r="B6752" t="s">
        <v>18952</v>
      </c>
      <c r="C6752">
        <v>0</v>
      </c>
      <c r="D6752" s="88">
        <v>48.96</v>
      </c>
    </row>
    <row r="6753" spans="1:4">
      <c r="A6753">
        <v>7097</v>
      </c>
      <c r="B6753" t="s">
        <v>18953</v>
      </c>
      <c r="C6753">
        <v>0</v>
      </c>
      <c r="D6753" s="88">
        <v>128.44</v>
      </c>
    </row>
    <row r="6754" spans="1:4">
      <c r="A6754">
        <v>7098</v>
      </c>
      <c r="B6754" t="s">
        <v>18954</v>
      </c>
      <c r="C6754">
        <v>6</v>
      </c>
      <c r="D6754" s="88">
        <v>33.380000000000003</v>
      </c>
    </row>
    <row r="6755" spans="1:4">
      <c r="A6755">
        <v>7099</v>
      </c>
      <c r="B6755" t="s">
        <v>18955</v>
      </c>
      <c r="C6755">
        <v>0</v>
      </c>
      <c r="D6755" s="88">
        <v>389.18</v>
      </c>
    </row>
    <row r="6756" spans="1:4">
      <c r="A6756">
        <v>7100</v>
      </c>
      <c r="B6756" t="s">
        <v>18956</v>
      </c>
      <c r="C6756">
        <v>9</v>
      </c>
      <c r="D6756" s="88">
        <v>10.3</v>
      </c>
    </row>
    <row r="6757" spans="1:4">
      <c r="A6757">
        <v>7101</v>
      </c>
      <c r="B6757" t="s">
        <v>18957</v>
      </c>
      <c r="C6757">
        <v>0</v>
      </c>
      <c r="D6757" s="88">
        <v>11.45</v>
      </c>
    </row>
    <row r="6758" spans="1:4">
      <c r="A6758">
        <v>7102</v>
      </c>
      <c r="B6758" t="s">
        <v>18958</v>
      </c>
      <c r="C6758">
        <v>0</v>
      </c>
      <c r="D6758" s="88">
        <v>11</v>
      </c>
    </row>
    <row r="6759" spans="1:4">
      <c r="A6759">
        <v>7103</v>
      </c>
      <c r="B6759" t="s">
        <v>18959</v>
      </c>
      <c r="C6759">
        <v>6</v>
      </c>
      <c r="D6759" s="88">
        <v>42.69</v>
      </c>
    </row>
    <row r="6760" spans="1:4">
      <c r="A6760">
        <v>7104</v>
      </c>
      <c r="B6760" t="s">
        <v>18960</v>
      </c>
      <c r="C6760">
        <v>0</v>
      </c>
      <c r="D6760" s="88">
        <v>22.4</v>
      </c>
    </row>
    <row r="6761" spans="1:4">
      <c r="A6761">
        <v>7105</v>
      </c>
      <c r="B6761" t="s">
        <v>18961</v>
      </c>
      <c r="C6761">
        <v>6</v>
      </c>
      <c r="D6761" s="88">
        <v>6.5</v>
      </c>
    </row>
    <row r="6762" spans="1:4">
      <c r="A6762">
        <v>7106</v>
      </c>
      <c r="B6762" t="s">
        <v>18962</v>
      </c>
      <c r="C6762">
        <v>0</v>
      </c>
      <c r="D6762" s="88">
        <v>76</v>
      </c>
    </row>
    <row r="6763" spans="1:4">
      <c r="A6763">
        <v>7107</v>
      </c>
      <c r="B6763" t="s">
        <v>18963</v>
      </c>
      <c r="C6763">
        <v>0</v>
      </c>
      <c r="D6763" s="88">
        <v>76</v>
      </c>
    </row>
    <row r="6764" spans="1:4">
      <c r="A6764">
        <v>7108</v>
      </c>
      <c r="B6764" t="s">
        <v>18964</v>
      </c>
      <c r="C6764">
        <v>0</v>
      </c>
      <c r="D6764" s="88">
        <v>22.05</v>
      </c>
    </row>
    <row r="6765" spans="1:4">
      <c r="A6765">
        <v>7109</v>
      </c>
      <c r="B6765" t="s">
        <v>18965</v>
      </c>
      <c r="C6765">
        <v>12</v>
      </c>
      <c r="D6765" s="88">
        <v>9.27</v>
      </c>
    </row>
    <row r="6766" spans="1:4">
      <c r="A6766">
        <v>7110</v>
      </c>
      <c r="B6766" t="s">
        <v>18966</v>
      </c>
      <c r="C6766">
        <v>0</v>
      </c>
      <c r="D6766" s="88">
        <v>0</v>
      </c>
    </row>
    <row r="6767" spans="1:4">
      <c r="A6767">
        <v>7111</v>
      </c>
      <c r="B6767" t="s">
        <v>18967</v>
      </c>
      <c r="C6767">
        <v>0</v>
      </c>
      <c r="D6767" s="88">
        <v>51.2</v>
      </c>
    </row>
    <row r="6768" spans="1:4">
      <c r="A6768">
        <v>7112</v>
      </c>
      <c r="B6768" t="s">
        <v>18968</v>
      </c>
      <c r="C6768">
        <v>0</v>
      </c>
      <c r="D6768" s="88">
        <v>5.99</v>
      </c>
    </row>
    <row r="6769" spans="1:4">
      <c r="A6769">
        <v>7113</v>
      </c>
      <c r="B6769" t="s">
        <v>18969</v>
      </c>
      <c r="C6769">
        <v>0</v>
      </c>
      <c r="D6769" s="88">
        <v>27</v>
      </c>
    </row>
    <row r="6770" spans="1:4">
      <c r="A6770">
        <v>7114</v>
      </c>
      <c r="B6770" t="s">
        <v>18970</v>
      </c>
      <c r="C6770">
        <v>12</v>
      </c>
      <c r="D6770" s="88">
        <v>8.1999999999999993</v>
      </c>
    </row>
    <row r="6771" spans="1:4">
      <c r="A6771">
        <v>7115</v>
      </c>
      <c r="B6771" t="s">
        <v>18971</v>
      </c>
      <c r="C6771">
        <v>0</v>
      </c>
      <c r="D6771" s="88">
        <v>51.95</v>
      </c>
    </row>
    <row r="6772" spans="1:4">
      <c r="A6772">
        <v>7116</v>
      </c>
      <c r="B6772" t="s">
        <v>18972</v>
      </c>
      <c r="C6772">
        <v>0</v>
      </c>
      <c r="D6772" s="88">
        <v>6.96</v>
      </c>
    </row>
    <row r="6773" spans="1:4">
      <c r="A6773">
        <v>7117</v>
      </c>
      <c r="B6773" t="s">
        <v>18973</v>
      </c>
      <c r="C6773">
        <v>0</v>
      </c>
      <c r="D6773" s="88">
        <v>22.05</v>
      </c>
    </row>
    <row r="6774" spans="1:4">
      <c r="A6774">
        <v>7118</v>
      </c>
      <c r="B6774" t="s">
        <v>18974</v>
      </c>
      <c r="C6774">
        <v>0</v>
      </c>
      <c r="D6774" s="88">
        <v>39.56</v>
      </c>
    </row>
    <row r="6775" spans="1:4">
      <c r="A6775">
        <v>7119</v>
      </c>
      <c r="B6775" t="s">
        <v>18975</v>
      </c>
      <c r="C6775">
        <v>0</v>
      </c>
      <c r="D6775" s="88">
        <v>34.868000000000002</v>
      </c>
    </row>
    <row r="6776" spans="1:4">
      <c r="A6776">
        <v>7120</v>
      </c>
      <c r="B6776" t="s">
        <v>18976</v>
      </c>
      <c r="C6776">
        <v>0</v>
      </c>
      <c r="D6776" s="88">
        <v>13.156000000000001</v>
      </c>
    </row>
    <row r="6777" spans="1:4">
      <c r="A6777">
        <v>7121</v>
      </c>
      <c r="B6777" t="s">
        <v>18977</v>
      </c>
      <c r="C6777">
        <v>0</v>
      </c>
      <c r="D6777" s="88">
        <v>40.200000000000003</v>
      </c>
    </row>
    <row r="6778" spans="1:4">
      <c r="A6778">
        <v>7122</v>
      </c>
      <c r="B6778" t="s">
        <v>18978</v>
      </c>
      <c r="C6778">
        <v>0</v>
      </c>
      <c r="D6778" s="88">
        <v>152</v>
      </c>
    </row>
    <row r="6779" spans="1:4">
      <c r="A6779">
        <v>7123</v>
      </c>
      <c r="B6779" t="s">
        <v>18979</v>
      </c>
      <c r="C6779">
        <v>0</v>
      </c>
      <c r="D6779" s="88">
        <v>123.5</v>
      </c>
    </row>
    <row r="6780" spans="1:4">
      <c r="A6780">
        <v>7124</v>
      </c>
      <c r="B6780" t="s">
        <v>18980</v>
      </c>
      <c r="C6780">
        <v>0</v>
      </c>
      <c r="D6780" s="88">
        <v>7.7169999999999996</v>
      </c>
    </row>
    <row r="6781" spans="1:4">
      <c r="A6781">
        <v>7125</v>
      </c>
      <c r="B6781" t="s">
        <v>18981</v>
      </c>
      <c r="C6781">
        <v>0</v>
      </c>
      <c r="D6781" s="88">
        <v>167.2</v>
      </c>
    </row>
    <row r="6782" spans="1:4">
      <c r="A6782">
        <v>7126</v>
      </c>
      <c r="B6782" t="s">
        <v>18982</v>
      </c>
      <c r="C6782">
        <v>0</v>
      </c>
      <c r="D6782" s="88">
        <v>6.94</v>
      </c>
    </row>
    <row r="6783" spans="1:4">
      <c r="A6783">
        <v>7127</v>
      </c>
      <c r="B6783" t="s">
        <v>18983</v>
      </c>
      <c r="C6783">
        <v>0</v>
      </c>
      <c r="D6783" s="88">
        <v>19</v>
      </c>
    </row>
    <row r="6784" spans="1:4">
      <c r="A6784">
        <v>7128</v>
      </c>
      <c r="B6784" t="s">
        <v>18984</v>
      </c>
      <c r="C6784">
        <v>0</v>
      </c>
      <c r="D6784" s="88">
        <v>62.7</v>
      </c>
    </row>
    <row r="6785" spans="1:4">
      <c r="A6785">
        <v>7129</v>
      </c>
      <c r="B6785" t="s">
        <v>18985</v>
      </c>
      <c r="C6785">
        <v>0</v>
      </c>
      <c r="D6785" s="88">
        <v>31.35</v>
      </c>
    </row>
    <row r="6786" spans="1:4">
      <c r="A6786">
        <v>7130</v>
      </c>
      <c r="B6786" t="s">
        <v>18986</v>
      </c>
      <c r="C6786">
        <v>0</v>
      </c>
      <c r="D6786" s="88">
        <v>38.67</v>
      </c>
    </row>
    <row r="6787" spans="1:4">
      <c r="A6787">
        <v>7131</v>
      </c>
      <c r="B6787" t="s">
        <v>18987</v>
      </c>
      <c r="C6787">
        <v>0</v>
      </c>
      <c r="D6787" s="88">
        <v>12.82</v>
      </c>
    </row>
    <row r="6788" spans="1:4">
      <c r="A6788">
        <v>7132</v>
      </c>
      <c r="B6788" t="s">
        <v>18988</v>
      </c>
      <c r="C6788">
        <v>18</v>
      </c>
      <c r="D6788" s="88">
        <v>6.78</v>
      </c>
    </row>
    <row r="6789" spans="1:4">
      <c r="A6789">
        <v>7133</v>
      </c>
      <c r="B6789" t="s">
        <v>18989</v>
      </c>
      <c r="C6789">
        <v>0</v>
      </c>
      <c r="D6789" s="88">
        <v>518.4</v>
      </c>
    </row>
    <row r="6790" spans="1:4">
      <c r="A6790">
        <v>7134</v>
      </c>
      <c r="B6790" t="s">
        <v>18990</v>
      </c>
      <c r="C6790">
        <v>72</v>
      </c>
      <c r="D6790" s="88">
        <v>12.967000000000001</v>
      </c>
    </row>
    <row r="6791" spans="1:4">
      <c r="A6791">
        <v>7135</v>
      </c>
      <c r="B6791" t="s">
        <v>18991</v>
      </c>
      <c r="C6791">
        <v>72</v>
      </c>
      <c r="D6791" s="88">
        <v>12.967000000000001</v>
      </c>
    </row>
    <row r="6792" spans="1:4">
      <c r="A6792">
        <v>7136</v>
      </c>
      <c r="B6792" t="s">
        <v>18992</v>
      </c>
      <c r="C6792">
        <v>0</v>
      </c>
      <c r="D6792" s="88">
        <v>14.25</v>
      </c>
    </row>
    <row r="6793" spans="1:4">
      <c r="A6793">
        <v>7137</v>
      </c>
      <c r="B6793" t="s">
        <v>18993</v>
      </c>
      <c r="C6793">
        <v>0</v>
      </c>
      <c r="D6793" s="88">
        <v>28.03</v>
      </c>
    </row>
    <row r="6794" spans="1:4">
      <c r="A6794">
        <v>7138</v>
      </c>
      <c r="B6794" t="s">
        <v>18994</v>
      </c>
      <c r="C6794">
        <v>6</v>
      </c>
      <c r="D6794" s="88">
        <v>5.34</v>
      </c>
    </row>
    <row r="6795" spans="1:4">
      <c r="A6795">
        <v>7139</v>
      </c>
      <c r="B6795" t="s">
        <v>18995</v>
      </c>
      <c r="C6795">
        <v>0</v>
      </c>
      <c r="D6795" s="88">
        <v>7.13</v>
      </c>
    </row>
    <row r="6796" spans="1:4">
      <c r="A6796">
        <v>7140</v>
      </c>
      <c r="B6796" t="s">
        <v>18996</v>
      </c>
      <c r="C6796">
        <v>6</v>
      </c>
      <c r="D6796" s="88">
        <v>6.6230000000000002</v>
      </c>
    </row>
    <row r="6797" spans="1:4">
      <c r="A6797">
        <v>7141</v>
      </c>
      <c r="B6797" t="s">
        <v>18997</v>
      </c>
      <c r="C6797">
        <v>6</v>
      </c>
      <c r="D6797" s="88">
        <v>15.36</v>
      </c>
    </row>
    <row r="6798" spans="1:4">
      <c r="A6798">
        <v>7142</v>
      </c>
      <c r="B6798" t="s">
        <v>18998</v>
      </c>
      <c r="C6798">
        <v>0</v>
      </c>
      <c r="D6798" s="88">
        <v>10.75</v>
      </c>
    </row>
    <row r="6799" spans="1:4">
      <c r="A6799">
        <v>7143</v>
      </c>
      <c r="B6799" t="s">
        <v>18999</v>
      </c>
      <c r="C6799">
        <v>0</v>
      </c>
      <c r="D6799" s="88">
        <v>26.4</v>
      </c>
    </row>
    <row r="6800" spans="1:4">
      <c r="A6800">
        <v>7144</v>
      </c>
      <c r="B6800" t="s">
        <v>19000</v>
      </c>
      <c r="C6800">
        <v>0</v>
      </c>
      <c r="D6800" s="88">
        <v>8.64</v>
      </c>
    </row>
    <row r="6801" spans="1:4">
      <c r="A6801">
        <v>7145</v>
      </c>
      <c r="B6801" t="s">
        <v>19001</v>
      </c>
      <c r="C6801">
        <v>0</v>
      </c>
      <c r="D6801" s="88">
        <v>20.52</v>
      </c>
    </row>
    <row r="6802" spans="1:4">
      <c r="A6802">
        <v>7146</v>
      </c>
      <c r="B6802" t="s">
        <v>19002</v>
      </c>
      <c r="C6802">
        <v>0</v>
      </c>
      <c r="D6802" s="88">
        <v>598.04999999999995</v>
      </c>
    </row>
    <row r="6803" spans="1:4">
      <c r="A6803">
        <v>7147</v>
      </c>
      <c r="B6803" t="s">
        <v>19003</v>
      </c>
      <c r="C6803">
        <v>0</v>
      </c>
      <c r="D6803" s="88">
        <v>518.04999999999995</v>
      </c>
    </row>
    <row r="6804" spans="1:4">
      <c r="A6804">
        <v>7148</v>
      </c>
      <c r="B6804" t="s">
        <v>19004</v>
      </c>
      <c r="C6804">
        <v>0</v>
      </c>
      <c r="D6804" s="88">
        <v>23.09</v>
      </c>
    </row>
    <row r="6805" spans="1:4">
      <c r="A6805">
        <v>7149</v>
      </c>
      <c r="B6805" t="s">
        <v>19005</v>
      </c>
      <c r="C6805">
        <v>0</v>
      </c>
      <c r="D6805" s="88">
        <v>24.62</v>
      </c>
    </row>
    <row r="6806" spans="1:4">
      <c r="A6806">
        <v>7150</v>
      </c>
      <c r="B6806" t="s">
        <v>19006</v>
      </c>
      <c r="C6806">
        <v>0</v>
      </c>
      <c r="D6806" s="88">
        <v>8.82</v>
      </c>
    </row>
    <row r="6807" spans="1:4">
      <c r="A6807">
        <v>7151</v>
      </c>
      <c r="B6807" t="s">
        <v>19007</v>
      </c>
      <c r="C6807">
        <v>6</v>
      </c>
      <c r="D6807" s="88">
        <v>9.9499999999999993</v>
      </c>
    </row>
    <row r="6808" spans="1:4">
      <c r="A6808">
        <v>7152</v>
      </c>
      <c r="B6808" t="s">
        <v>19008</v>
      </c>
      <c r="C6808">
        <v>3</v>
      </c>
      <c r="D6808" s="88">
        <v>30.02</v>
      </c>
    </row>
    <row r="6809" spans="1:4">
      <c r="A6809">
        <v>7153</v>
      </c>
      <c r="B6809" t="s">
        <v>19009</v>
      </c>
      <c r="C6809">
        <v>15023</v>
      </c>
      <c r="D6809" s="88">
        <v>8.52</v>
      </c>
    </row>
    <row r="6810" spans="1:4">
      <c r="A6810">
        <v>7154</v>
      </c>
      <c r="B6810" t="s">
        <v>19010</v>
      </c>
      <c r="C6810">
        <v>12</v>
      </c>
      <c r="D6810" s="88">
        <v>8.48</v>
      </c>
    </row>
    <row r="6811" spans="1:4">
      <c r="A6811">
        <v>7155</v>
      </c>
      <c r="B6811" t="s">
        <v>19011</v>
      </c>
      <c r="C6811">
        <v>6</v>
      </c>
      <c r="D6811" s="88">
        <v>13.74</v>
      </c>
    </row>
    <row r="6812" spans="1:4">
      <c r="A6812">
        <v>7156</v>
      </c>
      <c r="B6812" t="s">
        <v>19012</v>
      </c>
      <c r="C6812">
        <v>6</v>
      </c>
      <c r="D6812" s="88">
        <v>25.17</v>
      </c>
    </row>
    <row r="6813" spans="1:4">
      <c r="A6813">
        <v>7157</v>
      </c>
      <c r="B6813" t="s">
        <v>19013</v>
      </c>
      <c r="C6813">
        <v>6</v>
      </c>
      <c r="D6813" s="88">
        <v>7.13</v>
      </c>
    </row>
    <row r="6814" spans="1:4">
      <c r="A6814">
        <v>7158</v>
      </c>
      <c r="B6814" t="s">
        <v>19014</v>
      </c>
      <c r="C6814">
        <v>0</v>
      </c>
      <c r="D6814" s="88">
        <v>320.18</v>
      </c>
    </row>
    <row r="6815" spans="1:4">
      <c r="A6815">
        <v>7159</v>
      </c>
      <c r="B6815" t="s">
        <v>19015</v>
      </c>
      <c r="C6815">
        <v>0</v>
      </c>
      <c r="D6815" s="88">
        <v>8.4600000000000009</v>
      </c>
    </row>
    <row r="6816" spans="1:4">
      <c r="A6816">
        <v>7160</v>
      </c>
      <c r="B6816" t="s">
        <v>19016</v>
      </c>
      <c r="C6816">
        <v>12</v>
      </c>
      <c r="D6816" s="88">
        <v>9.7899999999999991</v>
      </c>
    </row>
    <row r="6817" spans="1:4">
      <c r="A6817">
        <v>7161</v>
      </c>
      <c r="B6817" t="s">
        <v>19017</v>
      </c>
      <c r="C6817">
        <v>12</v>
      </c>
      <c r="D6817" s="88">
        <v>11.34</v>
      </c>
    </row>
    <row r="6818" spans="1:4">
      <c r="A6818">
        <v>7162</v>
      </c>
      <c r="B6818" t="s">
        <v>19018</v>
      </c>
      <c r="C6818">
        <v>0</v>
      </c>
      <c r="D6818" s="88">
        <v>40.380000000000003</v>
      </c>
    </row>
    <row r="6819" spans="1:4">
      <c r="A6819">
        <v>7163</v>
      </c>
      <c r="B6819" t="s">
        <v>19019</v>
      </c>
      <c r="C6819">
        <v>6</v>
      </c>
      <c r="D6819" s="88">
        <v>26.13</v>
      </c>
    </row>
    <row r="6820" spans="1:4">
      <c r="A6820">
        <v>7164</v>
      </c>
      <c r="B6820" t="s">
        <v>19020</v>
      </c>
      <c r="C6820">
        <v>18</v>
      </c>
      <c r="D6820" s="88">
        <v>5.35</v>
      </c>
    </row>
    <row r="6821" spans="1:4">
      <c r="A6821">
        <v>7165</v>
      </c>
      <c r="B6821" t="s">
        <v>19021</v>
      </c>
      <c r="C6821">
        <v>0</v>
      </c>
      <c r="D6821" s="88">
        <v>35.42</v>
      </c>
    </row>
    <row r="6822" spans="1:4">
      <c r="A6822">
        <v>7166</v>
      </c>
      <c r="B6822" t="s">
        <v>19022</v>
      </c>
      <c r="C6822">
        <v>0</v>
      </c>
      <c r="D6822" s="88">
        <v>15.68</v>
      </c>
    </row>
    <row r="6823" spans="1:4">
      <c r="A6823">
        <v>7167</v>
      </c>
      <c r="B6823" t="s">
        <v>19023</v>
      </c>
      <c r="C6823">
        <v>0</v>
      </c>
      <c r="D6823" s="88">
        <v>20.488</v>
      </c>
    </row>
    <row r="6824" spans="1:4">
      <c r="A6824">
        <v>7168</v>
      </c>
      <c r="B6824" t="s">
        <v>19024</v>
      </c>
      <c r="C6824">
        <v>12</v>
      </c>
      <c r="D6824" s="88">
        <v>4.9550000000000001</v>
      </c>
    </row>
    <row r="6825" spans="1:4">
      <c r="A6825">
        <v>7169</v>
      </c>
      <c r="B6825" t="s">
        <v>19025</v>
      </c>
      <c r="C6825">
        <v>0</v>
      </c>
      <c r="D6825" s="88">
        <v>4.9550000000000001</v>
      </c>
    </row>
    <row r="6826" spans="1:4">
      <c r="A6826">
        <v>7170</v>
      </c>
      <c r="B6826" t="s">
        <v>19026</v>
      </c>
      <c r="C6826">
        <v>6</v>
      </c>
      <c r="D6826" s="88">
        <v>21</v>
      </c>
    </row>
    <row r="6827" spans="1:4">
      <c r="A6827">
        <v>7171</v>
      </c>
      <c r="B6827" t="s">
        <v>19027</v>
      </c>
      <c r="C6827">
        <v>6</v>
      </c>
      <c r="D6827" s="88">
        <v>18.111000000000001</v>
      </c>
    </row>
    <row r="6828" spans="1:4">
      <c r="A6828">
        <v>7172</v>
      </c>
      <c r="B6828" t="s">
        <v>19028</v>
      </c>
      <c r="C6828">
        <v>0</v>
      </c>
      <c r="D6828" s="88">
        <v>22.08</v>
      </c>
    </row>
    <row r="6829" spans="1:4">
      <c r="A6829">
        <v>7173</v>
      </c>
      <c r="B6829" t="s">
        <v>19029</v>
      </c>
      <c r="C6829">
        <v>36</v>
      </c>
      <c r="D6829" s="88">
        <v>3.6</v>
      </c>
    </row>
    <row r="6830" spans="1:4">
      <c r="A6830">
        <v>7174</v>
      </c>
      <c r="B6830" t="s">
        <v>19030</v>
      </c>
      <c r="C6830">
        <v>54</v>
      </c>
      <c r="D6830" s="88">
        <v>4.68</v>
      </c>
    </row>
    <row r="6831" spans="1:4">
      <c r="A6831">
        <v>7175</v>
      </c>
      <c r="B6831" t="s">
        <v>19031</v>
      </c>
      <c r="C6831">
        <v>0</v>
      </c>
      <c r="D6831" s="88">
        <v>34.36</v>
      </c>
    </row>
    <row r="6832" spans="1:4">
      <c r="A6832">
        <v>7176</v>
      </c>
      <c r="B6832" t="s">
        <v>19032</v>
      </c>
      <c r="C6832">
        <v>0</v>
      </c>
      <c r="D6832" s="88">
        <v>14.03</v>
      </c>
    </row>
    <row r="6833" spans="1:4">
      <c r="A6833">
        <v>7177</v>
      </c>
      <c r="B6833" t="s">
        <v>19033</v>
      </c>
      <c r="C6833">
        <v>0</v>
      </c>
      <c r="D6833" s="88">
        <v>162.28</v>
      </c>
    </row>
    <row r="6834" spans="1:4">
      <c r="A6834">
        <v>7178</v>
      </c>
      <c r="B6834" t="s">
        <v>19034</v>
      </c>
      <c r="C6834">
        <v>0</v>
      </c>
      <c r="D6834" s="88">
        <v>15.57</v>
      </c>
    </row>
    <row r="6835" spans="1:4">
      <c r="A6835">
        <v>7179</v>
      </c>
      <c r="B6835" t="s">
        <v>19035</v>
      </c>
      <c r="C6835">
        <v>0</v>
      </c>
      <c r="D6835" s="88">
        <v>32.68</v>
      </c>
    </row>
    <row r="6836" spans="1:4">
      <c r="A6836">
        <v>7180</v>
      </c>
      <c r="B6836" t="s">
        <v>19036</v>
      </c>
      <c r="C6836">
        <v>0</v>
      </c>
      <c r="D6836" s="88">
        <v>32.4</v>
      </c>
    </row>
    <row r="6837" spans="1:4">
      <c r="A6837">
        <v>7181</v>
      </c>
      <c r="B6837" t="s">
        <v>19037</v>
      </c>
      <c r="C6837">
        <v>0</v>
      </c>
      <c r="D6837" s="88">
        <v>20.9</v>
      </c>
    </row>
    <row r="6838" spans="1:4">
      <c r="A6838">
        <v>7182</v>
      </c>
      <c r="B6838" t="s">
        <v>19038</v>
      </c>
      <c r="C6838">
        <v>120</v>
      </c>
      <c r="D6838" s="88">
        <v>11.41</v>
      </c>
    </row>
    <row r="6839" spans="1:4">
      <c r="A6839">
        <v>7183</v>
      </c>
      <c r="B6839" t="s">
        <v>19039</v>
      </c>
      <c r="C6839">
        <v>120</v>
      </c>
      <c r="D6839" s="88">
        <v>9.44</v>
      </c>
    </row>
    <row r="6840" spans="1:4">
      <c r="A6840">
        <v>7184</v>
      </c>
      <c r="B6840" t="s">
        <v>19040</v>
      </c>
      <c r="C6840">
        <v>120</v>
      </c>
      <c r="D6840" s="88">
        <v>11</v>
      </c>
    </row>
    <row r="6841" spans="1:4">
      <c r="A6841">
        <v>7185</v>
      </c>
      <c r="B6841" t="s">
        <v>19041</v>
      </c>
      <c r="C6841">
        <v>60</v>
      </c>
      <c r="D6841" s="88">
        <v>13.58</v>
      </c>
    </row>
    <row r="6842" spans="1:4">
      <c r="A6842">
        <v>7186</v>
      </c>
      <c r="B6842" t="s">
        <v>19042</v>
      </c>
      <c r="C6842">
        <v>300</v>
      </c>
      <c r="D6842" s="88">
        <v>15.49</v>
      </c>
    </row>
    <row r="6843" spans="1:4">
      <c r="A6843">
        <v>7187</v>
      </c>
      <c r="B6843" t="s">
        <v>19043</v>
      </c>
      <c r="C6843">
        <v>300</v>
      </c>
      <c r="D6843" s="88">
        <v>16.329999999999998</v>
      </c>
    </row>
    <row r="6844" spans="1:4">
      <c r="A6844">
        <v>7188</v>
      </c>
      <c r="B6844" t="s">
        <v>19044</v>
      </c>
      <c r="C6844">
        <v>600</v>
      </c>
      <c r="D6844" s="88">
        <v>13.79</v>
      </c>
    </row>
    <row r="6845" spans="1:4">
      <c r="A6845">
        <v>7189</v>
      </c>
      <c r="B6845" t="s">
        <v>19045</v>
      </c>
      <c r="C6845">
        <v>60</v>
      </c>
      <c r="D6845" s="88">
        <v>14.16</v>
      </c>
    </row>
    <row r="6846" spans="1:4">
      <c r="A6846">
        <v>7190</v>
      </c>
      <c r="B6846" t="s">
        <v>19046</v>
      </c>
      <c r="C6846">
        <v>0</v>
      </c>
      <c r="D6846" s="88">
        <v>23.51</v>
      </c>
    </row>
    <row r="6847" spans="1:4">
      <c r="A6847">
        <v>7191</v>
      </c>
      <c r="B6847" t="s">
        <v>19047</v>
      </c>
      <c r="C6847">
        <v>24</v>
      </c>
      <c r="D6847" s="88">
        <v>4.9800000000000004</v>
      </c>
    </row>
    <row r="6848" spans="1:4">
      <c r="A6848">
        <v>7192</v>
      </c>
      <c r="B6848" t="s">
        <v>19048</v>
      </c>
      <c r="C6848">
        <v>0</v>
      </c>
      <c r="D6848" s="88">
        <v>14.44</v>
      </c>
    </row>
    <row r="6849" spans="1:4">
      <c r="A6849">
        <v>7193</v>
      </c>
      <c r="B6849" t="s">
        <v>19049</v>
      </c>
      <c r="C6849">
        <v>6</v>
      </c>
      <c r="D6849" s="88">
        <v>25.65</v>
      </c>
    </row>
    <row r="6850" spans="1:4">
      <c r="A6850">
        <v>7194</v>
      </c>
      <c r="B6850" t="s">
        <v>19050</v>
      </c>
      <c r="C6850">
        <v>0</v>
      </c>
      <c r="D6850" s="88">
        <v>18.5</v>
      </c>
    </row>
    <row r="6851" spans="1:4">
      <c r="A6851">
        <v>7195</v>
      </c>
      <c r="B6851" t="s">
        <v>19051</v>
      </c>
      <c r="C6851">
        <v>3</v>
      </c>
      <c r="D6851" s="88">
        <v>41.47</v>
      </c>
    </row>
    <row r="6852" spans="1:4">
      <c r="A6852">
        <v>7196</v>
      </c>
      <c r="B6852" t="s">
        <v>19052</v>
      </c>
      <c r="C6852">
        <v>0</v>
      </c>
      <c r="D6852" s="88">
        <v>37.270000000000003</v>
      </c>
    </row>
    <row r="6853" spans="1:4">
      <c r="A6853">
        <v>7197</v>
      </c>
      <c r="B6853" t="s">
        <v>19053</v>
      </c>
      <c r="C6853">
        <v>0</v>
      </c>
      <c r="D6853" s="88">
        <v>16.670000000000002</v>
      </c>
    </row>
    <row r="6854" spans="1:4">
      <c r="A6854">
        <v>7198</v>
      </c>
      <c r="B6854" t="s">
        <v>19054</v>
      </c>
      <c r="C6854">
        <v>0</v>
      </c>
      <c r="D6854" s="88">
        <v>9.42</v>
      </c>
    </row>
    <row r="6855" spans="1:4">
      <c r="A6855">
        <v>7199</v>
      </c>
      <c r="B6855" t="s">
        <v>19055</v>
      </c>
      <c r="C6855">
        <v>0</v>
      </c>
      <c r="D6855" s="88">
        <v>25.83</v>
      </c>
    </row>
    <row r="6856" spans="1:4">
      <c r="A6856">
        <v>7200</v>
      </c>
      <c r="B6856" t="s">
        <v>19056</v>
      </c>
      <c r="C6856">
        <v>0</v>
      </c>
      <c r="D6856" s="88">
        <v>15.05</v>
      </c>
    </row>
    <row r="6857" spans="1:4">
      <c r="A6857">
        <v>7201</v>
      </c>
      <c r="B6857" t="s">
        <v>19057</v>
      </c>
      <c r="C6857">
        <v>3</v>
      </c>
      <c r="D6857" s="88">
        <v>18.491</v>
      </c>
    </row>
    <row r="6858" spans="1:4">
      <c r="A6858">
        <v>7202</v>
      </c>
      <c r="B6858" t="s">
        <v>19058</v>
      </c>
      <c r="C6858">
        <v>3</v>
      </c>
      <c r="D6858" s="88">
        <v>26.14</v>
      </c>
    </row>
    <row r="6859" spans="1:4">
      <c r="A6859">
        <v>7203</v>
      </c>
      <c r="B6859" t="s">
        <v>19059</v>
      </c>
      <c r="C6859">
        <v>0</v>
      </c>
      <c r="D6859" s="88">
        <v>11.25</v>
      </c>
    </row>
    <row r="6860" spans="1:4">
      <c r="A6860">
        <v>7204</v>
      </c>
      <c r="B6860" t="s">
        <v>19060</v>
      </c>
      <c r="C6860">
        <v>0</v>
      </c>
      <c r="D6860" s="88">
        <v>31.18</v>
      </c>
    </row>
    <row r="6861" spans="1:4">
      <c r="A6861">
        <v>7205</v>
      </c>
      <c r="B6861" t="s">
        <v>19061</v>
      </c>
      <c r="C6861">
        <v>0</v>
      </c>
      <c r="D6861" s="88">
        <v>31.18</v>
      </c>
    </row>
    <row r="6862" spans="1:4">
      <c r="A6862">
        <v>7206</v>
      </c>
      <c r="B6862" t="s">
        <v>19062</v>
      </c>
      <c r="C6862">
        <v>0</v>
      </c>
      <c r="D6862" s="88">
        <v>46.22</v>
      </c>
    </row>
    <row r="6863" spans="1:4">
      <c r="A6863">
        <v>7207</v>
      </c>
      <c r="B6863" t="s">
        <v>19063</v>
      </c>
      <c r="C6863">
        <v>0</v>
      </c>
      <c r="D6863" s="88">
        <v>40.380000000000003</v>
      </c>
    </row>
    <row r="6864" spans="1:4">
      <c r="A6864">
        <v>7208</v>
      </c>
      <c r="B6864" t="s">
        <v>19064</v>
      </c>
      <c r="C6864">
        <v>0</v>
      </c>
      <c r="D6864" s="88">
        <v>35.700000000000003</v>
      </c>
    </row>
    <row r="6865" spans="1:4">
      <c r="A6865">
        <v>7209</v>
      </c>
      <c r="B6865" t="s">
        <v>19065</v>
      </c>
      <c r="C6865">
        <v>3</v>
      </c>
      <c r="D6865" s="88">
        <v>20</v>
      </c>
    </row>
    <row r="6866" spans="1:4">
      <c r="A6866">
        <v>7210</v>
      </c>
      <c r="B6866" t="s">
        <v>19066</v>
      </c>
      <c r="C6866">
        <v>3</v>
      </c>
      <c r="D6866" s="88">
        <v>18.5</v>
      </c>
    </row>
    <row r="6867" spans="1:4">
      <c r="A6867">
        <v>7211</v>
      </c>
      <c r="B6867" t="s">
        <v>19067</v>
      </c>
      <c r="C6867">
        <v>0</v>
      </c>
      <c r="D6867" s="88">
        <v>20</v>
      </c>
    </row>
    <row r="6868" spans="1:4">
      <c r="A6868">
        <v>7212</v>
      </c>
      <c r="B6868" t="s">
        <v>19068</v>
      </c>
      <c r="C6868">
        <v>0</v>
      </c>
      <c r="D6868" s="88">
        <v>20</v>
      </c>
    </row>
    <row r="6869" spans="1:4">
      <c r="A6869">
        <v>7213</v>
      </c>
      <c r="B6869" t="s">
        <v>19069</v>
      </c>
      <c r="C6869">
        <v>6</v>
      </c>
      <c r="D6869" s="88">
        <v>9.3000000000000007</v>
      </c>
    </row>
    <row r="6870" spans="1:4">
      <c r="A6870">
        <v>7214</v>
      </c>
      <c r="B6870" t="s">
        <v>19070</v>
      </c>
      <c r="C6870">
        <v>0</v>
      </c>
      <c r="D6870" s="88">
        <v>7.3</v>
      </c>
    </row>
    <row r="6871" spans="1:4">
      <c r="A6871">
        <v>7215</v>
      </c>
      <c r="B6871" t="s">
        <v>19071</v>
      </c>
      <c r="C6871">
        <v>6</v>
      </c>
      <c r="D6871" s="88">
        <v>18.5</v>
      </c>
    </row>
    <row r="6872" spans="1:4">
      <c r="A6872">
        <v>7216</v>
      </c>
      <c r="B6872" t="s">
        <v>19072</v>
      </c>
      <c r="C6872">
        <v>0</v>
      </c>
      <c r="D6872" s="88">
        <v>16.68</v>
      </c>
    </row>
    <row r="6873" spans="1:4">
      <c r="A6873">
        <v>7217</v>
      </c>
      <c r="B6873" t="s">
        <v>19073</v>
      </c>
      <c r="C6873">
        <v>0</v>
      </c>
      <c r="D6873" s="88">
        <v>18</v>
      </c>
    </row>
    <row r="6874" spans="1:4">
      <c r="A6874">
        <v>7218</v>
      </c>
      <c r="B6874" t="s">
        <v>19074</v>
      </c>
      <c r="C6874">
        <v>0</v>
      </c>
      <c r="D6874" s="88">
        <v>10.4</v>
      </c>
    </row>
    <row r="6875" spans="1:4">
      <c r="A6875">
        <v>7219</v>
      </c>
      <c r="B6875" t="s">
        <v>19075</v>
      </c>
      <c r="C6875">
        <v>3</v>
      </c>
      <c r="D6875" s="88">
        <v>19.100000000000001</v>
      </c>
    </row>
    <row r="6876" spans="1:4">
      <c r="A6876">
        <v>7220</v>
      </c>
      <c r="B6876" t="s">
        <v>19076</v>
      </c>
      <c r="C6876">
        <v>3</v>
      </c>
      <c r="D6876" s="88">
        <v>19.100000000000001</v>
      </c>
    </row>
    <row r="6877" spans="1:4">
      <c r="A6877">
        <v>7221</v>
      </c>
      <c r="B6877" t="s">
        <v>19077</v>
      </c>
      <c r="C6877">
        <v>0</v>
      </c>
      <c r="D6877" s="88">
        <v>14.21</v>
      </c>
    </row>
    <row r="6878" spans="1:4">
      <c r="A6878">
        <v>7222</v>
      </c>
      <c r="B6878" t="s">
        <v>19078</v>
      </c>
      <c r="C6878">
        <v>0</v>
      </c>
      <c r="D6878" s="88">
        <v>14.21</v>
      </c>
    </row>
    <row r="6879" spans="1:4">
      <c r="A6879">
        <v>7223</v>
      </c>
      <c r="B6879" t="s">
        <v>19079</v>
      </c>
      <c r="C6879">
        <v>0</v>
      </c>
      <c r="D6879" s="88">
        <v>29.38</v>
      </c>
    </row>
    <row r="6880" spans="1:4">
      <c r="A6880">
        <v>7224</v>
      </c>
      <c r="B6880" t="s">
        <v>19080</v>
      </c>
      <c r="C6880">
        <v>0</v>
      </c>
      <c r="D6880" s="88">
        <v>60</v>
      </c>
    </row>
    <row r="6881" spans="1:4">
      <c r="A6881">
        <v>7225</v>
      </c>
      <c r="B6881" t="s">
        <v>19081</v>
      </c>
      <c r="C6881">
        <v>0</v>
      </c>
      <c r="D6881" s="88">
        <v>63.38</v>
      </c>
    </row>
    <row r="6882" spans="1:4">
      <c r="A6882">
        <v>7226</v>
      </c>
      <c r="B6882" t="s">
        <v>19082</v>
      </c>
      <c r="C6882">
        <v>0</v>
      </c>
      <c r="D6882" s="88">
        <v>65.73</v>
      </c>
    </row>
    <row r="6883" spans="1:4">
      <c r="A6883">
        <v>7227</v>
      </c>
      <c r="B6883" t="s">
        <v>19083</v>
      </c>
      <c r="C6883">
        <v>0</v>
      </c>
      <c r="D6883" s="88">
        <v>33</v>
      </c>
    </row>
    <row r="6884" spans="1:4">
      <c r="A6884">
        <v>7228</v>
      </c>
      <c r="B6884" t="s">
        <v>19084</v>
      </c>
      <c r="C6884">
        <v>0</v>
      </c>
      <c r="D6884" s="88">
        <v>27.95</v>
      </c>
    </row>
    <row r="6885" spans="1:4">
      <c r="A6885">
        <v>7229</v>
      </c>
      <c r="B6885" t="s">
        <v>19085</v>
      </c>
      <c r="C6885">
        <v>6</v>
      </c>
      <c r="D6885" s="88">
        <v>25.94</v>
      </c>
    </row>
    <row r="6886" spans="1:4">
      <c r="A6886">
        <v>7230</v>
      </c>
      <c r="B6886" t="s">
        <v>19086</v>
      </c>
      <c r="C6886">
        <v>0</v>
      </c>
      <c r="D6886" s="88">
        <v>36.1</v>
      </c>
    </row>
    <row r="6887" spans="1:4">
      <c r="A6887">
        <v>7231</v>
      </c>
      <c r="B6887" t="s">
        <v>19087</v>
      </c>
      <c r="C6887">
        <v>0</v>
      </c>
      <c r="D6887" s="88">
        <v>8.93</v>
      </c>
    </row>
    <row r="6888" spans="1:4">
      <c r="A6888">
        <v>7232</v>
      </c>
      <c r="B6888" t="s">
        <v>19088</v>
      </c>
      <c r="C6888">
        <v>0</v>
      </c>
      <c r="D6888" s="88">
        <v>26.13</v>
      </c>
    </row>
    <row r="6889" spans="1:4">
      <c r="A6889">
        <v>7233</v>
      </c>
      <c r="B6889" t="s">
        <v>19089</v>
      </c>
      <c r="C6889">
        <v>0</v>
      </c>
      <c r="D6889" s="88">
        <v>30.04</v>
      </c>
    </row>
    <row r="6890" spans="1:4">
      <c r="A6890">
        <v>7234</v>
      </c>
      <c r="B6890" t="s">
        <v>19090</v>
      </c>
      <c r="C6890">
        <v>0</v>
      </c>
      <c r="D6890" s="88">
        <v>17.5</v>
      </c>
    </row>
    <row r="6891" spans="1:4">
      <c r="A6891">
        <v>7235</v>
      </c>
      <c r="B6891" t="s">
        <v>19091</v>
      </c>
      <c r="C6891">
        <v>0</v>
      </c>
      <c r="D6891" s="88">
        <v>14.73</v>
      </c>
    </row>
    <row r="6892" spans="1:4">
      <c r="A6892">
        <v>7236</v>
      </c>
      <c r="B6892" t="s">
        <v>19092</v>
      </c>
      <c r="C6892">
        <v>0</v>
      </c>
      <c r="D6892" s="88">
        <v>8.5500000000000007</v>
      </c>
    </row>
    <row r="6893" spans="1:4">
      <c r="A6893">
        <v>7237</v>
      </c>
      <c r="B6893" t="s">
        <v>19093</v>
      </c>
      <c r="C6893">
        <v>0</v>
      </c>
      <c r="D6893" s="88">
        <v>8.5500000000000007</v>
      </c>
    </row>
    <row r="6894" spans="1:4">
      <c r="A6894">
        <v>7238</v>
      </c>
      <c r="B6894" t="s">
        <v>19094</v>
      </c>
      <c r="C6894">
        <v>0</v>
      </c>
      <c r="D6894" s="88">
        <v>10.17</v>
      </c>
    </row>
    <row r="6895" spans="1:4">
      <c r="A6895">
        <v>7239</v>
      </c>
      <c r="B6895" t="s">
        <v>19095</v>
      </c>
      <c r="C6895">
        <v>0</v>
      </c>
      <c r="D6895" s="88">
        <v>25.21</v>
      </c>
    </row>
    <row r="6896" spans="1:4">
      <c r="A6896">
        <v>7240</v>
      </c>
      <c r="B6896" t="s">
        <v>19096</v>
      </c>
      <c r="C6896">
        <v>0</v>
      </c>
      <c r="D6896" s="88">
        <v>18.34</v>
      </c>
    </row>
    <row r="6897" spans="1:4">
      <c r="A6897">
        <v>7241</v>
      </c>
      <c r="B6897" t="s">
        <v>19097</v>
      </c>
      <c r="C6897">
        <v>0</v>
      </c>
      <c r="D6897" s="88">
        <v>2.48</v>
      </c>
    </row>
    <row r="6898" spans="1:4">
      <c r="A6898">
        <v>7242</v>
      </c>
      <c r="B6898" t="s">
        <v>19098</v>
      </c>
      <c r="C6898">
        <v>6</v>
      </c>
      <c r="D6898" s="88">
        <v>4.6100000000000003</v>
      </c>
    </row>
    <row r="6899" spans="1:4">
      <c r="A6899">
        <v>7243</v>
      </c>
      <c r="B6899" t="s">
        <v>19099</v>
      </c>
      <c r="C6899">
        <v>0</v>
      </c>
      <c r="D6899" s="88">
        <v>65.099999999999994</v>
      </c>
    </row>
    <row r="6900" spans="1:4">
      <c r="A6900">
        <v>7244</v>
      </c>
      <c r="B6900" t="s">
        <v>19100</v>
      </c>
      <c r="C6900">
        <v>12</v>
      </c>
      <c r="D6900" s="88">
        <v>7.65</v>
      </c>
    </row>
    <row r="6901" spans="1:4">
      <c r="A6901">
        <v>7245</v>
      </c>
      <c r="B6901" t="s">
        <v>19101</v>
      </c>
      <c r="C6901">
        <v>0</v>
      </c>
      <c r="D6901" s="88">
        <v>7.65</v>
      </c>
    </row>
    <row r="6902" spans="1:4">
      <c r="A6902">
        <v>7246</v>
      </c>
      <c r="B6902" t="s">
        <v>19102</v>
      </c>
      <c r="C6902">
        <v>0</v>
      </c>
      <c r="D6902" s="88">
        <v>7.65</v>
      </c>
    </row>
    <row r="6903" spans="1:4">
      <c r="A6903">
        <v>7247</v>
      </c>
      <c r="B6903" t="s">
        <v>19103</v>
      </c>
      <c r="C6903">
        <v>0</v>
      </c>
      <c r="D6903" s="88">
        <v>24.5</v>
      </c>
    </row>
    <row r="6904" spans="1:4">
      <c r="A6904">
        <v>7248</v>
      </c>
      <c r="B6904" t="s">
        <v>19104</v>
      </c>
      <c r="C6904">
        <v>0</v>
      </c>
      <c r="D6904" s="88">
        <v>14.42</v>
      </c>
    </row>
    <row r="6905" spans="1:4">
      <c r="A6905">
        <v>7249</v>
      </c>
      <c r="B6905" t="s">
        <v>19105</v>
      </c>
      <c r="C6905">
        <v>0</v>
      </c>
      <c r="D6905" s="88">
        <v>6.89</v>
      </c>
    </row>
    <row r="6906" spans="1:4">
      <c r="A6906">
        <v>7250</v>
      </c>
      <c r="B6906" t="s">
        <v>19106</v>
      </c>
      <c r="C6906">
        <v>0</v>
      </c>
      <c r="D6906" s="88">
        <v>9.83</v>
      </c>
    </row>
    <row r="6907" spans="1:4">
      <c r="A6907">
        <v>7251</v>
      </c>
      <c r="B6907" t="s">
        <v>19107</v>
      </c>
      <c r="C6907">
        <v>0</v>
      </c>
      <c r="D6907" s="88">
        <v>47.38</v>
      </c>
    </row>
    <row r="6908" spans="1:4">
      <c r="A6908">
        <v>7252</v>
      </c>
      <c r="B6908" t="s">
        <v>19108</v>
      </c>
      <c r="C6908">
        <v>0</v>
      </c>
      <c r="D6908" s="88">
        <v>16.5</v>
      </c>
    </row>
    <row r="6909" spans="1:4">
      <c r="A6909">
        <v>7253</v>
      </c>
      <c r="B6909" t="s">
        <v>19109</v>
      </c>
      <c r="C6909">
        <v>0</v>
      </c>
      <c r="D6909" s="88">
        <v>73.599999999999994</v>
      </c>
    </row>
    <row r="6910" spans="1:4">
      <c r="A6910">
        <v>7254</v>
      </c>
      <c r="B6910" t="s">
        <v>19110</v>
      </c>
      <c r="C6910">
        <v>0</v>
      </c>
      <c r="D6910" s="88">
        <v>48.23</v>
      </c>
    </row>
    <row r="6911" spans="1:4">
      <c r="A6911">
        <v>7255</v>
      </c>
      <c r="B6911" t="s">
        <v>19111</v>
      </c>
      <c r="C6911">
        <v>0</v>
      </c>
      <c r="D6911" s="88">
        <v>48.03</v>
      </c>
    </row>
    <row r="6912" spans="1:4">
      <c r="A6912">
        <v>7256</v>
      </c>
      <c r="B6912" t="s">
        <v>19112</v>
      </c>
      <c r="C6912">
        <v>0</v>
      </c>
      <c r="D6912" s="88">
        <v>9.3699999999999992</v>
      </c>
    </row>
    <row r="6913" spans="1:4">
      <c r="A6913">
        <v>7257</v>
      </c>
      <c r="B6913" t="s">
        <v>19113</v>
      </c>
      <c r="C6913">
        <v>0</v>
      </c>
      <c r="D6913" s="88">
        <v>20.41</v>
      </c>
    </row>
    <row r="6914" spans="1:4">
      <c r="A6914">
        <v>7258</v>
      </c>
      <c r="B6914" t="s">
        <v>19114</v>
      </c>
      <c r="C6914">
        <v>0</v>
      </c>
      <c r="D6914" s="88">
        <v>11.62</v>
      </c>
    </row>
    <row r="6915" spans="1:4">
      <c r="A6915">
        <v>7259</v>
      </c>
      <c r="B6915" t="s">
        <v>19115</v>
      </c>
      <c r="C6915">
        <v>0</v>
      </c>
      <c r="D6915" s="88">
        <v>20.46</v>
      </c>
    </row>
    <row r="6916" spans="1:4">
      <c r="A6916">
        <v>7260</v>
      </c>
      <c r="B6916" t="s">
        <v>19116</v>
      </c>
      <c r="C6916">
        <v>3</v>
      </c>
      <c r="D6916" s="88">
        <v>14.48</v>
      </c>
    </row>
    <row r="6917" spans="1:4">
      <c r="A6917">
        <v>7261</v>
      </c>
      <c r="B6917" t="s">
        <v>19117</v>
      </c>
      <c r="C6917">
        <v>0</v>
      </c>
      <c r="D6917" s="88">
        <v>305</v>
      </c>
    </row>
    <row r="6918" spans="1:4">
      <c r="A6918">
        <v>7262</v>
      </c>
      <c r="B6918" t="s">
        <v>19118</v>
      </c>
      <c r="C6918">
        <v>6</v>
      </c>
      <c r="D6918" s="88">
        <v>10.54</v>
      </c>
    </row>
    <row r="6919" spans="1:4">
      <c r="A6919">
        <v>7263</v>
      </c>
      <c r="B6919" t="s">
        <v>19119</v>
      </c>
      <c r="C6919">
        <v>0</v>
      </c>
      <c r="D6919" s="88">
        <v>17.66</v>
      </c>
    </row>
    <row r="6920" spans="1:4">
      <c r="A6920">
        <v>7264</v>
      </c>
      <c r="B6920" t="s">
        <v>19120</v>
      </c>
      <c r="C6920">
        <v>0</v>
      </c>
      <c r="D6920" s="88">
        <v>27.32</v>
      </c>
    </row>
    <row r="6921" spans="1:4">
      <c r="A6921">
        <v>7265</v>
      </c>
      <c r="B6921" t="s">
        <v>19121</v>
      </c>
      <c r="C6921">
        <v>0</v>
      </c>
      <c r="D6921" s="88">
        <v>7.86</v>
      </c>
    </row>
    <row r="6922" spans="1:4">
      <c r="A6922">
        <v>7266</v>
      </c>
      <c r="B6922" t="s">
        <v>19122</v>
      </c>
      <c r="C6922">
        <v>9</v>
      </c>
      <c r="D6922" s="88">
        <v>17.93</v>
      </c>
    </row>
    <row r="6923" spans="1:4">
      <c r="A6923">
        <v>7267</v>
      </c>
      <c r="B6923" t="s">
        <v>19123</v>
      </c>
      <c r="C6923">
        <v>0</v>
      </c>
      <c r="D6923" s="88">
        <v>21.29</v>
      </c>
    </row>
    <row r="6924" spans="1:4">
      <c r="A6924">
        <v>7268</v>
      </c>
      <c r="B6924" t="s">
        <v>19124</v>
      </c>
      <c r="C6924">
        <v>6</v>
      </c>
      <c r="D6924" s="88">
        <v>9.51</v>
      </c>
    </row>
    <row r="6925" spans="1:4">
      <c r="A6925">
        <v>7269</v>
      </c>
      <c r="B6925" t="s">
        <v>19125</v>
      </c>
      <c r="C6925">
        <v>0</v>
      </c>
      <c r="D6925" s="88">
        <v>13.37</v>
      </c>
    </row>
    <row r="6926" spans="1:4">
      <c r="A6926">
        <v>7270</v>
      </c>
      <c r="B6926" t="s">
        <v>19126</v>
      </c>
      <c r="C6926">
        <v>3</v>
      </c>
      <c r="D6926" s="88">
        <v>8.7799999999999994</v>
      </c>
    </row>
    <row r="6927" spans="1:4">
      <c r="A6927">
        <v>7271</v>
      </c>
      <c r="B6927" t="s">
        <v>19127</v>
      </c>
      <c r="C6927">
        <v>6</v>
      </c>
      <c r="D6927" s="88">
        <v>21.66</v>
      </c>
    </row>
    <row r="6928" spans="1:4">
      <c r="A6928">
        <v>7272</v>
      </c>
      <c r="B6928" t="s">
        <v>19128</v>
      </c>
      <c r="C6928">
        <v>0</v>
      </c>
      <c r="D6928" s="88">
        <v>21.66</v>
      </c>
    </row>
    <row r="6929" spans="1:4">
      <c r="A6929">
        <v>7273</v>
      </c>
      <c r="B6929" t="s">
        <v>19129</v>
      </c>
      <c r="C6929">
        <v>0</v>
      </c>
      <c r="D6929" s="88">
        <v>15.69</v>
      </c>
    </row>
    <row r="6930" spans="1:4">
      <c r="A6930">
        <v>7274</v>
      </c>
      <c r="B6930" t="s">
        <v>19130</v>
      </c>
      <c r="C6930">
        <v>0</v>
      </c>
      <c r="D6930" s="88">
        <v>8.26</v>
      </c>
    </row>
    <row r="6931" spans="1:4">
      <c r="A6931">
        <v>7275</v>
      </c>
      <c r="B6931" t="s">
        <v>19131</v>
      </c>
      <c r="C6931">
        <v>3</v>
      </c>
      <c r="D6931" s="88">
        <v>20.440000000000001</v>
      </c>
    </row>
    <row r="6932" spans="1:4">
      <c r="A6932">
        <v>7276</v>
      </c>
      <c r="B6932" t="s">
        <v>19132</v>
      </c>
      <c r="C6932">
        <v>0</v>
      </c>
      <c r="D6932" s="88">
        <v>18.91</v>
      </c>
    </row>
    <row r="6933" spans="1:4">
      <c r="A6933">
        <v>7277</v>
      </c>
      <c r="B6933" t="s">
        <v>19133</v>
      </c>
      <c r="C6933">
        <v>12</v>
      </c>
      <c r="D6933" s="88">
        <v>7.58</v>
      </c>
    </row>
    <row r="6934" spans="1:4">
      <c r="A6934">
        <v>7278</v>
      </c>
      <c r="B6934" t="s">
        <v>19134</v>
      </c>
      <c r="C6934">
        <v>0</v>
      </c>
      <c r="D6934" s="88">
        <v>25.65</v>
      </c>
    </row>
    <row r="6935" spans="1:4">
      <c r="A6935">
        <v>7279</v>
      </c>
      <c r="B6935" t="s">
        <v>19135</v>
      </c>
      <c r="C6935">
        <v>0</v>
      </c>
      <c r="D6935" s="88">
        <v>17.05</v>
      </c>
    </row>
    <row r="6936" spans="1:4">
      <c r="A6936">
        <v>7280</v>
      </c>
      <c r="B6936" t="s">
        <v>19136</v>
      </c>
      <c r="C6936">
        <v>0</v>
      </c>
      <c r="D6936" s="88">
        <v>19.95</v>
      </c>
    </row>
    <row r="6937" spans="1:4">
      <c r="A6937">
        <v>7281</v>
      </c>
      <c r="B6937" t="s">
        <v>19137</v>
      </c>
      <c r="C6937">
        <v>6</v>
      </c>
      <c r="D6937" s="88">
        <v>9.69</v>
      </c>
    </row>
    <row r="6938" spans="1:4">
      <c r="A6938">
        <v>7282</v>
      </c>
      <c r="B6938" t="s">
        <v>19138</v>
      </c>
      <c r="C6938">
        <v>24</v>
      </c>
      <c r="D6938" s="88">
        <v>18.98</v>
      </c>
    </row>
    <row r="6939" spans="1:4">
      <c r="A6939">
        <v>7283</v>
      </c>
      <c r="B6939" t="s">
        <v>19139</v>
      </c>
      <c r="C6939">
        <v>0</v>
      </c>
      <c r="D6939" s="88">
        <v>370</v>
      </c>
    </row>
    <row r="6940" spans="1:4">
      <c r="A6940">
        <v>7284</v>
      </c>
      <c r="B6940" t="s">
        <v>19140</v>
      </c>
      <c r="C6940">
        <v>0</v>
      </c>
      <c r="D6940" s="88">
        <v>0</v>
      </c>
    </row>
    <row r="6941" spans="1:4">
      <c r="A6941">
        <v>7285</v>
      </c>
      <c r="B6941" t="s">
        <v>19141</v>
      </c>
      <c r="C6941">
        <v>0</v>
      </c>
      <c r="D6941" s="88">
        <v>19.12</v>
      </c>
    </row>
    <row r="6942" spans="1:4">
      <c r="A6942">
        <v>7286</v>
      </c>
      <c r="B6942" t="s">
        <v>19142</v>
      </c>
      <c r="C6942">
        <v>48</v>
      </c>
      <c r="D6942" s="88">
        <v>9.17</v>
      </c>
    </row>
    <row r="6943" spans="1:4">
      <c r="A6943">
        <v>7287</v>
      </c>
      <c r="B6943" t="s">
        <v>19143</v>
      </c>
      <c r="C6943">
        <v>48</v>
      </c>
      <c r="D6943" s="88">
        <v>9.17</v>
      </c>
    </row>
    <row r="6944" spans="1:4">
      <c r="A6944">
        <v>7288</v>
      </c>
      <c r="B6944" t="s">
        <v>19144</v>
      </c>
      <c r="C6944">
        <v>6</v>
      </c>
      <c r="D6944" s="88">
        <v>5.27</v>
      </c>
    </row>
    <row r="6945" spans="1:4">
      <c r="A6945">
        <v>7289</v>
      </c>
      <c r="B6945" t="s">
        <v>19145</v>
      </c>
      <c r="C6945">
        <v>12</v>
      </c>
      <c r="D6945" s="88">
        <v>5.7759999999999998</v>
      </c>
    </row>
    <row r="6946" spans="1:4">
      <c r="A6946">
        <v>7290</v>
      </c>
      <c r="B6946" t="s">
        <v>19146</v>
      </c>
      <c r="C6946">
        <v>0</v>
      </c>
      <c r="D6946" s="88">
        <v>19.010000000000002</v>
      </c>
    </row>
    <row r="6947" spans="1:4">
      <c r="A6947">
        <v>7291</v>
      </c>
      <c r="B6947" t="s">
        <v>19147</v>
      </c>
      <c r="C6947">
        <v>0</v>
      </c>
      <c r="D6947" s="88">
        <v>23.62</v>
      </c>
    </row>
    <row r="6948" spans="1:4">
      <c r="A6948">
        <v>7292</v>
      </c>
      <c r="B6948" t="s">
        <v>19148</v>
      </c>
      <c r="C6948">
        <v>9</v>
      </c>
      <c r="D6948" s="88">
        <v>9.69</v>
      </c>
    </row>
    <row r="6949" spans="1:4">
      <c r="A6949">
        <v>7293</v>
      </c>
      <c r="B6949" t="s">
        <v>19149</v>
      </c>
      <c r="C6949">
        <v>0</v>
      </c>
      <c r="D6949" s="88">
        <v>10.45</v>
      </c>
    </row>
    <row r="6950" spans="1:4">
      <c r="A6950">
        <v>7294</v>
      </c>
      <c r="B6950" t="s">
        <v>19150</v>
      </c>
      <c r="C6950">
        <v>0</v>
      </c>
      <c r="D6950" s="88">
        <v>23.49</v>
      </c>
    </row>
    <row r="6951" spans="1:4">
      <c r="A6951">
        <v>7295</v>
      </c>
      <c r="B6951" t="s">
        <v>19151</v>
      </c>
      <c r="C6951">
        <v>6</v>
      </c>
      <c r="D6951" s="88">
        <v>24.95</v>
      </c>
    </row>
    <row r="6952" spans="1:4">
      <c r="A6952">
        <v>7296</v>
      </c>
      <c r="B6952" t="s">
        <v>19152</v>
      </c>
      <c r="C6952">
        <v>0</v>
      </c>
      <c r="D6952" s="88">
        <v>29.36</v>
      </c>
    </row>
    <row r="6953" spans="1:4">
      <c r="A6953">
        <v>7297</v>
      </c>
      <c r="B6953" t="s">
        <v>19153</v>
      </c>
      <c r="C6953">
        <v>0</v>
      </c>
      <c r="D6953" s="88">
        <v>24.69</v>
      </c>
    </row>
    <row r="6954" spans="1:4">
      <c r="A6954">
        <v>7298</v>
      </c>
      <c r="B6954" t="s">
        <v>19154</v>
      </c>
      <c r="C6954">
        <v>0</v>
      </c>
      <c r="D6954" s="88">
        <v>29.36</v>
      </c>
    </row>
    <row r="6955" spans="1:4">
      <c r="A6955">
        <v>7299</v>
      </c>
      <c r="B6955" t="s">
        <v>19155</v>
      </c>
      <c r="C6955">
        <v>0</v>
      </c>
      <c r="D6955" s="88">
        <v>29.36</v>
      </c>
    </row>
    <row r="6956" spans="1:4">
      <c r="A6956">
        <v>7300</v>
      </c>
      <c r="B6956" t="s">
        <v>19156</v>
      </c>
      <c r="C6956">
        <v>0</v>
      </c>
      <c r="D6956" s="88">
        <v>0</v>
      </c>
    </row>
    <row r="6957" spans="1:4">
      <c r="A6957">
        <v>7301</v>
      </c>
      <c r="B6957" t="s">
        <v>19157</v>
      </c>
      <c r="C6957">
        <v>6</v>
      </c>
      <c r="D6957" s="88">
        <v>9.36</v>
      </c>
    </row>
    <row r="6958" spans="1:4">
      <c r="A6958">
        <v>7302</v>
      </c>
      <c r="B6958" t="s">
        <v>19158</v>
      </c>
      <c r="C6958">
        <v>0</v>
      </c>
      <c r="D6958" s="88">
        <v>44.1</v>
      </c>
    </row>
    <row r="6959" spans="1:4">
      <c r="A6959">
        <v>7303</v>
      </c>
      <c r="B6959" t="s">
        <v>19159</v>
      </c>
      <c r="C6959">
        <v>0</v>
      </c>
      <c r="D6959" s="88">
        <v>18.739999999999998</v>
      </c>
    </row>
    <row r="6960" spans="1:4">
      <c r="A6960">
        <v>7304</v>
      </c>
      <c r="B6960" t="s">
        <v>19160</v>
      </c>
      <c r="C6960">
        <v>0</v>
      </c>
      <c r="D6960" s="88">
        <v>15.43</v>
      </c>
    </row>
    <row r="6961" spans="1:4">
      <c r="A6961">
        <v>7305</v>
      </c>
      <c r="B6961" t="s">
        <v>19161</v>
      </c>
      <c r="C6961">
        <v>24</v>
      </c>
      <c r="D6961" s="88">
        <v>14.88</v>
      </c>
    </row>
    <row r="6962" spans="1:4">
      <c r="A6962">
        <v>7306</v>
      </c>
      <c r="B6962" t="s">
        <v>19162</v>
      </c>
      <c r="C6962">
        <v>12</v>
      </c>
      <c r="D6962" s="88">
        <v>5.415</v>
      </c>
    </row>
    <row r="6963" spans="1:4">
      <c r="A6963">
        <v>7307</v>
      </c>
      <c r="B6963" t="s">
        <v>19163</v>
      </c>
      <c r="C6963">
        <v>0</v>
      </c>
      <c r="D6963" s="88">
        <v>38.762999999999998</v>
      </c>
    </row>
    <row r="6964" spans="1:4">
      <c r="A6964">
        <v>7308</v>
      </c>
      <c r="B6964" t="s">
        <v>19164</v>
      </c>
      <c r="C6964">
        <v>0</v>
      </c>
      <c r="D6964" s="88">
        <v>0</v>
      </c>
    </row>
    <row r="6965" spans="1:4">
      <c r="A6965">
        <v>7309</v>
      </c>
      <c r="B6965" t="s">
        <v>19165</v>
      </c>
      <c r="C6965">
        <v>6</v>
      </c>
      <c r="D6965" s="88">
        <v>18.899999999999999</v>
      </c>
    </row>
    <row r="6966" spans="1:4">
      <c r="A6966">
        <v>7310</v>
      </c>
      <c r="B6966" t="s">
        <v>19166</v>
      </c>
      <c r="C6966">
        <v>0</v>
      </c>
      <c r="D6966" s="88">
        <v>134.4</v>
      </c>
    </row>
    <row r="6967" spans="1:4">
      <c r="A6967">
        <v>7311</v>
      </c>
      <c r="B6967" t="s">
        <v>19167</v>
      </c>
      <c r="C6967">
        <v>0</v>
      </c>
      <c r="D6967" s="88">
        <v>20.257000000000001</v>
      </c>
    </row>
    <row r="6968" spans="1:4">
      <c r="A6968">
        <v>7312</v>
      </c>
      <c r="B6968" t="s">
        <v>19168</v>
      </c>
      <c r="C6968">
        <v>0</v>
      </c>
      <c r="D6968" s="88">
        <v>24.655000000000001</v>
      </c>
    </row>
    <row r="6969" spans="1:4">
      <c r="A6969">
        <v>7313</v>
      </c>
      <c r="B6969" t="s">
        <v>19169</v>
      </c>
      <c r="C6969">
        <v>6</v>
      </c>
      <c r="D6969" s="88">
        <v>7.0030000000000001</v>
      </c>
    </row>
    <row r="6970" spans="1:4">
      <c r="A6970">
        <v>7314</v>
      </c>
      <c r="B6970" t="s">
        <v>19170</v>
      </c>
      <c r="C6970">
        <v>6</v>
      </c>
      <c r="D6970" s="88">
        <v>7.415</v>
      </c>
    </row>
    <row r="6971" spans="1:4">
      <c r="A6971">
        <v>7315</v>
      </c>
      <c r="B6971" t="s">
        <v>19171</v>
      </c>
      <c r="C6971">
        <v>0</v>
      </c>
      <c r="D6971" s="88">
        <v>53.1</v>
      </c>
    </row>
    <row r="6972" spans="1:4">
      <c r="A6972">
        <v>7316</v>
      </c>
      <c r="B6972" t="s">
        <v>19172</v>
      </c>
      <c r="C6972">
        <v>0</v>
      </c>
      <c r="D6972" s="88">
        <v>54.12</v>
      </c>
    </row>
    <row r="6973" spans="1:4">
      <c r="A6973">
        <v>7317</v>
      </c>
      <c r="B6973" t="s">
        <v>19173</v>
      </c>
      <c r="C6973">
        <v>0</v>
      </c>
      <c r="D6973" s="88">
        <v>41.77</v>
      </c>
    </row>
    <row r="6974" spans="1:4">
      <c r="A6974">
        <v>7318</v>
      </c>
      <c r="B6974" t="s">
        <v>19174</v>
      </c>
      <c r="C6974">
        <v>0</v>
      </c>
      <c r="D6974" s="88">
        <v>69.912000000000006</v>
      </c>
    </row>
    <row r="6975" spans="1:4">
      <c r="A6975">
        <v>7319</v>
      </c>
      <c r="B6975" t="s">
        <v>19175</v>
      </c>
      <c r="C6975">
        <v>0</v>
      </c>
      <c r="D6975" s="88">
        <v>69.912000000000006</v>
      </c>
    </row>
    <row r="6976" spans="1:4">
      <c r="A6976">
        <v>7320</v>
      </c>
      <c r="B6976" t="s">
        <v>19176</v>
      </c>
      <c r="C6976">
        <v>18</v>
      </c>
      <c r="D6976" s="88">
        <v>4.6059999999999999</v>
      </c>
    </row>
    <row r="6977" spans="1:4">
      <c r="A6977">
        <v>7321</v>
      </c>
      <c r="B6977" t="s">
        <v>19177</v>
      </c>
      <c r="C6977">
        <v>0</v>
      </c>
      <c r="D6977" s="88">
        <v>87.56</v>
      </c>
    </row>
    <row r="6978" spans="1:4">
      <c r="A6978">
        <v>7322</v>
      </c>
      <c r="B6978" t="s">
        <v>19178</v>
      </c>
      <c r="C6978">
        <v>0</v>
      </c>
      <c r="D6978" s="88">
        <v>27.395</v>
      </c>
    </row>
    <row r="6979" spans="1:4">
      <c r="A6979">
        <v>7323</v>
      </c>
      <c r="B6979" t="s">
        <v>19179</v>
      </c>
      <c r="C6979">
        <v>0</v>
      </c>
      <c r="D6979" s="88">
        <v>25.92</v>
      </c>
    </row>
    <row r="6980" spans="1:4">
      <c r="A6980">
        <v>7324</v>
      </c>
      <c r="B6980" t="s">
        <v>19180</v>
      </c>
      <c r="C6980">
        <v>6</v>
      </c>
      <c r="D6980" s="88">
        <v>8.4890000000000008</v>
      </c>
    </row>
    <row r="6981" spans="1:4">
      <c r="A6981">
        <v>7325</v>
      </c>
      <c r="B6981" t="s">
        <v>19181</v>
      </c>
      <c r="C6981">
        <v>6</v>
      </c>
      <c r="D6981" s="88">
        <v>5.84</v>
      </c>
    </row>
    <row r="6982" spans="1:4">
      <c r="A6982">
        <v>7326</v>
      </c>
      <c r="B6982" t="s">
        <v>19182</v>
      </c>
      <c r="C6982">
        <v>6</v>
      </c>
      <c r="D6982" s="88">
        <v>17.100000000000001</v>
      </c>
    </row>
    <row r="6983" spans="1:4">
      <c r="A6983">
        <v>7327</v>
      </c>
      <c r="B6983" t="s">
        <v>19183</v>
      </c>
      <c r="C6983">
        <v>1</v>
      </c>
      <c r="D6983" s="88">
        <v>85.5</v>
      </c>
    </row>
    <row r="6984" spans="1:4">
      <c r="A6984">
        <v>7328</v>
      </c>
      <c r="B6984" t="s">
        <v>19184</v>
      </c>
      <c r="C6984">
        <v>1</v>
      </c>
      <c r="D6984" s="88">
        <v>142.5</v>
      </c>
    </row>
    <row r="6985" spans="1:4">
      <c r="A6985">
        <v>7329</v>
      </c>
      <c r="B6985" t="s">
        <v>19185</v>
      </c>
      <c r="C6985">
        <v>0</v>
      </c>
      <c r="D6985" s="88">
        <v>15.2</v>
      </c>
    </row>
    <row r="6986" spans="1:4">
      <c r="A6986">
        <v>7330</v>
      </c>
      <c r="B6986" t="s">
        <v>19186</v>
      </c>
      <c r="C6986">
        <v>0</v>
      </c>
      <c r="D6986" s="88">
        <v>84.55</v>
      </c>
    </row>
    <row r="6987" spans="1:4">
      <c r="A6987">
        <v>7332</v>
      </c>
      <c r="B6987" t="s">
        <v>19187</v>
      </c>
      <c r="C6987">
        <v>15</v>
      </c>
      <c r="D6987" s="88">
        <v>13.99</v>
      </c>
    </row>
  </sheetData>
  <phoneticPr fontId="4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sheetPr codeName="Foglio11"/>
  <dimension ref="A1:E1494"/>
  <sheetViews>
    <sheetView topLeftCell="A15" workbookViewId="0">
      <selection activeCell="D35" sqref="D35"/>
    </sheetView>
  </sheetViews>
  <sheetFormatPr defaultRowHeight="14.5"/>
  <cols>
    <col min="1" max="1" width="11.54296875" bestFit="1" customWidth="1"/>
    <col min="2" max="2" width="10.453125" bestFit="1" customWidth="1"/>
    <col min="3" max="3" width="13.1796875" bestFit="1" customWidth="1"/>
    <col min="4" max="4" width="32.81640625" bestFit="1" customWidth="1"/>
    <col min="5" max="5" width="18.453125" bestFit="1" customWidth="1"/>
  </cols>
  <sheetData>
    <row r="1" spans="1:5">
      <c r="A1" t="s">
        <v>12201</v>
      </c>
      <c r="B1" t="s">
        <v>25954</v>
      </c>
      <c r="C1" t="s">
        <v>25955</v>
      </c>
      <c r="D1" t="s">
        <v>25956</v>
      </c>
      <c r="E1" t="s">
        <v>25957</v>
      </c>
    </row>
    <row r="2" spans="1:5">
      <c r="A2">
        <v>9</v>
      </c>
      <c r="B2" s="134">
        <v>45245</v>
      </c>
      <c r="C2">
        <v>2418</v>
      </c>
      <c r="D2" t="s">
        <v>25958</v>
      </c>
      <c r="E2">
        <v>2.84</v>
      </c>
    </row>
    <row r="3" spans="1:5">
      <c r="A3">
        <v>10</v>
      </c>
      <c r="B3" s="134">
        <v>45087</v>
      </c>
      <c r="C3">
        <v>2418</v>
      </c>
      <c r="D3" t="s">
        <v>25958</v>
      </c>
      <c r="E3">
        <v>3.25</v>
      </c>
    </row>
    <row r="4" spans="1:5">
      <c r="A4">
        <v>11</v>
      </c>
      <c r="B4" s="134">
        <v>45087</v>
      </c>
      <c r="C4">
        <v>2418</v>
      </c>
      <c r="D4" t="s">
        <v>25958</v>
      </c>
      <c r="E4">
        <v>5.07</v>
      </c>
    </row>
    <row r="5" spans="1:5">
      <c r="A5">
        <v>14</v>
      </c>
      <c r="B5" s="134">
        <v>45206</v>
      </c>
      <c r="C5">
        <v>2418</v>
      </c>
      <c r="D5" t="s">
        <v>25958</v>
      </c>
      <c r="E5">
        <v>4.33</v>
      </c>
    </row>
    <row r="6" spans="1:5">
      <c r="A6">
        <v>58</v>
      </c>
      <c r="B6" s="134">
        <v>44952</v>
      </c>
      <c r="C6">
        <v>146</v>
      </c>
      <c r="D6" t="s">
        <v>25959</v>
      </c>
      <c r="E6">
        <v>4.6970000000000001</v>
      </c>
    </row>
    <row r="7" spans="1:5">
      <c r="A7">
        <v>59</v>
      </c>
      <c r="B7" s="134">
        <v>44952</v>
      </c>
      <c r="C7">
        <v>146</v>
      </c>
      <c r="D7" t="s">
        <v>25959</v>
      </c>
      <c r="E7">
        <v>1.35</v>
      </c>
    </row>
    <row r="8" spans="1:5">
      <c r="A8">
        <v>72</v>
      </c>
      <c r="B8" s="134">
        <v>45245</v>
      </c>
      <c r="C8">
        <v>2418</v>
      </c>
      <c r="D8" t="s">
        <v>25958</v>
      </c>
      <c r="E8">
        <v>9.6329999999999991</v>
      </c>
    </row>
    <row r="9" spans="1:5">
      <c r="A9">
        <v>120</v>
      </c>
      <c r="B9" s="134">
        <v>45258</v>
      </c>
      <c r="C9">
        <v>2657</v>
      </c>
      <c r="D9" t="s">
        <v>25961</v>
      </c>
      <c r="E9">
        <v>7.7030000000000003</v>
      </c>
    </row>
    <row r="10" spans="1:5">
      <c r="A10">
        <v>120</v>
      </c>
      <c r="B10" s="134">
        <v>45258</v>
      </c>
      <c r="C10">
        <v>2657</v>
      </c>
      <c r="D10" t="s">
        <v>25961</v>
      </c>
      <c r="E10">
        <v>10.48</v>
      </c>
    </row>
    <row r="11" spans="1:5">
      <c r="A11">
        <v>203</v>
      </c>
      <c r="B11" s="134">
        <v>45275</v>
      </c>
      <c r="C11">
        <v>1410</v>
      </c>
      <c r="D11" t="s">
        <v>25962</v>
      </c>
      <c r="E11">
        <v>0.35399999999999998</v>
      </c>
    </row>
    <row r="12" spans="1:5">
      <c r="A12">
        <v>204</v>
      </c>
      <c r="B12" s="134">
        <v>45254</v>
      </c>
      <c r="C12">
        <v>2440</v>
      </c>
      <c r="D12" t="s">
        <v>25964</v>
      </c>
      <c r="E12">
        <v>0.23899999999999999</v>
      </c>
    </row>
    <row r="13" spans="1:5">
      <c r="A13">
        <v>205</v>
      </c>
      <c r="B13" s="134">
        <v>45141</v>
      </c>
      <c r="C13">
        <v>1517</v>
      </c>
      <c r="D13" t="s">
        <v>25965</v>
      </c>
      <c r="E13">
        <v>0.34</v>
      </c>
    </row>
    <row r="14" spans="1:5">
      <c r="A14">
        <v>206</v>
      </c>
      <c r="B14" s="134">
        <v>45237</v>
      </c>
      <c r="C14">
        <v>2440</v>
      </c>
      <c r="D14" t="s">
        <v>25964</v>
      </c>
      <c r="E14">
        <v>0.34</v>
      </c>
    </row>
    <row r="15" spans="1:5">
      <c r="A15">
        <v>210</v>
      </c>
      <c r="B15" s="134">
        <v>45266</v>
      </c>
      <c r="C15">
        <v>2036</v>
      </c>
      <c r="D15" t="s">
        <v>25966</v>
      </c>
      <c r="E15">
        <v>0.77400000000000002</v>
      </c>
    </row>
    <row r="16" spans="1:5">
      <c r="A16">
        <v>212</v>
      </c>
      <c r="B16" s="134">
        <v>45280</v>
      </c>
      <c r="C16">
        <v>1517</v>
      </c>
      <c r="D16" t="s">
        <v>25965</v>
      </c>
      <c r="E16">
        <v>0.41</v>
      </c>
    </row>
    <row r="17" spans="1:5">
      <c r="A17">
        <v>220</v>
      </c>
      <c r="B17" s="134">
        <v>45238</v>
      </c>
      <c r="C17">
        <v>1410</v>
      </c>
      <c r="D17" t="s">
        <v>25962</v>
      </c>
      <c r="E17">
        <v>0.79200000000000004</v>
      </c>
    </row>
    <row r="18" spans="1:5">
      <c r="A18">
        <v>220</v>
      </c>
      <c r="B18" s="134">
        <v>45238</v>
      </c>
      <c r="C18">
        <v>1410</v>
      </c>
      <c r="D18" t="s">
        <v>25962</v>
      </c>
      <c r="E18">
        <v>1.0649999999999999</v>
      </c>
    </row>
    <row r="19" spans="1:5">
      <c r="A19">
        <v>220</v>
      </c>
      <c r="B19" s="134">
        <v>45238</v>
      </c>
      <c r="C19">
        <v>1410</v>
      </c>
      <c r="D19" t="s">
        <v>25962</v>
      </c>
      <c r="E19">
        <v>0.68400000000000005</v>
      </c>
    </row>
    <row r="20" spans="1:5">
      <c r="A20">
        <v>233</v>
      </c>
      <c r="B20" s="134">
        <v>45252</v>
      </c>
      <c r="C20">
        <v>2019</v>
      </c>
      <c r="D20" t="s">
        <v>25960</v>
      </c>
      <c r="E20">
        <v>0.52300000000000002</v>
      </c>
    </row>
    <row r="21" spans="1:5">
      <c r="A21">
        <v>234</v>
      </c>
      <c r="B21" s="134">
        <v>45272</v>
      </c>
      <c r="C21">
        <v>2019</v>
      </c>
      <c r="D21" t="s">
        <v>25960</v>
      </c>
      <c r="E21">
        <v>0.52300000000000002</v>
      </c>
    </row>
    <row r="22" spans="1:5">
      <c r="A22">
        <v>238</v>
      </c>
      <c r="B22" s="134">
        <v>45288</v>
      </c>
      <c r="C22">
        <v>2019</v>
      </c>
      <c r="D22" t="s">
        <v>25960</v>
      </c>
      <c r="E22">
        <v>0.47</v>
      </c>
    </row>
    <row r="23" spans="1:5">
      <c r="A23">
        <v>240</v>
      </c>
      <c r="B23" s="134">
        <v>45275</v>
      </c>
      <c r="C23">
        <v>1410</v>
      </c>
      <c r="D23" t="s">
        <v>25962</v>
      </c>
      <c r="E23">
        <v>2.4329999999999998</v>
      </c>
    </row>
    <row r="24" spans="1:5">
      <c r="A24">
        <v>241</v>
      </c>
      <c r="B24" s="134">
        <v>45259</v>
      </c>
      <c r="C24">
        <v>2019</v>
      </c>
      <c r="D24" t="s">
        <v>25960</v>
      </c>
      <c r="E24">
        <v>0.85499999999999998</v>
      </c>
    </row>
    <row r="25" spans="1:5">
      <c r="A25">
        <v>245</v>
      </c>
      <c r="B25" s="134">
        <v>45280</v>
      </c>
      <c r="C25">
        <v>1517</v>
      </c>
      <c r="D25" t="s">
        <v>25965</v>
      </c>
      <c r="E25">
        <v>0.82</v>
      </c>
    </row>
    <row r="26" spans="1:5">
      <c r="A26">
        <v>246</v>
      </c>
      <c r="B26" s="134">
        <v>45116</v>
      </c>
      <c r="C26">
        <v>2684</v>
      </c>
      <c r="D26" t="s">
        <v>25968</v>
      </c>
      <c r="E26">
        <v>2.16</v>
      </c>
    </row>
    <row r="27" spans="1:5">
      <c r="A27">
        <v>250</v>
      </c>
      <c r="B27" s="134">
        <v>45223</v>
      </c>
      <c r="C27">
        <v>2019</v>
      </c>
      <c r="D27" t="s">
        <v>25960</v>
      </c>
      <c r="E27">
        <v>0.94499999999999995</v>
      </c>
    </row>
    <row r="28" spans="1:5">
      <c r="A28">
        <v>259</v>
      </c>
      <c r="B28" s="134">
        <v>45289</v>
      </c>
      <c r="C28">
        <v>2019</v>
      </c>
      <c r="D28" t="s">
        <v>25960</v>
      </c>
      <c r="E28">
        <v>0.8</v>
      </c>
    </row>
    <row r="29" spans="1:5">
      <c r="A29">
        <v>262</v>
      </c>
      <c r="B29" s="134">
        <v>45289</v>
      </c>
      <c r="C29">
        <v>2019</v>
      </c>
      <c r="D29" t="s">
        <v>25960</v>
      </c>
      <c r="E29">
        <v>1.1499999999999999</v>
      </c>
    </row>
    <row r="30" spans="1:5">
      <c r="A30">
        <v>264</v>
      </c>
      <c r="B30" s="134">
        <v>45278</v>
      </c>
      <c r="C30">
        <v>2019</v>
      </c>
      <c r="D30" t="s">
        <v>25960</v>
      </c>
      <c r="E30">
        <v>0.65</v>
      </c>
    </row>
    <row r="31" spans="1:5">
      <c r="A31">
        <v>266</v>
      </c>
      <c r="B31" s="134">
        <v>45289</v>
      </c>
      <c r="C31">
        <v>2019</v>
      </c>
      <c r="D31" t="s">
        <v>25960</v>
      </c>
      <c r="E31">
        <v>0.65</v>
      </c>
    </row>
    <row r="32" spans="1:5">
      <c r="A32">
        <v>267</v>
      </c>
      <c r="B32" s="134">
        <v>45247</v>
      </c>
      <c r="C32">
        <v>2019</v>
      </c>
      <c r="D32" t="s">
        <v>25960</v>
      </c>
      <c r="E32">
        <v>0.79</v>
      </c>
    </row>
    <row r="33" spans="1:5">
      <c r="A33">
        <v>270</v>
      </c>
      <c r="B33" s="134">
        <v>45275</v>
      </c>
      <c r="C33">
        <v>1410</v>
      </c>
      <c r="D33" t="s">
        <v>25962</v>
      </c>
      <c r="E33">
        <v>1.389</v>
      </c>
    </row>
    <row r="34" spans="1:5">
      <c r="A34">
        <v>271</v>
      </c>
      <c r="B34" s="134">
        <v>45275</v>
      </c>
      <c r="C34">
        <v>1410</v>
      </c>
      <c r="D34" t="s">
        <v>25962</v>
      </c>
      <c r="E34">
        <v>1.647</v>
      </c>
    </row>
    <row r="35" spans="1:5">
      <c r="A35">
        <v>274</v>
      </c>
      <c r="B35" s="134">
        <v>45212</v>
      </c>
      <c r="C35">
        <v>2467</v>
      </c>
      <c r="D35" t="s">
        <v>25969</v>
      </c>
      <c r="E35">
        <v>1.27</v>
      </c>
    </row>
    <row r="36" spans="1:5">
      <c r="A36">
        <v>274</v>
      </c>
      <c r="B36" s="134">
        <v>45212</v>
      </c>
      <c r="C36">
        <v>2467</v>
      </c>
      <c r="D36" t="s">
        <v>25969</v>
      </c>
      <c r="E36">
        <v>1.27</v>
      </c>
    </row>
    <row r="37" spans="1:5">
      <c r="A37">
        <v>275</v>
      </c>
      <c r="B37" s="134">
        <v>45212</v>
      </c>
      <c r="C37">
        <v>2467</v>
      </c>
      <c r="D37" t="s">
        <v>25969</v>
      </c>
      <c r="E37">
        <v>0.6</v>
      </c>
    </row>
    <row r="38" spans="1:5">
      <c r="A38">
        <v>276</v>
      </c>
      <c r="B38" s="134">
        <v>45210</v>
      </c>
      <c r="C38">
        <v>2467</v>
      </c>
      <c r="D38" t="s">
        <v>25969</v>
      </c>
      <c r="E38">
        <v>1.1200000000000001</v>
      </c>
    </row>
    <row r="39" spans="1:5">
      <c r="A39">
        <v>277</v>
      </c>
      <c r="B39" s="134">
        <v>45238</v>
      </c>
      <c r="C39">
        <v>1410</v>
      </c>
      <c r="D39" t="s">
        <v>25962</v>
      </c>
      <c r="E39">
        <v>0.67800000000000005</v>
      </c>
    </row>
    <row r="40" spans="1:5">
      <c r="A40">
        <v>278</v>
      </c>
      <c r="B40" s="134">
        <v>45275</v>
      </c>
      <c r="C40">
        <v>1410</v>
      </c>
      <c r="D40" t="s">
        <v>25962</v>
      </c>
      <c r="E40">
        <v>0.875</v>
      </c>
    </row>
    <row r="41" spans="1:5">
      <c r="A41">
        <v>279</v>
      </c>
      <c r="B41" s="134">
        <v>45275</v>
      </c>
      <c r="C41">
        <v>1410</v>
      </c>
      <c r="D41" t="s">
        <v>25962</v>
      </c>
      <c r="E41">
        <v>0.36499999999999999</v>
      </c>
    </row>
    <row r="42" spans="1:5">
      <c r="A42">
        <v>279</v>
      </c>
      <c r="B42" s="134">
        <v>45275</v>
      </c>
      <c r="C42">
        <v>1410</v>
      </c>
      <c r="D42" t="s">
        <v>25962</v>
      </c>
      <c r="E42">
        <v>0.379</v>
      </c>
    </row>
    <row r="43" spans="1:5">
      <c r="A43">
        <v>280</v>
      </c>
      <c r="B43" s="134">
        <v>45275</v>
      </c>
      <c r="C43">
        <v>1410</v>
      </c>
      <c r="D43" t="s">
        <v>25962</v>
      </c>
      <c r="E43">
        <v>0.67300000000000004</v>
      </c>
    </row>
    <row r="44" spans="1:5">
      <c r="A44">
        <v>280</v>
      </c>
      <c r="B44" s="134">
        <v>45275</v>
      </c>
      <c r="C44">
        <v>1410</v>
      </c>
      <c r="D44" t="s">
        <v>25962</v>
      </c>
      <c r="E44">
        <v>0.748</v>
      </c>
    </row>
    <row r="45" spans="1:5">
      <c r="A45">
        <v>280</v>
      </c>
      <c r="B45" s="134">
        <v>45275</v>
      </c>
      <c r="C45">
        <v>2019</v>
      </c>
      <c r="D45" t="s">
        <v>25960</v>
      </c>
      <c r="E45">
        <v>0.8</v>
      </c>
    </row>
    <row r="46" spans="1:5">
      <c r="A46">
        <v>281</v>
      </c>
      <c r="B46" s="134">
        <v>45275</v>
      </c>
      <c r="C46">
        <v>1410</v>
      </c>
      <c r="D46" t="s">
        <v>25962</v>
      </c>
      <c r="E46">
        <v>0.79</v>
      </c>
    </row>
    <row r="47" spans="1:5">
      <c r="A47">
        <v>282</v>
      </c>
      <c r="B47" s="134">
        <v>45280</v>
      </c>
      <c r="C47">
        <v>1517</v>
      </c>
      <c r="D47" t="s">
        <v>25965</v>
      </c>
      <c r="E47">
        <v>0.53</v>
      </c>
    </row>
    <row r="48" spans="1:5">
      <c r="A48">
        <v>284</v>
      </c>
      <c r="B48" s="134">
        <v>45087</v>
      </c>
      <c r="C48">
        <v>1410</v>
      </c>
      <c r="D48" t="s">
        <v>25962</v>
      </c>
      <c r="E48">
        <v>0.37</v>
      </c>
    </row>
    <row r="49" spans="1:5">
      <c r="A49">
        <v>287</v>
      </c>
      <c r="B49" s="134">
        <v>45275</v>
      </c>
      <c r="C49">
        <v>1410</v>
      </c>
      <c r="D49" t="s">
        <v>25962</v>
      </c>
      <c r="E49">
        <v>0.995</v>
      </c>
    </row>
    <row r="50" spans="1:5">
      <c r="A50">
        <v>288</v>
      </c>
      <c r="B50" s="134">
        <v>45065</v>
      </c>
      <c r="C50">
        <v>2684</v>
      </c>
      <c r="D50" t="s">
        <v>25968</v>
      </c>
      <c r="E50">
        <v>6.8</v>
      </c>
    </row>
    <row r="51" spans="1:5">
      <c r="A51">
        <v>296</v>
      </c>
      <c r="B51" s="134">
        <v>45265</v>
      </c>
      <c r="C51">
        <v>253</v>
      </c>
      <c r="D51" t="s">
        <v>25971</v>
      </c>
      <c r="E51">
        <v>0.56000000000000005</v>
      </c>
    </row>
    <row r="52" spans="1:5">
      <c r="A52">
        <v>298</v>
      </c>
      <c r="B52" s="134">
        <v>45238</v>
      </c>
      <c r="C52">
        <v>1410</v>
      </c>
      <c r="D52" t="s">
        <v>25962</v>
      </c>
      <c r="E52">
        <v>1.665</v>
      </c>
    </row>
    <row r="53" spans="1:5">
      <c r="A53">
        <v>308</v>
      </c>
      <c r="B53" s="134">
        <v>45280</v>
      </c>
      <c r="C53">
        <v>1517</v>
      </c>
      <c r="D53" t="s">
        <v>25965</v>
      </c>
      <c r="E53">
        <v>0.43</v>
      </c>
    </row>
    <row r="54" spans="1:5">
      <c r="A54">
        <v>321</v>
      </c>
      <c r="B54" s="134">
        <v>45217</v>
      </c>
      <c r="C54">
        <v>2338</v>
      </c>
      <c r="D54" t="s">
        <v>25972</v>
      </c>
      <c r="E54">
        <v>10.5</v>
      </c>
    </row>
    <row r="55" spans="1:5">
      <c r="A55">
        <v>322</v>
      </c>
      <c r="B55" s="134">
        <v>45217</v>
      </c>
      <c r="C55">
        <v>2338</v>
      </c>
      <c r="D55" t="s">
        <v>25972</v>
      </c>
      <c r="E55">
        <v>10.5</v>
      </c>
    </row>
    <row r="56" spans="1:5">
      <c r="A56">
        <v>327</v>
      </c>
      <c r="B56" s="134">
        <v>45245</v>
      </c>
      <c r="C56">
        <v>2418</v>
      </c>
      <c r="D56" t="s">
        <v>25958</v>
      </c>
      <c r="E56">
        <v>3.4820000000000002</v>
      </c>
    </row>
    <row r="57" spans="1:5">
      <c r="A57">
        <v>345</v>
      </c>
      <c r="B57" s="134">
        <v>45259</v>
      </c>
      <c r="C57">
        <v>2503</v>
      </c>
      <c r="D57" t="s">
        <v>25973</v>
      </c>
      <c r="E57">
        <v>23.715</v>
      </c>
    </row>
    <row r="58" spans="1:5">
      <c r="A58">
        <v>366</v>
      </c>
      <c r="B58" s="134">
        <v>45258</v>
      </c>
      <c r="C58">
        <v>2633</v>
      </c>
      <c r="D58" t="s">
        <v>25974</v>
      </c>
      <c r="E58">
        <v>26.009</v>
      </c>
    </row>
    <row r="59" spans="1:5">
      <c r="A59">
        <v>367</v>
      </c>
      <c r="B59" s="134">
        <v>45024</v>
      </c>
      <c r="C59">
        <v>1517</v>
      </c>
      <c r="D59" t="s">
        <v>25965</v>
      </c>
      <c r="E59">
        <v>23.7</v>
      </c>
    </row>
    <row r="60" spans="1:5">
      <c r="A60">
        <v>379</v>
      </c>
      <c r="B60" s="134">
        <v>45138</v>
      </c>
      <c r="C60">
        <v>294</v>
      </c>
      <c r="D60" t="s">
        <v>25970</v>
      </c>
      <c r="E60">
        <v>9.5</v>
      </c>
    </row>
    <row r="61" spans="1:5">
      <c r="A61">
        <v>391</v>
      </c>
      <c r="B61" s="134">
        <v>45207</v>
      </c>
      <c r="C61">
        <v>2019</v>
      </c>
      <c r="D61" t="s">
        <v>25960</v>
      </c>
      <c r="E61">
        <v>8.49</v>
      </c>
    </row>
    <row r="62" spans="1:5">
      <c r="A62">
        <v>410</v>
      </c>
      <c r="B62" s="134">
        <v>45149</v>
      </c>
      <c r="C62">
        <v>294</v>
      </c>
      <c r="D62" t="s">
        <v>25970</v>
      </c>
      <c r="E62">
        <v>11.25</v>
      </c>
    </row>
    <row r="63" spans="1:5">
      <c r="A63">
        <v>411</v>
      </c>
      <c r="B63" s="134">
        <v>45235</v>
      </c>
      <c r="C63">
        <v>2440</v>
      </c>
      <c r="D63" t="s">
        <v>25964</v>
      </c>
      <c r="E63">
        <v>7.99</v>
      </c>
    </row>
    <row r="64" spans="1:5">
      <c r="A64">
        <v>415</v>
      </c>
      <c r="B64" s="134">
        <v>45138</v>
      </c>
      <c r="C64">
        <v>294</v>
      </c>
      <c r="D64" t="s">
        <v>25970</v>
      </c>
      <c r="E64">
        <v>11.9</v>
      </c>
    </row>
    <row r="65" spans="1:5">
      <c r="A65">
        <v>416</v>
      </c>
      <c r="B65" s="134">
        <v>45267</v>
      </c>
      <c r="C65">
        <v>1517</v>
      </c>
      <c r="D65" t="s">
        <v>25965</v>
      </c>
      <c r="E65">
        <v>9.6</v>
      </c>
    </row>
    <row r="66" spans="1:5">
      <c r="A66">
        <v>420</v>
      </c>
      <c r="B66" s="134">
        <v>44958</v>
      </c>
      <c r="C66">
        <v>2939</v>
      </c>
      <c r="D66" t="s">
        <v>25976</v>
      </c>
      <c r="E66">
        <v>10.32</v>
      </c>
    </row>
    <row r="67" spans="1:5">
      <c r="A67">
        <v>425</v>
      </c>
      <c r="B67" s="134">
        <v>44949</v>
      </c>
      <c r="C67">
        <v>294</v>
      </c>
      <c r="D67" t="s">
        <v>25970</v>
      </c>
      <c r="E67">
        <v>8.75</v>
      </c>
    </row>
    <row r="68" spans="1:5">
      <c r="A68">
        <v>436</v>
      </c>
      <c r="B68" s="134">
        <v>45196</v>
      </c>
      <c r="C68">
        <v>1336</v>
      </c>
      <c r="D68" t="s">
        <v>25975</v>
      </c>
      <c r="E68">
        <v>11.95</v>
      </c>
    </row>
    <row r="69" spans="1:5">
      <c r="A69">
        <v>437</v>
      </c>
      <c r="B69" s="134">
        <v>45169</v>
      </c>
      <c r="C69">
        <v>1336</v>
      </c>
      <c r="D69" t="s">
        <v>25975</v>
      </c>
      <c r="E69">
        <v>12.69</v>
      </c>
    </row>
    <row r="70" spans="1:5">
      <c r="A70">
        <v>440</v>
      </c>
      <c r="B70" s="134">
        <v>45253</v>
      </c>
      <c r="C70">
        <v>2019</v>
      </c>
      <c r="D70" t="s">
        <v>25960</v>
      </c>
      <c r="E70">
        <v>9.2899999999999991</v>
      </c>
    </row>
    <row r="71" spans="1:5">
      <c r="A71">
        <v>441</v>
      </c>
      <c r="B71" s="134">
        <v>45140</v>
      </c>
      <c r="C71">
        <v>1312</v>
      </c>
      <c r="D71" t="s">
        <v>25979</v>
      </c>
      <c r="E71">
        <v>4.8520000000000003</v>
      </c>
    </row>
    <row r="72" spans="1:5">
      <c r="A72">
        <v>458</v>
      </c>
      <c r="B72" s="134">
        <v>45188</v>
      </c>
      <c r="C72">
        <v>294</v>
      </c>
      <c r="D72" t="s">
        <v>25970</v>
      </c>
      <c r="E72">
        <v>11.95</v>
      </c>
    </row>
    <row r="73" spans="1:5">
      <c r="A73">
        <v>473</v>
      </c>
      <c r="B73" s="134">
        <v>45138</v>
      </c>
      <c r="C73">
        <v>294</v>
      </c>
      <c r="D73" t="s">
        <v>25970</v>
      </c>
      <c r="E73">
        <v>26.5</v>
      </c>
    </row>
    <row r="74" spans="1:5">
      <c r="A74">
        <v>497</v>
      </c>
      <c r="B74" s="134">
        <v>45196</v>
      </c>
      <c r="C74">
        <v>1336</v>
      </c>
      <c r="D74" t="s">
        <v>25975</v>
      </c>
      <c r="E74">
        <v>15.75</v>
      </c>
    </row>
    <row r="75" spans="1:5">
      <c r="A75">
        <v>503</v>
      </c>
      <c r="B75" s="134">
        <v>45180</v>
      </c>
      <c r="C75">
        <v>2356</v>
      </c>
      <c r="D75" t="s">
        <v>25977</v>
      </c>
      <c r="E75">
        <v>8</v>
      </c>
    </row>
    <row r="76" spans="1:5">
      <c r="A76">
        <v>504</v>
      </c>
      <c r="B76" s="134">
        <v>45196</v>
      </c>
      <c r="C76">
        <v>1336</v>
      </c>
      <c r="D76" t="s">
        <v>25975</v>
      </c>
      <c r="E76">
        <v>10.44</v>
      </c>
    </row>
    <row r="77" spans="1:5">
      <c r="A77">
        <v>518</v>
      </c>
      <c r="B77" s="134">
        <v>45035</v>
      </c>
      <c r="C77">
        <v>1401</v>
      </c>
      <c r="D77" t="s">
        <v>25980</v>
      </c>
      <c r="E77">
        <v>8.4390000000000001</v>
      </c>
    </row>
    <row r="78" spans="1:5">
      <c r="A78">
        <v>520</v>
      </c>
      <c r="B78" s="134">
        <v>45188</v>
      </c>
      <c r="C78">
        <v>294</v>
      </c>
      <c r="D78" t="s">
        <v>25970</v>
      </c>
      <c r="E78">
        <v>7.85</v>
      </c>
    </row>
    <row r="79" spans="1:5">
      <c r="A79">
        <v>521</v>
      </c>
      <c r="B79" s="134">
        <v>44958</v>
      </c>
      <c r="C79">
        <v>2939</v>
      </c>
      <c r="D79" t="s">
        <v>25976</v>
      </c>
      <c r="E79">
        <v>9.24</v>
      </c>
    </row>
    <row r="80" spans="1:5">
      <c r="A80">
        <v>524</v>
      </c>
      <c r="B80" s="134">
        <v>45163</v>
      </c>
      <c r="C80">
        <v>294</v>
      </c>
      <c r="D80" t="s">
        <v>25970</v>
      </c>
      <c r="E80">
        <v>11.65</v>
      </c>
    </row>
    <row r="81" spans="1:5">
      <c r="A81">
        <v>528</v>
      </c>
      <c r="B81" s="134">
        <v>45040</v>
      </c>
      <c r="C81">
        <v>2188</v>
      </c>
      <c r="D81" t="s">
        <v>25978</v>
      </c>
      <c r="E81">
        <v>11.831</v>
      </c>
    </row>
    <row r="82" spans="1:5">
      <c r="A82">
        <v>530</v>
      </c>
      <c r="B82" s="134">
        <v>45188</v>
      </c>
      <c r="C82">
        <v>294</v>
      </c>
      <c r="D82" t="s">
        <v>25970</v>
      </c>
      <c r="E82">
        <v>10.25</v>
      </c>
    </row>
    <row r="83" spans="1:5">
      <c r="A83">
        <v>531</v>
      </c>
      <c r="B83" s="134">
        <v>45280</v>
      </c>
      <c r="C83">
        <v>1517</v>
      </c>
      <c r="D83" t="s">
        <v>25965</v>
      </c>
      <c r="E83">
        <v>7.8</v>
      </c>
    </row>
    <row r="84" spans="1:5">
      <c r="A84">
        <v>533</v>
      </c>
      <c r="B84" s="134">
        <v>45140</v>
      </c>
      <c r="C84">
        <v>1336</v>
      </c>
      <c r="D84" t="s">
        <v>25975</v>
      </c>
      <c r="E84">
        <v>11.12</v>
      </c>
    </row>
    <row r="85" spans="1:5">
      <c r="A85">
        <v>535</v>
      </c>
      <c r="B85" s="134">
        <v>45138</v>
      </c>
      <c r="C85">
        <v>294</v>
      </c>
      <c r="D85" t="s">
        <v>25970</v>
      </c>
      <c r="E85">
        <v>9.65</v>
      </c>
    </row>
    <row r="86" spans="1:5">
      <c r="A86">
        <v>537</v>
      </c>
      <c r="B86" s="134">
        <v>45162</v>
      </c>
      <c r="C86">
        <v>128</v>
      </c>
      <c r="D86" t="s">
        <v>25982</v>
      </c>
      <c r="E86">
        <v>12.85</v>
      </c>
    </row>
    <row r="87" spans="1:5">
      <c r="A87">
        <v>538</v>
      </c>
      <c r="B87" s="134">
        <v>45188</v>
      </c>
      <c r="C87">
        <v>294</v>
      </c>
      <c r="D87" t="s">
        <v>25970</v>
      </c>
      <c r="E87">
        <v>9.4</v>
      </c>
    </row>
    <row r="88" spans="1:5">
      <c r="A88">
        <v>540</v>
      </c>
      <c r="B88" s="134">
        <v>45138</v>
      </c>
      <c r="C88">
        <v>294</v>
      </c>
      <c r="D88" t="s">
        <v>25970</v>
      </c>
      <c r="E88">
        <v>10.8</v>
      </c>
    </row>
    <row r="89" spans="1:5">
      <c r="A89">
        <v>548</v>
      </c>
      <c r="B89" s="134">
        <v>45184</v>
      </c>
      <c r="C89">
        <v>1307</v>
      </c>
      <c r="D89" t="s">
        <v>25983</v>
      </c>
      <c r="E89">
        <v>16.12</v>
      </c>
    </row>
    <row r="90" spans="1:5">
      <c r="A90">
        <v>549</v>
      </c>
      <c r="B90" s="134">
        <v>45184</v>
      </c>
      <c r="C90">
        <v>1307</v>
      </c>
      <c r="D90" t="s">
        <v>25983</v>
      </c>
      <c r="E90">
        <v>20.190000000000001</v>
      </c>
    </row>
    <row r="91" spans="1:5">
      <c r="A91">
        <v>550</v>
      </c>
      <c r="B91" s="134">
        <v>45196</v>
      </c>
      <c r="C91">
        <v>116</v>
      </c>
      <c r="D91" t="s">
        <v>25984</v>
      </c>
      <c r="E91">
        <v>18.96</v>
      </c>
    </row>
    <row r="92" spans="1:5">
      <c r="A92">
        <v>551</v>
      </c>
      <c r="B92" s="134">
        <v>45191</v>
      </c>
      <c r="C92">
        <v>901</v>
      </c>
      <c r="D92" t="s">
        <v>25981</v>
      </c>
      <c r="E92">
        <v>10.7</v>
      </c>
    </row>
    <row r="93" spans="1:5">
      <c r="A93">
        <v>555</v>
      </c>
      <c r="B93" s="134">
        <v>45040</v>
      </c>
      <c r="C93">
        <v>2188</v>
      </c>
      <c r="D93" t="s">
        <v>25978</v>
      </c>
      <c r="E93">
        <v>8.8970000000000002</v>
      </c>
    </row>
    <row r="94" spans="1:5">
      <c r="A94">
        <v>556</v>
      </c>
      <c r="B94" s="134">
        <v>45040</v>
      </c>
      <c r="C94">
        <v>2188</v>
      </c>
      <c r="D94" t="s">
        <v>25978</v>
      </c>
      <c r="E94">
        <v>6.4880000000000004</v>
      </c>
    </row>
    <row r="95" spans="1:5">
      <c r="A95">
        <v>559</v>
      </c>
      <c r="B95" s="134">
        <v>45140</v>
      </c>
      <c r="C95">
        <v>1312</v>
      </c>
      <c r="D95" t="s">
        <v>25979</v>
      </c>
      <c r="E95">
        <v>5.1820000000000004</v>
      </c>
    </row>
    <row r="96" spans="1:5">
      <c r="A96">
        <v>562</v>
      </c>
      <c r="B96" s="134">
        <v>45025</v>
      </c>
      <c r="C96">
        <v>2036</v>
      </c>
      <c r="D96" t="s">
        <v>25966</v>
      </c>
      <c r="E96">
        <v>12.39</v>
      </c>
    </row>
    <row r="97" spans="1:5">
      <c r="A97">
        <v>568</v>
      </c>
      <c r="B97" s="134">
        <v>45273</v>
      </c>
      <c r="C97">
        <v>145</v>
      </c>
      <c r="D97" t="s">
        <v>25985</v>
      </c>
      <c r="E97">
        <v>13.849</v>
      </c>
    </row>
    <row r="98" spans="1:5">
      <c r="A98">
        <v>569</v>
      </c>
      <c r="B98" s="134">
        <v>45191</v>
      </c>
      <c r="C98">
        <v>901</v>
      </c>
      <c r="D98" t="s">
        <v>25981</v>
      </c>
      <c r="E98">
        <v>13.66</v>
      </c>
    </row>
    <row r="99" spans="1:5">
      <c r="A99">
        <v>600</v>
      </c>
      <c r="B99" s="134">
        <v>45254</v>
      </c>
      <c r="C99">
        <v>1336</v>
      </c>
      <c r="D99" t="s">
        <v>25975</v>
      </c>
      <c r="E99">
        <v>10.01</v>
      </c>
    </row>
    <row r="100" spans="1:5">
      <c r="A100">
        <v>602</v>
      </c>
      <c r="B100" s="134">
        <v>44972</v>
      </c>
      <c r="C100">
        <v>294</v>
      </c>
      <c r="D100" t="s">
        <v>25970</v>
      </c>
      <c r="E100">
        <v>21.445</v>
      </c>
    </row>
    <row r="101" spans="1:5">
      <c r="A101">
        <v>604</v>
      </c>
      <c r="B101" s="134">
        <v>45196</v>
      </c>
      <c r="C101">
        <v>1336</v>
      </c>
      <c r="D101" t="s">
        <v>25975</v>
      </c>
      <c r="E101">
        <v>18.600000000000001</v>
      </c>
    </row>
    <row r="102" spans="1:5">
      <c r="A102">
        <v>608</v>
      </c>
      <c r="B102" s="134">
        <v>45180</v>
      </c>
      <c r="C102">
        <v>2356</v>
      </c>
      <c r="D102" t="s">
        <v>25977</v>
      </c>
      <c r="E102">
        <v>14.5</v>
      </c>
    </row>
    <row r="103" spans="1:5">
      <c r="A103">
        <v>609</v>
      </c>
      <c r="B103" s="134">
        <v>45042</v>
      </c>
      <c r="C103">
        <v>294</v>
      </c>
      <c r="D103" t="s">
        <v>25970</v>
      </c>
      <c r="E103">
        <v>22.5</v>
      </c>
    </row>
    <row r="104" spans="1:5">
      <c r="A104">
        <v>612</v>
      </c>
      <c r="B104" s="134">
        <v>45149</v>
      </c>
      <c r="C104">
        <v>294</v>
      </c>
      <c r="D104" t="s">
        <v>25970</v>
      </c>
      <c r="E104">
        <v>15.95</v>
      </c>
    </row>
    <row r="105" spans="1:5">
      <c r="A105">
        <v>615</v>
      </c>
      <c r="B105" s="134">
        <v>45196</v>
      </c>
      <c r="C105">
        <v>1336</v>
      </c>
      <c r="D105" t="s">
        <v>25975</v>
      </c>
      <c r="E105">
        <v>13.83</v>
      </c>
    </row>
    <row r="106" spans="1:5">
      <c r="A106">
        <v>621</v>
      </c>
      <c r="B106" s="134">
        <v>45106</v>
      </c>
      <c r="C106">
        <v>294</v>
      </c>
      <c r="D106" t="s">
        <v>25970</v>
      </c>
      <c r="E106">
        <v>11.25</v>
      </c>
    </row>
    <row r="107" spans="1:5">
      <c r="A107">
        <v>623</v>
      </c>
      <c r="B107" s="134">
        <v>45254</v>
      </c>
      <c r="C107">
        <v>2036</v>
      </c>
      <c r="D107" t="s">
        <v>25966</v>
      </c>
      <c r="E107">
        <v>25.88</v>
      </c>
    </row>
    <row r="108" spans="1:5">
      <c r="A108">
        <v>624</v>
      </c>
      <c r="B108" s="134">
        <v>45149</v>
      </c>
      <c r="C108">
        <v>294</v>
      </c>
      <c r="D108" t="s">
        <v>25970</v>
      </c>
      <c r="E108">
        <v>23.95</v>
      </c>
    </row>
    <row r="109" spans="1:5">
      <c r="A109">
        <v>625</v>
      </c>
      <c r="B109" s="134">
        <v>45126</v>
      </c>
      <c r="C109">
        <v>801</v>
      </c>
      <c r="D109" t="s">
        <v>25986</v>
      </c>
      <c r="E109">
        <v>9.07</v>
      </c>
    </row>
    <row r="110" spans="1:5">
      <c r="A110">
        <v>626</v>
      </c>
      <c r="B110" s="134">
        <v>45126</v>
      </c>
      <c r="C110">
        <v>801</v>
      </c>
      <c r="D110" t="s">
        <v>25986</v>
      </c>
      <c r="E110">
        <v>8.34</v>
      </c>
    </row>
    <row r="111" spans="1:5">
      <c r="A111">
        <v>631</v>
      </c>
      <c r="B111" s="134">
        <v>45075</v>
      </c>
      <c r="C111">
        <v>294</v>
      </c>
      <c r="D111" t="s">
        <v>25970</v>
      </c>
      <c r="E111">
        <v>9.9499999999999993</v>
      </c>
    </row>
    <row r="112" spans="1:5">
      <c r="A112">
        <v>634</v>
      </c>
      <c r="B112" s="134">
        <v>45239</v>
      </c>
      <c r="C112">
        <v>2325</v>
      </c>
      <c r="D112" t="s">
        <v>25987</v>
      </c>
      <c r="E112">
        <v>8.6199999999999992</v>
      </c>
    </row>
    <row r="113" spans="1:5">
      <c r="A113">
        <v>635</v>
      </c>
      <c r="B113" s="134">
        <v>45099</v>
      </c>
      <c r="C113">
        <v>2325</v>
      </c>
      <c r="D113" t="s">
        <v>25987</v>
      </c>
      <c r="E113">
        <v>12.887</v>
      </c>
    </row>
    <row r="114" spans="1:5">
      <c r="A114">
        <v>642</v>
      </c>
      <c r="B114" s="134">
        <v>45075</v>
      </c>
      <c r="C114">
        <v>294</v>
      </c>
      <c r="D114" t="s">
        <v>25970</v>
      </c>
      <c r="E114">
        <v>10.95</v>
      </c>
    </row>
    <row r="115" spans="1:5">
      <c r="A115">
        <v>643</v>
      </c>
      <c r="B115" s="134">
        <v>44958</v>
      </c>
      <c r="C115">
        <v>2939</v>
      </c>
      <c r="D115" t="s">
        <v>25976</v>
      </c>
      <c r="E115">
        <v>7.31</v>
      </c>
    </row>
    <row r="116" spans="1:5">
      <c r="A116">
        <v>644</v>
      </c>
      <c r="B116" s="134">
        <v>45106</v>
      </c>
      <c r="C116">
        <v>294</v>
      </c>
      <c r="D116" t="s">
        <v>25970</v>
      </c>
      <c r="E116">
        <v>17.850000000000001</v>
      </c>
    </row>
    <row r="117" spans="1:5">
      <c r="A117">
        <v>648</v>
      </c>
      <c r="B117" s="134">
        <v>45239</v>
      </c>
      <c r="C117">
        <v>2325</v>
      </c>
      <c r="D117" t="s">
        <v>25987</v>
      </c>
      <c r="E117">
        <v>6.1669999999999998</v>
      </c>
    </row>
    <row r="118" spans="1:5">
      <c r="A118">
        <v>651</v>
      </c>
      <c r="B118" s="134">
        <v>45099</v>
      </c>
      <c r="C118">
        <v>2325</v>
      </c>
      <c r="D118" t="s">
        <v>25987</v>
      </c>
      <c r="E118">
        <v>9.4550000000000001</v>
      </c>
    </row>
    <row r="119" spans="1:5">
      <c r="A119">
        <v>652</v>
      </c>
      <c r="B119" s="134">
        <v>45126</v>
      </c>
      <c r="C119">
        <v>2325</v>
      </c>
      <c r="D119" t="s">
        <v>25987</v>
      </c>
      <c r="E119">
        <v>4.91</v>
      </c>
    </row>
    <row r="120" spans="1:5">
      <c r="A120">
        <v>655</v>
      </c>
      <c r="B120" s="134">
        <v>45189</v>
      </c>
      <c r="C120">
        <v>1517</v>
      </c>
      <c r="D120" t="s">
        <v>25965</v>
      </c>
      <c r="E120">
        <v>6.2</v>
      </c>
    </row>
    <row r="121" spans="1:5">
      <c r="A121">
        <v>656</v>
      </c>
      <c r="B121" s="134">
        <v>45189</v>
      </c>
      <c r="C121">
        <v>1517</v>
      </c>
      <c r="D121" t="s">
        <v>25965</v>
      </c>
      <c r="E121">
        <v>6.2</v>
      </c>
    </row>
    <row r="122" spans="1:5">
      <c r="A122">
        <v>665</v>
      </c>
      <c r="B122" s="134">
        <v>45269</v>
      </c>
      <c r="C122">
        <v>2019</v>
      </c>
      <c r="D122" t="s">
        <v>25960</v>
      </c>
      <c r="E122">
        <v>12.15</v>
      </c>
    </row>
    <row r="123" spans="1:5">
      <c r="A123">
        <v>667</v>
      </c>
      <c r="B123" s="134">
        <v>45149</v>
      </c>
      <c r="C123">
        <v>2188</v>
      </c>
      <c r="D123" t="s">
        <v>25978</v>
      </c>
      <c r="E123">
        <v>6.4829999999999997</v>
      </c>
    </row>
    <row r="124" spans="1:5">
      <c r="A124">
        <v>668</v>
      </c>
      <c r="B124" s="134">
        <v>45040</v>
      </c>
      <c r="C124">
        <v>2188</v>
      </c>
      <c r="D124" t="s">
        <v>25978</v>
      </c>
      <c r="E124">
        <v>6.0650000000000004</v>
      </c>
    </row>
    <row r="125" spans="1:5">
      <c r="A125">
        <v>672</v>
      </c>
      <c r="B125" s="134">
        <v>45259</v>
      </c>
      <c r="C125">
        <v>2440</v>
      </c>
      <c r="D125" t="s">
        <v>25964</v>
      </c>
      <c r="E125">
        <v>2.79</v>
      </c>
    </row>
    <row r="126" spans="1:5">
      <c r="A126">
        <v>682</v>
      </c>
      <c r="B126" s="134">
        <v>45016</v>
      </c>
      <c r="C126">
        <v>2832</v>
      </c>
      <c r="D126" t="s">
        <v>25988</v>
      </c>
      <c r="E126">
        <v>147.9</v>
      </c>
    </row>
    <row r="127" spans="1:5">
      <c r="A127">
        <v>683</v>
      </c>
      <c r="B127" s="134">
        <v>45231</v>
      </c>
      <c r="C127">
        <v>2356</v>
      </c>
      <c r="D127" t="s">
        <v>25977</v>
      </c>
      <c r="E127">
        <v>36.5</v>
      </c>
    </row>
    <row r="128" spans="1:5">
      <c r="A128">
        <v>683</v>
      </c>
      <c r="B128" s="134">
        <v>45231</v>
      </c>
      <c r="C128">
        <v>2356</v>
      </c>
      <c r="D128" t="s">
        <v>25977</v>
      </c>
      <c r="E128">
        <v>35.5</v>
      </c>
    </row>
    <row r="129" spans="1:5">
      <c r="A129">
        <v>684</v>
      </c>
      <c r="B129" s="134">
        <v>45231</v>
      </c>
      <c r="C129">
        <v>2356</v>
      </c>
      <c r="D129" t="s">
        <v>25977</v>
      </c>
      <c r="E129">
        <v>32.6</v>
      </c>
    </row>
    <row r="130" spans="1:5">
      <c r="A130">
        <v>689</v>
      </c>
      <c r="B130" s="134">
        <v>45200</v>
      </c>
      <c r="C130">
        <v>1007</v>
      </c>
      <c r="D130" t="s">
        <v>25989</v>
      </c>
      <c r="E130">
        <v>43.5</v>
      </c>
    </row>
    <row r="131" spans="1:5">
      <c r="A131">
        <v>689</v>
      </c>
      <c r="B131" s="134">
        <v>45200</v>
      </c>
      <c r="C131">
        <v>2019</v>
      </c>
      <c r="D131" t="s">
        <v>25960</v>
      </c>
      <c r="E131">
        <v>40.9</v>
      </c>
    </row>
    <row r="132" spans="1:5">
      <c r="A132">
        <v>691</v>
      </c>
      <c r="B132" s="134">
        <v>45016</v>
      </c>
      <c r="C132">
        <v>2832</v>
      </c>
      <c r="D132" t="s">
        <v>25988</v>
      </c>
      <c r="E132">
        <v>40.880000000000003</v>
      </c>
    </row>
    <row r="133" spans="1:5">
      <c r="A133">
        <v>697</v>
      </c>
      <c r="B133" s="134">
        <v>45257</v>
      </c>
      <c r="C133">
        <v>2631</v>
      </c>
      <c r="D133" t="s">
        <v>25991</v>
      </c>
      <c r="E133">
        <v>25.073</v>
      </c>
    </row>
    <row r="134" spans="1:5">
      <c r="A134">
        <v>703</v>
      </c>
      <c r="B134" s="134">
        <v>45141</v>
      </c>
      <c r="C134">
        <v>1517</v>
      </c>
      <c r="D134" t="s">
        <v>25965</v>
      </c>
      <c r="E134">
        <v>17.8</v>
      </c>
    </row>
    <row r="135" spans="1:5">
      <c r="A135">
        <v>711</v>
      </c>
      <c r="B135" s="134">
        <v>45106</v>
      </c>
      <c r="C135">
        <v>294</v>
      </c>
      <c r="D135" t="s">
        <v>25970</v>
      </c>
      <c r="E135">
        <v>3.95</v>
      </c>
    </row>
    <row r="136" spans="1:5">
      <c r="A136">
        <v>712</v>
      </c>
      <c r="B136" s="134">
        <v>45239</v>
      </c>
      <c r="C136">
        <v>2325</v>
      </c>
      <c r="D136" t="s">
        <v>25987</v>
      </c>
      <c r="E136">
        <v>7.9020000000000001</v>
      </c>
    </row>
    <row r="137" spans="1:5">
      <c r="A137">
        <v>714</v>
      </c>
      <c r="B137" s="134">
        <v>45149</v>
      </c>
      <c r="C137">
        <v>294</v>
      </c>
      <c r="D137" t="s">
        <v>25970</v>
      </c>
      <c r="E137">
        <v>14.75</v>
      </c>
    </row>
    <row r="138" spans="1:5">
      <c r="A138">
        <v>715</v>
      </c>
      <c r="B138" s="134">
        <v>45061</v>
      </c>
      <c r="C138">
        <v>2325</v>
      </c>
      <c r="D138" t="s">
        <v>25987</v>
      </c>
      <c r="E138">
        <v>10.692</v>
      </c>
    </row>
    <row r="139" spans="1:5">
      <c r="A139">
        <v>716</v>
      </c>
      <c r="B139" s="134">
        <v>45239</v>
      </c>
      <c r="C139">
        <v>2325</v>
      </c>
      <c r="D139" t="s">
        <v>25987</v>
      </c>
      <c r="E139">
        <v>14.227</v>
      </c>
    </row>
    <row r="140" spans="1:5">
      <c r="A140">
        <v>719</v>
      </c>
      <c r="B140" s="134">
        <v>45149</v>
      </c>
      <c r="C140">
        <v>294</v>
      </c>
      <c r="D140" t="s">
        <v>25970</v>
      </c>
      <c r="E140">
        <v>17.95</v>
      </c>
    </row>
    <row r="141" spans="1:5">
      <c r="A141">
        <v>722</v>
      </c>
      <c r="B141" s="134">
        <v>44953</v>
      </c>
      <c r="C141">
        <v>2503</v>
      </c>
      <c r="D141" t="s">
        <v>25973</v>
      </c>
      <c r="E141">
        <v>22.064</v>
      </c>
    </row>
    <row r="142" spans="1:5">
      <c r="A142">
        <v>751</v>
      </c>
      <c r="B142" s="134">
        <v>45260</v>
      </c>
      <c r="C142">
        <v>1517</v>
      </c>
      <c r="D142" t="s">
        <v>25965</v>
      </c>
      <c r="E142">
        <v>7.6</v>
      </c>
    </row>
    <row r="143" spans="1:5">
      <c r="A143">
        <v>775</v>
      </c>
      <c r="B143" s="134">
        <v>45280</v>
      </c>
      <c r="C143">
        <v>1517</v>
      </c>
      <c r="D143" t="s">
        <v>25965</v>
      </c>
      <c r="E143">
        <v>16</v>
      </c>
    </row>
    <row r="144" spans="1:5">
      <c r="A144">
        <v>777</v>
      </c>
      <c r="B144" s="134">
        <v>44958</v>
      </c>
      <c r="C144">
        <v>2939</v>
      </c>
      <c r="D144" t="s">
        <v>25976</v>
      </c>
      <c r="E144">
        <v>18.7</v>
      </c>
    </row>
    <row r="145" spans="1:5">
      <c r="A145">
        <v>784</v>
      </c>
      <c r="B145" s="134">
        <v>45239</v>
      </c>
      <c r="C145">
        <v>2325</v>
      </c>
      <c r="D145" t="s">
        <v>25987</v>
      </c>
      <c r="E145">
        <v>11.834</v>
      </c>
    </row>
    <row r="146" spans="1:5">
      <c r="A146">
        <v>785</v>
      </c>
      <c r="B146" s="134">
        <v>45099</v>
      </c>
      <c r="C146">
        <v>2325</v>
      </c>
      <c r="D146" t="s">
        <v>25987</v>
      </c>
      <c r="E146">
        <v>23.32</v>
      </c>
    </row>
    <row r="147" spans="1:5">
      <c r="A147">
        <v>792</v>
      </c>
      <c r="B147" s="134">
        <v>45223</v>
      </c>
      <c r="C147">
        <v>514</v>
      </c>
      <c r="D147" t="s">
        <v>25992</v>
      </c>
      <c r="E147">
        <v>3.37</v>
      </c>
    </row>
    <row r="148" spans="1:5">
      <c r="A148">
        <v>800</v>
      </c>
      <c r="B148" s="134">
        <v>45149</v>
      </c>
      <c r="C148">
        <v>294</v>
      </c>
      <c r="D148" t="s">
        <v>25970</v>
      </c>
      <c r="E148">
        <v>10.85</v>
      </c>
    </row>
    <row r="149" spans="1:5">
      <c r="A149">
        <v>804</v>
      </c>
      <c r="B149" s="134">
        <v>45196</v>
      </c>
      <c r="C149">
        <v>1336</v>
      </c>
      <c r="D149" t="s">
        <v>25975</v>
      </c>
      <c r="E149">
        <v>13.07</v>
      </c>
    </row>
    <row r="150" spans="1:5">
      <c r="A150">
        <v>806</v>
      </c>
      <c r="B150" s="134">
        <v>45258</v>
      </c>
      <c r="C150">
        <v>2657</v>
      </c>
      <c r="D150" t="s">
        <v>25961</v>
      </c>
      <c r="E150">
        <v>8.73</v>
      </c>
    </row>
    <row r="151" spans="1:5">
      <c r="A151">
        <v>815</v>
      </c>
      <c r="B151" s="134">
        <v>45223</v>
      </c>
      <c r="C151">
        <v>514</v>
      </c>
      <c r="D151" t="s">
        <v>25992</v>
      </c>
      <c r="E151">
        <v>9.2200000000000006</v>
      </c>
    </row>
    <row r="152" spans="1:5">
      <c r="A152">
        <v>816</v>
      </c>
      <c r="B152" s="134">
        <v>45223</v>
      </c>
      <c r="C152">
        <v>514</v>
      </c>
      <c r="D152" t="s">
        <v>25992</v>
      </c>
      <c r="E152">
        <v>6.03</v>
      </c>
    </row>
    <row r="153" spans="1:5">
      <c r="A153">
        <v>819</v>
      </c>
      <c r="B153" s="134">
        <v>45223</v>
      </c>
      <c r="C153">
        <v>514</v>
      </c>
      <c r="D153" t="s">
        <v>25992</v>
      </c>
      <c r="E153">
        <v>3.37</v>
      </c>
    </row>
    <row r="154" spans="1:5">
      <c r="A154">
        <v>823</v>
      </c>
      <c r="B154" s="134">
        <v>45223</v>
      </c>
      <c r="C154">
        <v>514</v>
      </c>
      <c r="D154" t="s">
        <v>25992</v>
      </c>
      <c r="E154">
        <v>3.37</v>
      </c>
    </row>
    <row r="155" spans="1:5">
      <c r="A155">
        <v>824</v>
      </c>
      <c r="B155" s="134">
        <v>45223</v>
      </c>
      <c r="C155">
        <v>514</v>
      </c>
      <c r="D155" t="s">
        <v>25992</v>
      </c>
      <c r="E155">
        <v>3.37</v>
      </c>
    </row>
    <row r="156" spans="1:5">
      <c r="A156">
        <v>825</v>
      </c>
      <c r="B156" s="134">
        <v>45223</v>
      </c>
      <c r="C156">
        <v>514</v>
      </c>
      <c r="D156" t="s">
        <v>25992</v>
      </c>
      <c r="E156">
        <v>3.37</v>
      </c>
    </row>
    <row r="157" spans="1:5">
      <c r="A157">
        <v>831</v>
      </c>
      <c r="B157" s="134">
        <v>45180</v>
      </c>
      <c r="C157">
        <v>1517</v>
      </c>
      <c r="D157" t="s">
        <v>25965</v>
      </c>
      <c r="E157">
        <v>31</v>
      </c>
    </row>
    <row r="158" spans="1:5">
      <c r="A158">
        <v>835</v>
      </c>
      <c r="B158" s="134">
        <v>45013</v>
      </c>
      <c r="C158">
        <v>514</v>
      </c>
      <c r="D158" t="s">
        <v>25992</v>
      </c>
      <c r="E158">
        <v>3.22</v>
      </c>
    </row>
    <row r="159" spans="1:5">
      <c r="A159">
        <v>836</v>
      </c>
      <c r="B159" s="134">
        <v>45223</v>
      </c>
      <c r="C159">
        <v>514</v>
      </c>
      <c r="D159" t="s">
        <v>25992</v>
      </c>
      <c r="E159">
        <v>3.37</v>
      </c>
    </row>
    <row r="160" spans="1:5">
      <c r="A160">
        <v>852</v>
      </c>
      <c r="B160" s="134">
        <v>45121</v>
      </c>
      <c r="C160">
        <v>2357</v>
      </c>
      <c r="D160" t="s">
        <v>25967</v>
      </c>
      <c r="E160">
        <v>25.4</v>
      </c>
    </row>
    <row r="161" spans="1:5">
      <c r="A161">
        <v>862</v>
      </c>
      <c r="B161" s="134">
        <v>45223</v>
      </c>
      <c r="C161">
        <v>514</v>
      </c>
      <c r="D161" t="s">
        <v>25992</v>
      </c>
      <c r="E161">
        <v>3.37</v>
      </c>
    </row>
    <row r="162" spans="1:5">
      <c r="A162">
        <v>867</v>
      </c>
      <c r="B162" s="134">
        <v>45088</v>
      </c>
      <c r="C162">
        <v>504</v>
      </c>
      <c r="D162" t="s">
        <v>25994</v>
      </c>
      <c r="E162">
        <v>21.584</v>
      </c>
    </row>
    <row r="163" spans="1:5">
      <c r="A163">
        <v>873</v>
      </c>
      <c r="B163" s="134">
        <v>45014</v>
      </c>
      <c r="C163">
        <v>1517</v>
      </c>
      <c r="D163" t="s">
        <v>25965</v>
      </c>
      <c r="E163">
        <v>3.4</v>
      </c>
    </row>
    <row r="164" spans="1:5">
      <c r="A164">
        <v>875</v>
      </c>
      <c r="B164" s="134">
        <v>45180</v>
      </c>
      <c r="C164">
        <v>1517</v>
      </c>
      <c r="D164" t="s">
        <v>25965</v>
      </c>
      <c r="E164">
        <v>4.4000000000000004</v>
      </c>
    </row>
    <row r="165" spans="1:5">
      <c r="A165">
        <v>879</v>
      </c>
      <c r="B165" s="134">
        <v>45118</v>
      </c>
      <c r="C165">
        <v>2312</v>
      </c>
      <c r="D165" t="s">
        <v>25995</v>
      </c>
      <c r="E165">
        <v>9</v>
      </c>
    </row>
    <row r="166" spans="1:5">
      <c r="A166">
        <v>897</v>
      </c>
      <c r="B166" s="134">
        <v>45266</v>
      </c>
      <c r="C166">
        <v>2036</v>
      </c>
      <c r="D166" t="s">
        <v>25966</v>
      </c>
      <c r="E166">
        <v>14.96</v>
      </c>
    </row>
    <row r="167" spans="1:5">
      <c r="A167">
        <v>900</v>
      </c>
      <c r="B167" s="134">
        <v>45266</v>
      </c>
      <c r="C167">
        <v>2036</v>
      </c>
      <c r="D167" t="s">
        <v>25966</v>
      </c>
      <c r="E167">
        <v>9.7899999999999991</v>
      </c>
    </row>
    <row r="168" spans="1:5">
      <c r="A168">
        <v>912</v>
      </c>
      <c r="B168" s="134">
        <v>45040</v>
      </c>
      <c r="C168">
        <v>2188</v>
      </c>
      <c r="D168" t="s">
        <v>25978</v>
      </c>
      <c r="E168">
        <v>12.289</v>
      </c>
    </row>
    <row r="169" spans="1:5">
      <c r="A169">
        <v>914</v>
      </c>
      <c r="B169" s="134">
        <v>45196</v>
      </c>
      <c r="C169">
        <v>2188</v>
      </c>
      <c r="D169" t="s">
        <v>25978</v>
      </c>
      <c r="E169">
        <v>10.19</v>
      </c>
    </row>
    <row r="170" spans="1:5">
      <c r="A170">
        <v>916</v>
      </c>
      <c r="B170" s="134">
        <v>45063</v>
      </c>
      <c r="C170">
        <v>1517</v>
      </c>
      <c r="D170" t="s">
        <v>25965</v>
      </c>
      <c r="E170">
        <v>13.8</v>
      </c>
    </row>
    <row r="171" spans="1:5">
      <c r="A171">
        <v>919</v>
      </c>
      <c r="B171" s="134">
        <v>45050</v>
      </c>
      <c r="C171">
        <v>1517</v>
      </c>
      <c r="D171" t="s">
        <v>25965</v>
      </c>
      <c r="E171">
        <v>30.946999999999999</v>
      </c>
    </row>
    <row r="172" spans="1:5">
      <c r="A172">
        <v>928</v>
      </c>
      <c r="B172" s="134">
        <v>45239</v>
      </c>
      <c r="C172">
        <v>2325</v>
      </c>
      <c r="D172" t="s">
        <v>25987</v>
      </c>
      <c r="E172">
        <v>7.58</v>
      </c>
    </row>
    <row r="173" spans="1:5">
      <c r="A173">
        <v>936</v>
      </c>
      <c r="B173" s="134">
        <v>45088</v>
      </c>
      <c r="C173">
        <v>1006</v>
      </c>
      <c r="D173" t="s">
        <v>25993</v>
      </c>
      <c r="E173">
        <v>11.14</v>
      </c>
    </row>
    <row r="174" spans="1:5">
      <c r="A174">
        <v>938</v>
      </c>
      <c r="B174" s="134">
        <v>45163</v>
      </c>
      <c r="C174">
        <v>294</v>
      </c>
      <c r="D174" t="s">
        <v>25970</v>
      </c>
      <c r="E174">
        <v>6.85</v>
      </c>
    </row>
    <row r="175" spans="1:5">
      <c r="A175">
        <v>942</v>
      </c>
      <c r="B175" s="134">
        <v>45087</v>
      </c>
      <c r="C175">
        <v>2418</v>
      </c>
      <c r="D175" t="s">
        <v>25958</v>
      </c>
      <c r="E175">
        <v>7.17</v>
      </c>
    </row>
    <row r="176" spans="1:5">
      <c r="A176">
        <v>944</v>
      </c>
      <c r="B176" s="134">
        <v>45168</v>
      </c>
      <c r="C176">
        <v>1517</v>
      </c>
      <c r="D176" t="s">
        <v>25965</v>
      </c>
      <c r="E176">
        <v>14.8</v>
      </c>
    </row>
    <row r="177" spans="1:5">
      <c r="A177">
        <v>946</v>
      </c>
      <c r="B177" s="134">
        <v>45168</v>
      </c>
      <c r="C177">
        <v>1517</v>
      </c>
      <c r="D177" t="s">
        <v>25965</v>
      </c>
      <c r="E177">
        <v>16</v>
      </c>
    </row>
    <row r="178" spans="1:5">
      <c r="A178">
        <v>952</v>
      </c>
      <c r="B178" s="134">
        <v>45076</v>
      </c>
      <c r="C178">
        <v>1006</v>
      </c>
      <c r="D178" t="s">
        <v>25993</v>
      </c>
      <c r="E178">
        <v>12.56</v>
      </c>
    </row>
    <row r="179" spans="1:5">
      <c r="A179">
        <v>953</v>
      </c>
      <c r="B179" s="134">
        <v>45088</v>
      </c>
      <c r="C179">
        <v>1006</v>
      </c>
      <c r="D179" t="s">
        <v>25993</v>
      </c>
      <c r="E179">
        <v>13.8</v>
      </c>
    </row>
    <row r="180" spans="1:5">
      <c r="A180">
        <v>955</v>
      </c>
      <c r="B180" s="134">
        <v>45253</v>
      </c>
      <c r="C180">
        <v>2135</v>
      </c>
      <c r="D180" t="s">
        <v>25996</v>
      </c>
      <c r="E180">
        <v>10.119999999999999</v>
      </c>
    </row>
    <row r="181" spans="1:5">
      <c r="A181">
        <v>957</v>
      </c>
      <c r="B181" s="134">
        <v>45088</v>
      </c>
      <c r="C181">
        <v>1006</v>
      </c>
      <c r="D181" t="s">
        <v>25993</v>
      </c>
      <c r="E181">
        <v>12.77</v>
      </c>
    </row>
    <row r="182" spans="1:5">
      <c r="A182">
        <v>967</v>
      </c>
      <c r="B182" s="134">
        <v>45025</v>
      </c>
      <c r="C182">
        <v>615</v>
      </c>
      <c r="D182" t="s">
        <v>25997</v>
      </c>
      <c r="E182">
        <v>4.5620000000000003</v>
      </c>
    </row>
    <row r="183" spans="1:5">
      <c r="A183">
        <v>992</v>
      </c>
      <c r="B183" s="134">
        <v>44960</v>
      </c>
      <c r="C183">
        <v>2931</v>
      </c>
      <c r="D183" t="s">
        <v>25998</v>
      </c>
      <c r="E183">
        <v>8.1199999999999992</v>
      </c>
    </row>
    <row r="184" spans="1:5">
      <c r="A184">
        <v>1002</v>
      </c>
      <c r="B184" s="134">
        <v>44958</v>
      </c>
      <c r="C184">
        <v>2939</v>
      </c>
      <c r="D184" t="s">
        <v>25976</v>
      </c>
      <c r="E184">
        <v>22.12</v>
      </c>
    </row>
    <row r="185" spans="1:5">
      <c r="A185">
        <v>1005</v>
      </c>
      <c r="B185" s="134">
        <v>45141</v>
      </c>
      <c r="C185">
        <v>294</v>
      </c>
      <c r="D185" t="s">
        <v>25970</v>
      </c>
      <c r="E185">
        <v>24.88</v>
      </c>
    </row>
    <row r="186" spans="1:5">
      <c r="A186">
        <v>1013</v>
      </c>
      <c r="B186" s="134">
        <v>44952</v>
      </c>
      <c r="C186">
        <v>146</v>
      </c>
      <c r="D186" t="s">
        <v>25959</v>
      </c>
      <c r="E186">
        <v>3.984</v>
      </c>
    </row>
    <row r="187" spans="1:5">
      <c r="A187">
        <v>1015</v>
      </c>
      <c r="B187" s="134">
        <v>44958</v>
      </c>
      <c r="C187">
        <v>2939</v>
      </c>
      <c r="D187" t="s">
        <v>25976</v>
      </c>
      <c r="E187">
        <v>9.9700000000000006</v>
      </c>
    </row>
    <row r="188" spans="1:5">
      <c r="A188">
        <v>1016</v>
      </c>
      <c r="B188" s="134">
        <v>45254</v>
      </c>
      <c r="C188">
        <v>2019</v>
      </c>
      <c r="D188" t="s">
        <v>25960</v>
      </c>
      <c r="E188">
        <v>14.99</v>
      </c>
    </row>
    <row r="189" spans="1:5">
      <c r="A189">
        <v>1020</v>
      </c>
      <c r="B189" s="134">
        <v>45196</v>
      </c>
      <c r="C189">
        <v>1336</v>
      </c>
      <c r="D189" t="s">
        <v>25975</v>
      </c>
      <c r="E189">
        <v>11.19</v>
      </c>
    </row>
    <row r="190" spans="1:5">
      <c r="A190">
        <v>1021</v>
      </c>
      <c r="B190" s="134">
        <v>45267</v>
      </c>
      <c r="C190">
        <v>1517</v>
      </c>
      <c r="D190" t="s">
        <v>25965</v>
      </c>
      <c r="E190">
        <v>13.2</v>
      </c>
    </row>
    <row r="191" spans="1:5">
      <c r="A191">
        <v>1039</v>
      </c>
      <c r="B191" s="134">
        <v>45012</v>
      </c>
      <c r="C191">
        <v>3023</v>
      </c>
      <c r="D191" t="s">
        <v>25999</v>
      </c>
      <c r="E191">
        <v>39</v>
      </c>
    </row>
    <row r="192" spans="1:5">
      <c r="A192">
        <v>1041</v>
      </c>
      <c r="B192" s="134">
        <v>44958</v>
      </c>
      <c r="C192">
        <v>2939</v>
      </c>
      <c r="D192" t="s">
        <v>25976</v>
      </c>
      <c r="E192">
        <v>854.77</v>
      </c>
    </row>
    <row r="193" spans="1:5">
      <c r="A193">
        <v>1043</v>
      </c>
      <c r="B193" s="134">
        <v>45163</v>
      </c>
      <c r="C193">
        <v>294</v>
      </c>
      <c r="D193" t="s">
        <v>25970</v>
      </c>
      <c r="E193">
        <v>23.5</v>
      </c>
    </row>
    <row r="194" spans="1:5">
      <c r="A194">
        <v>1048</v>
      </c>
      <c r="B194" s="134">
        <v>45180</v>
      </c>
      <c r="C194">
        <v>1517</v>
      </c>
      <c r="D194" t="s">
        <v>25965</v>
      </c>
      <c r="E194">
        <v>9.4</v>
      </c>
    </row>
    <row r="195" spans="1:5">
      <c r="A195">
        <v>1051</v>
      </c>
      <c r="B195" s="134">
        <v>44958</v>
      </c>
      <c r="C195">
        <v>2939</v>
      </c>
      <c r="D195" t="s">
        <v>25976</v>
      </c>
      <c r="E195">
        <v>13.36</v>
      </c>
    </row>
    <row r="196" spans="1:5">
      <c r="A196">
        <v>1052</v>
      </c>
      <c r="B196" s="134">
        <v>44958</v>
      </c>
      <c r="C196">
        <v>2939</v>
      </c>
      <c r="D196" t="s">
        <v>25976</v>
      </c>
      <c r="E196">
        <v>7.39</v>
      </c>
    </row>
    <row r="197" spans="1:5">
      <c r="A197">
        <v>1061</v>
      </c>
      <c r="B197" s="134">
        <v>45234</v>
      </c>
      <c r="C197">
        <v>2950</v>
      </c>
      <c r="D197" t="s">
        <v>26000</v>
      </c>
      <c r="E197">
        <v>69.67</v>
      </c>
    </row>
    <row r="198" spans="1:5">
      <c r="A198">
        <v>1063</v>
      </c>
      <c r="B198" s="134">
        <v>45016</v>
      </c>
      <c r="C198">
        <v>2832</v>
      </c>
      <c r="D198" t="s">
        <v>25988</v>
      </c>
      <c r="E198">
        <v>35.64</v>
      </c>
    </row>
    <row r="199" spans="1:5">
      <c r="A199">
        <v>1068</v>
      </c>
      <c r="B199" s="134">
        <v>45036</v>
      </c>
      <c r="C199">
        <v>3028</v>
      </c>
      <c r="D199" t="s">
        <v>26001</v>
      </c>
      <c r="E199">
        <v>46.42</v>
      </c>
    </row>
    <row r="200" spans="1:5">
      <c r="A200">
        <v>1101</v>
      </c>
      <c r="B200" s="134">
        <v>45180</v>
      </c>
      <c r="C200">
        <v>1517</v>
      </c>
      <c r="D200" t="s">
        <v>25965</v>
      </c>
      <c r="E200">
        <v>16.5</v>
      </c>
    </row>
    <row r="201" spans="1:5">
      <c r="A201">
        <v>1102</v>
      </c>
      <c r="B201" s="134">
        <v>45272</v>
      </c>
      <c r="C201">
        <v>2019</v>
      </c>
      <c r="D201" t="s">
        <v>25960</v>
      </c>
      <c r="E201">
        <v>8.49</v>
      </c>
    </row>
    <row r="202" spans="1:5">
      <c r="A202">
        <v>1103</v>
      </c>
      <c r="B202" s="134">
        <v>45149</v>
      </c>
      <c r="C202">
        <v>294</v>
      </c>
      <c r="D202" t="s">
        <v>25970</v>
      </c>
      <c r="E202">
        <v>12.75</v>
      </c>
    </row>
    <row r="203" spans="1:5">
      <c r="A203">
        <v>1105</v>
      </c>
      <c r="B203" s="134">
        <v>45259</v>
      </c>
      <c r="C203">
        <v>294</v>
      </c>
      <c r="D203" t="s">
        <v>25970</v>
      </c>
      <c r="E203">
        <v>9.25</v>
      </c>
    </row>
    <row r="204" spans="1:5">
      <c r="A204">
        <v>1106</v>
      </c>
      <c r="B204" s="134">
        <v>45163</v>
      </c>
      <c r="C204">
        <v>294</v>
      </c>
      <c r="D204" t="s">
        <v>25970</v>
      </c>
      <c r="E204">
        <v>12.25</v>
      </c>
    </row>
    <row r="205" spans="1:5">
      <c r="A205">
        <v>1108</v>
      </c>
      <c r="B205" s="134">
        <v>45196</v>
      </c>
      <c r="C205">
        <v>1336</v>
      </c>
      <c r="D205" t="s">
        <v>25975</v>
      </c>
      <c r="E205">
        <v>16.23</v>
      </c>
    </row>
    <row r="206" spans="1:5">
      <c r="A206">
        <v>1110</v>
      </c>
      <c r="B206" s="134">
        <v>44958</v>
      </c>
      <c r="C206">
        <v>2939</v>
      </c>
      <c r="D206" t="s">
        <v>25976</v>
      </c>
      <c r="E206">
        <v>12.31</v>
      </c>
    </row>
    <row r="207" spans="1:5">
      <c r="A207">
        <v>1112</v>
      </c>
      <c r="B207" s="134">
        <v>44973</v>
      </c>
      <c r="C207">
        <v>2312</v>
      </c>
      <c r="D207" t="s">
        <v>25995</v>
      </c>
      <c r="E207">
        <v>27.3</v>
      </c>
    </row>
    <row r="208" spans="1:5">
      <c r="A208">
        <v>1117</v>
      </c>
      <c r="B208" s="134">
        <v>45267</v>
      </c>
      <c r="C208">
        <v>1517</v>
      </c>
      <c r="D208" t="s">
        <v>25965</v>
      </c>
      <c r="E208">
        <v>11.7</v>
      </c>
    </row>
    <row r="209" spans="1:5">
      <c r="A209">
        <v>1118</v>
      </c>
      <c r="B209" s="134">
        <v>45254</v>
      </c>
      <c r="C209">
        <v>2312</v>
      </c>
      <c r="D209" t="s">
        <v>25995</v>
      </c>
      <c r="E209">
        <v>15.996</v>
      </c>
    </row>
    <row r="210" spans="1:5">
      <c r="A210">
        <v>1122</v>
      </c>
      <c r="B210" s="134">
        <v>45280</v>
      </c>
      <c r="C210">
        <v>1517</v>
      </c>
      <c r="D210" t="s">
        <v>25965</v>
      </c>
      <c r="E210">
        <v>11.83</v>
      </c>
    </row>
    <row r="211" spans="1:5">
      <c r="A211">
        <v>1127</v>
      </c>
      <c r="B211" s="134">
        <v>45050</v>
      </c>
      <c r="C211">
        <v>1517</v>
      </c>
      <c r="D211" t="s">
        <v>25965</v>
      </c>
      <c r="E211">
        <v>21.946000000000002</v>
      </c>
    </row>
    <row r="212" spans="1:5">
      <c r="A212">
        <v>1131</v>
      </c>
      <c r="B212" s="134">
        <v>45267</v>
      </c>
      <c r="C212">
        <v>1517</v>
      </c>
      <c r="D212" t="s">
        <v>25965</v>
      </c>
      <c r="E212">
        <v>11.2</v>
      </c>
    </row>
    <row r="213" spans="1:5">
      <c r="A213">
        <v>1139</v>
      </c>
      <c r="B213" s="134">
        <v>45265</v>
      </c>
      <c r="C213">
        <v>2931</v>
      </c>
      <c r="D213" t="s">
        <v>25998</v>
      </c>
      <c r="E213">
        <v>6.67</v>
      </c>
    </row>
    <row r="214" spans="1:5">
      <c r="A214">
        <v>1140</v>
      </c>
      <c r="B214" s="134">
        <v>45265</v>
      </c>
      <c r="C214">
        <v>2931</v>
      </c>
      <c r="D214" t="s">
        <v>25998</v>
      </c>
      <c r="E214">
        <v>8.3000000000000007</v>
      </c>
    </row>
    <row r="215" spans="1:5">
      <c r="A215">
        <v>1149</v>
      </c>
      <c r="B215" s="134">
        <v>44949</v>
      </c>
      <c r="C215">
        <v>294</v>
      </c>
      <c r="D215" t="s">
        <v>25970</v>
      </c>
      <c r="E215">
        <v>10.35</v>
      </c>
    </row>
    <row r="216" spans="1:5">
      <c r="A216">
        <v>1162</v>
      </c>
      <c r="B216" s="134">
        <v>45267</v>
      </c>
      <c r="C216">
        <v>1517</v>
      </c>
      <c r="D216" t="s">
        <v>25965</v>
      </c>
      <c r="E216">
        <v>10.5</v>
      </c>
    </row>
    <row r="217" spans="1:5">
      <c r="A217">
        <v>1164</v>
      </c>
      <c r="B217" s="134">
        <v>45040</v>
      </c>
      <c r="C217">
        <v>2036</v>
      </c>
      <c r="D217" t="s">
        <v>25966</v>
      </c>
      <c r="E217">
        <v>15.9</v>
      </c>
    </row>
    <row r="218" spans="1:5">
      <c r="A218">
        <v>1171</v>
      </c>
      <c r="B218" s="134">
        <v>45254</v>
      </c>
      <c r="C218">
        <v>2036</v>
      </c>
      <c r="D218" t="s">
        <v>25966</v>
      </c>
      <c r="E218">
        <v>10.504</v>
      </c>
    </row>
    <row r="219" spans="1:5">
      <c r="A219">
        <v>1174</v>
      </c>
      <c r="B219" s="134">
        <v>44957</v>
      </c>
      <c r="C219">
        <v>2633</v>
      </c>
      <c r="D219" t="s">
        <v>25974</v>
      </c>
      <c r="E219">
        <v>52.722999999999999</v>
      </c>
    </row>
    <row r="220" spans="1:5">
      <c r="A220">
        <v>1176</v>
      </c>
      <c r="B220" s="134">
        <v>45160</v>
      </c>
      <c r="C220">
        <v>2436</v>
      </c>
      <c r="D220" t="s">
        <v>26002</v>
      </c>
      <c r="E220">
        <v>7.35</v>
      </c>
    </row>
    <row r="221" spans="1:5">
      <c r="A221">
        <v>1188</v>
      </c>
      <c r="B221" s="134">
        <v>45210</v>
      </c>
      <c r="C221">
        <v>2373</v>
      </c>
      <c r="D221" t="s">
        <v>26003</v>
      </c>
      <c r="E221">
        <v>15.132999999999999</v>
      </c>
    </row>
    <row r="222" spans="1:5">
      <c r="A222">
        <v>1200</v>
      </c>
      <c r="B222" s="134">
        <v>45140</v>
      </c>
      <c r="C222">
        <v>1336</v>
      </c>
      <c r="D222" t="s">
        <v>25975</v>
      </c>
      <c r="E222">
        <v>9.0299999999999994</v>
      </c>
    </row>
    <row r="223" spans="1:5">
      <c r="A223">
        <v>1204</v>
      </c>
      <c r="B223" s="134">
        <v>45258</v>
      </c>
      <c r="C223">
        <v>2633</v>
      </c>
      <c r="D223" t="s">
        <v>25974</v>
      </c>
      <c r="E223">
        <v>22.695</v>
      </c>
    </row>
    <row r="224" spans="1:5">
      <c r="A224">
        <v>1207</v>
      </c>
      <c r="B224" s="134">
        <v>45239</v>
      </c>
      <c r="C224">
        <v>2325</v>
      </c>
      <c r="D224" t="s">
        <v>25987</v>
      </c>
      <c r="E224">
        <v>12.65</v>
      </c>
    </row>
    <row r="225" spans="1:5">
      <c r="A225">
        <v>1208</v>
      </c>
      <c r="B225" s="134">
        <v>45239</v>
      </c>
      <c r="C225">
        <v>2325</v>
      </c>
      <c r="D225" t="s">
        <v>25987</v>
      </c>
      <c r="E225">
        <v>8.7159999999999993</v>
      </c>
    </row>
    <row r="226" spans="1:5">
      <c r="A226">
        <v>1212</v>
      </c>
      <c r="B226" s="134">
        <v>45239</v>
      </c>
      <c r="C226">
        <v>2325</v>
      </c>
      <c r="D226" t="s">
        <v>25987</v>
      </c>
      <c r="E226">
        <v>17.239999999999998</v>
      </c>
    </row>
    <row r="227" spans="1:5">
      <c r="A227">
        <v>1213</v>
      </c>
      <c r="B227" s="134">
        <v>44980</v>
      </c>
      <c r="C227">
        <v>1336</v>
      </c>
      <c r="D227" t="s">
        <v>25975</v>
      </c>
      <c r="E227">
        <v>16.850000000000001</v>
      </c>
    </row>
    <row r="228" spans="1:5">
      <c r="A228">
        <v>1215</v>
      </c>
      <c r="B228" s="134">
        <v>45149</v>
      </c>
      <c r="C228">
        <v>2633</v>
      </c>
      <c r="D228" t="s">
        <v>25974</v>
      </c>
      <c r="E228">
        <v>6.92</v>
      </c>
    </row>
    <row r="229" spans="1:5">
      <c r="A229">
        <v>1253</v>
      </c>
      <c r="B229" s="134">
        <v>45180</v>
      </c>
      <c r="C229">
        <v>1517</v>
      </c>
      <c r="D229" t="s">
        <v>25965</v>
      </c>
      <c r="E229">
        <v>25.5</v>
      </c>
    </row>
    <row r="230" spans="1:5">
      <c r="A230">
        <v>1264</v>
      </c>
      <c r="B230" s="134">
        <v>45163</v>
      </c>
      <c r="C230">
        <v>294</v>
      </c>
      <c r="D230" t="s">
        <v>25970</v>
      </c>
      <c r="E230">
        <v>6.95</v>
      </c>
    </row>
    <row r="231" spans="1:5">
      <c r="A231">
        <v>1311</v>
      </c>
      <c r="B231" s="134">
        <v>45149</v>
      </c>
      <c r="C231">
        <v>294</v>
      </c>
      <c r="D231" t="s">
        <v>25970</v>
      </c>
      <c r="E231">
        <v>12.95</v>
      </c>
    </row>
    <row r="232" spans="1:5">
      <c r="A232">
        <v>1318</v>
      </c>
      <c r="B232" s="134">
        <v>45149</v>
      </c>
      <c r="C232">
        <v>294</v>
      </c>
      <c r="D232" t="s">
        <v>25970</v>
      </c>
      <c r="E232">
        <v>7.95</v>
      </c>
    </row>
    <row r="233" spans="1:5">
      <c r="A233">
        <v>1319</v>
      </c>
      <c r="B233" s="134">
        <v>45126</v>
      </c>
      <c r="C233">
        <v>2325</v>
      </c>
      <c r="D233" t="s">
        <v>25987</v>
      </c>
      <c r="E233">
        <v>7.41</v>
      </c>
    </row>
    <row r="234" spans="1:5">
      <c r="A234">
        <v>1324</v>
      </c>
      <c r="B234" s="134">
        <v>45196</v>
      </c>
      <c r="C234">
        <v>1336</v>
      </c>
      <c r="D234" t="s">
        <v>25975</v>
      </c>
      <c r="E234">
        <v>9.73</v>
      </c>
    </row>
    <row r="235" spans="1:5">
      <c r="A235">
        <v>1327</v>
      </c>
      <c r="B235" s="134">
        <v>45149</v>
      </c>
      <c r="C235">
        <v>294</v>
      </c>
      <c r="D235" t="s">
        <v>25970</v>
      </c>
      <c r="E235">
        <v>9.1</v>
      </c>
    </row>
    <row r="236" spans="1:5">
      <c r="A236">
        <v>1335</v>
      </c>
      <c r="B236" s="134">
        <v>45267</v>
      </c>
      <c r="C236">
        <v>1517</v>
      </c>
      <c r="D236" t="s">
        <v>25965</v>
      </c>
      <c r="E236">
        <v>18.100000000000001</v>
      </c>
    </row>
    <row r="237" spans="1:5">
      <c r="A237">
        <v>1337</v>
      </c>
      <c r="B237" s="134">
        <v>45149</v>
      </c>
      <c r="C237">
        <v>2188</v>
      </c>
      <c r="D237" t="s">
        <v>25978</v>
      </c>
      <c r="E237">
        <v>7.6139999999999999</v>
      </c>
    </row>
    <row r="238" spans="1:5">
      <c r="A238">
        <v>1338</v>
      </c>
      <c r="B238" s="134">
        <v>44957</v>
      </c>
      <c r="C238">
        <v>2633</v>
      </c>
      <c r="D238" t="s">
        <v>25974</v>
      </c>
      <c r="E238">
        <v>13.558999999999999</v>
      </c>
    </row>
    <row r="239" spans="1:5">
      <c r="A239">
        <v>1343</v>
      </c>
      <c r="B239" s="134">
        <v>45092</v>
      </c>
      <c r="C239">
        <v>901</v>
      </c>
      <c r="D239" t="s">
        <v>25981</v>
      </c>
      <c r="E239">
        <v>7.04</v>
      </c>
    </row>
    <row r="240" spans="1:5">
      <c r="A240">
        <v>1345</v>
      </c>
      <c r="B240" s="134">
        <v>45191</v>
      </c>
      <c r="C240">
        <v>901</v>
      </c>
      <c r="D240" t="s">
        <v>25981</v>
      </c>
      <c r="E240">
        <v>5.4</v>
      </c>
    </row>
    <row r="241" spans="1:5">
      <c r="A241">
        <v>1346</v>
      </c>
      <c r="B241" s="134">
        <v>45279</v>
      </c>
      <c r="C241">
        <v>2019</v>
      </c>
      <c r="D241" t="s">
        <v>25960</v>
      </c>
      <c r="E241">
        <v>5.35</v>
      </c>
    </row>
    <row r="242" spans="1:5">
      <c r="A242">
        <v>1347</v>
      </c>
      <c r="B242" s="134">
        <v>45191</v>
      </c>
      <c r="C242">
        <v>901</v>
      </c>
      <c r="D242" t="s">
        <v>25981</v>
      </c>
      <c r="E242">
        <v>6.35</v>
      </c>
    </row>
    <row r="243" spans="1:5">
      <c r="A243">
        <v>1348</v>
      </c>
      <c r="B243" s="134">
        <v>45106</v>
      </c>
      <c r="C243">
        <v>294</v>
      </c>
      <c r="D243" t="s">
        <v>25970</v>
      </c>
      <c r="E243">
        <v>5.75</v>
      </c>
    </row>
    <row r="244" spans="1:5">
      <c r="A244">
        <v>1355</v>
      </c>
      <c r="B244" s="134">
        <v>45194</v>
      </c>
      <c r="C244">
        <v>146</v>
      </c>
      <c r="D244" t="s">
        <v>25959</v>
      </c>
      <c r="E244">
        <v>3.2</v>
      </c>
    </row>
    <row r="245" spans="1:5">
      <c r="A245">
        <v>1363</v>
      </c>
      <c r="B245" s="134">
        <v>45092</v>
      </c>
      <c r="C245">
        <v>1517</v>
      </c>
      <c r="D245" t="s">
        <v>25965</v>
      </c>
      <c r="E245">
        <v>13.3</v>
      </c>
    </row>
    <row r="246" spans="1:5">
      <c r="A246">
        <v>1367</v>
      </c>
      <c r="B246" s="134">
        <v>44956</v>
      </c>
      <c r="C246">
        <v>2867</v>
      </c>
      <c r="D246" t="s">
        <v>26004</v>
      </c>
      <c r="E246">
        <v>17.577000000000002</v>
      </c>
    </row>
    <row r="247" spans="1:5">
      <c r="A247">
        <v>1386</v>
      </c>
      <c r="B247" s="134">
        <v>45279</v>
      </c>
      <c r="C247">
        <v>2228</v>
      </c>
      <c r="D247" t="s">
        <v>26005</v>
      </c>
      <c r="E247">
        <v>4.63</v>
      </c>
    </row>
    <row r="248" spans="1:5">
      <c r="A248">
        <v>1394</v>
      </c>
      <c r="B248" s="134">
        <v>45267</v>
      </c>
      <c r="C248">
        <v>1517</v>
      </c>
      <c r="D248" t="s">
        <v>25965</v>
      </c>
      <c r="E248">
        <v>8.6999999999999993</v>
      </c>
    </row>
    <row r="249" spans="1:5">
      <c r="A249">
        <v>1404</v>
      </c>
      <c r="B249" s="134">
        <v>45239</v>
      </c>
      <c r="C249">
        <v>2325</v>
      </c>
      <c r="D249" t="s">
        <v>25987</v>
      </c>
      <c r="E249">
        <v>7.8</v>
      </c>
    </row>
    <row r="250" spans="1:5">
      <c r="A250">
        <v>1406</v>
      </c>
      <c r="B250" s="134">
        <v>45239</v>
      </c>
      <c r="C250">
        <v>2325</v>
      </c>
      <c r="D250" t="s">
        <v>25987</v>
      </c>
      <c r="E250">
        <v>7.17</v>
      </c>
    </row>
    <row r="251" spans="1:5">
      <c r="A251">
        <v>1409</v>
      </c>
      <c r="B251" s="134">
        <v>45138</v>
      </c>
      <c r="C251">
        <v>294</v>
      </c>
      <c r="D251" t="s">
        <v>25970</v>
      </c>
      <c r="E251">
        <v>11.45</v>
      </c>
    </row>
    <row r="252" spans="1:5">
      <c r="A252">
        <v>1410</v>
      </c>
      <c r="B252" s="134">
        <v>45076</v>
      </c>
      <c r="C252">
        <v>1006</v>
      </c>
      <c r="D252" t="s">
        <v>25993</v>
      </c>
      <c r="E252">
        <v>12.65</v>
      </c>
    </row>
    <row r="253" spans="1:5">
      <c r="A253">
        <v>1411</v>
      </c>
      <c r="B253" s="134">
        <v>45188</v>
      </c>
      <c r="C253">
        <v>294</v>
      </c>
      <c r="D253" t="s">
        <v>25970</v>
      </c>
      <c r="E253">
        <v>29.9</v>
      </c>
    </row>
    <row r="254" spans="1:5">
      <c r="A254">
        <v>1412</v>
      </c>
      <c r="B254" s="134">
        <v>44953</v>
      </c>
      <c r="C254">
        <v>2345</v>
      </c>
      <c r="D254" t="s">
        <v>26006</v>
      </c>
      <c r="E254">
        <v>4.5</v>
      </c>
    </row>
    <row r="255" spans="1:5">
      <c r="A255">
        <v>1413</v>
      </c>
      <c r="B255" s="134">
        <v>45107</v>
      </c>
      <c r="C255">
        <v>2345</v>
      </c>
      <c r="D255" t="s">
        <v>26006</v>
      </c>
      <c r="E255">
        <v>5.65</v>
      </c>
    </row>
    <row r="256" spans="1:5">
      <c r="A256">
        <v>1414</v>
      </c>
      <c r="B256" s="134">
        <v>45182</v>
      </c>
      <c r="C256">
        <v>2345</v>
      </c>
      <c r="D256" t="s">
        <v>26006</v>
      </c>
      <c r="E256">
        <v>6.05</v>
      </c>
    </row>
    <row r="257" spans="1:5">
      <c r="A257">
        <v>1415</v>
      </c>
      <c r="B257" s="134">
        <v>45182</v>
      </c>
      <c r="C257">
        <v>2345</v>
      </c>
      <c r="D257" t="s">
        <v>26006</v>
      </c>
      <c r="E257">
        <v>6.5</v>
      </c>
    </row>
    <row r="258" spans="1:5">
      <c r="A258">
        <v>1416</v>
      </c>
      <c r="B258" s="134">
        <v>45107</v>
      </c>
      <c r="C258">
        <v>2345</v>
      </c>
      <c r="D258" t="s">
        <v>26006</v>
      </c>
      <c r="E258">
        <v>9.74</v>
      </c>
    </row>
    <row r="259" spans="1:5">
      <c r="A259">
        <v>1419</v>
      </c>
      <c r="B259" s="134">
        <v>45107</v>
      </c>
      <c r="C259">
        <v>2345</v>
      </c>
      <c r="D259" t="s">
        <v>26006</v>
      </c>
      <c r="E259">
        <v>12.13</v>
      </c>
    </row>
    <row r="260" spans="1:5">
      <c r="A260">
        <v>1420</v>
      </c>
      <c r="B260" s="134">
        <v>45182</v>
      </c>
      <c r="C260">
        <v>2345</v>
      </c>
      <c r="D260" t="s">
        <v>26006</v>
      </c>
      <c r="E260">
        <v>12.586</v>
      </c>
    </row>
    <row r="261" spans="1:5">
      <c r="A261">
        <v>1422</v>
      </c>
      <c r="B261" s="134">
        <v>45182</v>
      </c>
      <c r="C261">
        <v>2345</v>
      </c>
      <c r="D261" t="s">
        <v>26006</v>
      </c>
      <c r="E261">
        <v>7.6059999999999999</v>
      </c>
    </row>
    <row r="262" spans="1:5">
      <c r="A262">
        <v>1424</v>
      </c>
      <c r="B262" s="134">
        <v>45258</v>
      </c>
      <c r="C262">
        <v>2633</v>
      </c>
      <c r="D262" t="s">
        <v>25974</v>
      </c>
      <c r="E262">
        <v>37.409999999999997</v>
      </c>
    </row>
    <row r="263" spans="1:5">
      <c r="A263">
        <v>1429</v>
      </c>
      <c r="B263" s="134">
        <v>45163</v>
      </c>
      <c r="C263">
        <v>294</v>
      </c>
      <c r="D263" t="s">
        <v>25970</v>
      </c>
      <c r="E263">
        <v>21.95</v>
      </c>
    </row>
    <row r="264" spans="1:5">
      <c r="A264">
        <v>1453</v>
      </c>
      <c r="B264" s="134">
        <v>45149</v>
      </c>
      <c r="C264">
        <v>294</v>
      </c>
      <c r="D264" t="s">
        <v>25970</v>
      </c>
      <c r="E264">
        <v>13.98</v>
      </c>
    </row>
    <row r="265" spans="1:5">
      <c r="A265">
        <v>1454</v>
      </c>
      <c r="B265" s="134">
        <v>45198</v>
      </c>
      <c r="C265">
        <v>2772</v>
      </c>
      <c r="D265" t="s">
        <v>26007</v>
      </c>
      <c r="E265">
        <v>23.85</v>
      </c>
    </row>
    <row r="266" spans="1:5">
      <c r="A266">
        <v>1457</v>
      </c>
      <c r="B266" s="134">
        <v>45239</v>
      </c>
      <c r="C266">
        <v>2325</v>
      </c>
      <c r="D266" t="s">
        <v>25987</v>
      </c>
      <c r="E266">
        <v>8.2119999999999997</v>
      </c>
    </row>
    <row r="267" spans="1:5">
      <c r="A267">
        <v>1460</v>
      </c>
      <c r="B267" s="134">
        <v>45168</v>
      </c>
      <c r="C267">
        <v>308</v>
      </c>
      <c r="D267" t="s">
        <v>26008</v>
      </c>
      <c r="E267">
        <v>6.65</v>
      </c>
    </row>
    <row r="268" spans="1:5">
      <c r="A268">
        <v>1469</v>
      </c>
      <c r="B268" s="134">
        <v>45052</v>
      </c>
      <c r="C268">
        <v>146</v>
      </c>
      <c r="D268" t="s">
        <v>25959</v>
      </c>
      <c r="E268">
        <v>3.19</v>
      </c>
    </row>
    <row r="269" spans="1:5">
      <c r="A269">
        <v>1478</v>
      </c>
      <c r="B269" s="134">
        <v>45194</v>
      </c>
      <c r="C269">
        <v>146</v>
      </c>
      <c r="D269" t="s">
        <v>25959</v>
      </c>
      <c r="E269">
        <v>3.2</v>
      </c>
    </row>
    <row r="270" spans="1:5">
      <c r="A270">
        <v>1479</v>
      </c>
      <c r="B270" s="134">
        <v>45194</v>
      </c>
      <c r="C270">
        <v>146</v>
      </c>
      <c r="D270" t="s">
        <v>25959</v>
      </c>
      <c r="E270">
        <v>6.99</v>
      </c>
    </row>
    <row r="271" spans="1:5">
      <c r="A271">
        <v>1505</v>
      </c>
      <c r="B271" s="134">
        <v>45267</v>
      </c>
      <c r="C271">
        <v>1517</v>
      </c>
      <c r="D271" t="s">
        <v>25965</v>
      </c>
      <c r="E271">
        <v>17</v>
      </c>
    </row>
    <row r="272" spans="1:5">
      <c r="A272">
        <v>1507</v>
      </c>
      <c r="B272" s="134">
        <v>45267</v>
      </c>
      <c r="C272">
        <v>1517</v>
      </c>
      <c r="D272" t="s">
        <v>25965</v>
      </c>
      <c r="E272">
        <v>9.1</v>
      </c>
    </row>
    <row r="273" spans="1:5">
      <c r="A273">
        <v>1510</v>
      </c>
      <c r="B273" s="134">
        <v>45267</v>
      </c>
      <c r="C273">
        <v>1517</v>
      </c>
      <c r="D273" t="s">
        <v>25965</v>
      </c>
      <c r="E273">
        <v>9.1999999999999993</v>
      </c>
    </row>
    <row r="274" spans="1:5">
      <c r="A274">
        <v>1512</v>
      </c>
      <c r="B274" s="134">
        <v>45196</v>
      </c>
      <c r="C274">
        <v>1336</v>
      </c>
      <c r="D274" t="s">
        <v>25975</v>
      </c>
      <c r="E274">
        <v>10.67</v>
      </c>
    </row>
    <row r="275" spans="1:5">
      <c r="A275">
        <v>1513</v>
      </c>
      <c r="B275" s="134">
        <v>45196</v>
      </c>
      <c r="C275">
        <v>1336</v>
      </c>
      <c r="D275" t="s">
        <v>25975</v>
      </c>
      <c r="E275">
        <v>15.68</v>
      </c>
    </row>
    <row r="276" spans="1:5">
      <c r="A276">
        <v>1515</v>
      </c>
      <c r="B276" s="134">
        <v>45063</v>
      </c>
      <c r="C276">
        <v>1336</v>
      </c>
      <c r="D276" t="s">
        <v>25975</v>
      </c>
      <c r="E276">
        <v>12.14</v>
      </c>
    </row>
    <row r="277" spans="1:5">
      <c r="A277">
        <v>1516</v>
      </c>
      <c r="B277" s="134">
        <v>45169</v>
      </c>
      <c r="C277">
        <v>1336</v>
      </c>
      <c r="D277" t="s">
        <v>25975</v>
      </c>
      <c r="E277">
        <v>22.18</v>
      </c>
    </row>
    <row r="278" spans="1:5">
      <c r="A278">
        <v>1517</v>
      </c>
      <c r="B278" s="134">
        <v>45217</v>
      </c>
      <c r="C278">
        <v>2338</v>
      </c>
      <c r="D278" t="s">
        <v>25972</v>
      </c>
      <c r="E278">
        <v>13.9</v>
      </c>
    </row>
    <row r="279" spans="1:5">
      <c r="A279">
        <v>1520</v>
      </c>
      <c r="B279" s="134">
        <v>45250</v>
      </c>
      <c r="C279">
        <v>219</v>
      </c>
      <c r="D279" t="s">
        <v>26009</v>
      </c>
      <c r="E279">
        <v>9.3930000000000007</v>
      </c>
    </row>
    <row r="280" spans="1:5">
      <c r="A280">
        <v>1541</v>
      </c>
      <c r="B280" s="134">
        <v>44958</v>
      </c>
      <c r="C280">
        <v>2939</v>
      </c>
      <c r="D280" t="s">
        <v>25976</v>
      </c>
      <c r="E280">
        <v>7.16</v>
      </c>
    </row>
    <row r="281" spans="1:5">
      <c r="A281">
        <v>1545</v>
      </c>
      <c r="B281" s="134">
        <v>45239</v>
      </c>
      <c r="C281">
        <v>2325</v>
      </c>
      <c r="D281" t="s">
        <v>25987</v>
      </c>
      <c r="E281">
        <v>7.3049999999999997</v>
      </c>
    </row>
    <row r="282" spans="1:5">
      <c r="A282">
        <v>1547</v>
      </c>
      <c r="B282" s="134">
        <v>45239</v>
      </c>
      <c r="C282">
        <v>2325</v>
      </c>
      <c r="D282" t="s">
        <v>25987</v>
      </c>
      <c r="E282">
        <v>10.82</v>
      </c>
    </row>
    <row r="283" spans="1:5">
      <c r="A283">
        <v>1567</v>
      </c>
      <c r="B283" s="134">
        <v>45188</v>
      </c>
      <c r="C283">
        <v>294</v>
      </c>
      <c r="D283" t="s">
        <v>25970</v>
      </c>
      <c r="E283">
        <v>22.95</v>
      </c>
    </row>
    <row r="284" spans="1:5">
      <c r="A284">
        <v>1576</v>
      </c>
      <c r="B284" s="134">
        <v>45061</v>
      </c>
      <c r="C284">
        <v>2325</v>
      </c>
      <c r="D284" t="s">
        <v>25987</v>
      </c>
      <c r="E284">
        <v>3.39</v>
      </c>
    </row>
    <row r="285" spans="1:5">
      <c r="A285">
        <v>1577</v>
      </c>
      <c r="B285" s="134">
        <v>45196</v>
      </c>
      <c r="C285">
        <v>1336</v>
      </c>
      <c r="D285" t="s">
        <v>25975</v>
      </c>
      <c r="E285">
        <v>7.07</v>
      </c>
    </row>
    <row r="286" spans="1:5">
      <c r="A286">
        <v>1585</v>
      </c>
      <c r="B286" s="134">
        <v>45006</v>
      </c>
      <c r="C286">
        <v>2772</v>
      </c>
      <c r="D286" t="s">
        <v>26007</v>
      </c>
      <c r="E286">
        <v>21.03</v>
      </c>
    </row>
    <row r="287" spans="1:5">
      <c r="A287">
        <v>1600</v>
      </c>
      <c r="B287" s="134">
        <v>45042</v>
      </c>
      <c r="C287">
        <v>294</v>
      </c>
      <c r="D287" t="s">
        <v>25970</v>
      </c>
      <c r="E287">
        <v>9.9499999999999993</v>
      </c>
    </row>
    <row r="288" spans="1:5">
      <c r="A288">
        <v>1609</v>
      </c>
      <c r="B288" s="134">
        <v>45180</v>
      </c>
      <c r="C288">
        <v>2356</v>
      </c>
      <c r="D288" t="s">
        <v>25977</v>
      </c>
      <c r="E288">
        <v>7.1</v>
      </c>
    </row>
    <row r="289" spans="1:5">
      <c r="A289">
        <v>1610</v>
      </c>
      <c r="B289" s="134">
        <v>45118</v>
      </c>
      <c r="C289">
        <v>2312</v>
      </c>
      <c r="D289" t="s">
        <v>25995</v>
      </c>
      <c r="E289">
        <v>16.73</v>
      </c>
    </row>
    <row r="290" spans="1:5">
      <c r="A290">
        <v>1612</v>
      </c>
      <c r="B290" s="134">
        <v>45134</v>
      </c>
      <c r="C290">
        <v>2440</v>
      </c>
      <c r="D290" t="s">
        <v>25964</v>
      </c>
      <c r="E290">
        <v>7.49</v>
      </c>
    </row>
    <row r="291" spans="1:5">
      <c r="A291">
        <v>1613</v>
      </c>
      <c r="B291" s="134">
        <v>45254</v>
      </c>
      <c r="C291">
        <v>1336</v>
      </c>
      <c r="D291" t="s">
        <v>25975</v>
      </c>
      <c r="E291">
        <v>11.69</v>
      </c>
    </row>
    <row r="292" spans="1:5">
      <c r="A292">
        <v>1614</v>
      </c>
      <c r="B292" s="134">
        <v>45196</v>
      </c>
      <c r="C292">
        <v>1336</v>
      </c>
      <c r="D292" t="s">
        <v>25975</v>
      </c>
      <c r="E292">
        <v>16.75</v>
      </c>
    </row>
    <row r="293" spans="1:5">
      <c r="A293">
        <v>1615</v>
      </c>
      <c r="B293" s="134">
        <v>45140</v>
      </c>
      <c r="C293">
        <v>1336</v>
      </c>
      <c r="D293" t="s">
        <v>25975</v>
      </c>
      <c r="E293">
        <v>21.76</v>
      </c>
    </row>
    <row r="294" spans="1:5">
      <c r="A294">
        <v>1618</v>
      </c>
      <c r="B294" s="134">
        <v>45196</v>
      </c>
      <c r="C294">
        <v>1336</v>
      </c>
      <c r="D294" t="s">
        <v>25975</v>
      </c>
      <c r="E294">
        <v>54.42</v>
      </c>
    </row>
    <row r="295" spans="1:5">
      <c r="A295">
        <v>1630</v>
      </c>
      <c r="B295" s="134">
        <v>45188</v>
      </c>
      <c r="C295">
        <v>294</v>
      </c>
      <c r="D295" t="s">
        <v>25970</v>
      </c>
      <c r="E295">
        <v>32.450000000000003</v>
      </c>
    </row>
    <row r="296" spans="1:5">
      <c r="A296">
        <v>1655</v>
      </c>
      <c r="B296" s="134">
        <v>45182</v>
      </c>
      <c r="C296">
        <v>2345</v>
      </c>
      <c r="D296" t="s">
        <v>26006</v>
      </c>
      <c r="E296">
        <v>6.2569999999999997</v>
      </c>
    </row>
    <row r="297" spans="1:5">
      <c r="A297">
        <v>1656</v>
      </c>
      <c r="B297" s="134">
        <v>45182</v>
      </c>
      <c r="C297">
        <v>2345</v>
      </c>
      <c r="D297" t="s">
        <v>26006</v>
      </c>
      <c r="E297">
        <v>9.6270000000000007</v>
      </c>
    </row>
    <row r="298" spans="1:5">
      <c r="A298">
        <v>1663</v>
      </c>
      <c r="B298" s="134">
        <v>45245</v>
      </c>
      <c r="C298">
        <v>2418</v>
      </c>
      <c r="D298" t="s">
        <v>25958</v>
      </c>
      <c r="E298">
        <v>5.5380000000000003</v>
      </c>
    </row>
    <row r="299" spans="1:5">
      <c r="A299">
        <v>1664</v>
      </c>
      <c r="B299" s="134">
        <v>45107</v>
      </c>
      <c r="C299">
        <v>2345</v>
      </c>
      <c r="D299" t="s">
        <v>26006</v>
      </c>
      <c r="E299">
        <v>12.58</v>
      </c>
    </row>
    <row r="300" spans="1:5">
      <c r="A300">
        <v>1666</v>
      </c>
      <c r="B300" s="134">
        <v>45182</v>
      </c>
      <c r="C300">
        <v>2345</v>
      </c>
      <c r="D300" t="s">
        <v>26006</v>
      </c>
      <c r="E300">
        <v>4.4660000000000002</v>
      </c>
    </row>
    <row r="301" spans="1:5">
      <c r="A301">
        <v>1677</v>
      </c>
      <c r="B301" s="134">
        <v>45144</v>
      </c>
      <c r="C301">
        <v>2194</v>
      </c>
      <c r="D301" t="s">
        <v>26010</v>
      </c>
      <c r="E301">
        <v>9.35</v>
      </c>
    </row>
    <row r="302" spans="1:5">
      <c r="A302">
        <v>1679</v>
      </c>
      <c r="B302" s="134">
        <v>45144</v>
      </c>
      <c r="C302">
        <v>2194</v>
      </c>
      <c r="D302" t="s">
        <v>26010</v>
      </c>
      <c r="E302">
        <v>12.33</v>
      </c>
    </row>
    <row r="303" spans="1:5">
      <c r="A303">
        <v>1699</v>
      </c>
      <c r="B303" s="134">
        <v>45168</v>
      </c>
      <c r="C303">
        <v>1517</v>
      </c>
      <c r="D303" t="s">
        <v>25965</v>
      </c>
      <c r="E303">
        <v>11</v>
      </c>
    </row>
    <row r="304" spans="1:5">
      <c r="A304">
        <v>1704</v>
      </c>
      <c r="B304" s="134">
        <v>45196</v>
      </c>
      <c r="C304">
        <v>1336</v>
      </c>
      <c r="D304" t="s">
        <v>25975</v>
      </c>
      <c r="E304">
        <v>7.53</v>
      </c>
    </row>
    <row r="305" spans="1:5">
      <c r="A305">
        <v>1705</v>
      </c>
      <c r="B305" s="134">
        <v>45087</v>
      </c>
      <c r="C305">
        <v>3023</v>
      </c>
      <c r="D305" t="s">
        <v>25999</v>
      </c>
      <c r="E305">
        <v>41.41</v>
      </c>
    </row>
    <row r="306" spans="1:5">
      <c r="A306">
        <v>1707</v>
      </c>
      <c r="B306" s="134">
        <v>45239</v>
      </c>
      <c r="C306">
        <v>2325</v>
      </c>
      <c r="D306" t="s">
        <v>25987</v>
      </c>
      <c r="E306">
        <v>8.3109999999999999</v>
      </c>
    </row>
    <row r="307" spans="1:5">
      <c r="A307">
        <v>1708</v>
      </c>
      <c r="B307" s="134">
        <v>45196</v>
      </c>
      <c r="C307">
        <v>1336</v>
      </c>
      <c r="D307" t="s">
        <v>25975</v>
      </c>
      <c r="E307">
        <v>5.08</v>
      </c>
    </row>
    <row r="308" spans="1:5">
      <c r="A308">
        <v>1710</v>
      </c>
      <c r="B308" s="134">
        <v>45194</v>
      </c>
      <c r="C308">
        <v>146</v>
      </c>
      <c r="D308" t="s">
        <v>25959</v>
      </c>
      <c r="E308">
        <v>18.05</v>
      </c>
    </row>
    <row r="309" spans="1:5">
      <c r="A309">
        <v>1711</v>
      </c>
      <c r="B309" s="134">
        <v>45239</v>
      </c>
      <c r="C309">
        <v>2325</v>
      </c>
      <c r="D309" t="s">
        <v>25987</v>
      </c>
      <c r="E309">
        <v>16.341000000000001</v>
      </c>
    </row>
    <row r="310" spans="1:5">
      <c r="A310">
        <v>1714</v>
      </c>
      <c r="B310" s="134">
        <v>45052</v>
      </c>
      <c r="C310">
        <v>146</v>
      </c>
      <c r="D310" t="s">
        <v>25959</v>
      </c>
      <c r="E310">
        <v>39.090000000000003</v>
      </c>
    </row>
    <row r="311" spans="1:5">
      <c r="A311">
        <v>1716</v>
      </c>
      <c r="B311" s="134">
        <v>45149</v>
      </c>
      <c r="C311">
        <v>294</v>
      </c>
      <c r="D311" t="s">
        <v>25970</v>
      </c>
      <c r="E311">
        <v>8.75</v>
      </c>
    </row>
    <row r="312" spans="1:5">
      <c r="A312">
        <v>1722</v>
      </c>
      <c r="B312" s="134">
        <v>45245</v>
      </c>
      <c r="C312">
        <v>2418</v>
      </c>
      <c r="D312" t="s">
        <v>25958</v>
      </c>
      <c r="E312">
        <v>3.5609999999999999</v>
      </c>
    </row>
    <row r="313" spans="1:5">
      <c r="A313">
        <v>1722</v>
      </c>
      <c r="B313" s="134">
        <v>45245</v>
      </c>
      <c r="C313">
        <v>2418</v>
      </c>
      <c r="D313" t="s">
        <v>25958</v>
      </c>
      <c r="E313">
        <v>3.5609999999999999</v>
      </c>
    </row>
    <row r="314" spans="1:5">
      <c r="A314">
        <v>1724</v>
      </c>
      <c r="B314" s="134">
        <v>45245</v>
      </c>
      <c r="C314">
        <v>2418</v>
      </c>
      <c r="D314" t="s">
        <v>25958</v>
      </c>
      <c r="E314">
        <v>2.38</v>
      </c>
    </row>
    <row r="315" spans="1:5">
      <c r="A315">
        <v>1727</v>
      </c>
      <c r="B315" s="134">
        <v>45245</v>
      </c>
      <c r="C315">
        <v>2418</v>
      </c>
      <c r="D315" t="s">
        <v>25958</v>
      </c>
      <c r="E315">
        <v>1.7430000000000001</v>
      </c>
    </row>
    <row r="316" spans="1:5">
      <c r="A316">
        <v>1729</v>
      </c>
      <c r="B316" s="134">
        <v>45042</v>
      </c>
      <c r="C316">
        <v>294</v>
      </c>
      <c r="D316" t="s">
        <v>25970</v>
      </c>
      <c r="E316">
        <v>11.65</v>
      </c>
    </row>
    <row r="317" spans="1:5">
      <c r="A317">
        <v>1730</v>
      </c>
      <c r="B317" s="134">
        <v>45230</v>
      </c>
      <c r="C317">
        <v>313</v>
      </c>
      <c r="D317" t="s">
        <v>26011</v>
      </c>
      <c r="E317">
        <v>8.4269999999999996</v>
      </c>
    </row>
    <row r="318" spans="1:5">
      <c r="A318">
        <v>1737</v>
      </c>
      <c r="B318" s="134">
        <v>45239</v>
      </c>
      <c r="C318">
        <v>2325</v>
      </c>
      <c r="D318" t="s">
        <v>25987</v>
      </c>
      <c r="E318">
        <v>9.3629999999999995</v>
      </c>
    </row>
    <row r="319" spans="1:5">
      <c r="A319">
        <v>1739</v>
      </c>
      <c r="B319" s="134">
        <v>45280</v>
      </c>
      <c r="C319">
        <v>1517</v>
      </c>
      <c r="D319" t="s">
        <v>25965</v>
      </c>
      <c r="E319">
        <v>9.4</v>
      </c>
    </row>
    <row r="320" spans="1:5">
      <c r="A320">
        <v>1741</v>
      </c>
      <c r="B320" s="134">
        <v>45280</v>
      </c>
      <c r="C320">
        <v>1517</v>
      </c>
      <c r="D320" t="s">
        <v>25965</v>
      </c>
      <c r="E320">
        <v>8.4</v>
      </c>
    </row>
    <row r="321" spans="1:5">
      <c r="A321">
        <v>1745</v>
      </c>
      <c r="B321" s="134">
        <v>45149</v>
      </c>
      <c r="C321">
        <v>294</v>
      </c>
      <c r="D321" t="s">
        <v>25970</v>
      </c>
      <c r="E321">
        <v>5.55</v>
      </c>
    </row>
    <row r="322" spans="1:5">
      <c r="A322">
        <v>1748</v>
      </c>
      <c r="B322" s="134">
        <v>45188</v>
      </c>
      <c r="C322">
        <v>294</v>
      </c>
      <c r="D322" t="s">
        <v>25970</v>
      </c>
      <c r="E322">
        <v>7.85</v>
      </c>
    </row>
    <row r="323" spans="1:5">
      <c r="A323">
        <v>1764</v>
      </c>
      <c r="B323" s="134">
        <v>45210</v>
      </c>
      <c r="C323">
        <v>2373</v>
      </c>
      <c r="D323" t="s">
        <v>26003</v>
      </c>
      <c r="E323">
        <v>21.885999999999999</v>
      </c>
    </row>
    <row r="324" spans="1:5">
      <c r="A324">
        <v>1792</v>
      </c>
      <c r="B324" s="134">
        <v>44951</v>
      </c>
      <c r="C324">
        <v>2036</v>
      </c>
      <c r="D324" t="s">
        <v>25966</v>
      </c>
      <c r="E324">
        <v>9.11</v>
      </c>
    </row>
    <row r="325" spans="1:5">
      <c r="A325">
        <v>1804</v>
      </c>
      <c r="B325" s="134">
        <v>44951</v>
      </c>
      <c r="C325">
        <v>2036</v>
      </c>
      <c r="D325" t="s">
        <v>25966</v>
      </c>
      <c r="E325">
        <v>9.7200000000000006</v>
      </c>
    </row>
    <row r="326" spans="1:5">
      <c r="A326">
        <v>1810</v>
      </c>
      <c r="B326" s="134">
        <v>45090</v>
      </c>
      <c r="C326">
        <v>1518</v>
      </c>
      <c r="D326" t="s">
        <v>26012</v>
      </c>
      <c r="E326">
        <v>8.01</v>
      </c>
    </row>
    <row r="327" spans="1:5">
      <c r="A327">
        <v>1811</v>
      </c>
      <c r="B327" s="134">
        <v>45209</v>
      </c>
      <c r="C327">
        <v>1518</v>
      </c>
      <c r="D327" t="s">
        <v>26012</v>
      </c>
      <c r="E327">
        <v>6.49</v>
      </c>
    </row>
    <row r="328" spans="1:5">
      <c r="A328">
        <v>1813</v>
      </c>
      <c r="B328" s="134">
        <v>45209</v>
      </c>
      <c r="C328">
        <v>1518</v>
      </c>
      <c r="D328" t="s">
        <v>26012</v>
      </c>
      <c r="E328">
        <v>13.13</v>
      </c>
    </row>
    <row r="329" spans="1:5">
      <c r="A329">
        <v>1816</v>
      </c>
      <c r="B329" s="134">
        <v>45209</v>
      </c>
      <c r="C329">
        <v>1518</v>
      </c>
      <c r="D329" t="s">
        <v>26012</v>
      </c>
      <c r="E329">
        <v>3.73</v>
      </c>
    </row>
    <row r="330" spans="1:5">
      <c r="A330">
        <v>1838</v>
      </c>
      <c r="B330" s="134">
        <v>45209</v>
      </c>
      <c r="C330">
        <v>1518</v>
      </c>
      <c r="D330" t="s">
        <v>26012</v>
      </c>
      <c r="E330">
        <v>8.02</v>
      </c>
    </row>
    <row r="331" spans="1:5">
      <c r="A331">
        <v>1841</v>
      </c>
      <c r="B331" s="134">
        <v>45138</v>
      </c>
      <c r="C331">
        <v>294</v>
      </c>
      <c r="D331" t="s">
        <v>25970</v>
      </c>
      <c r="E331">
        <v>13.75</v>
      </c>
    </row>
    <row r="332" spans="1:5">
      <c r="A332">
        <v>1841</v>
      </c>
      <c r="B332" s="134">
        <v>45138</v>
      </c>
      <c r="C332">
        <v>294</v>
      </c>
      <c r="D332" t="s">
        <v>25970</v>
      </c>
      <c r="E332">
        <v>13.28</v>
      </c>
    </row>
    <row r="333" spans="1:5">
      <c r="A333">
        <v>1842</v>
      </c>
      <c r="B333" s="134">
        <v>45200</v>
      </c>
      <c r="C333">
        <v>2019</v>
      </c>
      <c r="D333" t="s">
        <v>25960</v>
      </c>
      <c r="E333">
        <v>9.99</v>
      </c>
    </row>
    <row r="334" spans="1:5">
      <c r="A334">
        <v>1846</v>
      </c>
      <c r="B334" s="134">
        <v>45225</v>
      </c>
      <c r="C334">
        <v>1504</v>
      </c>
      <c r="D334" t="s">
        <v>26013</v>
      </c>
      <c r="E334">
        <v>3.45</v>
      </c>
    </row>
    <row r="335" spans="1:5">
      <c r="A335">
        <v>1852</v>
      </c>
      <c r="B335" s="134">
        <v>45259</v>
      </c>
      <c r="C335">
        <v>294</v>
      </c>
      <c r="D335" t="s">
        <v>25970</v>
      </c>
      <c r="E335">
        <v>12.95</v>
      </c>
    </row>
    <row r="336" spans="1:5">
      <c r="A336">
        <v>1853</v>
      </c>
      <c r="B336" s="134">
        <v>44929</v>
      </c>
      <c r="C336">
        <v>1504</v>
      </c>
      <c r="D336" t="s">
        <v>26013</v>
      </c>
      <c r="E336">
        <v>8.32</v>
      </c>
    </row>
    <row r="337" spans="1:5">
      <c r="A337">
        <v>1857</v>
      </c>
      <c r="B337" s="134">
        <v>45225</v>
      </c>
      <c r="C337">
        <v>1504</v>
      </c>
      <c r="D337" t="s">
        <v>26013</v>
      </c>
      <c r="E337">
        <v>2.65</v>
      </c>
    </row>
    <row r="338" spans="1:5">
      <c r="A338">
        <v>1858</v>
      </c>
      <c r="B338" s="134">
        <v>45246</v>
      </c>
      <c r="C338">
        <v>1504</v>
      </c>
      <c r="D338" t="s">
        <v>26013</v>
      </c>
      <c r="E338">
        <v>1.952</v>
      </c>
    </row>
    <row r="339" spans="1:5">
      <c r="A339">
        <v>1859</v>
      </c>
      <c r="B339" s="134">
        <v>45225</v>
      </c>
      <c r="C339">
        <v>1504</v>
      </c>
      <c r="D339" t="s">
        <v>26013</v>
      </c>
      <c r="E339">
        <v>2.9</v>
      </c>
    </row>
    <row r="340" spans="1:5">
      <c r="A340">
        <v>1862</v>
      </c>
      <c r="B340" s="134">
        <v>45225</v>
      </c>
      <c r="C340">
        <v>1504</v>
      </c>
      <c r="D340" t="s">
        <v>26013</v>
      </c>
      <c r="E340">
        <v>2.95</v>
      </c>
    </row>
    <row r="341" spans="1:5">
      <c r="A341">
        <v>1864</v>
      </c>
      <c r="B341" s="134">
        <v>44929</v>
      </c>
      <c r="C341">
        <v>1504</v>
      </c>
      <c r="D341" t="s">
        <v>26013</v>
      </c>
      <c r="E341">
        <v>10.94</v>
      </c>
    </row>
    <row r="342" spans="1:5">
      <c r="A342">
        <v>1870</v>
      </c>
      <c r="B342" s="134">
        <v>45267</v>
      </c>
      <c r="C342">
        <v>1517</v>
      </c>
      <c r="D342" t="s">
        <v>25965</v>
      </c>
      <c r="E342">
        <v>10.95</v>
      </c>
    </row>
    <row r="343" spans="1:5">
      <c r="A343">
        <v>1905</v>
      </c>
      <c r="B343" s="134">
        <v>45116</v>
      </c>
      <c r="C343">
        <v>2440</v>
      </c>
      <c r="D343" t="s">
        <v>25964</v>
      </c>
      <c r="E343">
        <v>7.49</v>
      </c>
    </row>
    <row r="344" spans="1:5">
      <c r="A344">
        <v>1910</v>
      </c>
      <c r="B344" s="134">
        <v>45279</v>
      </c>
      <c r="C344">
        <v>1203</v>
      </c>
      <c r="D344" t="s">
        <v>26014</v>
      </c>
      <c r="E344">
        <v>13.763999999999999</v>
      </c>
    </row>
    <row r="345" spans="1:5">
      <c r="A345">
        <v>1911</v>
      </c>
      <c r="B345" s="134">
        <v>45279</v>
      </c>
      <c r="C345">
        <v>1203</v>
      </c>
      <c r="D345" t="s">
        <v>26014</v>
      </c>
      <c r="E345">
        <v>11.496</v>
      </c>
    </row>
    <row r="346" spans="1:5">
      <c r="A346">
        <v>1914</v>
      </c>
      <c r="B346" s="134">
        <v>45259</v>
      </c>
      <c r="C346">
        <v>294</v>
      </c>
      <c r="D346" t="s">
        <v>25970</v>
      </c>
      <c r="E346">
        <v>8.4499999999999993</v>
      </c>
    </row>
    <row r="347" spans="1:5">
      <c r="A347">
        <v>1918</v>
      </c>
      <c r="B347" s="134">
        <v>45012</v>
      </c>
      <c r="C347">
        <v>3087</v>
      </c>
      <c r="D347" t="s">
        <v>26015</v>
      </c>
      <c r="E347">
        <v>17.193000000000001</v>
      </c>
    </row>
    <row r="348" spans="1:5">
      <c r="A348">
        <v>1925</v>
      </c>
      <c r="B348" s="134">
        <v>45012</v>
      </c>
      <c r="C348">
        <v>3087</v>
      </c>
      <c r="D348" t="s">
        <v>26015</v>
      </c>
      <c r="E348">
        <v>15.34</v>
      </c>
    </row>
    <row r="349" spans="1:5">
      <c r="A349">
        <v>1934</v>
      </c>
      <c r="B349" s="134">
        <v>45042</v>
      </c>
      <c r="C349">
        <v>294</v>
      </c>
      <c r="D349" t="s">
        <v>25970</v>
      </c>
      <c r="E349">
        <v>9.85</v>
      </c>
    </row>
    <row r="350" spans="1:5">
      <c r="A350">
        <v>1952</v>
      </c>
      <c r="B350" s="134">
        <v>45163</v>
      </c>
      <c r="C350">
        <v>294</v>
      </c>
      <c r="D350" t="s">
        <v>25970</v>
      </c>
      <c r="E350">
        <v>37.9</v>
      </c>
    </row>
    <row r="351" spans="1:5">
      <c r="A351">
        <v>1954</v>
      </c>
      <c r="B351" s="134">
        <v>45267</v>
      </c>
      <c r="C351">
        <v>1517</v>
      </c>
      <c r="D351" t="s">
        <v>25965</v>
      </c>
      <c r="E351">
        <v>7.6</v>
      </c>
    </row>
    <row r="352" spans="1:5">
      <c r="A352">
        <v>1972</v>
      </c>
      <c r="B352" s="134">
        <v>45051</v>
      </c>
      <c r="C352">
        <v>2026</v>
      </c>
      <c r="D352" t="s">
        <v>26016</v>
      </c>
      <c r="E352">
        <v>18.72</v>
      </c>
    </row>
    <row r="353" spans="1:5">
      <c r="A353">
        <v>1973</v>
      </c>
      <c r="B353" s="134">
        <v>45242</v>
      </c>
      <c r="C353">
        <v>2026</v>
      </c>
      <c r="D353" t="s">
        <v>26016</v>
      </c>
      <c r="E353">
        <v>5.8630000000000004</v>
      </c>
    </row>
    <row r="354" spans="1:5">
      <c r="A354">
        <v>1974</v>
      </c>
      <c r="B354" s="134">
        <v>45002</v>
      </c>
      <c r="C354">
        <v>2026</v>
      </c>
      <c r="D354" t="s">
        <v>26016</v>
      </c>
      <c r="E354">
        <v>8.64</v>
      </c>
    </row>
    <row r="355" spans="1:5">
      <c r="A355">
        <v>1975</v>
      </c>
      <c r="B355" s="134">
        <v>45242</v>
      </c>
      <c r="C355">
        <v>2026</v>
      </c>
      <c r="D355" t="s">
        <v>26016</v>
      </c>
      <c r="E355">
        <v>8.6219999999999999</v>
      </c>
    </row>
    <row r="356" spans="1:5">
      <c r="A356">
        <v>1976</v>
      </c>
      <c r="B356" s="134">
        <v>45216</v>
      </c>
      <c r="C356">
        <v>2026</v>
      </c>
      <c r="D356" t="s">
        <v>26016</v>
      </c>
      <c r="E356">
        <v>5.36</v>
      </c>
    </row>
    <row r="357" spans="1:5">
      <c r="A357">
        <v>1977</v>
      </c>
      <c r="B357" s="134">
        <v>45242</v>
      </c>
      <c r="C357">
        <v>2026</v>
      </c>
      <c r="D357" t="s">
        <v>26016</v>
      </c>
      <c r="E357">
        <v>56.521999999999998</v>
      </c>
    </row>
    <row r="358" spans="1:5">
      <c r="A358">
        <v>1979</v>
      </c>
      <c r="B358" s="134">
        <v>45131</v>
      </c>
      <c r="C358">
        <v>2026</v>
      </c>
      <c r="D358" t="s">
        <v>26016</v>
      </c>
      <c r="E358">
        <v>6.7389999999999999</v>
      </c>
    </row>
    <row r="359" spans="1:5">
      <c r="A359">
        <v>1980</v>
      </c>
      <c r="B359" s="134">
        <v>45131</v>
      </c>
      <c r="C359">
        <v>2026</v>
      </c>
      <c r="D359" t="s">
        <v>26016</v>
      </c>
      <c r="E359">
        <v>3.7149999999999999</v>
      </c>
    </row>
    <row r="360" spans="1:5">
      <c r="A360">
        <v>1982</v>
      </c>
      <c r="B360" s="134">
        <v>45131</v>
      </c>
      <c r="C360">
        <v>2026</v>
      </c>
      <c r="D360" t="s">
        <v>26016</v>
      </c>
      <c r="E360">
        <v>17.664000000000001</v>
      </c>
    </row>
    <row r="361" spans="1:5">
      <c r="A361">
        <v>1983</v>
      </c>
      <c r="B361" s="134">
        <v>45216</v>
      </c>
      <c r="C361">
        <v>2026</v>
      </c>
      <c r="D361" t="s">
        <v>26016</v>
      </c>
      <c r="E361">
        <v>24</v>
      </c>
    </row>
    <row r="362" spans="1:5">
      <c r="A362">
        <v>1994</v>
      </c>
      <c r="B362" s="134">
        <v>45216</v>
      </c>
      <c r="C362">
        <v>2026</v>
      </c>
      <c r="D362" t="s">
        <v>26016</v>
      </c>
      <c r="E362">
        <v>26.88</v>
      </c>
    </row>
    <row r="363" spans="1:5">
      <c r="A363">
        <v>1995</v>
      </c>
      <c r="B363" s="134">
        <v>45131</v>
      </c>
      <c r="C363">
        <v>2026</v>
      </c>
      <c r="D363" t="s">
        <v>26016</v>
      </c>
      <c r="E363">
        <v>8.2080000000000002</v>
      </c>
    </row>
    <row r="364" spans="1:5">
      <c r="A364">
        <v>1998</v>
      </c>
      <c r="B364" s="134">
        <v>45131</v>
      </c>
      <c r="C364">
        <v>2026</v>
      </c>
      <c r="D364" t="s">
        <v>26016</v>
      </c>
      <c r="E364">
        <v>9.5039999999999996</v>
      </c>
    </row>
    <row r="365" spans="1:5">
      <c r="A365">
        <v>2003</v>
      </c>
      <c r="B365" s="134">
        <v>45118</v>
      </c>
      <c r="C365">
        <v>2026</v>
      </c>
      <c r="D365" t="s">
        <v>26016</v>
      </c>
      <c r="E365">
        <v>187.2</v>
      </c>
    </row>
    <row r="366" spans="1:5">
      <c r="A366">
        <v>2032</v>
      </c>
      <c r="B366" s="134">
        <v>44945</v>
      </c>
      <c r="C366">
        <v>630</v>
      </c>
      <c r="D366" t="s">
        <v>26017</v>
      </c>
      <c r="E366">
        <v>16.21</v>
      </c>
    </row>
    <row r="367" spans="1:5">
      <c r="A367">
        <v>2033</v>
      </c>
      <c r="B367" s="134">
        <v>45235</v>
      </c>
      <c r="C367">
        <v>630</v>
      </c>
      <c r="D367" t="s">
        <v>26017</v>
      </c>
      <c r="E367">
        <v>3.85</v>
      </c>
    </row>
    <row r="368" spans="1:5">
      <c r="A368">
        <v>2034</v>
      </c>
      <c r="B368" s="134">
        <v>45180</v>
      </c>
      <c r="C368">
        <v>2204</v>
      </c>
      <c r="D368" t="s">
        <v>26018</v>
      </c>
      <c r="E368">
        <v>7.61</v>
      </c>
    </row>
    <row r="369" spans="1:5">
      <c r="A369">
        <v>2035</v>
      </c>
      <c r="B369" s="134">
        <v>45199</v>
      </c>
      <c r="C369">
        <v>510</v>
      </c>
      <c r="D369" t="s">
        <v>26019</v>
      </c>
      <c r="E369">
        <v>12.82</v>
      </c>
    </row>
    <row r="370" spans="1:5">
      <c r="A370">
        <v>2036</v>
      </c>
      <c r="B370" s="134">
        <v>45199</v>
      </c>
      <c r="C370">
        <v>510</v>
      </c>
      <c r="D370" t="s">
        <v>26019</v>
      </c>
      <c r="E370">
        <v>12.82</v>
      </c>
    </row>
    <row r="371" spans="1:5">
      <c r="A371">
        <v>2060</v>
      </c>
      <c r="B371" s="134">
        <v>44956</v>
      </c>
      <c r="C371">
        <v>602</v>
      </c>
      <c r="D371" t="s">
        <v>26020</v>
      </c>
      <c r="E371">
        <v>145.5</v>
      </c>
    </row>
    <row r="372" spans="1:5">
      <c r="A372">
        <v>2061</v>
      </c>
      <c r="B372" s="134">
        <v>45007</v>
      </c>
      <c r="C372">
        <v>602</v>
      </c>
      <c r="D372" t="s">
        <v>26020</v>
      </c>
      <c r="E372">
        <v>32</v>
      </c>
    </row>
    <row r="373" spans="1:5">
      <c r="A373">
        <v>2065</v>
      </c>
      <c r="B373" s="134">
        <v>45209</v>
      </c>
      <c r="C373">
        <v>630</v>
      </c>
      <c r="D373" t="s">
        <v>26017</v>
      </c>
      <c r="E373">
        <v>4.5999999999999996</v>
      </c>
    </row>
    <row r="374" spans="1:5">
      <c r="A374">
        <v>2071</v>
      </c>
      <c r="B374" s="134">
        <v>45242</v>
      </c>
      <c r="C374">
        <v>2026</v>
      </c>
      <c r="D374" t="s">
        <v>26016</v>
      </c>
      <c r="E374">
        <v>9.9149999999999991</v>
      </c>
    </row>
    <row r="375" spans="1:5">
      <c r="A375">
        <v>2073</v>
      </c>
      <c r="B375" s="134">
        <v>45190</v>
      </c>
      <c r="C375">
        <v>2297</v>
      </c>
      <c r="D375" t="s">
        <v>26021</v>
      </c>
      <c r="E375">
        <v>25</v>
      </c>
    </row>
    <row r="376" spans="1:5">
      <c r="A376">
        <v>2075</v>
      </c>
      <c r="B376" s="134">
        <v>45216</v>
      </c>
      <c r="C376">
        <v>2026</v>
      </c>
      <c r="D376" t="s">
        <v>26016</v>
      </c>
      <c r="E376">
        <v>23.33</v>
      </c>
    </row>
    <row r="377" spans="1:5">
      <c r="A377">
        <v>2076</v>
      </c>
      <c r="B377" s="134">
        <v>45250</v>
      </c>
      <c r="C377">
        <v>2026</v>
      </c>
      <c r="D377" t="s">
        <v>26016</v>
      </c>
      <c r="E377">
        <v>43.11</v>
      </c>
    </row>
    <row r="378" spans="1:5">
      <c r="A378">
        <v>2077</v>
      </c>
      <c r="B378" s="134">
        <v>45118</v>
      </c>
      <c r="C378">
        <v>2026</v>
      </c>
      <c r="D378" t="s">
        <v>26016</v>
      </c>
      <c r="E378">
        <v>69.12</v>
      </c>
    </row>
    <row r="379" spans="1:5">
      <c r="A379">
        <v>2078</v>
      </c>
      <c r="B379" s="134">
        <v>44971</v>
      </c>
      <c r="C379">
        <v>2258</v>
      </c>
      <c r="D379" t="s">
        <v>26022</v>
      </c>
      <c r="E379">
        <v>15.98</v>
      </c>
    </row>
    <row r="380" spans="1:5">
      <c r="A380">
        <v>2079</v>
      </c>
      <c r="B380" s="134">
        <v>45092</v>
      </c>
      <c r="C380">
        <v>2258</v>
      </c>
      <c r="D380" t="s">
        <v>26022</v>
      </c>
      <c r="E380">
        <v>10.63</v>
      </c>
    </row>
    <row r="381" spans="1:5">
      <c r="A381">
        <v>2080</v>
      </c>
      <c r="B381" s="134">
        <v>45092</v>
      </c>
      <c r="C381">
        <v>2258</v>
      </c>
      <c r="D381" t="s">
        <v>26022</v>
      </c>
      <c r="E381">
        <v>10.63</v>
      </c>
    </row>
    <row r="382" spans="1:5">
      <c r="A382">
        <v>2081</v>
      </c>
      <c r="B382" s="134">
        <v>45092</v>
      </c>
      <c r="C382">
        <v>2258</v>
      </c>
      <c r="D382" t="s">
        <v>26022</v>
      </c>
      <c r="E382">
        <v>10.63</v>
      </c>
    </row>
    <row r="383" spans="1:5">
      <c r="A383">
        <v>2083</v>
      </c>
      <c r="B383" s="134">
        <v>45092</v>
      </c>
      <c r="C383">
        <v>2258</v>
      </c>
      <c r="D383" t="s">
        <v>26022</v>
      </c>
      <c r="E383">
        <v>14.06</v>
      </c>
    </row>
    <row r="384" spans="1:5">
      <c r="A384">
        <v>2104</v>
      </c>
      <c r="B384" s="134">
        <v>45109</v>
      </c>
      <c r="C384">
        <v>257</v>
      </c>
      <c r="D384" t="s">
        <v>26023</v>
      </c>
      <c r="E384">
        <v>33</v>
      </c>
    </row>
    <row r="385" spans="1:5">
      <c r="A385">
        <v>2105</v>
      </c>
      <c r="B385" s="134">
        <v>45133</v>
      </c>
      <c r="C385">
        <v>257</v>
      </c>
      <c r="D385" t="s">
        <v>26023</v>
      </c>
      <c r="E385">
        <v>12.5</v>
      </c>
    </row>
    <row r="386" spans="1:5">
      <c r="A386">
        <v>2106</v>
      </c>
      <c r="B386" s="134">
        <v>45133</v>
      </c>
      <c r="C386">
        <v>257</v>
      </c>
      <c r="D386" t="s">
        <v>26023</v>
      </c>
      <c r="E386">
        <v>8.9</v>
      </c>
    </row>
    <row r="387" spans="1:5">
      <c r="A387">
        <v>2130</v>
      </c>
      <c r="B387" s="134">
        <v>45241</v>
      </c>
      <c r="C387">
        <v>2327</v>
      </c>
      <c r="D387" t="s">
        <v>26024</v>
      </c>
      <c r="E387">
        <v>6.96</v>
      </c>
    </row>
    <row r="388" spans="1:5">
      <c r="A388">
        <v>2133</v>
      </c>
      <c r="B388" s="134">
        <v>45241</v>
      </c>
      <c r="C388">
        <v>2327</v>
      </c>
      <c r="D388" t="s">
        <v>26024</v>
      </c>
      <c r="E388">
        <v>10.35</v>
      </c>
    </row>
    <row r="389" spans="1:5">
      <c r="A389">
        <v>2140</v>
      </c>
      <c r="B389" s="134">
        <v>45215</v>
      </c>
      <c r="C389">
        <v>230</v>
      </c>
      <c r="D389" t="s">
        <v>26025</v>
      </c>
      <c r="E389">
        <v>6.18</v>
      </c>
    </row>
    <row r="390" spans="1:5">
      <c r="A390">
        <v>2164</v>
      </c>
      <c r="B390" s="134">
        <v>45260</v>
      </c>
      <c r="C390">
        <v>2930</v>
      </c>
      <c r="D390" t="s">
        <v>26026</v>
      </c>
      <c r="E390">
        <v>7.5949999999999998</v>
      </c>
    </row>
    <row r="391" spans="1:5">
      <c r="A391">
        <v>2165</v>
      </c>
      <c r="B391" s="134">
        <v>45169</v>
      </c>
      <c r="C391">
        <v>2930</v>
      </c>
      <c r="D391" t="s">
        <v>26026</v>
      </c>
      <c r="E391">
        <v>7.04</v>
      </c>
    </row>
    <row r="392" spans="1:5">
      <c r="A392">
        <v>2166</v>
      </c>
      <c r="B392" s="134">
        <v>45212</v>
      </c>
      <c r="C392">
        <v>2930</v>
      </c>
      <c r="D392" t="s">
        <v>26026</v>
      </c>
      <c r="E392">
        <v>7.04</v>
      </c>
    </row>
    <row r="393" spans="1:5">
      <c r="A393">
        <v>2171</v>
      </c>
      <c r="B393" s="134">
        <v>45050</v>
      </c>
      <c r="C393">
        <v>1517</v>
      </c>
      <c r="D393" t="s">
        <v>25965</v>
      </c>
      <c r="E393">
        <v>1.5</v>
      </c>
    </row>
    <row r="394" spans="1:5">
      <c r="A394">
        <v>2176</v>
      </c>
      <c r="B394" s="134">
        <v>45242</v>
      </c>
      <c r="C394">
        <v>2019</v>
      </c>
      <c r="D394" t="s">
        <v>25960</v>
      </c>
      <c r="E394">
        <v>2.19</v>
      </c>
    </row>
    <row r="395" spans="1:5">
      <c r="A395">
        <v>2177</v>
      </c>
      <c r="B395" s="134">
        <v>45242</v>
      </c>
      <c r="C395">
        <v>2019</v>
      </c>
      <c r="D395" t="s">
        <v>25960</v>
      </c>
      <c r="E395">
        <v>2.19</v>
      </c>
    </row>
    <row r="396" spans="1:5">
      <c r="A396">
        <v>2178</v>
      </c>
      <c r="B396" s="134">
        <v>45242</v>
      </c>
      <c r="C396">
        <v>2019</v>
      </c>
      <c r="D396" t="s">
        <v>25960</v>
      </c>
      <c r="E396">
        <v>2.19</v>
      </c>
    </row>
    <row r="397" spans="1:5">
      <c r="A397">
        <v>2181</v>
      </c>
      <c r="B397" s="134">
        <v>45242</v>
      </c>
      <c r="C397">
        <v>2019</v>
      </c>
      <c r="D397" t="s">
        <v>25960</v>
      </c>
      <c r="E397">
        <v>2.19</v>
      </c>
    </row>
    <row r="398" spans="1:5">
      <c r="A398">
        <v>2185</v>
      </c>
      <c r="B398" s="134">
        <v>45025</v>
      </c>
      <c r="C398">
        <v>2116</v>
      </c>
      <c r="D398" t="s">
        <v>26027</v>
      </c>
      <c r="E398">
        <v>33.72</v>
      </c>
    </row>
    <row r="399" spans="1:5">
      <c r="A399">
        <v>2186</v>
      </c>
      <c r="B399" s="134">
        <v>45025</v>
      </c>
      <c r="C399">
        <v>2116</v>
      </c>
      <c r="D399" t="s">
        <v>26027</v>
      </c>
      <c r="E399">
        <v>33.72</v>
      </c>
    </row>
    <row r="400" spans="1:5">
      <c r="A400">
        <v>2189</v>
      </c>
      <c r="B400" s="134">
        <v>45144</v>
      </c>
      <c r="C400">
        <v>2116</v>
      </c>
      <c r="D400" t="s">
        <v>26027</v>
      </c>
      <c r="E400">
        <v>9.31</v>
      </c>
    </row>
    <row r="401" spans="1:5">
      <c r="A401">
        <v>2190</v>
      </c>
      <c r="B401" s="134">
        <v>45144</v>
      </c>
      <c r="C401">
        <v>2116</v>
      </c>
      <c r="D401" t="s">
        <v>26027</v>
      </c>
      <c r="E401">
        <v>9.5</v>
      </c>
    </row>
    <row r="402" spans="1:5">
      <c r="A402">
        <v>2191</v>
      </c>
      <c r="B402" s="134">
        <v>45144</v>
      </c>
      <c r="C402">
        <v>2116</v>
      </c>
      <c r="D402" t="s">
        <v>26027</v>
      </c>
      <c r="E402">
        <v>12.35</v>
      </c>
    </row>
    <row r="403" spans="1:5">
      <c r="A403">
        <v>2193</v>
      </c>
      <c r="B403" s="134">
        <v>45144</v>
      </c>
      <c r="C403">
        <v>2116</v>
      </c>
      <c r="D403" t="s">
        <v>26027</v>
      </c>
      <c r="E403">
        <v>7.6</v>
      </c>
    </row>
    <row r="404" spans="1:5">
      <c r="A404">
        <v>2198</v>
      </c>
      <c r="B404" s="134">
        <v>45071</v>
      </c>
      <c r="C404">
        <v>2337</v>
      </c>
      <c r="D404" t="s">
        <v>26028</v>
      </c>
      <c r="E404">
        <v>7.91</v>
      </c>
    </row>
    <row r="405" spans="1:5">
      <c r="A405">
        <v>2204</v>
      </c>
      <c r="B405" s="134">
        <v>45259</v>
      </c>
      <c r="C405">
        <v>294</v>
      </c>
      <c r="D405" t="s">
        <v>25970</v>
      </c>
      <c r="E405">
        <v>11.98</v>
      </c>
    </row>
    <row r="406" spans="1:5">
      <c r="A406">
        <v>2214</v>
      </c>
      <c r="B406" s="134">
        <v>45071</v>
      </c>
      <c r="C406">
        <v>1319</v>
      </c>
      <c r="D406" t="s">
        <v>26029</v>
      </c>
      <c r="E406">
        <v>12.46</v>
      </c>
    </row>
    <row r="407" spans="1:5">
      <c r="A407">
        <v>2215</v>
      </c>
      <c r="B407" s="134">
        <v>45107</v>
      </c>
      <c r="C407">
        <v>2103</v>
      </c>
      <c r="D407" t="s">
        <v>26030</v>
      </c>
      <c r="E407">
        <v>2.94</v>
      </c>
    </row>
    <row r="408" spans="1:5">
      <c r="A408">
        <v>2216</v>
      </c>
      <c r="B408" s="134">
        <v>45209</v>
      </c>
      <c r="C408">
        <v>1319</v>
      </c>
      <c r="D408" t="s">
        <v>26029</v>
      </c>
      <c r="E408">
        <v>4.83</v>
      </c>
    </row>
    <row r="409" spans="1:5">
      <c r="A409">
        <v>2217</v>
      </c>
      <c r="B409" s="134">
        <v>45209</v>
      </c>
      <c r="C409">
        <v>1319</v>
      </c>
      <c r="D409" t="s">
        <v>26029</v>
      </c>
      <c r="E409">
        <v>7.71</v>
      </c>
    </row>
    <row r="410" spans="1:5">
      <c r="A410">
        <v>2222</v>
      </c>
      <c r="B410" s="134">
        <v>45071</v>
      </c>
      <c r="C410">
        <v>1319</v>
      </c>
      <c r="D410" t="s">
        <v>26029</v>
      </c>
      <c r="E410">
        <v>3.94</v>
      </c>
    </row>
    <row r="411" spans="1:5">
      <c r="A411">
        <v>2224</v>
      </c>
      <c r="B411" s="134">
        <v>45209</v>
      </c>
      <c r="C411">
        <v>1319</v>
      </c>
      <c r="D411" t="s">
        <v>26029</v>
      </c>
      <c r="E411">
        <v>11.52</v>
      </c>
    </row>
    <row r="412" spans="1:5">
      <c r="A412">
        <v>2231</v>
      </c>
      <c r="B412" s="134">
        <v>44945</v>
      </c>
      <c r="C412">
        <v>630</v>
      </c>
      <c r="D412" t="s">
        <v>26017</v>
      </c>
      <c r="E412">
        <v>4.41</v>
      </c>
    </row>
    <row r="413" spans="1:5">
      <c r="A413">
        <v>2246</v>
      </c>
      <c r="B413" s="134">
        <v>45180</v>
      </c>
      <c r="C413">
        <v>106</v>
      </c>
      <c r="D413" t="s">
        <v>26031</v>
      </c>
      <c r="E413">
        <v>4.72</v>
      </c>
    </row>
    <row r="414" spans="1:5">
      <c r="A414">
        <v>2254</v>
      </c>
      <c r="B414" s="134">
        <v>45105</v>
      </c>
      <c r="C414">
        <v>518</v>
      </c>
      <c r="D414" t="s">
        <v>26032</v>
      </c>
      <c r="E414">
        <v>6.87</v>
      </c>
    </row>
    <row r="415" spans="1:5">
      <c r="A415">
        <v>2255</v>
      </c>
      <c r="B415" s="134">
        <v>45179</v>
      </c>
      <c r="C415">
        <v>518</v>
      </c>
      <c r="D415" t="s">
        <v>26032</v>
      </c>
      <c r="E415">
        <v>5.91</v>
      </c>
    </row>
    <row r="416" spans="1:5">
      <c r="A416">
        <v>2257</v>
      </c>
      <c r="B416" s="134">
        <v>45241</v>
      </c>
      <c r="C416">
        <v>2327</v>
      </c>
      <c r="D416" t="s">
        <v>26024</v>
      </c>
      <c r="E416">
        <v>7.72</v>
      </c>
    </row>
    <row r="417" spans="1:5">
      <c r="A417">
        <v>2259</v>
      </c>
      <c r="B417" s="134">
        <v>45241</v>
      </c>
      <c r="C417">
        <v>2327</v>
      </c>
      <c r="D417" t="s">
        <v>26024</v>
      </c>
      <c r="E417">
        <v>13</v>
      </c>
    </row>
    <row r="418" spans="1:5">
      <c r="A418">
        <v>2271</v>
      </c>
      <c r="B418" s="134">
        <v>45241</v>
      </c>
      <c r="C418">
        <v>2327</v>
      </c>
      <c r="D418" t="s">
        <v>26024</v>
      </c>
      <c r="E418">
        <v>8.74</v>
      </c>
    </row>
    <row r="419" spans="1:5">
      <c r="A419">
        <v>2275</v>
      </c>
      <c r="B419" s="134">
        <v>45133</v>
      </c>
      <c r="C419">
        <v>257</v>
      </c>
      <c r="D419" t="s">
        <v>26023</v>
      </c>
      <c r="E419">
        <v>10.5</v>
      </c>
    </row>
    <row r="420" spans="1:5">
      <c r="A420">
        <v>2276</v>
      </c>
      <c r="B420" s="134">
        <v>45065</v>
      </c>
      <c r="C420">
        <v>257</v>
      </c>
      <c r="D420" t="s">
        <v>26023</v>
      </c>
      <c r="E420">
        <v>0</v>
      </c>
    </row>
    <row r="421" spans="1:5">
      <c r="A421">
        <v>2288</v>
      </c>
      <c r="B421" s="134">
        <v>45149</v>
      </c>
      <c r="C421">
        <v>2188</v>
      </c>
      <c r="D421" t="s">
        <v>25978</v>
      </c>
      <c r="E421">
        <v>6.6550000000000002</v>
      </c>
    </row>
    <row r="422" spans="1:5">
      <c r="A422">
        <v>2289</v>
      </c>
      <c r="B422" s="134">
        <v>45149</v>
      </c>
      <c r="C422">
        <v>2188</v>
      </c>
      <c r="D422" t="s">
        <v>25978</v>
      </c>
      <c r="E422">
        <v>36.529000000000003</v>
      </c>
    </row>
    <row r="423" spans="1:5">
      <c r="A423">
        <v>2294</v>
      </c>
      <c r="B423" s="134">
        <v>45149</v>
      </c>
      <c r="C423">
        <v>825</v>
      </c>
      <c r="D423" t="s">
        <v>26033</v>
      </c>
      <c r="E423">
        <v>7.609</v>
      </c>
    </row>
    <row r="424" spans="1:5">
      <c r="A424">
        <v>2295</v>
      </c>
      <c r="B424" s="134">
        <v>45149</v>
      </c>
      <c r="C424">
        <v>825</v>
      </c>
      <c r="D424" t="s">
        <v>26033</v>
      </c>
      <c r="E424">
        <v>4.32</v>
      </c>
    </row>
    <row r="425" spans="1:5">
      <c r="A425">
        <v>2317</v>
      </c>
      <c r="B425" s="134">
        <v>45121</v>
      </c>
      <c r="C425">
        <v>2015</v>
      </c>
      <c r="D425" t="s">
        <v>26034</v>
      </c>
      <c r="E425">
        <v>6.3339999999999996</v>
      </c>
    </row>
    <row r="426" spans="1:5">
      <c r="A426">
        <v>2323</v>
      </c>
      <c r="B426" s="134">
        <v>45121</v>
      </c>
      <c r="C426">
        <v>2015</v>
      </c>
      <c r="D426" t="s">
        <v>26034</v>
      </c>
      <c r="E426">
        <v>37</v>
      </c>
    </row>
    <row r="427" spans="1:5">
      <c r="A427">
        <v>2335</v>
      </c>
      <c r="B427" s="134">
        <v>45113</v>
      </c>
      <c r="C427">
        <v>222</v>
      </c>
      <c r="D427" t="s">
        <v>26035</v>
      </c>
      <c r="E427">
        <v>17.64</v>
      </c>
    </row>
    <row r="428" spans="1:5">
      <c r="A428">
        <v>2336</v>
      </c>
      <c r="B428" s="134">
        <v>45113</v>
      </c>
      <c r="C428">
        <v>222</v>
      </c>
      <c r="D428" t="s">
        <v>26035</v>
      </c>
      <c r="E428">
        <v>17.64</v>
      </c>
    </row>
    <row r="429" spans="1:5">
      <c r="A429">
        <v>2338</v>
      </c>
      <c r="B429" s="134">
        <v>45190</v>
      </c>
      <c r="C429">
        <v>222</v>
      </c>
      <c r="D429" t="s">
        <v>26035</v>
      </c>
      <c r="E429">
        <v>17.64</v>
      </c>
    </row>
    <row r="430" spans="1:5">
      <c r="A430">
        <v>2339</v>
      </c>
      <c r="B430" s="134">
        <v>45113</v>
      </c>
      <c r="C430">
        <v>222</v>
      </c>
      <c r="D430" t="s">
        <v>26035</v>
      </c>
      <c r="E430">
        <v>20.7</v>
      </c>
    </row>
    <row r="431" spans="1:5">
      <c r="A431">
        <v>2340</v>
      </c>
      <c r="B431" s="134">
        <v>45269</v>
      </c>
      <c r="C431">
        <v>222</v>
      </c>
      <c r="D431" t="s">
        <v>26035</v>
      </c>
      <c r="E431">
        <v>17.64</v>
      </c>
    </row>
    <row r="432" spans="1:5">
      <c r="A432">
        <v>2341</v>
      </c>
      <c r="B432" s="134">
        <v>45190</v>
      </c>
      <c r="C432">
        <v>222</v>
      </c>
      <c r="D432" t="s">
        <v>26035</v>
      </c>
      <c r="E432">
        <v>7.02</v>
      </c>
    </row>
    <row r="433" spans="1:5">
      <c r="A433">
        <v>2342</v>
      </c>
      <c r="B433" s="134">
        <v>45190</v>
      </c>
      <c r="C433">
        <v>222</v>
      </c>
      <c r="D433" t="s">
        <v>26035</v>
      </c>
      <c r="E433">
        <v>22.5</v>
      </c>
    </row>
    <row r="434" spans="1:5">
      <c r="A434">
        <v>2360</v>
      </c>
      <c r="B434" s="134">
        <v>45138</v>
      </c>
      <c r="C434">
        <v>294</v>
      </c>
      <c r="D434" t="s">
        <v>25970</v>
      </c>
      <c r="E434">
        <v>7.5</v>
      </c>
    </row>
    <row r="435" spans="1:5">
      <c r="A435">
        <v>2367</v>
      </c>
      <c r="B435" s="134">
        <v>45184</v>
      </c>
      <c r="C435">
        <v>1307</v>
      </c>
      <c r="D435" t="s">
        <v>25983</v>
      </c>
      <c r="E435">
        <v>25.5</v>
      </c>
    </row>
    <row r="436" spans="1:5">
      <c r="A436">
        <v>2374</v>
      </c>
      <c r="B436" s="134">
        <v>44972</v>
      </c>
      <c r="C436">
        <v>294</v>
      </c>
      <c r="D436" t="s">
        <v>25970</v>
      </c>
      <c r="E436">
        <v>20.146999999999998</v>
      </c>
    </row>
    <row r="437" spans="1:5">
      <c r="A437">
        <v>2374</v>
      </c>
      <c r="B437" s="134">
        <v>44972</v>
      </c>
      <c r="C437">
        <v>294</v>
      </c>
      <c r="D437" t="s">
        <v>25970</v>
      </c>
      <c r="E437">
        <v>3.0910000000000002</v>
      </c>
    </row>
    <row r="438" spans="1:5">
      <c r="A438">
        <v>2375</v>
      </c>
      <c r="B438" s="134">
        <v>45182</v>
      </c>
      <c r="C438">
        <v>294</v>
      </c>
      <c r="D438" t="s">
        <v>25970</v>
      </c>
      <c r="E438">
        <v>22.2</v>
      </c>
    </row>
    <row r="439" spans="1:5">
      <c r="A439">
        <v>2385</v>
      </c>
      <c r="B439" s="134">
        <v>45007</v>
      </c>
      <c r="C439">
        <v>2297</v>
      </c>
      <c r="D439" t="s">
        <v>26021</v>
      </c>
      <c r="E439">
        <v>42</v>
      </c>
    </row>
    <row r="440" spans="1:5">
      <c r="A440">
        <v>2387</v>
      </c>
      <c r="B440" s="134">
        <v>45145</v>
      </c>
      <c r="C440">
        <v>2327</v>
      </c>
      <c r="D440" t="s">
        <v>26024</v>
      </c>
      <c r="E440">
        <v>11.37</v>
      </c>
    </row>
    <row r="441" spans="1:5">
      <c r="A441">
        <v>2409</v>
      </c>
      <c r="B441" s="134">
        <v>45040</v>
      </c>
      <c r="C441">
        <v>2188</v>
      </c>
      <c r="D441" t="s">
        <v>25978</v>
      </c>
      <c r="E441">
        <v>14.015000000000001</v>
      </c>
    </row>
    <row r="442" spans="1:5">
      <c r="A442">
        <v>2411</v>
      </c>
      <c r="B442" s="134">
        <v>45106</v>
      </c>
      <c r="C442">
        <v>294</v>
      </c>
      <c r="D442" t="s">
        <v>25970</v>
      </c>
      <c r="E442">
        <v>9.4499999999999993</v>
      </c>
    </row>
    <row r="443" spans="1:5">
      <c r="A443">
        <v>2428</v>
      </c>
      <c r="B443" s="134">
        <v>45180</v>
      </c>
      <c r="C443">
        <v>1517</v>
      </c>
      <c r="D443" t="s">
        <v>25965</v>
      </c>
      <c r="E443">
        <v>21.8</v>
      </c>
    </row>
    <row r="444" spans="1:5">
      <c r="A444">
        <v>2434</v>
      </c>
      <c r="B444" s="134">
        <v>45072</v>
      </c>
      <c r="C444">
        <v>2509</v>
      </c>
      <c r="D444" t="s">
        <v>26036</v>
      </c>
      <c r="E444">
        <v>16</v>
      </c>
    </row>
    <row r="445" spans="1:5">
      <c r="A445">
        <v>2450</v>
      </c>
      <c r="B445" s="134">
        <v>45072</v>
      </c>
      <c r="C445">
        <v>2509</v>
      </c>
      <c r="D445" t="s">
        <v>26036</v>
      </c>
      <c r="E445">
        <v>8.64</v>
      </c>
    </row>
    <row r="446" spans="1:5">
      <c r="A446">
        <v>2460</v>
      </c>
      <c r="B446" s="134">
        <v>45199</v>
      </c>
      <c r="C446">
        <v>510</v>
      </c>
      <c r="D446" t="s">
        <v>26019</v>
      </c>
      <c r="E446">
        <v>8.3800000000000008</v>
      </c>
    </row>
    <row r="447" spans="1:5">
      <c r="A447">
        <v>2461</v>
      </c>
      <c r="B447" s="134">
        <v>45069</v>
      </c>
      <c r="C447">
        <v>306</v>
      </c>
      <c r="D447" t="s">
        <v>26037</v>
      </c>
      <c r="E447">
        <v>36.762999999999998</v>
      </c>
    </row>
    <row r="448" spans="1:5">
      <c r="A448">
        <v>2462</v>
      </c>
      <c r="B448" s="134">
        <v>44967</v>
      </c>
      <c r="C448">
        <v>2258</v>
      </c>
      <c r="D448" t="s">
        <v>26022</v>
      </c>
      <c r="E448">
        <v>4.9400000000000004</v>
      </c>
    </row>
    <row r="449" spans="1:5">
      <c r="A449">
        <v>2465</v>
      </c>
      <c r="B449" s="134">
        <v>44959</v>
      </c>
      <c r="C449">
        <v>2743</v>
      </c>
      <c r="D449" t="s">
        <v>26038</v>
      </c>
      <c r="E449">
        <v>29.27</v>
      </c>
    </row>
    <row r="450" spans="1:5">
      <c r="A450">
        <v>2474</v>
      </c>
      <c r="B450" s="134">
        <v>44951</v>
      </c>
      <c r="C450">
        <v>2538</v>
      </c>
      <c r="D450" t="s">
        <v>26039</v>
      </c>
      <c r="E450">
        <v>12.29</v>
      </c>
    </row>
    <row r="451" spans="1:5">
      <c r="A451">
        <v>2475</v>
      </c>
      <c r="B451" s="134">
        <v>45026</v>
      </c>
      <c r="C451">
        <v>2538</v>
      </c>
      <c r="D451" t="s">
        <v>26039</v>
      </c>
      <c r="E451">
        <v>12.96</v>
      </c>
    </row>
    <row r="452" spans="1:5">
      <c r="A452">
        <v>2476</v>
      </c>
      <c r="B452" s="134">
        <v>45075</v>
      </c>
      <c r="C452">
        <v>2538</v>
      </c>
      <c r="D452" t="s">
        <v>26039</v>
      </c>
      <c r="E452">
        <v>33.5</v>
      </c>
    </row>
    <row r="453" spans="1:5">
      <c r="A453">
        <v>2477</v>
      </c>
      <c r="B453" s="134">
        <v>45075</v>
      </c>
      <c r="C453">
        <v>2538</v>
      </c>
      <c r="D453" t="s">
        <v>26039</v>
      </c>
      <c r="E453">
        <v>33.5</v>
      </c>
    </row>
    <row r="454" spans="1:5">
      <c r="A454">
        <v>2514</v>
      </c>
      <c r="B454" s="134">
        <v>45180</v>
      </c>
      <c r="C454">
        <v>1517</v>
      </c>
      <c r="D454" t="s">
        <v>25965</v>
      </c>
      <c r="E454">
        <v>10.5</v>
      </c>
    </row>
    <row r="455" spans="1:5">
      <c r="A455">
        <v>2528</v>
      </c>
      <c r="B455" s="134">
        <v>45239</v>
      </c>
      <c r="C455">
        <v>2325</v>
      </c>
      <c r="D455" t="s">
        <v>25987</v>
      </c>
      <c r="E455">
        <v>10.128</v>
      </c>
    </row>
    <row r="456" spans="1:5">
      <c r="A456">
        <v>2529</v>
      </c>
      <c r="B456" s="134">
        <v>45274</v>
      </c>
      <c r="C456">
        <v>116</v>
      </c>
      <c r="D456" t="s">
        <v>25984</v>
      </c>
      <c r="E456">
        <v>12.17</v>
      </c>
    </row>
    <row r="457" spans="1:5">
      <c r="A457">
        <v>2531</v>
      </c>
      <c r="B457" s="134">
        <v>45118</v>
      </c>
      <c r="C457">
        <v>2026</v>
      </c>
      <c r="D457" t="s">
        <v>26016</v>
      </c>
      <c r="E457">
        <v>13.39</v>
      </c>
    </row>
    <row r="458" spans="1:5">
      <c r="A458">
        <v>2532</v>
      </c>
      <c r="B458" s="134">
        <v>45002</v>
      </c>
      <c r="C458">
        <v>2026</v>
      </c>
      <c r="D458" t="s">
        <v>26016</v>
      </c>
      <c r="E458">
        <v>11.231999999999999</v>
      </c>
    </row>
    <row r="459" spans="1:5">
      <c r="A459">
        <v>2533</v>
      </c>
      <c r="B459" s="134">
        <v>45090</v>
      </c>
      <c r="C459">
        <v>1518</v>
      </c>
      <c r="D459" t="s">
        <v>26012</v>
      </c>
      <c r="E459">
        <v>4.83</v>
      </c>
    </row>
    <row r="460" spans="1:5">
      <c r="A460">
        <v>2540</v>
      </c>
      <c r="B460" s="134">
        <v>44951</v>
      </c>
      <c r="C460">
        <v>2036</v>
      </c>
      <c r="D460" t="s">
        <v>25966</v>
      </c>
      <c r="E460">
        <v>11.63</v>
      </c>
    </row>
    <row r="461" spans="1:5">
      <c r="A461">
        <v>2543</v>
      </c>
      <c r="B461" s="134">
        <v>44972</v>
      </c>
      <c r="C461">
        <v>294</v>
      </c>
      <c r="D461" t="s">
        <v>25970</v>
      </c>
      <c r="E461">
        <v>7.65</v>
      </c>
    </row>
    <row r="462" spans="1:5">
      <c r="A462">
        <v>2552</v>
      </c>
      <c r="B462" s="134">
        <v>44970</v>
      </c>
      <c r="C462">
        <v>3072</v>
      </c>
      <c r="D462" t="s">
        <v>26040</v>
      </c>
      <c r="E462">
        <v>16.32</v>
      </c>
    </row>
    <row r="463" spans="1:5">
      <c r="A463">
        <v>2556</v>
      </c>
      <c r="B463" s="134">
        <v>45196</v>
      </c>
      <c r="C463">
        <v>116</v>
      </c>
      <c r="D463" t="s">
        <v>25984</v>
      </c>
      <c r="E463">
        <v>15.15</v>
      </c>
    </row>
    <row r="464" spans="1:5">
      <c r="A464">
        <v>2557</v>
      </c>
      <c r="B464" s="134">
        <v>45149</v>
      </c>
      <c r="C464">
        <v>116</v>
      </c>
      <c r="D464" t="s">
        <v>25984</v>
      </c>
      <c r="E464">
        <v>28.13</v>
      </c>
    </row>
    <row r="465" spans="1:5">
      <c r="A465">
        <v>2560</v>
      </c>
      <c r="B465" s="134">
        <v>45063</v>
      </c>
      <c r="C465">
        <v>116</v>
      </c>
      <c r="D465" t="s">
        <v>25984</v>
      </c>
      <c r="E465">
        <v>41.88</v>
      </c>
    </row>
    <row r="466" spans="1:5">
      <c r="A466">
        <v>2562</v>
      </c>
      <c r="B466" s="134">
        <v>44990</v>
      </c>
      <c r="C466">
        <v>3093</v>
      </c>
      <c r="D466" t="s">
        <v>26041</v>
      </c>
      <c r="E466">
        <v>17.02</v>
      </c>
    </row>
    <row r="467" spans="1:5">
      <c r="A467">
        <v>2563</v>
      </c>
      <c r="B467" s="134">
        <v>45250</v>
      </c>
      <c r="C467">
        <v>2026</v>
      </c>
      <c r="D467" t="s">
        <v>26016</v>
      </c>
      <c r="E467">
        <v>33.53</v>
      </c>
    </row>
    <row r="468" spans="1:5">
      <c r="A468">
        <v>2569</v>
      </c>
      <c r="B468" s="134">
        <v>45083</v>
      </c>
      <c r="C468">
        <v>2619</v>
      </c>
      <c r="D468" t="s">
        <v>26042</v>
      </c>
      <c r="E468">
        <v>23.33</v>
      </c>
    </row>
    <row r="469" spans="1:5">
      <c r="A469">
        <v>2578</v>
      </c>
      <c r="B469" s="134">
        <v>45260</v>
      </c>
      <c r="C469">
        <v>3072</v>
      </c>
      <c r="D469" t="s">
        <v>26040</v>
      </c>
      <c r="E469">
        <v>58.56</v>
      </c>
    </row>
    <row r="470" spans="1:5">
      <c r="A470">
        <v>2593</v>
      </c>
      <c r="B470" s="134">
        <v>44958</v>
      </c>
      <c r="C470">
        <v>2939</v>
      </c>
      <c r="D470" t="s">
        <v>25976</v>
      </c>
      <c r="E470">
        <v>13.21</v>
      </c>
    </row>
    <row r="471" spans="1:5">
      <c r="A471">
        <v>2596</v>
      </c>
      <c r="B471" s="134">
        <v>45196</v>
      </c>
      <c r="C471">
        <v>116</v>
      </c>
      <c r="D471" t="s">
        <v>25984</v>
      </c>
      <c r="E471">
        <v>33.15</v>
      </c>
    </row>
    <row r="472" spans="1:5">
      <c r="A472">
        <v>2597</v>
      </c>
      <c r="B472" s="134">
        <v>45063</v>
      </c>
      <c r="C472">
        <v>116</v>
      </c>
      <c r="D472" t="s">
        <v>25984</v>
      </c>
      <c r="E472">
        <v>24.56</v>
      </c>
    </row>
    <row r="473" spans="1:5">
      <c r="A473">
        <v>2598</v>
      </c>
      <c r="B473" s="134">
        <v>45189</v>
      </c>
      <c r="C473">
        <v>1851</v>
      </c>
      <c r="D473" t="s">
        <v>26043</v>
      </c>
      <c r="E473">
        <v>31</v>
      </c>
    </row>
    <row r="474" spans="1:5">
      <c r="A474">
        <v>2599</v>
      </c>
      <c r="B474" s="134">
        <v>45180</v>
      </c>
      <c r="C474">
        <v>1851</v>
      </c>
      <c r="D474" t="s">
        <v>26043</v>
      </c>
      <c r="E474">
        <v>117.12</v>
      </c>
    </row>
    <row r="475" spans="1:5">
      <c r="A475">
        <v>2600</v>
      </c>
      <c r="B475" s="134">
        <v>45180</v>
      </c>
      <c r="C475">
        <v>1851</v>
      </c>
      <c r="D475" t="s">
        <v>26043</v>
      </c>
      <c r="E475">
        <v>12</v>
      </c>
    </row>
    <row r="476" spans="1:5">
      <c r="A476">
        <v>2601</v>
      </c>
      <c r="B476" s="134">
        <v>45116</v>
      </c>
      <c r="C476">
        <v>2147</v>
      </c>
      <c r="D476" t="s">
        <v>26044</v>
      </c>
      <c r="E476">
        <v>118</v>
      </c>
    </row>
    <row r="477" spans="1:5">
      <c r="A477">
        <v>2603</v>
      </c>
      <c r="B477" s="134">
        <v>45116</v>
      </c>
      <c r="C477">
        <v>2147</v>
      </c>
      <c r="D477" t="s">
        <v>26044</v>
      </c>
      <c r="E477">
        <v>17.5</v>
      </c>
    </row>
    <row r="478" spans="1:5">
      <c r="A478">
        <v>2604</v>
      </c>
      <c r="B478" s="134">
        <v>45099</v>
      </c>
      <c r="C478">
        <v>2147</v>
      </c>
      <c r="D478" t="s">
        <v>26044</v>
      </c>
      <c r="E478">
        <v>22.356000000000002</v>
      </c>
    </row>
    <row r="479" spans="1:5">
      <c r="A479">
        <v>2623</v>
      </c>
      <c r="B479" s="134">
        <v>45141</v>
      </c>
      <c r="C479">
        <v>294</v>
      </c>
      <c r="D479" t="s">
        <v>25970</v>
      </c>
      <c r="E479">
        <v>63.9</v>
      </c>
    </row>
    <row r="480" spans="1:5">
      <c r="A480">
        <v>2624</v>
      </c>
      <c r="B480" s="134">
        <v>45160</v>
      </c>
      <c r="C480">
        <v>294</v>
      </c>
      <c r="D480" t="s">
        <v>25970</v>
      </c>
      <c r="E480">
        <v>6.6</v>
      </c>
    </row>
    <row r="481" spans="1:5">
      <c r="A481">
        <v>2632</v>
      </c>
      <c r="B481" s="134">
        <v>45025</v>
      </c>
      <c r="C481">
        <v>2116</v>
      </c>
      <c r="D481" t="s">
        <v>26027</v>
      </c>
      <c r="E481">
        <v>8.27</v>
      </c>
    </row>
    <row r="482" spans="1:5">
      <c r="A482">
        <v>2639</v>
      </c>
      <c r="B482" s="134">
        <v>45143</v>
      </c>
      <c r="C482">
        <v>319</v>
      </c>
      <c r="D482" t="s">
        <v>26045</v>
      </c>
      <c r="E482">
        <v>18.98</v>
      </c>
    </row>
    <row r="483" spans="1:5">
      <c r="A483">
        <v>2643</v>
      </c>
      <c r="B483" s="134">
        <v>45251</v>
      </c>
      <c r="C483">
        <v>527</v>
      </c>
      <c r="D483" t="s">
        <v>26046</v>
      </c>
      <c r="E483">
        <v>6.5010000000000003</v>
      </c>
    </row>
    <row r="484" spans="1:5">
      <c r="A484">
        <v>2671</v>
      </c>
      <c r="B484" s="134">
        <v>45107</v>
      </c>
      <c r="C484">
        <v>2918</v>
      </c>
      <c r="D484" t="s">
        <v>26047</v>
      </c>
      <c r="E484">
        <v>25.56</v>
      </c>
    </row>
    <row r="485" spans="1:5">
      <c r="A485">
        <v>2673</v>
      </c>
      <c r="B485" s="134">
        <v>45092</v>
      </c>
      <c r="C485">
        <v>2258</v>
      </c>
      <c r="D485" t="s">
        <v>26022</v>
      </c>
      <c r="E485">
        <v>6.38</v>
      </c>
    </row>
    <row r="486" spans="1:5">
      <c r="A486">
        <v>2675</v>
      </c>
      <c r="B486" s="134">
        <v>44953</v>
      </c>
      <c r="C486">
        <v>116</v>
      </c>
      <c r="D486" t="s">
        <v>25984</v>
      </c>
      <c r="E486">
        <v>21.533000000000001</v>
      </c>
    </row>
    <row r="487" spans="1:5">
      <c r="A487">
        <v>2679</v>
      </c>
      <c r="B487" s="134">
        <v>45215</v>
      </c>
      <c r="C487">
        <v>230</v>
      </c>
      <c r="D487" t="s">
        <v>26025</v>
      </c>
      <c r="E487">
        <v>23.2</v>
      </c>
    </row>
    <row r="488" spans="1:5">
      <c r="A488">
        <v>2681</v>
      </c>
      <c r="B488" s="134">
        <v>45197</v>
      </c>
      <c r="C488">
        <v>2512</v>
      </c>
      <c r="D488" t="s">
        <v>26048</v>
      </c>
      <c r="E488">
        <v>51</v>
      </c>
    </row>
    <row r="489" spans="1:5">
      <c r="A489">
        <v>2688</v>
      </c>
      <c r="B489" s="134">
        <v>44958</v>
      </c>
      <c r="C489">
        <v>2939</v>
      </c>
      <c r="D489" t="s">
        <v>25976</v>
      </c>
      <c r="E489">
        <v>21.36</v>
      </c>
    </row>
    <row r="490" spans="1:5">
      <c r="A490">
        <v>2701</v>
      </c>
      <c r="B490" s="134">
        <v>45246</v>
      </c>
      <c r="C490">
        <v>2495</v>
      </c>
      <c r="D490" t="s">
        <v>26049</v>
      </c>
      <c r="E490">
        <v>5.843</v>
      </c>
    </row>
    <row r="491" spans="1:5">
      <c r="A491">
        <v>2703</v>
      </c>
      <c r="B491" s="134">
        <v>45246</v>
      </c>
      <c r="C491">
        <v>2495</v>
      </c>
      <c r="D491" t="s">
        <v>26049</v>
      </c>
      <c r="E491">
        <v>5.9279999999999999</v>
      </c>
    </row>
    <row r="492" spans="1:5">
      <c r="A492">
        <v>2704</v>
      </c>
      <c r="B492" s="134">
        <v>45107</v>
      </c>
      <c r="C492">
        <v>2495</v>
      </c>
      <c r="D492" t="s">
        <v>26049</v>
      </c>
      <c r="E492">
        <v>7.79</v>
      </c>
    </row>
    <row r="493" spans="1:5">
      <c r="A493">
        <v>2705</v>
      </c>
      <c r="B493" s="134">
        <v>45107</v>
      </c>
      <c r="C493">
        <v>2495</v>
      </c>
      <c r="D493" t="s">
        <v>26049</v>
      </c>
      <c r="E493">
        <v>8.74</v>
      </c>
    </row>
    <row r="494" spans="1:5">
      <c r="A494">
        <v>2706</v>
      </c>
      <c r="B494" s="134">
        <v>45246</v>
      </c>
      <c r="C494">
        <v>2495</v>
      </c>
      <c r="D494" t="s">
        <v>26049</v>
      </c>
      <c r="E494">
        <v>7.3390000000000004</v>
      </c>
    </row>
    <row r="495" spans="1:5">
      <c r="A495">
        <v>2709</v>
      </c>
      <c r="B495" s="134">
        <v>45107</v>
      </c>
      <c r="C495">
        <v>2495</v>
      </c>
      <c r="D495" t="s">
        <v>26049</v>
      </c>
      <c r="E495">
        <v>14.18</v>
      </c>
    </row>
    <row r="496" spans="1:5">
      <c r="A496">
        <v>2710</v>
      </c>
      <c r="B496" s="134">
        <v>45179</v>
      </c>
      <c r="C496">
        <v>527</v>
      </c>
      <c r="D496" t="s">
        <v>26046</v>
      </c>
      <c r="E496">
        <v>7.83</v>
      </c>
    </row>
    <row r="497" spans="1:5">
      <c r="A497">
        <v>2712</v>
      </c>
      <c r="B497" s="134">
        <v>45179</v>
      </c>
      <c r="C497">
        <v>527</v>
      </c>
      <c r="D497" t="s">
        <v>26046</v>
      </c>
      <c r="E497">
        <v>22.64</v>
      </c>
    </row>
    <row r="498" spans="1:5">
      <c r="A498">
        <v>2714</v>
      </c>
      <c r="B498" s="134">
        <v>45179</v>
      </c>
      <c r="C498">
        <v>527</v>
      </c>
      <c r="D498" t="s">
        <v>26046</v>
      </c>
      <c r="E498">
        <v>8.77</v>
      </c>
    </row>
    <row r="499" spans="1:5">
      <c r="A499">
        <v>2715</v>
      </c>
      <c r="B499" s="134">
        <v>45143</v>
      </c>
      <c r="C499">
        <v>527</v>
      </c>
      <c r="D499" t="s">
        <v>26046</v>
      </c>
      <c r="E499">
        <v>5.09</v>
      </c>
    </row>
    <row r="500" spans="1:5">
      <c r="A500">
        <v>2716</v>
      </c>
      <c r="B500" s="134">
        <v>45278</v>
      </c>
      <c r="C500">
        <v>527</v>
      </c>
      <c r="D500" t="s">
        <v>26046</v>
      </c>
      <c r="E500">
        <v>14.81</v>
      </c>
    </row>
    <row r="501" spans="1:5">
      <c r="A501">
        <v>2717</v>
      </c>
      <c r="B501" s="134">
        <v>45278</v>
      </c>
      <c r="C501">
        <v>527</v>
      </c>
      <c r="D501" t="s">
        <v>26046</v>
      </c>
      <c r="E501">
        <v>3.53</v>
      </c>
    </row>
    <row r="502" spans="1:5">
      <c r="A502">
        <v>2720</v>
      </c>
      <c r="B502" s="134">
        <v>45278</v>
      </c>
      <c r="C502">
        <v>527</v>
      </c>
      <c r="D502" t="s">
        <v>26046</v>
      </c>
      <c r="E502">
        <v>4.3499999999999996</v>
      </c>
    </row>
    <row r="503" spans="1:5">
      <c r="A503">
        <v>2721</v>
      </c>
      <c r="B503" s="134">
        <v>45016</v>
      </c>
      <c r="C503">
        <v>527</v>
      </c>
      <c r="D503" t="s">
        <v>26046</v>
      </c>
      <c r="E503">
        <v>64.39</v>
      </c>
    </row>
    <row r="504" spans="1:5">
      <c r="A504">
        <v>2728</v>
      </c>
      <c r="B504" s="134">
        <v>45107</v>
      </c>
      <c r="C504">
        <v>2495</v>
      </c>
      <c r="D504" t="s">
        <v>26049</v>
      </c>
      <c r="E504">
        <v>18.91</v>
      </c>
    </row>
    <row r="505" spans="1:5">
      <c r="A505">
        <v>2731</v>
      </c>
      <c r="B505" s="134">
        <v>45246</v>
      </c>
      <c r="C505">
        <v>2495</v>
      </c>
      <c r="D505" t="s">
        <v>26049</v>
      </c>
      <c r="E505">
        <v>17.29</v>
      </c>
    </row>
    <row r="506" spans="1:5">
      <c r="A506">
        <v>2746</v>
      </c>
      <c r="B506" s="134">
        <v>45267</v>
      </c>
      <c r="C506">
        <v>2699</v>
      </c>
      <c r="D506" t="s">
        <v>26050</v>
      </c>
      <c r="E506">
        <v>7.01</v>
      </c>
    </row>
    <row r="507" spans="1:5">
      <c r="A507">
        <v>2748</v>
      </c>
      <c r="B507" s="134">
        <v>45260</v>
      </c>
      <c r="C507">
        <v>2880</v>
      </c>
      <c r="D507" t="s">
        <v>26051</v>
      </c>
      <c r="E507">
        <v>68.400000000000006</v>
      </c>
    </row>
    <row r="508" spans="1:5">
      <c r="A508">
        <v>2751</v>
      </c>
      <c r="B508" s="134">
        <v>45087</v>
      </c>
      <c r="C508">
        <v>3023</v>
      </c>
      <c r="D508" t="s">
        <v>25999</v>
      </c>
      <c r="E508">
        <v>37.57</v>
      </c>
    </row>
    <row r="509" spans="1:5">
      <c r="A509">
        <v>2753</v>
      </c>
      <c r="B509" s="134">
        <v>44956</v>
      </c>
      <c r="C509">
        <v>2867</v>
      </c>
      <c r="D509" t="s">
        <v>26004</v>
      </c>
      <c r="E509">
        <v>44.06</v>
      </c>
    </row>
    <row r="510" spans="1:5">
      <c r="A510">
        <v>2764</v>
      </c>
      <c r="B510" s="134">
        <v>45107</v>
      </c>
      <c r="C510">
        <v>2019</v>
      </c>
      <c r="D510" t="s">
        <v>25960</v>
      </c>
      <c r="E510">
        <v>43.99</v>
      </c>
    </row>
    <row r="511" spans="1:5">
      <c r="A511">
        <v>2770</v>
      </c>
      <c r="B511" s="134">
        <v>45118</v>
      </c>
      <c r="C511">
        <v>2509</v>
      </c>
      <c r="D511" t="s">
        <v>26036</v>
      </c>
      <c r="E511">
        <v>7.83</v>
      </c>
    </row>
    <row r="512" spans="1:5">
      <c r="A512">
        <v>2771</v>
      </c>
      <c r="B512" s="134">
        <v>45072</v>
      </c>
      <c r="C512">
        <v>2509</v>
      </c>
      <c r="D512" t="s">
        <v>26036</v>
      </c>
      <c r="E512">
        <v>8.14</v>
      </c>
    </row>
    <row r="513" spans="1:5">
      <c r="A513">
        <v>2772</v>
      </c>
      <c r="B513" s="134">
        <v>45072</v>
      </c>
      <c r="C513">
        <v>2509</v>
      </c>
      <c r="D513" t="s">
        <v>26036</v>
      </c>
      <c r="E513">
        <v>10.45</v>
      </c>
    </row>
    <row r="514" spans="1:5">
      <c r="A514">
        <v>2773</v>
      </c>
      <c r="B514" s="134">
        <v>45072</v>
      </c>
      <c r="C514">
        <v>2509</v>
      </c>
      <c r="D514" t="s">
        <v>26036</v>
      </c>
      <c r="E514">
        <v>8.77</v>
      </c>
    </row>
    <row r="515" spans="1:5">
      <c r="A515">
        <v>2774</v>
      </c>
      <c r="B515" s="134">
        <v>44959</v>
      </c>
      <c r="C515">
        <v>2509</v>
      </c>
      <c r="D515" t="s">
        <v>26036</v>
      </c>
      <c r="E515">
        <v>7.65</v>
      </c>
    </row>
    <row r="516" spans="1:5">
      <c r="A516">
        <v>2775</v>
      </c>
      <c r="B516" s="134">
        <v>45118</v>
      </c>
      <c r="C516">
        <v>2509</v>
      </c>
      <c r="D516" t="s">
        <v>26036</v>
      </c>
      <c r="E516">
        <v>10.08</v>
      </c>
    </row>
    <row r="517" spans="1:5">
      <c r="A517">
        <v>2776</v>
      </c>
      <c r="B517" s="134">
        <v>45118</v>
      </c>
      <c r="C517">
        <v>2509</v>
      </c>
      <c r="D517" t="s">
        <v>26036</v>
      </c>
      <c r="E517">
        <v>6.66</v>
      </c>
    </row>
    <row r="518" spans="1:5">
      <c r="A518">
        <v>2797</v>
      </c>
      <c r="B518" s="134">
        <v>45200</v>
      </c>
      <c r="C518">
        <v>2019</v>
      </c>
      <c r="D518" t="s">
        <v>25960</v>
      </c>
      <c r="E518">
        <v>42</v>
      </c>
    </row>
    <row r="519" spans="1:5">
      <c r="A519">
        <v>2835</v>
      </c>
      <c r="B519" s="134">
        <v>45077</v>
      </c>
      <c r="C519">
        <v>2738</v>
      </c>
      <c r="D519" t="s">
        <v>26052</v>
      </c>
      <c r="E519">
        <v>128.08000000000001</v>
      </c>
    </row>
    <row r="520" spans="1:5">
      <c r="A520">
        <v>2843</v>
      </c>
      <c r="B520" s="134">
        <v>45188</v>
      </c>
      <c r="C520">
        <v>294</v>
      </c>
      <c r="D520" t="s">
        <v>25970</v>
      </c>
      <c r="E520">
        <v>10.25</v>
      </c>
    </row>
    <row r="521" spans="1:5">
      <c r="A521">
        <v>2847</v>
      </c>
      <c r="B521" s="134">
        <v>45071</v>
      </c>
      <c r="C521">
        <v>2589</v>
      </c>
      <c r="D521" t="s">
        <v>26053</v>
      </c>
      <c r="E521">
        <v>13.11</v>
      </c>
    </row>
    <row r="522" spans="1:5">
      <c r="A522">
        <v>2851</v>
      </c>
      <c r="B522" s="134">
        <v>45092</v>
      </c>
      <c r="C522">
        <v>2258</v>
      </c>
      <c r="D522" t="s">
        <v>26022</v>
      </c>
      <c r="E522">
        <v>7.76</v>
      </c>
    </row>
    <row r="523" spans="1:5">
      <c r="A523">
        <v>2859</v>
      </c>
      <c r="B523" s="134">
        <v>45260</v>
      </c>
      <c r="C523">
        <v>2880</v>
      </c>
      <c r="D523" t="s">
        <v>26051</v>
      </c>
      <c r="E523">
        <v>7.2960000000000003</v>
      </c>
    </row>
    <row r="524" spans="1:5">
      <c r="A524">
        <v>2865</v>
      </c>
      <c r="B524" s="134">
        <v>45225</v>
      </c>
      <c r="C524">
        <v>1504</v>
      </c>
      <c r="D524" t="s">
        <v>26013</v>
      </c>
      <c r="E524">
        <v>1.4</v>
      </c>
    </row>
    <row r="525" spans="1:5">
      <c r="A525">
        <v>2871</v>
      </c>
      <c r="B525" s="134">
        <v>45245</v>
      </c>
      <c r="C525">
        <v>2418</v>
      </c>
      <c r="D525" t="s">
        <v>25958</v>
      </c>
      <c r="E525">
        <v>3.4489999999999998</v>
      </c>
    </row>
    <row r="526" spans="1:5">
      <c r="A526">
        <v>2875</v>
      </c>
      <c r="B526" s="134">
        <v>44988</v>
      </c>
      <c r="C526">
        <v>2036</v>
      </c>
      <c r="D526" t="s">
        <v>25966</v>
      </c>
      <c r="E526">
        <v>48.09</v>
      </c>
    </row>
    <row r="527" spans="1:5">
      <c r="A527">
        <v>2897</v>
      </c>
      <c r="B527" s="134">
        <v>45259</v>
      </c>
      <c r="C527">
        <v>2503</v>
      </c>
      <c r="D527" t="s">
        <v>25973</v>
      </c>
      <c r="E527">
        <v>17.667000000000002</v>
      </c>
    </row>
    <row r="528" spans="1:5">
      <c r="A528">
        <v>2898</v>
      </c>
      <c r="B528" s="134">
        <v>45144</v>
      </c>
      <c r="C528">
        <v>2194</v>
      </c>
      <c r="D528" t="s">
        <v>26010</v>
      </c>
      <c r="E528">
        <v>4.01</v>
      </c>
    </row>
    <row r="529" spans="1:5">
      <c r="A529">
        <v>2996</v>
      </c>
      <c r="B529" s="134">
        <v>45087</v>
      </c>
      <c r="C529">
        <v>2194</v>
      </c>
      <c r="D529" t="s">
        <v>26010</v>
      </c>
      <c r="E529">
        <v>23.59</v>
      </c>
    </row>
    <row r="530" spans="1:5">
      <c r="A530">
        <v>3000</v>
      </c>
      <c r="B530" s="134">
        <v>45002</v>
      </c>
      <c r="C530">
        <v>2026</v>
      </c>
      <c r="D530" t="s">
        <v>26016</v>
      </c>
      <c r="E530">
        <v>37.756999999999998</v>
      </c>
    </row>
    <row r="531" spans="1:5">
      <c r="A531">
        <v>3001</v>
      </c>
      <c r="B531" s="134">
        <v>45257</v>
      </c>
      <c r="C531">
        <v>2631</v>
      </c>
      <c r="D531" t="s">
        <v>25991</v>
      </c>
      <c r="E531">
        <v>55.813000000000002</v>
      </c>
    </row>
    <row r="532" spans="1:5">
      <c r="A532">
        <v>3016</v>
      </c>
      <c r="B532" s="134">
        <v>45133</v>
      </c>
      <c r="C532">
        <v>306</v>
      </c>
      <c r="D532" t="s">
        <v>26037</v>
      </c>
      <c r="E532">
        <v>7.7679999999999998</v>
      </c>
    </row>
    <row r="533" spans="1:5">
      <c r="A533">
        <v>3017</v>
      </c>
      <c r="B533" s="134">
        <v>44952</v>
      </c>
      <c r="C533">
        <v>306</v>
      </c>
      <c r="D533" t="s">
        <v>26037</v>
      </c>
      <c r="E533">
        <v>10.239000000000001</v>
      </c>
    </row>
    <row r="534" spans="1:5">
      <c r="A534">
        <v>3018</v>
      </c>
      <c r="B534" s="134">
        <v>45230</v>
      </c>
      <c r="C534">
        <v>306</v>
      </c>
      <c r="D534" t="s">
        <v>26037</v>
      </c>
      <c r="E534">
        <v>7.77</v>
      </c>
    </row>
    <row r="535" spans="1:5">
      <c r="A535">
        <v>3021</v>
      </c>
      <c r="B535" s="134">
        <v>45230</v>
      </c>
      <c r="C535">
        <v>306</v>
      </c>
      <c r="D535" t="s">
        <v>26037</v>
      </c>
      <c r="E535">
        <v>6.1</v>
      </c>
    </row>
    <row r="536" spans="1:5">
      <c r="A536">
        <v>3022</v>
      </c>
      <c r="B536" s="134">
        <v>45069</v>
      </c>
      <c r="C536">
        <v>306</v>
      </c>
      <c r="D536" t="s">
        <v>26037</v>
      </c>
      <c r="E536">
        <v>16.975000000000001</v>
      </c>
    </row>
    <row r="537" spans="1:5">
      <c r="A537">
        <v>3023</v>
      </c>
      <c r="B537" s="134">
        <v>45133</v>
      </c>
      <c r="C537">
        <v>306</v>
      </c>
      <c r="D537" t="s">
        <v>26037</v>
      </c>
      <c r="E537">
        <v>6.101</v>
      </c>
    </row>
    <row r="538" spans="1:5">
      <c r="A538">
        <v>3045</v>
      </c>
      <c r="B538" s="134">
        <v>45088</v>
      </c>
      <c r="C538">
        <v>2796</v>
      </c>
      <c r="D538" t="s">
        <v>26054</v>
      </c>
      <c r="E538">
        <v>4.33</v>
      </c>
    </row>
    <row r="539" spans="1:5">
      <c r="A539">
        <v>3060</v>
      </c>
      <c r="B539" s="134">
        <v>45104</v>
      </c>
      <c r="C539">
        <v>2825</v>
      </c>
      <c r="D539" t="s">
        <v>26055</v>
      </c>
      <c r="E539">
        <v>24</v>
      </c>
    </row>
    <row r="540" spans="1:5">
      <c r="A540">
        <v>3064</v>
      </c>
      <c r="B540" s="134">
        <v>45133</v>
      </c>
      <c r="C540">
        <v>306</v>
      </c>
      <c r="D540" t="s">
        <v>26037</v>
      </c>
      <c r="E540">
        <v>7.0170000000000003</v>
      </c>
    </row>
    <row r="541" spans="1:5">
      <c r="A541">
        <v>3067</v>
      </c>
      <c r="B541" s="134">
        <v>44958</v>
      </c>
      <c r="C541">
        <v>2939</v>
      </c>
      <c r="D541" t="s">
        <v>25976</v>
      </c>
      <c r="E541">
        <v>8.5299999999999994</v>
      </c>
    </row>
    <row r="542" spans="1:5">
      <c r="A542">
        <v>3068</v>
      </c>
      <c r="B542" s="134">
        <v>45197</v>
      </c>
      <c r="C542">
        <v>2512</v>
      </c>
      <c r="D542" t="s">
        <v>26048</v>
      </c>
      <c r="E542">
        <v>15.5</v>
      </c>
    </row>
    <row r="543" spans="1:5">
      <c r="A543">
        <v>3070</v>
      </c>
      <c r="B543" s="134">
        <v>45149</v>
      </c>
      <c r="C543">
        <v>2188</v>
      </c>
      <c r="D543" t="s">
        <v>25978</v>
      </c>
      <c r="E543">
        <v>8.077</v>
      </c>
    </row>
    <row r="544" spans="1:5">
      <c r="A544">
        <v>3102</v>
      </c>
      <c r="B544" s="134">
        <v>45071</v>
      </c>
      <c r="C544">
        <v>2337</v>
      </c>
      <c r="D544" t="s">
        <v>26028</v>
      </c>
      <c r="E544">
        <v>3.58</v>
      </c>
    </row>
    <row r="545" spans="1:5">
      <c r="A545">
        <v>3103</v>
      </c>
      <c r="B545" s="134">
        <v>45071</v>
      </c>
      <c r="C545">
        <v>2337</v>
      </c>
      <c r="D545" t="s">
        <v>26028</v>
      </c>
      <c r="E545">
        <v>3.1</v>
      </c>
    </row>
    <row r="546" spans="1:5">
      <c r="A546">
        <v>3104</v>
      </c>
      <c r="B546" s="134">
        <v>45071</v>
      </c>
      <c r="C546">
        <v>2337</v>
      </c>
      <c r="D546" t="s">
        <v>26028</v>
      </c>
      <c r="E546">
        <v>5.7</v>
      </c>
    </row>
    <row r="547" spans="1:5">
      <c r="A547">
        <v>3107</v>
      </c>
      <c r="B547" s="134">
        <v>45216</v>
      </c>
      <c r="C547">
        <v>2026</v>
      </c>
      <c r="D547" t="s">
        <v>26016</v>
      </c>
      <c r="E547">
        <v>10.8</v>
      </c>
    </row>
    <row r="548" spans="1:5">
      <c r="A548">
        <v>3108</v>
      </c>
      <c r="B548" s="134">
        <v>45131</v>
      </c>
      <c r="C548">
        <v>2026</v>
      </c>
      <c r="D548" t="s">
        <v>26016</v>
      </c>
      <c r="E548">
        <v>14.88</v>
      </c>
    </row>
    <row r="549" spans="1:5">
      <c r="A549">
        <v>3114</v>
      </c>
      <c r="B549" s="134">
        <v>45051</v>
      </c>
      <c r="C549">
        <v>2026</v>
      </c>
      <c r="D549" t="s">
        <v>26016</v>
      </c>
      <c r="E549">
        <v>11.08</v>
      </c>
    </row>
    <row r="550" spans="1:5">
      <c r="A550">
        <v>3115</v>
      </c>
      <c r="B550" s="134">
        <v>45051</v>
      </c>
      <c r="C550">
        <v>2026</v>
      </c>
      <c r="D550" t="s">
        <v>26016</v>
      </c>
      <c r="E550">
        <v>7.6</v>
      </c>
    </row>
    <row r="551" spans="1:5">
      <c r="A551">
        <v>3116</v>
      </c>
      <c r="B551" s="134">
        <v>45216</v>
      </c>
      <c r="C551">
        <v>2026</v>
      </c>
      <c r="D551" t="s">
        <v>26016</v>
      </c>
      <c r="E551">
        <v>4.92</v>
      </c>
    </row>
    <row r="552" spans="1:5">
      <c r="A552">
        <v>3120</v>
      </c>
      <c r="B552" s="134">
        <v>45242</v>
      </c>
      <c r="C552">
        <v>2026</v>
      </c>
      <c r="D552" t="s">
        <v>26016</v>
      </c>
      <c r="E552">
        <v>4.423</v>
      </c>
    </row>
    <row r="553" spans="1:5">
      <c r="A553">
        <v>3121</v>
      </c>
      <c r="B553" s="134">
        <v>45131</v>
      </c>
      <c r="C553">
        <v>2026</v>
      </c>
      <c r="D553" t="s">
        <v>26016</v>
      </c>
      <c r="E553">
        <v>4.4320000000000004</v>
      </c>
    </row>
    <row r="554" spans="1:5">
      <c r="A554">
        <v>3124</v>
      </c>
      <c r="B554" s="134">
        <v>45216</v>
      </c>
      <c r="C554">
        <v>2026</v>
      </c>
      <c r="D554" t="s">
        <v>26016</v>
      </c>
      <c r="E554">
        <v>5.62</v>
      </c>
    </row>
    <row r="555" spans="1:5">
      <c r="A555">
        <v>3130</v>
      </c>
      <c r="B555" s="134">
        <v>45131</v>
      </c>
      <c r="C555">
        <v>2026</v>
      </c>
      <c r="D555" t="s">
        <v>26016</v>
      </c>
      <c r="E555">
        <v>11.04</v>
      </c>
    </row>
    <row r="556" spans="1:5">
      <c r="A556">
        <v>3134</v>
      </c>
      <c r="B556" s="134">
        <v>45131</v>
      </c>
      <c r="C556">
        <v>2026</v>
      </c>
      <c r="D556" t="s">
        <v>26016</v>
      </c>
      <c r="E556">
        <v>16.416</v>
      </c>
    </row>
    <row r="557" spans="1:5">
      <c r="A557">
        <v>3138</v>
      </c>
      <c r="B557" s="134">
        <v>45075</v>
      </c>
      <c r="C557">
        <v>2538</v>
      </c>
      <c r="D557" t="s">
        <v>26039</v>
      </c>
      <c r="E557">
        <v>13.5</v>
      </c>
    </row>
    <row r="558" spans="1:5">
      <c r="A558">
        <v>3143</v>
      </c>
      <c r="B558" s="134">
        <v>45180</v>
      </c>
      <c r="C558">
        <v>2537</v>
      </c>
      <c r="D558" t="s">
        <v>26056</v>
      </c>
      <c r="E558">
        <v>39</v>
      </c>
    </row>
    <row r="559" spans="1:5">
      <c r="A559">
        <v>3143</v>
      </c>
      <c r="B559" s="134">
        <v>45180</v>
      </c>
      <c r="C559">
        <v>2537</v>
      </c>
      <c r="D559" t="s">
        <v>26056</v>
      </c>
      <c r="E559">
        <v>39</v>
      </c>
    </row>
    <row r="560" spans="1:5">
      <c r="A560">
        <v>3151</v>
      </c>
      <c r="B560" s="134">
        <v>45258</v>
      </c>
      <c r="C560">
        <v>2539</v>
      </c>
      <c r="D560" t="s">
        <v>26057</v>
      </c>
      <c r="E560">
        <v>5.4359999999999999</v>
      </c>
    </row>
    <row r="561" spans="1:5">
      <c r="A561">
        <v>3153</v>
      </c>
      <c r="B561" s="134">
        <v>45138</v>
      </c>
      <c r="C561">
        <v>2539</v>
      </c>
      <c r="D561" t="s">
        <v>26057</v>
      </c>
      <c r="E561">
        <v>7.1959999999999997</v>
      </c>
    </row>
    <row r="562" spans="1:5">
      <c r="A562">
        <v>3155</v>
      </c>
      <c r="B562" s="134">
        <v>45235</v>
      </c>
      <c r="C562">
        <v>2539</v>
      </c>
      <c r="D562" t="s">
        <v>26057</v>
      </c>
      <c r="E562">
        <v>9.51</v>
      </c>
    </row>
    <row r="563" spans="1:5">
      <c r="A563">
        <v>3156</v>
      </c>
      <c r="B563" s="134">
        <v>45258</v>
      </c>
      <c r="C563">
        <v>2539</v>
      </c>
      <c r="D563" t="s">
        <v>26057</v>
      </c>
      <c r="E563">
        <v>7.8250000000000002</v>
      </c>
    </row>
    <row r="564" spans="1:5">
      <c r="A564">
        <v>3158</v>
      </c>
      <c r="B564" s="134">
        <v>45258</v>
      </c>
      <c r="C564">
        <v>2539</v>
      </c>
      <c r="D564" t="s">
        <v>26057</v>
      </c>
      <c r="E564">
        <v>7.1660000000000004</v>
      </c>
    </row>
    <row r="565" spans="1:5">
      <c r="A565">
        <v>3175</v>
      </c>
      <c r="B565" s="134">
        <v>45092</v>
      </c>
      <c r="C565">
        <v>2258</v>
      </c>
      <c r="D565" t="s">
        <v>26022</v>
      </c>
      <c r="E565">
        <v>5.95</v>
      </c>
    </row>
    <row r="566" spans="1:5">
      <c r="A566">
        <v>3176</v>
      </c>
      <c r="B566" s="134">
        <v>45092</v>
      </c>
      <c r="C566">
        <v>2258</v>
      </c>
      <c r="D566" t="s">
        <v>26022</v>
      </c>
      <c r="E566">
        <v>6.38</v>
      </c>
    </row>
    <row r="567" spans="1:5">
      <c r="A567">
        <v>3182</v>
      </c>
      <c r="B567" s="134">
        <v>45107</v>
      </c>
      <c r="C567">
        <v>2548</v>
      </c>
      <c r="D567" t="s">
        <v>26058</v>
      </c>
      <c r="E567">
        <v>11.4</v>
      </c>
    </row>
    <row r="568" spans="1:5">
      <c r="A568">
        <v>3183</v>
      </c>
      <c r="B568" s="134">
        <v>45107</v>
      </c>
      <c r="C568">
        <v>2548</v>
      </c>
      <c r="D568" t="s">
        <v>26058</v>
      </c>
      <c r="E568">
        <v>18.05</v>
      </c>
    </row>
    <row r="569" spans="1:5">
      <c r="A569">
        <v>3184</v>
      </c>
      <c r="B569" s="134">
        <v>45107</v>
      </c>
      <c r="C569">
        <v>2548</v>
      </c>
      <c r="D569" t="s">
        <v>26058</v>
      </c>
      <c r="E569">
        <v>13.78</v>
      </c>
    </row>
    <row r="570" spans="1:5">
      <c r="A570">
        <v>3186</v>
      </c>
      <c r="B570" s="134">
        <v>44971</v>
      </c>
      <c r="C570">
        <v>2258</v>
      </c>
      <c r="D570" t="s">
        <v>26022</v>
      </c>
      <c r="E570">
        <v>10.34</v>
      </c>
    </row>
    <row r="571" spans="1:5">
      <c r="A571">
        <v>3195</v>
      </c>
      <c r="B571" s="134">
        <v>45190</v>
      </c>
      <c r="C571">
        <v>2297</v>
      </c>
      <c r="D571" t="s">
        <v>26021</v>
      </c>
      <c r="E571">
        <v>22</v>
      </c>
    </row>
    <row r="572" spans="1:5">
      <c r="A572">
        <v>3206</v>
      </c>
      <c r="B572" s="134">
        <v>45279</v>
      </c>
      <c r="C572">
        <v>1203</v>
      </c>
      <c r="D572" t="s">
        <v>26014</v>
      </c>
      <c r="E572">
        <v>7.5039999999999996</v>
      </c>
    </row>
    <row r="573" spans="1:5">
      <c r="A573">
        <v>3224</v>
      </c>
      <c r="B573" s="134">
        <v>45050</v>
      </c>
      <c r="C573">
        <v>1517</v>
      </c>
      <c r="D573" t="s">
        <v>25965</v>
      </c>
      <c r="E573">
        <v>19.946000000000002</v>
      </c>
    </row>
    <row r="574" spans="1:5">
      <c r="A574">
        <v>3240</v>
      </c>
      <c r="B574" s="134">
        <v>45116</v>
      </c>
      <c r="C574">
        <v>2147</v>
      </c>
      <c r="D574" t="s">
        <v>26044</v>
      </c>
      <c r="E574">
        <v>4.97</v>
      </c>
    </row>
    <row r="575" spans="1:5">
      <c r="A575">
        <v>3244</v>
      </c>
      <c r="B575" s="134">
        <v>45116</v>
      </c>
      <c r="C575">
        <v>2147</v>
      </c>
      <c r="D575" t="s">
        <v>26044</v>
      </c>
      <c r="E575">
        <v>8.1</v>
      </c>
    </row>
    <row r="576" spans="1:5">
      <c r="A576">
        <v>3245</v>
      </c>
      <c r="B576" s="134">
        <v>44957</v>
      </c>
      <c r="C576">
        <v>2147</v>
      </c>
      <c r="D576" t="s">
        <v>26044</v>
      </c>
      <c r="E576">
        <v>8.0960000000000001</v>
      </c>
    </row>
    <row r="577" spans="1:5">
      <c r="A577">
        <v>3250</v>
      </c>
      <c r="B577" s="134">
        <v>45253</v>
      </c>
      <c r="C577">
        <v>2147</v>
      </c>
      <c r="D577" t="s">
        <v>26044</v>
      </c>
      <c r="E577">
        <v>4</v>
      </c>
    </row>
    <row r="578" spans="1:5">
      <c r="A578">
        <v>3251</v>
      </c>
      <c r="B578" s="134">
        <v>45253</v>
      </c>
      <c r="C578">
        <v>2147</v>
      </c>
      <c r="D578" t="s">
        <v>26044</v>
      </c>
      <c r="E578">
        <v>4.444</v>
      </c>
    </row>
    <row r="579" spans="1:5">
      <c r="A579">
        <v>3261</v>
      </c>
      <c r="B579" s="134">
        <v>45092</v>
      </c>
      <c r="C579">
        <v>2258</v>
      </c>
      <c r="D579" t="s">
        <v>26022</v>
      </c>
      <c r="E579">
        <v>4.5</v>
      </c>
    </row>
    <row r="580" spans="1:5">
      <c r="A580">
        <v>3262</v>
      </c>
      <c r="B580" s="134">
        <v>45099</v>
      </c>
      <c r="C580">
        <v>1504</v>
      </c>
      <c r="D580" t="s">
        <v>26013</v>
      </c>
      <c r="E580">
        <v>2</v>
      </c>
    </row>
    <row r="581" spans="1:5">
      <c r="A581">
        <v>3265</v>
      </c>
      <c r="B581" s="134">
        <v>45246</v>
      </c>
      <c r="C581">
        <v>1504</v>
      </c>
      <c r="D581" t="s">
        <v>26013</v>
      </c>
      <c r="E581">
        <v>3.2639999999999998</v>
      </c>
    </row>
    <row r="582" spans="1:5">
      <c r="A582">
        <v>3267</v>
      </c>
      <c r="B582" s="134">
        <v>45107</v>
      </c>
      <c r="C582">
        <v>2548</v>
      </c>
      <c r="D582" t="s">
        <v>26058</v>
      </c>
      <c r="E582">
        <v>16.149999999999999</v>
      </c>
    </row>
    <row r="583" spans="1:5">
      <c r="A583">
        <v>3277</v>
      </c>
      <c r="B583" s="134">
        <v>45253</v>
      </c>
      <c r="C583">
        <v>2135</v>
      </c>
      <c r="D583" t="s">
        <v>25996</v>
      </c>
      <c r="E583">
        <v>12.327999999999999</v>
      </c>
    </row>
    <row r="584" spans="1:5">
      <c r="A584">
        <v>3278</v>
      </c>
      <c r="B584" s="134">
        <v>45253</v>
      </c>
      <c r="C584">
        <v>2135</v>
      </c>
      <c r="D584" t="s">
        <v>25996</v>
      </c>
      <c r="E584">
        <v>13.891999999999999</v>
      </c>
    </row>
    <row r="585" spans="1:5">
      <c r="A585">
        <v>3280</v>
      </c>
      <c r="B585" s="134">
        <v>45169</v>
      </c>
      <c r="C585">
        <v>2135</v>
      </c>
      <c r="D585" t="s">
        <v>25996</v>
      </c>
      <c r="E585">
        <v>49.5</v>
      </c>
    </row>
    <row r="586" spans="1:5">
      <c r="A586">
        <v>3282</v>
      </c>
      <c r="B586" s="134">
        <v>45253</v>
      </c>
      <c r="C586">
        <v>2135</v>
      </c>
      <c r="D586" t="s">
        <v>25996</v>
      </c>
      <c r="E586">
        <v>11.5</v>
      </c>
    </row>
    <row r="587" spans="1:5">
      <c r="A587">
        <v>3283</v>
      </c>
      <c r="B587" s="134">
        <v>45253</v>
      </c>
      <c r="C587">
        <v>2135</v>
      </c>
      <c r="D587" t="s">
        <v>25996</v>
      </c>
      <c r="E587">
        <v>10.579000000000001</v>
      </c>
    </row>
    <row r="588" spans="1:5">
      <c r="A588">
        <v>3294</v>
      </c>
      <c r="B588" s="134">
        <v>45087</v>
      </c>
      <c r="C588">
        <v>2194</v>
      </c>
      <c r="D588" t="s">
        <v>26010</v>
      </c>
      <c r="E588">
        <v>17.28</v>
      </c>
    </row>
    <row r="589" spans="1:5">
      <c r="A589">
        <v>3308</v>
      </c>
      <c r="B589" s="134">
        <v>44957</v>
      </c>
      <c r="C589">
        <v>2147</v>
      </c>
      <c r="D589" t="s">
        <v>26044</v>
      </c>
      <c r="E589">
        <v>7.6360000000000001</v>
      </c>
    </row>
    <row r="590" spans="1:5">
      <c r="A590">
        <v>3314</v>
      </c>
      <c r="B590" s="134">
        <v>45177</v>
      </c>
      <c r="C590">
        <v>510</v>
      </c>
      <c r="D590" t="s">
        <v>26019</v>
      </c>
      <c r="E590">
        <v>8.3789999999999996</v>
      </c>
    </row>
    <row r="591" spans="1:5">
      <c r="A591">
        <v>3316</v>
      </c>
      <c r="B591" s="134">
        <v>45199</v>
      </c>
      <c r="C591">
        <v>510</v>
      </c>
      <c r="D591" t="s">
        <v>26019</v>
      </c>
      <c r="E591">
        <v>12.82</v>
      </c>
    </row>
    <row r="592" spans="1:5">
      <c r="A592">
        <v>3317</v>
      </c>
      <c r="B592" s="134">
        <v>45107</v>
      </c>
      <c r="C592">
        <v>510</v>
      </c>
      <c r="D592" t="s">
        <v>26019</v>
      </c>
      <c r="E592">
        <v>17.87</v>
      </c>
    </row>
    <row r="593" spans="1:5">
      <c r="A593">
        <v>3321</v>
      </c>
      <c r="B593" s="134">
        <v>45088</v>
      </c>
      <c r="C593">
        <v>504</v>
      </c>
      <c r="D593" t="s">
        <v>25994</v>
      </c>
      <c r="E593">
        <v>240</v>
      </c>
    </row>
    <row r="594" spans="1:5">
      <c r="A594">
        <v>3339</v>
      </c>
      <c r="B594" s="134">
        <v>45196</v>
      </c>
      <c r="C594">
        <v>116</v>
      </c>
      <c r="D594" t="s">
        <v>25984</v>
      </c>
      <c r="E594">
        <v>61.42</v>
      </c>
    </row>
    <row r="595" spans="1:5">
      <c r="A595">
        <v>3345</v>
      </c>
      <c r="B595" s="134">
        <v>45121</v>
      </c>
      <c r="C595">
        <v>2015</v>
      </c>
      <c r="D595" t="s">
        <v>26034</v>
      </c>
      <c r="E595">
        <v>7.75</v>
      </c>
    </row>
    <row r="596" spans="1:5">
      <c r="A596">
        <v>3349</v>
      </c>
      <c r="B596" s="134">
        <v>45144</v>
      </c>
      <c r="C596">
        <v>2194</v>
      </c>
      <c r="D596" t="s">
        <v>26010</v>
      </c>
      <c r="E596">
        <v>16.48</v>
      </c>
    </row>
    <row r="597" spans="1:5">
      <c r="A597">
        <v>3350</v>
      </c>
      <c r="B597" s="134">
        <v>45266</v>
      </c>
      <c r="C597">
        <v>2568</v>
      </c>
      <c r="D597" t="s">
        <v>26059</v>
      </c>
      <c r="E597">
        <v>7.12</v>
      </c>
    </row>
    <row r="598" spans="1:5">
      <c r="A598">
        <v>3351</v>
      </c>
      <c r="B598" s="134">
        <v>45266</v>
      </c>
      <c r="C598">
        <v>2568</v>
      </c>
      <c r="D598" t="s">
        <v>26059</v>
      </c>
      <c r="E598">
        <v>10.45</v>
      </c>
    </row>
    <row r="599" spans="1:5">
      <c r="A599">
        <v>3352</v>
      </c>
      <c r="B599" s="134">
        <v>45266</v>
      </c>
      <c r="C599">
        <v>2568</v>
      </c>
      <c r="D599" t="s">
        <v>26059</v>
      </c>
      <c r="E599">
        <v>7.12</v>
      </c>
    </row>
    <row r="600" spans="1:5">
      <c r="A600">
        <v>3354</v>
      </c>
      <c r="B600" s="134">
        <v>45266</v>
      </c>
      <c r="C600">
        <v>2568</v>
      </c>
      <c r="D600" t="s">
        <v>26059</v>
      </c>
      <c r="E600">
        <v>9.69</v>
      </c>
    </row>
    <row r="601" spans="1:5">
      <c r="A601">
        <v>3372</v>
      </c>
      <c r="B601" s="134">
        <v>45126</v>
      </c>
      <c r="C601">
        <v>2036</v>
      </c>
      <c r="D601" t="s">
        <v>25966</v>
      </c>
      <c r="E601">
        <v>47.8</v>
      </c>
    </row>
    <row r="602" spans="1:5">
      <c r="A602">
        <v>3379</v>
      </c>
      <c r="B602" s="134">
        <v>45077</v>
      </c>
      <c r="C602">
        <v>2738</v>
      </c>
      <c r="D602" t="s">
        <v>26052</v>
      </c>
      <c r="E602">
        <v>25.36</v>
      </c>
    </row>
    <row r="603" spans="1:5">
      <c r="A603">
        <v>3380</v>
      </c>
      <c r="B603" s="134">
        <v>45259</v>
      </c>
      <c r="C603">
        <v>2613</v>
      </c>
      <c r="D603" t="s">
        <v>26060</v>
      </c>
      <c r="E603">
        <v>4.4169999999999998</v>
      </c>
    </row>
    <row r="604" spans="1:5">
      <c r="A604">
        <v>3396</v>
      </c>
      <c r="B604" s="134">
        <v>45242</v>
      </c>
      <c r="C604">
        <v>2194</v>
      </c>
      <c r="D604" t="s">
        <v>26010</v>
      </c>
      <c r="E604">
        <v>26.17</v>
      </c>
    </row>
    <row r="605" spans="1:5">
      <c r="A605">
        <v>3401</v>
      </c>
      <c r="B605" s="134">
        <v>44958</v>
      </c>
      <c r="C605">
        <v>2939</v>
      </c>
      <c r="D605" t="s">
        <v>25976</v>
      </c>
      <c r="E605">
        <v>6.41</v>
      </c>
    </row>
    <row r="606" spans="1:5">
      <c r="A606">
        <v>3427</v>
      </c>
      <c r="B606" s="134">
        <v>45188</v>
      </c>
      <c r="C606">
        <v>294</v>
      </c>
      <c r="D606" t="s">
        <v>25970</v>
      </c>
      <c r="E606">
        <v>9.25</v>
      </c>
    </row>
    <row r="607" spans="1:5">
      <c r="A607">
        <v>3437</v>
      </c>
      <c r="B607" s="134">
        <v>45280</v>
      </c>
      <c r="C607">
        <v>2617</v>
      </c>
      <c r="D607" t="s">
        <v>26061</v>
      </c>
      <c r="E607">
        <v>4.5</v>
      </c>
    </row>
    <row r="608" spans="1:5">
      <c r="A608">
        <v>3438</v>
      </c>
      <c r="B608" s="134">
        <v>45258</v>
      </c>
      <c r="C608">
        <v>2617</v>
      </c>
      <c r="D608" t="s">
        <v>26061</v>
      </c>
      <c r="E608">
        <v>4.5</v>
      </c>
    </row>
    <row r="609" spans="1:5">
      <c r="A609">
        <v>3439</v>
      </c>
      <c r="B609" s="134">
        <v>45252</v>
      </c>
      <c r="C609">
        <v>630</v>
      </c>
      <c r="D609" t="s">
        <v>26017</v>
      </c>
      <c r="E609">
        <v>4.8730000000000002</v>
      </c>
    </row>
    <row r="610" spans="1:5">
      <c r="A610">
        <v>3441</v>
      </c>
      <c r="B610" s="134">
        <v>45252</v>
      </c>
      <c r="C610">
        <v>630</v>
      </c>
      <c r="D610" t="s">
        <v>26017</v>
      </c>
      <c r="E610">
        <v>8.7629999999999999</v>
      </c>
    </row>
    <row r="611" spans="1:5">
      <c r="A611">
        <v>3442</v>
      </c>
      <c r="B611" s="134">
        <v>45245</v>
      </c>
      <c r="C611">
        <v>2418</v>
      </c>
      <c r="D611" t="s">
        <v>25958</v>
      </c>
      <c r="E611">
        <v>3.6640000000000001</v>
      </c>
    </row>
    <row r="612" spans="1:5">
      <c r="A612">
        <v>3444</v>
      </c>
      <c r="B612" s="134">
        <v>45246</v>
      </c>
      <c r="C612">
        <v>2598</v>
      </c>
      <c r="D612" t="s">
        <v>26062</v>
      </c>
      <c r="E612">
        <v>7.5529999999999999</v>
      </c>
    </row>
    <row r="613" spans="1:5">
      <c r="A613">
        <v>3446</v>
      </c>
      <c r="B613" s="134">
        <v>45201</v>
      </c>
      <c r="C613">
        <v>319</v>
      </c>
      <c r="D613" t="s">
        <v>26045</v>
      </c>
      <c r="E613">
        <v>8.3529999999999998</v>
      </c>
    </row>
    <row r="614" spans="1:5">
      <c r="A614">
        <v>3453</v>
      </c>
      <c r="B614" s="134">
        <v>45245</v>
      </c>
      <c r="C614">
        <v>2418</v>
      </c>
      <c r="D614" t="s">
        <v>25958</v>
      </c>
      <c r="E614">
        <v>3.778</v>
      </c>
    </row>
    <row r="615" spans="1:5">
      <c r="A615">
        <v>3455</v>
      </c>
      <c r="B615" s="134">
        <v>45177</v>
      </c>
      <c r="C615">
        <v>1517</v>
      </c>
      <c r="D615" t="s">
        <v>25965</v>
      </c>
      <c r="E615">
        <v>9</v>
      </c>
    </row>
    <row r="616" spans="1:5">
      <c r="A616">
        <v>3502</v>
      </c>
      <c r="B616" s="134">
        <v>44988</v>
      </c>
      <c r="C616">
        <v>2036</v>
      </c>
      <c r="D616" t="s">
        <v>25966</v>
      </c>
      <c r="E616">
        <v>43.76</v>
      </c>
    </row>
    <row r="617" spans="1:5">
      <c r="A617">
        <v>3504</v>
      </c>
      <c r="B617" s="134">
        <v>44972</v>
      </c>
      <c r="C617">
        <v>294</v>
      </c>
      <c r="D617" t="s">
        <v>25970</v>
      </c>
      <c r="E617">
        <v>23.146999999999998</v>
      </c>
    </row>
    <row r="618" spans="1:5">
      <c r="A618">
        <v>3515</v>
      </c>
      <c r="B618" s="134">
        <v>45245</v>
      </c>
      <c r="C618">
        <v>2418</v>
      </c>
      <c r="D618" t="s">
        <v>25958</v>
      </c>
      <c r="E618">
        <v>3.5289999999999999</v>
      </c>
    </row>
    <row r="619" spans="1:5">
      <c r="A619">
        <v>3545</v>
      </c>
      <c r="B619" s="134">
        <v>45149</v>
      </c>
      <c r="C619">
        <v>294</v>
      </c>
      <c r="D619" t="s">
        <v>25970</v>
      </c>
      <c r="E619">
        <v>12.5</v>
      </c>
    </row>
    <row r="620" spans="1:5">
      <c r="A620">
        <v>3547</v>
      </c>
      <c r="B620" s="134">
        <v>45172</v>
      </c>
      <c r="C620">
        <v>2647</v>
      </c>
      <c r="D620" t="s">
        <v>26063</v>
      </c>
      <c r="E620">
        <v>8.0359999999999996</v>
      </c>
    </row>
    <row r="621" spans="1:5">
      <c r="A621">
        <v>3566</v>
      </c>
      <c r="B621" s="134">
        <v>45040</v>
      </c>
      <c r="C621">
        <v>2188</v>
      </c>
      <c r="D621" t="s">
        <v>25978</v>
      </c>
      <c r="E621">
        <v>12.553000000000001</v>
      </c>
    </row>
    <row r="622" spans="1:5">
      <c r="A622">
        <v>3605</v>
      </c>
      <c r="B622" s="134">
        <v>45131</v>
      </c>
      <c r="C622">
        <v>2026</v>
      </c>
      <c r="D622" t="s">
        <v>26016</v>
      </c>
      <c r="E622">
        <v>21.786999999999999</v>
      </c>
    </row>
    <row r="623" spans="1:5">
      <c r="A623">
        <v>3611</v>
      </c>
      <c r="B623" s="134">
        <v>45177</v>
      </c>
      <c r="C623">
        <v>2338</v>
      </c>
      <c r="D623" t="s">
        <v>25972</v>
      </c>
      <c r="E623">
        <v>10.6</v>
      </c>
    </row>
    <row r="624" spans="1:5">
      <c r="A624">
        <v>3612</v>
      </c>
      <c r="B624" s="134">
        <v>45217</v>
      </c>
      <c r="C624">
        <v>2338</v>
      </c>
      <c r="D624" t="s">
        <v>25972</v>
      </c>
      <c r="E624">
        <v>11.8</v>
      </c>
    </row>
    <row r="625" spans="1:5">
      <c r="A625">
        <v>3613</v>
      </c>
      <c r="B625" s="134">
        <v>45217</v>
      </c>
      <c r="C625">
        <v>2338</v>
      </c>
      <c r="D625" t="s">
        <v>25972</v>
      </c>
      <c r="E625">
        <v>21.5</v>
      </c>
    </row>
    <row r="626" spans="1:5">
      <c r="A626">
        <v>3626</v>
      </c>
      <c r="B626" s="134">
        <v>45199</v>
      </c>
      <c r="C626">
        <v>510</v>
      </c>
      <c r="D626" t="s">
        <v>26019</v>
      </c>
      <c r="E626">
        <v>12.82</v>
      </c>
    </row>
    <row r="627" spans="1:5">
      <c r="A627">
        <v>3638</v>
      </c>
      <c r="B627" s="134">
        <v>44945</v>
      </c>
      <c r="C627">
        <v>630</v>
      </c>
      <c r="D627" t="s">
        <v>26017</v>
      </c>
      <c r="E627">
        <v>45.57</v>
      </c>
    </row>
    <row r="628" spans="1:5">
      <c r="A628">
        <v>3641</v>
      </c>
      <c r="B628" s="134">
        <v>45219</v>
      </c>
      <c r="C628">
        <v>2619</v>
      </c>
      <c r="D628" t="s">
        <v>26042</v>
      </c>
      <c r="E628">
        <v>12.9</v>
      </c>
    </row>
    <row r="629" spans="1:5">
      <c r="A629">
        <v>3642</v>
      </c>
      <c r="B629" s="134">
        <v>45219</v>
      </c>
      <c r="C629">
        <v>2619</v>
      </c>
      <c r="D629" t="s">
        <v>26042</v>
      </c>
      <c r="E629">
        <v>3.47</v>
      </c>
    </row>
    <row r="630" spans="1:5">
      <c r="A630">
        <v>3643</v>
      </c>
      <c r="B630" s="134">
        <v>45083</v>
      </c>
      <c r="C630">
        <v>2619</v>
      </c>
      <c r="D630" t="s">
        <v>26042</v>
      </c>
      <c r="E630">
        <v>9.5</v>
      </c>
    </row>
    <row r="631" spans="1:5">
      <c r="A631">
        <v>3644</v>
      </c>
      <c r="B631" s="134">
        <v>45266</v>
      </c>
      <c r="C631">
        <v>2568</v>
      </c>
      <c r="D631" t="s">
        <v>26059</v>
      </c>
      <c r="E631">
        <v>8.93</v>
      </c>
    </row>
    <row r="632" spans="1:5">
      <c r="A632">
        <v>3658</v>
      </c>
      <c r="B632" s="134">
        <v>45168</v>
      </c>
      <c r="C632">
        <v>306</v>
      </c>
      <c r="D632" t="s">
        <v>26037</v>
      </c>
      <c r="E632">
        <v>6.101</v>
      </c>
    </row>
    <row r="633" spans="1:5">
      <c r="A633">
        <v>3659</v>
      </c>
      <c r="B633" s="134">
        <v>45133</v>
      </c>
      <c r="C633">
        <v>306</v>
      </c>
      <c r="D633" t="s">
        <v>26037</v>
      </c>
      <c r="E633">
        <v>7.0170000000000003</v>
      </c>
    </row>
    <row r="634" spans="1:5">
      <c r="A634">
        <v>3661</v>
      </c>
      <c r="B634" s="134">
        <v>45168</v>
      </c>
      <c r="C634">
        <v>306</v>
      </c>
      <c r="D634" t="s">
        <v>26037</v>
      </c>
      <c r="E634">
        <v>7.0170000000000003</v>
      </c>
    </row>
    <row r="635" spans="1:5">
      <c r="A635">
        <v>3662</v>
      </c>
      <c r="B635" s="134">
        <v>45230</v>
      </c>
      <c r="C635">
        <v>306</v>
      </c>
      <c r="D635" t="s">
        <v>26037</v>
      </c>
      <c r="E635">
        <v>7.01</v>
      </c>
    </row>
    <row r="636" spans="1:5">
      <c r="A636">
        <v>3663</v>
      </c>
      <c r="B636" s="134">
        <v>45133</v>
      </c>
      <c r="C636">
        <v>306</v>
      </c>
      <c r="D636" t="s">
        <v>26037</v>
      </c>
      <c r="E636">
        <v>9.5340000000000007</v>
      </c>
    </row>
    <row r="637" spans="1:5">
      <c r="A637">
        <v>3664</v>
      </c>
      <c r="B637" s="134">
        <v>45230</v>
      </c>
      <c r="C637">
        <v>306</v>
      </c>
      <c r="D637" t="s">
        <v>26037</v>
      </c>
      <c r="E637">
        <v>9.18</v>
      </c>
    </row>
    <row r="638" spans="1:5">
      <c r="A638">
        <v>3668</v>
      </c>
      <c r="B638" s="134">
        <v>45077</v>
      </c>
      <c r="C638">
        <v>2762</v>
      </c>
      <c r="D638" t="s">
        <v>26064</v>
      </c>
      <c r="E638">
        <v>51.2</v>
      </c>
    </row>
    <row r="639" spans="1:5">
      <c r="A639">
        <v>3672</v>
      </c>
      <c r="B639" s="134">
        <v>45087</v>
      </c>
      <c r="C639">
        <v>2418</v>
      </c>
      <c r="D639" t="s">
        <v>25958</v>
      </c>
      <c r="E639">
        <v>6.26</v>
      </c>
    </row>
    <row r="640" spans="1:5">
      <c r="A640">
        <v>3680</v>
      </c>
      <c r="B640" s="134">
        <v>45144</v>
      </c>
      <c r="C640">
        <v>2194</v>
      </c>
      <c r="D640" t="s">
        <v>26010</v>
      </c>
      <c r="E640">
        <v>37.29</v>
      </c>
    </row>
    <row r="641" spans="1:5">
      <c r="A641">
        <v>3681</v>
      </c>
      <c r="B641" s="134">
        <v>45242</v>
      </c>
      <c r="C641">
        <v>2194</v>
      </c>
      <c r="D641" t="s">
        <v>26010</v>
      </c>
      <c r="E641">
        <v>2.2400000000000002</v>
      </c>
    </row>
    <row r="642" spans="1:5">
      <c r="A642">
        <v>3687</v>
      </c>
      <c r="B642" s="134">
        <v>45278</v>
      </c>
      <c r="C642">
        <v>527</v>
      </c>
      <c r="D642" t="s">
        <v>26046</v>
      </c>
      <c r="E642">
        <v>5.67</v>
      </c>
    </row>
    <row r="643" spans="1:5">
      <c r="A643">
        <v>3688</v>
      </c>
      <c r="B643" s="134">
        <v>45235</v>
      </c>
      <c r="C643">
        <v>2539</v>
      </c>
      <c r="D643" t="s">
        <v>26057</v>
      </c>
      <c r="E643">
        <v>23.5</v>
      </c>
    </row>
    <row r="644" spans="1:5">
      <c r="A644">
        <v>3689</v>
      </c>
      <c r="B644" s="134">
        <v>45258</v>
      </c>
      <c r="C644">
        <v>2539</v>
      </c>
      <c r="D644" t="s">
        <v>26057</v>
      </c>
      <c r="E644">
        <v>7.1660000000000004</v>
      </c>
    </row>
    <row r="645" spans="1:5">
      <c r="A645">
        <v>3695</v>
      </c>
      <c r="B645" s="134">
        <v>45250</v>
      </c>
      <c r="C645">
        <v>2635</v>
      </c>
      <c r="D645" t="s">
        <v>26065</v>
      </c>
      <c r="E645">
        <v>5.43</v>
      </c>
    </row>
    <row r="646" spans="1:5">
      <c r="A646">
        <v>3703</v>
      </c>
      <c r="B646" s="134">
        <v>45007</v>
      </c>
      <c r="C646">
        <v>602</v>
      </c>
      <c r="D646" t="s">
        <v>26020</v>
      </c>
      <c r="E646">
        <v>45</v>
      </c>
    </row>
    <row r="647" spans="1:5">
      <c r="A647">
        <v>3704</v>
      </c>
      <c r="B647" s="134">
        <v>44956</v>
      </c>
      <c r="C647">
        <v>602</v>
      </c>
      <c r="D647" t="s">
        <v>26020</v>
      </c>
      <c r="E647">
        <v>140.65</v>
      </c>
    </row>
    <row r="648" spans="1:5">
      <c r="A648">
        <v>3705</v>
      </c>
      <c r="B648" s="134">
        <v>44956</v>
      </c>
      <c r="C648">
        <v>602</v>
      </c>
      <c r="D648" t="s">
        <v>26020</v>
      </c>
      <c r="E648">
        <v>116.4</v>
      </c>
    </row>
    <row r="649" spans="1:5">
      <c r="A649">
        <v>3713</v>
      </c>
      <c r="B649" s="134">
        <v>45008</v>
      </c>
      <c r="C649">
        <v>2135</v>
      </c>
      <c r="D649" t="s">
        <v>25996</v>
      </c>
      <c r="E649">
        <v>11.5</v>
      </c>
    </row>
    <row r="650" spans="1:5">
      <c r="A650">
        <v>3714</v>
      </c>
      <c r="B650" s="134">
        <v>45099</v>
      </c>
      <c r="C650">
        <v>630</v>
      </c>
      <c r="D650" t="s">
        <v>26017</v>
      </c>
      <c r="E650">
        <v>10.547000000000001</v>
      </c>
    </row>
    <row r="651" spans="1:5">
      <c r="A651">
        <v>3716</v>
      </c>
      <c r="B651" s="134">
        <v>45092</v>
      </c>
      <c r="C651">
        <v>2258</v>
      </c>
      <c r="D651" t="s">
        <v>26022</v>
      </c>
      <c r="E651">
        <v>13.18</v>
      </c>
    </row>
    <row r="652" spans="1:5">
      <c r="A652">
        <v>3718</v>
      </c>
      <c r="B652" s="134">
        <v>45198</v>
      </c>
      <c r="C652">
        <v>2644</v>
      </c>
      <c r="D652" t="s">
        <v>26066</v>
      </c>
      <c r="E652">
        <v>3.93</v>
      </c>
    </row>
    <row r="653" spans="1:5">
      <c r="A653">
        <v>3729</v>
      </c>
      <c r="B653" s="134">
        <v>45107</v>
      </c>
      <c r="C653">
        <v>2815</v>
      </c>
      <c r="D653" t="s">
        <v>26067</v>
      </c>
      <c r="E653">
        <v>118</v>
      </c>
    </row>
    <row r="654" spans="1:5">
      <c r="A654">
        <v>3730</v>
      </c>
      <c r="B654" s="134">
        <v>45235</v>
      </c>
      <c r="C654">
        <v>2539</v>
      </c>
      <c r="D654" t="s">
        <v>26057</v>
      </c>
      <c r="E654">
        <v>23.5</v>
      </c>
    </row>
    <row r="655" spans="1:5">
      <c r="A655">
        <v>3732</v>
      </c>
      <c r="B655" s="134">
        <v>45198</v>
      </c>
      <c r="C655">
        <v>2635</v>
      </c>
      <c r="D655" t="s">
        <v>26065</v>
      </c>
      <c r="E655">
        <v>4.0999999999999996</v>
      </c>
    </row>
    <row r="656" spans="1:5">
      <c r="A656">
        <v>3734</v>
      </c>
      <c r="B656" s="134">
        <v>45149</v>
      </c>
      <c r="C656">
        <v>116</v>
      </c>
      <c r="D656" t="s">
        <v>25984</v>
      </c>
      <c r="E656">
        <v>25.725999999999999</v>
      </c>
    </row>
    <row r="657" spans="1:5">
      <c r="A657">
        <v>3737</v>
      </c>
      <c r="B657" s="134">
        <v>45209</v>
      </c>
      <c r="C657">
        <v>1518</v>
      </c>
      <c r="D657" t="s">
        <v>26012</v>
      </c>
      <c r="E657">
        <v>14.81</v>
      </c>
    </row>
    <row r="658" spans="1:5">
      <c r="A658">
        <v>3744</v>
      </c>
      <c r="B658" s="134">
        <v>45016</v>
      </c>
      <c r="C658">
        <v>527</v>
      </c>
      <c r="D658" t="s">
        <v>26046</v>
      </c>
      <c r="E658">
        <v>64.39</v>
      </c>
    </row>
    <row r="659" spans="1:5">
      <c r="A659">
        <v>3745</v>
      </c>
      <c r="B659" s="134">
        <v>45023</v>
      </c>
      <c r="C659">
        <v>527</v>
      </c>
      <c r="D659" t="s">
        <v>26046</v>
      </c>
      <c r="E659">
        <v>0</v>
      </c>
    </row>
    <row r="660" spans="1:5">
      <c r="A660">
        <v>3748</v>
      </c>
      <c r="B660" s="134">
        <v>45016</v>
      </c>
      <c r="C660">
        <v>527</v>
      </c>
      <c r="D660" t="s">
        <v>26046</v>
      </c>
      <c r="E660">
        <v>87.49</v>
      </c>
    </row>
    <row r="661" spans="1:5">
      <c r="A661">
        <v>3753</v>
      </c>
      <c r="B661" s="134">
        <v>45254</v>
      </c>
      <c r="C661">
        <v>527</v>
      </c>
      <c r="D661" t="s">
        <v>26046</v>
      </c>
      <c r="E661">
        <v>19.881</v>
      </c>
    </row>
    <row r="662" spans="1:5">
      <c r="A662">
        <v>3754</v>
      </c>
      <c r="B662" s="134">
        <v>45217</v>
      </c>
      <c r="C662">
        <v>527</v>
      </c>
      <c r="D662" t="s">
        <v>26046</v>
      </c>
      <c r="E662">
        <v>25.43</v>
      </c>
    </row>
    <row r="663" spans="1:5">
      <c r="A663">
        <v>3757</v>
      </c>
      <c r="B663" s="134">
        <v>45217</v>
      </c>
      <c r="C663">
        <v>527</v>
      </c>
      <c r="D663" t="s">
        <v>26046</v>
      </c>
      <c r="E663">
        <v>32.57</v>
      </c>
    </row>
    <row r="664" spans="1:5">
      <c r="A664">
        <v>3761</v>
      </c>
      <c r="B664" s="134">
        <v>45040</v>
      </c>
      <c r="C664">
        <v>2036</v>
      </c>
      <c r="D664" t="s">
        <v>25966</v>
      </c>
      <c r="E664">
        <v>39.130000000000003</v>
      </c>
    </row>
    <row r="665" spans="1:5">
      <c r="A665">
        <v>3762</v>
      </c>
      <c r="B665" s="134">
        <v>45025</v>
      </c>
      <c r="C665">
        <v>2036</v>
      </c>
      <c r="D665" t="s">
        <v>25966</v>
      </c>
      <c r="E665">
        <v>44.35</v>
      </c>
    </row>
    <row r="666" spans="1:5">
      <c r="A666">
        <v>3763</v>
      </c>
      <c r="B666" s="134">
        <v>44989</v>
      </c>
      <c r="C666">
        <v>1851</v>
      </c>
      <c r="D666" t="s">
        <v>26043</v>
      </c>
      <c r="E666">
        <v>281.08999999999997</v>
      </c>
    </row>
    <row r="667" spans="1:5">
      <c r="A667">
        <v>3766</v>
      </c>
      <c r="B667" s="134">
        <v>45180</v>
      </c>
      <c r="C667">
        <v>2656</v>
      </c>
      <c r="D667" t="s">
        <v>26068</v>
      </c>
      <c r="E667">
        <v>19.95</v>
      </c>
    </row>
    <row r="668" spans="1:5">
      <c r="A668">
        <v>3768</v>
      </c>
      <c r="B668" s="134">
        <v>45042</v>
      </c>
      <c r="C668">
        <v>294</v>
      </c>
      <c r="D668" t="s">
        <v>25970</v>
      </c>
      <c r="E668">
        <v>16.463999999999999</v>
      </c>
    </row>
    <row r="669" spans="1:5">
      <c r="A669">
        <v>3782</v>
      </c>
      <c r="B669" s="134">
        <v>45259</v>
      </c>
      <c r="C669">
        <v>2503</v>
      </c>
      <c r="D669" t="s">
        <v>25973</v>
      </c>
      <c r="E669">
        <v>26.13</v>
      </c>
    </row>
    <row r="670" spans="1:5">
      <c r="A670">
        <v>3801</v>
      </c>
      <c r="B670" s="134">
        <v>45280</v>
      </c>
      <c r="C670">
        <v>1517</v>
      </c>
      <c r="D670" t="s">
        <v>25965</v>
      </c>
      <c r="E670">
        <v>8.4</v>
      </c>
    </row>
    <row r="671" spans="1:5">
      <c r="A671">
        <v>3802</v>
      </c>
      <c r="B671" s="134">
        <v>45260</v>
      </c>
      <c r="C671">
        <v>1517</v>
      </c>
      <c r="D671" t="s">
        <v>25965</v>
      </c>
      <c r="E671">
        <v>20.2</v>
      </c>
    </row>
    <row r="672" spans="1:5">
      <c r="A672">
        <v>3852</v>
      </c>
      <c r="B672" s="134">
        <v>45230</v>
      </c>
      <c r="C672">
        <v>306</v>
      </c>
      <c r="D672" t="s">
        <v>26037</v>
      </c>
      <c r="E672">
        <v>12.1</v>
      </c>
    </row>
    <row r="673" spans="1:5">
      <c r="A673">
        <v>3853</v>
      </c>
      <c r="B673" s="134">
        <v>45069</v>
      </c>
      <c r="C673">
        <v>306</v>
      </c>
      <c r="D673" t="s">
        <v>26037</v>
      </c>
      <c r="E673">
        <v>19.010000000000002</v>
      </c>
    </row>
    <row r="674" spans="1:5">
      <c r="A674">
        <v>3859</v>
      </c>
      <c r="B674" s="134">
        <v>45118</v>
      </c>
      <c r="C674">
        <v>2026</v>
      </c>
      <c r="D674" t="s">
        <v>26016</v>
      </c>
      <c r="E674">
        <v>21.75</v>
      </c>
    </row>
    <row r="675" spans="1:5">
      <c r="A675">
        <v>3862</v>
      </c>
      <c r="B675" s="134">
        <v>45002</v>
      </c>
      <c r="C675">
        <v>2026</v>
      </c>
      <c r="D675" t="s">
        <v>26016</v>
      </c>
      <c r="E675">
        <v>43.2</v>
      </c>
    </row>
    <row r="676" spans="1:5">
      <c r="A676">
        <v>3864</v>
      </c>
      <c r="B676" s="134">
        <v>45143</v>
      </c>
      <c r="C676">
        <v>319</v>
      </c>
      <c r="D676" t="s">
        <v>26045</v>
      </c>
      <c r="E676">
        <v>13.55</v>
      </c>
    </row>
    <row r="677" spans="1:5">
      <c r="A677">
        <v>3877</v>
      </c>
      <c r="B677" s="134">
        <v>45210</v>
      </c>
      <c r="C677">
        <v>2373</v>
      </c>
      <c r="D677" t="s">
        <v>26003</v>
      </c>
      <c r="E677">
        <v>26.518000000000001</v>
      </c>
    </row>
    <row r="678" spans="1:5">
      <c r="A678">
        <v>3880</v>
      </c>
      <c r="B678" s="134">
        <v>45040</v>
      </c>
      <c r="C678">
        <v>2036</v>
      </c>
      <c r="D678" t="s">
        <v>25966</v>
      </c>
      <c r="E678">
        <v>31.35</v>
      </c>
    </row>
    <row r="679" spans="1:5">
      <c r="A679">
        <v>3881</v>
      </c>
      <c r="B679" s="134">
        <v>45169</v>
      </c>
      <c r="C679">
        <v>1336</v>
      </c>
      <c r="D679" t="s">
        <v>25975</v>
      </c>
      <c r="E679">
        <v>21.14</v>
      </c>
    </row>
    <row r="680" spans="1:5">
      <c r="A680">
        <v>3885</v>
      </c>
      <c r="B680" s="134">
        <v>45131</v>
      </c>
      <c r="C680">
        <v>2026</v>
      </c>
      <c r="D680" t="s">
        <v>26016</v>
      </c>
      <c r="E680">
        <v>30.844999999999999</v>
      </c>
    </row>
    <row r="681" spans="1:5">
      <c r="A681">
        <v>3891</v>
      </c>
      <c r="B681" s="134">
        <v>45175</v>
      </c>
      <c r="C681">
        <v>2656</v>
      </c>
      <c r="D681" t="s">
        <v>26068</v>
      </c>
      <c r="E681">
        <v>41.8</v>
      </c>
    </row>
    <row r="682" spans="1:5">
      <c r="A682">
        <v>3892</v>
      </c>
      <c r="B682" s="134">
        <v>45023</v>
      </c>
      <c r="C682">
        <v>527</v>
      </c>
      <c r="D682" t="s">
        <v>26046</v>
      </c>
      <c r="E682">
        <v>11.05</v>
      </c>
    </row>
    <row r="683" spans="1:5">
      <c r="A683">
        <v>3910</v>
      </c>
      <c r="B683" s="134">
        <v>45182</v>
      </c>
      <c r="C683">
        <v>294</v>
      </c>
      <c r="D683" t="s">
        <v>25970</v>
      </c>
      <c r="E683">
        <v>24.39</v>
      </c>
    </row>
    <row r="684" spans="1:5">
      <c r="A684">
        <v>3919</v>
      </c>
      <c r="B684" s="134">
        <v>45143</v>
      </c>
      <c r="C684">
        <v>319</v>
      </c>
      <c r="D684" t="s">
        <v>26045</v>
      </c>
      <c r="E684">
        <v>20.55</v>
      </c>
    </row>
    <row r="685" spans="1:5">
      <c r="A685">
        <v>3934</v>
      </c>
      <c r="B685" s="134">
        <v>45259</v>
      </c>
      <c r="C685">
        <v>2503</v>
      </c>
      <c r="D685" t="s">
        <v>25973</v>
      </c>
      <c r="E685">
        <v>21.672999999999998</v>
      </c>
    </row>
    <row r="686" spans="1:5">
      <c r="A686">
        <v>3937</v>
      </c>
      <c r="B686" s="134">
        <v>45014</v>
      </c>
      <c r="C686">
        <v>294</v>
      </c>
      <c r="D686" t="s">
        <v>25970</v>
      </c>
      <c r="E686">
        <v>18.5</v>
      </c>
    </row>
    <row r="687" spans="1:5">
      <c r="A687">
        <v>3950</v>
      </c>
      <c r="B687" s="134">
        <v>45246</v>
      </c>
      <c r="C687">
        <v>2495</v>
      </c>
      <c r="D687" t="s">
        <v>26049</v>
      </c>
      <c r="E687">
        <v>10.925000000000001</v>
      </c>
    </row>
    <row r="688" spans="1:5">
      <c r="A688">
        <v>3954</v>
      </c>
      <c r="B688" s="134">
        <v>45189</v>
      </c>
      <c r="C688">
        <v>1517</v>
      </c>
      <c r="D688" t="s">
        <v>25965</v>
      </c>
      <c r="E688">
        <v>9.1999999999999993</v>
      </c>
    </row>
    <row r="689" spans="1:5">
      <c r="A689">
        <v>3967</v>
      </c>
      <c r="B689" s="134">
        <v>45107</v>
      </c>
      <c r="C689">
        <v>2685</v>
      </c>
      <c r="D689" t="s">
        <v>26069</v>
      </c>
      <c r="E689">
        <v>5.56</v>
      </c>
    </row>
    <row r="690" spans="1:5">
      <c r="A690">
        <v>3968</v>
      </c>
      <c r="B690" s="134">
        <v>45079</v>
      </c>
      <c r="C690">
        <v>2685</v>
      </c>
      <c r="D690" t="s">
        <v>26069</v>
      </c>
      <c r="E690">
        <v>5.13</v>
      </c>
    </row>
    <row r="691" spans="1:5">
      <c r="A691">
        <v>4009</v>
      </c>
      <c r="B691" s="134">
        <v>45180</v>
      </c>
      <c r="C691">
        <v>2537</v>
      </c>
      <c r="D691" t="s">
        <v>26056</v>
      </c>
      <c r="E691">
        <v>12.5</v>
      </c>
    </row>
    <row r="692" spans="1:5">
      <c r="A692">
        <v>4009</v>
      </c>
      <c r="B692" s="134">
        <v>45180</v>
      </c>
      <c r="C692">
        <v>2537</v>
      </c>
      <c r="D692" t="s">
        <v>26056</v>
      </c>
      <c r="E692">
        <v>12.5</v>
      </c>
    </row>
    <row r="693" spans="1:5">
      <c r="A693">
        <v>4016</v>
      </c>
      <c r="B693" s="134">
        <v>45008</v>
      </c>
      <c r="C693">
        <v>2147</v>
      </c>
      <c r="D693" t="s">
        <v>26044</v>
      </c>
      <c r="E693">
        <v>10.58</v>
      </c>
    </row>
    <row r="694" spans="1:5">
      <c r="A694">
        <v>4029</v>
      </c>
      <c r="B694" s="134">
        <v>45103</v>
      </c>
      <c r="C694">
        <v>219</v>
      </c>
      <c r="D694" t="s">
        <v>26009</v>
      </c>
      <c r="E694">
        <v>2.976</v>
      </c>
    </row>
    <row r="695" spans="1:5">
      <c r="A695">
        <v>4030</v>
      </c>
      <c r="B695" s="134">
        <v>44952</v>
      </c>
      <c r="C695">
        <v>219</v>
      </c>
      <c r="D695" t="s">
        <v>26009</v>
      </c>
      <c r="E695">
        <v>2.09</v>
      </c>
    </row>
    <row r="696" spans="1:5">
      <c r="A696">
        <v>4031</v>
      </c>
      <c r="B696" s="134">
        <v>45103</v>
      </c>
      <c r="C696">
        <v>219</v>
      </c>
      <c r="D696" t="s">
        <v>26009</v>
      </c>
      <c r="E696">
        <v>2.0289999999999999</v>
      </c>
    </row>
    <row r="697" spans="1:5">
      <c r="A697">
        <v>4033</v>
      </c>
      <c r="B697" s="134">
        <v>45033</v>
      </c>
      <c r="C697">
        <v>2026</v>
      </c>
      <c r="D697" t="s">
        <v>26016</v>
      </c>
      <c r="E697">
        <v>33.984000000000002</v>
      </c>
    </row>
    <row r="698" spans="1:5">
      <c r="A698">
        <v>4039</v>
      </c>
      <c r="B698" s="134">
        <v>45071</v>
      </c>
      <c r="C698">
        <v>2337</v>
      </c>
      <c r="D698" t="s">
        <v>26028</v>
      </c>
      <c r="E698">
        <v>3.29</v>
      </c>
    </row>
    <row r="699" spans="1:5">
      <c r="A699">
        <v>4041</v>
      </c>
      <c r="B699" s="134">
        <v>45072</v>
      </c>
      <c r="C699">
        <v>2509</v>
      </c>
      <c r="D699" t="s">
        <v>26036</v>
      </c>
      <c r="E699">
        <v>23.3</v>
      </c>
    </row>
    <row r="700" spans="1:5">
      <c r="A700">
        <v>4046</v>
      </c>
      <c r="B700" s="134">
        <v>45188</v>
      </c>
      <c r="C700">
        <v>294</v>
      </c>
      <c r="D700" t="s">
        <v>25970</v>
      </c>
      <c r="E700">
        <v>16.95</v>
      </c>
    </row>
    <row r="701" spans="1:5">
      <c r="A701">
        <v>4053</v>
      </c>
      <c r="B701" s="134">
        <v>45209</v>
      </c>
      <c r="C701">
        <v>630</v>
      </c>
      <c r="D701" t="s">
        <v>26017</v>
      </c>
      <c r="E701">
        <v>4.8899999999999997</v>
      </c>
    </row>
    <row r="702" spans="1:5">
      <c r="A702">
        <v>4054</v>
      </c>
      <c r="B702" s="134">
        <v>45140</v>
      </c>
      <c r="C702">
        <v>1312</v>
      </c>
      <c r="D702" t="s">
        <v>25979</v>
      </c>
      <c r="E702">
        <v>4.9000000000000004</v>
      </c>
    </row>
    <row r="703" spans="1:5">
      <c r="A703">
        <v>4073</v>
      </c>
      <c r="B703" s="134">
        <v>45267</v>
      </c>
      <c r="C703">
        <v>2699</v>
      </c>
      <c r="D703" t="s">
        <v>26050</v>
      </c>
      <c r="E703">
        <v>16.34</v>
      </c>
    </row>
    <row r="704" spans="1:5">
      <c r="A704">
        <v>4076</v>
      </c>
      <c r="B704" s="134">
        <v>45201</v>
      </c>
      <c r="C704">
        <v>2697</v>
      </c>
      <c r="D704" t="s">
        <v>26070</v>
      </c>
      <c r="E704">
        <v>65.099999999999994</v>
      </c>
    </row>
    <row r="705" spans="1:5">
      <c r="A705">
        <v>4077</v>
      </c>
      <c r="B705" s="134">
        <v>45201</v>
      </c>
      <c r="C705">
        <v>2697</v>
      </c>
      <c r="D705" t="s">
        <v>26070</v>
      </c>
      <c r="E705">
        <v>35.340000000000003</v>
      </c>
    </row>
    <row r="706" spans="1:5">
      <c r="A706">
        <v>4078</v>
      </c>
      <c r="B706" s="134">
        <v>45201</v>
      </c>
      <c r="C706">
        <v>2697</v>
      </c>
      <c r="D706" t="s">
        <v>26070</v>
      </c>
      <c r="E706">
        <v>18.600000000000001</v>
      </c>
    </row>
    <row r="707" spans="1:5">
      <c r="A707">
        <v>4085</v>
      </c>
      <c r="B707" s="134">
        <v>45230</v>
      </c>
      <c r="C707">
        <v>306</v>
      </c>
      <c r="D707" t="s">
        <v>26037</v>
      </c>
      <c r="E707">
        <v>6.97</v>
      </c>
    </row>
    <row r="708" spans="1:5">
      <c r="A708">
        <v>4105</v>
      </c>
      <c r="B708" s="134">
        <v>45126</v>
      </c>
      <c r="C708">
        <v>2036</v>
      </c>
      <c r="D708" t="s">
        <v>25966</v>
      </c>
      <c r="E708">
        <v>11.53</v>
      </c>
    </row>
    <row r="709" spans="1:5">
      <c r="A709">
        <v>4106</v>
      </c>
      <c r="B709" s="134">
        <v>45182</v>
      </c>
      <c r="C709">
        <v>2345</v>
      </c>
      <c r="D709" t="s">
        <v>26006</v>
      </c>
      <c r="E709">
        <v>9.0459999999999994</v>
      </c>
    </row>
    <row r="710" spans="1:5">
      <c r="A710">
        <v>4116</v>
      </c>
      <c r="B710" s="134">
        <v>44972</v>
      </c>
      <c r="C710">
        <v>294</v>
      </c>
      <c r="D710" t="s">
        <v>25970</v>
      </c>
      <c r="E710">
        <v>29.273</v>
      </c>
    </row>
    <row r="711" spans="1:5">
      <c r="A711">
        <v>4117</v>
      </c>
      <c r="B711" s="134">
        <v>45143</v>
      </c>
      <c r="C711">
        <v>319</v>
      </c>
      <c r="D711" t="s">
        <v>26045</v>
      </c>
      <c r="E711">
        <v>26.52</v>
      </c>
    </row>
    <row r="712" spans="1:5">
      <c r="A712">
        <v>4138</v>
      </c>
      <c r="B712" s="134">
        <v>45258</v>
      </c>
      <c r="C712">
        <v>2703</v>
      </c>
      <c r="D712" t="s">
        <v>26071</v>
      </c>
      <c r="E712">
        <v>18.724</v>
      </c>
    </row>
    <row r="713" spans="1:5">
      <c r="A713">
        <v>4139</v>
      </c>
      <c r="B713" s="134">
        <v>45258</v>
      </c>
      <c r="C713">
        <v>2703</v>
      </c>
      <c r="D713" t="s">
        <v>26071</v>
      </c>
      <c r="E713">
        <v>23.988</v>
      </c>
    </row>
    <row r="714" spans="1:5">
      <c r="A714">
        <v>4139</v>
      </c>
      <c r="B714" s="134">
        <v>45258</v>
      </c>
      <c r="C714">
        <v>2703</v>
      </c>
      <c r="D714" t="s">
        <v>26071</v>
      </c>
      <c r="E714">
        <v>69.912000000000006</v>
      </c>
    </row>
    <row r="715" spans="1:5">
      <c r="A715">
        <v>4140</v>
      </c>
      <c r="B715" s="134">
        <v>45258</v>
      </c>
      <c r="C715">
        <v>2703</v>
      </c>
      <c r="D715" t="s">
        <v>26071</v>
      </c>
      <c r="E715">
        <v>55.835999999999999</v>
      </c>
    </row>
    <row r="716" spans="1:5">
      <c r="A716">
        <v>4140</v>
      </c>
      <c r="B716" s="134">
        <v>45258</v>
      </c>
      <c r="C716">
        <v>2703</v>
      </c>
      <c r="D716" t="s">
        <v>26071</v>
      </c>
      <c r="E716">
        <v>69.912000000000006</v>
      </c>
    </row>
    <row r="717" spans="1:5">
      <c r="A717">
        <v>4141</v>
      </c>
      <c r="B717" s="134">
        <v>45258</v>
      </c>
      <c r="C717">
        <v>2703</v>
      </c>
      <c r="D717" t="s">
        <v>26071</v>
      </c>
      <c r="E717">
        <v>141</v>
      </c>
    </row>
    <row r="718" spans="1:5">
      <c r="A718">
        <v>4145</v>
      </c>
      <c r="B718" s="134">
        <v>45092</v>
      </c>
      <c r="C718">
        <v>1517</v>
      </c>
      <c r="D718" t="s">
        <v>25965</v>
      </c>
      <c r="E718">
        <v>23</v>
      </c>
    </row>
    <row r="719" spans="1:5">
      <c r="A719">
        <v>4156</v>
      </c>
      <c r="B719" s="134">
        <v>45189</v>
      </c>
      <c r="C719">
        <v>1517</v>
      </c>
      <c r="D719" t="s">
        <v>25965</v>
      </c>
      <c r="E719">
        <v>16.2</v>
      </c>
    </row>
    <row r="720" spans="1:5">
      <c r="A720">
        <v>4182</v>
      </c>
      <c r="B720" s="134">
        <v>45184</v>
      </c>
      <c r="C720">
        <v>1307</v>
      </c>
      <c r="D720" t="s">
        <v>25983</v>
      </c>
      <c r="E720">
        <v>22.58</v>
      </c>
    </row>
    <row r="721" spans="1:5">
      <c r="A721">
        <v>4195</v>
      </c>
      <c r="B721" s="134">
        <v>45210</v>
      </c>
      <c r="C721">
        <v>2373</v>
      </c>
      <c r="D721" t="s">
        <v>26003</v>
      </c>
      <c r="E721">
        <v>26.751999999999999</v>
      </c>
    </row>
    <row r="722" spans="1:5">
      <c r="A722">
        <v>4214</v>
      </c>
      <c r="B722" s="134">
        <v>45061</v>
      </c>
      <c r="C722">
        <v>2704</v>
      </c>
      <c r="D722" t="s">
        <v>26072</v>
      </c>
      <c r="E722">
        <v>8.25</v>
      </c>
    </row>
    <row r="723" spans="1:5">
      <c r="A723">
        <v>4215</v>
      </c>
      <c r="B723" s="134">
        <v>45061</v>
      </c>
      <c r="C723">
        <v>2704</v>
      </c>
      <c r="D723" t="s">
        <v>26072</v>
      </c>
      <c r="E723">
        <v>9.1199999999999992</v>
      </c>
    </row>
    <row r="724" spans="1:5">
      <c r="A724">
        <v>4216</v>
      </c>
      <c r="B724" s="134">
        <v>45131</v>
      </c>
      <c r="C724">
        <v>2704</v>
      </c>
      <c r="D724" t="s">
        <v>26072</v>
      </c>
      <c r="E724">
        <v>10.233000000000001</v>
      </c>
    </row>
    <row r="725" spans="1:5">
      <c r="A725">
        <v>4217</v>
      </c>
      <c r="B725" s="134">
        <v>45131</v>
      </c>
      <c r="C725">
        <v>2704</v>
      </c>
      <c r="D725" t="s">
        <v>26072</v>
      </c>
      <c r="E725">
        <v>7.774</v>
      </c>
    </row>
    <row r="726" spans="1:5">
      <c r="A726">
        <v>4218</v>
      </c>
      <c r="B726" s="134">
        <v>45222</v>
      </c>
      <c r="C726">
        <v>2704</v>
      </c>
      <c r="D726" t="s">
        <v>26072</v>
      </c>
      <c r="E726">
        <v>7.77</v>
      </c>
    </row>
    <row r="727" spans="1:5">
      <c r="A727">
        <v>4219</v>
      </c>
      <c r="B727" s="134">
        <v>45061</v>
      </c>
      <c r="C727">
        <v>2704</v>
      </c>
      <c r="D727" t="s">
        <v>26072</v>
      </c>
      <c r="E727">
        <v>8.9600000000000009</v>
      </c>
    </row>
    <row r="728" spans="1:5">
      <c r="A728">
        <v>4220</v>
      </c>
      <c r="B728" s="134">
        <v>45061</v>
      </c>
      <c r="C728">
        <v>2704</v>
      </c>
      <c r="D728" t="s">
        <v>26072</v>
      </c>
      <c r="E728">
        <v>5.71</v>
      </c>
    </row>
    <row r="729" spans="1:5">
      <c r="A729">
        <v>4240</v>
      </c>
      <c r="B729" s="134">
        <v>45201</v>
      </c>
      <c r="C729">
        <v>2686</v>
      </c>
      <c r="D729" t="s">
        <v>26073</v>
      </c>
      <c r="E729">
        <v>7.4640000000000004</v>
      </c>
    </row>
    <row r="730" spans="1:5">
      <c r="A730">
        <v>4241</v>
      </c>
      <c r="B730" s="134">
        <v>45016</v>
      </c>
      <c r="C730">
        <v>2686</v>
      </c>
      <c r="D730" t="s">
        <v>26073</v>
      </c>
      <c r="E730">
        <v>4.1749999999999998</v>
      </c>
    </row>
    <row r="731" spans="1:5">
      <c r="A731">
        <v>4244</v>
      </c>
      <c r="B731" s="134">
        <v>45149</v>
      </c>
      <c r="C731">
        <v>116</v>
      </c>
      <c r="D731" t="s">
        <v>25984</v>
      </c>
      <c r="E731">
        <v>19.556999999999999</v>
      </c>
    </row>
    <row r="732" spans="1:5">
      <c r="A732">
        <v>4250</v>
      </c>
      <c r="B732" s="134">
        <v>45092</v>
      </c>
      <c r="C732">
        <v>2258</v>
      </c>
      <c r="D732" t="s">
        <v>26022</v>
      </c>
      <c r="E732">
        <v>6.38</v>
      </c>
    </row>
    <row r="733" spans="1:5">
      <c r="A733">
        <v>4251</v>
      </c>
      <c r="B733" s="134">
        <v>45251</v>
      </c>
      <c r="C733">
        <v>527</v>
      </c>
      <c r="D733" t="s">
        <v>26046</v>
      </c>
      <c r="E733">
        <v>12.926</v>
      </c>
    </row>
    <row r="734" spans="1:5">
      <c r="A734">
        <v>4252</v>
      </c>
      <c r="B734" s="134">
        <v>45246</v>
      </c>
      <c r="C734">
        <v>2495</v>
      </c>
      <c r="D734" t="s">
        <v>26049</v>
      </c>
      <c r="E734">
        <v>7.125</v>
      </c>
    </row>
    <row r="735" spans="1:5">
      <c r="A735">
        <v>4261</v>
      </c>
      <c r="B735" s="134">
        <v>44988</v>
      </c>
      <c r="C735">
        <v>2036</v>
      </c>
      <c r="D735" t="s">
        <v>25966</v>
      </c>
      <c r="E735">
        <v>53.82</v>
      </c>
    </row>
    <row r="736" spans="1:5">
      <c r="A736">
        <v>4263</v>
      </c>
      <c r="B736" s="134">
        <v>45106</v>
      </c>
      <c r="C736">
        <v>294</v>
      </c>
      <c r="D736" t="s">
        <v>25970</v>
      </c>
      <c r="E736">
        <v>23.45</v>
      </c>
    </row>
    <row r="737" spans="1:5">
      <c r="A737">
        <v>4266</v>
      </c>
      <c r="B737" s="134">
        <v>45230</v>
      </c>
      <c r="C737">
        <v>306</v>
      </c>
      <c r="D737" t="s">
        <v>26037</v>
      </c>
      <c r="E737">
        <v>81.48</v>
      </c>
    </row>
    <row r="738" spans="1:5">
      <c r="A738">
        <v>4267</v>
      </c>
      <c r="B738" s="134">
        <v>45069</v>
      </c>
      <c r="C738">
        <v>306</v>
      </c>
      <c r="D738" t="s">
        <v>26037</v>
      </c>
      <c r="E738">
        <v>10.087999999999999</v>
      </c>
    </row>
    <row r="739" spans="1:5">
      <c r="A739">
        <v>4282</v>
      </c>
      <c r="B739" s="134">
        <v>45141</v>
      </c>
      <c r="C739">
        <v>1851</v>
      </c>
      <c r="D739" t="s">
        <v>26043</v>
      </c>
      <c r="E739">
        <v>69.12</v>
      </c>
    </row>
    <row r="740" spans="1:5">
      <c r="A740">
        <v>4283</v>
      </c>
      <c r="B740" s="134">
        <v>45141</v>
      </c>
      <c r="C740">
        <v>1851</v>
      </c>
      <c r="D740" t="s">
        <v>26043</v>
      </c>
      <c r="E740">
        <v>24</v>
      </c>
    </row>
    <row r="741" spans="1:5">
      <c r="A741">
        <v>4284</v>
      </c>
      <c r="B741" s="134">
        <v>45189</v>
      </c>
      <c r="C741">
        <v>1851</v>
      </c>
      <c r="D741" t="s">
        <v>26043</v>
      </c>
      <c r="E741">
        <v>159.36000000000001</v>
      </c>
    </row>
    <row r="742" spans="1:5">
      <c r="A742">
        <v>4291</v>
      </c>
      <c r="B742" s="134">
        <v>45188</v>
      </c>
      <c r="C742">
        <v>2723</v>
      </c>
      <c r="D742" t="s">
        <v>26074</v>
      </c>
      <c r="E742">
        <v>23.5</v>
      </c>
    </row>
    <row r="743" spans="1:5">
      <c r="A743">
        <v>4292</v>
      </c>
      <c r="B743" s="134">
        <v>45188</v>
      </c>
      <c r="C743">
        <v>2723</v>
      </c>
      <c r="D743" t="s">
        <v>26074</v>
      </c>
      <c r="E743">
        <v>21</v>
      </c>
    </row>
    <row r="744" spans="1:5">
      <c r="A744">
        <v>4294</v>
      </c>
      <c r="B744" s="134">
        <v>45188</v>
      </c>
      <c r="C744">
        <v>2723</v>
      </c>
      <c r="D744" t="s">
        <v>26074</v>
      </c>
      <c r="E744">
        <v>3.09</v>
      </c>
    </row>
    <row r="745" spans="1:5">
      <c r="A745">
        <v>4295</v>
      </c>
      <c r="B745" s="134">
        <v>45188</v>
      </c>
      <c r="C745">
        <v>2723</v>
      </c>
      <c r="D745" t="s">
        <v>26074</v>
      </c>
      <c r="E745">
        <v>23.5</v>
      </c>
    </row>
    <row r="746" spans="1:5">
      <c r="A746">
        <v>4304</v>
      </c>
      <c r="B746" s="134">
        <v>45188</v>
      </c>
      <c r="C746">
        <v>2723</v>
      </c>
      <c r="D746" t="s">
        <v>26074</v>
      </c>
      <c r="E746">
        <v>12.79</v>
      </c>
    </row>
    <row r="747" spans="1:5">
      <c r="A747">
        <v>4314</v>
      </c>
      <c r="B747" s="134">
        <v>44953</v>
      </c>
      <c r="C747">
        <v>2727</v>
      </c>
      <c r="D747" t="s">
        <v>26075</v>
      </c>
      <c r="E747">
        <v>21.66</v>
      </c>
    </row>
    <row r="748" spans="1:5">
      <c r="A748">
        <v>4315</v>
      </c>
      <c r="B748" s="134">
        <v>45197</v>
      </c>
      <c r="C748">
        <v>2727</v>
      </c>
      <c r="D748" t="s">
        <v>26075</v>
      </c>
      <c r="E748">
        <v>4.24</v>
      </c>
    </row>
    <row r="749" spans="1:5">
      <c r="A749">
        <v>4317</v>
      </c>
      <c r="B749" s="134">
        <v>45197</v>
      </c>
      <c r="C749">
        <v>2727</v>
      </c>
      <c r="D749" t="s">
        <v>26075</v>
      </c>
      <c r="E749">
        <v>3.75</v>
      </c>
    </row>
    <row r="750" spans="1:5">
      <c r="A750">
        <v>4318</v>
      </c>
      <c r="B750" s="134">
        <v>44953</v>
      </c>
      <c r="C750">
        <v>2727</v>
      </c>
      <c r="D750" t="s">
        <v>26075</v>
      </c>
      <c r="E750">
        <v>3.61</v>
      </c>
    </row>
    <row r="751" spans="1:5">
      <c r="A751">
        <v>4319</v>
      </c>
      <c r="B751" s="134">
        <v>45197</v>
      </c>
      <c r="C751">
        <v>2727</v>
      </c>
      <c r="D751" t="s">
        <v>26075</v>
      </c>
      <c r="E751">
        <v>8.18</v>
      </c>
    </row>
    <row r="752" spans="1:5">
      <c r="A752">
        <v>4322</v>
      </c>
      <c r="B752" s="134">
        <v>44957</v>
      </c>
      <c r="C752">
        <v>527</v>
      </c>
      <c r="D752" t="s">
        <v>26046</v>
      </c>
      <c r="E752">
        <v>14.92</v>
      </c>
    </row>
    <row r="753" spans="1:5">
      <c r="A753">
        <v>4328</v>
      </c>
      <c r="B753" s="134">
        <v>45200</v>
      </c>
      <c r="C753">
        <v>1408</v>
      </c>
      <c r="D753" t="s">
        <v>25963</v>
      </c>
      <c r="E753">
        <v>42.9</v>
      </c>
    </row>
    <row r="754" spans="1:5">
      <c r="A754">
        <v>4335</v>
      </c>
      <c r="B754" s="134">
        <v>45116</v>
      </c>
      <c r="C754">
        <v>2147</v>
      </c>
      <c r="D754" t="s">
        <v>26044</v>
      </c>
      <c r="E754">
        <v>5.4</v>
      </c>
    </row>
    <row r="755" spans="1:5">
      <c r="A755">
        <v>4354</v>
      </c>
      <c r="B755" s="134">
        <v>45219</v>
      </c>
      <c r="C755">
        <v>2110</v>
      </c>
      <c r="D755" t="s">
        <v>26076</v>
      </c>
      <c r="E755">
        <v>3.15</v>
      </c>
    </row>
    <row r="756" spans="1:5">
      <c r="A756">
        <v>4354</v>
      </c>
      <c r="B756" s="134">
        <v>45219</v>
      </c>
      <c r="C756">
        <v>2110</v>
      </c>
      <c r="D756" t="s">
        <v>26076</v>
      </c>
      <c r="E756">
        <v>3.1520000000000001</v>
      </c>
    </row>
    <row r="757" spans="1:5">
      <c r="A757">
        <v>4355</v>
      </c>
      <c r="B757" s="134">
        <v>45219</v>
      </c>
      <c r="C757">
        <v>2110</v>
      </c>
      <c r="D757" t="s">
        <v>26076</v>
      </c>
      <c r="E757">
        <v>3.1</v>
      </c>
    </row>
    <row r="758" spans="1:5">
      <c r="A758">
        <v>4355</v>
      </c>
      <c r="B758" s="134">
        <v>45219</v>
      </c>
      <c r="C758">
        <v>2110</v>
      </c>
      <c r="D758" t="s">
        <v>26076</v>
      </c>
      <c r="E758">
        <v>3.1019999999999999</v>
      </c>
    </row>
    <row r="759" spans="1:5">
      <c r="A759">
        <v>4356</v>
      </c>
      <c r="B759" s="134">
        <v>45219</v>
      </c>
      <c r="C759">
        <v>2110</v>
      </c>
      <c r="D759" t="s">
        <v>26076</v>
      </c>
      <c r="E759">
        <v>3.15</v>
      </c>
    </row>
    <row r="760" spans="1:5">
      <c r="A760">
        <v>4356</v>
      </c>
      <c r="B760" s="134">
        <v>45219</v>
      </c>
      <c r="C760">
        <v>2110</v>
      </c>
      <c r="D760" t="s">
        <v>26076</v>
      </c>
      <c r="E760">
        <v>3.1520000000000001</v>
      </c>
    </row>
    <row r="761" spans="1:5">
      <c r="A761">
        <v>4359</v>
      </c>
      <c r="B761" s="134">
        <v>45141</v>
      </c>
      <c r="C761">
        <v>2736</v>
      </c>
      <c r="D761" t="s">
        <v>26077</v>
      </c>
      <c r="E761">
        <v>7.5049999999999999</v>
      </c>
    </row>
    <row r="762" spans="1:5">
      <c r="A762">
        <v>4361</v>
      </c>
      <c r="B762" s="134">
        <v>45180</v>
      </c>
      <c r="C762">
        <v>2656</v>
      </c>
      <c r="D762" t="s">
        <v>26068</v>
      </c>
      <c r="E762">
        <v>209</v>
      </c>
    </row>
    <row r="763" spans="1:5">
      <c r="A763">
        <v>4377</v>
      </c>
      <c r="B763" s="134">
        <v>44946</v>
      </c>
      <c r="C763">
        <v>2735</v>
      </c>
      <c r="D763" t="s">
        <v>26078</v>
      </c>
      <c r="E763">
        <v>5.43</v>
      </c>
    </row>
    <row r="764" spans="1:5">
      <c r="A764">
        <v>4383</v>
      </c>
      <c r="B764" s="134">
        <v>45251</v>
      </c>
      <c r="C764">
        <v>527</v>
      </c>
      <c r="D764" t="s">
        <v>26046</v>
      </c>
      <c r="E764">
        <v>0</v>
      </c>
    </row>
    <row r="765" spans="1:5">
      <c r="A765">
        <v>4396</v>
      </c>
      <c r="B765" s="134">
        <v>44951</v>
      </c>
      <c r="C765">
        <v>2036</v>
      </c>
      <c r="D765" t="s">
        <v>25966</v>
      </c>
      <c r="E765">
        <v>9.86</v>
      </c>
    </row>
    <row r="766" spans="1:5">
      <c r="A766">
        <v>4404</v>
      </c>
      <c r="B766" s="134">
        <v>45099</v>
      </c>
      <c r="C766">
        <v>1504</v>
      </c>
      <c r="D766" t="s">
        <v>26013</v>
      </c>
      <c r="E766">
        <v>6.7960000000000003</v>
      </c>
    </row>
    <row r="767" spans="1:5">
      <c r="A767">
        <v>4406</v>
      </c>
      <c r="B767" s="134">
        <v>45225</v>
      </c>
      <c r="C767">
        <v>1504</v>
      </c>
      <c r="D767" t="s">
        <v>26013</v>
      </c>
      <c r="E767">
        <v>6.93</v>
      </c>
    </row>
    <row r="768" spans="1:5">
      <c r="A768">
        <v>4411</v>
      </c>
      <c r="B768" s="134">
        <v>45006</v>
      </c>
      <c r="C768">
        <v>2116</v>
      </c>
      <c r="D768" t="s">
        <v>26027</v>
      </c>
      <c r="E768">
        <v>24.7</v>
      </c>
    </row>
    <row r="769" spans="1:5">
      <c r="A769">
        <v>4412</v>
      </c>
      <c r="B769" s="134">
        <v>45006</v>
      </c>
      <c r="C769">
        <v>2116</v>
      </c>
      <c r="D769" t="s">
        <v>26027</v>
      </c>
      <c r="E769">
        <v>18.62</v>
      </c>
    </row>
    <row r="770" spans="1:5">
      <c r="A770">
        <v>4429</v>
      </c>
      <c r="B770" s="134">
        <v>45008</v>
      </c>
      <c r="C770">
        <v>2135</v>
      </c>
      <c r="D770" t="s">
        <v>25996</v>
      </c>
      <c r="E770">
        <v>18.489999999999998</v>
      </c>
    </row>
    <row r="771" spans="1:5">
      <c r="A771">
        <v>4430</v>
      </c>
      <c r="B771" s="134">
        <v>45143</v>
      </c>
      <c r="C771">
        <v>319</v>
      </c>
      <c r="D771" t="s">
        <v>26045</v>
      </c>
      <c r="E771">
        <v>16.57</v>
      </c>
    </row>
    <row r="772" spans="1:5">
      <c r="A772">
        <v>4437</v>
      </c>
      <c r="B772" s="134">
        <v>45008</v>
      </c>
      <c r="C772">
        <v>2135</v>
      </c>
      <c r="D772" t="s">
        <v>25996</v>
      </c>
      <c r="E772">
        <v>67.16</v>
      </c>
    </row>
    <row r="773" spans="1:5">
      <c r="A773">
        <v>4451</v>
      </c>
      <c r="B773" s="134">
        <v>45182</v>
      </c>
      <c r="C773">
        <v>294</v>
      </c>
      <c r="D773" t="s">
        <v>25970</v>
      </c>
      <c r="E773">
        <v>27.58</v>
      </c>
    </row>
    <row r="774" spans="1:5">
      <c r="A774">
        <v>4483</v>
      </c>
      <c r="B774" s="134">
        <v>45077</v>
      </c>
      <c r="C774">
        <v>2738</v>
      </c>
      <c r="D774" t="s">
        <v>26052</v>
      </c>
      <c r="E774">
        <v>29.58</v>
      </c>
    </row>
    <row r="775" spans="1:5">
      <c r="A775">
        <v>4503</v>
      </c>
      <c r="B775" s="134">
        <v>45209</v>
      </c>
      <c r="C775">
        <v>1319</v>
      </c>
      <c r="D775" t="s">
        <v>26029</v>
      </c>
      <c r="E775">
        <v>8.09</v>
      </c>
    </row>
    <row r="776" spans="1:5">
      <c r="A776">
        <v>4506</v>
      </c>
      <c r="B776" s="134">
        <v>45107</v>
      </c>
      <c r="C776">
        <v>510</v>
      </c>
      <c r="D776" t="s">
        <v>26019</v>
      </c>
      <c r="E776">
        <v>13.36</v>
      </c>
    </row>
    <row r="777" spans="1:5">
      <c r="A777">
        <v>4507</v>
      </c>
      <c r="B777" s="134">
        <v>45199</v>
      </c>
      <c r="C777">
        <v>510</v>
      </c>
      <c r="D777" t="s">
        <v>26019</v>
      </c>
      <c r="E777">
        <v>16.760000000000002</v>
      </c>
    </row>
    <row r="778" spans="1:5">
      <c r="A778">
        <v>4508</v>
      </c>
      <c r="B778" s="134">
        <v>45177</v>
      </c>
      <c r="C778">
        <v>510</v>
      </c>
      <c r="D778" t="s">
        <v>26019</v>
      </c>
      <c r="E778">
        <v>17.527999999999999</v>
      </c>
    </row>
    <row r="779" spans="1:5">
      <c r="A779">
        <v>4509</v>
      </c>
      <c r="B779" s="134">
        <v>45180</v>
      </c>
      <c r="C779">
        <v>2656</v>
      </c>
      <c r="D779" t="s">
        <v>26068</v>
      </c>
      <c r="E779">
        <v>26.13</v>
      </c>
    </row>
    <row r="780" spans="1:5">
      <c r="A780">
        <v>4510</v>
      </c>
      <c r="B780" s="134">
        <v>45230</v>
      </c>
      <c r="C780">
        <v>306</v>
      </c>
      <c r="D780" t="s">
        <v>26037</v>
      </c>
      <c r="E780">
        <v>28.69</v>
      </c>
    </row>
    <row r="781" spans="1:5">
      <c r="A781">
        <v>4518</v>
      </c>
      <c r="B781" s="134">
        <v>45099</v>
      </c>
      <c r="C781">
        <v>630</v>
      </c>
      <c r="D781" t="s">
        <v>26017</v>
      </c>
      <c r="E781">
        <v>4.5949999999999998</v>
      </c>
    </row>
    <row r="782" spans="1:5">
      <c r="A782">
        <v>4520</v>
      </c>
      <c r="B782" s="134">
        <v>45079</v>
      </c>
      <c r="C782">
        <v>2685</v>
      </c>
      <c r="D782" t="s">
        <v>26069</v>
      </c>
      <c r="E782">
        <v>3.7759999999999998</v>
      </c>
    </row>
    <row r="783" spans="1:5">
      <c r="A783">
        <v>4521</v>
      </c>
      <c r="B783" s="134">
        <v>45079</v>
      </c>
      <c r="C783">
        <v>2685</v>
      </c>
      <c r="D783" t="s">
        <v>26069</v>
      </c>
      <c r="E783">
        <v>4.63</v>
      </c>
    </row>
    <row r="784" spans="1:5">
      <c r="A784">
        <v>4522</v>
      </c>
      <c r="B784" s="134">
        <v>45168</v>
      </c>
      <c r="C784">
        <v>306</v>
      </c>
      <c r="D784" t="s">
        <v>26037</v>
      </c>
      <c r="E784">
        <v>16.2</v>
      </c>
    </row>
    <row r="785" spans="1:5">
      <c r="A785">
        <v>4523</v>
      </c>
      <c r="B785" s="134">
        <v>45118</v>
      </c>
      <c r="C785">
        <v>2509</v>
      </c>
      <c r="D785" t="s">
        <v>26036</v>
      </c>
      <c r="E785">
        <v>9.14</v>
      </c>
    </row>
    <row r="786" spans="1:5">
      <c r="A786">
        <v>4539</v>
      </c>
      <c r="B786" s="134">
        <v>45247</v>
      </c>
      <c r="C786">
        <v>630</v>
      </c>
      <c r="D786" t="s">
        <v>26017</v>
      </c>
      <c r="E786">
        <v>3.9329999999999998</v>
      </c>
    </row>
    <row r="787" spans="1:5">
      <c r="A787">
        <v>4544</v>
      </c>
      <c r="B787" s="134">
        <v>45257</v>
      </c>
      <c r="C787">
        <v>2763</v>
      </c>
      <c r="D787" t="s">
        <v>26079</v>
      </c>
      <c r="E787">
        <v>5.95</v>
      </c>
    </row>
    <row r="788" spans="1:5">
      <c r="A788">
        <v>4545</v>
      </c>
      <c r="B788" s="134">
        <v>45257</v>
      </c>
      <c r="C788">
        <v>2763</v>
      </c>
      <c r="D788" t="s">
        <v>26079</v>
      </c>
      <c r="E788">
        <v>7.5380000000000003</v>
      </c>
    </row>
    <row r="789" spans="1:5">
      <c r="A789">
        <v>4546</v>
      </c>
      <c r="B789" s="134">
        <v>45257</v>
      </c>
      <c r="C789">
        <v>2763</v>
      </c>
      <c r="D789" t="s">
        <v>26079</v>
      </c>
      <c r="E789">
        <v>5.58</v>
      </c>
    </row>
    <row r="790" spans="1:5">
      <c r="A790">
        <v>4547</v>
      </c>
      <c r="B790" s="134">
        <v>45257</v>
      </c>
      <c r="C790">
        <v>2763</v>
      </c>
      <c r="D790" t="s">
        <v>26079</v>
      </c>
      <c r="E790">
        <v>5.8540000000000001</v>
      </c>
    </row>
    <row r="791" spans="1:5">
      <c r="A791">
        <v>4548</v>
      </c>
      <c r="B791" s="134">
        <v>45257</v>
      </c>
      <c r="C791">
        <v>2763</v>
      </c>
      <c r="D791" t="s">
        <v>26079</v>
      </c>
      <c r="E791">
        <v>5.3209999999999997</v>
      </c>
    </row>
    <row r="792" spans="1:5">
      <c r="A792">
        <v>4549</v>
      </c>
      <c r="B792" s="134">
        <v>45209</v>
      </c>
      <c r="C792">
        <v>630</v>
      </c>
      <c r="D792" t="s">
        <v>26017</v>
      </c>
      <c r="E792">
        <v>4.45</v>
      </c>
    </row>
    <row r="793" spans="1:5">
      <c r="A793">
        <v>4550</v>
      </c>
      <c r="B793" s="134">
        <v>45099</v>
      </c>
      <c r="C793">
        <v>630</v>
      </c>
      <c r="D793" t="s">
        <v>26017</v>
      </c>
      <c r="E793">
        <v>6.9269999999999996</v>
      </c>
    </row>
    <row r="794" spans="1:5">
      <c r="A794">
        <v>4572</v>
      </c>
      <c r="B794" s="134">
        <v>45188</v>
      </c>
      <c r="C794">
        <v>2723</v>
      </c>
      <c r="D794" t="s">
        <v>26074</v>
      </c>
      <c r="E794">
        <v>19</v>
      </c>
    </row>
    <row r="795" spans="1:5">
      <c r="A795">
        <v>4587</v>
      </c>
      <c r="B795" s="134">
        <v>44988</v>
      </c>
      <c r="C795">
        <v>2771</v>
      </c>
      <c r="D795" t="s">
        <v>26080</v>
      </c>
      <c r="E795">
        <v>7.0540000000000003</v>
      </c>
    </row>
    <row r="796" spans="1:5">
      <c r="A796">
        <v>4606</v>
      </c>
      <c r="B796" s="134">
        <v>45009</v>
      </c>
      <c r="C796">
        <v>2738</v>
      </c>
      <c r="D796" t="s">
        <v>26052</v>
      </c>
      <c r="E796">
        <v>18.8</v>
      </c>
    </row>
    <row r="797" spans="1:5">
      <c r="A797">
        <v>4607</v>
      </c>
      <c r="B797" s="134">
        <v>45077</v>
      </c>
      <c r="C797">
        <v>2738</v>
      </c>
      <c r="D797" t="s">
        <v>26052</v>
      </c>
      <c r="E797">
        <v>21.89</v>
      </c>
    </row>
    <row r="798" spans="1:5">
      <c r="A798">
        <v>4608</v>
      </c>
      <c r="B798" s="134">
        <v>44984</v>
      </c>
      <c r="C798">
        <v>2771</v>
      </c>
      <c r="D798" t="s">
        <v>26080</v>
      </c>
      <c r="E798">
        <v>17.739999999999998</v>
      </c>
    </row>
    <row r="799" spans="1:5">
      <c r="A799">
        <v>4623</v>
      </c>
      <c r="B799" s="134">
        <v>45002</v>
      </c>
      <c r="C799">
        <v>2373</v>
      </c>
      <c r="D799" t="s">
        <v>26003</v>
      </c>
      <c r="E799">
        <v>7.1909999999999998</v>
      </c>
    </row>
    <row r="800" spans="1:5">
      <c r="A800">
        <v>4708</v>
      </c>
      <c r="B800" s="134">
        <v>45002</v>
      </c>
      <c r="C800">
        <v>2026</v>
      </c>
      <c r="D800" t="s">
        <v>26016</v>
      </c>
      <c r="E800">
        <v>328.32</v>
      </c>
    </row>
    <row r="801" spans="1:5">
      <c r="A801">
        <v>4709</v>
      </c>
      <c r="B801" s="134">
        <v>45002</v>
      </c>
      <c r="C801">
        <v>2026</v>
      </c>
      <c r="D801" t="s">
        <v>26016</v>
      </c>
      <c r="E801">
        <v>110.81</v>
      </c>
    </row>
    <row r="802" spans="1:5">
      <c r="A802">
        <v>4832</v>
      </c>
      <c r="B802" s="134">
        <v>44988</v>
      </c>
      <c r="C802">
        <v>2036</v>
      </c>
      <c r="D802" t="s">
        <v>25966</v>
      </c>
      <c r="E802">
        <v>25.97</v>
      </c>
    </row>
    <row r="803" spans="1:5">
      <c r="A803">
        <v>4841</v>
      </c>
      <c r="B803" s="134">
        <v>45118</v>
      </c>
      <c r="C803">
        <v>2026</v>
      </c>
      <c r="D803" t="s">
        <v>26016</v>
      </c>
      <c r="E803">
        <v>22.33</v>
      </c>
    </row>
    <row r="804" spans="1:5">
      <c r="A804">
        <v>4842</v>
      </c>
      <c r="B804" s="134">
        <v>45118</v>
      </c>
      <c r="C804">
        <v>2026</v>
      </c>
      <c r="D804" t="s">
        <v>26016</v>
      </c>
      <c r="E804">
        <v>21.01</v>
      </c>
    </row>
    <row r="805" spans="1:5">
      <c r="A805">
        <v>4846</v>
      </c>
      <c r="B805" s="134">
        <v>45118</v>
      </c>
      <c r="C805">
        <v>2026</v>
      </c>
      <c r="D805" t="s">
        <v>26016</v>
      </c>
      <c r="E805">
        <v>55.82</v>
      </c>
    </row>
    <row r="806" spans="1:5">
      <c r="A806">
        <v>4853</v>
      </c>
      <c r="B806" s="134">
        <v>45222</v>
      </c>
      <c r="C806">
        <v>2704</v>
      </c>
      <c r="D806" t="s">
        <v>26072</v>
      </c>
      <c r="E806">
        <v>5.71</v>
      </c>
    </row>
    <row r="807" spans="1:5">
      <c r="A807">
        <v>4856</v>
      </c>
      <c r="B807" s="134">
        <v>45126</v>
      </c>
      <c r="C807">
        <v>2036</v>
      </c>
      <c r="D807" t="s">
        <v>25966</v>
      </c>
      <c r="E807">
        <v>23.39</v>
      </c>
    </row>
    <row r="808" spans="1:5">
      <c r="A808">
        <v>4858</v>
      </c>
      <c r="B808" s="134">
        <v>45016</v>
      </c>
      <c r="C808">
        <v>2763</v>
      </c>
      <c r="D808" t="s">
        <v>26079</v>
      </c>
      <c r="E808">
        <v>16.122</v>
      </c>
    </row>
    <row r="809" spans="1:5">
      <c r="A809">
        <v>4859</v>
      </c>
      <c r="B809" s="134">
        <v>45239</v>
      </c>
      <c r="C809">
        <v>2763</v>
      </c>
      <c r="D809" t="s">
        <v>26079</v>
      </c>
      <c r="E809">
        <v>15.46</v>
      </c>
    </row>
    <row r="810" spans="1:5">
      <c r="A810">
        <v>4860</v>
      </c>
      <c r="B810" s="134">
        <v>45239</v>
      </c>
      <c r="C810">
        <v>2763</v>
      </c>
      <c r="D810" t="s">
        <v>26079</v>
      </c>
      <c r="E810">
        <v>40.700000000000003</v>
      </c>
    </row>
    <row r="811" spans="1:5">
      <c r="A811">
        <v>4863</v>
      </c>
      <c r="B811" s="134">
        <v>45131</v>
      </c>
      <c r="C811">
        <v>2704</v>
      </c>
      <c r="D811" t="s">
        <v>26072</v>
      </c>
      <c r="E811">
        <v>7.2190000000000003</v>
      </c>
    </row>
    <row r="812" spans="1:5">
      <c r="A812">
        <v>4864</v>
      </c>
      <c r="B812" s="134">
        <v>45222</v>
      </c>
      <c r="C812">
        <v>2704</v>
      </c>
      <c r="D812" t="s">
        <v>26072</v>
      </c>
      <c r="E812">
        <v>5.71</v>
      </c>
    </row>
    <row r="813" spans="1:5">
      <c r="A813">
        <v>4865</v>
      </c>
      <c r="B813" s="134">
        <v>44956</v>
      </c>
      <c r="C813">
        <v>2867</v>
      </c>
      <c r="D813" t="s">
        <v>26004</v>
      </c>
      <c r="E813">
        <v>20.52</v>
      </c>
    </row>
    <row r="814" spans="1:5">
      <c r="A814">
        <v>4876</v>
      </c>
      <c r="B814" s="134">
        <v>45253</v>
      </c>
      <c r="C814">
        <v>2135</v>
      </c>
      <c r="D814" t="s">
        <v>25996</v>
      </c>
      <c r="E814">
        <v>9.66</v>
      </c>
    </row>
    <row r="815" spans="1:5">
      <c r="A815">
        <v>4892</v>
      </c>
      <c r="B815" s="134">
        <v>44965</v>
      </c>
      <c r="C815">
        <v>2771</v>
      </c>
      <c r="D815" t="s">
        <v>26080</v>
      </c>
      <c r="E815">
        <v>19.593</v>
      </c>
    </row>
    <row r="816" spans="1:5">
      <c r="A816">
        <v>4893</v>
      </c>
      <c r="B816" s="134">
        <v>44984</v>
      </c>
      <c r="C816">
        <v>2771</v>
      </c>
      <c r="D816" t="s">
        <v>26080</v>
      </c>
      <c r="E816">
        <v>42.75</v>
      </c>
    </row>
    <row r="817" spans="1:5">
      <c r="A817">
        <v>4898</v>
      </c>
      <c r="B817" s="134">
        <v>45217</v>
      </c>
      <c r="C817">
        <v>527</v>
      </c>
      <c r="D817" t="s">
        <v>26046</v>
      </c>
      <c r="E817">
        <v>20.73</v>
      </c>
    </row>
    <row r="818" spans="1:5">
      <c r="A818">
        <v>4902</v>
      </c>
      <c r="B818" s="134">
        <v>45083</v>
      </c>
      <c r="C818">
        <v>2619</v>
      </c>
      <c r="D818" t="s">
        <v>26042</v>
      </c>
      <c r="E818">
        <v>25.65</v>
      </c>
    </row>
    <row r="819" spans="1:5">
      <c r="A819">
        <v>4904</v>
      </c>
      <c r="B819" s="134">
        <v>45087</v>
      </c>
      <c r="C819">
        <v>2194</v>
      </c>
      <c r="D819" t="s">
        <v>26010</v>
      </c>
      <c r="E819">
        <v>26.49</v>
      </c>
    </row>
    <row r="820" spans="1:5">
      <c r="A820">
        <v>4925</v>
      </c>
      <c r="B820" s="134">
        <v>45251</v>
      </c>
      <c r="C820">
        <v>527</v>
      </c>
      <c r="D820" t="s">
        <v>26046</v>
      </c>
      <c r="E820">
        <v>24.535</v>
      </c>
    </row>
    <row r="821" spans="1:5">
      <c r="A821">
        <v>4926</v>
      </c>
      <c r="B821" s="134">
        <v>45188</v>
      </c>
      <c r="C821">
        <v>294</v>
      </c>
      <c r="D821" t="s">
        <v>25970</v>
      </c>
      <c r="E821">
        <v>13.85</v>
      </c>
    </row>
    <row r="822" spans="1:5">
      <c r="A822">
        <v>4933</v>
      </c>
      <c r="B822" s="134">
        <v>45223</v>
      </c>
      <c r="C822">
        <v>2790</v>
      </c>
      <c r="D822" t="s">
        <v>26081</v>
      </c>
      <c r="E822">
        <v>4.8499999999999996</v>
      </c>
    </row>
    <row r="823" spans="1:5">
      <c r="A823">
        <v>4934</v>
      </c>
      <c r="B823" s="134">
        <v>45223</v>
      </c>
      <c r="C823">
        <v>2790</v>
      </c>
      <c r="D823" t="s">
        <v>26081</v>
      </c>
      <c r="E823">
        <v>4.8499999999999996</v>
      </c>
    </row>
    <row r="824" spans="1:5">
      <c r="A824">
        <v>4935</v>
      </c>
      <c r="B824" s="134">
        <v>45223</v>
      </c>
      <c r="C824">
        <v>2790</v>
      </c>
      <c r="D824" t="s">
        <v>26081</v>
      </c>
      <c r="E824">
        <v>4.8499999999999996</v>
      </c>
    </row>
    <row r="825" spans="1:5">
      <c r="A825">
        <v>4936</v>
      </c>
      <c r="B825" s="134">
        <v>45125</v>
      </c>
      <c r="C825">
        <v>2790</v>
      </c>
      <c r="D825" t="s">
        <v>26081</v>
      </c>
      <c r="E825">
        <v>4.8449999999999998</v>
      </c>
    </row>
    <row r="826" spans="1:5">
      <c r="A826">
        <v>4937</v>
      </c>
      <c r="B826" s="134">
        <v>45223</v>
      </c>
      <c r="C826">
        <v>2790</v>
      </c>
      <c r="D826" t="s">
        <v>26081</v>
      </c>
      <c r="E826">
        <v>12.92</v>
      </c>
    </row>
    <row r="827" spans="1:5">
      <c r="A827">
        <v>4938</v>
      </c>
      <c r="B827" s="134">
        <v>45069</v>
      </c>
      <c r="C827">
        <v>2790</v>
      </c>
      <c r="D827" t="s">
        <v>26081</v>
      </c>
      <c r="E827">
        <v>23.56</v>
      </c>
    </row>
    <row r="828" spans="1:5">
      <c r="A828">
        <v>4939</v>
      </c>
      <c r="B828" s="134">
        <v>45230</v>
      </c>
      <c r="C828">
        <v>306</v>
      </c>
      <c r="D828" t="s">
        <v>26037</v>
      </c>
      <c r="E828">
        <v>10.16</v>
      </c>
    </row>
    <row r="829" spans="1:5">
      <c r="A829">
        <v>4945</v>
      </c>
      <c r="B829" s="134">
        <v>45230</v>
      </c>
      <c r="C829">
        <v>2613</v>
      </c>
      <c r="D829" t="s">
        <v>26060</v>
      </c>
      <c r="E829">
        <v>6.24</v>
      </c>
    </row>
    <row r="830" spans="1:5">
      <c r="A830">
        <v>4946</v>
      </c>
      <c r="B830" s="134">
        <v>44999</v>
      </c>
      <c r="C830">
        <v>219</v>
      </c>
      <c r="D830" t="s">
        <v>26009</v>
      </c>
      <c r="E830">
        <v>2.84</v>
      </c>
    </row>
    <row r="831" spans="1:5">
      <c r="A831">
        <v>4947</v>
      </c>
      <c r="B831" s="134">
        <v>45118</v>
      </c>
      <c r="C831">
        <v>2036</v>
      </c>
      <c r="D831" t="s">
        <v>25966</v>
      </c>
      <c r="E831">
        <v>19.95</v>
      </c>
    </row>
    <row r="832" spans="1:5">
      <c r="A832">
        <v>4948</v>
      </c>
      <c r="B832" s="134">
        <v>45063</v>
      </c>
      <c r="C832">
        <v>116</v>
      </c>
      <c r="D832" t="s">
        <v>25984</v>
      </c>
      <c r="E832">
        <v>18.91</v>
      </c>
    </row>
    <row r="833" spans="1:5">
      <c r="A833">
        <v>4951</v>
      </c>
      <c r="B833" s="134">
        <v>45088</v>
      </c>
      <c r="C833">
        <v>504</v>
      </c>
      <c r="D833" t="s">
        <v>25994</v>
      </c>
      <c r="E833">
        <v>14.971</v>
      </c>
    </row>
    <row r="834" spans="1:5">
      <c r="A834">
        <v>4952</v>
      </c>
      <c r="B834" s="134">
        <v>45043</v>
      </c>
      <c r="C834">
        <v>504</v>
      </c>
      <c r="D834" t="s">
        <v>25994</v>
      </c>
      <c r="E834">
        <v>18.100000000000001</v>
      </c>
    </row>
    <row r="835" spans="1:5">
      <c r="A835">
        <v>4956</v>
      </c>
      <c r="B835" s="134">
        <v>45016</v>
      </c>
      <c r="C835">
        <v>2832</v>
      </c>
      <c r="D835" t="s">
        <v>25988</v>
      </c>
      <c r="E835">
        <v>58.09</v>
      </c>
    </row>
    <row r="836" spans="1:5">
      <c r="A836">
        <v>4967</v>
      </c>
      <c r="B836" s="134">
        <v>44984</v>
      </c>
      <c r="C836">
        <v>2771</v>
      </c>
      <c r="D836" t="s">
        <v>26080</v>
      </c>
      <c r="E836">
        <v>7.77</v>
      </c>
    </row>
    <row r="837" spans="1:5">
      <c r="A837">
        <v>4968</v>
      </c>
      <c r="B837" s="134">
        <v>45223</v>
      </c>
      <c r="C837">
        <v>2790</v>
      </c>
      <c r="D837" t="s">
        <v>26081</v>
      </c>
      <c r="E837">
        <v>18.239999999999998</v>
      </c>
    </row>
    <row r="838" spans="1:5">
      <c r="A838">
        <v>4970</v>
      </c>
      <c r="B838" s="134">
        <v>45196</v>
      </c>
      <c r="C838">
        <v>116</v>
      </c>
      <c r="D838" t="s">
        <v>25984</v>
      </c>
      <c r="E838">
        <v>14.21</v>
      </c>
    </row>
    <row r="839" spans="1:5">
      <c r="A839">
        <v>4976</v>
      </c>
      <c r="B839" s="134">
        <v>45088</v>
      </c>
      <c r="C839">
        <v>2796</v>
      </c>
      <c r="D839" t="s">
        <v>26054</v>
      </c>
      <c r="E839">
        <v>27.08</v>
      </c>
    </row>
    <row r="840" spans="1:5">
      <c r="A840">
        <v>4979</v>
      </c>
      <c r="B840" s="134">
        <v>45088</v>
      </c>
      <c r="C840">
        <v>2796</v>
      </c>
      <c r="D840" t="s">
        <v>26054</v>
      </c>
      <c r="E840">
        <v>14.89</v>
      </c>
    </row>
    <row r="841" spans="1:5">
      <c r="A841">
        <v>4980</v>
      </c>
      <c r="B841" s="134">
        <v>45088</v>
      </c>
      <c r="C841">
        <v>2796</v>
      </c>
      <c r="D841" t="s">
        <v>26054</v>
      </c>
      <c r="E841">
        <v>0</v>
      </c>
    </row>
    <row r="842" spans="1:5">
      <c r="A842">
        <v>4981</v>
      </c>
      <c r="B842" s="134">
        <v>45088</v>
      </c>
      <c r="C842">
        <v>2796</v>
      </c>
      <c r="D842" t="s">
        <v>26054</v>
      </c>
      <c r="E842">
        <v>18.036000000000001</v>
      </c>
    </row>
    <row r="843" spans="1:5">
      <c r="A843">
        <v>4982</v>
      </c>
      <c r="B843" s="134">
        <v>45076</v>
      </c>
      <c r="C843">
        <v>2796</v>
      </c>
      <c r="D843" t="s">
        <v>26054</v>
      </c>
      <c r="E843">
        <v>4.99</v>
      </c>
    </row>
    <row r="844" spans="1:5">
      <c r="A844">
        <v>4989</v>
      </c>
      <c r="B844" s="134">
        <v>44956</v>
      </c>
      <c r="C844">
        <v>602</v>
      </c>
      <c r="D844" t="s">
        <v>26020</v>
      </c>
      <c r="E844">
        <v>194</v>
      </c>
    </row>
    <row r="845" spans="1:5">
      <c r="A845">
        <v>4993</v>
      </c>
      <c r="B845" s="134">
        <v>45168</v>
      </c>
      <c r="C845">
        <v>306</v>
      </c>
      <c r="D845" t="s">
        <v>26037</v>
      </c>
      <c r="E845">
        <v>8.9600000000000009</v>
      </c>
    </row>
    <row r="846" spans="1:5">
      <c r="A846">
        <v>4996</v>
      </c>
      <c r="B846" s="134">
        <v>44952</v>
      </c>
      <c r="C846">
        <v>306</v>
      </c>
      <c r="D846" t="s">
        <v>26037</v>
      </c>
      <c r="E846">
        <v>21.626000000000001</v>
      </c>
    </row>
    <row r="847" spans="1:5">
      <c r="A847">
        <v>4997</v>
      </c>
      <c r="B847" s="134">
        <v>45241</v>
      </c>
      <c r="C847">
        <v>2327</v>
      </c>
      <c r="D847" t="s">
        <v>26024</v>
      </c>
      <c r="E847">
        <v>5.94</v>
      </c>
    </row>
    <row r="848" spans="1:5">
      <c r="A848">
        <v>4998</v>
      </c>
      <c r="B848" s="134">
        <v>45257</v>
      </c>
      <c r="C848">
        <v>2763</v>
      </c>
      <c r="D848" t="s">
        <v>26079</v>
      </c>
      <c r="E848">
        <v>6.51</v>
      </c>
    </row>
    <row r="849" spans="1:5">
      <c r="A849">
        <v>5376</v>
      </c>
      <c r="B849" s="134">
        <v>45063</v>
      </c>
      <c r="C849">
        <v>1336</v>
      </c>
      <c r="D849" t="s">
        <v>25975</v>
      </c>
      <c r="E849">
        <v>20.8</v>
      </c>
    </row>
    <row r="850" spans="1:5">
      <c r="A850">
        <v>5391</v>
      </c>
      <c r="B850" s="134">
        <v>45187</v>
      </c>
      <c r="C850">
        <v>2738</v>
      </c>
      <c r="D850" t="s">
        <v>26052</v>
      </c>
      <c r="E850">
        <v>28.33</v>
      </c>
    </row>
    <row r="851" spans="1:5">
      <c r="A851">
        <v>5392</v>
      </c>
      <c r="B851" s="134">
        <v>45187</v>
      </c>
      <c r="C851">
        <v>2738</v>
      </c>
      <c r="D851" t="s">
        <v>26052</v>
      </c>
      <c r="E851">
        <v>55.03</v>
      </c>
    </row>
    <row r="852" spans="1:5">
      <c r="A852">
        <v>5402</v>
      </c>
      <c r="B852" s="134">
        <v>45259</v>
      </c>
      <c r="C852">
        <v>2503</v>
      </c>
      <c r="D852" t="s">
        <v>25973</v>
      </c>
      <c r="E852">
        <v>8.3249999999999993</v>
      </c>
    </row>
    <row r="853" spans="1:5">
      <c r="A853">
        <v>5404</v>
      </c>
      <c r="B853" s="134">
        <v>45267</v>
      </c>
      <c r="C853">
        <v>1517</v>
      </c>
      <c r="D853" t="s">
        <v>25965</v>
      </c>
      <c r="E853">
        <v>17.600000000000001</v>
      </c>
    </row>
    <row r="854" spans="1:5">
      <c r="A854">
        <v>5423</v>
      </c>
      <c r="B854" s="134">
        <v>45168</v>
      </c>
      <c r="C854">
        <v>1517</v>
      </c>
      <c r="D854" t="s">
        <v>25965</v>
      </c>
      <c r="E854">
        <v>22.8</v>
      </c>
    </row>
    <row r="855" spans="1:5">
      <c r="A855">
        <v>5431</v>
      </c>
      <c r="B855" s="134">
        <v>45079</v>
      </c>
      <c r="C855">
        <v>2685</v>
      </c>
      <c r="D855" t="s">
        <v>26069</v>
      </c>
      <c r="E855">
        <v>3.7759999999999998</v>
      </c>
    </row>
    <row r="856" spans="1:5">
      <c r="A856">
        <v>5433</v>
      </c>
      <c r="B856" s="134">
        <v>45051</v>
      </c>
      <c r="C856">
        <v>2026</v>
      </c>
      <c r="D856" t="s">
        <v>26016</v>
      </c>
      <c r="E856">
        <v>19.579999999999998</v>
      </c>
    </row>
    <row r="857" spans="1:5">
      <c r="A857">
        <v>5441</v>
      </c>
      <c r="B857" s="134">
        <v>44959</v>
      </c>
      <c r="C857">
        <v>2657</v>
      </c>
      <c r="D857" t="s">
        <v>25961</v>
      </c>
      <c r="E857">
        <v>21.802</v>
      </c>
    </row>
    <row r="858" spans="1:5">
      <c r="A858">
        <v>5442</v>
      </c>
      <c r="B858" s="134">
        <v>45258</v>
      </c>
      <c r="C858">
        <v>2657</v>
      </c>
      <c r="D858" t="s">
        <v>25961</v>
      </c>
      <c r="E858">
        <v>10.954000000000001</v>
      </c>
    </row>
    <row r="859" spans="1:5">
      <c r="A859">
        <v>5443</v>
      </c>
      <c r="B859" s="134">
        <v>45258</v>
      </c>
      <c r="C859">
        <v>2657</v>
      </c>
      <c r="D859" t="s">
        <v>25961</v>
      </c>
      <c r="E859">
        <v>7.2439999999999998</v>
      </c>
    </row>
    <row r="860" spans="1:5">
      <c r="A860">
        <v>5450</v>
      </c>
      <c r="B860" s="134">
        <v>45179</v>
      </c>
      <c r="C860">
        <v>518</v>
      </c>
      <c r="D860" t="s">
        <v>26032</v>
      </c>
      <c r="E860">
        <v>5.99</v>
      </c>
    </row>
    <row r="861" spans="1:5">
      <c r="A861">
        <v>5451</v>
      </c>
      <c r="B861" s="134">
        <v>44965</v>
      </c>
      <c r="C861">
        <v>2771</v>
      </c>
      <c r="D861" t="s">
        <v>26080</v>
      </c>
      <c r="E861">
        <v>7.0540000000000003</v>
      </c>
    </row>
    <row r="862" spans="1:5">
      <c r="A862">
        <v>5452</v>
      </c>
      <c r="B862" s="134">
        <v>45144</v>
      </c>
      <c r="C862">
        <v>2116</v>
      </c>
      <c r="D862" t="s">
        <v>26027</v>
      </c>
      <c r="E862">
        <v>12.35</v>
      </c>
    </row>
    <row r="863" spans="1:5">
      <c r="A863">
        <v>5478</v>
      </c>
      <c r="B863" s="134">
        <v>44945</v>
      </c>
      <c r="C863">
        <v>630</v>
      </c>
      <c r="D863" t="s">
        <v>26017</v>
      </c>
      <c r="E863">
        <v>11.75</v>
      </c>
    </row>
    <row r="864" spans="1:5">
      <c r="A864">
        <v>5487</v>
      </c>
      <c r="B864" s="134">
        <v>45149</v>
      </c>
      <c r="C864">
        <v>825</v>
      </c>
      <c r="D864" t="s">
        <v>26033</v>
      </c>
      <c r="E864">
        <v>4.32</v>
      </c>
    </row>
    <row r="865" spans="1:5">
      <c r="A865">
        <v>5488</v>
      </c>
      <c r="B865" s="134">
        <v>45107</v>
      </c>
      <c r="C865">
        <v>2815</v>
      </c>
      <c r="D865" t="s">
        <v>26067</v>
      </c>
      <c r="E865">
        <v>40</v>
      </c>
    </row>
    <row r="866" spans="1:5">
      <c r="A866">
        <v>5488</v>
      </c>
      <c r="B866" s="134">
        <v>45107</v>
      </c>
      <c r="C866">
        <v>2815</v>
      </c>
      <c r="D866" t="s">
        <v>26067</v>
      </c>
      <c r="E866">
        <v>40</v>
      </c>
    </row>
    <row r="867" spans="1:5">
      <c r="A867">
        <v>5489</v>
      </c>
      <c r="B867" s="134">
        <v>45230</v>
      </c>
      <c r="C867">
        <v>306</v>
      </c>
      <c r="D867" t="s">
        <v>26037</v>
      </c>
      <c r="E867">
        <v>3.56</v>
      </c>
    </row>
    <row r="868" spans="1:5">
      <c r="A868">
        <v>5495</v>
      </c>
      <c r="B868" s="134">
        <v>45143</v>
      </c>
      <c r="C868">
        <v>2613</v>
      </c>
      <c r="D868" t="s">
        <v>26060</v>
      </c>
      <c r="E868">
        <v>4.3499999999999996</v>
      </c>
    </row>
    <row r="869" spans="1:5">
      <c r="A869">
        <v>5496</v>
      </c>
      <c r="B869" s="134">
        <v>45230</v>
      </c>
      <c r="C869">
        <v>2613</v>
      </c>
      <c r="D869" t="s">
        <v>26060</v>
      </c>
      <c r="E869">
        <v>4.2859999999999996</v>
      </c>
    </row>
    <row r="870" spans="1:5">
      <c r="A870">
        <v>5500</v>
      </c>
      <c r="B870" s="134">
        <v>45088</v>
      </c>
      <c r="C870">
        <v>504</v>
      </c>
      <c r="D870" t="s">
        <v>25994</v>
      </c>
      <c r="E870">
        <v>7.7249999999999996</v>
      </c>
    </row>
    <row r="871" spans="1:5">
      <c r="A871">
        <v>5506</v>
      </c>
      <c r="B871" s="134">
        <v>45169</v>
      </c>
      <c r="C871">
        <v>2135</v>
      </c>
      <c r="D871" t="s">
        <v>25996</v>
      </c>
      <c r="E871">
        <v>18.492000000000001</v>
      </c>
    </row>
    <row r="872" spans="1:5">
      <c r="A872">
        <v>5517</v>
      </c>
      <c r="B872" s="134">
        <v>44984</v>
      </c>
      <c r="C872">
        <v>2771</v>
      </c>
      <c r="D872" t="s">
        <v>26080</v>
      </c>
      <c r="E872">
        <v>11.76</v>
      </c>
    </row>
    <row r="873" spans="1:5">
      <c r="A873">
        <v>5518</v>
      </c>
      <c r="B873" s="134">
        <v>44984</v>
      </c>
      <c r="C873">
        <v>2771</v>
      </c>
      <c r="D873" t="s">
        <v>26080</v>
      </c>
      <c r="E873">
        <v>15.32</v>
      </c>
    </row>
    <row r="874" spans="1:5">
      <c r="A874">
        <v>5522</v>
      </c>
      <c r="B874" s="134">
        <v>45088</v>
      </c>
      <c r="C874">
        <v>2796</v>
      </c>
      <c r="D874" t="s">
        <v>26054</v>
      </c>
      <c r="E874">
        <v>4.75</v>
      </c>
    </row>
    <row r="875" spans="1:5">
      <c r="A875">
        <v>5523</v>
      </c>
      <c r="B875" s="134">
        <v>44971</v>
      </c>
      <c r="C875">
        <v>2796</v>
      </c>
      <c r="D875" t="s">
        <v>26054</v>
      </c>
      <c r="E875">
        <v>2.85</v>
      </c>
    </row>
    <row r="876" spans="1:5">
      <c r="A876">
        <v>5524</v>
      </c>
      <c r="B876" s="134">
        <v>44971</v>
      </c>
      <c r="C876">
        <v>2796</v>
      </c>
      <c r="D876" t="s">
        <v>26054</v>
      </c>
      <c r="E876">
        <v>3.8</v>
      </c>
    </row>
    <row r="877" spans="1:5">
      <c r="A877">
        <v>5525</v>
      </c>
      <c r="B877" s="134">
        <v>45252</v>
      </c>
      <c r="C877">
        <v>630</v>
      </c>
      <c r="D877" t="s">
        <v>26017</v>
      </c>
      <c r="E877">
        <v>3.5630000000000002</v>
      </c>
    </row>
    <row r="878" spans="1:5">
      <c r="A878">
        <v>5529</v>
      </c>
      <c r="B878" s="134">
        <v>45242</v>
      </c>
      <c r="C878">
        <v>2026</v>
      </c>
      <c r="D878" t="s">
        <v>26016</v>
      </c>
      <c r="E878">
        <v>4.423</v>
      </c>
    </row>
    <row r="879" spans="1:5">
      <c r="A879">
        <v>5531</v>
      </c>
      <c r="B879" s="134">
        <v>44989</v>
      </c>
      <c r="C879">
        <v>1851</v>
      </c>
      <c r="D879" t="s">
        <v>26043</v>
      </c>
      <c r="E879">
        <v>70.272000000000006</v>
      </c>
    </row>
    <row r="880" spans="1:5">
      <c r="A880">
        <v>5532</v>
      </c>
      <c r="B880" s="134">
        <v>45202</v>
      </c>
      <c r="C880">
        <v>2817</v>
      </c>
      <c r="D880" t="s">
        <v>26082</v>
      </c>
      <c r="E880">
        <v>220</v>
      </c>
    </row>
    <row r="881" spans="1:5">
      <c r="A881">
        <v>5533</v>
      </c>
      <c r="B881" s="134">
        <v>45202</v>
      </c>
      <c r="C881">
        <v>2817</v>
      </c>
      <c r="D881" t="s">
        <v>26082</v>
      </c>
      <c r="E881">
        <v>66</v>
      </c>
    </row>
    <row r="882" spans="1:5">
      <c r="A882">
        <v>5534</v>
      </c>
      <c r="B882" s="134">
        <v>45225</v>
      </c>
      <c r="C882">
        <v>1504</v>
      </c>
      <c r="D882" t="s">
        <v>26013</v>
      </c>
      <c r="E882">
        <v>1.65</v>
      </c>
    </row>
    <row r="883" spans="1:5">
      <c r="A883">
        <v>5537</v>
      </c>
      <c r="B883" s="134">
        <v>44998</v>
      </c>
      <c r="C883">
        <v>2818</v>
      </c>
      <c r="D883" t="s">
        <v>26083</v>
      </c>
      <c r="E883">
        <v>9.6999999999999993</v>
      </c>
    </row>
    <row r="884" spans="1:5">
      <c r="A884">
        <v>5538</v>
      </c>
      <c r="B884" s="134">
        <v>44984</v>
      </c>
      <c r="C884">
        <v>2771</v>
      </c>
      <c r="D884" t="s">
        <v>26080</v>
      </c>
      <c r="E884">
        <v>16.638999999999999</v>
      </c>
    </row>
    <row r="885" spans="1:5">
      <c r="A885">
        <v>5543</v>
      </c>
      <c r="B885" s="134">
        <v>45068</v>
      </c>
      <c r="C885">
        <v>2657</v>
      </c>
      <c r="D885" t="s">
        <v>25961</v>
      </c>
      <c r="E885">
        <v>51.84</v>
      </c>
    </row>
    <row r="886" spans="1:5">
      <c r="A886">
        <v>5546</v>
      </c>
      <c r="B886" s="134">
        <v>45000</v>
      </c>
      <c r="C886">
        <v>518</v>
      </c>
      <c r="D886" t="s">
        <v>26032</v>
      </c>
      <c r="E886">
        <v>6.5519999999999996</v>
      </c>
    </row>
    <row r="887" spans="1:5">
      <c r="A887">
        <v>5548</v>
      </c>
      <c r="B887" s="134">
        <v>45000</v>
      </c>
      <c r="C887">
        <v>518</v>
      </c>
      <c r="D887" t="s">
        <v>26032</v>
      </c>
      <c r="E887">
        <v>10.387</v>
      </c>
    </row>
    <row r="888" spans="1:5">
      <c r="A888">
        <v>5551</v>
      </c>
      <c r="B888" s="134">
        <v>45219</v>
      </c>
      <c r="C888">
        <v>2619</v>
      </c>
      <c r="D888" t="s">
        <v>26042</v>
      </c>
      <c r="E888">
        <v>8.7799999999999994</v>
      </c>
    </row>
    <row r="889" spans="1:5">
      <c r="A889">
        <v>5570</v>
      </c>
      <c r="B889" s="134">
        <v>45240</v>
      </c>
      <c r="C889">
        <v>2823</v>
      </c>
      <c r="D889" t="s">
        <v>26084</v>
      </c>
      <c r="E889">
        <v>11.5</v>
      </c>
    </row>
    <row r="890" spans="1:5">
      <c r="A890">
        <v>5572</v>
      </c>
      <c r="B890" s="134">
        <v>45070</v>
      </c>
      <c r="C890">
        <v>2823</v>
      </c>
      <c r="D890" t="s">
        <v>26084</v>
      </c>
      <c r="E890">
        <v>6.75</v>
      </c>
    </row>
    <row r="891" spans="1:5">
      <c r="A891">
        <v>5573</v>
      </c>
      <c r="B891" s="134">
        <v>45240</v>
      </c>
      <c r="C891">
        <v>2823</v>
      </c>
      <c r="D891" t="s">
        <v>26084</v>
      </c>
      <c r="E891">
        <v>14</v>
      </c>
    </row>
    <row r="892" spans="1:5">
      <c r="A892">
        <v>5574</v>
      </c>
      <c r="B892" s="134">
        <v>45218</v>
      </c>
      <c r="C892">
        <v>2823</v>
      </c>
      <c r="D892" t="s">
        <v>26084</v>
      </c>
      <c r="E892">
        <v>29.78</v>
      </c>
    </row>
    <row r="893" spans="1:5">
      <c r="A893">
        <v>5583</v>
      </c>
      <c r="B893" s="134">
        <v>44979</v>
      </c>
      <c r="C893">
        <v>2825</v>
      </c>
      <c r="D893" t="s">
        <v>26055</v>
      </c>
      <c r="E893">
        <v>27.8</v>
      </c>
    </row>
    <row r="894" spans="1:5">
      <c r="A894">
        <v>5584</v>
      </c>
      <c r="B894" s="134">
        <v>45104</v>
      </c>
      <c r="C894">
        <v>2825</v>
      </c>
      <c r="D894" t="s">
        <v>26055</v>
      </c>
      <c r="E894">
        <v>4.95</v>
      </c>
    </row>
    <row r="895" spans="1:5">
      <c r="A895">
        <v>5587</v>
      </c>
      <c r="B895" s="134">
        <v>45104</v>
      </c>
      <c r="C895">
        <v>2825</v>
      </c>
      <c r="D895" t="s">
        <v>26055</v>
      </c>
      <c r="E895">
        <v>6.7</v>
      </c>
    </row>
    <row r="896" spans="1:5">
      <c r="A896">
        <v>5589</v>
      </c>
      <c r="B896" s="134">
        <v>45104</v>
      </c>
      <c r="C896">
        <v>2825</v>
      </c>
      <c r="D896" t="s">
        <v>26055</v>
      </c>
      <c r="E896">
        <v>5.48</v>
      </c>
    </row>
    <row r="897" spans="1:5">
      <c r="A897">
        <v>5593</v>
      </c>
      <c r="B897" s="134">
        <v>45210</v>
      </c>
      <c r="C897">
        <v>2826</v>
      </c>
      <c r="D897" t="s">
        <v>26085</v>
      </c>
      <c r="E897">
        <v>5.27</v>
      </c>
    </row>
    <row r="898" spans="1:5">
      <c r="A898">
        <v>5596</v>
      </c>
      <c r="B898" s="134">
        <v>45210</v>
      </c>
      <c r="C898">
        <v>2826</v>
      </c>
      <c r="D898" t="s">
        <v>26085</v>
      </c>
      <c r="E898">
        <v>5.27</v>
      </c>
    </row>
    <row r="899" spans="1:5">
      <c r="A899">
        <v>5597</v>
      </c>
      <c r="B899" s="134">
        <v>45239</v>
      </c>
      <c r="C899">
        <v>2325</v>
      </c>
      <c r="D899" t="s">
        <v>25987</v>
      </c>
      <c r="E899">
        <v>6.1829999999999998</v>
      </c>
    </row>
    <row r="900" spans="1:5">
      <c r="A900">
        <v>5598</v>
      </c>
      <c r="B900" s="134">
        <v>45223</v>
      </c>
      <c r="C900">
        <v>2635</v>
      </c>
      <c r="D900" t="s">
        <v>26065</v>
      </c>
      <c r="E900">
        <v>11.48</v>
      </c>
    </row>
    <row r="901" spans="1:5">
      <c r="A901">
        <v>5600</v>
      </c>
      <c r="B901" s="134">
        <v>45016</v>
      </c>
      <c r="C901">
        <v>527</v>
      </c>
      <c r="D901" t="s">
        <v>26046</v>
      </c>
      <c r="E901">
        <v>26.79</v>
      </c>
    </row>
    <row r="902" spans="1:5">
      <c r="A902">
        <v>5614</v>
      </c>
      <c r="B902" s="134">
        <v>45069</v>
      </c>
      <c r="C902">
        <v>2828</v>
      </c>
      <c r="D902" t="s">
        <v>26086</v>
      </c>
      <c r="E902">
        <v>9.36</v>
      </c>
    </row>
    <row r="903" spans="1:5">
      <c r="A903">
        <v>5615</v>
      </c>
      <c r="B903" s="134">
        <v>45069</v>
      </c>
      <c r="C903">
        <v>2828</v>
      </c>
      <c r="D903" t="s">
        <v>26086</v>
      </c>
      <c r="E903">
        <v>8.4700000000000006</v>
      </c>
    </row>
    <row r="904" spans="1:5">
      <c r="A904">
        <v>5616</v>
      </c>
      <c r="B904" s="134">
        <v>45069</v>
      </c>
      <c r="C904">
        <v>2828</v>
      </c>
      <c r="D904" t="s">
        <v>26086</v>
      </c>
      <c r="E904">
        <v>9.0399999999999991</v>
      </c>
    </row>
    <row r="905" spans="1:5">
      <c r="A905">
        <v>5617</v>
      </c>
      <c r="B905" s="134">
        <v>45069</v>
      </c>
      <c r="C905">
        <v>2828</v>
      </c>
      <c r="D905" t="s">
        <v>26086</v>
      </c>
      <c r="E905">
        <v>6.86</v>
      </c>
    </row>
    <row r="906" spans="1:5">
      <c r="A906">
        <v>5618</v>
      </c>
      <c r="B906" s="134">
        <v>45069</v>
      </c>
      <c r="C906">
        <v>2828</v>
      </c>
      <c r="D906" t="s">
        <v>26086</v>
      </c>
      <c r="E906">
        <v>5.73</v>
      </c>
    </row>
    <row r="907" spans="1:5">
      <c r="A907">
        <v>5621</v>
      </c>
      <c r="B907" s="134">
        <v>45069</v>
      </c>
      <c r="C907">
        <v>2828</v>
      </c>
      <c r="D907" t="s">
        <v>26086</v>
      </c>
      <c r="E907">
        <v>7.1</v>
      </c>
    </row>
    <row r="908" spans="1:5">
      <c r="A908">
        <v>5635</v>
      </c>
      <c r="B908" s="134">
        <v>44959</v>
      </c>
      <c r="C908">
        <v>2589</v>
      </c>
      <c r="D908" t="s">
        <v>26053</v>
      </c>
      <c r="E908">
        <v>34.046999999999997</v>
      </c>
    </row>
    <row r="909" spans="1:5">
      <c r="A909">
        <v>5640</v>
      </c>
      <c r="B909" s="134">
        <v>45016</v>
      </c>
      <c r="C909">
        <v>2832</v>
      </c>
      <c r="D909" t="s">
        <v>25988</v>
      </c>
      <c r="E909">
        <v>42.95</v>
      </c>
    </row>
    <row r="910" spans="1:5">
      <c r="A910">
        <v>5642</v>
      </c>
      <c r="B910" s="134">
        <v>45016</v>
      </c>
      <c r="C910">
        <v>2832</v>
      </c>
      <c r="D910" t="s">
        <v>25988</v>
      </c>
      <c r="E910">
        <v>55.83</v>
      </c>
    </row>
    <row r="911" spans="1:5">
      <c r="A911">
        <v>5643</v>
      </c>
      <c r="B911" s="134">
        <v>45016</v>
      </c>
      <c r="C911">
        <v>2832</v>
      </c>
      <c r="D911" t="s">
        <v>25988</v>
      </c>
      <c r="E911">
        <v>198.98</v>
      </c>
    </row>
    <row r="912" spans="1:5">
      <c r="A912">
        <v>5648</v>
      </c>
      <c r="B912" s="134">
        <v>45134</v>
      </c>
      <c r="C912">
        <v>2834</v>
      </c>
      <c r="D912" t="s">
        <v>26087</v>
      </c>
      <c r="E912">
        <v>7.7249999999999996</v>
      </c>
    </row>
    <row r="913" spans="1:5">
      <c r="A913">
        <v>5650</v>
      </c>
      <c r="B913" s="134">
        <v>45245</v>
      </c>
      <c r="C913">
        <v>2834</v>
      </c>
      <c r="D913" t="s">
        <v>26087</v>
      </c>
      <c r="E913">
        <v>10.199999999999999</v>
      </c>
    </row>
    <row r="914" spans="1:5">
      <c r="A914">
        <v>5651</v>
      </c>
      <c r="B914" s="134">
        <v>45134</v>
      </c>
      <c r="C914">
        <v>2834</v>
      </c>
      <c r="D914" t="s">
        <v>26087</v>
      </c>
      <c r="E914">
        <v>33.25</v>
      </c>
    </row>
    <row r="915" spans="1:5">
      <c r="A915">
        <v>5652</v>
      </c>
      <c r="B915" s="134">
        <v>45245</v>
      </c>
      <c r="C915">
        <v>2834</v>
      </c>
      <c r="D915" t="s">
        <v>26087</v>
      </c>
      <c r="E915">
        <v>21.85</v>
      </c>
    </row>
    <row r="916" spans="1:5">
      <c r="A916">
        <v>5653</v>
      </c>
      <c r="B916" s="134">
        <v>45134</v>
      </c>
      <c r="C916">
        <v>2834</v>
      </c>
      <c r="D916" t="s">
        <v>26087</v>
      </c>
      <c r="E916">
        <v>6.0350000000000001</v>
      </c>
    </row>
    <row r="917" spans="1:5">
      <c r="A917">
        <v>5655</v>
      </c>
      <c r="B917" s="134">
        <v>45245</v>
      </c>
      <c r="C917">
        <v>2834</v>
      </c>
      <c r="D917" t="s">
        <v>26087</v>
      </c>
      <c r="E917">
        <v>7.65</v>
      </c>
    </row>
    <row r="918" spans="1:5">
      <c r="A918">
        <v>5656</v>
      </c>
      <c r="B918" s="134">
        <v>45245</v>
      </c>
      <c r="C918">
        <v>2834</v>
      </c>
      <c r="D918" t="s">
        <v>26087</v>
      </c>
      <c r="E918">
        <v>7.74</v>
      </c>
    </row>
    <row r="919" spans="1:5">
      <c r="A919">
        <v>5658</v>
      </c>
      <c r="B919" s="134">
        <v>45258</v>
      </c>
      <c r="C919">
        <v>2703</v>
      </c>
      <c r="D919" t="s">
        <v>26071</v>
      </c>
      <c r="E919">
        <v>12.314</v>
      </c>
    </row>
    <row r="920" spans="1:5">
      <c r="A920">
        <v>5659</v>
      </c>
      <c r="B920" s="134">
        <v>45258</v>
      </c>
      <c r="C920">
        <v>2703</v>
      </c>
      <c r="D920" t="s">
        <v>26071</v>
      </c>
      <c r="E920">
        <v>5.577</v>
      </c>
    </row>
    <row r="921" spans="1:5">
      <c r="A921">
        <v>5666</v>
      </c>
      <c r="B921" s="134">
        <v>45077</v>
      </c>
      <c r="C921">
        <v>2835</v>
      </c>
      <c r="D921" t="s">
        <v>26088</v>
      </c>
      <c r="E921">
        <v>9.66</v>
      </c>
    </row>
    <row r="922" spans="1:5">
      <c r="A922">
        <v>5667</v>
      </c>
      <c r="B922" s="134">
        <v>45198</v>
      </c>
      <c r="C922">
        <v>2835</v>
      </c>
      <c r="D922" t="s">
        <v>26088</v>
      </c>
      <c r="E922">
        <v>9.8000000000000007</v>
      </c>
    </row>
    <row r="923" spans="1:5">
      <c r="A923">
        <v>5668</v>
      </c>
      <c r="B923" s="134">
        <v>45198</v>
      </c>
      <c r="C923">
        <v>2835</v>
      </c>
      <c r="D923" t="s">
        <v>26088</v>
      </c>
      <c r="E923">
        <v>8.1999999999999993</v>
      </c>
    </row>
    <row r="924" spans="1:5">
      <c r="A924">
        <v>5669</v>
      </c>
      <c r="B924" s="134">
        <v>45077</v>
      </c>
      <c r="C924">
        <v>2835</v>
      </c>
      <c r="D924" t="s">
        <v>26088</v>
      </c>
      <c r="E924">
        <v>6.25</v>
      </c>
    </row>
    <row r="925" spans="1:5">
      <c r="A925">
        <v>5670</v>
      </c>
      <c r="B925" s="134">
        <v>45198</v>
      </c>
      <c r="C925">
        <v>2835</v>
      </c>
      <c r="D925" t="s">
        <v>26088</v>
      </c>
      <c r="E925">
        <v>9</v>
      </c>
    </row>
    <row r="926" spans="1:5">
      <c r="A926">
        <v>5671</v>
      </c>
      <c r="B926" s="134">
        <v>45258</v>
      </c>
      <c r="C926">
        <v>2703</v>
      </c>
      <c r="D926" t="s">
        <v>26071</v>
      </c>
      <c r="E926">
        <v>7.5739999999999998</v>
      </c>
    </row>
    <row r="927" spans="1:5">
      <c r="A927">
        <v>5672</v>
      </c>
      <c r="B927" s="134">
        <v>45258</v>
      </c>
      <c r="C927">
        <v>2703</v>
      </c>
      <c r="D927" t="s">
        <v>26071</v>
      </c>
      <c r="E927">
        <v>7.9560000000000004</v>
      </c>
    </row>
    <row r="928" spans="1:5">
      <c r="A928">
        <v>5673</v>
      </c>
      <c r="B928" s="134">
        <v>44952</v>
      </c>
      <c r="C928">
        <v>2703</v>
      </c>
      <c r="D928" t="s">
        <v>26071</v>
      </c>
      <c r="E928">
        <v>7.99</v>
      </c>
    </row>
    <row r="929" spans="1:5">
      <c r="A929">
        <v>5674</v>
      </c>
      <c r="B929" s="134">
        <v>45274</v>
      </c>
      <c r="C929">
        <v>2836</v>
      </c>
      <c r="D929" t="s">
        <v>26089</v>
      </c>
      <c r="E929">
        <v>5.7</v>
      </c>
    </row>
    <row r="930" spans="1:5">
      <c r="A930">
        <v>5675</v>
      </c>
      <c r="B930" s="134">
        <v>45274</v>
      </c>
      <c r="C930">
        <v>2836</v>
      </c>
      <c r="D930" t="s">
        <v>26089</v>
      </c>
      <c r="E930">
        <v>5.21</v>
      </c>
    </row>
    <row r="931" spans="1:5">
      <c r="A931">
        <v>5676</v>
      </c>
      <c r="B931" s="134">
        <v>45274</v>
      </c>
      <c r="C931">
        <v>2836</v>
      </c>
      <c r="D931" t="s">
        <v>26089</v>
      </c>
      <c r="E931">
        <v>5.22</v>
      </c>
    </row>
    <row r="932" spans="1:5">
      <c r="A932">
        <v>5693</v>
      </c>
      <c r="B932" s="134">
        <v>45107</v>
      </c>
      <c r="C932">
        <v>2838</v>
      </c>
      <c r="D932" t="s">
        <v>26090</v>
      </c>
      <c r="E932">
        <v>9.5</v>
      </c>
    </row>
    <row r="933" spans="1:5">
      <c r="A933">
        <v>5694</v>
      </c>
      <c r="B933" s="134">
        <v>45107</v>
      </c>
      <c r="C933">
        <v>2838</v>
      </c>
      <c r="D933" t="s">
        <v>26090</v>
      </c>
      <c r="E933">
        <v>9.5</v>
      </c>
    </row>
    <row r="934" spans="1:5">
      <c r="A934">
        <v>5695</v>
      </c>
      <c r="B934" s="134">
        <v>45107</v>
      </c>
      <c r="C934">
        <v>2838</v>
      </c>
      <c r="D934" t="s">
        <v>26090</v>
      </c>
      <c r="E934">
        <v>7.6</v>
      </c>
    </row>
    <row r="935" spans="1:5">
      <c r="A935">
        <v>5699</v>
      </c>
      <c r="B935" s="134">
        <v>45257</v>
      </c>
      <c r="C935">
        <v>2763</v>
      </c>
      <c r="D935" t="s">
        <v>26079</v>
      </c>
      <c r="E935">
        <v>5.0170000000000003</v>
      </c>
    </row>
    <row r="936" spans="1:5">
      <c r="A936">
        <v>5714</v>
      </c>
      <c r="B936" s="134">
        <v>45103</v>
      </c>
      <c r="C936">
        <v>219</v>
      </c>
      <c r="D936" t="s">
        <v>26009</v>
      </c>
      <c r="E936">
        <v>4.4640000000000004</v>
      </c>
    </row>
    <row r="937" spans="1:5">
      <c r="A937">
        <v>5715</v>
      </c>
      <c r="B937" s="134">
        <v>45103</v>
      </c>
      <c r="C937">
        <v>219</v>
      </c>
      <c r="D937" t="s">
        <v>26009</v>
      </c>
      <c r="E937">
        <v>3.1880000000000002</v>
      </c>
    </row>
    <row r="938" spans="1:5">
      <c r="A938">
        <v>5733</v>
      </c>
      <c r="B938" s="134">
        <v>45198</v>
      </c>
      <c r="C938">
        <v>2772</v>
      </c>
      <c r="D938" t="s">
        <v>26007</v>
      </c>
      <c r="E938">
        <v>33.96</v>
      </c>
    </row>
    <row r="939" spans="1:5">
      <c r="A939">
        <v>5734</v>
      </c>
      <c r="B939" s="134">
        <v>45198</v>
      </c>
      <c r="C939">
        <v>2772</v>
      </c>
      <c r="D939" t="s">
        <v>26007</v>
      </c>
      <c r="E939">
        <v>17.71</v>
      </c>
    </row>
    <row r="940" spans="1:5">
      <c r="A940">
        <v>5741</v>
      </c>
      <c r="B940" s="134">
        <v>45198</v>
      </c>
      <c r="C940">
        <v>2772</v>
      </c>
      <c r="D940" t="s">
        <v>26007</v>
      </c>
      <c r="E940">
        <v>53.33</v>
      </c>
    </row>
    <row r="941" spans="1:5">
      <c r="A941">
        <v>5743</v>
      </c>
      <c r="B941" s="134">
        <v>45182</v>
      </c>
      <c r="C941">
        <v>294</v>
      </c>
      <c r="D941" t="s">
        <v>25970</v>
      </c>
      <c r="E941">
        <v>29.04</v>
      </c>
    </row>
    <row r="942" spans="1:5">
      <c r="A942">
        <v>5748</v>
      </c>
      <c r="B942" s="134">
        <v>45144</v>
      </c>
      <c r="C942">
        <v>2116</v>
      </c>
      <c r="D942" t="s">
        <v>26027</v>
      </c>
      <c r="E942">
        <v>7.98</v>
      </c>
    </row>
    <row r="943" spans="1:5">
      <c r="A943">
        <v>5752</v>
      </c>
      <c r="B943" s="134">
        <v>44977</v>
      </c>
      <c r="C943">
        <v>2503</v>
      </c>
      <c r="D943" t="s">
        <v>25973</v>
      </c>
      <c r="E943">
        <v>21.68</v>
      </c>
    </row>
    <row r="944" spans="1:5">
      <c r="A944">
        <v>5757</v>
      </c>
      <c r="B944" s="134">
        <v>45131</v>
      </c>
      <c r="C944">
        <v>2704</v>
      </c>
      <c r="D944" t="s">
        <v>26072</v>
      </c>
      <c r="E944">
        <v>8.0909999999999993</v>
      </c>
    </row>
    <row r="945" spans="1:5">
      <c r="A945">
        <v>5761</v>
      </c>
      <c r="B945" s="134">
        <v>45179</v>
      </c>
      <c r="C945">
        <v>518</v>
      </c>
      <c r="D945" t="s">
        <v>26032</v>
      </c>
      <c r="E945">
        <v>6.79</v>
      </c>
    </row>
    <row r="946" spans="1:5">
      <c r="A946">
        <v>5762</v>
      </c>
      <c r="B946" s="134">
        <v>45088</v>
      </c>
      <c r="C946">
        <v>2796</v>
      </c>
      <c r="D946" t="s">
        <v>26054</v>
      </c>
      <c r="E946">
        <v>4.99</v>
      </c>
    </row>
    <row r="947" spans="1:5">
      <c r="A947">
        <v>5772</v>
      </c>
      <c r="B947" s="134">
        <v>44988</v>
      </c>
      <c r="C947">
        <v>2036</v>
      </c>
      <c r="D947" t="s">
        <v>25966</v>
      </c>
      <c r="E947">
        <v>16.34</v>
      </c>
    </row>
    <row r="948" spans="1:5">
      <c r="A948">
        <v>5791</v>
      </c>
      <c r="B948" s="134">
        <v>45116</v>
      </c>
      <c r="C948">
        <v>2147</v>
      </c>
      <c r="D948" t="s">
        <v>26044</v>
      </c>
      <c r="E948">
        <v>15.64</v>
      </c>
    </row>
    <row r="949" spans="1:5">
      <c r="A949">
        <v>5794</v>
      </c>
      <c r="B949" s="134">
        <v>45240</v>
      </c>
      <c r="C949">
        <v>2823</v>
      </c>
      <c r="D949" t="s">
        <v>26084</v>
      </c>
      <c r="E949">
        <v>0</v>
      </c>
    </row>
    <row r="950" spans="1:5">
      <c r="A950">
        <v>5795</v>
      </c>
      <c r="B950" s="134">
        <v>44972</v>
      </c>
      <c r="C950">
        <v>294</v>
      </c>
      <c r="D950" t="s">
        <v>25970</v>
      </c>
      <c r="E950">
        <v>11.472</v>
      </c>
    </row>
    <row r="951" spans="1:5">
      <c r="A951">
        <v>5810</v>
      </c>
      <c r="B951" s="134">
        <v>44959</v>
      </c>
      <c r="C951">
        <v>2036</v>
      </c>
      <c r="D951" t="s">
        <v>25966</v>
      </c>
      <c r="E951">
        <v>8.859</v>
      </c>
    </row>
    <row r="952" spans="1:5">
      <c r="A952">
        <v>5819</v>
      </c>
      <c r="B952" s="134">
        <v>45025</v>
      </c>
      <c r="C952">
        <v>2036</v>
      </c>
      <c r="D952" t="s">
        <v>25966</v>
      </c>
      <c r="E952">
        <v>29.08</v>
      </c>
    </row>
    <row r="953" spans="1:5">
      <c r="A953">
        <v>5827</v>
      </c>
      <c r="B953" s="134">
        <v>45210</v>
      </c>
      <c r="C953">
        <v>2373</v>
      </c>
      <c r="D953" t="s">
        <v>26003</v>
      </c>
      <c r="E953">
        <v>52.088000000000001</v>
      </c>
    </row>
    <row r="954" spans="1:5">
      <c r="A954">
        <v>5847</v>
      </c>
      <c r="B954" s="134">
        <v>45257</v>
      </c>
      <c r="C954">
        <v>2357</v>
      </c>
      <c r="D954" t="s">
        <v>25967</v>
      </c>
      <c r="E954">
        <v>11.474</v>
      </c>
    </row>
    <row r="955" spans="1:5">
      <c r="A955">
        <v>5884</v>
      </c>
      <c r="B955" s="134">
        <v>45159</v>
      </c>
      <c r="C955">
        <v>2860</v>
      </c>
      <c r="D955" t="s">
        <v>26091</v>
      </c>
      <c r="E955">
        <v>13.01</v>
      </c>
    </row>
    <row r="956" spans="1:5">
      <c r="A956">
        <v>5885</v>
      </c>
      <c r="B956" s="134">
        <v>45125</v>
      </c>
      <c r="C956">
        <v>2790</v>
      </c>
      <c r="D956" t="s">
        <v>26081</v>
      </c>
      <c r="E956">
        <v>2.2040000000000002</v>
      </c>
    </row>
    <row r="957" spans="1:5">
      <c r="A957">
        <v>5891</v>
      </c>
      <c r="B957" s="134">
        <v>45131</v>
      </c>
      <c r="C957">
        <v>2026</v>
      </c>
      <c r="D957" t="s">
        <v>26016</v>
      </c>
      <c r="E957">
        <v>12.96</v>
      </c>
    </row>
    <row r="958" spans="1:5">
      <c r="A958">
        <v>5904</v>
      </c>
      <c r="B958" s="134">
        <v>45258</v>
      </c>
      <c r="C958">
        <v>2864</v>
      </c>
      <c r="D958" t="s">
        <v>26092</v>
      </c>
      <c r="E958">
        <v>78.052000000000007</v>
      </c>
    </row>
    <row r="959" spans="1:5">
      <c r="A959">
        <v>5906</v>
      </c>
      <c r="B959" s="134">
        <v>45258</v>
      </c>
      <c r="C959">
        <v>2864</v>
      </c>
      <c r="D959" t="s">
        <v>26092</v>
      </c>
      <c r="E959">
        <v>64.751999999999995</v>
      </c>
    </row>
    <row r="960" spans="1:5">
      <c r="A960">
        <v>5911</v>
      </c>
      <c r="B960" s="134">
        <v>45258</v>
      </c>
      <c r="C960">
        <v>2864</v>
      </c>
      <c r="D960" t="s">
        <v>26092</v>
      </c>
      <c r="E960">
        <v>16.811</v>
      </c>
    </row>
    <row r="961" spans="1:5">
      <c r="A961">
        <v>5913</v>
      </c>
      <c r="B961" s="134">
        <v>45258</v>
      </c>
      <c r="C961">
        <v>2864</v>
      </c>
      <c r="D961" t="s">
        <v>26092</v>
      </c>
      <c r="E961">
        <v>16.811</v>
      </c>
    </row>
    <row r="962" spans="1:5">
      <c r="A962">
        <v>5915</v>
      </c>
      <c r="B962" s="134">
        <v>45258</v>
      </c>
      <c r="C962">
        <v>2864</v>
      </c>
      <c r="D962" t="s">
        <v>26092</v>
      </c>
      <c r="E962">
        <v>14.071999999999999</v>
      </c>
    </row>
    <row r="963" spans="1:5">
      <c r="A963">
        <v>5931</v>
      </c>
      <c r="B963" s="134">
        <v>45210</v>
      </c>
      <c r="C963">
        <v>2826</v>
      </c>
      <c r="D963" t="s">
        <v>26085</v>
      </c>
      <c r="E963">
        <v>5.27</v>
      </c>
    </row>
    <row r="964" spans="1:5">
      <c r="A964">
        <v>5947</v>
      </c>
      <c r="B964" s="134">
        <v>45198</v>
      </c>
      <c r="C964">
        <v>2835</v>
      </c>
      <c r="D964" t="s">
        <v>26088</v>
      </c>
      <c r="E964">
        <v>8</v>
      </c>
    </row>
    <row r="965" spans="1:5">
      <c r="A965">
        <v>5949</v>
      </c>
      <c r="B965" s="134">
        <v>45188</v>
      </c>
      <c r="C965">
        <v>294</v>
      </c>
      <c r="D965" t="s">
        <v>25970</v>
      </c>
      <c r="E965">
        <v>7.65</v>
      </c>
    </row>
    <row r="966" spans="1:5">
      <c r="A966">
        <v>5952</v>
      </c>
      <c r="B966" s="134">
        <v>45280</v>
      </c>
      <c r="C966">
        <v>1517</v>
      </c>
      <c r="D966" t="s">
        <v>25965</v>
      </c>
      <c r="E966">
        <v>11.4</v>
      </c>
    </row>
    <row r="967" spans="1:5">
      <c r="A967">
        <v>5957</v>
      </c>
      <c r="B967" s="134">
        <v>45182</v>
      </c>
      <c r="C967">
        <v>294</v>
      </c>
      <c r="D967" t="s">
        <v>25970</v>
      </c>
      <c r="E967">
        <v>17.86</v>
      </c>
    </row>
    <row r="968" spans="1:5">
      <c r="A968">
        <v>5979</v>
      </c>
      <c r="B968" s="134">
        <v>44956</v>
      </c>
      <c r="C968">
        <v>2867</v>
      </c>
      <c r="D968" t="s">
        <v>26004</v>
      </c>
      <c r="E968">
        <v>21.832999999999998</v>
      </c>
    </row>
    <row r="969" spans="1:5">
      <c r="A969">
        <v>5984</v>
      </c>
      <c r="B969" s="134">
        <v>45104</v>
      </c>
      <c r="C969">
        <v>2825</v>
      </c>
      <c r="D969" t="s">
        <v>26055</v>
      </c>
      <c r="E969">
        <v>10.88</v>
      </c>
    </row>
    <row r="970" spans="1:5">
      <c r="A970">
        <v>5985</v>
      </c>
      <c r="B970" s="134">
        <v>44979</v>
      </c>
      <c r="C970">
        <v>2825</v>
      </c>
      <c r="D970" t="s">
        <v>26055</v>
      </c>
      <c r="E970">
        <v>35</v>
      </c>
    </row>
    <row r="971" spans="1:5">
      <c r="A971">
        <v>5999</v>
      </c>
      <c r="B971" s="134">
        <v>44957</v>
      </c>
      <c r="C971">
        <v>2772</v>
      </c>
      <c r="D971" t="s">
        <v>26007</v>
      </c>
      <c r="E971">
        <v>19.835999999999999</v>
      </c>
    </row>
    <row r="972" spans="1:5">
      <c r="A972">
        <v>6005</v>
      </c>
      <c r="B972" s="134">
        <v>45235</v>
      </c>
      <c r="C972">
        <v>2539</v>
      </c>
      <c r="D972" t="s">
        <v>26057</v>
      </c>
      <c r="E972">
        <v>17.579999999999998</v>
      </c>
    </row>
    <row r="973" spans="1:5">
      <c r="A973">
        <v>6012</v>
      </c>
      <c r="B973" s="134">
        <v>45172</v>
      </c>
      <c r="C973">
        <v>2875</v>
      </c>
      <c r="D973" t="s">
        <v>26093</v>
      </c>
      <c r="E973">
        <v>4.13</v>
      </c>
    </row>
    <row r="974" spans="1:5">
      <c r="A974">
        <v>6013</v>
      </c>
      <c r="B974" s="134">
        <v>45172</v>
      </c>
      <c r="C974">
        <v>2875</v>
      </c>
      <c r="D974" t="s">
        <v>26093</v>
      </c>
      <c r="E974">
        <v>4.13</v>
      </c>
    </row>
    <row r="975" spans="1:5">
      <c r="A975">
        <v>6035</v>
      </c>
      <c r="B975" s="134">
        <v>45071</v>
      </c>
      <c r="C975">
        <v>1319</v>
      </c>
      <c r="D975" t="s">
        <v>26029</v>
      </c>
      <c r="E975">
        <v>20.48</v>
      </c>
    </row>
    <row r="976" spans="1:5">
      <c r="A976">
        <v>6048</v>
      </c>
      <c r="B976" s="134">
        <v>44959</v>
      </c>
      <c r="C976">
        <v>2743</v>
      </c>
      <c r="D976" t="s">
        <v>26038</v>
      </c>
      <c r="E976">
        <v>75.95</v>
      </c>
    </row>
    <row r="977" spans="1:5">
      <c r="A977">
        <v>6055</v>
      </c>
      <c r="B977" s="134">
        <v>45260</v>
      </c>
      <c r="C977">
        <v>2880</v>
      </c>
      <c r="D977" t="s">
        <v>26051</v>
      </c>
      <c r="E977">
        <v>18.524999999999999</v>
      </c>
    </row>
    <row r="978" spans="1:5">
      <c r="A978">
        <v>6056</v>
      </c>
      <c r="B978" s="134">
        <v>45260</v>
      </c>
      <c r="C978">
        <v>2880</v>
      </c>
      <c r="D978" t="s">
        <v>26051</v>
      </c>
      <c r="E978">
        <v>8.06</v>
      </c>
    </row>
    <row r="979" spans="1:5">
      <c r="A979">
        <v>6057</v>
      </c>
      <c r="B979" s="134">
        <v>45260</v>
      </c>
      <c r="C979">
        <v>2880</v>
      </c>
      <c r="D979" t="s">
        <v>26051</v>
      </c>
      <c r="E979">
        <v>8.82</v>
      </c>
    </row>
    <row r="980" spans="1:5">
      <c r="A980">
        <v>6059</v>
      </c>
      <c r="B980" s="134">
        <v>45260</v>
      </c>
      <c r="C980">
        <v>2880</v>
      </c>
      <c r="D980" t="s">
        <v>26051</v>
      </c>
      <c r="E980">
        <v>3.95</v>
      </c>
    </row>
    <row r="981" spans="1:5">
      <c r="A981">
        <v>6065</v>
      </c>
      <c r="B981" s="134">
        <v>45198</v>
      </c>
      <c r="C981">
        <v>2772</v>
      </c>
      <c r="D981" t="s">
        <v>26007</v>
      </c>
      <c r="E981">
        <v>13.09</v>
      </c>
    </row>
    <row r="982" spans="1:5">
      <c r="A982">
        <v>6083</v>
      </c>
      <c r="B982" s="134">
        <v>45043</v>
      </c>
      <c r="C982">
        <v>504</v>
      </c>
      <c r="D982" t="s">
        <v>25994</v>
      </c>
      <c r="E982">
        <v>25.29</v>
      </c>
    </row>
    <row r="983" spans="1:5">
      <c r="A983">
        <v>6085</v>
      </c>
      <c r="B983" s="134">
        <v>45088</v>
      </c>
      <c r="C983">
        <v>504</v>
      </c>
      <c r="D983" t="s">
        <v>25994</v>
      </c>
      <c r="E983">
        <v>5.625</v>
      </c>
    </row>
    <row r="984" spans="1:5">
      <c r="A984">
        <v>6086</v>
      </c>
      <c r="B984" s="134">
        <v>45239</v>
      </c>
      <c r="C984">
        <v>2325</v>
      </c>
      <c r="D984" t="s">
        <v>25987</v>
      </c>
      <c r="E984">
        <v>3.0270000000000001</v>
      </c>
    </row>
    <row r="985" spans="1:5">
      <c r="A985">
        <v>6094</v>
      </c>
      <c r="B985" s="134">
        <v>45190</v>
      </c>
      <c r="C985">
        <v>2297</v>
      </c>
      <c r="D985" t="s">
        <v>26021</v>
      </c>
      <c r="E985">
        <v>20.49</v>
      </c>
    </row>
    <row r="986" spans="1:5">
      <c r="A986">
        <v>6095</v>
      </c>
      <c r="B986" s="134">
        <v>45190</v>
      </c>
      <c r="C986">
        <v>2297</v>
      </c>
      <c r="D986" t="s">
        <v>26021</v>
      </c>
      <c r="E986">
        <v>20.64</v>
      </c>
    </row>
    <row r="987" spans="1:5">
      <c r="A987">
        <v>6096</v>
      </c>
      <c r="B987" s="134">
        <v>45182</v>
      </c>
      <c r="C987">
        <v>116</v>
      </c>
      <c r="D987" t="s">
        <v>25984</v>
      </c>
      <c r="E987">
        <v>24.05</v>
      </c>
    </row>
    <row r="988" spans="1:5">
      <c r="A988">
        <v>6098</v>
      </c>
      <c r="B988" s="134">
        <v>45016</v>
      </c>
      <c r="C988">
        <v>2832</v>
      </c>
      <c r="D988" t="s">
        <v>25988</v>
      </c>
      <c r="E988">
        <v>42.96</v>
      </c>
    </row>
    <row r="989" spans="1:5">
      <c r="A989">
        <v>6109</v>
      </c>
      <c r="B989" s="134">
        <v>45131</v>
      </c>
      <c r="C989">
        <v>2026</v>
      </c>
      <c r="D989" t="s">
        <v>26016</v>
      </c>
      <c r="E989">
        <v>10.178000000000001</v>
      </c>
    </row>
    <row r="990" spans="1:5">
      <c r="A990">
        <v>6139</v>
      </c>
      <c r="B990" s="134">
        <v>45253</v>
      </c>
      <c r="C990">
        <v>2135</v>
      </c>
      <c r="D990" t="s">
        <v>25996</v>
      </c>
      <c r="E990">
        <v>35.42</v>
      </c>
    </row>
    <row r="991" spans="1:5">
      <c r="A991">
        <v>6140</v>
      </c>
      <c r="B991" s="134">
        <v>45259</v>
      </c>
      <c r="C991">
        <v>2503</v>
      </c>
      <c r="D991" t="s">
        <v>25973</v>
      </c>
      <c r="E991">
        <v>31.861999999999998</v>
      </c>
    </row>
    <row r="992" spans="1:5">
      <c r="A992">
        <v>6141</v>
      </c>
      <c r="B992" s="134">
        <v>44977</v>
      </c>
      <c r="C992">
        <v>2503</v>
      </c>
      <c r="D992" t="s">
        <v>25973</v>
      </c>
      <c r="E992">
        <v>26.25</v>
      </c>
    </row>
    <row r="993" spans="1:5">
      <c r="A993">
        <v>6157</v>
      </c>
      <c r="B993" s="134">
        <v>45273</v>
      </c>
      <c r="C993">
        <v>145</v>
      </c>
      <c r="D993" t="s">
        <v>25985</v>
      </c>
      <c r="E993">
        <v>11.67</v>
      </c>
    </row>
    <row r="994" spans="1:5">
      <c r="A994">
        <v>6158</v>
      </c>
      <c r="B994" s="134">
        <v>45198</v>
      </c>
      <c r="C994">
        <v>145</v>
      </c>
      <c r="D994" t="s">
        <v>25985</v>
      </c>
      <c r="E994">
        <v>26.2</v>
      </c>
    </row>
    <row r="995" spans="1:5">
      <c r="A995">
        <v>6159</v>
      </c>
      <c r="B995" s="134">
        <v>45079</v>
      </c>
      <c r="C995">
        <v>145</v>
      </c>
      <c r="D995" t="s">
        <v>25985</v>
      </c>
      <c r="E995">
        <v>12.22</v>
      </c>
    </row>
    <row r="996" spans="1:5">
      <c r="A996">
        <v>6186</v>
      </c>
      <c r="B996" s="134">
        <v>45118</v>
      </c>
      <c r="C996">
        <v>2036</v>
      </c>
      <c r="D996" t="s">
        <v>25966</v>
      </c>
      <c r="E996">
        <v>33.31</v>
      </c>
    </row>
    <row r="997" spans="1:5">
      <c r="A997">
        <v>6198</v>
      </c>
      <c r="B997" s="134">
        <v>45189</v>
      </c>
      <c r="C997">
        <v>1517</v>
      </c>
      <c r="D997" t="s">
        <v>25965</v>
      </c>
      <c r="E997">
        <v>9.3000000000000007</v>
      </c>
    </row>
    <row r="998" spans="1:5">
      <c r="A998">
        <v>6219</v>
      </c>
      <c r="B998" s="134">
        <v>45198</v>
      </c>
      <c r="C998">
        <v>2772</v>
      </c>
      <c r="D998" t="s">
        <v>26007</v>
      </c>
      <c r="E998">
        <v>26.16</v>
      </c>
    </row>
    <row r="999" spans="1:5">
      <c r="A999">
        <v>6221</v>
      </c>
      <c r="B999" s="134">
        <v>45050</v>
      </c>
      <c r="C999">
        <v>2772</v>
      </c>
      <c r="D999" t="s">
        <v>26007</v>
      </c>
      <c r="E999">
        <v>31.57</v>
      </c>
    </row>
    <row r="1000" spans="1:5">
      <c r="A1000">
        <v>6225</v>
      </c>
      <c r="B1000" s="134">
        <v>45104</v>
      </c>
      <c r="C1000">
        <v>2825</v>
      </c>
      <c r="D1000" t="s">
        <v>26055</v>
      </c>
      <c r="E1000">
        <v>0</v>
      </c>
    </row>
    <row r="1001" spans="1:5">
      <c r="A1001">
        <v>6226</v>
      </c>
      <c r="B1001" s="134">
        <v>45104</v>
      </c>
      <c r="C1001">
        <v>2825</v>
      </c>
      <c r="D1001" t="s">
        <v>26055</v>
      </c>
      <c r="E1001">
        <v>11.3</v>
      </c>
    </row>
    <row r="1002" spans="1:5">
      <c r="A1002">
        <v>6227</v>
      </c>
      <c r="B1002" s="134">
        <v>45209</v>
      </c>
      <c r="C1002">
        <v>1319</v>
      </c>
      <c r="D1002" t="s">
        <v>26029</v>
      </c>
      <c r="E1002">
        <v>5.58</v>
      </c>
    </row>
    <row r="1003" spans="1:5">
      <c r="A1003">
        <v>6228</v>
      </c>
      <c r="B1003" s="134">
        <v>45209</v>
      </c>
      <c r="C1003">
        <v>1319</v>
      </c>
      <c r="D1003" t="s">
        <v>26029</v>
      </c>
      <c r="E1003">
        <v>4.2300000000000004</v>
      </c>
    </row>
    <row r="1004" spans="1:5">
      <c r="A1004">
        <v>6229</v>
      </c>
      <c r="B1004" s="134">
        <v>44957</v>
      </c>
      <c r="C1004">
        <v>2834</v>
      </c>
      <c r="D1004" t="s">
        <v>26087</v>
      </c>
      <c r="E1004">
        <v>8.16</v>
      </c>
    </row>
    <row r="1005" spans="1:5">
      <c r="A1005">
        <v>6259</v>
      </c>
      <c r="B1005" s="134">
        <v>45099</v>
      </c>
      <c r="C1005">
        <v>630</v>
      </c>
      <c r="D1005" t="s">
        <v>26017</v>
      </c>
      <c r="E1005">
        <v>10.032</v>
      </c>
    </row>
    <row r="1006" spans="1:5">
      <c r="A1006">
        <v>6260</v>
      </c>
      <c r="B1006" s="134">
        <v>45099</v>
      </c>
      <c r="C1006">
        <v>630</v>
      </c>
      <c r="D1006" t="s">
        <v>26017</v>
      </c>
      <c r="E1006">
        <v>8.8930000000000007</v>
      </c>
    </row>
    <row r="1007" spans="1:5">
      <c r="A1007">
        <v>6261</v>
      </c>
      <c r="B1007" s="134">
        <v>45099</v>
      </c>
      <c r="C1007">
        <v>630</v>
      </c>
      <c r="D1007" t="s">
        <v>26017</v>
      </c>
      <c r="E1007">
        <v>6.798</v>
      </c>
    </row>
    <row r="1008" spans="1:5">
      <c r="A1008">
        <v>6262</v>
      </c>
      <c r="B1008" s="134">
        <v>45131</v>
      </c>
      <c r="C1008">
        <v>2026</v>
      </c>
      <c r="D1008" t="s">
        <v>26016</v>
      </c>
      <c r="E1008">
        <v>7.085</v>
      </c>
    </row>
    <row r="1009" spans="1:5">
      <c r="A1009">
        <v>6263</v>
      </c>
      <c r="B1009" s="134">
        <v>45216</v>
      </c>
      <c r="C1009">
        <v>2026</v>
      </c>
      <c r="D1009" t="s">
        <v>26016</v>
      </c>
      <c r="E1009">
        <v>16.329999999999998</v>
      </c>
    </row>
    <row r="1010" spans="1:5">
      <c r="A1010">
        <v>6272</v>
      </c>
      <c r="B1010" s="134">
        <v>44972</v>
      </c>
      <c r="C1010">
        <v>294</v>
      </c>
      <c r="D1010" t="s">
        <v>25970</v>
      </c>
      <c r="E1010">
        <v>37.183</v>
      </c>
    </row>
    <row r="1011" spans="1:5">
      <c r="A1011">
        <v>6305</v>
      </c>
      <c r="B1011" s="134">
        <v>45180</v>
      </c>
      <c r="C1011">
        <v>106</v>
      </c>
      <c r="D1011" t="s">
        <v>26031</v>
      </c>
      <c r="E1011">
        <v>6.33</v>
      </c>
    </row>
    <row r="1012" spans="1:5">
      <c r="A1012">
        <v>6306</v>
      </c>
      <c r="B1012" s="134">
        <v>45180</v>
      </c>
      <c r="C1012">
        <v>106</v>
      </c>
      <c r="D1012" t="s">
        <v>26031</v>
      </c>
      <c r="E1012">
        <v>6.33</v>
      </c>
    </row>
    <row r="1013" spans="1:5">
      <c r="A1013">
        <v>6307</v>
      </c>
      <c r="B1013" s="134">
        <v>45180</v>
      </c>
      <c r="C1013">
        <v>106</v>
      </c>
      <c r="D1013" t="s">
        <v>26031</v>
      </c>
      <c r="E1013">
        <v>0</v>
      </c>
    </row>
    <row r="1014" spans="1:5">
      <c r="A1014">
        <v>6311</v>
      </c>
      <c r="B1014" s="134">
        <v>45008</v>
      </c>
      <c r="C1014">
        <v>2135</v>
      </c>
      <c r="D1014" t="s">
        <v>25996</v>
      </c>
      <c r="E1014">
        <v>52.35</v>
      </c>
    </row>
    <row r="1015" spans="1:5">
      <c r="A1015">
        <v>6319</v>
      </c>
      <c r="B1015" s="134">
        <v>45177</v>
      </c>
      <c r="C1015">
        <v>2312</v>
      </c>
      <c r="D1015" t="s">
        <v>25995</v>
      </c>
      <c r="E1015">
        <v>28.93</v>
      </c>
    </row>
    <row r="1016" spans="1:5">
      <c r="A1016">
        <v>6324</v>
      </c>
      <c r="B1016" s="134">
        <v>45278</v>
      </c>
      <c r="C1016">
        <v>2019</v>
      </c>
      <c r="D1016" t="s">
        <v>25960</v>
      </c>
      <c r="E1016">
        <v>24.21</v>
      </c>
    </row>
    <row r="1017" spans="1:5">
      <c r="A1017">
        <v>6328</v>
      </c>
      <c r="B1017" s="134">
        <v>45210</v>
      </c>
      <c r="C1017">
        <v>2373</v>
      </c>
      <c r="D1017" t="s">
        <v>26003</v>
      </c>
      <c r="E1017">
        <v>17.806999999999999</v>
      </c>
    </row>
    <row r="1018" spans="1:5">
      <c r="A1018">
        <v>6345</v>
      </c>
      <c r="B1018" s="134">
        <v>45273</v>
      </c>
      <c r="C1018">
        <v>145</v>
      </c>
      <c r="D1018" t="s">
        <v>25985</v>
      </c>
      <c r="E1018">
        <v>30.581</v>
      </c>
    </row>
    <row r="1019" spans="1:5">
      <c r="A1019">
        <v>6346</v>
      </c>
      <c r="B1019" s="134">
        <v>45273</v>
      </c>
      <c r="C1019">
        <v>145</v>
      </c>
      <c r="D1019" t="s">
        <v>25985</v>
      </c>
      <c r="E1019">
        <v>13.215999999999999</v>
      </c>
    </row>
    <row r="1020" spans="1:5">
      <c r="A1020">
        <v>6361</v>
      </c>
      <c r="B1020" s="134">
        <v>45250</v>
      </c>
      <c r="C1020">
        <v>2635</v>
      </c>
      <c r="D1020" t="s">
        <v>26065</v>
      </c>
      <c r="E1020">
        <v>7.4249999999999998</v>
      </c>
    </row>
    <row r="1021" spans="1:5">
      <c r="A1021">
        <v>6364</v>
      </c>
      <c r="B1021" s="134">
        <v>44956</v>
      </c>
      <c r="C1021">
        <v>2867</v>
      </c>
      <c r="D1021" t="s">
        <v>26004</v>
      </c>
      <c r="E1021">
        <v>44.887999999999998</v>
      </c>
    </row>
    <row r="1022" spans="1:5">
      <c r="A1022">
        <v>6368</v>
      </c>
      <c r="B1022" s="134">
        <v>45109</v>
      </c>
      <c r="C1022">
        <v>257</v>
      </c>
      <c r="D1022" t="s">
        <v>26023</v>
      </c>
      <c r="E1022">
        <v>14.5</v>
      </c>
    </row>
    <row r="1023" spans="1:5">
      <c r="A1023">
        <v>6372</v>
      </c>
      <c r="B1023" s="134">
        <v>45109</v>
      </c>
      <c r="C1023">
        <v>257</v>
      </c>
      <c r="D1023" t="s">
        <v>26023</v>
      </c>
      <c r="E1023">
        <v>11.5</v>
      </c>
    </row>
    <row r="1024" spans="1:5">
      <c r="A1024">
        <v>6373</v>
      </c>
      <c r="B1024" s="134">
        <v>45149</v>
      </c>
      <c r="C1024">
        <v>2916</v>
      </c>
      <c r="D1024" t="s">
        <v>26094</v>
      </c>
      <c r="E1024">
        <v>52</v>
      </c>
    </row>
    <row r="1025" spans="1:5">
      <c r="A1025">
        <v>6374</v>
      </c>
      <c r="B1025" s="134">
        <v>45149</v>
      </c>
      <c r="C1025">
        <v>2916</v>
      </c>
      <c r="D1025" t="s">
        <v>26094</v>
      </c>
      <c r="E1025">
        <v>22</v>
      </c>
    </row>
    <row r="1026" spans="1:5">
      <c r="A1026">
        <v>6375</v>
      </c>
      <c r="B1026" s="134">
        <v>45149</v>
      </c>
      <c r="C1026">
        <v>2916</v>
      </c>
      <c r="D1026" t="s">
        <v>26094</v>
      </c>
      <c r="E1026">
        <v>12.5</v>
      </c>
    </row>
    <row r="1027" spans="1:5">
      <c r="A1027">
        <v>6377</v>
      </c>
      <c r="B1027" s="134">
        <v>45196</v>
      </c>
      <c r="C1027">
        <v>116</v>
      </c>
      <c r="D1027" t="s">
        <v>25984</v>
      </c>
      <c r="E1027">
        <v>4.83</v>
      </c>
    </row>
    <row r="1028" spans="1:5">
      <c r="A1028">
        <v>6378</v>
      </c>
      <c r="B1028" s="134">
        <v>45196</v>
      </c>
      <c r="C1028">
        <v>116</v>
      </c>
      <c r="D1028" t="s">
        <v>25984</v>
      </c>
      <c r="E1028">
        <v>29.36</v>
      </c>
    </row>
    <row r="1029" spans="1:5">
      <c r="A1029">
        <v>6379</v>
      </c>
      <c r="B1029" s="134">
        <v>45196</v>
      </c>
      <c r="C1029">
        <v>116</v>
      </c>
      <c r="D1029" t="s">
        <v>25984</v>
      </c>
      <c r="E1029">
        <v>14.21</v>
      </c>
    </row>
    <row r="1030" spans="1:5">
      <c r="A1030">
        <v>6380</v>
      </c>
      <c r="B1030" s="134">
        <v>45107</v>
      </c>
      <c r="C1030">
        <v>2918</v>
      </c>
      <c r="D1030" t="s">
        <v>26047</v>
      </c>
      <c r="E1030">
        <v>8.4600000000000009</v>
      </c>
    </row>
    <row r="1031" spans="1:5">
      <c r="A1031">
        <v>6381</v>
      </c>
      <c r="B1031" s="134">
        <v>44998</v>
      </c>
      <c r="C1031">
        <v>2918</v>
      </c>
      <c r="D1031" t="s">
        <v>26047</v>
      </c>
      <c r="E1031">
        <v>6.4980000000000002</v>
      </c>
    </row>
    <row r="1032" spans="1:5">
      <c r="A1032">
        <v>6382</v>
      </c>
      <c r="B1032" s="134">
        <v>45107</v>
      </c>
      <c r="C1032">
        <v>2918</v>
      </c>
      <c r="D1032" t="s">
        <v>26047</v>
      </c>
      <c r="E1032">
        <v>40.61</v>
      </c>
    </row>
    <row r="1033" spans="1:5">
      <c r="A1033">
        <v>6392</v>
      </c>
      <c r="B1033" s="134">
        <v>45210</v>
      </c>
      <c r="C1033">
        <v>2373</v>
      </c>
      <c r="D1033" t="s">
        <v>26003</v>
      </c>
      <c r="E1033">
        <v>17.024000000000001</v>
      </c>
    </row>
    <row r="1034" spans="1:5">
      <c r="A1034">
        <v>6399</v>
      </c>
      <c r="B1034" s="134">
        <v>45180</v>
      </c>
      <c r="C1034">
        <v>2656</v>
      </c>
      <c r="D1034" t="s">
        <v>26068</v>
      </c>
      <c r="E1034">
        <v>36.1</v>
      </c>
    </row>
    <row r="1035" spans="1:5">
      <c r="A1035">
        <v>6402</v>
      </c>
      <c r="B1035" s="134">
        <v>45107</v>
      </c>
      <c r="C1035">
        <v>2548</v>
      </c>
      <c r="D1035" t="s">
        <v>26058</v>
      </c>
      <c r="E1035">
        <v>332.5</v>
      </c>
    </row>
    <row r="1036" spans="1:5">
      <c r="A1036">
        <v>6407</v>
      </c>
      <c r="B1036" s="134">
        <v>45009</v>
      </c>
      <c r="C1036">
        <v>2738</v>
      </c>
      <c r="D1036" t="s">
        <v>26052</v>
      </c>
      <c r="E1036">
        <v>19.489999999999998</v>
      </c>
    </row>
    <row r="1037" spans="1:5">
      <c r="A1037">
        <v>6415</v>
      </c>
      <c r="B1037" s="134">
        <v>44956</v>
      </c>
      <c r="C1037">
        <v>2867</v>
      </c>
      <c r="D1037" t="s">
        <v>26004</v>
      </c>
      <c r="E1037">
        <v>18.366</v>
      </c>
    </row>
    <row r="1038" spans="1:5">
      <c r="A1038">
        <v>6417</v>
      </c>
      <c r="B1038" s="134">
        <v>44956</v>
      </c>
      <c r="C1038">
        <v>2867</v>
      </c>
      <c r="D1038" t="s">
        <v>26004</v>
      </c>
      <c r="E1038">
        <v>22.231000000000002</v>
      </c>
    </row>
    <row r="1039" spans="1:5">
      <c r="A1039">
        <v>6419</v>
      </c>
      <c r="B1039" s="134">
        <v>44956</v>
      </c>
      <c r="C1039">
        <v>2867</v>
      </c>
      <c r="D1039" t="s">
        <v>26004</v>
      </c>
      <c r="E1039">
        <v>22.231000000000002</v>
      </c>
    </row>
    <row r="1040" spans="1:5">
      <c r="A1040">
        <v>6420</v>
      </c>
      <c r="B1040" s="134">
        <v>44956</v>
      </c>
      <c r="C1040">
        <v>2867</v>
      </c>
      <c r="D1040" t="s">
        <v>26004</v>
      </c>
      <c r="E1040">
        <v>23.085999999999999</v>
      </c>
    </row>
    <row r="1041" spans="1:5">
      <c r="A1041">
        <v>6424</v>
      </c>
      <c r="B1041" s="134">
        <v>45188</v>
      </c>
      <c r="C1041">
        <v>2723</v>
      </c>
      <c r="D1041" t="s">
        <v>26074</v>
      </c>
      <c r="E1041">
        <v>3.24</v>
      </c>
    </row>
    <row r="1042" spans="1:5">
      <c r="A1042">
        <v>6428</v>
      </c>
      <c r="B1042" s="134">
        <v>45198</v>
      </c>
      <c r="C1042">
        <v>2772</v>
      </c>
      <c r="D1042" t="s">
        <v>26007</v>
      </c>
      <c r="E1042">
        <v>16.149999999999999</v>
      </c>
    </row>
    <row r="1043" spans="1:5">
      <c r="A1043">
        <v>6433</v>
      </c>
      <c r="B1043" s="134">
        <v>45104</v>
      </c>
      <c r="C1043">
        <v>2825</v>
      </c>
      <c r="D1043" t="s">
        <v>26055</v>
      </c>
      <c r="E1043">
        <v>9.23</v>
      </c>
    </row>
    <row r="1044" spans="1:5">
      <c r="A1044">
        <v>6434</v>
      </c>
      <c r="B1044" s="134">
        <v>45104</v>
      </c>
      <c r="C1044">
        <v>2825</v>
      </c>
      <c r="D1044" t="s">
        <v>26055</v>
      </c>
      <c r="E1044">
        <v>13.8</v>
      </c>
    </row>
    <row r="1045" spans="1:5">
      <c r="A1045">
        <v>6436</v>
      </c>
      <c r="B1045" s="134">
        <v>45104</v>
      </c>
      <c r="C1045">
        <v>2825</v>
      </c>
      <c r="D1045" t="s">
        <v>26055</v>
      </c>
      <c r="E1045">
        <v>12.3</v>
      </c>
    </row>
    <row r="1046" spans="1:5">
      <c r="A1046">
        <v>6437</v>
      </c>
      <c r="B1046" s="134">
        <v>45104</v>
      </c>
      <c r="C1046">
        <v>2825</v>
      </c>
      <c r="D1046" t="s">
        <v>26055</v>
      </c>
      <c r="E1046">
        <v>3.9</v>
      </c>
    </row>
    <row r="1047" spans="1:5">
      <c r="A1047">
        <v>6438</v>
      </c>
      <c r="B1047" s="134">
        <v>45104</v>
      </c>
      <c r="C1047">
        <v>2825</v>
      </c>
      <c r="D1047" t="s">
        <v>26055</v>
      </c>
      <c r="E1047">
        <v>3</v>
      </c>
    </row>
    <row r="1048" spans="1:5">
      <c r="A1048">
        <v>6440</v>
      </c>
      <c r="B1048" s="134">
        <v>44957</v>
      </c>
      <c r="C1048">
        <v>2147</v>
      </c>
      <c r="D1048" t="s">
        <v>26044</v>
      </c>
      <c r="E1048">
        <v>10.119999999999999</v>
      </c>
    </row>
    <row r="1049" spans="1:5">
      <c r="A1049">
        <v>6457</v>
      </c>
      <c r="B1049" s="134">
        <v>45077</v>
      </c>
      <c r="C1049">
        <v>2927</v>
      </c>
      <c r="D1049" t="s">
        <v>26095</v>
      </c>
      <c r="E1049">
        <v>6.12</v>
      </c>
    </row>
    <row r="1050" spans="1:5">
      <c r="A1050">
        <v>6458</v>
      </c>
      <c r="B1050" s="134">
        <v>45212</v>
      </c>
      <c r="C1050">
        <v>2927</v>
      </c>
      <c r="D1050" t="s">
        <v>26095</v>
      </c>
      <c r="E1050">
        <v>11.31</v>
      </c>
    </row>
    <row r="1051" spans="1:5">
      <c r="A1051">
        <v>6459</v>
      </c>
      <c r="B1051" s="134">
        <v>45212</v>
      </c>
      <c r="C1051">
        <v>2927</v>
      </c>
      <c r="D1051" t="s">
        <v>26095</v>
      </c>
      <c r="E1051">
        <v>8.65</v>
      </c>
    </row>
    <row r="1052" spans="1:5">
      <c r="A1052">
        <v>6460</v>
      </c>
      <c r="B1052" s="134">
        <v>45212</v>
      </c>
      <c r="C1052">
        <v>2927</v>
      </c>
      <c r="D1052" t="s">
        <v>26095</v>
      </c>
      <c r="E1052">
        <v>8.17</v>
      </c>
    </row>
    <row r="1053" spans="1:5">
      <c r="A1053">
        <v>6461</v>
      </c>
      <c r="B1053" s="134">
        <v>45077</v>
      </c>
      <c r="C1053">
        <v>2927</v>
      </c>
      <c r="D1053" t="s">
        <v>26095</v>
      </c>
      <c r="E1053">
        <v>13.21</v>
      </c>
    </row>
    <row r="1054" spans="1:5">
      <c r="A1054">
        <v>6462</v>
      </c>
      <c r="B1054" s="134">
        <v>45077</v>
      </c>
      <c r="C1054">
        <v>2927</v>
      </c>
      <c r="D1054" t="s">
        <v>26095</v>
      </c>
      <c r="E1054">
        <v>7.8</v>
      </c>
    </row>
    <row r="1055" spans="1:5">
      <c r="A1055">
        <v>6463</v>
      </c>
      <c r="B1055" s="134">
        <v>45212</v>
      </c>
      <c r="C1055">
        <v>2927</v>
      </c>
      <c r="D1055" t="s">
        <v>26095</v>
      </c>
      <c r="E1055">
        <v>6.2</v>
      </c>
    </row>
    <row r="1056" spans="1:5">
      <c r="A1056">
        <v>6464</v>
      </c>
      <c r="B1056" s="134">
        <v>45077</v>
      </c>
      <c r="C1056">
        <v>2927</v>
      </c>
      <c r="D1056" t="s">
        <v>26095</v>
      </c>
      <c r="E1056">
        <v>10.74</v>
      </c>
    </row>
    <row r="1057" spans="1:5">
      <c r="A1057">
        <v>6468</v>
      </c>
      <c r="B1057" s="134">
        <v>45077</v>
      </c>
      <c r="C1057">
        <v>2927</v>
      </c>
      <c r="D1057" t="s">
        <v>26095</v>
      </c>
      <c r="E1057">
        <v>12.64</v>
      </c>
    </row>
    <row r="1058" spans="1:5">
      <c r="A1058">
        <v>6475</v>
      </c>
      <c r="B1058" s="134">
        <v>45001</v>
      </c>
      <c r="C1058">
        <v>2930</v>
      </c>
      <c r="D1058" t="s">
        <v>26026</v>
      </c>
      <c r="E1058">
        <v>8.0890000000000004</v>
      </c>
    </row>
    <row r="1059" spans="1:5">
      <c r="A1059">
        <v>6478</v>
      </c>
      <c r="B1059" s="134">
        <v>44998</v>
      </c>
      <c r="C1059">
        <v>2918</v>
      </c>
      <c r="D1059" t="s">
        <v>26047</v>
      </c>
      <c r="E1059">
        <v>6.65</v>
      </c>
    </row>
    <row r="1060" spans="1:5">
      <c r="A1060">
        <v>6482</v>
      </c>
      <c r="B1060" s="134">
        <v>45021</v>
      </c>
      <c r="C1060">
        <v>2881</v>
      </c>
      <c r="D1060" t="s">
        <v>26096</v>
      </c>
      <c r="E1060">
        <v>11.79</v>
      </c>
    </row>
    <row r="1061" spans="1:5">
      <c r="A1061">
        <v>6483</v>
      </c>
      <c r="B1061" s="134">
        <v>45021</v>
      </c>
      <c r="C1061">
        <v>2881</v>
      </c>
      <c r="D1061" t="s">
        <v>26096</v>
      </c>
      <c r="E1061">
        <v>38.78</v>
      </c>
    </row>
    <row r="1062" spans="1:5">
      <c r="A1062">
        <v>6485</v>
      </c>
      <c r="B1062" s="134">
        <v>45021</v>
      </c>
      <c r="C1062">
        <v>2881</v>
      </c>
      <c r="D1062" t="s">
        <v>26096</v>
      </c>
      <c r="E1062">
        <v>8.31</v>
      </c>
    </row>
    <row r="1063" spans="1:5">
      <c r="A1063">
        <v>6486</v>
      </c>
      <c r="B1063" s="134">
        <v>44957</v>
      </c>
      <c r="C1063">
        <v>2881</v>
      </c>
      <c r="D1063" t="s">
        <v>26096</v>
      </c>
      <c r="E1063">
        <v>6.23</v>
      </c>
    </row>
    <row r="1064" spans="1:5">
      <c r="A1064">
        <v>6487</v>
      </c>
      <c r="B1064" s="134">
        <v>44957</v>
      </c>
      <c r="C1064">
        <v>2881</v>
      </c>
      <c r="D1064" t="s">
        <v>26096</v>
      </c>
      <c r="E1064">
        <v>6.25</v>
      </c>
    </row>
    <row r="1065" spans="1:5">
      <c r="A1065">
        <v>6490</v>
      </c>
      <c r="B1065" s="134">
        <v>45107</v>
      </c>
      <c r="C1065">
        <v>2918</v>
      </c>
      <c r="D1065" t="s">
        <v>26047</v>
      </c>
      <c r="E1065">
        <v>5.93</v>
      </c>
    </row>
    <row r="1066" spans="1:5">
      <c r="A1066">
        <v>6492</v>
      </c>
      <c r="B1066" s="134">
        <v>45244</v>
      </c>
      <c r="C1066">
        <v>2933</v>
      </c>
      <c r="D1066" t="s">
        <v>26097</v>
      </c>
      <c r="E1066">
        <v>4.75</v>
      </c>
    </row>
    <row r="1067" spans="1:5">
      <c r="A1067">
        <v>6503</v>
      </c>
      <c r="B1067" s="134">
        <v>45258</v>
      </c>
      <c r="C1067">
        <v>2657</v>
      </c>
      <c r="D1067" t="s">
        <v>25961</v>
      </c>
      <c r="E1067">
        <v>8.7989999999999995</v>
      </c>
    </row>
    <row r="1068" spans="1:5">
      <c r="A1068">
        <v>6504</v>
      </c>
      <c r="B1068" s="134">
        <v>45179</v>
      </c>
      <c r="C1068">
        <v>527</v>
      </c>
      <c r="D1068" t="s">
        <v>26046</v>
      </c>
      <c r="E1068">
        <v>33.299999999999997</v>
      </c>
    </row>
    <row r="1069" spans="1:5">
      <c r="A1069">
        <v>6509</v>
      </c>
      <c r="B1069" s="134">
        <v>45210</v>
      </c>
      <c r="C1069">
        <v>2373</v>
      </c>
      <c r="D1069" t="s">
        <v>26003</v>
      </c>
      <c r="E1069">
        <v>28.087</v>
      </c>
    </row>
    <row r="1070" spans="1:5">
      <c r="A1070">
        <v>6512</v>
      </c>
      <c r="B1070" s="134">
        <v>45258</v>
      </c>
      <c r="C1070">
        <v>2703</v>
      </c>
      <c r="D1070" t="s">
        <v>26071</v>
      </c>
      <c r="E1070">
        <v>45.683999999999997</v>
      </c>
    </row>
    <row r="1071" spans="1:5">
      <c r="A1071">
        <v>6512</v>
      </c>
      <c r="B1071" s="134">
        <v>45258</v>
      </c>
      <c r="C1071">
        <v>2703</v>
      </c>
      <c r="D1071" t="s">
        <v>26071</v>
      </c>
      <c r="E1071">
        <v>69.912000000000006</v>
      </c>
    </row>
    <row r="1072" spans="1:5">
      <c r="A1072">
        <v>6513</v>
      </c>
      <c r="B1072" s="134">
        <v>45258</v>
      </c>
      <c r="C1072">
        <v>2703</v>
      </c>
      <c r="D1072" t="s">
        <v>26071</v>
      </c>
      <c r="E1072">
        <v>50.76</v>
      </c>
    </row>
    <row r="1073" spans="1:5">
      <c r="A1073">
        <v>6513</v>
      </c>
      <c r="B1073" s="134">
        <v>45258</v>
      </c>
      <c r="C1073">
        <v>2703</v>
      </c>
      <c r="D1073" t="s">
        <v>26071</v>
      </c>
      <c r="E1073">
        <v>69.912000000000006</v>
      </c>
    </row>
    <row r="1074" spans="1:5">
      <c r="A1074">
        <v>6514</v>
      </c>
      <c r="B1074" s="134">
        <v>45033</v>
      </c>
      <c r="C1074">
        <v>294</v>
      </c>
      <c r="D1074" t="s">
        <v>25970</v>
      </c>
      <c r="E1074">
        <v>45.625</v>
      </c>
    </row>
    <row r="1075" spans="1:5">
      <c r="A1075">
        <v>6521</v>
      </c>
      <c r="B1075" s="134">
        <v>45189</v>
      </c>
      <c r="C1075">
        <v>2036</v>
      </c>
      <c r="D1075" t="s">
        <v>25966</v>
      </c>
      <c r="E1075">
        <v>10.92</v>
      </c>
    </row>
    <row r="1076" spans="1:5">
      <c r="A1076">
        <v>6525</v>
      </c>
      <c r="B1076" s="134">
        <v>45099</v>
      </c>
      <c r="C1076">
        <v>1504</v>
      </c>
      <c r="D1076" t="s">
        <v>26013</v>
      </c>
      <c r="E1076">
        <v>5.0629999999999997</v>
      </c>
    </row>
    <row r="1077" spans="1:5">
      <c r="A1077">
        <v>6527</v>
      </c>
      <c r="B1077" s="134">
        <v>45247</v>
      </c>
      <c r="C1077">
        <v>630</v>
      </c>
      <c r="D1077" t="s">
        <v>26017</v>
      </c>
      <c r="E1077">
        <v>5.3959999999999999</v>
      </c>
    </row>
    <row r="1078" spans="1:5">
      <c r="A1078">
        <v>6528</v>
      </c>
      <c r="B1078" s="134">
        <v>44959</v>
      </c>
      <c r="C1078">
        <v>2743</v>
      </c>
      <c r="D1078" t="s">
        <v>26038</v>
      </c>
      <c r="E1078">
        <v>68.959999999999994</v>
      </c>
    </row>
    <row r="1079" spans="1:5">
      <c r="A1079">
        <v>6529</v>
      </c>
      <c r="B1079" s="134">
        <v>45191</v>
      </c>
      <c r="C1079">
        <v>2743</v>
      </c>
      <c r="D1079" t="s">
        <v>26038</v>
      </c>
      <c r="E1079">
        <v>64.11</v>
      </c>
    </row>
    <row r="1080" spans="1:5">
      <c r="A1080">
        <v>6531</v>
      </c>
      <c r="B1080" s="134">
        <v>44959</v>
      </c>
      <c r="C1080">
        <v>2743</v>
      </c>
      <c r="D1080" t="s">
        <v>26038</v>
      </c>
      <c r="E1080">
        <v>19.864999999999998</v>
      </c>
    </row>
    <row r="1081" spans="1:5">
      <c r="A1081">
        <v>6543</v>
      </c>
      <c r="B1081" s="134">
        <v>45144</v>
      </c>
      <c r="C1081">
        <v>2194</v>
      </c>
      <c r="D1081" t="s">
        <v>26010</v>
      </c>
      <c r="E1081">
        <v>13.95</v>
      </c>
    </row>
    <row r="1082" spans="1:5">
      <c r="A1082">
        <v>6553</v>
      </c>
      <c r="B1082" s="134">
        <v>45107</v>
      </c>
      <c r="C1082">
        <v>2685</v>
      </c>
      <c r="D1082" t="s">
        <v>26069</v>
      </c>
      <c r="E1082">
        <v>4.0599999999999996</v>
      </c>
    </row>
    <row r="1083" spans="1:5">
      <c r="A1083">
        <v>6554</v>
      </c>
      <c r="B1083" s="134">
        <v>45192</v>
      </c>
      <c r="C1083">
        <v>2943</v>
      </c>
      <c r="D1083" t="s">
        <v>26098</v>
      </c>
      <c r="E1083">
        <v>24.57</v>
      </c>
    </row>
    <row r="1084" spans="1:5">
      <c r="A1084">
        <v>6555</v>
      </c>
      <c r="B1084" s="134">
        <v>45198</v>
      </c>
      <c r="C1084">
        <v>2772</v>
      </c>
      <c r="D1084" t="s">
        <v>26007</v>
      </c>
      <c r="E1084">
        <v>13</v>
      </c>
    </row>
    <row r="1085" spans="1:5">
      <c r="A1085">
        <v>6565</v>
      </c>
      <c r="B1085" s="134">
        <v>45190</v>
      </c>
      <c r="C1085">
        <v>2297</v>
      </c>
      <c r="D1085" t="s">
        <v>26021</v>
      </c>
      <c r="E1085">
        <v>11</v>
      </c>
    </row>
    <row r="1086" spans="1:5">
      <c r="A1086">
        <v>6593</v>
      </c>
      <c r="B1086" s="134">
        <v>45179</v>
      </c>
      <c r="C1086">
        <v>518</v>
      </c>
      <c r="D1086" t="s">
        <v>26032</v>
      </c>
      <c r="E1086">
        <v>6.87</v>
      </c>
    </row>
    <row r="1087" spans="1:5">
      <c r="A1087">
        <v>6597</v>
      </c>
      <c r="B1087" s="134">
        <v>44988</v>
      </c>
      <c r="C1087">
        <v>2036</v>
      </c>
      <c r="D1087" t="s">
        <v>25966</v>
      </c>
      <c r="E1087">
        <v>36.92</v>
      </c>
    </row>
    <row r="1088" spans="1:5">
      <c r="A1088">
        <v>6600</v>
      </c>
      <c r="B1088" s="134">
        <v>45190</v>
      </c>
      <c r="C1088">
        <v>222</v>
      </c>
      <c r="D1088" t="s">
        <v>26035</v>
      </c>
      <c r="E1088">
        <v>9.9</v>
      </c>
    </row>
    <row r="1089" spans="1:5">
      <c r="A1089">
        <v>6606</v>
      </c>
      <c r="B1089" s="134">
        <v>45113</v>
      </c>
      <c r="C1089">
        <v>222</v>
      </c>
      <c r="D1089" t="s">
        <v>26035</v>
      </c>
      <c r="E1089">
        <v>78</v>
      </c>
    </row>
    <row r="1090" spans="1:5">
      <c r="A1090">
        <v>6640</v>
      </c>
      <c r="B1090" s="134">
        <v>45212</v>
      </c>
      <c r="C1090">
        <v>2927</v>
      </c>
      <c r="D1090" t="s">
        <v>26095</v>
      </c>
      <c r="E1090">
        <v>19</v>
      </c>
    </row>
    <row r="1091" spans="1:5">
      <c r="A1091">
        <v>6659</v>
      </c>
      <c r="B1091" s="134">
        <v>45201</v>
      </c>
      <c r="C1091">
        <v>2686</v>
      </c>
      <c r="D1091" t="s">
        <v>26073</v>
      </c>
      <c r="E1091">
        <v>7.4080000000000004</v>
      </c>
    </row>
    <row r="1092" spans="1:5">
      <c r="A1092">
        <v>6672</v>
      </c>
      <c r="B1092" s="134">
        <v>44957</v>
      </c>
      <c r="C1092">
        <v>2026</v>
      </c>
      <c r="D1092" t="s">
        <v>26016</v>
      </c>
      <c r="E1092">
        <v>5.1840000000000002</v>
      </c>
    </row>
    <row r="1093" spans="1:5">
      <c r="A1093">
        <v>6675</v>
      </c>
      <c r="B1093" s="134">
        <v>45071</v>
      </c>
      <c r="C1093">
        <v>2991</v>
      </c>
      <c r="D1093" t="s">
        <v>26099</v>
      </c>
      <c r="E1093">
        <v>24.7</v>
      </c>
    </row>
    <row r="1094" spans="1:5">
      <c r="A1094">
        <v>6677</v>
      </c>
      <c r="B1094" s="134">
        <v>45061</v>
      </c>
      <c r="C1094">
        <v>2991</v>
      </c>
      <c r="D1094" t="s">
        <v>26099</v>
      </c>
      <c r="E1094">
        <v>17.100000000000001</v>
      </c>
    </row>
    <row r="1095" spans="1:5">
      <c r="A1095">
        <v>6678</v>
      </c>
      <c r="B1095" s="134">
        <v>45197</v>
      </c>
      <c r="C1095">
        <v>2991</v>
      </c>
      <c r="D1095" t="s">
        <v>26099</v>
      </c>
      <c r="E1095">
        <v>9.0299999999999994</v>
      </c>
    </row>
    <row r="1096" spans="1:5">
      <c r="A1096">
        <v>6679</v>
      </c>
      <c r="B1096" s="134">
        <v>44959</v>
      </c>
      <c r="C1096">
        <v>2991</v>
      </c>
      <c r="D1096" t="s">
        <v>26099</v>
      </c>
      <c r="E1096">
        <v>15.675000000000001</v>
      </c>
    </row>
    <row r="1097" spans="1:5">
      <c r="A1097">
        <v>6680</v>
      </c>
      <c r="B1097" s="134">
        <v>45197</v>
      </c>
      <c r="C1097">
        <v>2991</v>
      </c>
      <c r="D1097" t="s">
        <v>26099</v>
      </c>
      <c r="E1097">
        <v>9.0299999999999994</v>
      </c>
    </row>
    <row r="1098" spans="1:5">
      <c r="A1098">
        <v>6681</v>
      </c>
      <c r="B1098" s="134">
        <v>45197</v>
      </c>
      <c r="C1098">
        <v>2991</v>
      </c>
      <c r="D1098" t="s">
        <v>26099</v>
      </c>
      <c r="E1098">
        <v>24.7</v>
      </c>
    </row>
    <row r="1099" spans="1:5">
      <c r="A1099">
        <v>6682</v>
      </c>
      <c r="B1099" s="134">
        <v>45197</v>
      </c>
      <c r="C1099">
        <v>2991</v>
      </c>
      <c r="D1099" t="s">
        <v>26099</v>
      </c>
      <c r="E1099">
        <v>7.6</v>
      </c>
    </row>
    <row r="1100" spans="1:5">
      <c r="A1100">
        <v>6684</v>
      </c>
      <c r="B1100" s="134">
        <v>45141</v>
      </c>
      <c r="C1100">
        <v>2995</v>
      </c>
      <c r="D1100" t="s">
        <v>26100</v>
      </c>
      <c r="E1100">
        <v>17.722000000000001</v>
      </c>
    </row>
    <row r="1101" spans="1:5">
      <c r="A1101">
        <v>6685</v>
      </c>
      <c r="B1101" s="134">
        <v>45141</v>
      </c>
      <c r="C1101">
        <v>2995</v>
      </c>
      <c r="D1101" t="s">
        <v>26100</v>
      </c>
      <c r="E1101">
        <v>9.077</v>
      </c>
    </row>
    <row r="1102" spans="1:5">
      <c r="A1102">
        <v>6686</v>
      </c>
      <c r="B1102" s="134">
        <v>45141</v>
      </c>
      <c r="C1102">
        <v>2995</v>
      </c>
      <c r="D1102" t="s">
        <v>26100</v>
      </c>
      <c r="E1102">
        <v>6.83</v>
      </c>
    </row>
    <row r="1103" spans="1:5">
      <c r="A1103">
        <v>6687</v>
      </c>
      <c r="B1103" s="134">
        <v>45072</v>
      </c>
      <c r="C1103">
        <v>2995</v>
      </c>
      <c r="D1103" t="s">
        <v>26100</v>
      </c>
      <c r="E1103">
        <v>5.53</v>
      </c>
    </row>
    <row r="1104" spans="1:5">
      <c r="A1104">
        <v>6688</v>
      </c>
      <c r="B1104" s="134">
        <v>45141</v>
      </c>
      <c r="C1104">
        <v>2995</v>
      </c>
      <c r="D1104" t="s">
        <v>26100</v>
      </c>
      <c r="E1104">
        <v>17.29</v>
      </c>
    </row>
    <row r="1105" spans="1:5">
      <c r="A1105">
        <v>6689</v>
      </c>
      <c r="B1105" s="134">
        <v>45141</v>
      </c>
      <c r="C1105">
        <v>2995</v>
      </c>
      <c r="D1105" t="s">
        <v>26100</v>
      </c>
      <c r="E1105">
        <v>8.2129999999999992</v>
      </c>
    </row>
    <row r="1106" spans="1:5">
      <c r="A1106">
        <v>6696</v>
      </c>
      <c r="B1106" s="134">
        <v>44971</v>
      </c>
      <c r="C1106">
        <v>2258</v>
      </c>
      <c r="D1106" t="s">
        <v>26022</v>
      </c>
      <c r="E1106">
        <v>15.574999999999999</v>
      </c>
    </row>
    <row r="1107" spans="1:5">
      <c r="A1107">
        <v>6697</v>
      </c>
      <c r="B1107" s="134">
        <v>45092</v>
      </c>
      <c r="C1107">
        <v>2258</v>
      </c>
      <c r="D1107" t="s">
        <v>26022</v>
      </c>
      <c r="E1107">
        <v>40.200000000000003</v>
      </c>
    </row>
    <row r="1108" spans="1:5">
      <c r="A1108">
        <v>6698</v>
      </c>
      <c r="B1108" s="134">
        <v>44959</v>
      </c>
      <c r="C1108">
        <v>3001</v>
      </c>
      <c r="D1108" t="s">
        <v>26101</v>
      </c>
      <c r="E1108">
        <v>9.31</v>
      </c>
    </row>
    <row r="1109" spans="1:5">
      <c r="A1109">
        <v>6699</v>
      </c>
      <c r="B1109" s="134">
        <v>45183</v>
      </c>
      <c r="C1109">
        <v>3001</v>
      </c>
      <c r="D1109" t="s">
        <v>26101</v>
      </c>
      <c r="E1109">
        <v>10.38</v>
      </c>
    </row>
    <row r="1110" spans="1:5">
      <c r="A1110">
        <v>6701</v>
      </c>
      <c r="B1110" s="134">
        <v>44959</v>
      </c>
      <c r="C1110">
        <v>3001</v>
      </c>
      <c r="D1110" t="s">
        <v>26101</v>
      </c>
      <c r="E1110">
        <v>4.9870000000000001</v>
      </c>
    </row>
    <row r="1111" spans="1:5">
      <c r="A1111">
        <v>6702</v>
      </c>
      <c r="B1111" s="134">
        <v>45183</v>
      </c>
      <c r="C1111">
        <v>3001</v>
      </c>
      <c r="D1111" t="s">
        <v>26101</v>
      </c>
      <c r="E1111">
        <v>14.89</v>
      </c>
    </row>
    <row r="1112" spans="1:5">
      <c r="A1112">
        <v>6706</v>
      </c>
      <c r="B1112" s="134">
        <v>45024</v>
      </c>
      <c r="C1112">
        <v>2736</v>
      </c>
      <c r="D1112" t="s">
        <v>26077</v>
      </c>
      <c r="E1112">
        <v>3.3250000000000002</v>
      </c>
    </row>
    <row r="1113" spans="1:5">
      <c r="A1113">
        <v>6707</v>
      </c>
      <c r="B1113" s="134">
        <v>45025</v>
      </c>
      <c r="C1113">
        <v>2036</v>
      </c>
      <c r="D1113" t="s">
        <v>25966</v>
      </c>
      <c r="E1113">
        <v>28.42</v>
      </c>
    </row>
    <row r="1114" spans="1:5">
      <c r="A1114">
        <v>6710</v>
      </c>
      <c r="B1114" s="134">
        <v>45230</v>
      </c>
      <c r="C1114">
        <v>3003</v>
      </c>
      <c r="D1114" t="s">
        <v>26102</v>
      </c>
      <c r="E1114">
        <v>7.78</v>
      </c>
    </row>
    <row r="1115" spans="1:5">
      <c r="A1115">
        <v>6711</v>
      </c>
      <c r="B1115" s="134">
        <v>45197</v>
      </c>
      <c r="C1115">
        <v>2727</v>
      </c>
      <c r="D1115" t="s">
        <v>26075</v>
      </c>
      <c r="E1115">
        <v>5.68</v>
      </c>
    </row>
    <row r="1116" spans="1:5">
      <c r="A1116">
        <v>6712</v>
      </c>
      <c r="B1116" s="134">
        <v>45258</v>
      </c>
      <c r="C1116">
        <v>2864</v>
      </c>
      <c r="D1116" t="s">
        <v>26092</v>
      </c>
      <c r="E1116">
        <v>16.628</v>
      </c>
    </row>
    <row r="1117" spans="1:5">
      <c r="A1117">
        <v>6713</v>
      </c>
      <c r="B1117" s="134">
        <v>45258</v>
      </c>
      <c r="C1117">
        <v>2864</v>
      </c>
      <c r="D1117" t="s">
        <v>26092</v>
      </c>
      <c r="E1117">
        <v>16.811</v>
      </c>
    </row>
    <row r="1118" spans="1:5">
      <c r="A1118">
        <v>6717</v>
      </c>
      <c r="B1118" s="134">
        <v>45258</v>
      </c>
      <c r="C1118">
        <v>2864</v>
      </c>
      <c r="D1118" t="s">
        <v>26092</v>
      </c>
      <c r="E1118">
        <v>61.902000000000001</v>
      </c>
    </row>
    <row r="1119" spans="1:5">
      <c r="A1119">
        <v>6718</v>
      </c>
      <c r="B1119" s="134">
        <v>45043</v>
      </c>
      <c r="C1119">
        <v>504</v>
      </c>
      <c r="D1119" t="s">
        <v>25994</v>
      </c>
      <c r="E1119">
        <v>139</v>
      </c>
    </row>
    <row r="1120" spans="1:5">
      <c r="A1120">
        <v>6719</v>
      </c>
      <c r="B1120" s="134">
        <v>45163</v>
      </c>
      <c r="C1120">
        <v>2084</v>
      </c>
      <c r="D1120" t="s">
        <v>26103</v>
      </c>
      <c r="E1120">
        <v>9.0169999999999995</v>
      </c>
    </row>
    <row r="1121" spans="1:5">
      <c r="A1121">
        <v>6721</v>
      </c>
      <c r="B1121" s="134">
        <v>45188</v>
      </c>
      <c r="C1121">
        <v>2723</v>
      </c>
      <c r="D1121" t="s">
        <v>26074</v>
      </c>
      <c r="E1121">
        <v>19.5</v>
      </c>
    </row>
    <row r="1122" spans="1:5">
      <c r="A1122">
        <v>6722</v>
      </c>
      <c r="B1122" s="134">
        <v>45188</v>
      </c>
      <c r="C1122">
        <v>2723</v>
      </c>
      <c r="D1122" t="s">
        <v>26074</v>
      </c>
      <c r="E1122">
        <v>16.5</v>
      </c>
    </row>
    <row r="1123" spans="1:5">
      <c r="A1123">
        <v>6724</v>
      </c>
      <c r="B1123" s="134">
        <v>45188</v>
      </c>
      <c r="C1123">
        <v>2723</v>
      </c>
      <c r="D1123" t="s">
        <v>26074</v>
      </c>
      <c r="E1123">
        <v>40</v>
      </c>
    </row>
    <row r="1124" spans="1:5">
      <c r="A1124">
        <v>6725</v>
      </c>
      <c r="B1124" s="134">
        <v>44956</v>
      </c>
      <c r="C1124">
        <v>2867</v>
      </c>
      <c r="D1124" t="s">
        <v>26004</v>
      </c>
      <c r="E1124">
        <v>45.515999999999998</v>
      </c>
    </row>
    <row r="1125" spans="1:5">
      <c r="A1125">
        <v>6726</v>
      </c>
      <c r="B1125" s="134">
        <v>44956</v>
      </c>
      <c r="C1125">
        <v>2867</v>
      </c>
      <c r="D1125" t="s">
        <v>26004</v>
      </c>
      <c r="E1125">
        <v>72.876000000000005</v>
      </c>
    </row>
    <row r="1126" spans="1:5">
      <c r="A1126">
        <v>6727</v>
      </c>
      <c r="B1126" s="134">
        <v>44952</v>
      </c>
      <c r="C1126">
        <v>306</v>
      </c>
      <c r="D1126" t="s">
        <v>26037</v>
      </c>
      <c r="E1126">
        <v>21.626000000000001</v>
      </c>
    </row>
    <row r="1127" spans="1:5">
      <c r="A1127">
        <v>6730</v>
      </c>
      <c r="B1127" s="134">
        <v>45075</v>
      </c>
      <c r="C1127">
        <v>3015</v>
      </c>
      <c r="D1127" t="s">
        <v>26104</v>
      </c>
      <c r="E1127">
        <v>8.07</v>
      </c>
    </row>
    <row r="1128" spans="1:5">
      <c r="A1128">
        <v>6731</v>
      </c>
      <c r="B1128" s="134">
        <v>45075</v>
      </c>
      <c r="C1128">
        <v>3015</v>
      </c>
      <c r="D1128" t="s">
        <v>26104</v>
      </c>
      <c r="E1128">
        <v>8.07</v>
      </c>
    </row>
    <row r="1129" spans="1:5">
      <c r="A1129">
        <v>6732</v>
      </c>
      <c r="B1129" s="134">
        <v>45075</v>
      </c>
      <c r="C1129">
        <v>3015</v>
      </c>
      <c r="D1129" t="s">
        <v>26104</v>
      </c>
      <c r="E1129">
        <v>8.07</v>
      </c>
    </row>
    <row r="1130" spans="1:5">
      <c r="A1130">
        <v>6734</v>
      </c>
      <c r="B1130" s="134">
        <v>45063</v>
      </c>
      <c r="C1130">
        <v>3017</v>
      </c>
      <c r="D1130" t="s">
        <v>26105</v>
      </c>
      <c r="E1130">
        <v>7.77</v>
      </c>
    </row>
    <row r="1131" spans="1:5">
      <c r="A1131">
        <v>6735</v>
      </c>
      <c r="B1131" s="134">
        <v>45063</v>
      </c>
      <c r="C1131">
        <v>3017</v>
      </c>
      <c r="D1131" t="s">
        <v>26105</v>
      </c>
      <c r="E1131">
        <v>10</v>
      </c>
    </row>
    <row r="1132" spans="1:5">
      <c r="A1132">
        <v>6736</v>
      </c>
      <c r="B1132" s="134">
        <v>44980</v>
      </c>
      <c r="C1132">
        <v>3017</v>
      </c>
      <c r="D1132" t="s">
        <v>26105</v>
      </c>
      <c r="E1132">
        <v>16.074000000000002</v>
      </c>
    </row>
    <row r="1133" spans="1:5">
      <c r="A1133">
        <v>6740</v>
      </c>
      <c r="B1133" s="134">
        <v>45063</v>
      </c>
      <c r="C1133">
        <v>3017</v>
      </c>
      <c r="D1133" t="s">
        <v>26105</v>
      </c>
      <c r="E1133">
        <v>5.63</v>
      </c>
    </row>
    <row r="1134" spans="1:5">
      <c r="A1134">
        <v>6746</v>
      </c>
      <c r="B1134" s="134">
        <v>44959</v>
      </c>
      <c r="C1134">
        <v>3024</v>
      </c>
      <c r="D1134" t="s">
        <v>26106</v>
      </c>
      <c r="E1134">
        <v>43.2</v>
      </c>
    </row>
    <row r="1135" spans="1:5">
      <c r="A1135">
        <v>6749</v>
      </c>
      <c r="B1135" s="134">
        <v>44959</v>
      </c>
      <c r="C1135">
        <v>3024</v>
      </c>
      <c r="D1135" t="s">
        <v>26106</v>
      </c>
      <c r="E1135">
        <v>8.8940000000000001</v>
      </c>
    </row>
    <row r="1136" spans="1:5">
      <c r="A1136">
        <v>6751</v>
      </c>
      <c r="B1136" s="134">
        <v>44959</v>
      </c>
      <c r="C1136">
        <v>3024</v>
      </c>
      <c r="D1136" t="s">
        <v>26106</v>
      </c>
      <c r="E1136">
        <v>23.582000000000001</v>
      </c>
    </row>
    <row r="1137" spans="1:5">
      <c r="A1137">
        <v>6753</v>
      </c>
      <c r="B1137" s="134">
        <v>44959</v>
      </c>
      <c r="C1137">
        <v>3024</v>
      </c>
      <c r="D1137" t="s">
        <v>26106</v>
      </c>
      <c r="E1137">
        <v>47.904000000000003</v>
      </c>
    </row>
    <row r="1138" spans="1:5">
      <c r="A1138">
        <v>6757</v>
      </c>
      <c r="B1138" s="134">
        <v>44959</v>
      </c>
      <c r="C1138">
        <v>3024</v>
      </c>
      <c r="D1138" t="s">
        <v>26106</v>
      </c>
      <c r="E1138">
        <v>7.18</v>
      </c>
    </row>
    <row r="1139" spans="1:5">
      <c r="A1139">
        <v>6762</v>
      </c>
      <c r="B1139" s="134">
        <v>44992</v>
      </c>
      <c r="C1139">
        <v>3022</v>
      </c>
      <c r="D1139" t="s">
        <v>26107</v>
      </c>
      <c r="E1139">
        <v>15.2</v>
      </c>
    </row>
    <row r="1140" spans="1:5">
      <c r="A1140">
        <v>6764</v>
      </c>
      <c r="B1140" s="134">
        <v>45219</v>
      </c>
      <c r="C1140">
        <v>2619</v>
      </c>
      <c r="D1140" t="s">
        <v>26042</v>
      </c>
      <c r="E1140">
        <v>21.59</v>
      </c>
    </row>
    <row r="1141" spans="1:5">
      <c r="A1141">
        <v>6771</v>
      </c>
      <c r="B1141" s="134">
        <v>45198</v>
      </c>
      <c r="C1141">
        <v>2772</v>
      </c>
      <c r="D1141" t="s">
        <v>26007</v>
      </c>
      <c r="E1141">
        <v>20.059999999999999</v>
      </c>
    </row>
    <row r="1142" spans="1:5">
      <c r="A1142">
        <v>6772</v>
      </c>
      <c r="B1142" s="134">
        <v>45198</v>
      </c>
      <c r="C1142">
        <v>2772</v>
      </c>
      <c r="D1142" t="s">
        <v>26007</v>
      </c>
      <c r="E1142">
        <v>19.239999999999998</v>
      </c>
    </row>
    <row r="1143" spans="1:5">
      <c r="A1143">
        <v>6775</v>
      </c>
      <c r="B1143" s="134">
        <v>45077</v>
      </c>
      <c r="C1143">
        <v>3027</v>
      </c>
      <c r="D1143" t="s">
        <v>26108</v>
      </c>
      <c r="E1143">
        <v>4.45</v>
      </c>
    </row>
    <row r="1144" spans="1:5">
      <c r="A1144">
        <v>6778</v>
      </c>
      <c r="B1144" s="134">
        <v>45182</v>
      </c>
      <c r="C1144">
        <v>294</v>
      </c>
      <c r="D1144" t="s">
        <v>25970</v>
      </c>
      <c r="E1144">
        <v>27.63</v>
      </c>
    </row>
    <row r="1145" spans="1:5">
      <c r="A1145">
        <v>6788</v>
      </c>
      <c r="B1145" s="134">
        <v>44957</v>
      </c>
      <c r="C1145">
        <v>527</v>
      </c>
      <c r="D1145" t="s">
        <v>26046</v>
      </c>
      <c r="E1145">
        <v>10.733000000000001</v>
      </c>
    </row>
    <row r="1146" spans="1:5">
      <c r="A1146">
        <v>6801</v>
      </c>
      <c r="B1146" s="134">
        <v>45118</v>
      </c>
      <c r="C1146">
        <v>2026</v>
      </c>
      <c r="D1146" t="s">
        <v>26016</v>
      </c>
      <c r="E1146">
        <v>15.35</v>
      </c>
    </row>
    <row r="1147" spans="1:5">
      <c r="A1147">
        <v>6806</v>
      </c>
      <c r="B1147" s="134">
        <v>45118</v>
      </c>
      <c r="C1147">
        <v>2026</v>
      </c>
      <c r="D1147" t="s">
        <v>26016</v>
      </c>
      <c r="E1147">
        <v>20.27</v>
      </c>
    </row>
    <row r="1148" spans="1:5">
      <c r="A1148">
        <v>6809</v>
      </c>
      <c r="B1148" s="134">
        <v>44984</v>
      </c>
      <c r="C1148">
        <v>2771</v>
      </c>
      <c r="D1148" t="s">
        <v>26080</v>
      </c>
      <c r="E1148">
        <v>23.66</v>
      </c>
    </row>
    <row r="1149" spans="1:5">
      <c r="A1149">
        <v>6812</v>
      </c>
      <c r="B1149" s="134">
        <v>45210</v>
      </c>
      <c r="C1149">
        <v>2373</v>
      </c>
      <c r="D1149" t="s">
        <v>26003</v>
      </c>
      <c r="E1149">
        <v>18.021999999999998</v>
      </c>
    </row>
    <row r="1150" spans="1:5">
      <c r="A1150">
        <v>6813</v>
      </c>
      <c r="B1150" s="134">
        <v>45257</v>
      </c>
      <c r="C1150">
        <v>1228</v>
      </c>
      <c r="D1150" t="s">
        <v>26109</v>
      </c>
      <c r="E1150">
        <v>10.324</v>
      </c>
    </row>
    <row r="1151" spans="1:5">
      <c r="A1151">
        <v>6815</v>
      </c>
      <c r="B1151" s="134">
        <v>45088</v>
      </c>
      <c r="C1151">
        <v>319</v>
      </c>
      <c r="D1151" t="s">
        <v>26045</v>
      </c>
      <c r="E1151">
        <v>7.95</v>
      </c>
    </row>
    <row r="1152" spans="1:5">
      <c r="A1152">
        <v>6816</v>
      </c>
      <c r="B1152" s="134">
        <v>45051</v>
      </c>
      <c r="C1152">
        <v>2503</v>
      </c>
      <c r="D1152" t="s">
        <v>25973</v>
      </c>
      <c r="E1152">
        <v>26.89</v>
      </c>
    </row>
    <row r="1153" spans="1:5">
      <c r="A1153">
        <v>6820</v>
      </c>
      <c r="B1153" s="134">
        <v>45251</v>
      </c>
      <c r="C1153">
        <v>527</v>
      </c>
      <c r="D1153" t="s">
        <v>26046</v>
      </c>
      <c r="E1153">
        <v>33.840000000000003</v>
      </c>
    </row>
    <row r="1154" spans="1:5">
      <c r="A1154">
        <v>6834</v>
      </c>
      <c r="B1154" s="134">
        <v>44988</v>
      </c>
      <c r="C1154">
        <v>2036</v>
      </c>
      <c r="D1154" t="s">
        <v>25966</v>
      </c>
      <c r="E1154">
        <v>40.270000000000003</v>
      </c>
    </row>
    <row r="1155" spans="1:5">
      <c r="A1155">
        <v>6837</v>
      </c>
      <c r="B1155" s="134">
        <v>45212</v>
      </c>
      <c r="C1155">
        <v>2927</v>
      </c>
      <c r="D1155" t="s">
        <v>26095</v>
      </c>
      <c r="E1155">
        <v>14.63</v>
      </c>
    </row>
    <row r="1156" spans="1:5">
      <c r="A1156">
        <v>6847</v>
      </c>
      <c r="B1156" s="134">
        <v>45159</v>
      </c>
      <c r="C1156">
        <v>2860</v>
      </c>
      <c r="D1156" t="s">
        <v>26091</v>
      </c>
      <c r="E1156">
        <v>15.05</v>
      </c>
    </row>
    <row r="1157" spans="1:5">
      <c r="A1157">
        <v>6855</v>
      </c>
      <c r="B1157" s="134">
        <v>44958</v>
      </c>
      <c r="C1157">
        <v>2939</v>
      </c>
      <c r="D1157" t="s">
        <v>25976</v>
      </c>
      <c r="E1157">
        <v>7.88</v>
      </c>
    </row>
    <row r="1158" spans="1:5">
      <c r="A1158">
        <v>6856</v>
      </c>
      <c r="B1158" s="134">
        <v>44958</v>
      </c>
      <c r="C1158">
        <v>2939</v>
      </c>
      <c r="D1158" t="s">
        <v>25976</v>
      </c>
      <c r="E1158">
        <v>107.68</v>
      </c>
    </row>
    <row r="1159" spans="1:5">
      <c r="A1159">
        <v>6857</v>
      </c>
      <c r="B1159" s="134">
        <v>44958</v>
      </c>
      <c r="C1159">
        <v>2939</v>
      </c>
      <c r="D1159" t="s">
        <v>25976</v>
      </c>
      <c r="E1159">
        <v>8.39</v>
      </c>
    </row>
    <row r="1160" spans="1:5">
      <c r="A1160">
        <v>6858</v>
      </c>
      <c r="B1160" s="134">
        <v>44958</v>
      </c>
      <c r="C1160">
        <v>2939</v>
      </c>
      <c r="D1160" t="s">
        <v>25976</v>
      </c>
      <c r="E1160">
        <v>6.81</v>
      </c>
    </row>
    <row r="1161" spans="1:5">
      <c r="A1161">
        <v>6859</v>
      </c>
      <c r="B1161" s="134">
        <v>44958</v>
      </c>
      <c r="C1161">
        <v>2939</v>
      </c>
      <c r="D1161" t="s">
        <v>25976</v>
      </c>
      <c r="E1161">
        <v>7</v>
      </c>
    </row>
    <row r="1162" spans="1:5">
      <c r="A1162">
        <v>6860</v>
      </c>
      <c r="B1162" s="134">
        <v>44958</v>
      </c>
      <c r="C1162">
        <v>2939</v>
      </c>
      <c r="D1162" t="s">
        <v>25976</v>
      </c>
      <c r="E1162">
        <v>13.85</v>
      </c>
    </row>
    <row r="1163" spans="1:5">
      <c r="A1163">
        <v>6861</v>
      </c>
      <c r="B1163" s="134">
        <v>44958</v>
      </c>
      <c r="C1163">
        <v>2939</v>
      </c>
      <c r="D1163" t="s">
        <v>25976</v>
      </c>
      <c r="E1163">
        <v>10.33</v>
      </c>
    </row>
    <row r="1164" spans="1:5">
      <c r="A1164">
        <v>6862</v>
      </c>
      <c r="B1164" s="134">
        <v>44958</v>
      </c>
      <c r="C1164">
        <v>2939</v>
      </c>
      <c r="D1164" t="s">
        <v>25976</v>
      </c>
      <c r="E1164">
        <v>7.76</v>
      </c>
    </row>
    <row r="1165" spans="1:5">
      <c r="A1165">
        <v>6863</v>
      </c>
      <c r="B1165" s="134">
        <v>44958</v>
      </c>
      <c r="C1165">
        <v>2939</v>
      </c>
      <c r="D1165" t="s">
        <v>25976</v>
      </c>
      <c r="E1165">
        <v>17.04</v>
      </c>
    </row>
    <row r="1166" spans="1:5">
      <c r="A1166">
        <v>6864</v>
      </c>
      <c r="B1166" s="134">
        <v>44946</v>
      </c>
      <c r="C1166">
        <v>2735</v>
      </c>
      <c r="D1166" t="s">
        <v>26078</v>
      </c>
      <c r="E1166">
        <v>5.53</v>
      </c>
    </row>
    <row r="1167" spans="1:5">
      <c r="A1167">
        <v>6865</v>
      </c>
      <c r="B1167" s="134">
        <v>45069</v>
      </c>
      <c r="C1167">
        <v>2790</v>
      </c>
      <c r="D1167" t="s">
        <v>26081</v>
      </c>
      <c r="E1167">
        <v>73.150000000000006</v>
      </c>
    </row>
    <row r="1168" spans="1:5">
      <c r="A1168">
        <v>6866</v>
      </c>
      <c r="B1168" s="134">
        <v>45223</v>
      </c>
      <c r="C1168">
        <v>2790</v>
      </c>
      <c r="D1168" t="s">
        <v>26081</v>
      </c>
      <c r="E1168">
        <v>7.52</v>
      </c>
    </row>
    <row r="1169" spans="1:5">
      <c r="A1169">
        <v>6867</v>
      </c>
      <c r="B1169" s="134">
        <v>45246</v>
      </c>
      <c r="C1169">
        <v>3071</v>
      </c>
      <c r="D1169" t="s">
        <v>26110</v>
      </c>
      <c r="E1169">
        <v>11.067</v>
      </c>
    </row>
    <row r="1170" spans="1:5">
      <c r="A1170">
        <v>6868</v>
      </c>
      <c r="B1170" s="134">
        <v>45246</v>
      </c>
      <c r="C1170">
        <v>3071</v>
      </c>
      <c r="D1170" t="s">
        <v>26110</v>
      </c>
      <c r="E1170">
        <v>14.321999999999999</v>
      </c>
    </row>
    <row r="1171" spans="1:5">
      <c r="A1171">
        <v>6869</v>
      </c>
      <c r="B1171" s="134">
        <v>45246</v>
      </c>
      <c r="C1171">
        <v>3071</v>
      </c>
      <c r="D1171" t="s">
        <v>26110</v>
      </c>
      <c r="E1171">
        <v>7.8120000000000003</v>
      </c>
    </row>
    <row r="1172" spans="1:5">
      <c r="A1172">
        <v>6870</v>
      </c>
      <c r="B1172" s="134">
        <v>45029</v>
      </c>
      <c r="C1172">
        <v>3071</v>
      </c>
      <c r="D1172" t="s">
        <v>26110</v>
      </c>
      <c r="E1172">
        <v>9.4060000000000006</v>
      </c>
    </row>
    <row r="1173" spans="1:5">
      <c r="A1173">
        <v>6871</v>
      </c>
      <c r="B1173" s="134">
        <v>45246</v>
      </c>
      <c r="C1173">
        <v>3071</v>
      </c>
      <c r="D1173" t="s">
        <v>26110</v>
      </c>
      <c r="E1173">
        <v>20.553000000000001</v>
      </c>
    </row>
    <row r="1174" spans="1:5">
      <c r="A1174">
        <v>6872</v>
      </c>
      <c r="B1174" s="134">
        <v>45246</v>
      </c>
      <c r="C1174">
        <v>3071</v>
      </c>
      <c r="D1174" t="s">
        <v>26110</v>
      </c>
      <c r="E1174">
        <v>22.32</v>
      </c>
    </row>
    <row r="1175" spans="1:5">
      <c r="A1175">
        <v>6873</v>
      </c>
      <c r="B1175" s="134">
        <v>45183</v>
      </c>
      <c r="C1175">
        <v>3071</v>
      </c>
      <c r="D1175" t="s">
        <v>26110</v>
      </c>
      <c r="E1175">
        <v>6.77</v>
      </c>
    </row>
    <row r="1176" spans="1:5">
      <c r="A1176">
        <v>6874</v>
      </c>
      <c r="B1176" s="134">
        <v>45250</v>
      </c>
      <c r="C1176">
        <v>219</v>
      </c>
      <c r="D1176" t="s">
        <v>26009</v>
      </c>
      <c r="E1176">
        <v>3.8029999999999999</v>
      </c>
    </row>
    <row r="1177" spans="1:5">
      <c r="A1177">
        <v>6875</v>
      </c>
      <c r="B1177" s="134">
        <v>45250</v>
      </c>
      <c r="C1177">
        <v>219</v>
      </c>
      <c r="D1177" t="s">
        <v>26009</v>
      </c>
      <c r="E1177">
        <v>3.806</v>
      </c>
    </row>
    <row r="1178" spans="1:5">
      <c r="A1178">
        <v>6896</v>
      </c>
      <c r="B1178" s="134">
        <v>45190</v>
      </c>
      <c r="C1178">
        <v>2297</v>
      </c>
      <c r="D1178" t="s">
        <v>26021</v>
      </c>
      <c r="E1178">
        <v>21</v>
      </c>
    </row>
    <row r="1179" spans="1:5">
      <c r="A1179">
        <v>6897</v>
      </c>
      <c r="B1179" s="134">
        <v>45190</v>
      </c>
      <c r="C1179">
        <v>2297</v>
      </c>
      <c r="D1179" t="s">
        <v>26021</v>
      </c>
      <c r="E1179">
        <v>21</v>
      </c>
    </row>
    <row r="1180" spans="1:5">
      <c r="A1180">
        <v>6898</v>
      </c>
      <c r="B1180" s="134">
        <v>44956</v>
      </c>
      <c r="C1180">
        <v>2297</v>
      </c>
      <c r="D1180" t="s">
        <v>26021</v>
      </c>
      <c r="E1180">
        <v>29.087</v>
      </c>
    </row>
    <row r="1181" spans="1:5">
      <c r="A1181">
        <v>6899</v>
      </c>
      <c r="B1181" s="134">
        <v>44956</v>
      </c>
      <c r="C1181">
        <v>2297</v>
      </c>
      <c r="D1181" t="s">
        <v>26021</v>
      </c>
      <c r="E1181">
        <v>30.59</v>
      </c>
    </row>
    <row r="1182" spans="1:5">
      <c r="A1182">
        <v>6900</v>
      </c>
      <c r="B1182" s="134">
        <v>45016</v>
      </c>
      <c r="C1182">
        <v>3073</v>
      </c>
      <c r="D1182" t="s">
        <v>26111</v>
      </c>
      <c r="E1182">
        <v>3.952</v>
      </c>
    </row>
    <row r="1183" spans="1:5">
      <c r="A1183">
        <v>6901</v>
      </c>
      <c r="B1183" s="134">
        <v>45016</v>
      </c>
      <c r="C1183">
        <v>3073</v>
      </c>
      <c r="D1183" t="s">
        <v>26111</v>
      </c>
      <c r="E1183">
        <v>4.8170000000000002</v>
      </c>
    </row>
    <row r="1184" spans="1:5">
      <c r="A1184">
        <v>6902</v>
      </c>
      <c r="B1184" s="134">
        <v>44985</v>
      </c>
      <c r="C1184">
        <v>3073</v>
      </c>
      <c r="D1184" t="s">
        <v>26111</v>
      </c>
      <c r="E1184">
        <v>10.725</v>
      </c>
    </row>
    <row r="1185" spans="1:5">
      <c r="A1185">
        <v>6903</v>
      </c>
      <c r="B1185" s="134">
        <v>44972</v>
      </c>
      <c r="C1185">
        <v>294</v>
      </c>
      <c r="D1185" t="s">
        <v>25970</v>
      </c>
      <c r="E1185">
        <v>25.161999999999999</v>
      </c>
    </row>
    <row r="1186" spans="1:5">
      <c r="A1186">
        <v>6904</v>
      </c>
      <c r="B1186" s="134">
        <v>45182</v>
      </c>
      <c r="C1186">
        <v>294</v>
      </c>
      <c r="D1186" t="s">
        <v>25970</v>
      </c>
      <c r="E1186">
        <v>22.68</v>
      </c>
    </row>
    <row r="1187" spans="1:5">
      <c r="A1187">
        <v>6905</v>
      </c>
      <c r="B1187" s="134">
        <v>45260</v>
      </c>
      <c r="C1187">
        <v>3072</v>
      </c>
      <c r="D1187" t="s">
        <v>26040</v>
      </c>
      <c r="E1187">
        <v>25.65</v>
      </c>
    </row>
    <row r="1188" spans="1:5">
      <c r="A1188">
        <v>6906</v>
      </c>
      <c r="B1188" s="134">
        <v>45216</v>
      </c>
      <c r="C1188">
        <v>2026</v>
      </c>
      <c r="D1188" t="s">
        <v>26016</v>
      </c>
      <c r="E1188">
        <v>4.92</v>
      </c>
    </row>
    <row r="1189" spans="1:5">
      <c r="A1189">
        <v>6907</v>
      </c>
      <c r="B1189" s="134">
        <v>45183</v>
      </c>
      <c r="C1189">
        <v>3001</v>
      </c>
      <c r="D1189" t="s">
        <v>26101</v>
      </c>
      <c r="E1189">
        <v>13.54</v>
      </c>
    </row>
    <row r="1190" spans="1:5">
      <c r="A1190">
        <v>6908</v>
      </c>
      <c r="B1190" s="134">
        <v>45021</v>
      </c>
      <c r="C1190">
        <v>2881</v>
      </c>
      <c r="D1190" t="s">
        <v>26096</v>
      </c>
      <c r="E1190">
        <v>7.52</v>
      </c>
    </row>
    <row r="1191" spans="1:5">
      <c r="A1191">
        <v>6909</v>
      </c>
      <c r="B1191" s="134">
        <v>44959</v>
      </c>
      <c r="C1191">
        <v>2991</v>
      </c>
      <c r="D1191" t="s">
        <v>26099</v>
      </c>
      <c r="E1191">
        <v>32.299999999999997</v>
      </c>
    </row>
    <row r="1192" spans="1:5">
      <c r="A1192">
        <v>6910</v>
      </c>
      <c r="B1192" s="134">
        <v>45061</v>
      </c>
      <c r="C1192">
        <v>2991</v>
      </c>
      <c r="D1192" t="s">
        <v>26099</v>
      </c>
      <c r="E1192">
        <v>15.2</v>
      </c>
    </row>
    <row r="1193" spans="1:5">
      <c r="A1193">
        <v>6919</v>
      </c>
      <c r="B1193" s="134">
        <v>44957</v>
      </c>
      <c r="C1193">
        <v>527</v>
      </c>
      <c r="D1193" t="s">
        <v>26046</v>
      </c>
      <c r="E1193">
        <v>188.94</v>
      </c>
    </row>
    <row r="1194" spans="1:5">
      <c r="A1194">
        <v>6920</v>
      </c>
      <c r="B1194" s="134">
        <v>44959</v>
      </c>
      <c r="C1194">
        <v>2991</v>
      </c>
      <c r="D1194" t="s">
        <v>26099</v>
      </c>
      <c r="E1194">
        <v>0</v>
      </c>
    </row>
    <row r="1195" spans="1:5">
      <c r="A1195">
        <v>6921</v>
      </c>
      <c r="B1195" s="134">
        <v>45258</v>
      </c>
      <c r="C1195">
        <v>2657</v>
      </c>
      <c r="D1195" t="s">
        <v>25961</v>
      </c>
      <c r="E1195">
        <v>7.49</v>
      </c>
    </row>
    <row r="1196" spans="1:5">
      <c r="A1196">
        <v>6922</v>
      </c>
      <c r="B1196" s="134">
        <v>44959</v>
      </c>
      <c r="C1196">
        <v>2657</v>
      </c>
      <c r="D1196" t="s">
        <v>25961</v>
      </c>
      <c r="E1196">
        <v>7.0659999999999998</v>
      </c>
    </row>
    <row r="1197" spans="1:5">
      <c r="A1197">
        <v>6923</v>
      </c>
      <c r="B1197" s="134">
        <v>44972</v>
      </c>
      <c r="C1197">
        <v>294</v>
      </c>
      <c r="D1197" t="s">
        <v>25970</v>
      </c>
      <c r="E1197">
        <v>24.584</v>
      </c>
    </row>
    <row r="1198" spans="1:5">
      <c r="A1198">
        <v>6924</v>
      </c>
      <c r="B1198" s="134">
        <v>44972</v>
      </c>
      <c r="C1198">
        <v>294</v>
      </c>
      <c r="D1198" t="s">
        <v>25970</v>
      </c>
      <c r="E1198">
        <v>50.575000000000003</v>
      </c>
    </row>
    <row r="1199" spans="1:5">
      <c r="A1199">
        <v>6928</v>
      </c>
      <c r="B1199" s="134">
        <v>45201</v>
      </c>
      <c r="C1199">
        <v>2697</v>
      </c>
      <c r="D1199" t="s">
        <v>26070</v>
      </c>
      <c r="E1199">
        <v>27.9</v>
      </c>
    </row>
    <row r="1200" spans="1:5">
      <c r="A1200">
        <v>6929</v>
      </c>
      <c r="B1200" s="134">
        <v>45104</v>
      </c>
      <c r="C1200">
        <v>2825</v>
      </c>
      <c r="D1200" t="s">
        <v>26055</v>
      </c>
      <c r="E1200">
        <v>2</v>
      </c>
    </row>
    <row r="1201" spans="1:5">
      <c r="A1201">
        <v>6930</v>
      </c>
      <c r="B1201" s="134">
        <v>44979</v>
      </c>
      <c r="C1201">
        <v>2825</v>
      </c>
      <c r="D1201" t="s">
        <v>26055</v>
      </c>
      <c r="E1201">
        <v>32</v>
      </c>
    </row>
    <row r="1202" spans="1:5">
      <c r="A1202">
        <v>6931</v>
      </c>
      <c r="B1202" s="134">
        <v>45198</v>
      </c>
      <c r="C1202">
        <v>2635</v>
      </c>
      <c r="D1202" t="s">
        <v>26065</v>
      </c>
      <c r="E1202">
        <v>3.51</v>
      </c>
    </row>
    <row r="1203" spans="1:5">
      <c r="A1203">
        <v>6932</v>
      </c>
      <c r="B1203" s="134">
        <v>44980</v>
      </c>
      <c r="C1203">
        <v>2790</v>
      </c>
      <c r="D1203" t="s">
        <v>26081</v>
      </c>
      <c r="E1203">
        <v>4.8499999999999996</v>
      </c>
    </row>
    <row r="1204" spans="1:5">
      <c r="A1204">
        <v>6933</v>
      </c>
      <c r="B1204" s="134">
        <v>44984</v>
      </c>
      <c r="C1204">
        <v>2771</v>
      </c>
      <c r="D1204" t="s">
        <v>26080</v>
      </c>
      <c r="E1204">
        <v>6.06</v>
      </c>
    </row>
    <row r="1205" spans="1:5">
      <c r="A1205">
        <v>6934</v>
      </c>
      <c r="B1205" s="134">
        <v>44984</v>
      </c>
      <c r="C1205">
        <v>2771</v>
      </c>
      <c r="D1205" t="s">
        <v>26080</v>
      </c>
      <c r="E1205">
        <v>17.46</v>
      </c>
    </row>
    <row r="1206" spans="1:5">
      <c r="A1206">
        <v>6935</v>
      </c>
      <c r="B1206" s="134">
        <v>44988</v>
      </c>
      <c r="C1206">
        <v>2036</v>
      </c>
      <c r="D1206" t="s">
        <v>25966</v>
      </c>
      <c r="E1206">
        <v>35.81</v>
      </c>
    </row>
    <row r="1207" spans="1:5">
      <c r="A1207">
        <v>6936</v>
      </c>
      <c r="B1207" s="134">
        <v>44988</v>
      </c>
      <c r="C1207">
        <v>2036</v>
      </c>
      <c r="D1207" t="s">
        <v>25966</v>
      </c>
      <c r="E1207">
        <v>30.74</v>
      </c>
    </row>
    <row r="1208" spans="1:5">
      <c r="A1208">
        <v>6937</v>
      </c>
      <c r="B1208" s="134">
        <v>44988</v>
      </c>
      <c r="C1208">
        <v>2036</v>
      </c>
      <c r="D1208" t="s">
        <v>25966</v>
      </c>
      <c r="E1208">
        <v>31</v>
      </c>
    </row>
    <row r="1209" spans="1:5">
      <c r="A1209">
        <v>6938</v>
      </c>
      <c r="B1209" s="134">
        <v>44988</v>
      </c>
      <c r="C1209">
        <v>2036</v>
      </c>
      <c r="D1209" t="s">
        <v>25966</v>
      </c>
      <c r="E1209">
        <v>47.58</v>
      </c>
    </row>
    <row r="1210" spans="1:5">
      <c r="A1210">
        <v>6945</v>
      </c>
      <c r="B1210" s="134">
        <v>45110</v>
      </c>
      <c r="C1210">
        <v>3082</v>
      </c>
      <c r="D1210" t="s">
        <v>26112</v>
      </c>
      <c r="E1210">
        <v>10.17</v>
      </c>
    </row>
    <row r="1211" spans="1:5">
      <c r="A1211">
        <v>6946</v>
      </c>
      <c r="B1211" s="134">
        <v>45007</v>
      </c>
      <c r="C1211">
        <v>3081</v>
      </c>
      <c r="D1211" t="s">
        <v>26113</v>
      </c>
      <c r="E1211">
        <v>9.83</v>
      </c>
    </row>
    <row r="1212" spans="1:5">
      <c r="A1212">
        <v>6947</v>
      </c>
      <c r="B1212" s="134">
        <v>45007</v>
      </c>
      <c r="C1212">
        <v>3081</v>
      </c>
      <c r="D1212" t="s">
        <v>26113</v>
      </c>
      <c r="E1212">
        <v>9.83</v>
      </c>
    </row>
    <row r="1213" spans="1:5">
      <c r="A1213">
        <v>6948</v>
      </c>
      <c r="B1213" s="134">
        <v>45087</v>
      </c>
      <c r="C1213">
        <v>2418</v>
      </c>
      <c r="D1213" t="s">
        <v>25958</v>
      </c>
      <c r="E1213">
        <v>2.93</v>
      </c>
    </row>
    <row r="1214" spans="1:5">
      <c r="A1214">
        <v>6948</v>
      </c>
      <c r="B1214" s="134">
        <v>45087</v>
      </c>
      <c r="C1214">
        <v>2418</v>
      </c>
      <c r="D1214" t="s">
        <v>25958</v>
      </c>
      <c r="E1214">
        <v>2.93</v>
      </c>
    </row>
    <row r="1215" spans="1:5">
      <c r="A1215">
        <v>6948</v>
      </c>
      <c r="B1215" s="134">
        <v>45087</v>
      </c>
      <c r="C1215">
        <v>2418</v>
      </c>
      <c r="D1215" t="s">
        <v>25958</v>
      </c>
      <c r="E1215">
        <v>2.93</v>
      </c>
    </row>
    <row r="1216" spans="1:5">
      <c r="A1216">
        <v>6949</v>
      </c>
      <c r="B1216" s="134">
        <v>45230</v>
      </c>
      <c r="C1216">
        <v>2736</v>
      </c>
      <c r="D1216" t="s">
        <v>26077</v>
      </c>
      <c r="E1216">
        <v>5.13</v>
      </c>
    </row>
    <row r="1217" spans="1:5">
      <c r="A1217">
        <v>6949</v>
      </c>
      <c r="B1217" s="134">
        <v>45230</v>
      </c>
      <c r="C1217">
        <v>2736</v>
      </c>
      <c r="D1217" t="s">
        <v>26077</v>
      </c>
      <c r="E1217">
        <v>5.13</v>
      </c>
    </row>
    <row r="1218" spans="1:5">
      <c r="A1218">
        <v>6950</v>
      </c>
      <c r="B1218" s="134">
        <v>45141</v>
      </c>
      <c r="C1218">
        <v>2736</v>
      </c>
      <c r="D1218" t="s">
        <v>26077</v>
      </c>
      <c r="E1218">
        <v>2.9620000000000002</v>
      </c>
    </row>
    <row r="1219" spans="1:5">
      <c r="A1219">
        <v>6951</v>
      </c>
      <c r="B1219" s="134">
        <v>45016</v>
      </c>
      <c r="C1219">
        <v>2838</v>
      </c>
      <c r="D1219" t="s">
        <v>26090</v>
      </c>
      <c r="E1219">
        <v>17.96</v>
      </c>
    </row>
    <row r="1220" spans="1:5">
      <c r="A1220">
        <v>6952</v>
      </c>
      <c r="B1220" s="134">
        <v>45008</v>
      </c>
      <c r="C1220">
        <v>2135</v>
      </c>
      <c r="D1220" t="s">
        <v>25996</v>
      </c>
      <c r="E1220">
        <v>38.549999999999997</v>
      </c>
    </row>
    <row r="1221" spans="1:5">
      <c r="A1221">
        <v>6953</v>
      </c>
      <c r="B1221" s="134">
        <v>45008</v>
      </c>
      <c r="C1221">
        <v>2135</v>
      </c>
      <c r="D1221" t="s">
        <v>25996</v>
      </c>
      <c r="E1221">
        <v>28.06</v>
      </c>
    </row>
    <row r="1222" spans="1:5">
      <c r="A1222">
        <v>6954</v>
      </c>
      <c r="B1222" s="134">
        <v>45008</v>
      </c>
      <c r="C1222">
        <v>2135</v>
      </c>
      <c r="D1222" t="s">
        <v>25996</v>
      </c>
      <c r="E1222">
        <v>28.06</v>
      </c>
    </row>
    <row r="1223" spans="1:5">
      <c r="A1223">
        <v>6955</v>
      </c>
      <c r="B1223" s="134">
        <v>45008</v>
      </c>
      <c r="C1223">
        <v>2135</v>
      </c>
      <c r="D1223" t="s">
        <v>25996</v>
      </c>
      <c r="E1223">
        <v>13.8</v>
      </c>
    </row>
    <row r="1224" spans="1:5">
      <c r="A1224">
        <v>6956</v>
      </c>
      <c r="B1224" s="134">
        <v>45006</v>
      </c>
      <c r="C1224">
        <v>2772</v>
      </c>
      <c r="D1224" t="s">
        <v>26007</v>
      </c>
      <c r="E1224">
        <v>595</v>
      </c>
    </row>
    <row r="1225" spans="1:5">
      <c r="A1225">
        <v>6957</v>
      </c>
      <c r="B1225" s="134">
        <v>45006</v>
      </c>
      <c r="C1225">
        <v>2772</v>
      </c>
      <c r="D1225" t="s">
        <v>26007</v>
      </c>
      <c r="E1225">
        <v>230</v>
      </c>
    </row>
    <row r="1226" spans="1:5">
      <c r="A1226">
        <v>6958</v>
      </c>
      <c r="B1226" s="134">
        <v>45006</v>
      </c>
      <c r="C1226">
        <v>2772</v>
      </c>
      <c r="D1226" t="s">
        <v>26007</v>
      </c>
      <c r="E1226">
        <v>225</v>
      </c>
    </row>
    <row r="1227" spans="1:5">
      <c r="A1227">
        <v>6959</v>
      </c>
      <c r="B1227" s="134">
        <v>45006</v>
      </c>
      <c r="C1227">
        <v>2772</v>
      </c>
      <c r="D1227" t="s">
        <v>26007</v>
      </c>
      <c r="E1227">
        <v>23.85</v>
      </c>
    </row>
    <row r="1228" spans="1:5">
      <c r="A1228">
        <v>6960</v>
      </c>
      <c r="B1228" s="134">
        <v>45198</v>
      </c>
      <c r="C1228">
        <v>2772</v>
      </c>
      <c r="D1228" t="s">
        <v>26007</v>
      </c>
      <c r="E1228">
        <v>12.96</v>
      </c>
    </row>
    <row r="1229" spans="1:5">
      <c r="A1229">
        <v>6967</v>
      </c>
      <c r="B1229" s="134">
        <v>45009</v>
      </c>
      <c r="C1229">
        <v>2738</v>
      </c>
      <c r="D1229" t="s">
        <v>26052</v>
      </c>
      <c r="E1229">
        <v>22.93</v>
      </c>
    </row>
    <row r="1230" spans="1:5">
      <c r="A1230">
        <v>6968</v>
      </c>
      <c r="B1230" s="134">
        <v>45187</v>
      </c>
      <c r="C1230">
        <v>2738</v>
      </c>
      <c r="D1230" t="s">
        <v>26052</v>
      </c>
      <c r="E1230">
        <v>21.57</v>
      </c>
    </row>
    <row r="1231" spans="1:5">
      <c r="A1231">
        <v>6973</v>
      </c>
      <c r="B1231" s="134">
        <v>45012</v>
      </c>
      <c r="C1231">
        <v>3023</v>
      </c>
      <c r="D1231" t="s">
        <v>25999</v>
      </c>
      <c r="E1231">
        <v>25.995000000000001</v>
      </c>
    </row>
    <row r="1232" spans="1:5">
      <c r="A1232">
        <v>6974</v>
      </c>
      <c r="B1232" s="134">
        <v>45013</v>
      </c>
      <c r="C1232">
        <v>514</v>
      </c>
      <c r="D1232" t="s">
        <v>25992</v>
      </c>
      <c r="E1232">
        <v>20.97</v>
      </c>
    </row>
    <row r="1233" spans="1:5">
      <c r="A1233">
        <v>6975</v>
      </c>
      <c r="B1233" s="134">
        <v>45179</v>
      </c>
      <c r="C1233">
        <v>3087</v>
      </c>
      <c r="D1233" t="s">
        <v>26015</v>
      </c>
      <c r="E1233">
        <v>31.16</v>
      </c>
    </row>
    <row r="1234" spans="1:5">
      <c r="A1234">
        <v>6976</v>
      </c>
      <c r="B1234" s="134">
        <v>45179</v>
      </c>
      <c r="C1234">
        <v>3087</v>
      </c>
      <c r="D1234" t="s">
        <v>26015</v>
      </c>
      <c r="E1234">
        <v>36.770000000000003</v>
      </c>
    </row>
    <row r="1235" spans="1:5">
      <c r="A1235">
        <v>6977</v>
      </c>
      <c r="B1235" s="134">
        <v>45179</v>
      </c>
      <c r="C1235">
        <v>3087</v>
      </c>
      <c r="D1235" t="s">
        <v>26015</v>
      </c>
      <c r="E1235">
        <v>33.25</v>
      </c>
    </row>
    <row r="1236" spans="1:5">
      <c r="A1236">
        <v>6978</v>
      </c>
      <c r="B1236" s="134">
        <v>45179</v>
      </c>
      <c r="C1236">
        <v>3087</v>
      </c>
      <c r="D1236" t="s">
        <v>26015</v>
      </c>
      <c r="E1236">
        <v>33.25</v>
      </c>
    </row>
    <row r="1237" spans="1:5">
      <c r="A1237">
        <v>6979</v>
      </c>
      <c r="B1237" s="134">
        <v>45012</v>
      </c>
      <c r="C1237">
        <v>3087</v>
      </c>
      <c r="D1237" t="s">
        <v>26015</v>
      </c>
      <c r="E1237">
        <v>27.472999999999999</v>
      </c>
    </row>
    <row r="1238" spans="1:5">
      <c r="A1238">
        <v>6980</v>
      </c>
      <c r="B1238" s="134">
        <v>45012</v>
      </c>
      <c r="C1238">
        <v>3087</v>
      </c>
      <c r="D1238" t="s">
        <v>26015</v>
      </c>
      <c r="E1238">
        <v>1.1080000000000001</v>
      </c>
    </row>
    <row r="1239" spans="1:5">
      <c r="A1239">
        <v>6981</v>
      </c>
      <c r="B1239" s="134">
        <v>45012</v>
      </c>
      <c r="C1239">
        <v>3087</v>
      </c>
      <c r="D1239" t="s">
        <v>26015</v>
      </c>
      <c r="E1239">
        <v>18.635999999999999</v>
      </c>
    </row>
    <row r="1240" spans="1:5">
      <c r="A1240">
        <v>6982</v>
      </c>
      <c r="B1240" s="134">
        <v>45012</v>
      </c>
      <c r="C1240">
        <v>3087</v>
      </c>
      <c r="D1240" t="s">
        <v>26015</v>
      </c>
      <c r="E1240">
        <v>34.200000000000003</v>
      </c>
    </row>
    <row r="1241" spans="1:5">
      <c r="A1241">
        <v>6983</v>
      </c>
      <c r="B1241" s="134">
        <v>45012</v>
      </c>
      <c r="C1241">
        <v>3087</v>
      </c>
      <c r="D1241" t="s">
        <v>26015</v>
      </c>
      <c r="E1241">
        <v>16.434999999999999</v>
      </c>
    </row>
    <row r="1242" spans="1:5">
      <c r="A1242">
        <v>6984</v>
      </c>
      <c r="B1242" s="134">
        <v>45012</v>
      </c>
      <c r="C1242">
        <v>3087</v>
      </c>
      <c r="D1242" t="s">
        <v>26015</v>
      </c>
      <c r="E1242">
        <v>54.38</v>
      </c>
    </row>
    <row r="1243" spans="1:5">
      <c r="A1243">
        <v>6985</v>
      </c>
      <c r="B1243" s="134">
        <v>45012</v>
      </c>
      <c r="C1243">
        <v>3087</v>
      </c>
      <c r="D1243" t="s">
        <v>26015</v>
      </c>
      <c r="E1243">
        <v>73.36</v>
      </c>
    </row>
    <row r="1244" spans="1:5">
      <c r="A1244">
        <v>6986</v>
      </c>
      <c r="B1244" s="134">
        <v>45012</v>
      </c>
      <c r="C1244">
        <v>3087</v>
      </c>
      <c r="D1244" t="s">
        <v>26015</v>
      </c>
      <c r="E1244">
        <v>66.724999999999994</v>
      </c>
    </row>
    <row r="1245" spans="1:5">
      <c r="A1245">
        <v>6987</v>
      </c>
      <c r="B1245" s="134">
        <v>45012</v>
      </c>
      <c r="C1245">
        <v>3087</v>
      </c>
      <c r="D1245" t="s">
        <v>26015</v>
      </c>
      <c r="E1245">
        <v>93.343000000000004</v>
      </c>
    </row>
    <row r="1246" spans="1:5">
      <c r="A1246">
        <v>6988</v>
      </c>
      <c r="B1246" s="134">
        <v>45012</v>
      </c>
      <c r="C1246">
        <v>3087</v>
      </c>
      <c r="D1246" t="s">
        <v>26015</v>
      </c>
      <c r="E1246">
        <v>78.143000000000001</v>
      </c>
    </row>
    <row r="1247" spans="1:5">
      <c r="A1247">
        <v>6989</v>
      </c>
      <c r="B1247" s="134">
        <v>45012</v>
      </c>
      <c r="C1247">
        <v>3087</v>
      </c>
      <c r="D1247" t="s">
        <v>26015</v>
      </c>
      <c r="E1247">
        <v>75.253</v>
      </c>
    </row>
    <row r="1248" spans="1:5">
      <c r="A1248">
        <v>6990</v>
      </c>
      <c r="B1248" s="134">
        <v>45012</v>
      </c>
      <c r="C1248">
        <v>3087</v>
      </c>
      <c r="D1248" t="s">
        <v>26015</v>
      </c>
      <c r="E1248">
        <v>93.325999999999993</v>
      </c>
    </row>
    <row r="1249" spans="1:5">
      <c r="A1249">
        <v>6991</v>
      </c>
      <c r="B1249" s="134">
        <v>45012</v>
      </c>
      <c r="C1249">
        <v>3087</v>
      </c>
      <c r="D1249" t="s">
        <v>26015</v>
      </c>
      <c r="E1249">
        <v>11.35</v>
      </c>
    </row>
    <row r="1250" spans="1:5">
      <c r="A1250">
        <v>6992</v>
      </c>
      <c r="B1250" s="134">
        <v>45012</v>
      </c>
      <c r="C1250">
        <v>3087</v>
      </c>
      <c r="D1250" t="s">
        <v>26015</v>
      </c>
      <c r="E1250">
        <v>31.204999999999998</v>
      </c>
    </row>
    <row r="1251" spans="1:5">
      <c r="A1251">
        <v>6993</v>
      </c>
      <c r="B1251" s="134">
        <v>45012</v>
      </c>
      <c r="C1251">
        <v>3087</v>
      </c>
      <c r="D1251" t="s">
        <v>26015</v>
      </c>
      <c r="E1251">
        <v>24.277999999999999</v>
      </c>
    </row>
    <row r="1252" spans="1:5">
      <c r="A1252">
        <v>6994</v>
      </c>
      <c r="B1252" s="134">
        <v>45012</v>
      </c>
      <c r="C1252">
        <v>3023</v>
      </c>
      <c r="D1252" t="s">
        <v>25999</v>
      </c>
      <c r="E1252">
        <v>63</v>
      </c>
    </row>
    <row r="1253" spans="1:5">
      <c r="A1253">
        <v>6995</v>
      </c>
      <c r="B1253" s="134">
        <v>45050</v>
      </c>
      <c r="C1253">
        <v>2772</v>
      </c>
      <c r="D1253" t="s">
        <v>26007</v>
      </c>
      <c r="E1253">
        <v>54.4</v>
      </c>
    </row>
    <row r="1254" spans="1:5">
      <c r="A1254">
        <v>6996</v>
      </c>
      <c r="B1254" s="134">
        <v>45050</v>
      </c>
      <c r="C1254">
        <v>2772</v>
      </c>
      <c r="D1254" t="s">
        <v>26007</v>
      </c>
      <c r="E1254">
        <v>40.78</v>
      </c>
    </row>
    <row r="1255" spans="1:5">
      <c r="A1255">
        <v>6997</v>
      </c>
      <c r="B1255" s="134">
        <v>45050</v>
      </c>
      <c r="C1255">
        <v>2772</v>
      </c>
      <c r="D1255" t="s">
        <v>26007</v>
      </c>
      <c r="E1255">
        <v>41.58</v>
      </c>
    </row>
    <row r="1256" spans="1:5">
      <c r="A1256">
        <v>6998</v>
      </c>
      <c r="B1256" s="134">
        <v>45111</v>
      </c>
      <c r="C1256">
        <v>2930</v>
      </c>
      <c r="D1256" t="s">
        <v>26026</v>
      </c>
      <c r="E1256">
        <v>4.57</v>
      </c>
    </row>
    <row r="1257" spans="1:5">
      <c r="A1257">
        <v>6999</v>
      </c>
      <c r="B1257" s="134">
        <v>45138</v>
      </c>
      <c r="C1257">
        <v>2930</v>
      </c>
      <c r="D1257" t="s">
        <v>26026</v>
      </c>
      <c r="E1257">
        <v>4.57</v>
      </c>
    </row>
    <row r="1258" spans="1:5">
      <c r="A1258">
        <v>7000</v>
      </c>
      <c r="B1258" s="134">
        <v>45013</v>
      </c>
      <c r="C1258">
        <v>514</v>
      </c>
      <c r="D1258" t="s">
        <v>25992</v>
      </c>
      <c r="E1258">
        <v>12.02</v>
      </c>
    </row>
    <row r="1259" spans="1:5">
      <c r="A1259">
        <v>7001</v>
      </c>
      <c r="B1259" s="134">
        <v>45033</v>
      </c>
      <c r="C1259">
        <v>294</v>
      </c>
      <c r="D1259" t="s">
        <v>25970</v>
      </c>
      <c r="E1259">
        <v>10.981999999999999</v>
      </c>
    </row>
    <row r="1260" spans="1:5">
      <c r="A1260">
        <v>7002</v>
      </c>
      <c r="B1260" s="134">
        <v>45033</v>
      </c>
      <c r="C1260">
        <v>294</v>
      </c>
      <c r="D1260" t="s">
        <v>25970</v>
      </c>
      <c r="E1260">
        <v>23.013999999999999</v>
      </c>
    </row>
    <row r="1261" spans="1:5">
      <c r="A1261">
        <v>7003</v>
      </c>
      <c r="B1261" s="134">
        <v>45033</v>
      </c>
      <c r="C1261">
        <v>294</v>
      </c>
      <c r="D1261" t="s">
        <v>25970</v>
      </c>
      <c r="E1261">
        <v>24.931000000000001</v>
      </c>
    </row>
    <row r="1262" spans="1:5">
      <c r="A1262">
        <v>7004</v>
      </c>
      <c r="B1262" s="134">
        <v>45033</v>
      </c>
      <c r="C1262">
        <v>294</v>
      </c>
      <c r="D1262" t="s">
        <v>25970</v>
      </c>
      <c r="E1262">
        <v>26.542999999999999</v>
      </c>
    </row>
    <row r="1263" spans="1:5">
      <c r="A1263">
        <v>7009</v>
      </c>
      <c r="B1263" s="134">
        <v>45143</v>
      </c>
      <c r="C1263">
        <v>319</v>
      </c>
      <c r="D1263" t="s">
        <v>26045</v>
      </c>
      <c r="E1263">
        <v>26.57</v>
      </c>
    </row>
    <row r="1264" spans="1:5">
      <c r="A1264">
        <v>7017</v>
      </c>
      <c r="B1264" s="134">
        <v>45040</v>
      </c>
      <c r="C1264">
        <v>2036</v>
      </c>
      <c r="D1264" t="s">
        <v>25966</v>
      </c>
      <c r="E1264">
        <v>24.66</v>
      </c>
    </row>
    <row r="1265" spans="1:5">
      <c r="A1265">
        <v>7019</v>
      </c>
      <c r="B1265" s="134">
        <v>45035</v>
      </c>
      <c r="C1265">
        <v>1401</v>
      </c>
      <c r="D1265" t="s">
        <v>25980</v>
      </c>
      <c r="E1265">
        <v>10.065</v>
      </c>
    </row>
    <row r="1266" spans="1:5">
      <c r="A1266">
        <v>7021</v>
      </c>
      <c r="B1266" s="134">
        <v>45040</v>
      </c>
      <c r="C1266">
        <v>2188</v>
      </c>
      <c r="D1266" t="s">
        <v>25978</v>
      </c>
      <c r="E1266">
        <v>17.486999999999998</v>
      </c>
    </row>
    <row r="1267" spans="1:5">
      <c r="A1267">
        <v>7022</v>
      </c>
      <c r="B1267" s="134">
        <v>45044</v>
      </c>
      <c r="C1267">
        <v>2686</v>
      </c>
      <c r="D1267" t="s">
        <v>26073</v>
      </c>
      <c r="E1267">
        <v>8.32</v>
      </c>
    </row>
    <row r="1268" spans="1:5">
      <c r="A1268">
        <v>7023</v>
      </c>
      <c r="B1268" s="134">
        <v>45254</v>
      </c>
      <c r="C1268">
        <v>3094</v>
      </c>
      <c r="D1268" t="s">
        <v>26114</v>
      </c>
      <c r="E1268">
        <v>86.4</v>
      </c>
    </row>
    <row r="1269" spans="1:5">
      <c r="A1269">
        <v>7024</v>
      </c>
      <c r="B1269" s="134">
        <v>45051</v>
      </c>
      <c r="C1269">
        <v>3094</v>
      </c>
      <c r="D1269" t="s">
        <v>26114</v>
      </c>
      <c r="E1269">
        <v>55.8</v>
      </c>
    </row>
    <row r="1270" spans="1:5">
      <c r="A1270">
        <v>7025</v>
      </c>
      <c r="B1270" s="134">
        <v>45254</v>
      </c>
      <c r="C1270">
        <v>3094</v>
      </c>
      <c r="D1270" t="s">
        <v>26114</v>
      </c>
      <c r="E1270">
        <v>12.9</v>
      </c>
    </row>
    <row r="1271" spans="1:5">
      <c r="A1271">
        <v>7026</v>
      </c>
      <c r="B1271" s="134">
        <v>45254</v>
      </c>
      <c r="C1271">
        <v>3094</v>
      </c>
      <c r="D1271" t="s">
        <v>26114</v>
      </c>
      <c r="E1271">
        <v>7.4249999999999998</v>
      </c>
    </row>
    <row r="1272" spans="1:5">
      <c r="A1272">
        <v>7027</v>
      </c>
      <c r="B1272" s="134">
        <v>45254</v>
      </c>
      <c r="C1272">
        <v>3094</v>
      </c>
      <c r="D1272" t="s">
        <v>26114</v>
      </c>
      <c r="E1272">
        <v>25.2</v>
      </c>
    </row>
    <row r="1273" spans="1:5">
      <c r="A1273">
        <v>7028</v>
      </c>
      <c r="B1273" s="134">
        <v>44990</v>
      </c>
      <c r="C1273">
        <v>3093</v>
      </c>
      <c r="D1273" t="s">
        <v>26041</v>
      </c>
      <c r="E1273">
        <v>21.62</v>
      </c>
    </row>
    <row r="1274" spans="1:5">
      <c r="A1274">
        <v>7029</v>
      </c>
      <c r="B1274" s="134">
        <v>44990</v>
      </c>
      <c r="C1274">
        <v>3093</v>
      </c>
      <c r="D1274" t="s">
        <v>26041</v>
      </c>
      <c r="E1274">
        <v>10.4</v>
      </c>
    </row>
    <row r="1275" spans="1:5">
      <c r="A1275">
        <v>7030</v>
      </c>
      <c r="B1275" s="134">
        <v>45043</v>
      </c>
      <c r="C1275">
        <v>2204</v>
      </c>
      <c r="D1275" t="s">
        <v>26018</v>
      </c>
      <c r="E1275">
        <v>5.86</v>
      </c>
    </row>
    <row r="1276" spans="1:5">
      <c r="A1276">
        <v>7031</v>
      </c>
      <c r="B1276" s="134">
        <v>45043</v>
      </c>
      <c r="C1276">
        <v>504</v>
      </c>
      <c r="D1276" t="s">
        <v>25994</v>
      </c>
      <c r="E1276">
        <v>31.03</v>
      </c>
    </row>
    <row r="1277" spans="1:5">
      <c r="A1277">
        <v>7032</v>
      </c>
      <c r="B1277" s="134">
        <v>45043</v>
      </c>
      <c r="C1277">
        <v>504</v>
      </c>
      <c r="D1277" t="s">
        <v>25994</v>
      </c>
      <c r="E1277">
        <v>95.03</v>
      </c>
    </row>
    <row r="1278" spans="1:5">
      <c r="A1278">
        <v>7033</v>
      </c>
      <c r="B1278" s="134">
        <v>44990</v>
      </c>
      <c r="C1278">
        <v>3087</v>
      </c>
      <c r="D1278" t="s">
        <v>26015</v>
      </c>
      <c r="E1278">
        <v>8.5500000000000007</v>
      </c>
    </row>
    <row r="1279" spans="1:5">
      <c r="A1279">
        <v>7034</v>
      </c>
      <c r="B1279" s="134">
        <v>44990</v>
      </c>
      <c r="C1279">
        <v>3087</v>
      </c>
      <c r="D1279" t="s">
        <v>26015</v>
      </c>
      <c r="E1279">
        <v>34.200000000000003</v>
      </c>
    </row>
    <row r="1280" spans="1:5">
      <c r="A1280">
        <v>7035</v>
      </c>
      <c r="B1280" s="134">
        <v>44990</v>
      </c>
      <c r="C1280">
        <v>3087</v>
      </c>
      <c r="D1280" t="s">
        <v>26015</v>
      </c>
      <c r="E1280">
        <v>10.45</v>
      </c>
    </row>
    <row r="1281" spans="1:5">
      <c r="A1281">
        <v>7036</v>
      </c>
      <c r="B1281" s="134">
        <v>44990</v>
      </c>
      <c r="C1281">
        <v>3087</v>
      </c>
      <c r="D1281" t="s">
        <v>26015</v>
      </c>
      <c r="E1281">
        <v>11.31</v>
      </c>
    </row>
    <row r="1282" spans="1:5">
      <c r="A1282">
        <v>7037</v>
      </c>
      <c r="B1282" s="134">
        <v>45051</v>
      </c>
      <c r="C1282">
        <v>2503</v>
      </c>
      <c r="D1282" t="s">
        <v>25973</v>
      </c>
      <c r="E1282">
        <v>40.950000000000003</v>
      </c>
    </row>
    <row r="1283" spans="1:5">
      <c r="A1283">
        <v>7038</v>
      </c>
      <c r="B1283" s="134">
        <v>45051</v>
      </c>
      <c r="C1283">
        <v>2503</v>
      </c>
      <c r="D1283" t="s">
        <v>25973</v>
      </c>
      <c r="E1283">
        <v>28.6</v>
      </c>
    </row>
    <row r="1284" spans="1:5">
      <c r="A1284">
        <v>7039</v>
      </c>
      <c r="B1284" s="134">
        <v>45051</v>
      </c>
      <c r="C1284">
        <v>2026</v>
      </c>
      <c r="D1284" t="s">
        <v>26016</v>
      </c>
      <c r="E1284">
        <v>12.1</v>
      </c>
    </row>
    <row r="1285" spans="1:5">
      <c r="A1285">
        <v>7040</v>
      </c>
      <c r="B1285" s="134">
        <v>45235</v>
      </c>
      <c r="C1285">
        <v>2539</v>
      </c>
      <c r="D1285" t="s">
        <v>26057</v>
      </c>
      <c r="E1285">
        <v>7.2</v>
      </c>
    </row>
    <row r="1286" spans="1:5">
      <c r="A1286">
        <v>7041</v>
      </c>
      <c r="B1286" s="134">
        <v>45077</v>
      </c>
      <c r="C1286">
        <v>2762</v>
      </c>
      <c r="D1286" t="s">
        <v>26064</v>
      </c>
      <c r="E1286">
        <v>6.13</v>
      </c>
    </row>
    <row r="1287" spans="1:5">
      <c r="A1287">
        <v>7042</v>
      </c>
      <c r="B1287" s="134">
        <v>45077</v>
      </c>
      <c r="C1287">
        <v>2762</v>
      </c>
      <c r="D1287" t="s">
        <v>26064</v>
      </c>
      <c r="E1287">
        <v>11.25</v>
      </c>
    </row>
    <row r="1288" spans="1:5">
      <c r="A1288">
        <v>7043</v>
      </c>
      <c r="B1288" s="134">
        <v>45077</v>
      </c>
      <c r="C1288">
        <v>2762</v>
      </c>
      <c r="D1288" t="s">
        <v>26064</v>
      </c>
      <c r="E1288">
        <v>22.5</v>
      </c>
    </row>
    <row r="1289" spans="1:5">
      <c r="A1289">
        <v>7044</v>
      </c>
      <c r="B1289" s="134">
        <v>45077</v>
      </c>
      <c r="C1289">
        <v>2762</v>
      </c>
      <c r="D1289" t="s">
        <v>26064</v>
      </c>
      <c r="E1289">
        <v>22.5</v>
      </c>
    </row>
    <row r="1290" spans="1:5">
      <c r="A1290">
        <v>7045</v>
      </c>
      <c r="B1290" s="134">
        <v>45077</v>
      </c>
      <c r="C1290">
        <v>2762</v>
      </c>
      <c r="D1290" t="s">
        <v>26064</v>
      </c>
      <c r="E1290">
        <v>22.5</v>
      </c>
    </row>
    <row r="1291" spans="1:5">
      <c r="A1291">
        <v>7046</v>
      </c>
      <c r="B1291" s="134">
        <v>45065</v>
      </c>
      <c r="C1291">
        <v>2684</v>
      </c>
      <c r="D1291" t="s">
        <v>25968</v>
      </c>
      <c r="E1291">
        <v>17.100000000000001</v>
      </c>
    </row>
    <row r="1292" spans="1:5">
      <c r="A1292">
        <v>7047</v>
      </c>
      <c r="B1292" s="134">
        <v>45149</v>
      </c>
      <c r="C1292">
        <v>116</v>
      </c>
      <c r="D1292" t="s">
        <v>25984</v>
      </c>
      <c r="E1292">
        <v>16.966999999999999</v>
      </c>
    </row>
    <row r="1293" spans="1:5">
      <c r="A1293">
        <v>7048</v>
      </c>
      <c r="B1293" s="134">
        <v>45196</v>
      </c>
      <c r="C1293">
        <v>116</v>
      </c>
      <c r="D1293" t="s">
        <v>25984</v>
      </c>
      <c r="E1293">
        <v>14.21</v>
      </c>
    </row>
    <row r="1294" spans="1:5">
      <c r="A1294">
        <v>7049</v>
      </c>
      <c r="B1294" s="134">
        <v>45064</v>
      </c>
      <c r="C1294">
        <v>2036</v>
      </c>
      <c r="D1294" t="s">
        <v>25966</v>
      </c>
      <c r="E1294">
        <v>26.6</v>
      </c>
    </row>
    <row r="1295" spans="1:5">
      <c r="A1295">
        <v>7050</v>
      </c>
      <c r="B1295" s="134">
        <v>45063</v>
      </c>
      <c r="C1295">
        <v>116</v>
      </c>
      <c r="D1295" t="s">
        <v>25984</v>
      </c>
      <c r="E1295">
        <v>57</v>
      </c>
    </row>
    <row r="1296" spans="1:5">
      <c r="A1296">
        <v>7051</v>
      </c>
      <c r="B1296" s="134">
        <v>45069</v>
      </c>
      <c r="C1296">
        <v>2790</v>
      </c>
      <c r="D1296" t="s">
        <v>26081</v>
      </c>
      <c r="E1296">
        <v>24.58</v>
      </c>
    </row>
    <row r="1297" spans="1:5">
      <c r="A1297">
        <v>7052</v>
      </c>
      <c r="B1297" s="134">
        <v>45076</v>
      </c>
      <c r="C1297">
        <v>3100</v>
      </c>
      <c r="D1297" t="s">
        <v>26115</v>
      </c>
      <c r="E1297">
        <v>15.01</v>
      </c>
    </row>
    <row r="1298" spans="1:5">
      <c r="A1298">
        <v>7053</v>
      </c>
      <c r="B1298" s="134">
        <v>45076</v>
      </c>
      <c r="C1298">
        <v>3100</v>
      </c>
      <c r="D1298" t="s">
        <v>26115</v>
      </c>
      <c r="E1298">
        <v>15.58</v>
      </c>
    </row>
    <row r="1299" spans="1:5">
      <c r="A1299">
        <v>7054</v>
      </c>
      <c r="B1299" s="134">
        <v>45076</v>
      </c>
      <c r="C1299">
        <v>3100</v>
      </c>
      <c r="D1299" t="s">
        <v>26115</v>
      </c>
      <c r="E1299">
        <v>22.61</v>
      </c>
    </row>
    <row r="1300" spans="1:5">
      <c r="A1300">
        <v>7055</v>
      </c>
      <c r="B1300" s="134">
        <v>45069</v>
      </c>
      <c r="C1300">
        <v>306</v>
      </c>
      <c r="D1300" t="s">
        <v>26037</v>
      </c>
      <c r="E1300">
        <v>9.1270000000000007</v>
      </c>
    </row>
    <row r="1301" spans="1:5">
      <c r="A1301">
        <v>7083</v>
      </c>
      <c r="B1301" s="134">
        <v>45075</v>
      </c>
      <c r="C1301">
        <v>319</v>
      </c>
      <c r="D1301" t="s">
        <v>26045</v>
      </c>
      <c r="E1301">
        <v>80.11</v>
      </c>
    </row>
    <row r="1302" spans="1:5">
      <c r="A1302">
        <v>7084</v>
      </c>
      <c r="B1302" s="134">
        <v>45075</v>
      </c>
      <c r="C1302">
        <v>319</v>
      </c>
      <c r="D1302" t="s">
        <v>26045</v>
      </c>
      <c r="E1302">
        <v>16.82</v>
      </c>
    </row>
    <row r="1303" spans="1:5">
      <c r="A1303">
        <v>7085</v>
      </c>
      <c r="B1303" s="134">
        <v>45077</v>
      </c>
      <c r="C1303">
        <v>2738</v>
      </c>
      <c r="D1303" t="s">
        <v>26052</v>
      </c>
      <c r="E1303">
        <v>12.8</v>
      </c>
    </row>
    <row r="1304" spans="1:5">
      <c r="A1304">
        <v>7086</v>
      </c>
      <c r="B1304" s="134">
        <v>45077</v>
      </c>
      <c r="C1304">
        <v>2738</v>
      </c>
      <c r="D1304" t="s">
        <v>26052</v>
      </c>
      <c r="E1304">
        <v>12.14</v>
      </c>
    </row>
    <row r="1305" spans="1:5">
      <c r="A1305">
        <v>7087</v>
      </c>
      <c r="B1305" s="134">
        <v>45249</v>
      </c>
      <c r="C1305">
        <v>3124</v>
      </c>
      <c r="D1305" t="s">
        <v>26116</v>
      </c>
      <c r="E1305">
        <v>9.468</v>
      </c>
    </row>
    <row r="1306" spans="1:5">
      <c r="A1306">
        <v>7088</v>
      </c>
      <c r="B1306" s="134">
        <v>45077</v>
      </c>
      <c r="C1306">
        <v>2738</v>
      </c>
      <c r="D1306" t="s">
        <v>26052</v>
      </c>
      <c r="E1306">
        <v>10.39</v>
      </c>
    </row>
    <row r="1307" spans="1:5">
      <c r="A1307">
        <v>7089</v>
      </c>
      <c r="B1307" s="134">
        <v>45212</v>
      </c>
      <c r="C1307">
        <v>827</v>
      </c>
      <c r="D1307" t="s">
        <v>26117</v>
      </c>
      <c r="E1307">
        <v>13.5</v>
      </c>
    </row>
    <row r="1308" spans="1:5">
      <c r="A1308">
        <v>7106</v>
      </c>
      <c r="B1308" s="134">
        <v>45107</v>
      </c>
      <c r="C1308">
        <v>2918</v>
      </c>
      <c r="D1308" t="s">
        <v>26047</v>
      </c>
      <c r="E1308">
        <v>76</v>
      </c>
    </row>
    <row r="1309" spans="1:5">
      <c r="A1309">
        <v>7107</v>
      </c>
      <c r="B1309" s="134">
        <v>45107</v>
      </c>
      <c r="C1309">
        <v>2918</v>
      </c>
      <c r="D1309" t="s">
        <v>26047</v>
      </c>
      <c r="E1309">
        <v>76</v>
      </c>
    </row>
    <row r="1310" spans="1:5">
      <c r="A1310">
        <v>7108</v>
      </c>
      <c r="B1310" s="134">
        <v>45113</v>
      </c>
      <c r="C1310">
        <v>222</v>
      </c>
      <c r="D1310" t="s">
        <v>26035</v>
      </c>
      <c r="E1310">
        <v>22.05</v>
      </c>
    </row>
    <row r="1311" spans="1:5">
      <c r="A1311">
        <v>7109</v>
      </c>
      <c r="B1311" s="134">
        <v>45190</v>
      </c>
      <c r="C1311">
        <v>222</v>
      </c>
      <c r="D1311" t="s">
        <v>26035</v>
      </c>
      <c r="E1311">
        <v>9.27</v>
      </c>
    </row>
    <row r="1312" spans="1:5">
      <c r="A1312">
        <v>7110</v>
      </c>
      <c r="B1312" s="134">
        <v>45083</v>
      </c>
      <c r="C1312">
        <v>2619</v>
      </c>
      <c r="D1312" t="s">
        <v>26042</v>
      </c>
      <c r="E1312">
        <v>0</v>
      </c>
    </row>
    <row r="1313" spans="1:5">
      <c r="A1313">
        <v>7111</v>
      </c>
      <c r="B1313" s="134">
        <v>45083</v>
      </c>
      <c r="C1313">
        <v>2619</v>
      </c>
      <c r="D1313" t="s">
        <v>26042</v>
      </c>
      <c r="E1313">
        <v>51.2</v>
      </c>
    </row>
    <row r="1314" spans="1:5">
      <c r="A1314">
        <v>7112</v>
      </c>
      <c r="B1314" s="134">
        <v>45120</v>
      </c>
      <c r="C1314">
        <v>2019</v>
      </c>
      <c r="D1314" t="s">
        <v>25960</v>
      </c>
      <c r="E1314">
        <v>5.99</v>
      </c>
    </row>
    <row r="1315" spans="1:5">
      <c r="A1315">
        <v>7113</v>
      </c>
      <c r="B1315" s="134">
        <v>45266</v>
      </c>
      <c r="C1315">
        <v>2036</v>
      </c>
      <c r="D1315" t="s">
        <v>25966</v>
      </c>
      <c r="E1315">
        <v>27</v>
      </c>
    </row>
    <row r="1316" spans="1:5">
      <c r="A1316">
        <v>7117</v>
      </c>
      <c r="B1316" s="134">
        <v>45113</v>
      </c>
      <c r="C1316">
        <v>222</v>
      </c>
      <c r="D1316" t="s">
        <v>26035</v>
      </c>
      <c r="E1316">
        <v>22.05</v>
      </c>
    </row>
    <row r="1317" spans="1:5">
      <c r="A1317">
        <v>7118</v>
      </c>
      <c r="B1317" s="134">
        <v>45099</v>
      </c>
      <c r="C1317">
        <v>2135</v>
      </c>
      <c r="D1317" t="s">
        <v>25996</v>
      </c>
      <c r="E1317">
        <v>39.56</v>
      </c>
    </row>
    <row r="1318" spans="1:5">
      <c r="A1318">
        <v>7119</v>
      </c>
      <c r="B1318" s="134">
        <v>45099</v>
      </c>
      <c r="C1318">
        <v>2135</v>
      </c>
      <c r="D1318" t="s">
        <v>25996</v>
      </c>
      <c r="E1318">
        <v>34.868000000000002</v>
      </c>
    </row>
    <row r="1319" spans="1:5">
      <c r="A1319">
        <v>7120</v>
      </c>
      <c r="B1319" s="134">
        <v>45099</v>
      </c>
      <c r="C1319">
        <v>2147</v>
      </c>
      <c r="D1319" t="s">
        <v>26044</v>
      </c>
      <c r="E1319">
        <v>13.156000000000001</v>
      </c>
    </row>
    <row r="1320" spans="1:5">
      <c r="A1320">
        <v>7121</v>
      </c>
      <c r="B1320" s="134">
        <v>45092</v>
      </c>
      <c r="C1320">
        <v>2258</v>
      </c>
      <c r="D1320" t="s">
        <v>26022</v>
      </c>
      <c r="E1320">
        <v>40.200000000000003</v>
      </c>
    </row>
    <row r="1321" spans="1:5">
      <c r="A1321">
        <v>7122</v>
      </c>
      <c r="B1321" s="134">
        <v>45107</v>
      </c>
      <c r="C1321">
        <v>2548</v>
      </c>
      <c r="D1321" t="s">
        <v>26058</v>
      </c>
      <c r="E1321">
        <v>152</v>
      </c>
    </row>
    <row r="1322" spans="1:5">
      <c r="A1322">
        <v>7123</v>
      </c>
      <c r="B1322" s="134">
        <v>45107</v>
      </c>
      <c r="C1322">
        <v>2548</v>
      </c>
      <c r="D1322" t="s">
        <v>26058</v>
      </c>
      <c r="E1322">
        <v>123.5</v>
      </c>
    </row>
    <row r="1323" spans="1:5">
      <c r="A1323">
        <v>7124</v>
      </c>
      <c r="B1323" s="134">
        <v>45099</v>
      </c>
      <c r="C1323">
        <v>630</v>
      </c>
      <c r="D1323" t="s">
        <v>26017</v>
      </c>
      <c r="E1323">
        <v>7.7169999999999996</v>
      </c>
    </row>
    <row r="1324" spans="1:5">
      <c r="A1324">
        <v>7125</v>
      </c>
      <c r="B1324" s="134">
        <v>45105</v>
      </c>
      <c r="C1324">
        <v>3105</v>
      </c>
      <c r="D1324" t="s">
        <v>26118</v>
      </c>
      <c r="E1324">
        <v>167.2</v>
      </c>
    </row>
    <row r="1325" spans="1:5">
      <c r="A1325">
        <v>7126</v>
      </c>
      <c r="B1325" s="134">
        <v>45105</v>
      </c>
      <c r="C1325">
        <v>3105</v>
      </c>
      <c r="D1325" t="s">
        <v>26118</v>
      </c>
      <c r="E1325">
        <v>6.94</v>
      </c>
    </row>
    <row r="1326" spans="1:5">
      <c r="A1326">
        <v>7127</v>
      </c>
      <c r="B1326" s="134">
        <v>45105</v>
      </c>
      <c r="C1326">
        <v>3105</v>
      </c>
      <c r="D1326" t="s">
        <v>26118</v>
      </c>
      <c r="E1326">
        <v>19</v>
      </c>
    </row>
    <row r="1327" spans="1:5">
      <c r="A1327">
        <v>7128</v>
      </c>
      <c r="B1327" s="134">
        <v>45105</v>
      </c>
      <c r="C1327">
        <v>3105</v>
      </c>
      <c r="D1327" t="s">
        <v>26118</v>
      </c>
      <c r="E1327">
        <v>62.7</v>
      </c>
    </row>
    <row r="1328" spans="1:5">
      <c r="A1328">
        <v>7129</v>
      </c>
      <c r="B1328" s="134">
        <v>45105</v>
      </c>
      <c r="C1328">
        <v>3105</v>
      </c>
      <c r="D1328" t="s">
        <v>26118</v>
      </c>
      <c r="E1328">
        <v>31.35</v>
      </c>
    </row>
    <row r="1329" spans="1:5">
      <c r="A1329">
        <v>7130</v>
      </c>
      <c r="B1329" s="134">
        <v>45105</v>
      </c>
      <c r="C1329">
        <v>3105</v>
      </c>
      <c r="D1329" t="s">
        <v>26118</v>
      </c>
      <c r="E1329">
        <v>38.67</v>
      </c>
    </row>
    <row r="1330" spans="1:5">
      <c r="A1330">
        <v>7131</v>
      </c>
      <c r="B1330" s="134">
        <v>45107</v>
      </c>
      <c r="C1330">
        <v>510</v>
      </c>
      <c r="D1330" t="s">
        <v>26019</v>
      </c>
      <c r="E1330">
        <v>12.82</v>
      </c>
    </row>
    <row r="1331" spans="1:5">
      <c r="A1331">
        <v>7132</v>
      </c>
      <c r="B1331" s="134">
        <v>44992</v>
      </c>
      <c r="C1331">
        <v>3022</v>
      </c>
      <c r="D1331" t="s">
        <v>26107</v>
      </c>
      <c r="E1331">
        <v>6.78</v>
      </c>
    </row>
    <row r="1332" spans="1:5">
      <c r="A1332">
        <v>7133</v>
      </c>
      <c r="B1332" s="134">
        <v>45106</v>
      </c>
      <c r="C1332">
        <v>1851</v>
      </c>
      <c r="D1332" t="s">
        <v>26043</v>
      </c>
      <c r="E1332">
        <v>518.4</v>
      </c>
    </row>
    <row r="1333" spans="1:5">
      <c r="A1333">
        <v>7134</v>
      </c>
      <c r="B1333" s="134">
        <v>44992</v>
      </c>
      <c r="C1333">
        <v>3108</v>
      </c>
      <c r="D1333" t="s">
        <v>26119</v>
      </c>
      <c r="E1333">
        <v>12.967000000000001</v>
      </c>
    </row>
    <row r="1334" spans="1:5">
      <c r="A1334">
        <v>7135</v>
      </c>
      <c r="B1334" s="134">
        <v>44992</v>
      </c>
      <c r="C1334">
        <v>3108</v>
      </c>
      <c r="D1334" t="s">
        <v>26119</v>
      </c>
      <c r="E1334">
        <v>12.967000000000001</v>
      </c>
    </row>
    <row r="1335" spans="1:5">
      <c r="A1335">
        <v>7136</v>
      </c>
      <c r="B1335" s="134">
        <v>45084</v>
      </c>
      <c r="C1335">
        <v>3107</v>
      </c>
      <c r="D1335" t="s">
        <v>26120</v>
      </c>
      <c r="E1335">
        <v>14.25</v>
      </c>
    </row>
    <row r="1336" spans="1:5">
      <c r="A1336">
        <v>7137</v>
      </c>
      <c r="B1336" s="134">
        <v>45084</v>
      </c>
      <c r="C1336">
        <v>3107</v>
      </c>
      <c r="D1336" t="s">
        <v>26120</v>
      </c>
      <c r="E1336">
        <v>28.03</v>
      </c>
    </row>
    <row r="1337" spans="1:5">
      <c r="A1337">
        <v>7138</v>
      </c>
      <c r="B1337" s="134">
        <v>45084</v>
      </c>
      <c r="C1337">
        <v>3107</v>
      </c>
      <c r="D1337" t="s">
        <v>26120</v>
      </c>
      <c r="E1337">
        <v>5.34</v>
      </c>
    </row>
    <row r="1338" spans="1:5">
      <c r="A1338">
        <v>7139</v>
      </c>
      <c r="B1338" s="134">
        <v>45084</v>
      </c>
      <c r="C1338">
        <v>3107</v>
      </c>
      <c r="D1338" t="s">
        <v>26120</v>
      </c>
      <c r="E1338">
        <v>7.13</v>
      </c>
    </row>
    <row r="1339" spans="1:5">
      <c r="A1339">
        <v>7140</v>
      </c>
      <c r="B1339" s="134">
        <v>45138</v>
      </c>
      <c r="C1339">
        <v>3106</v>
      </c>
      <c r="D1339" t="s">
        <v>26121</v>
      </c>
      <c r="E1339">
        <v>6.6239999999999997</v>
      </c>
    </row>
    <row r="1340" spans="1:5">
      <c r="A1340">
        <v>7141</v>
      </c>
      <c r="B1340" s="134">
        <v>45138</v>
      </c>
      <c r="C1340">
        <v>3106</v>
      </c>
      <c r="D1340" t="s">
        <v>26121</v>
      </c>
      <c r="E1340">
        <v>15.36</v>
      </c>
    </row>
    <row r="1341" spans="1:5">
      <c r="A1341">
        <v>7142</v>
      </c>
      <c r="B1341" s="134">
        <v>45138</v>
      </c>
      <c r="C1341">
        <v>3106</v>
      </c>
      <c r="D1341" t="s">
        <v>26121</v>
      </c>
      <c r="E1341">
        <v>10.75</v>
      </c>
    </row>
    <row r="1342" spans="1:5">
      <c r="A1342">
        <v>7143</v>
      </c>
      <c r="B1342" s="134">
        <v>45138</v>
      </c>
      <c r="C1342">
        <v>3106</v>
      </c>
      <c r="D1342" t="s">
        <v>26121</v>
      </c>
      <c r="E1342">
        <v>26.4</v>
      </c>
    </row>
    <row r="1343" spans="1:5">
      <c r="A1343">
        <v>7144</v>
      </c>
      <c r="B1343" s="134">
        <v>45138</v>
      </c>
      <c r="C1343">
        <v>3106</v>
      </c>
      <c r="D1343" t="s">
        <v>26121</v>
      </c>
      <c r="E1343">
        <v>8.64</v>
      </c>
    </row>
    <row r="1344" spans="1:5">
      <c r="A1344">
        <v>7145</v>
      </c>
      <c r="B1344" s="134">
        <v>45023</v>
      </c>
      <c r="C1344">
        <v>2036</v>
      </c>
      <c r="D1344" t="s">
        <v>25966</v>
      </c>
      <c r="E1344">
        <v>20.52</v>
      </c>
    </row>
    <row r="1345" spans="1:5">
      <c r="A1345">
        <v>7148</v>
      </c>
      <c r="B1345" s="134">
        <v>45227</v>
      </c>
      <c r="C1345">
        <v>2357</v>
      </c>
      <c r="D1345" t="s">
        <v>25967</v>
      </c>
      <c r="E1345">
        <v>23.09</v>
      </c>
    </row>
    <row r="1346" spans="1:5">
      <c r="A1346">
        <v>7149</v>
      </c>
      <c r="B1346" s="134">
        <v>45227</v>
      </c>
      <c r="C1346">
        <v>2357</v>
      </c>
      <c r="D1346" t="s">
        <v>25967</v>
      </c>
      <c r="E1346">
        <v>24.62</v>
      </c>
    </row>
    <row r="1347" spans="1:5">
      <c r="A1347">
        <v>7151</v>
      </c>
      <c r="B1347" s="134">
        <v>45278</v>
      </c>
      <c r="C1347">
        <v>2019</v>
      </c>
      <c r="D1347" t="s">
        <v>25960</v>
      </c>
      <c r="E1347">
        <v>9.9499999999999993</v>
      </c>
    </row>
    <row r="1348" spans="1:5">
      <c r="A1348">
        <v>7153</v>
      </c>
      <c r="B1348" s="134">
        <v>45287</v>
      </c>
      <c r="C1348">
        <v>2633</v>
      </c>
      <c r="D1348" t="s">
        <v>25974</v>
      </c>
      <c r="E1348">
        <v>8.52</v>
      </c>
    </row>
    <row r="1349" spans="1:5">
      <c r="A1349">
        <v>7154</v>
      </c>
      <c r="B1349" s="134">
        <v>45107</v>
      </c>
      <c r="C1349">
        <v>2685</v>
      </c>
      <c r="D1349" t="s">
        <v>26069</v>
      </c>
      <c r="E1349">
        <v>8.48</v>
      </c>
    </row>
    <row r="1350" spans="1:5">
      <c r="A1350">
        <v>7155</v>
      </c>
      <c r="B1350" s="134">
        <v>45121</v>
      </c>
      <c r="C1350">
        <v>2357</v>
      </c>
      <c r="D1350" t="s">
        <v>25967</v>
      </c>
      <c r="E1350">
        <v>13.74</v>
      </c>
    </row>
    <row r="1351" spans="1:5">
      <c r="A1351">
        <v>7156</v>
      </c>
      <c r="B1351" s="134">
        <v>45126</v>
      </c>
      <c r="C1351">
        <v>2036</v>
      </c>
      <c r="D1351" t="s">
        <v>25966</v>
      </c>
      <c r="E1351">
        <v>25.17</v>
      </c>
    </row>
    <row r="1352" spans="1:5">
      <c r="A1352">
        <v>7157</v>
      </c>
      <c r="B1352" s="134">
        <v>45124</v>
      </c>
      <c r="C1352">
        <v>3109</v>
      </c>
      <c r="D1352" t="s">
        <v>26122</v>
      </c>
      <c r="E1352">
        <v>7.13</v>
      </c>
    </row>
    <row r="1353" spans="1:5">
      <c r="A1353">
        <v>7159</v>
      </c>
      <c r="B1353" s="134">
        <v>45124</v>
      </c>
      <c r="C1353">
        <v>3109</v>
      </c>
      <c r="D1353" t="s">
        <v>26122</v>
      </c>
      <c r="E1353">
        <v>8.4600000000000009</v>
      </c>
    </row>
    <row r="1354" spans="1:5">
      <c r="A1354">
        <v>7160</v>
      </c>
      <c r="B1354" s="134">
        <v>45124</v>
      </c>
      <c r="C1354">
        <v>3109</v>
      </c>
      <c r="D1354" t="s">
        <v>26122</v>
      </c>
      <c r="E1354">
        <v>9.7899999999999991</v>
      </c>
    </row>
    <row r="1355" spans="1:5">
      <c r="A1355">
        <v>7161</v>
      </c>
      <c r="B1355" s="134">
        <v>45124</v>
      </c>
      <c r="C1355">
        <v>3109</v>
      </c>
      <c r="D1355" t="s">
        <v>26122</v>
      </c>
      <c r="E1355">
        <v>11.34</v>
      </c>
    </row>
    <row r="1356" spans="1:5">
      <c r="A1356">
        <v>7162</v>
      </c>
      <c r="B1356" s="134">
        <v>45124</v>
      </c>
      <c r="C1356">
        <v>3109</v>
      </c>
      <c r="D1356" t="s">
        <v>26122</v>
      </c>
      <c r="E1356">
        <v>40.380000000000003</v>
      </c>
    </row>
    <row r="1357" spans="1:5">
      <c r="A1357">
        <v>7163</v>
      </c>
      <c r="B1357" s="134">
        <v>45124</v>
      </c>
      <c r="C1357">
        <v>3109</v>
      </c>
      <c r="D1357" t="s">
        <v>26122</v>
      </c>
      <c r="E1357">
        <v>26.13</v>
      </c>
    </row>
    <row r="1358" spans="1:5">
      <c r="A1358">
        <v>7164</v>
      </c>
      <c r="B1358" s="134">
        <v>45239</v>
      </c>
      <c r="C1358">
        <v>2325</v>
      </c>
      <c r="D1358" t="s">
        <v>25987</v>
      </c>
      <c r="E1358">
        <v>5.35</v>
      </c>
    </row>
    <row r="1359" spans="1:5">
      <c r="A1359">
        <v>7165</v>
      </c>
      <c r="B1359" s="134">
        <v>45216</v>
      </c>
      <c r="C1359">
        <v>2026</v>
      </c>
      <c r="D1359" t="s">
        <v>26016</v>
      </c>
      <c r="E1359">
        <v>35.42</v>
      </c>
    </row>
    <row r="1360" spans="1:5">
      <c r="A1360">
        <v>7166</v>
      </c>
      <c r="B1360" s="134">
        <v>45121</v>
      </c>
      <c r="C1360">
        <v>2015</v>
      </c>
      <c r="D1360" t="s">
        <v>26034</v>
      </c>
      <c r="E1360">
        <v>15.68</v>
      </c>
    </row>
    <row r="1361" spans="1:5">
      <c r="A1361">
        <v>7167</v>
      </c>
      <c r="B1361" s="134">
        <v>45121</v>
      </c>
      <c r="C1361">
        <v>2015</v>
      </c>
      <c r="D1361" t="s">
        <v>26034</v>
      </c>
      <c r="E1361">
        <v>20.489000000000001</v>
      </c>
    </row>
    <row r="1362" spans="1:5">
      <c r="A1362">
        <v>7168</v>
      </c>
      <c r="B1362" s="134">
        <v>45121</v>
      </c>
      <c r="C1362">
        <v>2015</v>
      </c>
      <c r="D1362" t="s">
        <v>26034</v>
      </c>
      <c r="E1362">
        <v>4.9550000000000001</v>
      </c>
    </row>
    <row r="1363" spans="1:5">
      <c r="A1363">
        <v>7169</v>
      </c>
      <c r="B1363" s="134">
        <v>45121</v>
      </c>
      <c r="C1363">
        <v>2015</v>
      </c>
      <c r="D1363" t="s">
        <v>26034</v>
      </c>
      <c r="E1363">
        <v>4.9550000000000001</v>
      </c>
    </row>
    <row r="1364" spans="1:5">
      <c r="A1364">
        <v>7170</v>
      </c>
      <c r="B1364" s="134">
        <v>45121</v>
      </c>
      <c r="C1364">
        <v>2015</v>
      </c>
      <c r="D1364" t="s">
        <v>26034</v>
      </c>
      <c r="E1364">
        <v>21</v>
      </c>
    </row>
    <row r="1365" spans="1:5">
      <c r="A1365">
        <v>7171</v>
      </c>
      <c r="B1365" s="134">
        <v>45121</v>
      </c>
      <c r="C1365">
        <v>2015</v>
      </c>
      <c r="D1365" t="s">
        <v>26034</v>
      </c>
      <c r="E1365">
        <v>18.111000000000001</v>
      </c>
    </row>
    <row r="1366" spans="1:5">
      <c r="A1366">
        <v>7172</v>
      </c>
      <c r="B1366" s="134">
        <v>45131</v>
      </c>
      <c r="C1366">
        <v>2026</v>
      </c>
      <c r="D1366" t="s">
        <v>26016</v>
      </c>
      <c r="E1366">
        <v>22.08</v>
      </c>
    </row>
    <row r="1367" spans="1:5">
      <c r="A1367">
        <v>7173</v>
      </c>
      <c r="B1367" s="134">
        <v>45223</v>
      </c>
      <c r="C1367">
        <v>2635</v>
      </c>
      <c r="D1367" t="s">
        <v>26065</v>
      </c>
      <c r="E1367">
        <v>3.6</v>
      </c>
    </row>
    <row r="1368" spans="1:5">
      <c r="A1368">
        <v>7174</v>
      </c>
      <c r="B1368" s="134">
        <v>45250</v>
      </c>
      <c r="C1368">
        <v>2635</v>
      </c>
      <c r="D1368" t="s">
        <v>26065</v>
      </c>
      <c r="E1368">
        <v>4.68</v>
      </c>
    </row>
    <row r="1369" spans="1:5">
      <c r="A1369">
        <v>7178</v>
      </c>
      <c r="B1369" s="134">
        <v>45184</v>
      </c>
      <c r="C1369">
        <v>527</v>
      </c>
      <c r="D1369" t="s">
        <v>26046</v>
      </c>
      <c r="E1369">
        <v>15.57</v>
      </c>
    </row>
    <row r="1370" spans="1:5">
      <c r="A1370">
        <v>7182</v>
      </c>
      <c r="B1370" s="134">
        <v>45195</v>
      </c>
      <c r="C1370">
        <v>2579</v>
      </c>
      <c r="D1370" t="s">
        <v>25990</v>
      </c>
      <c r="E1370">
        <v>11.41</v>
      </c>
    </row>
    <row r="1371" spans="1:5">
      <c r="A1371">
        <v>7183</v>
      </c>
      <c r="B1371" s="134">
        <v>45195</v>
      </c>
      <c r="C1371">
        <v>2579</v>
      </c>
      <c r="D1371" t="s">
        <v>25990</v>
      </c>
      <c r="E1371">
        <v>9.44</v>
      </c>
    </row>
    <row r="1372" spans="1:5">
      <c r="A1372">
        <v>7184</v>
      </c>
      <c r="B1372" s="134">
        <v>45195</v>
      </c>
      <c r="C1372">
        <v>2579</v>
      </c>
      <c r="D1372" t="s">
        <v>25990</v>
      </c>
      <c r="E1372">
        <v>11</v>
      </c>
    </row>
    <row r="1373" spans="1:5">
      <c r="A1373">
        <v>7185</v>
      </c>
      <c r="B1373" s="134">
        <v>45195</v>
      </c>
      <c r="C1373">
        <v>2579</v>
      </c>
      <c r="D1373" t="s">
        <v>25990</v>
      </c>
      <c r="E1373">
        <v>13.58</v>
      </c>
    </row>
    <row r="1374" spans="1:5">
      <c r="A1374">
        <v>7186</v>
      </c>
      <c r="B1374" s="134">
        <v>45195</v>
      </c>
      <c r="C1374">
        <v>2579</v>
      </c>
      <c r="D1374" t="s">
        <v>25990</v>
      </c>
      <c r="E1374">
        <v>15.49</v>
      </c>
    </row>
    <row r="1375" spans="1:5">
      <c r="A1375">
        <v>7187</v>
      </c>
      <c r="B1375" s="134">
        <v>45195</v>
      </c>
      <c r="C1375">
        <v>2579</v>
      </c>
      <c r="D1375" t="s">
        <v>25990</v>
      </c>
      <c r="E1375">
        <v>16.329999999999998</v>
      </c>
    </row>
    <row r="1376" spans="1:5">
      <c r="A1376">
        <v>7188</v>
      </c>
      <c r="B1376" s="134">
        <v>45195</v>
      </c>
      <c r="C1376">
        <v>2579</v>
      </c>
      <c r="D1376" t="s">
        <v>25990</v>
      </c>
      <c r="E1376">
        <v>13.79</v>
      </c>
    </row>
    <row r="1377" spans="1:5">
      <c r="A1377">
        <v>7189</v>
      </c>
      <c r="B1377" s="134">
        <v>45195</v>
      </c>
      <c r="C1377">
        <v>2579</v>
      </c>
      <c r="D1377" t="s">
        <v>25990</v>
      </c>
      <c r="E1377">
        <v>14.16</v>
      </c>
    </row>
    <row r="1378" spans="1:5">
      <c r="A1378">
        <v>7190</v>
      </c>
      <c r="B1378" s="134">
        <v>45185</v>
      </c>
      <c r="C1378">
        <v>2327</v>
      </c>
      <c r="D1378" t="s">
        <v>26024</v>
      </c>
      <c r="E1378">
        <v>23.51</v>
      </c>
    </row>
    <row r="1379" spans="1:5">
      <c r="A1379">
        <v>7191</v>
      </c>
      <c r="B1379" s="134">
        <v>45183</v>
      </c>
      <c r="C1379">
        <v>3071</v>
      </c>
      <c r="D1379" t="s">
        <v>26110</v>
      </c>
      <c r="E1379">
        <v>4.9800000000000004</v>
      </c>
    </row>
    <row r="1380" spans="1:5">
      <c r="A1380">
        <v>7192</v>
      </c>
      <c r="B1380" s="134">
        <v>45183</v>
      </c>
      <c r="C1380">
        <v>3001</v>
      </c>
      <c r="D1380" t="s">
        <v>26101</v>
      </c>
      <c r="E1380">
        <v>14.44</v>
      </c>
    </row>
    <row r="1381" spans="1:5">
      <c r="A1381">
        <v>7193</v>
      </c>
      <c r="B1381" s="134">
        <v>45183</v>
      </c>
      <c r="C1381">
        <v>3001</v>
      </c>
      <c r="D1381" t="s">
        <v>26101</v>
      </c>
      <c r="E1381">
        <v>25.65</v>
      </c>
    </row>
    <row r="1382" spans="1:5">
      <c r="A1382">
        <v>7194</v>
      </c>
      <c r="B1382" s="134">
        <v>45183</v>
      </c>
      <c r="C1382">
        <v>3001</v>
      </c>
      <c r="D1382" t="s">
        <v>26101</v>
      </c>
      <c r="E1382">
        <v>18.5</v>
      </c>
    </row>
    <row r="1383" spans="1:5">
      <c r="A1383">
        <v>7195</v>
      </c>
      <c r="B1383" s="134">
        <v>45184</v>
      </c>
      <c r="C1383">
        <v>1307</v>
      </c>
      <c r="D1383" t="s">
        <v>25983</v>
      </c>
      <c r="E1383">
        <v>41.47</v>
      </c>
    </row>
    <row r="1384" spans="1:5">
      <c r="A1384">
        <v>7196</v>
      </c>
      <c r="B1384" s="134">
        <v>45184</v>
      </c>
      <c r="C1384">
        <v>1307</v>
      </c>
      <c r="D1384" t="s">
        <v>25983</v>
      </c>
      <c r="E1384">
        <v>37.270000000000003</v>
      </c>
    </row>
    <row r="1385" spans="1:5">
      <c r="A1385">
        <v>7197</v>
      </c>
      <c r="B1385" s="134">
        <v>45187</v>
      </c>
      <c r="C1385">
        <v>2738</v>
      </c>
      <c r="D1385" t="s">
        <v>26052</v>
      </c>
      <c r="E1385">
        <v>16.670000000000002</v>
      </c>
    </row>
    <row r="1386" spans="1:5">
      <c r="A1386">
        <v>7200</v>
      </c>
      <c r="B1386" s="134">
        <v>45159</v>
      </c>
      <c r="C1386">
        <v>2860</v>
      </c>
      <c r="D1386" t="s">
        <v>26091</v>
      </c>
      <c r="E1386">
        <v>15.05</v>
      </c>
    </row>
    <row r="1387" spans="1:5">
      <c r="A1387">
        <v>7201</v>
      </c>
      <c r="B1387" s="134">
        <v>45253</v>
      </c>
      <c r="C1387">
        <v>2135</v>
      </c>
      <c r="D1387" t="s">
        <v>25996</v>
      </c>
      <c r="E1387">
        <v>18.492000000000001</v>
      </c>
    </row>
    <row r="1388" spans="1:5">
      <c r="A1388">
        <v>7203</v>
      </c>
      <c r="B1388" s="134">
        <v>45116</v>
      </c>
      <c r="C1388">
        <v>2147</v>
      </c>
      <c r="D1388" t="s">
        <v>26044</v>
      </c>
      <c r="E1388">
        <v>11.25</v>
      </c>
    </row>
    <row r="1389" spans="1:5">
      <c r="A1389">
        <v>7204</v>
      </c>
      <c r="B1389" s="134">
        <v>45025</v>
      </c>
      <c r="C1389">
        <v>2036</v>
      </c>
      <c r="D1389" t="s">
        <v>25966</v>
      </c>
      <c r="E1389">
        <v>31.18</v>
      </c>
    </row>
    <row r="1390" spans="1:5">
      <c r="A1390">
        <v>7205</v>
      </c>
      <c r="B1390" s="134">
        <v>45025</v>
      </c>
      <c r="C1390">
        <v>2036</v>
      </c>
      <c r="D1390" t="s">
        <v>25966</v>
      </c>
      <c r="E1390">
        <v>31.18</v>
      </c>
    </row>
    <row r="1391" spans="1:5">
      <c r="A1391">
        <v>7206</v>
      </c>
      <c r="B1391" s="134">
        <v>45187</v>
      </c>
      <c r="C1391">
        <v>2738</v>
      </c>
      <c r="D1391" t="s">
        <v>26052</v>
      </c>
      <c r="E1391">
        <v>46.22</v>
      </c>
    </row>
    <row r="1392" spans="1:5">
      <c r="A1392">
        <v>7207</v>
      </c>
      <c r="B1392" s="134">
        <v>45182</v>
      </c>
      <c r="C1392">
        <v>294</v>
      </c>
      <c r="D1392" t="s">
        <v>25970</v>
      </c>
      <c r="E1392">
        <v>40.380000000000003</v>
      </c>
    </row>
    <row r="1393" spans="1:5">
      <c r="A1393">
        <v>7208</v>
      </c>
      <c r="B1393" s="134">
        <v>45182</v>
      </c>
      <c r="C1393">
        <v>294</v>
      </c>
      <c r="D1393" t="s">
        <v>25970</v>
      </c>
      <c r="E1393">
        <v>35.700000000000003</v>
      </c>
    </row>
    <row r="1394" spans="1:5">
      <c r="A1394">
        <v>7209</v>
      </c>
      <c r="B1394" s="134">
        <v>45188</v>
      </c>
      <c r="C1394">
        <v>2723</v>
      </c>
      <c r="D1394" t="s">
        <v>26074</v>
      </c>
      <c r="E1394">
        <v>20</v>
      </c>
    </row>
    <row r="1395" spans="1:5">
      <c r="A1395">
        <v>7210</v>
      </c>
      <c r="B1395" s="134">
        <v>45188</v>
      </c>
      <c r="C1395">
        <v>2723</v>
      </c>
      <c r="D1395" t="s">
        <v>26074</v>
      </c>
      <c r="E1395">
        <v>18.5</v>
      </c>
    </row>
    <row r="1396" spans="1:5">
      <c r="A1396">
        <v>7211</v>
      </c>
      <c r="B1396" s="134">
        <v>45188</v>
      </c>
      <c r="C1396">
        <v>2723</v>
      </c>
      <c r="D1396" t="s">
        <v>26074</v>
      </c>
      <c r="E1396">
        <v>20</v>
      </c>
    </row>
    <row r="1397" spans="1:5">
      <c r="A1397">
        <v>7212</v>
      </c>
      <c r="B1397" s="134">
        <v>45188</v>
      </c>
      <c r="C1397">
        <v>2723</v>
      </c>
      <c r="D1397" t="s">
        <v>26074</v>
      </c>
      <c r="E1397">
        <v>20</v>
      </c>
    </row>
    <row r="1398" spans="1:5">
      <c r="A1398">
        <v>7213</v>
      </c>
      <c r="B1398" s="134">
        <v>45198</v>
      </c>
      <c r="C1398">
        <v>2835</v>
      </c>
      <c r="D1398" t="s">
        <v>26088</v>
      </c>
      <c r="E1398">
        <v>9.3000000000000007</v>
      </c>
    </row>
    <row r="1399" spans="1:5">
      <c r="A1399">
        <v>7214</v>
      </c>
      <c r="B1399" s="134">
        <v>45190</v>
      </c>
      <c r="C1399">
        <v>2297</v>
      </c>
      <c r="D1399" t="s">
        <v>26021</v>
      </c>
      <c r="E1399">
        <v>7.3</v>
      </c>
    </row>
    <row r="1400" spans="1:5">
      <c r="A1400">
        <v>7215</v>
      </c>
      <c r="B1400" s="134">
        <v>45190</v>
      </c>
      <c r="C1400">
        <v>2297</v>
      </c>
      <c r="D1400" t="s">
        <v>26021</v>
      </c>
      <c r="E1400">
        <v>18.5</v>
      </c>
    </row>
    <row r="1401" spans="1:5">
      <c r="A1401">
        <v>7216</v>
      </c>
      <c r="B1401" s="134">
        <v>45190</v>
      </c>
      <c r="C1401">
        <v>2297</v>
      </c>
      <c r="D1401" t="s">
        <v>26021</v>
      </c>
      <c r="E1401">
        <v>16.68</v>
      </c>
    </row>
    <row r="1402" spans="1:5">
      <c r="A1402">
        <v>7217</v>
      </c>
      <c r="B1402" s="134">
        <v>45190</v>
      </c>
      <c r="C1402">
        <v>2297</v>
      </c>
      <c r="D1402" t="s">
        <v>26021</v>
      </c>
      <c r="E1402">
        <v>18</v>
      </c>
    </row>
    <row r="1403" spans="1:5">
      <c r="A1403">
        <v>7218</v>
      </c>
      <c r="B1403" s="134">
        <v>45197</v>
      </c>
      <c r="C1403">
        <v>2512</v>
      </c>
      <c r="D1403" t="s">
        <v>26048</v>
      </c>
      <c r="E1403">
        <v>10.4</v>
      </c>
    </row>
    <row r="1404" spans="1:5">
      <c r="A1404">
        <v>7219</v>
      </c>
      <c r="B1404" s="134">
        <v>45180</v>
      </c>
      <c r="C1404">
        <v>3116</v>
      </c>
      <c r="D1404" t="s">
        <v>26123</v>
      </c>
      <c r="E1404">
        <v>19.100000000000001</v>
      </c>
    </row>
    <row r="1405" spans="1:5">
      <c r="A1405">
        <v>7220</v>
      </c>
      <c r="B1405" s="134">
        <v>45180</v>
      </c>
      <c r="C1405">
        <v>3116</v>
      </c>
      <c r="D1405" t="s">
        <v>26123</v>
      </c>
      <c r="E1405">
        <v>19.100000000000001</v>
      </c>
    </row>
    <row r="1406" spans="1:5">
      <c r="A1406">
        <v>7221</v>
      </c>
      <c r="B1406" s="134">
        <v>45196</v>
      </c>
      <c r="C1406">
        <v>116</v>
      </c>
      <c r="D1406" t="s">
        <v>25984</v>
      </c>
      <c r="E1406">
        <v>14.21</v>
      </c>
    </row>
    <row r="1407" spans="1:5">
      <c r="A1407">
        <v>7222</v>
      </c>
      <c r="B1407" s="134">
        <v>45196</v>
      </c>
      <c r="C1407">
        <v>116</v>
      </c>
      <c r="D1407" t="s">
        <v>25984</v>
      </c>
      <c r="E1407">
        <v>14.21</v>
      </c>
    </row>
    <row r="1408" spans="1:5">
      <c r="A1408">
        <v>7223</v>
      </c>
      <c r="B1408" s="134">
        <v>45198</v>
      </c>
      <c r="C1408">
        <v>2772</v>
      </c>
      <c r="D1408" t="s">
        <v>26007</v>
      </c>
      <c r="E1408">
        <v>29.38</v>
      </c>
    </row>
    <row r="1409" spans="1:5">
      <c r="A1409">
        <v>7224</v>
      </c>
      <c r="B1409" s="134">
        <v>45198</v>
      </c>
      <c r="C1409">
        <v>2772</v>
      </c>
      <c r="D1409" t="s">
        <v>26007</v>
      </c>
      <c r="E1409">
        <v>60</v>
      </c>
    </row>
    <row r="1410" spans="1:5">
      <c r="A1410">
        <v>7225</v>
      </c>
      <c r="B1410" s="134">
        <v>45087</v>
      </c>
      <c r="C1410">
        <v>3023</v>
      </c>
      <c r="D1410" t="s">
        <v>25999</v>
      </c>
      <c r="E1410">
        <v>63.38</v>
      </c>
    </row>
    <row r="1411" spans="1:5">
      <c r="A1411">
        <v>7226</v>
      </c>
      <c r="B1411" s="134">
        <v>45087</v>
      </c>
      <c r="C1411">
        <v>3023</v>
      </c>
      <c r="D1411" t="s">
        <v>25999</v>
      </c>
      <c r="E1411">
        <v>65.73</v>
      </c>
    </row>
    <row r="1412" spans="1:5">
      <c r="A1412">
        <v>7227</v>
      </c>
      <c r="B1412" s="134">
        <v>45087</v>
      </c>
      <c r="C1412">
        <v>3023</v>
      </c>
      <c r="D1412" t="s">
        <v>25999</v>
      </c>
      <c r="E1412">
        <v>33</v>
      </c>
    </row>
    <row r="1413" spans="1:5">
      <c r="A1413">
        <v>7228</v>
      </c>
      <c r="B1413" s="134">
        <v>45087</v>
      </c>
      <c r="C1413">
        <v>3023</v>
      </c>
      <c r="D1413" t="s">
        <v>25999</v>
      </c>
      <c r="E1413">
        <v>27.95</v>
      </c>
    </row>
    <row r="1414" spans="1:5">
      <c r="A1414">
        <v>7229</v>
      </c>
      <c r="B1414" s="134">
        <v>45179</v>
      </c>
      <c r="C1414">
        <v>3087</v>
      </c>
      <c r="D1414" t="s">
        <v>26015</v>
      </c>
      <c r="E1414">
        <v>25.94</v>
      </c>
    </row>
    <row r="1415" spans="1:5">
      <c r="A1415">
        <v>7229</v>
      </c>
      <c r="B1415" s="134">
        <v>45179</v>
      </c>
      <c r="C1415">
        <v>3087</v>
      </c>
      <c r="D1415" t="s">
        <v>26015</v>
      </c>
      <c r="E1415">
        <v>25.94</v>
      </c>
    </row>
    <row r="1416" spans="1:5">
      <c r="A1416">
        <v>7230</v>
      </c>
      <c r="B1416" s="134">
        <v>45179</v>
      </c>
      <c r="C1416">
        <v>3087</v>
      </c>
      <c r="D1416" t="s">
        <v>26015</v>
      </c>
      <c r="E1416">
        <v>36.1</v>
      </c>
    </row>
    <row r="1417" spans="1:5">
      <c r="A1417">
        <v>7231</v>
      </c>
      <c r="B1417" s="134">
        <v>45179</v>
      </c>
      <c r="C1417">
        <v>3087</v>
      </c>
      <c r="D1417" t="s">
        <v>26015</v>
      </c>
      <c r="E1417">
        <v>8.93</v>
      </c>
    </row>
    <row r="1418" spans="1:5">
      <c r="A1418">
        <v>7232</v>
      </c>
      <c r="B1418" s="134">
        <v>45179</v>
      </c>
      <c r="C1418">
        <v>3087</v>
      </c>
      <c r="D1418" t="s">
        <v>26015</v>
      </c>
      <c r="E1418">
        <v>26.13</v>
      </c>
    </row>
    <row r="1419" spans="1:5">
      <c r="A1419">
        <v>7233</v>
      </c>
      <c r="B1419" s="134">
        <v>45179</v>
      </c>
      <c r="C1419">
        <v>3087</v>
      </c>
      <c r="D1419" t="s">
        <v>26015</v>
      </c>
      <c r="E1419">
        <v>30.04</v>
      </c>
    </row>
    <row r="1420" spans="1:5">
      <c r="A1420">
        <v>7234</v>
      </c>
      <c r="B1420" s="134">
        <v>45179</v>
      </c>
      <c r="C1420">
        <v>3087</v>
      </c>
      <c r="D1420" t="s">
        <v>26015</v>
      </c>
      <c r="E1420">
        <v>17.5</v>
      </c>
    </row>
    <row r="1421" spans="1:5">
      <c r="A1421">
        <v>7235</v>
      </c>
      <c r="B1421" s="134">
        <v>45179</v>
      </c>
      <c r="C1421">
        <v>3087</v>
      </c>
      <c r="D1421" t="s">
        <v>26015</v>
      </c>
      <c r="E1421">
        <v>14.73</v>
      </c>
    </row>
    <row r="1422" spans="1:5">
      <c r="A1422">
        <v>7236</v>
      </c>
      <c r="B1422" s="134">
        <v>45179</v>
      </c>
      <c r="C1422">
        <v>3087</v>
      </c>
      <c r="D1422" t="s">
        <v>26015</v>
      </c>
      <c r="E1422">
        <v>8.5500000000000007</v>
      </c>
    </row>
    <row r="1423" spans="1:5">
      <c r="A1423">
        <v>7237</v>
      </c>
      <c r="B1423" s="134">
        <v>45179</v>
      </c>
      <c r="C1423">
        <v>3087</v>
      </c>
      <c r="D1423" t="s">
        <v>26015</v>
      </c>
      <c r="E1423">
        <v>8.5500000000000007</v>
      </c>
    </row>
    <row r="1424" spans="1:5">
      <c r="A1424">
        <v>7238</v>
      </c>
      <c r="B1424" s="134">
        <v>45179</v>
      </c>
      <c r="C1424">
        <v>3087</v>
      </c>
      <c r="D1424" t="s">
        <v>26015</v>
      </c>
      <c r="E1424">
        <v>10.17</v>
      </c>
    </row>
    <row r="1425" spans="1:5">
      <c r="A1425">
        <v>7239</v>
      </c>
      <c r="B1425" s="134">
        <v>45242</v>
      </c>
      <c r="C1425">
        <v>2194</v>
      </c>
      <c r="D1425" t="s">
        <v>26010</v>
      </c>
      <c r="E1425">
        <v>4.32</v>
      </c>
    </row>
    <row r="1426" spans="1:5">
      <c r="A1426">
        <v>7240</v>
      </c>
      <c r="B1426" s="134">
        <v>45212</v>
      </c>
      <c r="C1426">
        <v>2927</v>
      </c>
      <c r="D1426" t="s">
        <v>26095</v>
      </c>
      <c r="E1426">
        <v>18.34</v>
      </c>
    </row>
    <row r="1427" spans="1:5">
      <c r="A1427">
        <v>7241</v>
      </c>
      <c r="B1427" s="134">
        <v>45209</v>
      </c>
      <c r="C1427">
        <v>1518</v>
      </c>
      <c r="D1427" t="s">
        <v>26012</v>
      </c>
      <c r="E1427">
        <v>2.48</v>
      </c>
    </row>
    <row r="1428" spans="1:5">
      <c r="A1428">
        <v>7242</v>
      </c>
      <c r="B1428" s="134">
        <v>45215</v>
      </c>
      <c r="C1428">
        <v>230</v>
      </c>
      <c r="D1428" t="s">
        <v>26025</v>
      </c>
      <c r="E1428">
        <v>4.6100000000000003</v>
      </c>
    </row>
    <row r="1429" spans="1:5">
      <c r="A1429">
        <v>7243</v>
      </c>
      <c r="B1429" s="134">
        <v>45215</v>
      </c>
      <c r="C1429">
        <v>230</v>
      </c>
      <c r="D1429" t="s">
        <v>26025</v>
      </c>
      <c r="E1429">
        <v>65.099999999999994</v>
      </c>
    </row>
    <row r="1430" spans="1:5">
      <c r="A1430">
        <v>7244</v>
      </c>
      <c r="B1430" s="134">
        <v>45217</v>
      </c>
      <c r="C1430">
        <v>3119</v>
      </c>
      <c r="D1430" t="s">
        <v>26124</v>
      </c>
      <c r="E1430">
        <v>7.65</v>
      </c>
    </row>
    <row r="1431" spans="1:5">
      <c r="A1431">
        <v>7245</v>
      </c>
      <c r="B1431" s="134">
        <v>45217</v>
      </c>
      <c r="C1431">
        <v>3119</v>
      </c>
      <c r="D1431" t="s">
        <v>26124</v>
      </c>
      <c r="E1431">
        <v>7.65</v>
      </c>
    </row>
    <row r="1432" spans="1:5">
      <c r="A1432">
        <v>7246</v>
      </c>
      <c r="B1432" s="134">
        <v>45217</v>
      </c>
      <c r="C1432">
        <v>3119</v>
      </c>
      <c r="D1432" t="s">
        <v>26124</v>
      </c>
      <c r="E1432">
        <v>7.65</v>
      </c>
    </row>
    <row r="1433" spans="1:5">
      <c r="A1433">
        <v>7247</v>
      </c>
      <c r="B1433" s="134">
        <v>45240</v>
      </c>
      <c r="C1433">
        <v>2823</v>
      </c>
      <c r="D1433" t="s">
        <v>26084</v>
      </c>
      <c r="E1433">
        <v>24.5</v>
      </c>
    </row>
    <row r="1434" spans="1:5">
      <c r="A1434">
        <v>7248</v>
      </c>
      <c r="B1434" s="134">
        <v>45223</v>
      </c>
      <c r="C1434">
        <v>514</v>
      </c>
      <c r="D1434" t="s">
        <v>25992</v>
      </c>
      <c r="E1434">
        <v>14.42</v>
      </c>
    </row>
    <row r="1435" spans="1:5">
      <c r="A1435">
        <v>7249</v>
      </c>
      <c r="B1435" s="134">
        <v>45223</v>
      </c>
      <c r="C1435">
        <v>514</v>
      </c>
      <c r="D1435" t="s">
        <v>25992</v>
      </c>
      <c r="E1435">
        <v>6.89</v>
      </c>
    </row>
    <row r="1436" spans="1:5">
      <c r="A1436">
        <v>7250</v>
      </c>
      <c r="B1436" s="134">
        <v>45223</v>
      </c>
      <c r="C1436">
        <v>514</v>
      </c>
      <c r="D1436" t="s">
        <v>25992</v>
      </c>
      <c r="E1436">
        <v>9.83</v>
      </c>
    </row>
    <row r="1437" spans="1:5">
      <c r="A1437">
        <v>7251</v>
      </c>
      <c r="B1437" s="134">
        <v>45217</v>
      </c>
      <c r="C1437">
        <v>527</v>
      </c>
      <c r="D1437" t="s">
        <v>26046</v>
      </c>
      <c r="E1437">
        <v>47.38</v>
      </c>
    </row>
    <row r="1438" spans="1:5">
      <c r="A1438">
        <v>7252</v>
      </c>
      <c r="B1438" s="134">
        <v>45217</v>
      </c>
      <c r="C1438">
        <v>527</v>
      </c>
      <c r="D1438" t="s">
        <v>26046</v>
      </c>
      <c r="E1438">
        <v>16.5</v>
      </c>
    </row>
    <row r="1439" spans="1:5">
      <c r="A1439">
        <v>7253</v>
      </c>
      <c r="B1439" s="134">
        <v>45217</v>
      </c>
      <c r="C1439">
        <v>527</v>
      </c>
      <c r="D1439" t="s">
        <v>26046</v>
      </c>
      <c r="E1439">
        <v>73.599999999999994</v>
      </c>
    </row>
    <row r="1440" spans="1:5">
      <c r="A1440">
        <v>7254</v>
      </c>
      <c r="B1440" s="134">
        <v>45217</v>
      </c>
      <c r="C1440">
        <v>527</v>
      </c>
      <c r="D1440" t="s">
        <v>26046</v>
      </c>
      <c r="E1440">
        <v>48.23</v>
      </c>
    </row>
    <row r="1441" spans="1:5">
      <c r="A1441">
        <v>7261</v>
      </c>
      <c r="B1441" s="134">
        <v>45088</v>
      </c>
      <c r="C1441">
        <v>504</v>
      </c>
      <c r="D1441" t="s">
        <v>25994</v>
      </c>
      <c r="E1441">
        <v>305</v>
      </c>
    </row>
    <row r="1442" spans="1:5">
      <c r="A1442">
        <v>7278</v>
      </c>
      <c r="B1442" s="134">
        <v>45230</v>
      </c>
      <c r="C1442">
        <v>3087</v>
      </c>
      <c r="D1442" t="s">
        <v>26015</v>
      </c>
      <c r="E1442">
        <v>25.65</v>
      </c>
    </row>
    <row r="1443" spans="1:5">
      <c r="A1443">
        <v>7279</v>
      </c>
      <c r="B1443" s="134">
        <v>45118</v>
      </c>
      <c r="C1443">
        <v>2036</v>
      </c>
      <c r="D1443" t="s">
        <v>25966</v>
      </c>
      <c r="E1443">
        <v>17.05</v>
      </c>
    </row>
    <row r="1444" spans="1:5">
      <c r="A1444">
        <v>7280</v>
      </c>
      <c r="B1444" s="134">
        <v>45088</v>
      </c>
      <c r="C1444">
        <v>2796</v>
      </c>
      <c r="D1444" t="s">
        <v>26054</v>
      </c>
      <c r="E1444">
        <v>19.95</v>
      </c>
    </row>
    <row r="1445" spans="1:5">
      <c r="A1445">
        <v>7281</v>
      </c>
      <c r="B1445" s="134">
        <v>44968</v>
      </c>
      <c r="C1445">
        <v>2116</v>
      </c>
      <c r="D1445" t="s">
        <v>26027</v>
      </c>
      <c r="E1445">
        <v>9.69</v>
      </c>
    </row>
    <row r="1446" spans="1:5">
      <c r="A1446">
        <v>7282</v>
      </c>
      <c r="B1446" s="134">
        <v>45118</v>
      </c>
      <c r="C1446">
        <v>2312</v>
      </c>
      <c r="D1446" t="s">
        <v>25995</v>
      </c>
      <c r="E1446">
        <v>16.79</v>
      </c>
    </row>
    <row r="1447" spans="1:5">
      <c r="A1447">
        <v>7283</v>
      </c>
      <c r="B1447" s="134">
        <v>45088</v>
      </c>
      <c r="C1447">
        <v>2815</v>
      </c>
      <c r="D1447" t="s">
        <v>26067</v>
      </c>
      <c r="E1447">
        <v>370</v>
      </c>
    </row>
    <row r="1448" spans="1:5">
      <c r="A1448">
        <v>7284</v>
      </c>
      <c r="B1448" s="134">
        <v>45149</v>
      </c>
      <c r="C1448">
        <v>116</v>
      </c>
      <c r="D1448" t="s">
        <v>25984</v>
      </c>
      <c r="E1448">
        <v>0</v>
      </c>
    </row>
    <row r="1449" spans="1:5">
      <c r="A1449">
        <v>7285</v>
      </c>
      <c r="B1449" s="134">
        <v>45118</v>
      </c>
      <c r="C1449">
        <v>2026</v>
      </c>
      <c r="D1449" t="s">
        <v>26016</v>
      </c>
      <c r="E1449">
        <v>19.12</v>
      </c>
    </row>
    <row r="1450" spans="1:5">
      <c r="A1450">
        <v>7286</v>
      </c>
      <c r="B1450" s="134">
        <v>45180</v>
      </c>
      <c r="C1450">
        <v>3123</v>
      </c>
      <c r="D1450" t="s">
        <v>26125</v>
      </c>
      <c r="E1450">
        <v>9.17</v>
      </c>
    </row>
    <row r="1451" spans="1:5">
      <c r="A1451">
        <v>7287</v>
      </c>
      <c r="B1451" s="134">
        <v>45180</v>
      </c>
      <c r="C1451">
        <v>3123</v>
      </c>
      <c r="D1451" t="s">
        <v>26125</v>
      </c>
      <c r="E1451">
        <v>9.17</v>
      </c>
    </row>
    <row r="1452" spans="1:5">
      <c r="A1452">
        <v>7288</v>
      </c>
      <c r="B1452" s="134">
        <v>45210</v>
      </c>
      <c r="C1452">
        <v>2826</v>
      </c>
      <c r="D1452" t="s">
        <v>26085</v>
      </c>
      <c r="E1452">
        <v>5.27</v>
      </c>
    </row>
    <row r="1453" spans="1:5">
      <c r="A1453">
        <v>7289</v>
      </c>
      <c r="B1453" s="134">
        <v>45210</v>
      </c>
      <c r="C1453">
        <v>2826</v>
      </c>
      <c r="D1453" t="s">
        <v>26085</v>
      </c>
      <c r="E1453">
        <v>5.7759999999999998</v>
      </c>
    </row>
    <row r="1454" spans="1:5">
      <c r="A1454">
        <v>7293</v>
      </c>
      <c r="B1454" s="134">
        <v>45149</v>
      </c>
      <c r="C1454">
        <v>2568</v>
      </c>
      <c r="D1454" t="s">
        <v>26059</v>
      </c>
      <c r="E1454">
        <v>10.45</v>
      </c>
    </row>
    <row r="1455" spans="1:5">
      <c r="A1455">
        <v>7294</v>
      </c>
      <c r="B1455" s="134">
        <v>44968</v>
      </c>
      <c r="C1455">
        <v>3122</v>
      </c>
      <c r="D1455" t="s">
        <v>26126</v>
      </c>
      <c r="E1455">
        <v>22.6</v>
      </c>
    </row>
    <row r="1456" spans="1:5">
      <c r="A1456">
        <v>7294</v>
      </c>
      <c r="B1456" s="134">
        <v>44968</v>
      </c>
      <c r="C1456">
        <v>3122</v>
      </c>
      <c r="D1456" t="s">
        <v>26126</v>
      </c>
      <c r="E1456">
        <v>23.49</v>
      </c>
    </row>
    <row r="1457" spans="1:5">
      <c r="A1457">
        <v>7295</v>
      </c>
      <c r="B1457" s="134">
        <v>44968</v>
      </c>
      <c r="C1457">
        <v>3122</v>
      </c>
      <c r="D1457" t="s">
        <v>26126</v>
      </c>
      <c r="E1457">
        <v>24.95</v>
      </c>
    </row>
    <row r="1458" spans="1:5">
      <c r="A1458">
        <v>7296</v>
      </c>
      <c r="B1458" s="134">
        <v>44968</v>
      </c>
      <c r="C1458">
        <v>3122</v>
      </c>
      <c r="D1458" t="s">
        <v>26126</v>
      </c>
      <c r="E1458">
        <v>29.36</v>
      </c>
    </row>
    <row r="1459" spans="1:5">
      <c r="A1459">
        <v>7297</v>
      </c>
      <c r="B1459" s="134">
        <v>44968</v>
      </c>
      <c r="C1459">
        <v>3122</v>
      </c>
      <c r="D1459" t="s">
        <v>26126</v>
      </c>
      <c r="E1459">
        <v>24.69</v>
      </c>
    </row>
    <row r="1460" spans="1:5">
      <c r="A1460">
        <v>7298</v>
      </c>
      <c r="B1460" s="134">
        <v>44968</v>
      </c>
      <c r="C1460">
        <v>3122</v>
      </c>
      <c r="D1460" t="s">
        <v>26126</v>
      </c>
      <c r="E1460">
        <v>29.36</v>
      </c>
    </row>
    <row r="1461" spans="1:5">
      <c r="A1461">
        <v>7299</v>
      </c>
      <c r="B1461" s="134">
        <v>44968</v>
      </c>
      <c r="C1461">
        <v>3122</v>
      </c>
      <c r="D1461" t="s">
        <v>26126</v>
      </c>
      <c r="E1461">
        <v>29.36</v>
      </c>
    </row>
    <row r="1462" spans="1:5">
      <c r="A1462">
        <v>7300</v>
      </c>
      <c r="B1462" s="134">
        <v>44968</v>
      </c>
      <c r="C1462">
        <v>3122</v>
      </c>
      <c r="D1462" t="s">
        <v>26126</v>
      </c>
      <c r="E1462">
        <v>0</v>
      </c>
    </row>
    <row r="1463" spans="1:5">
      <c r="A1463">
        <v>7301</v>
      </c>
      <c r="B1463" s="134">
        <v>44968</v>
      </c>
      <c r="C1463">
        <v>3122</v>
      </c>
      <c r="D1463" t="s">
        <v>26126</v>
      </c>
      <c r="E1463">
        <v>9.36</v>
      </c>
    </row>
    <row r="1464" spans="1:5">
      <c r="A1464">
        <v>7302</v>
      </c>
      <c r="B1464" s="134">
        <v>44968</v>
      </c>
      <c r="C1464">
        <v>3122</v>
      </c>
      <c r="D1464" t="s">
        <v>26126</v>
      </c>
      <c r="E1464">
        <v>44.1</v>
      </c>
    </row>
    <row r="1465" spans="1:5">
      <c r="A1465">
        <v>7303</v>
      </c>
      <c r="B1465" s="134">
        <v>44968</v>
      </c>
      <c r="C1465">
        <v>3122</v>
      </c>
      <c r="D1465" t="s">
        <v>26126</v>
      </c>
      <c r="E1465">
        <v>18.739999999999998</v>
      </c>
    </row>
    <row r="1466" spans="1:5">
      <c r="A1466">
        <v>7304</v>
      </c>
      <c r="B1466" s="134">
        <v>44968</v>
      </c>
      <c r="C1466">
        <v>3122</v>
      </c>
      <c r="D1466" t="s">
        <v>26126</v>
      </c>
      <c r="E1466">
        <v>15.43</v>
      </c>
    </row>
    <row r="1467" spans="1:5">
      <c r="A1467">
        <v>7305</v>
      </c>
      <c r="B1467" s="134">
        <v>45245</v>
      </c>
      <c r="C1467">
        <v>2834</v>
      </c>
      <c r="D1467" t="s">
        <v>26087</v>
      </c>
      <c r="E1467">
        <v>14.88</v>
      </c>
    </row>
    <row r="1468" spans="1:5">
      <c r="A1468">
        <v>7306</v>
      </c>
      <c r="B1468" s="134">
        <v>45210</v>
      </c>
      <c r="C1468">
        <v>2826</v>
      </c>
      <c r="D1468" t="s">
        <v>26085</v>
      </c>
      <c r="E1468">
        <v>5.415</v>
      </c>
    </row>
    <row r="1469" spans="1:5">
      <c r="A1469">
        <v>7307</v>
      </c>
      <c r="B1469" s="134">
        <v>45245</v>
      </c>
      <c r="C1469">
        <v>923</v>
      </c>
      <c r="D1469" t="s">
        <v>26127</v>
      </c>
      <c r="E1469">
        <v>38.764000000000003</v>
      </c>
    </row>
    <row r="1470" spans="1:5">
      <c r="A1470">
        <v>7308</v>
      </c>
      <c r="B1470" s="134">
        <v>45246</v>
      </c>
      <c r="C1470">
        <v>3071</v>
      </c>
      <c r="D1470" t="s">
        <v>26110</v>
      </c>
      <c r="E1470">
        <v>0</v>
      </c>
    </row>
    <row r="1471" spans="1:5">
      <c r="A1471">
        <v>7309</v>
      </c>
      <c r="B1471" s="134">
        <v>45246</v>
      </c>
      <c r="C1471">
        <v>3123</v>
      </c>
      <c r="D1471" t="s">
        <v>26125</v>
      </c>
      <c r="E1471">
        <v>18.899999999999999</v>
      </c>
    </row>
    <row r="1472" spans="1:5">
      <c r="A1472">
        <v>7310</v>
      </c>
      <c r="B1472" s="134">
        <v>45180</v>
      </c>
      <c r="C1472">
        <v>1851</v>
      </c>
      <c r="D1472" t="s">
        <v>26043</v>
      </c>
      <c r="E1472">
        <v>134.4</v>
      </c>
    </row>
    <row r="1473" spans="1:5">
      <c r="A1473">
        <v>7311</v>
      </c>
      <c r="B1473" s="134">
        <v>45210</v>
      </c>
      <c r="C1473">
        <v>2373</v>
      </c>
      <c r="D1473" t="s">
        <v>26003</v>
      </c>
      <c r="E1473">
        <v>20.257000000000001</v>
      </c>
    </row>
    <row r="1474" spans="1:5">
      <c r="A1474">
        <v>7312</v>
      </c>
      <c r="B1474" s="134">
        <v>45210</v>
      </c>
      <c r="C1474">
        <v>2373</v>
      </c>
      <c r="D1474" t="s">
        <v>26003</v>
      </c>
      <c r="E1474">
        <v>24.655000000000001</v>
      </c>
    </row>
    <row r="1475" spans="1:5">
      <c r="A1475">
        <v>7313</v>
      </c>
      <c r="B1475" s="134">
        <v>45250</v>
      </c>
      <c r="C1475">
        <v>219</v>
      </c>
      <c r="D1475" t="s">
        <v>26009</v>
      </c>
      <c r="E1475">
        <v>7.0039999999999996</v>
      </c>
    </row>
    <row r="1476" spans="1:5">
      <c r="A1476">
        <v>7314</v>
      </c>
      <c r="B1476" s="134">
        <v>45250</v>
      </c>
      <c r="C1476">
        <v>219</v>
      </c>
      <c r="D1476" t="s">
        <v>26009</v>
      </c>
      <c r="E1476">
        <v>7.4160000000000004</v>
      </c>
    </row>
    <row r="1477" spans="1:5">
      <c r="A1477">
        <v>7315</v>
      </c>
      <c r="B1477" s="134">
        <v>45254</v>
      </c>
      <c r="C1477">
        <v>3094</v>
      </c>
      <c r="D1477" t="s">
        <v>26114</v>
      </c>
      <c r="E1477">
        <v>53.1</v>
      </c>
    </row>
    <row r="1478" spans="1:5">
      <c r="A1478">
        <v>7316</v>
      </c>
      <c r="B1478" s="134">
        <v>45252</v>
      </c>
      <c r="C1478">
        <v>2036</v>
      </c>
      <c r="D1478" t="s">
        <v>25966</v>
      </c>
      <c r="E1478">
        <v>54.12</v>
      </c>
    </row>
    <row r="1479" spans="1:5">
      <c r="A1479">
        <v>7317</v>
      </c>
      <c r="B1479" s="134">
        <v>45252</v>
      </c>
      <c r="C1479">
        <v>2036</v>
      </c>
      <c r="D1479" t="s">
        <v>25966</v>
      </c>
      <c r="E1479">
        <v>41.77</v>
      </c>
    </row>
    <row r="1480" spans="1:5">
      <c r="A1480">
        <v>7318</v>
      </c>
      <c r="B1480" s="134">
        <v>45258</v>
      </c>
      <c r="C1480">
        <v>2703</v>
      </c>
      <c r="D1480" t="s">
        <v>26071</v>
      </c>
      <c r="E1480">
        <v>69.912000000000006</v>
      </c>
    </row>
    <row r="1481" spans="1:5">
      <c r="A1481">
        <v>7319</v>
      </c>
      <c r="B1481" s="134">
        <v>45258</v>
      </c>
      <c r="C1481">
        <v>2703</v>
      </c>
      <c r="D1481" t="s">
        <v>26071</v>
      </c>
      <c r="E1481">
        <v>69.912000000000006</v>
      </c>
    </row>
    <row r="1482" spans="1:5">
      <c r="A1482">
        <v>7320</v>
      </c>
      <c r="B1482" s="134">
        <v>45258</v>
      </c>
      <c r="C1482">
        <v>2703</v>
      </c>
      <c r="D1482" t="s">
        <v>26071</v>
      </c>
      <c r="E1482">
        <v>4.6059999999999999</v>
      </c>
    </row>
    <row r="1483" spans="1:5">
      <c r="A1483">
        <v>7321</v>
      </c>
      <c r="B1483" s="134">
        <v>45258</v>
      </c>
      <c r="C1483">
        <v>2864</v>
      </c>
      <c r="D1483" t="s">
        <v>26092</v>
      </c>
      <c r="E1483">
        <v>87.561999999999998</v>
      </c>
    </row>
    <row r="1484" spans="1:5">
      <c r="A1484">
        <v>7322</v>
      </c>
      <c r="B1484" s="134">
        <v>45259</v>
      </c>
      <c r="C1484">
        <v>2503</v>
      </c>
      <c r="D1484" t="s">
        <v>25973</v>
      </c>
      <c r="E1484">
        <v>27.395</v>
      </c>
    </row>
    <row r="1485" spans="1:5">
      <c r="A1485">
        <v>7323</v>
      </c>
      <c r="B1485" s="134">
        <v>45260</v>
      </c>
      <c r="C1485">
        <v>3072</v>
      </c>
      <c r="D1485" t="s">
        <v>26040</v>
      </c>
      <c r="E1485">
        <v>25.92</v>
      </c>
    </row>
    <row r="1486" spans="1:5">
      <c r="A1486">
        <v>7324</v>
      </c>
      <c r="B1486" s="134">
        <v>45258</v>
      </c>
      <c r="C1486">
        <v>2657</v>
      </c>
      <c r="D1486" t="s">
        <v>25961</v>
      </c>
      <c r="E1486">
        <v>8.4890000000000008</v>
      </c>
    </row>
    <row r="1487" spans="1:5">
      <c r="A1487">
        <v>7325</v>
      </c>
      <c r="B1487" s="134">
        <v>45260</v>
      </c>
      <c r="C1487">
        <v>2880</v>
      </c>
      <c r="D1487" t="s">
        <v>26051</v>
      </c>
      <c r="E1487">
        <v>5.84</v>
      </c>
    </row>
    <row r="1488" spans="1:5">
      <c r="A1488">
        <v>7326</v>
      </c>
      <c r="B1488" s="134">
        <v>45260</v>
      </c>
      <c r="C1488">
        <v>2880</v>
      </c>
      <c r="D1488" t="s">
        <v>26051</v>
      </c>
      <c r="E1488">
        <v>17.100000000000001</v>
      </c>
    </row>
    <row r="1489" spans="1:5">
      <c r="A1489">
        <v>7327</v>
      </c>
      <c r="B1489" s="134">
        <v>45260</v>
      </c>
      <c r="C1489">
        <v>2880</v>
      </c>
      <c r="D1489" t="s">
        <v>26051</v>
      </c>
      <c r="E1489">
        <v>85.5</v>
      </c>
    </row>
    <row r="1490" spans="1:5">
      <c r="A1490">
        <v>7328</v>
      </c>
      <c r="B1490" s="134">
        <v>45260</v>
      </c>
      <c r="C1490">
        <v>2880</v>
      </c>
      <c r="D1490" t="s">
        <v>26051</v>
      </c>
      <c r="E1490">
        <v>142.5</v>
      </c>
    </row>
    <row r="1491" spans="1:5">
      <c r="A1491">
        <v>7329</v>
      </c>
      <c r="B1491" s="134">
        <v>45242</v>
      </c>
      <c r="C1491">
        <v>2194</v>
      </c>
      <c r="D1491" t="s">
        <v>26010</v>
      </c>
      <c r="E1491">
        <v>2.61</v>
      </c>
    </row>
    <row r="1492" spans="1:5">
      <c r="A1492">
        <v>7330</v>
      </c>
      <c r="B1492" s="134">
        <v>45273</v>
      </c>
      <c r="C1492">
        <v>145</v>
      </c>
      <c r="D1492" t="s">
        <v>25985</v>
      </c>
      <c r="E1492">
        <v>84.55</v>
      </c>
    </row>
    <row r="1493" spans="1:5">
      <c r="A1493">
        <v>7331</v>
      </c>
      <c r="B1493" s="134">
        <v>45279</v>
      </c>
      <c r="C1493">
        <v>1203</v>
      </c>
      <c r="D1493" t="s">
        <v>26014</v>
      </c>
      <c r="E1493">
        <v>16.446000000000002</v>
      </c>
    </row>
    <row r="1494" spans="1:5">
      <c r="A1494">
        <v>7332</v>
      </c>
      <c r="B1494" s="134">
        <v>45288</v>
      </c>
      <c r="C1494">
        <v>2019</v>
      </c>
      <c r="D1494" t="s">
        <v>25960</v>
      </c>
      <c r="E1494">
        <v>13.99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sheetPr codeName="Foglio5"/>
  <dimension ref="A1:G4143"/>
  <sheetViews>
    <sheetView workbookViewId="0">
      <selection activeCell="B14" sqref="B14"/>
    </sheetView>
  </sheetViews>
  <sheetFormatPr defaultRowHeight="14.5"/>
  <cols>
    <col min="1" max="1" width="14.81640625" bestFit="1" customWidth="1"/>
    <col min="2" max="2" width="80.7265625" bestFit="1" customWidth="1"/>
    <col min="3" max="3" width="9" bestFit="1" customWidth="1"/>
    <col min="4" max="4" width="6.26953125" bestFit="1" customWidth="1"/>
    <col min="5" max="5" width="4.81640625" bestFit="1" customWidth="1"/>
    <col min="6" max="6" width="14" bestFit="1" customWidth="1"/>
    <col min="7" max="7" width="28.81640625" bestFit="1" customWidth="1"/>
    <col min="8" max="8" width="14" bestFit="1" customWidth="1"/>
    <col min="9" max="9" width="28.81640625" bestFit="1" customWidth="1"/>
    <col min="10" max="10" width="14" bestFit="1" customWidth="1"/>
    <col min="11" max="11" width="7.54296875" bestFit="1" customWidth="1"/>
    <col min="12" max="12" width="20.54296875" bestFit="1" customWidth="1"/>
    <col min="13" max="13" width="29" bestFit="1" customWidth="1"/>
    <col min="14" max="15" width="41.81640625" bestFit="1" customWidth="1"/>
    <col min="16" max="16" width="13.453125" bestFit="1" customWidth="1"/>
    <col min="17" max="17" width="14" bestFit="1" customWidth="1"/>
    <col min="18" max="18" width="10.453125" bestFit="1" customWidth="1"/>
    <col min="19" max="19" width="28.81640625" bestFit="1" customWidth="1"/>
    <col min="20" max="20" width="12.81640625" bestFit="1" customWidth="1"/>
    <col min="21" max="21" width="30.54296875" bestFit="1" customWidth="1"/>
    <col min="22" max="22" width="25.54296875" bestFit="1" customWidth="1"/>
    <col min="23" max="23" width="18.54296875" bestFit="1" customWidth="1"/>
    <col min="24" max="24" width="10.453125" bestFit="1" customWidth="1"/>
    <col min="25" max="25" width="13" bestFit="1" customWidth="1"/>
    <col min="26" max="26" width="11.453125" bestFit="1" customWidth="1"/>
    <col min="27" max="27" width="9.26953125" bestFit="1" customWidth="1"/>
    <col min="28" max="28" width="20.453125" bestFit="1" customWidth="1"/>
    <col min="29" max="30" width="80.7265625" bestFit="1" customWidth="1"/>
    <col min="31" max="31" width="13.1796875" bestFit="1" customWidth="1"/>
    <col min="32" max="32" width="13.453125" bestFit="1" customWidth="1"/>
    <col min="33" max="33" width="14.1796875" bestFit="1" customWidth="1"/>
    <col min="34" max="34" width="13.81640625" bestFit="1" customWidth="1"/>
    <col min="35" max="35" width="14.1796875" bestFit="1" customWidth="1"/>
    <col min="37" max="37" width="8.26953125" bestFit="1" customWidth="1"/>
    <col min="38" max="38" width="8.54296875" bestFit="1" customWidth="1"/>
    <col min="39" max="39" width="23.81640625" bestFit="1" customWidth="1"/>
    <col min="40" max="40" width="22.453125" bestFit="1" customWidth="1"/>
    <col min="41" max="41" width="14.81640625" bestFit="1" customWidth="1"/>
    <col min="42" max="42" width="12.54296875" bestFit="1" customWidth="1"/>
    <col min="43" max="43" width="80.7265625" bestFit="1" customWidth="1"/>
    <col min="44" max="44" width="11.81640625" bestFit="1" customWidth="1"/>
  </cols>
  <sheetData>
    <row r="1" spans="1:7">
      <c r="A1" t="s">
        <v>19237</v>
      </c>
      <c r="B1" t="s">
        <v>10562</v>
      </c>
      <c r="C1" t="s">
        <v>19238</v>
      </c>
      <c r="D1" t="s">
        <v>19239</v>
      </c>
      <c r="E1" t="s">
        <v>19240</v>
      </c>
      <c r="F1" t="s">
        <v>19241</v>
      </c>
      <c r="G1" t="s">
        <v>19242</v>
      </c>
    </row>
    <row r="2" spans="1:7">
      <c r="A2" s="302" t="s">
        <v>19243</v>
      </c>
      <c r="B2" s="302" t="s">
        <v>22607</v>
      </c>
      <c r="C2">
        <v>6</v>
      </c>
      <c r="D2">
        <v>37.5</v>
      </c>
      <c r="E2">
        <v>0.7</v>
      </c>
      <c r="F2">
        <v>21.55</v>
      </c>
      <c r="G2">
        <v>20.9</v>
      </c>
    </row>
    <row r="3" spans="1:7">
      <c r="A3" s="302" t="s">
        <v>19244</v>
      </c>
      <c r="B3" s="302" t="s">
        <v>22608</v>
      </c>
      <c r="C3">
        <v>6</v>
      </c>
      <c r="D3">
        <v>40</v>
      </c>
      <c r="E3">
        <v>0.7</v>
      </c>
      <c r="F3">
        <v>4</v>
      </c>
      <c r="G3">
        <v>4</v>
      </c>
    </row>
    <row r="4" spans="1:7">
      <c r="A4" s="302" t="s">
        <v>19245</v>
      </c>
      <c r="B4" s="302" t="s">
        <v>22609</v>
      </c>
      <c r="C4">
        <v>6</v>
      </c>
      <c r="D4">
        <v>42</v>
      </c>
      <c r="E4">
        <v>0.7</v>
      </c>
      <c r="F4">
        <v>12.5</v>
      </c>
      <c r="G4">
        <v>12.5</v>
      </c>
    </row>
    <row r="5" spans="1:7">
      <c r="A5" s="302" t="s">
        <v>19246</v>
      </c>
      <c r="B5" s="302" t="s">
        <v>22610</v>
      </c>
      <c r="C5">
        <v>6</v>
      </c>
      <c r="D5">
        <v>38.5</v>
      </c>
      <c r="E5">
        <v>0.7</v>
      </c>
      <c r="F5">
        <v>12.5</v>
      </c>
      <c r="G5">
        <v>12.5</v>
      </c>
    </row>
    <row r="6" spans="1:7">
      <c r="A6" s="302" t="s">
        <v>19247</v>
      </c>
      <c r="B6" s="302" t="s">
        <v>22611</v>
      </c>
      <c r="C6">
        <v>6</v>
      </c>
      <c r="D6">
        <v>46</v>
      </c>
      <c r="E6">
        <v>0.7</v>
      </c>
      <c r="F6">
        <v>28.35</v>
      </c>
      <c r="G6">
        <v>27.5</v>
      </c>
    </row>
    <row r="7" spans="1:7">
      <c r="A7" s="302" t="s">
        <v>19248</v>
      </c>
      <c r="B7" s="302" t="s">
        <v>22612</v>
      </c>
      <c r="C7">
        <v>6</v>
      </c>
      <c r="D7">
        <v>38</v>
      </c>
      <c r="E7">
        <v>0.7</v>
      </c>
      <c r="F7">
        <v>18.75</v>
      </c>
      <c r="G7">
        <v>18.190000000000001</v>
      </c>
    </row>
    <row r="8" spans="1:7">
      <c r="A8" s="302" t="s">
        <v>19249</v>
      </c>
      <c r="B8" s="302" t="s">
        <v>22613</v>
      </c>
      <c r="C8">
        <v>6</v>
      </c>
      <c r="D8">
        <v>38</v>
      </c>
      <c r="E8">
        <v>0.7</v>
      </c>
      <c r="F8">
        <v>30.95</v>
      </c>
      <c r="G8">
        <v>30.02</v>
      </c>
    </row>
    <row r="9" spans="1:7">
      <c r="A9" s="302" t="s">
        <v>19250</v>
      </c>
      <c r="B9" s="302" t="s">
        <v>22614</v>
      </c>
      <c r="C9">
        <v>6</v>
      </c>
      <c r="D9">
        <v>38</v>
      </c>
      <c r="E9">
        <v>0.7</v>
      </c>
      <c r="F9">
        <v>15.25</v>
      </c>
      <c r="G9">
        <v>15.25</v>
      </c>
    </row>
    <row r="10" spans="1:7">
      <c r="A10" s="302" t="s">
        <v>19251</v>
      </c>
      <c r="B10" s="302" t="s">
        <v>22615</v>
      </c>
      <c r="C10">
        <v>6</v>
      </c>
      <c r="D10">
        <v>38</v>
      </c>
      <c r="E10">
        <v>0.7</v>
      </c>
      <c r="F10">
        <v>14.25</v>
      </c>
      <c r="G10">
        <v>14.25</v>
      </c>
    </row>
    <row r="11" spans="1:7">
      <c r="A11" s="302" t="s">
        <v>26568</v>
      </c>
      <c r="B11" s="302" t="s">
        <v>26569</v>
      </c>
      <c r="C11">
        <v>6</v>
      </c>
      <c r="D11">
        <v>42</v>
      </c>
      <c r="E11">
        <v>0.7</v>
      </c>
      <c r="F11">
        <v>16.55</v>
      </c>
      <c r="G11">
        <v>16.05</v>
      </c>
    </row>
    <row r="12" spans="1:7">
      <c r="A12" s="302" t="s">
        <v>26570</v>
      </c>
      <c r="B12" s="302" t="s">
        <v>26571</v>
      </c>
      <c r="C12">
        <v>6</v>
      </c>
      <c r="D12">
        <v>37.5</v>
      </c>
      <c r="E12">
        <v>0.7</v>
      </c>
      <c r="F12">
        <v>15.45</v>
      </c>
      <c r="G12">
        <v>14.99</v>
      </c>
    </row>
    <row r="13" spans="1:7">
      <c r="A13" s="302" t="s">
        <v>26572</v>
      </c>
      <c r="B13" s="302" t="s">
        <v>26573</v>
      </c>
      <c r="C13">
        <v>6</v>
      </c>
      <c r="D13">
        <v>43</v>
      </c>
      <c r="E13">
        <v>0.7</v>
      </c>
      <c r="F13">
        <v>14.25</v>
      </c>
      <c r="G13">
        <v>14.25</v>
      </c>
    </row>
    <row r="14" spans="1:7">
      <c r="A14" s="302" t="s">
        <v>26574</v>
      </c>
      <c r="B14" s="302" t="s">
        <v>26575</v>
      </c>
      <c r="C14">
        <v>6</v>
      </c>
      <c r="D14">
        <v>37.5</v>
      </c>
      <c r="E14">
        <v>0.7</v>
      </c>
      <c r="F14">
        <v>14.55</v>
      </c>
      <c r="G14">
        <v>14.11</v>
      </c>
    </row>
    <row r="15" spans="1:7">
      <c r="A15" s="302" t="s">
        <v>19252</v>
      </c>
      <c r="B15" s="302" t="s">
        <v>22616</v>
      </c>
      <c r="C15">
        <v>6</v>
      </c>
      <c r="D15">
        <v>40</v>
      </c>
      <c r="E15">
        <v>0.7</v>
      </c>
      <c r="F15">
        <v>21.05</v>
      </c>
      <c r="G15">
        <v>20.420000000000002</v>
      </c>
    </row>
    <row r="16" spans="1:7">
      <c r="A16" s="302" t="s">
        <v>19253</v>
      </c>
      <c r="B16" s="302" t="s">
        <v>22617</v>
      </c>
      <c r="C16">
        <v>6</v>
      </c>
      <c r="D16">
        <v>40</v>
      </c>
      <c r="E16">
        <v>0.7</v>
      </c>
      <c r="F16">
        <v>11.15</v>
      </c>
      <c r="G16">
        <v>10.82</v>
      </c>
    </row>
    <row r="17" spans="1:7">
      <c r="A17" s="302" t="s">
        <v>19254</v>
      </c>
      <c r="B17" s="302" t="s">
        <v>22618</v>
      </c>
      <c r="C17">
        <v>6</v>
      </c>
      <c r="D17">
        <v>41.3</v>
      </c>
      <c r="E17">
        <v>0.7</v>
      </c>
      <c r="F17">
        <v>25</v>
      </c>
      <c r="G17">
        <v>25</v>
      </c>
    </row>
    <row r="18" spans="1:7">
      <c r="A18" s="302" t="s">
        <v>19255</v>
      </c>
      <c r="B18" s="302" t="s">
        <v>22619</v>
      </c>
      <c r="C18">
        <v>6</v>
      </c>
      <c r="D18">
        <v>35</v>
      </c>
      <c r="E18">
        <v>1</v>
      </c>
      <c r="F18">
        <v>7.75</v>
      </c>
      <c r="G18">
        <v>7.36</v>
      </c>
    </row>
    <row r="19" spans="1:7">
      <c r="A19" s="302" t="s">
        <v>19256</v>
      </c>
      <c r="B19" s="302" t="s">
        <v>22620</v>
      </c>
      <c r="C19">
        <v>6</v>
      </c>
      <c r="D19">
        <v>35</v>
      </c>
      <c r="E19">
        <v>0.7</v>
      </c>
      <c r="F19">
        <v>6.55</v>
      </c>
      <c r="G19">
        <v>6.35</v>
      </c>
    </row>
    <row r="20" spans="1:7">
      <c r="A20" s="302" t="s">
        <v>19257</v>
      </c>
      <c r="B20" s="302" t="s">
        <v>22621</v>
      </c>
      <c r="C20">
        <v>6</v>
      </c>
      <c r="D20">
        <v>43.2</v>
      </c>
      <c r="E20">
        <v>0.48</v>
      </c>
      <c r="F20">
        <v>36</v>
      </c>
      <c r="G20">
        <v>36</v>
      </c>
    </row>
    <row r="21" spans="1:7">
      <c r="A21" s="302" t="s">
        <v>19258</v>
      </c>
      <c r="B21" s="302" t="s">
        <v>22622</v>
      </c>
      <c r="C21">
        <v>6</v>
      </c>
      <c r="D21">
        <v>43.69</v>
      </c>
      <c r="E21">
        <v>0.48</v>
      </c>
      <c r="F21">
        <v>39</v>
      </c>
      <c r="G21">
        <v>39</v>
      </c>
    </row>
    <row r="22" spans="1:7">
      <c r="A22" s="302" t="s">
        <v>19259</v>
      </c>
      <c r="B22" s="302" t="s">
        <v>22623</v>
      </c>
      <c r="C22">
        <v>6</v>
      </c>
      <c r="D22">
        <v>43.5</v>
      </c>
      <c r="E22">
        <v>0.5</v>
      </c>
      <c r="F22">
        <v>27.45</v>
      </c>
      <c r="G22">
        <v>26.63</v>
      </c>
    </row>
    <row r="23" spans="1:7">
      <c r="A23" s="302" t="s">
        <v>19260</v>
      </c>
      <c r="B23" s="302" t="s">
        <v>22624</v>
      </c>
      <c r="C23">
        <v>6</v>
      </c>
      <c r="D23">
        <v>40</v>
      </c>
      <c r="E23">
        <v>0.7</v>
      </c>
      <c r="F23">
        <v>7.35</v>
      </c>
      <c r="G23">
        <v>7.13</v>
      </c>
    </row>
    <row r="24" spans="1:7">
      <c r="A24" s="302" t="s">
        <v>19261</v>
      </c>
      <c r="B24" s="302" t="s">
        <v>22625</v>
      </c>
      <c r="C24">
        <v>6</v>
      </c>
      <c r="D24">
        <v>40.5</v>
      </c>
      <c r="E24">
        <v>0.7</v>
      </c>
      <c r="F24">
        <v>14.55</v>
      </c>
      <c r="G24">
        <v>13.82</v>
      </c>
    </row>
    <row r="25" spans="1:7">
      <c r="A25" s="302" t="s">
        <v>19262</v>
      </c>
      <c r="B25" s="302" t="s">
        <v>22626</v>
      </c>
      <c r="C25">
        <v>6</v>
      </c>
      <c r="D25">
        <v>35</v>
      </c>
      <c r="E25">
        <v>0.7</v>
      </c>
      <c r="F25">
        <v>15.15</v>
      </c>
      <c r="G25">
        <v>14.7</v>
      </c>
    </row>
    <row r="26" spans="1:7">
      <c r="A26" s="302" t="s">
        <v>19263</v>
      </c>
      <c r="B26" s="302" t="s">
        <v>22627</v>
      </c>
      <c r="C26">
        <v>6</v>
      </c>
      <c r="D26">
        <v>42</v>
      </c>
      <c r="E26">
        <v>0.7</v>
      </c>
      <c r="F26">
        <v>9.25</v>
      </c>
      <c r="G26">
        <v>8.9700000000000006</v>
      </c>
    </row>
    <row r="27" spans="1:7">
      <c r="A27" s="302" t="s">
        <v>19264</v>
      </c>
      <c r="B27" s="302" t="s">
        <v>22628</v>
      </c>
      <c r="C27">
        <v>6</v>
      </c>
      <c r="D27">
        <v>42</v>
      </c>
      <c r="E27">
        <v>0.7</v>
      </c>
      <c r="F27">
        <v>9.25</v>
      </c>
      <c r="G27">
        <v>8.9700000000000006</v>
      </c>
    </row>
    <row r="28" spans="1:7">
      <c r="A28" s="302" t="s">
        <v>19265</v>
      </c>
      <c r="B28" s="302" t="s">
        <v>22629</v>
      </c>
      <c r="C28">
        <v>6</v>
      </c>
      <c r="D28">
        <v>20</v>
      </c>
      <c r="E28">
        <v>0.5</v>
      </c>
      <c r="F28">
        <v>17.45</v>
      </c>
      <c r="G28">
        <v>16.93</v>
      </c>
    </row>
    <row r="29" spans="1:7">
      <c r="A29" s="302" t="s">
        <v>19266</v>
      </c>
      <c r="B29" s="302" t="s">
        <v>22630</v>
      </c>
      <c r="C29">
        <v>6</v>
      </c>
      <c r="D29">
        <v>37.5</v>
      </c>
      <c r="E29">
        <v>0.7</v>
      </c>
      <c r="F29">
        <v>7.45</v>
      </c>
      <c r="G29">
        <v>7.23</v>
      </c>
    </row>
    <row r="30" spans="1:7">
      <c r="A30" s="302" t="s">
        <v>26576</v>
      </c>
      <c r="B30" s="302" t="s">
        <v>26577</v>
      </c>
      <c r="C30">
        <v>6</v>
      </c>
      <c r="D30">
        <v>37.5</v>
      </c>
      <c r="E30">
        <v>1</v>
      </c>
      <c r="F30">
        <v>8.75</v>
      </c>
      <c r="G30">
        <v>8.49</v>
      </c>
    </row>
    <row r="31" spans="1:7">
      <c r="A31" s="302" t="s">
        <v>19267</v>
      </c>
      <c r="B31" s="302" t="s">
        <v>22631</v>
      </c>
      <c r="C31">
        <v>6</v>
      </c>
      <c r="D31">
        <v>40</v>
      </c>
      <c r="E31">
        <v>0.7</v>
      </c>
      <c r="F31">
        <v>13.95</v>
      </c>
      <c r="G31">
        <v>13.53</v>
      </c>
    </row>
    <row r="32" spans="1:7">
      <c r="A32" s="302" t="s">
        <v>19268</v>
      </c>
      <c r="B32" s="302" t="s">
        <v>22632</v>
      </c>
      <c r="C32">
        <v>6</v>
      </c>
      <c r="D32">
        <v>58.6</v>
      </c>
      <c r="E32">
        <v>0.7</v>
      </c>
      <c r="F32">
        <v>28.75</v>
      </c>
      <c r="G32">
        <v>27.89</v>
      </c>
    </row>
    <row r="33" spans="1:7">
      <c r="A33" s="302" t="s">
        <v>26578</v>
      </c>
      <c r="B33" s="302" t="s">
        <v>26579</v>
      </c>
      <c r="C33">
        <v>6</v>
      </c>
      <c r="D33">
        <v>40</v>
      </c>
      <c r="E33">
        <v>0.7</v>
      </c>
      <c r="F33">
        <v>20.45</v>
      </c>
      <c r="G33">
        <v>20.45</v>
      </c>
    </row>
    <row r="34" spans="1:7">
      <c r="A34" s="302" t="s">
        <v>19269</v>
      </c>
      <c r="B34" s="302" t="s">
        <v>22633</v>
      </c>
      <c r="C34">
        <v>10</v>
      </c>
      <c r="D34">
        <v>41.92</v>
      </c>
      <c r="E34">
        <v>0.48</v>
      </c>
      <c r="F34">
        <v>36</v>
      </c>
      <c r="G34">
        <v>36</v>
      </c>
    </row>
    <row r="35" spans="1:7">
      <c r="A35" s="302" t="s">
        <v>26580</v>
      </c>
      <c r="B35" s="302" t="s">
        <v>26581</v>
      </c>
      <c r="C35">
        <v>6</v>
      </c>
      <c r="D35">
        <v>43.4</v>
      </c>
      <c r="E35">
        <v>0.7</v>
      </c>
      <c r="F35">
        <v>59.85</v>
      </c>
      <c r="G35">
        <v>58.05</v>
      </c>
    </row>
    <row r="36" spans="1:7">
      <c r="A36" s="302" t="s">
        <v>19270</v>
      </c>
      <c r="B36" s="302" t="s">
        <v>22634</v>
      </c>
      <c r="C36">
        <v>6</v>
      </c>
      <c r="D36">
        <v>18</v>
      </c>
      <c r="E36">
        <v>0.7</v>
      </c>
      <c r="F36">
        <v>12.95</v>
      </c>
      <c r="G36">
        <v>12.56</v>
      </c>
    </row>
    <row r="37" spans="1:7">
      <c r="A37" s="302" t="s">
        <v>19271</v>
      </c>
      <c r="B37" s="302" t="s">
        <v>22635</v>
      </c>
      <c r="C37">
        <v>6</v>
      </c>
      <c r="D37">
        <v>18</v>
      </c>
      <c r="E37">
        <v>0.7</v>
      </c>
      <c r="F37">
        <v>9.5</v>
      </c>
      <c r="G37">
        <v>9.5</v>
      </c>
    </row>
    <row r="38" spans="1:7">
      <c r="A38" s="302" t="s">
        <v>26582</v>
      </c>
      <c r="B38" s="302" t="s">
        <v>26583</v>
      </c>
      <c r="C38">
        <v>6</v>
      </c>
      <c r="D38">
        <v>40</v>
      </c>
      <c r="E38">
        <v>0.7</v>
      </c>
      <c r="F38">
        <v>22.45</v>
      </c>
      <c r="G38">
        <v>21.78</v>
      </c>
    </row>
    <row r="39" spans="1:7">
      <c r="A39" s="302" t="s">
        <v>19272</v>
      </c>
      <c r="B39" s="302" t="s">
        <v>22636</v>
      </c>
      <c r="C39">
        <v>6</v>
      </c>
      <c r="D39">
        <v>32</v>
      </c>
      <c r="E39">
        <v>0.5</v>
      </c>
      <c r="F39">
        <v>8.9499999999999993</v>
      </c>
      <c r="G39">
        <v>8.68</v>
      </c>
    </row>
    <row r="40" spans="1:7">
      <c r="A40" s="302" t="s">
        <v>19273</v>
      </c>
      <c r="B40" s="302" t="s">
        <v>22637</v>
      </c>
      <c r="C40">
        <v>6</v>
      </c>
      <c r="D40">
        <v>17</v>
      </c>
      <c r="E40">
        <v>0.7</v>
      </c>
      <c r="F40">
        <v>10.15</v>
      </c>
      <c r="G40">
        <v>9.85</v>
      </c>
    </row>
    <row r="41" spans="1:7">
      <c r="A41" s="302" t="s">
        <v>19274</v>
      </c>
      <c r="B41" s="302" t="s">
        <v>22638</v>
      </c>
      <c r="C41">
        <v>6</v>
      </c>
      <c r="D41">
        <v>52</v>
      </c>
      <c r="E41">
        <v>0.7</v>
      </c>
      <c r="F41">
        <v>12.15</v>
      </c>
      <c r="G41">
        <v>11.79</v>
      </c>
    </row>
    <row r="42" spans="1:7">
      <c r="A42" s="302" t="s">
        <v>26584</v>
      </c>
      <c r="B42" s="302" t="s">
        <v>26585</v>
      </c>
      <c r="C42">
        <v>6</v>
      </c>
      <c r="D42">
        <v>42</v>
      </c>
      <c r="E42">
        <v>0.7</v>
      </c>
      <c r="F42">
        <v>26.95</v>
      </c>
      <c r="G42">
        <v>26.95</v>
      </c>
    </row>
    <row r="43" spans="1:7">
      <c r="A43" s="302" t="s">
        <v>19275</v>
      </c>
      <c r="B43" s="302" t="s">
        <v>22639</v>
      </c>
      <c r="C43">
        <v>6</v>
      </c>
      <c r="D43">
        <v>40</v>
      </c>
      <c r="E43">
        <v>0.7</v>
      </c>
      <c r="F43">
        <v>22.85</v>
      </c>
      <c r="G43">
        <v>22.16</v>
      </c>
    </row>
    <row r="44" spans="1:7">
      <c r="A44" s="302" t="s">
        <v>26586</v>
      </c>
      <c r="B44" s="302" t="s">
        <v>26587</v>
      </c>
      <c r="C44">
        <v>6</v>
      </c>
      <c r="D44">
        <v>38</v>
      </c>
      <c r="E44">
        <v>0.7</v>
      </c>
      <c r="F44">
        <v>6.95</v>
      </c>
      <c r="G44">
        <v>6.74</v>
      </c>
    </row>
    <row r="45" spans="1:7">
      <c r="A45" s="302" t="s">
        <v>19276</v>
      </c>
      <c r="B45" s="302" t="s">
        <v>22640</v>
      </c>
      <c r="C45">
        <v>6</v>
      </c>
      <c r="D45">
        <v>37.5</v>
      </c>
      <c r="E45">
        <v>0.7</v>
      </c>
      <c r="F45">
        <v>5.55</v>
      </c>
      <c r="G45">
        <v>5.38</v>
      </c>
    </row>
    <row r="46" spans="1:7">
      <c r="A46" s="302" t="s">
        <v>19277</v>
      </c>
      <c r="B46" s="302" t="s">
        <v>22641</v>
      </c>
      <c r="C46">
        <v>6</v>
      </c>
      <c r="D46">
        <v>37.5</v>
      </c>
      <c r="E46">
        <v>0.7</v>
      </c>
      <c r="F46">
        <v>7.25</v>
      </c>
      <c r="G46">
        <v>7.03</v>
      </c>
    </row>
    <row r="47" spans="1:7">
      <c r="A47" s="302" t="s">
        <v>19278</v>
      </c>
      <c r="B47" s="302" t="s">
        <v>22642</v>
      </c>
      <c r="C47">
        <v>6</v>
      </c>
      <c r="D47">
        <v>47</v>
      </c>
      <c r="E47">
        <v>0.7</v>
      </c>
      <c r="F47">
        <v>11.15</v>
      </c>
      <c r="G47">
        <v>10.82</v>
      </c>
    </row>
    <row r="48" spans="1:7">
      <c r="A48" s="302" t="s">
        <v>19279</v>
      </c>
      <c r="B48" s="302" t="s">
        <v>22643</v>
      </c>
      <c r="C48">
        <v>6</v>
      </c>
      <c r="D48">
        <v>40</v>
      </c>
      <c r="E48">
        <v>0.7</v>
      </c>
      <c r="F48">
        <v>8.5</v>
      </c>
      <c r="G48">
        <v>8.5</v>
      </c>
    </row>
    <row r="49" spans="1:7">
      <c r="A49" s="302" t="s">
        <v>26588</v>
      </c>
      <c r="B49" s="302" t="s">
        <v>26589</v>
      </c>
      <c r="C49">
        <v>6</v>
      </c>
      <c r="D49">
        <v>45</v>
      </c>
      <c r="E49">
        <v>0.7</v>
      </c>
      <c r="F49">
        <v>5.35</v>
      </c>
      <c r="G49">
        <v>5.19</v>
      </c>
    </row>
    <row r="50" spans="1:7">
      <c r="A50" s="302" t="s">
        <v>26590</v>
      </c>
      <c r="B50" s="302" t="s">
        <v>26591</v>
      </c>
      <c r="C50">
        <v>6</v>
      </c>
      <c r="D50">
        <v>45</v>
      </c>
      <c r="E50">
        <v>1</v>
      </c>
      <c r="F50">
        <v>6.75</v>
      </c>
      <c r="G50">
        <v>6.55</v>
      </c>
    </row>
    <row r="51" spans="1:7">
      <c r="A51" s="302" t="s">
        <v>26592</v>
      </c>
      <c r="B51" s="302" t="s">
        <v>26593</v>
      </c>
      <c r="C51">
        <v>6</v>
      </c>
      <c r="D51">
        <v>43</v>
      </c>
      <c r="E51">
        <v>0.7</v>
      </c>
      <c r="F51">
        <v>20.95</v>
      </c>
      <c r="G51">
        <v>20.32</v>
      </c>
    </row>
    <row r="52" spans="1:7">
      <c r="A52" s="302" t="s">
        <v>19280</v>
      </c>
      <c r="B52" s="302" t="s">
        <v>22644</v>
      </c>
      <c r="C52">
        <v>3</v>
      </c>
      <c r="D52">
        <v>40</v>
      </c>
      <c r="E52">
        <v>0.5</v>
      </c>
      <c r="F52">
        <v>23.15</v>
      </c>
      <c r="G52">
        <v>22.46</v>
      </c>
    </row>
    <row r="53" spans="1:7">
      <c r="A53" s="302" t="s">
        <v>19281</v>
      </c>
      <c r="B53" s="302" t="s">
        <v>22645</v>
      </c>
      <c r="C53">
        <v>6</v>
      </c>
      <c r="D53">
        <v>40</v>
      </c>
      <c r="E53">
        <v>1</v>
      </c>
      <c r="F53">
        <v>22.95</v>
      </c>
      <c r="G53">
        <v>22.26</v>
      </c>
    </row>
    <row r="54" spans="1:7">
      <c r="A54" s="302" t="s">
        <v>26594</v>
      </c>
      <c r="B54" s="302" t="s">
        <v>26595</v>
      </c>
      <c r="C54">
        <v>6</v>
      </c>
      <c r="D54">
        <v>32</v>
      </c>
      <c r="E54">
        <v>0.5</v>
      </c>
      <c r="F54">
        <v>11.05</v>
      </c>
      <c r="G54">
        <v>10.72</v>
      </c>
    </row>
    <row r="55" spans="1:7">
      <c r="A55" s="302" t="s">
        <v>19282</v>
      </c>
      <c r="B55" s="302" t="s">
        <v>22646</v>
      </c>
      <c r="C55">
        <v>6</v>
      </c>
      <c r="D55">
        <v>32</v>
      </c>
      <c r="E55">
        <v>1</v>
      </c>
      <c r="F55">
        <v>15.45</v>
      </c>
      <c r="G55">
        <v>14.99</v>
      </c>
    </row>
    <row r="56" spans="1:7">
      <c r="A56" s="302" t="s">
        <v>19283</v>
      </c>
      <c r="B56" s="302" t="s">
        <v>22647</v>
      </c>
      <c r="C56">
        <v>3</v>
      </c>
      <c r="D56">
        <v>14</v>
      </c>
      <c r="E56">
        <v>0.5</v>
      </c>
      <c r="F56">
        <v>21.35</v>
      </c>
      <c r="G56">
        <v>20.71</v>
      </c>
    </row>
    <row r="57" spans="1:7">
      <c r="A57" s="302" t="s">
        <v>19284</v>
      </c>
      <c r="B57" s="302" t="s">
        <v>22648</v>
      </c>
      <c r="C57">
        <v>6</v>
      </c>
      <c r="D57">
        <v>32</v>
      </c>
      <c r="E57">
        <v>0.5</v>
      </c>
      <c r="F57">
        <v>15.45</v>
      </c>
      <c r="G57">
        <v>14.99</v>
      </c>
    </row>
    <row r="58" spans="1:7">
      <c r="A58" s="302" t="s">
        <v>19285</v>
      </c>
      <c r="B58" s="302" t="s">
        <v>26596</v>
      </c>
      <c r="C58">
        <v>3</v>
      </c>
      <c r="D58">
        <v>40</v>
      </c>
      <c r="E58">
        <v>1.5</v>
      </c>
      <c r="F58">
        <v>52.95</v>
      </c>
      <c r="G58">
        <v>51.36</v>
      </c>
    </row>
    <row r="59" spans="1:7">
      <c r="A59" s="302" t="s">
        <v>19286</v>
      </c>
      <c r="B59" s="302" t="s">
        <v>22649</v>
      </c>
      <c r="C59">
        <v>3</v>
      </c>
      <c r="D59">
        <v>40</v>
      </c>
      <c r="E59">
        <v>0.5</v>
      </c>
      <c r="F59">
        <v>23.15</v>
      </c>
      <c r="G59">
        <v>22.46</v>
      </c>
    </row>
    <row r="60" spans="1:7">
      <c r="A60" s="302" t="s">
        <v>26597</v>
      </c>
      <c r="B60" s="302" t="s">
        <v>26598</v>
      </c>
      <c r="C60">
        <v>6</v>
      </c>
      <c r="D60">
        <v>40</v>
      </c>
      <c r="E60">
        <v>0.5</v>
      </c>
      <c r="F60">
        <v>16.95</v>
      </c>
      <c r="G60">
        <v>16.440000000000001</v>
      </c>
    </row>
    <row r="61" spans="1:7">
      <c r="A61" s="302" t="s">
        <v>19287</v>
      </c>
      <c r="B61" s="302" t="s">
        <v>22650</v>
      </c>
      <c r="C61">
        <v>6</v>
      </c>
      <c r="D61">
        <v>40</v>
      </c>
      <c r="E61">
        <v>1</v>
      </c>
      <c r="F61">
        <v>23.95</v>
      </c>
      <c r="G61">
        <v>23.23</v>
      </c>
    </row>
    <row r="62" spans="1:7">
      <c r="A62" s="302" t="s">
        <v>19288</v>
      </c>
      <c r="B62" s="302" t="s">
        <v>22651</v>
      </c>
      <c r="C62">
        <v>6</v>
      </c>
      <c r="D62">
        <v>47</v>
      </c>
      <c r="E62">
        <v>0.5</v>
      </c>
      <c r="F62">
        <v>23.95</v>
      </c>
      <c r="G62">
        <v>23.23</v>
      </c>
    </row>
    <row r="63" spans="1:7">
      <c r="A63" s="302" t="s">
        <v>19289</v>
      </c>
      <c r="B63" s="302" t="s">
        <v>22652</v>
      </c>
      <c r="C63">
        <v>3</v>
      </c>
      <c r="D63">
        <v>40</v>
      </c>
      <c r="E63">
        <v>0.5</v>
      </c>
      <c r="F63">
        <v>25.85</v>
      </c>
      <c r="G63">
        <v>25.07</v>
      </c>
    </row>
    <row r="64" spans="1:7">
      <c r="A64" s="302" t="s">
        <v>19290</v>
      </c>
      <c r="B64" s="302" t="s">
        <v>22653</v>
      </c>
      <c r="C64">
        <v>6</v>
      </c>
      <c r="D64">
        <v>40</v>
      </c>
      <c r="E64">
        <v>0.5</v>
      </c>
      <c r="F64">
        <v>14.35</v>
      </c>
      <c r="G64">
        <v>13.92</v>
      </c>
    </row>
    <row r="65" spans="1:7">
      <c r="A65" s="302" t="s">
        <v>19291</v>
      </c>
      <c r="B65" s="302" t="s">
        <v>22654</v>
      </c>
      <c r="C65">
        <v>6</v>
      </c>
      <c r="D65">
        <v>40</v>
      </c>
      <c r="E65">
        <v>1</v>
      </c>
      <c r="F65">
        <v>21.15</v>
      </c>
      <c r="G65">
        <v>20.52</v>
      </c>
    </row>
    <row r="66" spans="1:7">
      <c r="A66" s="302" t="s">
        <v>19292</v>
      </c>
      <c r="B66" s="302" t="s">
        <v>22655</v>
      </c>
      <c r="C66">
        <v>6</v>
      </c>
      <c r="D66">
        <v>12</v>
      </c>
      <c r="E66">
        <v>0.75</v>
      </c>
      <c r="F66">
        <v>32.950000000000003</v>
      </c>
      <c r="G66">
        <v>31.96</v>
      </c>
    </row>
    <row r="67" spans="1:7">
      <c r="A67" s="302" t="s">
        <v>19293</v>
      </c>
      <c r="B67" s="302" t="s">
        <v>22656</v>
      </c>
      <c r="C67">
        <v>6</v>
      </c>
      <c r="D67">
        <v>12</v>
      </c>
      <c r="E67">
        <v>0.75</v>
      </c>
      <c r="F67">
        <v>26.85</v>
      </c>
      <c r="G67">
        <v>26.04</v>
      </c>
    </row>
    <row r="68" spans="1:7">
      <c r="A68" s="302" t="s">
        <v>26599</v>
      </c>
      <c r="B68" s="302" t="s">
        <v>26600</v>
      </c>
      <c r="C68">
        <v>6</v>
      </c>
      <c r="D68">
        <v>12</v>
      </c>
      <c r="E68">
        <v>0.75</v>
      </c>
      <c r="F68">
        <v>31.85</v>
      </c>
      <c r="G68">
        <v>30.89</v>
      </c>
    </row>
    <row r="69" spans="1:7">
      <c r="A69" s="302" t="s">
        <v>19294</v>
      </c>
      <c r="B69" s="302" t="s">
        <v>22657</v>
      </c>
      <c r="C69">
        <v>6</v>
      </c>
      <c r="D69">
        <v>39</v>
      </c>
      <c r="E69">
        <v>0.7</v>
      </c>
      <c r="F69">
        <v>12.05</v>
      </c>
      <c r="G69">
        <v>11.69</v>
      </c>
    </row>
    <row r="70" spans="1:7">
      <c r="A70" s="302" t="s">
        <v>26601</v>
      </c>
      <c r="B70" s="302" t="s">
        <v>26602</v>
      </c>
      <c r="C70">
        <v>6</v>
      </c>
      <c r="D70">
        <v>40</v>
      </c>
      <c r="E70">
        <v>0.7</v>
      </c>
      <c r="F70">
        <v>21.65</v>
      </c>
      <c r="G70">
        <v>21</v>
      </c>
    </row>
    <row r="71" spans="1:7">
      <c r="A71" s="302" t="s">
        <v>19295</v>
      </c>
      <c r="B71" s="302" t="s">
        <v>22658</v>
      </c>
      <c r="C71">
        <v>6</v>
      </c>
      <c r="D71">
        <v>40</v>
      </c>
      <c r="E71">
        <v>0.7</v>
      </c>
      <c r="F71">
        <v>21.75</v>
      </c>
      <c r="G71">
        <v>21.1</v>
      </c>
    </row>
    <row r="72" spans="1:7">
      <c r="A72" s="302" t="s">
        <v>19296</v>
      </c>
      <c r="B72" s="302" t="s">
        <v>22659</v>
      </c>
      <c r="C72">
        <v>6</v>
      </c>
      <c r="D72">
        <v>43</v>
      </c>
      <c r="E72">
        <v>0.7</v>
      </c>
      <c r="F72">
        <v>42.75</v>
      </c>
      <c r="G72">
        <v>41.47</v>
      </c>
    </row>
    <row r="73" spans="1:7">
      <c r="A73" s="302" t="s">
        <v>19297</v>
      </c>
      <c r="B73" s="302" t="s">
        <v>22660</v>
      </c>
      <c r="C73">
        <v>6</v>
      </c>
      <c r="D73">
        <v>55.5</v>
      </c>
      <c r="E73">
        <v>0.7</v>
      </c>
      <c r="F73">
        <v>128.94999999999999</v>
      </c>
      <c r="G73">
        <v>125.08</v>
      </c>
    </row>
    <row r="74" spans="1:7">
      <c r="A74" s="302" t="s">
        <v>19298</v>
      </c>
      <c r="B74" s="302" t="s">
        <v>22661</v>
      </c>
      <c r="C74">
        <v>6</v>
      </c>
      <c r="D74">
        <v>40</v>
      </c>
      <c r="E74">
        <v>0.7</v>
      </c>
      <c r="F74">
        <v>43.45</v>
      </c>
      <c r="G74">
        <v>43.45</v>
      </c>
    </row>
    <row r="75" spans="1:7">
      <c r="A75" s="302" t="s">
        <v>26603</v>
      </c>
      <c r="B75" s="302" t="s">
        <v>26604</v>
      </c>
      <c r="C75">
        <v>6</v>
      </c>
      <c r="D75">
        <v>43</v>
      </c>
      <c r="E75">
        <v>0.7</v>
      </c>
      <c r="F75">
        <v>74.849999999999994</v>
      </c>
      <c r="G75">
        <v>72.599999999999994</v>
      </c>
    </row>
    <row r="76" spans="1:7">
      <c r="A76" s="302" t="s">
        <v>19299</v>
      </c>
      <c r="B76" s="302" t="s">
        <v>22662</v>
      </c>
      <c r="C76">
        <v>6</v>
      </c>
      <c r="D76">
        <v>43</v>
      </c>
      <c r="E76">
        <v>0.7</v>
      </c>
      <c r="F76">
        <v>82.65</v>
      </c>
      <c r="G76">
        <v>80.17</v>
      </c>
    </row>
    <row r="77" spans="1:7">
      <c r="A77" s="302" t="s">
        <v>19300</v>
      </c>
      <c r="B77" s="302" t="s">
        <v>22663</v>
      </c>
      <c r="C77">
        <v>6</v>
      </c>
      <c r="D77">
        <v>43</v>
      </c>
      <c r="E77">
        <v>0.7</v>
      </c>
      <c r="F77">
        <v>97.85</v>
      </c>
      <c r="G77">
        <v>94.91</v>
      </c>
    </row>
    <row r="78" spans="1:7">
      <c r="A78" s="302" t="s">
        <v>19301</v>
      </c>
      <c r="B78" s="302" t="s">
        <v>22664</v>
      </c>
      <c r="C78">
        <v>4</v>
      </c>
      <c r="D78">
        <v>40</v>
      </c>
      <c r="E78">
        <v>0.7</v>
      </c>
      <c r="F78">
        <v>122.65</v>
      </c>
      <c r="G78">
        <v>118.97</v>
      </c>
    </row>
    <row r="79" spans="1:7">
      <c r="A79" s="302" t="s">
        <v>26605</v>
      </c>
      <c r="B79" s="302" t="s">
        <v>26606</v>
      </c>
      <c r="C79">
        <v>6</v>
      </c>
      <c r="D79">
        <v>46</v>
      </c>
      <c r="E79">
        <v>0.7</v>
      </c>
      <c r="F79">
        <v>148.75</v>
      </c>
      <c r="G79">
        <v>144.29</v>
      </c>
    </row>
    <row r="80" spans="1:7">
      <c r="A80" s="302" t="s">
        <v>26607</v>
      </c>
      <c r="B80" s="302" t="s">
        <v>26608</v>
      </c>
      <c r="C80">
        <v>4</v>
      </c>
      <c r="D80">
        <v>46</v>
      </c>
      <c r="E80">
        <v>0.7</v>
      </c>
      <c r="F80">
        <v>299.85000000000002</v>
      </c>
      <c r="G80">
        <v>290.85000000000002</v>
      </c>
    </row>
    <row r="81" spans="1:7">
      <c r="A81" s="302" t="s">
        <v>19302</v>
      </c>
      <c r="B81" s="302" t="s">
        <v>22665</v>
      </c>
      <c r="C81">
        <v>4</v>
      </c>
      <c r="D81">
        <v>46</v>
      </c>
      <c r="E81">
        <v>0.7</v>
      </c>
      <c r="F81">
        <v>399.85</v>
      </c>
      <c r="G81">
        <v>387.85</v>
      </c>
    </row>
    <row r="82" spans="1:7">
      <c r="A82" s="302" t="s">
        <v>19303</v>
      </c>
      <c r="B82" s="302" t="s">
        <v>22666</v>
      </c>
      <c r="C82">
        <v>6</v>
      </c>
      <c r="D82">
        <v>40</v>
      </c>
      <c r="E82">
        <v>0.15</v>
      </c>
      <c r="F82">
        <v>19.649999999999999</v>
      </c>
      <c r="G82">
        <v>19.059999999999999</v>
      </c>
    </row>
    <row r="83" spans="1:7">
      <c r="A83" s="302" t="s">
        <v>19304</v>
      </c>
      <c r="B83" s="302" t="s">
        <v>22667</v>
      </c>
      <c r="C83">
        <v>6</v>
      </c>
      <c r="D83">
        <v>40</v>
      </c>
      <c r="E83">
        <v>0.6</v>
      </c>
      <c r="F83">
        <v>37.5</v>
      </c>
      <c r="G83">
        <v>37.5</v>
      </c>
    </row>
    <row r="84" spans="1:7">
      <c r="A84" s="302" t="s">
        <v>26609</v>
      </c>
      <c r="B84" s="302" t="s">
        <v>26610</v>
      </c>
      <c r="C84">
        <v>6</v>
      </c>
      <c r="D84">
        <v>40</v>
      </c>
      <c r="E84">
        <v>0.7</v>
      </c>
      <c r="F84">
        <v>16.45</v>
      </c>
      <c r="G84">
        <v>15.96</v>
      </c>
    </row>
    <row r="85" spans="1:7">
      <c r="A85" s="302" t="s">
        <v>26611</v>
      </c>
      <c r="B85" s="302" t="s">
        <v>26612</v>
      </c>
      <c r="C85">
        <v>3</v>
      </c>
      <c r="D85">
        <v>40</v>
      </c>
      <c r="E85">
        <v>0.7</v>
      </c>
      <c r="F85">
        <v>25.25</v>
      </c>
      <c r="G85">
        <v>24.49</v>
      </c>
    </row>
    <row r="86" spans="1:7">
      <c r="A86" s="302" t="s">
        <v>26613</v>
      </c>
      <c r="B86" s="302" t="s">
        <v>26614</v>
      </c>
      <c r="C86">
        <v>3</v>
      </c>
      <c r="D86">
        <v>40</v>
      </c>
      <c r="E86">
        <v>0.7</v>
      </c>
      <c r="F86">
        <v>24.85</v>
      </c>
      <c r="G86">
        <v>24.1</v>
      </c>
    </row>
    <row r="87" spans="1:7">
      <c r="A87" s="302" t="s">
        <v>19305</v>
      </c>
      <c r="B87" s="302" t="s">
        <v>22668</v>
      </c>
      <c r="C87">
        <v>6</v>
      </c>
      <c r="D87">
        <v>48</v>
      </c>
      <c r="E87">
        <v>0.7</v>
      </c>
      <c r="F87">
        <v>25.45</v>
      </c>
      <c r="G87">
        <v>24.69</v>
      </c>
    </row>
    <row r="88" spans="1:7">
      <c r="A88" s="302" t="s">
        <v>26615</v>
      </c>
      <c r="B88" s="302" t="s">
        <v>26616</v>
      </c>
      <c r="C88">
        <v>3</v>
      </c>
      <c r="D88">
        <v>40</v>
      </c>
      <c r="E88">
        <v>0.7</v>
      </c>
      <c r="F88">
        <v>32.950000000000003</v>
      </c>
      <c r="G88">
        <v>31.96</v>
      </c>
    </row>
    <row r="89" spans="1:7">
      <c r="A89" s="302" t="s">
        <v>19306</v>
      </c>
      <c r="B89" s="302" t="s">
        <v>22669</v>
      </c>
      <c r="C89">
        <v>6</v>
      </c>
      <c r="D89">
        <v>40</v>
      </c>
      <c r="E89">
        <v>0.7</v>
      </c>
      <c r="F89">
        <v>34.950000000000003</v>
      </c>
      <c r="G89">
        <v>33.9</v>
      </c>
    </row>
    <row r="90" spans="1:7">
      <c r="A90" s="302" t="s">
        <v>19307</v>
      </c>
      <c r="B90" s="302" t="s">
        <v>22670</v>
      </c>
      <c r="C90">
        <v>3</v>
      </c>
      <c r="D90">
        <v>43</v>
      </c>
      <c r="E90">
        <v>0.7</v>
      </c>
      <c r="F90">
        <v>46.95</v>
      </c>
      <c r="G90">
        <v>45.54</v>
      </c>
    </row>
    <row r="91" spans="1:7">
      <c r="A91" s="302" t="s">
        <v>19308</v>
      </c>
      <c r="B91" s="302" t="s">
        <v>22671</v>
      </c>
      <c r="C91">
        <v>3</v>
      </c>
      <c r="D91">
        <v>40</v>
      </c>
      <c r="E91">
        <v>0.7</v>
      </c>
      <c r="F91">
        <v>49.25</v>
      </c>
      <c r="G91">
        <v>47.77</v>
      </c>
    </row>
    <row r="92" spans="1:7">
      <c r="A92" s="302" t="s">
        <v>19309</v>
      </c>
      <c r="B92" s="302" t="s">
        <v>22672</v>
      </c>
      <c r="C92">
        <v>6</v>
      </c>
      <c r="D92">
        <v>43</v>
      </c>
      <c r="E92">
        <v>0.7</v>
      </c>
      <c r="F92">
        <v>76.849999999999994</v>
      </c>
      <c r="G92">
        <v>74.540000000000006</v>
      </c>
    </row>
    <row r="93" spans="1:7">
      <c r="A93" s="302" t="s">
        <v>26617</v>
      </c>
      <c r="B93" s="302" t="s">
        <v>26618</v>
      </c>
      <c r="C93">
        <v>6</v>
      </c>
      <c r="D93">
        <v>43</v>
      </c>
      <c r="E93">
        <v>0.7</v>
      </c>
      <c r="F93">
        <v>77.849999999999994</v>
      </c>
      <c r="G93">
        <v>75.510000000000005</v>
      </c>
    </row>
    <row r="94" spans="1:7">
      <c r="A94" s="302" t="s">
        <v>26619</v>
      </c>
      <c r="B94" s="302" t="s">
        <v>26620</v>
      </c>
      <c r="C94">
        <v>6</v>
      </c>
      <c r="D94">
        <v>61.3</v>
      </c>
      <c r="E94">
        <v>0.7</v>
      </c>
      <c r="F94">
        <v>45.95</v>
      </c>
      <c r="G94">
        <v>44.57</v>
      </c>
    </row>
    <row r="95" spans="1:7">
      <c r="A95" s="302" t="s">
        <v>26621</v>
      </c>
      <c r="B95" s="302" t="s">
        <v>26622</v>
      </c>
      <c r="C95">
        <v>6</v>
      </c>
      <c r="D95">
        <v>61</v>
      </c>
      <c r="E95">
        <v>0.7</v>
      </c>
      <c r="F95">
        <v>41.45</v>
      </c>
      <c r="G95">
        <v>40.21</v>
      </c>
    </row>
    <row r="96" spans="1:7">
      <c r="A96" s="302" t="s">
        <v>19310</v>
      </c>
      <c r="B96" s="302" t="s">
        <v>22673</v>
      </c>
      <c r="C96">
        <v>6</v>
      </c>
      <c r="D96">
        <v>58.9</v>
      </c>
      <c r="E96">
        <v>0.7</v>
      </c>
      <c r="F96">
        <v>43.25</v>
      </c>
      <c r="G96">
        <v>41.95</v>
      </c>
    </row>
    <row r="97" spans="1:7">
      <c r="A97" s="302" t="s">
        <v>19311</v>
      </c>
      <c r="B97" s="302" t="s">
        <v>22674</v>
      </c>
      <c r="C97">
        <v>6</v>
      </c>
      <c r="D97">
        <v>48</v>
      </c>
      <c r="E97">
        <v>0.7</v>
      </c>
      <c r="F97">
        <v>27.85</v>
      </c>
      <c r="G97">
        <v>27.01</v>
      </c>
    </row>
    <row r="98" spans="1:7">
      <c r="A98" s="302" t="s">
        <v>19312</v>
      </c>
      <c r="B98" s="302" t="s">
        <v>22675</v>
      </c>
      <c r="C98">
        <v>6</v>
      </c>
      <c r="D98">
        <v>48</v>
      </c>
      <c r="E98">
        <v>1</v>
      </c>
      <c r="F98">
        <v>44.95</v>
      </c>
      <c r="G98">
        <v>43.6</v>
      </c>
    </row>
    <row r="99" spans="1:7">
      <c r="A99" s="302" t="s">
        <v>19313</v>
      </c>
      <c r="B99" s="302" t="s">
        <v>22676</v>
      </c>
      <c r="C99">
        <v>6</v>
      </c>
      <c r="D99">
        <v>40</v>
      </c>
      <c r="E99">
        <v>0.7</v>
      </c>
      <c r="F99">
        <v>29.85</v>
      </c>
      <c r="G99">
        <v>28.95</v>
      </c>
    </row>
    <row r="100" spans="1:7">
      <c r="A100" s="302" t="s">
        <v>19314</v>
      </c>
      <c r="B100" s="302" t="s">
        <v>22677</v>
      </c>
      <c r="C100">
        <v>6</v>
      </c>
      <c r="D100">
        <v>27.8</v>
      </c>
      <c r="E100">
        <v>0.5</v>
      </c>
      <c r="F100">
        <v>19.95</v>
      </c>
      <c r="G100">
        <v>19.350000000000001</v>
      </c>
    </row>
    <row r="101" spans="1:7">
      <c r="A101" s="302" t="s">
        <v>19315</v>
      </c>
      <c r="B101" s="302" t="s">
        <v>22678</v>
      </c>
      <c r="C101">
        <v>6</v>
      </c>
      <c r="D101">
        <v>38.1</v>
      </c>
      <c r="E101">
        <v>0.5</v>
      </c>
      <c r="F101">
        <v>16.75</v>
      </c>
      <c r="G101">
        <v>16.25</v>
      </c>
    </row>
    <row r="102" spans="1:7">
      <c r="A102" s="302" t="s">
        <v>19316</v>
      </c>
      <c r="B102" s="302" t="s">
        <v>22679</v>
      </c>
      <c r="C102">
        <v>6</v>
      </c>
      <c r="D102">
        <v>31.2</v>
      </c>
      <c r="E102">
        <v>0.5</v>
      </c>
      <c r="F102">
        <v>13</v>
      </c>
      <c r="G102">
        <v>13</v>
      </c>
    </row>
    <row r="103" spans="1:7">
      <c r="A103" s="302" t="s">
        <v>26623</v>
      </c>
      <c r="B103" s="302" t="s">
        <v>26624</v>
      </c>
      <c r="C103">
        <v>6</v>
      </c>
      <c r="D103">
        <v>55</v>
      </c>
      <c r="E103">
        <v>0.7</v>
      </c>
      <c r="F103">
        <v>9.9499999999999993</v>
      </c>
      <c r="G103">
        <v>9.65</v>
      </c>
    </row>
    <row r="104" spans="1:7">
      <c r="A104" s="302" t="s">
        <v>19317</v>
      </c>
      <c r="B104" s="302" t="s">
        <v>22680</v>
      </c>
      <c r="C104">
        <v>6</v>
      </c>
      <c r="D104">
        <v>26</v>
      </c>
      <c r="E104">
        <v>0.7</v>
      </c>
      <c r="F104">
        <v>5</v>
      </c>
      <c r="G104">
        <v>5</v>
      </c>
    </row>
    <row r="105" spans="1:7">
      <c r="A105" s="302" t="s">
        <v>19318</v>
      </c>
      <c r="B105" s="302" t="s">
        <v>22681</v>
      </c>
      <c r="C105">
        <v>6</v>
      </c>
      <c r="D105">
        <v>55</v>
      </c>
      <c r="E105">
        <v>0.7</v>
      </c>
      <c r="F105">
        <v>11.95</v>
      </c>
      <c r="G105">
        <v>11.59</v>
      </c>
    </row>
    <row r="106" spans="1:7">
      <c r="A106" s="302" t="s">
        <v>19319</v>
      </c>
      <c r="B106" s="302" t="s">
        <v>22682</v>
      </c>
      <c r="C106">
        <v>12</v>
      </c>
      <c r="D106">
        <v>40</v>
      </c>
      <c r="E106">
        <v>1</v>
      </c>
      <c r="F106">
        <v>7.75</v>
      </c>
      <c r="G106">
        <v>7.52</v>
      </c>
    </row>
    <row r="107" spans="1:7">
      <c r="A107" s="302" t="s">
        <v>19320</v>
      </c>
      <c r="B107" s="302" t="s">
        <v>22683</v>
      </c>
      <c r="C107">
        <v>12</v>
      </c>
      <c r="D107">
        <v>40</v>
      </c>
      <c r="E107">
        <v>1</v>
      </c>
      <c r="F107">
        <v>7.35</v>
      </c>
      <c r="G107">
        <v>7.13</v>
      </c>
    </row>
    <row r="108" spans="1:7">
      <c r="A108" s="302" t="s">
        <v>26625</v>
      </c>
      <c r="B108" s="302" t="s">
        <v>26626</v>
      </c>
      <c r="C108">
        <v>24</v>
      </c>
      <c r="D108">
        <v>40</v>
      </c>
      <c r="E108">
        <v>0.2</v>
      </c>
      <c r="F108">
        <v>3.15</v>
      </c>
      <c r="G108">
        <v>3.06</v>
      </c>
    </row>
    <row r="109" spans="1:7">
      <c r="A109" s="302" t="s">
        <v>26627</v>
      </c>
      <c r="B109" s="302" t="s">
        <v>26628</v>
      </c>
      <c r="C109">
        <v>12</v>
      </c>
      <c r="D109">
        <v>40</v>
      </c>
      <c r="E109">
        <v>0.5</v>
      </c>
      <c r="F109">
        <v>5.15</v>
      </c>
      <c r="G109">
        <v>5</v>
      </c>
    </row>
    <row r="110" spans="1:7">
      <c r="A110" s="302" t="s">
        <v>19321</v>
      </c>
      <c r="B110" s="302" t="s">
        <v>22684</v>
      </c>
      <c r="C110">
        <v>6</v>
      </c>
      <c r="D110">
        <v>40</v>
      </c>
      <c r="E110">
        <v>0.7</v>
      </c>
      <c r="F110">
        <v>5.65</v>
      </c>
      <c r="G110">
        <v>5.48</v>
      </c>
    </row>
    <row r="111" spans="1:7">
      <c r="A111" s="302" t="s">
        <v>26629</v>
      </c>
      <c r="B111" s="302" t="s">
        <v>26630</v>
      </c>
      <c r="C111">
        <v>6</v>
      </c>
      <c r="D111">
        <v>40</v>
      </c>
      <c r="E111">
        <v>1.75</v>
      </c>
      <c r="F111">
        <v>14.45</v>
      </c>
      <c r="G111">
        <v>14.02</v>
      </c>
    </row>
    <row r="112" spans="1:7">
      <c r="A112" s="302" t="s">
        <v>19322</v>
      </c>
      <c r="B112" s="302" t="s">
        <v>22685</v>
      </c>
      <c r="C112">
        <v>1</v>
      </c>
      <c r="D112">
        <v>40</v>
      </c>
      <c r="E112">
        <v>4.5</v>
      </c>
      <c r="F112">
        <v>43.95</v>
      </c>
      <c r="G112">
        <v>43.95</v>
      </c>
    </row>
    <row r="113" spans="1:7">
      <c r="A113" s="302" t="s">
        <v>26631</v>
      </c>
      <c r="B113" s="302" t="s">
        <v>26632</v>
      </c>
      <c r="C113">
        <v>12</v>
      </c>
      <c r="D113">
        <v>40</v>
      </c>
      <c r="E113">
        <v>1</v>
      </c>
      <c r="F113">
        <v>7.95</v>
      </c>
      <c r="G113">
        <v>7.71</v>
      </c>
    </row>
    <row r="114" spans="1:7">
      <c r="A114" s="302" t="s">
        <v>19323</v>
      </c>
      <c r="B114" s="302" t="s">
        <v>22686</v>
      </c>
      <c r="C114">
        <v>6</v>
      </c>
      <c r="D114">
        <v>40</v>
      </c>
      <c r="E114">
        <v>0.7</v>
      </c>
      <c r="F114">
        <v>5.95</v>
      </c>
      <c r="G114">
        <v>5.77</v>
      </c>
    </row>
    <row r="115" spans="1:7">
      <c r="A115" s="302" t="s">
        <v>19324</v>
      </c>
      <c r="B115" s="302" t="s">
        <v>22687</v>
      </c>
      <c r="C115">
        <v>6</v>
      </c>
      <c r="D115">
        <v>40</v>
      </c>
      <c r="E115">
        <v>0.7</v>
      </c>
      <c r="F115">
        <v>5.5</v>
      </c>
      <c r="G115">
        <v>5.5</v>
      </c>
    </row>
    <row r="116" spans="1:7">
      <c r="A116" s="302" t="s">
        <v>19325</v>
      </c>
      <c r="B116" s="302" t="s">
        <v>22688</v>
      </c>
      <c r="C116">
        <v>6</v>
      </c>
      <c r="D116">
        <v>42.3</v>
      </c>
      <c r="E116">
        <v>0.7</v>
      </c>
      <c r="F116">
        <v>23.95</v>
      </c>
      <c r="G116">
        <v>23.23</v>
      </c>
    </row>
    <row r="117" spans="1:7">
      <c r="A117" s="302" t="s">
        <v>19326</v>
      </c>
      <c r="B117" s="302" t="s">
        <v>22689</v>
      </c>
      <c r="C117">
        <v>6</v>
      </c>
      <c r="D117">
        <v>42.3</v>
      </c>
      <c r="E117">
        <v>1.75</v>
      </c>
      <c r="F117">
        <v>67.75</v>
      </c>
      <c r="G117">
        <v>65.72</v>
      </c>
    </row>
    <row r="118" spans="1:7">
      <c r="A118" s="302" t="s">
        <v>19327</v>
      </c>
      <c r="B118" s="302" t="s">
        <v>22690</v>
      </c>
      <c r="C118">
        <v>1</v>
      </c>
      <c r="D118">
        <v>42.3</v>
      </c>
      <c r="E118">
        <v>4.5</v>
      </c>
      <c r="F118">
        <v>229.85</v>
      </c>
      <c r="G118">
        <v>222.95</v>
      </c>
    </row>
    <row r="119" spans="1:7">
      <c r="A119" s="302" t="s">
        <v>19328</v>
      </c>
      <c r="B119" s="302" t="s">
        <v>22691</v>
      </c>
      <c r="C119">
        <v>6</v>
      </c>
      <c r="D119">
        <v>35</v>
      </c>
      <c r="E119">
        <v>0.7</v>
      </c>
      <c r="F119">
        <v>6.5</v>
      </c>
      <c r="G119">
        <v>6.5</v>
      </c>
    </row>
    <row r="120" spans="1:7">
      <c r="A120" s="302" t="s">
        <v>19329</v>
      </c>
      <c r="B120" s="302" t="s">
        <v>22692</v>
      </c>
      <c r="C120">
        <v>20</v>
      </c>
      <c r="D120">
        <v>38.799999999999997</v>
      </c>
      <c r="E120">
        <v>0.25</v>
      </c>
      <c r="F120">
        <v>8.65</v>
      </c>
      <c r="G120">
        <v>8.39</v>
      </c>
    </row>
    <row r="121" spans="1:7">
      <c r="A121" s="302" t="s">
        <v>19330</v>
      </c>
      <c r="B121" s="302" t="s">
        <v>22693</v>
      </c>
      <c r="C121">
        <v>6</v>
      </c>
      <c r="D121">
        <v>40</v>
      </c>
      <c r="E121">
        <v>0.7</v>
      </c>
      <c r="F121">
        <v>7.35</v>
      </c>
      <c r="G121">
        <v>7.13</v>
      </c>
    </row>
    <row r="122" spans="1:7">
      <c r="A122" s="302" t="s">
        <v>19331</v>
      </c>
      <c r="B122" s="302" t="s">
        <v>22694</v>
      </c>
      <c r="C122">
        <v>6</v>
      </c>
      <c r="D122">
        <v>40</v>
      </c>
      <c r="E122">
        <v>0.7</v>
      </c>
      <c r="F122">
        <v>5.5</v>
      </c>
      <c r="G122">
        <v>5.5</v>
      </c>
    </row>
    <row r="123" spans="1:7">
      <c r="A123" s="302" t="s">
        <v>19332</v>
      </c>
      <c r="B123" s="302" t="s">
        <v>22695</v>
      </c>
      <c r="C123">
        <v>12</v>
      </c>
      <c r="D123">
        <v>40</v>
      </c>
      <c r="E123">
        <v>1</v>
      </c>
      <c r="F123">
        <v>7.75</v>
      </c>
      <c r="G123">
        <v>7.52</v>
      </c>
    </row>
    <row r="124" spans="1:7">
      <c r="A124" s="302" t="s">
        <v>19333</v>
      </c>
      <c r="B124" s="302" t="s">
        <v>22696</v>
      </c>
      <c r="C124">
        <v>6</v>
      </c>
      <c r="D124">
        <v>38</v>
      </c>
      <c r="E124">
        <v>0.7</v>
      </c>
      <c r="F124">
        <v>7.25</v>
      </c>
      <c r="G124">
        <v>7.03</v>
      </c>
    </row>
    <row r="125" spans="1:7">
      <c r="A125" s="302" t="s">
        <v>19334</v>
      </c>
      <c r="B125" s="302" t="s">
        <v>22697</v>
      </c>
      <c r="C125">
        <v>6</v>
      </c>
      <c r="D125">
        <v>38</v>
      </c>
      <c r="E125">
        <v>0.7</v>
      </c>
      <c r="F125">
        <v>5.5</v>
      </c>
      <c r="G125">
        <v>5.5</v>
      </c>
    </row>
    <row r="126" spans="1:7">
      <c r="A126" s="302" t="s">
        <v>19335</v>
      </c>
      <c r="B126" s="302" t="s">
        <v>22698</v>
      </c>
      <c r="C126">
        <v>12</v>
      </c>
      <c r="D126">
        <v>38</v>
      </c>
      <c r="E126">
        <v>1</v>
      </c>
      <c r="F126">
        <v>8.4499999999999993</v>
      </c>
      <c r="G126">
        <v>8.1999999999999993</v>
      </c>
    </row>
    <row r="127" spans="1:7">
      <c r="A127" s="302" t="s">
        <v>19336</v>
      </c>
      <c r="B127" s="302" t="s">
        <v>26633</v>
      </c>
      <c r="C127">
        <v>6</v>
      </c>
      <c r="D127">
        <v>40</v>
      </c>
      <c r="E127">
        <v>0.7</v>
      </c>
      <c r="F127">
        <v>9.25</v>
      </c>
      <c r="G127">
        <v>8.9700000000000006</v>
      </c>
    </row>
    <row r="128" spans="1:7">
      <c r="A128" s="302" t="s">
        <v>26634</v>
      </c>
      <c r="B128" s="302" t="s">
        <v>26635</v>
      </c>
      <c r="C128">
        <v>6</v>
      </c>
      <c r="D128">
        <v>40</v>
      </c>
      <c r="E128">
        <v>0.6</v>
      </c>
      <c r="F128">
        <v>40</v>
      </c>
      <c r="G128">
        <v>40</v>
      </c>
    </row>
    <row r="129" spans="1:7">
      <c r="A129" s="302" t="s">
        <v>26636</v>
      </c>
      <c r="B129" s="302" t="s">
        <v>26637</v>
      </c>
      <c r="C129">
        <v>6</v>
      </c>
      <c r="D129">
        <v>40</v>
      </c>
      <c r="E129">
        <v>0.7</v>
      </c>
      <c r="F129">
        <v>80.45</v>
      </c>
      <c r="G129">
        <v>78.040000000000006</v>
      </c>
    </row>
    <row r="130" spans="1:7">
      <c r="A130" s="302" t="s">
        <v>19337</v>
      </c>
      <c r="B130" s="302" t="s">
        <v>22699</v>
      </c>
      <c r="C130">
        <v>6</v>
      </c>
      <c r="D130">
        <v>40</v>
      </c>
      <c r="E130">
        <v>0.6</v>
      </c>
      <c r="F130">
        <v>45.35</v>
      </c>
      <c r="G130">
        <v>43.99</v>
      </c>
    </row>
    <row r="131" spans="1:7">
      <c r="A131" s="302" t="s">
        <v>26638</v>
      </c>
      <c r="B131" s="302" t="s">
        <v>26639</v>
      </c>
      <c r="C131">
        <v>3</v>
      </c>
      <c r="D131">
        <v>40</v>
      </c>
      <c r="E131">
        <v>0.7</v>
      </c>
      <c r="F131">
        <v>29.95</v>
      </c>
      <c r="G131">
        <v>29.05</v>
      </c>
    </row>
    <row r="132" spans="1:7">
      <c r="A132" s="302" t="s">
        <v>19338</v>
      </c>
      <c r="B132" s="302" t="s">
        <v>22700</v>
      </c>
      <c r="C132">
        <v>6</v>
      </c>
      <c r="D132">
        <v>44.4</v>
      </c>
      <c r="E132">
        <v>0.7</v>
      </c>
      <c r="F132">
        <v>29.75</v>
      </c>
      <c r="G132">
        <v>28.86</v>
      </c>
    </row>
    <row r="133" spans="1:7">
      <c r="A133" s="302" t="s">
        <v>19339</v>
      </c>
      <c r="B133" s="302" t="s">
        <v>22701</v>
      </c>
      <c r="C133">
        <v>6</v>
      </c>
      <c r="D133">
        <v>41.6</v>
      </c>
      <c r="E133">
        <v>0.7</v>
      </c>
      <c r="F133">
        <v>41.95</v>
      </c>
      <c r="G133">
        <v>40.69</v>
      </c>
    </row>
    <row r="134" spans="1:7">
      <c r="A134" s="302" t="s">
        <v>19340</v>
      </c>
      <c r="B134" s="302" t="s">
        <v>22702</v>
      </c>
      <c r="C134">
        <v>6</v>
      </c>
      <c r="D134">
        <v>40</v>
      </c>
      <c r="E134">
        <v>0.7</v>
      </c>
      <c r="F134">
        <v>32.450000000000003</v>
      </c>
      <c r="G134">
        <v>31.48</v>
      </c>
    </row>
    <row r="135" spans="1:7">
      <c r="A135" s="302" t="s">
        <v>19341</v>
      </c>
      <c r="B135" s="302" t="s">
        <v>22703</v>
      </c>
      <c r="C135">
        <v>6</v>
      </c>
      <c r="D135">
        <v>45</v>
      </c>
      <c r="E135">
        <v>0.7</v>
      </c>
      <c r="F135">
        <v>43.95</v>
      </c>
      <c r="G135">
        <v>42.63</v>
      </c>
    </row>
    <row r="136" spans="1:7">
      <c r="A136" s="302" t="s">
        <v>19342</v>
      </c>
      <c r="B136" s="302" t="s">
        <v>22704</v>
      </c>
      <c r="C136">
        <v>6</v>
      </c>
      <c r="D136">
        <v>40</v>
      </c>
      <c r="E136">
        <v>0.7</v>
      </c>
      <c r="F136">
        <v>15.75</v>
      </c>
      <c r="G136">
        <v>15.28</v>
      </c>
    </row>
    <row r="137" spans="1:7">
      <c r="A137" s="302" t="s">
        <v>19343</v>
      </c>
      <c r="B137" s="302" t="s">
        <v>22705</v>
      </c>
      <c r="C137">
        <v>6</v>
      </c>
      <c r="D137">
        <v>40</v>
      </c>
      <c r="E137">
        <v>0.7</v>
      </c>
      <c r="F137">
        <v>24.75</v>
      </c>
      <c r="G137">
        <v>24.01</v>
      </c>
    </row>
    <row r="138" spans="1:7">
      <c r="A138" s="302" t="s">
        <v>19344</v>
      </c>
      <c r="B138" s="302" t="s">
        <v>22706</v>
      </c>
      <c r="C138">
        <v>6</v>
      </c>
      <c r="D138">
        <v>48</v>
      </c>
      <c r="E138">
        <v>0.7</v>
      </c>
      <c r="F138">
        <v>19.649999999999999</v>
      </c>
      <c r="G138">
        <v>19.059999999999999</v>
      </c>
    </row>
    <row r="139" spans="1:7">
      <c r="A139" s="302" t="s">
        <v>19345</v>
      </c>
      <c r="B139" s="302" t="s">
        <v>22707</v>
      </c>
      <c r="C139">
        <v>6</v>
      </c>
      <c r="D139">
        <v>43.5</v>
      </c>
      <c r="E139">
        <v>0.5</v>
      </c>
      <c r="F139">
        <v>18.25</v>
      </c>
      <c r="G139">
        <v>17.7</v>
      </c>
    </row>
    <row r="140" spans="1:7">
      <c r="A140" s="302" t="s">
        <v>19346</v>
      </c>
      <c r="B140" s="302" t="s">
        <v>22708</v>
      </c>
      <c r="C140">
        <v>6</v>
      </c>
      <c r="D140">
        <v>46</v>
      </c>
      <c r="E140">
        <v>0.7</v>
      </c>
      <c r="F140">
        <v>21.55</v>
      </c>
      <c r="G140">
        <v>20.9</v>
      </c>
    </row>
    <row r="141" spans="1:7">
      <c r="A141" s="302" t="s">
        <v>26640</v>
      </c>
      <c r="B141" s="302" t="s">
        <v>26641</v>
      </c>
      <c r="C141">
        <v>6</v>
      </c>
      <c r="D141">
        <v>40</v>
      </c>
      <c r="E141">
        <v>0.7</v>
      </c>
      <c r="F141">
        <v>11.95</v>
      </c>
      <c r="G141">
        <v>11.59</v>
      </c>
    </row>
    <row r="142" spans="1:7">
      <c r="A142" s="302" t="s">
        <v>26642</v>
      </c>
      <c r="B142" s="302" t="s">
        <v>26643</v>
      </c>
      <c r="C142">
        <v>6</v>
      </c>
      <c r="D142">
        <v>40</v>
      </c>
      <c r="E142">
        <v>0.7</v>
      </c>
      <c r="F142">
        <v>11.95</v>
      </c>
      <c r="G142">
        <v>11.59</v>
      </c>
    </row>
    <row r="143" spans="1:7">
      <c r="A143" s="302" t="s">
        <v>19347</v>
      </c>
      <c r="B143" s="302" t="s">
        <v>22709</v>
      </c>
      <c r="C143">
        <v>6</v>
      </c>
      <c r="D143">
        <v>43</v>
      </c>
      <c r="E143">
        <v>0.5</v>
      </c>
      <c r="F143">
        <v>20.149999999999999</v>
      </c>
      <c r="G143">
        <v>19.55</v>
      </c>
    </row>
    <row r="144" spans="1:7">
      <c r="A144" s="302" t="s">
        <v>19348</v>
      </c>
      <c r="B144" s="302" t="s">
        <v>22710</v>
      </c>
      <c r="C144">
        <v>6</v>
      </c>
      <c r="D144">
        <v>43</v>
      </c>
      <c r="E144">
        <v>0.5</v>
      </c>
      <c r="F144">
        <v>22.5</v>
      </c>
      <c r="G144">
        <v>22.5</v>
      </c>
    </row>
    <row r="145" spans="1:7">
      <c r="A145" s="302" t="s">
        <v>19349</v>
      </c>
      <c r="B145" s="302" t="s">
        <v>22711</v>
      </c>
      <c r="C145">
        <v>6</v>
      </c>
      <c r="D145">
        <v>48.9</v>
      </c>
      <c r="E145">
        <v>0.7</v>
      </c>
      <c r="F145">
        <v>38.950000000000003</v>
      </c>
      <c r="G145">
        <v>37.78</v>
      </c>
    </row>
    <row r="146" spans="1:7">
      <c r="A146" s="302" t="s">
        <v>19350</v>
      </c>
      <c r="B146" s="302" t="s">
        <v>22712</v>
      </c>
      <c r="C146">
        <v>6</v>
      </c>
      <c r="D146">
        <v>48.9</v>
      </c>
      <c r="E146">
        <v>0.7</v>
      </c>
      <c r="F146">
        <v>35</v>
      </c>
      <c r="G146">
        <v>35</v>
      </c>
    </row>
    <row r="147" spans="1:7">
      <c r="A147" s="302" t="s">
        <v>19351</v>
      </c>
      <c r="B147" s="302" t="s">
        <v>22713</v>
      </c>
      <c r="C147">
        <v>6</v>
      </c>
      <c r="D147">
        <v>43</v>
      </c>
      <c r="E147">
        <v>0.7</v>
      </c>
      <c r="F147">
        <v>45.35</v>
      </c>
      <c r="G147">
        <v>43.99</v>
      </c>
    </row>
    <row r="148" spans="1:7">
      <c r="A148" s="302" t="s">
        <v>19352</v>
      </c>
      <c r="B148" s="302" t="s">
        <v>22714</v>
      </c>
      <c r="C148">
        <v>6</v>
      </c>
      <c r="D148">
        <v>40</v>
      </c>
      <c r="E148">
        <v>0.7</v>
      </c>
      <c r="F148">
        <v>15.45</v>
      </c>
      <c r="G148">
        <v>14.99</v>
      </c>
    </row>
    <row r="149" spans="1:7">
      <c r="A149" s="302" t="s">
        <v>19353</v>
      </c>
      <c r="B149" s="302" t="s">
        <v>22715</v>
      </c>
      <c r="C149">
        <v>6</v>
      </c>
      <c r="D149">
        <v>40</v>
      </c>
      <c r="E149">
        <v>0.7</v>
      </c>
      <c r="F149">
        <v>16.45</v>
      </c>
      <c r="G149">
        <v>15.96</v>
      </c>
    </row>
    <row r="150" spans="1:7">
      <c r="A150" s="302" t="s">
        <v>26644</v>
      </c>
      <c r="B150" s="302" t="s">
        <v>26645</v>
      </c>
      <c r="C150">
        <v>6</v>
      </c>
      <c r="D150">
        <v>40</v>
      </c>
      <c r="E150">
        <v>0.5</v>
      </c>
      <c r="F150">
        <v>15.75</v>
      </c>
      <c r="G150">
        <v>15.75</v>
      </c>
    </row>
    <row r="151" spans="1:7">
      <c r="A151" s="302" t="s">
        <v>19354</v>
      </c>
      <c r="B151" s="302" t="s">
        <v>22716</v>
      </c>
      <c r="C151">
        <v>6</v>
      </c>
      <c r="D151">
        <v>50</v>
      </c>
      <c r="E151">
        <v>0.5</v>
      </c>
      <c r="F151">
        <v>25.25</v>
      </c>
      <c r="G151">
        <v>24.49</v>
      </c>
    </row>
    <row r="152" spans="1:7">
      <c r="A152" s="302" t="s">
        <v>19355</v>
      </c>
      <c r="B152" s="302" t="s">
        <v>22717</v>
      </c>
      <c r="C152">
        <v>6</v>
      </c>
      <c r="D152">
        <v>55.6</v>
      </c>
      <c r="E152">
        <v>0.5</v>
      </c>
      <c r="F152">
        <v>136.55000000000001</v>
      </c>
      <c r="G152">
        <v>132.44999999999999</v>
      </c>
    </row>
    <row r="153" spans="1:7">
      <c r="A153" s="302" t="s">
        <v>19356</v>
      </c>
      <c r="B153" s="302" t="s">
        <v>22718</v>
      </c>
      <c r="C153">
        <v>6</v>
      </c>
      <c r="D153">
        <v>60.7</v>
      </c>
      <c r="E153">
        <v>0.5</v>
      </c>
      <c r="F153">
        <v>205.85</v>
      </c>
      <c r="G153">
        <v>199.67</v>
      </c>
    </row>
    <row r="154" spans="1:7">
      <c r="A154" s="302" t="s">
        <v>19357</v>
      </c>
      <c r="B154" s="302" t="s">
        <v>22719</v>
      </c>
      <c r="C154">
        <v>6</v>
      </c>
      <c r="D154">
        <v>50</v>
      </c>
      <c r="E154">
        <v>0.5</v>
      </c>
      <c r="F154">
        <v>60</v>
      </c>
      <c r="G154">
        <v>60</v>
      </c>
    </row>
    <row r="155" spans="1:7">
      <c r="A155" s="302" t="s">
        <v>19358</v>
      </c>
      <c r="B155" s="302" t="s">
        <v>22720</v>
      </c>
      <c r="C155">
        <v>6</v>
      </c>
      <c r="D155">
        <v>50</v>
      </c>
      <c r="E155">
        <v>0.5</v>
      </c>
      <c r="F155">
        <v>60.95</v>
      </c>
      <c r="G155">
        <v>59.12</v>
      </c>
    </row>
    <row r="156" spans="1:7">
      <c r="A156" s="302" t="s">
        <v>19359</v>
      </c>
      <c r="B156" s="302" t="s">
        <v>22721</v>
      </c>
      <c r="C156">
        <v>6</v>
      </c>
      <c r="D156">
        <v>46</v>
      </c>
      <c r="E156">
        <v>0.5</v>
      </c>
      <c r="F156">
        <v>33</v>
      </c>
      <c r="G156">
        <v>33</v>
      </c>
    </row>
    <row r="157" spans="1:7">
      <c r="A157" s="302" t="s">
        <v>19360</v>
      </c>
      <c r="B157" s="302" t="s">
        <v>22722</v>
      </c>
      <c r="C157">
        <v>6</v>
      </c>
      <c r="D157">
        <v>50</v>
      </c>
      <c r="E157">
        <v>0.5</v>
      </c>
      <c r="F157">
        <v>70</v>
      </c>
      <c r="G157">
        <v>70</v>
      </c>
    </row>
    <row r="158" spans="1:7">
      <c r="A158" s="302" t="s">
        <v>19361</v>
      </c>
      <c r="B158" s="302" t="s">
        <v>22723</v>
      </c>
      <c r="C158">
        <v>6</v>
      </c>
      <c r="D158">
        <v>50</v>
      </c>
      <c r="E158">
        <v>0.5</v>
      </c>
      <c r="F158">
        <v>70</v>
      </c>
      <c r="G158">
        <v>70</v>
      </c>
    </row>
    <row r="159" spans="1:7">
      <c r="A159" s="302" t="s">
        <v>19362</v>
      </c>
      <c r="B159" s="302" t="s">
        <v>22724</v>
      </c>
      <c r="C159">
        <v>6</v>
      </c>
      <c r="D159">
        <v>50</v>
      </c>
      <c r="E159">
        <v>0.5</v>
      </c>
      <c r="F159">
        <v>65.849999999999994</v>
      </c>
      <c r="G159">
        <v>65.849999999999994</v>
      </c>
    </row>
    <row r="160" spans="1:7">
      <c r="A160" s="302" t="s">
        <v>19363</v>
      </c>
      <c r="B160" s="302" t="s">
        <v>22725</v>
      </c>
      <c r="C160">
        <v>6</v>
      </c>
      <c r="D160">
        <v>50</v>
      </c>
      <c r="E160">
        <v>0.5</v>
      </c>
      <c r="F160">
        <v>72</v>
      </c>
      <c r="G160">
        <v>72</v>
      </c>
    </row>
    <row r="161" spans="1:7">
      <c r="A161" s="302" t="s">
        <v>19364</v>
      </c>
      <c r="B161" s="302" t="s">
        <v>22726</v>
      </c>
      <c r="C161">
        <v>6</v>
      </c>
      <c r="D161">
        <v>50</v>
      </c>
      <c r="E161">
        <v>0.5</v>
      </c>
      <c r="F161">
        <v>89.25</v>
      </c>
      <c r="G161">
        <v>86.57</v>
      </c>
    </row>
    <row r="162" spans="1:7">
      <c r="A162" s="302" t="s">
        <v>19365</v>
      </c>
      <c r="B162" s="302" t="s">
        <v>22727</v>
      </c>
      <c r="C162">
        <v>6</v>
      </c>
      <c r="D162">
        <v>40</v>
      </c>
      <c r="E162">
        <v>0.5</v>
      </c>
      <c r="F162">
        <v>17</v>
      </c>
      <c r="G162">
        <v>17</v>
      </c>
    </row>
    <row r="163" spans="1:7">
      <c r="A163" s="302" t="s">
        <v>26646</v>
      </c>
      <c r="B163" s="302" t="s">
        <v>26647</v>
      </c>
      <c r="C163">
        <v>6</v>
      </c>
      <c r="D163">
        <v>40</v>
      </c>
      <c r="E163">
        <v>0.5</v>
      </c>
      <c r="F163">
        <v>14.75</v>
      </c>
      <c r="G163">
        <v>14.75</v>
      </c>
    </row>
    <row r="164" spans="1:7">
      <c r="A164" s="302" t="s">
        <v>19366</v>
      </c>
      <c r="B164" s="302" t="s">
        <v>22728</v>
      </c>
      <c r="C164">
        <v>6</v>
      </c>
      <c r="D164">
        <v>40</v>
      </c>
      <c r="E164">
        <v>0.5</v>
      </c>
      <c r="F164">
        <v>10.5</v>
      </c>
      <c r="G164">
        <v>10.5</v>
      </c>
    </row>
    <row r="165" spans="1:7">
      <c r="A165" s="302" t="s">
        <v>19367</v>
      </c>
      <c r="B165" s="302" t="s">
        <v>22729</v>
      </c>
      <c r="C165">
        <v>6</v>
      </c>
      <c r="D165">
        <v>42</v>
      </c>
      <c r="E165">
        <v>0.7</v>
      </c>
      <c r="F165">
        <v>12.65</v>
      </c>
      <c r="G165">
        <v>12.65</v>
      </c>
    </row>
    <row r="166" spans="1:7">
      <c r="A166" s="302" t="s">
        <v>19368</v>
      </c>
      <c r="B166" s="302" t="s">
        <v>22730</v>
      </c>
      <c r="C166">
        <v>6</v>
      </c>
      <c r="D166">
        <v>42</v>
      </c>
      <c r="E166">
        <v>0.7</v>
      </c>
      <c r="F166">
        <v>16.05</v>
      </c>
      <c r="G166">
        <v>15.25</v>
      </c>
    </row>
    <row r="167" spans="1:7">
      <c r="A167" s="302" t="s">
        <v>19369</v>
      </c>
      <c r="B167" s="302" t="s">
        <v>22731</v>
      </c>
      <c r="C167">
        <v>6</v>
      </c>
      <c r="D167">
        <v>40</v>
      </c>
      <c r="E167">
        <v>0.7</v>
      </c>
      <c r="F167">
        <v>28.55</v>
      </c>
      <c r="G167">
        <v>27.69</v>
      </c>
    </row>
    <row r="168" spans="1:7">
      <c r="A168" s="302" t="s">
        <v>26648</v>
      </c>
      <c r="B168" s="302" t="s">
        <v>26649</v>
      </c>
      <c r="C168">
        <v>6</v>
      </c>
      <c r="D168">
        <v>38</v>
      </c>
      <c r="E168">
        <v>0.7</v>
      </c>
      <c r="F168">
        <v>7.45</v>
      </c>
      <c r="G168">
        <v>7.23</v>
      </c>
    </row>
    <row r="169" spans="1:7">
      <c r="A169" s="302" t="s">
        <v>19370</v>
      </c>
      <c r="B169" s="302" t="s">
        <v>22732</v>
      </c>
      <c r="C169">
        <v>6</v>
      </c>
      <c r="D169">
        <v>38</v>
      </c>
      <c r="E169">
        <v>0.35</v>
      </c>
      <c r="F169">
        <v>26.25</v>
      </c>
      <c r="G169">
        <v>25.46</v>
      </c>
    </row>
    <row r="170" spans="1:7">
      <c r="A170" s="302" t="s">
        <v>19371</v>
      </c>
      <c r="B170" s="302" t="s">
        <v>22733</v>
      </c>
      <c r="C170">
        <v>3</v>
      </c>
      <c r="D170">
        <v>46.1</v>
      </c>
      <c r="E170">
        <v>0.7</v>
      </c>
      <c r="F170">
        <v>93.45</v>
      </c>
      <c r="G170">
        <v>90.65</v>
      </c>
    </row>
    <row r="171" spans="1:7">
      <c r="A171" s="302" t="s">
        <v>19372</v>
      </c>
      <c r="B171" s="302" t="s">
        <v>22734</v>
      </c>
      <c r="C171">
        <v>3</v>
      </c>
      <c r="D171">
        <v>45.9</v>
      </c>
      <c r="E171">
        <v>0.7</v>
      </c>
      <c r="F171">
        <v>73.25</v>
      </c>
      <c r="G171">
        <v>71.05</v>
      </c>
    </row>
    <row r="172" spans="1:7">
      <c r="A172" s="302" t="s">
        <v>26650</v>
      </c>
      <c r="B172" s="302" t="s">
        <v>26651</v>
      </c>
      <c r="C172">
        <v>6</v>
      </c>
      <c r="D172">
        <v>12.5</v>
      </c>
      <c r="E172">
        <v>0.75</v>
      </c>
      <c r="F172">
        <v>21.15</v>
      </c>
      <c r="G172">
        <v>20.52</v>
      </c>
    </row>
    <row r="173" spans="1:7">
      <c r="A173" s="302" t="s">
        <v>19373</v>
      </c>
      <c r="B173" s="302" t="s">
        <v>22735</v>
      </c>
      <c r="C173">
        <v>6</v>
      </c>
      <c r="D173">
        <v>12</v>
      </c>
      <c r="E173">
        <v>0.75</v>
      </c>
      <c r="F173">
        <v>22.05</v>
      </c>
      <c r="G173">
        <v>20.95</v>
      </c>
    </row>
    <row r="174" spans="1:7">
      <c r="A174" s="302" t="s">
        <v>19374</v>
      </c>
      <c r="B174" s="302" t="s">
        <v>22736</v>
      </c>
      <c r="C174">
        <v>6</v>
      </c>
      <c r="D174">
        <v>12</v>
      </c>
      <c r="E174">
        <v>0.75</v>
      </c>
      <c r="F174">
        <v>23.05</v>
      </c>
      <c r="G174">
        <v>21.9</v>
      </c>
    </row>
    <row r="175" spans="1:7">
      <c r="A175" s="302" t="s">
        <v>19375</v>
      </c>
      <c r="B175" s="302" t="s">
        <v>22737</v>
      </c>
      <c r="C175">
        <v>6</v>
      </c>
      <c r="D175">
        <v>12</v>
      </c>
      <c r="E175">
        <v>0.75</v>
      </c>
      <c r="F175">
        <v>19.350000000000001</v>
      </c>
      <c r="G175">
        <v>18.38</v>
      </c>
    </row>
    <row r="176" spans="1:7">
      <c r="A176" s="302" t="s">
        <v>26652</v>
      </c>
      <c r="B176" s="302" t="s">
        <v>26653</v>
      </c>
      <c r="C176">
        <v>6</v>
      </c>
      <c r="D176">
        <v>12.5</v>
      </c>
      <c r="E176">
        <v>0.75</v>
      </c>
      <c r="F176">
        <v>24.75</v>
      </c>
      <c r="G176">
        <v>24.01</v>
      </c>
    </row>
    <row r="177" spans="1:7">
      <c r="A177" s="302" t="s">
        <v>19376</v>
      </c>
      <c r="B177" s="302" t="s">
        <v>22738</v>
      </c>
      <c r="C177">
        <v>6</v>
      </c>
      <c r="D177">
        <v>16</v>
      </c>
      <c r="E177">
        <v>0.7</v>
      </c>
      <c r="F177">
        <v>8.4499999999999993</v>
      </c>
      <c r="G177">
        <v>8.1999999999999993</v>
      </c>
    </row>
    <row r="178" spans="1:7">
      <c r="A178" s="302" t="s">
        <v>19377</v>
      </c>
      <c r="B178" s="302" t="s">
        <v>22739</v>
      </c>
      <c r="C178">
        <v>6</v>
      </c>
      <c r="D178">
        <v>40</v>
      </c>
      <c r="E178">
        <v>0.7</v>
      </c>
      <c r="F178">
        <v>21.35</v>
      </c>
      <c r="G178">
        <v>20.71</v>
      </c>
    </row>
    <row r="179" spans="1:7">
      <c r="A179" s="302" t="s">
        <v>19378</v>
      </c>
      <c r="B179" s="302" t="s">
        <v>22740</v>
      </c>
      <c r="C179">
        <v>6</v>
      </c>
      <c r="D179">
        <v>40</v>
      </c>
      <c r="E179">
        <v>0.7</v>
      </c>
      <c r="F179">
        <v>68.849999999999994</v>
      </c>
      <c r="G179">
        <v>66.78</v>
      </c>
    </row>
    <row r="180" spans="1:7">
      <c r="A180" s="302" t="s">
        <v>19379</v>
      </c>
      <c r="B180" s="302" t="s">
        <v>22741</v>
      </c>
      <c r="C180">
        <v>6</v>
      </c>
      <c r="D180">
        <v>47</v>
      </c>
      <c r="E180">
        <v>0.7</v>
      </c>
      <c r="F180">
        <v>49.85</v>
      </c>
      <c r="G180">
        <v>48.35</v>
      </c>
    </row>
    <row r="181" spans="1:7">
      <c r="A181" s="302" t="s">
        <v>19380</v>
      </c>
      <c r="B181" s="302" t="s">
        <v>22742</v>
      </c>
      <c r="C181">
        <v>6</v>
      </c>
      <c r="D181">
        <v>47</v>
      </c>
      <c r="E181">
        <v>0.7</v>
      </c>
      <c r="F181">
        <v>56.85</v>
      </c>
      <c r="G181">
        <v>55.14</v>
      </c>
    </row>
    <row r="182" spans="1:7">
      <c r="A182" s="302" t="s">
        <v>26654</v>
      </c>
      <c r="B182" s="302" t="s">
        <v>26655</v>
      </c>
      <c r="C182">
        <v>6</v>
      </c>
      <c r="D182">
        <v>20</v>
      </c>
      <c r="E182">
        <v>1</v>
      </c>
      <c r="F182">
        <v>2.15</v>
      </c>
      <c r="G182">
        <v>2.09</v>
      </c>
    </row>
    <row r="183" spans="1:7">
      <c r="A183" s="302" t="s">
        <v>26656</v>
      </c>
      <c r="B183" s="302" t="s">
        <v>26657</v>
      </c>
      <c r="C183">
        <v>6</v>
      </c>
      <c r="D183">
        <v>21</v>
      </c>
      <c r="E183">
        <v>0.7</v>
      </c>
      <c r="F183">
        <v>1.85</v>
      </c>
      <c r="G183">
        <v>1.79</v>
      </c>
    </row>
    <row r="184" spans="1:7">
      <c r="A184" s="302" t="s">
        <v>19381</v>
      </c>
      <c r="B184" s="302" t="s">
        <v>22743</v>
      </c>
      <c r="C184">
        <v>6</v>
      </c>
      <c r="D184">
        <v>29</v>
      </c>
      <c r="E184">
        <v>0.7</v>
      </c>
      <c r="F184">
        <v>5.65</v>
      </c>
      <c r="G184">
        <v>5.48</v>
      </c>
    </row>
    <row r="185" spans="1:7">
      <c r="A185" s="302" t="s">
        <v>26658</v>
      </c>
      <c r="B185" s="302" t="s">
        <v>26659</v>
      </c>
      <c r="C185">
        <v>6</v>
      </c>
      <c r="D185">
        <v>29</v>
      </c>
      <c r="E185">
        <v>1</v>
      </c>
      <c r="F185">
        <v>7.25</v>
      </c>
      <c r="G185">
        <v>7.03</v>
      </c>
    </row>
    <row r="186" spans="1:7">
      <c r="A186" s="302" t="s">
        <v>19382</v>
      </c>
      <c r="B186" s="302" t="s">
        <v>22744</v>
      </c>
      <c r="C186">
        <v>6</v>
      </c>
      <c r="D186">
        <v>34</v>
      </c>
      <c r="E186">
        <v>0.7</v>
      </c>
      <c r="F186">
        <v>14.45</v>
      </c>
      <c r="G186">
        <v>14.02</v>
      </c>
    </row>
    <row r="187" spans="1:7">
      <c r="A187" s="302" t="s">
        <v>19383</v>
      </c>
      <c r="B187" s="302" t="s">
        <v>22745</v>
      </c>
      <c r="C187">
        <v>6</v>
      </c>
      <c r="D187">
        <v>70</v>
      </c>
      <c r="E187">
        <v>0.7</v>
      </c>
      <c r="F187">
        <v>11.65</v>
      </c>
      <c r="G187">
        <v>11.3</v>
      </c>
    </row>
    <row r="188" spans="1:7">
      <c r="A188" s="302" t="s">
        <v>19384</v>
      </c>
      <c r="B188" s="302" t="s">
        <v>22746</v>
      </c>
      <c r="C188">
        <v>6</v>
      </c>
      <c r="D188">
        <v>23</v>
      </c>
      <c r="E188">
        <v>0.7</v>
      </c>
      <c r="F188">
        <v>7.45</v>
      </c>
      <c r="G188">
        <v>7.23</v>
      </c>
    </row>
    <row r="189" spans="1:7">
      <c r="A189" s="302" t="s">
        <v>19385</v>
      </c>
      <c r="B189" s="302" t="s">
        <v>22747</v>
      </c>
      <c r="C189">
        <v>30</v>
      </c>
      <c r="D189">
        <v>30</v>
      </c>
      <c r="E189">
        <v>0.03</v>
      </c>
      <c r="F189">
        <v>0.75</v>
      </c>
      <c r="G189">
        <v>0.73</v>
      </c>
    </row>
    <row r="190" spans="1:7">
      <c r="A190" s="302" t="s">
        <v>19386</v>
      </c>
      <c r="B190" s="302" t="s">
        <v>22748</v>
      </c>
      <c r="C190">
        <v>6</v>
      </c>
      <c r="D190">
        <v>30</v>
      </c>
      <c r="E190">
        <v>0.7</v>
      </c>
      <c r="F190">
        <v>6.65</v>
      </c>
      <c r="G190">
        <v>6.45</v>
      </c>
    </row>
    <row r="191" spans="1:7">
      <c r="A191" s="302" t="s">
        <v>19387</v>
      </c>
      <c r="B191" s="302" t="s">
        <v>22749</v>
      </c>
      <c r="C191">
        <v>6</v>
      </c>
      <c r="D191">
        <v>35</v>
      </c>
      <c r="E191">
        <v>0.7</v>
      </c>
      <c r="F191">
        <v>8.5</v>
      </c>
      <c r="G191">
        <v>8.5</v>
      </c>
    </row>
    <row r="192" spans="1:7">
      <c r="A192" s="302" t="s">
        <v>19388</v>
      </c>
      <c r="B192" s="302" t="s">
        <v>22750</v>
      </c>
      <c r="C192">
        <v>96</v>
      </c>
      <c r="D192">
        <v>17</v>
      </c>
      <c r="E192">
        <v>0.05</v>
      </c>
      <c r="F192">
        <v>1.1499999999999999</v>
      </c>
      <c r="G192">
        <v>1.1200000000000001</v>
      </c>
    </row>
    <row r="193" spans="1:7">
      <c r="A193" s="302" t="s">
        <v>19389</v>
      </c>
      <c r="B193" s="302" t="s">
        <v>22751</v>
      </c>
      <c r="C193">
        <v>6</v>
      </c>
      <c r="D193">
        <v>15.5</v>
      </c>
      <c r="E193">
        <v>0.7</v>
      </c>
      <c r="F193">
        <v>6.5</v>
      </c>
      <c r="G193">
        <v>6.5</v>
      </c>
    </row>
    <row r="194" spans="1:7">
      <c r="A194" s="302" t="s">
        <v>19390</v>
      </c>
      <c r="B194" s="302" t="s">
        <v>22752</v>
      </c>
      <c r="C194">
        <v>6</v>
      </c>
      <c r="D194">
        <v>15.5</v>
      </c>
      <c r="E194">
        <v>1</v>
      </c>
      <c r="F194">
        <v>8.15</v>
      </c>
      <c r="G194">
        <v>7.91</v>
      </c>
    </row>
    <row r="195" spans="1:7">
      <c r="A195" s="302" t="s">
        <v>19391</v>
      </c>
      <c r="B195" s="302" t="s">
        <v>22753</v>
      </c>
      <c r="C195">
        <v>6</v>
      </c>
      <c r="D195">
        <v>43</v>
      </c>
      <c r="E195">
        <v>0.7</v>
      </c>
      <c r="F195">
        <v>12.25</v>
      </c>
      <c r="G195">
        <v>11.88</v>
      </c>
    </row>
    <row r="196" spans="1:7">
      <c r="A196" s="302" t="s">
        <v>19392</v>
      </c>
      <c r="B196" s="302" t="s">
        <v>22754</v>
      </c>
      <c r="C196">
        <v>6</v>
      </c>
      <c r="D196">
        <v>15.5</v>
      </c>
      <c r="E196">
        <v>0.7</v>
      </c>
      <c r="F196">
        <v>7.95</v>
      </c>
      <c r="G196">
        <v>7.71</v>
      </c>
    </row>
    <row r="197" spans="1:7">
      <c r="A197" s="302" t="s">
        <v>19393</v>
      </c>
      <c r="B197" s="302" t="s">
        <v>22755</v>
      </c>
      <c r="C197">
        <v>6</v>
      </c>
      <c r="D197">
        <v>15.5</v>
      </c>
      <c r="E197">
        <v>1</v>
      </c>
      <c r="F197">
        <v>7</v>
      </c>
      <c r="G197">
        <v>7</v>
      </c>
    </row>
    <row r="198" spans="1:7">
      <c r="A198" s="302" t="s">
        <v>19394</v>
      </c>
      <c r="B198" s="302" t="s">
        <v>22756</v>
      </c>
      <c r="C198">
        <v>6</v>
      </c>
      <c r="D198">
        <v>40</v>
      </c>
      <c r="E198">
        <v>1</v>
      </c>
      <c r="F198">
        <v>4.95</v>
      </c>
      <c r="G198">
        <v>4.8</v>
      </c>
    </row>
    <row r="199" spans="1:7">
      <c r="A199" s="302" t="s">
        <v>26660</v>
      </c>
      <c r="B199" s="302" t="s">
        <v>26661</v>
      </c>
      <c r="C199">
        <v>6</v>
      </c>
      <c r="D199">
        <v>41</v>
      </c>
      <c r="E199">
        <v>0.7</v>
      </c>
      <c r="F199">
        <v>22.95</v>
      </c>
      <c r="G199">
        <v>22.26</v>
      </c>
    </row>
    <row r="200" spans="1:7">
      <c r="A200" s="302" t="s">
        <v>19395</v>
      </c>
      <c r="B200" s="302" t="s">
        <v>22757</v>
      </c>
      <c r="C200">
        <v>6</v>
      </c>
      <c r="D200">
        <v>37</v>
      </c>
      <c r="E200">
        <v>0.7</v>
      </c>
      <c r="F200">
        <v>22.85</v>
      </c>
      <c r="G200">
        <v>22.16</v>
      </c>
    </row>
    <row r="201" spans="1:7">
      <c r="A201" s="302" t="s">
        <v>19396</v>
      </c>
      <c r="B201" s="302" t="s">
        <v>22758</v>
      </c>
      <c r="C201">
        <v>6</v>
      </c>
      <c r="D201">
        <v>40</v>
      </c>
      <c r="E201">
        <v>0.7</v>
      </c>
      <c r="F201">
        <v>10.25</v>
      </c>
      <c r="G201">
        <v>9.94</v>
      </c>
    </row>
    <row r="202" spans="1:7">
      <c r="A202" s="302" t="s">
        <v>19397</v>
      </c>
      <c r="B202" s="302" t="s">
        <v>22759</v>
      </c>
      <c r="C202">
        <v>6</v>
      </c>
      <c r="D202">
        <v>37.5</v>
      </c>
      <c r="E202">
        <v>0.7</v>
      </c>
      <c r="F202">
        <v>9.75</v>
      </c>
      <c r="G202">
        <v>9.4600000000000009</v>
      </c>
    </row>
    <row r="203" spans="1:7">
      <c r="A203" s="302" t="s">
        <v>19398</v>
      </c>
      <c r="B203" s="302" t="s">
        <v>22760</v>
      </c>
      <c r="C203">
        <v>6</v>
      </c>
      <c r="D203">
        <v>37.5</v>
      </c>
      <c r="E203">
        <v>0.7</v>
      </c>
      <c r="F203">
        <v>9.9499999999999993</v>
      </c>
      <c r="G203">
        <v>9.65</v>
      </c>
    </row>
    <row r="204" spans="1:7">
      <c r="A204" s="302" t="s">
        <v>19399</v>
      </c>
      <c r="B204" s="302" t="s">
        <v>22761</v>
      </c>
      <c r="C204">
        <v>6</v>
      </c>
      <c r="D204">
        <v>37.5</v>
      </c>
      <c r="E204">
        <v>0.7</v>
      </c>
      <c r="F204">
        <v>10.25</v>
      </c>
      <c r="G204">
        <v>9.94</v>
      </c>
    </row>
    <row r="205" spans="1:7">
      <c r="A205" s="302" t="s">
        <v>19400</v>
      </c>
      <c r="B205" s="302" t="s">
        <v>22762</v>
      </c>
      <c r="C205">
        <v>6</v>
      </c>
      <c r="D205">
        <v>37.5</v>
      </c>
      <c r="E205">
        <v>0.7</v>
      </c>
      <c r="F205">
        <v>8.9499999999999993</v>
      </c>
      <c r="G205">
        <v>8.68</v>
      </c>
    </row>
    <row r="206" spans="1:7">
      <c r="A206" s="302" t="s">
        <v>19401</v>
      </c>
      <c r="B206" s="302" t="s">
        <v>22763</v>
      </c>
      <c r="C206">
        <v>6</v>
      </c>
      <c r="D206">
        <v>60</v>
      </c>
      <c r="E206">
        <v>0.7</v>
      </c>
      <c r="F206">
        <v>83.55</v>
      </c>
      <c r="G206">
        <v>81.040000000000006</v>
      </c>
    </row>
    <row r="207" spans="1:7">
      <c r="A207" s="302" t="s">
        <v>19402</v>
      </c>
      <c r="B207" s="302" t="s">
        <v>22764</v>
      </c>
      <c r="C207">
        <v>6</v>
      </c>
      <c r="D207">
        <v>60</v>
      </c>
      <c r="E207">
        <v>0.7</v>
      </c>
      <c r="F207">
        <v>94.45</v>
      </c>
      <c r="G207">
        <v>91.62</v>
      </c>
    </row>
    <row r="208" spans="1:7">
      <c r="A208" s="302" t="s">
        <v>19403</v>
      </c>
      <c r="B208" s="302" t="s">
        <v>22765</v>
      </c>
      <c r="C208">
        <v>6</v>
      </c>
      <c r="D208">
        <v>60</v>
      </c>
      <c r="E208">
        <v>0.7</v>
      </c>
      <c r="F208">
        <v>94.45</v>
      </c>
      <c r="G208">
        <v>91.62</v>
      </c>
    </row>
    <row r="209" spans="1:7">
      <c r="A209" s="302" t="s">
        <v>19404</v>
      </c>
      <c r="B209" s="302" t="s">
        <v>22766</v>
      </c>
      <c r="C209">
        <v>6</v>
      </c>
      <c r="D209">
        <v>61.8</v>
      </c>
      <c r="E209">
        <v>0.7</v>
      </c>
      <c r="F209">
        <v>31.65</v>
      </c>
      <c r="G209">
        <v>31.65</v>
      </c>
    </row>
    <row r="210" spans="1:7">
      <c r="A210" s="302" t="s">
        <v>19405</v>
      </c>
      <c r="B210" s="302" t="s">
        <v>22767</v>
      </c>
      <c r="C210">
        <v>6</v>
      </c>
      <c r="D210">
        <v>46</v>
      </c>
      <c r="E210">
        <v>0.7</v>
      </c>
      <c r="F210">
        <v>60</v>
      </c>
      <c r="G210">
        <v>60</v>
      </c>
    </row>
    <row r="211" spans="1:7">
      <c r="A211" s="302" t="s">
        <v>26662</v>
      </c>
      <c r="B211" s="302" t="s">
        <v>26663</v>
      </c>
      <c r="C211">
        <v>6</v>
      </c>
      <c r="D211">
        <v>50</v>
      </c>
      <c r="E211">
        <v>0.7</v>
      </c>
      <c r="F211">
        <v>25.15</v>
      </c>
      <c r="G211">
        <v>25.15</v>
      </c>
    </row>
    <row r="212" spans="1:7">
      <c r="A212" s="302" t="s">
        <v>26664</v>
      </c>
      <c r="B212" s="302" t="s">
        <v>26665</v>
      </c>
      <c r="C212">
        <v>3</v>
      </c>
      <c r="D212">
        <v>46</v>
      </c>
      <c r="E212">
        <v>0.7</v>
      </c>
      <c r="F212">
        <v>32.450000000000003</v>
      </c>
      <c r="G212">
        <v>31.48</v>
      </c>
    </row>
    <row r="213" spans="1:7">
      <c r="A213" s="302" t="s">
        <v>19406</v>
      </c>
      <c r="B213" s="302" t="s">
        <v>22768</v>
      </c>
      <c r="C213">
        <v>6</v>
      </c>
      <c r="D213">
        <v>50</v>
      </c>
      <c r="E213">
        <v>0.7</v>
      </c>
      <c r="F213">
        <v>54.65</v>
      </c>
      <c r="G213">
        <v>53.01</v>
      </c>
    </row>
    <row r="214" spans="1:7">
      <c r="A214" s="302" t="s">
        <v>19407</v>
      </c>
      <c r="B214" s="302" t="s">
        <v>22769</v>
      </c>
      <c r="C214">
        <v>6</v>
      </c>
      <c r="D214">
        <v>42.8</v>
      </c>
      <c r="E214">
        <v>0.7</v>
      </c>
      <c r="F214">
        <v>14.85</v>
      </c>
      <c r="G214">
        <v>14.4</v>
      </c>
    </row>
    <row r="215" spans="1:7">
      <c r="A215" s="302" t="s">
        <v>26666</v>
      </c>
      <c r="B215" s="302" t="s">
        <v>26667</v>
      </c>
      <c r="C215">
        <v>6</v>
      </c>
      <c r="D215">
        <v>46</v>
      </c>
      <c r="E215">
        <v>0.7</v>
      </c>
      <c r="F215">
        <v>27.95</v>
      </c>
      <c r="G215">
        <v>27.11</v>
      </c>
    </row>
    <row r="216" spans="1:7">
      <c r="A216" s="302" t="s">
        <v>19408</v>
      </c>
      <c r="B216" s="302" t="s">
        <v>22770</v>
      </c>
      <c r="C216">
        <v>6</v>
      </c>
      <c r="D216">
        <v>62.8</v>
      </c>
      <c r="E216">
        <v>0.7</v>
      </c>
      <c r="F216">
        <v>36.65</v>
      </c>
      <c r="G216">
        <v>35.549999999999997</v>
      </c>
    </row>
    <row r="217" spans="1:7">
      <c r="A217" s="302" t="s">
        <v>26668</v>
      </c>
      <c r="B217" s="302" t="s">
        <v>26669</v>
      </c>
      <c r="C217">
        <v>6</v>
      </c>
      <c r="D217">
        <v>40</v>
      </c>
      <c r="E217">
        <v>0.7</v>
      </c>
      <c r="F217">
        <v>18.45</v>
      </c>
      <c r="G217">
        <v>18.45</v>
      </c>
    </row>
    <row r="218" spans="1:7">
      <c r="A218" s="302" t="s">
        <v>26670</v>
      </c>
      <c r="B218" s="302" t="s">
        <v>26671</v>
      </c>
      <c r="C218">
        <v>6</v>
      </c>
      <c r="D218">
        <v>50</v>
      </c>
      <c r="E218">
        <v>0.7</v>
      </c>
      <c r="F218">
        <v>82.45</v>
      </c>
      <c r="G218">
        <v>79.98</v>
      </c>
    </row>
    <row r="219" spans="1:7">
      <c r="A219" s="302" t="s">
        <v>26672</v>
      </c>
      <c r="B219" s="302" t="s">
        <v>26673</v>
      </c>
      <c r="C219">
        <v>12</v>
      </c>
      <c r="D219">
        <v>42.8</v>
      </c>
      <c r="E219">
        <v>0.7</v>
      </c>
      <c r="F219">
        <v>13.95</v>
      </c>
      <c r="G219">
        <v>13.95</v>
      </c>
    </row>
    <row r="220" spans="1:7">
      <c r="A220" s="302" t="s">
        <v>19409</v>
      </c>
      <c r="B220" s="302" t="s">
        <v>22771</v>
      </c>
      <c r="C220">
        <v>12</v>
      </c>
      <c r="D220">
        <v>42.8</v>
      </c>
      <c r="E220">
        <v>0.7</v>
      </c>
      <c r="F220">
        <v>13.75</v>
      </c>
      <c r="G220">
        <v>13.34</v>
      </c>
    </row>
    <row r="221" spans="1:7">
      <c r="A221" s="302" t="s">
        <v>19410</v>
      </c>
      <c r="B221" s="302" t="s">
        <v>22772</v>
      </c>
      <c r="C221">
        <v>6</v>
      </c>
      <c r="D221">
        <v>40</v>
      </c>
      <c r="E221">
        <v>0.7</v>
      </c>
      <c r="F221">
        <v>15.85</v>
      </c>
      <c r="G221">
        <v>15.85</v>
      </c>
    </row>
    <row r="222" spans="1:7">
      <c r="A222" s="302" t="s">
        <v>26674</v>
      </c>
      <c r="B222" s="302" t="s">
        <v>26675</v>
      </c>
      <c r="C222">
        <v>6</v>
      </c>
      <c r="D222">
        <v>46</v>
      </c>
      <c r="E222">
        <v>0.7</v>
      </c>
      <c r="F222">
        <v>34.85</v>
      </c>
      <c r="G222">
        <v>33.799999999999997</v>
      </c>
    </row>
    <row r="223" spans="1:7">
      <c r="A223" s="302" t="s">
        <v>19411</v>
      </c>
      <c r="B223" s="302" t="s">
        <v>22773</v>
      </c>
      <c r="C223">
        <v>6</v>
      </c>
      <c r="D223">
        <v>43.2</v>
      </c>
      <c r="E223">
        <v>0.5</v>
      </c>
      <c r="F223">
        <v>15.85</v>
      </c>
      <c r="G223">
        <v>15.37</v>
      </c>
    </row>
    <row r="224" spans="1:7">
      <c r="A224" s="302" t="s">
        <v>19412</v>
      </c>
      <c r="B224" s="302" t="s">
        <v>22774</v>
      </c>
      <c r="C224">
        <v>6</v>
      </c>
      <c r="D224">
        <v>57</v>
      </c>
      <c r="E224">
        <v>0.5</v>
      </c>
      <c r="F224">
        <v>26.45</v>
      </c>
      <c r="G224">
        <v>25.66</v>
      </c>
    </row>
    <row r="225" spans="1:7">
      <c r="A225" s="302" t="s">
        <v>26676</v>
      </c>
      <c r="B225" s="302" t="s">
        <v>26677</v>
      </c>
      <c r="C225">
        <v>6</v>
      </c>
      <c r="D225">
        <v>40</v>
      </c>
      <c r="E225">
        <v>0.7</v>
      </c>
      <c r="F225">
        <v>17.95</v>
      </c>
      <c r="G225">
        <v>17.41</v>
      </c>
    </row>
    <row r="226" spans="1:7">
      <c r="A226" s="302" t="s">
        <v>19413</v>
      </c>
      <c r="B226" s="302" t="s">
        <v>22775</v>
      </c>
      <c r="C226">
        <v>6</v>
      </c>
      <c r="D226">
        <v>38</v>
      </c>
      <c r="E226">
        <v>0.7</v>
      </c>
      <c r="F226">
        <v>18.649999999999999</v>
      </c>
      <c r="G226">
        <v>18.09</v>
      </c>
    </row>
    <row r="227" spans="1:7">
      <c r="A227" s="302" t="s">
        <v>19414</v>
      </c>
      <c r="B227" s="302" t="s">
        <v>22776</v>
      </c>
      <c r="C227">
        <v>6</v>
      </c>
      <c r="D227">
        <v>43.3</v>
      </c>
      <c r="E227">
        <v>0.7</v>
      </c>
      <c r="F227">
        <v>39.85</v>
      </c>
      <c r="G227">
        <v>38.65</v>
      </c>
    </row>
    <row r="228" spans="1:7">
      <c r="A228" s="302" t="s">
        <v>19415</v>
      </c>
      <c r="B228" s="302" t="s">
        <v>22777</v>
      </c>
      <c r="C228">
        <v>6</v>
      </c>
      <c r="D228">
        <v>40</v>
      </c>
      <c r="E228">
        <v>0.7</v>
      </c>
      <c r="F228">
        <v>19.95</v>
      </c>
      <c r="G228">
        <v>19.350000000000001</v>
      </c>
    </row>
    <row r="229" spans="1:7">
      <c r="A229" s="302" t="s">
        <v>19416</v>
      </c>
      <c r="B229" s="302" t="s">
        <v>22778</v>
      </c>
      <c r="C229">
        <v>6</v>
      </c>
      <c r="D229">
        <v>40</v>
      </c>
      <c r="E229">
        <v>0.7</v>
      </c>
      <c r="F229">
        <v>15</v>
      </c>
      <c r="G229">
        <v>15</v>
      </c>
    </row>
    <row r="230" spans="1:7">
      <c r="A230" s="302" t="s">
        <v>19417</v>
      </c>
      <c r="B230" s="302" t="s">
        <v>22779</v>
      </c>
      <c r="C230">
        <v>12</v>
      </c>
      <c r="D230">
        <v>44.7</v>
      </c>
      <c r="E230">
        <v>0.2</v>
      </c>
      <c r="F230">
        <v>7.95</v>
      </c>
      <c r="G230">
        <v>7.71</v>
      </c>
    </row>
    <row r="231" spans="1:7">
      <c r="A231" s="302" t="s">
        <v>26678</v>
      </c>
      <c r="B231" s="302" t="s">
        <v>26679</v>
      </c>
      <c r="C231">
        <v>12</v>
      </c>
      <c r="D231">
        <v>48</v>
      </c>
      <c r="E231">
        <v>0.1</v>
      </c>
      <c r="F231">
        <v>6.25</v>
      </c>
      <c r="G231">
        <v>6.06</v>
      </c>
    </row>
    <row r="232" spans="1:7">
      <c r="A232" s="302" t="s">
        <v>19418</v>
      </c>
      <c r="B232" s="302" t="s">
        <v>22780</v>
      </c>
      <c r="C232">
        <v>6</v>
      </c>
      <c r="D232">
        <v>40</v>
      </c>
      <c r="E232">
        <v>0.7</v>
      </c>
      <c r="F232">
        <v>11.75</v>
      </c>
      <c r="G232">
        <v>11.75</v>
      </c>
    </row>
    <row r="233" spans="1:7">
      <c r="A233" s="302" t="s">
        <v>19419</v>
      </c>
      <c r="B233" s="302" t="s">
        <v>22781</v>
      </c>
      <c r="C233">
        <v>12</v>
      </c>
      <c r="D233">
        <v>28</v>
      </c>
      <c r="E233">
        <v>0.1</v>
      </c>
      <c r="F233">
        <v>6.05</v>
      </c>
      <c r="G233">
        <v>5.87</v>
      </c>
    </row>
    <row r="234" spans="1:7">
      <c r="A234" s="302" t="s">
        <v>19420</v>
      </c>
      <c r="B234" s="302" t="s">
        <v>22782</v>
      </c>
      <c r="C234">
        <v>6</v>
      </c>
      <c r="D234">
        <v>37.5</v>
      </c>
      <c r="E234">
        <v>0.7</v>
      </c>
      <c r="F234">
        <v>7</v>
      </c>
      <c r="G234">
        <v>7</v>
      </c>
    </row>
    <row r="235" spans="1:7">
      <c r="A235" s="302" t="s">
        <v>19421</v>
      </c>
      <c r="B235" s="302" t="s">
        <v>22783</v>
      </c>
      <c r="C235">
        <v>6</v>
      </c>
      <c r="D235">
        <v>38</v>
      </c>
      <c r="E235">
        <v>0.7</v>
      </c>
      <c r="F235">
        <v>5.25</v>
      </c>
      <c r="G235">
        <v>5.09</v>
      </c>
    </row>
    <row r="236" spans="1:7">
      <c r="A236" s="302" t="s">
        <v>19422</v>
      </c>
      <c r="B236" s="302" t="s">
        <v>22784</v>
      </c>
      <c r="C236">
        <v>6</v>
      </c>
      <c r="D236">
        <v>40</v>
      </c>
      <c r="E236">
        <v>0.7</v>
      </c>
      <c r="F236">
        <v>7.5</v>
      </c>
      <c r="G236">
        <v>7.5</v>
      </c>
    </row>
    <row r="237" spans="1:7">
      <c r="A237" s="302" t="s">
        <v>26680</v>
      </c>
      <c r="B237" s="302" t="s">
        <v>26681</v>
      </c>
      <c r="C237">
        <v>6</v>
      </c>
      <c r="D237">
        <v>11</v>
      </c>
      <c r="E237">
        <v>0.7</v>
      </c>
      <c r="F237">
        <v>7.35</v>
      </c>
      <c r="G237">
        <v>7.13</v>
      </c>
    </row>
    <row r="238" spans="1:7">
      <c r="A238" s="302" t="s">
        <v>19423</v>
      </c>
      <c r="B238" s="302" t="s">
        <v>22785</v>
      </c>
      <c r="C238">
        <v>6</v>
      </c>
      <c r="D238">
        <v>11</v>
      </c>
      <c r="E238">
        <v>1</v>
      </c>
      <c r="F238">
        <v>8.9499999999999993</v>
      </c>
      <c r="G238">
        <v>8.68</v>
      </c>
    </row>
    <row r="239" spans="1:7">
      <c r="A239" s="302" t="s">
        <v>19424</v>
      </c>
      <c r="B239" s="302" t="s">
        <v>22786</v>
      </c>
      <c r="C239">
        <v>1</v>
      </c>
      <c r="D239">
        <v>11</v>
      </c>
      <c r="E239">
        <v>3</v>
      </c>
      <c r="F239">
        <v>45.25</v>
      </c>
      <c r="G239">
        <v>43.89</v>
      </c>
    </row>
    <row r="240" spans="1:7">
      <c r="A240" s="302" t="s">
        <v>19425</v>
      </c>
      <c r="B240" s="302" t="s">
        <v>22787</v>
      </c>
      <c r="C240">
        <v>6</v>
      </c>
      <c r="D240">
        <v>29</v>
      </c>
      <c r="E240">
        <v>1</v>
      </c>
      <c r="F240">
        <v>15.5</v>
      </c>
      <c r="G240">
        <v>15.5</v>
      </c>
    </row>
    <row r="241" spans="1:7">
      <c r="A241" s="302" t="s">
        <v>19426</v>
      </c>
      <c r="B241" s="302" t="s">
        <v>22788</v>
      </c>
      <c r="C241">
        <v>6</v>
      </c>
      <c r="D241">
        <v>43</v>
      </c>
      <c r="E241">
        <v>0.7</v>
      </c>
      <c r="F241">
        <v>22.45</v>
      </c>
      <c r="G241">
        <v>21.78</v>
      </c>
    </row>
    <row r="242" spans="1:7">
      <c r="A242" s="302" t="s">
        <v>19427</v>
      </c>
      <c r="B242" s="302" t="s">
        <v>22789</v>
      </c>
      <c r="C242">
        <v>6</v>
      </c>
      <c r="D242">
        <v>43</v>
      </c>
      <c r="E242">
        <v>0.7</v>
      </c>
      <c r="F242">
        <v>33</v>
      </c>
      <c r="G242">
        <v>33</v>
      </c>
    </row>
    <row r="243" spans="1:7">
      <c r="A243" s="302" t="s">
        <v>19428</v>
      </c>
      <c r="B243" s="302" t="s">
        <v>22790</v>
      </c>
      <c r="C243">
        <v>6</v>
      </c>
      <c r="D243">
        <v>43</v>
      </c>
      <c r="E243">
        <v>0.7</v>
      </c>
      <c r="F243">
        <v>14.95</v>
      </c>
      <c r="G243">
        <v>14.5</v>
      </c>
    </row>
    <row r="244" spans="1:7">
      <c r="A244" s="302" t="s">
        <v>19429</v>
      </c>
      <c r="B244" s="302" t="s">
        <v>22791</v>
      </c>
      <c r="C244">
        <v>12</v>
      </c>
      <c r="D244">
        <v>43</v>
      </c>
      <c r="E244">
        <v>1</v>
      </c>
      <c r="F244">
        <v>17.45</v>
      </c>
      <c r="G244">
        <v>16.93</v>
      </c>
    </row>
    <row r="245" spans="1:7">
      <c r="A245" s="302" t="s">
        <v>26682</v>
      </c>
      <c r="B245" s="302" t="s">
        <v>26683</v>
      </c>
      <c r="C245">
        <v>6</v>
      </c>
      <c r="D245">
        <v>40</v>
      </c>
      <c r="E245">
        <v>0.7</v>
      </c>
      <c r="F245">
        <v>9.4499999999999993</v>
      </c>
      <c r="G245">
        <v>9.17</v>
      </c>
    </row>
    <row r="246" spans="1:7">
      <c r="A246" s="302" t="s">
        <v>19430</v>
      </c>
      <c r="B246" s="302" t="s">
        <v>22792</v>
      </c>
      <c r="C246">
        <v>3</v>
      </c>
      <c r="D246">
        <v>42</v>
      </c>
      <c r="E246">
        <v>0.6</v>
      </c>
      <c r="F246">
        <v>18.95</v>
      </c>
      <c r="G246">
        <v>18.38</v>
      </c>
    </row>
    <row r="247" spans="1:7">
      <c r="A247" s="302" t="s">
        <v>19431</v>
      </c>
      <c r="B247" s="302" t="s">
        <v>22793</v>
      </c>
      <c r="C247">
        <v>6</v>
      </c>
      <c r="D247">
        <v>42</v>
      </c>
      <c r="E247">
        <v>0.7</v>
      </c>
      <c r="F247">
        <v>10.5</v>
      </c>
      <c r="G247">
        <v>10.5</v>
      </c>
    </row>
    <row r="248" spans="1:7">
      <c r="A248" s="302" t="s">
        <v>19432</v>
      </c>
      <c r="B248" s="302" t="s">
        <v>22794</v>
      </c>
      <c r="C248">
        <v>6</v>
      </c>
      <c r="D248">
        <v>41.7</v>
      </c>
      <c r="E248">
        <v>0.7</v>
      </c>
      <c r="F248">
        <v>10.5</v>
      </c>
      <c r="G248">
        <v>10.5</v>
      </c>
    </row>
    <row r="249" spans="1:7">
      <c r="A249" s="302" t="s">
        <v>19433</v>
      </c>
      <c r="B249" s="302" t="s">
        <v>22795</v>
      </c>
      <c r="C249">
        <v>4</v>
      </c>
      <c r="D249">
        <v>47</v>
      </c>
      <c r="E249">
        <v>0.7</v>
      </c>
      <c r="F249">
        <v>20</v>
      </c>
      <c r="G249">
        <v>20</v>
      </c>
    </row>
    <row r="250" spans="1:7">
      <c r="A250" s="302" t="s">
        <v>19434</v>
      </c>
      <c r="B250" s="302" t="s">
        <v>22796</v>
      </c>
      <c r="C250">
        <v>4</v>
      </c>
      <c r="D250">
        <v>57</v>
      </c>
      <c r="E250">
        <v>0.7</v>
      </c>
      <c r="F250">
        <v>38.950000000000003</v>
      </c>
      <c r="G250">
        <v>37.78</v>
      </c>
    </row>
    <row r="251" spans="1:7">
      <c r="A251" s="302" t="s">
        <v>19435</v>
      </c>
      <c r="B251" s="302" t="s">
        <v>22797</v>
      </c>
      <c r="C251">
        <v>24</v>
      </c>
      <c r="D251">
        <v>40</v>
      </c>
      <c r="E251">
        <v>0.25</v>
      </c>
      <c r="F251">
        <v>5</v>
      </c>
      <c r="G251">
        <v>5</v>
      </c>
    </row>
    <row r="252" spans="1:7">
      <c r="A252" s="302" t="s">
        <v>19436</v>
      </c>
      <c r="B252" s="302" t="s">
        <v>22798</v>
      </c>
      <c r="C252">
        <v>6</v>
      </c>
      <c r="D252">
        <v>43</v>
      </c>
      <c r="E252">
        <v>0.7</v>
      </c>
      <c r="F252">
        <v>16.05</v>
      </c>
      <c r="G252">
        <v>15.57</v>
      </c>
    </row>
    <row r="253" spans="1:7">
      <c r="A253" s="302" t="s">
        <v>19437</v>
      </c>
      <c r="B253" s="302" t="s">
        <v>22799</v>
      </c>
      <c r="C253">
        <v>6</v>
      </c>
      <c r="D253">
        <v>43</v>
      </c>
      <c r="E253">
        <v>0.7</v>
      </c>
      <c r="F253">
        <v>21.45</v>
      </c>
      <c r="G253">
        <v>20.81</v>
      </c>
    </row>
    <row r="254" spans="1:7">
      <c r="A254" s="302" t="s">
        <v>19438</v>
      </c>
      <c r="B254" s="302" t="s">
        <v>22800</v>
      </c>
      <c r="C254">
        <v>6</v>
      </c>
      <c r="D254">
        <v>48</v>
      </c>
      <c r="E254">
        <v>0.7</v>
      </c>
      <c r="F254">
        <v>89.95</v>
      </c>
      <c r="G254">
        <v>87.25</v>
      </c>
    </row>
    <row r="255" spans="1:7">
      <c r="A255" s="302" t="s">
        <v>19439</v>
      </c>
      <c r="B255" s="302" t="s">
        <v>22801</v>
      </c>
      <c r="C255">
        <v>6</v>
      </c>
      <c r="D255">
        <v>46</v>
      </c>
      <c r="E255">
        <v>0.7</v>
      </c>
      <c r="F255">
        <v>169.65</v>
      </c>
      <c r="G255">
        <v>161.16999999999999</v>
      </c>
    </row>
    <row r="256" spans="1:7">
      <c r="A256" s="302" t="s">
        <v>19440</v>
      </c>
      <c r="B256" s="302" t="s">
        <v>22802</v>
      </c>
      <c r="C256">
        <v>6</v>
      </c>
      <c r="D256">
        <v>43</v>
      </c>
      <c r="E256">
        <v>0.7</v>
      </c>
      <c r="F256">
        <v>16.05</v>
      </c>
      <c r="G256">
        <v>15.57</v>
      </c>
    </row>
    <row r="257" spans="1:7">
      <c r="A257" s="302" t="s">
        <v>19441</v>
      </c>
      <c r="B257" s="302" t="s">
        <v>22803</v>
      </c>
      <c r="C257">
        <v>6</v>
      </c>
      <c r="D257">
        <v>50</v>
      </c>
      <c r="E257">
        <v>0.5</v>
      </c>
      <c r="F257">
        <v>16.05</v>
      </c>
      <c r="G257">
        <v>15.57</v>
      </c>
    </row>
    <row r="258" spans="1:7">
      <c r="A258" s="302" t="s">
        <v>19442</v>
      </c>
      <c r="B258" s="302" t="s">
        <v>22804</v>
      </c>
      <c r="C258">
        <v>6</v>
      </c>
      <c r="D258">
        <v>40</v>
      </c>
      <c r="E258">
        <v>0.7</v>
      </c>
      <c r="F258">
        <v>9.9499999999999993</v>
      </c>
      <c r="G258">
        <v>9.65</v>
      </c>
    </row>
    <row r="259" spans="1:7">
      <c r="A259" s="302" t="s">
        <v>19443</v>
      </c>
      <c r="B259" s="302" t="s">
        <v>22805</v>
      </c>
      <c r="C259">
        <v>6</v>
      </c>
      <c r="D259">
        <v>43.8</v>
      </c>
      <c r="E259">
        <v>0.7</v>
      </c>
      <c r="F259">
        <v>5</v>
      </c>
      <c r="G259">
        <v>5</v>
      </c>
    </row>
    <row r="260" spans="1:7">
      <c r="A260" s="302" t="s">
        <v>19444</v>
      </c>
      <c r="B260" s="302" t="s">
        <v>22806</v>
      </c>
      <c r="C260">
        <v>6</v>
      </c>
      <c r="D260">
        <v>40</v>
      </c>
      <c r="E260">
        <v>0.7</v>
      </c>
      <c r="F260">
        <v>18.45</v>
      </c>
      <c r="G260">
        <v>18.45</v>
      </c>
    </row>
    <row r="261" spans="1:7">
      <c r="A261" s="302" t="s">
        <v>19445</v>
      </c>
      <c r="B261" s="302" t="s">
        <v>22807</v>
      </c>
      <c r="C261">
        <v>6</v>
      </c>
      <c r="D261">
        <v>46.2</v>
      </c>
      <c r="E261">
        <v>0.5</v>
      </c>
      <c r="F261">
        <v>19.95</v>
      </c>
      <c r="G261">
        <v>19.350000000000001</v>
      </c>
    </row>
    <row r="262" spans="1:7">
      <c r="A262" s="302" t="s">
        <v>19446</v>
      </c>
      <c r="B262" s="302" t="s">
        <v>22808</v>
      </c>
      <c r="C262">
        <v>6</v>
      </c>
      <c r="D262">
        <v>58.5</v>
      </c>
      <c r="E262">
        <v>0.5</v>
      </c>
      <c r="F262">
        <v>20.75</v>
      </c>
      <c r="G262">
        <v>20.13</v>
      </c>
    </row>
    <row r="263" spans="1:7">
      <c r="A263" s="302" t="s">
        <v>26684</v>
      </c>
      <c r="B263" s="302" t="s">
        <v>26685</v>
      </c>
      <c r="C263">
        <v>24</v>
      </c>
      <c r="D263">
        <v>46</v>
      </c>
      <c r="E263">
        <v>0.05</v>
      </c>
      <c r="F263">
        <v>4.05</v>
      </c>
      <c r="G263">
        <v>3.93</v>
      </c>
    </row>
    <row r="264" spans="1:7">
      <c r="A264" s="302" t="s">
        <v>26686</v>
      </c>
      <c r="B264" s="302" t="s">
        <v>26687</v>
      </c>
      <c r="C264">
        <v>6</v>
      </c>
      <c r="D264">
        <v>46</v>
      </c>
      <c r="E264">
        <v>0.7</v>
      </c>
      <c r="F264">
        <v>32.25</v>
      </c>
      <c r="G264">
        <v>32.25</v>
      </c>
    </row>
    <row r="265" spans="1:7">
      <c r="A265" s="302" t="s">
        <v>26688</v>
      </c>
      <c r="B265" s="302" t="s">
        <v>26689</v>
      </c>
      <c r="C265">
        <v>6</v>
      </c>
      <c r="D265">
        <v>46.2</v>
      </c>
      <c r="E265">
        <v>0.7</v>
      </c>
      <c r="F265">
        <v>189.95</v>
      </c>
      <c r="G265">
        <v>184.25</v>
      </c>
    </row>
    <row r="266" spans="1:7">
      <c r="A266" s="302" t="s">
        <v>19447</v>
      </c>
      <c r="B266" s="302" t="s">
        <v>22809</v>
      </c>
      <c r="C266">
        <v>1</v>
      </c>
      <c r="D266">
        <v>46</v>
      </c>
      <c r="E266">
        <v>0.7</v>
      </c>
      <c r="F266">
        <v>945.85</v>
      </c>
      <c r="G266">
        <v>917.47</v>
      </c>
    </row>
    <row r="267" spans="1:7">
      <c r="A267" s="302" t="s">
        <v>19448</v>
      </c>
      <c r="B267" s="302" t="s">
        <v>22810</v>
      </c>
      <c r="C267">
        <v>6</v>
      </c>
      <c r="D267">
        <v>47.4</v>
      </c>
      <c r="E267">
        <v>0.7</v>
      </c>
      <c r="F267">
        <v>22.45</v>
      </c>
      <c r="G267">
        <v>21.78</v>
      </c>
    </row>
    <row r="268" spans="1:7">
      <c r="A268" s="302" t="s">
        <v>19449</v>
      </c>
      <c r="B268" s="302" t="s">
        <v>22811</v>
      </c>
      <c r="C268">
        <v>6</v>
      </c>
      <c r="D268">
        <v>50.8</v>
      </c>
      <c r="E268">
        <v>0.7</v>
      </c>
      <c r="F268">
        <v>65.849999999999994</v>
      </c>
      <c r="G268">
        <v>63.87</v>
      </c>
    </row>
    <row r="269" spans="1:7">
      <c r="A269" s="302" t="s">
        <v>26690</v>
      </c>
      <c r="B269" s="302" t="s">
        <v>26691</v>
      </c>
      <c r="C269">
        <v>6</v>
      </c>
      <c r="D269">
        <v>46</v>
      </c>
      <c r="E269">
        <v>0.7</v>
      </c>
      <c r="F269">
        <v>97.85</v>
      </c>
      <c r="G269">
        <v>94.91</v>
      </c>
    </row>
    <row r="270" spans="1:7">
      <c r="A270" s="302" t="s">
        <v>19450</v>
      </c>
      <c r="B270" s="302" t="s">
        <v>26692</v>
      </c>
      <c r="C270">
        <v>6</v>
      </c>
      <c r="D270">
        <v>46</v>
      </c>
      <c r="E270">
        <v>1</v>
      </c>
      <c r="F270">
        <v>72.849999999999994</v>
      </c>
      <c r="G270">
        <v>70.66</v>
      </c>
    </row>
    <row r="271" spans="1:7">
      <c r="A271" s="302" t="s">
        <v>19451</v>
      </c>
      <c r="B271" s="302" t="s">
        <v>22812</v>
      </c>
      <c r="C271">
        <v>6</v>
      </c>
      <c r="D271">
        <v>46</v>
      </c>
      <c r="E271">
        <v>0.7</v>
      </c>
      <c r="F271">
        <v>27.45</v>
      </c>
      <c r="G271">
        <v>26.63</v>
      </c>
    </row>
    <row r="272" spans="1:7">
      <c r="A272" s="302" t="s">
        <v>19452</v>
      </c>
      <c r="B272" s="302" t="s">
        <v>22813</v>
      </c>
      <c r="C272">
        <v>6</v>
      </c>
      <c r="D272">
        <v>40</v>
      </c>
      <c r="E272">
        <v>0.7</v>
      </c>
      <c r="F272">
        <v>12.45</v>
      </c>
      <c r="G272">
        <v>12.08</v>
      </c>
    </row>
    <row r="273" spans="1:7">
      <c r="A273" s="302" t="s">
        <v>19453</v>
      </c>
      <c r="B273" s="302" t="s">
        <v>22814</v>
      </c>
      <c r="C273">
        <v>6</v>
      </c>
      <c r="D273">
        <v>40</v>
      </c>
      <c r="E273">
        <v>1</v>
      </c>
      <c r="F273">
        <v>17.95</v>
      </c>
      <c r="G273">
        <v>17.41</v>
      </c>
    </row>
    <row r="274" spans="1:7">
      <c r="A274" s="302" t="s">
        <v>19454</v>
      </c>
      <c r="B274" s="302" t="s">
        <v>22815</v>
      </c>
      <c r="C274">
        <v>6</v>
      </c>
      <c r="D274">
        <v>40</v>
      </c>
      <c r="E274">
        <v>1</v>
      </c>
      <c r="F274">
        <v>31.85</v>
      </c>
      <c r="G274">
        <v>30.89</v>
      </c>
    </row>
    <row r="275" spans="1:7">
      <c r="A275" s="302" t="s">
        <v>19455</v>
      </c>
      <c r="B275" s="302" t="s">
        <v>22816</v>
      </c>
      <c r="C275">
        <v>4</v>
      </c>
      <c r="D275">
        <v>40</v>
      </c>
      <c r="E275">
        <v>0.5</v>
      </c>
      <c r="F275">
        <v>32.950000000000003</v>
      </c>
      <c r="G275">
        <v>31.96</v>
      </c>
    </row>
    <row r="276" spans="1:7">
      <c r="A276" s="302" t="s">
        <v>19456</v>
      </c>
      <c r="B276" s="302" t="s">
        <v>22817</v>
      </c>
      <c r="C276">
        <v>6</v>
      </c>
      <c r="D276">
        <v>40</v>
      </c>
      <c r="E276">
        <v>0.5</v>
      </c>
      <c r="F276">
        <v>19.649999999999999</v>
      </c>
      <c r="G276">
        <v>19.059999999999999</v>
      </c>
    </row>
    <row r="277" spans="1:7">
      <c r="A277" s="302" t="s">
        <v>19457</v>
      </c>
      <c r="B277" s="302" t="s">
        <v>22818</v>
      </c>
      <c r="C277">
        <v>6</v>
      </c>
      <c r="D277">
        <v>24</v>
      </c>
      <c r="E277">
        <v>0.7</v>
      </c>
      <c r="F277">
        <v>7.45</v>
      </c>
      <c r="G277">
        <v>7.23</v>
      </c>
    </row>
    <row r="278" spans="1:7">
      <c r="A278" s="302" t="s">
        <v>19458</v>
      </c>
      <c r="B278" s="302" t="s">
        <v>22819</v>
      </c>
      <c r="C278">
        <v>4</v>
      </c>
      <c r="D278">
        <v>40</v>
      </c>
      <c r="E278">
        <v>0.7</v>
      </c>
      <c r="F278">
        <v>28.75</v>
      </c>
      <c r="G278">
        <v>27.89</v>
      </c>
    </row>
    <row r="279" spans="1:7">
      <c r="A279" s="302" t="s">
        <v>19459</v>
      </c>
      <c r="B279" s="302" t="s">
        <v>22820</v>
      </c>
      <c r="C279">
        <v>6</v>
      </c>
      <c r="D279">
        <v>40</v>
      </c>
      <c r="E279">
        <v>0.7</v>
      </c>
      <c r="F279">
        <v>10.95</v>
      </c>
      <c r="G279">
        <v>10.62</v>
      </c>
    </row>
    <row r="280" spans="1:7">
      <c r="A280" s="302" t="s">
        <v>19460</v>
      </c>
      <c r="B280" s="302" t="s">
        <v>22821</v>
      </c>
      <c r="C280">
        <v>6</v>
      </c>
      <c r="D280">
        <v>40</v>
      </c>
      <c r="E280">
        <v>0.7</v>
      </c>
      <c r="F280">
        <v>16.149999999999999</v>
      </c>
      <c r="G280">
        <v>15.67</v>
      </c>
    </row>
    <row r="281" spans="1:7">
      <c r="A281" s="302" t="s">
        <v>19461</v>
      </c>
      <c r="B281" s="302" t="s">
        <v>22822</v>
      </c>
      <c r="C281">
        <v>6</v>
      </c>
      <c r="D281">
        <v>40</v>
      </c>
      <c r="E281">
        <v>0.7</v>
      </c>
      <c r="F281">
        <v>21.25</v>
      </c>
      <c r="G281">
        <v>20.61</v>
      </c>
    </row>
    <row r="282" spans="1:7">
      <c r="A282" s="302" t="s">
        <v>19462</v>
      </c>
      <c r="B282" s="302" t="s">
        <v>22823</v>
      </c>
      <c r="C282">
        <v>6</v>
      </c>
      <c r="D282">
        <v>12.5</v>
      </c>
      <c r="E282">
        <v>0.75</v>
      </c>
      <c r="F282">
        <v>315</v>
      </c>
      <c r="G282">
        <v>315</v>
      </c>
    </row>
    <row r="283" spans="1:7">
      <c r="A283" s="302" t="s">
        <v>19463</v>
      </c>
      <c r="B283" s="302" t="s">
        <v>22824</v>
      </c>
      <c r="C283">
        <v>6</v>
      </c>
      <c r="D283">
        <v>40</v>
      </c>
      <c r="E283">
        <v>0.7</v>
      </c>
      <c r="F283">
        <v>18.05</v>
      </c>
      <c r="G283">
        <v>17.510000000000002</v>
      </c>
    </row>
    <row r="284" spans="1:7">
      <c r="A284" s="302" t="s">
        <v>19464</v>
      </c>
      <c r="B284" s="302" t="s">
        <v>22825</v>
      </c>
      <c r="C284">
        <v>6</v>
      </c>
      <c r="D284">
        <v>40</v>
      </c>
      <c r="E284">
        <v>0.7</v>
      </c>
      <c r="F284">
        <v>129.65</v>
      </c>
      <c r="G284">
        <v>125.76</v>
      </c>
    </row>
    <row r="285" spans="1:7">
      <c r="A285" s="302" t="s">
        <v>19465</v>
      </c>
      <c r="B285" s="302" t="s">
        <v>22826</v>
      </c>
      <c r="C285">
        <v>6</v>
      </c>
      <c r="D285">
        <v>40</v>
      </c>
      <c r="E285">
        <v>0.7</v>
      </c>
      <c r="F285">
        <v>25</v>
      </c>
      <c r="G285">
        <v>25</v>
      </c>
    </row>
    <row r="286" spans="1:7">
      <c r="A286" s="302" t="s">
        <v>19466</v>
      </c>
      <c r="B286" s="302" t="s">
        <v>22827</v>
      </c>
      <c r="C286">
        <v>6</v>
      </c>
      <c r="D286">
        <v>40</v>
      </c>
      <c r="E286">
        <v>0.7</v>
      </c>
      <c r="F286">
        <v>52.85</v>
      </c>
      <c r="G286">
        <v>51.26</v>
      </c>
    </row>
    <row r="287" spans="1:7">
      <c r="A287" s="302" t="s">
        <v>19467</v>
      </c>
      <c r="B287" s="302" t="s">
        <v>22828</v>
      </c>
      <c r="C287">
        <v>6</v>
      </c>
      <c r="D287">
        <v>40</v>
      </c>
      <c r="E287">
        <v>0.7</v>
      </c>
      <c r="F287">
        <v>15.55</v>
      </c>
      <c r="G287">
        <v>15.08</v>
      </c>
    </row>
    <row r="288" spans="1:7">
      <c r="A288" s="302" t="s">
        <v>26693</v>
      </c>
      <c r="B288" s="302" t="s">
        <v>26694</v>
      </c>
      <c r="C288">
        <v>6</v>
      </c>
      <c r="D288">
        <v>46</v>
      </c>
      <c r="E288">
        <v>0.7</v>
      </c>
      <c r="F288">
        <v>33.450000000000003</v>
      </c>
      <c r="G288">
        <v>32.450000000000003</v>
      </c>
    </row>
    <row r="289" spans="1:7">
      <c r="A289" s="302" t="s">
        <v>19468</v>
      </c>
      <c r="B289" s="302" t="s">
        <v>22829</v>
      </c>
      <c r="C289">
        <v>6</v>
      </c>
      <c r="D289">
        <v>46</v>
      </c>
      <c r="E289">
        <v>0.7</v>
      </c>
      <c r="F289">
        <v>49.85</v>
      </c>
      <c r="G289">
        <v>48.35</v>
      </c>
    </row>
    <row r="290" spans="1:7">
      <c r="A290" s="302" t="s">
        <v>19469</v>
      </c>
      <c r="B290" s="302" t="s">
        <v>22830</v>
      </c>
      <c r="C290">
        <v>6</v>
      </c>
      <c r="D290">
        <v>45.2</v>
      </c>
      <c r="E290">
        <v>0.7</v>
      </c>
      <c r="F290">
        <v>126.85</v>
      </c>
      <c r="G290">
        <v>123.04</v>
      </c>
    </row>
    <row r="291" spans="1:7">
      <c r="A291" s="302" t="s">
        <v>26695</v>
      </c>
      <c r="B291" s="302" t="s">
        <v>26696</v>
      </c>
      <c r="C291">
        <v>6</v>
      </c>
      <c r="D291">
        <v>48.7</v>
      </c>
      <c r="E291">
        <v>0.7</v>
      </c>
      <c r="F291">
        <v>32</v>
      </c>
      <c r="G291">
        <v>32</v>
      </c>
    </row>
    <row r="292" spans="1:7">
      <c r="A292" s="302" t="s">
        <v>19471</v>
      </c>
      <c r="B292" s="302" t="s">
        <v>22831</v>
      </c>
      <c r="C292">
        <v>6</v>
      </c>
      <c r="D292">
        <v>46</v>
      </c>
      <c r="E292">
        <v>0.7</v>
      </c>
      <c r="F292">
        <v>16.95</v>
      </c>
      <c r="G292">
        <v>16.95</v>
      </c>
    </row>
    <row r="293" spans="1:7">
      <c r="A293" s="302" t="s">
        <v>26697</v>
      </c>
      <c r="B293" s="302" t="s">
        <v>26698</v>
      </c>
      <c r="C293">
        <v>6</v>
      </c>
      <c r="D293">
        <v>46</v>
      </c>
      <c r="E293">
        <v>0.7</v>
      </c>
      <c r="F293">
        <v>24.45</v>
      </c>
      <c r="G293">
        <v>23.72</v>
      </c>
    </row>
    <row r="294" spans="1:7">
      <c r="A294" s="302" t="s">
        <v>26699</v>
      </c>
      <c r="B294" s="302" t="s">
        <v>26700</v>
      </c>
      <c r="C294">
        <v>6</v>
      </c>
      <c r="D294">
        <v>46</v>
      </c>
      <c r="E294">
        <v>0.7</v>
      </c>
      <c r="F294">
        <v>20.75</v>
      </c>
      <c r="G294">
        <v>20.13</v>
      </c>
    </row>
    <row r="295" spans="1:7">
      <c r="A295" s="302" t="s">
        <v>19472</v>
      </c>
      <c r="B295" s="302" t="s">
        <v>22832</v>
      </c>
      <c r="C295">
        <v>6</v>
      </c>
      <c r="D295">
        <v>46</v>
      </c>
      <c r="E295">
        <v>0.7</v>
      </c>
      <c r="F295">
        <v>24</v>
      </c>
      <c r="G295">
        <v>24</v>
      </c>
    </row>
    <row r="296" spans="1:7">
      <c r="A296" s="302" t="s">
        <v>26701</v>
      </c>
      <c r="B296" s="302" t="s">
        <v>26702</v>
      </c>
      <c r="C296">
        <v>6</v>
      </c>
      <c r="D296">
        <v>46</v>
      </c>
      <c r="E296">
        <v>0.7</v>
      </c>
      <c r="F296">
        <v>22.95</v>
      </c>
      <c r="G296">
        <v>22.26</v>
      </c>
    </row>
    <row r="297" spans="1:7">
      <c r="A297" s="302" t="s">
        <v>19473</v>
      </c>
      <c r="B297" s="302" t="s">
        <v>22833</v>
      </c>
      <c r="C297">
        <v>6</v>
      </c>
      <c r="D297">
        <v>43</v>
      </c>
      <c r="E297">
        <v>0.7</v>
      </c>
      <c r="F297">
        <v>17.45</v>
      </c>
      <c r="G297">
        <v>16.93</v>
      </c>
    </row>
    <row r="298" spans="1:7">
      <c r="A298" s="302" t="s">
        <v>19474</v>
      </c>
      <c r="B298" s="302" t="s">
        <v>22834</v>
      </c>
      <c r="C298">
        <v>6</v>
      </c>
      <c r="D298">
        <v>17</v>
      </c>
      <c r="E298">
        <v>0.7</v>
      </c>
      <c r="F298">
        <v>8.4499999999999993</v>
      </c>
      <c r="G298">
        <v>8.1999999999999993</v>
      </c>
    </row>
    <row r="299" spans="1:7">
      <c r="A299" s="302" t="s">
        <v>26703</v>
      </c>
      <c r="B299" s="302" t="s">
        <v>26704</v>
      </c>
      <c r="C299">
        <v>6</v>
      </c>
      <c r="D299">
        <v>56.2</v>
      </c>
      <c r="E299">
        <v>0.7</v>
      </c>
      <c r="F299">
        <v>29.95</v>
      </c>
      <c r="G299">
        <v>29.05</v>
      </c>
    </row>
    <row r="300" spans="1:7">
      <c r="A300" s="302" t="s">
        <v>26705</v>
      </c>
      <c r="B300" s="302" t="s">
        <v>26706</v>
      </c>
      <c r="C300">
        <v>6</v>
      </c>
      <c r="D300">
        <v>55.8</v>
      </c>
      <c r="E300">
        <v>0.7</v>
      </c>
      <c r="F300">
        <v>31.75</v>
      </c>
      <c r="G300">
        <v>30.8</v>
      </c>
    </row>
    <row r="301" spans="1:7">
      <c r="A301" s="302" t="s">
        <v>26707</v>
      </c>
      <c r="B301" s="302" t="s">
        <v>26708</v>
      </c>
      <c r="C301">
        <v>6</v>
      </c>
      <c r="D301">
        <v>46</v>
      </c>
      <c r="E301">
        <v>0.7</v>
      </c>
      <c r="F301">
        <v>25.15</v>
      </c>
      <c r="G301">
        <v>24.4</v>
      </c>
    </row>
    <row r="302" spans="1:7">
      <c r="A302" s="302" t="s">
        <v>19475</v>
      </c>
      <c r="B302" s="302" t="s">
        <v>22835</v>
      </c>
      <c r="C302">
        <v>6</v>
      </c>
      <c r="D302">
        <v>37.5</v>
      </c>
      <c r="E302">
        <v>1</v>
      </c>
      <c r="F302">
        <v>6.85</v>
      </c>
      <c r="G302">
        <v>6.64</v>
      </c>
    </row>
    <row r="303" spans="1:7">
      <c r="A303" s="302" t="s">
        <v>19476</v>
      </c>
      <c r="B303" s="302" t="s">
        <v>22836</v>
      </c>
      <c r="C303">
        <v>6</v>
      </c>
      <c r="D303">
        <v>38</v>
      </c>
      <c r="E303">
        <v>1</v>
      </c>
      <c r="F303">
        <v>6.25</v>
      </c>
      <c r="G303">
        <v>6.06</v>
      </c>
    </row>
    <row r="304" spans="1:7">
      <c r="A304" s="302" t="s">
        <v>19477</v>
      </c>
      <c r="B304" s="302" t="s">
        <v>22837</v>
      </c>
      <c r="C304">
        <v>1</v>
      </c>
      <c r="D304">
        <v>43</v>
      </c>
      <c r="E304">
        <v>0.5</v>
      </c>
      <c r="F304">
        <v>26.45</v>
      </c>
      <c r="G304">
        <v>25.66</v>
      </c>
    </row>
    <row r="305" spans="1:7">
      <c r="A305" s="302" t="s">
        <v>19478</v>
      </c>
      <c r="B305" s="302" t="s">
        <v>22838</v>
      </c>
      <c r="C305">
        <v>6</v>
      </c>
      <c r="D305">
        <v>40</v>
      </c>
      <c r="E305">
        <v>1</v>
      </c>
      <c r="F305">
        <v>8.75</v>
      </c>
      <c r="G305">
        <v>8.49</v>
      </c>
    </row>
    <row r="306" spans="1:7">
      <c r="A306" s="302" t="s">
        <v>19479</v>
      </c>
      <c r="B306" s="302" t="s">
        <v>22839</v>
      </c>
      <c r="C306">
        <v>6</v>
      </c>
      <c r="D306">
        <v>38</v>
      </c>
      <c r="E306">
        <v>1</v>
      </c>
      <c r="F306">
        <v>7.95</v>
      </c>
      <c r="G306">
        <v>7.71</v>
      </c>
    </row>
    <row r="307" spans="1:7">
      <c r="A307" s="302" t="s">
        <v>19480</v>
      </c>
      <c r="B307" s="302" t="s">
        <v>22840</v>
      </c>
      <c r="C307">
        <v>6</v>
      </c>
      <c r="D307">
        <v>61</v>
      </c>
      <c r="E307">
        <v>0.7</v>
      </c>
      <c r="F307">
        <v>31.75</v>
      </c>
      <c r="G307">
        <v>30.8</v>
      </c>
    </row>
    <row r="308" spans="1:7">
      <c r="A308" s="302" t="s">
        <v>19481</v>
      </c>
      <c r="B308" s="302" t="s">
        <v>22841</v>
      </c>
      <c r="C308">
        <v>6</v>
      </c>
      <c r="D308">
        <v>15</v>
      </c>
      <c r="E308">
        <v>0.75</v>
      </c>
      <c r="F308">
        <v>8.9499999999999993</v>
      </c>
      <c r="G308">
        <v>8.68</v>
      </c>
    </row>
    <row r="309" spans="1:7">
      <c r="A309" s="302" t="s">
        <v>19482</v>
      </c>
      <c r="B309" s="302" t="s">
        <v>22842</v>
      </c>
      <c r="C309">
        <v>6</v>
      </c>
      <c r="D309">
        <v>40</v>
      </c>
      <c r="E309">
        <v>0.6</v>
      </c>
      <c r="F309">
        <v>27.25</v>
      </c>
      <c r="G309">
        <v>26.43</v>
      </c>
    </row>
    <row r="310" spans="1:7">
      <c r="A310" s="302" t="s">
        <v>19483</v>
      </c>
      <c r="B310" s="302" t="s">
        <v>22843</v>
      </c>
      <c r="C310">
        <v>6</v>
      </c>
      <c r="D310">
        <v>48</v>
      </c>
      <c r="E310">
        <v>0.7</v>
      </c>
      <c r="F310">
        <v>67.5</v>
      </c>
      <c r="G310">
        <v>67.5</v>
      </c>
    </row>
    <row r="311" spans="1:7">
      <c r="A311" s="302" t="s">
        <v>19484</v>
      </c>
      <c r="B311" s="302" t="s">
        <v>22844</v>
      </c>
      <c r="C311">
        <v>6</v>
      </c>
      <c r="D311">
        <v>48</v>
      </c>
      <c r="E311">
        <v>0.7</v>
      </c>
      <c r="F311">
        <v>59.85</v>
      </c>
      <c r="G311">
        <v>58.05</v>
      </c>
    </row>
    <row r="312" spans="1:7">
      <c r="A312" s="302" t="s">
        <v>19485</v>
      </c>
      <c r="B312" s="302" t="s">
        <v>22845</v>
      </c>
      <c r="C312">
        <v>6</v>
      </c>
      <c r="D312">
        <v>35.200000000000003</v>
      </c>
      <c r="E312">
        <v>0.7</v>
      </c>
      <c r="F312">
        <v>15.95</v>
      </c>
      <c r="G312">
        <v>15.47</v>
      </c>
    </row>
    <row r="313" spans="1:7">
      <c r="A313" s="302" t="s">
        <v>19486</v>
      </c>
      <c r="B313" s="302" t="s">
        <v>22846</v>
      </c>
      <c r="C313">
        <v>6</v>
      </c>
      <c r="D313">
        <v>35.200000000000003</v>
      </c>
      <c r="E313">
        <v>0.7</v>
      </c>
      <c r="F313">
        <v>16.25</v>
      </c>
      <c r="G313">
        <v>15.76</v>
      </c>
    </row>
    <row r="314" spans="1:7">
      <c r="A314" s="302" t="s">
        <v>19487</v>
      </c>
      <c r="B314" s="302" t="s">
        <v>22847</v>
      </c>
      <c r="C314">
        <v>6</v>
      </c>
      <c r="D314">
        <v>35.200000000000003</v>
      </c>
      <c r="E314">
        <v>0.7</v>
      </c>
      <c r="F314">
        <v>16.75</v>
      </c>
      <c r="G314">
        <v>16.25</v>
      </c>
    </row>
    <row r="315" spans="1:7">
      <c r="A315" s="302" t="s">
        <v>19488</v>
      </c>
      <c r="B315" s="302" t="s">
        <v>22848</v>
      </c>
      <c r="C315">
        <v>6</v>
      </c>
      <c r="D315">
        <v>40</v>
      </c>
      <c r="E315">
        <v>0.7</v>
      </c>
      <c r="F315">
        <v>17.95</v>
      </c>
      <c r="G315">
        <v>17.95</v>
      </c>
    </row>
    <row r="316" spans="1:7">
      <c r="A316" s="302" t="s">
        <v>19489</v>
      </c>
      <c r="B316" s="302" t="s">
        <v>22849</v>
      </c>
      <c r="C316">
        <v>12</v>
      </c>
      <c r="D316">
        <v>40</v>
      </c>
      <c r="E316">
        <v>1</v>
      </c>
      <c r="F316">
        <v>16.45</v>
      </c>
      <c r="G316">
        <v>15.96</v>
      </c>
    </row>
    <row r="317" spans="1:7">
      <c r="A317" s="302" t="s">
        <v>26709</v>
      </c>
      <c r="B317" s="302" t="s">
        <v>26710</v>
      </c>
      <c r="C317">
        <v>6</v>
      </c>
      <c r="D317">
        <v>40</v>
      </c>
      <c r="E317">
        <v>0.7</v>
      </c>
      <c r="F317">
        <v>15.45</v>
      </c>
      <c r="G317">
        <v>14.99</v>
      </c>
    </row>
    <row r="318" spans="1:7">
      <c r="A318" s="302" t="s">
        <v>19490</v>
      </c>
      <c r="B318" s="302" t="s">
        <v>22850</v>
      </c>
      <c r="C318">
        <v>6</v>
      </c>
      <c r="D318">
        <v>46</v>
      </c>
      <c r="E318">
        <v>1</v>
      </c>
      <c r="F318">
        <v>32.450000000000003</v>
      </c>
      <c r="G318">
        <v>31.48</v>
      </c>
    </row>
    <row r="319" spans="1:7">
      <c r="A319" s="302" t="s">
        <v>19491</v>
      </c>
      <c r="B319" s="302" t="s">
        <v>22851</v>
      </c>
      <c r="C319">
        <v>6</v>
      </c>
      <c r="D319">
        <v>43</v>
      </c>
      <c r="E319">
        <v>0.7</v>
      </c>
      <c r="F319">
        <v>26.95</v>
      </c>
      <c r="G319">
        <v>26.14</v>
      </c>
    </row>
    <row r="320" spans="1:7">
      <c r="A320" s="302" t="s">
        <v>26711</v>
      </c>
      <c r="B320" s="302" t="s">
        <v>26712</v>
      </c>
      <c r="C320">
        <v>6</v>
      </c>
      <c r="D320">
        <v>43</v>
      </c>
      <c r="E320">
        <v>0.7</v>
      </c>
      <c r="F320">
        <v>35</v>
      </c>
      <c r="G320">
        <v>35</v>
      </c>
    </row>
    <row r="321" spans="1:7">
      <c r="A321" s="302" t="s">
        <v>26713</v>
      </c>
      <c r="B321" s="302" t="s">
        <v>26714</v>
      </c>
      <c r="C321">
        <v>6</v>
      </c>
      <c r="D321">
        <v>46</v>
      </c>
      <c r="E321">
        <v>0.7</v>
      </c>
      <c r="F321">
        <v>149.75</v>
      </c>
      <c r="G321">
        <v>145.26</v>
      </c>
    </row>
    <row r="322" spans="1:7">
      <c r="A322" s="302" t="s">
        <v>26715</v>
      </c>
      <c r="B322" s="302" t="s">
        <v>26716</v>
      </c>
      <c r="C322">
        <v>6</v>
      </c>
      <c r="D322">
        <v>40</v>
      </c>
      <c r="E322">
        <v>0.7</v>
      </c>
      <c r="F322">
        <v>8.25</v>
      </c>
      <c r="G322">
        <v>8</v>
      </c>
    </row>
    <row r="323" spans="1:7">
      <c r="A323" s="302" t="s">
        <v>19492</v>
      </c>
      <c r="B323" s="302" t="s">
        <v>22852</v>
      </c>
      <c r="C323">
        <v>12</v>
      </c>
      <c r="D323">
        <v>45</v>
      </c>
      <c r="E323">
        <v>0.25</v>
      </c>
      <c r="F323">
        <v>4.1500000000000004</v>
      </c>
      <c r="G323">
        <v>4.03</v>
      </c>
    </row>
    <row r="324" spans="1:7">
      <c r="A324" s="302" t="s">
        <v>19493</v>
      </c>
      <c r="B324" s="302" t="s">
        <v>22853</v>
      </c>
      <c r="C324">
        <v>6</v>
      </c>
      <c r="D324">
        <v>46.5</v>
      </c>
      <c r="E324">
        <v>0.7</v>
      </c>
      <c r="F324">
        <v>26</v>
      </c>
      <c r="G324">
        <v>26</v>
      </c>
    </row>
    <row r="325" spans="1:7">
      <c r="A325" s="302" t="s">
        <v>19494</v>
      </c>
      <c r="B325" s="302" t="s">
        <v>22854</v>
      </c>
      <c r="C325">
        <v>6</v>
      </c>
      <c r="D325">
        <v>40</v>
      </c>
      <c r="E325">
        <v>0.7</v>
      </c>
      <c r="F325">
        <v>25.95</v>
      </c>
      <c r="G325">
        <v>25.17</v>
      </c>
    </row>
    <row r="326" spans="1:7">
      <c r="A326" s="302" t="s">
        <v>19495</v>
      </c>
      <c r="B326" s="302" t="s">
        <v>22855</v>
      </c>
      <c r="C326">
        <v>6</v>
      </c>
      <c r="D326">
        <v>40</v>
      </c>
      <c r="E326">
        <v>0.7</v>
      </c>
      <c r="F326">
        <v>31.95</v>
      </c>
      <c r="G326">
        <v>30.35</v>
      </c>
    </row>
    <row r="327" spans="1:7">
      <c r="A327" s="302" t="s">
        <v>19496</v>
      </c>
      <c r="B327" s="302" t="s">
        <v>22856</v>
      </c>
      <c r="C327">
        <v>6</v>
      </c>
      <c r="D327">
        <v>54</v>
      </c>
      <c r="E327">
        <v>0.7</v>
      </c>
      <c r="F327">
        <v>22.25</v>
      </c>
      <c r="G327">
        <v>21.14</v>
      </c>
    </row>
    <row r="328" spans="1:7">
      <c r="A328" s="302" t="s">
        <v>19497</v>
      </c>
      <c r="B328" s="302" t="s">
        <v>22857</v>
      </c>
      <c r="C328">
        <v>6</v>
      </c>
      <c r="D328">
        <v>42</v>
      </c>
      <c r="E328">
        <v>0.7</v>
      </c>
      <c r="F328">
        <v>12.45</v>
      </c>
      <c r="G328">
        <v>12.08</v>
      </c>
    </row>
    <row r="329" spans="1:7">
      <c r="A329" s="302" t="s">
        <v>19498</v>
      </c>
      <c r="B329" s="302" t="s">
        <v>22858</v>
      </c>
      <c r="C329">
        <v>6</v>
      </c>
      <c r="D329">
        <v>40</v>
      </c>
      <c r="E329">
        <v>0.7</v>
      </c>
      <c r="F329">
        <v>31</v>
      </c>
      <c r="G329">
        <v>31</v>
      </c>
    </row>
    <row r="330" spans="1:7">
      <c r="A330" s="302" t="s">
        <v>19499</v>
      </c>
      <c r="B330" s="302" t="s">
        <v>22859</v>
      </c>
      <c r="C330">
        <v>6</v>
      </c>
      <c r="D330">
        <v>40</v>
      </c>
      <c r="E330">
        <v>0.7</v>
      </c>
      <c r="F330">
        <v>17.95</v>
      </c>
      <c r="G330">
        <v>17.41</v>
      </c>
    </row>
    <row r="331" spans="1:7">
      <c r="A331" s="302" t="s">
        <v>19500</v>
      </c>
      <c r="B331" s="302" t="s">
        <v>22860</v>
      </c>
      <c r="C331">
        <v>6</v>
      </c>
      <c r="D331">
        <v>43</v>
      </c>
      <c r="E331">
        <v>0.7</v>
      </c>
      <c r="F331">
        <v>20.05</v>
      </c>
      <c r="G331">
        <v>19.45</v>
      </c>
    </row>
    <row r="332" spans="1:7">
      <c r="A332" s="302" t="s">
        <v>19501</v>
      </c>
      <c r="B332" s="302" t="s">
        <v>22861</v>
      </c>
      <c r="C332">
        <v>6</v>
      </c>
      <c r="D332">
        <v>12.6</v>
      </c>
      <c r="E332">
        <v>0.75</v>
      </c>
      <c r="F332">
        <v>27.05</v>
      </c>
      <c r="G332">
        <v>26.24</v>
      </c>
    </row>
    <row r="333" spans="1:7">
      <c r="A333" s="302" t="s">
        <v>19502</v>
      </c>
      <c r="B333" s="302" t="s">
        <v>22862</v>
      </c>
      <c r="C333">
        <v>6</v>
      </c>
      <c r="D333">
        <v>12</v>
      </c>
      <c r="E333">
        <v>0.75</v>
      </c>
      <c r="F333">
        <v>31.95</v>
      </c>
      <c r="G333">
        <v>31.95</v>
      </c>
    </row>
    <row r="334" spans="1:7">
      <c r="A334" s="302" t="s">
        <v>19503</v>
      </c>
      <c r="B334" s="302" t="s">
        <v>22863</v>
      </c>
      <c r="C334">
        <v>6</v>
      </c>
      <c r="D334">
        <v>40</v>
      </c>
      <c r="E334">
        <v>0.7</v>
      </c>
      <c r="F334">
        <v>41.85</v>
      </c>
      <c r="G334">
        <v>40.590000000000003</v>
      </c>
    </row>
    <row r="335" spans="1:7">
      <c r="A335" s="302" t="s">
        <v>26717</v>
      </c>
      <c r="B335" s="302" t="s">
        <v>26718</v>
      </c>
      <c r="C335">
        <v>6</v>
      </c>
      <c r="D335">
        <v>33</v>
      </c>
      <c r="E335">
        <v>0.7</v>
      </c>
      <c r="F335">
        <v>9.75</v>
      </c>
      <c r="G335">
        <v>9.4600000000000009</v>
      </c>
    </row>
    <row r="336" spans="1:7">
      <c r="A336" s="302" t="s">
        <v>19504</v>
      </c>
      <c r="B336" s="302" t="s">
        <v>22864</v>
      </c>
      <c r="C336">
        <v>60</v>
      </c>
      <c r="D336">
        <v>37.5</v>
      </c>
      <c r="E336">
        <v>0.05</v>
      </c>
      <c r="F336">
        <v>0.85</v>
      </c>
      <c r="G336">
        <v>0.82</v>
      </c>
    </row>
    <row r="337" spans="1:7">
      <c r="A337" s="302" t="s">
        <v>26719</v>
      </c>
      <c r="B337" s="302" t="s">
        <v>26720</v>
      </c>
      <c r="C337">
        <v>6</v>
      </c>
      <c r="D337">
        <v>40</v>
      </c>
      <c r="E337">
        <v>1</v>
      </c>
      <c r="F337">
        <v>15</v>
      </c>
      <c r="G337">
        <v>15</v>
      </c>
    </row>
    <row r="338" spans="1:7">
      <c r="A338" s="302" t="s">
        <v>26721</v>
      </c>
      <c r="B338" s="302" t="s">
        <v>26722</v>
      </c>
      <c r="C338">
        <v>6</v>
      </c>
      <c r="D338">
        <v>40</v>
      </c>
      <c r="E338">
        <v>1</v>
      </c>
      <c r="F338">
        <v>29.75</v>
      </c>
      <c r="G338">
        <v>28.86</v>
      </c>
    </row>
    <row r="339" spans="1:7">
      <c r="A339" s="302" t="s">
        <v>19505</v>
      </c>
      <c r="B339" s="302" t="s">
        <v>22865</v>
      </c>
      <c r="C339">
        <v>6</v>
      </c>
      <c r="D339">
        <v>32</v>
      </c>
      <c r="E339">
        <v>0.7</v>
      </c>
      <c r="F339">
        <v>5.55</v>
      </c>
      <c r="G339">
        <v>5.38</v>
      </c>
    </row>
    <row r="340" spans="1:7">
      <c r="A340" s="302" t="s">
        <v>19506</v>
      </c>
      <c r="B340" s="302" t="s">
        <v>22866</v>
      </c>
      <c r="C340">
        <v>6</v>
      </c>
      <c r="D340">
        <v>32</v>
      </c>
      <c r="E340">
        <v>1</v>
      </c>
      <c r="F340">
        <v>7.45</v>
      </c>
      <c r="G340">
        <v>7.45</v>
      </c>
    </row>
    <row r="341" spans="1:7">
      <c r="A341" s="302" t="s">
        <v>26723</v>
      </c>
      <c r="B341" s="302" t="s">
        <v>26724</v>
      </c>
      <c r="C341">
        <v>6</v>
      </c>
      <c r="D341">
        <v>40</v>
      </c>
      <c r="E341">
        <v>1</v>
      </c>
      <c r="F341">
        <v>69.349999999999994</v>
      </c>
      <c r="G341">
        <v>67.27</v>
      </c>
    </row>
    <row r="342" spans="1:7">
      <c r="A342" s="302" t="s">
        <v>19507</v>
      </c>
      <c r="B342" s="302" t="s">
        <v>22867</v>
      </c>
      <c r="C342">
        <v>12</v>
      </c>
      <c r="D342">
        <v>40</v>
      </c>
      <c r="E342">
        <v>0.5</v>
      </c>
      <c r="F342">
        <v>22.25</v>
      </c>
      <c r="G342">
        <v>21.58</v>
      </c>
    </row>
    <row r="343" spans="1:7">
      <c r="A343" s="302" t="s">
        <v>19508</v>
      </c>
      <c r="B343" s="302" t="s">
        <v>22868</v>
      </c>
      <c r="C343">
        <v>6</v>
      </c>
      <c r="D343">
        <v>40</v>
      </c>
      <c r="E343">
        <v>1</v>
      </c>
      <c r="F343">
        <v>37.450000000000003</v>
      </c>
      <c r="G343">
        <v>36.33</v>
      </c>
    </row>
    <row r="344" spans="1:7">
      <c r="A344" s="302" t="s">
        <v>19509</v>
      </c>
      <c r="B344" s="302" t="s">
        <v>22869</v>
      </c>
      <c r="C344">
        <v>6</v>
      </c>
      <c r="D344">
        <v>40</v>
      </c>
      <c r="E344">
        <v>1</v>
      </c>
      <c r="F344">
        <v>18.95</v>
      </c>
      <c r="G344">
        <v>18.38</v>
      </c>
    </row>
    <row r="345" spans="1:7">
      <c r="A345" s="302" t="s">
        <v>26725</v>
      </c>
      <c r="B345" s="302" t="s">
        <v>26726</v>
      </c>
      <c r="C345">
        <v>12</v>
      </c>
      <c r="D345">
        <v>40</v>
      </c>
      <c r="E345">
        <v>0.5</v>
      </c>
      <c r="F345">
        <v>15.25</v>
      </c>
      <c r="G345">
        <v>14.79</v>
      </c>
    </row>
    <row r="346" spans="1:7">
      <c r="A346" s="302" t="s">
        <v>19510</v>
      </c>
      <c r="B346" s="302" t="s">
        <v>22870</v>
      </c>
      <c r="C346">
        <v>6</v>
      </c>
      <c r="D346">
        <v>40</v>
      </c>
      <c r="E346">
        <v>0.7</v>
      </c>
      <c r="F346">
        <v>17.45</v>
      </c>
      <c r="G346">
        <v>16.93</v>
      </c>
    </row>
    <row r="347" spans="1:7">
      <c r="A347" s="302" t="s">
        <v>19511</v>
      </c>
      <c r="B347" s="302" t="s">
        <v>22871</v>
      </c>
      <c r="C347">
        <v>6</v>
      </c>
      <c r="D347">
        <v>43</v>
      </c>
      <c r="E347">
        <v>0.7</v>
      </c>
      <c r="F347">
        <v>10.45</v>
      </c>
      <c r="G347">
        <v>10.14</v>
      </c>
    </row>
    <row r="348" spans="1:7">
      <c r="A348" s="302" t="s">
        <v>19512</v>
      </c>
      <c r="B348" s="302" t="s">
        <v>22872</v>
      </c>
      <c r="C348">
        <v>6</v>
      </c>
      <c r="D348">
        <v>40</v>
      </c>
      <c r="E348">
        <v>0.7</v>
      </c>
      <c r="F348">
        <v>10.95</v>
      </c>
      <c r="G348">
        <v>10.62</v>
      </c>
    </row>
    <row r="349" spans="1:7">
      <c r="A349" s="302" t="s">
        <v>19513</v>
      </c>
      <c r="B349" s="302" t="s">
        <v>22873</v>
      </c>
      <c r="C349">
        <v>6</v>
      </c>
      <c r="D349">
        <v>40</v>
      </c>
      <c r="E349">
        <v>0.7</v>
      </c>
      <c r="F349">
        <v>16.95</v>
      </c>
      <c r="G349">
        <v>16.440000000000001</v>
      </c>
    </row>
    <row r="350" spans="1:7">
      <c r="A350" s="302" t="s">
        <v>19514</v>
      </c>
      <c r="B350" s="302" t="s">
        <v>22874</v>
      </c>
      <c r="C350">
        <v>6</v>
      </c>
      <c r="D350">
        <v>40</v>
      </c>
      <c r="E350">
        <v>0.7</v>
      </c>
      <c r="F350">
        <v>15.45</v>
      </c>
      <c r="G350">
        <v>14.99</v>
      </c>
    </row>
    <row r="351" spans="1:7">
      <c r="A351" s="302" t="s">
        <v>26727</v>
      </c>
      <c r="B351" s="302" t="s">
        <v>26728</v>
      </c>
      <c r="C351">
        <v>6</v>
      </c>
      <c r="D351">
        <v>17</v>
      </c>
      <c r="E351">
        <v>0.7</v>
      </c>
      <c r="F351">
        <v>7.45</v>
      </c>
      <c r="G351">
        <v>7.23</v>
      </c>
    </row>
    <row r="352" spans="1:7">
      <c r="A352" s="302" t="s">
        <v>19515</v>
      </c>
      <c r="B352" s="302" t="s">
        <v>22875</v>
      </c>
      <c r="C352">
        <v>6</v>
      </c>
      <c r="D352">
        <v>16.100000000000001</v>
      </c>
      <c r="E352">
        <v>0.7</v>
      </c>
      <c r="F352">
        <v>10.85</v>
      </c>
      <c r="G352">
        <v>10.52</v>
      </c>
    </row>
    <row r="353" spans="1:7">
      <c r="A353" s="302" t="s">
        <v>26729</v>
      </c>
      <c r="B353" s="302" t="s">
        <v>26730</v>
      </c>
      <c r="C353">
        <v>6</v>
      </c>
      <c r="D353">
        <v>17</v>
      </c>
      <c r="E353">
        <v>0.7</v>
      </c>
      <c r="F353">
        <v>8.15</v>
      </c>
      <c r="G353">
        <v>7.91</v>
      </c>
    </row>
    <row r="354" spans="1:7">
      <c r="A354" s="302" t="s">
        <v>26731</v>
      </c>
      <c r="B354" s="302" t="s">
        <v>26732</v>
      </c>
      <c r="C354">
        <v>6</v>
      </c>
      <c r="D354">
        <v>17</v>
      </c>
      <c r="E354">
        <v>0.7</v>
      </c>
      <c r="F354">
        <v>7.95</v>
      </c>
      <c r="G354">
        <v>7.71</v>
      </c>
    </row>
    <row r="355" spans="1:7">
      <c r="A355" s="302" t="s">
        <v>19516</v>
      </c>
      <c r="B355" s="302" t="s">
        <v>22876</v>
      </c>
      <c r="C355">
        <v>6</v>
      </c>
      <c r="D355">
        <v>40</v>
      </c>
      <c r="E355">
        <v>0.7</v>
      </c>
      <c r="F355">
        <v>10.5</v>
      </c>
      <c r="G355">
        <v>10.5</v>
      </c>
    </row>
    <row r="356" spans="1:7">
      <c r="A356" s="302" t="s">
        <v>26733</v>
      </c>
      <c r="B356" s="302" t="s">
        <v>26734</v>
      </c>
      <c r="C356">
        <v>6</v>
      </c>
      <c r="D356">
        <v>53.5</v>
      </c>
      <c r="E356">
        <v>0.7</v>
      </c>
      <c r="F356">
        <v>54.85</v>
      </c>
      <c r="G356">
        <v>53.2</v>
      </c>
    </row>
    <row r="357" spans="1:7">
      <c r="A357" s="302" t="s">
        <v>26735</v>
      </c>
      <c r="B357" s="302" t="s">
        <v>26736</v>
      </c>
      <c r="C357">
        <v>6</v>
      </c>
      <c r="D357">
        <v>46</v>
      </c>
      <c r="E357">
        <v>0.5</v>
      </c>
      <c r="F357">
        <v>83.75</v>
      </c>
      <c r="G357">
        <v>81.239999999999995</v>
      </c>
    </row>
    <row r="358" spans="1:7">
      <c r="A358" s="302" t="s">
        <v>19517</v>
      </c>
      <c r="B358" s="302" t="s">
        <v>22877</v>
      </c>
      <c r="C358">
        <v>12</v>
      </c>
      <c r="D358">
        <v>46</v>
      </c>
      <c r="E358">
        <v>0.5</v>
      </c>
      <c r="F358">
        <v>77.75</v>
      </c>
      <c r="G358">
        <v>75.42</v>
      </c>
    </row>
    <row r="359" spans="1:7">
      <c r="A359" s="302" t="s">
        <v>19518</v>
      </c>
      <c r="B359" s="302" t="s">
        <v>22878</v>
      </c>
      <c r="C359">
        <v>12</v>
      </c>
      <c r="D359">
        <v>46</v>
      </c>
      <c r="E359">
        <v>0.5</v>
      </c>
      <c r="F359">
        <v>75.849999999999994</v>
      </c>
      <c r="G359">
        <v>73.569999999999993</v>
      </c>
    </row>
    <row r="360" spans="1:7">
      <c r="A360" s="302" t="s">
        <v>19519</v>
      </c>
      <c r="B360" s="302" t="s">
        <v>22879</v>
      </c>
      <c r="C360">
        <v>6</v>
      </c>
      <c r="D360">
        <v>41.5</v>
      </c>
      <c r="E360">
        <v>0.5</v>
      </c>
      <c r="F360">
        <v>15.95</v>
      </c>
      <c r="G360">
        <v>15.47</v>
      </c>
    </row>
    <row r="361" spans="1:7">
      <c r="A361" s="302" t="s">
        <v>19520</v>
      </c>
      <c r="B361" s="302" t="s">
        <v>22880</v>
      </c>
      <c r="C361">
        <v>6</v>
      </c>
      <c r="D361">
        <v>46</v>
      </c>
      <c r="E361">
        <v>0.7</v>
      </c>
      <c r="F361">
        <v>26.95</v>
      </c>
      <c r="G361">
        <v>26.14</v>
      </c>
    </row>
    <row r="362" spans="1:7">
      <c r="A362" s="302" t="s">
        <v>19521</v>
      </c>
      <c r="B362" s="302" t="s">
        <v>22881</v>
      </c>
      <c r="C362">
        <v>6</v>
      </c>
      <c r="D362">
        <v>46</v>
      </c>
      <c r="E362">
        <v>0.7</v>
      </c>
      <c r="F362">
        <v>48.75</v>
      </c>
      <c r="G362">
        <v>48.75</v>
      </c>
    </row>
    <row r="363" spans="1:7">
      <c r="A363" s="302" t="s">
        <v>26737</v>
      </c>
      <c r="B363" s="302" t="s">
        <v>26738</v>
      </c>
      <c r="C363">
        <v>6</v>
      </c>
      <c r="D363">
        <v>40</v>
      </c>
      <c r="E363">
        <v>0.7</v>
      </c>
      <c r="F363">
        <v>17.850000000000001</v>
      </c>
      <c r="G363">
        <v>17.309999999999999</v>
      </c>
    </row>
    <row r="364" spans="1:7">
      <c r="A364" s="302" t="s">
        <v>26739</v>
      </c>
      <c r="B364" s="302" t="s">
        <v>26740</v>
      </c>
      <c r="C364">
        <v>12</v>
      </c>
      <c r="D364">
        <v>40</v>
      </c>
      <c r="E364">
        <v>1</v>
      </c>
      <c r="F364">
        <v>17.95</v>
      </c>
      <c r="G364">
        <v>17.95</v>
      </c>
    </row>
    <row r="365" spans="1:7">
      <c r="A365" s="302" t="s">
        <v>19522</v>
      </c>
      <c r="B365" s="302" t="s">
        <v>22882</v>
      </c>
      <c r="C365">
        <v>6</v>
      </c>
      <c r="D365">
        <v>40</v>
      </c>
      <c r="E365">
        <v>1</v>
      </c>
      <c r="F365">
        <v>14.25</v>
      </c>
      <c r="G365">
        <v>13.82</v>
      </c>
    </row>
    <row r="366" spans="1:7">
      <c r="A366" s="302" t="s">
        <v>19523</v>
      </c>
      <c r="B366" s="302" t="s">
        <v>22883</v>
      </c>
      <c r="C366">
        <v>120</v>
      </c>
      <c r="D366">
        <v>40</v>
      </c>
      <c r="E366">
        <v>0.05</v>
      </c>
      <c r="F366">
        <v>1.1499999999999999</v>
      </c>
      <c r="G366">
        <v>1.1499999999999999</v>
      </c>
    </row>
    <row r="367" spans="1:7">
      <c r="A367" s="302" t="s">
        <v>26741</v>
      </c>
      <c r="B367" s="302" t="s">
        <v>26742</v>
      </c>
      <c r="C367">
        <v>6</v>
      </c>
      <c r="D367">
        <v>40</v>
      </c>
      <c r="E367">
        <v>0.7</v>
      </c>
      <c r="F367">
        <v>6.45</v>
      </c>
      <c r="G367">
        <v>6.26</v>
      </c>
    </row>
    <row r="368" spans="1:7">
      <c r="A368" s="302" t="s">
        <v>19524</v>
      </c>
      <c r="B368" s="302" t="s">
        <v>22884</v>
      </c>
      <c r="C368">
        <v>3</v>
      </c>
      <c r="D368">
        <v>40</v>
      </c>
      <c r="E368">
        <v>3</v>
      </c>
      <c r="F368">
        <v>38.950000000000003</v>
      </c>
      <c r="G368">
        <v>37.78</v>
      </c>
    </row>
    <row r="369" spans="1:7">
      <c r="A369" s="302" t="s">
        <v>26743</v>
      </c>
      <c r="B369" s="302" t="s">
        <v>26744</v>
      </c>
      <c r="C369">
        <v>6</v>
      </c>
      <c r="D369">
        <v>40</v>
      </c>
      <c r="E369">
        <v>0.7</v>
      </c>
      <c r="F369">
        <v>38.75</v>
      </c>
      <c r="G369">
        <v>37.590000000000003</v>
      </c>
    </row>
    <row r="370" spans="1:7">
      <c r="A370" s="302" t="s">
        <v>19525</v>
      </c>
      <c r="B370" s="302" t="s">
        <v>22885</v>
      </c>
      <c r="C370">
        <v>60</v>
      </c>
      <c r="D370">
        <v>46</v>
      </c>
      <c r="E370">
        <v>0.05</v>
      </c>
      <c r="F370">
        <v>4</v>
      </c>
      <c r="G370">
        <v>4</v>
      </c>
    </row>
    <row r="371" spans="1:7">
      <c r="A371" s="302" t="s">
        <v>19526</v>
      </c>
      <c r="B371" s="302" t="s">
        <v>22886</v>
      </c>
      <c r="C371">
        <v>6</v>
      </c>
      <c r="D371">
        <v>46</v>
      </c>
      <c r="E371">
        <v>0.7</v>
      </c>
      <c r="F371">
        <v>26.85</v>
      </c>
      <c r="G371">
        <v>26.85</v>
      </c>
    </row>
    <row r="372" spans="1:7">
      <c r="A372" s="302" t="s">
        <v>26745</v>
      </c>
      <c r="B372" s="302" t="s">
        <v>26746</v>
      </c>
      <c r="C372">
        <v>6</v>
      </c>
      <c r="D372">
        <v>45</v>
      </c>
      <c r="E372">
        <v>0.7</v>
      </c>
      <c r="F372">
        <v>38.450000000000003</v>
      </c>
      <c r="G372">
        <v>37.299999999999997</v>
      </c>
    </row>
    <row r="373" spans="1:7">
      <c r="A373" s="302" t="s">
        <v>19527</v>
      </c>
      <c r="B373" s="302" t="s">
        <v>22887</v>
      </c>
      <c r="C373">
        <v>6</v>
      </c>
      <c r="D373">
        <v>45</v>
      </c>
      <c r="E373">
        <v>0.7</v>
      </c>
      <c r="F373">
        <v>24</v>
      </c>
      <c r="G373">
        <v>24</v>
      </c>
    </row>
    <row r="374" spans="1:7">
      <c r="A374" s="302" t="s">
        <v>19528</v>
      </c>
      <c r="B374" s="302" t="s">
        <v>22888</v>
      </c>
      <c r="C374">
        <v>6</v>
      </c>
      <c r="D374">
        <v>45</v>
      </c>
      <c r="E374">
        <v>0.7</v>
      </c>
      <c r="F374">
        <v>26.85</v>
      </c>
      <c r="G374">
        <v>26.04</v>
      </c>
    </row>
    <row r="375" spans="1:7">
      <c r="A375" s="302" t="s">
        <v>19529</v>
      </c>
      <c r="B375" s="302" t="s">
        <v>22889</v>
      </c>
      <c r="C375">
        <v>6</v>
      </c>
      <c r="D375">
        <v>45</v>
      </c>
      <c r="E375">
        <v>0.7</v>
      </c>
      <c r="F375">
        <v>10.25</v>
      </c>
      <c r="G375">
        <v>10.25</v>
      </c>
    </row>
    <row r="376" spans="1:7">
      <c r="A376" s="302" t="s">
        <v>26747</v>
      </c>
      <c r="B376" s="302" t="s">
        <v>26748</v>
      </c>
      <c r="C376">
        <v>6</v>
      </c>
      <c r="D376">
        <v>43.5</v>
      </c>
      <c r="E376">
        <v>0.7</v>
      </c>
      <c r="F376">
        <v>76.849999999999994</v>
      </c>
      <c r="G376">
        <v>74.540000000000006</v>
      </c>
    </row>
    <row r="377" spans="1:7">
      <c r="A377" s="302" t="s">
        <v>19530</v>
      </c>
      <c r="B377" s="302" t="s">
        <v>22890</v>
      </c>
      <c r="C377">
        <v>6</v>
      </c>
      <c r="D377">
        <v>45</v>
      </c>
      <c r="E377">
        <v>0.7</v>
      </c>
      <c r="F377">
        <v>24.5</v>
      </c>
      <c r="G377">
        <v>24.5</v>
      </c>
    </row>
    <row r="378" spans="1:7">
      <c r="A378" s="302" t="s">
        <v>26749</v>
      </c>
      <c r="B378" s="302" t="s">
        <v>26750</v>
      </c>
      <c r="C378">
        <v>6</v>
      </c>
      <c r="D378">
        <v>43</v>
      </c>
      <c r="E378">
        <v>0.7</v>
      </c>
      <c r="F378">
        <v>14.5</v>
      </c>
      <c r="G378">
        <v>14.5</v>
      </c>
    </row>
    <row r="379" spans="1:7">
      <c r="A379" s="302" t="s">
        <v>19531</v>
      </c>
      <c r="B379" s="302" t="s">
        <v>22891</v>
      </c>
      <c r="C379">
        <v>6</v>
      </c>
      <c r="D379">
        <v>40</v>
      </c>
      <c r="E379">
        <v>0.7</v>
      </c>
      <c r="F379">
        <v>38.950000000000003</v>
      </c>
      <c r="G379">
        <v>37.78</v>
      </c>
    </row>
    <row r="380" spans="1:7">
      <c r="A380" s="302" t="s">
        <v>19532</v>
      </c>
      <c r="B380" s="302" t="s">
        <v>22892</v>
      </c>
      <c r="C380">
        <v>6</v>
      </c>
      <c r="D380">
        <v>40</v>
      </c>
      <c r="E380">
        <v>0.7</v>
      </c>
      <c r="F380">
        <v>34.85</v>
      </c>
      <c r="G380">
        <v>33.799999999999997</v>
      </c>
    </row>
    <row r="381" spans="1:7">
      <c r="A381" s="302" t="s">
        <v>19533</v>
      </c>
      <c r="B381" s="302" t="s">
        <v>22893</v>
      </c>
      <c r="C381">
        <v>6</v>
      </c>
      <c r="D381">
        <v>43</v>
      </c>
      <c r="E381">
        <v>0.7</v>
      </c>
      <c r="F381">
        <v>38.950000000000003</v>
      </c>
      <c r="G381">
        <v>37.78</v>
      </c>
    </row>
    <row r="382" spans="1:7">
      <c r="A382" s="302" t="s">
        <v>19534</v>
      </c>
      <c r="B382" s="302" t="s">
        <v>22894</v>
      </c>
      <c r="C382">
        <v>6</v>
      </c>
      <c r="D382">
        <v>43</v>
      </c>
      <c r="E382">
        <v>0.7</v>
      </c>
      <c r="F382">
        <v>59.85</v>
      </c>
      <c r="G382">
        <v>58.05</v>
      </c>
    </row>
    <row r="383" spans="1:7">
      <c r="A383" s="302" t="s">
        <v>19535</v>
      </c>
      <c r="B383" s="302" t="s">
        <v>22895</v>
      </c>
      <c r="C383">
        <v>6</v>
      </c>
      <c r="D383">
        <v>43</v>
      </c>
      <c r="E383">
        <v>0.7</v>
      </c>
      <c r="F383">
        <v>52.85</v>
      </c>
      <c r="G383">
        <v>51.26</v>
      </c>
    </row>
    <row r="384" spans="1:7">
      <c r="A384" s="302" t="s">
        <v>19536</v>
      </c>
      <c r="B384" s="302" t="s">
        <v>22896</v>
      </c>
      <c r="C384">
        <v>6</v>
      </c>
      <c r="D384">
        <v>47.6</v>
      </c>
      <c r="E384">
        <v>0.7</v>
      </c>
      <c r="F384">
        <v>140.44999999999999</v>
      </c>
      <c r="G384">
        <v>136.24</v>
      </c>
    </row>
    <row r="385" spans="1:7">
      <c r="A385" s="302" t="s">
        <v>19537</v>
      </c>
      <c r="B385" s="302" t="s">
        <v>22897</v>
      </c>
      <c r="C385">
        <v>3</v>
      </c>
      <c r="D385">
        <v>48.1</v>
      </c>
      <c r="E385">
        <v>0.7</v>
      </c>
      <c r="F385">
        <v>426.65</v>
      </c>
      <c r="G385">
        <v>413.85</v>
      </c>
    </row>
    <row r="386" spans="1:7">
      <c r="A386" s="302" t="s">
        <v>26751</v>
      </c>
      <c r="B386" s="302" t="s">
        <v>26752</v>
      </c>
      <c r="C386">
        <v>3</v>
      </c>
      <c r="D386">
        <v>48</v>
      </c>
      <c r="E386">
        <v>0.7</v>
      </c>
      <c r="F386">
        <v>598.75</v>
      </c>
      <c r="G386">
        <v>580.79</v>
      </c>
    </row>
    <row r="387" spans="1:7">
      <c r="A387" s="302" t="s">
        <v>19538</v>
      </c>
      <c r="B387" s="302" t="s">
        <v>22898</v>
      </c>
      <c r="C387">
        <v>6</v>
      </c>
      <c r="D387">
        <v>43</v>
      </c>
      <c r="E387">
        <v>0.7</v>
      </c>
      <c r="F387">
        <v>42.85</v>
      </c>
      <c r="G387">
        <v>41.56</v>
      </c>
    </row>
    <row r="388" spans="1:7">
      <c r="A388" s="302" t="s">
        <v>19539</v>
      </c>
      <c r="B388" s="302" t="s">
        <v>22899</v>
      </c>
      <c r="C388">
        <v>6</v>
      </c>
      <c r="D388">
        <v>22</v>
      </c>
      <c r="E388">
        <v>0.5</v>
      </c>
      <c r="F388">
        <v>16.350000000000001</v>
      </c>
      <c r="G388">
        <v>15.86</v>
      </c>
    </row>
    <row r="389" spans="1:7">
      <c r="A389" s="302" t="s">
        <v>19540</v>
      </c>
      <c r="B389" s="302" t="s">
        <v>22900</v>
      </c>
      <c r="C389">
        <v>6</v>
      </c>
      <c r="D389">
        <v>23</v>
      </c>
      <c r="E389">
        <v>0.7</v>
      </c>
      <c r="F389">
        <v>16.350000000000001</v>
      </c>
      <c r="G389">
        <v>15.86</v>
      </c>
    </row>
    <row r="390" spans="1:7">
      <c r="A390" s="302" t="s">
        <v>19541</v>
      </c>
      <c r="B390" s="302" t="s">
        <v>22901</v>
      </c>
      <c r="C390">
        <v>6</v>
      </c>
      <c r="D390">
        <v>40</v>
      </c>
      <c r="E390">
        <v>0.7</v>
      </c>
      <c r="F390">
        <v>11.5</v>
      </c>
      <c r="G390">
        <v>11.5</v>
      </c>
    </row>
    <row r="391" spans="1:7">
      <c r="A391" s="302" t="s">
        <v>19542</v>
      </c>
      <c r="B391" s="302" t="s">
        <v>22902</v>
      </c>
      <c r="C391">
        <v>6</v>
      </c>
      <c r="D391">
        <v>33</v>
      </c>
      <c r="E391">
        <v>0.7</v>
      </c>
      <c r="F391">
        <v>8.15</v>
      </c>
      <c r="G391">
        <v>7.91</v>
      </c>
    </row>
    <row r="392" spans="1:7">
      <c r="A392" s="302" t="s">
        <v>19543</v>
      </c>
      <c r="B392" s="302" t="s">
        <v>22903</v>
      </c>
      <c r="C392">
        <v>6</v>
      </c>
      <c r="D392">
        <v>43</v>
      </c>
      <c r="E392">
        <v>0.7</v>
      </c>
      <c r="F392">
        <v>16.45</v>
      </c>
      <c r="G392">
        <v>15.96</v>
      </c>
    </row>
    <row r="393" spans="1:7">
      <c r="A393" s="302" t="s">
        <v>19544</v>
      </c>
      <c r="B393" s="302" t="s">
        <v>22904</v>
      </c>
      <c r="C393">
        <v>6</v>
      </c>
      <c r="D393">
        <v>43</v>
      </c>
      <c r="E393">
        <v>0.7</v>
      </c>
      <c r="F393">
        <v>19</v>
      </c>
      <c r="G393">
        <v>19</v>
      </c>
    </row>
    <row r="394" spans="1:7">
      <c r="A394" s="302" t="s">
        <v>19545</v>
      </c>
      <c r="B394" s="302" t="s">
        <v>22905</v>
      </c>
      <c r="C394">
        <v>6</v>
      </c>
      <c r="D394">
        <v>37.5</v>
      </c>
      <c r="E394">
        <v>0.7</v>
      </c>
      <c r="F394">
        <v>17</v>
      </c>
      <c r="G394">
        <v>17</v>
      </c>
    </row>
    <row r="395" spans="1:7">
      <c r="A395" s="302" t="s">
        <v>19546</v>
      </c>
      <c r="B395" s="302" t="s">
        <v>22906</v>
      </c>
      <c r="C395">
        <v>6</v>
      </c>
      <c r="D395">
        <v>37.5</v>
      </c>
      <c r="E395">
        <v>0.7</v>
      </c>
      <c r="F395">
        <v>19.5</v>
      </c>
      <c r="G395">
        <v>19.5</v>
      </c>
    </row>
    <row r="396" spans="1:7">
      <c r="A396" s="302" t="s">
        <v>19547</v>
      </c>
      <c r="B396" s="302" t="s">
        <v>22907</v>
      </c>
      <c r="C396">
        <v>6</v>
      </c>
      <c r="D396">
        <v>40</v>
      </c>
      <c r="E396">
        <v>0.7</v>
      </c>
      <c r="F396">
        <v>10.45</v>
      </c>
      <c r="G396">
        <v>10.14</v>
      </c>
    </row>
    <row r="397" spans="1:7">
      <c r="A397" s="302" t="s">
        <v>19548</v>
      </c>
      <c r="B397" s="302" t="s">
        <v>22908</v>
      </c>
      <c r="C397">
        <v>6</v>
      </c>
      <c r="D397">
        <v>37.5</v>
      </c>
      <c r="E397">
        <v>0.7</v>
      </c>
      <c r="F397">
        <v>5.45</v>
      </c>
      <c r="G397">
        <v>5.29</v>
      </c>
    </row>
    <row r="398" spans="1:7">
      <c r="A398" s="302" t="s">
        <v>19549</v>
      </c>
      <c r="B398" s="302" t="s">
        <v>22909</v>
      </c>
      <c r="C398">
        <v>6</v>
      </c>
      <c r="D398">
        <v>37.5</v>
      </c>
      <c r="E398">
        <v>0.7</v>
      </c>
      <c r="F398">
        <v>7.35</v>
      </c>
      <c r="G398">
        <v>7.13</v>
      </c>
    </row>
    <row r="399" spans="1:7">
      <c r="A399" s="302" t="s">
        <v>19550</v>
      </c>
      <c r="B399" s="302" t="s">
        <v>22910</v>
      </c>
      <c r="C399">
        <v>6</v>
      </c>
      <c r="D399">
        <v>37.5</v>
      </c>
      <c r="E399">
        <v>1</v>
      </c>
      <c r="F399">
        <v>8.9499999999999993</v>
      </c>
      <c r="G399">
        <v>8.68</v>
      </c>
    </row>
    <row r="400" spans="1:7">
      <c r="A400" s="302" t="s">
        <v>19551</v>
      </c>
      <c r="B400" s="302" t="s">
        <v>22911</v>
      </c>
      <c r="C400">
        <v>6</v>
      </c>
      <c r="D400">
        <v>37.5</v>
      </c>
      <c r="E400">
        <v>0.7</v>
      </c>
      <c r="F400">
        <v>8.85</v>
      </c>
      <c r="G400">
        <v>8.58</v>
      </c>
    </row>
    <row r="401" spans="1:7">
      <c r="A401" s="302" t="s">
        <v>19552</v>
      </c>
      <c r="B401" s="302" t="s">
        <v>22912</v>
      </c>
      <c r="C401">
        <v>6</v>
      </c>
      <c r="D401">
        <v>37.5</v>
      </c>
      <c r="E401">
        <v>1</v>
      </c>
      <c r="F401">
        <v>8.9499999999999993</v>
      </c>
      <c r="G401">
        <v>8.68</v>
      </c>
    </row>
    <row r="402" spans="1:7">
      <c r="A402" s="302" t="s">
        <v>26753</v>
      </c>
      <c r="B402" s="302" t="s">
        <v>26754</v>
      </c>
      <c r="C402">
        <v>6</v>
      </c>
      <c r="D402">
        <v>38</v>
      </c>
      <c r="E402">
        <v>0.7</v>
      </c>
      <c r="F402">
        <v>12.25</v>
      </c>
      <c r="G402">
        <v>11.88</v>
      </c>
    </row>
    <row r="403" spans="1:7">
      <c r="A403" s="302" t="s">
        <v>19553</v>
      </c>
      <c r="B403" s="302" t="s">
        <v>22913</v>
      </c>
      <c r="C403">
        <v>6</v>
      </c>
      <c r="D403">
        <v>38</v>
      </c>
      <c r="E403">
        <v>0.7</v>
      </c>
      <c r="F403">
        <v>12.65</v>
      </c>
      <c r="G403">
        <v>12.65</v>
      </c>
    </row>
    <row r="404" spans="1:7">
      <c r="A404" s="302" t="s">
        <v>19554</v>
      </c>
      <c r="B404" s="302" t="s">
        <v>22914</v>
      </c>
      <c r="C404">
        <v>6</v>
      </c>
      <c r="D404">
        <v>38</v>
      </c>
      <c r="E404">
        <v>0.7</v>
      </c>
      <c r="F404">
        <v>17.95</v>
      </c>
      <c r="G404">
        <v>17.41</v>
      </c>
    </row>
    <row r="405" spans="1:7">
      <c r="A405" s="302" t="s">
        <v>19555</v>
      </c>
      <c r="B405" s="302" t="s">
        <v>22915</v>
      </c>
      <c r="C405">
        <v>3</v>
      </c>
      <c r="D405">
        <v>43</v>
      </c>
      <c r="E405">
        <v>0.7</v>
      </c>
      <c r="F405">
        <v>81.650000000000006</v>
      </c>
      <c r="G405">
        <v>79.2</v>
      </c>
    </row>
    <row r="406" spans="1:7">
      <c r="A406" s="302" t="s">
        <v>19556</v>
      </c>
      <c r="B406" s="302" t="s">
        <v>22916</v>
      </c>
      <c r="C406">
        <v>6</v>
      </c>
      <c r="D406">
        <v>40</v>
      </c>
      <c r="E406">
        <v>0.7</v>
      </c>
      <c r="F406">
        <v>24.25</v>
      </c>
      <c r="G406">
        <v>23.52</v>
      </c>
    </row>
    <row r="407" spans="1:7">
      <c r="A407" s="302" t="s">
        <v>26755</v>
      </c>
      <c r="B407" s="302" t="s">
        <v>26756</v>
      </c>
      <c r="C407">
        <v>6</v>
      </c>
      <c r="D407">
        <v>37.5</v>
      </c>
      <c r="E407">
        <v>0.7</v>
      </c>
      <c r="F407">
        <v>13.45</v>
      </c>
      <c r="G407">
        <v>13.05</v>
      </c>
    </row>
    <row r="408" spans="1:7">
      <c r="A408" s="302" t="s">
        <v>19557</v>
      </c>
      <c r="B408" s="302" t="s">
        <v>22917</v>
      </c>
      <c r="C408">
        <v>6</v>
      </c>
      <c r="D408">
        <v>40</v>
      </c>
      <c r="E408">
        <v>0.7</v>
      </c>
      <c r="F408">
        <v>87.25</v>
      </c>
      <c r="G408">
        <v>87.25</v>
      </c>
    </row>
    <row r="409" spans="1:7">
      <c r="A409" s="302" t="s">
        <v>19558</v>
      </c>
      <c r="B409" s="302" t="s">
        <v>22918</v>
      </c>
      <c r="C409">
        <v>6</v>
      </c>
      <c r="D409">
        <v>40</v>
      </c>
      <c r="E409">
        <v>1</v>
      </c>
      <c r="F409">
        <v>79.25</v>
      </c>
      <c r="G409">
        <v>76.87</v>
      </c>
    </row>
    <row r="410" spans="1:7">
      <c r="A410" s="302" t="s">
        <v>19559</v>
      </c>
      <c r="B410" s="302" t="s">
        <v>22919</v>
      </c>
      <c r="C410">
        <v>6</v>
      </c>
      <c r="D410">
        <v>46</v>
      </c>
      <c r="E410">
        <v>0.7</v>
      </c>
      <c r="F410">
        <v>19.95</v>
      </c>
      <c r="G410">
        <v>19.350000000000001</v>
      </c>
    </row>
    <row r="411" spans="1:7">
      <c r="A411" s="302" t="s">
        <v>19560</v>
      </c>
      <c r="B411" s="302" t="s">
        <v>22920</v>
      </c>
      <c r="C411">
        <v>6</v>
      </c>
      <c r="D411">
        <v>40</v>
      </c>
      <c r="E411">
        <v>0.7</v>
      </c>
      <c r="F411">
        <v>14.25</v>
      </c>
      <c r="G411">
        <v>13.82</v>
      </c>
    </row>
    <row r="412" spans="1:7">
      <c r="A412" s="302" t="s">
        <v>19561</v>
      </c>
      <c r="B412" s="302" t="s">
        <v>22921</v>
      </c>
      <c r="C412">
        <v>6</v>
      </c>
      <c r="D412">
        <v>42</v>
      </c>
      <c r="E412">
        <v>0.7</v>
      </c>
      <c r="F412">
        <v>84.75</v>
      </c>
      <c r="G412">
        <v>82.21</v>
      </c>
    </row>
    <row r="413" spans="1:7">
      <c r="A413" s="302" t="s">
        <v>19562</v>
      </c>
      <c r="B413" s="302" t="s">
        <v>22922</v>
      </c>
      <c r="C413">
        <v>6</v>
      </c>
      <c r="D413">
        <v>40</v>
      </c>
      <c r="E413">
        <v>0.7</v>
      </c>
      <c r="F413">
        <v>30.95</v>
      </c>
      <c r="G413">
        <v>30.02</v>
      </c>
    </row>
    <row r="414" spans="1:7">
      <c r="A414" s="302" t="s">
        <v>26757</v>
      </c>
      <c r="B414" s="302" t="s">
        <v>26758</v>
      </c>
      <c r="C414">
        <v>6</v>
      </c>
      <c r="D414">
        <v>41.8</v>
      </c>
      <c r="E414">
        <v>0.7</v>
      </c>
      <c r="F414">
        <v>18.649999999999999</v>
      </c>
      <c r="G414">
        <v>18.09</v>
      </c>
    </row>
    <row r="415" spans="1:7">
      <c r="A415" s="302" t="s">
        <v>26759</v>
      </c>
      <c r="B415" s="302" t="s">
        <v>26760</v>
      </c>
      <c r="C415">
        <v>6</v>
      </c>
      <c r="D415">
        <v>41.8</v>
      </c>
      <c r="E415">
        <v>0.7</v>
      </c>
      <c r="F415">
        <v>15.95</v>
      </c>
      <c r="G415">
        <v>15.47</v>
      </c>
    </row>
    <row r="416" spans="1:7">
      <c r="A416" s="302" t="s">
        <v>19563</v>
      </c>
      <c r="B416" s="302" t="s">
        <v>22923</v>
      </c>
      <c r="C416">
        <v>6</v>
      </c>
      <c r="D416">
        <v>40</v>
      </c>
      <c r="E416">
        <v>0.7</v>
      </c>
      <c r="F416">
        <v>31.95</v>
      </c>
      <c r="G416">
        <v>31.95</v>
      </c>
    </row>
    <row r="417" spans="1:7">
      <c r="A417" s="302" t="s">
        <v>19564</v>
      </c>
      <c r="B417" s="302" t="s">
        <v>22924</v>
      </c>
      <c r="C417">
        <v>6</v>
      </c>
      <c r="D417">
        <v>20</v>
      </c>
      <c r="E417">
        <v>1</v>
      </c>
      <c r="F417">
        <v>13.95</v>
      </c>
      <c r="G417">
        <v>13.25</v>
      </c>
    </row>
    <row r="418" spans="1:7">
      <c r="A418" s="302" t="s">
        <v>19565</v>
      </c>
      <c r="B418" s="302" t="s">
        <v>22925</v>
      </c>
      <c r="C418">
        <v>6</v>
      </c>
      <c r="D418">
        <v>43.3</v>
      </c>
      <c r="E418">
        <v>0.7</v>
      </c>
      <c r="F418">
        <v>15.45</v>
      </c>
      <c r="G418">
        <v>15.45</v>
      </c>
    </row>
    <row r="419" spans="1:7">
      <c r="A419" s="302" t="s">
        <v>19566</v>
      </c>
      <c r="B419" s="302" t="s">
        <v>22926</v>
      </c>
      <c r="C419">
        <v>6</v>
      </c>
      <c r="D419">
        <v>43.3</v>
      </c>
      <c r="E419">
        <v>0.5</v>
      </c>
      <c r="F419">
        <v>12</v>
      </c>
      <c r="G419">
        <v>12</v>
      </c>
    </row>
    <row r="420" spans="1:7">
      <c r="A420" s="302" t="s">
        <v>19567</v>
      </c>
      <c r="B420" s="302" t="s">
        <v>22927</v>
      </c>
      <c r="C420">
        <v>6</v>
      </c>
      <c r="D420">
        <v>42.4</v>
      </c>
      <c r="E420">
        <v>0.5</v>
      </c>
      <c r="F420">
        <v>16.95</v>
      </c>
      <c r="G420">
        <v>16.95</v>
      </c>
    </row>
    <row r="421" spans="1:7">
      <c r="A421" s="302" t="s">
        <v>19568</v>
      </c>
      <c r="B421" s="302" t="s">
        <v>22928</v>
      </c>
      <c r="C421">
        <v>3</v>
      </c>
      <c r="D421">
        <v>43.3</v>
      </c>
      <c r="E421">
        <v>1.5</v>
      </c>
      <c r="F421">
        <v>32.15</v>
      </c>
      <c r="G421">
        <v>31.19</v>
      </c>
    </row>
    <row r="422" spans="1:7">
      <c r="A422" s="302" t="s">
        <v>19569</v>
      </c>
      <c r="B422" s="302" t="s">
        <v>22929</v>
      </c>
      <c r="C422">
        <v>6</v>
      </c>
      <c r="D422">
        <v>21</v>
      </c>
      <c r="E422">
        <v>0.7</v>
      </c>
      <c r="F422">
        <v>6</v>
      </c>
      <c r="G422">
        <v>6</v>
      </c>
    </row>
    <row r="423" spans="1:7">
      <c r="A423" s="302" t="s">
        <v>19570</v>
      </c>
      <c r="B423" s="302" t="s">
        <v>22930</v>
      </c>
      <c r="C423">
        <v>6</v>
      </c>
      <c r="D423">
        <v>16</v>
      </c>
      <c r="E423">
        <v>0.7</v>
      </c>
      <c r="F423">
        <v>4.6500000000000004</v>
      </c>
      <c r="G423">
        <v>4.51</v>
      </c>
    </row>
    <row r="424" spans="1:7">
      <c r="A424" s="302" t="s">
        <v>19571</v>
      </c>
      <c r="B424" s="302" t="s">
        <v>22931</v>
      </c>
      <c r="C424">
        <v>6</v>
      </c>
      <c r="D424">
        <v>16</v>
      </c>
      <c r="E424">
        <v>1</v>
      </c>
      <c r="F424">
        <v>5.15</v>
      </c>
      <c r="G424">
        <v>5</v>
      </c>
    </row>
    <row r="425" spans="1:7">
      <c r="A425" s="302" t="s">
        <v>19572</v>
      </c>
      <c r="B425" s="302" t="s">
        <v>22932</v>
      </c>
      <c r="C425">
        <v>6</v>
      </c>
      <c r="D425">
        <v>45</v>
      </c>
      <c r="E425">
        <v>0.5</v>
      </c>
      <c r="F425">
        <v>22.25</v>
      </c>
      <c r="G425">
        <v>21.58</v>
      </c>
    </row>
    <row r="426" spans="1:7">
      <c r="A426" s="302" t="s">
        <v>19573</v>
      </c>
      <c r="B426" s="302" t="s">
        <v>22933</v>
      </c>
      <c r="C426">
        <v>6</v>
      </c>
      <c r="D426">
        <v>45</v>
      </c>
      <c r="E426">
        <v>0.5</v>
      </c>
      <c r="F426">
        <v>19.850000000000001</v>
      </c>
      <c r="G426">
        <v>19.25</v>
      </c>
    </row>
    <row r="427" spans="1:7">
      <c r="A427" s="302" t="s">
        <v>19574</v>
      </c>
      <c r="B427" s="302" t="s">
        <v>22934</v>
      </c>
      <c r="C427">
        <v>6</v>
      </c>
      <c r="D427">
        <v>47</v>
      </c>
      <c r="E427">
        <v>0.5</v>
      </c>
      <c r="F427">
        <v>18.75</v>
      </c>
      <c r="G427">
        <v>18.190000000000001</v>
      </c>
    </row>
    <row r="428" spans="1:7">
      <c r="A428" s="302" t="s">
        <v>19575</v>
      </c>
      <c r="B428" s="302" t="s">
        <v>22935</v>
      </c>
      <c r="C428">
        <v>6</v>
      </c>
      <c r="D428">
        <v>43</v>
      </c>
      <c r="E428">
        <v>0.7</v>
      </c>
      <c r="F428">
        <v>11.95</v>
      </c>
      <c r="G428">
        <v>11.59</v>
      </c>
    </row>
    <row r="429" spans="1:7">
      <c r="A429" s="302" t="s">
        <v>19576</v>
      </c>
      <c r="B429" s="302" t="s">
        <v>22936</v>
      </c>
      <c r="C429">
        <v>6</v>
      </c>
      <c r="D429">
        <v>43</v>
      </c>
      <c r="E429">
        <v>0.7</v>
      </c>
      <c r="F429">
        <v>13.25</v>
      </c>
      <c r="G429">
        <v>12.85</v>
      </c>
    </row>
    <row r="430" spans="1:7">
      <c r="A430" s="302" t="s">
        <v>19577</v>
      </c>
      <c r="B430" s="302" t="s">
        <v>22937</v>
      </c>
      <c r="C430">
        <v>6</v>
      </c>
      <c r="D430">
        <v>37.5</v>
      </c>
      <c r="E430">
        <v>0.7</v>
      </c>
      <c r="F430">
        <v>6</v>
      </c>
      <c r="G430">
        <v>6</v>
      </c>
    </row>
    <row r="431" spans="1:7">
      <c r="A431" s="302" t="s">
        <v>19578</v>
      </c>
      <c r="B431" s="302" t="s">
        <v>22938</v>
      </c>
      <c r="C431">
        <v>6</v>
      </c>
      <c r="D431">
        <v>40</v>
      </c>
      <c r="E431">
        <v>0.7</v>
      </c>
      <c r="F431">
        <v>12.15</v>
      </c>
      <c r="G431">
        <v>11.79</v>
      </c>
    </row>
    <row r="432" spans="1:7">
      <c r="A432" s="302" t="s">
        <v>19579</v>
      </c>
      <c r="B432" s="302" t="s">
        <v>22939</v>
      </c>
      <c r="C432">
        <v>6</v>
      </c>
      <c r="D432">
        <v>30</v>
      </c>
      <c r="E432">
        <v>1</v>
      </c>
      <c r="F432">
        <v>8.15</v>
      </c>
      <c r="G432">
        <v>7.74</v>
      </c>
    </row>
    <row r="433" spans="1:7">
      <c r="A433" s="302" t="s">
        <v>19580</v>
      </c>
      <c r="B433" s="302" t="s">
        <v>22940</v>
      </c>
      <c r="C433">
        <v>6</v>
      </c>
      <c r="D433">
        <v>40</v>
      </c>
      <c r="E433">
        <v>0.7</v>
      </c>
      <c r="F433">
        <v>9.85</v>
      </c>
      <c r="G433">
        <v>9.5500000000000007</v>
      </c>
    </row>
    <row r="434" spans="1:7">
      <c r="A434" s="302" t="s">
        <v>19581</v>
      </c>
      <c r="B434" s="302" t="s">
        <v>22941</v>
      </c>
      <c r="C434">
        <v>6</v>
      </c>
      <c r="D434">
        <v>40</v>
      </c>
      <c r="E434">
        <v>0.7</v>
      </c>
      <c r="F434">
        <v>6.95</v>
      </c>
      <c r="G434">
        <v>6.74</v>
      </c>
    </row>
    <row r="435" spans="1:7">
      <c r="A435" s="302" t="s">
        <v>19582</v>
      </c>
      <c r="B435" s="302" t="s">
        <v>22942</v>
      </c>
      <c r="C435">
        <v>6</v>
      </c>
      <c r="D435">
        <v>40</v>
      </c>
      <c r="E435">
        <v>1</v>
      </c>
      <c r="F435">
        <v>10.75</v>
      </c>
      <c r="G435">
        <v>10.43</v>
      </c>
    </row>
    <row r="436" spans="1:7">
      <c r="A436" s="302" t="s">
        <v>19583</v>
      </c>
      <c r="B436" s="302" t="s">
        <v>22943</v>
      </c>
      <c r="C436">
        <v>6</v>
      </c>
      <c r="D436">
        <v>40</v>
      </c>
      <c r="E436">
        <v>0.7</v>
      </c>
      <c r="F436">
        <v>15.75</v>
      </c>
      <c r="G436">
        <v>15.28</v>
      </c>
    </row>
    <row r="437" spans="1:7">
      <c r="A437" s="302" t="s">
        <v>26761</v>
      </c>
      <c r="B437" s="302" t="s">
        <v>26762</v>
      </c>
      <c r="C437">
        <v>6</v>
      </c>
      <c r="D437">
        <v>40</v>
      </c>
      <c r="E437">
        <v>1</v>
      </c>
      <c r="F437">
        <v>9</v>
      </c>
      <c r="G437">
        <v>9</v>
      </c>
    </row>
    <row r="438" spans="1:7">
      <c r="A438" s="302" t="s">
        <v>19584</v>
      </c>
      <c r="B438" s="302" t="s">
        <v>22944</v>
      </c>
      <c r="C438">
        <v>6</v>
      </c>
      <c r="D438">
        <v>43</v>
      </c>
      <c r="E438">
        <v>0.7</v>
      </c>
      <c r="F438">
        <v>19.05</v>
      </c>
      <c r="G438">
        <v>18.48</v>
      </c>
    </row>
    <row r="439" spans="1:7">
      <c r="A439" s="302" t="s">
        <v>19585</v>
      </c>
      <c r="B439" s="302" t="s">
        <v>22945</v>
      </c>
      <c r="C439">
        <v>6</v>
      </c>
      <c r="D439">
        <v>40</v>
      </c>
      <c r="E439">
        <v>0.7</v>
      </c>
      <c r="F439">
        <v>12.45</v>
      </c>
      <c r="G439">
        <v>12.08</v>
      </c>
    </row>
    <row r="440" spans="1:7">
      <c r="A440" s="302" t="s">
        <v>19586</v>
      </c>
      <c r="B440" s="302" t="s">
        <v>22946</v>
      </c>
      <c r="C440">
        <v>6</v>
      </c>
      <c r="D440">
        <v>40</v>
      </c>
      <c r="E440">
        <v>0.7</v>
      </c>
      <c r="F440">
        <v>22</v>
      </c>
      <c r="G440">
        <v>22</v>
      </c>
    </row>
    <row r="441" spans="1:7">
      <c r="A441" s="302" t="s">
        <v>19587</v>
      </c>
      <c r="B441" s="302" t="s">
        <v>22947</v>
      </c>
      <c r="C441">
        <v>6</v>
      </c>
      <c r="D441">
        <v>40</v>
      </c>
      <c r="E441">
        <v>1</v>
      </c>
      <c r="F441">
        <v>12.95</v>
      </c>
      <c r="G441">
        <v>12.56</v>
      </c>
    </row>
    <row r="442" spans="1:7">
      <c r="A442" s="302" t="s">
        <v>19588</v>
      </c>
      <c r="B442" s="302" t="s">
        <v>22948</v>
      </c>
      <c r="C442">
        <v>6</v>
      </c>
      <c r="D442">
        <v>35</v>
      </c>
      <c r="E442">
        <v>0.7</v>
      </c>
      <c r="F442">
        <v>6</v>
      </c>
      <c r="G442">
        <v>6</v>
      </c>
    </row>
    <row r="443" spans="1:7">
      <c r="A443" s="302" t="s">
        <v>19589</v>
      </c>
      <c r="B443" s="302" t="s">
        <v>22949</v>
      </c>
      <c r="C443">
        <v>6</v>
      </c>
      <c r="D443">
        <v>35</v>
      </c>
      <c r="E443">
        <v>0.7</v>
      </c>
      <c r="F443">
        <v>10</v>
      </c>
      <c r="G443">
        <v>10</v>
      </c>
    </row>
    <row r="444" spans="1:7">
      <c r="A444" s="302" t="s">
        <v>19590</v>
      </c>
      <c r="B444" s="302" t="s">
        <v>22950</v>
      </c>
      <c r="C444">
        <v>6</v>
      </c>
      <c r="D444">
        <v>37.5</v>
      </c>
      <c r="E444">
        <v>0.7</v>
      </c>
      <c r="F444">
        <v>4</v>
      </c>
      <c r="G444">
        <v>4</v>
      </c>
    </row>
    <row r="445" spans="1:7">
      <c r="A445" s="302" t="s">
        <v>19591</v>
      </c>
      <c r="B445" s="302" t="s">
        <v>22951</v>
      </c>
      <c r="C445">
        <v>6</v>
      </c>
      <c r="D445">
        <v>37.5</v>
      </c>
      <c r="E445">
        <v>0.7</v>
      </c>
      <c r="F445">
        <v>4</v>
      </c>
      <c r="G445">
        <v>4</v>
      </c>
    </row>
    <row r="446" spans="1:7">
      <c r="A446" s="302" t="s">
        <v>26763</v>
      </c>
      <c r="B446" s="302" t="s">
        <v>26764</v>
      </c>
      <c r="C446">
        <v>6</v>
      </c>
      <c r="D446">
        <v>38</v>
      </c>
      <c r="E446">
        <v>0.7</v>
      </c>
      <c r="F446">
        <v>5.75</v>
      </c>
      <c r="G446">
        <v>5.58</v>
      </c>
    </row>
    <row r="447" spans="1:7">
      <c r="A447" s="302" t="s">
        <v>19592</v>
      </c>
      <c r="B447" s="302" t="s">
        <v>22952</v>
      </c>
      <c r="C447">
        <v>6</v>
      </c>
      <c r="D447">
        <v>45</v>
      </c>
      <c r="E447">
        <v>0.7</v>
      </c>
      <c r="F447">
        <v>12.95</v>
      </c>
      <c r="G447">
        <v>12.56</v>
      </c>
    </row>
    <row r="448" spans="1:7">
      <c r="A448" s="302" t="s">
        <v>26765</v>
      </c>
      <c r="B448" s="302" t="s">
        <v>26766</v>
      </c>
      <c r="C448">
        <v>120</v>
      </c>
      <c r="D448">
        <v>40</v>
      </c>
      <c r="E448">
        <v>0.05</v>
      </c>
      <c r="F448">
        <v>1.05</v>
      </c>
      <c r="G448">
        <v>1.02</v>
      </c>
    </row>
    <row r="449" spans="1:7">
      <c r="A449" s="302" t="s">
        <v>26767</v>
      </c>
      <c r="B449" s="302" t="s">
        <v>26768</v>
      </c>
      <c r="C449">
        <v>6</v>
      </c>
      <c r="D449">
        <v>40</v>
      </c>
      <c r="E449">
        <v>0.7</v>
      </c>
      <c r="F449">
        <v>6.65</v>
      </c>
      <c r="G449">
        <v>6.45</v>
      </c>
    </row>
    <row r="450" spans="1:7">
      <c r="A450" s="302" t="s">
        <v>26769</v>
      </c>
      <c r="B450" s="302" t="s">
        <v>26770</v>
      </c>
      <c r="C450">
        <v>6</v>
      </c>
      <c r="D450">
        <v>40</v>
      </c>
      <c r="E450">
        <v>1</v>
      </c>
      <c r="F450">
        <v>8.15</v>
      </c>
      <c r="G450">
        <v>7.91</v>
      </c>
    </row>
    <row r="451" spans="1:7">
      <c r="A451" s="302" t="s">
        <v>19593</v>
      </c>
      <c r="B451" s="302" t="s">
        <v>22953</v>
      </c>
      <c r="C451">
        <v>6</v>
      </c>
      <c r="D451">
        <v>37.5</v>
      </c>
      <c r="E451">
        <v>0.7</v>
      </c>
      <c r="F451">
        <v>7.45</v>
      </c>
      <c r="G451">
        <v>7.23</v>
      </c>
    </row>
    <row r="452" spans="1:7">
      <c r="A452" s="302" t="s">
        <v>19594</v>
      </c>
      <c r="B452" s="302" t="s">
        <v>22954</v>
      </c>
      <c r="C452">
        <v>6</v>
      </c>
      <c r="D452">
        <v>43</v>
      </c>
      <c r="E452">
        <v>0.7</v>
      </c>
      <c r="F452">
        <v>19.850000000000001</v>
      </c>
      <c r="G452">
        <v>18.86</v>
      </c>
    </row>
    <row r="453" spans="1:7">
      <c r="A453" s="302" t="s">
        <v>19595</v>
      </c>
      <c r="B453" s="302" t="s">
        <v>22955</v>
      </c>
      <c r="C453">
        <v>6</v>
      </c>
      <c r="D453">
        <v>43</v>
      </c>
      <c r="E453">
        <v>0.7</v>
      </c>
      <c r="F453">
        <v>30.25</v>
      </c>
      <c r="G453">
        <v>29.34</v>
      </c>
    </row>
    <row r="454" spans="1:7">
      <c r="A454" s="302" t="s">
        <v>26771</v>
      </c>
      <c r="B454" s="302" t="s">
        <v>26772</v>
      </c>
      <c r="C454">
        <v>6</v>
      </c>
      <c r="D454">
        <v>43</v>
      </c>
      <c r="E454">
        <v>0.7</v>
      </c>
      <c r="F454">
        <v>36.950000000000003</v>
      </c>
      <c r="G454">
        <v>35.840000000000003</v>
      </c>
    </row>
    <row r="455" spans="1:7">
      <c r="A455" s="302" t="s">
        <v>19596</v>
      </c>
      <c r="B455" s="302" t="s">
        <v>22956</v>
      </c>
      <c r="C455">
        <v>6</v>
      </c>
      <c r="D455">
        <v>43</v>
      </c>
      <c r="E455">
        <v>0.7</v>
      </c>
      <c r="F455">
        <v>47.05</v>
      </c>
      <c r="G455">
        <v>45.64</v>
      </c>
    </row>
    <row r="456" spans="1:7">
      <c r="A456" s="302" t="s">
        <v>19597</v>
      </c>
      <c r="B456" s="302" t="s">
        <v>22957</v>
      </c>
      <c r="C456">
        <v>6</v>
      </c>
      <c r="D456">
        <v>40</v>
      </c>
      <c r="E456">
        <v>0.5</v>
      </c>
      <c r="F456">
        <v>14.85</v>
      </c>
      <c r="G456">
        <v>14.4</v>
      </c>
    </row>
    <row r="457" spans="1:7">
      <c r="A457" s="302" t="s">
        <v>19598</v>
      </c>
      <c r="B457" s="302" t="s">
        <v>22958</v>
      </c>
      <c r="C457">
        <v>6</v>
      </c>
      <c r="D457">
        <v>43</v>
      </c>
      <c r="E457">
        <v>0.5</v>
      </c>
      <c r="F457">
        <v>20.25</v>
      </c>
      <c r="G457">
        <v>19.64</v>
      </c>
    </row>
    <row r="458" spans="1:7">
      <c r="A458" s="302" t="s">
        <v>19599</v>
      </c>
      <c r="B458" s="302" t="s">
        <v>22959</v>
      </c>
      <c r="C458">
        <v>6</v>
      </c>
      <c r="D458">
        <v>41.4</v>
      </c>
      <c r="E458">
        <v>0.5</v>
      </c>
      <c r="F458">
        <v>14.85</v>
      </c>
      <c r="G458">
        <v>14.4</v>
      </c>
    </row>
    <row r="459" spans="1:7">
      <c r="A459" s="302" t="s">
        <v>19600</v>
      </c>
      <c r="B459" s="302" t="s">
        <v>22960</v>
      </c>
      <c r="C459">
        <v>6</v>
      </c>
      <c r="D459">
        <v>40</v>
      </c>
      <c r="E459">
        <v>0.7</v>
      </c>
      <c r="F459">
        <v>39.65</v>
      </c>
      <c r="G459">
        <v>38.46</v>
      </c>
    </row>
    <row r="460" spans="1:7">
      <c r="A460" s="302" t="s">
        <v>19601</v>
      </c>
      <c r="B460" s="302" t="s">
        <v>22961</v>
      </c>
      <c r="C460">
        <v>6</v>
      </c>
      <c r="D460">
        <v>40</v>
      </c>
      <c r="E460">
        <v>0.7</v>
      </c>
      <c r="F460">
        <v>50.85</v>
      </c>
      <c r="G460">
        <v>49.32</v>
      </c>
    </row>
    <row r="461" spans="1:7">
      <c r="A461" s="302" t="s">
        <v>19602</v>
      </c>
      <c r="B461" s="302" t="s">
        <v>22962</v>
      </c>
      <c r="C461">
        <v>6</v>
      </c>
      <c r="D461">
        <v>45</v>
      </c>
      <c r="E461">
        <v>0.7</v>
      </c>
      <c r="F461">
        <v>25.85</v>
      </c>
      <c r="G461">
        <v>25.07</v>
      </c>
    </row>
    <row r="462" spans="1:7">
      <c r="A462" s="302" t="s">
        <v>19603</v>
      </c>
      <c r="B462" s="302" t="s">
        <v>22963</v>
      </c>
      <c r="C462">
        <v>3</v>
      </c>
      <c r="D462">
        <v>43</v>
      </c>
      <c r="E462">
        <v>0.7</v>
      </c>
      <c r="F462">
        <v>32</v>
      </c>
      <c r="G462">
        <v>32</v>
      </c>
    </row>
    <row r="463" spans="1:7">
      <c r="A463" s="302" t="s">
        <v>19604</v>
      </c>
      <c r="B463" s="302" t="s">
        <v>22964</v>
      </c>
      <c r="C463">
        <v>6</v>
      </c>
      <c r="D463">
        <v>40</v>
      </c>
      <c r="E463">
        <v>0.7</v>
      </c>
      <c r="F463">
        <v>18.5</v>
      </c>
      <c r="G463">
        <v>18.5</v>
      </c>
    </row>
    <row r="464" spans="1:7">
      <c r="A464" s="302" t="s">
        <v>19605</v>
      </c>
      <c r="B464" s="302" t="s">
        <v>22965</v>
      </c>
      <c r="C464">
        <v>3</v>
      </c>
      <c r="D464">
        <v>43</v>
      </c>
      <c r="E464">
        <v>0.7</v>
      </c>
      <c r="F464">
        <v>46.15</v>
      </c>
      <c r="G464">
        <v>44.77</v>
      </c>
    </row>
    <row r="465" spans="1:7">
      <c r="A465" s="302" t="s">
        <v>19606</v>
      </c>
      <c r="B465" s="302" t="s">
        <v>22966</v>
      </c>
      <c r="C465">
        <v>3</v>
      </c>
      <c r="D465">
        <v>43</v>
      </c>
      <c r="E465">
        <v>0.7</v>
      </c>
      <c r="F465">
        <v>31.85</v>
      </c>
      <c r="G465">
        <v>30.89</v>
      </c>
    </row>
    <row r="466" spans="1:7">
      <c r="A466" s="302" t="s">
        <v>19607</v>
      </c>
      <c r="B466" s="302" t="s">
        <v>22967</v>
      </c>
      <c r="C466">
        <v>6</v>
      </c>
      <c r="D466">
        <v>40</v>
      </c>
      <c r="E466">
        <v>0.7</v>
      </c>
      <c r="F466">
        <v>26.25</v>
      </c>
      <c r="G466">
        <v>25.46</v>
      </c>
    </row>
    <row r="467" spans="1:7">
      <c r="A467" s="302" t="s">
        <v>19608</v>
      </c>
      <c r="B467" s="302" t="s">
        <v>22968</v>
      </c>
      <c r="C467">
        <v>192</v>
      </c>
      <c r="D467">
        <v>40</v>
      </c>
      <c r="E467">
        <v>0.05</v>
      </c>
      <c r="F467">
        <v>0.45</v>
      </c>
      <c r="G467">
        <v>0.44</v>
      </c>
    </row>
    <row r="468" spans="1:7">
      <c r="A468" s="302" t="s">
        <v>19609</v>
      </c>
      <c r="B468" s="302" t="s">
        <v>22969</v>
      </c>
      <c r="C468">
        <v>12</v>
      </c>
      <c r="D468">
        <v>40</v>
      </c>
      <c r="E468">
        <v>1</v>
      </c>
      <c r="F468">
        <v>4.3499999999999996</v>
      </c>
      <c r="G468">
        <v>4.22</v>
      </c>
    </row>
    <row r="469" spans="1:7">
      <c r="A469" s="302" t="s">
        <v>19610</v>
      </c>
      <c r="B469" s="302" t="s">
        <v>22970</v>
      </c>
      <c r="C469">
        <v>6</v>
      </c>
      <c r="D469">
        <v>30</v>
      </c>
      <c r="E469">
        <v>0.7</v>
      </c>
      <c r="F469">
        <v>12.15</v>
      </c>
      <c r="G469">
        <v>11.79</v>
      </c>
    </row>
    <row r="470" spans="1:7">
      <c r="A470" s="302" t="s">
        <v>19611</v>
      </c>
      <c r="B470" s="302" t="s">
        <v>22971</v>
      </c>
      <c r="C470">
        <v>6</v>
      </c>
      <c r="D470">
        <v>19</v>
      </c>
      <c r="E470">
        <v>0.75</v>
      </c>
      <c r="F470">
        <v>9.9499999999999993</v>
      </c>
      <c r="G470">
        <v>9.65</v>
      </c>
    </row>
    <row r="471" spans="1:7">
      <c r="A471" s="302" t="s">
        <v>19612</v>
      </c>
      <c r="B471" s="302" t="s">
        <v>22972</v>
      </c>
      <c r="C471">
        <v>6</v>
      </c>
      <c r="D471">
        <v>18</v>
      </c>
      <c r="E471">
        <v>0.75</v>
      </c>
      <c r="F471">
        <v>14.45</v>
      </c>
      <c r="G471">
        <v>14.02</v>
      </c>
    </row>
    <row r="472" spans="1:7">
      <c r="A472" s="302" t="s">
        <v>26773</v>
      </c>
      <c r="B472" s="302" t="s">
        <v>26774</v>
      </c>
      <c r="C472">
        <v>6</v>
      </c>
      <c r="D472">
        <v>16</v>
      </c>
      <c r="E472">
        <v>0.75</v>
      </c>
      <c r="F472">
        <v>15.65</v>
      </c>
      <c r="G472">
        <v>15.18</v>
      </c>
    </row>
    <row r="473" spans="1:7">
      <c r="A473" s="302" t="s">
        <v>19613</v>
      </c>
      <c r="B473" s="302" t="s">
        <v>22973</v>
      </c>
      <c r="C473">
        <v>6</v>
      </c>
      <c r="D473">
        <v>18</v>
      </c>
      <c r="E473">
        <v>0.75</v>
      </c>
      <c r="F473">
        <v>13.95</v>
      </c>
      <c r="G473">
        <v>13.53</v>
      </c>
    </row>
    <row r="474" spans="1:7">
      <c r="A474" s="302" t="s">
        <v>19614</v>
      </c>
      <c r="B474" s="302" t="s">
        <v>22974</v>
      </c>
      <c r="C474">
        <v>6</v>
      </c>
      <c r="D474">
        <v>38</v>
      </c>
      <c r="E474">
        <v>0.5</v>
      </c>
      <c r="F474">
        <v>9</v>
      </c>
      <c r="G474">
        <v>9</v>
      </c>
    </row>
    <row r="475" spans="1:7">
      <c r="A475" s="302" t="s">
        <v>19615</v>
      </c>
      <c r="B475" s="302" t="s">
        <v>22975</v>
      </c>
      <c r="C475">
        <v>6</v>
      </c>
      <c r="D475">
        <v>40</v>
      </c>
      <c r="E475">
        <v>0.5</v>
      </c>
      <c r="F475">
        <v>9</v>
      </c>
      <c r="G475">
        <v>9</v>
      </c>
    </row>
    <row r="476" spans="1:7">
      <c r="A476" s="302" t="s">
        <v>19616</v>
      </c>
      <c r="B476" s="302" t="s">
        <v>22976</v>
      </c>
      <c r="C476">
        <v>6</v>
      </c>
      <c r="D476">
        <v>40</v>
      </c>
      <c r="E476">
        <v>0.7</v>
      </c>
      <c r="F476">
        <v>12</v>
      </c>
      <c r="G476">
        <v>12</v>
      </c>
    </row>
    <row r="477" spans="1:7">
      <c r="A477" s="302" t="s">
        <v>19617</v>
      </c>
      <c r="B477" s="302" t="s">
        <v>22976</v>
      </c>
      <c r="C477">
        <v>4</v>
      </c>
      <c r="D477">
        <v>40</v>
      </c>
      <c r="E477">
        <v>0.7</v>
      </c>
      <c r="F477">
        <v>13.25</v>
      </c>
      <c r="G477">
        <v>12.85</v>
      </c>
    </row>
    <row r="478" spans="1:7">
      <c r="A478" s="302" t="s">
        <v>19618</v>
      </c>
      <c r="B478" s="302" t="s">
        <v>22977</v>
      </c>
      <c r="C478">
        <v>6</v>
      </c>
      <c r="D478">
        <v>40</v>
      </c>
      <c r="E478">
        <v>0.7</v>
      </c>
      <c r="F478">
        <v>23.95</v>
      </c>
      <c r="G478">
        <v>23.23</v>
      </c>
    </row>
    <row r="479" spans="1:7">
      <c r="A479" s="302" t="s">
        <v>19619</v>
      </c>
      <c r="B479" s="302" t="s">
        <v>22978</v>
      </c>
      <c r="C479">
        <v>6</v>
      </c>
      <c r="D479">
        <v>40</v>
      </c>
      <c r="E479">
        <v>0.7</v>
      </c>
      <c r="F479">
        <v>17.95</v>
      </c>
      <c r="G479">
        <v>17.41</v>
      </c>
    </row>
    <row r="480" spans="1:7">
      <c r="A480" s="302" t="s">
        <v>26775</v>
      </c>
      <c r="B480" s="302" t="s">
        <v>26776</v>
      </c>
      <c r="C480">
        <v>6</v>
      </c>
      <c r="D480">
        <v>40</v>
      </c>
      <c r="E480">
        <v>0.7</v>
      </c>
      <c r="F480">
        <v>23.85</v>
      </c>
      <c r="G480">
        <v>23.85</v>
      </c>
    </row>
    <row r="481" spans="1:7">
      <c r="A481" s="302" t="s">
        <v>19620</v>
      </c>
      <c r="B481" s="302" t="s">
        <v>22979</v>
      </c>
      <c r="C481">
        <v>6</v>
      </c>
      <c r="D481">
        <v>40</v>
      </c>
      <c r="E481">
        <v>1.75</v>
      </c>
      <c r="F481">
        <v>54.85</v>
      </c>
      <c r="G481">
        <v>53.2</v>
      </c>
    </row>
    <row r="482" spans="1:7">
      <c r="A482" s="302" t="s">
        <v>19621</v>
      </c>
      <c r="B482" s="302" t="s">
        <v>22980</v>
      </c>
      <c r="C482">
        <v>6</v>
      </c>
      <c r="D482">
        <v>40</v>
      </c>
      <c r="E482">
        <v>1</v>
      </c>
      <c r="F482">
        <v>22.25</v>
      </c>
      <c r="G482">
        <v>22.25</v>
      </c>
    </row>
    <row r="483" spans="1:7">
      <c r="A483" s="302" t="s">
        <v>19622</v>
      </c>
      <c r="B483" s="302" t="s">
        <v>22981</v>
      </c>
      <c r="C483">
        <v>6</v>
      </c>
      <c r="D483">
        <v>40</v>
      </c>
      <c r="E483">
        <v>0.7</v>
      </c>
      <c r="F483">
        <v>28.95</v>
      </c>
      <c r="G483">
        <v>28.08</v>
      </c>
    </row>
    <row r="484" spans="1:7">
      <c r="A484" s="302" t="s">
        <v>19623</v>
      </c>
      <c r="B484" s="302" t="s">
        <v>22982</v>
      </c>
      <c r="C484">
        <v>6</v>
      </c>
      <c r="D484">
        <v>40</v>
      </c>
      <c r="E484">
        <v>1</v>
      </c>
      <c r="F484">
        <v>25.95</v>
      </c>
      <c r="G484">
        <v>25.17</v>
      </c>
    </row>
    <row r="485" spans="1:7">
      <c r="A485" s="302" t="s">
        <v>19624</v>
      </c>
      <c r="B485" s="302" t="s">
        <v>22983</v>
      </c>
      <c r="C485">
        <v>6</v>
      </c>
      <c r="D485">
        <v>50</v>
      </c>
      <c r="E485">
        <v>1</v>
      </c>
      <c r="F485">
        <v>34.75</v>
      </c>
      <c r="G485">
        <v>34.75</v>
      </c>
    </row>
    <row r="486" spans="1:7">
      <c r="A486" s="302" t="s">
        <v>26777</v>
      </c>
      <c r="B486" s="302" t="s">
        <v>26778</v>
      </c>
      <c r="C486">
        <v>6</v>
      </c>
      <c r="D486">
        <v>40</v>
      </c>
      <c r="E486">
        <v>0.7</v>
      </c>
      <c r="F486">
        <v>20.55</v>
      </c>
      <c r="G486">
        <v>19.93</v>
      </c>
    </row>
    <row r="487" spans="1:7">
      <c r="A487" s="302" t="s">
        <v>19625</v>
      </c>
      <c r="B487" s="302" t="s">
        <v>22984</v>
      </c>
      <c r="C487">
        <v>6</v>
      </c>
      <c r="D487">
        <v>46</v>
      </c>
      <c r="E487">
        <v>0.7</v>
      </c>
      <c r="F487">
        <v>56.85</v>
      </c>
      <c r="G487">
        <v>55.14</v>
      </c>
    </row>
    <row r="488" spans="1:7">
      <c r="A488" s="302" t="s">
        <v>19626</v>
      </c>
      <c r="B488" s="302" t="s">
        <v>22985</v>
      </c>
      <c r="C488">
        <v>6</v>
      </c>
      <c r="D488">
        <v>40</v>
      </c>
      <c r="E488">
        <v>0.7</v>
      </c>
      <c r="F488">
        <v>10.25</v>
      </c>
      <c r="G488">
        <v>10.25</v>
      </c>
    </row>
    <row r="489" spans="1:7">
      <c r="A489" s="302" t="s">
        <v>19627</v>
      </c>
      <c r="B489" s="302" t="s">
        <v>22986</v>
      </c>
      <c r="C489">
        <v>12</v>
      </c>
      <c r="D489">
        <v>40</v>
      </c>
      <c r="E489">
        <v>1</v>
      </c>
      <c r="F489">
        <v>14.75</v>
      </c>
      <c r="G489">
        <v>14.31</v>
      </c>
    </row>
    <row r="490" spans="1:7">
      <c r="A490" s="302" t="s">
        <v>19628</v>
      </c>
      <c r="B490" s="302" t="s">
        <v>22987</v>
      </c>
      <c r="C490">
        <v>6</v>
      </c>
      <c r="D490">
        <v>43</v>
      </c>
      <c r="E490">
        <v>0.7</v>
      </c>
      <c r="F490">
        <v>21.95</v>
      </c>
      <c r="G490">
        <v>21.29</v>
      </c>
    </row>
    <row r="491" spans="1:7">
      <c r="A491" s="302" t="s">
        <v>19629</v>
      </c>
      <c r="B491" s="302" t="s">
        <v>22988</v>
      </c>
      <c r="C491">
        <v>6</v>
      </c>
      <c r="D491">
        <v>46</v>
      </c>
      <c r="E491">
        <v>0.7</v>
      </c>
      <c r="F491">
        <v>19.25</v>
      </c>
      <c r="G491">
        <v>18.670000000000002</v>
      </c>
    </row>
    <row r="492" spans="1:7">
      <c r="A492" s="302" t="s">
        <v>19630</v>
      </c>
      <c r="B492" s="302" t="s">
        <v>22989</v>
      </c>
      <c r="C492">
        <v>6</v>
      </c>
      <c r="D492">
        <v>43</v>
      </c>
      <c r="E492">
        <v>0.7</v>
      </c>
      <c r="F492">
        <v>17.95</v>
      </c>
      <c r="G492">
        <v>17.41</v>
      </c>
    </row>
    <row r="493" spans="1:7">
      <c r="A493" s="302" t="s">
        <v>19631</v>
      </c>
      <c r="B493" s="302" t="s">
        <v>22990</v>
      </c>
      <c r="C493">
        <v>6</v>
      </c>
      <c r="D493">
        <v>43</v>
      </c>
      <c r="E493">
        <v>1</v>
      </c>
      <c r="F493">
        <v>31</v>
      </c>
      <c r="G493">
        <v>31</v>
      </c>
    </row>
    <row r="494" spans="1:7">
      <c r="A494" s="302" t="s">
        <v>19632</v>
      </c>
      <c r="B494" s="302" t="s">
        <v>22991</v>
      </c>
      <c r="C494">
        <v>6</v>
      </c>
      <c r="D494">
        <v>46</v>
      </c>
      <c r="E494">
        <v>0.7</v>
      </c>
      <c r="F494">
        <v>23.15</v>
      </c>
      <c r="G494">
        <v>22.46</v>
      </c>
    </row>
    <row r="495" spans="1:7">
      <c r="A495" s="302" t="s">
        <v>19633</v>
      </c>
      <c r="B495" s="302" t="s">
        <v>22992</v>
      </c>
      <c r="C495">
        <v>6</v>
      </c>
      <c r="D495">
        <v>46</v>
      </c>
      <c r="E495">
        <v>0.7</v>
      </c>
      <c r="F495">
        <v>99.85</v>
      </c>
      <c r="G495">
        <v>96.85</v>
      </c>
    </row>
    <row r="496" spans="1:7">
      <c r="A496" s="302" t="s">
        <v>26779</v>
      </c>
      <c r="B496" s="302" t="s">
        <v>26780</v>
      </c>
      <c r="C496">
        <v>6</v>
      </c>
      <c r="D496">
        <v>55.7</v>
      </c>
      <c r="E496">
        <v>0.7</v>
      </c>
      <c r="F496">
        <v>260</v>
      </c>
      <c r="G496">
        <v>260</v>
      </c>
    </row>
    <row r="497" spans="1:7">
      <c r="A497" s="302" t="s">
        <v>19634</v>
      </c>
      <c r="B497" s="302" t="s">
        <v>22993</v>
      </c>
      <c r="C497">
        <v>4</v>
      </c>
      <c r="D497">
        <v>46</v>
      </c>
      <c r="E497">
        <v>0.7</v>
      </c>
      <c r="F497">
        <v>232.85</v>
      </c>
      <c r="G497">
        <v>225.86</v>
      </c>
    </row>
    <row r="498" spans="1:7">
      <c r="A498" s="302" t="s">
        <v>19635</v>
      </c>
      <c r="B498" s="302" t="s">
        <v>22994</v>
      </c>
      <c r="C498">
        <v>6</v>
      </c>
      <c r="D498">
        <v>53</v>
      </c>
      <c r="E498">
        <v>0.7</v>
      </c>
      <c r="F498">
        <v>450.45</v>
      </c>
      <c r="G498">
        <v>427.93</v>
      </c>
    </row>
    <row r="499" spans="1:7">
      <c r="A499" s="302" t="s">
        <v>19636</v>
      </c>
      <c r="B499" s="302" t="s">
        <v>22995</v>
      </c>
      <c r="C499">
        <v>2</v>
      </c>
      <c r="D499">
        <v>46</v>
      </c>
      <c r="E499">
        <v>0.7</v>
      </c>
      <c r="F499">
        <v>419.75</v>
      </c>
      <c r="G499">
        <v>407.16</v>
      </c>
    </row>
    <row r="500" spans="1:7">
      <c r="A500" s="302" t="s">
        <v>19637</v>
      </c>
      <c r="B500" s="302" t="s">
        <v>22996</v>
      </c>
      <c r="C500">
        <v>2</v>
      </c>
      <c r="D500">
        <v>46</v>
      </c>
      <c r="E500">
        <v>0.7</v>
      </c>
      <c r="F500">
        <v>367.55</v>
      </c>
      <c r="G500">
        <v>356.52</v>
      </c>
    </row>
    <row r="501" spans="1:7">
      <c r="A501" s="302" t="s">
        <v>19638</v>
      </c>
      <c r="B501" s="302" t="s">
        <v>22997</v>
      </c>
      <c r="C501">
        <v>6</v>
      </c>
      <c r="D501">
        <v>48.9</v>
      </c>
      <c r="E501">
        <v>0.7</v>
      </c>
      <c r="F501">
        <v>59.95</v>
      </c>
      <c r="G501">
        <v>58.15</v>
      </c>
    </row>
    <row r="502" spans="1:7">
      <c r="A502" s="302" t="s">
        <v>19639</v>
      </c>
      <c r="B502" s="302" t="s">
        <v>22998</v>
      </c>
      <c r="C502">
        <v>6</v>
      </c>
      <c r="D502">
        <v>46</v>
      </c>
      <c r="E502">
        <v>0.7</v>
      </c>
      <c r="F502">
        <v>24.25</v>
      </c>
      <c r="G502">
        <v>23.52</v>
      </c>
    </row>
    <row r="503" spans="1:7">
      <c r="A503" s="302" t="s">
        <v>19640</v>
      </c>
      <c r="B503" s="302" t="s">
        <v>22999</v>
      </c>
      <c r="C503">
        <v>6</v>
      </c>
      <c r="D503">
        <v>46</v>
      </c>
      <c r="E503">
        <v>0.7</v>
      </c>
      <c r="F503">
        <v>24</v>
      </c>
      <c r="G503">
        <v>24</v>
      </c>
    </row>
    <row r="504" spans="1:7">
      <c r="A504" s="302" t="s">
        <v>19641</v>
      </c>
      <c r="B504" s="302" t="s">
        <v>23000</v>
      </c>
      <c r="C504">
        <v>6</v>
      </c>
      <c r="D504">
        <v>46</v>
      </c>
      <c r="E504">
        <v>1</v>
      </c>
      <c r="F504">
        <v>31.95</v>
      </c>
      <c r="G504">
        <v>30.99</v>
      </c>
    </row>
    <row r="505" spans="1:7">
      <c r="A505" s="302" t="s">
        <v>19642</v>
      </c>
      <c r="B505" s="302" t="s">
        <v>23001</v>
      </c>
      <c r="C505">
        <v>6</v>
      </c>
      <c r="D505">
        <v>52.8</v>
      </c>
      <c r="E505">
        <v>0.7</v>
      </c>
      <c r="F505">
        <v>28</v>
      </c>
      <c r="G505">
        <v>28</v>
      </c>
    </row>
    <row r="506" spans="1:7">
      <c r="A506" s="302" t="s">
        <v>19643</v>
      </c>
      <c r="B506" s="302" t="s">
        <v>23002</v>
      </c>
      <c r="C506">
        <v>6</v>
      </c>
      <c r="D506">
        <v>46</v>
      </c>
      <c r="E506">
        <v>1</v>
      </c>
      <c r="F506">
        <v>28.75</v>
      </c>
      <c r="G506">
        <v>27.89</v>
      </c>
    </row>
    <row r="507" spans="1:7">
      <c r="A507" s="302" t="s">
        <v>19644</v>
      </c>
      <c r="B507" s="302" t="s">
        <v>23003</v>
      </c>
      <c r="C507">
        <v>6</v>
      </c>
      <c r="D507">
        <v>43</v>
      </c>
      <c r="E507">
        <v>0.7</v>
      </c>
      <c r="F507">
        <v>39.75</v>
      </c>
      <c r="G507">
        <v>38.56</v>
      </c>
    </row>
    <row r="508" spans="1:7">
      <c r="A508" s="302" t="s">
        <v>19645</v>
      </c>
      <c r="B508" s="302" t="s">
        <v>23004</v>
      </c>
      <c r="C508">
        <v>6</v>
      </c>
      <c r="D508">
        <v>43</v>
      </c>
      <c r="E508">
        <v>0.7</v>
      </c>
      <c r="F508">
        <v>21.65</v>
      </c>
      <c r="G508">
        <v>21</v>
      </c>
    </row>
    <row r="509" spans="1:7">
      <c r="A509" s="302" t="s">
        <v>19646</v>
      </c>
      <c r="B509" s="302" t="s">
        <v>23005</v>
      </c>
      <c r="C509">
        <v>6</v>
      </c>
      <c r="D509">
        <v>43</v>
      </c>
      <c r="E509">
        <v>0.7</v>
      </c>
      <c r="F509">
        <v>46.75</v>
      </c>
      <c r="G509">
        <v>46.75</v>
      </c>
    </row>
    <row r="510" spans="1:7">
      <c r="A510" s="302" t="s">
        <v>19647</v>
      </c>
      <c r="B510" s="302" t="s">
        <v>23006</v>
      </c>
      <c r="C510">
        <v>6</v>
      </c>
      <c r="D510">
        <v>46</v>
      </c>
      <c r="E510">
        <v>0.7</v>
      </c>
      <c r="F510">
        <v>31.65</v>
      </c>
      <c r="G510">
        <v>30.7</v>
      </c>
    </row>
    <row r="511" spans="1:7">
      <c r="A511" s="302" t="s">
        <v>19648</v>
      </c>
      <c r="B511" s="302" t="s">
        <v>23007</v>
      </c>
      <c r="C511">
        <v>6</v>
      </c>
      <c r="D511">
        <v>46</v>
      </c>
      <c r="E511">
        <v>0.7</v>
      </c>
      <c r="F511">
        <v>27.45</v>
      </c>
      <c r="G511">
        <v>26.63</v>
      </c>
    </row>
    <row r="512" spans="1:7">
      <c r="A512" s="302" t="s">
        <v>19649</v>
      </c>
      <c r="B512" s="302" t="s">
        <v>23008</v>
      </c>
      <c r="C512">
        <v>6</v>
      </c>
      <c r="D512">
        <v>46</v>
      </c>
      <c r="E512">
        <v>0.7</v>
      </c>
      <c r="F512">
        <v>28.65</v>
      </c>
      <c r="G512">
        <v>27.79</v>
      </c>
    </row>
    <row r="513" spans="1:7">
      <c r="A513" s="302" t="s">
        <v>19650</v>
      </c>
      <c r="B513" s="302" t="s">
        <v>23009</v>
      </c>
      <c r="C513">
        <v>6</v>
      </c>
      <c r="D513">
        <v>43</v>
      </c>
      <c r="E513">
        <v>0.5</v>
      </c>
      <c r="F513">
        <v>16.75</v>
      </c>
      <c r="G513">
        <v>16.25</v>
      </c>
    </row>
    <row r="514" spans="1:7">
      <c r="A514" s="302" t="s">
        <v>19651</v>
      </c>
      <c r="B514" s="302" t="s">
        <v>23010</v>
      </c>
      <c r="C514">
        <v>6</v>
      </c>
      <c r="D514">
        <v>18</v>
      </c>
      <c r="E514">
        <v>1</v>
      </c>
      <c r="F514">
        <v>3.45</v>
      </c>
      <c r="G514">
        <v>3.35</v>
      </c>
    </row>
    <row r="515" spans="1:7">
      <c r="A515" s="302" t="s">
        <v>19652</v>
      </c>
      <c r="B515" s="302" t="s">
        <v>23011</v>
      </c>
      <c r="C515">
        <v>6</v>
      </c>
      <c r="D515">
        <v>17</v>
      </c>
      <c r="E515">
        <v>0.7</v>
      </c>
      <c r="F515">
        <v>4.45</v>
      </c>
      <c r="G515">
        <v>4.32</v>
      </c>
    </row>
    <row r="516" spans="1:7">
      <c r="A516" s="302" t="s">
        <v>26781</v>
      </c>
      <c r="B516" s="302" t="s">
        <v>26782</v>
      </c>
      <c r="C516">
        <v>6</v>
      </c>
      <c r="D516">
        <v>50</v>
      </c>
      <c r="E516">
        <v>0.5</v>
      </c>
      <c r="F516">
        <v>2.65</v>
      </c>
      <c r="G516">
        <v>2.57</v>
      </c>
    </row>
    <row r="517" spans="1:7">
      <c r="A517" s="302" t="s">
        <v>19653</v>
      </c>
      <c r="B517" s="302" t="s">
        <v>23012</v>
      </c>
      <c r="C517">
        <v>6</v>
      </c>
      <c r="D517">
        <v>15</v>
      </c>
      <c r="E517">
        <v>0.7</v>
      </c>
      <c r="F517">
        <v>4.05</v>
      </c>
      <c r="G517">
        <v>3.93</v>
      </c>
    </row>
    <row r="518" spans="1:7">
      <c r="A518" s="302" t="s">
        <v>19654</v>
      </c>
      <c r="B518" s="302" t="s">
        <v>23013</v>
      </c>
      <c r="C518">
        <v>6</v>
      </c>
      <c r="D518">
        <v>15</v>
      </c>
      <c r="E518">
        <v>0.7</v>
      </c>
      <c r="F518">
        <v>2.5</v>
      </c>
      <c r="G518">
        <v>2.5</v>
      </c>
    </row>
    <row r="519" spans="1:7">
      <c r="A519" s="302" t="s">
        <v>26783</v>
      </c>
      <c r="B519" s="302" t="s">
        <v>26784</v>
      </c>
      <c r="C519">
        <v>6</v>
      </c>
      <c r="D519">
        <v>16</v>
      </c>
      <c r="E519">
        <v>1</v>
      </c>
      <c r="F519">
        <v>3.75</v>
      </c>
      <c r="G519">
        <v>3.64</v>
      </c>
    </row>
    <row r="520" spans="1:7">
      <c r="A520" s="302" t="s">
        <v>19655</v>
      </c>
      <c r="B520" s="302" t="s">
        <v>23014</v>
      </c>
      <c r="C520">
        <v>6</v>
      </c>
      <c r="D520">
        <v>16</v>
      </c>
      <c r="E520">
        <v>0.7</v>
      </c>
      <c r="F520">
        <v>2.5499999999999998</v>
      </c>
      <c r="G520">
        <v>2.4700000000000002</v>
      </c>
    </row>
    <row r="521" spans="1:7">
      <c r="A521" s="302" t="s">
        <v>19656</v>
      </c>
      <c r="B521" s="302" t="s">
        <v>23015</v>
      </c>
      <c r="C521">
        <v>6</v>
      </c>
      <c r="D521">
        <v>46</v>
      </c>
      <c r="E521">
        <v>0.7</v>
      </c>
      <c r="F521">
        <v>22.75</v>
      </c>
      <c r="G521">
        <v>22.07</v>
      </c>
    </row>
    <row r="522" spans="1:7">
      <c r="A522" s="302" t="s">
        <v>19657</v>
      </c>
      <c r="B522" s="302" t="s">
        <v>23016</v>
      </c>
      <c r="C522">
        <v>6</v>
      </c>
      <c r="D522">
        <v>50.3</v>
      </c>
      <c r="E522">
        <v>0.7</v>
      </c>
      <c r="F522">
        <v>38.450000000000003</v>
      </c>
      <c r="G522">
        <v>37.299999999999997</v>
      </c>
    </row>
    <row r="523" spans="1:7">
      <c r="A523" s="302" t="s">
        <v>19658</v>
      </c>
      <c r="B523" s="302" t="s">
        <v>23017</v>
      </c>
      <c r="C523">
        <v>6</v>
      </c>
      <c r="D523">
        <v>38</v>
      </c>
      <c r="E523">
        <v>0.7</v>
      </c>
      <c r="F523">
        <v>14.75</v>
      </c>
      <c r="G523">
        <v>14.31</v>
      </c>
    </row>
    <row r="524" spans="1:7">
      <c r="A524" s="302" t="s">
        <v>26785</v>
      </c>
      <c r="B524" s="302" t="s">
        <v>26786</v>
      </c>
      <c r="C524">
        <v>12</v>
      </c>
      <c r="D524">
        <v>40</v>
      </c>
      <c r="E524">
        <v>0.7</v>
      </c>
      <c r="F524">
        <v>9.65</v>
      </c>
      <c r="G524">
        <v>9.65</v>
      </c>
    </row>
    <row r="525" spans="1:7">
      <c r="A525" s="302" t="s">
        <v>26787</v>
      </c>
      <c r="B525" s="302" t="s">
        <v>26788</v>
      </c>
      <c r="C525">
        <v>12</v>
      </c>
      <c r="D525">
        <v>38</v>
      </c>
      <c r="E525">
        <v>0.7</v>
      </c>
      <c r="F525">
        <v>6.45</v>
      </c>
      <c r="G525">
        <v>6.26</v>
      </c>
    </row>
    <row r="526" spans="1:7">
      <c r="A526" s="302" t="s">
        <v>19659</v>
      </c>
      <c r="B526" s="302" t="s">
        <v>23018</v>
      </c>
      <c r="C526">
        <v>6</v>
      </c>
      <c r="D526">
        <v>37.5</v>
      </c>
      <c r="E526">
        <v>0.7</v>
      </c>
      <c r="F526">
        <v>13</v>
      </c>
      <c r="G526">
        <v>13</v>
      </c>
    </row>
    <row r="527" spans="1:7">
      <c r="A527" s="302" t="s">
        <v>19660</v>
      </c>
      <c r="B527" s="302" t="s">
        <v>23019</v>
      </c>
      <c r="C527">
        <v>6</v>
      </c>
      <c r="D527">
        <v>38</v>
      </c>
      <c r="E527">
        <v>0.7</v>
      </c>
      <c r="F527">
        <v>13.45</v>
      </c>
      <c r="G527">
        <v>13.05</v>
      </c>
    </row>
    <row r="528" spans="1:7">
      <c r="A528" s="302" t="s">
        <v>19661</v>
      </c>
      <c r="B528" s="302" t="s">
        <v>23020</v>
      </c>
      <c r="C528">
        <v>12</v>
      </c>
      <c r="D528">
        <v>37.5</v>
      </c>
      <c r="E528">
        <v>0.7</v>
      </c>
      <c r="F528">
        <v>5.65</v>
      </c>
      <c r="G528">
        <v>5.37</v>
      </c>
    </row>
    <row r="529" spans="1:7">
      <c r="A529" s="302" t="s">
        <v>19662</v>
      </c>
      <c r="B529" s="302" t="s">
        <v>23021</v>
      </c>
      <c r="C529">
        <v>6</v>
      </c>
      <c r="D529">
        <v>12</v>
      </c>
      <c r="E529">
        <v>0.75</v>
      </c>
      <c r="F529">
        <v>6.55</v>
      </c>
      <c r="G529">
        <v>6.35</v>
      </c>
    </row>
    <row r="530" spans="1:7">
      <c r="A530" s="302" t="s">
        <v>19663</v>
      </c>
      <c r="B530" s="302" t="s">
        <v>23022</v>
      </c>
      <c r="C530">
        <v>6</v>
      </c>
      <c r="D530">
        <v>12</v>
      </c>
      <c r="E530">
        <v>0.75</v>
      </c>
      <c r="F530">
        <v>6.65</v>
      </c>
      <c r="G530">
        <v>6.45</v>
      </c>
    </row>
    <row r="531" spans="1:7">
      <c r="A531" s="302" t="s">
        <v>19664</v>
      </c>
      <c r="B531" s="302" t="s">
        <v>23023</v>
      </c>
      <c r="C531">
        <v>6</v>
      </c>
      <c r="D531">
        <v>42</v>
      </c>
      <c r="E531">
        <v>0.7</v>
      </c>
      <c r="F531">
        <v>35.85</v>
      </c>
      <c r="G531">
        <v>34.770000000000003</v>
      </c>
    </row>
    <row r="532" spans="1:7">
      <c r="A532" s="302" t="s">
        <v>19665</v>
      </c>
      <c r="B532" s="302" t="s">
        <v>23024</v>
      </c>
      <c r="C532">
        <v>6</v>
      </c>
      <c r="D532">
        <v>43</v>
      </c>
      <c r="E532">
        <v>0.7</v>
      </c>
      <c r="F532">
        <v>32.35</v>
      </c>
      <c r="G532">
        <v>31.38</v>
      </c>
    </row>
    <row r="533" spans="1:7">
      <c r="A533" s="302" t="s">
        <v>19666</v>
      </c>
      <c r="B533" s="302" t="s">
        <v>23025</v>
      </c>
      <c r="C533">
        <v>6</v>
      </c>
      <c r="D533">
        <v>43</v>
      </c>
      <c r="E533">
        <v>0.7</v>
      </c>
      <c r="F533">
        <v>32.35</v>
      </c>
      <c r="G533">
        <v>31.38</v>
      </c>
    </row>
    <row r="534" spans="1:7">
      <c r="A534" s="302" t="s">
        <v>19667</v>
      </c>
      <c r="B534" s="302" t="s">
        <v>23026</v>
      </c>
      <c r="C534">
        <v>6</v>
      </c>
      <c r="D534">
        <v>43</v>
      </c>
      <c r="E534">
        <v>0.7</v>
      </c>
      <c r="F534">
        <v>27.75</v>
      </c>
      <c r="G534">
        <v>26.92</v>
      </c>
    </row>
    <row r="535" spans="1:7">
      <c r="A535" s="302" t="s">
        <v>19668</v>
      </c>
      <c r="B535" s="302" t="s">
        <v>23027</v>
      </c>
      <c r="C535">
        <v>6</v>
      </c>
      <c r="D535">
        <v>43</v>
      </c>
      <c r="E535">
        <v>0.7</v>
      </c>
      <c r="F535">
        <v>10.85</v>
      </c>
      <c r="G535">
        <v>10.31</v>
      </c>
    </row>
    <row r="536" spans="1:7">
      <c r="A536" s="302" t="s">
        <v>19669</v>
      </c>
      <c r="B536" s="302" t="s">
        <v>23028</v>
      </c>
      <c r="C536">
        <v>6</v>
      </c>
      <c r="D536">
        <v>30</v>
      </c>
      <c r="E536">
        <v>0.7</v>
      </c>
      <c r="F536">
        <v>14</v>
      </c>
      <c r="G536">
        <v>14</v>
      </c>
    </row>
    <row r="537" spans="1:7">
      <c r="A537" s="302" t="s">
        <v>19670</v>
      </c>
      <c r="B537" s="302" t="s">
        <v>23029</v>
      </c>
      <c r="C537">
        <v>6</v>
      </c>
      <c r="D537">
        <v>46</v>
      </c>
      <c r="E537">
        <v>0.7</v>
      </c>
      <c r="F537">
        <v>40.85</v>
      </c>
      <c r="G537">
        <v>39.619999999999997</v>
      </c>
    </row>
    <row r="538" spans="1:7">
      <c r="A538" s="302" t="s">
        <v>19671</v>
      </c>
      <c r="B538" s="302" t="s">
        <v>23030</v>
      </c>
      <c r="C538">
        <v>8</v>
      </c>
      <c r="D538">
        <v>42</v>
      </c>
      <c r="E538">
        <v>0.5</v>
      </c>
      <c r="F538">
        <v>36.25</v>
      </c>
      <c r="G538">
        <v>34.44</v>
      </c>
    </row>
    <row r="539" spans="1:7">
      <c r="A539" s="302" t="s">
        <v>19672</v>
      </c>
      <c r="B539" s="302" t="s">
        <v>23031</v>
      </c>
      <c r="C539">
        <v>12</v>
      </c>
      <c r="D539">
        <v>50</v>
      </c>
      <c r="E539">
        <v>0.5</v>
      </c>
      <c r="F539">
        <v>18.5</v>
      </c>
      <c r="G539">
        <v>18.5</v>
      </c>
    </row>
    <row r="540" spans="1:7">
      <c r="A540" s="302" t="s">
        <v>19673</v>
      </c>
      <c r="B540" s="302" t="s">
        <v>23032</v>
      </c>
      <c r="C540">
        <v>12</v>
      </c>
      <c r="D540">
        <v>59</v>
      </c>
      <c r="E540">
        <v>0.5</v>
      </c>
      <c r="F540">
        <v>14.85</v>
      </c>
      <c r="G540">
        <v>14.4</v>
      </c>
    </row>
    <row r="541" spans="1:7">
      <c r="A541" s="302" t="s">
        <v>26789</v>
      </c>
      <c r="B541" s="302" t="s">
        <v>26790</v>
      </c>
      <c r="C541">
        <v>12</v>
      </c>
      <c r="D541">
        <v>40</v>
      </c>
      <c r="E541">
        <v>0.5</v>
      </c>
      <c r="F541">
        <v>11.75</v>
      </c>
      <c r="G541">
        <v>11.4</v>
      </c>
    </row>
    <row r="542" spans="1:7">
      <c r="A542" s="302" t="s">
        <v>19674</v>
      </c>
      <c r="B542" s="302" t="s">
        <v>23033</v>
      </c>
      <c r="C542">
        <v>12</v>
      </c>
      <c r="D542">
        <v>24</v>
      </c>
      <c r="E542">
        <v>0.5</v>
      </c>
      <c r="F542">
        <v>9.65</v>
      </c>
      <c r="G542">
        <v>9.36</v>
      </c>
    </row>
    <row r="543" spans="1:7">
      <c r="A543" s="302" t="s">
        <v>19675</v>
      </c>
      <c r="B543" s="302" t="s">
        <v>23034</v>
      </c>
      <c r="C543">
        <v>6</v>
      </c>
      <c r="D543">
        <v>41</v>
      </c>
      <c r="E543">
        <v>0.7</v>
      </c>
      <c r="F543">
        <v>32</v>
      </c>
      <c r="G543">
        <v>32</v>
      </c>
    </row>
    <row r="544" spans="1:7">
      <c r="A544" s="302" t="s">
        <v>19676</v>
      </c>
      <c r="B544" s="302" t="s">
        <v>23035</v>
      </c>
      <c r="C544">
        <v>6</v>
      </c>
      <c r="D544">
        <v>45</v>
      </c>
      <c r="E544">
        <v>0.7</v>
      </c>
      <c r="F544">
        <v>109.75</v>
      </c>
      <c r="G544">
        <v>104.26</v>
      </c>
    </row>
    <row r="545" spans="1:7">
      <c r="A545" s="302" t="s">
        <v>19677</v>
      </c>
      <c r="B545" s="302" t="s">
        <v>23036</v>
      </c>
      <c r="C545">
        <v>6</v>
      </c>
      <c r="D545">
        <v>40</v>
      </c>
      <c r="E545">
        <v>1</v>
      </c>
      <c r="F545">
        <v>15</v>
      </c>
      <c r="G545">
        <v>15</v>
      </c>
    </row>
    <row r="546" spans="1:7">
      <c r="A546" s="302" t="s">
        <v>19678</v>
      </c>
      <c r="B546" s="302" t="s">
        <v>23037</v>
      </c>
      <c r="C546">
        <v>6</v>
      </c>
      <c r="D546">
        <v>46</v>
      </c>
      <c r="E546">
        <v>0.7</v>
      </c>
      <c r="F546">
        <v>27.5</v>
      </c>
      <c r="G546">
        <v>27.5</v>
      </c>
    </row>
    <row r="547" spans="1:7">
      <c r="A547" s="302" t="s">
        <v>19679</v>
      </c>
      <c r="B547" s="302" t="s">
        <v>23038</v>
      </c>
      <c r="C547">
        <v>6</v>
      </c>
      <c r="D547">
        <v>48.3</v>
      </c>
      <c r="E547">
        <v>0.7</v>
      </c>
      <c r="F547">
        <v>132.85</v>
      </c>
      <c r="G547">
        <v>128.86000000000001</v>
      </c>
    </row>
    <row r="548" spans="1:7">
      <c r="A548" s="302" t="s">
        <v>19680</v>
      </c>
      <c r="B548" s="302" t="s">
        <v>23039</v>
      </c>
      <c r="C548">
        <v>48</v>
      </c>
      <c r="D548">
        <v>46</v>
      </c>
      <c r="E548">
        <v>0.05</v>
      </c>
      <c r="F548">
        <v>3.05</v>
      </c>
      <c r="G548">
        <v>2.96</v>
      </c>
    </row>
    <row r="549" spans="1:7">
      <c r="A549" s="302" t="s">
        <v>19681</v>
      </c>
      <c r="B549" s="302" t="s">
        <v>23040</v>
      </c>
      <c r="C549">
        <v>12</v>
      </c>
      <c r="D549">
        <v>46</v>
      </c>
      <c r="E549">
        <v>0.2</v>
      </c>
      <c r="F549">
        <v>9.65</v>
      </c>
      <c r="G549">
        <v>9.36</v>
      </c>
    </row>
    <row r="550" spans="1:7">
      <c r="A550" s="302" t="s">
        <v>19682</v>
      </c>
      <c r="B550" s="302" t="s">
        <v>23041</v>
      </c>
      <c r="C550">
        <v>6</v>
      </c>
      <c r="D550">
        <v>46</v>
      </c>
      <c r="E550">
        <v>0.7</v>
      </c>
      <c r="F550">
        <v>20.5</v>
      </c>
      <c r="G550">
        <v>20.5</v>
      </c>
    </row>
    <row r="551" spans="1:7">
      <c r="A551" s="302" t="s">
        <v>19683</v>
      </c>
      <c r="B551" s="302" t="s">
        <v>23042</v>
      </c>
      <c r="C551">
        <v>6</v>
      </c>
      <c r="D551">
        <v>46</v>
      </c>
      <c r="E551">
        <v>0.7</v>
      </c>
      <c r="F551">
        <v>20.5</v>
      </c>
      <c r="G551">
        <v>20.5</v>
      </c>
    </row>
    <row r="552" spans="1:7">
      <c r="A552" s="302" t="s">
        <v>19684</v>
      </c>
      <c r="B552" s="302" t="s">
        <v>23043</v>
      </c>
      <c r="C552">
        <v>6</v>
      </c>
      <c r="D552">
        <v>52.8</v>
      </c>
      <c r="E552">
        <v>0.7</v>
      </c>
      <c r="F552">
        <v>29.45</v>
      </c>
      <c r="G552">
        <v>28.57</v>
      </c>
    </row>
    <row r="553" spans="1:7">
      <c r="A553" s="302" t="s">
        <v>19685</v>
      </c>
      <c r="B553" s="302" t="s">
        <v>23044</v>
      </c>
      <c r="C553">
        <v>6</v>
      </c>
      <c r="D553">
        <v>48</v>
      </c>
      <c r="E553">
        <v>1</v>
      </c>
      <c r="F553">
        <v>20.95</v>
      </c>
      <c r="G553">
        <v>20.32</v>
      </c>
    </row>
    <row r="554" spans="1:7">
      <c r="A554" s="302" t="s">
        <v>26791</v>
      </c>
      <c r="B554" s="302" t="s">
        <v>26792</v>
      </c>
      <c r="C554">
        <v>6</v>
      </c>
      <c r="D554">
        <v>48</v>
      </c>
      <c r="E554">
        <v>0.7</v>
      </c>
      <c r="F554">
        <v>34.950000000000003</v>
      </c>
      <c r="G554">
        <v>33.9</v>
      </c>
    </row>
    <row r="555" spans="1:7">
      <c r="A555" s="302" t="s">
        <v>26793</v>
      </c>
      <c r="B555" s="302" t="s">
        <v>26794</v>
      </c>
      <c r="C555">
        <v>6</v>
      </c>
      <c r="D555">
        <v>44</v>
      </c>
      <c r="E555">
        <v>0.7</v>
      </c>
      <c r="F555">
        <v>17.95</v>
      </c>
      <c r="G555">
        <v>17.41</v>
      </c>
    </row>
    <row r="556" spans="1:7">
      <c r="A556" s="302" t="s">
        <v>26795</v>
      </c>
      <c r="B556" s="302" t="s">
        <v>26796</v>
      </c>
      <c r="C556">
        <v>6</v>
      </c>
      <c r="D556">
        <v>44</v>
      </c>
      <c r="E556">
        <v>0.7</v>
      </c>
      <c r="F556">
        <v>16.850000000000001</v>
      </c>
      <c r="G556">
        <v>16.34</v>
      </c>
    </row>
    <row r="557" spans="1:7">
      <c r="A557" s="302" t="s">
        <v>26797</v>
      </c>
      <c r="B557" s="302" t="s">
        <v>26798</v>
      </c>
      <c r="C557">
        <v>6</v>
      </c>
      <c r="D557">
        <v>44</v>
      </c>
      <c r="E557">
        <v>0.7</v>
      </c>
      <c r="F557">
        <v>16.850000000000001</v>
      </c>
      <c r="G557">
        <v>16.34</v>
      </c>
    </row>
    <row r="558" spans="1:7">
      <c r="A558" s="302" t="s">
        <v>26799</v>
      </c>
      <c r="B558" s="302" t="s">
        <v>26800</v>
      </c>
      <c r="C558">
        <v>6</v>
      </c>
      <c r="D558">
        <v>40</v>
      </c>
      <c r="E558">
        <v>0.7</v>
      </c>
      <c r="F558">
        <v>16.95</v>
      </c>
      <c r="G558">
        <v>16.440000000000001</v>
      </c>
    </row>
    <row r="559" spans="1:7">
      <c r="A559" s="302" t="s">
        <v>26801</v>
      </c>
      <c r="B559" s="302" t="s">
        <v>26802</v>
      </c>
      <c r="C559">
        <v>6</v>
      </c>
      <c r="D559">
        <v>20</v>
      </c>
      <c r="E559">
        <v>0.7</v>
      </c>
      <c r="F559">
        <v>16.850000000000001</v>
      </c>
      <c r="G559">
        <v>16.34</v>
      </c>
    </row>
    <row r="560" spans="1:7">
      <c r="A560" s="302" t="s">
        <v>19686</v>
      </c>
      <c r="B560" s="302" t="s">
        <v>23045</v>
      </c>
      <c r="C560">
        <v>6</v>
      </c>
      <c r="D560">
        <v>42.1</v>
      </c>
      <c r="E560">
        <v>0.35</v>
      </c>
      <c r="F560">
        <v>14.95</v>
      </c>
      <c r="G560">
        <v>14.5</v>
      </c>
    </row>
    <row r="561" spans="1:7">
      <c r="A561" s="302" t="s">
        <v>19687</v>
      </c>
      <c r="B561" s="302" t="s">
        <v>23046</v>
      </c>
      <c r="C561">
        <v>12</v>
      </c>
      <c r="D561">
        <v>38.200000000000003</v>
      </c>
      <c r="E561">
        <v>0.1</v>
      </c>
      <c r="F561">
        <v>8.5</v>
      </c>
      <c r="G561">
        <v>8.5</v>
      </c>
    </row>
    <row r="562" spans="1:7">
      <c r="A562" s="302" t="s">
        <v>19688</v>
      </c>
      <c r="B562" s="302" t="s">
        <v>23047</v>
      </c>
      <c r="C562">
        <v>12</v>
      </c>
      <c r="D562">
        <v>42</v>
      </c>
      <c r="E562">
        <v>0.1</v>
      </c>
      <c r="F562">
        <v>9.4499999999999993</v>
      </c>
      <c r="G562">
        <v>9.17</v>
      </c>
    </row>
    <row r="563" spans="1:7">
      <c r="A563" s="302" t="s">
        <v>19689</v>
      </c>
      <c r="B563" s="302" t="s">
        <v>23048</v>
      </c>
      <c r="C563">
        <v>6</v>
      </c>
      <c r="D563">
        <v>30</v>
      </c>
      <c r="E563">
        <v>0.5</v>
      </c>
      <c r="F563">
        <v>8.5</v>
      </c>
      <c r="G563">
        <v>8.5</v>
      </c>
    </row>
    <row r="564" spans="1:7">
      <c r="A564" s="302" t="s">
        <v>19690</v>
      </c>
      <c r="B564" s="302" t="s">
        <v>23049</v>
      </c>
      <c r="C564">
        <v>12</v>
      </c>
      <c r="D564">
        <v>30</v>
      </c>
      <c r="E564">
        <v>0.2</v>
      </c>
      <c r="F564">
        <v>7.15</v>
      </c>
      <c r="G564">
        <v>6.94</v>
      </c>
    </row>
    <row r="565" spans="1:7">
      <c r="A565" s="302" t="s">
        <v>19691</v>
      </c>
      <c r="B565" s="302" t="s">
        <v>23050</v>
      </c>
      <c r="C565">
        <v>6</v>
      </c>
      <c r="D565">
        <v>40</v>
      </c>
      <c r="E565">
        <v>0.7</v>
      </c>
      <c r="F565">
        <v>17.850000000000001</v>
      </c>
      <c r="G565">
        <v>17.309999999999999</v>
      </c>
    </row>
    <row r="566" spans="1:7">
      <c r="A566" s="302" t="s">
        <v>19692</v>
      </c>
      <c r="B566" s="302" t="s">
        <v>23051</v>
      </c>
      <c r="C566">
        <v>12</v>
      </c>
      <c r="D566">
        <v>39</v>
      </c>
      <c r="E566">
        <v>0.2</v>
      </c>
      <c r="F566">
        <v>7</v>
      </c>
      <c r="G566">
        <v>7</v>
      </c>
    </row>
    <row r="567" spans="1:7">
      <c r="A567" s="302" t="s">
        <v>19693</v>
      </c>
      <c r="B567" s="302" t="s">
        <v>23052</v>
      </c>
      <c r="C567">
        <v>12</v>
      </c>
      <c r="D567">
        <v>44</v>
      </c>
      <c r="E567">
        <v>0.2</v>
      </c>
      <c r="F567">
        <v>7.95</v>
      </c>
      <c r="G567">
        <v>7.71</v>
      </c>
    </row>
    <row r="568" spans="1:7">
      <c r="A568" s="302" t="s">
        <v>26803</v>
      </c>
      <c r="B568" s="302" t="s">
        <v>26804</v>
      </c>
      <c r="C568">
        <v>6</v>
      </c>
      <c r="D568">
        <v>40</v>
      </c>
      <c r="E568">
        <v>0.5</v>
      </c>
      <c r="F568">
        <v>11.45</v>
      </c>
      <c r="G568">
        <v>11.11</v>
      </c>
    </row>
    <row r="569" spans="1:7">
      <c r="A569" s="302" t="s">
        <v>19694</v>
      </c>
      <c r="B569" s="302" t="s">
        <v>23053</v>
      </c>
      <c r="C569">
        <v>6</v>
      </c>
      <c r="D569">
        <v>40</v>
      </c>
      <c r="E569">
        <v>0.7</v>
      </c>
      <c r="F569">
        <v>4.45</v>
      </c>
      <c r="G569">
        <v>4.32</v>
      </c>
    </row>
    <row r="570" spans="1:7">
      <c r="A570" s="302" t="s">
        <v>19695</v>
      </c>
      <c r="B570" s="302" t="s">
        <v>23054</v>
      </c>
      <c r="C570">
        <v>12</v>
      </c>
      <c r="D570">
        <v>40</v>
      </c>
      <c r="E570">
        <v>1</v>
      </c>
      <c r="F570">
        <v>6.45</v>
      </c>
      <c r="G570">
        <v>6.26</v>
      </c>
    </row>
    <row r="571" spans="1:7">
      <c r="A571" s="302" t="s">
        <v>19696</v>
      </c>
      <c r="B571" s="302" t="s">
        <v>23055</v>
      </c>
      <c r="C571">
        <v>6</v>
      </c>
      <c r="D571">
        <v>40</v>
      </c>
      <c r="E571">
        <v>0.7</v>
      </c>
      <c r="F571">
        <v>15.95</v>
      </c>
      <c r="G571">
        <v>15.47</v>
      </c>
    </row>
    <row r="572" spans="1:7">
      <c r="A572" s="302" t="s">
        <v>19697</v>
      </c>
      <c r="B572" s="302" t="s">
        <v>23056</v>
      </c>
      <c r="C572">
        <v>6</v>
      </c>
      <c r="D572">
        <v>40</v>
      </c>
      <c r="E572">
        <v>0.7</v>
      </c>
      <c r="F572">
        <v>7.65</v>
      </c>
      <c r="G572">
        <v>7.42</v>
      </c>
    </row>
    <row r="573" spans="1:7">
      <c r="A573" s="302" t="s">
        <v>26805</v>
      </c>
      <c r="B573" s="302" t="s">
        <v>26806</v>
      </c>
      <c r="C573">
        <v>6</v>
      </c>
      <c r="D573">
        <v>46.3</v>
      </c>
      <c r="E573">
        <v>0.7</v>
      </c>
      <c r="F573">
        <v>13.85</v>
      </c>
      <c r="G573">
        <v>13.43</v>
      </c>
    </row>
    <row r="574" spans="1:7">
      <c r="A574" s="302" t="s">
        <v>19698</v>
      </c>
      <c r="B574" s="302" t="s">
        <v>23057</v>
      </c>
      <c r="C574">
        <v>6</v>
      </c>
      <c r="D574">
        <v>46.3</v>
      </c>
      <c r="E574">
        <v>0.7</v>
      </c>
      <c r="F574">
        <v>12.95</v>
      </c>
      <c r="G574">
        <v>12.56</v>
      </c>
    </row>
    <row r="575" spans="1:7">
      <c r="A575" s="302" t="s">
        <v>19699</v>
      </c>
      <c r="B575" s="302" t="s">
        <v>23058</v>
      </c>
      <c r="C575">
        <v>6</v>
      </c>
      <c r="D575">
        <v>46.3</v>
      </c>
      <c r="E575">
        <v>0.7</v>
      </c>
      <c r="F575">
        <v>12.75</v>
      </c>
      <c r="G575">
        <v>12.37</v>
      </c>
    </row>
    <row r="576" spans="1:7">
      <c r="A576" s="302" t="s">
        <v>19700</v>
      </c>
      <c r="B576" s="302" t="s">
        <v>23059</v>
      </c>
      <c r="C576">
        <v>6</v>
      </c>
      <c r="D576">
        <v>50</v>
      </c>
      <c r="E576">
        <v>0.7</v>
      </c>
      <c r="F576">
        <v>7.5</v>
      </c>
      <c r="G576">
        <v>7.5</v>
      </c>
    </row>
    <row r="577" spans="1:7">
      <c r="A577" s="302" t="s">
        <v>19701</v>
      </c>
      <c r="B577" s="302" t="s">
        <v>23060</v>
      </c>
      <c r="C577">
        <v>6</v>
      </c>
      <c r="D577">
        <v>50</v>
      </c>
      <c r="E577">
        <v>0.7</v>
      </c>
      <c r="F577">
        <v>14.25</v>
      </c>
      <c r="G577">
        <v>13.82</v>
      </c>
    </row>
    <row r="578" spans="1:7">
      <c r="A578" s="302" t="s">
        <v>19702</v>
      </c>
      <c r="B578" s="302" t="s">
        <v>23061</v>
      </c>
      <c r="C578">
        <v>6</v>
      </c>
      <c r="D578">
        <v>40</v>
      </c>
      <c r="E578">
        <v>0.7</v>
      </c>
      <c r="F578">
        <v>15.85</v>
      </c>
      <c r="G578">
        <v>15.37</v>
      </c>
    </row>
    <row r="579" spans="1:7">
      <c r="A579" s="302" t="s">
        <v>19703</v>
      </c>
      <c r="B579" s="302" t="s">
        <v>23062</v>
      </c>
      <c r="C579">
        <v>6</v>
      </c>
      <c r="D579">
        <v>47</v>
      </c>
      <c r="E579">
        <v>0.7</v>
      </c>
      <c r="F579">
        <v>21.85</v>
      </c>
      <c r="G579">
        <v>21.19</v>
      </c>
    </row>
    <row r="580" spans="1:7">
      <c r="A580" s="302" t="s">
        <v>19704</v>
      </c>
      <c r="B580" s="302" t="s">
        <v>23063</v>
      </c>
      <c r="C580">
        <v>6</v>
      </c>
      <c r="D580">
        <v>43</v>
      </c>
      <c r="E580">
        <v>0.7</v>
      </c>
      <c r="F580">
        <v>34.25</v>
      </c>
      <c r="G580">
        <v>33.22</v>
      </c>
    </row>
    <row r="581" spans="1:7">
      <c r="A581" s="302" t="s">
        <v>19705</v>
      </c>
      <c r="B581" s="302" t="s">
        <v>23064</v>
      </c>
      <c r="C581">
        <v>6</v>
      </c>
      <c r="D581">
        <v>40</v>
      </c>
      <c r="E581">
        <v>0.7</v>
      </c>
      <c r="F581">
        <v>16.95</v>
      </c>
      <c r="G581">
        <v>16.440000000000001</v>
      </c>
    </row>
    <row r="582" spans="1:7">
      <c r="A582" s="302" t="s">
        <v>19706</v>
      </c>
      <c r="B582" s="302" t="s">
        <v>23065</v>
      </c>
      <c r="C582">
        <v>6</v>
      </c>
      <c r="D582">
        <v>40</v>
      </c>
      <c r="E582">
        <v>0.7</v>
      </c>
      <c r="F582">
        <v>18.55</v>
      </c>
      <c r="G582">
        <v>17.989999999999998</v>
      </c>
    </row>
    <row r="583" spans="1:7">
      <c r="A583" s="302" t="s">
        <v>26807</v>
      </c>
      <c r="B583" s="302" t="s">
        <v>26808</v>
      </c>
      <c r="C583">
        <v>6</v>
      </c>
      <c r="D583">
        <v>46.2</v>
      </c>
      <c r="E583">
        <v>0.7</v>
      </c>
      <c r="F583">
        <v>18.75</v>
      </c>
      <c r="G583">
        <v>18.190000000000001</v>
      </c>
    </row>
    <row r="584" spans="1:7">
      <c r="A584" s="302" t="s">
        <v>19707</v>
      </c>
      <c r="B584" s="302" t="s">
        <v>23066</v>
      </c>
      <c r="C584">
        <v>6</v>
      </c>
      <c r="D584">
        <v>40</v>
      </c>
      <c r="E584">
        <v>0.7</v>
      </c>
      <c r="F584">
        <v>5</v>
      </c>
      <c r="G584">
        <v>5</v>
      </c>
    </row>
    <row r="585" spans="1:7">
      <c r="A585" s="302" t="s">
        <v>19708</v>
      </c>
      <c r="B585" s="302" t="s">
        <v>23067</v>
      </c>
      <c r="C585">
        <v>12</v>
      </c>
      <c r="D585">
        <v>40</v>
      </c>
      <c r="E585">
        <v>1</v>
      </c>
      <c r="F585">
        <v>5.65</v>
      </c>
      <c r="G585">
        <v>5.48</v>
      </c>
    </row>
    <row r="586" spans="1:7">
      <c r="A586" s="302" t="s">
        <v>19709</v>
      </c>
      <c r="B586" s="302" t="s">
        <v>23068</v>
      </c>
      <c r="C586">
        <v>6</v>
      </c>
      <c r="D586">
        <v>40</v>
      </c>
      <c r="E586">
        <v>0.7</v>
      </c>
      <c r="F586">
        <v>17</v>
      </c>
      <c r="G586">
        <v>17</v>
      </c>
    </row>
    <row r="587" spans="1:7">
      <c r="A587" s="302" t="s">
        <v>19710</v>
      </c>
      <c r="B587" s="302" t="s">
        <v>26809</v>
      </c>
      <c r="C587">
        <v>6</v>
      </c>
      <c r="D587">
        <v>40</v>
      </c>
      <c r="E587">
        <v>0.7</v>
      </c>
      <c r="F587">
        <v>11.15</v>
      </c>
      <c r="G587">
        <v>10.82</v>
      </c>
    </row>
    <row r="588" spans="1:7">
      <c r="A588" s="302" t="s">
        <v>19711</v>
      </c>
      <c r="B588" s="302" t="s">
        <v>23069</v>
      </c>
      <c r="C588">
        <v>6</v>
      </c>
      <c r="D588">
        <v>40</v>
      </c>
      <c r="E588">
        <v>0.7</v>
      </c>
      <c r="F588">
        <v>9.75</v>
      </c>
      <c r="G588">
        <v>9.75</v>
      </c>
    </row>
    <row r="589" spans="1:7">
      <c r="A589" s="302" t="s">
        <v>19712</v>
      </c>
      <c r="B589" s="302" t="s">
        <v>23070</v>
      </c>
      <c r="C589">
        <v>6</v>
      </c>
      <c r="D589">
        <v>60</v>
      </c>
      <c r="E589">
        <v>0.7</v>
      </c>
      <c r="F589">
        <v>11.55</v>
      </c>
      <c r="G589">
        <v>11.2</v>
      </c>
    </row>
    <row r="590" spans="1:7">
      <c r="A590" s="302" t="s">
        <v>19713</v>
      </c>
      <c r="B590" s="302" t="s">
        <v>23071</v>
      </c>
      <c r="C590">
        <v>6</v>
      </c>
      <c r="D590">
        <v>60</v>
      </c>
      <c r="E590">
        <v>0.7</v>
      </c>
      <c r="F590">
        <v>11.45</v>
      </c>
      <c r="G590">
        <v>11.11</v>
      </c>
    </row>
    <row r="591" spans="1:7">
      <c r="A591" s="302" t="s">
        <v>26810</v>
      </c>
      <c r="B591" s="302" t="s">
        <v>26811</v>
      </c>
      <c r="C591">
        <v>6</v>
      </c>
      <c r="D591">
        <v>47</v>
      </c>
      <c r="E591">
        <v>0.7</v>
      </c>
      <c r="F591">
        <v>47.45</v>
      </c>
      <c r="G591">
        <v>46.03</v>
      </c>
    </row>
    <row r="592" spans="1:7">
      <c r="A592" s="302" t="s">
        <v>19714</v>
      </c>
      <c r="B592" s="302" t="s">
        <v>23072</v>
      </c>
      <c r="C592">
        <v>6</v>
      </c>
      <c r="D592">
        <v>63.5</v>
      </c>
      <c r="E592">
        <v>0.5</v>
      </c>
      <c r="F592">
        <v>18.25</v>
      </c>
      <c r="G592">
        <v>17.7</v>
      </c>
    </row>
    <row r="593" spans="1:7">
      <c r="A593" s="302" t="s">
        <v>19715</v>
      </c>
      <c r="B593" s="302" t="s">
        <v>23073</v>
      </c>
      <c r="C593">
        <v>6</v>
      </c>
      <c r="D593">
        <v>40</v>
      </c>
      <c r="E593">
        <v>0.7</v>
      </c>
      <c r="F593">
        <v>20.85</v>
      </c>
      <c r="G593">
        <v>20.22</v>
      </c>
    </row>
    <row r="594" spans="1:7">
      <c r="A594" s="302" t="s">
        <v>26812</v>
      </c>
      <c r="B594" s="302" t="s">
        <v>26813</v>
      </c>
      <c r="C594">
        <v>6</v>
      </c>
      <c r="D594">
        <v>46.7</v>
      </c>
      <c r="E594">
        <v>0.7</v>
      </c>
      <c r="F594">
        <v>47.95</v>
      </c>
      <c r="G594">
        <v>46.51</v>
      </c>
    </row>
    <row r="595" spans="1:7">
      <c r="A595" s="302" t="s">
        <v>19716</v>
      </c>
      <c r="B595" s="302" t="s">
        <v>23074</v>
      </c>
      <c r="C595">
        <v>6</v>
      </c>
      <c r="D595">
        <v>46.7</v>
      </c>
      <c r="E595">
        <v>0.7</v>
      </c>
      <c r="F595">
        <v>24.5</v>
      </c>
      <c r="G595">
        <v>24.5</v>
      </c>
    </row>
    <row r="596" spans="1:7">
      <c r="A596" s="302" t="s">
        <v>19717</v>
      </c>
      <c r="B596" s="302" t="s">
        <v>23075</v>
      </c>
      <c r="C596">
        <v>6</v>
      </c>
      <c r="D596">
        <v>40</v>
      </c>
      <c r="E596">
        <v>0.7</v>
      </c>
      <c r="F596">
        <v>10.45</v>
      </c>
      <c r="G596">
        <v>10.14</v>
      </c>
    </row>
    <row r="597" spans="1:7">
      <c r="A597" s="302" t="s">
        <v>19718</v>
      </c>
      <c r="B597" s="302" t="s">
        <v>23076</v>
      </c>
      <c r="C597">
        <v>6</v>
      </c>
      <c r="D597">
        <v>40</v>
      </c>
      <c r="E597">
        <v>1</v>
      </c>
      <c r="F597">
        <v>2.5499999999999998</v>
      </c>
      <c r="G597">
        <v>2.4700000000000002</v>
      </c>
    </row>
    <row r="598" spans="1:7">
      <c r="A598" s="302" t="s">
        <v>19719</v>
      </c>
      <c r="B598" s="302" t="s">
        <v>23077</v>
      </c>
      <c r="C598">
        <v>6</v>
      </c>
      <c r="D598">
        <v>40</v>
      </c>
      <c r="E598">
        <v>0.7</v>
      </c>
      <c r="F598">
        <v>3.5</v>
      </c>
      <c r="G598">
        <v>3.5</v>
      </c>
    </row>
    <row r="599" spans="1:7">
      <c r="A599" s="302" t="s">
        <v>19720</v>
      </c>
      <c r="B599" s="302" t="s">
        <v>23078</v>
      </c>
      <c r="C599">
        <v>6</v>
      </c>
      <c r="D599">
        <v>45</v>
      </c>
      <c r="E599">
        <v>0.5</v>
      </c>
      <c r="F599">
        <v>23.85</v>
      </c>
      <c r="G599">
        <v>23.13</v>
      </c>
    </row>
    <row r="600" spans="1:7">
      <c r="A600" s="302" t="s">
        <v>19721</v>
      </c>
      <c r="B600" s="302" t="s">
        <v>23079</v>
      </c>
      <c r="C600">
        <v>6</v>
      </c>
      <c r="D600">
        <v>47</v>
      </c>
      <c r="E600">
        <v>0.5</v>
      </c>
      <c r="F600">
        <v>23.25</v>
      </c>
      <c r="G600">
        <v>23.25</v>
      </c>
    </row>
    <row r="601" spans="1:7">
      <c r="A601" s="302" t="s">
        <v>19722</v>
      </c>
      <c r="B601" s="302" t="s">
        <v>23080</v>
      </c>
      <c r="C601">
        <v>3</v>
      </c>
      <c r="D601">
        <v>40</v>
      </c>
      <c r="E601">
        <v>0.7</v>
      </c>
      <c r="F601">
        <v>12.5</v>
      </c>
      <c r="G601">
        <v>12.5</v>
      </c>
    </row>
    <row r="602" spans="1:7">
      <c r="A602" s="302" t="s">
        <v>19723</v>
      </c>
      <c r="B602" s="302" t="s">
        <v>23081</v>
      </c>
      <c r="C602">
        <v>6</v>
      </c>
      <c r="D602">
        <v>40</v>
      </c>
      <c r="E602">
        <v>0.7</v>
      </c>
      <c r="F602">
        <v>9.9499999999999993</v>
      </c>
      <c r="G602">
        <v>9.65</v>
      </c>
    </row>
    <row r="603" spans="1:7">
      <c r="A603" s="302" t="s">
        <v>19724</v>
      </c>
      <c r="B603" s="302" t="s">
        <v>23082</v>
      </c>
      <c r="C603">
        <v>3</v>
      </c>
      <c r="D603">
        <v>40</v>
      </c>
      <c r="E603">
        <v>0.7</v>
      </c>
      <c r="F603">
        <v>16.75</v>
      </c>
      <c r="G603">
        <v>16.25</v>
      </c>
    </row>
    <row r="604" spans="1:7">
      <c r="A604" s="302" t="s">
        <v>19725</v>
      </c>
      <c r="B604" s="302" t="s">
        <v>23083</v>
      </c>
      <c r="C604">
        <v>6</v>
      </c>
      <c r="D604">
        <v>40</v>
      </c>
      <c r="E604">
        <v>0.7</v>
      </c>
      <c r="F604">
        <v>14.95</v>
      </c>
      <c r="G604">
        <v>14.5</v>
      </c>
    </row>
    <row r="605" spans="1:7">
      <c r="A605" s="302" t="s">
        <v>19726</v>
      </c>
      <c r="B605" s="302" t="s">
        <v>23084</v>
      </c>
      <c r="C605">
        <v>6</v>
      </c>
      <c r="D605">
        <v>25</v>
      </c>
      <c r="E605">
        <v>0.7</v>
      </c>
      <c r="F605">
        <v>8.5</v>
      </c>
      <c r="G605">
        <v>8.5</v>
      </c>
    </row>
    <row r="606" spans="1:7">
      <c r="A606" s="302" t="s">
        <v>19727</v>
      </c>
      <c r="B606" s="302" t="s">
        <v>23085</v>
      </c>
      <c r="C606">
        <v>6</v>
      </c>
      <c r="D606">
        <v>45.6</v>
      </c>
      <c r="E606">
        <v>0.7</v>
      </c>
      <c r="F606">
        <v>64.650000000000006</v>
      </c>
      <c r="G606">
        <v>62.71</v>
      </c>
    </row>
    <row r="607" spans="1:7">
      <c r="A607" s="302" t="s">
        <v>19728</v>
      </c>
      <c r="B607" s="302" t="s">
        <v>23086</v>
      </c>
      <c r="C607">
        <v>6</v>
      </c>
      <c r="D607">
        <v>40</v>
      </c>
      <c r="E607">
        <v>0.7</v>
      </c>
      <c r="F607">
        <v>17.45</v>
      </c>
      <c r="G607">
        <v>16.93</v>
      </c>
    </row>
    <row r="608" spans="1:7">
      <c r="A608" s="302" t="s">
        <v>26814</v>
      </c>
      <c r="B608" s="302" t="s">
        <v>26815</v>
      </c>
      <c r="C608">
        <v>6</v>
      </c>
      <c r="D608">
        <v>47</v>
      </c>
      <c r="E608">
        <v>0.7</v>
      </c>
      <c r="F608">
        <v>16.75</v>
      </c>
      <c r="G608">
        <v>16.75</v>
      </c>
    </row>
    <row r="609" spans="1:7">
      <c r="A609" s="302" t="s">
        <v>19729</v>
      </c>
      <c r="B609" s="302" t="s">
        <v>23087</v>
      </c>
      <c r="C609">
        <v>6</v>
      </c>
      <c r="D609">
        <v>47</v>
      </c>
      <c r="E609">
        <v>0.7</v>
      </c>
      <c r="F609">
        <v>18.149999999999999</v>
      </c>
      <c r="G609">
        <v>17.61</v>
      </c>
    </row>
    <row r="610" spans="1:7">
      <c r="A610" s="302" t="s">
        <v>19730</v>
      </c>
      <c r="B610" s="302" t="s">
        <v>23088</v>
      </c>
      <c r="C610">
        <v>12</v>
      </c>
      <c r="D610">
        <v>43</v>
      </c>
      <c r="E610">
        <v>0.5</v>
      </c>
      <c r="F610">
        <v>41.55</v>
      </c>
      <c r="G610">
        <v>40.299999999999997</v>
      </c>
    </row>
    <row r="611" spans="1:7">
      <c r="A611" s="302" t="s">
        <v>19731</v>
      </c>
      <c r="B611" s="302" t="s">
        <v>23089</v>
      </c>
      <c r="C611">
        <v>6</v>
      </c>
      <c r="D611">
        <v>42</v>
      </c>
      <c r="E611">
        <v>0.7</v>
      </c>
      <c r="F611">
        <v>15.25</v>
      </c>
      <c r="G611">
        <v>14.79</v>
      </c>
    </row>
    <row r="612" spans="1:7">
      <c r="A612" s="302" t="s">
        <v>19732</v>
      </c>
      <c r="B612" s="302" t="s">
        <v>23090</v>
      </c>
      <c r="C612">
        <v>6</v>
      </c>
      <c r="D612">
        <v>45</v>
      </c>
      <c r="E612">
        <v>0.7</v>
      </c>
      <c r="F612">
        <v>29.45</v>
      </c>
      <c r="G612">
        <v>28.57</v>
      </c>
    </row>
    <row r="613" spans="1:7">
      <c r="A613" s="302" t="s">
        <v>19733</v>
      </c>
      <c r="B613" s="302" t="s">
        <v>23091</v>
      </c>
      <c r="C613">
        <v>6</v>
      </c>
      <c r="D613">
        <v>45</v>
      </c>
      <c r="E613">
        <v>0.7</v>
      </c>
      <c r="F613">
        <v>28</v>
      </c>
      <c r="G613">
        <v>28</v>
      </c>
    </row>
    <row r="614" spans="1:7">
      <c r="A614" s="302" t="s">
        <v>26816</v>
      </c>
      <c r="B614" s="302" t="s">
        <v>26817</v>
      </c>
      <c r="C614">
        <v>6</v>
      </c>
      <c r="D614">
        <v>45</v>
      </c>
      <c r="E614">
        <v>0.7</v>
      </c>
      <c r="F614">
        <v>18</v>
      </c>
      <c r="G614">
        <v>18</v>
      </c>
    </row>
    <row r="615" spans="1:7">
      <c r="A615" s="302" t="s">
        <v>19734</v>
      </c>
      <c r="B615" s="302" t="s">
        <v>23092</v>
      </c>
      <c r="C615">
        <v>6</v>
      </c>
      <c r="D615">
        <v>45</v>
      </c>
      <c r="E615">
        <v>0.7</v>
      </c>
      <c r="F615">
        <v>15</v>
      </c>
      <c r="G615">
        <v>15</v>
      </c>
    </row>
    <row r="616" spans="1:7">
      <c r="A616" s="302" t="s">
        <v>26818</v>
      </c>
      <c r="B616" s="302" t="s">
        <v>26819</v>
      </c>
      <c r="C616">
        <v>6</v>
      </c>
      <c r="D616">
        <v>41.5</v>
      </c>
      <c r="E616">
        <v>0.7</v>
      </c>
      <c r="F616">
        <v>12.95</v>
      </c>
      <c r="G616">
        <v>12.56</v>
      </c>
    </row>
    <row r="617" spans="1:7">
      <c r="A617" s="302" t="s">
        <v>26820</v>
      </c>
      <c r="B617" s="302" t="s">
        <v>26821</v>
      </c>
      <c r="C617">
        <v>6</v>
      </c>
      <c r="D617">
        <v>20</v>
      </c>
      <c r="E617">
        <v>0.5</v>
      </c>
      <c r="F617">
        <v>11.75</v>
      </c>
      <c r="G617">
        <v>11.4</v>
      </c>
    </row>
    <row r="618" spans="1:7">
      <c r="A618" s="302" t="s">
        <v>26822</v>
      </c>
      <c r="B618" s="302" t="s">
        <v>26823</v>
      </c>
      <c r="C618">
        <v>6</v>
      </c>
      <c r="D618">
        <v>20</v>
      </c>
      <c r="E618">
        <v>0.5</v>
      </c>
      <c r="F618">
        <v>11.95</v>
      </c>
      <c r="G618">
        <v>11.59</v>
      </c>
    </row>
    <row r="619" spans="1:7">
      <c r="A619" s="302" t="s">
        <v>26824</v>
      </c>
      <c r="B619" s="302" t="s">
        <v>26825</v>
      </c>
      <c r="C619">
        <v>6</v>
      </c>
      <c r="D619">
        <v>41.5</v>
      </c>
      <c r="E619">
        <v>0.7</v>
      </c>
      <c r="F619">
        <v>8.9499999999999993</v>
      </c>
      <c r="G619">
        <v>8.68</v>
      </c>
    </row>
    <row r="620" spans="1:7">
      <c r="A620" s="302" t="s">
        <v>19735</v>
      </c>
      <c r="B620" s="302" t="s">
        <v>23093</v>
      </c>
      <c r="C620">
        <v>6</v>
      </c>
      <c r="D620">
        <v>41.5</v>
      </c>
      <c r="E620">
        <v>0.7</v>
      </c>
      <c r="F620">
        <v>15.85</v>
      </c>
      <c r="G620">
        <v>15.37</v>
      </c>
    </row>
    <row r="621" spans="1:7">
      <c r="A621" s="302" t="s">
        <v>26826</v>
      </c>
      <c r="B621" s="302" t="s">
        <v>26827</v>
      </c>
      <c r="C621">
        <v>6</v>
      </c>
      <c r="D621">
        <v>45</v>
      </c>
      <c r="E621">
        <v>0.7</v>
      </c>
      <c r="F621">
        <v>14.25</v>
      </c>
      <c r="G621">
        <v>13.82</v>
      </c>
    </row>
    <row r="622" spans="1:7">
      <c r="A622" s="302" t="s">
        <v>19736</v>
      </c>
      <c r="B622" s="302" t="s">
        <v>23094</v>
      </c>
      <c r="C622">
        <v>6</v>
      </c>
      <c r="D622">
        <v>35</v>
      </c>
      <c r="E622">
        <v>0.7</v>
      </c>
      <c r="F622">
        <v>4.8499999999999996</v>
      </c>
      <c r="G622">
        <v>4.7</v>
      </c>
    </row>
    <row r="623" spans="1:7">
      <c r="A623" s="302" t="s">
        <v>19737</v>
      </c>
      <c r="B623" s="302" t="s">
        <v>23095</v>
      </c>
      <c r="C623">
        <v>6</v>
      </c>
      <c r="D623">
        <v>75.5</v>
      </c>
      <c r="E623">
        <v>0.7</v>
      </c>
      <c r="F623">
        <v>42.95</v>
      </c>
      <c r="G623">
        <v>41.66</v>
      </c>
    </row>
    <row r="624" spans="1:7">
      <c r="A624" s="302" t="s">
        <v>19738</v>
      </c>
      <c r="B624" s="302" t="s">
        <v>23096</v>
      </c>
      <c r="C624">
        <v>6</v>
      </c>
      <c r="D624">
        <v>50</v>
      </c>
      <c r="E624">
        <v>0.7</v>
      </c>
      <c r="F624">
        <v>15</v>
      </c>
      <c r="G624">
        <v>15</v>
      </c>
    </row>
    <row r="625" spans="1:7">
      <c r="A625" s="302" t="s">
        <v>19739</v>
      </c>
      <c r="B625" s="302" t="s">
        <v>23097</v>
      </c>
      <c r="C625">
        <v>6</v>
      </c>
      <c r="D625">
        <v>42</v>
      </c>
      <c r="E625">
        <v>0.7</v>
      </c>
      <c r="F625">
        <v>86.15</v>
      </c>
      <c r="G625">
        <v>83.57</v>
      </c>
    </row>
    <row r="626" spans="1:7">
      <c r="A626" s="302" t="s">
        <v>19740</v>
      </c>
      <c r="B626" s="302" t="s">
        <v>23098</v>
      </c>
      <c r="C626">
        <v>6</v>
      </c>
      <c r="D626">
        <v>24</v>
      </c>
      <c r="E626">
        <v>0.7</v>
      </c>
      <c r="F626">
        <v>4.3499999999999996</v>
      </c>
      <c r="G626">
        <v>4.22</v>
      </c>
    </row>
    <row r="627" spans="1:7">
      <c r="A627" s="302" t="s">
        <v>26828</v>
      </c>
      <c r="B627" s="302" t="s">
        <v>26829</v>
      </c>
      <c r="C627">
        <v>6</v>
      </c>
      <c r="D627">
        <v>24</v>
      </c>
      <c r="E627">
        <v>0.7</v>
      </c>
      <c r="F627">
        <v>4.3499999999999996</v>
      </c>
      <c r="G627">
        <v>4.22</v>
      </c>
    </row>
    <row r="628" spans="1:7">
      <c r="A628" s="302" t="s">
        <v>19741</v>
      </c>
      <c r="B628" s="302" t="s">
        <v>23099</v>
      </c>
      <c r="C628">
        <v>6</v>
      </c>
      <c r="D628">
        <v>17</v>
      </c>
      <c r="E628">
        <v>0.7</v>
      </c>
      <c r="F628">
        <v>3.95</v>
      </c>
      <c r="G628">
        <v>3.95</v>
      </c>
    </row>
    <row r="629" spans="1:7">
      <c r="A629" s="302" t="s">
        <v>19742</v>
      </c>
      <c r="B629" s="302" t="s">
        <v>23100</v>
      </c>
      <c r="C629">
        <v>6</v>
      </c>
      <c r="D629">
        <v>24</v>
      </c>
      <c r="E629">
        <v>0.7</v>
      </c>
      <c r="F629">
        <v>4.3499999999999996</v>
      </c>
      <c r="G629">
        <v>4.22</v>
      </c>
    </row>
    <row r="630" spans="1:7">
      <c r="A630" s="302" t="s">
        <v>19743</v>
      </c>
      <c r="B630" s="302" t="s">
        <v>23101</v>
      </c>
      <c r="C630">
        <v>6</v>
      </c>
      <c r="D630">
        <v>17</v>
      </c>
      <c r="E630">
        <v>0.7</v>
      </c>
      <c r="F630">
        <v>4.25</v>
      </c>
      <c r="G630">
        <v>4.12</v>
      </c>
    </row>
    <row r="631" spans="1:7">
      <c r="A631" s="302" t="s">
        <v>19744</v>
      </c>
      <c r="B631" s="302" t="s">
        <v>23102</v>
      </c>
      <c r="C631">
        <v>6</v>
      </c>
      <c r="D631">
        <v>17</v>
      </c>
      <c r="E631">
        <v>0.7</v>
      </c>
      <c r="F631">
        <v>4.3499999999999996</v>
      </c>
      <c r="G631">
        <v>4.22</v>
      </c>
    </row>
    <row r="632" spans="1:7">
      <c r="A632" s="302" t="s">
        <v>19745</v>
      </c>
      <c r="B632" s="302" t="s">
        <v>23103</v>
      </c>
      <c r="C632">
        <v>6</v>
      </c>
      <c r="D632">
        <v>14.9</v>
      </c>
      <c r="E632">
        <v>0.7</v>
      </c>
      <c r="F632">
        <v>10.55</v>
      </c>
      <c r="G632">
        <v>10.23</v>
      </c>
    </row>
    <row r="633" spans="1:7">
      <c r="A633" s="302" t="s">
        <v>19746</v>
      </c>
      <c r="B633" s="302" t="s">
        <v>23104</v>
      </c>
      <c r="C633">
        <v>6</v>
      </c>
      <c r="D633">
        <v>38</v>
      </c>
      <c r="E633">
        <v>0.7</v>
      </c>
      <c r="F633">
        <v>7.95</v>
      </c>
      <c r="G633">
        <v>7.71</v>
      </c>
    </row>
    <row r="634" spans="1:7">
      <c r="A634" s="302" t="s">
        <v>19747</v>
      </c>
      <c r="B634" s="302" t="s">
        <v>23105</v>
      </c>
      <c r="C634">
        <v>6</v>
      </c>
      <c r="D634">
        <v>17</v>
      </c>
      <c r="E634">
        <v>0.7</v>
      </c>
      <c r="F634">
        <v>4.25</v>
      </c>
      <c r="G634">
        <v>4.12</v>
      </c>
    </row>
    <row r="635" spans="1:7">
      <c r="A635" s="302" t="s">
        <v>19748</v>
      </c>
      <c r="B635" s="302" t="s">
        <v>23106</v>
      </c>
      <c r="C635">
        <v>6</v>
      </c>
      <c r="D635">
        <v>35</v>
      </c>
      <c r="E635">
        <v>1</v>
      </c>
      <c r="F635">
        <v>4.25</v>
      </c>
      <c r="G635">
        <v>4.12</v>
      </c>
    </row>
    <row r="636" spans="1:7">
      <c r="A636" s="302" t="s">
        <v>19749</v>
      </c>
      <c r="B636" s="302" t="s">
        <v>23107</v>
      </c>
      <c r="C636">
        <v>6</v>
      </c>
      <c r="D636">
        <v>38</v>
      </c>
      <c r="E636">
        <v>0.7</v>
      </c>
      <c r="F636">
        <v>4.1500000000000004</v>
      </c>
      <c r="G636">
        <v>4.03</v>
      </c>
    </row>
    <row r="637" spans="1:7">
      <c r="A637" s="302" t="s">
        <v>19750</v>
      </c>
      <c r="B637" s="302" t="s">
        <v>23108</v>
      </c>
      <c r="C637">
        <v>6</v>
      </c>
      <c r="D637">
        <v>17</v>
      </c>
      <c r="E637">
        <v>0.7</v>
      </c>
      <c r="F637">
        <v>4.25</v>
      </c>
      <c r="G637">
        <v>4.12</v>
      </c>
    </row>
    <row r="638" spans="1:7">
      <c r="A638" s="302" t="s">
        <v>19751</v>
      </c>
      <c r="B638" s="302" t="s">
        <v>23109</v>
      </c>
      <c r="C638">
        <v>6</v>
      </c>
      <c r="D638">
        <v>24</v>
      </c>
      <c r="E638">
        <v>0.7</v>
      </c>
      <c r="F638">
        <v>4.25</v>
      </c>
      <c r="G638">
        <v>4.12</v>
      </c>
    </row>
    <row r="639" spans="1:7">
      <c r="A639" s="302" t="s">
        <v>19752</v>
      </c>
      <c r="B639" s="302" t="s">
        <v>23110</v>
      </c>
      <c r="C639">
        <v>6</v>
      </c>
      <c r="D639">
        <v>14.9</v>
      </c>
      <c r="E639">
        <v>0.7</v>
      </c>
      <c r="F639">
        <v>10</v>
      </c>
      <c r="G639">
        <v>10</v>
      </c>
    </row>
    <row r="640" spans="1:7">
      <c r="A640" s="302" t="s">
        <v>19753</v>
      </c>
      <c r="B640" s="302" t="s">
        <v>23111</v>
      </c>
      <c r="C640">
        <v>6</v>
      </c>
      <c r="D640">
        <v>17</v>
      </c>
      <c r="E640">
        <v>0.7</v>
      </c>
      <c r="F640">
        <v>4.25</v>
      </c>
      <c r="G640">
        <v>4.12</v>
      </c>
    </row>
    <row r="641" spans="1:7">
      <c r="A641" s="302" t="s">
        <v>19754</v>
      </c>
      <c r="B641" s="302" t="s">
        <v>23112</v>
      </c>
      <c r="C641">
        <v>6</v>
      </c>
      <c r="D641">
        <v>24</v>
      </c>
      <c r="E641">
        <v>0.7</v>
      </c>
      <c r="F641">
        <v>4.3499999999999996</v>
      </c>
      <c r="G641">
        <v>4.22</v>
      </c>
    </row>
    <row r="642" spans="1:7">
      <c r="A642" s="302" t="s">
        <v>26830</v>
      </c>
      <c r="B642" s="302" t="s">
        <v>26831</v>
      </c>
      <c r="C642">
        <v>6</v>
      </c>
      <c r="D642">
        <v>17</v>
      </c>
      <c r="E642">
        <v>0.7</v>
      </c>
      <c r="F642">
        <v>4.25</v>
      </c>
      <c r="G642">
        <v>4.12</v>
      </c>
    </row>
    <row r="643" spans="1:7">
      <c r="A643" s="302" t="s">
        <v>19755</v>
      </c>
      <c r="B643" s="302" t="s">
        <v>23113</v>
      </c>
      <c r="C643">
        <v>6</v>
      </c>
      <c r="D643">
        <v>24</v>
      </c>
      <c r="E643">
        <v>0.7</v>
      </c>
      <c r="F643">
        <v>4.1500000000000004</v>
      </c>
      <c r="G643">
        <v>4.03</v>
      </c>
    </row>
    <row r="644" spans="1:7">
      <c r="A644" s="302" t="s">
        <v>19756</v>
      </c>
      <c r="B644" s="302" t="s">
        <v>23114</v>
      </c>
      <c r="C644">
        <v>6</v>
      </c>
      <c r="D644">
        <v>14.9</v>
      </c>
      <c r="E644">
        <v>0.7</v>
      </c>
      <c r="F644">
        <v>11.45</v>
      </c>
      <c r="G644">
        <v>11.11</v>
      </c>
    </row>
    <row r="645" spans="1:7">
      <c r="A645" s="302" t="s">
        <v>19757</v>
      </c>
      <c r="B645" s="302" t="s">
        <v>23115</v>
      </c>
      <c r="C645">
        <v>6</v>
      </c>
      <c r="D645">
        <v>17</v>
      </c>
      <c r="E645">
        <v>0.7</v>
      </c>
      <c r="F645">
        <v>4.25</v>
      </c>
      <c r="G645">
        <v>4.12</v>
      </c>
    </row>
    <row r="646" spans="1:7">
      <c r="A646" s="302" t="s">
        <v>19758</v>
      </c>
      <c r="B646" s="302" t="s">
        <v>23116</v>
      </c>
      <c r="C646">
        <v>6</v>
      </c>
      <c r="D646">
        <v>17</v>
      </c>
      <c r="E646">
        <v>0.7</v>
      </c>
      <c r="F646">
        <v>4.25</v>
      </c>
      <c r="G646">
        <v>4.12</v>
      </c>
    </row>
    <row r="647" spans="1:7">
      <c r="A647" s="302" t="s">
        <v>19759</v>
      </c>
      <c r="B647" s="302" t="s">
        <v>23117</v>
      </c>
      <c r="C647">
        <v>6</v>
      </c>
      <c r="D647">
        <v>37.5</v>
      </c>
      <c r="E647">
        <v>1</v>
      </c>
      <c r="F647">
        <v>4.45</v>
      </c>
      <c r="G647">
        <v>4.32</v>
      </c>
    </row>
    <row r="648" spans="1:7">
      <c r="A648" s="302" t="s">
        <v>26832</v>
      </c>
      <c r="B648" s="302" t="s">
        <v>26833</v>
      </c>
      <c r="C648">
        <v>6</v>
      </c>
      <c r="D648">
        <v>17</v>
      </c>
      <c r="E648">
        <v>0.7</v>
      </c>
      <c r="F648">
        <v>4.3499999999999996</v>
      </c>
      <c r="G648">
        <v>4.22</v>
      </c>
    </row>
    <row r="649" spans="1:7">
      <c r="A649" s="302" t="s">
        <v>19760</v>
      </c>
      <c r="B649" s="302" t="s">
        <v>23118</v>
      </c>
      <c r="C649">
        <v>6</v>
      </c>
      <c r="D649">
        <v>15</v>
      </c>
      <c r="E649">
        <v>0.7</v>
      </c>
      <c r="F649">
        <v>4.25</v>
      </c>
      <c r="G649">
        <v>4.12</v>
      </c>
    </row>
    <row r="650" spans="1:7">
      <c r="A650" s="302" t="s">
        <v>19761</v>
      </c>
      <c r="B650" s="302" t="s">
        <v>23119</v>
      </c>
      <c r="C650">
        <v>6</v>
      </c>
      <c r="D650">
        <v>43</v>
      </c>
      <c r="E650">
        <v>1</v>
      </c>
      <c r="F650">
        <v>12.15</v>
      </c>
      <c r="G650">
        <v>11.79</v>
      </c>
    </row>
    <row r="651" spans="1:7">
      <c r="A651" s="302" t="s">
        <v>19762</v>
      </c>
      <c r="B651" s="302" t="s">
        <v>23120</v>
      </c>
      <c r="C651">
        <v>12</v>
      </c>
      <c r="D651">
        <v>37.5</v>
      </c>
      <c r="E651">
        <v>1</v>
      </c>
      <c r="F651">
        <v>8.75</v>
      </c>
      <c r="G651">
        <v>8.49</v>
      </c>
    </row>
    <row r="652" spans="1:7">
      <c r="A652" s="302" t="s">
        <v>19763</v>
      </c>
      <c r="B652" s="302" t="s">
        <v>23121</v>
      </c>
      <c r="C652">
        <v>6</v>
      </c>
      <c r="D652">
        <v>47</v>
      </c>
      <c r="E652">
        <v>0.7</v>
      </c>
      <c r="F652">
        <v>13.65</v>
      </c>
      <c r="G652">
        <v>13.24</v>
      </c>
    </row>
    <row r="653" spans="1:7">
      <c r="A653" s="302" t="s">
        <v>19764</v>
      </c>
      <c r="B653" s="302" t="s">
        <v>23122</v>
      </c>
      <c r="C653">
        <v>6</v>
      </c>
      <c r="D653">
        <v>22</v>
      </c>
      <c r="E653">
        <v>0.75</v>
      </c>
      <c r="F653">
        <v>9.75</v>
      </c>
      <c r="G653">
        <v>9.26</v>
      </c>
    </row>
    <row r="654" spans="1:7">
      <c r="A654" s="302" t="s">
        <v>19765</v>
      </c>
      <c r="B654" s="302" t="s">
        <v>23123</v>
      </c>
      <c r="C654">
        <v>6</v>
      </c>
      <c r="D654">
        <v>45</v>
      </c>
      <c r="E654">
        <v>0.5</v>
      </c>
      <c r="F654">
        <v>47.95</v>
      </c>
      <c r="G654">
        <v>46.51</v>
      </c>
    </row>
    <row r="655" spans="1:7">
      <c r="A655" s="302" t="s">
        <v>19766</v>
      </c>
      <c r="B655" s="302" t="s">
        <v>23124</v>
      </c>
      <c r="C655">
        <v>6</v>
      </c>
      <c r="D655">
        <v>55</v>
      </c>
      <c r="E655">
        <v>0.7</v>
      </c>
      <c r="F655">
        <v>19</v>
      </c>
      <c r="G655">
        <v>19</v>
      </c>
    </row>
    <row r="656" spans="1:7">
      <c r="A656" s="302" t="s">
        <v>19767</v>
      </c>
      <c r="B656" s="302" t="s">
        <v>23125</v>
      </c>
      <c r="C656">
        <v>6</v>
      </c>
      <c r="D656">
        <v>45</v>
      </c>
      <c r="E656">
        <v>0.5</v>
      </c>
      <c r="F656">
        <v>39</v>
      </c>
      <c r="G656">
        <v>39</v>
      </c>
    </row>
    <row r="657" spans="1:7">
      <c r="A657" s="302" t="s">
        <v>19768</v>
      </c>
      <c r="B657" s="302" t="s">
        <v>23126</v>
      </c>
      <c r="C657">
        <v>6</v>
      </c>
      <c r="D657">
        <v>45</v>
      </c>
      <c r="E657">
        <v>0.5</v>
      </c>
      <c r="F657">
        <v>61.75</v>
      </c>
      <c r="G657">
        <v>59.9</v>
      </c>
    </row>
    <row r="658" spans="1:7">
      <c r="A658" s="302" t="s">
        <v>19769</v>
      </c>
      <c r="B658" s="302" t="s">
        <v>23127</v>
      </c>
      <c r="C658">
        <v>6</v>
      </c>
      <c r="D658">
        <v>40</v>
      </c>
      <c r="E658">
        <v>0.5</v>
      </c>
      <c r="F658">
        <v>19.75</v>
      </c>
      <c r="G658">
        <v>19.16</v>
      </c>
    </row>
    <row r="659" spans="1:7">
      <c r="A659" s="302" t="s">
        <v>19770</v>
      </c>
      <c r="B659" s="302" t="s">
        <v>23128</v>
      </c>
      <c r="C659">
        <v>6</v>
      </c>
      <c r="D659">
        <v>45</v>
      </c>
      <c r="E659">
        <v>0.5</v>
      </c>
      <c r="F659">
        <v>54.55</v>
      </c>
      <c r="G659">
        <v>52.91</v>
      </c>
    </row>
    <row r="660" spans="1:7">
      <c r="A660" s="302" t="s">
        <v>19771</v>
      </c>
      <c r="B660" s="302" t="s">
        <v>23129</v>
      </c>
      <c r="C660">
        <v>6</v>
      </c>
      <c r="D660">
        <v>18</v>
      </c>
      <c r="E660">
        <v>0.5</v>
      </c>
      <c r="F660">
        <v>13.45</v>
      </c>
      <c r="G660">
        <v>13.05</v>
      </c>
    </row>
    <row r="661" spans="1:7">
      <c r="A661" s="302" t="s">
        <v>19772</v>
      </c>
      <c r="B661" s="302" t="s">
        <v>23130</v>
      </c>
      <c r="C661">
        <v>6</v>
      </c>
      <c r="D661">
        <v>45</v>
      </c>
      <c r="E661">
        <v>0.7</v>
      </c>
      <c r="F661">
        <v>11.95</v>
      </c>
      <c r="G661">
        <v>11.59</v>
      </c>
    </row>
    <row r="662" spans="1:7">
      <c r="A662" s="302" t="s">
        <v>19773</v>
      </c>
      <c r="B662" s="302" t="s">
        <v>23131</v>
      </c>
      <c r="C662">
        <v>6</v>
      </c>
      <c r="D662">
        <v>47</v>
      </c>
      <c r="E662">
        <v>0.7</v>
      </c>
      <c r="F662">
        <v>21.45</v>
      </c>
      <c r="G662">
        <v>20.81</v>
      </c>
    </row>
    <row r="663" spans="1:7">
      <c r="A663" s="302" t="s">
        <v>19774</v>
      </c>
      <c r="B663" s="302" t="s">
        <v>23132</v>
      </c>
      <c r="C663">
        <v>6</v>
      </c>
      <c r="D663">
        <v>25</v>
      </c>
      <c r="E663">
        <v>0.7</v>
      </c>
      <c r="F663">
        <v>7.95</v>
      </c>
      <c r="G663">
        <v>7.71</v>
      </c>
    </row>
    <row r="664" spans="1:7">
      <c r="A664" s="302" t="s">
        <v>19775</v>
      </c>
      <c r="B664" s="302" t="s">
        <v>23133</v>
      </c>
      <c r="C664">
        <v>6</v>
      </c>
      <c r="D664">
        <v>38</v>
      </c>
      <c r="E664">
        <v>0.7</v>
      </c>
      <c r="F664">
        <v>8.35</v>
      </c>
      <c r="G664">
        <v>8.1</v>
      </c>
    </row>
    <row r="665" spans="1:7">
      <c r="A665" s="302" t="s">
        <v>19776</v>
      </c>
      <c r="B665" s="302" t="s">
        <v>23134</v>
      </c>
      <c r="C665">
        <v>6</v>
      </c>
      <c r="D665">
        <v>40</v>
      </c>
      <c r="E665">
        <v>0.7</v>
      </c>
      <c r="F665">
        <v>13.15</v>
      </c>
      <c r="G665">
        <v>12.76</v>
      </c>
    </row>
    <row r="666" spans="1:7">
      <c r="A666" s="302" t="s">
        <v>19777</v>
      </c>
      <c r="B666" s="302" t="s">
        <v>23135</v>
      </c>
      <c r="C666">
        <v>6</v>
      </c>
      <c r="D666">
        <v>38</v>
      </c>
      <c r="E666">
        <v>0.7</v>
      </c>
      <c r="F666">
        <v>7.85</v>
      </c>
      <c r="G666">
        <v>7.61</v>
      </c>
    </row>
    <row r="667" spans="1:7">
      <c r="A667" s="302" t="s">
        <v>19778</v>
      </c>
      <c r="B667" s="302" t="s">
        <v>23136</v>
      </c>
      <c r="C667">
        <v>6</v>
      </c>
      <c r="D667">
        <v>40</v>
      </c>
      <c r="E667">
        <v>0.7</v>
      </c>
      <c r="F667">
        <v>8.65</v>
      </c>
      <c r="G667">
        <v>8.65</v>
      </c>
    </row>
    <row r="668" spans="1:7">
      <c r="A668" s="302" t="s">
        <v>19779</v>
      </c>
      <c r="B668" s="302" t="s">
        <v>23137</v>
      </c>
      <c r="C668">
        <v>6</v>
      </c>
      <c r="D668">
        <v>45</v>
      </c>
      <c r="E668">
        <v>0.7</v>
      </c>
      <c r="F668">
        <v>23</v>
      </c>
      <c r="G668">
        <v>23</v>
      </c>
    </row>
    <row r="669" spans="1:7">
      <c r="A669" s="302" t="s">
        <v>19780</v>
      </c>
      <c r="B669" s="302" t="s">
        <v>23138</v>
      </c>
      <c r="C669">
        <v>6</v>
      </c>
      <c r="D669">
        <v>40</v>
      </c>
      <c r="E669">
        <v>0.7</v>
      </c>
      <c r="F669">
        <v>8.0500000000000007</v>
      </c>
      <c r="G669">
        <v>7.81</v>
      </c>
    </row>
    <row r="670" spans="1:7">
      <c r="A670" s="302" t="s">
        <v>19781</v>
      </c>
      <c r="B670" s="302" t="s">
        <v>23139</v>
      </c>
      <c r="C670">
        <v>6</v>
      </c>
      <c r="D670">
        <v>40</v>
      </c>
      <c r="E670">
        <v>0.7</v>
      </c>
      <c r="F670">
        <v>11.25</v>
      </c>
      <c r="G670">
        <v>10.91</v>
      </c>
    </row>
    <row r="671" spans="1:7">
      <c r="A671" s="302" t="s">
        <v>19782</v>
      </c>
      <c r="B671" s="302" t="s">
        <v>23140</v>
      </c>
      <c r="C671">
        <v>6</v>
      </c>
      <c r="D671">
        <v>40</v>
      </c>
      <c r="E671">
        <v>1</v>
      </c>
      <c r="F671">
        <v>11.5</v>
      </c>
      <c r="G671">
        <v>11.5</v>
      </c>
    </row>
    <row r="672" spans="1:7">
      <c r="A672" s="302" t="s">
        <v>19783</v>
      </c>
      <c r="B672" s="302" t="s">
        <v>23141</v>
      </c>
      <c r="C672">
        <v>6</v>
      </c>
      <c r="D672">
        <v>11</v>
      </c>
      <c r="E672">
        <v>0.75</v>
      </c>
      <c r="F672">
        <v>12.25</v>
      </c>
      <c r="G672">
        <v>11.88</v>
      </c>
    </row>
    <row r="673" spans="1:7">
      <c r="A673" s="302" t="s">
        <v>19784</v>
      </c>
      <c r="B673" s="302" t="s">
        <v>23142</v>
      </c>
      <c r="C673">
        <v>6</v>
      </c>
      <c r="D673">
        <v>11</v>
      </c>
      <c r="E673">
        <v>0.75</v>
      </c>
      <c r="F673">
        <v>11.95</v>
      </c>
      <c r="G673">
        <v>11.59</v>
      </c>
    </row>
    <row r="674" spans="1:7">
      <c r="A674" s="302" t="s">
        <v>19785</v>
      </c>
      <c r="B674" s="302" t="s">
        <v>23143</v>
      </c>
      <c r="C674">
        <v>6</v>
      </c>
      <c r="D674">
        <v>15</v>
      </c>
      <c r="E674">
        <v>0.5</v>
      </c>
      <c r="F674">
        <v>5.5</v>
      </c>
      <c r="G674">
        <v>5.5</v>
      </c>
    </row>
    <row r="675" spans="1:7">
      <c r="A675" s="302" t="s">
        <v>19786</v>
      </c>
      <c r="B675" s="302" t="s">
        <v>23144</v>
      </c>
      <c r="C675">
        <v>6</v>
      </c>
      <c r="D675">
        <v>40</v>
      </c>
      <c r="E675">
        <v>0.7</v>
      </c>
      <c r="F675">
        <v>10.95</v>
      </c>
      <c r="G675">
        <v>10.95</v>
      </c>
    </row>
    <row r="676" spans="1:7">
      <c r="A676" s="302" t="s">
        <v>19787</v>
      </c>
      <c r="B676" s="302" t="s">
        <v>23145</v>
      </c>
      <c r="C676">
        <v>6</v>
      </c>
      <c r="D676">
        <v>40</v>
      </c>
      <c r="E676">
        <v>1</v>
      </c>
      <c r="F676">
        <v>12.65</v>
      </c>
      <c r="G676">
        <v>12.27</v>
      </c>
    </row>
    <row r="677" spans="1:7">
      <c r="A677" s="302" t="s">
        <v>19788</v>
      </c>
      <c r="B677" s="302" t="s">
        <v>23146</v>
      </c>
      <c r="C677">
        <v>6</v>
      </c>
      <c r="D677">
        <v>40</v>
      </c>
      <c r="E677">
        <v>0.7</v>
      </c>
      <c r="F677">
        <v>14.25</v>
      </c>
      <c r="G677">
        <v>13.82</v>
      </c>
    </row>
    <row r="678" spans="1:7">
      <c r="A678" s="302" t="s">
        <v>19789</v>
      </c>
      <c r="B678" s="302" t="s">
        <v>23147</v>
      </c>
      <c r="C678">
        <v>6</v>
      </c>
      <c r="D678">
        <v>44</v>
      </c>
      <c r="E678">
        <v>0.7</v>
      </c>
      <c r="F678">
        <v>18</v>
      </c>
      <c r="G678">
        <v>18</v>
      </c>
    </row>
    <row r="679" spans="1:7">
      <c r="A679" s="302" t="s">
        <v>19790</v>
      </c>
      <c r="B679" s="302" t="s">
        <v>23148</v>
      </c>
      <c r="C679">
        <v>6</v>
      </c>
      <c r="D679">
        <v>40</v>
      </c>
      <c r="E679">
        <v>0.7</v>
      </c>
      <c r="F679">
        <v>20</v>
      </c>
      <c r="G679">
        <v>20</v>
      </c>
    </row>
    <row r="680" spans="1:7">
      <c r="A680" s="302" t="s">
        <v>19791</v>
      </c>
      <c r="B680" s="302" t="s">
        <v>23149</v>
      </c>
      <c r="C680">
        <v>6</v>
      </c>
      <c r="D680">
        <v>25</v>
      </c>
      <c r="E680">
        <v>0.7</v>
      </c>
      <c r="F680">
        <v>6.15</v>
      </c>
      <c r="G680">
        <v>5.97</v>
      </c>
    </row>
    <row r="681" spans="1:7">
      <c r="A681" s="302" t="s">
        <v>19792</v>
      </c>
      <c r="B681" s="302" t="s">
        <v>23150</v>
      </c>
      <c r="C681">
        <v>6</v>
      </c>
      <c r="D681">
        <v>43</v>
      </c>
      <c r="E681">
        <v>0.7</v>
      </c>
      <c r="F681">
        <v>6.15</v>
      </c>
      <c r="G681">
        <v>5.97</v>
      </c>
    </row>
    <row r="682" spans="1:7">
      <c r="A682" s="302" t="s">
        <v>19793</v>
      </c>
      <c r="B682" s="302" t="s">
        <v>23151</v>
      </c>
      <c r="C682">
        <v>6</v>
      </c>
      <c r="D682">
        <v>40</v>
      </c>
      <c r="E682">
        <v>0.7</v>
      </c>
      <c r="F682">
        <v>6.15</v>
      </c>
      <c r="G682">
        <v>5.97</v>
      </c>
    </row>
    <row r="683" spans="1:7">
      <c r="A683" s="302" t="s">
        <v>19794</v>
      </c>
      <c r="B683" s="302" t="s">
        <v>23152</v>
      </c>
      <c r="C683">
        <v>6</v>
      </c>
      <c r="D683">
        <v>40</v>
      </c>
      <c r="E683">
        <v>0.7</v>
      </c>
      <c r="F683">
        <v>6.15</v>
      </c>
      <c r="G683">
        <v>5.97</v>
      </c>
    </row>
    <row r="684" spans="1:7">
      <c r="A684" s="302" t="s">
        <v>19795</v>
      </c>
      <c r="B684" s="302" t="s">
        <v>23153</v>
      </c>
      <c r="C684">
        <v>6</v>
      </c>
      <c r="D684">
        <v>40</v>
      </c>
      <c r="E684">
        <v>0.7</v>
      </c>
      <c r="F684">
        <v>6.15</v>
      </c>
      <c r="G684">
        <v>5.97</v>
      </c>
    </row>
    <row r="685" spans="1:7">
      <c r="A685" s="302" t="s">
        <v>26834</v>
      </c>
      <c r="B685" s="302" t="s">
        <v>26835</v>
      </c>
      <c r="C685">
        <v>6</v>
      </c>
      <c r="D685">
        <v>35</v>
      </c>
      <c r="E685">
        <v>0.7</v>
      </c>
      <c r="F685">
        <v>16.45</v>
      </c>
      <c r="G685">
        <v>15.96</v>
      </c>
    </row>
    <row r="686" spans="1:7">
      <c r="A686" s="302" t="s">
        <v>19796</v>
      </c>
      <c r="B686" s="302" t="s">
        <v>23154</v>
      </c>
      <c r="C686">
        <v>12</v>
      </c>
      <c r="D686">
        <v>40</v>
      </c>
      <c r="E686">
        <v>1</v>
      </c>
      <c r="F686">
        <v>23.25</v>
      </c>
      <c r="G686">
        <v>22.55</v>
      </c>
    </row>
    <row r="687" spans="1:7">
      <c r="A687" s="302" t="s">
        <v>26836</v>
      </c>
      <c r="B687" s="302" t="s">
        <v>26837</v>
      </c>
      <c r="C687">
        <v>6</v>
      </c>
      <c r="D687">
        <v>40</v>
      </c>
      <c r="E687">
        <v>0.7</v>
      </c>
      <c r="F687">
        <v>23.95</v>
      </c>
      <c r="G687">
        <v>23.23</v>
      </c>
    </row>
    <row r="688" spans="1:7">
      <c r="A688" s="302" t="s">
        <v>19797</v>
      </c>
      <c r="B688" s="302" t="s">
        <v>23155</v>
      </c>
      <c r="C688">
        <v>6</v>
      </c>
      <c r="D688">
        <v>40</v>
      </c>
      <c r="E688">
        <v>0.7</v>
      </c>
      <c r="F688">
        <v>19.95</v>
      </c>
      <c r="G688">
        <v>19.350000000000001</v>
      </c>
    </row>
    <row r="689" spans="1:7">
      <c r="A689" s="302" t="s">
        <v>19798</v>
      </c>
      <c r="B689" s="302" t="s">
        <v>23156</v>
      </c>
      <c r="C689">
        <v>6</v>
      </c>
      <c r="D689">
        <v>43</v>
      </c>
      <c r="E689">
        <v>0.7</v>
      </c>
      <c r="F689">
        <v>44.75</v>
      </c>
      <c r="G689">
        <v>43.41</v>
      </c>
    </row>
    <row r="690" spans="1:7">
      <c r="A690" s="302" t="s">
        <v>19799</v>
      </c>
      <c r="B690" s="302" t="s">
        <v>23157</v>
      </c>
      <c r="C690">
        <v>6</v>
      </c>
      <c r="D690">
        <v>43</v>
      </c>
      <c r="E690">
        <v>1</v>
      </c>
      <c r="F690">
        <v>42.85</v>
      </c>
      <c r="G690">
        <v>41.56</v>
      </c>
    </row>
    <row r="691" spans="1:7">
      <c r="A691" s="302" t="s">
        <v>19800</v>
      </c>
      <c r="B691" s="302" t="s">
        <v>23158</v>
      </c>
      <c r="C691">
        <v>6</v>
      </c>
      <c r="D691">
        <v>43</v>
      </c>
      <c r="E691">
        <v>0.7</v>
      </c>
      <c r="F691">
        <v>62.45</v>
      </c>
      <c r="G691">
        <v>60.58</v>
      </c>
    </row>
    <row r="692" spans="1:7">
      <c r="A692" s="302" t="s">
        <v>26838</v>
      </c>
      <c r="B692" s="302" t="s">
        <v>26839</v>
      </c>
      <c r="C692">
        <v>6</v>
      </c>
      <c r="D692">
        <v>40</v>
      </c>
      <c r="E692">
        <v>0.7</v>
      </c>
      <c r="F692">
        <v>18.45</v>
      </c>
      <c r="G692">
        <v>17.899999999999999</v>
      </c>
    </row>
    <row r="693" spans="1:7">
      <c r="A693" s="302" t="s">
        <v>19801</v>
      </c>
      <c r="B693" s="302" t="s">
        <v>23159</v>
      </c>
      <c r="C693">
        <v>6</v>
      </c>
      <c r="D693">
        <v>40</v>
      </c>
      <c r="E693">
        <v>0.7</v>
      </c>
      <c r="F693">
        <v>16.45</v>
      </c>
      <c r="G693">
        <v>16.45</v>
      </c>
    </row>
    <row r="694" spans="1:7">
      <c r="A694" s="302" t="s">
        <v>26840</v>
      </c>
      <c r="B694" s="302" t="s">
        <v>26841</v>
      </c>
      <c r="C694">
        <v>6</v>
      </c>
      <c r="D694">
        <v>51.5</v>
      </c>
      <c r="E694">
        <v>0.7</v>
      </c>
      <c r="F694">
        <v>69.849999999999994</v>
      </c>
      <c r="G694">
        <v>69.849999999999994</v>
      </c>
    </row>
    <row r="695" spans="1:7">
      <c r="A695" s="302" t="s">
        <v>19802</v>
      </c>
      <c r="B695" s="302" t="s">
        <v>23160</v>
      </c>
      <c r="C695">
        <v>6</v>
      </c>
      <c r="D695">
        <v>45.5</v>
      </c>
      <c r="E695">
        <v>0.7</v>
      </c>
      <c r="F695">
        <v>55.85</v>
      </c>
      <c r="G695">
        <v>54.17</v>
      </c>
    </row>
    <row r="696" spans="1:7">
      <c r="A696" s="302" t="s">
        <v>19803</v>
      </c>
      <c r="B696" s="302" t="s">
        <v>23161</v>
      </c>
      <c r="C696">
        <v>6</v>
      </c>
      <c r="D696">
        <v>48</v>
      </c>
      <c r="E696">
        <v>0.7</v>
      </c>
      <c r="F696">
        <v>299.25</v>
      </c>
      <c r="G696">
        <v>290.27</v>
      </c>
    </row>
    <row r="697" spans="1:7">
      <c r="A697" s="302" t="s">
        <v>19804</v>
      </c>
      <c r="B697" s="302" t="s">
        <v>23162</v>
      </c>
      <c r="C697">
        <v>6</v>
      </c>
      <c r="D697">
        <v>48</v>
      </c>
      <c r="E697">
        <v>0.7</v>
      </c>
      <c r="F697">
        <v>346.55</v>
      </c>
      <c r="G697">
        <v>336.15</v>
      </c>
    </row>
    <row r="698" spans="1:7">
      <c r="A698" s="302" t="s">
        <v>19805</v>
      </c>
      <c r="B698" s="302" t="s">
        <v>23163</v>
      </c>
      <c r="C698">
        <v>6</v>
      </c>
      <c r="D698">
        <v>53</v>
      </c>
      <c r="E698">
        <v>0.7</v>
      </c>
      <c r="F698">
        <v>459.95</v>
      </c>
      <c r="G698">
        <v>446.15</v>
      </c>
    </row>
    <row r="699" spans="1:7">
      <c r="A699" s="302" t="s">
        <v>19806</v>
      </c>
      <c r="B699" s="302" t="s">
        <v>23164</v>
      </c>
      <c r="C699">
        <v>6</v>
      </c>
      <c r="D699">
        <v>36</v>
      </c>
      <c r="E699">
        <v>0.7</v>
      </c>
      <c r="F699">
        <v>2.5499999999999998</v>
      </c>
      <c r="G699">
        <v>2.4700000000000002</v>
      </c>
    </row>
    <row r="700" spans="1:7">
      <c r="A700" s="302" t="s">
        <v>26842</v>
      </c>
      <c r="B700" s="302" t="s">
        <v>26843</v>
      </c>
      <c r="C700">
        <v>6</v>
      </c>
      <c r="D700">
        <v>21</v>
      </c>
      <c r="E700">
        <v>0.7</v>
      </c>
      <c r="F700">
        <v>10.95</v>
      </c>
      <c r="G700">
        <v>10.62</v>
      </c>
    </row>
    <row r="701" spans="1:7">
      <c r="A701" s="302" t="s">
        <v>26844</v>
      </c>
      <c r="B701" s="302" t="s">
        <v>26845</v>
      </c>
      <c r="C701">
        <v>6</v>
      </c>
      <c r="D701">
        <v>24.7</v>
      </c>
      <c r="E701">
        <v>0.7</v>
      </c>
      <c r="F701">
        <v>21.45</v>
      </c>
      <c r="G701">
        <v>20.81</v>
      </c>
    </row>
    <row r="702" spans="1:7">
      <c r="A702" s="302" t="s">
        <v>19807</v>
      </c>
      <c r="B702" s="302" t="s">
        <v>23165</v>
      </c>
      <c r="C702">
        <v>6</v>
      </c>
      <c r="D702">
        <v>43</v>
      </c>
      <c r="E702">
        <v>0.7</v>
      </c>
      <c r="F702">
        <v>8.5</v>
      </c>
      <c r="G702">
        <v>8.5</v>
      </c>
    </row>
    <row r="703" spans="1:7">
      <c r="A703" s="302" t="s">
        <v>19808</v>
      </c>
      <c r="B703" s="302" t="s">
        <v>23166</v>
      </c>
      <c r="C703">
        <v>6</v>
      </c>
      <c r="D703">
        <v>43</v>
      </c>
      <c r="E703">
        <v>0.7</v>
      </c>
      <c r="F703">
        <v>13.25</v>
      </c>
      <c r="G703">
        <v>12.85</v>
      </c>
    </row>
    <row r="704" spans="1:7">
      <c r="A704" s="302" t="s">
        <v>19809</v>
      </c>
      <c r="B704" s="302" t="s">
        <v>23167</v>
      </c>
      <c r="C704">
        <v>6</v>
      </c>
      <c r="D704">
        <v>43</v>
      </c>
      <c r="E704">
        <v>0.7</v>
      </c>
      <c r="F704">
        <v>12.95</v>
      </c>
      <c r="G704">
        <v>12.56</v>
      </c>
    </row>
    <row r="705" spans="1:7">
      <c r="A705" s="302" t="s">
        <v>26846</v>
      </c>
      <c r="B705" s="302" t="s">
        <v>26847</v>
      </c>
      <c r="C705">
        <v>6</v>
      </c>
      <c r="D705">
        <v>37.5</v>
      </c>
      <c r="E705">
        <v>0.7</v>
      </c>
      <c r="F705">
        <v>10.95</v>
      </c>
      <c r="G705">
        <v>10.62</v>
      </c>
    </row>
    <row r="706" spans="1:7">
      <c r="A706" s="302" t="s">
        <v>19810</v>
      </c>
      <c r="B706" s="302" t="s">
        <v>23168</v>
      </c>
      <c r="C706">
        <v>6</v>
      </c>
      <c r="D706">
        <v>37.5</v>
      </c>
      <c r="E706">
        <v>0.7</v>
      </c>
      <c r="F706">
        <v>10.45</v>
      </c>
      <c r="G706">
        <v>10.14</v>
      </c>
    </row>
    <row r="707" spans="1:7">
      <c r="A707" s="302" t="s">
        <v>19811</v>
      </c>
      <c r="B707" s="302" t="s">
        <v>23169</v>
      </c>
      <c r="C707">
        <v>6</v>
      </c>
      <c r="D707">
        <v>37.5</v>
      </c>
      <c r="E707">
        <v>0.7</v>
      </c>
      <c r="F707">
        <v>10.45</v>
      </c>
      <c r="G707">
        <v>10.14</v>
      </c>
    </row>
    <row r="708" spans="1:7">
      <c r="A708" s="302" t="s">
        <v>19812</v>
      </c>
      <c r="B708" s="302" t="s">
        <v>23170</v>
      </c>
      <c r="C708">
        <v>6</v>
      </c>
      <c r="D708">
        <v>28</v>
      </c>
      <c r="E708">
        <v>0.7</v>
      </c>
      <c r="F708">
        <v>13.45</v>
      </c>
      <c r="G708">
        <v>13.05</v>
      </c>
    </row>
    <row r="709" spans="1:7">
      <c r="A709" s="302" t="s">
        <v>19813</v>
      </c>
      <c r="B709" s="302" t="s">
        <v>23171</v>
      </c>
      <c r="C709">
        <v>6</v>
      </c>
      <c r="D709">
        <v>23</v>
      </c>
      <c r="E709">
        <v>0.7</v>
      </c>
      <c r="F709">
        <v>13.25</v>
      </c>
      <c r="G709">
        <v>12.85</v>
      </c>
    </row>
    <row r="710" spans="1:7">
      <c r="A710" s="302" t="s">
        <v>19814</v>
      </c>
      <c r="B710" s="302" t="s">
        <v>23172</v>
      </c>
      <c r="C710">
        <v>6</v>
      </c>
      <c r="D710">
        <v>40</v>
      </c>
      <c r="E710">
        <v>0.7</v>
      </c>
      <c r="F710">
        <v>25.95</v>
      </c>
      <c r="G710">
        <v>25.17</v>
      </c>
    </row>
    <row r="711" spans="1:7">
      <c r="A711" s="302" t="s">
        <v>19815</v>
      </c>
      <c r="B711" s="302" t="s">
        <v>23173</v>
      </c>
      <c r="C711">
        <v>6</v>
      </c>
      <c r="D711">
        <v>40</v>
      </c>
      <c r="E711">
        <v>1</v>
      </c>
      <c r="F711">
        <v>11.65</v>
      </c>
      <c r="G711">
        <v>11.3</v>
      </c>
    </row>
    <row r="712" spans="1:7">
      <c r="A712" s="302" t="s">
        <v>19816</v>
      </c>
      <c r="B712" s="302" t="s">
        <v>23174</v>
      </c>
      <c r="C712">
        <v>6</v>
      </c>
      <c r="D712">
        <v>40</v>
      </c>
      <c r="E712">
        <v>1</v>
      </c>
      <c r="F712">
        <v>16.45</v>
      </c>
      <c r="G712">
        <v>15.96</v>
      </c>
    </row>
    <row r="713" spans="1:7">
      <c r="A713" s="302" t="s">
        <v>19817</v>
      </c>
      <c r="B713" s="302" t="s">
        <v>23175</v>
      </c>
      <c r="C713">
        <v>6</v>
      </c>
      <c r="D713">
        <v>45</v>
      </c>
      <c r="E713">
        <v>0.5</v>
      </c>
      <c r="F713">
        <v>23.05</v>
      </c>
      <c r="G713">
        <v>22.36</v>
      </c>
    </row>
    <row r="714" spans="1:7">
      <c r="A714" s="302" t="s">
        <v>19818</v>
      </c>
      <c r="B714" s="302" t="s">
        <v>23176</v>
      </c>
      <c r="C714">
        <v>6</v>
      </c>
      <c r="D714">
        <v>45</v>
      </c>
      <c r="E714">
        <v>0.5</v>
      </c>
      <c r="F714">
        <v>18.75</v>
      </c>
      <c r="G714">
        <v>18.190000000000001</v>
      </c>
    </row>
    <row r="715" spans="1:7">
      <c r="A715" s="302" t="s">
        <v>19819</v>
      </c>
      <c r="B715" s="302" t="s">
        <v>23177</v>
      </c>
      <c r="C715">
        <v>6</v>
      </c>
      <c r="D715">
        <v>57</v>
      </c>
      <c r="E715">
        <v>0.5</v>
      </c>
      <c r="F715">
        <v>25.25</v>
      </c>
      <c r="G715">
        <v>24.49</v>
      </c>
    </row>
    <row r="716" spans="1:7">
      <c r="A716" s="302" t="s">
        <v>26848</v>
      </c>
      <c r="B716" s="302" t="s">
        <v>26849</v>
      </c>
      <c r="C716">
        <v>6</v>
      </c>
      <c r="D716">
        <v>40</v>
      </c>
      <c r="E716">
        <v>0.7</v>
      </c>
      <c r="F716">
        <v>5.65</v>
      </c>
      <c r="G716">
        <v>5.65</v>
      </c>
    </row>
    <row r="717" spans="1:7">
      <c r="A717" s="302" t="s">
        <v>26850</v>
      </c>
      <c r="B717" s="302" t="s">
        <v>26851</v>
      </c>
      <c r="C717">
        <v>6</v>
      </c>
      <c r="D717">
        <v>47</v>
      </c>
      <c r="E717">
        <v>0.7</v>
      </c>
      <c r="F717">
        <v>6.35</v>
      </c>
      <c r="G717">
        <v>6.35</v>
      </c>
    </row>
    <row r="718" spans="1:7">
      <c r="A718" s="302" t="s">
        <v>19820</v>
      </c>
      <c r="B718" s="302" t="s">
        <v>23178</v>
      </c>
      <c r="C718">
        <v>6</v>
      </c>
      <c r="D718">
        <v>40</v>
      </c>
      <c r="E718">
        <v>0.7</v>
      </c>
      <c r="F718">
        <v>7.95</v>
      </c>
      <c r="G718">
        <v>7.71</v>
      </c>
    </row>
    <row r="719" spans="1:7">
      <c r="A719" s="302" t="s">
        <v>26852</v>
      </c>
      <c r="B719" s="302" t="s">
        <v>26853</v>
      </c>
      <c r="C719">
        <v>6</v>
      </c>
      <c r="D719">
        <v>37.5</v>
      </c>
      <c r="E719">
        <v>1</v>
      </c>
      <c r="F719">
        <v>2.0499999999999998</v>
      </c>
      <c r="G719">
        <v>1.99</v>
      </c>
    </row>
    <row r="720" spans="1:7">
      <c r="A720" s="302" t="s">
        <v>19821</v>
      </c>
      <c r="B720" s="302" t="s">
        <v>23179</v>
      </c>
      <c r="C720">
        <v>6</v>
      </c>
      <c r="D720">
        <v>22</v>
      </c>
      <c r="E720">
        <v>0.7</v>
      </c>
      <c r="F720">
        <v>12.95</v>
      </c>
      <c r="G720">
        <v>12.56</v>
      </c>
    </row>
    <row r="721" spans="1:7">
      <c r="A721" s="302" t="s">
        <v>19822</v>
      </c>
      <c r="B721" s="302" t="s">
        <v>23180</v>
      </c>
      <c r="C721">
        <v>6</v>
      </c>
      <c r="D721">
        <v>40</v>
      </c>
      <c r="E721">
        <v>0.7</v>
      </c>
      <c r="F721">
        <v>19.850000000000001</v>
      </c>
      <c r="G721">
        <v>19.25</v>
      </c>
    </row>
    <row r="722" spans="1:7">
      <c r="A722" s="302" t="s">
        <v>19823</v>
      </c>
      <c r="B722" s="302" t="s">
        <v>23181</v>
      </c>
      <c r="C722">
        <v>12</v>
      </c>
      <c r="D722">
        <v>40</v>
      </c>
      <c r="E722">
        <v>1</v>
      </c>
      <c r="F722">
        <v>10.55</v>
      </c>
      <c r="G722">
        <v>10.23</v>
      </c>
    </row>
    <row r="723" spans="1:7">
      <c r="A723" s="302" t="s">
        <v>19824</v>
      </c>
      <c r="B723" s="302" t="s">
        <v>23182</v>
      </c>
      <c r="C723">
        <v>6</v>
      </c>
      <c r="D723">
        <v>38</v>
      </c>
      <c r="E723">
        <v>0.7</v>
      </c>
      <c r="F723">
        <v>13.85</v>
      </c>
      <c r="G723">
        <v>13.43</v>
      </c>
    </row>
    <row r="724" spans="1:7">
      <c r="A724" s="302" t="s">
        <v>26854</v>
      </c>
      <c r="B724" s="302" t="s">
        <v>26855</v>
      </c>
      <c r="C724">
        <v>6</v>
      </c>
      <c r="D724">
        <v>38</v>
      </c>
      <c r="E724">
        <v>0.7</v>
      </c>
      <c r="F724">
        <v>37.950000000000003</v>
      </c>
      <c r="G724">
        <v>36.81</v>
      </c>
    </row>
    <row r="725" spans="1:7">
      <c r="A725" s="302" t="s">
        <v>19825</v>
      </c>
      <c r="B725" s="302" t="s">
        <v>23183</v>
      </c>
      <c r="C725">
        <v>6</v>
      </c>
      <c r="D725">
        <v>50</v>
      </c>
      <c r="E725">
        <v>0.7</v>
      </c>
      <c r="F725">
        <v>45</v>
      </c>
      <c r="G725">
        <v>45</v>
      </c>
    </row>
    <row r="726" spans="1:7">
      <c r="A726" s="302" t="s">
        <v>19826</v>
      </c>
      <c r="B726" s="302" t="s">
        <v>23184</v>
      </c>
      <c r="C726">
        <v>6</v>
      </c>
      <c r="D726">
        <v>50</v>
      </c>
      <c r="E726">
        <v>0.7</v>
      </c>
      <c r="F726">
        <v>34.950000000000003</v>
      </c>
      <c r="G726">
        <v>33.9</v>
      </c>
    </row>
    <row r="727" spans="1:7">
      <c r="A727" s="302" t="s">
        <v>26856</v>
      </c>
      <c r="B727" s="302" t="s">
        <v>26857</v>
      </c>
      <c r="C727">
        <v>6</v>
      </c>
      <c r="D727">
        <v>50</v>
      </c>
      <c r="E727">
        <v>0.7</v>
      </c>
      <c r="F727">
        <v>33.950000000000003</v>
      </c>
      <c r="G727">
        <v>33.950000000000003</v>
      </c>
    </row>
    <row r="728" spans="1:7">
      <c r="A728" s="302" t="s">
        <v>19827</v>
      </c>
      <c r="B728" s="302" t="s">
        <v>23185</v>
      </c>
      <c r="C728">
        <v>6</v>
      </c>
      <c r="D728">
        <v>50</v>
      </c>
      <c r="E728">
        <v>0.7</v>
      </c>
      <c r="F728">
        <v>34.450000000000003</v>
      </c>
      <c r="G728">
        <v>33.42</v>
      </c>
    </row>
    <row r="729" spans="1:7">
      <c r="A729" s="302" t="s">
        <v>19828</v>
      </c>
      <c r="B729" s="302" t="s">
        <v>23186</v>
      </c>
      <c r="C729">
        <v>6</v>
      </c>
      <c r="D729">
        <v>50</v>
      </c>
      <c r="E729">
        <v>0.7</v>
      </c>
      <c r="F729">
        <v>39.75</v>
      </c>
      <c r="G729">
        <v>38.56</v>
      </c>
    </row>
    <row r="730" spans="1:7">
      <c r="A730" s="302" t="s">
        <v>26858</v>
      </c>
      <c r="B730" s="302" t="s">
        <v>26859</v>
      </c>
      <c r="C730">
        <v>6</v>
      </c>
      <c r="D730">
        <v>50</v>
      </c>
      <c r="E730">
        <v>0.7</v>
      </c>
      <c r="F730">
        <v>41.85</v>
      </c>
      <c r="G730">
        <v>40.590000000000003</v>
      </c>
    </row>
    <row r="731" spans="1:7">
      <c r="A731" s="302" t="s">
        <v>19829</v>
      </c>
      <c r="B731" s="302" t="s">
        <v>23187</v>
      </c>
      <c r="C731">
        <v>6</v>
      </c>
      <c r="D731">
        <v>56.1</v>
      </c>
      <c r="E731">
        <v>0.7</v>
      </c>
      <c r="F731">
        <v>77.849999999999994</v>
      </c>
      <c r="G731">
        <v>75.510000000000005</v>
      </c>
    </row>
    <row r="732" spans="1:7">
      <c r="A732" s="302" t="s">
        <v>19830</v>
      </c>
      <c r="B732" s="302" t="s">
        <v>23188</v>
      </c>
      <c r="C732">
        <v>6</v>
      </c>
      <c r="D732">
        <v>55.2</v>
      </c>
      <c r="E732">
        <v>0.7</v>
      </c>
      <c r="F732">
        <v>71.95</v>
      </c>
      <c r="G732">
        <v>69.790000000000006</v>
      </c>
    </row>
    <row r="733" spans="1:7">
      <c r="A733" s="302" t="s">
        <v>19831</v>
      </c>
      <c r="B733" s="302" t="s">
        <v>23189</v>
      </c>
      <c r="C733">
        <v>6</v>
      </c>
      <c r="D733">
        <v>50</v>
      </c>
      <c r="E733">
        <v>0.7</v>
      </c>
      <c r="F733">
        <v>26.15</v>
      </c>
      <c r="G733">
        <v>25.37</v>
      </c>
    </row>
    <row r="734" spans="1:7">
      <c r="A734" s="302" t="s">
        <v>19832</v>
      </c>
      <c r="B734" s="302" t="s">
        <v>23190</v>
      </c>
      <c r="C734">
        <v>6</v>
      </c>
      <c r="D734">
        <v>50</v>
      </c>
      <c r="E734">
        <v>0.7</v>
      </c>
      <c r="F734">
        <v>26.85</v>
      </c>
      <c r="G734">
        <v>26.04</v>
      </c>
    </row>
    <row r="735" spans="1:7">
      <c r="A735" s="302" t="s">
        <v>19833</v>
      </c>
      <c r="B735" s="302" t="s">
        <v>23191</v>
      </c>
      <c r="C735">
        <v>6</v>
      </c>
      <c r="D735">
        <v>50</v>
      </c>
      <c r="E735">
        <v>0.7</v>
      </c>
      <c r="F735">
        <v>46.45</v>
      </c>
      <c r="G735">
        <v>45.06</v>
      </c>
    </row>
    <row r="736" spans="1:7">
      <c r="A736" s="302" t="s">
        <v>19834</v>
      </c>
      <c r="B736" s="302" t="s">
        <v>23192</v>
      </c>
      <c r="C736">
        <v>6</v>
      </c>
      <c r="D736">
        <v>38</v>
      </c>
      <c r="E736">
        <v>0.7</v>
      </c>
      <c r="F736">
        <v>8.85</v>
      </c>
      <c r="G736">
        <v>8.58</v>
      </c>
    </row>
    <row r="737" spans="1:7">
      <c r="A737" s="302" t="s">
        <v>19835</v>
      </c>
      <c r="B737" s="302" t="s">
        <v>23193</v>
      </c>
      <c r="C737">
        <v>6</v>
      </c>
      <c r="D737">
        <v>40</v>
      </c>
      <c r="E737">
        <v>0.7</v>
      </c>
      <c r="F737">
        <v>11.65</v>
      </c>
      <c r="G737">
        <v>11.65</v>
      </c>
    </row>
    <row r="738" spans="1:7">
      <c r="A738" s="302" t="s">
        <v>19836</v>
      </c>
      <c r="B738" s="302" t="s">
        <v>23194</v>
      </c>
      <c r="C738">
        <v>12</v>
      </c>
      <c r="D738">
        <v>45</v>
      </c>
      <c r="E738">
        <v>1</v>
      </c>
      <c r="F738">
        <v>12.45</v>
      </c>
      <c r="G738">
        <v>12.08</v>
      </c>
    </row>
    <row r="739" spans="1:7">
      <c r="A739" s="302" t="s">
        <v>26860</v>
      </c>
      <c r="B739" s="302" t="s">
        <v>26861</v>
      </c>
      <c r="C739">
        <v>6</v>
      </c>
      <c r="D739">
        <v>45</v>
      </c>
      <c r="E739">
        <v>0.7</v>
      </c>
      <c r="F739">
        <v>12.65</v>
      </c>
      <c r="G739">
        <v>12.27</v>
      </c>
    </row>
    <row r="740" spans="1:7">
      <c r="A740" s="302" t="s">
        <v>26862</v>
      </c>
      <c r="B740" s="302" t="s">
        <v>26863</v>
      </c>
      <c r="C740">
        <v>6</v>
      </c>
      <c r="D740">
        <v>45</v>
      </c>
      <c r="E740">
        <v>0.7</v>
      </c>
      <c r="F740">
        <v>22.95</v>
      </c>
      <c r="G740">
        <v>22.26</v>
      </c>
    </row>
    <row r="741" spans="1:7">
      <c r="A741" s="302" t="s">
        <v>19837</v>
      </c>
      <c r="B741" s="302" t="s">
        <v>23195</v>
      </c>
      <c r="C741">
        <v>6</v>
      </c>
      <c r="D741">
        <v>40</v>
      </c>
      <c r="E741">
        <v>1</v>
      </c>
      <c r="F741">
        <v>9.4499999999999993</v>
      </c>
      <c r="G741">
        <v>9.4499999999999993</v>
      </c>
    </row>
    <row r="742" spans="1:7">
      <c r="A742" s="302" t="s">
        <v>19838</v>
      </c>
      <c r="B742" s="302" t="s">
        <v>23196</v>
      </c>
      <c r="C742">
        <v>6</v>
      </c>
      <c r="D742">
        <v>40</v>
      </c>
      <c r="E742">
        <v>0.7</v>
      </c>
      <c r="F742">
        <v>9.9499999999999993</v>
      </c>
      <c r="G742">
        <v>9.65</v>
      </c>
    </row>
    <row r="743" spans="1:7">
      <c r="A743" s="302" t="s">
        <v>26864</v>
      </c>
      <c r="B743" s="302" t="s">
        <v>26865</v>
      </c>
      <c r="C743">
        <v>6</v>
      </c>
      <c r="D743">
        <v>40</v>
      </c>
      <c r="E743">
        <v>0.7</v>
      </c>
      <c r="F743">
        <v>11.25</v>
      </c>
      <c r="G743">
        <v>10.91</v>
      </c>
    </row>
    <row r="744" spans="1:7">
      <c r="A744" s="302" t="s">
        <v>19839</v>
      </c>
      <c r="B744" s="302" t="s">
        <v>23197</v>
      </c>
      <c r="C744">
        <v>6</v>
      </c>
      <c r="D744">
        <v>40</v>
      </c>
      <c r="E744">
        <v>0.7</v>
      </c>
      <c r="F744">
        <v>9.65</v>
      </c>
      <c r="G744">
        <v>9.65</v>
      </c>
    </row>
    <row r="745" spans="1:7">
      <c r="A745" s="302" t="s">
        <v>26866</v>
      </c>
      <c r="B745" s="302" t="s">
        <v>26867</v>
      </c>
      <c r="C745">
        <v>6</v>
      </c>
      <c r="D745">
        <v>45.6</v>
      </c>
      <c r="E745">
        <v>0.7</v>
      </c>
      <c r="F745">
        <v>19.850000000000001</v>
      </c>
      <c r="G745">
        <v>19.25</v>
      </c>
    </row>
    <row r="746" spans="1:7">
      <c r="A746" s="302" t="s">
        <v>19840</v>
      </c>
      <c r="B746" s="302" t="s">
        <v>23198</v>
      </c>
      <c r="C746">
        <v>6</v>
      </c>
      <c r="D746">
        <v>45.6</v>
      </c>
      <c r="E746">
        <v>0.7</v>
      </c>
      <c r="F746">
        <v>19.55</v>
      </c>
      <c r="G746">
        <v>18.96</v>
      </c>
    </row>
    <row r="747" spans="1:7">
      <c r="A747" s="302" t="s">
        <v>19841</v>
      </c>
      <c r="B747" s="302" t="s">
        <v>23199</v>
      </c>
      <c r="C747">
        <v>6</v>
      </c>
      <c r="D747">
        <v>45</v>
      </c>
      <c r="E747">
        <v>0.7</v>
      </c>
      <c r="F747">
        <v>12.35</v>
      </c>
      <c r="G747">
        <v>11.98</v>
      </c>
    </row>
    <row r="748" spans="1:7">
      <c r="A748" s="302" t="s">
        <v>26868</v>
      </c>
      <c r="B748" s="302" t="s">
        <v>26869</v>
      </c>
      <c r="C748">
        <v>6</v>
      </c>
      <c r="D748">
        <v>45</v>
      </c>
      <c r="E748">
        <v>0.7</v>
      </c>
      <c r="F748">
        <v>15.95</v>
      </c>
      <c r="G748">
        <v>15.47</v>
      </c>
    </row>
    <row r="749" spans="1:7">
      <c r="A749" s="302" t="s">
        <v>19842</v>
      </c>
      <c r="B749" s="302" t="s">
        <v>23200</v>
      </c>
      <c r="C749">
        <v>6</v>
      </c>
      <c r="D749">
        <v>15</v>
      </c>
      <c r="E749">
        <v>0.7</v>
      </c>
      <c r="F749">
        <v>16.45</v>
      </c>
      <c r="G749">
        <v>15.96</v>
      </c>
    </row>
    <row r="750" spans="1:7">
      <c r="A750" s="302" t="s">
        <v>26870</v>
      </c>
      <c r="B750" s="302" t="s">
        <v>26871</v>
      </c>
      <c r="C750">
        <v>6</v>
      </c>
      <c r="D750">
        <v>40</v>
      </c>
      <c r="E750">
        <v>0.7</v>
      </c>
      <c r="F750">
        <v>18.95</v>
      </c>
      <c r="G750">
        <v>18.38</v>
      </c>
    </row>
    <row r="751" spans="1:7">
      <c r="A751" s="302" t="s">
        <v>19843</v>
      </c>
      <c r="B751" s="302" t="s">
        <v>23201</v>
      </c>
      <c r="C751">
        <v>12</v>
      </c>
      <c r="D751">
        <v>46.3</v>
      </c>
      <c r="E751">
        <v>0.05</v>
      </c>
      <c r="F751">
        <v>2.95</v>
      </c>
      <c r="G751">
        <v>2.86</v>
      </c>
    </row>
    <row r="752" spans="1:7">
      <c r="A752" s="302" t="s">
        <v>26872</v>
      </c>
      <c r="B752" s="302" t="s">
        <v>26873</v>
      </c>
      <c r="C752">
        <v>6</v>
      </c>
      <c r="D752">
        <v>46.3</v>
      </c>
      <c r="E752">
        <v>0.7</v>
      </c>
      <c r="F752">
        <v>30.45</v>
      </c>
      <c r="G752">
        <v>30.45</v>
      </c>
    </row>
    <row r="753" spans="1:7">
      <c r="A753" s="302" t="s">
        <v>19844</v>
      </c>
      <c r="B753" s="302" t="s">
        <v>23202</v>
      </c>
      <c r="C753">
        <v>3</v>
      </c>
      <c r="D753">
        <v>49.7</v>
      </c>
      <c r="E753">
        <v>0.7</v>
      </c>
      <c r="F753">
        <v>418.75</v>
      </c>
      <c r="G753">
        <v>406.19</v>
      </c>
    </row>
    <row r="754" spans="1:7">
      <c r="A754" s="302" t="s">
        <v>19845</v>
      </c>
      <c r="B754" s="302" t="s">
        <v>23203</v>
      </c>
      <c r="C754">
        <v>6</v>
      </c>
      <c r="D754">
        <v>52.3</v>
      </c>
      <c r="E754">
        <v>0.7</v>
      </c>
      <c r="F754">
        <v>400.75</v>
      </c>
      <c r="G754">
        <v>380.71</v>
      </c>
    </row>
    <row r="755" spans="1:7">
      <c r="A755" s="302" t="s">
        <v>19846</v>
      </c>
      <c r="B755" s="302" t="s">
        <v>23204</v>
      </c>
      <c r="C755">
        <v>2</v>
      </c>
      <c r="D755">
        <v>41.9</v>
      </c>
      <c r="E755">
        <v>0.7</v>
      </c>
      <c r="F755">
        <v>1644.25</v>
      </c>
      <c r="G755">
        <v>1594.92</v>
      </c>
    </row>
    <row r="756" spans="1:7">
      <c r="A756" s="302" t="s">
        <v>19847</v>
      </c>
      <c r="B756" s="302" t="s">
        <v>23204</v>
      </c>
      <c r="C756">
        <v>1</v>
      </c>
      <c r="D756">
        <v>41.9</v>
      </c>
      <c r="E756">
        <v>0.7</v>
      </c>
      <c r="F756">
        <v>1582.25</v>
      </c>
      <c r="G756">
        <v>1534.78</v>
      </c>
    </row>
    <row r="757" spans="1:7">
      <c r="A757" s="302" t="s">
        <v>19848</v>
      </c>
      <c r="B757" s="302" t="s">
        <v>23205</v>
      </c>
      <c r="C757">
        <v>6</v>
      </c>
      <c r="D757">
        <v>51.2</v>
      </c>
      <c r="E757">
        <v>0.7</v>
      </c>
      <c r="F757">
        <v>102.65</v>
      </c>
      <c r="G757">
        <v>99.57</v>
      </c>
    </row>
    <row r="758" spans="1:7">
      <c r="A758" s="302" t="s">
        <v>19849</v>
      </c>
      <c r="B758" s="302" t="s">
        <v>23206</v>
      </c>
      <c r="C758">
        <v>6</v>
      </c>
      <c r="D758">
        <v>46.3</v>
      </c>
      <c r="E758">
        <v>1</v>
      </c>
      <c r="F758">
        <v>29.95</v>
      </c>
      <c r="G758">
        <v>29.05</v>
      </c>
    </row>
    <row r="759" spans="1:7">
      <c r="A759" s="302" t="s">
        <v>19850</v>
      </c>
      <c r="B759" s="302" t="s">
        <v>23207</v>
      </c>
      <c r="C759">
        <v>6</v>
      </c>
      <c r="D759">
        <v>46.3</v>
      </c>
      <c r="E759">
        <v>0.7</v>
      </c>
      <c r="F759">
        <v>23.25</v>
      </c>
      <c r="G759">
        <v>22.55</v>
      </c>
    </row>
    <row r="760" spans="1:7">
      <c r="A760" s="302" t="s">
        <v>26874</v>
      </c>
      <c r="B760" s="302" t="s">
        <v>26875</v>
      </c>
      <c r="C760">
        <v>6</v>
      </c>
      <c r="D760">
        <v>46.3</v>
      </c>
      <c r="E760">
        <v>0.7</v>
      </c>
      <c r="F760">
        <v>134.85</v>
      </c>
      <c r="G760">
        <v>130.80000000000001</v>
      </c>
    </row>
    <row r="761" spans="1:7">
      <c r="A761" s="302" t="s">
        <v>19851</v>
      </c>
      <c r="B761" s="302" t="s">
        <v>23208</v>
      </c>
      <c r="C761">
        <v>6</v>
      </c>
      <c r="D761">
        <v>46.3</v>
      </c>
      <c r="E761">
        <v>0.7</v>
      </c>
      <c r="F761">
        <v>29.25</v>
      </c>
      <c r="G761">
        <v>28.37</v>
      </c>
    </row>
    <row r="762" spans="1:7">
      <c r="A762" s="302" t="s">
        <v>26876</v>
      </c>
      <c r="B762" s="302" t="s">
        <v>23208</v>
      </c>
      <c r="C762">
        <v>6</v>
      </c>
      <c r="D762">
        <v>46.3</v>
      </c>
      <c r="E762">
        <v>0.7</v>
      </c>
      <c r="F762">
        <v>29.25</v>
      </c>
      <c r="G762">
        <v>28.37</v>
      </c>
    </row>
    <row r="763" spans="1:7">
      <c r="A763" s="302" t="s">
        <v>19852</v>
      </c>
      <c r="B763" s="302" t="s">
        <v>23209</v>
      </c>
      <c r="C763">
        <v>6</v>
      </c>
      <c r="D763">
        <v>40</v>
      </c>
      <c r="E763">
        <v>0.7</v>
      </c>
      <c r="F763">
        <v>7.95</v>
      </c>
      <c r="G763">
        <v>7.71</v>
      </c>
    </row>
    <row r="764" spans="1:7">
      <c r="A764" s="302" t="s">
        <v>26877</v>
      </c>
      <c r="B764" s="302" t="s">
        <v>26878</v>
      </c>
      <c r="C764">
        <v>6</v>
      </c>
      <c r="D764">
        <v>40</v>
      </c>
      <c r="E764">
        <v>0.7</v>
      </c>
      <c r="F764">
        <v>15.85</v>
      </c>
      <c r="G764">
        <v>15.37</v>
      </c>
    </row>
    <row r="765" spans="1:7">
      <c r="A765" s="302" t="s">
        <v>19853</v>
      </c>
      <c r="B765" s="302" t="s">
        <v>23210</v>
      </c>
      <c r="C765">
        <v>6</v>
      </c>
      <c r="D765">
        <v>40</v>
      </c>
      <c r="E765">
        <v>0.7</v>
      </c>
      <c r="F765">
        <v>15.35</v>
      </c>
      <c r="G765">
        <v>14.89</v>
      </c>
    </row>
    <row r="766" spans="1:7">
      <c r="A766" s="302" t="s">
        <v>26879</v>
      </c>
      <c r="B766" s="302" t="s">
        <v>26880</v>
      </c>
      <c r="C766">
        <v>6</v>
      </c>
      <c r="D766">
        <v>47</v>
      </c>
      <c r="E766">
        <v>0.7</v>
      </c>
      <c r="F766">
        <v>16.649999999999999</v>
      </c>
      <c r="G766">
        <v>16.149999999999999</v>
      </c>
    </row>
    <row r="767" spans="1:7">
      <c r="A767" s="302" t="s">
        <v>19854</v>
      </c>
      <c r="B767" s="302" t="s">
        <v>23211</v>
      </c>
      <c r="C767">
        <v>6</v>
      </c>
      <c r="D767">
        <v>40</v>
      </c>
      <c r="E767">
        <v>0.7</v>
      </c>
      <c r="F767">
        <v>14.15</v>
      </c>
      <c r="G767">
        <v>13.73</v>
      </c>
    </row>
    <row r="768" spans="1:7">
      <c r="A768" s="302" t="s">
        <v>26881</v>
      </c>
      <c r="B768" s="302" t="s">
        <v>26882</v>
      </c>
      <c r="C768">
        <v>6</v>
      </c>
      <c r="D768">
        <v>40</v>
      </c>
      <c r="E768">
        <v>0.7</v>
      </c>
      <c r="F768">
        <v>14.55</v>
      </c>
      <c r="G768">
        <v>14.55</v>
      </c>
    </row>
    <row r="769" spans="1:7">
      <c r="A769" s="302" t="s">
        <v>19855</v>
      </c>
      <c r="B769" s="302" t="s">
        <v>23212</v>
      </c>
      <c r="C769">
        <v>6</v>
      </c>
      <c r="D769">
        <v>46</v>
      </c>
      <c r="E769">
        <v>1</v>
      </c>
      <c r="F769">
        <v>19.95</v>
      </c>
      <c r="G769">
        <v>19.350000000000001</v>
      </c>
    </row>
    <row r="770" spans="1:7">
      <c r="A770" s="302" t="s">
        <v>19856</v>
      </c>
      <c r="B770" s="302" t="s">
        <v>23213</v>
      </c>
      <c r="C770">
        <v>6</v>
      </c>
      <c r="D770">
        <v>47</v>
      </c>
      <c r="E770">
        <v>0.7</v>
      </c>
      <c r="F770">
        <v>56.95</v>
      </c>
      <c r="G770">
        <v>55.24</v>
      </c>
    </row>
    <row r="771" spans="1:7">
      <c r="A771" s="302" t="s">
        <v>19857</v>
      </c>
      <c r="B771" s="302" t="s">
        <v>23214</v>
      </c>
      <c r="C771">
        <v>6</v>
      </c>
      <c r="D771">
        <v>40</v>
      </c>
      <c r="E771">
        <v>0.7</v>
      </c>
      <c r="F771">
        <v>47.65</v>
      </c>
      <c r="G771">
        <v>46.22</v>
      </c>
    </row>
    <row r="772" spans="1:7">
      <c r="A772" s="302" t="s">
        <v>19858</v>
      </c>
      <c r="B772" s="302" t="s">
        <v>23215</v>
      </c>
      <c r="C772">
        <v>6</v>
      </c>
      <c r="D772">
        <v>55.1</v>
      </c>
      <c r="E772">
        <v>0.7</v>
      </c>
      <c r="F772">
        <v>57</v>
      </c>
      <c r="G772">
        <v>57</v>
      </c>
    </row>
    <row r="773" spans="1:7">
      <c r="A773" s="302" t="s">
        <v>26883</v>
      </c>
      <c r="B773" s="302" t="s">
        <v>26884</v>
      </c>
      <c r="C773">
        <v>3</v>
      </c>
      <c r="D773">
        <v>46</v>
      </c>
      <c r="E773">
        <v>0.7</v>
      </c>
      <c r="F773">
        <v>562.35</v>
      </c>
      <c r="G773">
        <v>545.48</v>
      </c>
    </row>
    <row r="774" spans="1:7">
      <c r="A774" s="302" t="s">
        <v>26885</v>
      </c>
      <c r="B774" s="302" t="s">
        <v>26886</v>
      </c>
      <c r="C774">
        <v>3</v>
      </c>
      <c r="D774">
        <v>46</v>
      </c>
      <c r="E774">
        <v>0.7</v>
      </c>
      <c r="F774">
        <v>1545.25</v>
      </c>
      <c r="G774">
        <v>1498.89</v>
      </c>
    </row>
    <row r="775" spans="1:7">
      <c r="A775" s="302" t="s">
        <v>19859</v>
      </c>
      <c r="B775" s="302" t="s">
        <v>23216</v>
      </c>
      <c r="C775">
        <v>6</v>
      </c>
      <c r="D775">
        <v>40</v>
      </c>
      <c r="E775">
        <v>0.7</v>
      </c>
      <c r="F775">
        <v>10</v>
      </c>
      <c r="G775">
        <v>10</v>
      </c>
    </row>
    <row r="776" spans="1:7">
      <c r="A776" s="302" t="s">
        <v>19860</v>
      </c>
      <c r="B776" s="302" t="s">
        <v>23217</v>
      </c>
      <c r="C776">
        <v>6</v>
      </c>
      <c r="D776">
        <v>40</v>
      </c>
      <c r="E776">
        <v>0.7</v>
      </c>
      <c r="F776">
        <v>9.25</v>
      </c>
      <c r="G776">
        <v>9.25</v>
      </c>
    </row>
    <row r="777" spans="1:7">
      <c r="A777" s="302" t="s">
        <v>19861</v>
      </c>
      <c r="B777" s="302" t="s">
        <v>23218</v>
      </c>
      <c r="C777">
        <v>6</v>
      </c>
      <c r="D777">
        <v>40</v>
      </c>
      <c r="E777">
        <v>1</v>
      </c>
      <c r="F777">
        <v>11.85</v>
      </c>
      <c r="G777">
        <v>11.49</v>
      </c>
    </row>
    <row r="778" spans="1:7">
      <c r="A778" s="302" t="s">
        <v>19862</v>
      </c>
      <c r="B778" s="302" t="s">
        <v>23219</v>
      </c>
      <c r="C778">
        <v>12</v>
      </c>
      <c r="D778">
        <v>40</v>
      </c>
      <c r="E778">
        <v>1</v>
      </c>
      <c r="F778">
        <v>11.25</v>
      </c>
      <c r="G778">
        <v>10.91</v>
      </c>
    </row>
    <row r="779" spans="1:7">
      <c r="A779" s="302" t="s">
        <v>19863</v>
      </c>
      <c r="B779" s="302" t="s">
        <v>23220</v>
      </c>
      <c r="C779">
        <v>6</v>
      </c>
      <c r="D779">
        <v>40</v>
      </c>
      <c r="E779">
        <v>0.7</v>
      </c>
      <c r="F779">
        <v>10.25</v>
      </c>
      <c r="G779">
        <v>9.94</v>
      </c>
    </row>
    <row r="780" spans="1:7">
      <c r="A780" s="302" t="s">
        <v>19864</v>
      </c>
      <c r="B780" s="302" t="s">
        <v>23221</v>
      </c>
      <c r="C780">
        <v>6</v>
      </c>
      <c r="D780">
        <v>54.2</v>
      </c>
      <c r="E780">
        <v>0.7</v>
      </c>
      <c r="F780">
        <v>69.849999999999994</v>
      </c>
      <c r="G780">
        <v>67.75</v>
      </c>
    </row>
    <row r="781" spans="1:7">
      <c r="A781" s="302" t="s">
        <v>26887</v>
      </c>
      <c r="B781" s="302" t="s">
        <v>26888</v>
      </c>
      <c r="C781">
        <v>6</v>
      </c>
      <c r="D781">
        <v>40</v>
      </c>
      <c r="E781">
        <v>0.7</v>
      </c>
      <c r="F781">
        <v>7.85</v>
      </c>
      <c r="G781">
        <v>7.85</v>
      </c>
    </row>
    <row r="782" spans="1:7">
      <c r="A782" s="302" t="s">
        <v>19865</v>
      </c>
      <c r="B782" s="302" t="s">
        <v>23222</v>
      </c>
      <c r="C782">
        <v>6</v>
      </c>
      <c r="D782">
        <v>40</v>
      </c>
      <c r="E782">
        <v>0.7</v>
      </c>
      <c r="F782">
        <v>6.95</v>
      </c>
      <c r="G782">
        <v>6.95</v>
      </c>
    </row>
    <row r="783" spans="1:7">
      <c r="A783" s="302" t="s">
        <v>26889</v>
      </c>
      <c r="B783" s="302" t="s">
        <v>26890</v>
      </c>
      <c r="C783">
        <v>6</v>
      </c>
      <c r="D783">
        <v>40</v>
      </c>
      <c r="E783">
        <v>1</v>
      </c>
      <c r="F783">
        <v>16.95</v>
      </c>
      <c r="G783">
        <v>16.440000000000001</v>
      </c>
    </row>
    <row r="784" spans="1:7">
      <c r="A784" s="302" t="s">
        <v>19866</v>
      </c>
      <c r="B784" s="302" t="s">
        <v>23223</v>
      </c>
      <c r="C784">
        <v>6</v>
      </c>
      <c r="D784">
        <v>40</v>
      </c>
      <c r="E784">
        <v>0.7</v>
      </c>
      <c r="F784">
        <v>40.950000000000003</v>
      </c>
      <c r="G784">
        <v>39.72</v>
      </c>
    </row>
    <row r="785" spans="1:7">
      <c r="A785" s="302" t="s">
        <v>19867</v>
      </c>
      <c r="B785" s="302" t="s">
        <v>23224</v>
      </c>
      <c r="C785">
        <v>6</v>
      </c>
      <c r="D785">
        <v>40</v>
      </c>
      <c r="E785">
        <v>0.7</v>
      </c>
      <c r="F785">
        <v>46.85</v>
      </c>
      <c r="G785">
        <v>45.44</v>
      </c>
    </row>
    <row r="786" spans="1:7">
      <c r="A786" s="302" t="s">
        <v>19868</v>
      </c>
      <c r="B786" s="302" t="s">
        <v>23225</v>
      </c>
      <c r="C786">
        <v>8</v>
      </c>
      <c r="D786">
        <v>40</v>
      </c>
      <c r="E786">
        <v>0.2</v>
      </c>
      <c r="F786">
        <v>2.15</v>
      </c>
      <c r="G786">
        <v>2.09</v>
      </c>
    </row>
    <row r="787" spans="1:7">
      <c r="A787" s="302" t="s">
        <v>19869</v>
      </c>
      <c r="B787" s="302" t="s">
        <v>23226</v>
      </c>
      <c r="C787">
        <v>6</v>
      </c>
      <c r="D787">
        <v>40</v>
      </c>
      <c r="E787">
        <v>0.5</v>
      </c>
      <c r="F787">
        <v>8.9499999999999993</v>
      </c>
      <c r="G787">
        <v>8.68</v>
      </c>
    </row>
    <row r="788" spans="1:7">
      <c r="A788" s="302" t="s">
        <v>19870</v>
      </c>
      <c r="B788" s="302" t="s">
        <v>23227</v>
      </c>
      <c r="C788">
        <v>6</v>
      </c>
      <c r="D788">
        <v>40</v>
      </c>
      <c r="E788">
        <v>0.7</v>
      </c>
      <c r="F788">
        <v>9.4499999999999993</v>
      </c>
      <c r="G788">
        <v>9.17</v>
      </c>
    </row>
    <row r="789" spans="1:7">
      <c r="A789" s="302" t="s">
        <v>19871</v>
      </c>
      <c r="B789" s="302" t="s">
        <v>23228</v>
      </c>
      <c r="C789">
        <v>6</v>
      </c>
      <c r="D789">
        <v>17</v>
      </c>
      <c r="E789">
        <v>0.7</v>
      </c>
      <c r="F789">
        <v>5.05</v>
      </c>
      <c r="G789">
        <v>4.8</v>
      </c>
    </row>
    <row r="790" spans="1:7">
      <c r="A790" s="302" t="s">
        <v>19872</v>
      </c>
      <c r="B790" s="302" t="s">
        <v>23229</v>
      </c>
      <c r="C790">
        <v>6</v>
      </c>
      <c r="D790">
        <v>40</v>
      </c>
      <c r="E790">
        <v>0.7</v>
      </c>
      <c r="F790">
        <v>12.95</v>
      </c>
      <c r="G790">
        <v>12.56</v>
      </c>
    </row>
    <row r="791" spans="1:7">
      <c r="A791" s="302" t="s">
        <v>19873</v>
      </c>
      <c r="B791" s="302" t="s">
        <v>23230</v>
      </c>
      <c r="C791">
        <v>6</v>
      </c>
      <c r="D791">
        <v>40</v>
      </c>
      <c r="E791">
        <v>0.5</v>
      </c>
      <c r="F791">
        <v>15.85</v>
      </c>
      <c r="G791">
        <v>15.37</v>
      </c>
    </row>
    <row r="792" spans="1:7">
      <c r="A792" s="302" t="s">
        <v>19874</v>
      </c>
      <c r="B792" s="302" t="s">
        <v>23231</v>
      </c>
      <c r="C792">
        <v>6</v>
      </c>
      <c r="D792">
        <v>40</v>
      </c>
      <c r="E792">
        <v>0.5</v>
      </c>
      <c r="F792">
        <v>18.95</v>
      </c>
      <c r="G792">
        <v>18.38</v>
      </c>
    </row>
    <row r="793" spans="1:7">
      <c r="A793" s="302" t="s">
        <v>19875</v>
      </c>
      <c r="B793" s="302" t="s">
        <v>23232</v>
      </c>
      <c r="C793">
        <v>6</v>
      </c>
      <c r="D793">
        <v>45</v>
      </c>
      <c r="E793">
        <v>0.7</v>
      </c>
      <c r="F793">
        <v>26.85</v>
      </c>
      <c r="G793">
        <v>26.04</v>
      </c>
    </row>
    <row r="794" spans="1:7">
      <c r="A794" s="302" t="s">
        <v>19876</v>
      </c>
      <c r="B794" s="302" t="s">
        <v>23233</v>
      </c>
      <c r="C794">
        <v>6</v>
      </c>
      <c r="D794">
        <v>40</v>
      </c>
      <c r="E794">
        <v>0.5</v>
      </c>
      <c r="F794">
        <v>17.45</v>
      </c>
      <c r="G794">
        <v>16.93</v>
      </c>
    </row>
    <row r="795" spans="1:7">
      <c r="A795" s="302" t="s">
        <v>19877</v>
      </c>
      <c r="B795" s="302" t="s">
        <v>23234</v>
      </c>
      <c r="C795">
        <v>6</v>
      </c>
      <c r="D795">
        <v>40</v>
      </c>
      <c r="E795">
        <v>0.7</v>
      </c>
      <c r="F795">
        <v>22.75</v>
      </c>
      <c r="G795">
        <v>22.07</v>
      </c>
    </row>
    <row r="796" spans="1:7">
      <c r="A796" s="302" t="s">
        <v>19878</v>
      </c>
      <c r="B796" s="302" t="s">
        <v>23235</v>
      </c>
      <c r="C796">
        <v>6</v>
      </c>
      <c r="D796">
        <v>37.5</v>
      </c>
      <c r="E796">
        <v>0.5</v>
      </c>
      <c r="F796">
        <v>19.75</v>
      </c>
      <c r="G796">
        <v>19.16</v>
      </c>
    </row>
    <row r="797" spans="1:7">
      <c r="A797" s="302" t="s">
        <v>26891</v>
      </c>
      <c r="B797" s="302" t="s">
        <v>26892</v>
      </c>
      <c r="C797">
        <v>6</v>
      </c>
      <c r="D797">
        <v>37.5</v>
      </c>
      <c r="E797">
        <v>0.7</v>
      </c>
      <c r="F797">
        <v>22.85</v>
      </c>
      <c r="G797">
        <v>22.16</v>
      </c>
    </row>
    <row r="798" spans="1:7">
      <c r="A798" s="302" t="s">
        <v>19879</v>
      </c>
      <c r="B798" s="302" t="s">
        <v>23236</v>
      </c>
      <c r="C798">
        <v>6</v>
      </c>
      <c r="D798">
        <v>47</v>
      </c>
      <c r="E798">
        <v>0.7</v>
      </c>
      <c r="F798">
        <v>26.85</v>
      </c>
      <c r="G798">
        <v>26.04</v>
      </c>
    </row>
    <row r="799" spans="1:7">
      <c r="A799" s="302" t="s">
        <v>19880</v>
      </c>
      <c r="B799" s="302" t="s">
        <v>23237</v>
      </c>
      <c r="C799">
        <v>6</v>
      </c>
      <c r="D799">
        <v>40</v>
      </c>
      <c r="E799">
        <v>0.7</v>
      </c>
      <c r="F799">
        <v>8.4499999999999993</v>
      </c>
      <c r="G799">
        <v>8.1999999999999993</v>
      </c>
    </row>
    <row r="800" spans="1:7">
      <c r="A800" s="302" t="s">
        <v>19881</v>
      </c>
      <c r="B800" s="302" t="s">
        <v>23238</v>
      </c>
      <c r="C800">
        <v>6</v>
      </c>
      <c r="D800">
        <v>37.5</v>
      </c>
      <c r="E800">
        <v>0.7</v>
      </c>
      <c r="F800">
        <v>8</v>
      </c>
      <c r="G800">
        <v>8</v>
      </c>
    </row>
    <row r="801" spans="1:7">
      <c r="A801" s="302" t="s">
        <v>19882</v>
      </c>
      <c r="B801" s="302" t="s">
        <v>23239</v>
      </c>
      <c r="C801">
        <v>6</v>
      </c>
      <c r="D801">
        <v>21</v>
      </c>
      <c r="E801">
        <v>0.7</v>
      </c>
      <c r="F801">
        <v>8</v>
      </c>
      <c r="G801">
        <v>8</v>
      </c>
    </row>
    <row r="802" spans="1:7">
      <c r="A802" s="302" t="s">
        <v>19883</v>
      </c>
      <c r="B802" s="302" t="s">
        <v>23240</v>
      </c>
      <c r="C802">
        <v>6</v>
      </c>
      <c r="D802">
        <v>17</v>
      </c>
      <c r="E802">
        <v>1</v>
      </c>
      <c r="F802">
        <v>6.45</v>
      </c>
      <c r="G802">
        <v>6.26</v>
      </c>
    </row>
    <row r="803" spans="1:7">
      <c r="A803" s="302" t="s">
        <v>19884</v>
      </c>
      <c r="B803" s="302" t="s">
        <v>23241</v>
      </c>
      <c r="C803">
        <v>6</v>
      </c>
      <c r="D803">
        <v>40</v>
      </c>
      <c r="E803">
        <v>0.7</v>
      </c>
      <c r="F803">
        <v>4.95</v>
      </c>
      <c r="G803">
        <v>4.95</v>
      </c>
    </row>
    <row r="804" spans="1:7">
      <c r="A804" s="302" t="s">
        <v>19885</v>
      </c>
      <c r="B804" s="302" t="s">
        <v>23242</v>
      </c>
      <c r="C804">
        <v>6</v>
      </c>
      <c r="D804">
        <v>40</v>
      </c>
      <c r="E804">
        <v>1</v>
      </c>
      <c r="F804">
        <v>5.75</v>
      </c>
      <c r="G804">
        <v>5.75</v>
      </c>
    </row>
    <row r="805" spans="1:7">
      <c r="A805" s="302" t="s">
        <v>19886</v>
      </c>
      <c r="B805" s="302" t="s">
        <v>23243</v>
      </c>
      <c r="C805">
        <v>6</v>
      </c>
      <c r="D805">
        <v>40</v>
      </c>
      <c r="E805">
        <v>1</v>
      </c>
      <c r="F805">
        <v>2.4500000000000002</v>
      </c>
      <c r="G805">
        <v>2.38</v>
      </c>
    </row>
    <row r="806" spans="1:7">
      <c r="A806" s="302" t="s">
        <v>19887</v>
      </c>
      <c r="B806" s="302" t="s">
        <v>23244</v>
      </c>
      <c r="C806">
        <v>6</v>
      </c>
      <c r="D806">
        <v>40</v>
      </c>
      <c r="E806">
        <v>0.7</v>
      </c>
      <c r="F806">
        <v>12.75</v>
      </c>
      <c r="G806">
        <v>12.37</v>
      </c>
    </row>
    <row r="807" spans="1:7">
      <c r="A807" s="302" t="s">
        <v>19888</v>
      </c>
      <c r="B807" s="302" t="s">
        <v>23245</v>
      </c>
      <c r="C807">
        <v>6</v>
      </c>
      <c r="D807">
        <v>38</v>
      </c>
      <c r="E807">
        <v>0.7</v>
      </c>
      <c r="F807">
        <v>4.6500000000000004</v>
      </c>
      <c r="G807">
        <v>4.51</v>
      </c>
    </row>
    <row r="808" spans="1:7">
      <c r="A808" s="302" t="s">
        <v>19889</v>
      </c>
      <c r="B808" s="302" t="s">
        <v>23246</v>
      </c>
      <c r="C808">
        <v>6</v>
      </c>
      <c r="D808">
        <v>40</v>
      </c>
      <c r="E808">
        <v>1</v>
      </c>
      <c r="F808">
        <v>19.95</v>
      </c>
      <c r="G808">
        <v>19.350000000000001</v>
      </c>
    </row>
    <row r="809" spans="1:7">
      <c r="A809" s="302" t="s">
        <v>19890</v>
      </c>
      <c r="B809" s="302" t="s">
        <v>23247</v>
      </c>
      <c r="C809">
        <v>6</v>
      </c>
      <c r="D809">
        <v>50</v>
      </c>
      <c r="E809">
        <v>0.7</v>
      </c>
      <c r="F809">
        <v>17.350000000000001</v>
      </c>
      <c r="G809">
        <v>16.829999999999998</v>
      </c>
    </row>
    <row r="810" spans="1:7">
      <c r="A810" s="302" t="s">
        <v>19891</v>
      </c>
      <c r="B810" s="302" t="s">
        <v>23248</v>
      </c>
      <c r="C810">
        <v>6</v>
      </c>
      <c r="D810">
        <v>50</v>
      </c>
      <c r="E810">
        <v>0.7</v>
      </c>
      <c r="F810">
        <v>20.95</v>
      </c>
      <c r="G810">
        <v>20.32</v>
      </c>
    </row>
    <row r="811" spans="1:7">
      <c r="A811" s="302" t="s">
        <v>26893</v>
      </c>
      <c r="B811" s="302" t="s">
        <v>26894</v>
      </c>
      <c r="C811">
        <v>6</v>
      </c>
      <c r="D811">
        <v>30</v>
      </c>
      <c r="E811">
        <v>0.7</v>
      </c>
      <c r="F811">
        <v>6.45</v>
      </c>
      <c r="G811">
        <v>6.26</v>
      </c>
    </row>
    <row r="812" spans="1:7">
      <c r="A812" s="302" t="s">
        <v>19892</v>
      </c>
      <c r="B812" s="302" t="s">
        <v>23249</v>
      </c>
      <c r="C812">
        <v>6</v>
      </c>
      <c r="D812">
        <v>21.5</v>
      </c>
      <c r="E812">
        <v>0.5</v>
      </c>
      <c r="F812">
        <v>5.85</v>
      </c>
      <c r="G812">
        <v>5.67</v>
      </c>
    </row>
    <row r="813" spans="1:7">
      <c r="A813" s="302" t="s">
        <v>26895</v>
      </c>
      <c r="B813" s="302" t="s">
        <v>26896</v>
      </c>
      <c r="C813">
        <v>6</v>
      </c>
      <c r="D813">
        <v>40</v>
      </c>
      <c r="E813">
        <v>0.7</v>
      </c>
      <c r="F813">
        <v>17.649999999999999</v>
      </c>
      <c r="G813">
        <v>17.12</v>
      </c>
    </row>
    <row r="814" spans="1:7">
      <c r="A814" s="302" t="s">
        <v>19893</v>
      </c>
      <c r="B814" s="302" t="s">
        <v>23250</v>
      </c>
      <c r="C814">
        <v>6</v>
      </c>
      <c r="D814">
        <v>40</v>
      </c>
      <c r="E814">
        <v>0.7</v>
      </c>
      <c r="F814">
        <v>19.45</v>
      </c>
      <c r="G814">
        <v>18.87</v>
      </c>
    </row>
    <row r="815" spans="1:7">
      <c r="A815" s="302" t="s">
        <v>19894</v>
      </c>
      <c r="B815" s="302" t="s">
        <v>23251</v>
      </c>
      <c r="C815">
        <v>6</v>
      </c>
      <c r="D815">
        <v>40</v>
      </c>
      <c r="E815">
        <v>0.7</v>
      </c>
      <c r="F815">
        <v>19.95</v>
      </c>
      <c r="G815">
        <v>19.350000000000001</v>
      </c>
    </row>
    <row r="816" spans="1:7">
      <c r="A816" s="302" t="s">
        <v>19895</v>
      </c>
      <c r="B816" s="302" t="s">
        <v>23252</v>
      </c>
      <c r="C816">
        <v>6</v>
      </c>
      <c r="D816">
        <v>40</v>
      </c>
      <c r="E816">
        <v>0.7</v>
      </c>
      <c r="F816">
        <v>5.45</v>
      </c>
      <c r="G816">
        <v>5.29</v>
      </c>
    </row>
    <row r="817" spans="1:7">
      <c r="A817" s="302" t="s">
        <v>19896</v>
      </c>
      <c r="B817" s="302" t="s">
        <v>23253</v>
      </c>
      <c r="C817">
        <v>6</v>
      </c>
      <c r="D817">
        <v>17</v>
      </c>
      <c r="E817">
        <v>0.75</v>
      </c>
      <c r="F817">
        <v>6</v>
      </c>
      <c r="G817">
        <v>6</v>
      </c>
    </row>
    <row r="818" spans="1:7">
      <c r="A818" s="302" t="s">
        <v>19897</v>
      </c>
      <c r="B818" s="302" t="s">
        <v>23254</v>
      </c>
      <c r="C818">
        <v>6</v>
      </c>
      <c r="D818">
        <v>42</v>
      </c>
      <c r="E818">
        <v>0.7</v>
      </c>
      <c r="F818">
        <v>20.45</v>
      </c>
      <c r="G818">
        <v>19.84</v>
      </c>
    </row>
    <row r="819" spans="1:7">
      <c r="A819" s="302" t="s">
        <v>19898</v>
      </c>
      <c r="B819" s="302" t="s">
        <v>23255</v>
      </c>
      <c r="C819">
        <v>6</v>
      </c>
      <c r="D819">
        <v>42</v>
      </c>
      <c r="E819">
        <v>0.7</v>
      </c>
      <c r="F819">
        <v>33</v>
      </c>
      <c r="G819">
        <v>33</v>
      </c>
    </row>
    <row r="820" spans="1:7">
      <c r="A820" s="302" t="s">
        <v>26897</v>
      </c>
      <c r="B820" s="302" t="s">
        <v>26898</v>
      </c>
      <c r="C820">
        <v>6</v>
      </c>
      <c r="D820">
        <v>42</v>
      </c>
      <c r="E820">
        <v>0.7</v>
      </c>
      <c r="F820">
        <v>53.65</v>
      </c>
      <c r="G820">
        <v>52.04</v>
      </c>
    </row>
    <row r="821" spans="1:7">
      <c r="A821" s="302" t="s">
        <v>26899</v>
      </c>
      <c r="B821" s="302" t="s">
        <v>26900</v>
      </c>
      <c r="C821">
        <v>6</v>
      </c>
      <c r="D821">
        <v>25</v>
      </c>
      <c r="E821">
        <v>0.7</v>
      </c>
      <c r="F821">
        <v>8.75</v>
      </c>
      <c r="G821">
        <v>8.49</v>
      </c>
    </row>
    <row r="822" spans="1:7">
      <c r="A822" s="302" t="s">
        <v>26901</v>
      </c>
      <c r="B822" s="302" t="s">
        <v>26902</v>
      </c>
      <c r="C822">
        <v>6</v>
      </c>
      <c r="D822">
        <v>25</v>
      </c>
      <c r="E822">
        <v>0.7</v>
      </c>
      <c r="F822">
        <v>8.15</v>
      </c>
      <c r="G822">
        <v>7.91</v>
      </c>
    </row>
    <row r="823" spans="1:7">
      <c r="A823" s="302" t="s">
        <v>26903</v>
      </c>
      <c r="B823" s="302" t="s">
        <v>26904</v>
      </c>
      <c r="C823">
        <v>200</v>
      </c>
      <c r="D823">
        <v>25</v>
      </c>
      <c r="E823">
        <v>0.05</v>
      </c>
      <c r="F823">
        <v>0.95</v>
      </c>
      <c r="G823">
        <v>0.92</v>
      </c>
    </row>
    <row r="824" spans="1:7">
      <c r="A824" s="302" t="s">
        <v>19899</v>
      </c>
      <c r="B824" s="302" t="s">
        <v>23256</v>
      </c>
      <c r="C824">
        <v>6</v>
      </c>
      <c r="D824">
        <v>25</v>
      </c>
      <c r="E824">
        <v>1</v>
      </c>
      <c r="F824">
        <v>8.9499999999999993</v>
      </c>
      <c r="G824">
        <v>8.68</v>
      </c>
    </row>
    <row r="825" spans="1:7">
      <c r="A825" s="302" t="s">
        <v>19900</v>
      </c>
      <c r="B825" s="302" t="s">
        <v>23257</v>
      </c>
      <c r="C825">
        <v>6</v>
      </c>
      <c r="D825">
        <v>40</v>
      </c>
      <c r="E825">
        <v>0.7</v>
      </c>
      <c r="F825">
        <v>21.85</v>
      </c>
      <c r="G825">
        <v>21.85</v>
      </c>
    </row>
    <row r="826" spans="1:7">
      <c r="A826" s="302" t="s">
        <v>26905</v>
      </c>
      <c r="B826" s="302" t="s">
        <v>26906</v>
      </c>
      <c r="C826">
        <v>6</v>
      </c>
      <c r="D826">
        <v>43.2</v>
      </c>
      <c r="E826">
        <v>0.7</v>
      </c>
      <c r="F826">
        <v>40.85</v>
      </c>
      <c r="G826">
        <v>39.619999999999997</v>
      </c>
    </row>
    <row r="827" spans="1:7">
      <c r="A827" s="302" t="s">
        <v>19901</v>
      </c>
      <c r="B827" s="302" t="s">
        <v>23258</v>
      </c>
      <c r="C827">
        <v>12</v>
      </c>
      <c r="D827">
        <v>40</v>
      </c>
      <c r="E827">
        <v>0.5</v>
      </c>
      <c r="F827">
        <v>46.35</v>
      </c>
      <c r="G827">
        <v>44.96</v>
      </c>
    </row>
    <row r="828" spans="1:7">
      <c r="A828" s="302" t="s">
        <v>19902</v>
      </c>
      <c r="B828" s="302" t="s">
        <v>23259</v>
      </c>
      <c r="C828">
        <v>6</v>
      </c>
      <c r="D828">
        <v>40</v>
      </c>
      <c r="E828">
        <v>1</v>
      </c>
      <c r="F828">
        <v>22.95</v>
      </c>
      <c r="G828">
        <v>22.26</v>
      </c>
    </row>
    <row r="829" spans="1:7">
      <c r="A829" s="302" t="s">
        <v>19903</v>
      </c>
      <c r="B829" s="302" t="s">
        <v>23260</v>
      </c>
      <c r="C829">
        <v>6</v>
      </c>
      <c r="D829">
        <v>40</v>
      </c>
      <c r="E829">
        <v>0.7</v>
      </c>
      <c r="F829">
        <v>23.25</v>
      </c>
      <c r="G829">
        <v>22.55</v>
      </c>
    </row>
    <row r="830" spans="1:7">
      <c r="A830" s="302" t="s">
        <v>19904</v>
      </c>
      <c r="B830" s="302" t="s">
        <v>23261</v>
      </c>
      <c r="C830">
        <v>6</v>
      </c>
      <c r="D830">
        <v>40</v>
      </c>
      <c r="E830">
        <v>0.7</v>
      </c>
      <c r="F830">
        <v>89</v>
      </c>
      <c r="G830">
        <v>89</v>
      </c>
    </row>
    <row r="831" spans="1:7">
      <c r="A831" s="302" t="s">
        <v>19905</v>
      </c>
      <c r="B831" s="302" t="s">
        <v>23262</v>
      </c>
      <c r="C831">
        <v>6</v>
      </c>
      <c r="D831">
        <v>40</v>
      </c>
      <c r="E831">
        <v>0.7</v>
      </c>
      <c r="F831">
        <v>92.5</v>
      </c>
      <c r="G831">
        <v>92.5</v>
      </c>
    </row>
    <row r="832" spans="1:7">
      <c r="A832" s="302" t="s">
        <v>19906</v>
      </c>
      <c r="B832" s="302" t="s">
        <v>23263</v>
      </c>
      <c r="C832">
        <v>6</v>
      </c>
      <c r="D832">
        <v>40</v>
      </c>
      <c r="E832">
        <v>0.7</v>
      </c>
      <c r="F832">
        <v>199.85</v>
      </c>
      <c r="G832">
        <v>193.85</v>
      </c>
    </row>
    <row r="833" spans="1:7">
      <c r="A833" s="302" t="s">
        <v>19907</v>
      </c>
      <c r="B833" s="302" t="s">
        <v>23264</v>
      </c>
      <c r="C833">
        <v>6</v>
      </c>
      <c r="D833">
        <v>40</v>
      </c>
      <c r="E833">
        <v>0.7</v>
      </c>
      <c r="F833">
        <v>5.25</v>
      </c>
      <c r="G833">
        <v>5.09</v>
      </c>
    </row>
    <row r="834" spans="1:7">
      <c r="A834" s="302" t="s">
        <v>26907</v>
      </c>
      <c r="B834" s="302" t="s">
        <v>26908</v>
      </c>
      <c r="C834">
        <v>6</v>
      </c>
      <c r="D834">
        <v>47</v>
      </c>
      <c r="E834">
        <v>0.7</v>
      </c>
      <c r="F834">
        <v>19.850000000000001</v>
      </c>
      <c r="G834">
        <v>19.25</v>
      </c>
    </row>
    <row r="835" spans="1:7">
      <c r="A835" s="302" t="s">
        <v>19908</v>
      </c>
      <c r="B835" s="302" t="s">
        <v>23265</v>
      </c>
      <c r="C835">
        <v>6</v>
      </c>
      <c r="D835">
        <v>12</v>
      </c>
      <c r="E835">
        <v>0.75</v>
      </c>
      <c r="F835">
        <v>23.05</v>
      </c>
      <c r="G835">
        <v>22.36</v>
      </c>
    </row>
    <row r="836" spans="1:7">
      <c r="A836" s="302" t="s">
        <v>19909</v>
      </c>
      <c r="B836" s="302" t="s">
        <v>23266</v>
      </c>
      <c r="C836">
        <v>6</v>
      </c>
      <c r="D836">
        <v>12</v>
      </c>
      <c r="E836">
        <v>0.75</v>
      </c>
      <c r="F836">
        <v>18.649999999999999</v>
      </c>
      <c r="G836">
        <v>17.72</v>
      </c>
    </row>
    <row r="837" spans="1:7">
      <c r="A837" s="302" t="s">
        <v>19910</v>
      </c>
      <c r="B837" s="302" t="s">
        <v>23267</v>
      </c>
      <c r="C837">
        <v>6</v>
      </c>
      <c r="D837">
        <v>12</v>
      </c>
      <c r="E837">
        <v>0.75</v>
      </c>
      <c r="F837">
        <v>25.65</v>
      </c>
      <c r="G837">
        <v>24.37</v>
      </c>
    </row>
    <row r="838" spans="1:7">
      <c r="A838" s="302" t="s">
        <v>19911</v>
      </c>
      <c r="B838" s="302" t="s">
        <v>23268</v>
      </c>
      <c r="C838">
        <v>6</v>
      </c>
      <c r="D838">
        <v>12</v>
      </c>
      <c r="E838">
        <v>0.75</v>
      </c>
      <c r="F838">
        <v>26.65</v>
      </c>
      <c r="G838">
        <v>25.85</v>
      </c>
    </row>
    <row r="839" spans="1:7">
      <c r="A839" s="302" t="s">
        <v>19912</v>
      </c>
      <c r="B839" s="302" t="s">
        <v>23269</v>
      </c>
      <c r="C839">
        <v>6</v>
      </c>
      <c r="D839">
        <v>12</v>
      </c>
      <c r="E839">
        <v>0.75</v>
      </c>
      <c r="F839">
        <v>23.05</v>
      </c>
      <c r="G839">
        <v>21.9</v>
      </c>
    </row>
    <row r="840" spans="1:7">
      <c r="A840" s="302" t="s">
        <v>19913</v>
      </c>
      <c r="B840" s="302" t="s">
        <v>23270</v>
      </c>
      <c r="C840">
        <v>6</v>
      </c>
      <c r="D840">
        <v>12</v>
      </c>
      <c r="E840">
        <v>0.75</v>
      </c>
      <c r="F840">
        <v>19.850000000000001</v>
      </c>
      <c r="G840">
        <v>18.86</v>
      </c>
    </row>
    <row r="841" spans="1:7">
      <c r="A841" s="302" t="s">
        <v>19914</v>
      </c>
      <c r="B841" s="302" t="s">
        <v>23271</v>
      </c>
      <c r="C841">
        <v>6</v>
      </c>
      <c r="D841">
        <v>12</v>
      </c>
      <c r="E841">
        <v>0.75</v>
      </c>
      <c r="F841">
        <v>22.85</v>
      </c>
      <c r="G841">
        <v>21.71</v>
      </c>
    </row>
    <row r="842" spans="1:7">
      <c r="A842" s="302" t="s">
        <v>19915</v>
      </c>
      <c r="B842" s="302" t="s">
        <v>23272</v>
      </c>
      <c r="C842">
        <v>6</v>
      </c>
      <c r="D842">
        <v>40</v>
      </c>
      <c r="E842">
        <v>0.7</v>
      </c>
      <c r="F842">
        <v>5.5</v>
      </c>
      <c r="G842">
        <v>5.5</v>
      </c>
    </row>
    <row r="843" spans="1:7">
      <c r="A843" s="302" t="s">
        <v>19916</v>
      </c>
      <c r="B843" s="302" t="s">
        <v>23273</v>
      </c>
      <c r="C843">
        <v>6</v>
      </c>
      <c r="D843">
        <v>40</v>
      </c>
      <c r="E843">
        <v>0.7</v>
      </c>
      <c r="F843">
        <v>11</v>
      </c>
      <c r="G843">
        <v>11</v>
      </c>
    </row>
    <row r="844" spans="1:7">
      <c r="A844" s="302" t="s">
        <v>19917</v>
      </c>
      <c r="B844" s="302" t="s">
        <v>23274</v>
      </c>
      <c r="C844">
        <v>6</v>
      </c>
      <c r="D844">
        <v>44</v>
      </c>
      <c r="E844">
        <v>0.7</v>
      </c>
      <c r="F844">
        <v>18.95</v>
      </c>
      <c r="G844">
        <v>18.38</v>
      </c>
    </row>
    <row r="845" spans="1:7">
      <c r="A845" s="302" t="s">
        <v>19918</v>
      </c>
      <c r="B845" s="302" t="s">
        <v>23275</v>
      </c>
      <c r="C845">
        <v>6</v>
      </c>
      <c r="D845">
        <v>40</v>
      </c>
      <c r="E845">
        <v>0.7</v>
      </c>
      <c r="F845">
        <v>11.75</v>
      </c>
      <c r="G845">
        <v>11.4</v>
      </c>
    </row>
    <row r="846" spans="1:7">
      <c r="A846" s="302" t="s">
        <v>19919</v>
      </c>
      <c r="B846" s="302" t="s">
        <v>23276</v>
      </c>
      <c r="C846">
        <v>6</v>
      </c>
      <c r="D846">
        <v>43</v>
      </c>
      <c r="E846">
        <v>0.7</v>
      </c>
      <c r="F846">
        <v>15.45</v>
      </c>
      <c r="G846">
        <v>14.99</v>
      </c>
    </row>
    <row r="847" spans="1:7">
      <c r="A847" s="302" t="s">
        <v>19920</v>
      </c>
      <c r="B847" s="302" t="s">
        <v>23277</v>
      </c>
      <c r="C847">
        <v>6</v>
      </c>
      <c r="D847">
        <v>43</v>
      </c>
      <c r="E847">
        <v>0.7</v>
      </c>
      <c r="F847">
        <v>20.45</v>
      </c>
      <c r="G847">
        <v>19.84</v>
      </c>
    </row>
    <row r="848" spans="1:7">
      <c r="A848" s="302" t="s">
        <v>19921</v>
      </c>
      <c r="B848" s="302" t="s">
        <v>23278</v>
      </c>
      <c r="C848">
        <v>6</v>
      </c>
      <c r="D848">
        <v>40</v>
      </c>
      <c r="E848">
        <v>0.7</v>
      </c>
      <c r="F848">
        <v>15</v>
      </c>
      <c r="G848">
        <v>15</v>
      </c>
    </row>
    <row r="849" spans="1:7">
      <c r="A849" s="302" t="s">
        <v>19922</v>
      </c>
      <c r="B849" s="302" t="s">
        <v>23279</v>
      </c>
      <c r="C849">
        <v>6</v>
      </c>
      <c r="D849">
        <v>43</v>
      </c>
      <c r="E849">
        <v>0.7</v>
      </c>
      <c r="F849">
        <v>20.149999999999999</v>
      </c>
      <c r="G849">
        <v>19.14</v>
      </c>
    </row>
    <row r="850" spans="1:7">
      <c r="A850" s="302" t="s">
        <v>19923</v>
      </c>
      <c r="B850" s="302" t="s">
        <v>23280</v>
      </c>
      <c r="C850">
        <v>3</v>
      </c>
      <c r="D850">
        <v>40</v>
      </c>
      <c r="E850">
        <v>0.7</v>
      </c>
      <c r="F850">
        <v>25.95</v>
      </c>
      <c r="G850">
        <v>25.17</v>
      </c>
    </row>
    <row r="851" spans="1:7">
      <c r="A851" s="302" t="s">
        <v>19924</v>
      </c>
      <c r="B851" s="302" t="s">
        <v>23281</v>
      </c>
      <c r="C851">
        <v>3</v>
      </c>
      <c r="D851">
        <v>43</v>
      </c>
      <c r="E851">
        <v>0.7</v>
      </c>
      <c r="F851">
        <v>24.45</v>
      </c>
      <c r="G851">
        <v>23.72</v>
      </c>
    </row>
    <row r="852" spans="1:7">
      <c r="A852" s="302" t="s">
        <v>19925</v>
      </c>
      <c r="B852" s="302" t="s">
        <v>23282</v>
      </c>
      <c r="C852">
        <v>3</v>
      </c>
      <c r="D852">
        <v>40</v>
      </c>
      <c r="E852">
        <v>0.7</v>
      </c>
      <c r="F852">
        <v>13.85</v>
      </c>
      <c r="G852">
        <v>13.43</v>
      </c>
    </row>
    <row r="853" spans="1:7">
      <c r="A853" s="302" t="s">
        <v>19926</v>
      </c>
      <c r="B853" s="302" t="s">
        <v>23283</v>
      </c>
      <c r="C853">
        <v>3</v>
      </c>
      <c r="D853">
        <v>43</v>
      </c>
      <c r="E853">
        <v>0.7</v>
      </c>
      <c r="F853">
        <v>23.95</v>
      </c>
      <c r="G853">
        <v>23.23</v>
      </c>
    </row>
    <row r="854" spans="1:7">
      <c r="A854" s="302" t="s">
        <v>19927</v>
      </c>
      <c r="B854" s="302" t="s">
        <v>23284</v>
      </c>
      <c r="C854">
        <v>3</v>
      </c>
      <c r="D854">
        <v>43</v>
      </c>
      <c r="E854">
        <v>0.7</v>
      </c>
      <c r="F854">
        <v>21</v>
      </c>
      <c r="G854">
        <v>21</v>
      </c>
    </row>
    <row r="855" spans="1:7">
      <c r="A855" s="302" t="s">
        <v>19928</v>
      </c>
      <c r="B855" s="302" t="s">
        <v>23285</v>
      </c>
      <c r="C855">
        <v>3</v>
      </c>
      <c r="D855">
        <v>41</v>
      </c>
      <c r="E855">
        <v>0.7</v>
      </c>
      <c r="F855">
        <v>25.45</v>
      </c>
      <c r="G855">
        <v>24.69</v>
      </c>
    </row>
    <row r="856" spans="1:7">
      <c r="A856" s="302" t="s">
        <v>26909</v>
      </c>
      <c r="B856" s="302" t="s">
        <v>26910</v>
      </c>
      <c r="C856">
        <v>6</v>
      </c>
      <c r="D856">
        <v>40</v>
      </c>
      <c r="E856">
        <v>0.7</v>
      </c>
      <c r="F856">
        <v>17.45</v>
      </c>
      <c r="G856">
        <v>16.93</v>
      </c>
    </row>
    <row r="857" spans="1:7">
      <c r="A857" s="302" t="s">
        <v>19929</v>
      </c>
      <c r="B857" s="302" t="s">
        <v>23286</v>
      </c>
      <c r="C857">
        <v>6</v>
      </c>
      <c r="D857">
        <v>43</v>
      </c>
      <c r="E857">
        <v>0.7</v>
      </c>
      <c r="F857">
        <v>20</v>
      </c>
      <c r="G857">
        <v>20</v>
      </c>
    </row>
    <row r="858" spans="1:7">
      <c r="A858" s="302" t="s">
        <v>19930</v>
      </c>
      <c r="B858" s="302" t="s">
        <v>23287</v>
      </c>
      <c r="C858">
        <v>6</v>
      </c>
      <c r="D858">
        <v>15</v>
      </c>
      <c r="E858">
        <v>0.7</v>
      </c>
      <c r="F858">
        <v>11.55</v>
      </c>
      <c r="G858">
        <v>11.2</v>
      </c>
    </row>
    <row r="859" spans="1:7">
      <c r="A859" s="302" t="s">
        <v>19931</v>
      </c>
      <c r="B859" s="302" t="s">
        <v>23288</v>
      </c>
      <c r="C859">
        <v>6</v>
      </c>
      <c r="D859">
        <v>40</v>
      </c>
      <c r="E859">
        <v>0.7</v>
      </c>
      <c r="F859">
        <v>18.149999999999999</v>
      </c>
      <c r="G859">
        <v>17.61</v>
      </c>
    </row>
    <row r="860" spans="1:7">
      <c r="A860" s="302" t="s">
        <v>26911</v>
      </c>
      <c r="B860" s="302" t="s">
        <v>26912</v>
      </c>
      <c r="C860">
        <v>3</v>
      </c>
      <c r="D860">
        <v>43</v>
      </c>
      <c r="E860">
        <v>0.7</v>
      </c>
      <c r="F860">
        <v>37.65</v>
      </c>
      <c r="G860">
        <v>36.520000000000003</v>
      </c>
    </row>
    <row r="861" spans="1:7">
      <c r="A861" s="302" t="s">
        <v>26913</v>
      </c>
      <c r="B861" s="302" t="s">
        <v>26914</v>
      </c>
      <c r="C861">
        <v>6</v>
      </c>
      <c r="D861">
        <v>43</v>
      </c>
      <c r="E861">
        <v>0.7</v>
      </c>
      <c r="F861">
        <v>27.95</v>
      </c>
      <c r="G861">
        <v>27.95</v>
      </c>
    </row>
    <row r="862" spans="1:7">
      <c r="A862" s="302" t="s">
        <v>19932</v>
      </c>
      <c r="B862" s="302" t="s">
        <v>23289</v>
      </c>
      <c r="C862">
        <v>6</v>
      </c>
      <c r="D862">
        <v>43</v>
      </c>
      <c r="E862">
        <v>0.7</v>
      </c>
      <c r="F862">
        <v>112.75</v>
      </c>
      <c r="G862">
        <v>109.37</v>
      </c>
    </row>
    <row r="863" spans="1:7">
      <c r="A863" s="302" t="s">
        <v>19933</v>
      </c>
      <c r="B863" s="302" t="s">
        <v>23290</v>
      </c>
      <c r="C863">
        <v>6</v>
      </c>
      <c r="D863">
        <v>43</v>
      </c>
      <c r="E863">
        <v>0.7</v>
      </c>
      <c r="F863">
        <v>299.85000000000002</v>
      </c>
      <c r="G863">
        <v>290.85000000000002</v>
      </c>
    </row>
    <row r="864" spans="1:7">
      <c r="A864" s="302" t="s">
        <v>19934</v>
      </c>
      <c r="B864" s="302" t="s">
        <v>23291</v>
      </c>
      <c r="C864">
        <v>6</v>
      </c>
      <c r="D864">
        <v>43</v>
      </c>
      <c r="E864">
        <v>0.7</v>
      </c>
      <c r="F864">
        <v>40.950000000000003</v>
      </c>
      <c r="G864">
        <v>39.72</v>
      </c>
    </row>
    <row r="865" spans="1:7">
      <c r="A865" s="302" t="s">
        <v>19935</v>
      </c>
      <c r="B865" s="302" t="s">
        <v>23292</v>
      </c>
      <c r="C865">
        <v>6</v>
      </c>
      <c r="D865">
        <v>43</v>
      </c>
      <c r="E865">
        <v>0.7</v>
      </c>
      <c r="F865">
        <v>41.95</v>
      </c>
      <c r="G865">
        <v>40.69</v>
      </c>
    </row>
    <row r="866" spans="1:7">
      <c r="A866" s="302" t="s">
        <v>19936</v>
      </c>
      <c r="B866" s="302" t="s">
        <v>23293</v>
      </c>
      <c r="C866">
        <v>6</v>
      </c>
      <c r="D866">
        <v>43</v>
      </c>
      <c r="E866">
        <v>0.7</v>
      </c>
      <c r="F866">
        <v>26</v>
      </c>
      <c r="G866">
        <v>26</v>
      </c>
    </row>
    <row r="867" spans="1:7">
      <c r="A867" s="302" t="s">
        <v>19937</v>
      </c>
      <c r="B867" s="302" t="s">
        <v>23294</v>
      </c>
      <c r="C867">
        <v>6</v>
      </c>
      <c r="D867">
        <v>41.8</v>
      </c>
      <c r="E867">
        <v>0.7</v>
      </c>
      <c r="F867">
        <v>11.85</v>
      </c>
      <c r="G867">
        <v>11.85</v>
      </c>
    </row>
    <row r="868" spans="1:7">
      <c r="A868" s="302" t="s">
        <v>19938</v>
      </c>
      <c r="B868" s="302" t="s">
        <v>23295</v>
      </c>
      <c r="C868">
        <v>6</v>
      </c>
      <c r="D868">
        <v>45</v>
      </c>
      <c r="E868">
        <v>0.5</v>
      </c>
      <c r="F868">
        <v>16.5</v>
      </c>
      <c r="G868">
        <v>16.5</v>
      </c>
    </row>
    <row r="869" spans="1:7">
      <c r="A869" s="302" t="s">
        <v>19939</v>
      </c>
      <c r="B869" s="302" t="s">
        <v>23296</v>
      </c>
      <c r="C869">
        <v>6</v>
      </c>
      <c r="D869">
        <v>43</v>
      </c>
      <c r="E869">
        <v>0.5</v>
      </c>
      <c r="F869">
        <v>17.649999999999999</v>
      </c>
      <c r="G869">
        <v>17.12</v>
      </c>
    </row>
    <row r="870" spans="1:7">
      <c r="A870" s="302" t="s">
        <v>19940</v>
      </c>
      <c r="B870" s="302" t="s">
        <v>23297</v>
      </c>
      <c r="C870">
        <v>6</v>
      </c>
      <c r="D870">
        <v>48</v>
      </c>
      <c r="E870">
        <v>0.7</v>
      </c>
      <c r="F870">
        <v>92.45</v>
      </c>
      <c r="G870">
        <v>89.68</v>
      </c>
    </row>
    <row r="871" spans="1:7">
      <c r="A871" s="302" t="s">
        <v>19941</v>
      </c>
      <c r="B871" s="302" t="s">
        <v>23298</v>
      </c>
      <c r="C871">
        <v>6</v>
      </c>
      <c r="D871">
        <v>48</v>
      </c>
      <c r="E871">
        <v>0.7</v>
      </c>
      <c r="F871">
        <v>212.85</v>
      </c>
      <c r="G871">
        <v>206.46</v>
      </c>
    </row>
    <row r="872" spans="1:7">
      <c r="A872" s="302" t="s">
        <v>19942</v>
      </c>
      <c r="B872" s="302" t="s">
        <v>23299</v>
      </c>
      <c r="C872">
        <v>6</v>
      </c>
      <c r="D872">
        <v>45.5</v>
      </c>
      <c r="E872">
        <v>0.7</v>
      </c>
      <c r="F872">
        <v>418.95</v>
      </c>
      <c r="G872">
        <v>406.38</v>
      </c>
    </row>
    <row r="873" spans="1:7">
      <c r="A873" s="302" t="s">
        <v>19943</v>
      </c>
      <c r="B873" s="302" t="s">
        <v>23300</v>
      </c>
      <c r="C873">
        <v>6</v>
      </c>
      <c r="D873">
        <v>48</v>
      </c>
      <c r="E873">
        <v>0.7</v>
      </c>
      <c r="F873">
        <v>367.55</v>
      </c>
      <c r="G873">
        <v>356.52</v>
      </c>
    </row>
    <row r="874" spans="1:7">
      <c r="A874" s="302" t="s">
        <v>19944</v>
      </c>
      <c r="B874" s="302" t="s">
        <v>23301</v>
      </c>
      <c r="C874">
        <v>6</v>
      </c>
      <c r="D874">
        <v>38</v>
      </c>
      <c r="E874">
        <v>0.7</v>
      </c>
      <c r="F874">
        <v>3.5</v>
      </c>
      <c r="G874">
        <v>3.5</v>
      </c>
    </row>
    <row r="875" spans="1:7">
      <c r="A875" s="302" t="s">
        <v>19945</v>
      </c>
      <c r="B875" s="302" t="s">
        <v>23302</v>
      </c>
      <c r="C875">
        <v>6</v>
      </c>
      <c r="D875">
        <v>38</v>
      </c>
      <c r="E875">
        <v>0.7</v>
      </c>
      <c r="F875">
        <v>4.95</v>
      </c>
      <c r="G875">
        <v>4.8</v>
      </c>
    </row>
    <row r="876" spans="1:7">
      <c r="A876" s="302" t="s">
        <v>19946</v>
      </c>
      <c r="B876" s="302" t="s">
        <v>23303</v>
      </c>
      <c r="C876">
        <v>6</v>
      </c>
      <c r="D876">
        <v>38</v>
      </c>
      <c r="E876">
        <v>0.7</v>
      </c>
      <c r="F876">
        <v>4.5</v>
      </c>
      <c r="G876">
        <v>4.5</v>
      </c>
    </row>
    <row r="877" spans="1:7">
      <c r="A877" s="302" t="s">
        <v>19947</v>
      </c>
      <c r="B877" s="302" t="s">
        <v>23304</v>
      </c>
      <c r="C877">
        <v>6</v>
      </c>
      <c r="D877">
        <v>40</v>
      </c>
      <c r="E877">
        <v>0.7</v>
      </c>
      <c r="F877">
        <v>22.95</v>
      </c>
      <c r="G877">
        <v>22.26</v>
      </c>
    </row>
    <row r="878" spans="1:7">
      <c r="A878" s="302" t="s">
        <v>19948</v>
      </c>
      <c r="B878" s="302" t="s">
        <v>23305</v>
      </c>
      <c r="C878">
        <v>6</v>
      </c>
      <c r="D878">
        <v>40</v>
      </c>
      <c r="E878">
        <v>0.7</v>
      </c>
      <c r="F878">
        <v>4.95</v>
      </c>
      <c r="G878">
        <v>4.95</v>
      </c>
    </row>
    <row r="879" spans="1:7">
      <c r="A879" s="302" t="s">
        <v>19949</v>
      </c>
      <c r="B879" s="302" t="s">
        <v>23306</v>
      </c>
      <c r="C879">
        <v>12</v>
      </c>
      <c r="D879">
        <v>40</v>
      </c>
      <c r="E879">
        <v>1</v>
      </c>
      <c r="F879">
        <v>7.65</v>
      </c>
      <c r="G879">
        <v>7.42</v>
      </c>
    </row>
    <row r="880" spans="1:7">
      <c r="A880" s="302" t="s">
        <v>19950</v>
      </c>
      <c r="B880" s="302" t="s">
        <v>23307</v>
      </c>
      <c r="C880">
        <v>6</v>
      </c>
      <c r="D880">
        <v>40</v>
      </c>
      <c r="E880">
        <v>0.7</v>
      </c>
      <c r="F880">
        <v>4.75</v>
      </c>
      <c r="G880">
        <v>4.6100000000000003</v>
      </c>
    </row>
    <row r="881" spans="1:7">
      <c r="A881" s="302" t="s">
        <v>19951</v>
      </c>
      <c r="B881" s="302" t="s">
        <v>23308</v>
      </c>
      <c r="C881">
        <v>12</v>
      </c>
      <c r="D881">
        <v>40</v>
      </c>
      <c r="E881">
        <v>1</v>
      </c>
      <c r="F881">
        <v>5.95</v>
      </c>
      <c r="G881">
        <v>5.77</v>
      </c>
    </row>
    <row r="882" spans="1:7">
      <c r="A882" s="302" t="s">
        <v>26915</v>
      </c>
      <c r="B882" s="302" t="s">
        <v>26916</v>
      </c>
      <c r="C882">
        <v>12</v>
      </c>
      <c r="D882">
        <v>35</v>
      </c>
      <c r="E882">
        <v>1</v>
      </c>
      <c r="F882">
        <v>5.95</v>
      </c>
      <c r="G882">
        <v>5.95</v>
      </c>
    </row>
    <row r="883" spans="1:7">
      <c r="A883" s="302" t="s">
        <v>26917</v>
      </c>
      <c r="B883" s="302" t="s">
        <v>26918</v>
      </c>
      <c r="C883">
        <v>48</v>
      </c>
      <c r="D883">
        <v>35</v>
      </c>
      <c r="E883">
        <v>0.2</v>
      </c>
      <c r="F883">
        <v>2.25</v>
      </c>
      <c r="G883">
        <v>2.25</v>
      </c>
    </row>
    <row r="884" spans="1:7">
      <c r="A884" s="302" t="s">
        <v>26919</v>
      </c>
      <c r="B884" s="302" t="s">
        <v>26920</v>
      </c>
      <c r="C884">
        <v>6</v>
      </c>
      <c r="D884">
        <v>35</v>
      </c>
      <c r="E884">
        <v>0.7</v>
      </c>
      <c r="F884">
        <v>4.45</v>
      </c>
      <c r="G884">
        <v>4.45</v>
      </c>
    </row>
    <row r="885" spans="1:7">
      <c r="A885" s="302" t="s">
        <v>26921</v>
      </c>
      <c r="B885" s="302" t="s">
        <v>26922</v>
      </c>
      <c r="C885">
        <v>4</v>
      </c>
      <c r="D885">
        <v>35</v>
      </c>
      <c r="E885">
        <v>3</v>
      </c>
      <c r="F885">
        <v>25.75</v>
      </c>
      <c r="G885">
        <v>25.75</v>
      </c>
    </row>
    <row r="886" spans="1:7">
      <c r="A886" s="302" t="s">
        <v>26923</v>
      </c>
      <c r="B886" s="302" t="s">
        <v>26924</v>
      </c>
      <c r="C886">
        <v>6</v>
      </c>
      <c r="D886">
        <v>37.5</v>
      </c>
      <c r="E886">
        <v>0.7</v>
      </c>
      <c r="F886">
        <v>4.55</v>
      </c>
      <c r="G886">
        <v>4.55</v>
      </c>
    </row>
    <row r="887" spans="1:7">
      <c r="A887" s="302" t="s">
        <v>19952</v>
      </c>
      <c r="B887" s="302" t="s">
        <v>23309</v>
      </c>
      <c r="C887">
        <v>4</v>
      </c>
      <c r="D887">
        <v>40</v>
      </c>
      <c r="E887">
        <v>0.7</v>
      </c>
      <c r="F887">
        <v>16.350000000000001</v>
      </c>
      <c r="G887">
        <v>15.86</v>
      </c>
    </row>
    <row r="888" spans="1:7">
      <c r="A888" s="302" t="s">
        <v>19953</v>
      </c>
      <c r="B888" s="302" t="s">
        <v>23310</v>
      </c>
      <c r="C888">
        <v>4</v>
      </c>
      <c r="D888">
        <v>40</v>
      </c>
      <c r="E888">
        <v>0.7</v>
      </c>
      <c r="F888">
        <v>10.5</v>
      </c>
      <c r="G888">
        <v>10.5</v>
      </c>
    </row>
    <row r="889" spans="1:7">
      <c r="A889" s="302" t="s">
        <v>19954</v>
      </c>
      <c r="B889" s="302" t="s">
        <v>23311</v>
      </c>
      <c r="C889">
        <v>4</v>
      </c>
      <c r="D889">
        <v>40</v>
      </c>
      <c r="E889">
        <v>0.7</v>
      </c>
      <c r="F889">
        <v>11.5</v>
      </c>
      <c r="G889">
        <v>11.5</v>
      </c>
    </row>
    <row r="890" spans="1:7">
      <c r="A890" s="302" t="s">
        <v>19955</v>
      </c>
      <c r="B890" s="302" t="s">
        <v>23312</v>
      </c>
      <c r="C890">
        <v>4</v>
      </c>
      <c r="D890">
        <v>40</v>
      </c>
      <c r="E890">
        <v>0.7</v>
      </c>
      <c r="F890">
        <v>10.5</v>
      </c>
      <c r="G890">
        <v>10.5</v>
      </c>
    </row>
    <row r="891" spans="1:7">
      <c r="A891" s="302" t="s">
        <v>19956</v>
      </c>
      <c r="B891" s="302" t="s">
        <v>23313</v>
      </c>
      <c r="C891">
        <v>6</v>
      </c>
      <c r="D891">
        <v>24</v>
      </c>
      <c r="E891">
        <v>0.5</v>
      </c>
      <c r="F891">
        <v>10.95</v>
      </c>
      <c r="G891">
        <v>10.62</v>
      </c>
    </row>
    <row r="892" spans="1:7">
      <c r="A892" s="302" t="s">
        <v>19957</v>
      </c>
      <c r="B892" s="302" t="s">
        <v>23314</v>
      </c>
      <c r="C892">
        <v>1</v>
      </c>
      <c r="D892">
        <v>45</v>
      </c>
      <c r="E892">
        <v>0.5</v>
      </c>
      <c r="F892">
        <v>499.85</v>
      </c>
      <c r="G892">
        <v>484.85</v>
      </c>
    </row>
    <row r="893" spans="1:7">
      <c r="A893" s="302" t="s">
        <v>19958</v>
      </c>
      <c r="B893" s="302" t="s">
        <v>23315</v>
      </c>
      <c r="C893">
        <v>6</v>
      </c>
      <c r="D893">
        <v>40</v>
      </c>
      <c r="E893">
        <v>0.7</v>
      </c>
      <c r="F893">
        <v>28.95</v>
      </c>
      <c r="G893">
        <v>28.08</v>
      </c>
    </row>
    <row r="894" spans="1:7">
      <c r="A894" s="302" t="s">
        <v>19959</v>
      </c>
      <c r="B894" s="302" t="s">
        <v>23316</v>
      </c>
      <c r="C894">
        <v>6</v>
      </c>
      <c r="D894">
        <v>40</v>
      </c>
      <c r="E894">
        <v>0.7</v>
      </c>
      <c r="F894">
        <v>28.45</v>
      </c>
      <c r="G894">
        <v>28.45</v>
      </c>
    </row>
    <row r="895" spans="1:7">
      <c r="A895" s="302" t="s">
        <v>26925</v>
      </c>
      <c r="B895" s="302" t="s">
        <v>26926</v>
      </c>
      <c r="C895">
        <v>6</v>
      </c>
      <c r="D895">
        <v>40</v>
      </c>
      <c r="E895">
        <v>0.7</v>
      </c>
      <c r="F895">
        <v>38.75</v>
      </c>
      <c r="G895">
        <v>37.590000000000003</v>
      </c>
    </row>
    <row r="896" spans="1:7">
      <c r="A896" s="302" t="s">
        <v>26927</v>
      </c>
      <c r="B896" s="302" t="s">
        <v>26928</v>
      </c>
      <c r="C896">
        <v>6</v>
      </c>
      <c r="D896">
        <v>40</v>
      </c>
      <c r="E896">
        <v>0.7</v>
      </c>
      <c r="F896">
        <v>53.65</v>
      </c>
      <c r="G896">
        <v>52.04</v>
      </c>
    </row>
    <row r="897" spans="1:7">
      <c r="A897" s="302" t="s">
        <v>19960</v>
      </c>
      <c r="B897" s="302" t="s">
        <v>23317</v>
      </c>
      <c r="C897">
        <v>6</v>
      </c>
      <c r="D897">
        <v>40</v>
      </c>
      <c r="E897">
        <v>0.7</v>
      </c>
      <c r="F897">
        <v>30.95</v>
      </c>
      <c r="G897">
        <v>30.02</v>
      </c>
    </row>
    <row r="898" spans="1:7">
      <c r="A898" s="302" t="s">
        <v>19961</v>
      </c>
      <c r="B898" s="302" t="s">
        <v>23318</v>
      </c>
      <c r="C898">
        <v>6</v>
      </c>
      <c r="D898">
        <v>40</v>
      </c>
      <c r="E898">
        <v>0.7</v>
      </c>
      <c r="F898">
        <v>20.75</v>
      </c>
      <c r="G898">
        <v>20.13</v>
      </c>
    </row>
    <row r="899" spans="1:7">
      <c r="A899" s="302" t="s">
        <v>19962</v>
      </c>
      <c r="B899" s="302" t="s">
        <v>23319</v>
      </c>
      <c r="C899">
        <v>6</v>
      </c>
      <c r="D899">
        <v>40</v>
      </c>
      <c r="E899">
        <v>0.7</v>
      </c>
      <c r="F899">
        <v>21.45</v>
      </c>
      <c r="G899">
        <v>20.81</v>
      </c>
    </row>
    <row r="900" spans="1:7">
      <c r="A900" s="302" t="s">
        <v>26929</v>
      </c>
      <c r="B900" s="302" t="s">
        <v>26930</v>
      </c>
      <c r="C900">
        <v>6</v>
      </c>
      <c r="D900">
        <v>40</v>
      </c>
      <c r="E900">
        <v>1</v>
      </c>
      <c r="F900">
        <v>15.25</v>
      </c>
      <c r="G900">
        <v>14.79</v>
      </c>
    </row>
    <row r="901" spans="1:7">
      <c r="A901" s="302" t="s">
        <v>26931</v>
      </c>
      <c r="B901" s="302" t="s">
        <v>26932</v>
      </c>
      <c r="C901">
        <v>6</v>
      </c>
      <c r="D901">
        <v>40.299999999999997</v>
      </c>
      <c r="E901">
        <v>0.7</v>
      </c>
      <c r="F901">
        <v>18.95</v>
      </c>
      <c r="G901">
        <v>18.38</v>
      </c>
    </row>
    <row r="902" spans="1:7">
      <c r="A902" s="302" t="s">
        <v>26933</v>
      </c>
      <c r="B902" s="302" t="s">
        <v>26934</v>
      </c>
      <c r="C902">
        <v>4</v>
      </c>
      <c r="D902">
        <v>40</v>
      </c>
      <c r="E902">
        <v>0.7</v>
      </c>
      <c r="F902">
        <v>31.85</v>
      </c>
      <c r="G902">
        <v>31.85</v>
      </c>
    </row>
    <row r="903" spans="1:7">
      <c r="A903" s="302" t="s">
        <v>26935</v>
      </c>
      <c r="B903" s="302" t="s">
        <v>26936</v>
      </c>
      <c r="C903">
        <v>4</v>
      </c>
      <c r="D903">
        <v>40</v>
      </c>
      <c r="E903">
        <v>0.7</v>
      </c>
      <c r="F903">
        <v>31.85</v>
      </c>
      <c r="G903">
        <v>31.85</v>
      </c>
    </row>
    <row r="904" spans="1:7">
      <c r="A904" s="302" t="s">
        <v>19963</v>
      </c>
      <c r="B904" s="302" t="s">
        <v>23320</v>
      </c>
      <c r="C904">
        <v>6</v>
      </c>
      <c r="D904">
        <v>16.5</v>
      </c>
      <c r="E904">
        <v>1</v>
      </c>
      <c r="F904">
        <v>17.850000000000001</v>
      </c>
      <c r="G904">
        <v>17.309999999999999</v>
      </c>
    </row>
    <row r="905" spans="1:7">
      <c r="A905" s="302" t="s">
        <v>19964</v>
      </c>
      <c r="B905" s="302" t="s">
        <v>23321</v>
      </c>
      <c r="C905">
        <v>6</v>
      </c>
      <c r="D905">
        <v>14.9</v>
      </c>
      <c r="E905">
        <v>1</v>
      </c>
      <c r="F905">
        <v>7.95</v>
      </c>
      <c r="G905">
        <v>7.71</v>
      </c>
    </row>
    <row r="906" spans="1:7">
      <c r="A906" s="302" t="s">
        <v>19965</v>
      </c>
      <c r="B906" s="302" t="s">
        <v>23322</v>
      </c>
      <c r="C906">
        <v>6</v>
      </c>
      <c r="D906">
        <v>18</v>
      </c>
      <c r="E906">
        <v>1</v>
      </c>
      <c r="F906">
        <v>7.95</v>
      </c>
      <c r="G906">
        <v>7.71</v>
      </c>
    </row>
    <row r="907" spans="1:7">
      <c r="A907" s="302" t="s">
        <v>19966</v>
      </c>
      <c r="B907" s="302" t="s">
        <v>23323</v>
      </c>
      <c r="C907">
        <v>6</v>
      </c>
      <c r="D907">
        <v>38</v>
      </c>
      <c r="E907">
        <v>0.7</v>
      </c>
      <c r="F907">
        <v>35.950000000000003</v>
      </c>
      <c r="G907">
        <v>34.869999999999997</v>
      </c>
    </row>
    <row r="908" spans="1:7">
      <c r="A908" s="302" t="s">
        <v>19967</v>
      </c>
      <c r="B908" s="302" t="s">
        <v>23324</v>
      </c>
      <c r="C908">
        <v>6</v>
      </c>
      <c r="D908">
        <v>19</v>
      </c>
      <c r="E908">
        <v>0.75</v>
      </c>
      <c r="F908">
        <v>3.15</v>
      </c>
      <c r="G908">
        <v>3.06</v>
      </c>
    </row>
    <row r="909" spans="1:7">
      <c r="A909" s="302" t="s">
        <v>26937</v>
      </c>
      <c r="B909" s="302" t="s">
        <v>26938</v>
      </c>
      <c r="C909">
        <v>6</v>
      </c>
      <c r="D909">
        <v>38</v>
      </c>
      <c r="E909">
        <v>0.7</v>
      </c>
      <c r="F909">
        <v>36.450000000000003</v>
      </c>
      <c r="G909">
        <v>35.36</v>
      </c>
    </row>
    <row r="910" spans="1:7">
      <c r="A910" s="302" t="s">
        <v>26939</v>
      </c>
      <c r="B910" s="302" t="s">
        <v>26940</v>
      </c>
      <c r="C910">
        <v>6</v>
      </c>
      <c r="D910">
        <v>38</v>
      </c>
      <c r="E910">
        <v>0.7</v>
      </c>
      <c r="F910">
        <v>33.75</v>
      </c>
      <c r="G910">
        <v>32.74</v>
      </c>
    </row>
    <row r="911" spans="1:7">
      <c r="A911" s="302" t="s">
        <v>19968</v>
      </c>
      <c r="B911" s="302" t="s">
        <v>23325</v>
      </c>
      <c r="C911">
        <v>6</v>
      </c>
      <c r="D911">
        <v>38</v>
      </c>
      <c r="E911">
        <v>0.7</v>
      </c>
      <c r="F911">
        <v>28.85</v>
      </c>
      <c r="G911">
        <v>27.98</v>
      </c>
    </row>
    <row r="912" spans="1:7">
      <c r="A912" s="302" t="s">
        <v>19969</v>
      </c>
      <c r="B912" s="302" t="s">
        <v>23326</v>
      </c>
      <c r="C912">
        <v>6</v>
      </c>
      <c r="D912">
        <v>40</v>
      </c>
      <c r="E912">
        <v>0.7</v>
      </c>
      <c r="F912">
        <v>44.85</v>
      </c>
      <c r="G912">
        <v>43.5</v>
      </c>
    </row>
    <row r="913" spans="1:7">
      <c r="A913" s="302" t="s">
        <v>19970</v>
      </c>
      <c r="B913" s="302" t="s">
        <v>23327</v>
      </c>
      <c r="C913">
        <v>6</v>
      </c>
      <c r="D913">
        <v>40</v>
      </c>
      <c r="E913">
        <v>0.7</v>
      </c>
      <c r="F913">
        <v>35.85</v>
      </c>
      <c r="G913">
        <v>34.770000000000003</v>
      </c>
    </row>
    <row r="914" spans="1:7">
      <c r="A914" s="302" t="s">
        <v>26941</v>
      </c>
      <c r="B914" s="302" t="s">
        <v>26942</v>
      </c>
      <c r="C914">
        <v>6</v>
      </c>
      <c r="D914">
        <v>40</v>
      </c>
      <c r="E914">
        <v>0.7</v>
      </c>
      <c r="F914">
        <v>48.95</v>
      </c>
      <c r="G914">
        <v>47.48</v>
      </c>
    </row>
    <row r="915" spans="1:7">
      <c r="A915" s="302" t="s">
        <v>19971</v>
      </c>
      <c r="B915" s="302" t="s">
        <v>23328</v>
      </c>
      <c r="C915">
        <v>6</v>
      </c>
      <c r="D915">
        <v>40</v>
      </c>
      <c r="E915">
        <v>0.7</v>
      </c>
      <c r="F915">
        <v>40.85</v>
      </c>
      <c r="G915">
        <v>39.619999999999997</v>
      </c>
    </row>
    <row r="916" spans="1:7">
      <c r="A916" s="302" t="s">
        <v>26943</v>
      </c>
      <c r="B916" s="302" t="s">
        <v>26944</v>
      </c>
      <c r="C916">
        <v>6</v>
      </c>
      <c r="D916">
        <v>45</v>
      </c>
      <c r="E916">
        <v>1</v>
      </c>
      <c r="F916">
        <v>4.6500000000000004</v>
      </c>
      <c r="G916">
        <v>4.51</v>
      </c>
    </row>
    <row r="917" spans="1:7">
      <c r="A917" s="302" t="s">
        <v>19972</v>
      </c>
      <c r="B917" s="302" t="s">
        <v>23329</v>
      </c>
      <c r="C917">
        <v>6</v>
      </c>
      <c r="D917">
        <v>38</v>
      </c>
      <c r="E917">
        <v>0.7</v>
      </c>
      <c r="F917">
        <v>10.15</v>
      </c>
      <c r="G917">
        <v>9.85</v>
      </c>
    </row>
    <row r="918" spans="1:7">
      <c r="A918" s="302" t="s">
        <v>19973</v>
      </c>
      <c r="B918" s="302" t="s">
        <v>23330</v>
      </c>
      <c r="C918">
        <v>6</v>
      </c>
      <c r="D918">
        <v>40</v>
      </c>
      <c r="E918">
        <v>0.7</v>
      </c>
      <c r="F918">
        <v>17.25</v>
      </c>
      <c r="G918">
        <v>16.73</v>
      </c>
    </row>
    <row r="919" spans="1:7">
      <c r="A919" s="302" t="s">
        <v>19974</v>
      </c>
      <c r="B919" s="302" t="s">
        <v>23331</v>
      </c>
      <c r="C919">
        <v>6</v>
      </c>
      <c r="D919">
        <v>55</v>
      </c>
      <c r="E919">
        <v>0.7</v>
      </c>
      <c r="F919">
        <v>16</v>
      </c>
      <c r="G919">
        <v>16</v>
      </c>
    </row>
    <row r="920" spans="1:7">
      <c r="A920" s="302" t="s">
        <v>19975</v>
      </c>
      <c r="B920" s="302" t="s">
        <v>23332</v>
      </c>
      <c r="C920">
        <v>6</v>
      </c>
      <c r="D920">
        <v>40</v>
      </c>
      <c r="E920">
        <v>0.7</v>
      </c>
      <c r="F920">
        <v>17.649999999999999</v>
      </c>
      <c r="G920">
        <v>17.12</v>
      </c>
    </row>
    <row r="921" spans="1:7">
      <c r="A921" s="302" t="s">
        <v>19976</v>
      </c>
      <c r="B921" s="302" t="s">
        <v>23333</v>
      </c>
      <c r="C921">
        <v>6</v>
      </c>
      <c r="D921">
        <v>58</v>
      </c>
      <c r="E921">
        <v>0.7</v>
      </c>
      <c r="F921">
        <v>54.85</v>
      </c>
      <c r="G921">
        <v>53.2</v>
      </c>
    </row>
    <row r="922" spans="1:7">
      <c r="A922" s="302" t="s">
        <v>19977</v>
      </c>
      <c r="B922" s="302" t="s">
        <v>23334</v>
      </c>
      <c r="C922">
        <v>6</v>
      </c>
      <c r="D922">
        <v>40</v>
      </c>
      <c r="E922">
        <v>0.7</v>
      </c>
      <c r="F922">
        <v>32.15</v>
      </c>
      <c r="G922">
        <v>31.19</v>
      </c>
    </row>
    <row r="923" spans="1:7">
      <c r="A923" s="302" t="s">
        <v>19978</v>
      </c>
      <c r="B923" s="302" t="s">
        <v>23335</v>
      </c>
      <c r="C923">
        <v>6</v>
      </c>
      <c r="D923">
        <v>46</v>
      </c>
      <c r="E923">
        <v>0.7</v>
      </c>
      <c r="F923">
        <v>36.5</v>
      </c>
      <c r="G923">
        <v>36.5</v>
      </c>
    </row>
    <row r="924" spans="1:7">
      <c r="A924" s="302" t="s">
        <v>19979</v>
      </c>
      <c r="B924" s="302" t="s">
        <v>23336</v>
      </c>
      <c r="C924">
        <v>6</v>
      </c>
      <c r="D924">
        <v>40</v>
      </c>
      <c r="E924">
        <v>0.7</v>
      </c>
      <c r="F924">
        <v>7.85</v>
      </c>
      <c r="G924">
        <v>7.46</v>
      </c>
    </row>
    <row r="925" spans="1:7">
      <c r="A925" s="302" t="s">
        <v>26945</v>
      </c>
      <c r="B925" s="302" t="s">
        <v>26946</v>
      </c>
      <c r="C925">
        <v>6</v>
      </c>
      <c r="D925">
        <v>40</v>
      </c>
      <c r="E925">
        <v>0.7</v>
      </c>
      <c r="F925">
        <v>4.3499999999999996</v>
      </c>
      <c r="G925">
        <v>4.22</v>
      </c>
    </row>
    <row r="926" spans="1:7">
      <c r="A926" s="302" t="s">
        <v>19980</v>
      </c>
      <c r="B926" s="302" t="s">
        <v>23337</v>
      </c>
      <c r="C926">
        <v>6</v>
      </c>
      <c r="D926">
        <v>48.2</v>
      </c>
      <c r="E926">
        <v>0.7</v>
      </c>
      <c r="F926">
        <v>19.95</v>
      </c>
      <c r="G926">
        <v>19.350000000000001</v>
      </c>
    </row>
    <row r="927" spans="1:7">
      <c r="A927" s="302" t="s">
        <v>19981</v>
      </c>
      <c r="B927" s="302" t="s">
        <v>23338</v>
      </c>
      <c r="C927">
        <v>6</v>
      </c>
      <c r="D927">
        <v>40</v>
      </c>
      <c r="E927">
        <v>0.7</v>
      </c>
      <c r="F927">
        <v>23.35</v>
      </c>
      <c r="G927">
        <v>22.65</v>
      </c>
    </row>
    <row r="928" spans="1:7">
      <c r="A928" s="302" t="s">
        <v>26947</v>
      </c>
      <c r="B928" s="302" t="s">
        <v>26948</v>
      </c>
      <c r="C928">
        <v>6</v>
      </c>
      <c r="D928">
        <v>38</v>
      </c>
      <c r="E928">
        <v>0.7</v>
      </c>
      <c r="F928">
        <v>3.95</v>
      </c>
      <c r="G928">
        <v>3.83</v>
      </c>
    </row>
    <row r="929" spans="1:7">
      <c r="A929" s="302" t="s">
        <v>19982</v>
      </c>
      <c r="B929" s="302" t="s">
        <v>23339</v>
      </c>
      <c r="C929">
        <v>6</v>
      </c>
      <c r="D929">
        <v>40</v>
      </c>
      <c r="E929">
        <v>0.7</v>
      </c>
      <c r="F929">
        <v>25.45</v>
      </c>
      <c r="G929">
        <v>24.69</v>
      </c>
    </row>
    <row r="930" spans="1:7">
      <c r="A930" s="302" t="s">
        <v>19983</v>
      </c>
      <c r="B930" s="302" t="s">
        <v>23340</v>
      </c>
      <c r="C930">
        <v>6</v>
      </c>
      <c r="D930">
        <v>40</v>
      </c>
      <c r="E930">
        <v>0.7</v>
      </c>
      <c r="F930">
        <v>40.25</v>
      </c>
      <c r="G930">
        <v>39.04</v>
      </c>
    </row>
    <row r="931" spans="1:7">
      <c r="A931" s="302" t="s">
        <v>19984</v>
      </c>
      <c r="B931" s="302" t="s">
        <v>23341</v>
      </c>
      <c r="C931">
        <v>6</v>
      </c>
      <c r="D931">
        <v>40</v>
      </c>
      <c r="E931">
        <v>0.7</v>
      </c>
      <c r="F931">
        <v>21.75</v>
      </c>
      <c r="G931">
        <v>21.1</v>
      </c>
    </row>
    <row r="932" spans="1:7">
      <c r="A932" s="302" t="s">
        <v>26949</v>
      </c>
      <c r="B932" s="302" t="s">
        <v>26950</v>
      </c>
      <c r="C932">
        <v>6</v>
      </c>
      <c r="D932">
        <v>40</v>
      </c>
      <c r="E932">
        <v>0.7</v>
      </c>
      <c r="F932">
        <v>49.85</v>
      </c>
      <c r="G932">
        <v>48.35</v>
      </c>
    </row>
    <row r="933" spans="1:7">
      <c r="A933" s="302" t="s">
        <v>26951</v>
      </c>
      <c r="B933" s="302" t="s">
        <v>26952</v>
      </c>
      <c r="C933">
        <v>6</v>
      </c>
      <c r="D933">
        <v>40</v>
      </c>
      <c r="E933">
        <v>0.7</v>
      </c>
      <c r="F933">
        <v>8.65</v>
      </c>
      <c r="G933">
        <v>8.65</v>
      </c>
    </row>
    <row r="934" spans="1:7">
      <c r="A934" s="302" t="s">
        <v>26953</v>
      </c>
      <c r="B934" s="302" t="s">
        <v>26954</v>
      </c>
      <c r="C934">
        <v>6</v>
      </c>
      <c r="D934">
        <v>40</v>
      </c>
      <c r="E934">
        <v>0.7</v>
      </c>
      <c r="F934">
        <v>6.15</v>
      </c>
      <c r="G934">
        <v>5.97</v>
      </c>
    </row>
    <row r="935" spans="1:7">
      <c r="A935" s="302" t="s">
        <v>26955</v>
      </c>
      <c r="B935" s="302" t="s">
        <v>26956</v>
      </c>
      <c r="C935">
        <v>6</v>
      </c>
      <c r="D935">
        <v>40</v>
      </c>
      <c r="E935">
        <v>0.7</v>
      </c>
      <c r="F935">
        <v>10.95</v>
      </c>
      <c r="G935">
        <v>10.62</v>
      </c>
    </row>
    <row r="936" spans="1:7">
      <c r="A936" s="302" t="s">
        <v>19985</v>
      </c>
      <c r="B936" s="302" t="s">
        <v>23342</v>
      </c>
      <c r="C936">
        <v>6</v>
      </c>
      <c r="D936">
        <v>40</v>
      </c>
      <c r="E936">
        <v>0.7</v>
      </c>
      <c r="F936">
        <v>9</v>
      </c>
      <c r="G936">
        <v>9</v>
      </c>
    </row>
    <row r="937" spans="1:7">
      <c r="A937" s="302" t="s">
        <v>26957</v>
      </c>
      <c r="B937" s="302" t="s">
        <v>26958</v>
      </c>
      <c r="C937">
        <v>6</v>
      </c>
      <c r="D937">
        <v>40</v>
      </c>
      <c r="E937">
        <v>0.7</v>
      </c>
      <c r="F937">
        <v>78.650000000000006</v>
      </c>
      <c r="G937">
        <v>76.290000000000006</v>
      </c>
    </row>
    <row r="938" spans="1:7">
      <c r="A938" s="302" t="s">
        <v>26959</v>
      </c>
      <c r="B938" s="302" t="s">
        <v>26960</v>
      </c>
      <c r="C938">
        <v>6</v>
      </c>
      <c r="D938">
        <v>40</v>
      </c>
      <c r="E938">
        <v>0.7</v>
      </c>
      <c r="F938">
        <v>27.75</v>
      </c>
      <c r="G938">
        <v>26.92</v>
      </c>
    </row>
    <row r="939" spans="1:7">
      <c r="A939" s="302" t="s">
        <v>26961</v>
      </c>
      <c r="B939" s="302" t="s">
        <v>26962</v>
      </c>
      <c r="C939">
        <v>6</v>
      </c>
      <c r="D939">
        <v>40</v>
      </c>
      <c r="E939">
        <v>0.7</v>
      </c>
      <c r="F939">
        <v>14.15</v>
      </c>
      <c r="G939">
        <v>13.73</v>
      </c>
    </row>
    <row r="940" spans="1:7">
      <c r="A940" s="302" t="s">
        <v>26963</v>
      </c>
      <c r="B940" s="302" t="s">
        <v>26964</v>
      </c>
      <c r="C940">
        <v>6</v>
      </c>
      <c r="D940">
        <v>40</v>
      </c>
      <c r="E940">
        <v>0.7</v>
      </c>
      <c r="F940">
        <v>13.95</v>
      </c>
      <c r="G940">
        <v>13.53</v>
      </c>
    </row>
    <row r="941" spans="1:7">
      <c r="A941" s="302" t="s">
        <v>26965</v>
      </c>
      <c r="B941" s="302" t="s">
        <v>26966</v>
      </c>
      <c r="C941">
        <v>6</v>
      </c>
      <c r="D941">
        <v>26.5</v>
      </c>
      <c r="E941">
        <v>0.7</v>
      </c>
      <c r="F941">
        <v>11.15</v>
      </c>
      <c r="G941">
        <v>10.82</v>
      </c>
    </row>
    <row r="942" spans="1:7">
      <c r="A942" s="302" t="s">
        <v>26967</v>
      </c>
      <c r="B942" s="302" t="s">
        <v>26968</v>
      </c>
      <c r="C942">
        <v>6</v>
      </c>
      <c r="D942">
        <v>40</v>
      </c>
      <c r="E942">
        <v>0.7</v>
      </c>
      <c r="F942">
        <v>22.75</v>
      </c>
      <c r="G942">
        <v>22.07</v>
      </c>
    </row>
    <row r="943" spans="1:7">
      <c r="A943" s="302" t="s">
        <v>19986</v>
      </c>
      <c r="B943" s="302" t="s">
        <v>23343</v>
      </c>
      <c r="C943">
        <v>6</v>
      </c>
      <c r="D943">
        <v>40</v>
      </c>
      <c r="E943">
        <v>0.7</v>
      </c>
      <c r="F943">
        <v>34.450000000000003</v>
      </c>
      <c r="G943">
        <v>33.42</v>
      </c>
    </row>
    <row r="944" spans="1:7">
      <c r="A944" s="302" t="s">
        <v>26969</v>
      </c>
      <c r="B944" s="302" t="s">
        <v>26970</v>
      </c>
      <c r="C944">
        <v>6</v>
      </c>
      <c r="D944">
        <v>40</v>
      </c>
      <c r="E944">
        <v>0.7</v>
      </c>
      <c r="F944">
        <v>72.45</v>
      </c>
      <c r="G944">
        <v>70.28</v>
      </c>
    </row>
    <row r="945" spans="1:7">
      <c r="A945" s="302" t="s">
        <v>19987</v>
      </c>
      <c r="B945" s="302" t="s">
        <v>23344</v>
      </c>
      <c r="C945">
        <v>6</v>
      </c>
      <c r="D945">
        <v>40</v>
      </c>
      <c r="E945">
        <v>0.7</v>
      </c>
      <c r="F945">
        <v>6.15</v>
      </c>
      <c r="G945">
        <v>5.97</v>
      </c>
    </row>
    <row r="946" spans="1:7">
      <c r="A946" s="302" t="s">
        <v>19988</v>
      </c>
      <c r="B946" s="302" t="s">
        <v>23345</v>
      </c>
      <c r="C946">
        <v>6</v>
      </c>
      <c r="D946">
        <v>57</v>
      </c>
      <c r="E946">
        <v>0.7</v>
      </c>
      <c r="F946">
        <v>24.15</v>
      </c>
      <c r="G946">
        <v>23.43</v>
      </c>
    </row>
    <row r="947" spans="1:7">
      <c r="A947" s="302" t="s">
        <v>19989</v>
      </c>
      <c r="B947" s="302" t="s">
        <v>23346</v>
      </c>
      <c r="C947">
        <v>6</v>
      </c>
      <c r="D947">
        <v>40</v>
      </c>
      <c r="E947">
        <v>0.7</v>
      </c>
      <c r="F947">
        <v>24.15</v>
      </c>
      <c r="G947">
        <v>23.43</v>
      </c>
    </row>
    <row r="948" spans="1:7">
      <c r="A948" s="302" t="s">
        <v>19990</v>
      </c>
      <c r="B948" s="302" t="s">
        <v>23347</v>
      </c>
      <c r="C948">
        <v>6</v>
      </c>
      <c r="D948">
        <v>40</v>
      </c>
      <c r="E948">
        <v>0.7</v>
      </c>
      <c r="F948">
        <v>24.15</v>
      </c>
      <c r="G948">
        <v>23.43</v>
      </c>
    </row>
    <row r="949" spans="1:7">
      <c r="A949" s="302" t="s">
        <v>19991</v>
      </c>
      <c r="B949" s="302" t="s">
        <v>23348</v>
      </c>
      <c r="C949">
        <v>6</v>
      </c>
      <c r="D949">
        <v>40</v>
      </c>
      <c r="E949">
        <v>0.7</v>
      </c>
      <c r="F949">
        <v>24.15</v>
      </c>
      <c r="G949">
        <v>23.43</v>
      </c>
    </row>
    <row r="950" spans="1:7">
      <c r="A950" s="302" t="s">
        <v>19992</v>
      </c>
      <c r="B950" s="302" t="s">
        <v>23349</v>
      </c>
      <c r="C950">
        <v>6</v>
      </c>
      <c r="D950">
        <v>40</v>
      </c>
      <c r="E950">
        <v>0.7</v>
      </c>
      <c r="F950">
        <v>24.15</v>
      </c>
      <c r="G950">
        <v>23.43</v>
      </c>
    </row>
    <row r="951" spans="1:7">
      <c r="A951" s="302" t="s">
        <v>19993</v>
      </c>
      <c r="B951" s="302" t="s">
        <v>23350</v>
      </c>
      <c r="C951">
        <v>6</v>
      </c>
      <c r="D951">
        <v>40</v>
      </c>
      <c r="E951">
        <v>0.7</v>
      </c>
      <c r="F951">
        <v>24.15</v>
      </c>
      <c r="G951">
        <v>23.43</v>
      </c>
    </row>
    <row r="952" spans="1:7">
      <c r="A952" s="302" t="s">
        <v>19994</v>
      </c>
      <c r="B952" s="302" t="s">
        <v>23351</v>
      </c>
      <c r="C952">
        <v>6</v>
      </c>
      <c r="D952">
        <v>40</v>
      </c>
      <c r="E952">
        <v>0.7</v>
      </c>
      <c r="F952">
        <v>18.5</v>
      </c>
      <c r="G952">
        <v>18.5</v>
      </c>
    </row>
    <row r="953" spans="1:7">
      <c r="A953" s="302" t="s">
        <v>19995</v>
      </c>
      <c r="B953" s="302" t="s">
        <v>23352</v>
      </c>
      <c r="C953">
        <v>6</v>
      </c>
      <c r="D953">
        <v>40</v>
      </c>
      <c r="E953">
        <v>0.7</v>
      </c>
      <c r="F953">
        <v>17</v>
      </c>
      <c r="G953">
        <v>17</v>
      </c>
    </row>
    <row r="954" spans="1:7">
      <c r="A954" s="302" t="s">
        <v>19996</v>
      </c>
      <c r="B954" s="302" t="s">
        <v>23353</v>
      </c>
      <c r="C954">
        <v>6</v>
      </c>
      <c r="D954">
        <v>40</v>
      </c>
      <c r="E954">
        <v>0.7</v>
      </c>
      <c r="F954">
        <v>24.15</v>
      </c>
      <c r="G954">
        <v>23.43</v>
      </c>
    </row>
    <row r="955" spans="1:7">
      <c r="A955" s="302" t="s">
        <v>19997</v>
      </c>
      <c r="B955" s="302" t="s">
        <v>23354</v>
      </c>
      <c r="C955">
        <v>6</v>
      </c>
      <c r="D955">
        <v>49</v>
      </c>
      <c r="E955">
        <v>0.7</v>
      </c>
      <c r="F955">
        <v>22.85</v>
      </c>
      <c r="G955">
        <v>22.16</v>
      </c>
    </row>
    <row r="956" spans="1:7">
      <c r="A956" s="302" t="s">
        <v>26971</v>
      </c>
      <c r="B956" s="302" t="s">
        <v>26972</v>
      </c>
      <c r="C956">
        <v>3</v>
      </c>
      <c r="D956">
        <v>35</v>
      </c>
      <c r="E956">
        <v>0.5</v>
      </c>
      <c r="F956">
        <v>12.35</v>
      </c>
      <c r="G956">
        <v>11.98</v>
      </c>
    </row>
    <row r="957" spans="1:7">
      <c r="A957" s="302" t="s">
        <v>26973</v>
      </c>
      <c r="B957" s="302" t="s">
        <v>26974</v>
      </c>
      <c r="C957">
        <v>12</v>
      </c>
      <c r="D957">
        <v>44</v>
      </c>
      <c r="E957">
        <v>0.7</v>
      </c>
      <c r="F957">
        <v>16.45</v>
      </c>
      <c r="G957">
        <v>15.96</v>
      </c>
    </row>
    <row r="958" spans="1:7">
      <c r="A958" s="302" t="s">
        <v>26975</v>
      </c>
      <c r="B958" s="302" t="s">
        <v>26976</v>
      </c>
      <c r="C958">
        <v>3</v>
      </c>
      <c r="D958">
        <v>42</v>
      </c>
      <c r="E958">
        <v>0.7</v>
      </c>
      <c r="F958">
        <v>16.45</v>
      </c>
      <c r="G958">
        <v>15.96</v>
      </c>
    </row>
    <row r="959" spans="1:7">
      <c r="A959" s="302" t="s">
        <v>26977</v>
      </c>
      <c r="B959" s="302" t="s">
        <v>26978</v>
      </c>
      <c r="C959">
        <v>6</v>
      </c>
      <c r="D959">
        <v>35</v>
      </c>
      <c r="E959">
        <v>0.5</v>
      </c>
      <c r="F959">
        <v>12.15</v>
      </c>
      <c r="G959">
        <v>11.79</v>
      </c>
    </row>
    <row r="960" spans="1:7">
      <c r="A960" s="302" t="s">
        <v>19998</v>
      </c>
      <c r="B960" s="302" t="s">
        <v>23355</v>
      </c>
      <c r="C960">
        <v>3</v>
      </c>
      <c r="D960">
        <v>42</v>
      </c>
      <c r="E960">
        <v>0.7</v>
      </c>
      <c r="F960">
        <v>13.15</v>
      </c>
      <c r="G960">
        <v>12.76</v>
      </c>
    </row>
    <row r="961" spans="1:7">
      <c r="A961" s="302" t="s">
        <v>19999</v>
      </c>
      <c r="B961" s="302" t="s">
        <v>23356</v>
      </c>
      <c r="C961">
        <v>3</v>
      </c>
      <c r="D961">
        <v>40</v>
      </c>
      <c r="E961">
        <v>0.7</v>
      </c>
      <c r="F961">
        <v>16.649999999999999</v>
      </c>
      <c r="G961">
        <v>16.149999999999999</v>
      </c>
    </row>
    <row r="962" spans="1:7">
      <c r="A962" s="302" t="s">
        <v>20000</v>
      </c>
      <c r="B962" s="302" t="s">
        <v>23357</v>
      </c>
      <c r="C962">
        <v>3</v>
      </c>
      <c r="D962">
        <v>40</v>
      </c>
      <c r="E962">
        <v>0.7</v>
      </c>
      <c r="F962">
        <v>19.850000000000001</v>
      </c>
      <c r="G962">
        <v>19.25</v>
      </c>
    </row>
    <row r="963" spans="1:7">
      <c r="A963" s="302" t="s">
        <v>26979</v>
      </c>
      <c r="B963" s="302" t="s">
        <v>26980</v>
      </c>
      <c r="C963">
        <v>3</v>
      </c>
      <c r="D963">
        <v>35</v>
      </c>
      <c r="E963">
        <v>0.5</v>
      </c>
      <c r="F963">
        <v>14.35</v>
      </c>
      <c r="G963">
        <v>13.92</v>
      </c>
    </row>
    <row r="964" spans="1:7">
      <c r="A964" s="302" t="s">
        <v>26981</v>
      </c>
      <c r="B964" s="302" t="s">
        <v>26982</v>
      </c>
      <c r="C964">
        <v>3</v>
      </c>
      <c r="D964">
        <v>40</v>
      </c>
      <c r="E964">
        <v>0.7</v>
      </c>
      <c r="F964">
        <v>24.35</v>
      </c>
      <c r="G964">
        <v>23.62</v>
      </c>
    </row>
    <row r="965" spans="1:7">
      <c r="A965" s="302" t="s">
        <v>26983</v>
      </c>
      <c r="B965" s="302" t="s">
        <v>26984</v>
      </c>
      <c r="C965">
        <v>3</v>
      </c>
      <c r="D965">
        <v>41</v>
      </c>
      <c r="E965">
        <v>0.7</v>
      </c>
      <c r="F965">
        <v>29.75</v>
      </c>
      <c r="G965">
        <v>28.86</v>
      </c>
    </row>
    <row r="966" spans="1:7">
      <c r="A966" s="302" t="s">
        <v>26985</v>
      </c>
      <c r="B966" s="302" t="s">
        <v>26986</v>
      </c>
      <c r="C966">
        <v>3</v>
      </c>
      <c r="D966">
        <v>43</v>
      </c>
      <c r="E966">
        <v>0.7</v>
      </c>
      <c r="F966">
        <v>44.25</v>
      </c>
      <c r="G966">
        <v>42.92</v>
      </c>
    </row>
    <row r="967" spans="1:7">
      <c r="A967" s="302" t="s">
        <v>20001</v>
      </c>
      <c r="B967" s="302" t="s">
        <v>23358</v>
      </c>
      <c r="C967">
        <v>6</v>
      </c>
      <c r="D967">
        <v>16.5</v>
      </c>
      <c r="E967">
        <v>0.5</v>
      </c>
      <c r="F967">
        <v>9.85</v>
      </c>
      <c r="G967">
        <v>9.5500000000000007</v>
      </c>
    </row>
    <row r="968" spans="1:7">
      <c r="A968" s="302" t="s">
        <v>20002</v>
      </c>
      <c r="B968" s="302" t="s">
        <v>23358</v>
      </c>
      <c r="C968">
        <v>12</v>
      </c>
      <c r="D968">
        <v>16.5</v>
      </c>
      <c r="E968">
        <v>0.5</v>
      </c>
      <c r="F968">
        <v>9.85</v>
      </c>
      <c r="G968">
        <v>9.85</v>
      </c>
    </row>
    <row r="969" spans="1:7">
      <c r="A969" s="302" t="s">
        <v>20003</v>
      </c>
      <c r="B969" s="302" t="s">
        <v>23359</v>
      </c>
      <c r="C969">
        <v>6</v>
      </c>
      <c r="D969">
        <v>16.5</v>
      </c>
      <c r="E969">
        <v>0.7</v>
      </c>
      <c r="F969">
        <v>15.45</v>
      </c>
      <c r="G969">
        <v>14.99</v>
      </c>
    </row>
    <row r="970" spans="1:7">
      <c r="A970" s="302" t="s">
        <v>20004</v>
      </c>
      <c r="B970" s="302" t="s">
        <v>23360</v>
      </c>
      <c r="C970">
        <v>6</v>
      </c>
      <c r="D970">
        <v>11.5</v>
      </c>
      <c r="E970">
        <v>0.75</v>
      </c>
      <c r="F970">
        <v>11.85</v>
      </c>
      <c r="G970">
        <v>11.49</v>
      </c>
    </row>
    <row r="971" spans="1:7">
      <c r="A971" s="302" t="s">
        <v>20005</v>
      </c>
      <c r="B971" s="302" t="s">
        <v>23361</v>
      </c>
      <c r="C971">
        <v>6</v>
      </c>
      <c r="D971">
        <v>40</v>
      </c>
      <c r="E971">
        <v>0.7</v>
      </c>
      <c r="F971">
        <v>78.95</v>
      </c>
      <c r="G971">
        <v>76.58</v>
      </c>
    </row>
    <row r="972" spans="1:7">
      <c r="A972" s="302" t="s">
        <v>20006</v>
      </c>
      <c r="B972" s="302" t="s">
        <v>23362</v>
      </c>
      <c r="C972">
        <v>6</v>
      </c>
      <c r="D972">
        <v>38</v>
      </c>
      <c r="E972">
        <v>0.7</v>
      </c>
      <c r="F972">
        <v>3.25</v>
      </c>
      <c r="G972">
        <v>3.15</v>
      </c>
    </row>
    <row r="973" spans="1:7">
      <c r="A973" s="302" t="s">
        <v>20007</v>
      </c>
      <c r="B973" s="302" t="s">
        <v>23363</v>
      </c>
      <c r="C973">
        <v>12</v>
      </c>
      <c r="D973">
        <v>38</v>
      </c>
      <c r="E973">
        <v>1</v>
      </c>
      <c r="F973">
        <v>3.05</v>
      </c>
      <c r="G973">
        <v>2.96</v>
      </c>
    </row>
    <row r="974" spans="1:7">
      <c r="A974" s="302" t="s">
        <v>20008</v>
      </c>
      <c r="B974" s="302" t="s">
        <v>23364</v>
      </c>
      <c r="C974">
        <v>6</v>
      </c>
      <c r="D974">
        <v>40</v>
      </c>
      <c r="E974">
        <v>0.7</v>
      </c>
      <c r="F974">
        <v>8.15</v>
      </c>
      <c r="G974">
        <v>7.91</v>
      </c>
    </row>
    <row r="975" spans="1:7">
      <c r="A975" s="302" t="s">
        <v>20009</v>
      </c>
      <c r="B975" s="302" t="s">
        <v>23365</v>
      </c>
      <c r="C975">
        <v>6</v>
      </c>
      <c r="D975">
        <v>40</v>
      </c>
      <c r="E975">
        <v>0.7</v>
      </c>
      <c r="F975">
        <v>9.9499999999999993</v>
      </c>
      <c r="G975">
        <v>9.4499999999999993</v>
      </c>
    </row>
    <row r="976" spans="1:7">
      <c r="A976" s="302" t="s">
        <v>20010</v>
      </c>
      <c r="B976" s="302" t="s">
        <v>23366</v>
      </c>
      <c r="C976">
        <v>6</v>
      </c>
      <c r="D976">
        <v>40</v>
      </c>
      <c r="E976">
        <v>0.7</v>
      </c>
      <c r="F976">
        <v>19.5</v>
      </c>
      <c r="G976">
        <v>19.5</v>
      </c>
    </row>
    <row r="977" spans="1:7">
      <c r="A977" s="302" t="s">
        <v>20011</v>
      </c>
      <c r="B977" s="302" t="s">
        <v>23367</v>
      </c>
      <c r="C977">
        <v>6</v>
      </c>
      <c r="D977">
        <v>40</v>
      </c>
      <c r="E977">
        <v>0.7</v>
      </c>
      <c r="F977">
        <v>25.25</v>
      </c>
      <c r="G977">
        <v>24.49</v>
      </c>
    </row>
    <row r="978" spans="1:7">
      <c r="A978" s="302" t="s">
        <v>26987</v>
      </c>
      <c r="B978" s="302" t="s">
        <v>26988</v>
      </c>
      <c r="C978">
        <v>6</v>
      </c>
      <c r="D978">
        <v>41</v>
      </c>
      <c r="E978">
        <v>0.7</v>
      </c>
      <c r="F978">
        <v>39.450000000000003</v>
      </c>
      <c r="G978">
        <v>38.270000000000003</v>
      </c>
    </row>
    <row r="979" spans="1:7">
      <c r="A979" s="302" t="s">
        <v>26989</v>
      </c>
      <c r="B979" s="302" t="s">
        <v>26990</v>
      </c>
      <c r="C979">
        <v>6</v>
      </c>
      <c r="D979">
        <v>42</v>
      </c>
      <c r="E979">
        <v>0.7</v>
      </c>
      <c r="F979">
        <v>26.45</v>
      </c>
      <c r="G979">
        <v>25.66</v>
      </c>
    </row>
    <row r="980" spans="1:7">
      <c r="A980" s="302" t="s">
        <v>20012</v>
      </c>
      <c r="B980" s="302" t="s">
        <v>23368</v>
      </c>
      <c r="C980">
        <v>6</v>
      </c>
      <c r="D980">
        <v>41</v>
      </c>
      <c r="E980">
        <v>0.7</v>
      </c>
      <c r="F980">
        <v>21.85</v>
      </c>
      <c r="G980">
        <v>20.76</v>
      </c>
    </row>
    <row r="981" spans="1:7">
      <c r="A981" s="302" t="s">
        <v>20013</v>
      </c>
      <c r="B981" s="302" t="s">
        <v>23369</v>
      </c>
      <c r="C981">
        <v>6</v>
      </c>
      <c r="D981">
        <v>41</v>
      </c>
      <c r="E981">
        <v>0.7</v>
      </c>
      <c r="F981">
        <v>18.45</v>
      </c>
      <c r="G981">
        <v>17.53</v>
      </c>
    </row>
    <row r="982" spans="1:7">
      <c r="A982" s="302" t="s">
        <v>20014</v>
      </c>
      <c r="B982" s="302" t="s">
        <v>23370</v>
      </c>
      <c r="C982">
        <v>6</v>
      </c>
      <c r="D982">
        <v>44</v>
      </c>
      <c r="E982">
        <v>0.7</v>
      </c>
      <c r="F982">
        <v>27.45</v>
      </c>
      <c r="G982">
        <v>26.63</v>
      </c>
    </row>
    <row r="983" spans="1:7">
      <c r="A983" s="302" t="s">
        <v>20015</v>
      </c>
      <c r="B983" s="302" t="s">
        <v>23371</v>
      </c>
      <c r="C983">
        <v>6</v>
      </c>
      <c r="D983">
        <v>40</v>
      </c>
      <c r="E983">
        <v>0.7</v>
      </c>
      <c r="F983">
        <v>25.75</v>
      </c>
      <c r="G983">
        <v>24.98</v>
      </c>
    </row>
    <row r="984" spans="1:7">
      <c r="A984" s="302" t="s">
        <v>20016</v>
      </c>
      <c r="B984" s="302" t="s">
        <v>23372</v>
      </c>
      <c r="C984">
        <v>6</v>
      </c>
      <c r="D984">
        <v>41</v>
      </c>
      <c r="E984">
        <v>0.7</v>
      </c>
      <c r="F984">
        <v>49.25</v>
      </c>
      <c r="G984">
        <v>47.77</v>
      </c>
    </row>
    <row r="985" spans="1:7">
      <c r="A985" s="302" t="s">
        <v>20017</v>
      </c>
      <c r="B985" s="302" t="s">
        <v>23373</v>
      </c>
      <c r="C985">
        <v>6</v>
      </c>
      <c r="D985">
        <v>41</v>
      </c>
      <c r="E985">
        <v>0.7</v>
      </c>
      <c r="F985">
        <v>37.25</v>
      </c>
      <c r="G985">
        <v>36.130000000000003</v>
      </c>
    </row>
    <row r="986" spans="1:7">
      <c r="A986" s="302" t="s">
        <v>20018</v>
      </c>
      <c r="B986" s="302" t="s">
        <v>23374</v>
      </c>
      <c r="C986">
        <v>6</v>
      </c>
      <c r="D986">
        <v>41</v>
      </c>
      <c r="E986">
        <v>0.7</v>
      </c>
      <c r="F986">
        <v>49.85</v>
      </c>
      <c r="G986">
        <v>48.35</v>
      </c>
    </row>
    <row r="987" spans="1:7">
      <c r="A987" s="302" t="s">
        <v>20019</v>
      </c>
      <c r="B987" s="302" t="s">
        <v>23375</v>
      </c>
      <c r="C987">
        <v>12</v>
      </c>
      <c r="D987">
        <v>45</v>
      </c>
      <c r="E987">
        <v>0.5</v>
      </c>
      <c r="F987">
        <v>22.25</v>
      </c>
      <c r="G987">
        <v>21.58</v>
      </c>
    </row>
    <row r="988" spans="1:7">
      <c r="A988" s="302" t="s">
        <v>20020</v>
      </c>
      <c r="B988" s="302" t="s">
        <v>23376</v>
      </c>
      <c r="C988">
        <v>12</v>
      </c>
      <c r="D988">
        <v>46.5</v>
      </c>
      <c r="E988">
        <v>0.7</v>
      </c>
      <c r="F988">
        <v>39.450000000000003</v>
      </c>
      <c r="G988">
        <v>38.270000000000003</v>
      </c>
    </row>
    <row r="989" spans="1:7">
      <c r="A989" s="302" t="s">
        <v>26991</v>
      </c>
      <c r="B989" s="302" t="s">
        <v>26992</v>
      </c>
      <c r="C989">
        <v>6</v>
      </c>
      <c r="D989">
        <v>40</v>
      </c>
      <c r="E989">
        <v>0.7</v>
      </c>
      <c r="F989">
        <v>13.85</v>
      </c>
      <c r="G989">
        <v>13.43</v>
      </c>
    </row>
    <row r="990" spans="1:7">
      <c r="A990" s="302" t="s">
        <v>20021</v>
      </c>
      <c r="B990" s="302" t="s">
        <v>23377</v>
      </c>
      <c r="C990">
        <v>6</v>
      </c>
      <c r="D990">
        <v>40</v>
      </c>
      <c r="E990">
        <v>1</v>
      </c>
      <c r="F990">
        <v>26</v>
      </c>
      <c r="G990">
        <v>26</v>
      </c>
    </row>
    <row r="991" spans="1:7">
      <c r="A991" s="302" t="s">
        <v>20022</v>
      </c>
      <c r="B991" s="302" t="s">
        <v>23378</v>
      </c>
      <c r="C991">
        <v>6</v>
      </c>
      <c r="D991">
        <v>40</v>
      </c>
      <c r="E991">
        <v>0.7</v>
      </c>
      <c r="F991">
        <v>22.5</v>
      </c>
      <c r="G991">
        <v>22.5</v>
      </c>
    </row>
    <row r="992" spans="1:7">
      <c r="A992" s="302" t="s">
        <v>26993</v>
      </c>
      <c r="B992" s="302" t="s">
        <v>26994</v>
      </c>
      <c r="C992">
        <v>6</v>
      </c>
      <c r="D992">
        <v>40</v>
      </c>
      <c r="E992">
        <v>0.7</v>
      </c>
      <c r="F992">
        <v>25.95</v>
      </c>
      <c r="G992">
        <v>25.17</v>
      </c>
    </row>
    <row r="993" spans="1:7">
      <c r="A993" s="302" t="s">
        <v>26995</v>
      </c>
      <c r="B993" s="302" t="s">
        <v>26996</v>
      </c>
      <c r="C993">
        <v>6</v>
      </c>
      <c r="D993">
        <v>40</v>
      </c>
      <c r="E993">
        <v>0.7</v>
      </c>
      <c r="F993">
        <v>23.65</v>
      </c>
      <c r="G993">
        <v>23.65</v>
      </c>
    </row>
    <row r="994" spans="1:7">
      <c r="A994" s="302" t="s">
        <v>20023</v>
      </c>
      <c r="B994" s="302" t="s">
        <v>23379</v>
      </c>
      <c r="C994">
        <v>6</v>
      </c>
      <c r="D994">
        <v>40</v>
      </c>
      <c r="E994">
        <v>1</v>
      </c>
      <c r="F994">
        <v>28.75</v>
      </c>
      <c r="G994">
        <v>27.89</v>
      </c>
    </row>
    <row r="995" spans="1:7">
      <c r="A995" s="302" t="s">
        <v>26997</v>
      </c>
      <c r="B995" s="302" t="s">
        <v>26998</v>
      </c>
      <c r="C995">
        <v>6</v>
      </c>
      <c r="D995">
        <v>40</v>
      </c>
      <c r="E995">
        <v>0.7</v>
      </c>
      <c r="F995">
        <v>36.950000000000003</v>
      </c>
      <c r="G995">
        <v>35.840000000000003</v>
      </c>
    </row>
    <row r="996" spans="1:7">
      <c r="A996" s="302" t="s">
        <v>26999</v>
      </c>
      <c r="B996" s="302" t="s">
        <v>27000</v>
      </c>
      <c r="C996">
        <v>120</v>
      </c>
      <c r="D996">
        <v>40</v>
      </c>
      <c r="E996">
        <v>0.05</v>
      </c>
      <c r="F996">
        <v>3.75</v>
      </c>
      <c r="G996">
        <v>3.64</v>
      </c>
    </row>
    <row r="997" spans="1:7">
      <c r="A997" s="302" t="s">
        <v>20024</v>
      </c>
      <c r="B997" s="302" t="s">
        <v>23380</v>
      </c>
      <c r="C997">
        <v>6</v>
      </c>
      <c r="D997">
        <v>40</v>
      </c>
      <c r="E997">
        <v>0.7</v>
      </c>
      <c r="F997">
        <v>145.85</v>
      </c>
      <c r="G997">
        <v>141.47</v>
      </c>
    </row>
    <row r="998" spans="1:7">
      <c r="A998" s="302" t="s">
        <v>20025</v>
      </c>
      <c r="B998" s="302" t="s">
        <v>23381</v>
      </c>
      <c r="C998">
        <v>6</v>
      </c>
      <c r="D998">
        <v>40</v>
      </c>
      <c r="E998">
        <v>0.7</v>
      </c>
      <c r="F998">
        <v>94.45</v>
      </c>
      <c r="G998">
        <v>94.45</v>
      </c>
    </row>
    <row r="999" spans="1:7">
      <c r="A999" s="302" t="s">
        <v>20026</v>
      </c>
      <c r="B999" s="302" t="s">
        <v>23382</v>
      </c>
      <c r="C999">
        <v>6</v>
      </c>
      <c r="D999">
        <v>40</v>
      </c>
      <c r="E999">
        <v>0.5</v>
      </c>
      <c r="F999">
        <v>314.75</v>
      </c>
      <c r="G999">
        <v>305.31</v>
      </c>
    </row>
    <row r="1000" spans="1:7">
      <c r="A1000" s="302" t="s">
        <v>20027</v>
      </c>
      <c r="B1000" s="302" t="s">
        <v>23383</v>
      </c>
      <c r="C1000">
        <v>3</v>
      </c>
      <c r="D1000">
        <v>40</v>
      </c>
      <c r="E1000">
        <v>0.7</v>
      </c>
      <c r="F1000">
        <v>132.85</v>
      </c>
      <c r="G1000">
        <v>132.85</v>
      </c>
    </row>
    <row r="1001" spans="1:7">
      <c r="A1001" s="302" t="s">
        <v>20028</v>
      </c>
      <c r="B1001" s="302" t="s">
        <v>23384</v>
      </c>
      <c r="C1001">
        <v>6</v>
      </c>
      <c r="D1001">
        <v>40</v>
      </c>
      <c r="E1001">
        <v>1</v>
      </c>
      <c r="F1001">
        <v>37.35</v>
      </c>
      <c r="G1001">
        <v>36.229999999999997</v>
      </c>
    </row>
    <row r="1002" spans="1:7">
      <c r="A1002" s="302" t="s">
        <v>27001</v>
      </c>
      <c r="B1002" s="302" t="s">
        <v>27002</v>
      </c>
      <c r="C1002">
        <v>3</v>
      </c>
      <c r="D1002">
        <v>40</v>
      </c>
      <c r="E1002">
        <v>0.7</v>
      </c>
      <c r="F1002">
        <v>194.85</v>
      </c>
      <c r="G1002">
        <v>189</v>
      </c>
    </row>
    <row r="1003" spans="1:7">
      <c r="A1003" s="302" t="s">
        <v>20029</v>
      </c>
      <c r="B1003" s="302" t="s">
        <v>23385</v>
      </c>
      <c r="C1003">
        <v>6</v>
      </c>
      <c r="D1003">
        <v>40</v>
      </c>
      <c r="E1003">
        <v>0.35</v>
      </c>
      <c r="F1003">
        <v>12.95</v>
      </c>
      <c r="G1003">
        <v>12.56</v>
      </c>
    </row>
    <row r="1004" spans="1:7">
      <c r="A1004" s="302" t="s">
        <v>20030</v>
      </c>
      <c r="B1004" s="302" t="s">
        <v>23386</v>
      </c>
      <c r="C1004">
        <v>6</v>
      </c>
      <c r="D1004">
        <v>40</v>
      </c>
      <c r="E1004">
        <v>0.35</v>
      </c>
      <c r="F1004">
        <v>12.95</v>
      </c>
      <c r="G1004">
        <v>12.56</v>
      </c>
    </row>
    <row r="1005" spans="1:7">
      <c r="A1005" s="302" t="s">
        <v>20031</v>
      </c>
      <c r="B1005" s="302" t="s">
        <v>23387</v>
      </c>
      <c r="C1005">
        <v>6</v>
      </c>
      <c r="D1005">
        <v>40</v>
      </c>
      <c r="E1005">
        <v>0.35</v>
      </c>
      <c r="F1005">
        <v>12.95</v>
      </c>
      <c r="G1005">
        <v>12.56</v>
      </c>
    </row>
    <row r="1006" spans="1:7">
      <c r="A1006" s="302" t="s">
        <v>20032</v>
      </c>
      <c r="B1006" s="302" t="s">
        <v>23388</v>
      </c>
      <c r="C1006">
        <v>6</v>
      </c>
      <c r="D1006">
        <v>40</v>
      </c>
      <c r="E1006">
        <v>0.35</v>
      </c>
      <c r="F1006">
        <v>12.95</v>
      </c>
      <c r="G1006">
        <v>12.56</v>
      </c>
    </row>
    <row r="1007" spans="1:7">
      <c r="A1007" s="302" t="s">
        <v>20033</v>
      </c>
      <c r="B1007" s="302" t="s">
        <v>23389</v>
      </c>
      <c r="C1007">
        <v>6</v>
      </c>
      <c r="D1007">
        <v>40</v>
      </c>
      <c r="E1007">
        <v>0.35</v>
      </c>
      <c r="F1007">
        <v>12.95</v>
      </c>
      <c r="G1007">
        <v>12.56</v>
      </c>
    </row>
    <row r="1008" spans="1:7">
      <c r="A1008" s="302" t="s">
        <v>20034</v>
      </c>
      <c r="B1008" s="302" t="s">
        <v>23390</v>
      </c>
      <c r="C1008">
        <v>6</v>
      </c>
      <c r="D1008">
        <v>40</v>
      </c>
      <c r="E1008">
        <v>0.35</v>
      </c>
      <c r="F1008">
        <v>12.95</v>
      </c>
      <c r="G1008">
        <v>12.56</v>
      </c>
    </row>
    <row r="1009" spans="1:7">
      <c r="A1009" s="302" t="s">
        <v>27003</v>
      </c>
      <c r="B1009" s="302" t="s">
        <v>27004</v>
      </c>
      <c r="C1009">
        <v>6</v>
      </c>
      <c r="D1009">
        <v>20</v>
      </c>
      <c r="E1009">
        <v>0.7</v>
      </c>
      <c r="F1009">
        <v>8.75</v>
      </c>
      <c r="G1009">
        <v>8.49</v>
      </c>
    </row>
    <row r="1010" spans="1:7">
      <c r="A1010" s="302" t="s">
        <v>20035</v>
      </c>
      <c r="B1010" s="302" t="s">
        <v>23391</v>
      </c>
      <c r="C1010">
        <v>6</v>
      </c>
      <c r="D1010">
        <v>40</v>
      </c>
      <c r="E1010">
        <v>0.7</v>
      </c>
      <c r="F1010">
        <v>9.9499999999999993</v>
      </c>
      <c r="G1010">
        <v>9.65</v>
      </c>
    </row>
    <row r="1011" spans="1:7">
      <c r="A1011" s="302" t="s">
        <v>20036</v>
      </c>
      <c r="B1011" s="302" t="s">
        <v>23392</v>
      </c>
      <c r="C1011">
        <v>6</v>
      </c>
      <c r="D1011">
        <v>46</v>
      </c>
      <c r="E1011">
        <v>0.7</v>
      </c>
      <c r="F1011">
        <v>13.65</v>
      </c>
      <c r="G1011">
        <v>13.24</v>
      </c>
    </row>
    <row r="1012" spans="1:7">
      <c r="A1012" s="302" t="s">
        <v>20037</v>
      </c>
      <c r="B1012" s="302" t="s">
        <v>23393</v>
      </c>
      <c r="C1012">
        <v>6</v>
      </c>
      <c r="D1012">
        <v>42</v>
      </c>
      <c r="E1012">
        <v>0.7</v>
      </c>
      <c r="F1012">
        <v>12.95</v>
      </c>
      <c r="G1012">
        <v>12.56</v>
      </c>
    </row>
    <row r="1013" spans="1:7">
      <c r="A1013" s="302" t="s">
        <v>20038</v>
      </c>
      <c r="B1013" s="302" t="s">
        <v>23394</v>
      </c>
      <c r="C1013">
        <v>6</v>
      </c>
      <c r="D1013">
        <v>42</v>
      </c>
      <c r="E1013">
        <v>0.7</v>
      </c>
      <c r="F1013">
        <v>27.65</v>
      </c>
      <c r="G1013">
        <v>26.82</v>
      </c>
    </row>
    <row r="1014" spans="1:7">
      <c r="A1014" s="302" t="s">
        <v>20039</v>
      </c>
      <c r="B1014" s="302" t="s">
        <v>23395</v>
      </c>
      <c r="C1014">
        <v>6</v>
      </c>
      <c r="D1014">
        <v>42</v>
      </c>
      <c r="E1014">
        <v>0.7</v>
      </c>
      <c r="F1014">
        <v>15.25</v>
      </c>
      <c r="G1014">
        <v>14.79</v>
      </c>
    </row>
    <row r="1015" spans="1:7">
      <c r="A1015" s="302" t="s">
        <v>20040</v>
      </c>
      <c r="B1015" s="302" t="s">
        <v>23396</v>
      </c>
      <c r="C1015">
        <v>6</v>
      </c>
      <c r="D1015">
        <v>40</v>
      </c>
      <c r="E1015">
        <v>0.7</v>
      </c>
      <c r="F1015">
        <v>22.45</v>
      </c>
      <c r="G1015">
        <v>21.78</v>
      </c>
    </row>
    <row r="1016" spans="1:7">
      <c r="A1016" s="302" t="s">
        <v>20041</v>
      </c>
      <c r="B1016" s="302" t="s">
        <v>23397</v>
      </c>
      <c r="C1016">
        <v>6</v>
      </c>
      <c r="D1016">
        <v>40</v>
      </c>
      <c r="E1016">
        <v>0.7</v>
      </c>
      <c r="F1016">
        <v>23.95</v>
      </c>
      <c r="G1016">
        <v>23.23</v>
      </c>
    </row>
    <row r="1017" spans="1:7">
      <c r="A1017" s="302" t="s">
        <v>20042</v>
      </c>
      <c r="B1017" s="302" t="s">
        <v>23398</v>
      </c>
      <c r="C1017">
        <v>6</v>
      </c>
      <c r="D1017">
        <v>40</v>
      </c>
      <c r="E1017">
        <v>0.7</v>
      </c>
      <c r="F1017">
        <v>36.25</v>
      </c>
      <c r="G1017">
        <v>35.159999999999997</v>
      </c>
    </row>
    <row r="1018" spans="1:7">
      <c r="A1018" s="302" t="s">
        <v>20043</v>
      </c>
      <c r="B1018" s="302" t="s">
        <v>23399</v>
      </c>
      <c r="C1018">
        <v>6</v>
      </c>
      <c r="D1018">
        <v>40</v>
      </c>
      <c r="E1018">
        <v>0.7</v>
      </c>
      <c r="F1018">
        <v>16.850000000000001</v>
      </c>
      <c r="G1018">
        <v>16.34</v>
      </c>
    </row>
    <row r="1019" spans="1:7">
      <c r="A1019" s="302" t="s">
        <v>20044</v>
      </c>
      <c r="B1019" s="302" t="s">
        <v>23400</v>
      </c>
      <c r="C1019">
        <v>6</v>
      </c>
      <c r="D1019">
        <v>40</v>
      </c>
      <c r="E1019">
        <v>0.7</v>
      </c>
      <c r="F1019">
        <v>14.95</v>
      </c>
      <c r="G1019">
        <v>14.5</v>
      </c>
    </row>
    <row r="1020" spans="1:7">
      <c r="A1020" s="302" t="s">
        <v>20045</v>
      </c>
      <c r="B1020" s="302" t="s">
        <v>23401</v>
      </c>
      <c r="C1020">
        <v>6</v>
      </c>
      <c r="D1020">
        <v>40</v>
      </c>
      <c r="E1020">
        <v>1</v>
      </c>
      <c r="F1020">
        <v>27.45</v>
      </c>
      <c r="G1020">
        <v>26.63</v>
      </c>
    </row>
    <row r="1021" spans="1:7">
      <c r="A1021" s="302" t="s">
        <v>20046</v>
      </c>
      <c r="B1021" s="302" t="s">
        <v>23402</v>
      </c>
      <c r="C1021">
        <v>6</v>
      </c>
      <c r="D1021">
        <v>40</v>
      </c>
      <c r="E1021">
        <v>0.7</v>
      </c>
      <c r="F1021">
        <v>24.95</v>
      </c>
      <c r="G1021">
        <v>24.2</v>
      </c>
    </row>
    <row r="1022" spans="1:7">
      <c r="A1022" s="302" t="s">
        <v>20047</v>
      </c>
      <c r="B1022" s="302" t="s">
        <v>23403</v>
      </c>
      <c r="C1022">
        <v>6</v>
      </c>
      <c r="D1022">
        <v>41.2</v>
      </c>
      <c r="E1022">
        <v>0.5</v>
      </c>
      <c r="F1022">
        <v>22.75</v>
      </c>
      <c r="G1022">
        <v>22.07</v>
      </c>
    </row>
    <row r="1023" spans="1:7">
      <c r="A1023" s="302" t="s">
        <v>20048</v>
      </c>
      <c r="B1023" s="302" t="s">
        <v>23404</v>
      </c>
      <c r="C1023">
        <v>6</v>
      </c>
      <c r="D1023">
        <v>7</v>
      </c>
      <c r="E1023">
        <v>0.75</v>
      </c>
      <c r="F1023">
        <v>3.55</v>
      </c>
      <c r="G1023">
        <v>3.44</v>
      </c>
    </row>
    <row r="1024" spans="1:7">
      <c r="A1024" s="302" t="s">
        <v>27005</v>
      </c>
      <c r="B1024" s="302" t="s">
        <v>27006</v>
      </c>
      <c r="C1024">
        <v>6</v>
      </c>
      <c r="D1024">
        <v>15</v>
      </c>
      <c r="E1024">
        <v>0.75</v>
      </c>
      <c r="F1024">
        <v>4.25</v>
      </c>
      <c r="G1024">
        <v>4.12</v>
      </c>
    </row>
    <row r="1025" spans="1:7">
      <c r="A1025" s="302" t="s">
        <v>20049</v>
      </c>
      <c r="B1025" s="302" t="s">
        <v>23405</v>
      </c>
      <c r="C1025">
        <v>6</v>
      </c>
      <c r="D1025">
        <v>15</v>
      </c>
      <c r="E1025">
        <v>0.75</v>
      </c>
      <c r="F1025">
        <v>4.1500000000000004</v>
      </c>
      <c r="G1025">
        <v>4.03</v>
      </c>
    </row>
    <row r="1026" spans="1:7">
      <c r="A1026" s="302" t="s">
        <v>20050</v>
      </c>
      <c r="B1026" s="302" t="s">
        <v>23406</v>
      </c>
      <c r="C1026">
        <v>6</v>
      </c>
      <c r="D1026">
        <v>45</v>
      </c>
      <c r="E1026">
        <v>0.5</v>
      </c>
      <c r="F1026">
        <v>20.45</v>
      </c>
      <c r="G1026">
        <v>19.84</v>
      </c>
    </row>
    <row r="1027" spans="1:7">
      <c r="A1027" s="302" t="s">
        <v>27007</v>
      </c>
      <c r="B1027" s="302" t="s">
        <v>27008</v>
      </c>
      <c r="C1027">
        <v>6</v>
      </c>
      <c r="D1027">
        <v>40</v>
      </c>
      <c r="E1027">
        <v>0.7</v>
      </c>
      <c r="F1027">
        <v>15.25</v>
      </c>
      <c r="G1027">
        <v>15.25</v>
      </c>
    </row>
    <row r="1028" spans="1:7">
      <c r="A1028" s="302" t="s">
        <v>20051</v>
      </c>
      <c r="B1028" s="302" t="s">
        <v>23407</v>
      </c>
      <c r="C1028">
        <v>6</v>
      </c>
      <c r="D1028">
        <v>37.5</v>
      </c>
      <c r="E1028">
        <v>0.7</v>
      </c>
      <c r="F1028">
        <v>14.45</v>
      </c>
      <c r="G1028">
        <v>14.45</v>
      </c>
    </row>
    <row r="1029" spans="1:7">
      <c r="A1029" s="302" t="s">
        <v>27009</v>
      </c>
      <c r="B1029" s="302" t="s">
        <v>27010</v>
      </c>
      <c r="C1029">
        <v>6</v>
      </c>
      <c r="D1029">
        <v>37.5</v>
      </c>
      <c r="E1029">
        <v>0.7</v>
      </c>
      <c r="F1029">
        <v>14.85</v>
      </c>
      <c r="G1029">
        <v>14.85</v>
      </c>
    </row>
    <row r="1030" spans="1:7">
      <c r="A1030" s="302" t="s">
        <v>20052</v>
      </c>
      <c r="B1030" s="302" t="s">
        <v>23408</v>
      </c>
      <c r="C1030">
        <v>6</v>
      </c>
      <c r="D1030">
        <v>37.5</v>
      </c>
      <c r="E1030">
        <v>0.7</v>
      </c>
      <c r="F1030">
        <v>14.85</v>
      </c>
      <c r="G1030">
        <v>14.85</v>
      </c>
    </row>
    <row r="1031" spans="1:7">
      <c r="A1031" s="302" t="s">
        <v>20053</v>
      </c>
      <c r="B1031" s="302" t="s">
        <v>23409</v>
      </c>
      <c r="C1031">
        <v>6</v>
      </c>
      <c r="D1031">
        <v>37.5</v>
      </c>
      <c r="E1031">
        <v>1</v>
      </c>
      <c r="F1031">
        <v>19.95</v>
      </c>
      <c r="G1031">
        <v>19.350000000000001</v>
      </c>
    </row>
    <row r="1032" spans="1:7">
      <c r="A1032" s="302" t="s">
        <v>20054</v>
      </c>
      <c r="B1032" s="302" t="s">
        <v>23410</v>
      </c>
      <c r="C1032">
        <v>6</v>
      </c>
      <c r="D1032">
        <v>37.5</v>
      </c>
      <c r="E1032">
        <v>0.7</v>
      </c>
      <c r="F1032">
        <v>17.649999999999999</v>
      </c>
      <c r="G1032">
        <v>17.12</v>
      </c>
    </row>
    <row r="1033" spans="1:7">
      <c r="A1033" s="302" t="s">
        <v>20055</v>
      </c>
      <c r="B1033" s="302" t="s">
        <v>23411</v>
      </c>
      <c r="C1033">
        <v>6</v>
      </c>
      <c r="D1033">
        <v>37.5</v>
      </c>
      <c r="E1033">
        <v>0.7</v>
      </c>
      <c r="F1033">
        <v>17.649999999999999</v>
      </c>
      <c r="G1033">
        <v>17.12</v>
      </c>
    </row>
    <row r="1034" spans="1:7">
      <c r="A1034" s="302" t="s">
        <v>20056</v>
      </c>
      <c r="B1034" s="302" t="s">
        <v>23412</v>
      </c>
      <c r="C1034">
        <v>6</v>
      </c>
      <c r="D1034">
        <v>37.5</v>
      </c>
      <c r="E1034">
        <v>0.7</v>
      </c>
      <c r="F1034">
        <v>17.45</v>
      </c>
      <c r="G1034">
        <v>16.93</v>
      </c>
    </row>
    <row r="1035" spans="1:7">
      <c r="A1035" s="302" t="s">
        <v>20057</v>
      </c>
      <c r="B1035" s="302" t="s">
        <v>23413</v>
      </c>
      <c r="C1035">
        <v>3</v>
      </c>
      <c r="D1035">
        <v>44</v>
      </c>
      <c r="E1035">
        <v>0.7</v>
      </c>
      <c r="F1035">
        <v>13.75</v>
      </c>
      <c r="G1035">
        <v>13.34</v>
      </c>
    </row>
    <row r="1036" spans="1:7">
      <c r="A1036" s="302" t="s">
        <v>27011</v>
      </c>
      <c r="B1036" s="302" t="s">
        <v>27012</v>
      </c>
      <c r="C1036">
        <v>6</v>
      </c>
      <c r="D1036">
        <v>44</v>
      </c>
      <c r="E1036">
        <v>0.7</v>
      </c>
      <c r="F1036">
        <v>10.85</v>
      </c>
      <c r="G1036">
        <v>10.85</v>
      </c>
    </row>
    <row r="1037" spans="1:7">
      <c r="A1037" s="302" t="s">
        <v>27013</v>
      </c>
      <c r="B1037" s="302" t="s">
        <v>27014</v>
      </c>
      <c r="C1037">
        <v>6</v>
      </c>
      <c r="D1037">
        <v>41.5</v>
      </c>
      <c r="E1037">
        <v>0.7</v>
      </c>
      <c r="F1037">
        <v>12.85</v>
      </c>
      <c r="G1037">
        <v>12.46</v>
      </c>
    </row>
    <row r="1038" spans="1:7">
      <c r="A1038" s="302" t="s">
        <v>20058</v>
      </c>
      <c r="B1038" s="302" t="s">
        <v>23414</v>
      </c>
      <c r="C1038">
        <v>6</v>
      </c>
      <c r="D1038">
        <v>44.4</v>
      </c>
      <c r="E1038">
        <v>0.7</v>
      </c>
      <c r="F1038">
        <v>32.85</v>
      </c>
      <c r="G1038">
        <v>31.86</v>
      </c>
    </row>
    <row r="1039" spans="1:7">
      <c r="A1039" s="302" t="s">
        <v>20059</v>
      </c>
      <c r="B1039" s="302" t="s">
        <v>23415</v>
      </c>
      <c r="C1039">
        <v>6</v>
      </c>
      <c r="D1039">
        <v>40</v>
      </c>
      <c r="E1039">
        <v>0.7</v>
      </c>
      <c r="F1039">
        <v>9.65</v>
      </c>
      <c r="G1039">
        <v>9.36</v>
      </c>
    </row>
    <row r="1040" spans="1:7">
      <c r="A1040" s="302" t="s">
        <v>20060</v>
      </c>
      <c r="B1040" s="302" t="s">
        <v>23416</v>
      </c>
      <c r="C1040">
        <v>6</v>
      </c>
      <c r="D1040">
        <v>40.299999999999997</v>
      </c>
      <c r="E1040">
        <v>0.7</v>
      </c>
      <c r="F1040">
        <v>7.25</v>
      </c>
      <c r="G1040">
        <v>7.03</v>
      </c>
    </row>
    <row r="1041" spans="1:7">
      <c r="A1041" s="302" t="s">
        <v>20061</v>
      </c>
      <c r="B1041" s="302" t="s">
        <v>23417</v>
      </c>
      <c r="C1041">
        <v>6</v>
      </c>
      <c r="D1041">
        <v>40.299999999999997</v>
      </c>
      <c r="E1041">
        <v>0.7</v>
      </c>
      <c r="F1041">
        <v>9.5</v>
      </c>
      <c r="G1041">
        <v>9.5</v>
      </c>
    </row>
    <row r="1042" spans="1:7">
      <c r="A1042" s="302" t="s">
        <v>20062</v>
      </c>
      <c r="B1042" s="302" t="s">
        <v>23418</v>
      </c>
      <c r="C1042">
        <v>6</v>
      </c>
      <c r="D1042">
        <v>40.299999999999997</v>
      </c>
      <c r="E1042">
        <v>0.7</v>
      </c>
      <c r="F1042">
        <v>7.25</v>
      </c>
      <c r="G1042">
        <v>7.03</v>
      </c>
    </row>
    <row r="1043" spans="1:7">
      <c r="A1043" s="302" t="s">
        <v>20063</v>
      </c>
      <c r="B1043" s="302" t="s">
        <v>23419</v>
      </c>
      <c r="C1043">
        <v>6</v>
      </c>
      <c r="D1043">
        <v>41.3</v>
      </c>
      <c r="E1043">
        <v>0.7</v>
      </c>
      <c r="F1043">
        <v>9.15</v>
      </c>
      <c r="G1043">
        <v>8.8800000000000008</v>
      </c>
    </row>
    <row r="1044" spans="1:7">
      <c r="A1044" s="302" t="s">
        <v>20064</v>
      </c>
      <c r="B1044" s="302" t="s">
        <v>23420</v>
      </c>
      <c r="C1044">
        <v>6</v>
      </c>
      <c r="D1044">
        <v>41.3</v>
      </c>
      <c r="E1044">
        <v>0.7</v>
      </c>
      <c r="F1044">
        <v>9.15</v>
      </c>
      <c r="G1044">
        <v>8.8800000000000008</v>
      </c>
    </row>
    <row r="1045" spans="1:7">
      <c r="A1045" s="302" t="s">
        <v>20065</v>
      </c>
      <c r="B1045" s="302" t="s">
        <v>23421</v>
      </c>
      <c r="C1045">
        <v>6</v>
      </c>
      <c r="D1045">
        <v>47.3</v>
      </c>
      <c r="E1045">
        <v>0.7</v>
      </c>
      <c r="F1045">
        <v>9.15</v>
      </c>
      <c r="G1045">
        <v>8.8800000000000008</v>
      </c>
    </row>
    <row r="1046" spans="1:7">
      <c r="A1046" s="302" t="s">
        <v>20066</v>
      </c>
      <c r="B1046" s="302" t="s">
        <v>23422</v>
      </c>
      <c r="C1046">
        <v>6</v>
      </c>
      <c r="D1046">
        <v>40</v>
      </c>
      <c r="E1046">
        <v>1.5</v>
      </c>
      <c r="F1046">
        <v>9.5500000000000007</v>
      </c>
      <c r="G1046">
        <v>9.07</v>
      </c>
    </row>
    <row r="1047" spans="1:7">
      <c r="A1047" s="302" t="s">
        <v>20067</v>
      </c>
      <c r="B1047" s="302" t="s">
        <v>23423</v>
      </c>
      <c r="C1047">
        <v>6</v>
      </c>
      <c r="D1047">
        <v>40</v>
      </c>
      <c r="E1047">
        <v>1</v>
      </c>
      <c r="F1047">
        <v>6.65</v>
      </c>
      <c r="G1047">
        <v>6.45</v>
      </c>
    </row>
    <row r="1048" spans="1:7">
      <c r="A1048" s="302" t="s">
        <v>20068</v>
      </c>
      <c r="B1048" s="302" t="s">
        <v>23424</v>
      </c>
      <c r="C1048">
        <v>12</v>
      </c>
      <c r="D1048">
        <v>40</v>
      </c>
      <c r="E1048">
        <v>1</v>
      </c>
      <c r="F1048">
        <v>3.55</v>
      </c>
      <c r="G1048">
        <v>3.44</v>
      </c>
    </row>
    <row r="1049" spans="1:7">
      <c r="A1049" s="302" t="s">
        <v>20069</v>
      </c>
      <c r="B1049" s="302" t="s">
        <v>23425</v>
      </c>
      <c r="C1049">
        <v>6</v>
      </c>
      <c r="D1049">
        <v>32</v>
      </c>
      <c r="E1049">
        <v>0.5</v>
      </c>
      <c r="F1049">
        <v>6.05</v>
      </c>
      <c r="G1049">
        <v>5.87</v>
      </c>
    </row>
    <row r="1050" spans="1:7">
      <c r="A1050" s="302" t="s">
        <v>20070</v>
      </c>
      <c r="B1050" s="302" t="s">
        <v>23426</v>
      </c>
      <c r="C1050">
        <v>6</v>
      </c>
      <c r="D1050">
        <v>15</v>
      </c>
      <c r="E1050">
        <v>0.5</v>
      </c>
      <c r="F1050">
        <v>6.65</v>
      </c>
      <c r="G1050">
        <v>6.32</v>
      </c>
    </row>
    <row r="1051" spans="1:7">
      <c r="A1051" s="302" t="s">
        <v>20071</v>
      </c>
      <c r="B1051" s="302" t="s">
        <v>23427</v>
      </c>
      <c r="C1051">
        <v>6</v>
      </c>
      <c r="D1051">
        <v>32</v>
      </c>
      <c r="E1051">
        <v>0.5</v>
      </c>
      <c r="F1051">
        <v>6.05</v>
      </c>
      <c r="G1051">
        <v>5.75</v>
      </c>
    </row>
    <row r="1052" spans="1:7">
      <c r="A1052" s="302" t="s">
        <v>20072</v>
      </c>
      <c r="B1052" s="302" t="s">
        <v>23428</v>
      </c>
      <c r="C1052">
        <v>8</v>
      </c>
      <c r="D1052">
        <v>44.9</v>
      </c>
      <c r="E1052">
        <v>0.6</v>
      </c>
      <c r="F1052">
        <v>30.5</v>
      </c>
      <c r="G1052">
        <v>30.5</v>
      </c>
    </row>
    <row r="1053" spans="1:7">
      <c r="A1053" s="302" t="s">
        <v>27015</v>
      </c>
      <c r="B1053" s="302" t="s">
        <v>27016</v>
      </c>
      <c r="C1053">
        <v>6</v>
      </c>
      <c r="D1053">
        <v>40</v>
      </c>
      <c r="E1053">
        <v>0.7</v>
      </c>
      <c r="F1053">
        <v>14.85</v>
      </c>
      <c r="G1053">
        <v>14.4</v>
      </c>
    </row>
    <row r="1054" spans="1:7">
      <c r="A1054" s="302" t="s">
        <v>20073</v>
      </c>
      <c r="B1054" s="302" t="s">
        <v>23429</v>
      </c>
      <c r="C1054">
        <v>6</v>
      </c>
      <c r="D1054">
        <v>40</v>
      </c>
      <c r="E1054">
        <v>0.7</v>
      </c>
      <c r="F1054">
        <v>7</v>
      </c>
      <c r="G1054">
        <v>7</v>
      </c>
    </row>
    <row r="1055" spans="1:7">
      <c r="A1055" s="302" t="s">
        <v>20074</v>
      </c>
      <c r="B1055" s="302" t="s">
        <v>23430</v>
      </c>
      <c r="C1055">
        <v>6</v>
      </c>
      <c r="D1055">
        <v>40</v>
      </c>
      <c r="E1055">
        <v>1</v>
      </c>
      <c r="F1055">
        <v>8.65</v>
      </c>
      <c r="G1055">
        <v>8.39</v>
      </c>
    </row>
    <row r="1056" spans="1:7">
      <c r="A1056" s="302" t="s">
        <v>20075</v>
      </c>
      <c r="B1056" s="302" t="s">
        <v>23431</v>
      </c>
      <c r="C1056">
        <v>6</v>
      </c>
      <c r="D1056">
        <v>44</v>
      </c>
      <c r="E1056">
        <v>0.7</v>
      </c>
      <c r="F1056">
        <v>64.849999999999994</v>
      </c>
      <c r="G1056">
        <v>62.9</v>
      </c>
    </row>
    <row r="1057" spans="1:7">
      <c r="A1057" s="302" t="s">
        <v>20076</v>
      </c>
      <c r="B1057" s="302" t="s">
        <v>23432</v>
      </c>
      <c r="C1057">
        <v>6</v>
      </c>
      <c r="D1057">
        <v>42</v>
      </c>
      <c r="E1057">
        <v>0.7</v>
      </c>
      <c r="F1057">
        <v>60</v>
      </c>
      <c r="G1057">
        <v>60</v>
      </c>
    </row>
    <row r="1058" spans="1:7">
      <c r="A1058" s="302" t="s">
        <v>20077</v>
      </c>
      <c r="B1058" s="302" t="s">
        <v>23433</v>
      </c>
      <c r="C1058">
        <v>6</v>
      </c>
      <c r="D1058">
        <v>42</v>
      </c>
      <c r="E1058">
        <v>0.7</v>
      </c>
      <c r="F1058">
        <v>84.75</v>
      </c>
      <c r="G1058">
        <v>82.21</v>
      </c>
    </row>
    <row r="1059" spans="1:7">
      <c r="A1059" s="302" t="s">
        <v>20078</v>
      </c>
      <c r="B1059" s="302" t="s">
        <v>23434</v>
      </c>
      <c r="C1059">
        <v>6</v>
      </c>
      <c r="D1059">
        <v>40</v>
      </c>
      <c r="E1059">
        <v>0.7</v>
      </c>
      <c r="F1059">
        <v>9.9499999999999993</v>
      </c>
      <c r="G1059">
        <v>9.65</v>
      </c>
    </row>
    <row r="1060" spans="1:7">
      <c r="A1060" s="302" t="s">
        <v>27017</v>
      </c>
      <c r="B1060" s="302" t="s">
        <v>27018</v>
      </c>
      <c r="C1060">
        <v>6</v>
      </c>
      <c r="D1060">
        <v>42</v>
      </c>
      <c r="E1060">
        <v>0.7</v>
      </c>
      <c r="F1060">
        <v>27.85</v>
      </c>
      <c r="G1060">
        <v>27.85</v>
      </c>
    </row>
    <row r="1061" spans="1:7">
      <c r="A1061" s="302" t="s">
        <v>20079</v>
      </c>
      <c r="B1061" s="302" t="s">
        <v>23435</v>
      </c>
      <c r="C1061">
        <v>6</v>
      </c>
      <c r="D1061">
        <v>40</v>
      </c>
      <c r="E1061">
        <v>0.7</v>
      </c>
      <c r="F1061">
        <v>12.75</v>
      </c>
      <c r="G1061">
        <v>12.37</v>
      </c>
    </row>
    <row r="1062" spans="1:7">
      <c r="A1062" s="302" t="s">
        <v>20080</v>
      </c>
      <c r="B1062" s="302" t="s">
        <v>23436</v>
      </c>
      <c r="C1062">
        <v>6</v>
      </c>
      <c r="D1062">
        <v>42</v>
      </c>
      <c r="E1062">
        <v>0.7</v>
      </c>
      <c r="F1062">
        <v>30.95</v>
      </c>
      <c r="G1062">
        <v>30.02</v>
      </c>
    </row>
    <row r="1063" spans="1:7">
      <c r="A1063" s="302" t="s">
        <v>20081</v>
      </c>
      <c r="B1063" s="302" t="s">
        <v>23437</v>
      </c>
      <c r="C1063">
        <v>6</v>
      </c>
      <c r="D1063">
        <v>57.5</v>
      </c>
      <c r="E1063">
        <v>0.7</v>
      </c>
      <c r="F1063">
        <v>144.85</v>
      </c>
      <c r="G1063">
        <v>140.5</v>
      </c>
    </row>
    <row r="1064" spans="1:7">
      <c r="A1064" s="302" t="s">
        <v>20082</v>
      </c>
      <c r="B1064" s="302" t="s">
        <v>23438</v>
      </c>
      <c r="C1064">
        <v>6</v>
      </c>
      <c r="D1064">
        <v>58.5</v>
      </c>
      <c r="E1064">
        <v>0.7</v>
      </c>
      <c r="F1064">
        <v>127.05</v>
      </c>
      <c r="G1064">
        <v>123.24</v>
      </c>
    </row>
    <row r="1065" spans="1:7">
      <c r="A1065" s="302" t="s">
        <v>20083</v>
      </c>
      <c r="B1065" s="302" t="s">
        <v>23439</v>
      </c>
      <c r="C1065">
        <v>6</v>
      </c>
      <c r="D1065">
        <v>46</v>
      </c>
      <c r="E1065">
        <v>0.7</v>
      </c>
      <c r="F1065">
        <v>28.25</v>
      </c>
      <c r="G1065">
        <v>27.4</v>
      </c>
    </row>
    <row r="1066" spans="1:7">
      <c r="A1066" s="302" t="s">
        <v>20084</v>
      </c>
      <c r="B1066" s="302" t="s">
        <v>23440</v>
      </c>
      <c r="C1066">
        <v>6</v>
      </c>
      <c r="D1066">
        <v>54.9</v>
      </c>
      <c r="E1066">
        <v>0.7</v>
      </c>
      <c r="F1066">
        <v>335.35</v>
      </c>
      <c r="G1066">
        <v>325.29000000000002</v>
      </c>
    </row>
    <row r="1067" spans="1:7">
      <c r="A1067" s="302" t="s">
        <v>20085</v>
      </c>
      <c r="B1067" s="302" t="s">
        <v>23441</v>
      </c>
      <c r="C1067">
        <v>12</v>
      </c>
      <c r="D1067">
        <v>40</v>
      </c>
      <c r="E1067">
        <v>0.5</v>
      </c>
      <c r="F1067">
        <v>11.45</v>
      </c>
      <c r="G1067">
        <v>11.11</v>
      </c>
    </row>
    <row r="1068" spans="1:7">
      <c r="A1068" s="302" t="s">
        <v>20086</v>
      </c>
      <c r="B1068" s="302" t="s">
        <v>23442</v>
      </c>
      <c r="C1068">
        <v>6</v>
      </c>
      <c r="D1068">
        <v>40</v>
      </c>
      <c r="E1068">
        <v>0.7</v>
      </c>
      <c r="F1068">
        <v>13</v>
      </c>
      <c r="G1068">
        <v>13</v>
      </c>
    </row>
    <row r="1069" spans="1:7">
      <c r="A1069" s="302" t="s">
        <v>20087</v>
      </c>
      <c r="B1069" s="302" t="s">
        <v>23443</v>
      </c>
      <c r="C1069">
        <v>6</v>
      </c>
      <c r="D1069">
        <v>29</v>
      </c>
      <c r="E1069">
        <v>0.7</v>
      </c>
      <c r="F1069">
        <v>11.5</v>
      </c>
      <c r="G1069">
        <v>11.5</v>
      </c>
    </row>
    <row r="1070" spans="1:7">
      <c r="A1070" s="302" t="s">
        <v>20088</v>
      </c>
      <c r="B1070" s="302" t="s">
        <v>23444</v>
      </c>
      <c r="C1070">
        <v>6</v>
      </c>
      <c r="D1070">
        <v>20</v>
      </c>
      <c r="E1070">
        <v>0.75</v>
      </c>
      <c r="F1070">
        <v>10.95</v>
      </c>
      <c r="G1070">
        <v>10.62</v>
      </c>
    </row>
    <row r="1071" spans="1:7">
      <c r="A1071" s="302" t="s">
        <v>20089</v>
      </c>
      <c r="B1071" s="302" t="s">
        <v>23445</v>
      </c>
      <c r="C1071">
        <v>6</v>
      </c>
      <c r="D1071">
        <v>20</v>
      </c>
      <c r="E1071">
        <v>0.75</v>
      </c>
      <c r="F1071">
        <v>5.85</v>
      </c>
      <c r="G1071">
        <v>5.67</v>
      </c>
    </row>
    <row r="1072" spans="1:7">
      <c r="A1072" s="302" t="s">
        <v>20090</v>
      </c>
      <c r="B1072" s="302" t="s">
        <v>23446</v>
      </c>
      <c r="C1072">
        <v>6</v>
      </c>
      <c r="D1072">
        <v>19</v>
      </c>
      <c r="E1072">
        <v>0.75</v>
      </c>
      <c r="F1072">
        <v>6.85</v>
      </c>
      <c r="G1072">
        <v>6.64</v>
      </c>
    </row>
    <row r="1073" spans="1:7">
      <c r="A1073" s="302" t="s">
        <v>20091</v>
      </c>
      <c r="B1073" s="302" t="s">
        <v>23447</v>
      </c>
      <c r="C1073">
        <v>6</v>
      </c>
      <c r="D1073">
        <v>20</v>
      </c>
      <c r="E1073">
        <v>0.75</v>
      </c>
      <c r="F1073">
        <v>5.5</v>
      </c>
      <c r="G1073">
        <v>5.5</v>
      </c>
    </row>
    <row r="1074" spans="1:7">
      <c r="A1074" s="302" t="s">
        <v>27019</v>
      </c>
      <c r="B1074" s="302" t="s">
        <v>27020</v>
      </c>
      <c r="C1074">
        <v>6</v>
      </c>
      <c r="D1074">
        <v>44.2</v>
      </c>
      <c r="E1074">
        <v>0.7</v>
      </c>
      <c r="F1074">
        <v>14.95</v>
      </c>
      <c r="G1074">
        <v>14.5</v>
      </c>
    </row>
    <row r="1075" spans="1:7">
      <c r="A1075" s="302" t="s">
        <v>27021</v>
      </c>
      <c r="B1075" s="302" t="s">
        <v>27022</v>
      </c>
      <c r="C1075">
        <v>6</v>
      </c>
      <c r="D1075">
        <v>43</v>
      </c>
      <c r="E1075">
        <v>0.7</v>
      </c>
      <c r="F1075">
        <v>11</v>
      </c>
      <c r="G1075">
        <v>11</v>
      </c>
    </row>
    <row r="1076" spans="1:7">
      <c r="A1076" s="302" t="s">
        <v>20092</v>
      </c>
      <c r="B1076" s="302" t="s">
        <v>23448</v>
      </c>
      <c r="C1076">
        <v>6</v>
      </c>
      <c r="D1076">
        <v>40</v>
      </c>
      <c r="E1076">
        <v>0.7</v>
      </c>
      <c r="F1076">
        <v>5.15</v>
      </c>
      <c r="G1076">
        <v>5</v>
      </c>
    </row>
    <row r="1077" spans="1:7">
      <c r="A1077" s="302" t="s">
        <v>20093</v>
      </c>
      <c r="B1077" s="302" t="s">
        <v>23449</v>
      </c>
      <c r="C1077">
        <v>6</v>
      </c>
      <c r="D1077">
        <v>43</v>
      </c>
      <c r="E1077">
        <v>0.7</v>
      </c>
      <c r="F1077">
        <v>24</v>
      </c>
      <c r="G1077">
        <v>24</v>
      </c>
    </row>
    <row r="1078" spans="1:7">
      <c r="A1078" s="302" t="s">
        <v>20094</v>
      </c>
      <c r="B1078" s="302" t="s">
        <v>23450</v>
      </c>
      <c r="C1078">
        <v>6</v>
      </c>
      <c r="D1078">
        <v>38</v>
      </c>
      <c r="E1078">
        <v>0.7</v>
      </c>
      <c r="F1078">
        <v>19.25</v>
      </c>
      <c r="G1078">
        <v>18.670000000000002</v>
      </c>
    </row>
    <row r="1079" spans="1:7">
      <c r="A1079" s="302" t="s">
        <v>20095</v>
      </c>
      <c r="B1079" s="302" t="s">
        <v>23451</v>
      </c>
      <c r="C1079">
        <v>6</v>
      </c>
      <c r="D1079">
        <v>14.5</v>
      </c>
      <c r="E1079">
        <v>1</v>
      </c>
      <c r="F1079">
        <v>5.15</v>
      </c>
      <c r="G1079">
        <v>5</v>
      </c>
    </row>
    <row r="1080" spans="1:7">
      <c r="A1080" s="302" t="s">
        <v>20096</v>
      </c>
      <c r="B1080" s="302" t="s">
        <v>23452</v>
      </c>
      <c r="C1080">
        <v>6</v>
      </c>
      <c r="D1080">
        <v>20</v>
      </c>
      <c r="E1080">
        <v>1</v>
      </c>
      <c r="F1080">
        <v>5.35</v>
      </c>
      <c r="G1080">
        <v>5.19</v>
      </c>
    </row>
    <row r="1081" spans="1:7">
      <c r="A1081" s="302" t="s">
        <v>20097</v>
      </c>
      <c r="B1081" s="302" t="s">
        <v>23453</v>
      </c>
      <c r="C1081">
        <v>120</v>
      </c>
      <c r="D1081">
        <v>40</v>
      </c>
      <c r="E1081">
        <v>0.05</v>
      </c>
      <c r="F1081">
        <v>1.25</v>
      </c>
      <c r="G1081">
        <v>1.21</v>
      </c>
    </row>
    <row r="1082" spans="1:7">
      <c r="A1082" s="302" t="s">
        <v>20098</v>
      </c>
      <c r="B1082" s="302" t="s">
        <v>23454</v>
      </c>
      <c r="C1082">
        <v>12</v>
      </c>
      <c r="D1082">
        <v>40</v>
      </c>
      <c r="E1082">
        <v>0.35</v>
      </c>
      <c r="F1082">
        <v>6.45</v>
      </c>
      <c r="G1082">
        <v>6.26</v>
      </c>
    </row>
    <row r="1083" spans="1:7">
      <c r="A1083" s="302" t="s">
        <v>27023</v>
      </c>
      <c r="B1083" s="302" t="s">
        <v>27024</v>
      </c>
      <c r="C1083">
        <v>6</v>
      </c>
      <c r="D1083">
        <v>40</v>
      </c>
      <c r="E1083">
        <v>0.7</v>
      </c>
      <c r="F1083">
        <v>7.75</v>
      </c>
      <c r="G1083">
        <v>7.75</v>
      </c>
    </row>
    <row r="1084" spans="1:7">
      <c r="A1084" s="302" t="s">
        <v>20099</v>
      </c>
      <c r="B1084" s="302" t="s">
        <v>23455</v>
      </c>
      <c r="C1084">
        <v>3</v>
      </c>
      <c r="D1084">
        <v>40</v>
      </c>
      <c r="E1084">
        <v>0.7</v>
      </c>
      <c r="F1084">
        <v>31.95</v>
      </c>
      <c r="G1084">
        <v>30.99</v>
      </c>
    </row>
    <row r="1085" spans="1:7">
      <c r="A1085" s="302" t="s">
        <v>20100</v>
      </c>
      <c r="B1085" s="302" t="s">
        <v>23456</v>
      </c>
      <c r="C1085">
        <v>6</v>
      </c>
      <c r="D1085">
        <v>43</v>
      </c>
      <c r="E1085">
        <v>0.7</v>
      </c>
      <c r="F1085">
        <v>12.5</v>
      </c>
      <c r="G1085">
        <v>12.5</v>
      </c>
    </row>
    <row r="1086" spans="1:7">
      <c r="A1086" s="302" t="s">
        <v>20101</v>
      </c>
      <c r="B1086" s="302" t="s">
        <v>23457</v>
      </c>
      <c r="C1086">
        <v>6</v>
      </c>
      <c r="D1086">
        <v>25</v>
      </c>
      <c r="E1086">
        <v>0.5</v>
      </c>
      <c r="F1086">
        <v>6.95</v>
      </c>
      <c r="G1086">
        <v>6.6</v>
      </c>
    </row>
    <row r="1087" spans="1:7">
      <c r="A1087" s="302" t="s">
        <v>20102</v>
      </c>
      <c r="B1087" s="302" t="s">
        <v>23458</v>
      </c>
      <c r="C1087">
        <v>6</v>
      </c>
      <c r="D1087">
        <v>40</v>
      </c>
      <c r="E1087">
        <v>0.7</v>
      </c>
      <c r="F1087">
        <v>7.5</v>
      </c>
      <c r="G1087">
        <v>7.5</v>
      </c>
    </row>
    <row r="1088" spans="1:7">
      <c r="A1088" s="302" t="s">
        <v>20103</v>
      </c>
      <c r="B1088" s="302" t="s">
        <v>23459</v>
      </c>
      <c r="C1088">
        <v>6</v>
      </c>
      <c r="D1088">
        <v>38</v>
      </c>
      <c r="E1088">
        <v>0.7</v>
      </c>
      <c r="F1088">
        <v>13.05</v>
      </c>
      <c r="G1088">
        <v>12.66</v>
      </c>
    </row>
    <row r="1089" spans="1:7">
      <c r="A1089" s="302" t="s">
        <v>20104</v>
      </c>
      <c r="B1089" s="302" t="s">
        <v>23460</v>
      </c>
      <c r="C1089">
        <v>6</v>
      </c>
      <c r="D1089">
        <v>61.2</v>
      </c>
      <c r="E1089">
        <v>0.7</v>
      </c>
      <c r="F1089">
        <v>49.55</v>
      </c>
      <c r="G1089">
        <v>48.06</v>
      </c>
    </row>
    <row r="1090" spans="1:7">
      <c r="A1090" s="302" t="s">
        <v>20105</v>
      </c>
      <c r="B1090" s="302" t="s">
        <v>23461</v>
      </c>
      <c r="C1090">
        <v>6</v>
      </c>
      <c r="D1090">
        <v>40</v>
      </c>
      <c r="E1090">
        <v>0.7</v>
      </c>
      <c r="F1090">
        <v>15.65</v>
      </c>
      <c r="G1090">
        <v>15.18</v>
      </c>
    </row>
    <row r="1091" spans="1:7">
      <c r="A1091" s="302" t="s">
        <v>20106</v>
      </c>
      <c r="B1091" s="302" t="s">
        <v>23462</v>
      </c>
      <c r="C1091">
        <v>6</v>
      </c>
      <c r="D1091">
        <v>46</v>
      </c>
      <c r="E1091">
        <v>0.7</v>
      </c>
      <c r="F1091">
        <v>42.95</v>
      </c>
      <c r="G1091">
        <v>40.799999999999997</v>
      </c>
    </row>
    <row r="1092" spans="1:7">
      <c r="A1092" s="302" t="s">
        <v>27025</v>
      </c>
      <c r="B1092" s="302" t="s">
        <v>27026</v>
      </c>
      <c r="C1092">
        <v>6</v>
      </c>
      <c r="D1092">
        <v>57</v>
      </c>
      <c r="E1092">
        <v>0.7</v>
      </c>
      <c r="F1092">
        <v>22.75</v>
      </c>
      <c r="G1092">
        <v>22.07</v>
      </c>
    </row>
    <row r="1093" spans="1:7">
      <c r="A1093" s="302" t="s">
        <v>20107</v>
      </c>
      <c r="B1093" s="302" t="s">
        <v>23463</v>
      </c>
      <c r="C1093">
        <v>6</v>
      </c>
      <c r="D1093">
        <v>61.2</v>
      </c>
      <c r="E1093">
        <v>0.7</v>
      </c>
      <c r="F1093">
        <v>47.25</v>
      </c>
      <c r="G1093">
        <v>45.83</v>
      </c>
    </row>
    <row r="1094" spans="1:7">
      <c r="A1094" s="302" t="s">
        <v>20108</v>
      </c>
      <c r="B1094" s="302" t="s">
        <v>23464</v>
      </c>
      <c r="C1094">
        <v>6</v>
      </c>
      <c r="D1094">
        <v>43</v>
      </c>
      <c r="E1094">
        <v>0.7</v>
      </c>
      <c r="F1094">
        <v>14.85</v>
      </c>
      <c r="G1094">
        <v>14.85</v>
      </c>
    </row>
    <row r="1095" spans="1:7">
      <c r="A1095" s="302" t="s">
        <v>27027</v>
      </c>
      <c r="B1095" s="302" t="s">
        <v>27028</v>
      </c>
      <c r="C1095">
        <v>6</v>
      </c>
      <c r="D1095">
        <v>40</v>
      </c>
      <c r="E1095">
        <v>0.7</v>
      </c>
      <c r="F1095">
        <v>24.45</v>
      </c>
      <c r="G1095">
        <v>23.72</v>
      </c>
    </row>
    <row r="1096" spans="1:7">
      <c r="A1096" s="302" t="s">
        <v>20109</v>
      </c>
      <c r="B1096" s="302" t="s">
        <v>23465</v>
      </c>
      <c r="C1096">
        <v>6</v>
      </c>
      <c r="D1096">
        <v>54</v>
      </c>
      <c r="E1096">
        <v>0.7</v>
      </c>
      <c r="F1096">
        <v>19</v>
      </c>
      <c r="G1096">
        <v>19</v>
      </c>
    </row>
    <row r="1097" spans="1:7">
      <c r="A1097" s="302" t="s">
        <v>20110</v>
      </c>
      <c r="B1097" s="302" t="s">
        <v>23466</v>
      </c>
      <c r="C1097">
        <v>6</v>
      </c>
      <c r="D1097">
        <v>40</v>
      </c>
      <c r="E1097">
        <v>0.7</v>
      </c>
      <c r="F1097">
        <v>18.5</v>
      </c>
      <c r="G1097">
        <v>18.5</v>
      </c>
    </row>
    <row r="1098" spans="1:7">
      <c r="A1098" s="302" t="s">
        <v>20111</v>
      </c>
      <c r="B1098" s="302" t="s">
        <v>23467</v>
      </c>
      <c r="C1098">
        <v>6</v>
      </c>
      <c r="D1098">
        <v>43</v>
      </c>
      <c r="E1098">
        <v>0.7</v>
      </c>
      <c r="F1098">
        <v>16.850000000000001</v>
      </c>
      <c r="G1098">
        <v>16.34</v>
      </c>
    </row>
    <row r="1099" spans="1:7">
      <c r="A1099" s="302" t="s">
        <v>27029</v>
      </c>
      <c r="B1099" s="302" t="s">
        <v>27030</v>
      </c>
      <c r="C1099">
        <v>6</v>
      </c>
      <c r="D1099">
        <v>43</v>
      </c>
      <c r="E1099">
        <v>0.7</v>
      </c>
      <c r="F1099">
        <v>44.85</v>
      </c>
      <c r="G1099">
        <v>43.5</v>
      </c>
    </row>
    <row r="1100" spans="1:7">
      <c r="A1100" s="302" t="s">
        <v>20112</v>
      </c>
      <c r="B1100" s="302" t="s">
        <v>23468</v>
      </c>
      <c r="C1100">
        <v>12</v>
      </c>
      <c r="D1100">
        <v>45</v>
      </c>
      <c r="E1100">
        <v>0.15</v>
      </c>
      <c r="F1100">
        <v>14.45</v>
      </c>
      <c r="G1100">
        <v>14.02</v>
      </c>
    </row>
    <row r="1101" spans="1:7">
      <c r="A1101" s="302" t="s">
        <v>27031</v>
      </c>
      <c r="B1101" s="302" t="s">
        <v>27032</v>
      </c>
      <c r="C1101">
        <v>6</v>
      </c>
      <c r="D1101">
        <v>46</v>
      </c>
      <c r="E1101">
        <v>0.7</v>
      </c>
      <c r="F1101">
        <v>24.25</v>
      </c>
      <c r="G1101">
        <v>23.52</v>
      </c>
    </row>
    <row r="1102" spans="1:7">
      <c r="A1102" s="302" t="s">
        <v>20113</v>
      </c>
      <c r="B1102" s="302" t="s">
        <v>23469</v>
      </c>
      <c r="C1102">
        <v>6</v>
      </c>
      <c r="D1102">
        <v>43</v>
      </c>
      <c r="E1102">
        <v>0.7</v>
      </c>
      <c r="F1102">
        <v>23.95</v>
      </c>
      <c r="G1102">
        <v>23.95</v>
      </c>
    </row>
    <row r="1103" spans="1:7">
      <c r="A1103" s="302" t="s">
        <v>20114</v>
      </c>
      <c r="B1103" s="302" t="s">
        <v>23470</v>
      </c>
      <c r="C1103">
        <v>6</v>
      </c>
      <c r="D1103">
        <v>46</v>
      </c>
      <c r="E1103">
        <v>0.7</v>
      </c>
      <c r="F1103">
        <v>24.45</v>
      </c>
      <c r="G1103">
        <v>23.72</v>
      </c>
    </row>
    <row r="1104" spans="1:7">
      <c r="A1104" s="302" t="s">
        <v>20115</v>
      </c>
      <c r="B1104" s="302" t="s">
        <v>23471</v>
      </c>
      <c r="C1104">
        <v>6</v>
      </c>
      <c r="D1104">
        <v>40</v>
      </c>
      <c r="E1104">
        <v>0.7</v>
      </c>
      <c r="F1104">
        <v>47.95</v>
      </c>
      <c r="G1104">
        <v>46.51</v>
      </c>
    </row>
    <row r="1105" spans="1:7">
      <c r="A1105" s="302" t="s">
        <v>20116</v>
      </c>
      <c r="B1105" s="302" t="s">
        <v>23472</v>
      </c>
      <c r="C1105">
        <v>6</v>
      </c>
      <c r="D1105">
        <v>40</v>
      </c>
      <c r="E1105">
        <v>0.7</v>
      </c>
      <c r="F1105">
        <v>10.95</v>
      </c>
      <c r="G1105">
        <v>10.62</v>
      </c>
    </row>
    <row r="1106" spans="1:7">
      <c r="A1106" s="302" t="s">
        <v>20117</v>
      </c>
      <c r="B1106" s="302" t="s">
        <v>23473</v>
      </c>
      <c r="C1106">
        <v>6</v>
      </c>
      <c r="D1106">
        <v>40</v>
      </c>
      <c r="E1106">
        <v>0.7</v>
      </c>
      <c r="F1106">
        <v>18.5</v>
      </c>
      <c r="G1106">
        <v>18.5</v>
      </c>
    </row>
    <row r="1107" spans="1:7">
      <c r="A1107" s="302" t="s">
        <v>20118</v>
      </c>
      <c r="B1107" s="302" t="s">
        <v>23474</v>
      </c>
      <c r="C1107">
        <v>6</v>
      </c>
      <c r="D1107">
        <v>38</v>
      </c>
      <c r="E1107">
        <v>0.7</v>
      </c>
      <c r="F1107">
        <v>18</v>
      </c>
      <c r="G1107">
        <v>18</v>
      </c>
    </row>
    <row r="1108" spans="1:7">
      <c r="A1108" s="302" t="s">
        <v>20119</v>
      </c>
      <c r="B1108" s="302" t="s">
        <v>23475</v>
      </c>
      <c r="C1108">
        <v>6</v>
      </c>
      <c r="D1108">
        <v>38</v>
      </c>
      <c r="E1108">
        <v>0.7</v>
      </c>
      <c r="F1108">
        <v>35.85</v>
      </c>
      <c r="G1108">
        <v>34.770000000000003</v>
      </c>
    </row>
    <row r="1109" spans="1:7">
      <c r="A1109" s="302" t="s">
        <v>20120</v>
      </c>
      <c r="B1109" s="302" t="s">
        <v>23476</v>
      </c>
      <c r="C1109">
        <v>6</v>
      </c>
      <c r="D1109">
        <v>38</v>
      </c>
      <c r="E1109">
        <v>0.7</v>
      </c>
      <c r="F1109">
        <v>10.15</v>
      </c>
      <c r="G1109">
        <v>9.85</v>
      </c>
    </row>
    <row r="1110" spans="1:7">
      <c r="A1110" s="302" t="s">
        <v>20121</v>
      </c>
      <c r="B1110" s="302" t="s">
        <v>23477</v>
      </c>
      <c r="C1110">
        <v>6</v>
      </c>
      <c r="D1110">
        <v>38</v>
      </c>
      <c r="E1110">
        <v>0.7</v>
      </c>
      <c r="F1110">
        <v>10.95</v>
      </c>
      <c r="G1110">
        <v>10.62</v>
      </c>
    </row>
    <row r="1111" spans="1:7">
      <c r="A1111" s="302" t="s">
        <v>20122</v>
      </c>
      <c r="B1111" s="302" t="s">
        <v>23478</v>
      </c>
      <c r="C1111">
        <v>6</v>
      </c>
      <c r="D1111">
        <v>38</v>
      </c>
      <c r="E1111">
        <v>0.7</v>
      </c>
      <c r="F1111">
        <v>9.5</v>
      </c>
      <c r="G1111">
        <v>9.5</v>
      </c>
    </row>
    <row r="1112" spans="1:7">
      <c r="A1112" s="302" t="s">
        <v>20123</v>
      </c>
      <c r="B1112" s="302" t="s">
        <v>23479</v>
      </c>
      <c r="C1112">
        <v>6</v>
      </c>
      <c r="D1112">
        <v>38</v>
      </c>
      <c r="E1112">
        <v>0.7</v>
      </c>
      <c r="F1112">
        <v>9.35</v>
      </c>
      <c r="G1112">
        <v>8.8800000000000008</v>
      </c>
    </row>
    <row r="1113" spans="1:7">
      <c r="A1113" s="302" t="s">
        <v>20124</v>
      </c>
      <c r="B1113" s="302" t="s">
        <v>23480</v>
      </c>
      <c r="C1113">
        <v>6</v>
      </c>
      <c r="D1113">
        <v>40</v>
      </c>
      <c r="E1113">
        <v>0.7</v>
      </c>
      <c r="F1113">
        <v>13.5</v>
      </c>
      <c r="G1113">
        <v>13.5</v>
      </c>
    </row>
    <row r="1114" spans="1:7">
      <c r="A1114" s="302" t="s">
        <v>20125</v>
      </c>
      <c r="B1114" s="302" t="s">
        <v>23481</v>
      </c>
      <c r="C1114">
        <v>6</v>
      </c>
      <c r="D1114">
        <v>40</v>
      </c>
      <c r="E1114">
        <v>0.7</v>
      </c>
      <c r="F1114">
        <v>15</v>
      </c>
      <c r="G1114">
        <v>15</v>
      </c>
    </row>
    <row r="1115" spans="1:7">
      <c r="A1115" s="302" t="s">
        <v>20126</v>
      </c>
      <c r="B1115" s="302" t="s">
        <v>23482</v>
      </c>
      <c r="C1115">
        <v>6</v>
      </c>
      <c r="D1115">
        <v>38</v>
      </c>
      <c r="E1115">
        <v>0.7</v>
      </c>
      <c r="F1115">
        <v>19</v>
      </c>
      <c r="G1115">
        <v>19</v>
      </c>
    </row>
    <row r="1116" spans="1:7">
      <c r="A1116" s="302" t="s">
        <v>20127</v>
      </c>
      <c r="B1116" s="302" t="s">
        <v>23483</v>
      </c>
      <c r="C1116">
        <v>6</v>
      </c>
      <c r="D1116">
        <v>40</v>
      </c>
      <c r="E1116">
        <v>0.7</v>
      </c>
      <c r="F1116">
        <v>17</v>
      </c>
      <c r="G1116">
        <v>17</v>
      </c>
    </row>
    <row r="1117" spans="1:7">
      <c r="A1117" s="302" t="s">
        <v>20128</v>
      </c>
      <c r="B1117" s="302" t="s">
        <v>23484</v>
      </c>
      <c r="C1117">
        <v>6</v>
      </c>
      <c r="D1117">
        <v>40</v>
      </c>
      <c r="E1117">
        <v>0.7</v>
      </c>
      <c r="F1117">
        <v>31.95</v>
      </c>
      <c r="G1117">
        <v>30.99</v>
      </c>
    </row>
    <row r="1118" spans="1:7">
      <c r="A1118" s="302" t="s">
        <v>20129</v>
      </c>
      <c r="B1118" s="302" t="s">
        <v>23485</v>
      </c>
      <c r="C1118">
        <v>6</v>
      </c>
      <c r="D1118">
        <v>43</v>
      </c>
      <c r="E1118">
        <v>0.7</v>
      </c>
      <c r="F1118">
        <v>18.850000000000001</v>
      </c>
      <c r="G1118">
        <v>18.28</v>
      </c>
    </row>
    <row r="1119" spans="1:7">
      <c r="A1119" s="302" t="s">
        <v>20130</v>
      </c>
      <c r="B1119" s="302" t="s">
        <v>23486</v>
      </c>
      <c r="C1119">
        <v>6</v>
      </c>
      <c r="D1119">
        <v>40</v>
      </c>
      <c r="E1119">
        <v>0.7</v>
      </c>
      <c r="F1119">
        <v>4</v>
      </c>
      <c r="G1119">
        <v>4</v>
      </c>
    </row>
    <row r="1120" spans="1:7">
      <c r="A1120" s="302" t="s">
        <v>20131</v>
      </c>
      <c r="B1120" s="302" t="s">
        <v>23487</v>
      </c>
      <c r="C1120">
        <v>6</v>
      </c>
      <c r="D1120">
        <v>40</v>
      </c>
      <c r="E1120">
        <v>0.7</v>
      </c>
      <c r="F1120">
        <v>10.95</v>
      </c>
      <c r="G1120">
        <v>10.62</v>
      </c>
    </row>
    <row r="1121" spans="1:7">
      <c r="A1121" s="302" t="s">
        <v>20132</v>
      </c>
      <c r="B1121" s="302" t="s">
        <v>23488</v>
      </c>
      <c r="C1121">
        <v>6</v>
      </c>
      <c r="D1121">
        <v>34</v>
      </c>
      <c r="E1121">
        <v>0.7</v>
      </c>
      <c r="F1121">
        <v>3</v>
      </c>
      <c r="G1121">
        <v>3</v>
      </c>
    </row>
    <row r="1122" spans="1:7">
      <c r="A1122" s="302" t="s">
        <v>20133</v>
      </c>
      <c r="B1122" s="302" t="s">
        <v>23489</v>
      </c>
      <c r="C1122">
        <v>6</v>
      </c>
      <c r="D1122">
        <v>44</v>
      </c>
      <c r="E1122">
        <v>0.7</v>
      </c>
      <c r="F1122">
        <v>17.05</v>
      </c>
      <c r="G1122">
        <v>16.54</v>
      </c>
    </row>
    <row r="1123" spans="1:7">
      <c r="A1123" s="302" t="s">
        <v>20134</v>
      </c>
      <c r="B1123" s="302" t="s">
        <v>23490</v>
      </c>
      <c r="C1123">
        <v>6</v>
      </c>
      <c r="D1123">
        <v>40</v>
      </c>
      <c r="E1123">
        <v>0.7</v>
      </c>
      <c r="F1123">
        <v>16.75</v>
      </c>
      <c r="G1123">
        <v>16.25</v>
      </c>
    </row>
    <row r="1124" spans="1:7">
      <c r="A1124" s="302" t="s">
        <v>20135</v>
      </c>
      <c r="B1124" s="302" t="s">
        <v>23491</v>
      </c>
      <c r="C1124">
        <v>6</v>
      </c>
      <c r="D1124">
        <v>42</v>
      </c>
      <c r="E1124">
        <v>0.7</v>
      </c>
      <c r="F1124">
        <v>11.95</v>
      </c>
      <c r="G1124">
        <v>11.59</v>
      </c>
    </row>
    <row r="1125" spans="1:7">
      <c r="A1125" s="302" t="s">
        <v>20136</v>
      </c>
      <c r="B1125" s="302" t="s">
        <v>23492</v>
      </c>
      <c r="C1125">
        <v>6</v>
      </c>
      <c r="D1125">
        <v>40</v>
      </c>
      <c r="E1125">
        <v>1</v>
      </c>
      <c r="F1125">
        <v>18</v>
      </c>
      <c r="G1125">
        <v>18</v>
      </c>
    </row>
    <row r="1126" spans="1:7">
      <c r="A1126" s="302" t="s">
        <v>27033</v>
      </c>
      <c r="B1126" s="302" t="s">
        <v>27034</v>
      </c>
      <c r="C1126">
        <v>6</v>
      </c>
      <c r="D1126">
        <v>42</v>
      </c>
      <c r="E1126">
        <v>0.5</v>
      </c>
      <c r="F1126">
        <v>23.65</v>
      </c>
      <c r="G1126">
        <v>23.65</v>
      </c>
    </row>
    <row r="1127" spans="1:7">
      <c r="A1127" s="302" t="s">
        <v>20137</v>
      </c>
      <c r="B1127" s="302" t="s">
        <v>23493</v>
      </c>
      <c r="C1127">
        <v>6</v>
      </c>
      <c r="D1127">
        <v>46</v>
      </c>
      <c r="E1127">
        <v>0.5</v>
      </c>
      <c r="F1127">
        <v>42.95</v>
      </c>
      <c r="G1127">
        <v>41.66</v>
      </c>
    </row>
    <row r="1128" spans="1:7">
      <c r="A1128" s="302" t="s">
        <v>20138</v>
      </c>
      <c r="B1128" s="302" t="s">
        <v>23494</v>
      </c>
      <c r="C1128">
        <v>6</v>
      </c>
      <c r="D1128">
        <v>41</v>
      </c>
      <c r="E1128">
        <v>0.5</v>
      </c>
      <c r="F1128">
        <v>25.75</v>
      </c>
      <c r="G1128">
        <v>24.98</v>
      </c>
    </row>
    <row r="1129" spans="1:7">
      <c r="A1129" s="302" t="s">
        <v>20139</v>
      </c>
      <c r="B1129" s="302" t="s">
        <v>23495</v>
      </c>
      <c r="C1129">
        <v>6</v>
      </c>
      <c r="D1129">
        <v>40</v>
      </c>
      <c r="E1129">
        <v>0.5</v>
      </c>
      <c r="F1129">
        <v>21.75</v>
      </c>
      <c r="G1129">
        <v>21.75</v>
      </c>
    </row>
    <row r="1130" spans="1:7">
      <c r="A1130" s="302" t="s">
        <v>20140</v>
      </c>
      <c r="B1130" s="302" t="s">
        <v>23496</v>
      </c>
      <c r="C1130">
        <v>6</v>
      </c>
      <c r="D1130">
        <v>40</v>
      </c>
      <c r="E1130">
        <v>0.7</v>
      </c>
      <c r="F1130">
        <v>12.85</v>
      </c>
      <c r="G1130">
        <v>12.46</v>
      </c>
    </row>
    <row r="1131" spans="1:7">
      <c r="A1131" s="302" t="s">
        <v>20141</v>
      </c>
      <c r="B1131" s="302" t="s">
        <v>23497</v>
      </c>
      <c r="C1131">
        <v>6</v>
      </c>
      <c r="D1131">
        <v>40</v>
      </c>
      <c r="E1131">
        <v>0.7</v>
      </c>
      <c r="F1131">
        <v>13.25</v>
      </c>
      <c r="G1131">
        <v>12.85</v>
      </c>
    </row>
    <row r="1132" spans="1:7">
      <c r="A1132" s="302" t="s">
        <v>20142</v>
      </c>
      <c r="B1132" s="302" t="s">
        <v>23498</v>
      </c>
      <c r="C1132">
        <v>6</v>
      </c>
      <c r="D1132">
        <v>40</v>
      </c>
      <c r="E1132">
        <v>0.7</v>
      </c>
      <c r="F1132">
        <v>15.45</v>
      </c>
      <c r="G1132">
        <v>14.99</v>
      </c>
    </row>
    <row r="1133" spans="1:7">
      <c r="A1133" s="302" t="s">
        <v>27035</v>
      </c>
      <c r="B1133" s="302" t="s">
        <v>27036</v>
      </c>
      <c r="C1133">
        <v>6</v>
      </c>
      <c r="D1133">
        <v>38</v>
      </c>
      <c r="E1133">
        <v>0.7</v>
      </c>
      <c r="F1133">
        <v>15.45</v>
      </c>
      <c r="G1133">
        <v>14.99</v>
      </c>
    </row>
    <row r="1134" spans="1:7">
      <c r="A1134" s="302" t="s">
        <v>20143</v>
      </c>
      <c r="B1134" s="302" t="s">
        <v>23499</v>
      </c>
      <c r="C1134">
        <v>6</v>
      </c>
      <c r="D1134">
        <v>16.5</v>
      </c>
      <c r="E1134">
        <v>0.75</v>
      </c>
      <c r="F1134">
        <v>8.75</v>
      </c>
      <c r="G1134">
        <v>8.49</v>
      </c>
    </row>
    <row r="1135" spans="1:7">
      <c r="A1135" s="302" t="s">
        <v>27037</v>
      </c>
      <c r="B1135" s="302" t="s">
        <v>27038</v>
      </c>
      <c r="C1135">
        <v>6</v>
      </c>
      <c r="D1135">
        <v>16.5</v>
      </c>
      <c r="E1135">
        <v>0.75</v>
      </c>
      <c r="F1135">
        <v>7.15</v>
      </c>
      <c r="G1135">
        <v>6.94</v>
      </c>
    </row>
    <row r="1136" spans="1:7">
      <c r="A1136" s="302" t="s">
        <v>20144</v>
      </c>
      <c r="B1136" s="302" t="s">
        <v>23500</v>
      </c>
      <c r="C1136">
        <v>6</v>
      </c>
      <c r="D1136">
        <v>43</v>
      </c>
      <c r="E1136">
        <v>0.7</v>
      </c>
      <c r="F1136">
        <v>20</v>
      </c>
      <c r="G1136">
        <v>20</v>
      </c>
    </row>
    <row r="1137" spans="1:7">
      <c r="A1137" s="302" t="s">
        <v>20145</v>
      </c>
      <c r="B1137" s="302" t="s">
        <v>23501</v>
      </c>
      <c r="C1137">
        <v>6</v>
      </c>
      <c r="D1137">
        <v>40</v>
      </c>
      <c r="E1137">
        <v>0.7</v>
      </c>
      <c r="F1137">
        <v>38.950000000000003</v>
      </c>
      <c r="G1137">
        <v>37.78</v>
      </c>
    </row>
    <row r="1138" spans="1:7">
      <c r="A1138" s="302" t="s">
        <v>20146</v>
      </c>
      <c r="B1138" s="302" t="s">
        <v>23502</v>
      </c>
      <c r="C1138">
        <v>6</v>
      </c>
      <c r="D1138">
        <v>40</v>
      </c>
      <c r="E1138">
        <v>0.7</v>
      </c>
      <c r="F1138">
        <v>33.85</v>
      </c>
      <c r="G1138">
        <v>32.83</v>
      </c>
    </row>
    <row r="1139" spans="1:7">
      <c r="A1139" s="302" t="s">
        <v>20147</v>
      </c>
      <c r="B1139" s="302" t="s">
        <v>23503</v>
      </c>
      <c r="C1139">
        <v>6</v>
      </c>
      <c r="D1139">
        <v>60</v>
      </c>
      <c r="E1139">
        <v>0.5</v>
      </c>
      <c r="F1139">
        <v>43.55</v>
      </c>
      <c r="G1139">
        <v>42.24</v>
      </c>
    </row>
    <row r="1140" spans="1:7">
      <c r="A1140" s="302" t="s">
        <v>20148</v>
      </c>
      <c r="B1140" s="302" t="s">
        <v>23504</v>
      </c>
      <c r="C1140">
        <v>6</v>
      </c>
      <c r="D1140">
        <v>46</v>
      </c>
      <c r="E1140">
        <v>0.5</v>
      </c>
      <c r="F1140">
        <v>20.85</v>
      </c>
      <c r="G1140">
        <v>20.22</v>
      </c>
    </row>
    <row r="1141" spans="1:7">
      <c r="A1141" s="302" t="s">
        <v>20149</v>
      </c>
      <c r="B1141" s="302" t="s">
        <v>23505</v>
      </c>
      <c r="C1141">
        <v>6</v>
      </c>
      <c r="D1141">
        <v>59.6</v>
      </c>
      <c r="E1141">
        <v>0.7</v>
      </c>
      <c r="F1141">
        <v>30.95</v>
      </c>
      <c r="G1141">
        <v>30.02</v>
      </c>
    </row>
    <row r="1142" spans="1:7">
      <c r="A1142" s="302" t="s">
        <v>27039</v>
      </c>
      <c r="B1142" s="302" t="s">
        <v>27040</v>
      </c>
      <c r="C1142">
        <v>6</v>
      </c>
      <c r="D1142">
        <v>57.4</v>
      </c>
      <c r="E1142">
        <v>0.7</v>
      </c>
      <c r="F1142">
        <v>34.950000000000003</v>
      </c>
      <c r="G1142">
        <v>33.9</v>
      </c>
    </row>
    <row r="1143" spans="1:7">
      <c r="A1143" s="302" t="s">
        <v>27041</v>
      </c>
      <c r="B1143" s="302" t="s">
        <v>27042</v>
      </c>
      <c r="C1143">
        <v>6</v>
      </c>
      <c r="D1143">
        <v>46</v>
      </c>
      <c r="E1143">
        <v>0.7</v>
      </c>
      <c r="F1143">
        <v>27.25</v>
      </c>
      <c r="G1143">
        <v>26.43</v>
      </c>
    </row>
    <row r="1144" spans="1:7">
      <c r="A1144" s="302" t="s">
        <v>20150</v>
      </c>
      <c r="B1144" s="302" t="s">
        <v>23506</v>
      </c>
      <c r="C1144">
        <v>6</v>
      </c>
      <c r="D1144">
        <v>41.7</v>
      </c>
      <c r="E1144">
        <v>0.7</v>
      </c>
      <c r="F1144">
        <v>18.149999999999999</v>
      </c>
      <c r="G1144">
        <v>17.61</v>
      </c>
    </row>
    <row r="1145" spans="1:7">
      <c r="A1145" s="302" t="s">
        <v>20151</v>
      </c>
      <c r="B1145" s="302" t="s">
        <v>23507</v>
      </c>
      <c r="C1145">
        <v>8</v>
      </c>
      <c r="D1145">
        <v>40</v>
      </c>
      <c r="E1145">
        <v>0.2</v>
      </c>
      <c r="F1145">
        <v>4.25</v>
      </c>
      <c r="G1145">
        <v>4.12</v>
      </c>
    </row>
    <row r="1146" spans="1:7">
      <c r="A1146" s="302" t="s">
        <v>20152</v>
      </c>
      <c r="B1146" s="302" t="s">
        <v>23508</v>
      </c>
      <c r="C1146">
        <v>6</v>
      </c>
      <c r="D1146">
        <v>40</v>
      </c>
      <c r="E1146">
        <v>0.7</v>
      </c>
      <c r="F1146">
        <v>269.75</v>
      </c>
      <c r="G1146">
        <v>261.66000000000003</v>
      </c>
    </row>
    <row r="1147" spans="1:7">
      <c r="A1147" s="302" t="s">
        <v>20153</v>
      </c>
      <c r="B1147" s="302" t="s">
        <v>23509</v>
      </c>
      <c r="C1147">
        <v>6</v>
      </c>
      <c r="D1147">
        <v>40</v>
      </c>
      <c r="E1147">
        <v>0.7</v>
      </c>
      <c r="F1147">
        <v>17.95</v>
      </c>
      <c r="G1147">
        <v>17.41</v>
      </c>
    </row>
    <row r="1148" spans="1:7">
      <c r="A1148" s="302" t="s">
        <v>27043</v>
      </c>
      <c r="B1148" s="302" t="s">
        <v>23510</v>
      </c>
      <c r="C1148">
        <v>6</v>
      </c>
      <c r="D1148">
        <v>40</v>
      </c>
      <c r="E1148">
        <v>1</v>
      </c>
      <c r="F1148">
        <v>22.95</v>
      </c>
      <c r="G1148">
        <v>22.26</v>
      </c>
    </row>
    <row r="1149" spans="1:7">
      <c r="A1149" s="302" t="s">
        <v>20154</v>
      </c>
      <c r="B1149" s="302" t="s">
        <v>23510</v>
      </c>
      <c r="C1149">
        <v>12</v>
      </c>
      <c r="D1149">
        <v>40</v>
      </c>
      <c r="E1149">
        <v>1</v>
      </c>
      <c r="F1149">
        <v>26.95</v>
      </c>
      <c r="G1149">
        <v>26.14</v>
      </c>
    </row>
    <row r="1150" spans="1:7">
      <c r="A1150" s="302" t="s">
        <v>20155</v>
      </c>
      <c r="B1150" s="302" t="s">
        <v>23511</v>
      </c>
      <c r="C1150">
        <v>12</v>
      </c>
      <c r="D1150">
        <v>40</v>
      </c>
      <c r="E1150">
        <v>1</v>
      </c>
      <c r="F1150">
        <v>29.85</v>
      </c>
      <c r="G1150">
        <v>28.95</v>
      </c>
    </row>
    <row r="1151" spans="1:7">
      <c r="A1151" s="302" t="s">
        <v>20156</v>
      </c>
      <c r="B1151" s="302" t="s">
        <v>23512</v>
      </c>
      <c r="C1151">
        <v>12</v>
      </c>
      <c r="D1151">
        <v>40</v>
      </c>
      <c r="E1151">
        <v>1</v>
      </c>
      <c r="F1151">
        <v>32.75</v>
      </c>
      <c r="G1151">
        <v>31.77</v>
      </c>
    </row>
    <row r="1152" spans="1:7">
      <c r="A1152" s="302" t="s">
        <v>20157</v>
      </c>
      <c r="B1152" s="302" t="s">
        <v>23513</v>
      </c>
      <c r="C1152">
        <v>12</v>
      </c>
      <c r="D1152">
        <v>40</v>
      </c>
      <c r="E1152">
        <v>1</v>
      </c>
      <c r="F1152">
        <v>26.85</v>
      </c>
      <c r="G1152">
        <v>26.04</v>
      </c>
    </row>
    <row r="1153" spans="1:7">
      <c r="A1153" s="302" t="s">
        <v>20158</v>
      </c>
      <c r="B1153" s="302" t="s">
        <v>23514</v>
      </c>
      <c r="C1153">
        <v>6</v>
      </c>
      <c r="D1153">
        <v>40</v>
      </c>
      <c r="E1153">
        <v>0.7</v>
      </c>
      <c r="F1153">
        <v>90.85</v>
      </c>
      <c r="G1153">
        <v>90.85</v>
      </c>
    </row>
    <row r="1154" spans="1:7">
      <c r="A1154" s="302" t="s">
        <v>20159</v>
      </c>
      <c r="B1154" s="302" t="s">
        <v>23515</v>
      </c>
      <c r="C1154">
        <v>6</v>
      </c>
      <c r="D1154">
        <v>43</v>
      </c>
      <c r="E1154">
        <v>0.7</v>
      </c>
      <c r="F1154">
        <v>12.45</v>
      </c>
      <c r="G1154">
        <v>12.08</v>
      </c>
    </row>
    <row r="1155" spans="1:7">
      <c r="A1155" s="302" t="s">
        <v>20160</v>
      </c>
      <c r="B1155" s="302" t="s">
        <v>23516</v>
      </c>
      <c r="C1155">
        <v>6</v>
      </c>
      <c r="D1155">
        <v>43</v>
      </c>
      <c r="E1155">
        <v>0.7</v>
      </c>
      <c r="F1155">
        <v>12.45</v>
      </c>
      <c r="G1155">
        <v>12.08</v>
      </c>
    </row>
    <row r="1156" spans="1:7">
      <c r="A1156" s="302" t="s">
        <v>20161</v>
      </c>
      <c r="B1156" s="302" t="s">
        <v>23517</v>
      </c>
      <c r="C1156">
        <v>6</v>
      </c>
      <c r="D1156">
        <v>40</v>
      </c>
      <c r="E1156">
        <v>0.7</v>
      </c>
      <c r="F1156">
        <v>20.149999999999999</v>
      </c>
      <c r="G1156">
        <v>19.55</v>
      </c>
    </row>
    <row r="1157" spans="1:7">
      <c r="A1157" s="302" t="s">
        <v>27044</v>
      </c>
      <c r="B1157" s="302" t="s">
        <v>27045</v>
      </c>
      <c r="C1157">
        <v>6</v>
      </c>
      <c r="D1157">
        <v>40</v>
      </c>
      <c r="E1157">
        <v>0.7</v>
      </c>
      <c r="F1157">
        <v>32</v>
      </c>
      <c r="G1157">
        <v>32</v>
      </c>
    </row>
    <row r="1158" spans="1:7">
      <c r="A1158" s="302" t="s">
        <v>20162</v>
      </c>
      <c r="B1158" s="302" t="s">
        <v>23518</v>
      </c>
      <c r="C1158">
        <v>6</v>
      </c>
      <c r="D1158">
        <v>46</v>
      </c>
      <c r="E1158">
        <v>0.7</v>
      </c>
      <c r="F1158">
        <v>24.95</v>
      </c>
      <c r="G1158">
        <v>24.95</v>
      </c>
    </row>
    <row r="1159" spans="1:7">
      <c r="A1159" s="302" t="s">
        <v>20163</v>
      </c>
      <c r="B1159" s="302" t="s">
        <v>23519</v>
      </c>
      <c r="C1159">
        <v>6</v>
      </c>
      <c r="D1159">
        <v>46</v>
      </c>
      <c r="E1159">
        <v>0.7</v>
      </c>
      <c r="F1159">
        <v>29.65</v>
      </c>
      <c r="G1159">
        <v>28.76</v>
      </c>
    </row>
    <row r="1160" spans="1:7">
      <c r="A1160" s="302" t="s">
        <v>20164</v>
      </c>
      <c r="B1160" s="302" t="s">
        <v>23520</v>
      </c>
      <c r="C1160">
        <v>6</v>
      </c>
      <c r="D1160">
        <v>46</v>
      </c>
      <c r="E1160">
        <v>0.7</v>
      </c>
      <c r="F1160">
        <v>61.95</v>
      </c>
      <c r="G1160">
        <v>60.09</v>
      </c>
    </row>
    <row r="1161" spans="1:7">
      <c r="A1161" s="302" t="s">
        <v>20165</v>
      </c>
      <c r="B1161" s="302" t="s">
        <v>23521</v>
      </c>
      <c r="C1161">
        <v>6</v>
      </c>
      <c r="D1161">
        <v>46</v>
      </c>
      <c r="E1161">
        <v>0.7</v>
      </c>
      <c r="F1161">
        <v>136.25</v>
      </c>
      <c r="G1161">
        <v>129.44</v>
      </c>
    </row>
    <row r="1162" spans="1:7">
      <c r="A1162" s="302" t="s">
        <v>20166</v>
      </c>
      <c r="B1162" s="302" t="s">
        <v>23522</v>
      </c>
      <c r="C1162">
        <v>6</v>
      </c>
      <c r="D1162">
        <v>46</v>
      </c>
      <c r="E1162">
        <v>0.7</v>
      </c>
      <c r="F1162">
        <v>188.95</v>
      </c>
      <c r="G1162">
        <v>183.28</v>
      </c>
    </row>
    <row r="1163" spans="1:7">
      <c r="A1163" s="302" t="s">
        <v>20167</v>
      </c>
      <c r="B1163" s="302" t="s">
        <v>23523</v>
      </c>
      <c r="C1163">
        <v>12</v>
      </c>
      <c r="D1163">
        <v>47.5</v>
      </c>
      <c r="E1163">
        <v>0.7</v>
      </c>
      <c r="F1163">
        <v>20.95</v>
      </c>
      <c r="G1163">
        <v>20.32</v>
      </c>
    </row>
    <row r="1164" spans="1:7">
      <c r="A1164" s="302" t="s">
        <v>20168</v>
      </c>
      <c r="B1164" s="302" t="s">
        <v>23524</v>
      </c>
      <c r="C1164">
        <v>6</v>
      </c>
      <c r="D1164">
        <v>40</v>
      </c>
      <c r="E1164">
        <v>0.7</v>
      </c>
      <c r="F1164">
        <v>23.75</v>
      </c>
      <c r="G1164">
        <v>23.04</v>
      </c>
    </row>
    <row r="1165" spans="1:7">
      <c r="A1165" s="302" t="s">
        <v>27046</v>
      </c>
      <c r="B1165" s="302" t="s">
        <v>27047</v>
      </c>
      <c r="C1165">
        <v>6</v>
      </c>
      <c r="D1165">
        <v>0</v>
      </c>
      <c r="E1165">
        <v>1</v>
      </c>
      <c r="F1165">
        <v>1.5</v>
      </c>
      <c r="G1165">
        <v>1.5</v>
      </c>
    </row>
    <row r="1166" spans="1:7">
      <c r="A1166" s="302" t="s">
        <v>20169</v>
      </c>
      <c r="B1166" s="302" t="s">
        <v>23525</v>
      </c>
      <c r="C1166">
        <v>6</v>
      </c>
      <c r="D1166">
        <v>40</v>
      </c>
      <c r="E1166">
        <v>0.7</v>
      </c>
      <c r="F1166">
        <v>13.35</v>
      </c>
      <c r="G1166">
        <v>12.95</v>
      </c>
    </row>
    <row r="1167" spans="1:7">
      <c r="A1167" s="302" t="s">
        <v>27048</v>
      </c>
      <c r="B1167" s="302" t="s">
        <v>27049</v>
      </c>
      <c r="C1167">
        <v>6</v>
      </c>
      <c r="D1167">
        <v>19.5</v>
      </c>
      <c r="E1167">
        <v>0.75</v>
      </c>
      <c r="F1167">
        <v>8.65</v>
      </c>
      <c r="G1167">
        <v>8.39</v>
      </c>
    </row>
    <row r="1168" spans="1:7">
      <c r="A1168" s="302" t="s">
        <v>20170</v>
      </c>
      <c r="B1168" s="302" t="s">
        <v>23526</v>
      </c>
      <c r="C1168">
        <v>6</v>
      </c>
      <c r="D1168">
        <v>19.5</v>
      </c>
      <c r="E1168">
        <v>0.75</v>
      </c>
      <c r="F1168">
        <v>13.05</v>
      </c>
      <c r="G1168">
        <v>12.66</v>
      </c>
    </row>
    <row r="1169" spans="1:7">
      <c r="A1169" s="302" t="s">
        <v>20171</v>
      </c>
      <c r="B1169" s="302" t="s">
        <v>23527</v>
      </c>
      <c r="C1169">
        <v>6</v>
      </c>
      <c r="D1169">
        <v>20</v>
      </c>
      <c r="E1169">
        <v>0.75</v>
      </c>
      <c r="F1169">
        <v>31.25</v>
      </c>
      <c r="G1169">
        <v>30.31</v>
      </c>
    </row>
    <row r="1170" spans="1:7">
      <c r="A1170" s="302" t="s">
        <v>20172</v>
      </c>
      <c r="B1170" s="302" t="s">
        <v>23528</v>
      </c>
      <c r="C1170">
        <v>6</v>
      </c>
      <c r="D1170">
        <v>20</v>
      </c>
      <c r="E1170">
        <v>0.75</v>
      </c>
      <c r="F1170">
        <v>7.15</v>
      </c>
      <c r="G1170">
        <v>6.79</v>
      </c>
    </row>
    <row r="1171" spans="1:7">
      <c r="A1171" s="302" t="s">
        <v>20173</v>
      </c>
      <c r="B1171" s="302" t="s">
        <v>23529</v>
      </c>
      <c r="C1171">
        <v>6</v>
      </c>
      <c r="D1171">
        <v>20</v>
      </c>
      <c r="E1171">
        <v>0.75</v>
      </c>
      <c r="F1171">
        <v>6.25</v>
      </c>
      <c r="G1171">
        <v>5.94</v>
      </c>
    </row>
    <row r="1172" spans="1:7">
      <c r="A1172" s="302" t="s">
        <v>20174</v>
      </c>
      <c r="B1172" s="302" t="s">
        <v>23530</v>
      </c>
      <c r="C1172">
        <v>6</v>
      </c>
      <c r="D1172">
        <v>20</v>
      </c>
      <c r="E1172">
        <v>0.75</v>
      </c>
      <c r="F1172">
        <v>6.25</v>
      </c>
      <c r="G1172">
        <v>5.94</v>
      </c>
    </row>
    <row r="1173" spans="1:7">
      <c r="A1173" s="302" t="s">
        <v>20175</v>
      </c>
      <c r="B1173" s="302" t="s">
        <v>23531</v>
      </c>
      <c r="C1173">
        <v>6</v>
      </c>
      <c r="D1173">
        <v>41</v>
      </c>
      <c r="E1173">
        <v>0.7</v>
      </c>
      <c r="F1173">
        <v>5.45</v>
      </c>
      <c r="G1173">
        <v>5.29</v>
      </c>
    </row>
    <row r="1174" spans="1:7">
      <c r="A1174" s="302" t="s">
        <v>20176</v>
      </c>
      <c r="B1174" s="302" t="s">
        <v>23532</v>
      </c>
      <c r="C1174">
        <v>6</v>
      </c>
      <c r="D1174">
        <v>43.8</v>
      </c>
      <c r="E1174">
        <v>0.7</v>
      </c>
      <c r="F1174">
        <v>19.95</v>
      </c>
      <c r="G1174">
        <v>19.350000000000001</v>
      </c>
    </row>
    <row r="1175" spans="1:7">
      <c r="A1175" s="302" t="s">
        <v>20177</v>
      </c>
      <c r="B1175" s="302" t="s">
        <v>23533</v>
      </c>
      <c r="C1175">
        <v>6</v>
      </c>
      <c r="D1175">
        <v>19</v>
      </c>
      <c r="E1175">
        <v>0.75</v>
      </c>
      <c r="F1175">
        <v>11.95</v>
      </c>
      <c r="G1175">
        <v>11.59</v>
      </c>
    </row>
    <row r="1176" spans="1:7">
      <c r="A1176" s="302" t="s">
        <v>27050</v>
      </c>
      <c r="B1176" s="302" t="s">
        <v>27051</v>
      </c>
      <c r="C1176">
        <v>6</v>
      </c>
      <c r="D1176">
        <v>20</v>
      </c>
      <c r="E1176">
        <v>0.75</v>
      </c>
      <c r="F1176">
        <v>20.75</v>
      </c>
      <c r="G1176">
        <v>20.13</v>
      </c>
    </row>
    <row r="1177" spans="1:7">
      <c r="A1177" s="302" t="s">
        <v>27052</v>
      </c>
      <c r="B1177" s="302" t="s">
        <v>27053</v>
      </c>
      <c r="C1177">
        <v>6</v>
      </c>
      <c r="D1177">
        <v>20</v>
      </c>
      <c r="E1177">
        <v>0.75</v>
      </c>
      <c r="F1177">
        <v>28.95</v>
      </c>
      <c r="G1177">
        <v>28.08</v>
      </c>
    </row>
    <row r="1178" spans="1:7">
      <c r="A1178" s="302" t="s">
        <v>20178</v>
      </c>
      <c r="B1178" s="302" t="s">
        <v>23534</v>
      </c>
      <c r="C1178">
        <v>4</v>
      </c>
      <c r="D1178">
        <v>20</v>
      </c>
      <c r="E1178">
        <v>0.75</v>
      </c>
      <c r="F1178">
        <v>16.95</v>
      </c>
      <c r="G1178">
        <v>16.440000000000001</v>
      </c>
    </row>
    <row r="1179" spans="1:7">
      <c r="A1179" s="302" t="s">
        <v>20179</v>
      </c>
      <c r="B1179" s="302" t="s">
        <v>23535</v>
      </c>
      <c r="C1179">
        <v>6</v>
      </c>
      <c r="D1179">
        <v>12</v>
      </c>
      <c r="E1179">
        <v>0.75</v>
      </c>
      <c r="F1179">
        <v>4.55</v>
      </c>
      <c r="G1179">
        <v>4.41</v>
      </c>
    </row>
    <row r="1180" spans="1:7">
      <c r="A1180" s="302" t="s">
        <v>27054</v>
      </c>
      <c r="B1180" s="302" t="s">
        <v>27055</v>
      </c>
      <c r="C1180">
        <v>6</v>
      </c>
      <c r="D1180">
        <v>15</v>
      </c>
      <c r="E1180">
        <v>0.75</v>
      </c>
      <c r="F1180">
        <v>4.6500000000000004</v>
      </c>
      <c r="G1180">
        <v>4.51</v>
      </c>
    </row>
    <row r="1181" spans="1:7">
      <c r="A1181" s="302" t="s">
        <v>20180</v>
      </c>
      <c r="B1181" s="302" t="s">
        <v>27056</v>
      </c>
      <c r="C1181">
        <v>6</v>
      </c>
      <c r="D1181">
        <v>19</v>
      </c>
      <c r="E1181">
        <v>0.75</v>
      </c>
      <c r="F1181">
        <v>9.25</v>
      </c>
      <c r="G1181">
        <v>8.9700000000000006</v>
      </c>
    </row>
    <row r="1182" spans="1:7">
      <c r="A1182" s="302" t="s">
        <v>20181</v>
      </c>
      <c r="B1182" s="302" t="s">
        <v>23536</v>
      </c>
      <c r="C1182">
        <v>6</v>
      </c>
      <c r="D1182">
        <v>19</v>
      </c>
      <c r="E1182">
        <v>0.75</v>
      </c>
      <c r="F1182">
        <v>4.1500000000000004</v>
      </c>
      <c r="G1182">
        <v>4.03</v>
      </c>
    </row>
    <row r="1183" spans="1:7">
      <c r="A1183" s="302" t="s">
        <v>20182</v>
      </c>
      <c r="B1183" s="302" t="s">
        <v>23537</v>
      </c>
      <c r="C1183">
        <v>8</v>
      </c>
      <c r="D1183">
        <v>19</v>
      </c>
      <c r="E1183">
        <v>0.2</v>
      </c>
      <c r="F1183">
        <v>2.35</v>
      </c>
      <c r="G1183">
        <v>2.2799999999999998</v>
      </c>
    </row>
    <row r="1184" spans="1:7">
      <c r="A1184" s="302" t="s">
        <v>27057</v>
      </c>
      <c r="B1184" s="302" t="s">
        <v>27058</v>
      </c>
      <c r="C1184">
        <v>6</v>
      </c>
      <c r="D1184">
        <v>20</v>
      </c>
      <c r="E1184">
        <v>0.75</v>
      </c>
      <c r="F1184">
        <v>17.850000000000001</v>
      </c>
      <c r="G1184">
        <v>17.309999999999999</v>
      </c>
    </row>
    <row r="1185" spans="1:7">
      <c r="A1185" s="302" t="s">
        <v>27059</v>
      </c>
      <c r="B1185" s="302" t="s">
        <v>27060</v>
      </c>
      <c r="C1185">
        <v>6</v>
      </c>
      <c r="D1185">
        <v>18</v>
      </c>
      <c r="E1185">
        <v>0.75</v>
      </c>
      <c r="F1185">
        <v>6.05</v>
      </c>
      <c r="G1185">
        <v>5.87</v>
      </c>
    </row>
    <row r="1186" spans="1:7">
      <c r="A1186" s="302" t="s">
        <v>27061</v>
      </c>
      <c r="B1186" s="302" t="s">
        <v>27062</v>
      </c>
      <c r="C1186">
        <v>6</v>
      </c>
      <c r="D1186">
        <v>40</v>
      </c>
      <c r="E1186">
        <v>0.7</v>
      </c>
      <c r="F1186">
        <v>21.65</v>
      </c>
      <c r="G1186">
        <v>21</v>
      </c>
    </row>
    <row r="1187" spans="1:7">
      <c r="A1187" s="302" t="s">
        <v>27063</v>
      </c>
      <c r="B1187" s="302" t="s">
        <v>27064</v>
      </c>
      <c r="C1187">
        <v>6</v>
      </c>
      <c r="D1187">
        <v>40</v>
      </c>
      <c r="E1187">
        <v>1</v>
      </c>
      <c r="F1187">
        <v>25.95</v>
      </c>
      <c r="G1187">
        <v>25.17</v>
      </c>
    </row>
    <row r="1188" spans="1:7">
      <c r="A1188" s="302" t="s">
        <v>20183</v>
      </c>
      <c r="B1188" s="302" t="s">
        <v>23538</v>
      </c>
      <c r="C1188">
        <v>6</v>
      </c>
      <c r="D1188">
        <v>40</v>
      </c>
      <c r="E1188">
        <v>0.7</v>
      </c>
      <c r="F1188">
        <v>26.85</v>
      </c>
      <c r="G1188">
        <v>26.04</v>
      </c>
    </row>
    <row r="1189" spans="1:7">
      <c r="A1189" s="302" t="s">
        <v>20184</v>
      </c>
      <c r="B1189" s="302" t="s">
        <v>23539</v>
      </c>
      <c r="C1189">
        <v>6</v>
      </c>
      <c r="D1189">
        <v>38.4</v>
      </c>
      <c r="E1189">
        <v>0.7</v>
      </c>
      <c r="F1189">
        <v>7.65</v>
      </c>
      <c r="G1189">
        <v>7.42</v>
      </c>
    </row>
    <row r="1190" spans="1:7">
      <c r="A1190" s="302" t="s">
        <v>27065</v>
      </c>
      <c r="B1190" s="302" t="s">
        <v>27066</v>
      </c>
      <c r="C1190">
        <v>6</v>
      </c>
      <c r="D1190">
        <v>40.200000000000003</v>
      </c>
      <c r="E1190">
        <v>0.7</v>
      </c>
      <c r="F1190">
        <v>18.45</v>
      </c>
      <c r="G1190">
        <v>17.899999999999999</v>
      </c>
    </row>
    <row r="1191" spans="1:7">
      <c r="A1191" s="302" t="s">
        <v>20185</v>
      </c>
      <c r="B1191" s="302" t="s">
        <v>23540</v>
      </c>
      <c r="C1191">
        <v>6</v>
      </c>
      <c r="D1191">
        <v>38</v>
      </c>
      <c r="E1191">
        <v>0.7</v>
      </c>
      <c r="F1191">
        <v>13.75</v>
      </c>
      <c r="G1191">
        <v>13.34</v>
      </c>
    </row>
    <row r="1192" spans="1:7">
      <c r="A1192" s="302" t="s">
        <v>27067</v>
      </c>
      <c r="B1192" s="302" t="s">
        <v>27068</v>
      </c>
      <c r="C1192">
        <v>6</v>
      </c>
      <c r="D1192">
        <v>38</v>
      </c>
      <c r="E1192">
        <v>0.7</v>
      </c>
      <c r="F1192">
        <v>29.85</v>
      </c>
      <c r="G1192">
        <v>28.95</v>
      </c>
    </row>
    <row r="1193" spans="1:7">
      <c r="A1193" s="302" t="s">
        <v>20186</v>
      </c>
      <c r="B1193" s="302" t="s">
        <v>27069</v>
      </c>
      <c r="C1193">
        <v>6</v>
      </c>
      <c r="D1193">
        <v>38</v>
      </c>
      <c r="E1193">
        <v>0.7</v>
      </c>
      <c r="F1193">
        <v>22.95</v>
      </c>
      <c r="G1193">
        <v>22.26</v>
      </c>
    </row>
    <row r="1194" spans="1:7">
      <c r="A1194" s="302" t="s">
        <v>20187</v>
      </c>
      <c r="B1194" s="302" t="s">
        <v>23541</v>
      </c>
      <c r="C1194">
        <v>6</v>
      </c>
      <c r="D1194">
        <v>34</v>
      </c>
      <c r="E1194">
        <v>0.7</v>
      </c>
      <c r="F1194">
        <v>6.5</v>
      </c>
      <c r="G1194">
        <v>6.5</v>
      </c>
    </row>
    <row r="1195" spans="1:7">
      <c r="A1195" s="302" t="s">
        <v>20188</v>
      </c>
      <c r="B1195" s="302" t="s">
        <v>23542</v>
      </c>
      <c r="C1195">
        <v>6</v>
      </c>
      <c r="D1195">
        <v>37.5</v>
      </c>
      <c r="E1195">
        <v>0.7</v>
      </c>
      <c r="F1195">
        <v>6.55</v>
      </c>
      <c r="G1195">
        <v>6.35</v>
      </c>
    </row>
    <row r="1196" spans="1:7">
      <c r="A1196" s="302" t="s">
        <v>20189</v>
      </c>
      <c r="B1196" s="302" t="s">
        <v>23543</v>
      </c>
      <c r="C1196">
        <v>6</v>
      </c>
      <c r="D1196">
        <v>38</v>
      </c>
      <c r="E1196">
        <v>0.7</v>
      </c>
      <c r="F1196">
        <v>5.35</v>
      </c>
      <c r="G1196">
        <v>5.19</v>
      </c>
    </row>
    <row r="1197" spans="1:7">
      <c r="A1197" s="302" t="s">
        <v>20190</v>
      </c>
      <c r="B1197" s="302" t="s">
        <v>23544</v>
      </c>
      <c r="C1197">
        <v>6</v>
      </c>
      <c r="D1197">
        <v>37.5</v>
      </c>
      <c r="E1197">
        <v>0.7</v>
      </c>
      <c r="F1197">
        <v>15.95</v>
      </c>
      <c r="G1197">
        <v>15.47</v>
      </c>
    </row>
    <row r="1198" spans="1:7">
      <c r="A1198" s="302" t="s">
        <v>27070</v>
      </c>
      <c r="B1198" s="302" t="s">
        <v>27071</v>
      </c>
      <c r="C1198">
        <v>6</v>
      </c>
      <c r="D1198">
        <v>40</v>
      </c>
      <c r="E1198">
        <v>0.7</v>
      </c>
      <c r="F1198">
        <v>14.95</v>
      </c>
      <c r="G1198">
        <v>14.5</v>
      </c>
    </row>
    <row r="1199" spans="1:7">
      <c r="A1199" s="302" t="s">
        <v>20191</v>
      </c>
      <c r="B1199" s="302" t="s">
        <v>23545</v>
      </c>
      <c r="C1199">
        <v>3</v>
      </c>
      <c r="D1199">
        <v>45</v>
      </c>
      <c r="E1199">
        <v>0.7</v>
      </c>
      <c r="F1199">
        <v>19.75</v>
      </c>
      <c r="G1199">
        <v>19.16</v>
      </c>
    </row>
    <row r="1200" spans="1:7">
      <c r="A1200" s="302" t="s">
        <v>20192</v>
      </c>
      <c r="B1200" s="302" t="s">
        <v>23546</v>
      </c>
      <c r="C1200">
        <v>6</v>
      </c>
      <c r="D1200">
        <v>40</v>
      </c>
      <c r="E1200">
        <v>0.7</v>
      </c>
      <c r="F1200">
        <v>25.35</v>
      </c>
      <c r="G1200">
        <v>24.59</v>
      </c>
    </row>
    <row r="1201" spans="1:7">
      <c r="A1201" s="302" t="s">
        <v>20193</v>
      </c>
      <c r="B1201" s="302" t="s">
        <v>23547</v>
      </c>
      <c r="C1201">
        <v>6</v>
      </c>
      <c r="D1201">
        <v>40</v>
      </c>
      <c r="E1201">
        <v>0.7</v>
      </c>
      <c r="F1201">
        <v>25.35</v>
      </c>
      <c r="G1201">
        <v>24.59</v>
      </c>
    </row>
    <row r="1202" spans="1:7">
      <c r="A1202" s="302" t="s">
        <v>20194</v>
      </c>
      <c r="B1202" s="302" t="s">
        <v>23548</v>
      </c>
      <c r="C1202">
        <v>6</v>
      </c>
      <c r="D1202">
        <v>46</v>
      </c>
      <c r="E1202">
        <v>0.7</v>
      </c>
      <c r="F1202">
        <v>23</v>
      </c>
      <c r="G1202">
        <v>23</v>
      </c>
    </row>
    <row r="1203" spans="1:7">
      <c r="A1203" s="302" t="s">
        <v>27072</v>
      </c>
      <c r="B1203" s="302" t="s">
        <v>27073</v>
      </c>
      <c r="C1203">
        <v>6</v>
      </c>
      <c r="D1203">
        <v>46</v>
      </c>
      <c r="E1203">
        <v>0.7</v>
      </c>
      <c r="F1203">
        <v>24.95</v>
      </c>
      <c r="G1203">
        <v>24.2</v>
      </c>
    </row>
    <row r="1204" spans="1:7">
      <c r="A1204" s="302" t="s">
        <v>20195</v>
      </c>
      <c r="B1204" s="302" t="s">
        <v>23549</v>
      </c>
      <c r="C1204">
        <v>6</v>
      </c>
      <c r="D1204">
        <v>40</v>
      </c>
      <c r="E1204">
        <v>0.7</v>
      </c>
      <c r="F1204">
        <v>12.65</v>
      </c>
      <c r="G1204">
        <v>12.27</v>
      </c>
    </row>
    <row r="1205" spans="1:7">
      <c r="A1205" s="302" t="s">
        <v>20196</v>
      </c>
      <c r="B1205" s="302" t="s">
        <v>23550</v>
      </c>
      <c r="C1205">
        <v>12</v>
      </c>
      <c r="D1205">
        <v>40</v>
      </c>
      <c r="E1205">
        <v>0.7</v>
      </c>
      <c r="F1205">
        <v>5.55</v>
      </c>
      <c r="G1205">
        <v>5.38</v>
      </c>
    </row>
    <row r="1206" spans="1:7">
      <c r="A1206" s="302" t="s">
        <v>20197</v>
      </c>
      <c r="B1206" s="302" t="s">
        <v>23550</v>
      </c>
      <c r="C1206">
        <v>6</v>
      </c>
      <c r="D1206">
        <v>40</v>
      </c>
      <c r="E1206">
        <v>0.7</v>
      </c>
      <c r="F1206">
        <v>4.8499999999999996</v>
      </c>
      <c r="G1206">
        <v>4.7</v>
      </c>
    </row>
    <row r="1207" spans="1:7">
      <c r="A1207" s="302" t="s">
        <v>20198</v>
      </c>
      <c r="B1207" s="302" t="s">
        <v>23551</v>
      </c>
      <c r="C1207">
        <v>6</v>
      </c>
      <c r="D1207">
        <v>40</v>
      </c>
      <c r="E1207">
        <v>1</v>
      </c>
      <c r="F1207">
        <v>5.75</v>
      </c>
      <c r="G1207">
        <v>5.58</v>
      </c>
    </row>
    <row r="1208" spans="1:7">
      <c r="A1208" s="302" t="s">
        <v>20199</v>
      </c>
      <c r="B1208" s="302" t="s">
        <v>23552</v>
      </c>
      <c r="C1208">
        <v>6</v>
      </c>
      <c r="D1208">
        <v>16.5</v>
      </c>
      <c r="E1208">
        <v>0.7</v>
      </c>
      <c r="F1208">
        <v>5.95</v>
      </c>
      <c r="G1208">
        <v>5.77</v>
      </c>
    </row>
    <row r="1209" spans="1:7">
      <c r="A1209" s="302" t="s">
        <v>20200</v>
      </c>
      <c r="B1209" s="302" t="s">
        <v>23553</v>
      </c>
      <c r="C1209">
        <v>6</v>
      </c>
      <c r="D1209">
        <v>16.5</v>
      </c>
      <c r="E1209">
        <v>1</v>
      </c>
      <c r="F1209">
        <v>8.4499999999999993</v>
      </c>
      <c r="G1209">
        <v>8.1999999999999993</v>
      </c>
    </row>
    <row r="1210" spans="1:7">
      <c r="A1210" s="302" t="s">
        <v>27074</v>
      </c>
      <c r="B1210" s="302" t="s">
        <v>27075</v>
      </c>
      <c r="C1210">
        <v>6</v>
      </c>
      <c r="D1210">
        <v>47.4</v>
      </c>
      <c r="E1210">
        <v>0.7</v>
      </c>
      <c r="F1210">
        <v>18.95</v>
      </c>
      <c r="G1210">
        <v>18.38</v>
      </c>
    </row>
    <row r="1211" spans="1:7">
      <c r="A1211" s="302" t="s">
        <v>27076</v>
      </c>
      <c r="B1211" s="302" t="s">
        <v>27077</v>
      </c>
      <c r="C1211">
        <v>6</v>
      </c>
      <c r="D1211">
        <v>40</v>
      </c>
      <c r="E1211">
        <v>0.7</v>
      </c>
      <c r="F1211">
        <v>19.55</v>
      </c>
      <c r="G1211">
        <v>18.96</v>
      </c>
    </row>
    <row r="1212" spans="1:7">
      <c r="A1212" s="302" t="s">
        <v>27078</v>
      </c>
      <c r="B1212" s="302" t="s">
        <v>27079</v>
      </c>
      <c r="C1212">
        <v>6</v>
      </c>
      <c r="D1212">
        <v>43.4</v>
      </c>
      <c r="E1212">
        <v>0.7</v>
      </c>
      <c r="F1212">
        <v>20.75</v>
      </c>
      <c r="G1212">
        <v>20.13</v>
      </c>
    </row>
    <row r="1213" spans="1:7">
      <c r="A1213" s="302" t="s">
        <v>27080</v>
      </c>
      <c r="B1213" s="302" t="s">
        <v>27081</v>
      </c>
      <c r="C1213">
        <v>24</v>
      </c>
      <c r="D1213">
        <v>45</v>
      </c>
      <c r="E1213">
        <v>0.15</v>
      </c>
      <c r="F1213">
        <v>6</v>
      </c>
      <c r="G1213">
        <v>6</v>
      </c>
    </row>
    <row r="1214" spans="1:7">
      <c r="A1214" s="302" t="s">
        <v>27082</v>
      </c>
      <c r="B1214" s="302" t="s">
        <v>27083</v>
      </c>
      <c r="C1214">
        <v>6</v>
      </c>
      <c r="D1214">
        <v>43</v>
      </c>
      <c r="E1214">
        <v>0.7</v>
      </c>
      <c r="F1214">
        <v>198.75</v>
      </c>
      <c r="G1214">
        <v>192.79</v>
      </c>
    </row>
    <row r="1215" spans="1:7">
      <c r="A1215" s="302" t="s">
        <v>20201</v>
      </c>
      <c r="B1215" s="302" t="s">
        <v>23554</v>
      </c>
      <c r="C1215">
        <v>1</v>
      </c>
      <c r="D1215">
        <v>43.8</v>
      </c>
      <c r="E1215">
        <v>0.7</v>
      </c>
      <c r="F1215">
        <v>499.85</v>
      </c>
      <c r="G1215">
        <v>484.85</v>
      </c>
    </row>
    <row r="1216" spans="1:7">
      <c r="A1216" s="302" t="s">
        <v>20202</v>
      </c>
      <c r="B1216" s="302" t="s">
        <v>23555</v>
      </c>
      <c r="C1216">
        <v>1</v>
      </c>
      <c r="D1216">
        <v>43.2</v>
      </c>
      <c r="E1216">
        <v>0.7</v>
      </c>
      <c r="F1216">
        <v>3989.95</v>
      </c>
      <c r="G1216">
        <v>3790.45</v>
      </c>
    </row>
    <row r="1217" spans="1:7">
      <c r="A1217" s="302" t="s">
        <v>20203</v>
      </c>
      <c r="B1217" s="302" t="s">
        <v>23556</v>
      </c>
      <c r="C1217">
        <v>6</v>
      </c>
      <c r="D1217">
        <v>46.5</v>
      </c>
      <c r="E1217">
        <v>0.7</v>
      </c>
      <c r="F1217">
        <v>47.65</v>
      </c>
      <c r="G1217">
        <v>46.22</v>
      </c>
    </row>
    <row r="1218" spans="1:7">
      <c r="A1218" s="302" t="s">
        <v>20204</v>
      </c>
      <c r="B1218" s="302" t="s">
        <v>23557</v>
      </c>
      <c r="C1218">
        <v>1</v>
      </c>
      <c r="D1218">
        <v>45</v>
      </c>
      <c r="E1218">
        <v>0.7</v>
      </c>
      <c r="F1218">
        <v>892.55</v>
      </c>
      <c r="G1218">
        <v>865.77</v>
      </c>
    </row>
    <row r="1219" spans="1:7">
      <c r="A1219" s="302" t="s">
        <v>20205</v>
      </c>
      <c r="B1219" s="302" t="s">
        <v>23558</v>
      </c>
      <c r="C1219">
        <v>6</v>
      </c>
      <c r="D1219">
        <v>46.9</v>
      </c>
      <c r="E1219">
        <v>0.7</v>
      </c>
      <c r="F1219">
        <v>254.85</v>
      </c>
      <c r="G1219">
        <v>247.2</v>
      </c>
    </row>
    <row r="1220" spans="1:7">
      <c r="A1220" s="302" t="s">
        <v>27084</v>
      </c>
      <c r="B1220" s="302" t="s">
        <v>27085</v>
      </c>
      <c r="C1220">
        <v>6</v>
      </c>
      <c r="D1220">
        <v>46.5</v>
      </c>
      <c r="E1220">
        <v>0.7</v>
      </c>
      <c r="F1220">
        <v>88.55</v>
      </c>
      <c r="G1220">
        <v>85.89</v>
      </c>
    </row>
    <row r="1221" spans="1:7">
      <c r="A1221" s="302" t="s">
        <v>27086</v>
      </c>
      <c r="B1221" s="302" t="s">
        <v>27087</v>
      </c>
      <c r="C1221">
        <v>6</v>
      </c>
      <c r="D1221">
        <v>45.8</v>
      </c>
      <c r="E1221">
        <v>0.7</v>
      </c>
      <c r="F1221">
        <v>89.75</v>
      </c>
      <c r="G1221">
        <v>87.06</v>
      </c>
    </row>
    <row r="1222" spans="1:7">
      <c r="A1222" s="302" t="s">
        <v>20206</v>
      </c>
      <c r="B1222" s="302" t="s">
        <v>23559</v>
      </c>
      <c r="C1222">
        <v>6</v>
      </c>
      <c r="D1222">
        <v>43</v>
      </c>
      <c r="E1222">
        <v>0.7</v>
      </c>
      <c r="F1222">
        <v>24.85</v>
      </c>
      <c r="G1222">
        <v>24.1</v>
      </c>
    </row>
    <row r="1223" spans="1:7">
      <c r="A1223" s="302" t="s">
        <v>27088</v>
      </c>
      <c r="B1223" s="302" t="s">
        <v>27089</v>
      </c>
      <c r="C1223">
        <v>6</v>
      </c>
      <c r="D1223">
        <v>43</v>
      </c>
      <c r="E1223">
        <v>1</v>
      </c>
      <c r="F1223">
        <v>33.65</v>
      </c>
      <c r="G1223">
        <v>32.64</v>
      </c>
    </row>
    <row r="1224" spans="1:7">
      <c r="A1224" s="302" t="s">
        <v>20207</v>
      </c>
      <c r="B1224" s="302" t="s">
        <v>23560</v>
      </c>
      <c r="C1224">
        <v>6</v>
      </c>
      <c r="D1224">
        <v>43</v>
      </c>
      <c r="E1224">
        <v>0.7</v>
      </c>
      <c r="F1224">
        <v>39.950000000000003</v>
      </c>
      <c r="G1224">
        <v>38.75</v>
      </c>
    </row>
    <row r="1225" spans="1:7">
      <c r="A1225" s="302" t="s">
        <v>20208</v>
      </c>
      <c r="B1225" s="302" t="s">
        <v>23561</v>
      </c>
      <c r="C1225">
        <v>6</v>
      </c>
      <c r="D1225">
        <v>43</v>
      </c>
      <c r="E1225">
        <v>0.7</v>
      </c>
      <c r="F1225">
        <v>23.75</v>
      </c>
      <c r="G1225">
        <v>23.04</v>
      </c>
    </row>
    <row r="1226" spans="1:7">
      <c r="A1226" s="302" t="s">
        <v>20209</v>
      </c>
      <c r="B1226" s="302" t="s">
        <v>23562</v>
      </c>
      <c r="C1226">
        <v>6</v>
      </c>
      <c r="D1226">
        <v>42</v>
      </c>
      <c r="E1226">
        <v>0.7</v>
      </c>
      <c r="F1226">
        <v>35</v>
      </c>
      <c r="G1226">
        <v>35</v>
      </c>
    </row>
    <row r="1227" spans="1:7">
      <c r="A1227" s="302" t="s">
        <v>20210</v>
      </c>
      <c r="B1227" s="302" t="s">
        <v>23563</v>
      </c>
      <c r="C1227">
        <v>6</v>
      </c>
      <c r="D1227">
        <v>50</v>
      </c>
      <c r="E1227">
        <v>1</v>
      </c>
      <c r="F1227">
        <v>9.9499999999999993</v>
      </c>
      <c r="G1227">
        <v>9.65</v>
      </c>
    </row>
    <row r="1228" spans="1:7">
      <c r="A1228" s="302" t="s">
        <v>20211</v>
      </c>
      <c r="B1228" s="302" t="s">
        <v>23564</v>
      </c>
      <c r="C1228">
        <v>6</v>
      </c>
      <c r="D1228">
        <v>42</v>
      </c>
      <c r="E1228">
        <v>0.7</v>
      </c>
      <c r="F1228">
        <v>38.25</v>
      </c>
      <c r="G1228">
        <v>37.1</v>
      </c>
    </row>
    <row r="1229" spans="1:7">
      <c r="A1229" s="302" t="s">
        <v>20212</v>
      </c>
      <c r="B1229" s="302" t="s">
        <v>23565</v>
      </c>
      <c r="C1229">
        <v>6</v>
      </c>
      <c r="D1229">
        <v>40</v>
      </c>
      <c r="E1229">
        <v>1</v>
      </c>
      <c r="F1229">
        <v>15.95</v>
      </c>
      <c r="G1229">
        <v>15.47</v>
      </c>
    </row>
    <row r="1230" spans="1:7">
      <c r="A1230" s="302" t="s">
        <v>20213</v>
      </c>
      <c r="B1230" s="302" t="s">
        <v>23566</v>
      </c>
      <c r="C1230">
        <v>6</v>
      </c>
      <c r="D1230">
        <v>40</v>
      </c>
      <c r="E1230">
        <v>0.7</v>
      </c>
      <c r="F1230">
        <v>9.65</v>
      </c>
      <c r="G1230">
        <v>9.36</v>
      </c>
    </row>
    <row r="1231" spans="1:7">
      <c r="A1231" s="302" t="s">
        <v>20214</v>
      </c>
      <c r="B1231" s="302" t="s">
        <v>23567</v>
      </c>
      <c r="C1231">
        <v>6</v>
      </c>
      <c r="D1231">
        <v>40</v>
      </c>
      <c r="E1231">
        <v>1</v>
      </c>
      <c r="F1231">
        <v>7.45</v>
      </c>
      <c r="G1231">
        <v>7.23</v>
      </c>
    </row>
    <row r="1232" spans="1:7">
      <c r="A1232" s="302" t="s">
        <v>20215</v>
      </c>
      <c r="B1232" s="302" t="s">
        <v>23568</v>
      </c>
      <c r="C1232">
        <v>6</v>
      </c>
      <c r="D1232">
        <v>55</v>
      </c>
      <c r="E1232">
        <v>1</v>
      </c>
      <c r="F1232">
        <v>10.65</v>
      </c>
      <c r="G1232">
        <v>10.119999999999999</v>
      </c>
    </row>
    <row r="1233" spans="1:7">
      <c r="A1233" s="302" t="s">
        <v>20216</v>
      </c>
      <c r="B1233" s="302" t="s">
        <v>23569</v>
      </c>
      <c r="C1233">
        <v>6</v>
      </c>
      <c r="D1233">
        <v>18</v>
      </c>
      <c r="E1233">
        <v>0.7</v>
      </c>
      <c r="F1233">
        <v>14.85</v>
      </c>
      <c r="G1233">
        <v>14.4</v>
      </c>
    </row>
    <row r="1234" spans="1:7">
      <c r="A1234" s="302" t="s">
        <v>20217</v>
      </c>
      <c r="B1234" s="302" t="s">
        <v>23570</v>
      </c>
      <c r="C1234">
        <v>6</v>
      </c>
      <c r="D1234">
        <v>40</v>
      </c>
      <c r="E1234">
        <v>0.7</v>
      </c>
      <c r="F1234">
        <v>5</v>
      </c>
      <c r="G1234">
        <v>5</v>
      </c>
    </row>
    <row r="1235" spans="1:7">
      <c r="A1235" s="302" t="s">
        <v>20218</v>
      </c>
      <c r="B1235" s="302" t="s">
        <v>23571</v>
      </c>
      <c r="C1235">
        <v>6</v>
      </c>
      <c r="D1235">
        <v>30</v>
      </c>
      <c r="E1235">
        <v>0.7</v>
      </c>
      <c r="F1235">
        <v>18.95</v>
      </c>
      <c r="G1235">
        <v>18.38</v>
      </c>
    </row>
    <row r="1236" spans="1:7">
      <c r="A1236" s="302" t="s">
        <v>20219</v>
      </c>
      <c r="B1236" s="302" t="s">
        <v>23572</v>
      </c>
      <c r="C1236">
        <v>6</v>
      </c>
      <c r="D1236">
        <v>40</v>
      </c>
      <c r="E1236">
        <v>0.7</v>
      </c>
      <c r="F1236">
        <v>20.95</v>
      </c>
      <c r="G1236">
        <v>20.32</v>
      </c>
    </row>
    <row r="1237" spans="1:7">
      <c r="A1237" s="302" t="s">
        <v>20220</v>
      </c>
      <c r="B1237" s="302" t="s">
        <v>23573</v>
      </c>
      <c r="C1237">
        <v>6</v>
      </c>
      <c r="D1237">
        <v>40</v>
      </c>
      <c r="E1237">
        <v>0.7</v>
      </c>
      <c r="F1237">
        <v>25.95</v>
      </c>
      <c r="G1237">
        <v>25.17</v>
      </c>
    </row>
    <row r="1238" spans="1:7">
      <c r="A1238" s="302" t="s">
        <v>20221</v>
      </c>
      <c r="B1238" s="302" t="s">
        <v>23574</v>
      </c>
      <c r="C1238">
        <v>6</v>
      </c>
      <c r="D1238">
        <v>66.900000000000006</v>
      </c>
      <c r="E1238">
        <v>0.7</v>
      </c>
      <c r="F1238">
        <v>37.85</v>
      </c>
      <c r="G1238">
        <v>36.71</v>
      </c>
    </row>
    <row r="1239" spans="1:7">
      <c r="A1239" s="302" t="s">
        <v>20222</v>
      </c>
      <c r="B1239" s="302" t="s">
        <v>23575</v>
      </c>
      <c r="C1239">
        <v>6</v>
      </c>
      <c r="D1239">
        <v>40</v>
      </c>
      <c r="E1239">
        <v>0.7</v>
      </c>
      <c r="F1239">
        <v>13.75</v>
      </c>
      <c r="G1239">
        <v>13.06</v>
      </c>
    </row>
    <row r="1240" spans="1:7">
      <c r="A1240" s="302" t="s">
        <v>20223</v>
      </c>
      <c r="B1240" s="302" t="s">
        <v>23576</v>
      </c>
      <c r="C1240">
        <v>12</v>
      </c>
      <c r="D1240">
        <v>42</v>
      </c>
      <c r="E1240">
        <v>1</v>
      </c>
      <c r="F1240">
        <v>17.45</v>
      </c>
      <c r="G1240">
        <v>16.579999999999998</v>
      </c>
    </row>
    <row r="1241" spans="1:7">
      <c r="A1241" s="302" t="s">
        <v>20224</v>
      </c>
      <c r="B1241" s="302" t="s">
        <v>23577</v>
      </c>
      <c r="C1241">
        <v>6</v>
      </c>
      <c r="D1241">
        <v>42</v>
      </c>
      <c r="E1241">
        <v>0.7</v>
      </c>
      <c r="F1241">
        <v>23.45</v>
      </c>
      <c r="G1241">
        <v>23.45</v>
      </c>
    </row>
    <row r="1242" spans="1:7">
      <c r="A1242" s="302" t="s">
        <v>27090</v>
      </c>
      <c r="B1242" s="302" t="s">
        <v>27091</v>
      </c>
      <c r="C1242">
        <v>6</v>
      </c>
      <c r="D1242">
        <v>42</v>
      </c>
      <c r="E1242">
        <v>0.7</v>
      </c>
      <c r="F1242">
        <v>41.85</v>
      </c>
      <c r="G1242">
        <v>40.590000000000003</v>
      </c>
    </row>
    <row r="1243" spans="1:7">
      <c r="A1243" s="302" t="s">
        <v>20225</v>
      </c>
      <c r="B1243" s="302" t="s">
        <v>23578</v>
      </c>
      <c r="C1243">
        <v>6</v>
      </c>
      <c r="D1243">
        <v>41.8</v>
      </c>
      <c r="E1243">
        <v>0.7</v>
      </c>
      <c r="F1243">
        <v>8.25</v>
      </c>
      <c r="G1243">
        <v>8</v>
      </c>
    </row>
    <row r="1244" spans="1:7">
      <c r="A1244" s="302" t="s">
        <v>20226</v>
      </c>
      <c r="B1244" s="302" t="s">
        <v>23579</v>
      </c>
      <c r="C1244">
        <v>12</v>
      </c>
      <c r="D1244">
        <v>40</v>
      </c>
      <c r="E1244">
        <v>1</v>
      </c>
      <c r="F1244">
        <v>4.75</v>
      </c>
      <c r="G1244">
        <v>4.6100000000000003</v>
      </c>
    </row>
    <row r="1245" spans="1:7">
      <c r="A1245" s="302" t="s">
        <v>20227</v>
      </c>
      <c r="B1245" s="302" t="s">
        <v>23580</v>
      </c>
      <c r="C1245">
        <v>6</v>
      </c>
      <c r="D1245">
        <v>44</v>
      </c>
      <c r="E1245">
        <v>1</v>
      </c>
      <c r="F1245">
        <v>12.85</v>
      </c>
      <c r="G1245">
        <v>12.46</v>
      </c>
    </row>
    <row r="1246" spans="1:7">
      <c r="A1246" s="302" t="s">
        <v>20228</v>
      </c>
      <c r="B1246" s="302" t="s">
        <v>23581</v>
      </c>
      <c r="C1246">
        <v>6</v>
      </c>
      <c r="D1246">
        <v>41.5</v>
      </c>
      <c r="E1246">
        <v>0.5</v>
      </c>
      <c r="F1246">
        <v>10.95</v>
      </c>
      <c r="G1246">
        <v>10.62</v>
      </c>
    </row>
    <row r="1247" spans="1:7">
      <c r="A1247" s="302" t="s">
        <v>20229</v>
      </c>
      <c r="B1247" s="302" t="s">
        <v>23582</v>
      </c>
      <c r="C1247">
        <v>6</v>
      </c>
      <c r="D1247">
        <v>42.5</v>
      </c>
      <c r="E1247">
        <v>0.5</v>
      </c>
      <c r="F1247">
        <v>15.75</v>
      </c>
      <c r="G1247">
        <v>15.28</v>
      </c>
    </row>
    <row r="1248" spans="1:7">
      <c r="A1248" s="302" t="s">
        <v>27092</v>
      </c>
      <c r="B1248" s="302" t="s">
        <v>27093</v>
      </c>
      <c r="C1248">
        <v>6</v>
      </c>
      <c r="D1248">
        <v>43</v>
      </c>
      <c r="E1248">
        <v>0.7</v>
      </c>
      <c r="F1248">
        <v>46.95</v>
      </c>
      <c r="G1248">
        <v>45.54</v>
      </c>
    </row>
    <row r="1249" spans="1:7">
      <c r="A1249" s="302" t="s">
        <v>20230</v>
      </c>
      <c r="B1249" s="302" t="s">
        <v>23583</v>
      </c>
      <c r="C1249">
        <v>6</v>
      </c>
      <c r="D1249">
        <v>43</v>
      </c>
      <c r="E1249">
        <v>0.7</v>
      </c>
      <c r="F1249">
        <v>60.45</v>
      </c>
      <c r="G1249">
        <v>58.64</v>
      </c>
    </row>
    <row r="1250" spans="1:7">
      <c r="A1250" s="302" t="s">
        <v>20231</v>
      </c>
      <c r="B1250" s="302" t="s">
        <v>23584</v>
      </c>
      <c r="C1250">
        <v>6</v>
      </c>
      <c r="D1250">
        <v>43</v>
      </c>
      <c r="E1250">
        <v>0.7</v>
      </c>
      <c r="F1250">
        <v>79.650000000000006</v>
      </c>
      <c r="G1250">
        <v>77.260000000000005</v>
      </c>
    </row>
    <row r="1251" spans="1:7">
      <c r="A1251" s="302" t="s">
        <v>27094</v>
      </c>
      <c r="B1251" s="302" t="s">
        <v>27095</v>
      </c>
      <c r="C1251">
        <v>6</v>
      </c>
      <c r="D1251">
        <v>43</v>
      </c>
      <c r="E1251">
        <v>0.7</v>
      </c>
      <c r="F1251">
        <v>23.75</v>
      </c>
      <c r="G1251">
        <v>23.04</v>
      </c>
    </row>
    <row r="1252" spans="1:7">
      <c r="A1252" s="302" t="s">
        <v>20232</v>
      </c>
      <c r="B1252" s="302" t="s">
        <v>23585</v>
      </c>
      <c r="C1252">
        <v>6</v>
      </c>
      <c r="D1252">
        <v>40</v>
      </c>
      <c r="E1252">
        <v>0.7</v>
      </c>
      <c r="F1252">
        <v>10.75</v>
      </c>
      <c r="G1252">
        <v>10.43</v>
      </c>
    </row>
    <row r="1253" spans="1:7">
      <c r="A1253" s="302" t="s">
        <v>27096</v>
      </c>
      <c r="B1253" s="302" t="s">
        <v>27097</v>
      </c>
      <c r="C1253">
        <v>6</v>
      </c>
      <c r="D1253">
        <v>40</v>
      </c>
      <c r="E1253">
        <v>0.7</v>
      </c>
      <c r="F1253">
        <v>26.65</v>
      </c>
      <c r="G1253">
        <v>26.65</v>
      </c>
    </row>
    <row r="1254" spans="1:7">
      <c r="A1254" s="302" t="s">
        <v>20233</v>
      </c>
      <c r="B1254" s="302" t="s">
        <v>23586</v>
      </c>
      <c r="C1254">
        <v>6</v>
      </c>
      <c r="D1254">
        <v>50</v>
      </c>
      <c r="E1254">
        <v>0.7</v>
      </c>
      <c r="F1254">
        <v>21.65</v>
      </c>
      <c r="G1254">
        <v>21</v>
      </c>
    </row>
    <row r="1255" spans="1:7">
      <c r="A1255" s="302" t="s">
        <v>20234</v>
      </c>
      <c r="B1255" s="302" t="s">
        <v>23587</v>
      </c>
      <c r="C1255">
        <v>12</v>
      </c>
      <c r="D1255">
        <v>50</v>
      </c>
      <c r="E1255">
        <v>1</v>
      </c>
      <c r="F1255">
        <v>21.85</v>
      </c>
      <c r="G1255">
        <v>21.19</v>
      </c>
    </row>
    <row r="1256" spans="1:7">
      <c r="A1256" s="302" t="s">
        <v>27098</v>
      </c>
      <c r="B1256" s="302" t="s">
        <v>27099</v>
      </c>
      <c r="C1256">
        <v>6</v>
      </c>
      <c r="D1256">
        <v>40</v>
      </c>
      <c r="E1256">
        <v>0.7</v>
      </c>
      <c r="F1256">
        <v>25.95</v>
      </c>
      <c r="G1256">
        <v>25.17</v>
      </c>
    </row>
    <row r="1257" spans="1:7">
      <c r="A1257" s="302" t="s">
        <v>20235</v>
      </c>
      <c r="B1257" s="302" t="s">
        <v>23588</v>
      </c>
      <c r="C1257">
        <v>12</v>
      </c>
      <c r="D1257">
        <v>40</v>
      </c>
      <c r="E1257">
        <v>1</v>
      </c>
      <c r="F1257">
        <v>27.95</v>
      </c>
      <c r="G1257">
        <v>27.11</v>
      </c>
    </row>
    <row r="1258" spans="1:7">
      <c r="A1258" s="302" t="s">
        <v>27100</v>
      </c>
      <c r="B1258" s="302" t="s">
        <v>27101</v>
      </c>
      <c r="C1258">
        <v>6</v>
      </c>
      <c r="D1258">
        <v>40</v>
      </c>
      <c r="E1258">
        <v>0.7</v>
      </c>
      <c r="F1258">
        <v>97.85</v>
      </c>
      <c r="G1258">
        <v>94.91</v>
      </c>
    </row>
    <row r="1259" spans="1:7">
      <c r="A1259" s="302" t="s">
        <v>20236</v>
      </c>
      <c r="B1259" s="302" t="s">
        <v>23589</v>
      </c>
      <c r="C1259">
        <v>6</v>
      </c>
      <c r="D1259">
        <v>40</v>
      </c>
      <c r="E1259">
        <v>0.7</v>
      </c>
      <c r="F1259">
        <v>26.45</v>
      </c>
      <c r="G1259">
        <v>25.66</v>
      </c>
    </row>
    <row r="1260" spans="1:7">
      <c r="A1260" s="302" t="s">
        <v>20237</v>
      </c>
      <c r="B1260" s="302" t="s">
        <v>23590</v>
      </c>
      <c r="C1260">
        <v>6</v>
      </c>
      <c r="D1260">
        <v>37.5</v>
      </c>
      <c r="E1260">
        <v>0.7</v>
      </c>
      <c r="F1260">
        <v>6.95</v>
      </c>
      <c r="G1260">
        <v>6.74</v>
      </c>
    </row>
    <row r="1261" spans="1:7">
      <c r="A1261" s="302" t="s">
        <v>20238</v>
      </c>
      <c r="B1261" s="302" t="s">
        <v>23591</v>
      </c>
      <c r="C1261">
        <v>6</v>
      </c>
      <c r="D1261">
        <v>37.5</v>
      </c>
      <c r="E1261">
        <v>0.7</v>
      </c>
      <c r="F1261">
        <v>6.95</v>
      </c>
      <c r="G1261">
        <v>6.74</v>
      </c>
    </row>
    <row r="1262" spans="1:7">
      <c r="A1262" s="302" t="s">
        <v>20239</v>
      </c>
      <c r="B1262" s="302" t="s">
        <v>23592</v>
      </c>
      <c r="C1262">
        <v>6</v>
      </c>
      <c r="D1262">
        <v>37.5</v>
      </c>
      <c r="E1262">
        <v>0.7</v>
      </c>
      <c r="F1262">
        <v>5.75</v>
      </c>
      <c r="G1262">
        <v>5.58</v>
      </c>
    </row>
    <row r="1263" spans="1:7">
      <c r="A1263" s="302" t="s">
        <v>20240</v>
      </c>
      <c r="B1263" s="302" t="s">
        <v>23593</v>
      </c>
      <c r="C1263">
        <v>6</v>
      </c>
      <c r="D1263">
        <v>37.5</v>
      </c>
      <c r="E1263">
        <v>1</v>
      </c>
      <c r="F1263">
        <v>6.35</v>
      </c>
      <c r="G1263">
        <v>6.16</v>
      </c>
    </row>
    <row r="1264" spans="1:7">
      <c r="A1264" s="302" t="s">
        <v>27102</v>
      </c>
      <c r="B1264" s="302" t="s">
        <v>27103</v>
      </c>
      <c r="C1264">
        <v>6</v>
      </c>
      <c r="D1264">
        <v>40</v>
      </c>
      <c r="E1264">
        <v>0.7</v>
      </c>
      <c r="F1264">
        <v>22.95</v>
      </c>
      <c r="G1264">
        <v>22.95</v>
      </c>
    </row>
    <row r="1265" spans="1:7">
      <c r="A1265" s="302" t="s">
        <v>20241</v>
      </c>
      <c r="B1265" s="302" t="s">
        <v>23594</v>
      </c>
      <c r="C1265">
        <v>48</v>
      </c>
      <c r="D1265">
        <v>40</v>
      </c>
      <c r="E1265">
        <v>0.05</v>
      </c>
      <c r="F1265">
        <v>4.45</v>
      </c>
      <c r="G1265">
        <v>4.32</v>
      </c>
    </row>
    <row r="1266" spans="1:7">
      <c r="A1266" s="302" t="s">
        <v>27104</v>
      </c>
      <c r="B1266" s="302" t="s">
        <v>27105</v>
      </c>
      <c r="C1266">
        <v>6</v>
      </c>
      <c r="D1266">
        <v>35</v>
      </c>
      <c r="E1266">
        <v>0.7</v>
      </c>
      <c r="F1266">
        <v>24.45</v>
      </c>
      <c r="G1266">
        <v>23.72</v>
      </c>
    </row>
    <row r="1267" spans="1:7">
      <c r="A1267" s="302" t="s">
        <v>27106</v>
      </c>
      <c r="B1267" s="302" t="s">
        <v>27107</v>
      </c>
      <c r="C1267">
        <v>6</v>
      </c>
      <c r="D1267">
        <v>52.5</v>
      </c>
      <c r="E1267">
        <v>0.7</v>
      </c>
      <c r="F1267">
        <v>87.95</v>
      </c>
      <c r="G1267">
        <v>85.31</v>
      </c>
    </row>
    <row r="1268" spans="1:7">
      <c r="A1268" s="302" t="s">
        <v>20242</v>
      </c>
      <c r="B1268" s="302" t="s">
        <v>23595</v>
      </c>
      <c r="C1268">
        <v>6</v>
      </c>
      <c r="D1268">
        <v>40</v>
      </c>
      <c r="E1268">
        <v>0.7</v>
      </c>
      <c r="F1268">
        <v>11.75</v>
      </c>
      <c r="G1268">
        <v>11.4</v>
      </c>
    </row>
    <row r="1269" spans="1:7">
      <c r="A1269" s="302" t="s">
        <v>27108</v>
      </c>
      <c r="B1269" s="302" t="s">
        <v>27109</v>
      </c>
      <c r="C1269">
        <v>6</v>
      </c>
      <c r="D1269">
        <v>46.3</v>
      </c>
      <c r="E1269">
        <v>0.7</v>
      </c>
      <c r="F1269">
        <v>12.45</v>
      </c>
      <c r="G1269">
        <v>12.08</v>
      </c>
    </row>
    <row r="1270" spans="1:7">
      <c r="A1270" s="302" t="s">
        <v>20243</v>
      </c>
      <c r="B1270" s="302" t="s">
        <v>23596</v>
      </c>
      <c r="C1270">
        <v>6</v>
      </c>
      <c r="D1270">
        <v>40</v>
      </c>
      <c r="E1270">
        <v>0.7</v>
      </c>
      <c r="F1270">
        <v>25.25</v>
      </c>
      <c r="G1270">
        <v>24.49</v>
      </c>
    </row>
    <row r="1271" spans="1:7">
      <c r="A1271" s="302" t="s">
        <v>27110</v>
      </c>
      <c r="B1271" s="302" t="s">
        <v>27111</v>
      </c>
      <c r="C1271">
        <v>6</v>
      </c>
      <c r="D1271">
        <v>40</v>
      </c>
      <c r="E1271">
        <v>0.5</v>
      </c>
      <c r="F1271">
        <v>15.55</v>
      </c>
      <c r="G1271">
        <v>15.08</v>
      </c>
    </row>
    <row r="1272" spans="1:7">
      <c r="A1272" s="302" t="s">
        <v>20244</v>
      </c>
      <c r="B1272" s="302" t="s">
        <v>23597</v>
      </c>
      <c r="C1272">
        <v>1</v>
      </c>
      <c r="D1272">
        <v>40</v>
      </c>
      <c r="E1272">
        <v>1</v>
      </c>
      <c r="F1272">
        <v>31.95</v>
      </c>
      <c r="G1272">
        <v>30.99</v>
      </c>
    </row>
    <row r="1273" spans="1:7">
      <c r="A1273" s="302" t="s">
        <v>20245</v>
      </c>
      <c r="B1273" s="302" t="s">
        <v>23598</v>
      </c>
      <c r="C1273">
        <v>6</v>
      </c>
      <c r="D1273">
        <v>50</v>
      </c>
      <c r="E1273">
        <v>0.7</v>
      </c>
      <c r="F1273">
        <v>49.85</v>
      </c>
      <c r="G1273">
        <v>48.35</v>
      </c>
    </row>
    <row r="1274" spans="1:7">
      <c r="A1274" s="302" t="s">
        <v>20246</v>
      </c>
      <c r="B1274" s="302" t="s">
        <v>23599</v>
      </c>
      <c r="C1274">
        <v>6</v>
      </c>
      <c r="D1274">
        <v>45</v>
      </c>
      <c r="E1274">
        <v>0.7</v>
      </c>
      <c r="F1274">
        <v>67.650000000000006</v>
      </c>
      <c r="G1274">
        <v>65.62</v>
      </c>
    </row>
    <row r="1275" spans="1:7">
      <c r="A1275" s="302" t="s">
        <v>20247</v>
      </c>
      <c r="B1275" s="302" t="s">
        <v>23600</v>
      </c>
      <c r="C1275">
        <v>6</v>
      </c>
      <c r="D1275">
        <v>20</v>
      </c>
      <c r="E1275">
        <v>0.75</v>
      </c>
      <c r="F1275">
        <v>5</v>
      </c>
      <c r="G1275">
        <v>5</v>
      </c>
    </row>
    <row r="1276" spans="1:7">
      <c r="A1276" s="302" t="s">
        <v>20248</v>
      </c>
      <c r="B1276" s="302" t="s">
        <v>23601</v>
      </c>
      <c r="C1276">
        <v>6</v>
      </c>
      <c r="D1276">
        <v>20</v>
      </c>
      <c r="E1276">
        <v>0.75</v>
      </c>
      <c r="F1276">
        <v>14.25</v>
      </c>
      <c r="G1276">
        <v>13.82</v>
      </c>
    </row>
    <row r="1277" spans="1:7">
      <c r="A1277" s="302" t="s">
        <v>20249</v>
      </c>
      <c r="B1277" s="302" t="s">
        <v>23602</v>
      </c>
      <c r="C1277">
        <v>6</v>
      </c>
      <c r="D1277">
        <v>42</v>
      </c>
      <c r="E1277">
        <v>0.5</v>
      </c>
      <c r="F1277">
        <v>52.85</v>
      </c>
      <c r="G1277">
        <v>51.26</v>
      </c>
    </row>
    <row r="1278" spans="1:7">
      <c r="A1278" s="302" t="s">
        <v>27112</v>
      </c>
      <c r="B1278" s="302" t="s">
        <v>27113</v>
      </c>
      <c r="C1278">
        <v>12</v>
      </c>
      <c r="D1278">
        <v>42</v>
      </c>
      <c r="E1278">
        <v>0.7</v>
      </c>
      <c r="F1278">
        <v>16.95</v>
      </c>
      <c r="G1278">
        <v>16.440000000000001</v>
      </c>
    </row>
    <row r="1279" spans="1:7">
      <c r="A1279" s="302" t="s">
        <v>20250</v>
      </c>
      <c r="B1279" s="302" t="s">
        <v>23603</v>
      </c>
      <c r="C1279">
        <v>12</v>
      </c>
      <c r="D1279">
        <v>43</v>
      </c>
      <c r="E1279">
        <v>0.7</v>
      </c>
      <c r="F1279">
        <v>15.5</v>
      </c>
      <c r="G1279">
        <v>15.5</v>
      </c>
    </row>
    <row r="1280" spans="1:7">
      <c r="A1280" s="302" t="s">
        <v>20251</v>
      </c>
      <c r="B1280" s="302" t="s">
        <v>23604</v>
      </c>
      <c r="C1280">
        <v>6</v>
      </c>
      <c r="D1280">
        <v>41</v>
      </c>
      <c r="E1280">
        <v>0.7</v>
      </c>
      <c r="F1280">
        <v>8</v>
      </c>
      <c r="G1280">
        <v>8</v>
      </c>
    </row>
    <row r="1281" spans="1:7">
      <c r="A1281" s="302" t="s">
        <v>20252</v>
      </c>
      <c r="B1281" s="302" t="s">
        <v>23605</v>
      </c>
      <c r="C1281">
        <v>6</v>
      </c>
      <c r="D1281">
        <v>40</v>
      </c>
      <c r="E1281">
        <v>0.7</v>
      </c>
      <c r="F1281">
        <v>10.35</v>
      </c>
      <c r="G1281">
        <v>9.83</v>
      </c>
    </row>
    <row r="1282" spans="1:7">
      <c r="A1282" s="302" t="s">
        <v>20253</v>
      </c>
      <c r="B1282" s="302" t="s">
        <v>23606</v>
      </c>
      <c r="C1282">
        <v>6</v>
      </c>
      <c r="D1282">
        <v>45</v>
      </c>
      <c r="E1282">
        <v>0.7</v>
      </c>
      <c r="F1282">
        <v>12.25</v>
      </c>
      <c r="G1282">
        <v>11.88</v>
      </c>
    </row>
    <row r="1283" spans="1:7">
      <c r="A1283" s="302" t="s">
        <v>20254</v>
      </c>
      <c r="B1283" s="302" t="s">
        <v>23607</v>
      </c>
      <c r="C1283">
        <v>3</v>
      </c>
      <c r="D1283">
        <v>45</v>
      </c>
      <c r="E1283">
        <v>0.7</v>
      </c>
      <c r="F1283">
        <v>93.95</v>
      </c>
      <c r="G1283">
        <v>91.13</v>
      </c>
    </row>
    <row r="1284" spans="1:7">
      <c r="A1284" s="302" t="s">
        <v>20255</v>
      </c>
      <c r="B1284" s="302" t="s">
        <v>23608</v>
      </c>
      <c r="C1284">
        <v>6</v>
      </c>
      <c r="D1284">
        <v>45</v>
      </c>
      <c r="E1284">
        <v>0.7</v>
      </c>
      <c r="F1284">
        <v>25</v>
      </c>
      <c r="G1284">
        <v>25</v>
      </c>
    </row>
    <row r="1285" spans="1:7">
      <c r="A1285" s="302" t="s">
        <v>27114</v>
      </c>
      <c r="B1285" s="302" t="s">
        <v>27115</v>
      </c>
      <c r="C1285">
        <v>6</v>
      </c>
      <c r="D1285">
        <v>45</v>
      </c>
      <c r="E1285">
        <v>0.7</v>
      </c>
      <c r="F1285">
        <v>18.649999999999999</v>
      </c>
      <c r="G1285">
        <v>18.09</v>
      </c>
    </row>
    <row r="1286" spans="1:7">
      <c r="A1286" s="302" t="s">
        <v>20256</v>
      </c>
      <c r="B1286" s="302" t="s">
        <v>23609</v>
      </c>
      <c r="C1286">
        <v>6</v>
      </c>
      <c r="D1286">
        <v>45</v>
      </c>
      <c r="E1286">
        <v>0.7</v>
      </c>
      <c r="F1286">
        <v>22</v>
      </c>
      <c r="G1286">
        <v>22</v>
      </c>
    </row>
    <row r="1287" spans="1:7">
      <c r="A1287" s="302" t="s">
        <v>20257</v>
      </c>
      <c r="B1287" s="302" t="s">
        <v>23610</v>
      </c>
      <c r="C1287">
        <v>6</v>
      </c>
      <c r="D1287">
        <v>45</v>
      </c>
      <c r="E1287">
        <v>0.7</v>
      </c>
      <c r="F1287">
        <v>34.25</v>
      </c>
      <c r="G1287">
        <v>33.22</v>
      </c>
    </row>
    <row r="1288" spans="1:7">
      <c r="A1288" s="302" t="s">
        <v>20258</v>
      </c>
      <c r="B1288" s="302" t="s">
        <v>23611</v>
      </c>
      <c r="C1288">
        <v>6</v>
      </c>
      <c r="D1288">
        <v>45</v>
      </c>
      <c r="E1288">
        <v>0.7</v>
      </c>
      <c r="F1288">
        <v>34.65</v>
      </c>
      <c r="G1288">
        <v>33.61</v>
      </c>
    </row>
    <row r="1289" spans="1:7">
      <c r="A1289" s="302" t="s">
        <v>20259</v>
      </c>
      <c r="B1289" s="302" t="s">
        <v>23612</v>
      </c>
      <c r="C1289">
        <v>6</v>
      </c>
      <c r="D1289">
        <v>40</v>
      </c>
      <c r="E1289">
        <v>0.7</v>
      </c>
      <c r="F1289">
        <v>13.05</v>
      </c>
      <c r="G1289">
        <v>12.66</v>
      </c>
    </row>
    <row r="1290" spans="1:7">
      <c r="A1290" s="302" t="s">
        <v>20260</v>
      </c>
      <c r="B1290" s="302" t="s">
        <v>23613</v>
      </c>
      <c r="C1290">
        <v>6</v>
      </c>
      <c r="D1290">
        <v>40</v>
      </c>
      <c r="E1290">
        <v>0.7</v>
      </c>
      <c r="F1290">
        <v>23.95</v>
      </c>
      <c r="G1290">
        <v>23.23</v>
      </c>
    </row>
    <row r="1291" spans="1:7">
      <c r="A1291" s="302" t="s">
        <v>20261</v>
      </c>
      <c r="B1291" s="302" t="s">
        <v>23614</v>
      </c>
      <c r="C1291">
        <v>6</v>
      </c>
      <c r="D1291">
        <v>40</v>
      </c>
      <c r="E1291">
        <v>1</v>
      </c>
      <c r="F1291">
        <v>34.450000000000003</v>
      </c>
      <c r="G1291">
        <v>33.42</v>
      </c>
    </row>
    <row r="1292" spans="1:7">
      <c r="A1292" s="302" t="s">
        <v>27116</v>
      </c>
      <c r="B1292" s="302" t="s">
        <v>27117</v>
      </c>
      <c r="C1292">
        <v>6</v>
      </c>
      <c r="D1292">
        <v>40</v>
      </c>
      <c r="E1292">
        <v>0.7</v>
      </c>
      <c r="F1292">
        <v>48.95</v>
      </c>
      <c r="G1292">
        <v>47.48</v>
      </c>
    </row>
    <row r="1293" spans="1:7">
      <c r="A1293" s="302" t="s">
        <v>20262</v>
      </c>
      <c r="B1293" s="302" t="s">
        <v>23615</v>
      </c>
      <c r="C1293">
        <v>6</v>
      </c>
      <c r="D1293">
        <v>40</v>
      </c>
      <c r="E1293">
        <v>0.7</v>
      </c>
      <c r="F1293">
        <v>9.9499999999999993</v>
      </c>
      <c r="G1293">
        <v>9.65</v>
      </c>
    </row>
    <row r="1294" spans="1:7">
      <c r="A1294" s="302" t="s">
        <v>20263</v>
      </c>
      <c r="B1294" s="302" t="s">
        <v>23616</v>
      </c>
      <c r="C1294">
        <v>6</v>
      </c>
      <c r="D1294">
        <v>40</v>
      </c>
      <c r="E1294">
        <v>0.7</v>
      </c>
      <c r="F1294">
        <v>10.65</v>
      </c>
      <c r="G1294">
        <v>10.33</v>
      </c>
    </row>
    <row r="1295" spans="1:7">
      <c r="A1295" s="302" t="s">
        <v>27118</v>
      </c>
      <c r="B1295" s="302" t="s">
        <v>27119</v>
      </c>
      <c r="C1295">
        <v>6</v>
      </c>
      <c r="D1295">
        <v>40</v>
      </c>
      <c r="E1295">
        <v>0.7</v>
      </c>
      <c r="F1295">
        <v>10.65</v>
      </c>
      <c r="G1295">
        <v>10.33</v>
      </c>
    </row>
    <row r="1296" spans="1:7">
      <c r="A1296" s="302" t="s">
        <v>20264</v>
      </c>
      <c r="B1296" s="302" t="s">
        <v>23617</v>
      </c>
      <c r="C1296">
        <v>6</v>
      </c>
      <c r="D1296">
        <v>40</v>
      </c>
      <c r="E1296">
        <v>0.7</v>
      </c>
      <c r="F1296">
        <v>10.65</v>
      </c>
      <c r="G1296">
        <v>10.33</v>
      </c>
    </row>
    <row r="1297" spans="1:7">
      <c r="A1297" s="302" t="s">
        <v>27120</v>
      </c>
      <c r="B1297" s="302" t="s">
        <v>27121</v>
      </c>
      <c r="C1297">
        <v>6</v>
      </c>
      <c r="D1297">
        <v>46</v>
      </c>
      <c r="E1297">
        <v>0.5</v>
      </c>
      <c r="F1297">
        <v>54.45</v>
      </c>
      <c r="G1297">
        <v>52.82</v>
      </c>
    </row>
    <row r="1298" spans="1:7">
      <c r="A1298" s="302" t="s">
        <v>20265</v>
      </c>
      <c r="B1298" s="302" t="s">
        <v>23618</v>
      </c>
      <c r="C1298">
        <v>6</v>
      </c>
      <c r="D1298">
        <v>46</v>
      </c>
      <c r="E1298">
        <v>0.5</v>
      </c>
      <c r="F1298">
        <v>115</v>
      </c>
      <c r="G1298">
        <v>115</v>
      </c>
    </row>
    <row r="1299" spans="1:7">
      <c r="A1299" s="302" t="s">
        <v>27122</v>
      </c>
      <c r="B1299" s="302" t="s">
        <v>27123</v>
      </c>
      <c r="C1299">
        <v>6</v>
      </c>
      <c r="D1299">
        <v>46</v>
      </c>
      <c r="E1299">
        <v>0.5</v>
      </c>
      <c r="F1299">
        <v>149.75</v>
      </c>
      <c r="G1299">
        <v>145.26</v>
      </c>
    </row>
    <row r="1300" spans="1:7">
      <c r="A1300" s="302" t="s">
        <v>20266</v>
      </c>
      <c r="B1300" s="302" t="s">
        <v>27124</v>
      </c>
      <c r="C1300">
        <v>6</v>
      </c>
      <c r="D1300">
        <v>40</v>
      </c>
      <c r="E1300">
        <v>0.6</v>
      </c>
      <c r="F1300">
        <v>18.95</v>
      </c>
      <c r="G1300">
        <v>18.38</v>
      </c>
    </row>
    <row r="1301" spans="1:7">
      <c r="A1301" s="302" t="s">
        <v>20267</v>
      </c>
      <c r="B1301" s="302" t="s">
        <v>23619</v>
      </c>
      <c r="C1301">
        <v>6</v>
      </c>
      <c r="D1301">
        <v>40</v>
      </c>
      <c r="E1301">
        <v>0.7</v>
      </c>
      <c r="F1301">
        <v>7.25</v>
      </c>
      <c r="G1301">
        <v>7.03</v>
      </c>
    </row>
    <row r="1302" spans="1:7">
      <c r="A1302" s="302" t="s">
        <v>20268</v>
      </c>
      <c r="B1302" s="302" t="s">
        <v>23620</v>
      </c>
      <c r="C1302">
        <v>6</v>
      </c>
      <c r="D1302">
        <v>40</v>
      </c>
      <c r="E1302">
        <v>0.7</v>
      </c>
      <c r="F1302">
        <v>18.95</v>
      </c>
      <c r="G1302">
        <v>18.38</v>
      </c>
    </row>
    <row r="1303" spans="1:7">
      <c r="A1303" s="302" t="s">
        <v>20269</v>
      </c>
      <c r="B1303" s="302" t="s">
        <v>23621</v>
      </c>
      <c r="C1303">
        <v>6</v>
      </c>
      <c r="D1303">
        <v>40</v>
      </c>
      <c r="E1303">
        <v>0.7</v>
      </c>
      <c r="F1303">
        <v>28.95</v>
      </c>
      <c r="G1303">
        <v>28.08</v>
      </c>
    </row>
    <row r="1304" spans="1:7">
      <c r="A1304" s="302" t="s">
        <v>20270</v>
      </c>
      <c r="B1304" s="302" t="s">
        <v>23622</v>
      </c>
      <c r="C1304">
        <v>6</v>
      </c>
      <c r="D1304">
        <v>40</v>
      </c>
      <c r="E1304">
        <v>0.7</v>
      </c>
      <c r="F1304">
        <v>29.95</v>
      </c>
      <c r="G1304">
        <v>29.95</v>
      </c>
    </row>
    <row r="1305" spans="1:7">
      <c r="A1305" s="302" t="s">
        <v>20271</v>
      </c>
      <c r="B1305" s="302" t="s">
        <v>23623</v>
      </c>
      <c r="C1305">
        <v>6</v>
      </c>
      <c r="D1305">
        <v>40</v>
      </c>
      <c r="E1305">
        <v>0.7</v>
      </c>
      <c r="F1305">
        <v>50.95</v>
      </c>
      <c r="G1305">
        <v>49.42</v>
      </c>
    </row>
    <row r="1306" spans="1:7">
      <c r="A1306" s="302" t="s">
        <v>20272</v>
      </c>
      <c r="B1306" s="302" t="s">
        <v>23624</v>
      </c>
      <c r="C1306">
        <v>6</v>
      </c>
      <c r="D1306">
        <v>44.2</v>
      </c>
      <c r="E1306">
        <v>0.7</v>
      </c>
      <c r="F1306">
        <v>104</v>
      </c>
      <c r="G1306">
        <v>104</v>
      </c>
    </row>
    <row r="1307" spans="1:7">
      <c r="A1307" s="302" t="s">
        <v>27125</v>
      </c>
      <c r="B1307" s="302" t="s">
        <v>27126</v>
      </c>
      <c r="C1307">
        <v>6</v>
      </c>
      <c r="D1307">
        <v>41</v>
      </c>
      <c r="E1307">
        <v>0.7</v>
      </c>
      <c r="F1307">
        <v>10</v>
      </c>
      <c r="G1307">
        <v>10</v>
      </c>
    </row>
    <row r="1308" spans="1:7">
      <c r="A1308" s="302" t="s">
        <v>27127</v>
      </c>
      <c r="B1308" s="302" t="s">
        <v>27128</v>
      </c>
      <c r="C1308">
        <v>6</v>
      </c>
      <c r="D1308">
        <v>55</v>
      </c>
      <c r="E1308">
        <v>1</v>
      </c>
      <c r="F1308">
        <v>6.95</v>
      </c>
      <c r="G1308">
        <v>6.74</v>
      </c>
    </row>
    <row r="1309" spans="1:7">
      <c r="A1309" s="302" t="s">
        <v>27129</v>
      </c>
      <c r="B1309" s="302" t="s">
        <v>27130</v>
      </c>
      <c r="C1309">
        <v>6</v>
      </c>
      <c r="D1309">
        <v>43</v>
      </c>
      <c r="E1309">
        <v>0.7</v>
      </c>
      <c r="F1309">
        <v>10</v>
      </c>
      <c r="G1309">
        <v>10</v>
      </c>
    </row>
    <row r="1310" spans="1:7">
      <c r="A1310" s="302" t="s">
        <v>27131</v>
      </c>
      <c r="B1310" s="302" t="s">
        <v>27132</v>
      </c>
      <c r="C1310">
        <v>6</v>
      </c>
      <c r="D1310">
        <v>43</v>
      </c>
      <c r="E1310">
        <v>0.7</v>
      </c>
      <c r="F1310">
        <v>14.25</v>
      </c>
      <c r="G1310">
        <v>13.82</v>
      </c>
    </row>
    <row r="1311" spans="1:7">
      <c r="A1311" s="302" t="s">
        <v>20273</v>
      </c>
      <c r="B1311" s="302" t="s">
        <v>23625</v>
      </c>
      <c r="C1311">
        <v>6</v>
      </c>
      <c r="D1311">
        <v>43</v>
      </c>
      <c r="E1311">
        <v>0.7</v>
      </c>
      <c r="F1311">
        <v>10.5</v>
      </c>
      <c r="G1311">
        <v>10.5</v>
      </c>
    </row>
    <row r="1312" spans="1:7">
      <c r="A1312" s="302" t="s">
        <v>20274</v>
      </c>
      <c r="B1312" s="302" t="s">
        <v>23626</v>
      </c>
      <c r="C1312">
        <v>6</v>
      </c>
      <c r="D1312">
        <v>43</v>
      </c>
      <c r="E1312">
        <v>0.7</v>
      </c>
      <c r="F1312">
        <v>17.850000000000001</v>
      </c>
      <c r="G1312">
        <v>17.309999999999999</v>
      </c>
    </row>
    <row r="1313" spans="1:7">
      <c r="A1313" s="302" t="s">
        <v>20275</v>
      </c>
      <c r="B1313" s="302" t="s">
        <v>23627</v>
      </c>
      <c r="C1313">
        <v>6</v>
      </c>
      <c r="D1313">
        <v>43</v>
      </c>
      <c r="E1313">
        <v>0.7</v>
      </c>
      <c r="F1313">
        <v>19.95</v>
      </c>
      <c r="G1313">
        <v>19.350000000000001</v>
      </c>
    </row>
    <row r="1314" spans="1:7">
      <c r="A1314" s="302" t="s">
        <v>20276</v>
      </c>
      <c r="B1314" s="302" t="s">
        <v>23628</v>
      </c>
      <c r="C1314">
        <v>6</v>
      </c>
      <c r="D1314">
        <v>40</v>
      </c>
      <c r="E1314">
        <v>0.7</v>
      </c>
      <c r="F1314">
        <v>13.15</v>
      </c>
      <c r="G1314">
        <v>12.76</v>
      </c>
    </row>
    <row r="1315" spans="1:7">
      <c r="A1315" s="302" t="s">
        <v>20277</v>
      </c>
      <c r="B1315" s="302" t="s">
        <v>23629</v>
      </c>
      <c r="C1315">
        <v>6</v>
      </c>
      <c r="D1315">
        <v>46.3</v>
      </c>
      <c r="E1315">
        <v>0.7</v>
      </c>
      <c r="F1315">
        <v>25</v>
      </c>
      <c r="G1315">
        <v>25</v>
      </c>
    </row>
    <row r="1316" spans="1:7">
      <c r="A1316" s="302" t="s">
        <v>20278</v>
      </c>
      <c r="B1316" s="302" t="s">
        <v>23630</v>
      </c>
      <c r="C1316">
        <v>4</v>
      </c>
      <c r="D1316">
        <v>47</v>
      </c>
      <c r="E1316">
        <v>0.7</v>
      </c>
      <c r="F1316">
        <v>157.85</v>
      </c>
      <c r="G1316">
        <v>157.85</v>
      </c>
    </row>
    <row r="1317" spans="1:7">
      <c r="A1317" s="302" t="s">
        <v>20279</v>
      </c>
      <c r="B1317" s="302" t="s">
        <v>23631</v>
      </c>
      <c r="C1317">
        <v>6</v>
      </c>
      <c r="D1317">
        <v>47</v>
      </c>
      <c r="E1317">
        <v>0.7</v>
      </c>
      <c r="F1317">
        <v>31.5</v>
      </c>
      <c r="G1317">
        <v>31.5</v>
      </c>
    </row>
    <row r="1318" spans="1:7">
      <c r="A1318" s="302" t="s">
        <v>20280</v>
      </c>
      <c r="B1318" s="302" t="s">
        <v>23632</v>
      </c>
      <c r="C1318">
        <v>6</v>
      </c>
      <c r="D1318">
        <v>47</v>
      </c>
      <c r="E1318">
        <v>0.7</v>
      </c>
      <c r="F1318">
        <v>31.5</v>
      </c>
      <c r="G1318">
        <v>31.5</v>
      </c>
    </row>
    <row r="1319" spans="1:7">
      <c r="A1319" s="302" t="s">
        <v>20281</v>
      </c>
      <c r="B1319" s="302" t="s">
        <v>23633</v>
      </c>
      <c r="C1319">
        <v>6</v>
      </c>
      <c r="D1319">
        <v>47</v>
      </c>
      <c r="E1319">
        <v>0.7</v>
      </c>
      <c r="F1319">
        <v>32.450000000000003</v>
      </c>
      <c r="G1319">
        <v>32.450000000000003</v>
      </c>
    </row>
    <row r="1320" spans="1:7">
      <c r="A1320" s="302" t="s">
        <v>27133</v>
      </c>
      <c r="B1320" s="302" t="s">
        <v>27134</v>
      </c>
      <c r="C1320">
        <v>6</v>
      </c>
      <c r="D1320">
        <v>40</v>
      </c>
      <c r="E1320">
        <v>0.7</v>
      </c>
      <c r="F1320">
        <v>24.95</v>
      </c>
      <c r="G1320">
        <v>24.2</v>
      </c>
    </row>
    <row r="1321" spans="1:7">
      <c r="A1321" s="302" t="s">
        <v>20282</v>
      </c>
      <c r="B1321" s="302" t="s">
        <v>23634</v>
      </c>
      <c r="C1321">
        <v>6</v>
      </c>
      <c r="D1321">
        <v>40</v>
      </c>
      <c r="E1321">
        <v>0.7</v>
      </c>
      <c r="F1321">
        <v>21.95</v>
      </c>
      <c r="G1321">
        <v>21.29</v>
      </c>
    </row>
    <row r="1322" spans="1:7">
      <c r="A1322" s="302" t="s">
        <v>20283</v>
      </c>
      <c r="B1322" s="302" t="s">
        <v>23635</v>
      </c>
      <c r="C1322">
        <v>6</v>
      </c>
      <c r="D1322">
        <v>40</v>
      </c>
      <c r="E1322">
        <v>0.7</v>
      </c>
      <c r="F1322">
        <v>20.45</v>
      </c>
      <c r="G1322">
        <v>19.84</v>
      </c>
    </row>
    <row r="1323" spans="1:7">
      <c r="A1323" s="302" t="s">
        <v>20284</v>
      </c>
      <c r="B1323" s="302" t="s">
        <v>23636</v>
      </c>
      <c r="C1323">
        <v>6</v>
      </c>
      <c r="D1323">
        <v>40</v>
      </c>
      <c r="E1323">
        <v>0.7</v>
      </c>
      <c r="F1323">
        <v>23.65</v>
      </c>
      <c r="G1323">
        <v>22.94</v>
      </c>
    </row>
    <row r="1324" spans="1:7">
      <c r="A1324" s="302" t="s">
        <v>20285</v>
      </c>
      <c r="B1324" s="302" t="s">
        <v>23637</v>
      </c>
      <c r="C1324">
        <v>6</v>
      </c>
      <c r="D1324">
        <v>43</v>
      </c>
      <c r="E1324">
        <v>0.7</v>
      </c>
      <c r="F1324">
        <v>24.85</v>
      </c>
      <c r="G1324">
        <v>24.1</v>
      </c>
    </row>
    <row r="1325" spans="1:7">
      <c r="A1325" s="302" t="s">
        <v>27135</v>
      </c>
      <c r="B1325" s="302" t="s">
        <v>27136</v>
      </c>
      <c r="C1325">
        <v>6</v>
      </c>
      <c r="D1325">
        <v>43</v>
      </c>
      <c r="E1325">
        <v>0.7</v>
      </c>
      <c r="F1325">
        <v>26.95</v>
      </c>
      <c r="G1325">
        <v>26.14</v>
      </c>
    </row>
    <row r="1326" spans="1:7">
      <c r="A1326" s="302" t="s">
        <v>27137</v>
      </c>
      <c r="B1326" s="302" t="s">
        <v>27138</v>
      </c>
      <c r="C1326">
        <v>6</v>
      </c>
      <c r="D1326">
        <v>44</v>
      </c>
      <c r="E1326">
        <v>0.7</v>
      </c>
      <c r="F1326">
        <v>9.9499999999999993</v>
      </c>
      <c r="G1326">
        <v>9.65</v>
      </c>
    </row>
    <row r="1327" spans="1:7">
      <c r="A1327" s="302" t="s">
        <v>20286</v>
      </c>
      <c r="B1327" s="302" t="s">
        <v>23638</v>
      </c>
      <c r="C1327">
        <v>12</v>
      </c>
      <c r="D1327">
        <v>28</v>
      </c>
      <c r="E1327">
        <v>0.35</v>
      </c>
      <c r="F1327">
        <v>5.55</v>
      </c>
      <c r="G1327">
        <v>5.38</v>
      </c>
    </row>
    <row r="1328" spans="1:7">
      <c r="A1328" s="302" t="s">
        <v>20287</v>
      </c>
      <c r="B1328" s="302" t="s">
        <v>23639</v>
      </c>
      <c r="C1328">
        <v>6</v>
      </c>
      <c r="D1328">
        <v>28</v>
      </c>
      <c r="E1328">
        <v>0.7</v>
      </c>
      <c r="F1328">
        <v>7.95</v>
      </c>
      <c r="G1328">
        <v>7.71</v>
      </c>
    </row>
    <row r="1329" spans="1:7">
      <c r="A1329" s="302" t="s">
        <v>20288</v>
      </c>
      <c r="B1329" s="302" t="s">
        <v>23640</v>
      </c>
      <c r="C1329">
        <v>1</v>
      </c>
      <c r="D1329">
        <v>40</v>
      </c>
      <c r="E1329">
        <v>0.5</v>
      </c>
      <c r="F1329">
        <v>198.75</v>
      </c>
      <c r="G1329">
        <v>192.79</v>
      </c>
    </row>
    <row r="1330" spans="1:7">
      <c r="A1330" s="302" t="s">
        <v>27139</v>
      </c>
      <c r="B1330" s="302" t="s">
        <v>27140</v>
      </c>
      <c r="C1330">
        <v>6</v>
      </c>
      <c r="D1330">
        <v>17</v>
      </c>
      <c r="E1330">
        <v>0.7</v>
      </c>
      <c r="F1330">
        <v>11.75</v>
      </c>
      <c r="G1330">
        <v>11.4</v>
      </c>
    </row>
    <row r="1331" spans="1:7">
      <c r="A1331" s="302" t="s">
        <v>27141</v>
      </c>
      <c r="B1331" s="302" t="s">
        <v>27142</v>
      </c>
      <c r="C1331">
        <v>60</v>
      </c>
      <c r="D1331">
        <v>17</v>
      </c>
      <c r="E1331">
        <v>0.05</v>
      </c>
      <c r="F1331">
        <v>2.25</v>
      </c>
      <c r="G1331">
        <v>2.1800000000000002</v>
      </c>
    </row>
    <row r="1332" spans="1:7">
      <c r="A1332" s="302" t="s">
        <v>20289</v>
      </c>
      <c r="B1332" s="302" t="s">
        <v>23641</v>
      </c>
      <c r="C1332">
        <v>6</v>
      </c>
      <c r="D1332">
        <v>17</v>
      </c>
      <c r="E1332">
        <v>0.7</v>
      </c>
      <c r="F1332">
        <v>8.85</v>
      </c>
      <c r="G1332">
        <v>8.58</v>
      </c>
    </row>
    <row r="1333" spans="1:7">
      <c r="A1333" s="302" t="s">
        <v>20290</v>
      </c>
      <c r="B1333" s="302" t="s">
        <v>23642</v>
      </c>
      <c r="C1333">
        <v>6</v>
      </c>
      <c r="D1333">
        <v>18</v>
      </c>
      <c r="E1333">
        <v>0.7</v>
      </c>
      <c r="F1333">
        <v>7.45</v>
      </c>
      <c r="G1333">
        <v>7.23</v>
      </c>
    </row>
    <row r="1334" spans="1:7">
      <c r="A1334" s="302" t="s">
        <v>27143</v>
      </c>
      <c r="B1334" s="302" t="s">
        <v>27144</v>
      </c>
      <c r="C1334">
        <v>6</v>
      </c>
      <c r="D1334">
        <v>12.5</v>
      </c>
      <c r="E1334">
        <v>0.75</v>
      </c>
      <c r="F1334">
        <v>189.95</v>
      </c>
      <c r="G1334">
        <v>184.25</v>
      </c>
    </row>
    <row r="1335" spans="1:7">
      <c r="A1335" s="302" t="s">
        <v>20291</v>
      </c>
      <c r="B1335" s="302" t="s">
        <v>23643</v>
      </c>
      <c r="C1335">
        <v>6</v>
      </c>
      <c r="D1335">
        <v>15</v>
      </c>
      <c r="E1335">
        <v>0.75</v>
      </c>
      <c r="F1335">
        <v>3.35</v>
      </c>
      <c r="G1335">
        <v>3.25</v>
      </c>
    </row>
    <row r="1336" spans="1:7">
      <c r="A1336" s="302" t="s">
        <v>20292</v>
      </c>
      <c r="B1336" s="302" t="s">
        <v>23644</v>
      </c>
      <c r="C1336">
        <v>6</v>
      </c>
      <c r="D1336">
        <v>15</v>
      </c>
      <c r="E1336">
        <v>1</v>
      </c>
      <c r="F1336">
        <v>6.35</v>
      </c>
      <c r="G1336">
        <v>6.16</v>
      </c>
    </row>
    <row r="1337" spans="1:7">
      <c r="A1337" s="302" t="s">
        <v>20293</v>
      </c>
      <c r="B1337" s="302" t="s">
        <v>23645</v>
      </c>
      <c r="C1337">
        <v>6</v>
      </c>
      <c r="D1337">
        <v>40</v>
      </c>
      <c r="E1337">
        <v>0.7</v>
      </c>
      <c r="F1337">
        <v>28.05</v>
      </c>
      <c r="G1337">
        <v>27.21</v>
      </c>
    </row>
    <row r="1338" spans="1:7">
      <c r="A1338" s="302" t="s">
        <v>20294</v>
      </c>
      <c r="B1338" s="302" t="s">
        <v>23646</v>
      </c>
      <c r="C1338">
        <v>6</v>
      </c>
      <c r="D1338">
        <v>38</v>
      </c>
      <c r="E1338">
        <v>0.7</v>
      </c>
      <c r="F1338">
        <v>127.45</v>
      </c>
      <c r="G1338">
        <v>127.45</v>
      </c>
    </row>
    <row r="1339" spans="1:7">
      <c r="A1339" s="302" t="s">
        <v>20295</v>
      </c>
      <c r="B1339" s="302" t="s">
        <v>23647</v>
      </c>
      <c r="C1339">
        <v>6</v>
      </c>
      <c r="D1339">
        <v>38</v>
      </c>
      <c r="E1339">
        <v>0.7</v>
      </c>
      <c r="F1339">
        <v>36.950000000000003</v>
      </c>
      <c r="G1339">
        <v>36.950000000000003</v>
      </c>
    </row>
    <row r="1340" spans="1:7">
      <c r="A1340" s="302" t="s">
        <v>20296</v>
      </c>
      <c r="B1340" s="302" t="s">
        <v>23648</v>
      </c>
      <c r="C1340">
        <v>6</v>
      </c>
      <c r="D1340">
        <v>38</v>
      </c>
      <c r="E1340">
        <v>0.7</v>
      </c>
      <c r="F1340">
        <v>35.25</v>
      </c>
      <c r="G1340">
        <v>34.19</v>
      </c>
    </row>
    <row r="1341" spans="1:7">
      <c r="A1341" s="302" t="s">
        <v>20297</v>
      </c>
      <c r="B1341" s="302" t="s">
        <v>23649</v>
      </c>
      <c r="C1341">
        <v>6</v>
      </c>
      <c r="D1341">
        <v>38</v>
      </c>
      <c r="E1341">
        <v>0.7</v>
      </c>
      <c r="F1341">
        <v>26.25</v>
      </c>
      <c r="G1341">
        <v>26.25</v>
      </c>
    </row>
    <row r="1342" spans="1:7">
      <c r="A1342" s="302" t="s">
        <v>20298</v>
      </c>
      <c r="B1342" s="302" t="s">
        <v>23650</v>
      </c>
      <c r="C1342">
        <v>6</v>
      </c>
      <c r="D1342">
        <v>38</v>
      </c>
      <c r="E1342">
        <v>0.7</v>
      </c>
      <c r="F1342">
        <v>30.85</v>
      </c>
      <c r="G1342">
        <v>30.85</v>
      </c>
    </row>
    <row r="1343" spans="1:7">
      <c r="A1343" s="302" t="s">
        <v>20299</v>
      </c>
      <c r="B1343" s="302" t="s">
        <v>23651</v>
      </c>
      <c r="C1343">
        <v>6</v>
      </c>
      <c r="D1343">
        <v>38</v>
      </c>
      <c r="E1343">
        <v>0.7</v>
      </c>
      <c r="F1343">
        <v>30.75</v>
      </c>
      <c r="G1343">
        <v>29.83</v>
      </c>
    </row>
    <row r="1344" spans="1:7">
      <c r="A1344" s="302" t="s">
        <v>27145</v>
      </c>
      <c r="B1344" s="302" t="s">
        <v>27146</v>
      </c>
      <c r="C1344">
        <v>6</v>
      </c>
      <c r="D1344">
        <v>40</v>
      </c>
      <c r="E1344">
        <v>0.7</v>
      </c>
      <c r="F1344">
        <v>99.85</v>
      </c>
      <c r="G1344">
        <v>96.85</v>
      </c>
    </row>
    <row r="1345" spans="1:7">
      <c r="A1345" s="302" t="s">
        <v>20300</v>
      </c>
      <c r="B1345" s="302" t="s">
        <v>23652</v>
      </c>
      <c r="C1345">
        <v>6</v>
      </c>
      <c r="D1345">
        <v>40</v>
      </c>
      <c r="E1345">
        <v>0.7</v>
      </c>
      <c r="F1345">
        <v>21.85</v>
      </c>
      <c r="G1345">
        <v>21.19</v>
      </c>
    </row>
    <row r="1346" spans="1:7">
      <c r="A1346" s="302" t="s">
        <v>20301</v>
      </c>
      <c r="B1346" s="302" t="s">
        <v>23653</v>
      </c>
      <c r="C1346">
        <v>6</v>
      </c>
      <c r="D1346">
        <v>40</v>
      </c>
      <c r="E1346">
        <v>0.7</v>
      </c>
      <c r="F1346">
        <v>20.45</v>
      </c>
      <c r="G1346">
        <v>19.84</v>
      </c>
    </row>
    <row r="1347" spans="1:7">
      <c r="A1347" s="302" t="s">
        <v>27147</v>
      </c>
      <c r="B1347" s="302" t="s">
        <v>27148</v>
      </c>
      <c r="C1347">
        <v>6</v>
      </c>
      <c r="D1347">
        <v>40</v>
      </c>
      <c r="E1347">
        <v>0.7</v>
      </c>
      <c r="F1347">
        <v>25.95</v>
      </c>
      <c r="G1347">
        <v>25.17</v>
      </c>
    </row>
    <row r="1348" spans="1:7">
      <c r="A1348" s="302" t="s">
        <v>20302</v>
      </c>
      <c r="B1348" s="302" t="s">
        <v>23654</v>
      </c>
      <c r="C1348">
        <v>6</v>
      </c>
      <c r="D1348">
        <v>40</v>
      </c>
      <c r="E1348">
        <v>0.7</v>
      </c>
      <c r="F1348">
        <v>4.5</v>
      </c>
      <c r="G1348">
        <v>4.5</v>
      </c>
    </row>
    <row r="1349" spans="1:7">
      <c r="A1349" s="302" t="s">
        <v>20303</v>
      </c>
      <c r="B1349" s="302" t="s">
        <v>23655</v>
      </c>
      <c r="C1349">
        <v>6</v>
      </c>
      <c r="D1349">
        <v>41</v>
      </c>
      <c r="E1349">
        <v>0.7</v>
      </c>
      <c r="F1349">
        <v>23.25</v>
      </c>
      <c r="G1349">
        <v>22.55</v>
      </c>
    </row>
    <row r="1350" spans="1:7">
      <c r="A1350" s="302" t="s">
        <v>20304</v>
      </c>
      <c r="B1350" s="302" t="s">
        <v>23656</v>
      </c>
      <c r="C1350">
        <v>6</v>
      </c>
      <c r="D1350">
        <v>40</v>
      </c>
      <c r="E1350">
        <v>0.7</v>
      </c>
      <c r="F1350">
        <v>7.45</v>
      </c>
      <c r="G1350">
        <v>7.23</v>
      </c>
    </row>
    <row r="1351" spans="1:7">
      <c r="A1351" s="302" t="s">
        <v>20305</v>
      </c>
      <c r="B1351" s="302" t="s">
        <v>23657</v>
      </c>
      <c r="C1351">
        <v>6</v>
      </c>
      <c r="D1351">
        <v>40</v>
      </c>
      <c r="E1351">
        <v>0.7</v>
      </c>
      <c r="F1351">
        <v>33.950000000000003</v>
      </c>
      <c r="G1351">
        <v>32.93</v>
      </c>
    </row>
    <row r="1352" spans="1:7">
      <c r="A1352" s="302" t="s">
        <v>27149</v>
      </c>
      <c r="B1352" s="302" t="s">
        <v>27150</v>
      </c>
      <c r="C1352">
        <v>6</v>
      </c>
      <c r="D1352">
        <v>45</v>
      </c>
      <c r="E1352">
        <v>0.7</v>
      </c>
      <c r="F1352">
        <v>8.5</v>
      </c>
      <c r="G1352">
        <v>8.5</v>
      </c>
    </row>
    <row r="1353" spans="1:7">
      <c r="A1353" s="302" t="s">
        <v>20306</v>
      </c>
      <c r="B1353" s="302" t="s">
        <v>23658</v>
      </c>
      <c r="C1353">
        <v>6</v>
      </c>
      <c r="D1353">
        <v>40</v>
      </c>
      <c r="E1353">
        <v>0.7</v>
      </c>
      <c r="F1353">
        <v>9.85</v>
      </c>
      <c r="G1353">
        <v>9.5500000000000007</v>
      </c>
    </row>
    <row r="1354" spans="1:7">
      <c r="A1354" s="302" t="s">
        <v>20307</v>
      </c>
      <c r="B1354" s="302" t="s">
        <v>23659</v>
      </c>
      <c r="C1354">
        <v>6</v>
      </c>
      <c r="D1354">
        <v>40</v>
      </c>
      <c r="E1354">
        <v>0.7</v>
      </c>
      <c r="F1354">
        <v>18</v>
      </c>
      <c r="G1354">
        <v>18</v>
      </c>
    </row>
    <row r="1355" spans="1:7">
      <c r="A1355" s="302" t="s">
        <v>20308</v>
      </c>
      <c r="B1355" s="302" t="s">
        <v>23660</v>
      </c>
      <c r="C1355">
        <v>6</v>
      </c>
      <c r="D1355">
        <v>15</v>
      </c>
      <c r="E1355">
        <v>1</v>
      </c>
      <c r="F1355">
        <v>6.65</v>
      </c>
      <c r="G1355">
        <v>6.45</v>
      </c>
    </row>
    <row r="1356" spans="1:7">
      <c r="A1356" s="302" t="s">
        <v>27151</v>
      </c>
      <c r="B1356" s="302" t="s">
        <v>27152</v>
      </c>
      <c r="C1356">
        <v>6</v>
      </c>
      <c r="D1356">
        <v>17</v>
      </c>
      <c r="E1356">
        <v>0.7</v>
      </c>
      <c r="F1356">
        <v>5.85</v>
      </c>
      <c r="G1356">
        <v>5.67</v>
      </c>
    </row>
    <row r="1357" spans="1:7">
      <c r="A1357" s="302" t="s">
        <v>20309</v>
      </c>
      <c r="B1357" s="302" t="s">
        <v>23661</v>
      </c>
      <c r="C1357">
        <v>6</v>
      </c>
      <c r="D1357">
        <v>15</v>
      </c>
      <c r="E1357">
        <v>1</v>
      </c>
      <c r="F1357">
        <v>6.35</v>
      </c>
      <c r="G1357">
        <v>6.16</v>
      </c>
    </row>
    <row r="1358" spans="1:7">
      <c r="A1358" s="302" t="s">
        <v>27153</v>
      </c>
      <c r="B1358" s="302" t="s">
        <v>27154</v>
      </c>
      <c r="C1358">
        <v>6</v>
      </c>
      <c r="D1358">
        <v>43</v>
      </c>
      <c r="E1358">
        <v>0.7</v>
      </c>
      <c r="F1358">
        <v>25.25</v>
      </c>
      <c r="G1358">
        <v>24.49</v>
      </c>
    </row>
    <row r="1359" spans="1:7">
      <c r="A1359" s="302" t="s">
        <v>20310</v>
      </c>
      <c r="B1359" s="302" t="s">
        <v>23662</v>
      </c>
      <c r="C1359">
        <v>6</v>
      </c>
      <c r="D1359">
        <v>40</v>
      </c>
      <c r="E1359">
        <v>0.7</v>
      </c>
      <c r="F1359">
        <v>18.45</v>
      </c>
      <c r="G1359">
        <v>17.899999999999999</v>
      </c>
    </row>
    <row r="1360" spans="1:7">
      <c r="A1360" s="302" t="s">
        <v>27155</v>
      </c>
      <c r="B1360" s="302" t="s">
        <v>27156</v>
      </c>
      <c r="C1360">
        <v>3</v>
      </c>
      <c r="D1360">
        <v>40</v>
      </c>
      <c r="E1360">
        <v>0.7</v>
      </c>
      <c r="F1360">
        <v>84.75</v>
      </c>
      <c r="G1360">
        <v>82.21</v>
      </c>
    </row>
    <row r="1361" spans="1:7">
      <c r="A1361" s="302" t="s">
        <v>20311</v>
      </c>
      <c r="B1361" s="302" t="s">
        <v>23663</v>
      </c>
      <c r="C1361">
        <v>6</v>
      </c>
      <c r="D1361">
        <v>37.5</v>
      </c>
      <c r="E1361">
        <v>0.7</v>
      </c>
      <c r="F1361">
        <v>16.05</v>
      </c>
      <c r="G1361">
        <v>15.57</v>
      </c>
    </row>
    <row r="1362" spans="1:7">
      <c r="A1362" s="302" t="s">
        <v>20312</v>
      </c>
      <c r="B1362" s="302" t="s">
        <v>27157</v>
      </c>
      <c r="C1362">
        <v>6</v>
      </c>
      <c r="D1362">
        <v>40</v>
      </c>
      <c r="E1362">
        <v>0.7</v>
      </c>
      <c r="F1362">
        <v>19.95</v>
      </c>
      <c r="G1362">
        <v>19.350000000000001</v>
      </c>
    </row>
    <row r="1363" spans="1:7">
      <c r="A1363" s="302" t="s">
        <v>27158</v>
      </c>
      <c r="B1363" s="302" t="s">
        <v>27159</v>
      </c>
      <c r="C1363">
        <v>3</v>
      </c>
      <c r="D1363">
        <v>42</v>
      </c>
      <c r="E1363">
        <v>0.7</v>
      </c>
      <c r="F1363">
        <v>28.65</v>
      </c>
      <c r="G1363">
        <v>27.79</v>
      </c>
    </row>
    <row r="1364" spans="1:7">
      <c r="A1364" s="302" t="s">
        <v>20313</v>
      </c>
      <c r="B1364" s="302" t="s">
        <v>23664</v>
      </c>
      <c r="C1364">
        <v>6</v>
      </c>
      <c r="D1364">
        <v>46</v>
      </c>
      <c r="E1364">
        <v>0.7</v>
      </c>
      <c r="F1364">
        <v>22.85</v>
      </c>
      <c r="G1364">
        <v>22.16</v>
      </c>
    </row>
    <row r="1365" spans="1:7">
      <c r="A1365" s="302" t="s">
        <v>20314</v>
      </c>
      <c r="B1365" s="302" t="s">
        <v>23665</v>
      </c>
      <c r="C1365">
        <v>6</v>
      </c>
      <c r="D1365">
        <v>40</v>
      </c>
      <c r="E1365">
        <v>0.7</v>
      </c>
      <c r="F1365">
        <v>56.75</v>
      </c>
      <c r="G1365">
        <v>55.05</v>
      </c>
    </row>
    <row r="1366" spans="1:7">
      <c r="A1366" s="302" t="s">
        <v>20315</v>
      </c>
      <c r="B1366" s="302" t="s">
        <v>23666</v>
      </c>
      <c r="C1366">
        <v>6</v>
      </c>
      <c r="D1366">
        <v>40</v>
      </c>
      <c r="E1366">
        <v>0.7</v>
      </c>
      <c r="F1366">
        <v>12.45</v>
      </c>
      <c r="G1366">
        <v>12.08</v>
      </c>
    </row>
    <row r="1367" spans="1:7">
      <c r="A1367" s="302" t="s">
        <v>20316</v>
      </c>
      <c r="B1367" s="302" t="s">
        <v>23667</v>
      </c>
      <c r="C1367">
        <v>12</v>
      </c>
      <c r="D1367">
        <v>40</v>
      </c>
      <c r="E1367">
        <v>1</v>
      </c>
      <c r="F1367">
        <v>13.15</v>
      </c>
      <c r="G1367">
        <v>12.76</v>
      </c>
    </row>
    <row r="1368" spans="1:7">
      <c r="A1368" s="302" t="s">
        <v>20317</v>
      </c>
      <c r="B1368" s="302" t="s">
        <v>23668</v>
      </c>
      <c r="C1368">
        <v>6</v>
      </c>
      <c r="D1368">
        <v>40</v>
      </c>
      <c r="E1368">
        <v>0.7</v>
      </c>
      <c r="F1368">
        <v>6.5</v>
      </c>
      <c r="G1368">
        <v>6.5</v>
      </c>
    </row>
    <row r="1369" spans="1:7">
      <c r="A1369" s="302" t="s">
        <v>27160</v>
      </c>
      <c r="B1369" s="302" t="s">
        <v>27161</v>
      </c>
      <c r="C1369">
        <v>6</v>
      </c>
      <c r="D1369">
        <v>43</v>
      </c>
      <c r="E1369">
        <v>0.7</v>
      </c>
      <c r="F1369">
        <v>15.95</v>
      </c>
      <c r="G1369">
        <v>15.47</v>
      </c>
    </row>
    <row r="1370" spans="1:7">
      <c r="A1370" s="302" t="s">
        <v>20318</v>
      </c>
      <c r="B1370" s="302" t="s">
        <v>23669</v>
      </c>
      <c r="C1370">
        <v>6</v>
      </c>
      <c r="D1370">
        <v>43</v>
      </c>
      <c r="E1370">
        <v>1</v>
      </c>
      <c r="F1370">
        <v>16</v>
      </c>
      <c r="G1370">
        <v>16</v>
      </c>
    </row>
    <row r="1371" spans="1:7">
      <c r="A1371" s="302" t="s">
        <v>20319</v>
      </c>
      <c r="B1371" s="302" t="s">
        <v>23670</v>
      </c>
      <c r="C1371">
        <v>6</v>
      </c>
      <c r="D1371">
        <v>43</v>
      </c>
      <c r="E1371">
        <v>0.7</v>
      </c>
      <c r="F1371">
        <v>16</v>
      </c>
      <c r="G1371">
        <v>16</v>
      </c>
    </row>
    <row r="1372" spans="1:7">
      <c r="A1372" s="302" t="s">
        <v>27162</v>
      </c>
      <c r="B1372" s="302" t="s">
        <v>27163</v>
      </c>
      <c r="C1372">
        <v>6</v>
      </c>
      <c r="D1372">
        <v>43</v>
      </c>
      <c r="E1372">
        <v>0.7</v>
      </c>
      <c r="F1372">
        <v>16.75</v>
      </c>
      <c r="G1372">
        <v>16.25</v>
      </c>
    </row>
    <row r="1373" spans="1:7">
      <c r="A1373" s="302" t="s">
        <v>20320</v>
      </c>
      <c r="B1373" s="302" t="s">
        <v>23671</v>
      </c>
      <c r="C1373">
        <v>6</v>
      </c>
      <c r="D1373">
        <v>43</v>
      </c>
      <c r="E1373">
        <v>0.7</v>
      </c>
      <c r="F1373">
        <v>15.85</v>
      </c>
      <c r="G1373">
        <v>15.37</v>
      </c>
    </row>
    <row r="1374" spans="1:7">
      <c r="A1374" s="302" t="s">
        <v>20321</v>
      </c>
      <c r="B1374" s="302" t="s">
        <v>23672</v>
      </c>
      <c r="C1374">
        <v>6</v>
      </c>
      <c r="D1374">
        <v>43</v>
      </c>
      <c r="E1374">
        <v>1</v>
      </c>
      <c r="F1374">
        <v>17.25</v>
      </c>
      <c r="G1374">
        <v>16.73</v>
      </c>
    </row>
    <row r="1375" spans="1:7">
      <c r="A1375" s="302" t="s">
        <v>20322</v>
      </c>
      <c r="B1375" s="302" t="s">
        <v>23673</v>
      </c>
      <c r="C1375">
        <v>6</v>
      </c>
      <c r="D1375">
        <v>15</v>
      </c>
      <c r="E1375">
        <v>0.75</v>
      </c>
      <c r="F1375">
        <v>4.25</v>
      </c>
      <c r="G1375">
        <v>4.12</v>
      </c>
    </row>
    <row r="1376" spans="1:7">
      <c r="A1376" s="302" t="s">
        <v>20323</v>
      </c>
      <c r="B1376" s="302" t="s">
        <v>23674</v>
      </c>
      <c r="C1376">
        <v>6</v>
      </c>
      <c r="D1376">
        <v>15</v>
      </c>
      <c r="E1376">
        <v>0.75</v>
      </c>
      <c r="F1376">
        <v>4.6500000000000004</v>
      </c>
      <c r="G1376">
        <v>4.51</v>
      </c>
    </row>
    <row r="1377" spans="1:7">
      <c r="A1377" s="302" t="s">
        <v>27164</v>
      </c>
      <c r="B1377" s="302" t="s">
        <v>27165</v>
      </c>
      <c r="C1377">
        <v>6</v>
      </c>
      <c r="D1377">
        <v>14.8</v>
      </c>
      <c r="E1377">
        <v>0.75</v>
      </c>
      <c r="F1377">
        <v>4.55</v>
      </c>
      <c r="G1377">
        <v>4.41</v>
      </c>
    </row>
    <row r="1378" spans="1:7">
      <c r="A1378" s="302" t="s">
        <v>27166</v>
      </c>
      <c r="B1378" s="302" t="s">
        <v>27167</v>
      </c>
      <c r="C1378">
        <v>6</v>
      </c>
      <c r="D1378">
        <v>43.5</v>
      </c>
      <c r="E1378">
        <v>0.7</v>
      </c>
      <c r="F1378">
        <v>23.95</v>
      </c>
      <c r="G1378">
        <v>23.23</v>
      </c>
    </row>
    <row r="1379" spans="1:7">
      <c r="A1379" s="302" t="s">
        <v>20324</v>
      </c>
      <c r="B1379" s="302" t="s">
        <v>23675</v>
      </c>
      <c r="C1379">
        <v>6</v>
      </c>
      <c r="D1379">
        <v>43.5</v>
      </c>
      <c r="E1379">
        <v>0.7</v>
      </c>
      <c r="F1379">
        <v>26.05</v>
      </c>
      <c r="G1379">
        <v>25.27</v>
      </c>
    </row>
    <row r="1380" spans="1:7">
      <c r="A1380" s="302" t="s">
        <v>20325</v>
      </c>
      <c r="B1380" s="302" t="s">
        <v>23676</v>
      </c>
      <c r="C1380">
        <v>6</v>
      </c>
      <c r="D1380">
        <v>40</v>
      </c>
      <c r="E1380">
        <v>1</v>
      </c>
      <c r="F1380">
        <v>8</v>
      </c>
      <c r="G1380">
        <v>8</v>
      </c>
    </row>
    <row r="1381" spans="1:7">
      <c r="A1381" s="302" t="s">
        <v>20326</v>
      </c>
      <c r="B1381" s="302" t="s">
        <v>23677</v>
      </c>
      <c r="C1381">
        <v>6</v>
      </c>
      <c r="D1381">
        <v>45</v>
      </c>
      <c r="E1381">
        <v>0.7</v>
      </c>
      <c r="F1381">
        <v>3.95</v>
      </c>
      <c r="G1381">
        <v>3.83</v>
      </c>
    </row>
    <row r="1382" spans="1:7">
      <c r="A1382" s="302" t="s">
        <v>27168</v>
      </c>
      <c r="B1382" s="302" t="s">
        <v>23678</v>
      </c>
      <c r="C1382">
        <v>12</v>
      </c>
      <c r="D1382">
        <v>45</v>
      </c>
      <c r="E1382">
        <v>1</v>
      </c>
      <c r="F1382">
        <v>3.95</v>
      </c>
      <c r="G1382">
        <v>3.83</v>
      </c>
    </row>
    <row r="1383" spans="1:7">
      <c r="A1383" s="302" t="s">
        <v>20327</v>
      </c>
      <c r="B1383" s="302" t="s">
        <v>23679</v>
      </c>
      <c r="C1383">
        <v>8</v>
      </c>
      <c r="D1383">
        <v>45</v>
      </c>
      <c r="E1383">
        <v>0.2</v>
      </c>
      <c r="F1383">
        <v>1.75</v>
      </c>
      <c r="G1383">
        <v>1.7</v>
      </c>
    </row>
    <row r="1384" spans="1:7">
      <c r="A1384" s="302" t="s">
        <v>20328</v>
      </c>
      <c r="B1384" s="302" t="s">
        <v>23680</v>
      </c>
      <c r="C1384">
        <v>6</v>
      </c>
      <c r="D1384">
        <v>40</v>
      </c>
      <c r="E1384">
        <v>0.7</v>
      </c>
      <c r="F1384">
        <v>12.95</v>
      </c>
      <c r="G1384">
        <v>12.3</v>
      </c>
    </row>
    <row r="1385" spans="1:7">
      <c r="A1385" s="302" t="s">
        <v>20329</v>
      </c>
      <c r="B1385" s="302" t="s">
        <v>23681</v>
      </c>
      <c r="C1385">
        <v>6</v>
      </c>
      <c r="D1385">
        <v>40</v>
      </c>
      <c r="E1385">
        <v>1</v>
      </c>
      <c r="F1385">
        <v>4.6500000000000004</v>
      </c>
      <c r="G1385">
        <v>4.42</v>
      </c>
    </row>
    <row r="1386" spans="1:7">
      <c r="A1386" s="302" t="s">
        <v>20330</v>
      </c>
      <c r="B1386" s="302" t="s">
        <v>23682</v>
      </c>
      <c r="C1386">
        <v>6</v>
      </c>
      <c r="D1386">
        <v>40</v>
      </c>
      <c r="E1386">
        <v>0.7</v>
      </c>
      <c r="F1386">
        <v>6.5</v>
      </c>
      <c r="G1386">
        <v>6.5</v>
      </c>
    </row>
    <row r="1387" spans="1:7">
      <c r="A1387" s="302" t="s">
        <v>20331</v>
      </c>
      <c r="B1387" s="302" t="s">
        <v>23683</v>
      </c>
      <c r="C1387">
        <v>6</v>
      </c>
      <c r="D1387">
        <v>52</v>
      </c>
      <c r="E1387">
        <v>0.7</v>
      </c>
      <c r="F1387">
        <v>24</v>
      </c>
      <c r="G1387">
        <v>24</v>
      </c>
    </row>
    <row r="1388" spans="1:7">
      <c r="A1388" s="302" t="s">
        <v>27169</v>
      </c>
      <c r="B1388" s="302" t="s">
        <v>27170</v>
      </c>
      <c r="C1388">
        <v>6</v>
      </c>
      <c r="D1388">
        <v>45</v>
      </c>
      <c r="E1388">
        <v>0.7</v>
      </c>
      <c r="F1388">
        <v>47.95</v>
      </c>
      <c r="G1388">
        <v>46.51</v>
      </c>
    </row>
    <row r="1389" spans="1:7">
      <c r="A1389" s="302" t="s">
        <v>20332</v>
      </c>
      <c r="B1389" s="302" t="s">
        <v>23684</v>
      </c>
      <c r="C1389">
        <v>1</v>
      </c>
      <c r="D1389">
        <v>40</v>
      </c>
      <c r="E1389">
        <v>0.7</v>
      </c>
      <c r="F1389">
        <v>85.05</v>
      </c>
      <c r="G1389">
        <v>82.5</v>
      </c>
    </row>
    <row r="1390" spans="1:7">
      <c r="A1390" s="302" t="s">
        <v>20333</v>
      </c>
      <c r="B1390" s="302" t="s">
        <v>23685</v>
      </c>
      <c r="C1390">
        <v>6</v>
      </c>
      <c r="D1390">
        <v>25</v>
      </c>
      <c r="E1390">
        <v>0.5</v>
      </c>
      <c r="F1390">
        <v>17.05</v>
      </c>
      <c r="G1390">
        <v>16.54</v>
      </c>
    </row>
    <row r="1391" spans="1:7">
      <c r="A1391" s="302" t="s">
        <v>20334</v>
      </c>
      <c r="B1391" s="302" t="s">
        <v>23686</v>
      </c>
      <c r="C1391">
        <v>6</v>
      </c>
      <c r="D1391">
        <v>25</v>
      </c>
      <c r="E1391">
        <v>0.5</v>
      </c>
      <c r="F1391">
        <v>17.05</v>
      </c>
      <c r="G1391">
        <v>16.54</v>
      </c>
    </row>
    <row r="1392" spans="1:7">
      <c r="A1392" s="302" t="s">
        <v>20335</v>
      </c>
      <c r="B1392" s="302" t="s">
        <v>23687</v>
      </c>
      <c r="C1392">
        <v>6</v>
      </c>
      <c r="D1392">
        <v>25</v>
      </c>
      <c r="E1392">
        <v>0.5</v>
      </c>
      <c r="F1392">
        <v>17.05</v>
      </c>
      <c r="G1392">
        <v>16.54</v>
      </c>
    </row>
    <row r="1393" spans="1:7">
      <c r="A1393" s="302" t="s">
        <v>20336</v>
      </c>
      <c r="B1393" s="302" t="s">
        <v>23688</v>
      </c>
      <c r="C1393">
        <v>6</v>
      </c>
      <c r="D1393">
        <v>25</v>
      </c>
      <c r="E1393">
        <v>0.5</v>
      </c>
      <c r="F1393">
        <v>17.05</v>
      </c>
      <c r="G1393">
        <v>16.54</v>
      </c>
    </row>
    <row r="1394" spans="1:7">
      <c r="A1394" s="302" t="s">
        <v>20337</v>
      </c>
      <c r="B1394" s="302" t="s">
        <v>23689</v>
      </c>
      <c r="C1394">
        <v>6</v>
      </c>
      <c r="D1394">
        <v>25</v>
      </c>
      <c r="E1394">
        <v>0.5</v>
      </c>
      <c r="F1394">
        <v>17.05</v>
      </c>
      <c r="G1394">
        <v>16.54</v>
      </c>
    </row>
    <row r="1395" spans="1:7">
      <c r="A1395" s="302" t="s">
        <v>20338</v>
      </c>
      <c r="B1395" s="302" t="s">
        <v>23690</v>
      </c>
      <c r="C1395">
        <v>6</v>
      </c>
      <c r="D1395">
        <v>25</v>
      </c>
      <c r="E1395">
        <v>0.5</v>
      </c>
      <c r="F1395">
        <v>17.05</v>
      </c>
      <c r="G1395">
        <v>16.54</v>
      </c>
    </row>
    <row r="1396" spans="1:7">
      <c r="A1396" s="302" t="s">
        <v>20339</v>
      </c>
      <c r="B1396" s="302" t="s">
        <v>23691</v>
      </c>
      <c r="C1396">
        <v>6</v>
      </c>
      <c r="D1396">
        <v>40</v>
      </c>
      <c r="E1396">
        <v>0.7</v>
      </c>
      <c r="F1396">
        <v>11.35</v>
      </c>
      <c r="G1396">
        <v>11.01</v>
      </c>
    </row>
    <row r="1397" spans="1:7">
      <c r="A1397" s="302" t="s">
        <v>27171</v>
      </c>
      <c r="B1397" s="302" t="s">
        <v>27172</v>
      </c>
      <c r="C1397">
        <v>6</v>
      </c>
      <c r="D1397">
        <v>40</v>
      </c>
      <c r="E1397">
        <v>0.7</v>
      </c>
      <c r="F1397">
        <v>30.85</v>
      </c>
      <c r="G1397">
        <v>29.92</v>
      </c>
    </row>
    <row r="1398" spans="1:7">
      <c r="A1398" s="302" t="s">
        <v>27173</v>
      </c>
      <c r="B1398" s="302" t="s">
        <v>27174</v>
      </c>
      <c r="C1398">
        <v>6</v>
      </c>
      <c r="D1398">
        <v>40</v>
      </c>
      <c r="E1398">
        <v>0.7</v>
      </c>
      <c r="F1398">
        <v>22.25</v>
      </c>
      <c r="G1398">
        <v>21.58</v>
      </c>
    </row>
    <row r="1399" spans="1:7">
      <c r="A1399" s="302" t="s">
        <v>27175</v>
      </c>
      <c r="B1399" s="302" t="s">
        <v>27176</v>
      </c>
      <c r="C1399">
        <v>6</v>
      </c>
      <c r="D1399">
        <v>40</v>
      </c>
      <c r="E1399">
        <v>0.7</v>
      </c>
      <c r="F1399">
        <v>30.85</v>
      </c>
      <c r="G1399">
        <v>29.92</v>
      </c>
    </row>
    <row r="1400" spans="1:7">
      <c r="A1400" s="302" t="s">
        <v>20340</v>
      </c>
      <c r="B1400" s="302" t="s">
        <v>23692</v>
      </c>
      <c r="C1400">
        <v>6</v>
      </c>
      <c r="D1400">
        <v>37.5</v>
      </c>
      <c r="E1400">
        <v>1</v>
      </c>
      <c r="F1400">
        <v>18.55</v>
      </c>
      <c r="G1400">
        <v>17.989999999999998</v>
      </c>
    </row>
    <row r="1401" spans="1:7">
      <c r="A1401" s="302" t="s">
        <v>20341</v>
      </c>
      <c r="B1401" s="302" t="s">
        <v>23693</v>
      </c>
      <c r="C1401">
        <v>6</v>
      </c>
      <c r="D1401">
        <v>37.5</v>
      </c>
      <c r="E1401">
        <v>0.7</v>
      </c>
      <c r="F1401">
        <v>18.95</v>
      </c>
      <c r="G1401">
        <v>18.38</v>
      </c>
    </row>
    <row r="1402" spans="1:7">
      <c r="A1402" s="302" t="s">
        <v>20342</v>
      </c>
      <c r="B1402" s="302" t="s">
        <v>23694</v>
      </c>
      <c r="C1402">
        <v>6</v>
      </c>
      <c r="D1402">
        <v>40</v>
      </c>
      <c r="E1402">
        <v>0.7</v>
      </c>
      <c r="F1402">
        <v>15.95</v>
      </c>
      <c r="G1402">
        <v>15.47</v>
      </c>
    </row>
    <row r="1403" spans="1:7">
      <c r="A1403" s="302" t="s">
        <v>20343</v>
      </c>
      <c r="B1403" s="302" t="s">
        <v>23695</v>
      </c>
      <c r="C1403">
        <v>6</v>
      </c>
      <c r="D1403">
        <v>40</v>
      </c>
      <c r="E1403">
        <v>0.7</v>
      </c>
      <c r="F1403">
        <v>18.75</v>
      </c>
      <c r="G1403">
        <v>18.190000000000001</v>
      </c>
    </row>
    <row r="1404" spans="1:7">
      <c r="A1404" s="302" t="s">
        <v>20344</v>
      </c>
      <c r="B1404" s="302" t="s">
        <v>23696</v>
      </c>
      <c r="C1404">
        <v>1</v>
      </c>
      <c r="D1404">
        <v>45</v>
      </c>
      <c r="E1404">
        <v>0.7</v>
      </c>
      <c r="F1404">
        <v>239.85</v>
      </c>
      <c r="G1404">
        <v>232.65</v>
      </c>
    </row>
    <row r="1405" spans="1:7">
      <c r="A1405" s="302" t="s">
        <v>20345</v>
      </c>
      <c r="B1405" s="302" t="s">
        <v>23697</v>
      </c>
      <c r="C1405">
        <v>6</v>
      </c>
      <c r="D1405">
        <v>45</v>
      </c>
      <c r="E1405">
        <v>0.7</v>
      </c>
      <c r="F1405">
        <v>44.85</v>
      </c>
      <c r="G1405">
        <v>43.5</v>
      </c>
    </row>
    <row r="1406" spans="1:7">
      <c r="A1406" s="302" t="s">
        <v>20346</v>
      </c>
      <c r="B1406" s="302" t="s">
        <v>23698</v>
      </c>
      <c r="C1406">
        <v>2</v>
      </c>
      <c r="D1406">
        <v>40</v>
      </c>
      <c r="E1406">
        <v>0.7</v>
      </c>
      <c r="F1406">
        <v>43.05</v>
      </c>
      <c r="G1406">
        <v>41.76</v>
      </c>
    </row>
    <row r="1407" spans="1:7">
      <c r="A1407" s="302" t="s">
        <v>20347</v>
      </c>
      <c r="B1407" s="302" t="s">
        <v>27177</v>
      </c>
      <c r="C1407">
        <v>6</v>
      </c>
      <c r="D1407">
        <v>45</v>
      </c>
      <c r="E1407">
        <v>0.7</v>
      </c>
      <c r="F1407">
        <v>22.95</v>
      </c>
      <c r="G1407">
        <v>22.95</v>
      </c>
    </row>
    <row r="1408" spans="1:7">
      <c r="A1408" s="302" t="s">
        <v>20348</v>
      </c>
      <c r="B1408" s="302" t="s">
        <v>23699</v>
      </c>
      <c r="C1408">
        <v>6</v>
      </c>
      <c r="D1408">
        <v>37.5</v>
      </c>
      <c r="E1408">
        <v>1</v>
      </c>
      <c r="F1408">
        <v>1.95</v>
      </c>
      <c r="G1408">
        <v>1.89</v>
      </c>
    </row>
    <row r="1409" spans="1:7">
      <c r="A1409" s="302" t="s">
        <v>20349</v>
      </c>
      <c r="B1409" s="302" t="s">
        <v>23700</v>
      </c>
      <c r="C1409">
        <v>6</v>
      </c>
      <c r="D1409">
        <v>46</v>
      </c>
      <c r="E1409">
        <v>0.5</v>
      </c>
      <c r="F1409">
        <v>18</v>
      </c>
      <c r="G1409">
        <v>18</v>
      </c>
    </row>
    <row r="1410" spans="1:7">
      <c r="A1410" s="302" t="s">
        <v>20350</v>
      </c>
      <c r="B1410" s="302" t="s">
        <v>23701</v>
      </c>
      <c r="C1410">
        <v>6</v>
      </c>
      <c r="D1410">
        <v>45</v>
      </c>
      <c r="E1410">
        <v>0.7</v>
      </c>
      <c r="F1410">
        <v>33.950000000000003</v>
      </c>
      <c r="G1410">
        <v>32.93</v>
      </c>
    </row>
    <row r="1411" spans="1:7">
      <c r="A1411" s="302" t="s">
        <v>27178</v>
      </c>
      <c r="B1411" s="302" t="s">
        <v>27179</v>
      </c>
      <c r="C1411">
        <v>6</v>
      </c>
      <c r="D1411">
        <v>43</v>
      </c>
      <c r="E1411">
        <v>0.7</v>
      </c>
      <c r="F1411">
        <v>27.55</v>
      </c>
      <c r="G1411">
        <v>26.72</v>
      </c>
    </row>
    <row r="1412" spans="1:7">
      <c r="A1412" s="302" t="s">
        <v>20351</v>
      </c>
      <c r="B1412" s="302" t="s">
        <v>23702</v>
      </c>
      <c r="C1412">
        <v>6</v>
      </c>
      <c r="D1412">
        <v>45</v>
      </c>
      <c r="E1412">
        <v>0.7</v>
      </c>
      <c r="F1412">
        <v>27.95</v>
      </c>
      <c r="G1412">
        <v>27.11</v>
      </c>
    </row>
    <row r="1413" spans="1:7">
      <c r="A1413" s="302" t="s">
        <v>20352</v>
      </c>
      <c r="B1413" s="302" t="s">
        <v>23703</v>
      </c>
      <c r="C1413">
        <v>6</v>
      </c>
      <c r="D1413">
        <v>43</v>
      </c>
      <c r="E1413">
        <v>0.7</v>
      </c>
      <c r="F1413">
        <v>45.85</v>
      </c>
      <c r="G1413">
        <v>44.47</v>
      </c>
    </row>
    <row r="1414" spans="1:7">
      <c r="A1414" s="302" t="s">
        <v>27180</v>
      </c>
      <c r="B1414" s="302" t="s">
        <v>27181</v>
      </c>
      <c r="C1414">
        <v>6</v>
      </c>
      <c r="D1414">
        <v>40</v>
      </c>
      <c r="E1414">
        <v>0.7</v>
      </c>
      <c r="F1414">
        <v>16.5</v>
      </c>
      <c r="G1414">
        <v>16.5</v>
      </c>
    </row>
    <row r="1415" spans="1:7">
      <c r="A1415" s="302" t="s">
        <v>20353</v>
      </c>
      <c r="B1415" s="302" t="s">
        <v>23704</v>
      </c>
      <c r="C1415">
        <v>6</v>
      </c>
      <c r="D1415">
        <v>40</v>
      </c>
      <c r="E1415">
        <v>0.7</v>
      </c>
      <c r="F1415">
        <v>6.35</v>
      </c>
      <c r="G1415">
        <v>6.16</v>
      </c>
    </row>
    <row r="1416" spans="1:7">
      <c r="A1416" s="302" t="s">
        <v>20354</v>
      </c>
      <c r="B1416" s="302" t="s">
        <v>23705</v>
      </c>
      <c r="C1416">
        <v>4</v>
      </c>
      <c r="D1416">
        <v>45</v>
      </c>
      <c r="E1416">
        <v>0.7</v>
      </c>
      <c r="F1416">
        <v>68.75</v>
      </c>
      <c r="G1416">
        <v>66.69</v>
      </c>
    </row>
    <row r="1417" spans="1:7">
      <c r="A1417" s="302" t="s">
        <v>20355</v>
      </c>
      <c r="B1417" s="302" t="s">
        <v>23706</v>
      </c>
      <c r="C1417">
        <v>6</v>
      </c>
      <c r="D1417">
        <v>40</v>
      </c>
      <c r="E1417">
        <v>0.7</v>
      </c>
      <c r="F1417">
        <v>16.95</v>
      </c>
      <c r="G1417">
        <v>16.100000000000001</v>
      </c>
    </row>
    <row r="1418" spans="1:7">
      <c r="A1418" s="302" t="s">
        <v>20356</v>
      </c>
      <c r="B1418" s="302" t="s">
        <v>23707</v>
      </c>
      <c r="C1418">
        <v>6</v>
      </c>
      <c r="D1418">
        <v>46</v>
      </c>
      <c r="E1418">
        <v>0.7</v>
      </c>
      <c r="F1418">
        <v>38.75</v>
      </c>
      <c r="G1418">
        <v>36.81</v>
      </c>
    </row>
    <row r="1419" spans="1:7">
      <c r="A1419" s="302" t="s">
        <v>20357</v>
      </c>
      <c r="B1419" s="302" t="s">
        <v>23708</v>
      </c>
      <c r="C1419">
        <v>6</v>
      </c>
      <c r="D1419">
        <v>43</v>
      </c>
      <c r="E1419">
        <v>0.7</v>
      </c>
      <c r="F1419">
        <v>20.85</v>
      </c>
      <c r="G1419">
        <v>20.22</v>
      </c>
    </row>
    <row r="1420" spans="1:7">
      <c r="A1420" s="302" t="s">
        <v>20358</v>
      </c>
      <c r="B1420" s="302" t="s">
        <v>23709</v>
      </c>
      <c r="C1420">
        <v>6</v>
      </c>
      <c r="D1420">
        <v>43</v>
      </c>
      <c r="E1420">
        <v>0.7</v>
      </c>
      <c r="F1420">
        <v>37.950000000000003</v>
      </c>
      <c r="G1420">
        <v>36.81</v>
      </c>
    </row>
    <row r="1421" spans="1:7">
      <c r="A1421" s="302" t="s">
        <v>20359</v>
      </c>
      <c r="B1421" s="302" t="s">
        <v>23710</v>
      </c>
      <c r="C1421">
        <v>6</v>
      </c>
      <c r="D1421">
        <v>40</v>
      </c>
      <c r="E1421">
        <v>0.7</v>
      </c>
      <c r="F1421">
        <v>23.05</v>
      </c>
      <c r="G1421">
        <v>22.36</v>
      </c>
    </row>
    <row r="1422" spans="1:7">
      <c r="A1422" s="302" t="s">
        <v>20360</v>
      </c>
      <c r="B1422" s="302" t="s">
        <v>23711</v>
      </c>
      <c r="C1422">
        <v>6</v>
      </c>
      <c r="D1422">
        <v>42</v>
      </c>
      <c r="E1422">
        <v>0.7</v>
      </c>
      <c r="F1422">
        <v>16.45</v>
      </c>
      <c r="G1422">
        <v>15.96</v>
      </c>
    </row>
    <row r="1423" spans="1:7">
      <c r="A1423" s="302" t="s">
        <v>20361</v>
      </c>
      <c r="B1423" s="302" t="s">
        <v>23712</v>
      </c>
      <c r="C1423">
        <v>6</v>
      </c>
      <c r="D1423">
        <v>40</v>
      </c>
      <c r="E1423">
        <v>0.5</v>
      </c>
      <c r="F1423">
        <v>14</v>
      </c>
      <c r="G1423">
        <v>14</v>
      </c>
    </row>
    <row r="1424" spans="1:7">
      <c r="A1424" s="302" t="s">
        <v>20362</v>
      </c>
      <c r="B1424" s="302" t="s">
        <v>23713</v>
      </c>
      <c r="C1424">
        <v>6</v>
      </c>
      <c r="D1424">
        <v>40</v>
      </c>
      <c r="E1424">
        <v>0.5</v>
      </c>
      <c r="F1424">
        <v>16.45</v>
      </c>
      <c r="G1424">
        <v>15.96</v>
      </c>
    </row>
    <row r="1425" spans="1:7">
      <c r="A1425" s="302" t="s">
        <v>20363</v>
      </c>
      <c r="B1425" s="302" t="s">
        <v>23714</v>
      </c>
      <c r="C1425">
        <v>10</v>
      </c>
      <c r="D1425">
        <v>40</v>
      </c>
      <c r="E1425">
        <v>0.5</v>
      </c>
      <c r="F1425">
        <v>15</v>
      </c>
      <c r="G1425">
        <v>15</v>
      </c>
    </row>
    <row r="1426" spans="1:7">
      <c r="A1426" s="302" t="s">
        <v>20364</v>
      </c>
      <c r="B1426" s="302" t="s">
        <v>23715</v>
      </c>
      <c r="C1426">
        <v>6</v>
      </c>
      <c r="D1426">
        <v>43</v>
      </c>
      <c r="E1426">
        <v>0.7</v>
      </c>
      <c r="F1426">
        <v>14.45</v>
      </c>
      <c r="G1426">
        <v>14.02</v>
      </c>
    </row>
    <row r="1427" spans="1:7">
      <c r="A1427" s="302" t="s">
        <v>20365</v>
      </c>
      <c r="B1427" s="302" t="s">
        <v>23716</v>
      </c>
      <c r="C1427">
        <v>6</v>
      </c>
      <c r="D1427">
        <v>20</v>
      </c>
      <c r="E1427">
        <v>0.5</v>
      </c>
      <c r="F1427">
        <v>8.9499999999999993</v>
      </c>
      <c r="G1427">
        <v>8.68</v>
      </c>
    </row>
    <row r="1428" spans="1:7">
      <c r="A1428" s="302" t="s">
        <v>20366</v>
      </c>
      <c r="B1428" s="302" t="s">
        <v>23717</v>
      </c>
      <c r="C1428">
        <v>6</v>
      </c>
      <c r="D1428">
        <v>20</v>
      </c>
      <c r="E1428">
        <v>0.5</v>
      </c>
      <c r="F1428">
        <v>8.0500000000000007</v>
      </c>
      <c r="G1428">
        <v>7.81</v>
      </c>
    </row>
    <row r="1429" spans="1:7">
      <c r="A1429" s="302" t="s">
        <v>20367</v>
      </c>
      <c r="B1429" s="302" t="s">
        <v>23718</v>
      </c>
      <c r="C1429">
        <v>6</v>
      </c>
      <c r="D1429">
        <v>20</v>
      </c>
      <c r="E1429">
        <v>0.5</v>
      </c>
      <c r="F1429">
        <v>7.95</v>
      </c>
      <c r="G1429">
        <v>7.71</v>
      </c>
    </row>
    <row r="1430" spans="1:7">
      <c r="A1430" s="302" t="s">
        <v>27182</v>
      </c>
      <c r="B1430" s="302" t="s">
        <v>27183</v>
      </c>
      <c r="C1430">
        <v>6</v>
      </c>
      <c r="D1430">
        <v>40</v>
      </c>
      <c r="E1430">
        <v>0.7</v>
      </c>
      <c r="F1430">
        <v>27.55</v>
      </c>
      <c r="G1430">
        <v>26.72</v>
      </c>
    </row>
    <row r="1431" spans="1:7">
      <c r="A1431" s="302" t="s">
        <v>27184</v>
      </c>
      <c r="B1431" s="302" t="s">
        <v>27185</v>
      </c>
      <c r="C1431">
        <v>6</v>
      </c>
      <c r="D1431">
        <v>46</v>
      </c>
      <c r="E1431">
        <v>0.7</v>
      </c>
      <c r="F1431">
        <v>47.85</v>
      </c>
      <c r="G1431">
        <v>46.41</v>
      </c>
    </row>
    <row r="1432" spans="1:7">
      <c r="A1432" s="302" t="s">
        <v>20368</v>
      </c>
      <c r="B1432" s="302" t="s">
        <v>23719</v>
      </c>
      <c r="C1432">
        <v>6</v>
      </c>
      <c r="D1432">
        <v>46</v>
      </c>
      <c r="E1432">
        <v>0.7</v>
      </c>
      <c r="F1432">
        <v>24.05</v>
      </c>
      <c r="G1432">
        <v>22.85</v>
      </c>
    </row>
    <row r="1433" spans="1:7">
      <c r="A1433" s="302" t="s">
        <v>20369</v>
      </c>
      <c r="B1433" s="302" t="s">
        <v>23720</v>
      </c>
      <c r="C1433">
        <v>6</v>
      </c>
      <c r="D1433">
        <v>42</v>
      </c>
      <c r="E1433">
        <v>0.5</v>
      </c>
      <c r="F1433">
        <v>14.85</v>
      </c>
      <c r="G1433">
        <v>14.4</v>
      </c>
    </row>
    <row r="1434" spans="1:7">
      <c r="A1434" s="302" t="s">
        <v>20370</v>
      </c>
      <c r="B1434" s="302" t="s">
        <v>23721</v>
      </c>
      <c r="C1434">
        <v>6</v>
      </c>
      <c r="D1434">
        <v>42</v>
      </c>
      <c r="E1434">
        <v>0.5</v>
      </c>
      <c r="F1434">
        <v>12.55</v>
      </c>
      <c r="G1434">
        <v>12.17</v>
      </c>
    </row>
    <row r="1435" spans="1:7">
      <c r="A1435" s="302" t="s">
        <v>27186</v>
      </c>
      <c r="B1435" s="302" t="s">
        <v>27187</v>
      </c>
      <c r="C1435">
        <v>6</v>
      </c>
      <c r="D1435">
        <v>40</v>
      </c>
      <c r="E1435">
        <v>0.7</v>
      </c>
      <c r="F1435">
        <v>17.45</v>
      </c>
      <c r="G1435">
        <v>17.45</v>
      </c>
    </row>
    <row r="1436" spans="1:7">
      <c r="A1436" s="302" t="s">
        <v>20371</v>
      </c>
      <c r="B1436" s="302" t="s">
        <v>23722</v>
      </c>
      <c r="C1436">
        <v>6</v>
      </c>
      <c r="D1436">
        <v>40</v>
      </c>
      <c r="E1436">
        <v>0.7</v>
      </c>
      <c r="F1436">
        <v>21.45</v>
      </c>
      <c r="G1436">
        <v>20.81</v>
      </c>
    </row>
    <row r="1437" spans="1:7">
      <c r="A1437" s="302" t="s">
        <v>20372</v>
      </c>
      <c r="B1437" s="302" t="s">
        <v>23723</v>
      </c>
      <c r="C1437">
        <v>6</v>
      </c>
      <c r="D1437">
        <v>43</v>
      </c>
      <c r="E1437">
        <v>0.7</v>
      </c>
      <c r="F1437">
        <v>31.95</v>
      </c>
      <c r="G1437">
        <v>30.99</v>
      </c>
    </row>
    <row r="1438" spans="1:7">
      <c r="A1438" s="302" t="s">
        <v>20373</v>
      </c>
      <c r="B1438" s="302" t="s">
        <v>23724</v>
      </c>
      <c r="C1438">
        <v>6</v>
      </c>
      <c r="D1438">
        <v>40</v>
      </c>
      <c r="E1438">
        <v>0.7</v>
      </c>
      <c r="F1438">
        <v>16.75</v>
      </c>
      <c r="G1438">
        <v>16.75</v>
      </c>
    </row>
    <row r="1439" spans="1:7">
      <c r="A1439" s="302" t="s">
        <v>20374</v>
      </c>
      <c r="B1439" s="302" t="s">
        <v>23725</v>
      </c>
      <c r="C1439">
        <v>6</v>
      </c>
      <c r="D1439">
        <v>40</v>
      </c>
      <c r="E1439">
        <v>0.7</v>
      </c>
      <c r="F1439">
        <v>6</v>
      </c>
      <c r="G1439">
        <v>6</v>
      </c>
    </row>
    <row r="1440" spans="1:7">
      <c r="A1440" s="302" t="s">
        <v>20375</v>
      </c>
      <c r="B1440" s="302" t="s">
        <v>23726</v>
      </c>
      <c r="C1440">
        <v>6</v>
      </c>
      <c r="D1440">
        <v>40</v>
      </c>
      <c r="E1440">
        <v>0.7</v>
      </c>
      <c r="F1440">
        <v>7.35</v>
      </c>
      <c r="G1440">
        <v>7.13</v>
      </c>
    </row>
    <row r="1441" spans="1:7">
      <c r="A1441" s="302" t="s">
        <v>20376</v>
      </c>
      <c r="B1441" s="302" t="s">
        <v>23727</v>
      </c>
      <c r="C1441">
        <v>1</v>
      </c>
      <c r="D1441">
        <v>43</v>
      </c>
      <c r="E1441">
        <v>0.75</v>
      </c>
      <c r="F1441">
        <v>3585.85</v>
      </c>
      <c r="G1441">
        <v>3478.27</v>
      </c>
    </row>
    <row r="1442" spans="1:7">
      <c r="A1442" s="302" t="s">
        <v>20377</v>
      </c>
      <c r="B1442" s="302" t="s">
        <v>23728</v>
      </c>
      <c r="C1442">
        <v>2</v>
      </c>
      <c r="D1442">
        <v>42</v>
      </c>
      <c r="E1442">
        <v>2.1</v>
      </c>
      <c r="F1442">
        <v>95</v>
      </c>
      <c r="G1442">
        <v>95</v>
      </c>
    </row>
    <row r="1443" spans="1:7">
      <c r="A1443" s="302" t="s">
        <v>20378</v>
      </c>
      <c r="B1443" s="302" t="s">
        <v>23729</v>
      </c>
      <c r="C1443">
        <v>6</v>
      </c>
      <c r="D1443">
        <v>43</v>
      </c>
      <c r="E1443">
        <v>0.7</v>
      </c>
      <c r="F1443">
        <v>25.45</v>
      </c>
      <c r="G1443">
        <v>25.45</v>
      </c>
    </row>
    <row r="1444" spans="1:7">
      <c r="A1444" s="302" t="s">
        <v>20379</v>
      </c>
      <c r="B1444" s="302" t="s">
        <v>23730</v>
      </c>
      <c r="C1444">
        <v>6</v>
      </c>
      <c r="D1444">
        <v>43</v>
      </c>
      <c r="E1444">
        <v>0.7</v>
      </c>
      <c r="F1444">
        <v>52.85</v>
      </c>
      <c r="G1444">
        <v>51.26</v>
      </c>
    </row>
    <row r="1445" spans="1:7">
      <c r="A1445" s="302" t="s">
        <v>27188</v>
      </c>
      <c r="B1445" s="302" t="s">
        <v>27189</v>
      </c>
      <c r="C1445">
        <v>6</v>
      </c>
      <c r="D1445">
        <v>40</v>
      </c>
      <c r="E1445">
        <v>0.7</v>
      </c>
      <c r="F1445">
        <v>18.95</v>
      </c>
      <c r="G1445">
        <v>18.38</v>
      </c>
    </row>
    <row r="1446" spans="1:7">
      <c r="A1446" s="302" t="s">
        <v>20380</v>
      </c>
      <c r="B1446" s="302" t="s">
        <v>23731</v>
      </c>
      <c r="C1446">
        <v>6</v>
      </c>
      <c r="D1446">
        <v>38</v>
      </c>
      <c r="E1446">
        <v>0.7</v>
      </c>
      <c r="F1446">
        <v>10.15</v>
      </c>
      <c r="G1446">
        <v>9.85</v>
      </c>
    </row>
    <row r="1447" spans="1:7">
      <c r="A1447" s="302" t="s">
        <v>20381</v>
      </c>
      <c r="B1447" s="302" t="s">
        <v>23732</v>
      </c>
      <c r="C1447">
        <v>6</v>
      </c>
      <c r="D1447">
        <v>40</v>
      </c>
      <c r="E1447">
        <v>0.7</v>
      </c>
      <c r="F1447">
        <v>11.85</v>
      </c>
      <c r="G1447">
        <v>11.85</v>
      </c>
    </row>
    <row r="1448" spans="1:7">
      <c r="A1448" s="302" t="s">
        <v>20382</v>
      </c>
      <c r="B1448" s="302" t="s">
        <v>23733</v>
      </c>
      <c r="C1448">
        <v>6</v>
      </c>
      <c r="D1448">
        <v>40</v>
      </c>
      <c r="E1448">
        <v>0.7</v>
      </c>
      <c r="F1448">
        <v>15.25</v>
      </c>
      <c r="G1448">
        <v>15.25</v>
      </c>
    </row>
    <row r="1449" spans="1:7">
      <c r="A1449" s="302" t="s">
        <v>27190</v>
      </c>
      <c r="B1449" s="302" t="s">
        <v>27191</v>
      </c>
      <c r="C1449">
        <v>6</v>
      </c>
      <c r="D1449">
        <v>40</v>
      </c>
      <c r="E1449">
        <v>0.7</v>
      </c>
      <c r="F1449">
        <v>8.85</v>
      </c>
      <c r="G1449">
        <v>8.58</v>
      </c>
    </row>
    <row r="1450" spans="1:7">
      <c r="A1450" s="302" t="s">
        <v>20383</v>
      </c>
      <c r="B1450" s="302" t="s">
        <v>23734</v>
      </c>
      <c r="C1450">
        <v>6</v>
      </c>
      <c r="D1450">
        <v>40</v>
      </c>
      <c r="E1450">
        <v>0.7</v>
      </c>
      <c r="F1450">
        <v>11.45</v>
      </c>
      <c r="G1450">
        <v>10.88</v>
      </c>
    </row>
    <row r="1451" spans="1:7">
      <c r="A1451" s="302" t="s">
        <v>20384</v>
      </c>
      <c r="B1451" s="302" t="s">
        <v>23735</v>
      </c>
      <c r="C1451">
        <v>6</v>
      </c>
      <c r="D1451">
        <v>38</v>
      </c>
      <c r="E1451">
        <v>0.7</v>
      </c>
      <c r="F1451">
        <v>12.85</v>
      </c>
      <c r="G1451">
        <v>12.46</v>
      </c>
    </row>
    <row r="1452" spans="1:7">
      <c r="A1452" s="302" t="s">
        <v>20385</v>
      </c>
      <c r="B1452" s="302" t="s">
        <v>23736</v>
      </c>
      <c r="C1452">
        <v>6</v>
      </c>
      <c r="D1452">
        <v>47</v>
      </c>
      <c r="E1452">
        <v>0.5</v>
      </c>
      <c r="F1452">
        <v>26.05</v>
      </c>
      <c r="G1452">
        <v>25.27</v>
      </c>
    </row>
    <row r="1453" spans="1:7">
      <c r="A1453" s="302" t="s">
        <v>20386</v>
      </c>
      <c r="B1453" s="302" t="s">
        <v>23737</v>
      </c>
      <c r="C1453">
        <v>6</v>
      </c>
      <c r="D1453">
        <v>40</v>
      </c>
      <c r="E1453">
        <v>0.5</v>
      </c>
      <c r="F1453">
        <v>21.85</v>
      </c>
      <c r="G1453">
        <v>21.19</v>
      </c>
    </row>
    <row r="1454" spans="1:7">
      <c r="A1454" s="302" t="s">
        <v>20387</v>
      </c>
      <c r="B1454" s="302" t="s">
        <v>23738</v>
      </c>
      <c r="C1454">
        <v>6</v>
      </c>
      <c r="D1454">
        <v>35</v>
      </c>
      <c r="E1454">
        <v>0.5</v>
      </c>
      <c r="F1454">
        <v>22.25</v>
      </c>
      <c r="G1454">
        <v>22.25</v>
      </c>
    </row>
    <row r="1455" spans="1:7">
      <c r="A1455" s="302" t="s">
        <v>27192</v>
      </c>
      <c r="B1455" s="302" t="s">
        <v>27193</v>
      </c>
      <c r="C1455">
        <v>6</v>
      </c>
      <c r="D1455">
        <v>47.2</v>
      </c>
      <c r="E1455">
        <v>0.5</v>
      </c>
      <c r="F1455">
        <v>11.95</v>
      </c>
      <c r="G1455">
        <v>11.59</v>
      </c>
    </row>
    <row r="1456" spans="1:7">
      <c r="A1456" s="302" t="s">
        <v>20388</v>
      </c>
      <c r="B1456" s="302" t="s">
        <v>23739</v>
      </c>
      <c r="C1456">
        <v>6</v>
      </c>
      <c r="D1456">
        <v>57.2</v>
      </c>
      <c r="E1456">
        <v>0.5</v>
      </c>
      <c r="F1456">
        <v>21.35</v>
      </c>
      <c r="G1456">
        <v>20.71</v>
      </c>
    </row>
    <row r="1457" spans="1:7">
      <c r="A1457" s="302" t="s">
        <v>20389</v>
      </c>
      <c r="B1457" s="302" t="s">
        <v>23740</v>
      </c>
      <c r="C1457">
        <v>6</v>
      </c>
      <c r="D1457">
        <v>46.5</v>
      </c>
      <c r="E1457">
        <v>0.5</v>
      </c>
      <c r="F1457">
        <v>27.25</v>
      </c>
      <c r="G1457">
        <v>26.43</v>
      </c>
    </row>
    <row r="1458" spans="1:7">
      <c r="A1458" s="302" t="s">
        <v>20390</v>
      </c>
      <c r="B1458" s="302" t="s">
        <v>23741</v>
      </c>
      <c r="C1458">
        <v>6</v>
      </c>
      <c r="D1458">
        <v>40</v>
      </c>
      <c r="E1458">
        <v>0.7</v>
      </c>
      <c r="F1458">
        <v>25.65</v>
      </c>
      <c r="G1458">
        <v>24.88</v>
      </c>
    </row>
    <row r="1459" spans="1:7">
      <c r="A1459" s="302" t="s">
        <v>20391</v>
      </c>
      <c r="B1459" s="302" t="s">
        <v>23742</v>
      </c>
      <c r="C1459">
        <v>6</v>
      </c>
      <c r="D1459">
        <v>38</v>
      </c>
      <c r="E1459">
        <v>0.5</v>
      </c>
      <c r="F1459">
        <v>11.65</v>
      </c>
      <c r="G1459">
        <v>11.3</v>
      </c>
    </row>
    <row r="1460" spans="1:7">
      <c r="A1460" s="302" t="s">
        <v>20392</v>
      </c>
      <c r="B1460" s="302" t="s">
        <v>23743</v>
      </c>
      <c r="C1460">
        <v>6</v>
      </c>
      <c r="D1460">
        <v>40</v>
      </c>
      <c r="E1460">
        <v>1</v>
      </c>
      <c r="F1460">
        <v>11.85</v>
      </c>
      <c r="G1460">
        <v>11.49</v>
      </c>
    </row>
    <row r="1461" spans="1:7">
      <c r="A1461" s="302" t="s">
        <v>20393</v>
      </c>
      <c r="B1461" s="302" t="s">
        <v>23744</v>
      </c>
      <c r="C1461">
        <v>6</v>
      </c>
      <c r="D1461">
        <v>40</v>
      </c>
      <c r="E1461">
        <v>0.7</v>
      </c>
      <c r="F1461">
        <v>23.25</v>
      </c>
      <c r="G1461">
        <v>22.09</v>
      </c>
    </row>
    <row r="1462" spans="1:7">
      <c r="A1462" s="302" t="s">
        <v>20394</v>
      </c>
      <c r="B1462" s="302" t="s">
        <v>23745</v>
      </c>
      <c r="C1462">
        <v>6</v>
      </c>
      <c r="D1462">
        <v>41.3</v>
      </c>
      <c r="E1462">
        <v>0.7</v>
      </c>
      <c r="F1462">
        <v>27.95</v>
      </c>
      <c r="G1462">
        <v>27.11</v>
      </c>
    </row>
    <row r="1463" spans="1:7">
      <c r="A1463" s="302" t="s">
        <v>20395</v>
      </c>
      <c r="B1463" s="302" t="s">
        <v>23746</v>
      </c>
      <c r="C1463">
        <v>3</v>
      </c>
      <c r="D1463">
        <v>40</v>
      </c>
      <c r="E1463">
        <v>0.7</v>
      </c>
      <c r="F1463">
        <v>18.95</v>
      </c>
      <c r="G1463">
        <v>18.38</v>
      </c>
    </row>
    <row r="1464" spans="1:7">
      <c r="A1464" s="302" t="s">
        <v>20396</v>
      </c>
      <c r="B1464" s="302" t="s">
        <v>23747</v>
      </c>
      <c r="C1464">
        <v>6</v>
      </c>
      <c r="D1464">
        <v>41</v>
      </c>
      <c r="E1464">
        <v>0.5</v>
      </c>
      <c r="F1464">
        <v>16.95</v>
      </c>
      <c r="G1464">
        <v>16.440000000000001</v>
      </c>
    </row>
    <row r="1465" spans="1:7">
      <c r="A1465" s="302" t="s">
        <v>20397</v>
      </c>
      <c r="B1465" s="302" t="s">
        <v>23748</v>
      </c>
      <c r="C1465">
        <v>6</v>
      </c>
      <c r="D1465">
        <v>42</v>
      </c>
      <c r="E1465">
        <v>0.5</v>
      </c>
      <c r="F1465">
        <v>13.25</v>
      </c>
      <c r="G1465">
        <v>12.85</v>
      </c>
    </row>
    <row r="1466" spans="1:7">
      <c r="A1466" s="302" t="s">
        <v>20398</v>
      </c>
      <c r="B1466" s="302" t="s">
        <v>23749</v>
      </c>
      <c r="C1466">
        <v>6</v>
      </c>
      <c r="D1466">
        <v>42</v>
      </c>
      <c r="E1466">
        <v>0.7</v>
      </c>
      <c r="F1466">
        <v>16.850000000000001</v>
      </c>
      <c r="G1466">
        <v>16.34</v>
      </c>
    </row>
    <row r="1467" spans="1:7">
      <c r="A1467" s="302" t="s">
        <v>27194</v>
      </c>
      <c r="B1467" s="302" t="s">
        <v>27195</v>
      </c>
      <c r="C1467">
        <v>6</v>
      </c>
      <c r="D1467">
        <v>40</v>
      </c>
      <c r="E1467">
        <v>0.7</v>
      </c>
      <c r="F1467">
        <v>17.25</v>
      </c>
      <c r="G1467">
        <v>16.73</v>
      </c>
    </row>
    <row r="1468" spans="1:7">
      <c r="A1468" s="302" t="s">
        <v>27196</v>
      </c>
      <c r="B1468" s="302" t="s">
        <v>27197</v>
      </c>
      <c r="C1468">
        <v>6</v>
      </c>
      <c r="D1468">
        <v>40</v>
      </c>
      <c r="E1468">
        <v>0.7</v>
      </c>
      <c r="F1468">
        <v>9.85</v>
      </c>
      <c r="G1468">
        <v>9.5500000000000007</v>
      </c>
    </row>
    <row r="1469" spans="1:7">
      <c r="A1469" s="302" t="s">
        <v>20399</v>
      </c>
      <c r="B1469" s="302" t="s">
        <v>23750</v>
      </c>
      <c r="C1469">
        <v>6</v>
      </c>
      <c r="D1469">
        <v>40</v>
      </c>
      <c r="E1469">
        <v>0.7</v>
      </c>
      <c r="F1469">
        <v>24.85</v>
      </c>
      <c r="G1469">
        <v>24.1</v>
      </c>
    </row>
    <row r="1470" spans="1:7">
      <c r="A1470" s="302" t="s">
        <v>20400</v>
      </c>
      <c r="B1470" s="302" t="s">
        <v>23751</v>
      </c>
      <c r="C1470">
        <v>6</v>
      </c>
      <c r="D1470">
        <v>20</v>
      </c>
      <c r="E1470">
        <v>0.5</v>
      </c>
      <c r="F1470">
        <v>15.95</v>
      </c>
      <c r="G1470">
        <v>15.47</v>
      </c>
    </row>
    <row r="1471" spans="1:7">
      <c r="A1471" s="302" t="s">
        <v>20401</v>
      </c>
      <c r="B1471" s="302" t="s">
        <v>23752</v>
      </c>
      <c r="C1471">
        <v>6</v>
      </c>
      <c r="D1471">
        <v>20</v>
      </c>
      <c r="E1471">
        <v>1</v>
      </c>
      <c r="F1471">
        <v>25.55</v>
      </c>
      <c r="G1471">
        <v>24.78</v>
      </c>
    </row>
    <row r="1472" spans="1:7">
      <c r="A1472" s="302" t="s">
        <v>20402</v>
      </c>
      <c r="B1472" s="302" t="s">
        <v>23753</v>
      </c>
      <c r="C1472">
        <v>6</v>
      </c>
      <c r="D1472">
        <v>46</v>
      </c>
      <c r="E1472">
        <v>0.7</v>
      </c>
      <c r="F1472">
        <v>19.95</v>
      </c>
      <c r="G1472">
        <v>19.350000000000001</v>
      </c>
    </row>
    <row r="1473" spans="1:7">
      <c r="A1473" s="302" t="s">
        <v>20403</v>
      </c>
      <c r="B1473" s="302" t="s">
        <v>23754</v>
      </c>
      <c r="C1473">
        <v>6</v>
      </c>
      <c r="D1473">
        <v>40</v>
      </c>
      <c r="E1473">
        <v>0.7</v>
      </c>
      <c r="F1473">
        <v>16.5</v>
      </c>
      <c r="G1473">
        <v>16.5</v>
      </c>
    </row>
    <row r="1474" spans="1:7">
      <c r="A1474" s="302" t="s">
        <v>20404</v>
      </c>
      <c r="B1474" s="302" t="s">
        <v>23755</v>
      </c>
      <c r="C1474">
        <v>6</v>
      </c>
      <c r="D1474">
        <v>46.25</v>
      </c>
      <c r="E1474">
        <v>0.8</v>
      </c>
      <c r="F1474">
        <v>41.35</v>
      </c>
      <c r="G1474">
        <v>40.11</v>
      </c>
    </row>
    <row r="1475" spans="1:7">
      <c r="A1475" s="302" t="s">
        <v>20405</v>
      </c>
      <c r="B1475" s="302" t="s">
        <v>23756</v>
      </c>
      <c r="C1475">
        <v>6</v>
      </c>
      <c r="D1475">
        <v>40</v>
      </c>
      <c r="E1475">
        <v>0.7</v>
      </c>
      <c r="F1475">
        <v>10.15</v>
      </c>
      <c r="G1475">
        <v>9.85</v>
      </c>
    </row>
    <row r="1476" spans="1:7">
      <c r="A1476" s="302" t="s">
        <v>27198</v>
      </c>
      <c r="B1476" s="302" t="s">
        <v>27199</v>
      </c>
      <c r="C1476">
        <v>6</v>
      </c>
      <c r="D1476">
        <v>57.5</v>
      </c>
      <c r="E1476">
        <v>0.5</v>
      </c>
      <c r="F1476">
        <v>13.25</v>
      </c>
      <c r="G1476">
        <v>12.85</v>
      </c>
    </row>
    <row r="1477" spans="1:7">
      <c r="A1477" s="302" t="s">
        <v>27200</v>
      </c>
      <c r="B1477" s="302" t="s">
        <v>27201</v>
      </c>
      <c r="C1477">
        <v>6</v>
      </c>
      <c r="D1477">
        <v>40</v>
      </c>
      <c r="E1477">
        <v>0.7</v>
      </c>
      <c r="F1477">
        <v>12.95</v>
      </c>
      <c r="G1477">
        <v>12.56</v>
      </c>
    </row>
    <row r="1478" spans="1:7">
      <c r="A1478" s="302" t="s">
        <v>27202</v>
      </c>
      <c r="B1478" s="302" t="s">
        <v>27203</v>
      </c>
      <c r="C1478">
        <v>6</v>
      </c>
      <c r="D1478">
        <v>40</v>
      </c>
      <c r="E1478">
        <v>0.7</v>
      </c>
      <c r="F1478">
        <v>14.85</v>
      </c>
      <c r="G1478">
        <v>14.4</v>
      </c>
    </row>
    <row r="1479" spans="1:7">
      <c r="A1479" s="302" t="s">
        <v>20406</v>
      </c>
      <c r="B1479" s="302" t="s">
        <v>23757</v>
      </c>
      <c r="C1479">
        <v>6</v>
      </c>
      <c r="D1479">
        <v>43</v>
      </c>
      <c r="E1479">
        <v>0.7</v>
      </c>
      <c r="F1479">
        <v>18.45</v>
      </c>
      <c r="G1479">
        <v>17.899999999999999</v>
      </c>
    </row>
    <row r="1480" spans="1:7">
      <c r="A1480" s="302" t="s">
        <v>27204</v>
      </c>
      <c r="B1480" s="302" t="s">
        <v>27205</v>
      </c>
      <c r="C1480">
        <v>6</v>
      </c>
      <c r="D1480">
        <v>43</v>
      </c>
      <c r="E1480">
        <v>0.7</v>
      </c>
      <c r="F1480">
        <v>18.05</v>
      </c>
      <c r="G1480">
        <v>17.510000000000002</v>
      </c>
    </row>
    <row r="1481" spans="1:7">
      <c r="A1481" s="302" t="s">
        <v>20407</v>
      </c>
      <c r="B1481" s="302" t="s">
        <v>23758</v>
      </c>
      <c r="C1481">
        <v>6</v>
      </c>
      <c r="D1481">
        <v>43</v>
      </c>
      <c r="E1481">
        <v>0.7</v>
      </c>
      <c r="F1481">
        <v>9.75</v>
      </c>
      <c r="G1481">
        <v>9.4600000000000009</v>
      </c>
    </row>
    <row r="1482" spans="1:7">
      <c r="A1482" s="302" t="s">
        <v>20408</v>
      </c>
      <c r="B1482" s="302" t="s">
        <v>23759</v>
      </c>
      <c r="C1482">
        <v>12</v>
      </c>
      <c r="D1482">
        <v>43</v>
      </c>
      <c r="E1482">
        <v>1</v>
      </c>
      <c r="F1482">
        <v>8.5</v>
      </c>
      <c r="G1482">
        <v>8.5</v>
      </c>
    </row>
    <row r="1483" spans="1:7">
      <c r="A1483" s="302" t="s">
        <v>20409</v>
      </c>
      <c r="B1483" s="302" t="s">
        <v>23760</v>
      </c>
      <c r="C1483">
        <v>6</v>
      </c>
      <c r="D1483">
        <v>40</v>
      </c>
      <c r="E1483">
        <v>0.5</v>
      </c>
      <c r="F1483">
        <v>8.75</v>
      </c>
      <c r="G1483">
        <v>8.49</v>
      </c>
    </row>
    <row r="1484" spans="1:7">
      <c r="A1484" s="302" t="s">
        <v>20410</v>
      </c>
      <c r="B1484" s="302" t="s">
        <v>23761</v>
      </c>
      <c r="C1484">
        <v>6</v>
      </c>
      <c r="D1484">
        <v>41.3</v>
      </c>
      <c r="E1484">
        <v>0.7</v>
      </c>
      <c r="F1484">
        <v>15.75</v>
      </c>
      <c r="G1484">
        <v>15.28</v>
      </c>
    </row>
    <row r="1485" spans="1:7">
      <c r="A1485" s="302" t="s">
        <v>20411</v>
      </c>
      <c r="B1485" s="302" t="s">
        <v>23762</v>
      </c>
      <c r="C1485">
        <v>6</v>
      </c>
      <c r="D1485">
        <v>41</v>
      </c>
      <c r="E1485">
        <v>0.7</v>
      </c>
      <c r="F1485">
        <v>16.45</v>
      </c>
      <c r="G1485">
        <v>15.63</v>
      </c>
    </row>
    <row r="1486" spans="1:7">
      <c r="A1486" s="302" t="s">
        <v>20412</v>
      </c>
      <c r="B1486" s="302" t="s">
        <v>23763</v>
      </c>
      <c r="C1486">
        <v>6</v>
      </c>
      <c r="D1486">
        <v>42</v>
      </c>
      <c r="E1486">
        <v>0.7</v>
      </c>
      <c r="F1486">
        <v>20.55</v>
      </c>
      <c r="G1486">
        <v>19.52</v>
      </c>
    </row>
    <row r="1487" spans="1:7">
      <c r="A1487" s="302" t="s">
        <v>20413</v>
      </c>
      <c r="B1487" s="302" t="s">
        <v>23764</v>
      </c>
      <c r="C1487">
        <v>6</v>
      </c>
      <c r="D1487">
        <v>41</v>
      </c>
      <c r="E1487">
        <v>0.7</v>
      </c>
      <c r="F1487">
        <v>20.65</v>
      </c>
      <c r="G1487">
        <v>19.62</v>
      </c>
    </row>
    <row r="1488" spans="1:7">
      <c r="A1488" s="302" t="s">
        <v>20414</v>
      </c>
      <c r="B1488" s="302" t="s">
        <v>23765</v>
      </c>
      <c r="C1488">
        <v>6</v>
      </c>
      <c r="D1488">
        <v>45</v>
      </c>
      <c r="E1488">
        <v>0.7</v>
      </c>
      <c r="F1488">
        <v>9.9499999999999993</v>
      </c>
      <c r="G1488">
        <v>9.65</v>
      </c>
    </row>
    <row r="1489" spans="1:7">
      <c r="A1489" s="302" t="s">
        <v>20415</v>
      </c>
      <c r="B1489" s="302" t="s">
        <v>23766</v>
      </c>
      <c r="C1489">
        <v>6</v>
      </c>
      <c r="D1489">
        <v>40</v>
      </c>
      <c r="E1489">
        <v>0.7</v>
      </c>
      <c r="F1489">
        <v>41.75</v>
      </c>
      <c r="G1489">
        <v>40.5</v>
      </c>
    </row>
    <row r="1490" spans="1:7">
      <c r="A1490" s="302" t="s">
        <v>20416</v>
      </c>
      <c r="B1490" s="302" t="s">
        <v>23767</v>
      </c>
      <c r="C1490">
        <v>6</v>
      </c>
      <c r="D1490">
        <v>40</v>
      </c>
      <c r="E1490">
        <v>0.7</v>
      </c>
      <c r="F1490">
        <v>80</v>
      </c>
      <c r="G1490">
        <v>80</v>
      </c>
    </row>
    <row r="1491" spans="1:7">
      <c r="A1491" s="302" t="s">
        <v>20417</v>
      </c>
      <c r="B1491" s="302" t="s">
        <v>23768</v>
      </c>
      <c r="C1491">
        <v>6</v>
      </c>
      <c r="D1491">
        <v>22</v>
      </c>
      <c r="E1491">
        <v>0.35</v>
      </c>
      <c r="F1491">
        <v>9.9499999999999993</v>
      </c>
      <c r="G1491">
        <v>9.65</v>
      </c>
    </row>
    <row r="1492" spans="1:7">
      <c r="A1492" s="302" t="s">
        <v>20418</v>
      </c>
      <c r="B1492" s="302" t="s">
        <v>23769</v>
      </c>
      <c r="C1492">
        <v>6</v>
      </c>
      <c r="D1492">
        <v>22</v>
      </c>
      <c r="E1492">
        <v>0.35</v>
      </c>
      <c r="F1492">
        <v>9.9499999999999993</v>
      </c>
      <c r="G1492">
        <v>9.65</v>
      </c>
    </row>
    <row r="1493" spans="1:7">
      <c r="A1493" s="302" t="s">
        <v>20419</v>
      </c>
      <c r="B1493" s="302" t="s">
        <v>23770</v>
      </c>
      <c r="C1493">
        <v>6</v>
      </c>
      <c r="D1493">
        <v>22</v>
      </c>
      <c r="E1493">
        <v>0.35</v>
      </c>
      <c r="F1493">
        <v>9.9499999999999993</v>
      </c>
      <c r="G1493">
        <v>9.65</v>
      </c>
    </row>
    <row r="1494" spans="1:7">
      <c r="A1494" s="302" t="s">
        <v>20420</v>
      </c>
      <c r="B1494" s="302" t="s">
        <v>23771</v>
      </c>
      <c r="C1494">
        <v>6</v>
      </c>
      <c r="D1494">
        <v>40</v>
      </c>
      <c r="E1494">
        <v>0.7</v>
      </c>
      <c r="F1494">
        <v>16.850000000000001</v>
      </c>
      <c r="G1494">
        <v>16.34</v>
      </c>
    </row>
    <row r="1495" spans="1:7">
      <c r="A1495" s="302" t="s">
        <v>20421</v>
      </c>
      <c r="B1495" s="302" t="s">
        <v>23772</v>
      </c>
      <c r="C1495">
        <v>6</v>
      </c>
      <c r="D1495">
        <v>40</v>
      </c>
      <c r="E1495">
        <v>0.7</v>
      </c>
      <c r="F1495">
        <v>17</v>
      </c>
      <c r="G1495">
        <v>17</v>
      </c>
    </row>
    <row r="1496" spans="1:7">
      <c r="A1496" s="302" t="s">
        <v>20422</v>
      </c>
      <c r="B1496" s="302" t="s">
        <v>23773</v>
      </c>
      <c r="C1496">
        <v>6</v>
      </c>
      <c r="D1496">
        <v>20</v>
      </c>
      <c r="E1496">
        <v>0.5</v>
      </c>
      <c r="F1496">
        <v>10.25</v>
      </c>
      <c r="G1496">
        <v>9.94</v>
      </c>
    </row>
    <row r="1497" spans="1:7">
      <c r="A1497" s="302" t="s">
        <v>20423</v>
      </c>
      <c r="B1497" s="302" t="s">
        <v>23774</v>
      </c>
      <c r="C1497">
        <v>6</v>
      </c>
      <c r="D1497">
        <v>40</v>
      </c>
      <c r="E1497">
        <v>0.5</v>
      </c>
      <c r="F1497">
        <v>12.95</v>
      </c>
      <c r="G1497">
        <v>12.56</v>
      </c>
    </row>
    <row r="1498" spans="1:7">
      <c r="A1498" s="302" t="s">
        <v>27206</v>
      </c>
      <c r="B1498" s="302" t="s">
        <v>27207</v>
      </c>
      <c r="C1498">
        <v>6</v>
      </c>
      <c r="D1498">
        <v>40</v>
      </c>
      <c r="E1498">
        <v>0.7</v>
      </c>
      <c r="F1498">
        <v>5.45</v>
      </c>
      <c r="G1498">
        <v>5.29</v>
      </c>
    </row>
    <row r="1499" spans="1:7">
      <c r="A1499" s="302" t="s">
        <v>27208</v>
      </c>
      <c r="B1499" s="302" t="s">
        <v>27209</v>
      </c>
      <c r="C1499">
        <v>3</v>
      </c>
      <c r="D1499">
        <v>40</v>
      </c>
      <c r="E1499">
        <v>4.5</v>
      </c>
      <c r="F1499">
        <v>44.65</v>
      </c>
      <c r="G1499">
        <v>43.31</v>
      </c>
    </row>
    <row r="1500" spans="1:7">
      <c r="A1500" s="302" t="s">
        <v>27210</v>
      </c>
      <c r="B1500" s="302" t="s">
        <v>27211</v>
      </c>
      <c r="C1500">
        <v>12</v>
      </c>
      <c r="D1500">
        <v>40</v>
      </c>
      <c r="E1500">
        <v>1</v>
      </c>
      <c r="F1500">
        <v>9.4499999999999993</v>
      </c>
      <c r="G1500">
        <v>9.17</v>
      </c>
    </row>
    <row r="1501" spans="1:7">
      <c r="A1501" s="302" t="s">
        <v>20424</v>
      </c>
      <c r="B1501" s="302" t="s">
        <v>23775</v>
      </c>
      <c r="C1501">
        <v>12</v>
      </c>
      <c r="D1501">
        <v>40</v>
      </c>
      <c r="E1501">
        <v>1</v>
      </c>
      <c r="F1501">
        <v>9.9499999999999993</v>
      </c>
      <c r="G1501">
        <v>9.65</v>
      </c>
    </row>
    <row r="1502" spans="1:7">
      <c r="A1502" s="302" t="s">
        <v>20425</v>
      </c>
      <c r="B1502" s="302" t="s">
        <v>23776</v>
      </c>
      <c r="C1502">
        <v>12</v>
      </c>
      <c r="D1502">
        <v>40</v>
      </c>
      <c r="E1502">
        <v>1</v>
      </c>
      <c r="F1502">
        <v>8.4499999999999993</v>
      </c>
      <c r="G1502">
        <v>8.1999999999999993</v>
      </c>
    </row>
    <row r="1503" spans="1:7">
      <c r="A1503" s="302" t="s">
        <v>20426</v>
      </c>
      <c r="B1503" s="302" t="s">
        <v>23777</v>
      </c>
      <c r="C1503">
        <v>6</v>
      </c>
      <c r="D1503">
        <v>47</v>
      </c>
      <c r="E1503">
        <v>0.5</v>
      </c>
      <c r="F1503">
        <v>15</v>
      </c>
      <c r="G1503">
        <v>15</v>
      </c>
    </row>
    <row r="1504" spans="1:7">
      <c r="A1504" s="302" t="s">
        <v>27212</v>
      </c>
      <c r="B1504" s="302" t="s">
        <v>27213</v>
      </c>
      <c r="C1504">
        <v>6</v>
      </c>
      <c r="D1504">
        <v>40</v>
      </c>
      <c r="E1504">
        <v>0.7</v>
      </c>
      <c r="F1504">
        <v>28</v>
      </c>
      <c r="G1504">
        <v>28</v>
      </c>
    </row>
    <row r="1505" spans="1:7">
      <c r="A1505" s="302" t="s">
        <v>20427</v>
      </c>
      <c r="B1505" s="302" t="s">
        <v>23778</v>
      </c>
      <c r="C1505">
        <v>6</v>
      </c>
      <c r="D1505">
        <v>30</v>
      </c>
      <c r="E1505">
        <v>0.5</v>
      </c>
      <c r="F1505">
        <v>19.55</v>
      </c>
      <c r="G1505">
        <v>18.96</v>
      </c>
    </row>
    <row r="1506" spans="1:7">
      <c r="A1506" s="302" t="s">
        <v>20428</v>
      </c>
      <c r="B1506" s="302" t="s">
        <v>23779</v>
      </c>
      <c r="C1506">
        <v>6</v>
      </c>
      <c r="D1506">
        <v>18</v>
      </c>
      <c r="E1506">
        <v>0.5</v>
      </c>
      <c r="F1506">
        <v>11.35</v>
      </c>
      <c r="G1506">
        <v>11.01</v>
      </c>
    </row>
    <row r="1507" spans="1:7">
      <c r="A1507" s="302" t="s">
        <v>20429</v>
      </c>
      <c r="B1507" s="302" t="s">
        <v>23780</v>
      </c>
      <c r="C1507">
        <v>6</v>
      </c>
      <c r="D1507">
        <v>19</v>
      </c>
      <c r="E1507">
        <v>0.5</v>
      </c>
      <c r="F1507">
        <v>11.05</v>
      </c>
      <c r="G1507">
        <v>10.5</v>
      </c>
    </row>
    <row r="1508" spans="1:7">
      <c r="A1508" s="302" t="s">
        <v>20430</v>
      </c>
      <c r="B1508" s="302" t="s">
        <v>23781</v>
      </c>
      <c r="C1508">
        <v>6</v>
      </c>
      <c r="D1508">
        <v>17</v>
      </c>
      <c r="E1508">
        <v>0.5</v>
      </c>
      <c r="F1508">
        <v>10.95</v>
      </c>
      <c r="G1508">
        <v>10.62</v>
      </c>
    </row>
    <row r="1509" spans="1:7">
      <c r="A1509" s="302" t="s">
        <v>27214</v>
      </c>
      <c r="B1509" s="302" t="s">
        <v>27215</v>
      </c>
      <c r="C1509">
        <v>6</v>
      </c>
      <c r="D1509">
        <v>44</v>
      </c>
      <c r="E1509">
        <v>0.5</v>
      </c>
      <c r="F1509">
        <v>18.75</v>
      </c>
      <c r="G1509">
        <v>18.190000000000001</v>
      </c>
    </row>
    <row r="1510" spans="1:7">
      <c r="A1510" s="302" t="s">
        <v>20431</v>
      </c>
      <c r="B1510" s="302" t="s">
        <v>23782</v>
      </c>
      <c r="C1510">
        <v>6</v>
      </c>
      <c r="D1510">
        <v>18</v>
      </c>
      <c r="E1510">
        <v>0.5</v>
      </c>
      <c r="F1510">
        <v>8.5</v>
      </c>
      <c r="G1510">
        <v>8.5</v>
      </c>
    </row>
    <row r="1511" spans="1:7">
      <c r="A1511" s="302" t="s">
        <v>20432</v>
      </c>
      <c r="B1511" s="302" t="s">
        <v>23783</v>
      </c>
      <c r="C1511">
        <v>6</v>
      </c>
      <c r="D1511">
        <v>18</v>
      </c>
      <c r="E1511">
        <v>0.5</v>
      </c>
      <c r="F1511">
        <v>10.85</v>
      </c>
      <c r="G1511">
        <v>10.52</v>
      </c>
    </row>
    <row r="1512" spans="1:7">
      <c r="A1512" s="302" t="s">
        <v>20433</v>
      </c>
      <c r="B1512" s="302" t="s">
        <v>23784</v>
      </c>
      <c r="C1512">
        <v>6</v>
      </c>
      <c r="D1512">
        <v>18</v>
      </c>
      <c r="E1512">
        <v>0.5</v>
      </c>
      <c r="F1512">
        <v>10.5</v>
      </c>
      <c r="G1512">
        <v>10.5</v>
      </c>
    </row>
    <row r="1513" spans="1:7">
      <c r="A1513" s="302" t="s">
        <v>20434</v>
      </c>
      <c r="B1513" s="302" t="s">
        <v>23785</v>
      </c>
      <c r="C1513">
        <v>6</v>
      </c>
      <c r="D1513">
        <v>44</v>
      </c>
      <c r="E1513">
        <v>0.7</v>
      </c>
      <c r="F1513">
        <v>33.15</v>
      </c>
      <c r="G1513">
        <v>32.159999999999997</v>
      </c>
    </row>
    <row r="1514" spans="1:7">
      <c r="A1514" s="302" t="s">
        <v>27216</v>
      </c>
      <c r="B1514" s="302" t="s">
        <v>27217</v>
      </c>
      <c r="C1514">
        <v>6</v>
      </c>
      <c r="D1514">
        <v>35</v>
      </c>
      <c r="E1514">
        <v>0.7</v>
      </c>
      <c r="F1514">
        <v>7.85</v>
      </c>
      <c r="G1514">
        <v>7.61</v>
      </c>
    </row>
    <row r="1515" spans="1:7">
      <c r="A1515" s="302" t="s">
        <v>20435</v>
      </c>
      <c r="B1515" s="302" t="s">
        <v>23786</v>
      </c>
      <c r="C1515">
        <v>20</v>
      </c>
      <c r="D1515">
        <v>28</v>
      </c>
      <c r="E1515">
        <v>0.02</v>
      </c>
      <c r="F1515">
        <v>0.85</v>
      </c>
      <c r="G1515">
        <v>0.82</v>
      </c>
    </row>
    <row r="1516" spans="1:7">
      <c r="A1516" s="302" t="s">
        <v>20436</v>
      </c>
      <c r="B1516" s="302" t="s">
        <v>23787</v>
      </c>
      <c r="C1516">
        <v>6</v>
      </c>
      <c r="D1516">
        <v>35</v>
      </c>
      <c r="E1516">
        <v>0.7</v>
      </c>
      <c r="F1516">
        <v>17.850000000000001</v>
      </c>
      <c r="G1516">
        <v>17.309999999999999</v>
      </c>
    </row>
    <row r="1517" spans="1:7">
      <c r="A1517" s="302" t="s">
        <v>20437</v>
      </c>
      <c r="B1517" s="302" t="s">
        <v>23788</v>
      </c>
      <c r="C1517">
        <v>6</v>
      </c>
      <c r="D1517">
        <v>35</v>
      </c>
      <c r="E1517">
        <v>0.7</v>
      </c>
      <c r="F1517">
        <v>17.850000000000001</v>
      </c>
      <c r="G1517">
        <v>17.309999999999999</v>
      </c>
    </row>
    <row r="1518" spans="1:7">
      <c r="A1518" s="302" t="s">
        <v>20438</v>
      </c>
      <c r="B1518" s="302" t="s">
        <v>23789</v>
      </c>
      <c r="C1518">
        <v>6</v>
      </c>
      <c r="D1518">
        <v>40</v>
      </c>
      <c r="E1518">
        <v>0.7</v>
      </c>
      <c r="F1518">
        <v>17.850000000000001</v>
      </c>
      <c r="G1518">
        <v>17.309999999999999</v>
      </c>
    </row>
    <row r="1519" spans="1:7">
      <c r="A1519" s="302" t="s">
        <v>20439</v>
      </c>
      <c r="B1519" s="302" t="s">
        <v>23790</v>
      </c>
      <c r="C1519">
        <v>6</v>
      </c>
      <c r="D1519">
        <v>35</v>
      </c>
      <c r="E1519">
        <v>0.7</v>
      </c>
      <c r="F1519">
        <v>17.850000000000001</v>
      </c>
      <c r="G1519">
        <v>17.309999999999999</v>
      </c>
    </row>
    <row r="1520" spans="1:7">
      <c r="A1520" s="302" t="s">
        <v>27218</v>
      </c>
      <c r="B1520" s="302" t="s">
        <v>27219</v>
      </c>
      <c r="C1520">
        <v>6</v>
      </c>
      <c r="D1520">
        <v>40</v>
      </c>
      <c r="E1520">
        <v>0.7</v>
      </c>
      <c r="F1520">
        <v>24.65</v>
      </c>
      <c r="G1520">
        <v>23.91</v>
      </c>
    </row>
    <row r="1521" spans="1:7">
      <c r="A1521" s="302" t="s">
        <v>20440</v>
      </c>
      <c r="B1521" s="302" t="s">
        <v>23791</v>
      </c>
      <c r="C1521">
        <v>6</v>
      </c>
      <c r="D1521">
        <v>47</v>
      </c>
      <c r="E1521">
        <v>0.7</v>
      </c>
      <c r="F1521">
        <v>164.85</v>
      </c>
      <c r="G1521">
        <v>159.9</v>
      </c>
    </row>
    <row r="1522" spans="1:7">
      <c r="A1522" s="302" t="s">
        <v>27220</v>
      </c>
      <c r="B1522" s="302" t="s">
        <v>27221</v>
      </c>
      <c r="C1522">
        <v>1</v>
      </c>
      <c r="D1522">
        <v>42</v>
      </c>
      <c r="E1522">
        <v>0.7</v>
      </c>
      <c r="F1522">
        <v>425.85</v>
      </c>
      <c r="G1522">
        <v>413.07</v>
      </c>
    </row>
    <row r="1523" spans="1:7">
      <c r="A1523" s="302" t="s">
        <v>20441</v>
      </c>
      <c r="B1523" s="302" t="s">
        <v>23792</v>
      </c>
      <c r="C1523">
        <v>6</v>
      </c>
      <c r="D1523">
        <v>50.6</v>
      </c>
      <c r="E1523">
        <v>0.7</v>
      </c>
      <c r="F1523">
        <v>36.85</v>
      </c>
      <c r="G1523">
        <v>35.74</v>
      </c>
    </row>
    <row r="1524" spans="1:7">
      <c r="A1524" s="302" t="s">
        <v>20442</v>
      </c>
      <c r="B1524" s="302" t="s">
        <v>23793</v>
      </c>
      <c r="C1524">
        <v>6</v>
      </c>
      <c r="D1524">
        <v>40</v>
      </c>
      <c r="E1524">
        <v>0.7</v>
      </c>
      <c r="F1524">
        <v>13.95</v>
      </c>
      <c r="G1524">
        <v>13.53</v>
      </c>
    </row>
    <row r="1525" spans="1:7">
      <c r="A1525" s="302" t="s">
        <v>20443</v>
      </c>
      <c r="B1525" s="302" t="s">
        <v>23794</v>
      </c>
      <c r="C1525">
        <v>6</v>
      </c>
      <c r="D1525">
        <v>40</v>
      </c>
      <c r="E1525">
        <v>0.7</v>
      </c>
      <c r="F1525">
        <v>19.850000000000001</v>
      </c>
      <c r="G1525">
        <v>19.25</v>
      </c>
    </row>
    <row r="1526" spans="1:7">
      <c r="A1526" s="302" t="s">
        <v>20444</v>
      </c>
      <c r="B1526" s="302" t="s">
        <v>23795</v>
      </c>
      <c r="C1526">
        <v>6</v>
      </c>
      <c r="D1526">
        <v>42</v>
      </c>
      <c r="E1526">
        <v>0.7</v>
      </c>
      <c r="F1526">
        <v>22.05</v>
      </c>
      <c r="G1526">
        <v>21.39</v>
      </c>
    </row>
    <row r="1527" spans="1:7">
      <c r="A1527" s="302" t="s">
        <v>20445</v>
      </c>
      <c r="B1527" s="302" t="s">
        <v>23796</v>
      </c>
      <c r="C1527">
        <v>6</v>
      </c>
      <c r="D1527">
        <v>46</v>
      </c>
      <c r="E1527">
        <v>0.7</v>
      </c>
      <c r="F1527">
        <v>34.450000000000003</v>
      </c>
      <c r="G1527">
        <v>33.42</v>
      </c>
    </row>
    <row r="1528" spans="1:7">
      <c r="A1528" s="302" t="s">
        <v>20446</v>
      </c>
      <c r="B1528" s="302" t="s">
        <v>23797</v>
      </c>
      <c r="C1528">
        <v>6</v>
      </c>
      <c r="D1528">
        <v>46</v>
      </c>
      <c r="E1528">
        <v>0.7</v>
      </c>
      <c r="F1528">
        <v>41.25</v>
      </c>
      <c r="G1528">
        <v>40.01</v>
      </c>
    </row>
    <row r="1529" spans="1:7">
      <c r="A1529" s="302" t="s">
        <v>20447</v>
      </c>
      <c r="B1529" s="302" t="s">
        <v>23798</v>
      </c>
      <c r="C1529">
        <v>6</v>
      </c>
      <c r="D1529">
        <v>46</v>
      </c>
      <c r="E1529">
        <v>0.7</v>
      </c>
      <c r="F1529">
        <v>38</v>
      </c>
      <c r="G1529">
        <v>38</v>
      </c>
    </row>
    <row r="1530" spans="1:7">
      <c r="A1530" s="302" t="s">
        <v>20448</v>
      </c>
      <c r="B1530" s="302" t="s">
        <v>23799</v>
      </c>
      <c r="C1530">
        <v>6</v>
      </c>
      <c r="D1530">
        <v>44</v>
      </c>
      <c r="E1530">
        <v>0.7</v>
      </c>
      <c r="F1530">
        <v>31.55</v>
      </c>
      <c r="G1530">
        <v>30.6</v>
      </c>
    </row>
    <row r="1531" spans="1:7">
      <c r="A1531" s="302" t="s">
        <v>20449</v>
      </c>
      <c r="B1531" s="302" t="s">
        <v>23800</v>
      </c>
      <c r="C1531">
        <v>6</v>
      </c>
      <c r="D1531">
        <v>46</v>
      </c>
      <c r="E1531">
        <v>0.7</v>
      </c>
      <c r="F1531">
        <v>41.15</v>
      </c>
      <c r="G1531">
        <v>39.92</v>
      </c>
    </row>
    <row r="1532" spans="1:7">
      <c r="A1532" s="302" t="s">
        <v>20450</v>
      </c>
      <c r="B1532" s="302" t="s">
        <v>23801</v>
      </c>
      <c r="C1532">
        <v>6</v>
      </c>
      <c r="D1532">
        <v>43.7</v>
      </c>
      <c r="E1532">
        <v>0.5</v>
      </c>
      <c r="F1532">
        <v>17.75</v>
      </c>
      <c r="G1532">
        <v>17.22</v>
      </c>
    </row>
    <row r="1533" spans="1:7">
      <c r="A1533" s="302" t="s">
        <v>20451</v>
      </c>
      <c r="B1533" s="302" t="s">
        <v>23802</v>
      </c>
      <c r="C1533">
        <v>6</v>
      </c>
      <c r="D1533">
        <v>48</v>
      </c>
      <c r="E1533">
        <v>0.5</v>
      </c>
      <c r="F1533">
        <v>11</v>
      </c>
      <c r="G1533">
        <v>11</v>
      </c>
    </row>
    <row r="1534" spans="1:7">
      <c r="A1534" s="302" t="s">
        <v>20452</v>
      </c>
      <c r="B1534" s="302" t="s">
        <v>23803</v>
      </c>
      <c r="C1534">
        <v>6</v>
      </c>
      <c r="D1534">
        <v>38.270000000000003</v>
      </c>
      <c r="E1534">
        <v>0.55000000000000004</v>
      </c>
      <c r="F1534">
        <v>6</v>
      </c>
      <c r="G1534">
        <v>6</v>
      </c>
    </row>
    <row r="1535" spans="1:7">
      <c r="A1535" s="302" t="s">
        <v>20453</v>
      </c>
      <c r="B1535" s="302" t="s">
        <v>23804</v>
      </c>
      <c r="C1535">
        <v>6</v>
      </c>
      <c r="D1535">
        <v>37.5</v>
      </c>
      <c r="E1535">
        <v>0.5</v>
      </c>
      <c r="F1535">
        <v>12.95</v>
      </c>
      <c r="G1535">
        <v>12.95</v>
      </c>
    </row>
    <row r="1536" spans="1:7">
      <c r="A1536" s="302" t="s">
        <v>27222</v>
      </c>
      <c r="B1536" s="302" t="s">
        <v>27223</v>
      </c>
      <c r="C1536">
        <v>6</v>
      </c>
      <c r="D1536">
        <v>40</v>
      </c>
      <c r="E1536">
        <v>0.5</v>
      </c>
      <c r="F1536">
        <v>7.85</v>
      </c>
      <c r="G1536">
        <v>7.61</v>
      </c>
    </row>
    <row r="1537" spans="1:7">
      <c r="A1537" s="302" t="s">
        <v>20454</v>
      </c>
      <c r="B1537" s="302" t="s">
        <v>23805</v>
      </c>
      <c r="C1537">
        <v>6</v>
      </c>
      <c r="D1537">
        <v>42.6</v>
      </c>
      <c r="E1537">
        <v>0.5</v>
      </c>
      <c r="F1537">
        <v>12.65</v>
      </c>
      <c r="G1537">
        <v>12.65</v>
      </c>
    </row>
    <row r="1538" spans="1:7">
      <c r="A1538" s="302" t="s">
        <v>27224</v>
      </c>
      <c r="B1538" s="302" t="s">
        <v>27225</v>
      </c>
      <c r="C1538">
        <v>6</v>
      </c>
      <c r="D1538">
        <v>38</v>
      </c>
      <c r="E1538">
        <v>0.7</v>
      </c>
      <c r="F1538">
        <v>5.75</v>
      </c>
      <c r="G1538">
        <v>5.58</v>
      </c>
    </row>
    <row r="1539" spans="1:7">
      <c r="A1539" s="302" t="s">
        <v>20455</v>
      </c>
      <c r="B1539" s="302" t="s">
        <v>23806</v>
      </c>
      <c r="C1539">
        <v>6</v>
      </c>
      <c r="D1539">
        <v>40</v>
      </c>
      <c r="E1539">
        <v>0.5</v>
      </c>
      <c r="F1539">
        <v>8.65</v>
      </c>
      <c r="G1539">
        <v>8.39</v>
      </c>
    </row>
    <row r="1540" spans="1:7">
      <c r="A1540" s="302" t="s">
        <v>27226</v>
      </c>
      <c r="B1540" s="302" t="s">
        <v>27227</v>
      </c>
      <c r="C1540">
        <v>6</v>
      </c>
      <c r="D1540">
        <v>58</v>
      </c>
      <c r="E1540">
        <v>0.7</v>
      </c>
      <c r="F1540">
        <v>18.95</v>
      </c>
      <c r="G1540">
        <v>18.38</v>
      </c>
    </row>
    <row r="1541" spans="1:7">
      <c r="A1541" s="302" t="s">
        <v>20456</v>
      </c>
      <c r="B1541" s="302" t="s">
        <v>23807</v>
      </c>
      <c r="C1541">
        <v>6</v>
      </c>
      <c r="D1541">
        <v>40</v>
      </c>
      <c r="E1541">
        <v>0.7</v>
      </c>
      <c r="F1541">
        <v>11.95</v>
      </c>
      <c r="G1541">
        <v>11.59</v>
      </c>
    </row>
    <row r="1542" spans="1:7">
      <c r="A1542" s="302" t="s">
        <v>20457</v>
      </c>
      <c r="B1542" s="302" t="s">
        <v>23808</v>
      </c>
      <c r="C1542">
        <v>6</v>
      </c>
      <c r="D1542">
        <v>46</v>
      </c>
      <c r="E1542">
        <v>0.7</v>
      </c>
      <c r="F1542">
        <v>21.75</v>
      </c>
      <c r="G1542">
        <v>21.1</v>
      </c>
    </row>
    <row r="1543" spans="1:7">
      <c r="A1543" s="302" t="s">
        <v>20458</v>
      </c>
      <c r="B1543" s="302" t="s">
        <v>23809</v>
      </c>
      <c r="C1543">
        <v>6</v>
      </c>
      <c r="D1543">
        <v>46</v>
      </c>
      <c r="E1543">
        <v>0.7</v>
      </c>
      <c r="F1543">
        <v>22.95</v>
      </c>
      <c r="G1543">
        <v>22.26</v>
      </c>
    </row>
    <row r="1544" spans="1:7">
      <c r="A1544" s="302" t="s">
        <v>27228</v>
      </c>
      <c r="B1544" s="302" t="s">
        <v>27229</v>
      </c>
      <c r="C1544">
        <v>6</v>
      </c>
      <c r="D1544">
        <v>46</v>
      </c>
      <c r="E1544">
        <v>0.7</v>
      </c>
      <c r="F1544">
        <v>23.45</v>
      </c>
      <c r="G1544">
        <v>22.75</v>
      </c>
    </row>
    <row r="1545" spans="1:7">
      <c r="A1545" s="302" t="s">
        <v>27230</v>
      </c>
      <c r="B1545" s="302" t="s">
        <v>27231</v>
      </c>
      <c r="C1545">
        <v>6</v>
      </c>
      <c r="D1545">
        <v>40</v>
      </c>
      <c r="E1545">
        <v>1</v>
      </c>
      <c r="F1545">
        <v>5.65</v>
      </c>
      <c r="G1545">
        <v>5.48</v>
      </c>
    </row>
    <row r="1546" spans="1:7">
      <c r="A1546" s="302" t="s">
        <v>20459</v>
      </c>
      <c r="B1546" s="302" t="s">
        <v>23810</v>
      </c>
      <c r="C1546">
        <v>12</v>
      </c>
      <c r="D1546">
        <v>37.5</v>
      </c>
      <c r="E1546">
        <v>1</v>
      </c>
      <c r="F1546">
        <v>5.95</v>
      </c>
      <c r="G1546">
        <v>5.77</v>
      </c>
    </row>
    <row r="1547" spans="1:7">
      <c r="A1547" s="302" t="s">
        <v>20460</v>
      </c>
      <c r="B1547" s="302" t="s">
        <v>23811</v>
      </c>
      <c r="C1547">
        <v>12</v>
      </c>
      <c r="D1547">
        <v>37.5</v>
      </c>
      <c r="E1547">
        <v>1</v>
      </c>
      <c r="F1547">
        <v>5.85</v>
      </c>
      <c r="G1547">
        <v>5.67</v>
      </c>
    </row>
    <row r="1548" spans="1:7">
      <c r="A1548" s="302" t="s">
        <v>20461</v>
      </c>
      <c r="B1548" s="302" t="s">
        <v>23812</v>
      </c>
      <c r="C1548">
        <v>12</v>
      </c>
      <c r="D1548">
        <v>37.5</v>
      </c>
      <c r="E1548">
        <v>1</v>
      </c>
      <c r="F1548">
        <v>5.5</v>
      </c>
      <c r="G1548">
        <v>5.5</v>
      </c>
    </row>
    <row r="1549" spans="1:7">
      <c r="A1549" s="302" t="s">
        <v>20462</v>
      </c>
      <c r="B1549" s="302" t="s">
        <v>23813</v>
      </c>
      <c r="C1549">
        <v>12</v>
      </c>
      <c r="D1549">
        <v>37.5</v>
      </c>
      <c r="E1549">
        <v>1</v>
      </c>
      <c r="F1549">
        <v>5.95</v>
      </c>
      <c r="G1549">
        <v>5.77</v>
      </c>
    </row>
    <row r="1550" spans="1:7">
      <c r="A1550" s="302" t="s">
        <v>20463</v>
      </c>
      <c r="B1550" s="302" t="s">
        <v>23814</v>
      </c>
      <c r="C1550">
        <v>12</v>
      </c>
      <c r="D1550">
        <v>37.5</v>
      </c>
      <c r="E1550">
        <v>1</v>
      </c>
      <c r="F1550">
        <v>5.95</v>
      </c>
      <c r="G1550">
        <v>5.77</v>
      </c>
    </row>
    <row r="1551" spans="1:7">
      <c r="A1551" s="302" t="s">
        <v>27232</v>
      </c>
      <c r="B1551" s="302" t="s">
        <v>27233</v>
      </c>
      <c r="C1551">
        <v>6</v>
      </c>
      <c r="D1551">
        <v>20</v>
      </c>
      <c r="E1551">
        <v>0.7</v>
      </c>
      <c r="F1551">
        <v>12.5</v>
      </c>
      <c r="G1551">
        <v>12.5</v>
      </c>
    </row>
    <row r="1552" spans="1:7">
      <c r="A1552" s="302" t="s">
        <v>20464</v>
      </c>
      <c r="B1552" s="302" t="s">
        <v>23815</v>
      </c>
      <c r="C1552">
        <v>6</v>
      </c>
      <c r="D1552">
        <v>31</v>
      </c>
      <c r="E1552">
        <v>0.5</v>
      </c>
      <c r="F1552">
        <v>9</v>
      </c>
      <c r="G1552">
        <v>9</v>
      </c>
    </row>
    <row r="1553" spans="1:7">
      <c r="A1553" s="302" t="s">
        <v>20465</v>
      </c>
      <c r="B1553" s="302" t="s">
        <v>23816</v>
      </c>
      <c r="C1553">
        <v>12</v>
      </c>
      <c r="D1553">
        <v>50</v>
      </c>
      <c r="E1553">
        <v>1</v>
      </c>
      <c r="F1553">
        <v>5.85</v>
      </c>
      <c r="G1553">
        <v>5.67</v>
      </c>
    </row>
    <row r="1554" spans="1:7">
      <c r="A1554" s="302" t="s">
        <v>27234</v>
      </c>
      <c r="B1554" s="302" t="s">
        <v>27235</v>
      </c>
      <c r="C1554">
        <v>120</v>
      </c>
      <c r="D1554">
        <v>33</v>
      </c>
      <c r="E1554">
        <v>0.05</v>
      </c>
      <c r="F1554">
        <v>0.75</v>
      </c>
      <c r="G1554">
        <v>0.73</v>
      </c>
    </row>
    <row r="1555" spans="1:7">
      <c r="A1555" s="302" t="s">
        <v>20466</v>
      </c>
      <c r="B1555" s="302" t="s">
        <v>23817</v>
      </c>
      <c r="C1555">
        <v>6</v>
      </c>
      <c r="D1555">
        <v>33</v>
      </c>
      <c r="E1555">
        <v>0.7</v>
      </c>
      <c r="F1555">
        <v>5.95</v>
      </c>
      <c r="G1555">
        <v>5.95</v>
      </c>
    </row>
    <row r="1556" spans="1:7">
      <c r="A1556" s="302" t="s">
        <v>20467</v>
      </c>
      <c r="B1556" s="302" t="s">
        <v>23818</v>
      </c>
      <c r="C1556">
        <v>12</v>
      </c>
      <c r="D1556">
        <v>33</v>
      </c>
      <c r="E1556">
        <v>1</v>
      </c>
      <c r="F1556">
        <v>6.85</v>
      </c>
      <c r="G1556">
        <v>6.64</v>
      </c>
    </row>
    <row r="1557" spans="1:7">
      <c r="A1557" s="302" t="s">
        <v>20468</v>
      </c>
      <c r="B1557" s="302" t="s">
        <v>23819</v>
      </c>
      <c r="C1557">
        <v>12</v>
      </c>
      <c r="D1557">
        <v>33</v>
      </c>
      <c r="E1557">
        <v>0.5</v>
      </c>
      <c r="F1557">
        <v>5.15</v>
      </c>
      <c r="G1557">
        <v>5</v>
      </c>
    </row>
    <row r="1558" spans="1:7">
      <c r="A1558" s="302" t="s">
        <v>27236</v>
      </c>
      <c r="B1558" s="302" t="s">
        <v>27237</v>
      </c>
      <c r="C1558">
        <v>6</v>
      </c>
      <c r="D1558">
        <v>40</v>
      </c>
      <c r="E1558">
        <v>0.7</v>
      </c>
      <c r="F1558">
        <v>7.35</v>
      </c>
      <c r="G1558">
        <v>7.13</v>
      </c>
    </row>
    <row r="1559" spans="1:7">
      <c r="A1559" s="302" t="s">
        <v>27238</v>
      </c>
      <c r="B1559" s="302" t="s">
        <v>27239</v>
      </c>
      <c r="C1559">
        <v>6</v>
      </c>
      <c r="D1559">
        <v>30</v>
      </c>
      <c r="E1559">
        <v>1</v>
      </c>
      <c r="F1559">
        <v>8.35</v>
      </c>
      <c r="G1559">
        <v>8.1</v>
      </c>
    </row>
    <row r="1560" spans="1:7">
      <c r="A1560" s="302" t="s">
        <v>20469</v>
      </c>
      <c r="B1560" s="302" t="s">
        <v>23820</v>
      </c>
      <c r="C1560">
        <v>9</v>
      </c>
      <c r="D1560">
        <v>17</v>
      </c>
      <c r="E1560">
        <v>0.7</v>
      </c>
      <c r="F1560">
        <v>14</v>
      </c>
      <c r="G1560">
        <v>14</v>
      </c>
    </row>
    <row r="1561" spans="1:7">
      <c r="A1561" s="302" t="s">
        <v>20470</v>
      </c>
      <c r="B1561" s="302" t="s">
        <v>23821</v>
      </c>
      <c r="C1561">
        <v>6</v>
      </c>
      <c r="D1561">
        <v>40</v>
      </c>
      <c r="E1561">
        <v>0.5</v>
      </c>
      <c r="F1561">
        <v>13.25</v>
      </c>
      <c r="G1561">
        <v>12.85</v>
      </c>
    </row>
    <row r="1562" spans="1:7">
      <c r="A1562" s="302" t="s">
        <v>20471</v>
      </c>
      <c r="B1562" s="302" t="s">
        <v>23822</v>
      </c>
      <c r="C1562">
        <v>6</v>
      </c>
      <c r="D1562">
        <v>40</v>
      </c>
      <c r="E1562">
        <v>0.7</v>
      </c>
      <c r="F1562">
        <v>14.95</v>
      </c>
      <c r="G1562">
        <v>14.5</v>
      </c>
    </row>
    <row r="1563" spans="1:7">
      <c r="A1563" s="302" t="s">
        <v>20472</v>
      </c>
      <c r="B1563" s="302" t="s">
        <v>23823</v>
      </c>
      <c r="C1563">
        <v>6</v>
      </c>
      <c r="D1563">
        <v>46</v>
      </c>
      <c r="E1563">
        <v>0.7</v>
      </c>
      <c r="F1563">
        <v>16</v>
      </c>
      <c r="G1563">
        <v>16</v>
      </c>
    </row>
    <row r="1564" spans="1:7">
      <c r="A1564" s="302" t="s">
        <v>20473</v>
      </c>
      <c r="B1564" s="302" t="s">
        <v>23824</v>
      </c>
      <c r="C1564">
        <v>6</v>
      </c>
      <c r="D1564">
        <v>46</v>
      </c>
      <c r="E1564">
        <v>0.7</v>
      </c>
      <c r="F1564">
        <v>14.15</v>
      </c>
      <c r="G1564">
        <v>13.73</v>
      </c>
    </row>
    <row r="1565" spans="1:7">
      <c r="A1565" s="302" t="s">
        <v>27240</v>
      </c>
      <c r="B1565" s="302" t="s">
        <v>27241</v>
      </c>
      <c r="C1565">
        <v>4</v>
      </c>
      <c r="D1565">
        <v>46</v>
      </c>
      <c r="E1565">
        <v>0.7</v>
      </c>
      <c r="F1565">
        <v>29.85</v>
      </c>
      <c r="G1565">
        <v>28.95</v>
      </c>
    </row>
    <row r="1566" spans="1:7">
      <c r="A1566" s="302" t="s">
        <v>20474</v>
      </c>
      <c r="B1566" s="302" t="s">
        <v>23825</v>
      </c>
      <c r="C1566">
        <v>6</v>
      </c>
      <c r="D1566">
        <v>45</v>
      </c>
      <c r="E1566">
        <v>0.5</v>
      </c>
      <c r="F1566">
        <v>49.95</v>
      </c>
      <c r="G1566">
        <v>48.45</v>
      </c>
    </row>
    <row r="1567" spans="1:7">
      <c r="A1567" s="302" t="s">
        <v>20475</v>
      </c>
      <c r="B1567" s="302" t="s">
        <v>23826</v>
      </c>
      <c r="C1567">
        <v>6</v>
      </c>
      <c r="D1567">
        <v>45</v>
      </c>
      <c r="E1567">
        <v>0.7</v>
      </c>
      <c r="F1567">
        <v>47.45</v>
      </c>
      <c r="G1567">
        <v>46.03</v>
      </c>
    </row>
    <row r="1568" spans="1:7">
      <c r="A1568" s="302" t="s">
        <v>20476</v>
      </c>
      <c r="B1568" s="302" t="s">
        <v>23827</v>
      </c>
      <c r="C1568">
        <v>6</v>
      </c>
      <c r="D1568">
        <v>43</v>
      </c>
      <c r="E1568">
        <v>0.7</v>
      </c>
      <c r="F1568">
        <v>18.5</v>
      </c>
      <c r="G1568">
        <v>18.5</v>
      </c>
    </row>
    <row r="1569" spans="1:7">
      <c r="A1569" s="302" t="s">
        <v>27242</v>
      </c>
      <c r="B1569" s="302" t="s">
        <v>27243</v>
      </c>
      <c r="C1569">
        <v>6</v>
      </c>
      <c r="D1569">
        <v>40</v>
      </c>
      <c r="E1569">
        <v>0.7</v>
      </c>
      <c r="F1569">
        <v>26.75</v>
      </c>
      <c r="G1569">
        <v>26.75</v>
      </c>
    </row>
    <row r="1570" spans="1:7">
      <c r="A1570" s="302" t="s">
        <v>20477</v>
      </c>
      <c r="B1570" s="302" t="s">
        <v>23828</v>
      </c>
      <c r="C1570">
        <v>6</v>
      </c>
      <c r="D1570">
        <v>40</v>
      </c>
      <c r="E1570">
        <v>1</v>
      </c>
      <c r="F1570">
        <v>19.95</v>
      </c>
      <c r="G1570">
        <v>19.350000000000001</v>
      </c>
    </row>
    <row r="1571" spans="1:7">
      <c r="A1571" s="302" t="s">
        <v>27244</v>
      </c>
      <c r="B1571" s="302" t="s">
        <v>27245</v>
      </c>
      <c r="C1571">
        <v>6</v>
      </c>
      <c r="D1571">
        <v>40</v>
      </c>
      <c r="E1571">
        <v>1</v>
      </c>
      <c r="F1571">
        <v>21.5</v>
      </c>
      <c r="G1571">
        <v>21.5</v>
      </c>
    </row>
    <row r="1572" spans="1:7">
      <c r="A1572" s="302" t="s">
        <v>20478</v>
      </c>
      <c r="B1572" s="302" t="s">
        <v>23829</v>
      </c>
      <c r="C1572">
        <v>6</v>
      </c>
      <c r="D1572">
        <v>45</v>
      </c>
      <c r="E1572">
        <v>0.7</v>
      </c>
      <c r="F1572">
        <v>44.45</v>
      </c>
      <c r="G1572">
        <v>43.12</v>
      </c>
    </row>
    <row r="1573" spans="1:7">
      <c r="A1573" s="302" t="s">
        <v>20479</v>
      </c>
      <c r="B1573" s="302" t="s">
        <v>27246</v>
      </c>
      <c r="C1573">
        <v>6</v>
      </c>
      <c r="D1573">
        <v>40</v>
      </c>
      <c r="E1573">
        <v>0.7</v>
      </c>
      <c r="F1573">
        <v>13</v>
      </c>
      <c r="G1573">
        <v>13</v>
      </c>
    </row>
    <row r="1574" spans="1:7">
      <c r="A1574" s="302" t="s">
        <v>20480</v>
      </c>
      <c r="B1574" s="302" t="s">
        <v>23830</v>
      </c>
      <c r="C1574">
        <v>6</v>
      </c>
      <c r="D1574">
        <v>40</v>
      </c>
      <c r="E1574">
        <v>1</v>
      </c>
      <c r="F1574">
        <v>9.65</v>
      </c>
      <c r="G1574">
        <v>9.65</v>
      </c>
    </row>
    <row r="1575" spans="1:7">
      <c r="A1575" s="302" t="s">
        <v>20481</v>
      </c>
      <c r="B1575" s="302" t="s">
        <v>23831</v>
      </c>
      <c r="C1575">
        <v>6</v>
      </c>
      <c r="D1575">
        <v>30</v>
      </c>
      <c r="E1575">
        <v>0.7</v>
      </c>
      <c r="F1575">
        <v>8.5</v>
      </c>
      <c r="G1575">
        <v>8.5</v>
      </c>
    </row>
    <row r="1576" spans="1:7">
      <c r="A1576" s="302" t="s">
        <v>20482</v>
      </c>
      <c r="B1576" s="302" t="s">
        <v>23832</v>
      </c>
      <c r="C1576">
        <v>60</v>
      </c>
      <c r="D1576">
        <v>39.58</v>
      </c>
      <c r="E1576">
        <v>0.15</v>
      </c>
      <c r="F1576">
        <v>17.5</v>
      </c>
      <c r="G1576">
        <v>17.5</v>
      </c>
    </row>
    <row r="1577" spans="1:7">
      <c r="A1577" s="302" t="s">
        <v>20483</v>
      </c>
      <c r="B1577" s="302" t="s">
        <v>23833</v>
      </c>
      <c r="C1577">
        <v>6</v>
      </c>
      <c r="D1577">
        <v>45</v>
      </c>
      <c r="E1577">
        <v>0.7</v>
      </c>
      <c r="F1577">
        <v>1119.8499999999999</v>
      </c>
      <c r="G1577">
        <v>1086.25</v>
      </c>
    </row>
    <row r="1578" spans="1:7">
      <c r="A1578" s="302" t="s">
        <v>20484</v>
      </c>
      <c r="B1578" s="302" t="s">
        <v>23834</v>
      </c>
      <c r="C1578">
        <v>6</v>
      </c>
      <c r="D1578">
        <v>40</v>
      </c>
      <c r="E1578">
        <v>1</v>
      </c>
      <c r="F1578">
        <v>26.95</v>
      </c>
      <c r="G1578">
        <v>26.14</v>
      </c>
    </row>
    <row r="1579" spans="1:7">
      <c r="A1579" s="302" t="s">
        <v>27247</v>
      </c>
      <c r="B1579" s="302" t="s">
        <v>27248</v>
      </c>
      <c r="C1579">
        <v>6</v>
      </c>
      <c r="D1579">
        <v>20</v>
      </c>
      <c r="E1579">
        <v>0.75</v>
      </c>
      <c r="F1579">
        <v>17.95</v>
      </c>
      <c r="G1579">
        <v>17.41</v>
      </c>
    </row>
    <row r="1580" spans="1:7">
      <c r="A1580" s="302" t="s">
        <v>20485</v>
      </c>
      <c r="B1580" s="302" t="s">
        <v>23835</v>
      </c>
      <c r="C1580">
        <v>6</v>
      </c>
      <c r="D1580">
        <v>20</v>
      </c>
      <c r="E1580">
        <v>0.75</v>
      </c>
      <c r="F1580">
        <v>41.75</v>
      </c>
      <c r="G1580">
        <v>40.5</v>
      </c>
    </row>
    <row r="1581" spans="1:7">
      <c r="A1581" s="302" t="s">
        <v>20486</v>
      </c>
      <c r="B1581" s="302" t="s">
        <v>23836</v>
      </c>
      <c r="C1581">
        <v>6</v>
      </c>
      <c r="D1581">
        <v>20</v>
      </c>
      <c r="E1581">
        <v>0.75</v>
      </c>
      <c r="F1581">
        <v>12.75</v>
      </c>
      <c r="G1581">
        <v>12.37</v>
      </c>
    </row>
    <row r="1582" spans="1:7">
      <c r="A1582" s="302" t="s">
        <v>20487</v>
      </c>
      <c r="B1582" s="302" t="s">
        <v>23837</v>
      </c>
      <c r="C1582">
        <v>6</v>
      </c>
      <c r="D1582">
        <v>20</v>
      </c>
      <c r="E1582">
        <v>0.75</v>
      </c>
      <c r="F1582">
        <v>6.45</v>
      </c>
      <c r="G1582">
        <v>6.26</v>
      </c>
    </row>
    <row r="1583" spans="1:7">
      <c r="A1583" s="302" t="s">
        <v>20488</v>
      </c>
      <c r="B1583" s="302" t="s">
        <v>23838</v>
      </c>
      <c r="C1583">
        <v>6</v>
      </c>
      <c r="D1583">
        <v>20</v>
      </c>
      <c r="E1583">
        <v>0.75</v>
      </c>
      <c r="F1583">
        <v>81.05</v>
      </c>
      <c r="G1583">
        <v>78.62</v>
      </c>
    </row>
    <row r="1584" spans="1:7">
      <c r="A1584" s="302" t="s">
        <v>20489</v>
      </c>
      <c r="B1584" s="302" t="s">
        <v>23839</v>
      </c>
      <c r="C1584">
        <v>6</v>
      </c>
      <c r="D1584">
        <v>20</v>
      </c>
      <c r="E1584">
        <v>0.75</v>
      </c>
      <c r="F1584">
        <v>10.050000000000001</v>
      </c>
      <c r="G1584">
        <v>9.75</v>
      </c>
    </row>
    <row r="1585" spans="1:7">
      <c r="A1585" s="302" t="s">
        <v>20490</v>
      </c>
      <c r="B1585" s="302" t="s">
        <v>23840</v>
      </c>
      <c r="C1585">
        <v>6</v>
      </c>
      <c r="D1585">
        <v>45</v>
      </c>
      <c r="E1585">
        <v>0.7</v>
      </c>
      <c r="F1585">
        <v>14.85</v>
      </c>
      <c r="G1585">
        <v>14.4</v>
      </c>
    </row>
    <row r="1586" spans="1:7">
      <c r="A1586" s="302" t="s">
        <v>20491</v>
      </c>
      <c r="B1586" s="302" t="s">
        <v>23841</v>
      </c>
      <c r="C1586">
        <v>6</v>
      </c>
      <c r="D1586">
        <v>42</v>
      </c>
      <c r="E1586">
        <v>0.5</v>
      </c>
      <c r="F1586">
        <v>13.85</v>
      </c>
      <c r="G1586">
        <v>13.43</v>
      </c>
    </row>
    <row r="1587" spans="1:7">
      <c r="A1587" s="302" t="s">
        <v>20492</v>
      </c>
      <c r="B1587" s="302" t="s">
        <v>23842</v>
      </c>
      <c r="C1587">
        <v>6</v>
      </c>
      <c r="D1587">
        <v>42</v>
      </c>
      <c r="E1587">
        <v>0.5</v>
      </c>
      <c r="F1587">
        <v>12.5</v>
      </c>
      <c r="G1587">
        <v>12.5</v>
      </c>
    </row>
    <row r="1588" spans="1:7">
      <c r="A1588" s="302" t="s">
        <v>20493</v>
      </c>
      <c r="B1588" s="302" t="s">
        <v>23843</v>
      </c>
      <c r="C1588">
        <v>6</v>
      </c>
      <c r="D1588">
        <v>45</v>
      </c>
      <c r="E1588">
        <v>0.5</v>
      </c>
      <c r="F1588">
        <v>14.95</v>
      </c>
      <c r="G1588">
        <v>14.5</v>
      </c>
    </row>
    <row r="1589" spans="1:7">
      <c r="A1589" s="302" t="s">
        <v>20494</v>
      </c>
      <c r="B1589" s="302" t="s">
        <v>23844</v>
      </c>
      <c r="C1589">
        <v>6</v>
      </c>
      <c r="D1589">
        <v>45</v>
      </c>
      <c r="E1589">
        <v>0.5</v>
      </c>
      <c r="F1589">
        <v>25.85</v>
      </c>
      <c r="G1589">
        <v>25.85</v>
      </c>
    </row>
    <row r="1590" spans="1:7">
      <c r="A1590" s="302" t="s">
        <v>20495</v>
      </c>
      <c r="B1590" s="302" t="s">
        <v>23845</v>
      </c>
      <c r="C1590">
        <v>6</v>
      </c>
      <c r="D1590">
        <v>45</v>
      </c>
      <c r="E1590">
        <v>0.5</v>
      </c>
      <c r="F1590">
        <v>13.45</v>
      </c>
      <c r="G1590">
        <v>13.05</v>
      </c>
    </row>
    <row r="1591" spans="1:7">
      <c r="A1591" s="302" t="s">
        <v>20496</v>
      </c>
      <c r="B1591" s="302" t="s">
        <v>23846</v>
      </c>
      <c r="C1591">
        <v>6</v>
      </c>
      <c r="D1591">
        <v>20</v>
      </c>
      <c r="E1591">
        <v>0.5</v>
      </c>
      <c r="F1591">
        <v>17.25</v>
      </c>
      <c r="G1591">
        <v>16.73</v>
      </c>
    </row>
    <row r="1592" spans="1:7">
      <c r="A1592" s="302" t="s">
        <v>20497</v>
      </c>
      <c r="B1592" s="302" t="s">
        <v>23847</v>
      </c>
      <c r="C1592">
        <v>6</v>
      </c>
      <c r="D1592">
        <v>41.8</v>
      </c>
      <c r="E1592">
        <v>0.7</v>
      </c>
      <c r="F1592">
        <v>14</v>
      </c>
      <c r="G1592">
        <v>14</v>
      </c>
    </row>
    <row r="1593" spans="1:7">
      <c r="A1593" s="302" t="s">
        <v>20498</v>
      </c>
      <c r="B1593" s="302" t="s">
        <v>23848</v>
      </c>
      <c r="C1593">
        <v>6</v>
      </c>
      <c r="D1593">
        <v>37.799999999999997</v>
      </c>
      <c r="E1593">
        <v>0.7</v>
      </c>
      <c r="F1593">
        <v>19</v>
      </c>
      <c r="G1593">
        <v>19</v>
      </c>
    </row>
    <row r="1594" spans="1:7">
      <c r="A1594" s="302" t="s">
        <v>20499</v>
      </c>
      <c r="B1594" s="302" t="s">
        <v>23849</v>
      </c>
      <c r="C1594">
        <v>6</v>
      </c>
      <c r="D1594">
        <v>43.8</v>
      </c>
      <c r="E1594">
        <v>0.7</v>
      </c>
      <c r="F1594">
        <v>23.15</v>
      </c>
      <c r="G1594">
        <v>22.46</v>
      </c>
    </row>
    <row r="1595" spans="1:7">
      <c r="A1595" s="302" t="s">
        <v>20500</v>
      </c>
      <c r="B1595" s="302" t="s">
        <v>23850</v>
      </c>
      <c r="C1595">
        <v>6</v>
      </c>
      <c r="D1595">
        <v>41.8</v>
      </c>
      <c r="E1595">
        <v>0.7</v>
      </c>
      <c r="F1595">
        <v>18.149999999999999</v>
      </c>
      <c r="G1595">
        <v>17.61</v>
      </c>
    </row>
    <row r="1596" spans="1:7">
      <c r="A1596" s="302" t="s">
        <v>20501</v>
      </c>
      <c r="B1596" s="302" t="s">
        <v>23851</v>
      </c>
      <c r="C1596">
        <v>6</v>
      </c>
      <c r="D1596">
        <v>58.8</v>
      </c>
      <c r="E1596">
        <v>0.7</v>
      </c>
      <c r="F1596">
        <v>16.5</v>
      </c>
      <c r="G1596">
        <v>16.5</v>
      </c>
    </row>
    <row r="1597" spans="1:7">
      <c r="A1597" s="302" t="s">
        <v>20502</v>
      </c>
      <c r="B1597" s="302" t="s">
        <v>23852</v>
      </c>
      <c r="C1597">
        <v>6</v>
      </c>
      <c r="D1597">
        <v>43.8</v>
      </c>
      <c r="E1597">
        <v>0.7</v>
      </c>
      <c r="F1597">
        <v>17.649999999999999</v>
      </c>
      <c r="G1597">
        <v>17.12</v>
      </c>
    </row>
    <row r="1598" spans="1:7">
      <c r="A1598" s="302" t="s">
        <v>20503</v>
      </c>
      <c r="B1598" s="302" t="s">
        <v>23853</v>
      </c>
      <c r="C1598">
        <v>6</v>
      </c>
      <c r="D1598">
        <v>43.8</v>
      </c>
      <c r="E1598">
        <v>0.7</v>
      </c>
      <c r="F1598">
        <v>18.45</v>
      </c>
      <c r="G1598">
        <v>17.899999999999999</v>
      </c>
    </row>
    <row r="1599" spans="1:7">
      <c r="A1599" s="302" t="s">
        <v>20504</v>
      </c>
      <c r="B1599" s="302" t="s">
        <v>23854</v>
      </c>
      <c r="C1599">
        <v>6</v>
      </c>
      <c r="D1599">
        <v>43.8</v>
      </c>
      <c r="E1599">
        <v>0.7</v>
      </c>
      <c r="F1599">
        <v>16</v>
      </c>
      <c r="G1599">
        <v>16</v>
      </c>
    </row>
    <row r="1600" spans="1:7">
      <c r="A1600" s="302" t="s">
        <v>27249</v>
      </c>
      <c r="B1600" s="302" t="s">
        <v>27250</v>
      </c>
      <c r="C1600">
        <v>6</v>
      </c>
      <c r="D1600">
        <v>40</v>
      </c>
      <c r="E1600">
        <v>0.7</v>
      </c>
      <c r="F1600">
        <v>7.45</v>
      </c>
      <c r="G1600">
        <v>7.23</v>
      </c>
    </row>
    <row r="1601" spans="1:7">
      <c r="A1601" s="302" t="s">
        <v>20505</v>
      </c>
      <c r="B1601" s="302" t="s">
        <v>23855</v>
      </c>
      <c r="C1601">
        <v>6</v>
      </c>
      <c r="D1601">
        <v>40</v>
      </c>
      <c r="E1601">
        <v>1</v>
      </c>
      <c r="F1601">
        <v>9.5500000000000007</v>
      </c>
      <c r="G1601">
        <v>9.26</v>
      </c>
    </row>
    <row r="1602" spans="1:7">
      <c r="A1602" s="302" t="s">
        <v>20506</v>
      </c>
      <c r="B1602" s="302" t="s">
        <v>23856</v>
      </c>
      <c r="C1602">
        <v>6</v>
      </c>
      <c r="D1602">
        <v>50</v>
      </c>
      <c r="E1602">
        <v>0.7</v>
      </c>
      <c r="F1602">
        <v>19.850000000000001</v>
      </c>
      <c r="G1602">
        <v>19.850000000000001</v>
      </c>
    </row>
    <row r="1603" spans="1:7">
      <c r="A1603" s="302" t="s">
        <v>27251</v>
      </c>
      <c r="B1603" s="302" t="s">
        <v>27252</v>
      </c>
      <c r="C1603">
        <v>6</v>
      </c>
      <c r="D1603">
        <v>45</v>
      </c>
      <c r="E1603">
        <v>0.7</v>
      </c>
      <c r="F1603">
        <v>17.95</v>
      </c>
      <c r="G1603">
        <v>17.41</v>
      </c>
    </row>
    <row r="1604" spans="1:7">
      <c r="A1604" s="302" t="s">
        <v>20507</v>
      </c>
      <c r="B1604" s="302" t="s">
        <v>23857</v>
      </c>
      <c r="C1604">
        <v>6</v>
      </c>
      <c r="D1604">
        <v>45</v>
      </c>
      <c r="E1604">
        <v>0.7</v>
      </c>
      <c r="F1604">
        <v>15.95</v>
      </c>
      <c r="G1604">
        <v>15.95</v>
      </c>
    </row>
    <row r="1605" spans="1:7">
      <c r="A1605" s="302" t="s">
        <v>20508</v>
      </c>
      <c r="B1605" s="302" t="s">
        <v>23858</v>
      </c>
      <c r="C1605">
        <v>6</v>
      </c>
      <c r="D1605">
        <v>21.5</v>
      </c>
      <c r="E1605">
        <v>0.7</v>
      </c>
      <c r="F1605">
        <v>11.15</v>
      </c>
      <c r="G1605">
        <v>10.82</v>
      </c>
    </row>
    <row r="1606" spans="1:7">
      <c r="A1606" s="302" t="s">
        <v>20509</v>
      </c>
      <c r="B1606" s="302" t="s">
        <v>23859</v>
      </c>
      <c r="C1606">
        <v>6</v>
      </c>
      <c r="D1606">
        <v>43</v>
      </c>
      <c r="E1606">
        <v>0.2</v>
      </c>
      <c r="F1606">
        <v>7.85</v>
      </c>
      <c r="G1606">
        <v>7.61</v>
      </c>
    </row>
    <row r="1607" spans="1:7">
      <c r="A1607" s="302" t="s">
        <v>20510</v>
      </c>
      <c r="B1607" s="302" t="s">
        <v>23860</v>
      </c>
      <c r="C1607">
        <v>6</v>
      </c>
      <c r="D1607">
        <v>45.3</v>
      </c>
      <c r="E1607">
        <v>0.7</v>
      </c>
      <c r="F1607">
        <v>53.45</v>
      </c>
      <c r="G1607">
        <v>51.85</v>
      </c>
    </row>
    <row r="1608" spans="1:7">
      <c r="A1608" s="302" t="s">
        <v>27253</v>
      </c>
      <c r="B1608" s="302" t="s">
        <v>27254</v>
      </c>
      <c r="C1608">
        <v>6</v>
      </c>
      <c r="D1608">
        <v>41</v>
      </c>
      <c r="E1608">
        <v>0.35</v>
      </c>
      <c r="F1608">
        <v>43.65</v>
      </c>
      <c r="G1608">
        <v>42.34</v>
      </c>
    </row>
    <row r="1609" spans="1:7">
      <c r="A1609" s="302" t="s">
        <v>27255</v>
      </c>
      <c r="B1609" s="302" t="s">
        <v>27256</v>
      </c>
      <c r="C1609">
        <v>6</v>
      </c>
      <c r="D1609">
        <v>41</v>
      </c>
      <c r="E1609">
        <v>0.7</v>
      </c>
      <c r="F1609">
        <v>69.75</v>
      </c>
      <c r="G1609">
        <v>67.66</v>
      </c>
    </row>
    <row r="1610" spans="1:7">
      <c r="A1610" s="302" t="s">
        <v>27257</v>
      </c>
      <c r="B1610" s="302" t="s">
        <v>27258</v>
      </c>
      <c r="C1610">
        <v>6</v>
      </c>
      <c r="D1610">
        <v>40</v>
      </c>
      <c r="E1610">
        <v>0.7</v>
      </c>
      <c r="F1610">
        <v>59.95</v>
      </c>
      <c r="G1610">
        <v>58.15</v>
      </c>
    </row>
    <row r="1611" spans="1:7">
      <c r="A1611" s="302" t="s">
        <v>27259</v>
      </c>
      <c r="B1611" s="302" t="s">
        <v>27260</v>
      </c>
      <c r="C1611">
        <v>3</v>
      </c>
      <c r="D1611">
        <v>40</v>
      </c>
      <c r="E1611">
        <v>0.7</v>
      </c>
      <c r="F1611">
        <v>335.85</v>
      </c>
      <c r="G1611">
        <v>325.77</v>
      </c>
    </row>
    <row r="1612" spans="1:7">
      <c r="A1612" s="302" t="s">
        <v>20511</v>
      </c>
      <c r="B1612" s="302" t="s">
        <v>23861</v>
      </c>
      <c r="C1612">
        <v>6</v>
      </c>
      <c r="D1612">
        <v>40</v>
      </c>
      <c r="E1612">
        <v>0.7</v>
      </c>
      <c r="F1612">
        <v>88.75</v>
      </c>
      <c r="G1612">
        <v>86.09</v>
      </c>
    </row>
    <row r="1613" spans="1:7">
      <c r="A1613" s="302" t="s">
        <v>27261</v>
      </c>
      <c r="B1613" s="302" t="s">
        <v>27262</v>
      </c>
      <c r="C1613">
        <v>6</v>
      </c>
      <c r="D1613">
        <v>40</v>
      </c>
      <c r="E1613">
        <v>0.7</v>
      </c>
      <c r="F1613">
        <v>28.05</v>
      </c>
      <c r="G1613">
        <v>27.21</v>
      </c>
    </row>
    <row r="1614" spans="1:7">
      <c r="A1614" s="302" t="s">
        <v>20512</v>
      </c>
      <c r="B1614" s="302" t="s">
        <v>23862</v>
      </c>
      <c r="C1614">
        <v>6</v>
      </c>
      <c r="D1614">
        <v>20</v>
      </c>
      <c r="E1614">
        <v>0.7</v>
      </c>
      <c r="F1614">
        <v>7.45</v>
      </c>
      <c r="G1614">
        <v>7.23</v>
      </c>
    </row>
    <row r="1615" spans="1:7">
      <c r="A1615" s="302" t="s">
        <v>20513</v>
      </c>
      <c r="B1615" s="302" t="s">
        <v>23863</v>
      </c>
      <c r="C1615">
        <v>6</v>
      </c>
      <c r="D1615">
        <v>40</v>
      </c>
      <c r="E1615">
        <v>0.7</v>
      </c>
      <c r="F1615">
        <v>15.25</v>
      </c>
      <c r="G1615">
        <v>14.79</v>
      </c>
    </row>
    <row r="1616" spans="1:7">
      <c r="A1616" s="302" t="s">
        <v>27263</v>
      </c>
      <c r="B1616" s="302" t="s">
        <v>27264</v>
      </c>
      <c r="C1616">
        <v>24</v>
      </c>
      <c r="D1616">
        <v>11.5</v>
      </c>
      <c r="E1616">
        <v>0.2</v>
      </c>
      <c r="F1616">
        <v>1.45</v>
      </c>
      <c r="G1616">
        <v>1.41</v>
      </c>
    </row>
    <row r="1617" spans="1:7">
      <c r="A1617" s="302" t="s">
        <v>20514</v>
      </c>
      <c r="B1617" s="302" t="s">
        <v>23864</v>
      </c>
      <c r="C1617">
        <v>12</v>
      </c>
      <c r="D1617">
        <v>11.5</v>
      </c>
      <c r="E1617">
        <v>0.37</v>
      </c>
      <c r="F1617">
        <v>2</v>
      </c>
      <c r="G1617">
        <v>2</v>
      </c>
    </row>
    <row r="1618" spans="1:7">
      <c r="A1618" s="302" t="s">
        <v>27265</v>
      </c>
      <c r="B1618" s="302" t="s">
        <v>27266</v>
      </c>
      <c r="C1618">
        <v>6</v>
      </c>
      <c r="D1618">
        <v>11.5</v>
      </c>
      <c r="E1618">
        <v>0.75</v>
      </c>
      <c r="F1618">
        <v>3.45</v>
      </c>
      <c r="G1618">
        <v>3.35</v>
      </c>
    </row>
    <row r="1619" spans="1:7">
      <c r="A1619" s="302" t="s">
        <v>20515</v>
      </c>
      <c r="B1619" s="302" t="s">
        <v>23865</v>
      </c>
      <c r="C1619">
        <v>6</v>
      </c>
      <c r="D1619">
        <v>11.5</v>
      </c>
      <c r="E1619">
        <v>0.75</v>
      </c>
      <c r="F1619">
        <v>4.25</v>
      </c>
      <c r="G1619">
        <v>4.12</v>
      </c>
    </row>
    <row r="1620" spans="1:7">
      <c r="A1620" s="302" t="s">
        <v>20516</v>
      </c>
      <c r="B1620" s="302" t="s">
        <v>23866</v>
      </c>
      <c r="C1620">
        <v>6</v>
      </c>
      <c r="D1620">
        <v>12.5</v>
      </c>
      <c r="E1620">
        <v>0.75</v>
      </c>
      <c r="F1620">
        <v>4.25</v>
      </c>
      <c r="G1620">
        <v>4.12</v>
      </c>
    </row>
    <row r="1621" spans="1:7">
      <c r="A1621" s="302" t="s">
        <v>20517</v>
      </c>
      <c r="B1621" s="302" t="s">
        <v>23867</v>
      </c>
      <c r="C1621">
        <v>24</v>
      </c>
      <c r="D1621">
        <v>11</v>
      </c>
      <c r="E1621">
        <v>0.2</v>
      </c>
      <c r="F1621">
        <v>2.0499999999999998</v>
      </c>
      <c r="G1621">
        <v>1.99</v>
      </c>
    </row>
    <row r="1622" spans="1:7">
      <c r="A1622" s="302" t="s">
        <v>20518</v>
      </c>
      <c r="B1622" s="302" t="s">
        <v>23868</v>
      </c>
      <c r="C1622">
        <v>24</v>
      </c>
      <c r="D1622">
        <v>11</v>
      </c>
      <c r="E1622">
        <v>0.2</v>
      </c>
      <c r="F1622">
        <v>2.0499999999999998</v>
      </c>
      <c r="G1622">
        <v>1.99</v>
      </c>
    </row>
    <row r="1623" spans="1:7">
      <c r="A1623" s="302" t="s">
        <v>20519</v>
      </c>
      <c r="B1623" s="302" t="s">
        <v>23869</v>
      </c>
      <c r="C1623">
        <v>6</v>
      </c>
      <c r="D1623">
        <v>40</v>
      </c>
      <c r="E1623">
        <v>0.7</v>
      </c>
      <c r="F1623">
        <v>7.65</v>
      </c>
      <c r="G1623">
        <v>7.42</v>
      </c>
    </row>
    <row r="1624" spans="1:7">
      <c r="A1624" s="302" t="s">
        <v>20520</v>
      </c>
      <c r="B1624" s="302" t="s">
        <v>23870</v>
      </c>
      <c r="C1624">
        <v>6</v>
      </c>
      <c r="D1624">
        <v>22</v>
      </c>
      <c r="E1624">
        <v>0.7</v>
      </c>
      <c r="F1624">
        <v>11</v>
      </c>
      <c r="G1624">
        <v>11</v>
      </c>
    </row>
    <row r="1625" spans="1:7">
      <c r="A1625" s="302" t="s">
        <v>20521</v>
      </c>
      <c r="B1625" s="302" t="s">
        <v>23871</v>
      </c>
      <c r="C1625">
        <v>12</v>
      </c>
      <c r="D1625">
        <v>38</v>
      </c>
      <c r="E1625">
        <v>0.4</v>
      </c>
      <c r="F1625">
        <v>12.65</v>
      </c>
      <c r="G1625">
        <v>12.27</v>
      </c>
    </row>
    <row r="1626" spans="1:7">
      <c r="A1626" s="302" t="s">
        <v>20522</v>
      </c>
      <c r="B1626" s="302" t="s">
        <v>23872</v>
      </c>
      <c r="C1626">
        <v>6</v>
      </c>
      <c r="D1626">
        <v>33</v>
      </c>
      <c r="E1626">
        <v>0.7</v>
      </c>
      <c r="F1626">
        <v>9.5500000000000007</v>
      </c>
      <c r="G1626">
        <v>9.07</v>
      </c>
    </row>
    <row r="1627" spans="1:7">
      <c r="A1627" s="302" t="s">
        <v>20523</v>
      </c>
      <c r="B1627" s="302" t="s">
        <v>23873</v>
      </c>
      <c r="C1627">
        <v>6</v>
      </c>
      <c r="D1627">
        <v>45</v>
      </c>
      <c r="E1627">
        <v>0.5</v>
      </c>
      <c r="F1627">
        <v>27</v>
      </c>
      <c r="G1627">
        <v>27</v>
      </c>
    </row>
    <row r="1628" spans="1:7">
      <c r="A1628" s="302" t="s">
        <v>20524</v>
      </c>
      <c r="B1628" s="302" t="s">
        <v>23874</v>
      </c>
      <c r="C1628">
        <v>6</v>
      </c>
      <c r="D1628">
        <v>45</v>
      </c>
      <c r="E1628">
        <v>0.5</v>
      </c>
      <c r="F1628">
        <v>19.45</v>
      </c>
      <c r="G1628">
        <v>18.48</v>
      </c>
    </row>
    <row r="1629" spans="1:7">
      <c r="A1629" s="302" t="s">
        <v>20525</v>
      </c>
      <c r="B1629" s="302" t="s">
        <v>23875</v>
      </c>
      <c r="C1629">
        <v>6</v>
      </c>
      <c r="D1629">
        <v>45</v>
      </c>
      <c r="E1629">
        <v>0.5</v>
      </c>
      <c r="F1629">
        <v>30.45</v>
      </c>
      <c r="G1629">
        <v>29.54</v>
      </c>
    </row>
    <row r="1630" spans="1:7">
      <c r="A1630" s="302" t="s">
        <v>20526</v>
      </c>
      <c r="B1630" s="302" t="s">
        <v>23876</v>
      </c>
      <c r="C1630">
        <v>6</v>
      </c>
      <c r="D1630">
        <v>45</v>
      </c>
      <c r="E1630">
        <v>0.7</v>
      </c>
      <c r="F1630">
        <v>28</v>
      </c>
      <c r="G1630">
        <v>28</v>
      </c>
    </row>
    <row r="1631" spans="1:7">
      <c r="A1631" s="302" t="s">
        <v>20527</v>
      </c>
      <c r="B1631" s="302" t="s">
        <v>23877</v>
      </c>
      <c r="C1631">
        <v>6</v>
      </c>
      <c r="D1631">
        <v>44.5</v>
      </c>
      <c r="E1631">
        <v>0.7</v>
      </c>
      <c r="F1631">
        <v>34.65</v>
      </c>
      <c r="G1631">
        <v>33.61</v>
      </c>
    </row>
    <row r="1632" spans="1:7">
      <c r="A1632" s="302" t="s">
        <v>27267</v>
      </c>
      <c r="B1632" s="302" t="s">
        <v>27268</v>
      </c>
      <c r="C1632">
        <v>6</v>
      </c>
      <c r="D1632">
        <v>30</v>
      </c>
      <c r="E1632">
        <v>0.5</v>
      </c>
      <c r="F1632">
        <v>6.45</v>
      </c>
      <c r="G1632">
        <v>6.26</v>
      </c>
    </row>
    <row r="1633" spans="1:7">
      <c r="A1633" s="302" t="s">
        <v>20528</v>
      </c>
      <c r="B1633" s="302" t="s">
        <v>23878</v>
      </c>
      <c r="C1633">
        <v>6</v>
      </c>
      <c r="D1633">
        <v>40</v>
      </c>
      <c r="E1633">
        <v>0.7</v>
      </c>
      <c r="F1633">
        <v>8.4499999999999993</v>
      </c>
      <c r="G1633">
        <v>8.1999999999999993</v>
      </c>
    </row>
    <row r="1634" spans="1:7">
      <c r="A1634" s="302" t="s">
        <v>20529</v>
      </c>
      <c r="B1634" s="302" t="s">
        <v>23879</v>
      </c>
      <c r="C1634">
        <v>6</v>
      </c>
      <c r="D1634">
        <v>27</v>
      </c>
      <c r="E1634">
        <v>0.7</v>
      </c>
      <c r="F1634">
        <v>14.25</v>
      </c>
      <c r="G1634">
        <v>13.54</v>
      </c>
    </row>
    <row r="1635" spans="1:7">
      <c r="A1635" s="302" t="s">
        <v>20530</v>
      </c>
      <c r="B1635" s="302" t="s">
        <v>23880</v>
      </c>
      <c r="C1635">
        <v>6</v>
      </c>
      <c r="D1635">
        <v>27</v>
      </c>
      <c r="E1635">
        <v>0.7</v>
      </c>
      <c r="F1635">
        <v>14.25</v>
      </c>
      <c r="G1635">
        <v>13.82</v>
      </c>
    </row>
    <row r="1636" spans="1:7">
      <c r="A1636" s="302" t="s">
        <v>20531</v>
      </c>
      <c r="B1636" s="302" t="s">
        <v>23881</v>
      </c>
      <c r="C1636">
        <v>6</v>
      </c>
      <c r="D1636">
        <v>40</v>
      </c>
      <c r="E1636">
        <v>0.7</v>
      </c>
      <c r="F1636">
        <v>18.25</v>
      </c>
      <c r="G1636">
        <v>17.7</v>
      </c>
    </row>
    <row r="1637" spans="1:7">
      <c r="A1637" s="302" t="s">
        <v>27269</v>
      </c>
      <c r="B1637" s="302" t="s">
        <v>27270</v>
      </c>
      <c r="C1637">
        <v>6</v>
      </c>
      <c r="D1637">
        <v>38</v>
      </c>
      <c r="E1637">
        <v>0.7</v>
      </c>
      <c r="F1637">
        <v>6.95</v>
      </c>
      <c r="G1637">
        <v>6.74</v>
      </c>
    </row>
    <row r="1638" spans="1:7">
      <c r="A1638" s="302" t="s">
        <v>20532</v>
      </c>
      <c r="B1638" s="302" t="s">
        <v>23882</v>
      </c>
      <c r="C1638">
        <v>6</v>
      </c>
      <c r="D1638">
        <v>38</v>
      </c>
      <c r="E1638">
        <v>1</v>
      </c>
      <c r="F1638">
        <v>6.95</v>
      </c>
      <c r="G1638">
        <v>6.74</v>
      </c>
    </row>
    <row r="1639" spans="1:7">
      <c r="A1639" s="302" t="s">
        <v>27271</v>
      </c>
      <c r="B1639" s="302" t="s">
        <v>27272</v>
      </c>
      <c r="C1639">
        <v>6</v>
      </c>
      <c r="D1639">
        <v>14.5</v>
      </c>
      <c r="E1639">
        <v>0.75</v>
      </c>
      <c r="F1639">
        <v>6.05</v>
      </c>
      <c r="G1639">
        <v>5.87</v>
      </c>
    </row>
    <row r="1640" spans="1:7">
      <c r="A1640" s="302" t="s">
        <v>27273</v>
      </c>
      <c r="B1640" s="302" t="s">
        <v>27274</v>
      </c>
      <c r="C1640">
        <v>6</v>
      </c>
      <c r="D1640">
        <v>7.5</v>
      </c>
      <c r="E1640">
        <v>0.75</v>
      </c>
      <c r="F1640">
        <v>4.95</v>
      </c>
      <c r="G1640">
        <v>4.8</v>
      </c>
    </row>
    <row r="1641" spans="1:7">
      <c r="A1641" s="302" t="s">
        <v>20533</v>
      </c>
      <c r="B1641" s="302" t="s">
        <v>23883</v>
      </c>
      <c r="C1641">
        <v>6</v>
      </c>
      <c r="D1641">
        <v>11.5</v>
      </c>
      <c r="E1641">
        <v>0.75</v>
      </c>
      <c r="F1641">
        <v>5.25</v>
      </c>
      <c r="G1641">
        <v>5.09</v>
      </c>
    </row>
    <row r="1642" spans="1:7">
      <c r="A1642" s="302" t="s">
        <v>20534</v>
      </c>
      <c r="B1642" s="302" t="s">
        <v>27275</v>
      </c>
      <c r="C1642">
        <v>6</v>
      </c>
      <c r="D1642">
        <v>11</v>
      </c>
      <c r="E1642">
        <v>0.75</v>
      </c>
      <c r="F1642">
        <v>5.95</v>
      </c>
      <c r="G1642">
        <v>5.77</v>
      </c>
    </row>
    <row r="1643" spans="1:7">
      <c r="A1643" s="302" t="s">
        <v>20535</v>
      </c>
      <c r="B1643" s="302" t="s">
        <v>23884</v>
      </c>
      <c r="C1643">
        <v>6</v>
      </c>
      <c r="D1643">
        <v>16</v>
      </c>
      <c r="E1643">
        <v>1</v>
      </c>
      <c r="F1643">
        <v>3</v>
      </c>
      <c r="G1643">
        <v>3</v>
      </c>
    </row>
    <row r="1644" spans="1:7">
      <c r="A1644" s="302" t="s">
        <v>20536</v>
      </c>
      <c r="B1644" s="302" t="s">
        <v>23885</v>
      </c>
      <c r="C1644">
        <v>6</v>
      </c>
      <c r="D1644">
        <v>60</v>
      </c>
      <c r="E1644">
        <v>0.7</v>
      </c>
      <c r="F1644">
        <v>30</v>
      </c>
      <c r="G1644">
        <v>30</v>
      </c>
    </row>
    <row r="1645" spans="1:7">
      <c r="A1645" s="302" t="s">
        <v>20537</v>
      </c>
      <c r="B1645" s="302" t="s">
        <v>23885</v>
      </c>
      <c r="C1645">
        <v>3</v>
      </c>
      <c r="D1645">
        <v>60</v>
      </c>
      <c r="E1645">
        <v>0.7</v>
      </c>
      <c r="F1645">
        <v>32.35</v>
      </c>
      <c r="G1645">
        <v>31.38</v>
      </c>
    </row>
    <row r="1646" spans="1:7">
      <c r="A1646" s="302" t="s">
        <v>20538</v>
      </c>
      <c r="B1646" s="302" t="s">
        <v>23886</v>
      </c>
      <c r="C1646">
        <v>6</v>
      </c>
      <c r="D1646">
        <v>40</v>
      </c>
      <c r="E1646">
        <v>0.7</v>
      </c>
      <c r="F1646">
        <v>14</v>
      </c>
      <c r="G1646">
        <v>14</v>
      </c>
    </row>
    <row r="1647" spans="1:7">
      <c r="A1647" s="302" t="s">
        <v>20539</v>
      </c>
      <c r="B1647" s="302" t="s">
        <v>23887</v>
      </c>
      <c r="C1647">
        <v>9</v>
      </c>
      <c r="D1647">
        <v>45</v>
      </c>
      <c r="E1647">
        <v>0.7</v>
      </c>
      <c r="F1647">
        <v>21.75</v>
      </c>
      <c r="G1647">
        <v>21.1</v>
      </c>
    </row>
    <row r="1648" spans="1:7">
      <c r="A1648" s="302" t="s">
        <v>20540</v>
      </c>
      <c r="B1648" s="302" t="s">
        <v>23888</v>
      </c>
      <c r="C1648">
        <v>12</v>
      </c>
      <c r="D1648">
        <v>45</v>
      </c>
      <c r="E1648">
        <v>0.15</v>
      </c>
      <c r="F1648">
        <v>5.95</v>
      </c>
      <c r="G1648">
        <v>5.77</v>
      </c>
    </row>
    <row r="1649" spans="1:7">
      <c r="A1649" s="302" t="s">
        <v>20541</v>
      </c>
      <c r="B1649" s="302" t="s">
        <v>23889</v>
      </c>
      <c r="C1649">
        <v>6</v>
      </c>
      <c r="D1649">
        <v>46</v>
      </c>
      <c r="E1649">
        <v>0.5</v>
      </c>
      <c r="F1649">
        <v>20.65</v>
      </c>
      <c r="G1649">
        <v>20.03</v>
      </c>
    </row>
    <row r="1650" spans="1:7">
      <c r="A1650" s="302" t="s">
        <v>20542</v>
      </c>
      <c r="B1650" s="302" t="s">
        <v>23890</v>
      </c>
      <c r="C1650">
        <v>6</v>
      </c>
      <c r="D1650">
        <v>46</v>
      </c>
      <c r="E1650">
        <v>0.5</v>
      </c>
      <c r="F1650">
        <v>20.65</v>
      </c>
      <c r="G1650">
        <v>20.03</v>
      </c>
    </row>
    <row r="1651" spans="1:7">
      <c r="A1651" s="302" t="s">
        <v>20543</v>
      </c>
      <c r="B1651" s="302" t="s">
        <v>23891</v>
      </c>
      <c r="C1651">
        <v>6</v>
      </c>
      <c r="D1651">
        <v>46</v>
      </c>
      <c r="E1651">
        <v>0.5</v>
      </c>
      <c r="F1651">
        <v>20.65</v>
      </c>
      <c r="G1651">
        <v>20.03</v>
      </c>
    </row>
    <row r="1652" spans="1:7">
      <c r="A1652" s="302" t="s">
        <v>27276</v>
      </c>
      <c r="B1652" s="302" t="s">
        <v>27277</v>
      </c>
      <c r="C1652">
        <v>6</v>
      </c>
      <c r="D1652">
        <v>40</v>
      </c>
      <c r="E1652">
        <v>0.7</v>
      </c>
      <c r="F1652">
        <v>19</v>
      </c>
      <c r="G1652">
        <v>19</v>
      </c>
    </row>
    <row r="1653" spans="1:7">
      <c r="A1653" s="302" t="s">
        <v>20544</v>
      </c>
      <c r="B1653" s="302" t="s">
        <v>23892</v>
      </c>
      <c r="C1653">
        <v>6</v>
      </c>
      <c r="D1653">
        <v>40</v>
      </c>
      <c r="E1653">
        <v>0.7</v>
      </c>
      <c r="F1653">
        <v>11.65</v>
      </c>
      <c r="G1653">
        <v>11.3</v>
      </c>
    </row>
    <row r="1654" spans="1:7">
      <c r="A1654" s="302" t="s">
        <v>20545</v>
      </c>
      <c r="B1654" s="302" t="s">
        <v>23893</v>
      </c>
      <c r="C1654">
        <v>6</v>
      </c>
      <c r="D1654">
        <v>40</v>
      </c>
      <c r="E1654">
        <v>0.7</v>
      </c>
      <c r="F1654">
        <v>10</v>
      </c>
      <c r="G1654">
        <v>10</v>
      </c>
    </row>
    <row r="1655" spans="1:7">
      <c r="A1655" s="302" t="s">
        <v>20546</v>
      </c>
      <c r="B1655" s="302" t="s">
        <v>23894</v>
      </c>
      <c r="C1655">
        <v>6</v>
      </c>
      <c r="D1655">
        <v>40</v>
      </c>
      <c r="E1655">
        <v>0.7</v>
      </c>
      <c r="F1655">
        <v>8.75</v>
      </c>
      <c r="G1655">
        <v>8.49</v>
      </c>
    </row>
    <row r="1656" spans="1:7">
      <c r="A1656" s="302" t="s">
        <v>20547</v>
      </c>
      <c r="B1656" s="302" t="s">
        <v>23895</v>
      </c>
      <c r="C1656">
        <v>6</v>
      </c>
      <c r="D1656">
        <v>40</v>
      </c>
      <c r="E1656">
        <v>0.7</v>
      </c>
      <c r="F1656">
        <v>26.15</v>
      </c>
      <c r="G1656">
        <v>25.37</v>
      </c>
    </row>
    <row r="1657" spans="1:7">
      <c r="A1657" s="302" t="s">
        <v>20548</v>
      </c>
      <c r="B1657" s="302" t="s">
        <v>23896</v>
      </c>
      <c r="C1657">
        <v>6</v>
      </c>
      <c r="D1657">
        <v>40</v>
      </c>
      <c r="E1657">
        <v>0.5</v>
      </c>
      <c r="F1657">
        <v>14.25</v>
      </c>
      <c r="G1657">
        <v>13.82</v>
      </c>
    </row>
    <row r="1658" spans="1:7">
      <c r="A1658" s="302" t="s">
        <v>20549</v>
      </c>
      <c r="B1658" s="302" t="s">
        <v>23897</v>
      </c>
      <c r="C1658">
        <v>6</v>
      </c>
      <c r="D1658">
        <v>44</v>
      </c>
      <c r="E1658">
        <v>0.7</v>
      </c>
      <c r="F1658">
        <v>14.25</v>
      </c>
      <c r="G1658">
        <v>14.25</v>
      </c>
    </row>
    <row r="1659" spans="1:7">
      <c r="A1659" s="302" t="s">
        <v>20550</v>
      </c>
      <c r="B1659" s="302" t="s">
        <v>23898</v>
      </c>
      <c r="C1659">
        <v>6</v>
      </c>
      <c r="D1659">
        <v>44</v>
      </c>
      <c r="E1659">
        <v>0.7</v>
      </c>
      <c r="F1659">
        <v>15.45</v>
      </c>
      <c r="G1659">
        <v>14.99</v>
      </c>
    </row>
    <row r="1660" spans="1:7">
      <c r="A1660" s="302" t="s">
        <v>27278</v>
      </c>
      <c r="B1660" s="302" t="s">
        <v>27279</v>
      </c>
      <c r="C1660">
        <v>6</v>
      </c>
      <c r="D1660">
        <v>44</v>
      </c>
      <c r="E1660">
        <v>0.7</v>
      </c>
      <c r="F1660">
        <v>17.350000000000001</v>
      </c>
      <c r="G1660">
        <v>16.829999999999998</v>
      </c>
    </row>
    <row r="1661" spans="1:7">
      <c r="A1661" s="302" t="s">
        <v>20551</v>
      </c>
      <c r="B1661" s="302" t="s">
        <v>23899</v>
      </c>
      <c r="C1661">
        <v>6</v>
      </c>
      <c r="D1661">
        <v>16</v>
      </c>
      <c r="E1661">
        <v>0.75</v>
      </c>
      <c r="F1661">
        <v>7.95</v>
      </c>
      <c r="G1661">
        <v>7.71</v>
      </c>
    </row>
    <row r="1662" spans="1:7">
      <c r="A1662" s="302" t="s">
        <v>20552</v>
      </c>
      <c r="B1662" s="302" t="s">
        <v>23900</v>
      </c>
      <c r="C1662">
        <v>6</v>
      </c>
      <c r="D1662">
        <v>55</v>
      </c>
      <c r="E1662">
        <v>0.7</v>
      </c>
      <c r="F1662">
        <v>14</v>
      </c>
      <c r="G1662">
        <v>14</v>
      </c>
    </row>
    <row r="1663" spans="1:7">
      <c r="A1663" s="302" t="s">
        <v>20553</v>
      </c>
      <c r="B1663" s="302" t="s">
        <v>23901</v>
      </c>
      <c r="C1663">
        <v>6</v>
      </c>
      <c r="D1663">
        <v>40</v>
      </c>
      <c r="E1663">
        <v>0.7</v>
      </c>
      <c r="F1663">
        <v>7.95</v>
      </c>
      <c r="G1663">
        <v>7.71</v>
      </c>
    </row>
    <row r="1664" spans="1:7">
      <c r="A1664" s="302" t="s">
        <v>20554</v>
      </c>
      <c r="B1664" s="302" t="s">
        <v>23902</v>
      </c>
      <c r="C1664">
        <v>6</v>
      </c>
      <c r="D1664">
        <v>43</v>
      </c>
      <c r="E1664">
        <v>0.7</v>
      </c>
      <c r="F1664">
        <v>36.75</v>
      </c>
      <c r="G1664">
        <v>35.65</v>
      </c>
    </row>
    <row r="1665" spans="1:7">
      <c r="A1665" s="302" t="s">
        <v>20555</v>
      </c>
      <c r="B1665" s="302" t="s">
        <v>23903</v>
      </c>
      <c r="C1665">
        <v>6</v>
      </c>
      <c r="D1665">
        <v>17.899999999999999</v>
      </c>
      <c r="E1665">
        <v>0.7</v>
      </c>
      <c r="F1665">
        <v>8.4499999999999993</v>
      </c>
      <c r="G1665">
        <v>8.1999999999999993</v>
      </c>
    </row>
    <row r="1666" spans="1:7">
      <c r="A1666" s="302" t="s">
        <v>20556</v>
      </c>
      <c r="B1666" s="302" t="s">
        <v>23904</v>
      </c>
      <c r="C1666">
        <v>6</v>
      </c>
      <c r="D1666">
        <v>40</v>
      </c>
      <c r="E1666">
        <v>0.7</v>
      </c>
      <c r="F1666">
        <v>19.149999999999999</v>
      </c>
      <c r="G1666">
        <v>18.579999999999998</v>
      </c>
    </row>
    <row r="1667" spans="1:7">
      <c r="A1667" s="302" t="s">
        <v>27280</v>
      </c>
      <c r="B1667" s="302" t="s">
        <v>27281</v>
      </c>
      <c r="C1667">
        <v>6</v>
      </c>
      <c r="D1667">
        <v>37.5</v>
      </c>
      <c r="E1667">
        <v>0.7</v>
      </c>
      <c r="F1667">
        <v>3.75</v>
      </c>
      <c r="G1667">
        <v>3.64</v>
      </c>
    </row>
    <row r="1668" spans="1:7">
      <c r="A1668" s="302" t="s">
        <v>20557</v>
      </c>
      <c r="B1668" s="302" t="s">
        <v>23905</v>
      </c>
      <c r="C1668">
        <v>6</v>
      </c>
      <c r="D1668">
        <v>37.5</v>
      </c>
      <c r="E1668">
        <v>0.7</v>
      </c>
      <c r="F1668">
        <v>5.35</v>
      </c>
      <c r="G1668">
        <v>5.19</v>
      </c>
    </row>
    <row r="1669" spans="1:7">
      <c r="A1669" s="302" t="s">
        <v>20558</v>
      </c>
      <c r="B1669" s="302" t="s">
        <v>23906</v>
      </c>
      <c r="C1669">
        <v>8</v>
      </c>
      <c r="D1669">
        <v>37.5</v>
      </c>
      <c r="E1669">
        <v>0.2</v>
      </c>
      <c r="F1669">
        <v>1.45</v>
      </c>
      <c r="G1669">
        <v>1.41</v>
      </c>
    </row>
    <row r="1670" spans="1:7">
      <c r="A1670" s="302" t="s">
        <v>20559</v>
      </c>
      <c r="B1670" s="302" t="s">
        <v>23907</v>
      </c>
      <c r="C1670">
        <v>6</v>
      </c>
      <c r="D1670">
        <v>37.5</v>
      </c>
      <c r="E1670">
        <v>1</v>
      </c>
      <c r="F1670">
        <v>4.1500000000000004</v>
      </c>
      <c r="G1670">
        <v>4.03</v>
      </c>
    </row>
    <row r="1671" spans="1:7">
      <c r="A1671" s="302" t="s">
        <v>20560</v>
      </c>
      <c r="B1671" s="302" t="s">
        <v>23908</v>
      </c>
      <c r="C1671">
        <v>12</v>
      </c>
      <c r="D1671">
        <v>37.5</v>
      </c>
      <c r="E1671">
        <v>0.7</v>
      </c>
      <c r="F1671">
        <v>5.15</v>
      </c>
      <c r="G1671">
        <v>5</v>
      </c>
    </row>
    <row r="1672" spans="1:7">
      <c r="A1672" s="302" t="s">
        <v>27282</v>
      </c>
      <c r="B1672" s="302" t="s">
        <v>27283</v>
      </c>
      <c r="C1672">
        <v>6</v>
      </c>
      <c r="D1672">
        <v>41</v>
      </c>
      <c r="E1672">
        <v>0.5</v>
      </c>
      <c r="F1672">
        <v>20.95</v>
      </c>
      <c r="G1672">
        <v>20.32</v>
      </c>
    </row>
    <row r="1673" spans="1:7">
      <c r="A1673" s="302" t="s">
        <v>20561</v>
      </c>
      <c r="B1673" s="302" t="s">
        <v>23909</v>
      </c>
      <c r="C1673">
        <v>6</v>
      </c>
      <c r="D1673">
        <v>47</v>
      </c>
      <c r="E1673">
        <v>0.7</v>
      </c>
      <c r="F1673">
        <v>21.55</v>
      </c>
      <c r="G1673">
        <v>20.9</v>
      </c>
    </row>
    <row r="1674" spans="1:7">
      <c r="A1674" s="302" t="s">
        <v>27284</v>
      </c>
      <c r="B1674" s="302" t="s">
        <v>27285</v>
      </c>
      <c r="C1674">
        <v>6</v>
      </c>
      <c r="D1674">
        <v>41</v>
      </c>
      <c r="E1674">
        <v>0.7</v>
      </c>
      <c r="F1674">
        <v>19.95</v>
      </c>
      <c r="G1674">
        <v>19.350000000000001</v>
      </c>
    </row>
    <row r="1675" spans="1:7">
      <c r="A1675" s="302" t="s">
        <v>27286</v>
      </c>
      <c r="B1675" s="302" t="s">
        <v>27287</v>
      </c>
      <c r="C1675">
        <v>6</v>
      </c>
      <c r="D1675">
        <v>40</v>
      </c>
      <c r="E1675">
        <v>0.7</v>
      </c>
      <c r="F1675">
        <v>20.75</v>
      </c>
      <c r="G1675">
        <v>20.13</v>
      </c>
    </row>
    <row r="1676" spans="1:7">
      <c r="A1676" s="302" t="s">
        <v>20562</v>
      </c>
      <c r="B1676" s="302" t="s">
        <v>23910</v>
      </c>
      <c r="C1676">
        <v>6</v>
      </c>
      <c r="D1676">
        <v>40</v>
      </c>
      <c r="E1676">
        <v>0.5</v>
      </c>
      <c r="F1676">
        <v>5.45</v>
      </c>
      <c r="G1676">
        <v>5.29</v>
      </c>
    </row>
    <row r="1677" spans="1:7">
      <c r="A1677" s="302" t="s">
        <v>20563</v>
      </c>
      <c r="B1677" s="302" t="s">
        <v>23911</v>
      </c>
      <c r="C1677">
        <v>6</v>
      </c>
      <c r="D1677">
        <v>40</v>
      </c>
      <c r="E1677">
        <v>0.7</v>
      </c>
      <c r="F1677">
        <v>20.85</v>
      </c>
      <c r="G1677">
        <v>20.22</v>
      </c>
    </row>
    <row r="1678" spans="1:7">
      <c r="A1678" s="302" t="s">
        <v>27288</v>
      </c>
      <c r="B1678" s="302" t="s">
        <v>27289</v>
      </c>
      <c r="C1678">
        <v>6</v>
      </c>
      <c r="D1678">
        <v>40</v>
      </c>
      <c r="E1678">
        <v>0.5</v>
      </c>
      <c r="F1678">
        <v>16.95</v>
      </c>
      <c r="G1678">
        <v>16.440000000000001</v>
      </c>
    </row>
    <row r="1679" spans="1:7">
      <c r="A1679" s="302" t="s">
        <v>20564</v>
      </c>
      <c r="B1679" s="302" t="s">
        <v>23912</v>
      </c>
      <c r="C1679">
        <v>6</v>
      </c>
      <c r="D1679">
        <v>40</v>
      </c>
      <c r="E1679">
        <v>0.7</v>
      </c>
      <c r="F1679">
        <v>6.45</v>
      </c>
      <c r="G1679">
        <v>6.26</v>
      </c>
    </row>
    <row r="1680" spans="1:7">
      <c r="A1680" s="302" t="s">
        <v>20565</v>
      </c>
      <c r="B1680" s="302" t="s">
        <v>23913</v>
      </c>
      <c r="C1680">
        <v>6</v>
      </c>
      <c r="D1680">
        <v>45</v>
      </c>
      <c r="E1680">
        <v>0.7</v>
      </c>
      <c r="F1680">
        <v>19.75</v>
      </c>
      <c r="G1680">
        <v>19.16</v>
      </c>
    </row>
    <row r="1681" spans="1:7">
      <c r="A1681" s="302" t="s">
        <v>27290</v>
      </c>
      <c r="B1681" s="302" t="s">
        <v>27291</v>
      </c>
      <c r="C1681">
        <v>6</v>
      </c>
      <c r="D1681">
        <v>43</v>
      </c>
      <c r="E1681">
        <v>0.5</v>
      </c>
      <c r="F1681">
        <v>19.45</v>
      </c>
      <c r="G1681">
        <v>18.87</v>
      </c>
    </row>
    <row r="1682" spans="1:7">
      <c r="A1682" s="302" t="s">
        <v>20566</v>
      </c>
      <c r="B1682" s="302" t="s">
        <v>23914</v>
      </c>
      <c r="C1682">
        <v>6</v>
      </c>
      <c r="D1682">
        <v>43</v>
      </c>
      <c r="E1682">
        <v>0.7</v>
      </c>
      <c r="F1682">
        <v>11.95</v>
      </c>
      <c r="G1682">
        <v>11.59</v>
      </c>
    </row>
    <row r="1683" spans="1:7">
      <c r="A1683" s="302" t="s">
        <v>20567</v>
      </c>
      <c r="B1683" s="302" t="s">
        <v>23915</v>
      </c>
      <c r="C1683">
        <v>6</v>
      </c>
      <c r="D1683">
        <v>43</v>
      </c>
      <c r="E1683">
        <v>0.7</v>
      </c>
      <c r="F1683">
        <v>11.95</v>
      </c>
      <c r="G1683">
        <v>11.59</v>
      </c>
    </row>
    <row r="1684" spans="1:7">
      <c r="A1684" s="302" t="s">
        <v>20568</v>
      </c>
      <c r="B1684" s="302" t="s">
        <v>23916</v>
      </c>
      <c r="C1684">
        <v>6</v>
      </c>
      <c r="D1684">
        <v>43</v>
      </c>
      <c r="E1684">
        <v>0.7</v>
      </c>
      <c r="F1684">
        <v>11.95</v>
      </c>
      <c r="G1684">
        <v>11.59</v>
      </c>
    </row>
    <row r="1685" spans="1:7">
      <c r="A1685" s="302" t="s">
        <v>20569</v>
      </c>
      <c r="B1685" s="302" t="s">
        <v>23917</v>
      </c>
      <c r="C1685">
        <v>6</v>
      </c>
      <c r="D1685">
        <v>43</v>
      </c>
      <c r="E1685">
        <v>0.7</v>
      </c>
      <c r="F1685">
        <v>11.95</v>
      </c>
      <c r="G1685">
        <v>11.59</v>
      </c>
    </row>
    <row r="1686" spans="1:7">
      <c r="A1686" s="302" t="s">
        <v>20570</v>
      </c>
      <c r="B1686" s="302" t="s">
        <v>23918</v>
      </c>
      <c r="C1686">
        <v>6</v>
      </c>
      <c r="D1686">
        <v>40</v>
      </c>
      <c r="E1686">
        <v>0.7</v>
      </c>
      <c r="F1686">
        <v>11</v>
      </c>
      <c r="G1686">
        <v>11</v>
      </c>
    </row>
    <row r="1687" spans="1:7">
      <c r="A1687" s="302" t="s">
        <v>20571</v>
      </c>
      <c r="B1687" s="302" t="s">
        <v>23919</v>
      </c>
      <c r="C1687">
        <v>12</v>
      </c>
      <c r="D1687">
        <v>40</v>
      </c>
      <c r="E1687">
        <v>0.7</v>
      </c>
      <c r="F1687">
        <v>22.05</v>
      </c>
      <c r="G1687">
        <v>21.39</v>
      </c>
    </row>
    <row r="1688" spans="1:7">
      <c r="A1688" s="302" t="s">
        <v>20572</v>
      </c>
      <c r="B1688" s="302" t="s">
        <v>23920</v>
      </c>
      <c r="C1688">
        <v>6</v>
      </c>
      <c r="D1688">
        <v>42.3</v>
      </c>
      <c r="E1688">
        <v>0.7</v>
      </c>
      <c r="F1688">
        <v>12</v>
      </c>
      <c r="G1688">
        <v>12</v>
      </c>
    </row>
    <row r="1689" spans="1:7">
      <c r="A1689" s="302" t="s">
        <v>27292</v>
      </c>
      <c r="B1689" s="302" t="s">
        <v>27293</v>
      </c>
      <c r="C1689">
        <v>6</v>
      </c>
      <c r="D1689">
        <v>40</v>
      </c>
      <c r="E1689">
        <v>0.5</v>
      </c>
      <c r="F1689">
        <v>15.45</v>
      </c>
      <c r="G1689">
        <v>14.99</v>
      </c>
    </row>
    <row r="1690" spans="1:7">
      <c r="A1690" s="302" t="s">
        <v>20573</v>
      </c>
      <c r="B1690" s="302" t="s">
        <v>23921</v>
      </c>
      <c r="C1690">
        <v>2</v>
      </c>
      <c r="D1690">
        <v>40</v>
      </c>
      <c r="E1690">
        <v>1.5</v>
      </c>
      <c r="F1690">
        <v>47</v>
      </c>
      <c r="G1690">
        <v>47</v>
      </c>
    </row>
    <row r="1691" spans="1:7">
      <c r="A1691" s="302" t="s">
        <v>20574</v>
      </c>
      <c r="B1691" s="302" t="s">
        <v>23922</v>
      </c>
      <c r="C1691">
        <v>3</v>
      </c>
      <c r="D1691">
        <v>42</v>
      </c>
      <c r="E1691">
        <v>0.7</v>
      </c>
      <c r="F1691">
        <v>119.85</v>
      </c>
      <c r="G1691">
        <v>116.25</v>
      </c>
    </row>
    <row r="1692" spans="1:7">
      <c r="A1692" s="302" t="s">
        <v>27294</v>
      </c>
      <c r="B1692" s="302" t="s">
        <v>27295</v>
      </c>
      <c r="C1692">
        <v>3</v>
      </c>
      <c r="D1692">
        <v>57.1</v>
      </c>
      <c r="E1692">
        <v>0.7</v>
      </c>
      <c r="F1692">
        <v>51.95</v>
      </c>
      <c r="G1692">
        <v>50.39</v>
      </c>
    </row>
    <row r="1693" spans="1:7">
      <c r="A1693" s="302" t="s">
        <v>20575</v>
      </c>
      <c r="B1693" s="302" t="s">
        <v>23923</v>
      </c>
      <c r="C1693">
        <v>6</v>
      </c>
      <c r="D1693">
        <v>46</v>
      </c>
      <c r="E1693">
        <v>0.7</v>
      </c>
      <c r="F1693">
        <v>28</v>
      </c>
      <c r="G1693">
        <v>28</v>
      </c>
    </row>
    <row r="1694" spans="1:7">
      <c r="A1694" s="302" t="s">
        <v>27296</v>
      </c>
      <c r="B1694" s="302" t="s">
        <v>27297</v>
      </c>
      <c r="C1694">
        <v>6</v>
      </c>
      <c r="D1694">
        <v>35</v>
      </c>
      <c r="E1694">
        <v>0.7</v>
      </c>
      <c r="F1694">
        <v>13.45</v>
      </c>
      <c r="G1694">
        <v>13.45</v>
      </c>
    </row>
    <row r="1695" spans="1:7">
      <c r="A1695" s="302" t="s">
        <v>20576</v>
      </c>
      <c r="B1695" s="302" t="s">
        <v>23924</v>
      </c>
      <c r="C1695">
        <v>6</v>
      </c>
      <c r="D1695">
        <v>43</v>
      </c>
      <c r="E1695">
        <v>0.7</v>
      </c>
      <c r="F1695">
        <v>22.95</v>
      </c>
      <c r="G1695">
        <v>22.26</v>
      </c>
    </row>
    <row r="1696" spans="1:7">
      <c r="A1696" s="302" t="s">
        <v>20577</v>
      </c>
      <c r="B1696" s="302" t="s">
        <v>23925</v>
      </c>
      <c r="C1696">
        <v>6</v>
      </c>
      <c r="D1696">
        <v>48</v>
      </c>
      <c r="E1696">
        <v>0.7</v>
      </c>
      <c r="F1696">
        <v>24.75</v>
      </c>
      <c r="G1696">
        <v>24.01</v>
      </c>
    </row>
    <row r="1697" spans="1:7">
      <c r="A1697" s="302" t="s">
        <v>20578</v>
      </c>
      <c r="B1697" s="302" t="s">
        <v>23926</v>
      </c>
      <c r="C1697">
        <v>12</v>
      </c>
      <c r="D1697">
        <v>48</v>
      </c>
      <c r="E1697">
        <v>1</v>
      </c>
      <c r="F1697">
        <v>29.25</v>
      </c>
      <c r="G1697">
        <v>28.37</v>
      </c>
    </row>
    <row r="1698" spans="1:7">
      <c r="A1698" s="302" t="s">
        <v>20579</v>
      </c>
      <c r="B1698" s="302" t="s">
        <v>23927</v>
      </c>
      <c r="C1698">
        <v>6</v>
      </c>
      <c r="D1698">
        <v>48</v>
      </c>
      <c r="E1698">
        <v>0.7</v>
      </c>
      <c r="F1698">
        <v>17</v>
      </c>
      <c r="G1698">
        <v>17</v>
      </c>
    </row>
    <row r="1699" spans="1:7">
      <c r="A1699" s="302" t="s">
        <v>20580</v>
      </c>
      <c r="B1699" s="302" t="s">
        <v>23928</v>
      </c>
      <c r="C1699">
        <v>6</v>
      </c>
      <c r="D1699">
        <v>40</v>
      </c>
      <c r="E1699">
        <v>0.7</v>
      </c>
      <c r="F1699">
        <v>16.45</v>
      </c>
      <c r="G1699">
        <v>15.96</v>
      </c>
    </row>
    <row r="1700" spans="1:7">
      <c r="A1700" s="302" t="s">
        <v>20581</v>
      </c>
      <c r="B1700" s="302" t="s">
        <v>23929</v>
      </c>
      <c r="C1700">
        <v>6</v>
      </c>
      <c r="D1700">
        <v>43</v>
      </c>
      <c r="E1700">
        <v>0.7</v>
      </c>
      <c r="F1700">
        <v>15</v>
      </c>
      <c r="G1700">
        <v>15</v>
      </c>
    </row>
    <row r="1701" spans="1:7">
      <c r="A1701" s="302" t="s">
        <v>20582</v>
      </c>
      <c r="B1701" s="302" t="s">
        <v>23930</v>
      </c>
      <c r="C1701">
        <v>6</v>
      </c>
      <c r="D1701">
        <v>50</v>
      </c>
      <c r="E1701">
        <v>0.7</v>
      </c>
      <c r="F1701">
        <v>31</v>
      </c>
      <c r="G1701">
        <v>31</v>
      </c>
    </row>
    <row r="1702" spans="1:7">
      <c r="A1702" s="302" t="s">
        <v>20583</v>
      </c>
      <c r="B1702" s="302" t="s">
        <v>23931</v>
      </c>
      <c r="C1702">
        <v>6</v>
      </c>
      <c r="D1702">
        <v>43</v>
      </c>
      <c r="E1702">
        <v>0.7</v>
      </c>
      <c r="F1702">
        <v>63.45</v>
      </c>
      <c r="G1702">
        <v>61.55</v>
      </c>
    </row>
    <row r="1703" spans="1:7">
      <c r="A1703" s="302" t="s">
        <v>20584</v>
      </c>
      <c r="B1703" s="302" t="s">
        <v>23932</v>
      </c>
      <c r="C1703">
        <v>6</v>
      </c>
      <c r="D1703">
        <v>40</v>
      </c>
      <c r="E1703">
        <v>0.7</v>
      </c>
      <c r="F1703">
        <v>14</v>
      </c>
      <c r="G1703">
        <v>14</v>
      </c>
    </row>
    <row r="1704" spans="1:7">
      <c r="A1704" s="302" t="s">
        <v>20585</v>
      </c>
      <c r="B1704" s="302" t="s">
        <v>23933</v>
      </c>
      <c r="C1704">
        <v>6</v>
      </c>
      <c r="D1704">
        <v>48</v>
      </c>
      <c r="E1704">
        <v>1</v>
      </c>
      <c r="F1704">
        <v>17</v>
      </c>
      <c r="G1704">
        <v>17</v>
      </c>
    </row>
    <row r="1705" spans="1:7">
      <c r="A1705" s="302" t="s">
        <v>27298</v>
      </c>
      <c r="B1705" s="302" t="s">
        <v>27299</v>
      </c>
      <c r="C1705">
        <v>6</v>
      </c>
      <c r="D1705">
        <v>40</v>
      </c>
      <c r="E1705">
        <v>0.7</v>
      </c>
      <c r="F1705">
        <v>21.75</v>
      </c>
      <c r="G1705">
        <v>21.1</v>
      </c>
    </row>
    <row r="1706" spans="1:7">
      <c r="A1706" s="302" t="s">
        <v>20586</v>
      </c>
      <c r="B1706" s="302" t="s">
        <v>23934</v>
      </c>
      <c r="C1706">
        <v>6</v>
      </c>
      <c r="D1706">
        <v>47.2</v>
      </c>
      <c r="E1706">
        <v>0.7</v>
      </c>
      <c r="F1706">
        <v>40.75</v>
      </c>
      <c r="G1706">
        <v>39.53</v>
      </c>
    </row>
    <row r="1707" spans="1:7">
      <c r="A1707" s="302" t="s">
        <v>27300</v>
      </c>
      <c r="B1707" s="302" t="s">
        <v>27301</v>
      </c>
      <c r="C1707">
        <v>6</v>
      </c>
      <c r="D1707">
        <v>40</v>
      </c>
      <c r="E1707">
        <v>0.7</v>
      </c>
      <c r="F1707">
        <v>18.850000000000001</v>
      </c>
      <c r="G1707">
        <v>18.28</v>
      </c>
    </row>
    <row r="1708" spans="1:7">
      <c r="A1708" s="302" t="s">
        <v>20587</v>
      </c>
      <c r="B1708" s="302" t="s">
        <v>23935</v>
      </c>
      <c r="C1708">
        <v>6</v>
      </c>
      <c r="D1708">
        <v>40</v>
      </c>
      <c r="E1708">
        <v>0.7</v>
      </c>
      <c r="F1708">
        <v>12.35</v>
      </c>
      <c r="G1708">
        <v>11.98</v>
      </c>
    </row>
    <row r="1709" spans="1:7">
      <c r="A1709" s="302" t="s">
        <v>27302</v>
      </c>
      <c r="B1709" s="302" t="s">
        <v>27303</v>
      </c>
      <c r="C1709">
        <v>6</v>
      </c>
      <c r="D1709">
        <v>40</v>
      </c>
      <c r="E1709">
        <v>0.7</v>
      </c>
      <c r="F1709">
        <v>14.85</v>
      </c>
      <c r="G1709">
        <v>14.4</v>
      </c>
    </row>
    <row r="1710" spans="1:7">
      <c r="A1710" s="302" t="s">
        <v>20588</v>
      </c>
      <c r="B1710" s="302" t="s">
        <v>23936</v>
      </c>
      <c r="C1710">
        <v>6</v>
      </c>
      <c r="D1710">
        <v>40</v>
      </c>
      <c r="E1710">
        <v>0.7</v>
      </c>
      <c r="F1710">
        <v>7.55</v>
      </c>
      <c r="G1710">
        <v>7.32</v>
      </c>
    </row>
    <row r="1711" spans="1:7">
      <c r="A1711" s="302" t="s">
        <v>20589</v>
      </c>
      <c r="B1711" s="302" t="s">
        <v>23937</v>
      </c>
      <c r="C1711">
        <v>6</v>
      </c>
      <c r="D1711">
        <v>46.3</v>
      </c>
      <c r="E1711">
        <v>0.7</v>
      </c>
      <c r="F1711">
        <v>40.25</v>
      </c>
      <c r="G1711">
        <v>39.04</v>
      </c>
    </row>
    <row r="1712" spans="1:7">
      <c r="A1712" s="302" t="s">
        <v>20590</v>
      </c>
      <c r="B1712" s="302" t="s">
        <v>23938</v>
      </c>
      <c r="C1712">
        <v>6</v>
      </c>
      <c r="D1712">
        <v>40</v>
      </c>
      <c r="E1712">
        <v>0.7</v>
      </c>
      <c r="F1712">
        <v>9.25</v>
      </c>
      <c r="G1712">
        <v>8.7899999999999991</v>
      </c>
    </row>
    <row r="1713" spans="1:7">
      <c r="A1713" s="302" t="s">
        <v>27304</v>
      </c>
      <c r="B1713" s="302" t="s">
        <v>27305</v>
      </c>
      <c r="C1713">
        <v>6</v>
      </c>
      <c r="D1713">
        <v>40</v>
      </c>
      <c r="E1713">
        <v>0.7</v>
      </c>
      <c r="F1713">
        <v>22.45</v>
      </c>
      <c r="G1713">
        <v>21.78</v>
      </c>
    </row>
    <row r="1714" spans="1:7">
      <c r="A1714" s="302" t="s">
        <v>27306</v>
      </c>
      <c r="B1714" s="302" t="s">
        <v>27307</v>
      </c>
      <c r="C1714">
        <v>6</v>
      </c>
      <c r="D1714">
        <v>46</v>
      </c>
      <c r="E1714">
        <v>0.7</v>
      </c>
      <c r="F1714">
        <v>41.75</v>
      </c>
      <c r="G1714">
        <v>40.5</v>
      </c>
    </row>
    <row r="1715" spans="1:7">
      <c r="A1715" s="302" t="s">
        <v>20591</v>
      </c>
      <c r="B1715" s="302" t="s">
        <v>23939</v>
      </c>
      <c r="C1715">
        <v>6</v>
      </c>
      <c r="D1715">
        <v>46</v>
      </c>
      <c r="E1715">
        <v>0.7</v>
      </c>
      <c r="F1715">
        <v>18</v>
      </c>
      <c r="G1715">
        <v>18</v>
      </c>
    </row>
    <row r="1716" spans="1:7">
      <c r="A1716" s="302" t="s">
        <v>27308</v>
      </c>
      <c r="B1716" s="302" t="s">
        <v>27309</v>
      </c>
      <c r="C1716">
        <v>6</v>
      </c>
      <c r="D1716">
        <v>56.2</v>
      </c>
      <c r="E1716">
        <v>0.7</v>
      </c>
      <c r="F1716">
        <v>53.85</v>
      </c>
      <c r="G1716">
        <v>52.23</v>
      </c>
    </row>
    <row r="1717" spans="1:7">
      <c r="A1717" s="302" t="s">
        <v>20592</v>
      </c>
      <c r="B1717" s="302" t="s">
        <v>23940</v>
      </c>
      <c r="C1717">
        <v>6</v>
      </c>
      <c r="D1717">
        <v>40</v>
      </c>
      <c r="E1717">
        <v>0.7</v>
      </c>
      <c r="F1717">
        <v>14</v>
      </c>
      <c r="G1717">
        <v>14</v>
      </c>
    </row>
    <row r="1718" spans="1:7">
      <c r="A1718" s="302" t="s">
        <v>20593</v>
      </c>
      <c r="B1718" s="302" t="s">
        <v>23941</v>
      </c>
      <c r="C1718">
        <v>6</v>
      </c>
      <c r="D1718">
        <v>43</v>
      </c>
      <c r="E1718">
        <v>0.7</v>
      </c>
      <c r="F1718">
        <v>31</v>
      </c>
      <c r="G1718">
        <v>31</v>
      </c>
    </row>
    <row r="1719" spans="1:7">
      <c r="A1719" s="302" t="s">
        <v>27310</v>
      </c>
      <c r="B1719" s="302" t="s">
        <v>27311</v>
      </c>
      <c r="C1719">
        <v>6</v>
      </c>
      <c r="D1719">
        <v>46</v>
      </c>
      <c r="E1719">
        <v>0.7</v>
      </c>
      <c r="F1719">
        <v>31.75</v>
      </c>
      <c r="G1719">
        <v>30.8</v>
      </c>
    </row>
    <row r="1720" spans="1:7">
      <c r="A1720" s="302" t="s">
        <v>20594</v>
      </c>
      <c r="B1720" s="302" t="s">
        <v>23942</v>
      </c>
      <c r="C1720">
        <v>96</v>
      </c>
      <c r="D1720">
        <v>46</v>
      </c>
      <c r="E1720">
        <v>0.05</v>
      </c>
      <c r="F1720">
        <v>3.35</v>
      </c>
      <c r="G1720">
        <v>3.25</v>
      </c>
    </row>
    <row r="1721" spans="1:7">
      <c r="A1721" s="302" t="s">
        <v>27312</v>
      </c>
      <c r="B1721" s="302" t="s">
        <v>27313</v>
      </c>
      <c r="C1721">
        <v>6</v>
      </c>
      <c r="D1721">
        <v>46</v>
      </c>
      <c r="E1721">
        <v>0.7</v>
      </c>
      <c r="F1721">
        <v>29.65</v>
      </c>
      <c r="G1721">
        <v>28.76</v>
      </c>
    </row>
    <row r="1722" spans="1:7">
      <c r="A1722" s="302" t="s">
        <v>20595</v>
      </c>
      <c r="B1722" s="302" t="s">
        <v>23943</v>
      </c>
      <c r="C1722">
        <v>6</v>
      </c>
      <c r="D1722">
        <v>46</v>
      </c>
      <c r="E1722">
        <v>0.7</v>
      </c>
      <c r="F1722">
        <v>20</v>
      </c>
      <c r="G1722">
        <v>20</v>
      </c>
    </row>
    <row r="1723" spans="1:7">
      <c r="A1723" s="302" t="s">
        <v>20596</v>
      </c>
      <c r="B1723" s="302" t="s">
        <v>23944</v>
      </c>
      <c r="C1723">
        <v>6</v>
      </c>
      <c r="D1723">
        <v>46</v>
      </c>
      <c r="E1723">
        <v>1</v>
      </c>
      <c r="F1723">
        <v>24.85</v>
      </c>
      <c r="G1723">
        <v>24.1</v>
      </c>
    </row>
    <row r="1724" spans="1:7">
      <c r="A1724" s="302" t="s">
        <v>20597</v>
      </c>
      <c r="B1724" s="302" t="s">
        <v>23945</v>
      </c>
      <c r="C1724">
        <v>6</v>
      </c>
      <c r="D1724">
        <v>46</v>
      </c>
      <c r="E1724">
        <v>0.7</v>
      </c>
      <c r="F1724">
        <v>20.45</v>
      </c>
      <c r="G1724">
        <v>19.84</v>
      </c>
    </row>
    <row r="1725" spans="1:7">
      <c r="A1725" s="302" t="s">
        <v>20598</v>
      </c>
      <c r="B1725" s="302" t="s">
        <v>23946</v>
      </c>
      <c r="C1725">
        <v>6</v>
      </c>
      <c r="D1725">
        <v>46</v>
      </c>
      <c r="E1725">
        <v>0.7</v>
      </c>
      <c r="F1725">
        <v>43</v>
      </c>
      <c r="G1725">
        <v>43</v>
      </c>
    </row>
    <row r="1726" spans="1:7">
      <c r="A1726" s="302" t="s">
        <v>27314</v>
      </c>
      <c r="B1726" s="302" t="s">
        <v>27315</v>
      </c>
      <c r="C1726">
        <v>6</v>
      </c>
      <c r="D1726">
        <v>46</v>
      </c>
      <c r="E1726">
        <v>0.7</v>
      </c>
      <c r="F1726">
        <v>42.95</v>
      </c>
      <c r="G1726">
        <v>41.66</v>
      </c>
    </row>
    <row r="1727" spans="1:7">
      <c r="A1727" s="302" t="s">
        <v>20599</v>
      </c>
      <c r="B1727" s="302" t="s">
        <v>23947</v>
      </c>
      <c r="C1727">
        <v>6</v>
      </c>
      <c r="D1727">
        <v>46</v>
      </c>
      <c r="E1727">
        <v>0.7</v>
      </c>
      <c r="F1727">
        <v>78</v>
      </c>
      <c r="G1727">
        <v>78</v>
      </c>
    </row>
    <row r="1728" spans="1:7">
      <c r="A1728" s="302" t="s">
        <v>20600</v>
      </c>
      <c r="B1728" s="302" t="s">
        <v>23948</v>
      </c>
      <c r="C1728">
        <v>6</v>
      </c>
      <c r="D1728">
        <v>46</v>
      </c>
      <c r="E1728">
        <v>0.7</v>
      </c>
      <c r="F1728">
        <v>19.45</v>
      </c>
      <c r="G1728">
        <v>18.87</v>
      </c>
    </row>
    <row r="1729" spans="1:7">
      <c r="A1729" s="302" t="s">
        <v>27316</v>
      </c>
      <c r="B1729" s="302" t="s">
        <v>27317</v>
      </c>
      <c r="C1729">
        <v>6</v>
      </c>
      <c r="D1729">
        <v>42</v>
      </c>
      <c r="E1729">
        <v>0.7</v>
      </c>
      <c r="F1729">
        <v>17.95</v>
      </c>
      <c r="G1729">
        <v>17.41</v>
      </c>
    </row>
    <row r="1730" spans="1:7">
      <c r="A1730" s="302" t="s">
        <v>20601</v>
      </c>
      <c r="B1730" s="302" t="s">
        <v>23949</v>
      </c>
      <c r="C1730">
        <v>6</v>
      </c>
      <c r="D1730">
        <v>42</v>
      </c>
      <c r="E1730">
        <v>0.7</v>
      </c>
      <c r="F1730">
        <v>16.45</v>
      </c>
      <c r="G1730">
        <v>15.96</v>
      </c>
    </row>
    <row r="1731" spans="1:7">
      <c r="A1731" s="302" t="s">
        <v>20602</v>
      </c>
      <c r="B1731" s="302" t="s">
        <v>23950</v>
      </c>
      <c r="C1731">
        <v>6</v>
      </c>
      <c r="D1731">
        <v>42</v>
      </c>
      <c r="E1731">
        <v>0.7</v>
      </c>
      <c r="F1731">
        <v>14.25</v>
      </c>
      <c r="G1731">
        <v>14.25</v>
      </c>
    </row>
    <row r="1732" spans="1:7">
      <c r="A1732" s="302" t="s">
        <v>27318</v>
      </c>
      <c r="B1732" s="302" t="s">
        <v>27319</v>
      </c>
      <c r="C1732">
        <v>6</v>
      </c>
      <c r="D1732">
        <v>41</v>
      </c>
      <c r="E1732">
        <v>0.7</v>
      </c>
      <c r="F1732">
        <v>14.45</v>
      </c>
      <c r="G1732">
        <v>14.02</v>
      </c>
    </row>
    <row r="1733" spans="1:7">
      <c r="A1733" s="302" t="s">
        <v>20603</v>
      </c>
      <c r="B1733" s="302" t="s">
        <v>23951</v>
      </c>
      <c r="C1733">
        <v>6</v>
      </c>
      <c r="D1733">
        <v>43</v>
      </c>
      <c r="E1733">
        <v>1</v>
      </c>
      <c r="F1733">
        <v>29.95</v>
      </c>
      <c r="G1733">
        <v>29.05</v>
      </c>
    </row>
    <row r="1734" spans="1:7">
      <c r="A1734" s="302" t="s">
        <v>27320</v>
      </c>
      <c r="B1734" s="302" t="s">
        <v>27321</v>
      </c>
      <c r="C1734">
        <v>6</v>
      </c>
      <c r="D1734">
        <v>43</v>
      </c>
      <c r="E1734">
        <v>0.7</v>
      </c>
      <c r="F1734">
        <v>25.85</v>
      </c>
      <c r="G1734">
        <v>25.85</v>
      </c>
    </row>
    <row r="1735" spans="1:7">
      <c r="A1735" s="302" t="s">
        <v>20604</v>
      </c>
      <c r="B1735" s="302" t="s">
        <v>23952</v>
      </c>
      <c r="C1735">
        <v>6</v>
      </c>
      <c r="D1735">
        <v>46</v>
      </c>
      <c r="E1735">
        <v>0.7</v>
      </c>
      <c r="F1735">
        <v>57.85</v>
      </c>
      <c r="G1735">
        <v>56.11</v>
      </c>
    </row>
    <row r="1736" spans="1:7">
      <c r="A1736" s="302" t="s">
        <v>20605</v>
      </c>
      <c r="B1736" s="302" t="s">
        <v>23953</v>
      </c>
      <c r="C1736">
        <v>6</v>
      </c>
      <c r="D1736">
        <v>46</v>
      </c>
      <c r="E1736">
        <v>0.7</v>
      </c>
      <c r="F1736">
        <v>114.75</v>
      </c>
      <c r="G1736">
        <v>111.31</v>
      </c>
    </row>
    <row r="1737" spans="1:7">
      <c r="A1737" s="302" t="s">
        <v>20606</v>
      </c>
      <c r="B1737" s="302" t="s">
        <v>23954</v>
      </c>
      <c r="C1737">
        <v>6</v>
      </c>
      <c r="D1737">
        <v>48</v>
      </c>
      <c r="E1737">
        <v>0.7</v>
      </c>
      <c r="F1737">
        <v>169.75</v>
      </c>
      <c r="G1737">
        <v>164.66</v>
      </c>
    </row>
    <row r="1738" spans="1:7">
      <c r="A1738" s="302" t="s">
        <v>20607</v>
      </c>
      <c r="B1738" s="302" t="s">
        <v>23955</v>
      </c>
      <c r="C1738">
        <v>6</v>
      </c>
      <c r="D1738">
        <v>46</v>
      </c>
      <c r="E1738">
        <v>0.7</v>
      </c>
      <c r="F1738">
        <v>43.65</v>
      </c>
      <c r="G1738">
        <v>42.34</v>
      </c>
    </row>
    <row r="1739" spans="1:7">
      <c r="A1739" s="302" t="s">
        <v>20608</v>
      </c>
      <c r="B1739" s="302" t="s">
        <v>23956</v>
      </c>
      <c r="C1739">
        <v>6</v>
      </c>
      <c r="D1739">
        <v>48</v>
      </c>
      <c r="E1739">
        <v>0.7</v>
      </c>
      <c r="F1739">
        <v>27.45</v>
      </c>
      <c r="G1739">
        <v>26.63</v>
      </c>
    </row>
    <row r="1740" spans="1:7">
      <c r="A1740" s="302" t="s">
        <v>27322</v>
      </c>
      <c r="B1740" s="302" t="s">
        <v>27323</v>
      </c>
      <c r="C1740">
        <v>12</v>
      </c>
      <c r="D1740">
        <v>40</v>
      </c>
      <c r="E1740">
        <v>0.2</v>
      </c>
      <c r="F1740">
        <v>9.65</v>
      </c>
      <c r="G1740">
        <v>9.36</v>
      </c>
    </row>
    <row r="1741" spans="1:7">
      <c r="A1741" s="302" t="s">
        <v>20609</v>
      </c>
      <c r="B1741" s="302" t="s">
        <v>23957</v>
      </c>
      <c r="C1741">
        <v>6</v>
      </c>
      <c r="D1741">
        <v>40</v>
      </c>
      <c r="E1741">
        <v>0.7</v>
      </c>
      <c r="F1741">
        <v>18.95</v>
      </c>
      <c r="G1741">
        <v>18.38</v>
      </c>
    </row>
    <row r="1742" spans="1:7">
      <c r="A1742" s="302" t="s">
        <v>20610</v>
      </c>
      <c r="B1742" s="302" t="s">
        <v>23958</v>
      </c>
      <c r="C1742">
        <v>6</v>
      </c>
      <c r="D1742">
        <v>60</v>
      </c>
      <c r="E1742">
        <v>0.7</v>
      </c>
      <c r="F1742">
        <v>32</v>
      </c>
      <c r="G1742">
        <v>32</v>
      </c>
    </row>
    <row r="1743" spans="1:7">
      <c r="A1743" s="302" t="s">
        <v>20611</v>
      </c>
      <c r="B1743" s="302" t="s">
        <v>23959</v>
      </c>
      <c r="C1743">
        <v>6</v>
      </c>
      <c r="D1743">
        <v>43</v>
      </c>
      <c r="E1743">
        <v>0.7</v>
      </c>
      <c r="F1743">
        <v>24.85</v>
      </c>
      <c r="G1743">
        <v>24.1</v>
      </c>
    </row>
    <row r="1744" spans="1:7">
      <c r="A1744" s="302" t="s">
        <v>20612</v>
      </c>
      <c r="B1744" s="302" t="s">
        <v>23960</v>
      </c>
      <c r="C1744">
        <v>6</v>
      </c>
      <c r="D1744">
        <v>46</v>
      </c>
      <c r="E1744">
        <v>0.7</v>
      </c>
      <c r="F1744">
        <v>44.25</v>
      </c>
      <c r="G1744">
        <v>42.92</v>
      </c>
    </row>
    <row r="1745" spans="1:7">
      <c r="A1745" s="302" t="s">
        <v>27324</v>
      </c>
      <c r="B1745" s="302" t="s">
        <v>27325</v>
      </c>
      <c r="C1745">
        <v>6</v>
      </c>
      <c r="D1745">
        <v>46</v>
      </c>
      <c r="E1745">
        <v>0.7</v>
      </c>
      <c r="F1745">
        <v>34.25</v>
      </c>
      <c r="G1745">
        <v>33.22</v>
      </c>
    </row>
    <row r="1746" spans="1:7">
      <c r="A1746" s="302" t="s">
        <v>20613</v>
      </c>
      <c r="B1746" s="302" t="s">
        <v>23961</v>
      </c>
      <c r="C1746">
        <v>6</v>
      </c>
      <c r="D1746">
        <v>43</v>
      </c>
      <c r="E1746">
        <v>0.7</v>
      </c>
      <c r="F1746">
        <v>136</v>
      </c>
      <c r="G1746">
        <v>136</v>
      </c>
    </row>
    <row r="1747" spans="1:7">
      <c r="A1747" s="302" t="s">
        <v>20614</v>
      </c>
      <c r="B1747" s="302" t="s">
        <v>23962</v>
      </c>
      <c r="C1747">
        <v>1</v>
      </c>
      <c r="D1747">
        <v>50.61</v>
      </c>
      <c r="E1747">
        <v>10</v>
      </c>
      <c r="F1747">
        <v>79950</v>
      </c>
      <c r="G1747">
        <v>77551.5</v>
      </c>
    </row>
    <row r="1748" spans="1:7">
      <c r="A1748" s="302" t="s">
        <v>20615</v>
      </c>
      <c r="B1748" s="302" t="s">
        <v>23963</v>
      </c>
      <c r="C1748">
        <v>6</v>
      </c>
      <c r="D1748">
        <v>40</v>
      </c>
      <c r="E1748">
        <v>0.7</v>
      </c>
      <c r="F1748">
        <v>16.850000000000001</v>
      </c>
      <c r="G1748">
        <v>16.850000000000001</v>
      </c>
    </row>
    <row r="1749" spans="1:7">
      <c r="A1749" s="302" t="s">
        <v>27326</v>
      </c>
      <c r="B1749" s="302" t="s">
        <v>27327</v>
      </c>
      <c r="C1749">
        <v>6</v>
      </c>
      <c r="D1749">
        <v>60</v>
      </c>
      <c r="E1749">
        <v>0.7</v>
      </c>
      <c r="F1749">
        <v>26.85</v>
      </c>
      <c r="G1749">
        <v>26.04</v>
      </c>
    </row>
    <row r="1750" spans="1:7">
      <c r="A1750" s="302" t="s">
        <v>27328</v>
      </c>
      <c r="B1750" s="302" t="s">
        <v>27329</v>
      </c>
      <c r="C1750">
        <v>6</v>
      </c>
      <c r="D1750">
        <v>40</v>
      </c>
      <c r="E1750">
        <v>0.7</v>
      </c>
      <c r="F1750">
        <v>21.95</v>
      </c>
      <c r="G1750">
        <v>21.29</v>
      </c>
    </row>
    <row r="1751" spans="1:7">
      <c r="A1751" s="302" t="s">
        <v>20616</v>
      </c>
      <c r="B1751" s="302" t="s">
        <v>23964</v>
      </c>
      <c r="C1751">
        <v>6</v>
      </c>
      <c r="D1751">
        <v>40</v>
      </c>
      <c r="E1751">
        <v>1</v>
      </c>
      <c r="F1751">
        <v>29.45</v>
      </c>
      <c r="G1751">
        <v>29.45</v>
      </c>
    </row>
    <row r="1752" spans="1:7">
      <c r="A1752" s="302" t="s">
        <v>20617</v>
      </c>
      <c r="B1752" s="302" t="s">
        <v>23965</v>
      </c>
      <c r="C1752">
        <v>6</v>
      </c>
      <c r="D1752">
        <v>40</v>
      </c>
      <c r="E1752">
        <v>0.7</v>
      </c>
      <c r="F1752">
        <v>26.45</v>
      </c>
      <c r="G1752">
        <v>25.66</v>
      </c>
    </row>
    <row r="1753" spans="1:7">
      <c r="A1753" s="302" t="s">
        <v>27330</v>
      </c>
      <c r="B1753" s="302" t="s">
        <v>27331</v>
      </c>
      <c r="C1753">
        <v>6</v>
      </c>
      <c r="D1753">
        <v>43</v>
      </c>
      <c r="E1753">
        <v>0.7</v>
      </c>
      <c r="F1753">
        <v>26.75</v>
      </c>
      <c r="G1753">
        <v>25.95</v>
      </c>
    </row>
    <row r="1754" spans="1:7">
      <c r="A1754" s="302" t="s">
        <v>20618</v>
      </c>
      <c r="B1754" s="302" t="s">
        <v>23966</v>
      </c>
      <c r="C1754">
        <v>3</v>
      </c>
      <c r="D1754">
        <v>40</v>
      </c>
      <c r="E1754">
        <v>0.7</v>
      </c>
      <c r="F1754">
        <v>37.85</v>
      </c>
      <c r="G1754">
        <v>36.71</v>
      </c>
    </row>
    <row r="1755" spans="1:7">
      <c r="A1755" s="302" t="s">
        <v>20619</v>
      </c>
      <c r="B1755" s="302" t="s">
        <v>23967</v>
      </c>
      <c r="C1755">
        <v>6</v>
      </c>
      <c r="D1755">
        <v>40</v>
      </c>
      <c r="E1755">
        <v>0.7</v>
      </c>
      <c r="F1755">
        <v>29.95</v>
      </c>
      <c r="G1755">
        <v>29.05</v>
      </c>
    </row>
    <row r="1756" spans="1:7">
      <c r="A1756" s="302" t="s">
        <v>27332</v>
      </c>
      <c r="B1756" s="302" t="s">
        <v>27333</v>
      </c>
      <c r="C1756">
        <v>6</v>
      </c>
      <c r="D1756">
        <v>40</v>
      </c>
      <c r="E1756">
        <v>0.7</v>
      </c>
      <c r="F1756">
        <v>63.25</v>
      </c>
      <c r="G1756">
        <v>61.35</v>
      </c>
    </row>
    <row r="1757" spans="1:7">
      <c r="A1757" s="302" t="s">
        <v>20620</v>
      </c>
      <c r="B1757" s="302" t="s">
        <v>23968</v>
      </c>
      <c r="C1757">
        <v>3</v>
      </c>
      <c r="D1757">
        <v>40</v>
      </c>
      <c r="E1757">
        <v>0.7</v>
      </c>
      <c r="F1757">
        <v>188.75</v>
      </c>
      <c r="G1757">
        <v>188.75</v>
      </c>
    </row>
    <row r="1758" spans="1:7">
      <c r="A1758" s="302" t="s">
        <v>20621</v>
      </c>
      <c r="B1758" s="302" t="s">
        <v>23969</v>
      </c>
      <c r="C1758">
        <v>3</v>
      </c>
      <c r="D1758">
        <v>43.8</v>
      </c>
      <c r="E1758">
        <v>0.7</v>
      </c>
      <c r="F1758">
        <v>385</v>
      </c>
      <c r="G1758">
        <v>385</v>
      </c>
    </row>
    <row r="1759" spans="1:7">
      <c r="A1759" s="302" t="s">
        <v>20622</v>
      </c>
      <c r="B1759" s="302" t="s">
        <v>23970</v>
      </c>
      <c r="C1759">
        <v>3</v>
      </c>
      <c r="D1759">
        <v>45.1</v>
      </c>
      <c r="E1759">
        <v>0.7</v>
      </c>
      <c r="F1759">
        <v>1301.95</v>
      </c>
      <c r="G1759">
        <v>1262.8900000000001</v>
      </c>
    </row>
    <row r="1760" spans="1:7">
      <c r="A1760" s="302" t="s">
        <v>20623</v>
      </c>
      <c r="B1760" s="302" t="s">
        <v>23971</v>
      </c>
      <c r="C1760">
        <v>3</v>
      </c>
      <c r="D1760">
        <v>43</v>
      </c>
      <c r="E1760">
        <v>0.7</v>
      </c>
      <c r="F1760">
        <v>819.75</v>
      </c>
      <c r="G1760">
        <v>795.16</v>
      </c>
    </row>
    <row r="1761" spans="1:7">
      <c r="A1761" s="302" t="s">
        <v>20624</v>
      </c>
      <c r="B1761" s="302" t="s">
        <v>23972</v>
      </c>
      <c r="C1761">
        <v>1</v>
      </c>
      <c r="D1761">
        <v>48.2</v>
      </c>
      <c r="E1761">
        <v>0.7</v>
      </c>
      <c r="F1761">
        <v>2730.05</v>
      </c>
      <c r="G1761">
        <v>2593.5500000000002</v>
      </c>
    </row>
    <row r="1762" spans="1:7">
      <c r="A1762" s="302" t="s">
        <v>20625</v>
      </c>
      <c r="B1762" s="302" t="s">
        <v>23973</v>
      </c>
      <c r="C1762">
        <v>4</v>
      </c>
      <c r="D1762">
        <v>40</v>
      </c>
      <c r="E1762">
        <v>0.6</v>
      </c>
      <c r="F1762">
        <v>38.950000000000003</v>
      </c>
      <c r="G1762">
        <v>37.78</v>
      </c>
    </row>
    <row r="1763" spans="1:7">
      <c r="A1763" s="302" t="s">
        <v>20626</v>
      </c>
      <c r="B1763" s="302" t="s">
        <v>23974</v>
      </c>
      <c r="C1763">
        <v>6</v>
      </c>
      <c r="D1763">
        <v>43</v>
      </c>
      <c r="E1763">
        <v>0.7</v>
      </c>
      <c r="F1763">
        <v>27.95</v>
      </c>
      <c r="G1763">
        <v>27.95</v>
      </c>
    </row>
    <row r="1764" spans="1:7">
      <c r="A1764" s="302" t="s">
        <v>20627</v>
      </c>
      <c r="B1764" s="302" t="s">
        <v>23975</v>
      </c>
      <c r="C1764">
        <v>6</v>
      </c>
      <c r="D1764">
        <v>43</v>
      </c>
      <c r="E1764">
        <v>0.7</v>
      </c>
      <c r="F1764">
        <v>28.45</v>
      </c>
      <c r="G1764">
        <v>27.6</v>
      </c>
    </row>
    <row r="1765" spans="1:7">
      <c r="A1765" s="302" t="s">
        <v>20628</v>
      </c>
      <c r="B1765" s="302" t="s">
        <v>23976</v>
      </c>
      <c r="C1765">
        <v>6</v>
      </c>
      <c r="D1765">
        <v>43</v>
      </c>
      <c r="E1765">
        <v>0.7</v>
      </c>
      <c r="F1765">
        <v>21.95</v>
      </c>
      <c r="G1765">
        <v>21.29</v>
      </c>
    </row>
    <row r="1766" spans="1:7">
      <c r="A1766" s="302" t="s">
        <v>20629</v>
      </c>
      <c r="B1766" s="302" t="s">
        <v>23977</v>
      </c>
      <c r="C1766">
        <v>6</v>
      </c>
      <c r="D1766">
        <v>43</v>
      </c>
      <c r="E1766">
        <v>0.7</v>
      </c>
      <c r="F1766">
        <v>37.65</v>
      </c>
      <c r="G1766">
        <v>36.520000000000003</v>
      </c>
    </row>
    <row r="1767" spans="1:7">
      <c r="A1767" s="302" t="s">
        <v>20630</v>
      </c>
      <c r="B1767" s="302" t="s">
        <v>23978</v>
      </c>
      <c r="C1767">
        <v>12</v>
      </c>
      <c r="D1767">
        <v>40</v>
      </c>
      <c r="E1767">
        <v>1</v>
      </c>
      <c r="F1767">
        <v>35.85</v>
      </c>
      <c r="G1767">
        <v>34.770000000000003</v>
      </c>
    </row>
    <row r="1768" spans="1:7">
      <c r="A1768" s="302" t="s">
        <v>20631</v>
      </c>
      <c r="B1768" s="302" t="s">
        <v>23979</v>
      </c>
      <c r="C1768">
        <v>12</v>
      </c>
      <c r="D1768">
        <v>43</v>
      </c>
      <c r="E1768">
        <v>1</v>
      </c>
      <c r="F1768">
        <v>44.45</v>
      </c>
      <c r="G1768">
        <v>43.12</v>
      </c>
    </row>
    <row r="1769" spans="1:7">
      <c r="A1769" s="302" t="s">
        <v>20632</v>
      </c>
      <c r="B1769" s="302" t="s">
        <v>23980</v>
      </c>
      <c r="C1769">
        <v>6</v>
      </c>
      <c r="D1769">
        <v>47</v>
      </c>
      <c r="E1769">
        <v>0.7</v>
      </c>
      <c r="F1769">
        <v>32.65</v>
      </c>
      <c r="G1769">
        <v>32.65</v>
      </c>
    </row>
    <row r="1770" spans="1:7">
      <c r="A1770" s="302" t="s">
        <v>20633</v>
      </c>
      <c r="B1770" s="302" t="s">
        <v>23981</v>
      </c>
      <c r="C1770">
        <v>1</v>
      </c>
      <c r="D1770">
        <v>56.3</v>
      </c>
      <c r="E1770">
        <v>0.7</v>
      </c>
      <c r="F1770">
        <v>2299.35</v>
      </c>
      <c r="G1770">
        <v>2184.38</v>
      </c>
    </row>
    <row r="1771" spans="1:7">
      <c r="A1771" s="302" t="s">
        <v>20634</v>
      </c>
      <c r="B1771" s="302" t="s">
        <v>23982</v>
      </c>
      <c r="C1771">
        <v>6</v>
      </c>
      <c r="D1771">
        <v>50</v>
      </c>
      <c r="E1771">
        <v>0.7</v>
      </c>
      <c r="F1771">
        <v>20.95</v>
      </c>
      <c r="G1771">
        <v>20.32</v>
      </c>
    </row>
    <row r="1772" spans="1:7">
      <c r="A1772" s="302" t="s">
        <v>20635</v>
      </c>
      <c r="B1772" s="302" t="s">
        <v>23983</v>
      </c>
      <c r="C1772">
        <v>6</v>
      </c>
      <c r="D1772">
        <v>46</v>
      </c>
      <c r="E1772">
        <v>0.7</v>
      </c>
      <c r="F1772">
        <v>35.950000000000003</v>
      </c>
      <c r="G1772">
        <v>34.869999999999997</v>
      </c>
    </row>
    <row r="1773" spans="1:7">
      <c r="A1773" s="302" t="s">
        <v>20636</v>
      </c>
      <c r="B1773" s="302" t="s">
        <v>23984</v>
      </c>
      <c r="C1773">
        <v>6</v>
      </c>
      <c r="D1773">
        <v>49.1</v>
      </c>
      <c r="E1773">
        <v>0.7</v>
      </c>
      <c r="F1773">
        <v>31.95</v>
      </c>
      <c r="G1773">
        <v>30.99</v>
      </c>
    </row>
    <row r="1774" spans="1:7">
      <c r="A1774" s="302" t="s">
        <v>27334</v>
      </c>
      <c r="B1774" s="302" t="s">
        <v>27335</v>
      </c>
      <c r="C1774">
        <v>6</v>
      </c>
      <c r="D1774">
        <v>46</v>
      </c>
      <c r="E1774">
        <v>0.7</v>
      </c>
      <c r="F1774">
        <v>19.95</v>
      </c>
      <c r="G1774">
        <v>19.350000000000001</v>
      </c>
    </row>
    <row r="1775" spans="1:7">
      <c r="A1775" s="302" t="s">
        <v>20637</v>
      </c>
      <c r="B1775" s="302" t="s">
        <v>23985</v>
      </c>
      <c r="C1775">
        <v>6</v>
      </c>
      <c r="D1775">
        <v>50.5</v>
      </c>
      <c r="E1775">
        <v>0.7</v>
      </c>
      <c r="F1775">
        <v>26.95</v>
      </c>
      <c r="G1775">
        <v>26.14</v>
      </c>
    </row>
    <row r="1776" spans="1:7">
      <c r="A1776" s="302" t="s">
        <v>27336</v>
      </c>
      <c r="B1776" s="302" t="s">
        <v>27337</v>
      </c>
      <c r="C1776">
        <v>6</v>
      </c>
      <c r="D1776">
        <v>43</v>
      </c>
      <c r="E1776">
        <v>0.7</v>
      </c>
      <c r="F1776">
        <v>99.45</v>
      </c>
      <c r="G1776">
        <v>96.47</v>
      </c>
    </row>
    <row r="1777" spans="1:7">
      <c r="A1777" s="302" t="s">
        <v>20638</v>
      </c>
      <c r="B1777" s="302" t="s">
        <v>23986</v>
      </c>
      <c r="C1777">
        <v>1</v>
      </c>
      <c r="D1777">
        <v>50.7</v>
      </c>
      <c r="E1777">
        <v>0.7</v>
      </c>
      <c r="F1777">
        <v>2829.75</v>
      </c>
      <c r="G1777">
        <v>2688.26</v>
      </c>
    </row>
    <row r="1778" spans="1:7">
      <c r="A1778" s="302" t="s">
        <v>20639</v>
      </c>
      <c r="B1778" s="302" t="s">
        <v>23987</v>
      </c>
      <c r="C1778">
        <v>6</v>
      </c>
      <c r="D1778">
        <v>43</v>
      </c>
      <c r="E1778">
        <v>0.7</v>
      </c>
      <c r="F1778">
        <v>26.75</v>
      </c>
      <c r="G1778">
        <v>25.95</v>
      </c>
    </row>
    <row r="1779" spans="1:7">
      <c r="A1779" s="302" t="s">
        <v>20640</v>
      </c>
      <c r="B1779" s="302" t="s">
        <v>23988</v>
      </c>
      <c r="C1779">
        <v>6</v>
      </c>
      <c r="D1779">
        <v>43</v>
      </c>
      <c r="E1779">
        <v>0.7</v>
      </c>
      <c r="F1779">
        <v>20.75</v>
      </c>
      <c r="G1779">
        <v>20.13</v>
      </c>
    </row>
    <row r="1780" spans="1:7">
      <c r="A1780" s="302" t="s">
        <v>20641</v>
      </c>
      <c r="B1780" s="302" t="s">
        <v>23989</v>
      </c>
      <c r="C1780">
        <v>6</v>
      </c>
      <c r="D1780">
        <v>43</v>
      </c>
      <c r="E1780">
        <v>0.7</v>
      </c>
      <c r="F1780">
        <v>32.85</v>
      </c>
      <c r="G1780">
        <v>31.86</v>
      </c>
    </row>
    <row r="1781" spans="1:7">
      <c r="A1781" s="302" t="s">
        <v>27338</v>
      </c>
      <c r="B1781" s="302" t="s">
        <v>27339</v>
      </c>
      <c r="C1781">
        <v>3</v>
      </c>
      <c r="D1781">
        <v>40</v>
      </c>
      <c r="E1781">
        <v>0.7</v>
      </c>
      <c r="F1781">
        <v>19.95</v>
      </c>
      <c r="G1781">
        <v>19.350000000000001</v>
      </c>
    </row>
    <row r="1782" spans="1:7">
      <c r="A1782" s="302" t="s">
        <v>20642</v>
      </c>
      <c r="B1782" s="302" t="s">
        <v>23990</v>
      </c>
      <c r="C1782">
        <v>6</v>
      </c>
      <c r="D1782">
        <v>40</v>
      </c>
      <c r="E1782">
        <v>0.7</v>
      </c>
      <c r="F1782">
        <v>22.95</v>
      </c>
      <c r="G1782">
        <v>22.26</v>
      </c>
    </row>
    <row r="1783" spans="1:7">
      <c r="A1783" s="302" t="s">
        <v>20643</v>
      </c>
      <c r="B1783" s="302" t="s">
        <v>23991</v>
      </c>
      <c r="C1783">
        <v>6</v>
      </c>
      <c r="D1783">
        <v>40</v>
      </c>
      <c r="E1783">
        <v>0.7</v>
      </c>
      <c r="F1783">
        <v>32.450000000000003</v>
      </c>
      <c r="G1783">
        <v>31.48</v>
      </c>
    </row>
    <row r="1784" spans="1:7">
      <c r="A1784" s="302" t="s">
        <v>27340</v>
      </c>
      <c r="B1784" s="302" t="s">
        <v>27341</v>
      </c>
      <c r="C1784">
        <v>3</v>
      </c>
      <c r="D1784">
        <v>40</v>
      </c>
      <c r="E1784">
        <v>0.7</v>
      </c>
      <c r="F1784">
        <v>56.45</v>
      </c>
      <c r="G1784">
        <v>54.76</v>
      </c>
    </row>
    <row r="1785" spans="1:7">
      <c r="A1785" s="302" t="s">
        <v>27342</v>
      </c>
      <c r="B1785" s="302" t="s">
        <v>27343</v>
      </c>
      <c r="C1785">
        <v>3</v>
      </c>
      <c r="D1785">
        <v>43</v>
      </c>
      <c r="E1785">
        <v>0.7</v>
      </c>
      <c r="F1785">
        <v>148.75</v>
      </c>
      <c r="G1785">
        <v>144.29</v>
      </c>
    </row>
    <row r="1786" spans="1:7">
      <c r="A1786" s="302" t="s">
        <v>20644</v>
      </c>
      <c r="B1786" s="302" t="s">
        <v>23992</v>
      </c>
      <c r="C1786">
        <v>6</v>
      </c>
      <c r="D1786">
        <v>40</v>
      </c>
      <c r="E1786">
        <v>0.7</v>
      </c>
      <c r="F1786">
        <v>26.95</v>
      </c>
      <c r="G1786">
        <v>26.14</v>
      </c>
    </row>
    <row r="1787" spans="1:7">
      <c r="A1787" s="302" t="s">
        <v>20645</v>
      </c>
      <c r="B1787" s="302" t="s">
        <v>23993</v>
      </c>
      <c r="C1787">
        <v>6</v>
      </c>
      <c r="D1787">
        <v>40</v>
      </c>
      <c r="E1787">
        <v>0.7</v>
      </c>
      <c r="F1787">
        <v>21.45</v>
      </c>
      <c r="G1787">
        <v>20.81</v>
      </c>
    </row>
    <row r="1788" spans="1:7">
      <c r="A1788" s="302" t="s">
        <v>27344</v>
      </c>
      <c r="B1788" s="302" t="s">
        <v>27345</v>
      </c>
      <c r="C1788">
        <v>12</v>
      </c>
      <c r="D1788">
        <v>40</v>
      </c>
      <c r="E1788">
        <v>1</v>
      </c>
      <c r="F1788">
        <v>28.75</v>
      </c>
      <c r="G1788">
        <v>27.89</v>
      </c>
    </row>
    <row r="1789" spans="1:7">
      <c r="A1789" s="302" t="s">
        <v>27346</v>
      </c>
      <c r="B1789" s="302" t="s">
        <v>27347</v>
      </c>
      <c r="C1789">
        <v>3</v>
      </c>
      <c r="D1789">
        <v>40</v>
      </c>
      <c r="E1789">
        <v>0.7</v>
      </c>
      <c r="F1789">
        <v>17.25</v>
      </c>
      <c r="G1789">
        <v>16.73</v>
      </c>
    </row>
    <row r="1790" spans="1:7">
      <c r="A1790" s="302" t="s">
        <v>20646</v>
      </c>
      <c r="B1790" s="302" t="s">
        <v>23994</v>
      </c>
      <c r="C1790">
        <v>6</v>
      </c>
      <c r="D1790">
        <v>40</v>
      </c>
      <c r="E1790">
        <v>0.6</v>
      </c>
      <c r="F1790">
        <v>65</v>
      </c>
      <c r="G1790">
        <v>65</v>
      </c>
    </row>
    <row r="1791" spans="1:7">
      <c r="A1791" s="302" t="s">
        <v>27348</v>
      </c>
      <c r="B1791" s="302" t="s">
        <v>27349</v>
      </c>
      <c r="C1791">
        <v>6</v>
      </c>
      <c r="D1791">
        <v>40</v>
      </c>
      <c r="E1791">
        <v>1</v>
      </c>
      <c r="F1791">
        <v>39.75</v>
      </c>
      <c r="G1791">
        <v>38.56</v>
      </c>
    </row>
    <row r="1792" spans="1:7">
      <c r="A1792" s="302" t="s">
        <v>20647</v>
      </c>
      <c r="B1792" s="302" t="s">
        <v>23995</v>
      </c>
      <c r="C1792">
        <v>6</v>
      </c>
      <c r="D1792">
        <v>43</v>
      </c>
      <c r="E1792">
        <v>0.7</v>
      </c>
      <c r="F1792">
        <v>28.5</v>
      </c>
      <c r="G1792">
        <v>28.5</v>
      </c>
    </row>
    <row r="1793" spans="1:7">
      <c r="A1793" s="302" t="s">
        <v>20648</v>
      </c>
      <c r="B1793" s="302" t="s">
        <v>27350</v>
      </c>
      <c r="C1793">
        <v>6</v>
      </c>
      <c r="D1793">
        <v>40</v>
      </c>
      <c r="E1793">
        <v>0.7</v>
      </c>
      <c r="F1793">
        <v>21.25</v>
      </c>
      <c r="G1793">
        <v>20.61</v>
      </c>
    </row>
    <row r="1794" spans="1:7">
      <c r="A1794" s="302" t="s">
        <v>20649</v>
      </c>
      <c r="B1794" s="302" t="s">
        <v>23996</v>
      </c>
      <c r="C1794">
        <v>6</v>
      </c>
      <c r="D1794">
        <v>43</v>
      </c>
      <c r="E1794">
        <v>0.7</v>
      </c>
      <c r="F1794">
        <v>47.95</v>
      </c>
      <c r="G1794">
        <v>46.51</v>
      </c>
    </row>
    <row r="1795" spans="1:7">
      <c r="A1795" s="302" t="s">
        <v>27351</v>
      </c>
      <c r="B1795" s="302" t="s">
        <v>27352</v>
      </c>
      <c r="C1795">
        <v>6</v>
      </c>
      <c r="D1795">
        <v>43</v>
      </c>
      <c r="E1795">
        <v>0.7</v>
      </c>
      <c r="F1795">
        <v>84.75</v>
      </c>
      <c r="G1795">
        <v>82.21</v>
      </c>
    </row>
    <row r="1796" spans="1:7">
      <c r="A1796" s="302" t="s">
        <v>20650</v>
      </c>
      <c r="B1796" s="302" t="s">
        <v>23997</v>
      </c>
      <c r="C1796">
        <v>6</v>
      </c>
      <c r="D1796">
        <v>46</v>
      </c>
      <c r="E1796">
        <v>0.7</v>
      </c>
      <c r="F1796">
        <v>56</v>
      </c>
      <c r="G1796">
        <v>56</v>
      </c>
    </row>
    <row r="1797" spans="1:7">
      <c r="A1797" s="302" t="s">
        <v>20651</v>
      </c>
      <c r="B1797" s="302" t="s">
        <v>23998</v>
      </c>
      <c r="C1797">
        <v>6</v>
      </c>
      <c r="D1797">
        <v>46</v>
      </c>
      <c r="E1797">
        <v>0.7</v>
      </c>
      <c r="F1797">
        <v>64.95</v>
      </c>
      <c r="G1797">
        <v>63</v>
      </c>
    </row>
    <row r="1798" spans="1:7">
      <c r="A1798" s="302" t="s">
        <v>20652</v>
      </c>
      <c r="B1798" s="302" t="s">
        <v>23999</v>
      </c>
      <c r="C1798">
        <v>6</v>
      </c>
      <c r="D1798">
        <v>43</v>
      </c>
      <c r="E1798">
        <v>0.7</v>
      </c>
      <c r="F1798">
        <v>28.95</v>
      </c>
      <c r="G1798">
        <v>28.08</v>
      </c>
    </row>
    <row r="1799" spans="1:7">
      <c r="A1799" s="302" t="s">
        <v>20653</v>
      </c>
      <c r="B1799" s="302" t="s">
        <v>24000</v>
      </c>
      <c r="C1799">
        <v>6</v>
      </c>
      <c r="D1799">
        <v>46</v>
      </c>
      <c r="E1799">
        <v>0.7</v>
      </c>
      <c r="F1799">
        <v>34.950000000000003</v>
      </c>
      <c r="G1799">
        <v>33.9</v>
      </c>
    </row>
    <row r="1800" spans="1:7">
      <c r="A1800" s="302" t="s">
        <v>20654</v>
      </c>
      <c r="B1800" s="302" t="s">
        <v>24001</v>
      </c>
      <c r="C1800">
        <v>6</v>
      </c>
      <c r="D1800">
        <v>46</v>
      </c>
      <c r="E1800">
        <v>0.7</v>
      </c>
      <c r="F1800">
        <v>30.75</v>
      </c>
      <c r="G1800">
        <v>29.83</v>
      </c>
    </row>
    <row r="1801" spans="1:7">
      <c r="A1801" s="302" t="s">
        <v>20655</v>
      </c>
      <c r="B1801" s="302" t="s">
        <v>24002</v>
      </c>
      <c r="C1801">
        <v>6</v>
      </c>
      <c r="D1801">
        <v>43</v>
      </c>
      <c r="E1801">
        <v>1</v>
      </c>
      <c r="F1801">
        <v>47.85</v>
      </c>
      <c r="G1801">
        <v>46.41</v>
      </c>
    </row>
    <row r="1802" spans="1:7">
      <c r="A1802" s="302" t="s">
        <v>20656</v>
      </c>
      <c r="B1802" s="302" t="s">
        <v>24003</v>
      </c>
      <c r="C1802">
        <v>6</v>
      </c>
      <c r="D1802">
        <v>40</v>
      </c>
      <c r="E1802">
        <v>0.7</v>
      </c>
      <c r="F1802">
        <v>15.45</v>
      </c>
      <c r="G1802">
        <v>14.99</v>
      </c>
    </row>
    <row r="1803" spans="1:7">
      <c r="A1803" s="302" t="s">
        <v>27353</v>
      </c>
      <c r="B1803" s="302" t="s">
        <v>27354</v>
      </c>
      <c r="C1803">
        <v>6</v>
      </c>
      <c r="D1803">
        <v>40</v>
      </c>
      <c r="E1803">
        <v>0.7</v>
      </c>
      <c r="F1803">
        <v>23.65</v>
      </c>
      <c r="G1803">
        <v>22.94</v>
      </c>
    </row>
    <row r="1804" spans="1:7">
      <c r="A1804" s="302" t="s">
        <v>20657</v>
      </c>
      <c r="B1804" s="302" t="s">
        <v>24004</v>
      </c>
      <c r="C1804">
        <v>6</v>
      </c>
      <c r="D1804">
        <v>40</v>
      </c>
      <c r="E1804">
        <v>0.7</v>
      </c>
      <c r="F1804">
        <v>26.95</v>
      </c>
      <c r="G1804">
        <v>26.14</v>
      </c>
    </row>
    <row r="1805" spans="1:7">
      <c r="A1805" s="302" t="s">
        <v>20658</v>
      </c>
      <c r="B1805" s="302" t="s">
        <v>24005</v>
      </c>
      <c r="C1805">
        <v>1</v>
      </c>
      <c r="D1805">
        <v>43</v>
      </c>
      <c r="E1805">
        <v>0.7</v>
      </c>
      <c r="F1805">
        <v>1910.95</v>
      </c>
      <c r="G1805">
        <v>1853.62</v>
      </c>
    </row>
    <row r="1806" spans="1:7">
      <c r="A1806" s="302" t="s">
        <v>20659</v>
      </c>
      <c r="B1806" s="302" t="s">
        <v>24006</v>
      </c>
      <c r="C1806">
        <v>6</v>
      </c>
      <c r="D1806">
        <v>43</v>
      </c>
      <c r="E1806">
        <v>0.7</v>
      </c>
      <c r="F1806">
        <v>77.95</v>
      </c>
      <c r="G1806">
        <v>75.61</v>
      </c>
    </row>
    <row r="1807" spans="1:7">
      <c r="A1807" s="302" t="s">
        <v>20660</v>
      </c>
      <c r="B1807" s="302" t="s">
        <v>24007</v>
      </c>
      <c r="C1807">
        <v>6</v>
      </c>
      <c r="D1807">
        <v>48.8</v>
      </c>
      <c r="E1807">
        <v>0.7</v>
      </c>
      <c r="F1807">
        <v>39.75</v>
      </c>
      <c r="G1807">
        <v>38.56</v>
      </c>
    </row>
    <row r="1808" spans="1:7">
      <c r="A1808" s="302" t="s">
        <v>20661</v>
      </c>
      <c r="B1808" s="302" t="s">
        <v>24008</v>
      </c>
      <c r="C1808">
        <v>6</v>
      </c>
      <c r="D1808">
        <v>43</v>
      </c>
      <c r="E1808">
        <v>0.7</v>
      </c>
      <c r="F1808">
        <v>22.35</v>
      </c>
      <c r="G1808">
        <v>21.68</v>
      </c>
    </row>
    <row r="1809" spans="1:7">
      <c r="A1809" s="302" t="s">
        <v>20662</v>
      </c>
      <c r="B1809" s="302" t="s">
        <v>24009</v>
      </c>
      <c r="C1809">
        <v>6</v>
      </c>
      <c r="D1809">
        <v>43</v>
      </c>
      <c r="E1809">
        <v>0.7</v>
      </c>
      <c r="F1809">
        <v>22.45</v>
      </c>
      <c r="G1809">
        <v>21.78</v>
      </c>
    </row>
    <row r="1810" spans="1:7">
      <c r="A1810" s="302" t="s">
        <v>20663</v>
      </c>
      <c r="B1810" s="302" t="s">
        <v>24010</v>
      </c>
      <c r="C1810">
        <v>6</v>
      </c>
      <c r="D1810">
        <v>15</v>
      </c>
      <c r="E1810">
        <v>1</v>
      </c>
      <c r="F1810">
        <v>10.85</v>
      </c>
      <c r="G1810">
        <v>10.52</v>
      </c>
    </row>
    <row r="1811" spans="1:7">
      <c r="A1811" s="302" t="s">
        <v>20664</v>
      </c>
      <c r="B1811" s="302" t="s">
        <v>24011</v>
      </c>
      <c r="C1811">
        <v>6</v>
      </c>
      <c r="D1811">
        <v>38</v>
      </c>
      <c r="E1811">
        <v>0.7</v>
      </c>
      <c r="F1811">
        <v>15.15</v>
      </c>
      <c r="G1811">
        <v>14.39</v>
      </c>
    </row>
    <row r="1812" spans="1:7">
      <c r="A1812" s="302" t="s">
        <v>27355</v>
      </c>
      <c r="B1812" s="302" t="s">
        <v>27356</v>
      </c>
      <c r="C1812">
        <v>6</v>
      </c>
      <c r="D1812">
        <v>47</v>
      </c>
      <c r="E1812">
        <v>1</v>
      </c>
      <c r="F1812">
        <v>9.15</v>
      </c>
      <c r="G1812">
        <v>8.8800000000000008</v>
      </c>
    </row>
    <row r="1813" spans="1:7">
      <c r="A1813" s="302" t="s">
        <v>20665</v>
      </c>
      <c r="B1813" s="302" t="s">
        <v>24012</v>
      </c>
      <c r="C1813">
        <v>6</v>
      </c>
      <c r="D1813">
        <v>43</v>
      </c>
      <c r="E1813">
        <v>0.7</v>
      </c>
      <c r="F1813">
        <v>7.5</v>
      </c>
      <c r="G1813">
        <v>7.5</v>
      </c>
    </row>
    <row r="1814" spans="1:7">
      <c r="A1814" s="302" t="s">
        <v>20666</v>
      </c>
      <c r="B1814" s="302" t="s">
        <v>24013</v>
      </c>
      <c r="C1814">
        <v>6</v>
      </c>
      <c r="D1814">
        <v>40</v>
      </c>
      <c r="E1814">
        <v>0.5</v>
      </c>
      <c r="F1814">
        <v>19</v>
      </c>
      <c r="G1814">
        <v>19</v>
      </c>
    </row>
    <row r="1815" spans="1:7">
      <c r="A1815" s="302" t="s">
        <v>20667</v>
      </c>
      <c r="B1815" s="302" t="s">
        <v>24014</v>
      </c>
      <c r="C1815">
        <v>6</v>
      </c>
      <c r="D1815">
        <v>40</v>
      </c>
      <c r="E1815">
        <v>0.7</v>
      </c>
      <c r="F1815">
        <v>58.45</v>
      </c>
      <c r="G1815">
        <v>56.7</v>
      </c>
    </row>
    <row r="1816" spans="1:7">
      <c r="A1816" s="302" t="s">
        <v>20668</v>
      </c>
      <c r="B1816" s="302" t="s">
        <v>24015</v>
      </c>
      <c r="C1816">
        <v>6</v>
      </c>
      <c r="D1816">
        <v>49.2</v>
      </c>
      <c r="E1816">
        <v>0.7</v>
      </c>
      <c r="F1816">
        <v>12.85</v>
      </c>
      <c r="G1816">
        <v>12.46</v>
      </c>
    </row>
    <row r="1817" spans="1:7">
      <c r="A1817" s="302" t="s">
        <v>20669</v>
      </c>
      <c r="B1817" s="302" t="s">
        <v>24016</v>
      </c>
      <c r="C1817">
        <v>6</v>
      </c>
      <c r="D1817">
        <v>42</v>
      </c>
      <c r="E1817">
        <v>0.5</v>
      </c>
      <c r="F1817">
        <v>21.05</v>
      </c>
      <c r="G1817">
        <v>20.420000000000002</v>
      </c>
    </row>
    <row r="1818" spans="1:7">
      <c r="A1818" s="302" t="s">
        <v>20670</v>
      </c>
      <c r="B1818" s="302" t="s">
        <v>24017</v>
      </c>
      <c r="C1818">
        <v>6</v>
      </c>
      <c r="D1818">
        <v>40</v>
      </c>
      <c r="E1818">
        <v>0.7</v>
      </c>
      <c r="F1818">
        <v>3.95</v>
      </c>
      <c r="G1818">
        <v>3.83</v>
      </c>
    </row>
    <row r="1819" spans="1:7">
      <c r="A1819" s="302" t="s">
        <v>20671</v>
      </c>
      <c r="B1819" s="302" t="s">
        <v>24018</v>
      </c>
      <c r="C1819">
        <v>6</v>
      </c>
      <c r="D1819">
        <v>15.5</v>
      </c>
      <c r="E1819">
        <v>0.75</v>
      </c>
      <c r="F1819">
        <v>10.75</v>
      </c>
      <c r="G1819">
        <v>10.43</v>
      </c>
    </row>
    <row r="1820" spans="1:7">
      <c r="A1820" s="302" t="s">
        <v>27357</v>
      </c>
      <c r="B1820" s="302" t="s">
        <v>27358</v>
      </c>
      <c r="C1820">
        <v>6</v>
      </c>
      <c r="D1820">
        <v>15.5</v>
      </c>
      <c r="E1820">
        <v>0.75</v>
      </c>
      <c r="F1820">
        <v>41.95</v>
      </c>
      <c r="G1820">
        <v>40.69</v>
      </c>
    </row>
    <row r="1821" spans="1:7">
      <c r="A1821" s="302" t="s">
        <v>20672</v>
      </c>
      <c r="B1821" s="302" t="s">
        <v>24019</v>
      </c>
      <c r="C1821">
        <v>6</v>
      </c>
      <c r="D1821">
        <v>20</v>
      </c>
      <c r="E1821">
        <v>0.75</v>
      </c>
      <c r="F1821">
        <v>34.85</v>
      </c>
      <c r="G1821">
        <v>33.799999999999997</v>
      </c>
    </row>
    <row r="1822" spans="1:7">
      <c r="A1822" s="302" t="s">
        <v>20673</v>
      </c>
      <c r="B1822" s="302" t="s">
        <v>24020</v>
      </c>
      <c r="C1822">
        <v>6</v>
      </c>
      <c r="D1822">
        <v>37.5</v>
      </c>
      <c r="E1822">
        <v>0.7</v>
      </c>
      <c r="F1822">
        <v>2.4500000000000002</v>
      </c>
      <c r="G1822">
        <v>2.38</v>
      </c>
    </row>
    <row r="1823" spans="1:7">
      <c r="A1823" s="302" t="s">
        <v>27359</v>
      </c>
      <c r="B1823" s="302" t="s">
        <v>27360</v>
      </c>
      <c r="C1823">
        <v>192</v>
      </c>
      <c r="D1823">
        <v>37.5</v>
      </c>
      <c r="E1823">
        <v>0.05</v>
      </c>
      <c r="F1823">
        <v>0.6</v>
      </c>
      <c r="G1823">
        <v>0.57999999999999996</v>
      </c>
    </row>
    <row r="1824" spans="1:7">
      <c r="A1824" s="302" t="s">
        <v>20674</v>
      </c>
      <c r="B1824" s="302" t="s">
        <v>24021</v>
      </c>
      <c r="C1824">
        <v>48</v>
      </c>
      <c r="D1824">
        <v>37.5</v>
      </c>
      <c r="E1824">
        <v>0.2</v>
      </c>
      <c r="F1824">
        <v>1.85</v>
      </c>
      <c r="G1824">
        <v>1.79</v>
      </c>
    </row>
    <row r="1825" spans="1:7">
      <c r="A1825" s="302" t="s">
        <v>20675</v>
      </c>
      <c r="B1825" s="302" t="s">
        <v>24022</v>
      </c>
      <c r="C1825">
        <v>24</v>
      </c>
      <c r="D1825">
        <v>37.5</v>
      </c>
      <c r="E1825">
        <v>0.35</v>
      </c>
      <c r="F1825">
        <v>2.95</v>
      </c>
      <c r="G1825">
        <v>2.86</v>
      </c>
    </row>
    <row r="1826" spans="1:7">
      <c r="A1826" s="302" t="s">
        <v>20676</v>
      </c>
      <c r="B1826" s="302" t="s">
        <v>24023</v>
      </c>
      <c r="C1826">
        <v>6</v>
      </c>
      <c r="D1826">
        <v>37.5</v>
      </c>
      <c r="E1826">
        <v>0.7</v>
      </c>
      <c r="F1826">
        <v>4.3499999999999996</v>
      </c>
      <c r="G1826">
        <v>4.22</v>
      </c>
    </row>
    <row r="1827" spans="1:7">
      <c r="A1827" s="302" t="s">
        <v>20677</v>
      </c>
      <c r="B1827" s="302" t="s">
        <v>24024</v>
      </c>
      <c r="C1827">
        <v>6</v>
      </c>
      <c r="D1827">
        <v>37.5</v>
      </c>
      <c r="E1827">
        <v>1</v>
      </c>
      <c r="F1827">
        <v>5.45</v>
      </c>
      <c r="G1827">
        <v>5.29</v>
      </c>
    </row>
    <row r="1828" spans="1:7">
      <c r="A1828" s="302" t="s">
        <v>27361</v>
      </c>
      <c r="B1828" s="302" t="s">
        <v>27362</v>
      </c>
      <c r="C1828">
        <v>6</v>
      </c>
      <c r="D1828">
        <v>37.5</v>
      </c>
      <c r="E1828">
        <v>0.7</v>
      </c>
      <c r="F1828">
        <v>4.6500000000000004</v>
      </c>
      <c r="G1828">
        <v>4.6500000000000004</v>
      </c>
    </row>
    <row r="1829" spans="1:7">
      <c r="A1829" s="302" t="s">
        <v>20678</v>
      </c>
      <c r="B1829" s="302" t="s">
        <v>24025</v>
      </c>
      <c r="C1829">
        <v>6</v>
      </c>
      <c r="D1829">
        <v>37.5</v>
      </c>
      <c r="E1829">
        <v>1</v>
      </c>
      <c r="F1829">
        <v>6.95</v>
      </c>
      <c r="G1829">
        <v>6.74</v>
      </c>
    </row>
    <row r="1830" spans="1:7">
      <c r="A1830" s="302" t="s">
        <v>20679</v>
      </c>
      <c r="B1830" s="302" t="s">
        <v>24026</v>
      </c>
      <c r="C1830">
        <v>6</v>
      </c>
      <c r="D1830">
        <v>37.5</v>
      </c>
      <c r="E1830">
        <v>0.7</v>
      </c>
      <c r="F1830">
        <v>5.65</v>
      </c>
      <c r="G1830">
        <v>5.48</v>
      </c>
    </row>
    <row r="1831" spans="1:7">
      <c r="A1831" s="302" t="s">
        <v>20680</v>
      </c>
      <c r="B1831" s="302" t="s">
        <v>24027</v>
      </c>
      <c r="C1831">
        <v>8</v>
      </c>
      <c r="D1831">
        <v>40</v>
      </c>
      <c r="E1831">
        <v>1</v>
      </c>
      <c r="F1831">
        <v>13.15</v>
      </c>
      <c r="G1831">
        <v>12.76</v>
      </c>
    </row>
    <row r="1832" spans="1:7">
      <c r="A1832" s="302" t="s">
        <v>20681</v>
      </c>
      <c r="B1832" s="302" t="s">
        <v>24028</v>
      </c>
      <c r="C1832">
        <v>6</v>
      </c>
      <c r="D1832">
        <v>75.5</v>
      </c>
      <c r="E1832">
        <v>0.7</v>
      </c>
      <c r="F1832">
        <v>12.25</v>
      </c>
      <c r="G1832">
        <v>11.88</v>
      </c>
    </row>
    <row r="1833" spans="1:7">
      <c r="A1833" s="302" t="s">
        <v>27363</v>
      </c>
      <c r="B1833" s="302" t="s">
        <v>27364</v>
      </c>
      <c r="C1833">
        <v>6</v>
      </c>
      <c r="D1833">
        <v>40</v>
      </c>
      <c r="E1833">
        <v>0.7</v>
      </c>
      <c r="F1833">
        <v>10.95</v>
      </c>
      <c r="G1833">
        <v>10.95</v>
      </c>
    </row>
    <row r="1834" spans="1:7">
      <c r="A1834" s="302" t="s">
        <v>20682</v>
      </c>
      <c r="B1834" s="302" t="s">
        <v>24029</v>
      </c>
      <c r="C1834">
        <v>6</v>
      </c>
      <c r="D1834">
        <v>12</v>
      </c>
      <c r="E1834">
        <v>0.75</v>
      </c>
      <c r="F1834">
        <v>26.95</v>
      </c>
      <c r="G1834">
        <v>26.14</v>
      </c>
    </row>
    <row r="1835" spans="1:7">
      <c r="A1835" s="302" t="s">
        <v>20683</v>
      </c>
      <c r="B1835" s="302" t="s">
        <v>24030</v>
      </c>
      <c r="C1835">
        <v>6</v>
      </c>
      <c r="D1835">
        <v>46</v>
      </c>
      <c r="E1835">
        <v>0.7</v>
      </c>
      <c r="F1835">
        <v>26.85</v>
      </c>
      <c r="G1835">
        <v>26.04</v>
      </c>
    </row>
    <row r="1836" spans="1:7">
      <c r="A1836" s="302" t="s">
        <v>20684</v>
      </c>
      <c r="B1836" s="302" t="s">
        <v>24031</v>
      </c>
      <c r="C1836">
        <v>6</v>
      </c>
      <c r="D1836">
        <v>45.7</v>
      </c>
      <c r="E1836">
        <v>0.7</v>
      </c>
      <c r="F1836">
        <v>22.65</v>
      </c>
      <c r="G1836">
        <v>21.97</v>
      </c>
    </row>
    <row r="1837" spans="1:7">
      <c r="A1837" s="302" t="s">
        <v>20685</v>
      </c>
      <c r="B1837" s="302" t="s">
        <v>24032</v>
      </c>
      <c r="C1837">
        <v>12</v>
      </c>
      <c r="D1837">
        <v>19.8</v>
      </c>
      <c r="E1837">
        <v>0.25</v>
      </c>
      <c r="F1837">
        <v>9.85</v>
      </c>
      <c r="G1837">
        <v>9.5500000000000007</v>
      </c>
    </row>
    <row r="1838" spans="1:7">
      <c r="A1838" s="302" t="s">
        <v>20686</v>
      </c>
      <c r="B1838" s="302" t="s">
        <v>24033</v>
      </c>
      <c r="C1838">
        <v>6</v>
      </c>
      <c r="D1838">
        <v>19</v>
      </c>
      <c r="E1838">
        <v>0.75</v>
      </c>
      <c r="F1838">
        <v>12.25</v>
      </c>
      <c r="G1838">
        <v>11.88</v>
      </c>
    </row>
    <row r="1839" spans="1:7">
      <c r="A1839" s="302" t="s">
        <v>20687</v>
      </c>
      <c r="B1839" s="302" t="s">
        <v>24034</v>
      </c>
      <c r="C1839">
        <v>6</v>
      </c>
      <c r="D1839">
        <v>19</v>
      </c>
      <c r="E1839">
        <v>0.75</v>
      </c>
      <c r="F1839">
        <v>5.45</v>
      </c>
      <c r="G1839">
        <v>5.29</v>
      </c>
    </row>
    <row r="1840" spans="1:7">
      <c r="A1840" s="302" t="s">
        <v>27365</v>
      </c>
      <c r="B1840" s="302" t="s">
        <v>27366</v>
      </c>
      <c r="C1840">
        <v>6</v>
      </c>
      <c r="D1840">
        <v>20</v>
      </c>
      <c r="E1840">
        <v>1</v>
      </c>
      <c r="F1840">
        <v>9.9499999999999993</v>
      </c>
      <c r="G1840">
        <v>9.65</v>
      </c>
    </row>
    <row r="1841" spans="1:7">
      <c r="A1841" s="302" t="s">
        <v>20688</v>
      </c>
      <c r="B1841" s="302" t="s">
        <v>24035</v>
      </c>
      <c r="C1841">
        <v>8</v>
      </c>
      <c r="D1841">
        <v>19.8</v>
      </c>
      <c r="E1841">
        <v>1</v>
      </c>
      <c r="F1841">
        <v>24.85</v>
      </c>
      <c r="G1841">
        <v>24.1</v>
      </c>
    </row>
    <row r="1842" spans="1:7">
      <c r="A1842" s="302" t="s">
        <v>20689</v>
      </c>
      <c r="B1842" s="302" t="s">
        <v>24036</v>
      </c>
      <c r="C1842">
        <v>6</v>
      </c>
      <c r="D1842">
        <v>20</v>
      </c>
      <c r="E1842">
        <v>0.75</v>
      </c>
      <c r="F1842">
        <v>9.4499999999999993</v>
      </c>
      <c r="G1842">
        <v>9.17</v>
      </c>
    </row>
    <row r="1843" spans="1:7">
      <c r="A1843" s="302" t="s">
        <v>20690</v>
      </c>
      <c r="B1843" s="302" t="s">
        <v>24037</v>
      </c>
      <c r="C1843">
        <v>6</v>
      </c>
      <c r="D1843">
        <v>20</v>
      </c>
      <c r="E1843">
        <v>0.75</v>
      </c>
      <c r="F1843">
        <v>13.65</v>
      </c>
      <c r="G1843">
        <v>13.24</v>
      </c>
    </row>
    <row r="1844" spans="1:7">
      <c r="A1844" s="302" t="s">
        <v>20691</v>
      </c>
      <c r="B1844" s="302" t="s">
        <v>24038</v>
      </c>
      <c r="C1844">
        <v>6</v>
      </c>
      <c r="D1844">
        <v>20</v>
      </c>
      <c r="E1844">
        <v>0.75</v>
      </c>
      <c r="F1844">
        <v>19.649999999999999</v>
      </c>
      <c r="G1844">
        <v>19.059999999999999</v>
      </c>
    </row>
    <row r="1845" spans="1:7">
      <c r="A1845" s="302" t="s">
        <v>27367</v>
      </c>
      <c r="B1845" s="302" t="s">
        <v>27368</v>
      </c>
      <c r="C1845">
        <v>6</v>
      </c>
      <c r="D1845">
        <v>44</v>
      </c>
      <c r="E1845">
        <v>0.7</v>
      </c>
      <c r="F1845">
        <v>20.45</v>
      </c>
      <c r="G1845">
        <v>19.84</v>
      </c>
    </row>
    <row r="1846" spans="1:7">
      <c r="A1846" s="302" t="s">
        <v>20692</v>
      </c>
      <c r="B1846" s="302" t="s">
        <v>24039</v>
      </c>
      <c r="C1846">
        <v>6</v>
      </c>
      <c r="D1846">
        <v>35</v>
      </c>
      <c r="E1846">
        <v>0.7</v>
      </c>
      <c r="F1846">
        <v>16.95</v>
      </c>
      <c r="G1846">
        <v>16.440000000000001</v>
      </c>
    </row>
    <row r="1847" spans="1:7">
      <c r="A1847" s="302" t="s">
        <v>27369</v>
      </c>
      <c r="B1847" s="302" t="s">
        <v>27370</v>
      </c>
      <c r="C1847">
        <v>6</v>
      </c>
      <c r="D1847">
        <v>43</v>
      </c>
      <c r="E1847">
        <v>0.7</v>
      </c>
      <c r="F1847">
        <v>19.850000000000001</v>
      </c>
      <c r="G1847">
        <v>19.25</v>
      </c>
    </row>
    <row r="1848" spans="1:7">
      <c r="A1848" s="302" t="s">
        <v>20693</v>
      </c>
      <c r="B1848" s="302" t="s">
        <v>24040</v>
      </c>
      <c r="C1848">
        <v>6</v>
      </c>
      <c r="D1848">
        <v>42</v>
      </c>
      <c r="E1848">
        <v>0.7</v>
      </c>
      <c r="F1848">
        <v>19.850000000000001</v>
      </c>
      <c r="G1848">
        <v>19.25</v>
      </c>
    </row>
    <row r="1849" spans="1:7">
      <c r="A1849" s="302" t="s">
        <v>20694</v>
      </c>
      <c r="B1849" s="302" t="s">
        <v>24041</v>
      </c>
      <c r="C1849">
        <v>6</v>
      </c>
      <c r="D1849">
        <v>28</v>
      </c>
      <c r="E1849">
        <v>0.7</v>
      </c>
      <c r="F1849">
        <v>23.45</v>
      </c>
      <c r="G1849">
        <v>22.28</v>
      </c>
    </row>
    <row r="1850" spans="1:7">
      <c r="A1850" s="302" t="s">
        <v>20695</v>
      </c>
      <c r="B1850" s="302" t="s">
        <v>24042</v>
      </c>
      <c r="C1850">
        <v>6</v>
      </c>
      <c r="D1850">
        <v>40</v>
      </c>
      <c r="E1850">
        <v>0.7</v>
      </c>
      <c r="F1850">
        <v>10.55</v>
      </c>
      <c r="G1850">
        <v>10.02</v>
      </c>
    </row>
    <row r="1851" spans="1:7">
      <c r="A1851" s="302" t="s">
        <v>20696</v>
      </c>
      <c r="B1851" s="302" t="s">
        <v>24043</v>
      </c>
      <c r="C1851">
        <v>6</v>
      </c>
      <c r="D1851">
        <v>40</v>
      </c>
      <c r="E1851">
        <v>0.7</v>
      </c>
      <c r="F1851">
        <v>12.85</v>
      </c>
      <c r="G1851">
        <v>12.21</v>
      </c>
    </row>
    <row r="1852" spans="1:7">
      <c r="A1852" s="302" t="s">
        <v>20697</v>
      </c>
      <c r="B1852" s="302" t="s">
        <v>24044</v>
      </c>
      <c r="C1852">
        <v>6</v>
      </c>
      <c r="D1852">
        <v>38</v>
      </c>
      <c r="E1852">
        <v>0.7</v>
      </c>
      <c r="F1852">
        <v>10.65</v>
      </c>
      <c r="G1852">
        <v>10.33</v>
      </c>
    </row>
    <row r="1853" spans="1:7">
      <c r="A1853" s="302" t="s">
        <v>20698</v>
      </c>
      <c r="B1853" s="302" t="s">
        <v>24045</v>
      </c>
      <c r="C1853">
        <v>6</v>
      </c>
      <c r="D1853">
        <v>38</v>
      </c>
      <c r="E1853">
        <v>0.7</v>
      </c>
      <c r="F1853">
        <v>10.65</v>
      </c>
      <c r="G1853">
        <v>10.119999999999999</v>
      </c>
    </row>
    <row r="1854" spans="1:7">
      <c r="A1854" s="302" t="s">
        <v>20699</v>
      </c>
      <c r="B1854" s="302" t="s">
        <v>24046</v>
      </c>
      <c r="C1854">
        <v>6</v>
      </c>
      <c r="D1854">
        <v>38</v>
      </c>
      <c r="E1854">
        <v>0.7</v>
      </c>
      <c r="F1854">
        <v>10.65</v>
      </c>
      <c r="G1854">
        <v>10.119999999999999</v>
      </c>
    </row>
    <row r="1855" spans="1:7">
      <c r="A1855" s="302" t="s">
        <v>20700</v>
      </c>
      <c r="B1855" s="302" t="s">
        <v>24047</v>
      </c>
      <c r="C1855">
        <v>6</v>
      </c>
      <c r="D1855">
        <v>38</v>
      </c>
      <c r="E1855">
        <v>0.7</v>
      </c>
      <c r="F1855">
        <v>10.65</v>
      </c>
      <c r="G1855">
        <v>10.119999999999999</v>
      </c>
    </row>
    <row r="1856" spans="1:7">
      <c r="A1856" s="302" t="s">
        <v>20701</v>
      </c>
      <c r="B1856" s="302" t="s">
        <v>24048</v>
      </c>
      <c r="C1856">
        <v>12</v>
      </c>
      <c r="D1856">
        <v>40</v>
      </c>
      <c r="E1856">
        <v>1</v>
      </c>
      <c r="F1856">
        <v>15.95</v>
      </c>
      <c r="G1856">
        <v>15.47</v>
      </c>
    </row>
    <row r="1857" spans="1:7">
      <c r="A1857" s="302" t="s">
        <v>20702</v>
      </c>
      <c r="B1857" s="302" t="s">
        <v>24049</v>
      </c>
      <c r="C1857">
        <v>12</v>
      </c>
      <c r="D1857">
        <v>40</v>
      </c>
      <c r="E1857">
        <v>0.35</v>
      </c>
      <c r="F1857">
        <v>6.25</v>
      </c>
      <c r="G1857">
        <v>6.06</v>
      </c>
    </row>
    <row r="1858" spans="1:7">
      <c r="A1858" s="302" t="s">
        <v>27371</v>
      </c>
      <c r="B1858" s="302" t="s">
        <v>27372</v>
      </c>
      <c r="C1858">
        <v>6</v>
      </c>
      <c r="D1858">
        <v>40</v>
      </c>
      <c r="E1858">
        <v>0.7</v>
      </c>
      <c r="F1858">
        <v>51.25</v>
      </c>
      <c r="G1858">
        <v>49.71</v>
      </c>
    </row>
    <row r="1859" spans="1:7">
      <c r="A1859" s="302" t="s">
        <v>27373</v>
      </c>
      <c r="B1859" s="302" t="s">
        <v>27374</v>
      </c>
      <c r="C1859">
        <v>6</v>
      </c>
      <c r="D1859">
        <v>40</v>
      </c>
      <c r="E1859">
        <v>0.7</v>
      </c>
      <c r="F1859">
        <v>26.95</v>
      </c>
      <c r="G1859">
        <v>26.14</v>
      </c>
    </row>
    <row r="1860" spans="1:7">
      <c r="A1860" s="302" t="s">
        <v>27375</v>
      </c>
      <c r="B1860" s="302" t="s">
        <v>27376</v>
      </c>
      <c r="C1860">
        <v>6</v>
      </c>
      <c r="D1860">
        <v>69</v>
      </c>
      <c r="E1860">
        <v>0.7</v>
      </c>
      <c r="F1860">
        <v>15.25</v>
      </c>
      <c r="G1860">
        <v>14.79</v>
      </c>
    </row>
    <row r="1861" spans="1:7">
      <c r="A1861" s="302" t="s">
        <v>27377</v>
      </c>
      <c r="B1861" s="302" t="s">
        <v>27378</v>
      </c>
      <c r="C1861">
        <v>12</v>
      </c>
      <c r="D1861">
        <v>69</v>
      </c>
      <c r="E1861">
        <v>0.1</v>
      </c>
      <c r="F1861">
        <v>2.95</v>
      </c>
      <c r="G1861">
        <v>2.86</v>
      </c>
    </row>
    <row r="1862" spans="1:7">
      <c r="A1862" s="302" t="s">
        <v>27379</v>
      </c>
      <c r="B1862" s="302" t="s">
        <v>27380</v>
      </c>
      <c r="C1862">
        <v>6</v>
      </c>
      <c r="D1862">
        <v>69</v>
      </c>
      <c r="E1862">
        <v>0.7</v>
      </c>
      <c r="F1862">
        <v>11.95</v>
      </c>
      <c r="G1862">
        <v>11.59</v>
      </c>
    </row>
    <row r="1863" spans="1:7">
      <c r="A1863" s="302" t="s">
        <v>20703</v>
      </c>
      <c r="B1863" s="302" t="s">
        <v>24050</v>
      </c>
      <c r="C1863">
        <v>6</v>
      </c>
      <c r="D1863">
        <v>45</v>
      </c>
      <c r="E1863">
        <v>0.7</v>
      </c>
      <c r="F1863">
        <v>21.25</v>
      </c>
      <c r="G1863">
        <v>20.61</v>
      </c>
    </row>
    <row r="1864" spans="1:7">
      <c r="A1864" s="302" t="s">
        <v>20704</v>
      </c>
      <c r="B1864" s="302" t="s">
        <v>24051</v>
      </c>
      <c r="C1864">
        <v>12</v>
      </c>
      <c r="D1864">
        <v>40</v>
      </c>
      <c r="E1864">
        <v>1</v>
      </c>
      <c r="F1864">
        <v>9.75</v>
      </c>
      <c r="G1864">
        <v>9.4600000000000009</v>
      </c>
    </row>
    <row r="1865" spans="1:7">
      <c r="A1865" s="302" t="s">
        <v>20705</v>
      </c>
      <c r="B1865" s="302" t="s">
        <v>24052</v>
      </c>
      <c r="C1865">
        <v>6</v>
      </c>
      <c r="D1865">
        <v>35</v>
      </c>
      <c r="E1865">
        <v>0.7</v>
      </c>
      <c r="F1865">
        <v>5.45</v>
      </c>
      <c r="G1865">
        <v>5.29</v>
      </c>
    </row>
    <row r="1866" spans="1:7">
      <c r="A1866" s="302" t="s">
        <v>20706</v>
      </c>
      <c r="B1866" s="302" t="s">
        <v>24053</v>
      </c>
      <c r="C1866">
        <v>6</v>
      </c>
      <c r="D1866">
        <v>40</v>
      </c>
      <c r="E1866">
        <v>1</v>
      </c>
      <c r="F1866">
        <v>15.5</v>
      </c>
      <c r="G1866">
        <v>15.5</v>
      </c>
    </row>
    <row r="1867" spans="1:7">
      <c r="A1867" s="302" t="s">
        <v>20707</v>
      </c>
      <c r="B1867" s="302" t="s">
        <v>24054</v>
      </c>
      <c r="C1867">
        <v>6</v>
      </c>
      <c r="D1867">
        <v>40</v>
      </c>
      <c r="E1867">
        <v>0.7</v>
      </c>
      <c r="F1867">
        <v>4.6500000000000004</v>
      </c>
      <c r="G1867">
        <v>4.51</v>
      </c>
    </row>
    <row r="1868" spans="1:7">
      <c r="A1868" s="302" t="s">
        <v>27381</v>
      </c>
      <c r="B1868" s="302" t="s">
        <v>24054</v>
      </c>
      <c r="C1868">
        <v>12</v>
      </c>
      <c r="D1868">
        <v>40</v>
      </c>
      <c r="E1868">
        <v>0.7</v>
      </c>
      <c r="F1868">
        <v>4.6500000000000004</v>
      </c>
      <c r="G1868">
        <v>4.51</v>
      </c>
    </row>
    <row r="1869" spans="1:7">
      <c r="A1869" s="302" t="s">
        <v>27382</v>
      </c>
      <c r="B1869" s="302" t="s">
        <v>27383</v>
      </c>
      <c r="C1869">
        <v>6</v>
      </c>
      <c r="D1869">
        <v>40</v>
      </c>
      <c r="E1869">
        <v>1</v>
      </c>
      <c r="F1869">
        <v>5.45</v>
      </c>
      <c r="G1869">
        <v>5.29</v>
      </c>
    </row>
    <row r="1870" spans="1:7">
      <c r="A1870" s="302" t="s">
        <v>20708</v>
      </c>
      <c r="B1870" s="302" t="s">
        <v>24055</v>
      </c>
      <c r="C1870">
        <v>6</v>
      </c>
      <c r="D1870">
        <v>35.5</v>
      </c>
      <c r="E1870">
        <v>0.5</v>
      </c>
      <c r="F1870">
        <v>23</v>
      </c>
      <c r="G1870">
        <v>23</v>
      </c>
    </row>
    <row r="1871" spans="1:7">
      <c r="A1871" s="302" t="s">
        <v>20709</v>
      </c>
      <c r="B1871" s="302" t="s">
        <v>24056</v>
      </c>
      <c r="C1871">
        <v>6</v>
      </c>
      <c r="D1871">
        <v>45</v>
      </c>
      <c r="E1871">
        <v>0.7</v>
      </c>
      <c r="F1871">
        <v>16.55</v>
      </c>
      <c r="G1871">
        <v>16.05</v>
      </c>
    </row>
    <row r="1872" spans="1:7">
      <c r="A1872" s="302" t="s">
        <v>20710</v>
      </c>
      <c r="B1872" s="302" t="s">
        <v>24057</v>
      </c>
      <c r="C1872">
        <v>6</v>
      </c>
      <c r="D1872">
        <v>45</v>
      </c>
      <c r="E1872">
        <v>0.7</v>
      </c>
      <c r="F1872">
        <v>22.95</v>
      </c>
      <c r="G1872">
        <v>22.26</v>
      </c>
    </row>
    <row r="1873" spans="1:7">
      <c r="A1873" s="302" t="s">
        <v>20711</v>
      </c>
      <c r="B1873" s="302" t="s">
        <v>24058</v>
      </c>
      <c r="C1873">
        <v>6</v>
      </c>
      <c r="D1873">
        <v>38</v>
      </c>
      <c r="E1873">
        <v>1</v>
      </c>
      <c r="F1873">
        <v>5.45</v>
      </c>
      <c r="G1873">
        <v>5.29</v>
      </c>
    </row>
    <row r="1874" spans="1:7">
      <c r="A1874" s="302" t="s">
        <v>20712</v>
      </c>
      <c r="B1874" s="302" t="s">
        <v>24059</v>
      </c>
      <c r="C1874">
        <v>6</v>
      </c>
      <c r="D1874">
        <v>40</v>
      </c>
      <c r="E1874">
        <v>1</v>
      </c>
      <c r="F1874">
        <v>5.55</v>
      </c>
      <c r="G1874">
        <v>5.38</v>
      </c>
    </row>
    <row r="1875" spans="1:7">
      <c r="A1875" s="302" t="s">
        <v>20713</v>
      </c>
      <c r="B1875" s="302" t="s">
        <v>24060</v>
      </c>
      <c r="C1875">
        <v>6</v>
      </c>
      <c r="D1875">
        <v>43</v>
      </c>
      <c r="E1875">
        <v>0.7</v>
      </c>
      <c r="F1875">
        <v>12.45</v>
      </c>
      <c r="G1875">
        <v>12.08</v>
      </c>
    </row>
    <row r="1876" spans="1:7">
      <c r="A1876" s="302" t="s">
        <v>20714</v>
      </c>
      <c r="B1876" s="302" t="s">
        <v>24061</v>
      </c>
      <c r="C1876">
        <v>6</v>
      </c>
      <c r="D1876">
        <v>40</v>
      </c>
      <c r="E1876">
        <v>0.7</v>
      </c>
      <c r="F1876">
        <v>22.45</v>
      </c>
      <c r="G1876">
        <v>21.78</v>
      </c>
    </row>
    <row r="1877" spans="1:7">
      <c r="A1877" s="302" t="s">
        <v>20715</v>
      </c>
      <c r="B1877" s="302" t="s">
        <v>24062</v>
      </c>
      <c r="C1877">
        <v>3</v>
      </c>
      <c r="D1877">
        <v>46</v>
      </c>
      <c r="E1877">
        <v>0.7</v>
      </c>
      <c r="F1877">
        <v>30.45</v>
      </c>
      <c r="G1877">
        <v>29.54</v>
      </c>
    </row>
    <row r="1878" spans="1:7">
      <c r="A1878" s="302" t="s">
        <v>20716</v>
      </c>
      <c r="B1878" s="302" t="s">
        <v>24063</v>
      </c>
      <c r="C1878">
        <v>3</v>
      </c>
      <c r="D1878">
        <v>46</v>
      </c>
      <c r="E1878">
        <v>0.7</v>
      </c>
      <c r="F1878">
        <v>31.45</v>
      </c>
      <c r="G1878">
        <v>30.51</v>
      </c>
    </row>
    <row r="1879" spans="1:7">
      <c r="A1879" s="302" t="s">
        <v>20717</v>
      </c>
      <c r="B1879" s="302" t="s">
        <v>24064</v>
      </c>
      <c r="C1879">
        <v>6</v>
      </c>
      <c r="D1879">
        <v>37.5</v>
      </c>
      <c r="E1879">
        <v>1</v>
      </c>
      <c r="F1879">
        <v>5.5</v>
      </c>
      <c r="G1879">
        <v>5.5</v>
      </c>
    </row>
    <row r="1880" spans="1:7">
      <c r="A1880" s="302" t="s">
        <v>20718</v>
      </c>
      <c r="B1880" s="302" t="s">
        <v>24065</v>
      </c>
      <c r="C1880">
        <v>6</v>
      </c>
      <c r="D1880">
        <v>40</v>
      </c>
      <c r="E1880">
        <v>0.7</v>
      </c>
      <c r="F1880">
        <v>14.45</v>
      </c>
      <c r="G1880">
        <v>14.02</v>
      </c>
    </row>
    <row r="1881" spans="1:7">
      <c r="A1881" s="302" t="s">
        <v>20719</v>
      </c>
      <c r="B1881" s="302" t="s">
        <v>24066</v>
      </c>
      <c r="C1881">
        <v>6</v>
      </c>
      <c r="D1881">
        <v>40</v>
      </c>
      <c r="E1881">
        <v>0.7</v>
      </c>
      <c r="F1881">
        <v>20.95</v>
      </c>
      <c r="G1881">
        <v>20.95</v>
      </c>
    </row>
    <row r="1882" spans="1:7">
      <c r="A1882" s="302" t="s">
        <v>20720</v>
      </c>
      <c r="B1882" s="302" t="s">
        <v>24067</v>
      </c>
      <c r="C1882">
        <v>6</v>
      </c>
      <c r="D1882">
        <v>40</v>
      </c>
      <c r="E1882">
        <v>0.7</v>
      </c>
      <c r="F1882">
        <v>21.45</v>
      </c>
      <c r="G1882">
        <v>21.45</v>
      </c>
    </row>
    <row r="1883" spans="1:7">
      <c r="A1883" s="302" t="s">
        <v>20721</v>
      </c>
      <c r="B1883" s="302" t="s">
        <v>24068</v>
      </c>
      <c r="C1883">
        <v>6</v>
      </c>
      <c r="D1883">
        <v>40</v>
      </c>
      <c r="E1883">
        <v>0.7</v>
      </c>
      <c r="F1883">
        <v>21.45</v>
      </c>
      <c r="G1883">
        <v>21.45</v>
      </c>
    </row>
    <row r="1884" spans="1:7">
      <c r="A1884" s="302" t="s">
        <v>20722</v>
      </c>
      <c r="B1884" s="302" t="s">
        <v>24069</v>
      </c>
      <c r="C1884">
        <v>12</v>
      </c>
      <c r="D1884">
        <v>40</v>
      </c>
      <c r="E1884">
        <v>0.2</v>
      </c>
      <c r="F1884">
        <v>6.95</v>
      </c>
      <c r="G1884">
        <v>6.74</v>
      </c>
    </row>
    <row r="1885" spans="1:7">
      <c r="A1885" s="302" t="s">
        <v>27384</v>
      </c>
      <c r="B1885" s="302" t="s">
        <v>27385</v>
      </c>
      <c r="C1885">
        <v>6</v>
      </c>
      <c r="D1885">
        <v>40</v>
      </c>
      <c r="E1885">
        <v>0.7</v>
      </c>
      <c r="F1885">
        <v>20.45</v>
      </c>
      <c r="G1885">
        <v>20.45</v>
      </c>
    </row>
    <row r="1886" spans="1:7">
      <c r="A1886" s="302" t="s">
        <v>20723</v>
      </c>
      <c r="B1886" s="302" t="s">
        <v>24070</v>
      </c>
      <c r="C1886">
        <v>6</v>
      </c>
      <c r="D1886">
        <v>40</v>
      </c>
      <c r="E1886">
        <v>1.75</v>
      </c>
      <c r="F1886">
        <v>70.349999999999994</v>
      </c>
      <c r="G1886">
        <v>68.239999999999995</v>
      </c>
    </row>
    <row r="1887" spans="1:7">
      <c r="A1887" s="302" t="s">
        <v>27386</v>
      </c>
      <c r="B1887" s="302" t="s">
        <v>27387</v>
      </c>
      <c r="C1887">
        <v>2</v>
      </c>
      <c r="D1887">
        <v>40</v>
      </c>
      <c r="E1887">
        <v>3</v>
      </c>
      <c r="F1887">
        <v>124.45</v>
      </c>
      <c r="G1887">
        <v>120.72</v>
      </c>
    </row>
    <row r="1888" spans="1:7">
      <c r="A1888" s="302" t="s">
        <v>20724</v>
      </c>
      <c r="B1888" s="302" t="s">
        <v>24071</v>
      </c>
      <c r="C1888">
        <v>6</v>
      </c>
      <c r="D1888">
        <v>15</v>
      </c>
      <c r="E1888">
        <v>1</v>
      </c>
      <c r="F1888">
        <v>2</v>
      </c>
      <c r="G1888">
        <v>2</v>
      </c>
    </row>
    <row r="1889" spans="1:7">
      <c r="A1889" s="302" t="s">
        <v>20725</v>
      </c>
      <c r="B1889" s="302" t="s">
        <v>24072</v>
      </c>
      <c r="C1889">
        <v>6</v>
      </c>
      <c r="D1889">
        <v>40</v>
      </c>
      <c r="E1889">
        <v>0.7</v>
      </c>
      <c r="F1889">
        <v>10.95</v>
      </c>
      <c r="G1889">
        <v>10.62</v>
      </c>
    </row>
    <row r="1890" spans="1:7">
      <c r="A1890" s="302" t="s">
        <v>20726</v>
      </c>
      <c r="B1890" s="302" t="s">
        <v>24073</v>
      </c>
      <c r="C1890">
        <v>6</v>
      </c>
      <c r="D1890">
        <v>40</v>
      </c>
      <c r="E1890">
        <v>0.7</v>
      </c>
      <c r="F1890">
        <v>9.85</v>
      </c>
      <c r="G1890">
        <v>9.36</v>
      </c>
    </row>
    <row r="1891" spans="1:7">
      <c r="A1891" s="302" t="s">
        <v>27388</v>
      </c>
      <c r="B1891" s="302" t="s">
        <v>27389</v>
      </c>
      <c r="C1891">
        <v>6</v>
      </c>
      <c r="D1891">
        <v>43</v>
      </c>
      <c r="E1891">
        <v>0.5</v>
      </c>
      <c r="F1891">
        <v>19.95</v>
      </c>
      <c r="G1891">
        <v>19.350000000000001</v>
      </c>
    </row>
    <row r="1892" spans="1:7">
      <c r="A1892" s="302" t="s">
        <v>20727</v>
      </c>
      <c r="B1892" s="302" t="s">
        <v>24074</v>
      </c>
      <c r="C1892">
        <v>6</v>
      </c>
      <c r="D1892">
        <v>65</v>
      </c>
      <c r="E1892">
        <v>0.5</v>
      </c>
      <c r="F1892">
        <v>20.45</v>
      </c>
      <c r="G1892">
        <v>19.84</v>
      </c>
    </row>
    <row r="1893" spans="1:7">
      <c r="A1893" s="302" t="s">
        <v>20728</v>
      </c>
      <c r="B1893" s="302" t="s">
        <v>24075</v>
      </c>
      <c r="C1893">
        <v>6</v>
      </c>
      <c r="D1893">
        <v>27</v>
      </c>
      <c r="E1893">
        <v>0.7</v>
      </c>
      <c r="F1893">
        <v>3.85</v>
      </c>
      <c r="G1893">
        <v>3.73</v>
      </c>
    </row>
    <row r="1894" spans="1:7">
      <c r="A1894" s="302" t="s">
        <v>20729</v>
      </c>
      <c r="B1894" s="302" t="s">
        <v>24076</v>
      </c>
      <c r="C1894">
        <v>6</v>
      </c>
      <c r="D1894">
        <v>27</v>
      </c>
      <c r="E1894">
        <v>1</v>
      </c>
      <c r="F1894">
        <v>5.85</v>
      </c>
      <c r="G1894">
        <v>5.67</v>
      </c>
    </row>
    <row r="1895" spans="1:7">
      <c r="A1895" s="302" t="s">
        <v>20730</v>
      </c>
      <c r="B1895" s="302" t="s">
        <v>24077</v>
      </c>
      <c r="C1895">
        <v>6</v>
      </c>
      <c r="D1895">
        <v>40</v>
      </c>
      <c r="E1895">
        <v>0.7</v>
      </c>
      <c r="F1895">
        <v>16.5</v>
      </c>
      <c r="G1895">
        <v>16.5</v>
      </c>
    </row>
    <row r="1896" spans="1:7">
      <c r="A1896" s="302" t="s">
        <v>20731</v>
      </c>
      <c r="B1896" s="302" t="s">
        <v>24078</v>
      </c>
      <c r="C1896">
        <v>6</v>
      </c>
      <c r="D1896">
        <v>40</v>
      </c>
      <c r="E1896">
        <v>0.7</v>
      </c>
      <c r="F1896">
        <v>14.95</v>
      </c>
      <c r="G1896">
        <v>14.95</v>
      </c>
    </row>
    <row r="1897" spans="1:7">
      <c r="A1897" s="302" t="s">
        <v>20732</v>
      </c>
      <c r="B1897" s="302" t="s">
        <v>24079</v>
      </c>
      <c r="C1897">
        <v>6</v>
      </c>
      <c r="D1897">
        <v>40</v>
      </c>
      <c r="E1897">
        <v>1</v>
      </c>
      <c r="F1897">
        <v>12.5</v>
      </c>
      <c r="G1897">
        <v>12.5</v>
      </c>
    </row>
    <row r="1898" spans="1:7">
      <c r="A1898" s="302" t="s">
        <v>20733</v>
      </c>
      <c r="B1898" s="302" t="s">
        <v>24080</v>
      </c>
      <c r="C1898">
        <v>1</v>
      </c>
      <c r="D1898">
        <v>40</v>
      </c>
      <c r="E1898">
        <v>2.8</v>
      </c>
      <c r="F1898">
        <v>68.75</v>
      </c>
      <c r="G1898">
        <v>66.69</v>
      </c>
    </row>
    <row r="1899" spans="1:7">
      <c r="A1899" s="302" t="s">
        <v>20734</v>
      </c>
      <c r="B1899" s="302" t="s">
        <v>24081</v>
      </c>
      <c r="C1899">
        <v>6</v>
      </c>
      <c r="D1899">
        <v>42</v>
      </c>
      <c r="E1899">
        <v>0.5</v>
      </c>
      <c r="F1899">
        <v>19.95</v>
      </c>
      <c r="G1899">
        <v>19.350000000000001</v>
      </c>
    </row>
    <row r="1900" spans="1:7">
      <c r="A1900" s="302" t="s">
        <v>20735</v>
      </c>
      <c r="B1900" s="302" t="s">
        <v>24082</v>
      </c>
      <c r="C1900">
        <v>6</v>
      </c>
      <c r="D1900">
        <v>43.9</v>
      </c>
      <c r="E1900">
        <v>0.7</v>
      </c>
      <c r="F1900">
        <v>18.45</v>
      </c>
      <c r="G1900">
        <v>17.899999999999999</v>
      </c>
    </row>
    <row r="1901" spans="1:7">
      <c r="A1901" s="302" t="s">
        <v>20736</v>
      </c>
      <c r="B1901" s="302" t="s">
        <v>24083</v>
      </c>
      <c r="C1901">
        <v>6</v>
      </c>
      <c r="D1901">
        <v>45</v>
      </c>
      <c r="E1901">
        <v>0.7</v>
      </c>
      <c r="F1901">
        <v>18.850000000000001</v>
      </c>
      <c r="G1901">
        <v>18.28</v>
      </c>
    </row>
    <row r="1902" spans="1:7">
      <c r="A1902" s="302" t="s">
        <v>20737</v>
      </c>
      <c r="B1902" s="302" t="s">
        <v>24084</v>
      </c>
      <c r="C1902">
        <v>6</v>
      </c>
      <c r="D1902">
        <v>40</v>
      </c>
      <c r="E1902">
        <v>0.7</v>
      </c>
      <c r="F1902">
        <v>12.15</v>
      </c>
      <c r="G1902">
        <v>11.79</v>
      </c>
    </row>
    <row r="1903" spans="1:7">
      <c r="A1903" s="302" t="s">
        <v>20738</v>
      </c>
      <c r="B1903" s="302" t="s">
        <v>24085</v>
      </c>
      <c r="C1903">
        <v>6</v>
      </c>
      <c r="D1903">
        <v>40</v>
      </c>
      <c r="E1903">
        <v>0.7</v>
      </c>
      <c r="F1903">
        <v>20.25</v>
      </c>
      <c r="G1903">
        <v>19.64</v>
      </c>
    </row>
    <row r="1904" spans="1:7">
      <c r="A1904" s="302" t="s">
        <v>20739</v>
      </c>
      <c r="B1904" s="302" t="s">
        <v>24086</v>
      </c>
      <c r="C1904">
        <v>6</v>
      </c>
      <c r="D1904">
        <v>40</v>
      </c>
      <c r="E1904">
        <v>0.7</v>
      </c>
      <c r="F1904">
        <v>16.850000000000001</v>
      </c>
      <c r="G1904">
        <v>16.34</v>
      </c>
    </row>
    <row r="1905" spans="1:7">
      <c r="A1905" s="302" t="s">
        <v>20740</v>
      </c>
      <c r="B1905" s="302" t="s">
        <v>24087</v>
      </c>
      <c r="C1905">
        <v>8</v>
      </c>
      <c r="D1905">
        <v>45</v>
      </c>
      <c r="E1905">
        <v>0.7</v>
      </c>
      <c r="F1905">
        <v>119</v>
      </c>
      <c r="G1905">
        <v>119</v>
      </c>
    </row>
    <row r="1906" spans="1:7">
      <c r="A1906" s="302" t="s">
        <v>20741</v>
      </c>
      <c r="B1906" s="302" t="s">
        <v>24088</v>
      </c>
      <c r="C1906">
        <v>8</v>
      </c>
      <c r="D1906">
        <v>45</v>
      </c>
      <c r="E1906">
        <v>0.7</v>
      </c>
      <c r="F1906">
        <v>145</v>
      </c>
      <c r="G1906">
        <v>145</v>
      </c>
    </row>
    <row r="1907" spans="1:7">
      <c r="A1907" s="302" t="s">
        <v>20742</v>
      </c>
      <c r="B1907" s="302" t="s">
        <v>24089</v>
      </c>
      <c r="C1907">
        <v>8</v>
      </c>
      <c r="D1907">
        <v>45</v>
      </c>
      <c r="E1907">
        <v>0.7</v>
      </c>
      <c r="F1907">
        <v>59</v>
      </c>
      <c r="G1907">
        <v>59</v>
      </c>
    </row>
    <row r="1908" spans="1:7">
      <c r="A1908" s="302" t="s">
        <v>20743</v>
      </c>
      <c r="B1908" s="302" t="s">
        <v>24090</v>
      </c>
      <c r="C1908">
        <v>6</v>
      </c>
      <c r="D1908">
        <v>40</v>
      </c>
      <c r="E1908">
        <v>0.7</v>
      </c>
      <c r="F1908">
        <v>10.5</v>
      </c>
      <c r="G1908">
        <v>10.5</v>
      </c>
    </row>
    <row r="1909" spans="1:7">
      <c r="A1909" s="302" t="s">
        <v>20744</v>
      </c>
      <c r="B1909" s="302" t="s">
        <v>24091</v>
      </c>
      <c r="C1909">
        <v>6</v>
      </c>
      <c r="D1909">
        <v>43</v>
      </c>
      <c r="E1909">
        <v>0.7</v>
      </c>
      <c r="F1909">
        <v>72.849999999999994</v>
      </c>
      <c r="G1909">
        <v>72.849999999999994</v>
      </c>
    </row>
    <row r="1910" spans="1:7">
      <c r="A1910" s="302" t="s">
        <v>20745</v>
      </c>
      <c r="B1910" s="302" t="s">
        <v>24092</v>
      </c>
      <c r="C1910">
        <v>6</v>
      </c>
      <c r="D1910">
        <v>46</v>
      </c>
      <c r="E1910">
        <v>0.7</v>
      </c>
      <c r="F1910">
        <v>32.85</v>
      </c>
      <c r="G1910">
        <v>31.86</v>
      </c>
    </row>
    <row r="1911" spans="1:7">
      <c r="A1911" s="302" t="s">
        <v>20746</v>
      </c>
      <c r="B1911" s="302" t="s">
        <v>24093</v>
      </c>
      <c r="C1911">
        <v>6</v>
      </c>
      <c r="D1911">
        <v>63</v>
      </c>
      <c r="E1911">
        <v>0.7</v>
      </c>
      <c r="F1911">
        <v>12.95</v>
      </c>
      <c r="G1911">
        <v>12.56</v>
      </c>
    </row>
    <row r="1912" spans="1:7">
      <c r="A1912" s="302" t="s">
        <v>20747</v>
      </c>
      <c r="B1912" s="302" t="s">
        <v>24093</v>
      </c>
      <c r="C1912">
        <v>6</v>
      </c>
      <c r="D1912">
        <v>63</v>
      </c>
      <c r="E1912">
        <v>0.7</v>
      </c>
      <c r="F1912">
        <v>11.95</v>
      </c>
      <c r="G1912">
        <v>11.59</v>
      </c>
    </row>
    <row r="1913" spans="1:7">
      <c r="A1913" s="302" t="s">
        <v>20748</v>
      </c>
      <c r="B1913" s="302" t="s">
        <v>24094</v>
      </c>
      <c r="C1913">
        <v>6</v>
      </c>
      <c r="D1913">
        <v>40</v>
      </c>
      <c r="E1913">
        <v>0.7</v>
      </c>
      <c r="F1913">
        <v>7.15</v>
      </c>
      <c r="G1913">
        <v>6.94</v>
      </c>
    </row>
    <row r="1914" spans="1:7">
      <c r="A1914" s="302" t="s">
        <v>20749</v>
      </c>
      <c r="B1914" s="302" t="s">
        <v>24095</v>
      </c>
      <c r="C1914">
        <v>6</v>
      </c>
      <c r="D1914">
        <v>40</v>
      </c>
      <c r="E1914">
        <v>0.7</v>
      </c>
      <c r="F1914">
        <v>10</v>
      </c>
      <c r="G1914">
        <v>10</v>
      </c>
    </row>
    <row r="1915" spans="1:7">
      <c r="A1915" s="302" t="s">
        <v>27390</v>
      </c>
      <c r="B1915" s="302" t="s">
        <v>27391</v>
      </c>
      <c r="C1915">
        <v>12</v>
      </c>
      <c r="D1915">
        <v>40</v>
      </c>
      <c r="E1915">
        <v>0.7</v>
      </c>
      <c r="F1915">
        <v>3.75</v>
      </c>
      <c r="G1915">
        <v>3.64</v>
      </c>
    </row>
    <row r="1916" spans="1:7">
      <c r="A1916" s="302" t="s">
        <v>20750</v>
      </c>
      <c r="B1916" s="302" t="s">
        <v>24096</v>
      </c>
      <c r="C1916">
        <v>12</v>
      </c>
      <c r="D1916">
        <v>46</v>
      </c>
      <c r="E1916">
        <v>0.7</v>
      </c>
      <c r="F1916">
        <v>6.55</v>
      </c>
      <c r="G1916">
        <v>6.35</v>
      </c>
    </row>
    <row r="1917" spans="1:7">
      <c r="A1917" s="302" t="s">
        <v>20751</v>
      </c>
      <c r="B1917" s="302" t="s">
        <v>24097</v>
      </c>
      <c r="C1917">
        <v>6</v>
      </c>
      <c r="D1917">
        <v>46</v>
      </c>
      <c r="E1917">
        <v>0.7</v>
      </c>
      <c r="F1917">
        <v>6.95</v>
      </c>
      <c r="G1917">
        <v>6.74</v>
      </c>
    </row>
    <row r="1918" spans="1:7">
      <c r="A1918" s="302" t="s">
        <v>20752</v>
      </c>
      <c r="B1918" s="302" t="s">
        <v>24098</v>
      </c>
      <c r="C1918">
        <v>12</v>
      </c>
      <c r="D1918">
        <v>40</v>
      </c>
      <c r="E1918">
        <v>0.7</v>
      </c>
      <c r="F1918">
        <v>3.15</v>
      </c>
      <c r="G1918">
        <v>3.06</v>
      </c>
    </row>
    <row r="1919" spans="1:7">
      <c r="A1919" s="302" t="s">
        <v>20753</v>
      </c>
      <c r="B1919" s="302" t="s">
        <v>24099</v>
      </c>
      <c r="C1919">
        <v>6</v>
      </c>
      <c r="D1919">
        <v>42</v>
      </c>
      <c r="E1919">
        <v>0.7</v>
      </c>
      <c r="F1919">
        <v>2.15</v>
      </c>
      <c r="G1919">
        <v>2.04</v>
      </c>
    </row>
    <row r="1920" spans="1:7">
      <c r="A1920" s="302" t="s">
        <v>20754</v>
      </c>
      <c r="B1920" s="302" t="s">
        <v>24100</v>
      </c>
      <c r="C1920">
        <v>6</v>
      </c>
      <c r="D1920">
        <v>43</v>
      </c>
      <c r="E1920">
        <v>0.7</v>
      </c>
      <c r="F1920">
        <v>19.850000000000001</v>
      </c>
      <c r="G1920">
        <v>19.25</v>
      </c>
    </row>
    <row r="1921" spans="1:7">
      <c r="A1921" s="302" t="s">
        <v>27392</v>
      </c>
      <c r="B1921" s="302" t="s">
        <v>27393</v>
      </c>
      <c r="C1921">
        <v>6</v>
      </c>
      <c r="D1921">
        <v>40</v>
      </c>
      <c r="E1921">
        <v>0.7</v>
      </c>
      <c r="F1921">
        <v>18.95</v>
      </c>
      <c r="G1921">
        <v>18.95</v>
      </c>
    </row>
    <row r="1922" spans="1:7">
      <c r="A1922" s="302" t="s">
        <v>20755</v>
      </c>
      <c r="B1922" s="302" t="s">
        <v>24101</v>
      </c>
      <c r="C1922">
        <v>6</v>
      </c>
      <c r="D1922">
        <v>41.7</v>
      </c>
      <c r="E1922">
        <v>0.5</v>
      </c>
      <c r="F1922">
        <v>14</v>
      </c>
      <c r="G1922">
        <v>14</v>
      </c>
    </row>
    <row r="1923" spans="1:7">
      <c r="A1923" s="302" t="s">
        <v>20756</v>
      </c>
      <c r="B1923" s="302" t="s">
        <v>24102</v>
      </c>
      <c r="C1923">
        <v>6</v>
      </c>
      <c r="D1923">
        <v>46</v>
      </c>
      <c r="E1923">
        <v>0.5</v>
      </c>
      <c r="F1923">
        <v>10.75</v>
      </c>
      <c r="G1923">
        <v>10.43</v>
      </c>
    </row>
    <row r="1924" spans="1:7">
      <c r="A1924" s="302" t="s">
        <v>20757</v>
      </c>
      <c r="B1924" s="302" t="s">
        <v>24103</v>
      </c>
      <c r="C1924">
        <v>6</v>
      </c>
      <c r="D1924">
        <v>46</v>
      </c>
      <c r="E1924">
        <v>1</v>
      </c>
      <c r="F1924">
        <v>16.95</v>
      </c>
      <c r="G1924">
        <v>16.100000000000001</v>
      </c>
    </row>
    <row r="1925" spans="1:7">
      <c r="A1925" s="302" t="s">
        <v>20758</v>
      </c>
      <c r="B1925" s="302" t="s">
        <v>24104</v>
      </c>
      <c r="C1925">
        <v>6</v>
      </c>
      <c r="D1925">
        <v>40</v>
      </c>
      <c r="E1925">
        <v>0.5</v>
      </c>
      <c r="F1925">
        <v>11.25</v>
      </c>
      <c r="G1925">
        <v>10.91</v>
      </c>
    </row>
    <row r="1926" spans="1:7">
      <c r="A1926" s="302" t="s">
        <v>20759</v>
      </c>
      <c r="B1926" s="302" t="s">
        <v>24105</v>
      </c>
      <c r="C1926">
        <v>6</v>
      </c>
      <c r="D1926">
        <v>42</v>
      </c>
      <c r="E1926">
        <v>0.5</v>
      </c>
      <c r="F1926">
        <v>11.75</v>
      </c>
      <c r="G1926">
        <v>11.4</v>
      </c>
    </row>
    <row r="1927" spans="1:7">
      <c r="A1927" s="302" t="s">
        <v>20760</v>
      </c>
      <c r="B1927" s="302" t="s">
        <v>24106</v>
      </c>
      <c r="C1927">
        <v>6</v>
      </c>
      <c r="D1927">
        <v>42.5</v>
      </c>
      <c r="E1927">
        <v>0.7</v>
      </c>
      <c r="F1927">
        <v>13.65</v>
      </c>
      <c r="G1927">
        <v>13.24</v>
      </c>
    </row>
    <row r="1928" spans="1:7">
      <c r="A1928" s="302" t="s">
        <v>20761</v>
      </c>
      <c r="B1928" s="302" t="s">
        <v>24107</v>
      </c>
      <c r="C1928">
        <v>6</v>
      </c>
      <c r="D1928">
        <v>17.5</v>
      </c>
      <c r="E1928">
        <v>0.75</v>
      </c>
      <c r="F1928">
        <v>5.95</v>
      </c>
      <c r="G1928">
        <v>5.77</v>
      </c>
    </row>
    <row r="1929" spans="1:7">
      <c r="A1929" s="302" t="s">
        <v>27394</v>
      </c>
      <c r="B1929" s="302" t="s">
        <v>27395</v>
      </c>
      <c r="C1929">
        <v>6</v>
      </c>
      <c r="D1929">
        <v>40</v>
      </c>
      <c r="E1929">
        <v>0.7</v>
      </c>
      <c r="F1929">
        <v>12.45</v>
      </c>
      <c r="G1929">
        <v>12.08</v>
      </c>
    </row>
    <row r="1930" spans="1:7">
      <c r="A1930" s="302" t="s">
        <v>27396</v>
      </c>
      <c r="B1930" s="302" t="s">
        <v>27397</v>
      </c>
      <c r="C1930">
        <v>6</v>
      </c>
      <c r="D1930">
        <v>47</v>
      </c>
      <c r="E1930">
        <v>0.7</v>
      </c>
      <c r="F1930">
        <v>11.75</v>
      </c>
      <c r="G1930">
        <v>11.75</v>
      </c>
    </row>
    <row r="1931" spans="1:7">
      <c r="A1931" s="302" t="s">
        <v>20762</v>
      </c>
      <c r="B1931" s="302" t="s">
        <v>24108</v>
      </c>
      <c r="C1931">
        <v>6</v>
      </c>
      <c r="D1931">
        <v>40</v>
      </c>
      <c r="E1931">
        <v>1</v>
      </c>
      <c r="F1931">
        <v>8.15</v>
      </c>
      <c r="G1931">
        <v>7.91</v>
      </c>
    </row>
    <row r="1932" spans="1:7">
      <c r="A1932" s="302" t="s">
        <v>20763</v>
      </c>
      <c r="B1932" s="302" t="s">
        <v>24109</v>
      </c>
      <c r="C1932">
        <v>6</v>
      </c>
      <c r="D1932">
        <v>40</v>
      </c>
      <c r="E1932">
        <v>1</v>
      </c>
      <c r="F1932">
        <v>26.95</v>
      </c>
      <c r="G1932">
        <v>26.14</v>
      </c>
    </row>
    <row r="1933" spans="1:7">
      <c r="A1933" s="302" t="s">
        <v>20764</v>
      </c>
      <c r="B1933" s="302" t="s">
        <v>24110</v>
      </c>
      <c r="C1933">
        <v>1</v>
      </c>
      <c r="D1933">
        <v>40</v>
      </c>
      <c r="E1933">
        <v>0.5</v>
      </c>
      <c r="F1933">
        <v>1498.75</v>
      </c>
      <c r="G1933">
        <v>1453.79</v>
      </c>
    </row>
    <row r="1934" spans="1:7">
      <c r="A1934" s="302" t="s">
        <v>27398</v>
      </c>
      <c r="B1934" s="302" t="s">
        <v>27399</v>
      </c>
      <c r="C1934">
        <v>6</v>
      </c>
      <c r="D1934">
        <v>45</v>
      </c>
      <c r="E1934">
        <v>0.7</v>
      </c>
      <c r="F1934">
        <v>22.15</v>
      </c>
      <c r="G1934">
        <v>22.15</v>
      </c>
    </row>
    <row r="1935" spans="1:7">
      <c r="A1935" s="302" t="s">
        <v>20765</v>
      </c>
      <c r="B1935" s="302" t="s">
        <v>24111</v>
      </c>
      <c r="C1935">
        <v>3</v>
      </c>
      <c r="D1935">
        <v>40</v>
      </c>
      <c r="E1935">
        <v>0.7</v>
      </c>
      <c r="F1935">
        <v>259</v>
      </c>
      <c r="G1935">
        <v>259</v>
      </c>
    </row>
    <row r="1936" spans="1:7">
      <c r="A1936" s="302" t="s">
        <v>20766</v>
      </c>
      <c r="B1936" s="302" t="s">
        <v>24112</v>
      </c>
      <c r="C1936">
        <v>6</v>
      </c>
      <c r="D1936">
        <v>40</v>
      </c>
      <c r="E1936">
        <v>0.7</v>
      </c>
      <c r="F1936">
        <v>24.65</v>
      </c>
      <c r="G1936">
        <v>23.91</v>
      </c>
    </row>
    <row r="1937" spans="1:7">
      <c r="A1937" s="302" t="s">
        <v>27400</v>
      </c>
      <c r="B1937" s="302" t="s">
        <v>27401</v>
      </c>
      <c r="C1937">
        <v>6</v>
      </c>
      <c r="D1937">
        <v>40</v>
      </c>
      <c r="E1937">
        <v>0.7</v>
      </c>
      <c r="F1937">
        <v>23.55</v>
      </c>
      <c r="G1937">
        <v>22.84</v>
      </c>
    </row>
    <row r="1938" spans="1:7">
      <c r="A1938" s="302" t="s">
        <v>20767</v>
      </c>
      <c r="B1938" s="302" t="s">
        <v>24113</v>
      </c>
      <c r="C1938">
        <v>6</v>
      </c>
      <c r="D1938">
        <v>40</v>
      </c>
      <c r="E1938">
        <v>0.7</v>
      </c>
      <c r="F1938">
        <v>28.35</v>
      </c>
      <c r="G1938">
        <v>27.5</v>
      </c>
    </row>
    <row r="1939" spans="1:7">
      <c r="A1939" s="302" t="s">
        <v>20768</v>
      </c>
      <c r="B1939" s="302" t="s">
        <v>24114</v>
      </c>
      <c r="C1939">
        <v>6</v>
      </c>
      <c r="D1939">
        <v>40</v>
      </c>
      <c r="E1939">
        <v>0.7</v>
      </c>
      <c r="F1939">
        <v>27</v>
      </c>
      <c r="G1939">
        <v>27</v>
      </c>
    </row>
    <row r="1940" spans="1:7">
      <c r="A1940" s="302" t="s">
        <v>20769</v>
      </c>
      <c r="B1940" s="302" t="s">
        <v>24115</v>
      </c>
      <c r="C1940">
        <v>6</v>
      </c>
      <c r="D1940">
        <v>55</v>
      </c>
      <c r="E1940">
        <v>0.7</v>
      </c>
      <c r="F1940">
        <v>24</v>
      </c>
      <c r="G1940">
        <v>24</v>
      </c>
    </row>
    <row r="1941" spans="1:7">
      <c r="A1941" s="302" t="s">
        <v>20770</v>
      </c>
      <c r="B1941" s="302" t="s">
        <v>24116</v>
      </c>
      <c r="C1941">
        <v>6</v>
      </c>
      <c r="D1941">
        <v>42</v>
      </c>
      <c r="E1941">
        <v>0.7</v>
      </c>
      <c r="F1941">
        <v>19.850000000000001</v>
      </c>
      <c r="G1941">
        <v>19.25</v>
      </c>
    </row>
    <row r="1942" spans="1:7">
      <c r="A1942" s="302" t="s">
        <v>20771</v>
      </c>
      <c r="B1942" s="302" t="s">
        <v>24117</v>
      </c>
      <c r="C1942">
        <v>6</v>
      </c>
      <c r="D1942">
        <v>40</v>
      </c>
      <c r="E1942">
        <v>0.7</v>
      </c>
      <c r="F1942">
        <v>10.15</v>
      </c>
      <c r="G1942">
        <v>9.85</v>
      </c>
    </row>
    <row r="1943" spans="1:7">
      <c r="A1943" s="302" t="s">
        <v>27402</v>
      </c>
      <c r="B1943" s="302" t="s">
        <v>27403</v>
      </c>
      <c r="C1943">
        <v>6</v>
      </c>
      <c r="D1943">
        <v>41.2</v>
      </c>
      <c r="E1943">
        <v>0.7</v>
      </c>
      <c r="F1943">
        <v>9.9499999999999993</v>
      </c>
      <c r="G1943">
        <v>9.65</v>
      </c>
    </row>
    <row r="1944" spans="1:7">
      <c r="A1944" s="302" t="s">
        <v>20772</v>
      </c>
      <c r="B1944" s="302" t="s">
        <v>24118</v>
      </c>
      <c r="C1944">
        <v>6</v>
      </c>
      <c r="D1944">
        <v>50</v>
      </c>
      <c r="E1944">
        <v>0.7</v>
      </c>
      <c r="F1944">
        <v>18.649999999999999</v>
      </c>
      <c r="G1944">
        <v>18.09</v>
      </c>
    </row>
    <row r="1945" spans="1:7">
      <c r="A1945" s="302" t="s">
        <v>20773</v>
      </c>
      <c r="B1945" s="302" t="s">
        <v>24119</v>
      </c>
      <c r="C1945">
        <v>6</v>
      </c>
      <c r="D1945">
        <v>40</v>
      </c>
      <c r="E1945">
        <v>0.7</v>
      </c>
      <c r="F1945">
        <v>13.35</v>
      </c>
      <c r="G1945">
        <v>12.68</v>
      </c>
    </row>
    <row r="1946" spans="1:7">
      <c r="A1946" s="302" t="s">
        <v>27404</v>
      </c>
      <c r="B1946" s="302" t="s">
        <v>27405</v>
      </c>
      <c r="C1946">
        <v>6</v>
      </c>
      <c r="D1946">
        <v>41.4</v>
      </c>
      <c r="E1946">
        <v>0.7</v>
      </c>
      <c r="F1946">
        <v>10.95</v>
      </c>
      <c r="G1946">
        <v>10.62</v>
      </c>
    </row>
    <row r="1947" spans="1:7">
      <c r="A1947" s="302" t="s">
        <v>20774</v>
      </c>
      <c r="B1947" s="302" t="s">
        <v>24120</v>
      </c>
      <c r="C1947">
        <v>6</v>
      </c>
      <c r="D1947">
        <v>25</v>
      </c>
      <c r="E1947">
        <v>0.7</v>
      </c>
      <c r="F1947">
        <v>12</v>
      </c>
      <c r="G1947">
        <v>12</v>
      </c>
    </row>
    <row r="1948" spans="1:7">
      <c r="A1948" s="302" t="s">
        <v>27406</v>
      </c>
      <c r="B1948" s="302" t="s">
        <v>27407</v>
      </c>
      <c r="C1948">
        <v>6</v>
      </c>
      <c r="D1948">
        <v>57</v>
      </c>
      <c r="E1948">
        <v>0.7</v>
      </c>
      <c r="F1948">
        <v>12.65</v>
      </c>
      <c r="G1948">
        <v>12.27</v>
      </c>
    </row>
    <row r="1949" spans="1:7">
      <c r="A1949" s="302" t="s">
        <v>27408</v>
      </c>
      <c r="B1949" s="302" t="s">
        <v>27409</v>
      </c>
      <c r="C1949">
        <v>6</v>
      </c>
      <c r="D1949">
        <v>26</v>
      </c>
      <c r="E1949">
        <v>0.7</v>
      </c>
      <c r="F1949">
        <v>11.95</v>
      </c>
      <c r="G1949">
        <v>11.59</v>
      </c>
    </row>
    <row r="1950" spans="1:7">
      <c r="A1950" s="302" t="s">
        <v>27410</v>
      </c>
      <c r="B1950" s="302" t="s">
        <v>27411</v>
      </c>
      <c r="C1950">
        <v>6</v>
      </c>
      <c r="D1950">
        <v>26.4</v>
      </c>
      <c r="E1950">
        <v>0.7</v>
      </c>
      <c r="F1950">
        <v>11</v>
      </c>
      <c r="G1950">
        <v>11</v>
      </c>
    </row>
    <row r="1951" spans="1:7">
      <c r="A1951" s="302" t="s">
        <v>27412</v>
      </c>
      <c r="B1951" s="302" t="s">
        <v>27413</v>
      </c>
      <c r="C1951">
        <v>6</v>
      </c>
      <c r="D1951">
        <v>49.3</v>
      </c>
      <c r="E1951">
        <v>0.7</v>
      </c>
      <c r="F1951">
        <v>34.85</v>
      </c>
      <c r="G1951">
        <v>33.799999999999997</v>
      </c>
    </row>
    <row r="1952" spans="1:7">
      <c r="A1952" s="302" t="s">
        <v>20775</v>
      </c>
      <c r="B1952" s="302" t="s">
        <v>24121</v>
      </c>
      <c r="C1952">
        <v>12</v>
      </c>
      <c r="D1952">
        <v>40</v>
      </c>
      <c r="E1952">
        <v>1</v>
      </c>
      <c r="F1952">
        <v>6.15</v>
      </c>
      <c r="G1952">
        <v>5.97</v>
      </c>
    </row>
    <row r="1953" spans="1:7">
      <c r="A1953" s="302" t="s">
        <v>20776</v>
      </c>
      <c r="B1953" s="302" t="s">
        <v>24122</v>
      </c>
      <c r="C1953">
        <v>6</v>
      </c>
      <c r="D1953">
        <v>50</v>
      </c>
      <c r="E1953">
        <v>0.7</v>
      </c>
      <c r="F1953">
        <v>41.95</v>
      </c>
      <c r="G1953">
        <v>40.69</v>
      </c>
    </row>
    <row r="1954" spans="1:7">
      <c r="A1954" s="302" t="s">
        <v>27414</v>
      </c>
      <c r="B1954" s="302" t="s">
        <v>27415</v>
      </c>
      <c r="C1954">
        <v>6</v>
      </c>
      <c r="D1954">
        <v>42</v>
      </c>
      <c r="E1954">
        <v>0.7</v>
      </c>
      <c r="F1954">
        <v>36.65</v>
      </c>
      <c r="G1954">
        <v>35.549999999999997</v>
      </c>
    </row>
    <row r="1955" spans="1:7">
      <c r="A1955" s="302" t="s">
        <v>27416</v>
      </c>
      <c r="B1955" s="302" t="s">
        <v>27417</v>
      </c>
      <c r="C1955">
        <v>6</v>
      </c>
      <c r="D1955">
        <v>43</v>
      </c>
      <c r="E1955">
        <v>0.7</v>
      </c>
      <c r="F1955">
        <v>36.85</v>
      </c>
      <c r="G1955">
        <v>35.74</v>
      </c>
    </row>
    <row r="1956" spans="1:7">
      <c r="A1956" s="302" t="s">
        <v>27418</v>
      </c>
      <c r="B1956" s="302" t="s">
        <v>27419</v>
      </c>
      <c r="C1956">
        <v>6</v>
      </c>
      <c r="D1956">
        <v>40</v>
      </c>
      <c r="E1956">
        <v>0.7</v>
      </c>
      <c r="F1956">
        <v>20.75</v>
      </c>
      <c r="G1956">
        <v>20.13</v>
      </c>
    </row>
    <row r="1957" spans="1:7">
      <c r="A1957" s="302" t="s">
        <v>20777</v>
      </c>
      <c r="B1957" s="302" t="s">
        <v>24123</v>
      </c>
      <c r="C1957">
        <v>6</v>
      </c>
      <c r="D1957">
        <v>41.6</v>
      </c>
      <c r="E1957">
        <v>0.7</v>
      </c>
      <c r="F1957">
        <v>20.45</v>
      </c>
      <c r="G1957">
        <v>19.84</v>
      </c>
    </row>
    <row r="1958" spans="1:7">
      <c r="A1958" s="302" t="s">
        <v>20778</v>
      </c>
      <c r="B1958" s="302" t="s">
        <v>24124</v>
      </c>
      <c r="C1958">
        <v>6</v>
      </c>
      <c r="D1958">
        <v>41.3</v>
      </c>
      <c r="E1958">
        <v>0.7</v>
      </c>
      <c r="F1958">
        <v>21.25</v>
      </c>
      <c r="G1958">
        <v>20.61</v>
      </c>
    </row>
    <row r="1959" spans="1:7">
      <c r="A1959" s="302" t="s">
        <v>20779</v>
      </c>
      <c r="B1959" s="302" t="s">
        <v>24125</v>
      </c>
      <c r="C1959">
        <v>6</v>
      </c>
      <c r="D1959">
        <v>40</v>
      </c>
      <c r="E1959">
        <v>0.7</v>
      </c>
      <c r="F1959">
        <v>7.25</v>
      </c>
      <c r="G1959">
        <v>7.03</v>
      </c>
    </row>
    <row r="1960" spans="1:7">
      <c r="A1960" s="302" t="s">
        <v>20780</v>
      </c>
      <c r="B1960" s="302" t="s">
        <v>24126</v>
      </c>
      <c r="C1960">
        <v>6</v>
      </c>
      <c r="D1960">
        <v>40</v>
      </c>
      <c r="E1960">
        <v>0.7</v>
      </c>
      <c r="F1960">
        <v>12.35</v>
      </c>
      <c r="G1960">
        <v>11.73</v>
      </c>
    </row>
    <row r="1961" spans="1:7">
      <c r="A1961" s="302" t="s">
        <v>20781</v>
      </c>
      <c r="B1961" s="302" t="s">
        <v>24127</v>
      </c>
      <c r="C1961">
        <v>6</v>
      </c>
      <c r="D1961">
        <v>46.2</v>
      </c>
      <c r="E1961">
        <v>0.7</v>
      </c>
      <c r="F1961">
        <v>61.45</v>
      </c>
      <c r="G1961">
        <v>59.61</v>
      </c>
    </row>
    <row r="1962" spans="1:7">
      <c r="A1962" s="302" t="s">
        <v>20782</v>
      </c>
      <c r="B1962" s="302" t="s">
        <v>24128</v>
      </c>
      <c r="C1962">
        <v>6</v>
      </c>
      <c r="D1962">
        <v>46.3</v>
      </c>
      <c r="E1962">
        <v>0.5</v>
      </c>
      <c r="F1962">
        <v>24.75</v>
      </c>
      <c r="G1962">
        <v>24.01</v>
      </c>
    </row>
    <row r="1963" spans="1:7">
      <c r="A1963" s="302" t="s">
        <v>20783</v>
      </c>
      <c r="B1963" s="302" t="s">
        <v>24129</v>
      </c>
      <c r="C1963">
        <v>6</v>
      </c>
      <c r="D1963">
        <v>47</v>
      </c>
      <c r="E1963">
        <v>0.5</v>
      </c>
      <c r="F1963">
        <v>15.75</v>
      </c>
      <c r="G1963">
        <v>15.28</v>
      </c>
    </row>
    <row r="1964" spans="1:7">
      <c r="A1964" s="302" t="s">
        <v>20784</v>
      </c>
      <c r="B1964" s="302" t="s">
        <v>24130</v>
      </c>
      <c r="C1964">
        <v>6</v>
      </c>
      <c r="D1964">
        <v>48</v>
      </c>
      <c r="E1964">
        <v>0.7</v>
      </c>
      <c r="F1964">
        <v>27.45</v>
      </c>
      <c r="G1964">
        <v>26.63</v>
      </c>
    </row>
    <row r="1965" spans="1:7">
      <c r="A1965" s="302" t="s">
        <v>20785</v>
      </c>
      <c r="B1965" s="302" t="s">
        <v>24131</v>
      </c>
      <c r="C1965">
        <v>12</v>
      </c>
      <c r="D1965">
        <v>43.4</v>
      </c>
      <c r="E1965">
        <v>1</v>
      </c>
      <c r="F1965">
        <v>24.45</v>
      </c>
      <c r="G1965">
        <v>23.72</v>
      </c>
    </row>
    <row r="1966" spans="1:7">
      <c r="A1966" s="302" t="s">
        <v>27420</v>
      </c>
      <c r="B1966" s="302" t="s">
        <v>27421</v>
      </c>
      <c r="C1966">
        <v>6</v>
      </c>
      <c r="D1966">
        <v>41.4</v>
      </c>
      <c r="E1966">
        <v>0.7</v>
      </c>
      <c r="F1966">
        <v>18.75</v>
      </c>
      <c r="G1966">
        <v>18.190000000000001</v>
      </c>
    </row>
    <row r="1967" spans="1:7">
      <c r="A1967" s="302" t="s">
        <v>20786</v>
      </c>
      <c r="B1967" s="302" t="s">
        <v>24132</v>
      </c>
      <c r="C1967">
        <v>96</v>
      </c>
      <c r="D1967">
        <v>41.4</v>
      </c>
      <c r="E1967">
        <v>0.05</v>
      </c>
      <c r="F1967">
        <v>2.35</v>
      </c>
      <c r="G1967">
        <v>2.2799999999999998</v>
      </c>
    </row>
    <row r="1968" spans="1:7">
      <c r="A1968" s="302" t="s">
        <v>20787</v>
      </c>
      <c r="B1968" s="302" t="s">
        <v>24133</v>
      </c>
      <c r="C1968">
        <v>12</v>
      </c>
      <c r="D1968">
        <v>41.4</v>
      </c>
      <c r="E1968">
        <v>0.35</v>
      </c>
      <c r="F1968">
        <v>10.55</v>
      </c>
      <c r="G1968">
        <v>10.23</v>
      </c>
    </row>
    <row r="1969" spans="1:7">
      <c r="A1969" s="302" t="s">
        <v>27422</v>
      </c>
      <c r="B1969" s="302" t="s">
        <v>27423</v>
      </c>
      <c r="C1969">
        <v>6</v>
      </c>
      <c r="D1969">
        <v>41.4</v>
      </c>
      <c r="E1969">
        <v>0.7</v>
      </c>
      <c r="F1969">
        <v>18.45</v>
      </c>
      <c r="G1969">
        <v>18.45</v>
      </c>
    </row>
    <row r="1970" spans="1:7">
      <c r="A1970" s="302" t="s">
        <v>27424</v>
      </c>
      <c r="B1970" s="302" t="s">
        <v>27425</v>
      </c>
      <c r="C1970">
        <v>6</v>
      </c>
      <c r="D1970">
        <v>41.4</v>
      </c>
      <c r="E1970">
        <v>1.75</v>
      </c>
      <c r="F1970">
        <v>46.25</v>
      </c>
      <c r="G1970">
        <v>44.86</v>
      </c>
    </row>
    <row r="1971" spans="1:7">
      <c r="A1971" s="302" t="s">
        <v>20788</v>
      </c>
      <c r="B1971" s="302" t="s">
        <v>24134</v>
      </c>
      <c r="C1971">
        <v>96</v>
      </c>
      <c r="D1971">
        <v>44</v>
      </c>
      <c r="E1971">
        <v>0.05</v>
      </c>
      <c r="F1971">
        <v>2.25</v>
      </c>
      <c r="G1971">
        <v>2.1800000000000002</v>
      </c>
    </row>
    <row r="1972" spans="1:7">
      <c r="A1972" s="302" t="s">
        <v>20789</v>
      </c>
      <c r="B1972" s="302" t="s">
        <v>24135</v>
      </c>
      <c r="C1972">
        <v>24</v>
      </c>
      <c r="D1972">
        <v>44</v>
      </c>
      <c r="E1972">
        <v>0.2</v>
      </c>
      <c r="F1972">
        <v>5.95</v>
      </c>
      <c r="G1972">
        <v>5.77</v>
      </c>
    </row>
    <row r="1973" spans="1:7">
      <c r="A1973" s="302" t="s">
        <v>20790</v>
      </c>
      <c r="B1973" s="302" t="s">
        <v>24136</v>
      </c>
      <c r="C1973">
        <v>6</v>
      </c>
      <c r="D1973">
        <v>43.4</v>
      </c>
      <c r="E1973">
        <v>0.7</v>
      </c>
      <c r="F1973">
        <v>20.45</v>
      </c>
      <c r="G1973">
        <v>19.84</v>
      </c>
    </row>
    <row r="1974" spans="1:7">
      <c r="A1974" s="302" t="s">
        <v>20791</v>
      </c>
      <c r="B1974" s="302" t="s">
        <v>24137</v>
      </c>
      <c r="C1974">
        <v>6</v>
      </c>
      <c r="D1974">
        <v>43.4</v>
      </c>
      <c r="E1974">
        <v>0.7</v>
      </c>
      <c r="F1974">
        <v>20</v>
      </c>
      <c r="G1974">
        <v>20</v>
      </c>
    </row>
    <row r="1975" spans="1:7">
      <c r="A1975" s="302" t="s">
        <v>20792</v>
      </c>
      <c r="B1975" s="302" t="s">
        <v>24138</v>
      </c>
      <c r="C1975">
        <v>6</v>
      </c>
      <c r="D1975">
        <v>43.4</v>
      </c>
      <c r="E1975">
        <v>0.7</v>
      </c>
      <c r="F1975">
        <v>20</v>
      </c>
      <c r="G1975">
        <v>20</v>
      </c>
    </row>
    <row r="1976" spans="1:7">
      <c r="A1976" s="302" t="s">
        <v>20793</v>
      </c>
      <c r="B1976" s="302" t="s">
        <v>24139</v>
      </c>
      <c r="C1976">
        <v>6</v>
      </c>
      <c r="D1976">
        <v>44</v>
      </c>
      <c r="E1976">
        <v>0.5</v>
      </c>
      <c r="F1976">
        <v>19.75</v>
      </c>
      <c r="G1976">
        <v>19.16</v>
      </c>
    </row>
    <row r="1977" spans="1:7">
      <c r="A1977" s="302" t="s">
        <v>20794</v>
      </c>
      <c r="B1977" s="302" t="s">
        <v>24140</v>
      </c>
      <c r="C1977">
        <v>6</v>
      </c>
      <c r="D1977">
        <v>40</v>
      </c>
      <c r="E1977">
        <v>1</v>
      </c>
      <c r="F1977">
        <v>92.85</v>
      </c>
      <c r="G1977">
        <v>92.85</v>
      </c>
    </row>
    <row r="1978" spans="1:7">
      <c r="A1978" s="302" t="s">
        <v>20795</v>
      </c>
      <c r="B1978" s="302" t="s">
        <v>24141</v>
      </c>
      <c r="C1978">
        <v>3</v>
      </c>
      <c r="D1978">
        <v>40</v>
      </c>
      <c r="E1978">
        <v>0.7</v>
      </c>
      <c r="F1978">
        <v>814.75</v>
      </c>
      <c r="G1978">
        <v>790.31</v>
      </c>
    </row>
    <row r="1979" spans="1:7">
      <c r="A1979" s="302" t="s">
        <v>20796</v>
      </c>
      <c r="B1979" s="302" t="s">
        <v>24142</v>
      </c>
      <c r="C1979">
        <v>12</v>
      </c>
      <c r="D1979">
        <v>40</v>
      </c>
      <c r="E1979">
        <v>0.05</v>
      </c>
      <c r="F1979">
        <v>4.75</v>
      </c>
      <c r="G1979">
        <v>4.51</v>
      </c>
    </row>
    <row r="1980" spans="1:7">
      <c r="A1980" s="302" t="s">
        <v>20797</v>
      </c>
      <c r="B1980" s="302" t="s">
        <v>24143</v>
      </c>
      <c r="C1980">
        <v>12</v>
      </c>
      <c r="D1980">
        <v>40</v>
      </c>
      <c r="E1980">
        <v>1</v>
      </c>
      <c r="F1980">
        <v>48.75</v>
      </c>
      <c r="G1980">
        <v>47.29</v>
      </c>
    </row>
    <row r="1981" spans="1:7">
      <c r="A1981" s="302" t="s">
        <v>27426</v>
      </c>
      <c r="B1981" s="302" t="s">
        <v>27427</v>
      </c>
      <c r="C1981">
        <v>3</v>
      </c>
      <c r="D1981">
        <v>45</v>
      </c>
      <c r="E1981">
        <v>0.7</v>
      </c>
      <c r="F1981">
        <v>15.45</v>
      </c>
      <c r="G1981">
        <v>14.99</v>
      </c>
    </row>
    <row r="1982" spans="1:7">
      <c r="A1982" s="302" t="s">
        <v>19470</v>
      </c>
      <c r="B1982" s="302" t="s">
        <v>24144</v>
      </c>
      <c r="C1982">
        <v>6</v>
      </c>
      <c r="D1982">
        <v>45</v>
      </c>
      <c r="E1982">
        <v>0.7</v>
      </c>
      <c r="F1982">
        <v>8.85</v>
      </c>
      <c r="G1982">
        <v>8.58</v>
      </c>
    </row>
    <row r="1983" spans="1:7">
      <c r="A1983" s="302" t="s">
        <v>27428</v>
      </c>
      <c r="B1983" s="302" t="s">
        <v>27429</v>
      </c>
      <c r="C1983">
        <v>6</v>
      </c>
      <c r="D1983">
        <v>45</v>
      </c>
      <c r="E1983">
        <v>0.7</v>
      </c>
      <c r="F1983">
        <v>9.4499999999999993</v>
      </c>
      <c r="G1983">
        <v>9.17</v>
      </c>
    </row>
    <row r="1984" spans="1:7">
      <c r="A1984" s="302" t="s">
        <v>20798</v>
      </c>
      <c r="B1984" s="302" t="s">
        <v>24145</v>
      </c>
      <c r="C1984">
        <v>6</v>
      </c>
      <c r="D1984">
        <v>40</v>
      </c>
      <c r="E1984">
        <v>0.7</v>
      </c>
      <c r="F1984">
        <v>17.850000000000001</v>
      </c>
      <c r="G1984">
        <v>17.309999999999999</v>
      </c>
    </row>
    <row r="1985" spans="1:7">
      <c r="A1985" s="302" t="s">
        <v>27430</v>
      </c>
      <c r="B1985" s="302" t="s">
        <v>27431</v>
      </c>
      <c r="C1985">
        <v>6</v>
      </c>
      <c r="D1985">
        <v>44</v>
      </c>
      <c r="E1985">
        <v>0.5</v>
      </c>
      <c r="F1985">
        <v>25.95</v>
      </c>
      <c r="G1985">
        <v>25.17</v>
      </c>
    </row>
    <row r="1986" spans="1:7">
      <c r="A1986" s="302" t="s">
        <v>20799</v>
      </c>
      <c r="B1986" s="302" t="s">
        <v>24146</v>
      </c>
      <c r="C1986">
        <v>6</v>
      </c>
      <c r="D1986">
        <v>44</v>
      </c>
      <c r="E1986">
        <v>0.5</v>
      </c>
      <c r="F1986">
        <v>25.95</v>
      </c>
      <c r="G1986">
        <v>25.17</v>
      </c>
    </row>
    <row r="1987" spans="1:7">
      <c r="A1987" s="302" t="s">
        <v>20800</v>
      </c>
      <c r="B1987" s="302" t="s">
        <v>24147</v>
      </c>
      <c r="C1987">
        <v>6</v>
      </c>
      <c r="D1987">
        <v>44</v>
      </c>
      <c r="E1987">
        <v>0.5</v>
      </c>
      <c r="F1987">
        <v>19.75</v>
      </c>
      <c r="G1987">
        <v>19.16</v>
      </c>
    </row>
    <row r="1988" spans="1:7">
      <c r="A1988" s="302" t="s">
        <v>20801</v>
      </c>
      <c r="B1988" s="302" t="s">
        <v>24148</v>
      </c>
      <c r="C1988">
        <v>6</v>
      </c>
      <c r="D1988">
        <v>40</v>
      </c>
      <c r="E1988">
        <v>0.7</v>
      </c>
      <c r="F1988">
        <v>17.95</v>
      </c>
      <c r="G1988">
        <v>17.41</v>
      </c>
    </row>
    <row r="1989" spans="1:7">
      <c r="A1989" s="302" t="s">
        <v>20802</v>
      </c>
      <c r="B1989" s="302" t="s">
        <v>24149</v>
      </c>
      <c r="C1989">
        <v>6</v>
      </c>
      <c r="D1989">
        <v>28</v>
      </c>
      <c r="E1989">
        <v>0.5</v>
      </c>
      <c r="F1989">
        <v>23.25</v>
      </c>
      <c r="G1989">
        <v>22.09</v>
      </c>
    </row>
    <row r="1990" spans="1:7">
      <c r="A1990" s="302" t="s">
        <v>20803</v>
      </c>
      <c r="B1990" s="302" t="s">
        <v>24150</v>
      </c>
      <c r="C1990">
        <v>12</v>
      </c>
      <c r="D1990">
        <v>40.5</v>
      </c>
      <c r="E1990">
        <v>0.5</v>
      </c>
      <c r="F1990">
        <v>13.75</v>
      </c>
      <c r="G1990">
        <v>13.34</v>
      </c>
    </row>
    <row r="1991" spans="1:7">
      <c r="A1991" s="302" t="s">
        <v>20804</v>
      </c>
      <c r="B1991" s="302" t="s">
        <v>24151</v>
      </c>
      <c r="C1991">
        <v>6</v>
      </c>
      <c r="D1991">
        <v>47</v>
      </c>
      <c r="E1991">
        <v>0.5</v>
      </c>
      <c r="F1991">
        <v>40.25</v>
      </c>
      <c r="G1991">
        <v>39.04</v>
      </c>
    </row>
    <row r="1992" spans="1:7">
      <c r="A1992" s="302" t="s">
        <v>20805</v>
      </c>
      <c r="B1992" s="302" t="s">
        <v>24152</v>
      </c>
      <c r="C1992">
        <v>12</v>
      </c>
      <c r="D1992">
        <v>42</v>
      </c>
      <c r="E1992">
        <v>0.5</v>
      </c>
      <c r="F1992">
        <v>9.15</v>
      </c>
      <c r="G1992">
        <v>8.8800000000000008</v>
      </c>
    </row>
    <row r="1993" spans="1:7">
      <c r="A1993" s="302" t="s">
        <v>20806</v>
      </c>
      <c r="B1993" s="302" t="s">
        <v>24153</v>
      </c>
      <c r="C1993">
        <v>6</v>
      </c>
      <c r="D1993">
        <v>42</v>
      </c>
      <c r="E1993">
        <v>0.5</v>
      </c>
      <c r="F1993">
        <v>16.850000000000001</v>
      </c>
      <c r="G1993">
        <v>16.34</v>
      </c>
    </row>
    <row r="1994" spans="1:7">
      <c r="A1994" s="302" t="s">
        <v>20807</v>
      </c>
      <c r="B1994" s="302" t="s">
        <v>24154</v>
      </c>
      <c r="C1994">
        <v>6</v>
      </c>
      <c r="D1994">
        <v>30</v>
      </c>
      <c r="E1994">
        <v>0.5</v>
      </c>
      <c r="F1994">
        <v>29.45</v>
      </c>
      <c r="G1994">
        <v>28.57</v>
      </c>
    </row>
    <row r="1995" spans="1:7">
      <c r="A1995" s="302" t="s">
        <v>27432</v>
      </c>
      <c r="B1995" s="302" t="s">
        <v>27433</v>
      </c>
      <c r="C1995">
        <v>6</v>
      </c>
      <c r="D1995">
        <v>40</v>
      </c>
      <c r="E1995">
        <v>0.7</v>
      </c>
      <c r="F1995">
        <v>26.95</v>
      </c>
      <c r="G1995">
        <v>26.14</v>
      </c>
    </row>
    <row r="1996" spans="1:7">
      <c r="A1996" s="302" t="s">
        <v>27434</v>
      </c>
      <c r="B1996" s="302" t="s">
        <v>27435</v>
      </c>
      <c r="C1996">
        <v>36</v>
      </c>
      <c r="D1996">
        <v>35</v>
      </c>
      <c r="E1996">
        <v>0.2</v>
      </c>
      <c r="F1996">
        <v>1.95</v>
      </c>
      <c r="G1996">
        <v>1.89</v>
      </c>
    </row>
    <row r="1997" spans="1:7">
      <c r="A1997" s="302" t="s">
        <v>20808</v>
      </c>
      <c r="B1997" s="302" t="s">
        <v>24155</v>
      </c>
      <c r="C1997">
        <v>6</v>
      </c>
      <c r="D1997">
        <v>35</v>
      </c>
      <c r="E1997">
        <v>0.7</v>
      </c>
      <c r="F1997">
        <v>4.1500000000000004</v>
      </c>
      <c r="G1997">
        <v>4.03</v>
      </c>
    </row>
    <row r="1998" spans="1:7">
      <c r="A1998" s="302" t="s">
        <v>20809</v>
      </c>
      <c r="B1998" s="302" t="s">
        <v>24156</v>
      </c>
      <c r="C1998">
        <v>6</v>
      </c>
      <c r="D1998">
        <v>43</v>
      </c>
      <c r="E1998">
        <v>0.7</v>
      </c>
      <c r="F1998">
        <v>255.85</v>
      </c>
      <c r="G1998">
        <v>248.17</v>
      </c>
    </row>
    <row r="1999" spans="1:7">
      <c r="A1999" s="302" t="s">
        <v>20810</v>
      </c>
      <c r="B1999" s="302" t="s">
        <v>24157</v>
      </c>
      <c r="C1999">
        <v>6</v>
      </c>
      <c r="D1999">
        <v>43</v>
      </c>
      <c r="E1999">
        <v>0.7</v>
      </c>
      <c r="F1999">
        <v>68.95</v>
      </c>
      <c r="G1999">
        <v>68.95</v>
      </c>
    </row>
    <row r="2000" spans="1:7">
      <c r="A2000" s="302" t="s">
        <v>20811</v>
      </c>
      <c r="B2000" s="302" t="s">
        <v>24158</v>
      </c>
      <c r="C2000">
        <v>6</v>
      </c>
      <c r="D2000">
        <v>63</v>
      </c>
      <c r="E2000">
        <v>0.7</v>
      </c>
      <c r="F2000">
        <v>52.65</v>
      </c>
      <c r="G2000">
        <v>51.07</v>
      </c>
    </row>
    <row r="2001" spans="1:7">
      <c r="A2001" s="302" t="s">
        <v>20812</v>
      </c>
      <c r="B2001" s="302" t="s">
        <v>24159</v>
      </c>
      <c r="C2001">
        <v>6</v>
      </c>
      <c r="D2001">
        <v>46</v>
      </c>
      <c r="E2001">
        <v>0.7</v>
      </c>
      <c r="F2001">
        <v>21.95</v>
      </c>
      <c r="G2001">
        <v>21.29</v>
      </c>
    </row>
    <row r="2002" spans="1:7">
      <c r="A2002" s="302" t="s">
        <v>20813</v>
      </c>
      <c r="B2002" s="302" t="s">
        <v>24160</v>
      </c>
      <c r="C2002">
        <v>6</v>
      </c>
      <c r="D2002">
        <v>48</v>
      </c>
      <c r="E2002">
        <v>0.7</v>
      </c>
      <c r="F2002">
        <v>25.75</v>
      </c>
      <c r="G2002">
        <v>24.98</v>
      </c>
    </row>
    <row r="2003" spans="1:7">
      <c r="A2003" s="302" t="s">
        <v>20814</v>
      </c>
      <c r="B2003" s="302" t="s">
        <v>24161</v>
      </c>
      <c r="C2003">
        <v>6</v>
      </c>
      <c r="D2003">
        <v>48</v>
      </c>
      <c r="E2003">
        <v>0.7</v>
      </c>
      <c r="F2003">
        <v>23.05</v>
      </c>
      <c r="G2003">
        <v>22.36</v>
      </c>
    </row>
    <row r="2004" spans="1:7">
      <c r="A2004" s="302" t="s">
        <v>20815</v>
      </c>
      <c r="B2004" s="302" t="s">
        <v>24162</v>
      </c>
      <c r="C2004">
        <v>6</v>
      </c>
      <c r="D2004">
        <v>40</v>
      </c>
      <c r="E2004">
        <v>0.7</v>
      </c>
      <c r="F2004">
        <v>19.95</v>
      </c>
      <c r="G2004">
        <v>19.350000000000001</v>
      </c>
    </row>
    <row r="2005" spans="1:7">
      <c r="A2005" s="302" t="s">
        <v>20816</v>
      </c>
      <c r="B2005" s="302" t="s">
        <v>24163</v>
      </c>
      <c r="C2005">
        <v>6</v>
      </c>
      <c r="D2005">
        <v>40</v>
      </c>
      <c r="E2005">
        <v>0.7</v>
      </c>
      <c r="F2005">
        <v>25.85</v>
      </c>
      <c r="G2005">
        <v>25.07</v>
      </c>
    </row>
    <row r="2006" spans="1:7">
      <c r="A2006" s="302" t="s">
        <v>20817</v>
      </c>
      <c r="B2006" s="302" t="s">
        <v>24164</v>
      </c>
      <c r="C2006">
        <v>6</v>
      </c>
      <c r="D2006">
        <v>40</v>
      </c>
      <c r="E2006">
        <v>0.7</v>
      </c>
      <c r="F2006">
        <v>41.55</v>
      </c>
      <c r="G2006">
        <v>40.299999999999997</v>
      </c>
    </row>
    <row r="2007" spans="1:7">
      <c r="A2007" s="302" t="s">
        <v>20818</v>
      </c>
      <c r="B2007" s="302" t="s">
        <v>24165</v>
      </c>
      <c r="C2007">
        <v>6</v>
      </c>
      <c r="D2007">
        <v>43.5</v>
      </c>
      <c r="E2007">
        <v>0.7</v>
      </c>
      <c r="F2007">
        <v>17.95</v>
      </c>
      <c r="G2007">
        <v>17.41</v>
      </c>
    </row>
    <row r="2008" spans="1:7">
      <c r="A2008" s="302" t="s">
        <v>20819</v>
      </c>
      <c r="B2008" s="302" t="s">
        <v>24166</v>
      </c>
      <c r="C2008">
        <v>6</v>
      </c>
      <c r="D2008">
        <v>40</v>
      </c>
      <c r="E2008">
        <v>0.7</v>
      </c>
      <c r="F2008">
        <v>19.45</v>
      </c>
      <c r="G2008">
        <v>18.87</v>
      </c>
    </row>
    <row r="2009" spans="1:7">
      <c r="A2009" s="302" t="s">
        <v>20820</v>
      </c>
      <c r="B2009" s="302" t="s">
        <v>24167</v>
      </c>
      <c r="C2009">
        <v>6</v>
      </c>
      <c r="D2009">
        <v>40</v>
      </c>
      <c r="E2009">
        <v>0.7</v>
      </c>
      <c r="F2009">
        <v>21.95</v>
      </c>
      <c r="G2009">
        <v>21.29</v>
      </c>
    </row>
    <row r="2010" spans="1:7">
      <c r="A2010" s="302" t="s">
        <v>20821</v>
      </c>
      <c r="B2010" s="302" t="s">
        <v>24168</v>
      </c>
      <c r="C2010">
        <v>6</v>
      </c>
      <c r="D2010">
        <v>44</v>
      </c>
      <c r="E2010">
        <v>0.7</v>
      </c>
      <c r="F2010">
        <v>63.95</v>
      </c>
      <c r="G2010">
        <v>62.03</v>
      </c>
    </row>
    <row r="2011" spans="1:7">
      <c r="A2011" s="302" t="s">
        <v>20822</v>
      </c>
      <c r="B2011" s="302" t="s">
        <v>24169</v>
      </c>
      <c r="C2011">
        <v>6</v>
      </c>
      <c r="D2011">
        <v>43</v>
      </c>
      <c r="E2011">
        <v>0.7</v>
      </c>
      <c r="F2011">
        <v>89.95</v>
      </c>
      <c r="G2011">
        <v>87.25</v>
      </c>
    </row>
    <row r="2012" spans="1:7">
      <c r="A2012" s="302" t="s">
        <v>20823</v>
      </c>
      <c r="B2012" s="302" t="s">
        <v>24170</v>
      </c>
      <c r="C2012">
        <v>3</v>
      </c>
      <c r="D2012">
        <v>46</v>
      </c>
      <c r="E2012">
        <v>0.7</v>
      </c>
      <c r="F2012">
        <v>192</v>
      </c>
      <c r="G2012">
        <v>192</v>
      </c>
    </row>
    <row r="2013" spans="1:7">
      <c r="A2013" s="302" t="s">
        <v>20824</v>
      </c>
      <c r="B2013" s="302" t="s">
        <v>24171</v>
      </c>
      <c r="C2013">
        <v>6</v>
      </c>
      <c r="D2013">
        <v>63.9</v>
      </c>
      <c r="E2013">
        <v>0.7</v>
      </c>
      <c r="F2013">
        <v>57.75</v>
      </c>
      <c r="G2013">
        <v>56.02</v>
      </c>
    </row>
    <row r="2014" spans="1:7">
      <c r="A2014" s="302" t="s">
        <v>20825</v>
      </c>
      <c r="B2014" s="302" t="s">
        <v>24172</v>
      </c>
      <c r="C2014">
        <v>3</v>
      </c>
      <c r="D2014">
        <v>45.1</v>
      </c>
      <c r="E2014">
        <v>0.7</v>
      </c>
      <c r="F2014">
        <v>795</v>
      </c>
      <c r="G2014">
        <v>795</v>
      </c>
    </row>
    <row r="2015" spans="1:7">
      <c r="A2015" s="302" t="s">
        <v>20826</v>
      </c>
      <c r="B2015" s="302" t="s">
        <v>24173</v>
      </c>
      <c r="C2015">
        <v>12</v>
      </c>
      <c r="D2015">
        <v>40</v>
      </c>
      <c r="E2015">
        <v>0.2</v>
      </c>
      <c r="F2015">
        <v>20.55</v>
      </c>
      <c r="G2015">
        <v>19.52</v>
      </c>
    </row>
    <row r="2016" spans="1:7">
      <c r="A2016" s="302" t="s">
        <v>20827</v>
      </c>
      <c r="B2016" s="302" t="s">
        <v>24174</v>
      </c>
      <c r="C2016">
        <v>12</v>
      </c>
      <c r="D2016">
        <v>38</v>
      </c>
      <c r="E2016">
        <v>0.7</v>
      </c>
      <c r="F2016">
        <v>13.15</v>
      </c>
      <c r="G2016">
        <v>12.76</v>
      </c>
    </row>
    <row r="2017" spans="1:7">
      <c r="A2017" s="302" t="s">
        <v>20828</v>
      </c>
      <c r="B2017" s="302" t="s">
        <v>24175</v>
      </c>
      <c r="C2017">
        <v>6</v>
      </c>
      <c r="D2017">
        <v>43</v>
      </c>
      <c r="E2017">
        <v>0.7</v>
      </c>
      <c r="F2017">
        <v>20.95</v>
      </c>
      <c r="G2017">
        <v>20.32</v>
      </c>
    </row>
    <row r="2018" spans="1:7">
      <c r="A2018" s="302" t="s">
        <v>27436</v>
      </c>
      <c r="B2018" s="302" t="s">
        <v>27437</v>
      </c>
      <c r="C2018">
        <v>6</v>
      </c>
      <c r="D2018">
        <v>43</v>
      </c>
      <c r="E2018">
        <v>0.7</v>
      </c>
      <c r="F2018">
        <v>20.5</v>
      </c>
      <c r="G2018">
        <v>20.5</v>
      </c>
    </row>
    <row r="2019" spans="1:7">
      <c r="A2019" s="302" t="s">
        <v>20829</v>
      </c>
      <c r="B2019" s="302" t="s">
        <v>24176</v>
      </c>
      <c r="C2019">
        <v>6</v>
      </c>
      <c r="D2019">
        <v>43</v>
      </c>
      <c r="E2019">
        <v>0.7</v>
      </c>
      <c r="F2019">
        <v>14.95</v>
      </c>
      <c r="G2019">
        <v>14.5</v>
      </c>
    </row>
    <row r="2020" spans="1:7">
      <c r="A2020" s="302" t="s">
        <v>20830</v>
      </c>
      <c r="B2020" s="302" t="s">
        <v>24177</v>
      </c>
      <c r="C2020">
        <v>6</v>
      </c>
      <c r="D2020">
        <v>43</v>
      </c>
      <c r="E2020">
        <v>0.7</v>
      </c>
      <c r="F2020">
        <v>15.65</v>
      </c>
      <c r="G2020">
        <v>15.18</v>
      </c>
    </row>
    <row r="2021" spans="1:7">
      <c r="A2021" s="302" t="s">
        <v>20831</v>
      </c>
      <c r="B2021" s="302" t="s">
        <v>24178</v>
      </c>
      <c r="C2021">
        <v>6</v>
      </c>
      <c r="D2021">
        <v>43</v>
      </c>
      <c r="E2021">
        <v>0.7</v>
      </c>
      <c r="F2021">
        <v>14.65</v>
      </c>
      <c r="G2021">
        <v>14.21</v>
      </c>
    </row>
    <row r="2022" spans="1:7">
      <c r="A2022" s="302" t="s">
        <v>20832</v>
      </c>
      <c r="B2022" s="302" t="s">
        <v>24179</v>
      </c>
      <c r="C2022">
        <v>6</v>
      </c>
      <c r="D2022">
        <v>43</v>
      </c>
      <c r="E2022">
        <v>0.7</v>
      </c>
      <c r="F2022">
        <v>10.95</v>
      </c>
      <c r="G2022">
        <v>10.62</v>
      </c>
    </row>
    <row r="2023" spans="1:7">
      <c r="A2023" s="302" t="s">
        <v>20833</v>
      </c>
      <c r="B2023" s="302" t="s">
        <v>24180</v>
      </c>
      <c r="C2023">
        <v>12</v>
      </c>
      <c r="D2023">
        <v>24</v>
      </c>
      <c r="E2023">
        <v>0.1</v>
      </c>
      <c r="F2023">
        <v>17.649999999999999</v>
      </c>
      <c r="G2023">
        <v>16.77</v>
      </c>
    </row>
    <row r="2024" spans="1:7">
      <c r="A2024" s="302" t="s">
        <v>20834</v>
      </c>
      <c r="B2024" s="302" t="s">
        <v>24181</v>
      </c>
      <c r="C2024">
        <v>6</v>
      </c>
      <c r="D2024">
        <v>43</v>
      </c>
      <c r="E2024">
        <v>0.7</v>
      </c>
      <c r="F2024">
        <v>25.5</v>
      </c>
      <c r="G2024">
        <v>25.5</v>
      </c>
    </row>
    <row r="2025" spans="1:7">
      <c r="A2025" s="302" t="s">
        <v>20835</v>
      </c>
      <c r="B2025" s="302" t="s">
        <v>24182</v>
      </c>
      <c r="C2025">
        <v>6</v>
      </c>
      <c r="D2025">
        <v>40</v>
      </c>
      <c r="E2025">
        <v>0.7</v>
      </c>
      <c r="F2025">
        <v>21.85</v>
      </c>
      <c r="G2025">
        <v>21.19</v>
      </c>
    </row>
    <row r="2026" spans="1:7">
      <c r="A2026" s="302" t="s">
        <v>20836</v>
      </c>
      <c r="B2026" s="302" t="s">
        <v>24183</v>
      </c>
      <c r="C2026">
        <v>6</v>
      </c>
      <c r="D2026">
        <v>43</v>
      </c>
      <c r="E2026">
        <v>0.7</v>
      </c>
      <c r="F2026">
        <v>17.649999999999999</v>
      </c>
      <c r="G2026">
        <v>17.12</v>
      </c>
    </row>
    <row r="2027" spans="1:7">
      <c r="A2027" s="302" t="s">
        <v>20837</v>
      </c>
      <c r="B2027" s="302" t="s">
        <v>24184</v>
      </c>
      <c r="C2027">
        <v>6</v>
      </c>
      <c r="D2027">
        <v>30</v>
      </c>
      <c r="E2027">
        <v>0.7</v>
      </c>
      <c r="F2027">
        <v>7</v>
      </c>
      <c r="G2027">
        <v>7</v>
      </c>
    </row>
    <row r="2028" spans="1:7">
      <c r="A2028" s="302" t="s">
        <v>20838</v>
      </c>
      <c r="B2028" s="302" t="s">
        <v>24185</v>
      </c>
      <c r="C2028">
        <v>6</v>
      </c>
      <c r="D2028">
        <v>44</v>
      </c>
      <c r="E2028">
        <v>0.5</v>
      </c>
      <c r="F2028">
        <v>17.850000000000001</v>
      </c>
      <c r="G2028">
        <v>17.309999999999999</v>
      </c>
    </row>
    <row r="2029" spans="1:7">
      <c r="A2029" s="302" t="s">
        <v>20839</v>
      </c>
      <c r="B2029" s="302" t="s">
        <v>24186</v>
      </c>
      <c r="C2029">
        <v>6</v>
      </c>
      <c r="D2029">
        <v>45</v>
      </c>
      <c r="E2029">
        <v>0.5</v>
      </c>
      <c r="F2029">
        <v>21.5</v>
      </c>
      <c r="G2029">
        <v>21.5</v>
      </c>
    </row>
    <row r="2030" spans="1:7">
      <c r="A2030" s="302" t="s">
        <v>20840</v>
      </c>
      <c r="B2030" s="302" t="s">
        <v>24187</v>
      </c>
      <c r="C2030">
        <v>6</v>
      </c>
      <c r="D2030">
        <v>17</v>
      </c>
      <c r="E2030">
        <v>0.75</v>
      </c>
      <c r="F2030">
        <v>9.4499999999999993</v>
      </c>
      <c r="G2030">
        <v>9.17</v>
      </c>
    </row>
    <row r="2031" spans="1:7">
      <c r="A2031" s="302" t="s">
        <v>20841</v>
      </c>
      <c r="B2031" s="302" t="s">
        <v>24188</v>
      </c>
      <c r="C2031">
        <v>6</v>
      </c>
      <c r="D2031">
        <v>17</v>
      </c>
      <c r="E2031">
        <v>0.75</v>
      </c>
      <c r="F2031">
        <v>7.5</v>
      </c>
      <c r="G2031">
        <v>7.5</v>
      </c>
    </row>
    <row r="2032" spans="1:7">
      <c r="A2032" s="302" t="s">
        <v>20842</v>
      </c>
      <c r="B2032" s="302" t="s">
        <v>24189</v>
      </c>
      <c r="C2032">
        <v>6</v>
      </c>
      <c r="D2032">
        <v>17</v>
      </c>
      <c r="E2032">
        <v>0.75</v>
      </c>
      <c r="F2032">
        <v>8.5</v>
      </c>
      <c r="G2032">
        <v>8.5</v>
      </c>
    </row>
    <row r="2033" spans="1:7">
      <c r="A2033" s="302" t="s">
        <v>20843</v>
      </c>
      <c r="B2033" s="302" t="s">
        <v>24190</v>
      </c>
      <c r="C2033">
        <v>6</v>
      </c>
      <c r="D2033">
        <v>40</v>
      </c>
      <c r="E2033">
        <v>0.5</v>
      </c>
      <c r="F2033">
        <v>19.350000000000001</v>
      </c>
      <c r="G2033">
        <v>18.77</v>
      </c>
    </row>
    <row r="2034" spans="1:7">
      <c r="A2034" s="302" t="s">
        <v>20844</v>
      </c>
      <c r="B2034" s="302" t="s">
        <v>24191</v>
      </c>
      <c r="C2034">
        <v>6</v>
      </c>
      <c r="D2034">
        <v>17</v>
      </c>
      <c r="E2034">
        <v>0.7</v>
      </c>
      <c r="F2034">
        <v>12.45</v>
      </c>
      <c r="G2034">
        <v>12.08</v>
      </c>
    </row>
    <row r="2035" spans="1:7">
      <c r="A2035" s="302" t="s">
        <v>20845</v>
      </c>
      <c r="B2035" s="302" t="s">
        <v>24192</v>
      </c>
      <c r="C2035">
        <v>6</v>
      </c>
      <c r="D2035">
        <v>40</v>
      </c>
      <c r="E2035">
        <v>0.7</v>
      </c>
      <c r="F2035">
        <v>6.5</v>
      </c>
      <c r="G2035">
        <v>6.5</v>
      </c>
    </row>
    <row r="2036" spans="1:7">
      <c r="A2036" s="302" t="s">
        <v>27438</v>
      </c>
      <c r="B2036" s="302" t="s">
        <v>27439</v>
      </c>
      <c r="C2036">
        <v>6</v>
      </c>
      <c r="D2036">
        <v>50</v>
      </c>
      <c r="E2036">
        <v>0.7</v>
      </c>
      <c r="F2036">
        <v>8.85</v>
      </c>
      <c r="G2036">
        <v>8.58</v>
      </c>
    </row>
    <row r="2037" spans="1:7">
      <c r="A2037" s="302" t="s">
        <v>27440</v>
      </c>
      <c r="B2037" s="302" t="s">
        <v>27441</v>
      </c>
      <c r="C2037">
        <v>6</v>
      </c>
      <c r="D2037">
        <v>50</v>
      </c>
      <c r="E2037">
        <v>1</v>
      </c>
      <c r="F2037">
        <v>6.55</v>
      </c>
      <c r="G2037">
        <v>6.35</v>
      </c>
    </row>
    <row r="2038" spans="1:7">
      <c r="A2038" s="302" t="s">
        <v>27442</v>
      </c>
      <c r="B2038" s="302" t="s">
        <v>27443</v>
      </c>
      <c r="C2038">
        <v>6</v>
      </c>
      <c r="D2038">
        <v>55</v>
      </c>
      <c r="E2038">
        <v>1</v>
      </c>
      <c r="F2038">
        <v>9.4499999999999993</v>
      </c>
      <c r="G2038">
        <v>9.17</v>
      </c>
    </row>
    <row r="2039" spans="1:7">
      <c r="A2039" s="302" t="s">
        <v>20846</v>
      </c>
      <c r="B2039" s="302" t="s">
        <v>24193</v>
      </c>
      <c r="C2039">
        <v>6</v>
      </c>
      <c r="D2039">
        <v>55</v>
      </c>
      <c r="E2039">
        <v>0.7</v>
      </c>
      <c r="F2039">
        <v>15.05</v>
      </c>
      <c r="G2039">
        <v>14.6</v>
      </c>
    </row>
    <row r="2040" spans="1:7">
      <c r="A2040" s="302" t="s">
        <v>20847</v>
      </c>
      <c r="B2040" s="302" t="s">
        <v>24194</v>
      </c>
      <c r="C2040">
        <v>6</v>
      </c>
      <c r="D2040">
        <v>50</v>
      </c>
      <c r="E2040">
        <v>0.7</v>
      </c>
      <c r="F2040">
        <v>14</v>
      </c>
      <c r="G2040">
        <v>14</v>
      </c>
    </row>
    <row r="2041" spans="1:7">
      <c r="A2041" s="302" t="s">
        <v>20848</v>
      </c>
      <c r="B2041" s="302" t="s">
        <v>24195</v>
      </c>
      <c r="C2041">
        <v>6</v>
      </c>
      <c r="D2041">
        <v>42</v>
      </c>
      <c r="E2041">
        <v>0.7</v>
      </c>
      <c r="F2041">
        <v>10.5</v>
      </c>
      <c r="G2041">
        <v>10.5</v>
      </c>
    </row>
    <row r="2042" spans="1:7">
      <c r="A2042" s="302" t="s">
        <v>27444</v>
      </c>
      <c r="B2042" s="302" t="s">
        <v>27445</v>
      </c>
      <c r="C2042">
        <v>6</v>
      </c>
      <c r="D2042">
        <v>45</v>
      </c>
      <c r="E2042">
        <v>0.7</v>
      </c>
      <c r="F2042">
        <v>22.45</v>
      </c>
      <c r="G2042">
        <v>21.78</v>
      </c>
    </row>
    <row r="2043" spans="1:7">
      <c r="A2043" s="302" t="s">
        <v>20849</v>
      </c>
      <c r="B2043" s="302" t="s">
        <v>24196</v>
      </c>
      <c r="C2043">
        <v>6</v>
      </c>
      <c r="D2043">
        <v>40</v>
      </c>
      <c r="E2043">
        <v>0.5</v>
      </c>
      <c r="F2043">
        <v>20.45</v>
      </c>
      <c r="G2043">
        <v>19.84</v>
      </c>
    </row>
    <row r="2044" spans="1:7">
      <c r="A2044" s="302" t="s">
        <v>20850</v>
      </c>
      <c r="B2044" s="302" t="s">
        <v>24197</v>
      </c>
      <c r="C2044">
        <v>6</v>
      </c>
      <c r="D2044">
        <v>40</v>
      </c>
      <c r="E2044">
        <v>0.5</v>
      </c>
      <c r="F2044">
        <v>19</v>
      </c>
      <c r="G2044">
        <v>19</v>
      </c>
    </row>
    <row r="2045" spans="1:7">
      <c r="A2045" s="302" t="s">
        <v>20851</v>
      </c>
      <c r="B2045" s="302" t="s">
        <v>24198</v>
      </c>
      <c r="C2045">
        <v>6</v>
      </c>
      <c r="D2045">
        <v>40</v>
      </c>
      <c r="E2045">
        <v>1</v>
      </c>
      <c r="F2045">
        <v>2.5</v>
      </c>
      <c r="G2045">
        <v>2.5</v>
      </c>
    </row>
    <row r="2046" spans="1:7">
      <c r="A2046" s="302" t="s">
        <v>20852</v>
      </c>
      <c r="B2046" s="302" t="s">
        <v>24199</v>
      </c>
      <c r="C2046">
        <v>6</v>
      </c>
      <c r="D2046">
        <v>41</v>
      </c>
      <c r="E2046">
        <v>0.5</v>
      </c>
      <c r="F2046">
        <v>23.85</v>
      </c>
      <c r="G2046">
        <v>23.13</v>
      </c>
    </row>
    <row r="2047" spans="1:7">
      <c r="A2047" s="302" t="s">
        <v>20853</v>
      </c>
      <c r="B2047" s="302" t="s">
        <v>24200</v>
      </c>
      <c r="C2047">
        <v>6</v>
      </c>
      <c r="D2047">
        <v>59</v>
      </c>
      <c r="E2047">
        <v>0.7</v>
      </c>
      <c r="F2047">
        <v>18</v>
      </c>
      <c r="G2047">
        <v>18</v>
      </c>
    </row>
    <row r="2048" spans="1:7">
      <c r="A2048" s="302" t="s">
        <v>20854</v>
      </c>
      <c r="B2048" s="302" t="s">
        <v>24201</v>
      </c>
      <c r="C2048">
        <v>6</v>
      </c>
      <c r="D2048">
        <v>46</v>
      </c>
      <c r="E2048">
        <v>0.7</v>
      </c>
      <c r="F2048">
        <v>15</v>
      </c>
      <c r="G2048">
        <v>15</v>
      </c>
    </row>
    <row r="2049" spans="1:7">
      <c r="A2049" s="302" t="s">
        <v>20855</v>
      </c>
      <c r="B2049" s="302" t="s">
        <v>24202</v>
      </c>
      <c r="C2049">
        <v>6</v>
      </c>
      <c r="D2049">
        <v>45</v>
      </c>
      <c r="E2049">
        <v>0.7</v>
      </c>
      <c r="F2049">
        <v>13.95</v>
      </c>
      <c r="G2049">
        <v>13.53</v>
      </c>
    </row>
    <row r="2050" spans="1:7">
      <c r="A2050" s="302" t="s">
        <v>20856</v>
      </c>
      <c r="B2050" s="302" t="s">
        <v>24203</v>
      </c>
      <c r="C2050">
        <v>6</v>
      </c>
      <c r="D2050">
        <v>43</v>
      </c>
      <c r="E2050">
        <v>0.5</v>
      </c>
      <c r="F2050">
        <v>19.05</v>
      </c>
      <c r="G2050">
        <v>18.48</v>
      </c>
    </row>
    <row r="2051" spans="1:7">
      <c r="A2051" s="302" t="s">
        <v>20857</v>
      </c>
      <c r="B2051" s="302" t="s">
        <v>24204</v>
      </c>
      <c r="C2051">
        <v>6</v>
      </c>
      <c r="D2051">
        <v>42.9</v>
      </c>
      <c r="E2051">
        <v>0.7</v>
      </c>
      <c r="F2051">
        <v>19.75</v>
      </c>
      <c r="G2051">
        <v>19.75</v>
      </c>
    </row>
    <row r="2052" spans="1:7">
      <c r="A2052" s="302" t="s">
        <v>27446</v>
      </c>
      <c r="B2052" s="302" t="s">
        <v>27447</v>
      </c>
      <c r="C2052">
        <v>6</v>
      </c>
      <c r="D2052">
        <v>43.7</v>
      </c>
      <c r="E2052">
        <v>0.7</v>
      </c>
      <c r="F2052">
        <v>19.25</v>
      </c>
      <c r="G2052">
        <v>19.25</v>
      </c>
    </row>
    <row r="2053" spans="1:7">
      <c r="A2053" s="302" t="s">
        <v>20858</v>
      </c>
      <c r="B2053" s="302" t="s">
        <v>24205</v>
      </c>
      <c r="C2053">
        <v>6</v>
      </c>
      <c r="D2053">
        <v>43</v>
      </c>
      <c r="E2053">
        <v>0.7</v>
      </c>
      <c r="F2053">
        <v>32</v>
      </c>
      <c r="G2053">
        <v>32</v>
      </c>
    </row>
    <row r="2054" spans="1:7">
      <c r="A2054" s="302" t="s">
        <v>20859</v>
      </c>
      <c r="B2054" s="302" t="s">
        <v>24206</v>
      </c>
      <c r="C2054">
        <v>6</v>
      </c>
      <c r="D2054">
        <v>55.3</v>
      </c>
      <c r="E2054">
        <v>0.7</v>
      </c>
      <c r="F2054">
        <v>205</v>
      </c>
      <c r="G2054">
        <v>205</v>
      </c>
    </row>
    <row r="2055" spans="1:7">
      <c r="A2055" s="302" t="s">
        <v>20860</v>
      </c>
      <c r="B2055" s="302" t="s">
        <v>24207</v>
      </c>
      <c r="C2055">
        <v>6</v>
      </c>
      <c r="D2055">
        <v>35</v>
      </c>
      <c r="E2055">
        <v>0.7</v>
      </c>
      <c r="F2055">
        <v>8.4499999999999993</v>
      </c>
      <c r="G2055">
        <v>8.1999999999999993</v>
      </c>
    </row>
    <row r="2056" spans="1:7">
      <c r="A2056" s="302" t="s">
        <v>20861</v>
      </c>
      <c r="B2056" s="302" t="s">
        <v>24208</v>
      </c>
      <c r="C2056">
        <v>12</v>
      </c>
      <c r="D2056">
        <v>17</v>
      </c>
      <c r="E2056">
        <v>0.7</v>
      </c>
      <c r="F2056">
        <v>6.75</v>
      </c>
      <c r="G2056">
        <v>6.55</v>
      </c>
    </row>
    <row r="2057" spans="1:7">
      <c r="A2057" s="302" t="s">
        <v>27448</v>
      </c>
      <c r="B2057" s="302" t="s">
        <v>27449</v>
      </c>
      <c r="C2057">
        <v>6</v>
      </c>
      <c r="D2057">
        <v>46</v>
      </c>
      <c r="E2057">
        <v>0.7</v>
      </c>
      <c r="F2057">
        <v>24.45</v>
      </c>
      <c r="G2057">
        <v>23.72</v>
      </c>
    </row>
    <row r="2058" spans="1:7">
      <c r="A2058" s="302" t="s">
        <v>20862</v>
      </c>
      <c r="B2058" s="302" t="s">
        <v>24209</v>
      </c>
      <c r="C2058">
        <v>6</v>
      </c>
      <c r="D2058">
        <v>46</v>
      </c>
      <c r="E2058">
        <v>0.7</v>
      </c>
      <c r="F2058">
        <v>24</v>
      </c>
      <c r="G2058">
        <v>24</v>
      </c>
    </row>
    <row r="2059" spans="1:7">
      <c r="A2059" s="302" t="s">
        <v>27450</v>
      </c>
      <c r="B2059" s="302" t="s">
        <v>27451</v>
      </c>
      <c r="C2059">
        <v>6</v>
      </c>
      <c r="D2059">
        <v>46</v>
      </c>
      <c r="E2059">
        <v>0.7</v>
      </c>
      <c r="F2059">
        <v>32.75</v>
      </c>
      <c r="G2059">
        <v>31.77</v>
      </c>
    </row>
    <row r="2060" spans="1:7">
      <c r="A2060" s="302" t="s">
        <v>27452</v>
      </c>
      <c r="B2060" s="302" t="s">
        <v>27453</v>
      </c>
      <c r="C2060">
        <v>6</v>
      </c>
      <c r="D2060">
        <v>40</v>
      </c>
      <c r="E2060">
        <v>0.7</v>
      </c>
      <c r="F2060">
        <v>22.45</v>
      </c>
      <c r="G2060">
        <v>21.78</v>
      </c>
    </row>
    <row r="2061" spans="1:7">
      <c r="A2061" s="302" t="s">
        <v>20863</v>
      </c>
      <c r="B2061" s="302" t="s">
        <v>24210</v>
      </c>
      <c r="C2061">
        <v>6</v>
      </c>
      <c r="D2061">
        <v>40</v>
      </c>
      <c r="E2061">
        <v>0.7</v>
      </c>
      <c r="F2061">
        <v>13</v>
      </c>
      <c r="G2061">
        <v>13</v>
      </c>
    </row>
    <row r="2062" spans="1:7">
      <c r="A2062" s="302" t="s">
        <v>27454</v>
      </c>
      <c r="B2062" s="302" t="s">
        <v>27455</v>
      </c>
      <c r="C2062">
        <v>10</v>
      </c>
      <c r="D2062">
        <v>42</v>
      </c>
      <c r="E2062">
        <v>0.15</v>
      </c>
      <c r="F2062">
        <v>13.85</v>
      </c>
      <c r="G2062">
        <v>13.43</v>
      </c>
    </row>
    <row r="2063" spans="1:7">
      <c r="A2063" s="302" t="s">
        <v>27456</v>
      </c>
      <c r="B2063" s="302" t="s">
        <v>27457</v>
      </c>
      <c r="C2063">
        <v>6</v>
      </c>
      <c r="D2063">
        <v>40</v>
      </c>
      <c r="E2063">
        <v>0.7</v>
      </c>
      <c r="F2063">
        <v>40.75</v>
      </c>
      <c r="G2063">
        <v>39.53</v>
      </c>
    </row>
    <row r="2064" spans="1:7">
      <c r="A2064" s="302" t="s">
        <v>20864</v>
      </c>
      <c r="B2064" s="302" t="s">
        <v>24211</v>
      </c>
      <c r="C2064">
        <v>6</v>
      </c>
      <c r="D2064">
        <v>40</v>
      </c>
      <c r="E2064">
        <v>0.7</v>
      </c>
      <c r="F2064">
        <v>58.05</v>
      </c>
      <c r="G2064">
        <v>56.31</v>
      </c>
    </row>
    <row r="2065" spans="1:7">
      <c r="A2065" s="302" t="s">
        <v>20865</v>
      </c>
      <c r="B2065" s="302" t="s">
        <v>24212</v>
      </c>
      <c r="C2065">
        <v>6</v>
      </c>
      <c r="D2065">
        <v>40</v>
      </c>
      <c r="E2065">
        <v>0.7</v>
      </c>
      <c r="F2065">
        <v>30.45</v>
      </c>
      <c r="G2065">
        <v>29.54</v>
      </c>
    </row>
    <row r="2066" spans="1:7">
      <c r="A2066" s="302" t="s">
        <v>20866</v>
      </c>
      <c r="B2066" s="302" t="s">
        <v>24213</v>
      </c>
      <c r="C2066">
        <v>6</v>
      </c>
      <c r="D2066">
        <v>55</v>
      </c>
      <c r="E2066">
        <v>0.7</v>
      </c>
      <c r="F2066">
        <v>12.35</v>
      </c>
      <c r="G2066">
        <v>11.98</v>
      </c>
    </row>
    <row r="2067" spans="1:7">
      <c r="A2067" s="302" t="s">
        <v>20867</v>
      </c>
      <c r="B2067" s="302" t="s">
        <v>24214</v>
      </c>
      <c r="C2067">
        <v>6</v>
      </c>
      <c r="D2067">
        <v>55</v>
      </c>
      <c r="E2067">
        <v>0.7</v>
      </c>
      <c r="F2067">
        <v>12.35</v>
      </c>
      <c r="G2067">
        <v>11.98</v>
      </c>
    </row>
    <row r="2068" spans="1:7">
      <c r="A2068" s="302" t="s">
        <v>20868</v>
      </c>
      <c r="B2068" s="302" t="s">
        <v>24215</v>
      </c>
      <c r="C2068">
        <v>6</v>
      </c>
      <c r="D2068">
        <v>40</v>
      </c>
      <c r="E2068">
        <v>0.5</v>
      </c>
      <c r="F2068">
        <v>8.75</v>
      </c>
      <c r="G2068">
        <v>8.49</v>
      </c>
    </row>
    <row r="2069" spans="1:7">
      <c r="A2069" s="302" t="s">
        <v>20869</v>
      </c>
      <c r="B2069" s="302" t="s">
        <v>24216</v>
      </c>
      <c r="C2069">
        <v>6</v>
      </c>
      <c r="D2069">
        <v>17</v>
      </c>
      <c r="E2069">
        <v>0.7</v>
      </c>
      <c r="F2069">
        <v>16.649999999999999</v>
      </c>
      <c r="G2069">
        <v>15.82</v>
      </c>
    </row>
    <row r="2070" spans="1:7">
      <c r="A2070" s="302" t="s">
        <v>20870</v>
      </c>
      <c r="B2070" s="302" t="s">
        <v>24217</v>
      </c>
      <c r="C2070">
        <v>6</v>
      </c>
      <c r="D2070">
        <v>40</v>
      </c>
      <c r="E2070">
        <v>0.5</v>
      </c>
      <c r="F2070">
        <v>9</v>
      </c>
      <c r="G2070">
        <v>9</v>
      </c>
    </row>
    <row r="2071" spans="1:7">
      <c r="A2071" s="302" t="s">
        <v>20871</v>
      </c>
      <c r="B2071" s="302" t="s">
        <v>24218</v>
      </c>
      <c r="C2071">
        <v>6</v>
      </c>
      <c r="D2071">
        <v>40</v>
      </c>
      <c r="E2071">
        <v>0.5</v>
      </c>
      <c r="F2071">
        <v>8.9499999999999993</v>
      </c>
      <c r="G2071">
        <v>8.5</v>
      </c>
    </row>
    <row r="2072" spans="1:7">
      <c r="A2072" s="302" t="s">
        <v>20872</v>
      </c>
      <c r="B2072" s="302" t="s">
        <v>24219</v>
      </c>
      <c r="C2072">
        <v>6</v>
      </c>
      <c r="D2072">
        <v>40</v>
      </c>
      <c r="E2072">
        <v>0.7</v>
      </c>
      <c r="F2072">
        <v>11</v>
      </c>
      <c r="G2072">
        <v>11</v>
      </c>
    </row>
    <row r="2073" spans="1:7">
      <c r="A2073" s="302" t="s">
        <v>20873</v>
      </c>
      <c r="B2073" s="302" t="s">
        <v>24220</v>
      </c>
      <c r="C2073">
        <v>6</v>
      </c>
      <c r="D2073">
        <v>49</v>
      </c>
      <c r="E2073">
        <v>1</v>
      </c>
      <c r="F2073">
        <v>5.75</v>
      </c>
      <c r="G2073">
        <v>5.46</v>
      </c>
    </row>
    <row r="2074" spans="1:7">
      <c r="A2074" s="302" t="s">
        <v>20874</v>
      </c>
      <c r="B2074" s="302" t="s">
        <v>24221</v>
      </c>
      <c r="C2074">
        <v>6</v>
      </c>
      <c r="D2074">
        <v>40</v>
      </c>
      <c r="E2074">
        <v>0.7</v>
      </c>
      <c r="F2074">
        <v>19.75</v>
      </c>
      <c r="G2074">
        <v>19.16</v>
      </c>
    </row>
    <row r="2075" spans="1:7">
      <c r="A2075" s="302" t="s">
        <v>27458</v>
      </c>
      <c r="B2075" s="302" t="s">
        <v>27459</v>
      </c>
      <c r="C2075">
        <v>6</v>
      </c>
      <c r="D2075">
        <v>40</v>
      </c>
      <c r="E2075">
        <v>0.7</v>
      </c>
      <c r="F2075">
        <v>33.15</v>
      </c>
      <c r="G2075">
        <v>32.159999999999997</v>
      </c>
    </row>
    <row r="2076" spans="1:7">
      <c r="A2076" s="302" t="s">
        <v>20875</v>
      </c>
      <c r="B2076" s="302" t="s">
        <v>24222</v>
      </c>
      <c r="C2076">
        <v>6</v>
      </c>
      <c r="D2076">
        <v>40</v>
      </c>
      <c r="E2076">
        <v>0.7</v>
      </c>
      <c r="F2076">
        <v>20</v>
      </c>
      <c r="G2076">
        <v>20</v>
      </c>
    </row>
    <row r="2077" spans="1:7">
      <c r="A2077" s="302" t="s">
        <v>20876</v>
      </c>
      <c r="B2077" s="302" t="s">
        <v>24223</v>
      </c>
      <c r="C2077">
        <v>6</v>
      </c>
      <c r="D2077">
        <v>42</v>
      </c>
      <c r="E2077">
        <v>0.5</v>
      </c>
      <c r="F2077">
        <v>44.05</v>
      </c>
      <c r="G2077">
        <v>42.73</v>
      </c>
    </row>
    <row r="2078" spans="1:7">
      <c r="A2078" s="302" t="s">
        <v>20877</v>
      </c>
      <c r="B2078" s="302" t="s">
        <v>24224</v>
      </c>
      <c r="C2078">
        <v>6</v>
      </c>
      <c r="D2078">
        <v>40</v>
      </c>
      <c r="E2078">
        <v>0.7</v>
      </c>
      <c r="F2078">
        <v>7.5</v>
      </c>
      <c r="G2078">
        <v>7.5</v>
      </c>
    </row>
    <row r="2079" spans="1:7">
      <c r="A2079" s="302" t="s">
        <v>20878</v>
      </c>
      <c r="B2079" s="302" t="s">
        <v>24225</v>
      </c>
      <c r="C2079">
        <v>6</v>
      </c>
      <c r="D2079">
        <v>40</v>
      </c>
      <c r="E2079">
        <v>0.7</v>
      </c>
      <c r="F2079">
        <v>8.25</v>
      </c>
      <c r="G2079">
        <v>8</v>
      </c>
    </row>
    <row r="2080" spans="1:7">
      <c r="A2080" s="302" t="s">
        <v>20879</v>
      </c>
      <c r="B2080" s="302" t="s">
        <v>24226</v>
      </c>
      <c r="C2080">
        <v>6</v>
      </c>
      <c r="D2080">
        <v>50</v>
      </c>
      <c r="E2080">
        <v>0.7</v>
      </c>
      <c r="F2080">
        <v>15.65</v>
      </c>
      <c r="G2080">
        <v>15.18</v>
      </c>
    </row>
    <row r="2081" spans="1:7">
      <c r="A2081" s="302" t="s">
        <v>20880</v>
      </c>
      <c r="B2081" s="302" t="s">
        <v>24227</v>
      </c>
      <c r="C2081">
        <v>6</v>
      </c>
      <c r="D2081">
        <v>45</v>
      </c>
      <c r="E2081">
        <v>0.7</v>
      </c>
      <c r="F2081">
        <v>21.75</v>
      </c>
      <c r="G2081">
        <v>21.1</v>
      </c>
    </row>
    <row r="2082" spans="1:7">
      <c r="A2082" s="302" t="s">
        <v>20881</v>
      </c>
      <c r="B2082" s="302" t="s">
        <v>24228</v>
      </c>
      <c r="C2082">
        <v>6</v>
      </c>
      <c r="D2082">
        <v>45</v>
      </c>
      <c r="E2082">
        <v>0.7</v>
      </c>
      <c r="F2082">
        <v>31.25</v>
      </c>
      <c r="G2082">
        <v>30.31</v>
      </c>
    </row>
    <row r="2083" spans="1:7">
      <c r="A2083" s="302" t="s">
        <v>20882</v>
      </c>
      <c r="B2083" s="302" t="s">
        <v>24229</v>
      </c>
      <c r="C2083">
        <v>6</v>
      </c>
      <c r="D2083">
        <v>46</v>
      </c>
      <c r="E2083">
        <v>1</v>
      </c>
      <c r="F2083">
        <v>19.850000000000001</v>
      </c>
      <c r="G2083">
        <v>19.25</v>
      </c>
    </row>
    <row r="2084" spans="1:7">
      <c r="A2084" s="302" t="s">
        <v>20883</v>
      </c>
      <c r="B2084" s="302" t="s">
        <v>24230</v>
      </c>
      <c r="C2084">
        <v>6</v>
      </c>
      <c r="D2084">
        <v>40</v>
      </c>
      <c r="E2084">
        <v>0.7</v>
      </c>
      <c r="F2084">
        <v>16</v>
      </c>
      <c r="G2084">
        <v>16</v>
      </c>
    </row>
    <row r="2085" spans="1:7">
      <c r="A2085" s="302" t="s">
        <v>27460</v>
      </c>
      <c r="B2085" s="302" t="s">
        <v>27461</v>
      </c>
      <c r="C2085">
        <v>6</v>
      </c>
      <c r="D2085">
        <v>40</v>
      </c>
      <c r="E2085">
        <v>0.7</v>
      </c>
      <c r="F2085">
        <v>29.55</v>
      </c>
      <c r="G2085">
        <v>28.66</v>
      </c>
    </row>
    <row r="2086" spans="1:7">
      <c r="A2086" s="302" t="s">
        <v>20884</v>
      </c>
      <c r="B2086" s="302" t="s">
        <v>24231</v>
      </c>
      <c r="C2086">
        <v>6</v>
      </c>
      <c r="D2086">
        <v>43</v>
      </c>
      <c r="E2086">
        <v>0.7</v>
      </c>
      <c r="F2086">
        <v>17.75</v>
      </c>
      <c r="G2086">
        <v>17.22</v>
      </c>
    </row>
    <row r="2087" spans="1:7">
      <c r="A2087" s="302" t="s">
        <v>27462</v>
      </c>
      <c r="B2087" s="302" t="s">
        <v>27463</v>
      </c>
      <c r="C2087">
        <v>6</v>
      </c>
      <c r="D2087">
        <v>40</v>
      </c>
      <c r="E2087">
        <v>0.7</v>
      </c>
      <c r="F2087">
        <v>7.85</v>
      </c>
      <c r="G2087">
        <v>7.61</v>
      </c>
    </row>
    <row r="2088" spans="1:7">
      <c r="A2088" s="302" t="s">
        <v>20885</v>
      </c>
      <c r="B2088" s="302" t="s">
        <v>24232</v>
      </c>
      <c r="C2088">
        <v>6</v>
      </c>
      <c r="D2088">
        <v>40</v>
      </c>
      <c r="E2088">
        <v>1</v>
      </c>
      <c r="F2088">
        <v>8.9499999999999993</v>
      </c>
      <c r="G2088">
        <v>8.68</v>
      </c>
    </row>
    <row r="2089" spans="1:7">
      <c r="A2089" s="302" t="s">
        <v>27464</v>
      </c>
      <c r="B2089" s="302" t="s">
        <v>27465</v>
      </c>
      <c r="C2089">
        <v>6</v>
      </c>
      <c r="D2089">
        <v>45</v>
      </c>
      <c r="E2089">
        <v>0.7</v>
      </c>
      <c r="F2089">
        <v>30.45</v>
      </c>
      <c r="G2089">
        <v>29.54</v>
      </c>
    </row>
    <row r="2090" spans="1:7">
      <c r="A2090" s="302" t="s">
        <v>20886</v>
      </c>
      <c r="B2090" s="302" t="s">
        <v>24233</v>
      </c>
      <c r="C2090">
        <v>6</v>
      </c>
      <c r="D2090">
        <v>40</v>
      </c>
      <c r="E2090">
        <v>0.7</v>
      </c>
      <c r="F2090">
        <v>19.95</v>
      </c>
      <c r="G2090">
        <v>19.350000000000001</v>
      </c>
    </row>
    <row r="2091" spans="1:7">
      <c r="A2091" s="302" t="s">
        <v>27466</v>
      </c>
      <c r="B2091" s="302" t="s">
        <v>27467</v>
      </c>
      <c r="C2091">
        <v>6</v>
      </c>
      <c r="D2091">
        <v>47.5</v>
      </c>
      <c r="E2091">
        <v>0.7</v>
      </c>
      <c r="F2091">
        <v>69.849999999999994</v>
      </c>
      <c r="G2091">
        <v>67.75</v>
      </c>
    </row>
    <row r="2092" spans="1:7">
      <c r="A2092" s="302" t="s">
        <v>20887</v>
      </c>
      <c r="B2092" s="302" t="s">
        <v>24234</v>
      </c>
      <c r="C2092">
        <v>6</v>
      </c>
      <c r="D2092">
        <v>40</v>
      </c>
      <c r="E2092">
        <v>0.7</v>
      </c>
      <c r="F2092">
        <v>25.5</v>
      </c>
      <c r="G2092">
        <v>25.5</v>
      </c>
    </row>
    <row r="2093" spans="1:7">
      <c r="A2093" s="302" t="s">
        <v>20888</v>
      </c>
      <c r="B2093" s="302" t="s">
        <v>24235</v>
      </c>
      <c r="C2093">
        <v>6</v>
      </c>
      <c r="D2093">
        <v>44</v>
      </c>
      <c r="E2093">
        <v>0.7</v>
      </c>
      <c r="F2093">
        <v>44</v>
      </c>
      <c r="G2093">
        <v>44</v>
      </c>
    </row>
    <row r="2094" spans="1:7">
      <c r="A2094" s="302" t="s">
        <v>20889</v>
      </c>
      <c r="B2094" s="302" t="s">
        <v>24236</v>
      </c>
      <c r="C2094">
        <v>1</v>
      </c>
      <c r="D2094">
        <v>53.5</v>
      </c>
      <c r="E2094">
        <v>0.7</v>
      </c>
      <c r="F2094">
        <v>551.25</v>
      </c>
      <c r="G2094">
        <v>534.71</v>
      </c>
    </row>
    <row r="2095" spans="1:7">
      <c r="A2095" s="302" t="s">
        <v>20890</v>
      </c>
      <c r="B2095" s="302" t="s">
        <v>24237</v>
      </c>
      <c r="C2095">
        <v>6</v>
      </c>
      <c r="D2095">
        <v>42</v>
      </c>
      <c r="E2095">
        <v>0.7</v>
      </c>
      <c r="F2095">
        <v>27.45</v>
      </c>
      <c r="G2095">
        <v>26.63</v>
      </c>
    </row>
    <row r="2096" spans="1:7">
      <c r="A2096" s="302" t="s">
        <v>20891</v>
      </c>
      <c r="B2096" s="302" t="s">
        <v>24238</v>
      </c>
      <c r="C2096">
        <v>6</v>
      </c>
      <c r="D2096">
        <v>40</v>
      </c>
      <c r="E2096">
        <v>1</v>
      </c>
      <c r="F2096">
        <v>29.45</v>
      </c>
      <c r="G2096">
        <v>28.57</v>
      </c>
    </row>
    <row r="2097" spans="1:7">
      <c r="A2097" s="302" t="s">
        <v>20892</v>
      </c>
      <c r="B2097" s="302" t="s">
        <v>24239</v>
      </c>
      <c r="C2097">
        <v>6</v>
      </c>
      <c r="D2097">
        <v>40</v>
      </c>
      <c r="E2097">
        <v>0.7</v>
      </c>
      <c r="F2097">
        <v>17</v>
      </c>
      <c r="G2097">
        <v>17</v>
      </c>
    </row>
    <row r="2098" spans="1:7">
      <c r="A2098" s="302" t="s">
        <v>20893</v>
      </c>
      <c r="B2098" s="302" t="s">
        <v>24240</v>
      </c>
      <c r="C2098">
        <v>6</v>
      </c>
      <c r="D2098">
        <v>42</v>
      </c>
      <c r="E2098">
        <v>0.7</v>
      </c>
      <c r="F2098">
        <v>26.5</v>
      </c>
      <c r="G2098">
        <v>26.5</v>
      </c>
    </row>
    <row r="2099" spans="1:7">
      <c r="A2099" s="302" t="s">
        <v>20894</v>
      </c>
      <c r="B2099" s="302" t="s">
        <v>24241</v>
      </c>
      <c r="C2099">
        <v>6</v>
      </c>
      <c r="D2099">
        <v>44</v>
      </c>
      <c r="E2099">
        <v>1</v>
      </c>
      <c r="F2099">
        <v>29.25</v>
      </c>
      <c r="G2099">
        <v>28.37</v>
      </c>
    </row>
    <row r="2100" spans="1:7">
      <c r="A2100" s="302" t="s">
        <v>20895</v>
      </c>
      <c r="B2100" s="302" t="s">
        <v>24242</v>
      </c>
      <c r="C2100">
        <v>6</v>
      </c>
      <c r="D2100">
        <v>43.6</v>
      </c>
      <c r="E2100">
        <v>1</v>
      </c>
      <c r="F2100">
        <v>19.5</v>
      </c>
      <c r="G2100">
        <v>19.5</v>
      </c>
    </row>
    <row r="2101" spans="1:7">
      <c r="A2101" s="302" t="s">
        <v>20896</v>
      </c>
      <c r="B2101" s="302" t="s">
        <v>24243</v>
      </c>
      <c r="C2101">
        <v>6</v>
      </c>
      <c r="D2101">
        <v>42.5</v>
      </c>
      <c r="E2101">
        <v>1</v>
      </c>
      <c r="F2101">
        <v>18.25</v>
      </c>
      <c r="G2101">
        <v>17.7</v>
      </c>
    </row>
    <row r="2102" spans="1:7">
      <c r="A2102" s="302" t="s">
        <v>20897</v>
      </c>
      <c r="B2102" s="302" t="s">
        <v>24244</v>
      </c>
      <c r="C2102">
        <v>6</v>
      </c>
      <c r="D2102">
        <v>40</v>
      </c>
      <c r="E2102">
        <v>0.7</v>
      </c>
      <c r="F2102">
        <v>16.5</v>
      </c>
      <c r="G2102">
        <v>16.5</v>
      </c>
    </row>
    <row r="2103" spans="1:7">
      <c r="A2103" s="302" t="s">
        <v>20898</v>
      </c>
      <c r="B2103" s="302" t="s">
        <v>24245</v>
      </c>
      <c r="C2103">
        <v>6</v>
      </c>
      <c r="D2103">
        <v>46.4</v>
      </c>
      <c r="E2103">
        <v>0.7</v>
      </c>
      <c r="F2103">
        <v>27</v>
      </c>
      <c r="G2103">
        <v>27</v>
      </c>
    </row>
    <row r="2104" spans="1:7">
      <c r="A2104" s="302" t="s">
        <v>20899</v>
      </c>
      <c r="B2104" s="302" t="s">
        <v>24246</v>
      </c>
      <c r="C2104">
        <v>6</v>
      </c>
      <c r="D2104">
        <v>46.4</v>
      </c>
      <c r="E2104">
        <v>0.7</v>
      </c>
      <c r="F2104">
        <v>26</v>
      </c>
      <c r="G2104">
        <v>26</v>
      </c>
    </row>
    <row r="2105" spans="1:7">
      <c r="A2105" s="302" t="s">
        <v>27468</v>
      </c>
      <c r="B2105" s="302" t="s">
        <v>27469</v>
      </c>
      <c r="C2105">
        <v>6</v>
      </c>
      <c r="D2105">
        <v>46</v>
      </c>
      <c r="E2105">
        <v>0.7</v>
      </c>
      <c r="F2105">
        <v>20.350000000000001</v>
      </c>
      <c r="G2105">
        <v>19.739999999999998</v>
      </c>
    </row>
    <row r="2106" spans="1:7">
      <c r="A2106" s="302" t="s">
        <v>20900</v>
      </c>
      <c r="B2106" s="302" t="s">
        <v>24247</v>
      </c>
      <c r="C2106">
        <v>6</v>
      </c>
      <c r="D2106">
        <v>40</v>
      </c>
      <c r="E2106">
        <v>0.7</v>
      </c>
      <c r="F2106">
        <v>14.65</v>
      </c>
      <c r="G2106">
        <v>14.21</v>
      </c>
    </row>
    <row r="2107" spans="1:7">
      <c r="A2107" s="302" t="s">
        <v>27470</v>
      </c>
      <c r="B2107" s="302" t="s">
        <v>27471</v>
      </c>
      <c r="C2107">
        <v>6</v>
      </c>
      <c r="D2107">
        <v>30</v>
      </c>
      <c r="E2107">
        <v>0.7</v>
      </c>
      <c r="F2107">
        <v>8.65</v>
      </c>
      <c r="G2107">
        <v>8.39</v>
      </c>
    </row>
    <row r="2108" spans="1:7">
      <c r="A2108" s="302" t="s">
        <v>27472</v>
      </c>
      <c r="B2108" s="302" t="s">
        <v>27473</v>
      </c>
      <c r="C2108">
        <v>6</v>
      </c>
      <c r="D2108">
        <v>30</v>
      </c>
      <c r="E2108">
        <v>0.7</v>
      </c>
      <c r="F2108">
        <v>7.05</v>
      </c>
      <c r="G2108">
        <v>6.84</v>
      </c>
    </row>
    <row r="2109" spans="1:7">
      <c r="A2109" s="302" t="s">
        <v>27474</v>
      </c>
      <c r="B2109" s="302" t="s">
        <v>27475</v>
      </c>
      <c r="C2109">
        <v>6</v>
      </c>
      <c r="D2109">
        <v>30</v>
      </c>
      <c r="E2109">
        <v>0.7</v>
      </c>
      <c r="F2109">
        <v>6.55</v>
      </c>
      <c r="G2109">
        <v>6.35</v>
      </c>
    </row>
    <row r="2110" spans="1:7">
      <c r="A2110" s="302" t="s">
        <v>20901</v>
      </c>
      <c r="B2110" s="302" t="s">
        <v>24248</v>
      </c>
      <c r="C2110">
        <v>6</v>
      </c>
      <c r="D2110">
        <v>40</v>
      </c>
      <c r="E2110">
        <v>1</v>
      </c>
      <c r="F2110">
        <v>8.65</v>
      </c>
      <c r="G2110">
        <v>8.39</v>
      </c>
    </row>
    <row r="2111" spans="1:7">
      <c r="A2111" s="302" t="s">
        <v>20902</v>
      </c>
      <c r="B2111" s="302" t="s">
        <v>24249</v>
      </c>
      <c r="C2111">
        <v>12</v>
      </c>
      <c r="D2111">
        <v>40</v>
      </c>
      <c r="E2111">
        <v>0.7</v>
      </c>
      <c r="F2111">
        <v>21.75</v>
      </c>
      <c r="G2111">
        <v>21.1</v>
      </c>
    </row>
    <row r="2112" spans="1:7">
      <c r="A2112" s="302" t="s">
        <v>20903</v>
      </c>
      <c r="B2112" s="302" t="s">
        <v>24250</v>
      </c>
      <c r="C2112">
        <v>12</v>
      </c>
      <c r="D2112">
        <v>40</v>
      </c>
      <c r="E2112">
        <v>0.7</v>
      </c>
      <c r="F2112">
        <v>20.85</v>
      </c>
      <c r="G2112">
        <v>19.809999999999999</v>
      </c>
    </row>
    <row r="2113" spans="1:7">
      <c r="A2113" s="302" t="s">
        <v>27476</v>
      </c>
      <c r="B2113" s="302" t="s">
        <v>27477</v>
      </c>
      <c r="C2113">
        <v>6</v>
      </c>
      <c r="D2113">
        <v>20</v>
      </c>
      <c r="E2113">
        <v>0.7</v>
      </c>
      <c r="F2113">
        <v>19.25</v>
      </c>
      <c r="G2113">
        <v>18.670000000000002</v>
      </c>
    </row>
    <row r="2114" spans="1:7">
      <c r="A2114" s="302" t="s">
        <v>20904</v>
      </c>
      <c r="B2114" s="302" t="s">
        <v>24251</v>
      </c>
      <c r="C2114">
        <v>6</v>
      </c>
      <c r="D2114">
        <v>54</v>
      </c>
      <c r="E2114">
        <v>0.7</v>
      </c>
      <c r="F2114">
        <v>25</v>
      </c>
      <c r="G2114">
        <v>25</v>
      </c>
    </row>
    <row r="2115" spans="1:7">
      <c r="A2115" s="302" t="s">
        <v>27478</v>
      </c>
      <c r="B2115" s="302" t="s">
        <v>27479</v>
      </c>
      <c r="C2115">
        <v>6</v>
      </c>
      <c r="D2115">
        <v>40</v>
      </c>
      <c r="E2115">
        <v>0.7</v>
      </c>
      <c r="F2115">
        <v>11.45</v>
      </c>
      <c r="G2115">
        <v>11.11</v>
      </c>
    </row>
    <row r="2116" spans="1:7">
      <c r="A2116" s="302" t="s">
        <v>20905</v>
      </c>
      <c r="B2116" s="302" t="s">
        <v>24252</v>
      </c>
      <c r="C2116">
        <v>6</v>
      </c>
      <c r="D2116">
        <v>40</v>
      </c>
      <c r="E2116">
        <v>0.7</v>
      </c>
      <c r="F2116">
        <v>10.65</v>
      </c>
      <c r="G2116">
        <v>10.33</v>
      </c>
    </row>
    <row r="2117" spans="1:7">
      <c r="A2117" s="302" t="s">
        <v>20906</v>
      </c>
      <c r="B2117" s="302" t="s">
        <v>24253</v>
      </c>
      <c r="C2117">
        <v>24</v>
      </c>
      <c r="D2117">
        <v>40</v>
      </c>
      <c r="E2117">
        <v>0.5</v>
      </c>
      <c r="F2117">
        <v>4.55</v>
      </c>
      <c r="G2117">
        <v>4.41</v>
      </c>
    </row>
    <row r="2118" spans="1:7">
      <c r="A2118" s="302" t="s">
        <v>27480</v>
      </c>
      <c r="B2118" s="302" t="s">
        <v>27481</v>
      </c>
      <c r="C2118">
        <v>48</v>
      </c>
      <c r="D2118">
        <v>40</v>
      </c>
      <c r="E2118">
        <v>0.2</v>
      </c>
      <c r="F2118">
        <v>2.5499999999999998</v>
      </c>
      <c r="G2118">
        <v>2.4700000000000002</v>
      </c>
    </row>
    <row r="2119" spans="1:7">
      <c r="A2119" s="302" t="s">
        <v>20907</v>
      </c>
      <c r="B2119" s="302" t="s">
        <v>24254</v>
      </c>
      <c r="C2119">
        <v>6</v>
      </c>
      <c r="D2119">
        <v>40</v>
      </c>
      <c r="E2119">
        <v>0.7</v>
      </c>
      <c r="F2119">
        <v>5.25</v>
      </c>
      <c r="G2119">
        <v>5.09</v>
      </c>
    </row>
    <row r="2120" spans="1:7">
      <c r="A2120" s="302" t="s">
        <v>20908</v>
      </c>
      <c r="B2120" s="302" t="s">
        <v>24255</v>
      </c>
      <c r="C2120">
        <v>6</v>
      </c>
      <c r="D2120">
        <v>40</v>
      </c>
      <c r="E2120">
        <v>1.5</v>
      </c>
      <c r="F2120">
        <v>15.65</v>
      </c>
      <c r="G2120">
        <v>15.18</v>
      </c>
    </row>
    <row r="2121" spans="1:7">
      <c r="A2121" s="302" t="s">
        <v>20909</v>
      </c>
      <c r="B2121" s="302" t="s">
        <v>24256</v>
      </c>
      <c r="C2121">
        <v>6</v>
      </c>
      <c r="D2121">
        <v>40</v>
      </c>
      <c r="E2121">
        <v>1</v>
      </c>
      <c r="F2121">
        <v>6.5</v>
      </c>
      <c r="G2121">
        <v>6.5</v>
      </c>
    </row>
    <row r="2122" spans="1:7">
      <c r="A2122" s="302" t="s">
        <v>20910</v>
      </c>
      <c r="B2122" s="302" t="s">
        <v>24257</v>
      </c>
      <c r="C2122">
        <v>120</v>
      </c>
      <c r="D2122">
        <v>40</v>
      </c>
      <c r="E2122">
        <v>0.05</v>
      </c>
      <c r="F2122">
        <v>0.85</v>
      </c>
      <c r="G2122">
        <v>0.82</v>
      </c>
    </row>
    <row r="2123" spans="1:7">
      <c r="A2123" s="302" t="s">
        <v>20911</v>
      </c>
      <c r="B2123" s="302" t="s">
        <v>24258</v>
      </c>
      <c r="C2123">
        <v>6</v>
      </c>
      <c r="D2123">
        <v>50</v>
      </c>
      <c r="E2123">
        <v>0.7</v>
      </c>
      <c r="F2123">
        <v>12.15</v>
      </c>
      <c r="G2123">
        <v>12.15</v>
      </c>
    </row>
    <row r="2124" spans="1:7">
      <c r="A2124" s="302" t="s">
        <v>20912</v>
      </c>
      <c r="B2124" s="302" t="s">
        <v>24259</v>
      </c>
      <c r="C2124">
        <v>6</v>
      </c>
      <c r="D2124">
        <v>50</v>
      </c>
      <c r="E2124">
        <v>0.7</v>
      </c>
      <c r="F2124">
        <v>8</v>
      </c>
      <c r="G2124">
        <v>8</v>
      </c>
    </row>
    <row r="2125" spans="1:7">
      <c r="A2125" s="302" t="s">
        <v>20913</v>
      </c>
      <c r="B2125" s="302" t="s">
        <v>24260</v>
      </c>
      <c r="C2125">
        <v>6</v>
      </c>
      <c r="D2125">
        <v>50</v>
      </c>
      <c r="E2125">
        <v>1</v>
      </c>
      <c r="F2125">
        <v>10.95</v>
      </c>
      <c r="G2125">
        <v>10.62</v>
      </c>
    </row>
    <row r="2126" spans="1:7">
      <c r="A2126" s="302" t="s">
        <v>20914</v>
      </c>
      <c r="B2126" s="302" t="s">
        <v>24261</v>
      </c>
      <c r="C2126">
        <v>6</v>
      </c>
      <c r="D2126">
        <v>46</v>
      </c>
      <c r="E2126">
        <v>0.7</v>
      </c>
      <c r="F2126">
        <v>15.5</v>
      </c>
      <c r="G2126">
        <v>15.5</v>
      </c>
    </row>
    <row r="2127" spans="1:7">
      <c r="A2127" s="302" t="s">
        <v>27482</v>
      </c>
      <c r="B2127" s="302" t="s">
        <v>27483</v>
      </c>
      <c r="C2127">
        <v>6</v>
      </c>
      <c r="D2127">
        <v>41.87</v>
      </c>
      <c r="E2127">
        <v>0.7</v>
      </c>
      <c r="F2127">
        <v>42</v>
      </c>
      <c r="G2127">
        <v>42</v>
      </c>
    </row>
    <row r="2128" spans="1:7">
      <c r="A2128" s="302" t="s">
        <v>20915</v>
      </c>
      <c r="B2128" s="302" t="s">
        <v>24262</v>
      </c>
      <c r="C2128">
        <v>6</v>
      </c>
      <c r="D2128">
        <v>45</v>
      </c>
      <c r="E2128">
        <v>0.7</v>
      </c>
      <c r="F2128">
        <v>34.25</v>
      </c>
      <c r="G2128">
        <v>34.25</v>
      </c>
    </row>
    <row r="2129" spans="1:7">
      <c r="A2129" s="302" t="s">
        <v>20916</v>
      </c>
      <c r="B2129" s="302" t="s">
        <v>24263</v>
      </c>
      <c r="C2129">
        <v>6</v>
      </c>
      <c r="D2129">
        <v>49</v>
      </c>
      <c r="E2129">
        <v>0.7</v>
      </c>
      <c r="F2129">
        <v>13</v>
      </c>
      <c r="G2129">
        <v>13</v>
      </c>
    </row>
    <row r="2130" spans="1:7">
      <c r="A2130" s="302" t="s">
        <v>20917</v>
      </c>
      <c r="B2130" s="302" t="s">
        <v>24264</v>
      </c>
      <c r="C2130">
        <v>6</v>
      </c>
      <c r="D2130">
        <v>42</v>
      </c>
      <c r="E2130">
        <v>0.7</v>
      </c>
      <c r="F2130">
        <v>13</v>
      </c>
      <c r="G2130">
        <v>13</v>
      </c>
    </row>
    <row r="2131" spans="1:7">
      <c r="A2131" s="302" t="s">
        <v>20918</v>
      </c>
      <c r="B2131" s="302" t="s">
        <v>24265</v>
      </c>
      <c r="C2131">
        <v>6</v>
      </c>
      <c r="D2131">
        <v>42.2</v>
      </c>
      <c r="E2131">
        <v>0.1</v>
      </c>
      <c r="F2131">
        <v>8.35</v>
      </c>
      <c r="G2131">
        <v>8.1</v>
      </c>
    </row>
    <row r="2132" spans="1:7">
      <c r="A2132" s="302" t="s">
        <v>20919</v>
      </c>
      <c r="B2132" s="302" t="s">
        <v>24266</v>
      </c>
      <c r="C2132">
        <v>12</v>
      </c>
      <c r="D2132">
        <v>48.6</v>
      </c>
      <c r="E2132">
        <v>0.1</v>
      </c>
      <c r="F2132">
        <v>7.95</v>
      </c>
      <c r="G2132">
        <v>7.71</v>
      </c>
    </row>
    <row r="2133" spans="1:7">
      <c r="A2133" s="302" t="s">
        <v>20920</v>
      </c>
      <c r="B2133" s="302" t="s">
        <v>24266</v>
      </c>
      <c r="C2133">
        <v>6</v>
      </c>
      <c r="D2133">
        <v>48.6</v>
      </c>
      <c r="E2133">
        <v>0.1</v>
      </c>
      <c r="F2133">
        <v>7.95</v>
      </c>
      <c r="G2133">
        <v>7.55</v>
      </c>
    </row>
    <row r="2134" spans="1:7">
      <c r="A2134" s="302" t="s">
        <v>20921</v>
      </c>
      <c r="B2134" s="302" t="s">
        <v>24267</v>
      </c>
      <c r="C2134">
        <v>12</v>
      </c>
      <c r="D2134">
        <v>45.6</v>
      </c>
      <c r="E2134">
        <v>0.3</v>
      </c>
      <c r="F2134">
        <v>23.45</v>
      </c>
      <c r="G2134">
        <v>22.28</v>
      </c>
    </row>
    <row r="2135" spans="1:7">
      <c r="A2135" s="302" t="s">
        <v>20922</v>
      </c>
      <c r="B2135" s="302" t="s">
        <v>24268</v>
      </c>
      <c r="C2135">
        <v>6</v>
      </c>
      <c r="D2135">
        <v>46.1</v>
      </c>
      <c r="E2135">
        <v>0.1</v>
      </c>
      <c r="F2135">
        <v>7.95</v>
      </c>
      <c r="G2135">
        <v>7.55</v>
      </c>
    </row>
    <row r="2136" spans="1:7">
      <c r="A2136" s="302" t="s">
        <v>20923</v>
      </c>
      <c r="B2136" s="302" t="s">
        <v>24268</v>
      </c>
      <c r="C2136">
        <v>24</v>
      </c>
      <c r="D2136">
        <v>46.1</v>
      </c>
      <c r="E2136">
        <v>0.1</v>
      </c>
      <c r="F2136">
        <v>7.95</v>
      </c>
      <c r="G2136">
        <v>7.55</v>
      </c>
    </row>
    <row r="2137" spans="1:7">
      <c r="A2137" s="302" t="s">
        <v>20924</v>
      </c>
      <c r="B2137" s="302" t="s">
        <v>24269</v>
      </c>
      <c r="C2137">
        <v>6</v>
      </c>
      <c r="D2137">
        <v>40</v>
      </c>
      <c r="E2137">
        <v>0.7</v>
      </c>
      <c r="F2137">
        <v>39.85</v>
      </c>
      <c r="G2137">
        <v>38.65</v>
      </c>
    </row>
    <row r="2138" spans="1:7">
      <c r="A2138" s="302" t="s">
        <v>20925</v>
      </c>
      <c r="B2138" s="302" t="s">
        <v>24270</v>
      </c>
      <c r="C2138">
        <v>6</v>
      </c>
      <c r="D2138">
        <v>43</v>
      </c>
      <c r="E2138">
        <v>0.7</v>
      </c>
      <c r="F2138">
        <v>12.5</v>
      </c>
      <c r="G2138">
        <v>12.5</v>
      </c>
    </row>
    <row r="2139" spans="1:7">
      <c r="A2139" s="302" t="s">
        <v>20926</v>
      </c>
      <c r="B2139" s="302" t="s">
        <v>24271</v>
      </c>
      <c r="C2139">
        <v>12</v>
      </c>
      <c r="D2139">
        <v>53.5</v>
      </c>
      <c r="E2139">
        <v>0.5</v>
      </c>
      <c r="F2139">
        <v>14</v>
      </c>
      <c r="G2139">
        <v>14</v>
      </c>
    </row>
    <row r="2140" spans="1:7">
      <c r="A2140" s="302" t="s">
        <v>20927</v>
      </c>
      <c r="B2140" s="302" t="s">
        <v>24272</v>
      </c>
      <c r="C2140">
        <v>6</v>
      </c>
      <c r="D2140">
        <v>50</v>
      </c>
      <c r="E2140">
        <v>0.7</v>
      </c>
      <c r="F2140">
        <v>17.850000000000001</v>
      </c>
      <c r="G2140">
        <v>17.309999999999999</v>
      </c>
    </row>
    <row r="2141" spans="1:7">
      <c r="A2141" s="302" t="s">
        <v>20928</v>
      </c>
      <c r="B2141" s="302" t="s">
        <v>24273</v>
      </c>
      <c r="C2141">
        <v>12</v>
      </c>
      <c r="D2141">
        <v>50</v>
      </c>
      <c r="E2141">
        <v>1</v>
      </c>
      <c r="F2141">
        <v>16.25</v>
      </c>
      <c r="G2141">
        <v>16.25</v>
      </c>
    </row>
    <row r="2142" spans="1:7">
      <c r="A2142" s="302" t="s">
        <v>20929</v>
      </c>
      <c r="B2142" s="302" t="s">
        <v>24274</v>
      </c>
      <c r="C2142">
        <v>6</v>
      </c>
      <c r="D2142">
        <v>40</v>
      </c>
      <c r="E2142">
        <v>1</v>
      </c>
      <c r="F2142">
        <v>19.75</v>
      </c>
      <c r="G2142">
        <v>19.16</v>
      </c>
    </row>
    <row r="2143" spans="1:7">
      <c r="A2143" s="302" t="s">
        <v>20930</v>
      </c>
      <c r="B2143" s="302" t="s">
        <v>24275</v>
      </c>
      <c r="C2143">
        <v>120</v>
      </c>
      <c r="D2143">
        <v>40</v>
      </c>
      <c r="E2143">
        <v>0.05</v>
      </c>
      <c r="F2143">
        <v>1.1499999999999999</v>
      </c>
      <c r="G2143">
        <v>1.1200000000000001</v>
      </c>
    </row>
    <row r="2144" spans="1:7">
      <c r="A2144" s="302" t="s">
        <v>27484</v>
      </c>
      <c r="B2144" s="302" t="s">
        <v>27485</v>
      </c>
      <c r="C2144">
        <v>6</v>
      </c>
      <c r="D2144">
        <v>40</v>
      </c>
      <c r="E2144">
        <v>0.7</v>
      </c>
      <c r="F2144">
        <v>10.45</v>
      </c>
      <c r="G2144">
        <v>10.14</v>
      </c>
    </row>
    <row r="2145" spans="1:7">
      <c r="A2145" s="302" t="s">
        <v>27486</v>
      </c>
      <c r="B2145" s="302" t="s">
        <v>27487</v>
      </c>
      <c r="C2145">
        <v>6</v>
      </c>
      <c r="D2145">
        <v>40</v>
      </c>
      <c r="E2145">
        <v>1</v>
      </c>
      <c r="F2145">
        <v>14.15</v>
      </c>
      <c r="G2145">
        <v>13.73</v>
      </c>
    </row>
    <row r="2146" spans="1:7">
      <c r="A2146" s="302" t="s">
        <v>20931</v>
      </c>
      <c r="B2146" s="302" t="s">
        <v>24276</v>
      </c>
      <c r="C2146">
        <v>1</v>
      </c>
      <c r="D2146">
        <v>40</v>
      </c>
      <c r="E2146">
        <v>3</v>
      </c>
      <c r="F2146">
        <v>47.95</v>
      </c>
      <c r="G2146">
        <v>47.95</v>
      </c>
    </row>
    <row r="2147" spans="1:7">
      <c r="A2147" s="302" t="s">
        <v>20932</v>
      </c>
      <c r="B2147" s="302" t="s">
        <v>24277</v>
      </c>
      <c r="C2147">
        <v>6</v>
      </c>
      <c r="D2147">
        <v>43</v>
      </c>
      <c r="E2147">
        <v>0.7</v>
      </c>
      <c r="F2147">
        <v>14.65</v>
      </c>
      <c r="G2147">
        <v>14.21</v>
      </c>
    </row>
    <row r="2148" spans="1:7">
      <c r="A2148" s="302" t="s">
        <v>20933</v>
      </c>
      <c r="B2148" s="302" t="s">
        <v>24278</v>
      </c>
      <c r="C2148">
        <v>6</v>
      </c>
      <c r="D2148">
        <v>43</v>
      </c>
      <c r="E2148">
        <v>0.7</v>
      </c>
      <c r="F2148">
        <v>14.85</v>
      </c>
      <c r="G2148">
        <v>14.4</v>
      </c>
    </row>
    <row r="2149" spans="1:7">
      <c r="A2149" s="302" t="s">
        <v>20934</v>
      </c>
      <c r="B2149" s="302" t="s">
        <v>24279</v>
      </c>
      <c r="C2149">
        <v>6</v>
      </c>
      <c r="D2149">
        <v>45</v>
      </c>
      <c r="E2149">
        <v>1</v>
      </c>
      <c r="F2149">
        <v>84.95</v>
      </c>
      <c r="G2149">
        <v>84.95</v>
      </c>
    </row>
    <row r="2150" spans="1:7">
      <c r="A2150" s="302" t="s">
        <v>27488</v>
      </c>
      <c r="B2150" s="302" t="s">
        <v>27489</v>
      </c>
      <c r="C2150">
        <v>6</v>
      </c>
      <c r="D2150">
        <v>45</v>
      </c>
      <c r="E2150">
        <v>0.7</v>
      </c>
      <c r="F2150">
        <v>25.75</v>
      </c>
      <c r="G2150">
        <v>24.98</v>
      </c>
    </row>
    <row r="2151" spans="1:7">
      <c r="A2151" s="302" t="s">
        <v>20935</v>
      </c>
      <c r="B2151" s="302" t="s">
        <v>24280</v>
      </c>
      <c r="C2151">
        <v>6</v>
      </c>
      <c r="D2151">
        <v>50</v>
      </c>
      <c r="E2151">
        <v>0.7</v>
      </c>
      <c r="F2151">
        <v>24.65</v>
      </c>
      <c r="G2151">
        <v>24.65</v>
      </c>
    </row>
    <row r="2152" spans="1:7">
      <c r="A2152" s="302" t="s">
        <v>20936</v>
      </c>
      <c r="B2152" s="302" t="s">
        <v>24281</v>
      </c>
      <c r="C2152">
        <v>12</v>
      </c>
      <c r="D2152">
        <v>45</v>
      </c>
      <c r="E2152">
        <v>0.35</v>
      </c>
      <c r="F2152">
        <v>12.15</v>
      </c>
      <c r="G2152">
        <v>11.79</v>
      </c>
    </row>
    <row r="2153" spans="1:7">
      <c r="A2153" s="302" t="s">
        <v>20937</v>
      </c>
      <c r="B2153" s="302" t="s">
        <v>24282</v>
      </c>
      <c r="C2153">
        <v>6</v>
      </c>
      <c r="D2153">
        <v>45</v>
      </c>
      <c r="E2153">
        <v>0.7</v>
      </c>
      <c r="F2153">
        <v>11</v>
      </c>
      <c r="G2153">
        <v>11</v>
      </c>
    </row>
    <row r="2154" spans="1:7">
      <c r="A2154" s="302" t="s">
        <v>20938</v>
      </c>
      <c r="B2154" s="302" t="s">
        <v>24283</v>
      </c>
      <c r="C2154">
        <v>12</v>
      </c>
      <c r="D2154">
        <v>45</v>
      </c>
      <c r="E2154">
        <v>1</v>
      </c>
      <c r="F2154">
        <v>17.45</v>
      </c>
      <c r="G2154">
        <v>17.45</v>
      </c>
    </row>
    <row r="2155" spans="1:7">
      <c r="A2155" s="302" t="s">
        <v>20939</v>
      </c>
      <c r="B2155" s="302" t="s">
        <v>24284</v>
      </c>
      <c r="C2155">
        <v>12</v>
      </c>
      <c r="D2155">
        <v>53.5</v>
      </c>
      <c r="E2155">
        <v>0.5</v>
      </c>
      <c r="F2155">
        <v>14</v>
      </c>
      <c r="G2155">
        <v>14</v>
      </c>
    </row>
    <row r="2156" spans="1:7">
      <c r="A2156" s="302" t="s">
        <v>20940</v>
      </c>
      <c r="B2156" s="302" t="s">
        <v>24285</v>
      </c>
      <c r="C2156">
        <v>6</v>
      </c>
      <c r="D2156">
        <v>50</v>
      </c>
      <c r="E2156">
        <v>0.7</v>
      </c>
      <c r="F2156">
        <v>19.95</v>
      </c>
      <c r="G2156">
        <v>19.350000000000001</v>
      </c>
    </row>
    <row r="2157" spans="1:7">
      <c r="A2157" s="302" t="s">
        <v>20941</v>
      </c>
      <c r="B2157" s="302" t="s">
        <v>24286</v>
      </c>
      <c r="C2157">
        <v>6</v>
      </c>
      <c r="D2157">
        <v>46</v>
      </c>
      <c r="E2157">
        <v>0.7</v>
      </c>
      <c r="F2157">
        <v>24.85</v>
      </c>
      <c r="G2157">
        <v>24.1</v>
      </c>
    </row>
    <row r="2158" spans="1:7">
      <c r="A2158" s="302" t="s">
        <v>20942</v>
      </c>
      <c r="B2158" s="302" t="s">
        <v>24287</v>
      </c>
      <c r="C2158">
        <v>6</v>
      </c>
      <c r="D2158">
        <v>46</v>
      </c>
      <c r="E2158">
        <v>0.7</v>
      </c>
      <c r="F2158">
        <v>60.35</v>
      </c>
      <c r="G2158">
        <v>58.54</v>
      </c>
    </row>
    <row r="2159" spans="1:7">
      <c r="A2159" s="302" t="s">
        <v>20943</v>
      </c>
      <c r="B2159" s="302" t="s">
        <v>24288</v>
      </c>
      <c r="C2159">
        <v>6</v>
      </c>
      <c r="D2159">
        <v>46</v>
      </c>
      <c r="E2159">
        <v>0.7</v>
      </c>
      <c r="F2159">
        <v>44.35</v>
      </c>
      <c r="G2159">
        <v>43.02</v>
      </c>
    </row>
    <row r="2160" spans="1:7">
      <c r="A2160" s="302" t="s">
        <v>20944</v>
      </c>
      <c r="B2160" s="302" t="s">
        <v>24289</v>
      </c>
      <c r="C2160">
        <v>6</v>
      </c>
      <c r="D2160">
        <v>35</v>
      </c>
      <c r="E2160">
        <v>0.7</v>
      </c>
      <c r="F2160">
        <v>5.75</v>
      </c>
      <c r="G2160">
        <v>5.58</v>
      </c>
    </row>
    <row r="2161" spans="1:7">
      <c r="A2161" s="302" t="s">
        <v>20945</v>
      </c>
      <c r="B2161" s="302" t="s">
        <v>24290</v>
      </c>
      <c r="C2161">
        <v>6</v>
      </c>
      <c r="D2161">
        <v>35</v>
      </c>
      <c r="E2161">
        <v>1</v>
      </c>
      <c r="F2161">
        <v>7.85</v>
      </c>
      <c r="G2161">
        <v>7.61</v>
      </c>
    </row>
    <row r="2162" spans="1:7">
      <c r="A2162" s="302" t="s">
        <v>20946</v>
      </c>
      <c r="B2162" s="302" t="s">
        <v>24291</v>
      </c>
      <c r="C2162">
        <v>6</v>
      </c>
      <c r="D2162">
        <v>35</v>
      </c>
      <c r="E2162">
        <v>1</v>
      </c>
      <c r="F2162">
        <v>7.85</v>
      </c>
      <c r="G2162">
        <v>7.61</v>
      </c>
    </row>
    <row r="2163" spans="1:7">
      <c r="A2163" s="302" t="s">
        <v>27490</v>
      </c>
      <c r="B2163" s="302" t="s">
        <v>27491</v>
      </c>
      <c r="C2163">
        <v>12</v>
      </c>
      <c r="D2163">
        <v>35</v>
      </c>
      <c r="E2163">
        <v>0.1</v>
      </c>
      <c r="F2163">
        <v>1.45</v>
      </c>
      <c r="G2163">
        <v>1.41</v>
      </c>
    </row>
    <row r="2164" spans="1:7">
      <c r="A2164" s="302" t="s">
        <v>27492</v>
      </c>
      <c r="B2164" s="302" t="s">
        <v>27493</v>
      </c>
      <c r="C2164">
        <v>48</v>
      </c>
      <c r="D2164">
        <v>35</v>
      </c>
      <c r="E2164">
        <v>0.2</v>
      </c>
      <c r="F2164">
        <v>2.15</v>
      </c>
      <c r="G2164">
        <v>2.15</v>
      </c>
    </row>
    <row r="2165" spans="1:7">
      <c r="A2165" s="302" t="s">
        <v>20947</v>
      </c>
      <c r="B2165" s="302" t="s">
        <v>24292</v>
      </c>
      <c r="C2165">
        <v>6</v>
      </c>
      <c r="D2165">
        <v>35</v>
      </c>
      <c r="E2165">
        <v>0.5</v>
      </c>
      <c r="F2165">
        <v>4.45</v>
      </c>
      <c r="G2165">
        <v>4.45</v>
      </c>
    </row>
    <row r="2166" spans="1:7">
      <c r="A2166" s="302" t="s">
        <v>20948</v>
      </c>
      <c r="B2166" s="302" t="s">
        <v>24293</v>
      </c>
      <c r="C2166">
        <v>6</v>
      </c>
      <c r="D2166">
        <v>35</v>
      </c>
      <c r="E2166">
        <v>1.75</v>
      </c>
      <c r="F2166">
        <v>14.85</v>
      </c>
      <c r="G2166">
        <v>14.4</v>
      </c>
    </row>
    <row r="2167" spans="1:7">
      <c r="A2167" s="302" t="s">
        <v>20949</v>
      </c>
      <c r="B2167" s="302" t="s">
        <v>24294</v>
      </c>
      <c r="C2167">
        <v>6</v>
      </c>
      <c r="D2167">
        <v>33</v>
      </c>
      <c r="E2167">
        <v>1</v>
      </c>
      <c r="F2167">
        <v>11.75</v>
      </c>
      <c r="G2167">
        <v>11.4</v>
      </c>
    </row>
    <row r="2168" spans="1:7">
      <c r="A2168" s="302" t="s">
        <v>20950</v>
      </c>
      <c r="B2168" s="302" t="s">
        <v>24295</v>
      </c>
      <c r="C2168">
        <v>6</v>
      </c>
      <c r="D2168">
        <v>38</v>
      </c>
      <c r="E2168">
        <v>0.5</v>
      </c>
      <c r="F2168">
        <v>13.45</v>
      </c>
      <c r="G2168">
        <v>13.05</v>
      </c>
    </row>
    <row r="2169" spans="1:7">
      <c r="A2169" s="302" t="s">
        <v>20951</v>
      </c>
      <c r="B2169" s="302" t="s">
        <v>24296</v>
      </c>
      <c r="C2169">
        <v>6</v>
      </c>
      <c r="D2169">
        <v>38</v>
      </c>
      <c r="E2169">
        <v>1</v>
      </c>
      <c r="F2169">
        <v>18.649999999999999</v>
      </c>
      <c r="G2169">
        <v>18.09</v>
      </c>
    </row>
    <row r="2170" spans="1:7">
      <c r="A2170" s="302" t="s">
        <v>27494</v>
      </c>
      <c r="B2170" s="302" t="s">
        <v>27495</v>
      </c>
      <c r="C2170">
        <v>6</v>
      </c>
      <c r="D2170">
        <v>35</v>
      </c>
      <c r="E2170">
        <v>1.75</v>
      </c>
      <c r="F2170">
        <v>15.85</v>
      </c>
      <c r="G2170">
        <v>15.85</v>
      </c>
    </row>
    <row r="2171" spans="1:7">
      <c r="A2171" s="302" t="s">
        <v>20952</v>
      </c>
      <c r="B2171" s="302" t="s">
        <v>24297</v>
      </c>
      <c r="C2171">
        <v>10</v>
      </c>
      <c r="D2171">
        <v>35</v>
      </c>
      <c r="E2171">
        <v>0.5</v>
      </c>
      <c r="F2171">
        <v>7.85</v>
      </c>
      <c r="G2171">
        <v>7.61</v>
      </c>
    </row>
    <row r="2172" spans="1:7">
      <c r="A2172" s="302" t="s">
        <v>20953</v>
      </c>
      <c r="B2172" s="302" t="s">
        <v>24298</v>
      </c>
      <c r="C2172">
        <v>6</v>
      </c>
      <c r="D2172">
        <v>43</v>
      </c>
      <c r="E2172">
        <v>0.7</v>
      </c>
      <c r="F2172">
        <v>22.65</v>
      </c>
      <c r="G2172">
        <v>21.97</v>
      </c>
    </row>
    <row r="2173" spans="1:7">
      <c r="A2173" s="302" t="s">
        <v>20954</v>
      </c>
      <c r="B2173" s="302" t="s">
        <v>24299</v>
      </c>
      <c r="C2173">
        <v>6</v>
      </c>
      <c r="D2173">
        <v>65</v>
      </c>
      <c r="E2173">
        <v>0.5</v>
      </c>
      <c r="F2173">
        <v>12.25</v>
      </c>
      <c r="G2173">
        <v>11.88</v>
      </c>
    </row>
    <row r="2174" spans="1:7">
      <c r="A2174" s="302" t="s">
        <v>20955</v>
      </c>
      <c r="B2174" s="302" t="s">
        <v>24300</v>
      </c>
      <c r="C2174">
        <v>6</v>
      </c>
      <c r="D2174">
        <v>45</v>
      </c>
      <c r="E2174">
        <v>0.7</v>
      </c>
      <c r="F2174">
        <v>19.5</v>
      </c>
      <c r="G2174">
        <v>19.5</v>
      </c>
    </row>
    <row r="2175" spans="1:7">
      <c r="A2175" s="302" t="s">
        <v>27496</v>
      </c>
      <c r="B2175" s="302" t="s">
        <v>27497</v>
      </c>
      <c r="C2175">
        <v>6</v>
      </c>
      <c r="D2175">
        <v>43</v>
      </c>
      <c r="E2175">
        <v>0.7</v>
      </c>
      <c r="F2175">
        <v>16</v>
      </c>
      <c r="G2175">
        <v>16</v>
      </c>
    </row>
    <row r="2176" spans="1:7">
      <c r="A2176" s="302" t="s">
        <v>27498</v>
      </c>
      <c r="B2176" s="302" t="s">
        <v>27499</v>
      </c>
      <c r="C2176">
        <v>3</v>
      </c>
      <c r="D2176">
        <v>46</v>
      </c>
      <c r="E2176">
        <v>0.7</v>
      </c>
      <c r="F2176">
        <v>89.75</v>
      </c>
      <c r="G2176">
        <v>87.06</v>
      </c>
    </row>
    <row r="2177" spans="1:7">
      <c r="A2177" s="302" t="s">
        <v>27500</v>
      </c>
      <c r="B2177" s="302" t="s">
        <v>27501</v>
      </c>
      <c r="C2177">
        <v>6</v>
      </c>
      <c r="D2177">
        <v>40</v>
      </c>
      <c r="E2177">
        <v>0.7</v>
      </c>
      <c r="F2177">
        <v>21.45</v>
      </c>
      <c r="G2177">
        <v>20.81</v>
      </c>
    </row>
    <row r="2178" spans="1:7">
      <c r="A2178" s="302" t="s">
        <v>20956</v>
      </c>
      <c r="B2178" s="302" t="s">
        <v>24301</v>
      </c>
      <c r="C2178">
        <v>6</v>
      </c>
      <c r="D2178">
        <v>40</v>
      </c>
      <c r="E2178">
        <v>0.7</v>
      </c>
      <c r="F2178">
        <v>17.649999999999999</v>
      </c>
      <c r="G2178">
        <v>17.649999999999999</v>
      </c>
    </row>
    <row r="2179" spans="1:7">
      <c r="A2179" s="302" t="s">
        <v>20957</v>
      </c>
      <c r="B2179" s="302" t="s">
        <v>24302</v>
      </c>
      <c r="C2179">
        <v>6</v>
      </c>
      <c r="D2179">
        <v>40</v>
      </c>
      <c r="E2179">
        <v>1</v>
      </c>
      <c r="F2179">
        <v>15.75</v>
      </c>
      <c r="G2179">
        <v>15.28</v>
      </c>
    </row>
    <row r="2180" spans="1:7">
      <c r="A2180" s="302" t="s">
        <v>27502</v>
      </c>
      <c r="B2180" s="302" t="s">
        <v>27503</v>
      </c>
      <c r="C2180">
        <v>6</v>
      </c>
      <c r="D2180">
        <v>46</v>
      </c>
      <c r="E2180">
        <v>0.7</v>
      </c>
      <c r="F2180">
        <v>30.75</v>
      </c>
      <c r="G2180">
        <v>29.83</v>
      </c>
    </row>
    <row r="2181" spans="1:7">
      <c r="A2181" s="302" t="s">
        <v>27504</v>
      </c>
      <c r="B2181" s="302" t="s">
        <v>27505</v>
      </c>
      <c r="C2181">
        <v>6</v>
      </c>
      <c r="D2181">
        <v>40</v>
      </c>
      <c r="E2181">
        <v>1</v>
      </c>
      <c r="F2181">
        <v>18.95</v>
      </c>
      <c r="G2181">
        <v>18.38</v>
      </c>
    </row>
    <row r="2182" spans="1:7">
      <c r="A2182" s="302" t="s">
        <v>20958</v>
      </c>
      <c r="B2182" s="302" t="s">
        <v>24303</v>
      </c>
      <c r="C2182">
        <v>6</v>
      </c>
      <c r="D2182">
        <v>40</v>
      </c>
      <c r="E2182">
        <v>0.7</v>
      </c>
      <c r="F2182">
        <v>17.649999999999999</v>
      </c>
      <c r="G2182">
        <v>17.12</v>
      </c>
    </row>
    <row r="2183" spans="1:7">
      <c r="A2183" s="302" t="s">
        <v>20959</v>
      </c>
      <c r="B2183" s="302" t="s">
        <v>24304</v>
      </c>
      <c r="C2183">
        <v>6</v>
      </c>
      <c r="D2183">
        <v>43</v>
      </c>
      <c r="E2183">
        <v>0.7</v>
      </c>
      <c r="F2183">
        <v>22</v>
      </c>
      <c r="G2183">
        <v>22</v>
      </c>
    </row>
    <row r="2184" spans="1:7">
      <c r="A2184" s="302" t="s">
        <v>20960</v>
      </c>
      <c r="B2184" s="302" t="s">
        <v>24305</v>
      </c>
      <c r="C2184">
        <v>6</v>
      </c>
      <c r="D2184">
        <v>43</v>
      </c>
      <c r="E2184">
        <v>0.7</v>
      </c>
      <c r="F2184">
        <v>54.75</v>
      </c>
      <c r="G2184">
        <v>53.11</v>
      </c>
    </row>
    <row r="2185" spans="1:7">
      <c r="A2185" s="302" t="s">
        <v>20961</v>
      </c>
      <c r="B2185" s="302" t="s">
        <v>24306</v>
      </c>
      <c r="C2185">
        <v>6</v>
      </c>
      <c r="D2185">
        <v>40</v>
      </c>
      <c r="E2185">
        <v>0.7</v>
      </c>
      <c r="F2185">
        <v>20.85</v>
      </c>
      <c r="G2185">
        <v>20.22</v>
      </c>
    </row>
    <row r="2186" spans="1:7">
      <c r="A2186" s="302" t="s">
        <v>27506</v>
      </c>
      <c r="B2186" s="302" t="s">
        <v>27507</v>
      </c>
      <c r="C2186">
        <v>6</v>
      </c>
      <c r="D2186">
        <v>40</v>
      </c>
      <c r="E2186">
        <v>0.7</v>
      </c>
      <c r="F2186">
        <v>12.95</v>
      </c>
      <c r="G2186">
        <v>12.56</v>
      </c>
    </row>
    <row r="2187" spans="1:7">
      <c r="A2187" s="302" t="s">
        <v>20962</v>
      </c>
      <c r="B2187" s="302" t="s">
        <v>24307</v>
      </c>
      <c r="C2187">
        <v>6</v>
      </c>
      <c r="D2187">
        <v>40</v>
      </c>
      <c r="E2187">
        <v>0.7</v>
      </c>
      <c r="F2187">
        <v>15.65</v>
      </c>
      <c r="G2187">
        <v>15.18</v>
      </c>
    </row>
    <row r="2188" spans="1:7">
      <c r="A2188" s="302" t="s">
        <v>20963</v>
      </c>
      <c r="B2188" s="302" t="s">
        <v>24308</v>
      </c>
      <c r="C2188">
        <v>6</v>
      </c>
      <c r="D2188">
        <v>40</v>
      </c>
      <c r="E2188">
        <v>1</v>
      </c>
      <c r="F2188">
        <v>28</v>
      </c>
      <c r="G2188">
        <v>28</v>
      </c>
    </row>
    <row r="2189" spans="1:7">
      <c r="A2189" s="302" t="s">
        <v>20964</v>
      </c>
      <c r="B2189" s="302" t="s">
        <v>24309</v>
      </c>
      <c r="C2189">
        <v>6</v>
      </c>
      <c r="D2189">
        <v>40</v>
      </c>
      <c r="E2189">
        <v>0.7</v>
      </c>
      <c r="F2189">
        <v>22.95</v>
      </c>
      <c r="G2189">
        <v>22.26</v>
      </c>
    </row>
    <row r="2190" spans="1:7">
      <c r="A2190" s="302" t="s">
        <v>20965</v>
      </c>
      <c r="B2190" s="302" t="s">
        <v>24310</v>
      </c>
      <c r="C2190">
        <v>6</v>
      </c>
      <c r="D2190">
        <v>43</v>
      </c>
      <c r="E2190">
        <v>0.7</v>
      </c>
      <c r="F2190">
        <v>16.25</v>
      </c>
      <c r="G2190">
        <v>15.76</v>
      </c>
    </row>
    <row r="2191" spans="1:7">
      <c r="A2191" s="302" t="s">
        <v>27508</v>
      </c>
      <c r="B2191" s="302" t="s">
        <v>27509</v>
      </c>
      <c r="C2191">
        <v>120</v>
      </c>
      <c r="D2191">
        <v>40</v>
      </c>
      <c r="E2191">
        <v>0.05</v>
      </c>
      <c r="F2191">
        <v>1.05</v>
      </c>
      <c r="G2191">
        <v>1.02</v>
      </c>
    </row>
    <row r="2192" spans="1:7">
      <c r="A2192" s="302" t="s">
        <v>27510</v>
      </c>
      <c r="B2192" s="302" t="s">
        <v>27511</v>
      </c>
      <c r="C2192">
        <v>6</v>
      </c>
      <c r="D2192">
        <v>40</v>
      </c>
      <c r="E2192">
        <v>0.7</v>
      </c>
      <c r="F2192">
        <v>7.35</v>
      </c>
      <c r="G2192">
        <v>7.13</v>
      </c>
    </row>
    <row r="2193" spans="1:7">
      <c r="A2193" s="302" t="s">
        <v>20966</v>
      </c>
      <c r="B2193" s="302" t="s">
        <v>24311</v>
      </c>
      <c r="C2193">
        <v>12</v>
      </c>
      <c r="D2193">
        <v>40</v>
      </c>
      <c r="E2193">
        <v>1</v>
      </c>
      <c r="F2193">
        <v>7.25</v>
      </c>
      <c r="G2193">
        <v>7.03</v>
      </c>
    </row>
    <row r="2194" spans="1:7">
      <c r="A2194" s="302" t="s">
        <v>20967</v>
      </c>
      <c r="B2194" s="302" t="s">
        <v>24312</v>
      </c>
      <c r="C2194">
        <v>6</v>
      </c>
      <c r="D2194">
        <v>32.5</v>
      </c>
      <c r="E2194">
        <v>0.7</v>
      </c>
      <c r="F2194">
        <v>6.85</v>
      </c>
      <c r="G2194">
        <v>6.64</v>
      </c>
    </row>
    <row r="2195" spans="1:7">
      <c r="A2195" s="302" t="s">
        <v>20968</v>
      </c>
      <c r="B2195" s="302" t="s">
        <v>24313</v>
      </c>
      <c r="C2195">
        <v>12</v>
      </c>
      <c r="D2195">
        <v>43</v>
      </c>
      <c r="E2195">
        <v>1</v>
      </c>
      <c r="F2195">
        <v>12.65</v>
      </c>
      <c r="G2195">
        <v>12.27</v>
      </c>
    </row>
    <row r="2196" spans="1:7">
      <c r="A2196" s="302" t="s">
        <v>20969</v>
      </c>
      <c r="B2196" s="302" t="s">
        <v>24314</v>
      </c>
      <c r="C2196">
        <v>6</v>
      </c>
      <c r="D2196">
        <v>43</v>
      </c>
      <c r="E2196">
        <v>0.7</v>
      </c>
      <c r="F2196">
        <v>9.5500000000000007</v>
      </c>
      <c r="G2196">
        <v>9.26</v>
      </c>
    </row>
    <row r="2197" spans="1:7">
      <c r="A2197" s="302" t="s">
        <v>20970</v>
      </c>
      <c r="B2197" s="302" t="s">
        <v>24315</v>
      </c>
      <c r="C2197">
        <v>6</v>
      </c>
      <c r="D2197">
        <v>45</v>
      </c>
      <c r="E2197">
        <v>0.7</v>
      </c>
      <c r="F2197">
        <v>9.15</v>
      </c>
      <c r="G2197">
        <v>8.8800000000000008</v>
      </c>
    </row>
    <row r="2198" spans="1:7">
      <c r="A2198" s="302" t="s">
        <v>20971</v>
      </c>
      <c r="B2198" s="302" t="s">
        <v>24316</v>
      </c>
      <c r="C2198">
        <v>6</v>
      </c>
      <c r="D2198">
        <v>43</v>
      </c>
      <c r="E2198">
        <v>0.7</v>
      </c>
      <c r="F2198">
        <v>11.75</v>
      </c>
      <c r="G2198">
        <v>11.4</v>
      </c>
    </row>
    <row r="2199" spans="1:7">
      <c r="A2199" s="302" t="s">
        <v>20972</v>
      </c>
      <c r="B2199" s="302" t="s">
        <v>24317</v>
      </c>
      <c r="C2199">
        <v>6</v>
      </c>
      <c r="D2199">
        <v>32.5</v>
      </c>
      <c r="E2199">
        <v>0.7</v>
      </c>
      <c r="F2199">
        <v>6.95</v>
      </c>
      <c r="G2199">
        <v>6.74</v>
      </c>
    </row>
    <row r="2200" spans="1:7">
      <c r="A2200" s="302" t="s">
        <v>20973</v>
      </c>
      <c r="B2200" s="302" t="s">
        <v>24318</v>
      </c>
      <c r="C2200">
        <v>12</v>
      </c>
      <c r="D2200">
        <v>32.5</v>
      </c>
      <c r="E2200">
        <v>1</v>
      </c>
      <c r="F2200">
        <v>7.75</v>
      </c>
      <c r="G2200">
        <v>7.52</v>
      </c>
    </row>
    <row r="2201" spans="1:7">
      <c r="A2201" s="302" t="s">
        <v>20974</v>
      </c>
      <c r="B2201" s="302" t="s">
        <v>24319</v>
      </c>
      <c r="C2201">
        <v>6</v>
      </c>
      <c r="D2201">
        <v>55.5</v>
      </c>
      <c r="E2201">
        <v>0.7</v>
      </c>
      <c r="F2201">
        <v>135</v>
      </c>
      <c r="G2201">
        <v>135</v>
      </c>
    </row>
    <row r="2202" spans="1:7">
      <c r="A2202" s="302" t="s">
        <v>20975</v>
      </c>
      <c r="B2202" s="302" t="s">
        <v>24320</v>
      </c>
      <c r="C2202">
        <v>6</v>
      </c>
      <c r="D2202">
        <v>32.5</v>
      </c>
      <c r="E2202">
        <v>0.7</v>
      </c>
      <c r="F2202">
        <v>6.95</v>
      </c>
      <c r="G2202">
        <v>6.74</v>
      </c>
    </row>
    <row r="2203" spans="1:7">
      <c r="A2203" s="302" t="s">
        <v>20976</v>
      </c>
      <c r="B2203" s="302" t="s">
        <v>24321</v>
      </c>
      <c r="C2203">
        <v>6</v>
      </c>
      <c r="D2203">
        <v>32.5</v>
      </c>
      <c r="E2203">
        <v>0.7</v>
      </c>
      <c r="F2203">
        <v>6.85</v>
      </c>
      <c r="G2203">
        <v>6.64</v>
      </c>
    </row>
    <row r="2204" spans="1:7">
      <c r="A2204" s="302" t="s">
        <v>20977</v>
      </c>
      <c r="B2204" s="302" t="s">
        <v>24322</v>
      </c>
      <c r="C2204">
        <v>6</v>
      </c>
      <c r="D2204">
        <v>40</v>
      </c>
      <c r="E2204">
        <v>0.7</v>
      </c>
      <c r="F2204">
        <v>15.05</v>
      </c>
      <c r="G2204">
        <v>14.6</v>
      </c>
    </row>
    <row r="2205" spans="1:7">
      <c r="A2205" s="302" t="s">
        <v>27512</v>
      </c>
      <c r="B2205" s="302" t="s">
        <v>27513</v>
      </c>
      <c r="C2205">
        <v>4</v>
      </c>
      <c r="D2205">
        <v>43</v>
      </c>
      <c r="E2205">
        <v>0.7</v>
      </c>
      <c r="F2205">
        <v>8.75</v>
      </c>
      <c r="G2205">
        <v>8.49</v>
      </c>
    </row>
    <row r="2206" spans="1:7">
      <c r="A2206" s="302" t="s">
        <v>20978</v>
      </c>
      <c r="B2206" s="302" t="s">
        <v>24323</v>
      </c>
      <c r="C2206">
        <v>6</v>
      </c>
      <c r="D2206">
        <v>43</v>
      </c>
      <c r="E2206">
        <v>1</v>
      </c>
      <c r="F2206">
        <v>11.25</v>
      </c>
      <c r="G2206">
        <v>10.91</v>
      </c>
    </row>
    <row r="2207" spans="1:7">
      <c r="A2207" s="302" t="s">
        <v>20979</v>
      </c>
      <c r="B2207" s="302" t="s">
        <v>24324</v>
      </c>
      <c r="C2207">
        <v>4</v>
      </c>
      <c r="D2207">
        <v>43</v>
      </c>
      <c r="E2207">
        <v>0.5</v>
      </c>
      <c r="F2207">
        <v>17.25</v>
      </c>
      <c r="G2207">
        <v>16.73</v>
      </c>
    </row>
    <row r="2208" spans="1:7">
      <c r="A2208" s="302" t="s">
        <v>27514</v>
      </c>
      <c r="B2208" s="302" t="s">
        <v>27515</v>
      </c>
      <c r="C2208">
        <v>4</v>
      </c>
      <c r="D2208">
        <v>43</v>
      </c>
      <c r="E2208">
        <v>0.7</v>
      </c>
      <c r="F2208">
        <v>7.5</v>
      </c>
      <c r="G2208">
        <v>7.5</v>
      </c>
    </row>
    <row r="2209" spans="1:7">
      <c r="A2209" s="302" t="s">
        <v>20980</v>
      </c>
      <c r="B2209" s="302" t="s">
        <v>24325</v>
      </c>
      <c r="C2209">
        <v>6</v>
      </c>
      <c r="D2209">
        <v>40</v>
      </c>
      <c r="E2209">
        <v>0.7</v>
      </c>
      <c r="F2209">
        <v>16.95</v>
      </c>
      <c r="G2209">
        <v>16.440000000000001</v>
      </c>
    </row>
    <row r="2210" spans="1:7">
      <c r="A2210" s="302" t="s">
        <v>20981</v>
      </c>
      <c r="B2210" s="302" t="s">
        <v>24326</v>
      </c>
      <c r="C2210">
        <v>6</v>
      </c>
      <c r="D2210">
        <v>45</v>
      </c>
      <c r="E2210">
        <v>0.7</v>
      </c>
      <c r="F2210">
        <v>23.75</v>
      </c>
      <c r="G2210">
        <v>23.04</v>
      </c>
    </row>
    <row r="2211" spans="1:7">
      <c r="A2211" s="302" t="s">
        <v>20982</v>
      </c>
      <c r="B2211" s="302" t="s">
        <v>24327</v>
      </c>
      <c r="C2211">
        <v>6</v>
      </c>
      <c r="D2211">
        <v>40</v>
      </c>
      <c r="E2211">
        <v>0.7</v>
      </c>
      <c r="F2211">
        <v>17.05</v>
      </c>
      <c r="G2211">
        <v>16.2</v>
      </c>
    </row>
    <row r="2212" spans="1:7">
      <c r="A2212" s="302" t="s">
        <v>27516</v>
      </c>
      <c r="B2212" s="302" t="s">
        <v>27517</v>
      </c>
      <c r="C2212">
        <v>192</v>
      </c>
      <c r="D2212">
        <v>40</v>
      </c>
      <c r="E2212">
        <v>0.05</v>
      </c>
      <c r="F2212">
        <v>1.45</v>
      </c>
      <c r="G2212">
        <v>1.45</v>
      </c>
    </row>
    <row r="2213" spans="1:7">
      <c r="A2213" s="302" t="s">
        <v>27518</v>
      </c>
      <c r="B2213" s="302" t="s">
        <v>27519</v>
      </c>
      <c r="C2213">
        <v>24</v>
      </c>
      <c r="D2213">
        <v>40</v>
      </c>
      <c r="E2213">
        <v>0.2</v>
      </c>
      <c r="F2213">
        <v>6.85</v>
      </c>
      <c r="G2213">
        <v>6.64</v>
      </c>
    </row>
    <row r="2214" spans="1:7">
      <c r="A2214" s="302" t="s">
        <v>27520</v>
      </c>
      <c r="B2214" s="302" t="s">
        <v>27521</v>
      </c>
      <c r="C2214">
        <v>24</v>
      </c>
      <c r="D2214">
        <v>40</v>
      </c>
      <c r="E2214">
        <v>0.35</v>
      </c>
      <c r="F2214">
        <v>9.75</v>
      </c>
      <c r="G2214">
        <v>9.4600000000000009</v>
      </c>
    </row>
    <row r="2215" spans="1:7">
      <c r="A2215" s="302" t="s">
        <v>27522</v>
      </c>
      <c r="B2215" s="302" t="s">
        <v>27523</v>
      </c>
      <c r="C2215">
        <v>24</v>
      </c>
      <c r="D2215">
        <v>40</v>
      </c>
      <c r="E2215">
        <v>0.2</v>
      </c>
      <c r="F2215">
        <v>44.85</v>
      </c>
      <c r="G2215">
        <v>43.5</v>
      </c>
    </row>
    <row r="2216" spans="1:7">
      <c r="A2216" s="302" t="s">
        <v>20983</v>
      </c>
      <c r="B2216" s="302" t="s">
        <v>24328</v>
      </c>
      <c r="C2216">
        <v>3</v>
      </c>
      <c r="D2216">
        <v>43.8</v>
      </c>
      <c r="E2216">
        <v>1</v>
      </c>
      <c r="F2216">
        <v>241.55</v>
      </c>
      <c r="G2216">
        <v>229.47</v>
      </c>
    </row>
    <row r="2217" spans="1:7">
      <c r="A2217" s="302" t="s">
        <v>20984</v>
      </c>
      <c r="B2217" s="302" t="s">
        <v>24329</v>
      </c>
      <c r="C2217">
        <v>3</v>
      </c>
      <c r="D2217">
        <v>43.8</v>
      </c>
      <c r="E2217">
        <v>0.7</v>
      </c>
      <c r="F2217">
        <v>250</v>
      </c>
      <c r="G2217">
        <v>250</v>
      </c>
    </row>
    <row r="2218" spans="1:7">
      <c r="A2218" s="302" t="s">
        <v>20985</v>
      </c>
      <c r="B2218" s="302" t="s">
        <v>24330</v>
      </c>
      <c r="C2218">
        <v>4</v>
      </c>
      <c r="D2218">
        <v>40</v>
      </c>
      <c r="E2218">
        <v>0.7</v>
      </c>
      <c r="F2218">
        <v>170</v>
      </c>
      <c r="G2218">
        <v>170</v>
      </c>
    </row>
    <row r="2219" spans="1:7">
      <c r="A2219" s="302" t="s">
        <v>20986</v>
      </c>
      <c r="B2219" s="302" t="s">
        <v>24331</v>
      </c>
      <c r="C2219">
        <v>4</v>
      </c>
      <c r="D2219">
        <v>40</v>
      </c>
      <c r="E2219">
        <v>0.7</v>
      </c>
      <c r="F2219">
        <v>170</v>
      </c>
      <c r="G2219">
        <v>170</v>
      </c>
    </row>
    <row r="2220" spans="1:7">
      <c r="A2220" s="302" t="s">
        <v>20987</v>
      </c>
      <c r="B2220" s="302" t="s">
        <v>24332</v>
      </c>
      <c r="C2220">
        <v>6</v>
      </c>
      <c r="D2220">
        <v>55.8</v>
      </c>
      <c r="E2220">
        <v>1</v>
      </c>
      <c r="F2220">
        <v>160</v>
      </c>
      <c r="G2220">
        <v>160</v>
      </c>
    </row>
    <row r="2221" spans="1:7">
      <c r="A2221" s="302" t="s">
        <v>20988</v>
      </c>
      <c r="B2221" s="302" t="s">
        <v>24333</v>
      </c>
      <c r="C2221">
        <v>4</v>
      </c>
      <c r="D2221">
        <v>40</v>
      </c>
      <c r="E2221">
        <v>0.7</v>
      </c>
      <c r="F2221">
        <v>154.85</v>
      </c>
      <c r="G2221">
        <v>150.19999999999999</v>
      </c>
    </row>
    <row r="2222" spans="1:7">
      <c r="A2222" s="302" t="s">
        <v>20989</v>
      </c>
      <c r="B2222" s="302" t="s">
        <v>24334</v>
      </c>
      <c r="C2222">
        <v>12</v>
      </c>
      <c r="D2222">
        <v>40</v>
      </c>
      <c r="E2222">
        <v>1</v>
      </c>
      <c r="F2222">
        <v>21</v>
      </c>
      <c r="G2222">
        <v>21</v>
      </c>
    </row>
    <row r="2223" spans="1:7">
      <c r="A2223" s="302" t="s">
        <v>20990</v>
      </c>
      <c r="B2223" s="302" t="s">
        <v>24335</v>
      </c>
      <c r="C2223">
        <v>6</v>
      </c>
      <c r="D2223">
        <v>40</v>
      </c>
      <c r="E2223">
        <v>0.7</v>
      </c>
      <c r="F2223">
        <v>17.45</v>
      </c>
      <c r="G2223">
        <v>16.93</v>
      </c>
    </row>
    <row r="2224" spans="1:7">
      <c r="A2224" s="302" t="s">
        <v>20991</v>
      </c>
      <c r="B2224" s="302" t="s">
        <v>24336</v>
      </c>
      <c r="C2224">
        <v>6</v>
      </c>
      <c r="D2224">
        <v>40</v>
      </c>
      <c r="E2224">
        <v>1</v>
      </c>
      <c r="F2224">
        <v>31.95</v>
      </c>
      <c r="G2224">
        <v>31.95</v>
      </c>
    </row>
    <row r="2225" spans="1:7">
      <c r="A2225" s="302" t="s">
        <v>20992</v>
      </c>
      <c r="B2225" s="302" t="s">
        <v>24337</v>
      </c>
      <c r="C2225">
        <v>6</v>
      </c>
      <c r="D2225">
        <v>40</v>
      </c>
      <c r="E2225">
        <v>0.7</v>
      </c>
      <c r="F2225">
        <v>25.65</v>
      </c>
      <c r="G2225">
        <v>24.88</v>
      </c>
    </row>
    <row r="2226" spans="1:7">
      <c r="A2226" s="302" t="s">
        <v>20993</v>
      </c>
      <c r="B2226" s="302" t="s">
        <v>24338</v>
      </c>
      <c r="C2226">
        <v>6</v>
      </c>
      <c r="D2226">
        <v>43</v>
      </c>
      <c r="E2226">
        <v>0.7</v>
      </c>
      <c r="F2226">
        <v>26.25</v>
      </c>
      <c r="G2226">
        <v>25.46</v>
      </c>
    </row>
    <row r="2227" spans="1:7">
      <c r="A2227" s="302" t="s">
        <v>20994</v>
      </c>
      <c r="B2227" s="302" t="s">
        <v>24339</v>
      </c>
      <c r="C2227">
        <v>6</v>
      </c>
      <c r="D2227">
        <v>43</v>
      </c>
      <c r="E2227">
        <v>1</v>
      </c>
      <c r="F2227">
        <v>34.85</v>
      </c>
      <c r="G2227">
        <v>33.799999999999997</v>
      </c>
    </row>
    <row r="2228" spans="1:7">
      <c r="A2228" s="302" t="s">
        <v>20995</v>
      </c>
      <c r="B2228" s="302" t="s">
        <v>24340</v>
      </c>
      <c r="C2228">
        <v>24</v>
      </c>
      <c r="D2228">
        <v>40</v>
      </c>
      <c r="E2228">
        <v>0.2</v>
      </c>
      <c r="F2228">
        <v>2.85</v>
      </c>
      <c r="G2228">
        <v>2.76</v>
      </c>
    </row>
    <row r="2229" spans="1:7">
      <c r="A2229" s="302" t="s">
        <v>20996</v>
      </c>
      <c r="B2229" s="302" t="s">
        <v>24341</v>
      </c>
      <c r="C2229">
        <v>6</v>
      </c>
      <c r="D2229">
        <v>40</v>
      </c>
      <c r="E2229">
        <v>0.7</v>
      </c>
      <c r="F2229">
        <v>5.45</v>
      </c>
      <c r="G2229">
        <v>5.45</v>
      </c>
    </row>
    <row r="2230" spans="1:7">
      <c r="A2230" s="302" t="s">
        <v>20997</v>
      </c>
      <c r="B2230" s="302" t="s">
        <v>24342</v>
      </c>
      <c r="C2230">
        <v>4</v>
      </c>
      <c r="D2230">
        <v>40</v>
      </c>
      <c r="E2230">
        <v>3</v>
      </c>
      <c r="F2230">
        <v>28.45</v>
      </c>
      <c r="G2230">
        <v>28.45</v>
      </c>
    </row>
    <row r="2231" spans="1:7">
      <c r="A2231" s="302" t="s">
        <v>20998</v>
      </c>
      <c r="B2231" s="302" t="s">
        <v>24343</v>
      </c>
      <c r="C2231">
        <v>6</v>
      </c>
      <c r="D2231">
        <v>40</v>
      </c>
      <c r="E2231">
        <v>0.7</v>
      </c>
      <c r="F2231">
        <v>23.95</v>
      </c>
      <c r="G2231">
        <v>23.23</v>
      </c>
    </row>
    <row r="2232" spans="1:7">
      <c r="A2232" s="302" t="s">
        <v>20999</v>
      </c>
      <c r="B2232" s="302" t="s">
        <v>24344</v>
      </c>
      <c r="C2232">
        <v>12</v>
      </c>
      <c r="D2232">
        <v>38</v>
      </c>
      <c r="E2232">
        <v>1</v>
      </c>
      <c r="F2232">
        <v>9.65</v>
      </c>
      <c r="G2232">
        <v>9.36</v>
      </c>
    </row>
    <row r="2233" spans="1:7">
      <c r="A2233" s="302" t="s">
        <v>21000</v>
      </c>
      <c r="B2233" s="302" t="s">
        <v>24345</v>
      </c>
      <c r="C2233">
        <v>6</v>
      </c>
      <c r="D2233">
        <v>38</v>
      </c>
      <c r="E2233">
        <v>0.7</v>
      </c>
      <c r="F2233">
        <v>7.45</v>
      </c>
      <c r="G2233">
        <v>7.23</v>
      </c>
    </row>
    <row r="2234" spans="1:7">
      <c r="A2234" s="302" t="s">
        <v>21001</v>
      </c>
      <c r="B2234" s="302" t="s">
        <v>24346</v>
      </c>
      <c r="C2234">
        <v>12</v>
      </c>
      <c r="D2234">
        <v>38</v>
      </c>
      <c r="E2234">
        <v>1</v>
      </c>
      <c r="F2234">
        <v>9.15</v>
      </c>
      <c r="G2234">
        <v>8.8800000000000008</v>
      </c>
    </row>
    <row r="2235" spans="1:7">
      <c r="A2235" s="302" t="s">
        <v>27524</v>
      </c>
      <c r="B2235" s="302" t="s">
        <v>27525</v>
      </c>
      <c r="C2235">
        <v>6</v>
      </c>
      <c r="D2235">
        <v>40</v>
      </c>
      <c r="E2235">
        <v>0.7</v>
      </c>
      <c r="F2235">
        <v>41.45</v>
      </c>
      <c r="G2235">
        <v>40.21</v>
      </c>
    </row>
    <row r="2236" spans="1:7">
      <c r="A2236" s="302" t="s">
        <v>21002</v>
      </c>
      <c r="B2236" s="302" t="s">
        <v>24347</v>
      </c>
      <c r="C2236">
        <v>3</v>
      </c>
      <c r="D2236">
        <v>38</v>
      </c>
      <c r="E2236">
        <v>0.7</v>
      </c>
      <c r="F2236">
        <v>62.85</v>
      </c>
      <c r="G2236">
        <v>60.96</v>
      </c>
    </row>
    <row r="2237" spans="1:7">
      <c r="A2237" s="302" t="s">
        <v>21003</v>
      </c>
      <c r="B2237" s="302" t="s">
        <v>24348</v>
      </c>
      <c r="C2237">
        <v>6</v>
      </c>
      <c r="D2237">
        <v>38</v>
      </c>
      <c r="E2237">
        <v>0.7</v>
      </c>
      <c r="F2237">
        <v>12.75</v>
      </c>
      <c r="G2237">
        <v>12.37</v>
      </c>
    </row>
    <row r="2238" spans="1:7">
      <c r="A2238" s="302" t="s">
        <v>21004</v>
      </c>
      <c r="B2238" s="302" t="s">
        <v>24349</v>
      </c>
      <c r="C2238">
        <v>6</v>
      </c>
      <c r="D2238">
        <v>42</v>
      </c>
      <c r="E2238">
        <v>0.5</v>
      </c>
      <c r="F2238">
        <v>19.149999999999999</v>
      </c>
      <c r="G2238">
        <v>18.579999999999998</v>
      </c>
    </row>
    <row r="2239" spans="1:7">
      <c r="A2239" s="302" t="s">
        <v>21005</v>
      </c>
      <c r="B2239" s="302" t="s">
        <v>24350</v>
      </c>
      <c r="C2239">
        <v>6</v>
      </c>
      <c r="D2239">
        <v>40</v>
      </c>
      <c r="E2239">
        <v>0.7</v>
      </c>
      <c r="F2239">
        <v>12.85</v>
      </c>
      <c r="G2239">
        <v>12.46</v>
      </c>
    </row>
    <row r="2240" spans="1:7">
      <c r="A2240" s="302" t="s">
        <v>21006</v>
      </c>
      <c r="B2240" s="302" t="s">
        <v>24351</v>
      </c>
      <c r="C2240">
        <v>6</v>
      </c>
      <c r="D2240">
        <v>40</v>
      </c>
      <c r="E2240">
        <v>0.7</v>
      </c>
      <c r="F2240">
        <v>19.850000000000001</v>
      </c>
      <c r="G2240">
        <v>18.86</v>
      </c>
    </row>
    <row r="2241" spans="1:7">
      <c r="A2241" s="302" t="s">
        <v>21007</v>
      </c>
      <c r="B2241" s="302" t="s">
        <v>24352</v>
      </c>
      <c r="C2241">
        <v>6</v>
      </c>
      <c r="D2241">
        <v>45</v>
      </c>
      <c r="E2241">
        <v>0.5</v>
      </c>
      <c r="F2241">
        <v>14</v>
      </c>
      <c r="G2241">
        <v>14</v>
      </c>
    </row>
    <row r="2242" spans="1:7">
      <c r="A2242" s="302" t="s">
        <v>21008</v>
      </c>
      <c r="B2242" s="302" t="s">
        <v>24353</v>
      </c>
      <c r="C2242">
        <v>6</v>
      </c>
      <c r="D2242">
        <v>45</v>
      </c>
      <c r="E2242">
        <v>0.5</v>
      </c>
      <c r="F2242">
        <v>12</v>
      </c>
      <c r="G2242">
        <v>12</v>
      </c>
    </row>
    <row r="2243" spans="1:7">
      <c r="A2243" s="302" t="s">
        <v>21009</v>
      </c>
      <c r="B2243" s="302" t="s">
        <v>24354</v>
      </c>
      <c r="C2243">
        <v>6</v>
      </c>
      <c r="D2243">
        <v>59.45</v>
      </c>
      <c r="E2243">
        <v>0.5</v>
      </c>
      <c r="F2243">
        <v>27</v>
      </c>
      <c r="G2243">
        <v>27</v>
      </c>
    </row>
    <row r="2244" spans="1:7">
      <c r="A2244" s="302" t="s">
        <v>21010</v>
      </c>
      <c r="B2244" s="302" t="s">
        <v>24355</v>
      </c>
      <c r="C2244">
        <v>6</v>
      </c>
      <c r="D2244">
        <v>45</v>
      </c>
      <c r="E2244">
        <v>0.5</v>
      </c>
      <c r="F2244">
        <v>20.45</v>
      </c>
      <c r="G2244">
        <v>19.84</v>
      </c>
    </row>
    <row r="2245" spans="1:7">
      <c r="A2245" s="302" t="s">
        <v>21011</v>
      </c>
      <c r="B2245" s="302" t="s">
        <v>24356</v>
      </c>
      <c r="C2245">
        <v>6</v>
      </c>
      <c r="D2245">
        <v>45</v>
      </c>
      <c r="E2245">
        <v>0.5</v>
      </c>
      <c r="F2245">
        <v>20.75</v>
      </c>
      <c r="G2245">
        <v>20.13</v>
      </c>
    </row>
    <row r="2246" spans="1:7">
      <c r="A2246" s="302" t="s">
        <v>21012</v>
      </c>
      <c r="B2246" s="302" t="s">
        <v>24357</v>
      </c>
      <c r="C2246">
        <v>6</v>
      </c>
      <c r="D2246">
        <v>45</v>
      </c>
      <c r="E2246">
        <v>0.5</v>
      </c>
      <c r="F2246">
        <v>18.5</v>
      </c>
      <c r="G2246">
        <v>18.5</v>
      </c>
    </row>
    <row r="2247" spans="1:7">
      <c r="A2247" s="302" t="s">
        <v>21013</v>
      </c>
      <c r="B2247" s="302" t="s">
        <v>24358</v>
      </c>
      <c r="C2247">
        <v>6</v>
      </c>
      <c r="D2247">
        <v>45</v>
      </c>
      <c r="E2247">
        <v>0.5</v>
      </c>
      <c r="F2247">
        <v>12</v>
      </c>
      <c r="G2247">
        <v>12</v>
      </c>
    </row>
    <row r="2248" spans="1:7">
      <c r="A2248" s="302" t="s">
        <v>21014</v>
      </c>
      <c r="B2248" s="302" t="s">
        <v>24359</v>
      </c>
      <c r="C2248">
        <v>6</v>
      </c>
      <c r="D2248">
        <v>37.5</v>
      </c>
      <c r="E2248">
        <v>0.5</v>
      </c>
      <c r="F2248">
        <v>21.35</v>
      </c>
      <c r="G2248">
        <v>20.71</v>
      </c>
    </row>
    <row r="2249" spans="1:7">
      <c r="A2249" s="302" t="s">
        <v>21015</v>
      </c>
      <c r="B2249" s="302" t="s">
        <v>24360</v>
      </c>
      <c r="C2249">
        <v>6</v>
      </c>
      <c r="D2249">
        <v>40</v>
      </c>
      <c r="E2249">
        <v>0.7</v>
      </c>
      <c r="F2249">
        <v>4.45</v>
      </c>
      <c r="G2249">
        <v>4.32</v>
      </c>
    </row>
    <row r="2250" spans="1:7">
      <c r="A2250" s="302" t="s">
        <v>21016</v>
      </c>
      <c r="B2250" s="302" t="s">
        <v>24361</v>
      </c>
      <c r="C2250">
        <v>6</v>
      </c>
      <c r="D2250">
        <v>38</v>
      </c>
      <c r="E2250">
        <v>0.7</v>
      </c>
      <c r="F2250">
        <v>4.3499999999999996</v>
      </c>
      <c r="G2250">
        <v>4.22</v>
      </c>
    </row>
    <row r="2251" spans="1:7">
      <c r="A2251" s="302" t="s">
        <v>21017</v>
      </c>
      <c r="B2251" s="302" t="s">
        <v>24362</v>
      </c>
      <c r="C2251">
        <v>6</v>
      </c>
      <c r="D2251">
        <v>37.5</v>
      </c>
      <c r="E2251">
        <v>0.7</v>
      </c>
      <c r="F2251">
        <v>13.45</v>
      </c>
      <c r="G2251">
        <v>13.05</v>
      </c>
    </row>
    <row r="2252" spans="1:7">
      <c r="A2252" s="302" t="s">
        <v>21018</v>
      </c>
      <c r="B2252" s="302" t="s">
        <v>24363</v>
      </c>
      <c r="C2252">
        <v>6</v>
      </c>
      <c r="D2252">
        <v>37.5</v>
      </c>
      <c r="E2252">
        <v>0.7</v>
      </c>
      <c r="F2252">
        <v>14.75</v>
      </c>
      <c r="G2252">
        <v>14.31</v>
      </c>
    </row>
    <row r="2253" spans="1:7">
      <c r="A2253" s="302" t="s">
        <v>21019</v>
      </c>
      <c r="B2253" s="302" t="s">
        <v>24364</v>
      </c>
      <c r="C2253">
        <v>6</v>
      </c>
      <c r="D2253">
        <v>40</v>
      </c>
      <c r="E2253">
        <v>1</v>
      </c>
      <c r="F2253">
        <v>11.5</v>
      </c>
      <c r="G2253">
        <v>11.5</v>
      </c>
    </row>
    <row r="2254" spans="1:7">
      <c r="A2254" s="302" t="s">
        <v>21020</v>
      </c>
      <c r="B2254" s="302" t="s">
        <v>24365</v>
      </c>
      <c r="C2254">
        <v>6</v>
      </c>
      <c r="D2254">
        <v>40</v>
      </c>
      <c r="E2254">
        <v>0.7</v>
      </c>
      <c r="F2254">
        <v>17.350000000000001</v>
      </c>
      <c r="G2254">
        <v>16.48</v>
      </c>
    </row>
    <row r="2255" spans="1:7">
      <c r="A2255" s="302" t="s">
        <v>21021</v>
      </c>
      <c r="B2255" s="302" t="s">
        <v>24366</v>
      </c>
      <c r="C2255">
        <v>6</v>
      </c>
      <c r="D2255">
        <v>46.3</v>
      </c>
      <c r="E2255">
        <v>0.5</v>
      </c>
      <c r="F2255">
        <v>16.95</v>
      </c>
      <c r="G2255">
        <v>16.440000000000001</v>
      </c>
    </row>
    <row r="2256" spans="1:7">
      <c r="A2256" s="302" t="s">
        <v>27526</v>
      </c>
      <c r="B2256" s="302" t="s">
        <v>27527</v>
      </c>
      <c r="C2256">
        <v>6</v>
      </c>
      <c r="D2256">
        <v>40</v>
      </c>
      <c r="E2256">
        <v>0.7</v>
      </c>
      <c r="F2256">
        <v>58.45</v>
      </c>
      <c r="G2256">
        <v>56.7</v>
      </c>
    </row>
    <row r="2257" spans="1:7">
      <c r="A2257" s="302" t="s">
        <v>27528</v>
      </c>
      <c r="B2257" s="302" t="s">
        <v>27529</v>
      </c>
      <c r="C2257">
        <v>6</v>
      </c>
      <c r="D2257">
        <v>40</v>
      </c>
      <c r="E2257">
        <v>0.7</v>
      </c>
      <c r="F2257">
        <v>27.15</v>
      </c>
      <c r="G2257">
        <v>27.15</v>
      </c>
    </row>
    <row r="2258" spans="1:7">
      <c r="A2258" s="302" t="s">
        <v>27530</v>
      </c>
      <c r="B2258" s="302" t="s">
        <v>27531</v>
      </c>
      <c r="C2258">
        <v>6</v>
      </c>
      <c r="D2258">
        <v>40</v>
      </c>
      <c r="E2258">
        <v>0.7</v>
      </c>
      <c r="F2258">
        <v>24.35</v>
      </c>
      <c r="G2258">
        <v>23.62</v>
      </c>
    </row>
    <row r="2259" spans="1:7">
      <c r="A2259" s="302" t="s">
        <v>27532</v>
      </c>
      <c r="B2259" s="302" t="s">
        <v>27533</v>
      </c>
      <c r="C2259">
        <v>6</v>
      </c>
      <c r="D2259">
        <v>40</v>
      </c>
      <c r="E2259">
        <v>0.7</v>
      </c>
      <c r="F2259">
        <v>26.15</v>
      </c>
      <c r="G2259">
        <v>25.37</v>
      </c>
    </row>
    <row r="2260" spans="1:7">
      <c r="A2260" s="302" t="s">
        <v>21022</v>
      </c>
      <c r="B2260" s="302" t="s">
        <v>24367</v>
      </c>
      <c r="C2260">
        <v>6</v>
      </c>
      <c r="D2260">
        <v>16</v>
      </c>
      <c r="E2260">
        <v>0.7</v>
      </c>
      <c r="F2260">
        <v>8.85</v>
      </c>
      <c r="G2260">
        <v>8.58</v>
      </c>
    </row>
    <row r="2261" spans="1:7">
      <c r="A2261" s="302" t="s">
        <v>21023</v>
      </c>
      <c r="B2261" s="302" t="s">
        <v>24368</v>
      </c>
      <c r="C2261">
        <v>6</v>
      </c>
      <c r="D2261">
        <v>46</v>
      </c>
      <c r="E2261">
        <v>0.7</v>
      </c>
      <c r="F2261">
        <v>55.45</v>
      </c>
      <c r="G2261">
        <v>53.79</v>
      </c>
    </row>
    <row r="2262" spans="1:7">
      <c r="A2262" s="302" t="s">
        <v>21024</v>
      </c>
      <c r="B2262" s="302" t="s">
        <v>24369</v>
      </c>
      <c r="C2262">
        <v>6</v>
      </c>
      <c r="D2262">
        <v>20</v>
      </c>
      <c r="E2262">
        <v>0.7</v>
      </c>
      <c r="F2262">
        <v>15.75</v>
      </c>
      <c r="G2262">
        <v>14.96</v>
      </c>
    </row>
    <row r="2263" spans="1:7">
      <c r="A2263" s="302" t="s">
        <v>21025</v>
      </c>
      <c r="B2263" s="302" t="s">
        <v>24370</v>
      </c>
      <c r="C2263">
        <v>6</v>
      </c>
      <c r="D2263">
        <v>48</v>
      </c>
      <c r="E2263">
        <v>0.5</v>
      </c>
      <c r="F2263">
        <v>29.25</v>
      </c>
      <c r="G2263">
        <v>28.37</v>
      </c>
    </row>
    <row r="2264" spans="1:7">
      <c r="A2264" s="302" t="s">
        <v>21026</v>
      </c>
      <c r="B2264" s="302" t="s">
        <v>24371</v>
      </c>
      <c r="C2264">
        <v>6</v>
      </c>
      <c r="D2264">
        <v>48</v>
      </c>
      <c r="E2264">
        <v>0.5</v>
      </c>
      <c r="F2264">
        <v>27</v>
      </c>
      <c r="G2264">
        <v>27</v>
      </c>
    </row>
    <row r="2265" spans="1:7">
      <c r="A2265" s="302" t="s">
        <v>21027</v>
      </c>
      <c r="B2265" s="302" t="s">
        <v>24372</v>
      </c>
      <c r="C2265">
        <v>6</v>
      </c>
      <c r="D2265">
        <v>48</v>
      </c>
      <c r="E2265">
        <v>0.5</v>
      </c>
      <c r="F2265">
        <v>34.25</v>
      </c>
      <c r="G2265">
        <v>33.22</v>
      </c>
    </row>
    <row r="2266" spans="1:7">
      <c r="A2266" s="302" t="s">
        <v>27534</v>
      </c>
      <c r="B2266" s="302" t="s">
        <v>27535</v>
      </c>
      <c r="C2266">
        <v>6</v>
      </c>
      <c r="D2266">
        <v>43</v>
      </c>
      <c r="E2266">
        <v>0.7</v>
      </c>
      <c r="F2266">
        <v>16.5</v>
      </c>
      <c r="G2266">
        <v>16.5</v>
      </c>
    </row>
    <row r="2267" spans="1:7">
      <c r="A2267" s="302" t="s">
        <v>21028</v>
      </c>
      <c r="B2267" s="302" t="s">
        <v>24373</v>
      </c>
      <c r="C2267">
        <v>6</v>
      </c>
      <c r="D2267">
        <v>58</v>
      </c>
      <c r="E2267">
        <v>0.2</v>
      </c>
      <c r="F2267">
        <v>7</v>
      </c>
      <c r="G2267">
        <v>7</v>
      </c>
    </row>
    <row r="2268" spans="1:7">
      <c r="A2268" s="302" t="s">
        <v>21029</v>
      </c>
      <c r="B2268" s="302" t="s">
        <v>24374</v>
      </c>
      <c r="C2268">
        <v>12</v>
      </c>
      <c r="D2268">
        <v>59</v>
      </c>
      <c r="E2268">
        <v>0.2</v>
      </c>
      <c r="F2268">
        <v>6</v>
      </c>
      <c r="G2268">
        <v>6</v>
      </c>
    </row>
    <row r="2269" spans="1:7">
      <c r="A2269" s="302" t="s">
        <v>21030</v>
      </c>
      <c r="B2269" s="302" t="s">
        <v>24375</v>
      </c>
      <c r="C2269">
        <v>6</v>
      </c>
      <c r="D2269">
        <v>54.3</v>
      </c>
      <c r="E2269">
        <v>0.7</v>
      </c>
      <c r="F2269">
        <v>61.95</v>
      </c>
      <c r="G2269">
        <v>60.09</v>
      </c>
    </row>
    <row r="2270" spans="1:7">
      <c r="A2270" s="302" t="s">
        <v>21031</v>
      </c>
      <c r="B2270" s="302" t="s">
        <v>24376</v>
      </c>
      <c r="C2270">
        <v>6</v>
      </c>
      <c r="D2270">
        <v>45</v>
      </c>
      <c r="E2270">
        <v>1</v>
      </c>
      <c r="F2270">
        <v>37.15</v>
      </c>
      <c r="G2270">
        <v>36.04</v>
      </c>
    </row>
    <row r="2271" spans="1:7">
      <c r="A2271" s="302" t="s">
        <v>27536</v>
      </c>
      <c r="B2271" s="302" t="s">
        <v>27537</v>
      </c>
      <c r="C2271">
        <v>6</v>
      </c>
      <c r="D2271">
        <v>40</v>
      </c>
      <c r="E2271">
        <v>0.7</v>
      </c>
      <c r="F2271">
        <v>8.9499999999999993</v>
      </c>
      <c r="G2271">
        <v>8.68</v>
      </c>
    </row>
    <row r="2272" spans="1:7">
      <c r="A2272" s="302" t="s">
        <v>21032</v>
      </c>
      <c r="B2272" s="302" t="s">
        <v>24377</v>
      </c>
      <c r="C2272">
        <v>4</v>
      </c>
      <c r="D2272">
        <v>45</v>
      </c>
      <c r="E2272">
        <v>0.7</v>
      </c>
      <c r="F2272">
        <v>95.95</v>
      </c>
      <c r="G2272">
        <v>93.07</v>
      </c>
    </row>
    <row r="2273" spans="1:7">
      <c r="A2273" s="302" t="s">
        <v>21033</v>
      </c>
      <c r="B2273" s="302" t="s">
        <v>24378</v>
      </c>
      <c r="C2273">
        <v>6</v>
      </c>
      <c r="D2273">
        <v>63.8</v>
      </c>
      <c r="E2273">
        <v>0.7</v>
      </c>
      <c r="F2273">
        <v>24.15</v>
      </c>
      <c r="G2273">
        <v>23.43</v>
      </c>
    </row>
    <row r="2274" spans="1:7">
      <c r="A2274" s="302" t="s">
        <v>21034</v>
      </c>
      <c r="B2274" s="302" t="s">
        <v>24379</v>
      </c>
      <c r="C2274">
        <v>6</v>
      </c>
      <c r="D2274">
        <v>60.3</v>
      </c>
      <c r="E2274">
        <v>0.7</v>
      </c>
      <c r="F2274">
        <v>25.65</v>
      </c>
      <c r="G2274">
        <v>24.88</v>
      </c>
    </row>
    <row r="2275" spans="1:7">
      <c r="A2275" s="302" t="s">
        <v>21035</v>
      </c>
      <c r="B2275" s="302" t="s">
        <v>24380</v>
      </c>
      <c r="C2275">
        <v>6</v>
      </c>
      <c r="D2275">
        <v>18</v>
      </c>
      <c r="E2275">
        <v>0.5</v>
      </c>
      <c r="F2275">
        <v>9.25</v>
      </c>
      <c r="G2275">
        <v>8.7899999999999991</v>
      </c>
    </row>
    <row r="2276" spans="1:7">
      <c r="A2276" s="302" t="s">
        <v>21036</v>
      </c>
      <c r="B2276" s="302" t="s">
        <v>24381</v>
      </c>
      <c r="C2276">
        <v>6</v>
      </c>
      <c r="D2276">
        <v>42</v>
      </c>
      <c r="E2276">
        <v>0.7</v>
      </c>
      <c r="F2276">
        <v>24.5</v>
      </c>
      <c r="G2276">
        <v>24.5</v>
      </c>
    </row>
    <row r="2277" spans="1:7">
      <c r="A2277" s="302" t="s">
        <v>21037</v>
      </c>
      <c r="B2277" s="302" t="s">
        <v>24382</v>
      </c>
      <c r="C2277">
        <v>6</v>
      </c>
      <c r="D2277">
        <v>34</v>
      </c>
      <c r="E2277">
        <v>0.7</v>
      </c>
      <c r="F2277">
        <v>44.65</v>
      </c>
      <c r="G2277">
        <v>43.31</v>
      </c>
    </row>
    <row r="2278" spans="1:7">
      <c r="A2278" s="302" t="s">
        <v>21038</v>
      </c>
      <c r="B2278" s="302" t="s">
        <v>24383</v>
      </c>
      <c r="C2278">
        <v>6</v>
      </c>
      <c r="D2278">
        <v>40</v>
      </c>
      <c r="E2278">
        <v>0.7</v>
      </c>
      <c r="F2278">
        <v>36.950000000000003</v>
      </c>
      <c r="G2278">
        <v>36.950000000000003</v>
      </c>
    </row>
    <row r="2279" spans="1:7">
      <c r="A2279" s="302" t="s">
        <v>21039</v>
      </c>
      <c r="B2279" s="302" t="s">
        <v>24384</v>
      </c>
      <c r="C2279">
        <v>6</v>
      </c>
      <c r="D2279">
        <v>40</v>
      </c>
      <c r="E2279">
        <v>0.7</v>
      </c>
      <c r="F2279">
        <v>25.95</v>
      </c>
      <c r="G2279">
        <v>25.17</v>
      </c>
    </row>
    <row r="2280" spans="1:7">
      <c r="A2280" s="302" t="s">
        <v>27538</v>
      </c>
      <c r="B2280" s="302" t="s">
        <v>27539</v>
      </c>
      <c r="C2280">
        <v>6</v>
      </c>
      <c r="D2280">
        <v>40</v>
      </c>
      <c r="E2280">
        <v>0.7</v>
      </c>
      <c r="F2280">
        <v>31.45</v>
      </c>
      <c r="G2280">
        <v>31.45</v>
      </c>
    </row>
    <row r="2281" spans="1:7">
      <c r="A2281" s="302" t="s">
        <v>21040</v>
      </c>
      <c r="B2281" s="302" t="s">
        <v>24385</v>
      </c>
      <c r="C2281">
        <v>6</v>
      </c>
      <c r="D2281">
        <v>18</v>
      </c>
      <c r="E2281">
        <v>0.7</v>
      </c>
      <c r="F2281">
        <v>4.8499999999999996</v>
      </c>
      <c r="G2281">
        <v>4.7</v>
      </c>
    </row>
    <row r="2282" spans="1:7">
      <c r="A2282" s="302" t="s">
        <v>21041</v>
      </c>
      <c r="B2282" s="302" t="s">
        <v>24386</v>
      </c>
      <c r="C2282">
        <v>6</v>
      </c>
      <c r="D2282">
        <v>63.8</v>
      </c>
      <c r="E2282">
        <v>0.7</v>
      </c>
      <c r="F2282">
        <v>193.35</v>
      </c>
      <c r="G2282">
        <v>187.55</v>
      </c>
    </row>
    <row r="2283" spans="1:7">
      <c r="A2283" s="302" t="s">
        <v>21042</v>
      </c>
      <c r="B2283" s="302" t="s">
        <v>24387</v>
      </c>
      <c r="C2283">
        <v>6</v>
      </c>
      <c r="D2283">
        <v>48.2</v>
      </c>
      <c r="E2283">
        <v>0.7</v>
      </c>
      <c r="F2283">
        <v>59.85</v>
      </c>
      <c r="G2283">
        <v>58.05</v>
      </c>
    </row>
    <row r="2284" spans="1:7">
      <c r="A2284" s="302" t="s">
        <v>21043</v>
      </c>
      <c r="B2284" s="302" t="s">
        <v>24388</v>
      </c>
      <c r="C2284">
        <v>6</v>
      </c>
      <c r="D2284">
        <v>45.7</v>
      </c>
      <c r="E2284">
        <v>0.7</v>
      </c>
      <c r="F2284">
        <v>25.45</v>
      </c>
      <c r="G2284">
        <v>25.45</v>
      </c>
    </row>
    <row r="2285" spans="1:7">
      <c r="A2285" s="302" t="s">
        <v>21044</v>
      </c>
      <c r="B2285" s="302" t="s">
        <v>24389</v>
      </c>
      <c r="C2285">
        <v>6</v>
      </c>
      <c r="D2285">
        <v>42</v>
      </c>
      <c r="E2285">
        <v>0.5</v>
      </c>
      <c r="F2285">
        <v>25.35</v>
      </c>
      <c r="G2285">
        <v>24.59</v>
      </c>
    </row>
    <row r="2286" spans="1:7">
      <c r="A2286" s="302" t="s">
        <v>21045</v>
      </c>
      <c r="B2286" s="302" t="s">
        <v>24390</v>
      </c>
      <c r="C2286">
        <v>6</v>
      </c>
      <c r="D2286">
        <v>40</v>
      </c>
      <c r="E2286">
        <v>0.7</v>
      </c>
      <c r="F2286">
        <v>5.75</v>
      </c>
      <c r="G2286">
        <v>5.58</v>
      </c>
    </row>
    <row r="2287" spans="1:7">
      <c r="A2287" s="302" t="s">
        <v>21046</v>
      </c>
      <c r="B2287" s="302" t="s">
        <v>24391</v>
      </c>
      <c r="C2287">
        <v>6</v>
      </c>
      <c r="D2287">
        <v>43</v>
      </c>
      <c r="E2287">
        <v>0.7</v>
      </c>
      <c r="F2287">
        <v>17.75</v>
      </c>
      <c r="G2287">
        <v>17.75</v>
      </c>
    </row>
    <row r="2288" spans="1:7">
      <c r="A2288" s="302" t="s">
        <v>21047</v>
      </c>
      <c r="B2288" s="302" t="s">
        <v>24392</v>
      </c>
      <c r="C2288">
        <v>6</v>
      </c>
      <c r="D2288">
        <v>43</v>
      </c>
      <c r="E2288">
        <v>0.7</v>
      </c>
      <c r="F2288">
        <v>12.75</v>
      </c>
      <c r="G2288">
        <v>12.37</v>
      </c>
    </row>
    <row r="2289" spans="1:7">
      <c r="A2289" s="302" t="s">
        <v>21048</v>
      </c>
      <c r="B2289" s="302" t="s">
        <v>24393</v>
      </c>
      <c r="C2289">
        <v>6</v>
      </c>
      <c r="D2289">
        <v>52.5</v>
      </c>
      <c r="E2289">
        <v>0.7</v>
      </c>
      <c r="F2289">
        <v>99.75</v>
      </c>
      <c r="G2289">
        <v>96.76</v>
      </c>
    </row>
    <row r="2290" spans="1:7">
      <c r="A2290" s="302" t="s">
        <v>21049</v>
      </c>
      <c r="B2290" s="302" t="s">
        <v>24394</v>
      </c>
      <c r="C2290">
        <v>6</v>
      </c>
      <c r="D2290">
        <v>58.4</v>
      </c>
      <c r="E2290">
        <v>0.7</v>
      </c>
      <c r="F2290">
        <v>78.75</v>
      </c>
      <c r="G2290">
        <v>76.39</v>
      </c>
    </row>
    <row r="2291" spans="1:7">
      <c r="A2291" s="302" t="s">
        <v>21050</v>
      </c>
      <c r="B2291" s="302" t="s">
        <v>24395</v>
      </c>
      <c r="C2291">
        <v>6</v>
      </c>
      <c r="D2291">
        <v>50</v>
      </c>
      <c r="E2291">
        <v>0.7</v>
      </c>
      <c r="F2291">
        <v>61.95</v>
      </c>
      <c r="G2291">
        <v>58.85</v>
      </c>
    </row>
    <row r="2292" spans="1:7">
      <c r="A2292" s="302" t="s">
        <v>21051</v>
      </c>
      <c r="B2292" s="302" t="s">
        <v>24396</v>
      </c>
      <c r="C2292">
        <v>6</v>
      </c>
      <c r="D2292">
        <v>50</v>
      </c>
      <c r="E2292">
        <v>0.7</v>
      </c>
      <c r="F2292">
        <v>59.85</v>
      </c>
      <c r="G2292">
        <v>56.86</v>
      </c>
    </row>
    <row r="2293" spans="1:7">
      <c r="A2293" s="302" t="s">
        <v>21052</v>
      </c>
      <c r="B2293" s="302" t="s">
        <v>24397</v>
      </c>
      <c r="C2293">
        <v>8</v>
      </c>
      <c r="D2293">
        <v>49.4</v>
      </c>
      <c r="E2293">
        <v>0.7</v>
      </c>
      <c r="F2293">
        <v>58.45</v>
      </c>
      <c r="G2293">
        <v>56.7</v>
      </c>
    </row>
    <row r="2294" spans="1:7">
      <c r="A2294" s="302" t="s">
        <v>21053</v>
      </c>
      <c r="B2294" s="302" t="s">
        <v>24398</v>
      </c>
      <c r="C2294">
        <v>6</v>
      </c>
      <c r="D2294">
        <v>46</v>
      </c>
      <c r="E2294">
        <v>0.7</v>
      </c>
      <c r="F2294">
        <v>64.849999999999994</v>
      </c>
      <c r="G2294">
        <v>62.9</v>
      </c>
    </row>
    <row r="2295" spans="1:7">
      <c r="A2295" s="302" t="s">
        <v>21054</v>
      </c>
      <c r="B2295" s="302" t="s">
        <v>24399</v>
      </c>
      <c r="C2295">
        <v>6</v>
      </c>
      <c r="D2295">
        <v>46</v>
      </c>
      <c r="E2295">
        <v>0.7</v>
      </c>
      <c r="F2295">
        <v>63.95</v>
      </c>
      <c r="G2295">
        <v>62.03</v>
      </c>
    </row>
    <row r="2296" spans="1:7">
      <c r="A2296" s="302" t="s">
        <v>27540</v>
      </c>
      <c r="B2296" s="302" t="s">
        <v>27541</v>
      </c>
      <c r="C2296">
        <v>6</v>
      </c>
      <c r="D2296">
        <v>46</v>
      </c>
      <c r="E2296">
        <v>0.7</v>
      </c>
      <c r="F2296">
        <v>36.85</v>
      </c>
      <c r="G2296">
        <v>35.74</v>
      </c>
    </row>
    <row r="2297" spans="1:7">
      <c r="A2297" s="302" t="s">
        <v>21055</v>
      </c>
      <c r="B2297" s="302" t="s">
        <v>24400</v>
      </c>
      <c r="C2297">
        <v>24</v>
      </c>
      <c r="D2297">
        <v>46</v>
      </c>
      <c r="E2297">
        <v>0.2</v>
      </c>
      <c r="F2297">
        <v>12.95</v>
      </c>
      <c r="G2297">
        <v>12.3</v>
      </c>
    </row>
    <row r="2298" spans="1:7">
      <c r="A2298" s="302" t="s">
        <v>21056</v>
      </c>
      <c r="B2298" s="302" t="s">
        <v>24401</v>
      </c>
      <c r="C2298">
        <v>6</v>
      </c>
      <c r="D2298">
        <v>46</v>
      </c>
      <c r="E2298">
        <v>0.7</v>
      </c>
      <c r="F2298">
        <v>23.95</v>
      </c>
      <c r="G2298">
        <v>23.95</v>
      </c>
    </row>
    <row r="2299" spans="1:7">
      <c r="A2299" s="302" t="s">
        <v>21057</v>
      </c>
      <c r="B2299" s="302" t="s">
        <v>24402</v>
      </c>
      <c r="C2299">
        <v>6</v>
      </c>
      <c r="D2299">
        <v>46</v>
      </c>
      <c r="E2299">
        <v>0.7</v>
      </c>
      <c r="F2299">
        <v>31.95</v>
      </c>
      <c r="G2299">
        <v>31.95</v>
      </c>
    </row>
    <row r="2300" spans="1:7">
      <c r="A2300" s="302" t="s">
        <v>21058</v>
      </c>
      <c r="B2300" s="302" t="s">
        <v>24403</v>
      </c>
      <c r="C2300">
        <v>6</v>
      </c>
      <c r="D2300">
        <v>48.7</v>
      </c>
      <c r="E2300">
        <v>0.7</v>
      </c>
      <c r="F2300">
        <v>52.85</v>
      </c>
      <c r="G2300">
        <v>51.26</v>
      </c>
    </row>
    <row r="2301" spans="1:7">
      <c r="A2301" s="302" t="s">
        <v>21059</v>
      </c>
      <c r="B2301" s="302" t="s">
        <v>24404</v>
      </c>
      <c r="C2301">
        <v>6</v>
      </c>
      <c r="D2301">
        <v>50.6</v>
      </c>
      <c r="E2301">
        <v>0.7</v>
      </c>
      <c r="F2301">
        <v>49.5</v>
      </c>
      <c r="G2301">
        <v>49.5</v>
      </c>
    </row>
    <row r="2302" spans="1:7">
      <c r="A2302" s="302" t="s">
        <v>21060</v>
      </c>
      <c r="B2302" s="302" t="s">
        <v>24405</v>
      </c>
      <c r="C2302">
        <v>6</v>
      </c>
      <c r="D2302">
        <v>49.2</v>
      </c>
      <c r="E2302">
        <v>0.7</v>
      </c>
      <c r="F2302">
        <v>49.5</v>
      </c>
      <c r="G2302">
        <v>49.5</v>
      </c>
    </row>
    <row r="2303" spans="1:7">
      <c r="A2303" s="302" t="s">
        <v>21061</v>
      </c>
      <c r="B2303" s="302" t="s">
        <v>24406</v>
      </c>
      <c r="C2303">
        <v>6</v>
      </c>
      <c r="D2303">
        <v>49.1</v>
      </c>
      <c r="E2303">
        <v>0.7</v>
      </c>
      <c r="F2303">
        <v>55</v>
      </c>
      <c r="G2303">
        <v>55</v>
      </c>
    </row>
    <row r="2304" spans="1:7">
      <c r="A2304" s="302" t="s">
        <v>21062</v>
      </c>
      <c r="B2304" s="302" t="s">
        <v>24407</v>
      </c>
      <c r="C2304">
        <v>6</v>
      </c>
      <c r="D2304">
        <v>40</v>
      </c>
      <c r="E2304">
        <v>0.7</v>
      </c>
      <c r="F2304">
        <v>11</v>
      </c>
      <c r="G2304">
        <v>11</v>
      </c>
    </row>
    <row r="2305" spans="1:7">
      <c r="A2305" s="302" t="s">
        <v>21063</v>
      </c>
      <c r="B2305" s="302" t="s">
        <v>24408</v>
      </c>
      <c r="C2305">
        <v>6</v>
      </c>
      <c r="D2305">
        <v>38</v>
      </c>
      <c r="E2305">
        <v>0.7</v>
      </c>
      <c r="F2305">
        <v>11.45</v>
      </c>
      <c r="G2305">
        <v>11.11</v>
      </c>
    </row>
    <row r="2306" spans="1:7">
      <c r="A2306" s="302" t="s">
        <v>21064</v>
      </c>
      <c r="B2306" s="302" t="s">
        <v>24409</v>
      </c>
      <c r="C2306">
        <v>6</v>
      </c>
      <c r="D2306">
        <v>42</v>
      </c>
      <c r="E2306">
        <v>0.7</v>
      </c>
      <c r="F2306">
        <v>13.85</v>
      </c>
      <c r="G2306">
        <v>13.43</v>
      </c>
    </row>
    <row r="2307" spans="1:7">
      <c r="A2307" s="302" t="s">
        <v>21065</v>
      </c>
      <c r="B2307" s="302" t="s">
        <v>24410</v>
      </c>
      <c r="C2307">
        <v>6</v>
      </c>
      <c r="D2307">
        <v>57</v>
      </c>
      <c r="E2307">
        <v>0.5</v>
      </c>
      <c r="F2307">
        <v>15.95</v>
      </c>
      <c r="G2307">
        <v>15.47</v>
      </c>
    </row>
    <row r="2308" spans="1:7">
      <c r="A2308" s="302" t="s">
        <v>21066</v>
      </c>
      <c r="B2308" s="302" t="s">
        <v>24411</v>
      </c>
      <c r="C2308">
        <v>6</v>
      </c>
      <c r="D2308">
        <v>47</v>
      </c>
      <c r="E2308">
        <v>0.7</v>
      </c>
      <c r="F2308">
        <v>15.35</v>
      </c>
      <c r="G2308">
        <v>14.89</v>
      </c>
    </row>
    <row r="2309" spans="1:7">
      <c r="A2309" s="302" t="s">
        <v>21067</v>
      </c>
      <c r="B2309" s="302" t="s">
        <v>24412</v>
      </c>
      <c r="C2309">
        <v>6</v>
      </c>
      <c r="D2309">
        <v>46</v>
      </c>
      <c r="E2309">
        <v>0.7</v>
      </c>
      <c r="F2309">
        <v>28</v>
      </c>
      <c r="G2309">
        <v>28</v>
      </c>
    </row>
    <row r="2310" spans="1:7">
      <c r="A2310" s="302" t="s">
        <v>21068</v>
      </c>
      <c r="B2310" s="302" t="s">
        <v>24413</v>
      </c>
      <c r="C2310">
        <v>6</v>
      </c>
      <c r="D2310">
        <v>38</v>
      </c>
      <c r="E2310">
        <v>0.7</v>
      </c>
      <c r="F2310">
        <v>6.75</v>
      </c>
      <c r="G2310">
        <v>6.55</v>
      </c>
    </row>
    <row r="2311" spans="1:7">
      <c r="A2311" s="302" t="s">
        <v>21069</v>
      </c>
      <c r="B2311" s="302" t="s">
        <v>24414</v>
      </c>
      <c r="C2311">
        <v>6</v>
      </c>
      <c r="D2311">
        <v>37.5</v>
      </c>
      <c r="E2311">
        <v>0.7</v>
      </c>
      <c r="F2311">
        <v>5.55</v>
      </c>
      <c r="G2311">
        <v>5.38</v>
      </c>
    </row>
    <row r="2312" spans="1:7">
      <c r="A2312" s="302" t="s">
        <v>21070</v>
      </c>
      <c r="B2312" s="302" t="s">
        <v>24415</v>
      </c>
      <c r="C2312">
        <v>12</v>
      </c>
      <c r="D2312">
        <v>12.5</v>
      </c>
      <c r="E2312">
        <v>0.5</v>
      </c>
      <c r="F2312">
        <v>19.25</v>
      </c>
      <c r="G2312">
        <v>18.29</v>
      </c>
    </row>
    <row r="2313" spans="1:7">
      <c r="A2313" s="302" t="s">
        <v>21071</v>
      </c>
      <c r="B2313" s="302" t="s">
        <v>24416</v>
      </c>
      <c r="C2313">
        <v>6</v>
      </c>
      <c r="D2313">
        <v>40</v>
      </c>
      <c r="E2313">
        <v>0.7</v>
      </c>
      <c r="F2313">
        <v>19</v>
      </c>
      <c r="G2313">
        <v>19</v>
      </c>
    </row>
    <row r="2314" spans="1:7">
      <c r="A2314" s="302" t="s">
        <v>21072</v>
      </c>
      <c r="B2314" s="302" t="s">
        <v>24417</v>
      </c>
      <c r="C2314">
        <v>6</v>
      </c>
      <c r="D2314">
        <v>40</v>
      </c>
      <c r="E2314">
        <v>0.7</v>
      </c>
      <c r="F2314">
        <v>29.5</v>
      </c>
      <c r="G2314">
        <v>29.5</v>
      </c>
    </row>
    <row r="2315" spans="1:7">
      <c r="A2315" s="302" t="s">
        <v>21073</v>
      </c>
      <c r="B2315" s="302" t="s">
        <v>24418</v>
      </c>
      <c r="C2315">
        <v>6</v>
      </c>
      <c r="D2315">
        <v>40</v>
      </c>
      <c r="E2315">
        <v>0.7</v>
      </c>
      <c r="F2315">
        <v>16.5</v>
      </c>
      <c r="G2315">
        <v>16.5</v>
      </c>
    </row>
    <row r="2316" spans="1:7">
      <c r="A2316" s="302" t="s">
        <v>27542</v>
      </c>
      <c r="B2316" s="302" t="s">
        <v>27543</v>
      </c>
      <c r="C2316">
        <v>4</v>
      </c>
      <c r="D2316">
        <v>65.5</v>
      </c>
      <c r="E2316">
        <v>0.7</v>
      </c>
      <c r="F2316">
        <v>194.75</v>
      </c>
      <c r="G2316">
        <v>188.91</v>
      </c>
    </row>
    <row r="2317" spans="1:7">
      <c r="A2317" s="302" t="s">
        <v>21074</v>
      </c>
      <c r="B2317" s="302" t="s">
        <v>24419</v>
      </c>
      <c r="C2317">
        <v>6</v>
      </c>
      <c r="D2317">
        <v>56</v>
      </c>
      <c r="E2317">
        <v>0.7</v>
      </c>
      <c r="F2317">
        <v>20.149999999999999</v>
      </c>
      <c r="G2317">
        <v>19.55</v>
      </c>
    </row>
    <row r="2318" spans="1:7">
      <c r="A2318" s="302" t="s">
        <v>21075</v>
      </c>
      <c r="B2318" s="302" t="s">
        <v>24420</v>
      </c>
      <c r="C2318">
        <v>6</v>
      </c>
      <c r="D2318">
        <v>43</v>
      </c>
      <c r="E2318">
        <v>0.7</v>
      </c>
      <c r="F2318">
        <v>21.45</v>
      </c>
      <c r="G2318">
        <v>20.81</v>
      </c>
    </row>
    <row r="2319" spans="1:7">
      <c r="A2319" s="302" t="s">
        <v>21076</v>
      </c>
      <c r="B2319" s="302" t="s">
        <v>24421</v>
      </c>
      <c r="C2319">
        <v>6</v>
      </c>
      <c r="D2319">
        <v>43</v>
      </c>
      <c r="E2319">
        <v>0.7</v>
      </c>
      <c r="F2319">
        <v>38.950000000000003</v>
      </c>
      <c r="G2319">
        <v>37.78</v>
      </c>
    </row>
    <row r="2320" spans="1:7">
      <c r="A2320" s="302" t="s">
        <v>21077</v>
      </c>
      <c r="B2320" s="302" t="s">
        <v>24422</v>
      </c>
      <c r="C2320">
        <v>8</v>
      </c>
      <c r="D2320">
        <v>18</v>
      </c>
      <c r="E2320">
        <v>0.2</v>
      </c>
      <c r="F2320">
        <v>1.75</v>
      </c>
      <c r="G2320">
        <v>1.7</v>
      </c>
    </row>
    <row r="2321" spans="1:7">
      <c r="A2321" s="302" t="s">
        <v>21078</v>
      </c>
      <c r="B2321" s="302" t="s">
        <v>24423</v>
      </c>
      <c r="C2321">
        <v>6</v>
      </c>
      <c r="D2321">
        <v>40</v>
      </c>
      <c r="E2321">
        <v>0.7</v>
      </c>
      <c r="F2321">
        <v>22.45</v>
      </c>
      <c r="G2321">
        <v>22.45</v>
      </c>
    </row>
    <row r="2322" spans="1:7">
      <c r="A2322" s="302" t="s">
        <v>21079</v>
      </c>
      <c r="B2322" s="302" t="s">
        <v>24424</v>
      </c>
      <c r="C2322">
        <v>30</v>
      </c>
      <c r="D2322">
        <v>20</v>
      </c>
      <c r="E2322">
        <v>0.02</v>
      </c>
      <c r="F2322">
        <v>0.35</v>
      </c>
      <c r="G2322">
        <v>0.34</v>
      </c>
    </row>
    <row r="2323" spans="1:7">
      <c r="A2323" s="302" t="s">
        <v>21080</v>
      </c>
      <c r="B2323" s="302" t="s">
        <v>24425</v>
      </c>
      <c r="C2323">
        <v>6</v>
      </c>
      <c r="D2323">
        <v>46</v>
      </c>
      <c r="E2323">
        <v>0.7</v>
      </c>
      <c r="F2323">
        <v>45.35</v>
      </c>
      <c r="G2323">
        <v>43.99</v>
      </c>
    </row>
    <row r="2324" spans="1:7">
      <c r="A2324" s="302" t="s">
        <v>21081</v>
      </c>
      <c r="B2324" s="302" t="s">
        <v>24426</v>
      </c>
      <c r="C2324">
        <v>6</v>
      </c>
      <c r="D2324">
        <v>46</v>
      </c>
      <c r="E2324">
        <v>0.7</v>
      </c>
      <c r="F2324">
        <v>45.35</v>
      </c>
      <c r="G2324">
        <v>43.99</v>
      </c>
    </row>
    <row r="2325" spans="1:7">
      <c r="A2325" s="302" t="s">
        <v>21082</v>
      </c>
      <c r="B2325" s="302" t="s">
        <v>24427</v>
      </c>
      <c r="C2325">
        <v>6</v>
      </c>
      <c r="D2325">
        <v>50</v>
      </c>
      <c r="E2325">
        <v>0.7</v>
      </c>
      <c r="F2325">
        <v>25.15</v>
      </c>
      <c r="G2325">
        <v>25.15</v>
      </c>
    </row>
    <row r="2326" spans="1:7">
      <c r="A2326" s="302" t="s">
        <v>21083</v>
      </c>
      <c r="B2326" s="302" t="s">
        <v>24428</v>
      </c>
      <c r="C2326">
        <v>6</v>
      </c>
      <c r="D2326">
        <v>50</v>
      </c>
      <c r="E2326">
        <v>0.7</v>
      </c>
      <c r="F2326">
        <v>17.850000000000001</v>
      </c>
      <c r="G2326">
        <v>17.309999999999999</v>
      </c>
    </row>
    <row r="2327" spans="1:7">
      <c r="A2327" s="302" t="s">
        <v>27544</v>
      </c>
      <c r="B2327" s="302" t="s">
        <v>27545</v>
      </c>
      <c r="C2327">
        <v>6</v>
      </c>
      <c r="D2327">
        <v>43</v>
      </c>
      <c r="E2327">
        <v>0.7</v>
      </c>
      <c r="F2327">
        <v>18.45</v>
      </c>
      <c r="G2327">
        <v>18.45</v>
      </c>
    </row>
    <row r="2328" spans="1:7">
      <c r="A2328" s="302" t="s">
        <v>21084</v>
      </c>
      <c r="B2328" s="302" t="s">
        <v>24429</v>
      </c>
      <c r="C2328">
        <v>6</v>
      </c>
      <c r="D2328">
        <v>43</v>
      </c>
      <c r="E2328">
        <v>0.7</v>
      </c>
      <c r="F2328">
        <v>26.45</v>
      </c>
      <c r="G2328">
        <v>25.66</v>
      </c>
    </row>
    <row r="2329" spans="1:7">
      <c r="A2329" s="302" t="s">
        <v>27546</v>
      </c>
      <c r="B2329" s="302" t="s">
        <v>27547</v>
      </c>
      <c r="C2329">
        <v>6</v>
      </c>
      <c r="D2329">
        <v>43</v>
      </c>
      <c r="E2329">
        <v>0.7</v>
      </c>
      <c r="F2329">
        <v>38.950000000000003</v>
      </c>
      <c r="G2329">
        <v>37.78</v>
      </c>
    </row>
    <row r="2330" spans="1:7">
      <c r="A2330" s="302" t="s">
        <v>21085</v>
      </c>
      <c r="B2330" s="302" t="s">
        <v>24430</v>
      </c>
      <c r="C2330">
        <v>6</v>
      </c>
      <c r="D2330">
        <v>43</v>
      </c>
      <c r="E2330">
        <v>0.7</v>
      </c>
      <c r="F2330">
        <v>33.950000000000003</v>
      </c>
      <c r="G2330">
        <v>32.93</v>
      </c>
    </row>
    <row r="2331" spans="1:7">
      <c r="A2331" s="302" t="s">
        <v>21086</v>
      </c>
      <c r="B2331" s="302" t="s">
        <v>24431</v>
      </c>
      <c r="C2331">
        <v>6</v>
      </c>
      <c r="D2331">
        <v>20</v>
      </c>
      <c r="E2331">
        <v>0.5</v>
      </c>
      <c r="F2331">
        <v>14.95</v>
      </c>
      <c r="G2331">
        <v>14.5</v>
      </c>
    </row>
    <row r="2332" spans="1:7">
      <c r="A2332" s="302" t="s">
        <v>21087</v>
      </c>
      <c r="B2332" s="302" t="s">
        <v>24432</v>
      </c>
      <c r="C2332">
        <v>6</v>
      </c>
      <c r="D2332">
        <v>20</v>
      </c>
      <c r="E2332">
        <v>0.5</v>
      </c>
      <c r="F2332">
        <v>14.95</v>
      </c>
      <c r="G2332">
        <v>14.5</v>
      </c>
    </row>
    <row r="2333" spans="1:7">
      <c r="A2333" s="302" t="s">
        <v>27548</v>
      </c>
      <c r="B2333" s="302" t="s">
        <v>27549</v>
      </c>
      <c r="C2333">
        <v>6</v>
      </c>
      <c r="D2333">
        <v>40</v>
      </c>
      <c r="E2333">
        <v>0.5</v>
      </c>
      <c r="F2333">
        <v>11.5</v>
      </c>
      <c r="G2333">
        <v>11.5</v>
      </c>
    </row>
    <row r="2334" spans="1:7">
      <c r="A2334" s="302" t="s">
        <v>27550</v>
      </c>
      <c r="B2334" s="302" t="s">
        <v>27551</v>
      </c>
      <c r="C2334">
        <v>6</v>
      </c>
      <c r="D2334">
        <v>20</v>
      </c>
      <c r="E2334">
        <v>0.75</v>
      </c>
      <c r="F2334">
        <v>6.95</v>
      </c>
      <c r="G2334">
        <v>6.74</v>
      </c>
    </row>
    <row r="2335" spans="1:7">
      <c r="A2335" s="302" t="s">
        <v>27552</v>
      </c>
      <c r="B2335" s="302" t="s">
        <v>27553</v>
      </c>
      <c r="C2335">
        <v>6</v>
      </c>
      <c r="D2335">
        <v>20</v>
      </c>
      <c r="E2335">
        <v>0.75</v>
      </c>
      <c r="F2335">
        <v>6.95</v>
      </c>
      <c r="G2335">
        <v>6.74</v>
      </c>
    </row>
    <row r="2336" spans="1:7">
      <c r="A2336" s="302" t="s">
        <v>21088</v>
      </c>
      <c r="B2336" s="302" t="s">
        <v>24433</v>
      </c>
      <c r="C2336">
        <v>6</v>
      </c>
      <c r="D2336">
        <v>20</v>
      </c>
      <c r="E2336">
        <v>0.75</v>
      </c>
      <c r="F2336">
        <v>6.15</v>
      </c>
      <c r="G2336">
        <v>5.97</v>
      </c>
    </row>
    <row r="2337" spans="1:7">
      <c r="A2337" s="302" t="s">
        <v>21089</v>
      </c>
      <c r="B2337" s="302" t="s">
        <v>24434</v>
      </c>
      <c r="C2337">
        <v>6</v>
      </c>
      <c r="D2337">
        <v>46</v>
      </c>
      <c r="E2337">
        <v>0.7</v>
      </c>
      <c r="F2337">
        <v>38.049999999999997</v>
      </c>
      <c r="G2337">
        <v>36.909999999999997</v>
      </c>
    </row>
    <row r="2338" spans="1:7">
      <c r="A2338" s="302" t="s">
        <v>21090</v>
      </c>
      <c r="B2338" s="302" t="s">
        <v>24435</v>
      </c>
      <c r="C2338">
        <v>12</v>
      </c>
      <c r="D2338">
        <v>40</v>
      </c>
      <c r="E2338">
        <v>1</v>
      </c>
      <c r="F2338">
        <v>3.95</v>
      </c>
      <c r="G2338">
        <v>3.83</v>
      </c>
    </row>
    <row r="2339" spans="1:7">
      <c r="A2339" s="302" t="s">
        <v>21091</v>
      </c>
      <c r="B2339" s="302" t="s">
        <v>24436</v>
      </c>
      <c r="C2339">
        <v>24</v>
      </c>
      <c r="D2339">
        <v>32</v>
      </c>
      <c r="E2339">
        <v>0.5</v>
      </c>
      <c r="F2339">
        <v>3.25</v>
      </c>
      <c r="G2339">
        <v>3.15</v>
      </c>
    </row>
    <row r="2340" spans="1:7">
      <c r="A2340" s="302" t="s">
        <v>27554</v>
      </c>
      <c r="B2340" s="302" t="s">
        <v>27555</v>
      </c>
      <c r="C2340">
        <v>6</v>
      </c>
      <c r="D2340">
        <v>37.5</v>
      </c>
      <c r="E2340">
        <v>0.7</v>
      </c>
      <c r="F2340">
        <v>3.85</v>
      </c>
      <c r="G2340">
        <v>3.73</v>
      </c>
    </row>
    <row r="2341" spans="1:7">
      <c r="A2341" s="302" t="s">
        <v>21092</v>
      </c>
      <c r="B2341" s="302" t="s">
        <v>24437</v>
      </c>
      <c r="C2341">
        <v>15</v>
      </c>
      <c r="D2341">
        <v>25</v>
      </c>
      <c r="E2341">
        <v>0.5</v>
      </c>
      <c r="F2341">
        <v>6.35</v>
      </c>
      <c r="G2341">
        <v>6.03</v>
      </c>
    </row>
    <row r="2342" spans="1:7">
      <c r="A2342" s="302" t="s">
        <v>21093</v>
      </c>
      <c r="B2342" s="302" t="s">
        <v>24438</v>
      </c>
      <c r="C2342">
        <v>6</v>
      </c>
      <c r="D2342">
        <v>25</v>
      </c>
      <c r="E2342">
        <v>1</v>
      </c>
      <c r="F2342">
        <v>8.35</v>
      </c>
      <c r="G2342">
        <v>7.93</v>
      </c>
    </row>
    <row r="2343" spans="1:7">
      <c r="A2343" s="302" t="s">
        <v>21094</v>
      </c>
      <c r="B2343" s="302" t="s">
        <v>24439</v>
      </c>
      <c r="C2343">
        <v>6</v>
      </c>
      <c r="D2343">
        <v>47</v>
      </c>
      <c r="E2343">
        <v>0.5</v>
      </c>
      <c r="F2343">
        <v>22.45</v>
      </c>
      <c r="G2343">
        <v>21.78</v>
      </c>
    </row>
    <row r="2344" spans="1:7">
      <c r="A2344" s="302" t="s">
        <v>21095</v>
      </c>
      <c r="B2344" s="302" t="s">
        <v>24440</v>
      </c>
      <c r="C2344">
        <v>6</v>
      </c>
      <c r="D2344">
        <v>40</v>
      </c>
      <c r="E2344">
        <v>0.5</v>
      </c>
      <c r="F2344">
        <v>20.95</v>
      </c>
      <c r="G2344">
        <v>20.32</v>
      </c>
    </row>
    <row r="2345" spans="1:7">
      <c r="A2345" s="302" t="s">
        <v>21096</v>
      </c>
      <c r="B2345" s="302" t="s">
        <v>24441</v>
      </c>
      <c r="C2345">
        <v>6</v>
      </c>
      <c r="D2345">
        <v>47</v>
      </c>
      <c r="E2345">
        <v>0.7</v>
      </c>
      <c r="F2345">
        <v>25.15</v>
      </c>
      <c r="G2345">
        <v>24.4</v>
      </c>
    </row>
    <row r="2346" spans="1:7">
      <c r="A2346" s="302" t="s">
        <v>27556</v>
      </c>
      <c r="B2346" s="302" t="s">
        <v>27557</v>
      </c>
      <c r="C2346">
        <v>6</v>
      </c>
      <c r="D2346">
        <v>40</v>
      </c>
      <c r="E2346">
        <v>1</v>
      </c>
      <c r="F2346">
        <v>13.65</v>
      </c>
      <c r="G2346">
        <v>13.24</v>
      </c>
    </row>
    <row r="2347" spans="1:7">
      <c r="A2347" s="302" t="s">
        <v>27558</v>
      </c>
      <c r="B2347" s="302" t="s">
        <v>27559</v>
      </c>
      <c r="C2347">
        <v>60</v>
      </c>
      <c r="D2347">
        <v>40</v>
      </c>
      <c r="E2347">
        <v>0.05</v>
      </c>
      <c r="F2347">
        <v>1.55</v>
      </c>
      <c r="G2347">
        <v>1.5</v>
      </c>
    </row>
    <row r="2348" spans="1:7">
      <c r="A2348" s="302" t="s">
        <v>27560</v>
      </c>
      <c r="B2348" s="302" t="s">
        <v>27561</v>
      </c>
      <c r="C2348">
        <v>6</v>
      </c>
      <c r="D2348">
        <v>40</v>
      </c>
      <c r="E2348">
        <v>0.7</v>
      </c>
      <c r="F2348">
        <v>10.45</v>
      </c>
      <c r="G2348">
        <v>10.45</v>
      </c>
    </row>
    <row r="2349" spans="1:7">
      <c r="A2349" s="302" t="s">
        <v>27562</v>
      </c>
      <c r="B2349" s="302" t="s">
        <v>27563</v>
      </c>
      <c r="C2349">
        <v>6</v>
      </c>
      <c r="D2349">
        <v>40</v>
      </c>
      <c r="E2349">
        <v>1</v>
      </c>
      <c r="F2349">
        <v>12.45</v>
      </c>
      <c r="G2349">
        <v>12.45</v>
      </c>
    </row>
    <row r="2350" spans="1:7">
      <c r="A2350" s="302" t="s">
        <v>21097</v>
      </c>
      <c r="B2350" s="302" t="s">
        <v>24442</v>
      </c>
      <c r="C2350">
        <v>6</v>
      </c>
      <c r="D2350">
        <v>40</v>
      </c>
      <c r="E2350">
        <v>0.7</v>
      </c>
      <c r="F2350">
        <v>22.85</v>
      </c>
      <c r="G2350">
        <v>22.16</v>
      </c>
    </row>
    <row r="2351" spans="1:7">
      <c r="A2351" s="302" t="s">
        <v>21098</v>
      </c>
      <c r="B2351" s="302" t="s">
        <v>24443</v>
      </c>
      <c r="C2351">
        <v>6</v>
      </c>
      <c r="D2351">
        <v>46.9</v>
      </c>
      <c r="E2351">
        <v>0.7</v>
      </c>
      <c r="F2351">
        <v>20.55</v>
      </c>
      <c r="G2351">
        <v>19.93</v>
      </c>
    </row>
    <row r="2352" spans="1:7">
      <c r="A2352" s="302" t="s">
        <v>21099</v>
      </c>
      <c r="B2352" s="302" t="s">
        <v>24444</v>
      </c>
      <c r="C2352">
        <v>6</v>
      </c>
      <c r="D2352">
        <v>40</v>
      </c>
      <c r="E2352">
        <v>0.7</v>
      </c>
      <c r="F2352">
        <v>97.45</v>
      </c>
      <c r="G2352">
        <v>94.53</v>
      </c>
    </row>
    <row r="2353" spans="1:7">
      <c r="A2353" s="302" t="s">
        <v>21100</v>
      </c>
      <c r="B2353" s="302" t="s">
        <v>24445</v>
      </c>
      <c r="C2353">
        <v>6</v>
      </c>
      <c r="D2353">
        <v>43</v>
      </c>
      <c r="E2353">
        <v>0.7</v>
      </c>
      <c r="F2353">
        <v>37.549999999999997</v>
      </c>
      <c r="G2353">
        <v>36.42</v>
      </c>
    </row>
    <row r="2354" spans="1:7">
      <c r="A2354" s="302" t="s">
        <v>27564</v>
      </c>
      <c r="B2354" s="302" t="s">
        <v>27565</v>
      </c>
      <c r="C2354">
        <v>6</v>
      </c>
      <c r="D2354">
        <v>35</v>
      </c>
      <c r="E2354">
        <v>0.7</v>
      </c>
      <c r="F2354">
        <v>12.55</v>
      </c>
      <c r="G2354">
        <v>12.17</v>
      </c>
    </row>
    <row r="2355" spans="1:7">
      <c r="A2355" s="302" t="s">
        <v>21101</v>
      </c>
      <c r="B2355" s="302" t="s">
        <v>24446</v>
      </c>
      <c r="C2355">
        <v>3</v>
      </c>
      <c r="D2355">
        <v>40</v>
      </c>
      <c r="E2355">
        <v>0.7</v>
      </c>
      <c r="F2355">
        <v>13.95</v>
      </c>
      <c r="G2355">
        <v>13.53</v>
      </c>
    </row>
    <row r="2356" spans="1:7">
      <c r="A2356" s="302" t="s">
        <v>21102</v>
      </c>
      <c r="B2356" s="302" t="s">
        <v>24447</v>
      </c>
      <c r="C2356">
        <v>6</v>
      </c>
      <c r="D2356">
        <v>40</v>
      </c>
      <c r="E2356">
        <v>0.7</v>
      </c>
      <c r="F2356">
        <v>88.25</v>
      </c>
      <c r="G2356">
        <v>85.6</v>
      </c>
    </row>
    <row r="2357" spans="1:7">
      <c r="A2357" s="302" t="s">
        <v>21103</v>
      </c>
      <c r="B2357" s="302" t="s">
        <v>24448</v>
      </c>
      <c r="C2357">
        <v>6</v>
      </c>
      <c r="D2357">
        <v>40</v>
      </c>
      <c r="E2357">
        <v>0.7</v>
      </c>
      <c r="F2357">
        <v>63.05</v>
      </c>
      <c r="G2357">
        <v>61.16</v>
      </c>
    </row>
    <row r="2358" spans="1:7">
      <c r="A2358" s="302" t="s">
        <v>21104</v>
      </c>
      <c r="B2358" s="302" t="s">
        <v>24449</v>
      </c>
      <c r="C2358">
        <v>6</v>
      </c>
      <c r="D2358">
        <v>40</v>
      </c>
      <c r="E2358">
        <v>0.7</v>
      </c>
      <c r="F2358">
        <v>39</v>
      </c>
      <c r="G2358">
        <v>39</v>
      </c>
    </row>
    <row r="2359" spans="1:7">
      <c r="A2359" s="302" t="s">
        <v>21105</v>
      </c>
      <c r="B2359" s="302" t="s">
        <v>24450</v>
      </c>
      <c r="C2359">
        <v>12</v>
      </c>
      <c r="D2359">
        <v>40</v>
      </c>
      <c r="E2359">
        <v>0.7</v>
      </c>
      <c r="F2359">
        <v>27.5</v>
      </c>
      <c r="G2359">
        <v>27.5</v>
      </c>
    </row>
    <row r="2360" spans="1:7">
      <c r="A2360" s="302" t="s">
        <v>21106</v>
      </c>
      <c r="B2360" s="302" t="s">
        <v>24451</v>
      </c>
      <c r="C2360">
        <v>6</v>
      </c>
      <c r="D2360">
        <v>20</v>
      </c>
      <c r="E2360">
        <v>0.7</v>
      </c>
      <c r="F2360">
        <v>4.55</v>
      </c>
      <c r="G2360">
        <v>4.41</v>
      </c>
    </row>
    <row r="2361" spans="1:7">
      <c r="A2361" s="302" t="s">
        <v>21107</v>
      </c>
      <c r="B2361" s="302" t="s">
        <v>24452</v>
      </c>
      <c r="C2361">
        <v>12</v>
      </c>
      <c r="D2361">
        <v>53</v>
      </c>
      <c r="E2361">
        <v>0.5</v>
      </c>
      <c r="F2361">
        <v>45.95</v>
      </c>
      <c r="G2361">
        <v>44.57</v>
      </c>
    </row>
    <row r="2362" spans="1:7">
      <c r="A2362" s="302" t="s">
        <v>27566</v>
      </c>
      <c r="B2362" s="302" t="s">
        <v>27567</v>
      </c>
      <c r="C2362">
        <v>6</v>
      </c>
      <c r="D2362">
        <v>42.6</v>
      </c>
      <c r="E2362">
        <v>0.5</v>
      </c>
      <c r="F2362">
        <v>18.95</v>
      </c>
      <c r="G2362">
        <v>18.38</v>
      </c>
    </row>
    <row r="2363" spans="1:7">
      <c r="A2363" s="302" t="s">
        <v>21108</v>
      </c>
      <c r="B2363" s="302" t="s">
        <v>24453</v>
      </c>
      <c r="C2363">
        <v>6</v>
      </c>
      <c r="D2363">
        <v>47.2</v>
      </c>
      <c r="E2363">
        <v>0.5</v>
      </c>
      <c r="F2363">
        <v>27.35</v>
      </c>
      <c r="G2363">
        <v>26.53</v>
      </c>
    </row>
    <row r="2364" spans="1:7">
      <c r="A2364" s="302" t="s">
        <v>21109</v>
      </c>
      <c r="B2364" s="302" t="s">
        <v>24454</v>
      </c>
      <c r="C2364">
        <v>6</v>
      </c>
      <c r="D2364">
        <v>40</v>
      </c>
      <c r="E2364">
        <v>0.7</v>
      </c>
      <c r="F2364">
        <v>18.55</v>
      </c>
      <c r="G2364">
        <v>17.989999999999998</v>
      </c>
    </row>
    <row r="2365" spans="1:7">
      <c r="A2365" s="302" t="s">
        <v>21110</v>
      </c>
      <c r="B2365" s="302" t="s">
        <v>24455</v>
      </c>
      <c r="C2365">
        <v>6</v>
      </c>
      <c r="D2365">
        <v>40</v>
      </c>
      <c r="E2365">
        <v>0.7</v>
      </c>
      <c r="F2365">
        <v>15.25</v>
      </c>
      <c r="G2365">
        <v>14.79</v>
      </c>
    </row>
    <row r="2366" spans="1:7">
      <c r="A2366" s="302" t="s">
        <v>21111</v>
      </c>
      <c r="B2366" s="302" t="s">
        <v>24456</v>
      </c>
      <c r="C2366">
        <v>6</v>
      </c>
      <c r="D2366">
        <v>38</v>
      </c>
      <c r="E2366">
        <v>0.7</v>
      </c>
      <c r="F2366">
        <v>20</v>
      </c>
      <c r="G2366">
        <v>20</v>
      </c>
    </row>
    <row r="2367" spans="1:7">
      <c r="A2367" s="302" t="s">
        <v>27568</v>
      </c>
      <c r="B2367" s="302" t="s">
        <v>27569</v>
      </c>
      <c r="C2367">
        <v>6</v>
      </c>
      <c r="D2367">
        <v>38</v>
      </c>
      <c r="E2367">
        <v>0.7</v>
      </c>
      <c r="F2367">
        <v>46.95</v>
      </c>
      <c r="G2367">
        <v>45.54</v>
      </c>
    </row>
    <row r="2368" spans="1:7">
      <c r="A2368" s="302" t="s">
        <v>21112</v>
      </c>
      <c r="B2368" s="302" t="s">
        <v>24457</v>
      </c>
      <c r="C2368">
        <v>6</v>
      </c>
      <c r="D2368">
        <v>38</v>
      </c>
      <c r="E2368">
        <v>0.7</v>
      </c>
      <c r="F2368">
        <v>15.45</v>
      </c>
      <c r="G2368">
        <v>14.99</v>
      </c>
    </row>
    <row r="2369" spans="1:7">
      <c r="A2369" s="302" t="s">
        <v>27570</v>
      </c>
      <c r="B2369" s="302" t="s">
        <v>27571</v>
      </c>
      <c r="C2369">
        <v>6</v>
      </c>
      <c r="D2369">
        <v>38</v>
      </c>
      <c r="E2369">
        <v>0.7</v>
      </c>
      <c r="F2369">
        <v>41.45</v>
      </c>
      <c r="G2369">
        <v>40.21</v>
      </c>
    </row>
    <row r="2370" spans="1:7">
      <c r="A2370" s="302" t="s">
        <v>21113</v>
      </c>
      <c r="B2370" s="302" t="s">
        <v>24458</v>
      </c>
      <c r="C2370">
        <v>6</v>
      </c>
      <c r="D2370">
        <v>38</v>
      </c>
      <c r="E2370">
        <v>0.7</v>
      </c>
      <c r="F2370">
        <v>36.25</v>
      </c>
      <c r="G2370">
        <v>35.159999999999997</v>
      </c>
    </row>
    <row r="2371" spans="1:7">
      <c r="A2371" s="302" t="s">
        <v>27572</v>
      </c>
      <c r="B2371" s="302" t="s">
        <v>27573</v>
      </c>
      <c r="C2371">
        <v>6</v>
      </c>
      <c r="D2371">
        <v>38</v>
      </c>
      <c r="E2371">
        <v>0.7</v>
      </c>
      <c r="F2371">
        <v>29.85</v>
      </c>
      <c r="G2371">
        <v>28.95</v>
      </c>
    </row>
    <row r="2372" spans="1:7">
      <c r="A2372" s="302" t="s">
        <v>27574</v>
      </c>
      <c r="B2372" s="302" t="s">
        <v>27575</v>
      </c>
      <c r="C2372">
        <v>6</v>
      </c>
      <c r="D2372">
        <v>38</v>
      </c>
      <c r="E2372">
        <v>0.7</v>
      </c>
      <c r="F2372">
        <v>34.950000000000003</v>
      </c>
      <c r="G2372">
        <v>33.9</v>
      </c>
    </row>
    <row r="2373" spans="1:7">
      <c r="A2373" s="302" t="s">
        <v>27576</v>
      </c>
      <c r="B2373" s="302" t="s">
        <v>27577</v>
      </c>
      <c r="C2373">
        <v>6</v>
      </c>
      <c r="D2373">
        <v>38</v>
      </c>
      <c r="E2373">
        <v>0.7</v>
      </c>
      <c r="F2373">
        <v>35.65</v>
      </c>
      <c r="G2373">
        <v>34.58</v>
      </c>
    </row>
    <row r="2374" spans="1:7">
      <c r="A2374" s="302" t="s">
        <v>27578</v>
      </c>
      <c r="B2374" s="302" t="s">
        <v>27579</v>
      </c>
      <c r="C2374">
        <v>6</v>
      </c>
      <c r="D2374">
        <v>38</v>
      </c>
      <c r="E2374">
        <v>0.7</v>
      </c>
      <c r="F2374">
        <v>34.450000000000003</v>
      </c>
      <c r="G2374">
        <v>33.42</v>
      </c>
    </row>
    <row r="2375" spans="1:7">
      <c r="A2375" s="302" t="s">
        <v>21114</v>
      </c>
      <c r="B2375" s="302" t="s">
        <v>24459</v>
      </c>
      <c r="C2375">
        <v>6</v>
      </c>
      <c r="D2375">
        <v>38</v>
      </c>
      <c r="E2375">
        <v>0.7</v>
      </c>
      <c r="F2375">
        <v>15</v>
      </c>
      <c r="G2375">
        <v>15</v>
      </c>
    </row>
    <row r="2376" spans="1:7">
      <c r="A2376" s="302" t="s">
        <v>27580</v>
      </c>
      <c r="B2376" s="302" t="s">
        <v>27581</v>
      </c>
      <c r="C2376">
        <v>6</v>
      </c>
      <c r="D2376">
        <v>38</v>
      </c>
      <c r="E2376">
        <v>0.7</v>
      </c>
      <c r="F2376">
        <v>49.95</v>
      </c>
      <c r="G2376">
        <v>48.45</v>
      </c>
    </row>
    <row r="2377" spans="1:7">
      <c r="A2377" s="302" t="s">
        <v>21115</v>
      </c>
      <c r="B2377" s="302" t="s">
        <v>24460</v>
      </c>
      <c r="C2377">
        <v>6</v>
      </c>
      <c r="D2377">
        <v>40</v>
      </c>
      <c r="E2377">
        <v>0.7</v>
      </c>
      <c r="F2377">
        <v>9.4499999999999993</v>
      </c>
      <c r="G2377">
        <v>9.17</v>
      </c>
    </row>
    <row r="2378" spans="1:7">
      <c r="A2378" s="302" t="s">
        <v>21116</v>
      </c>
      <c r="B2378" s="302" t="s">
        <v>24461</v>
      </c>
      <c r="C2378">
        <v>6</v>
      </c>
      <c r="D2378">
        <v>40</v>
      </c>
      <c r="E2378">
        <v>0.7</v>
      </c>
      <c r="F2378">
        <v>19.45</v>
      </c>
      <c r="G2378">
        <v>18.87</v>
      </c>
    </row>
    <row r="2379" spans="1:7">
      <c r="A2379" s="302" t="s">
        <v>21117</v>
      </c>
      <c r="B2379" s="302" t="s">
        <v>24462</v>
      </c>
      <c r="C2379">
        <v>6</v>
      </c>
      <c r="D2379">
        <v>40</v>
      </c>
      <c r="E2379">
        <v>0.7</v>
      </c>
      <c r="F2379">
        <v>29.05</v>
      </c>
      <c r="G2379">
        <v>27.6</v>
      </c>
    </row>
    <row r="2380" spans="1:7">
      <c r="A2380" s="302" t="s">
        <v>21118</v>
      </c>
      <c r="B2380" s="302" t="s">
        <v>24463</v>
      </c>
      <c r="C2380">
        <v>6</v>
      </c>
      <c r="D2380">
        <v>40</v>
      </c>
      <c r="E2380">
        <v>0.7</v>
      </c>
      <c r="F2380">
        <v>36.35</v>
      </c>
      <c r="G2380">
        <v>35.26</v>
      </c>
    </row>
    <row r="2381" spans="1:7">
      <c r="A2381" s="302" t="s">
        <v>21119</v>
      </c>
      <c r="B2381" s="302" t="s">
        <v>24464</v>
      </c>
      <c r="C2381">
        <v>6</v>
      </c>
      <c r="D2381">
        <v>40</v>
      </c>
      <c r="E2381">
        <v>0.5</v>
      </c>
      <c r="F2381">
        <v>16.55</v>
      </c>
      <c r="G2381">
        <v>16.05</v>
      </c>
    </row>
    <row r="2382" spans="1:7">
      <c r="A2382" s="302" t="s">
        <v>21120</v>
      </c>
      <c r="B2382" s="302" t="s">
        <v>24465</v>
      </c>
      <c r="C2382">
        <v>6</v>
      </c>
      <c r="D2382">
        <v>40</v>
      </c>
      <c r="E2382">
        <v>0.7</v>
      </c>
      <c r="F2382">
        <v>26.65</v>
      </c>
      <c r="G2382">
        <v>25.85</v>
      </c>
    </row>
    <row r="2383" spans="1:7">
      <c r="A2383" s="302" t="s">
        <v>21121</v>
      </c>
      <c r="B2383" s="302" t="s">
        <v>24466</v>
      </c>
      <c r="C2383">
        <v>6</v>
      </c>
      <c r="D2383">
        <v>47</v>
      </c>
      <c r="E2383">
        <v>0.7</v>
      </c>
      <c r="F2383">
        <v>23.45</v>
      </c>
      <c r="G2383">
        <v>22.75</v>
      </c>
    </row>
    <row r="2384" spans="1:7">
      <c r="A2384" s="302" t="s">
        <v>21122</v>
      </c>
      <c r="B2384" s="302" t="s">
        <v>24467</v>
      </c>
      <c r="C2384">
        <v>6</v>
      </c>
      <c r="D2384">
        <v>40</v>
      </c>
      <c r="E2384">
        <v>0.7</v>
      </c>
      <c r="F2384">
        <v>23.45</v>
      </c>
      <c r="G2384">
        <v>22.75</v>
      </c>
    </row>
    <row r="2385" spans="1:7">
      <c r="A2385" s="302" t="s">
        <v>27582</v>
      </c>
      <c r="B2385" s="302" t="s">
        <v>27583</v>
      </c>
      <c r="C2385">
        <v>6</v>
      </c>
      <c r="D2385">
        <v>40</v>
      </c>
      <c r="E2385">
        <v>0.7</v>
      </c>
      <c r="F2385">
        <v>22.85</v>
      </c>
      <c r="G2385">
        <v>22.16</v>
      </c>
    </row>
    <row r="2386" spans="1:7">
      <c r="A2386" s="302" t="s">
        <v>21123</v>
      </c>
      <c r="B2386" s="302" t="s">
        <v>24468</v>
      </c>
      <c r="C2386">
        <v>6</v>
      </c>
      <c r="D2386">
        <v>43</v>
      </c>
      <c r="E2386">
        <v>0.7</v>
      </c>
      <c r="F2386">
        <v>36.950000000000003</v>
      </c>
      <c r="G2386">
        <v>35.840000000000003</v>
      </c>
    </row>
    <row r="2387" spans="1:7">
      <c r="A2387" s="302" t="s">
        <v>21124</v>
      </c>
      <c r="B2387" s="302" t="s">
        <v>24469</v>
      </c>
      <c r="C2387">
        <v>6</v>
      </c>
      <c r="D2387">
        <v>41</v>
      </c>
      <c r="E2387">
        <v>0.7</v>
      </c>
      <c r="F2387">
        <v>35.950000000000003</v>
      </c>
      <c r="G2387">
        <v>34.869999999999997</v>
      </c>
    </row>
    <row r="2388" spans="1:7">
      <c r="A2388" s="302" t="s">
        <v>21125</v>
      </c>
      <c r="B2388" s="302" t="s">
        <v>24470</v>
      </c>
      <c r="C2388">
        <v>3</v>
      </c>
      <c r="D2388">
        <v>46</v>
      </c>
      <c r="E2388">
        <v>0.7</v>
      </c>
      <c r="F2388">
        <v>29.95</v>
      </c>
      <c r="G2388">
        <v>29.05</v>
      </c>
    </row>
    <row r="2389" spans="1:7">
      <c r="A2389" s="302" t="s">
        <v>21126</v>
      </c>
      <c r="B2389" s="302" t="s">
        <v>24471</v>
      </c>
      <c r="C2389">
        <v>3</v>
      </c>
      <c r="D2389">
        <v>42</v>
      </c>
      <c r="E2389">
        <v>0.7</v>
      </c>
      <c r="F2389">
        <v>30.95</v>
      </c>
      <c r="G2389">
        <v>30.02</v>
      </c>
    </row>
    <row r="2390" spans="1:7">
      <c r="A2390" s="302" t="s">
        <v>21127</v>
      </c>
      <c r="B2390" s="302" t="s">
        <v>24472</v>
      </c>
      <c r="C2390">
        <v>3</v>
      </c>
      <c r="D2390">
        <v>42</v>
      </c>
      <c r="E2390">
        <v>0.7</v>
      </c>
      <c r="F2390">
        <v>30.95</v>
      </c>
      <c r="G2390">
        <v>30.02</v>
      </c>
    </row>
    <row r="2391" spans="1:7">
      <c r="A2391" s="302" t="s">
        <v>21128</v>
      </c>
      <c r="B2391" s="302" t="s">
        <v>24473</v>
      </c>
      <c r="C2391">
        <v>6</v>
      </c>
      <c r="D2391">
        <v>45</v>
      </c>
      <c r="E2391">
        <v>0.7</v>
      </c>
      <c r="F2391">
        <v>37</v>
      </c>
      <c r="G2391">
        <v>37</v>
      </c>
    </row>
    <row r="2392" spans="1:7">
      <c r="A2392" s="302" t="s">
        <v>21129</v>
      </c>
      <c r="B2392" s="302" t="s">
        <v>24474</v>
      </c>
      <c r="C2392">
        <v>6</v>
      </c>
      <c r="D2392">
        <v>40</v>
      </c>
      <c r="E2392">
        <v>0.7</v>
      </c>
      <c r="F2392">
        <v>15.85</v>
      </c>
      <c r="G2392">
        <v>15.37</v>
      </c>
    </row>
    <row r="2393" spans="1:7">
      <c r="A2393" s="302" t="s">
        <v>21130</v>
      </c>
      <c r="B2393" s="302" t="s">
        <v>24475</v>
      </c>
      <c r="C2393">
        <v>6</v>
      </c>
      <c r="D2393">
        <v>40</v>
      </c>
      <c r="E2393">
        <v>0.7</v>
      </c>
      <c r="F2393">
        <v>13.15</v>
      </c>
      <c r="G2393">
        <v>12.76</v>
      </c>
    </row>
    <row r="2394" spans="1:7">
      <c r="A2394" s="302" t="s">
        <v>21131</v>
      </c>
      <c r="B2394" s="302" t="s">
        <v>24476</v>
      </c>
      <c r="C2394">
        <v>8</v>
      </c>
      <c r="D2394">
        <v>30</v>
      </c>
      <c r="E2394">
        <v>0.7</v>
      </c>
      <c r="F2394">
        <v>9.25</v>
      </c>
      <c r="G2394">
        <v>8.9700000000000006</v>
      </c>
    </row>
    <row r="2395" spans="1:7">
      <c r="A2395" s="302" t="s">
        <v>21132</v>
      </c>
      <c r="B2395" s="302" t="s">
        <v>24477</v>
      </c>
      <c r="C2395">
        <v>4</v>
      </c>
      <c r="D2395">
        <v>41</v>
      </c>
      <c r="E2395">
        <v>0.7</v>
      </c>
      <c r="F2395">
        <v>86.35</v>
      </c>
      <c r="G2395">
        <v>83.76</v>
      </c>
    </row>
    <row r="2396" spans="1:7">
      <c r="A2396" s="302" t="s">
        <v>27584</v>
      </c>
      <c r="B2396" s="302" t="s">
        <v>27585</v>
      </c>
      <c r="C2396">
        <v>6</v>
      </c>
      <c r="D2396">
        <v>40</v>
      </c>
      <c r="E2396">
        <v>0.7</v>
      </c>
      <c r="F2396">
        <v>8.4499999999999993</v>
      </c>
      <c r="G2396">
        <v>8.1999999999999993</v>
      </c>
    </row>
    <row r="2397" spans="1:7">
      <c r="A2397" s="302" t="s">
        <v>27586</v>
      </c>
      <c r="B2397" s="302" t="s">
        <v>27587</v>
      </c>
      <c r="C2397">
        <v>6</v>
      </c>
      <c r="D2397">
        <v>40</v>
      </c>
      <c r="E2397">
        <v>0.7</v>
      </c>
      <c r="F2397">
        <v>6.45</v>
      </c>
      <c r="G2397">
        <v>6.45</v>
      </c>
    </row>
    <row r="2398" spans="1:7">
      <c r="A2398" s="302" t="s">
        <v>27588</v>
      </c>
      <c r="B2398" s="302" t="s">
        <v>27589</v>
      </c>
      <c r="C2398">
        <v>6</v>
      </c>
      <c r="D2398">
        <v>40</v>
      </c>
      <c r="E2398">
        <v>0.7</v>
      </c>
      <c r="F2398">
        <v>13.95</v>
      </c>
      <c r="G2398">
        <v>13.53</v>
      </c>
    </row>
    <row r="2399" spans="1:7">
      <c r="A2399" s="302" t="s">
        <v>27590</v>
      </c>
      <c r="B2399" s="302" t="s">
        <v>27591</v>
      </c>
      <c r="C2399">
        <v>6</v>
      </c>
      <c r="D2399">
        <v>32</v>
      </c>
      <c r="E2399">
        <v>0.7</v>
      </c>
      <c r="F2399">
        <v>12.25</v>
      </c>
      <c r="G2399">
        <v>11.88</v>
      </c>
    </row>
    <row r="2400" spans="1:7">
      <c r="A2400" s="302" t="s">
        <v>21133</v>
      </c>
      <c r="B2400" s="302" t="s">
        <v>24478</v>
      </c>
      <c r="C2400">
        <v>6</v>
      </c>
      <c r="D2400">
        <v>40</v>
      </c>
      <c r="E2400">
        <v>0.7</v>
      </c>
      <c r="F2400">
        <v>17.95</v>
      </c>
      <c r="G2400">
        <v>17.41</v>
      </c>
    </row>
    <row r="2401" spans="1:7">
      <c r="A2401" s="302" t="s">
        <v>21134</v>
      </c>
      <c r="B2401" s="302" t="s">
        <v>24479</v>
      </c>
      <c r="C2401">
        <v>6</v>
      </c>
      <c r="D2401">
        <v>40</v>
      </c>
      <c r="E2401">
        <v>0.7</v>
      </c>
      <c r="F2401">
        <v>38.950000000000003</v>
      </c>
      <c r="G2401">
        <v>37.78</v>
      </c>
    </row>
    <row r="2402" spans="1:7">
      <c r="A2402" s="302" t="s">
        <v>21135</v>
      </c>
      <c r="B2402" s="302" t="s">
        <v>24480</v>
      </c>
      <c r="C2402">
        <v>6</v>
      </c>
      <c r="D2402">
        <v>40</v>
      </c>
      <c r="E2402">
        <v>0.7</v>
      </c>
      <c r="F2402">
        <v>17.850000000000001</v>
      </c>
      <c r="G2402">
        <v>16.96</v>
      </c>
    </row>
    <row r="2403" spans="1:7">
      <c r="A2403" s="302" t="s">
        <v>27592</v>
      </c>
      <c r="B2403" s="302" t="s">
        <v>27593</v>
      </c>
      <c r="C2403">
        <v>6</v>
      </c>
      <c r="D2403">
        <v>40</v>
      </c>
      <c r="E2403">
        <v>0.5</v>
      </c>
      <c r="F2403">
        <v>17.850000000000001</v>
      </c>
      <c r="G2403">
        <v>17.309999999999999</v>
      </c>
    </row>
    <row r="2404" spans="1:7">
      <c r="A2404" s="302" t="s">
        <v>27594</v>
      </c>
      <c r="B2404" s="302" t="s">
        <v>27595</v>
      </c>
      <c r="C2404">
        <v>6</v>
      </c>
      <c r="D2404">
        <v>17</v>
      </c>
      <c r="E2404">
        <v>0.75</v>
      </c>
      <c r="F2404">
        <v>11.75</v>
      </c>
      <c r="G2404">
        <v>11.4</v>
      </c>
    </row>
    <row r="2405" spans="1:7">
      <c r="A2405" s="302" t="s">
        <v>21136</v>
      </c>
      <c r="B2405" s="302" t="s">
        <v>24481</v>
      </c>
      <c r="C2405">
        <v>6</v>
      </c>
      <c r="D2405">
        <v>16.5</v>
      </c>
      <c r="E2405">
        <v>0.75</v>
      </c>
      <c r="F2405">
        <v>10.95</v>
      </c>
      <c r="G2405">
        <v>10.62</v>
      </c>
    </row>
    <row r="2406" spans="1:7">
      <c r="A2406" s="302" t="s">
        <v>21137</v>
      </c>
      <c r="B2406" s="302" t="s">
        <v>24482</v>
      </c>
      <c r="C2406">
        <v>6</v>
      </c>
      <c r="D2406">
        <v>16</v>
      </c>
      <c r="E2406">
        <v>0.75</v>
      </c>
      <c r="F2406">
        <v>10.45</v>
      </c>
      <c r="G2406">
        <v>10.14</v>
      </c>
    </row>
    <row r="2407" spans="1:7">
      <c r="A2407" s="302" t="s">
        <v>21138</v>
      </c>
      <c r="B2407" s="302" t="s">
        <v>24483</v>
      </c>
      <c r="C2407">
        <v>6</v>
      </c>
      <c r="D2407">
        <v>42</v>
      </c>
      <c r="E2407">
        <v>0.7</v>
      </c>
      <c r="F2407">
        <v>11.95</v>
      </c>
      <c r="G2407">
        <v>11.59</v>
      </c>
    </row>
    <row r="2408" spans="1:7">
      <c r="A2408" s="302" t="s">
        <v>21139</v>
      </c>
      <c r="B2408" s="302" t="s">
        <v>24484</v>
      </c>
      <c r="C2408">
        <v>6</v>
      </c>
      <c r="D2408">
        <v>42</v>
      </c>
      <c r="E2408">
        <v>0.7</v>
      </c>
      <c r="F2408">
        <v>11.95</v>
      </c>
      <c r="G2408">
        <v>11.59</v>
      </c>
    </row>
    <row r="2409" spans="1:7">
      <c r="A2409" s="302" t="s">
        <v>21140</v>
      </c>
      <c r="B2409" s="302" t="s">
        <v>24485</v>
      </c>
      <c r="C2409">
        <v>6</v>
      </c>
      <c r="D2409">
        <v>18</v>
      </c>
      <c r="E2409">
        <v>0.5</v>
      </c>
      <c r="F2409">
        <v>8.0500000000000007</v>
      </c>
      <c r="G2409">
        <v>7.81</v>
      </c>
    </row>
    <row r="2410" spans="1:7">
      <c r="A2410" s="302" t="s">
        <v>21141</v>
      </c>
      <c r="B2410" s="302" t="s">
        <v>24486</v>
      </c>
      <c r="C2410">
        <v>6</v>
      </c>
      <c r="D2410">
        <v>40</v>
      </c>
      <c r="E2410">
        <v>0.7</v>
      </c>
      <c r="F2410">
        <v>41.65</v>
      </c>
      <c r="G2410">
        <v>40.4</v>
      </c>
    </row>
    <row r="2411" spans="1:7">
      <c r="A2411" s="302" t="s">
        <v>21142</v>
      </c>
      <c r="B2411" s="302" t="s">
        <v>24487</v>
      </c>
      <c r="C2411">
        <v>6</v>
      </c>
      <c r="D2411">
        <v>40</v>
      </c>
      <c r="E2411">
        <v>1.5</v>
      </c>
      <c r="F2411">
        <v>6.15</v>
      </c>
      <c r="G2411">
        <v>5.97</v>
      </c>
    </row>
    <row r="2412" spans="1:7">
      <c r="A2412" s="302" t="s">
        <v>21143</v>
      </c>
      <c r="B2412" s="302" t="s">
        <v>24488</v>
      </c>
      <c r="C2412">
        <v>6</v>
      </c>
      <c r="D2412">
        <v>40</v>
      </c>
      <c r="E2412">
        <v>2</v>
      </c>
      <c r="F2412">
        <v>11.65</v>
      </c>
      <c r="G2412">
        <v>11.3</v>
      </c>
    </row>
    <row r="2413" spans="1:7">
      <c r="A2413" s="302" t="s">
        <v>21144</v>
      </c>
      <c r="B2413" s="302" t="s">
        <v>24489</v>
      </c>
      <c r="C2413">
        <v>6</v>
      </c>
      <c r="D2413">
        <v>40</v>
      </c>
      <c r="E2413">
        <v>0.7</v>
      </c>
      <c r="F2413">
        <v>4.3499999999999996</v>
      </c>
      <c r="G2413">
        <v>4.22</v>
      </c>
    </row>
    <row r="2414" spans="1:7">
      <c r="A2414" s="302" t="s">
        <v>21145</v>
      </c>
      <c r="B2414" s="302" t="s">
        <v>24490</v>
      </c>
      <c r="C2414">
        <v>6</v>
      </c>
      <c r="D2414">
        <v>40</v>
      </c>
      <c r="E2414">
        <v>0.7</v>
      </c>
      <c r="F2414">
        <v>4.95</v>
      </c>
      <c r="G2414">
        <v>4.8</v>
      </c>
    </row>
    <row r="2415" spans="1:7">
      <c r="A2415" s="302" t="s">
        <v>21146</v>
      </c>
      <c r="B2415" s="302" t="s">
        <v>24491</v>
      </c>
      <c r="C2415">
        <v>6</v>
      </c>
      <c r="D2415">
        <v>37.5</v>
      </c>
      <c r="E2415">
        <v>0.7</v>
      </c>
      <c r="F2415">
        <v>14.45</v>
      </c>
      <c r="G2415">
        <v>14.02</v>
      </c>
    </row>
    <row r="2416" spans="1:7">
      <c r="A2416" s="302" t="s">
        <v>21147</v>
      </c>
      <c r="B2416" s="302" t="s">
        <v>24492</v>
      </c>
      <c r="C2416">
        <v>6</v>
      </c>
      <c r="D2416">
        <v>37.5</v>
      </c>
      <c r="E2416">
        <v>0.7</v>
      </c>
      <c r="F2416">
        <v>14.25</v>
      </c>
      <c r="G2416">
        <v>13.82</v>
      </c>
    </row>
    <row r="2417" spans="1:7">
      <c r="A2417" s="302" t="s">
        <v>21148</v>
      </c>
      <c r="B2417" s="302" t="s">
        <v>24493</v>
      </c>
      <c r="C2417">
        <v>6</v>
      </c>
      <c r="D2417">
        <v>37.5</v>
      </c>
      <c r="E2417">
        <v>0.7</v>
      </c>
      <c r="F2417">
        <v>14.25</v>
      </c>
      <c r="G2417">
        <v>13.82</v>
      </c>
    </row>
    <row r="2418" spans="1:7">
      <c r="A2418" s="302" t="s">
        <v>21149</v>
      </c>
      <c r="B2418" s="302" t="s">
        <v>24494</v>
      </c>
      <c r="C2418">
        <v>6</v>
      </c>
      <c r="D2418">
        <v>37.5</v>
      </c>
      <c r="E2418">
        <v>0.7</v>
      </c>
      <c r="F2418">
        <v>14.25</v>
      </c>
      <c r="G2418">
        <v>13.82</v>
      </c>
    </row>
    <row r="2419" spans="1:7">
      <c r="A2419" s="302" t="s">
        <v>21150</v>
      </c>
      <c r="B2419" s="302" t="s">
        <v>24495</v>
      </c>
      <c r="C2419">
        <v>6</v>
      </c>
      <c r="D2419">
        <v>37.5</v>
      </c>
      <c r="E2419">
        <v>0.7</v>
      </c>
      <c r="F2419">
        <v>14.25</v>
      </c>
      <c r="G2419">
        <v>13.54</v>
      </c>
    </row>
    <row r="2420" spans="1:7">
      <c r="A2420" s="302" t="s">
        <v>21151</v>
      </c>
      <c r="B2420" s="302" t="s">
        <v>24496</v>
      </c>
      <c r="C2420">
        <v>6</v>
      </c>
      <c r="D2420">
        <v>40</v>
      </c>
      <c r="E2420">
        <v>0.7</v>
      </c>
      <c r="F2420">
        <v>15.85</v>
      </c>
      <c r="G2420">
        <v>15.37</v>
      </c>
    </row>
    <row r="2421" spans="1:7">
      <c r="A2421" s="302" t="s">
        <v>21152</v>
      </c>
      <c r="B2421" s="302" t="s">
        <v>24497</v>
      </c>
      <c r="C2421">
        <v>6</v>
      </c>
      <c r="D2421">
        <v>42.2</v>
      </c>
      <c r="E2421">
        <v>0.7</v>
      </c>
      <c r="F2421">
        <v>98.35</v>
      </c>
      <c r="G2421">
        <v>95.4</v>
      </c>
    </row>
    <row r="2422" spans="1:7">
      <c r="A2422" s="302" t="s">
        <v>21153</v>
      </c>
      <c r="B2422" s="302" t="s">
        <v>24498</v>
      </c>
      <c r="C2422">
        <v>12</v>
      </c>
      <c r="D2422">
        <v>41.3</v>
      </c>
      <c r="E2422">
        <v>0.7</v>
      </c>
      <c r="F2422">
        <v>67.349999999999994</v>
      </c>
      <c r="G2422">
        <v>65.33</v>
      </c>
    </row>
    <row r="2423" spans="1:7">
      <c r="A2423" s="302" t="s">
        <v>27596</v>
      </c>
      <c r="B2423" s="302" t="s">
        <v>27597</v>
      </c>
      <c r="C2423">
        <v>6</v>
      </c>
      <c r="D2423">
        <v>45</v>
      </c>
      <c r="E2423">
        <v>0.5</v>
      </c>
      <c r="F2423">
        <v>23.85</v>
      </c>
      <c r="G2423">
        <v>23.13</v>
      </c>
    </row>
    <row r="2424" spans="1:7">
      <c r="A2424" s="302" t="s">
        <v>21154</v>
      </c>
      <c r="B2424" s="302" t="s">
        <v>24499</v>
      </c>
      <c r="C2424">
        <v>6</v>
      </c>
      <c r="D2424">
        <v>43</v>
      </c>
      <c r="E2424">
        <v>0.7</v>
      </c>
      <c r="F2424">
        <v>47.45</v>
      </c>
      <c r="G2424">
        <v>46.03</v>
      </c>
    </row>
    <row r="2425" spans="1:7">
      <c r="A2425" s="302" t="s">
        <v>21155</v>
      </c>
      <c r="B2425" s="302" t="s">
        <v>24500</v>
      </c>
      <c r="C2425">
        <v>6</v>
      </c>
      <c r="D2425">
        <v>56.4</v>
      </c>
      <c r="E2425">
        <v>0.7</v>
      </c>
      <c r="F2425">
        <v>127.85</v>
      </c>
      <c r="G2425">
        <v>124.01</v>
      </c>
    </row>
    <row r="2426" spans="1:7">
      <c r="A2426" s="302" t="s">
        <v>21156</v>
      </c>
      <c r="B2426" s="302" t="s">
        <v>24501</v>
      </c>
      <c r="C2426">
        <v>6</v>
      </c>
      <c r="D2426">
        <v>43</v>
      </c>
      <c r="E2426">
        <v>0.7</v>
      </c>
      <c r="F2426">
        <v>55.85</v>
      </c>
      <c r="G2426">
        <v>55.85</v>
      </c>
    </row>
    <row r="2427" spans="1:7">
      <c r="A2427" s="302" t="s">
        <v>21157</v>
      </c>
      <c r="B2427" s="302" t="s">
        <v>24502</v>
      </c>
      <c r="C2427">
        <v>6</v>
      </c>
      <c r="D2427">
        <v>48</v>
      </c>
      <c r="E2427">
        <v>0.7</v>
      </c>
      <c r="F2427">
        <v>33.450000000000003</v>
      </c>
      <c r="G2427">
        <v>32.450000000000003</v>
      </c>
    </row>
    <row r="2428" spans="1:7">
      <c r="A2428" s="302" t="s">
        <v>21158</v>
      </c>
      <c r="B2428" s="302" t="s">
        <v>24503</v>
      </c>
      <c r="C2428">
        <v>6</v>
      </c>
      <c r="D2428">
        <v>43</v>
      </c>
      <c r="E2428">
        <v>0.7</v>
      </c>
      <c r="F2428">
        <v>77.849999999999994</v>
      </c>
      <c r="G2428">
        <v>75.510000000000005</v>
      </c>
    </row>
    <row r="2429" spans="1:7">
      <c r="A2429" s="302" t="s">
        <v>21159</v>
      </c>
      <c r="B2429" s="302" t="s">
        <v>24504</v>
      </c>
      <c r="C2429">
        <v>6</v>
      </c>
      <c r="D2429">
        <v>12.5</v>
      </c>
      <c r="E2429">
        <v>0.75</v>
      </c>
      <c r="F2429">
        <v>27.45</v>
      </c>
      <c r="G2429">
        <v>26.63</v>
      </c>
    </row>
    <row r="2430" spans="1:7">
      <c r="A2430" s="302" t="s">
        <v>27598</v>
      </c>
      <c r="B2430" s="302" t="s">
        <v>27599</v>
      </c>
      <c r="C2430">
        <v>6</v>
      </c>
      <c r="D2430">
        <v>12.5</v>
      </c>
      <c r="E2430">
        <v>0.75</v>
      </c>
      <c r="F2430">
        <v>23.45</v>
      </c>
      <c r="G2430">
        <v>22.75</v>
      </c>
    </row>
    <row r="2431" spans="1:7">
      <c r="A2431" s="302" t="s">
        <v>21160</v>
      </c>
      <c r="B2431" s="302" t="s">
        <v>24505</v>
      </c>
      <c r="C2431">
        <v>6</v>
      </c>
      <c r="D2431">
        <v>12.5</v>
      </c>
      <c r="E2431">
        <v>0.75</v>
      </c>
      <c r="F2431">
        <v>24.85</v>
      </c>
      <c r="G2431">
        <v>24.1</v>
      </c>
    </row>
    <row r="2432" spans="1:7">
      <c r="A2432" s="302" t="s">
        <v>27600</v>
      </c>
      <c r="B2432" s="302" t="s">
        <v>27601</v>
      </c>
      <c r="C2432">
        <v>6</v>
      </c>
      <c r="D2432">
        <v>43</v>
      </c>
      <c r="E2432">
        <v>0.7</v>
      </c>
      <c r="F2432">
        <v>32.450000000000003</v>
      </c>
      <c r="G2432">
        <v>31.48</v>
      </c>
    </row>
    <row r="2433" spans="1:7">
      <c r="A2433" s="302" t="s">
        <v>21161</v>
      </c>
      <c r="B2433" s="302" t="s">
        <v>24506</v>
      </c>
      <c r="C2433">
        <v>6</v>
      </c>
      <c r="D2433">
        <v>47</v>
      </c>
      <c r="E2433">
        <v>0.7</v>
      </c>
      <c r="F2433">
        <v>28.65</v>
      </c>
      <c r="G2433">
        <v>27.79</v>
      </c>
    </row>
    <row r="2434" spans="1:7">
      <c r="A2434" s="302" t="s">
        <v>21162</v>
      </c>
      <c r="B2434" s="302" t="s">
        <v>24507</v>
      </c>
      <c r="C2434">
        <v>6</v>
      </c>
      <c r="D2434">
        <v>44</v>
      </c>
      <c r="E2434">
        <v>0.7</v>
      </c>
      <c r="F2434">
        <v>30.45</v>
      </c>
      <c r="G2434">
        <v>29.54</v>
      </c>
    </row>
    <row r="2435" spans="1:7">
      <c r="A2435" s="302" t="s">
        <v>21163</v>
      </c>
      <c r="B2435" s="302" t="s">
        <v>24508</v>
      </c>
      <c r="C2435">
        <v>6</v>
      </c>
      <c r="D2435">
        <v>46</v>
      </c>
      <c r="E2435">
        <v>0.7</v>
      </c>
      <c r="F2435">
        <v>31.45</v>
      </c>
      <c r="G2435">
        <v>30.51</v>
      </c>
    </row>
    <row r="2436" spans="1:7">
      <c r="A2436" s="302" t="s">
        <v>21164</v>
      </c>
      <c r="B2436" s="302" t="s">
        <v>24509</v>
      </c>
      <c r="C2436">
        <v>6</v>
      </c>
      <c r="D2436">
        <v>47</v>
      </c>
      <c r="E2436">
        <v>0.7</v>
      </c>
      <c r="F2436">
        <v>28.15</v>
      </c>
      <c r="G2436">
        <v>27.31</v>
      </c>
    </row>
    <row r="2437" spans="1:7">
      <c r="A2437" s="302" t="s">
        <v>27602</v>
      </c>
      <c r="B2437" s="302" t="s">
        <v>27603</v>
      </c>
      <c r="C2437">
        <v>6</v>
      </c>
      <c r="D2437">
        <v>46</v>
      </c>
      <c r="E2437">
        <v>0.7</v>
      </c>
      <c r="F2437">
        <v>19.45</v>
      </c>
      <c r="G2437">
        <v>18.87</v>
      </c>
    </row>
    <row r="2438" spans="1:7">
      <c r="A2438" s="302" t="s">
        <v>21165</v>
      </c>
      <c r="B2438" s="302" t="s">
        <v>24510</v>
      </c>
      <c r="C2438">
        <v>6</v>
      </c>
      <c r="D2438">
        <v>35</v>
      </c>
      <c r="E2438">
        <v>0.7</v>
      </c>
      <c r="F2438">
        <v>13.25</v>
      </c>
      <c r="G2438">
        <v>12.85</v>
      </c>
    </row>
    <row r="2439" spans="1:7">
      <c r="A2439" s="302" t="s">
        <v>21166</v>
      </c>
      <c r="B2439" s="302" t="s">
        <v>24511</v>
      </c>
      <c r="C2439">
        <v>6</v>
      </c>
      <c r="D2439">
        <v>47</v>
      </c>
      <c r="E2439">
        <v>0.7</v>
      </c>
      <c r="F2439">
        <v>5.85</v>
      </c>
      <c r="G2439">
        <v>5.67</v>
      </c>
    </row>
    <row r="2440" spans="1:7">
      <c r="A2440" s="302" t="s">
        <v>21167</v>
      </c>
      <c r="B2440" s="302" t="s">
        <v>24512</v>
      </c>
      <c r="C2440">
        <v>6</v>
      </c>
      <c r="D2440">
        <v>37.5</v>
      </c>
      <c r="E2440">
        <v>0.7</v>
      </c>
      <c r="F2440">
        <v>12.85</v>
      </c>
      <c r="G2440">
        <v>12.46</v>
      </c>
    </row>
    <row r="2441" spans="1:7">
      <c r="A2441" s="302" t="s">
        <v>27604</v>
      </c>
      <c r="B2441" s="302" t="s">
        <v>27605</v>
      </c>
      <c r="C2441">
        <v>6</v>
      </c>
      <c r="D2441">
        <v>40</v>
      </c>
      <c r="E2441">
        <v>0.7</v>
      </c>
      <c r="F2441">
        <v>22.85</v>
      </c>
      <c r="G2441">
        <v>22.16</v>
      </c>
    </row>
    <row r="2442" spans="1:7">
      <c r="A2442" s="302" t="s">
        <v>21168</v>
      </c>
      <c r="B2442" s="302" t="s">
        <v>24513</v>
      </c>
      <c r="C2442">
        <v>6</v>
      </c>
      <c r="D2442">
        <v>56.5</v>
      </c>
      <c r="E2442">
        <v>0.7</v>
      </c>
      <c r="F2442">
        <v>64.45</v>
      </c>
      <c r="G2442">
        <v>62.52</v>
      </c>
    </row>
    <row r="2443" spans="1:7">
      <c r="A2443" s="302" t="s">
        <v>27606</v>
      </c>
      <c r="B2443" s="302" t="s">
        <v>27607</v>
      </c>
      <c r="C2443">
        <v>6</v>
      </c>
      <c r="D2443">
        <v>48</v>
      </c>
      <c r="E2443">
        <v>0.7</v>
      </c>
      <c r="F2443">
        <v>45.95</v>
      </c>
      <c r="G2443">
        <v>44.57</v>
      </c>
    </row>
    <row r="2444" spans="1:7">
      <c r="A2444" s="302" t="s">
        <v>21169</v>
      </c>
      <c r="B2444" s="302" t="s">
        <v>24514</v>
      </c>
      <c r="C2444">
        <v>6</v>
      </c>
      <c r="D2444">
        <v>53.4</v>
      </c>
      <c r="E2444">
        <v>0.7</v>
      </c>
      <c r="F2444">
        <v>341.25</v>
      </c>
      <c r="G2444">
        <v>331.01</v>
      </c>
    </row>
    <row r="2445" spans="1:7">
      <c r="A2445" s="302" t="s">
        <v>21170</v>
      </c>
      <c r="B2445" s="302" t="s">
        <v>24515</v>
      </c>
      <c r="C2445">
        <v>6</v>
      </c>
      <c r="D2445">
        <v>46.2</v>
      </c>
      <c r="E2445">
        <v>0.7</v>
      </c>
      <c r="F2445">
        <v>1084.95</v>
      </c>
      <c r="G2445">
        <v>1052.4000000000001</v>
      </c>
    </row>
    <row r="2446" spans="1:7">
      <c r="A2446" s="302" t="s">
        <v>21171</v>
      </c>
      <c r="B2446" s="302" t="s">
        <v>24516</v>
      </c>
      <c r="C2446">
        <v>12</v>
      </c>
      <c r="D2446">
        <v>40</v>
      </c>
      <c r="E2446">
        <v>1</v>
      </c>
      <c r="F2446">
        <v>30.95</v>
      </c>
      <c r="G2446">
        <v>30.02</v>
      </c>
    </row>
    <row r="2447" spans="1:7">
      <c r="A2447" s="302" t="s">
        <v>21172</v>
      </c>
      <c r="B2447" s="302" t="s">
        <v>24517</v>
      </c>
      <c r="C2447">
        <v>6</v>
      </c>
      <c r="D2447">
        <v>48</v>
      </c>
      <c r="E2447">
        <v>1</v>
      </c>
      <c r="F2447">
        <v>47.95</v>
      </c>
      <c r="G2447">
        <v>46.51</v>
      </c>
    </row>
    <row r="2448" spans="1:7">
      <c r="A2448" s="302" t="s">
        <v>27608</v>
      </c>
      <c r="B2448" s="302" t="s">
        <v>27609</v>
      </c>
      <c r="C2448">
        <v>6</v>
      </c>
      <c r="D2448">
        <v>48</v>
      </c>
      <c r="E2448">
        <v>0.7</v>
      </c>
      <c r="F2448">
        <v>25.95</v>
      </c>
      <c r="G2448">
        <v>25.17</v>
      </c>
    </row>
    <row r="2449" spans="1:7">
      <c r="A2449" s="302" t="s">
        <v>21173</v>
      </c>
      <c r="B2449" s="302" t="s">
        <v>24518</v>
      </c>
      <c r="C2449">
        <v>6</v>
      </c>
      <c r="D2449">
        <v>40</v>
      </c>
      <c r="E2449">
        <v>0.7</v>
      </c>
      <c r="F2449">
        <v>18.149999999999999</v>
      </c>
      <c r="G2449">
        <v>18.149999999999999</v>
      </c>
    </row>
    <row r="2450" spans="1:7">
      <c r="A2450" s="302" t="s">
        <v>21174</v>
      </c>
      <c r="B2450" s="302" t="s">
        <v>24519</v>
      </c>
      <c r="C2450">
        <v>6</v>
      </c>
      <c r="D2450">
        <v>25</v>
      </c>
      <c r="E2450">
        <v>1</v>
      </c>
      <c r="F2450">
        <v>4.25</v>
      </c>
      <c r="G2450">
        <v>4.12</v>
      </c>
    </row>
    <row r="2451" spans="1:7">
      <c r="A2451" s="302" t="s">
        <v>21175</v>
      </c>
      <c r="B2451" s="302" t="s">
        <v>24520</v>
      </c>
      <c r="C2451">
        <v>6</v>
      </c>
      <c r="D2451">
        <v>46</v>
      </c>
      <c r="E2451">
        <v>0.7</v>
      </c>
      <c r="F2451">
        <v>21.45</v>
      </c>
      <c r="G2451">
        <v>20.81</v>
      </c>
    </row>
    <row r="2452" spans="1:7">
      <c r="A2452" s="302" t="s">
        <v>21176</v>
      </c>
      <c r="B2452" s="302" t="s">
        <v>24521</v>
      </c>
      <c r="C2452">
        <v>6</v>
      </c>
      <c r="D2452">
        <v>40</v>
      </c>
      <c r="E2452">
        <v>0.7</v>
      </c>
      <c r="F2452">
        <v>12</v>
      </c>
      <c r="G2452">
        <v>12</v>
      </c>
    </row>
    <row r="2453" spans="1:7">
      <c r="A2453" s="302" t="s">
        <v>21177</v>
      </c>
      <c r="B2453" s="302" t="s">
        <v>24522</v>
      </c>
      <c r="C2453">
        <v>6</v>
      </c>
      <c r="D2453">
        <v>40</v>
      </c>
      <c r="E2453">
        <v>0.7</v>
      </c>
      <c r="F2453">
        <v>15</v>
      </c>
      <c r="G2453">
        <v>15</v>
      </c>
    </row>
    <row r="2454" spans="1:7">
      <c r="A2454" s="302" t="s">
        <v>21178</v>
      </c>
      <c r="B2454" s="302" t="s">
        <v>24523</v>
      </c>
      <c r="C2454">
        <v>6</v>
      </c>
      <c r="D2454">
        <v>40</v>
      </c>
      <c r="E2454">
        <v>0.7</v>
      </c>
      <c r="F2454">
        <v>14.55</v>
      </c>
      <c r="G2454">
        <v>13.82</v>
      </c>
    </row>
    <row r="2455" spans="1:7">
      <c r="A2455" s="302" t="s">
        <v>21179</v>
      </c>
      <c r="B2455" s="302" t="s">
        <v>24524</v>
      </c>
      <c r="C2455">
        <v>6</v>
      </c>
      <c r="D2455">
        <v>40</v>
      </c>
      <c r="E2455">
        <v>0.7</v>
      </c>
      <c r="F2455">
        <v>15</v>
      </c>
      <c r="G2455">
        <v>15</v>
      </c>
    </row>
    <row r="2456" spans="1:7">
      <c r="A2456" s="302" t="s">
        <v>21180</v>
      </c>
      <c r="B2456" s="302" t="s">
        <v>24525</v>
      </c>
      <c r="C2456">
        <v>6</v>
      </c>
      <c r="D2456">
        <v>40</v>
      </c>
      <c r="E2456">
        <v>0.7</v>
      </c>
      <c r="F2456">
        <v>5.65</v>
      </c>
      <c r="G2456">
        <v>5.48</v>
      </c>
    </row>
    <row r="2457" spans="1:7">
      <c r="A2457" s="302" t="s">
        <v>21181</v>
      </c>
      <c r="B2457" s="302" t="s">
        <v>24526</v>
      </c>
      <c r="C2457">
        <v>6</v>
      </c>
      <c r="D2457">
        <v>37.5</v>
      </c>
      <c r="E2457">
        <v>0.7</v>
      </c>
      <c r="F2457">
        <v>3.75</v>
      </c>
      <c r="G2457">
        <v>3.64</v>
      </c>
    </row>
    <row r="2458" spans="1:7">
      <c r="A2458" s="302" t="s">
        <v>21182</v>
      </c>
      <c r="B2458" s="302" t="s">
        <v>24527</v>
      </c>
      <c r="C2458">
        <v>6</v>
      </c>
      <c r="D2458">
        <v>37.5</v>
      </c>
      <c r="E2458">
        <v>0.7</v>
      </c>
      <c r="F2458">
        <v>4.75</v>
      </c>
      <c r="G2458">
        <v>4.6100000000000003</v>
      </c>
    </row>
    <row r="2459" spans="1:7">
      <c r="A2459" s="302" t="s">
        <v>27610</v>
      </c>
      <c r="B2459" s="302" t="s">
        <v>27611</v>
      </c>
      <c r="C2459">
        <v>6</v>
      </c>
      <c r="D2459">
        <v>40</v>
      </c>
      <c r="E2459">
        <v>1</v>
      </c>
      <c r="F2459">
        <v>36.950000000000003</v>
      </c>
      <c r="G2459">
        <v>35.840000000000003</v>
      </c>
    </row>
    <row r="2460" spans="1:7">
      <c r="A2460" s="302" t="s">
        <v>21183</v>
      </c>
      <c r="B2460" s="302" t="s">
        <v>24528</v>
      </c>
      <c r="C2460">
        <v>12</v>
      </c>
      <c r="D2460">
        <v>40</v>
      </c>
      <c r="E2460">
        <v>0.7</v>
      </c>
      <c r="F2460">
        <v>13.5</v>
      </c>
      <c r="G2460">
        <v>13.5</v>
      </c>
    </row>
    <row r="2461" spans="1:7">
      <c r="A2461" s="302" t="s">
        <v>21184</v>
      </c>
      <c r="B2461" s="302" t="s">
        <v>24529</v>
      </c>
      <c r="C2461">
        <v>12</v>
      </c>
      <c r="D2461">
        <v>40</v>
      </c>
      <c r="E2461">
        <v>1</v>
      </c>
      <c r="F2461">
        <v>17.95</v>
      </c>
      <c r="G2461">
        <v>17.41</v>
      </c>
    </row>
    <row r="2462" spans="1:7">
      <c r="A2462" s="302" t="s">
        <v>21185</v>
      </c>
      <c r="B2462" s="302" t="s">
        <v>24530</v>
      </c>
      <c r="C2462">
        <v>12</v>
      </c>
      <c r="D2462">
        <v>40</v>
      </c>
      <c r="E2462">
        <v>1</v>
      </c>
      <c r="F2462">
        <v>5.5</v>
      </c>
      <c r="G2462">
        <v>5.5</v>
      </c>
    </row>
    <row r="2463" spans="1:7">
      <c r="A2463" s="302" t="s">
        <v>21186</v>
      </c>
      <c r="B2463" s="302" t="s">
        <v>24531</v>
      </c>
      <c r="C2463">
        <v>6</v>
      </c>
      <c r="D2463">
        <v>44</v>
      </c>
      <c r="E2463">
        <v>0.7</v>
      </c>
      <c r="F2463">
        <v>21.95</v>
      </c>
      <c r="G2463">
        <v>21.29</v>
      </c>
    </row>
    <row r="2464" spans="1:7">
      <c r="A2464" s="302" t="s">
        <v>21187</v>
      </c>
      <c r="B2464" s="302" t="s">
        <v>24532</v>
      </c>
      <c r="C2464">
        <v>6</v>
      </c>
      <c r="D2464">
        <v>40</v>
      </c>
      <c r="E2464">
        <v>0.7</v>
      </c>
      <c r="F2464">
        <v>17.45</v>
      </c>
      <c r="G2464">
        <v>17.45</v>
      </c>
    </row>
    <row r="2465" spans="1:7">
      <c r="A2465" s="302" t="s">
        <v>27612</v>
      </c>
      <c r="B2465" s="302" t="s">
        <v>27613</v>
      </c>
      <c r="C2465">
        <v>4</v>
      </c>
      <c r="D2465">
        <v>40</v>
      </c>
      <c r="E2465">
        <v>0.7</v>
      </c>
      <c r="F2465">
        <v>50.85</v>
      </c>
      <c r="G2465">
        <v>49.32</v>
      </c>
    </row>
    <row r="2466" spans="1:7">
      <c r="A2466" s="302" t="s">
        <v>21188</v>
      </c>
      <c r="B2466" s="302" t="s">
        <v>24533</v>
      </c>
      <c r="C2466">
        <v>6</v>
      </c>
      <c r="D2466">
        <v>28</v>
      </c>
      <c r="E2466">
        <v>1</v>
      </c>
      <c r="F2466">
        <v>5</v>
      </c>
      <c r="G2466">
        <v>5</v>
      </c>
    </row>
    <row r="2467" spans="1:7">
      <c r="A2467" s="302" t="s">
        <v>21189</v>
      </c>
      <c r="B2467" s="302" t="s">
        <v>24534</v>
      </c>
      <c r="C2467">
        <v>6</v>
      </c>
      <c r="D2467">
        <v>18</v>
      </c>
      <c r="E2467">
        <v>0.7</v>
      </c>
      <c r="F2467">
        <v>7.85</v>
      </c>
      <c r="G2467">
        <v>7.46</v>
      </c>
    </row>
    <row r="2468" spans="1:7">
      <c r="A2468" s="302" t="s">
        <v>21190</v>
      </c>
      <c r="B2468" s="302" t="s">
        <v>24535</v>
      </c>
      <c r="C2468">
        <v>6</v>
      </c>
      <c r="D2468">
        <v>40</v>
      </c>
      <c r="E2468">
        <v>0.5</v>
      </c>
      <c r="F2468">
        <v>19.45</v>
      </c>
      <c r="G2468">
        <v>18.87</v>
      </c>
    </row>
    <row r="2469" spans="1:7">
      <c r="A2469" s="302" t="s">
        <v>27614</v>
      </c>
      <c r="B2469" s="302" t="s">
        <v>27615</v>
      </c>
      <c r="C2469">
        <v>6</v>
      </c>
      <c r="D2469">
        <v>40</v>
      </c>
      <c r="E2469">
        <v>0.5</v>
      </c>
      <c r="F2469">
        <v>18.850000000000001</v>
      </c>
      <c r="G2469">
        <v>18.28</v>
      </c>
    </row>
    <row r="2470" spans="1:7">
      <c r="A2470" s="302" t="s">
        <v>21191</v>
      </c>
      <c r="B2470" s="302" t="s">
        <v>24536</v>
      </c>
      <c r="C2470">
        <v>3</v>
      </c>
      <c r="D2470">
        <v>45</v>
      </c>
      <c r="E2470">
        <v>0.7</v>
      </c>
      <c r="F2470">
        <v>40.950000000000003</v>
      </c>
      <c r="G2470">
        <v>39.72</v>
      </c>
    </row>
    <row r="2471" spans="1:7">
      <c r="A2471" s="302" t="s">
        <v>21192</v>
      </c>
      <c r="B2471" s="302" t="s">
        <v>24537</v>
      </c>
      <c r="C2471">
        <v>6</v>
      </c>
      <c r="D2471">
        <v>46.3</v>
      </c>
      <c r="E2471">
        <v>0.7</v>
      </c>
      <c r="F2471">
        <v>27.85</v>
      </c>
      <c r="G2471">
        <v>27.85</v>
      </c>
    </row>
    <row r="2472" spans="1:7">
      <c r="A2472" s="302" t="s">
        <v>27616</v>
      </c>
      <c r="B2472" s="302" t="s">
        <v>27617</v>
      </c>
      <c r="C2472">
        <v>6</v>
      </c>
      <c r="D2472">
        <v>46.3</v>
      </c>
      <c r="E2472">
        <v>0.7</v>
      </c>
      <c r="F2472">
        <v>98.75</v>
      </c>
      <c r="G2472">
        <v>95.79</v>
      </c>
    </row>
    <row r="2473" spans="1:7">
      <c r="A2473" s="302" t="s">
        <v>21193</v>
      </c>
      <c r="B2473" s="302" t="s">
        <v>24538</v>
      </c>
      <c r="C2473">
        <v>6</v>
      </c>
      <c r="D2473">
        <v>46.3</v>
      </c>
      <c r="E2473">
        <v>0.7</v>
      </c>
      <c r="F2473">
        <v>20.65</v>
      </c>
      <c r="G2473">
        <v>20.03</v>
      </c>
    </row>
    <row r="2474" spans="1:7">
      <c r="A2474" s="302" t="s">
        <v>21194</v>
      </c>
      <c r="B2474" s="302" t="s">
        <v>24539</v>
      </c>
      <c r="C2474">
        <v>6</v>
      </c>
      <c r="D2474">
        <v>40</v>
      </c>
      <c r="E2474">
        <v>0.7</v>
      </c>
      <c r="F2474">
        <v>6</v>
      </c>
      <c r="G2474">
        <v>6</v>
      </c>
    </row>
    <row r="2475" spans="1:7">
      <c r="A2475" s="302" t="s">
        <v>27618</v>
      </c>
      <c r="B2475" s="302" t="s">
        <v>27619</v>
      </c>
      <c r="C2475">
        <v>6</v>
      </c>
      <c r="D2475">
        <v>40</v>
      </c>
      <c r="E2475">
        <v>0.7</v>
      </c>
      <c r="F2475">
        <v>5.95</v>
      </c>
      <c r="G2475">
        <v>5.77</v>
      </c>
    </row>
    <row r="2476" spans="1:7">
      <c r="A2476" s="302" t="s">
        <v>21195</v>
      </c>
      <c r="B2476" s="302" t="s">
        <v>24540</v>
      </c>
      <c r="C2476">
        <v>6</v>
      </c>
      <c r="D2476">
        <v>40</v>
      </c>
      <c r="E2476">
        <v>0.7</v>
      </c>
      <c r="F2476">
        <v>9.75</v>
      </c>
      <c r="G2476">
        <v>9.4600000000000009</v>
      </c>
    </row>
    <row r="2477" spans="1:7">
      <c r="A2477" s="302" t="s">
        <v>21196</v>
      </c>
      <c r="B2477" s="302" t="s">
        <v>24541</v>
      </c>
      <c r="C2477">
        <v>1</v>
      </c>
      <c r="D2477">
        <v>40</v>
      </c>
      <c r="E2477">
        <v>0.7</v>
      </c>
      <c r="F2477">
        <v>127</v>
      </c>
      <c r="G2477">
        <v>127</v>
      </c>
    </row>
    <row r="2478" spans="1:7">
      <c r="A2478" s="302" t="s">
        <v>21197</v>
      </c>
      <c r="B2478" s="302" t="s">
        <v>24542</v>
      </c>
      <c r="C2478">
        <v>1</v>
      </c>
      <c r="D2478">
        <v>40</v>
      </c>
      <c r="E2478">
        <v>0.7</v>
      </c>
      <c r="F2478">
        <v>128.15</v>
      </c>
      <c r="G2478">
        <v>124.31</v>
      </c>
    </row>
    <row r="2479" spans="1:7">
      <c r="A2479" s="302" t="s">
        <v>21198</v>
      </c>
      <c r="B2479" s="302" t="s">
        <v>24543</v>
      </c>
      <c r="C2479">
        <v>6</v>
      </c>
      <c r="D2479">
        <v>40</v>
      </c>
      <c r="E2479">
        <v>0.7</v>
      </c>
      <c r="F2479">
        <v>6.95</v>
      </c>
      <c r="G2479">
        <v>6.6</v>
      </c>
    </row>
    <row r="2480" spans="1:7">
      <c r="A2480" s="302" t="s">
        <v>21199</v>
      </c>
      <c r="B2480" s="302" t="s">
        <v>24544</v>
      </c>
      <c r="C2480">
        <v>6</v>
      </c>
      <c r="D2480">
        <v>40</v>
      </c>
      <c r="E2480">
        <v>0.5</v>
      </c>
      <c r="F2480">
        <v>21.75</v>
      </c>
      <c r="G2480">
        <v>21.1</v>
      </c>
    </row>
    <row r="2481" spans="1:7">
      <c r="A2481" s="302" t="s">
        <v>21200</v>
      </c>
      <c r="B2481" s="302" t="s">
        <v>24545</v>
      </c>
      <c r="C2481">
        <v>6</v>
      </c>
      <c r="D2481">
        <v>30</v>
      </c>
      <c r="E2481">
        <v>0.7</v>
      </c>
      <c r="F2481">
        <v>29.05</v>
      </c>
      <c r="G2481">
        <v>28.18</v>
      </c>
    </row>
    <row r="2482" spans="1:7">
      <c r="A2482" s="302" t="s">
        <v>27620</v>
      </c>
      <c r="B2482" s="302" t="s">
        <v>27621</v>
      </c>
      <c r="C2482">
        <v>3</v>
      </c>
      <c r="D2482">
        <v>36</v>
      </c>
      <c r="E2482">
        <v>0.7</v>
      </c>
      <c r="F2482">
        <v>21.45</v>
      </c>
      <c r="G2482">
        <v>20.81</v>
      </c>
    </row>
    <row r="2483" spans="1:7">
      <c r="A2483" s="302" t="s">
        <v>27622</v>
      </c>
      <c r="B2483" s="302" t="s">
        <v>27623</v>
      </c>
      <c r="C2483">
        <v>6</v>
      </c>
      <c r="D2483">
        <v>15</v>
      </c>
      <c r="E2483">
        <v>0.7</v>
      </c>
      <c r="F2483">
        <v>6.25</v>
      </c>
      <c r="G2483">
        <v>6.06</v>
      </c>
    </row>
    <row r="2484" spans="1:7">
      <c r="A2484" s="302" t="s">
        <v>21201</v>
      </c>
      <c r="B2484" s="302" t="s">
        <v>24546</v>
      </c>
      <c r="C2484">
        <v>6</v>
      </c>
      <c r="D2484">
        <v>15</v>
      </c>
      <c r="E2484">
        <v>0.7</v>
      </c>
      <c r="F2484">
        <v>6.35</v>
      </c>
      <c r="G2484">
        <v>6.16</v>
      </c>
    </row>
    <row r="2485" spans="1:7">
      <c r="A2485" s="302" t="s">
        <v>21202</v>
      </c>
      <c r="B2485" s="302" t="s">
        <v>24547</v>
      </c>
      <c r="C2485">
        <v>6</v>
      </c>
      <c r="D2485">
        <v>15</v>
      </c>
      <c r="E2485">
        <v>0.7</v>
      </c>
      <c r="F2485">
        <v>5.5</v>
      </c>
      <c r="G2485">
        <v>5.5</v>
      </c>
    </row>
    <row r="2486" spans="1:7">
      <c r="A2486" s="302" t="s">
        <v>21203</v>
      </c>
      <c r="B2486" s="302" t="s">
        <v>24548</v>
      </c>
      <c r="C2486">
        <v>6</v>
      </c>
      <c r="D2486">
        <v>15</v>
      </c>
      <c r="E2486">
        <v>0.7</v>
      </c>
      <c r="F2486">
        <v>6.15</v>
      </c>
      <c r="G2486">
        <v>5.97</v>
      </c>
    </row>
    <row r="2487" spans="1:7">
      <c r="A2487" s="302" t="s">
        <v>21204</v>
      </c>
      <c r="B2487" s="302" t="s">
        <v>24549</v>
      </c>
      <c r="C2487">
        <v>6</v>
      </c>
      <c r="D2487">
        <v>25</v>
      </c>
      <c r="E2487">
        <v>0.5</v>
      </c>
      <c r="F2487">
        <v>2.85</v>
      </c>
      <c r="G2487">
        <v>2.76</v>
      </c>
    </row>
    <row r="2488" spans="1:7">
      <c r="A2488" s="302" t="s">
        <v>21205</v>
      </c>
      <c r="B2488" s="302" t="s">
        <v>24550</v>
      </c>
      <c r="C2488">
        <v>8</v>
      </c>
      <c r="D2488">
        <v>25</v>
      </c>
      <c r="E2488">
        <v>0.2</v>
      </c>
      <c r="F2488">
        <v>1.75</v>
      </c>
      <c r="G2488">
        <v>1.7</v>
      </c>
    </row>
    <row r="2489" spans="1:7">
      <c r="A2489" s="302" t="s">
        <v>21206</v>
      </c>
      <c r="B2489" s="302" t="s">
        <v>24551</v>
      </c>
      <c r="C2489">
        <v>12</v>
      </c>
      <c r="D2489">
        <v>42</v>
      </c>
      <c r="E2489">
        <v>0.7</v>
      </c>
      <c r="F2489">
        <v>19.95</v>
      </c>
      <c r="G2489">
        <v>19.350000000000001</v>
      </c>
    </row>
    <row r="2490" spans="1:7">
      <c r="A2490" s="302" t="s">
        <v>27624</v>
      </c>
      <c r="B2490" s="302" t="s">
        <v>27625</v>
      </c>
      <c r="C2490">
        <v>12</v>
      </c>
      <c r="D2490">
        <v>31</v>
      </c>
      <c r="E2490">
        <v>1</v>
      </c>
      <c r="F2490">
        <v>9.65</v>
      </c>
      <c r="G2490">
        <v>9.65</v>
      </c>
    </row>
    <row r="2491" spans="1:7">
      <c r="A2491" s="302" t="s">
        <v>21207</v>
      </c>
      <c r="B2491" s="302" t="s">
        <v>24552</v>
      </c>
      <c r="C2491">
        <v>6</v>
      </c>
      <c r="D2491">
        <v>31</v>
      </c>
      <c r="E2491">
        <v>0.7</v>
      </c>
      <c r="F2491">
        <v>7.85</v>
      </c>
      <c r="G2491">
        <v>7.85</v>
      </c>
    </row>
    <row r="2492" spans="1:7">
      <c r="A2492" s="302" t="s">
        <v>21208</v>
      </c>
      <c r="B2492" s="302" t="s">
        <v>24553</v>
      </c>
      <c r="C2492">
        <v>6</v>
      </c>
      <c r="D2492">
        <v>22</v>
      </c>
      <c r="E2492">
        <v>0.7</v>
      </c>
      <c r="F2492">
        <v>7.65</v>
      </c>
      <c r="G2492">
        <v>7.65</v>
      </c>
    </row>
    <row r="2493" spans="1:7">
      <c r="A2493" s="302" t="s">
        <v>27626</v>
      </c>
      <c r="B2493" s="302" t="s">
        <v>27627</v>
      </c>
      <c r="C2493">
        <v>6</v>
      </c>
      <c r="D2493">
        <v>43</v>
      </c>
      <c r="E2493">
        <v>0.5</v>
      </c>
      <c r="F2493">
        <v>21.75</v>
      </c>
      <c r="G2493">
        <v>21.1</v>
      </c>
    </row>
    <row r="2494" spans="1:7">
      <c r="A2494" s="302" t="s">
        <v>27628</v>
      </c>
      <c r="B2494" s="302" t="s">
        <v>27629</v>
      </c>
      <c r="C2494">
        <v>6</v>
      </c>
      <c r="D2494">
        <v>40</v>
      </c>
      <c r="E2494">
        <v>0.5</v>
      </c>
      <c r="F2494">
        <v>19.95</v>
      </c>
      <c r="G2494">
        <v>19.350000000000001</v>
      </c>
    </row>
    <row r="2495" spans="1:7">
      <c r="A2495" s="302" t="s">
        <v>21209</v>
      </c>
      <c r="B2495" s="302" t="s">
        <v>24554</v>
      </c>
      <c r="C2495">
        <v>6</v>
      </c>
      <c r="D2495">
        <v>40</v>
      </c>
      <c r="E2495">
        <v>0.5</v>
      </c>
      <c r="F2495">
        <v>24.45</v>
      </c>
      <c r="G2495">
        <v>23.72</v>
      </c>
    </row>
    <row r="2496" spans="1:7">
      <c r="A2496" s="302" t="s">
        <v>21210</v>
      </c>
      <c r="B2496" s="302" t="s">
        <v>24555</v>
      </c>
      <c r="C2496">
        <v>6</v>
      </c>
      <c r="D2496">
        <v>40</v>
      </c>
      <c r="E2496">
        <v>0.5</v>
      </c>
      <c r="F2496">
        <v>20</v>
      </c>
      <c r="G2496">
        <v>20</v>
      </c>
    </row>
    <row r="2497" spans="1:7">
      <c r="A2497" s="302" t="s">
        <v>21211</v>
      </c>
      <c r="B2497" s="302" t="s">
        <v>24556</v>
      </c>
      <c r="C2497">
        <v>6</v>
      </c>
      <c r="D2497">
        <v>40</v>
      </c>
      <c r="E2497">
        <v>0.5</v>
      </c>
      <c r="F2497">
        <v>19</v>
      </c>
      <c r="G2497">
        <v>19</v>
      </c>
    </row>
    <row r="2498" spans="1:7">
      <c r="A2498" s="302" t="s">
        <v>21212</v>
      </c>
      <c r="B2498" s="302" t="s">
        <v>24557</v>
      </c>
      <c r="C2498">
        <v>6</v>
      </c>
      <c r="D2498">
        <v>17</v>
      </c>
      <c r="E2498">
        <v>0.75</v>
      </c>
      <c r="F2498">
        <v>8.4499999999999993</v>
      </c>
      <c r="G2498">
        <v>8.1999999999999993</v>
      </c>
    </row>
    <row r="2499" spans="1:7">
      <c r="A2499" s="302" t="s">
        <v>21213</v>
      </c>
      <c r="B2499" s="302" t="s">
        <v>24558</v>
      </c>
      <c r="C2499">
        <v>6</v>
      </c>
      <c r="D2499">
        <v>17</v>
      </c>
      <c r="E2499">
        <v>0.75</v>
      </c>
      <c r="F2499">
        <v>8.15</v>
      </c>
      <c r="G2499">
        <v>7.91</v>
      </c>
    </row>
    <row r="2500" spans="1:7">
      <c r="A2500" s="302" t="s">
        <v>21214</v>
      </c>
      <c r="B2500" s="302" t="s">
        <v>24559</v>
      </c>
      <c r="C2500">
        <v>6</v>
      </c>
      <c r="D2500">
        <v>17</v>
      </c>
      <c r="E2500">
        <v>0.75</v>
      </c>
      <c r="F2500">
        <v>8.4499999999999993</v>
      </c>
      <c r="G2500">
        <v>8.1999999999999993</v>
      </c>
    </row>
    <row r="2501" spans="1:7">
      <c r="A2501" s="302" t="s">
        <v>21215</v>
      </c>
      <c r="B2501" s="302" t="s">
        <v>24560</v>
      </c>
      <c r="C2501">
        <v>6</v>
      </c>
      <c r="D2501">
        <v>25</v>
      </c>
      <c r="E2501">
        <v>0.5</v>
      </c>
      <c r="F2501">
        <v>4.25</v>
      </c>
      <c r="G2501">
        <v>4.12</v>
      </c>
    </row>
    <row r="2502" spans="1:7">
      <c r="A2502" s="302" t="s">
        <v>21216</v>
      </c>
      <c r="B2502" s="302" t="s">
        <v>24561</v>
      </c>
      <c r="C2502">
        <v>6</v>
      </c>
      <c r="D2502">
        <v>30</v>
      </c>
      <c r="E2502">
        <v>0.7</v>
      </c>
      <c r="F2502">
        <v>6.95</v>
      </c>
      <c r="G2502">
        <v>6.74</v>
      </c>
    </row>
    <row r="2503" spans="1:7">
      <c r="A2503" s="302" t="s">
        <v>21217</v>
      </c>
      <c r="B2503" s="302" t="s">
        <v>24562</v>
      </c>
      <c r="C2503">
        <v>6</v>
      </c>
      <c r="D2503">
        <v>30</v>
      </c>
      <c r="E2503">
        <v>0.7</v>
      </c>
      <c r="F2503">
        <v>5.15</v>
      </c>
      <c r="G2503">
        <v>5</v>
      </c>
    </row>
    <row r="2504" spans="1:7">
      <c r="A2504" s="302" t="s">
        <v>21218</v>
      </c>
      <c r="B2504" s="302" t="s">
        <v>24563</v>
      </c>
      <c r="C2504">
        <v>6</v>
      </c>
      <c r="D2504">
        <v>46</v>
      </c>
      <c r="E2504">
        <v>0.7</v>
      </c>
      <c r="F2504">
        <v>18</v>
      </c>
      <c r="G2504">
        <v>18</v>
      </c>
    </row>
    <row r="2505" spans="1:7">
      <c r="A2505" s="302" t="s">
        <v>21219</v>
      </c>
      <c r="B2505" s="302" t="s">
        <v>24564</v>
      </c>
      <c r="C2505">
        <v>6</v>
      </c>
      <c r="D2505">
        <v>46</v>
      </c>
      <c r="E2505">
        <v>0.7</v>
      </c>
      <c r="F2505">
        <v>20.149999999999999</v>
      </c>
      <c r="G2505">
        <v>19.55</v>
      </c>
    </row>
    <row r="2506" spans="1:7">
      <c r="A2506" s="302" t="s">
        <v>21220</v>
      </c>
      <c r="B2506" s="302" t="s">
        <v>24565</v>
      </c>
      <c r="C2506">
        <v>6</v>
      </c>
      <c r="D2506">
        <v>40</v>
      </c>
      <c r="E2506">
        <v>0.7</v>
      </c>
      <c r="F2506">
        <v>17.850000000000001</v>
      </c>
      <c r="G2506">
        <v>17.309999999999999</v>
      </c>
    </row>
    <row r="2507" spans="1:7">
      <c r="A2507" s="302" t="s">
        <v>21221</v>
      </c>
      <c r="B2507" s="302" t="s">
        <v>24566</v>
      </c>
      <c r="C2507">
        <v>12</v>
      </c>
      <c r="D2507">
        <v>41.5</v>
      </c>
      <c r="E2507">
        <v>1</v>
      </c>
      <c r="F2507">
        <v>9.65</v>
      </c>
      <c r="G2507">
        <v>9.36</v>
      </c>
    </row>
    <row r="2508" spans="1:7">
      <c r="A2508" s="302" t="s">
        <v>21222</v>
      </c>
      <c r="B2508" s="302" t="s">
        <v>24567</v>
      </c>
      <c r="C2508">
        <v>6</v>
      </c>
      <c r="D2508">
        <v>43</v>
      </c>
      <c r="E2508">
        <v>0.7</v>
      </c>
      <c r="F2508">
        <v>29.5</v>
      </c>
      <c r="G2508">
        <v>29.5</v>
      </c>
    </row>
    <row r="2509" spans="1:7">
      <c r="A2509" s="302" t="s">
        <v>21223</v>
      </c>
      <c r="B2509" s="302" t="s">
        <v>24568</v>
      </c>
      <c r="C2509">
        <v>6</v>
      </c>
      <c r="D2509">
        <v>42</v>
      </c>
      <c r="E2509">
        <v>0.7</v>
      </c>
      <c r="F2509">
        <v>14.35</v>
      </c>
      <c r="G2509">
        <v>13.92</v>
      </c>
    </row>
    <row r="2510" spans="1:7">
      <c r="A2510" s="302" t="s">
        <v>21224</v>
      </c>
      <c r="B2510" s="302" t="s">
        <v>24569</v>
      </c>
      <c r="C2510">
        <v>6</v>
      </c>
      <c r="D2510">
        <v>35</v>
      </c>
      <c r="E2510">
        <v>0.7</v>
      </c>
      <c r="F2510">
        <v>11.25</v>
      </c>
      <c r="G2510">
        <v>10.91</v>
      </c>
    </row>
    <row r="2511" spans="1:7">
      <c r="A2511" s="302" t="s">
        <v>21225</v>
      </c>
      <c r="B2511" s="302" t="s">
        <v>24570</v>
      </c>
      <c r="C2511">
        <v>6</v>
      </c>
      <c r="D2511">
        <v>40</v>
      </c>
      <c r="E2511">
        <v>0.7</v>
      </c>
      <c r="F2511">
        <v>7.75</v>
      </c>
      <c r="G2511">
        <v>7.52</v>
      </c>
    </row>
    <row r="2512" spans="1:7">
      <c r="A2512" s="302" t="s">
        <v>21226</v>
      </c>
      <c r="B2512" s="302" t="s">
        <v>24571</v>
      </c>
      <c r="C2512">
        <v>6</v>
      </c>
      <c r="D2512">
        <v>40</v>
      </c>
      <c r="E2512">
        <v>0.7</v>
      </c>
      <c r="F2512">
        <v>16.45</v>
      </c>
      <c r="G2512">
        <v>15.96</v>
      </c>
    </row>
    <row r="2513" spans="1:7">
      <c r="A2513" s="302" t="s">
        <v>21227</v>
      </c>
      <c r="B2513" s="302" t="s">
        <v>24572</v>
      </c>
      <c r="C2513">
        <v>6</v>
      </c>
      <c r="D2513">
        <v>46</v>
      </c>
      <c r="E2513">
        <v>0.7</v>
      </c>
      <c r="F2513">
        <v>19</v>
      </c>
      <c r="G2513">
        <v>19</v>
      </c>
    </row>
    <row r="2514" spans="1:7">
      <c r="A2514" s="302" t="s">
        <v>21228</v>
      </c>
      <c r="B2514" s="302" t="s">
        <v>24573</v>
      </c>
      <c r="C2514">
        <v>6</v>
      </c>
      <c r="D2514">
        <v>46</v>
      </c>
      <c r="E2514">
        <v>0.7</v>
      </c>
      <c r="F2514">
        <v>50.45</v>
      </c>
      <c r="G2514">
        <v>48.94</v>
      </c>
    </row>
    <row r="2515" spans="1:7">
      <c r="A2515" s="302" t="s">
        <v>21229</v>
      </c>
      <c r="B2515" s="302" t="s">
        <v>24574</v>
      </c>
      <c r="C2515">
        <v>3</v>
      </c>
      <c r="D2515">
        <v>50.2</v>
      </c>
      <c r="E2515">
        <v>0.7</v>
      </c>
      <c r="F2515">
        <v>99.85</v>
      </c>
      <c r="G2515">
        <v>96.85</v>
      </c>
    </row>
    <row r="2516" spans="1:7">
      <c r="A2516" s="302" t="s">
        <v>21230</v>
      </c>
      <c r="B2516" s="302" t="s">
        <v>24575</v>
      </c>
      <c r="C2516">
        <v>3</v>
      </c>
      <c r="D2516">
        <v>47</v>
      </c>
      <c r="E2516">
        <v>0.7</v>
      </c>
      <c r="F2516">
        <v>441.05</v>
      </c>
      <c r="G2516">
        <v>427.82</v>
      </c>
    </row>
    <row r="2517" spans="1:7">
      <c r="A2517" s="302" t="s">
        <v>21231</v>
      </c>
      <c r="B2517" s="302" t="s">
        <v>24576</v>
      </c>
      <c r="C2517">
        <v>6</v>
      </c>
      <c r="D2517">
        <v>61.1</v>
      </c>
      <c r="E2517">
        <v>0.7</v>
      </c>
      <c r="F2517">
        <v>44.65</v>
      </c>
      <c r="G2517">
        <v>42.42</v>
      </c>
    </row>
    <row r="2518" spans="1:7">
      <c r="A2518" s="302" t="s">
        <v>21232</v>
      </c>
      <c r="B2518" s="302" t="s">
        <v>24577</v>
      </c>
      <c r="C2518">
        <v>6</v>
      </c>
      <c r="D2518">
        <v>46</v>
      </c>
      <c r="E2518">
        <v>0.7</v>
      </c>
      <c r="F2518">
        <v>20.75</v>
      </c>
      <c r="G2518">
        <v>20.13</v>
      </c>
    </row>
    <row r="2519" spans="1:7">
      <c r="A2519" s="302" t="s">
        <v>21233</v>
      </c>
      <c r="B2519" s="302" t="s">
        <v>24578</v>
      </c>
      <c r="C2519">
        <v>6</v>
      </c>
      <c r="D2519">
        <v>40</v>
      </c>
      <c r="E2519">
        <v>0.7</v>
      </c>
      <c r="F2519">
        <v>8.9499999999999993</v>
      </c>
      <c r="G2519">
        <v>8.68</v>
      </c>
    </row>
    <row r="2520" spans="1:7">
      <c r="A2520" s="302" t="s">
        <v>21234</v>
      </c>
      <c r="B2520" s="302" t="s">
        <v>24579</v>
      </c>
      <c r="C2520">
        <v>6</v>
      </c>
      <c r="D2520">
        <v>40</v>
      </c>
      <c r="E2520">
        <v>1</v>
      </c>
      <c r="F2520">
        <v>11</v>
      </c>
      <c r="G2520">
        <v>11</v>
      </c>
    </row>
    <row r="2521" spans="1:7">
      <c r="A2521" s="302" t="s">
        <v>21235</v>
      </c>
      <c r="B2521" s="302" t="s">
        <v>24580</v>
      </c>
      <c r="C2521">
        <v>6</v>
      </c>
      <c r="D2521">
        <v>40</v>
      </c>
      <c r="E2521">
        <v>0.7</v>
      </c>
      <c r="F2521">
        <v>7.45</v>
      </c>
      <c r="G2521">
        <v>7.45</v>
      </c>
    </row>
    <row r="2522" spans="1:7">
      <c r="A2522" s="302" t="s">
        <v>21236</v>
      </c>
      <c r="B2522" s="302" t="s">
        <v>24581</v>
      </c>
      <c r="C2522">
        <v>6</v>
      </c>
      <c r="D2522">
        <v>46</v>
      </c>
      <c r="E2522">
        <v>0.7</v>
      </c>
      <c r="F2522">
        <v>16.5</v>
      </c>
      <c r="G2522">
        <v>16.5</v>
      </c>
    </row>
    <row r="2523" spans="1:7">
      <c r="A2523" s="302" t="s">
        <v>21237</v>
      </c>
      <c r="B2523" s="302" t="s">
        <v>24582</v>
      </c>
      <c r="C2523">
        <v>3</v>
      </c>
      <c r="D2523">
        <v>43</v>
      </c>
      <c r="E2523">
        <v>0.7</v>
      </c>
      <c r="F2523">
        <v>27.25</v>
      </c>
      <c r="G2523">
        <v>26.43</v>
      </c>
    </row>
    <row r="2524" spans="1:7">
      <c r="A2524" s="302" t="s">
        <v>21238</v>
      </c>
      <c r="B2524" s="302" t="s">
        <v>24583</v>
      </c>
      <c r="C2524">
        <v>6</v>
      </c>
      <c r="D2524">
        <v>40</v>
      </c>
      <c r="E2524">
        <v>0.7</v>
      </c>
      <c r="F2524">
        <v>13.95</v>
      </c>
      <c r="G2524">
        <v>13.53</v>
      </c>
    </row>
    <row r="2525" spans="1:7">
      <c r="A2525" s="302" t="s">
        <v>21239</v>
      </c>
      <c r="B2525" s="302" t="s">
        <v>24584</v>
      </c>
      <c r="C2525">
        <v>3</v>
      </c>
      <c r="D2525">
        <v>48</v>
      </c>
      <c r="E2525">
        <v>0.7</v>
      </c>
      <c r="F2525">
        <v>86.25</v>
      </c>
      <c r="G2525">
        <v>83.66</v>
      </c>
    </row>
    <row r="2526" spans="1:7">
      <c r="A2526" s="302" t="s">
        <v>21240</v>
      </c>
      <c r="B2526" s="302" t="s">
        <v>24585</v>
      </c>
      <c r="C2526">
        <v>6</v>
      </c>
      <c r="D2526">
        <v>48</v>
      </c>
      <c r="E2526">
        <v>0.7</v>
      </c>
      <c r="F2526">
        <v>78.45</v>
      </c>
      <c r="G2526">
        <v>76.099999999999994</v>
      </c>
    </row>
    <row r="2527" spans="1:7">
      <c r="A2527" s="302" t="s">
        <v>21241</v>
      </c>
      <c r="B2527" s="302" t="s">
        <v>24586</v>
      </c>
      <c r="C2527">
        <v>1</v>
      </c>
      <c r="D2527">
        <v>48</v>
      </c>
      <c r="E2527">
        <v>0.7</v>
      </c>
      <c r="F2527">
        <v>558.75</v>
      </c>
      <c r="G2527">
        <v>541.99</v>
      </c>
    </row>
    <row r="2528" spans="1:7">
      <c r="A2528" s="302" t="s">
        <v>21242</v>
      </c>
      <c r="B2528" s="302" t="s">
        <v>27630</v>
      </c>
      <c r="C2528">
        <v>6</v>
      </c>
      <c r="D2528">
        <v>48</v>
      </c>
      <c r="E2528">
        <v>0.7</v>
      </c>
      <c r="F2528">
        <v>264.75</v>
      </c>
      <c r="G2528">
        <v>256.81</v>
      </c>
    </row>
    <row r="2529" spans="1:7">
      <c r="A2529" s="302" t="s">
        <v>21243</v>
      </c>
      <c r="B2529" s="302" t="s">
        <v>24587</v>
      </c>
      <c r="C2529">
        <v>6</v>
      </c>
      <c r="D2529">
        <v>53.7</v>
      </c>
      <c r="E2529">
        <v>0.7</v>
      </c>
      <c r="F2529">
        <v>327.64999999999998</v>
      </c>
      <c r="G2529">
        <v>317.82</v>
      </c>
    </row>
    <row r="2530" spans="1:7">
      <c r="A2530" s="302" t="s">
        <v>21244</v>
      </c>
      <c r="B2530" s="302" t="s">
        <v>24588</v>
      </c>
      <c r="C2530">
        <v>6</v>
      </c>
      <c r="D2530">
        <v>40</v>
      </c>
      <c r="E2530">
        <v>0.7</v>
      </c>
      <c r="F2530">
        <v>40.15</v>
      </c>
      <c r="G2530">
        <v>38.950000000000003</v>
      </c>
    </row>
    <row r="2531" spans="1:7">
      <c r="A2531" s="302" t="s">
        <v>27631</v>
      </c>
      <c r="B2531" s="302" t="s">
        <v>27632</v>
      </c>
      <c r="C2531">
        <v>6</v>
      </c>
      <c r="D2531">
        <v>62</v>
      </c>
      <c r="E2531">
        <v>0.7</v>
      </c>
      <c r="F2531">
        <v>11.95</v>
      </c>
      <c r="G2531">
        <v>11.95</v>
      </c>
    </row>
    <row r="2532" spans="1:7">
      <c r="A2532" s="302" t="s">
        <v>21245</v>
      </c>
      <c r="B2532" s="302" t="s">
        <v>24589</v>
      </c>
      <c r="C2532">
        <v>6</v>
      </c>
      <c r="D2532">
        <v>40</v>
      </c>
      <c r="E2532">
        <v>0.7</v>
      </c>
      <c r="F2532">
        <v>8.75</v>
      </c>
      <c r="G2532">
        <v>8.49</v>
      </c>
    </row>
    <row r="2533" spans="1:7">
      <c r="A2533" s="302" t="s">
        <v>21246</v>
      </c>
      <c r="B2533" s="302" t="s">
        <v>24590</v>
      </c>
      <c r="C2533">
        <v>6</v>
      </c>
      <c r="D2533">
        <v>50</v>
      </c>
      <c r="E2533">
        <v>0.7</v>
      </c>
      <c r="F2533">
        <v>8.65</v>
      </c>
      <c r="G2533">
        <v>8.39</v>
      </c>
    </row>
    <row r="2534" spans="1:7">
      <c r="A2534" s="302" t="s">
        <v>27633</v>
      </c>
      <c r="B2534" s="302" t="s">
        <v>27634</v>
      </c>
      <c r="C2534">
        <v>6</v>
      </c>
      <c r="D2534">
        <v>55</v>
      </c>
      <c r="E2534">
        <v>0.7</v>
      </c>
      <c r="F2534">
        <v>11.95</v>
      </c>
      <c r="G2534">
        <v>11.59</v>
      </c>
    </row>
    <row r="2535" spans="1:7">
      <c r="A2535" s="302" t="s">
        <v>27635</v>
      </c>
      <c r="B2535" s="302" t="s">
        <v>27636</v>
      </c>
      <c r="C2535">
        <v>6</v>
      </c>
      <c r="D2535">
        <v>50</v>
      </c>
      <c r="E2535">
        <v>0.7</v>
      </c>
      <c r="F2535">
        <v>17.45</v>
      </c>
      <c r="G2535">
        <v>16.93</v>
      </c>
    </row>
    <row r="2536" spans="1:7">
      <c r="A2536" s="302" t="s">
        <v>21247</v>
      </c>
      <c r="B2536" s="302" t="s">
        <v>24591</v>
      </c>
      <c r="C2536">
        <v>6</v>
      </c>
      <c r="D2536">
        <v>25</v>
      </c>
      <c r="E2536">
        <v>1</v>
      </c>
      <c r="F2536">
        <v>15.95</v>
      </c>
      <c r="G2536">
        <v>15.47</v>
      </c>
    </row>
    <row r="2537" spans="1:7">
      <c r="A2537" s="302" t="s">
        <v>27637</v>
      </c>
      <c r="B2537" s="302" t="s">
        <v>27638</v>
      </c>
      <c r="C2537">
        <v>6</v>
      </c>
      <c r="D2537">
        <v>30</v>
      </c>
      <c r="E2537">
        <v>0.7</v>
      </c>
      <c r="F2537">
        <v>16.25</v>
      </c>
      <c r="G2537">
        <v>15.76</v>
      </c>
    </row>
    <row r="2538" spans="1:7">
      <c r="A2538" s="302" t="s">
        <v>21248</v>
      </c>
      <c r="B2538" s="302" t="s">
        <v>24592</v>
      </c>
      <c r="C2538">
        <v>6</v>
      </c>
      <c r="D2538">
        <v>45.1</v>
      </c>
      <c r="E2538">
        <v>0.7</v>
      </c>
      <c r="F2538">
        <v>17.850000000000001</v>
      </c>
      <c r="G2538">
        <v>16.96</v>
      </c>
    </row>
    <row r="2539" spans="1:7">
      <c r="A2539" s="302" t="s">
        <v>21249</v>
      </c>
      <c r="B2539" s="302" t="s">
        <v>24593</v>
      </c>
      <c r="C2539">
        <v>6</v>
      </c>
      <c r="D2539">
        <v>38</v>
      </c>
      <c r="E2539">
        <v>0.5</v>
      </c>
      <c r="F2539">
        <v>17.25</v>
      </c>
      <c r="G2539">
        <v>16.73</v>
      </c>
    </row>
    <row r="2540" spans="1:7">
      <c r="A2540" s="302" t="s">
        <v>21250</v>
      </c>
      <c r="B2540" s="302" t="s">
        <v>24594</v>
      </c>
      <c r="C2540">
        <v>6</v>
      </c>
      <c r="D2540">
        <v>43</v>
      </c>
      <c r="E2540">
        <v>0.7</v>
      </c>
      <c r="F2540">
        <v>18.5</v>
      </c>
      <c r="G2540">
        <v>18.5</v>
      </c>
    </row>
    <row r="2541" spans="1:7">
      <c r="A2541" s="302" t="s">
        <v>21251</v>
      </c>
      <c r="B2541" s="302" t="s">
        <v>24595</v>
      </c>
      <c r="C2541">
        <v>12</v>
      </c>
      <c r="D2541">
        <v>38</v>
      </c>
      <c r="E2541">
        <v>0.7</v>
      </c>
      <c r="F2541">
        <v>16.350000000000001</v>
      </c>
      <c r="G2541">
        <v>15.86</v>
      </c>
    </row>
    <row r="2542" spans="1:7">
      <c r="A2542" s="302" t="s">
        <v>21252</v>
      </c>
      <c r="B2542" s="302" t="s">
        <v>24596</v>
      </c>
      <c r="C2542">
        <v>12</v>
      </c>
      <c r="D2542">
        <v>38</v>
      </c>
      <c r="E2542">
        <v>0.7</v>
      </c>
      <c r="F2542">
        <v>20.95</v>
      </c>
      <c r="G2542">
        <v>20.32</v>
      </c>
    </row>
    <row r="2543" spans="1:7">
      <c r="A2543" s="302" t="s">
        <v>21253</v>
      </c>
      <c r="B2543" s="302" t="s">
        <v>24597</v>
      </c>
      <c r="C2543">
        <v>6</v>
      </c>
      <c r="D2543">
        <v>43</v>
      </c>
      <c r="E2543">
        <v>0.7</v>
      </c>
      <c r="F2543">
        <v>15.95</v>
      </c>
      <c r="G2543">
        <v>15.47</v>
      </c>
    </row>
    <row r="2544" spans="1:7">
      <c r="A2544" s="302" t="s">
        <v>21254</v>
      </c>
      <c r="B2544" s="302" t="s">
        <v>24598</v>
      </c>
      <c r="C2544">
        <v>6</v>
      </c>
      <c r="D2544">
        <v>40</v>
      </c>
      <c r="E2544">
        <v>0.7</v>
      </c>
      <c r="F2544">
        <v>16</v>
      </c>
      <c r="G2544">
        <v>16</v>
      </c>
    </row>
    <row r="2545" spans="1:7">
      <c r="A2545" s="302" t="s">
        <v>21255</v>
      </c>
      <c r="B2545" s="302" t="s">
        <v>24599</v>
      </c>
      <c r="C2545">
        <v>6</v>
      </c>
      <c r="D2545">
        <v>44</v>
      </c>
      <c r="E2545">
        <v>0.7</v>
      </c>
      <c r="F2545">
        <v>16</v>
      </c>
      <c r="G2545">
        <v>16</v>
      </c>
    </row>
    <row r="2546" spans="1:7">
      <c r="A2546" s="302" t="s">
        <v>21256</v>
      </c>
      <c r="B2546" s="302" t="s">
        <v>24600</v>
      </c>
      <c r="C2546">
        <v>6</v>
      </c>
      <c r="D2546">
        <v>40</v>
      </c>
      <c r="E2546">
        <v>0.7</v>
      </c>
      <c r="F2546">
        <v>15.5</v>
      </c>
      <c r="G2546">
        <v>15.5</v>
      </c>
    </row>
    <row r="2547" spans="1:7">
      <c r="A2547" s="302" t="s">
        <v>21257</v>
      </c>
      <c r="B2547" s="302" t="s">
        <v>24601</v>
      </c>
      <c r="C2547">
        <v>4</v>
      </c>
      <c r="D2547">
        <v>40</v>
      </c>
      <c r="E2547">
        <v>1</v>
      </c>
      <c r="F2547">
        <v>63.45</v>
      </c>
      <c r="G2547">
        <v>61.55</v>
      </c>
    </row>
    <row r="2548" spans="1:7">
      <c r="A2548" s="302" t="s">
        <v>21258</v>
      </c>
      <c r="B2548" s="302" t="s">
        <v>24602</v>
      </c>
      <c r="C2548">
        <v>6</v>
      </c>
      <c r="D2548">
        <v>12.5</v>
      </c>
      <c r="E2548">
        <v>0.75</v>
      </c>
      <c r="F2548">
        <v>9.5</v>
      </c>
      <c r="G2548">
        <v>9.5</v>
      </c>
    </row>
    <row r="2549" spans="1:7">
      <c r="A2549" s="302" t="s">
        <v>21259</v>
      </c>
      <c r="B2549" s="302" t="s">
        <v>24603</v>
      </c>
      <c r="C2549">
        <v>6</v>
      </c>
      <c r="D2549">
        <v>12.5</v>
      </c>
      <c r="E2549">
        <v>0.75</v>
      </c>
      <c r="F2549">
        <v>10.5</v>
      </c>
      <c r="G2549">
        <v>10.5</v>
      </c>
    </row>
    <row r="2550" spans="1:7">
      <c r="A2550" s="302" t="s">
        <v>21260</v>
      </c>
      <c r="B2550" s="302" t="s">
        <v>24604</v>
      </c>
      <c r="C2550">
        <v>6</v>
      </c>
      <c r="D2550">
        <v>12.5</v>
      </c>
      <c r="E2550">
        <v>0.75</v>
      </c>
      <c r="F2550">
        <v>10</v>
      </c>
      <c r="G2550">
        <v>10</v>
      </c>
    </row>
    <row r="2551" spans="1:7">
      <c r="A2551" s="302" t="s">
        <v>27639</v>
      </c>
      <c r="B2551" s="302" t="s">
        <v>27640</v>
      </c>
      <c r="C2551">
        <v>6</v>
      </c>
      <c r="D2551">
        <v>12.5</v>
      </c>
      <c r="E2551">
        <v>0.75</v>
      </c>
      <c r="F2551">
        <v>10.5</v>
      </c>
      <c r="G2551">
        <v>10.5</v>
      </c>
    </row>
    <row r="2552" spans="1:7">
      <c r="A2552" s="302" t="s">
        <v>21261</v>
      </c>
      <c r="B2552" s="302" t="s">
        <v>24605</v>
      </c>
      <c r="C2552">
        <v>6</v>
      </c>
      <c r="D2552">
        <v>40</v>
      </c>
      <c r="E2552">
        <v>0.7</v>
      </c>
      <c r="F2552">
        <v>5.5</v>
      </c>
      <c r="G2552">
        <v>5.5</v>
      </c>
    </row>
    <row r="2553" spans="1:7">
      <c r="A2553" s="302" t="s">
        <v>21262</v>
      </c>
      <c r="B2553" s="302" t="s">
        <v>24606</v>
      </c>
      <c r="C2553">
        <v>6</v>
      </c>
      <c r="D2553">
        <v>40</v>
      </c>
      <c r="E2553">
        <v>0.7</v>
      </c>
      <c r="F2553">
        <v>64.849999999999994</v>
      </c>
      <c r="G2553">
        <v>62.9</v>
      </c>
    </row>
    <row r="2554" spans="1:7">
      <c r="A2554" s="302" t="s">
        <v>27641</v>
      </c>
      <c r="B2554" s="302" t="s">
        <v>27642</v>
      </c>
      <c r="C2554">
        <v>6</v>
      </c>
      <c r="D2554">
        <v>15</v>
      </c>
      <c r="E2554">
        <v>0.75</v>
      </c>
      <c r="F2554">
        <v>4.95</v>
      </c>
      <c r="G2554">
        <v>4.8</v>
      </c>
    </row>
    <row r="2555" spans="1:7">
      <c r="A2555" s="302" t="s">
        <v>21263</v>
      </c>
      <c r="B2555" s="302" t="s">
        <v>24607</v>
      </c>
      <c r="C2555">
        <v>6</v>
      </c>
      <c r="D2555">
        <v>40</v>
      </c>
      <c r="E2555">
        <v>0.7</v>
      </c>
      <c r="F2555">
        <v>13.45</v>
      </c>
      <c r="G2555">
        <v>12.78</v>
      </c>
    </row>
    <row r="2556" spans="1:7">
      <c r="A2556" s="302" t="s">
        <v>21264</v>
      </c>
      <c r="B2556" s="302" t="s">
        <v>24608</v>
      </c>
      <c r="C2556">
        <v>6</v>
      </c>
      <c r="D2556">
        <v>40</v>
      </c>
      <c r="E2556">
        <v>0.7</v>
      </c>
      <c r="F2556">
        <v>26.85</v>
      </c>
      <c r="G2556">
        <v>26.04</v>
      </c>
    </row>
    <row r="2557" spans="1:7">
      <c r="A2557" s="302" t="s">
        <v>27643</v>
      </c>
      <c r="B2557" s="302" t="s">
        <v>27644</v>
      </c>
      <c r="C2557">
        <v>6</v>
      </c>
      <c r="D2557">
        <v>38</v>
      </c>
      <c r="E2557">
        <v>0.7</v>
      </c>
      <c r="F2557">
        <v>4.8499999999999996</v>
      </c>
      <c r="G2557">
        <v>4.7</v>
      </c>
    </row>
    <row r="2558" spans="1:7">
      <c r="A2558" s="302" t="s">
        <v>21265</v>
      </c>
      <c r="B2558" s="302" t="s">
        <v>24609</v>
      </c>
      <c r="C2558">
        <v>12</v>
      </c>
      <c r="D2558">
        <v>41.5</v>
      </c>
      <c r="E2558">
        <v>0.5</v>
      </c>
      <c r="F2558">
        <v>5.85</v>
      </c>
      <c r="G2558">
        <v>5.67</v>
      </c>
    </row>
    <row r="2559" spans="1:7">
      <c r="A2559" s="302" t="s">
        <v>21266</v>
      </c>
      <c r="B2559" s="302" t="s">
        <v>24610</v>
      </c>
      <c r="C2559">
        <v>6</v>
      </c>
      <c r="D2559">
        <v>46</v>
      </c>
      <c r="E2559">
        <v>0.7</v>
      </c>
      <c r="F2559">
        <v>22.5</v>
      </c>
      <c r="G2559">
        <v>22.5</v>
      </c>
    </row>
    <row r="2560" spans="1:7">
      <c r="A2560" s="302" t="s">
        <v>21267</v>
      </c>
      <c r="B2560" s="302" t="s">
        <v>24611</v>
      </c>
      <c r="C2560">
        <v>6</v>
      </c>
      <c r="D2560">
        <v>46</v>
      </c>
      <c r="E2560">
        <v>0.7</v>
      </c>
      <c r="F2560">
        <v>19.25</v>
      </c>
      <c r="G2560">
        <v>18.670000000000002</v>
      </c>
    </row>
    <row r="2561" spans="1:7">
      <c r="A2561" s="302" t="s">
        <v>21268</v>
      </c>
      <c r="B2561" s="302" t="s">
        <v>24612</v>
      </c>
      <c r="C2561">
        <v>12</v>
      </c>
      <c r="D2561">
        <v>15</v>
      </c>
      <c r="E2561">
        <v>0.72</v>
      </c>
      <c r="F2561">
        <v>31.15</v>
      </c>
      <c r="G2561">
        <v>29.59</v>
      </c>
    </row>
    <row r="2562" spans="1:7">
      <c r="A2562" s="302" t="s">
        <v>21269</v>
      </c>
      <c r="B2562" s="302" t="s">
        <v>24613</v>
      </c>
      <c r="C2562">
        <v>6</v>
      </c>
      <c r="D2562">
        <v>58.2</v>
      </c>
      <c r="E2562">
        <v>0.7</v>
      </c>
      <c r="F2562">
        <v>28.25</v>
      </c>
      <c r="G2562">
        <v>27.4</v>
      </c>
    </row>
    <row r="2563" spans="1:7">
      <c r="A2563" s="302" t="s">
        <v>21270</v>
      </c>
      <c r="B2563" s="302" t="s">
        <v>24614</v>
      </c>
      <c r="C2563">
        <v>6</v>
      </c>
      <c r="D2563">
        <v>46</v>
      </c>
      <c r="E2563">
        <v>0.7</v>
      </c>
      <c r="F2563">
        <v>24.95</v>
      </c>
      <c r="G2563">
        <v>24.2</v>
      </c>
    </row>
    <row r="2564" spans="1:7">
      <c r="A2564" s="302" t="s">
        <v>21271</v>
      </c>
      <c r="B2564" s="302" t="s">
        <v>24615</v>
      </c>
      <c r="C2564">
        <v>6</v>
      </c>
      <c r="D2564">
        <v>54</v>
      </c>
      <c r="E2564">
        <v>0.7</v>
      </c>
      <c r="F2564">
        <v>59.75</v>
      </c>
      <c r="G2564">
        <v>57.96</v>
      </c>
    </row>
    <row r="2565" spans="1:7">
      <c r="A2565" s="302" t="s">
        <v>21272</v>
      </c>
      <c r="B2565" s="302" t="s">
        <v>24616</v>
      </c>
      <c r="C2565">
        <v>6</v>
      </c>
      <c r="D2565">
        <v>46</v>
      </c>
      <c r="E2565">
        <v>0.7</v>
      </c>
      <c r="F2565">
        <v>42.95</v>
      </c>
      <c r="G2565">
        <v>41.66</v>
      </c>
    </row>
    <row r="2566" spans="1:7">
      <c r="A2566" s="302" t="s">
        <v>27645</v>
      </c>
      <c r="B2566" s="302" t="s">
        <v>27646</v>
      </c>
      <c r="C2566">
        <v>6</v>
      </c>
      <c r="D2566">
        <v>40</v>
      </c>
      <c r="E2566">
        <v>0.7</v>
      </c>
      <c r="F2566">
        <v>68.95</v>
      </c>
      <c r="G2566">
        <v>66.88</v>
      </c>
    </row>
    <row r="2567" spans="1:7">
      <c r="A2567" s="302" t="s">
        <v>27647</v>
      </c>
      <c r="B2567" s="302" t="s">
        <v>27648</v>
      </c>
      <c r="C2567">
        <v>6</v>
      </c>
      <c r="D2567">
        <v>43</v>
      </c>
      <c r="E2567">
        <v>0.7</v>
      </c>
      <c r="F2567">
        <v>335.65</v>
      </c>
      <c r="G2567">
        <v>325.58</v>
      </c>
    </row>
    <row r="2568" spans="1:7">
      <c r="A2568" s="302" t="s">
        <v>21273</v>
      </c>
      <c r="B2568" s="302" t="s">
        <v>24617</v>
      </c>
      <c r="C2568">
        <v>3</v>
      </c>
      <c r="D2568">
        <v>43</v>
      </c>
      <c r="E2568">
        <v>0.7</v>
      </c>
      <c r="F2568">
        <v>1975.85</v>
      </c>
      <c r="G2568">
        <v>1916.57</v>
      </c>
    </row>
    <row r="2569" spans="1:7">
      <c r="A2569" s="302" t="s">
        <v>27649</v>
      </c>
      <c r="B2569" s="302" t="s">
        <v>27650</v>
      </c>
      <c r="C2569">
        <v>6</v>
      </c>
      <c r="D2569">
        <v>40</v>
      </c>
      <c r="E2569">
        <v>0.7</v>
      </c>
      <c r="F2569">
        <v>106.65</v>
      </c>
      <c r="G2569">
        <v>103.45</v>
      </c>
    </row>
    <row r="2570" spans="1:7">
      <c r="A2570" s="302" t="s">
        <v>27651</v>
      </c>
      <c r="B2570" s="302" t="s">
        <v>27652</v>
      </c>
      <c r="C2570">
        <v>6</v>
      </c>
      <c r="D2570">
        <v>43</v>
      </c>
      <c r="E2570">
        <v>0.7</v>
      </c>
      <c r="F2570">
        <v>138.75</v>
      </c>
      <c r="G2570">
        <v>134.59</v>
      </c>
    </row>
    <row r="2571" spans="1:7">
      <c r="A2571" s="302" t="s">
        <v>21274</v>
      </c>
      <c r="B2571" s="302" t="s">
        <v>24618</v>
      </c>
      <c r="C2571">
        <v>6</v>
      </c>
      <c r="D2571">
        <v>50.3</v>
      </c>
      <c r="E2571">
        <v>0.7</v>
      </c>
      <c r="F2571">
        <v>142.85</v>
      </c>
      <c r="G2571">
        <v>138.56</v>
      </c>
    </row>
    <row r="2572" spans="1:7">
      <c r="A2572" s="302" t="s">
        <v>21275</v>
      </c>
      <c r="B2572" s="302" t="s">
        <v>24619</v>
      </c>
      <c r="C2572">
        <v>6</v>
      </c>
      <c r="D2572">
        <v>40</v>
      </c>
      <c r="E2572">
        <v>0.7</v>
      </c>
      <c r="F2572">
        <v>66.45</v>
      </c>
      <c r="G2572">
        <v>64.459999999999994</v>
      </c>
    </row>
    <row r="2573" spans="1:7">
      <c r="A2573" s="302" t="s">
        <v>21276</v>
      </c>
      <c r="B2573" s="302" t="s">
        <v>24620</v>
      </c>
      <c r="C2573">
        <v>6</v>
      </c>
      <c r="D2573">
        <v>43</v>
      </c>
      <c r="E2573">
        <v>0.7</v>
      </c>
      <c r="F2573">
        <v>114.95</v>
      </c>
      <c r="G2573">
        <v>111.5</v>
      </c>
    </row>
    <row r="2574" spans="1:7">
      <c r="A2574" s="302" t="s">
        <v>21277</v>
      </c>
      <c r="B2574" s="302" t="s">
        <v>24621</v>
      </c>
      <c r="C2574">
        <v>6</v>
      </c>
      <c r="D2574">
        <v>43</v>
      </c>
      <c r="E2574">
        <v>0.7</v>
      </c>
      <c r="F2574">
        <v>279.85000000000002</v>
      </c>
      <c r="G2574">
        <v>271.45</v>
      </c>
    </row>
    <row r="2575" spans="1:7">
      <c r="A2575" s="302" t="s">
        <v>21278</v>
      </c>
      <c r="B2575" s="302" t="s">
        <v>24622</v>
      </c>
      <c r="C2575">
        <v>6</v>
      </c>
      <c r="D2575">
        <v>44</v>
      </c>
      <c r="E2575">
        <v>0.7</v>
      </c>
      <c r="F2575">
        <v>493.25</v>
      </c>
      <c r="G2575">
        <v>478.45</v>
      </c>
    </row>
    <row r="2576" spans="1:7">
      <c r="A2576" s="302" t="s">
        <v>21279</v>
      </c>
      <c r="B2576" s="302" t="s">
        <v>24623</v>
      </c>
      <c r="C2576">
        <v>1</v>
      </c>
      <c r="D2576">
        <v>45</v>
      </c>
      <c r="E2576">
        <v>0.7</v>
      </c>
      <c r="F2576">
        <v>4425.25</v>
      </c>
      <c r="G2576">
        <v>4292.49</v>
      </c>
    </row>
    <row r="2577" spans="1:7">
      <c r="A2577" s="302" t="s">
        <v>21280</v>
      </c>
      <c r="B2577" s="302" t="s">
        <v>24624</v>
      </c>
      <c r="C2577">
        <v>1</v>
      </c>
      <c r="D2577">
        <v>45</v>
      </c>
      <c r="E2577">
        <v>0.7</v>
      </c>
      <c r="F2577">
        <v>4675.95</v>
      </c>
      <c r="G2577">
        <v>4442.1499999999996</v>
      </c>
    </row>
    <row r="2578" spans="1:7">
      <c r="A2578" s="302" t="s">
        <v>21281</v>
      </c>
      <c r="B2578" s="302" t="s">
        <v>24625</v>
      </c>
      <c r="C2578">
        <v>1</v>
      </c>
      <c r="D2578">
        <v>44.8</v>
      </c>
      <c r="E2578">
        <v>0.7</v>
      </c>
      <c r="F2578">
        <v>6803.85</v>
      </c>
      <c r="G2578">
        <v>6599.73</v>
      </c>
    </row>
    <row r="2579" spans="1:7">
      <c r="A2579" s="302" t="s">
        <v>21282</v>
      </c>
      <c r="B2579" s="302" t="s">
        <v>24626</v>
      </c>
      <c r="C2579">
        <v>3</v>
      </c>
      <c r="D2579">
        <v>43</v>
      </c>
      <c r="E2579">
        <v>0.7</v>
      </c>
      <c r="F2579">
        <v>259.85000000000002</v>
      </c>
      <c r="G2579">
        <v>252.05</v>
      </c>
    </row>
    <row r="2580" spans="1:7">
      <c r="A2580" s="302" t="s">
        <v>21283</v>
      </c>
      <c r="B2580" s="302" t="s">
        <v>24627</v>
      </c>
      <c r="C2580">
        <v>3</v>
      </c>
      <c r="D2580">
        <v>48</v>
      </c>
      <c r="E2580">
        <v>0.7</v>
      </c>
      <c r="F2580">
        <v>385.65</v>
      </c>
      <c r="G2580">
        <v>385.65</v>
      </c>
    </row>
    <row r="2581" spans="1:7">
      <c r="A2581" s="302" t="s">
        <v>21284</v>
      </c>
      <c r="B2581" s="302" t="s">
        <v>24628</v>
      </c>
      <c r="C2581">
        <v>6</v>
      </c>
      <c r="D2581">
        <v>40</v>
      </c>
      <c r="E2581">
        <v>0.7</v>
      </c>
      <c r="F2581">
        <v>66.849999999999994</v>
      </c>
      <c r="G2581">
        <v>64.84</v>
      </c>
    </row>
    <row r="2582" spans="1:7">
      <c r="A2582" s="302" t="s">
        <v>21285</v>
      </c>
      <c r="B2582" s="302" t="s">
        <v>24629</v>
      </c>
      <c r="C2582">
        <v>6</v>
      </c>
      <c r="D2582">
        <v>15.9</v>
      </c>
      <c r="E2582">
        <v>0.7</v>
      </c>
      <c r="F2582">
        <v>15.55</v>
      </c>
      <c r="G2582">
        <v>15.08</v>
      </c>
    </row>
    <row r="2583" spans="1:7">
      <c r="A2583" s="302" t="s">
        <v>21286</v>
      </c>
      <c r="B2583" s="302" t="s">
        <v>24630</v>
      </c>
      <c r="C2583">
        <v>6</v>
      </c>
      <c r="D2583">
        <v>37.5</v>
      </c>
      <c r="E2583">
        <v>0.7</v>
      </c>
      <c r="F2583">
        <v>14.45</v>
      </c>
      <c r="G2583">
        <v>14.02</v>
      </c>
    </row>
    <row r="2584" spans="1:7">
      <c r="A2584" s="302" t="s">
        <v>21287</v>
      </c>
      <c r="B2584" s="302" t="s">
        <v>24631</v>
      </c>
      <c r="C2584">
        <v>6</v>
      </c>
      <c r="D2584">
        <v>40</v>
      </c>
      <c r="E2584">
        <v>0.5</v>
      </c>
      <c r="F2584">
        <v>16.149999999999999</v>
      </c>
      <c r="G2584">
        <v>15.67</v>
      </c>
    </row>
    <row r="2585" spans="1:7">
      <c r="A2585" s="302" t="s">
        <v>21288</v>
      </c>
      <c r="B2585" s="302" t="s">
        <v>24632</v>
      </c>
      <c r="C2585">
        <v>6</v>
      </c>
      <c r="D2585">
        <v>22</v>
      </c>
      <c r="E2585">
        <v>0.5</v>
      </c>
      <c r="F2585">
        <v>18.45</v>
      </c>
      <c r="G2585">
        <v>17.899999999999999</v>
      </c>
    </row>
    <row r="2586" spans="1:7">
      <c r="A2586" s="302" t="s">
        <v>27653</v>
      </c>
      <c r="B2586" s="302" t="s">
        <v>27654</v>
      </c>
      <c r="C2586">
        <v>6</v>
      </c>
      <c r="D2586">
        <v>46.1</v>
      </c>
      <c r="E2586">
        <v>0.5</v>
      </c>
      <c r="F2586">
        <v>14</v>
      </c>
      <c r="G2586">
        <v>14</v>
      </c>
    </row>
    <row r="2587" spans="1:7">
      <c r="A2587" s="302" t="s">
        <v>21289</v>
      </c>
      <c r="B2587" s="302" t="s">
        <v>24633</v>
      </c>
      <c r="C2587">
        <v>12</v>
      </c>
      <c r="D2587">
        <v>47.3</v>
      </c>
      <c r="E2587">
        <v>0.5</v>
      </c>
      <c r="F2587">
        <v>17.95</v>
      </c>
      <c r="G2587">
        <v>17.41</v>
      </c>
    </row>
    <row r="2588" spans="1:7">
      <c r="A2588" s="302" t="s">
        <v>21290</v>
      </c>
      <c r="B2588" s="302" t="s">
        <v>24634</v>
      </c>
      <c r="C2588">
        <v>6</v>
      </c>
      <c r="D2588">
        <v>44.4</v>
      </c>
      <c r="E2588">
        <v>0.7</v>
      </c>
      <c r="F2588">
        <v>69.650000000000006</v>
      </c>
      <c r="G2588">
        <v>67.56</v>
      </c>
    </row>
    <row r="2589" spans="1:7">
      <c r="A2589" s="302" t="s">
        <v>27655</v>
      </c>
      <c r="B2589" s="302" t="s">
        <v>27656</v>
      </c>
      <c r="C2589">
        <v>6</v>
      </c>
      <c r="D2589">
        <v>42</v>
      </c>
      <c r="E2589">
        <v>0.7</v>
      </c>
      <c r="F2589">
        <v>62.15</v>
      </c>
      <c r="G2589">
        <v>60.29</v>
      </c>
    </row>
    <row r="2590" spans="1:7">
      <c r="A2590" s="302" t="s">
        <v>21291</v>
      </c>
      <c r="B2590" s="302" t="s">
        <v>24635</v>
      </c>
      <c r="C2590">
        <v>6</v>
      </c>
      <c r="D2590">
        <v>52.4</v>
      </c>
      <c r="E2590">
        <v>0.7</v>
      </c>
      <c r="F2590">
        <v>74.55</v>
      </c>
      <c r="G2590">
        <v>72.31</v>
      </c>
    </row>
    <row r="2591" spans="1:7">
      <c r="A2591" s="302" t="s">
        <v>21292</v>
      </c>
      <c r="B2591" s="302" t="s">
        <v>24636</v>
      </c>
      <c r="C2591">
        <v>6</v>
      </c>
      <c r="D2591">
        <v>52.6</v>
      </c>
      <c r="E2591">
        <v>0.7</v>
      </c>
      <c r="F2591">
        <v>74.55</v>
      </c>
      <c r="G2591">
        <v>72.31</v>
      </c>
    </row>
    <row r="2592" spans="1:7">
      <c r="A2592" s="302" t="s">
        <v>21293</v>
      </c>
      <c r="B2592" s="302" t="s">
        <v>24637</v>
      </c>
      <c r="C2592">
        <v>6</v>
      </c>
      <c r="D2592">
        <v>47</v>
      </c>
      <c r="E2592">
        <v>0.7</v>
      </c>
      <c r="F2592">
        <v>79.55</v>
      </c>
      <c r="G2592">
        <v>77.16</v>
      </c>
    </row>
    <row r="2593" spans="1:7">
      <c r="A2593" s="302" t="s">
        <v>21294</v>
      </c>
      <c r="B2593" s="302" t="s">
        <v>24638</v>
      </c>
      <c r="C2593">
        <v>6</v>
      </c>
      <c r="D2593">
        <v>40</v>
      </c>
      <c r="E2593">
        <v>0.7</v>
      </c>
      <c r="F2593">
        <v>43.75</v>
      </c>
      <c r="G2593">
        <v>42.44</v>
      </c>
    </row>
    <row r="2594" spans="1:7">
      <c r="A2594" s="302" t="s">
        <v>21295</v>
      </c>
      <c r="B2594" s="302" t="s">
        <v>24639</v>
      </c>
      <c r="C2594">
        <v>6</v>
      </c>
      <c r="D2594">
        <v>46.1</v>
      </c>
      <c r="E2594">
        <v>0.7</v>
      </c>
      <c r="F2594">
        <v>35.75</v>
      </c>
      <c r="G2594">
        <v>34.68</v>
      </c>
    </row>
    <row r="2595" spans="1:7">
      <c r="A2595" s="302" t="s">
        <v>21296</v>
      </c>
      <c r="B2595" s="302" t="s">
        <v>24640</v>
      </c>
      <c r="C2595">
        <v>6</v>
      </c>
      <c r="D2595">
        <v>46</v>
      </c>
      <c r="E2595">
        <v>0.7</v>
      </c>
      <c r="F2595">
        <v>28.15</v>
      </c>
      <c r="G2595">
        <v>27.31</v>
      </c>
    </row>
    <row r="2596" spans="1:7">
      <c r="A2596" s="302" t="s">
        <v>21297</v>
      </c>
      <c r="B2596" s="302" t="s">
        <v>24641</v>
      </c>
      <c r="C2596">
        <v>4</v>
      </c>
      <c r="D2596">
        <v>48</v>
      </c>
      <c r="E2596">
        <v>0.7</v>
      </c>
      <c r="F2596">
        <v>74.55</v>
      </c>
      <c r="G2596">
        <v>72.31</v>
      </c>
    </row>
    <row r="2597" spans="1:7">
      <c r="A2597" s="302" t="s">
        <v>21298</v>
      </c>
      <c r="B2597" s="302" t="s">
        <v>24642</v>
      </c>
      <c r="C2597">
        <v>12</v>
      </c>
      <c r="D2597">
        <v>37.5</v>
      </c>
      <c r="E2597">
        <v>0.7</v>
      </c>
      <c r="F2597">
        <v>11.85</v>
      </c>
      <c r="G2597">
        <v>11.49</v>
      </c>
    </row>
    <row r="2598" spans="1:7">
      <c r="A2598" s="302" t="s">
        <v>21299</v>
      </c>
      <c r="B2598" s="302" t="s">
        <v>24643</v>
      </c>
      <c r="C2598">
        <v>12</v>
      </c>
      <c r="D2598">
        <v>30</v>
      </c>
      <c r="E2598">
        <v>0.7</v>
      </c>
      <c r="F2598">
        <v>7.55</v>
      </c>
      <c r="G2598">
        <v>7.17</v>
      </c>
    </row>
    <row r="2599" spans="1:7">
      <c r="A2599" s="302" t="s">
        <v>21300</v>
      </c>
      <c r="B2599" s="302" t="s">
        <v>24644</v>
      </c>
      <c r="C2599">
        <v>6</v>
      </c>
      <c r="D2599">
        <v>40</v>
      </c>
      <c r="E2599">
        <v>0.7</v>
      </c>
      <c r="F2599">
        <v>12</v>
      </c>
      <c r="G2599">
        <v>12</v>
      </c>
    </row>
    <row r="2600" spans="1:7">
      <c r="A2600" s="302" t="s">
        <v>27657</v>
      </c>
      <c r="B2600" s="302" t="s">
        <v>27658</v>
      </c>
      <c r="C2600">
        <v>6</v>
      </c>
      <c r="D2600">
        <v>19</v>
      </c>
      <c r="E2600">
        <v>0.75</v>
      </c>
      <c r="F2600">
        <v>7.75</v>
      </c>
      <c r="G2600">
        <v>7.52</v>
      </c>
    </row>
    <row r="2601" spans="1:7">
      <c r="A2601" s="302" t="s">
        <v>21301</v>
      </c>
      <c r="B2601" s="302" t="s">
        <v>24645</v>
      </c>
      <c r="C2601">
        <v>6</v>
      </c>
      <c r="D2601">
        <v>38</v>
      </c>
      <c r="E2601">
        <v>0.7</v>
      </c>
      <c r="F2601">
        <v>19.350000000000001</v>
      </c>
      <c r="G2601">
        <v>18.77</v>
      </c>
    </row>
    <row r="2602" spans="1:7">
      <c r="A2602" s="302" t="s">
        <v>21302</v>
      </c>
      <c r="B2602" s="302" t="s">
        <v>24646</v>
      </c>
      <c r="C2602">
        <v>6</v>
      </c>
      <c r="D2602">
        <v>44</v>
      </c>
      <c r="E2602">
        <v>1</v>
      </c>
      <c r="F2602">
        <v>16.25</v>
      </c>
      <c r="G2602">
        <v>15.76</v>
      </c>
    </row>
    <row r="2603" spans="1:7">
      <c r="A2603" s="302" t="s">
        <v>21303</v>
      </c>
      <c r="B2603" s="302" t="s">
        <v>24647</v>
      </c>
      <c r="C2603">
        <v>6</v>
      </c>
      <c r="D2603">
        <v>38</v>
      </c>
      <c r="E2603">
        <v>0.7</v>
      </c>
      <c r="F2603">
        <v>7.95</v>
      </c>
      <c r="G2603">
        <v>7.71</v>
      </c>
    </row>
    <row r="2604" spans="1:7">
      <c r="A2604" s="302" t="s">
        <v>21304</v>
      </c>
      <c r="B2604" s="302" t="s">
        <v>24648</v>
      </c>
      <c r="C2604">
        <v>6</v>
      </c>
      <c r="D2604">
        <v>40</v>
      </c>
      <c r="E2604">
        <v>0.7</v>
      </c>
      <c r="F2604">
        <v>8</v>
      </c>
      <c r="G2604">
        <v>8</v>
      </c>
    </row>
    <row r="2605" spans="1:7">
      <c r="A2605" s="302" t="s">
        <v>21305</v>
      </c>
      <c r="B2605" s="302" t="s">
        <v>24649</v>
      </c>
      <c r="C2605">
        <v>6</v>
      </c>
      <c r="D2605">
        <v>44</v>
      </c>
      <c r="E2605">
        <v>0.5</v>
      </c>
      <c r="F2605">
        <v>14</v>
      </c>
      <c r="G2605">
        <v>14</v>
      </c>
    </row>
    <row r="2606" spans="1:7">
      <c r="A2606" s="302" t="s">
        <v>21306</v>
      </c>
      <c r="B2606" s="302" t="s">
        <v>24650</v>
      </c>
      <c r="C2606">
        <v>6</v>
      </c>
      <c r="D2606">
        <v>43</v>
      </c>
      <c r="E2606">
        <v>0.5</v>
      </c>
      <c r="F2606">
        <v>24.15</v>
      </c>
      <c r="G2606">
        <v>23.43</v>
      </c>
    </row>
    <row r="2607" spans="1:7">
      <c r="A2607" s="302" t="s">
        <v>21307</v>
      </c>
      <c r="B2607" s="302" t="s">
        <v>24651</v>
      </c>
      <c r="C2607">
        <v>6</v>
      </c>
      <c r="D2607">
        <v>14.5</v>
      </c>
      <c r="E2607">
        <v>0.75</v>
      </c>
      <c r="F2607">
        <v>6</v>
      </c>
      <c r="G2607">
        <v>6</v>
      </c>
    </row>
    <row r="2608" spans="1:7">
      <c r="A2608" s="302" t="s">
        <v>21308</v>
      </c>
      <c r="B2608" s="302" t="s">
        <v>24652</v>
      </c>
      <c r="C2608">
        <v>3</v>
      </c>
      <c r="D2608">
        <v>40</v>
      </c>
      <c r="E2608">
        <v>0.7</v>
      </c>
      <c r="F2608">
        <v>20.95</v>
      </c>
      <c r="G2608">
        <v>20.32</v>
      </c>
    </row>
    <row r="2609" spans="1:7">
      <c r="A2609" s="302" t="s">
        <v>21309</v>
      </c>
      <c r="B2609" s="302" t="s">
        <v>24653</v>
      </c>
      <c r="C2609">
        <v>12</v>
      </c>
      <c r="D2609">
        <v>40</v>
      </c>
      <c r="E2609">
        <v>0.5</v>
      </c>
      <c r="F2609">
        <v>12.55</v>
      </c>
      <c r="G2609">
        <v>12.17</v>
      </c>
    </row>
    <row r="2610" spans="1:7">
      <c r="A2610" s="302" t="s">
        <v>21310</v>
      </c>
      <c r="B2610" s="302" t="s">
        <v>24654</v>
      </c>
      <c r="C2610">
        <v>6</v>
      </c>
      <c r="D2610">
        <v>47</v>
      </c>
      <c r="E2610">
        <v>0.7</v>
      </c>
      <c r="F2610">
        <v>25.45</v>
      </c>
      <c r="G2610">
        <v>24.69</v>
      </c>
    </row>
    <row r="2611" spans="1:7">
      <c r="A2611" s="302" t="s">
        <v>27659</v>
      </c>
      <c r="B2611" s="302" t="s">
        <v>27660</v>
      </c>
      <c r="C2611">
        <v>6</v>
      </c>
      <c r="D2611">
        <v>40</v>
      </c>
      <c r="E2611">
        <v>0.7</v>
      </c>
      <c r="F2611">
        <v>17.25</v>
      </c>
      <c r="G2611">
        <v>16.73</v>
      </c>
    </row>
    <row r="2612" spans="1:7">
      <c r="A2612" s="302" t="s">
        <v>21311</v>
      </c>
      <c r="B2612" s="302" t="s">
        <v>24655</v>
      </c>
      <c r="C2612">
        <v>6</v>
      </c>
      <c r="D2612">
        <v>40</v>
      </c>
      <c r="E2612">
        <v>0.7</v>
      </c>
      <c r="F2612">
        <v>4.1500000000000004</v>
      </c>
      <c r="G2612">
        <v>4.03</v>
      </c>
    </row>
    <row r="2613" spans="1:7">
      <c r="A2613" s="302" t="s">
        <v>21312</v>
      </c>
      <c r="B2613" s="302" t="s">
        <v>24656</v>
      </c>
      <c r="C2613">
        <v>6</v>
      </c>
      <c r="D2613">
        <v>40</v>
      </c>
      <c r="E2613">
        <v>0.7</v>
      </c>
      <c r="F2613">
        <v>6.65</v>
      </c>
      <c r="G2613">
        <v>6.45</v>
      </c>
    </row>
    <row r="2614" spans="1:7">
      <c r="A2614" s="302" t="s">
        <v>21313</v>
      </c>
      <c r="B2614" s="302" t="s">
        <v>24657</v>
      </c>
      <c r="C2614">
        <v>12</v>
      </c>
      <c r="D2614">
        <v>40</v>
      </c>
      <c r="E2614">
        <v>1</v>
      </c>
      <c r="F2614">
        <v>5.35</v>
      </c>
      <c r="G2614">
        <v>5.19</v>
      </c>
    </row>
    <row r="2615" spans="1:7">
      <c r="A2615" s="302" t="s">
        <v>27661</v>
      </c>
      <c r="B2615" s="302" t="s">
        <v>27662</v>
      </c>
      <c r="C2615">
        <v>6</v>
      </c>
      <c r="D2615">
        <v>51.2</v>
      </c>
      <c r="E2615">
        <v>0.7</v>
      </c>
      <c r="F2615">
        <v>30.75</v>
      </c>
      <c r="G2615">
        <v>29.83</v>
      </c>
    </row>
    <row r="2616" spans="1:7">
      <c r="A2616" s="302" t="s">
        <v>21314</v>
      </c>
      <c r="B2616" s="302" t="s">
        <v>24658</v>
      </c>
      <c r="C2616">
        <v>6</v>
      </c>
      <c r="D2616">
        <v>40</v>
      </c>
      <c r="E2616">
        <v>0.7</v>
      </c>
      <c r="F2616">
        <v>6.45</v>
      </c>
      <c r="G2616">
        <v>6.26</v>
      </c>
    </row>
    <row r="2617" spans="1:7">
      <c r="A2617" s="302" t="s">
        <v>21315</v>
      </c>
      <c r="B2617" s="302" t="s">
        <v>24659</v>
      </c>
      <c r="C2617">
        <v>6</v>
      </c>
      <c r="D2617">
        <v>40</v>
      </c>
      <c r="E2617">
        <v>0.7</v>
      </c>
      <c r="F2617">
        <v>32.75</v>
      </c>
      <c r="G2617">
        <v>31.77</v>
      </c>
    </row>
    <row r="2618" spans="1:7">
      <c r="A2618" s="302" t="s">
        <v>21316</v>
      </c>
      <c r="B2618" s="302" t="s">
        <v>24660</v>
      </c>
      <c r="C2618">
        <v>6</v>
      </c>
      <c r="D2618">
        <v>41</v>
      </c>
      <c r="E2618">
        <v>1</v>
      </c>
      <c r="F2618">
        <v>15.75</v>
      </c>
      <c r="G2618">
        <v>15.28</v>
      </c>
    </row>
    <row r="2619" spans="1:7">
      <c r="A2619" s="302" t="s">
        <v>21317</v>
      </c>
      <c r="B2619" s="302" t="s">
        <v>24661</v>
      </c>
      <c r="C2619">
        <v>12</v>
      </c>
      <c r="D2619">
        <v>41</v>
      </c>
      <c r="E2619">
        <v>0.2</v>
      </c>
      <c r="F2619">
        <v>12.95</v>
      </c>
      <c r="G2619">
        <v>12.56</v>
      </c>
    </row>
    <row r="2620" spans="1:7">
      <c r="A2620" s="302" t="s">
        <v>21318</v>
      </c>
      <c r="B2620" s="302" t="s">
        <v>24662</v>
      </c>
      <c r="C2620">
        <v>6</v>
      </c>
      <c r="D2620">
        <v>41</v>
      </c>
      <c r="E2620">
        <v>0.7</v>
      </c>
      <c r="F2620">
        <v>12.15</v>
      </c>
      <c r="G2620">
        <v>11.79</v>
      </c>
    </row>
    <row r="2621" spans="1:7">
      <c r="A2621" s="302" t="s">
        <v>21319</v>
      </c>
      <c r="B2621" s="302" t="s">
        <v>24663</v>
      </c>
      <c r="C2621">
        <v>6</v>
      </c>
      <c r="D2621">
        <v>41</v>
      </c>
      <c r="E2621">
        <v>0.7</v>
      </c>
      <c r="F2621">
        <v>12.85</v>
      </c>
      <c r="G2621">
        <v>12.85</v>
      </c>
    </row>
    <row r="2622" spans="1:7">
      <c r="A2622" s="302" t="s">
        <v>27663</v>
      </c>
      <c r="B2622" s="302" t="s">
        <v>27664</v>
      </c>
      <c r="C2622">
        <v>6</v>
      </c>
      <c r="D2622">
        <v>41</v>
      </c>
      <c r="E2622">
        <v>1</v>
      </c>
      <c r="F2622">
        <v>15.75</v>
      </c>
      <c r="G2622">
        <v>15.28</v>
      </c>
    </row>
    <row r="2623" spans="1:7">
      <c r="A2623" s="302" t="s">
        <v>21320</v>
      </c>
      <c r="B2623" s="302" t="s">
        <v>24664</v>
      </c>
      <c r="C2623">
        <v>6</v>
      </c>
      <c r="D2623">
        <v>41</v>
      </c>
      <c r="E2623">
        <v>1</v>
      </c>
      <c r="F2623">
        <v>15.95</v>
      </c>
      <c r="G2623">
        <v>15.47</v>
      </c>
    </row>
    <row r="2624" spans="1:7">
      <c r="A2624" s="302" t="s">
        <v>27665</v>
      </c>
      <c r="B2624" s="302" t="s">
        <v>27666</v>
      </c>
      <c r="C2624">
        <v>6</v>
      </c>
      <c r="D2624">
        <v>21</v>
      </c>
      <c r="E2624">
        <v>0.7</v>
      </c>
      <c r="F2624">
        <v>6.85</v>
      </c>
      <c r="G2624">
        <v>6.64</v>
      </c>
    </row>
    <row r="2625" spans="1:7">
      <c r="A2625" s="302" t="s">
        <v>21321</v>
      </c>
      <c r="B2625" s="302" t="s">
        <v>24665</v>
      </c>
      <c r="C2625">
        <v>6</v>
      </c>
      <c r="D2625">
        <v>21</v>
      </c>
      <c r="E2625">
        <v>1</v>
      </c>
      <c r="F2625">
        <v>7.95</v>
      </c>
      <c r="G2625">
        <v>7.71</v>
      </c>
    </row>
    <row r="2626" spans="1:7">
      <c r="A2626" s="302" t="s">
        <v>21322</v>
      </c>
      <c r="B2626" s="302" t="s">
        <v>24666</v>
      </c>
      <c r="C2626">
        <v>6</v>
      </c>
      <c r="D2626">
        <v>21</v>
      </c>
      <c r="E2626">
        <v>0.7</v>
      </c>
      <c r="F2626">
        <v>8.75</v>
      </c>
      <c r="G2626">
        <v>8.49</v>
      </c>
    </row>
    <row r="2627" spans="1:7">
      <c r="A2627" s="302" t="s">
        <v>21323</v>
      </c>
      <c r="B2627" s="302" t="s">
        <v>24667</v>
      </c>
      <c r="C2627">
        <v>6</v>
      </c>
      <c r="D2627">
        <v>21</v>
      </c>
      <c r="E2627">
        <v>0.7</v>
      </c>
      <c r="F2627">
        <v>8.9499999999999993</v>
      </c>
      <c r="G2627">
        <v>8.68</v>
      </c>
    </row>
    <row r="2628" spans="1:7">
      <c r="A2628" s="302" t="s">
        <v>21324</v>
      </c>
      <c r="B2628" s="302" t="s">
        <v>24668</v>
      </c>
      <c r="C2628">
        <v>3</v>
      </c>
      <c r="D2628">
        <v>40</v>
      </c>
      <c r="E2628">
        <v>0.7</v>
      </c>
      <c r="F2628">
        <v>93.45</v>
      </c>
      <c r="G2628">
        <v>90.65</v>
      </c>
    </row>
    <row r="2629" spans="1:7">
      <c r="A2629" s="302" t="s">
        <v>21325</v>
      </c>
      <c r="B2629" s="302" t="s">
        <v>24669</v>
      </c>
      <c r="C2629">
        <v>6</v>
      </c>
      <c r="D2629">
        <v>40</v>
      </c>
      <c r="E2629">
        <v>0.7</v>
      </c>
      <c r="F2629">
        <v>30.55</v>
      </c>
      <c r="G2629">
        <v>29.63</v>
      </c>
    </row>
    <row r="2630" spans="1:7">
      <c r="A2630" s="302" t="s">
        <v>21326</v>
      </c>
      <c r="B2630" s="302" t="s">
        <v>24670</v>
      </c>
      <c r="C2630">
        <v>6</v>
      </c>
      <c r="D2630">
        <v>40</v>
      </c>
      <c r="E2630">
        <v>0.7</v>
      </c>
      <c r="F2630">
        <v>6.95</v>
      </c>
      <c r="G2630">
        <v>6.74</v>
      </c>
    </row>
    <row r="2631" spans="1:7">
      <c r="A2631" s="302" t="s">
        <v>27667</v>
      </c>
      <c r="B2631" s="302" t="s">
        <v>27668</v>
      </c>
      <c r="C2631">
        <v>6</v>
      </c>
      <c r="D2631">
        <v>40</v>
      </c>
      <c r="E2631">
        <v>1</v>
      </c>
      <c r="F2631">
        <v>6.65</v>
      </c>
      <c r="G2631">
        <v>6.45</v>
      </c>
    </row>
    <row r="2632" spans="1:7">
      <c r="A2632" s="302" t="s">
        <v>21327</v>
      </c>
      <c r="B2632" s="302" t="s">
        <v>24671</v>
      </c>
      <c r="C2632">
        <v>6</v>
      </c>
      <c r="D2632">
        <v>40</v>
      </c>
      <c r="E2632">
        <v>0.7</v>
      </c>
      <c r="F2632">
        <v>16.75</v>
      </c>
      <c r="G2632">
        <v>15.91</v>
      </c>
    </row>
    <row r="2633" spans="1:7">
      <c r="A2633" s="302" t="s">
        <v>21328</v>
      </c>
      <c r="B2633" s="302" t="s">
        <v>24672</v>
      </c>
      <c r="C2633">
        <v>6</v>
      </c>
      <c r="D2633">
        <v>40</v>
      </c>
      <c r="E2633">
        <v>0.7</v>
      </c>
      <c r="F2633">
        <v>17.25</v>
      </c>
      <c r="G2633">
        <v>16.73</v>
      </c>
    </row>
    <row r="2634" spans="1:7">
      <c r="A2634" s="302" t="s">
        <v>21329</v>
      </c>
      <c r="B2634" s="302" t="s">
        <v>24673</v>
      </c>
      <c r="C2634">
        <v>6</v>
      </c>
      <c r="D2634">
        <v>38</v>
      </c>
      <c r="E2634">
        <v>0.7</v>
      </c>
      <c r="F2634">
        <v>7.15</v>
      </c>
      <c r="G2634">
        <v>7.15</v>
      </c>
    </row>
    <row r="2635" spans="1:7">
      <c r="A2635" s="302" t="s">
        <v>27669</v>
      </c>
      <c r="B2635" s="302" t="s">
        <v>27670</v>
      </c>
      <c r="C2635">
        <v>6</v>
      </c>
      <c r="D2635">
        <v>38</v>
      </c>
      <c r="E2635">
        <v>1</v>
      </c>
      <c r="F2635">
        <v>12.25</v>
      </c>
      <c r="G2635">
        <v>12.25</v>
      </c>
    </row>
    <row r="2636" spans="1:7">
      <c r="A2636" s="302" t="s">
        <v>21330</v>
      </c>
      <c r="B2636" s="302" t="s">
        <v>24674</v>
      </c>
      <c r="C2636">
        <v>6</v>
      </c>
      <c r="D2636">
        <v>43</v>
      </c>
      <c r="E2636">
        <v>0.7</v>
      </c>
      <c r="F2636">
        <v>29.95</v>
      </c>
      <c r="G2636">
        <v>29.05</v>
      </c>
    </row>
    <row r="2637" spans="1:7">
      <c r="A2637" s="302" t="s">
        <v>21331</v>
      </c>
      <c r="B2637" s="302" t="s">
        <v>24675</v>
      </c>
      <c r="C2637">
        <v>6</v>
      </c>
      <c r="D2637">
        <v>27</v>
      </c>
      <c r="E2637">
        <v>0.2</v>
      </c>
      <c r="F2637">
        <v>7.5</v>
      </c>
      <c r="G2637">
        <v>7.5</v>
      </c>
    </row>
    <row r="2638" spans="1:7">
      <c r="A2638" s="302" t="s">
        <v>21332</v>
      </c>
      <c r="B2638" s="302" t="s">
        <v>24676</v>
      </c>
      <c r="C2638">
        <v>6</v>
      </c>
      <c r="D2638">
        <v>27</v>
      </c>
      <c r="E2638">
        <v>0.5</v>
      </c>
      <c r="F2638">
        <v>17</v>
      </c>
      <c r="G2638">
        <v>17</v>
      </c>
    </row>
    <row r="2639" spans="1:7">
      <c r="A2639" s="302" t="s">
        <v>21333</v>
      </c>
      <c r="B2639" s="302" t="s">
        <v>24677</v>
      </c>
      <c r="C2639">
        <v>4</v>
      </c>
      <c r="D2639">
        <v>40</v>
      </c>
      <c r="E2639">
        <v>0.7</v>
      </c>
      <c r="F2639">
        <v>16.149999999999999</v>
      </c>
      <c r="G2639">
        <v>16.149999999999999</v>
      </c>
    </row>
    <row r="2640" spans="1:7">
      <c r="A2640" s="302" t="s">
        <v>27671</v>
      </c>
      <c r="B2640" s="302" t="s">
        <v>27672</v>
      </c>
      <c r="C2640">
        <v>6</v>
      </c>
      <c r="D2640">
        <v>42.7</v>
      </c>
      <c r="E2640">
        <v>0.7</v>
      </c>
      <c r="F2640">
        <v>18.75</v>
      </c>
      <c r="G2640">
        <v>18.75</v>
      </c>
    </row>
    <row r="2641" spans="1:7">
      <c r="A2641" s="302" t="s">
        <v>21334</v>
      </c>
      <c r="B2641" s="302" t="s">
        <v>24678</v>
      </c>
      <c r="C2641">
        <v>6</v>
      </c>
      <c r="D2641">
        <v>42.7</v>
      </c>
      <c r="E2641">
        <v>1</v>
      </c>
      <c r="F2641">
        <v>23.45</v>
      </c>
      <c r="G2641">
        <v>23.45</v>
      </c>
    </row>
    <row r="2642" spans="1:7">
      <c r="A2642" s="302" t="s">
        <v>21335</v>
      </c>
      <c r="B2642" s="302" t="s">
        <v>24679</v>
      </c>
      <c r="C2642">
        <v>6</v>
      </c>
      <c r="D2642">
        <v>42.7</v>
      </c>
      <c r="E2642">
        <v>0.7</v>
      </c>
      <c r="F2642">
        <v>21.95</v>
      </c>
      <c r="G2642">
        <v>21.29</v>
      </c>
    </row>
    <row r="2643" spans="1:7">
      <c r="A2643" s="302" t="s">
        <v>21336</v>
      </c>
      <c r="B2643" s="302" t="s">
        <v>24680</v>
      </c>
      <c r="C2643">
        <v>6</v>
      </c>
      <c r="D2643">
        <v>26</v>
      </c>
      <c r="E2643">
        <v>1</v>
      </c>
      <c r="F2643">
        <v>9.25</v>
      </c>
      <c r="G2643">
        <v>8.9700000000000006</v>
      </c>
    </row>
    <row r="2644" spans="1:7">
      <c r="A2644" s="302" t="s">
        <v>21337</v>
      </c>
      <c r="B2644" s="302" t="s">
        <v>24681</v>
      </c>
      <c r="C2644">
        <v>6</v>
      </c>
      <c r="D2644">
        <v>36</v>
      </c>
      <c r="E2644">
        <v>0.7</v>
      </c>
      <c r="F2644">
        <v>2.65</v>
      </c>
      <c r="G2644">
        <v>2.57</v>
      </c>
    </row>
    <row r="2645" spans="1:7">
      <c r="A2645" s="302" t="s">
        <v>21338</v>
      </c>
      <c r="B2645" s="302" t="s">
        <v>24682</v>
      </c>
      <c r="C2645">
        <v>6</v>
      </c>
      <c r="D2645">
        <v>15</v>
      </c>
      <c r="E2645">
        <v>0.7</v>
      </c>
      <c r="F2645">
        <v>10.75</v>
      </c>
      <c r="G2645">
        <v>10.43</v>
      </c>
    </row>
    <row r="2646" spans="1:7">
      <c r="A2646" s="302" t="s">
        <v>21339</v>
      </c>
      <c r="B2646" s="302" t="s">
        <v>24683</v>
      </c>
      <c r="C2646">
        <v>6</v>
      </c>
      <c r="D2646">
        <v>27</v>
      </c>
      <c r="E2646">
        <v>0.7</v>
      </c>
      <c r="F2646">
        <v>8.0500000000000007</v>
      </c>
      <c r="G2646">
        <v>7.81</v>
      </c>
    </row>
    <row r="2647" spans="1:7">
      <c r="A2647" s="302" t="s">
        <v>21340</v>
      </c>
      <c r="B2647" s="302" t="s">
        <v>24684</v>
      </c>
      <c r="C2647">
        <v>6</v>
      </c>
      <c r="D2647">
        <v>40</v>
      </c>
      <c r="E2647">
        <v>0.7</v>
      </c>
      <c r="F2647">
        <v>10</v>
      </c>
      <c r="G2647">
        <v>10</v>
      </c>
    </row>
    <row r="2648" spans="1:7">
      <c r="A2648" s="302" t="s">
        <v>21341</v>
      </c>
      <c r="B2648" s="302" t="s">
        <v>24685</v>
      </c>
      <c r="C2648">
        <v>6</v>
      </c>
      <c r="D2648">
        <v>19</v>
      </c>
      <c r="E2648">
        <v>0.75</v>
      </c>
      <c r="F2648">
        <v>3.35</v>
      </c>
      <c r="G2648">
        <v>3.25</v>
      </c>
    </row>
    <row r="2649" spans="1:7">
      <c r="A2649" s="302" t="s">
        <v>21342</v>
      </c>
      <c r="B2649" s="302" t="s">
        <v>24686</v>
      </c>
      <c r="C2649">
        <v>6</v>
      </c>
      <c r="D2649">
        <v>43</v>
      </c>
      <c r="E2649">
        <v>0.7</v>
      </c>
      <c r="F2649">
        <v>56.65</v>
      </c>
      <c r="G2649">
        <v>54.95</v>
      </c>
    </row>
    <row r="2650" spans="1:7">
      <c r="A2650" s="302" t="s">
        <v>21343</v>
      </c>
      <c r="B2650" s="302" t="s">
        <v>24687</v>
      </c>
      <c r="C2650">
        <v>6</v>
      </c>
      <c r="D2650">
        <v>48</v>
      </c>
      <c r="E2650">
        <v>0.7</v>
      </c>
      <c r="F2650">
        <v>79.849999999999994</v>
      </c>
      <c r="G2650">
        <v>77.45</v>
      </c>
    </row>
    <row r="2651" spans="1:7">
      <c r="A2651" s="302" t="s">
        <v>27673</v>
      </c>
      <c r="B2651" s="302" t="s">
        <v>27674</v>
      </c>
      <c r="C2651">
        <v>6</v>
      </c>
      <c r="D2651">
        <v>48</v>
      </c>
      <c r="E2651">
        <v>0.7</v>
      </c>
      <c r="F2651">
        <v>75</v>
      </c>
      <c r="G2651">
        <v>75</v>
      </c>
    </row>
    <row r="2652" spans="1:7">
      <c r="A2652" s="302" t="s">
        <v>21344</v>
      </c>
      <c r="B2652" s="302" t="s">
        <v>24688</v>
      </c>
      <c r="C2652">
        <v>6</v>
      </c>
      <c r="D2652">
        <v>50</v>
      </c>
      <c r="E2652">
        <v>0.7</v>
      </c>
      <c r="F2652">
        <v>89.95</v>
      </c>
      <c r="G2652">
        <v>87.25</v>
      </c>
    </row>
    <row r="2653" spans="1:7">
      <c r="A2653" s="302" t="s">
        <v>27675</v>
      </c>
      <c r="B2653" s="302" t="s">
        <v>27676</v>
      </c>
      <c r="C2653">
        <v>6</v>
      </c>
      <c r="D2653">
        <v>56</v>
      </c>
      <c r="E2653">
        <v>0.7</v>
      </c>
      <c r="F2653">
        <v>120</v>
      </c>
      <c r="G2653">
        <v>120</v>
      </c>
    </row>
    <row r="2654" spans="1:7">
      <c r="A2654" s="302" t="s">
        <v>21345</v>
      </c>
      <c r="B2654" s="302" t="s">
        <v>24689</v>
      </c>
      <c r="C2654">
        <v>6</v>
      </c>
      <c r="D2654">
        <v>43</v>
      </c>
      <c r="E2654">
        <v>0.7</v>
      </c>
      <c r="F2654">
        <v>26.5</v>
      </c>
      <c r="G2654">
        <v>26.5</v>
      </c>
    </row>
    <row r="2655" spans="1:7">
      <c r="A2655" s="302" t="s">
        <v>21346</v>
      </c>
      <c r="B2655" s="302" t="s">
        <v>24690</v>
      </c>
      <c r="C2655">
        <v>6</v>
      </c>
      <c r="D2655">
        <v>50</v>
      </c>
      <c r="E2655">
        <v>0.7</v>
      </c>
      <c r="F2655">
        <v>86.95</v>
      </c>
      <c r="G2655">
        <v>84.34</v>
      </c>
    </row>
    <row r="2656" spans="1:7">
      <c r="A2656" s="302" t="s">
        <v>27677</v>
      </c>
      <c r="B2656" s="302" t="s">
        <v>27678</v>
      </c>
      <c r="C2656">
        <v>6</v>
      </c>
      <c r="D2656">
        <v>40</v>
      </c>
      <c r="E2656">
        <v>0.7</v>
      </c>
      <c r="F2656">
        <v>42.85</v>
      </c>
      <c r="G2656">
        <v>41.56</v>
      </c>
    </row>
    <row r="2657" spans="1:7">
      <c r="A2657" s="302" t="s">
        <v>27679</v>
      </c>
      <c r="B2657" s="302" t="s">
        <v>27680</v>
      </c>
      <c r="C2657">
        <v>6</v>
      </c>
      <c r="D2657">
        <v>40</v>
      </c>
      <c r="E2657">
        <v>0.7</v>
      </c>
      <c r="F2657">
        <v>28.25</v>
      </c>
      <c r="G2657">
        <v>27.4</v>
      </c>
    </row>
    <row r="2658" spans="1:7">
      <c r="A2658" s="302" t="s">
        <v>21347</v>
      </c>
      <c r="B2658" s="302" t="s">
        <v>24691</v>
      </c>
      <c r="C2658">
        <v>4</v>
      </c>
      <c r="D2658">
        <v>40</v>
      </c>
      <c r="E2658">
        <v>0.35</v>
      </c>
      <c r="F2658">
        <v>31.35</v>
      </c>
      <c r="G2658">
        <v>30.41</v>
      </c>
    </row>
    <row r="2659" spans="1:7">
      <c r="A2659" s="302" t="s">
        <v>21348</v>
      </c>
      <c r="B2659" s="302" t="s">
        <v>24692</v>
      </c>
      <c r="C2659">
        <v>6</v>
      </c>
      <c r="D2659">
        <v>40</v>
      </c>
      <c r="E2659">
        <v>0.7</v>
      </c>
      <c r="F2659">
        <v>12.65</v>
      </c>
      <c r="G2659">
        <v>12.65</v>
      </c>
    </row>
    <row r="2660" spans="1:7">
      <c r="A2660" s="302" t="s">
        <v>21349</v>
      </c>
      <c r="B2660" s="302" t="s">
        <v>24693</v>
      </c>
      <c r="C2660">
        <v>6</v>
      </c>
      <c r="D2660">
        <v>45.2</v>
      </c>
      <c r="E2660">
        <v>0.7</v>
      </c>
      <c r="F2660">
        <v>17.5</v>
      </c>
      <c r="G2660">
        <v>17.5</v>
      </c>
    </row>
    <row r="2661" spans="1:7">
      <c r="A2661" s="302" t="s">
        <v>21350</v>
      </c>
      <c r="B2661" s="302" t="s">
        <v>24694</v>
      </c>
      <c r="C2661">
        <v>6</v>
      </c>
      <c r="D2661">
        <v>8</v>
      </c>
      <c r="E2661">
        <v>0.75</v>
      </c>
      <c r="F2661">
        <v>7</v>
      </c>
      <c r="G2661">
        <v>7</v>
      </c>
    </row>
    <row r="2662" spans="1:7">
      <c r="A2662" s="302" t="s">
        <v>21351</v>
      </c>
      <c r="B2662" s="302" t="s">
        <v>24695</v>
      </c>
      <c r="C2662">
        <v>6</v>
      </c>
      <c r="D2662">
        <v>28.5</v>
      </c>
      <c r="E2662">
        <v>0.7</v>
      </c>
      <c r="F2662">
        <v>9.4499999999999993</v>
      </c>
      <c r="G2662">
        <v>9.17</v>
      </c>
    </row>
    <row r="2663" spans="1:7">
      <c r="A2663" s="302" t="s">
        <v>21352</v>
      </c>
      <c r="B2663" s="302" t="s">
        <v>24696</v>
      </c>
      <c r="C2663">
        <v>6</v>
      </c>
      <c r="D2663">
        <v>15</v>
      </c>
      <c r="E2663">
        <v>0.75</v>
      </c>
      <c r="F2663">
        <v>4.8499999999999996</v>
      </c>
      <c r="G2663">
        <v>4.7</v>
      </c>
    </row>
    <row r="2664" spans="1:7">
      <c r="A2664" s="302" t="s">
        <v>27681</v>
      </c>
      <c r="B2664" s="302" t="s">
        <v>27682</v>
      </c>
      <c r="C2664">
        <v>6</v>
      </c>
      <c r="D2664">
        <v>15</v>
      </c>
      <c r="E2664">
        <v>1.5</v>
      </c>
      <c r="F2664">
        <v>8.15</v>
      </c>
      <c r="G2664">
        <v>7.91</v>
      </c>
    </row>
    <row r="2665" spans="1:7">
      <c r="A2665" s="302" t="s">
        <v>21353</v>
      </c>
      <c r="B2665" s="302" t="s">
        <v>24697</v>
      </c>
      <c r="C2665">
        <v>6</v>
      </c>
      <c r="D2665">
        <v>40</v>
      </c>
      <c r="E2665">
        <v>0.5</v>
      </c>
      <c r="F2665">
        <v>21.45</v>
      </c>
      <c r="G2665">
        <v>20.81</v>
      </c>
    </row>
    <row r="2666" spans="1:7">
      <c r="A2666" s="302" t="s">
        <v>21354</v>
      </c>
      <c r="B2666" s="302" t="s">
        <v>24698</v>
      </c>
      <c r="C2666">
        <v>6</v>
      </c>
      <c r="D2666">
        <v>43</v>
      </c>
      <c r="E2666">
        <v>0.7</v>
      </c>
      <c r="F2666">
        <v>54.55</v>
      </c>
      <c r="G2666">
        <v>52.91</v>
      </c>
    </row>
    <row r="2667" spans="1:7">
      <c r="A2667" s="302" t="s">
        <v>21355</v>
      </c>
      <c r="B2667" s="302" t="s">
        <v>24699</v>
      </c>
      <c r="C2667">
        <v>6</v>
      </c>
      <c r="D2667">
        <v>40</v>
      </c>
      <c r="E2667">
        <v>0.7</v>
      </c>
      <c r="F2667">
        <v>23.25</v>
      </c>
      <c r="G2667">
        <v>22.55</v>
      </c>
    </row>
    <row r="2668" spans="1:7">
      <c r="A2668" s="302" t="s">
        <v>27683</v>
      </c>
      <c r="B2668" s="302" t="s">
        <v>27684</v>
      </c>
      <c r="C2668">
        <v>6</v>
      </c>
      <c r="D2668">
        <v>40</v>
      </c>
      <c r="E2668">
        <v>0.7</v>
      </c>
      <c r="F2668">
        <v>23.85</v>
      </c>
      <c r="G2668">
        <v>23.13</v>
      </c>
    </row>
    <row r="2669" spans="1:7">
      <c r="A2669" s="302" t="s">
        <v>21356</v>
      </c>
      <c r="B2669" s="302" t="s">
        <v>24700</v>
      </c>
      <c r="C2669">
        <v>6</v>
      </c>
      <c r="D2669">
        <v>40</v>
      </c>
      <c r="E2669">
        <v>0.7</v>
      </c>
      <c r="F2669">
        <v>17.75</v>
      </c>
      <c r="G2669">
        <v>17.22</v>
      </c>
    </row>
    <row r="2670" spans="1:7">
      <c r="A2670" s="302" t="s">
        <v>21357</v>
      </c>
      <c r="B2670" s="302" t="s">
        <v>24701</v>
      </c>
      <c r="C2670">
        <v>4</v>
      </c>
      <c r="D2670">
        <v>40</v>
      </c>
      <c r="E2670">
        <v>0.5</v>
      </c>
      <c r="F2670">
        <v>14.75</v>
      </c>
      <c r="G2670">
        <v>14.31</v>
      </c>
    </row>
    <row r="2671" spans="1:7">
      <c r="A2671" s="302" t="s">
        <v>21358</v>
      </c>
      <c r="B2671" s="302" t="s">
        <v>24702</v>
      </c>
      <c r="C2671">
        <v>6</v>
      </c>
      <c r="D2671">
        <v>40</v>
      </c>
      <c r="E2671">
        <v>0.7</v>
      </c>
      <c r="F2671">
        <v>20.45</v>
      </c>
      <c r="G2671">
        <v>19.84</v>
      </c>
    </row>
    <row r="2672" spans="1:7">
      <c r="A2672" s="302" t="s">
        <v>27685</v>
      </c>
      <c r="B2672" s="302" t="s">
        <v>27686</v>
      </c>
      <c r="C2672">
        <v>6</v>
      </c>
      <c r="D2672">
        <v>40</v>
      </c>
      <c r="E2672">
        <v>0.7</v>
      </c>
      <c r="F2672">
        <v>20.85</v>
      </c>
      <c r="G2672">
        <v>20.22</v>
      </c>
    </row>
    <row r="2673" spans="1:7">
      <c r="A2673" s="302" t="s">
        <v>21359</v>
      </c>
      <c r="B2673" s="302" t="s">
        <v>24703</v>
      </c>
      <c r="C2673">
        <v>6</v>
      </c>
      <c r="D2673">
        <v>45</v>
      </c>
      <c r="E2673">
        <v>0.7</v>
      </c>
      <c r="F2673">
        <v>57.75</v>
      </c>
      <c r="G2673">
        <v>56.02</v>
      </c>
    </row>
    <row r="2674" spans="1:7">
      <c r="A2674" s="302" t="s">
        <v>21360</v>
      </c>
      <c r="B2674" s="302" t="s">
        <v>24704</v>
      </c>
      <c r="C2674">
        <v>6</v>
      </c>
      <c r="D2674">
        <v>60</v>
      </c>
      <c r="E2674">
        <v>0.5</v>
      </c>
      <c r="F2674">
        <v>12.65</v>
      </c>
      <c r="G2674">
        <v>12.27</v>
      </c>
    </row>
    <row r="2675" spans="1:7">
      <c r="A2675" s="302" t="s">
        <v>21361</v>
      </c>
      <c r="B2675" s="302" t="s">
        <v>24705</v>
      </c>
      <c r="C2675">
        <v>6</v>
      </c>
      <c r="D2675">
        <v>41.5</v>
      </c>
      <c r="E2675">
        <v>0.7</v>
      </c>
      <c r="F2675">
        <v>16.75</v>
      </c>
      <c r="G2675">
        <v>16.25</v>
      </c>
    </row>
    <row r="2676" spans="1:7">
      <c r="A2676" s="302" t="s">
        <v>27687</v>
      </c>
      <c r="B2676" s="302" t="s">
        <v>27688</v>
      </c>
      <c r="C2676">
        <v>6</v>
      </c>
      <c r="D2676">
        <v>40</v>
      </c>
      <c r="E2676">
        <v>0.7</v>
      </c>
      <c r="F2676">
        <v>9.35</v>
      </c>
      <c r="G2676">
        <v>9.35</v>
      </c>
    </row>
    <row r="2677" spans="1:7">
      <c r="A2677" s="302" t="s">
        <v>21362</v>
      </c>
      <c r="B2677" s="302" t="s">
        <v>24706</v>
      </c>
      <c r="C2677">
        <v>6</v>
      </c>
      <c r="D2677">
        <v>40</v>
      </c>
      <c r="E2677">
        <v>0.7</v>
      </c>
      <c r="F2677">
        <v>11.95</v>
      </c>
      <c r="G2677">
        <v>11.95</v>
      </c>
    </row>
    <row r="2678" spans="1:7">
      <c r="A2678" s="302" t="s">
        <v>21363</v>
      </c>
      <c r="B2678" s="302" t="s">
        <v>24707</v>
      </c>
      <c r="C2678">
        <v>3</v>
      </c>
      <c r="D2678">
        <v>40</v>
      </c>
      <c r="E2678">
        <v>0.7</v>
      </c>
      <c r="F2678">
        <v>28.45</v>
      </c>
      <c r="G2678">
        <v>28.45</v>
      </c>
    </row>
    <row r="2679" spans="1:7">
      <c r="A2679" s="302" t="s">
        <v>21364</v>
      </c>
      <c r="B2679" s="302" t="s">
        <v>24708</v>
      </c>
      <c r="C2679">
        <v>6</v>
      </c>
      <c r="D2679">
        <v>40</v>
      </c>
      <c r="E2679">
        <v>0.7</v>
      </c>
      <c r="F2679">
        <v>7.05</v>
      </c>
      <c r="G2679">
        <v>7.05</v>
      </c>
    </row>
    <row r="2680" spans="1:7">
      <c r="A2680" s="302" t="s">
        <v>21365</v>
      </c>
      <c r="B2680" s="302" t="s">
        <v>24709</v>
      </c>
      <c r="C2680">
        <v>6</v>
      </c>
      <c r="D2680">
        <v>40</v>
      </c>
      <c r="E2680">
        <v>0.7</v>
      </c>
      <c r="F2680">
        <v>5.95</v>
      </c>
      <c r="G2680">
        <v>5.77</v>
      </c>
    </row>
    <row r="2681" spans="1:7">
      <c r="A2681" s="302" t="s">
        <v>21366</v>
      </c>
      <c r="B2681" s="302" t="s">
        <v>24710</v>
      </c>
      <c r="C2681">
        <v>6</v>
      </c>
      <c r="D2681">
        <v>45</v>
      </c>
      <c r="E2681">
        <v>0.7</v>
      </c>
      <c r="F2681">
        <v>17.25</v>
      </c>
      <c r="G2681">
        <v>16.73</v>
      </c>
    </row>
    <row r="2682" spans="1:7">
      <c r="A2682" s="302" t="s">
        <v>21367</v>
      </c>
      <c r="B2682" s="302" t="s">
        <v>24711</v>
      </c>
      <c r="C2682">
        <v>6</v>
      </c>
      <c r="D2682">
        <v>40</v>
      </c>
      <c r="E2682">
        <v>0.7</v>
      </c>
      <c r="F2682">
        <v>12.85</v>
      </c>
      <c r="G2682">
        <v>12.46</v>
      </c>
    </row>
    <row r="2683" spans="1:7">
      <c r="A2683" s="302" t="s">
        <v>21368</v>
      </c>
      <c r="B2683" s="302" t="s">
        <v>24712</v>
      </c>
      <c r="C2683">
        <v>6</v>
      </c>
      <c r="D2683">
        <v>40</v>
      </c>
      <c r="E2683">
        <v>0.7</v>
      </c>
      <c r="F2683">
        <v>8.9499999999999993</v>
      </c>
      <c r="G2683">
        <v>8.68</v>
      </c>
    </row>
    <row r="2684" spans="1:7">
      <c r="A2684" s="302" t="s">
        <v>21369</v>
      </c>
      <c r="B2684" s="302" t="s">
        <v>24713</v>
      </c>
      <c r="C2684">
        <v>6</v>
      </c>
      <c r="D2684">
        <v>40</v>
      </c>
      <c r="E2684">
        <v>0.7</v>
      </c>
      <c r="F2684">
        <v>9.75</v>
      </c>
      <c r="G2684">
        <v>9.4600000000000009</v>
      </c>
    </row>
    <row r="2685" spans="1:7">
      <c r="A2685" s="302" t="s">
        <v>21370</v>
      </c>
      <c r="B2685" s="302" t="s">
        <v>24714</v>
      </c>
      <c r="C2685">
        <v>12</v>
      </c>
      <c r="D2685">
        <v>40</v>
      </c>
      <c r="E2685">
        <v>0.7</v>
      </c>
      <c r="F2685">
        <v>13.05</v>
      </c>
      <c r="G2685">
        <v>12.66</v>
      </c>
    </row>
    <row r="2686" spans="1:7">
      <c r="A2686" s="302" t="s">
        <v>21371</v>
      </c>
      <c r="B2686" s="302" t="s">
        <v>24715</v>
      </c>
      <c r="C2686">
        <v>12</v>
      </c>
      <c r="D2686">
        <v>50</v>
      </c>
      <c r="E2686">
        <v>0.7</v>
      </c>
      <c r="F2686">
        <v>9.4499999999999993</v>
      </c>
      <c r="G2686">
        <v>9.17</v>
      </c>
    </row>
    <row r="2687" spans="1:7">
      <c r="A2687" s="302" t="s">
        <v>21372</v>
      </c>
      <c r="B2687" s="302" t="s">
        <v>24716</v>
      </c>
      <c r="C2687">
        <v>6</v>
      </c>
      <c r="D2687">
        <v>41.9</v>
      </c>
      <c r="E2687">
        <v>0.7</v>
      </c>
      <c r="F2687">
        <v>18.850000000000001</v>
      </c>
      <c r="G2687">
        <v>17.91</v>
      </c>
    </row>
    <row r="2688" spans="1:7">
      <c r="A2688" s="302" t="s">
        <v>21373</v>
      </c>
      <c r="B2688" s="302" t="s">
        <v>24717</v>
      </c>
      <c r="C2688">
        <v>6</v>
      </c>
      <c r="D2688">
        <v>38</v>
      </c>
      <c r="E2688">
        <v>0.7</v>
      </c>
      <c r="F2688">
        <v>18.45</v>
      </c>
      <c r="G2688">
        <v>17.899999999999999</v>
      </c>
    </row>
    <row r="2689" spans="1:7">
      <c r="A2689" s="302" t="s">
        <v>21374</v>
      </c>
      <c r="B2689" s="302" t="s">
        <v>24718</v>
      </c>
      <c r="C2689">
        <v>6</v>
      </c>
      <c r="D2689">
        <v>40</v>
      </c>
      <c r="E2689">
        <v>0.7</v>
      </c>
      <c r="F2689">
        <v>15.5</v>
      </c>
      <c r="G2689">
        <v>15.5</v>
      </c>
    </row>
    <row r="2690" spans="1:7">
      <c r="A2690" s="302" t="s">
        <v>21375</v>
      </c>
      <c r="B2690" s="302" t="s">
        <v>24719</v>
      </c>
      <c r="C2690">
        <v>6</v>
      </c>
      <c r="D2690">
        <v>40</v>
      </c>
      <c r="E2690">
        <v>0.5</v>
      </c>
      <c r="F2690">
        <v>13.15</v>
      </c>
      <c r="G2690">
        <v>12.76</v>
      </c>
    </row>
    <row r="2691" spans="1:7">
      <c r="A2691" s="302" t="s">
        <v>27689</v>
      </c>
      <c r="B2691" s="302" t="s">
        <v>27690</v>
      </c>
      <c r="C2691">
        <v>6</v>
      </c>
      <c r="D2691">
        <v>40</v>
      </c>
      <c r="E2691">
        <v>0.7</v>
      </c>
      <c r="F2691">
        <v>18.45</v>
      </c>
      <c r="G2691">
        <v>17.899999999999999</v>
      </c>
    </row>
    <row r="2692" spans="1:7">
      <c r="A2692" s="302" t="s">
        <v>27691</v>
      </c>
      <c r="B2692" s="302" t="s">
        <v>27692</v>
      </c>
      <c r="C2692">
        <v>6</v>
      </c>
      <c r="D2692">
        <v>40</v>
      </c>
      <c r="E2692">
        <v>0.7</v>
      </c>
      <c r="F2692">
        <v>15.25</v>
      </c>
      <c r="G2692">
        <v>14.79</v>
      </c>
    </row>
    <row r="2693" spans="1:7">
      <c r="A2693" s="302" t="s">
        <v>21376</v>
      </c>
      <c r="B2693" s="302" t="s">
        <v>24720</v>
      </c>
      <c r="C2693">
        <v>12</v>
      </c>
      <c r="D2693">
        <v>38</v>
      </c>
      <c r="E2693">
        <v>1</v>
      </c>
      <c r="F2693">
        <v>7.35</v>
      </c>
      <c r="G2693">
        <v>7.13</v>
      </c>
    </row>
    <row r="2694" spans="1:7">
      <c r="A2694" s="302" t="s">
        <v>21377</v>
      </c>
      <c r="B2694" s="302" t="s">
        <v>24721</v>
      </c>
      <c r="C2694">
        <v>12</v>
      </c>
      <c r="D2694">
        <v>40</v>
      </c>
      <c r="E2694">
        <v>1</v>
      </c>
      <c r="F2694">
        <v>10.65</v>
      </c>
      <c r="G2694">
        <v>10.33</v>
      </c>
    </row>
    <row r="2695" spans="1:7">
      <c r="A2695" s="302" t="s">
        <v>21378</v>
      </c>
      <c r="B2695" s="302" t="s">
        <v>24722</v>
      </c>
      <c r="C2695">
        <v>12</v>
      </c>
      <c r="D2695">
        <v>38</v>
      </c>
      <c r="E2695">
        <v>0.7</v>
      </c>
      <c r="F2695">
        <v>6.45</v>
      </c>
      <c r="G2695">
        <v>6.45</v>
      </c>
    </row>
    <row r="2696" spans="1:7">
      <c r="A2696" s="302" t="s">
        <v>21379</v>
      </c>
      <c r="B2696" s="302" t="s">
        <v>24723</v>
      </c>
      <c r="C2696">
        <v>20</v>
      </c>
      <c r="D2696">
        <v>40</v>
      </c>
      <c r="E2696">
        <v>0.15</v>
      </c>
      <c r="F2696">
        <v>24.15</v>
      </c>
      <c r="G2696">
        <v>23.43</v>
      </c>
    </row>
    <row r="2697" spans="1:7">
      <c r="A2697" s="302" t="s">
        <v>21380</v>
      </c>
      <c r="B2697" s="302" t="s">
        <v>24724</v>
      </c>
      <c r="C2697">
        <v>6</v>
      </c>
      <c r="D2697">
        <v>40</v>
      </c>
      <c r="E2697">
        <v>0.7</v>
      </c>
      <c r="F2697">
        <v>15.15</v>
      </c>
      <c r="G2697">
        <v>14.7</v>
      </c>
    </row>
    <row r="2698" spans="1:7">
      <c r="A2698" s="302" t="s">
        <v>27693</v>
      </c>
      <c r="B2698" s="302" t="s">
        <v>27694</v>
      </c>
      <c r="C2698">
        <v>6</v>
      </c>
      <c r="D2698">
        <v>40</v>
      </c>
      <c r="E2698">
        <v>0.7</v>
      </c>
      <c r="F2698">
        <v>16.25</v>
      </c>
      <c r="G2698">
        <v>15.76</v>
      </c>
    </row>
    <row r="2699" spans="1:7">
      <c r="A2699" s="302" t="s">
        <v>27695</v>
      </c>
      <c r="B2699" s="302" t="s">
        <v>27696</v>
      </c>
      <c r="C2699">
        <v>6</v>
      </c>
      <c r="D2699">
        <v>40</v>
      </c>
      <c r="E2699">
        <v>0.7</v>
      </c>
      <c r="F2699">
        <v>55.45</v>
      </c>
      <c r="G2699">
        <v>55.45</v>
      </c>
    </row>
    <row r="2700" spans="1:7">
      <c r="A2700" s="302" t="s">
        <v>21381</v>
      </c>
      <c r="B2700" s="302" t="s">
        <v>24725</v>
      </c>
      <c r="C2700">
        <v>6</v>
      </c>
      <c r="D2700">
        <v>40</v>
      </c>
      <c r="E2700">
        <v>0.7</v>
      </c>
      <c r="F2700">
        <v>33.049999999999997</v>
      </c>
      <c r="G2700">
        <v>32.06</v>
      </c>
    </row>
    <row r="2701" spans="1:7">
      <c r="A2701" s="302" t="s">
        <v>21382</v>
      </c>
      <c r="B2701" s="302" t="s">
        <v>24726</v>
      </c>
      <c r="C2701">
        <v>6</v>
      </c>
      <c r="D2701">
        <v>40</v>
      </c>
      <c r="E2701">
        <v>0.7</v>
      </c>
      <c r="F2701">
        <v>31.15</v>
      </c>
      <c r="G2701">
        <v>30.22</v>
      </c>
    </row>
    <row r="2702" spans="1:7">
      <c r="A2702" s="302" t="s">
        <v>27697</v>
      </c>
      <c r="B2702" s="302" t="s">
        <v>27698</v>
      </c>
      <c r="C2702">
        <v>6</v>
      </c>
      <c r="D2702">
        <v>38</v>
      </c>
      <c r="E2702">
        <v>0.7</v>
      </c>
      <c r="F2702">
        <v>15.95</v>
      </c>
      <c r="G2702">
        <v>15.47</v>
      </c>
    </row>
    <row r="2703" spans="1:7">
      <c r="A2703" s="302" t="s">
        <v>21383</v>
      </c>
      <c r="B2703" s="302" t="s">
        <v>24727</v>
      </c>
      <c r="C2703">
        <v>6</v>
      </c>
      <c r="D2703">
        <v>40</v>
      </c>
      <c r="E2703">
        <v>0.7</v>
      </c>
      <c r="F2703">
        <v>6.95</v>
      </c>
      <c r="G2703">
        <v>6.74</v>
      </c>
    </row>
    <row r="2704" spans="1:7">
      <c r="A2704" s="302" t="s">
        <v>21384</v>
      </c>
      <c r="B2704" s="302" t="s">
        <v>24728</v>
      </c>
      <c r="C2704">
        <v>6</v>
      </c>
      <c r="D2704">
        <v>45</v>
      </c>
      <c r="E2704">
        <v>0.7</v>
      </c>
      <c r="F2704">
        <v>36.35</v>
      </c>
      <c r="G2704">
        <v>35.26</v>
      </c>
    </row>
    <row r="2705" spans="1:7">
      <c r="A2705" s="302" t="s">
        <v>21385</v>
      </c>
      <c r="B2705" s="302" t="s">
        <v>24729</v>
      </c>
      <c r="C2705">
        <v>6</v>
      </c>
      <c r="D2705">
        <v>43</v>
      </c>
      <c r="E2705">
        <v>0.7</v>
      </c>
      <c r="F2705">
        <v>14.95</v>
      </c>
      <c r="G2705">
        <v>14.5</v>
      </c>
    </row>
    <row r="2706" spans="1:7">
      <c r="A2706" s="302" t="s">
        <v>21386</v>
      </c>
      <c r="B2706" s="302" t="s">
        <v>24730</v>
      </c>
      <c r="C2706">
        <v>6</v>
      </c>
      <c r="D2706">
        <v>44</v>
      </c>
      <c r="E2706">
        <v>0.7</v>
      </c>
      <c r="F2706">
        <v>9.75</v>
      </c>
      <c r="G2706">
        <v>9.4600000000000009</v>
      </c>
    </row>
    <row r="2707" spans="1:7">
      <c r="A2707" s="302" t="s">
        <v>21387</v>
      </c>
      <c r="B2707" s="302" t="s">
        <v>24731</v>
      </c>
      <c r="C2707">
        <v>6</v>
      </c>
      <c r="D2707">
        <v>40</v>
      </c>
      <c r="E2707">
        <v>0.7</v>
      </c>
      <c r="F2707">
        <v>9.25</v>
      </c>
      <c r="G2707">
        <v>8.9700000000000006</v>
      </c>
    </row>
    <row r="2708" spans="1:7">
      <c r="A2708" s="302" t="s">
        <v>21388</v>
      </c>
      <c r="B2708" s="302" t="s">
        <v>24732</v>
      </c>
      <c r="C2708">
        <v>6</v>
      </c>
      <c r="D2708">
        <v>63</v>
      </c>
      <c r="E2708">
        <v>0.7</v>
      </c>
      <c r="F2708">
        <v>7.55</v>
      </c>
      <c r="G2708">
        <v>7.32</v>
      </c>
    </row>
    <row r="2709" spans="1:7">
      <c r="A2709" s="302" t="s">
        <v>21389</v>
      </c>
      <c r="B2709" s="302" t="s">
        <v>24733</v>
      </c>
      <c r="C2709">
        <v>6</v>
      </c>
      <c r="D2709">
        <v>40</v>
      </c>
      <c r="E2709">
        <v>0.7</v>
      </c>
      <c r="F2709">
        <v>5.95</v>
      </c>
      <c r="G2709">
        <v>5.77</v>
      </c>
    </row>
    <row r="2710" spans="1:7">
      <c r="A2710" s="302" t="s">
        <v>27699</v>
      </c>
      <c r="B2710" s="302" t="s">
        <v>27700</v>
      </c>
      <c r="C2710">
        <v>6</v>
      </c>
      <c r="D2710">
        <v>41.7</v>
      </c>
      <c r="E2710">
        <v>0.7</v>
      </c>
      <c r="F2710">
        <v>35.950000000000003</v>
      </c>
      <c r="G2710">
        <v>34.869999999999997</v>
      </c>
    </row>
    <row r="2711" spans="1:7">
      <c r="A2711" s="302" t="s">
        <v>21390</v>
      </c>
      <c r="B2711" s="302" t="s">
        <v>24734</v>
      </c>
      <c r="C2711">
        <v>6</v>
      </c>
      <c r="D2711">
        <v>43</v>
      </c>
      <c r="E2711">
        <v>0.7</v>
      </c>
      <c r="F2711">
        <v>31.45</v>
      </c>
      <c r="G2711">
        <v>30.51</v>
      </c>
    </row>
    <row r="2712" spans="1:7">
      <c r="A2712" s="302" t="s">
        <v>21391</v>
      </c>
      <c r="B2712" s="302" t="s">
        <v>24735</v>
      </c>
      <c r="C2712">
        <v>6</v>
      </c>
      <c r="D2712">
        <v>42.4</v>
      </c>
      <c r="E2712">
        <v>0.7</v>
      </c>
      <c r="F2712">
        <v>28.25</v>
      </c>
      <c r="G2712">
        <v>27.4</v>
      </c>
    </row>
    <row r="2713" spans="1:7">
      <c r="A2713" s="302" t="s">
        <v>27701</v>
      </c>
      <c r="B2713" s="302" t="s">
        <v>27702</v>
      </c>
      <c r="C2713">
        <v>6</v>
      </c>
      <c r="D2713">
        <v>45.7</v>
      </c>
      <c r="E2713">
        <v>0.7</v>
      </c>
      <c r="F2713">
        <v>27.95</v>
      </c>
      <c r="G2713">
        <v>27.11</v>
      </c>
    </row>
    <row r="2714" spans="1:7">
      <c r="A2714" s="302" t="s">
        <v>21392</v>
      </c>
      <c r="B2714" s="302" t="s">
        <v>24736</v>
      </c>
      <c r="C2714">
        <v>6</v>
      </c>
      <c r="D2714">
        <v>40</v>
      </c>
      <c r="E2714">
        <v>0.35</v>
      </c>
      <c r="F2714">
        <v>8.0500000000000007</v>
      </c>
      <c r="G2714">
        <v>7.81</v>
      </c>
    </row>
    <row r="2715" spans="1:7">
      <c r="A2715" s="302" t="s">
        <v>21393</v>
      </c>
      <c r="B2715" s="302" t="s">
        <v>24737</v>
      </c>
      <c r="C2715">
        <v>6</v>
      </c>
      <c r="D2715">
        <v>40</v>
      </c>
      <c r="E2715">
        <v>0.35</v>
      </c>
      <c r="F2715">
        <v>8.0500000000000007</v>
      </c>
      <c r="G2715">
        <v>7.81</v>
      </c>
    </row>
    <row r="2716" spans="1:7">
      <c r="A2716" s="302" t="s">
        <v>21394</v>
      </c>
      <c r="B2716" s="302" t="s">
        <v>24738</v>
      </c>
      <c r="C2716">
        <v>6</v>
      </c>
      <c r="D2716">
        <v>40</v>
      </c>
      <c r="E2716">
        <v>0.35</v>
      </c>
      <c r="F2716">
        <v>6.55</v>
      </c>
      <c r="G2716">
        <v>6.35</v>
      </c>
    </row>
    <row r="2717" spans="1:7">
      <c r="A2717" s="302" t="s">
        <v>21395</v>
      </c>
      <c r="B2717" s="302" t="s">
        <v>24739</v>
      </c>
      <c r="C2717">
        <v>6</v>
      </c>
      <c r="D2717">
        <v>40</v>
      </c>
      <c r="E2717">
        <v>0.35</v>
      </c>
      <c r="F2717">
        <v>8.0500000000000007</v>
      </c>
      <c r="G2717">
        <v>7.81</v>
      </c>
    </row>
    <row r="2718" spans="1:7">
      <c r="A2718" s="302" t="s">
        <v>21396</v>
      </c>
      <c r="B2718" s="302" t="s">
        <v>24740</v>
      </c>
      <c r="C2718">
        <v>6</v>
      </c>
      <c r="D2718">
        <v>20</v>
      </c>
      <c r="E2718">
        <v>0.7</v>
      </c>
      <c r="F2718">
        <v>10.85</v>
      </c>
      <c r="G2718">
        <v>10.85</v>
      </c>
    </row>
    <row r="2719" spans="1:7">
      <c r="A2719" s="302" t="s">
        <v>21397</v>
      </c>
      <c r="B2719" s="302" t="s">
        <v>24741</v>
      </c>
      <c r="C2719">
        <v>12</v>
      </c>
      <c r="D2719">
        <v>20</v>
      </c>
      <c r="E2719">
        <v>1</v>
      </c>
      <c r="F2719">
        <v>12.45</v>
      </c>
      <c r="G2719">
        <v>12.45</v>
      </c>
    </row>
    <row r="2720" spans="1:7">
      <c r="A2720" s="302" t="s">
        <v>21398</v>
      </c>
      <c r="B2720" s="302" t="s">
        <v>24742</v>
      </c>
      <c r="C2720">
        <v>6</v>
      </c>
      <c r="D2720">
        <v>46</v>
      </c>
      <c r="E2720">
        <v>0.7</v>
      </c>
      <c r="F2720">
        <v>26.85</v>
      </c>
      <c r="G2720">
        <v>26.04</v>
      </c>
    </row>
    <row r="2721" spans="1:7">
      <c r="A2721" s="302" t="s">
        <v>27703</v>
      </c>
      <c r="B2721" s="302" t="s">
        <v>27704</v>
      </c>
      <c r="C2721">
        <v>6</v>
      </c>
      <c r="D2721">
        <v>50</v>
      </c>
      <c r="E2721">
        <v>0.7</v>
      </c>
      <c r="F2721">
        <v>19.649999999999999</v>
      </c>
      <c r="G2721">
        <v>19.059999999999999</v>
      </c>
    </row>
    <row r="2722" spans="1:7">
      <c r="A2722" s="302" t="s">
        <v>27705</v>
      </c>
      <c r="B2722" s="302" t="s">
        <v>27706</v>
      </c>
      <c r="C2722">
        <v>6</v>
      </c>
      <c r="D2722">
        <v>38</v>
      </c>
      <c r="E2722">
        <v>0.5</v>
      </c>
      <c r="F2722">
        <v>7.95</v>
      </c>
      <c r="G2722">
        <v>7.71</v>
      </c>
    </row>
    <row r="2723" spans="1:7">
      <c r="A2723" s="302" t="s">
        <v>21399</v>
      </c>
      <c r="B2723" s="302" t="s">
        <v>24743</v>
      </c>
      <c r="C2723">
        <v>6</v>
      </c>
      <c r="D2723">
        <v>41.8</v>
      </c>
      <c r="E2723">
        <v>0.7</v>
      </c>
      <c r="F2723">
        <v>14.15</v>
      </c>
      <c r="G2723">
        <v>13.73</v>
      </c>
    </row>
    <row r="2724" spans="1:7">
      <c r="A2724" s="302" t="s">
        <v>21400</v>
      </c>
      <c r="B2724" s="302" t="s">
        <v>24744</v>
      </c>
      <c r="C2724">
        <v>6</v>
      </c>
      <c r="D2724">
        <v>41.8</v>
      </c>
      <c r="E2724">
        <v>0.7</v>
      </c>
      <c r="F2724">
        <v>13.95</v>
      </c>
      <c r="G2724">
        <v>13.53</v>
      </c>
    </row>
    <row r="2725" spans="1:7">
      <c r="A2725" s="302" t="s">
        <v>21401</v>
      </c>
      <c r="B2725" s="302" t="s">
        <v>24745</v>
      </c>
      <c r="C2725">
        <v>6</v>
      </c>
      <c r="D2725">
        <v>41.8</v>
      </c>
      <c r="E2725">
        <v>0.7</v>
      </c>
      <c r="F2725">
        <v>14.15</v>
      </c>
      <c r="G2725">
        <v>13.73</v>
      </c>
    </row>
    <row r="2726" spans="1:7">
      <c r="A2726" s="302" t="s">
        <v>21402</v>
      </c>
      <c r="B2726" s="302" t="s">
        <v>24746</v>
      </c>
      <c r="C2726">
        <v>6</v>
      </c>
      <c r="D2726">
        <v>41.8</v>
      </c>
      <c r="E2726">
        <v>0.7</v>
      </c>
      <c r="F2726">
        <v>14.15</v>
      </c>
      <c r="G2726">
        <v>13.73</v>
      </c>
    </row>
    <row r="2727" spans="1:7">
      <c r="A2727" s="302" t="s">
        <v>27707</v>
      </c>
      <c r="B2727" s="302" t="s">
        <v>27708</v>
      </c>
      <c r="C2727">
        <v>12</v>
      </c>
      <c r="D2727">
        <v>35</v>
      </c>
      <c r="E2727">
        <v>0.5</v>
      </c>
      <c r="F2727">
        <v>3.85</v>
      </c>
      <c r="G2727">
        <v>3.73</v>
      </c>
    </row>
    <row r="2728" spans="1:7">
      <c r="A2728" s="302" t="s">
        <v>27709</v>
      </c>
      <c r="B2728" s="302" t="s">
        <v>27710</v>
      </c>
      <c r="C2728">
        <v>12</v>
      </c>
      <c r="D2728">
        <v>35</v>
      </c>
      <c r="E2728">
        <v>0.5</v>
      </c>
      <c r="F2728">
        <v>3.95</v>
      </c>
      <c r="G2728">
        <v>3.83</v>
      </c>
    </row>
    <row r="2729" spans="1:7">
      <c r="A2729" s="302" t="s">
        <v>27711</v>
      </c>
      <c r="B2729" s="302" t="s">
        <v>27712</v>
      </c>
      <c r="C2729">
        <v>12</v>
      </c>
      <c r="D2729">
        <v>50</v>
      </c>
      <c r="E2729">
        <v>0.5</v>
      </c>
      <c r="F2729">
        <v>3.95</v>
      </c>
      <c r="G2729">
        <v>3.83</v>
      </c>
    </row>
    <row r="2730" spans="1:7">
      <c r="A2730" s="302" t="s">
        <v>21403</v>
      </c>
      <c r="B2730" s="302" t="s">
        <v>24747</v>
      </c>
      <c r="C2730">
        <v>6</v>
      </c>
      <c r="D2730">
        <v>38</v>
      </c>
      <c r="E2730">
        <v>0.7</v>
      </c>
      <c r="F2730">
        <v>12</v>
      </c>
      <c r="G2730">
        <v>12</v>
      </c>
    </row>
    <row r="2731" spans="1:7">
      <c r="A2731" s="302" t="s">
        <v>21404</v>
      </c>
      <c r="B2731" s="302" t="s">
        <v>24748</v>
      </c>
      <c r="C2731">
        <v>6</v>
      </c>
      <c r="D2731">
        <v>47</v>
      </c>
      <c r="E2731">
        <v>0.7</v>
      </c>
      <c r="F2731">
        <v>148</v>
      </c>
      <c r="G2731">
        <v>148</v>
      </c>
    </row>
    <row r="2732" spans="1:7">
      <c r="A2732" s="302" t="s">
        <v>21405</v>
      </c>
      <c r="B2732" s="302" t="s">
        <v>24749</v>
      </c>
      <c r="C2732">
        <v>6</v>
      </c>
      <c r="D2732">
        <v>45</v>
      </c>
      <c r="E2732">
        <v>0.7</v>
      </c>
      <c r="F2732">
        <v>39</v>
      </c>
      <c r="G2732">
        <v>39</v>
      </c>
    </row>
    <row r="2733" spans="1:7">
      <c r="A2733" s="302" t="s">
        <v>21406</v>
      </c>
      <c r="B2733" s="302" t="s">
        <v>24750</v>
      </c>
      <c r="C2733">
        <v>6</v>
      </c>
      <c r="D2733">
        <v>45</v>
      </c>
      <c r="E2733">
        <v>0.7</v>
      </c>
      <c r="F2733">
        <v>42.95</v>
      </c>
      <c r="G2733">
        <v>42.95</v>
      </c>
    </row>
    <row r="2734" spans="1:7">
      <c r="A2734" s="302" t="s">
        <v>21407</v>
      </c>
      <c r="B2734" s="302" t="s">
        <v>24751</v>
      </c>
      <c r="C2734">
        <v>6</v>
      </c>
      <c r="D2734">
        <v>40</v>
      </c>
      <c r="E2734">
        <v>0.7</v>
      </c>
      <c r="F2734">
        <v>8.9499999999999993</v>
      </c>
      <c r="G2734">
        <v>8.68</v>
      </c>
    </row>
    <row r="2735" spans="1:7">
      <c r="A2735" s="302" t="s">
        <v>21408</v>
      </c>
      <c r="B2735" s="302" t="s">
        <v>24752</v>
      </c>
      <c r="C2735">
        <v>6</v>
      </c>
      <c r="D2735">
        <v>45</v>
      </c>
      <c r="E2735">
        <v>0.5</v>
      </c>
      <c r="F2735">
        <v>30.45</v>
      </c>
      <c r="G2735">
        <v>29.54</v>
      </c>
    </row>
    <row r="2736" spans="1:7">
      <c r="A2736" s="302" t="s">
        <v>21409</v>
      </c>
      <c r="B2736" s="302" t="s">
        <v>24753</v>
      </c>
      <c r="C2736">
        <v>6</v>
      </c>
      <c r="D2736">
        <v>12.5</v>
      </c>
      <c r="E2736">
        <v>0.75</v>
      </c>
      <c r="F2736">
        <v>45.75</v>
      </c>
      <c r="G2736">
        <v>43.46</v>
      </c>
    </row>
    <row r="2737" spans="1:7">
      <c r="A2737" s="302" t="s">
        <v>27713</v>
      </c>
      <c r="B2737" s="302" t="s">
        <v>27714</v>
      </c>
      <c r="C2737">
        <v>6</v>
      </c>
      <c r="D2737">
        <v>12</v>
      </c>
      <c r="E2737">
        <v>0.75</v>
      </c>
      <c r="F2737">
        <v>42.95</v>
      </c>
      <c r="G2737">
        <v>42.95</v>
      </c>
    </row>
    <row r="2738" spans="1:7">
      <c r="A2738" s="302" t="s">
        <v>21410</v>
      </c>
      <c r="B2738" s="302" t="s">
        <v>24754</v>
      </c>
      <c r="C2738">
        <v>6</v>
      </c>
      <c r="D2738">
        <v>12</v>
      </c>
      <c r="E2738">
        <v>0.75</v>
      </c>
      <c r="F2738">
        <v>42.85</v>
      </c>
      <c r="G2738">
        <v>41.56</v>
      </c>
    </row>
    <row r="2739" spans="1:7">
      <c r="A2739" s="302" t="s">
        <v>21411</v>
      </c>
      <c r="B2739" s="302" t="s">
        <v>24755</v>
      </c>
      <c r="C2739">
        <v>1</v>
      </c>
      <c r="D2739">
        <v>12</v>
      </c>
      <c r="E2739">
        <v>4.5</v>
      </c>
      <c r="F2739">
        <v>244.85</v>
      </c>
      <c r="G2739">
        <v>237.5</v>
      </c>
    </row>
    <row r="2740" spans="1:7">
      <c r="A2740" s="302" t="s">
        <v>27715</v>
      </c>
      <c r="B2740" s="302" t="s">
        <v>27716</v>
      </c>
      <c r="C2740">
        <v>6</v>
      </c>
      <c r="D2740">
        <v>12</v>
      </c>
      <c r="E2740">
        <v>0.75</v>
      </c>
      <c r="F2740">
        <v>33.35</v>
      </c>
      <c r="G2740">
        <v>32.35</v>
      </c>
    </row>
    <row r="2741" spans="1:7">
      <c r="A2741" s="302" t="s">
        <v>27717</v>
      </c>
      <c r="B2741" s="302" t="s">
        <v>27718</v>
      </c>
      <c r="C2741">
        <v>6</v>
      </c>
      <c r="D2741">
        <v>12.5</v>
      </c>
      <c r="E2741">
        <v>0.75</v>
      </c>
      <c r="F2741">
        <v>30.85</v>
      </c>
      <c r="G2741">
        <v>29.92</v>
      </c>
    </row>
    <row r="2742" spans="1:7">
      <c r="A2742" s="302" t="s">
        <v>21412</v>
      </c>
      <c r="B2742" s="302" t="s">
        <v>24756</v>
      </c>
      <c r="C2742">
        <v>3</v>
      </c>
      <c r="D2742">
        <v>12</v>
      </c>
      <c r="E2742">
        <v>1.5</v>
      </c>
      <c r="F2742">
        <v>72.849999999999994</v>
      </c>
      <c r="G2742">
        <v>70.66</v>
      </c>
    </row>
    <row r="2743" spans="1:7">
      <c r="A2743" s="302" t="s">
        <v>21413</v>
      </c>
      <c r="B2743" s="302" t="s">
        <v>24757</v>
      </c>
      <c r="C2743">
        <v>6</v>
      </c>
      <c r="D2743">
        <v>12</v>
      </c>
      <c r="E2743">
        <v>0.75</v>
      </c>
      <c r="F2743">
        <v>33.85</v>
      </c>
      <c r="G2743">
        <v>32.83</v>
      </c>
    </row>
    <row r="2744" spans="1:7">
      <c r="A2744" s="302" t="s">
        <v>21414</v>
      </c>
      <c r="B2744" s="302" t="s">
        <v>24758</v>
      </c>
      <c r="C2744">
        <v>6</v>
      </c>
      <c r="D2744">
        <v>12</v>
      </c>
      <c r="E2744">
        <v>0.75</v>
      </c>
      <c r="F2744">
        <v>39.85</v>
      </c>
      <c r="G2744">
        <v>39.85</v>
      </c>
    </row>
    <row r="2745" spans="1:7">
      <c r="A2745" s="302" t="s">
        <v>21415</v>
      </c>
      <c r="B2745" s="302" t="s">
        <v>24759</v>
      </c>
      <c r="C2745">
        <v>6</v>
      </c>
      <c r="D2745">
        <v>12</v>
      </c>
      <c r="E2745">
        <v>0.75</v>
      </c>
      <c r="F2745">
        <v>38.950000000000003</v>
      </c>
      <c r="G2745">
        <v>37.78</v>
      </c>
    </row>
    <row r="2746" spans="1:7">
      <c r="A2746" s="302" t="s">
        <v>21416</v>
      </c>
      <c r="B2746" s="302" t="s">
        <v>24760</v>
      </c>
      <c r="C2746">
        <v>6</v>
      </c>
      <c r="D2746">
        <v>42</v>
      </c>
      <c r="E2746">
        <v>0.7</v>
      </c>
      <c r="F2746">
        <v>37.85</v>
      </c>
      <c r="G2746">
        <v>36.71</v>
      </c>
    </row>
    <row r="2747" spans="1:7">
      <c r="A2747" s="302" t="s">
        <v>21417</v>
      </c>
      <c r="B2747" s="302" t="s">
        <v>24761</v>
      </c>
      <c r="C2747">
        <v>6</v>
      </c>
      <c r="D2747">
        <v>42</v>
      </c>
      <c r="E2747">
        <v>0.7</v>
      </c>
      <c r="F2747">
        <v>24.75</v>
      </c>
      <c r="G2747">
        <v>24.01</v>
      </c>
    </row>
    <row r="2748" spans="1:7">
      <c r="A2748" s="302" t="s">
        <v>27719</v>
      </c>
      <c r="B2748" s="302" t="s">
        <v>27720</v>
      </c>
      <c r="C2748">
        <v>48</v>
      </c>
      <c r="D2748">
        <v>39.5</v>
      </c>
      <c r="E2748">
        <v>0.05</v>
      </c>
      <c r="F2748">
        <v>2.5499999999999998</v>
      </c>
      <c r="G2748">
        <v>2.5499999999999998</v>
      </c>
    </row>
    <row r="2749" spans="1:7">
      <c r="A2749" s="302" t="s">
        <v>21418</v>
      </c>
      <c r="B2749" s="302" t="s">
        <v>24762</v>
      </c>
      <c r="C2749">
        <v>6</v>
      </c>
      <c r="D2749">
        <v>39.5</v>
      </c>
      <c r="E2749">
        <v>0.7</v>
      </c>
      <c r="F2749">
        <v>9.85</v>
      </c>
      <c r="G2749">
        <v>9.5500000000000007</v>
      </c>
    </row>
    <row r="2750" spans="1:7">
      <c r="A2750" s="302" t="s">
        <v>21419</v>
      </c>
      <c r="B2750" s="302" t="s">
        <v>24763</v>
      </c>
      <c r="C2750">
        <v>6</v>
      </c>
      <c r="D2750">
        <v>39.5</v>
      </c>
      <c r="E2750">
        <v>1</v>
      </c>
      <c r="F2750">
        <v>10.5</v>
      </c>
      <c r="G2750">
        <v>10.5</v>
      </c>
    </row>
    <row r="2751" spans="1:7">
      <c r="A2751" s="302" t="s">
        <v>27721</v>
      </c>
      <c r="B2751" s="302" t="s">
        <v>27722</v>
      </c>
      <c r="C2751">
        <v>6</v>
      </c>
      <c r="D2751">
        <v>37.5</v>
      </c>
      <c r="E2751">
        <v>0.7</v>
      </c>
      <c r="F2751">
        <v>9.85</v>
      </c>
      <c r="G2751">
        <v>9.5500000000000007</v>
      </c>
    </row>
    <row r="2752" spans="1:7">
      <c r="A2752" s="302" t="s">
        <v>21420</v>
      </c>
      <c r="B2752" s="302" t="s">
        <v>24764</v>
      </c>
      <c r="C2752">
        <v>6</v>
      </c>
      <c r="D2752">
        <v>37.5</v>
      </c>
      <c r="E2752">
        <v>0.7</v>
      </c>
      <c r="F2752">
        <v>8.5</v>
      </c>
      <c r="G2752">
        <v>8.5</v>
      </c>
    </row>
    <row r="2753" spans="1:7">
      <c r="A2753" s="302" t="s">
        <v>21421</v>
      </c>
      <c r="B2753" s="302" t="s">
        <v>24765</v>
      </c>
      <c r="C2753">
        <v>6</v>
      </c>
      <c r="D2753">
        <v>40</v>
      </c>
      <c r="E2753">
        <v>0.7</v>
      </c>
      <c r="F2753">
        <v>26.65</v>
      </c>
      <c r="G2753">
        <v>25.85</v>
      </c>
    </row>
    <row r="2754" spans="1:7">
      <c r="A2754" s="302" t="s">
        <v>21422</v>
      </c>
      <c r="B2754" s="302" t="s">
        <v>24766</v>
      </c>
      <c r="C2754">
        <v>1</v>
      </c>
      <c r="D2754">
        <v>40</v>
      </c>
      <c r="E2754">
        <v>0.7</v>
      </c>
      <c r="F2754">
        <v>32.25</v>
      </c>
      <c r="G2754">
        <v>31.28</v>
      </c>
    </row>
    <row r="2755" spans="1:7">
      <c r="A2755" s="302" t="s">
        <v>21423</v>
      </c>
      <c r="B2755" s="302" t="s">
        <v>24767</v>
      </c>
      <c r="C2755">
        <v>6</v>
      </c>
      <c r="D2755">
        <v>40</v>
      </c>
      <c r="E2755">
        <v>0.7</v>
      </c>
      <c r="F2755">
        <v>72.95</v>
      </c>
      <c r="G2755">
        <v>70.760000000000005</v>
      </c>
    </row>
    <row r="2756" spans="1:7">
      <c r="A2756" s="302" t="s">
        <v>21424</v>
      </c>
      <c r="B2756" s="302" t="s">
        <v>24768</v>
      </c>
      <c r="C2756">
        <v>6</v>
      </c>
      <c r="D2756">
        <v>43</v>
      </c>
      <c r="E2756">
        <v>0.7</v>
      </c>
      <c r="F2756">
        <v>61.75</v>
      </c>
      <c r="G2756">
        <v>59.9</v>
      </c>
    </row>
    <row r="2757" spans="1:7">
      <c r="A2757" s="302" t="s">
        <v>21425</v>
      </c>
      <c r="B2757" s="302" t="s">
        <v>24769</v>
      </c>
      <c r="C2757">
        <v>6</v>
      </c>
      <c r="D2757">
        <v>43</v>
      </c>
      <c r="E2757">
        <v>0.7</v>
      </c>
      <c r="F2757">
        <v>62.95</v>
      </c>
      <c r="G2757">
        <v>61.06</v>
      </c>
    </row>
    <row r="2758" spans="1:7">
      <c r="A2758" s="302" t="s">
        <v>21426</v>
      </c>
      <c r="B2758" s="302" t="s">
        <v>24770</v>
      </c>
      <c r="C2758">
        <v>6</v>
      </c>
      <c r="D2758">
        <v>40</v>
      </c>
      <c r="E2758">
        <v>0.7</v>
      </c>
      <c r="F2758">
        <v>62.95</v>
      </c>
      <c r="G2758">
        <v>61.06</v>
      </c>
    </row>
    <row r="2759" spans="1:7">
      <c r="A2759" s="302" t="s">
        <v>21427</v>
      </c>
      <c r="B2759" s="302" t="s">
        <v>24771</v>
      </c>
      <c r="C2759">
        <v>6</v>
      </c>
      <c r="D2759">
        <v>43</v>
      </c>
      <c r="E2759">
        <v>0.7</v>
      </c>
      <c r="F2759">
        <v>62.95</v>
      </c>
      <c r="G2759">
        <v>61.06</v>
      </c>
    </row>
    <row r="2760" spans="1:7">
      <c r="A2760" s="302" t="s">
        <v>21428</v>
      </c>
      <c r="B2760" s="302" t="s">
        <v>24772</v>
      </c>
      <c r="C2760">
        <v>6</v>
      </c>
      <c r="D2760">
        <v>41.5</v>
      </c>
      <c r="E2760">
        <v>0.7</v>
      </c>
      <c r="F2760">
        <v>12.95</v>
      </c>
      <c r="G2760">
        <v>12.56</v>
      </c>
    </row>
    <row r="2761" spans="1:7">
      <c r="A2761" s="302" t="s">
        <v>21429</v>
      </c>
      <c r="B2761" s="302" t="s">
        <v>24773</v>
      </c>
      <c r="C2761">
        <v>6</v>
      </c>
      <c r="D2761">
        <v>37.5</v>
      </c>
      <c r="E2761">
        <v>0.7</v>
      </c>
      <c r="F2761">
        <v>9</v>
      </c>
      <c r="G2761">
        <v>9</v>
      </c>
    </row>
    <row r="2762" spans="1:7">
      <c r="A2762" s="302" t="s">
        <v>27723</v>
      </c>
      <c r="B2762" s="302" t="s">
        <v>27724</v>
      </c>
      <c r="C2762">
        <v>6</v>
      </c>
      <c r="D2762">
        <v>43.5</v>
      </c>
      <c r="E2762">
        <v>0.7</v>
      </c>
      <c r="F2762">
        <v>15.5</v>
      </c>
      <c r="G2762">
        <v>15.5</v>
      </c>
    </row>
    <row r="2763" spans="1:7">
      <c r="A2763" s="302" t="s">
        <v>21430</v>
      </c>
      <c r="B2763" s="302" t="s">
        <v>24774</v>
      </c>
      <c r="C2763">
        <v>6</v>
      </c>
      <c r="D2763">
        <v>47</v>
      </c>
      <c r="E2763">
        <v>0.5</v>
      </c>
      <c r="F2763">
        <v>21.95</v>
      </c>
      <c r="G2763">
        <v>21.95</v>
      </c>
    </row>
    <row r="2764" spans="1:7">
      <c r="A2764" s="302" t="s">
        <v>21431</v>
      </c>
      <c r="B2764" s="302" t="s">
        <v>24775</v>
      </c>
      <c r="C2764">
        <v>96</v>
      </c>
      <c r="D2764">
        <v>40</v>
      </c>
      <c r="E2764">
        <v>0.05</v>
      </c>
      <c r="F2764">
        <v>1.65</v>
      </c>
      <c r="G2764">
        <v>1.6</v>
      </c>
    </row>
    <row r="2765" spans="1:7">
      <c r="A2765" s="302" t="s">
        <v>21432</v>
      </c>
      <c r="B2765" s="302" t="s">
        <v>24776</v>
      </c>
      <c r="C2765">
        <v>6</v>
      </c>
      <c r="D2765">
        <v>40</v>
      </c>
      <c r="E2765">
        <v>0.7</v>
      </c>
      <c r="F2765">
        <v>14.65</v>
      </c>
      <c r="G2765">
        <v>14.21</v>
      </c>
    </row>
    <row r="2766" spans="1:7">
      <c r="A2766" s="302" t="s">
        <v>21433</v>
      </c>
      <c r="B2766" s="302" t="s">
        <v>24777</v>
      </c>
      <c r="C2766">
        <v>6</v>
      </c>
      <c r="D2766">
        <v>40</v>
      </c>
      <c r="E2766">
        <v>1</v>
      </c>
      <c r="F2766">
        <v>21.45</v>
      </c>
      <c r="G2766">
        <v>20.81</v>
      </c>
    </row>
    <row r="2767" spans="1:7">
      <c r="A2767" s="302" t="s">
        <v>21434</v>
      </c>
      <c r="B2767" s="302" t="s">
        <v>24778</v>
      </c>
      <c r="C2767">
        <v>6</v>
      </c>
      <c r="D2767">
        <v>40</v>
      </c>
      <c r="E2767">
        <v>0.7</v>
      </c>
      <c r="F2767">
        <v>18.649999999999999</v>
      </c>
      <c r="G2767">
        <v>18.649999999999999</v>
      </c>
    </row>
    <row r="2768" spans="1:7">
      <c r="A2768" s="302" t="s">
        <v>21435</v>
      </c>
      <c r="B2768" s="302" t="s">
        <v>24779</v>
      </c>
      <c r="C2768">
        <v>6</v>
      </c>
      <c r="D2768">
        <v>40</v>
      </c>
      <c r="E2768">
        <v>0.7</v>
      </c>
      <c r="F2768">
        <v>12.95</v>
      </c>
      <c r="G2768">
        <v>12.95</v>
      </c>
    </row>
    <row r="2769" spans="1:7">
      <c r="A2769" s="302" t="s">
        <v>21436</v>
      </c>
      <c r="B2769" s="302" t="s">
        <v>24780</v>
      </c>
      <c r="C2769">
        <v>6</v>
      </c>
      <c r="D2769">
        <v>40</v>
      </c>
      <c r="E2769">
        <v>0.7</v>
      </c>
      <c r="F2769">
        <v>16</v>
      </c>
      <c r="G2769">
        <v>16</v>
      </c>
    </row>
    <row r="2770" spans="1:7">
      <c r="A2770" s="302" t="s">
        <v>27725</v>
      </c>
      <c r="B2770" s="302" t="s">
        <v>27726</v>
      </c>
      <c r="C2770">
        <v>6</v>
      </c>
      <c r="D2770">
        <v>40</v>
      </c>
      <c r="E2770">
        <v>0.7</v>
      </c>
      <c r="F2770">
        <v>16</v>
      </c>
      <c r="G2770">
        <v>16</v>
      </c>
    </row>
    <row r="2771" spans="1:7">
      <c r="A2771" s="302" t="s">
        <v>21437</v>
      </c>
      <c r="B2771" s="302" t="s">
        <v>24781</v>
      </c>
      <c r="C2771">
        <v>6</v>
      </c>
      <c r="D2771">
        <v>45.3</v>
      </c>
      <c r="E2771">
        <v>0.7</v>
      </c>
      <c r="F2771">
        <v>71.349999999999994</v>
      </c>
      <c r="G2771">
        <v>69.209999999999994</v>
      </c>
    </row>
    <row r="2772" spans="1:7">
      <c r="A2772" s="302" t="s">
        <v>21438</v>
      </c>
      <c r="B2772" s="302" t="s">
        <v>24782</v>
      </c>
      <c r="C2772">
        <v>6</v>
      </c>
      <c r="D2772">
        <v>42</v>
      </c>
      <c r="E2772">
        <v>0.7</v>
      </c>
      <c r="F2772">
        <v>19</v>
      </c>
      <c r="G2772">
        <v>19</v>
      </c>
    </row>
    <row r="2773" spans="1:7">
      <c r="A2773" s="302" t="s">
        <v>21439</v>
      </c>
      <c r="B2773" s="302" t="s">
        <v>24783</v>
      </c>
      <c r="C2773">
        <v>6</v>
      </c>
      <c r="D2773">
        <v>42</v>
      </c>
      <c r="E2773">
        <v>0.7</v>
      </c>
      <c r="F2773">
        <v>39.950000000000003</v>
      </c>
      <c r="G2773">
        <v>37.950000000000003</v>
      </c>
    </row>
    <row r="2774" spans="1:7">
      <c r="A2774" s="302" t="s">
        <v>21440</v>
      </c>
      <c r="B2774" s="302" t="s">
        <v>24784</v>
      </c>
      <c r="C2774">
        <v>6</v>
      </c>
      <c r="D2774">
        <v>50</v>
      </c>
      <c r="E2774">
        <v>1</v>
      </c>
      <c r="F2774">
        <v>8.15</v>
      </c>
      <c r="G2774">
        <v>7.91</v>
      </c>
    </row>
    <row r="2775" spans="1:7">
      <c r="A2775" s="302" t="s">
        <v>21441</v>
      </c>
      <c r="B2775" s="302" t="s">
        <v>24785</v>
      </c>
      <c r="C2775">
        <v>6</v>
      </c>
      <c r="D2775">
        <v>50</v>
      </c>
      <c r="E2775">
        <v>0.7</v>
      </c>
      <c r="F2775">
        <v>24.15</v>
      </c>
      <c r="G2775">
        <v>22.94</v>
      </c>
    </row>
    <row r="2776" spans="1:7">
      <c r="A2776" s="302" t="s">
        <v>21442</v>
      </c>
      <c r="B2776" s="302" t="s">
        <v>24786</v>
      </c>
      <c r="C2776">
        <v>6</v>
      </c>
      <c r="D2776">
        <v>60</v>
      </c>
      <c r="E2776">
        <v>0.7</v>
      </c>
      <c r="F2776">
        <v>24.15</v>
      </c>
      <c r="G2776">
        <v>22.94</v>
      </c>
    </row>
    <row r="2777" spans="1:7">
      <c r="A2777" s="302" t="s">
        <v>21443</v>
      </c>
      <c r="B2777" s="302" t="s">
        <v>24787</v>
      </c>
      <c r="C2777">
        <v>6</v>
      </c>
      <c r="D2777">
        <v>40</v>
      </c>
      <c r="E2777">
        <v>0.7</v>
      </c>
      <c r="F2777">
        <v>18.95</v>
      </c>
      <c r="G2777">
        <v>18.38</v>
      </c>
    </row>
    <row r="2778" spans="1:7">
      <c r="A2778" s="302" t="s">
        <v>21444</v>
      </c>
      <c r="B2778" s="302" t="s">
        <v>24788</v>
      </c>
      <c r="C2778">
        <v>6</v>
      </c>
      <c r="D2778">
        <v>40</v>
      </c>
      <c r="E2778">
        <v>0.7</v>
      </c>
      <c r="F2778">
        <v>11.35</v>
      </c>
      <c r="G2778">
        <v>11.01</v>
      </c>
    </row>
    <row r="2779" spans="1:7">
      <c r="A2779" s="302" t="s">
        <v>21445</v>
      </c>
      <c r="B2779" s="302" t="s">
        <v>24789</v>
      </c>
      <c r="C2779">
        <v>6</v>
      </c>
      <c r="D2779">
        <v>40</v>
      </c>
      <c r="E2779">
        <v>0.7</v>
      </c>
      <c r="F2779">
        <v>11.5</v>
      </c>
      <c r="G2779">
        <v>11.5</v>
      </c>
    </row>
    <row r="2780" spans="1:7">
      <c r="A2780" s="302" t="s">
        <v>21446</v>
      </c>
      <c r="B2780" s="302" t="s">
        <v>24790</v>
      </c>
      <c r="C2780">
        <v>6</v>
      </c>
      <c r="D2780">
        <v>43</v>
      </c>
      <c r="E2780">
        <v>0.7</v>
      </c>
      <c r="F2780">
        <v>35.75</v>
      </c>
      <c r="G2780">
        <v>34.68</v>
      </c>
    </row>
    <row r="2781" spans="1:7">
      <c r="A2781" s="302" t="s">
        <v>21447</v>
      </c>
      <c r="B2781" s="302" t="s">
        <v>24791</v>
      </c>
      <c r="C2781">
        <v>6</v>
      </c>
      <c r="D2781">
        <v>43</v>
      </c>
      <c r="E2781">
        <v>0.7</v>
      </c>
      <c r="F2781">
        <v>35.75</v>
      </c>
      <c r="G2781">
        <v>34.68</v>
      </c>
    </row>
    <row r="2782" spans="1:7">
      <c r="A2782" s="302" t="s">
        <v>21448</v>
      </c>
      <c r="B2782" s="302" t="s">
        <v>24792</v>
      </c>
      <c r="C2782">
        <v>6</v>
      </c>
      <c r="D2782">
        <v>43.4</v>
      </c>
      <c r="E2782">
        <v>0.7</v>
      </c>
      <c r="F2782">
        <v>33.75</v>
      </c>
      <c r="G2782">
        <v>33.75</v>
      </c>
    </row>
    <row r="2783" spans="1:7">
      <c r="A2783" s="302" t="s">
        <v>21449</v>
      </c>
      <c r="B2783" s="302" t="s">
        <v>24793</v>
      </c>
      <c r="C2783">
        <v>6</v>
      </c>
      <c r="D2783">
        <v>43.4</v>
      </c>
      <c r="E2783">
        <v>0.7</v>
      </c>
      <c r="F2783">
        <v>57.85</v>
      </c>
      <c r="G2783">
        <v>56.11</v>
      </c>
    </row>
    <row r="2784" spans="1:7">
      <c r="A2784" s="302" t="s">
        <v>21450</v>
      </c>
      <c r="B2784" s="302" t="s">
        <v>24794</v>
      </c>
      <c r="C2784">
        <v>6</v>
      </c>
      <c r="D2784">
        <v>58</v>
      </c>
      <c r="E2784">
        <v>0.7</v>
      </c>
      <c r="F2784">
        <v>234.85</v>
      </c>
      <c r="G2784">
        <v>227.8</v>
      </c>
    </row>
    <row r="2785" spans="1:7">
      <c r="A2785" s="302" t="s">
        <v>21451</v>
      </c>
      <c r="B2785" s="302" t="s">
        <v>24795</v>
      </c>
      <c r="C2785">
        <v>6</v>
      </c>
      <c r="D2785">
        <v>38</v>
      </c>
      <c r="E2785">
        <v>0.7</v>
      </c>
      <c r="F2785">
        <v>2.85</v>
      </c>
      <c r="G2785">
        <v>2.76</v>
      </c>
    </row>
    <row r="2786" spans="1:7">
      <c r="A2786" s="302" t="s">
        <v>21452</v>
      </c>
      <c r="B2786" s="302" t="s">
        <v>24796</v>
      </c>
      <c r="C2786">
        <v>6</v>
      </c>
      <c r="D2786">
        <v>13.5</v>
      </c>
      <c r="E2786">
        <v>0.75</v>
      </c>
      <c r="F2786">
        <v>5.95</v>
      </c>
      <c r="G2786">
        <v>5.77</v>
      </c>
    </row>
    <row r="2787" spans="1:7">
      <c r="A2787" s="302" t="s">
        <v>21453</v>
      </c>
      <c r="B2787" s="302" t="s">
        <v>24797</v>
      </c>
      <c r="C2787">
        <v>6</v>
      </c>
      <c r="D2787">
        <v>17</v>
      </c>
      <c r="E2787">
        <v>0.5</v>
      </c>
      <c r="F2787">
        <v>7.85</v>
      </c>
      <c r="G2787">
        <v>7.61</v>
      </c>
    </row>
    <row r="2788" spans="1:7">
      <c r="A2788" s="302" t="s">
        <v>21454</v>
      </c>
      <c r="B2788" s="302" t="s">
        <v>24798</v>
      </c>
      <c r="C2788">
        <v>6</v>
      </c>
      <c r="D2788">
        <v>17</v>
      </c>
      <c r="E2788">
        <v>0.7</v>
      </c>
      <c r="F2788">
        <v>8.4499999999999993</v>
      </c>
      <c r="G2788">
        <v>8.1999999999999993</v>
      </c>
    </row>
    <row r="2789" spans="1:7">
      <c r="A2789" s="302" t="s">
        <v>21455</v>
      </c>
      <c r="B2789" s="302" t="s">
        <v>24799</v>
      </c>
      <c r="C2789">
        <v>24</v>
      </c>
      <c r="D2789">
        <v>17</v>
      </c>
      <c r="E2789">
        <v>0.05</v>
      </c>
      <c r="F2789">
        <v>2.5499999999999998</v>
      </c>
      <c r="G2789">
        <v>2.4700000000000002</v>
      </c>
    </row>
    <row r="2790" spans="1:7">
      <c r="A2790" s="302" t="s">
        <v>27727</v>
      </c>
      <c r="B2790" s="302" t="s">
        <v>27728</v>
      </c>
      <c r="C2790">
        <v>6</v>
      </c>
      <c r="D2790">
        <v>17</v>
      </c>
      <c r="E2790">
        <v>0.5</v>
      </c>
      <c r="F2790">
        <v>7.25</v>
      </c>
      <c r="G2790">
        <v>7.25</v>
      </c>
    </row>
    <row r="2791" spans="1:7">
      <c r="A2791" s="302" t="s">
        <v>21456</v>
      </c>
      <c r="B2791" s="302" t="s">
        <v>24800</v>
      </c>
      <c r="C2791">
        <v>6</v>
      </c>
      <c r="D2791">
        <v>15</v>
      </c>
      <c r="E2791">
        <v>0.5</v>
      </c>
      <c r="F2791">
        <v>7.25</v>
      </c>
      <c r="G2791">
        <v>7.03</v>
      </c>
    </row>
    <row r="2792" spans="1:7">
      <c r="A2792" s="302" t="s">
        <v>27729</v>
      </c>
      <c r="B2792" s="302" t="s">
        <v>27730</v>
      </c>
      <c r="C2792">
        <v>6</v>
      </c>
      <c r="D2792">
        <v>15</v>
      </c>
      <c r="E2792">
        <v>0.5</v>
      </c>
      <c r="F2792">
        <v>7.15</v>
      </c>
      <c r="G2792">
        <v>6.94</v>
      </c>
    </row>
    <row r="2793" spans="1:7">
      <c r="A2793" s="302" t="s">
        <v>21457</v>
      </c>
      <c r="B2793" s="302" t="s">
        <v>24801</v>
      </c>
      <c r="C2793">
        <v>6</v>
      </c>
      <c r="D2793">
        <v>15</v>
      </c>
      <c r="E2793">
        <v>0.7</v>
      </c>
      <c r="F2793">
        <v>8.25</v>
      </c>
      <c r="G2793">
        <v>8</v>
      </c>
    </row>
    <row r="2794" spans="1:7">
      <c r="A2794" s="302" t="s">
        <v>21458</v>
      </c>
      <c r="B2794" s="302" t="s">
        <v>24802</v>
      </c>
      <c r="C2794">
        <v>6</v>
      </c>
      <c r="D2794">
        <v>23</v>
      </c>
      <c r="E2794">
        <v>0.7</v>
      </c>
      <c r="F2794">
        <v>17.45</v>
      </c>
      <c r="G2794">
        <v>16.93</v>
      </c>
    </row>
    <row r="2795" spans="1:7">
      <c r="A2795" s="302" t="s">
        <v>21459</v>
      </c>
      <c r="B2795" s="302" t="s">
        <v>24803</v>
      </c>
      <c r="C2795">
        <v>6</v>
      </c>
      <c r="D2795">
        <v>40</v>
      </c>
      <c r="E2795">
        <v>0.5</v>
      </c>
      <c r="F2795">
        <v>8</v>
      </c>
      <c r="G2795">
        <v>8</v>
      </c>
    </row>
    <row r="2796" spans="1:7">
      <c r="A2796" s="302" t="s">
        <v>21460</v>
      </c>
      <c r="B2796" s="302" t="s">
        <v>24804</v>
      </c>
      <c r="C2796">
        <v>6</v>
      </c>
      <c r="D2796">
        <v>46</v>
      </c>
      <c r="E2796">
        <v>0.7</v>
      </c>
      <c r="F2796">
        <v>17.95</v>
      </c>
      <c r="G2796">
        <v>17.41</v>
      </c>
    </row>
    <row r="2797" spans="1:7">
      <c r="A2797" s="302" t="s">
        <v>21461</v>
      </c>
      <c r="B2797" s="302" t="s">
        <v>24805</v>
      </c>
      <c r="C2797">
        <v>6</v>
      </c>
      <c r="D2797">
        <v>12</v>
      </c>
      <c r="E2797">
        <v>0.75</v>
      </c>
      <c r="F2797">
        <v>31.75</v>
      </c>
      <c r="G2797">
        <v>31.75</v>
      </c>
    </row>
    <row r="2798" spans="1:7">
      <c r="A2798" s="302" t="s">
        <v>21462</v>
      </c>
      <c r="B2798" s="302" t="s">
        <v>24806</v>
      </c>
      <c r="C2798">
        <v>3</v>
      </c>
      <c r="D2798">
        <v>12</v>
      </c>
      <c r="E2798">
        <v>1.5</v>
      </c>
      <c r="F2798">
        <v>56.05</v>
      </c>
      <c r="G2798">
        <v>54.37</v>
      </c>
    </row>
    <row r="2799" spans="1:7">
      <c r="A2799" s="302" t="s">
        <v>21463</v>
      </c>
      <c r="B2799" s="302" t="s">
        <v>24807</v>
      </c>
      <c r="C2799">
        <v>12</v>
      </c>
      <c r="D2799">
        <v>12</v>
      </c>
      <c r="E2799">
        <v>0.37</v>
      </c>
      <c r="F2799">
        <v>14.95</v>
      </c>
      <c r="G2799">
        <v>14.2</v>
      </c>
    </row>
    <row r="2800" spans="1:7">
      <c r="A2800" s="302" t="s">
        <v>21464</v>
      </c>
      <c r="B2800" s="302" t="s">
        <v>24808</v>
      </c>
      <c r="C2800">
        <v>6</v>
      </c>
      <c r="D2800">
        <v>50</v>
      </c>
      <c r="E2800">
        <v>0.7</v>
      </c>
      <c r="F2800">
        <v>46.75</v>
      </c>
      <c r="G2800">
        <v>45.35</v>
      </c>
    </row>
    <row r="2801" spans="1:7">
      <c r="A2801" s="302" t="s">
        <v>21465</v>
      </c>
      <c r="B2801" s="302" t="s">
        <v>24809</v>
      </c>
      <c r="C2801">
        <v>6</v>
      </c>
      <c r="D2801">
        <v>24</v>
      </c>
      <c r="E2801">
        <v>0.5</v>
      </c>
      <c r="F2801">
        <v>18.350000000000001</v>
      </c>
      <c r="G2801">
        <v>17.8</v>
      </c>
    </row>
    <row r="2802" spans="1:7">
      <c r="A2802" s="302" t="s">
        <v>21466</v>
      </c>
      <c r="B2802" s="302" t="s">
        <v>24810</v>
      </c>
      <c r="C2802">
        <v>6</v>
      </c>
      <c r="D2802">
        <v>24</v>
      </c>
      <c r="E2802">
        <v>0.5</v>
      </c>
      <c r="F2802">
        <v>16.75</v>
      </c>
      <c r="G2802">
        <v>16.25</v>
      </c>
    </row>
    <row r="2803" spans="1:7">
      <c r="A2803" s="302" t="s">
        <v>21467</v>
      </c>
      <c r="B2803" s="302" t="s">
        <v>24811</v>
      </c>
      <c r="C2803">
        <v>6</v>
      </c>
      <c r="D2803">
        <v>22</v>
      </c>
      <c r="E2803">
        <v>0.5</v>
      </c>
      <c r="F2803">
        <v>16.75</v>
      </c>
      <c r="G2803">
        <v>16.25</v>
      </c>
    </row>
    <row r="2804" spans="1:7">
      <c r="A2804" s="302" t="s">
        <v>21468</v>
      </c>
      <c r="B2804" s="302" t="s">
        <v>24812</v>
      </c>
      <c r="C2804">
        <v>12</v>
      </c>
      <c r="D2804">
        <v>40</v>
      </c>
      <c r="E2804">
        <v>1</v>
      </c>
      <c r="F2804">
        <v>5.75</v>
      </c>
      <c r="G2804">
        <v>5.58</v>
      </c>
    </row>
    <row r="2805" spans="1:7">
      <c r="A2805" s="302" t="s">
        <v>21469</v>
      </c>
      <c r="B2805" s="302" t="s">
        <v>24813</v>
      </c>
      <c r="C2805">
        <v>6</v>
      </c>
      <c r="D2805">
        <v>46</v>
      </c>
      <c r="E2805">
        <v>0.7</v>
      </c>
      <c r="F2805">
        <v>25.15</v>
      </c>
      <c r="G2805">
        <v>24.4</v>
      </c>
    </row>
    <row r="2806" spans="1:7">
      <c r="A2806" s="302" t="s">
        <v>21470</v>
      </c>
      <c r="B2806" s="302" t="s">
        <v>24814</v>
      </c>
      <c r="C2806">
        <v>6</v>
      </c>
      <c r="D2806">
        <v>37.5</v>
      </c>
      <c r="E2806">
        <v>1</v>
      </c>
      <c r="F2806">
        <v>4.5</v>
      </c>
      <c r="G2806">
        <v>4.5</v>
      </c>
    </row>
    <row r="2807" spans="1:7">
      <c r="A2807" s="302" t="s">
        <v>21471</v>
      </c>
      <c r="B2807" s="302" t="s">
        <v>24815</v>
      </c>
      <c r="C2807">
        <v>6</v>
      </c>
      <c r="D2807">
        <v>37.5</v>
      </c>
      <c r="E2807">
        <v>1</v>
      </c>
      <c r="F2807">
        <v>4.5</v>
      </c>
      <c r="G2807">
        <v>4.5</v>
      </c>
    </row>
    <row r="2808" spans="1:7">
      <c r="A2808" s="302" t="s">
        <v>21472</v>
      </c>
      <c r="B2808" s="302" t="s">
        <v>24816</v>
      </c>
      <c r="C2808">
        <v>6</v>
      </c>
      <c r="D2808">
        <v>37.5</v>
      </c>
      <c r="E2808">
        <v>1</v>
      </c>
      <c r="F2808">
        <v>4.75</v>
      </c>
      <c r="G2808">
        <v>4.6100000000000003</v>
      </c>
    </row>
    <row r="2809" spans="1:7">
      <c r="A2809" s="302" t="s">
        <v>27731</v>
      </c>
      <c r="B2809" s="302" t="s">
        <v>27732</v>
      </c>
      <c r="C2809">
        <v>6</v>
      </c>
      <c r="D2809">
        <v>40</v>
      </c>
      <c r="E2809">
        <v>0.7</v>
      </c>
      <c r="F2809">
        <v>13.45</v>
      </c>
      <c r="G2809">
        <v>13.05</v>
      </c>
    </row>
    <row r="2810" spans="1:7">
      <c r="A2810" s="302" t="s">
        <v>21473</v>
      </c>
      <c r="B2810" s="302" t="s">
        <v>24817</v>
      </c>
      <c r="C2810">
        <v>6</v>
      </c>
      <c r="D2810">
        <v>40</v>
      </c>
      <c r="E2810">
        <v>0.7</v>
      </c>
      <c r="F2810">
        <v>14.95</v>
      </c>
      <c r="G2810">
        <v>14.5</v>
      </c>
    </row>
    <row r="2811" spans="1:7">
      <c r="A2811" s="302" t="s">
        <v>27733</v>
      </c>
      <c r="B2811" s="302" t="s">
        <v>27734</v>
      </c>
      <c r="C2811">
        <v>6</v>
      </c>
      <c r="D2811">
        <v>42.7</v>
      </c>
      <c r="E2811">
        <v>0.7</v>
      </c>
      <c r="F2811">
        <v>19.45</v>
      </c>
      <c r="G2811">
        <v>18.87</v>
      </c>
    </row>
    <row r="2812" spans="1:7">
      <c r="A2812" s="302" t="s">
        <v>21474</v>
      </c>
      <c r="B2812" s="302" t="s">
        <v>24818</v>
      </c>
      <c r="C2812">
        <v>6</v>
      </c>
      <c r="D2812">
        <v>40</v>
      </c>
      <c r="E2812">
        <v>0.7</v>
      </c>
      <c r="F2812">
        <v>14.5</v>
      </c>
      <c r="G2812">
        <v>14.5</v>
      </c>
    </row>
    <row r="2813" spans="1:7">
      <c r="A2813" s="302" t="s">
        <v>21475</v>
      </c>
      <c r="B2813" s="302" t="s">
        <v>24819</v>
      </c>
      <c r="C2813">
        <v>6</v>
      </c>
      <c r="D2813">
        <v>61.9</v>
      </c>
      <c r="E2813">
        <v>0.5</v>
      </c>
      <c r="F2813">
        <v>173.25</v>
      </c>
      <c r="G2813">
        <v>168.05</v>
      </c>
    </row>
    <row r="2814" spans="1:7">
      <c r="A2814" s="302" t="s">
        <v>21476</v>
      </c>
      <c r="B2814" s="302" t="s">
        <v>24820</v>
      </c>
      <c r="C2814">
        <v>6</v>
      </c>
      <c r="D2814">
        <v>51.1</v>
      </c>
      <c r="E2814">
        <v>0.5</v>
      </c>
      <c r="F2814">
        <v>194.25</v>
      </c>
      <c r="G2814">
        <v>188.42</v>
      </c>
    </row>
    <row r="2815" spans="1:7">
      <c r="A2815" s="302" t="s">
        <v>21477</v>
      </c>
      <c r="B2815" s="302" t="s">
        <v>24821</v>
      </c>
      <c r="C2815">
        <v>6</v>
      </c>
      <c r="D2815">
        <v>47</v>
      </c>
      <c r="E2815">
        <v>0.5</v>
      </c>
      <c r="F2815">
        <v>18.55</v>
      </c>
      <c r="G2815">
        <v>17.989999999999998</v>
      </c>
    </row>
    <row r="2816" spans="1:7">
      <c r="A2816" s="302" t="s">
        <v>21478</v>
      </c>
      <c r="B2816" s="302" t="s">
        <v>24822</v>
      </c>
      <c r="C2816">
        <v>6</v>
      </c>
      <c r="D2816">
        <v>40</v>
      </c>
      <c r="E2816">
        <v>0.7</v>
      </c>
      <c r="F2816">
        <v>13.95</v>
      </c>
      <c r="G2816">
        <v>13.53</v>
      </c>
    </row>
    <row r="2817" spans="1:7">
      <c r="A2817" s="302" t="s">
        <v>21479</v>
      </c>
      <c r="B2817" s="302" t="s">
        <v>24823</v>
      </c>
      <c r="C2817">
        <v>6</v>
      </c>
      <c r="D2817">
        <v>40</v>
      </c>
      <c r="E2817">
        <v>1</v>
      </c>
      <c r="F2817">
        <v>18.649999999999999</v>
      </c>
      <c r="G2817">
        <v>17.72</v>
      </c>
    </row>
    <row r="2818" spans="1:7">
      <c r="A2818" s="302" t="s">
        <v>27735</v>
      </c>
      <c r="B2818" s="302" t="s">
        <v>27736</v>
      </c>
      <c r="C2818">
        <v>6</v>
      </c>
      <c r="D2818">
        <v>40</v>
      </c>
      <c r="E2818">
        <v>0.7</v>
      </c>
      <c r="F2818">
        <v>12.95</v>
      </c>
      <c r="G2818">
        <v>12.56</v>
      </c>
    </row>
    <row r="2819" spans="1:7">
      <c r="A2819" s="302" t="s">
        <v>21480</v>
      </c>
      <c r="B2819" s="302" t="s">
        <v>24824</v>
      </c>
      <c r="C2819">
        <v>6</v>
      </c>
      <c r="D2819">
        <v>50</v>
      </c>
      <c r="E2819">
        <v>0.7</v>
      </c>
      <c r="F2819">
        <v>46.75</v>
      </c>
      <c r="G2819">
        <v>45.35</v>
      </c>
    </row>
    <row r="2820" spans="1:7">
      <c r="A2820" s="302" t="s">
        <v>21481</v>
      </c>
      <c r="B2820" s="302" t="s">
        <v>24825</v>
      </c>
      <c r="C2820">
        <v>6</v>
      </c>
      <c r="D2820">
        <v>29</v>
      </c>
      <c r="E2820">
        <v>1</v>
      </c>
      <c r="F2820">
        <v>13.95</v>
      </c>
      <c r="G2820">
        <v>13.53</v>
      </c>
    </row>
    <row r="2821" spans="1:7">
      <c r="A2821" s="302" t="s">
        <v>21482</v>
      </c>
      <c r="B2821" s="302" t="s">
        <v>24826</v>
      </c>
      <c r="C2821">
        <v>6</v>
      </c>
      <c r="D2821">
        <v>45</v>
      </c>
      <c r="E2821">
        <v>0.7</v>
      </c>
      <c r="F2821">
        <v>11.35</v>
      </c>
      <c r="G2821">
        <v>11.01</v>
      </c>
    </row>
    <row r="2822" spans="1:7">
      <c r="A2822" s="302" t="s">
        <v>21483</v>
      </c>
      <c r="B2822" s="302" t="s">
        <v>24827</v>
      </c>
      <c r="C2822">
        <v>6</v>
      </c>
      <c r="D2822">
        <v>40</v>
      </c>
      <c r="E2822">
        <v>1</v>
      </c>
      <c r="F2822">
        <v>11.45</v>
      </c>
      <c r="G2822">
        <v>11.11</v>
      </c>
    </row>
    <row r="2823" spans="1:7">
      <c r="A2823" s="302" t="s">
        <v>21484</v>
      </c>
      <c r="B2823" s="302" t="s">
        <v>24828</v>
      </c>
      <c r="C2823">
        <v>4</v>
      </c>
      <c r="D2823">
        <v>42</v>
      </c>
      <c r="E2823">
        <v>0.7</v>
      </c>
      <c r="F2823">
        <v>16</v>
      </c>
      <c r="G2823">
        <v>16</v>
      </c>
    </row>
    <row r="2824" spans="1:7">
      <c r="A2824" s="302" t="s">
        <v>21485</v>
      </c>
      <c r="B2824" s="302" t="s">
        <v>24829</v>
      </c>
      <c r="C2824">
        <v>4</v>
      </c>
      <c r="D2824">
        <v>45</v>
      </c>
      <c r="E2824">
        <v>0.7</v>
      </c>
      <c r="F2824">
        <v>46</v>
      </c>
      <c r="G2824">
        <v>46</v>
      </c>
    </row>
    <row r="2825" spans="1:7">
      <c r="A2825" s="302" t="s">
        <v>21486</v>
      </c>
      <c r="B2825" s="302" t="s">
        <v>24830</v>
      </c>
      <c r="C2825">
        <v>3</v>
      </c>
      <c r="D2825">
        <v>45</v>
      </c>
      <c r="E2825">
        <v>0.7</v>
      </c>
      <c r="F2825">
        <v>164.85</v>
      </c>
      <c r="G2825">
        <v>159.9</v>
      </c>
    </row>
    <row r="2826" spans="1:7">
      <c r="A2826" s="302" t="s">
        <v>21487</v>
      </c>
      <c r="B2826" s="302" t="s">
        <v>24831</v>
      </c>
      <c r="C2826">
        <v>6</v>
      </c>
      <c r="D2826">
        <v>40</v>
      </c>
      <c r="E2826">
        <v>1</v>
      </c>
      <c r="F2826">
        <v>11.5</v>
      </c>
      <c r="G2826">
        <v>11.5</v>
      </c>
    </row>
    <row r="2827" spans="1:7">
      <c r="A2827" s="302" t="s">
        <v>21488</v>
      </c>
      <c r="B2827" s="302" t="s">
        <v>24832</v>
      </c>
      <c r="C2827">
        <v>6</v>
      </c>
      <c r="D2827">
        <v>60</v>
      </c>
      <c r="E2827">
        <v>1</v>
      </c>
      <c r="F2827">
        <v>18.75</v>
      </c>
      <c r="G2827">
        <v>18.190000000000001</v>
      </c>
    </row>
    <row r="2828" spans="1:7">
      <c r="A2828" s="302" t="s">
        <v>21489</v>
      </c>
      <c r="B2828" s="302" t="s">
        <v>24833</v>
      </c>
      <c r="C2828">
        <v>6</v>
      </c>
      <c r="D2828">
        <v>43</v>
      </c>
      <c r="E2828">
        <v>1</v>
      </c>
      <c r="F2828">
        <v>13.25</v>
      </c>
      <c r="G2828">
        <v>12.85</v>
      </c>
    </row>
    <row r="2829" spans="1:7">
      <c r="A2829" s="302" t="s">
        <v>21490</v>
      </c>
      <c r="B2829" s="302" t="s">
        <v>24834</v>
      </c>
      <c r="C2829">
        <v>6</v>
      </c>
      <c r="D2829">
        <v>50</v>
      </c>
      <c r="E2829">
        <v>0.7</v>
      </c>
      <c r="F2829">
        <v>12.25</v>
      </c>
      <c r="G2829">
        <v>11.88</v>
      </c>
    </row>
    <row r="2830" spans="1:7">
      <c r="A2830" s="302" t="s">
        <v>21491</v>
      </c>
      <c r="B2830" s="302" t="s">
        <v>24835</v>
      </c>
      <c r="C2830">
        <v>6</v>
      </c>
      <c r="D2830">
        <v>50</v>
      </c>
      <c r="E2830">
        <v>1</v>
      </c>
      <c r="F2830">
        <v>14.25</v>
      </c>
      <c r="G2830">
        <v>13.82</v>
      </c>
    </row>
    <row r="2831" spans="1:7">
      <c r="A2831" s="302" t="s">
        <v>21492</v>
      </c>
      <c r="B2831" s="302" t="s">
        <v>24836</v>
      </c>
      <c r="C2831">
        <v>6</v>
      </c>
      <c r="D2831">
        <v>22</v>
      </c>
      <c r="E2831">
        <v>1</v>
      </c>
      <c r="F2831">
        <v>11.25</v>
      </c>
      <c r="G2831">
        <v>10.91</v>
      </c>
    </row>
    <row r="2832" spans="1:7">
      <c r="A2832" s="302" t="s">
        <v>21493</v>
      </c>
      <c r="B2832" s="302" t="s">
        <v>24837</v>
      </c>
      <c r="C2832">
        <v>6</v>
      </c>
      <c r="D2832">
        <v>47</v>
      </c>
      <c r="E2832">
        <v>1</v>
      </c>
      <c r="F2832">
        <v>13.55</v>
      </c>
      <c r="G2832">
        <v>13.14</v>
      </c>
    </row>
    <row r="2833" spans="1:7">
      <c r="A2833" s="302" t="s">
        <v>21494</v>
      </c>
      <c r="B2833" s="302" t="s">
        <v>24838</v>
      </c>
      <c r="C2833">
        <v>6</v>
      </c>
      <c r="D2833">
        <v>35</v>
      </c>
      <c r="E2833">
        <v>1</v>
      </c>
      <c r="F2833">
        <v>12.85</v>
      </c>
      <c r="G2833">
        <v>12.46</v>
      </c>
    </row>
    <row r="2834" spans="1:7">
      <c r="A2834" s="302" t="s">
        <v>21495</v>
      </c>
      <c r="B2834" s="302" t="s">
        <v>24839</v>
      </c>
      <c r="C2834">
        <v>6</v>
      </c>
      <c r="D2834">
        <v>40</v>
      </c>
      <c r="E2834">
        <v>0.7</v>
      </c>
      <c r="F2834">
        <v>18.45</v>
      </c>
      <c r="G2834">
        <v>17.899999999999999</v>
      </c>
    </row>
    <row r="2835" spans="1:7">
      <c r="A2835" s="302" t="s">
        <v>21496</v>
      </c>
      <c r="B2835" s="302" t="s">
        <v>24840</v>
      </c>
      <c r="C2835">
        <v>6</v>
      </c>
      <c r="D2835">
        <v>56.4</v>
      </c>
      <c r="E2835">
        <v>0.7</v>
      </c>
      <c r="F2835">
        <v>42.45</v>
      </c>
      <c r="G2835">
        <v>41.18</v>
      </c>
    </row>
    <row r="2836" spans="1:7">
      <c r="A2836" s="302" t="s">
        <v>21497</v>
      </c>
      <c r="B2836" s="302" t="s">
        <v>24841</v>
      </c>
      <c r="C2836">
        <v>6</v>
      </c>
      <c r="D2836">
        <v>40</v>
      </c>
      <c r="E2836">
        <v>0.7</v>
      </c>
      <c r="F2836">
        <v>18.45</v>
      </c>
      <c r="G2836">
        <v>17.899999999999999</v>
      </c>
    </row>
    <row r="2837" spans="1:7">
      <c r="A2837" s="302" t="s">
        <v>21498</v>
      </c>
      <c r="B2837" s="302" t="s">
        <v>24842</v>
      </c>
      <c r="C2837">
        <v>6</v>
      </c>
      <c r="D2837">
        <v>50</v>
      </c>
      <c r="E2837">
        <v>0.7</v>
      </c>
      <c r="F2837">
        <v>21.5</v>
      </c>
      <c r="G2837">
        <v>21.5</v>
      </c>
    </row>
    <row r="2838" spans="1:7">
      <c r="A2838" s="302" t="s">
        <v>21499</v>
      </c>
      <c r="B2838" s="302" t="s">
        <v>24843</v>
      </c>
      <c r="C2838">
        <v>6</v>
      </c>
      <c r="D2838">
        <v>61.2</v>
      </c>
      <c r="E2838">
        <v>0.7</v>
      </c>
      <c r="F2838">
        <v>42.95</v>
      </c>
      <c r="G2838">
        <v>41.66</v>
      </c>
    </row>
    <row r="2839" spans="1:7">
      <c r="A2839" s="302" t="s">
        <v>21500</v>
      </c>
      <c r="B2839" s="302" t="s">
        <v>24844</v>
      </c>
      <c r="C2839">
        <v>6</v>
      </c>
      <c r="D2839">
        <v>61.2</v>
      </c>
      <c r="E2839">
        <v>0.7</v>
      </c>
      <c r="F2839">
        <v>40.950000000000003</v>
      </c>
      <c r="G2839">
        <v>39.72</v>
      </c>
    </row>
    <row r="2840" spans="1:7">
      <c r="A2840" s="302" t="s">
        <v>21501</v>
      </c>
      <c r="B2840" s="302" t="s">
        <v>24845</v>
      </c>
      <c r="C2840">
        <v>6</v>
      </c>
      <c r="D2840">
        <v>40</v>
      </c>
      <c r="E2840">
        <v>0.7</v>
      </c>
      <c r="F2840">
        <v>19.850000000000001</v>
      </c>
      <c r="G2840">
        <v>19.25</v>
      </c>
    </row>
    <row r="2841" spans="1:7">
      <c r="A2841" s="302" t="s">
        <v>21502</v>
      </c>
      <c r="B2841" s="302" t="s">
        <v>24846</v>
      </c>
      <c r="C2841">
        <v>6</v>
      </c>
      <c r="D2841">
        <v>43</v>
      </c>
      <c r="E2841">
        <v>0.7</v>
      </c>
      <c r="F2841">
        <v>65</v>
      </c>
      <c r="G2841">
        <v>65</v>
      </c>
    </row>
    <row r="2842" spans="1:7">
      <c r="A2842" s="302" t="s">
        <v>21503</v>
      </c>
      <c r="B2842" s="302" t="s">
        <v>24847</v>
      </c>
      <c r="C2842">
        <v>6</v>
      </c>
      <c r="D2842">
        <v>42</v>
      </c>
      <c r="E2842">
        <v>0.7</v>
      </c>
      <c r="F2842">
        <v>17</v>
      </c>
      <c r="G2842">
        <v>17</v>
      </c>
    </row>
    <row r="2843" spans="1:7">
      <c r="A2843" s="302" t="s">
        <v>21504</v>
      </c>
      <c r="B2843" s="302" t="s">
        <v>24848</v>
      </c>
      <c r="C2843">
        <v>6</v>
      </c>
      <c r="D2843">
        <v>40</v>
      </c>
      <c r="E2843">
        <v>0.7</v>
      </c>
      <c r="F2843">
        <v>13.05</v>
      </c>
      <c r="G2843">
        <v>12.66</v>
      </c>
    </row>
    <row r="2844" spans="1:7">
      <c r="A2844" s="302" t="s">
        <v>21505</v>
      </c>
      <c r="B2844" s="302" t="s">
        <v>24849</v>
      </c>
      <c r="C2844">
        <v>6</v>
      </c>
      <c r="D2844">
        <v>57</v>
      </c>
      <c r="E2844">
        <v>0.7</v>
      </c>
      <c r="F2844">
        <v>22.95</v>
      </c>
      <c r="G2844">
        <v>22.26</v>
      </c>
    </row>
    <row r="2845" spans="1:7">
      <c r="A2845" s="302" t="s">
        <v>21506</v>
      </c>
      <c r="B2845" s="302" t="s">
        <v>24850</v>
      </c>
      <c r="C2845">
        <v>6</v>
      </c>
      <c r="D2845">
        <v>46</v>
      </c>
      <c r="E2845">
        <v>0.7</v>
      </c>
      <c r="F2845">
        <v>37.65</v>
      </c>
      <c r="G2845">
        <v>36.520000000000003</v>
      </c>
    </row>
    <row r="2846" spans="1:7">
      <c r="A2846" s="302" t="s">
        <v>21507</v>
      </c>
      <c r="B2846" s="302" t="s">
        <v>24851</v>
      </c>
      <c r="C2846">
        <v>6</v>
      </c>
      <c r="D2846">
        <v>48.5</v>
      </c>
      <c r="E2846">
        <v>0.7</v>
      </c>
      <c r="F2846">
        <v>65.849999999999994</v>
      </c>
      <c r="G2846">
        <v>63.87</v>
      </c>
    </row>
    <row r="2847" spans="1:7">
      <c r="A2847" s="302" t="s">
        <v>21508</v>
      </c>
      <c r="B2847" s="302" t="s">
        <v>24852</v>
      </c>
      <c r="C2847">
        <v>6</v>
      </c>
      <c r="D2847">
        <v>40</v>
      </c>
      <c r="E2847">
        <v>0.5</v>
      </c>
      <c r="F2847">
        <v>19.05</v>
      </c>
      <c r="G2847">
        <v>18.100000000000001</v>
      </c>
    </row>
    <row r="2848" spans="1:7">
      <c r="A2848" s="302" t="s">
        <v>27737</v>
      </c>
      <c r="B2848" s="302" t="s">
        <v>27738</v>
      </c>
      <c r="C2848">
        <v>12</v>
      </c>
      <c r="D2848">
        <v>37.5</v>
      </c>
      <c r="E2848">
        <v>0.7</v>
      </c>
      <c r="F2848">
        <v>5.65</v>
      </c>
      <c r="G2848">
        <v>5.48</v>
      </c>
    </row>
    <row r="2849" spans="1:7">
      <c r="A2849" s="302" t="s">
        <v>21509</v>
      </c>
      <c r="B2849" s="302" t="s">
        <v>24853</v>
      </c>
      <c r="C2849">
        <v>8</v>
      </c>
      <c r="D2849">
        <v>37.5</v>
      </c>
      <c r="E2849">
        <v>0.2</v>
      </c>
      <c r="F2849">
        <v>2.4500000000000002</v>
      </c>
      <c r="G2849">
        <v>2.38</v>
      </c>
    </row>
    <row r="2850" spans="1:7">
      <c r="A2850" s="302" t="s">
        <v>21510</v>
      </c>
      <c r="B2850" s="302" t="s">
        <v>24854</v>
      </c>
      <c r="C2850">
        <v>6</v>
      </c>
      <c r="D2850">
        <v>46.1</v>
      </c>
      <c r="E2850">
        <v>0.7</v>
      </c>
      <c r="F2850">
        <v>410.75</v>
      </c>
      <c r="G2850">
        <v>398.43</v>
      </c>
    </row>
    <row r="2851" spans="1:7">
      <c r="A2851" s="302" t="s">
        <v>27739</v>
      </c>
      <c r="B2851" s="302" t="s">
        <v>27740</v>
      </c>
      <c r="C2851">
        <v>6</v>
      </c>
      <c r="D2851">
        <v>50</v>
      </c>
      <c r="E2851">
        <v>0.7</v>
      </c>
      <c r="F2851">
        <v>17.95</v>
      </c>
      <c r="G2851">
        <v>17.41</v>
      </c>
    </row>
    <row r="2852" spans="1:7">
      <c r="A2852" s="302" t="s">
        <v>27741</v>
      </c>
      <c r="B2852" s="302" t="s">
        <v>27742</v>
      </c>
      <c r="C2852">
        <v>6</v>
      </c>
      <c r="D2852">
        <v>50</v>
      </c>
      <c r="E2852">
        <v>1</v>
      </c>
      <c r="F2852">
        <v>22.25</v>
      </c>
      <c r="G2852">
        <v>21.58</v>
      </c>
    </row>
    <row r="2853" spans="1:7">
      <c r="A2853" s="302" t="s">
        <v>27743</v>
      </c>
      <c r="B2853" s="302" t="s">
        <v>27744</v>
      </c>
      <c r="C2853">
        <v>6</v>
      </c>
      <c r="D2853">
        <v>50</v>
      </c>
      <c r="E2853">
        <v>1</v>
      </c>
      <c r="F2853">
        <v>25.65</v>
      </c>
      <c r="G2853">
        <v>24.88</v>
      </c>
    </row>
    <row r="2854" spans="1:7">
      <c r="A2854" s="302" t="s">
        <v>21511</v>
      </c>
      <c r="B2854" s="302" t="s">
        <v>24855</v>
      </c>
      <c r="C2854">
        <v>6</v>
      </c>
      <c r="D2854">
        <v>70</v>
      </c>
      <c r="E2854">
        <v>0.7</v>
      </c>
      <c r="F2854">
        <v>32.35</v>
      </c>
      <c r="G2854">
        <v>31.38</v>
      </c>
    </row>
    <row r="2855" spans="1:7">
      <c r="A2855" s="302" t="s">
        <v>21512</v>
      </c>
      <c r="B2855" s="302" t="s">
        <v>24856</v>
      </c>
      <c r="C2855">
        <v>6</v>
      </c>
      <c r="D2855">
        <v>52.5</v>
      </c>
      <c r="E2855">
        <v>0.7</v>
      </c>
      <c r="F2855">
        <v>13.45</v>
      </c>
      <c r="G2855">
        <v>13.05</v>
      </c>
    </row>
    <row r="2856" spans="1:7">
      <c r="A2856" s="302" t="s">
        <v>27745</v>
      </c>
      <c r="B2856" s="302" t="s">
        <v>27746</v>
      </c>
      <c r="C2856">
        <v>6</v>
      </c>
      <c r="D2856">
        <v>45</v>
      </c>
      <c r="E2856">
        <v>0.7</v>
      </c>
      <c r="F2856">
        <v>52.85</v>
      </c>
      <c r="G2856">
        <v>51.26</v>
      </c>
    </row>
    <row r="2857" spans="1:7">
      <c r="A2857" s="302" t="s">
        <v>21513</v>
      </c>
      <c r="B2857" s="302" t="s">
        <v>24857</v>
      </c>
      <c r="C2857">
        <v>12</v>
      </c>
      <c r="D2857">
        <v>40</v>
      </c>
      <c r="E2857">
        <v>1</v>
      </c>
      <c r="F2857">
        <v>6.15</v>
      </c>
      <c r="G2857">
        <v>5.97</v>
      </c>
    </row>
    <row r="2858" spans="1:7">
      <c r="A2858" s="302" t="s">
        <v>27747</v>
      </c>
      <c r="B2858" s="302" t="s">
        <v>27748</v>
      </c>
      <c r="C2858">
        <v>6</v>
      </c>
      <c r="D2858">
        <v>40</v>
      </c>
      <c r="E2858">
        <v>0.7</v>
      </c>
      <c r="F2858">
        <v>6.75</v>
      </c>
      <c r="G2858">
        <v>6.55</v>
      </c>
    </row>
    <row r="2859" spans="1:7">
      <c r="A2859" s="302" t="s">
        <v>21514</v>
      </c>
      <c r="B2859" s="302" t="s">
        <v>24858</v>
      </c>
      <c r="C2859">
        <v>6</v>
      </c>
      <c r="D2859">
        <v>40</v>
      </c>
      <c r="E2859">
        <v>0.7</v>
      </c>
      <c r="F2859">
        <v>5.35</v>
      </c>
      <c r="G2859">
        <v>5.19</v>
      </c>
    </row>
    <row r="2860" spans="1:7">
      <c r="A2860" s="302" t="s">
        <v>21515</v>
      </c>
      <c r="B2860" s="302" t="s">
        <v>24859</v>
      </c>
      <c r="C2860">
        <v>6</v>
      </c>
      <c r="D2860">
        <v>40</v>
      </c>
      <c r="E2860">
        <v>1</v>
      </c>
      <c r="F2860">
        <v>14.45</v>
      </c>
      <c r="G2860">
        <v>13.73</v>
      </c>
    </row>
    <row r="2861" spans="1:7">
      <c r="A2861" s="302" t="s">
        <v>21516</v>
      </c>
      <c r="B2861" s="302" t="s">
        <v>24860</v>
      </c>
      <c r="C2861">
        <v>6</v>
      </c>
      <c r="D2861">
        <v>40</v>
      </c>
      <c r="E2861">
        <v>0.7</v>
      </c>
      <c r="F2861">
        <v>21.5</v>
      </c>
      <c r="G2861">
        <v>21.5</v>
      </c>
    </row>
    <row r="2862" spans="1:7">
      <c r="A2862" s="302" t="s">
        <v>21517</v>
      </c>
      <c r="B2862" s="302" t="s">
        <v>24861</v>
      </c>
      <c r="C2862">
        <v>6</v>
      </c>
      <c r="D2862">
        <v>45</v>
      </c>
      <c r="E2862">
        <v>0.7</v>
      </c>
      <c r="F2862">
        <v>29.25</v>
      </c>
      <c r="G2862">
        <v>28.37</v>
      </c>
    </row>
    <row r="2863" spans="1:7">
      <c r="A2863" s="302" t="s">
        <v>21518</v>
      </c>
      <c r="B2863" s="302" t="s">
        <v>24862</v>
      </c>
      <c r="C2863">
        <v>6</v>
      </c>
      <c r="D2863">
        <v>45</v>
      </c>
      <c r="E2863">
        <v>0.7</v>
      </c>
      <c r="F2863">
        <v>34.85</v>
      </c>
      <c r="G2863">
        <v>33.799999999999997</v>
      </c>
    </row>
    <row r="2864" spans="1:7">
      <c r="A2864" s="302" t="s">
        <v>21519</v>
      </c>
      <c r="B2864" s="302" t="s">
        <v>24863</v>
      </c>
      <c r="C2864">
        <v>6</v>
      </c>
      <c r="D2864">
        <v>40</v>
      </c>
      <c r="E2864">
        <v>0.7</v>
      </c>
      <c r="F2864">
        <v>7.95</v>
      </c>
      <c r="G2864">
        <v>7.71</v>
      </c>
    </row>
    <row r="2865" spans="1:7">
      <c r="A2865" s="302" t="s">
        <v>21520</v>
      </c>
      <c r="B2865" s="302" t="s">
        <v>24864</v>
      </c>
      <c r="C2865">
        <v>12</v>
      </c>
      <c r="D2865">
        <v>34.92</v>
      </c>
      <c r="E2865">
        <v>0.18</v>
      </c>
      <c r="F2865">
        <v>27.65</v>
      </c>
      <c r="G2865">
        <v>26.82</v>
      </c>
    </row>
    <row r="2866" spans="1:7">
      <c r="A2866" s="302" t="s">
        <v>21521</v>
      </c>
      <c r="B2866" s="302" t="s">
        <v>24865</v>
      </c>
      <c r="C2866">
        <v>6</v>
      </c>
      <c r="D2866">
        <v>37.5</v>
      </c>
      <c r="E2866">
        <v>0.7</v>
      </c>
      <c r="F2866">
        <v>5.45</v>
      </c>
      <c r="G2866">
        <v>5.18</v>
      </c>
    </row>
    <row r="2867" spans="1:7">
      <c r="A2867" s="302" t="s">
        <v>21522</v>
      </c>
      <c r="B2867" s="302" t="s">
        <v>24866</v>
      </c>
      <c r="C2867">
        <v>6</v>
      </c>
      <c r="D2867">
        <v>47</v>
      </c>
      <c r="E2867">
        <v>0.7</v>
      </c>
      <c r="F2867">
        <v>26.45</v>
      </c>
      <c r="G2867">
        <v>25.66</v>
      </c>
    </row>
    <row r="2868" spans="1:7">
      <c r="A2868" s="302" t="s">
        <v>21523</v>
      </c>
      <c r="B2868" s="302" t="s">
        <v>24867</v>
      </c>
      <c r="C2868">
        <v>6</v>
      </c>
      <c r="D2868">
        <v>47</v>
      </c>
      <c r="E2868">
        <v>0.7</v>
      </c>
      <c r="F2868">
        <v>26.45</v>
      </c>
      <c r="G2868">
        <v>25.66</v>
      </c>
    </row>
    <row r="2869" spans="1:7">
      <c r="A2869" s="302" t="s">
        <v>21524</v>
      </c>
      <c r="B2869" s="302" t="s">
        <v>24868</v>
      </c>
      <c r="C2869">
        <v>6</v>
      </c>
      <c r="D2869">
        <v>40</v>
      </c>
      <c r="E2869">
        <v>0.7</v>
      </c>
      <c r="F2869">
        <v>5</v>
      </c>
      <c r="G2869">
        <v>5</v>
      </c>
    </row>
    <row r="2870" spans="1:7">
      <c r="A2870" s="302" t="s">
        <v>21525</v>
      </c>
      <c r="B2870" s="302" t="s">
        <v>24869</v>
      </c>
      <c r="C2870">
        <v>1</v>
      </c>
      <c r="D2870">
        <v>40</v>
      </c>
      <c r="E2870">
        <v>6</v>
      </c>
      <c r="F2870">
        <v>46.65</v>
      </c>
      <c r="G2870">
        <v>45.25</v>
      </c>
    </row>
    <row r="2871" spans="1:7">
      <c r="A2871" s="302" t="s">
        <v>21526</v>
      </c>
      <c r="B2871" s="302" t="s">
        <v>24870</v>
      </c>
      <c r="C2871">
        <v>6</v>
      </c>
      <c r="D2871">
        <v>37.5</v>
      </c>
      <c r="E2871">
        <v>0.7</v>
      </c>
      <c r="F2871">
        <v>4.5</v>
      </c>
      <c r="G2871">
        <v>4.5</v>
      </c>
    </row>
    <row r="2872" spans="1:7">
      <c r="A2872" s="302" t="s">
        <v>21527</v>
      </c>
      <c r="B2872" s="302" t="s">
        <v>24871</v>
      </c>
      <c r="C2872">
        <v>6</v>
      </c>
      <c r="D2872">
        <v>37.5</v>
      </c>
      <c r="E2872">
        <v>0.7</v>
      </c>
      <c r="F2872">
        <v>5.55</v>
      </c>
      <c r="G2872">
        <v>5.38</v>
      </c>
    </row>
    <row r="2873" spans="1:7">
      <c r="A2873" s="302" t="s">
        <v>21528</v>
      </c>
      <c r="B2873" s="302" t="s">
        <v>24872</v>
      </c>
      <c r="C2873">
        <v>6</v>
      </c>
      <c r="D2873">
        <v>45</v>
      </c>
      <c r="E2873">
        <v>0.7</v>
      </c>
      <c r="F2873">
        <v>37.85</v>
      </c>
      <c r="G2873">
        <v>36.71</v>
      </c>
    </row>
    <row r="2874" spans="1:7">
      <c r="A2874" s="302" t="s">
        <v>21529</v>
      </c>
      <c r="B2874" s="302" t="s">
        <v>24873</v>
      </c>
      <c r="C2874">
        <v>6</v>
      </c>
      <c r="D2874">
        <v>40</v>
      </c>
      <c r="E2874">
        <v>0.35</v>
      </c>
      <c r="F2874">
        <v>94.45</v>
      </c>
      <c r="G2874">
        <v>91.62</v>
      </c>
    </row>
    <row r="2875" spans="1:7">
      <c r="A2875" s="302" t="s">
        <v>21530</v>
      </c>
      <c r="B2875" s="302" t="s">
        <v>24874</v>
      </c>
      <c r="C2875">
        <v>6</v>
      </c>
      <c r="D2875">
        <v>42</v>
      </c>
      <c r="E2875">
        <v>0.5</v>
      </c>
      <c r="F2875">
        <v>45.25</v>
      </c>
      <c r="G2875">
        <v>43.89</v>
      </c>
    </row>
    <row r="2876" spans="1:7">
      <c r="A2876" s="302" t="s">
        <v>21531</v>
      </c>
      <c r="B2876" s="302" t="s">
        <v>24875</v>
      </c>
      <c r="C2876">
        <v>6</v>
      </c>
      <c r="D2876">
        <v>42</v>
      </c>
      <c r="E2876">
        <v>0.5</v>
      </c>
      <c r="F2876">
        <v>30.45</v>
      </c>
      <c r="G2876">
        <v>29.54</v>
      </c>
    </row>
    <row r="2877" spans="1:7">
      <c r="A2877" s="302" t="s">
        <v>21532</v>
      </c>
      <c r="B2877" s="302" t="s">
        <v>24876</v>
      </c>
      <c r="C2877">
        <v>6</v>
      </c>
      <c r="D2877">
        <v>42</v>
      </c>
      <c r="E2877">
        <v>0.5</v>
      </c>
      <c r="F2877">
        <v>30.45</v>
      </c>
      <c r="G2877">
        <v>29.54</v>
      </c>
    </row>
    <row r="2878" spans="1:7">
      <c r="A2878" s="302" t="s">
        <v>21533</v>
      </c>
      <c r="B2878" s="302" t="s">
        <v>24877</v>
      </c>
      <c r="C2878">
        <v>6</v>
      </c>
      <c r="D2878">
        <v>42</v>
      </c>
      <c r="E2878">
        <v>0.5</v>
      </c>
      <c r="F2878">
        <v>30.45</v>
      </c>
      <c r="G2878">
        <v>29.54</v>
      </c>
    </row>
    <row r="2879" spans="1:7">
      <c r="A2879" s="302" t="s">
        <v>21534</v>
      </c>
      <c r="B2879" s="302" t="s">
        <v>24878</v>
      </c>
      <c r="C2879">
        <v>6</v>
      </c>
      <c r="D2879">
        <v>45</v>
      </c>
      <c r="E2879">
        <v>0.5</v>
      </c>
      <c r="F2879">
        <v>19.75</v>
      </c>
      <c r="G2879">
        <v>19.16</v>
      </c>
    </row>
    <row r="2880" spans="1:7">
      <c r="A2880" s="302" t="s">
        <v>21535</v>
      </c>
      <c r="B2880" s="302" t="s">
        <v>24879</v>
      </c>
      <c r="C2880">
        <v>6</v>
      </c>
      <c r="D2880">
        <v>43</v>
      </c>
      <c r="E2880">
        <v>0.5</v>
      </c>
      <c r="F2880">
        <v>45.85</v>
      </c>
      <c r="G2880">
        <v>44.47</v>
      </c>
    </row>
    <row r="2881" spans="1:7">
      <c r="A2881" s="302" t="s">
        <v>21536</v>
      </c>
      <c r="B2881" s="302" t="s">
        <v>24880</v>
      </c>
      <c r="C2881">
        <v>6</v>
      </c>
      <c r="D2881">
        <v>12</v>
      </c>
      <c r="E2881">
        <v>0.75</v>
      </c>
      <c r="F2881">
        <v>24</v>
      </c>
      <c r="G2881">
        <v>24</v>
      </c>
    </row>
    <row r="2882" spans="1:7">
      <c r="A2882" s="302" t="s">
        <v>21537</v>
      </c>
      <c r="B2882" s="302" t="s">
        <v>24881</v>
      </c>
      <c r="C2882">
        <v>6</v>
      </c>
      <c r="D2882">
        <v>12</v>
      </c>
      <c r="E2882">
        <v>0.75</v>
      </c>
      <c r="F2882">
        <v>34.950000000000003</v>
      </c>
      <c r="G2882">
        <v>33.9</v>
      </c>
    </row>
    <row r="2883" spans="1:7">
      <c r="A2883" s="302" t="s">
        <v>21538</v>
      </c>
      <c r="B2883" s="302" t="s">
        <v>24882</v>
      </c>
      <c r="C2883">
        <v>6</v>
      </c>
      <c r="D2883">
        <v>43</v>
      </c>
      <c r="E2883">
        <v>0.5</v>
      </c>
      <c r="F2883">
        <v>63.45</v>
      </c>
      <c r="G2883">
        <v>61.55</v>
      </c>
    </row>
    <row r="2884" spans="1:7">
      <c r="A2884" s="302" t="s">
        <v>21539</v>
      </c>
      <c r="B2884" s="302" t="s">
        <v>24883</v>
      </c>
      <c r="C2884">
        <v>12</v>
      </c>
      <c r="D2884">
        <v>37</v>
      </c>
      <c r="E2884">
        <v>0.7</v>
      </c>
      <c r="F2884">
        <v>10</v>
      </c>
      <c r="G2884">
        <v>10</v>
      </c>
    </row>
    <row r="2885" spans="1:7">
      <c r="A2885" s="302" t="s">
        <v>21540</v>
      </c>
      <c r="B2885" s="302" t="s">
        <v>24884</v>
      </c>
      <c r="C2885">
        <v>12</v>
      </c>
      <c r="D2885">
        <v>45</v>
      </c>
      <c r="E2885">
        <v>0.7</v>
      </c>
      <c r="F2885">
        <v>14</v>
      </c>
      <c r="G2885">
        <v>14</v>
      </c>
    </row>
    <row r="2886" spans="1:7">
      <c r="A2886" s="302" t="s">
        <v>21541</v>
      </c>
      <c r="B2886" s="302" t="s">
        <v>24885</v>
      </c>
      <c r="C2886">
        <v>12</v>
      </c>
      <c r="D2886">
        <v>40</v>
      </c>
      <c r="E2886">
        <v>0.7</v>
      </c>
      <c r="F2886">
        <v>13.5</v>
      </c>
      <c r="G2886">
        <v>13.5</v>
      </c>
    </row>
    <row r="2887" spans="1:7">
      <c r="A2887" s="302" t="s">
        <v>21542</v>
      </c>
      <c r="B2887" s="302" t="s">
        <v>24886</v>
      </c>
      <c r="C2887">
        <v>6</v>
      </c>
      <c r="D2887">
        <v>47</v>
      </c>
      <c r="E2887">
        <v>0.7</v>
      </c>
      <c r="F2887">
        <v>14</v>
      </c>
      <c r="G2887">
        <v>13.58</v>
      </c>
    </row>
    <row r="2888" spans="1:7">
      <c r="A2888" s="302" t="s">
        <v>21543</v>
      </c>
      <c r="B2888" s="302" t="s">
        <v>27749</v>
      </c>
      <c r="C2888">
        <v>6</v>
      </c>
      <c r="D2888">
        <v>47</v>
      </c>
      <c r="E2888">
        <v>0.7</v>
      </c>
      <c r="F2888">
        <v>17.649999999999999</v>
      </c>
      <c r="G2888">
        <v>17.649999999999999</v>
      </c>
    </row>
    <row r="2889" spans="1:7">
      <c r="A2889" s="302" t="s">
        <v>21544</v>
      </c>
      <c r="B2889" s="302" t="s">
        <v>24887</v>
      </c>
      <c r="C2889">
        <v>6</v>
      </c>
      <c r="D2889">
        <v>45</v>
      </c>
      <c r="E2889">
        <v>0.7</v>
      </c>
      <c r="F2889">
        <v>24.45</v>
      </c>
      <c r="G2889">
        <v>24.45</v>
      </c>
    </row>
    <row r="2890" spans="1:7">
      <c r="A2890" s="302" t="s">
        <v>21545</v>
      </c>
      <c r="B2890" s="302" t="s">
        <v>24888</v>
      </c>
      <c r="C2890">
        <v>6</v>
      </c>
      <c r="D2890">
        <v>45</v>
      </c>
      <c r="E2890">
        <v>0.7</v>
      </c>
      <c r="F2890">
        <v>23</v>
      </c>
      <c r="G2890">
        <v>23</v>
      </c>
    </row>
    <row r="2891" spans="1:7">
      <c r="A2891" s="302" t="s">
        <v>21546</v>
      </c>
      <c r="B2891" s="302" t="s">
        <v>24889</v>
      </c>
      <c r="C2891">
        <v>6</v>
      </c>
      <c r="D2891">
        <v>45</v>
      </c>
      <c r="E2891">
        <v>0.7</v>
      </c>
      <c r="F2891">
        <v>28.5</v>
      </c>
      <c r="G2891">
        <v>28.5</v>
      </c>
    </row>
    <row r="2892" spans="1:7">
      <c r="A2892" s="302" t="s">
        <v>21547</v>
      </c>
      <c r="B2892" s="302" t="s">
        <v>24890</v>
      </c>
      <c r="C2892">
        <v>6</v>
      </c>
      <c r="D2892">
        <v>40</v>
      </c>
      <c r="E2892">
        <v>0.7</v>
      </c>
      <c r="F2892">
        <v>15.95</v>
      </c>
      <c r="G2892">
        <v>15.47</v>
      </c>
    </row>
    <row r="2893" spans="1:7">
      <c r="A2893" s="302" t="s">
        <v>21548</v>
      </c>
      <c r="B2893" s="302" t="s">
        <v>24891</v>
      </c>
      <c r="C2893">
        <v>6</v>
      </c>
      <c r="D2893">
        <v>40</v>
      </c>
      <c r="E2893">
        <v>0.7</v>
      </c>
      <c r="F2893">
        <v>14.45</v>
      </c>
      <c r="G2893">
        <v>14.45</v>
      </c>
    </row>
    <row r="2894" spans="1:7">
      <c r="A2894" s="302" t="s">
        <v>21549</v>
      </c>
      <c r="B2894" s="302" t="s">
        <v>24892</v>
      </c>
      <c r="C2894">
        <v>6</v>
      </c>
      <c r="D2894">
        <v>40</v>
      </c>
      <c r="E2894">
        <v>0.7</v>
      </c>
      <c r="F2894">
        <v>16.75</v>
      </c>
      <c r="G2894">
        <v>16.25</v>
      </c>
    </row>
    <row r="2895" spans="1:7">
      <c r="A2895" s="302" t="s">
        <v>21550</v>
      </c>
      <c r="B2895" s="302" t="s">
        <v>24893</v>
      </c>
      <c r="C2895">
        <v>6</v>
      </c>
      <c r="D2895">
        <v>51.4</v>
      </c>
      <c r="E2895">
        <v>0.5</v>
      </c>
      <c r="F2895">
        <v>21.45</v>
      </c>
      <c r="G2895">
        <v>21.45</v>
      </c>
    </row>
    <row r="2896" spans="1:7">
      <c r="A2896" s="302" t="s">
        <v>21551</v>
      </c>
      <c r="B2896" s="302" t="s">
        <v>24894</v>
      </c>
      <c r="C2896">
        <v>6</v>
      </c>
      <c r="D2896">
        <v>51.4</v>
      </c>
      <c r="E2896">
        <v>0.5</v>
      </c>
      <c r="F2896">
        <v>25.45</v>
      </c>
      <c r="G2896">
        <v>24.69</v>
      </c>
    </row>
    <row r="2897" spans="1:7">
      <c r="A2897" s="302" t="s">
        <v>27750</v>
      </c>
      <c r="B2897" s="302" t="s">
        <v>27751</v>
      </c>
      <c r="C2897">
        <v>6</v>
      </c>
      <c r="D2897">
        <v>51.4</v>
      </c>
      <c r="E2897">
        <v>0.5</v>
      </c>
      <c r="F2897">
        <v>33.950000000000003</v>
      </c>
      <c r="G2897">
        <v>33.950000000000003</v>
      </c>
    </row>
    <row r="2898" spans="1:7">
      <c r="A2898" s="302" t="s">
        <v>21552</v>
      </c>
      <c r="B2898" s="302" t="s">
        <v>24895</v>
      </c>
      <c r="C2898">
        <v>6</v>
      </c>
      <c r="D2898">
        <v>43</v>
      </c>
      <c r="E2898">
        <v>0.75</v>
      </c>
      <c r="F2898">
        <v>95</v>
      </c>
      <c r="G2898">
        <v>95</v>
      </c>
    </row>
    <row r="2899" spans="1:7">
      <c r="A2899" s="302" t="s">
        <v>21553</v>
      </c>
      <c r="B2899" s="302" t="s">
        <v>24896</v>
      </c>
      <c r="C2899">
        <v>12</v>
      </c>
      <c r="D2899">
        <v>39</v>
      </c>
      <c r="E2899">
        <v>0.72</v>
      </c>
      <c r="F2899">
        <v>15.95</v>
      </c>
      <c r="G2899">
        <v>15.47</v>
      </c>
    </row>
    <row r="2900" spans="1:7">
      <c r="A2900" s="302" t="s">
        <v>21554</v>
      </c>
      <c r="B2900" s="302" t="s">
        <v>24897</v>
      </c>
      <c r="C2900">
        <v>12</v>
      </c>
      <c r="D2900">
        <v>43</v>
      </c>
      <c r="E2900">
        <v>0.7</v>
      </c>
      <c r="F2900">
        <v>20.55</v>
      </c>
      <c r="G2900">
        <v>20.55</v>
      </c>
    </row>
    <row r="2901" spans="1:7">
      <c r="A2901" s="302" t="s">
        <v>21555</v>
      </c>
      <c r="B2901" s="302" t="s">
        <v>24898</v>
      </c>
      <c r="C2901">
        <v>12</v>
      </c>
      <c r="D2901">
        <v>43</v>
      </c>
      <c r="E2901">
        <v>0.7</v>
      </c>
      <c r="F2901">
        <v>19</v>
      </c>
      <c r="G2901">
        <v>19</v>
      </c>
    </row>
    <row r="2902" spans="1:7">
      <c r="A2902" s="302" t="s">
        <v>21556</v>
      </c>
      <c r="B2902" s="302" t="s">
        <v>24899</v>
      </c>
      <c r="C2902">
        <v>6</v>
      </c>
      <c r="D2902">
        <v>43</v>
      </c>
      <c r="E2902">
        <v>0.7</v>
      </c>
      <c r="F2902">
        <v>57.95</v>
      </c>
      <c r="G2902">
        <v>56.21</v>
      </c>
    </row>
    <row r="2903" spans="1:7">
      <c r="A2903" s="302" t="s">
        <v>21557</v>
      </c>
      <c r="B2903" s="302" t="s">
        <v>24900</v>
      </c>
      <c r="C2903">
        <v>6</v>
      </c>
      <c r="D2903">
        <v>40</v>
      </c>
      <c r="E2903">
        <v>0.7</v>
      </c>
      <c r="F2903">
        <v>14.75</v>
      </c>
      <c r="G2903">
        <v>14.31</v>
      </c>
    </row>
    <row r="2904" spans="1:7">
      <c r="A2904" s="302" t="s">
        <v>21558</v>
      </c>
      <c r="B2904" s="302" t="s">
        <v>24901</v>
      </c>
      <c r="C2904">
        <v>6</v>
      </c>
      <c r="D2904">
        <v>46</v>
      </c>
      <c r="E2904">
        <v>0.7</v>
      </c>
      <c r="F2904">
        <v>21.25</v>
      </c>
      <c r="G2904">
        <v>20.61</v>
      </c>
    </row>
    <row r="2905" spans="1:7">
      <c r="A2905" s="302" t="s">
        <v>21559</v>
      </c>
      <c r="B2905" s="302" t="s">
        <v>24902</v>
      </c>
      <c r="C2905">
        <v>6</v>
      </c>
      <c r="D2905">
        <v>40</v>
      </c>
      <c r="E2905">
        <v>0.7</v>
      </c>
      <c r="F2905">
        <v>13.95</v>
      </c>
      <c r="G2905">
        <v>13.53</v>
      </c>
    </row>
    <row r="2906" spans="1:7">
      <c r="A2906" s="302" t="s">
        <v>21560</v>
      </c>
      <c r="B2906" s="302" t="s">
        <v>24903</v>
      </c>
      <c r="C2906">
        <v>6</v>
      </c>
      <c r="D2906">
        <v>30</v>
      </c>
      <c r="E2906">
        <v>0.7</v>
      </c>
      <c r="F2906">
        <v>21.05</v>
      </c>
      <c r="G2906">
        <v>20.420000000000002</v>
      </c>
    </row>
    <row r="2907" spans="1:7">
      <c r="A2907" s="302" t="s">
        <v>27752</v>
      </c>
      <c r="B2907" s="302" t="s">
        <v>27753</v>
      </c>
      <c r="C2907">
        <v>6</v>
      </c>
      <c r="D2907">
        <v>57.15</v>
      </c>
      <c r="E2907">
        <v>0.7</v>
      </c>
      <c r="F2907">
        <v>42.25</v>
      </c>
      <c r="G2907">
        <v>40.98</v>
      </c>
    </row>
    <row r="2908" spans="1:7">
      <c r="A2908" s="302" t="s">
        <v>21561</v>
      </c>
      <c r="B2908" s="302" t="s">
        <v>24904</v>
      </c>
      <c r="C2908">
        <v>6</v>
      </c>
      <c r="D2908">
        <v>40</v>
      </c>
      <c r="E2908">
        <v>0.7</v>
      </c>
      <c r="F2908">
        <v>18.850000000000001</v>
      </c>
      <c r="G2908">
        <v>18.28</v>
      </c>
    </row>
    <row r="2909" spans="1:7">
      <c r="A2909" s="302" t="s">
        <v>21562</v>
      </c>
      <c r="B2909" s="302" t="s">
        <v>24905</v>
      </c>
      <c r="C2909">
        <v>6</v>
      </c>
      <c r="D2909">
        <v>18</v>
      </c>
      <c r="E2909">
        <v>0.75</v>
      </c>
      <c r="F2909">
        <v>7.95</v>
      </c>
      <c r="G2909">
        <v>7.71</v>
      </c>
    </row>
    <row r="2910" spans="1:7">
      <c r="A2910" s="302" t="s">
        <v>21563</v>
      </c>
      <c r="B2910" s="302" t="s">
        <v>24906</v>
      </c>
      <c r="C2910">
        <v>6</v>
      </c>
      <c r="D2910">
        <v>15</v>
      </c>
      <c r="E2910">
        <v>0.75</v>
      </c>
      <c r="F2910">
        <v>7.85</v>
      </c>
      <c r="G2910">
        <v>7.61</v>
      </c>
    </row>
    <row r="2911" spans="1:7">
      <c r="A2911" s="302" t="s">
        <v>21564</v>
      </c>
      <c r="B2911" s="302" t="s">
        <v>24907</v>
      </c>
      <c r="C2911">
        <v>6</v>
      </c>
      <c r="D2911">
        <v>23</v>
      </c>
      <c r="E2911">
        <v>1</v>
      </c>
      <c r="F2911">
        <v>9.5</v>
      </c>
      <c r="G2911">
        <v>9.5</v>
      </c>
    </row>
    <row r="2912" spans="1:7">
      <c r="A2912" s="302" t="s">
        <v>27754</v>
      </c>
      <c r="B2912" s="302" t="s">
        <v>27755</v>
      </c>
      <c r="C2912">
        <v>6</v>
      </c>
      <c r="D2912">
        <v>41.3</v>
      </c>
      <c r="E2912">
        <v>0.7</v>
      </c>
      <c r="F2912">
        <v>15.45</v>
      </c>
      <c r="G2912">
        <v>14.99</v>
      </c>
    </row>
    <row r="2913" spans="1:7">
      <c r="A2913" s="302" t="s">
        <v>27756</v>
      </c>
      <c r="B2913" s="302" t="s">
        <v>27757</v>
      </c>
      <c r="C2913">
        <v>6</v>
      </c>
      <c r="D2913">
        <v>35</v>
      </c>
      <c r="E2913">
        <v>0.7</v>
      </c>
      <c r="F2913">
        <v>13.65</v>
      </c>
      <c r="G2913">
        <v>13.24</v>
      </c>
    </row>
    <row r="2914" spans="1:7">
      <c r="A2914" s="302" t="s">
        <v>21565</v>
      </c>
      <c r="B2914" s="302" t="s">
        <v>24908</v>
      </c>
      <c r="C2914">
        <v>6</v>
      </c>
      <c r="D2914">
        <v>43</v>
      </c>
      <c r="E2914">
        <v>0.7</v>
      </c>
      <c r="F2914">
        <v>26.85</v>
      </c>
      <c r="G2914">
        <v>26.04</v>
      </c>
    </row>
    <row r="2915" spans="1:7">
      <c r="A2915" s="302" t="s">
        <v>27758</v>
      </c>
      <c r="B2915" s="302" t="s">
        <v>27759</v>
      </c>
      <c r="C2915">
        <v>6</v>
      </c>
      <c r="D2915">
        <v>41</v>
      </c>
      <c r="E2915">
        <v>0.7</v>
      </c>
      <c r="F2915">
        <v>16.95</v>
      </c>
      <c r="G2915">
        <v>16.440000000000001</v>
      </c>
    </row>
    <row r="2916" spans="1:7">
      <c r="A2916" s="302" t="s">
        <v>27760</v>
      </c>
      <c r="B2916" s="302" t="s">
        <v>27761</v>
      </c>
      <c r="C2916">
        <v>6</v>
      </c>
      <c r="D2916">
        <v>41</v>
      </c>
      <c r="E2916">
        <v>0.7</v>
      </c>
      <c r="F2916">
        <v>15.85</v>
      </c>
      <c r="G2916">
        <v>15.37</v>
      </c>
    </row>
    <row r="2917" spans="1:7">
      <c r="A2917" s="302" t="s">
        <v>27762</v>
      </c>
      <c r="B2917" s="302" t="s">
        <v>27763</v>
      </c>
      <c r="C2917">
        <v>6</v>
      </c>
      <c r="D2917">
        <v>41</v>
      </c>
      <c r="E2917">
        <v>1</v>
      </c>
      <c r="F2917">
        <v>10.95</v>
      </c>
      <c r="G2917">
        <v>10.62</v>
      </c>
    </row>
    <row r="2918" spans="1:7">
      <c r="A2918" s="302" t="s">
        <v>27764</v>
      </c>
      <c r="B2918" s="302" t="s">
        <v>27765</v>
      </c>
      <c r="C2918">
        <v>6</v>
      </c>
      <c r="D2918">
        <v>38</v>
      </c>
      <c r="E2918">
        <v>0.7</v>
      </c>
      <c r="F2918">
        <v>22.5</v>
      </c>
      <c r="G2918">
        <v>22.5</v>
      </c>
    </row>
    <row r="2919" spans="1:7">
      <c r="A2919" s="302" t="s">
        <v>21566</v>
      </c>
      <c r="B2919" s="302" t="s">
        <v>24909</v>
      </c>
      <c r="C2919">
        <v>6</v>
      </c>
      <c r="D2919">
        <v>38</v>
      </c>
      <c r="E2919">
        <v>0.7</v>
      </c>
      <c r="F2919">
        <v>23.5</v>
      </c>
      <c r="G2919">
        <v>23.5</v>
      </c>
    </row>
    <row r="2920" spans="1:7">
      <c r="A2920" s="302" t="s">
        <v>21567</v>
      </c>
      <c r="B2920" s="302" t="s">
        <v>24910</v>
      </c>
      <c r="C2920">
        <v>6</v>
      </c>
      <c r="D2920">
        <v>43</v>
      </c>
      <c r="E2920">
        <v>0.7</v>
      </c>
      <c r="F2920">
        <v>25.55</v>
      </c>
      <c r="G2920">
        <v>24.78</v>
      </c>
    </row>
    <row r="2921" spans="1:7">
      <c r="A2921" s="302" t="s">
        <v>21568</v>
      </c>
      <c r="B2921" s="302" t="s">
        <v>24911</v>
      </c>
      <c r="C2921">
        <v>6</v>
      </c>
      <c r="D2921">
        <v>43</v>
      </c>
      <c r="E2921">
        <v>0.7</v>
      </c>
      <c r="F2921">
        <v>36.75</v>
      </c>
      <c r="G2921">
        <v>35.65</v>
      </c>
    </row>
    <row r="2922" spans="1:7">
      <c r="A2922" s="302" t="s">
        <v>21569</v>
      </c>
      <c r="B2922" s="302" t="s">
        <v>24912</v>
      </c>
      <c r="C2922">
        <v>6</v>
      </c>
      <c r="D2922">
        <v>43</v>
      </c>
      <c r="E2922">
        <v>0.7</v>
      </c>
      <c r="F2922">
        <v>18.55</v>
      </c>
      <c r="G2922">
        <v>17.989999999999998</v>
      </c>
    </row>
    <row r="2923" spans="1:7">
      <c r="A2923" s="302" t="s">
        <v>21570</v>
      </c>
      <c r="B2923" s="302" t="s">
        <v>24913</v>
      </c>
      <c r="C2923">
        <v>6</v>
      </c>
      <c r="D2923">
        <v>40</v>
      </c>
      <c r="E2923">
        <v>0.7</v>
      </c>
      <c r="F2923">
        <v>15.45</v>
      </c>
      <c r="G2923">
        <v>14.99</v>
      </c>
    </row>
    <row r="2924" spans="1:7">
      <c r="A2924" s="302" t="s">
        <v>21571</v>
      </c>
      <c r="B2924" s="302" t="s">
        <v>24914</v>
      </c>
      <c r="C2924">
        <v>1</v>
      </c>
      <c r="D2924">
        <v>40</v>
      </c>
      <c r="E2924">
        <v>3</v>
      </c>
      <c r="F2924">
        <v>65.75</v>
      </c>
      <c r="G2924">
        <v>63.78</v>
      </c>
    </row>
    <row r="2925" spans="1:7">
      <c r="A2925" s="302" t="s">
        <v>21572</v>
      </c>
      <c r="B2925" s="302" t="s">
        <v>24915</v>
      </c>
      <c r="C2925">
        <v>6</v>
      </c>
      <c r="D2925">
        <v>16</v>
      </c>
      <c r="E2925">
        <v>0.75</v>
      </c>
      <c r="F2925">
        <v>6.5</v>
      </c>
      <c r="G2925">
        <v>6.5</v>
      </c>
    </row>
    <row r="2926" spans="1:7">
      <c r="A2926" s="302" t="s">
        <v>21573</v>
      </c>
      <c r="B2926" s="302" t="s">
        <v>24916</v>
      </c>
      <c r="C2926">
        <v>6</v>
      </c>
      <c r="D2926">
        <v>16</v>
      </c>
      <c r="E2926">
        <v>0.75</v>
      </c>
      <c r="F2926">
        <v>6.5</v>
      </c>
      <c r="G2926">
        <v>6.5</v>
      </c>
    </row>
    <row r="2927" spans="1:7">
      <c r="A2927" s="302" t="s">
        <v>21574</v>
      </c>
      <c r="B2927" s="302" t="s">
        <v>24917</v>
      </c>
      <c r="C2927">
        <v>12</v>
      </c>
      <c r="D2927">
        <v>41</v>
      </c>
      <c r="E2927">
        <v>0.5</v>
      </c>
      <c r="F2927">
        <v>5.85</v>
      </c>
      <c r="G2927">
        <v>5.67</v>
      </c>
    </row>
    <row r="2928" spans="1:7">
      <c r="A2928" s="302" t="s">
        <v>21575</v>
      </c>
      <c r="B2928" s="302" t="s">
        <v>24918</v>
      </c>
      <c r="C2928">
        <v>6</v>
      </c>
      <c r="D2928">
        <v>41.4</v>
      </c>
      <c r="E2928">
        <v>0.7</v>
      </c>
      <c r="F2928">
        <v>11.55</v>
      </c>
      <c r="G2928">
        <v>11.2</v>
      </c>
    </row>
    <row r="2929" spans="1:7">
      <c r="A2929" s="302" t="s">
        <v>21576</v>
      </c>
      <c r="B2929" s="302" t="s">
        <v>24919</v>
      </c>
      <c r="C2929">
        <v>6</v>
      </c>
      <c r="D2929">
        <v>14.5</v>
      </c>
      <c r="E2929">
        <v>0.7</v>
      </c>
      <c r="F2929">
        <v>4</v>
      </c>
      <c r="G2929">
        <v>4</v>
      </c>
    </row>
    <row r="2930" spans="1:7">
      <c r="A2930" s="302" t="s">
        <v>21577</v>
      </c>
      <c r="B2930" s="302" t="s">
        <v>24920</v>
      </c>
      <c r="C2930">
        <v>6</v>
      </c>
      <c r="D2930">
        <v>14.5</v>
      </c>
      <c r="E2930">
        <v>0.7</v>
      </c>
      <c r="F2930">
        <v>4</v>
      </c>
      <c r="G2930">
        <v>4</v>
      </c>
    </row>
    <row r="2931" spans="1:7">
      <c r="A2931" s="302" t="s">
        <v>21578</v>
      </c>
      <c r="B2931" s="302" t="s">
        <v>24921</v>
      </c>
      <c r="C2931">
        <v>6</v>
      </c>
      <c r="D2931">
        <v>14.5</v>
      </c>
      <c r="E2931">
        <v>0.7</v>
      </c>
      <c r="F2931">
        <v>4.95</v>
      </c>
      <c r="G2931">
        <v>4.8</v>
      </c>
    </row>
    <row r="2932" spans="1:7">
      <c r="A2932" s="302" t="s">
        <v>21579</v>
      </c>
      <c r="B2932" s="302" t="s">
        <v>24922</v>
      </c>
      <c r="C2932">
        <v>6</v>
      </c>
      <c r="D2932">
        <v>46.4</v>
      </c>
      <c r="E2932">
        <v>0.7</v>
      </c>
      <c r="F2932">
        <v>40.950000000000003</v>
      </c>
      <c r="G2932">
        <v>39.72</v>
      </c>
    </row>
    <row r="2933" spans="1:7">
      <c r="A2933" s="302" t="s">
        <v>21580</v>
      </c>
      <c r="B2933" s="302" t="s">
        <v>24923</v>
      </c>
      <c r="C2933">
        <v>6</v>
      </c>
      <c r="D2933">
        <v>40</v>
      </c>
      <c r="E2933">
        <v>0.7</v>
      </c>
      <c r="F2933">
        <v>33.85</v>
      </c>
      <c r="G2933">
        <v>32.83</v>
      </c>
    </row>
    <row r="2934" spans="1:7">
      <c r="A2934" s="302" t="s">
        <v>21581</v>
      </c>
      <c r="B2934" s="302" t="s">
        <v>24924</v>
      </c>
      <c r="C2934">
        <v>6</v>
      </c>
      <c r="D2934">
        <v>45</v>
      </c>
      <c r="E2934">
        <v>0.7</v>
      </c>
      <c r="F2934">
        <v>24.15</v>
      </c>
      <c r="G2934">
        <v>23.43</v>
      </c>
    </row>
    <row r="2935" spans="1:7">
      <c r="A2935" s="302" t="s">
        <v>21582</v>
      </c>
      <c r="B2935" s="302" t="s">
        <v>24925</v>
      </c>
      <c r="C2935">
        <v>6</v>
      </c>
      <c r="D2935">
        <v>40</v>
      </c>
      <c r="E2935">
        <v>0.7</v>
      </c>
      <c r="F2935">
        <v>26.25</v>
      </c>
      <c r="G2935">
        <v>24.94</v>
      </c>
    </row>
    <row r="2936" spans="1:7">
      <c r="A2936" s="302" t="s">
        <v>21583</v>
      </c>
      <c r="B2936" s="302" t="s">
        <v>24926</v>
      </c>
      <c r="C2936">
        <v>6</v>
      </c>
      <c r="D2936">
        <v>46.7</v>
      </c>
      <c r="E2936">
        <v>0.7</v>
      </c>
      <c r="F2936">
        <v>44.75</v>
      </c>
      <c r="G2936">
        <v>42.51</v>
      </c>
    </row>
    <row r="2937" spans="1:7">
      <c r="A2937" s="302" t="s">
        <v>21584</v>
      </c>
      <c r="B2937" s="302" t="s">
        <v>24927</v>
      </c>
      <c r="C2937">
        <v>6</v>
      </c>
      <c r="D2937">
        <v>44.2</v>
      </c>
      <c r="E2937">
        <v>0.7</v>
      </c>
      <c r="F2937">
        <v>40.950000000000003</v>
      </c>
      <c r="G2937">
        <v>39.72</v>
      </c>
    </row>
    <row r="2938" spans="1:7">
      <c r="A2938" s="302" t="s">
        <v>21585</v>
      </c>
      <c r="B2938" s="302" t="s">
        <v>24928</v>
      </c>
      <c r="C2938">
        <v>6</v>
      </c>
      <c r="D2938">
        <v>40</v>
      </c>
      <c r="E2938">
        <v>0.7</v>
      </c>
      <c r="F2938">
        <v>6.5</v>
      </c>
      <c r="G2938">
        <v>6.5</v>
      </c>
    </row>
    <row r="2939" spans="1:7">
      <c r="A2939" s="302" t="s">
        <v>21586</v>
      </c>
      <c r="B2939" s="302" t="s">
        <v>24929</v>
      </c>
      <c r="C2939">
        <v>6</v>
      </c>
      <c r="D2939">
        <v>40</v>
      </c>
      <c r="E2939">
        <v>0.7</v>
      </c>
      <c r="F2939">
        <v>6.55</v>
      </c>
      <c r="G2939">
        <v>6.22</v>
      </c>
    </row>
    <row r="2940" spans="1:7">
      <c r="A2940" s="302" t="s">
        <v>21587</v>
      </c>
      <c r="B2940" s="302" t="s">
        <v>24930</v>
      </c>
      <c r="C2940">
        <v>6</v>
      </c>
      <c r="D2940">
        <v>37.5</v>
      </c>
      <c r="E2940">
        <v>0.7</v>
      </c>
      <c r="F2940">
        <v>6.55</v>
      </c>
      <c r="G2940">
        <v>6.22</v>
      </c>
    </row>
    <row r="2941" spans="1:7">
      <c r="A2941" s="302" t="s">
        <v>21588</v>
      </c>
      <c r="B2941" s="302" t="s">
        <v>24931</v>
      </c>
      <c r="C2941">
        <v>6</v>
      </c>
      <c r="D2941">
        <v>45.2</v>
      </c>
      <c r="E2941">
        <v>0.7</v>
      </c>
      <c r="F2941">
        <v>19.649999999999999</v>
      </c>
      <c r="G2941">
        <v>19.059999999999999</v>
      </c>
    </row>
    <row r="2942" spans="1:7">
      <c r="A2942" s="302" t="s">
        <v>21589</v>
      </c>
      <c r="B2942" s="302" t="s">
        <v>24932</v>
      </c>
      <c r="C2942">
        <v>6</v>
      </c>
      <c r="D2942">
        <v>44</v>
      </c>
      <c r="E2942">
        <v>0.7</v>
      </c>
      <c r="F2942">
        <v>18.45</v>
      </c>
      <c r="G2942">
        <v>17.899999999999999</v>
      </c>
    </row>
    <row r="2943" spans="1:7">
      <c r="A2943" s="302" t="s">
        <v>21590</v>
      </c>
      <c r="B2943" s="302" t="s">
        <v>24933</v>
      </c>
      <c r="C2943">
        <v>6</v>
      </c>
      <c r="D2943">
        <v>32.5</v>
      </c>
      <c r="E2943">
        <v>0.7</v>
      </c>
      <c r="F2943">
        <v>18.45</v>
      </c>
      <c r="G2943">
        <v>17.53</v>
      </c>
    </row>
    <row r="2944" spans="1:7">
      <c r="A2944" s="302" t="s">
        <v>27766</v>
      </c>
      <c r="B2944" s="302" t="s">
        <v>27767</v>
      </c>
      <c r="C2944">
        <v>12</v>
      </c>
      <c r="D2944">
        <v>40</v>
      </c>
      <c r="E2944">
        <v>0.7</v>
      </c>
      <c r="F2944">
        <v>6.45</v>
      </c>
      <c r="G2944">
        <v>6.26</v>
      </c>
    </row>
    <row r="2945" spans="1:7">
      <c r="A2945" s="302" t="s">
        <v>21591</v>
      </c>
      <c r="B2945" s="302" t="s">
        <v>24934</v>
      </c>
      <c r="C2945">
        <v>6</v>
      </c>
      <c r="D2945">
        <v>40</v>
      </c>
      <c r="E2945">
        <v>0.7</v>
      </c>
      <c r="F2945">
        <v>6.65</v>
      </c>
      <c r="G2945">
        <v>6.45</v>
      </c>
    </row>
    <row r="2946" spans="1:7">
      <c r="A2946" s="302" t="s">
        <v>21592</v>
      </c>
      <c r="B2946" s="302" t="s">
        <v>24935</v>
      </c>
      <c r="C2946">
        <v>6</v>
      </c>
      <c r="D2946">
        <v>30</v>
      </c>
      <c r="E2946">
        <v>0.7</v>
      </c>
      <c r="F2946">
        <v>7.35</v>
      </c>
      <c r="G2946">
        <v>6.98</v>
      </c>
    </row>
    <row r="2947" spans="1:7">
      <c r="A2947" s="302" t="s">
        <v>21593</v>
      </c>
      <c r="B2947" s="302" t="s">
        <v>24936</v>
      </c>
      <c r="C2947">
        <v>6</v>
      </c>
      <c r="D2947">
        <v>58</v>
      </c>
      <c r="E2947">
        <v>0.7</v>
      </c>
      <c r="F2947">
        <v>122.85</v>
      </c>
      <c r="G2947">
        <v>119.16</v>
      </c>
    </row>
    <row r="2948" spans="1:7">
      <c r="A2948" s="302" t="s">
        <v>21594</v>
      </c>
      <c r="B2948" s="302" t="s">
        <v>24937</v>
      </c>
      <c r="C2948">
        <v>6</v>
      </c>
      <c r="D2948">
        <v>43</v>
      </c>
      <c r="E2948">
        <v>0.7</v>
      </c>
      <c r="F2948">
        <v>39.85</v>
      </c>
      <c r="G2948">
        <v>38.65</v>
      </c>
    </row>
    <row r="2949" spans="1:7">
      <c r="A2949" s="302" t="s">
        <v>21595</v>
      </c>
      <c r="B2949" s="302" t="s">
        <v>24938</v>
      </c>
      <c r="C2949">
        <v>6</v>
      </c>
      <c r="D2949">
        <v>43</v>
      </c>
      <c r="E2949">
        <v>0.7</v>
      </c>
      <c r="F2949">
        <v>52.85</v>
      </c>
      <c r="G2949">
        <v>51.26</v>
      </c>
    </row>
    <row r="2950" spans="1:7">
      <c r="A2950" s="302" t="s">
        <v>21596</v>
      </c>
      <c r="B2950" s="302" t="s">
        <v>24939</v>
      </c>
      <c r="C2950">
        <v>6</v>
      </c>
      <c r="D2950">
        <v>42</v>
      </c>
      <c r="E2950">
        <v>0.7</v>
      </c>
      <c r="F2950">
        <v>14.25</v>
      </c>
      <c r="G2950">
        <v>13.82</v>
      </c>
    </row>
    <row r="2951" spans="1:7">
      <c r="A2951" s="302" t="s">
        <v>21597</v>
      </c>
      <c r="B2951" s="302" t="s">
        <v>24940</v>
      </c>
      <c r="C2951">
        <v>6</v>
      </c>
      <c r="D2951">
        <v>40</v>
      </c>
      <c r="E2951">
        <v>0.7</v>
      </c>
      <c r="F2951">
        <v>11.95</v>
      </c>
      <c r="G2951">
        <v>11.59</v>
      </c>
    </row>
    <row r="2952" spans="1:7">
      <c r="A2952" s="302" t="s">
        <v>21598</v>
      </c>
      <c r="B2952" s="302" t="s">
        <v>24941</v>
      </c>
      <c r="C2952">
        <v>6</v>
      </c>
      <c r="D2952">
        <v>40</v>
      </c>
      <c r="E2952">
        <v>0.7</v>
      </c>
      <c r="F2952">
        <v>12.15</v>
      </c>
      <c r="G2952">
        <v>11.79</v>
      </c>
    </row>
    <row r="2953" spans="1:7">
      <c r="A2953" s="302" t="s">
        <v>21599</v>
      </c>
      <c r="B2953" s="302" t="s">
        <v>24942</v>
      </c>
      <c r="C2953">
        <v>6</v>
      </c>
      <c r="D2953">
        <v>40</v>
      </c>
      <c r="E2953">
        <v>0.7</v>
      </c>
      <c r="F2953">
        <v>12.15</v>
      </c>
      <c r="G2953">
        <v>11.79</v>
      </c>
    </row>
    <row r="2954" spans="1:7">
      <c r="A2954" s="302" t="s">
        <v>21600</v>
      </c>
      <c r="B2954" s="302" t="s">
        <v>24943</v>
      </c>
      <c r="C2954">
        <v>12</v>
      </c>
      <c r="D2954">
        <v>42.5</v>
      </c>
      <c r="E2954">
        <v>0.5</v>
      </c>
      <c r="F2954">
        <v>19.350000000000001</v>
      </c>
      <c r="G2954">
        <v>18.77</v>
      </c>
    </row>
    <row r="2955" spans="1:7">
      <c r="A2955" s="302" t="s">
        <v>21601</v>
      </c>
      <c r="B2955" s="302" t="s">
        <v>24944</v>
      </c>
      <c r="C2955">
        <v>12</v>
      </c>
      <c r="D2955">
        <v>43</v>
      </c>
      <c r="E2955">
        <v>0.7</v>
      </c>
      <c r="F2955">
        <v>12.65</v>
      </c>
      <c r="G2955">
        <v>12.27</v>
      </c>
    </row>
    <row r="2956" spans="1:7">
      <c r="A2956" s="302" t="s">
        <v>21602</v>
      </c>
      <c r="B2956" s="302" t="s">
        <v>24945</v>
      </c>
      <c r="C2956">
        <v>12</v>
      </c>
      <c r="D2956">
        <v>43</v>
      </c>
      <c r="E2956">
        <v>0.7</v>
      </c>
      <c r="F2956">
        <v>12.65</v>
      </c>
      <c r="G2956">
        <v>12.27</v>
      </c>
    </row>
    <row r="2957" spans="1:7">
      <c r="A2957" s="302" t="s">
        <v>21603</v>
      </c>
      <c r="B2957" s="302" t="s">
        <v>24946</v>
      </c>
      <c r="C2957">
        <v>12</v>
      </c>
      <c r="D2957">
        <v>42.5</v>
      </c>
      <c r="E2957">
        <v>0.5</v>
      </c>
      <c r="F2957">
        <v>16.350000000000001</v>
      </c>
      <c r="G2957">
        <v>15.86</v>
      </c>
    </row>
    <row r="2958" spans="1:7">
      <c r="A2958" s="302" t="s">
        <v>21604</v>
      </c>
      <c r="B2958" s="302" t="s">
        <v>24947</v>
      </c>
      <c r="C2958">
        <v>12</v>
      </c>
      <c r="D2958">
        <v>42.5</v>
      </c>
      <c r="E2958">
        <v>0.5</v>
      </c>
      <c r="F2958">
        <v>15</v>
      </c>
      <c r="G2958">
        <v>15</v>
      </c>
    </row>
    <row r="2959" spans="1:7">
      <c r="A2959" s="302" t="s">
        <v>27768</v>
      </c>
      <c r="B2959" s="302" t="s">
        <v>24948</v>
      </c>
      <c r="C2959">
        <v>12</v>
      </c>
      <c r="D2959">
        <v>44</v>
      </c>
      <c r="E2959">
        <v>0.7</v>
      </c>
      <c r="F2959">
        <v>10.5</v>
      </c>
      <c r="G2959">
        <v>10.5</v>
      </c>
    </row>
    <row r="2960" spans="1:7">
      <c r="A2960" s="302" t="s">
        <v>21605</v>
      </c>
      <c r="B2960" s="302" t="s">
        <v>24948</v>
      </c>
      <c r="C2960">
        <v>6</v>
      </c>
      <c r="D2960">
        <v>44</v>
      </c>
      <c r="E2960">
        <v>0.7</v>
      </c>
      <c r="F2960">
        <v>9.35</v>
      </c>
      <c r="G2960">
        <v>9.07</v>
      </c>
    </row>
    <row r="2961" spans="1:7">
      <c r="A2961" s="302" t="s">
        <v>21606</v>
      </c>
      <c r="B2961" s="302" t="s">
        <v>24949</v>
      </c>
      <c r="C2961">
        <v>6</v>
      </c>
      <c r="D2961">
        <v>40</v>
      </c>
      <c r="E2961">
        <v>0.7</v>
      </c>
      <c r="F2961">
        <v>7.65</v>
      </c>
      <c r="G2961">
        <v>7.27</v>
      </c>
    </row>
    <row r="2962" spans="1:7">
      <c r="A2962" s="302" t="s">
        <v>21607</v>
      </c>
      <c r="B2962" s="302" t="s">
        <v>24950</v>
      </c>
      <c r="C2962">
        <v>12</v>
      </c>
      <c r="D2962">
        <v>40</v>
      </c>
      <c r="E2962">
        <v>0.7</v>
      </c>
      <c r="F2962">
        <v>3.45</v>
      </c>
      <c r="G2962">
        <v>3.28</v>
      </c>
    </row>
    <row r="2963" spans="1:7">
      <c r="A2963" s="302" t="s">
        <v>21608</v>
      </c>
      <c r="B2963" s="302" t="s">
        <v>24951</v>
      </c>
      <c r="C2963">
        <v>6</v>
      </c>
      <c r="D2963">
        <v>40</v>
      </c>
      <c r="E2963">
        <v>0.5</v>
      </c>
      <c r="F2963">
        <v>19.75</v>
      </c>
      <c r="G2963">
        <v>19.16</v>
      </c>
    </row>
    <row r="2964" spans="1:7">
      <c r="A2964" s="302" t="s">
        <v>21609</v>
      </c>
      <c r="B2964" s="302" t="s">
        <v>24952</v>
      </c>
      <c r="C2964">
        <v>6</v>
      </c>
      <c r="D2964">
        <v>20</v>
      </c>
      <c r="E2964">
        <v>0.75</v>
      </c>
      <c r="F2964">
        <v>13.45</v>
      </c>
      <c r="G2964">
        <v>13.05</v>
      </c>
    </row>
    <row r="2965" spans="1:7">
      <c r="A2965" s="302" t="s">
        <v>27769</v>
      </c>
      <c r="B2965" s="302" t="s">
        <v>27770</v>
      </c>
      <c r="C2965">
        <v>6</v>
      </c>
      <c r="D2965">
        <v>20</v>
      </c>
      <c r="E2965">
        <v>0.75</v>
      </c>
      <c r="F2965">
        <v>26.15</v>
      </c>
      <c r="G2965">
        <v>25.37</v>
      </c>
    </row>
    <row r="2966" spans="1:7">
      <c r="A2966" s="302" t="s">
        <v>21610</v>
      </c>
      <c r="B2966" s="302" t="s">
        <v>24953</v>
      </c>
      <c r="C2966">
        <v>6</v>
      </c>
      <c r="D2966">
        <v>21</v>
      </c>
      <c r="E2966">
        <v>0.75</v>
      </c>
      <c r="F2966">
        <v>36.549999999999997</v>
      </c>
      <c r="G2966">
        <v>35.450000000000003</v>
      </c>
    </row>
    <row r="2967" spans="1:7">
      <c r="A2967" s="302" t="s">
        <v>21611</v>
      </c>
      <c r="B2967" s="302" t="s">
        <v>24954</v>
      </c>
      <c r="C2967">
        <v>6</v>
      </c>
      <c r="D2967">
        <v>18</v>
      </c>
      <c r="E2967">
        <v>0.75</v>
      </c>
      <c r="F2967">
        <v>7.95</v>
      </c>
      <c r="G2967">
        <v>7.71</v>
      </c>
    </row>
    <row r="2968" spans="1:7">
      <c r="A2968" s="302" t="s">
        <v>21612</v>
      </c>
      <c r="B2968" s="302" t="s">
        <v>24955</v>
      </c>
      <c r="C2968">
        <v>6</v>
      </c>
      <c r="D2968">
        <v>17</v>
      </c>
      <c r="E2968">
        <v>0.75</v>
      </c>
      <c r="F2968">
        <v>6</v>
      </c>
      <c r="G2968">
        <v>6</v>
      </c>
    </row>
    <row r="2969" spans="1:7">
      <c r="A2969" s="302" t="s">
        <v>21613</v>
      </c>
      <c r="B2969" s="302" t="s">
        <v>24956</v>
      </c>
      <c r="C2969">
        <v>6</v>
      </c>
      <c r="D2969">
        <v>40</v>
      </c>
      <c r="E2969">
        <v>0.7</v>
      </c>
      <c r="F2969">
        <v>17</v>
      </c>
      <c r="G2969">
        <v>17</v>
      </c>
    </row>
    <row r="2970" spans="1:7">
      <c r="A2970" s="302" t="s">
        <v>27771</v>
      </c>
      <c r="B2970" s="302" t="s">
        <v>27772</v>
      </c>
      <c r="C2970">
        <v>6</v>
      </c>
      <c r="D2970">
        <v>40</v>
      </c>
      <c r="E2970">
        <v>0.7</v>
      </c>
      <c r="F2970">
        <v>16.5</v>
      </c>
      <c r="G2970">
        <v>16.5</v>
      </c>
    </row>
    <row r="2971" spans="1:7">
      <c r="A2971" s="302" t="s">
        <v>21614</v>
      </c>
      <c r="B2971" s="302" t="s">
        <v>24957</v>
      </c>
      <c r="C2971">
        <v>6</v>
      </c>
      <c r="D2971">
        <v>47</v>
      </c>
      <c r="E2971">
        <v>0.7</v>
      </c>
      <c r="F2971">
        <v>22.5</v>
      </c>
      <c r="G2971">
        <v>22.5</v>
      </c>
    </row>
    <row r="2972" spans="1:7">
      <c r="A2972" s="302" t="s">
        <v>21615</v>
      </c>
      <c r="B2972" s="302" t="s">
        <v>24958</v>
      </c>
      <c r="C2972">
        <v>6</v>
      </c>
      <c r="D2972">
        <v>47</v>
      </c>
      <c r="E2972">
        <v>0.7</v>
      </c>
      <c r="F2972">
        <v>22.65</v>
      </c>
      <c r="G2972">
        <v>21.97</v>
      </c>
    </row>
    <row r="2973" spans="1:7">
      <c r="A2973" s="302" t="s">
        <v>21616</v>
      </c>
      <c r="B2973" s="302" t="s">
        <v>24959</v>
      </c>
      <c r="C2973">
        <v>6</v>
      </c>
      <c r="D2973">
        <v>50</v>
      </c>
      <c r="E2973">
        <v>0.7</v>
      </c>
      <c r="F2973">
        <v>29</v>
      </c>
      <c r="G2973">
        <v>29</v>
      </c>
    </row>
    <row r="2974" spans="1:7">
      <c r="A2974" s="302" t="s">
        <v>21617</v>
      </c>
      <c r="B2974" s="302" t="s">
        <v>24960</v>
      </c>
      <c r="C2974">
        <v>6</v>
      </c>
      <c r="D2974">
        <v>50</v>
      </c>
      <c r="E2974">
        <v>0.7</v>
      </c>
      <c r="F2974">
        <v>21.95</v>
      </c>
      <c r="G2974">
        <v>21.29</v>
      </c>
    </row>
    <row r="2975" spans="1:7">
      <c r="A2975" s="302" t="s">
        <v>21618</v>
      </c>
      <c r="B2975" s="302" t="s">
        <v>24961</v>
      </c>
      <c r="C2975">
        <v>6</v>
      </c>
      <c r="D2975">
        <v>40</v>
      </c>
      <c r="E2975">
        <v>0.7</v>
      </c>
      <c r="F2975">
        <v>37.049999999999997</v>
      </c>
      <c r="G2975">
        <v>35.94</v>
      </c>
    </row>
    <row r="2976" spans="1:7">
      <c r="A2976" s="302" t="s">
        <v>21619</v>
      </c>
      <c r="B2976" s="302" t="s">
        <v>24962</v>
      </c>
      <c r="C2976">
        <v>6</v>
      </c>
      <c r="D2976">
        <v>44</v>
      </c>
      <c r="E2976">
        <v>0.7</v>
      </c>
      <c r="F2976">
        <v>14.25</v>
      </c>
      <c r="G2976">
        <v>13.82</v>
      </c>
    </row>
    <row r="2977" spans="1:7">
      <c r="A2977" s="302" t="s">
        <v>21620</v>
      </c>
      <c r="B2977" s="302" t="s">
        <v>24963</v>
      </c>
      <c r="C2977">
        <v>12</v>
      </c>
      <c r="D2977">
        <v>43</v>
      </c>
      <c r="E2977">
        <v>1</v>
      </c>
      <c r="F2977">
        <v>17.5</v>
      </c>
      <c r="G2977">
        <v>17.5</v>
      </c>
    </row>
    <row r="2978" spans="1:7">
      <c r="A2978" s="302" t="s">
        <v>21621</v>
      </c>
      <c r="B2978" s="302" t="s">
        <v>24964</v>
      </c>
      <c r="C2978">
        <v>6</v>
      </c>
      <c r="D2978">
        <v>37.5</v>
      </c>
      <c r="E2978">
        <v>0.7</v>
      </c>
      <c r="F2978">
        <v>5.55</v>
      </c>
      <c r="G2978">
        <v>5.38</v>
      </c>
    </row>
    <row r="2979" spans="1:7">
      <c r="A2979" s="302" t="s">
        <v>21622</v>
      </c>
      <c r="B2979" s="302" t="s">
        <v>24965</v>
      </c>
      <c r="C2979">
        <v>6</v>
      </c>
      <c r="D2979">
        <v>40</v>
      </c>
      <c r="E2979">
        <v>0.7</v>
      </c>
      <c r="F2979">
        <v>25.75</v>
      </c>
      <c r="G2979">
        <v>24.98</v>
      </c>
    </row>
    <row r="2980" spans="1:7">
      <c r="A2980" s="302" t="s">
        <v>21623</v>
      </c>
      <c r="B2980" s="302" t="s">
        <v>24966</v>
      </c>
      <c r="C2980">
        <v>6</v>
      </c>
      <c r="D2980">
        <v>40</v>
      </c>
      <c r="E2980">
        <v>0.7</v>
      </c>
      <c r="F2980">
        <v>27.25</v>
      </c>
      <c r="G2980">
        <v>25.89</v>
      </c>
    </row>
    <row r="2981" spans="1:7">
      <c r="A2981" s="302" t="s">
        <v>21624</v>
      </c>
      <c r="B2981" s="302" t="s">
        <v>24967</v>
      </c>
      <c r="C2981">
        <v>6</v>
      </c>
      <c r="D2981">
        <v>40</v>
      </c>
      <c r="E2981">
        <v>0.7</v>
      </c>
      <c r="F2981">
        <v>34.75</v>
      </c>
      <c r="G2981">
        <v>33.71</v>
      </c>
    </row>
    <row r="2982" spans="1:7">
      <c r="A2982" s="302" t="s">
        <v>21625</v>
      </c>
      <c r="B2982" s="302" t="s">
        <v>24968</v>
      </c>
      <c r="C2982">
        <v>6</v>
      </c>
      <c r="D2982">
        <v>40</v>
      </c>
      <c r="E2982">
        <v>0.7</v>
      </c>
      <c r="F2982">
        <v>27.25</v>
      </c>
      <c r="G2982">
        <v>26.43</v>
      </c>
    </row>
    <row r="2983" spans="1:7">
      <c r="A2983" s="302" t="s">
        <v>21626</v>
      </c>
      <c r="B2983" s="302" t="s">
        <v>24969</v>
      </c>
      <c r="C2983">
        <v>6</v>
      </c>
      <c r="D2983">
        <v>40</v>
      </c>
      <c r="E2983">
        <v>0.7</v>
      </c>
      <c r="F2983">
        <v>27.25</v>
      </c>
      <c r="G2983">
        <v>26.43</v>
      </c>
    </row>
    <row r="2984" spans="1:7">
      <c r="A2984" s="302" t="s">
        <v>21627</v>
      </c>
      <c r="B2984" s="302" t="s">
        <v>24970</v>
      </c>
      <c r="C2984">
        <v>6</v>
      </c>
      <c r="D2984">
        <v>40</v>
      </c>
      <c r="E2984">
        <v>0.7</v>
      </c>
      <c r="F2984">
        <v>29.05</v>
      </c>
      <c r="G2984">
        <v>28.18</v>
      </c>
    </row>
    <row r="2985" spans="1:7">
      <c r="A2985" s="302" t="s">
        <v>21628</v>
      </c>
      <c r="B2985" s="302" t="s">
        <v>24971</v>
      </c>
      <c r="C2985">
        <v>6</v>
      </c>
      <c r="D2985">
        <v>40</v>
      </c>
      <c r="E2985">
        <v>0.7</v>
      </c>
      <c r="F2985">
        <v>28.45</v>
      </c>
      <c r="G2985">
        <v>27.6</v>
      </c>
    </row>
    <row r="2986" spans="1:7">
      <c r="A2986" s="302" t="s">
        <v>21629</v>
      </c>
      <c r="B2986" s="302" t="s">
        <v>24972</v>
      </c>
      <c r="C2986">
        <v>6</v>
      </c>
      <c r="D2986">
        <v>40</v>
      </c>
      <c r="E2986">
        <v>0.7</v>
      </c>
      <c r="F2986">
        <v>27.25</v>
      </c>
      <c r="G2986">
        <v>26.43</v>
      </c>
    </row>
    <row r="2987" spans="1:7">
      <c r="A2987" s="302" t="s">
        <v>21630</v>
      </c>
      <c r="B2987" s="302" t="s">
        <v>24973</v>
      </c>
      <c r="C2987">
        <v>12</v>
      </c>
      <c r="D2987">
        <v>42.8</v>
      </c>
      <c r="E2987">
        <v>0.7</v>
      </c>
      <c r="F2987">
        <v>12.45</v>
      </c>
      <c r="G2987">
        <v>12.08</v>
      </c>
    </row>
    <row r="2988" spans="1:7">
      <c r="A2988" s="302" t="s">
        <v>21631</v>
      </c>
      <c r="B2988" s="302" t="s">
        <v>24974</v>
      </c>
      <c r="C2988">
        <v>6</v>
      </c>
      <c r="D2988">
        <v>16</v>
      </c>
      <c r="E2988">
        <v>0.7</v>
      </c>
      <c r="F2988">
        <v>4</v>
      </c>
      <c r="G2988">
        <v>4</v>
      </c>
    </row>
    <row r="2989" spans="1:7">
      <c r="A2989" s="302" t="s">
        <v>21632</v>
      </c>
      <c r="B2989" s="302" t="s">
        <v>24975</v>
      </c>
      <c r="C2989">
        <v>6</v>
      </c>
      <c r="D2989">
        <v>16</v>
      </c>
      <c r="E2989">
        <v>0.7</v>
      </c>
      <c r="F2989">
        <v>5.55</v>
      </c>
      <c r="G2989">
        <v>5.38</v>
      </c>
    </row>
    <row r="2990" spans="1:7">
      <c r="A2990" s="302" t="s">
        <v>21633</v>
      </c>
      <c r="B2990" s="302" t="s">
        <v>24976</v>
      </c>
      <c r="C2990">
        <v>6</v>
      </c>
      <c r="D2990">
        <v>37.5</v>
      </c>
      <c r="E2990">
        <v>0.7</v>
      </c>
      <c r="F2990">
        <v>4.1500000000000004</v>
      </c>
      <c r="G2990">
        <v>4.03</v>
      </c>
    </row>
    <row r="2991" spans="1:7">
      <c r="A2991" s="302" t="s">
        <v>27773</v>
      </c>
      <c r="B2991" s="302" t="s">
        <v>27774</v>
      </c>
      <c r="C2991">
        <v>6</v>
      </c>
      <c r="D2991">
        <v>40</v>
      </c>
      <c r="E2991">
        <v>0.7</v>
      </c>
      <c r="F2991">
        <v>4.75</v>
      </c>
      <c r="G2991">
        <v>4.6100000000000003</v>
      </c>
    </row>
    <row r="2992" spans="1:7">
      <c r="A2992" s="302" t="s">
        <v>21634</v>
      </c>
      <c r="B2992" s="302" t="s">
        <v>24977</v>
      </c>
      <c r="C2992">
        <v>12</v>
      </c>
      <c r="D2992">
        <v>40</v>
      </c>
      <c r="E2992">
        <v>1</v>
      </c>
      <c r="F2992">
        <v>19.95</v>
      </c>
      <c r="G2992">
        <v>19.350000000000001</v>
      </c>
    </row>
    <row r="2993" spans="1:7">
      <c r="A2993" s="302" t="s">
        <v>21635</v>
      </c>
      <c r="B2993" s="302" t="s">
        <v>24978</v>
      </c>
      <c r="C2993">
        <v>12</v>
      </c>
      <c r="D2993">
        <v>40</v>
      </c>
      <c r="E2993">
        <v>1</v>
      </c>
      <c r="F2993">
        <v>19.95</v>
      </c>
      <c r="G2993">
        <v>19.350000000000001</v>
      </c>
    </row>
    <row r="2994" spans="1:7">
      <c r="A2994" s="302" t="s">
        <v>21636</v>
      </c>
      <c r="B2994" s="302" t="s">
        <v>24979</v>
      </c>
      <c r="C2994">
        <v>6</v>
      </c>
      <c r="D2994">
        <v>46</v>
      </c>
      <c r="E2994">
        <v>0.7</v>
      </c>
      <c r="F2994">
        <v>13.75</v>
      </c>
      <c r="G2994">
        <v>13.34</v>
      </c>
    </row>
    <row r="2995" spans="1:7">
      <c r="A2995" s="302" t="s">
        <v>21637</v>
      </c>
      <c r="B2995" s="302" t="s">
        <v>24980</v>
      </c>
      <c r="C2995">
        <v>6</v>
      </c>
      <c r="D2995">
        <v>40</v>
      </c>
      <c r="E2995">
        <v>0.7</v>
      </c>
      <c r="F2995">
        <v>16.45</v>
      </c>
      <c r="G2995">
        <v>15.96</v>
      </c>
    </row>
    <row r="2996" spans="1:7">
      <c r="A2996" s="302" t="s">
        <v>21638</v>
      </c>
      <c r="B2996" s="302" t="s">
        <v>24981</v>
      </c>
      <c r="C2996">
        <v>6</v>
      </c>
      <c r="D2996">
        <v>46</v>
      </c>
      <c r="E2996">
        <v>0.7</v>
      </c>
      <c r="F2996">
        <v>46.45</v>
      </c>
      <c r="G2996">
        <v>45.06</v>
      </c>
    </row>
    <row r="2997" spans="1:7">
      <c r="A2997" s="302" t="s">
        <v>21639</v>
      </c>
      <c r="B2997" s="302" t="s">
        <v>24982</v>
      </c>
      <c r="C2997">
        <v>6</v>
      </c>
      <c r="D2997">
        <v>53.8</v>
      </c>
      <c r="E2997">
        <v>0.7</v>
      </c>
      <c r="F2997">
        <v>72.45</v>
      </c>
      <c r="G2997">
        <v>68.83</v>
      </c>
    </row>
    <row r="2998" spans="1:7">
      <c r="A2998" s="302" t="s">
        <v>21640</v>
      </c>
      <c r="B2998" s="302" t="s">
        <v>24983</v>
      </c>
      <c r="C2998">
        <v>6</v>
      </c>
      <c r="D2998">
        <v>46</v>
      </c>
      <c r="E2998">
        <v>0.7</v>
      </c>
      <c r="F2998">
        <v>80.349999999999994</v>
      </c>
      <c r="G2998">
        <v>77.94</v>
      </c>
    </row>
    <row r="2999" spans="1:7">
      <c r="A2999" s="302" t="s">
        <v>21641</v>
      </c>
      <c r="B2999" s="302" t="s">
        <v>24984</v>
      </c>
      <c r="C2999">
        <v>6</v>
      </c>
      <c r="D2999">
        <v>54.2</v>
      </c>
      <c r="E2999">
        <v>0.7</v>
      </c>
      <c r="F2999">
        <v>101.65</v>
      </c>
      <c r="G2999">
        <v>96.57</v>
      </c>
    </row>
    <row r="3000" spans="1:7">
      <c r="A3000" s="302" t="s">
        <v>27775</v>
      </c>
      <c r="B3000" s="302" t="s">
        <v>27776</v>
      </c>
      <c r="C3000">
        <v>3</v>
      </c>
      <c r="D3000">
        <v>46</v>
      </c>
      <c r="E3000">
        <v>0.7</v>
      </c>
      <c r="F3000">
        <v>329.75</v>
      </c>
      <c r="G3000">
        <v>319.86</v>
      </c>
    </row>
    <row r="3001" spans="1:7">
      <c r="A3001" s="302" t="s">
        <v>27777</v>
      </c>
      <c r="B3001" s="302" t="s">
        <v>27778</v>
      </c>
      <c r="C3001">
        <v>6</v>
      </c>
      <c r="D3001">
        <v>46</v>
      </c>
      <c r="E3001">
        <v>0.7</v>
      </c>
      <c r="F3001">
        <v>24.15</v>
      </c>
      <c r="G3001">
        <v>23.43</v>
      </c>
    </row>
    <row r="3002" spans="1:7">
      <c r="A3002" s="302" t="s">
        <v>21642</v>
      </c>
      <c r="B3002" s="302" t="s">
        <v>24985</v>
      </c>
      <c r="C3002">
        <v>12</v>
      </c>
      <c r="D3002">
        <v>40</v>
      </c>
      <c r="E3002">
        <v>0.7</v>
      </c>
      <c r="F3002">
        <v>3</v>
      </c>
      <c r="G3002">
        <v>3</v>
      </c>
    </row>
    <row r="3003" spans="1:7">
      <c r="A3003" s="302" t="s">
        <v>21643</v>
      </c>
      <c r="B3003" s="302" t="s">
        <v>24985</v>
      </c>
      <c r="C3003">
        <v>6</v>
      </c>
      <c r="D3003">
        <v>40</v>
      </c>
      <c r="E3003">
        <v>0.7</v>
      </c>
      <c r="F3003">
        <v>4.25</v>
      </c>
      <c r="G3003">
        <v>4.12</v>
      </c>
    </row>
    <row r="3004" spans="1:7">
      <c r="A3004" s="302" t="s">
        <v>27779</v>
      </c>
      <c r="B3004" s="302" t="s">
        <v>27780</v>
      </c>
      <c r="C3004">
        <v>6</v>
      </c>
      <c r="D3004">
        <v>40</v>
      </c>
      <c r="E3004">
        <v>0.7</v>
      </c>
      <c r="F3004">
        <v>24.5</v>
      </c>
      <c r="G3004">
        <v>24.5</v>
      </c>
    </row>
    <row r="3005" spans="1:7">
      <c r="A3005" s="302" t="s">
        <v>27781</v>
      </c>
      <c r="B3005" s="302" t="s">
        <v>27782</v>
      </c>
      <c r="C3005">
        <v>6</v>
      </c>
      <c r="D3005">
        <v>40</v>
      </c>
      <c r="E3005">
        <v>0.7</v>
      </c>
      <c r="F3005">
        <v>5.75</v>
      </c>
      <c r="G3005">
        <v>5.58</v>
      </c>
    </row>
    <row r="3006" spans="1:7">
      <c r="A3006" s="302" t="s">
        <v>27783</v>
      </c>
      <c r="B3006" s="302" t="s">
        <v>27784</v>
      </c>
      <c r="C3006">
        <v>12</v>
      </c>
      <c r="D3006">
        <v>20</v>
      </c>
      <c r="E3006">
        <v>0.5</v>
      </c>
      <c r="F3006">
        <v>8.5</v>
      </c>
      <c r="G3006">
        <v>8.5</v>
      </c>
    </row>
    <row r="3007" spans="1:7">
      <c r="A3007" s="302" t="s">
        <v>21644</v>
      </c>
      <c r="B3007" s="302" t="s">
        <v>24986</v>
      </c>
      <c r="C3007">
        <v>6</v>
      </c>
      <c r="D3007">
        <v>20</v>
      </c>
      <c r="E3007">
        <v>0.7</v>
      </c>
      <c r="F3007">
        <v>10.15</v>
      </c>
      <c r="G3007">
        <v>9.64</v>
      </c>
    </row>
    <row r="3008" spans="1:7">
      <c r="A3008" s="302" t="s">
        <v>21645</v>
      </c>
      <c r="B3008" s="302" t="s">
        <v>24987</v>
      </c>
      <c r="C3008">
        <v>6</v>
      </c>
      <c r="D3008">
        <v>20</v>
      </c>
      <c r="E3008">
        <v>0.5</v>
      </c>
      <c r="F3008">
        <v>9.85</v>
      </c>
      <c r="G3008">
        <v>9.5500000000000007</v>
      </c>
    </row>
    <row r="3009" spans="1:7">
      <c r="A3009" s="302" t="s">
        <v>21646</v>
      </c>
      <c r="B3009" s="302" t="s">
        <v>24987</v>
      </c>
      <c r="C3009">
        <v>12</v>
      </c>
      <c r="D3009">
        <v>20</v>
      </c>
      <c r="E3009">
        <v>0.5</v>
      </c>
      <c r="F3009">
        <v>8</v>
      </c>
      <c r="G3009">
        <v>8</v>
      </c>
    </row>
    <row r="3010" spans="1:7">
      <c r="A3010" s="302" t="s">
        <v>21647</v>
      </c>
      <c r="B3010" s="302" t="s">
        <v>24988</v>
      </c>
      <c r="C3010">
        <v>6</v>
      </c>
      <c r="D3010">
        <v>20</v>
      </c>
      <c r="E3010">
        <v>0.7</v>
      </c>
      <c r="F3010">
        <v>14.15</v>
      </c>
      <c r="G3010">
        <v>13.44</v>
      </c>
    </row>
    <row r="3011" spans="1:7">
      <c r="A3011" s="302" t="s">
        <v>21648</v>
      </c>
      <c r="B3011" s="302" t="s">
        <v>24989</v>
      </c>
      <c r="C3011">
        <v>12</v>
      </c>
      <c r="D3011">
        <v>40</v>
      </c>
      <c r="E3011">
        <v>0.5</v>
      </c>
      <c r="F3011">
        <v>9.5</v>
      </c>
      <c r="G3011">
        <v>9.5</v>
      </c>
    </row>
    <row r="3012" spans="1:7">
      <c r="A3012" s="302" t="s">
        <v>21649</v>
      </c>
      <c r="B3012" s="302" t="s">
        <v>24990</v>
      </c>
      <c r="C3012">
        <v>6</v>
      </c>
      <c r="D3012">
        <v>40</v>
      </c>
      <c r="E3012">
        <v>0.7</v>
      </c>
      <c r="F3012">
        <v>13.05</v>
      </c>
      <c r="G3012">
        <v>12.4</v>
      </c>
    </row>
    <row r="3013" spans="1:7">
      <c r="A3013" s="302" t="s">
        <v>21650</v>
      </c>
      <c r="B3013" s="302" t="s">
        <v>24991</v>
      </c>
      <c r="C3013">
        <v>6</v>
      </c>
      <c r="D3013">
        <v>32.5</v>
      </c>
      <c r="E3013">
        <v>0.7</v>
      </c>
      <c r="F3013">
        <v>11.65</v>
      </c>
      <c r="G3013">
        <v>11.07</v>
      </c>
    </row>
    <row r="3014" spans="1:7">
      <c r="A3014" s="302" t="s">
        <v>21651</v>
      </c>
      <c r="B3014" s="302" t="s">
        <v>24992</v>
      </c>
      <c r="C3014">
        <v>6</v>
      </c>
      <c r="D3014">
        <v>20</v>
      </c>
      <c r="E3014">
        <v>0.7</v>
      </c>
      <c r="F3014">
        <v>14.75</v>
      </c>
      <c r="G3014">
        <v>14.31</v>
      </c>
    </row>
    <row r="3015" spans="1:7">
      <c r="A3015" s="302" t="s">
        <v>21652</v>
      </c>
      <c r="B3015" s="302" t="s">
        <v>24993</v>
      </c>
      <c r="C3015">
        <v>12</v>
      </c>
      <c r="D3015">
        <v>20</v>
      </c>
      <c r="E3015">
        <v>0.5</v>
      </c>
      <c r="F3015">
        <v>8.9499999999999993</v>
      </c>
      <c r="G3015">
        <v>8.9499999999999993</v>
      </c>
    </row>
    <row r="3016" spans="1:7">
      <c r="A3016" s="302" t="s">
        <v>21653</v>
      </c>
      <c r="B3016" s="302" t="s">
        <v>24994</v>
      </c>
      <c r="C3016">
        <v>6</v>
      </c>
      <c r="D3016">
        <v>20</v>
      </c>
      <c r="E3016">
        <v>0.7</v>
      </c>
      <c r="F3016">
        <v>11.65</v>
      </c>
      <c r="G3016">
        <v>11.07</v>
      </c>
    </row>
    <row r="3017" spans="1:7">
      <c r="A3017" s="302" t="s">
        <v>21654</v>
      </c>
      <c r="B3017" s="302" t="s">
        <v>24995</v>
      </c>
      <c r="C3017">
        <v>6</v>
      </c>
      <c r="D3017">
        <v>40</v>
      </c>
      <c r="E3017">
        <v>0.5</v>
      </c>
      <c r="F3017">
        <v>22.25</v>
      </c>
      <c r="G3017">
        <v>21.58</v>
      </c>
    </row>
    <row r="3018" spans="1:7">
      <c r="A3018" s="302" t="s">
        <v>21655</v>
      </c>
      <c r="B3018" s="302" t="s">
        <v>24996</v>
      </c>
      <c r="C3018">
        <v>6</v>
      </c>
      <c r="D3018">
        <v>35</v>
      </c>
      <c r="E3018">
        <v>0.7</v>
      </c>
      <c r="F3018">
        <v>9.9499999999999993</v>
      </c>
      <c r="G3018">
        <v>9.65</v>
      </c>
    </row>
    <row r="3019" spans="1:7">
      <c r="A3019" s="302" t="s">
        <v>27785</v>
      </c>
      <c r="B3019" s="302" t="s">
        <v>27786</v>
      </c>
      <c r="C3019">
        <v>6</v>
      </c>
      <c r="D3019">
        <v>35</v>
      </c>
      <c r="E3019">
        <v>0.7</v>
      </c>
      <c r="F3019">
        <v>10.45</v>
      </c>
      <c r="G3019">
        <v>10.14</v>
      </c>
    </row>
    <row r="3020" spans="1:7">
      <c r="A3020" s="302" t="s">
        <v>21656</v>
      </c>
      <c r="B3020" s="302" t="s">
        <v>24997</v>
      </c>
      <c r="C3020">
        <v>6</v>
      </c>
      <c r="D3020">
        <v>35</v>
      </c>
      <c r="E3020">
        <v>0.7</v>
      </c>
      <c r="F3020">
        <v>13.45</v>
      </c>
      <c r="G3020">
        <v>13.05</v>
      </c>
    </row>
    <row r="3021" spans="1:7">
      <c r="A3021" s="302" t="s">
        <v>21657</v>
      </c>
      <c r="B3021" s="302" t="s">
        <v>24998</v>
      </c>
      <c r="C3021">
        <v>6</v>
      </c>
      <c r="D3021">
        <v>45</v>
      </c>
      <c r="E3021">
        <v>0.5</v>
      </c>
      <c r="F3021">
        <v>18.850000000000001</v>
      </c>
      <c r="G3021">
        <v>18.28</v>
      </c>
    </row>
    <row r="3022" spans="1:7">
      <c r="A3022" s="302" t="s">
        <v>21658</v>
      </c>
      <c r="B3022" s="302" t="s">
        <v>24999</v>
      </c>
      <c r="C3022">
        <v>6</v>
      </c>
      <c r="D3022">
        <v>40</v>
      </c>
      <c r="E3022">
        <v>0.7</v>
      </c>
      <c r="F3022">
        <v>29.45</v>
      </c>
      <c r="G3022">
        <v>28.57</v>
      </c>
    </row>
    <row r="3023" spans="1:7">
      <c r="A3023" s="302" t="s">
        <v>21659</v>
      </c>
      <c r="B3023" s="302" t="s">
        <v>25000</v>
      </c>
      <c r="C3023">
        <v>6</v>
      </c>
      <c r="D3023">
        <v>43</v>
      </c>
      <c r="E3023">
        <v>0.7</v>
      </c>
      <c r="F3023">
        <v>19.25</v>
      </c>
      <c r="G3023">
        <v>18.670000000000002</v>
      </c>
    </row>
    <row r="3024" spans="1:7">
      <c r="A3024" s="302" t="s">
        <v>21660</v>
      </c>
      <c r="B3024" s="302" t="s">
        <v>25001</v>
      </c>
      <c r="C3024">
        <v>6</v>
      </c>
      <c r="D3024">
        <v>42.5</v>
      </c>
      <c r="E3024">
        <v>0.7</v>
      </c>
      <c r="F3024">
        <v>10.75</v>
      </c>
      <c r="G3024">
        <v>10.43</v>
      </c>
    </row>
    <row r="3025" spans="1:7">
      <c r="A3025" s="302" t="s">
        <v>21661</v>
      </c>
      <c r="B3025" s="302" t="s">
        <v>25002</v>
      </c>
      <c r="C3025">
        <v>6</v>
      </c>
      <c r="D3025">
        <v>42.5</v>
      </c>
      <c r="E3025">
        <v>1</v>
      </c>
      <c r="F3025">
        <v>11.75</v>
      </c>
      <c r="G3025">
        <v>11.75</v>
      </c>
    </row>
    <row r="3026" spans="1:7">
      <c r="A3026" s="302" t="s">
        <v>21662</v>
      </c>
      <c r="B3026" s="302" t="s">
        <v>25003</v>
      </c>
      <c r="C3026">
        <v>6</v>
      </c>
      <c r="D3026">
        <v>40</v>
      </c>
      <c r="E3026">
        <v>0.7</v>
      </c>
      <c r="F3026">
        <v>10.050000000000001</v>
      </c>
      <c r="G3026">
        <v>9.75</v>
      </c>
    </row>
    <row r="3027" spans="1:7">
      <c r="A3027" s="302" t="s">
        <v>21663</v>
      </c>
      <c r="B3027" s="302" t="s">
        <v>25004</v>
      </c>
      <c r="C3027">
        <v>6</v>
      </c>
      <c r="D3027">
        <v>43</v>
      </c>
      <c r="E3027">
        <v>0.7</v>
      </c>
      <c r="F3027">
        <v>50.95</v>
      </c>
      <c r="G3027">
        <v>50.95</v>
      </c>
    </row>
    <row r="3028" spans="1:7">
      <c r="A3028" s="302" t="s">
        <v>21664</v>
      </c>
      <c r="B3028" s="302" t="s">
        <v>25005</v>
      </c>
      <c r="C3028">
        <v>6</v>
      </c>
      <c r="D3028">
        <v>43</v>
      </c>
      <c r="E3028">
        <v>0.7</v>
      </c>
      <c r="F3028">
        <v>43</v>
      </c>
      <c r="G3028">
        <v>43</v>
      </c>
    </row>
    <row r="3029" spans="1:7">
      <c r="A3029" s="302" t="s">
        <v>21665</v>
      </c>
      <c r="B3029" s="302" t="s">
        <v>25006</v>
      </c>
      <c r="C3029">
        <v>6</v>
      </c>
      <c r="D3029">
        <v>43</v>
      </c>
      <c r="E3029">
        <v>0.7</v>
      </c>
      <c r="F3029">
        <v>47.35</v>
      </c>
      <c r="G3029">
        <v>45.93</v>
      </c>
    </row>
    <row r="3030" spans="1:7">
      <c r="A3030" s="302" t="s">
        <v>21666</v>
      </c>
      <c r="B3030" s="302" t="s">
        <v>25007</v>
      </c>
      <c r="C3030">
        <v>6</v>
      </c>
      <c r="D3030">
        <v>38</v>
      </c>
      <c r="E3030">
        <v>0.7</v>
      </c>
      <c r="F3030">
        <v>42.95</v>
      </c>
      <c r="G3030">
        <v>42.95</v>
      </c>
    </row>
    <row r="3031" spans="1:7">
      <c r="A3031" s="302" t="s">
        <v>21667</v>
      </c>
      <c r="B3031" s="302" t="s">
        <v>25008</v>
      </c>
      <c r="C3031">
        <v>6</v>
      </c>
      <c r="D3031">
        <v>38</v>
      </c>
      <c r="E3031">
        <v>0.7</v>
      </c>
      <c r="F3031">
        <v>91.85</v>
      </c>
      <c r="G3031">
        <v>89.09</v>
      </c>
    </row>
    <row r="3032" spans="1:7">
      <c r="A3032" s="302" t="s">
        <v>21668</v>
      </c>
      <c r="B3032" s="302" t="s">
        <v>25009</v>
      </c>
      <c r="C3032">
        <v>6</v>
      </c>
      <c r="D3032">
        <v>43</v>
      </c>
      <c r="E3032">
        <v>0.7</v>
      </c>
      <c r="F3032">
        <v>26.35</v>
      </c>
      <c r="G3032">
        <v>25.56</v>
      </c>
    </row>
    <row r="3033" spans="1:7">
      <c r="A3033" s="302" t="s">
        <v>21669</v>
      </c>
      <c r="B3033" s="302" t="s">
        <v>25010</v>
      </c>
      <c r="C3033">
        <v>6</v>
      </c>
      <c r="D3033">
        <v>48</v>
      </c>
      <c r="E3033">
        <v>0.5</v>
      </c>
      <c r="F3033">
        <v>28.95</v>
      </c>
      <c r="G3033">
        <v>28.08</v>
      </c>
    </row>
    <row r="3034" spans="1:7">
      <c r="A3034" s="302" t="s">
        <v>21670</v>
      </c>
      <c r="B3034" s="302" t="s">
        <v>25011</v>
      </c>
      <c r="C3034">
        <v>6</v>
      </c>
      <c r="D3034">
        <v>45</v>
      </c>
      <c r="E3034">
        <v>0.5</v>
      </c>
      <c r="F3034">
        <v>30.65</v>
      </c>
      <c r="G3034">
        <v>29.73</v>
      </c>
    </row>
    <row r="3035" spans="1:7">
      <c r="A3035" s="302" t="s">
        <v>21671</v>
      </c>
      <c r="B3035" s="302" t="s">
        <v>25012</v>
      </c>
      <c r="C3035">
        <v>6</v>
      </c>
      <c r="D3035">
        <v>11</v>
      </c>
      <c r="E3035">
        <v>0.5</v>
      </c>
      <c r="F3035">
        <v>7.15</v>
      </c>
      <c r="G3035">
        <v>6.94</v>
      </c>
    </row>
    <row r="3036" spans="1:7">
      <c r="A3036" s="302" t="s">
        <v>21672</v>
      </c>
      <c r="B3036" s="302" t="s">
        <v>25013</v>
      </c>
      <c r="C3036">
        <v>6</v>
      </c>
      <c r="D3036">
        <v>43</v>
      </c>
      <c r="E3036">
        <v>0.7</v>
      </c>
      <c r="F3036">
        <v>21.25</v>
      </c>
      <c r="G3036">
        <v>20.61</v>
      </c>
    </row>
    <row r="3037" spans="1:7">
      <c r="A3037" s="302" t="s">
        <v>21673</v>
      </c>
      <c r="B3037" s="302" t="s">
        <v>25014</v>
      </c>
      <c r="C3037">
        <v>6</v>
      </c>
      <c r="D3037">
        <v>43.2</v>
      </c>
      <c r="E3037">
        <v>0.7</v>
      </c>
      <c r="F3037">
        <v>28.45</v>
      </c>
      <c r="G3037">
        <v>27.6</v>
      </c>
    </row>
    <row r="3038" spans="1:7">
      <c r="A3038" s="302" t="s">
        <v>21674</v>
      </c>
      <c r="B3038" s="302" t="s">
        <v>25015</v>
      </c>
      <c r="C3038">
        <v>6</v>
      </c>
      <c r="D3038">
        <v>20</v>
      </c>
      <c r="E3038">
        <v>0.75</v>
      </c>
      <c r="F3038">
        <v>10.25</v>
      </c>
      <c r="G3038">
        <v>9.94</v>
      </c>
    </row>
    <row r="3039" spans="1:7">
      <c r="A3039" s="302" t="s">
        <v>21675</v>
      </c>
      <c r="B3039" s="302" t="s">
        <v>25016</v>
      </c>
      <c r="C3039">
        <v>6</v>
      </c>
      <c r="D3039">
        <v>15</v>
      </c>
      <c r="E3039">
        <v>0.75</v>
      </c>
      <c r="F3039">
        <v>8.65</v>
      </c>
      <c r="G3039">
        <v>8.39</v>
      </c>
    </row>
    <row r="3040" spans="1:7">
      <c r="A3040" s="302" t="s">
        <v>27787</v>
      </c>
      <c r="B3040" s="302" t="s">
        <v>27788</v>
      </c>
      <c r="C3040">
        <v>6</v>
      </c>
      <c r="D3040">
        <v>45.8</v>
      </c>
      <c r="E3040">
        <v>0.5</v>
      </c>
      <c r="F3040">
        <v>11</v>
      </c>
      <c r="G3040">
        <v>11</v>
      </c>
    </row>
    <row r="3041" spans="1:7">
      <c r="A3041" s="302" t="s">
        <v>21676</v>
      </c>
      <c r="B3041" s="302" t="s">
        <v>25017</v>
      </c>
      <c r="C3041">
        <v>6</v>
      </c>
      <c r="D3041">
        <v>46</v>
      </c>
      <c r="E3041">
        <v>0.7</v>
      </c>
      <c r="F3041">
        <v>14.15</v>
      </c>
      <c r="G3041">
        <v>13.73</v>
      </c>
    </row>
    <row r="3042" spans="1:7">
      <c r="A3042" s="302" t="s">
        <v>21677</v>
      </c>
      <c r="B3042" s="302" t="s">
        <v>25018</v>
      </c>
      <c r="C3042">
        <v>6</v>
      </c>
      <c r="D3042">
        <v>43</v>
      </c>
      <c r="E3042">
        <v>0.7</v>
      </c>
      <c r="F3042">
        <v>12.5</v>
      </c>
      <c r="G3042">
        <v>12.5</v>
      </c>
    </row>
    <row r="3043" spans="1:7">
      <c r="A3043" s="302" t="s">
        <v>21678</v>
      </c>
      <c r="B3043" s="302" t="s">
        <v>25019</v>
      </c>
      <c r="C3043">
        <v>6</v>
      </c>
      <c r="D3043">
        <v>17</v>
      </c>
      <c r="E3043">
        <v>0.75</v>
      </c>
      <c r="F3043">
        <v>9.75</v>
      </c>
      <c r="G3043">
        <v>9.4600000000000009</v>
      </c>
    </row>
    <row r="3044" spans="1:7">
      <c r="A3044" s="302" t="s">
        <v>21679</v>
      </c>
      <c r="B3044" s="302" t="s">
        <v>25020</v>
      </c>
      <c r="C3044">
        <v>6</v>
      </c>
      <c r="D3044">
        <v>38</v>
      </c>
      <c r="E3044">
        <v>0.7</v>
      </c>
      <c r="F3044">
        <v>4.95</v>
      </c>
      <c r="G3044">
        <v>4.8</v>
      </c>
    </row>
    <row r="3045" spans="1:7">
      <c r="A3045" s="302" t="s">
        <v>21680</v>
      </c>
      <c r="B3045" s="302" t="s">
        <v>25021</v>
      </c>
      <c r="C3045">
        <v>6</v>
      </c>
      <c r="D3045">
        <v>40</v>
      </c>
      <c r="E3045">
        <v>0.5</v>
      </c>
      <c r="F3045">
        <v>17.350000000000001</v>
      </c>
      <c r="G3045">
        <v>16.829999999999998</v>
      </c>
    </row>
    <row r="3046" spans="1:7">
      <c r="A3046" s="302" t="s">
        <v>21681</v>
      </c>
      <c r="B3046" s="302" t="s">
        <v>25022</v>
      </c>
      <c r="C3046">
        <v>6</v>
      </c>
      <c r="D3046">
        <v>47</v>
      </c>
      <c r="E3046">
        <v>0.7</v>
      </c>
      <c r="F3046">
        <v>17.95</v>
      </c>
      <c r="G3046">
        <v>17.41</v>
      </c>
    </row>
    <row r="3047" spans="1:7">
      <c r="A3047" s="302" t="s">
        <v>21682</v>
      </c>
      <c r="B3047" s="302" t="s">
        <v>25023</v>
      </c>
      <c r="C3047">
        <v>6</v>
      </c>
      <c r="D3047">
        <v>40</v>
      </c>
      <c r="E3047">
        <v>0.5</v>
      </c>
      <c r="F3047">
        <v>15.25</v>
      </c>
      <c r="G3047">
        <v>14.79</v>
      </c>
    </row>
    <row r="3048" spans="1:7">
      <c r="A3048" s="302" t="s">
        <v>21683</v>
      </c>
      <c r="B3048" s="302" t="s">
        <v>25024</v>
      </c>
      <c r="C3048">
        <v>6</v>
      </c>
      <c r="D3048">
        <v>40</v>
      </c>
      <c r="E3048">
        <v>0.5</v>
      </c>
      <c r="F3048">
        <v>15.25</v>
      </c>
      <c r="G3048">
        <v>14.79</v>
      </c>
    </row>
    <row r="3049" spans="1:7">
      <c r="A3049" s="302" t="s">
        <v>21684</v>
      </c>
      <c r="B3049" s="302" t="s">
        <v>25025</v>
      </c>
      <c r="C3049">
        <v>6</v>
      </c>
      <c r="D3049">
        <v>40</v>
      </c>
      <c r="E3049">
        <v>0.7</v>
      </c>
      <c r="F3049">
        <v>5.65</v>
      </c>
      <c r="G3049">
        <v>5.48</v>
      </c>
    </row>
    <row r="3050" spans="1:7">
      <c r="A3050" s="302" t="s">
        <v>21685</v>
      </c>
      <c r="B3050" s="302" t="s">
        <v>25026</v>
      </c>
      <c r="C3050">
        <v>6</v>
      </c>
      <c r="D3050">
        <v>40</v>
      </c>
      <c r="E3050">
        <v>1</v>
      </c>
      <c r="F3050">
        <v>7.85</v>
      </c>
      <c r="G3050">
        <v>7.85</v>
      </c>
    </row>
    <row r="3051" spans="1:7">
      <c r="A3051" s="302" t="s">
        <v>21686</v>
      </c>
      <c r="B3051" s="302" t="s">
        <v>25027</v>
      </c>
      <c r="C3051">
        <v>24</v>
      </c>
      <c r="D3051">
        <v>40</v>
      </c>
      <c r="E3051">
        <v>0.05</v>
      </c>
      <c r="F3051">
        <v>6.75</v>
      </c>
      <c r="G3051">
        <v>6.55</v>
      </c>
    </row>
    <row r="3052" spans="1:7">
      <c r="A3052" s="302" t="s">
        <v>21687</v>
      </c>
      <c r="B3052" s="302" t="s">
        <v>25028</v>
      </c>
      <c r="C3052">
        <v>6</v>
      </c>
      <c r="D3052">
        <v>38</v>
      </c>
      <c r="E3052">
        <v>1</v>
      </c>
      <c r="F3052">
        <v>44.95</v>
      </c>
      <c r="G3052">
        <v>43.6</v>
      </c>
    </row>
    <row r="3053" spans="1:7">
      <c r="A3053" s="302" t="s">
        <v>21688</v>
      </c>
      <c r="B3053" s="302" t="s">
        <v>25029</v>
      </c>
      <c r="C3053">
        <v>6</v>
      </c>
      <c r="D3053">
        <v>40</v>
      </c>
      <c r="E3053">
        <v>0.7</v>
      </c>
      <c r="F3053">
        <v>15.95</v>
      </c>
      <c r="G3053">
        <v>15.15</v>
      </c>
    </row>
    <row r="3054" spans="1:7">
      <c r="A3054" s="302" t="s">
        <v>21689</v>
      </c>
      <c r="B3054" s="302" t="s">
        <v>25030</v>
      </c>
      <c r="C3054">
        <v>6</v>
      </c>
      <c r="D3054">
        <v>40</v>
      </c>
      <c r="E3054">
        <v>0.5</v>
      </c>
      <c r="F3054">
        <v>9.9499999999999993</v>
      </c>
      <c r="G3054">
        <v>9.4499999999999993</v>
      </c>
    </row>
    <row r="3055" spans="1:7">
      <c r="A3055" s="302" t="s">
        <v>21690</v>
      </c>
      <c r="B3055" s="302" t="s">
        <v>25031</v>
      </c>
      <c r="C3055">
        <v>6</v>
      </c>
      <c r="D3055">
        <v>40</v>
      </c>
      <c r="E3055">
        <v>0.7</v>
      </c>
      <c r="F3055">
        <v>18.350000000000001</v>
      </c>
      <c r="G3055">
        <v>17.8</v>
      </c>
    </row>
    <row r="3056" spans="1:7">
      <c r="A3056" s="302" t="s">
        <v>21691</v>
      </c>
      <c r="B3056" s="302" t="s">
        <v>25032</v>
      </c>
      <c r="C3056">
        <v>6</v>
      </c>
      <c r="D3056">
        <v>40</v>
      </c>
      <c r="E3056">
        <v>0.7</v>
      </c>
      <c r="F3056">
        <v>14.15</v>
      </c>
      <c r="G3056">
        <v>13.73</v>
      </c>
    </row>
    <row r="3057" spans="1:7">
      <c r="A3057" s="302" t="s">
        <v>21692</v>
      </c>
      <c r="B3057" s="302" t="s">
        <v>25033</v>
      </c>
      <c r="C3057">
        <v>6</v>
      </c>
      <c r="D3057">
        <v>55</v>
      </c>
      <c r="E3057">
        <v>0.7</v>
      </c>
      <c r="F3057">
        <v>16.149999999999999</v>
      </c>
      <c r="G3057">
        <v>15.67</v>
      </c>
    </row>
    <row r="3058" spans="1:7">
      <c r="A3058" s="302" t="s">
        <v>21693</v>
      </c>
      <c r="B3058" s="302" t="s">
        <v>25034</v>
      </c>
      <c r="C3058">
        <v>6</v>
      </c>
      <c r="D3058">
        <v>17</v>
      </c>
      <c r="E3058">
        <v>0.7</v>
      </c>
      <c r="F3058">
        <v>14.75</v>
      </c>
      <c r="G3058">
        <v>14.31</v>
      </c>
    </row>
    <row r="3059" spans="1:7">
      <c r="A3059" s="302" t="s">
        <v>27789</v>
      </c>
      <c r="B3059" s="302" t="s">
        <v>27790</v>
      </c>
      <c r="C3059">
        <v>6</v>
      </c>
      <c r="D3059">
        <v>40</v>
      </c>
      <c r="E3059">
        <v>0.7</v>
      </c>
      <c r="F3059">
        <v>11.95</v>
      </c>
      <c r="G3059">
        <v>11.59</v>
      </c>
    </row>
    <row r="3060" spans="1:7">
      <c r="A3060" s="302" t="s">
        <v>27791</v>
      </c>
      <c r="B3060" s="302" t="s">
        <v>27792</v>
      </c>
      <c r="C3060">
        <v>6</v>
      </c>
      <c r="D3060">
        <v>40</v>
      </c>
      <c r="E3060">
        <v>0.7</v>
      </c>
      <c r="F3060">
        <v>5.35</v>
      </c>
      <c r="G3060">
        <v>5.19</v>
      </c>
    </row>
    <row r="3061" spans="1:7">
      <c r="A3061" s="302" t="s">
        <v>21694</v>
      </c>
      <c r="B3061" s="302" t="s">
        <v>25035</v>
      </c>
      <c r="C3061">
        <v>6</v>
      </c>
      <c r="D3061">
        <v>40</v>
      </c>
      <c r="E3061">
        <v>0.7</v>
      </c>
      <c r="F3061">
        <v>8</v>
      </c>
      <c r="G3061">
        <v>8</v>
      </c>
    </row>
    <row r="3062" spans="1:7">
      <c r="A3062" s="302" t="s">
        <v>21695</v>
      </c>
      <c r="B3062" s="302" t="s">
        <v>25036</v>
      </c>
      <c r="C3062">
        <v>6</v>
      </c>
      <c r="D3062">
        <v>44</v>
      </c>
      <c r="E3062">
        <v>0.7</v>
      </c>
      <c r="F3062">
        <v>12.85</v>
      </c>
      <c r="G3062">
        <v>12.46</v>
      </c>
    </row>
    <row r="3063" spans="1:7">
      <c r="A3063" s="302" t="s">
        <v>21696</v>
      </c>
      <c r="B3063" s="302" t="s">
        <v>25037</v>
      </c>
      <c r="C3063">
        <v>6</v>
      </c>
      <c r="D3063">
        <v>40</v>
      </c>
      <c r="E3063">
        <v>0.7</v>
      </c>
      <c r="F3063">
        <v>25.75</v>
      </c>
      <c r="G3063">
        <v>24.98</v>
      </c>
    </row>
    <row r="3064" spans="1:7">
      <c r="A3064" s="302" t="s">
        <v>27793</v>
      </c>
      <c r="B3064" s="302" t="s">
        <v>27794</v>
      </c>
      <c r="C3064">
        <v>6</v>
      </c>
      <c r="D3064">
        <v>40</v>
      </c>
      <c r="E3064">
        <v>1</v>
      </c>
      <c r="F3064">
        <v>20.85</v>
      </c>
      <c r="G3064">
        <v>20.22</v>
      </c>
    </row>
    <row r="3065" spans="1:7">
      <c r="A3065" s="302" t="s">
        <v>21697</v>
      </c>
      <c r="B3065" s="302" t="s">
        <v>25038</v>
      </c>
      <c r="C3065">
        <v>6</v>
      </c>
      <c r="D3065">
        <v>40</v>
      </c>
      <c r="E3065">
        <v>0.7</v>
      </c>
      <c r="F3065">
        <v>10.15</v>
      </c>
      <c r="G3065">
        <v>9.85</v>
      </c>
    </row>
    <row r="3066" spans="1:7">
      <c r="A3066" s="302" t="s">
        <v>21698</v>
      </c>
      <c r="B3066" s="302" t="s">
        <v>25039</v>
      </c>
      <c r="C3066">
        <v>6</v>
      </c>
      <c r="D3066">
        <v>60</v>
      </c>
      <c r="E3066">
        <v>0.7</v>
      </c>
      <c r="F3066">
        <v>10.95</v>
      </c>
      <c r="G3066">
        <v>10.62</v>
      </c>
    </row>
    <row r="3067" spans="1:7">
      <c r="A3067" s="302" t="s">
        <v>21699</v>
      </c>
      <c r="B3067" s="302" t="s">
        <v>25040</v>
      </c>
      <c r="C3067">
        <v>6</v>
      </c>
      <c r="D3067">
        <v>50.3</v>
      </c>
      <c r="E3067">
        <v>0.7</v>
      </c>
      <c r="F3067">
        <v>67.25</v>
      </c>
      <c r="G3067">
        <v>65.23</v>
      </c>
    </row>
    <row r="3068" spans="1:7">
      <c r="A3068" s="302" t="s">
        <v>27795</v>
      </c>
      <c r="B3068" s="302" t="s">
        <v>27796</v>
      </c>
      <c r="C3068">
        <v>6</v>
      </c>
      <c r="D3068">
        <v>43</v>
      </c>
      <c r="E3068">
        <v>0.7</v>
      </c>
      <c r="F3068">
        <v>35</v>
      </c>
      <c r="G3068">
        <v>35</v>
      </c>
    </row>
    <row r="3069" spans="1:7">
      <c r="A3069" s="302" t="s">
        <v>27797</v>
      </c>
      <c r="B3069" s="302" t="s">
        <v>27798</v>
      </c>
      <c r="C3069">
        <v>6</v>
      </c>
      <c r="D3069">
        <v>42</v>
      </c>
      <c r="E3069">
        <v>0.7</v>
      </c>
      <c r="F3069">
        <v>26.5</v>
      </c>
      <c r="G3069">
        <v>26.5</v>
      </c>
    </row>
    <row r="3070" spans="1:7">
      <c r="A3070" s="302" t="s">
        <v>27799</v>
      </c>
      <c r="B3070" s="302" t="s">
        <v>27800</v>
      </c>
      <c r="C3070">
        <v>6</v>
      </c>
      <c r="D3070">
        <v>40</v>
      </c>
      <c r="E3070">
        <v>0.7</v>
      </c>
      <c r="F3070">
        <v>6.85</v>
      </c>
      <c r="G3070">
        <v>6.64</v>
      </c>
    </row>
    <row r="3071" spans="1:7">
      <c r="A3071" s="302" t="s">
        <v>27801</v>
      </c>
      <c r="B3071" s="302" t="s">
        <v>27802</v>
      </c>
      <c r="C3071">
        <v>6</v>
      </c>
      <c r="D3071">
        <v>40</v>
      </c>
      <c r="E3071">
        <v>0.7</v>
      </c>
      <c r="F3071">
        <v>7.85</v>
      </c>
      <c r="G3071">
        <v>7.61</v>
      </c>
    </row>
    <row r="3072" spans="1:7">
      <c r="A3072" s="302" t="s">
        <v>27803</v>
      </c>
      <c r="B3072" s="302" t="s">
        <v>27804</v>
      </c>
      <c r="C3072">
        <v>6</v>
      </c>
      <c r="D3072">
        <v>40</v>
      </c>
      <c r="E3072">
        <v>0.7</v>
      </c>
      <c r="F3072">
        <v>12.05</v>
      </c>
      <c r="G3072">
        <v>11.69</v>
      </c>
    </row>
    <row r="3073" spans="1:7">
      <c r="A3073" s="302" t="s">
        <v>21700</v>
      </c>
      <c r="B3073" s="302" t="s">
        <v>25041</v>
      </c>
      <c r="C3073">
        <v>6</v>
      </c>
      <c r="D3073">
        <v>54</v>
      </c>
      <c r="E3073">
        <v>0.7</v>
      </c>
      <c r="F3073">
        <v>16.75</v>
      </c>
      <c r="G3073">
        <v>16.25</v>
      </c>
    </row>
    <row r="3074" spans="1:7">
      <c r="A3074" s="302" t="s">
        <v>21701</v>
      </c>
      <c r="B3074" s="302" t="s">
        <v>25042</v>
      </c>
      <c r="C3074">
        <v>6</v>
      </c>
      <c r="D3074">
        <v>43.5</v>
      </c>
      <c r="E3074">
        <v>0.7</v>
      </c>
      <c r="F3074">
        <v>30.25</v>
      </c>
      <c r="G3074">
        <v>29.34</v>
      </c>
    </row>
    <row r="3075" spans="1:7">
      <c r="A3075" s="302" t="s">
        <v>21702</v>
      </c>
      <c r="B3075" s="302" t="s">
        <v>25043</v>
      </c>
      <c r="C3075">
        <v>6</v>
      </c>
      <c r="D3075">
        <v>40</v>
      </c>
      <c r="E3075">
        <v>1</v>
      </c>
      <c r="F3075">
        <v>9.75</v>
      </c>
      <c r="G3075">
        <v>9.4600000000000009</v>
      </c>
    </row>
    <row r="3076" spans="1:7">
      <c r="A3076" s="302" t="s">
        <v>21703</v>
      </c>
      <c r="B3076" s="302" t="s">
        <v>25044</v>
      </c>
      <c r="C3076">
        <v>6</v>
      </c>
      <c r="D3076">
        <v>45</v>
      </c>
      <c r="E3076">
        <v>0.5</v>
      </c>
      <c r="F3076">
        <v>13.55</v>
      </c>
      <c r="G3076">
        <v>13.14</v>
      </c>
    </row>
    <row r="3077" spans="1:7">
      <c r="A3077" s="302" t="s">
        <v>21704</v>
      </c>
      <c r="B3077" s="302" t="s">
        <v>25045</v>
      </c>
      <c r="C3077">
        <v>6</v>
      </c>
      <c r="D3077">
        <v>45</v>
      </c>
      <c r="E3077">
        <v>0.7</v>
      </c>
      <c r="F3077">
        <v>5.5</v>
      </c>
      <c r="G3077">
        <v>5.5</v>
      </c>
    </row>
    <row r="3078" spans="1:7">
      <c r="A3078" s="302" t="s">
        <v>21705</v>
      </c>
      <c r="B3078" s="302" t="s">
        <v>25046</v>
      </c>
      <c r="C3078">
        <v>6</v>
      </c>
      <c r="D3078">
        <v>40</v>
      </c>
      <c r="E3078">
        <v>0.7</v>
      </c>
      <c r="F3078">
        <v>35.950000000000003</v>
      </c>
      <c r="G3078">
        <v>35.950000000000003</v>
      </c>
    </row>
    <row r="3079" spans="1:7">
      <c r="A3079" s="302" t="s">
        <v>21706</v>
      </c>
      <c r="B3079" s="302" t="s">
        <v>25047</v>
      </c>
      <c r="C3079">
        <v>6</v>
      </c>
      <c r="D3079">
        <v>40</v>
      </c>
      <c r="E3079">
        <v>1</v>
      </c>
      <c r="F3079">
        <v>34.450000000000003</v>
      </c>
      <c r="G3079">
        <v>33.42</v>
      </c>
    </row>
    <row r="3080" spans="1:7">
      <c r="A3080" s="302" t="s">
        <v>27805</v>
      </c>
      <c r="B3080" s="302" t="s">
        <v>27806</v>
      </c>
      <c r="C3080">
        <v>6</v>
      </c>
      <c r="D3080">
        <v>40</v>
      </c>
      <c r="E3080">
        <v>0.7</v>
      </c>
      <c r="F3080">
        <v>120.95</v>
      </c>
      <c r="G3080">
        <v>117.32</v>
      </c>
    </row>
    <row r="3081" spans="1:7">
      <c r="A3081" s="302" t="s">
        <v>21707</v>
      </c>
      <c r="B3081" s="302" t="s">
        <v>25048</v>
      </c>
      <c r="C3081">
        <v>6</v>
      </c>
      <c r="D3081">
        <v>40</v>
      </c>
      <c r="E3081">
        <v>1</v>
      </c>
      <c r="F3081">
        <v>33.85</v>
      </c>
      <c r="G3081">
        <v>32.83</v>
      </c>
    </row>
    <row r="3082" spans="1:7">
      <c r="A3082" s="302" t="s">
        <v>21708</v>
      </c>
      <c r="B3082" s="302" t="s">
        <v>25049</v>
      </c>
      <c r="C3082">
        <v>6</v>
      </c>
      <c r="D3082">
        <v>40</v>
      </c>
      <c r="E3082">
        <v>0.7</v>
      </c>
      <c r="F3082">
        <v>27.95</v>
      </c>
      <c r="G3082">
        <v>27.95</v>
      </c>
    </row>
    <row r="3083" spans="1:7">
      <c r="A3083" s="302" t="s">
        <v>21709</v>
      </c>
      <c r="B3083" s="302" t="s">
        <v>25050</v>
      </c>
      <c r="C3083">
        <v>6</v>
      </c>
      <c r="D3083">
        <v>40</v>
      </c>
      <c r="E3083">
        <v>1</v>
      </c>
      <c r="F3083">
        <v>29.95</v>
      </c>
      <c r="G3083">
        <v>29.05</v>
      </c>
    </row>
    <row r="3084" spans="1:7">
      <c r="A3084" s="302" t="s">
        <v>21710</v>
      </c>
      <c r="B3084" s="302" t="s">
        <v>25051</v>
      </c>
      <c r="C3084">
        <v>6</v>
      </c>
      <c r="D3084">
        <v>46</v>
      </c>
      <c r="E3084">
        <v>0.7</v>
      </c>
      <c r="F3084">
        <v>18</v>
      </c>
      <c r="G3084">
        <v>18</v>
      </c>
    </row>
    <row r="3085" spans="1:7">
      <c r="A3085" s="302" t="s">
        <v>27807</v>
      </c>
      <c r="B3085" s="302" t="s">
        <v>27808</v>
      </c>
      <c r="C3085">
        <v>6</v>
      </c>
      <c r="D3085">
        <v>46</v>
      </c>
      <c r="E3085">
        <v>0.7</v>
      </c>
      <c r="F3085">
        <v>20</v>
      </c>
      <c r="G3085">
        <v>20</v>
      </c>
    </row>
    <row r="3086" spans="1:7">
      <c r="A3086" s="302" t="s">
        <v>21711</v>
      </c>
      <c r="B3086" s="302" t="s">
        <v>25052</v>
      </c>
      <c r="C3086">
        <v>6</v>
      </c>
      <c r="D3086">
        <v>48</v>
      </c>
      <c r="E3086">
        <v>0.7</v>
      </c>
      <c r="F3086">
        <v>42.95</v>
      </c>
      <c r="G3086">
        <v>41.66</v>
      </c>
    </row>
    <row r="3087" spans="1:7">
      <c r="A3087" s="302" t="s">
        <v>21712</v>
      </c>
      <c r="B3087" s="302" t="s">
        <v>25053</v>
      </c>
      <c r="C3087">
        <v>6</v>
      </c>
      <c r="D3087">
        <v>20</v>
      </c>
      <c r="E3087">
        <v>1</v>
      </c>
      <c r="F3087">
        <v>6.25</v>
      </c>
      <c r="G3087">
        <v>6.06</v>
      </c>
    </row>
    <row r="3088" spans="1:7">
      <c r="A3088" s="302" t="s">
        <v>21713</v>
      </c>
      <c r="B3088" s="302" t="s">
        <v>25054</v>
      </c>
      <c r="C3088">
        <v>6</v>
      </c>
      <c r="D3088">
        <v>43</v>
      </c>
      <c r="E3088">
        <v>0.7</v>
      </c>
      <c r="F3088">
        <v>32.950000000000003</v>
      </c>
      <c r="G3088">
        <v>31.96</v>
      </c>
    </row>
    <row r="3089" spans="1:7">
      <c r="A3089" s="302" t="s">
        <v>21714</v>
      </c>
      <c r="B3089" s="302" t="s">
        <v>25055</v>
      </c>
      <c r="C3089">
        <v>6</v>
      </c>
      <c r="D3089">
        <v>43</v>
      </c>
      <c r="E3089">
        <v>0.7</v>
      </c>
      <c r="F3089">
        <v>27.45</v>
      </c>
      <c r="G3089">
        <v>26.63</v>
      </c>
    </row>
    <row r="3090" spans="1:7">
      <c r="A3090" s="302" t="s">
        <v>21715</v>
      </c>
      <c r="B3090" s="302" t="s">
        <v>25056</v>
      </c>
      <c r="C3090">
        <v>6</v>
      </c>
      <c r="D3090">
        <v>50.6</v>
      </c>
      <c r="E3090">
        <v>0.7</v>
      </c>
      <c r="F3090">
        <v>273.05</v>
      </c>
      <c r="G3090">
        <v>264.86</v>
      </c>
    </row>
    <row r="3091" spans="1:7">
      <c r="A3091" s="302" t="s">
        <v>27809</v>
      </c>
      <c r="B3091" s="302" t="s">
        <v>27810</v>
      </c>
      <c r="C3091">
        <v>6</v>
      </c>
      <c r="D3091">
        <v>46</v>
      </c>
      <c r="E3091">
        <v>0.7</v>
      </c>
      <c r="F3091">
        <v>16.850000000000001</v>
      </c>
      <c r="G3091">
        <v>16.34</v>
      </c>
    </row>
    <row r="3092" spans="1:7">
      <c r="A3092" s="302" t="s">
        <v>21716</v>
      </c>
      <c r="B3092" s="302" t="s">
        <v>25057</v>
      </c>
      <c r="C3092">
        <v>6</v>
      </c>
      <c r="D3092">
        <v>46</v>
      </c>
      <c r="E3092">
        <v>0.7</v>
      </c>
      <c r="F3092">
        <v>30.65</v>
      </c>
      <c r="G3092">
        <v>29.73</v>
      </c>
    </row>
    <row r="3093" spans="1:7">
      <c r="A3093" s="302" t="s">
        <v>27811</v>
      </c>
      <c r="B3093" s="302" t="s">
        <v>27812</v>
      </c>
      <c r="C3093">
        <v>6</v>
      </c>
      <c r="D3093">
        <v>46</v>
      </c>
      <c r="E3093">
        <v>0.35</v>
      </c>
      <c r="F3093">
        <v>20</v>
      </c>
      <c r="G3093">
        <v>20</v>
      </c>
    </row>
    <row r="3094" spans="1:7">
      <c r="A3094" s="302" t="s">
        <v>21717</v>
      </c>
      <c r="B3094" s="302" t="s">
        <v>25058</v>
      </c>
      <c r="C3094">
        <v>6</v>
      </c>
      <c r="D3094">
        <v>46</v>
      </c>
      <c r="E3094">
        <v>0.7</v>
      </c>
      <c r="F3094">
        <v>19</v>
      </c>
      <c r="G3094">
        <v>19</v>
      </c>
    </row>
    <row r="3095" spans="1:7">
      <c r="A3095" s="302" t="s">
        <v>21718</v>
      </c>
      <c r="B3095" s="302" t="s">
        <v>25059</v>
      </c>
      <c r="C3095">
        <v>6</v>
      </c>
      <c r="D3095">
        <v>50</v>
      </c>
      <c r="E3095">
        <v>0.7</v>
      </c>
      <c r="F3095">
        <v>48</v>
      </c>
      <c r="G3095">
        <v>48</v>
      </c>
    </row>
    <row r="3096" spans="1:7">
      <c r="A3096" s="302" t="s">
        <v>21719</v>
      </c>
      <c r="B3096" s="302" t="s">
        <v>25060</v>
      </c>
      <c r="C3096">
        <v>4</v>
      </c>
      <c r="D3096">
        <v>46</v>
      </c>
      <c r="E3096">
        <v>0.7</v>
      </c>
      <c r="F3096">
        <v>19.95</v>
      </c>
      <c r="G3096">
        <v>19.95</v>
      </c>
    </row>
    <row r="3097" spans="1:7">
      <c r="A3097" s="302" t="s">
        <v>21720</v>
      </c>
      <c r="B3097" s="302" t="s">
        <v>25060</v>
      </c>
      <c r="C3097">
        <v>6</v>
      </c>
      <c r="D3097">
        <v>46</v>
      </c>
      <c r="E3097">
        <v>0.7</v>
      </c>
      <c r="F3097">
        <v>18</v>
      </c>
      <c r="G3097">
        <v>18</v>
      </c>
    </row>
    <row r="3098" spans="1:7">
      <c r="A3098" s="302" t="s">
        <v>21721</v>
      </c>
      <c r="B3098" s="302" t="s">
        <v>25061</v>
      </c>
      <c r="C3098">
        <v>6</v>
      </c>
      <c r="D3098">
        <v>50</v>
      </c>
      <c r="E3098">
        <v>0.7</v>
      </c>
      <c r="F3098">
        <v>48.25</v>
      </c>
      <c r="G3098">
        <v>45.84</v>
      </c>
    </row>
    <row r="3099" spans="1:7">
      <c r="A3099" s="302" t="s">
        <v>21722</v>
      </c>
      <c r="B3099" s="302" t="s">
        <v>25062</v>
      </c>
      <c r="C3099">
        <v>6</v>
      </c>
      <c r="D3099">
        <v>50</v>
      </c>
      <c r="E3099">
        <v>1</v>
      </c>
      <c r="F3099">
        <v>7.95</v>
      </c>
      <c r="G3099">
        <v>7.71</v>
      </c>
    </row>
    <row r="3100" spans="1:7">
      <c r="A3100" s="302" t="s">
        <v>27813</v>
      </c>
      <c r="B3100" s="302" t="s">
        <v>27814</v>
      </c>
      <c r="C3100">
        <v>3</v>
      </c>
      <c r="D3100">
        <v>70.7</v>
      </c>
      <c r="E3100">
        <v>0.7</v>
      </c>
      <c r="F3100">
        <v>22.5</v>
      </c>
      <c r="G3100">
        <v>22.5</v>
      </c>
    </row>
    <row r="3101" spans="1:7">
      <c r="A3101" s="302" t="s">
        <v>21723</v>
      </c>
      <c r="B3101" s="302" t="s">
        <v>25063</v>
      </c>
      <c r="C3101">
        <v>6</v>
      </c>
      <c r="D3101">
        <v>40</v>
      </c>
      <c r="E3101">
        <v>1</v>
      </c>
      <c r="F3101">
        <v>7.25</v>
      </c>
      <c r="G3101">
        <v>7.03</v>
      </c>
    </row>
    <row r="3102" spans="1:7">
      <c r="A3102" s="302" t="s">
        <v>21724</v>
      </c>
      <c r="B3102" s="302" t="s">
        <v>25064</v>
      </c>
      <c r="C3102">
        <v>6</v>
      </c>
      <c r="D3102">
        <v>59</v>
      </c>
      <c r="E3102">
        <v>0.7</v>
      </c>
      <c r="F3102">
        <v>7.5</v>
      </c>
      <c r="G3102">
        <v>7.5</v>
      </c>
    </row>
    <row r="3103" spans="1:7">
      <c r="A3103" s="302" t="s">
        <v>21725</v>
      </c>
      <c r="B3103" s="302" t="s">
        <v>25065</v>
      </c>
      <c r="C3103">
        <v>4</v>
      </c>
      <c r="D3103">
        <v>52</v>
      </c>
      <c r="E3103">
        <v>0.7</v>
      </c>
      <c r="F3103">
        <v>39.5</v>
      </c>
      <c r="G3103">
        <v>39.5</v>
      </c>
    </row>
    <row r="3104" spans="1:7">
      <c r="A3104" s="302" t="s">
        <v>21726</v>
      </c>
      <c r="B3104" s="302" t="s">
        <v>25066</v>
      </c>
      <c r="C3104">
        <v>6</v>
      </c>
      <c r="D3104">
        <v>53</v>
      </c>
      <c r="E3104">
        <v>0.7</v>
      </c>
      <c r="F3104">
        <v>38</v>
      </c>
      <c r="G3104">
        <v>38</v>
      </c>
    </row>
    <row r="3105" spans="1:7">
      <c r="A3105" s="302" t="s">
        <v>21727</v>
      </c>
      <c r="B3105" s="302" t="s">
        <v>25067</v>
      </c>
      <c r="C3105">
        <v>6</v>
      </c>
      <c r="D3105">
        <v>45</v>
      </c>
      <c r="E3105">
        <v>0.7</v>
      </c>
      <c r="F3105">
        <v>20.45</v>
      </c>
      <c r="G3105">
        <v>19.84</v>
      </c>
    </row>
    <row r="3106" spans="1:7">
      <c r="A3106" s="302" t="s">
        <v>21728</v>
      </c>
      <c r="B3106" s="302" t="s">
        <v>25068</v>
      </c>
      <c r="C3106">
        <v>6</v>
      </c>
      <c r="D3106">
        <v>50</v>
      </c>
      <c r="E3106">
        <v>0.7</v>
      </c>
      <c r="F3106">
        <v>15.95</v>
      </c>
      <c r="G3106">
        <v>15.47</v>
      </c>
    </row>
    <row r="3107" spans="1:7">
      <c r="A3107" s="302" t="s">
        <v>21729</v>
      </c>
      <c r="B3107" s="302" t="s">
        <v>25069</v>
      </c>
      <c r="C3107">
        <v>6</v>
      </c>
      <c r="D3107">
        <v>40</v>
      </c>
      <c r="E3107">
        <v>0.7</v>
      </c>
      <c r="F3107">
        <v>6.5</v>
      </c>
      <c r="G3107">
        <v>6.5</v>
      </c>
    </row>
    <row r="3108" spans="1:7">
      <c r="A3108" s="302" t="s">
        <v>21730</v>
      </c>
      <c r="B3108" s="302" t="s">
        <v>25070</v>
      </c>
      <c r="C3108">
        <v>6</v>
      </c>
      <c r="D3108">
        <v>50</v>
      </c>
      <c r="E3108">
        <v>0.7</v>
      </c>
      <c r="F3108">
        <v>7.95</v>
      </c>
      <c r="G3108">
        <v>7.71</v>
      </c>
    </row>
    <row r="3109" spans="1:7">
      <c r="A3109" s="302" t="s">
        <v>27815</v>
      </c>
      <c r="B3109" s="302" t="s">
        <v>27816</v>
      </c>
      <c r="C3109">
        <v>6</v>
      </c>
      <c r="D3109">
        <v>55</v>
      </c>
      <c r="E3109">
        <v>1</v>
      </c>
      <c r="F3109">
        <v>13.65</v>
      </c>
      <c r="G3109">
        <v>13.24</v>
      </c>
    </row>
    <row r="3110" spans="1:7">
      <c r="A3110" s="302" t="s">
        <v>21731</v>
      </c>
      <c r="B3110" s="302" t="s">
        <v>25071</v>
      </c>
      <c r="C3110">
        <v>3</v>
      </c>
      <c r="D3110">
        <v>42</v>
      </c>
      <c r="E3110">
        <v>0.7</v>
      </c>
      <c r="F3110">
        <v>53</v>
      </c>
      <c r="G3110">
        <v>53</v>
      </c>
    </row>
    <row r="3111" spans="1:7">
      <c r="A3111" s="302" t="s">
        <v>27817</v>
      </c>
      <c r="B3111" s="302" t="s">
        <v>27818</v>
      </c>
      <c r="C3111">
        <v>6</v>
      </c>
      <c r="D3111">
        <v>45</v>
      </c>
      <c r="E3111">
        <v>0.7</v>
      </c>
      <c r="F3111">
        <v>137.85</v>
      </c>
      <c r="G3111">
        <v>133.71</v>
      </c>
    </row>
    <row r="3112" spans="1:7">
      <c r="A3112" s="302" t="s">
        <v>21732</v>
      </c>
      <c r="B3112" s="302" t="s">
        <v>25072</v>
      </c>
      <c r="C3112">
        <v>6</v>
      </c>
      <c r="D3112">
        <v>42</v>
      </c>
      <c r="E3112">
        <v>0.7</v>
      </c>
      <c r="F3112">
        <v>60</v>
      </c>
      <c r="G3112">
        <v>60</v>
      </c>
    </row>
    <row r="3113" spans="1:7">
      <c r="A3113" s="302" t="s">
        <v>21733</v>
      </c>
      <c r="B3113" s="302" t="s">
        <v>25073</v>
      </c>
      <c r="C3113">
        <v>6</v>
      </c>
      <c r="D3113">
        <v>40</v>
      </c>
      <c r="E3113">
        <v>0.7</v>
      </c>
      <c r="F3113">
        <v>22</v>
      </c>
      <c r="G3113">
        <v>22</v>
      </c>
    </row>
    <row r="3114" spans="1:7">
      <c r="A3114" s="302" t="s">
        <v>21734</v>
      </c>
      <c r="B3114" s="302" t="s">
        <v>25074</v>
      </c>
      <c r="C3114">
        <v>6</v>
      </c>
      <c r="D3114">
        <v>40</v>
      </c>
      <c r="E3114">
        <v>0.7</v>
      </c>
      <c r="F3114">
        <v>19.850000000000001</v>
      </c>
      <c r="G3114">
        <v>19.25</v>
      </c>
    </row>
    <row r="3115" spans="1:7">
      <c r="A3115" s="302" t="s">
        <v>27819</v>
      </c>
      <c r="B3115" s="302" t="s">
        <v>27820</v>
      </c>
      <c r="C3115">
        <v>6</v>
      </c>
      <c r="D3115">
        <v>40</v>
      </c>
      <c r="E3115">
        <v>0.7</v>
      </c>
      <c r="F3115">
        <v>6.95</v>
      </c>
      <c r="G3115">
        <v>6.95</v>
      </c>
    </row>
    <row r="3116" spans="1:7">
      <c r="A3116" s="302" t="s">
        <v>21735</v>
      </c>
      <c r="B3116" s="302" t="s">
        <v>25075</v>
      </c>
      <c r="C3116">
        <v>6</v>
      </c>
      <c r="D3116">
        <v>40</v>
      </c>
      <c r="E3116">
        <v>0.7</v>
      </c>
      <c r="F3116">
        <v>9.25</v>
      </c>
      <c r="G3116">
        <v>9.25</v>
      </c>
    </row>
    <row r="3117" spans="1:7">
      <c r="A3117" s="302" t="s">
        <v>21736</v>
      </c>
      <c r="B3117" s="302" t="s">
        <v>25076</v>
      </c>
      <c r="C3117">
        <v>6</v>
      </c>
      <c r="D3117">
        <v>31</v>
      </c>
      <c r="E3117">
        <v>0.5</v>
      </c>
      <c r="F3117">
        <v>20.95</v>
      </c>
      <c r="G3117">
        <v>20.32</v>
      </c>
    </row>
    <row r="3118" spans="1:7">
      <c r="A3118" s="302" t="s">
        <v>27821</v>
      </c>
      <c r="B3118" s="302" t="s">
        <v>27822</v>
      </c>
      <c r="C3118">
        <v>6</v>
      </c>
      <c r="D3118">
        <v>68</v>
      </c>
      <c r="E3118">
        <v>0.7</v>
      </c>
      <c r="F3118">
        <v>15.45</v>
      </c>
      <c r="G3118">
        <v>14.99</v>
      </c>
    </row>
    <row r="3119" spans="1:7">
      <c r="A3119" s="302" t="s">
        <v>21737</v>
      </c>
      <c r="B3119" s="302" t="s">
        <v>25077</v>
      </c>
      <c r="C3119">
        <v>6</v>
      </c>
      <c r="D3119">
        <v>14.9</v>
      </c>
      <c r="E3119">
        <v>0.7</v>
      </c>
      <c r="F3119">
        <v>4.5</v>
      </c>
      <c r="G3119">
        <v>4.5</v>
      </c>
    </row>
    <row r="3120" spans="1:7">
      <c r="A3120" s="302" t="s">
        <v>21738</v>
      </c>
      <c r="B3120" s="302" t="s">
        <v>25078</v>
      </c>
      <c r="C3120">
        <v>6</v>
      </c>
      <c r="D3120">
        <v>30</v>
      </c>
      <c r="E3120">
        <v>1</v>
      </c>
      <c r="F3120">
        <v>4.1500000000000004</v>
      </c>
      <c r="G3120">
        <v>4.03</v>
      </c>
    </row>
    <row r="3121" spans="1:7">
      <c r="A3121" s="302" t="s">
        <v>21739</v>
      </c>
      <c r="B3121" s="302" t="s">
        <v>25079</v>
      </c>
      <c r="C3121">
        <v>8</v>
      </c>
      <c r="D3121">
        <v>30</v>
      </c>
      <c r="E3121">
        <v>0.2</v>
      </c>
      <c r="F3121">
        <v>2.0499999999999998</v>
      </c>
      <c r="G3121">
        <v>1.99</v>
      </c>
    </row>
    <row r="3122" spans="1:7">
      <c r="A3122" s="302" t="s">
        <v>21740</v>
      </c>
      <c r="B3122" s="302" t="s">
        <v>25080</v>
      </c>
      <c r="C3122">
        <v>6</v>
      </c>
      <c r="D3122">
        <v>30</v>
      </c>
      <c r="E3122">
        <v>0.7</v>
      </c>
      <c r="F3122">
        <v>4</v>
      </c>
      <c r="G3122">
        <v>4</v>
      </c>
    </row>
    <row r="3123" spans="1:7">
      <c r="A3123" s="302" t="s">
        <v>21741</v>
      </c>
      <c r="B3123" s="302" t="s">
        <v>25081</v>
      </c>
      <c r="C3123">
        <v>6</v>
      </c>
      <c r="D3123">
        <v>14.9</v>
      </c>
      <c r="E3123">
        <v>0.7</v>
      </c>
      <c r="F3123">
        <v>5.25</v>
      </c>
      <c r="G3123">
        <v>5.09</v>
      </c>
    </row>
    <row r="3124" spans="1:7">
      <c r="A3124" s="302" t="s">
        <v>27823</v>
      </c>
      <c r="B3124" s="302" t="s">
        <v>27824</v>
      </c>
      <c r="C3124">
        <v>12</v>
      </c>
      <c r="D3124">
        <v>35</v>
      </c>
      <c r="E3124">
        <v>0.14000000000000001</v>
      </c>
      <c r="F3124">
        <v>7.25</v>
      </c>
      <c r="G3124">
        <v>7.03</v>
      </c>
    </row>
    <row r="3125" spans="1:7">
      <c r="A3125" s="302" t="s">
        <v>21742</v>
      </c>
      <c r="B3125" s="302" t="s">
        <v>25082</v>
      </c>
      <c r="C3125">
        <v>6</v>
      </c>
      <c r="D3125">
        <v>40</v>
      </c>
      <c r="E3125">
        <v>0.5</v>
      </c>
      <c r="F3125">
        <v>15.15</v>
      </c>
      <c r="G3125">
        <v>14.7</v>
      </c>
    </row>
    <row r="3126" spans="1:7">
      <c r="A3126" s="302" t="s">
        <v>21743</v>
      </c>
      <c r="B3126" s="302" t="s">
        <v>25083</v>
      </c>
      <c r="C3126">
        <v>6</v>
      </c>
      <c r="D3126">
        <v>21</v>
      </c>
      <c r="E3126">
        <v>0.7</v>
      </c>
      <c r="F3126">
        <v>7.45</v>
      </c>
      <c r="G3126">
        <v>7.45</v>
      </c>
    </row>
    <row r="3127" spans="1:7">
      <c r="A3127" s="302" t="s">
        <v>27825</v>
      </c>
      <c r="B3127" s="302" t="s">
        <v>27826</v>
      </c>
      <c r="C3127">
        <v>6</v>
      </c>
      <c r="D3127">
        <v>21</v>
      </c>
      <c r="E3127">
        <v>1</v>
      </c>
      <c r="F3127">
        <v>7.25</v>
      </c>
      <c r="G3127">
        <v>7.25</v>
      </c>
    </row>
    <row r="3128" spans="1:7">
      <c r="A3128" s="302" t="s">
        <v>27827</v>
      </c>
      <c r="B3128" s="302" t="s">
        <v>27828</v>
      </c>
      <c r="C3128">
        <v>6</v>
      </c>
      <c r="D3128">
        <v>18</v>
      </c>
      <c r="E3128">
        <v>1</v>
      </c>
      <c r="F3128">
        <v>6.45</v>
      </c>
      <c r="G3128">
        <v>6.45</v>
      </c>
    </row>
    <row r="3129" spans="1:7">
      <c r="A3129" s="302" t="s">
        <v>27829</v>
      </c>
      <c r="B3129" s="302" t="s">
        <v>27830</v>
      </c>
      <c r="C3129">
        <v>6</v>
      </c>
      <c r="D3129">
        <v>46</v>
      </c>
      <c r="E3129">
        <v>0.5</v>
      </c>
      <c r="F3129">
        <v>21.45</v>
      </c>
      <c r="G3129">
        <v>20.81</v>
      </c>
    </row>
    <row r="3130" spans="1:7">
      <c r="A3130" s="302" t="s">
        <v>21744</v>
      </c>
      <c r="B3130" s="302" t="s">
        <v>25084</v>
      </c>
      <c r="C3130">
        <v>6</v>
      </c>
      <c r="D3130">
        <v>40</v>
      </c>
      <c r="E3130">
        <v>0.7</v>
      </c>
      <c r="F3130">
        <v>22.25</v>
      </c>
      <c r="G3130">
        <v>21.58</v>
      </c>
    </row>
    <row r="3131" spans="1:7">
      <c r="A3131" s="302" t="s">
        <v>21745</v>
      </c>
      <c r="B3131" s="302" t="s">
        <v>25085</v>
      </c>
      <c r="C3131">
        <v>6</v>
      </c>
      <c r="D3131">
        <v>42.3</v>
      </c>
      <c r="E3131">
        <v>0.7</v>
      </c>
      <c r="F3131">
        <v>35</v>
      </c>
      <c r="G3131">
        <v>35</v>
      </c>
    </row>
    <row r="3132" spans="1:7">
      <c r="A3132" s="302" t="s">
        <v>27831</v>
      </c>
      <c r="B3132" s="302" t="s">
        <v>27832</v>
      </c>
      <c r="C3132">
        <v>3</v>
      </c>
      <c r="D3132">
        <v>41.8</v>
      </c>
      <c r="E3132">
        <v>0.7</v>
      </c>
      <c r="F3132">
        <v>115.85</v>
      </c>
      <c r="G3132">
        <v>112.37</v>
      </c>
    </row>
    <row r="3133" spans="1:7">
      <c r="A3133" s="302" t="s">
        <v>21746</v>
      </c>
      <c r="B3133" s="302" t="s">
        <v>25086</v>
      </c>
      <c r="C3133">
        <v>6</v>
      </c>
      <c r="D3133">
        <v>40</v>
      </c>
      <c r="E3133">
        <v>0.7</v>
      </c>
      <c r="F3133">
        <v>13</v>
      </c>
      <c r="G3133">
        <v>13</v>
      </c>
    </row>
    <row r="3134" spans="1:7">
      <c r="A3134" s="302" t="s">
        <v>27833</v>
      </c>
      <c r="B3134" s="302" t="s">
        <v>27834</v>
      </c>
      <c r="C3134">
        <v>6</v>
      </c>
      <c r="D3134">
        <v>42</v>
      </c>
      <c r="E3134">
        <v>0.7</v>
      </c>
      <c r="F3134">
        <v>15.95</v>
      </c>
      <c r="G3134">
        <v>15.47</v>
      </c>
    </row>
    <row r="3135" spans="1:7">
      <c r="A3135" s="302" t="s">
        <v>21747</v>
      </c>
      <c r="B3135" s="302" t="s">
        <v>25087</v>
      </c>
      <c r="C3135">
        <v>12</v>
      </c>
      <c r="D3135">
        <v>25</v>
      </c>
      <c r="E3135">
        <v>1</v>
      </c>
      <c r="F3135">
        <v>7.55</v>
      </c>
      <c r="G3135">
        <v>7.55</v>
      </c>
    </row>
    <row r="3136" spans="1:7">
      <c r="A3136" s="302" t="s">
        <v>27835</v>
      </c>
      <c r="B3136" s="302" t="s">
        <v>27836</v>
      </c>
      <c r="C3136">
        <v>6</v>
      </c>
      <c r="D3136">
        <v>12</v>
      </c>
      <c r="E3136">
        <v>0.75</v>
      </c>
      <c r="F3136">
        <v>33</v>
      </c>
      <c r="G3136">
        <v>33</v>
      </c>
    </row>
    <row r="3137" spans="1:7">
      <c r="A3137" s="302" t="s">
        <v>27837</v>
      </c>
      <c r="B3137" s="302" t="s">
        <v>27838</v>
      </c>
      <c r="C3137">
        <v>6</v>
      </c>
      <c r="D3137">
        <v>12</v>
      </c>
      <c r="E3137">
        <v>0.75</v>
      </c>
      <c r="F3137">
        <v>23</v>
      </c>
      <c r="G3137">
        <v>23</v>
      </c>
    </row>
    <row r="3138" spans="1:7">
      <c r="A3138" s="302" t="s">
        <v>27839</v>
      </c>
      <c r="B3138" s="302" t="s">
        <v>27840</v>
      </c>
      <c r="C3138">
        <v>6</v>
      </c>
      <c r="D3138">
        <v>37.5</v>
      </c>
      <c r="E3138">
        <v>0.7</v>
      </c>
      <c r="F3138">
        <v>8.15</v>
      </c>
      <c r="G3138">
        <v>7.91</v>
      </c>
    </row>
    <row r="3139" spans="1:7">
      <c r="A3139" s="302" t="s">
        <v>21748</v>
      </c>
      <c r="B3139" s="302" t="s">
        <v>25088</v>
      </c>
      <c r="C3139">
        <v>6</v>
      </c>
      <c r="D3139">
        <v>37.5</v>
      </c>
      <c r="E3139">
        <v>0.7</v>
      </c>
      <c r="F3139">
        <v>9.9499999999999993</v>
      </c>
      <c r="G3139">
        <v>9.65</v>
      </c>
    </row>
    <row r="3140" spans="1:7">
      <c r="A3140" s="302" t="s">
        <v>21749</v>
      </c>
      <c r="B3140" s="302" t="s">
        <v>25089</v>
      </c>
      <c r="C3140">
        <v>6</v>
      </c>
      <c r="D3140">
        <v>25</v>
      </c>
      <c r="E3140">
        <v>0.5</v>
      </c>
      <c r="F3140">
        <v>12.65</v>
      </c>
      <c r="G3140">
        <v>12.02</v>
      </c>
    </row>
    <row r="3141" spans="1:7">
      <c r="A3141" s="302" t="s">
        <v>21750</v>
      </c>
      <c r="B3141" s="302" t="s">
        <v>25090</v>
      </c>
      <c r="C3141">
        <v>8</v>
      </c>
      <c r="D3141">
        <v>34.17</v>
      </c>
      <c r="E3141">
        <v>0.15</v>
      </c>
      <c r="F3141">
        <v>18.95</v>
      </c>
      <c r="G3141">
        <v>18.38</v>
      </c>
    </row>
    <row r="3142" spans="1:7">
      <c r="A3142" s="302" t="s">
        <v>21751</v>
      </c>
      <c r="B3142" s="302" t="s">
        <v>25091</v>
      </c>
      <c r="C3142">
        <v>6</v>
      </c>
      <c r="D3142">
        <v>40</v>
      </c>
      <c r="E3142">
        <v>0.7</v>
      </c>
      <c r="F3142">
        <v>33</v>
      </c>
      <c r="G3142">
        <v>33</v>
      </c>
    </row>
    <row r="3143" spans="1:7">
      <c r="A3143" s="302" t="s">
        <v>21752</v>
      </c>
      <c r="B3143" s="302" t="s">
        <v>25092</v>
      </c>
      <c r="C3143">
        <v>6</v>
      </c>
      <c r="D3143">
        <v>37.5</v>
      </c>
      <c r="E3143">
        <v>0.7</v>
      </c>
      <c r="F3143">
        <v>8.5</v>
      </c>
      <c r="G3143">
        <v>8.5</v>
      </c>
    </row>
    <row r="3144" spans="1:7">
      <c r="A3144" s="302" t="s">
        <v>21753</v>
      </c>
      <c r="B3144" s="302" t="s">
        <v>25093</v>
      </c>
      <c r="C3144">
        <v>6</v>
      </c>
      <c r="D3144">
        <v>45</v>
      </c>
      <c r="E3144">
        <v>0.7</v>
      </c>
      <c r="F3144">
        <v>90.75</v>
      </c>
      <c r="G3144">
        <v>88.03</v>
      </c>
    </row>
    <row r="3145" spans="1:7">
      <c r="A3145" s="302" t="s">
        <v>21754</v>
      </c>
      <c r="B3145" s="302" t="s">
        <v>25094</v>
      </c>
      <c r="C3145">
        <v>6</v>
      </c>
      <c r="D3145">
        <v>46</v>
      </c>
      <c r="E3145">
        <v>0.7</v>
      </c>
      <c r="F3145">
        <v>79.55</v>
      </c>
      <c r="G3145">
        <v>77.16</v>
      </c>
    </row>
    <row r="3146" spans="1:7">
      <c r="A3146" s="302" t="s">
        <v>21755</v>
      </c>
      <c r="B3146" s="302" t="s">
        <v>25095</v>
      </c>
      <c r="C3146">
        <v>6</v>
      </c>
      <c r="D3146">
        <v>40</v>
      </c>
      <c r="E3146">
        <v>0.7</v>
      </c>
      <c r="F3146">
        <v>85.55</v>
      </c>
      <c r="G3146">
        <v>82.98</v>
      </c>
    </row>
    <row r="3147" spans="1:7">
      <c r="A3147" s="302" t="s">
        <v>21756</v>
      </c>
      <c r="B3147" s="302" t="s">
        <v>25096</v>
      </c>
      <c r="C3147">
        <v>6</v>
      </c>
      <c r="D3147">
        <v>35</v>
      </c>
      <c r="E3147">
        <v>0.7</v>
      </c>
      <c r="F3147">
        <v>8</v>
      </c>
      <c r="G3147">
        <v>8</v>
      </c>
    </row>
    <row r="3148" spans="1:7">
      <c r="A3148" s="302" t="s">
        <v>21757</v>
      </c>
      <c r="B3148" s="302" t="s">
        <v>25097</v>
      </c>
      <c r="C3148">
        <v>6</v>
      </c>
      <c r="D3148">
        <v>35</v>
      </c>
      <c r="E3148">
        <v>0.7</v>
      </c>
      <c r="F3148">
        <v>8.85</v>
      </c>
      <c r="G3148">
        <v>8.41</v>
      </c>
    </row>
    <row r="3149" spans="1:7">
      <c r="A3149" s="302" t="s">
        <v>27841</v>
      </c>
      <c r="B3149" s="302" t="s">
        <v>27842</v>
      </c>
      <c r="C3149">
        <v>6</v>
      </c>
      <c r="D3149">
        <v>17</v>
      </c>
      <c r="E3149">
        <v>0.7</v>
      </c>
      <c r="F3149">
        <v>5.65</v>
      </c>
      <c r="G3149">
        <v>5.65</v>
      </c>
    </row>
    <row r="3150" spans="1:7">
      <c r="A3150" s="302" t="s">
        <v>21758</v>
      </c>
      <c r="B3150" s="302" t="s">
        <v>25098</v>
      </c>
      <c r="C3150">
        <v>6</v>
      </c>
      <c r="D3150">
        <v>17</v>
      </c>
      <c r="E3150">
        <v>1</v>
      </c>
      <c r="F3150">
        <v>6.65</v>
      </c>
      <c r="G3150">
        <v>6.65</v>
      </c>
    </row>
    <row r="3151" spans="1:7">
      <c r="A3151" s="302" t="s">
        <v>21759</v>
      </c>
      <c r="B3151" s="302" t="s">
        <v>25099</v>
      </c>
      <c r="C3151">
        <v>12</v>
      </c>
      <c r="D3151">
        <v>35</v>
      </c>
      <c r="E3151">
        <v>0.7</v>
      </c>
      <c r="F3151">
        <v>6.75</v>
      </c>
      <c r="G3151">
        <v>6.55</v>
      </c>
    </row>
    <row r="3152" spans="1:7">
      <c r="A3152" s="302" t="s">
        <v>21760</v>
      </c>
      <c r="B3152" s="302" t="s">
        <v>25100</v>
      </c>
      <c r="C3152">
        <v>6</v>
      </c>
      <c r="D3152">
        <v>41</v>
      </c>
      <c r="E3152">
        <v>0.7</v>
      </c>
      <c r="F3152">
        <v>9.5500000000000007</v>
      </c>
      <c r="G3152">
        <v>9.26</v>
      </c>
    </row>
    <row r="3153" spans="1:7">
      <c r="A3153" s="302" t="s">
        <v>21761</v>
      </c>
      <c r="B3153" s="302" t="s">
        <v>25101</v>
      </c>
      <c r="C3153">
        <v>6</v>
      </c>
      <c r="D3153">
        <v>47</v>
      </c>
      <c r="E3153">
        <v>0.7</v>
      </c>
      <c r="F3153">
        <v>23.05</v>
      </c>
      <c r="G3153">
        <v>22.36</v>
      </c>
    </row>
    <row r="3154" spans="1:7">
      <c r="A3154" s="302" t="s">
        <v>27843</v>
      </c>
      <c r="B3154" s="302" t="s">
        <v>27844</v>
      </c>
      <c r="C3154">
        <v>3</v>
      </c>
      <c r="D3154">
        <v>40</v>
      </c>
      <c r="E3154">
        <v>0.7</v>
      </c>
      <c r="F3154">
        <v>13</v>
      </c>
      <c r="G3154">
        <v>13</v>
      </c>
    </row>
    <row r="3155" spans="1:7">
      <c r="A3155" s="302" t="s">
        <v>21762</v>
      </c>
      <c r="B3155" s="302" t="s">
        <v>25102</v>
      </c>
      <c r="C3155">
        <v>6</v>
      </c>
      <c r="D3155">
        <v>40</v>
      </c>
      <c r="E3155">
        <v>0.5</v>
      </c>
      <c r="F3155">
        <v>14.65</v>
      </c>
      <c r="G3155">
        <v>13.92</v>
      </c>
    </row>
    <row r="3156" spans="1:7">
      <c r="A3156" s="302" t="s">
        <v>21763</v>
      </c>
      <c r="B3156" s="302" t="s">
        <v>25103</v>
      </c>
      <c r="C3156">
        <v>6</v>
      </c>
      <c r="D3156">
        <v>41.2</v>
      </c>
      <c r="E3156">
        <v>0.7</v>
      </c>
      <c r="F3156">
        <v>6.95</v>
      </c>
      <c r="G3156">
        <v>6.74</v>
      </c>
    </row>
    <row r="3157" spans="1:7">
      <c r="A3157" s="302" t="s">
        <v>27845</v>
      </c>
      <c r="B3157" s="302" t="s">
        <v>27846</v>
      </c>
      <c r="C3157">
        <v>6</v>
      </c>
      <c r="D3157">
        <v>40</v>
      </c>
      <c r="E3157">
        <v>0.7</v>
      </c>
      <c r="F3157">
        <v>11.45</v>
      </c>
      <c r="G3157">
        <v>11.45</v>
      </c>
    </row>
    <row r="3158" spans="1:7">
      <c r="A3158" s="302" t="s">
        <v>21764</v>
      </c>
      <c r="B3158" s="302" t="s">
        <v>25104</v>
      </c>
      <c r="C3158">
        <v>6</v>
      </c>
      <c r="D3158">
        <v>40</v>
      </c>
      <c r="E3158">
        <v>0.7</v>
      </c>
      <c r="F3158">
        <v>9.15</v>
      </c>
      <c r="G3158">
        <v>9.15</v>
      </c>
    </row>
    <row r="3159" spans="1:7">
      <c r="A3159" s="302" t="s">
        <v>27847</v>
      </c>
      <c r="B3159" s="302" t="s">
        <v>27848</v>
      </c>
      <c r="C3159">
        <v>6</v>
      </c>
      <c r="D3159">
        <v>40</v>
      </c>
      <c r="E3159">
        <v>0.7</v>
      </c>
      <c r="F3159">
        <v>14.45</v>
      </c>
      <c r="G3159">
        <v>14.02</v>
      </c>
    </row>
    <row r="3160" spans="1:7">
      <c r="A3160" s="302" t="s">
        <v>21765</v>
      </c>
      <c r="B3160" s="302" t="s">
        <v>25105</v>
      </c>
      <c r="C3160">
        <v>6</v>
      </c>
      <c r="D3160">
        <v>69</v>
      </c>
      <c r="E3160">
        <v>0.7</v>
      </c>
      <c r="F3160">
        <v>10.75</v>
      </c>
      <c r="G3160">
        <v>10.75</v>
      </c>
    </row>
    <row r="3161" spans="1:7">
      <c r="A3161" s="302" t="s">
        <v>27849</v>
      </c>
      <c r="B3161" s="302" t="s">
        <v>27850</v>
      </c>
      <c r="C3161">
        <v>6</v>
      </c>
      <c r="D3161">
        <v>40</v>
      </c>
      <c r="E3161">
        <v>0.7</v>
      </c>
      <c r="F3161">
        <v>13.15</v>
      </c>
      <c r="G3161">
        <v>13.15</v>
      </c>
    </row>
    <row r="3162" spans="1:7">
      <c r="A3162" s="302" t="s">
        <v>27851</v>
      </c>
      <c r="B3162" s="302" t="s">
        <v>27852</v>
      </c>
      <c r="C3162">
        <v>6</v>
      </c>
      <c r="D3162">
        <v>43</v>
      </c>
      <c r="E3162">
        <v>0.7</v>
      </c>
      <c r="F3162">
        <v>13.75</v>
      </c>
      <c r="G3162">
        <v>13.34</v>
      </c>
    </row>
    <row r="3163" spans="1:7">
      <c r="A3163" s="302" t="s">
        <v>27853</v>
      </c>
      <c r="B3163" s="302" t="s">
        <v>27854</v>
      </c>
      <c r="C3163">
        <v>12</v>
      </c>
      <c r="D3163">
        <v>40</v>
      </c>
      <c r="E3163">
        <v>0.2</v>
      </c>
      <c r="F3163">
        <v>7</v>
      </c>
      <c r="G3163">
        <v>7</v>
      </c>
    </row>
    <row r="3164" spans="1:7">
      <c r="A3164" s="302" t="s">
        <v>21766</v>
      </c>
      <c r="B3164" s="302" t="s">
        <v>25106</v>
      </c>
      <c r="C3164">
        <v>6</v>
      </c>
      <c r="D3164">
        <v>40</v>
      </c>
      <c r="E3164">
        <v>0.7</v>
      </c>
      <c r="F3164">
        <v>13.95</v>
      </c>
      <c r="G3164">
        <v>13.95</v>
      </c>
    </row>
    <row r="3165" spans="1:7">
      <c r="A3165" s="302" t="s">
        <v>21767</v>
      </c>
      <c r="B3165" s="302" t="s">
        <v>25107</v>
      </c>
      <c r="C3165">
        <v>6</v>
      </c>
      <c r="D3165">
        <v>39</v>
      </c>
      <c r="E3165">
        <v>0.7</v>
      </c>
      <c r="F3165">
        <v>11.65</v>
      </c>
      <c r="G3165">
        <v>11.3</v>
      </c>
    </row>
    <row r="3166" spans="1:7">
      <c r="A3166" s="302" t="s">
        <v>27855</v>
      </c>
      <c r="B3166" s="302" t="s">
        <v>27856</v>
      </c>
      <c r="C3166">
        <v>36</v>
      </c>
      <c r="D3166">
        <v>37.5</v>
      </c>
      <c r="E3166">
        <v>0.2</v>
      </c>
      <c r="F3166">
        <v>1.25</v>
      </c>
      <c r="G3166">
        <v>1.21</v>
      </c>
    </row>
    <row r="3167" spans="1:7">
      <c r="A3167" s="302" t="s">
        <v>21768</v>
      </c>
      <c r="B3167" s="302" t="s">
        <v>25108</v>
      </c>
      <c r="C3167">
        <v>6</v>
      </c>
      <c r="D3167">
        <v>37.5</v>
      </c>
      <c r="E3167">
        <v>0.7</v>
      </c>
      <c r="F3167">
        <v>5.75</v>
      </c>
      <c r="G3167">
        <v>5.58</v>
      </c>
    </row>
    <row r="3168" spans="1:7">
      <c r="A3168" s="302" t="s">
        <v>21769</v>
      </c>
      <c r="B3168" s="302" t="s">
        <v>25109</v>
      </c>
      <c r="C3168">
        <v>6</v>
      </c>
      <c r="D3168">
        <v>37.5</v>
      </c>
      <c r="E3168">
        <v>0.7</v>
      </c>
      <c r="F3168">
        <v>5.75</v>
      </c>
      <c r="G3168">
        <v>5.58</v>
      </c>
    </row>
    <row r="3169" spans="1:7">
      <c r="A3169" s="302" t="s">
        <v>21770</v>
      </c>
      <c r="B3169" s="302" t="s">
        <v>25110</v>
      </c>
      <c r="C3169">
        <v>8</v>
      </c>
      <c r="D3169">
        <v>37.5</v>
      </c>
      <c r="E3169">
        <v>0.2</v>
      </c>
      <c r="F3169">
        <v>1.55</v>
      </c>
      <c r="G3169">
        <v>1.5</v>
      </c>
    </row>
    <row r="3170" spans="1:7">
      <c r="A3170" s="302" t="s">
        <v>21771</v>
      </c>
      <c r="B3170" s="302" t="s">
        <v>25111</v>
      </c>
      <c r="C3170">
        <v>6</v>
      </c>
      <c r="D3170">
        <v>37.5</v>
      </c>
      <c r="E3170">
        <v>0.7</v>
      </c>
      <c r="F3170">
        <v>5.75</v>
      </c>
      <c r="G3170">
        <v>5.58</v>
      </c>
    </row>
    <row r="3171" spans="1:7">
      <c r="A3171" s="302" t="s">
        <v>21772</v>
      </c>
      <c r="B3171" s="302" t="s">
        <v>25112</v>
      </c>
      <c r="C3171">
        <v>6</v>
      </c>
      <c r="D3171">
        <v>18</v>
      </c>
      <c r="E3171">
        <v>0.7</v>
      </c>
      <c r="F3171">
        <v>4.75</v>
      </c>
      <c r="G3171">
        <v>4.6100000000000003</v>
      </c>
    </row>
    <row r="3172" spans="1:7">
      <c r="A3172" s="302" t="s">
        <v>21773</v>
      </c>
      <c r="B3172" s="302" t="s">
        <v>25113</v>
      </c>
      <c r="C3172">
        <v>6</v>
      </c>
      <c r="D3172">
        <v>37.5</v>
      </c>
      <c r="E3172">
        <v>0.7</v>
      </c>
      <c r="F3172">
        <v>5.65</v>
      </c>
      <c r="G3172">
        <v>5.48</v>
      </c>
    </row>
    <row r="3173" spans="1:7">
      <c r="A3173" s="302" t="s">
        <v>21774</v>
      </c>
      <c r="B3173" s="302" t="s">
        <v>25114</v>
      </c>
      <c r="C3173">
        <v>6</v>
      </c>
      <c r="D3173">
        <v>12</v>
      </c>
      <c r="E3173">
        <v>0.75</v>
      </c>
      <c r="F3173">
        <v>35.85</v>
      </c>
      <c r="G3173">
        <v>35.85</v>
      </c>
    </row>
    <row r="3174" spans="1:7">
      <c r="A3174" s="302" t="s">
        <v>21775</v>
      </c>
      <c r="B3174" s="302" t="s">
        <v>25115</v>
      </c>
      <c r="C3174">
        <v>6</v>
      </c>
      <c r="D3174">
        <v>12.5</v>
      </c>
      <c r="E3174">
        <v>0.75</v>
      </c>
      <c r="F3174">
        <v>27.95</v>
      </c>
      <c r="G3174">
        <v>27.95</v>
      </c>
    </row>
    <row r="3175" spans="1:7">
      <c r="A3175" s="302" t="s">
        <v>27857</v>
      </c>
      <c r="B3175" s="302" t="s">
        <v>27858</v>
      </c>
      <c r="C3175">
        <v>12</v>
      </c>
      <c r="D3175">
        <v>12.5</v>
      </c>
      <c r="E3175">
        <v>0.37</v>
      </c>
      <c r="F3175">
        <v>16.45</v>
      </c>
      <c r="G3175">
        <v>16.45</v>
      </c>
    </row>
    <row r="3176" spans="1:7">
      <c r="A3176" s="302" t="s">
        <v>27859</v>
      </c>
      <c r="B3176" s="302" t="s">
        <v>27860</v>
      </c>
      <c r="C3176">
        <v>6</v>
      </c>
      <c r="D3176">
        <v>40</v>
      </c>
      <c r="E3176">
        <v>0.5</v>
      </c>
      <c r="F3176">
        <v>9.65</v>
      </c>
      <c r="G3176">
        <v>9.65</v>
      </c>
    </row>
    <row r="3177" spans="1:7">
      <c r="A3177" s="302" t="s">
        <v>21776</v>
      </c>
      <c r="B3177" s="302" t="s">
        <v>25116</v>
      </c>
      <c r="C3177">
        <v>6</v>
      </c>
      <c r="D3177">
        <v>57.1</v>
      </c>
      <c r="E3177">
        <v>0.7</v>
      </c>
      <c r="F3177">
        <v>46.75</v>
      </c>
      <c r="G3177">
        <v>45.35</v>
      </c>
    </row>
    <row r="3178" spans="1:7">
      <c r="A3178" s="302" t="s">
        <v>21777</v>
      </c>
      <c r="B3178" s="302" t="s">
        <v>25117</v>
      </c>
      <c r="C3178">
        <v>9</v>
      </c>
      <c r="D3178">
        <v>40</v>
      </c>
      <c r="E3178">
        <v>0.7</v>
      </c>
      <c r="F3178">
        <v>14</v>
      </c>
      <c r="G3178">
        <v>14</v>
      </c>
    </row>
    <row r="3179" spans="1:7">
      <c r="A3179" s="302" t="s">
        <v>27861</v>
      </c>
      <c r="B3179" s="302" t="s">
        <v>27862</v>
      </c>
      <c r="C3179">
        <v>9</v>
      </c>
      <c r="D3179">
        <v>40</v>
      </c>
      <c r="E3179">
        <v>0.7</v>
      </c>
      <c r="F3179">
        <v>14</v>
      </c>
      <c r="G3179">
        <v>14</v>
      </c>
    </row>
    <row r="3180" spans="1:7">
      <c r="A3180" s="302" t="s">
        <v>21778</v>
      </c>
      <c r="B3180" s="302" t="s">
        <v>25118</v>
      </c>
      <c r="C3180">
        <v>6</v>
      </c>
      <c r="D3180">
        <v>41.5</v>
      </c>
      <c r="E3180">
        <v>0.7</v>
      </c>
      <c r="F3180">
        <v>11.85</v>
      </c>
      <c r="G3180">
        <v>11.49</v>
      </c>
    </row>
    <row r="3181" spans="1:7">
      <c r="A3181" s="302" t="s">
        <v>21779</v>
      </c>
      <c r="B3181" s="302" t="s">
        <v>25119</v>
      </c>
      <c r="C3181">
        <v>6</v>
      </c>
      <c r="D3181">
        <v>28</v>
      </c>
      <c r="E3181">
        <v>0.7</v>
      </c>
      <c r="F3181">
        <v>14.95</v>
      </c>
      <c r="G3181">
        <v>14.2</v>
      </c>
    </row>
    <row r="3182" spans="1:7">
      <c r="A3182" s="302" t="s">
        <v>21780</v>
      </c>
      <c r="B3182" s="302" t="s">
        <v>25120</v>
      </c>
      <c r="C3182">
        <v>6</v>
      </c>
      <c r="D3182">
        <v>4.2</v>
      </c>
      <c r="E3182">
        <v>0.7</v>
      </c>
      <c r="F3182">
        <v>17.25</v>
      </c>
      <c r="G3182">
        <v>16.39</v>
      </c>
    </row>
    <row r="3183" spans="1:7">
      <c r="A3183" s="302" t="s">
        <v>21781</v>
      </c>
      <c r="B3183" s="302" t="s">
        <v>25121</v>
      </c>
      <c r="C3183">
        <v>6</v>
      </c>
      <c r="D3183">
        <v>40</v>
      </c>
      <c r="E3183">
        <v>0.7</v>
      </c>
      <c r="F3183">
        <v>17</v>
      </c>
      <c r="G3183">
        <v>17</v>
      </c>
    </row>
    <row r="3184" spans="1:7">
      <c r="A3184" s="302" t="s">
        <v>21782</v>
      </c>
      <c r="B3184" s="302" t="s">
        <v>25122</v>
      </c>
      <c r="C3184">
        <v>6</v>
      </c>
      <c r="D3184">
        <v>46</v>
      </c>
      <c r="E3184">
        <v>0.7</v>
      </c>
      <c r="F3184">
        <v>36.85</v>
      </c>
      <c r="G3184">
        <v>35.74</v>
      </c>
    </row>
    <row r="3185" spans="1:7">
      <c r="A3185" s="302" t="s">
        <v>21783</v>
      </c>
      <c r="B3185" s="302" t="s">
        <v>25123</v>
      </c>
      <c r="C3185">
        <v>3</v>
      </c>
      <c r="D3185">
        <v>40</v>
      </c>
      <c r="E3185">
        <v>0.7</v>
      </c>
      <c r="F3185">
        <v>26.95</v>
      </c>
      <c r="G3185">
        <v>26.14</v>
      </c>
    </row>
    <row r="3186" spans="1:7">
      <c r="A3186" s="302" t="s">
        <v>21784</v>
      </c>
      <c r="B3186" s="302" t="s">
        <v>25124</v>
      </c>
      <c r="C3186">
        <v>6</v>
      </c>
      <c r="D3186">
        <v>37.5</v>
      </c>
      <c r="E3186">
        <v>0.7</v>
      </c>
      <c r="F3186">
        <v>7.65</v>
      </c>
      <c r="G3186">
        <v>7.42</v>
      </c>
    </row>
    <row r="3187" spans="1:7">
      <c r="A3187" s="302" t="s">
        <v>21785</v>
      </c>
      <c r="B3187" s="302" t="s">
        <v>25125</v>
      </c>
      <c r="C3187">
        <v>6</v>
      </c>
      <c r="D3187">
        <v>40</v>
      </c>
      <c r="E3187">
        <v>0.7</v>
      </c>
      <c r="F3187">
        <v>11.55</v>
      </c>
      <c r="G3187">
        <v>11.2</v>
      </c>
    </row>
    <row r="3188" spans="1:7">
      <c r="A3188" s="302" t="s">
        <v>27863</v>
      </c>
      <c r="B3188" s="302" t="s">
        <v>27864</v>
      </c>
      <c r="C3188">
        <v>6</v>
      </c>
      <c r="D3188">
        <v>40</v>
      </c>
      <c r="E3188">
        <v>0.7</v>
      </c>
      <c r="F3188">
        <v>9</v>
      </c>
      <c r="G3188">
        <v>9</v>
      </c>
    </row>
    <row r="3189" spans="1:7">
      <c r="A3189" s="302" t="s">
        <v>27865</v>
      </c>
      <c r="B3189" s="302" t="s">
        <v>27866</v>
      </c>
      <c r="C3189">
        <v>6</v>
      </c>
      <c r="D3189">
        <v>37.5</v>
      </c>
      <c r="E3189">
        <v>1</v>
      </c>
      <c r="F3189">
        <v>1.75</v>
      </c>
      <c r="G3189">
        <v>1.7</v>
      </c>
    </row>
    <row r="3190" spans="1:7">
      <c r="A3190" s="302" t="s">
        <v>21786</v>
      </c>
      <c r="B3190" s="302" t="s">
        <v>25126</v>
      </c>
      <c r="C3190">
        <v>6</v>
      </c>
      <c r="D3190">
        <v>40</v>
      </c>
      <c r="E3190">
        <v>0.7</v>
      </c>
      <c r="F3190">
        <v>20.95</v>
      </c>
      <c r="G3190">
        <v>20.32</v>
      </c>
    </row>
    <row r="3191" spans="1:7">
      <c r="A3191" s="302" t="s">
        <v>21787</v>
      </c>
      <c r="B3191" s="302" t="s">
        <v>25127</v>
      </c>
      <c r="C3191">
        <v>6</v>
      </c>
      <c r="D3191">
        <v>40.5</v>
      </c>
      <c r="E3191">
        <v>0.7</v>
      </c>
      <c r="F3191">
        <v>18.95</v>
      </c>
      <c r="G3191">
        <v>18.38</v>
      </c>
    </row>
    <row r="3192" spans="1:7">
      <c r="A3192" s="302" t="s">
        <v>27867</v>
      </c>
      <c r="B3192" s="302" t="s">
        <v>27868</v>
      </c>
      <c r="C3192">
        <v>12</v>
      </c>
      <c r="D3192">
        <v>40.700000000000003</v>
      </c>
      <c r="E3192">
        <v>0.7</v>
      </c>
      <c r="F3192">
        <v>14.75</v>
      </c>
      <c r="G3192">
        <v>14.31</v>
      </c>
    </row>
    <row r="3193" spans="1:7">
      <c r="A3193" s="302" t="s">
        <v>21788</v>
      </c>
      <c r="B3193" s="302" t="s">
        <v>25128</v>
      </c>
      <c r="C3193">
        <v>22</v>
      </c>
      <c r="D3193">
        <v>50.66</v>
      </c>
      <c r="E3193">
        <v>0.15</v>
      </c>
      <c r="F3193">
        <v>17.55</v>
      </c>
      <c r="G3193">
        <v>16.670000000000002</v>
      </c>
    </row>
    <row r="3194" spans="1:7">
      <c r="A3194" s="302" t="s">
        <v>27869</v>
      </c>
      <c r="B3194" s="302" t="s">
        <v>27870</v>
      </c>
      <c r="C3194">
        <v>6</v>
      </c>
      <c r="D3194">
        <v>40</v>
      </c>
      <c r="E3194">
        <v>0.7</v>
      </c>
      <c r="F3194">
        <v>14.25</v>
      </c>
      <c r="G3194">
        <v>13.82</v>
      </c>
    </row>
    <row r="3195" spans="1:7">
      <c r="A3195" s="302" t="s">
        <v>21789</v>
      </c>
      <c r="B3195" s="302" t="s">
        <v>25129</v>
      </c>
      <c r="C3195">
        <v>6</v>
      </c>
      <c r="D3195">
        <v>40</v>
      </c>
      <c r="E3195">
        <v>1</v>
      </c>
      <c r="F3195">
        <v>17.45</v>
      </c>
      <c r="G3195">
        <v>16.93</v>
      </c>
    </row>
    <row r="3196" spans="1:7">
      <c r="A3196" s="302" t="s">
        <v>21790</v>
      </c>
      <c r="B3196" s="302" t="s">
        <v>25130</v>
      </c>
      <c r="C3196">
        <v>6</v>
      </c>
      <c r="D3196">
        <v>40</v>
      </c>
      <c r="E3196">
        <v>0.7</v>
      </c>
      <c r="F3196">
        <v>5.15</v>
      </c>
      <c r="G3196">
        <v>4.8899999999999997</v>
      </c>
    </row>
    <row r="3197" spans="1:7">
      <c r="A3197" s="302" t="s">
        <v>27871</v>
      </c>
      <c r="B3197" s="302" t="s">
        <v>27872</v>
      </c>
      <c r="C3197">
        <v>6</v>
      </c>
      <c r="D3197">
        <v>38</v>
      </c>
      <c r="E3197">
        <v>0.7</v>
      </c>
      <c r="F3197">
        <v>19.649999999999999</v>
      </c>
      <c r="G3197">
        <v>19.059999999999999</v>
      </c>
    </row>
    <row r="3198" spans="1:7">
      <c r="A3198" s="302" t="s">
        <v>21791</v>
      </c>
      <c r="B3198" s="302" t="s">
        <v>25131</v>
      </c>
      <c r="C3198">
        <v>6</v>
      </c>
      <c r="D3198">
        <v>38</v>
      </c>
      <c r="E3198">
        <v>0.7</v>
      </c>
      <c r="F3198">
        <v>16.45</v>
      </c>
      <c r="G3198">
        <v>15.96</v>
      </c>
    </row>
    <row r="3199" spans="1:7">
      <c r="A3199" s="302" t="s">
        <v>21792</v>
      </c>
      <c r="B3199" s="302" t="s">
        <v>25132</v>
      </c>
      <c r="C3199">
        <v>6</v>
      </c>
      <c r="D3199">
        <v>37.5</v>
      </c>
      <c r="E3199">
        <v>0.7</v>
      </c>
      <c r="F3199">
        <v>5.95</v>
      </c>
      <c r="G3199">
        <v>5.77</v>
      </c>
    </row>
    <row r="3200" spans="1:7">
      <c r="A3200" s="302" t="s">
        <v>21793</v>
      </c>
      <c r="B3200" s="302" t="s">
        <v>25133</v>
      </c>
      <c r="C3200">
        <v>6</v>
      </c>
      <c r="D3200">
        <v>53.5</v>
      </c>
      <c r="E3200">
        <v>0.7</v>
      </c>
      <c r="F3200">
        <v>28.45</v>
      </c>
      <c r="G3200">
        <v>27.6</v>
      </c>
    </row>
    <row r="3201" spans="1:7">
      <c r="A3201" s="302" t="s">
        <v>21794</v>
      </c>
      <c r="B3201" s="302" t="s">
        <v>25134</v>
      </c>
      <c r="C3201">
        <v>6</v>
      </c>
      <c r="D3201">
        <v>57.1</v>
      </c>
      <c r="E3201">
        <v>0.7</v>
      </c>
      <c r="F3201">
        <v>11.35</v>
      </c>
      <c r="G3201">
        <v>11.01</v>
      </c>
    </row>
    <row r="3202" spans="1:7">
      <c r="A3202" s="302" t="s">
        <v>21795</v>
      </c>
      <c r="B3202" s="302" t="s">
        <v>25135</v>
      </c>
      <c r="C3202">
        <v>6</v>
      </c>
      <c r="D3202">
        <v>43</v>
      </c>
      <c r="E3202">
        <v>0.7</v>
      </c>
      <c r="F3202">
        <v>11.15</v>
      </c>
      <c r="G3202">
        <v>10.59</v>
      </c>
    </row>
    <row r="3203" spans="1:7">
      <c r="A3203" s="302" t="s">
        <v>21796</v>
      </c>
      <c r="B3203" s="302" t="s">
        <v>25136</v>
      </c>
      <c r="C3203">
        <v>6</v>
      </c>
      <c r="D3203">
        <v>30</v>
      </c>
      <c r="E3203">
        <v>0.7</v>
      </c>
      <c r="F3203">
        <v>13.45</v>
      </c>
      <c r="G3203">
        <v>13.05</v>
      </c>
    </row>
    <row r="3204" spans="1:7">
      <c r="A3204" s="302" t="s">
        <v>21797</v>
      </c>
      <c r="B3204" s="302" t="s">
        <v>25137</v>
      </c>
      <c r="C3204">
        <v>6</v>
      </c>
      <c r="D3204">
        <v>16.600000000000001</v>
      </c>
      <c r="E3204">
        <v>1</v>
      </c>
      <c r="F3204">
        <v>3</v>
      </c>
      <c r="G3204">
        <v>3</v>
      </c>
    </row>
    <row r="3205" spans="1:7">
      <c r="A3205" s="302" t="s">
        <v>21798</v>
      </c>
      <c r="B3205" s="302" t="s">
        <v>25138</v>
      </c>
      <c r="C3205">
        <v>6</v>
      </c>
      <c r="D3205">
        <v>17.5</v>
      </c>
      <c r="E3205">
        <v>0.7</v>
      </c>
      <c r="F3205">
        <v>2.35</v>
      </c>
      <c r="G3205">
        <v>2.2799999999999998</v>
      </c>
    </row>
    <row r="3206" spans="1:7">
      <c r="A3206" s="302" t="s">
        <v>21799</v>
      </c>
      <c r="B3206" s="302" t="s">
        <v>25139</v>
      </c>
      <c r="C3206">
        <v>6</v>
      </c>
      <c r="D3206">
        <v>17.5</v>
      </c>
      <c r="E3206">
        <v>0.7</v>
      </c>
      <c r="F3206">
        <v>2.75</v>
      </c>
      <c r="G3206">
        <v>2.61</v>
      </c>
    </row>
    <row r="3207" spans="1:7">
      <c r="A3207" s="302" t="s">
        <v>21800</v>
      </c>
      <c r="B3207" s="302" t="s">
        <v>25140</v>
      </c>
      <c r="C3207">
        <v>6</v>
      </c>
      <c r="D3207">
        <v>38</v>
      </c>
      <c r="E3207">
        <v>0.5</v>
      </c>
      <c r="F3207">
        <v>20.75</v>
      </c>
      <c r="G3207">
        <v>20.13</v>
      </c>
    </row>
    <row r="3208" spans="1:7">
      <c r="A3208" s="302" t="s">
        <v>21801</v>
      </c>
      <c r="B3208" s="302" t="s">
        <v>25141</v>
      </c>
      <c r="C3208">
        <v>6</v>
      </c>
      <c r="D3208">
        <v>54.5</v>
      </c>
      <c r="E3208">
        <v>0.7</v>
      </c>
      <c r="F3208">
        <v>11.45</v>
      </c>
      <c r="G3208">
        <v>11.11</v>
      </c>
    </row>
    <row r="3209" spans="1:7">
      <c r="A3209" s="302" t="s">
        <v>27873</v>
      </c>
      <c r="B3209" s="302" t="s">
        <v>27874</v>
      </c>
      <c r="C3209">
        <v>6</v>
      </c>
      <c r="D3209">
        <v>75.5</v>
      </c>
      <c r="E3209">
        <v>0.7</v>
      </c>
      <c r="F3209">
        <v>12</v>
      </c>
      <c r="G3209">
        <v>12</v>
      </c>
    </row>
    <row r="3210" spans="1:7">
      <c r="A3210" s="302" t="s">
        <v>21802</v>
      </c>
      <c r="B3210" s="302" t="s">
        <v>25142</v>
      </c>
      <c r="C3210">
        <v>6</v>
      </c>
      <c r="D3210">
        <v>16</v>
      </c>
      <c r="E3210">
        <v>0.75</v>
      </c>
      <c r="F3210">
        <v>11.05</v>
      </c>
      <c r="G3210">
        <v>10.72</v>
      </c>
    </row>
    <row r="3211" spans="1:7">
      <c r="A3211" s="302" t="s">
        <v>21803</v>
      </c>
      <c r="B3211" s="302" t="s">
        <v>25143</v>
      </c>
      <c r="C3211">
        <v>6</v>
      </c>
      <c r="D3211">
        <v>18</v>
      </c>
      <c r="E3211">
        <v>0.75</v>
      </c>
      <c r="F3211">
        <v>11.05</v>
      </c>
      <c r="G3211">
        <v>10.72</v>
      </c>
    </row>
    <row r="3212" spans="1:7">
      <c r="A3212" s="302" t="s">
        <v>21804</v>
      </c>
      <c r="B3212" s="302" t="s">
        <v>25144</v>
      </c>
      <c r="C3212">
        <v>6</v>
      </c>
      <c r="D3212">
        <v>46</v>
      </c>
      <c r="E3212">
        <v>0.7</v>
      </c>
      <c r="F3212">
        <v>32.549999999999997</v>
      </c>
      <c r="G3212">
        <v>31.57</v>
      </c>
    </row>
    <row r="3213" spans="1:7">
      <c r="A3213" s="302" t="s">
        <v>21805</v>
      </c>
      <c r="B3213" s="302" t="s">
        <v>25145</v>
      </c>
      <c r="C3213">
        <v>6</v>
      </c>
      <c r="D3213">
        <v>46</v>
      </c>
      <c r="E3213">
        <v>0.7</v>
      </c>
      <c r="F3213">
        <v>39.549999999999997</v>
      </c>
      <c r="G3213">
        <v>37.57</v>
      </c>
    </row>
    <row r="3214" spans="1:7">
      <c r="A3214" s="302" t="s">
        <v>21806</v>
      </c>
      <c r="B3214" s="302" t="s">
        <v>25146</v>
      </c>
      <c r="C3214">
        <v>6</v>
      </c>
      <c r="D3214">
        <v>40</v>
      </c>
      <c r="E3214">
        <v>0.7</v>
      </c>
      <c r="F3214">
        <v>20.75</v>
      </c>
      <c r="G3214">
        <v>20.75</v>
      </c>
    </row>
    <row r="3215" spans="1:7">
      <c r="A3215" s="302" t="s">
        <v>21807</v>
      </c>
      <c r="B3215" s="302" t="s">
        <v>25147</v>
      </c>
      <c r="C3215">
        <v>6</v>
      </c>
      <c r="D3215">
        <v>45</v>
      </c>
      <c r="E3215">
        <v>0.5</v>
      </c>
      <c r="F3215">
        <v>11</v>
      </c>
      <c r="G3215">
        <v>11</v>
      </c>
    </row>
    <row r="3216" spans="1:7">
      <c r="A3216" s="302" t="s">
        <v>21808</v>
      </c>
      <c r="B3216" s="302" t="s">
        <v>25148</v>
      </c>
      <c r="C3216">
        <v>6</v>
      </c>
      <c r="D3216">
        <v>40</v>
      </c>
      <c r="E3216">
        <v>0.7</v>
      </c>
      <c r="F3216">
        <v>16.850000000000001</v>
      </c>
      <c r="G3216">
        <v>16.34</v>
      </c>
    </row>
    <row r="3217" spans="1:7">
      <c r="A3217" s="302" t="s">
        <v>21809</v>
      </c>
      <c r="B3217" s="302" t="s">
        <v>25149</v>
      </c>
      <c r="C3217">
        <v>6</v>
      </c>
      <c r="D3217">
        <v>40</v>
      </c>
      <c r="E3217">
        <v>0.7</v>
      </c>
      <c r="F3217">
        <v>45.95</v>
      </c>
      <c r="G3217">
        <v>44.57</v>
      </c>
    </row>
    <row r="3218" spans="1:7">
      <c r="A3218" s="302" t="s">
        <v>21810</v>
      </c>
      <c r="B3218" s="302" t="s">
        <v>25150</v>
      </c>
      <c r="C3218">
        <v>6</v>
      </c>
      <c r="D3218">
        <v>40</v>
      </c>
      <c r="E3218">
        <v>0.7</v>
      </c>
      <c r="F3218">
        <v>20.149999999999999</v>
      </c>
      <c r="G3218">
        <v>19.55</v>
      </c>
    </row>
    <row r="3219" spans="1:7">
      <c r="A3219" s="302" t="s">
        <v>21811</v>
      </c>
      <c r="B3219" s="302" t="s">
        <v>25151</v>
      </c>
      <c r="C3219">
        <v>6</v>
      </c>
      <c r="D3219">
        <v>40</v>
      </c>
      <c r="E3219">
        <v>0.7</v>
      </c>
      <c r="F3219">
        <v>27.45</v>
      </c>
      <c r="G3219">
        <v>26.63</v>
      </c>
    </row>
    <row r="3220" spans="1:7">
      <c r="A3220" s="302" t="s">
        <v>27875</v>
      </c>
      <c r="B3220" s="302" t="s">
        <v>27876</v>
      </c>
      <c r="C3220">
        <v>6</v>
      </c>
      <c r="D3220">
        <v>40</v>
      </c>
      <c r="E3220">
        <v>0.7</v>
      </c>
      <c r="F3220">
        <v>35.25</v>
      </c>
      <c r="G3220">
        <v>34.19</v>
      </c>
    </row>
    <row r="3221" spans="1:7">
      <c r="A3221" s="302" t="s">
        <v>21812</v>
      </c>
      <c r="B3221" s="302" t="s">
        <v>25152</v>
      </c>
      <c r="C3221">
        <v>6</v>
      </c>
      <c r="D3221">
        <v>47.5</v>
      </c>
      <c r="E3221">
        <v>0.7</v>
      </c>
      <c r="F3221">
        <v>26.55</v>
      </c>
      <c r="G3221">
        <v>25.75</v>
      </c>
    </row>
    <row r="3222" spans="1:7">
      <c r="A3222" s="302" t="s">
        <v>27877</v>
      </c>
      <c r="B3222" s="302" t="s">
        <v>27878</v>
      </c>
      <c r="C3222">
        <v>6</v>
      </c>
      <c r="D3222">
        <v>47.5</v>
      </c>
      <c r="E3222">
        <v>0.7</v>
      </c>
      <c r="F3222">
        <v>30.75</v>
      </c>
      <c r="G3222">
        <v>29.83</v>
      </c>
    </row>
    <row r="3223" spans="1:7">
      <c r="A3223" s="302" t="s">
        <v>21813</v>
      </c>
      <c r="B3223" s="302" t="s">
        <v>25153</v>
      </c>
      <c r="C3223">
        <v>6</v>
      </c>
      <c r="D3223">
        <v>46.5</v>
      </c>
      <c r="E3223">
        <v>0.7</v>
      </c>
      <c r="F3223">
        <v>41.85</v>
      </c>
      <c r="G3223">
        <v>40.590000000000003</v>
      </c>
    </row>
    <row r="3224" spans="1:7">
      <c r="A3224" s="302" t="s">
        <v>21814</v>
      </c>
      <c r="B3224" s="302" t="s">
        <v>25154</v>
      </c>
      <c r="C3224">
        <v>6</v>
      </c>
      <c r="D3224">
        <v>42</v>
      </c>
      <c r="E3224">
        <v>0.75</v>
      </c>
      <c r="F3224">
        <v>8</v>
      </c>
      <c r="G3224">
        <v>8</v>
      </c>
    </row>
    <row r="3225" spans="1:7">
      <c r="A3225" s="302" t="s">
        <v>21815</v>
      </c>
      <c r="B3225" s="302" t="s">
        <v>25155</v>
      </c>
      <c r="C3225">
        <v>6</v>
      </c>
      <c r="D3225">
        <v>15</v>
      </c>
      <c r="E3225">
        <v>1</v>
      </c>
      <c r="F3225">
        <v>9.15</v>
      </c>
      <c r="G3225">
        <v>8.8800000000000008</v>
      </c>
    </row>
    <row r="3226" spans="1:7">
      <c r="A3226" s="302" t="s">
        <v>21816</v>
      </c>
      <c r="B3226" s="302" t="s">
        <v>25156</v>
      </c>
      <c r="C3226">
        <v>6</v>
      </c>
      <c r="D3226">
        <v>17</v>
      </c>
      <c r="E3226">
        <v>0.7</v>
      </c>
      <c r="F3226">
        <v>7</v>
      </c>
      <c r="G3226">
        <v>7</v>
      </c>
    </row>
    <row r="3227" spans="1:7">
      <c r="A3227" s="302" t="s">
        <v>21817</v>
      </c>
      <c r="B3227" s="302" t="s">
        <v>25157</v>
      </c>
      <c r="C3227">
        <v>6</v>
      </c>
      <c r="D3227">
        <v>30</v>
      </c>
      <c r="E3227">
        <v>0.7</v>
      </c>
      <c r="F3227">
        <v>7</v>
      </c>
      <c r="G3227">
        <v>7</v>
      </c>
    </row>
    <row r="3228" spans="1:7">
      <c r="A3228" s="302" t="s">
        <v>21818</v>
      </c>
      <c r="B3228" s="302" t="s">
        <v>25158</v>
      </c>
      <c r="C3228">
        <v>6</v>
      </c>
      <c r="D3228">
        <v>35</v>
      </c>
      <c r="E3228">
        <v>0.7</v>
      </c>
      <c r="F3228">
        <v>16.95</v>
      </c>
      <c r="G3228">
        <v>16.440000000000001</v>
      </c>
    </row>
    <row r="3229" spans="1:7">
      <c r="A3229" s="302" t="s">
        <v>21819</v>
      </c>
      <c r="B3229" s="302" t="s">
        <v>25159</v>
      </c>
      <c r="C3229">
        <v>6</v>
      </c>
      <c r="D3229">
        <v>40</v>
      </c>
      <c r="E3229">
        <v>0.7</v>
      </c>
      <c r="F3229">
        <v>21.95</v>
      </c>
      <c r="G3229">
        <v>21.29</v>
      </c>
    </row>
    <row r="3230" spans="1:7">
      <c r="A3230" s="302" t="s">
        <v>21820</v>
      </c>
      <c r="B3230" s="302" t="s">
        <v>25160</v>
      </c>
      <c r="C3230">
        <v>6</v>
      </c>
      <c r="D3230">
        <v>19.5</v>
      </c>
      <c r="E3230">
        <v>0.75</v>
      </c>
      <c r="F3230">
        <v>12.15</v>
      </c>
      <c r="G3230">
        <v>11.79</v>
      </c>
    </row>
    <row r="3231" spans="1:7">
      <c r="A3231" s="302" t="s">
        <v>21821</v>
      </c>
      <c r="B3231" s="302" t="s">
        <v>25161</v>
      </c>
      <c r="C3231">
        <v>6</v>
      </c>
      <c r="D3231">
        <v>40</v>
      </c>
      <c r="E3231">
        <v>0.7</v>
      </c>
      <c r="F3231">
        <v>22.65</v>
      </c>
      <c r="G3231">
        <v>21.52</v>
      </c>
    </row>
    <row r="3232" spans="1:7">
      <c r="A3232" s="302" t="s">
        <v>21822</v>
      </c>
      <c r="B3232" s="302" t="s">
        <v>25162</v>
      </c>
      <c r="C3232">
        <v>6</v>
      </c>
      <c r="D3232">
        <v>40</v>
      </c>
      <c r="E3232">
        <v>0.7</v>
      </c>
      <c r="F3232">
        <v>19.95</v>
      </c>
      <c r="G3232">
        <v>19.350000000000001</v>
      </c>
    </row>
    <row r="3233" spans="1:7">
      <c r="A3233" s="302" t="s">
        <v>21823</v>
      </c>
      <c r="B3233" s="302" t="s">
        <v>25163</v>
      </c>
      <c r="C3233">
        <v>6</v>
      </c>
      <c r="D3233">
        <v>40</v>
      </c>
      <c r="E3233">
        <v>1</v>
      </c>
      <c r="F3233">
        <v>20.05</v>
      </c>
      <c r="G3233">
        <v>19.45</v>
      </c>
    </row>
    <row r="3234" spans="1:7">
      <c r="A3234" s="302" t="s">
        <v>21824</v>
      </c>
      <c r="B3234" s="302" t="s">
        <v>25164</v>
      </c>
      <c r="C3234">
        <v>6</v>
      </c>
      <c r="D3234">
        <v>40</v>
      </c>
      <c r="E3234">
        <v>0.7</v>
      </c>
      <c r="F3234">
        <v>9.35</v>
      </c>
      <c r="G3234">
        <v>9.07</v>
      </c>
    </row>
    <row r="3235" spans="1:7">
      <c r="A3235" s="302" t="s">
        <v>21825</v>
      </c>
      <c r="B3235" s="302" t="s">
        <v>25165</v>
      </c>
      <c r="C3235">
        <v>6</v>
      </c>
      <c r="D3235">
        <v>45</v>
      </c>
      <c r="E3235">
        <v>0.7</v>
      </c>
      <c r="F3235">
        <v>13.15</v>
      </c>
      <c r="G3235">
        <v>12.76</v>
      </c>
    </row>
    <row r="3236" spans="1:7">
      <c r="A3236" s="302" t="s">
        <v>21826</v>
      </c>
      <c r="B3236" s="302" t="s">
        <v>25166</v>
      </c>
      <c r="C3236">
        <v>3</v>
      </c>
      <c r="D3236">
        <v>40</v>
      </c>
      <c r="E3236">
        <v>0.7</v>
      </c>
      <c r="F3236">
        <v>26.45</v>
      </c>
      <c r="G3236">
        <v>26.45</v>
      </c>
    </row>
    <row r="3237" spans="1:7">
      <c r="A3237" s="302" t="s">
        <v>21827</v>
      </c>
      <c r="B3237" s="302" t="s">
        <v>25167</v>
      </c>
      <c r="C3237">
        <v>3</v>
      </c>
      <c r="D3237">
        <v>46</v>
      </c>
      <c r="E3237">
        <v>0.7</v>
      </c>
      <c r="F3237">
        <v>142.85</v>
      </c>
      <c r="G3237">
        <v>138.56</v>
      </c>
    </row>
    <row r="3238" spans="1:7">
      <c r="A3238" s="302" t="s">
        <v>27879</v>
      </c>
      <c r="B3238" s="302" t="s">
        <v>27880</v>
      </c>
      <c r="C3238">
        <v>3</v>
      </c>
      <c r="D3238">
        <v>46</v>
      </c>
      <c r="E3238">
        <v>0.7</v>
      </c>
      <c r="F3238">
        <v>65.45</v>
      </c>
      <c r="G3238">
        <v>63.49</v>
      </c>
    </row>
    <row r="3239" spans="1:7">
      <c r="A3239" s="302" t="s">
        <v>21828</v>
      </c>
      <c r="B3239" s="302" t="s">
        <v>25168</v>
      </c>
      <c r="C3239">
        <v>3</v>
      </c>
      <c r="D3239">
        <v>46</v>
      </c>
      <c r="E3239">
        <v>0.7</v>
      </c>
      <c r="F3239">
        <v>37.950000000000003</v>
      </c>
      <c r="G3239">
        <v>36.81</v>
      </c>
    </row>
    <row r="3240" spans="1:7">
      <c r="A3240" s="302" t="s">
        <v>21829</v>
      </c>
      <c r="B3240" s="302" t="s">
        <v>25169</v>
      </c>
      <c r="C3240">
        <v>6</v>
      </c>
      <c r="D3240">
        <v>40</v>
      </c>
      <c r="E3240">
        <v>0.7</v>
      </c>
      <c r="F3240">
        <v>49.55</v>
      </c>
      <c r="G3240">
        <v>48.06</v>
      </c>
    </row>
    <row r="3241" spans="1:7">
      <c r="A3241" s="302" t="s">
        <v>21830</v>
      </c>
      <c r="B3241" s="302" t="s">
        <v>25170</v>
      </c>
      <c r="C3241">
        <v>6</v>
      </c>
      <c r="D3241">
        <v>50</v>
      </c>
      <c r="E3241">
        <v>0.7</v>
      </c>
      <c r="F3241">
        <v>3</v>
      </c>
      <c r="G3241">
        <v>3</v>
      </c>
    </row>
    <row r="3242" spans="1:7">
      <c r="A3242" s="302" t="s">
        <v>21831</v>
      </c>
      <c r="B3242" s="302" t="s">
        <v>25171</v>
      </c>
      <c r="C3242">
        <v>6</v>
      </c>
      <c r="D3242">
        <v>40</v>
      </c>
      <c r="E3242">
        <v>0.7</v>
      </c>
      <c r="F3242">
        <v>27.85</v>
      </c>
      <c r="G3242">
        <v>27.01</v>
      </c>
    </row>
    <row r="3243" spans="1:7">
      <c r="A3243" s="302" t="s">
        <v>27881</v>
      </c>
      <c r="B3243" s="302" t="s">
        <v>27882</v>
      </c>
      <c r="C3243">
        <v>4</v>
      </c>
      <c r="D3243">
        <v>40</v>
      </c>
      <c r="E3243">
        <v>0.7</v>
      </c>
      <c r="F3243">
        <v>21.75</v>
      </c>
      <c r="G3243">
        <v>21.1</v>
      </c>
    </row>
    <row r="3244" spans="1:7">
      <c r="A3244" s="302" t="s">
        <v>21832</v>
      </c>
      <c r="B3244" s="302" t="s">
        <v>25172</v>
      </c>
      <c r="C3244">
        <v>4</v>
      </c>
      <c r="D3244">
        <v>40</v>
      </c>
      <c r="E3244">
        <v>0.7</v>
      </c>
      <c r="F3244">
        <v>23.95</v>
      </c>
      <c r="G3244">
        <v>23.95</v>
      </c>
    </row>
    <row r="3245" spans="1:7">
      <c r="A3245" s="302" t="s">
        <v>21833</v>
      </c>
      <c r="B3245" s="302" t="s">
        <v>25173</v>
      </c>
      <c r="C3245">
        <v>6</v>
      </c>
      <c r="D3245">
        <v>40</v>
      </c>
      <c r="E3245">
        <v>0.6</v>
      </c>
      <c r="F3245">
        <v>25.95</v>
      </c>
      <c r="G3245">
        <v>24.65</v>
      </c>
    </row>
    <row r="3246" spans="1:7">
      <c r="A3246" s="302" t="s">
        <v>21834</v>
      </c>
      <c r="B3246" s="302" t="s">
        <v>25174</v>
      </c>
      <c r="C3246">
        <v>12</v>
      </c>
      <c r="D3246">
        <v>46.36</v>
      </c>
      <c r="E3246">
        <v>0.3</v>
      </c>
      <c r="F3246">
        <v>16.55</v>
      </c>
      <c r="G3246">
        <v>16.05</v>
      </c>
    </row>
    <row r="3247" spans="1:7">
      <c r="A3247" s="302" t="s">
        <v>21835</v>
      </c>
      <c r="B3247" s="302" t="s">
        <v>25175</v>
      </c>
      <c r="C3247">
        <v>6</v>
      </c>
      <c r="D3247">
        <v>40</v>
      </c>
      <c r="E3247">
        <v>0.7</v>
      </c>
      <c r="F3247">
        <v>37.85</v>
      </c>
      <c r="G3247">
        <v>36.71</v>
      </c>
    </row>
    <row r="3248" spans="1:7">
      <c r="A3248" s="302" t="s">
        <v>21836</v>
      </c>
      <c r="B3248" s="302" t="s">
        <v>25176</v>
      </c>
      <c r="C3248">
        <v>6</v>
      </c>
      <c r="D3248">
        <v>40</v>
      </c>
      <c r="E3248">
        <v>0.7</v>
      </c>
      <c r="F3248">
        <v>36.25</v>
      </c>
      <c r="G3248">
        <v>35.159999999999997</v>
      </c>
    </row>
    <row r="3249" spans="1:7">
      <c r="A3249" s="302" t="s">
        <v>21837</v>
      </c>
      <c r="B3249" s="302" t="s">
        <v>25177</v>
      </c>
      <c r="C3249">
        <v>6</v>
      </c>
      <c r="D3249">
        <v>40</v>
      </c>
      <c r="E3249">
        <v>1</v>
      </c>
      <c r="F3249">
        <v>44.05</v>
      </c>
      <c r="G3249">
        <v>42.73</v>
      </c>
    </row>
    <row r="3250" spans="1:7">
      <c r="A3250" s="302" t="s">
        <v>21838</v>
      </c>
      <c r="B3250" s="302" t="s">
        <v>25178</v>
      </c>
      <c r="C3250">
        <v>12</v>
      </c>
      <c r="D3250">
        <v>40</v>
      </c>
      <c r="E3250">
        <v>1</v>
      </c>
      <c r="F3250">
        <v>66.849999999999994</v>
      </c>
      <c r="G3250">
        <v>64.84</v>
      </c>
    </row>
    <row r="3251" spans="1:7">
      <c r="A3251" s="302" t="s">
        <v>21839</v>
      </c>
      <c r="B3251" s="302" t="s">
        <v>25179</v>
      </c>
      <c r="C3251">
        <v>6</v>
      </c>
      <c r="D3251">
        <v>44.1</v>
      </c>
      <c r="E3251">
        <v>0.7</v>
      </c>
      <c r="F3251">
        <v>299.25</v>
      </c>
      <c r="G3251">
        <v>290.27</v>
      </c>
    </row>
    <row r="3252" spans="1:7">
      <c r="A3252" s="302" t="s">
        <v>21840</v>
      </c>
      <c r="B3252" s="302" t="s">
        <v>25180</v>
      </c>
      <c r="C3252">
        <v>6</v>
      </c>
      <c r="D3252">
        <v>40</v>
      </c>
      <c r="E3252">
        <v>0.7</v>
      </c>
      <c r="F3252">
        <v>32.450000000000003</v>
      </c>
      <c r="G3252">
        <v>31.48</v>
      </c>
    </row>
    <row r="3253" spans="1:7">
      <c r="A3253" s="302" t="s">
        <v>27883</v>
      </c>
      <c r="B3253" s="302" t="s">
        <v>25181</v>
      </c>
      <c r="C3253">
        <v>6</v>
      </c>
      <c r="D3253">
        <v>40</v>
      </c>
      <c r="E3253">
        <v>0.7</v>
      </c>
      <c r="F3253">
        <v>35.75</v>
      </c>
      <c r="G3253">
        <v>34.68</v>
      </c>
    </row>
    <row r="3254" spans="1:7">
      <c r="A3254" s="302" t="s">
        <v>21841</v>
      </c>
      <c r="B3254" s="302" t="s">
        <v>25181</v>
      </c>
      <c r="C3254">
        <v>6</v>
      </c>
      <c r="D3254">
        <v>40</v>
      </c>
      <c r="E3254">
        <v>0.7</v>
      </c>
      <c r="F3254">
        <v>29.95</v>
      </c>
      <c r="G3254">
        <v>29.05</v>
      </c>
    </row>
    <row r="3255" spans="1:7">
      <c r="A3255" s="302" t="s">
        <v>27884</v>
      </c>
      <c r="B3255" s="302" t="s">
        <v>27885</v>
      </c>
      <c r="C3255">
        <v>12</v>
      </c>
      <c r="D3255">
        <v>40</v>
      </c>
      <c r="E3255">
        <v>1</v>
      </c>
      <c r="F3255">
        <v>38.450000000000003</v>
      </c>
      <c r="G3255">
        <v>37.299999999999997</v>
      </c>
    </row>
    <row r="3256" spans="1:7">
      <c r="A3256" s="302" t="s">
        <v>27886</v>
      </c>
      <c r="B3256" s="302" t="s">
        <v>27887</v>
      </c>
      <c r="C3256">
        <v>12</v>
      </c>
      <c r="D3256">
        <v>40</v>
      </c>
      <c r="E3256">
        <v>0.7</v>
      </c>
      <c r="F3256">
        <v>101.35</v>
      </c>
      <c r="G3256">
        <v>101.35</v>
      </c>
    </row>
    <row r="3257" spans="1:7">
      <c r="A3257" s="302" t="s">
        <v>27888</v>
      </c>
      <c r="B3257" s="302" t="s">
        <v>27889</v>
      </c>
      <c r="C3257">
        <v>12</v>
      </c>
      <c r="D3257">
        <v>40</v>
      </c>
      <c r="E3257">
        <v>1</v>
      </c>
      <c r="F3257">
        <v>138.75</v>
      </c>
      <c r="G3257">
        <v>134.59</v>
      </c>
    </row>
    <row r="3258" spans="1:7">
      <c r="A3258" s="302" t="s">
        <v>21842</v>
      </c>
      <c r="B3258" s="302" t="s">
        <v>25182</v>
      </c>
      <c r="C3258">
        <v>6</v>
      </c>
      <c r="D3258">
        <v>40</v>
      </c>
      <c r="E3258">
        <v>1</v>
      </c>
      <c r="F3258">
        <v>27.5</v>
      </c>
      <c r="G3258">
        <v>27.5</v>
      </c>
    </row>
    <row r="3259" spans="1:7">
      <c r="A3259" s="302" t="s">
        <v>27890</v>
      </c>
      <c r="B3259" s="302" t="s">
        <v>27891</v>
      </c>
      <c r="C3259">
        <v>6</v>
      </c>
      <c r="D3259">
        <v>40</v>
      </c>
      <c r="E3259">
        <v>0.7</v>
      </c>
      <c r="F3259">
        <v>25</v>
      </c>
      <c r="G3259">
        <v>25</v>
      </c>
    </row>
    <row r="3260" spans="1:7">
      <c r="A3260" s="302" t="s">
        <v>21843</v>
      </c>
      <c r="B3260" s="302" t="s">
        <v>25183</v>
      </c>
      <c r="C3260">
        <v>6</v>
      </c>
      <c r="D3260">
        <v>50</v>
      </c>
      <c r="E3260">
        <v>0.7</v>
      </c>
      <c r="F3260">
        <v>26.05</v>
      </c>
      <c r="G3260">
        <v>25.27</v>
      </c>
    </row>
    <row r="3261" spans="1:7">
      <c r="A3261" s="302" t="s">
        <v>21844</v>
      </c>
      <c r="B3261" s="302" t="s">
        <v>25184</v>
      </c>
      <c r="C3261">
        <v>6</v>
      </c>
      <c r="D3261">
        <v>50</v>
      </c>
      <c r="E3261">
        <v>0.7</v>
      </c>
      <c r="F3261">
        <v>26.05</v>
      </c>
      <c r="G3261">
        <v>25.27</v>
      </c>
    </row>
    <row r="3262" spans="1:7">
      <c r="A3262" s="302" t="s">
        <v>21845</v>
      </c>
      <c r="B3262" s="302" t="s">
        <v>25185</v>
      </c>
      <c r="C3262">
        <v>6</v>
      </c>
      <c r="D3262">
        <v>44</v>
      </c>
      <c r="E3262">
        <v>0.5</v>
      </c>
      <c r="F3262">
        <v>12.65</v>
      </c>
      <c r="G3262">
        <v>12.27</v>
      </c>
    </row>
    <row r="3263" spans="1:7">
      <c r="A3263" s="302" t="s">
        <v>21846</v>
      </c>
      <c r="B3263" s="302" t="s">
        <v>25186</v>
      </c>
      <c r="C3263">
        <v>6</v>
      </c>
      <c r="D3263">
        <v>50</v>
      </c>
      <c r="E3263">
        <v>0.7</v>
      </c>
      <c r="F3263">
        <v>61.65</v>
      </c>
      <c r="G3263">
        <v>59.8</v>
      </c>
    </row>
    <row r="3264" spans="1:7">
      <c r="A3264" s="302" t="s">
        <v>21847</v>
      </c>
      <c r="B3264" s="302" t="s">
        <v>25187</v>
      </c>
      <c r="C3264">
        <v>6</v>
      </c>
      <c r="D3264">
        <v>50</v>
      </c>
      <c r="E3264">
        <v>0.7</v>
      </c>
      <c r="F3264">
        <v>69</v>
      </c>
      <c r="G3264">
        <v>69</v>
      </c>
    </row>
    <row r="3265" spans="1:7">
      <c r="A3265" s="302" t="s">
        <v>21848</v>
      </c>
      <c r="B3265" s="302" t="s">
        <v>25188</v>
      </c>
      <c r="C3265">
        <v>12</v>
      </c>
      <c r="D3265">
        <v>40</v>
      </c>
      <c r="E3265">
        <v>0.5</v>
      </c>
      <c r="F3265">
        <v>15.5</v>
      </c>
      <c r="G3265">
        <v>15.5</v>
      </c>
    </row>
    <row r="3266" spans="1:7">
      <c r="A3266" s="302" t="s">
        <v>21849</v>
      </c>
      <c r="B3266" s="302" t="s">
        <v>25189</v>
      </c>
      <c r="C3266">
        <v>6</v>
      </c>
      <c r="D3266">
        <v>57</v>
      </c>
      <c r="E3266">
        <v>0.7</v>
      </c>
      <c r="F3266">
        <v>23.75</v>
      </c>
      <c r="G3266">
        <v>23.04</v>
      </c>
    </row>
    <row r="3267" spans="1:7">
      <c r="A3267" s="302" t="s">
        <v>21850</v>
      </c>
      <c r="B3267" s="302" t="s">
        <v>25190</v>
      </c>
      <c r="C3267">
        <v>6</v>
      </c>
      <c r="D3267">
        <v>47</v>
      </c>
      <c r="E3267">
        <v>0.7</v>
      </c>
      <c r="F3267">
        <v>28.25</v>
      </c>
      <c r="G3267">
        <v>27.4</v>
      </c>
    </row>
    <row r="3268" spans="1:7">
      <c r="A3268" s="302" t="s">
        <v>21851</v>
      </c>
      <c r="B3268" s="302" t="s">
        <v>25191</v>
      </c>
      <c r="C3268">
        <v>6</v>
      </c>
      <c r="D3268">
        <v>47</v>
      </c>
      <c r="E3268">
        <v>0.7</v>
      </c>
      <c r="F3268">
        <v>24.65</v>
      </c>
      <c r="G3268">
        <v>23.91</v>
      </c>
    </row>
    <row r="3269" spans="1:7">
      <c r="A3269" s="302" t="s">
        <v>21852</v>
      </c>
      <c r="B3269" s="302" t="s">
        <v>25192</v>
      </c>
      <c r="C3269">
        <v>6</v>
      </c>
      <c r="D3269">
        <v>48.9</v>
      </c>
      <c r="E3269">
        <v>0.7</v>
      </c>
      <c r="F3269">
        <v>47.05</v>
      </c>
      <c r="G3269">
        <v>45.64</v>
      </c>
    </row>
    <row r="3270" spans="1:7">
      <c r="A3270" s="302" t="s">
        <v>21853</v>
      </c>
      <c r="B3270" s="302" t="s">
        <v>25193</v>
      </c>
      <c r="C3270">
        <v>6</v>
      </c>
      <c r="D3270">
        <v>48.7</v>
      </c>
      <c r="E3270">
        <v>0.7</v>
      </c>
      <c r="F3270">
        <v>58.65</v>
      </c>
      <c r="G3270">
        <v>56.89</v>
      </c>
    </row>
    <row r="3271" spans="1:7">
      <c r="A3271" s="302" t="s">
        <v>21854</v>
      </c>
      <c r="B3271" s="302" t="s">
        <v>25194</v>
      </c>
      <c r="C3271">
        <v>6</v>
      </c>
      <c r="D3271">
        <v>32</v>
      </c>
      <c r="E3271">
        <v>0.7</v>
      </c>
      <c r="F3271">
        <v>14.45</v>
      </c>
      <c r="G3271">
        <v>14.02</v>
      </c>
    </row>
    <row r="3272" spans="1:7">
      <c r="A3272" s="302" t="s">
        <v>27892</v>
      </c>
      <c r="B3272" s="302" t="s">
        <v>27893</v>
      </c>
      <c r="C3272">
        <v>24</v>
      </c>
      <c r="D3272">
        <v>45</v>
      </c>
      <c r="E3272">
        <v>0.2</v>
      </c>
      <c r="F3272">
        <v>3.15</v>
      </c>
      <c r="G3272">
        <v>3.06</v>
      </c>
    </row>
    <row r="3273" spans="1:7">
      <c r="A3273" s="302" t="s">
        <v>21855</v>
      </c>
      <c r="B3273" s="302" t="s">
        <v>25195</v>
      </c>
      <c r="C3273">
        <v>6</v>
      </c>
      <c r="D3273">
        <v>45</v>
      </c>
      <c r="E3273">
        <v>1.5</v>
      </c>
      <c r="F3273">
        <v>10.25</v>
      </c>
      <c r="G3273">
        <v>9.94</v>
      </c>
    </row>
    <row r="3274" spans="1:7">
      <c r="A3274" s="302" t="s">
        <v>27894</v>
      </c>
      <c r="B3274" s="302" t="s">
        <v>27895</v>
      </c>
      <c r="C3274">
        <v>6</v>
      </c>
      <c r="D3274">
        <v>45</v>
      </c>
      <c r="E3274">
        <v>1</v>
      </c>
      <c r="F3274">
        <v>7.45</v>
      </c>
      <c r="G3274">
        <v>7.23</v>
      </c>
    </row>
    <row r="3275" spans="1:7">
      <c r="A3275" s="302" t="s">
        <v>21856</v>
      </c>
      <c r="B3275" s="302" t="s">
        <v>25196</v>
      </c>
      <c r="C3275">
        <v>1</v>
      </c>
      <c r="D3275">
        <v>45</v>
      </c>
      <c r="E3275">
        <v>4.5</v>
      </c>
      <c r="F3275">
        <v>36.85</v>
      </c>
      <c r="G3275">
        <v>35.74</v>
      </c>
    </row>
    <row r="3276" spans="1:7">
      <c r="A3276" s="302" t="s">
        <v>21857</v>
      </c>
      <c r="B3276" s="302" t="s">
        <v>25197</v>
      </c>
      <c r="C3276">
        <v>6</v>
      </c>
      <c r="D3276">
        <v>45</v>
      </c>
      <c r="E3276">
        <v>0.7</v>
      </c>
      <c r="F3276">
        <v>9.4499999999999993</v>
      </c>
      <c r="G3276">
        <v>9.17</v>
      </c>
    </row>
    <row r="3277" spans="1:7">
      <c r="A3277" s="302" t="s">
        <v>21858</v>
      </c>
      <c r="B3277" s="302" t="s">
        <v>25198</v>
      </c>
      <c r="C3277">
        <v>6</v>
      </c>
      <c r="D3277">
        <v>45</v>
      </c>
      <c r="E3277">
        <v>0.7</v>
      </c>
      <c r="F3277">
        <v>6.5</v>
      </c>
      <c r="G3277">
        <v>6.5</v>
      </c>
    </row>
    <row r="3278" spans="1:7">
      <c r="A3278" s="302" t="s">
        <v>21859</v>
      </c>
      <c r="B3278" s="302" t="s">
        <v>25199</v>
      </c>
      <c r="C3278">
        <v>6</v>
      </c>
      <c r="D3278">
        <v>11</v>
      </c>
      <c r="E3278">
        <v>0.75</v>
      </c>
      <c r="F3278">
        <v>4.5</v>
      </c>
      <c r="G3278">
        <v>4.5</v>
      </c>
    </row>
    <row r="3279" spans="1:7">
      <c r="A3279" s="302" t="s">
        <v>21860</v>
      </c>
      <c r="B3279" s="302" t="s">
        <v>25200</v>
      </c>
      <c r="C3279">
        <v>6</v>
      </c>
      <c r="D3279">
        <v>47</v>
      </c>
      <c r="E3279">
        <v>0.5</v>
      </c>
      <c r="F3279">
        <v>24</v>
      </c>
      <c r="G3279">
        <v>24</v>
      </c>
    </row>
    <row r="3280" spans="1:7">
      <c r="A3280" s="302" t="s">
        <v>21861</v>
      </c>
      <c r="B3280" s="302" t="s">
        <v>25201</v>
      </c>
      <c r="C3280">
        <v>6</v>
      </c>
      <c r="D3280">
        <v>41</v>
      </c>
      <c r="E3280">
        <v>0.5</v>
      </c>
      <c r="F3280">
        <v>25.65</v>
      </c>
      <c r="G3280">
        <v>24.88</v>
      </c>
    </row>
    <row r="3281" spans="1:7">
      <c r="A3281" s="302" t="s">
        <v>21862</v>
      </c>
      <c r="B3281" s="302" t="s">
        <v>25202</v>
      </c>
      <c r="C3281">
        <v>6</v>
      </c>
      <c r="D3281">
        <v>43</v>
      </c>
      <c r="E3281">
        <v>0.5</v>
      </c>
      <c r="F3281">
        <v>23.85</v>
      </c>
      <c r="G3281">
        <v>22.66</v>
      </c>
    </row>
    <row r="3282" spans="1:7">
      <c r="A3282" s="302" t="s">
        <v>21863</v>
      </c>
      <c r="B3282" s="302" t="s">
        <v>25203</v>
      </c>
      <c r="C3282">
        <v>12</v>
      </c>
      <c r="D3282">
        <v>30</v>
      </c>
      <c r="E3282">
        <v>0.5</v>
      </c>
      <c r="F3282">
        <v>4.6500000000000004</v>
      </c>
      <c r="G3282">
        <v>4.51</v>
      </c>
    </row>
    <row r="3283" spans="1:7">
      <c r="A3283" s="302" t="s">
        <v>21864</v>
      </c>
      <c r="B3283" s="302" t="s">
        <v>25204</v>
      </c>
      <c r="C3283">
        <v>12</v>
      </c>
      <c r="D3283">
        <v>40</v>
      </c>
      <c r="E3283">
        <v>0.5</v>
      </c>
      <c r="F3283">
        <v>5.35</v>
      </c>
      <c r="G3283">
        <v>5.19</v>
      </c>
    </row>
    <row r="3284" spans="1:7">
      <c r="A3284" s="302" t="s">
        <v>21865</v>
      </c>
      <c r="B3284" s="302" t="s">
        <v>25205</v>
      </c>
      <c r="C3284">
        <v>3</v>
      </c>
      <c r="D3284">
        <v>43</v>
      </c>
      <c r="E3284">
        <v>0.7</v>
      </c>
      <c r="F3284">
        <v>52.55</v>
      </c>
      <c r="G3284">
        <v>50.97</v>
      </c>
    </row>
    <row r="3285" spans="1:7">
      <c r="A3285" s="302" t="s">
        <v>27896</v>
      </c>
      <c r="B3285" s="302" t="s">
        <v>27897</v>
      </c>
      <c r="C3285">
        <v>6</v>
      </c>
      <c r="D3285">
        <v>15</v>
      </c>
      <c r="E3285">
        <v>0.75</v>
      </c>
      <c r="F3285">
        <v>9.25</v>
      </c>
      <c r="G3285">
        <v>8.9700000000000006</v>
      </c>
    </row>
    <row r="3286" spans="1:7">
      <c r="A3286" s="302" t="s">
        <v>27898</v>
      </c>
      <c r="B3286" s="302" t="s">
        <v>27899</v>
      </c>
      <c r="C3286">
        <v>6</v>
      </c>
      <c r="D3286">
        <v>40</v>
      </c>
      <c r="E3286">
        <v>0.7</v>
      </c>
      <c r="F3286">
        <v>1.95</v>
      </c>
      <c r="G3286">
        <v>1.89</v>
      </c>
    </row>
    <row r="3287" spans="1:7">
      <c r="A3287" s="302" t="s">
        <v>21866</v>
      </c>
      <c r="B3287" s="302" t="s">
        <v>25206</v>
      </c>
      <c r="C3287">
        <v>6</v>
      </c>
      <c r="D3287">
        <v>42</v>
      </c>
      <c r="E3287">
        <v>0.7</v>
      </c>
      <c r="F3287">
        <v>22.95</v>
      </c>
      <c r="G3287">
        <v>22.26</v>
      </c>
    </row>
    <row r="3288" spans="1:7">
      <c r="A3288" s="302" t="s">
        <v>27900</v>
      </c>
      <c r="B3288" s="302" t="s">
        <v>27901</v>
      </c>
      <c r="C3288">
        <v>6</v>
      </c>
      <c r="D3288">
        <v>35</v>
      </c>
      <c r="E3288">
        <v>0.7</v>
      </c>
      <c r="F3288">
        <v>7.95</v>
      </c>
      <c r="G3288">
        <v>7.71</v>
      </c>
    </row>
    <row r="3289" spans="1:7">
      <c r="A3289" s="302" t="s">
        <v>21867</v>
      </c>
      <c r="B3289" s="302" t="s">
        <v>25207</v>
      </c>
      <c r="C3289">
        <v>6</v>
      </c>
      <c r="D3289">
        <v>35</v>
      </c>
      <c r="E3289">
        <v>0.7</v>
      </c>
      <c r="F3289">
        <v>7.25</v>
      </c>
      <c r="G3289">
        <v>7.03</v>
      </c>
    </row>
    <row r="3290" spans="1:7">
      <c r="A3290" s="302" t="s">
        <v>21868</v>
      </c>
      <c r="B3290" s="302" t="s">
        <v>25208</v>
      </c>
      <c r="C3290">
        <v>6</v>
      </c>
      <c r="D3290">
        <v>50</v>
      </c>
      <c r="E3290">
        <v>0.7</v>
      </c>
      <c r="F3290">
        <v>6.25</v>
      </c>
      <c r="G3290">
        <v>6.06</v>
      </c>
    </row>
    <row r="3291" spans="1:7">
      <c r="A3291" s="302" t="s">
        <v>21869</v>
      </c>
      <c r="B3291" s="302" t="s">
        <v>25209</v>
      </c>
      <c r="C3291">
        <v>6</v>
      </c>
      <c r="D3291">
        <v>40</v>
      </c>
      <c r="E3291">
        <v>0.7</v>
      </c>
      <c r="F3291">
        <v>19</v>
      </c>
      <c r="G3291">
        <v>19</v>
      </c>
    </row>
    <row r="3292" spans="1:7">
      <c r="A3292" s="302" t="s">
        <v>21870</v>
      </c>
      <c r="B3292" s="302" t="s">
        <v>25210</v>
      </c>
      <c r="C3292">
        <v>6</v>
      </c>
      <c r="D3292">
        <v>43</v>
      </c>
      <c r="E3292">
        <v>0.7</v>
      </c>
      <c r="F3292">
        <v>25.85</v>
      </c>
      <c r="G3292">
        <v>25.07</v>
      </c>
    </row>
    <row r="3293" spans="1:7">
      <c r="A3293" s="302" t="s">
        <v>21871</v>
      </c>
      <c r="B3293" s="302" t="s">
        <v>25211</v>
      </c>
      <c r="C3293">
        <v>6</v>
      </c>
      <c r="D3293">
        <v>43</v>
      </c>
      <c r="E3293">
        <v>0.7</v>
      </c>
      <c r="F3293">
        <v>23.55</v>
      </c>
      <c r="G3293">
        <v>22.84</v>
      </c>
    </row>
    <row r="3294" spans="1:7">
      <c r="A3294" s="302" t="s">
        <v>21872</v>
      </c>
      <c r="B3294" s="302" t="s">
        <v>25212</v>
      </c>
      <c r="C3294">
        <v>6</v>
      </c>
      <c r="D3294">
        <v>42</v>
      </c>
      <c r="E3294">
        <v>0.7</v>
      </c>
      <c r="F3294">
        <v>39.75</v>
      </c>
      <c r="G3294">
        <v>38.56</v>
      </c>
    </row>
    <row r="3295" spans="1:7">
      <c r="A3295" s="302" t="s">
        <v>21873</v>
      </c>
      <c r="B3295" s="302" t="s">
        <v>25213</v>
      </c>
      <c r="C3295">
        <v>6</v>
      </c>
      <c r="D3295">
        <v>40</v>
      </c>
      <c r="E3295">
        <v>0.7</v>
      </c>
      <c r="F3295">
        <v>4.75</v>
      </c>
      <c r="G3295">
        <v>4.6100000000000003</v>
      </c>
    </row>
    <row r="3296" spans="1:7">
      <c r="A3296" s="302" t="s">
        <v>21874</v>
      </c>
      <c r="B3296" s="302" t="s">
        <v>25214</v>
      </c>
      <c r="C3296">
        <v>6</v>
      </c>
      <c r="D3296">
        <v>46</v>
      </c>
      <c r="E3296">
        <v>0.7</v>
      </c>
      <c r="F3296">
        <v>30</v>
      </c>
      <c r="G3296">
        <v>30</v>
      </c>
    </row>
    <row r="3297" spans="1:7">
      <c r="A3297" s="302" t="s">
        <v>27902</v>
      </c>
      <c r="B3297" s="302" t="s">
        <v>27903</v>
      </c>
      <c r="C3297">
        <v>6</v>
      </c>
      <c r="D3297">
        <v>40</v>
      </c>
      <c r="E3297">
        <v>0.7</v>
      </c>
      <c r="F3297">
        <v>17.55</v>
      </c>
      <c r="G3297">
        <v>17.02</v>
      </c>
    </row>
    <row r="3298" spans="1:7">
      <c r="A3298" s="302" t="s">
        <v>21875</v>
      </c>
      <c r="B3298" s="302" t="s">
        <v>25215</v>
      </c>
      <c r="C3298">
        <v>6</v>
      </c>
      <c r="D3298">
        <v>42</v>
      </c>
      <c r="E3298">
        <v>0.7</v>
      </c>
      <c r="F3298">
        <v>6.85</v>
      </c>
      <c r="G3298">
        <v>6.64</v>
      </c>
    </row>
    <row r="3299" spans="1:7">
      <c r="A3299" s="302" t="s">
        <v>27904</v>
      </c>
      <c r="B3299" s="302" t="s">
        <v>27905</v>
      </c>
      <c r="C3299">
        <v>6</v>
      </c>
      <c r="D3299">
        <v>42</v>
      </c>
      <c r="E3299">
        <v>0.7</v>
      </c>
      <c r="F3299">
        <v>26.95</v>
      </c>
      <c r="G3299">
        <v>26.14</v>
      </c>
    </row>
    <row r="3300" spans="1:7">
      <c r="A3300" s="302" t="s">
        <v>21876</v>
      </c>
      <c r="B3300" s="302" t="s">
        <v>25216</v>
      </c>
      <c r="C3300">
        <v>6</v>
      </c>
      <c r="D3300">
        <v>43</v>
      </c>
      <c r="E3300">
        <v>0.7</v>
      </c>
      <c r="F3300">
        <v>14.25</v>
      </c>
      <c r="G3300">
        <v>13.82</v>
      </c>
    </row>
    <row r="3301" spans="1:7">
      <c r="A3301" s="302" t="s">
        <v>21877</v>
      </c>
      <c r="B3301" s="302" t="s">
        <v>25217</v>
      </c>
      <c r="C3301">
        <v>6</v>
      </c>
      <c r="D3301">
        <v>47</v>
      </c>
      <c r="E3301">
        <v>0.7</v>
      </c>
      <c r="F3301">
        <v>35.35</v>
      </c>
      <c r="G3301">
        <v>34.29</v>
      </c>
    </row>
    <row r="3302" spans="1:7">
      <c r="A3302" s="302" t="s">
        <v>21878</v>
      </c>
      <c r="B3302" s="302" t="s">
        <v>25218</v>
      </c>
      <c r="C3302">
        <v>6</v>
      </c>
      <c r="D3302">
        <v>55.5</v>
      </c>
      <c r="E3302">
        <v>0.7</v>
      </c>
      <c r="F3302">
        <v>29.85</v>
      </c>
      <c r="G3302">
        <v>28.95</v>
      </c>
    </row>
    <row r="3303" spans="1:7">
      <c r="A3303" s="302" t="s">
        <v>21879</v>
      </c>
      <c r="B3303" s="302" t="s">
        <v>25219</v>
      </c>
      <c r="C3303">
        <v>6</v>
      </c>
      <c r="D3303">
        <v>47</v>
      </c>
      <c r="E3303">
        <v>0.7</v>
      </c>
      <c r="F3303">
        <v>21</v>
      </c>
      <c r="G3303">
        <v>21</v>
      </c>
    </row>
    <row r="3304" spans="1:7">
      <c r="A3304" s="302" t="s">
        <v>21880</v>
      </c>
      <c r="B3304" s="302" t="s">
        <v>25220</v>
      </c>
      <c r="C3304">
        <v>1</v>
      </c>
      <c r="D3304">
        <v>46.8</v>
      </c>
      <c r="E3304">
        <v>4.5</v>
      </c>
      <c r="F3304">
        <v>139.65</v>
      </c>
      <c r="G3304">
        <v>135.46</v>
      </c>
    </row>
    <row r="3305" spans="1:7">
      <c r="A3305" s="302" t="s">
        <v>21881</v>
      </c>
      <c r="B3305" s="302" t="s">
        <v>25221</v>
      </c>
      <c r="C3305">
        <v>6</v>
      </c>
      <c r="D3305">
        <v>46</v>
      </c>
      <c r="E3305">
        <v>0.7</v>
      </c>
      <c r="F3305">
        <v>19</v>
      </c>
      <c r="G3305">
        <v>19</v>
      </c>
    </row>
    <row r="3306" spans="1:7">
      <c r="A3306" s="302" t="s">
        <v>21882</v>
      </c>
      <c r="B3306" s="302" t="s">
        <v>25222</v>
      </c>
      <c r="C3306">
        <v>3</v>
      </c>
      <c r="D3306">
        <v>46.8</v>
      </c>
      <c r="E3306">
        <v>0.7</v>
      </c>
      <c r="F3306">
        <v>50.45</v>
      </c>
      <c r="G3306">
        <v>48.94</v>
      </c>
    </row>
    <row r="3307" spans="1:7">
      <c r="A3307" s="302" t="s">
        <v>21883</v>
      </c>
      <c r="B3307" s="302" t="s">
        <v>25223</v>
      </c>
      <c r="C3307">
        <v>6</v>
      </c>
      <c r="D3307">
        <v>48</v>
      </c>
      <c r="E3307">
        <v>1</v>
      </c>
      <c r="F3307">
        <v>21.75</v>
      </c>
      <c r="G3307">
        <v>21.1</v>
      </c>
    </row>
    <row r="3308" spans="1:7">
      <c r="A3308" s="302" t="s">
        <v>21884</v>
      </c>
      <c r="B3308" s="302" t="s">
        <v>25224</v>
      </c>
      <c r="C3308">
        <v>6</v>
      </c>
      <c r="D3308">
        <v>57.4</v>
      </c>
      <c r="E3308">
        <v>0.7</v>
      </c>
      <c r="F3308">
        <v>30.65</v>
      </c>
      <c r="G3308">
        <v>29.73</v>
      </c>
    </row>
    <row r="3309" spans="1:7">
      <c r="A3309" s="302" t="s">
        <v>21885</v>
      </c>
      <c r="B3309" s="302" t="s">
        <v>25225</v>
      </c>
      <c r="C3309">
        <v>6</v>
      </c>
      <c r="D3309">
        <v>46.8</v>
      </c>
      <c r="E3309">
        <v>0.7</v>
      </c>
      <c r="F3309">
        <v>21.65</v>
      </c>
      <c r="G3309">
        <v>21</v>
      </c>
    </row>
    <row r="3310" spans="1:7">
      <c r="A3310" s="302" t="s">
        <v>21886</v>
      </c>
      <c r="B3310" s="302" t="s">
        <v>25226</v>
      </c>
      <c r="C3310">
        <v>6</v>
      </c>
      <c r="D3310">
        <v>56.1</v>
      </c>
      <c r="E3310">
        <v>0.7</v>
      </c>
      <c r="F3310">
        <v>29.95</v>
      </c>
      <c r="G3310">
        <v>29.05</v>
      </c>
    </row>
    <row r="3311" spans="1:7">
      <c r="A3311" s="302" t="s">
        <v>21887</v>
      </c>
      <c r="B3311" s="302" t="s">
        <v>25227</v>
      </c>
      <c r="C3311">
        <v>3</v>
      </c>
      <c r="D3311">
        <v>46.8</v>
      </c>
      <c r="E3311">
        <v>0.7</v>
      </c>
      <c r="F3311">
        <v>60.95</v>
      </c>
      <c r="G3311">
        <v>59.12</v>
      </c>
    </row>
    <row r="3312" spans="1:7">
      <c r="A3312" s="302" t="s">
        <v>21888</v>
      </c>
      <c r="B3312" s="302" t="s">
        <v>25228</v>
      </c>
      <c r="C3312">
        <v>6</v>
      </c>
      <c r="D3312">
        <v>46.8</v>
      </c>
      <c r="E3312">
        <v>0.7</v>
      </c>
      <c r="F3312">
        <v>23.95</v>
      </c>
      <c r="G3312">
        <v>23.23</v>
      </c>
    </row>
    <row r="3313" spans="1:7">
      <c r="A3313" s="302" t="s">
        <v>27906</v>
      </c>
      <c r="B3313" s="302" t="s">
        <v>27907</v>
      </c>
      <c r="C3313">
        <v>6</v>
      </c>
      <c r="D3313">
        <v>14</v>
      </c>
      <c r="E3313">
        <v>0.7</v>
      </c>
      <c r="F3313">
        <v>6.15</v>
      </c>
      <c r="G3313">
        <v>5.97</v>
      </c>
    </row>
    <row r="3314" spans="1:7">
      <c r="A3314" s="302" t="s">
        <v>21889</v>
      </c>
      <c r="B3314" s="302" t="s">
        <v>25229</v>
      </c>
      <c r="C3314">
        <v>6</v>
      </c>
      <c r="D3314">
        <v>45</v>
      </c>
      <c r="E3314">
        <v>0.7</v>
      </c>
      <c r="F3314">
        <v>14.25</v>
      </c>
      <c r="G3314">
        <v>13.82</v>
      </c>
    </row>
    <row r="3315" spans="1:7">
      <c r="A3315" s="302" t="s">
        <v>27908</v>
      </c>
      <c r="B3315" s="302" t="s">
        <v>27909</v>
      </c>
      <c r="C3315">
        <v>6</v>
      </c>
      <c r="D3315">
        <v>12.5</v>
      </c>
      <c r="E3315">
        <v>0.75</v>
      </c>
      <c r="F3315">
        <v>36.75</v>
      </c>
      <c r="G3315">
        <v>35.65</v>
      </c>
    </row>
    <row r="3316" spans="1:7">
      <c r="A3316" s="302" t="s">
        <v>21890</v>
      </c>
      <c r="B3316" s="302" t="s">
        <v>25230</v>
      </c>
      <c r="C3316">
        <v>6</v>
      </c>
      <c r="D3316">
        <v>12.5</v>
      </c>
      <c r="E3316">
        <v>0.75</v>
      </c>
      <c r="F3316">
        <v>244.85</v>
      </c>
      <c r="G3316">
        <v>237.5</v>
      </c>
    </row>
    <row r="3317" spans="1:7">
      <c r="A3317" s="302" t="s">
        <v>27910</v>
      </c>
      <c r="B3317" s="302" t="s">
        <v>27911</v>
      </c>
      <c r="C3317">
        <v>24</v>
      </c>
      <c r="D3317">
        <v>43</v>
      </c>
      <c r="E3317">
        <v>0.2</v>
      </c>
      <c r="F3317">
        <v>6.45</v>
      </c>
      <c r="G3317">
        <v>6.26</v>
      </c>
    </row>
    <row r="3318" spans="1:7">
      <c r="A3318" s="302" t="s">
        <v>27912</v>
      </c>
      <c r="B3318" s="302" t="s">
        <v>27911</v>
      </c>
      <c r="C3318">
        <v>24</v>
      </c>
      <c r="D3318">
        <v>43</v>
      </c>
      <c r="E3318">
        <v>0.2</v>
      </c>
      <c r="F3318">
        <v>6.45</v>
      </c>
      <c r="G3318">
        <v>6.26</v>
      </c>
    </row>
    <row r="3319" spans="1:7">
      <c r="A3319" s="302" t="s">
        <v>21891</v>
      </c>
      <c r="B3319" s="302" t="s">
        <v>25231</v>
      </c>
      <c r="C3319">
        <v>6</v>
      </c>
      <c r="D3319">
        <v>43</v>
      </c>
      <c r="E3319">
        <v>0.7</v>
      </c>
      <c r="F3319">
        <v>11.75</v>
      </c>
      <c r="G3319">
        <v>11.75</v>
      </c>
    </row>
    <row r="3320" spans="1:7">
      <c r="A3320" s="302" t="s">
        <v>21892</v>
      </c>
      <c r="B3320" s="302" t="s">
        <v>25232</v>
      </c>
      <c r="C3320">
        <v>6</v>
      </c>
      <c r="D3320">
        <v>30</v>
      </c>
      <c r="E3320">
        <v>0.7</v>
      </c>
      <c r="F3320">
        <v>8.9499999999999993</v>
      </c>
      <c r="G3320">
        <v>8.68</v>
      </c>
    </row>
    <row r="3321" spans="1:7">
      <c r="A3321" s="302" t="s">
        <v>21893</v>
      </c>
      <c r="B3321" s="302" t="s">
        <v>25233</v>
      </c>
      <c r="C3321">
        <v>6</v>
      </c>
      <c r="D3321">
        <v>50</v>
      </c>
      <c r="E3321">
        <v>0.7</v>
      </c>
      <c r="F3321">
        <v>17.350000000000001</v>
      </c>
      <c r="G3321">
        <v>16.48</v>
      </c>
    </row>
    <row r="3322" spans="1:7">
      <c r="A3322" s="302" t="s">
        <v>21894</v>
      </c>
      <c r="B3322" s="302" t="s">
        <v>25234</v>
      </c>
      <c r="C3322">
        <v>6</v>
      </c>
      <c r="D3322">
        <v>38</v>
      </c>
      <c r="E3322">
        <v>0.7</v>
      </c>
      <c r="F3322">
        <v>10.15</v>
      </c>
      <c r="G3322">
        <v>9.85</v>
      </c>
    </row>
    <row r="3323" spans="1:7">
      <c r="A3323" s="302" t="s">
        <v>21895</v>
      </c>
      <c r="B3323" s="302" t="s">
        <v>25235</v>
      </c>
      <c r="C3323">
        <v>6</v>
      </c>
      <c r="D3323">
        <v>40</v>
      </c>
      <c r="E3323">
        <v>0.7</v>
      </c>
      <c r="F3323">
        <v>21.75</v>
      </c>
      <c r="G3323">
        <v>21.1</v>
      </c>
    </row>
    <row r="3324" spans="1:7">
      <c r="A3324" s="302" t="s">
        <v>21896</v>
      </c>
      <c r="B3324" s="302" t="s">
        <v>25236</v>
      </c>
      <c r="C3324">
        <v>6</v>
      </c>
      <c r="D3324">
        <v>38</v>
      </c>
      <c r="E3324">
        <v>0.7</v>
      </c>
      <c r="F3324">
        <v>11.35</v>
      </c>
      <c r="G3324">
        <v>11.01</v>
      </c>
    </row>
    <row r="3325" spans="1:7">
      <c r="A3325" s="302" t="s">
        <v>21897</v>
      </c>
      <c r="B3325" s="302" t="s">
        <v>25237</v>
      </c>
      <c r="C3325">
        <v>6</v>
      </c>
      <c r="D3325">
        <v>40</v>
      </c>
      <c r="E3325">
        <v>0.7</v>
      </c>
      <c r="F3325">
        <v>18.649999999999999</v>
      </c>
      <c r="G3325">
        <v>18.09</v>
      </c>
    </row>
    <row r="3326" spans="1:7">
      <c r="A3326" s="302" t="s">
        <v>21898</v>
      </c>
      <c r="B3326" s="302" t="s">
        <v>25238</v>
      </c>
      <c r="C3326">
        <v>6</v>
      </c>
      <c r="D3326">
        <v>43</v>
      </c>
      <c r="E3326">
        <v>0.7</v>
      </c>
      <c r="F3326">
        <v>9.4499999999999993</v>
      </c>
      <c r="G3326">
        <v>9.17</v>
      </c>
    </row>
    <row r="3327" spans="1:7">
      <c r="A3327" s="302" t="s">
        <v>21899</v>
      </c>
      <c r="B3327" s="302" t="s">
        <v>25239</v>
      </c>
      <c r="C3327">
        <v>6</v>
      </c>
      <c r="D3327">
        <v>38</v>
      </c>
      <c r="E3327">
        <v>0.7</v>
      </c>
      <c r="F3327">
        <v>13.45</v>
      </c>
      <c r="G3327">
        <v>13.05</v>
      </c>
    </row>
    <row r="3328" spans="1:7">
      <c r="A3328" s="302" t="s">
        <v>21900</v>
      </c>
      <c r="B3328" s="302" t="s">
        <v>25240</v>
      </c>
      <c r="C3328">
        <v>12</v>
      </c>
      <c r="D3328">
        <v>43</v>
      </c>
      <c r="E3328">
        <v>0.7</v>
      </c>
      <c r="F3328">
        <v>21</v>
      </c>
      <c r="G3328">
        <v>21</v>
      </c>
    </row>
    <row r="3329" spans="1:7">
      <c r="A3329" s="302" t="s">
        <v>21901</v>
      </c>
      <c r="B3329" s="302" t="s">
        <v>25241</v>
      </c>
      <c r="C3329">
        <v>1</v>
      </c>
      <c r="D3329">
        <v>40</v>
      </c>
      <c r="E3329">
        <v>0.7</v>
      </c>
      <c r="F3329">
        <v>199.55</v>
      </c>
      <c r="G3329">
        <v>193.56</v>
      </c>
    </row>
    <row r="3330" spans="1:7">
      <c r="A3330" s="302" t="s">
        <v>21902</v>
      </c>
      <c r="B3330" s="302" t="s">
        <v>25242</v>
      </c>
      <c r="C3330">
        <v>6</v>
      </c>
      <c r="D3330">
        <v>43</v>
      </c>
      <c r="E3330">
        <v>0.7</v>
      </c>
      <c r="F3330">
        <v>21</v>
      </c>
      <c r="G3330">
        <v>21</v>
      </c>
    </row>
    <row r="3331" spans="1:7">
      <c r="A3331" s="302" t="s">
        <v>21903</v>
      </c>
      <c r="B3331" s="302" t="s">
        <v>25243</v>
      </c>
      <c r="C3331">
        <v>6</v>
      </c>
      <c r="D3331">
        <v>42</v>
      </c>
      <c r="E3331">
        <v>0.7</v>
      </c>
      <c r="F3331">
        <v>18.45</v>
      </c>
      <c r="G3331">
        <v>17.899999999999999</v>
      </c>
    </row>
    <row r="3332" spans="1:7">
      <c r="A3332" s="302" t="s">
        <v>21904</v>
      </c>
      <c r="B3332" s="302" t="s">
        <v>25244</v>
      </c>
      <c r="C3332">
        <v>6</v>
      </c>
      <c r="D3332">
        <v>41</v>
      </c>
      <c r="E3332">
        <v>0.7</v>
      </c>
      <c r="F3332">
        <v>21.45</v>
      </c>
      <c r="G3332">
        <v>20.81</v>
      </c>
    </row>
    <row r="3333" spans="1:7">
      <c r="A3333" s="302" t="s">
        <v>21905</v>
      </c>
      <c r="B3333" s="302" t="s">
        <v>25245</v>
      </c>
      <c r="C3333">
        <v>6</v>
      </c>
      <c r="D3333">
        <v>64</v>
      </c>
      <c r="E3333">
        <v>0.7</v>
      </c>
      <c r="F3333">
        <v>12.25</v>
      </c>
      <c r="G3333">
        <v>11.88</v>
      </c>
    </row>
    <row r="3334" spans="1:7">
      <c r="A3334" s="302" t="s">
        <v>21906</v>
      </c>
      <c r="B3334" s="302" t="s">
        <v>25246</v>
      </c>
      <c r="C3334">
        <v>6</v>
      </c>
      <c r="D3334">
        <v>55</v>
      </c>
      <c r="E3334">
        <v>0.7</v>
      </c>
      <c r="F3334">
        <v>26.85</v>
      </c>
      <c r="G3334">
        <v>26.04</v>
      </c>
    </row>
    <row r="3335" spans="1:7">
      <c r="A3335" s="302" t="s">
        <v>21907</v>
      </c>
      <c r="B3335" s="302" t="s">
        <v>25247</v>
      </c>
      <c r="C3335">
        <v>6</v>
      </c>
      <c r="D3335">
        <v>40</v>
      </c>
      <c r="E3335">
        <v>0.7</v>
      </c>
      <c r="F3335">
        <v>12.25</v>
      </c>
      <c r="G3335">
        <v>11.88</v>
      </c>
    </row>
    <row r="3336" spans="1:7">
      <c r="A3336" s="302" t="s">
        <v>21908</v>
      </c>
      <c r="B3336" s="302" t="s">
        <v>25248</v>
      </c>
      <c r="C3336">
        <v>6</v>
      </c>
      <c r="D3336">
        <v>40</v>
      </c>
      <c r="E3336">
        <v>0.5</v>
      </c>
      <c r="F3336">
        <v>16.649999999999999</v>
      </c>
      <c r="G3336">
        <v>15.82</v>
      </c>
    </row>
    <row r="3337" spans="1:7">
      <c r="A3337" s="302" t="s">
        <v>21909</v>
      </c>
      <c r="B3337" s="302" t="s">
        <v>25249</v>
      </c>
      <c r="C3337">
        <v>6</v>
      </c>
      <c r="D3337">
        <v>43</v>
      </c>
      <c r="E3337">
        <v>0.5</v>
      </c>
      <c r="F3337">
        <v>11.75</v>
      </c>
      <c r="G3337">
        <v>11.4</v>
      </c>
    </row>
    <row r="3338" spans="1:7">
      <c r="A3338" s="302" t="s">
        <v>21910</v>
      </c>
      <c r="B3338" s="302" t="s">
        <v>25250</v>
      </c>
      <c r="C3338">
        <v>6</v>
      </c>
      <c r="D3338">
        <v>40</v>
      </c>
      <c r="E3338">
        <v>0.7</v>
      </c>
      <c r="F3338">
        <v>23.65</v>
      </c>
      <c r="G3338">
        <v>22.94</v>
      </c>
    </row>
    <row r="3339" spans="1:7">
      <c r="A3339" s="302" t="s">
        <v>21911</v>
      </c>
      <c r="B3339" s="302" t="s">
        <v>25251</v>
      </c>
      <c r="C3339">
        <v>6</v>
      </c>
      <c r="D3339">
        <v>40</v>
      </c>
      <c r="E3339">
        <v>0.7</v>
      </c>
      <c r="F3339">
        <v>28.85</v>
      </c>
      <c r="G3339">
        <v>27.98</v>
      </c>
    </row>
    <row r="3340" spans="1:7">
      <c r="A3340" s="302" t="s">
        <v>21912</v>
      </c>
      <c r="B3340" s="302" t="s">
        <v>25252</v>
      </c>
      <c r="C3340">
        <v>6</v>
      </c>
      <c r="D3340">
        <v>40</v>
      </c>
      <c r="E3340">
        <v>1</v>
      </c>
      <c r="F3340">
        <v>6.95</v>
      </c>
      <c r="G3340">
        <v>6.74</v>
      </c>
    </row>
    <row r="3341" spans="1:7">
      <c r="A3341" s="302" t="s">
        <v>21913</v>
      </c>
      <c r="B3341" s="302" t="s">
        <v>25253</v>
      </c>
      <c r="C3341">
        <v>6</v>
      </c>
      <c r="D3341">
        <v>40</v>
      </c>
      <c r="E3341">
        <v>0.7</v>
      </c>
      <c r="F3341">
        <v>8.85</v>
      </c>
      <c r="G3341">
        <v>8.58</v>
      </c>
    </row>
    <row r="3342" spans="1:7">
      <c r="A3342" s="302" t="s">
        <v>21914</v>
      </c>
      <c r="B3342" s="302" t="s">
        <v>25254</v>
      </c>
      <c r="C3342">
        <v>6</v>
      </c>
      <c r="D3342">
        <v>40</v>
      </c>
      <c r="E3342">
        <v>0.7</v>
      </c>
      <c r="F3342">
        <v>12.15</v>
      </c>
      <c r="G3342">
        <v>11.79</v>
      </c>
    </row>
    <row r="3343" spans="1:7">
      <c r="A3343" s="302" t="s">
        <v>21915</v>
      </c>
      <c r="B3343" s="302" t="s">
        <v>25255</v>
      </c>
      <c r="C3343">
        <v>3</v>
      </c>
      <c r="D3343">
        <v>40</v>
      </c>
      <c r="E3343">
        <v>0.7</v>
      </c>
      <c r="F3343">
        <v>31.75</v>
      </c>
      <c r="G3343">
        <v>30.8</v>
      </c>
    </row>
    <row r="3344" spans="1:7">
      <c r="A3344" s="302" t="s">
        <v>21916</v>
      </c>
      <c r="B3344" s="302" t="s">
        <v>25256</v>
      </c>
      <c r="C3344">
        <v>3</v>
      </c>
      <c r="D3344">
        <v>40</v>
      </c>
      <c r="E3344">
        <v>0.7</v>
      </c>
      <c r="F3344">
        <v>107.95</v>
      </c>
      <c r="G3344">
        <v>104.71</v>
      </c>
    </row>
    <row r="3345" spans="1:7">
      <c r="A3345" s="302" t="s">
        <v>27913</v>
      </c>
      <c r="B3345" s="302" t="s">
        <v>27914</v>
      </c>
      <c r="C3345">
        <v>6</v>
      </c>
      <c r="D3345">
        <v>53</v>
      </c>
      <c r="E3345">
        <v>0.5</v>
      </c>
      <c r="F3345">
        <v>125</v>
      </c>
      <c r="G3345">
        <v>125</v>
      </c>
    </row>
    <row r="3346" spans="1:7">
      <c r="A3346" s="302" t="s">
        <v>21917</v>
      </c>
      <c r="B3346" s="302" t="s">
        <v>25257</v>
      </c>
      <c r="C3346">
        <v>6</v>
      </c>
      <c r="D3346">
        <v>44</v>
      </c>
      <c r="E3346">
        <v>0.5</v>
      </c>
      <c r="F3346">
        <v>22.45</v>
      </c>
      <c r="G3346">
        <v>21.78</v>
      </c>
    </row>
    <row r="3347" spans="1:7">
      <c r="A3347" s="302" t="s">
        <v>21918</v>
      </c>
      <c r="B3347" s="302" t="s">
        <v>25258</v>
      </c>
      <c r="C3347">
        <v>6</v>
      </c>
      <c r="D3347">
        <v>16</v>
      </c>
      <c r="E3347">
        <v>0.75</v>
      </c>
      <c r="F3347">
        <v>7.15</v>
      </c>
      <c r="G3347">
        <v>6.94</v>
      </c>
    </row>
    <row r="3348" spans="1:7">
      <c r="A3348" s="302" t="s">
        <v>21919</v>
      </c>
      <c r="B3348" s="302" t="s">
        <v>25259</v>
      </c>
      <c r="C3348">
        <v>6</v>
      </c>
      <c r="D3348">
        <v>43</v>
      </c>
      <c r="E3348">
        <v>0.7</v>
      </c>
      <c r="F3348">
        <v>37.25</v>
      </c>
      <c r="G3348">
        <v>36.130000000000003</v>
      </c>
    </row>
    <row r="3349" spans="1:7">
      <c r="A3349" s="302" t="s">
        <v>21920</v>
      </c>
      <c r="B3349" s="302" t="s">
        <v>25260</v>
      </c>
      <c r="C3349">
        <v>6</v>
      </c>
      <c r="D3349">
        <v>45</v>
      </c>
      <c r="E3349">
        <v>0.7</v>
      </c>
      <c r="F3349">
        <v>37.049999999999997</v>
      </c>
      <c r="G3349">
        <v>35.200000000000003</v>
      </c>
    </row>
    <row r="3350" spans="1:7">
      <c r="A3350" s="302" t="s">
        <v>21921</v>
      </c>
      <c r="B3350" s="302" t="s">
        <v>25261</v>
      </c>
      <c r="C3350">
        <v>6</v>
      </c>
      <c r="D3350">
        <v>46</v>
      </c>
      <c r="E3350">
        <v>0.7</v>
      </c>
      <c r="F3350">
        <v>135</v>
      </c>
      <c r="G3350">
        <v>135</v>
      </c>
    </row>
    <row r="3351" spans="1:7">
      <c r="A3351" s="302" t="s">
        <v>21922</v>
      </c>
      <c r="B3351" s="302" t="s">
        <v>25262</v>
      </c>
      <c r="C3351">
        <v>6</v>
      </c>
      <c r="D3351">
        <v>46</v>
      </c>
      <c r="E3351">
        <v>0.7</v>
      </c>
      <c r="F3351">
        <v>149</v>
      </c>
      <c r="G3351">
        <v>149</v>
      </c>
    </row>
    <row r="3352" spans="1:7">
      <c r="A3352" s="302" t="s">
        <v>21923</v>
      </c>
      <c r="B3352" s="302" t="s">
        <v>25263</v>
      </c>
      <c r="C3352">
        <v>6</v>
      </c>
      <c r="D3352">
        <v>40</v>
      </c>
      <c r="E3352">
        <v>0.7</v>
      </c>
      <c r="F3352">
        <v>26</v>
      </c>
      <c r="G3352">
        <v>26</v>
      </c>
    </row>
    <row r="3353" spans="1:7">
      <c r="A3353" s="302" t="s">
        <v>27915</v>
      </c>
      <c r="B3353" s="302" t="s">
        <v>27916</v>
      </c>
      <c r="C3353">
        <v>6</v>
      </c>
      <c r="D3353">
        <v>20</v>
      </c>
      <c r="E3353">
        <v>0.75</v>
      </c>
      <c r="F3353">
        <v>14.15</v>
      </c>
      <c r="G3353">
        <v>13.73</v>
      </c>
    </row>
    <row r="3354" spans="1:7">
      <c r="A3354" s="302" t="s">
        <v>21924</v>
      </c>
      <c r="B3354" s="302" t="s">
        <v>25264</v>
      </c>
      <c r="C3354">
        <v>6</v>
      </c>
      <c r="D3354">
        <v>19</v>
      </c>
      <c r="E3354">
        <v>1</v>
      </c>
      <c r="F3354">
        <v>5</v>
      </c>
      <c r="G3354">
        <v>5</v>
      </c>
    </row>
    <row r="3355" spans="1:7">
      <c r="A3355" s="302" t="s">
        <v>21925</v>
      </c>
      <c r="B3355" s="302" t="s">
        <v>25265</v>
      </c>
      <c r="C3355">
        <v>6</v>
      </c>
      <c r="D3355">
        <v>40</v>
      </c>
      <c r="E3355">
        <v>0.7</v>
      </c>
      <c r="F3355">
        <v>17.05</v>
      </c>
      <c r="G3355">
        <v>16.54</v>
      </c>
    </row>
    <row r="3356" spans="1:7">
      <c r="A3356" s="302" t="s">
        <v>21926</v>
      </c>
      <c r="B3356" s="302" t="s">
        <v>25266</v>
      </c>
      <c r="C3356">
        <v>6</v>
      </c>
      <c r="D3356">
        <v>40</v>
      </c>
      <c r="E3356">
        <v>0.7</v>
      </c>
      <c r="F3356">
        <v>23.35</v>
      </c>
      <c r="G3356">
        <v>22.65</v>
      </c>
    </row>
    <row r="3357" spans="1:7">
      <c r="A3357" s="302" t="s">
        <v>21927</v>
      </c>
      <c r="B3357" s="302" t="s">
        <v>25267</v>
      </c>
      <c r="C3357">
        <v>6</v>
      </c>
      <c r="D3357">
        <v>40</v>
      </c>
      <c r="E3357">
        <v>0.7</v>
      </c>
      <c r="F3357">
        <v>25.75</v>
      </c>
      <c r="G3357">
        <v>24.98</v>
      </c>
    </row>
    <row r="3358" spans="1:7">
      <c r="A3358" s="302" t="s">
        <v>21928</v>
      </c>
      <c r="B3358" s="302" t="s">
        <v>25268</v>
      </c>
      <c r="C3358">
        <v>6</v>
      </c>
      <c r="D3358">
        <v>12</v>
      </c>
      <c r="E3358">
        <v>0.75</v>
      </c>
      <c r="F3358">
        <v>46.85</v>
      </c>
      <c r="G3358">
        <v>45.44</v>
      </c>
    </row>
    <row r="3359" spans="1:7">
      <c r="A3359" s="302" t="s">
        <v>21929</v>
      </c>
      <c r="B3359" s="302" t="s">
        <v>25269</v>
      </c>
      <c r="C3359">
        <v>6</v>
      </c>
      <c r="D3359">
        <v>43</v>
      </c>
      <c r="E3359">
        <v>0.7</v>
      </c>
      <c r="F3359">
        <v>18</v>
      </c>
      <c r="G3359">
        <v>18</v>
      </c>
    </row>
    <row r="3360" spans="1:7">
      <c r="A3360" s="302" t="s">
        <v>21930</v>
      </c>
      <c r="B3360" s="302" t="s">
        <v>25270</v>
      </c>
      <c r="C3360">
        <v>6</v>
      </c>
      <c r="D3360">
        <v>43</v>
      </c>
      <c r="E3360">
        <v>0.7</v>
      </c>
      <c r="F3360">
        <v>18.350000000000001</v>
      </c>
      <c r="G3360">
        <v>17.8</v>
      </c>
    </row>
    <row r="3361" spans="1:7">
      <c r="A3361" s="302" t="s">
        <v>21931</v>
      </c>
      <c r="B3361" s="302" t="s">
        <v>25271</v>
      </c>
      <c r="C3361">
        <v>6</v>
      </c>
      <c r="D3361">
        <v>41</v>
      </c>
      <c r="E3361">
        <v>0.7</v>
      </c>
      <c r="F3361">
        <v>18.149999999999999</v>
      </c>
      <c r="G3361">
        <v>17.239999999999998</v>
      </c>
    </row>
    <row r="3362" spans="1:7">
      <c r="A3362" s="302" t="s">
        <v>21932</v>
      </c>
      <c r="B3362" s="302" t="s">
        <v>25272</v>
      </c>
      <c r="C3362">
        <v>6</v>
      </c>
      <c r="D3362">
        <v>41</v>
      </c>
      <c r="E3362">
        <v>0.7</v>
      </c>
      <c r="F3362">
        <v>15.95</v>
      </c>
      <c r="G3362">
        <v>15.47</v>
      </c>
    </row>
    <row r="3363" spans="1:7">
      <c r="A3363" s="302" t="s">
        <v>21933</v>
      </c>
      <c r="B3363" s="302" t="s">
        <v>25273</v>
      </c>
      <c r="C3363">
        <v>6</v>
      </c>
      <c r="D3363">
        <v>41</v>
      </c>
      <c r="E3363">
        <v>0.7</v>
      </c>
      <c r="F3363">
        <v>17.649999999999999</v>
      </c>
      <c r="G3363">
        <v>16.77</v>
      </c>
    </row>
    <row r="3364" spans="1:7">
      <c r="A3364" s="302" t="s">
        <v>21934</v>
      </c>
      <c r="B3364" s="302" t="s">
        <v>25274</v>
      </c>
      <c r="C3364">
        <v>3</v>
      </c>
      <c r="D3364">
        <v>42.6</v>
      </c>
      <c r="E3364">
        <v>1.5</v>
      </c>
      <c r="F3364">
        <v>34.15</v>
      </c>
      <c r="G3364">
        <v>33.130000000000003</v>
      </c>
    </row>
    <row r="3365" spans="1:7">
      <c r="A3365" s="302" t="s">
        <v>21935</v>
      </c>
      <c r="B3365" s="302" t="s">
        <v>25275</v>
      </c>
      <c r="C3365">
        <v>6</v>
      </c>
      <c r="D3365">
        <v>57</v>
      </c>
      <c r="E3365">
        <v>0.7</v>
      </c>
      <c r="F3365">
        <v>21.75</v>
      </c>
      <c r="G3365">
        <v>21.1</v>
      </c>
    </row>
    <row r="3366" spans="1:7">
      <c r="A3366" s="302" t="s">
        <v>21936</v>
      </c>
      <c r="B3366" s="302" t="s">
        <v>25276</v>
      </c>
      <c r="C3366">
        <v>6</v>
      </c>
      <c r="D3366">
        <v>40</v>
      </c>
      <c r="E3366">
        <v>0.7</v>
      </c>
      <c r="F3366">
        <v>16.05</v>
      </c>
      <c r="G3366">
        <v>15.25</v>
      </c>
    </row>
    <row r="3367" spans="1:7">
      <c r="A3367" s="302" t="s">
        <v>21937</v>
      </c>
      <c r="B3367" s="302" t="s">
        <v>25277</v>
      </c>
      <c r="C3367">
        <v>6</v>
      </c>
      <c r="D3367">
        <v>40</v>
      </c>
      <c r="E3367">
        <v>0.7</v>
      </c>
      <c r="F3367">
        <v>23.85</v>
      </c>
      <c r="G3367">
        <v>22.66</v>
      </c>
    </row>
    <row r="3368" spans="1:7">
      <c r="A3368" s="302" t="s">
        <v>21938</v>
      </c>
      <c r="B3368" s="302" t="s">
        <v>25278</v>
      </c>
      <c r="C3368">
        <v>6</v>
      </c>
      <c r="D3368">
        <v>40</v>
      </c>
      <c r="E3368">
        <v>0.7</v>
      </c>
      <c r="F3368">
        <v>16.05</v>
      </c>
      <c r="G3368">
        <v>15.25</v>
      </c>
    </row>
    <row r="3369" spans="1:7">
      <c r="A3369" s="302" t="s">
        <v>21939</v>
      </c>
      <c r="B3369" s="302" t="s">
        <v>25279</v>
      </c>
      <c r="C3369">
        <v>6</v>
      </c>
      <c r="D3369">
        <v>40</v>
      </c>
      <c r="E3369">
        <v>0.7</v>
      </c>
      <c r="F3369">
        <v>15</v>
      </c>
      <c r="G3369">
        <v>15</v>
      </c>
    </row>
    <row r="3370" spans="1:7">
      <c r="A3370" s="302" t="s">
        <v>21940</v>
      </c>
      <c r="B3370" s="302" t="s">
        <v>25280</v>
      </c>
      <c r="C3370">
        <v>6</v>
      </c>
      <c r="D3370">
        <v>43</v>
      </c>
      <c r="E3370">
        <v>0.7</v>
      </c>
      <c r="F3370">
        <v>18.55</v>
      </c>
      <c r="G3370">
        <v>17.989999999999998</v>
      </c>
    </row>
    <row r="3371" spans="1:7">
      <c r="A3371" s="302" t="s">
        <v>21941</v>
      </c>
      <c r="B3371" s="302" t="s">
        <v>25281</v>
      </c>
      <c r="C3371">
        <v>6</v>
      </c>
      <c r="D3371">
        <v>43</v>
      </c>
      <c r="E3371">
        <v>0.7</v>
      </c>
      <c r="F3371">
        <v>24.35</v>
      </c>
      <c r="G3371">
        <v>23.62</v>
      </c>
    </row>
    <row r="3372" spans="1:7">
      <c r="A3372" s="302" t="s">
        <v>21942</v>
      </c>
      <c r="B3372" s="302" t="s">
        <v>25282</v>
      </c>
      <c r="C3372">
        <v>6</v>
      </c>
      <c r="D3372">
        <v>48</v>
      </c>
      <c r="E3372">
        <v>0.7</v>
      </c>
      <c r="F3372">
        <v>35.85</v>
      </c>
      <c r="G3372">
        <v>34.770000000000003</v>
      </c>
    </row>
    <row r="3373" spans="1:7">
      <c r="A3373" s="302" t="s">
        <v>21943</v>
      </c>
      <c r="B3373" s="302" t="s">
        <v>25283</v>
      </c>
      <c r="C3373">
        <v>6</v>
      </c>
      <c r="D3373">
        <v>40.299999999999997</v>
      </c>
      <c r="E3373">
        <v>0.7</v>
      </c>
      <c r="F3373">
        <v>40.65</v>
      </c>
      <c r="G3373">
        <v>39.43</v>
      </c>
    </row>
    <row r="3374" spans="1:7">
      <c r="A3374" s="302" t="s">
        <v>21944</v>
      </c>
      <c r="B3374" s="302" t="s">
        <v>25284</v>
      </c>
      <c r="C3374">
        <v>6</v>
      </c>
      <c r="D3374">
        <v>43.3</v>
      </c>
      <c r="E3374">
        <v>0.7</v>
      </c>
      <c r="F3374">
        <v>23.85</v>
      </c>
      <c r="G3374">
        <v>23.13</v>
      </c>
    </row>
    <row r="3375" spans="1:7">
      <c r="A3375" s="302" t="s">
        <v>21945</v>
      </c>
      <c r="B3375" s="302" t="s">
        <v>25285</v>
      </c>
      <c r="C3375">
        <v>6</v>
      </c>
      <c r="D3375">
        <v>51.3</v>
      </c>
      <c r="E3375">
        <v>0.7</v>
      </c>
      <c r="F3375">
        <v>55.85</v>
      </c>
      <c r="G3375">
        <v>54.17</v>
      </c>
    </row>
    <row r="3376" spans="1:7">
      <c r="A3376" s="302" t="s">
        <v>21946</v>
      </c>
      <c r="B3376" s="302" t="s">
        <v>25286</v>
      </c>
      <c r="C3376">
        <v>6</v>
      </c>
      <c r="D3376">
        <v>38</v>
      </c>
      <c r="E3376">
        <v>0.7</v>
      </c>
      <c r="F3376">
        <v>7.35</v>
      </c>
      <c r="G3376">
        <v>7.13</v>
      </c>
    </row>
    <row r="3377" spans="1:7">
      <c r="A3377" s="302" t="s">
        <v>21947</v>
      </c>
      <c r="B3377" s="302" t="s">
        <v>25287</v>
      </c>
      <c r="C3377">
        <v>6</v>
      </c>
      <c r="D3377">
        <v>43</v>
      </c>
      <c r="E3377">
        <v>0.7</v>
      </c>
      <c r="F3377">
        <v>14.25</v>
      </c>
      <c r="G3377">
        <v>13.82</v>
      </c>
    </row>
    <row r="3378" spans="1:7">
      <c r="A3378" s="302" t="s">
        <v>21948</v>
      </c>
      <c r="B3378" s="302" t="s">
        <v>25288</v>
      </c>
      <c r="C3378">
        <v>6</v>
      </c>
      <c r="D3378">
        <v>40</v>
      </c>
      <c r="E3378">
        <v>0.7</v>
      </c>
      <c r="F3378">
        <v>23.45</v>
      </c>
      <c r="G3378">
        <v>23.45</v>
      </c>
    </row>
    <row r="3379" spans="1:7">
      <c r="A3379" s="302" t="s">
        <v>21949</v>
      </c>
      <c r="B3379" s="302" t="s">
        <v>25289</v>
      </c>
      <c r="C3379">
        <v>6</v>
      </c>
      <c r="D3379">
        <v>41.3</v>
      </c>
      <c r="E3379">
        <v>0.7</v>
      </c>
      <c r="F3379">
        <v>19.25</v>
      </c>
      <c r="G3379">
        <v>19.25</v>
      </c>
    </row>
    <row r="3380" spans="1:7">
      <c r="A3380" s="302" t="s">
        <v>21950</v>
      </c>
      <c r="B3380" s="302" t="s">
        <v>25290</v>
      </c>
      <c r="C3380">
        <v>6</v>
      </c>
      <c r="D3380">
        <v>40</v>
      </c>
      <c r="E3380">
        <v>0.7</v>
      </c>
      <c r="F3380">
        <v>21.65</v>
      </c>
      <c r="G3380">
        <v>21</v>
      </c>
    </row>
    <row r="3381" spans="1:7">
      <c r="A3381" s="302" t="s">
        <v>27917</v>
      </c>
      <c r="B3381" s="302" t="s">
        <v>27918</v>
      </c>
      <c r="C3381">
        <v>6</v>
      </c>
      <c r="D3381">
        <v>20</v>
      </c>
      <c r="E3381">
        <v>0.7</v>
      </c>
      <c r="F3381">
        <v>4.55</v>
      </c>
      <c r="G3381">
        <v>4.55</v>
      </c>
    </row>
    <row r="3382" spans="1:7">
      <c r="A3382" s="302" t="s">
        <v>27919</v>
      </c>
      <c r="B3382" s="302" t="s">
        <v>27920</v>
      </c>
      <c r="C3382">
        <v>6</v>
      </c>
      <c r="D3382">
        <v>20</v>
      </c>
      <c r="E3382">
        <v>1</v>
      </c>
      <c r="F3382">
        <v>6.55</v>
      </c>
      <c r="G3382">
        <v>6.55</v>
      </c>
    </row>
    <row r="3383" spans="1:7">
      <c r="A3383" s="302" t="s">
        <v>21951</v>
      </c>
      <c r="B3383" s="302" t="s">
        <v>25291</v>
      </c>
      <c r="C3383">
        <v>6</v>
      </c>
      <c r="D3383">
        <v>38</v>
      </c>
      <c r="E3383">
        <v>0.7</v>
      </c>
      <c r="F3383">
        <v>5.25</v>
      </c>
      <c r="G3383">
        <v>5.09</v>
      </c>
    </row>
    <row r="3384" spans="1:7">
      <c r="A3384" s="302" t="s">
        <v>21952</v>
      </c>
      <c r="B3384" s="302" t="s">
        <v>25292</v>
      </c>
      <c r="C3384">
        <v>6</v>
      </c>
      <c r="D3384">
        <v>43</v>
      </c>
      <c r="E3384">
        <v>0.7</v>
      </c>
      <c r="F3384">
        <v>21.25</v>
      </c>
      <c r="G3384">
        <v>20.61</v>
      </c>
    </row>
    <row r="3385" spans="1:7">
      <c r="A3385" s="302" t="s">
        <v>21953</v>
      </c>
      <c r="B3385" s="302" t="s">
        <v>25293</v>
      </c>
      <c r="C3385">
        <v>6</v>
      </c>
      <c r="D3385">
        <v>40</v>
      </c>
      <c r="E3385">
        <v>0.7</v>
      </c>
      <c r="F3385">
        <v>7.25</v>
      </c>
      <c r="G3385">
        <v>7.25</v>
      </c>
    </row>
    <row r="3386" spans="1:7">
      <c r="A3386" s="302" t="s">
        <v>21954</v>
      </c>
      <c r="B3386" s="302" t="s">
        <v>25294</v>
      </c>
      <c r="C3386">
        <v>12</v>
      </c>
      <c r="D3386">
        <v>50</v>
      </c>
      <c r="E3386">
        <v>0.5</v>
      </c>
      <c r="F3386">
        <v>9.9499999999999993</v>
      </c>
      <c r="G3386">
        <v>9.4499999999999993</v>
      </c>
    </row>
    <row r="3387" spans="1:7">
      <c r="A3387" s="302" t="s">
        <v>21955</v>
      </c>
      <c r="B3387" s="302" t="s">
        <v>25295</v>
      </c>
      <c r="C3387">
        <v>12</v>
      </c>
      <c r="D3387">
        <v>40</v>
      </c>
      <c r="E3387">
        <v>0.7</v>
      </c>
      <c r="F3387">
        <v>10.050000000000001</v>
      </c>
      <c r="G3387">
        <v>9.75</v>
      </c>
    </row>
    <row r="3388" spans="1:7">
      <c r="A3388" s="302" t="s">
        <v>21956</v>
      </c>
      <c r="B3388" s="302" t="s">
        <v>25296</v>
      </c>
      <c r="C3388">
        <v>6</v>
      </c>
      <c r="D3388">
        <v>40</v>
      </c>
      <c r="E3388">
        <v>0.5</v>
      </c>
      <c r="F3388">
        <v>11.45</v>
      </c>
      <c r="G3388">
        <v>11.11</v>
      </c>
    </row>
    <row r="3389" spans="1:7">
      <c r="A3389" s="302" t="s">
        <v>21957</v>
      </c>
      <c r="B3389" s="302" t="s">
        <v>25297</v>
      </c>
      <c r="C3389">
        <v>6</v>
      </c>
      <c r="D3389">
        <v>40</v>
      </c>
      <c r="E3389">
        <v>0.7</v>
      </c>
      <c r="F3389">
        <v>19.95</v>
      </c>
      <c r="G3389">
        <v>19.350000000000001</v>
      </c>
    </row>
    <row r="3390" spans="1:7">
      <c r="A3390" s="302" t="s">
        <v>21958</v>
      </c>
      <c r="B3390" s="302" t="s">
        <v>25298</v>
      </c>
      <c r="C3390">
        <v>6</v>
      </c>
      <c r="D3390">
        <v>40</v>
      </c>
      <c r="E3390">
        <v>0.5</v>
      </c>
      <c r="F3390">
        <v>11.85</v>
      </c>
      <c r="G3390">
        <v>11.49</v>
      </c>
    </row>
    <row r="3391" spans="1:7">
      <c r="A3391" s="302" t="s">
        <v>21959</v>
      </c>
      <c r="B3391" s="302" t="s">
        <v>25299</v>
      </c>
      <c r="C3391">
        <v>6</v>
      </c>
      <c r="D3391">
        <v>40</v>
      </c>
      <c r="E3391">
        <v>0.5</v>
      </c>
      <c r="F3391">
        <v>11.85</v>
      </c>
      <c r="G3391">
        <v>11.49</v>
      </c>
    </row>
    <row r="3392" spans="1:7">
      <c r="A3392" s="302" t="s">
        <v>21960</v>
      </c>
      <c r="B3392" s="302" t="s">
        <v>25300</v>
      </c>
      <c r="C3392">
        <v>6</v>
      </c>
      <c r="D3392">
        <v>50</v>
      </c>
      <c r="E3392">
        <v>0.7</v>
      </c>
      <c r="F3392">
        <v>10.85</v>
      </c>
      <c r="G3392">
        <v>10.52</v>
      </c>
    </row>
    <row r="3393" spans="1:7">
      <c r="A3393" s="302" t="s">
        <v>21961</v>
      </c>
      <c r="B3393" s="302" t="s">
        <v>25301</v>
      </c>
      <c r="C3393">
        <v>6</v>
      </c>
      <c r="D3393">
        <v>45</v>
      </c>
      <c r="E3393">
        <v>1</v>
      </c>
      <c r="F3393">
        <v>8.65</v>
      </c>
      <c r="G3393">
        <v>8.39</v>
      </c>
    </row>
    <row r="3394" spans="1:7">
      <c r="A3394" s="302" t="s">
        <v>21962</v>
      </c>
      <c r="B3394" s="302" t="s">
        <v>25302</v>
      </c>
      <c r="C3394">
        <v>8</v>
      </c>
      <c r="D3394">
        <v>40</v>
      </c>
      <c r="E3394">
        <v>0.2</v>
      </c>
      <c r="F3394">
        <v>1.55</v>
      </c>
      <c r="G3394">
        <v>1.5</v>
      </c>
    </row>
    <row r="3395" spans="1:7">
      <c r="A3395" s="302" t="s">
        <v>21963</v>
      </c>
      <c r="B3395" s="302" t="s">
        <v>25303</v>
      </c>
      <c r="C3395">
        <v>6</v>
      </c>
      <c r="D3395">
        <v>44.5</v>
      </c>
      <c r="E3395">
        <v>0.2</v>
      </c>
      <c r="F3395">
        <v>7</v>
      </c>
      <c r="G3395">
        <v>7</v>
      </c>
    </row>
    <row r="3396" spans="1:7">
      <c r="A3396" s="302" t="s">
        <v>21964</v>
      </c>
      <c r="B3396" s="302" t="s">
        <v>25304</v>
      </c>
      <c r="C3396">
        <v>6</v>
      </c>
      <c r="D3396">
        <v>40</v>
      </c>
      <c r="E3396">
        <v>0.7</v>
      </c>
      <c r="F3396">
        <v>7.5</v>
      </c>
      <c r="G3396">
        <v>7.5</v>
      </c>
    </row>
    <row r="3397" spans="1:7">
      <c r="A3397" s="302" t="s">
        <v>21965</v>
      </c>
      <c r="B3397" s="302" t="s">
        <v>25305</v>
      </c>
      <c r="C3397">
        <v>6</v>
      </c>
      <c r="D3397">
        <v>50</v>
      </c>
      <c r="E3397">
        <v>0.7</v>
      </c>
      <c r="F3397">
        <v>9</v>
      </c>
      <c r="G3397">
        <v>9</v>
      </c>
    </row>
    <row r="3398" spans="1:7">
      <c r="A3398" s="302" t="s">
        <v>21966</v>
      </c>
      <c r="B3398" s="302" t="s">
        <v>25306</v>
      </c>
      <c r="C3398">
        <v>6</v>
      </c>
      <c r="D3398">
        <v>42</v>
      </c>
      <c r="E3398">
        <v>0.7</v>
      </c>
      <c r="F3398">
        <v>10</v>
      </c>
      <c r="G3398">
        <v>10</v>
      </c>
    </row>
    <row r="3399" spans="1:7">
      <c r="A3399" s="302" t="s">
        <v>21967</v>
      </c>
      <c r="B3399" s="302" t="s">
        <v>25307</v>
      </c>
      <c r="C3399">
        <v>6</v>
      </c>
      <c r="D3399">
        <v>60</v>
      </c>
      <c r="E3399">
        <v>0.7</v>
      </c>
      <c r="F3399">
        <v>8.5</v>
      </c>
      <c r="G3399">
        <v>8.5</v>
      </c>
    </row>
    <row r="3400" spans="1:7">
      <c r="A3400" s="302" t="s">
        <v>21968</v>
      </c>
      <c r="B3400" s="302" t="s">
        <v>25307</v>
      </c>
      <c r="C3400">
        <v>12</v>
      </c>
      <c r="D3400">
        <v>60</v>
      </c>
      <c r="E3400">
        <v>0.7</v>
      </c>
      <c r="F3400">
        <v>9.4499999999999993</v>
      </c>
      <c r="G3400">
        <v>9.17</v>
      </c>
    </row>
    <row r="3401" spans="1:7">
      <c r="A3401" s="302" t="s">
        <v>21969</v>
      </c>
      <c r="B3401" s="302" t="s">
        <v>25308</v>
      </c>
      <c r="C3401">
        <v>6</v>
      </c>
      <c r="D3401">
        <v>40</v>
      </c>
      <c r="E3401">
        <v>0.7</v>
      </c>
      <c r="F3401">
        <v>7.45</v>
      </c>
      <c r="G3401">
        <v>7.23</v>
      </c>
    </row>
    <row r="3402" spans="1:7">
      <c r="A3402" s="302" t="s">
        <v>21970</v>
      </c>
      <c r="B3402" s="302" t="s">
        <v>25309</v>
      </c>
      <c r="C3402">
        <v>6</v>
      </c>
      <c r="D3402">
        <v>40</v>
      </c>
      <c r="E3402">
        <v>1</v>
      </c>
      <c r="F3402">
        <v>7.45</v>
      </c>
      <c r="G3402">
        <v>7.23</v>
      </c>
    </row>
    <row r="3403" spans="1:7">
      <c r="A3403" s="302" t="s">
        <v>21971</v>
      </c>
      <c r="B3403" s="302" t="s">
        <v>25310</v>
      </c>
      <c r="C3403">
        <v>6</v>
      </c>
      <c r="D3403">
        <v>40</v>
      </c>
      <c r="E3403">
        <v>1</v>
      </c>
      <c r="F3403">
        <v>8.85</v>
      </c>
      <c r="G3403">
        <v>8.58</v>
      </c>
    </row>
    <row r="3404" spans="1:7">
      <c r="A3404" s="302" t="s">
        <v>27921</v>
      </c>
      <c r="B3404" s="302" t="s">
        <v>27922</v>
      </c>
      <c r="C3404">
        <v>6</v>
      </c>
      <c r="D3404">
        <v>43</v>
      </c>
      <c r="E3404">
        <v>0.7</v>
      </c>
      <c r="F3404">
        <v>22.05</v>
      </c>
      <c r="G3404">
        <v>21.39</v>
      </c>
    </row>
    <row r="3405" spans="1:7">
      <c r="A3405" s="302" t="s">
        <v>21972</v>
      </c>
      <c r="B3405" s="302" t="s">
        <v>25311</v>
      </c>
      <c r="C3405">
        <v>6</v>
      </c>
      <c r="D3405">
        <v>42</v>
      </c>
      <c r="E3405">
        <v>0.7</v>
      </c>
      <c r="F3405">
        <v>19.649999999999999</v>
      </c>
      <c r="G3405">
        <v>19.059999999999999</v>
      </c>
    </row>
    <row r="3406" spans="1:7">
      <c r="A3406" s="302" t="s">
        <v>21973</v>
      </c>
      <c r="B3406" s="302" t="s">
        <v>25312</v>
      </c>
      <c r="C3406">
        <v>6</v>
      </c>
      <c r="D3406">
        <v>43</v>
      </c>
      <c r="E3406">
        <v>0.7</v>
      </c>
      <c r="F3406">
        <v>34.450000000000003</v>
      </c>
      <c r="G3406">
        <v>33.42</v>
      </c>
    </row>
    <row r="3407" spans="1:7">
      <c r="A3407" s="302" t="s">
        <v>21974</v>
      </c>
      <c r="B3407" s="302" t="s">
        <v>25313</v>
      </c>
      <c r="C3407">
        <v>6</v>
      </c>
      <c r="D3407">
        <v>43</v>
      </c>
      <c r="E3407">
        <v>0.7</v>
      </c>
      <c r="F3407">
        <v>47.75</v>
      </c>
      <c r="G3407">
        <v>46.32</v>
      </c>
    </row>
    <row r="3408" spans="1:7">
      <c r="A3408" s="302" t="s">
        <v>21975</v>
      </c>
      <c r="B3408" s="302" t="s">
        <v>25314</v>
      </c>
      <c r="C3408">
        <v>6</v>
      </c>
      <c r="D3408">
        <v>43</v>
      </c>
      <c r="E3408">
        <v>0.7</v>
      </c>
      <c r="F3408">
        <v>24.45</v>
      </c>
      <c r="G3408">
        <v>23.72</v>
      </c>
    </row>
    <row r="3409" spans="1:7">
      <c r="A3409" s="302" t="s">
        <v>21976</v>
      </c>
      <c r="B3409" s="302" t="s">
        <v>25315</v>
      </c>
      <c r="C3409">
        <v>6</v>
      </c>
      <c r="D3409">
        <v>42</v>
      </c>
      <c r="E3409">
        <v>0.7</v>
      </c>
      <c r="F3409">
        <v>15.85</v>
      </c>
      <c r="G3409">
        <v>15.37</v>
      </c>
    </row>
    <row r="3410" spans="1:7">
      <c r="A3410" s="302" t="s">
        <v>21977</v>
      </c>
      <c r="B3410" s="302" t="s">
        <v>25316</v>
      </c>
      <c r="C3410">
        <v>6</v>
      </c>
      <c r="D3410">
        <v>42</v>
      </c>
      <c r="E3410">
        <v>0.7</v>
      </c>
      <c r="F3410">
        <v>13.65</v>
      </c>
      <c r="G3410">
        <v>13.24</v>
      </c>
    </row>
    <row r="3411" spans="1:7">
      <c r="A3411" s="302" t="s">
        <v>21978</v>
      </c>
      <c r="B3411" s="302" t="s">
        <v>25317</v>
      </c>
      <c r="C3411">
        <v>6</v>
      </c>
      <c r="D3411">
        <v>43</v>
      </c>
      <c r="E3411">
        <v>0.7</v>
      </c>
      <c r="F3411">
        <v>18.45</v>
      </c>
      <c r="G3411">
        <v>17.899999999999999</v>
      </c>
    </row>
    <row r="3412" spans="1:7">
      <c r="A3412" s="302" t="s">
        <v>21979</v>
      </c>
      <c r="B3412" s="302" t="s">
        <v>25318</v>
      </c>
      <c r="C3412">
        <v>6</v>
      </c>
      <c r="D3412">
        <v>43</v>
      </c>
      <c r="E3412">
        <v>0.7</v>
      </c>
      <c r="F3412">
        <v>14.25</v>
      </c>
      <c r="G3412">
        <v>13.82</v>
      </c>
    </row>
    <row r="3413" spans="1:7">
      <c r="A3413" s="302" t="s">
        <v>21980</v>
      </c>
      <c r="B3413" s="302" t="s">
        <v>25319</v>
      </c>
      <c r="C3413">
        <v>6</v>
      </c>
      <c r="D3413">
        <v>50</v>
      </c>
      <c r="E3413">
        <v>1</v>
      </c>
      <c r="F3413">
        <v>6.5</v>
      </c>
      <c r="G3413">
        <v>6.5</v>
      </c>
    </row>
    <row r="3414" spans="1:7">
      <c r="A3414" s="302" t="s">
        <v>21981</v>
      </c>
      <c r="B3414" s="302" t="s">
        <v>25320</v>
      </c>
      <c r="C3414">
        <v>5</v>
      </c>
      <c r="D3414">
        <v>40</v>
      </c>
      <c r="E3414">
        <v>0.7</v>
      </c>
      <c r="F3414">
        <v>278.85000000000002</v>
      </c>
      <c r="G3414">
        <v>270.48</v>
      </c>
    </row>
    <row r="3415" spans="1:7">
      <c r="A3415" s="302" t="s">
        <v>21982</v>
      </c>
      <c r="B3415" s="302" t="s">
        <v>25321</v>
      </c>
      <c r="C3415">
        <v>5</v>
      </c>
      <c r="D3415">
        <v>42</v>
      </c>
      <c r="E3415">
        <v>0.7</v>
      </c>
      <c r="F3415">
        <v>530.85</v>
      </c>
      <c r="G3415">
        <v>514.91999999999996</v>
      </c>
    </row>
    <row r="3416" spans="1:7">
      <c r="A3416" s="302" t="s">
        <v>21983</v>
      </c>
      <c r="B3416" s="302" t="s">
        <v>25322</v>
      </c>
      <c r="C3416">
        <v>6</v>
      </c>
      <c r="D3416">
        <v>40</v>
      </c>
      <c r="E3416">
        <v>0.7</v>
      </c>
      <c r="F3416">
        <v>65</v>
      </c>
      <c r="G3416">
        <v>65</v>
      </c>
    </row>
    <row r="3417" spans="1:7">
      <c r="A3417" s="302" t="s">
        <v>21984</v>
      </c>
      <c r="B3417" s="302" t="s">
        <v>25323</v>
      </c>
      <c r="C3417">
        <v>6</v>
      </c>
      <c r="D3417">
        <v>40</v>
      </c>
      <c r="E3417">
        <v>0.7</v>
      </c>
      <c r="F3417">
        <v>100</v>
      </c>
      <c r="G3417">
        <v>100</v>
      </c>
    </row>
    <row r="3418" spans="1:7">
      <c r="A3418" s="302" t="s">
        <v>21985</v>
      </c>
      <c r="B3418" s="302" t="s">
        <v>25324</v>
      </c>
      <c r="C3418">
        <v>12</v>
      </c>
      <c r="D3418">
        <v>40</v>
      </c>
      <c r="E3418">
        <v>0.7</v>
      </c>
      <c r="F3418">
        <v>32.549999999999997</v>
      </c>
      <c r="G3418">
        <v>31.57</v>
      </c>
    </row>
    <row r="3419" spans="1:7">
      <c r="A3419" s="302" t="s">
        <v>21986</v>
      </c>
      <c r="B3419" s="302" t="s">
        <v>25324</v>
      </c>
      <c r="C3419">
        <v>6</v>
      </c>
      <c r="D3419">
        <v>40</v>
      </c>
      <c r="E3419">
        <v>0.7</v>
      </c>
      <c r="F3419">
        <v>32.549999999999997</v>
      </c>
      <c r="G3419">
        <v>31.57</v>
      </c>
    </row>
    <row r="3420" spans="1:7">
      <c r="A3420" s="302" t="s">
        <v>21987</v>
      </c>
      <c r="B3420" s="302" t="s">
        <v>25325</v>
      </c>
      <c r="C3420">
        <v>6</v>
      </c>
      <c r="D3420">
        <v>16</v>
      </c>
      <c r="E3420">
        <v>0.75</v>
      </c>
      <c r="F3420">
        <v>7.25</v>
      </c>
      <c r="G3420">
        <v>7.03</v>
      </c>
    </row>
    <row r="3421" spans="1:7">
      <c r="A3421" s="302" t="s">
        <v>21988</v>
      </c>
      <c r="B3421" s="302" t="s">
        <v>25326</v>
      </c>
      <c r="C3421">
        <v>6</v>
      </c>
      <c r="D3421">
        <v>18</v>
      </c>
      <c r="E3421">
        <v>0.75</v>
      </c>
      <c r="F3421">
        <v>7.25</v>
      </c>
      <c r="G3421">
        <v>7.03</v>
      </c>
    </row>
    <row r="3422" spans="1:7">
      <c r="A3422" s="302" t="s">
        <v>27923</v>
      </c>
      <c r="B3422" s="302" t="s">
        <v>27924</v>
      </c>
      <c r="C3422">
        <v>12</v>
      </c>
      <c r="D3422">
        <v>40</v>
      </c>
      <c r="E3422">
        <v>1</v>
      </c>
      <c r="F3422">
        <v>7.25</v>
      </c>
      <c r="G3422">
        <v>7.03</v>
      </c>
    </row>
    <row r="3423" spans="1:7">
      <c r="A3423" s="302" t="s">
        <v>21989</v>
      </c>
      <c r="B3423" s="302" t="s">
        <v>25327</v>
      </c>
      <c r="C3423">
        <v>12</v>
      </c>
      <c r="D3423">
        <v>40</v>
      </c>
      <c r="E3423">
        <v>1</v>
      </c>
      <c r="F3423">
        <v>9.25</v>
      </c>
      <c r="G3423">
        <v>8.9700000000000006</v>
      </c>
    </row>
    <row r="3424" spans="1:7">
      <c r="A3424" s="302" t="s">
        <v>21990</v>
      </c>
      <c r="B3424" s="302" t="s">
        <v>25328</v>
      </c>
      <c r="C3424">
        <v>6</v>
      </c>
      <c r="D3424">
        <v>43.5</v>
      </c>
      <c r="E3424">
        <v>0.7</v>
      </c>
      <c r="F3424">
        <v>20.65</v>
      </c>
      <c r="G3424">
        <v>19.62</v>
      </c>
    </row>
    <row r="3425" spans="1:7">
      <c r="A3425" s="302" t="s">
        <v>21991</v>
      </c>
      <c r="B3425" s="302" t="s">
        <v>25329</v>
      </c>
      <c r="C3425">
        <v>6</v>
      </c>
      <c r="D3425">
        <v>42</v>
      </c>
      <c r="E3425">
        <v>0.7</v>
      </c>
      <c r="F3425">
        <v>9.85</v>
      </c>
      <c r="G3425">
        <v>9.5500000000000007</v>
      </c>
    </row>
    <row r="3426" spans="1:7">
      <c r="A3426" s="302" t="s">
        <v>21992</v>
      </c>
      <c r="B3426" s="302" t="s">
        <v>25330</v>
      </c>
      <c r="C3426">
        <v>6</v>
      </c>
      <c r="D3426">
        <v>46</v>
      </c>
      <c r="E3426">
        <v>0.7</v>
      </c>
      <c r="F3426">
        <v>22.85</v>
      </c>
      <c r="G3426">
        <v>21.71</v>
      </c>
    </row>
    <row r="3427" spans="1:7">
      <c r="A3427" s="302" t="s">
        <v>21993</v>
      </c>
      <c r="B3427" s="302" t="s">
        <v>25331</v>
      </c>
      <c r="C3427">
        <v>6</v>
      </c>
      <c r="D3427">
        <v>48</v>
      </c>
      <c r="E3427">
        <v>0.7</v>
      </c>
      <c r="F3427">
        <v>27.85</v>
      </c>
      <c r="G3427">
        <v>27.01</v>
      </c>
    </row>
    <row r="3428" spans="1:7">
      <c r="A3428" s="302" t="s">
        <v>21994</v>
      </c>
      <c r="B3428" s="302" t="s">
        <v>25332</v>
      </c>
      <c r="C3428">
        <v>6</v>
      </c>
      <c r="D3428">
        <v>14.7</v>
      </c>
      <c r="E3428">
        <v>0.5</v>
      </c>
      <c r="F3428">
        <v>6.15</v>
      </c>
      <c r="G3428">
        <v>6.15</v>
      </c>
    </row>
    <row r="3429" spans="1:7">
      <c r="A3429" s="302" t="s">
        <v>21995</v>
      </c>
      <c r="B3429" s="302" t="s">
        <v>25333</v>
      </c>
      <c r="C3429">
        <v>6</v>
      </c>
      <c r="D3429">
        <v>40</v>
      </c>
      <c r="E3429">
        <v>0.7</v>
      </c>
      <c r="F3429">
        <v>17.75</v>
      </c>
      <c r="G3429">
        <v>17.22</v>
      </c>
    </row>
    <row r="3430" spans="1:7">
      <c r="A3430" s="302" t="s">
        <v>27925</v>
      </c>
      <c r="B3430" s="302" t="s">
        <v>27926</v>
      </c>
      <c r="C3430">
        <v>6</v>
      </c>
      <c r="D3430">
        <v>43</v>
      </c>
      <c r="E3430">
        <v>0.7</v>
      </c>
      <c r="F3430">
        <v>43.85</v>
      </c>
      <c r="G3430">
        <v>42.53</v>
      </c>
    </row>
    <row r="3431" spans="1:7">
      <c r="A3431" s="302" t="s">
        <v>21996</v>
      </c>
      <c r="B3431" s="302" t="s">
        <v>25334</v>
      </c>
      <c r="C3431">
        <v>6</v>
      </c>
      <c r="D3431">
        <v>16</v>
      </c>
      <c r="E3431">
        <v>1</v>
      </c>
      <c r="F3431">
        <v>5.25</v>
      </c>
      <c r="G3431">
        <v>4.99</v>
      </c>
    </row>
    <row r="3432" spans="1:7">
      <c r="A3432" s="302" t="s">
        <v>21997</v>
      </c>
      <c r="B3432" s="302" t="s">
        <v>25335</v>
      </c>
      <c r="C3432">
        <v>6</v>
      </c>
      <c r="D3432">
        <v>41</v>
      </c>
      <c r="E3432">
        <v>0.7</v>
      </c>
      <c r="F3432">
        <v>17.45</v>
      </c>
      <c r="G3432">
        <v>16.579999999999998</v>
      </c>
    </row>
    <row r="3433" spans="1:7">
      <c r="A3433" s="302" t="s">
        <v>27927</v>
      </c>
      <c r="B3433" s="302" t="s">
        <v>27928</v>
      </c>
      <c r="C3433">
        <v>6</v>
      </c>
      <c r="D3433">
        <v>40</v>
      </c>
      <c r="E3433">
        <v>0.7</v>
      </c>
      <c r="F3433">
        <v>12.65</v>
      </c>
      <c r="G3433">
        <v>12.27</v>
      </c>
    </row>
    <row r="3434" spans="1:7">
      <c r="A3434" s="302" t="s">
        <v>21998</v>
      </c>
      <c r="B3434" s="302" t="s">
        <v>25336</v>
      </c>
      <c r="C3434">
        <v>6</v>
      </c>
      <c r="D3434">
        <v>38</v>
      </c>
      <c r="E3434">
        <v>1</v>
      </c>
      <c r="F3434">
        <v>3</v>
      </c>
      <c r="G3434">
        <v>3</v>
      </c>
    </row>
    <row r="3435" spans="1:7">
      <c r="A3435" s="302" t="s">
        <v>27929</v>
      </c>
      <c r="B3435" s="302" t="s">
        <v>27930</v>
      </c>
      <c r="C3435">
        <v>6</v>
      </c>
      <c r="D3435">
        <v>40</v>
      </c>
      <c r="E3435">
        <v>1</v>
      </c>
      <c r="F3435">
        <v>7.65</v>
      </c>
      <c r="G3435">
        <v>7.42</v>
      </c>
    </row>
    <row r="3436" spans="1:7">
      <c r="A3436" s="302" t="s">
        <v>27931</v>
      </c>
      <c r="B3436" s="302" t="s">
        <v>27932</v>
      </c>
      <c r="C3436">
        <v>6</v>
      </c>
      <c r="D3436">
        <v>32</v>
      </c>
      <c r="E3436">
        <v>0.7</v>
      </c>
      <c r="F3436">
        <v>7.25</v>
      </c>
      <c r="G3436">
        <v>7.03</v>
      </c>
    </row>
    <row r="3437" spans="1:7">
      <c r="A3437" s="302" t="s">
        <v>27933</v>
      </c>
      <c r="B3437" s="302" t="s">
        <v>27934</v>
      </c>
      <c r="C3437">
        <v>6</v>
      </c>
      <c r="D3437">
        <v>40</v>
      </c>
      <c r="E3437">
        <v>0.7</v>
      </c>
      <c r="F3437">
        <v>7.5</v>
      </c>
      <c r="G3437">
        <v>7.5</v>
      </c>
    </row>
    <row r="3438" spans="1:7">
      <c r="A3438" s="302" t="s">
        <v>21999</v>
      </c>
      <c r="B3438" s="302" t="s">
        <v>25337</v>
      </c>
      <c r="C3438">
        <v>6</v>
      </c>
      <c r="D3438">
        <v>40</v>
      </c>
      <c r="E3438">
        <v>0.7</v>
      </c>
      <c r="F3438">
        <v>9.4499999999999993</v>
      </c>
      <c r="G3438">
        <v>9.17</v>
      </c>
    </row>
    <row r="3439" spans="1:7">
      <c r="A3439" s="302" t="s">
        <v>22000</v>
      </c>
      <c r="B3439" s="302" t="s">
        <v>25338</v>
      </c>
      <c r="C3439">
        <v>6</v>
      </c>
      <c r="D3439">
        <v>17.5</v>
      </c>
      <c r="E3439">
        <v>0.5</v>
      </c>
      <c r="F3439">
        <v>7.15</v>
      </c>
      <c r="G3439">
        <v>6.79</v>
      </c>
    </row>
    <row r="3440" spans="1:7">
      <c r="A3440" s="302" t="s">
        <v>22001</v>
      </c>
      <c r="B3440" s="302" t="s">
        <v>25339</v>
      </c>
      <c r="C3440">
        <v>6</v>
      </c>
      <c r="D3440">
        <v>17.5</v>
      </c>
      <c r="E3440">
        <v>0.5</v>
      </c>
      <c r="F3440">
        <v>7.15</v>
      </c>
      <c r="G3440">
        <v>6.94</v>
      </c>
    </row>
    <row r="3441" spans="1:7">
      <c r="A3441" s="302" t="s">
        <v>22002</v>
      </c>
      <c r="B3441" s="302" t="s">
        <v>25340</v>
      </c>
      <c r="C3441">
        <v>6</v>
      </c>
      <c r="D3441">
        <v>15</v>
      </c>
      <c r="E3441">
        <v>0.5</v>
      </c>
      <c r="F3441">
        <v>7.15</v>
      </c>
      <c r="G3441">
        <v>6.79</v>
      </c>
    </row>
    <row r="3442" spans="1:7">
      <c r="A3442" s="302" t="s">
        <v>22003</v>
      </c>
      <c r="B3442" s="302" t="s">
        <v>25341</v>
      </c>
      <c r="C3442">
        <v>12</v>
      </c>
      <c r="D3442">
        <v>19.5</v>
      </c>
      <c r="E3442">
        <v>1</v>
      </c>
      <c r="F3442">
        <v>6.25</v>
      </c>
      <c r="G3442">
        <v>6.06</v>
      </c>
    </row>
    <row r="3443" spans="1:7">
      <c r="A3443" s="302" t="s">
        <v>22004</v>
      </c>
      <c r="B3443" s="302" t="s">
        <v>25342</v>
      </c>
      <c r="C3443">
        <v>6</v>
      </c>
      <c r="D3443">
        <v>20</v>
      </c>
      <c r="E3443">
        <v>0.75</v>
      </c>
      <c r="F3443">
        <v>12.95</v>
      </c>
      <c r="G3443">
        <v>12.56</v>
      </c>
    </row>
    <row r="3444" spans="1:7">
      <c r="A3444" s="302" t="s">
        <v>22005</v>
      </c>
      <c r="B3444" s="302" t="s">
        <v>25343</v>
      </c>
      <c r="C3444">
        <v>6</v>
      </c>
      <c r="D3444">
        <v>20</v>
      </c>
      <c r="E3444">
        <v>0.75</v>
      </c>
      <c r="F3444">
        <v>66.849999999999994</v>
      </c>
      <c r="G3444">
        <v>64.84</v>
      </c>
    </row>
    <row r="3445" spans="1:7">
      <c r="A3445" s="302" t="s">
        <v>22006</v>
      </c>
      <c r="B3445" s="302" t="s">
        <v>25344</v>
      </c>
      <c r="C3445">
        <v>6</v>
      </c>
      <c r="D3445">
        <v>20</v>
      </c>
      <c r="E3445">
        <v>0.75</v>
      </c>
      <c r="F3445">
        <v>110.75</v>
      </c>
      <c r="G3445">
        <v>107.43</v>
      </c>
    </row>
    <row r="3446" spans="1:7">
      <c r="A3446" s="302" t="s">
        <v>27935</v>
      </c>
      <c r="B3446" s="302" t="s">
        <v>27936</v>
      </c>
      <c r="C3446">
        <v>12</v>
      </c>
      <c r="D3446">
        <v>19.5</v>
      </c>
      <c r="E3446">
        <v>1</v>
      </c>
      <c r="F3446">
        <v>5.5</v>
      </c>
      <c r="G3446">
        <v>5.5</v>
      </c>
    </row>
    <row r="3447" spans="1:7">
      <c r="A3447" s="302" t="s">
        <v>22007</v>
      </c>
      <c r="B3447" s="302" t="s">
        <v>25345</v>
      </c>
      <c r="C3447">
        <v>6</v>
      </c>
      <c r="D3447">
        <v>20</v>
      </c>
      <c r="E3447">
        <v>0.75</v>
      </c>
      <c r="F3447">
        <v>57.15</v>
      </c>
      <c r="G3447">
        <v>55.44</v>
      </c>
    </row>
    <row r="3448" spans="1:7">
      <c r="A3448" s="302" t="s">
        <v>22008</v>
      </c>
      <c r="B3448" s="302" t="s">
        <v>25346</v>
      </c>
      <c r="C3448">
        <v>6</v>
      </c>
      <c r="D3448">
        <v>20</v>
      </c>
      <c r="E3448">
        <v>0.75</v>
      </c>
      <c r="F3448">
        <v>23.85</v>
      </c>
      <c r="G3448">
        <v>22.66</v>
      </c>
    </row>
    <row r="3449" spans="1:7">
      <c r="A3449" s="302" t="s">
        <v>22009</v>
      </c>
      <c r="B3449" s="302" t="s">
        <v>25347</v>
      </c>
      <c r="C3449">
        <v>6</v>
      </c>
      <c r="D3449">
        <v>20</v>
      </c>
      <c r="E3449">
        <v>0.75</v>
      </c>
      <c r="F3449">
        <v>16.75</v>
      </c>
      <c r="G3449">
        <v>16.25</v>
      </c>
    </row>
    <row r="3450" spans="1:7">
      <c r="A3450" s="302" t="s">
        <v>22010</v>
      </c>
      <c r="B3450" s="302" t="s">
        <v>25348</v>
      </c>
      <c r="C3450">
        <v>12</v>
      </c>
      <c r="D3450">
        <v>40</v>
      </c>
      <c r="E3450">
        <v>0.7</v>
      </c>
      <c r="F3450">
        <v>7.45</v>
      </c>
      <c r="G3450">
        <v>7.23</v>
      </c>
    </row>
    <row r="3451" spans="1:7">
      <c r="A3451" s="302" t="s">
        <v>22011</v>
      </c>
      <c r="B3451" s="302" t="s">
        <v>25349</v>
      </c>
      <c r="C3451">
        <v>6</v>
      </c>
      <c r="D3451">
        <v>40</v>
      </c>
      <c r="E3451">
        <v>0.7</v>
      </c>
      <c r="F3451">
        <v>18.95</v>
      </c>
      <c r="G3451">
        <v>18.38</v>
      </c>
    </row>
    <row r="3452" spans="1:7">
      <c r="A3452" s="302" t="s">
        <v>22012</v>
      </c>
      <c r="B3452" s="302" t="s">
        <v>25350</v>
      </c>
      <c r="C3452">
        <v>6</v>
      </c>
      <c r="D3452">
        <v>38</v>
      </c>
      <c r="E3452">
        <v>0.7</v>
      </c>
      <c r="F3452">
        <v>8.35</v>
      </c>
      <c r="G3452">
        <v>8.1</v>
      </c>
    </row>
    <row r="3453" spans="1:7">
      <c r="A3453" s="302" t="s">
        <v>22013</v>
      </c>
      <c r="B3453" s="302" t="s">
        <v>25351</v>
      </c>
      <c r="C3453">
        <v>4</v>
      </c>
      <c r="D3453">
        <v>43.8</v>
      </c>
      <c r="E3453">
        <v>0.7</v>
      </c>
      <c r="F3453">
        <v>102.85</v>
      </c>
      <c r="G3453">
        <v>99.76</v>
      </c>
    </row>
    <row r="3454" spans="1:7">
      <c r="A3454" s="302" t="s">
        <v>22014</v>
      </c>
      <c r="B3454" s="302" t="s">
        <v>25352</v>
      </c>
      <c r="C3454">
        <v>6</v>
      </c>
      <c r="D3454">
        <v>40</v>
      </c>
      <c r="E3454">
        <v>0.7</v>
      </c>
      <c r="F3454">
        <v>17.95</v>
      </c>
      <c r="G3454">
        <v>17.41</v>
      </c>
    </row>
    <row r="3455" spans="1:7">
      <c r="A3455" s="302" t="s">
        <v>22015</v>
      </c>
      <c r="B3455" s="302" t="s">
        <v>25353</v>
      </c>
      <c r="C3455">
        <v>6</v>
      </c>
      <c r="D3455">
        <v>40</v>
      </c>
      <c r="E3455">
        <v>0.7</v>
      </c>
      <c r="F3455">
        <v>21.25</v>
      </c>
      <c r="G3455">
        <v>20.61</v>
      </c>
    </row>
    <row r="3456" spans="1:7">
      <c r="A3456" s="302" t="s">
        <v>22016</v>
      </c>
      <c r="B3456" s="302" t="s">
        <v>25354</v>
      </c>
      <c r="C3456">
        <v>6</v>
      </c>
      <c r="D3456">
        <v>40</v>
      </c>
      <c r="E3456">
        <v>0.7</v>
      </c>
      <c r="F3456">
        <v>11.65</v>
      </c>
      <c r="G3456">
        <v>11.3</v>
      </c>
    </row>
    <row r="3457" spans="1:7">
      <c r="A3457" s="302" t="s">
        <v>22017</v>
      </c>
      <c r="B3457" s="302" t="s">
        <v>25355</v>
      </c>
      <c r="C3457">
        <v>6</v>
      </c>
      <c r="D3457">
        <v>40</v>
      </c>
      <c r="E3457">
        <v>0.7</v>
      </c>
      <c r="F3457">
        <v>17</v>
      </c>
      <c r="G3457">
        <v>17</v>
      </c>
    </row>
    <row r="3458" spans="1:7">
      <c r="A3458" s="302" t="s">
        <v>22018</v>
      </c>
      <c r="B3458" s="302" t="s">
        <v>25356</v>
      </c>
      <c r="C3458">
        <v>6</v>
      </c>
      <c r="D3458">
        <v>45</v>
      </c>
      <c r="E3458">
        <v>0.5</v>
      </c>
      <c r="F3458">
        <v>16</v>
      </c>
      <c r="G3458">
        <v>16</v>
      </c>
    </row>
    <row r="3459" spans="1:7">
      <c r="A3459" s="302" t="s">
        <v>22019</v>
      </c>
      <c r="B3459" s="302" t="s">
        <v>25357</v>
      </c>
      <c r="C3459">
        <v>6</v>
      </c>
      <c r="D3459">
        <v>40</v>
      </c>
      <c r="E3459">
        <v>0.5</v>
      </c>
      <c r="F3459">
        <v>19.95</v>
      </c>
      <c r="G3459">
        <v>19.350000000000001</v>
      </c>
    </row>
    <row r="3460" spans="1:7">
      <c r="A3460" s="302" t="s">
        <v>22020</v>
      </c>
      <c r="B3460" s="302" t="s">
        <v>25358</v>
      </c>
      <c r="C3460">
        <v>6</v>
      </c>
      <c r="D3460">
        <v>47</v>
      </c>
      <c r="E3460">
        <v>0.7</v>
      </c>
      <c r="F3460">
        <v>48.35</v>
      </c>
      <c r="G3460">
        <v>46.9</v>
      </c>
    </row>
    <row r="3461" spans="1:7">
      <c r="A3461" s="302" t="s">
        <v>22021</v>
      </c>
      <c r="B3461" s="302" t="s">
        <v>25359</v>
      </c>
      <c r="C3461">
        <v>6</v>
      </c>
      <c r="D3461">
        <v>38</v>
      </c>
      <c r="E3461">
        <v>0.7</v>
      </c>
      <c r="F3461">
        <v>104.75</v>
      </c>
      <c r="G3461">
        <v>101.61</v>
      </c>
    </row>
    <row r="3462" spans="1:7">
      <c r="A3462" s="302" t="s">
        <v>22022</v>
      </c>
      <c r="B3462" s="302" t="s">
        <v>25360</v>
      </c>
      <c r="C3462">
        <v>6</v>
      </c>
      <c r="D3462">
        <v>38</v>
      </c>
      <c r="E3462">
        <v>0.7</v>
      </c>
      <c r="F3462">
        <v>44.85</v>
      </c>
      <c r="G3462">
        <v>43.5</v>
      </c>
    </row>
    <row r="3463" spans="1:7">
      <c r="A3463" s="302" t="s">
        <v>22023</v>
      </c>
      <c r="B3463" s="302" t="s">
        <v>25361</v>
      </c>
      <c r="C3463">
        <v>6</v>
      </c>
      <c r="D3463">
        <v>38</v>
      </c>
      <c r="E3463">
        <v>0.7</v>
      </c>
      <c r="F3463">
        <v>108.75</v>
      </c>
      <c r="G3463">
        <v>105.49</v>
      </c>
    </row>
    <row r="3464" spans="1:7">
      <c r="A3464" s="302" t="s">
        <v>22024</v>
      </c>
      <c r="B3464" s="302" t="s">
        <v>25362</v>
      </c>
      <c r="C3464">
        <v>6</v>
      </c>
      <c r="D3464">
        <v>35</v>
      </c>
      <c r="E3464">
        <v>0.7</v>
      </c>
      <c r="F3464">
        <v>26.45</v>
      </c>
      <c r="G3464">
        <v>25.66</v>
      </c>
    </row>
    <row r="3465" spans="1:7">
      <c r="A3465" s="302" t="s">
        <v>22025</v>
      </c>
      <c r="B3465" s="302" t="s">
        <v>25363</v>
      </c>
      <c r="C3465">
        <v>6</v>
      </c>
      <c r="D3465">
        <v>41</v>
      </c>
      <c r="E3465">
        <v>0.7</v>
      </c>
      <c r="F3465">
        <v>23.95</v>
      </c>
      <c r="G3465">
        <v>23.23</v>
      </c>
    </row>
    <row r="3466" spans="1:7">
      <c r="A3466" s="302" t="s">
        <v>22026</v>
      </c>
      <c r="B3466" s="302" t="s">
        <v>25364</v>
      </c>
      <c r="C3466">
        <v>6</v>
      </c>
      <c r="D3466">
        <v>43</v>
      </c>
      <c r="E3466">
        <v>0.7</v>
      </c>
      <c r="F3466">
        <v>35.450000000000003</v>
      </c>
      <c r="G3466">
        <v>34.39</v>
      </c>
    </row>
    <row r="3467" spans="1:7">
      <c r="A3467" s="302" t="s">
        <v>27937</v>
      </c>
      <c r="B3467" s="302" t="s">
        <v>27938</v>
      </c>
      <c r="C3467">
        <v>6</v>
      </c>
      <c r="D3467">
        <v>40</v>
      </c>
      <c r="E3467">
        <v>0.7</v>
      </c>
      <c r="F3467">
        <v>12.45</v>
      </c>
      <c r="G3467">
        <v>12.08</v>
      </c>
    </row>
    <row r="3468" spans="1:7">
      <c r="A3468" s="302" t="s">
        <v>22027</v>
      </c>
      <c r="B3468" s="302" t="s">
        <v>25365</v>
      </c>
      <c r="C3468">
        <v>6</v>
      </c>
      <c r="D3468">
        <v>46</v>
      </c>
      <c r="E3468">
        <v>0.7</v>
      </c>
      <c r="F3468">
        <v>25</v>
      </c>
      <c r="G3468">
        <v>25</v>
      </c>
    </row>
    <row r="3469" spans="1:7">
      <c r="A3469" s="302" t="s">
        <v>22028</v>
      </c>
      <c r="B3469" s="302" t="s">
        <v>25366</v>
      </c>
      <c r="C3469">
        <v>6</v>
      </c>
      <c r="D3469">
        <v>46</v>
      </c>
      <c r="E3469">
        <v>0.7</v>
      </c>
      <c r="F3469">
        <v>27.65</v>
      </c>
      <c r="G3469">
        <v>26.82</v>
      </c>
    </row>
    <row r="3470" spans="1:7">
      <c r="A3470" s="302" t="s">
        <v>22029</v>
      </c>
      <c r="B3470" s="302" t="s">
        <v>25367</v>
      </c>
      <c r="C3470">
        <v>6</v>
      </c>
      <c r="D3470">
        <v>53.6</v>
      </c>
      <c r="E3470">
        <v>0.7</v>
      </c>
      <c r="F3470">
        <v>38.35</v>
      </c>
      <c r="G3470">
        <v>37.200000000000003</v>
      </c>
    </row>
    <row r="3471" spans="1:7">
      <c r="A3471" s="302" t="s">
        <v>22030</v>
      </c>
      <c r="B3471" s="302" t="s">
        <v>25368</v>
      </c>
      <c r="C3471">
        <v>6</v>
      </c>
      <c r="D3471">
        <v>46</v>
      </c>
      <c r="E3471">
        <v>0.7</v>
      </c>
      <c r="F3471">
        <v>38.75</v>
      </c>
      <c r="G3471">
        <v>37.590000000000003</v>
      </c>
    </row>
    <row r="3472" spans="1:7">
      <c r="A3472" s="302" t="s">
        <v>22031</v>
      </c>
      <c r="B3472" s="302" t="s">
        <v>25369</v>
      </c>
      <c r="C3472">
        <v>6</v>
      </c>
      <c r="D3472">
        <v>48</v>
      </c>
      <c r="E3472">
        <v>1</v>
      </c>
      <c r="F3472">
        <v>21.35</v>
      </c>
      <c r="G3472">
        <v>20.71</v>
      </c>
    </row>
    <row r="3473" spans="1:7">
      <c r="A3473" s="302" t="s">
        <v>22032</v>
      </c>
      <c r="B3473" s="302" t="s">
        <v>25370</v>
      </c>
      <c r="C3473">
        <v>6</v>
      </c>
      <c r="D3473">
        <v>48</v>
      </c>
      <c r="E3473">
        <v>0.7</v>
      </c>
      <c r="F3473">
        <v>34.950000000000003</v>
      </c>
      <c r="G3473">
        <v>33.9</v>
      </c>
    </row>
    <row r="3474" spans="1:7">
      <c r="A3474" s="302" t="s">
        <v>22033</v>
      </c>
      <c r="B3474" s="302" t="s">
        <v>25371</v>
      </c>
      <c r="C3474">
        <v>6</v>
      </c>
      <c r="D3474">
        <v>40</v>
      </c>
      <c r="E3474">
        <v>0.7</v>
      </c>
      <c r="F3474">
        <v>25.5</v>
      </c>
      <c r="G3474">
        <v>25.5</v>
      </c>
    </row>
    <row r="3475" spans="1:7">
      <c r="A3475" s="302" t="s">
        <v>22034</v>
      </c>
      <c r="B3475" s="302" t="s">
        <v>25372</v>
      </c>
      <c r="C3475">
        <v>6</v>
      </c>
      <c r="D3475">
        <v>42.2</v>
      </c>
      <c r="E3475">
        <v>0.7</v>
      </c>
      <c r="F3475">
        <v>15.75</v>
      </c>
      <c r="G3475">
        <v>15.28</v>
      </c>
    </row>
    <row r="3476" spans="1:7">
      <c r="A3476" s="302" t="s">
        <v>22035</v>
      </c>
      <c r="B3476" s="302" t="s">
        <v>25373</v>
      </c>
      <c r="C3476">
        <v>6</v>
      </c>
      <c r="D3476">
        <v>41.6</v>
      </c>
      <c r="E3476">
        <v>0.7</v>
      </c>
      <c r="F3476">
        <v>17.05</v>
      </c>
      <c r="G3476">
        <v>16.54</v>
      </c>
    </row>
    <row r="3477" spans="1:7">
      <c r="A3477" s="302" t="s">
        <v>22036</v>
      </c>
      <c r="B3477" s="302" t="s">
        <v>25374</v>
      </c>
      <c r="C3477">
        <v>6</v>
      </c>
      <c r="D3477">
        <v>46</v>
      </c>
      <c r="E3477">
        <v>0.7</v>
      </c>
      <c r="F3477">
        <v>25.65</v>
      </c>
      <c r="G3477">
        <v>24.88</v>
      </c>
    </row>
    <row r="3478" spans="1:7">
      <c r="A3478" s="302" t="s">
        <v>22037</v>
      </c>
      <c r="B3478" s="302" t="s">
        <v>25375</v>
      </c>
      <c r="C3478">
        <v>12</v>
      </c>
      <c r="D3478">
        <v>46.6</v>
      </c>
      <c r="E3478">
        <v>0.15</v>
      </c>
      <c r="F3478">
        <v>12.85</v>
      </c>
      <c r="G3478">
        <v>12.46</v>
      </c>
    </row>
    <row r="3479" spans="1:7">
      <c r="A3479" s="302" t="s">
        <v>22038</v>
      </c>
      <c r="B3479" s="302" t="s">
        <v>25376</v>
      </c>
      <c r="C3479">
        <v>12</v>
      </c>
      <c r="D3479">
        <v>43.6</v>
      </c>
      <c r="E3479">
        <v>0.15</v>
      </c>
      <c r="F3479">
        <v>23.05</v>
      </c>
      <c r="G3479">
        <v>22.36</v>
      </c>
    </row>
    <row r="3480" spans="1:7">
      <c r="A3480" s="302" t="s">
        <v>22039</v>
      </c>
      <c r="B3480" s="302" t="s">
        <v>25377</v>
      </c>
      <c r="C3480">
        <v>12</v>
      </c>
      <c r="D3480">
        <v>52</v>
      </c>
      <c r="E3480">
        <v>0.15</v>
      </c>
      <c r="F3480">
        <v>13.25</v>
      </c>
      <c r="G3480">
        <v>12.85</v>
      </c>
    </row>
    <row r="3481" spans="1:7">
      <c r="A3481" s="302" t="s">
        <v>22040</v>
      </c>
      <c r="B3481" s="302" t="s">
        <v>25378</v>
      </c>
      <c r="C3481">
        <v>12</v>
      </c>
      <c r="D3481">
        <v>49.1</v>
      </c>
      <c r="E3481">
        <v>0.15</v>
      </c>
      <c r="F3481">
        <v>12.15</v>
      </c>
      <c r="G3481">
        <v>11.54</v>
      </c>
    </row>
    <row r="3482" spans="1:7">
      <c r="A3482" s="302" t="s">
        <v>22041</v>
      </c>
      <c r="B3482" s="302" t="s">
        <v>25379</v>
      </c>
      <c r="C3482">
        <v>12</v>
      </c>
      <c r="D3482">
        <v>43.9</v>
      </c>
      <c r="E3482">
        <v>0.15</v>
      </c>
      <c r="F3482">
        <v>12.15</v>
      </c>
      <c r="G3482">
        <v>11.79</v>
      </c>
    </row>
    <row r="3483" spans="1:7">
      <c r="A3483" s="302" t="s">
        <v>22042</v>
      </c>
      <c r="B3483" s="302" t="s">
        <v>25380</v>
      </c>
      <c r="C3483">
        <v>12</v>
      </c>
      <c r="D3483">
        <v>47</v>
      </c>
      <c r="E3483">
        <v>0.15</v>
      </c>
      <c r="F3483">
        <v>12.15</v>
      </c>
      <c r="G3483">
        <v>11.54</v>
      </c>
    </row>
    <row r="3484" spans="1:7">
      <c r="A3484" s="302" t="s">
        <v>22043</v>
      </c>
      <c r="B3484" s="302" t="s">
        <v>25381</v>
      </c>
      <c r="C3484">
        <v>12</v>
      </c>
      <c r="D3484">
        <v>47.5</v>
      </c>
      <c r="E3484">
        <v>0.15</v>
      </c>
      <c r="F3484">
        <v>14.85</v>
      </c>
      <c r="G3484">
        <v>14.11</v>
      </c>
    </row>
    <row r="3485" spans="1:7">
      <c r="A3485" s="302" t="s">
        <v>22044</v>
      </c>
      <c r="B3485" s="302" t="s">
        <v>25382</v>
      </c>
      <c r="C3485">
        <v>12</v>
      </c>
      <c r="D3485">
        <v>40</v>
      </c>
      <c r="E3485">
        <v>0.7</v>
      </c>
      <c r="F3485">
        <v>11.85</v>
      </c>
      <c r="G3485">
        <v>11.26</v>
      </c>
    </row>
    <row r="3486" spans="1:7">
      <c r="A3486" s="302" t="s">
        <v>22045</v>
      </c>
      <c r="B3486" s="302" t="s">
        <v>25383</v>
      </c>
      <c r="C3486">
        <v>6</v>
      </c>
      <c r="D3486">
        <v>40</v>
      </c>
      <c r="E3486">
        <v>0.7</v>
      </c>
      <c r="F3486">
        <v>31.25</v>
      </c>
      <c r="G3486">
        <v>30.31</v>
      </c>
    </row>
    <row r="3487" spans="1:7">
      <c r="A3487" s="302" t="s">
        <v>22046</v>
      </c>
      <c r="B3487" s="302" t="s">
        <v>25384</v>
      </c>
      <c r="C3487">
        <v>6</v>
      </c>
      <c r="D3487">
        <v>40</v>
      </c>
      <c r="E3487">
        <v>0.7</v>
      </c>
      <c r="F3487">
        <v>34.25</v>
      </c>
      <c r="G3487">
        <v>33.22</v>
      </c>
    </row>
    <row r="3488" spans="1:7">
      <c r="A3488" s="302" t="s">
        <v>22047</v>
      </c>
      <c r="B3488" s="302" t="s">
        <v>25385</v>
      </c>
      <c r="C3488">
        <v>6</v>
      </c>
      <c r="D3488">
        <v>40</v>
      </c>
      <c r="E3488">
        <v>0.7</v>
      </c>
      <c r="F3488">
        <v>31.75</v>
      </c>
      <c r="G3488">
        <v>30.8</v>
      </c>
    </row>
    <row r="3489" spans="1:7">
      <c r="A3489" s="302" t="s">
        <v>22048</v>
      </c>
      <c r="B3489" s="302" t="s">
        <v>25386</v>
      </c>
      <c r="C3489">
        <v>12</v>
      </c>
      <c r="D3489">
        <v>40</v>
      </c>
      <c r="E3489">
        <v>0.7</v>
      </c>
      <c r="F3489">
        <v>4</v>
      </c>
      <c r="G3489">
        <v>4</v>
      </c>
    </row>
    <row r="3490" spans="1:7">
      <c r="A3490" s="302" t="s">
        <v>22049</v>
      </c>
      <c r="B3490" s="302" t="s">
        <v>25387</v>
      </c>
      <c r="C3490">
        <v>6</v>
      </c>
      <c r="D3490">
        <v>48</v>
      </c>
      <c r="E3490">
        <v>0.7</v>
      </c>
      <c r="F3490">
        <v>41.75</v>
      </c>
      <c r="G3490">
        <v>40.5</v>
      </c>
    </row>
    <row r="3491" spans="1:7">
      <c r="A3491" s="302" t="s">
        <v>22050</v>
      </c>
      <c r="B3491" s="302" t="s">
        <v>25388</v>
      </c>
      <c r="C3491">
        <v>6</v>
      </c>
      <c r="D3491">
        <v>44</v>
      </c>
      <c r="E3491">
        <v>0.7</v>
      </c>
      <c r="F3491">
        <v>5.85</v>
      </c>
      <c r="G3491">
        <v>5.67</v>
      </c>
    </row>
    <row r="3492" spans="1:7">
      <c r="A3492" s="302" t="s">
        <v>22051</v>
      </c>
      <c r="B3492" s="302" t="s">
        <v>25389</v>
      </c>
      <c r="C3492">
        <v>6</v>
      </c>
      <c r="D3492">
        <v>40</v>
      </c>
      <c r="E3492">
        <v>0.7</v>
      </c>
      <c r="F3492">
        <v>20.45</v>
      </c>
      <c r="G3492">
        <v>19.84</v>
      </c>
    </row>
    <row r="3493" spans="1:7">
      <c r="A3493" s="302" t="s">
        <v>22052</v>
      </c>
      <c r="B3493" s="302" t="s">
        <v>25390</v>
      </c>
      <c r="C3493">
        <v>6</v>
      </c>
      <c r="D3493">
        <v>47</v>
      </c>
      <c r="E3493">
        <v>0.7</v>
      </c>
      <c r="F3493">
        <v>17.55</v>
      </c>
      <c r="G3493">
        <v>17.02</v>
      </c>
    </row>
    <row r="3494" spans="1:7">
      <c r="A3494" s="302" t="s">
        <v>22053</v>
      </c>
      <c r="B3494" s="302" t="s">
        <v>25391</v>
      </c>
      <c r="C3494">
        <v>6</v>
      </c>
      <c r="D3494">
        <v>46</v>
      </c>
      <c r="E3494">
        <v>0.5</v>
      </c>
      <c r="F3494">
        <v>31.65</v>
      </c>
      <c r="G3494">
        <v>30.7</v>
      </c>
    </row>
    <row r="3495" spans="1:7">
      <c r="A3495" s="302" t="s">
        <v>22054</v>
      </c>
      <c r="B3495" s="302" t="s">
        <v>25392</v>
      </c>
      <c r="C3495">
        <v>6</v>
      </c>
      <c r="D3495">
        <v>42</v>
      </c>
      <c r="E3495">
        <v>0.5</v>
      </c>
      <c r="F3495">
        <v>29.45</v>
      </c>
      <c r="G3495">
        <v>28.57</v>
      </c>
    </row>
    <row r="3496" spans="1:7">
      <c r="A3496" s="302" t="s">
        <v>22055</v>
      </c>
      <c r="B3496" s="302" t="s">
        <v>25393</v>
      </c>
      <c r="C3496">
        <v>6</v>
      </c>
      <c r="D3496">
        <v>35</v>
      </c>
      <c r="E3496">
        <v>0.7</v>
      </c>
      <c r="F3496">
        <v>12</v>
      </c>
      <c r="G3496">
        <v>12</v>
      </c>
    </row>
    <row r="3497" spans="1:7">
      <c r="A3497" s="302" t="s">
        <v>22056</v>
      </c>
      <c r="B3497" s="302" t="s">
        <v>25394</v>
      </c>
      <c r="C3497">
        <v>6</v>
      </c>
      <c r="D3497">
        <v>42</v>
      </c>
      <c r="E3497">
        <v>0.7</v>
      </c>
      <c r="F3497">
        <v>25.5</v>
      </c>
      <c r="G3497">
        <v>25.5</v>
      </c>
    </row>
    <row r="3498" spans="1:7">
      <c r="A3498" s="302" t="s">
        <v>27939</v>
      </c>
      <c r="B3498" s="302" t="s">
        <v>27940</v>
      </c>
      <c r="C3498">
        <v>6</v>
      </c>
      <c r="D3498">
        <v>40</v>
      </c>
      <c r="E3498">
        <v>0.7</v>
      </c>
      <c r="F3498">
        <v>17.25</v>
      </c>
      <c r="G3498">
        <v>17.25</v>
      </c>
    </row>
    <row r="3499" spans="1:7">
      <c r="A3499" s="302" t="s">
        <v>22057</v>
      </c>
      <c r="B3499" s="302" t="s">
        <v>25395</v>
      </c>
      <c r="C3499">
        <v>6</v>
      </c>
      <c r="D3499">
        <v>40</v>
      </c>
      <c r="E3499">
        <v>0.1</v>
      </c>
      <c r="F3499">
        <v>10.25</v>
      </c>
      <c r="G3499">
        <v>9.94</v>
      </c>
    </row>
    <row r="3500" spans="1:7">
      <c r="A3500" s="302" t="s">
        <v>22058</v>
      </c>
      <c r="B3500" s="302" t="s">
        <v>25396</v>
      </c>
      <c r="C3500">
        <v>6</v>
      </c>
      <c r="D3500">
        <v>37.5</v>
      </c>
      <c r="E3500">
        <v>0.7</v>
      </c>
      <c r="F3500">
        <v>9.9499999999999993</v>
      </c>
      <c r="G3500">
        <v>9.65</v>
      </c>
    </row>
    <row r="3501" spans="1:7">
      <c r="A3501" s="302" t="s">
        <v>22059</v>
      </c>
      <c r="B3501" s="302" t="s">
        <v>25397</v>
      </c>
      <c r="C3501">
        <v>6</v>
      </c>
      <c r="D3501">
        <v>40</v>
      </c>
      <c r="E3501">
        <v>0.7</v>
      </c>
      <c r="F3501">
        <v>20.25</v>
      </c>
      <c r="G3501">
        <v>19.64</v>
      </c>
    </row>
    <row r="3502" spans="1:7">
      <c r="A3502" s="302" t="s">
        <v>22060</v>
      </c>
      <c r="B3502" s="302" t="s">
        <v>25398</v>
      </c>
      <c r="C3502">
        <v>6</v>
      </c>
      <c r="D3502">
        <v>40</v>
      </c>
      <c r="E3502">
        <v>0.7</v>
      </c>
      <c r="F3502">
        <v>15.95</v>
      </c>
      <c r="G3502">
        <v>15.47</v>
      </c>
    </row>
    <row r="3503" spans="1:7">
      <c r="A3503" s="302" t="s">
        <v>22061</v>
      </c>
      <c r="B3503" s="302" t="s">
        <v>25399</v>
      </c>
      <c r="C3503">
        <v>6</v>
      </c>
      <c r="D3503">
        <v>40</v>
      </c>
      <c r="E3503">
        <v>0.7</v>
      </c>
      <c r="F3503">
        <v>11.65</v>
      </c>
      <c r="G3503">
        <v>11.3</v>
      </c>
    </row>
    <row r="3504" spans="1:7">
      <c r="A3504" s="302" t="s">
        <v>22062</v>
      </c>
      <c r="B3504" s="302" t="s">
        <v>25400</v>
      </c>
      <c r="C3504">
        <v>6</v>
      </c>
      <c r="D3504">
        <v>15.5</v>
      </c>
      <c r="E3504">
        <v>0.5</v>
      </c>
      <c r="F3504">
        <v>7.55</v>
      </c>
      <c r="G3504">
        <v>7.32</v>
      </c>
    </row>
    <row r="3505" spans="1:7">
      <c r="A3505" s="302" t="s">
        <v>22063</v>
      </c>
      <c r="B3505" s="302" t="s">
        <v>25401</v>
      </c>
      <c r="C3505">
        <v>6</v>
      </c>
      <c r="D3505">
        <v>15.5</v>
      </c>
      <c r="E3505">
        <v>0.7</v>
      </c>
      <c r="F3505">
        <v>10.25</v>
      </c>
      <c r="G3505">
        <v>10.25</v>
      </c>
    </row>
    <row r="3506" spans="1:7">
      <c r="A3506" s="302" t="s">
        <v>27941</v>
      </c>
      <c r="B3506" s="302" t="s">
        <v>27942</v>
      </c>
      <c r="C3506">
        <v>6</v>
      </c>
      <c r="D3506">
        <v>15.5</v>
      </c>
      <c r="E3506">
        <v>1</v>
      </c>
      <c r="F3506">
        <v>11.95</v>
      </c>
      <c r="G3506">
        <v>11.59</v>
      </c>
    </row>
    <row r="3507" spans="1:7">
      <c r="A3507" s="302" t="s">
        <v>22064</v>
      </c>
      <c r="B3507" s="302" t="s">
        <v>25402</v>
      </c>
      <c r="C3507">
        <v>6</v>
      </c>
      <c r="D3507">
        <v>43</v>
      </c>
      <c r="E3507">
        <v>0.7</v>
      </c>
      <c r="F3507">
        <v>77</v>
      </c>
      <c r="G3507">
        <v>77</v>
      </c>
    </row>
    <row r="3508" spans="1:7">
      <c r="A3508" s="302" t="s">
        <v>22065</v>
      </c>
      <c r="B3508" s="302" t="s">
        <v>25403</v>
      </c>
      <c r="C3508">
        <v>12</v>
      </c>
      <c r="D3508">
        <v>43</v>
      </c>
      <c r="E3508">
        <v>0.7</v>
      </c>
      <c r="F3508">
        <v>29.45</v>
      </c>
      <c r="G3508">
        <v>28.57</v>
      </c>
    </row>
    <row r="3509" spans="1:7">
      <c r="A3509" s="302" t="s">
        <v>22066</v>
      </c>
      <c r="B3509" s="302" t="s">
        <v>25404</v>
      </c>
      <c r="C3509">
        <v>6</v>
      </c>
      <c r="D3509">
        <v>14</v>
      </c>
      <c r="E3509">
        <v>0.5</v>
      </c>
      <c r="F3509">
        <v>8.35</v>
      </c>
      <c r="G3509">
        <v>8.1</v>
      </c>
    </row>
    <row r="3510" spans="1:7">
      <c r="A3510" s="302" t="s">
        <v>22067</v>
      </c>
      <c r="B3510" s="302" t="s">
        <v>25405</v>
      </c>
      <c r="C3510">
        <v>12</v>
      </c>
      <c r="D3510">
        <v>28</v>
      </c>
      <c r="E3510">
        <v>0.1</v>
      </c>
      <c r="F3510">
        <v>15</v>
      </c>
      <c r="G3510">
        <v>15</v>
      </c>
    </row>
    <row r="3511" spans="1:7">
      <c r="A3511" s="302" t="s">
        <v>27943</v>
      </c>
      <c r="B3511" s="302" t="s">
        <v>27944</v>
      </c>
      <c r="C3511">
        <v>6</v>
      </c>
      <c r="D3511">
        <v>40</v>
      </c>
      <c r="E3511">
        <v>0.5</v>
      </c>
      <c r="F3511">
        <v>10.35</v>
      </c>
      <c r="G3511">
        <v>10.039999999999999</v>
      </c>
    </row>
    <row r="3512" spans="1:7">
      <c r="A3512" s="302" t="s">
        <v>22068</v>
      </c>
      <c r="B3512" s="302" t="s">
        <v>25406</v>
      </c>
      <c r="C3512">
        <v>6</v>
      </c>
      <c r="D3512">
        <v>40</v>
      </c>
      <c r="E3512">
        <v>0.5</v>
      </c>
      <c r="F3512">
        <v>9.15</v>
      </c>
      <c r="G3512">
        <v>8.8800000000000008</v>
      </c>
    </row>
    <row r="3513" spans="1:7">
      <c r="A3513" s="302" t="s">
        <v>22069</v>
      </c>
      <c r="B3513" s="302" t="s">
        <v>25407</v>
      </c>
      <c r="C3513">
        <v>6</v>
      </c>
      <c r="D3513">
        <v>44</v>
      </c>
      <c r="E3513">
        <v>0.5</v>
      </c>
      <c r="F3513">
        <v>14.65</v>
      </c>
      <c r="G3513">
        <v>14.21</v>
      </c>
    </row>
    <row r="3514" spans="1:7">
      <c r="A3514" s="302" t="s">
        <v>22070</v>
      </c>
      <c r="B3514" s="302" t="s">
        <v>25408</v>
      </c>
      <c r="C3514">
        <v>6</v>
      </c>
      <c r="D3514">
        <v>44</v>
      </c>
      <c r="E3514">
        <v>0.5</v>
      </c>
      <c r="F3514">
        <v>17.649999999999999</v>
      </c>
      <c r="G3514">
        <v>17.12</v>
      </c>
    </row>
    <row r="3515" spans="1:7">
      <c r="A3515" s="302" t="s">
        <v>22071</v>
      </c>
      <c r="B3515" s="302" t="s">
        <v>25409</v>
      </c>
      <c r="C3515">
        <v>6</v>
      </c>
      <c r="D3515">
        <v>37.5</v>
      </c>
      <c r="E3515">
        <v>0.7</v>
      </c>
      <c r="F3515">
        <v>13.25</v>
      </c>
      <c r="G3515">
        <v>12.85</v>
      </c>
    </row>
    <row r="3516" spans="1:7">
      <c r="A3516" s="302" t="s">
        <v>22072</v>
      </c>
      <c r="B3516" s="302" t="s">
        <v>25410</v>
      </c>
      <c r="C3516">
        <v>6</v>
      </c>
      <c r="D3516">
        <v>37.5</v>
      </c>
      <c r="E3516">
        <v>0.7</v>
      </c>
      <c r="F3516">
        <v>5.35</v>
      </c>
      <c r="G3516">
        <v>5.08</v>
      </c>
    </row>
    <row r="3517" spans="1:7">
      <c r="A3517" s="302" t="s">
        <v>22073</v>
      </c>
      <c r="B3517" s="302" t="s">
        <v>25411</v>
      </c>
      <c r="C3517">
        <v>6</v>
      </c>
      <c r="D3517">
        <v>38</v>
      </c>
      <c r="E3517">
        <v>0.7</v>
      </c>
      <c r="F3517">
        <v>5.35</v>
      </c>
      <c r="G3517">
        <v>5.19</v>
      </c>
    </row>
    <row r="3518" spans="1:7">
      <c r="A3518" s="302" t="s">
        <v>22074</v>
      </c>
      <c r="B3518" s="302" t="s">
        <v>25412</v>
      </c>
      <c r="C3518">
        <v>6</v>
      </c>
      <c r="D3518">
        <v>37.5</v>
      </c>
      <c r="E3518">
        <v>0.7</v>
      </c>
      <c r="F3518">
        <v>5.65</v>
      </c>
      <c r="G3518">
        <v>5.37</v>
      </c>
    </row>
    <row r="3519" spans="1:7">
      <c r="A3519" s="302" t="s">
        <v>22075</v>
      </c>
      <c r="B3519" s="302" t="s">
        <v>25413</v>
      </c>
      <c r="C3519">
        <v>6</v>
      </c>
      <c r="D3519">
        <v>43</v>
      </c>
      <c r="E3519">
        <v>0.7</v>
      </c>
      <c r="F3519">
        <v>12</v>
      </c>
      <c r="G3519">
        <v>12</v>
      </c>
    </row>
    <row r="3520" spans="1:7">
      <c r="A3520" s="302" t="s">
        <v>22076</v>
      </c>
      <c r="B3520" s="302" t="s">
        <v>25414</v>
      </c>
      <c r="C3520">
        <v>6</v>
      </c>
      <c r="D3520">
        <v>43</v>
      </c>
      <c r="E3520">
        <v>0.7</v>
      </c>
      <c r="F3520">
        <v>12.95</v>
      </c>
      <c r="G3520">
        <v>12.56</v>
      </c>
    </row>
    <row r="3521" spans="1:7">
      <c r="A3521" s="302" t="s">
        <v>22077</v>
      </c>
      <c r="B3521" s="302" t="s">
        <v>25415</v>
      </c>
      <c r="C3521">
        <v>6</v>
      </c>
      <c r="D3521">
        <v>43</v>
      </c>
      <c r="E3521">
        <v>0.7</v>
      </c>
      <c r="F3521">
        <v>11.5</v>
      </c>
      <c r="G3521">
        <v>11.5</v>
      </c>
    </row>
    <row r="3522" spans="1:7">
      <c r="A3522" s="302" t="s">
        <v>22078</v>
      </c>
      <c r="B3522" s="302" t="s">
        <v>25416</v>
      </c>
      <c r="C3522">
        <v>6</v>
      </c>
      <c r="D3522">
        <v>0</v>
      </c>
      <c r="E3522">
        <v>0.5</v>
      </c>
      <c r="F3522">
        <v>13.45</v>
      </c>
      <c r="G3522">
        <v>13.05</v>
      </c>
    </row>
    <row r="3523" spans="1:7">
      <c r="A3523" s="302" t="s">
        <v>22079</v>
      </c>
      <c r="B3523" s="302" t="s">
        <v>25417</v>
      </c>
      <c r="C3523">
        <v>3</v>
      </c>
      <c r="D3523">
        <v>35</v>
      </c>
      <c r="E3523">
        <v>0.7</v>
      </c>
      <c r="F3523">
        <v>16.45</v>
      </c>
      <c r="G3523">
        <v>15.96</v>
      </c>
    </row>
    <row r="3524" spans="1:7">
      <c r="A3524" s="302" t="s">
        <v>22080</v>
      </c>
      <c r="B3524" s="302" t="s">
        <v>25418</v>
      </c>
      <c r="C3524">
        <v>6</v>
      </c>
      <c r="D3524">
        <v>45</v>
      </c>
      <c r="E3524">
        <v>0.7</v>
      </c>
      <c r="F3524">
        <v>22.5</v>
      </c>
      <c r="G3524">
        <v>22.5</v>
      </c>
    </row>
    <row r="3525" spans="1:7">
      <c r="A3525" s="302" t="s">
        <v>22081</v>
      </c>
      <c r="B3525" s="302" t="s">
        <v>25419</v>
      </c>
      <c r="C3525">
        <v>6</v>
      </c>
      <c r="D3525">
        <v>38</v>
      </c>
      <c r="E3525">
        <v>0.7</v>
      </c>
      <c r="F3525">
        <v>5.15</v>
      </c>
      <c r="G3525">
        <v>5</v>
      </c>
    </row>
    <row r="3526" spans="1:7">
      <c r="A3526" s="302" t="s">
        <v>22082</v>
      </c>
      <c r="B3526" s="302" t="s">
        <v>25420</v>
      </c>
      <c r="C3526">
        <v>6</v>
      </c>
      <c r="D3526">
        <v>38</v>
      </c>
      <c r="E3526">
        <v>1</v>
      </c>
      <c r="F3526">
        <v>7.15</v>
      </c>
      <c r="G3526">
        <v>7.15</v>
      </c>
    </row>
    <row r="3527" spans="1:7">
      <c r="A3527" s="302" t="s">
        <v>22083</v>
      </c>
      <c r="B3527" s="302" t="s">
        <v>25421</v>
      </c>
      <c r="C3527">
        <v>12</v>
      </c>
      <c r="D3527">
        <v>38</v>
      </c>
      <c r="E3527">
        <v>0.04</v>
      </c>
      <c r="F3527">
        <v>0.95</v>
      </c>
      <c r="G3527">
        <v>0.92</v>
      </c>
    </row>
    <row r="3528" spans="1:7">
      <c r="A3528" s="302" t="s">
        <v>22084</v>
      </c>
      <c r="B3528" s="302" t="s">
        <v>25422</v>
      </c>
      <c r="C3528">
        <v>6</v>
      </c>
      <c r="D3528">
        <v>38</v>
      </c>
      <c r="E3528">
        <v>0.7</v>
      </c>
      <c r="F3528">
        <v>5.25</v>
      </c>
      <c r="G3528">
        <v>5.25</v>
      </c>
    </row>
    <row r="3529" spans="1:7">
      <c r="A3529" s="302" t="s">
        <v>22085</v>
      </c>
      <c r="B3529" s="302" t="s">
        <v>25423</v>
      </c>
      <c r="C3529">
        <v>6</v>
      </c>
      <c r="D3529">
        <v>38</v>
      </c>
      <c r="E3529">
        <v>1</v>
      </c>
      <c r="F3529">
        <v>7.05</v>
      </c>
      <c r="G3529">
        <v>7.05</v>
      </c>
    </row>
    <row r="3530" spans="1:7">
      <c r="A3530" s="302" t="s">
        <v>22086</v>
      </c>
      <c r="B3530" s="302" t="s">
        <v>25424</v>
      </c>
      <c r="C3530">
        <v>6</v>
      </c>
      <c r="D3530">
        <v>25</v>
      </c>
      <c r="E3530">
        <v>0.7</v>
      </c>
      <c r="F3530">
        <v>4.95</v>
      </c>
      <c r="G3530">
        <v>4.8</v>
      </c>
    </row>
    <row r="3531" spans="1:7">
      <c r="A3531" s="302" t="s">
        <v>22087</v>
      </c>
      <c r="B3531" s="302" t="s">
        <v>25425</v>
      </c>
      <c r="C3531">
        <v>6</v>
      </c>
      <c r="D3531">
        <v>47.2</v>
      </c>
      <c r="E3531">
        <v>0.7</v>
      </c>
      <c r="F3531">
        <v>62.35</v>
      </c>
      <c r="G3531">
        <v>60.48</v>
      </c>
    </row>
    <row r="3532" spans="1:7">
      <c r="A3532" s="302" t="s">
        <v>22088</v>
      </c>
      <c r="B3532" s="302" t="s">
        <v>25426</v>
      </c>
      <c r="C3532">
        <v>6</v>
      </c>
      <c r="D3532">
        <v>44</v>
      </c>
      <c r="E3532">
        <v>0.7</v>
      </c>
      <c r="F3532">
        <v>32.25</v>
      </c>
      <c r="G3532">
        <v>31.28</v>
      </c>
    </row>
    <row r="3533" spans="1:7">
      <c r="A3533" s="302" t="s">
        <v>22089</v>
      </c>
      <c r="B3533" s="302" t="s">
        <v>25427</v>
      </c>
      <c r="C3533">
        <v>6</v>
      </c>
      <c r="D3533">
        <v>40</v>
      </c>
      <c r="E3533">
        <v>0.7</v>
      </c>
      <c r="F3533">
        <v>15.25</v>
      </c>
      <c r="G3533">
        <v>14.79</v>
      </c>
    </row>
    <row r="3534" spans="1:7">
      <c r="A3534" s="302" t="s">
        <v>22090</v>
      </c>
      <c r="B3534" s="302" t="s">
        <v>25428</v>
      </c>
      <c r="C3534">
        <v>6</v>
      </c>
      <c r="D3534">
        <v>40</v>
      </c>
      <c r="E3534">
        <v>0.7</v>
      </c>
      <c r="F3534">
        <v>10.55</v>
      </c>
      <c r="G3534">
        <v>10.23</v>
      </c>
    </row>
    <row r="3535" spans="1:7">
      <c r="A3535" s="302" t="s">
        <v>22091</v>
      </c>
      <c r="B3535" s="302" t="s">
        <v>25429</v>
      </c>
      <c r="C3535">
        <v>6</v>
      </c>
      <c r="D3535">
        <v>40</v>
      </c>
      <c r="E3535">
        <v>0.7</v>
      </c>
      <c r="F3535">
        <v>13.05</v>
      </c>
      <c r="G3535">
        <v>12.66</v>
      </c>
    </row>
    <row r="3536" spans="1:7">
      <c r="A3536" s="302" t="s">
        <v>22092</v>
      </c>
      <c r="B3536" s="302" t="s">
        <v>25430</v>
      </c>
      <c r="C3536">
        <v>6</v>
      </c>
      <c r="D3536">
        <v>43</v>
      </c>
      <c r="E3536">
        <v>1</v>
      </c>
      <c r="F3536">
        <v>20</v>
      </c>
      <c r="G3536">
        <v>20</v>
      </c>
    </row>
    <row r="3537" spans="1:7">
      <c r="A3537" s="302" t="s">
        <v>22093</v>
      </c>
      <c r="B3537" s="302" t="s">
        <v>25431</v>
      </c>
      <c r="C3537">
        <v>6</v>
      </c>
      <c r="D3537">
        <v>43</v>
      </c>
      <c r="E3537">
        <v>0.7</v>
      </c>
      <c r="F3537">
        <v>17</v>
      </c>
      <c r="G3537">
        <v>17</v>
      </c>
    </row>
    <row r="3538" spans="1:7">
      <c r="A3538" s="302" t="s">
        <v>22094</v>
      </c>
      <c r="B3538" s="302" t="s">
        <v>25432</v>
      </c>
      <c r="C3538">
        <v>6</v>
      </c>
      <c r="D3538">
        <v>43</v>
      </c>
      <c r="E3538">
        <v>0.7</v>
      </c>
      <c r="F3538">
        <v>15.5</v>
      </c>
      <c r="G3538">
        <v>15.5</v>
      </c>
    </row>
    <row r="3539" spans="1:7">
      <c r="A3539" s="302" t="s">
        <v>22095</v>
      </c>
      <c r="B3539" s="302" t="s">
        <v>25433</v>
      </c>
      <c r="C3539">
        <v>6</v>
      </c>
      <c r="D3539">
        <v>43</v>
      </c>
      <c r="E3539">
        <v>0.7</v>
      </c>
      <c r="F3539">
        <v>16.5</v>
      </c>
      <c r="G3539">
        <v>16.5</v>
      </c>
    </row>
    <row r="3540" spans="1:7">
      <c r="A3540" s="302" t="s">
        <v>27945</v>
      </c>
      <c r="B3540" s="302" t="s">
        <v>27946</v>
      </c>
      <c r="C3540">
        <v>6</v>
      </c>
      <c r="D3540">
        <v>46</v>
      </c>
      <c r="E3540">
        <v>0.7</v>
      </c>
      <c r="F3540">
        <v>16.45</v>
      </c>
      <c r="G3540">
        <v>15.96</v>
      </c>
    </row>
    <row r="3541" spans="1:7">
      <c r="A3541" s="302" t="s">
        <v>22096</v>
      </c>
      <c r="B3541" s="302" t="s">
        <v>25434</v>
      </c>
      <c r="C3541">
        <v>6</v>
      </c>
      <c r="D3541">
        <v>46</v>
      </c>
      <c r="E3541">
        <v>0.7</v>
      </c>
      <c r="F3541">
        <v>16.5</v>
      </c>
      <c r="G3541">
        <v>16.5</v>
      </c>
    </row>
    <row r="3542" spans="1:7">
      <c r="A3542" s="302" t="s">
        <v>22097</v>
      </c>
      <c r="B3542" s="302" t="s">
        <v>25435</v>
      </c>
      <c r="C3542">
        <v>12</v>
      </c>
      <c r="D3542">
        <v>46</v>
      </c>
      <c r="E3542">
        <v>0.5</v>
      </c>
      <c r="F3542">
        <v>7.45</v>
      </c>
      <c r="G3542">
        <v>7.08</v>
      </c>
    </row>
    <row r="3543" spans="1:7">
      <c r="A3543" s="302" t="s">
        <v>22098</v>
      </c>
      <c r="B3543" s="302" t="s">
        <v>25436</v>
      </c>
      <c r="C3543">
        <v>6</v>
      </c>
      <c r="D3543">
        <v>54.2</v>
      </c>
      <c r="E3543">
        <v>0.7</v>
      </c>
      <c r="F3543">
        <v>78.95</v>
      </c>
      <c r="G3543">
        <v>76.58</v>
      </c>
    </row>
    <row r="3544" spans="1:7">
      <c r="A3544" s="302" t="s">
        <v>27947</v>
      </c>
      <c r="B3544" s="302" t="s">
        <v>27948</v>
      </c>
      <c r="C3544">
        <v>6</v>
      </c>
      <c r="D3544">
        <v>40</v>
      </c>
      <c r="E3544">
        <v>0.7</v>
      </c>
      <c r="F3544">
        <v>16.75</v>
      </c>
      <c r="G3544">
        <v>16.25</v>
      </c>
    </row>
    <row r="3545" spans="1:7">
      <c r="A3545" s="302" t="s">
        <v>27949</v>
      </c>
      <c r="B3545" s="302" t="s">
        <v>27950</v>
      </c>
      <c r="C3545">
        <v>6</v>
      </c>
      <c r="D3545">
        <v>40</v>
      </c>
      <c r="E3545">
        <v>0.7</v>
      </c>
      <c r="F3545">
        <v>27.95</v>
      </c>
      <c r="G3545">
        <v>27.11</v>
      </c>
    </row>
    <row r="3546" spans="1:7">
      <c r="A3546" s="302" t="s">
        <v>27951</v>
      </c>
      <c r="B3546" s="302" t="s">
        <v>27952</v>
      </c>
      <c r="C3546">
        <v>6</v>
      </c>
      <c r="D3546">
        <v>40</v>
      </c>
      <c r="E3546">
        <v>0.7</v>
      </c>
      <c r="F3546">
        <v>42.85</v>
      </c>
      <c r="G3546">
        <v>41.56</v>
      </c>
    </row>
    <row r="3547" spans="1:7">
      <c r="A3547" s="302" t="s">
        <v>22099</v>
      </c>
      <c r="B3547" s="302" t="s">
        <v>25437</v>
      </c>
      <c r="C3547">
        <v>4</v>
      </c>
      <c r="D3547">
        <v>43</v>
      </c>
      <c r="E3547">
        <v>0.7</v>
      </c>
      <c r="F3547">
        <v>125</v>
      </c>
      <c r="G3547">
        <v>125</v>
      </c>
    </row>
    <row r="3548" spans="1:7">
      <c r="A3548" s="302" t="s">
        <v>22100</v>
      </c>
      <c r="B3548" s="302" t="s">
        <v>25438</v>
      </c>
      <c r="C3548">
        <v>4</v>
      </c>
      <c r="D3548">
        <v>43</v>
      </c>
      <c r="E3548">
        <v>0.7</v>
      </c>
      <c r="F3548">
        <v>200</v>
      </c>
      <c r="G3548">
        <v>200</v>
      </c>
    </row>
    <row r="3549" spans="1:7">
      <c r="A3549" s="302" t="s">
        <v>22101</v>
      </c>
      <c r="B3549" s="302" t="s">
        <v>25439</v>
      </c>
      <c r="C3549">
        <v>6</v>
      </c>
      <c r="D3549">
        <v>40</v>
      </c>
      <c r="E3549">
        <v>0.7</v>
      </c>
      <c r="F3549">
        <v>14.75</v>
      </c>
      <c r="G3549">
        <v>14.31</v>
      </c>
    </row>
    <row r="3550" spans="1:7">
      <c r="A3550" s="302" t="s">
        <v>22102</v>
      </c>
      <c r="B3550" s="302" t="s">
        <v>25440</v>
      </c>
      <c r="C3550">
        <v>6</v>
      </c>
      <c r="D3550">
        <v>40</v>
      </c>
      <c r="E3550">
        <v>1</v>
      </c>
      <c r="F3550">
        <v>59.85</v>
      </c>
      <c r="G3550">
        <v>58.05</v>
      </c>
    </row>
    <row r="3551" spans="1:7">
      <c r="A3551" s="302" t="s">
        <v>22103</v>
      </c>
      <c r="B3551" s="302" t="s">
        <v>25441</v>
      </c>
      <c r="C3551">
        <v>6</v>
      </c>
      <c r="D3551">
        <v>28</v>
      </c>
      <c r="E3551">
        <v>0.5</v>
      </c>
      <c r="F3551">
        <v>20.75</v>
      </c>
      <c r="G3551">
        <v>19.71</v>
      </c>
    </row>
    <row r="3552" spans="1:7">
      <c r="A3552" s="302" t="s">
        <v>22104</v>
      </c>
      <c r="B3552" s="302" t="s">
        <v>25442</v>
      </c>
      <c r="C3552">
        <v>6</v>
      </c>
      <c r="D3552">
        <v>41.6</v>
      </c>
      <c r="E3552">
        <v>0.7</v>
      </c>
      <c r="F3552">
        <v>12.95</v>
      </c>
      <c r="G3552">
        <v>12.95</v>
      </c>
    </row>
    <row r="3553" spans="1:7">
      <c r="A3553" s="302" t="s">
        <v>22105</v>
      </c>
      <c r="B3553" s="302" t="s">
        <v>25443</v>
      </c>
      <c r="C3553">
        <v>6</v>
      </c>
      <c r="D3553">
        <v>44.1</v>
      </c>
      <c r="E3553">
        <v>1</v>
      </c>
      <c r="F3553">
        <v>18.45</v>
      </c>
      <c r="G3553">
        <v>17.899999999999999</v>
      </c>
    </row>
    <row r="3554" spans="1:7">
      <c r="A3554" s="302" t="s">
        <v>22106</v>
      </c>
      <c r="B3554" s="302" t="s">
        <v>25444</v>
      </c>
      <c r="C3554">
        <v>6</v>
      </c>
      <c r="D3554">
        <v>57.7</v>
      </c>
      <c r="E3554">
        <v>0.7</v>
      </c>
      <c r="F3554">
        <v>22.95</v>
      </c>
      <c r="G3554">
        <v>22.95</v>
      </c>
    </row>
    <row r="3555" spans="1:7">
      <c r="A3555" s="302" t="s">
        <v>22107</v>
      </c>
      <c r="B3555" s="302" t="s">
        <v>25445</v>
      </c>
      <c r="C3555">
        <v>6</v>
      </c>
      <c r="D3555">
        <v>40</v>
      </c>
      <c r="E3555">
        <v>0.7</v>
      </c>
      <c r="F3555">
        <v>19.95</v>
      </c>
      <c r="G3555">
        <v>19.350000000000001</v>
      </c>
    </row>
    <row r="3556" spans="1:7">
      <c r="A3556" s="302" t="s">
        <v>27953</v>
      </c>
      <c r="B3556" s="302" t="s">
        <v>27954</v>
      </c>
      <c r="C3556">
        <v>6</v>
      </c>
      <c r="D3556">
        <v>37.5</v>
      </c>
      <c r="E3556">
        <v>0.5</v>
      </c>
      <c r="F3556">
        <v>26.95</v>
      </c>
      <c r="G3556">
        <v>26.14</v>
      </c>
    </row>
    <row r="3557" spans="1:7">
      <c r="A3557" s="302" t="s">
        <v>27955</v>
      </c>
      <c r="B3557" s="302" t="s">
        <v>27956</v>
      </c>
      <c r="C3557">
        <v>6</v>
      </c>
      <c r="D3557">
        <v>37.5</v>
      </c>
      <c r="E3557">
        <v>0.5</v>
      </c>
      <c r="F3557">
        <v>24.65</v>
      </c>
      <c r="G3557">
        <v>23.91</v>
      </c>
    </row>
    <row r="3558" spans="1:7">
      <c r="A3558" s="302" t="s">
        <v>27957</v>
      </c>
      <c r="B3558" s="302" t="s">
        <v>27958</v>
      </c>
      <c r="C3558">
        <v>6</v>
      </c>
      <c r="D3558">
        <v>42</v>
      </c>
      <c r="E3558">
        <v>0.5</v>
      </c>
      <c r="F3558">
        <v>28.75</v>
      </c>
      <c r="G3558">
        <v>27.89</v>
      </c>
    </row>
    <row r="3559" spans="1:7">
      <c r="A3559" s="302" t="s">
        <v>22108</v>
      </c>
      <c r="B3559" s="302" t="s">
        <v>25446</v>
      </c>
      <c r="C3559">
        <v>6</v>
      </c>
      <c r="D3559">
        <v>60</v>
      </c>
      <c r="E3559">
        <v>0.5</v>
      </c>
      <c r="F3559">
        <v>31.75</v>
      </c>
      <c r="G3559">
        <v>30.8</v>
      </c>
    </row>
    <row r="3560" spans="1:7">
      <c r="A3560" s="302" t="s">
        <v>22109</v>
      </c>
      <c r="B3560" s="302" t="s">
        <v>25447</v>
      </c>
      <c r="C3560">
        <v>6</v>
      </c>
      <c r="D3560">
        <v>40</v>
      </c>
      <c r="E3560">
        <v>0.7</v>
      </c>
      <c r="F3560">
        <v>2.95</v>
      </c>
      <c r="G3560">
        <v>2.86</v>
      </c>
    </row>
    <row r="3561" spans="1:7">
      <c r="A3561" s="302" t="s">
        <v>22110</v>
      </c>
      <c r="B3561" s="302" t="s">
        <v>25448</v>
      </c>
      <c r="C3561">
        <v>6</v>
      </c>
      <c r="D3561">
        <v>40</v>
      </c>
      <c r="E3561">
        <v>1</v>
      </c>
      <c r="F3561">
        <v>4.6500000000000004</v>
      </c>
      <c r="G3561">
        <v>4.51</v>
      </c>
    </row>
    <row r="3562" spans="1:7">
      <c r="A3562" s="302" t="s">
        <v>22111</v>
      </c>
      <c r="B3562" s="302" t="s">
        <v>25449</v>
      </c>
      <c r="C3562">
        <v>6</v>
      </c>
      <c r="D3562">
        <v>40</v>
      </c>
      <c r="E3562">
        <v>0.7</v>
      </c>
      <c r="F3562">
        <v>4.1500000000000004</v>
      </c>
      <c r="G3562">
        <v>3.94</v>
      </c>
    </row>
    <row r="3563" spans="1:7">
      <c r="A3563" s="302" t="s">
        <v>22112</v>
      </c>
      <c r="B3563" s="302" t="s">
        <v>25450</v>
      </c>
      <c r="C3563">
        <v>6</v>
      </c>
      <c r="D3563">
        <v>40</v>
      </c>
      <c r="E3563">
        <v>0.7</v>
      </c>
      <c r="F3563">
        <v>26.25</v>
      </c>
      <c r="G3563">
        <v>24.94</v>
      </c>
    </row>
    <row r="3564" spans="1:7">
      <c r="A3564" s="302" t="s">
        <v>22113</v>
      </c>
      <c r="B3564" s="302" t="s">
        <v>25451</v>
      </c>
      <c r="C3564">
        <v>6</v>
      </c>
      <c r="D3564">
        <v>58</v>
      </c>
      <c r="E3564">
        <v>0.7</v>
      </c>
      <c r="F3564">
        <v>19</v>
      </c>
      <c r="G3564">
        <v>19</v>
      </c>
    </row>
    <row r="3565" spans="1:7">
      <c r="A3565" s="302" t="s">
        <v>22114</v>
      </c>
      <c r="B3565" s="302" t="s">
        <v>25452</v>
      </c>
      <c r="C3565">
        <v>6</v>
      </c>
      <c r="D3565">
        <v>46</v>
      </c>
      <c r="E3565">
        <v>0.7</v>
      </c>
      <c r="F3565">
        <v>16.45</v>
      </c>
      <c r="G3565">
        <v>15.96</v>
      </c>
    </row>
    <row r="3566" spans="1:7">
      <c r="A3566" s="302" t="s">
        <v>22115</v>
      </c>
      <c r="B3566" s="302" t="s">
        <v>25453</v>
      </c>
      <c r="C3566">
        <v>6</v>
      </c>
      <c r="D3566">
        <v>46</v>
      </c>
      <c r="E3566">
        <v>0.5</v>
      </c>
      <c r="F3566">
        <v>12.5</v>
      </c>
      <c r="G3566">
        <v>12.5</v>
      </c>
    </row>
    <row r="3567" spans="1:7">
      <c r="A3567" s="302" t="s">
        <v>22116</v>
      </c>
      <c r="B3567" s="302" t="s">
        <v>25454</v>
      </c>
      <c r="C3567">
        <v>6</v>
      </c>
      <c r="D3567">
        <v>41.7</v>
      </c>
      <c r="E3567">
        <v>0.7</v>
      </c>
      <c r="F3567">
        <v>22</v>
      </c>
      <c r="G3567">
        <v>22</v>
      </c>
    </row>
    <row r="3568" spans="1:7">
      <c r="A3568" s="302" t="s">
        <v>22117</v>
      </c>
      <c r="B3568" s="302" t="s">
        <v>25455</v>
      </c>
      <c r="C3568">
        <v>6</v>
      </c>
      <c r="D3568">
        <v>41.7</v>
      </c>
      <c r="E3568">
        <v>0.7</v>
      </c>
      <c r="F3568">
        <v>22</v>
      </c>
      <c r="G3568">
        <v>22</v>
      </c>
    </row>
    <row r="3569" spans="1:7">
      <c r="A3569" s="302" t="s">
        <v>22118</v>
      </c>
      <c r="B3569" s="302" t="s">
        <v>25456</v>
      </c>
      <c r="C3569">
        <v>6</v>
      </c>
      <c r="D3569">
        <v>41.7</v>
      </c>
      <c r="E3569">
        <v>0.7</v>
      </c>
      <c r="F3569">
        <v>23.95</v>
      </c>
      <c r="G3569">
        <v>23.23</v>
      </c>
    </row>
    <row r="3570" spans="1:7">
      <c r="A3570" s="302" t="s">
        <v>22119</v>
      </c>
      <c r="B3570" s="302" t="s">
        <v>25457</v>
      </c>
      <c r="C3570">
        <v>6</v>
      </c>
      <c r="D3570">
        <v>38</v>
      </c>
      <c r="E3570">
        <v>1</v>
      </c>
      <c r="F3570">
        <v>4.55</v>
      </c>
      <c r="G3570">
        <v>4.41</v>
      </c>
    </row>
    <row r="3571" spans="1:7">
      <c r="A3571" s="302" t="s">
        <v>22120</v>
      </c>
      <c r="B3571" s="302" t="s">
        <v>25458</v>
      </c>
      <c r="C3571">
        <v>12</v>
      </c>
      <c r="D3571">
        <v>42</v>
      </c>
      <c r="E3571">
        <v>0.5</v>
      </c>
      <c r="F3571">
        <v>17.25</v>
      </c>
      <c r="G3571">
        <v>17.25</v>
      </c>
    </row>
    <row r="3572" spans="1:7">
      <c r="A3572" s="302" t="s">
        <v>22121</v>
      </c>
      <c r="B3572" s="302" t="s">
        <v>25459</v>
      </c>
      <c r="C3572">
        <v>12</v>
      </c>
      <c r="D3572">
        <v>42</v>
      </c>
      <c r="E3572">
        <v>0.5</v>
      </c>
      <c r="F3572">
        <v>19.75</v>
      </c>
      <c r="G3572">
        <v>19.16</v>
      </c>
    </row>
    <row r="3573" spans="1:7">
      <c r="A3573" s="302" t="s">
        <v>22122</v>
      </c>
      <c r="B3573" s="302" t="s">
        <v>25460</v>
      </c>
      <c r="C3573">
        <v>6</v>
      </c>
      <c r="D3573">
        <v>30</v>
      </c>
      <c r="E3573">
        <v>0.7</v>
      </c>
      <c r="F3573">
        <v>12.45</v>
      </c>
      <c r="G3573">
        <v>12.08</v>
      </c>
    </row>
    <row r="3574" spans="1:7">
      <c r="A3574" s="302" t="s">
        <v>22123</v>
      </c>
      <c r="B3574" s="302" t="s">
        <v>25461</v>
      </c>
      <c r="C3574">
        <v>12</v>
      </c>
      <c r="D3574">
        <v>40</v>
      </c>
      <c r="E3574">
        <v>1</v>
      </c>
      <c r="F3574">
        <v>5.05</v>
      </c>
      <c r="G3574">
        <v>4.9000000000000004</v>
      </c>
    </row>
    <row r="3575" spans="1:7">
      <c r="A3575" s="302" t="s">
        <v>22124</v>
      </c>
      <c r="B3575" s="302" t="s">
        <v>25462</v>
      </c>
      <c r="C3575">
        <v>6</v>
      </c>
      <c r="D3575">
        <v>37.5</v>
      </c>
      <c r="E3575">
        <v>1</v>
      </c>
      <c r="F3575">
        <v>6.25</v>
      </c>
      <c r="G3575">
        <v>6.06</v>
      </c>
    </row>
    <row r="3576" spans="1:7">
      <c r="A3576" s="302" t="s">
        <v>22125</v>
      </c>
      <c r="B3576" s="302" t="s">
        <v>25463</v>
      </c>
      <c r="C3576">
        <v>6</v>
      </c>
      <c r="D3576">
        <v>46</v>
      </c>
      <c r="E3576">
        <v>0.7</v>
      </c>
      <c r="F3576">
        <v>37.450000000000003</v>
      </c>
      <c r="G3576">
        <v>36.33</v>
      </c>
    </row>
    <row r="3577" spans="1:7">
      <c r="A3577" s="302" t="s">
        <v>22126</v>
      </c>
      <c r="B3577" s="302" t="s">
        <v>25464</v>
      </c>
      <c r="C3577">
        <v>6</v>
      </c>
      <c r="D3577">
        <v>46</v>
      </c>
      <c r="E3577">
        <v>0.7</v>
      </c>
      <c r="F3577">
        <v>35.549999999999997</v>
      </c>
      <c r="G3577">
        <v>34.479999999999997</v>
      </c>
    </row>
    <row r="3578" spans="1:7">
      <c r="A3578" s="302" t="s">
        <v>22127</v>
      </c>
      <c r="B3578" s="302" t="s">
        <v>25465</v>
      </c>
      <c r="C3578">
        <v>6</v>
      </c>
      <c r="D3578">
        <v>46</v>
      </c>
      <c r="E3578">
        <v>0.7</v>
      </c>
      <c r="F3578">
        <v>35.549999999999997</v>
      </c>
      <c r="G3578">
        <v>34.479999999999997</v>
      </c>
    </row>
    <row r="3579" spans="1:7">
      <c r="A3579" s="302" t="s">
        <v>22128</v>
      </c>
      <c r="B3579" s="302" t="s">
        <v>25466</v>
      </c>
      <c r="C3579">
        <v>6</v>
      </c>
      <c r="D3579">
        <v>46</v>
      </c>
      <c r="E3579">
        <v>0.7</v>
      </c>
      <c r="F3579">
        <v>34.549999999999997</v>
      </c>
      <c r="G3579">
        <v>33.51</v>
      </c>
    </row>
    <row r="3580" spans="1:7">
      <c r="A3580" s="302" t="s">
        <v>22129</v>
      </c>
      <c r="B3580" s="302" t="s">
        <v>25467</v>
      </c>
      <c r="C3580">
        <v>6</v>
      </c>
      <c r="D3580">
        <v>46</v>
      </c>
      <c r="E3580">
        <v>0.7</v>
      </c>
      <c r="F3580">
        <v>35.25</v>
      </c>
      <c r="G3580">
        <v>34.19</v>
      </c>
    </row>
    <row r="3581" spans="1:7">
      <c r="A3581" s="302" t="s">
        <v>22130</v>
      </c>
      <c r="B3581" s="302" t="s">
        <v>25468</v>
      </c>
      <c r="C3581">
        <v>6</v>
      </c>
      <c r="D3581">
        <v>30</v>
      </c>
      <c r="E3581">
        <v>0.7</v>
      </c>
      <c r="F3581">
        <v>21.45</v>
      </c>
      <c r="G3581">
        <v>20.81</v>
      </c>
    </row>
    <row r="3582" spans="1:7">
      <c r="A3582" s="302" t="s">
        <v>22131</v>
      </c>
      <c r="B3582" s="302" t="s">
        <v>25469</v>
      </c>
      <c r="C3582">
        <v>6</v>
      </c>
      <c r="D3582">
        <v>30</v>
      </c>
      <c r="E3582">
        <v>1</v>
      </c>
      <c r="F3582">
        <v>4.3499999999999996</v>
      </c>
      <c r="G3582">
        <v>4.22</v>
      </c>
    </row>
    <row r="3583" spans="1:7">
      <c r="A3583" s="302" t="s">
        <v>22132</v>
      </c>
      <c r="B3583" s="302" t="s">
        <v>25470</v>
      </c>
      <c r="C3583">
        <v>48</v>
      </c>
      <c r="D3583">
        <v>37.5</v>
      </c>
      <c r="E3583">
        <v>0.2</v>
      </c>
      <c r="F3583">
        <v>1.85</v>
      </c>
      <c r="G3583">
        <v>1.79</v>
      </c>
    </row>
    <row r="3584" spans="1:7">
      <c r="A3584" s="302" t="s">
        <v>22133</v>
      </c>
      <c r="B3584" s="302" t="s">
        <v>25471</v>
      </c>
      <c r="C3584">
        <v>6</v>
      </c>
      <c r="D3584">
        <v>37.5</v>
      </c>
      <c r="E3584">
        <v>0.5</v>
      </c>
      <c r="F3584">
        <v>3.25</v>
      </c>
      <c r="G3584">
        <v>3.15</v>
      </c>
    </row>
    <row r="3585" spans="1:7">
      <c r="A3585" s="302" t="s">
        <v>22134</v>
      </c>
      <c r="B3585" s="302" t="s">
        <v>25472</v>
      </c>
      <c r="C3585">
        <v>6</v>
      </c>
      <c r="D3585">
        <v>37.5</v>
      </c>
      <c r="E3585">
        <v>0.7</v>
      </c>
      <c r="F3585">
        <v>3.65</v>
      </c>
      <c r="G3585">
        <v>3.65</v>
      </c>
    </row>
    <row r="3586" spans="1:7">
      <c r="A3586" s="302" t="s">
        <v>22135</v>
      </c>
      <c r="B3586" s="302" t="s">
        <v>25473</v>
      </c>
      <c r="C3586">
        <v>6</v>
      </c>
      <c r="D3586">
        <v>37.5</v>
      </c>
      <c r="E3586">
        <v>1.5</v>
      </c>
      <c r="F3586">
        <v>7</v>
      </c>
      <c r="G3586">
        <v>7</v>
      </c>
    </row>
    <row r="3587" spans="1:7">
      <c r="A3587" s="302" t="s">
        <v>27959</v>
      </c>
      <c r="B3587" s="302" t="s">
        <v>27960</v>
      </c>
      <c r="C3587">
        <v>6</v>
      </c>
      <c r="D3587">
        <v>37.5</v>
      </c>
      <c r="E3587">
        <v>1</v>
      </c>
      <c r="F3587">
        <v>4.8499999999999996</v>
      </c>
      <c r="G3587">
        <v>4.7</v>
      </c>
    </row>
    <row r="3588" spans="1:7">
      <c r="A3588" s="302" t="s">
        <v>22136</v>
      </c>
      <c r="B3588" s="302" t="s">
        <v>25474</v>
      </c>
      <c r="C3588">
        <v>120</v>
      </c>
      <c r="D3588">
        <v>37.5</v>
      </c>
      <c r="E3588">
        <v>0.05</v>
      </c>
      <c r="F3588">
        <v>0.55000000000000004</v>
      </c>
      <c r="G3588">
        <v>0.55000000000000004</v>
      </c>
    </row>
    <row r="3589" spans="1:7">
      <c r="A3589" s="302" t="s">
        <v>22137</v>
      </c>
      <c r="B3589" s="302" t="s">
        <v>25475</v>
      </c>
      <c r="C3589">
        <v>6</v>
      </c>
      <c r="D3589">
        <v>4</v>
      </c>
      <c r="E3589">
        <v>0.7</v>
      </c>
      <c r="F3589">
        <v>1.85</v>
      </c>
      <c r="G3589">
        <v>1.79</v>
      </c>
    </row>
    <row r="3590" spans="1:7">
      <c r="A3590" s="302" t="s">
        <v>22138</v>
      </c>
      <c r="B3590" s="302" t="s">
        <v>25476</v>
      </c>
      <c r="C3590">
        <v>12</v>
      </c>
      <c r="D3590">
        <v>23</v>
      </c>
      <c r="E3590">
        <v>1</v>
      </c>
      <c r="F3590">
        <v>5.75</v>
      </c>
      <c r="G3590">
        <v>5.58</v>
      </c>
    </row>
    <row r="3591" spans="1:7">
      <c r="A3591" s="302" t="s">
        <v>22139</v>
      </c>
      <c r="B3591" s="302" t="s">
        <v>25477</v>
      </c>
      <c r="C3591">
        <v>6</v>
      </c>
      <c r="D3591">
        <v>25</v>
      </c>
      <c r="E3591">
        <v>0.7</v>
      </c>
      <c r="F3591">
        <v>5.45</v>
      </c>
      <c r="G3591">
        <v>5.29</v>
      </c>
    </row>
    <row r="3592" spans="1:7">
      <c r="A3592" s="302" t="s">
        <v>22140</v>
      </c>
      <c r="B3592" s="302" t="s">
        <v>25478</v>
      </c>
      <c r="C3592">
        <v>12</v>
      </c>
      <c r="D3592">
        <v>58.5</v>
      </c>
      <c r="E3592">
        <v>0.5</v>
      </c>
      <c r="F3592">
        <v>52.85</v>
      </c>
      <c r="G3592">
        <v>50.21</v>
      </c>
    </row>
    <row r="3593" spans="1:7">
      <c r="A3593" s="302" t="s">
        <v>22141</v>
      </c>
      <c r="B3593" s="302" t="s">
        <v>25479</v>
      </c>
      <c r="C3593">
        <v>12</v>
      </c>
      <c r="D3593">
        <v>40</v>
      </c>
      <c r="E3593">
        <v>1</v>
      </c>
      <c r="F3593">
        <v>19.75</v>
      </c>
      <c r="G3593">
        <v>19.75</v>
      </c>
    </row>
    <row r="3594" spans="1:7">
      <c r="A3594" s="302" t="s">
        <v>22142</v>
      </c>
      <c r="B3594" s="302" t="s">
        <v>25480</v>
      </c>
      <c r="C3594">
        <v>6</v>
      </c>
      <c r="D3594">
        <v>48</v>
      </c>
      <c r="E3594">
        <v>0.7</v>
      </c>
      <c r="F3594">
        <v>35.85</v>
      </c>
      <c r="G3594">
        <v>34.770000000000003</v>
      </c>
    </row>
    <row r="3595" spans="1:7">
      <c r="A3595" s="302" t="s">
        <v>22143</v>
      </c>
      <c r="B3595" s="302" t="s">
        <v>25481</v>
      </c>
      <c r="C3595">
        <v>6</v>
      </c>
      <c r="D3595">
        <v>46</v>
      </c>
      <c r="E3595">
        <v>0.7</v>
      </c>
      <c r="F3595">
        <v>17.850000000000001</v>
      </c>
      <c r="G3595">
        <v>17.309999999999999</v>
      </c>
    </row>
    <row r="3596" spans="1:7">
      <c r="A3596" s="302" t="s">
        <v>22144</v>
      </c>
      <c r="B3596" s="302" t="s">
        <v>25482</v>
      </c>
      <c r="C3596">
        <v>6</v>
      </c>
      <c r="D3596">
        <v>46</v>
      </c>
      <c r="E3596">
        <v>0.7</v>
      </c>
      <c r="F3596">
        <v>28</v>
      </c>
      <c r="G3596">
        <v>28</v>
      </c>
    </row>
    <row r="3597" spans="1:7">
      <c r="A3597" s="302" t="s">
        <v>22145</v>
      </c>
      <c r="B3597" s="302" t="s">
        <v>25483</v>
      </c>
      <c r="C3597">
        <v>6</v>
      </c>
      <c r="D3597">
        <v>40</v>
      </c>
      <c r="E3597">
        <v>0.7</v>
      </c>
      <c r="F3597">
        <v>14</v>
      </c>
      <c r="G3597">
        <v>14</v>
      </c>
    </row>
    <row r="3598" spans="1:7">
      <c r="A3598" s="302" t="s">
        <v>22146</v>
      </c>
      <c r="B3598" s="302" t="s">
        <v>25484</v>
      </c>
      <c r="C3598">
        <v>6</v>
      </c>
      <c r="D3598">
        <v>35</v>
      </c>
      <c r="E3598">
        <v>0.7</v>
      </c>
      <c r="F3598">
        <v>14</v>
      </c>
      <c r="G3598">
        <v>14</v>
      </c>
    </row>
    <row r="3599" spans="1:7">
      <c r="A3599" s="302" t="s">
        <v>22147</v>
      </c>
      <c r="B3599" s="302" t="s">
        <v>25485</v>
      </c>
      <c r="C3599">
        <v>12</v>
      </c>
      <c r="D3599">
        <v>40</v>
      </c>
      <c r="E3599">
        <v>0.7</v>
      </c>
      <c r="F3599">
        <v>14.5</v>
      </c>
      <c r="G3599">
        <v>14.5</v>
      </c>
    </row>
    <row r="3600" spans="1:7">
      <c r="A3600" s="302" t="s">
        <v>22148</v>
      </c>
      <c r="B3600" s="302" t="s">
        <v>25486</v>
      </c>
      <c r="C3600">
        <v>6</v>
      </c>
      <c r="D3600">
        <v>42</v>
      </c>
      <c r="E3600">
        <v>0.7</v>
      </c>
      <c r="F3600">
        <v>24</v>
      </c>
      <c r="G3600">
        <v>24</v>
      </c>
    </row>
    <row r="3601" spans="1:7">
      <c r="A3601" s="302" t="s">
        <v>22149</v>
      </c>
      <c r="B3601" s="302" t="s">
        <v>25487</v>
      </c>
      <c r="C3601">
        <v>6</v>
      </c>
      <c r="D3601">
        <v>40</v>
      </c>
      <c r="E3601">
        <v>0.7</v>
      </c>
      <c r="F3601">
        <v>18.5</v>
      </c>
      <c r="G3601">
        <v>18.5</v>
      </c>
    </row>
    <row r="3602" spans="1:7">
      <c r="A3602" s="302" t="s">
        <v>22150</v>
      </c>
      <c r="B3602" s="302" t="s">
        <v>25488</v>
      </c>
      <c r="C3602">
        <v>15</v>
      </c>
      <c r="D3602">
        <v>28</v>
      </c>
      <c r="E3602">
        <v>0.5</v>
      </c>
      <c r="F3602">
        <v>4.45</v>
      </c>
      <c r="G3602">
        <v>4.32</v>
      </c>
    </row>
    <row r="3603" spans="1:7">
      <c r="A3603" s="302" t="s">
        <v>22151</v>
      </c>
      <c r="B3603" s="302" t="s">
        <v>25489</v>
      </c>
      <c r="C3603">
        <v>6</v>
      </c>
      <c r="D3603">
        <v>43</v>
      </c>
      <c r="E3603">
        <v>0.7</v>
      </c>
      <c r="F3603">
        <v>16.850000000000001</v>
      </c>
      <c r="G3603">
        <v>16.34</v>
      </c>
    </row>
    <row r="3604" spans="1:7">
      <c r="A3604" s="302" t="s">
        <v>22152</v>
      </c>
      <c r="B3604" s="302" t="s">
        <v>25490</v>
      </c>
      <c r="C3604">
        <v>6</v>
      </c>
      <c r="D3604">
        <v>42.3</v>
      </c>
      <c r="E3604">
        <v>0.7</v>
      </c>
      <c r="F3604">
        <v>22.65</v>
      </c>
      <c r="G3604">
        <v>21.97</v>
      </c>
    </row>
    <row r="3605" spans="1:7">
      <c r="A3605" s="302" t="s">
        <v>22153</v>
      </c>
      <c r="B3605" s="302" t="s">
        <v>25491</v>
      </c>
      <c r="C3605">
        <v>6</v>
      </c>
      <c r="D3605">
        <v>41</v>
      </c>
      <c r="E3605">
        <v>0.7</v>
      </c>
      <c r="F3605">
        <v>23.95</v>
      </c>
      <c r="G3605">
        <v>23.23</v>
      </c>
    </row>
    <row r="3606" spans="1:7">
      <c r="A3606" s="302" t="s">
        <v>22154</v>
      </c>
      <c r="B3606" s="302" t="s">
        <v>25492</v>
      </c>
      <c r="C3606">
        <v>6</v>
      </c>
      <c r="D3606">
        <v>43</v>
      </c>
      <c r="E3606">
        <v>0.7</v>
      </c>
      <c r="F3606">
        <v>10.55</v>
      </c>
      <c r="G3606">
        <v>10.23</v>
      </c>
    </row>
    <row r="3607" spans="1:7">
      <c r="A3607" s="302" t="s">
        <v>22155</v>
      </c>
      <c r="B3607" s="302" t="s">
        <v>25493</v>
      </c>
      <c r="C3607">
        <v>6</v>
      </c>
      <c r="D3607">
        <v>15</v>
      </c>
      <c r="E3607">
        <v>0.7</v>
      </c>
      <c r="F3607">
        <v>4.3499999999999996</v>
      </c>
      <c r="G3607">
        <v>4.22</v>
      </c>
    </row>
    <row r="3608" spans="1:7">
      <c r="A3608" s="302" t="s">
        <v>22156</v>
      </c>
      <c r="B3608" s="302" t="s">
        <v>25494</v>
      </c>
      <c r="C3608">
        <v>6</v>
      </c>
      <c r="D3608">
        <v>15</v>
      </c>
      <c r="E3608">
        <v>0.7</v>
      </c>
      <c r="F3608">
        <v>4.3499999999999996</v>
      </c>
      <c r="G3608">
        <v>4.22</v>
      </c>
    </row>
    <row r="3609" spans="1:7">
      <c r="A3609" s="302" t="s">
        <v>22157</v>
      </c>
      <c r="B3609" s="302" t="s">
        <v>25495</v>
      </c>
      <c r="C3609">
        <v>6</v>
      </c>
      <c r="D3609">
        <v>15</v>
      </c>
      <c r="E3609">
        <v>0.7</v>
      </c>
      <c r="F3609">
        <v>4.45</v>
      </c>
      <c r="G3609">
        <v>4.32</v>
      </c>
    </row>
    <row r="3610" spans="1:7">
      <c r="A3610" s="302" t="s">
        <v>22158</v>
      </c>
      <c r="B3610" s="302" t="s">
        <v>25496</v>
      </c>
      <c r="C3610">
        <v>120</v>
      </c>
      <c r="D3610">
        <v>35</v>
      </c>
      <c r="E3610">
        <v>0.05</v>
      </c>
      <c r="F3610">
        <v>0.65</v>
      </c>
      <c r="G3610">
        <v>0.63</v>
      </c>
    </row>
    <row r="3611" spans="1:7">
      <c r="A3611" s="302" t="s">
        <v>22159</v>
      </c>
      <c r="B3611" s="302" t="s">
        <v>25497</v>
      </c>
      <c r="C3611">
        <v>6</v>
      </c>
      <c r="D3611">
        <v>35</v>
      </c>
      <c r="E3611">
        <v>0.7</v>
      </c>
      <c r="F3611">
        <v>4.6500000000000004</v>
      </c>
      <c r="G3611">
        <v>4.51</v>
      </c>
    </row>
    <row r="3612" spans="1:7">
      <c r="A3612" s="302" t="s">
        <v>22160</v>
      </c>
      <c r="B3612" s="302" t="s">
        <v>25498</v>
      </c>
      <c r="C3612">
        <v>6</v>
      </c>
      <c r="D3612">
        <v>35</v>
      </c>
      <c r="E3612">
        <v>1</v>
      </c>
      <c r="F3612">
        <v>6.25</v>
      </c>
      <c r="G3612">
        <v>6.25</v>
      </c>
    </row>
    <row r="3613" spans="1:7">
      <c r="A3613" s="302" t="s">
        <v>22161</v>
      </c>
      <c r="B3613" s="302" t="s">
        <v>25499</v>
      </c>
      <c r="C3613">
        <v>6</v>
      </c>
      <c r="D3613">
        <v>40</v>
      </c>
      <c r="E3613">
        <v>0.7</v>
      </c>
      <c r="F3613">
        <v>16.75</v>
      </c>
      <c r="G3613">
        <v>16.25</v>
      </c>
    </row>
    <row r="3614" spans="1:7">
      <c r="A3614" s="302" t="s">
        <v>22162</v>
      </c>
      <c r="B3614" s="302" t="s">
        <v>25500</v>
      </c>
      <c r="C3614">
        <v>6</v>
      </c>
      <c r="D3614">
        <v>46</v>
      </c>
      <c r="E3614">
        <v>0.7</v>
      </c>
      <c r="F3614">
        <v>99</v>
      </c>
      <c r="G3614">
        <v>99</v>
      </c>
    </row>
    <row r="3615" spans="1:7">
      <c r="A3615" s="302" t="s">
        <v>22163</v>
      </c>
      <c r="B3615" s="302" t="s">
        <v>25501</v>
      </c>
      <c r="C3615">
        <v>6</v>
      </c>
      <c r="D3615">
        <v>59.1</v>
      </c>
      <c r="E3615">
        <v>0.7</v>
      </c>
      <c r="F3615">
        <v>24.5</v>
      </c>
      <c r="G3615">
        <v>24.5</v>
      </c>
    </row>
    <row r="3616" spans="1:7">
      <c r="A3616" s="302" t="s">
        <v>27961</v>
      </c>
      <c r="B3616" s="302" t="s">
        <v>27962</v>
      </c>
      <c r="C3616">
        <v>6</v>
      </c>
      <c r="D3616">
        <v>46</v>
      </c>
      <c r="E3616">
        <v>0.7</v>
      </c>
      <c r="F3616">
        <v>34.950000000000003</v>
      </c>
      <c r="G3616">
        <v>33.9</v>
      </c>
    </row>
    <row r="3617" spans="1:7">
      <c r="A3617" s="302" t="s">
        <v>22164</v>
      </c>
      <c r="B3617" s="302" t="s">
        <v>25502</v>
      </c>
      <c r="C3617">
        <v>6</v>
      </c>
      <c r="D3617">
        <v>38</v>
      </c>
      <c r="E3617">
        <v>0.7</v>
      </c>
      <c r="F3617">
        <v>10.5</v>
      </c>
      <c r="G3617">
        <v>10.5</v>
      </c>
    </row>
    <row r="3618" spans="1:7">
      <c r="A3618" s="302" t="s">
        <v>22165</v>
      </c>
      <c r="B3618" s="302" t="s">
        <v>25503</v>
      </c>
      <c r="C3618">
        <v>6</v>
      </c>
      <c r="D3618">
        <v>38</v>
      </c>
      <c r="E3618">
        <v>0.7</v>
      </c>
      <c r="F3618">
        <v>11.5</v>
      </c>
      <c r="G3618">
        <v>11.5</v>
      </c>
    </row>
    <row r="3619" spans="1:7">
      <c r="A3619" s="302" t="s">
        <v>22166</v>
      </c>
      <c r="B3619" s="302" t="s">
        <v>25504</v>
      </c>
      <c r="C3619">
        <v>6</v>
      </c>
      <c r="D3619">
        <v>47</v>
      </c>
      <c r="E3619">
        <v>0.5</v>
      </c>
      <c r="F3619">
        <v>18.25</v>
      </c>
      <c r="G3619">
        <v>17.7</v>
      </c>
    </row>
    <row r="3620" spans="1:7">
      <c r="A3620" s="302" t="s">
        <v>22167</v>
      </c>
      <c r="B3620" s="302" t="s">
        <v>25505</v>
      </c>
      <c r="C3620">
        <v>6</v>
      </c>
      <c r="D3620">
        <v>40</v>
      </c>
      <c r="E3620">
        <v>0.7</v>
      </c>
      <c r="F3620">
        <v>8</v>
      </c>
      <c r="G3620">
        <v>8</v>
      </c>
    </row>
    <row r="3621" spans="1:7">
      <c r="A3621" s="302" t="s">
        <v>22168</v>
      </c>
      <c r="B3621" s="302" t="s">
        <v>25506</v>
      </c>
      <c r="C3621">
        <v>6</v>
      </c>
      <c r="D3621">
        <v>45</v>
      </c>
      <c r="E3621">
        <v>0.7</v>
      </c>
      <c r="F3621">
        <v>16.850000000000001</v>
      </c>
      <c r="G3621">
        <v>16.34</v>
      </c>
    </row>
    <row r="3622" spans="1:7">
      <c r="A3622" s="302" t="s">
        <v>22169</v>
      </c>
      <c r="B3622" s="302" t="s">
        <v>25507</v>
      </c>
      <c r="C3622">
        <v>6</v>
      </c>
      <c r="D3622">
        <v>45</v>
      </c>
      <c r="E3622">
        <v>0.7</v>
      </c>
      <c r="F3622">
        <v>16.75</v>
      </c>
      <c r="G3622">
        <v>16.25</v>
      </c>
    </row>
    <row r="3623" spans="1:7">
      <c r="A3623" s="302" t="s">
        <v>22170</v>
      </c>
      <c r="B3623" s="302" t="s">
        <v>25508</v>
      </c>
      <c r="C3623">
        <v>12</v>
      </c>
      <c r="D3623">
        <v>43</v>
      </c>
      <c r="E3623">
        <v>0.7</v>
      </c>
      <c r="F3623">
        <v>13.95</v>
      </c>
      <c r="G3623">
        <v>13.53</v>
      </c>
    </row>
    <row r="3624" spans="1:7">
      <c r="A3624" s="302" t="s">
        <v>22171</v>
      </c>
      <c r="B3624" s="302" t="s">
        <v>25509</v>
      </c>
      <c r="C3624">
        <v>12</v>
      </c>
      <c r="D3624">
        <v>43</v>
      </c>
      <c r="E3624">
        <v>0.7</v>
      </c>
      <c r="F3624">
        <v>13.95</v>
      </c>
      <c r="G3624">
        <v>13.53</v>
      </c>
    </row>
    <row r="3625" spans="1:7">
      <c r="A3625" s="302" t="s">
        <v>22172</v>
      </c>
      <c r="B3625" s="302" t="s">
        <v>25510</v>
      </c>
      <c r="C3625">
        <v>6</v>
      </c>
      <c r="D3625">
        <v>17</v>
      </c>
      <c r="E3625">
        <v>0.75</v>
      </c>
      <c r="F3625">
        <v>9.9499999999999993</v>
      </c>
      <c r="G3625">
        <v>9.65</v>
      </c>
    </row>
    <row r="3626" spans="1:7">
      <c r="A3626" s="302" t="s">
        <v>22173</v>
      </c>
      <c r="B3626" s="302" t="s">
        <v>25511</v>
      </c>
      <c r="C3626">
        <v>6</v>
      </c>
      <c r="D3626">
        <v>17</v>
      </c>
      <c r="E3626">
        <v>0.75</v>
      </c>
      <c r="F3626">
        <v>9.9499999999999993</v>
      </c>
      <c r="G3626">
        <v>9.65</v>
      </c>
    </row>
    <row r="3627" spans="1:7">
      <c r="A3627" s="302" t="s">
        <v>22174</v>
      </c>
      <c r="B3627" s="302" t="s">
        <v>25512</v>
      </c>
      <c r="C3627">
        <v>6</v>
      </c>
      <c r="D3627">
        <v>17</v>
      </c>
      <c r="E3627">
        <v>0.75</v>
      </c>
      <c r="F3627">
        <v>9.9499999999999993</v>
      </c>
      <c r="G3627">
        <v>9.65</v>
      </c>
    </row>
    <row r="3628" spans="1:7">
      <c r="A3628" s="302" t="s">
        <v>22175</v>
      </c>
      <c r="B3628" s="302" t="s">
        <v>25513</v>
      </c>
      <c r="C3628">
        <v>6</v>
      </c>
      <c r="D3628">
        <v>47.1</v>
      </c>
      <c r="E3628">
        <v>0.5</v>
      </c>
      <c r="F3628">
        <v>43.35</v>
      </c>
      <c r="G3628">
        <v>42.05</v>
      </c>
    </row>
    <row r="3629" spans="1:7">
      <c r="A3629" s="302" t="s">
        <v>27963</v>
      </c>
      <c r="B3629" s="302" t="s">
        <v>27964</v>
      </c>
      <c r="C3629">
        <v>6</v>
      </c>
      <c r="D3629">
        <v>20</v>
      </c>
      <c r="E3629">
        <v>0.5</v>
      </c>
      <c r="F3629">
        <v>15.75</v>
      </c>
      <c r="G3629">
        <v>15.28</v>
      </c>
    </row>
    <row r="3630" spans="1:7">
      <c r="A3630" s="302" t="s">
        <v>22176</v>
      </c>
      <c r="B3630" s="302" t="s">
        <v>25514</v>
      </c>
      <c r="C3630">
        <v>6</v>
      </c>
      <c r="D3630">
        <v>38</v>
      </c>
      <c r="E3630">
        <v>0.7</v>
      </c>
      <c r="F3630">
        <v>4.25</v>
      </c>
      <c r="G3630">
        <v>4.12</v>
      </c>
    </row>
    <row r="3631" spans="1:7">
      <c r="A3631" s="302" t="s">
        <v>22177</v>
      </c>
      <c r="B3631" s="302" t="s">
        <v>25515</v>
      </c>
      <c r="C3631">
        <v>6</v>
      </c>
      <c r="D3631">
        <v>38</v>
      </c>
      <c r="E3631">
        <v>1</v>
      </c>
      <c r="F3631">
        <v>5.45</v>
      </c>
      <c r="G3631">
        <v>5.29</v>
      </c>
    </row>
    <row r="3632" spans="1:7">
      <c r="A3632" s="302" t="s">
        <v>22178</v>
      </c>
      <c r="B3632" s="302" t="s">
        <v>25516</v>
      </c>
      <c r="C3632">
        <v>6</v>
      </c>
      <c r="D3632">
        <v>40</v>
      </c>
      <c r="E3632">
        <v>0.7</v>
      </c>
      <c r="F3632">
        <v>5.5</v>
      </c>
      <c r="G3632">
        <v>5.5</v>
      </c>
    </row>
    <row r="3633" spans="1:7">
      <c r="A3633" s="302" t="s">
        <v>22179</v>
      </c>
      <c r="B3633" s="302" t="s">
        <v>25517</v>
      </c>
      <c r="C3633">
        <v>6</v>
      </c>
      <c r="D3633">
        <v>39</v>
      </c>
      <c r="E3633">
        <v>0.5</v>
      </c>
      <c r="F3633">
        <v>20</v>
      </c>
      <c r="G3633">
        <v>20</v>
      </c>
    </row>
    <row r="3634" spans="1:7">
      <c r="A3634" s="302" t="s">
        <v>22180</v>
      </c>
      <c r="B3634" s="302" t="s">
        <v>25518</v>
      </c>
      <c r="C3634">
        <v>6</v>
      </c>
      <c r="D3634">
        <v>37.5</v>
      </c>
      <c r="E3634">
        <v>0.5</v>
      </c>
      <c r="F3634">
        <v>19</v>
      </c>
      <c r="G3634">
        <v>19</v>
      </c>
    </row>
    <row r="3635" spans="1:7">
      <c r="A3635" s="302" t="s">
        <v>22181</v>
      </c>
      <c r="B3635" s="302" t="s">
        <v>25519</v>
      </c>
      <c r="C3635">
        <v>6</v>
      </c>
      <c r="D3635">
        <v>40</v>
      </c>
      <c r="E3635">
        <v>0.7</v>
      </c>
      <c r="F3635">
        <v>15</v>
      </c>
      <c r="G3635">
        <v>15</v>
      </c>
    </row>
    <row r="3636" spans="1:7">
      <c r="A3636" s="302" t="s">
        <v>22182</v>
      </c>
      <c r="B3636" s="302" t="s">
        <v>25520</v>
      </c>
      <c r="C3636">
        <v>6</v>
      </c>
      <c r="D3636">
        <v>40</v>
      </c>
      <c r="E3636">
        <v>0.7</v>
      </c>
      <c r="F3636">
        <v>11</v>
      </c>
      <c r="G3636">
        <v>11</v>
      </c>
    </row>
    <row r="3637" spans="1:7">
      <c r="A3637" s="302" t="s">
        <v>22183</v>
      </c>
      <c r="B3637" s="302" t="s">
        <v>25521</v>
      </c>
      <c r="C3637">
        <v>6</v>
      </c>
      <c r="D3637">
        <v>40</v>
      </c>
      <c r="E3637">
        <v>0.7</v>
      </c>
      <c r="F3637">
        <v>8</v>
      </c>
      <c r="G3637">
        <v>8</v>
      </c>
    </row>
    <row r="3638" spans="1:7">
      <c r="A3638" s="302" t="s">
        <v>22184</v>
      </c>
      <c r="B3638" s="302" t="s">
        <v>25522</v>
      </c>
      <c r="C3638">
        <v>6</v>
      </c>
      <c r="D3638">
        <v>43</v>
      </c>
      <c r="E3638">
        <v>0.7</v>
      </c>
      <c r="F3638">
        <v>38.25</v>
      </c>
      <c r="G3638">
        <v>37.1</v>
      </c>
    </row>
    <row r="3639" spans="1:7">
      <c r="A3639" s="302" t="s">
        <v>22185</v>
      </c>
      <c r="B3639" s="302" t="s">
        <v>25523</v>
      </c>
      <c r="C3639">
        <v>6</v>
      </c>
      <c r="D3639">
        <v>38</v>
      </c>
      <c r="E3639">
        <v>0.7</v>
      </c>
      <c r="F3639">
        <v>7</v>
      </c>
      <c r="G3639">
        <v>7</v>
      </c>
    </row>
    <row r="3640" spans="1:7">
      <c r="A3640" s="302" t="s">
        <v>22186</v>
      </c>
      <c r="B3640" s="302" t="s">
        <v>25524</v>
      </c>
      <c r="C3640">
        <v>6</v>
      </c>
      <c r="D3640">
        <v>38</v>
      </c>
      <c r="E3640">
        <v>0.7</v>
      </c>
      <c r="F3640">
        <v>8.85</v>
      </c>
      <c r="G3640">
        <v>8.58</v>
      </c>
    </row>
    <row r="3641" spans="1:7">
      <c r="A3641" s="302" t="s">
        <v>22187</v>
      </c>
      <c r="B3641" s="302" t="s">
        <v>25525</v>
      </c>
      <c r="C3641">
        <v>6</v>
      </c>
      <c r="D3641">
        <v>38</v>
      </c>
      <c r="E3641">
        <v>0.7</v>
      </c>
      <c r="F3641">
        <v>5.5</v>
      </c>
      <c r="G3641">
        <v>5.5</v>
      </c>
    </row>
    <row r="3642" spans="1:7">
      <c r="A3642" s="302" t="s">
        <v>22188</v>
      </c>
      <c r="B3642" s="302" t="s">
        <v>25526</v>
      </c>
      <c r="C3642">
        <v>6</v>
      </c>
      <c r="D3642">
        <v>60</v>
      </c>
      <c r="E3642">
        <v>1</v>
      </c>
      <c r="F3642">
        <v>7.75</v>
      </c>
      <c r="G3642">
        <v>7.52</v>
      </c>
    </row>
    <row r="3643" spans="1:7">
      <c r="A3643" s="302" t="s">
        <v>27965</v>
      </c>
      <c r="B3643" s="302" t="s">
        <v>27966</v>
      </c>
      <c r="C3643">
        <v>6</v>
      </c>
      <c r="D3643">
        <v>80</v>
      </c>
      <c r="E3643">
        <v>1</v>
      </c>
      <c r="F3643">
        <v>7.15</v>
      </c>
      <c r="G3643">
        <v>7.15</v>
      </c>
    </row>
    <row r="3644" spans="1:7">
      <c r="A3644" s="302" t="s">
        <v>22189</v>
      </c>
      <c r="B3644" s="302" t="s">
        <v>25527</v>
      </c>
      <c r="C3644">
        <v>6</v>
      </c>
      <c r="D3644">
        <v>40</v>
      </c>
      <c r="E3644">
        <v>0.5</v>
      </c>
      <c r="F3644">
        <v>4.95</v>
      </c>
      <c r="G3644">
        <v>4.8</v>
      </c>
    </row>
    <row r="3645" spans="1:7">
      <c r="A3645" s="302" t="s">
        <v>22190</v>
      </c>
      <c r="B3645" s="302" t="s">
        <v>25528</v>
      </c>
      <c r="C3645">
        <v>6</v>
      </c>
      <c r="D3645">
        <v>30</v>
      </c>
      <c r="E3645">
        <v>0.7</v>
      </c>
      <c r="F3645">
        <v>5.75</v>
      </c>
      <c r="G3645">
        <v>5.58</v>
      </c>
    </row>
    <row r="3646" spans="1:7">
      <c r="A3646" s="302" t="s">
        <v>22191</v>
      </c>
      <c r="B3646" s="302" t="s">
        <v>25529</v>
      </c>
      <c r="C3646">
        <v>6</v>
      </c>
      <c r="D3646">
        <v>40</v>
      </c>
      <c r="E3646">
        <v>0.7</v>
      </c>
      <c r="F3646">
        <v>12</v>
      </c>
      <c r="G3646">
        <v>12</v>
      </c>
    </row>
    <row r="3647" spans="1:7">
      <c r="A3647" s="302" t="s">
        <v>22192</v>
      </c>
      <c r="B3647" s="302" t="s">
        <v>25530</v>
      </c>
      <c r="C3647">
        <v>6</v>
      </c>
      <c r="D3647">
        <v>42</v>
      </c>
      <c r="E3647">
        <v>0.5</v>
      </c>
      <c r="F3647">
        <v>10</v>
      </c>
      <c r="G3647">
        <v>10</v>
      </c>
    </row>
    <row r="3648" spans="1:7">
      <c r="A3648" s="302" t="s">
        <v>22193</v>
      </c>
      <c r="B3648" s="302" t="s">
        <v>25531</v>
      </c>
      <c r="C3648">
        <v>6</v>
      </c>
      <c r="D3648">
        <v>46.5</v>
      </c>
      <c r="E3648">
        <v>0.5</v>
      </c>
      <c r="F3648">
        <v>16.45</v>
      </c>
      <c r="G3648">
        <v>15.96</v>
      </c>
    </row>
    <row r="3649" spans="1:7">
      <c r="A3649" s="302" t="s">
        <v>22194</v>
      </c>
      <c r="B3649" s="302" t="s">
        <v>25532</v>
      </c>
      <c r="C3649">
        <v>12</v>
      </c>
      <c r="D3649">
        <v>43</v>
      </c>
      <c r="E3649">
        <v>0.35</v>
      </c>
      <c r="F3649">
        <v>37</v>
      </c>
      <c r="G3649">
        <v>37</v>
      </c>
    </row>
    <row r="3650" spans="1:7">
      <c r="A3650" s="302" t="s">
        <v>22195</v>
      </c>
      <c r="B3650" s="302" t="s">
        <v>25533</v>
      </c>
      <c r="C3650">
        <v>12</v>
      </c>
      <c r="D3650">
        <v>43</v>
      </c>
      <c r="E3650">
        <v>0.7</v>
      </c>
      <c r="F3650">
        <v>70.849999999999994</v>
      </c>
      <c r="G3650">
        <v>68.72</v>
      </c>
    </row>
    <row r="3651" spans="1:7">
      <c r="A3651" s="302" t="s">
        <v>22196</v>
      </c>
      <c r="B3651" s="302" t="s">
        <v>25534</v>
      </c>
      <c r="C3651">
        <v>6</v>
      </c>
      <c r="D3651">
        <v>43</v>
      </c>
      <c r="E3651">
        <v>0.7</v>
      </c>
      <c r="F3651">
        <v>78.25</v>
      </c>
      <c r="G3651">
        <v>75.900000000000006</v>
      </c>
    </row>
    <row r="3652" spans="1:7">
      <c r="A3652" s="302" t="s">
        <v>27967</v>
      </c>
      <c r="B3652" s="302" t="s">
        <v>27968</v>
      </c>
      <c r="C3652">
        <v>6</v>
      </c>
      <c r="D3652">
        <v>20</v>
      </c>
      <c r="E3652">
        <v>0.7</v>
      </c>
      <c r="F3652">
        <v>5.95</v>
      </c>
      <c r="G3652">
        <v>5.77</v>
      </c>
    </row>
    <row r="3653" spans="1:7">
      <c r="A3653" s="302" t="s">
        <v>22197</v>
      </c>
      <c r="B3653" s="302" t="s">
        <v>25535</v>
      </c>
      <c r="C3653">
        <v>6</v>
      </c>
      <c r="D3653">
        <v>40</v>
      </c>
      <c r="E3653">
        <v>0.7</v>
      </c>
      <c r="F3653">
        <v>9.4499999999999993</v>
      </c>
      <c r="G3653">
        <v>9.17</v>
      </c>
    </row>
    <row r="3654" spans="1:7">
      <c r="A3654" s="302" t="s">
        <v>22198</v>
      </c>
      <c r="B3654" s="302" t="s">
        <v>25536</v>
      </c>
      <c r="C3654">
        <v>10</v>
      </c>
      <c r="D3654">
        <v>55</v>
      </c>
      <c r="E3654">
        <v>0.12</v>
      </c>
      <c r="F3654">
        <v>4.95</v>
      </c>
      <c r="G3654">
        <v>4.8</v>
      </c>
    </row>
    <row r="3655" spans="1:7">
      <c r="A3655" s="302" t="s">
        <v>22199</v>
      </c>
      <c r="B3655" s="302" t="s">
        <v>25537</v>
      </c>
      <c r="C3655">
        <v>6</v>
      </c>
      <c r="D3655">
        <v>73</v>
      </c>
      <c r="E3655">
        <v>0.5</v>
      </c>
      <c r="F3655">
        <v>15.45</v>
      </c>
      <c r="G3655">
        <v>14.99</v>
      </c>
    </row>
    <row r="3656" spans="1:7">
      <c r="A3656" s="302" t="s">
        <v>22200</v>
      </c>
      <c r="B3656" s="302" t="s">
        <v>25538</v>
      </c>
      <c r="C3656">
        <v>6</v>
      </c>
      <c r="D3656">
        <v>45</v>
      </c>
      <c r="E3656">
        <v>0.7</v>
      </c>
      <c r="F3656">
        <v>65.25</v>
      </c>
      <c r="G3656">
        <v>63.29</v>
      </c>
    </row>
    <row r="3657" spans="1:7">
      <c r="A3657" s="302" t="s">
        <v>22201</v>
      </c>
      <c r="B3657" s="302" t="s">
        <v>25539</v>
      </c>
      <c r="C3657">
        <v>6</v>
      </c>
      <c r="D3657">
        <v>45</v>
      </c>
      <c r="E3657">
        <v>0.7</v>
      </c>
      <c r="F3657">
        <v>42.55</v>
      </c>
      <c r="G3657">
        <v>41.27</v>
      </c>
    </row>
    <row r="3658" spans="1:7">
      <c r="A3658" s="302" t="s">
        <v>27969</v>
      </c>
      <c r="B3658" s="302" t="s">
        <v>27970</v>
      </c>
      <c r="C3658">
        <v>6</v>
      </c>
      <c r="D3658">
        <v>12.5</v>
      </c>
      <c r="E3658">
        <v>0.75</v>
      </c>
      <c r="F3658">
        <v>29.65</v>
      </c>
      <c r="G3658">
        <v>29.65</v>
      </c>
    </row>
    <row r="3659" spans="1:7">
      <c r="A3659" s="302" t="s">
        <v>22202</v>
      </c>
      <c r="B3659" s="302" t="s">
        <v>25540</v>
      </c>
      <c r="C3659">
        <v>6</v>
      </c>
      <c r="D3659">
        <v>12</v>
      </c>
      <c r="E3659">
        <v>0.75</v>
      </c>
      <c r="F3659">
        <v>43.45</v>
      </c>
      <c r="G3659">
        <v>43.45</v>
      </c>
    </row>
    <row r="3660" spans="1:7">
      <c r="A3660" s="302" t="s">
        <v>22203</v>
      </c>
      <c r="B3660" s="302" t="s">
        <v>25541</v>
      </c>
      <c r="C3660">
        <v>6</v>
      </c>
      <c r="D3660">
        <v>43</v>
      </c>
      <c r="E3660">
        <v>0.7</v>
      </c>
      <c r="F3660">
        <v>17.649999999999999</v>
      </c>
      <c r="G3660">
        <v>17.12</v>
      </c>
    </row>
    <row r="3661" spans="1:7">
      <c r="A3661" s="302" t="s">
        <v>22204</v>
      </c>
      <c r="B3661" s="302" t="s">
        <v>25542</v>
      </c>
      <c r="C3661">
        <v>9</v>
      </c>
      <c r="D3661">
        <v>43</v>
      </c>
      <c r="E3661">
        <v>0.7</v>
      </c>
      <c r="F3661">
        <v>395.75</v>
      </c>
      <c r="G3661">
        <v>383.88</v>
      </c>
    </row>
    <row r="3662" spans="1:7">
      <c r="A3662" s="302" t="s">
        <v>22205</v>
      </c>
      <c r="B3662" s="302" t="s">
        <v>25543</v>
      </c>
      <c r="C3662">
        <v>6</v>
      </c>
      <c r="D3662">
        <v>43</v>
      </c>
      <c r="E3662">
        <v>0.7</v>
      </c>
      <c r="F3662">
        <v>33.75</v>
      </c>
      <c r="G3662">
        <v>33.75</v>
      </c>
    </row>
    <row r="3663" spans="1:7">
      <c r="A3663" s="302" t="s">
        <v>27971</v>
      </c>
      <c r="B3663" s="302" t="s">
        <v>27972</v>
      </c>
      <c r="C3663">
        <v>12</v>
      </c>
      <c r="D3663">
        <v>45.8</v>
      </c>
      <c r="E3663">
        <v>0.2</v>
      </c>
      <c r="F3663">
        <v>9.25</v>
      </c>
      <c r="G3663">
        <v>8.9700000000000006</v>
      </c>
    </row>
    <row r="3664" spans="1:7">
      <c r="A3664" s="302" t="s">
        <v>22206</v>
      </c>
      <c r="B3664" s="302" t="s">
        <v>25544</v>
      </c>
      <c r="C3664">
        <v>6</v>
      </c>
      <c r="D3664">
        <v>45.8</v>
      </c>
      <c r="E3664">
        <v>0.7</v>
      </c>
      <c r="F3664">
        <v>20.45</v>
      </c>
      <c r="G3664">
        <v>19.84</v>
      </c>
    </row>
    <row r="3665" spans="1:7">
      <c r="A3665" s="302" t="s">
        <v>22207</v>
      </c>
      <c r="B3665" s="302" t="s">
        <v>25545</v>
      </c>
      <c r="C3665">
        <v>6</v>
      </c>
      <c r="D3665">
        <v>55.1</v>
      </c>
      <c r="E3665">
        <v>0.7</v>
      </c>
      <c r="F3665">
        <v>79.45</v>
      </c>
      <c r="G3665">
        <v>77.069999999999993</v>
      </c>
    </row>
    <row r="3666" spans="1:7">
      <c r="A3666" s="302" t="s">
        <v>22208</v>
      </c>
      <c r="B3666" s="302" t="s">
        <v>25546</v>
      </c>
      <c r="C3666">
        <v>6</v>
      </c>
      <c r="D3666">
        <v>45.8</v>
      </c>
      <c r="E3666">
        <v>0.7</v>
      </c>
      <c r="F3666">
        <v>135.85</v>
      </c>
      <c r="G3666">
        <v>131.77000000000001</v>
      </c>
    </row>
    <row r="3667" spans="1:7">
      <c r="A3667" s="302" t="s">
        <v>22209</v>
      </c>
      <c r="B3667" s="302" t="s">
        <v>25547</v>
      </c>
      <c r="C3667">
        <v>3</v>
      </c>
      <c r="D3667">
        <v>45.8</v>
      </c>
      <c r="E3667">
        <v>0.7</v>
      </c>
      <c r="F3667">
        <v>319.75</v>
      </c>
      <c r="G3667">
        <v>310.16000000000003</v>
      </c>
    </row>
    <row r="3668" spans="1:7">
      <c r="A3668" s="302" t="s">
        <v>22210</v>
      </c>
      <c r="B3668" s="302" t="s">
        <v>25548</v>
      </c>
      <c r="C3668">
        <v>6</v>
      </c>
      <c r="D3668">
        <v>45.8</v>
      </c>
      <c r="E3668">
        <v>0.7</v>
      </c>
      <c r="F3668">
        <v>41.15</v>
      </c>
      <c r="G3668">
        <v>39.92</v>
      </c>
    </row>
    <row r="3669" spans="1:7">
      <c r="A3669" s="302" t="s">
        <v>22211</v>
      </c>
      <c r="B3669" s="302" t="s">
        <v>25549</v>
      </c>
      <c r="C3669">
        <v>6</v>
      </c>
      <c r="D3669">
        <v>48.6</v>
      </c>
      <c r="E3669">
        <v>0.7</v>
      </c>
      <c r="F3669">
        <v>44.85</v>
      </c>
      <c r="G3669">
        <v>43.5</v>
      </c>
    </row>
    <row r="3670" spans="1:7">
      <c r="A3670" s="302" t="s">
        <v>22212</v>
      </c>
      <c r="B3670" s="302" t="s">
        <v>25550</v>
      </c>
      <c r="C3670">
        <v>6</v>
      </c>
      <c r="D3670">
        <v>45.8</v>
      </c>
      <c r="E3670">
        <v>0.7</v>
      </c>
      <c r="F3670">
        <v>25.95</v>
      </c>
      <c r="G3670">
        <v>25.17</v>
      </c>
    </row>
    <row r="3671" spans="1:7">
      <c r="A3671" s="302" t="s">
        <v>22213</v>
      </c>
      <c r="B3671" s="302" t="s">
        <v>25551</v>
      </c>
      <c r="C3671">
        <v>6</v>
      </c>
      <c r="D3671">
        <v>45.8</v>
      </c>
      <c r="E3671">
        <v>0.7</v>
      </c>
      <c r="F3671">
        <v>24.45</v>
      </c>
      <c r="G3671">
        <v>23.72</v>
      </c>
    </row>
    <row r="3672" spans="1:7">
      <c r="A3672" s="302" t="s">
        <v>22214</v>
      </c>
      <c r="B3672" s="302" t="s">
        <v>25552</v>
      </c>
      <c r="C3672">
        <v>6</v>
      </c>
      <c r="D3672">
        <v>45.8</v>
      </c>
      <c r="E3672">
        <v>0.7</v>
      </c>
      <c r="F3672">
        <v>18.75</v>
      </c>
      <c r="G3672">
        <v>18.190000000000001</v>
      </c>
    </row>
    <row r="3673" spans="1:7">
      <c r="A3673" s="302" t="s">
        <v>22215</v>
      </c>
      <c r="B3673" s="302" t="s">
        <v>25553</v>
      </c>
      <c r="C3673">
        <v>6</v>
      </c>
      <c r="D3673">
        <v>45.8</v>
      </c>
      <c r="E3673">
        <v>1</v>
      </c>
      <c r="F3673">
        <v>25.5</v>
      </c>
      <c r="G3673">
        <v>25.5</v>
      </c>
    </row>
    <row r="3674" spans="1:7">
      <c r="A3674" s="302" t="s">
        <v>22216</v>
      </c>
      <c r="B3674" s="302" t="s">
        <v>25554</v>
      </c>
      <c r="C3674">
        <v>6</v>
      </c>
      <c r="D3674">
        <v>59.7</v>
      </c>
      <c r="E3674">
        <v>0.7</v>
      </c>
      <c r="F3674">
        <v>99.85</v>
      </c>
      <c r="G3674">
        <v>96.85</v>
      </c>
    </row>
    <row r="3675" spans="1:7">
      <c r="A3675" s="302" t="s">
        <v>22217</v>
      </c>
      <c r="B3675" s="302" t="s">
        <v>25555</v>
      </c>
      <c r="C3675">
        <v>6</v>
      </c>
      <c r="D3675">
        <v>45.8</v>
      </c>
      <c r="E3675">
        <v>0.7</v>
      </c>
      <c r="F3675">
        <v>20.45</v>
      </c>
      <c r="G3675">
        <v>19.84</v>
      </c>
    </row>
    <row r="3676" spans="1:7">
      <c r="A3676" s="302" t="s">
        <v>22218</v>
      </c>
      <c r="B3676" s="302" t="s">
        <v>25556</v>
      </c>
      <c r="C3676">
        <v>6</v>
      </c>
      <c r="D3676">
        <v>45.8</v>
      </c>
      <c r="E3676">
        <v>0.7</v>
      </c>
      <c r="F3676">
        <v>38.950000000000003</v>
      </c>
      <c r="G3676">
        <v>37.78</v>
      </c>
    </row>
    <row r="3677" spans="1:7">
      <c r="A3677" s="302" t="s">
        <v>22219</v>
      </c>
      <c r="B3677" s="302" t="s">
        <v>25557</v>
      </c>
      <c r="C3677">
        <v>6</v>
      </c>
      <c r="D3677">
        <v>40</v>
      </c>
      <c r="E3677">
        <v>0.7</v>
      </c>
      <c r="F3677">
        <v>30.85</v>
      </c>
      <c r="G3677">
        <v>29.92</v>
      </c>
    </row>
    <row r="3678" spans="1:7">
      <c r="A3678" s="302" t="s">
        <v>22220</v>
      </c>
      <c r="B3678" s="302" t="s">
        <v>25558</v>
      </c>
      <c r="C3678">
        <v>6</v>
      </c>
      <c r="D3678">
        <v>43</v>
      </c>
      <c r="E3678">
        <v>0.7</v>
      </c>
      <c r="F3678">
        <v>30.95</v>
      </c>
      <c r="G3678">
        <v>30.02</v>
      </c>
    </row>
    <row r="3679" spans="1:7">
      <c r="A3679" s="302" t="s">
        <v>27973</v>
      </c>
      <c r="B3679" s="302" t="s">
        <v>27974</v>
      </c>
      <c r="C3679">
        <v>6</v>
      </c>
      <c r="D3679">
        <v>57.5</v>
      </c>
      <c r="E3679">
        <v>0.7</v>
      </c>
      <c r="F3679">
        <v>54.85</v>
      </c>
      <c r="G3679">
        <v>53.2</v>
      </c>
    </row>
    <row r="3680" spans="1:7">
      <c r="A3680" s="302" t="s">
        <v>27975</v>
      </c>
      <c r="B3680" s="302" t="s">
        <v>27976</v>
      </c>
      <c r="C3680">
        <v>6</v>
      </c>
      <c r="D3680">
        <v>40</v>
      </c>
      <c r="E3680">
        <v>0.7</v>
      </c>
      <c r="F3680">
        <v>10</v>
      </c>
      <c r="G3680">
        <v>10</v>
      </c>
    </row>
    <row r="3681" spans="1:7">
      <c r="A3681" s="302" t="s">
        <v>22221</v>
      </c>
      <c r="B3681" s="302" t="s">
        <v>25559</v>
      </c>
      <c r="C3681">
        <v>6</v>
      </c>
      <c r="D3681">
        <v>40</v>
      </c>
      <c r="E3681">
        <v>0.7</v>
      </c>
      <c r="F3681">
        <v>10.5</v>
      </c>
      <c r="G3681">
        <v>10.5</v>
      </c>
    </row>
    <row r="3682" spans="1:7">
      <c r="A3682" s="302" t="s">
        <v>22222</v>
      </c>
      <c r="B3682" s="302" t="s">
        <v>25560</v>
      </c>
      <c r="C3682">
        <v>6</v>
      </c>
      <c r="D3682">
        <v>40</v>
      </c>
      <c r="E3682">
        <v>0.7</v>
      </c>
      <c r="F3682">
        <v>14.95</v>
      </c>
      <c r="G3682">
        <v>14.5</v>
      </c>
    </row>
    <row r="3683" spans="1:7">
      <c r="A3683" s="302" t="s">
        <v>22223</v>
      </c>
      <c r="B3683" s="302" t="s">
        <v>25561</v>
      </c>
      <c r="C3683">
        <v>6</v>
      </c>
      <c r="D3683">
        <v>40</v>
      </c>
      <c r="E3683">
        <v>0.7</v>
      </c>
      <c r="F3683">
        <v>17</v>
      </c>
      <c r="G3683">
        <v>17</v>
      </c>
    </row>
    <row r="3684" spans="1:7">
      <c r="A3684" s="302" t="s">
        <v>22224</v>
      </c>
      <c r="B3684" s="302" t="s">
        <v>25562</v>
      </c>
      <c r="C3684">
        <v>6</v>
      </c>
      <c r="D3684">
        <v>40</v>
      </c>
      <c r="E3684">
        <v>0.7</v>
      </c>
      <c r="F3684">
        <v>12</v>
      </c>
      <c r="G3684">
        <v>12</v>
      </c>
    </row>
    <row r="3685" spans="1:7">
      <c r="A3685" s="302" t="s">
        <v>22225</v>
      </c>
      <c r="B3685" s="302" t="s">
        <v>25563</v>
      </c>
      <c r="C3685">
        <v>6</v>
      </c>
      <c r="D3685">
        <v>40</v>
      </c>
      <c r="E3685">
        <v>0.7</v>
      </c>
      <c r="F3685">
        <v>15.25</v>
      </c>
      <c r="G3685">
        <v>14.79</v>
      </c>
    </row>
    <row r="3686" spans="1:7">
      <c r="A3686" s="302" t="s">
        <v>27977</v>
      </c>
      <c r="B3686" s="302" t="s">
        <v>27978</v>
      </c>
      <c r="C3686">
        <v>6</v>
      </c>
      <c r="D3686">
        <v>40</v>
      </c>
      <c r="E3686">
        <v>0.7</v>
      </c>
      <c r="F3686">
        <v>6.5</v>
      </c>
      <c r="G3686">
        <v>6.5</v>
      </c>
    </row>
    <row r="3687" spans="1:7">
      <c r="A3687" s="302" t="s">
        <v>27979</v>
      </c>
      <c r="B3687" s="302" t="s">
        <v>27980</v>
      </c>
      <c r="C3687">
        <v>6</v>
      </c>
      <c r="D3687">
        <v>40</v>
      </c>
      <c r="E3687">
        <v>0.7</v>
      </c>
      <c r="F3687">
        <v>8.4499999999999993</v>
      </c>
      <c r="G3687">
        <v>8.1999999999999993</v>
      </c>
    </row>
    <row r="3688" spans="1:7">
      <c r="A3688" s="302" t="s">
        <v>22226</v>
      </c>
      <c r="B3688" s="302" t="s">
        <v>25564</v>
      </c>
      <c r="C3688">
        <v>6</v>
      </c>
      <c r="D3688">
        <v>40</v>
      </c>
      <c r="E3688">
        <v>0.7</v>
      </c>
      <c r="F3688">
        <v>5.5</v>
      </c>
      <c r="G3688">
        <v>5.5</v>
      </c>
    </row>
    <row r="3689" spans="1:7">
      <c r="A3689" s="302" t="s">
        <v>22227</v>
      </c>
      <c r="B3689" s="302" t="s">
        <v>25565</v>
      </c>
      <c r="C3689">
        <v>6</v>
      </c>
      <c r="D3689">
        <v>40</v>
      </c>
      <c r="E3689">
        <v>0.7</v>
      </c>
      <c r="F3689">
        <v>7.45</v>
      </c>
      <c r="G3689">
        <v>7.23</v>
      </c>
    </row>
    <row r="3690" spans="1:7">
      <c r="A3690" s="302" t="s">
        <v>27981</v>
      </c>
      <c r="B3690" s="302" t="s">
        <v>27982</v>
      </c>
      <c r="C3690">
        <v>6</v>
      </c>
      <c r="D3690">
        <v>40</v>
      </c>
      <c r="E3690">
        <v>0.7</v>
      </c>
      <c r="F3690">
        <v>8.4499999999999993</v>
      </c>
      <c r="G3690">
        <v>8.1999999999999993</v>
      </c>
    </row>
    <row r="3691" spans="1:7">
      <c r="A3691" s="302" t="s">
        <v>27983</v>
      </c>
      <c r="B3691" s="302" t="s">
        <v>27984</v>
      </c>
      <c r="C3691">
        <v>12</v>
      </c>
      <c r="D3691">
        <v>43.1</v>
      </c>
      <c r="E3691">
        <v>0.35</v>
      </c>
      <c r="F3691">
        <v>4.75</v>
      </c>
      <c r="G3691">
        <v>4.6100000000000003</v>
      </c>
    </row>
    <row r="3692" spans="1:7">
      <c r="A3692" s="302" t="s">
        <v>27985</v>
      </c>
      <c r="B3692" s="302" t="s">
        <v>27986</v>
      </c>
      <c r="C3692">
        <v>6</v>
      </c>
      <c r="D3692">
        <v>43.1</v>
      </c>
      <c r="E3692">
        <v>0.7</v>
      </c>
      <c r="F3692">
        <v>6.95</v>
      </c>
      <c r="G3692">
        <v>6.74</v>
      </c>
    </row>
    <row r="3693" spans="1:7">
      <c r="A3693" s="302" t="s">
        <v>22228</v>
      </c>
      <c r="B3693" s="302" t="s">
        <v>25566</v>
      </c>
      <c r="C3693">
        <v>12</v>
      </c>
      <c r="D3693">
        <v>43.1</v>
      </c>
      <c r="E3693">
        <v>1</v>
      </c>
      <c r="F3693">
        <v>9.4499999999999993</v>
      </c>
      <c r="G3693">
        <v>9.17</v>
      </c>
    </row>
    <row r="3694" spans="1:7">
      <c r="A3694" s="302" t="s">
        <v>22229</v>
      </c>
      <c r="B3694" s="302" t="s">
        <v>25567</v>
      </c>
      <c r="C3694">
        <v>192</v>
      </c>
      <c r="D3694">
        <v>47.3</v>
      </c>
      <c r="E3694">
        <v>0.05</v>
      </c>
      <c r="F3694">
        <v>1.05</v>
      </c>
      <c r="G3694">
        <v>1.02</v>
      </c>
    </row>
    <row r="3695" spans="1:7">
      <c r="A3695" s="302" t="s">
        <v>22230</v>
      </c>
      <c r="B3695" s="302" t="s">
        <v>25568</v>
      </c>
      <c r="C3695">
        <v>12</v>
      </c>
      <c r="D3695">
        <v>47.3</v>
      </c>
      <c r="E3695">
        <v>1</v>
      </c>
      <c r="F3695">
        <v>9.25</v>
      </c>
      <c r="G3695">
        <v>8.9700000000000006</v>
      </c>
    </row>
    <row r="3696" spans="1:7">
      <c r="A3696" s="302" t="s">
        <v>27987</v>
      </c>
      <c r="B3696" s="302" t="s">
        <v>27988</v>
      </c>
      <c r="C3696">
        <v>6</v>
      </c>
      <c r="D3696">
        <v>41.3</v>
      </c>
      <c r="E3696">
        <v>0.7</v>
      </c>
      <c r="F3696">
        <v>8.9499999999999993</v>
      </c>
      <c r="G3696">
        <v>8.9499999999999993</v>
      </c>
    </row>
    <row r="3697" spans="1:7">
      <c r="A3697" s="302" t="s">
        <v>22231</v>
      </c>
      <c r="B3697" s="302" t="s">
        <v>25569</v>
      </c>
      <c r="C3697">
        <v>12</v>
      </c>
      <c r="D3697">
        <v>41.3</v>
      </c>
      <c r="E3697">
        <v>1</v>
      </c>
      <c r="F3697">
        <v>9.5</v>
      </c>
      <c r="G3697">
        <v>9.5</v>
      </c>
    </row>
    <row r="3698" spans="1:7">
      <c r="A3698" s="302" t="s">
        <v>22232</v>
      </c>
      <c r="B3698" s="302" t="s">
        <v>25570</v>
      </c>
      <c r="C3698">
        <v>6</v>
      </c>
      <c r="D3698">
        <v>47.3</v>
      </c>
      <c r="E3698">
        <v>0.7</v>
      </c>
      <c r="F3698">
        <v>13.55</v>
      </c>
      <c r="G3698">
        <v>13.55</v>
      </c>
    </row>
    <row r="3699" spans="1:7">
      <c r="A3699" s="302" t="s">
        <v>22233</v>
      </c>
      <c r="B3699" s="302" t="s">
        <v>25571</v>
      </c>
      <c r="C3699">
        <v>12</v>
      </c>
      <c r="D3699">
        <v>41.3</v>
      </c>
      <c r="E3699">
        <v>1</v>
      </c>
      <c r="F3699">
        <v>9.65</v>
      </c>
      <c r="G3699">
        <v>9.65</v>
      </c>
    </row>
    <row r="3700" spans="1:7">
      <c r="A3700" s="302" t="s">
        <v>27989</v>
      </c>
      <c r="B3700" s="302" t="s">
        <v>27990</v>
      </c>
      <c r="C3700">
        <v>12</v>
      </c>
      <c r="D3700">
        <v>41.3</v>
      </c>
      <c r="E3700">
        <v>1</v>
      </c>
      <c r="F3700">
        <v>9.85</v>
      </c>
      <c r="G3700">
        <v>9.5500000000000007</v>
      </c>
    </row>
    <row r="3701" spans="1:7">
      <c r="A3701" s="302" t="s">
        <v>22234</v>
      </c>
      <c r="B3701" s="302" t="s">
        <v>25572</v>
      </c>
      <c r="C3701">
        <v>12</v>
      </c>
      <c r="D3701">
        <v>38</v>
      </c>
      <c r="E3701">
        <v>0.5</v>
      </c>
      <c r="F3701">
        <v>14.25</v>
      </c>
      <c r="G3701">
        <v>13.82</v>
      </c>
    </row>
    <row r="3702" spans="1:7">
      <c r="A3702" s="302" t="s">
        <v>22235</v>
      </c>
      <c r="B3702" s="302" t="s">
        <v>25573</v>
      </c>
      <c r="C3702">
        <v>6</v>
      </c>
      <c r="D3702">
        <v>38</v>
      </c>
      <c r="E3702">
        <v>0.7</v>
      </c>
      <c r="F3702">
        <v>16.350000000000001</v>
      </c>
      <c r="G3702">
        <v>15.86</v>
      </c>
    </row>
    <row r="3703" spans="1:7">
      <c r="A3703" s="302" t="s">
        <v>22236</v>
      </c>
      <c r="B3703" s="302" t="s">
        <v>25574</v>
      </c>
      <c r="C3703">
        <v>6</v>
      </c>
      <c r="D3703">
        <v>42</v>
      </c>
      <c r="E3703">
        <v>0.7</v>
      </c>
      <c r="F3703">
        <v>12.5</v>
      </c>
      <c r="G3703">
        <v>12.5</v>
      </c>
    </row>
    <row r="3704" spans="1:7">
      <c r="A3704" s="302" t="s">
        <v>22237</v>
      </c>
      <c r="B3704" s="302" t="s">
        <v>25575</v>
      </c>
      <c r="C3704">
        <v>6</v>
      </c>
      <c r="D3704">
        <v>42</v>
      </c>
      <c r="E3704">
        <v>0.7</v>
      </c>
      <c r="F3704">
        <v>12.45</v>
      </c>
      <c r="G3704">
        <v>12.08</v>
      </c>
    </row>
    <row r="3705" spans="1:7">
      <c r="A3705" s="302" t="s">
        <v>22238</v>
      </c>
      <c r="B3705" s="302" t="s">
        <v>25576</v>
      </c>
      <c r="C3705">
        <v>6</v>
      </c>
      <c r="D3705">
        <v>38</v>
      </c>
      <c r="E3705">
        <v>0.7</v>
      </c>
      <c r="F3705">
        <v>12.45</v>
      </c>
      <c r="G3705">
        <v>12.08</v>
      </c>
    </row>
    <row r="3706" spans="1:7">
      <c r="A3706" s="302" t="s">
        <v>22239</v>
      </c>
      <c r="B3706" s="302" t="s">
        <v>25577</v>
      </c>
      <c r="C3706">
        <v>6</v>
      </c>
      <c r="D3706">
        <v>57</v>
      </c>
      <c r="E3706">
        <v>0.7</v>
      </c>
      <c r="F3706">
        <v>19.649999999999999</v>
      </c>
      <c r="G3706">
        <v>19.059999999999999</v>
      </c>
    </row>
    <row r="3707" spans="1:7">
      <c r="A3707" s="302" t="s">
        <v>22240</v>
      </c>
      <c r="B3707" s="302" t="s">
        <v>25578</v>
      </c>
      <c r="C3707">
        <v>6</v>
      </c>
      <c r="D3707">
        <v>38</v>
      </c>
      <c r="E3707">
        <v>0.7</v>
      </c>
      <c r="F3707">
        <v>16.350000000000001</v>
      </c>
      <c r="G3707">
        <v>15.86</v>
      </c>
    </row>
    <row r="3708" spans="1:7">
      <c r="A3708" s="302" t="s">
        <v>22241</v>
      </c>
      <c r="B3708" s="302" t="s">
        <v>25579</v>
      </c>
      <c r="C3708">
        <v>6</v>
      </c>
      <c r="D3708">
        <v>38</v>
      </c>
      <c r="E3708">
        <v>0.7</v>
      </c>
      <c r="F3708">
        <v>18.850000000000001</v>
      </c>
      <c r="G3708">
        <v>17.91</v>
      </c>
    </row>
    <row r="3709" spans="1:7">
      <c r="A3709" s="302" t="s">
        <v>22242</v>
      </c>
      <c r="B3709" s="302" t="s">
        <v>25580</v>
      </c>
      <c r="C3709">
        <v>12</v>
      </c>
      <c r="D3709">
        <v>62</v>
      </c>
      <c r="E3709">
        <v>0.7</v>
      </c>
      <c r="F3709">
        <v>10.85</v>
      </c>
      <c r="G3709">
        <v>10.52</v>
      </c>
    </row>
    <row r="3710" spans="1:7">
      <c r="A3710" s="302" t="s">
        <v>22243</v>
      </c>
      <c r="B3710" s="302" t="s">
        <v>25581</v>
      </c>
      <c r="C3710">
        <v>12</v>
      </c>
      <c r="D3710">
        <v>17</v>
      </c>
      <c r="E3710">
        <v>0.7</v>
      </c>
      <c r="F3710">
        <v>12.75</v>
      </c>
      <c r="G3710">
        <v>12.37</v>
      </c>
    </row>
    <row r="3711" spans="1:7">
      <c r="A3711" s="302" t="s">
        <v>22244</v>
      </c>
      <c r="B3711" s="302" t="s">
        <v>25582</v>
      </c>
      <c r="C3711">
        <v>12</v>
      </c>
      <c r="D3711">
        <v>52</v>
      </c>
      <c r="E3711">
        <v>0.7</v>
      </c>
      <c r="F3711">
        <v>10.85</v>
      </c>
      <c r="G3711">
        <v>10.52</v>
      </c>
    </row>
    <row r="3712" spans="1:7">
      <c r="A3712" s="302" t="s">
        <v>22245</v>
      </c>
      <c r="B3712" s="302" t="s">
        <v>25583</v>
      </c>
      <c r="C3712">
        <v>6</v>
      </c>
      <c r="D3712">
        <v>20</v>
      </c>
      <c r="E3712">
        <v>0.75</v>
      </c>
      <c r="F3712">
        <v>13.25</v>
      </c>
      <c r="G3712">
        <v>12.85</v>
      </c>
    </row>
    <row r="3713" spans="1:7">
      <c r="A3713" s="302" t="s">
        <v>27991</v>
      </c>
      <c r="B3713" s="302" t="s">
        <v>27992</v>
      </c>
      <c r="C3713">
        <v>6</v>
      </c>
      <c r="D3713">
        <v>20</v>
      </c>
      <c r="E3713">
        <v>0.75</v>
      </c>
      <c r="F3713">
        <v>6.75</v>
      </c>
      <c r="G3713">
        <v>6.55</v>
      </c>
    </row>
    <row r="3714" spans="1:7">
      <c r="A3714" s="302" t="s">
        <v>22246</v>
      </c>
      <c r="B3714" s="302" t="s">
        <v>25584</v>
      </c>
      <c r="C3714">
        <v>6</v>
      </c>
      <c r="D3714">
        <v>20</v>
      </c>
      <c r="E3714">
        <v>0.75</v>
      </c>
      <c r="F3714">
        <v>30.75</v>
      </c>
      <c r="G3714">
        <v>29.83</v>
      </c>
    </row>
    <row r="3715" spans="1:7">
      <c r="A3715" s="302" t="s">
        <v>22247</v>
      </c>
      <c r="B3715" s="302" t="s">
        <v>25585</v>
      </c>
      <c r="C3715">
        <v>3</v>
      </c>
      <c r="D3715">
        <v>20</v>
      </c>
      <c r="E3715">
        <v>1</v>
      </c>
      <c r="F3715">
        <v>24.95</v>
      </c>
      <c r="G3715">
        <v>24.2</v>
      </c>
    </row>
    <row r="3716" spans="1:7">
      <c r="A3716" s="302" t="s">
        <v>22248</v>
      </c>
      <c r="B3716" s="302" t="s">
        <v>25586</v>
      </c>
      <c r="C3716">
        <v>6</v>
      </c>
      <c r="D3716">
        <v>20</v>
      </c>
      <c r="E3716">
        <v>0.75</v>
      </c>
      <c r="F3716">
        <v>5</v>
      </c>
      <c r="G3716">
        <v>5</v>
      </c>
    </row>
    <row r="3717" spans="1:7">
      <c r="A3717" s="302" t="s">
        <v>22249</v>
      </c>
      <c r="B3717" s="302" t="s">
        <v>25587</v>
      </c>
      <c r="C3717">
        <v>6</v>
      </c>
      <c r="D3717">
        <v>20</v>
      </c>
      <c r="E3717">
        <v>1</v>
      </c>
      <c r="F3717">
        <v>7.95</v>
      </c>
      <c r="G3717">
        <v>7.71</v>
      </c>
    </row>
    <row r="3718" spans="1:7">
      <c r="A3718" s="302" t="s">
        <v>22250</v>
      </c>
      <c r="B3718" s="302" t="s">
        <v>25588</v>
      </c>
      <c r="C3718">
        <v>6</v>
      </c>
      <c r="D3718">
        <v>20</v>
      </c>
      <c r="E3718">
        <v>0.75</v>
      </c>
      <c r="F3718">
        <v>57.65</v>
      </c>
      <c r="G3718">
        <v>55.92</v>
      </c>
    </row>
    <row r="3719" spans="1:7">
      <c r="A3719" s="302" t="s">
        <v>22251</v>
      </c>
      <c r="B3719" s="302" t="s">
        <v>25589</v>
      </c>
      <c r="C3719">
        <v>6</v>
      </c>
      <c r="D3719">
        <v>20</v>
      </c>
      <c r="E3719">
        <v>0.75</v>
      </c>
      <c r="F3719">
        <v>143.44999999999999</v>
      </c>
      <c r="G3719">
        <v>139.15</v>
      </c>
    </row>
    <row r="3720" spans="1:7">
      <c r="A3720" s="302" t="s">
        <v>27993</v>
      </c>
      <c r="B3720" s="302" t="s">
        <v>27994</v>
      </c>
      <c r="C3720">
        <v>6</v>
      </c>
      <c r="D3720">
        <v>20</v>
      </c>
      <c r="E3720">
        <v>0.75</v>
      </c>
      <c r="F3720">
        <v>11.45</v>
      </c>
      <c r="G3720">
        <v>11.11</v>
      </c>
    </row>
    <row r="3721" spans="1:7">
      <c r="A3721" s="302" t="s">
        <v>22252</v>
      </c>
      <c r="B3721" s="302" t="s">
        <v>25590</v>
      </c>
      <c r="C3721">
        <v>6</v>
      </c>
      <c r="D3721">
        <v>40</v>
      </c>
      <c r="E3721">
        <v>0.7</v>
      </c>
      <c r="F3721">
        <v>12.25</v>
      </c>
      <c r="G3721">
        <v>11.88</v>
      </c>
    </row>
    <row r="3722" spans="1:7">
      <c r="A3722" s="302" t="s">
        <v>22253</v>
      </c>
      <c r="B3722" s="302" t="s">
        <v>25591</v>
      </c>
      <c r="C3722">
        <v>6</v>
      </c>
      <c r="D3722">
        <v>43</v>
      </c>
      <c r="E3722">
        <v>0.7</v>
      </c>
      <c r="F3722">
        <v>32.950000000000003</v>
      </c>
      <c r="G3722">
        <v>31.96</v>
      </c>
    </row>
    <row r="3723" spans="1:7">
      <c r="A3723" s="302" t="s">
        <v>22254</v>
      </c>
      <c r="B3723" s="302" t="s">
        <v>25592</v>
      </c>
      <c r="C3723">
        <v>6</v>
      </c>
      <c r="D3723">
        <v>46</v>
      </c>
      <c r="E3723">
        <v>0.5</v>
      </c>
      <c r="F3723">
        <v>17</v>
      </c>
      <c r="G3723">
        <v>17</v>
      </c>
    </row>
    <row r="3724" spans="1:7">
      <c r="A3724" s="302" t="s">
        <v>22255</v>
      </c>
      <c r="B3724" s="302" t="s">
        <v>25593</v>
      </c>
      <c r="C3724">
        <v>4</v>
      </c>
      <c r="D3724">
        <v>48</v>
      </c>
      <c r="E3724">
        <v>0.7</v>
      </c>
      <c r="F3724">
        <v>366.45</v>
      </c>
      <c r="G3724">
        <v>355.46</v>
      </c>
    </row>
    <row r="3725" spans="1:7">
      <c r="A3725" s="302" t="s">
        <v>22256</v>
      </c>
      <c r="B3725" s="302" t="s">
        <v>25594</v>
      </c>
      <c r="C3725">
        <v>3</v>
      </c>
      <c r="D3725">
        <v>46</v>
      </c>
      <c r="E3725">
        <v>0.7</v>
      </c>
      <c r="F3725">
        <v>598.54999999999995</v>
      </c>
      <c r="G3725">
        <v>580.59</v>
      </c>
    </row>
    <row r="3726" spans="1:7">
      <c r="A3726" s="302" t="s">
        <v>22257</v>
      </c>
      <c r="B3726" s="302" t="s">
        <v>25595</v>
      </c>
      <c r="C3726">
        <v>1</v>
      </c>
      <c r="D3726">
        <v>46</v>
      </c>
      <c r="E3726">
        <v>0.7</v>
      </c>
      <c r="F3726">
        <v>1732.55</v>
      </c>
      <c r="G3726">
        <v>1680.57</v>
      </c>
    </row>
    <row r="3727" spans="1:7">
      <c r="A3727" s="302" t="s">
        <v>27995</v>
      </c>
      <c r="B3727" s="302" t="s">
        <v>27996</v>
      </c>
      <c r="C3727">
        <v>6</v>
      </c>
      <c r="D3727">
        <v>46</v>
      </c>
      <c r="E3727">
        <v>0.7</v>
      </c>
      <c r="F3727">
        <v>23.15</v>
      </c>
      <c r="G3727">
        <v>22.46</v>
      </c>
    </row>
    <row r="3728" spans="1:7">
      <c r="A3728" s="302" t="s">
        <v>22258</v>
      </c>
      <c r="B3728" s="302" t="s">
        <v>25596</v>
      </c>
      <c r="C3728">
        <v>6</v>
      </c>
      <c r="D3728">
        <v>59.6</v>
      </c>
      <c r="E3728">
        <v>0.7</v>
      </c>
      <c r="F3728">
        <v>54.95</v>
      </c>
      <c r="G3728">
        <v>53.3</v>
      </c>
    </row>
    <row r="3729" spans="1:7">
      <c r="A3729" s="302" t="s">
        <v>22259</v>
      </c>
      <c r="B3729" s="302" t="s">
        <v>25597</v>
      </c>
      <c r="C3729">
        <v>6</v>
      </c>
      <c r="D3729">
        <v>46</v>
      </c>
      <c r="E3729">
        <v>1</v>
      </c>
      <c r="F3729">
        <v>23.75</v>
      </c>
      <c r="G3729">
        <v>23.04</v>
      </c>
    </row>
    <row r="3730" spans="1:7">
      <c r="A3730" s="302" t="s">
        <v>22260</v>
      </c>
      <c r="B3730" s="302" t="s">
        <v>25598</v>
      </c>
      <c r="C3730">
        <v>6</v>
      </c>
      <c r="D3730">
        <v>50</v>
      </c>
      <c r="E3730">
        <v>0.7</v>
      </c>
      <c r="F3730">
        <v>46.85</v>
      </c>
      <c r="G3730">
        <v>45.44</v>
      </c>
    </row>
    <row r="3731" spans="1:7">
      <c r="A3731" s="302" t="s">
        <v>22261</v>
      </c>
      <c r="B3731" s="302" t="s">
        <v>25599</v>
      </c>
      <c r="C3731">
        <v>48</v>
      </c>
      <c r="D3731">
        <v>46</v>
      </c>
      <c r="E3731">
        <v>0.05</v>
      </c>
      <c r="F3731">
        <v>2.25</v>
      </c>
      <c r="G3731">
        <v>2.1800000000000002</v>
      </c>
    </row>
    <row r="3732" spans="1:7">
      <c r="A3732" s="302" t="s">
        <v>22262</v>
      </c>
      <c r="B3732" s="302" t="s">
        <v>25600</v>
      </c>
      <c r="C3732">
        <v>48</v>
      </c>
      <c r="D3732">
        <v>46</v>
      </c>
      <c r="E3732">
        <v>0.05</v>
      </c>
      <c r="F3732">
        <v>3.05</v>
      </c>
      <c r="G3732">
        <v>2.96</v>
      </c>
    </row>
    <row r="3733" spans="1:7">
      <c r="A3733" s="302" t="s">
        <v>27997</v>
      </c>
      <c r="B3733" s="302" t="s">
        <v>27998</v>
      </c>
      <c r="C3733">
        <v>6</v>
      </c>
      <c r="D3733">
        <v>46</v>
      </c>
      <c r="E3733">
        <v>0.7</v>
      </c>
      <c r="F3733">
        <v>19.25</v>
      </c>
      <c r="G3733">
        <v>18.670000000000002</v>
      </c>
    </row>
    <row r="3734" spans="1:7">
      <c r="A3734" s="302" t="s">
        <v>27999</v>
      </c>
      <c r="B3734" s="302" t="s">
        <v>28000</v>
      </c>
      <c r="C3734">
        <v>6</v>
      </c>
      <c r="D3734">
        <v>46</v>
      </c>
      <c r="E3734">
        <v>0.7</v>
      </c>
      <c r="F3734">
        <v>24.95</v>
      </c>
      <c r="G3734">
        <v>24.2</v>
      </c>
    </row>
    <row r="3735" spans="1:7">
      <c r="A3735" s="302" t="s">
        <v>22263</v>
      </c>
      <c r="B3735" s="302" t="s">
        <v>25601</v>
      </c>
      <c r="C3735">
        <v>4</v>
      </c>
      <c r="D3735">
        <v>46</v>
      </c>
      <c r="E3735">
        <v>0.7</v>
      </c>
      <c r="F3735">
        <v>18.45</v>
      </c>
      <c r="G3735">
        <v>18.45</v>
      </c>
    </row>
    <row r="3736" spans="1:7">
      <c r="A3736" s="302" t="s">
        <v>28001</v>
      </c>
      <c r="B3736" s="302" t="s">
        <v>28002</v>
      </c>
      <c r="C3736">
        <v>6</v>
      </c>
      <c r="D3736">
        <v>50</v>
      </c>
      <c r="E3736">
        <v>0.7</v>
      </c>
      <c r="F3736">
        <v>51.35</v>
      </c>
      <c r="G3736">
        <v>49.81</v>
      </c>
    </row>
    <row r="3737" spans="1:7">
      <c r="A3737" s="302" t="s">
        <v>22264</v>
      </c>
      <c r="B3737" s="302" t="s">
        <v>25602</v>
      </c>
      <c r="C3737">
        <v>4</v>
      </c>
      <c r="D3737">
        <v>43</v>
      </c>
      <c r="E3737">
        <v>0.5</v>
      </c>
      <c r="F3737">
        <v>50.35</v>
      </c>
      <c r="G3737">
        <v>47.83</v>
      </c>
    </row>
    <row r="3738" spans="1:7">
      <c r="A3738" s="302" t="s">
        <v>22265</v>
      </c>
      <c r="B3738" s="302" t="s">
        <v>25603</v>
      </c>
      <c r="C3738">
        <v>4</v>
      </c>
      <c r="D3738">
        <v>43</v>
      </c>
      <c r="E3738">
        <v>0.5</v>
      </c>
      <c r="F3738">
        <v>35.049999999999997</v>
      </c>
      <c r="G3738">
        <v>34</v>
      </c>
    </row>
    <row r="3739" spans="1:7">
      <c r="A3739" s="302" t="s">
        <v>22266</v>
      </c>
      <c r="B3739" s="302" t="s">
        <v>25604</v>
      </c>
      <c r="C3739">
        <v>4</v>
      </c>
      <c r="D3739">
        <v>43</v>
      </c>
      <c r="E3739">
        <v>0.5</v>
      </c>
      <c r="F3739">
        <v>35.549999999999997</v>
      </c>
      <c r="G3739">
        <v>34.479999999999997</v>
      </c>
    </row>
    <row r="3740" spans="1:7">
      <c r="A3740" s="302" t="s">
        <v>22267</v>
      </c>
      <c r="B3740" s="302" t="s">
        <v>25605</v>
      </c>
      <c r="C3740">
        <v>6</v>
      </c>
      <c r="D3740">
        <v>40</v>
      </c>
      <c r="E3740">
        <v>0.5</v>
      </c>
      <c r="F3740">
        <v>27.65</v>
      </c>
      <c r="G3740">
        <v>26.82</v>
      </c>
    </row>
    <row r="3741" spans="1:7">
      <c r="A3741" s="302" t="s">
        <v>22268</v>
      </c>
      <c r="B3741" s="302" t="s">
        <v>25606</v>
      </c>
      <c r="C3741">
        <v>6</v>
      </c>
      <c r="D3741">
        <v>43</v>
      </c>
      <c r="E3741">
        <v>0.5</v>
      </c>
      <c r="F3741">
        <v>33.450000000000003</v>
      </c>
      <c r="G3741">
        <v>32.450000000000003</v>
      </c>
    </row>
    <row r="3742" spans="1:7">
      <c r="A3742" s="302" t="s">
        <v>22269</v>
      </c>
      <c r="B3742" s="302" t="s">
        <v>25606</v>
      </c>
      <c r="C3742">
        <v>4</v>
      </c>
      <c r="D3742">
        <v>43</v>
      </c>
      <c r="E3742">
        <v>0.5</v>
      </c>
      <c r="F3742">
        <v>33.450000000000003</v>
      </c>
      <c r="G3742">
        <v>31.78</v>
      </c>
    </row>
    <row r="3743" spans="1:7">
      <c r="A3743" s="302" t="s">
        <v>22270</v>
      </c>
      <c r="B3743" s="302" t="s">
        <v>25607</v>
      </c>
      <c r="C3743">
        <v>12</v>
      </c>
      <c r="D3743">
        <v>45</v>
      </c>
      <c r="E3743">
        <v>0.35</v>
      </c>
      <c r="F3743">
        <v>7.55</v>
      </c>
      <c r="G3743">
        <v>7.32</v>
      </c>
    </row>
    <row r="3744" spans="1:7">
      <c r="A3744" s="302" t="s">
        <v>28003</v>
      </c>
      <c r="B3744" s="302" t="s">
        <v>28004</v>
      </c>
      <c r="C3744">
        <v>6</v>
      </c>
      <c r="D3744">
        <v>45</v>
      </c>
      <c r="E3744">
        <v>0.7</v>
      </c>
      <c r="F3744">
        <v>11.95</v>
      </c>
      <c r="G3744">
        <v>11.59</v>
      </c>
    </row>
    <row r="3745" spans="1:7">
      <c r="A3745" s="302" t="s">
        <v>28005</v>
      </c>
      <c r="B3745" s="302" t="s">
        <v>28006</v>
      </c>
      <c r="C3745">
        <v>6</v>
      </c>
      <c r="D3745">
        <v>47.5</v>
      </c>
      <c r="E3745">
        <v>0.7</v>
      </c>
      <c r="F3745">
        <v>15.95</v>
      </c>
      <c r="G3745">
        <v>15.47</v>
      </c>
    </row>
    <row r="3746" spans="1:7">
      <c r="A3746" s="302" t="s">
        <v>22271</v>
      </c>
      <c r="B3746" s="302" t="s">
        <v>25608</v>
      </c>
      <c r="C3746">
        <v>12</v>
      </c>
      <c r="D3746">
        <v>45</v>
      </c>
      <c r="E3746">
        <v>0.35</v>
      </c>
      <c r="F3746">
        <v>4.95</v>
      </c>
      <c r="G3746">
        <v>4.8</v>
      </c>
    </row>
    <row r="3747" spans="1:7">
      <c r="A3747" s="302" t="s">
        <v>22272</v>
      </c>
      <c r="B3747" s="302" t="s">
        <v>25609</v>
      </c>
      <c r="C3747">
        <v>6</v>
      </c>
      <c r="D3747">
        <v>12</v>
      </c>
      <c r="E3747">
        <v>0.75</v>
      </c>
      <c r="F3747">
        <v>25.45</v>
      </c>
      <c r="G3747">
        <v>24.69</v>
      </c>
    </row>
    <row r="3748" spans="1:7">
      <c r="A3748" s="302" t="s">
        <v>22273</v>
      </c>
      <c r="B3748" s="302" t="s">
        <v>25610</v>
      </c>
      <c r="C3748">
        <v>6</v>
      </c>
      <c r="D3748">
        <v>47</v>
      </c>
      <c r="E3748">
        <v>0.5</v>
      </c>
      <c r="F3748">
        <v>23.95</v>
      </c>
      <c r="G3748">
        <v>23.23</v>
      </c>
    </row>
    <row r="3749" spans="1:7">
      <c r="A3749" s="302" t="s">
        <v>22274</v>
      </c>
      <c r="B3749" s="302" t="s">
        <v>25611</v>
      </c>
      <c r="C3749">
        <v>6</v>
      </c>
      <c r="D3749">
        <v>43</v>
      </c>
      <c r="E3749">
        <v>0.5</v>
      </c>
      <c r="F3749">
        <v>28.45</v>
      </c>
      <c r="G3749">
        <v>27.03</v>
      </c>
    </row>
    <row r="3750" spans="1:7">
      <c r="A3750" s="302" t="s">
        <v>22275</v>
      </c>
      <c r="B3750" s="302" t="s">
        <v>25612</v>
      </c>
      <c r="C3750">
        <v>6</v>
      </c>
      <c r="D3750">
        <v>15</v>
      </c>
      <c r="E3750">
        <v>0.5</v>
      </c>
      <c r="F3750">
        <v>6</v>
      </c>
      <c r="G3750">
        <v>6</v>
      </c>
    </row>
    <row r="3751" spans="1:7">
      <c r="A3751" s="302" t="s">
        <v>22276</v>
      </c>
      <c r="B3751" s="302" t="s">
        <v>25613</v>
      </c>
      <c r="C3751">
        <v>6</v>
      </c>
      <c r="D3751">
        <v>15</v>
      </c>
      <c r="E3751">
        <v>1</v>
      </c>
      <c r="F3751">
        <v>10.25</v>
      </c>
      <c r="G3751">
        <v>9.94</v>
      </c>
    </row>
    <row r="3752" spans="1:7">
      <c r="A3752" s="302" t="s">
        <v>28007</v>
      </c>
      <c r="B3752" s="302" t="s">
        <v>28008</v>
      </c>
      <c r="C3752">
        <v>6</v>
      </c>
      <c r="D3752">
        <v>40</v>
      </c>
      <c r="E3752">
        <v>0.5</v>
      </c>
      <c r="F3752">
        <v>17.850000000000001</v>
      </c>
      <c r="G3752">
        <v>17.309999999999999</v>
      </c>
    </row>
    <row r="3753" spans="1:7">
      <c r="A3753" s="302" t="s">
        <v>22277</v>
      </c>
      <c r="B3753" s="302" t="s">
        <v>25614</v>
      </c>
      <c r="C3753">
        <v>6</v>
      </c>
      <c r="D3753">
        <v>42</v>
      </c>
      <c r="E3753">
        <v>0.7</v>
      </c>
      <c r="F3753">
        <v>25.15</v>
      </c>
      <c r="G3753">
        <v>23.89</v>
      </c>
    </row>
    <row r="3754" spans="1:7">
      <c r="A3754" s="302" t="s">
        <v>22278</v>
      </c>
      <c r="B3754" s="302" t="s">
        <v>25615</v>
      </c>
      <c r="C3754">
        <v>6</v>
      </c>
      <c r="D3754">
        <v>46</v>
      </c>
      <c r="E3754">
        <v>0.7</v>
      </c>
      <c r="F3754">
        <v>22.25</v>
      </c>
      <c r="G3754">
        <v>21.58</v>
      </c>
    </row>
    <row r="3755" spans="1:7">
      <c r="A3755" s="302" t="s">
        <v>22279</v>
      </c>
      <c r="B3755" s="302" t="s">
        <v>25616</v>
      </c>
      <c r="C3755">
        <v>6</v>
      </c>
      <c r="D3755">
        <v>42.5</v>
      </c>
      <c r="E3755">
        <v>0.7</v>
      </c>
      <c r="F3755">
        <v>18.25</v>
      </c>
      <c r="G3755">
        <v>18.25</v>
      </c>
    </row>
    <row r="3756" spans="1:7">
      <c r="A3756" s="302" t="s">
        <v>28009</v>
      </c>
      <c r="B3756" s="302" t="s">
        <v>28010</v>
      </c>
      <c r="C3756">
        <v>96</v>
      </c>
      <c r="D3756">
        <v>46</v>
      </c>
      <c r="E3756">
        <v>0.05</v>
      </c>
      <c r="F3756">
        <v>3.15</v>
      </c>
      <c r="G3756">
        <v>3.06</v>
      </c>
    </row>
    <row r="3757" spans="1:7">
      <c r="A3757" s="302" t="s">
        <v>22280</v>
      </c>
      <c r="B3757" s="302" t="s">
        <v>25617</v>
      </c>
      <c r="C3757">
        <v>6</v>
      </c>
      <c r="D3757">
        <v>46</v>
      </c>
      <c r="E3757">
        <v>0.7</v>
      </c>
      <c r="F3757">
        <v>14.85</v>
      </c>
      <c r="G3757">
        <v>14.85</v>
      </c>
    </row>
    <row r="3758" spans="1:7">
      <c r="A3758" s="302" t="s">
        <v>28011</v>
      </c>
      <c r="B3758" s="302" t="s">
        <v>28012</v>
      </c>
      <c r="C3758">
        <v>12</v>
      </c>
      <c r="D3758">
        <v>46</v>
      </c>
      <c r="E3758">
        <v>1</v>
      </c>
      <c r="F3758">
        <v>18.95</v>
      </c>
      <c r="G3758">
        <v>18.38</v>
      </c>
    </row>
    <row r="3759" spans="1:7">
      <c r="A3759" s="302" t="s">
        <v>22281</v>
      </c>
      <c r="B3759" s="302" t="s">
        <v>25618</v>
      </c>
      <c r="C3759">
        <v>4</v>
      </c>
      <c r="D3759">
        <v>46</v>
      </c>
      <c r="E3759">
        <v>0.7</v>
      </c>
      <c r="F3759">
        <v>18</v>
      </c>
      <c r="G3759">
        <v>18</v>
      </c>
    </row>
    <row r="3760" spans="1:7">
      <c r="A3760" s="302" t="s">
        <v>22282</v>
      </c>
      <c r="B3760" s="302" t="s">
        <v>25619</v>
      </c>
      <c r="C3760">
        <v>6</v>
      </c>
      <c r="D3760">
        <v>37.5</v>
      </c>
      <c r="E3760">
        <v>0.7</v>
      </c>
      <c r="F3760">
        <v>8.5</v>
      </c>
      <c r="G3760">
        <v>8.5</v>
      </c>
    </row>
    <row r="3761" spans="1:7">
      <c r="A3761" s="302" t="s">
        <v>22283</v>
      </c>
      <c r="B3761" s="302" t="s">
        <v>25620</v>
      </c>
      <c r="C3761">
        <v>6</v>
      </c>
      <c r="D3761">
        <v>37.5</v>
      </c>
      <c r="E3761">
        <v>0.7</v>
      </c>
      <c r="F3761">
        <v>9.65</v>
      </c>
      <c r="G3761">
        <v>9.36</v>
      </c>
    </row>
    <row r="3762" spans="1:7">
      <c r="A3762" s="302" t="s">
        <v>22284</v>
      </c>
      <c r="B3762" s="302" t="s">
        <v>25621</v>
      </c>
      <c r="C3762">
        <v>6</v>
      </c>
      <c r="D3762">
        <v>37.5</v>
      </c>
      <c r="E3762">
        <v>0.7</v>
      </c>
      <c r="F3762">
        <v>9.65</v>
      </c>
      <c r="G3762">
        <v>9.36</v>
      </c>
    </row>
    <row r="3763" spans="1:7">
      <c r="A3763" s="302" t="s">
        <v>22285</v>
      </c>
      <c r="B3763" s="302" t="s">
        <v>25622</v>
      </c>
      <c r="C3763">
        <v>6</v>
      </c>
      <c r="D3763">
        <v>40</v>
      </c>
      <c r="E3763">
        <v>0.5</v>
      </c>
      <c r="F3763">
        <v>10.45</v>
      </c>
      <c r="G3763">
        <v>10.14</v>
      </c>
    </row>
    <row r="3764" spans="1:7">
      <c r="A3764" s="302" t="s">
        <v>22286</v>
      </c>
      <c r="B3764" s="302" t="s">
        <v>25623</v>
      </c>
      <c r="C3764">
        <v>6</v>
      </c>
      <c r="D3764">
        <v>43</v>
      </c>
      <c r="E3764">
        <v>0.7</v>
      </c>
      <c r="F3764">
        <v>25.25</v>
      </c>
      <c r="G3764">
        <v>24.49</v>
      </c>
    </row>
    <row r="3765" spans="1:7">
      <c r="A3765" s="302" t="s">
        <v>28013</v>
      </c>
      <c r="B3765" s="302" t="s">
        <v>28014</v>
      </c>
      <c r="C3765">
        <v>6</v>
      </c>
      <c r="D3765">
        <v>40</v>
      </c>
      <c r="E3765">
        <v>0.7</v>
      </c>
      <c r="F3765">
        <v>21.85</v>
      </c>
      <c r="G3765">
        <v>21.19</v>
      </c>
    </row>
    <row r="3766" spans="1:7">
      <c r="A3766" s="302" t="s">
        <v>22287</v>
      </c>
      <c r="B3766" s="302" t="s">
        <v>25624</v>
      </c>
      <c r="C3766">
        <v>6</v>
      </c>
      <c r="D3766">
        <v>40</v>
      </c>
      <c r="E3766">
        <v>0.7</v>
      </c>
      <c r="F3766">
        <v>16.5</v>
      </c>
      <c r="G3766">
        <v>16.5</v>
      </c>
    </row>
    <row r="3767" spans="1:7">
      <c r="A3767" s="302" t="s">
        <v>22288</v>
      </c>
      <c r="B3767" s="302" t="s">
        <v>25625</v>
      </c>
      <c r="C3767">
        <v>6</v>
      </c>
      <c r="D3767">
        <v>40</v>
      </c>
      <c r="E3767">
        <v>0.7</v>
      </c>
      <c r="F3767">
        <v>23.85</v>
      </c>
      <c r="G3767">
        <v>23.13</v>
      </c>
    </row>
    <row r="3768" spans="1:7">
      <c r="A3768" s="302" t="s">
        <v>22289</v>
      </c>
      <c r="B3768" s="302" t="s">
        <v>25626</v>
      </c>
      <c r="C3768">
        <v>6</v>
      </c>
      <c r="D3768">
        <v>40</v>
      </c>
      <c r="E3768">
        <v>0.7</v>
      </c>
      <c r="F3768">
        <v>23.85</v>
      </c>
      <c r="G3768">
        <v>23.13</v>
      </c>
    </row>
    <row r="3769" spans="1:7">
      <c r="A3769" s="302" t="s">
        <v>22290</v>
      </c>
      <c r="B3769" s="302" t="s">
        <v>25627</v>
      </c>
      <c r="C3769">
        <v>6</v>
      </c>
      <c r="D3769">
        <v>42</v>
      </c>
      <c r="E3769">
        <v>0.5</v>
      </c>
      <c r="F3769">
        <v>21.85</v>
      </c>
      <c r="G3769">
        <v>21.19</v>
      </c>
    </row>
    <row r="3770" spans="1:7">
      <c r="A3770" s="302" t="s">
        <v>22291</v>
      </c>
      <c r="B3770" s="302" t="s">
        <v>25628</v>
      </c>
      <c r="C3770">
        <v>6</v>
      </c>
      <c r="D3770">
        <v>46</v>
      </c>
      <c r="E3770">
        <v>0.7</v>
      </c>
      <c r="F3770">
        <v>29.75</v>
      </c>
      <c r="G3770">
        <v>28.86</v>
      </c>
    </row>
    <row r="3771" spans="1:7">
      <c r="A3771" s="302" t="s">
        <v>22292</v>
      </c>
      <c r="B3771" s="302" t="s">
        <v>25629</v>
      </c>
      <c r="C3771">
        <v>3</v>
      </c>
      <c r="D3771">
        <v>46</v>
      </c>
      <c r="E3771">
        <v>0.7</v>
      </c>
      <c r="F3771">
        <v>1170.05</v>
      </c>
      <c r="G3771">
        <v>1134.95</v>
      </c>
    </row>
    <row r="3772" spans="1:7">
      <c r="A3772" s="302" t="s">
        <v>22293</v>
      </c>
      <c r="B3772" s="302" t="s">
        <v>25630</v>
      </c>
      <c r="C3772">
        <v>6</v>
      </c>
      <c r="D3772">
        <v>40</v>
      </c>
      <c r="E3772">
        <v>1</v>
      </c>
      <c r="F3772">
        <v>8.4499999999999993</v>
      </c>
      <c r="G3772">
        <v>8.1999999999999993</v>
      </c>
    </row>
    <row r="3773" spans="1:7">
      <c r="A3773" s="302" t="s">
        <v>22294</v>
      </c>
      <c r="B3773" s="302" t="s">
        <v>25631</v>
      </c>
      <c r="C3773">
        <v>6</v>
      </c>
      <c r="D3773">
        <v>46</v>
      </c>
      <c r="E3773">
        <v>0.7</v>
      </c>
      <c r="F3773">
        <v>29.95</v>
      </c>
      <c r="G3773">
        <v>29.05</v>
      </c>
    </row>
    <row r="3774" spans="1:7">
      <c r="A3774" s="302" t="s">
        <v>22295</v>
      </c>
      <c r="B3774" s="302" t="s">
        <v>25632</v>
      </c>
      <c r="C3774">
        <v>6</v>
      </c>
      <c r="D3774">
        <v>40</v>
      </c>
      <c r="E3774">
        <v>0.7</v>
      </c>
      <c r="F3774">
        <v>10.55</v>
      </c>
      <c r="G3774">
        <v>10.23</v>
      </c>
    </row>
    <row r="3775" spans="1:7">
      <c r="A3775" s="302" t="s">
        <v>22296</v>
      </c>
      <c r="B3775" s="302" t="s">
        <v>25633</v>
      </c>
      <c r="C3775">
        <v>6</v>
      </c>
      <c r="D3775">
        <v>30</v>
      </c>
      <c r="E3775">
        <v>1</v>
      </c>
      <c r="F3775">
        <v>10.45</v>
      </c>
      <c r="G3775">
        <v>10.14</v>
      </c>
    </row>
    <row r="3776" spans="1:7">
      <c r="A3776" s="302" t="s">
        <v>28015</v>
      </c>
      <c r="B3776" s="302" t="s">
        <v>28016</v>
      </c>
      <c r="C3776">
        <v>12</v>
      </c>
      <c r="D3776">
        <v>45</v>
      </c>
      <c r="E3776">
        <v>0.7</v>
      </c>
      <c r="F3776">
        <v>15.35</v>
      </c>
      <c r="G3776">
        <v>14.89</v>
      </c>
    </row>
    <row r="3777" spans="1:7">
      <c r="A3777" s="302" t="s">
        <v>28017</v>
      </c>
      <c r="B3777" s="302" t="s">
        <v>28018</v>
      </c>
      <c r="C3777">
        <v>6</v>
      </c>
      <c r="D3777">
        <v>45</v>
      </c>
      <c r="E3777">
        <v>0.7</v>
      </c>
      <c r="F3777">
        <v>15.15</v>
      </c>
      <c r="G3777">
        <v>14.7</v>
      </c>
    </row>
    <row r="3778" spans="1:7">
      <c r="A3778" s="302" t="s">
        <v>28019</v>
      </c>
      <c r="B3778" s="302" t="s">
        <v>28020</v>
      </c>
      <c r="C3778">
        <v>6</v>
      </c>
      <c r="D3778">
        <v>45</v>
      </c>
      <c r="E3778">
        <v>0.7</v>
      </c>
      <c r="F3778">
        <v>15.15</v>
      </c>
      <c r="G3778">
        <v>14.7</v>
      </c>
    </row>
    <row r="3779" spans="1:7">
      <c r="A3779" s="302" t="s">
        <v>22297</v>
      </c>
      <c r="B3779" s="302" t="s">
        <v>25634</v>
      </c>
      <c r="C3779">
        <v>6</v>
      </c>
      <c r="D3779">
        <v>47</v>
      </c>
      <c r="E3779">
        <v>0.7</v>
      </c>
      <c r="F3779">
        <v>18.649999999999999</v>
      </c>
      <c r="G3779">
        <v>18.09</v>
      </c>
    </row>
    <row r="3780" spans="1:7">
      <c r="A3780" s="302" t="s">
        <v>22298</v>
      </c>
      <c r="B3780" s="302" t="s">
        <v>25635</v>
      </c>
      <c r="C3780">
        <v>1</v>
      </c>
      <c r="D3780">
        <v>46.2</v>
      </c>
      <c r="E3780">
        <v>4.5</v>
      </c>
      <c r="F3780">
        <v>92.45</v>
      </c>
      <c r="G3780">
        <v>89.68</v>
      </c>
    </row>
    <row r="3781" spans="1:7">
      <c r="A3781" s="302" t="s">
        <v>22299</v>
      </c>
      <c r="B3781" s="302" t="s">
        <v>25636</v>
      </c>
      <c r="C3781">
        <v>6</v>
      </c>
      <c r="D3781">
        <v>46</v>
      </c>
      <c r="E3781">
        <v>0.7</v>
      </c>
      <c r="F3781">
        <v>23.55</v>
      </c>
      <c r="G3781">
        <v>22.84</v>
      </c>
    </row>
    <row r="3782" spans="1:7">
      <c r="A3782" s="302" t="s">
        <v>22300</v>
      </c>
      <c r="B3782" s="302" t="s">
        <v>25637</v>
      </c>
      <c r="C3782">
        <v>6</v>
      </c>
      <c r="D3782">
        <v>48</v>
      </c>
      <c r="E3782">
        <v>1</v>
      </c>
      <c r="F3782">
        <v>19.649999999999999</v>
      </c>
      <c r="G3782">
        <v>18.670000000000002</v>
      </c>
    </row>
    <row r="3783" spans="1:7">
      <c r="A3783" s="302" t="s">
        <v>22301</v>
      </c>
      <c r="B3783" s="302" t="s">
        <v>25638</v>
      </c>
      <c r="C3783">
        <v>6</v>
      </c>
      <c r="D3783">
        <v>58.6</v>
      </c>
      <c r="E3783">
        <v>0.7</v>
      </c>
      <c r="F3783">
        <v>24.25</v>
      </c>
      <c r="G3783">
        <v>23.52</v>
      </c>
    </row>
    <row r="3784" spans="1:7">
      <c r="A3784" s="302" t="s">
        <v>22302</v>
      </c>
      <c r="B3784" s="302" t="s">
        <v>25639</v>
      </c>
      <c r="C3784">
        <v>6</v>
      </c>
      <c r="D3784">
        <v>48</v>
      </c>
      <c r="E3784">
        <v>0.7</v>
      </c>
      <c r="F3784">
        <v>30.45</v>
      </c>
      <c r="G3784">
        <v>29.54</v>
      </c>
    </row>
    <row r="3785" spans="1:7">
      <c r="A3785" s="302" t="s">
        <v>22303</v>
      </c>
      <c r="B3785" s="302" t="s">
        <v>25640</v>
      </c>
      <c r="C3785">
        <v>6</v>
      </c>
      <c r="D3785">
        <v>48</v>
      </c>
      <c r="E3785">
        <v>0.7</v>
      </c>
      <c r="F3785">
        <v>36.75</v>
      </c>
      <c r="G3785">
        <v>35.65</v>
      </c>
    </row>
    <row r="3786" spans="1:7">
      <c r="A3786" s="302" t="s">
        <v>22304</v>
      </c>
      <c r="B3786" s="302" t="s">
        <v>25641</v>
      </c>
      <c r="C3786">
        <v>6</v>
      </c>
      <c r="D3786">
        <v>48</v>
      </c>
      <c r="E3786">
        <v>0.7</v>
      </c>
      <c r="F3786">
        <v>36.75</v>
      </c>
      <c r="G3786">
        <v>35.65</v>
      </c>
    </row>
    <row r="3787" spans="1:7">
      <c r="A3787" s="302" t="s">
        <v>22305</v>
      </c>
      <c r="B3787" s="302" t="s">
        <v>25642</v>
      </c>
      <c r="C3787">
        <v>6</v>
      </c>
      <c r="D3787">
        <v>48</v>
      </c>
      <c r="E3787">
        <v>0.7</v>
      </c>
      <c r="F3787">
        <v>38.450000000000003</v>
      </c>
      <c r="G3787">
        <v>37.299999999999997</v>
      </c>
    </row>
    <row r="3788" spans="1:7">
      <c r="A3788" s="302" t="s">
        <v>22306</v>
      </c>
      <c r="B3788" s="302" t="s">
        <v>25643</v>
      </c>
      <c r="C3788">
        <v>6</v>
      </c>
      <c r="D3788">
        <v>48</v>
      </c>
      <c r="E3788">
        <v>0.7</v>
      </c>
      <c r="F3788">
        <v>35.75</v>
      </c>
      <c r="G3788">
        <v>34.68</v>
      </c>
    </row>
    <row r="3789" spans="1:7">
      <c r="A3789" s="302" t="s">
        <v>22307</v>
      </c>
      <c r="B3789" s="302" t="s">
        <v>25644</v>
      </c>
      <c r="C3789">
        <v>6</v>
      </c>
      <c r="D3789">
        <v>43</v>
      </c>
      <c r="E3789">
        <v>0.7</v>
      </c>
      <c r="F3789">
        <v>13.5</v>
      </c>
      <c r="G3789">
        <v>13.5</v>
      </c>
    </row>
    <row r="3790" spans="1:7">
      <c r="A3790" s="302" t="s">
        <v>22308</v>
      </c>
      <c r="B3790" s="302" t="s">
        <v>25645</v>
      </c>
      <c r="C3790">
        <v>6</v>
      </c>
      <c r="D3790">
        <v>43</v>
      </c>
      <c r="E3790">
        <v>0.7</v>
      </c>
      <c r="F3790">
        <v>25.75</v>
      </c>
      <c r="G3790">
        <v>24.98</v>
      </c>
    </row>
    <row r="3791" spans="1:7">
      <c r="A3791" s="302" t="s">
        <v>22309</v>
      </c>
      <c r="B3791" s="302" t="s">
        <v>25646</v>
      </c>
      <c r="C3791">
        <v>6</v>
      </c>
      <c r="D3791">
        <v>46.2</v>
      </c>
      <c r="E3791">
        <v>0.7</v>
      </c>
      <c r="F3791">
        <v>22.5</v>
      </c>
      <c r="G3791">
        <v>22.5</v>
      </c>
    </row>
    <row r="3792" spans="1:7">
      <c r="A3792" s="302" t="s">
        <v>22310</v>
      </c>
      <c r="B3792" s="302" t="s">
        <v>25647</v>
      </c>
      <c r="C3792">
        <v>6</v>
      </c>
      <c r="D3792">
        <v>46.2</v>
      </c>
      <c r="E3792">
        <v>0.7</v>
      </c>
      <c r="F3792">
        <v>32.85</v>
      </c>
      <c r="G3792">
        <v>31.86</v>
      </c>
    </row>
    <row r="3793" spans="1:7">
      <c r="A3793" s="302" t="s">
        <v>22311</v>
      </c>
      <c r="B3793" s="302" t="s">
        <v>25648</v>
      </c>
      <c r="C3793">
        <v>6</v>
      </c>
      <c r="D3793">
        <v>46.2</v>
      </c>
      <c r="E3793">
        <v>0.7</v>
      </c>
      <c r="F3793">
        <v>34.15</v>
      </c>
      <c r="G3793">
        <v>33.130000000000003</v>
      </c>
    </row>
    <row r="3794" spans="1:7">
      <c r="A3794" s="302" t="s">
        <v>22312</v>
      </c>
      <c r="B3794" s="302" t="s">
        <v>25649</v>
      </c>
      <c r="C3794">
        <v>6</v>
      </c>
      <c r="D3794">
        <v>41</v>
      </c>
      <c r="E3794">
        <v>0.7</v>
      </c>
      <c r="F3794">
        <v>11</v>
      </c>
      <c r="G3794">
        <v>11</v>
      </c>
    </row>
    <row r="3795" spans="1:7">
      <c r="A3795" s="302" t="s">
        <v>22313</v>
      </c>
      <c r="B3795" s="302" t="s">
        <v>25650</v>
      </c>
      <c r="C3795">
        <v>6</v>
      </c>
      <c r="D3795">
        <v>41</v>
      </c>
      <c r="E3795">
        <v>0.7</v>
      </c>
      <c r="F3795">
        <v>11</v>
      </c>
      <c r="G3795">
        <v>11</v>
      </c>
    </row>
    <row r="3796" spans="1:7">
      <c r="A3796" s="302" t="s">
        <v>22314</v>
      </c>
      <c r="B3796" s="302" t="s">
        <v>25651</v>
      </c>
      <c r="C3796">
        <v>1</v>
      </c>
      <c r="D3796">
        <v>45</v>
      </c>
      <c r="E3796">
        <v>0.5</v>
      </c>
      <c r="F3796">
        <v>40</v>
      </c>
      <c r="G3796">
        <v>40</v>
      </c>
    </row>
    <row r="3797" spans="1:7">
      <c r="A3797" s="302" t="s">
        <v>22315</v>
      </c>
      <c r="B3797" s="302" t="s">
        <v>25652</v>
      </c>
      <c r="C3797">
        <v>6</v>
      </c>
      <c r="D3797">
        <v>40</v>
      </c>
      <c r="E3797">
        <v>0.7</v>
      </c>
      <c r="F3797">
        <v>18.55</v>
      </c>
      <c r="G3797">
        <v>17.62</v>
      </c>
    </row>
    <row r="3798" spans="1:7">
      <c r="A3798" s="302" t="s">
        <v>22316</v>
      </c>
      <c r="B3798" s="302" t="s">
        <v>25653</v>
      </c>
      <c r="C3798">
        <v>6</v>
      </c>
      <c r="D3798">
        <v>42</v>
      </c>
      <c r="E3798">
        <v>0.7</v>
      </c>
      <c r="F3798">
        <v>12.5</v>
      </c>
      <c r="G3798">
        <v>12.5</v>
      </c>
    </row>
    <row r="3799" spans="1:7">
      <c r="A3799" s="302" t="s">
        <v>28021</v>
      </c>
      <c r="B3799" s="302" t="s">
        <v>28022</v>
      </c>
      <c r="C3799">
        <v>6</v>
      </c>
      <c r="D3799">
        <v>37.5</v>
      </c>
      <c r="E3799">
        <v>0.7</v>
      </c>
      <c r="F3799">
        <v>11.5</v>
      </c>
      <c r="G3799">
        <v>11.5</v>
      </c>
    </row>
    <row r="3800" spans="1:7">
      <c r="A3800" s="302" t="s">
        <v>22317</v>
      </c>
      <c r="B3800" s="302" t="s">
        <v>25654</v>
      </c>
      <c r="C3800">
        <v>6</v>
      </c>
      <c r="D3800">
        <v>43</v>
      </c>
      <c r="E3800">
        <v>0.7</v>
      </c>
      <c r="F3800">
        <v>42</v>
      </c>
      <c r="G3800">
        <v>42</v>
      </c>
    </row>
    <row r="3801" spans="1:7">
      <c r="A3801" s="302" t="s">
        <v>22318</v>
      </c>
      <c r="B3801" s="302" t="s">
        <v>25655</v>
      </c>
      <c r="C3801">
        <v>6</v>
      </c>
      <c r="D3801">
        <v>46.6</v>
      </c>
      <c r="E3801">
        <v>0.7</v>
      </c>
      <c r="F3801">
        <v>23.05</v>
      </c>
      <c r="G3801">
        <v>22.36</v>
      </c>
    </row>
    <row r="3802" spans="1:7">
      <c r="A3802" s="302" t="s">
        <v>22319</v>
      </c>
      <c r="B3802" s="302" t="s">
        <v>25656</v>
      </c>
      <c r="C3802">
        <v>6</v>
      </c>
      <c r="D3802">
        <v>43</v>
      </c>
      <c r="E3802">
        <v>0.7</v>
      </c>
      <c r="F3802">
        <v>23.45</v>
      </c>
      <c r="G3802">
        <v>22.75</v>
      </c>
    </row>
    <row r="3803" spans="1:7">
      <c r="A3803" s="302" t="s">
        <v>22320</v>
      </c>
      <c r="B3803" s="302" t="s">
        <v>25657</v>
      </c>
      <c r="C3803">
        <v>6</v>
      </c>
      <c r="D3803">
        <v>43</v>
      </c>
      <c r="E3803">
        <v>0.7</v>
      </c>
      <c r="F3803">
        <v>23.65</v>
      </c>
      <c r="G3803">
        <v>22.94</v>
      </c>
    </row>
    <row r="3804" spans="1:7">
      <c r="A3804" s="302" t="s">
        <v>22321</v>
      </c>
      <c r="B3804" s="302" t="s">
        <v>25658</v>
      </c>
      <c r="C3804">
        <v>6</v>
      </c>
      <c r="D3804">
        <v>43</v>
      </c>
      <c r="E3804">
        <v>0.7</v>
      </c>
      <c r="F3804">
        <v>22.45</v>
      </c>
      <c r="G3804">
        <v>21.78</v>
      </c>
    </row>
    <row r="3805" spans="1:7">
      <c r="A3805" s="302" t="s">
        <v>22322</v>
      </c>
      <c r="B3805" s="302" t="s">
        <v>25659</v>
      </c>
      <c r="C3805">
        <v>6</v>
      </c>
      <c r="D3805">
        <v>48</v>
      </c>
      <c r="E3805">
        <v>0.6</v>
      </c>
      <c r="F3805">
        <v>49.85</v>
      </c>
      <c r="G3805">
        <v>48.35</v>
      </c>
    </row>
    <row r="3806" spans="1:7">
      <c r="A3806" s="302" t="s">
        <v>22323</v>
      </c>
      <c r="B3806" s="302" t="s">
        <v>25660</v>
      </c>
      <c r="C3806">
        <v>6</v>
      </c>
      <c r="D3806">
        <v>48</v>
      </c>
      <c r="E3806">
        <v>0.7</v>
      </c>
      <c r="F3806">
        <v>59</v>
      </c>
      <c r="G3806">
        <v>59</v>
      </c>
    </row>
    <row r="3807" spans="1:7">
      <c r="A3807" s="302" t="s">
        <v>28023</v>
      </c>
      <c r="B3807" s="302" t="s">
        <v>28024</v>
      </c>
      <c r="C3807">
        <v>6</v>
      </c>
      <c r="D3807">
        <v>40</v>
      </c>
      <c r="E3807">
        <v>0.7</v>
      </c>
      <c r="F3807">
        <v>14.45</v>
      </c>
      <c r="G3807">
        <v>14.02</v>
      </c>
    </row>
    <row r="3808" spans="1:7">
      <c r="A3808" s="302" t="s">
        <v>28025</v>
      </c>
      <c r="B3808" s="302" t="s">
        <v>28026</v>
      </c>
      <c r="C3808">
        <v>6</v>
      </c>
      <c r="D3808">
        <v>40</v>
      </c>
      <c r="E3808">
        <v>0.7</v>
      </c>
      <c r="F3808">
        <v>10.95</v>
      </c>
      <c r="G3808">
        <v>10.62</v>
      </c>
    </row>
    <row r="3809" spans="1:7">
      <c r="A3809" s="302" t="s">
        <v>22324</v>
      </c>
      <c r="B3809" s="302" t="s">
        <v>25661</v>
      </c>
      <c r="C3809">
        <v>8</v>
      </c>
      <c r="D3809">
        <v>40</v>
      </c>
      <c r="E3809">
        <v>0.7</v>
      </c>
      <c r="F3809">
        <v>6.25</v>
      </c>
      <c r="G3809">
        <v>6.06</v>
      </c>
    </row>
    <row r="3810" spans="1:7">
      <c r="A3810" s="302" t="s">
        <v>22325</v>
      </c>
      <c r="B3810" s="302" t="s">
        <v>25662</v>
      </c>
      <c r="C3810">
        <v>6</v>
      </c>
      <c r="D3810">
        <v>41</v>
      </c>
      <c r="E3810">
        <v>0.7</v>
      </c>
      <c r="F3810">
        <v>12.75</v>
      </c>
      <c r="G3810">
        <v>12.37</v>
      </c>
    </row>
    <row r="3811" spans="1:7">
      <c r="A3811" s="302" t="s">
        <v>22326</v>
      </c>
      <c r="B3811" s="302" t="s">
        <v>25663</v>
      </c>
      <c r="C3811">
        <v>6</v>
      </c>
      <c r="D3811">
        <v>43</v>
      </c>
      <c r="E3811">
        <v>0.7</v>
      </c>
      <c r="F3811">
        <v>20.55</v>
      </c>
      <c r="G3811">
        <v>19.52</v>
      </c>
    </row>
    <row r="3812" spans="1:7">
      <c r="A3812" s="302" t="s">
        <v>22327</v>
      </c>
      <c r="B3812" s="302" t="s">
        <v>25664</v>
      </c>
      <c r="C3812">
        <v>6</v>
      </c>
      <c r="D3812">
        <v>43</v>
      </c>
      <c r="E3812">
        <v>0.7</v>
      </c>
      <c r="F3812">
        <v>21.95</v>
      </c>
      <c r="G3812">
        <v>21.29</v>
      </c>
    </row>
    <row r="3813" spans="1:7">
      <c r="A3813" s="302" t="s">
        <v>22328</v>
      </c>
      <c r="B3813" s="302" t="s">
        <v>25665</v>
      </c>
      <c r="C3813">
        <v>6</v>
      </c>
      <c r="D3813">
        <v>48</v>
      </c>
      <c r="E3813">
        <v>0.7</v>
      </c>
      <c r="F3813">
        <v>23</v>
      </c>
      <c r="G3813">
        <v>23</v>
      </c>
    </row>
    <row r="3814" spans="1:7">
      <c r="A3814" s="302" t="s">
        <v>22329</v>
      </c>
      <c r="B3814" s="302" t="s">
        <v>25666</v>
      </c>
      <c r="C3814">
        <v>6</v>
      </c>
      <c r="D3814">
        <v>47</v>
      </c>
      <c r="E3814">
        <v>0.5</v>
      </c>
      <c r="F3814">
        <v>16.45</v>
      </c>
      <c r="G3814">
        <v>15.96</v>
      </c>
    </row>
    <row r="3815" spans="1:7">
      <c r="A3815" s="302" t="s">
        <v>22330</v>
      </c>
      <c r="B3815" s="302" t="s">
        <v>25667</v>
      </c>
      <c r="C3815">
        <v>6</v>
      </c>
      <c r="D3815">
        <v>27</v>
      </c>
      <c r="E3815">
        <v>0.5</v>
      </c>
      <c r="F3815">
        <v>19.55</v>
      </c>
      <c r="G3815">
        <v>18.96</v>
      </c>
    </row>
    <row r="3816" spans="1:7">
      <c r="A3816" s="302" t="s">
        <v>22331</v>
      </c>
      <c r="B3816" s="302" t="s">
        <v>25668</v>
      </c>
      <c r="C3816">
        <v>6</v>
      </c>
      <c r="D3816">
        <v>40</v>
      </c>
      <c r="E3816">
        <v>0.7</v>
      </c>
      <c r="F3816">
        <v>15.75</v>
      </c>
      <c r="G3816">
        <v>15.28</v>
      </c>
    </row>
    <row r="3817" spans="1:7">
      <c r="A3817" s="302" t="s">
        <v>22332</v>
      </c>
      <c r="B3817" s="302" t="s">
        <v>25669</v>
      </c>
      <c r="C3817">
        <v>12</v>
      </c>
      <c r="D3817">
        <v>43</v>
      </c>
      <c r="E3817">
        <v>0.5</v>
      </c>
      <c r="F3817">
        <v>13</v>
      </c>
      <c r="G3817">
        <v>13</v>
      </c>
    </row>
    <row r="3818" spans="1:7">
      <c r="A3818" s="302" t="s">
        <v>22333</v>
      </c>
      <c r="B3818" s="302" t="s">
        <v>25670</v>
      </c>
      <c r="C3818">
        <v>6</v>
      </c>
      <c r="D3818">
        <v>43</v>
      </c>
      <c r="E3818">
        <v>0.7</v>
      </c>
      <c r="F3818">
        <v>18.45</v>
      </c>
      <c r="G3818">
        <v>17.899999999999999</v>
      </c>
    </row>
    <row r="3819" spans="1:7">
      <c r="A3819" s="302" t="s">
        <v>22334</v>
      </c>
      <c r="B3819" s="302" t="s">
        <v>25671</v>
      </c>
      <c r="C3819">
        <v>12</v>
      </c>
      <c r="D3819">
        <v>43</v>
      </c>
      <c r="E3819">
        <v>0.5</v>
      </c>
      <c r="F3819">
        <v>18.45</v>
      </c>
      <c r="G3819">
        <v>17.899999999999999</v>
      </c>
    </row>
    <row r="3820" spans="1:7">
      <c r="A3820" s="302" t="s">
        <v>22335</v>
      </c>
      <c r="B3820" s="302" t="s">
        <v>25672</v>
      </c>
      <c r="C3820">
        <v>6</v>
      </c>
      <c r="D3820">
        <v>46</v>
      </c>
      <c r="E3820">
        <v>0.7</v>
      </c>
      <c r="F3820">
        <v>19.75</v>
      </c>
      <c r="G3820">
        <v>19.16</v>
      </c>
    </row>
    <row r="3821" spans="1:7">
      <c r="A3821" s="302" t="s">
        <v>22336</v>
      </c>
      <c r="B3821" s="302" t="s">
        <v>25673</v>
      </c>
      <c r="C3821">
        <v>6</v>
      </c>
      <c r="D3821">
        <v>43</v>
      </c>
      <c r="E3821">
        <v>0.7</v>
      </c>
      <c r="F3821">
        <v>18.75</v>
      </c>
      <c r="G3821">
        <v>18.190000000000001</v>
      </c>
    </row>
    <row r="3822" spans="1:7">
      <c r="A3822" s="302" t="s">
        <v>22337</v>
      </c>
      <c r="B3822" s="302" t="s">
        <v>25674</v>
      </c>
      <c r="C3822">
        <v>6</v>
      </c>
      <c r="D3822">
        <v>48</v>
      </c>
      <c r="E3822">
        <v>0.7</v>
      </c>
      <c r="F3822">
        <v>19.75</v>
      </c>
      <c r="G3822">
        <v>19.16</v>
      </c>
    </row>
    <row r="3823" spans="1:7">
      <c r="A3823" s="302" t="s">
        <v>22338</v>
      </c>
      <c r="B3823" s="302" t="s">
        <v>25675</v>
      </c>
      <c r="C3823">
        <v>6</v>
      </c>
      <c r="D3823">
        <v>20</v>
      </c>
      <c r="E3823">
        <v>0.7</v>
      </c>
      <c r="F3823">
        <v>10.85</v>
      </c>
      <c r="G3823">
        <v>10.52</v>
      </c>
    </row>
    <row r="3824" spans="1:7">
      <c r="A3824" s="302" t="s">
        <v>22339</v>
      </c>
      <c r="B3824" s="302" t="s">
        <v>25676</v>
      </c>
      <c r="C3824">
        <v>6</v>
      </c>
      <c r="D3824">
        <v>40</v>
      </c>
      <c r="E3824">
        <v>0.7</v>
      </c>
      <c r="F3824">
        <v>13.15</v>
      </c>
      <c r="G3824">
        <v>12.76</v>
      </c>
    </row>
    <row r="3825" spans="1:7">
      <c r="A3825" s="302" t="s">
        <v>22340</v>
      </c>
      <c r="B3825" s="302" t="s">
        <v>25677</v>
      </c>
      <c r="C3825">
        <v>6</v>
      </c>
      <c r="D3825">
        <v>37.5</v>
      </c>
      <c r="E3825">
        <v>0.7</v>
      </c>
      <c r="F3825">
        <v>7.75</v>
      </c>
      <c r="G3825">
        <v>7.52</v>
      </c>
    </row>
    <row r="3826" spans="1:7">
      <c r="A3826" s="302" t="s">
        <v>22341</v>
      </c>
      <c r="B3826" s="302" t="s">
        <v>25678</v>
      </c>
      <c r="C3826">
        <v>6</v>
      </c>
      <c r="D3826">
        <v>35</v>
      </c>
      <c r="E3826">
        <v>0.5</v>
      </c>
      <c r="F3826">
        <v>6.95</v>
      </c>
      <c r="G3826">
        <v>6.74</v>
      </c>
    </row>
    <row r="3827" spans="1:7">
      <c r="A3827" s="302" t="s">
        <v>22342</v>
      </c>
      <c r="B3827" s="302" t="s">
        <v>25679</v>
      </c>
      <c r="C3827">
        <v>6</v>
      </c>
      <c r="D3827">
        <v>43</v>
      </c>
      <c r="E3827">
        <v>0.7</v>
      </c>
      <c r="F3827">
        <v>19.649999999999999</v>
      </c>
      <c r="G3827">
        <v>19.059999999999999</v>
      </c>
    </row>
    <row r="3828" spans="1:7">
      <c r="A3828" s="302" t="s">
        <v>22343</v>
      </c>
      <c r="B3828" s="302" t="s">
        <v>25680</v>
      </c>
      <c r="C3828">
        <v>6</v>
      </c>
      <c r="D3828">
        <v>42</v>
      </c>
      <c r="E3828">
        <v>0.7</v>
      </c>
      <c r="F3828">
        <v>11</v>
      </c>
      <c r="G3828">
        <v>11</v>
      </c>
    </row>
    <row r="3829" spans="1:7">
      <c r="A3829" s="302" t="s">
        <v>22344</v>
      </c>
      <c r="B3829" s="302" t="s">
        <v>25681</v>
      </c>
      <c r="C3829">
        <v>6</v>
      </c>
      <c r="D3829">
        <v>42</v>
      </c>
      <c r="E3829">
        <v>1</v>
      </c>
      <c r="F3829">
        <v>14.95</v>
      </c>
      <c r="G3829">
        <v>14.5</v>
      </c>
    </row>
    <row r="3830" spans="1:7">
      <c r="A3830" s="302" t="s">
        <v>22345</v>
      </c>
      <c r="B3830" s="302" t="s">
        <v>25682</v>
      </c>
      <c r="C3830">
        <v>6</v>
      </c>
      <c r="D3830">
        <v>40</v>
      </c>
      <c r="E3830">
        <v>0.7</v>
      </c>
      <c r="F3830">
        <v>9.4499999999999993</v>
      </c>
      <c r="G3830">
        <v>9.17</v>
      </c>
    </row>
    <row r="3831" spans="1:7">
      <c r="A3831" s="302" t="s">
        <v>28027</v>
      </c>
      <c r="B3831" s="302" t="s">
        <v>28028</v>
      </c>
      <c r="C3831">
        <v>6</v>
      </c>
      <c r="D3831">
        <v>40</v>
      </c>
      <c r="E3831">
        <v>0.7</v>
      </c>
      <c r="F3831">
        <v>11.95</v>
      </c>
      <c r="G3831">
        <v>11.59</v>
      </c>
    </row>
    <row r="3832" spans="1:7">
      <c r="A3832" s="302" t="s">
        <v>22346</v>
      </c>
      <c r="B3832" s="302" t="s">
        <v>25683</v>
      </c>
      <c r="C3832">
        <v>6</v>
      </c>
      <c r="D3832">
        <v>37.5</v>
      </c>
      <c r="E3832">
        <v>1</v>
      </c>
      <c r="F3832">
        <v>6.65</v>
      </c>
      <c r="G3832">
        <v>6.45</v>
      </c>
    </row>
    <row r="3833" spans="1:7">
      <c r="A3833" s="302" t="s">
        <v>22347</v>
      </c>
      <c r="B3833" s="302" t="s">
        <v>25684</v>
      </c>
      <c r="C3833">
        <v>6</v>
      </c>
      <c r="D3833">
        <v>42</v>
      </c>
      <c r="E3833">
        <v>1</v>
      </c>
      <c r="F3833">
        <v>7.25</v>
      </c>
      <c r="G3833">
        <v>7.03</v>
      </c>
    </row>
    <row r="3834" spans="1:7">
      <c r="A3834" s="302" t="s">
        <v>28029</v>
      </c>
      <c r="B3834" s="302" t="s">
        <v>28030</v>
      </c>
      <c r="C3834">
        <v>120</v>
      </c>
      <c r="D3834">
        <v>20</v>
      </c>
      <c r="E3834">
        <v>0.05</v>
      </c>
      <c r="F3834">
        <v>1.95</v>
      </c>
      <c r="G3834">
        <v>1.89</v>
      </c>
    </row>
    <row r="3835" spans="1:7">
      <c r="A3835" s="302" t="s">
        <v>22348</v>
      </c>
      <c r="B3835" s="302" t="s">
        <v>25685</v>
      </c>
      <c r="C3835">
        <v>6</v>
      </c>
      <c r="D3835">
        <v>17</v>
      </c>
      <c r="E3835">
        <v>0.7</v>
      </c>
      <c r="F3835">
        <v>9</v>
      </c>
      <c r="G3835">
        <v>9</v>
      </c>
    </row>
    <row r="3836" spans="1:7">
      <c r="A3836" s="302" t="s">
        <v>22349</v>
      </c>
      <c r="B3836" s="302" t="s">
        <v>25686</v>
      </c>
      <c r="C3836">
        <v>6</v>
      </c>
      <c r="D3836">
        <v>40</v>
      </c>
      <c r="E3836">
        <v>0.7</v>
      </c>
      <c r="F3836">
        <v>10.95</v>
      </c>
      <c r="G3836">
        <v>10.62</v>
      </c>
    </row>
    <row r="3837" spans="1:7">
      <c r="A3837" s="302" t="s">
        <v>22350</v>
      </c>
      <c r="B3837" s="302" t="s">
        <v>25687</v>
      </c>
      <c r="C3837">
        <v>12</v>
      </c>
      <c r="D3837">
        <v>50</v>
      </c>
      <c r="E3837">
        <v>0.7</v>
      </c>
      <c r="F3837">
        <v>7.25</v>
      </c>
      <c r="G3837">
        <v>7.03</v>
      </c>
    </row>
    <row r="3838" spans="1:7">
      <c r="A3838" s="302" t="s">
        <v>22351</v>
      </c>
      <c r="B3838" s="302" t="s">
        <v>25688</v>
      </c>
      <c r="C3838">
        <v>6</v>
      </c>
      <c r="D3838">
        <v>54.4</v>
      </c>
      <c r="E3838">
        <v>0.7</v>
      </c>
      <c r="F3838">
        <v>37.15</v>
      </c>
      <c r="G3838">
        <v>35.29</v>
      </c>
    </row>
    <row r="3839" spans="1:7">
      <c r="A3839" s="302" t="s">
        <v>22352</v>
      </c>
      <c r="B3839" s="302" t="s">
        <v>25689</v>
      </c>
      <c r="C3839">
        <v>3</v>
      </c>
      <c r="D3839">
        <v>46.8</v>
      </c>
      <c r="E3839">
        <v>0.7</v>
      </c>
      <c r="F3839">
        <v>115.85</v>
      </c>
      <c r="G3839">
        <v>112.37</v>
      </c>
    </row>
    <row r="3840" spans="1:7">
      <c r="A3840" s="302" t="s">
        <v>22353</v>
      </c>
      <c r="B3840" s="302" t="s">
        <v>25690</v>
      </c>
      <c r="C3840">
        <v>6</v>
      </c>
      <c r="D3840">
        <v>48</v>
      </c>
      <c r="E3840">
        <v>1</v>
      </c>
      <c r="F3840">
        <v>21.25</v>
      </c>
      <c r="G3840">
        <v>20.61</v>
      </c>
    </row>
    <row r="3841" spans="1:7">
      <c r="A3841" s="302" t="s">
        <v>22354</v>
      </c>
      <c r="B3841" s="302" t="s">
        <v>25691</v>
      </c>
      <c r="C3841">
        <v>1</v>
      </c>
      <c r="D3841">
        <v>46.8</v>
      </c>
      <c r="E3841">
        <v>4.5</v>
      </c>
      <c r="F3841">
        <v>126.05</v>
      </c>
      <c r="G3841">
        <v>122.27</v>
      </c>
    </row>
    <row r="3842" spans="1:7">
      <c r="A3842" s="302" t="s">
        <v>28031</v>
      </c>
      <c r="B3842" s="302" t="s">
        <v>28032</v>
      </c>
      <c r="C3842">
        <v>3</v>
      </c>
      <c r="D3842">
        <v>46.8</v>
      </c>
      <c r="E3842">
        <v>0.7</v>
      </c>
      <c r="F3842">
        <v>59</v>
      </c>
      <c r="G3842">
        <v>59</v>
      </c>
    </row>
    <row r="3843" spans="1:7">
      <c r="A3843" s="302" t="s">
        <v>22355</v>
      </c>
      <c r="B3843" s="302" t="s">
        <v>25692</v>
      </c>
      <c r="C3843">
        <v>6</v>
      </c>
      <c r="D3843">
        <v>46.8</v>
      </c>
      <c r="E3843">
        <v>0.7</v>
      </c>
      <c r="F3843">
        <v>18.95</v>
      </c>
      <c r="G3843">
        <v>18.95</v>
      </c>
    </row>
    <row r="3844" spans="1:7">
      <c r="A3844" s="302" t="s">
        <v>22356</v>
      </c>
      <c r="B3844" s="302" t="s">
        <v>25693</v>
      </c>
      <c r="C3844">
        <v>6</v>
      </c>
      <c r="D3844">
        <v>54.9</v>
      </c>
      <c r="E3844">
        <v>0.7</v>
      </c>
      <c r="F3844">
        <v>35.25</v>
      </c>
      <c r="G3844">
        <v>34.19</v>
      </c>
    </row>
    <row r="3845" spans="1:7">
      <c r="A3845" s="302" t="s">
        <v>22357</v>
      </c>
      <c r="B3845" s="302" t="s">
        <v>25694</v>
      </c>
      <c r="C3845">
        <v>6</v>
      </c>
      <c r="D3845">
        <v>50</v>
      </c>
      <c r="E3845">
        <v>0.7</v>
      </c>
      <c r="F3845">
        <v>47.15</v>
      </c>
      <c r="G3845">
        <v>45.74</v>
      </c>
    </row>
    <row r="3846" spans="1:7">
      <c r="A3846" s="302" t="s">
        <v>22358</v>
      </c>
      <c r="B3846" s="302" t="s">
        <v>25695</v>
      </c>
      <c r="C3846">
        <v>6</v>
      </c>
      <c r="D3846">
        <v>35</v>
      </c>
      <c r="E3846">
        <v>0.7</v>
      </c>
      <c r="F3846">
        <v>9.25</v>
      </c>
      <c r="G3846">
        <v>8.9700000000000006</v>
      </c>
    </row>
    <row r="3847" spans="1:7">
      <c r="A3847" s="302" t="s">
        <v>22359</v>
      </c>
      <c r="B3847" s="302" t="s">
        <v>25696</v>
      </c>
      <c r="C3847">
        <v>12</v>
      </c>
      <c r="D3847">
        <v>40</v>
      </c>
      <c r="E3847">
        <v>1</v>
      </c>
      <c r="F3847">
        <v>10.15</v>
      </c>
      <c r="G3847">
        <v>9.85</v>
      </c>
    </row>
    <row r="3848" spans="1:7">
      <c r="A3848" s="302" t="s">
        <v>22360</v>
      </c>
      <c r="B3848" s="302" t="s">
        <v>25697</v>
      </c>
      <c r="C3848">
        <v>6</v>
      </c>
      <c r="D3848">
        <v>46.3</v>
      </c>
      <c r="E3848">
        <v>0.7</v>
      </c>
      <c r="F3848">
        <v>24.25</v>
      </c>
      <c r="G3848">
        <v>23.52</v>
      </c>
    </row>
    <row r="3849" spans="1:7">
      <c r="A3849" s="302" t="s">
        <v>22361</v>
      </c>
      <c r="B3849" s="302" t="s">
        <v>25698</v>
      </c>
      <c r="C3849">
        <v>6</v>
      </c>
      <c r="D3849">
        <v>46.3</v>
      </c>
      <c r="E3849">
        <v>0.7</v>
      </c>
      <c r="F3849">
        <v>115.85</v>
      </c>
      <c r="G3849">
        <v>112.37</v>
      </c>
    </row>
    <row r="3850" spans="1:7">
      <c r="A3850" s="302" t="s">
        <v>22362</v>
      </c>
      <c r="B3850" s="302" t="s">
        <v>25699</v>
      </c>
      <c r="C3850">
        <v>6</v>
      </c>
      <c r="D3850">
        <v>46.3</v>
      </c>
      <c r="E3850">
        <v>0.7</v>
      </c>
      <c r="F3850">
        <v>115</v>
      </c>
      <c r="G3850">
        <v>115</v>
      </c>
    </row>
    <row r="3851" spans="1:7">
      <c r="A3851" s="302" t="s">
        <v>22363</v>
      </c>
      <c r="B3851" s="302" t="s">
        <v>25700</v>
      </c>
      <c r="C3851">
        <v>6</v>
      </c>
      <c r="D3851">
        <v>46.3</v>
      </c>
      <c r="E3851">
        <v>0.7</v>
      </c>
      <c r="F3851">
        <v>255.85</v>
      </c>
      <c r="G3851">
        <v>248.17</v>
      </c>
    </row>
    <row r="3852" spans="1:7">
      <c r="A3852" s="302" t="s">
        <v>22364</v>
      </c>
      <c r="B3852" s="302" t="s">
        <v>25701</v>
      </c>
      <c r="C3852">
        <v>6</v>
      </c>
      <c r="D3852">
        <v>46.3</v>
      </c>
      <c r="E3852">
        <v>0.7</v>
      </c>
      <c r="F3852">
        <v>233.15</v>
      </c>
      <c r="G3852">
        <v>221.49</v>
      </c>
    </row>
    <row r="3853" spans="1:7">
      <c r="A3853" s="302" t="s">
        <v>22365</v>
      </c>
      <c r="B3853" s="302" t="s">
        <v>25702</v>
      </c>
      <c r="C3853">
        <v>6</v>
      </c>
      <c r="D3853">
        <v>48.1</v>
      </c>
      <c r="E3853">
        <v>0.7</v>
      </c>
      <c r="F3853">
        <v>244.95</v>
      </c>
      <c r="G3853">
        <v>237.6</v>
      </c>
    </row>
    <row r="3854" spans="1:7">
      <c r="A3854" s="302" t="s">
        <v>22366</v>
      </c>
      <c r="B3854" s="302" t="s">
        <v>25703</v>
      </c>
      <c r="C3854">
        <v>6</v>
      </c>
      <c r="D3854">
        <v>40</v>
      </c>
      <c r="E3854">
        <v>0.7</v>
      </c>
      <c r="F3854">
        <v>39.85</v>
      </c>
      <c r="G3854">
        <v>39.85</v>
      </c>
    </row>
    <row r="3855" spans="1:7">
      <c r="A3855" s="302" t="s">
        <v>28033</v>
      </c>
      <c r="B3855" s="302" t="s">
        <v>28034</v>
      </c>
      <c r="C3855">
        <v>6</v>
      </c>
      <c r="D3855">
        <v>40</v>
      </c>
      <c r="E3855">
        <v>0.7</v>
      </c>
      <c r="F3855">
        <v>22.85</v>
      </c>
      <c r="G3855">
        <v>22.85</v>
      </c>
    </row>
    <row r="3856" spans="1:7">
      <c r="A3856" s="302" t="s">
        <v>22367</v>
      </c>
      <c r="B3856" s="302" t="s">
        <v>25704</v>
      </c>
      <c r="C3856">
        <v>6</v>
      </c>
      <c r="D3856">
        <v>43</v>
      </c>
      <c r="E3856">
        <v>0.7</v>
      </c>
      <c r="F3856">
        <v>33</v>
      </c>
      <c r="G3856">
        <v>33</v>
      </c>
    </row>
    <row r="3857" spans="1:7">
      <c r="A3857" s="302" t="s">
        <v>22368</v>
      </c>
      <c r="B3857" s="302" t="s">
        <v>28035</v>
      </c>
      <c r="C3857">
        <v>6</v>
      </c>
      <c r="D3857">
        <v>43</v>
      </c>
      <c r="E3857">
        <v>0.7</v>
      </c>
      <c r="F3857">
        <v>15.85</v>
      </c>
      <c r="G3857">
        <v>15.85</v>
      </c>
    </row>
    <row r="3858" spans="1:7">
      <c r="A3858" s="302" t="s">
        <v>22369</v>
      </c>
      <c r="B3858" s="302" t="s">
        <v>25705</v>
      </c>
      <c r="C3858">
        <v>6</v>
      </c>
      <c r="D3858">
        <v>47</v>
      </c>
      <c r="E3858">
        <v>0.7</v>
      </c>
      <c r="F3858">
        <v>15</v>
      </c>
      <c r="G3858">
        <v>15</v>
      </c>
    </row>
    <row r="3859" spans="1:7">
      <c r="A3859" s="302" t="s">
        <v>22370</v>
      </c>
      <c r="B3859" s="302" t="s">
        <v>25706</v>
      </c>
      <c r="C3859">
        <v>6</v>
      </c>
      <c r="D3859">
        <v>40</v>
      </c>
      <c r="E3859">
        <v>0.5</v>
      </c>
      <c r="F3859">
        <v>17</v>
      </c>
      <c r="G3859">
        <v>17</v>
      </c>
    </row>
    <row r="3860" spans="1:7">
      <c r="A3860" s="302" t="s">
        <v>22371</v>
      </c>
      <c r="B3860" s="302" t="s">
        <v>25707</v>
      </c>
      <c r="C3860">
        <v>6</v>
      </c>
      <c r="D3860">
        <v>40</v>
      </c>
      <c r="E3860">
        <v>0.5</v>
      </c>
      <c r="F3860">
        <v>16.5</v>
      </c>
      <c r="G3860">
        <v>16.5</v>
      </c>
    </row>
    <row r="3861" spans="1:7">
      <c r="A3861" s="302" t="s">
        <v>22372</v>
      </c>
      <c r="B3861" s="302" t="s">
        <v>25708</v>
      </c>
      <c r="C3861">
        <v>6</v>
      </c>
      <c r="D3861">
        <v>50</v>
      </c>
      <c r="E3861">
        <v>0.5</v>
      </c>
      <c r="F3861">
        <v>24</v>
      </c>
      <c r="G3861">
        <v>24</v>
      </c>
    </row>
    <row r="3862" spans="1:7">
      <c r="A3862" s="302" t="s">
        <v>28036</v>
      </c>
      <c r="B3862" s="302" t="s">
        <v>28037</v>
      </c>
      <c r="C3862">
        <v>6</v>
      </c>
      <c r="D3862">
        <v>50</v>
      </c>
      <c r="E3862">
        <v>0.5</v>
      </c>
      <c r="F3862">
        <v>28.55</v>
      </c>
      <c r="G3862">
        <v>27.69</v>
      </c>
    </row>
    <row r="3863" spans="1:7">
      <c r="A3863" s="302" t="s">
        <v>22373</v>
      </c>
      <c r="B3863" s="302" t="s">
        <v>25709</v>
      </c>
      <c r="C3863">
        <v>6</v>
      </c>
      <c r="D3863">
        <v>40</v>
      </c>
      <c r="E3863">
        <v>0.5</v>
      </c>
      <c r="F3863">
        <v>21</v>
      </c>
      <c r="G3863">
        <v>21</v>
      </c>
    </row>
    <row r="3864" spans="1:7">
      <c r="A3864" s="302" t="s">
        <v>22374</v>
      </c>
      <c r="B3864" s="302" t="s">
        <v>25710</v>
      </c>
      <c r="C3864">
        <v>6</v>
      </c>
      <c r="D3864">
        <v>40</v>
      </c>
      <c r="E3864">
        <v>0.7</v>
      </c>
      <c r="F3864">
        <v>25.85</v>
      </c>
      <c r="G3864">
        <v>24.56</v>
      </c>
    </row>
    <row r="3865" spans="1:7">
      <c r="A3865" s="302" t="s">
        <v>22375</v>
      </c>
      <c r="B3865" s="302" t="s">
        <v>25711</v>
      </c>
      <c r="C3865">
        <v>6</v>
      </c>
      <c r="D3865">
        <v>43</v>
      </c>
      <c r="E3865">
        <v>0.7</v>
      </c>
      <c r="F3865">
        <v>16</v>
      </c>
      <c r="G3865">
        <v>16</v>
      </c>
    </row>
    <row r="3866" spans="1:7">
      <c r="A3866" s="302" t="s">
        <v>22376</v>
      </c>
      <c r="B3866" s="302" t="s">
        <v>25712</v>
      </c>
      <c r="C3866">
        <v>6</v>
      </c>
      <c r="D3866">
        <v>40</v>
      </c>
      <c r="E3866">
        <v>0.7</v>
      </c>
      <c r="F3866">
        <v>16</v>
      </c>
      <c r="G3866">
        <v>16</v>
      </c>
    </row>
    <row r="3867" spans="1:7">
      <c r="A3867" s="302" t="s">
        <v>28038</v>
      </c>
      <c r="B3867" s="302" t="s">
        <v>28039</v>
      </c>
      <c r="C3867">
        <v>6</v>
      </c>
      <c r="D3867">
        <v>46</v>
      </c>
      <c r="E3867">
        <v>0.7</v>
      </c>
      <c r="F3867">
        <v>38.450000000000003</v>
      </c>
      <c r="G3867">
        <v>37.299999999999997</v>
      </c>
    </row>
    <row r="3868" spans="1:7">
      <c r="A3868" s="302" t="s">
        <v>22377</v>
      </c>
      <c r="B3868" s="302" t="s">
        <v>25713</v>
      </c>
      <c r="C3868">
        <v>6</v>
      </c>
      <c r="D3868">
        <v>46</v>
      </c>
      <c r="E3868">
        <v>0.7</v>
      </c>
      <c r="F3868">
        <v>45.45</v>
      </c>
      <c r="G3868">
        <v>44.09</v>
      </c>
    </row>
    <row r="3869" spans="1:7">
      <c r="A3869" s="302" t="s">
        <v>28040</v>
      </c>
      <c r="B3869" s="302" t="s">
        <v>28041</v>
      </c>
      <c r="C3869">
        <v>6</v>
      </c>
      <c r="D3869">
        <v>46</v>
      </c>
      <c r="E3869">
        <v>0.7</v>
      </c>
      <c r="F3869">
        <v>62.95</v>
      </c>
      <c r="G3869">
        <v>61.06</v>
      </c>
    </row>
    <row r="3870" spans="1:7">
      <c r="A3870" s="302" t="s">
        <v>22378</v>
      </c>
      <c r="B3870" s="302" t="s">
        <v>25714</v>
      </c>
      <c r="C3870">
        <v>6</v>
      </c>
      <c r="D3870">
        <v>46</v>
      </c>
      <c r="E3870">
        <v>0.7</v>
      </c>
      <c r="F3870">
        <v>19.95</v>
      </c>
      <c r="G3870">
        <v>19.350000000000001</v>
      </c>
    </row>
    <row r="3871" spans="1:7">
      <c r="A3871" s="302" t="s">
        <v>28042</v>
      </c>
      <c r="B3871" s="302" t="s">
        <v>28043</v>
      </c>
      <c r="C3871">
        <v>6</v>
      </c>
      <c r="D3871">
        <v>46</v>
      </c>
      <c r="E3871">
        <v>0.7</v>
      </c>
      <c r="F3871">
        <v>36.75</v>
      </c>
      <c r="G3871">
        <v>35.65</v>
      </c>
    </row>
    <row r="3872" spans="1:7">
      <c r="A3872" s="302" t="s">
        <v>28044</v>
      </c>
      <c r="B3872" s="302" t="s">
        <v>28045</v>
      </c>
      <c r="C3872">
        <v>6</v>
      </c>
      <c r="D3872">
        <v>46</v>
      </c>
      <c r="E3872">
        <v>0.7</v>
      </c>
      <c r="F3872">
        <v>19.850000000000001</v>
      </c>
      <c r="G3872">
        <v>19.25</v>
      </c>
    </row>
    <row r="3873" spans="1:7">
      <c r="A3873" s="302" t="s">
        <v>22379</v>
      </c>
      <c r="B3873" s="302" t="s">
        <v>25715</v>
      </c>
      <c r="C3873">
        <v>4</v>
      </c>
      <c r="D3873">
        <v>46</v>
      </c>
      <c r="E3873">
        <v>0.7</v>
      </c>
      <c r="F3873">
        <v>134.85</v>
      </c>
      <c r="G3873">
        <v>130.80000000000001</v>
      </c>
    </row>
    <row r="3874" spans="1:7">
      <c r="A3874" s="302" t="s">
        <v>22380</v>
      </c>
      <c r="B3874" s="302" t="s">
        <v>25716</v>
      </c>
      <c r="C3874">
        <v>6</v>
      </c>
      <c r="D3874">
        <v>43</v>
      </c>
      <c r="E3874">
        <v>0.7</v>
      </c>
      <c r="F3874">
        <v>18.649999999999999</v>
      </c>
      <c r="G3874">
        <v>18.09</v>
      </c>
    </row>
    <row r="3875" spans="1:7">
      <c r="A3875" s="302" t="s">
        <v>22381</v>
      </c>
      <c r="B3875" s="302" t="s">
        <v>25717</v>
      </c>
      <c r="C3875">
        <v>30</v>
      </c>
      <c r="D3875">
        <v>40</v>
      </c>
      <c r="E3875">
        <v>0.15</v>
      </c>
      <c r="F3875">
        <v>13</v>
      </c>
      <c r="G3875">
        <v>13</v>
      </c>
    </row>
    <row r="3876" spans="1:7">
      <c r="A3876" s="302" t="s">
        <v>22382</v>
      </c>
      <c r="B3876" s="302" t="s">
        <v>25718</v>
      </c>
      <c r="C3876">
        <v>6</v>
      </c>
      <c r="D3876">
        <v>40</v>
      </c>
      <c r="E3876">
        <v>0.7</v>
      </c>
      <c r="F3876">
        <v>17.45</v>
      </c>
      <c r="G3876">
        <v>17.45</v>
      </c>
    </row>
    <row r="3877" spans="1:7">
      <c r="A3877" s="302" t="s">
        <v>22383</v>
      </c>
      <c r="B3877" s="302" t="s">
        <v>25719</v>
      </c>
      <c r="C3877">
        <v>4</v>
      </c>
      <c r="D3877">
        <v>40</v>
      </c>
      <c r="E3877">
        <v>0.7</v>
      </c>
      <c r="F3877">
        <v>72.849999999999994</v>
      </c>
      <c r="G3877">
        <v>70.66</v>
      </c>
    </row>
    <row r="3878" spans="1:7">
      <c r="A3878" s="302" t="s">
        <v>22384</v>
      </c>
      <c r="B3878" s="302" t="s">
        <v>25720</v>
      </c>
      <c r="C3878">
        <v>6</v>
      </c>
      <c r="D3878">
        <v>43</v>
      </c>
      <c r="E3878">
        <v>0.7</v>
      </c>
      <c r="F3878">
        <v>47.85</v>
      </c>
      <c r="G3878">
        <v>46.41</v>
      </c>
    </row>
    <row r="3879" spans="1:7">
      <c r="A3879" s="302" t="s">
        <v>22385</v>
      </c>
      <c r="B3879" s="302" t="s">
        <v>25721</v>
      </c>
      <c r="C3879">
        <v>6</v>
      </c>
      <c r="D3879">
        <v>40</v>
      </c>
      <c r="E3879">
        <v>0.7</v>
      </c>
      <c r="F3879">
        <v>23.95</v>
      </c>
      <c r="G3879">
        <v>23.23</v>
      </c>
    </row>
    <row r="3880" spans="1:7">
      <c r="A3880" s="302" t="s">
        <v>22386</v>
      </c>
      <c r="B3880" s="302" t="s">
        <v>25722</v>
      </c>
      <c r="C3880">
        <v>6</v>
      </c>
      <c r="D3880">
        <v>40</v>
      </c>
      <c r="E3880">
        <v>0.7</v>
      </c>
      <c r="F3880">
        <v>16.5</v>
      </c>
      <c r="G3880">
        <v>16.5</v>
      </c>
    </row>
    <row r="3881" spans="1:7">
      <c r="A3881" s="302" t="s">
        <v>22387</v>
      </c>
      <c r="B3881" s="302" t="s">
        <v>25723</v>
      </c>
      <c r="C3881">
        <v>6</v>
      </c>
      <c r="D3881">
        <v>40</v>
      </c>
      <c r="E3881">
        <v>1</v>
      </c>
      <c r="F3881">
        <v>18.5</v>
      </c>
      <c r="G3881">
        <v>18.5</v>
      </c>
    </row>
    <row r="3882" spans="1:7">
      <c r="A3882" s="302" t="s">
        <v>22388</v>
      </c>
      <c r="B3882" s="302" t="s">
        <v>25724</v>
      </c>
      <c r="C3882">
        <v>6</v>
      </c>
      <c r="D3882">
        <v>40</v>
      </c>
      <c r="E3882">
        <v>1</v>
      </c>
      <c r="F3882">
        <v>18</v>
      </c>
      <c r="G3882">
        <v>18</v>
      </c>
    </row>
    <row r="3883" spans="1:7">
      <c r="A3883" s="302" t="s">
        <v>22389</v>
      </c>
      <c r="B3883" s="302" t="s">
        <v>25725</v>
      </c>
      <c r="C3883">
        <v>6</v>
      </c>
      <c r="D3883">
        <v>52</v>
      </c>
      <c r="E3883">
        <v>0.7</v>
      </c>
      <c r="F3883">
        <v>21.85</v>
      </c>
      <c r="G3883">
        <v>21.19</v>
      </c>
    </row>
    <row r="3884" spans="1:7">
      <c r="A3884" s="302" t="s">
        <v>22390</v>
      </c>
      <c r="B3884" s="302" t="s">
        <v>25726</v>
      </c>
      <c r="C3884">
        <v>6</v>
      </c>
      <c r="D3884">
        <v>46</v>
      </c>
      <c r="E3884">
        <v>0.7</v>
      </c>
      <c r="F3884">
        <v>29.25</v>
      </c>
      <c r="G3884">
        <v>28.37</v>
      </c>
    </row>
    <row r="3885" spans="1:7">
      <c r="A3885" s="302" t="s">
        <v>28046</v>
      </c>
      <c r="B3885" s="302" t="s">
        <v>28047</v>
      </c>
      <c r="C3885">
        <v>6</v>
      </c>
      <c r="D3885">
        <v>38</v>
      </c>
      <c r="E3885">
        <v>0.7</v>
      </c>
      <c r="F3885">
        <v>60.85</v>
      </c>
      <c r="G3885">
        <v>59.02</v>
      </c>
    </row>
    <row r="3886" spans="1:7">
      <c r="A3886" s="302" t="s">
        <v>22391</v>
      </c>
      <c r="B3886" s="302" t="s">
        <v>25727</v>
      </c>
      <c r="C3886">
        <v>6</v>
      </c>
      <c r="D3886">
        <v>50</v>
      </c>
      <c r="E3886">
        <v>0.7</v>
      </c>
      <c r="F3886">
        <v>15.25</v>
      </c>
      <c r="G3886">
        <v>14.79</v>
      </c>
    </row>
    <row r="3887" spans="1:7">
      <c r="A3887" s="302" t="s">
        <v>22392</v>
      </c>
      <c r="B3887" s="302" t="s">
        <v>25728</v>
      </c>
      <c r="C3887">
        <v>6</v>
      </c>
      <c r="D3887">
        <v>50</v>
      </c>
      <c r="E3887">
        <v>0.7</v>
      </c>
      <c r="F3887">
        <v>17.45</v>
      </c>
      <c r="G3887">
        <v>16.93</v>
      </c>
    </row>
    <row r="3888" spans="1:7">
      <c r="A3888" s="302" t="s">
        <v>22393</v>
      </c>
      <c r="B3888" s="302" t="s">
        <v>25729</v>
      </c>
      <c r="C3888">
        <v>6</v>
      </c>
      <c r="D3888">
        <v>40</v>
      </c>
      <c r="E3888">
        <v>0.7</v>
      </c>
      <c r="F3888">
        <v>22.55</v>
      </c>
      <c r="G3888">
        <v>21.87</v>
      </c>
    </row>
    <row r="3889" spans="1:7">
      <c r="A3889" s="302" t="s">
        <v>22394</v>
      </c>
      <c r="B3889" s="302" t="s">
        <v>25730</v>
      </c>
      <c r="C3889">
        <v>6</v>
      </c>
      <c r="D3889">
        <v>45</v>
      </c>
      <c r="E3889">
        <v>0.7</v>
      </c>
      <c r="F3889">
        <v>22.55</v>
      </c>
      <c r="G3889">
        <v>21.87</v>
      </c>
    </row>
    <row r="3890" spans="1:7">
      <c r="A3890" s="302" t="s">
        <v>22395</v>
      </c>
      <c r="B3890" s="302" t="s">
        <v>25731</v>
      </c>
      <c r="C3890">
        <v>6</v>
      </c>
      <c r="D3890">
        <v>40</v>
      </c>
      <c r="E3890">
        <v>0.7</v>
      </c>
      <c r="F3890">
        <v>4</v>
      </c>
      <c r="G3890">
        <v>4</v>
      </c>
    </row>
    <row r="3891" spans="1:7">
      <c r="A3891" s="302" t="s">
        <v>22396</v>
      </c>
      <c r="B3891" s="302" t="s">
        <v>25732</v>
      </c>
      <c r="C3891">
        <v>6</v>
      </c>
      <c r="D3891">
        <v>48</v>
      </c>
      <c r="E3891">
        <v>0.7</v>
      </c>
      <c r="F3891">
        <v>10</v>
      </c>
      <c r="G3891">
        <v>10</v>
      </c>
    </row>
    <row r="3892" spans="1:7">
      <c r="A3892" s="302" t="s">
        <v>22397</v>
      </c>
      <c r="B3892" s="302" t="s">
        <v>25733</v>
      </c>
      <c r="C3892">
        <v>6</v>
      </c>
      <c r="D3892">
        <v>42</v>
      </c>
      <c r="E3892">
        <v>0.7</v>
      </c>
      <c r="F3892">
        <v>38.450000000000003</v>
      </c>
      <c r="G3892">
        <v>37.299999999999997</v>
      </c>
    </row>
    <row r="3893" spans="1:7">
      <c r="A3893" s="302" t="s">
        <v>22398</v>
      </c>
      <c r="B3893" s="302" t="s">
        <v>25734</v>
      </c>
      <c r="C3893">
        <v>6</v>
      </c>
      <c r="D3893">
        <v>40</v>
      </c>
      <c r="E3893">
        <v>0.7</v>
      </c>
      <c r="F3893">
        <v>13.85</v>
      </c>
      <c r="G3893">
        <v>13.43</v>
      </c>
    </row>
    <row r="3894" spans="1:7">
      <c r="A3894" s="302" t="s">
        <v>22399</v>
      </c>
      <c r="B3894" s="302" t="s">
        <v>25735</v>
      </c>
      <c r="C3894">
        <v>6</v>
      </c>
      <c r="D3894">
        <v>43</v>
      </c>
      <c r="E3894">
        <v>0.5</v>
      </c>
      <c r="F3894">
        <v>15</v>
      </c>
      <c r="G3894">
        <v>15</v>
      </c>
    </row>
    <row r="3895" spans="1:7">
      <c r="A3895" s="302" t="s">
        <v>22400</v>
      </c>
      <c r="B3895" s="302" t="s">
        <v>25736</v>
      </c>
      <c r="C3895">
        <v>6</v>
      </c>
      <c r="D3895">
        <v>43</v>
      </c>
      <c r="E3895">
        <v>0.5</v>
      </c>
      <c r="F3895">
        <v>15</v>
      </c>
      <c r="G3895">
        <v>15</v>
      </c>
    </row>
    <row r="3896" spans="1:7">
      <c r="A3896" s="302" t="s">
        <v>22401</v>
      </c>
      <c r="B3896" s="302" t="s">
        <v>25737</v>
      </c>
      <c r="C3896">
        <v>6</v>
      </c>
      <c r="D3896">
        <v>43</v>
      </c>
      <c r="E3896">
        <v>0.5</v>
      </c>
      <c r="F3896">
        <v>15</v>
      </c>
      <c r="G3896">
        <v>15</v>
      </c>
    </row>
    <row r="3897" spans="1:7">
      <c r="A3897" s="302" t="s">
        <v>22402</v>
      </c>
      <c r="B3897" s="302" t="s">
        <v>25738</v>
      </c>
      <c r="C3897">
        <v>6</v>
      </c>
      <c r="D3897">
        <v>30</v>
      </c>
      <c r="E3897">
        <v>1</v>
      </c>
      <c r="F3897">
        <v>2.4500000000000002</v>
      </c>
      <c r="G3897">
        <v>2.38</v>
      </c>
    </row>
    <row r="3898" spans="1:7">
      <c r="A3898" s="302" t="s">
        <v>28048</v>
      </c>
      <c r="B3898" s="302" t="s">
        <v>28049</v>
      </c>
      <c r="C3898">
        <v>6</v>
      </c>
      <c r="D3898">
        <v>42</v>
      </c>
      <c r="E3898">
        <v>0.7</v>
      </c>
      <c r="F3898">
        <v>66.650000000000006</v>
      </c>
      <c r="G3898">
        <v>64.650000000000006</v>
      </c>
    </row>
    <row r="3899" spans="1:7">
      <c r="A3899" s="302" t="s">
        <v>22403</v>
      </c>
      <c r="B3899" s="302" t="s">
        <v>25739</v>
      </c>
      <c r="C3899">
        <v>6</v>
      </c>
      <c r="D3899">
        <v>55</v>
      </c>
      <c r="E3899">
        <v>0.7</v>
      </c>
      <c r="F3899">
        <v>13.45</v>
      </c>
      <c r="G3899">
        <v>13.05</v>
      </c>
    </row>
    <row r="3900" spans="1:7">
      <c r="A3900" s="302" t="s">
        <v>28050</v>
      </c>
      <c r="B3900" s="302" t="s">
        <v>28051</v>
      </c>
      <c r="C3900">
        <v>6</v>
      </c>
      <c r="D3900">
        <v>43</v>
      </c>
      <c r="E3900">
        <v>0.7</v>
      </c>
      <c r="F3900">
        <v>13.95</v>
      </c>
      <c r="G3900">
        <v>13.53</v>
      </c>
    </row>
    <row r="3901" spans="1:7">
      <c r="A3901" s="302" t="s">
        <v>22404</v>
      </c>
      <c r="B3901" s="302" t="s">
        <v>25740</v>
      </c>
      <c r="C3901">
        <v>6</v>
      </c>
      <c r="D3901">
        <v>40</v>
      </c>
      <c r="E3901">
        <v>0.7</v>
      </c>
      <c r="F3901">
        <v>7.85</v>
      </c>
      <c r="G3901">
        <v>7.85</v>
      </c>
    </row>
    <row r="3902" spans="1:7">
      <c r="A3902" s="302" t="s">
        <v>22405</v>
      </c>
      <c r="B3902" s="302" t="s">
        <v>25741</v>
      </c>
      <c r="C3902">
        <v>6</v>
      </c>
      <c r="D3902">
        <v>40</v>
      </c>
      <c r="E3902">
        <v>0.7</v>
      </c>
      <c r="F3902">
        <v>7.15</v>
      </c>
      <c r="G3902">
        <v>7.15</v>
      </c>
    </row>
    <row r="3903" spans="1:7">
      <c r="A3903" s="302" t="s">
        <v>28052</v>
      </c>
      <c r="B3903" s="302" t="s">
        <v>28053</v>
      </c>
      <c r="C3903">
        <v>6</v>
      </c>
      <c r="D3903">
        <v>54</v>
      </c>
      <c r="E3903">
        <v>0.7</v>
      </c>
      <c r="F3903">
        <v>25.15</v>
      </c>
      <c r="G3903">
        <v>24.4</v>
      </c>
    </row>
    <row r="3904" spans="1:7">
      <c r="A3904" s="302" t="s">
        <v>22406</v>
      </c>
      <c r="B3904" s="302" t="s">
        <v>25742</v>
      </c>
      <c r="C3904">
        <v>6</v>
      </c>
      <c r="D3904">
        <v>42</v>
      </c>
      <c r="E3904">
        <v>0.7</v>
      </c>
      <c r="F3904">
        <v>25.95</v>
      </c>
      <c r="G3904">
        <v>25.17</v>
      </c>
    </row>
    <row r="3905" spans="1:7">
      <c r="A3905" s="302" t="s">
        <v>22407</v>
      </c>
      <c r="B3905" s="302" t="s">
        <v>25743</v>
      </c>
      <c r="C3905">
        <v>3</v>
      </c>
      <c r="D3905">
        <v>40</v>
      </c>
      <c r="E3905">
        <v>0.7</v>
      </c>
      <c r="F3905">
        <v>23.5</v>
      </c>
      <c r="G3905">
        <v>23.5</v>
      </c>
    </row>
    <row r="3906" spans="1:7">
      <c r="A3906" s="302" t="s">
        <v>22408</v>
      </c>
      <c r="B3906" s="302" t="s">
        <v>25744</v>
      </c>
      <c r="C3906">
        <v>6</v>
      </c>
      <c r="D3906">
        <v>40</v>
      </c>
      <c r="E3906">
        <v>0.7</v>
      </c>
      <c r="F3906">
        <v>23.85</v>
      </c>
      <c r="G3906">
        <v>23.13</v>
      </c>
    </row>
    <row r="3907" spans="1:7">
      <c r="A3907" s="302" t="s">
        <v>22409</v>
      </c>
      <c r="B3907" s="302" t="s">
        <v>25745</v>
      </c>
      <c r="C3907">
        <v>6</v>
      </c>
      <c r="D3907">
        <v>20</v>
      </c>
      <c r="E3907">
        <v>0.7</v>
      </c>
      <c r="F3907">
        <v>5.75</v>
      </c>
      <c r="G3907">
        <v>5.58</v>
      </c>
    </row>
    <row r="3908" spans="1:7">
      <c r="A3908" s="302" t="s">
        <v>22410</v>
      </c>
      <c r="B3908" s="302" t="s">
        <v>25746</v>
      </c>
      <c r="C3908">
        <v>6</v>
      </c>
      <c r="D3908">
        <v>17</v>
      </c>
      <c r="E3908">
        <v>0.7</v>
      </c>
      <c r="F3908">
        <v>5.25</v>
      </c>
      <c r="G3908">
        <v>5.09</v>
      </c>
    </row>
    <row r="3909" spans="1:7">
      <c r="A3909" s="302" t="s">
        <v>22411</v>
      </c>
      <c r="B3909" s="302" t="s">
        <v>25747</v>
      </c>
      <c r="C3909">
        <v>6</v>
      </c>
      <c r="D3909">
        <v>17</v>
      </c>
      <c r="E3909">
        <v>0.7</v>
      </c>
      <c r="F3909">
        <v>5</v>
      </c>
      <c r="G3909">
        <v>5</v>
      </c>
    </row>
    <row r="3910" spans="1:7">
      <c r="A3910" s="302" t="s">
        <v>22412</v>
      </c>
      <c r="B3910" s="302" t="s">
        <v>25748</v>
      </c>
      <c r="C3910">
        <v>6</v>
      </c>
      <c r="D3910">
        <v>40</v>
      </c>
      <c r="E3910">
        <v>0.7</v>
      </c>
      <c r="F3910">
        <v>19.45</v>
      </c>
      <c r="G3910">
        <v>18.87</v>
      </c>
    </row>
    <row r="3911" spans="1:7">
      <c r="A3911" s="302" t="s">
        <v>22413</v>
      </c>
      <c r="B3911" s="302" t="s">
        <v>25749</v>
      </c>
      <c r="C3911">
        <v>6</v>
      </c>
      <c r="D3911">
        <v>40</v>
      </c>
      <c r="E3911">
        <v>0.7</v>
      </c>
      <c r="F3911">
        <v>18.75</v>
      </c>
      <c r="G3911">
        <v>18.190000000000001</v>
      </c>
    </row>
    <row r="3912" spans="1:7">
      <c r="A3912" s="302" t="s">
        <v>22414</v>
      </c>
      <c r="B3912" s="302" t="s">
        <v>25750</v>
      </c>
      <c r="C3912">
        <v>6</v>
      </c>
      <c r="D3912">
        <v>40</v>
      </c>
      <c r="E3912">
        <v>0.7</v>
      </c>
      <c r="F3912">
        <v>29.95</v>
      </c>
      <c r="G3912">
        <v>29.05</v>
      </c>
    </row>
    <row r="3913" spans="1:7">
      <c r="A3913" s="302" t="s">
        <v>28054</v>
      </c>
      <c r="B3913" s="302" t="s">
        <v>28055</v>
      </c>
      <c r="C3913">
        <v>6</v>
      </c>
      <c r="D3913">
        <v>41.3</v>
      </c>
      <c r="E3913">
        <v>0.7</v>
      </c>
      <c r="F3913">
        <v>22.85</v>
      </c>
      <c r="G3913">
        <v>22.85</v>
      </c>
    </row>
    <row r="3914" spans="1:7">
      <c r="A3914" s="302" t="s">
        <v>22415</v>
      </c>
      <c r="B3914" s="302" t="s">
        <v>25751</v>
      </c>
      <c r="C3914">
        <v>6</v>
      </c>
      <c r="D3914">
        <v>41.3</v>
      </c>
      <c r="E3914">
        <v>0.7</v>
      </c>
      <c r="F3914">
        <v>51.25</v>
      </c>
      <c r="G3914">
        <v>49.71</v>
      </c>
    </row>
    <row r="3915" spans="1:7">
      <c r="A3915" s="302" t="s">
        <v>22416</v>
      </c>
      <c r="B3915" s="302" t="s">
        <v>25752</v>
      </c>
      <c r="C3915">
        <v>6</v>
      </c>
      <c r="D3915">
        <v>40</v>
      </c>
      <c r="E3915">
        <v>0.7</v>
      </c>
      <c r="F3915">
        <v>7.45</v>
      </c>
      <c r="G3915">
        <v>7.23</v>
      </c>
    </row>
    <row r="3916" spans="1:7">
      <c r="A3916" s="302" t="s">
        <v>28056</v>
      </c>
      <c r="B3916" s="302" t="s">
        <v>28057</v>
      </c>
      <c r="C3916">
        <v>6</v>
      </c>
      <c r="D3916">
        <v>40</v>
      </c>
      <c r="E3916">
        <v>1</v>
      </c>
      <c r="F3916">
        <v>9.75</v>
      </c>
      <c r="G3916">
        <v>9.4600000000000009</v>
      </c>
    </row>
    <row r="3917" spans="1:7">
      <c r="A3917" s="302" t="s">
        <v>22417</v>
      </c>
      <c r="B3917" s="302" t="s">
        <v>25753</v>
      </c>
      <c r="C3917">
        <v>2</v>
      </c>
      <c r="D3917">
        <v>40</v>
      </c>
      <c r="E3917">
        <v>4.5</v>
      </c>
      <c r="F3917">
        <v>84.95</v>
      </c>
      <c r="G3917">
        <v>82.4</v>
      </c>
    </row>
    <row r="3918" spans="1:7">
      <c r="A3918" s="302" t="s">
        <v>28058</v>
      </c>
      <c r="B3918" s="302" t="s">
        <v>28059</v>
      </c>
      <c r="C3918">
        <v>6</v>
      </c>
      <c r="D3918">
        <v>35</v>
      </c>
      <c r="E3918">
        <v>0.7</v>
      </c>
      <c r="F3918">
        <v>8.85</v>
      </c>
      <c r="G3918">
        <v>8.58</v>
      </c>
    </row>
    <row r="3919" spans="1:7">
      <c r="A3919" s="302" t="s">
        <v>28060</v>
      </c>
      <c r="B3919" s="302" t="s">
        <v>28061</v>
      </c>
      <c r="C3919">
        <v>6</v>
      </c>
      <c r="D3919">
        <v>43</v>
      </c>
      <c r="E3919">
        <v>0.7</v>
      </c>
      <c r="F3919">
        <v>10.45</v>
      </c>
      <c r="G3919">
        <v>10.14</v>
      </c>
    </row>
    <row r="3920" spans="1:7">
      <c r="A3920" s="302" t="s">
        <v>28062</v>
      </c>
      <c r="B3920" s="302" t="s">
        <v>28063</v>
      </c>
      <c r="C3920">
        <v>6</v>
      </c>
      <c r="D3920">
        <v>43</v>
      </c>
      <c r="E3920">
        <v>0.7</v>
      </c>
      <c r="F3920">
        <v>30.95</v>
      </c>
      <c r="G3920">
        <v>30.02</v>
      </c>
    </row>
    <row r="3921" spans="1:7">
      <c r="A3921" s="302" t="s">
        <v>28064</v>
      </c>
      <c r="B3921" s="302" t="s">
        <v>28065</v>
      </c>
      <c r="C3921">
        <v>6</v>
      </c>
      <c r="D3921">
        <v>43</v>
      </c>
      <c r="E3921">
        <v>0.7</v>
      </c>
      <c r="F3921">
        <v>18.95</v>
      </c>
      <c r="G3921">
        <v>18.38</v>
      </c>
    </row>
    <row r="3922" spans="1:7">
      <c r="A3922" s="302" t="s">
        <v>22418</v>
      </c>
      <c r="B3922" s="302" t="s">
        <v>25754</v>
      </c>
      <c r="C3922">
        <v>6</v>
      </c>
      <c r="D3922">
        <v>56.1</v>
      </c>
      <c r="E3922">
        <v>0.7</v>
      </c>
      <c r="F3922">
        <v>31.5</v>
      </c>
      <c r="G3922">
        <v>31.5</v>
      </c>
    </row>
    <row r="3923" spans="1:7">
      <c r="A3923" s="302" t="s">
        <v>22419</v>
      </c>
      <c r="B3923" s="302" t="s">
        <v>25755</v>
      </c>
      <c r="C3923">
        <v>6</v>
      </c>
      <c r="D3923">
        <v>40</v>
      </c>
      <c r="E3923">
        <v>0.7</v>
      </c>
      <c r="F3923">
        <v>6.25</v>
      </c>
      <c r="G3923">
        <v>6.06</v>
      </c>
    </row>
    <row r="3924" spans="1:7">
      <c r="A3924" s="302" t="s">
        <v>22420</v>
      </c>
      <c r="B3924" s="302" t="s">
        <v>25756</v>
      </c>
      <c r="C3924">
        <v>6</v>
      </c>
      <c r="D3924">
        <v>41.5</v>
      </c>
      <c r="E3924">
        <v>0.5</v>
      </c>
      <c r="F3924">
        <v>20.95</v>
      </c>
      <c r="G3924">
        <v>20.32</v>
      </c>
    </row>
    <row r="3925" spans="1:7">
      <c r="A3925" s="302" t="s">
        <v>28066</v>
      </c>
      <c r="B3925" s="302" t="s">
        <v>28067</v>
      </c>
      <c r="C3925">
        <v>6</v>
      </c>
      <c r="D3925">
        <v>41.5</v>
      </c>
      <c r="E3925">
        <v>0.5</v>
      </c>
      <c r="F3925">
        <v>18.149999999999999</v>
      </c>
      <c r="G3925">
        <v>17.61</v>
      </c>
    </row>
    <row r="3926" spans="1:7">
      <c r="A3926" s="302" t="s">
        <v>22421</v>
      </c>
      <c r="B3926" s="302" t="s">
        <v>25757</v>
      </c>
      <c r="C3926">
        <v>6</v>
      </c>
      <c r="D3926">
        <v>40</v>
      </c>
      <c r="E3926">
        <v>0.7</v>
      </c>
      <c r="F3926">
        <v>19.149999999999999</v>
      </c>
      <c r="G3926">
        <v>18.579999999999998</v>
      </c>
    </row>
    <row r="3927" spans="1:7">
      <c r="A3927" s="302" t="s">
        <v>28068</v>
      </c>
      <c r="B3927" s="302" t="s">
        <v>28069</v>
      </c>
      <c r="C3927">
        <v>3</v>
      </c>
      <c r="D3927">
        <v>40</v>
      </c>
      <c r="E3927">
        <v>0.7</v>
      </c>
      <c r="F3927">
        <v>15.25</v>
      </c>
      <c r="G3927">
        <v>14.79</v>
      </c>
    </row>
    <row r="3928" spans="1:7">
      <c r="A3928" s="302" t="s">
        <v>22422</v>
      </c>
      <c r="B3928" s="302" t="s">
        <v>25758</v>
      </c>
      <c r="C3928">
        <v>6</v>
      </c>
      <c r="D3928">
        <v>40</v>
      </c>
      <c r="E3928">
        <v>0.7</v>
      </c>
      <c r="F3928">
        <v>14.25</v>
      </c>
      <c r="G3928">
        <v>13.82</v>
      </c>
    </row>
    <row r="3929" spans="1:7">
      <c r="A3929" s="302" t="s">
        <v>22423</v>
      </c>
      <c r="B3929" s="302" t="s">
        <v>25759</v>
      </c>
      <c r="C3929">
        <v>6</v>
      </c>
      <c r="D3929">
        <v>40</v>
      </c>
      <c r="E3929">
        <v>0.7</v>
      </c>
      <c r="F3929">
        <v>18.45</v>
      </c>
      <c r="G3929">
        <v>17.899999999999999</v>
      </c>
    </row>
    <row r="3930" spans="1:7">
      <c r="A3930" s="302" t="s">
        <v>22424</v>
      </c>
      <c r="B3930" s="302" t="s">
        <v>25760</v>
      </c>
      <c r="C3930">
        <v>6</v>
      </c>
      <c r="D3930">
        <v>40</v>
      </c>
      <c r="E3930">
        <v>0.7</v>
      </c>
      <c r="F3930">
        <v>26.75</v>
      </c>
      <c r="G3930">
        <v>25.95</v>
      </c>
    </row>
    <row r="3931" spans="1:7">
      <c r="A3931" s="302" t="s">
        <v>22425</v>
      </c>
      <c r="B3931" s="302" t="s">
        <v>25761</v>
      </c>
      <c r="C3931">
        <v>6</v>
      </c>
      <c r="D3931">
        <v>38</v>
      </c>
      <c r="E3931">
        <v>0.7</v>
      </c>
      <c r="F3931">
        <v>11.55</v>
      </c>
      <c r="G3931">
        <v>10.97</v>
      </c>
    </row>
    <row r="3932" spans="1:7">
      <c r="A3932" s="302" t="s">
        <v>22426</v>
      </c>
      <c r="B3932" s="302" t="s">
        <v>25762</v>
      </c>
      <c r="C3932">
        <v>6</v>
      </c>
      <c r="D3932">
        <v>41</v>
      </c>
      <c r="E3932">
        <v>0.7</v>
      </c>
      <c r="F3932">
        <v>23.05</v>
      </c>
      <c r="G3932">
        <v>21.9</v>
      </c>
    </row>
    <row r="3933" spans="1:7">
      <c r="A3933" s="302" t="s">
        <v>22427</v>
      </c>
      <c r="B3933" s="302" t="s">
        <v>25763</v>
      </c>
      <c r="C3933">
        <v>6</v>
      </c>
      <c r="D3933">
        <v>45</v>
      </c>
      <c r="E3933">
        <v>0.7</v>
      </c>
      <c r="F3933">
        <v>7.65</v>
      </c>
      <c r="G3933">
        <v>7.27</v>
      </c>
    </row>
    <row r="3934" spans="1:7">
      <c r="A3934" s="302" t="s">
        <v>22428</v>
      </c>
      <c r="B3934" s="302" t="s">
        <v>25764</v>
      </c>
      <c r="C3934">
        <v>6</v>
      </c>
      <c r="D3934">
        <v>46</v>
      </c>
      <c r="E3934">
        <v>0.7</v>
      </c>
      <c r="F3934">
        <v>44.85</v>
      </c>
      <c r="G3934">
        <v>43.5</v>
      </c>
    </row>
    <row r="3935" spans="1:7">
      <c r="A3935" s="302" t="s">
        <v>22429</v>
      </c>
      <c r="B3935" s="302" t="s">
        <v>25765</v>
      </c>
      <c r="C3935">
        <v>6</v>
      </c>
      <c r="D3935">
        <v>46</v>
      </c>
      <c r="E3935">
        <v>0.7</v>
      </c>
      <c r="F3935">
        <v>33</v>
      </c>
      <c r="G3935">
        <v>33</v>
      </c>
    </row>
    <row r="3936" spans="1:7">
      <c r="A3936" s="302" t="s">
        <v>22430</v>
      </c>
      <c r="B3936" s="302" t="s">
        <v>25766</v>
      </c>
      <c r="C3936">
        <v>6</v>
      </c>
      <c r="D3936">
        <v>43</v>
      </c>
      <c r="E3936">
        <v>0.7</v>
      </c>
      <c r="F3936">
        <v>9.9499999999999993</v>
      </c>
      <c r="G3936">
        <v>9.65</v>
      </c>
    </row>
    <row r="3937" spans="1:7">
      <c r="A3937" s="302" t="s">
        <v>28070</v>
      </c>
      <c r="B3937" s="302" t="s">
        <v>28071</v>
      </c>
      <c r="C3937">
        <v>6</v>
      </c>
      <c r="D3937">
        <v>40</v>
      </c>
      <c r="E3937">
        <v>0.7</v>
      </c>
      <c r="F3937">
        <v>8.5</v>
      </c>
      <c r="G3937">
        <v>8.5</v>
      </c>
    </row>
    <row r="3938" spans="1:7">
      <c r="A3938" s="302" t="s">
        <v>22431</v>
      </c>
      <c r="B3938" s="302" t="s">
        <v>25767</v>
      </c>
      <c r="C3938">
        <v>6</v>
      </c>
      <c r="D3938">
        <v>40</v>
      </c>
      <c r="E3938">
        <v>0.7</v>
      </c>
      <c r="F3938">
        <v>17</v>
      </c>
      <c r="G3938">
        <v>17</v>
      </c>
    </row>
    <row r="3939" spans="1:7">
      <c r="A3939" s="302" t="s">
        <v>22432</v>
      </c>
      <c r="B3939" s="302" t="s">
        <v>25768</v>
      </c>
      <c r="C3939">
        <v>12</v>
      </c>
      <c r="D3939">
        <v>46</v>
      </c>
      <c r="E3939">
        <v>0.5</v>
      </c>
      <c r="F3939">
        <v>21</v>
      </c>
      <c r="G3939">
        <v>21</v>
      </c>
    </row>
    <row r="3940" spans="1:7">
      <c r="A3940" s="302" t="s">
        <v>22433</v>
      </c>
      <c r="B3940" s="302" t="s">
        <v>25769</v>
      </c>
      <c r="C3940">
        <v>6</v>
      </c>
      <c r="D3940">
        <v>45</v>
      </c>
      <c r="E3940">
        <v>0.7</v>
      </c>
      <c r="F3940">
        <v>16.75</v>
      </c>
      <c r="G3940">
        <v>16.25</v>
      </c>
    </row>
    <row r="3941" spans="1:7">
      <c r="A3941" s="302" t="s">
        <v>22434</v>
      </c>
      <c r="B3941" s="302" t="s">
        <v>25770</v>
      </c>
      <c r="C3941">
        <v>6</v>
      </c>
      <c r="D3941">
        <v>45</v>
      </c>
      <c r="E3941">
        <v>0.7</v>
      </c>
      <c r="F3941">
        <v>13.5</v>
      </c>
      <c r="G3941">
        <v>13.5</v>
      </c>
    </row>
    <row r="3942" spans="1:7">
      <c r="A3942" s="302" t="s">
        <v>28072</v>
      </c>
      <c r="B3942" s="302" t="s">
        <v>28073</v>
      </c>
      <c r="C3942">
        <v>6</v>
      </c>
      <c r="D3942">
        <v>43.1</v>
      </c>
      <c r="E3942">
        <v>0.7</v>
      </c>
      <c r="F3942">
        <v>13.25</v>
      </c>
      <c r="G3942">
        <v>13.25</v>
      </c>
    </row>
    <row r="3943" spans="1:7">
      <c r="A3943" s="302" t="s">
        <v>22435</v>
      </c>
      <c r="B3943" s="302" t="s">
        <v>25771</v>
      </c>
      <c r="C3943">
        <v>6</v>
      </c>
      <c r="D3943">
        <v>42</v>
      </c>
      <c r="E3943">
        <v>0.5</v>
      </c>
      <c r="F3943">
        <v>49.75</v>
      </c>
      <c r="G3943">
        <v>48.26</v>
      </c>
    </row>
    <row r="3944" spans="1:7">
      <c r="A3944" s="302" t="s">
        <v>22436</v>
      </c>
      <c r="B3944" s="302" t="s">
        <v>25772</v>
      </c>
      <c r="C3944">
        <v>6</v>
      </c>
      <c r="D3944">
        <v>40</v>
      </c>
      <c r="E3944">
        <v>1</v>
      </c>
      <c r="F3944">
        <v>14.05</v>
      </c>
      <c r="G3944">
        <v>13.35</v>
      </c>
    </row>
    <row r="3945" spans="1:7">
      <c r="A3945" s="302" t="s">
        <v>22437</v>
      </c>
      <c r="B3945" s="302" t="s">
        <v>25773</v>
      </c>
      <c r="C3945">
        <v>6</v>
      </c>
      <c r="D3945">
        <v>21</v>
      </c>
      <c r="E3945">
        <v>0.7</v>
      </c>
      <c r="F3945">
        <v>4.95</v>
      </c>
      <c r="G3945">
        <v>4.8</v>
      </c>
    </row>
    <row r="3946" spans="1:7">
      <c r="A3946" s="302" t="s">
        <v>22438</v>
      </c>
      <c r="B3946" s="302" t="s">
        <v>25774</v>
      </c>
      <c r="C3946">
        <v>6</v>
      </c>
      <c r="D3946">
        <v>41.5</v>
      </c>
      <c r="E3946">
        <v>0.7</v>
      </c>
      <c r="F3946">
        <v>16</v>
      </c>
      <c r="G3946">
        <v>16</v>
      </c>
    </row>
    <row r="3947" spans="1:7">
      <c r="A3947" s="302" t="s">
        <v>22439</v>
      </c>
      <c r="B3947" s="302" t="s">
        <v>25775</v>
      </c>
      <c r="C3947">
        <v>6</v>
      </c>
      <c r="D3947">
        <v>40</v>
      </c>
      <c r="E3947">
        <v>0.7</v>
      </c>
      <c r="F3947">
        <v>16.25</v>
      </c>
      <c r="G3947">
        <v>15.76</v>
      </c>
    </row>
    <row r="3948" spans="1:7">
      <c r="A3948" s="302" t="s">
        <v>22440</v>
      </c>
      <c r="B3948" s="302" t="s">
        <v>25776</v>
      </c>
      <c r="C3948">
        <v>6</v>
      </c>
      <c r="D3948">
        <v>40</v>
      </c>
      <c r="E3948">
        <v>0.7</v>
      </c>
      <c r="F3948">
        <v>11</v>
      </c>
      <c r="G3948">
        <v>11</v>
      </c>
    </row>
    <row r="3949" spans="1:7">
      <c r="A3949" s="302" t="s">
        <v>22441</v>
      </c>
      <c r="B3949" s="302" t="s">
        <v>25777</v>
      </c>
      <c r="C3949">
        <v>6</v>
      </c>
      <c r="D3949">
        <v>47</v>
      </c>
      <c r="E3949">
        <v>1</v>
      </c>
      <c r="F3949">
        <v>12.65</v>
      </c>
      <c r="G3949">
        <v>12.27</v>
      </c>
    </row>
    <row r="3950" spans="1:7">
      <c r="A3950" s="302" t="s">
        <v>22442</v>
      </c>
      <c r="B3950" s="302" t="s">
        <v>25778</v>
      </c>
      <c r="C3950">
        <v>6</v>
      </c>
      <c r="D3950">
        <v>40</v>
      </c>
      <c r="E3950">
        <v>0.7</v>
      </c>
      <c r="F3950">
        <v>6.95</v>
      </c>
      <c r="G3950">
        <v>6.74</v>
      </c>
    </row>
    <row r="3951" spans="1:7">
      <c r="A3951" s="302" t="s">
        <v>22443</v>
      </c>
      <c r="B3951" s="302" t="s">
        <v>25779</v>
      </c>
      <c r="C3951">
        <v>12</v>
      </c>
      <c r="D3951">
        <v>40</v>
      </c>
      <c r="E3951">
        <v>0.5</v>
      </c>
      <c r="F3951">
        <v>2.0499999999999998</v>
      </c>
      <c r="G3951">
        <v>1.95</v>
      </c>
    </row>
    <row r="3952" spans="1:7">
      <c r="A3952" s="302" t="s">
        <v>22444</v>
      </c>
      <c r="B3952" s="302" t="s">
        <v>25780</v>
      </c>
      <c r="C3952">
        <v>6</v>
      </c>
      <c r="D3952">
        <v>40</v>
      </c>
      <c r="E3952">
        <v>0.7</v>
      </c>
      <c r="F3952">
        <v>14.25</v>
      </c>
      <c r="G3952">
        <v>13.54</v>
      </c>
    </row>
    <row r="3953" spans="1:7">
      <c r="A3953" s="302" t="s">
        <v>22445</v>
      </c>
      <c r="B3953" s="302" t="s">
        <v>25781</v>
      </c>
      <c r="C3953">
        <v>6</v>
      </c>
      <c r="D3953">
        <v>38</v>
      </c>
      <c r="E3953">
        <v>0.7</v>
      </c>
      <c r="F3953">
        <v>4</v>
      </c>
      <c r="G3953">
        <v>4</v>
      </c>
    </row>
    <row r="3954" spans="1:7">
      <c r="A3954" s="302" t="s">
        <v>22446</v>
      </c>
      <c r="B3954" s="302" t="s">
        <v>25782</v>
      </c>
      <c r="C3954">
        <v>6</v>
      </c>
      <c r="D3954">
        <v>40</v>
      </c>
      <c r="E3954">
        <v>0.7</v>
      </c>
      <c r="F3954">
        <v>4.1500000000000004</v>
      </c>
      <c r="G3954">
        <v>4.03</v>
      </c>
    </row>
    <row r="3955" spans="1:7">
      <c r="A3955" s="302" t="s">
        <v>28074</v>
      </c>
      <c r="B3955" s="302" t="s">
        <v>28075</v>
      </c>
      <c r="C3955">
        <v>6</v>
      </c>
      <c r="D3955">
        <v>37.200000000000003</v>
      </c>
      <c r="E3955">
        <v>0.7</v>
      </c>
      <c r="F3955">
        <v>3.95</v>
      </c>
      <c r="G3955">
        <v>3.83</v>
      </c>
    </row>
    <row r="3956" spans="1:7">
      <c r="A3956" s="302" t="s">
        <v>28076</v>
      </c>
      <c r="B3956" s="302" t="s">
        <v>28077</v>
      </c>
      <c r="C3956">
        <v>6</v>
      </c>
      <c r="D3956">
        <v>40</v>
      </c>
      <c r="E3956">
        <v>1</v>
      </c>
      <c r="F3956">
        <v>6.25</v>
      </c>
      <c r="G3956">
        <v>6.06</v>
      </c>
    </row>
    <row r="3957" spans="1:7">
      <c r="A3957" s="302" t="s">
        <v>22447</v>
      </c>
      <c r="B3957" s="302" t="s">
        <v>25783</v>
      </c>
      <c r="C3957">
        <v>6</v>
      </c>
      <c r="D3957">
        <v>15</v>
      </c>
      <c r="E3957">
        <v>0.7</v>
      </c>
      <c r="F3957">
        <v>7.95</v>
      </c>
      <c r="G3957">
        <v>7.71</v>
      </c>
    </row>
    <row r="3958" spans="1:7">
      <c r="A3958" s="302" t="s">
        <v>22448</v>
      </c>
      <c r="B3958" s="302" t="s">
        <v>25784</v>
      </c>
      <c r="C3958">
        <v>6</v>
      </c>
      <c r="D3958">
        <v>40</v>
      </c>
      <c r="E3958">
        <v>0.7</v>
      </c>
      <c r="F3958">
        <v>63.05</v>
      </c>
      <c r="G3958">
        <v>61.16</v>
      </c>
    </row>
    <row r="3959" spans="1:7">
      <c r="A3959" s="302" t="s">
        <v>22449</v>
      </c>
      <c r="B3959" s="302" t="s">
        <v>25785</v>
      </c>
      <c r="C3959">
        <v>3</v>
      </c>
      <c r="D3959">
        <v>20.6</v>
      </c>
      <c r="E3959">
        <v>0.5</v>
      </c>
      <c r="F3959">
        <v>49.25</v>
      </c>
      <c r="G3959">
        <v>47.77</v>
      </c>
    </row>
    <row r="3960" spans="1:7">
      <c r="A3960" s="302" t="s">
        <v>28078</v>
      </c>
      <c r="B3960" s="302" t="s">
        <v>28079</v>
      </c>
      <c r="C3960">
        <v>6</v>
      </c>
      <c r="D3960">
        <v>18</v>
      </c>
      <c r="E3960">
        <v>0.75</v>
      </c>
      <c r="F3960">
        <v>15.85</v>
      </c>
      <c r="G3960">
        <v>15.37</v>
      </c>
    </row>
    <row r="3961" spans="1:7">
      <c r="A3961" s="302" t="s">
        <v>22450</v>
      </c>
      <c r="B3961" s="302" t="s">
        <v>25786</v>
      </c>
      <c r="C3961">
        <v>1</v>
      </c>
      <c r="D3961">
        <v>17</v>
      </c>
      <c r="E3961">
        <v>0.5</v>
      </c>
      <c r="F3961">
        <v>63.75</v>
      </c>
      <c r="G3961">
        <v>61.84</v>
      </c>
    </row>
    <row r="3962" spans="1:7">
      <c r="A3962" s="302" t="s">
        <v>22451</v>
      </c>
      <c r="B3962" s="302" t="s">
        <v>25786</v>
      </c>
      <c r="C3962">
        <v>3</v>
      </c>
      <c r="D3962">
        <v>17</v>
      </c>
      <c r="E3962">
        <v>0.5</v>
      </c>
      <c r="F3962">
        <v>49.15</v>
      </c>
      <c r="G3962">
        <v>47.68</v>
      </c>
    </row>
    <row r="3963" spans="1:7">
      <c r="A3963" s="302" t="s">
        <v>28080</v>
      </c>
      <c r="B3963" s="302" t="s">
        <v>28081</v>
      </c>
      <c r="C3963">
        <v>6</v>
      </c>
      <c r="D3963">
        <v>18</v>
      </c>
      <c r="E3963">
        <v>0.75</v>
      </c>
      <c r="F3963">
        <v>8.4499999999999993</v>
      </c>
      <c r="G3963">
        <v>8.1999999999999993</v>
      </c>
    </row>
    <row r="3964" spans="1:7">
      <c r="A3964" s="302" t="s">
        <v>22452</v>
      </c>
      <c r="B3964" s="302" t="s">
        <v>25787</v>
      </c>
      <c r="C3964">
        <v>12</v>
      </c>
      <c r="D3964">
        <v>12</v>
      </c>
      <c r="E3964">
        <v>0.37</v>
      </c>
      <c r="F3964">
        <v>19.75</v>
      </c>
      <c r="G3964">
        <v>19.75</v>
      </c>
    </row>
    <row r="3965" spans="1:7">
      <c r="A3965" s="302" t="s">
        <v>22453</v>
      </c>
      <c r="B3965" s="302" t="s">
        <v>25788</v>
      </c>
      <c r="C3965">
        <v>6</v>
      </c>
      <c r="D3965">
        <v>12</v>
      </c>
      <c r="E3965">
        <v>0.75</v>
      </c>
      <c r="F3965">
        <v>42.95</v>
      </c>
      <c r="G3965">
        <v>41.66</v>
      </c>
    </row>
    <row r="3966" spans="1:7">
      <c r="A3966" s="302" t="s">
        <v>22454</v>
      </c>
      <c r="B3966" s="302" t="s">
        <v>25789</v>
      </c>
      <c r="C3966">
        <v>6</v>
      </c>
      <c r="D3966">
        <v>40</v>
      </c>
      <c r="E3966">
        <v>0.7</v>
      </c>
      <c r="F3966">
        <v>11</v>
      </c>
      <c r="G3966">
        <v>11</v>
      </c>
    </row>
    <row r="3967" spans="1:7">
      <c r="A3967" s="302" t="s">
        <v>22455</v>
      </c>
      <c r="B3967" s="302" t="s">
        <v>25790</v>
      </c>
      <c r="C3967">
        <v>6</v>
      </c>
      <c r="D3967">
        <v>60</v>
      </c>
      <c r="E3967">
        <v>0.7</v>
      </c>
      <c r="F3967">
        <v>37.450000000000003</v>
      </c>
      <c r="G3967">
        <v>36.33</v>
      </c>
    </row>
    <row r="3968" spans="1:7">
      <c r="A3968" s="302" t="s">
        <v>22456</v>
      </c>
      <c r="B3968" s="302" t="s">
        <v>25791</v>
      </c>
      <c r="C3968">
        <v>6</v>
      </c>
      <c r="D3968">
        <v>41</v>
      </c>
      <c r="E3968">
        <v>0.7</v>
      </c>
      <c r="F3968">
        <v>20.149999999999999</v>
      </c>
      <c r="G3968">
        <v>19.55</v>
      </c>
    </row>
    <row r="3969" spans="1:7">
      <c r="A3969" s="302" t="s">
        <v>22457</v>
      </c>
      <c r="B3969" s="302" t="s">
        <v>25792</v>
      </c>
      <c r="C3969">
        <v>6</v>
      </c>
      <c r="D3969">
        <v>11</v>
      </c>
      <c r="E3969">
        <v>0.7</v>
      </c>
      <c r="F3969">
        <v>4.25</v>
      </c>
      <c r="G3969">
        <v>4.12</v>
      </c>
    </row>
    <row r="3970" spans="1:7">
      <c r="A3970" s="302" t="s">
        <v>28082</v>
      </c>
      <c r="B3970" s="302" t="s">
        <v>28083</v>
      </c>
      <c r="C3970">
        <v>6</v>
      </c>
      <c r="D3970">
        <v>25</v>
      </c>
      <c r="E3970">
        <v>0.7</v>
      </c>
      <c r="F3970">
        <v>5.35</v>
      </c>
      <c r="G3970">
        <v>5.19</v>
      </c>
    </row>
    <row r="3971" spans="1:7">
      <c r="A3971" s="302" t="s">
        <v>22458</v>
      </c>
      <c r="B3971" s="302" t="s">
        <v>25793</v>
      </c>
      <c r="C3971">
        <v>6</v>
      </c>
      <c r="D3971">
        <v>25</v>
      </c>
      <c r="E3971">
        <v>0.7</v>
      </c>
      <c r="F3971">
        <v>4.05</v>
      </c>
      <c r="G3971">
        <v>3.93</v>
      </c>
    </row>
    <row r="3972" spans="1:7">
      <c r="A3972" s="302" t="s">
        <v>22459</v>
      </c>
      <c r="B3972" s="302" t="s">
        <v>25794</v>
      </c>
      <c r="C3972">
        <v>6</v>
      </c>
      <c r="D3972">
        <v>30</v>
      </c>
      <c r="E3972">
        <v>0.5</v>
      </c>
      <c r="F3972">
        <v>5.75</v>
      </c>
      <c r="G3972">
        <v>5.46</v>
      </c>
    </row>
    <row r="3973" spans="1:7">
      <c r="A3973" s="302" t="s">
        <v>28084</v>
      </c>
      <c r="B3973" s="302" t="s">
        <v>28085</v>
      </c>
      <c r="C3973">
        <v>6</v>
      </c>
      <c r="D3973">
        <v>38</v>
      </c>
      <c r="E3973">
        <v>0.7</v>
      </c>
      <c r="F3973">
        <v>5.45</v>
      </c>
      <c r="G3973">
        <v>5.29</v>
      </c>
    </row>
    <row r="3974" spans="1:7">
      <c r="A3974" s="302" t="s">
        <v>28086</v>
      </c>
      <c r="B3974" s="302" t="s">
        <v>28087</v>
      </c>
      <c r="C3974">
        <v>6</v>
      </c>
      <c r="D3974">
        <v>30</v>
      </c>
      <c r="E3974">
        <v>0.7</v>
      </c>
      <c r="F3974">
        <v>10.85</v>
      </c>
      <c r="G3974">
        <v>10.52</v>
      </c>
    </row>
    <row r="3975" spans="1:7">
      <c r="A3975" s="302" t="s">
        <v>22460</v>
      </c>
      <c r="B3975" s="302" t="s">
        <v>25795</v>
      </c>
      <c r="C3975">
        <v>6</v>
      </c>
      <c r="D3975">
        <v>43</v>
      </c>
      <c r="E3975">
        <v>0.7</v>
      </c>
      <c r="F3975">
        <v>22.05</v>
      </c>
      <c r="G3975">
        <v>21.39</v>
      </c>
    </row>
    <row r="3976" spans="1:7">
      <c r="A3976" s="302" t="s">
        <v>22461</v>
      </c>
      <c r="B3976" s="302" t="s">
        <v>25796</v>
      </c>
      <c r="C3976">
        <v>6</v>
      </c>
      <c r="D3976">
        <v>43</v>
      </c>
      <c r="E3976">
        <v>0.5</v>
      </c>
      <c r="F3976">
        <v>19.25</v>
      </c>
      <c r="G3976">
        <v>18.670000000000002</v>
      </c>
    </row>
    <row r="3977" spans="1:7">
      <c r="A3977" s="302" t="s">
        <v>22462</v>
      </c>
      <c r="B3977" s="302" t="s">
        <v>25797</v>
      </c>
      <c r="C3977">
        <v>6</v>
      </c>
      <c r="D3977">
        <v>40</v>
      </c>
      <c r="E3977">
        <v>0.7</v>
      </c>
      <c r="F3977">
        <v>10.85</v>
      </c>
      <c r="G3977">
        <v>10.31</v>
      </c>
    </row>
    <row r="3978" spans="1:7">
      <c r="A3978" s="302" t="s">
        <v>22463</v>
      </c>
      <c r="B3978" s="302" t="s">
        <v>25798</v>
      </c>
      <c r="C3978">
        <v>6</v>
      </c>
      <c r="D3978">
        <v>40</v>
      </c>
      <c r="E3978">
        <v>0.7</v>
      </c>
      <c r="F3978">
        <v>17.95</v>
      </c>
      <c r="G3978">
        <v>17.41</v>
      </c>
    </row>
    <row r="3979" spans="1:7">
      <c r="A3979" s="302" t="s">
        <v>22464</v>
      </c>
      <c r="B3979" s="302" t="s">
        <v>25799</v>
      </c>
      <c r="C3979">
        <v>6</v>
      </c>
      <c r="D3979">
        <v>45</v>
      </c>
      <c r="E3979">
        <v>1</v>
      </c>
      <c r="F3979">
        <v>36.950000000000003</v>
      </c>
      <c r="G3979">
        <v>35.840000000000003</v>
      </c>
    </row>
    <row r="3980" spans="1:7">
      <c r="A3980" s="302" t="s">
        <v>22465</v>
      </c>
      <c r="B3980" s="302" t="s">
        <v>25800</v>
      </c>
      <c r="C3980">
        <v>6</v>
      </c>
      <c r="D3980">
        <v>42</v>
      </c>
      <c r="E3980">
        <v>0.7</v>
      </c>
      <c r="F3980">
        <v>6.25</v>
      </c>
      <c r="G3980">
        <v>6.06</v>
      </c>
    </row>
    <row r="3981" spans="1:7">
      <c r="A3981" s="302" t="s">
        <v>22466</v>
      </c>
      <c r="B3981" s="302" t="s">
        <v>25801</v>
      </c>
      <c r="C3981">
        <v>6</v>
      </c>
      <c r="D3981">
        <v>43</v>
      </c>
      <c r="E3981">
        <v>0.7</v>
      </c>
      <c r="F3981">
        <v>25</v>
      </c>
      <c r="G3981">
        <v>25</v>
      </c>
    </row>
    <row r="3982" spans="1:7">
      <c r="A3982" s="302" t="s">
        <v>22467</v>
      </c>
      <c r="B3982" s="302" t="s">
        <v>25802</v>
      </c>
      <c r="C3982">
        <v>6</v>
      </c>
      <c r="D3982">
        <v>42</v>
      </c>
      <c r="E3982">
        <v>0.7</v>
      </c>
      <c r="F3982">
        <v>49.15</v>
      </c>
      <c r="G3982">
        <v>47.68</v>
      </c>
    </row>
    <row r="3983" spans="1:7">
      <c r="A3983" s="302" t="s">
        <v>22468</v>
      </c>
      <c r="B3983" s="302" t="s">
        <v>25803</v>
      </c>
      <c r="C3983">
        <v>6</v>
      </c>
      <c r="D3983">
        <v>40</v>
      </c>
      <c r="E3983">
        <v>0.7</v>
      </c>
      <c r="F3983">
        <v>49.15</v>
      </c>
      <c r="G3983">
        <v>47.68</v>
      </c>
    </row>
    <row r="3984" spans="1:7">
      <c r="A3984" s="302" t="s">
        <v>22469</v>
      </c>
      <c r="B3984" s="302" t="s">
        <v>25804</v>
      </c>
      <c r="C3984">
        <v>6</v>
      </c>
      <c r="D3984">
        <v>38</v>
      </c>
      <c r="E3984">
        <v>0.7</v>
      </c>
      <c r="F3984">
        <v>26.75</v>
      </c>
      <c r="G3984">
        <v>25.41</v>
      </c>
    </row>
    <row r="3985" spans="1:7">
      <c r="A3985" s="302" t="s">
        <v>22470</v>
      </c>
      <c r="B3985" s="302" t="s">
        <v>25805</v>
      </c>
      <c r="C3985">
        <v>6</v>
      </c>
      <c r="D3985">
        <v>42</v>
      </c>
      <c r="E3985">
        <v>0.7</v>
      </c>
      <c r="F3985">
        <v>49.15</v>
      </c>
      <c r="G3985">
        <v>47.68</v>
      </c>
    </row>
    <row r="3986" spans="1:7">
      <c r="A3986" s="302" t="s">
        <v>22471</v>
      </c>
      <c r="B3986" s="302" t="s">
        <v>25806</v>
      </c>
      <c r="C3986">
        <v>6</v>
      </c>
      <c r="D3986">
        <v>44</v>
      </c>
      <c r="E3986">
        <v>0.5</v>
      </c>
      <c r="F3986">
        <v>15.05</v>
      </c>
      <c r="G3986">
        <v>14.6</v>
      </c>
    </row>
    <row r="3987" spans="1:7">
      <c r="A3987" s="302" t="s">
        <v>22472</v>
      </c>
      <c r="B3987" s="302" t="s">
        <v>25807</v>
      </c>
      <c r="C3987">
        <v>6</v>
      </c>
      <c r="D3987">
        <v>44</v>
      </c>
      <c r="E3987">
        <v>0.5</v>
      </c>
      <c r="F3987">
        <v>12.25</v>
      </c>
      <c r="G3987">
        <v>11.88</v>
      </c>
    </row>
    <row r="3988" spans="1:7">
      <c r="A3988" s="302" t="s">
        <v>22473</v>
      </c>
      <c r="B3988" s="302" t="s">
        <v>25808</v>
      </c>
      <c r="C3988">
        <v>6</v>
      </c>
      <c r="D3988">
        <v>57</v>
      </c>
      <c r="E3988">
        <v>0.5</v>
      </c>
      <c r="F3988">
        <v>26.35</v>
      </c>
      <c r="G3988">
        <v>25.56</v>
      </c>
    </row>
    <row r="3989" spans="1:7">
      <c r="A3989" s="302" t="s">
        <v>22474</v>
      </c>
      <c r="B3989" s="302" t="s">
        <v>25809</v>
      </c>
      <c r="C3989">
        <v>6</v>
      </c>
      <c r="D3989">
        <v>40</v>
      </c>
      <c r="E3989">
        <v>0.7</v>
      </c>
      <c r="F3989">
        <v>5.85</v>
      </c>
      <c r="G3989">
        <v>5.67</v>
      </c>
    </row>
    <row r="3990" spans="1:7">
      <c r="A3990" s="302" t="s">
        <v>22475</v>
      </c>
      <c r="B3990" s="302" t="s">
        <v>25810</v>
      </c>
      <c r="C3990">
        <v>15</v>
      </c>
      <c r="D3990">
        <v>45</v>
      </c>
      <c r="E3990">
        <v>0.7</v>
      </c>
      <c r="F3990">
        <v>31</v>
      </c>
      <c r="G3990">
        <v>31</v>
      </c>
    </row>
    <row r="3991" spans="1:7">
      <c r="A3991" s="302" t="s">
        <v>22476</v>
      </c>
      <c r="B3991" s="302" t="s">
        <v>25811</v>
      </c>
      <c r="C3991">
        <v>15</v>
      </c>
      <c r="D3991">
        <v>44</v>
      </c>
      <c r="E3991">
        <v>0.7</v>
      </c>
      <c r="F3991">
        <v>31.45</v>
      </c>
      <c r="G3991">
        <v>29.88</v>
      </c>
    </row>
    <row r="3992" spans="1:7">
      <c r="A3992" s="302" t="s">
        <v>22477</v>
      </c>
      <c r="B3992" s="302" t="s">
        <v>25812</v>
      </c>
      <c r="C3992">
        <v>6</v>
      </c>
      <c r="D3992">
        <v>41</v>
      </c>
      <c r="E3992">
        <v>0.7</v>
      </c>
      <c r="F3992">
        <v>20.75</v>
      </c>
      <c r="G3992">
        <v>19.71</v>
      </c>
    </row>
    <row r="3993" spans="1:7">
      <c r="A3993" s="302" t="s">
        <v>22478</v>
      </c>
      <c r="B3993" s="302" t="s">
        <v>25813</v>
      </c>
      <c r="C3993">
        <v>6</v>
      </c>
      <c r="D3993">
        <v>40</v>
      </c>
      <c r="E3993">
        <v>0.7</v>
      </c>
      <c r="F3993">
        <v>17.850000000000001</v>
      </c>
      <c r="G3993">
        <v>17.309999999999999</v>
      </c>
    </row>
    <row r="3994" spans="1:7">
      <c r="A3994" s="302" t="s">
        <v>22479</v>
      </c>
      <c r="B3994" s="302" t="s">
        <v>25814</v>
      </c>
      <c r="C3994">
        <v>6</v>
      </c>
      <c r="D3994">
        <v>43</v>
      </c>
      <c r="E3994">
        <v>0.7</v>
      </c>
      <c r="F3994">
        <v>25.25</v>
      </c>
      <c r="G3994">
        <v>23.99</v>
      </c>
    </row>
    <row r="3995" spans="1:7">
      <c r="A3995" s="302" t="s">
        <v>22480</v>
      </c>
      <c r="B3995" s="302" t="s">
        <v>25815</v>
      </c>
      <c r="C3995">
        <v>6</v>
      </c>
      <c r="D3995">
        <v>43</v>
      </c>
      <c r="E3995">
        <v>0.7</v>
      </c>
      <c r="F3995">
        <v>23.65</v>
      </c>
      <c r="G3995">
        <v>22.47</v>
      </c>
    </row>
    <row r="3996" spans="1:7">
      <c r="A3996" s="302" t="s">
        <v>22481</v>
      </c>
      <c r="B3996" s="302" t="s">
        <v>25816</v>
      </c>
      <c r="C3996">
        <v>6</v>
      </c>
      <c r="D3996">
        <v>47</v>
      </c>
      <c r="E3996">
        <v>0.7</v>
      </c>
      <c r="F3996">
        <v>29.75</v>
      </c>
      <c r="G3996">
        <v>28.86</v>
      </c>
    </row>
    <row r="3997" spans="1:7">
      <c r="A3997" s="302" t="s">
        <v>22482</v>
      </c>
      <c r="B3997" s="302" t="s">
        <v>25817</v>
      </c>
      <c r="C3997">
        <v>6</v>
      </c>
      <c r="D3997">
        <v>50</v>
      </c>
      <c r="E3997">
        <v>0.7</v>
      </c>
      <c r="F3997">
        <v>48</v>
      </c>
      <c r="G3997">
        <v>48</v>
      </c>
    </row>
    <row r="3998" spans="1:7">
      <c r="A3998" s="302" t="s">
        <v>22483</v>
      </c>
      <c r="B3998" s="302" t="s">
        <v>25818</v>
      </c>
      <c r="C3998">
        <v>6</v>
      </c>
      <c r="D3998">
        <v>50</v>
      </c>
      <c r="E3998">
        <v>0.7</v>
      </c>
      <c r="F3998">
        <v>31</v>
      </c>
      <c r="G3998">
        <v>31</v>
      </c>
    </row>
    <row r="3999" spans="1:7">
      <c r="A3999" s="302" t="s">
        <v>22484</v>
      </c>
      <c r="B3999" s="302" t="s">
        <v>25819</v>
      </c>
      <c r="C3999">
        <v>6</v>
      </c>
      <c r="D3999">
        <v>50</v>
      </c>
      <c r="E3999">
        <v>0.7</v>
      </c>
      <c r="F3999">
        <v>41</v>
      </c>
      <c r="G3999">
        <v>41</v>
      </c>
    </row>
    <row r="4000" spans="1:7">
      <c r="A4000" s="302" t="s">
        <v>22485</v>
      </c>
      <c r="B4000" s="302" t="s">
        <v>25820</v>
      </c>
      <c r="C4000">
        <v>6</v>
      </c>
      <c r="D4000">
        <v>50</v>
      </c>
      <c r="E4000">
        <v>0.7</v>
      </c>
      <c r="F4000">
        <v>46.45</v>
      </c>
      <c r="G4000">
        <v>45.06</v>
      </c>
    </row>
    <row r="4001" spans="1:7">
      <c r="A4001" s="302" t="s">
        <v>22486</v>
      </c>
      <c r="B4001" s="302" t="s">
        <v>25821</v>
      </c>
      <c r="C4001">
        <v>6</v>
      </c>
      <c r="D4001">
        <v>50</v>
      </c>
      <c r="E4001">
        <v>0.7</v>
      </c>
      <c r="F4001">
        <v>28</v>
      </c>
      <c r="G4001">
        <v>28</v>
      </c>
    </row>
    <row r="4002" spans="1:7">
      <c r="A4002" s="302" t="s">
        <v>22487</v>
      </c>
      <c r="B4002" s="302" t="s">
        <v>25822</v>
      </c>
      <c r="C4002">
        <v>6</v>
      </c>
      <c r="D4002">
        <v>50</v>
      </c>
      <c r="E4002">
        <v>0.7</v>
      </c>
      <c r="F4002">
        <v>45</v>
      </c>
      <c r="G4002">
        <v>45</v>
      </c>
    </row>
    <row r="4003" spans="1:7">
      <c r="A4003" s="302" t="s">
        <v>22488</v>
      </c>
      <c r="B4003" s="302" t="s">
        <v>25823</v>
      </c>
      <c r="C4003">
        <v>6</v>
      </c>
      <c r="D4003">
        <v>50</v>
      </c>
      <c r="E4003">
        <v>0.7</v>
      </c>
      <c r="F4003">
        <v>38.450000000000003</v>
      </c>
      <c r="G4003">
        <v>37.299999999999997</v>
      </c>
    </row>
    <row r="4004" spans="1:7">
      <c r="A4004" s="302" t="s">
        <v>22489</v>
      </c>
      <c r="B4004" s="302" t="s">
        <v>25824</v>
      </c>
      <c r="C4004">
        <v>6</v>
      </c>
      <c r="D4004">
        <v>50</v>
      </c>
      <c r="E4004">
        <v>0.7</v>
      </c>
      <c r="F4004">
        <v>37.450000000000003</v>
      </c>
      <c r="G4004">
        <v>36.33</v>
      </c>
    </row>
    <row r="4005" spans="1:7">
      <c r="A4005" s="302" t="s">
        <v>22490</v>
      </c>
      <c r="B4005" s="302" t="s">
        <v>25825</v>
      </c>
      <c r="C4005">
        <v>6</v>
      </c>
      <c r="D4005">
        <v>50</v>
      </c>
      <c r="E4005">
        <v>0.7</v>
      </c>
      <c r="F4005">
        <v>59.75</v>
      </c>
      <c r="G4005">
        <v>57.96</v>
      </c>
    </row>
    <row r="4006" spans="1:7">
      <c r="A4006" s="302" t="s">
        <v>22491</v>
      </c>
      <c r="B4006" s="302" t="s">
        <v>25826</v>
      </c>
      <c r="C4006">
        <v>6</v>
      </c>
      <c r="D4006">
        <v>50</v>
      </c>
      <c r="E4006">
        <v>0.7</v>
      </c>
      <c r="F4006">
        <v>44.85</v>
      </c>
      <c r="G4006">
        <v>43.5</v>
      </c>
    </row>
    <row r="4007" spans="1:7">
      <c r="A4007" s="302" t="s">
        <v>22492</v>
      </c>
      <c r="B4007" s="302" t="s">
        <v>25827</v>
      </c>
      <c r="C4007">
        <v>6</v>
      </c>
      <c r="D4007">
        <v>50</v>
      </c>
      <c r="E4007">
        <v>0.7</v>
      </c>
      <c r="F4007">
        <v>28</v>
      </c>
      <c r="G4007">
        <v>28</v>
      </c>
    </row>
    <row r="4008" spans="1:7">
      <c r="A4008" s="302" t="s">
        <v>22493</v>
      </c>
      <c r="B4008" s="302" t="s">
        <v>25828</v>
      </c>
      <c r="C4008">
        <v>6</v>
      </c>
      <c r="D4008">
        <v>50</v>
      </c>
      <c r="E4008">
        <v>0.7</v>
      </c>
      <c r="F4008">
        <v>38.450000000000003</v>
      </c>
      <c r="G4008">
        <v>37.299999999999997</v>
      </c>
    </row>
    <row r="4009" spans="1:7">
      <c r="A4009" s="302" t="s">
        <v>22494</v>
      </c>
      <c r="B4009" s="302" t="s">
        <v>25829</v>
      </c>
      <c r="C4009">
        <v>6</v>
      </c>
      <c r="D4009">
        <v>42</v>
      </c>
      <c r="E4009">
        <v>0.5</v>
      </c>
      <c r="F4009">
        <v>20.55</v>
      </c>
      <c r="G4009">
        <v>19.93</v>
      </c>
    </row>
    <row r="4010" spans="1:7">
      <c r="A4010" s="302" t="s">
        <v>22495</v>
      </c>
      <c r="B4010" s="302" t="s">
        <v>25830</v>
      </c>
      <c r="C4010">
        <v>6</v>
      </c>
      <c r="D4010">
        <v>45.8</v>
      </c>
      <c r="E4010">
        <v>0.7</v>
      </c>
      <c r="F4010">
        <v>10.5</v>
      </c>
      <c r="G4010">
        <v>10.5</v>
      </c>
    </row>
    <row r="4011" spans="1:7">
      <c r="A4011" s="302" t="s">
        <v>22496</v>
      </c>
      <c r="B4011" s="302" t="s">
        <v>25831</v>
      </c>
      <c r="C4011">
        <v>6</v>
      </c>
      <c r="D4011">
        <v>45.8</v>
      </c>
      <c r="E4011">
        <v>1</v>
      </c>
      <c r="F4011">
        <v>19</v>
      </c>
      <c r="G4011">
        <v>19</v>
      </c>
    </row>
    <row r="4012" spans="1:7">
      <c r="A4012" s="302" t="s">
        <v>22497</v>
      </c>
      <c r="B4012" s="302" t="s">
        <v>25832</v>
      </c>
      <c r="C4012">
        <v>6</v>
      </c>
      <c r="D4012">
        <v>46</v>
      </c>
      <c r="E4012">
        <v>0.7</v>
      </c>
      <c r="F4012">
        <v>24.85</v>
      </c>
      <c r="G4012">
        <v>24.1</v>
      </c>
    </row>
    <row r="4013" spans="1:7">
      <c r="A4013" s="302" t="s">
        <v>22498</v>
      </c>
      <c r="B4013" s="302" t="s">
        <v>25833</v>
      </c>
      <c r="C4013">
        <v>6</v>
      </c>
      <c r="D4013">
        <v>28</v>
      </c>
      <c r="E4013">
        <v>0.7</v>
      </c>
      <c r="F4013">
        <v>17.350000000000001</v>
      </c>
      <c r="G4013">
        <v>16.829999999999998</v>
      </c>
    </row>
    <row r="4014" spans="1:7">
      <c r="A4014" s="302" t="s">
        <v>22499</v>
      </c>
      <c r="B4014" s="302" t="s">
        <v>25834</v>
      </c>
      <c r="C4014">
        <v>6</v>
      </c>
      <c r="D4014">
        <v>40</v>
      </c>
      <c r="E4014">
        <v>0.7</v>
      </c>
      <c r="F4014">
        <v>9.75</v>
      </c>
      <c r="G4014">
        <v>9.4600000000000009</v>
      </c>
    </row>
    <row r="4015" spans="1:7">
      <c r="A4015" s="302" t="s">
        <v>28088</v>
      </c>
      <c r="B4015" s="302" t="s">
        <v>28089</v>
      </c>
      <c r="C4015">
        <v>6</v>
      </c>
      <c r="D4015">
        <v>62</v>
      </c>
      <c r="E4015">
        <v>0.7</v>
      </c>
      <c r="F4015">
        <v>13</v>
      </c>
      <c r="G4015">
        <v>13</v>
      </c>
    </row>
    <row r="4016" spans="1:7">
      <c r="A4016" s="302" t="s">
        <v>22500</v>
      </c>
      <c r="B4016" s="302" t="s">
        <v>25835</v>
      </c>
      <c r="C4016">
        <v>3</v>
      </c>
      <c r="D4016">
        <v>43</v>
      </c>
      <c r="E4016">
        <v>0.7</v>
      </c>
      <c r="F4016">
        <v>10</v>
      </c>
      <c r="G4016">
        <v>10</v>
      </c>
    </row>
    <row r="4017" spans="1:7">
      <c r="A4017" s="302" t="s">
        <v>22501</v>
      </c>
      <c r="B4017" s="302" t="s">
        <v>25836</v>
      </c>
      <c r="C4017">
        <v>6</v>
      </c>
      <c r="D4017">
        <v>43</v>
      </c>
      <c r="E4017">
        <v>0.7</v>
      </c>
      <c r="F4017">
        <v>10.15</v>
      </c>
      <c r="G4017">
        <v>9.85</v>
      </c>
    </row>
    <row r="4018" spans="1:7">
      <c r="A4018" s="302" t="s">
        <v>28090</v>
      </c>
      <c r="B4018" s="302" t="s">
        <v>28091</v>
      </c>
      <c r="C4018">
        <v>6</v>
      </c>
      <c r="D4018">
        <v>40</v>
      </c>
      <c r="E4018">
        <v>0.7</v>
      </c>
      <c r="F4018">
        <v>8.9499999999999993</v>
      </c>
      <c r="G4018">
        <v>8.68</v>
      </c>
    </row>
    <row r="4019" spans="1:7">
      <c r="A4019" s="302" t="s">
        <v>22502</v>
      </c>
      <c r="B4019" s="302" t="s">
        <v>25837</v>
      </c>
      <c r="C4019">
        <v>6</v>
      </c>
      <c r="D4019">
        <v>43</v>
      </c>
      <c r="E4019">
        <v>0.7</v>
      </c>
      <c r="F4019">
        <v>11.5</v>
      </c>
      <c r="G4019">
        <v>11.5</v>
      </c>
    </row>
    <row r="4020" spans="1:7">
      <c r="A4020" s="302" t="s">
        <v>22503</v>
      </c>
      <c r="B4020" s="302" t="s">
        <v>25838</v>
      </c>
      <c r="C4020">
        <v>6</v>
      </c>
      <c r="D4020">
        <v>46</v>
      </c>
      <c r="E4020">
        <v>0.6</v>
      </c>
      <c r="F4020">
        <v>41.35</v>
      </c>
      <c r="G4020">
        <v>40.11</v>
      </c>
    </row>
    <row r="4021" spans="1:7">
      <c r="A4021" s="302" t="s">
        <v>22504</v>
      </c>
      <c r="B4021" s="302" t="s">
        <v>25839</v>
      </c>
      <c r="C4021">
        <v>6</v>
      </c>
      <c r="D4021">
        <v>46</v>
      </c>
      <c r="E4021">
        <v>0.7</v>
      </c>
      <c r="F4021">
        <v>25.5</v>
      </c>
      <c r="G4021">
        <v>25.5</v>
      </c>
    </row>
    <row r="4022" spans="1:7">
      <c r="A4022" s="302" t="s">
        <v>22505</v>
      </c>
      <c r="B4022" s="302" t="s">
        <v>25840</v>
      </c>
      <c r="C4022">
        <v>6</v>
      </c>
      <c r="D4022">
        <v>50</v>
      </c>
      <c r="E4022">
        <v>0.7</v>
      </c>
      <c r="F4022">
        <v>104.75</v>
      </c>
      <c r="G4022">
        <v>101.61</v>
      </c>
    </row>
    <row r="4023" spans="1:7">
      <c r="A4023" s="302" t="s">
        <v>22506</v>
      </c>
      <c r="B4023" s="302" t="s">
        <v>25841</v>
      </c>
      <c r="C4023">
        <v>6</v>
      </c>
      <c r="D4023">
        <v>46</v>
      </c>
      <c r="E4023">
        <v>0.7</v>
      </c>
      <c r="F4023">
        <v>44.65</v>
      </c>
      <c r="G4023">
        <v>43.31</v>
      </c>
    </row>
    <row r="4024" spans="1:7">
      <c r="A4024" s="302" t="s">
        <v>22507</v>
      </c>
      <c r="B4024" s="302" t="s">
        <v>25842</v>
      </c>
      <c r="C4024">
        <v>6</v>
      </c>
      <c r="D4024">
        <v>46</v>
      </c>
      <c r="E4024">
        <v>0.7</v>
      </c>
      <c r="F4024">
        <v>39</v>
      </c>
      <c r="G4024">
        <v>39</v>
      </c>
    </row>
    <row r="4025" spans="1:7">
      <c r="A4025" s="302" t="s">
        <v>22508</v>
      </c>
      <c r="B4025" s="302" t="s">
        <v>25843</v>
      </c>
      <c r="C4025">
        <v>6</v>
      </c>
      <c r="D4025">
        <v>45</v>
      </c>
      <c r="E4025">
        <v>0.7</v>
      </c>
      <c r="F4025">
        <v>32.85</v>
      </c>
      <c r="G4025">
        <v>31.86</v>
      </c>
    </row>
    <row r="4026" spans="1:7">
      <c r="A4026" s="302" t="s">
        <v>22509</v>
      </c>
      <c r="B4026" s="302" t="s">
        <v>25844</v>
      </c>
      <c r="C4026">
        <v>6</v>
      </c>
      <c r="D4026">
        <v>45</v>
      </c>
      <c r="E4026">
        <v>0.7</v>
      </c>
      <c r="F4026">
        <v>44.25</v>
      </c>
      <c r="G4026">
        <v>42.92</v>
      </c>
    </row>
    <row r="4027" spans="1:7">
      <c r="A4027" s="302" t="s">
        <v>22510</v>
      </c>
      <c r="B4027" s="302" t="s">
        <v>25845</v>
      </c>
      <c r="C4027">
        <v>6</v>
      </c>
      <c r="D4027">
        <v>50</v>
      </c>
      <c r="E4027">
        <v>0.7</v>
      </c>
      <c r="F4027">
        <v>37.5</v>
      </c>
      <c r="G4027">
        <v>37.5</v>
      </c>
    </row>
    <row r="4028" spans="1:7">
      <c r="A4028" s="302" t="s">
        <v>22511</v>
      </c>
      <c r="B4028" s="302" t="s">
        <v>25846</v>
      </c>
      <c r="C4028">
        <v>6</v>
      </c>
      <c r="D4028">
        <v>43</v>
      </c>
      <c r="E4028">
        <v>0.7</v>
      </c>
      <c r="F4028">
        <v>65.849999999999994</v>
      </c>
      <c r="G4028">
        <v>63.87</v>
      </c>
    </row>
    <row r="4029" spans="1:7">
      <c r="A4029" s="302" t="s">
        <v>22512</v>
      </c>
      <c r="B4029" s="302" t="s">
        <v>25847</v>
      </c>
      <c r="C4029">
        <v>3</v>
      </c>
      <c r="D4029">
        <v>46</v>
      </c>
      <c r="E4029">
        <v>0.7</v>
      </c>
      <c r="F4029">
        <v>109.85</v>
      </c>
      <c r="G4029">
        <v>106.55</v>
      </c>
    </row>
    <row r="4030" spans="1:7">
      <c r="A4030" s="302" t="s">
        <v>22513</v>
      </c>
      <c r="B4030" s="302" t="s">
        <v>25848</v>
      </c>
      <c r="C4030">
        <v>6</v>
      </c>
      <c r="D4030">
        <v>43</v>
      </c>
      <c r="E4030">
        <v>1</v>
      </c>
      <c r="F4030">
        <v>8</v>
      </c>
      <c r="G4030">
        <v>8</v>
      </c>
    </row>
    <row r="4031" spans="1:7">
      <c r="A4031" s="302" t="s">
        <v>22514</v>
      </c>
      <c r="B4031" s="302" t="s">
        <v>25849</v>
      </c>
      <c r="C4031">
        <v>6</v>
      </c>
      <c r="D4031">
        <v>47</v>
      </c>
      <c r="E4031">
        <v>1</v>
      </c>
      <c r="F4031">
        <v>8.4499999999999993</v>
      </c>
      <c r="G4031">
        <v>8.1999999999999993</v>
      </c>
    </row>
    <row r="4032" spans="1:7">
      <c r="A4032" s="302" t="s">
        <v>22515</v>
      </c>
      <c r="B4032" s="302" t="s">
        <v>25850</v>
      </c>
      <c r="C4032">
        <v>6</v>
      </c>
      <c r="D4032">
        <v>43</v>
      </c>
      <c r="E4032">
        <v>1</v>
      </c>
      <c r="F4032">
        <v>7.45</v>
      </c>
      <c r="G4032">
        <v>7.45</v>
      </c>
    </row>
    <row r="4033" spans="1:7">
      <c r="A4033" s="302" t="s">
        <v>22516</v>
      </c>
      <c r="B4033" s="302" t="s">
        <v>25851</v>
      </c>
      <c r="C4033">
        <v>6</v>
      </c>
      <c r="D4033">
        <v>43</v>
      </c>
      <c r="E4033">
        <v>0.7</v>
      </c>
      <c r="F4033">
        <v>8.9499999999999993</v>
      </c>
      <c r="G4033">
        <v>8.68</v>
      </c>
    </row>
    <row r="4034" spans="1:7">
      <c r="A4034" s="302" t="s">
        <v>22517</v>
      </c>
      <c r="B4034" s="302" t="s">
        <v>25852</v>
      </c>
      <c r="C4034">
        <v>6</v>
      </c>
      <c r="D4034">
        <v>43</v>
      </c>
      <c r="E4034">
        <v>1</v>
      </c>
      <c r="F4034">
        <v>8.9499999999999993</v>
      </c>
      <c r="G4034">
        <v>8.68</v>
      </c>
    </row>
    <row r="4035" spans="1:7">
      <c r="A4035" s="302" t="s">
        <v>22518</v>
      </c>
      <c r="B4035" s="302" t="s">
        <v>25853</v>
      </c>
      <c r="C4035">
        <v>6</v>
      </c>
      <c r="D4035">
        <v>43</v>
      </c>
      <c r="E4035">
        <v>0.7</v>
      </c>
      <c r="F4035">
        <v>25.95</v>
      </c>
      <c r="G4035">
        <v>24.65</v>
      </c>
    </row>
    <row r="4036" spans="1:7">
      <c r="A4036" s="302" t="s">
        <v>22519</v>
      </c>
      <c r="B4036" s="302" t="s">
        <v>25854</v>
      </c>
      <c r="C4036">
        <v>6</v>
      </c>
      <c r="D4036">
        <v>18</v>
      </c>
      <c r="E4036">
        <v>0.7</v>
      </c>
      <c r="F4036">
        <v>7.15</v>
      </c>
      <c r="G4036">
        <v>6.94</v>
      </c>
    </row>
    <row r="4037" spans="1:7">
      <c r="A4037" s="302" t="s">
        <v>22520</v>
      </c>
      <c r="B4037" s="302" t="s">
        <v>25855</v>
      </c>
      <c r="C4037">
        <v>6</v>
      </c>
      <c r="D4037">
        <v>43.4</v>
      </c>
      <c r="E4037">
        <v>0.7</v>
      </c>
      <c r="F4037">
        <v>19.95</v>
      </c>
      <c r="G4037">
        <v>19.350000000000001</v>
      </c>
    </row>
    <row r="4038" spans="1:7">
      <c r="A4038" s="302" t="s">
        <v>28092</v>
      </c>
      <c r="B4038" s="302" t="s">
        <v>28093</v>
      </c>
      <c r="C4038">
        <v>12</v>
      </c>
      <c r="D4038">
        <v>40</v>
      </c>
      <c r="E4038">
        <v>0.7</v>
      </c>
      <c r="F4038">
        <v>10.95</v>
      </c>
      <c r="G4038">
        <v>10.62</v>
      </c>
    </row>
    <row r="4039" spans="1:7">
      <c r="A4039" s="302" t="s">
        <v>22521</v>
      </c>
      <c r="B4039" s="302" t="s">
        <v>25856</v>
      </c>
      <c r="C4039">
        <v>6</v>
      </c>
      <c r="D4039">
        <v>50.5</v>
      </c>
      <c r="E4039">
        <v>0.7</v>
      </c>
      <c r="F4039">
        <v>12.45</v>
      </c>
      <c r="G4039">
        <v>12.08</v>
      </c>
    </row>
    <row r="4040" spans="1:7">
      <c r="A4040" s="302" t="s">
        <v>28094</v>
      </c>
      <c r="B4040" s="302" t="s">
        <v>28095</v>
      </c>
      <c r="C4040">
        <v>6</v>
      </c>
      <c r="D4040">
        <v>35.5</v>
      </c>
      <c r="E4040">
        <v>0.7</v>
      </c>
      <c r="F4040">
        <v>10.95</v>
      </c>
      <c r="G4040">
        <v>10.62</v>
      </c>
    </row>
    <row r="4041" spans="1:7">
      <c r="A4041" s="302" t="s">
        <v>28096</v>
      </c>
      <c r="B4041" s="302" t="s">
        <v>28097</v>
      </c>
      <c r="C4041">
        <v>6</v>
      </c>
      <c r="D4041">
        <v>55.2</v>
      </c>
      <c r="E4041">
        <v>0.7</v>
      </c>
      <c r="F4041">
        <v>43.5</v>
      </c>
      <c r="G4041">
        <v>43.5</v>
      </c>
    </row>
    <row r="4042" spans="1:7">
      <c r="A4042" s="302" t="s">
        <v>28098</v>
      </c>
      <c r="B4042" s="302" t="s">
        <v>28099</v>
      </c>
      <c r="C4042">
        <v>6</v>
      </c>
      <c r="D4042">
        <v>47</v>
      </c>
      <c r="E4042">
        <v>0.7</v>
      </c>
      <c r="F4042">
        <v>38.65</v>
      </c>
      <c r="G4042">
        <v>37.49</v>
      </c>
    </row>
    <row r="4043" spans="1:7">
      <c r="A4043" s="302" t="s">
        <v>22522</v>
      </c>
      <c r="B4043" s="302" t="s">
        <v>25857</v>
      </c>
      <c r="C4043">
        <v>6</v>
      </c>
      <c r="D4043">
        <v>35</v>
      </c>
      <c r="E4043">
        <v>0.7</v>
      </c>
      <c r="F4043">
        <v>6.35</v>
      </c>
      <c r="G4043">
        <v>6.16</v>
      </c>
    </row>
    <row r="4044" spans="1:7">
      <c r="A4044" s="302" t="s">
        <v>22523</v>
      </c>
      <c r="B4044" s="302" t="s">
        <v>25858</v>
      </c>
      <c r="C4044">
        <v>12</v>
      </c>
      <c r="D4044">
        <v>40</v>
      </c>
      <c r="E4044">
        <v>0.7</v>
      </c>
      <c r="F4044">
        <v>2.4500000000000002</v>
      </c>
      <c r="G4044">
        <v>2.38</v>
      </c>
    </row>
    <row r="4045" spans="1:7">
      <c r="A4045" s="302" t="s">
        <v>22524</v>
      </c>
      <c r="B4045" s="302" t="s">
        <v>25859</v>
      </c>
      <c r="C4045">
        <v>6</v>
      </c>
      <c r="D4045">
        <v>40</v>
      </c>
      <c r="E4045">
        <v>1.5</v>
      </c>
      <c r="F4045">
        <v>4.95</v>
      </c>
      <c r="G4045">
        <v>4.8</v>
      </c>
    </row>
    <row r="4046" spans="1:7">
      <c r="A4046" s="302" t="s">
        <v>22525</v>
      </c>
      <c r="B4046" s="302" t="s">
        <v>25860</v>
      </c>
      <c r="C4046">
        <v>6</v>
      </c>
      <c r="D4046">
        <v>40</v>
      </c>
      <c r="E4046">
        <v>1</v>
      </c>
      <c r="F4046">
        <v>3.5</v>
      </c>
      <c r="G4046">
        <v>3.5</v>
      </c>
    </row>
    <row r="4047" spans="1:7">
      <c r="A4047" s="302" t="s">
        <v>22526</v>
      </c>
      <c r="B4047" s="302" t="s">
        <v>25861</v>
      </c>
      <c r="C4047">
        <v>6</v>
      </c>
      <c r="D4047">
        <v>40</v>
      </c>
      <c r="E4047">
        <v>2</v>
      </c>
      <c r="F4047">
        <v>6.55</v>
      </c>
      <c r="G4047">
        <v>6.35</v>
      </c>
    </row>
    <row r="4048" spans="1:7">
      <c r="A4048" s="302" t="s">
        <v>22527</v>
      </c>
      <c r="B4048" s="302" t="s">
        <v>25862</v>
      </c>
      <c r="C4048">
        <v>6</v>
      </c>
      <c r="D4048">
        <v>35</v>
      </c>
      <c r="E4048">
        <v>0.7</v>
      </c>
      <c r="F4048">
        <v>3.55</v>
      </c>
      <c r="G4048">
        <v>3.37</v>
      </c>
    </row>
    <row r="4049" spans="1:7">
      <c r="A4049" s="302" t="s">
        <v>22528</v>
      </c>
      <c r="B4049" s="302" t="s">
        <v>25863</v>
      </c>
      <c r="C4049">
        <v>6</v>
      </c>
      <c r="D4049">
        <v>40</v>
      </c>
      <c r="E4049">
        <v>0.7</v>
      </c>
      <c r="F4049">
        <v>24.45</v>
      </c>
      <c r="G4049">
        <v>23.72</v>
      </c>
    </row>
    <row r="4050" spans="1:7">
      <c r="A4050" s="302" t="s">
        <v>22529</v>
      </c>
      <c r="B4050" s="302" t="s">
        <v>25864</v>
      </c>
      <c r="C4050">
        <v>6</v>
      </c>
      <c r="D4050">
        <v>20</v>
      </c>
      <c r="E4050">
        <v>0.7</v>
      </c>
      <c r="F4050">
        <v>17.95</v>
      </c>
      <c r="G4050">
        <v>17.41</v>
      </c>
    </row>
    <row r="4051" spans="1:7">
      <c r="A4051" s="302" t="s">
        <v>22530</v>
      </c>
      <c r="B4051" s="302" t="s">
        <v>25865</v>
      </c>
      <c r="C4051">
        <v>6</v>
      </c>
      <c r="D4051">
        <v>57</v>
      </c>
      <c r="E4051">
        <v>0.5</v>
      </c>
      <c r="F4051">
        <v>25.95</v>
      </c>
      <c r="G4051">
        <v>25.17</v>
      </c>
    </row>
    <row r="4052" spans="1:7">
      <c r="A4052" s="302" t="s">
        <v>22531</v>
      </c>
      <c r="B4052" s="302" t="s">
        <v>25866</v>
      </c>
      <c r="C4052">
        <v>6</v>
      </c>
      <c r="D4052">
        <v>33.299999999999997</v>
      </c>
      <c r="E4052">
        <v>0.5</v>
      </c>
      <c r="F4052">
        <v>23.05</v>
      </c>
      <c r="G4052">
        <v>22.36</v>
      </c>
    </row>
    <row r="4053" spans="1:7">
      <c r="A4053" s="302" t="s">
        <v>22532</v>
      </c>
      <c r="B4053" s="302" t="s">
        <v>25867</v>
      </c>
      <c r="C4053">
        <v>6</v>
      </c>
      <c r="D4053">
        <v>46</v>
      </c>
      <c r="E4053">
        <v>0.7</v>
      </c>
      <c r="F4053">
        <v>22.65</v>
      </c>
      <c r="G4053">
        <v>22.65</v>
      </c>
    </row>
    <row r="4054" spans="1:7">
      <c r="A4054" s="302" t="s">
        <v>22533</v>
      </c>
      <c r="B4054" s="302" t="s">
        <v>25868</v>
      </c>
      <c r="C4054">
        <v>3</v>
      </c>
      <c r="D4054">
        <v>45.2</v>
      </c>
      <c r="E4054">
        <v>0.7</v>
      </c>
      <c r="F4054">
        <v>829.35</v>
      </c>
      <c r="G4054">
        <v>804.47</v>
      </c>
    </row>
    <row r="4055" spans="1:7">
      <c r="A4055" s="302" t="s">
        <v>22534</v>
      </c>
      <c r="B4055" s="302" t="s">
        <v>25868</v>
      </c>
      <c r="C4055">
        <v>1</v>
      </c>
      <c r="D4055">
        <v>45.2</v>
      </c>
      <c r="E4055">
        <v>0.7</v>
      </c>
      <c r="F4055">
        <v>1325.85</v>
      </c>
      <c r="G4055">
        <v>1286.07</v>
      </c>
    </row>
    <row r="4056" spans="1:7">
      <c r="A4056" s="302" t="s">
        <v>28100</v>
      </c>
      <c r="B4056" s="302" t="s">
        <v>28101</v>
      </c>
      <c r="C4056">
        <v>6</v>
      </c>
      <c r="D4056">
        <v>43.2</v>
      </c>
      <c r="E4056">
        <v>0.7</v>
      </c>
      <c r="F4056">
        <v>15.45</v>
      </c>
      <c r="G4056">
        <v>14.99</v>
      </c>
    </row>
    <row r="4057" spans="1:7">
      <c r="A4057" s="302" t="s">
        <v>22535</v>
      </c>
      <c r="B4057" s="302" t="s">
        <v>25869</v>
      </c>
      <c r="C4057">
        <v>6</v>
      </c>
      <c r="D4057">
        <v>43.2</v>
      </c>
      <c r="E4057">
        <v>1</v>
      </c>
      <c r="F4057">
        <v>21.45</v>
      </c>
      <c r="G4057">
        <v>20.81</v>
      </c>
    </row>
    <row r="4058" spans="1:7">
      <c r="A4058" s="302" t="s">
        <v>22536</v>
      </c>
      <c r="B4058" s="302" t="s">
        <v>25870</v>
      </c>
      <c r="C4058">
        <v>6</v>
      </c>
      <c r="D4058">
        <v>43.2</v>
      </c>
      <c r="E4058">
        <v>0.7</v>
      </c>
      <c r="F4058">
        <v>23.85</v>
      </c>
      <c r="G4058">
        <v>23.13</v>
      </c>
    </row>
    <row r="4059" spans="1:7">
      <c r="A4059" s="302" t="s">
        <v>22537</v>
      </c>
      <c r="B4059" s="302" t="s">
        <v>25871</v>
      </c>
      <c r="C4059">
        <v>6</v>
      </c>
      <c r="D4059">
        <v>45.2</v>
      </c>
      <c r="E4059">
        <v>0.7</v>
      </c>
      <c r="F4059">
        <v>21.75</v>
      </c>
      <c r="G4059">
        <v>21.1</v>
      </c>
    </row>
    <row r="4060" spans="1:7">
      <c r="A4060" s="302" t="s">
        <v>22538</v>
      </c>
      <c r="B4060" s="302" t="s">
        <v>25872</v>
      </c>
      <c r="C4060">
        <v>6</v>
      </c>
      <c r="D4060">
        <v>57.2</v>
      </c>
      <c r="E4060">
        <v>0.5</v>
      </c>
      <c r="F4060">
        <v>28.45</v>
      </c>
      <c r="G4060">
        <v>27.6</v>
      </c>
    </row>
    <row r="4061" spans="1:7">
      <c r="A4061" s="302" t="s">
        <v>22539</v>
      </c>
      <c r="B4061" s="302" t="s">
        <v>25873</v>
      </c>
      <c r="C4061">
        <v>6</v>
      </c>
      <c r="D4061">
        <v>38</v>
      </c>
      <c r="E4061">
        <v>0.5</v>
      </c>
      <c r="F4061">
        <v>25.85</v>
      </c>
      <c r="G4061">
        <v>25.07</v>
      </c>
    </row>
    <row r="4062" spans="1:7">
      <c r="A4062" s="302" t="s">
        <v>22540</v>
      </c>
      <c r="B4062" s="302" t="s">
        <v>25874</v>
      </c>
      <c r="C4062">
        <v>6</v>
      </c>
      <c r="D4062">
        <v>45.3</v>
      </c>
      <c r="E4062">
        <v>0.5</v>
      </c>
      <c r="F4062">
        <v>19.25</v>
      </c>
      <c r="G4062">
        <v>18.670000000000002</v>
      </c>
    </row>
    <row r="4063" spans="1:7">
      <c r="A4063" s="302" t="s">
        <v>22541</v>
      </c>
      <c r="B4063" s="302" t="s">
        <v>25875</v>
      </c>
      <c r="C4063">
        <v>12</v>
      </c>
      <c r="D4063">
        <v>57</v>
      </c>
      <c r="E4063">
        <v>1</v>
      </c>
      <c r="F4063">
        <v>13</v>
      </c>
      <c r="G4063">
        <v>13</v>
      </c>
    </row>
    <row r="4064" spans="1:7">
      <c r="A4064" s="302" t="s">
        <v>28102</v>
      </c>
      <c r="B4064" s="302" t="s">
        <v>28103</v>
      </c>
      <c r="C4064">
        <v>6</v>
      </c>
      <c r="D4064">
        <v>35</v>
      </c>
      <c r="E4064">
        <v>0.7</v>
      </c>
      <c r="F4064">
        <v>19.75</v>
      </c>
      <c r="G4064">
        <v>19.16</v>
      </c>
    </row>
    <row r="4065" spans="1:7">
      <c r="A4065" s="302" t="s">
        <v>22542</v>
      </c>
      <c r="B4065" s="302" t="s">
        <v>25876</v>
      </c>
      <c r="C4065">
        <v>6</v>
      </c>
      <c r="D4065">
        <v>24.2</v>
      </c>
      <c r="E4065">
        <v>1</v>
      </c>
      <c r="F4065">
        <v>6.35</v>
      </c>
      <c r="G4065">
        <v>6.16</v>
      </c>
    </row>
    <row r="4066" spans="1:7">
      <c r="A4066" s="302" t="s">
        <v>22543</v>
      </c>
      <c r="B4066" s="302" t="s">
        <v>25877</v>
      </c>
      <c r="C4066">
        <v>6</v>
      </c>
      <c r="D4066">
        <v>56</v>
      </c>
      <c r="E4066">
        <v>0.7</v>
      </c>
      <c r="F4066">
        <v>66.150000000000006</v>
      </c>
      <c r="G4066">
        <v>64.17</v>
      </c>
    </row>
    <row r="4067" spans="1:7">
      <c r="A4067" s="302" t="s">
        <v>22544</v>
      </c>
      <c r="B4067" s="302" t="s">
        <v>25878</v>
      </c>
      <c r="C4067">
        <v>6</v>
      </c>
      <c r="D4067">
        <v>40</v>
      </c>
      <c r="E4067">
        <v>0.7</v>
      </c>
      <c r="F4067">
        <v>10.85</v>
      </c>
      <c r="G4067">
        <v>10.52</v>
      </c>
    </row>
    <row r="4068" spans="1:7">
      <c r="A4068" s="302" t="s">
        <v>22545</v>
      </c>
      <c r="B4068" s="302" t="s">
        <v>25879</v>
      </c>
      <c r="C4068">
        <v>6</v>
      </c>
      <c r="D4068">
        <v>15</v>
      </c>
      <c r="E4068">
        <v>0.7</v>
      </c>
      <c r="F4068">
        <v>10.45</v>
      </c>
      <c r="G4068">
        <v>10.14</v>
      </c>
    </row>
    <row r="4069" spans="1:7">
      <c r="A4069" s="302" t="s">
        <v>22546</v>
      </c>
      <c r="B4069" s="302" t="s">
        <v>25880</v>
      </c>
      <c r="C4069">
        <v>6</v>
      </c>
      <c r="D4069">
        <v>45</v>
      </c>
      <c r="E4069">
        <v>0.7</v>
      </c>
      <c r="F4069">
        <v>27.45</v>
      </c>
      <c r="G4069">
        <v>26.63</v>
      </c>
    </row>
    <row r="4070" spans="1:7">
      <c r="A4070" s="302" t="s">
        <v>28104</v>
      </c>
      <c r="B4070" s="302" t="s">
        <v>28105</v>
      </c>
      <c r="C4070">
        <v>10</v>
      </c>
      <c r="D4070">
        <v>46.33</v>
      </c>
      <c r="E4070">
        <v>0.15</v>
      </c>
      <c r="F4070">
        <v>13.85</v>
      </c>
      <c r="G4070">
        <v>13.43</v>
      </c>
    </row>
    <row r="4071" spans="1:7">
      <c r="A4071" s="302" t="s">
        <v>28106</v>
      </c>
      <c r="B4071" s="302" t="s">
        <v>28107</v>
      </c>
      <c r="C4071">
        <v>6</v>
      </c>
      <c r="D4071">
        <v>46</v>
      </c>
      <c r="E4071">
        <v>0.7</v>
      </c>
      <c r="F4071">
        <v>26.85</v>
      </c>
      <c r="G4071">
        <v>26.04</v>
      </c>
    </row>
    <row r="4072" spans="1:7">
      <c r="A4072" s="302" t="s">
        <v>22547</v>
      </c>
      <c r="B4072" s="302" t="s">
        <v>25881</v>
      </c>
      <c r="C4072">
        <v>6</v>
      </c>
      <c r="D4072">
        <v>37.5</v>
      </c>
      <c r="E4072">
        <v>1</v>
      </c>
      <c r="F4072">
        <v>4.95</v>
      </c>
      <c r="G4072">
        <v>4.8</v>
      </c>
    </row>
    <row r="4073" spans="1:7">
      <c r="A4073" s="302" t="s">
        <v>22548</v>
      </c>
      <c r="B4073" s="302" t="s">
        <v>25882</v>
      </c>
      <c r="C4073">
        <v>6</v>
      </c>
      <c r="D4073">
        <v>40</v>
      </c>
      <c r="E4073">
        <v>1</v>
      </c>
      <c r="F4073">
        <v>11.05</v>
      </c>
      <c r="G4073">
        <v>10.72</v>
      </c>
    </row>
    <row r="4074" spans="1:7">
      <c r="A4074" s="302" t="s">
        <v>28108</v>
      </c>
      <c r="B4074" s="302" t="s">
        <v>28109</v>
      </c>
      <c r="C4074">
        <v>6</v>
      </c>
      <c r="D4074">
        <v>35</v>
      </c>
      <c r="E4074">
        <v>0.5</v>
      </c>
      <c r="F4074">
        <v>8.9499999999999993</v>
      </c>
      <c r="G4074">
        <v>8.68</v>
      </c>
    </row>
    <row r="4075" spans="1:7">
      <c r="A4075" s="302" t="s">
        <v>22549</v>
      </c>
      <c r="B4075" s="302" t="s">
        <v>25883</v>
      </c>
      <c r="C4075">
        <v>6</v>
      </c>
      <c r="D4075">
        <v>14.9</v>
      </c>
      <c r="E4075">
        <v>1</v>
      </c>
      <c r="F4075">
        <v>5.5</v>
      </c>
      <c r="G4075">
        <v>5.5</v>
      </c>
    </row>
    <row r="4076" spans="1:7">
      <c r="A4076" s="302" t="s">
        <v>22550</v>
      </c>
      <c r="B4076" s="302" t="s">
        <v>25884</v>
      </c>
      <c r="C4076">
        <v>12</v>
      </c>
      <c r="D4076">
        <v>15</v>
      </c>
      <c r="E4076">
        <v>0.5</v>
      </c>
      <c r="F4076">
        <v>4</v>
      </c>
      <c r="G4076">
        <v>4</v>
      </c>
    </row>
    <row r="4077" spans="1:7">
      <c r="A4077" s="302" t="s">
        <v>22551</v>
      </c>
      <c r="B4077" s="302" t="s">
        <v>25885</v>
      </c>
      <c r="C4077">
        <v>6</v>
      </c>
      <c r="D4077">
        <v>40</v>
      </c>
      <c r="E4077">
        <v>0.7</v>
      </c>
      <c r="F4077">
        <v>20.75</v>
      </c>
      <c r="G4077">
        <v>20.13</v>
      </c>
    </row>
    <row r="4078" spans="1:7">
      <c r="A4078" s="302" t="s">
        <v>22552</v>
      </c>
      <c r="B4078" s="302" t="s">
        <v>25886</v>
      </c>
      <c r="C4078">
        <v>6</v>
      </c>
      <c r="D4078">
        <v>40</v>
      </c>
      <c r="E4078">
        <v>0.7</v>
      </c>
      <c r="F4078">
        <v>21.05</v>
      </c>
      <c r="G4078">
        <v>20.420000000000002</v>
      </c>
    </row>
    <row r="4079" spans="1:7">
      <c r="A4079" s="302" t="s">
        <v>28110</v>
      </c>
      <c r="B4079" s="302" t="s">
        <v>28111</v>
      </c>
      <c r="C4079">
        <v>6</v>
      </c>
      <c r="D4079">
        <v>45</v>
      </c>
      <c r="E4079">
        <v>0.7</v>
      </c>
      <c r="F4079">
        <v>17.95</v>
      </c>
      <c r="G4079">
        <v>17.41</v>
      </c>
    </row>
    <row r="4080" spans="1:7">
      <c r="A4080" s="302" t="s">
        <v>22553</v>
      </c>
      <c r="B4080" s="302" t="s">
        <v>25887</v>
      </c>
      <c r="C4080">
        <v>6</v>
      </c>
      <c r="D4080">
        <v>42</v>
      </c>
      <c r="E4080">
        <v>0.7</v>
      </c>
      <c r="F4080">
        <v>9</v>
      </c>
      <c r="G4080">
        <v>9</v>
      </c>
    </row>
    <row r="4081" spans="1:7">
      <c r="A4081" s="302" t="s">
        <v>22554</v>
      </c>
      <c r="B4081" s="302" t="s">
        <v>25888</v>
      </c>
      <c r="C4081">
        <v>12</v>
      </c>
      <c r="D4081">
        <v>40</v>
      </c>
      <c r="E4081">
        <v>0.7</v>
      </c>
      <c r="F4081">
        <v>12.25</v>
      </c>
      <c r="G4081">
        <v>11.88</v>
      </c>
    </row>
    <row r="4082" spans="1:7">
      <c r="A4082" s="302" t="s">
        <v>22555</v>
      </c>
      <c r="B4082" s="302" t="s">
        <v>25889</v>
      </c>
      <c r="C4082">
        <v>12</v>
      </c>
      <c r="D4082">
        <v>40</v>
      </c>
      <c r="E4082">
        <v>0.7</v>
      </c>
      <c r="F4082">
        <v>17.55</v>
      </c>
      <c r="G4082">
        <v>16.670000000000002</v>
      </c>
    </row>
    <row r="4083" spans="1:7">
      <c r="A4083" s="302" t="s">
        <v>22556</v>
      </c>
      <c r="B4083" s="302" t="s">
        <v>25890</v>
      </c>
      <c r="C4083">
        <v>6</v>
      </c>
      <c r="D4083">
        <v>43</v>
      </c>
      <c r="E4083">
        <v>0.7</v>
      </c>
      <c r="F4083">
        <v>169.85</v>
      </c>
      <c r="G4083">
        <v>164.75</v>
      </c>
    </row>
    <row r="4084" spans="1:7">
      <c r="A4084" s="302" t="s">
        <v>22557</v>
      </c>
      <c r="B4084" s="302" t="s">
        <v>25891</v>
      </c>
      <c r="C4084">
        <v>6</v>
      </c>
      <c r="D4084">
        <v>43</v>
      </c>
      <c r="E4084">
        <v>0.7</v>
      </c>
      <c r="F4084">
        <v>135.94999999999999</v>
      </c>
      <c r="G4084">
        <v>135.94999999999999</v>
      </c>
    </row>
    <row r="4085" spans="1:7">
      <c r="A4085" s="302" t="s">
        <v>22558</v>
      </c>
      <c r="B4085" s="302" t="s">
        <v>25892</v>
      </c>
      <c r="C4085">
        <v>12</v>
      </c>
      <c r="D4085">
        <v>46</v>
      </c>
      <c r="E4085">
        <v>0.7</v>
      </c>
      <c r="F4085">
        <v>77</v>
      </c>
      <c r="G4085">
        <v>77</v>
      </c>
    </row>
    <row r="4086" spans="1:7">
      <c r="A4086" s="302" t="s">
        <v>22559</v>
      </c>
      <c r="B4086" s="302" t="s">
        <v>25893</v>
      </c>
      <c r="C4086">
        <v>6</v>
      </c>
      <c r="D4086">
        <v>40</v>
      </c>
      <c r="E4086">
        <v>0.5</v>
      </c>
      <c r="F4086">
        <v>14.95</v>
      </c>
      <c r="G4086">
        <v>14.5</v>
      </c>
    </row>
    <row r="4087" spans="1:7">
      <c r="A4087" s="302" t="s">
        <v>28112</v>
      </c>
      <c r="B4087" s="302" t="s">
        <v>28113</v>
      </c>
      <c r="C4087">
        <v>6</v>
      </c>
      <c r="D4087">
        <v>40</v>
      </c>
      <c r="E4087">
        <v>0.7</v>
      </c>
      <c r="F4087">
        <v>23.75</v>
      </c>
      <c r="G4087">
        <v>23.75</v>
      </c>
    </row>
    <row r="4088" spans="1:7">
      <c r="A4088" s="302" t="s">
        <v>22560</v>
      </c>
      <c r="B4088" s="302" t="s">
        <v>25894</v>
      </c>
      <c r="C4088">
        <v>12</v>
      </c>
      <c r="D4088">
        <v>40</v>
      </c>
      <c r="E4088">
        <v>0.7</v>
      </c>
      <c r="F4088">
        <v>20</v>
      </c>
      <c r="G4088">
        <v>20</v>
      </c>
    </row>
    <row r="4089" spans="1:7">
      <c r="A4089" s="302" t="s">
        <v>22561</v>
      </c>
      <c r="B4089" s="302" t="s">
        <v>25895</v>
      </c>
      <c r="C4089">
        <v>6</v>
      </c>
      <c r="D4089">
        <v>46</v>
      </c>
      <c r="E4089">
        <v>0.7</v>
      </c>
      <c r="F4089">
        <v>23.45</v>
      </c>
      <c r="G4089">
        <v>22.75</v>
      </c>
    </row>
    <row r="4090" spans="1:7">
      <c r="A4090" s="302" t="s">
        <v>22562</v>
      </c>
      <c r="B4090" s="302" t="s">
        <v>25896</v>
      </c>
      <c r="C4090">
        <v>6</v>
      </c>
      <c r="D4090">
        <v>40</v>
      </c>
      <c r="E4090">
        <v>0.7</v>
      </c>
      <c r="F4090">
        <v>12.25</v>
      </c>
      <c r="G4090">
        <v>11.88</v>
      </c>
    </row>
    <row r="4091" spans="1:7">
      <c r="A4091" s="302" t="s">
        <v>22563</v>
      </c>
      <c r="B4091" s="302" t="s">
        <v>25897</v>
      </c>
      <c r="C4091">
        <v>3</v>
      </c>
      <c r="D4091">
        <v>46</v>
      </c>
      <c r="E4091">
        <v>0.7</v>
      </c>
      <c r="F4091">
        <v>43.75</v>
      </c>
      <c r="G4091">
        <v>42.44</v>
      </c>
    </row>
    <row r="4092" spans="1:7">
      <c r="A4092" s="302" t="s">
        <v>22564</v>
      </c>
      <c r="B4092" s="302" t="s">
        <v>25898</v>
      </c>
      <c r="C4092">
        <v>6</v>
      </c>
      <c r="D4092">
        <v>45</v>
      </c>
      <c r="E4092">
        <v>0.7</v>
      </c>
      <c r="F4092">
        <v>6.95</v>
      </c>
      <c r="G4092">
        <v>6.74</v>
      </c>
    </row>
    <row r="4093" spans="1:7">
      <c r="A4093" s="302" t="s">
        <v>22565</v>
      </c>
      <c r="B4093" s="302" t="s">
        <v>25899</v>
      </c>
      <c r="C4093">
        <v>12</v>
      </c>
      <c r="D4093">
        <v>45</v>
      </c>
      <c r="E4093">
        <v>0.35</v>
      </c>
      <c r="F4093">
        <v>4.55</v>
      </c>
      <c r="G4093">
        <v>4.41</v>
      </c>
    </row>
    <row r="4094" spans="1:7">
      <c r="A4094" s="302" t="s">
        <v>22566</v>
      </c>
      <c r="B4094" s="302" t="s">
        <v>25900</v>
      </c>
      <c r="C4094">
        <v>6</v>
      </c>
      <c r="D4094">
        <v>45</v>
      </c>
      <c r="E4094">
        <v>0.7</v>
      </c>
      <c r="F4094">
        <v>6.95</v>
      </c>
      <c r="G4094">
        <v>6.95</v>
      </c>
    </row>
    <row r="4095" spans="1:7">
      <c r="A4095" s="302" t="s">
        <v>22567</v>
      </c>
      <c r="B4095" s="302" t="s">
        <v>25901</v>
      </c>
      <c r="C4095">
        <v>6</v>
      </c>
      <c r="D4095">
        <v>45</v>
      </c>
      <c r="E4095">
        <v>1</v>
      </c>
      <c r="F4095">
        <v>8</v>
      </c>
      <c r="G4095">
        <v>8</v>
      </c>
    </row>
    <row r="4096" spans="1:7">
      <c r="A4096" s="302" t="s">
        <v>22568</v>
      </c>
      <c r="B4096" s="302" t="s">
        <v>25902</v>
      </c>
      <c r="C4096">
        <v>8</v>
      </c>
      <c r="D4096">
        <v>47</v>
      </c>
      <c r="E4096">
        <v>0.35</v>
      </c>
      <c r="F4096">
        <v>7.5</v>
      </c>
      <c r="G4096">
        <v>7.5</v>
      </c>
    </row>
    <row r="4097" spans="1:7">
      <c r="A4097" s="302" t="s">
        <v>22569</v>
      </c>
      <c r="B4097" s="302" t="s">
        <v>25903</v>
      </c>
      <c r="C4097">
        <v>6</v>
      </c>
      <c r="D4097">
        <v>45</v>
      </c>
      <c r="E4097">
        <v>0.7</v>
      </c>
      <c r="F4097">
        <v>8.75</v>
      </c>
      <c r="G4097">
        <v>8.49</v>
      </c>
    </row>
    <row r="4098" spans="1:7">
      <c r="A4098" s="302" t="s">
        <v>22570</v>
      </c>
      <c r="B4098" s="302" t="s">
        <v>25904</v>
      </c>
      <c r="C4098">
        <v>6</v>
      </c>
      <c r="D4098">
        <v>45</v>
      </c>
      <c r="E4098">
        <v>0.7</v>
      </c>
      <c r="F4098">
        <v>91.35</v>
      </c>
      <c r="G4098">
        <v>88.61</v>
      </c>
    </row>
    <row r="4099" spans="1:7">
      <c r="A4099" s="302" t="s">
        <v>22571</v>
      </c>
      <c r="B4099" s="302" t="s">
        <v>25905</v>
      </c>
      <c r="C4099">
        <v>6</v>
      </c>
      <c r="D4099">
        <v>48</v>
      </c>
      <c r="E4099">
        <v>0.7</v>
      </c>
      <c r="F4099">
        <v>148</v>
      </c>
      <c r="G4099">
        <v>148</v>
      </c>
    </row>
    <row r="4100" spans="1:7">
      <c r="A4100" s="302" t="s">
        <v>22572</v>
      </c>
      <c r="B4100" s="302" t="s">
        <v>25906</v>
      </c>
      <c r="C4100">
        <v>6</v>
      </c>
      <c r="D4100">
        <v>47</v>
      </c>
      <c r="E4100">
        <v>0.7</v>
      </c>
      <c r="F4100">
        <v>175.85</v>
      </c>
      <c r="G4100">
        <v>170.57</v>
      </c>
    </row>
    <row r="4101" spans="1:7">
      <c r="A4101" s="302" t="s">
        <v>22573</v>
      </c>
      <c r="B4101" s="302" t="s">
        <v>25907</v>
      </c>
      <c r="C4101">
        <v>6</v>
      </c>
      <c r="D4101">
        <v>45</v>
      </c>
      <c r="E4101">
        <v>0.7</v>
      </c>
      <c r="F4101">
        <v>37.950000000000003</v>
      </c>
      <c r="G4101">
        <v>36.81</v>
      </c>
    </row>
    <row r="4102" spans="1:7">
      <c r="A4102" s="302" t="s">
        <v>22574</v>
      </c>
      <c r="B4102" s="302" t="s">
        <v>25908</v>
      </c>
      <c r="C4102">
        <v>6</v>
      </c>
      <c r="D4102">
        <v>39</v>
      </c>
      <c r="E4102">
        <v>0.7</v>
      </c>
      <c r="F4102">
        <v>20.45</v>
      </c>
      <c r="G4102">
        <v>19.84</v>
      </c>
    </row>
    <row r="4103" spans="1:7">
      <c r="A4103" s="302" t="s">
        <v>22575</v>
      </c>
      <c r="B4103" s="302" t="s">
        <v>25909</v>
      </c>
      <c r="C4103">
        <v>6</v>
      </c>
      <c r="D4103">
        <v>30</v>
      </c>
      <c r="E4103">
        <v>1</v>
      </c>
      <c r="F4103">
        <v>6.35</v>
      </c>
      <c r="G4103">
        <v>6.16</v>
      </c>
    </row>
    <row r="4104" spans="1:7">
      <c r="A4104" s="302" t="s">
        <v>28114</v>
      </c>
      <c r="B4104" s="302" t="s">
        <v>28115</v>
      </c>
      <c r="C4104">
        <v>6</v>
      </c>
      <c r="D4104">
        <v>38</v>
      </c>
      <c r="E4104">
        <v>1</v>
      </c>
      <c r="F4104">
        <v>8.4499999999999993</v>
      </c>
      <c r="G4104">
        <v>8.1999999999999993</v>
      </c>
    </row>
    <row r="4105" spans="1:7">
      <c r="A4105" s="302" t="s">
        <v>22576</v>
      </c>
      <c r="B4105" s="302" t="s">
        <v>25910</v>
      </c>
      <c r="C4105">
        <v>6</v>
      </c>
      <c r="D4105">
        <v>30</v>
      </c>
      <c r="E4105">
        <v>1</v>
      </c>
      <c r="F4105">
        <v>6.35</v>
      </c>
      <c r="G4105">
        <v>6.16</v>
      </c>
    </row>
    <row r="4106" spans="1:7">
      <c r="A4106" s="302" t="s">
        <v>28116</v>
      </c>
      <c r="B4106" s="302" t="s">
        <v>28117</v>
      </c>
      <c r="C4106">
        <v>6</v>
      </c>
      <c r="D4106">
        <v>38</v>
      </c>
      <c r="E4106">
        <v>0.7</v>
      </c>
      <c r="F4106">
        <v>7.55</v>
      </c>
      <c r="G4106">
        <v>7.32</v>
      </c>
    </row>
    <row r="4107" spans="1:7">
      <c r="A4107" s="302" t="s">
        <v>22577</v>
      </c>
      <c r="B4107" s="302" t="s">
        <v>25911</v>
      </c>
      <c r="C4107">
        <v>6</v>
      </c>
      <c r="D4107">
        <v>42</v>
      </c>
      <c r="E4107">
        <v>0.7</v>
      </c>
      <c r="F4107">
        <v>23.25</v>
      </c>
      <c r="G4107">
        <v>22.09</v>
      </c>
    </row>
    <row r="4108" spans="1:7">
      <c r="A4108" s="302" t="s">
        <v>22578</v>
      </c>
      <c r="B4108" s="302" t="s">
        <v>25912</v>
      </c>
      <c r="C4108">
        <v>3</v>
      </c>
      <c r="D4108">
        <v>52.3</v>
      </c>
      <c r="E4108">
        <v>0.7</v>
      </c>
      <c r="F4108">
        <v>101.45</v>
      </c>
      <c r="G4108">
        <v>98.41</v>
      </c>
    </row>
    <row r="4109" spans="1:7">
      <c r="A4109" s="302" t="s">
        <v>22579</v>
      </c>
      <c r="B4109" s="302" t="s">
        <v>25913</v>
      </c>
      <c r="C4109">
        <v>3</v>
      </c>
      <c r="D4109">
        <v>51.2</v>
      </c>
      <c r="E4109">
        <v>0.7</v>
      </c>
      <c r="F4109">
        <v>109.95</v>
      </c>
      <c r="G4109">
        <v>106.65</v>
      </c>
    </row>
    <row r="4110" spans="1:7">
      <c r="A4110" s="302" t="s">
        <v>22580</v>
      </c>
      <c r="B4110" s="302" t="s">
        <v>25914</v>
      </c>
      <c r="C4110">
        <v>6</v>
      </c>
      <c r="D4110">
        <v>40</v>
      </c>
      <c r="E4110">
        <v>0.7</v>
      </c>
      <c r="F4110">
        <v>22.95</v>
      </c>
      <c r="G4110">
        <v>22.95</v>
      </c>
    </row>
    <row r="4111" spans="1:7">
      <c r="A4111" s="302" t="s">
        <v>22581</v>
      </c>
      <c r="B4111" s="302" t="s">
        <v>25915</v>
      </c>
      <c r="C4111">
        <v>6</v>
      </c>
      <c r="D4111">
        <v>46</v>
      </c>
      <c r="E4111">
        <v>0.7</v>
      </c>
      <c r="F4111">
        <v>22</v>
      </c>
      <c r="G4111">
        <v>22</v>
      </c>
    </row>
    <row r="4112" spans="1:7">
      <c r="A4112" s="302" t="s">
        <v>22582</v>
      </c>
      <c r="B4112" s="302" t="s">
        <v>25916</v>
      </c>
      <c r="C4112">
        <v>6</v>
      </c>
      <c r="D4112">
        <v>46</v>
      </c>
      <c r="E4112">
        <v>0.7</v>
      </c>
      <c r="F4112">
        <v>24</v>
      </c>
      <c r="G4112">
        <v>24</v>
      </c>
    </row>
    <row r="4113" spans="1:7">
      <c r="A4113" s="302" t="s">
        <v>22583</v>
      </c>
      <c r="B4113" s="302" t="s">
        <v>25917</v>
      </c>
      <c r="C4113">
        <v>6</v>
      </c>
      <c r="D4113">
        <v>46</v>
      </c>
      <c r="E4113">
        <v>0.7</v>
      </c>
      <c r="F4113">
        <v>27.5</v>
      </c>
      <c r="G4113">
        <v>27.5</v>
      </c>
    </row>
    <row r="4114" spans="1:7">
      <c r="A4114" s="302" t="s">
        <v>22584</v>
      </c>
      <c r="B4114" s="302" t="s">
        <v>25918</v>
      </c>
      <c r="C4114">
        <v>12</v>
      </c>
      <c r="D4114">
        <v>27</v>
      </c>
      <c r="E4114">
        <v>0.1</v>
      </c>
      <c r="F4114">
        <v>15</v>
      </c>
      <c r="G4114">
        <v>15</v>
      </c>
    </row>
    <row r="4115" spans="1:7">
      <c r="A4115" s="302" t="s">
        <v>28118</v>
      </c>
      <c r="B4115" s="302" t="s">
        <v>28119</v>
      </c>
      <c r="C4115">
        <v>6</v>
      </c>
      <c r="D4115">
        <v>40</v>
      </c>
      <c r="E4115">
        <v>0.7</v>
      </c>
      <c r="F4115">
        <v>40.450000000000003</v>
      </c>
      <c r="G4115">
        <v>39.24</v>
      </c>
    </row>
    <row r="4116" spans="1:7">
      <c r="A4116" s="302" t="s">
        <v>22585</v>
      </c>
      <c r="B4116" s="302" t="s">
        <v>25919</v>
      </c>
      <c r="C4116">
        <v>120</v>
      </c>
      <c r="D4116">
        <v>40</v>
      </c>
      <c r="E4116">
        <v>0.05</v>
      </c>
      <c r="F4116">
        <v>6</v>
      </c>
      <c r="G4116">
        <v>6</v>
      </c>
    </row>
    <row r="4117" spans="1:7">
      <c r="A4117" s="302" t="s">
        <v>28120</v>
      </c>
      <c r="B4117" s="302" t="s">
        <v>28121</v>
      </c>
      <c r="C4117">
        <v>6</v>
      </c>
      <c r="D4117">
        <v>40</v>
      </c>
      <c r="E4117">
        <v>0.7</v>
      </c>
      <c r="F4117">
        <v>30.95</v>
      </c>
      <c r="G4117">
        <v>30.95</v>
      </c>
    </row>
    <row r="4118" spans="1:7">
      <c r="A4118" s="302" t="s">
        <v>22586</v>
      </c>
      <c r="B4118" s="302" t="s">
        <v>25920</v>
      </c>
      <c r="C4118">
        <v>6</v>
      </c>
      <c r="D4118">
        <v>40</v>
      </c>
      <c r="E4118">
        <v>1</v>
      </c>
      <c r="F4118">
        <v>20.5</v>
      </c>
      <c r="G4118">
        <v>20.5</v>
      </c>
    </row>
    <row r="4119" spans="1:7">
      <c r="A4119" s="302" t="s">
        <v>22587</v>
      </c>
      <c r="B4119" s="302" t="s">
        <v>25921</v>
      </c>
      <c r="C4119">
        <v>6</v>
      </c>
      <c r="D4119">
        <v>43</v>
      </c>
      <c r="E4119">
        <v>0.7</v>
      </c>
      <c r="F4119">
        <v>41.25</v>
      </c>
      <c r="G4119">
        <v>41.25</v>
      </c>
    </row>
    <row r="4120" spans="1:7">
      <c r="A4120" s="302" t="s">
        <v>22588</v>
      </c>
      <c r="B4120" s="302" t="s">
        <v>25922</v>
      </c>
      <c r="C4120">
        <v>6</v>
      </c>
      <c r="D4120">
        <v>43</v>
      </c>
      <c r="E4120">
        <v>1</v>
      </c>
      <c r="F4120">
        <v>49.95</v>
      </c>
      <c r="G4120">
        <v>49.95</v>
      </c>
    </row>
    <row r="4121" spans="1:7">
      <c r="A4121" s="302" t="s">
        <v>22589</v>
      </c>
      <c r="B4121" s="302" t="s">
        <v>25923</v>
      </c>
      <c r="C4121">
        <v>6</v>
      </c>
      <c r="D4121">
        <v>40</v>
      </c>
      <c r="E4121">
        <v>0.7</v>
      </c>
      <c r="F4121">
        <v>55</v>
      </c>
      <c r="G4121">
        <v>55</v>
      </c>
    </row>
    <row r="4122" spans="1:7">
      <c r="A4122" s="302" t="s">
        <v>22590</v>
      </c>
      <c r="B4122" s="302" t="s">
        <v>25924</v>
      </c>
      <c r="C4122">
        <v>6</v>
      </c>
      <c r="D4122">
        <v>40</v>
      </c>
      <c r="E4122">
        <v>0.7</v>
      </c>
      <c r="F4122">
        <v>52.75</v>
      </c>
      <c r="G4122">
        <v>51.17</v>
      </c>
    </row>
    <row r="4123" spans="1:7">
      <c r="A4123" s="302" t="s">
        <v>22591</v>
      </c>
      <c r="B4123" s="302" t="s">
        <v>25925</v>
      </c>
      <c r="C4123">
        <v>3</v>
      </c>
      <c r="D4123">
        <v>45</v>
      </c>
      <c r="E4123">
        <v>0.7</v>
      </c>
      <c r="F4123">
        <v>184.85</v>
      </c>
      <c r="G4123">
        <v>184.85</v>
      </c>
    </row>
    <row r="4124" spans="1:7">
      <c r="A4124" s="302" t="s">
        <v>22592</v>
      </c>
      <c r="B4124" s="302" t="s">
        <v>25926</v>
      </c>
      <c r="C4124">
        <v>6</v>
      </c>
      <c r="D4124">
        <v>40</v>
      </c>
      <c r="E4124">
        <v>0.7</v>
      </c>
      <c r="F4124">
        <v>74.95</v>
      </c>
      <c r="G4124">
        <v>74.95</v>
      </c>
    </row>
    <row r="4125" spans="1:7">
      <c r="A4125" s="302" t="s">
        <v>22593</v>
      </c>
      <c r="B4125" s="302" t="s">
        <v>25927</v>
      </c>
      <c r="C4125">
        <v>6</v>
      </c>
      <c r="D4125">
        <v>40</v>
      </c>
      <c r="E4125">
        <v>0.7</v>
      </c>
      <c r="F4125">
        <v>76.849999999999994</v>
      </c>
      <c r="G4125">
        <v>76.849999999999994</v>
      </c>
    </row>
    <row r="4126" spans="1:7">
      <c r="A4126" s="302" t="s">
        <v>28122</v>
      </c>
      <c r="B4126" s="302" t="s">
        <v>28123</v>
      </c>
      <c r="C4126">
        <v>6</v>
      </c>
      <c r="D4126">
        <v>40</v>
      </c>
      <c r="E4126">
        <v>0.7</v>
      </c>
      <c r="F4126">
        <v>46.85</v>
      </c>
      <c r="G4126">
        <v>45.44</v>
      </c>
    </row>
    <row r="4127" spans="1:7">
      <c r="A4127" s="302" t="s">
        <v>28124</v>
      </c>
      <c r="B4127" s="302" t="s">
        <v>28125</v>
      </c>
      <c r="C4127">
        <v>6</v>
      </c>
      <c r="D4127">
        <v>40</v>
      </c>
      <c r="E4127">
        <v>0.7</v>
      </c>
      <c r="F4127">
        <v>133.75</v>
      </c>
      <c r="G4127">
        <v>129.74</v>
      </c>
    </row>
    <row r="4128" spans="1:7">
      <c r="A4128" s="302" t="s">
        <v>22594</v>
      </c>
      <c r="B4128" s="302" t="s">
        <v>25928</v>
      </c>
      <c r="C4128">
        <v>3</v>
      </c>
      <c r="D4128">
        <v>42</v>
      </c>
      <c r="E4128">
        <v>0.7</v>
      </c>
      <c r="F4128">
        <v>19.55</v>
      </c>
      <c r="G4128">
        <v>18.96</v>
      </c>
    </row>
    <row r="4129" spans="1:7">
      <c r="A4129" s="302" t="s">
        <v>22595</v>
      </c>
      <c r="B4129" s="302" t="s">
        <v>25929</v>
      </c>
      <c r="C4129">
        <v>3</v>
      </c>
      <c r="D4129">
        <v>42</v>
      </c>
      <c r="E4129">
        <v>0.7</v>
      </c>
      <c r="F4129">
        <v>19.55</v>
      </c>
      <c r="G4129">
        <v>18.96</v>
      </c>
    </row>
    <row r="4130" spans="1:7">
      <c r="A4130" s="302" t="s">
        <v>22596</v>
      </c>
      <c r="B4130" s="302" t="s">
        <v>25930</v>
      </c>
      <c r="C4130">
        <v>3</v>
      </c>
      <c r="D4130">
        <v>42</v>
      </c>
      <c r="E4130">
        <v>0.7</v>
      </c>
      <c r="F4130">
        <v>19.45</v>
      </c>
      <c r="G4130">
        <v>18.87</v>
      </c>
    </row>
    <row r="4131" spans="1:7">
      <c r="A4131" s="302" t="s">
        <v>22597</v>
      </c>
      <c r="B4131" s="302" t="s">
        <v>25931</v>
      </c>
      <c r="C4131">
        <v>6</v>
      </c>
      <c r="D4131">
        <v>42</v>
      </c>
      <c r="E4131">
        <v>0.7</v>
      </c>
      <c r="F4131">
        <v>69.05</v>
      </c>
      <c r="G4131">
        <v>66.98</v>
      </c>
    </row>
    <row r="4132" spans="1:7">
      <c r="A4132" s="302" t="s">
        <v>22598</v>
      </c>
      <c r="B4132" s="302" t="s">
        <v>25932</v>
      </c>
      <c r="C4132">
        <v>6</v>
      </c>
      <c r="D4132">
        <v>40</v>
      </c>
      <c r="E4132">
        <v>0.7</v>
      </c>
      <c r="F4132">
        <v>37</v>
      </c>
      <c r="G4132">
        <v>37</v>
      </c>
    </row>
    <row r="4133" spans="1:7">
      <c r="A4133" s="302" t="s">
        <v>28126</v>
      </c>
      <c r="B4133" s="302" t="s">
        <v>28127</v>
      </c>
      <c r="C4133">
        <v>6</v>
      </c>
      <c r="D4133">
        <v>40</v>
      </c>
      <c r="E4133">
        <v>0.7</v>
      </c>
      <c r="F4133">
        <v>27.95</v>
      </c>
      <c r="G4133">
        <v>27.11</v>
      </c>
    </row>
    <row r="4134" spans="1:7">
      <c r="A4134" s="302" t="s">
        <v>28128</v>
      </c>
      <c r="B4134" s="302" t="s">
        <v>28129</v>
      </c>
      <c r="C4134">
        <v>6</v>
      </c>
      <c r="D4134">
        <v>40</v>
      </c>
      <c r="E4134">
        <v>0.7</v>
      </c>
      <c r="F4134">
        <v>27.95</v>
      </c>
      <c r="G4134">
        <v>27.11</v>
      </c>
    </row>
    <row r="4135" spans="1:7">
      <c r="A4135" s="302" t="s">
        <v>28130</v>
      </c>
      <c r="B4135" s="302" t="s">
        <v>28131</v>
      </c>
      <c r="C4135">
        <v>6</v>
      </c>
      <c r="D4135">
        <v>40</v>
      </c>
      <c r="E4135">
        <v>0.7</v>
      </c>
      <c r="F4135">
        <v>14.95</v>
      </c>
      <c r="G4135">
        <v>14.5</v>
      </c>
    </row>
    <row r="4136" spans="1:7">
      <c r="A4136" s="302" t="s">
        <v>22599</v>
      </c>
      <c r="B4136" s="302" t="s">
        <v>25933</v>
      </c>
      <c r="C4136">
        <v>6</v>
      </c>
      <c r="D4136">
        <v>40</v>
      </c>
      <c r="E4136">
        <v>0.7</v>
      </c>
      <c r="F4136">
        <v>3</v>
      </c>
      <c r="G4136">
        <v>3</v>
      </c>
    </row>
    <row r="4137" spans="1:7">
      <c r="A4137" s="302" t="s">
        <v>22600</v>
      </c>
      <c r="B4137" s="302" t="s">
        <v>25934</v>
      </c>
      <c r="C4137">
        <v>12</v>
      </c>
      <c r="D4137">
        <v>40</v>
      </c>
      <c r="E4137">
        <v>0.5</v>
      </c>
      <c r="F4137">
        <v>22.95</v>
      </c>
      <c r="G4137">
        <v>22.95</v>
      </c>
    </row>
    <row r="4138" spans="1:7">
      <c r="A4138" s="302" t="s">
        <v>22601</v>
      </c>
      <c r="B4138" s="302" t="s">
        <v>25935</v>
      </c>
      <c r="C4138">
        <v>12</v>
      </c>
      <c r="D4138">
        <v>37.5</v>
      </c>
      <c r="E4138">
        <v>0.5</v>
      </c>
      <c r="F4138">
        <v>3.45</v>
      </c>
      <c r="G4138">
        <v>3.35</v>
      </c>
    </row>
    <row r="4139" spans="1:7">
      <c r="A4139" s="302" t="s">
        <v>22602</v>
      </c>
      <c r="B4139" s="302" t="s">
        <v>25936</v>
      </c>
      <c r="C4139">
        <v>6</v>
      </c>
      <c r="D4139">
        <v>32</v>
      </c>
      <c r="E4139">
        <v>1</v>
      </c>
      <c r="F4139">
        <v>4.5</v>
      </c>
      <c r="G4139">
        <v>4.5</v>
      </c>
    </row>
    <row r="4140" spans="1:7">
      <c r="A4140" s="302" t="s">
        <v>22603</v>
      </c>
      <c r="B4140" s="302" t="s">
        <v>25937</v>
      </c>
      <c r="C4140">
        <v>6</v>
      </c>
      <c r="D4140">
        <v>44.5</v>
      </c>
      <c r="E4140">
        <v>1</v>
      </c>
      <c r="F4140">
        <v>11.35</v>
      </c>
      <c r="G4140">
        <v>11.01</v>
      </c>
    </row>
    <row r="4141" spans="1:7">
      <c r="A4141" s="302" t="s">
        <v>22604</v>
      </c>
      <c r="B4141" s="302" t="s">
        <v>25938</v>
      </c>
      <c r="C4141">
        <v>6</v>
      </c>
      <c r="D4141">
        <v>35</v>
      </c>
      <c r="E4141">
        <v>1</v>
      </c>
      <c r="F4141">
        <v>6.15</v>
      </c>
      <c r="G4141">
        <v>5.97</v>
      </c>
    </row>
    <row r="4142" spans="1:7">
      <c r="A4142" s="302" t="s">
        <v>22605</v>
      </c>
      <c r="B4142" s="302" t="s">
        <v>25939</v>
      </c>
      <c r="C4142">
        <v>6</v>
      </c>
      <c r="D4142">
        <v>40</v>
      </c>
      <c r="E4142">
        <v>1</v>
      </c>
      <c r="F4142">
        <v>10.15</v>
      </c>
      <c r="G4142">
        <v>9.85</v>
      </c>
    </row>
    <row r="4143" spans="1:7">
      <c r="A4143" s="302" t="s">
        <v>22606</v>
      </c>
      <c r="B4143" s="302" t="s">
        <v>25940</v>
      </c>
      <c r="C4143">
        <v>3</v>
      </c>
      <c r="D4143">
        <v>40</v>
      </c>
      <c r="E4143">
        <v>0.7</v>
      </c>
      <c r="F4143">
        <v>23.75</v>
      </c>
      <c r="G4143">
        <v>23.04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oglio1"/>
  <dimension ref="A1:M11"/>
  <sheetViews>
    <sheetView workbookViewId="0">
      <selection activeCell="A12" sqref="A12"/>
    </sheetView>
  </sheetViews>
  <sheetFormatPr defaultRowHeight="14.5"/>
  <cols>
    <col min="1" max="1" width="15.54296875" style="11" customWidth="1"/>
    <col min="2" max="2" width="13.7265625" style="3" customWidth="1"/>
    <col min="3" max="3" width="80.1796875" style="11" customWidth="1"/>
    <col min="4" max="4" width="35" customWidth="1"/>
    <col min="5" max="6" width="31.26953125" customWidth="1"/>
    <col min="7" max="7" width="37.54296875" bestFit="1" customWidth="1"/>
    <col min="8" max="9" width="31.26953125" customWidth="1"/>
    <col min="10" max="10" width="30.1796875" bestFit="1" customWidth="1"/>
    <col min="11" max="11" width="55.81640625" customWidth="1"/>
    <col min="12" max="12" width="8.7265625" style="226"/>
    <col min="13" max="13" width="28.81640625" style="3" bestFit="1" customWidth="1"/>
  </cols>
  <sheetData>
    <row r="1" spans="1:13" s="14" customFormat="1">
      <c r="A1" s="14" t="s">
        <v>19232</v>
      </c>
      <c r="B1" s="14" t="s">
        <v>19233</v>
      </c>
      <c r="C1" s="14" t="s">
        <v>26172</v>
      </c>
      <c r="D1" s="14" t="s">
        <v>26197</v>
      </c>
      <c r="E1" s="14" t="s">
        <v>26198</v>
      </c>
      <c r="F1" s="14" t="s">
        <v>26139</v>
      </c>
      <c r="G1" s="14" t="s">
        <v>26140</v>
      </c>
      <c r="H1" s="14" t="s">
        <v>26141</v>
      </c>
      <c r="I1" s="14" t="s">
        <v>26142</v>
      </c>
      <c r="J1" s="14" t="s">
        <v>26143</v>
      </c>
      <c r="K1" s="14" t="s">
        <v>26144</v>
      </c>
      <c r="L1" s="225" t="s">
        <v>26145</v>
      </c>
      <c r="M1" s="14" t="s">
        <v>26233</v>
      </c>
    </row>
    <row r="2" spans="1:13">
      <c r="A2" s="11" t="s">
        <v>19229</v>
      </c>
      <c r="B2" s="3" t="s">
        <v>19221</v>
      </c>
      <c r="C2" s="11" t="s">
        <v>26171</v>
      </c>
      <c r="D2" t="s">
        <v>26207</v>
      </c>
      <c r="E2" t="s">
        <v>26208</v>
      </c>
      <c r="F2" t="s">
        <v>26209</v>
      </c>
      <c r="G2" t="s">
        <v>26210</v>
      </c>
      <c r="H2" t="s">
        <v>26211</v>
      </c>
      <c r="I2" t="s">
        <v>26212</v>
      </c>
      <c r="J2" t="s">
        <v>26167</v>
      </c>
      <c r="K2" t="s">
        <v>26213</v>
      </c>
      <c r="L2" s="226" t="s">
        <v>26169</v>
      </c>
      <c r="M2" s="3" t="s">
        <v>26170</v>
      </c>
    </row>
    <row r="3" spans="1:13">
      <c r="A3" s="11" t="s">
        <v>19230</v>
      </c>
      <c r="B3" s="3" t="s">
        <v>19221</v>
      </c>
      <c r="C3" s="11" t="s">
        <v>26171</v>
      </c>
      <c r="D3" s="11" t="s">
        <v>26173</v>
      </c>
      <c r="E3" t="s">
        <v>26174</v>
      </c>
      <c r="F3" s="11" t="s">
        <v>26175</v>
      </c>
      <c r="G3" s="11" t="s">
        <v>26176</v>
      </c>
      <c r="H3" t="s">
        <v>26177</v>
      </c>
      <c r="I3" t="s">
        <v>26178</v>
      </c>
      <c r="J3" t="s">
        <v>26167</v>
      </c>
      <c r="K3" t="s">
        <v>26179</v>
      </c>
      <c r="L3" s="155" t="s">
        <v>26169</v>
      </c>
      <c r="M3" s="3" t="s">
        <v>26170</v>
      </c>
    </row>
    <row r="4" spans="1:13">
      <c r="A4" s="11" t="s">
        <v>19234</v>
      </c>
      <c r="B4" s="3" t="s">
        <v>19221</v>
      </c>
      <c r="C4" s="11" t="s">
        <v>26171</v>
      </c>
      <c r="J4" t="s">
        <v>26167</v>
      </c>
    </row>
    <row r="5" spans="1:13">
      <c r="A5" s="11" t="s">
        <v>25941</v>
      </c>
      <c r="B5" s="3" t="s">
        <v>19221</v>
      </c>
      <c r="C5" s="11" t="s">
        <v>26171</v>
      </c>
      <c r="D5" s="182" t="s">
        <v>26162</v>
      </c>
      <c r="E5" s="182"/>
      <c r="F5" s="182" t="s">
        <v>26163</v>
      </c>
      <c r="G5" s="182" t="s">
        <v>26164</v>
      </c>
      <c r="H5" s="182" t="s">
        <v>26165</v>
      </c>
      <c r="I5" s="182" t="s">
        <v>26166</v>
      </c>
      <c r="J5" t="s">
        <v>26167</v>
      </c>
      <c r="K5" s="183" t="s">
        <v>26168</v>
      </c>
      <c r="L5" s="155" t="s">
        <v>26169</v>
      </c>
      <c r="M5" s="3" t="s">
        <v>26170</v>
      </c>
    </row>
    <row r="6" spans="1:13">
      <c r="A6" s="11" t="s">
        <v>25942</v>
      </c>
      <c r="B6" s="3" t="s">
        <v>19231</v>
      </c>
      <c r="C6" s="11" t="s">
        <v>26171</v>
      </c>
      <c r="D6" t="s">
        <v>26201</v>
      </c>
      <c r="F6" t="s">
        <v>26202</v>
      </c>
      <c r="G6" t="s">
        <v>26204</v>
      </c>
      <c r="H6" t="s">
        <v>26203</v>
      </c>
      <c r="I6" t="s">
        <v>26205</v>
      </c>
      <c r="J6" t="s">
        <v>26167</v>
      </c>
      <c r="K6" t="s">
        <v>26206</v>
      </c>
      <c r="L6" s="226" t="s">
        <v>26199</v>
      </c>
      <c r="M6" s="3" t="s">
        <v>26200</v>
      </c>
    </row>
    <row r="7" spans="1:13">
      <c r="A7" s="11" t="s">
        <v>26137</v>
      </c>
      <c r="B7" s="3" t="s">
        <v>19221</v>
      </c>
      <c r="C7" s="11" t="s">
        <v>26171</v>
      </c>
      <c r="J7" t="s">
        <v>26167</v>
      </c>
    </row>
    <row r="8" spans="1:13">
      <c r="A8" s="11" t="s">
        <v>26148</v>
      </c>
      <c r="B8" s="3" t="s">
        <v>19202</v>
      </c>
      <c r="C8" s="11" t="s">
        <v>26171</v>
      </c>
      <c r="J8" t="s">
        <v>26167</v>
      </c>
    </row>
    <row r="9" spans="1:13">
      <c r="A9" s="11" t="s">
        <v>26150</v>
      </c>
      <c r="B9" s="3" t="s">
        <v>19221</v>
      </c>
      <c r="C9" s="11" t="s">
        <v>26171</v>
      </c>
      <c r="D9" t="s">
        <v>26214</v>
      </c>
      <c r="F9" t="s">
        <v>26215</v>
      </c>
      <c r="G9" t="s">
        <v>26216</v>
      </c>
      <c r="H9" t="s">
        <v>26217</v>
      </c>
      <c r="I9" t="s">
        <v>26178</v>
      </c>
      <c r="J9" t="s">
        <v>26167</v>
      </c>
      <c r="K9" t="s">
        <v>26218</v>
      </c>
      <c r="L9" s="226" t="s">
        <v>26169</v>
      </c>
      <c r="M9" s="3" t="s">
        <v>26170</v>
      </c>
    </row>
    <row r="10" spans="1:13">
      <c r="A10" s="11" t="s">
        <v>26151</v>
      </c>
      <c r="B10" s="3" t="s">
        <v>19221</v>
      </c>
      <c r="C10" s="11" t="s">
        <v>26171</v>
      </c>
      <c r="D10" t="s">
        <v>26219</v>
      </c>
      <c r="E10" t="s">
        <v>26220</v>
      </c>
      <c r="F10" t="s">
        <v>26221</v>
      </c>
      <c r="G10" t="s">
        <v>26222</v>
      </c>
      <c r="H10" t="s">
        <v>26223</v>
      </c>
      <c r="I10" t="s">
        <v>26224</v>
      </c>
      <c r="J10" t="s">
        <v>26225</v>
      </c>
      <c r="K10" s="228" t="s">
        <v>26226</v>
      </c>
      <c r="L10" s="226" t="s">
        <v>26169</v>
      </c>
      <c r="M10" s="3" t="s">
        <v>26170</v>
      </c>
    </row>
    <row r="11" spans="1:13">
      <c r="A11" s="11" t="s">
        <v>29260</v>
      </c>
      <c r="B11" s="3" t="s">
        <v>19221</v>
      </c>
    </row>
  </sheetData>
  <phoneticPr fontId="4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oglio10"/>
  <dimension ref="J30:Q30"/>
  <sheetViews>
    <sheetView workbookViewId="0">
      <selection activeCell="K24" sqref="K24"/>
    </sheetView>
  </sheetViews>
  <sheetFormatPr defaultRowHeight="14.5"/>
  <sheetData>
    <row r="30" spans="10:17">
      <c r="J30" s="396"/>
      <c r="K30" s="396"/>
      <c r="L30" s="396"/>
      <c r="M30" s="396"/>
      <c r="N30" s="396"/>
      <c r="O30" s="396"/>
      <c r="P30" s="396"/>
      <c r="Q30" s="396"/>
    </row>
  </sheetData>
  <mergeCells count="1">
    <mergeCell ref="J30:Q3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Foglio3"/>
  <dimension ref="A1:AI530"/>
  <sheetViews>
    <sheetView zoomScale="90" zoomScaleNormal="90" workbookViewId="0">
      <selection activeCell="D2" sqref="D2"/>
    </sheetView>
  </sheetViews>
  <sheetFormatPr defaultRowHeight="14.5"/>
  <cols>
    <col min="1" max="1" width="32.1796875" bestFit="1" customWidth="1"/>
    <col min="2" max="2" width="27.54296875" customWidth="1"/>
    <col min="3" max="3" width="46.54296875" style="38" bestFit="1" customWidth="1"/>
    <col min="4" max="4" width="24.81640625" style="15" customWidth="1"/>
    <col min="5" max="5" width="40.7265625" style="3" bestFit="1" customWidth="1"/>
    <col min="6" max="11" width="31.54296875" customWidth="1"/>
  </cols>
  <sheetData>
    <row r="1" spans="1:35" ht="15.5">
      <c r="A1" s="9" t="s">
        <v>10567</v>
      </c>
      <c r="C1" s="45" t="s">
        <v>10568</v>
      </c>
      <c r="D1" s="54" t="s">
        <v>12190</v>
      </c>
    </row>
    <row r="2" spans="1:35">
      <c r="A2" t="s">
        <v>12174</v>
      </c>
      <c r="C2" s="38" t="s">
        <v>10872</v>
      </c>
      <c r="D2" s="15" t="s">
        <v>10871</v>
      </c>
    </row>
    <row r="3" spans="1:35">
      <c r="A3" t="s">
        <v>10569</v>
      </c>
      <c r="C3" s="38" t="s">
        <v>105</v>
      </c>
      <c r="D3" s="15" t="s">
        <v>104</v>
      </c>
      <c r="L3">
        <v>62</v>
      </c>
    </row>
    <row r="4" spans="1:35">
      <c r="A4" t="s">
        <v>10570</v>
      </c>
      <c r="C4" s="38" t="s">
        <v>108</v>
      </c>
      <c r="D4" s="15" t="s">
        <v>107</v>
      </c>
    </row>
    <row r="5" spans="1:35">
      <c r="A5" t="s">
        <v>10571</v>
      </c>
      <c r="C5" s="38" t="s">
        <v>150</v>
      </c>
      <c r="D5" s="15" t="s">
        <v>10703</v>
      </c>
    </row>
    <row r="6" spans="1:35">
      <c r="A6" t="s">
        <v>10572</v>
      </c>
      <c r="C6" s="38" t="s">
        <v>152</v>
      </c>
      <c r="D6" s="15" t="s">
        <v>151</v>
      </c>
    </row>
    <row r="7" spans="1:35">
      <c r="A7" t="s">
        <v>10573</v>
      </c>
      <c r="C7" s="38" t="s">
        <v>152</v>
      </c>
      <c r="D7" s="15" t="s">
        <v>151</v>
      </c>
    </row>
    <row r="8" spans="1:35">
      <c r="A8" t="s">
        <v>10574</v>
      </c>
      <c r="C8" s="38" t="s">
        <v>157</v>
      </c>
      <c r="D8" s="15" t="s">
        <v>156</v>
      </c>
    </row>
    <row r="9" spans="1:35">
      <c r="A9" t="s">
        <v>12175</v>
      </c>
      <c r="C9" s="38" t="s">
        <v>159</v>
      </c>
      <c r="D9" s="15" t="s">
        <v>16</v>
      </c>
    </row>
    <row r="10" spans="1:35">
      <c r="A10" t="s">
        <v>10575</v>
      </c>
      <c r="C10" s="38" t="s">
        <v>161</v>
      </c>
      <c r="D10" s="15" t="s">
        <v>160</v>
      </c>
    </row>
    <row r="11" spans="1:35">
      <c r="A11" t="s">
        <v>10576</v>
      </c>
      <c r="C11" s="38" t="s">
        <v>164</v>
      </c>
      <c r="D11" s="15" t="s">
        <v>163</v>
      </c>
    </row>
    <row r="12" spans="1:35">
      <c r="A12" t="s">
        <v>10577</v>
      </c>
      <c r="C12" s="38" t="s">
        <v>169</v>
      </c>
      <c r="D12" s="15" t="s">
        <v>168</v>
      </c>
      <c r="G12" s="11"/>
      <c r="H12" s="11"/>
      <c r="AI12" t="s">
        <v>0</v>
      </c>
    </row>
    <row r="13" spans="1:35">
      <c r="A13" t="s">
        <v>10578</v>
      </c>
      <c r="C13" s="38" t="s">
        <v>169</v>
      </c>
      <c r="D13" s="15" t="s">
        <v>168</v>
      </c>
      <c r="G13" s="11"/>
      <c r="H13" s="11"/>
      <c r="I13" s="11"/>
      <c r="J13" s="11"/>
    </row>
    <row r="14" spans="1:35">
      <c r="A14" t="s">
        <v>10579</v>
      </c>
      <c r="C14" s="38" t="s">
        <v>172</v>
      </c>
      <c r="D14" s="15" t="s">
        <v>171</v>
      </c>
    </row>
    <row r="15" spans="1:35">
      <c r="A15" t="s">
        <v>10580</v>
      </c>
      <c r="C15" s="38" t="s">
        <v>179</v>
      </c>
      <c r="D15" s="15" t="s">
        <v>178</v>
      </c>
    </row>
    <row r="16" spans="1:35">
      <c r="A16" t="s">
        <v>10581</v>
      </c>
      <c r="C16" s="38" t="s">
        <v>182</v>
      </c>
      <c r="D16" s="15" t="s">
        <v>181</v>
      </c>
    </row>
    <row r="17" spans="1:16">
      <c r="A17" t="s">
        <v>12173</v>
      </c>
      <c r="C17" s="38" t="s">
        <v>11023</v>
      </c>
      <c r="D17" s="15" t="s">
        <v>11022</v>
      </c>
    </row>
    <row r="18" spans="1:16">
      <c r="A18" t="s">
        <v>10582</v>
      </c>
      <c r="C18" s="38" t="s">
        <v>187</v>
      </c>
      <c r="D18" s="15" t="s">
        <v>186</v>
      </c>
    </row>
    <row r="19" spans="1:16">
      <c r="A19" t="s">
        <v>10583</v>
      </c>
      <c r="C19" s="38" t="s">
        <v>192</v>
      </c>
      <c r="D19" s="15" t="s">
        <v>191</v>
      </c>
    </row>
    <row r="20" spans="1:16">
      <c r="A20" t="s">
        <v>10584</v>
      </c>
      <c r="C20" s="38" t="s">
        <v>195</v>
      </c>
      <c r="D20" s="15" t="s">
        <v>194</v>
      </c>
    </row>
    <row r="21" spans="1:16">
      <c r="A21" t="s">
        <v>10585</v>
      </c>
      <c r="C21" s="38" t="s">
        <v>198</v>
      </c>
      <c r="D21" s="15" t="s">
        <v>212</v>
      </c>
    </row>
    <row r="22" spans="1:16">
      <c r="A22" t="s">
        <v>10586</v>
      </c>
      <c r="C22" s="38" t="s">
        <v>198</v>
      </c>
      <c r="D22" s="15" t="s">
        <v>197</v>
      </c>
    </row>
    <row r="23" spans="1:16">
      <c r="A23" t="s">
        <v>10587</v>
      </c>
      <c r="C23" s="38" t="s">
        <v>198</v>
      </c>
      <c r="D23" s="15" t="s">
        <v>200</v>
      </c>
    </row>
    <row r="24" spans="1:16">
      <c r="A24" t="s">
        <v>10588</v>
      </c>
      <c r="C24" s="38" t="s">
        <v>198</v>
      </c>
      <c r="D24" s="15" t="s">
        <v>209</v>
      </c>
    </row>
    <row r="25" spans="1:16">
      <c r="A25" t="s">
        <v>12171</v>
      </c>
      <c r="B25" t="s">
        <v>12172</v>
      </c>
      <c r="C25" s="38" t="s">
        <v>198</v>
      </c>
      <c r="D25" s="15" t="s">
        <v>214</v>
      </c>
    </row>
    <row r="26" spans="1:16">
      <c r="A26" t="s">
        <v>4162</v>
      </c>
      <c r="B26" t="s">
        <v>12172</v>
      </c>
      <c r="C26" s="38" t="s">
        <v>217</v>
      </c>
      <c r="D26" s="15" t="s">
        <v>216</v>
      </c>
    </row>
    <row r="27" spans="1:16">
      <c r="A27" t="s">
        <v>10589</v>
      </c>
      <c r="C27" s="38" t="s">
        <v>266</v>
      </c>
      <c r="D27" s="3" t="s">
        <v>265</v>
      </c>
    </row>
    <row r="28" spans="1:16">
      <c r="A28" t="s">
        <v>12176</v>
      </c>
      <c r="C28" s="38" t="s">
        <v>269</v>
      </c>
      <c r="D28" s="3" t="s">
        <v>268</v>
      </c>
    </row>
    <row r="29" spans="1:16">
      <c r="A29" t="s">
        <v>10590</v>
      </c>
      <c r="C29" s="38" t="s">
        <v>344</v>
      </c>
      <c r="D29" s="3" t="s">
        <v>343</v>
      </c>
      <c r="G29" s="11"/>
      <c r="H29" s="11"/>
      <c r="I29" s="11"/>
      <c r="J29" s="11"/>
      <c r="K29" s="11"/>
      <c r="L29" s="11"/>
      <c r="M29" s="11"/>
      <c r="N29" s="11"/>
      <c r="O29" s="11"/>
      <c r="P29" s="11"/>
    </row>
    <row r="30" spans="1:16">
      <c r="A30" t="s">
        <v>10591</v>
      </c>
      <c r="C30" s="38" t="s">
        <v>374</v>
      </c>
      <c r="D30" s="3" t="s">
        <v>373</v>
      </c>
    </row>
    <row r="31" spans="1:16">
      <c r="A31" t="s">
        <v>12181</v>
      </c>
      <c r="B31" t="s">
        <v>12180</v>
      </c>
      <c r="C31" s="38" t="s">
        <v>424</v>
      </c>
      <c r="D31" s="3" t="s">
        <v>423</v>
      </c>
      <c r="G31" s="11"/>
      <c r="H31" s="11"/>
      <c r="I31" s="11"/>
      <c r="J31" s="11"/>
      <c r="K31" s="11"/>
    </row>
    <row r="32" spans="1:16">
      <c r="A32" t="s">
        <v>12182</v>
      </c>
      <c r="B32" t="s">
        <v>12183</v>
      </c>
      <c r="C32" s="38" t="s">
        <v>427</v>
      </c>
      <c r="D32" s="3" t="s">
        <v>426</v>
      </c>
    </row>
    <row r="33" spans="1:11">
      <c r="A33" t="s">
        <v>10592</v>
      </c>
      <c r="C33" s="38" t="s">
        <v>511</v>
      </c>
      <c r="D33" s="3" t="s">
        <v>510</v>
      </c>
    </row>
    <row r="34" spans="1:11">
      <c r="A34" t="s">
        <v>12177</v>
      </c>
      <c r="C34" s="38" t="s">
        <v>514</v>
      </c>
      <c r="D34" s="3" t="s">
        <v>516</v>
      </c>
    </row>
    <row r="35" spans="1:11">
      <c r="A35" t="s">
        <v>12178</v>
      </c>
      <c r="C35" s="38" t="s">
        <v>549</v>
      </c>
      <c r="D35" s="3" t="s">
        <v>548</v>
      </c>
    </row>
    <row r="36" spans="1:11">
      <c r="A36" t="s">
        <v>10593</v>
      </c>
      <c r="C36" s="38" t="s">
        <v>719</v>
      </c>
      <c r="D36" s="3" t="s">
        <v>721</v>
      </c>
      <c r="K36" s="11"/>
    </row>
    <row r="37" spans="1:11">
      <c r="A37" t="s">
        <v>10594</v>
      </c>
      <c r="C37" s="38" t="s">
        <v>738</v>
      </c>
      <c r="D37" s="15" t="s">
        <v>737</v>
      </c>
      <c r="K37" s="11"/>
    </row>
    <row r="38" spans="1:11">
      <c r="A38" t="s">
        <v>10595</v>
      </c>
      <c r="C38" s="38" t="s">
        <v>762</v>
      </c>
      <c r="D38" s="15" t="s">
        <v>772</v>
      </c>
      <c r="K38" s="11"/>
    </row>
    <row r="39" spans="1:11">
      <c r="A39" t="s">
        <v>10596</v>
      </c>
      <c r="C39" s="38" t="s">
        <v>762</v>
      </c>
      <c r="D39" s="15" t="s">
        <v>770</v>
      </c>
      <c r="K39" s="11"/>
    </row>
    <row r="40" spans="1:11">
      <c r="A40" t="s">
        <v>10597</v>
      </c>
      <c r="C40" s="38" t="s">
        <v>762</v>
      </c>
      <c r="D40" s="15" t="s">
        <v>772</v>
      </c>
      <c r="G40" s="11"/>
      <c r="H40" s="11"/>
      <c r="K40" s="11"/>
    </row>
    <row r="41" spans="1:11">
      <c r="A41" t="s">
        <v>10598</v>
      </c>
      <c r="C41" s="38" t="s">
        <v>777</v>
      </c>
      <c r="D41" s="15" t="s">
        <v>776</v>
      </c>
      <c r="G41" s="11"/>
      <c r="H41" s="11"/>
      <c r="I41" s="11"/>
      <c r="K41" s="11"/>
    </row>
    <row r="42" spans="1:11">
      <c r="A42" t="s">
        <v>10599</v>
      </c>
      <c r="C42" s="38" t="s">
        <v>780</v>
      </c>
      <c r="D42" s="15" t="s">
        <v>779</v>
      </c>
      <c r="K42" s="11"/>
    </row>
    <row r="43" spans="1:11">
      <c r="A43" t="s">
        <v>10600</v>
      </c>
      <c r="C43" s="38" t="s">
        <v>780</v>
      </c>
      <c r="D43" s="15" t="s">
        <v>782</v>
      </c>
    </row>
    <row r="44" spans="1:11">
      <c r="A44" t="s">
        <v>10601</v>
      </c>
      <c r="C44" s="38" t="s">
        <v>785</v>
      </c>
      <c r="D44" s="15" t="s">
        <v>787</v>
      </c>
    </row>
    <row r="45" spans="1:11">
      <c r="A45" t="s">
        <v>10602</v>
      </c>
      <c r="C45" s="38" t="s">
        <v>785</v>
      </c>
      <c r="D45" s="15" t="s">
        <v>787</v>
      </c>
    </row>
    <row r="46" spans="1:11">
      <c r="A46" t="s">
        <v>10603</v>
      </c>
      <c r="C46" s="38" t="s">
        <v>875</v>
      </c>
      <c r="D46" s="15" t="s">
        <v>884</v>
      </c>
    </row>
    <row r="47" spans="1:11">
      <c r="A47" t="s">
        <v>10604</v>
      </c>
      <c r="C47" s="38" t="s">
        <v>887</v>
      </c>
      <c r="D47" s="15" t="s">
        <v>886</v>
      </c>
    </row>
    <row r="48" spans="1:11">
      <c r="A48" t="s">
        <v>10605</v>
      </c>
      <c r="C48" s="38" t="s">
        <v>918</v>
      </c>
      <c r="D48" s="15" t="s">
        <v>16</v>
      </c>
    </row>
    <row r="49" spans="1:8">
      <c r="A49" t="s">
        <v>5998</v>
      </c>
      <c r="C49" s="38" t="s">
        <v>923</v>
      </c>
      <c r="D49" s="15" t="s">
        <v>927</v>
      </c>
    </row>
    <row r="50" spans="1:8">
      <c r="A50" t="s">
        <v>12179</v>
      </c>
      <c r="C50" s="38" t="s">
        <v>923</v>
      </c>
      <c r="D50" s="15" t="s">
        <v>931</v>
      </c>
    </row>
    <row r="51" spans="1:8">
      <c r="A51" t="s">
        <v>10606</v>
      </c>
      <c r="C51" s="38" t="s">
        <v>933</v>
      </c>
      <c r="D51" s="15" t="s">
        <v>932</v>
      </c>
    </row>
    <row r="52" spans="1:8">
      <c r="A52" t="s">
        <v>10607</v>
      </c>
      <c r="C52" s="38" t="s">
        <v>935</v>
      </c>
      <c r="D52" s="15" t="s">
        <v>934</v>
      </c>
    </row>
    <row r="53" spans="1:8">
      <c r="A53" t="s">
        <v>10608</v>
      </c>
      <c r="C53" s="38" t="s">
        <v>938</v>
      </c>
      <c r="D53" s="15" t="s">
        <v>937</v>
      </c>
    </row>
    <row r="54" spans="1:8">
      <c r="A54" t="s">
        <v>10609</v>
      </c>
      <c r="C54" s="38" t="s">
        <v>971</v>
      </c>
      <c r="D54" s="3" t="s">
        <v>970</v>
      </c>
    </row>
    <row r="55" spans="1:8">
      <c r="A55" t="s">
        <v>10610</v>
      </c>
      <c r="C55" s="38" t="s">
        <v>1031</v>
      </c>
      <c r="D55" s="3" t="s">
        <v>1033</v>
      </c>
    </row>
    <row r="56" spans="1:8">
      <c r="A56" t="s">
        <v>10611</v>
      </c>
      <c r="C56" s="38" t="s">
        <v>1039</v>
      </c>
      <c r="D56" s="15" t="s">
        <v>1038</v>
      </c>
    </row>
    <row r="57" spans="1:8">
      <c r="A57" t="s">
        <v>10612</v>
      </c>
      <c r="C57" s="38" t="s">
        <v>1045</v>
      </c>
      <c r="D57" s="15" t="s">
        <v>1048</v>
      </c>
    </row>
    <row r="58" spans="1:8">
      <c r="A58" t="s">
        <v>10613</v>
      </c>
      <c r="C58" s="38" t="s">
        <v>1051</v>
      </c>
      <c r="D58" s="15" t="s">
        <v>1050</v>
      </c>
    </row>
    <row r="59" spans="1:8">
      <c r="A59" t="s">
        <v>10614</v>
      </c>
      <c r="C59" s="38" t="s">
        <v>1054</v>
      </c>
      <c r="D59" s="15" t="s">
        <v>1053</v>
      </c>
    </row>
    <row r="60" spans="1:8">
      <c r="A60" t="s">
        <v>10615</v>
      </c>
      <c r="C60" s="38" t="s">
        <v>1066</v>
      </c>
      <c r="D60" s="15" t="s">
        <v>1082</v>
      </c>
    </row>
    <row r="61" spans="1:8">
      <c r="A61" t="s">
        <v>10616</v>
      </c>
      <c r="C61" s="38" t="s">
        <v>1066</v>
      </c>
      <c r="D61" s="15" t="s">
        <v>1065</v>
      </c>
    </row>
    <row r="62" spans="1:8">
      <c r="A62" t="s">
        <v>10617</v>
      </c>
      <c r="C62" s="38" t="s">
        <v>1066</v>
      </c>
      <c r="D62" s="15" t="s">
        <v>1072</v>
      </c>
    </row>
    <row r="63" spans="1:8">
      <c r="A63" t="s">
        <v>10618</v>
      </c>
      <c r="C63" s="38" t="s">
        <v>1066</v>
      </c>
      <c r="D63" s="15" t="s">
        <v>1076</v>
      </c>
      <c r="G63" s="11"/>
      <c r="H63" s="11"/>
    </row>
    <row r="64" spans="1:8">
      <c r="A64" t="s">
        <v>10619</v>
      </c>
      <c r="C64" s="38" t="s">
        <v>1066</v>
      </c>
      <c r="D64" s="15" t="s">
        <v>1079</v>
      </c>
      <c r="G64" s="11"/>
    </row>
    <row r="65" spans="1:34">
      <c r="A65" t="s">
        <v>10620</v>
      </c>
      <c r="C65" s="38" t="s">
        <v>1084</v>
      </c>
      <c r="D65" s="15" t="s">
        <v>16</v>
      </c>
    </row>
    <row r="66" spans="1:34">
      <c r="A66" t="s">
        <v>10621</v>
      </c>
      <c r="C66" s="38" t="s">
        <v>1086</v>
      </c>
      <c r="D66" s="15" t="s">
        <v>1088</v>
      </c>
    </row>
    <row r="67" spans="1:34">
      <c r="A67" t="s">
        <v>10622</v>
      </c>
      <c r="C67" s="38" t="s">
        <v>1091</v>
      </c>
      <c r="D67" s="15" t="s">
        <v>1093</v>
      </c>
    </row>
    <row r="68" spans="1:34">
      <c r="A68" t="s">
        <v>10623</v>
      </c>
      <c r="C68" s="38" t="s">
        <v>1095</v>
      </c>
      <c r="D68" s="15" t="s">
        <v>1096</v>
      </c>
    </row>
    <row r="69" spans="1:34">
      <c r="A69" t="s">
        <v>10624</v>
      </c>
      <c r="C69" s="38" t="s">
        <v>1099</v>
      </c>
      <c r="D69" s="15" t="s">
        <v>1098</v>
      </c>
    </row>
    <row r="70" spans="1:34">
      <c r="A70" t="s">
        <v>10625</v>
      </c>
      <c r="C70" s="38" t="s">
        <v>1137</v>
      </c>
      <c r="D70" s="3" t="s">
        <v>1141</v>
      </c>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row>
    <row r="71" spans="1:34">
      <c r="A71" t="s">
        <v>10626</v>
      </c>
      <c r="C71" s="38" t="s">
        <v>10982</v>
      </c>
      <c r="D71" s="3" t="s">
        <v>10981</v>
      </c>
    </row>
    <row r="72" spans="1:34">
      <c r="A72" t="s">
        <v>10627</v>
      </c>
      <c r="C72" s="38" t="s">
        <v>1150</v>
      </c>
      <c r="D72" s="3" t="s">
        <v>1149</v>
      </c>
    </row>
    <row r="73" spans="1:34">
      <c r="A73" t="s">
        <v>10628</v>
      </c>
      <c r="C73" s="38" t="s">
        <v>1153</v>
      </c>
      <c r="D73" s="3" t="s">
        <v>1152</v>
      </c>
    </row>
    <row r="74" spans="1:34">
      <c r="C74" s="38" t="s">
        <v>1156</v>
      </c>
      <c r="D74" s="3" t="s">
        <v>1155</v>
      </c>
    </row>
    <row r="75" spans="1:34">
      <c r="C75" s="38" t="s">
        <v>1159</v>
      </c>
      <c r="D75" s="3" t="s">
        <v>1158</v>
      </c>
    </row>
    <row r="76" spans="1:34">
      <c r="C76" s="38" t="s">
        <v>1162</v>
      </c>
      <c r="D76" s="3" t="s">
        <v>1161</v>
      </c>
    </row>
    <row r="77" spans="1:34">
      <c r="C77" s="38" t="s">
        <v>1168</v>
      </c>
      <c r="D77" s="3" t="s">
        <v>1167</v>
      </c>
    </row>
    <row r="78" spans="1:34">
      <c r="C78" s="38" t="s">
        <v>1171</v>
      </c>
      <c r="D78" s="3" t="s">
        <v>1170</v>
      </c>
    </row>
    <row r="79" spans="1:34">
      <c r="C79" s="38" t="s">
        <v>1174</v>
      </c>
      <c r="D79" s="3" t="s">
        <v>1173</v>
      </c>
    </row>
    <row r="80" spans="1:34">
      <c r="C80" s="38" t="s">
        <v>1177</v>
      </c>
      <c r="D80" s="3" t="s">
        <v>1176</v>
      </c>
    </row>
    <row r="81" spans="3:4">
      <c r="C81" s="38" t="s">
        <v>1183</v>
      </c>
      <c r="D81" s="3" t="s">
        <v>1182</v>
      </c>
    </row>
    <row r="82" spans="3:4">
      <c r="C82" s="38" t="s">
        <v>1186</v>
      </c>
      <c r="D82" s="3" t="s">
        <v>1185</v>
      </c>
    </row>
    <row r="83" spans="3:4">
      <c r="C83" s="38" t="s">
        <v>1189</v>
      </c>
      <c r="D83" s="3" t="s">
        <v>1191</v>
      </c>
    </row>
    <row r="84" spans="3:4">
      <c r="C84" s="38" t="s">
        <v>1200</v>
      </c>
      <c r="D84" s="3" t="s">
        <v>1199</v>
      </c>
    </row>
    <row r="85" spans="3:4">
      <c r="C85" s="38" t="s">
        <v>1210</v>
      </c>
      <c r="D85" s="3" t="s">
        <v>1209</v>
      </c>
    </row>
    <row r="86" spans="3:4">
      <c r="C86" s="38" t="s">
        <v>1221</v>
      </c>
      <c r="D86" s="3" t="s">
        <v>1220</v>
      </c>
    </row>
    <row r="87" spans="3:4">
      <c r="C87" s="38" t="s">
        <v>10964</v>
      </c>
      <c r="D87" s="3" t="s">
        <v>10963</v>
      </c>
    </row>
    <row r="88" spans="3:4">
      <c r="C88" s="38" t="s">
        <v>1236</v>
      </c>
      <c r="D88" s="3" t="s">
        <v>1235</v>
      </c>
    </row>
    <row r="89" spans="3:4">
      <c r="C89" s="38" t="s">
        <v>1251</v>
      </c>
      <c r="D89" s="3" t="s">
        <v>1250</v>
      </c>
    </row>
    <row r="90" spans="3:4">
      <c r="C90" s="38" t="s">
        <v>1405</v>
      </c>
      <c r="D90" s="3" t="s">
        <v>1404</v>
      </c>
    </row>
    <row r="91" spans="3:4">
      <c r="C91" s="38" t="s">
        <v>1408</v>
      </c>
      <c r="D91" s="3" t="s">
        <v>1407</v>
      </c>
    </row>
    <row r="92" spans="3:4">
      <c r="C92" s="38" t="s">
        <v>1414</v>
      </c>
      <c r="D92" s="3" t="s">
        <v>1413</v>
      </c>
    </row>
    <row r="93" spans="3:4">
      <c r="C93" s="38" t="s">
        <v>11047</v>
      </c>
      <c r="D93" s="3" t="s">
        <v>11046</v>
      </c>
    </row>
    <row r="94" spans="3:4">
      <c r="C94" s="38" t="s">
        <v>1417</v>
      </c>
      <c r="D94" s="3" t="s">
        <v>1416</v>
      </c>
    </row>
    <row r="95" spans="3:4">
      <c r="C95" s="38" t="s">
        <v>1420</v>
      </c>
      <c r="D95" s="3" t="s">
        <v>1419</v>
      </c>
    </row>
    <row r="96" spans="3:4">
      <c r="C96" s="38" t="s">
        <v>1423</v>
      </c>
      <c r="D96" s="3" t="s">
        <v>1422</v>
      </c>
    </row>
    <row r="97" spans="3:4">
      <c r="C97" s="38" t="s">
        <v>1431</v>
      </c>
      <c r="D97" s="3" t="s">
        <v>1430</v>
      </c>
    </row>
    <row r="98" spans="3:4">
      <c r="C98" s="38" t="s">
        <v>1434</v>
      </c>
      <c r="D98" s="3" t="s">
        <v>1433</v>
      </c>
    </row>
    <row r="99" spans="3:4">
      <c r="C99" s="38" t="s">
        <v>1437</v>
      </c>
      <c r="D99" s="3" t="s">
        <v>1436</v>
      </c>
    </row>
    <row r="100" spans="3:4">
      <c r="C100" s="38" t="s">
        <v>1440</v>
      </c>
      <c r="D100" s="3" t="s">
        <v>1439</v>
      </c>
    </row>
    <row r="101" spans="3:4">
      <c r="C101" s="38" t="s">
        <v>1452</v>
      </c>
      <c r="D101" s="3" t="s">
        <v>1451</v>
      </c>
    </row>
    <row r="102" spans="3:4">
      <c r="C102" s="38" t="s">
        <v>1463</v>
      </c>
      <c r="D102" s="3" t="s">
        <v>1462</v>
      </c>
    </row>
    <row r="103" spans="3:4">
      <c r="C103" s="38" t="s">
        <v>1466</v>
      </c>
      <c r="D103" s="3" t="s">
        <v>1465</v>
      </c>
    </row>
    <row r="104" spans="3:4">
      <c r="C104" s="38" t="s">
        <v>1469</v>
      </c>
      <c r="D104" s="3" t="s">
        <v>1468</v>
      </c>
    </row>
    <row r="105" spans="3:4">
      <c r="C105" s="38" t="s">
        <v>1472</v>
      </c>
      <c r="D105" s="3" t="s">
        <v>1471</v>
      </c>
    </row>
    <row r="106" spans="3:4">
      <c r="C106" s="38" t="s">
        <v>1475</v>
      </c>
      <c r="D106" s="3" t="s">
        <v>1474</v>
      </c>
    </row>
    <row r="107" spans="3:4">
      <c r="C107" s="38" t="s">
        <v>1478</v>
      </c>
      <c r="D107" s="3" t="s">
        <v>1477</v>
      </c>
    </row>
    <row r="108" spans="3:4">
      <c r="C108" s="38" t="s">
        <v>1481</v>
      </c>
      <c r="D108" s="3" t="s">
        <v>1480</v>
      </c>
    </row>
    <row r="109" spans="3:4">
      <c r="C109" s="38" t="s">
        <v>1484</v>
      </c>
      <c r="D109" s="3" t="s">
        <v>1483</v>
      </c>
    </row>
    <row r="110" spans="3:4">
      <c r="C110" s="38" t="s">
        <v>1487</v>
      </c>
      <c r="D110" s="3" t="s">
        <v>1486</v>
      </c>
    </row>
    <row r="111" spans="3:4">
      <c r="C111" s="38" t="s">
        <v>1493</v>
      </c>
      <c r="D111" s="3" t="s">
        <v>1492</v>
      </c>
    </row>
    <row r="112" spans="3:4">
      <c r="C112" s="38" t="s">
        <v>1496</v>
      </c>
      <c r="D112" s="3" t="s">
        <v>1495</v>
      </c>
    </row>
    <row r="113" spans="3:4">
      <c r="C113" s="38" t="s">
        <v>1499</v>
      </c>
      <c r="D113" s="3" t="s">
        <v>1498</v>
      </c>
    </row>
    <row r="114" spans="3:4">
      <c r="C114" s="38" t="s">
        <v>1502</v>
      </c>
      <c r="D114" s="3" t="s">
        <v>1501</v>
      </c>
    </row>
    <row r="115" spans="3:4">
      <c r="C115" s="38" t="s">
        <v>1505</v>
      </c>
      <c r="D115" s="3" t="s">
        <v>1504</v>
      </c>
    </row>
    <row r="116" spans="3:4">
      <c r="C116" s="38" t="s">
        <v>1511</v>
      </c>
      <c r="D116" s="3" t="s">
        <v>1510</v>
      </c>
    </row>
    <row r="117" spans="3:4">
      <c r="C117" s="38" t="s">
        <v>1531</v>
      </c>
      <c r="D117" s="15" t="s">
        <v>1533</v>
      </c>
    </row>
    <row r="118" spans="3:4">
      <c r="C118" s="38" t="s">
        <v>1531</v>
      </c>
      <c r="D118" s="15" t="s">
        <v>1533</v>
      </c>
    </row>
    <row r="119" spans="3:4">
      <c r="C119" s="38" t="s">
        <v>1540</v>
      </c>
      <c r="D119" s="15" t="s">
        <v>1539</v>
      </c>
    </row>
    <row r="120" spans="3:4">
      <c r="C120" s="38" t="s">
        <v>1543</v>
      </c>
      <c r="D120" s="15" t="s">
        <v>1542</v>
      </c>
    </row>
    <row r="121" spans="3:4">
      <c r="C121" s="38" t="s">
        <v>1546</v>
      </c>
      <c r="D121" s="15" t="s">
        <v>1545</v>
      </c>
    </row>
    <row r="122" spans="3:4">
      <c r="C122" s="38" t="s">
        <v>10984</v>
      </c>
      <c r="D122" s="15" t="s">
        <v>10983</v>
      </c>
    </row>
    <row r="123" spans="3:4">
      <c r="C123" s="38" t="s">
        <v>1549</v>
      </c>
      <c r="D123" s="15" t="s">
        <v>1548</v>
      </c>
    </row>
    <row r="124" spans="3:4">
      <c r="C124" s="38" t="s">
        <v>1585</v>
      </c>
      <c r="D124" s="3" t="s">
        <v>1584</v>
      </c>
    </row>
    <row r="125" spans="3:4">
      <c r="C125" s="38" t="s">
        <v>1599</v>
      </c>
      <c r="D125" s="3" t="s">
        <v>1598</v>
      </c>
    </row>
    <row r="126" spans="3:4">
      <c r="C126" s="38" t="s">
        <v>1602</v>
      </c>
      <c r="D126" s="3" t="s">
        <v>1601</v>
      </c>
    </row>
    <row r="127" spans="3:4">
      <c r="C127" s="38" t="s">
        <v>1613</v>
      </c>
      <c r="D127" s="3" t="s">
        <v>1617</v>
      </c>
    </row>
    <row r="128" spans="3:4">
      <c r="C128" s="38" t="s">
        <v>1620</v>
      </c>
      <c r="D128" s="3" t="s">
        <v>1619</v>
      </c>
    </row>
    <row r="129" spans="3:4">
      <c r="C129" s="38" t="s">
        <v>10966</v>
      </c>
      <c r="D129" s="3" t="s">
        <v>10965</v>
      </c>
    </row>
    <row r="130" spans="3:4">
      <c r="C130" s="38" t="s">
        <v>1644</v>
      </c>
      <c r="D130" s="3" t="s">
        <v>1643</v>
      </c>
    </row>
    <row r="131" spans="3:4">
      <c r="C131" s="38" t="s">
        <v>1712</v>
      </c>
      <c r="D131" s="3" t="s">
        <v>1711</v>
      </c>
    </row>
    <row r="132" spans="3:4">
      <c r="C132" s="38" t="s">
        <v>1820</v>
      </c>
      <c r="D132" s="3" t="s">
        <v>1819</v>
      </c>
    </row>
    <row r="133" spans="3:4">
      <c r="C133" s="38" t="s">
        <v>1839</v>
      </c>
      <c r="D133" s="15" t="s">
        <v>1838</v>
      </c>
    </row>
    <row r="134" spans="3:4">
      <c r="C134" s="38" t="s">
        <v>1842</v>
      </c>
      <c r="D134" s="15" t="s">
        <v>1841</v>
      </c>
    </row>
    <row r="135" spans="3:4">
      <c r="C135" s="38" t="s">
        <v>10650</v>
      </c>
      <c r="D135" s="15" t="s">
        <v>10649</v>
      </c>
    </row>
    <row r="136" spans="3:4">
      <c r="C136" s="38" t="s">
        <v>1845</v>
      </c>
      <c r="D136" s="15" t="s">
        <v>1844</v>
      </c>
    </row>
    <row r="137" spans="3:4">
      <c r="C137" s="38" t="s">
        <v>1848</v>
      </c>
      <c r="D137" s="15" t="s">
        <v>1847</v>
      </c>
    </row>
    <row r="138" spans="3:4">
      <c r="C138" s="38" t="s">
        <v>1957</v>
      </c>
      <c r="D138" s="15" t="s">
        <v>1959</v>
      </c>
    </row>
    <row r="139" spans="3:4">
      <c r="C139" s="38" t="s">
        <v>1963</v>
      </c>
      <c r="D139" s="15" t="s">
        <v>1962</v>
      </c>
    </row>
    <row r="140" spans="3:4">
      <c r="C140" s="38" t="s">
        <v>1966</v>
      </c>
      <c r="D140" s="3" t="s">
        <v>1965</v>
      </c>
    </row>
    <row r="141" spans="3:4">
      <c r="C141" s="38" t="s">
        <v>1969</v>
      </c>
      <c r="D141" s="3" t="s">
        <v>1968</v>
      </c>
    </row>
    <row r="142" spans="3:4">
      <c r="C142" s="38" t="s">
        <v>1996</v>
      </c>
      <c r="D142" s="3" t="s">
        <v>2003</v>
      </c>
    </row>
    <row r="143" spans="3:4">
      <c r="C143" s="38" t="s">
        <v>2110</v>
      </c>
      <c r="D143" s="3" t="s">
        <v>2109</v>
      </c>
    </row>
    <row r="144" spans="3:4">
      <c r="C144" s="38" t="s">
        <v>2191</v>
      </c>
      <c r="D144" s="3" t="s">
        <v>2190</v>
      </c>
    </row>
    <row r="145" spans="3:4">
      <c r="C145" s="38" t="s">
        <v>2194</v>
      </c>
      <c r="D145" s="3" t="s">
        <v>2193</v>
      </c>
    </row>
    <row r="146" spans="3:4">
      <c r="C146" s="38" t="s">
        <v>2230</v>
      </c>
      <c r="D146" s="15" t="s">
        <v>2229</v>
      </c>
    </row>
    <row r="147" spans="3:4">
      <c r="C147" s="38" t="s">
        <v>2282</v>
      </c>
      <c r="D147" s="3" t="s">
        <v>2281</v>
      </c>
    </row>
    <row r="148" spans="3:4">
      <c r="C148" s="38" t="s">
        <v>2324</v>
      </c>
      <c r="D148" s="15" t="s">
        <v>10823</v>
      </c>
    </row>
    <row r="149" spans="3:4">
      <c r="C149" s="38" t="s">
        <v>2324</v>
      </c>
      <c r="D149" s="15" t="s">
        <v>10823</v>
      </c>
    </row>
    <row r="150" spans="3:4">
      <c r="C150" s="38" t="s">
        <v>2331</v>
      </c>
      <c r="D150" s="15" t="s">
        <v>11454</v>
      </c>
    </row>
    <row r="151" spans="3:4">
      <c r="C151" s="38" t="s">
        <v>2334</v>
      </c>
      <c r="D151" s="15" t="s">
        <v>2333</v>
      </c>
    </row>
    <row r="152" spans="3:4">
      <c r="C152" s="38" t="s">
        <v>2429</v>
      </c>
      <c r="D152" s="3" t="s">
        <v>2428</v>
      </c>
    </row>
    <row r="153" spans="3:4">
      <c r="C153" s="38" t="s">
        <v>2435</v>
      </c>
      <c r="D153" s="3" t="s">
        <v>2434</v>
      </c>
    </row>
    <row r="154" spans="3:4">
      <c r="C154" s="38" t="s">
        <v>10742</v>
      </c>
      <c r="D154" s="3" t="s">
        <v>10741</v>
      </c>
    </row>
    <row r="155" spans="3:4">
      <c r="C155" s="38" t="s">
        <v>2497</v>
      </c>
      <c r="D155" s="3" t="s">
        <v>2496</v>
      </c>
    </row>
    <row r="156" spans="3:4">
      <c r="C156" s="38" t="s">
        <v>2526</v>
      </c>
      <c r="D156" s="3" t="s">
        <v>2525</v>
      </c>
    </row>
    <row r="157" spans="3:4">
      <c r="C157" s="38" t="s">
        <v>2543</v>
      </c>
      <c r="D157" s="3" t="s">
        <v>2542</v>
      </c>
    </row>
    <row r="158" spans="3:4">
      <c r="C158" s="38" t="s">
        <v>2546</v>
      </c>
      <c r="D158" s="3" t="s">
        <v>2545</v>
      </c>
    </row>
    <row r="159" spans="3:4">
      <c r="C159" s="38" t="s">
        <v>2549</v>
      </c>
      <c r="D159" s="3" t="s">
        <v>2553</v>
      </c>
    </row>
    <row r="160" spans="3:4">
      <c r="C160" s="38" t="s">
        <v>2636</v>
      </c>
      <c r="D160" s="3" t="s">
        <v>2635</v>
      </c>
    </row>
    <row r="161" spans="3:4">
      <c r="C161" s="38" t="s">
        <v>2776</v>
      </c>
      <c r="D161" s="15" t="s">
        <v>2775</v>
      </c>
    </row>
    <row r="162" spans="3:4">
      <c r="C162" s="38" t="s">
        <v>2779</v>
      </c>
      <c r="D162" s="15" t="s">
        <v>2778</v>
      </c>
    </row>
    <row r="163" spans="3:4">
      <c r="C163" s="38" t="s">
        <v>2808</v>
      </c>
      <c r="D163" s="3" t="s">
        <v>2807</v>
      </c>
    </row>
    <row r="164" spans="3:4">
      <c r="C164" s="38" t="s">
        <v>2811</v>
      </c>
      <c r="D164" s="3" t="s">
        <v>2810</v>
      </c>
    </row>
    <row r="165" spans="3:4">
      <c r="C165" s="38" t="s">
        <v>2859</v>
      </c>
      <c r="D165" s="3" t="s">
        <v>2861</v>
      </c>
    </row>
    <row r="166" spans="3:4">
      <c r="C166" s="38" t="s">
        <v>2885</v>
      </c>
      <c r="D166" s="3" t="s">
        <v>2884</v>
      </c>
    </row>
    <row r="167" spans="3:4">
      <c r="C167" s="38" t="s">
        <v>2916</v>
      </c>
      <c r="D167" s="15" t="s">
        <v>2915</v>
      </c>
    </row>
    <row r="168" spans="3:4">
      <c r="C168" s="38" t="s">
        <v>2919</v>
      </c>
      <c r="D168" s="15" t="s">
        <v>2918</v>
      </c>
    </row>
    <row r="169" spans="3:4">
      <c r="C169" s="38" t="s">
        <v>2922</v>
      </c>
      <c r="D169" s="15" t="s">
        <v>2921</v>
      </c>
    </row>
    <row r="170" spans="3:4">
      <c r="C170" s="38" t="s">
        <v>2925</v>
      </c>
      <c r="D170" s="15" t="s">
        <v>2924</v>
      </c>
    </row>
    <row r="171" spans="3:4">
      <c r="C171" s="38" t="s">
        <v>2928</v>
      </c>
      <c r="D171" s="15" t="s">
        <v>2927</v>
      </c>
    </row>
    <row r="172" spans="3:4">
      <c r="C172" s="38" t="s">
        <v>2931</v>
      </c>
      <c r="D172" s="15" t="s">
        <v>2930</v>
      </c>
    </row>
    <row r="173" spans="3:4">
      <c r="C173" s="38" t="s">
        <v>2931</v>
      </c>
      <c r="D173" s="15" t="s">
        <v>2930</v>
      </c>
    </row>
    <row r="174" spans="3:4">
      <c r="C174" s="38" t="s">
        <v>2934</v>
      </c>
      <c r="D174" s="15" t="s">
        <v>2933</v>
      </c>
    </row>
    <row r="175" spans="3:4">
      <c r="C175" s="38" t="s">
        <v>2940</v>
      </c>
      <c r="D175" s="15" t="s">
        <v>2939</v>
      </c>
    </row>
    <row r="176" spans="3:4">
      <c r="C176" s="38" t="s">
        <v>11067</v>
      </c>
      <c r="D176" s="15" t="s">
        <v>11066</v>
      </c>
    </row>
    <row r="177" spans="3:4">
      <c r="C177" s="38" t="s">
        <v>2943</v>
      </c>
      <c r="D177" s="15" t="s">
        <v>2942</v>
      </c>
    </row>
    <row r="178" spans="3:4">
      <c r="C178" s="38" t="s">
        <v>2949</v>
      </c>
      <c r="D178" s="15" t="s">
        <v>2948</v>
      </c>
    </row>
    <row r="179" spans="3:4">
      <c r="C179" s="38" t="s">
        <v>2952</v>
      </c>
      <c r="D179" s="15" t="s">
        <v>2951</v>
      </c>
    </row>
    <row r="180" spans="3:4">
      <c r="C180" s="38" t="s">
        <v>2955</v>
      </c>
      <c r="D180" s="15" t="s">
        <v>2954</v>
      </c>
    </row>
    <row r="181" spans="3:4">
      <c r="C181" s="38" t="s">
        <v>2958</v>
      </c>
      <c r="D181" s="15" t="s">
        <v>2957</v>
      </c>
    </row>
    <row r="182" spans="3:4">
      <c r="C182" s="38" t="s">
        <v>2960</v>
      </c>
      <c r="D182" s="15" t="s">
        <v>2965</v>
      </c>
    </row>
    <row r="183" spans="3:4">
      <c r="C183" s="38" t="s">
        <v>2968</v>
      </c>
      <c r="D183" s="15" t="s">
        <v>2967</v>
      </c>
    </row>
    <row r="184" spans="3:4">
      <c r="C184" s="38" t="s">
        <v>2971</v>
      </c>
      <c r="D184" s="15" t="s">
        <v>2970</v>
      </c>
    </row>
    <row r="185" spans="3:4">
      <c r="C185" s="38" t="s">
        <v>2974</v>
      </c>
      <c r="D185" s="15" t="s">
        <v>2973</v>
      </c>
    </row>
    <row r="186" spans="3:4">
      <c r="C186" s="38" t="s">
        <v>2977</v>
      </c>
      <c r="D186" s="15" t="s">
        <v>2976</v>
      </c>
    </row>
    <row r="187" spans="3:4">
      <c r="C187" s="38" t="s">
        <v>2980</v>
      </c>
      <c r="D187" s="15" t="s">
        <v>2979</v>
      </c>
    </row>
    <row r="188" spans="3:4">
      <c r="C188" s="38" t="s">
        <v>2986</v>
      </c>
      <c r="D188" s="15" t="s">
        <v>2985</v>
      </c>
    </row>
    <row r="189" spans="3:4">
      <c r="C189" s="38" t="s">
        <v>2989</v>
      </c>
      <c r="D189" s="15" t="s">
        <v>2988</v>
      </c>
    </row>
    <row r="190" spans="3:4">
      <c r="C190" s="38" t="s">
        <v>2992</v>
      </c>
      <c r="D190" s="15" t="s">
        <v>2991</v>
      </c>
    </row>
    <row r="191" spans="3:4">
      <c r="C191" s="38" t="s">
        <v>2995</v>
      </c>
      <c r="D191" s="15" t="s">
        <v>2994</v>
      </c>
    </row>
    <row r="192" spans="3:4">
      <c r="C192" s="38" t="s">
        <v>2998</v>
      </c>
      <c r="D192" s="15" t="s">
        <v>2997</v>
      </c>
    </row>
    <row r="193" spans="3:4">
      <c r="C193" s="38" t="s">
        <v>3001</v>
      </c>
      <c r="D193" s="15" t="s">
        <v>3000</v>
      </c>
    </row>
    <row r="194" spans="3:4">
      <c r="C194" s="38" t="s">
        <v>3004</v>
      </c>
      <c r="D194" s="15" t="s">
        <v>3003</v>
      </c>
    </row>
    <row r="195" spans="3:4">
      <c r="C195" s="38" t="s">
        <v>3007</v>
      </c>
      <c r="D195" s="15" t="s">
        <v>3006</v>
      </c>
    </row>
    <row r="196" spans="3:4">
      <c r="C196" s="38" t="s">
        <v>3013</v>
      </c>
      <c r="D196" s="15" t="s">
        <v>3012</v>
      </c>
    </row>
    <row r="197" spans="3:4">
      <c r="C197" s="38" t="s">
        <v>3016</v>
      </c>
      <c r="D197" s="15" t="s">
        <v>3015</v>
      </c>
    </row>
    <row r="198" spans="3:4">
      <c r="C198" s="38" t="s">
        <v>3019</v>
      </c>
      <c r="D198" s="15" t="s">
        <v>3018</v>
      </c>
    </row>
    <row r="199" spans="3:4">
      <c r="C199" s="38" t="s">
        <v>3022</v>
      </c>
      <c r="D199" s="15" t="s">
        <v>3021</v>
      </c>
    </row>
    <row r="200" spans="3:4">
      <c r="C200" s="38" t="s">
        <v>3025</v>
      </c>
      <c r="D200" s="15" t="s">
        <v>3024</v>
      </c>
    </row>
    <row r="201" spans="3:4">
      <c r="C201" s="38" t="s">
        <v>3028</v>
      </c>
      <c r="D201" s="15" t="s">
        <v>3027</v>
      </c>
    </row>
    <row r="202" spans="3:4">
      <c r="C202" s="38" t="s">
        <v>3034</v>
      </c>
      <c r="D202" s="15" t="s">
        <v>3033</v>
      </c>
    </row>
    <row r="203" spans="3:4">
      <c r="C203" s="38" t="s">
        <v>3118</v>
      </c>
      <c r="D203" s="3" t="s">
        <v>3117</v>
      </c>
    </row>
    <row r="204" spans="3:4">
      <c r="C204" s="38" t="s">
        <v>3121</v>
      </c>
      <c r="D204" s="3" t="s">
        <v>3120</v>
      </c>
    </row>
    <row r="205" spans="3:4">
      <c r="C205" s="38" t="s">
        <v>3124</v>
      </c>
      <c r="D205" s="3" t="s">
        <v>3123</v>
      </c>
    </row>
    <row r="206" spans="3:4">
      <c r="C206" s="38" t="s">
        <v>3130</v>
      </c>
      <c r="D206" s="3" t="s">
        <v>3129</v>
      </c>
    </row>
    <row r="207" spans="3:4">
      <c r="C207" s="38" t="s">
        <v>3215</v>
      </c>
      <c r="D207" s="3" t="s">
        <v>3214</v>
      </c>
    </row>
    <row r="208" spans="3:4">
      <c r="C208" s="38" t="s">
        <v>3254</v>
      </c>
      <c r="D208" s="3" t="s">
        <v>3264</v>
      </c>
    </row>
    <row r="209" spans="3:4">
      <c r="C209" s="38" t="s">
        <v>3271</v>
      </c>
      <c r="D209" s="3" t="s">
        <v>3273</v>
      </c>
    </row>
    <row r="210" spans="3:4">
      <c r="C210" s="38" t="s">
        <v>3284</v>
      </c>
      <c r="D210" s="3" t="s">
        <v>10967</v>
      </c>
    </row>
    <row r="211" spans="3:4">
      <c r="C211" s="38" t="s">
        <v>3430</v>
      </c>
      <c r="D211" s="3" t="s">
        <v>3429</v>
      </c>
    </row>
    <row r="212" spans="3:4">
      <c r="C212" s="38" t="s">
        <v>3447</v>
      </c>
      <c r="D212" s="3" t="s">
        <v>3446</v>
      </c>
    </row>
    <row r="213" spans="3:4">
      <c r="C213" s="38" t="s">
        <v>3450</v>
      </c>
      <c r="D213" s="3" t="s">
        <v>3449</v>
      </c>
    </row>
    <row r="214" spans="3:4">
      <c r="C214" s="38" t="s">
        <v>3568</v>
      </c>
      <c r="D214" s="15" t="s">
        <v>3567</v>
      </c>
    </row>
    <row r="215" spans="3:4">
      <c r="C215" s="38" t="s">
        <v>3571</v>
      </c>
      <c r="D215" s="15" t="s">
        <v>3570</v>
      </c>
    </row>
    <row r="216" spans="3:4">
      <c r="C216" s="38" t="s">
        <v>3576</v>
      </c>
      <c r="D216" s="15" t="s">
        <v>3578</v>
      </c>
    </row>
    <row r="217" spans="3:4">
      <c r="C217" s="38" t="s">
        <v>3576</v>
      </c>
      <c r="D217" s="15" t="s">
        <v>3578</v>
      </c>
    </row>
    <row r="218" spans="3:4">
      <c r="C218" s="38" t="s">
        <v>3685</v>
      </c>
      <c r="D218" s="15" t="s">
        <v>3688</v>
      </c>
    </row>
    <row r="219" spans="3:4">
      <c r="C219" s="38" t="s">
        <v>3685</v>
      </c>
      <c r="D219" s="15" t="s">
        <v>3688</v>
      </c>
    </row>
    <row r="220" spans="3:4">
      <c r="C220" s="38" t="s">
        <v>3685</v>
      </c>
      <c r="D220" s="15" t="s">
        <v>3690</v>
      </c>
    </row>
    <row r="221" spans="3:4">
      <c r="C221" s="38" t="s">
        <v>3692</v>
      </c>
      <c r="D221" s="15" t="s">
        <v>16</v>
      </c>
    </row>
    <row r="222" spans="3:4">
      <c r="C222" s="38" t="s">
        <v>3694</v>
      </c>
      <c r="D222" s="15" t="s">
        <v>3693</v>
      </c>
    </row>
    <row r="223" spans="3:4">
      <c r="C223" s="38" t="s">
        <v>3699</v>
      </c>
      <c r="D223" s="15" t="s">
        <v>3701</v>
      </c>
    </row>
    <row r="224" spans="3:4">
      <c r="C224" s="38" t="s">
        <v>3704</v>
      </c>
      <c r="D224" s="15" t="s">
        <v>3706</v>
      </c>
    </row>
    <row r="225" spans="3:4">
      <c r="C225" s="38" t="s">
        <v>3723</v>
      </c>
      <c r="D225" s="3" t="s">
        <v>3726</v>
      </c>
    </row>
    <row r="226" spans="3:4">
      <c r="C226" s="38" t="s">
        <v>3733</v>
      </c>
      <c r="D226" s="3" t="s">
        <v>3735</v>
      </c>
    </row>
    <row r="227" spans="3:4">
      <c r="C227" s="38" t="s">
        <v>3811</v>
      </c>
      <c r="D227" s="3" t="s">
        <v>3810</v>
      </c>
    </row>
    <row r="228" spans="3:4">
      <c r="C228" s="38" t="s">
        <v>3847</v>
      </c>
      <c r="D228" s="15" t="s">
        <v>3846</v>
      </c>
    </row>
    <row r="229" spans="3:4">
      <c r="C229" s="38" t="s">
        <v>3847</v>
      </c>
      <c r="D229" s="15" t="s">
        <v>3850</v>
      </c>
    </row>
    <row r="230" spans="3:4">
      <c r="C230" s="38" t="s">
        <v>3854</v>
      </c>
      <c r="D230" s="15" t="s">
        <v>3853</v>
      </c>
    </row>
    <row r="231" spans="3:4">
      <c r="C231" s="38" t="s">
        <v>3857</v>
      </c>
      <c r="D231" s="15" t="s">
        <v>3856</v>
      </c>
    </row>
    <row r="232" spans="3:4">
      <c r="C232" s="38" t="s">
        <v>3860</v>
      </c>
      <c r="D232" s="15" t="s">
        <v>3859</v>
      </c>
    </row>
    <row r="233" spans="3:4">
      <c r="C233" s="38" t="s">
        <v>3863</v>
      </c>
      <c r="D233" s="15" t="s">
        <v>3862</v>
      </c>
    </row>
    <row r="234" spans="3:4">
      <c r="C234" s="38" t="s">
        <v>3866</v>
      </c>
      <c r="D234" s="15" t="s">
        <v>3865</v>
      </c>
    </row>
    <row r="235" spans="3:4">
      <c r="C235" s="38" t="s">
        <v>3866</v>
      </c>
      <c r="D235" s="15" t="s">
        <v>3865</v>
      </c>
    </row>
    <row r="236" spans="3:4">
      <c r="C236" s="38" t="s">
        <v>3869</v>
      </c>
      <c r="D236" s="15" t="s">
        <v>3868</v>
      </c>
    </row>
    <row r="237" spans="3:4">
      <c r="C237" s="38" t="s">
        <v>3872</v>
      </c>
      <c r="D237" s="15" t="s">
        <v>3871</v>
      </c>
    </row>
    <row r="238" spans="3:4">
      <c r="C238" s="38" t="s">
        <v>3875</v>
      </c>
      <c r="D238" s="15" t="s">
        <v>3874</v>
      </c>
    </row>
    <row r="239" spans="3:4">
      <c r="C239" s="38" t="s">
        <v>3880</v>
      </c>
      <c r="D239" s="3" t="s">
        <v>3879</v>
      </c>
    </row>
    <row r="240" spans="3:4">
      <c r="C240" s="38" t="s">
        <v>3886</v>
      </c>
      <c r="D240" s="3" t="s">
        <v>3885</v>
      </c>
    </row>
    <row r="241" spans="3:4">
      <c r="C241" s="38" t="s">
        <v>3990</v>
      </c>
      <c r="D241" s="15" t="s">
        <v>3992</v>
      </c>
    </row>
    <row r="242" spans="3:4">
      <c r="C242" s="38" t="s">
        <v>3990</v>
      </c>
      <c r="D242" s="15" t="s">
        <v>3992</v>
      </c>
    </row>
    <row r="243" spans="3:4">
      <c r="C243" s="38" t="s">
        <v>3995</v>
      </c>
      <c r="D243" s="15" t="s">
        <v>3994</v>
      </c>
    </row>
    <row r="244" spans="3:4">
      <c r="C244" s="38" t="s">
        <v>3998</v>
      </c>
      <c r="D244" s="15" t="s">
        <v>3997</v>
      </c>
    </row>
    <row r="245" spans="3:4">
      <c r="C245" s="38" t="s">
        <v>11080</v>
      </c>
      <c r="D245" s="15" t="s">
        <v>11079</v>
      </c>
    </row>
    <row r="246" spans="3:4">
      <c r="C246" s="38" t="s">
        <v>11005</v>
      </c>
      <c r="D246" s="15" t="s">
        <v>11004</v>
      </c>
    </row>
    <row r="247" spans="3:4">
      <c r="C247" s="38" t="s">
        <v>4004</v>
      </c>
      <c r="D247" s="15" t="s">
        <v>4008</v>
      </c>
    </row>
    <row r="248" spans="3:4">
      <c r="C248" s="38" t="s">
        <v>4085</v>
      </c>
      <c r="D248" s="3" t="s">
        <v>4084</v>
      </c>
    </row>
    <row r="249" spans="3:4">
      <c r="C249" s="38" t="s">
        <v>4117</v>
      </c>
      <c r="D249" s="3" t="s">
        <v>4116</v>
      </c>
    </row>
    <row r="250" spans="3:4">
      <c r="C250" s="38" t="s">
        <v>4120</v>
      </c>
      <c r="D250" s="3" t="s">
        <v>4119</v>
      </c>
    </row>
    <row r="251" spans="3:4">
      <c r="C251" s="38" t="s">
        <v>4162</v>
      </c>
      <c r="D251" s="15" t="s">
        <v>4166</v>
      </c>
    </row>
    <row r="252" spans="3:4">
      <c r="C252" s="38" t="s">
        <v>4172</v>
      </c>
      <c r="D252" s="15" t="s">
        <v>4171</v>
      </c>
    </row>
    <row r="253" spans="3:4">
      <c r="C253" s="38" t="s">
        <v>4213</v>
      </c>
      <c r="D253" s="3" t="s">
        <v>4212</v>
      </c>
    </row>
    <row r="254" spans="3:4">
      <c r="C254" s="38" t="s">
        <v>4559</v>
      </c>
      <c r="D254" s="15" t="s">
        <v>4567</v>
      </c>
    </row>
    <row r="255" spans="3:4">
      <c r="C255" s="38" t="s">
        <v>4569</v>
      </c>
      <c r="D255" s="15" t="s">
        <v>16</v>
      </c>
    </row>
    <row r="256" spans="3:4">
      <c r="C256" s="38" t="s">
        <v>4571</v>
      </c>
      <c r="D256" s="15" t="s">
        <v>4570</v>
      </c>
    </row>
    <row r="257" spans="3:4">
      <c r="C257" s="38" t="s">
        <v>4609</v>
      </c>
      <c r="D257" s="3" t="s">
        <v>4608</v>
      </c>
    </row>
    <row r="258" spans="3:4">
      <c r="C258" s="38" t="s">
        <v>4612</v>
      </c>
      <c r="D258" s="3" t="s">
        <v>4611</v>
      </c>
    </row>
    <row r="259" spans="3:4">
      <c r="C259" s="38" t="s">
        <v>4673</v>
      </c>
      <c r="D259" s="3" t="s">
        <v>4672</v>
      </c>
    </row>
    <row r="260" spans="3:4">
      <c r="C260" s="38" t="s">
        <v>4675</v>
      </c>
      <c r="D260" s="15" t="s">
        <v>4680</v>
      </c>
    </row>
    <row r="261" spans="3:4">
      <c r="C261" s="38" t="s">
        <v>4675</v>
      </c>
      <c r="D261" s="15" t="s">
        <v>4681</v>
      </c>
    </row>
    <row r="262" spans="3:4">
      <c r="C262" s="38" t="s">
        <v>4732</v>
      </c>
      <c r="D262" s="15" t="s">
        <v>4746</v>
      </c>
    </row>
    <row r="263" spans="3:4">
      <c r="C263" s="38" t="s">
        <v>4732</v>
      </c>
      <c r="D263" s="15" t="s">
        <v>4740</v>
      </c>
    </row>
    <row r="264" spans="3:4">
      <c r="C264" s="38" t="s">
        <v>4732</v>
      </c>
      <c r="D264" s="15" t="s">
        <v>4742</v>
      </c>
    </row>
    <row r="265" spans="3:4">
      <c r="C265" s="38" t="s">
        <v>4732</v>
      </c>
      <c r="D265" s="15" t="s">
        <v>4744</v>
      </c>
    </row>
    <row r="266" spans="3:4">
      <c r="C266" s="38" t="s">
        <v>4749</v>
      </c>
      <c r="D266" s="15" t="s">
        <v>4748</v>
      </c>
    </row>
    <row r="267" spans="3:4">
      <c r="C267" s="38" t="s">
        <v>4752</v>
      </c>
      <c r="D267" s="15" t="s">
        <v>4751</v>
      </c>
    </row>
    <row r="268" spans="3:4">
      <c r="C268" s="38" t="s">
        <v>4755</v>
      </c>
      <c r="D268" s="15" t="s">
        <v>4754</v>
      </c>
    </row>
    <row r="269" spans="3:4">
      <c r="C269" s="38" t="s">
        <v>4758</v>
      </c>
      <c r="D269" s="15" t="s">
        <v>4757</v>
      </c>
    </row>
    <row r="270" spans="3:4">
      <c r="C270" s="38" t="s">
        <v>4761</v>
      </c>
      <c r="D270" s="15" t="s">
        <v>4760</v>
      </c>
    </row>
    <row r="271" spans="3:4">
      <c r="C271" s="38" t="s">
        <v>10882</v>
      </c>
      <c r="D271" s="15" t="s">
        <v>10881</v>
      </c>
    </row>
    <row r="272" spans="3:4">
      <c r="C272" s="38" t="s">
        <v>4764</v>
      </c>
      <c r="D272" s="15" t="s">
        <v>4763</v>
      </c>
    </row>
    <row r="273" spans="3:4">
      <c r="C273" s="38" t="s">
        <v>4764</v>
      </c>
      <c r="D273" s="15" t="s">
        <v>4763</v>
      </c>
    </row>
    <row r="274" spans="3:4">
      <c r="C274" s="38" t="s">
        <v>4826</v>
      </c>
      <c r="D274" s="3" t="s">
        <v>4825</v>
      </c>
    </row>
    <row r="275" spans="3:4">
      <c r="C275" s="38" t="s">
        <v>4835</v>
      </c>
      <c r="D275" s="15" t="s">
        <v>4837</v>
      </c>
    </row>
    <row r="276" spans="3:4">
      <c r="C276" s="38" t="s">
        <v>4835</v>
      </c>
      <c r="D276" s="15" t="s">
        <v>10883</v>
      </c>
    </row>
    <row r="277" spans="3:4">
      <c r="C277" s="38" t="s">
        <v>4840</v>
      </c>
      <c r="D277" s="15" t="s">
        <v>4839</v>
      </c>
    </row>
    <row r="278" spans="3:4">
      <c r="C278" s="38" t="s">
        <v>4842</v>
      </c>
      <c r="D278" s="15" t="s">
        <v>4841</v>
      </c>
    </row>
    <row r="279" spans="3:4">
      <c r="C279" s="38" t="s">
        <v>4842</v>
      </c>
      <c r="D279" s="15" t="s">
        <v>4844</v>
      </c>
    </row>
    <row r="280" spans="3:4">
      <c r="C280" s="38" t="s">
        <v>4847</v>
      </c>
      <c r="D280" s="15" t="s">
        <v>4849</v>
      </c>
    </row>
    <row r="281" spans="3:4">
      <c r="C281" s="38" t="s">
        <v>4847</v>
      </c>
      <c r="D281" s="15" t="s">
        <v>4849</v>
      </c>
    </row>
    <row r="282" spans="3:4">
      <c r="C282" s="38" t="s">
        <v>4900</v>
      </c>
      <c r="D282" s="3" t="s">
        <v>4899</v>
      </c>
    </row>
    <row r="283" spans="3:4">
      <c r="C283" s="38" t="s">
        <v>4909</v>
      </c>
      <c r="D283" s="15" t="s">
        <v>4908</v>
      </c>
    </row>
    <row r="284" spans="3:4">
      <c r="C284" s="38" t="s">
        <v>4909</v>
      </c>
      <c r="D284" s="15" t="s">
        <v>4913</v>
      </c>
    </row>
    <row r="285" spans="3:4">
      <c r="C285" s="38" t="s">
        <v>4919</v>
      </c>
      <c r="D285" s="15" t="s">
        <v>16</v>
      </c>
    </row>
    <row r="286" spans="3:4">
      <c r="C286" s="38" t="s">
        <v>4998</v>
      </c>
      <c r="D286" s="3" t="s">
        <v>4997</v>
      </c>
    </row>
    <row r="287" spans="3:4">
      <c r="C287" s="38" t="s">
        <v>5095</v>
      </c>
      <c r="D287" s="3" t="s">
        <v>5094</v>
      </c>
    </row>
    <row r="288" spans="3:4">
      <c r="C288" s="38" t="s">
        <v>5138</v>
      </c>
      <c r="D288" s="15" t="s">
        <v>5142</v>
      </c>
    </row>
    <row r="289" spans="3:4">
      <c r="C289" s="38" t="s">
        <v>5147</v>
      </c>
      <c r="D289" s="15" t="s">
        <v>5146</v>
      </c>
    </row>
    <row r="290" spans="3:4">
      <c r="C290" s="38" t="s">
        <v>5150</v>
      </c>
      <c r="D290" s="15" t="s">
        <v>5149</v>
      </c>
    </row>
    <row r="291" spans="3:4">
      <c r="C291" s="38" t="s">
        <v>5207</v>
      </c>
      <c r="D291" s="3" t="s">
        <v>5206</v>
      </c>
    </row>
    <row r="292" spans="3:4">
      <c r="C292" s="38" t="s">
        <v>5213</v>
      </c>
      <c r="D292" s="3" t="s">
        <v>5215</v>
      </c>
    </row>
    <row r="293" spans="3:4">
      <c r="C293" s="38" t="s">
        <v>5336</v>
      </c>
      <c r="D293" s="3" t="s">
        <v>5362</v>
      </c>
    </row>
    <row r="294" spans="3:4">
      <c r="C294" s="38" t="s">
        <v>5369</v>
      </c>
      <c r="D294" s="3" t="s">
        <v>5368</v>
      </c>
    </row>
    <row r="295" spans="3:4">
      <c r="C295" s="38" t="s">
        <v>11099</v>
      </c>
      <c r="D295" s="3" t="s">
        <v>11098</v>
      </c>
    </row>
    <row r="296" spans="3:4">
      <c r="C296" s="38" t="s">
        <v>5380</v>
      </c>
      <c r="D296" s="3" t="s">
        <v>5379</v>
      </c>
    </row>
    <row r="297" spans="3:4">
      <c r="C297" s="38" t="s">
        <v>5383</v>
      </c>
      <c r="D297" s="3" t="s">
        <v>5382</v>
      </c>
    </row>
    <row r="298" spans="3:4">
      <c r="C298" s="38" t="s">
        <v>5386</v>
      </c>
      <c r="D298" s="3" t="s">
        <v>5385</v>
      </c>
    </row>
    <row r="299" spans="3:4">
      <c r="C299" s="38" t="s">
        <v>5398</v>
      </c>
      <c r="D299" s="15" t="s">
        <v>5404</v>
      </c>
    </row>
    <row r="300" spans="3:4">
      <c r="C300" s="38" t="s">
        <v>5398</v>
      </c>
      <c r="D300" s="15" t="s">
        <v>5397</v>
      </c>
    </row>
    <row r="301" spans="3:4">
      <c r="C301" s="38" t="s">
        <v>5398</v>
      </c>
      <c r="D301" s="15" t="s">
        <v>5404</v>
      </c>
    </row>
    <row r="302" spans="3:4">
      <c r="C302" s="38" t="s">
        <v>5410</v>
      </c>
      <c r="D302" s="15" t="s">
        <v>5409</v>
      </c>
    </row>
    <row r="303" spans="3:4">
      <c r="C303" s="38" t="s">
        <v>5413</v>
      </c>
      <c r="D303" s="15" t="s">
        <v>5412</v>
      </c>
    </row>
    <row r="304" spans="3:4">
      <c r="C304" s="38" t="s">
        <v>5413</v>
      </c>
      <c r="D304" s="15" t="s">
        <v>5415</v>
      </c>
    </row>
    <row r="305" spans="3:4">
      <c r="C305" s="38" t="s">
        <v>5417</v>
      </c>
      <c r="D305" s="15" t="s">
        <v>5419</v>
      </c>
    </row>
    <row r="306" spans="3:4">
      <c r="C306" s="38" t="s">
        <v>10759</v>
      </c>
      <c r="D306" s="15" t="s">
        <v>10758</v>
      </c>
    </row>
    <row r="307" spans="3:4">
      <c r="C307" s="38" t="s">
        <v>5422</v>
      </c>
      <c r="D307" s="15" t="s">
        <v>5424</v>
      </c>
    </row>
    <row r="308" spans="3:4">
      <c r="C308" s="38" t="s">
        <v>5545</v>
      </c>
      <c r="D308" s="15" t="s">
        <v>5551</v>
      </c>
    </row>
    <row r="309" spans="3:4">
      <c r="C309" s="38" t="s">
        <v>5545</v>
      </c>
      <c r="D309" s="15" t="s">
        <v>5553</v>
      </c>
    </row>
    <row r="310" spans="3:4">
      <c r="C310" s="38" t="s">
        <v>5545</v>
      </c>
      <c r="D310" s="15" t="s">
        <v>5556</v>
      </c>
    </row>
    <row r="311" spans="3:4">
      <c r="C311" s="38" t="s">
        <v>5560</v>
      </c>
      <c r="D311" s="15" t="s">
        <v>10863</v>
      </c>
    </row>
    <row r="312" spans="3:4">
      <c r="C312" s="38" t="s">
        <v>5563</v>
      </c>
      <c r="D312" s="15" t="s">
        <v>5562</v>
      </c>
    </row>
    <row r="313" spans="3:4">
      <c r="C313" s="38" t="s">
        <v>10763</v>
      </c>
      <c r="D313" s="15" t="s">
        <v>5565</v>
      </c>
    </row>
    <row r="314" spans="3:4">
      <c r="C314" s="38" t="s">
        <v>10886</v>
      </c>
      <c r="D314" s="15" t="s">
        <v>10885</v>
      </c>
    </row>
    <row r="315" spans="3:4">
      <c r="C315" s="38" t="s">
        <v>5567</v>
      </c>
      <c r="D315" s="15" t="s">
        <v>5566</v>
      </c>
    </row>
    <row r="316" spans="3:4">
      <c r="C316" s="38" t="s">
        <v>5570</v>
      </c>
      <c r="D316" s="15" t="s">
        <v>5572</v>
      </c>
    </row>
    <row r="317" spans="3:4">
      <c r="C317" s="38" t="s">
        <v>5575</v>
      </c>
      <c r="D317" s="15" t="s">
        <v>5574</v>
      </c>
    </row>
    <row r="318" spans="3:4">
      <c r="C318" s="38" t="s">
        <v>5578</v>
      </c>
      <c r="D318" s="15" t="s">
        <v>5577</v>
      </c>
    </row>
    <row r="319" spans="3:4">
      <c r="C319" s="38" t="s">
        <v>5581</v>
      </c>
      <c r="D319" s="15" t="s">
        <v>5580</v>
      </c>
    </row>
    <row r="320" spans="3:4">
      <c r="C320" s="38" t="s">
        <v>10910</v>
      </c>
      <c r="D320" s="15" t="s">
        <v>10909</v>
      </c>
    </row>
    <row r="321" spans="3:4">
      <c r="C321" s="38" t="s">
        <v>5584</v>
      </c>
      <c r="D321" s="15" t="s">
        <v>5583</v>
      </c>
    </row>
    <row r="322" spans="3:4">
      <c r="C322" s="38" t="s">
        <v>5587</v>
      </c>
      <c r="D322" s="15" t="s">
        <v>5586</v>
      </c>
    </row>
    <row r="323" spans="3:4">
      <c r="C323" s="38" t="s">
        <v>5590</v>
      </c>
      <c r="D323" s="15" t="s">
        <v>5589</v>
      </c>
    </row>
    <row r="324" spans="3:4">
      <c r="C324" s="38" t="s">
        <v>5593</v>
      </c>
      <c r="D324" s="15" t="s">
        <v>5595</v>
      </c>
    </row>
    <row r="325" spans="3:4">
      <c r="C325" s="38" t="s">
        <v>5598</v>
      </c>
      <c r="D325" s="15" t="s">
        <v>5597</v>
      </c>
    </row>
    <row r="326" spans="3:4">
      <c r="C326" s="38" t="s">
        <v>5601</v>
      </c>
      <c r="D326" s="15" t="s">
        <v>5600</v>
      </c>
    </row>
    <row r="327" spans="3:4">
      <c r="C327" s="38" t="s">
        <v>5604</v>
      </c>
      <c r="D327" s="15" t="s">
        <v>5613</v>
      </c>
    </row>
    <row r="328" spans="3:4">
      <c r="C328" s="38" t="s">
        <v>5604</v>
      </c>
      <c r="D328" s="15" t="s">
        <v>5611</v>
      </c>
    </row>
    <row r="329" spans="3:4">
      <c r="C329" s="38" t="s">
        <v>5604</v>
      </c>
      <c r="D329" s="15" t="s">
        <v>5613</v>
      </c>
    </row>
    <row r="330" spans="3:4">
      <c r="C330" s="38" t="s">
        <v>5604</v>
      </c>
      <c r="D330" s="15" t="s">
        <v>5615</v>
      </c>
    </row>
    <row r="331" spans="3:4">
      <c r="C331" s="38" t="s">
        <v>5618</v>
      </c>
      <c r="D331" s="15" t="s">
        <v>5617</v>
      </c>
    </row>
    <row r="332" spans="3:4">
      <c r="C332" s="38" t="s">
        <v>5624</v>
      </c>
      <c r="D332" s="15" t="s">
        <v>5623</v>
      </c>
    </row>
    <row r="333" spans="3:4">
      <c r="C333" s="38" t="s">
        <v>5624</v>
      </c>
      <c r="D333" s="15" t="s">
        <v>5626</v>
      </c>
    </row>
    <row r="334" spans="3:4">
      <c r="C334" s="38" t="s">
        <v>5630</v>
      </c>
      <c r="D334" s="15" t="s">
        <v>5629</v>
      </c>
    </row>
    <row r="335" spans="3:4">
      <c r="C335" s="38" t="s">
        <v>5632</v>
      </c>
      <c r="D335" s="15" t="s">
        <v>5634</v>
      </c>
    </row>
    <row r="336" spans="3:4">
      <c r="C336" s="38" t="s">
        <v>5632</v>
      </c>
      <c r="D336" s="15" t="s">
        <v>5636</v>
      </c>
    </row>
    <row r="337" spans="3:4">
      <c r="C337" s="38" t="s">
        <v>5638</v>
      </c>
      <c r="D337" s="15" t="s">
        <v>5637</v>
      </c>
    </row>
    <row r="338" spans="3:4">
      <c r="C338" s="38" t="s">
        <v>5640</v>
      </c>
      <c r="D338" s="15" t="s">
        <v>5639</v>
      </c>
    </row>
    <row r="339" spans="3:4">
      <c r="C339" s="38" t="s">
        <v>5643</v>
      </c>
      <c r="D339" s="15" t="s">
        <v>5642</v>
      </c>
    </row>
    <row r="340" spans="3:4">
      <c r="C340" s="38" t="s">
        <v>5710</v>
      </c>
      <c r="D340" s="15" t="s">
        <v>10864</v>
      </c>
    </row>
    <row r="341" spans="3:4">
      <c r="C341" s="38" t="s">
        <v>5720</v>
      </c>
      <c r="D341" s="15" t="s">
        <v>5719</v>
      </c>
    </row>
    <row r="342" spans="3:4">
      <c r="C342" s="38" t="s">
        <v>5736</v>
      </c>
      <c r="D342" s="3" t="s">
        <v>5738</v>
      </c>
    </row>
    <row r="343" spans="3:4">
      <c r="C343" s="38" t="s">
        <v>5753</v>
      </c>
      <c r="D343" s="3" t="s">
        <v>5755</v>
      </c>
    </row>
    <row r="344" spans="3:4">
      <c r="C344" s="38" t="s">
        <v>5778</v>
      </c>
      <c r="D344" s="3" t="s">
        <v>5777</v>
      </c>
    </row>
    <row r="345" spans="3:4">
      <c r="C345" s="38" t="s">
        <v>5881</v>
      </c>
      <c r="D345" s="3" t="s">
        <v>5880</v>
      </c>
    </row>
    <row r="346" spans="3:4">
      <c r="C346" s="38" t="s">
        <v>5884</v>
      </c>
      <c r="D346" s="3" t="s">
        <v>5883</v>
      </c>
    </row>
    <row r="347" spans="3:4">
      <c r="C347" s="38" t="s">
        <v>10972</v>
      </c>
      <c r="D347" s="3" t="s">
        <v>10971</v>
      </c>
    </row>
    <row r="348" spans="3:4">
      <c r="C348" s="38" t="s">
        <v>5902</v>
      </c>
      <c r="D348" s="3" t="s">
        <v>5904</v>
      </c>
    </row>
    <row r="349" spans="3:4">
      <c r="C349" s="38" t="s">
        <v>5913</v>
      </c>
      <c r="D349" s="3" t="s">
        <v>5912</v>
      </c>
    </row>
    <row r="350" spans="3:4">
      <c r="C350" s="38" t="s">
        <v>5948</v>
      </c>
      <c r="D350" s="3" t="s">
        <v>5947</v>
      </c>
    </row>
    <row r="351" spans="3:4">
      <c r="C351" s="38" t="s">
        <v>5957</v>
      </c>
      <c r="D351" s="3" t="s">
        <v>5956</v>
      </c>
    </row>
    <row r="352" spans="3:4">
      <c r="C352" s="38" t="s">
        <v>5960</v>
      </c>
      <c r="D352" s="3" t="s">
        <v>5959</v>
      </c>
    </row>
    <row r="353" spans="3:4">
      <c r="C353" s="38" t="s">
        <v>5969</v>
      </c>
      <c r="D353" s="3" t="s">
        <v>5968</v>
      </c>
    </row>
    <row r="354" spans="3:4">
      <c r="C354" s="38" t="s">
        <v>5998</v>
      </c>
      <c r="D354" s="15" t="s">
        <v>6002</v>
      </c>
    </row>
    <row r="355" spans="3:4">
      <c r="C355" s="38" t="s">
        <v>5998</v>
      </c>
      <c r="D355" s="3" t="s">
        <v>6002</v>
      </c>
    </row>
    <row r="356" spans="3:4">
      <c r="C356" s="38" t="s">
        <v>6061</v>
      </c>
      <c r="D356" s="15" t="s">
        <v>6060</v>
      </c>
    </row>
    <row r="357" spans="3:4">
      <c r="C357" s="38" t="s">
        <v>6063</v>
      </c>
      <c r="D357" s="15" t="s">
        <v>16</v>
      </c>
    </row>
    <row r="358" spans="3:4">
      <c r="C358" s="38" t="s">
        <v>6065</v>
      </c>
      <c r="D358" s="15" t="s">
        <v>6064</v>
      </c>
    </row>
    <row r="359" spans="3:4">
      <c r="C359" s="38" t="s">
        <v>6086</v>
      </c>
      <c r="D359" s="3" t="s">
        <v>6088</v>
      </c>
    </row>
    <row r="360" spans="3:4">
      <c r="C360" s="38" t="s">
        <v>11115</v>
      </c>
      <c r="D360" s="3" t="s">
        <v>11114</v>
      </c>
    </row>
    <row r="361" spans="3:4">
      <c r="C361" s="38" t="s">
        <v>6219</v>
      </c>
      <c r="D361" s="3" t="s">
        <v>6218</v>
      </c>
    </row>
    <row r="362" spans="3:4">
      <c r="C362" s="38" t="s">
        <v>6343</v>
      </c>
      <c r="D362" s="3" t="s">
        <v>6342</v>
      </c>
    </row>
    <row r="363" spans="3:4">
      <c r="C363" s="38" t="s">
        <v>6350</v>
      </c>
      <c r="D363" s="3" t="s">
        <v>6349</v>
      </c>
    </row>
    <row r="364" spans="3:4">
      <c r="C364" s="38" t="s">
        <v>6352</v>
      </c>
      <c r="D364" s="3" t="s">
        <v>6351</v>
      </c>
    </row>
    <row r="365" spans="3:4">
      <c r="C365" s="38" t="s">
        <v>6408</v>
      </c>
      <c r="D365" s="15" t="s">
        <v>6407</v>
      </c>
    </row>
    <row r="366" spans="3:4">
      <c r="C366" s="38" t="s">
        <v>6433</v>
      </c>
      <c r="D366" s="15" t="s">
        <v>10915</v>
      </c>
    </row>
    <row r="367" spans="3:4">
      <c r="C367" s="38" t="s">
        <v>6433</v>
      </c>
      <c r="D367" s="15" t="s">
        <v>6432</v>
      </c>
    </row>
    <row r="368" spans="3:4">
      <c r="C368" s="38" t="s">
        <v>6436</v>
      </c>
      <c r="D368" s="15" t="s">
        <v>6435</v>
      </c>
    </row>
    <row r="369" spans="3:4">
      <c r="C369" s="38" t="s">
        <v>6439</v>
      </c>
      <c r="D369" s="15" t="s">
        <v>6445</v>
      </c>
    </row>
    <row r="370" spans="3:4">
      <c r="C370" s="38" t="s">
        <v>6439</v>
      </c>
      <c r="D370" s="15" t="s">
        <v>6447</v>
      </c>
    </row>
    <row r="371" spans="3:4">
      <c r="C371" s="38" t="s">
        <v>6439</v>
      </c>
      <c r="D371" s="3" t="s">
        <v>6441</v>
      </c>
    </row>
    <row r="372" spans="3:4">
      <c r="C372" s="38" t="s">
        <v>6456</v>
      </c>
      <c r="D372" s="15" t="s">
        <v>6455</v>
      </c>
    </row>
    <row r="373" spans="3:4">
      <c r="C373" s="38" t="s">
        <v>6468</v>
      </c>
      <c r="D373" s="3" t="s">
        <v>6467</v>
      </c>
    </row>
    <row r="374" spans="3:4">
      <c r="C374" s="38" t="s">
        <v>6564</v>
      </c>
      <c r="D374" s="15" t="s">
        <v>6563</v>
      </c>
    </row>
    <row r="375" spans="3:4">
      <c r="C375" s="38" t="s">
        <v>6567</v>
      </c>
      <c r="D375" s="15" t="s">
        <v>6566</v>
      </c>
    </row>
    <row r="376" spans="3:4">
      <c r="C376" s="38" t="s">
        <v>6570</v>
      </c>
      <c r="D376" s="15" t="s">
        <v>6569</v>
      </c>
    </row>
    <row r="377" spans="3:4">
      <c r="C377" s="38" t="s">
        <v>6913</v>
      </c>
      <c r="D377" s="15" t="s">
        <v>6912</v>
      </c>
    </row>
    <row r="378" spans="3:4">
      <c r="C378" s="38" t="s">
        <v>6916</v>
      </c>
      <c r="D378" s="15" t="s">
        <v>6915</v>
      </c>
    </row>
    <row r="379" spans="3:4">
      <c r="C379" s="38" t="s">
        <v>6919</v>
      </c>
      <c r="D379" s="15" t="s">
        <v>6918</v>
      </c>
    </row>
    <row r="380" spans="3:4">
      <c r="C380" s="38" t="s">
        <v>10917</v>
      </c>
      <c r="D380" s="15" t="s">
        <v>10916</v>
      </c>
    </row>
    <row r="381" spans="3:4">
      <c r="C381" s="38" t="s">
        <v>6944</v>
      </c>
      <c r="D381" s="15" t="s">
        <v>6946</v>
      </c>
    </row>
    <row r="382" spans="3:4">
      <c r="C382" s="38" t="s">
        <v>6944</v>
      </c>
      <c r="D382" s="15" t="s">
        <v>6946</v>
      </c>
    </row>
    <row r="383" spans="3:4">
      <c r="C383" s="38" t="s">
        <v>6948</v>
      </c>
      <c r="D383" s="15" t="s">
        <v>16</v>
      </c>
    </row>
    <row r="384" spans="3:4">
      <c r="C384" s="38" t="s">
        <v>6950</v>
      </c>
      <c r="D384" s="15" t="s">
        <v>6949</v>
      </c>
    </row>
    <row r="385" spans="3:4">
      <c r="C385" s="38" t="s">
        <v>10957</v>
      </c>
      <c r="D385" s="15" t="s">
        <v>10956</v>
      </c>
    </row>
    <row r="386" spans="3:4">
      <c r="C386" s="38" t="s">
        <v>6953</v>
      </c>
      <c r="D386" s="15" t="s">
        <v>6952</v>
      </c>
    </row>
    <row r="387" spans="3:4">
      <c r="C387" s="38" t="s">
        <v>6959</v>
      </c>
      <c r="D387" s="15" t="s">
        <v>6958</v>
      </c>
    </row>
    <row r="388" spans="3:4">
      <c r="C388" s="38" t="s">
        <v>7077</v>
      </c>
      <c r="D388" s="3" t="s">
        <v>7076</v>
      </c>
    </row>
    <row r="389" spans="3:4">
      <c r="C389" s="38" t="s">
        <v>7089</v>
      </c>
      <c r="D389" s="15" t="s">
        <v>7088</v>
      </c>
    </row>
    <row r="390" spans="3:4">
      <c r="C390" s="38" t="s">
        <v>7092</v>
      </c>
      <c r="D390" s="15" t="s">
        <v>7091</v>
      </c>
    </row>
    <row r="391" spans="3:4">
      <c r="C391" s="38" t="s">
        <v>7480</v>
      </c>
      <c r="D391" s="3" t="s">
        <v>7479</v>
      </c>
    </row>
    <row r="392" spans="3:4">
      <c r="C392" s="38" t="s">
        <v>11138</v>
      </c>
      <c r="D392" s="3" t="s">
        <v>11137</v>
      </c>
    </row>
    <row r="393" spans="3:4">
      <c r="C393" s="38" t="s">
        <v>7592</v>
      </c>
      <c r="D393" s="3" t="s">
        <v>7591</v>
      </c>
    </row>
    <row r="394" spans="3:4">
      <c r="C394" s="38" t="s">
        <v>7595</v>
      </c>
      <c r="D394" s="15" t="s">
        <v>7597</v>
      </c>
    </row>
    <row r="395" spans="3:4">
      <c r="C395" s="38" t="s">
        <v>7600</v>
      </c>
      <c r="D395" s="15" t="s">
        <v>7599</v>
      </c>
    </row>
    <row r="396" spans="3:4">
      <c r="C396" s="38" t="s">
        <v>7603</v>
      </c>
      <c r="D396" s="15" t="s">
        <v>7602</v>
      </c>
    </row>
    <row r="397" spans="3:4">
      <c r="C397" s="38" t="s">
        <v>7606</v>
      </c>
      <c r="D397" s="15" t="s">
        <v>7605</v>
      </c>
    </row>
    <row r="398" spans="3:4">
      <c r="C398" s="38" t="s">
        <v>7784</v>
      </c>
      <c r="D398" s="3" t="s">
        <v>7783</v>
      </c>
    </row>
    <row r="399" spans="3:4">
      <c r="C399" s="38" t="s">
        <v>7800</v>
      </c>
      <c r="D399" s="3" t="s">
        <v>7802</v>
      </c>
    </row>
    <row r="400" spans="3:4">
      <c r="C400" s="38" t="s">
        <v>7810</v>
      </c>
      <c r="D400" s="3" t="s">
        <v>7812</v>
      </c>
    </row>
    <row r="401" spans="3:4">
      <c r="C401" s="38" t="s">
        <v>7815</v>
      </c>
      <c r="D401" s="3" t="s">
        <v>7814</v>
      </c>
    </row>
    <row r="402" spans="3:4">
      <c r="C402" s="38" t="s">
        <v>7818</v>
      </c>
      <c r="D402" s="3" t="s">
        <v>7820</v>
      </c>
    </row>
    <row r="403" spans="3:4">
      <c r="C403" s="38" t="s">
        <v>7925</v>
      </c>
      <c r="D403" s="3" t="s">
        <v>7924</v>
      </c>
    </row>
    <row r="404" spans="3:4">
      <c r="C404" s="38" t="s">
        <v>7928</v>
      </c>
      <c r="D404" s="15" t="s">
        <v>7930</v>
      </c>
    </row>
    <row r="405" spans="3:4">
      <c r="C405" s="38" t="s">
        <v>7937</v>
      </c>
      <c r="D405" s="3" t="s">
        <v>7936</v>
      </c>
    </row>
    <row r="406" spans="3:4">
      <c r="C406" s="38" t="s">
        <v>7951</v>
      </c>
      <c r="D406" s="3" t="s">
        <v>7950</v>
      </c>
    </row>
    <row r="407" spans="3:4">
      <c r="C407" s="38" t="s">
        <v>7954</v>
      </c>
      <c r="D407" s="3" t="s">
        <v>7953</v>
      </c>
    </row>
    <row r="408" spans="3:4">
      <c r="C408" s="38" t="s">
        <v>7983</v>
      </c>
      <c r="D408" s="15" t="s">
        <v>7982</v>
      </c>
    </row>
    <row r="409" spans="3:4">
      <c r="C409" s="38" t="s">
        <v>7983</v>
      </c>
      <c r="D409" s="15" t="s">
        <v>7985</v>
      </c>
    </row>
    <row r="410" spans="3:4">
      <c r="C410" s="38" t="s">
        <v>7993</v>
      </c>
      <c r="D410" s="15" t="s">
        <v>7992</v>
      </c>
    </row>
    <row r="411" spans="3:4">
      <c r="C411" s="38" t="s">
        <v>7996</v>
      </c>
      <c r="D411" s="15" t="s">
        <v>7995</v>
      </c>
    </row>
    <row r="412" spans="3:4">
      <c r="C412" s="38" t="s">
        <v>7999</v>
      </c>
      <c r="D412" s="15" t="s">
        <v>7998</v>
      </c>
    </row>
    <row r="413" spans="3:4">
      <c r="C413" s="38" t="s">
        <v>8038</v>
      </c>
      <c r="D413" s="3" t="s">
        <v>8037</v>
      </c>
    </row>
    <row r="414" spans="3:4">
      <c r="C414" s="38" t="s">
        <v>8043</v>
      </c>
      <c r="D414" s="3" t="s">
        <v>8042</v>
      </c>
    </row>
    <row r="415" spans="3:4">
      <c r="C415" s="38" t="s">
        <v>8049</v>
      </c>
      <c r="D415" s="3" t="s">
        <v>8051</v>
      </c>
    </row>
    <row r="416" spans="3:4">
      <c r="C416" s="38" t="s">
        <v>8062</v>
      </c>
      <c r="D416" s="3" t="s">
        <v>8061</v>
      </c>
    </row>
    <row r="417" spans="3:4">
      <c r="C417" s="38" t="s">
        <v>8065</v>
      </c>
      <c r="D417" s="3" t="s">
        <v>8064</v>
      </c>
    </row>
    <row r="418" spans="3:4">
      <c r="C418" s="38" t="s">
        <v>8124</v>
      </c>
      <c r="D418" s="3" t="s">
        <v>8126</v>
      </c>
    </row>
    <row r="419" spans="3:4">
      <c r="C419" s="38" t="s">
        <v>8129</v>
      </c>
      <c r="D419" s="3" t="s">
        <v>8128</v>
      </c>
    </row>
    <row r="420" spans="3:4">
      <c r="C420" s="38" t="s">
        <v>8249</v>
      </c>
      <c r="D420" s="3" t="s">
        <v>8248</v>
      </c>
    </row>
    <row r="421" spans="3:4">
      <c r="C421" s="38" t="s">
        <v>8404</v>
      </c>
      <c r="D421" s="3" t="s">
        <v>8403</v>
      </c>
    </row>
    <row r="422" spans="3:4">
      <c r="C422" s="38" t="s">
        <v>8448</v>
      </c>
      <c r="D422" s="3" t="s">
        <v>8453</v>
      </c>
    </row>
    <row r="423" spans="3:4">
      <c r="C423" s="38" t="s">
        <v>8649</v>
      </c>
      <c r="D423" s="3" t="s">
        <v>8648</v>
      </c>
    </row>
    <row r="424" spans="3:4">
      <c r="C424" s="38" t="s">
        <v>8675</v>
      </c>
      <c r="D424" s="3" t="s">
        <v>8674</v>
      </c>
    </row>
    <row r="425" spans="3:4">
      <c r="C425" s="38" t="s">
        <v>8678</v>
      </c>
      <c r="D425" s="3" t="s">
        <v>8677</v>
      </c>
    </row>
    <row r="426" spans="3:4">
      <c r="C426" s="38" t="s">
        <v>8680</v>
      </c>
      <c r="D426" s="3" t="s">
        <v>8685</v>
      </c>
    </row>
    <row r="427" spans="3:4">
      <c r="C427" s="38" t="s">
        <v>8769</v>
      </c>
      <c r="D427" s="3" t="s">
        <v>8768</v>
      </c>
    </row>
    <row r="428" spans="3:4">
      <c r="C428" s="38" t="s">
        <v>8802</v>
      </c>
      <c r="D428" s="15" t="s">
        <v>8801</v>
      </c>
    </row>
    <row r="429" spans="3:4">
      <c r="C429" s="38" t="s">
        <v>8802</v>
      </c>
      <c r="D429" s="15" t="s">
        <v>8804</v>
      </c>
    </row>
    <row r="430" spans="3:4">
      <c r="C430" s="38" t="s">
        <v>8833</v>
      </c>
      <c r="D430" s="15" t="s">
        <v>10891</v>
      </c>
    </row>
    <row r="431" spans="3:4">
      <c r="C431" s="38" t="s">
        <v>8833</v>
      </c>
      <c r="D431" s="15" t="s">
        <v>8841</v>
      </c>
    </row>
    <row r="432" spans="3:4">
      <c r="C432" s="38" t="s">
        <v>8833</v>
      </c>
      <c r="D432" s="15" t="s">
        <v>8843</v>
      </c>
    </row>
    <row r="433" spans="3:4">
      <c r="C433" s="38" t="s">
        <v>8846</v>
      </c>
      <c r="D433" s="15" t="s">
        <v>8845</v>
      </c>
    </row>
    <row r="434" spans="3:4">
      <c r="C434" s="38" t="s">
        <v>8849</v>
      </c>
      <c r="D434" s="15" t="s">
        <v>8853</v>
      </c>
    </row>
    <row r="435" spans="3:4">
      <c r="C435" s="38" t="s">
        <v>8849</v>
      </c>
      <c r="D435" s="15" t="s">
        <v>8848</v>
      </c>
    </row>
    <row r="436" spans="3:4">
      <c r="C436" s="38" t="s">
        <v>8872</v>
      </c>
      <c r="D436" s="3" t="s">
        <v>8871</v>
      </c>
    </row>
    <row r="437" spans="3:4">
      <c r="C437" s="38" t="s">
        <v>8877</v>
      </c>
      <c r="D437" s="15" t="s">
        <v>8879</v>
      </c>
    </row>
    <row r="438" spans="3:4">
      <c r="C438" s="38" t="s">
        <v>8877</v>
      </c>
      <c r="D438" s="15" t="s">
        <v>8879</v>
      </c>
    </row>
    <row r="439" spans="3:4">
      <c r="C439" s="38" t="s">
        <v>8882</v>
      </c>
      <c r="D439" s="15" t="s">
        <v>8881</v>
      </c>
    </row>
    <row r="440" spans="3:4">
      <c r="C440" s="38" t="s">
        <v>8885</v>
      </c>
      <c r="D440" s="15" t="s">
        <v>8884</v>
      </c>
    </row>
    <row r="441" spans="3:4">
      <c r="C441" s="38" t="s">
        <v>8910</v>
      </c>
      <c r="D441" s="3" t="s">
        <v>8909</v>
      </c>
    </row>
    <row r="442" spans="3:4">
      <c r="C442" s="38" t="s">
        <v>8913</v>
      </c>
      <c r="D442" s="3" t="s">
        <v>8912</v>
      </c>
    </row>
    <row r="443" spans="3:4">
      <c r="C443" s="38" t="s">
        <v>8916</v>
      </c>
      <c r="D443" s="3" t="s">
        <v>8915</v>
      </c>
    </row>
    <row r="444" spans="3:4">
      <c r="C444" s="38" t="s">
        <v>8919</v>
      </c>
      <c r="D444" s="3" t="s">
        <v>8921</v>
      </c>
    </row>
    <row r="445" spans="3:4">
      <c r="C445" s="38" t="s">
        <v>8924</v>
      </c>
      <c r="D445" s="3" t="s">
        <v>8923</v>
      </c>
    </row>
    <row r="446" spans="3:4">
      <c r="C446" s="38" t="s">
        <v>8927</v>
      </c>
      <c r="D446" s="3" t="s">
        <v>8926</v>
      </c>
    </row>
    <row r="447" spans="3:4">
      <c r="C447" s="38" t="s">
        <v>8930</v>
      </c>
      <c r="D447" s="3" t="s">
        <v>8929</v>
      </c>
    </row>
    <row r="448" spans="3:4">
      <c r="C448" s="38" t="s">
        <v>8933</v>
      </c>
      <c r="D448" s="3" t="s">
        <v>8932</v>
      </c>
    </row>
    <row r="449" spans="3:4">
      <c r="C449" s="38" t="s">
        <v>8936</v>
      </c>
      <c r="D449" s="3" t="s">
        <v>8938</v>
      </c>
    </row>
    <row r="450" spans="3:4">
      <c r="C450" s="38" t="s">
        <v>8941</v>
      </c>
      <c r="D450" s="3" t="s">
        <v>8940</v>
      </c>
    </row>
    <row r="451" spans="3:4">
      <c r="C451" s="38" t="s">
        <v>8944</v>
      </c>
      <c r="D451" s="3" t="s">
        <v>8946</v>
      </c>
    </row>
    <row r="452" spans="3:4">
      <c r="C452" s="38" t="s">
        <v>8949</v>
      </c>
      <c r="D452" s="3" t="s">
        <v>8948</v>
      </c>
    </row>
    <row r="453" spans="3:4">
      <c r="C453" s="38" t="s">
        <v>8958</v>
      </c>
      <c r="D453" s="3" t="s">
        <v>8957</v>
      </c>
    </row>
    <row r="454" spans="3:4">
      <c r="C454" s="38" t="s">
        <v>8961</v>
      </c>
      <c r="D454" s="3" t="s">
        <v>8963</v>
      </c>
    </row>
    <row r="455" spans="3:4">
      <c r="C455" s="38" t="s">
        <v>8966</v>
      </c>
      <c r="D455" s="3" t="s">
        <v>8965</v>
      </c>
    </row>
    <row r="456" spans="3:4">
      <c r="C456" s="38" t="s">
        <v>8969</v>
      </c>
      <c r="D456" s="3" t="s">
        <v>8971</v>
      </c>
    </row>
    <row r="457" spans="3:4">
      <c r="C457" s="38" t="s">
        <v>8974</v>
      </c>
      <c r="D457" s="3" t="s">
        <v>8976</v>
      </c>
    </row>
    <row r="458" spans="3:4">
      <c r="C458" s="38" t="s">
        <v>8979</v>
      </c>
      <c r="D458" s="3" t="s">
        <v>8978</v>
      </c>
    </row>
    <row r="459" spans="3:4">
      <c r="C459" s="38" t="s">
        <v>8985</v>
      </c>
      <c r="D459" s="3" t="s">
        <v>8984</v>
      </c>
    </row>
    <row r="460" spans="3:4">
      <c r="C460" s="38" t="s">
        <v>8988</v>
      </c>
      <c r="D460" s="3" t="s">
        <v>8987</v>
      </c>
    </row>
    <row r="461" spans="3:4">
      <c r="C461" s="38" t="s">
        <v>8991</v>
      </c>
      <c r="D461" s="3" t="s">
        <v>8990</v>
      </c>
    </row>
    <row r="462" spans="3:4">
      <c r="C462" s="38" t="s">
        <v>8994</v>
      </c>
      <c r="D462" s="3" t="s">
        <v>8993</v>
      </c>
    </row>
    <row r="463" spans="3:4">
      <c r="C463" s="38" t="s">
        <v>8997</v>
      </c>
      <c r="D463" s="3" t="s">
        <v>8996</v>
      </c>
    </row>
    <row r="464" spans="3:4">
      <c r="C464" s="38" t="s">
        <v>9000</v>
      </c>
      <c r="D464" s="3" t="s">
        <v>8999</v>
      </c>
    </row>
    <row r="465" spans="3:4">
      <c r="C465" s="38" t="s">
        <v>9003</v>
      </c>
      <c r="D465" s="3" t="s">
        <v>9002</v>
      </c>
    </row>
    <row r="466" spans="3:4">
      <c r="C466" s="38" t="s">
        <v>9023</v>
      </c>
      <c r="D466" s="3" t="s">
        <v>9022</v>
      </c>
    </row>
    <row r="467" spans="3:4">
      <c r="C467" s="38" t="s">
        <v>9026</v>
      </c>
      <c r="D467" s="3" t="s">
        <v>9025</v>
      </c>
    </row>
    <row r="468" spans="3:4">
      <c r="C468" s="38" t="s">
        <v>9075</v>
      </c>
      <c r="D468" s="3" t="s">
        <v>9077</v>
      </c>
    </row>
    <row r="469" spans="3:4">
      <c r="C469" s="38" t="s">
        <v>9088</v>
      </c>
      <c r="D469" s="15" t="s">
        <v>16</v>
      </c>
    </row>
    <row r="470" spans="3:4">
      <c r="C470" s="38" t="s">
        <v>9105</v>
      </c>
      <c r="D470" s="3" t="s">
        <v>9104</v>
      </c>
    </row>
    <row r="471" spans="3:4">
      <c r="C471" s="38" t="s">
        <v>9112</v>
      </c>
      <c r="D471" s="3" t="s">
        <v>9111</v>
      </c>
    </row>
    <row r="472" spans="3:4">
      <c r="C472" s="38" t="s">
        <v>10783</v>
      </c>
      <c r="D472" s="3" t="s">
        <v>10782</v>
      </c>
    </row>
    <row r="473" spans="3:4">
      <c r="C473" s="38" t="s">
        <v>9144</v>
      </c>
      <c r="D473" s="3" t="s">
        <v>9143</v>
      </c>
    </row>
    <row r="474" spans="3:4">
      <c r="C474" s="38" t="s">
        <v>9147</v>
      </c>
      <c r="D474" s="3" t="s">
        <v>9146</v>
      </c>
    </row>
    <row r="475" spans="3:4">
      <c r="C475" s="38" t="s">
        <v>9182</v>
      </c>
      <c r="D475" s="3" t="s">
        <v>9181</v>
      </c>
    </row>
    <row r="476" spans="3:4">
      <c r="C476" s="38" t="s">
        <v>9301</v>
      </c>
      <c r="D476" s="3" t="s">
        <v>9300</v>
      </c>
    </row>
    <row r="477" spans="3:4">
      <c r="C477" s="38" t="s">
        <v>9304</v>
      </c>
      <c r="D477" s="15" t="s">
        <v>9303</v>
      </c>
    </row>
    <row r="478" spans="3:4">
      <c r="C478" s="38" t="s">
        <v>9307</v>
      </c>
      <c r="D478" s="15" t="s">
        <v>9306</v>
      </c>
    </row>
    <row r="479" spans="3:4">
      <c r="C479" s="38" t="s">
        <v>9310</v>
      </c>
      <c r="D479" s="15" t="s">
        <v>9312</v>
      </c>
    </row>
    <row r="480" spans="3:4">
      <c r="C480" s="38" t="s">
        <v>9315</v>
      </c>
      <c r="D480" s="15" t="s">
        <v>9317</v>
      </c>
    </row>
    <row r="481" spans="3:4">
      <c r="C481" s="38" t="s">
        <v>9315</v>
      </c>
      <c r="D481" s="15" t="s">
        <v>9321</v>
      </c>
    </row>
    <row r="482" spans="3:4">
      <c r="C482" s="38" t="s">
        <v>9323</v>
      </c>
      <c r="D482" s="15" t="s">
        <v>9324</v>
      </c>
    </row>
    <row r="483" spans="3:4">
      <c r="C483" s="38" t="s">
        <v>9327</v>
      </c>
      <c r="D483" s="15" t="s">
        <v>9326</v>
      </c>
    </row>
    <row r="484" spans="3:4">
      <c r="C484" s="38" t="s">
        <v>9330</v>
      </c>
      <c r="D484" s="15" t="s">
        <v>9332</v>
      </c>
    </row>
    <row r="485" spans="3:4">
      <c r="C485" s="38" t="s">
        <v>9335</v>
      </c>
      <c r="D485" s="15" t="s">
        <v>9337</v>
      </c>
    </row>
    <row r="486" spans="3:4">
      <c r="C486" s="38" t="s">
        <v>9335</v>
      </c>
      <c r="D486" s="15" t="s">
        <v>9337</v>
      </c>
    </row>
    <row r="487" spans="3:4">
      <c r="C487" s="38" t="s">
        <v>9340</v>
      </c>
      <c r="D487" s="15" t="s">
        <v>9339</v>
      </c>
    </row>
    <row r="488" spans="3:4">
      <c r="C488" s="38" t="s">
        <v>9402</v>
      </c>
      <c r="D488" s="3" t="s">
        <v>9401</v>
      </c>
    </row>
    <row r="489" spans="3:4">
      <c r="C489" s="38" t="s">
        <v>9435</v>
      </c>
      <c r="D489" s="3" t="s">
        <v>9434</v>
      </c>
    </row>
    <row r="490" spans="3:4">
      <c r="C490" s="38" t="s">
        <v>9571</v>
      </c>
      <c r="D490" s="15" t="s">
        <v>16</v>
      </c>
    </row>
    <row r="491" spans="3:4">
      <c r="C491" s="38" t="s">
        <v>9580</v>
      </c>
      <c r="D491" s="15" t="s">
        <v>9579</v>
      </c>
    </row>
    <row r="492" spans="3:4">
      <c r="C492" s="38" t="s">
        <v>9583</v>
      </c>
      <c r="D492" s="15" t="s">
        <v>9582</v>
      </c>
    </row>
    <row r="493" spans="3:4">
      <c r="C493" s="38" t="s">
        <v>9585</v>
      </c>
      <c r="D493" s="15" t="s">
        <v>9588</v>
      </c>
    </row>
    <row r="494" spans="3:4">
      <c r="C494" s="38" t="s">
        <v>9770</v>
      </c>
      <c r="D494" s="3" t="s">
        <v>9776</v>
      </c>
    </row>
    <row r="495" spans="3:4">
      <c r="C495" s="38" t="s">
        <v>9883</v>
      </c>
      <c r="D495" s="3" t="s">
        <v>9882</v>
      </c>
    </row>
    <row r="496" spans="3:4">
      <c r="C496" s="38" t="s">
        <v>9929</v>
      </c>
      <c r="D496" s="3" t="s">
        <v>9928</v>
      </c>
    </row>
    <row r="497" spans="3:4">
      <c r="C497" s="38" t="s">
        <v>10000</v>
      </c>
      <c r="D497" s="3" t="s">
        <v>10004</v>
      </c>
    </row>
    <row r="498" spans="3:4">
      <c r="C498" s="38" t="s">
        <v>10007</v>
      </c>
      <c r="D498" s="3" t="s">
        <v>10006</v>
      </c>
    </row>
    <row r="499" spans="3:4">
      <c r="C499" s="38" t="s">
        <v>10012</v>
      </c>
      <c r="D499" s="3" t="s">
        <v>10011</v>
      </c>
    </row>
    <row r="500" spans="3:4">
      <c r="C500" s="38" t="s">
        <v>10061</v>
      </c>
      <c r="D500" s="15" t="s">
        <v>10063</v>
      </c>
    </row>
    <row r="501" spans="3:4">
      <c r="C501" s="38" t="s">
        <v>10061</v>
      </c>
      <c r="D501" s="15" t="s">
        <v>10060</v>
      </c>
    </row>
    <row r="502" spans="3:4">
      <c r="C502" s="38" t="s">
        <v>10066</v>
      </c>
      <c r="D502" s="15" t="s">
        <v>10065</v>
      </c>
    </row>
    <row r="503" spans="3:4">
      <c r="C503" s="38" t="s">
        <v>10072</v>
      </c>
      <c r="D503" s="15" t="s">
        <v>10071</v>
      </c>
    </row>
    <row r="504" spans="3:4">
      <c r="C504" s="38" t="s">
        <v>10083</v>
      </c>
      <c r="D504" s="3" t="s">
        <v>10082</v>
      </c>
    </row>
    <row r="505" spans="3:4">
      <c r="C505" s="38" t="s">
        <v>10128</v>
      </c>
      <c r="D505" s="3" t="s">
        <v>10127</v>
      </c>
    </row>
    <row r="506" spans="3:4">
      <c r="C506" s="38" t="s">
        <v>11176</v>
      </c>
      <c r="D506" s="3" t="s">
        <v>11175</v>
      </c>
    </row>
    <row r="507" spans="3:4">
      <c r="C507" s="38" t="s">
        <v>10159</v>
      </c>
      <c r="D507" s="3" t="s">
        <v>10161</v>
      </c>
    </row>
    <row r="508" spans="3:4">
      <c r="C508" s="38" t="s">
        <v>10294</v>
      </c>
      <c r="D508" s="3" t="s">
        <v>10293</v>
      </c>
    </row>
    <row r="509" spans="3:4">
      <c r="C509" s="38" t="s">
        <v>10312</v>
      </c>
      <c r="D509" s="15" t="s">
        <v>10314</v>
      </c>
    </row>
    <row r="510" spans="3:4">
      <c r="C510" s="38" t="s">
        <v>10317</v>
      </c>
      <c r="D510" s="3" t="s">
        <v>10316</v>
      </c>
    </row>
    <row r="511" spans="3:4">
      <c r="C511" s="38" t="s">
        <v>10390</v>
      </c>
      <c r="D511" s="3" t="s">
        <v>10389</v>
      </c>
    </row>
    <row r="512" spans="3:4">
      <c r="C512" s="38" t="s">
        <v>10453</v>
      </c>
      <c r="D512" s="3" t="s">
        <v>10452</v>
      </c>
    </row>
    <row r="513" spans="3:4">
      <c r="C513" s="38" t="s">
        <v>10456</v>
      </c>
      <c r="D513" s="3" t="s">
        <v>10455</v>
      </c>
    </row>
    <row r="514" spans="3:4">
      <c r="C514" s="38" t="s">
        <v>10459</v>
      </c>
      <c r="D514" s="3" t="s">
        <v>10458</v>
      </c>
    </row>
    <row r="515" spans="3:4">
      <c r="C515" s="38" t="s">
        <v>10462</v>
      </c>
      <c r="D515" s="3" t="s">
        <v>10461</v>
      </c>
    </row>
    <row r="516" spans="3:4">
      <c r="C516" s="38" t="s">
        <v>10477</v>
      </c>
      <c r="D516" s="3" t="s">
        <v>10476</v>
      </c>
    </row>
    <row r="517" spans="3:4">
      <c r="C517" s="38" t="s">
        <v>10480</v>
      </c>
      <c r="D517" s="3" t="s">
        <v>10479</v>
      </c>
    </row>
    <row r="518" spans="3:4">
      <c r="C518" s="38" t="s">
        <v>10483</v>
      </c>
      <c r="D518" s="3" t="s">
        <v>10482</v>
      </c>
    </row>
    <row r="519" spans="3:4">
      <c r="C519" s="38" t="s">
        <v>10491</v>
      </c>
      <c r="D519" s="3" t="s">
        <v>10490</v>
      </c>
    </row>
    <row r="520" spans="3:4">
      <c r="C520" s="38" t="s">
        <v>10497</v>
      </c>
      <c r="D520" s="3" t="s">
        <v>10496</v>
      </c>
    </row>
    <row r="521" spans="3:4">
      <c r="C521" s="38" t="s">
        <v>10511</v>
      </c>
      <c r="D521" s="3" t="s">
        <v>10510</v>
      </c>
    </row>
    <row r="522" spans="3:4">
      <c r="C522" s="38" t="s">
        <v>10517</v>
      </c>
      <c r="D522" s="3" t="s">
        <v>10516</v>
      </c>
    </row>
    <row r="523" spans="3:4">
      <c r="C523" s="38" t="s">
        <v>10520</v>
      </c>
      <c r="D523" s="3" t="s">
        <v>10519</v>
      </c>
    </row>
    <row r="524" spans="3:4">
      <c r="C524" s="38" t="s">
        <v>6363</v>
      </c>
      <c r="D524" s="3" t="s">
        <v>6362</v>
      </c>
    </row>
    <row r="525" spans="3:4">
      <c r="C525" s="38" t="s">
        <v>2592</v>
      </c>
      <c r="D525" s="3" t="s">
        <v>2591</v>
      </c>
    </row>
    <row r="526" spans="3:4">
      <c r="C526" s="38" t="s">
        <v>923</v>
      </c>
      <c r="D526" s="3" t="s">
        <v>929</v>
      </c>
    </row>
    <row r="527" spans="3:4">
      <c r="C527" s="38" t="s">
        <v>5464</v>
      </c>
      <c r="D527" s="3" t="s">
        <v>10862</v>
      </c>
    </row>
    <row r="528" spans="3:4">
      <c r="C528" s="38" t="s">
        <v>2946</v>
      </c>
      <c r="D528" s="15" t="s">
        <v>2945</v>
      </c>
    </row>
    <row r="529" spans="3:4">
      <c r="C529" s="38" t="s">
        <v>3010</v>
      </c>
      <c r="D529" s="15" t="s">
        <v>3009</v>
      </c>
    </row>
    <row r="530" spans="3:4">
      <c r="C530" s="38" t="s">
        <v>3037</v>
      </c>
      <c r="D530" s="15" t="s">
        <v>3036</v>
      </c>
    </row>
  </sheetData>
  <autoFilter ref="C1:D159">
    <sortState ref="C2:D523">
      <sortCondition ref="C1:C159"/>
    </sortState>
  </autoFilter>
  <sortState ref="A2:A73">
    <sortCondition ref="A2:A73"/>
  </sortState>
  <conditionalFormatting sqref="G12:H12">
    <cfRule type="duplicateValues" dxfId="165" priority="71"/>
  </conditionalFormatting>
  <conditionalFormatting sqref="G13:J13">
    <cfRule type="duplicateValues" dxfId="164" priority="70"/>
  </conditionalFormatting>
  <conditionalFormatting sqref="G29:P29">
    <cfRule type="duplicateValues" dxfId="163" priority="68"/>
  </conditionalFormatting>
  <conditionalFormatting sqref="G31:K31">
    <cfRule type="duplicateValues" dxfId="162" priority="67"/>
  </conditionalFormatting>
  <conditionalFormatting sqref="G40:H40">
    <cfRule type="duplicateValues" dxfId="161" priority="66"/>
  </conditionalFormatting>
  <conditionalFormatting sqref="G41:I41">
    <cfRule type="duplicateValues" dxfId="160" priority="65"/>
  </conditionalFormatting>
  <conditionalFormatting sqref="G63:H63">
    <cfRule type="duplicateValues" dxfId="159" priority="64"/>
  </conditionalFormatting>
  <conditionalFormatting sqref="G64">
    <cfRule type="duplicateValues" dxfId="158" priority="63"/>
  </conditionalFormatting>
  <conditionalFormatting sqref="G70:AH70">
    <cfRule type="duplicateValues" dxfId="157" priority="62"/>
  </conditionalFormatting>
  <conditionalFormatting sqref="C11">
    <cfRule type="duplicateValues" dxfId="156" priority="61"/>
  </conditionalFormatting>
  <conditionalFormatting sqref="C12">
    <cfRule type="duplicateValues" dxfId="155" priority="60"/>
  </conditionalFormatting>
  <conditionalFormatting sqref="C13">
    <cfRule type="duplicateValues" dxfId="154" priority="59"/>
  </conditionalFormatting>
  <conditionalFormatting sqref="C25">
    <cfRule type="duplicateValues" dxfId="153" priority="58"/>
  </conditionalFormatting>
  <conditionalFormatting sqref="C27">
    <cfRule type="duplicateValues" dxfId="152" priority="57"/>
  </conditionalFormatting>
  <conditionalFormatting sqref="C36">
    <cfRule type="duplicateValues" dxfId="151" priority="56"/>
  </conditionalFormatting>
  <conditionalFormatting sqref="C37">
    <cfRule type="duplicateValues" dxfId="150" priority="55"/>
  </conditionalFormatting>
  <conditionalFormatting sqref="C54">
    <cfRule type="duplicateValues" dxfId="149" priority="54"/>
  </conditionalFormatting>
  <conditionalFormatting sqref="C55">
    <cfRule type="duplicateValues" dxfId="148" priority="53"/>
  </conditionalFormatting>
  <conditionalFormatting sqref="C61">
    <cfRule type="duplicateValues" dxfId="147" priority="52"/>
  </conditionalFormatting>
  <conditionalFormatting sqref="C71">
    <cfRule type="duplicateValues" dxfId="146" priority="51"/>
  </conditionalFormatting>
  <conditionalFormatting sqref="C72">
    <cfRule type="duplicateValues" dxfId="145" priority="50"/>
  </conditionalFormatting>
  <conditionalFormatting sqref="C73">
    <cfRule type="duplicateValues" dxfId="144" priority="49"/>
  </conditionalFormatting>
  <conditionalFormatting sqref="C78">
    <cfRule type="duplicateValues" dxfId="143" priority="48"/>
  </conditionalFormatting>
  <conditionalFormatting sqref="C80">
    <cfRule type="duplicateValues" dxfId="142" priority="47"/>
  </conditionalFormatting>
  <conditionalFormatting sqref="C86">
    <cfRule type="duplicateValues" dxfId="141" priority="46"/>
  </conditionalFormatting>
  <conditionalFormatting sqref="C87">
    <cfRule type="duplicateValues" dxfId="140" priority="45"/>
  </conditionalFormatting>
  <conditionalFormatting sqref="C96">
    <cfRule type="duplicateValues" dxfId="139" priority="44"/>
  </conditionalFormatting>
  <conditionalFormatting sqref="C97">
    <cfRule type="duplicateValues" dxfId="138" priority="43"/>
  </conditionalFormatting>
  <conditionalFormatting sqref="C99">
    <cfRule type="duplicateValues" dxfId="137" priority="42"/>
  </conditionalFormatting>
  <conditionalFormatting sqref="C102">
    <cfRule type="duplicateValues" dxfId="136" priority="41"/>
  </conditionalFormatting>
  <conditionalFormatting sqref="C103">
    <cfRule type="duplicateValues" dxfId="135" priority="40"/>
  </conditionalFormatting>
  <conditionalFormatting sqref="C105">
    <cfRule type="duplicateValues" dxfId="134" priority="39"/>
  </conditionalFormatting>
  <conditionalFormatting sqref="C107">
    <cfRule type="duplicateValues" dxfId="133" priority="38"/>
  </conditionalFormatting>
  <conditionalFormatting sqref="C113">
    <cfRule type="duplicateValues" dxfId="132" priority="37"/>
  </conditionalFormatting>
  <conditionalFormatting sqref="C114">
    <cfRule type="duplicateValues" dxfId="131" priority="36"/>
  </conditionalFormatting>
  <conditionalFormatting sqref="C119">
    <cfRule type="duplicateValues" dxfId="130" priority="35"/>
  </conditionalFormatting>
  <conditionalFormatting sqref="C120">
    <cfRule type="duplicateValues" dxfId="129" priority="34"/>
  </conditionalFormatting>
  <conditionalFormatting sqref="C121">
    <cfRule type="duplicateValues" dxfId="128" priority="33"/>
  </conditionalFormatting>
  <conditionalFormatting sqref="C122">
    <cfRule type="duplicateValues" dxfId="127" priority="32"/>
  </conditionalFormatting>
  <conditionalFormatting sqref="C123">
    <cfRule type="duplicateValues" dxfId="126" priority="31"/>
  </conditionalFormatting>
  <conditionalFormatting sqref="C125">
    <cfRule type="duplicateValues" dxfId="125" priority="30"/>
  </conditionalFormatting>
  <conditionalFormatting sqref="C126">
    <cfRule type="duplicateValues" dxfId="124" priority="29"/>
  </conditionalFormatting>
  <conditionalFormatting sqref="C130">
    <cfRule type="duplicateValues" dxfId="123" priority="28"/>
  </conditionalFormatting>
  <conditionalFormatting sqref="C131">
    <cfRule type="duplicateValues" dxfId="122" priority="27"/>
  </conditionalFormatting>
  <conditionalFormatting sqref="C132">
    <cfRule type="duplicateValues" dxfId="121" priority="26"/>
  </conditionalFormatting>
  <conditionalFormatting sqref="C133">
    <cfRule type="duplicateValues" dxfId="120" priority="25"/>
  </conditionalFormatting>
  <conditionalFormatting sqref="C134">
    <cfRule type="duplicateValues" dxfId="119" priority="24"/>
  </conditionalFormatting>
  <conditionalFormatting sqref="C135">
    <cfRule type="duplicateValues" dxfId="118" priority="23"/>
  </conditionalFormatting>
  <conditionalFormatting sqref="C136">
    <cfRule type="duplicateValues" dxfId="117" priority="22"/>
  </conditionalFormatting>
  <conditionalFormatting sqref="C137">
    <cfRule type="duplicateValues" dxfId="116" priority="21"/>
  </conditionalFormatting>
  <conditionalFormatting sqref="C138">
    <cfRule type="duplicateValues" dxfId="115" priority="20"/>
  </conditionalFormatting>
  <conditionalFormatting sqref="C139">
    <cfRule type="duplicateValues" dxfId="114" priority="19"/>
  </conditionalFormatting>
  <conditionalFormatting sqref="C140">
    <cfRule type="duplicateValues" dxfId="113" priority="18"/>
  </conditionalFormatting>
  <conditionalFormatting sqref="C141">
    <cfRule type="duplicateValues" dxfId="112" priority="17"/>
  </conditionalFormatting>
  <conditionalFormatting sqref="C142">
    <cfRule type="duplicateValues" dxfId="111" priority="16"/>
  </conditionalFormatting>
  <conditionalFormatting sqref="C143">
    <cfRule type="duplicateValues" dxfId="110" priority="15"/>
  </conditionalFormatting>
  <conditionalFormatting sqref="C144">
    <cfRule type="duplicateValues" dxfId="109" priority="14"/>
  </conditionalFormatting>
  <conditionalFormatting sqref="C145">
    <cfRule type="duplicateValues" dxfId="108" priority="13"/>
  </conditionalFormatting>
  <conditionalFormatting sqref="C146">
    <cfRule type="duplicateValues" dxfId="107" priority="12"/>
  </conditionalFormatting>
  <conditionalFormatting sqref="C147">
    <cfRule type="duplicateValues" dxfId="106" priority="11"/>
  </conditionalFormatting>
  <conditionalFormatting sqref="C148">
    <cfRule type="duplicateValues" dxfId="105" priority="10"/>
  </conditionalFormatting>
  <conditionalFormatting sqref="C149">
    <cfRule type="duplicateValues" dxfId="104" priority="9"/>
  </conditionalFormatting>
  <conditionalFormatting sqref="C150">
    <cfRule type="duplicateValues" dxfId="103" priority="8"/>
  </conditionalFormatting>
  <conditionalFormatting sqref="C151">
    <cfRule type="duplicateValues" dxfId="102" priority="7"/>
  </conditionalFormatting>
  <conditionalFormatting sqref="C152">
    <cfRule type="duplicateValues" dxfId="101" priority="6"/>
  </conditionalFormatting>
  <conditionalFormatting sqref="K36:K41">
    <cfRule type="duplicateValues" dxfId="100" priority="5"/>
  </conditionalFormatting>
  <conditionalFormatting sqref="K42">
    <cfRule type="duplicateValues" dxfId="99" priority="4"/>
  </conditionalFormatting>
  <conditionalFormatting sqref="C153:C158">
    <cfRule type="duplicateValues" dxfId="98" priority="3"/>
  </conditionalFormatting>
  <conditionalFormatting sqref="C159">
    <cfRule type="duplicateValues" dxfId="97" priority="2"/>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Foglio17"/>
  <dimension ref="A1:G40"/>
  <sheetViews>
    <sheetView workbookViewId="0">
      <selection activeCell="H7" sqref="H7"/>
    </sheetView>
  </sheetViews>
  <sheetFormatPr defaultRowHeight="14.5"/>
  <cols>
    <col min="2" max="2" width="22.54296875" bestFit="1" customWidth="1"/>
    <col min="4" max="4" width="8.7265625" customWidth="1"/>
  </cols>
  <sheetData>
    <row r="1" spans="1:7">
      <c r="A1" s="19">
        <v>1</v>
      </c>
      <c r="B1" s="19" t="s">
        <v>10556</v>
      </c>
      <c r="D1" t="s">
        <v>10556</v>
      </c>
      <c r="G1" t="s">
        <v>10629</v>
      </c>
    </row>
    <row r="2" spans="1:7">
      <c r="A2" s="19">
        <v>2</v>
      </c>
      <c r="B2" s="19" t="s">
        <v>10557</v>
      </c>
      <c r="D2" t="s">
        <v>10550</v>
      </c>
      <c r="G2" t="s">
        <v>10630</v>
      </c>
    </row>
    <row r="3" spans="1:7">
      <c r="A3" s="20">
        <v>3</v>
      </c>
      <c r="B3" s="20" t="s">
        <v>10550</v>
      </c>
      <c r="D3" t="s">
        <v>10548</v>
      </c>
      <c r="G3" t="s">
        <v>10631</v>
      </c>
    </row>
    <row r="4" spans="1:7">
      <c r="A4" s="19">
        <v>4</v>
      </c>
      <c r="B4" s="19" t="s">
        <v>10548</v>
      </c>
      <c r="D4" t="s">
        <v>10537</v>
      </c>
      <c r="G4" t="s">
        <v>10632</v>
      </c>
    </row>
    <row r="5" spans="1:7">
      <c r="A5" s="20">
        <v>5</v>
      </c>
      <c r="B5" s="20" t="s">
        <v>10537</v>
      </c>
      <c r="D5" t="s">
        <v>10558</v>
      </c>
      <c r="G5" t="s">
        <v>10633</v>
      </c>
    </row>
    <row r="6" spans="1:7">
      <c r="A6" s="20">
        <v>6</v>
      </c>
      <c r="B6" s="20" t="s">
        <v>10543</v>
      </c>
      <c r="D6" t="s">
        <v>10559</v>
      </c>
      <c r="G6" t="s">
        <v>10634</v>
      </c>
    </row>
    <row r="7" spans="1:7">
      <c r="A7" s="19">
        <v>7</v>
      </c>
      <c r="B7" s="19" t="s">
        <v>10558</v>
      </c>
      <c r="D7" t="s">
        <v>10547</v>
      </c>
      <c r="G7" t="s">
        <v>12170</v>
      </c>
    </row>
    <row r="8" spans="1:7">
      <c r="A8" s="20">
        <v>8</v>
      </c>
      <c r="B8" s="20" t="s">
        <v>10559</v>
      </c>
      <c r="D8" t="s">
        <v>10535</v>
      </c>
      <c r="G8" t="s">
        <v>10636</v>
      </c>
    </row>
    <row r="9" spans="1:7">
      <c r="A9" s="20">
        <v>9</v>
      </c>
      <c r="B9" s="20" t="s">
        <v>10540</v>
      </c>
      <c r="D9" t="s">
        <v>10531</v>
      </c>
      <c r="G9" t="s">
        <v>10637</v>
      </c>
    </row>
    <row r="10" spans="1:7">
      <c r="A10" s="19">
        <v>10</v>
      </c>
      <c r="B10" s="19" t="s">
        <v>10547</v>
      </c>
      <c r="D10" t="s">
        <v>10533</v>
      </c>
      <c r="G10" t="s">
        <v>10638</v>
      </c>
    </row>
    <row r="11" spans="1:7">
      <c r="A11" s="19">
        <v>11</v>
      </c>
      <c r="B11" s="19" t="s">
        <v>10545</v>
      </c>
      <c r="D11" t="s">
        <v>10538</v>
      </c>
      <c r="G11" t="s">
        <v>10639</v>
      </c>
    </row>
    <row r="12" spans="1:7">
      <c r="A12" s="19">
        <v>12</v>
      </c>
      <c r="B12" s="19" t="s">
        <v>10544</v>
      </c>
    </row>
    <row r="13" spans="1:7">
      <c r="A13" s="19">
        <v>13</v>
      </c>
      <c r="B13" s="19" t="s">
        <v>10555</v>
      </c>
    </row>
    <row r="14" spans="1:7">
      <c r="A14" s="19">
        <v>14</v>
      </c>
      <c r="B14" s="19" t="s">
        <v>10546</v>
      </c>
    </row>
    <row r="15" spans="1:7">
      <c r="A15" s="19">
        <v>15</v>
      </c>
      <c r="B15" s="19" t="s">
        <v>10539</v>
      </c>
    </row>
    <row r="16" spans="1:7">
      <c r="A16" s="19">
        <v>16</v>
      </c>
      <c r="B16" s="19" t="s">
        <v>10534</v>
      </c>
    </row>
    <row r="17" spans="1:2">
      <c r="A17" s="20">
        <v>17</v>
      </c>
      <c r="B17" s="20" t="s">
        <v>10635</v>
      </c>
    </row>
    <row r="18" spans="1:2">
      <c r="A18" s="20">
        <v>18</v>
      </c>
      <c r="B18" s="20" t="s">
        <v>10535</v>
      </c>
    </row>
    <row r="19" spans="1:2">
      <c r="A19" s="20">
        <v>19</v>
      </c>
      <c r="B19" s="20" t="s">
        <v>10552</v>
      </c>
    </row>
    <row r="20" spans="1:2">
      <c r="A20" s="20">
        <v>20</v>
      </c>
      <c r="B20" s="20" t="s">
        <v>10553</v>
      </c>
    </row>
    <row r="21" spans="1:2">
      <c r="A21" s="20">
        <v>21</v>
      </c>
      <c r="B21" s="20" t="s">
        <v>10551</v>
      </c>
    </row>
    <row r="22" spans="1:2">
      <c r="A22" s="19">
        <v>22</v>
      </c>
      <c r="B22" s="19" t="s">
        <v>10531</v>
      </c>
    </row>
    <row r="23" spans="1:2">
      <c r="A23" s="20">
        <v>23</v>
      </c>
      <c r="B23" s="20" t="s">
        <v>10533</v>
      </c>
    </row>
    <row r="24" spans="1:2">
      <c r="A24" s="20">
        <v>24</v>
      </c>
      <c r="B24" s="20" t="s">
        <v>10640</v>
      </c>
    </row>
    <row r="25" spans="1:2">
      <c r="A25" s="20">
        <v>25</v>
      </c>
      <c r="B25" s="20" t="s">
        <v>10532</v>
      </c>
    </row>
    <row r="26" spans="1:2">
      <c r="A26" s="19">
        <v>26</v>
      </c>
      <c r="B26" s="19" t="s">
        <v>10641</v>
      </c>
    </row>
    <row r="27" spans="1:2">
      <c r="A27" s="19">
        <v>27</v>
      </c>
      <c r="B27" s="19" t="s">
        <v>10542</v>
      </c>
    </row>
    <row r="28" spans="1:2">
      <c r="A28" s="19">
        <v>28</v>
      </c>
      <c r="B28" s="19" t="s">
        <v>10536</v>
      </c>
    </row>
    <row r="29" spans="1:2">
      <c r="A29" s="19">
        <v>29</v>
      </c>
      <c r="B29" s="19" t="s">
        <v>10554</v>
      </c>
    </row>
    <row r="30" spans="1:2">
      <c r="A30" s="19">
        <v>30</v>
      </c>
      <c r="B30" s="19" t="s">
        <v>10541</v>
      </c>
    </row>
    <row r="31" spans="1:2">
      <c r="A31" s="19">
        <v>31</v>
      </c>
      <c r="B31" s="19" t="s">
        <v>10549</v>
      </c>
    </row>
    <row r="32" spans="1:2">
      <c r="A32" s="19">
        <v>32</v>
      </c>
      <c r="B32" s="19" t="s">
        <v>10642</v>
      </c>
    </row>
    <row r="33" spans="1:2">
      <c r="A33" s="19">
        <v>33</v>
      </c>
      <c r="B33" s="19" t="s">
        <v>10560</v>
      </c>
    </row>
    <row r="40" spans="1:2">
      <c r="B40" s="15"/>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sheetPr codeName="Foglio27"/>
  <dimension ref="A1:AF1854"/>
  <sheetViews>
    <sheetView zoomScale="80" zoomScaleNormal="80" workbookViewId="0">
      <pane ySplit="11" topLeftCell="A562" activePane="bottomLeft" state="frozen"/>
      <selection activeCell="K24" sqref="K24"/>
      <selection pane="bottomLeft" activeCell="B582" sqref="B582"/>
    </sheetView>
  </sheetViews>
  <sheetFormatPr defaultRowHeight="14.5"/>
  <cols>
    <col min="1" max="1" width="11.1796875" style="15" bestFit="1" customWidth="1"/>
    <col min="2" max="2" width="54.54296875" style="3" bestFit="1" customWidth="1"/>
    <col min="3" max="3" width="11.81640625" bestFit="1" customWidth="1"/>
    <col min="4" max="4" width="8.26953125" bestFit="1" customWidth="1"/>
    <col min="5" max="5" width="12" bestFit="1" customWidth="1"/>
    <col min="6" max="6" width="12.81640625" bestFit="1" customWidth="1"/>
    <col min="7" max="7" width="21.1796875" style="4" bestFit="1" customWidth="1"/>
    <col min="8" max="8" width="15.81640625" style="2" bestFit="1" customWidth="1"/>
    <col min="9" max="9" width="11.54296875" style="2" bestFit="1" customWidth="1"/>
    <col min="10" max="10" width="11.54296875" style="2" customWidth="1"/>
    <col min="11" max="11" width="12" style="2" bestFit="1" customWidth="1"/>
    <col min="12" max="12" width="12.453125" customWidth="1"/>
    <col min="13" max="13" width="10.54296875" customWidth="1"/>
    <col min="14" max="14" width="10.1796875" bestFit="1" customWidth="1"/>
    <col min="21" max="21" width="10.54296875" bestFit="1" customWidth="1"/>
    <col min="22" max="22" width="9" bestFit="1" customWidth="1"/>
    <col min="23" max="23" width="10.54296875" bestFit="1" customWidth="1"/>
  </cols>
  <sheetData>
    <row r="1" spans="1:31" s="24" customFormat="1" ht="18" customHeight="1">
      <c r="A1" s="22"/>
      <c r="B1" s="23"/>
      <c r="G1" s="25"/>
      <c r="H1" s="25"/>
      <c r="I1" s="25"/>
      <c r="J1" s="35"/>
      <c r="K1" s="36"/>
      <c r="L1" s="26"/>
      <c r="M1" s="26"/>
      <c r="N1" s="27"/>
      <c r="O1" s="27"/>
      <c r="P1" s="27"/>
      <c r="Q1" s="27"/>
      <c r="R1" s="27"/>
      <c r="S1" s="27"/>
      <c r="T1" s="27"/>
      <c r="U1" s="27"/>
      <c r="V1" s="27"/>
      <c r="W1" s="27"/>
      <c r="X1" s="27"/>
      <c r="Y1" s="27"/>
      <c r="Z1" s="27"/>
      <c r="AA1" s="27"/>
      <c r="AB1" s="26"/>
      <c r="AC1" s="26"/>
      <c r="AD1" s="26"/>
      <c r="AE1" s="26"/>
    </row>
    <row r="2" spans="1:31" s="24" customFormat="1" ht="18" customHeight="1">
      <c r="A2" s="22"/>
      <c r="B2" s="23"/>
      <c r="G2" s="25"/>
      <c r="H2" s="25"/>
      <c r="I2" s="25"/>
      <c r="J2" s="397" t="s">
        <v>10561</v>
      </c>
      <c r="K2" s="397"/>
      <c r="L2" s="26"/>
      <c r="M2" s="26"/>
      <c r="N2" s="26"/>
      <c r="O2" s="26"/>
      <c r="P2" s="26"/>
      <c r="Q2" s="26"/>
      <c r="R2" s="26"/>
      <c r="S2" s="26"/>
      <c r="T2" s="26"/>
      <c r="U2" s="26"/>
      <c r="V2" s="27"/>
      <c r="W2" s="27"/>
      <c r="X2" s="27"/>
      <c r="Y2" s="27"/>
      <c r="Z2" s="27"/>
      <c r="AA2" s="26"/>
      <c r="AB2" s="26"/>
      <c r="AC2" s="26"/>
      <c r="AD2" s="26"/>
      <c r="AE2" s="26"/>
    </row>
    <row r="3" spans="1:31" s="24" customFormat="1" ht="18" customHeight="1">
      <c r="A3" s="22"/>
      <c r="B3" s="23"/>
      <c r="G3" s="25"/>
      <c r="H3" s="25"/>
      <c r="I3" s="25"/>
      <c r="J3" s="397"/>
      <c r="K3" s="397"/>
      <c r="L3" s="28"/>
      <c r="M3" s="28"/>
      <c r="N3" s="28"/>
      <c r="O3" s="26"/>
      <c r="P3" s="26"/>
      <c r="Q3" s="26"/>
      <c r="R3" s="26"/>
      <c r="S3" s="26"/>
      <c r="T3" s="27"/>
      <c r="U3" s="27"/>
      <c r="V3" s="27"/>
      <c r="W3" s="27"/>
      <c r="X3" s="27"/>
      <c r="Y3" s="27"/>
      <c r="Z3" s="27"/>
      <c r="AA3" s="26"/>
      <c r="AB3" s="26"/>
      <c r="AC3" s="26"/>
      <c r="AD3" s="27"/>
      <c r="AE3" s="27"/>
    </row>
    <row r="4" spans="1:31" s="24" customFormat="1" ht="18" customHeight="1">
      <c r="A4" s="22"/>
      <c r="B4" s="23"/>
      <c r="G4" s="25"/>
      <c r="H4" s="25"/>
      <c r="I4" s="25"/>
      <c r="J4" s="398">
        <v>1843</v>
      </c>
      <c r="K4" s="398"/>
      <c r="L4" s="28"/>
      <c r="M4" s="28"/>
      <c r="N4" s="28"/>
      <c r="O4" s="27"/>
      <c r="P4" s="27"/>
      <c r="R4" s="27"/>
      <c r="S4" s="27"/>
      <c r="T4" s="27"/>
      <c r="U4" s="29"/>
      <c r="V4" s="29"/>
      <c r="W4" s="29"/>
      <c r="X4" s="26"/>
      <c r="Y4" s="26"/>
      <c r="Z4" s="26"/>
      <c r="AA4" s="26"/>
      <c r="AB4" s="26"/>
      <c r="AC4" s="26"/>
      <c r="AD4" s="26"/>
      <c r="AE4" s="26"/>
    </row>
    <row r="5" spans="1:31" s="24" customFormat="1" ht="18" customHeight="1">
      <c r="A5" s="22"/>
      <c r="B5" s="23"/>
      <c r="G5" s="23"/>
      <c r="H5" s="23"/>
      <c r="I5" s="23"/>
      <c r="J5" s="398"/>
      <c r="K5" s="398"/>
      <c r="L5" s="28"/>
      <c r="M5" s="28"/>
      <c r="N5" s="28"/>
      <c r="O5" s="27"/>
      <c r="P5" s="27"/>
      <c r="Q5" s="27"/>
      <c r="R5" s="27"/>
      <c r="S5" s="27"/>
      <c r="T5" s="27"/>
      <c r="U5" s="29"/>
      <c r="V5" s="29"/>
      <c r="W5" s="29"/>
      <c r="X5" s="26"/>
      <c r="Y5" s="26"/>
      <c r="Z5" s="26"/>
      <c r="AA5" s="26"/>
      <c r="AB5" s="26"/>
      <c r="AC5" s="26"/>
      <c r="AD5" s="26"/>
      <c r="AE5" s="26"/>
    </row>
    <row r="6" spans="1:31" s="24" customFormat="1" ht="18" customHeight="1">
      <c r="A6" s="22"/>
      <c r="B6" s="30"/>
      <c r="C6" s="23"/>
      <c r="D6" s="23"/>
      <c r="E6" s="23"/>
      <c r="F6" s="23"/>
      <c r="G6" s="23"/>
      <c r="H6" s="23"/>
      <c r="I6" s="23"/>
      <c r="J6" s="398"/>
      <c r="K6" s="398"/>
      <c r="L6" s="28"/>
      <c r="M6" s="28"/>
      <c r="N6" s="28"/>
      <c r="O6" s="27"/>
      <c r="P6" s="26"/>
      <c r="Q6" s="26"/>
      <c r="R6" s="26"/>
      <c r="S6" s="26"/>
      <c r="T6" s="26"/>
      <c r="U6" s="29"/>
      <c r="V6" s="29"/>
      <c r="W6" s="29"/>
      <c r="X6" s="26"/>
      <c r="Y6" s="26"/>
      <c r="Z6" s="26"/>
      <c r="AA6" s="26"/>
      <c r="AB6" s="26"/>
      <c r="AC6" s="26"/>
      <c r="AD6" s="26"/>
      <c r="AE6" s="26"/>
    </row>
    <row r="7" spans="1:31" s="24" customFormat="1" ht="18" customHeight="1">
      <c r="A7" s="22"/>
      <c r="B7" s="30"/>
      <c r="C7" s="23"/>
      <c r="D7" s="23"/>
      <c r="E7" s="23"/>
      <c r="F7" s="23"/>
      <c r="G7" s="23"/>
      <c r="H7" s="23"/>
      <c r="I7" s="23"/>
      <c r="J7" s="37"/>
      <c r="K7" s="36"/>
      <c r="L7" s="28"/>
      <c r="M7" s="28"/>
      <c r="N7" s="28"/>
      <c r="O7" s="26"/>
      <c r="P7" s="27"/>
      <c r="Q7" s="27"/>
      <c r="R7" s="27"/>
      <c r="S7" s="27"/>
      <c r="T7" s="26"/>
      <c r="U7" s="29"/>
      <c r="V7" s="29"/>
      <c r="W7" s="29"/>
      <c r="X7" s="26"/>
      <c r="Y7" s="26"/>
      <c r="Z7" s="26"/>
      <c r="AA7" s="26"/>
      <c r="AB7" s="26"/>
      <c r="AC7" s="26"/>
      <c r="AD7" s="26"/>
      <c r="AE7" s="26"/>
    </row>
    <row r="8" spans="1:31" s="24" customFormat="1" ht="18" customHeight="1">
      <c r="A8" s="22"/>
      <c r="B8" s="30"/>
      <c r="C8" s="23"/>
      <c r="D8" s="23"/>
      <c r="E8" s="23"/>
      <c r="F8" s="23"/>
      <c r="G8" s="23"/>
      <c r="H8" s="23"/>
      <c r="I8" s="23"/>
      <c r="J8" s="37"/>
      <c r="K8" s="36"/>
      <c r="L8" s="26"/>
      <c r="M8" s="26"/>
      <c r="N8" s="26"/>
      <c r="O8" s="26"/>
      <c r="P8" s="26"/>
      <c r="Q8" s="27"/>
      <c r="R8" s="27"/>
      <c r="S8" s="27"/>
      <c r="T8" s="27"/>
      <c r="U8" s="27"/>
      <c r="V8" s="27"/>
      <c r="W8" s="27"/>
      <c r="X8" s="26"/>
      <c r="Y8" s="26"/>
      <c r="Z8" s="26"/>
      <c r="AA8" s="26"/>
      <c r="AB8" s="26"/>
      <c r="AC8" s="26"/>
      <c r="AD8" s="26"/>
    </row>
    <row r="9" spans="1:31" s="24" customFormat="1" ht="18" customHeight="1">
      <c r="A9" s="22"/>
      <c r="B9" s="30"/>
      <c r="C9" s="23"/>
      <c r="D9" s="23"/>
      <c r="E9" s="23"/>
      <c r="F9" s="23"/>
      <c r="G9" s="23"/>
      <c r="H9" s="23"/>
      <c r="I9" s="23"/>
      <c r="J9" s="37"/>
      <c r="K9" s="36"/>
    </row>
    <row r="10" spans="1:31" s="34" customFormat="1" ht="18" customHeight="1" thickBot="1">
      <c r="A10" s="31"/>
      <c r="B10" s="32"/>
      <c r="C10" s="33"/>
      <c r="D10" s="33"/>
      <c r="E10" s="33"/>
      <c r="F10" s="33"/>
      <c r="G10" s="33"/>
      <c r="H10" s="33"/>
      <c r="I10" s="33"/>
      <c r="J10" s="33"/>
    </row>
    <row r="11" spans="1:31" s="9" customFormat="1" ht="29.5" thickTop="1">
      <c r="A11" s="14" t="s">
        <v>1</v>
      </c>
      <c r="B11" s="13"/>
      <c r="C11" s="21" t="s">
        <v>12185</v>
      </c>
      <c r="D11" s="6" t="s">
        <v>12189</v>
      </c>
      <c r="E11" s="6" t="s">
        <v>12187</v>
      </c>
      <c r="F11" s="7" t="s">
        <v>10563</v>
      </c>
      <c r="G11" s="10" t="s">
        <v>10564</v>
      </c>
      <c r="H11" s="7" t="s">
        <v>19196</v>
      </c>
      <c r="I11" s="8" t="s">
        <v>10565</v>
      </c>
      <c r="J11" s="8" t="s">
        <v>10566</v>
      </c>
      <c r="L11" s="112" t="s">
        <v>19217</v>
      </c>
      <c r="M11" s="112"/>
      <c r="N11" s="112"/>
      <c r="Q11" s="113">
        <f>AVERAGE(Q12:Q305)</f>
        <v>0.23877551020407806</v>
      </c>
      <c r="R11" s="115">
        <f>AVERAGE(R12:R305)</f>
        <v>9.0971705763277927E-3</v>
      </c>
      <c r="S11" s="9" t="s">
        <v>19218</v>
      </c>
    </row>
    <row r="12" spans="1:31">
      <c r="A12" s="38" t="s">
        <v>14</v>
      </c>
      <c r="B12" s="3" t="s">
        <v>15</v>
      </c>
      <c r="C12" s="3">
        <v>6</v>
      </c>
      <c r="D12" s="2">
        <v>0.7</v>
      </c>
      <c r="E12" s="46">
        <v>38</v>
      </c>
      <c r="F12" s="17">
        <v>19.25</v>
      </c>
      <c r="G12" s="4" t="s">
        <v>10531</v>
      </c>
      <c r="H12" s="17">
        <f t="shared" ref="H12:H75" si="0">IF(B12="","",CEILING((F12+(10.3552*D12*E12)/100+1.5+0.05)*1.22,0.05))</f>
        <v>28.75</v>
      </c>
      <c r="I12" s="17">
        <f t="shared" ref="I12:I75" si="1">IF(B12="","",CEILING((F12+(10.3552*D12*E12)/100+1.5+0.05)*1.12,0.05))</f>
        <v>26.400000000000002</v>
      </c>
      <c r="J12" s="18">
        <f t="shared" ref="J12:J75" si="2">IF(B12="","",CEILING((F12+(10.3552*D12*E12)/100+1.5+0.05)*1.1,0.05))</f>
        <v>25.950000000000003</v>
      </c>
      <c r="L12" s="92">
        <f>IF(AND(H12-INT(H12)&gt;=0,H12-INT(H12)&lt;0.5),INT(H12)+0.5,IF(AND(H12-INT(H12)&gt;=0.5,H12-INT(H12)&lt;1),INT(H12)+0.95,H12))</f>
        <v>28.95</v>
      </c>
      <c r="M12" s="92">
        <f>IF(AND(I12-INT(I12)&gt;=0,I12-INT(I12)&lt;0.5),INT(I12)+0.5,IF(AND(I12-INT(I12)&gt;=0.5,I12-INT(I12)&lt;1),INT(I12)+0.95,I12))</f>
        <v>26.5</v>
      </c>
      <c r="N12" s="92">
        <f>IF(AND(J12-INT(J12)&gt;=0,J12-INT(J12)&lt;0.5),INT(J12)+0.5,IF(AND(J12-INT(J12)&gt;=0.5,J12-INT(J12)&lt;1),INT(J12)+0.95,J12))</f>
        <v>25.95</v>
      </c>
      <c r="Q12" s="44">
        <f>L12-H12</f>
        <v>0.19999999999999929</v>
      </c>
      <c r="R12" s="114">
        <f>Q12/H12</f>
        <v>6.9565217391304099E-3</v>
      </c>
      <c r="S12">
        <v>6</v>
      </c>
      <c r="T12" s="44">
        <f>S12*Q12</f>
        <v>1.1999999999999957</v>
      </c>
    </row>
    <row r="13" spans="1:31">
      <c r="A13" s="38" t="s">
        <v>21</v>
      </c>
      <c r="B13" s="3" t="s">
        <v>22</v>
      </c>
      <c r="C13" s="3">
        <v>6</v>
      </c>
      <c r="D13" s="2">
        <v>0.7</v>
      </c>
      <c r="E13" s="46">
        <v>38</v>
      </c>
      <c r="F13" s="17">
        <v>16.25</v>
      </c>
      <c r="G13" s="4" t="s">
        <v>10531</v>
      </c>
      <c r="H13" s="17">
        <f t="shared" si="0"/>
        <v>25.1</v>
      </c>
      <c r="I13" s="17">
        <f t="shared" si="1"/>
        <v>23.05</v>
      </c>
      <c r="J13" s="18">
        <f t="shared" si="2"/>
        <v>22.650000000000002</v>
      </c>
      <c r="L13" s="92">
        <f t="shared" ref="L13:L29" si="3">IF(AND(H13-INT(H13)&gt;=0,H13-INT(H13)&lt;0.5),INT(H13)+0.5,IF(AND(H13-INT(H13)&gt;=0.5,H13-INT(H13)&lt;1),INT(H13)+0.95,H13))</f>
        <v>25.5</v>
      </c>
      <c r="M13" s="92">
        <f t="shared" ref="M13:M29" si="4">IF(AND(I13-INT(I13)&gt;=0,I13-INT(I13)&lt;0.5),INT(I13)+0.5,IF(AND(I13-INT(I13)&gt;=0.5,I13-INT(I13)&lt;1),INT(I13)+0.95,I13))</f>
        <v>23.5</v>
      </c>
      <c r="N13" s="92">
        <f t="shared" ref="N13:N29" si="5">IF(AND(J13-INT(J13)&gt;=0,J13-INT(J13)&lt;0.5),INT(J13)+0.5,IF(AND(J13-INT(J13)&gt;=0.5,J13-INT(J13)&lt;1),INT(J13)+0.95,J13))</f>
        <v>22.95</v>
      </c>
      <c r="Q13" s="44">
        <f t="shared" ref="Q13:Q29" si="6">L13-H13</f>
        <v>0.39999999999999858</v>
      </c>
      <c r="R13" s="114">
        <f t="shared" ref="R13:R29" si="7">Q13/H13</f>
        <v>1.5936254980079625E-2</v>
      </c>
      <c r="S13">
        <v>6</v>
      </c>
      <c r="T13" s="44">
        <f t="shared" ref="T13:T23" si="8">S13*Q13</f>
        <v>2.3999999999999915</v>
      </c>
    </row>
    <row r="14" spans="1:31">
      <c r="A14" s="38" t="s">
        <v>24</v>
      </c>
      <c r="B14" s="3" t="s">
        <v>25</v>
      </c>
      <c r="C14" s="3">
        <v>6</v>
      </c>
      <c r="D14" s="2">
        <v>0.7</v>
      </c>
      <c r="E14" s="46">
        <v>38</v>
      </c>
      <c r="F14" s="17">
        <v>14.9</v>
      </c>
      <c r="G14" s="4" t="s">
        <v>10531</v>
      </c>
      <c r="H14" s="17">
        <f t="shared" si="0"/>
        <v>23.450000000000003</v>
      </c>
      <c r="I14" s="17">
        <f t="shared" si="1"/>
        <v>21.55</v>
      </c>
      <c r="J14" s="18">
        <f t="shared" si="2"/>
        <v>21.150000000000002</v>
      </c>
      <c r="L14" s="92">
        <f t="shared" si="3"/>
        <v>23.5</v>
      </c>
      <c r="M14" s="92">
        <f t="shared" si="4"/>
        <v>21.95</v>
      </c>
      <c r="N14" s="92">
        <f t="shared" si="5"/>
        <v>21.5</v>
      </c>
      <c r="Q14" s="44">
        <f t="shared" si="6"/>
        <v>4.9999999999997158E-2</v>
      </c>
      <c r="R14" s="114">
        <f t="shared" si="7"/>
        <v>2.1321961620467868E-3</v>
      </c>
      <c r="S14">
        <v>6</v>
      </c>
      <c r="T14" s="44">
        <f t="shared" si="8"/>
        <v>0.29999999999998295</v>
      </c>
      <c r="W14" s="44"/>
    </row>
    <row r="15" spans="1:31">
      <c r="A15" s="38" t="s">
        <v>27</v>
      </c>
      <c r="B15" s="3" t="s">
        <v>28</v>
      </c>
      <c r="C15" s="3">
        <v>6</v>
      </c>
      <c r="D15" s="2">
        <v>0.7</v>
      </c>
      <c r="E15" s="46">
        <v>40</v>
      </c>
      <c r="F15" s="17">
        <v>29.5</v>
      </c>
      <c r="G15" s="4" t="s">
        <v>10550</v>
      </c>
      <c r="H15" s="17">
        <f t="shared" si="0"/>
        <v>41.45</v>
      </c>
      <c r="I15" s="17">
        <f t="shared" si="1"/>
        <v>38.050000000000004</v>
      </c>
      <c r="J15" s="18">
        <f t="shared" si="2"/>
        <v>37.35</v>
      </c>
      <c r="L15" s="92">
        <f t="shared" si="3"/>
        <v>41.5</v>
      </c>
      <c r="M15" s="92">
        <f t="shared" si="4"/>
        <v>38.5</v>
      </c>
      <c r="N15" s="92">
        <f t="shared" si="5"/>
        <v>37.5</v>
      </c>
      <c r="Q15" s="44">
        <f t="shared" si="6"/>
        <v>4.9999999999997158E-2</v>
      </c>
      <c r="R15" s="114">
        <f t="shared" si="7"/>
        <v>1.2062726176115116E-3</v>
      </c>
      <c r="S15">
        <v>6</v>
      </c>
      <c r="T15" s="44">
        <f t="shared" si="8"/>
        <v>0.29999999999998295</v>
      </c>
      <c r="V15">
        <v>1000</v>
      </c>
      <c r="W15" s="44">
        <f>V15*Q11</f>
        <v>238.77551020407805</v>
      </c>
    </row>
    <row r="16" spans="1:31">
      <c r="A16" s="38" t="s">
        <v>30</v>
      </c>
      <c r="B16" s="3" t="s">
        <v>31</v>
      </c>
      <c r="C16" s="3">
        <v>6</v>
      </c>
      <c r="D16" s="2">
        <v>1</v>
      </c>
      <c r="E16" s="46">
        <v>30</v>
      </c>
      <c r="F16" s="17">
        <v>16.95</v>
      </c>
      <c r="G16" s="4" t="s">
        <v>10532</v>
      </c>
      <c r="H16" s="17">
        <f t="shared" si="0"/>
        <v>26.400000000000002</v>
      </c>
      <c r="I16" s="17">
        <f t="shared" si="1"/>
        <v>24.200000000000003</v>
      </c>
      <c r="J16" s="18">
        <f t="shared" si="2"/>
        <v>23.8</v>
      </c>
      <c r="L16" s="92">
        <f t="shared" si="3"/>
        <v>26.5</v>
      </c>
      <c r="M16" s="92">
        <f t="shared" si="4"/>
        <v>24.5</v>
      </c>
      <c r="N16" s="92">
        <f t="shared" si="5"/>
        <v>23.95</v>
      </c>
      <c r="Q16" s="44">
        <f t="shared" si="6"/>
        <v>9.9999999999997868E-2</v>
      </c>
      <c r="R16" s="114">
        <f t="shared" si="7"/>
        <v>3.7878787878787069E-3</v>
      </c>
      <c r="S16">
        <v>6</v>
      </c>
      <c r="T16" s="44">
        <f t="shared" si="8"/>
        <v>0.59999999999998721</v>
      </c>
    </row>
    <row r="17" spans="1:22">
      <c r="A17" s="38" t="s">
        <v>39</v>
      </c>
      <c r="B17" s="3" t="s">
        <v>40</v>
      </c>
      <c r="C17" s="3">
        <v>6</v>
      </c>
      <c r="D17" s="2">
        <v>0.7</v>
      </c>
      <c r="E17" s="46">
        <v>38</v>
      </c>
      <c r="F17" s="17">
        <v>9</v>
      </c>
      <c r="G17" s="4" t="s">
        <v>10531</v>
      </c>
      <c r="H17" s="17">
        <f t="shared" si="0"/>
        <v>16.25</v>
      </c>
      <c r="I17" s="17">
        <f t="shared" si="1"/>
        <v>14.950000000000001</v>
      </c>
      <c r="J17" s="18">
        <f t="shared" si="2"/>
        <v>14.65</v>
      </c>
      <c r="L17" s="92">
        <f t="shared" si="3"/>
        <v>16.5</v>
      </c>
      <c r="M17" s="92">
        <f t="shared" si="4"/>
        <v>14.95</v>
      </c>
      <c r="N17" s="92">
        <f t="shared" si="5"/>
        <v>14.95</v>
      </c>
      <c r="Q17" s="44">
        <f t="shared" si="6"/>
        <v>0.25</v>
      </c>
      <c r="R17" s="114">
        <f t="shared" si="7"/>
        <v>1.5384615384615385E-2</v>
      </c>
      <c r="S17">
        <v>6</v>
      </c>
      <c r="T17" s="44">
        <f t="shared" si="8"/>
        <v>1.5</v>
      </c>
      <c r="V17" s="44"/>
    </row>
    <row r="18" spans="1:22">
      <c r="A18" s="38" t="s">
        <v>42</v>
      </c>
      <c r="B18" s="3" t="s">
        <v>43</v>
      </c>
      <c r="C18" s="3">
        <v>6</v>
      </c>
      <c r="D18" s="2">
        <v>0.7</v>
      </c>
      <c r="E18" s="46">
        <v>40</v>
      </c>
      <c r="F18" s="17">
        <v>7.65</v>
      </c>
      <c r="G18" s="4" t="s">
        <v>10533</v>
      </c>
      <c r="H18" s="17">
        <f t="shared" si="0"/>
        <v>14.8</v>
      </c>
      <c r="I18" s="17">
        <f t="shared" si="1"/>
        <v>13.600000000000001</v>
      </c>
      <c r="J18" s="18">
        <f t="shared" si="2"/>
        <v>13.350000000000001</v>
      </c>
      <c r="L18" s="92">
        <f t="shared" si="3"/>
        <v>14.95</v>
      </c>
      <c r="M18" s="92">
        <f t="shared" si="4"/>
        <v>13.95</v>
      </c>
      <c r="N18" s="92">
        <f t="shared" si="5"/>
        <v>13.5</v>
      </c>
      <c r="Q18" s="44">
        <f t="shared" si="6"/>
        <v>0.14999999999999858</v>
      </c>
      <c r="R18" s="114">
        <f t="shared" si="7"/>
        <v>1.0135135135135039E-2</v>
      </c>
      <c r="S18">
        <v>6</v>
      </c>
      <c r="T18" s="44">
        <f t="shared" si="8"/>
        <v>0.89999999999999147</v>
      </c>
      <c r="V18" s="44"/>
    </row>
    <row r="19" spans="1:22">
      <c r="A19" s="38" t="s">
        <v>46</v>
      </c>
      <c r="B19" s="3" t="s">
        <v>45</v>
      </c>
      <c r="C19" s="3">
        <v>6</v>
      </c>
      <c r="D19" s="2">
        <v>1</v>
      </c>
      <c r="E19" s="46">
        <v>40</v>
      </c>
      <c r="F19" s="17">
        <v>12.95</v>
      </c>
      <c r="G19" s="4" t="s">
        <v>10534</v>
      </c>
      <c r="H19" s="17">
        <f t="shared" si="0"/>
        <v>22.75</v>
      </c>
      <c r="I19" s="17">
        <f t="shared" si="1"/>
        <v>20.900000000000002</v>
      </c>
      <c r="J19" s="18">
        <f t="shared" si="2"/>
        <v>20.55</v>
      </c>
      <c r="L19" s="92">
        <f t="shared" si="3"/>
        <v>22.95</v>
      </c>
      <c r="M19" s="92">
        <f t="shared" si="4"/>
        <v>20.95</v>
      </c>
      <c r="N19" s="92">
        <f t="shared" si="5"/>
        <v>20.95</v>
      </c>
      <c r="Q19" s="44">
        <f t="shared" si="6"/>
        <v>0.19999999999999929</v>
      </c>
      <c r="R19" s="114">
        <f t="shared" si="7"/>
        <v>8.79120879120876E-3</v>
      </c>
      <c r="S19">
        <v>6</v>
      </c>
      <c r="T19" s="44">
        <f t="shared" si="8"/>
        <v>1.1999999999999957</v>
      </c>
    </row>
    <row r="20" spans="1:22">
      <c r="A20" s="38" t="s">
        <v>48</v>
      </c>
      <c r="B20" s="3" t="s">
        <v>49</v>
      </c>
      <c r="C20" s="3">
        <v>6</v>
      </c>
      <c r="D20" s="2">
        <v>1</v>
      </c>
      <c r="E20" s="46">
        <v>40</v>
      </c>
      <c r="F20" s="17">
        <v>12.95</v>
      </c>
      <c r="G20" s="4" t="s">
        <v>10534</v>
      </c>
      <c r="H20" s="17">
        <f t="shared" si="0"/>
        <v>22.75</v>
      </c>
      <c r="I20" s="17">
        <f t="shared" si="1"/>
        <v>20.900000000000002</v>
      </c>
      <c r="J20" s="18">
        <f t="shared" si="2"/>
        <v>20.55</v>
      </c>
      <c r="L20" s="92">
        <f t="shared" si="3"/>
        <v>22.95</v>
      </c>
      <c r="M20" s="92">
        <f t="shared" si="4"/>
        <v>20.95</v>
      </c>
      <c r="N20" s="92">
        <f t="shared" si="5"/>
        <v>20.95</v>
      </c>
      <c r="Q20" s="44">
        <f t="shared" si="6"/>
        <v>0.19999999999999929</v>
      </c>
      <c r="R20" s="114">
        <f t="shared" si="7"/>
        <v>8.79120879120876E-3</v>
      </c>
      <c r="S20">
        <v>6</v>
      </c>
      <c r="T20" s="44">
        <f t="shared" si="8"/>
        <v>1.1999999999999957</v>
      </c>
    </row>
    <row r="21" spans="1:22">
      <c r="A21" s="38" t="s">
        <v>50</v>
      </c>
      <c r="B21" s="3" t="s">
        <v>51</v>
      </c>
      <c r="C21" s="3">
        <v>6</v>
      </c>
      <c r="D21" s="2">
        <v>0.7</v>
      </c>
      <c r="E21" s="46">
        <v>35</v>
      </c>
      <c r="F21" s="17">
        <v>15.1</v>
      </c>
      <c r="G21" s="4" t="s">
        <v>10534</v>
      </c>
      <c r="H21" s="17">
        <f t="shared" si="0"/>
        <v>23.450000000000003</v>
      </c>
      <c r="I21" s="17">
        <f t="shared" si="1"/>
        <v>21.5</v>
      </c>
      <c r="J21" s="18">
        <f t="shared" si="2"/>
        <v>21.150000000000002</v>
      </c>
      <c r="L21" s="92">
        <f t="shared" si="3"/>
        <v>23.5</v>
      </c>
      <c r="M21" s="92">
        <f t="shared" si="4"/>
        <v>21.95</v>
      </c>
      <c r="N21" s="92">
        <f t="shared" si="5"/>
        <v>21.5</v>
      </c>
      <c r="Q21" s="44">
        <f t="shared" si="6"/>
        <v>4.9999999999997158E-2</v>
      </c>
      <c r="R21" s="114">
        <f t="shared" si="7"/>
        <v>2.1321961620467868E-3</v>
      </c>
      <c r="S21">
        <v>6</v>
      </c>
      <c r="T21" s="44">
        <f t="shared" si="8"/>
        <v>0.29999999999998295</v>
      </c>
    </row>
    <row r="22" spans="1:22">
      <c r="A22" s="38" t="s">
        <v>56</v>
      </c>
      <c r="B22" s="3" t="s">
        <v>57</v>
      </c>
      <c r="C22" s="3">
        <v>6</v>
      </c>
      <c r="D22" s="2">
        <v>0.7</v>
      </c>
      <c r="E22" s="46">
        <v>42</v>
      </c>
      <c r="F22" s="17">
        <v>52.5</v>
      </c>
      <c r="G22" s="4" t="s">
        <v>10535</v>
      </c>
      <c r="H22" s="17">
        <f t="shared" si="0"/>
        <v>69.7</v>
      </c>
      <c r="I22" s="17">
        <f t="shared" si="1"/>
        <v>63.95</v>
      </c>
      <c r="J22" s="18">
        <f t="shared" si="2"/>
        <v>62.85</v>
      </c>
      <c r="L22" s="92">
        <f t="shared" si="3"/>
        <v>69.95</v>
      </c>
      <c r="M22" s="92">
        <f t="shared" si="4"/>
        <v>63.95</v>
      </c>
      <c r="N22" s="92">
        <f t="shared" si="5"/>
        <v>62.95</v>
      </c>
      <c r="Q22" s="44">
        <f t="shared" si="6"/>
        <v>0.25</v>
      </c>
      <c r="R22" s="114">
        <f t="shared" si="7"/>
        <v>3.5868005738880918E-3</v>
      </c>
      <c r="S22">
        <v>6</v>
      </c>
      <c r="T22" s="44">
        <f t="shared" si="8"/>
        <v>1.5</v>
      </c>
    </row>
    <row r="23" spans="1:22">
      <c r="A23" s="38" t="s">
        <v>59</v>
      </c>
      <c r="B23" s="3" t="s">
        <v>60</v>
      </c>
      <c r="C23" s="3">
        <v>6</v>
      </c>
      <c r="D23" s="2">
        <v>0.7</v>
      </c>
      <c r="E23" s="46">
        <v>42</v>
      </c>
      <c r="F23" s="17">
        <v>57.5</v>
      </c>
      <c r="G23" s="4" t="s">
        <v>10535</v>
      </c>
      <c r="H23" s="17">
        <f t="shared" si="0"/>
        <v>75.8</v>
      </c>
      <c r="I23" s="17">
        <f t="shared" si="1"/>
        <v>69.55</v>
      </c>
      <c r="J23" s="18">
        <f t="shared" si="2"/>
        <v>68.350000000000009</v>
      </c>
      <c r="L23" s="92">
        <f t="shared" si="3"/>
        <v>75.95</v>
      </c>
      <c r="M23" s="92">
        <f t="shared" si="4"/>
        <v>69.95</v>
      </c>
      <c r="N23" s="92">
        <f t="shared" si="5"/>
        <v>68.5</v>
      </c>
      <c r="Q23" s="44">
        <f t="shared" si="6"/>
        <v>0.15000000000000568</v>
      </c>
      <c r="R23" s="114">
        <f t="shared" si="7"/>
        <v>1.9788918205805501E-3</v>
      </c>
      <c r="S23">
        <v>6</v>
      </c>
      <c r="T23" s="44">
        <f t="shared" si="8"/>
        <v>0.90000000000003411</v>
      </c>
    </row>
    <row r="24" spans="1:22">
      <c r="A24" s="38" t="s">
        <v>65</v>
      </c>
      <c r="B24" s="3" t="s">
        <v>66</v>
      </c>
      <c r="C24" s="3">
        <v>6</v>
      </c>
      <c r="D24" s="2">
        <v>0.7</v>
      </c>
      <c r="E24" s="46">
        <v>42</v>
      </c>
      <c r="F24" s="17">
        <v>27.25</v>
      </c>
      <c r="G24" s="4" t="s">
        <v>10535</v>
      </c>
      <c r="H24" s="17">
        <f t="shared" si="0"/>
        <v>38.900000000000006</v>
      </c>
      <c r="I24" s="17">
        <f t="shared" si="1"/>
        <v>35.700000000000003</v>
      </c>
      <c r="J24" s="18">
        <f t="shared" si="2"/>
        <v>35.050000000000004</v>
      </c>
      <c r="L24" s="92">
        <f t="shared" si="3"/>
        <v>38.950000000000003</v>
      </c>
      <c r="M24" s="92">
        <f t="shared" si="4"/>
        <v>35.950000000000003</v>
      </c>
      <c r="N24" s="92">
        <f t="shared" si="5"/>
        <v>35.5</v>
      </c>
      <c r="Q24" s="44">
        <f t="shared" si="6"/>
        <v>4.9999999999997158E-2</v>
      </c>
      <c r="R24" s="114">
        <f t="shared" si="7"/>
        <v>1.2853470437017263E-3</v>
      </c>
    </row>
    <row r="25" spans="1:22">
      <c r="A25" s="38" t="s">
        <v>68</v>
      </c>
      <c r="B25" s="3" t="s">
        <v>69</v>
      </c>
      <c r="C25" s="3">
        <v>6</v>
      </c>
      <c r="D25" s="2">
        <v>0.7</v>
      </c>
      <c r="E25" s="46">
        <v>42</v>
      </c>
      <c r="F25" s="17">
        <v>24.8</v>
      </c>
      <c r="G25" s="4" t="s">
        <v>10535</v>
      </c>
      <c r="H25" s="17">
        <f t="shared" si="0"/>
        <v>35.9</v>
      </c>
      <c r="I25" s="17">
        <f t="shared" si="1"/>
        <v>32.950000000000003</v>
      </c>
      <c r="J25" s="18">
        <f t="shared" si="2"/>
        <v>32.35</v>
      </c>
      <c r="L25" s="92">
        <f t="shared" si="3"/>
        <v>35.950000000000003</v>
      </c>
      <c r="M25" s="92">
        <f t="shared" si="4"/>
        <v>32.950000000000003</v>
      </c>
      <c r="N25" s="92">
        <f t="shared" si="5"/>
        <v>32.5</v>
      </c>
      <c r="Q25" s="44">
        <f t="shared" si="6"/>
        <v>5.0000000000004263E-2</v>
      </c>
      <c r="R25" s="114">
        <f t="shared" si="7"/>
        <v>1.3927576601672498E-3</v>
      </c>
    </row>
    <row r="26" spans="1:22">
      <c r="A26" s="38" t="s">
        <v>90</v>
      </c>
      <c r="B26" s="3" t="s">
        <v>86</v>
      </c>
      <c r="C26" s="3">
        <v>6</v>
      </c>
      <c r="D26" s="2">
        <v>1</v>
      </c>
      <c r="E26" s="46">
        <v>40</v>
      </c>
      <c r="F26" s="18">
        <v>30</v>
      </c>
      <c r="G26" s="16" t="s">
        <v>10536</v>
      </c>
      <c r="H26" s="17">
        <f t="shared" si="0"/>
        <v>43.550000000000004</v>
      </c>
      <c r="I26" s="17">
        <f t="shared" si="1"/>
        <v>40</v>
      </c>
      <c r="J26" s="18">
        <f t="shared" si="2"/>
        <v>39.300000000000004</v>
      </c>
      <c r="L26" s="92">
        <f t="shared" si="3"/>
        <v>43.95</v>
      </c>
      <c r="M26" s="92">
        <f t="shared" si="4"/>
        <v>40.5</v>
      </c>
      <c r="N26" s="92">
        <f t="shared" si="5"/>
        <v>39.5</v>
      </c>
      <c r="Q26" s="44">
        <f t="shared" si="6"/>
        <v>0.39999999999999858</v>
      </c>
      <c r="R26" s="114">
        <f t="shared" si="7"/>
        <v>9.1848450057404954E-3</v>
      </c>
    </row>
    <row r="27" spans="1:22">
      <c r="A27" s="38" t="s">
        <v>92</v>
      </c>
      <c r="B27" s="3" t="s">
        <v>93</v>
      </c>
      <c r="C27" s="3">
        <v>6</v>
      </c>
      <c r="D27" s="2">
        <v>0.7</v>
      </c>
      <c r="E27" s="46">
        <v>40</v>
      </c>
      <c r="F27" s="17">
        <v>21.5</v>
      </c>
      <c r="G27" s="4" t="s">
        <v>10536</v>
      </c>
      <c r="H27" s="17">
        <f t="shared" si="0"/>
        <v>31.700000000000003</v>
      </c>
      <c r="I27" s="17">
        <f t="shared" si="1"/>
        <v>29.1</v>
      </c>
      <c r="J27" s="18">
        <f t="shared" si="2"/>
        <v>28.55</v>
      </c>
      <c r="L27" s="92">
        <f t="shared" si="3"/>
        <v>31.95</v>
      </c>
      <c r="M27" s="92">
        <f t="shared" si="4"/>
        <v>29.5</v>
      </c>
      <c r="N27" s="92">
        <f t="shared" si="5"/>
        <v>28.95</v>
      </c>
      <c r="Q27" s="44">
        <f t="shared" si="6"/>
        <v>0.24999999999999645</v>
      </c>
      <c r="R27" s="114">
        <f t="shared" si="7"/>
        <v>7.8864353312301707E-3</v>
      </c>
    </row>
    <row r="28" spans="1:22">
      <c r="A28" s="38" t="s">
        <v>95</v>
      </c>
      <c r="B28" s="3" t="s">
        <v>96</v>
      </c>
      <c r="C28" s="3">
        <v>6</v>
      </c>
      <c r="D28" s="2">
        <v>0.7</v>
      </c>
      <c r="E28" s="46">
        <v>40</v>
      </c>
      <c r="F28" s="17">
        <v>43.5</v>
      </c>
      <c r="G28" s="4" t="s">
        <v>10536</v>
      </c>
      <c r="H28" s="17">
        <f t="shared" si="0"/>
        <v>58.5</v>
      </c>
      <c r="I28" s="17">
        <f t="shared" si="1"/>
        <v>53.75</v>
      </c>
      <c r="J28" s="18">
        <f t="shared" si="2"/>
        <v>52.75</v>
      </c>
      <c r="L28" s="92">
        <f t="shared" si="3"/>
        <v>58.95</v>
      </c>
      <c r="M28" s="92">
        <f t="shared" si="4"/>
        <v>53.95</v>
      </c>
      <c r="N28" s="92">
        <f t="shared" si="5"/>
        <v>52.95</v>
      </c>
      <c r="Q28" s="44">
        <f t="shared" si="6"/>
        <v>0.45000000000000284</v>
      </c>
      <c r="R28" s="114">
        <f t="shared" si="7"/>
        <v>7.6923076923077413E-3</v>
      </c>
    </row>
    <row r="29" spans="1:22">
      <c r="A29" s="38" t="s">
        <v>11243</v>
      </c>
      <c r="B29" s="3" t="s">
        <v>11244</v>
      </c>
      <c r="C29" s="3">
        <v>6</v>
      </c>
      <c r="D29" s="2">
        <v>0.7</v>
      </c>
      <c r="E29" s="46">
        <v>43</v>
      </c>
      <c r="F29" s="17">
        <v>79.95</v>
      </c>
      <c r="G29" s="4" t="s">
        <v>10536</v>
      </c>
      <c r="H29" s="17">
        <f t="shared" si="0"/>
        <v>103.25</v>
      </c>
      <c r="I29" s="17">
        <f t="shared" si="1"/>
        <v>94.800000000000011</v>
      </c>
      <c r="J29" s="18">
        <f t="shared" si="2"/>
        <v>93.100000000000009</v>
      </c>
      <c r="L29" s="92">
        <f t="shared" si="3"/>
        <v>103.5</v>
      </c>
      <c r="M29" s="92">
        <f t="shared" si="4"/>
        <v>94.95</v>
      </c>
      <c r="N29" s="92">
        <f t="shared" si="5"/>
        <v>93.5</v>
      </c>
      <c r="Q29" s="44">
        <f t="shared" si="6"/>
        <v>0.25</v>
      </c>
      <c r="R29" s="114">
        <f t="shared" si="7"/>
        <v>2.4213075060532689E-3</v>
      </c>
    </row>
    <row r="30" spans="1:22">
      <c r="A30" s="38" t="s">
        <v>98</v>
      </c>
      <c r="B30" s="3" t="s">
        <v>99</v>
      </c>
      <c r="C30" s="3">
        <v>4</v>
      </c>
      <c r="D30" s="2">
        <v>0.7</v>
      </c>
      <c r="E30" s="46">
        <v>40</v>
      </c>
      <c r="F30" s="17">
        <v>118</v>
      </c>
      <c r="G30" s="4" t="s">
        <v>10536</v>
      </c>
      <c r="H30" s="17">
        <f t="shared" si="0"/>
        <v>149.4</v>
      </c>
      <c r="I30" s="17">
        <f t="shared" si="1"/>
        <v>137.15</v>
      </c>
      <c r="J30" s="18">
        <f t="shared" si="2"/>
        <v>134.70000000000002</v>
      </c>
      <c r="L30" s="92">
        <f t="shared" ref="L30:N33" si="9">IF(AND(H30-INT(H30)&gt;=0,H30-INT(H30)&lt;0.5),INT(H30)+0.5,IF(AND(H30-INT(H30)&gt;=0.5,H30-INT(H30)&lt;1),INT(H30)+0.95,H30))</f>
        <v>149.5</v>
      </c>
      <c r="M30" s="92">
        <f t="shared" si="9"/>
        <v>137.5</v>
      </c>
      <c r="N30" s="92">
        <f t="shared" si="9"/>
        <v>134.94999999999999</v>
      </c>
      <c r="Q30" s="44">
        <f>L30-H30</f>
        <v>9.9999999999994316E-2</v>
      </c>
      <c r="R30" s="114">
        <f>Q30/H30</f>
        <v>6.6934404283798066E-4</v>
      </c>
    </row>
    <row r="31" spans="1:22">
      <c r="A31" s="38" t="s">
        <v>101</v>
      </c>
      <c r="B31" s="3" t="s">
        <v>102</v>
      </c>
      <c r="C31" s="3">
        <v>6</v>
      </c>
      <c r="D31" s="2">
        <v>0.7</v>
      </c>
      <c r="E31" s="46">
        <v>40</v>
      </c>
      <c r="F31" s="17">
        <v>17.75</v>
      </c>
      <c r="G31" s="4" t="s">
        <v>10536</v>
      </c>
      <c r="H31" s="17">
        <f t="shared" si="0"/>
        <v>27.1</v>
      </c>
      <c r="I31" s="17">
        <f t="shared" si="1"/>
        <v>24.900000000000002</v>
      </c>
      <c r="J31" s="18">
        <f t="shared" si="2"/>
        <v>24.450000000000003</v>
      </c>
      <c r="L31" s="92">
        <f t="shared" si="9"/>
        <v>27.5</v>
      </c>
      <c r="M31" s="92">
        <f t="shared" si="9"/>
        <v>24.95</v>
      </c>
      <c r="N31" s="92">
        <f t="shared" si="9"/>
        <v>24.5</v>
      </c>
      <c r="Q31" s="44">
        <f>L31-H31</f>
        <v>0.39999999999999858</v>
      </c>
      <c r="R31" s="114">
        <f>Q31/H31</f>
        <v>1.4760147601475962E-2</v>
      </c>
    </row>
    <row r="32" spans="1:22">
      <c r="A32" s="38" t="s">
        <v>110</v>
      </c>
      <c r="B32" s="3" t="s">
        <v>111</v>
      </c>
      <c r="C32" s="3">
        <v>3</v>
      </c>
      <c r="D32" s="2">
        <v>0.7</v>
      </c>
      <c r="E32" s="46">
        <v>40</v>
      </c>
      <c r="F32" s="17">
        <v>38.5</v>
      </c>
      <c r="G32" s="4" t="s">
        <v>10536</v>
      </c>
      <c r="H32" s="17">
        <f t="shared" si="0"/>
        <v>52.400000000000006</v>
      </c>
      <c r="I32" s="17">
        <f t="shared" si="1"/>
        <v>48.150000000000006</v>
      </c>
      <c r="J32" s="18">
        <f t="shared" si="2"/>
        <v>47.25</v>
      </c>
      <c r="L32" s="92">
        <f t="shared" si="9"/>
        <v>52.5</v>
      </c>
      <c r="M32" s="92">
        <f t="shared" si="9"/>
        <v>48.5</v>
      </c>
      <c r="N32" s="92">
        <f t="shared" si="9"/>
        <v>47.5</v>
      </c>
      <c r="Q32" s="44">
        <f>L32-H32</f>
        <v>9.9999999999994316E-2</v>
      </c>
      <c r="R32" s="114">
        <f>Q32/H32</f>
        <v>1.9083969465647768E-3</v>
      </c>
    </row>
    <row r="33" spans="1:32">
      <c r="A33" s="38" t="s">
        <v>113</v>
      </c>
      <c r="B33" s="3" t="s">
        <v>114</v>
      </c>
      <c r="C33" s="3">
        <v>6</v>
      </c>
      <c r="D33" s="2">
        <v>0.7</v>
      </c>
      <c r="E33" s="46">
        <v>40</v>
      </c>
      <c r="F33" s="17">
        <v>37.5</v>
      </c>
      <c r="G33" s="4" t="s">
        <v>10536</v>
      </c>
      <c r="H33" s="17">
        <f t="shared" si="0"/>
        <v>51.2</v>
      </c>
      <c r="I33" s="17">
        <f t="shared" si="1"/>
        <v>47</v>
      </c>
      <c r="J33" s="18">
        <f t="shared" si="2"/>
        <v>46.150000000000006</v>
      </c>
      <c r="L33" s="92">
        <f t="shared" si="9"/>
        <v>51.5</v>
      </c>
      <c r="M33" s="92">
        <f t="shared" si="9"/>
        <v>47.5</v>
      </c>
      <c r="N33" s="92">
        <f t="shared" si="9"/>
        <v>46.5</v>
      </c>
      <c r="Q33" s="44">
        <f>L33-H33</f>
        <v>0.29999999999999716</v>
      </c>
      <c r="R33" s="114">
        <f>Q33/H33</f>
        <v>5.8593749999999445E-3</v>
      </c>
    </row>
    <row r="34" spans="1:32">
      <c r="A34" s="38" t="s">
        <v>118</v>
      </c>
      <c r="B34" s="3" t="s">
        <v>116</v>
      </c>
      <c r="C34" s="3">
        <v>3</v>
      </c>
      <c r="D34" s="2">
        <v>0.7</v>
      </c>
      <c r="E34" s="46">
        <v>43</v>
      </c>
      <c r="F34" s="17">
        <v>49.5</v>
      </c>
      <c r="G34" s="4" t="s">
        <v>10536</v>
      </c>
      <c r="H34" s="17">
        <f t="shared" si="0"/>
        <v>66.100000000000009</v>
      </c>
      <c r="I34" s="17">
        <f t="shared" si="1"/>
        <v>60.7</v>
      </c>
      <c r="J34" s="18">
        <f t="shared" si="2"/>
        <v>59.6</v>
      </c>
      <c r="L34" s="92">
        <f t="shared" ref="L34:L43" si="10">IF(AND(H34-INT(H34)&gt;=0,H34-INT(H34)&lt;0.5),INT(H34)+0.5,IF(AND(H34-INT(H34)&gt;=0.5,H34-INT(H34)&lt;1),INT(H34)+0.95,H34))</f>
        <v>66.5</v>
      </c>
      <c r="M34" s="92">
        <f t="shared" ref="M34:M43" si="11">IF(AND(I34-INT(I34)&gt;=0,I34-INT(I34)&lt;0.5),INT(I34)+0.5,IF(AND(I34-INT(I34)&gt;=0.5,I34-INT(I34)&lt;1),INT(I34)+0.95,I34))</f>
        <v>60.95</v>
      </c>
      <c r="N34" s="92">
        <f t="shared" ref="N34:N43" si="12">IF(AND(J34-INT(J34)&gt;=0,J34-INT(J34)&lt;0.5),INT(J34)+0.5,IF(AND(J34-INT(J34)&gt;=0.5,J34-INT(J34)&lt;1),INT(J34)+0.95,J34))</f>
        <v>59.95</v>
      </c>
      <c r="Q34" s="44">
        <f t="shared" ref="Q34:Q43" si="13">L34-H34</f>
        <v>0.39999999999999147</v>
      </c>
      <c r="R34" s="114">
        <f t="shared" ref="R34:R43" si="14">Q34/H34</f>
        <v>6.0514372163387505E-3</v>
      </c>
    </row>
    <row r="35" spans="1:32">
      <c r="A35" s="38" t="s">
        <v>122</v>
      </c>
      <c r="B35" s="3" t="s">
        <v>123</v>
      </c>
      <c r="C35" s="3">
        <v>6</v>
      </c>
      <c r="D35" s="2">
        <v>0.7</v>
      </c>
      <c r="E35" s="46">
        <v>43</v>
      </c>
      <c r="F35" s="17">
        <v>87.5</v>
      </c>
      <c r="G35" s="4" t="s">
        <v>10536</v>
      </c>
      <c r="H35" s="17">
        <f t="shared" si="0"/>
        <v>112.45</v>
      </c>
      <c r="I35" s="17">
        <f t="shared" si="1"/>
        <v>103.25</v>
      </c>
      <c r="J35" s="18">
        <f t="shared" si="2"/>
        <v>101.4</v>
      </c>
      <c r="L35" s="92">
        <f t="shared" si="10"/>
        <v>112.5</v>
      </c>
      <c r="M35" s="92">
        <f t="shared" si="11"/>
        <v>103.5</v>
      </c>
      <c r="N35" s="92">
        <f t="shared" si="12"/>
        <v>101.5</v>
      </c>
      <c r="Q35" s="44">
        <f t="shared" si="13"/>
        <v>4.9999999999997158E-2</v>
      </c>
      <c r="R35" s="114">
        <f t="shared" si="14"/>
        <v>4.4464206313914769E-4</v>
      </c>
    </row>
    <row r="36" spans="1:32">
      <c r="A36" s="38" t="s">
        <v>126</v>
      </c>
      <c r="B36" s="3" t="s">
        <v>127</v>
      </c>
      <c r="C36" s="3">
        <v>6</v>
      </c>
      <c r="D36" s="2">
        <v>0.7</v>
      </c>
      <c r="E36" s="46">
        <v>60.8</v>
      </c>
      <c r="F36" s="17">
        <v>42.5</v>
      </c>
      <c r="G36" s="4" t="s">
        <v>10536</v>
      </c>
      <c r="H36" s="17">
        <f t="shared" si="0"/>
        <v>59.150000000000006</v>
      </c>
      <c r="I36" s="17">
        <f t="shared" si="1"/>
        <v>54.300000000000004</v>
      </c>
      <c r="J36" s="18">
        <f t="shared" si="2"/>
        <v>53.35</v>
      </c>
      <c r="L36" s="92">
        <f t="shared" si="10"/>
        <v>59.5</v>
      </c>
      <c r="M36" s="92">
        <f t="shared" si="11"/>
        <v>54.5</v>
      </c>
      <c r="N36" s="92">
        <f t="shared" si="12"/>
        <v>53.5</v>
      </c>
      <c r="Q36" s="44">
        <f t="shared" si="13"/>
        <v>0.34999999999999432</v>
      </c>
      <c r="R36" s="114">
        <f t="shared" si="14"/>
        <v>5.9171597633135131E-3</v>
      </c>
    </row>
    <row r="37" spans="1:32">
      <c r="A37" s="38" t="s">
        <v>128</v>
      </c>
      <c r="B37" s="3" t="s">
        <v>129</v>
      </c>
      <c r="C37" s="3">
        <v>6</v>
      </c>
      <c r="D37" s="2">
        <v>0.7</v>
      </c>
      <c r="E37" s="46">
        <v>62.7</v>
      </c>
      <c r="F37" s="17">
        <v>49.5</v>
      </c>
      <c r="G37" s="4" t="s">
        <v>10536</v>
      </c>
      <c r="H37" s="17">
        <f t="shared" si="0"/>
        <v>67.850000000000009</v>
      </c>
      <c r="I37" s="17">
        <f t="shared" si="1"/>
        <v>62.300000000000004</v>
      </c>
      <c r="J37" s="18">
        <f t="shared" si="2"/>
        <v>61.2</v>
      </c>
      <c r="L37" s="92">
        <f t="shared" si="10"/>
        <v>67.95</v>
      </c>
      <c r="M37" s="92">
        <f t="shared" si="11"/>
        <v>62.5</v>
      </c>
      <c r="N37" s="92">
        <f t="shared" si="12"/>
        <v>61.5</v>
      </c>
      <c r="Q37" s="44">
        <f t="shared" si="13"/>
        <v>9.9999999999994316E-2</v>
      </c>
      <c r="R37" s="114">
        <f t="shared" si="14"/>
        <v>1.4738393515106015E-3</v>
      </c>
    </row>
    <row r="38" spans="1:32">
      <c r="A38" s="38" t="s">
        <v>133</v>
      </c>
      <c r="B38" s="3" t="s">
        <v>134</v>
      </c>
      <c r="C38" s="3">
        <v>6</v>
      </c>
      <c r="D38" s="2">
        <v>0.7</v>
      </c>
      <c r="E38" s="46">
        <v>48</v>
      </c>
      <c r="F38" s="17">
        <v>32.5</v>
      </c>
      <c r="G38" s="4" t="s">
        <v>10536</v>
      </c>
      <c r="H38" s="17">
        <f t="shared" si="0"/>
        <v>45.800000000000004</v>
      </c>
      <c r="I38" s="17">
        <f t="shared" si="1"/>
        <v>42.050000000000004</v>
      </c>
      <c r="J38" s="18">
        <f t="shared" si="2"/>
        <v>41.300000000000004</v>
      </c>
      <c r="L38" s="92">
        <f t="shared" si="10"/>
        <v>45.95</v>
      </c>
      <c r="M38" s="92">
        <f t="shared" si="11"/>
        <v>42.5</v>
      </c>
      <c r="N38" s="92">
        <f t="shared" si="12"/>
        <v>41.5</v>
      </c>
      <c r="Q38" s="44">
        <f t="shared" si="13"/>
        <v>0.14999999999999858</v>
      </c>
      <c r="R38" s="114">
        <f t="shared" si="14"/>
        <v>3.2751091703056455E-3</v>
      </c>
    </row>
    <row r="39" spans="1:32">
      <c r="A39" s="38" t="s">
        <v>136</v>
      </c>
      <c r="B39" s="3" t="s">
        <v>137</v>
      </c>
      <c r="C39" s="3">
        <v>3</v>
      </c>
      <c r="D39" s="2">
        <v>0.7</v>
      </c>
      <c r="E39" s="46">
        <v>40</v>
      </c>
      <c r="F39" s="17">
        <v>30</v>
      </c>
      <c r="G39" s="4" t="s">
        <v>10536</v>
      </c>
      <c r="H39" s="17">
        <f t="shared" si="0"/>
        <v>42.050000000000004</v>
      </c>
      <c r="I39" s="17">
        <f t="shared" si="1"/>
        <v>38.6</v>
      </c>
      <c r="J39" s="18">
        <f t="shared" si="2"/>
        <v>37.9</v>
      </c>
      <c r="L39" s="92">
        <f t="shared" si="10"/>
        <v>42.5</v>
      </c>
      <c r="M39" s="92">
        <f t="shared" si="11"/>
        <v>38.950000000000003</v>
      </c>
      <c r="N39" s="92">
        <f t="shared" si="12"/>
        <v>37.950000000000003</v>
      </c>
      <c r="Q39" s="44">
        <f t="shared" si="13"/>
        <v>0.44999999999999574</v>
      </c>
      <c r="R39" s="114">
        <f t="shared" si="14"/>
        <v>1.0701545778834618E-2</v>
      </c>
    </row>
    <row r="40" spans="1:32" s="2" customFormat="1">
      <c r="A40" s="38" t="s">
        <v>154</v>
      </c>
      <c r="B40" s="3" t="s">
        <v>152</v>
      </c>
      <c r="C40" s="3">
        <v>12</v>
      </c>
      <c r="D40" s="2">
        <v>1</v>
      </c>
      <c r="E40" s="46">
        <v>40</v>
      </c>
      <c r="F40" s="17">
        <v>7.35</v>
      </c>
      <c r="G40" s="4" t="s">
        <v>10532</v>
      </c>
      <c r="H40" s="17">
        <f t="shared" si="0"/>
        <v>15.950000000000001</v>
      </c>
      <c r="I40" s="17">
        <f t="shared" si="1"/>
        <v>14.65</v>
      </c>
      <c r="J40" s="18">
        <f t="shared" si="2"/>
        <v>14.350000000000001</v>
      </c>
      <c r="L40" s="92">
        <f t="shared" si="10"/>
        <v>15.95</v>
      </c>
      <c r="M40" s="92">
        <f t="shared" si="11"/>
        <v>14.95</v>
      </c>
      <c r="N40" s="92">
        <f t="shared" si="12"/>
        <v>14.5</v>
      </c>
      <c r="O40"/>
      <c r="P40"/>
      <c r="Q40" s="44">
        <f t="shared" si="13"/>
        <v>0</v>
      </c>
      <c r="R40" s="114">
        <f t="shared" si="14"/>
        <v>0</v>
      </c>
      <c r="S40"/>
      <c r="T40"/>
      <c r="U40"/>
      <c r="V40"/>
      <c r="W40"/>
      <c r="X40"/>
      <c r="Y40"/>
      <c r="Z40"/>
      <c r="AA40"/>
      <c r="AB40"/>
      <c r="AC40"/>
      <c r="AD40"/>
      <c r="AE40"/>
      <c r="AF40"/>
    </row>
    <row r="41" spans="1:32" s="2" customFormat="1">
      <c r="A41" s="38" t="s">
        <v>166</v>
      </c>
      <c r="B41" s="3" t="s">
        <v>164</v>
      </c>
      <c r="C41" s="3">
        <v>12</v>
      </c>
      <c r="D41" s="2">
        <v>1</v>
      </c>
      <c r="E41" s="46">
        <v>40</v>
      </c>
      <c r="F41" s="17">
        <v>7.95</v>
      </c>
      <c r="G41" s="4" t="s">
        <v>10532</v>
      </c>
      <c r="H41" s="17">
        <f t="shared" si="0"/>
        <v>16.650000000000002</v>
      </c>
      <c r="I41" s="17">
        <f t="shared" si="1"/>
        <v>15.3</v>
      </c>
      <c r="J41" s="18">
        <f t="shared" si="2"/>
        <v>15.05</v>
      </c>
      <c r="L41" s="92">
        <f t="shared" si="10"/>
        <v>16.95</v>
      </c>
      <c r="M41" s="92">
        <f t="shared" si="11"/>
        <v>15.5</v>
      </c>
      <c r="N41" s="92">
        <f t="shared" si="12"/>
        <v>15.5</v>
      </c>
      <c r="O41"/>
      <c r="P41"/>
      <c r="Q41" s="44">
        <f t="shared" si="13"/>
        <v>0.29999999999999716</v>
      </c>
      <c r="R41" s="114">
        <f t="shared" si="14"/>
        <v>1.8018018018017844E-2</v>
      </c>
      <c r="S41"/>
      <c r="T41"/>
      <c r="U41"/>
      <c r="V41"/>
      <c r="W41"/>
      <c r="X41"/>
      <c r="Y41"/>
      <c r="Z41"/>
      <c r="AA41"/>
      <c r="AB41"/>
      <c r="AC41"/>
      <c r="AD41"/>
      <c r="AE41"/>
      <c r="AF41"/>
    </row>
    <row r="42" spans="1:32" s="2" customFormat="1">
      <c r="A42" s="38" t="s">
        <v>174</v>
      </c>
      <c r="B42" s="3" t="s">
        <v>172</v>
      </c>
      <c r="C42" s="3">
        <v>12</v>
      </c>
      <c r="D42" s="2">
        <v>1</v>
      </c>
      <c r="E42" s="46">
        <v>38</v>
      </c>
      <c r="F42" s="17">
        <v>8.1</v>
      </c>
      <c r="G42" s="4" t="s">
        <v>10532</v>
      </c>
      <c r="H42" s="17">
        <f t="shared" si="0"/>
        <v>16.600000000000001</v>
      </c>
      <c r="I42" s="17">
        <f t="shared" si="1"/>
        <v>15.25</v>
      </c>
      <c r="J42" s="18">
        <f t="shared" si="2"/>
        <v>14.950000000000001</v>
      </c>
      <c r="L42" s="92">
        <f t="shared" si="10"/>
        <v>16.95</v>
      </c>
      <c r="M42" s="92">
        <f t="shared" si="11"/>
        <v>15.5</v>
      </c>
      <c r="N42" s="92">
        <f t="shared" si="12"/>
        <v>14.95</v>
      </c>
      <c r="O42"/>
      <c r="P42"/>
      <c r="Q42" s="44">
        <f t="shared" si="13"/>
        <v>0.34999999999999787</v>
      </c>
      <c r="R42" s="114">
        <f t="shared" si="14"/>
        <v>2.108433734939746E-2</v>
      </c>
      <c r="S42"/>
      <c r="T42"/>
      <c r="U42"/>
      <c r="V42"/>
      <c r="W42"/>
      <c r="X42"/>
      <c r="Y42"/>
      <c r="Z42"/>
      <c r="AA42"/>
      <c r="AB42"/>
      <c r="AC42"/>
      <c r="AD42"/>
      <c r="AE42"/>
      <c r="AF42"/>
    </row>
    <row r="43" spans="1:32" s="2" customFormat="1">
      <c r="A43" s="38" t="s">
        <v>184</v>
      </c>
      <c r="B43" s="3" t="s">
        <v>182</v>
      </c>
      <c r="C43" s="3">
        <v>12</v>
      </c>
      <c r="D43" s="2">
        <v>1</v>
      </c>
      <c r="E43" s="46">
        <v>38</v>
      </c>
      <c r="F43" s="17">
        <v>7.75</v>
      </c>
      <c r="G43" s="4" t="s">
        <v>10532</v>
      </c>
      <c r="H43" s="17">
        <f t="shared" si="0"/>
        <v>16.150000000000002</v>
      </c>
      <c r="I43" s="17">
        <f t="shared" si="1"/>
        <v>14.850000000000001</v>
      </c>
      <c r="J43" s="18">
        <f t="shared" si="2"/>
        <v>14.600000000000001</v>
      </c>
      <c r="L43" s="92">
        <f t="shared" si="10"/>
        <v>16.5</v>
      </c>
      <c r="M43" s="92">
        <f t="shared" si="11"/>
        <v>14.95</v>
      </c>
      <c r="N43" s="92">
        <f t="shared" si="12"/>
        <v>14.95</v>
      </c>
      <c r="O43"/>
      <c r="P43"/>
      <c r="Q43" s="44">
        <f t="shared" si="13"/>
        <v>0.34999999999999787</v>
      </c>
      <c r="R43" s="114">
        <f t="shared" si="14"/>
        <v>2.1671826625386862E-2</v>
      </c>
      <c r="S43"/>
      <c r="T43"/>
      <c r="U43"/>
      <c r="V43"/>
      <c r="W43"/>
      <c r="X43"/>
      <c r="Y43"/>
      <c r="Z43"/>
      <c r="AA43"/>
      <c r="AB43"/>
      <c r="AC43"/>
      <c r="AD43"/>
      <c r="AE43"/>
      <c r="AF43"/>
    </row>
    <row r="44" spans="1:32" s="2" customFormat="1">
      <c r="A44" s="38" t="s">
        <v>189</v>
      </c>
      <c r="B44" s="3" t="s">
        <v>187</v>
      </c>
      <c r="C44" s="3">
        <v>12</v>
      </c>
      <c r="D44" s="2">
        <v>1</v>
      </c>
      <c r="E44" s="46">
        <v>38</v>
      </c>
      <c r="F44" s="17">
        <v>7.55</v>
      </c>
      <c r="G44" s="4" t="s">
        <v>10532</v>
      </c>
      <c r="H44" s="17">
        <f t="shared" si="0"/>
        <v>15.950000000000001</v>
      </c>
      <c r="I44" s="17">
        <f t="shared" si="1"/>
        <v>14.600000000000001</v>
      </c>
      <c r="J44" s="18">
        <f t="shared" si="2"/>
        <v>14.350000000000001</v>
      </c>
      <c r="L44" s="92">
        <f t="shared" ref="L44:L56" si="15">IF(AND(H44-INT(H44)&gt;=0,H44-INT(H44)&lt;0.5),INT(H44)+0.5,IF(AND(H44-INT(H44)&gt;=0.5,H44-INT(H44)&lt;1),INT(H44)+0.95,H44))</f>
        <v>15.95</v>
      </c>
      <c r="M44" s="92">
        <f t="shared" ref="M44:M56" si="16">IF(AND(I44-INT(I44)&gt;=0,I44-INT(I44)&lt;0.5),INT(I44)+0.5,IF(AND(I44-INT(I44)&gt;=0.5,I44-INT(I44)&lt;1),INT(I44)+0.95,I44))</f>
        <v>14.95</v>
      </c>
      <c r="N44" s="92">
        <f t="shared" ref="N44:N56" si="17">IF(AND(J44-INT(J44)&gt;=0,J44-INT(J44)&lt;0.5),INT(J44)+0.5,IF(AND(J44-INT(J44)&gt;=0.5,J44-INT(J44)&lt;1),INT(J44)+0.95,J44))</f>
        <v>14.5</v>
      </c>
      <c r="O44"/>
      <c r="P44"/>
      <c r="Q44" s="44">
        <f t="shared" ref="Q44:Q56" si="18">L44-H44</f>
        <v>0</v>
      </c>
      <c r="R44" s="114">
        <f t="shared" ref="R44:R56" si="19">Q44/H44</f>
        <v>0</v>
      </c>
      <c r="S44"/>
      <c r="T44"/>
      <c r="U44"/>
      <c r="V44"/>
      <c r="W44"/>
      <c r="X44"/>
      <c r="Y44"/>
      <c r="Z44"/>
      <c r="AA44"/>
      <c r="AB44"/>
      <c r="AC44"/>
      <c r="AD44"/>
      <c r="AE44"/>
      <c r="AF44"/>
    </row>
    <row r="45" spans="1:32" s="2" customFormat="1">
      <c r="A45" s="38" t="s">
        <v>219</v>
      </c>
      <c r="B45" s="3" t="s">
        <v>220</v>
      </c>
      <c r="C45" s="3">
        <v>6</v>
      </c>
      <c r="D45" s="2">
        <v>0.7</v>
      </c>
      <c r="E45" s="46">
        <v>40</v>
      </c>
      <c r="F45" s="17">
        <v>15.95</v>
      </c>
      <c r="G45" s="4" t="s">
        <v>10535</v>
      </c>
      <c r="H45" s="17">
        <f t="shared" si="0"/>
        <v>24.900000000000002</v>
      </c>
      <c r="I45" s="17">
        <f t="shared" si="1"/>
        <v>22.85</v>
      </c>
      <c r="J45" s="18">
        <f t="shared" si="2"/>
        <v>22.450000000000003</v>
      </c>
      <c r="L45" s="92">
        <f t="shared" si="15"/>
        <v>24.95</v>
      </c>
      <c r="M45" s="92">
        <f t="shared" si="16"/>
        <v>22.95</v>
      </c>
      <c r="N45" s="92">
        <f t="shared" si="17"/>
        <v>22.5</v>
      </c>
      <c r="O45"/>
      <c r="P45"/>
      <c r="Q45" s="44">
        <f t="shared" si="18"/>
        <v>4.9999999999997158E-2</v>
      </c>
      <c r="R45" s="114">
        <f t="shared" si="19"/>
        <v>2.008032128513942E-3</v>
      </c>
      <c r="S45"/>
      <c r="T45"/>
      <c r="U45"/>
      <c r="V45"/>
      <c r="W45"/>
      <c r="X45"/>
      <c r="Y45"/>
      <c r="Z45"/>
      <c r="AA45"/>
      <c r="AB45"/>
      <c r="AC45"/>
      <c r="AD45"/>
      <c r="AE45"/>
      <c r="AF45"/>
    </row>
    <row r="46" spans="1:32" s="2" customFormat="1">
      <c r="A46" s="38" t="s">
        <v>222</v>
      </c>
      <c r="B46" s="3" t="s">
        <v>223</v>
      </c>
      <c r="C46" s="3">
        <v>6</v>
      </c>
      <c r="D46" s="2">
        <v>0.7</v>
      </c>
      <c r="E46" s="46">
        <v>40</v>
      </c>
      <c r="F46" s="17">
        <v>86.9</v>
      </c>
      <c r="G46" s="4" t="s">
        <v>10535</v>
      </c>
      <c r="H46" s="17">
        <f t="shared" si="0"/>
        <v>111.45</v>
      </c>
      <c r="I46" s="17">
        <f t="shared" si="1"/>
        <v>102.35000000000001</v>
      </c>
      <c r="J46" s="18">
        <f t="shared" si="2"/>
        <v>100.5</v>
      </c>
      <c r="L46" s="92">
        <f t="shared" si="15"/>
        <v>111.5</v>
      </c>
      <c r="M46" s="92">
        <f t="shared" si="16"/>
        <v>102.5</v>
      </c>
      <c r="N46" s="92">
        <f t="shared" si="17"/>
        <v>100.95</v>
      </c>
      <c r="O46"/>
      <c r="P46"/>
      <c r="Q46" s="44">
        <f t="shared" si="18"/>
        <v>4.9999999999997158E-2</v>
      </c>
      <c r="R46" s="114">
        <f t="shared" si="19"/>
        <v>4.4863167339611627E-4</v>
      </c>
      <c r="S46"/>
      <c r="T46"/>
      <c r="U46"/>
      <c r="V46"/>
      <c r="W46"/>
      <c r="X46"/>
      <c r="Y46"/>
      <c r="Z46"/>
      <c r="AA46"/>
      <c r="AB46"/>
      <c r="AC46"/>
      <c r="AD46"/>
      <c r="AE46"/>
      <c r="AF46"/>
    </row>
    <row r="47" spans="1:32" s="2" customFormat="1">
      <c r="A47" s="38" t="s">
        <v>225</v>
      </c>
      <c r="B47" s="3" t="s">
        <v>226</v>
      </c>
      <c r="C47" s="3">
        <v>6</v>
      </c>
      <c r="D47" s="2">
        <v>0.7</v>
      </c>
      <c r="E47" s="46">
        <v>40</v>
      </c>
      <c r="F47" s="17">
        <v>9.3000000000000007</v>
      </c>
      <c r="G47" s="4" t="s">
        <v>10535</v>
      </c>
      <c r="H47" s="17">
        <f t="shared" si="0"/>
        <v>16.8</v>
      </c>
      <c r="I47" s="17">
        <f t="shared" si="1"/>
        <v>15.4</v>
      </c>
      <c r="J47" s="18">
        <f t="shared" si="2"/>
        <v>15.15</v>
      </c>
      <c r="L47" s="92">
        <f t="shared" si="15"/>
        <v>16.95</v>
      </c>
      <c r="M47" s="92">
        <f t="shared" si="16"/>
        <v>15.5</v>
      </c>
      <c r="N47" s="92">
        <f t="shared" si="17"/>
        <v>15.5</v>
      </c>
      <c r="O47"/>
      <c r="P47"/>
      <c r="Q47" s="44">
        <f t="shared" si="18"/>
        <v>0.14999999999999858</v>
      </c>
      <c r="R47" s="114">
        <f t="shared" si="19"/>
        <v>8.9285714285713431E-3</v>
      </c>
      <c r="S47"/>
      <c r="T47"/>
      <c r="U47"/>
      <c r="V47"/>
      <c r="W47"/>
      <c r="X47"/>
      <c r="Y47"/>
      <c r="Z47"/>
      <c r="AA47"/>
      <c r="AB47"/>
      <c r="AC47"/>
      <c r="AD47"/>
      <c r="AE47"/>
      <c r="AF47"/>
    </row>
    <row r="48" spans="1:32" s="2" customFormat="1">
      <c r="A48" s="38" t="s">
        <v>228</v>
      </c>
      <c r="B48" s="3" t="s">
        <v>229</v>
      </c>
      <c r="C48" s="3">
        <v>6</v>
      </c>
      <c r="D48" s="2">
        <v>0.7</v>
      </c>
      <c r="E48" s="46">
        <v>40</v>
      </c>
      <c r="F48" s="17">
        <v>6.5</v>
      </c>
      <c r="G48" s="4" t="s">
        <v>10535</v>
      </c>
      <c r="H48" s="17">
        <f t="shared" si="0"/>
        <v>13.4</v>
      </c>
      <c r="I48" s="17">
        <f t="shared" si="1"/>
        <v>12.3</v>
      </c>
      <c r="J48" s="18">
        <f t="shared" si="2"/>
        <v>12.05</v>
      </c>
      <c r="L48" s="92">
        <f t="shared" si="15"/>
        <v>13.5</v>
      </c>
      <c r="M48" s="92">
        <f t="shared" si="16"/>
        <v>12.5</v>
      </c>
      <c r="N48" s="92">
        <f t="shared" si="17"/>
        <v>12.5</v>
      </c>
      <c r="O48"/>
      <c r="P48"/>
      <c r="Q48" s="44">
        <f t="shared" si="18"/>
        <v>9.9999999999999645E-2</v>
      </c>
      <c r="R48" s="114">
        <f t="shared" si="19"/>
        <v>7.4626865671641521E-3</v>
      </c>
      <c r="S48"/>
      <c r="T48"/>
      <c r="U48"/>
      <c r="V48"/>
      <c r="W48"/>
      <c r="X48"/>
      <c r="Y48"/>
      <c r="Z48"/>
      <c r="AA48"/>
      <c r="AB48"/>
      <c r="AC48"/>
      <c r="AD48"/>
      <c r="AE48"/>
      <c r="AF48"/>
    </row>
    <row r="49" spans="1:32" s="2" customFormat="1">
      <c r="A49" s="38" t="s">
        <v>231</v>
      </c>
      <c r="B49" s="3" t="s">
        <v>232</v>
      </c>
      <c r="C49" s="3">
        <v>6</v>
      </c>
      <c r="D49" s="2">
        <v>0.7</v>
      </c>
      <c r="E49" s="46">
        <v>40</v>
      </c>
      <c r="F49" s="17">
        <v>26</v>
      </c>
      <c r="G49" s="4" t="s">
        <v>10535</v>
      </c>
      <c r="H49" s="17">
        <f t="shared" si="0"/>
        <v>37.15</v>
      </c>
      <c r="I49" s="17">
        <f t="shared" si="1"/>
        <v>34.15</v>
      </c>
      <c r="J49" s="18">
        <f t="shared" si="2"/>
        <v>33.5</v>
      </c>
      <c r="L49" s="92">
        <f t="shared" si="15"/>
        <v>37.5</v>
      </c>
      <c r="M49" s="92">
        <f t="shared" si="16"/>
        <v>34.5</v>
      </c>
      <c r="N49" s="92">
        <f t="shared" si="17"/>
        <v>33.950000000000003</v>
      </c>
      <c r="O49"/>
      <c r="P49"/>
      <c r="Q49" s="44">
        <f t="shared" si="18"/>
        <v>0.35000000000000142</v>
      </c>
      <c r="R49" s="114">
        <f t="shared" si="19"/>
        <v>9.4212651413190154E-3</v>
      </c>
      <c r="S49"/>
      <c r="T49"/>
      <c r="U49"/>
      <c r="V49"/>
      <c r="W49"/>
      <c r="X49"/>
      <c r="Y49"/>
      <c r="Z49"/>
      <c r="AA49"/>
      <c r="AB49"/>
      <c r="AC49"/>
      <c r="AD49"/>
      <c r="AE49"/>
      <c r="AF49"/>
    </row>
    <row r="50" spans="1:32" s="2" customFormat="1">
      <c r="A50" s="38" t="s">
        <v>11219</v>
      </c>
      <c r="B50" s="3" t="s">
        <v>11220</v>
      </c>
      <c r="C50" s="3">
        <v>6</v>
      </c>
      <c r="D50" s="2">
        <v>0.7</v>
      </c>
      <c r="E50" s="46">
        <v>43</v>
      </c>
      <c r="F50" s="17">
        <v>34.5</v>
      </c>
      <c r="G50" s="4" t="s">
        <v>10535</v>
      </c>
      <c r="H50" s="17">
        <f t="shared" si="0"/>
        <v>47.800000000000004</v>
      </c>
      <c r="I50" s="17">
        <f t="shared" si="1"/>
        <v>43.900000000000006</v>
      </c>
      <c r="J50" s="18">
        <f t="shared" si="2"/>
        <v>43.1</v>
      </c>
      <c r="L50" s="92">
        <f t="shared" si="15"/>
        <v>47.95</v>
      </c>
      <c r="M50" s="92">
        <f t="shared" si="16"/>
        <v>43.95</v>
      </c>
      <c r="N50" s="92">
        <f t="shared" si="17"/>
        <v>43.5</v>
      </c>
      <c r="O50"/>
      <c r="P50"/>
      <c r="Q50" s="44">
        <f t="shared" si="18"/>
        <v>0.14999999999999858</v>
      </c>
      <c r="R50" s="114">
        <f t="shared" si="19"/>
        <v>3.1380753138075014E-3</v>
      </c>
      <c r="S50"/>
      <c r="T50"/>
      <c r="U50"/>
      <c r="V50"/>
      <c r="W50"/>
      <c r="X50"/>
      <c r="Y50"/>
      <c r="Z50"/>
      <c r="AA50"/>
      <c r="AB50"/>
      <c r="AC50"/>
      <c r="AD50"/>
      <c r="AE50"/>
      <c r="AF50"/>
    </row>
    <row r="51" spans="1:32" s="2" customFormat="1">
      <c r="A51" s="38" t="s">
        <v>10643</v>
      </c>
      <c r="B51" s="3" t="s">
        <v>10644</v>
      </c>
      <c r="C51" s="3">
        <v>6</v>
      </c>
      <c r="D51" s="2">
        <v>0.7</v>
      </c>
      <c r="E51" s="46">
        <v>40</v>
      </c>
      <c r="F51" s="17">
        <v>36.5</v>
      </c>
      <c r="G51" s="4" t="s">
        <v>10535</v>
      </c>
      <c r="H51" s="17">
        <f t="shared" si="0"/>
        <v>50</v>
      </c>
      <c r="I51" s="17">
        <f t="shared" si="1"/>
        <v>45.900000000000006</v>
      </c>
      <c r="J51" s="18">
        <f t="shared" si="2"/>
        <v>45.050000000000004</v>
      </c>
      <c r="L51" s="92">
        <f t="shared" si="15"/>
        <v>50.5</v>
      </c>
      <c r="M51" s="92">
        <f t="shared" si="16"/>
        <v>45.95</v>
      </c>
      <c r="N51" s="92">
        <f t="shared" si="17"/>
        <v>45.5</v>
      </c>
      <c r="O51"/>
      <c r="P51"/>
      <c r="Q51" s="44">
        <f t="shared" si="18"/>
        <v>0.5</v>
      </c>
      <c r="R51" s="114">
        <f t="shared" si="19"/>
        <v>0.01</v>
      </c>
      <c r="S51"/>
      <c r="T51"/>
      <c r="U51"/>
      <c r="V51"/>
      <c r="W51"/>
      <c r="X51"/>
      <c r="Y51"/>
      <c r="Z51"/>
      <c r="AA51"/>
      <c r="AB51"/>
      <c r="AC51"/>
      <c r="AD51"/>
      <c r="AE51"/>
      <c r="AF51"/>
    </row>
    <row r="52" spans="1:32" s="2" customFormat="1">
      <c r="A52" s="38" t="s">
        <v>242</v>
      </c>
      <c r="B52" s="3" t="s">
        <v>243</v>
      </c>
      <c r="C52" s="3">
        <v>6</v>
      </c>
      <c r="D52" s="2">
        <v>0.7</v>
      </c>
      <c r="E52" s="46">
        <v>44.4</v>
      </c>
      <c r="F52" s="17">
        <v>29.75</v>
      </c>
      <c r="G52" s="4" t="s">
        <v>10537</v>
      </c>
      <c r="H52" s="17">
        <f t="shared" si="0"/>
        <v>42.150000000000006</v>
      </c>
      <c r="I52" s="17">
        <f t="shared" si="1"/>
        <v>38.700000000000003</v>
      </c>
      <c r="J52" s="18">
        <f t="shared" si="2"/>
        <v>38</v>
      </c>
      <c r="L52" s="92">
        <f t="shared" si="15"/>
        <v>42.5</v>
      </c>
      <c r="M52" s="92">
        <f t="shared" si="16"/>
        <v>38.950000000000003</v>
      </c>
      <c r="N52" s="92">
        <f t="shared" si="17"/>
        <v>38.5</v>
      </c>
      <c r="O52"/>
      <c r="P52"/>
      <c r="Q52" s="44">
        <f t="shared" si="18"/>
        <v>0.34999999999999432</v>
      </c>
      <c r="R52" s="114">
        <f t="shared" si="19"/>
        <v>8.3036773428231143E-3</v>
      </c>
      <c r="S52"/>
      <c r="T52"/>
      <c r="U52"/>
      <c r="V52"/>
      <c r="W52"/>
      <c r="X52"/>
      <c r="Y52"/>
      <c r="Z52"/>
      <c r="AA52"/>
      <c r="AB52"/>
      <c r="AC52"/>
      <c r="AD52"/>
      <c r="AE52"/>
      <c r="AF52"/>
    </row>
    <row r="53" spans="1:32" s="2" customFormat="1">
      <c r="A53" s="38" t="s">
        <v>10704</v>
      </c>
      <c r="B53" s="3" t="s">
        <v>10705</v>
      </c>
      <c r="C53" s="3">
        <v>6</v>
      </c>
      <c r="D53" s="2">
        <v>0.7</v>
      </c>
      <c r="E53" s="46">
        <v>40</v>
      </c>
      <c r="F53" s="17">
        <v>89</v>
      </c>
      <c r="G53" s="4" t="s">
        <v>10531</v>
      </c>
      <c r="H53" s="17">
        <f t="shared" si="0"/>
        <v>114.05000000000001</v>
      </c>
      <c r="I53" s="17">
        <f t="shared" si="1"/>
        <v>104.7</v>
      </c>
      <c r="J53" s="18">
        <f t="shared" si="2"/>
        <v>102.80000000000001</v>
      </c>
      <c r="L53" s="92">
        <f t="shared" si="15"/>
        <v>114.5</v>
      </c>
      <c r="M53" s="92">
        <f t="shared" si="16"/>
        <v>104.95</v>
      </c>
      <c r="N53" s="92">
        <f t="shared" si="17"/>
        <v>102.95</v>
      </c>
      <c r="O53"/>
      <c r="P53"/>
      <c r="Q53" s="44">
        <f t="shared" si="18"/>
        <v>0.44999999999998863</v>
      </c>
      <c r="R53" s="114">
        <f t="shared" si="19"/>
        <v>3.9456378781235297E-3</v>
      </c>
      <c r="S53"/>
      <c r="T53"/>
      <c r="U53"/>
      <c r="V53"/>
      <c r="W53"/>
      <c r="X53"/>
      <c r="Y53"/>
      <c r="Z53"/>
      <c r="AA53"/>
      <c r="AB53"/>
      <c r="AC53"/>
      <c r="AD53"/>
      <c r="AE53"/>
      <c r="AF53"/>
    </row>
    <row r="54" spans="1:32" s="2" customFormat="1">
      <c r="A54" s="38" t="s">
        <v>10706</v>
      </c>
      <c r="B54" s="3" t="s">
        <v>10707</v>
      </c>
      <c r="C54" s="3">
        <v>6</v>
      </c>
      <c r="D54" s="2">
        <v>0.7</v>
      </c>
      <c r="E54" s="46">
        <v>40</v>
      </c>
      <c r="F54" s="17">
        <v>119</v>
      </c>
      <c r="G54" s="4" t="s">
        <v>10531</v>
      </c>
      <c r="H54" s="17">
        <f t="shared" si="0"/>
        <v>150.65</v>
      </c>
      <c r="I54" s="17">
        <f t="shared" si="1"/>
        <v>138.30000000000001</v>
      </c>
      <c r="J54" s="18">
        <f t="shared" si="2"/>
        <v>135.80000000000001</v>
      </c>
      <c r="L54" s="92">
        <f t="shared" si="15"/>
        <v>150.94999999999999</v>
      </c>
      <c r="M54" s="92">
        <f t="shared" si="16"/>
        <v>138.5</v>
      </c>
      <c r="N54" s="92">
        <f t="shared" si="17"/>
        <v>135.94999999999999</v>
      </c>
      <c r="O54"/>
      <c r="P54"/>
      <c r="Q54" s="44">
        <f t="shared" si="18"/>
        <v>0.29999999999998295</v>
      </c>
      <c r="R54" s="114">
        <f t="shared" si="19"/>
        <v>1.9913707268502021E-3</v>
      </c>
      <c r="S54"/>
      <c r="T54"/>
      <c r="U54"/>
      <c r="V54"/>
      <c r="W54"/>
      <c r="X54"/>
      <c r="Y54"/>
      <c r="Z54"/>
      <c r="AA54"/>
      <c r="AB54"/>
      <c r="AC54"/>
      <c r="AD54"/>
      <c r="AE54"/>
      <c r="AF54"/>
    </row>
    <row r="55" spans="1:32" s="2" customFormat="1">
      <c r="A55" s="38" t="s">
        <v>10838</v>
      </c>
      <c r="B55" s="3" t="s">
        <v>10839</v>
      </c>
      <c r="C55" s="3">
        <v>6</v>
      </c>
      <c r="D55" s="2">
        <v>1.5</v>
      </c>
      <c r="E55" s="46">
        <v>40</v>
      </c>
      <c r="F55" s="17">
        <v>270</v>
      </c>
      <c r="G55" s="4" t="s">
        <v>10531</v>
      </c>
      <c r="H55" s="17">
        <f t="shared" si="0"/>
        <v>338.90000000000003</v>
      </c>
      <c r="I55" s="17">
        <f t="shared" si="1"/>
        <v>311.10000000000002</v>
      </c>
      <c r="J55" s="18">
        <f t="shared" si="2"/>
        <v>305.55</v>
      </c>
      <c r="L55" s="92">
        <f t="shared" si="15"/>
        <v>338.95</v>
      </c>
      <c r="M55" s="92">
        <f t="shared" si="16"/>
        <v>311.5</v>
      </c>
      <c r="N55" s="92">
        <f t="shared" si="17"/>
        <v>305.95</v>
      </c>
      <c r="O55"/>
      <c r="P55"/>
      <c r="Q55" s="44">
        <f t="shared" si="18"/>
        <v>4.9999999999954525E-2</v>
      </c>
      <c r="R55" s="114">
        <f t="shared" si="19"/>
        <v>1.4753614635572298E-4</v>
      </c>
      <c r="S55"/>
      <c r="T55"/>
      <c r="U55"/>
      <c r="V55"/>
      <c r="W55"/>
      <c r="X55"/>
      <c r="Y55"/>
      <c r="Z55"/>
      <c r="AA55"/>
      <c r="AB55"/>
      <c r="AC55"/>
      <c r="AD55"/>
      <c r="AE55"/>
      <c r="AF55"/>
    </row>
    <row r="56" spans="1:32" s="2" customFormat="1">
      <c r="A56" s="38" t="s">
        <v>10708</v>
      </c>
      <c r="B56" s="3" t="s">
        <v>10709</v>
      </c>
      <c r="C56" s="3">
        <v>6</v>
      </c>
      <c r="D56" s="2">
        <v>0.7</v>
      </c>
      <c r="E56" s="46">
        <v>40</v>
      </c>
      <c r="F56" s="17">
        <v>96</v>
      </c>
      <c r="G56" s="4" t="s">
        <v>10531</v>
      </c>
      <c r="H56" s="17">
        <f t="shared" si="0"/>
        <v>122.55000000000001</v>
      </c>
      <c r="I56" s="17">
        <f t="shared" si="1"/>
        <v>112.55000000000001</v>
      </c>
      <c r="J56" s="18">
        <f t="shared" si="2"/>
        <v>110.5</v>
      </c>
      <c r="L56" s="92">
        <f t="shared" si="15"/>
        <v>122.95</v>
      </c>
      <c r="M56" s="92">
        <f t="shared" si="16"/>
        <v>112.95</v>
      </c>
      <c r="N56" s="92">
        <f t="shared" si="17"/>
        <v>110.95</v>
      </c>
      <c r="O56"/>
      <c r="P56"/>
      <c r="Q56" s="44">
        <f t="shared" si="18"/>
        <v>0.39999999999999147</v>
      </c>
      <c r="R56" s="114">
        <f t="shared" si="19"/>
        <v>3.2639738882088245E-3</v>
      </c>
      <c r="S56"/>
      <c r="T56"/>
      <c r="U56"/>
      <c r="V56"/>
      <c r="W56"/>
      <c r="X56"/>
      <c r="Y56"/>
      <c r="Z56"/>
      <c r="AA56"/>
      <c r="AB56"/>
      <c r="AC56"/>
      <c r="AD56"/>
      <c r="AE56"/>
      <c r="AF56"/>
    </row>
    <row r="57" spans="1:32" s="2" customFormat="1">
      <c r="A57" s="38" t="s">
        <v>10840</v>
      </c>
      <c r="B57" s="3" t="s">
        <v>10841</v>
      </c>
      <c r="C57" s="3">
        <v>6</v>
      </c>
      <c r="D57" s="2">
        <v>1.5</v>
      </c>
      <c r="E57" s="46">
        <v>40</v>
      </c>
      <c r="F57" s="17">
        <v>235</v>
      </c>
      <c r="G57" s="4" t="s">
        <v>10531</v>
      </c>
      <c r="H57" s="17">
        <f t="shared" si="0"/>
        <v>296.2</v>
      </c>
      <c r="I57" s="17">
        <f t="shared" si="1"/>
        <v>271.90000000000003</v>
      </c>
      <c r="J57" s="18">
        <f t="shared" si="2"/>
        <v>267.05</v>
      </c>
      <c r="L57" s="92">
        <f t="shared" ref="L57:L66" si="20">IF(AND(H57-INT(H57)&gt;=0,H57-INT(H57)&lt;0.5),INT(H57)+0.5,IF(AND(H57-INT(H57)&gt;=0.5,H57-INT(H57)&lt;1),INT(H57)+0.95,H57))</f>
        <v>296.5</v>
      </c>
      <c r="M57" s="92">
        <f t="shared" ref="M57:M66" si="21">IF(AND(I57-INT(I57)&gt;=0,I57-INT(I57)&lt;0.5),INT(I57)+0.5,IF(AND(I57-INT(I57)&gt;=0.5,I57-INT(I57)&lt;1),INT(I57)+0.95,I57))</f>
        <v>271.95</v>
      </c>
      <c r="N57" s="92">
        <f t="shared" ref="N57:N66" si="22">IF(AND(J57-INT(J57)&gt;=0,J57-INT(J57)&lt;0.5),INT(J57)+0.5,IF(AND(J57-INT(J57)&gt;=0.5,J57-INT(J57)&lt;1),INT(J57)+0.95,J57))</f>
        <v>267.5</v>
      </c>
      <c r="O57"/>
      <c r="P57"/>
      <c r="Q57" s="44">
        <f t="shared" ref="Q57:Q66" si="23">L57-H57</f>
        <v>0.30000000000001137</v>
      </c>
      <c r="R57" s="114">
        <f t="shared" ref="R57:R66" si="24">Q57/H57</f>
        <v>1.0128291694801194E-3</v>
      </c>
      <c r="S57"/>
      <c r="T57"/>
      <c r="U57"/>
      <c r="V57"/>
      <c r="W57"/>
      <c r="X57"/>
      <c r="Y57"/>
      <c r="Z57"/>
      <c r="AA57"/>
      <c r="AB57"/>
      <c r="AC57"/>
      <c r="AD57"/>
      <c r="AE57"/>
      <c r="AF57"/>
    </row>
    <row r="58" spans="1:32" s="2" customFormat="1">
      <c r="A58" s="38" t="s">
        <v>256</v>
      </c>
      <c r="B58" s="3" t="s">
        <v>257</v>
      </c>
      <c r="C58" s="3">
        <v>6</v>
      </c>
      <c r="D58" s="2">
        <v>0.7</v>
      </c>
      <c r="E58" s="46">
        <v>40</v>
      </c>
      <c r="F58" s="17">
        <v>11.75</v>
      </c>
      <c r="G58" s="4" t="s">
        <v>10536</v>
      </c>
      <c r="H58" s="17">
        <f t="shared" si="0"/>
        <v>19.8</v>
      </c>
      <c r="I58" s="17">
        <f t="shared" si="1"/>
        <v>18.150000000000002</v>
      </c>
      <c r="J58" s="18">
        <f t="shared" si="2"/>
        <v>17.850000000000001</v>
      </c>
      <c r="L58" s="92">
        <f t="shared" si="20"/>
        <v>19.95</v>
      </c>
      <c r="M58" s="92">
        <f t="shared" si="21"/>
        <v>18.5</v>
      </c>
      <c r="N58" s="92">
        <f t="shared" si="22"/>
        <v>17.95</v>
      </c>
      <c r="O58"/>
      <c r="P58"/>
      <c r="Q58" s="44">
        <f t="shared" si="23"/>
        <v>0.14999999999999858</v>
      </c>
      <c r="R58" s="114">
        <f t="shared" si="24"/>
        <v>7.575757575757504E-3</v>
      </c>
      <c r="S58"/>
      <c r="T58"/>
      <c r="U58"/>
      <c r="V58"/>
      <c r="W58"/>
      <c r="X58"/>
      <c r="Y58"/>
      <c r="Z58"/>
      <c r="AA58"/>
      <c r="AB58"/>
      <c r="AC58"/>
      <c r="AD58"/>
      <c r="AE58"/>
      <c r="AF58"/>
    </row>
    <row r="59" spans="1:32" s="2" customFormat="1">
      <c r="A59" s="38" t="s">
        <v>259</v>
      </c>
      <c r="B59" s="3" t="s">
        <v>260</v>
      </c>
      <c r="C59" s="3">
        <v>6</v>
      </c>
      <c r="D59" s="2">
        <v>0.7</v>
      </c>
      <c r="E59" s="46">
        <v>40</v>
      </c>
      <c r="F59" s="17">
        <v>13.95</v>
      </c>
      <c r="G59" s="4" t="s">
        <v>10536</v>
      </c>
      <c r="H59" s="17">
        <f t="shared" si="0"/>
        <v>22.450000000000003</v>
      </c>
      <c r="I59" s="17">
        <f t="shared" si="1"/>
        <v>20.650000000000002</v>
      </c>
      <c r="J59" s="18">
        <f t="shared" si="2"/>
        <v>20.25</v>
      </c>
      <c r="L59" s="92">
        <f t="shared" si="20"/>
        <v>22.5</v>
      </c>
      <c r="M59" s="92">
        <f t="shared" si="21"/>
        <v>20.95</v>
      </c>
      <c r="N59" s="92">
        <f t="shared" si="22"/>
        <v>20.5</v>
      </c>
      <c r="O59"/>
      <c r="P59"/>
      <c r="Q59" s="44">
        <f t="shared" si="23"/>
        <v>4.9999999999997158E-2</v>
      </c>
      <c r="R59" s="114">
        <f t="shared" si="24"/>
        <v>2.227171492204773E-3</v>
      </c>
      <c r="S59"/>
      <c r="T59"/>
      <c r="U59"/>
      <c r="V59"/>
      <c r="W59"/>
      <c r="X59"/>
      <c r="Y59"/>
      <c r="Z59"/>
      <c r="AA59"/>
      <c r="AB59"/>
      <c r="AC59"/>
      <c r="AD59"/>
      <c r="AE59"/>
      <c r="AF59"/>
    </row>
    <row r="60" spans="1:32" s="2" customFormat="1">
      <c r="A60" s="38" t="s">
        <v>262</v>
      </c>
      <c r="B60" s="3" t="s">
        <v>263</v>
      </c>
      <c r="C60" s="3">
        <v>6</v>
      </c>
      <c r="D60" s="2">
        <v>0.7</v>
      </c>
      <c r="E60" s="46">
        <v>40</v>
      </c>
      <c r="F60" s="17">
        <v>11.75</v>
      </c>
      <c r="G60" s="4" t="s">
        <v>10536</v>
      </c>
      <c r="H60" s="17">
        <f t="shared" si="0"/>
        <v>19.8</v>
      </c>
      <c r="I60" s="17">
        <f t="shared" si="1"/>
        <v>18.150000000000002</v>
      </c>
      <c r="J60" s="18">
        <f t="shared" si="2"/>
        <v>17.850000000000001</v>
      </c>
      <c r="L60" s="92">
        <f t="shared" si="20"/>
        <v>19.95</v>
      </c>
      <c r="M60" s="92">
        <f t="shared" si="21"/>
        <v>18.5</v>
      </c>
      <c r="N60" s="92">
        <f t="shared" si="22"/>
        <v>17.95</v>
      </c>
      <c r="O60"/>
      <c r="P60"/>
      <c r="Q60" s="44">
        <f t="shared" si="23"/>
        <v>0.14999999999999858</v>
      </c>
      <c r="R60" s="114">
        <f t="shared" si="24"/>
        <v>7.575757575757504E-3</v>
      </c>
      <c r="S60"/>
      <c r="T60"/>
      <c r="U60"/>
      <c r="V60"/>
      <c r="W60"/>
      <c r="X60"/>
      <c r="Y60"/>
      <c r="Z60"/>
      <c r="AA60"/>
      <c r="AB60"/>
      <c r="AC60"/>
      <c r="AD60"/>
      <c r="AE60"/>
      <c r="AF60"/>
    </row>
    <row r="61" spans="1:32" s="2" customFormat="1">
      <c r="A61" s="38" t="s">
        <v>271</v>
      </c>
      <c r="B61" s="3" t="s">
        <v>272</v>
      </c>
      <c r="C61" s="3">
        <v>6</v>
      </c>
      <c r="D61" s="2">
        <v>0.7</v>
      </c>
      <c r="E61" s="46">
        <v>38</v>
      </c>
      <c r="F61" s="17">
        <v>5.75</v>
      </c>
      <c r="G61" s="4" t="s">
        <v>10531</v>
      </c>
      <c r="H61" s="17">
        <f t="shared" si="0"/>
        <v>12.3</v>
      </c>
      <c r="I61" s="17">
        <f t="shared" si="1"/>
        <v>11.3</v>
      </c>
      <c r="J61" s="18">
        <f t="shared" si="2"/>
        <v>11.100000000000001</v>
      </c>
      <c r="L61" s="92">
        <f t="shared" si="20"/>
        <v>12.5</v>
      </c>
      <c r="M61" s="92">
        <f t="shared" si="21"/>
        <v>11.5</v>
      </c>
      <c r="N61" s="92">
        <f t="shared" si="22"/>
        <v>11.5</v>
      </c>
      <c r="O61"/>
      <c r="P61"/>
      <c r="Q61" s="44">
        <f t="shared" si="23"/>
        <v>0.19999999999999929</v>
      </c>
      <c r="R61" s="114">
        <f t="shared" si="24"/>
        <v>1.6260162601625959E-2</v>
      </c>
      <c r="S61"/>
      <c r="T61"/>
      <c r="U61"/>
      <c r="V61"/>
      <c r="W61"/>
      <c r="X61"/>
      <c r="Y61"/>
      <c r="Z61"/>
      <c r="AA61"/>
      <c r="AB61"/>
      <c r="AC61"/>
      <c r="AD61"/>
      <c r="AE61"/>
      <c r="AF61"/>
    </row>
    <row r="62" spans="1:32" s="2" customFormat="1">
      <c r="A62" s="38" t="s">
        <v>274</v>
      </c>
      <c r="B62" s="3" t="s">
        <v>275</v>
      </c>
      <c r="C62" s="3">
        <v>6</v>
      </c>
      <c r="D62" s="2">
        <v>0.7</v>
      </c>
      <c r="E62" s="46">
        <v>38</v>
      </c>
      <c r="F62" s="17">
        <v>5.75</v>
      </c>
      <c r="G62" s="4" t="s">
        <v>10531</v>
      </c>
      <c r="H62" s="17">
        <f t="shared" si="0"/>
        <v>12.3</v>
      </c>
      <c r="I62" s="17">
        <f t="shared" si="1"/>
        <v>11.3</v>
      </c>
      <c r="J62" s="18">
        <f t="shared" si="2"/>
        <v>11.100000000000001</v>
      </c>
      <c r="L62" s="92">
        <f t="shared" si="20"/>
        <v>12.5</v>
      </c>
      <c r="M62" s="92">
        <f t="shared" si="21"/>
        <v>11.5</v>
      </c>
      <c r="N62" s="92">
        <f t="shared" si="22"/>
        <v>11.5</v>
      </c>
      <c r="O62"/>
      <c r="P62"/>
      <c r="Q62" s="44">
        <f t="shared" si="23"/>
        <v>0.19999999999999929</v>
      </c>
      <c r="R62" s="114">
        <f t="shared" si="24"/>
        <v>1.6260162601625959E-2</v>
      </c>
      <c r="S62"/>
      <c r="T62"/>
      <c r="U62"/>
      <c r="V62"/>
      <c r="W62"/>
      <c r="X62"/>
      <c r="Y62"/>
      <c r="Z62"/>
      <c r="AA62"/>
      <c r="AB62"/>
      <c r="AC62"/>
      <c r="AD62"/>
      <c r="AE62"/>
      <c r="AF62"/>
    </row>
    <row r="63" spans="1:32" s="2" customFormat="1">
      <c r="A63" s="38" t="s">
        <v>288</v>
      </c>
      <c r="B63" s="3" t="s">
        <v>289</v>
      </c>
      <c r="C63" s="3">
        <v>6</v>
      </c>
      <c r="D63" s="2">
        <v>0.7</v>
      </c>
      <c r="E63" s="46">
        <v>48.9</v>
      </c>
      <c r="F63" s="17">
        <v>39.950000000000003</v>
      </c>
      <c r="G63" s="4" t="s">
        <v>10536</v>
      </c>
      <c r="H63" s="17">
        <f t="shared" si="0"/>
        <v>55</v>
      </c>
      <c r="I63" s="17">
        <f t="shared" si="1"/>
        <v>50.45</v>
      </c>
      <c r="J63" s="18">
        <f t="shared" si="2"/>
        <v>49.550000000000004</v>
      </c>
      <c r="L63" s="92">
        <f t="shared" si="20"/>
        <v>55.5</v>
      </c>
      <c r="M63" s="92">
        <f t="shared" si="21"/>
        <v>50.5</v>
      </c>
      <c r="N63" s="92">
        <f t="shared" si="22"/>
        <v>49.95</v>
      </c>
      <c r="O63"/>
      <c r="P63"/>
      <c r="Q63" s="44">
        <f t="shared" si="23"/>
        <v>0.5</v>
      </c>
      <c r="R63" s="114">
        <f t="shared" si="24"/>
        <v>9.0909090909090905E-3</v>
      </c>
      <c r="S63"/>
      <c r="T63"/>
      <c r="U63"/>
      <c r="V63"/>
      <c r="W63"/>
      <c r="X63"/>
      <c r="Y63"/>
      <c r="Z63"/>
      <c r="AA63"/>
      <c r="AB63"/>
      <c r="AC63"/>
      <c r="AD63"/>
      <c r="AE63"/>
      <c r="AF63"/>
    </row>
    <row r="64" spans="1:32" s="2" customFormat="1">
      <c r="A64" s="38" t="s">
        <v>294</v>
      </c>
      <c r="B64" s="3" t="s">
        <v>295</v>
      </c>
      <c r="C64" s="3">
        <v>6</v>
      </c>
      <c r="D64" s="2">
        <v>0.5</v>
      </c>
      <c r="E64" s="46">
        <v>50</v>
      </c>
      <c r="F64" s="17">
        <v>74.5</v>
      </c>
      <c r="G64" s="4" t="s">
        <v>10536</v>
      </c>
      <c r="H64" s="17">
        <f t="shared" si="0"/>
        <v>95.95</v>
      </c>
      <c r="I64" s="17">
        <f t="shared" si="1"/>
        <v>88.100000000000009</v>
      </c>
      <c r="J64" s="18">
        <f t="shared" si="2"/>
        <v>86.550000000000011</v>
      </c>
      <c r="L64" s="92">
        <f t="shared" si="20"/>
        <v>95.95</v>
      </c>
      <c r="M64" s="92">
        <f t="shared" si="21"/>
        <v>88.5</v>
      </c>
      <c r="N64" s="92">
        <f t="shared" si="22"/>
        <v>86.95</v>
      </c>
      <c r="O64"/>
      <c r="P64"/>
      <c r="Q64" s="44">
        <f t="shared" si="23"/>
        <v>0</v>
      </c>
      <c r="R64" s="114">
        <f t="shared" si="24"/>
        <v>0</v>
      </c>
      <c r="S64"/>
      <c r="T64"/>
      <c r="U64"/>
      <c r="V64"/>
      <c r="W64"/>
      <c r="X64"/>
      <c r="Y64"/>
      <c r="Z64"/>
      <c r="AA64"/>
      <c r="AB64"/>
      <c r="AC64"/>
      <c r="AD64"/>
      <c r="AE64"/>
      <c r="AF64"/>
    </row>
    <row r="65" spans="1:32" s="2" customFormat="1">
      <c r="A65" s="38" t="s">
        <v>297</v>
      </c>
      <c r="B65" s="3" t="s">
        <v>298</v>
      </c>
      <c r="C65" s="3">
        <v>6</v>
      </c>
      <c r="D65" s="2">
        <v>0.5</v>
      </c>
      <c r="E65" s="46">
        <v>50</v>
      </c>
      <c r="F65" s="17">
        <v>65</v>
      </c>
      <c r="G65" s="4" t="s">
        <v>10536</v>
      </c>
      <c r="H65" s="17">
        <f t="shared" si="0"/>
        <v>84.350000000000009</v>
      </c>
      <c r="I65" s="17">
        <f t="shared" si="1"/>
        <v>77.45</v>
      </c>
      <c r="J65" s="18">
        <f t="shared" si="2"/>
        <v>76.100000000000009</v>
      </c>
      <c r="L65" s="92">
        <f t="shared" si="20"/>
        <v>84.5</v>
      </c>
      <c r="M65" s="92">
        <f t="shared" si="21"/>
        <v>77.5</v>
      </c>
      <c r="N65" s="92">
        <f t="shared" si="22"/>
        <v>76.5</v>
      </c>
      <c r="O65"/>
      <c r="P65"/>
      <c r="Q65" s="44">
        <f t="shared" si="23"/>
        <v>0.14999999999999147</v>
      </c>
      <c r="R65" s="114">
        <f t="shared" si="24"/>
        <v>1.7783046828688969E-3</v>
      </c>
      <c r="S65"/>
      <c r="T65"/>
      <c r="U65"/>
      <c r="V65"/>
      <c r="W65"/>
      <c r="X65"/>
      <c r="Y65"/>
      <c r="Z65"/>
      <c r="AA65"/>
      <c r="AB65"/>
      <c r="AC65"/>
      <c r="AD65"/>
      <c r="AE65"/>
      <c r="AF65"/>
    </row>
    <row r="66" spans="1:32" s="2" customFormat="1">
      <c r="A66" s="38" t="s">
        <v>299</v>
      </c>
      <c r="B66" s="3" t="s">
        <v>300</v>
      </c>
      <c r="C66" s="3">
        <v>6</v>
      </c>
      <c r="D66" s="2">
        <v>0.7</v>
      </c>
      <c r="E66" s="46">
        <v>40</v>
      </c>
      <c r="F66" s="17">
        <v>16.5</v>
      </c>
      <c r="G66" s="4" t="s">
        <v>10541</v>
      </c>
      <c r="H66" s="17">
        <f t="shared" si="0"/>
        <v>25.6</v>
      </c>
      <c r="I66" s="17">
        <f t="shared" si="1"/>
        <v>23.5</v>
      </c>
      <c r="J66" s="18">
        <f t="shared" si="2"/>
        <v>23.05</v>
      </c>
      <c r="L66" s="92">
        <f t="shared" si="20"/>
        <v>25.95</v>
      </c>
      <c r="M66" s="92">
        <f t="shared" si="21"/>
        <v>23.95</v>
      </c>
      <c r="N66" s="92">
        <f t="shared" si="22"/>
        <v>23.5</v>
      </c>
      <c r="O66"/>
      <c r="P66"/>
      <c r="Q66" s="44">
        <f t="shared" si="23"/>
        <v>0.34999999999999787</v>
      </c>
      <c r="R66" s="114">
        <f t="shared" si="24"/>
        <v>1.3671874999999917E-2</v>
      </c>
      <c r="S66"/>
      <c r="T66"/>
      <c r="U66"/>
      <c r="V66"/>
      <c r="W66"/>
      <c r="X66"/>
      <c r="Y66"/>
      <c r="Z66"/>
      <c r="AA66"/>
      <c r="AB66"/>
      <c r="AC66"/>
      <c r="AD66"/>
      <c r="AE66"/>
      <c r="AF66"/>
    </row>
    <row r="67" spans="1:32" s="2" customFormat="1">
      <c r="A67" s="38" t="s">
        <v>302</v>
      </c>
      <c r="B67" s="3" t="s">
        <v>303</v>
      </c>
      <c r="C67" s="3">
        <v>6</v>
      </c>
      <c r="D67" s="2">
        <v>0.5</v>
      </c>
      <c r="E67" s="46">
        <v>46</v>
      </c>
      <c r="F67" s="17">
        <v>40.5</v>
      </c>
      <c r="G67" s="4" t="s">
        <v>10536</v>
      </c>
      <c r="H67" s="17">
        <f t="shared" si="0"/>
        <v>54.25</v>
      </c>
      <c r="I67" s="17">
        <f t="shared" si="1"/>
        <v>49.800000000000004</v>
      </c>
      <c r="J67" s="18">
        <f t="shared" si="2"/>
        <v>48.900000000000006</v>
      </c>
      <c r="L67" s="92">
        <f t="shared" ref="L67:L81" si="25">IF(AND(H67-INT(H67)&gt;=0,H67-INT(H67)&lt;0.5),INT(H67)+0.5,IF(AND(H67-INT(H67)&gt;=0.5,H67-INT(H67)&lt;1),INT(H67)+0.95,H67))</f>
        <v>54.5</v>
      </c>
      <c r="M67" s="92">
        <f t="shared" ref="M67:M81" si="26">IF(AND(I67-INT(I67)&gt;=0,I67-INT(I67)&lt;0.5),INT(I67)+0.5,IF(AND(I67-INT(I67)&gt;=0.5,I67-INT(I67)&lt;1),INT(I67)+0.95,I67))</f>
        <v>49.95</v>
      </c>
      <c r="N67" s="92">
        <f t="shared" ref="N67:N81" si="27">IF(AND(J67-INT(J67)&gt;=0,J67-INT(J67)&lt;0.5),INT(J67)+0.5,IF(AND(J67-INT(J67)&gt;=0.5,J67-INT(J67)&lt;1),INT(J67)+0.95,J67))</f>
        <v>48.95</v>
      </c>
      <c r="O67"/>
      <c r="P67"/>
      <c r="Q67" s="44">
        <f t="shared" ref="Q67:Q81" si="28">L67-H67</f>
        <v>0.25</v>
      </c>
      <c r="R67" s="114">
        <f t="shared" ref="R67:R81" si="29">Q67/H67</f>
        <v>4.608294930875576E-3</v>
      </c>
      <c r="S67"/>
      <c r="T67"/>
      <c r="U67"/>
      <c r="V67"/>
      <c r="W67"/>
      <c r="X67"/>
      <c r="Y67"/>
      <c r="Z67"/>
      <c r="AA67"/>
      <c r="AB67"/>
      <c r="AC67"/>
      <c r="AD67"/>
      <c r="AE67"/>
      <c r="AF67"/>
    </row>
    <row r="68" spans="1:32" s="2" customFormat="1">
      <c r="A68" s="38" t="s">
        <v>305</v>
      </c>
      <c r="B68" s="3" t="s">
        <v>306</v>
      </c>
      <c r="C68" s="3">
        <v>6</v>
      </c>
      <c r="D68" s="2">
        <v>0.5</v>
      </c>
      <c r="E68" s="46">
        <v>40</v>
      </c>
      <c r="F68" s="17">
        <v>16.95</v>
      </c>
      <c r="G68" s="4" t="s">
        <v>10541</v>
      </c>
      <c r="H68" s="17">
        <f t="shared" si="0"/>
        <v>25.1</v>
      </c>
      <c r="I68" s="17">
        <f t="shared" si="1"/>
        <v>23.05</v>
      </c>
      <c r="J68" s="18">
        <f t="shared" si="2"/>
        <v>22.650000000000002</v>
      </c>
      <c r="L68" s="92">
        <f t="shared" si="25"/>
        <v>25.5</v>
      </c>
      <c r="M68" s="92">
        <f t="shared" si="26"/>
        <v>23.5</v>
      </c>
      <c r="N68" s="92">
        <f t="shared" si="27"/>
        <v>22.95</v>
      </c>
      <c r="O68"/>
      <c r="P68"/>
      <c r="Q68" s="44">
        <f t="shared" si="28"/>
        <v>0.39999999999999858</v>
      </c>
      <c r="R68" s="114">
        <f t="shared" si="29"/>
        <v>1.5936254980079625E-2</v>
      </c>
      <c r="S68"/>
      <c r="T68"/>
      <c r="U68"/>
      <c r="V68"/>
      <c r="W68"/>
      <c r="X68"/>
      <c r="Y68"/>
      <c r="Z68"/>
      <c r="AA68"/>
      <c r="AB68"/>
      <c r="AC68"/>
      <c r="AD68"/>
      <c r="AE68"/>
      <c r="AF68"/>
    </row>
    <row r="69" spans="1:32" s="2" customFormat="1">
      <c r="A69" s="38" t="s">
        <v>10842</v>
      </c>
      <c r="B69" s="3" t="s">
        <v>10843</v>
      </c>
      <c r="C69" s="3">
        <v>6</v>
      </c>
      <c r="D69" s="2">
        <v>0.5</v>
      </c>
      <c r="E69" s="46">
        <v>40</v>
      </c>
      <c r="F69" s="17">
        <v>24.25</v>
      </c>
      <c r="G69" s="4" t="s">
        <v>10541</v>
      </c>
      <c r="H69" s="17">
        <f t="shared" si="0"/>
        <v>34.050000000000004</v>
      </c>
      <c r="I69" s="17">
        <f t="shared" si="1"/>
        <v>31.25</v>
      </c>
      <c r="J69" s="18">
        <f t="shared" si="2"/>
        <v>30.700000000000003</v>
      </c>
      <c r="L69" s="92">
        <f t="shared" si="25"/>
        <v>34.5</v>
      </c>
      <c r="M69" s="92">
        <f t="shared" si="26"/>
        <v>31.5</v>
      </c>
      <c r="N69" s="92">
        <f t="shared" si="27"/>
        <v>30.95</v>
      </c>
      <c r="O69"/>
      <c r="P69"/>
      <c r="Q69" s="44">
        <f t="shared" si="28"/>
        <v>0.44999999999999574</v>
      </c>
      <c r="R69" s="114">
        <f t="shared" si="29"/>
        <v>1.3215859030836878E-2</v>
      </c>
      <c r="S69"/>
      <c r="T69"/>
      <c r="U69"/>
      <c r="V69"/>
      <c r="W69"/>
      <c r="X69"/>
      <c r="Y69"/>
      <c r="Z69"/>
      <c r="AA69"/>
      <c r="AB69"/>
      <c r="AC69"/>
      <c r="AD69"/>
      <c r="AE69"/>
      <c r="AF69"/>
    </row>
    <row r="70" spans="1:32" s="2" customFormat="1">
      <c r="A70" s="38" t="s">
        <v>311</v>
      </c>
      <c r="B70" s="3" t="s">
        <v>312</v>
      </c>
      <c r="C70" s="3">
        <v>6</v>
      </c>
      <c r="D70" s="2">
        <v>0.5</v>
      </c>
      <c r="E70" s="46">
        <v>40</v>
      </c>
      <c r="F70" s="17">
        <v>14.85</v>
      </c>
      <c r="G70" s="4" t="s">
        <v>10541</v>
      </c>
      <c r="H70" s="17">
        <f t="shared" si="0"/>
        <v>22.55</v>
      </c>
      <c r="I70" s="17">
        <f t="shared" si="1"/>
        <v>20.700000000000003</v>
      </c>
      <c r="J70" s="18">
        <f t="shared" si="2"/>
        <v>20.350000000000001</v>
      </c>
      <c r="L70" s="92">
        <f t="shared" si="25"/>
        <v>22.95</v>
      </c>
      <c r="M70" s="92">
        <f t="shared" si="26"/>
        <v>20.95</v>
      </c>
      <c r="N70" s="92">
        <f t="shared" si="27"/>
        <v>20.5</v>
      </c>
      <c r="O70"/>
      <c r="P70"/>
      <c r="Q70" s="44">
        <f t="shared" si="28"/>
        <v>0.39999999999999858</v>
      </c>
      <c r="R70" s="114">
        <f t="shared" si="29"/>
        <v>1.7738359201773773E-2</v>
      </c>
      <c r="S70"/>
      <c r="T70"/>
      <c r="U70"/>
      <c r="V70"/>
      <c r="W70"/>
      <c r="X70"/>
      <c r="Y70"/>
      <c r="Z70"/>
      <c r="AA70"/>
      <c r="AB70"/>
      <c r="AC70"/>
      <c r="AD70"/>
      <c r="AE70"/>
      <c r="AF70"/>
    </row>
    <row r="71" spans="1:32" s="2" customFormat="1">
      <c r="A71" s="38" t="s">
        <v>317</v>
      </c>
      <c r="B71" s="3" t="s">
        <v>318</v>
      </c>
      <c r="C71" s="3">
        <v>6</v>
      </c>
      <c r="D71" s="2">
        <v>0.7</v>
      </c>
      <c r="E71" s="46">
        <v>42</v>
      </c>
      <c r="F71" s="17">
        <v>12.75</v>
      </c>
      <c r="G71" s="4" t="s">
        <v>10537</v>
      </c>
      <c r="H71" s="17">
        <f t="shared" si="0"/>
        <v>21.200000000000003</v>
      </c>
      <c r="I71" s="17">
        <f t="shared" si="1"/>
        <v>19.450000000000003</v>
      </c>
      <c r="J71" s="18">
        <f t="shared" si="2"/>
        <v>19.100000000000001</v>
      </c>
      <c r="L71" s="92">
        <f t="shared" si="25"/>
        <v>21.5</v>
      </c>
      <c r="M71" s="92">
        <f t="shared" si="26"/>
        <v>19.5</v>
      </c>
      <c r="N71" s="92">
        <f t="shared" si="27"/>
        <v>19.5</v>
      </c>
      <c r="O71"/>
      <c r="P71"/>
      <c r="Q71" s="44">
        <f t="shared" si="28"/>
        <v>0.29999999999999716</v>
      </c>
      <c r="R71" s="114">
        <f t="shared" si="29"/>
        <v>1.4150943396226278E-2</v>
      </c>
      <c r="S71"/>
      <c r="T71"/>
      <c r="U71"/>
      <c r="V71"/>
      <c r="W71"/>
      <c r="X71"/>
      <c r="Y71"/>
      <c r="Z71"/>
      <c r="AA71"/>
      <c r="AB71"/>
      <c r="AC71"/>
      <c r="AD71"/>
      <c r="AE71"/>
      <c r="AF71"/>
    </row>
    <row r="72" spans="1:32" s="2" customFormat="1">
      <c r="A72" s="38" t="s">
        <v>320</v>
      </c>
      <c r="B72" s="3" t="s">
        <v>321</v>
      </c>
      <c r="C72" s="3">
        <v>6</v>
      </c>
      <c r="D72" s="2">
        <v>0.7</v>
      </c>
      <c r="E72" s="46">
        <v>42</v>
      </c>
      <c r="F72" s="17">
        <v>14</v>
      </c>
      <c r="G72" s="4" t="s">
        <v>10543</v>
      </c>
      <c r="H72" s="17">
        <f t="shared" si="0"/>
        <v>22.700000000000003</v>
      </c>
      <c r="I72" s="17">
        <f t="shared" si="1"/>
        <v>20.85</v>
      </c>
      <c r="J72" s="18">
        <f t="shared" si="2"/>
        <v>20.5</v>
      </c>
      <c r="L72" s="92">
        <f t="shared" si="25"/>
        <v>22.95</v>
      </c>
      <c r="M72" s="92">
        <f t="shared" si="26"/>
        <v>20.95</v>
      </c>
      <c r="N72" s="92">
        <f t="shared" si="27"/>
        <v>20.95</v>
      </c>
      <c r="O72"/>
      <c r="P72"/>
      <c r="Q72" s="44">
        <f t="shared" si="28"/>
        <v>0.24999999999999645</v>
      </c>
      <c r="R72" s="114">
        <f t="shared" si="29"/>
        <v>1.101321585903068E-2</v>
      </c>
      <c r="S72"/>
      <c r="T72"/>
      <c r="U72"/>
      <c r="V72"/>
      <c r="W72"/>
      <c r="X72"/>
      <c r="Y72"/>
      <c r="Z72"/>
      <c r="AA72"/>
      <c r="AB72"/>
      <c r="AC72"/>
      <c r="AD72"/>
      <c r="AE72"/>
      <c r="AF72"/>
    </row>
    <row r="73" spans="1:32" s="2" customFormat="1">
      <c r="A73" s="38" t="s">
        <v>322</v>
      </c>
      <c r="B73" s="3" t="s">
        <v>323</v>
      </c>
      <c r="C73" s="3">
        <v>6</v>
      </c>
      <c r="D73" s="2">
        <v>0.7</v>
      </c>
      <c r="E73" s="46">
        <v>40</v>
      </c>
      <c r="F73" s="17">
        <v>13.75</v>
      </c>
      <c r="G73" s="4" t="s">
        <v>10537</v>
      </c>
      <c r="H73" s="17">
        <f t="shared" si="0"/>
        <v>22.25</v>
      </c>
      <c r="I73" s="17">
        <f t="shared" si="1"/>
        <v>20.400000000000002</v>
      </c>
      <c r="J73" s="18">
        <f t="shared" si="2"/>
        <v>20.05</v>
      </c>
      <c r="L73" s="92">
        <f t="shared" si="25"/>
        <v>22.5</v>
      </c>
      <c r="M73" s="92">
        <f t="shared" si="26"/>
        <v>20.5</v>
      </c>
      <c r="N73" s="92">
        <f t="shared" si="27"/>
        <v>20.5</v>
      </c>
      <c r="O73"/>
      <c r="P73"/>
      <c r="Q73" s="44">
        <f t="shared" si="28"/>
        <v>0.25</v>
      </c>
      <c r="R73" s="114">
        <f t="shared" si="29"/>
        <v>1.1235955056179775E-2</v>
      </c>
      <c r="S73"/>
      <c r="T73"/>
      <c r="U73"/>
      <c r="V73"/>
      <c r="W73"/>
      <c r="X73"/>
      <c r="Y73"/>
      <c r="Z73"/>
      <c r="AA73"/>
      <c r="AB73"/>
      <c r="AC73"/>
      <c r="AD73"/>
      <c r="AE73"/>
      <c r="AF73"/>
    </row>
    <row r="74" spans="1:32" s="2" customFormat="1">
      <c r="A74" s="38" t="s">
        <v>325</v>
      </c>
      <c r="B74" s="3" t="s">
        <v>326</v>
      </c>
      <c r="C74" s="3">
        <v>6</v>
      </c>
      <c r="D74" s="2">
        <v>0.7</v>
      </c>
      <c r="E74" s="46">
        <v>20</v>
      </c>
      <c r="F74" s="17">
        <v>8.99</v>
      </c>
      <c r="G74" s="4" t="s">
        <v>10532</v>
      </c>
      <c r="H74" s="17">
        <f t="shared" si="0"/>
        <v>14.65</v>
      </c>
      <c r="I74" s="17">
        <f t="shared" si="1"/>
        <v>13.450000000000001</v>
      </c>
      <c r="J74" s="18">
        <f t="shared" si="2"/>
        <v>13.200000000000001</v>
      </c>
      <c r="L74" s="92">
        <f t="shared" si="25"/>
        <v>14.95</v>
      </c>
      <c r="M74" s="92">
        <f t="shared" si="26"/>
        <v>13.5</v>
      </c>
      <c r="N74" s="92">
        <f t="shared" si="27"/>
        <v>13.5</v>
      </c>
      <c r="O74"/>
      <c r="P74"/>
      <c r="Q74" s="44">
        <f t="shared" si="28"/>
        <v>0.29999999999999893</v>
      </c>
      <c r="R74" s="114">
        <f t="shared" si="29"/>
        <v>2.047781569965863E-2</v>
      </c>
      <c r="S74"/>
      <c r="T74"/>
      <c r="U74"/>
      <c r="V74"/>
      <c r="W74"/>
      <c r="X74"/>
      <c r="Y74"/>
      <c r="Z74"/>
      <c r="AA74"/>
      <c r="AB74"/>
      <c r="AC74"/>
      <c r="AD74"/>
      <c r="AE74"/>
      <c r="AF74"/>
    </row>
    <row r="75" spans="1:32" s="2" customFormat="1">
      <c r="A75" s="38" t="s">
        <v>331</v>
      </c>
      <c r="B75" s="3" t="s">
        <v>332</v>
      </c>
      <c r="C75" s="3">
        <v>6</v>
      </c>
      <c r="D75" s="2">
        <v>0.7</v>
      </c>
      <c r="E75" s="46">
        <v>16</v>
      </c>
      <c r="F75" s="17">
        <v>8.9499999999999993</v>
      </c>
      <c r="G75" s="4" t="s">
        <v>10532</v>
      </c>
      <c r="H75" s="17">
        <f t="shared" si="0"/>
        <v>14.25</v>
      </c>
      <c r="I75" s="17">
        <f t="shared" si="1"/>
        <v>13.100000000000001</v>
      </c>
      <c r="J75" s="18">
        <f t="shared" si="2"/>
        <v>12.850000000000001</v>
      </c>
      <c r="L75" s="92">
        <f t="shared" si="25"/>
        <v>14.5</v>
      </c>
      <c r="M75" s="92">
        <f t="shared" si="26"/>
        <v>13.5</v>
      </c>
      <c r="N75" s="92">
        <f t="shared" si="27"/>
        <v>12.95</v>
      </c>
      <c r="O75"/>
      <c r="P75"/>
      <c r="Q75" s="44">
        <f t="shared" si="28"/>
        <v>0.25</v>
      </c>
      <c r="R75" s="114">
        <f t="shared" si="29"/>
        <v>1.7543859649122806E-2</v>
      </c>
      <c r="S75"/>
      <c r="T75"/>
      <c r="U75"/>
      <c r="V75"/>
      <c r="W75"/>
      <c r="X75"/>
      <c r="Y75"/>
      <c r="Z75"/>
      <c r="AA75"/>
      <c r="AB75"/>
      <c r="AC75"/>
      <c r="AD75"/>
      <c r="AE75"/>
      <c r="AF75"/>
    </row>
    <row r="76" spans="1:32" s="2" customFormat="1">
      <c r="A76" s="38" t="s">
        <v>334</v>
      </c>
      <c r="B76" s="3" t="s">
        <v>335</v>
      </c>
      <c r="C76" s="3">
        <v>6</v>
      </c>
      <c r="D76" s="2">
        <v>0.7</v>
      </c>
      <c r="E76" s="46">
        <v>40</v>
      </c>
      <c r="F76" s="17">
        <v>22.25</v>
      </c>
      <c r="G76" s="4" t="s">
        <v>10537</v>
      </c>
      <c r="H76" s="17">
        <f t="shared" ref="H76:H139" si="30">IF(B76="","",CEILING((F76+(10.3552*D76*E76)/100+1.5+0.05)*1.22,0.05))</f>
        <v>32.6</v>
      </c>
      <c r="I76" s="17">
        <f t="shared" ref="I76:I139" si="31">IF(B76="","",CEILING((F76+(10.3552*D76*E76)/100+1.5+0.05)*1.12,0.05))</f>
        <v>29.950000000000003</v>
      </c>
      <c r="J76" s="18">
        <f t="shared" ref="J76:J139" si="32">IF(B76="","",CEILING((F76+(10.3552*D76*E76)/100+1.5+0.05)*1.1,0.05))</f>
        <v>29.400000000000002</v>
      </c>
      <c r="L76" s="92">
        <f t="shared" si="25"/>
        <v>32.950000000000003</v>
      </c>
      <c r="M76" s="92">
        <f t="shared" si="26"/>
        <v>29.95</v>
      </c>
      <c r="N76" s="92">
        <f t="shared" si="27"/>
        <v>29.5</v>
      </c>
      <c r="O76"/>
      <c r="P76"/>
      <c r="Q76" s="44">
        <f t="shared" si="28"/>
        <v>0.35000000000000142</v>
      </c>
      <c r="R76" s="114">
        <f t="shared" si="29"/>
        <v>1.0736196319018449E-2</v>
      </c>
      <c r="S76"/>
      <c r="T76"/>
      <c r="U76"/>
      <c r="V76"/>
      <c r="W76"/>
      <c r="X76"/>
      <c r="Y76"/>
      <c r="Z76"/>
      <c r="AA76"/>
      <c r="AB76"/>
      <c r="AC76"/>
      <c r="AD76"/>
      <c r="AE76"/>
      <c r="AF76"/>
    </row>
    <row r="77" spans="1:32" s="2" customFormat="1">
      <c r="A77" s="38" t="s">
        <v>346</v>
      </c>
      <c r="B77" s="3" t="s">
        <v>10873</v>
      </c>
      <c r="C77" s="3">
        <v>4</v>
      </c>
      <c r="D77" s="2">
        <v>0.7</v>
      </c>
      <c r="E77" s="46">
        <v>40</v>
      </c>
      <c r="F77" s="17">
        <v>95</v>
      </c>
      <c r="G77" s="4" t="s">
        <v>10531</v>
      </c>
      <c r="H77" s="17">
        <f t="shared" si="30"/>
        <v>121.35000000000001</v>
      </c>
      <c r="I77" s="17">
        <f t="shared" si="31"/>
        <v>111.4</v>
      </c>
      <c r="J77" s="18">
        <f t="shared" si="32"/>
        <v>109.4</v>
      </c>
      <c r="L77" s="92">
        <f t="shared" si="25"/>
        <v>121.5</v>
      </c>
      <c r="M77" s="92">
        <f t="shared" si="26"/>
        <v>111.5</v>
      </c>
      <c r="N77" s="92">
        <f t="shared" si="27"/>
        <v>109.5</v>
      </c>
      <c r="O77"/>
      <c r="P77"/>
      <c r="Q77" s="44">
        <f t="shared" si="28"/>
        <v>0.14999999999999147</v>
      </c>
      <c r="R77" s="114">
        <f t="shared" si="29"/>
        <v>1.2360939431396083E-3</v>
      </c>
      <c r="S77"/>
      <c r="T77"/>
      <c r="U77"/>
      <c r="V77"/>
      <c r="W77"/>
      <c r="X77"/>
      <c r="Y77"/>
      <c r="Z77"/>
      <c r="AA77"/>
      <c r="AB77"/>
      <c r="AC77"/>
      <c r="AD77"/>
      <c r="AE77"/>
      <c r="AF77"/>
    </row>
    <row r="78" spans="1:32" s="2" customFormat="1">
      <c r="A78" s="38" t="s">
        <v>348</v>
      </c>
      <c r="B78" s="3" t="s">
        <v>349</v>
      </c>
      <c r="C78" s="3">
        <v>4</v>
      </c>
      <c r="D78" s="2">
        <v>0.7</v>
      </c>
      <c r="E78" s="46">
        <v>40</v>
      </c>
      <c r="F78" s="17">
        <v>91.95</v>
      </c>
      <c r="G78" s="4" t="s">
        <v>10531</v>
      </c>
      <c r="H78" s="17">
        <f t="shared" si="30"/>
        <v>117.65</v>
      </c>
      <c r="I78" s="17">
        <f t="shared" si="31"/>
        <v>108</v>
      </c>
      <c r="J78" s="18">
        <f t="shared" si="32"/>
        <v>106.05000000000001</v>
      </c>
      <c r="L78" s="92">
        <f t="shared" si="25"/>
        <v>117.95</v>
      </c>
      <c r="M78" s="92">
        <f t="shared" si="26"/>
        <v>108.5</v>
      </c>
      <c r="N78" s="92">
        <f t="shared" si="27"/>
        <v>106.5</v>
      </c>
      <c r="O78"/>
      <c r="P78"/>
      <c r="Q78" s="44">
        <f t="shared" si="28"/>
        <v>0.29999999999999716</v>
      </c>
      <c r="R78" s="114">
        <f t="shared" si="29"/>
        <v>2.549936251593686E-3</v>
      </c>
      <c r="S78"/>
      <c r="T78"/>
      <c r="U78"/>
      <c r="V78"/>
      <c r="W78"/>
      <c r="X78"/>
      <c r="Y78"/>
      <c r="Z78"/>
      <c r="AA78"/>
      <c r="AB78"/>
      <c r="AC78"/>
      <c r="AD78"/>
      <c r="AE78"/>
      <c r="AF78"/>
    </row>
    <row r="79" spans="1:32" s="2" customFormat="1">
      <c r="A79" s="38" t="s">
        <v>351</v>
      </c>
      <c r="B79" s="3" t="s">
        <v>352</v>
      </c>
      <c r="C79" s="3">
        <v>6</v>
      </c>
      <c r="D79" s="2">
        <v>0.7</v>
      </c>
      <c r="E79" s="46">
        <v>40</v>
      </c>
      <c r="F79" s="17">
        <v>31.95</v>
      </c>
      <c r="G79" s="4" t="s">
        <v>10531</v>
      </c>
      <c r="H79" s="17">
        <f t="shared" si="30"/>
        <v>44.45</v>
      </c>
      <c r="I79" s="17">
        <f t="shared" si="31"/>
        <v>40.800000000000004</v>
      </c>
      <c r="J79" s="18">
        <f t="shared" si="32"/>
        <v>40.050000000000004</v>
      </c>
      <c r="L79" s="92">
        <f t="shared" si="25"/>
        <v>44.5</v>
      </c>
      <c r="M79" s="92">
        <f t="shared" si="26"/>
        <v>40.950000000000003</v>
      </c>
      <c r="N79" s="92">
        <f t="shared" si="27"/>
        <v>40.5</v>
      </c>
      <c r="O79"/>
      <c r="P79"/>
      <c r="Q79" s="44">
        <f t="shared" si="28"/>
        <v>4.9999999999997158E-2</v>
      </c>
      <c r="R79" s="114">
        <f t="shared" si="29"/>
        <v>1.1248593925758639E-3</v>
      </c>
      <c r="S79"/>
      <c r="T79"/>
      <c r="U79"/>
      <c r="V79"/>
      <c r="W79"/>
      <c r="X79"/>
      <c r="Y79"/>
      <c r="Z79"/>
      <c r="AA79"/>
      <c r="AB79"/>
      <c r="AC79"/>
      <c r="AD79"/>
      <c r="AE79"/>
      <c r="AF79"/>
    </row>
    <row r="80" spans="1:32" s="2" customFormat="1">
      <c r="A80" s="38" t="s">
        <v>356</v>
      </c>
      <c r="B80" s="3" t="s">
        <v>357</v>
      </c>
      <c r="C80" s="3">
        <v>6</v>
      </c>
      <c r="D80" s="2">
        <v>0.7</v>
      </c>
      <c r="E80" s="46">
        <v>40</v>
      </c>
      <c r="F80" s="17">
        <v>31.95</v>
      </c>
      <c r="G80" s="4" t="s">
        <v>10531</v>
      </c>
      <c r="H80" s="17">
        <f t="shared" si="30"/>
        <v>44.45</v>
      </c>
      <c r="I80" s="17">
        <f t="shared" si="31"/>
        <v>40.800000000000004</v>
      </c>
      <c r="J80" s="18">
        <f t="shared" si="32"/>
        <v>40.050000000000004</v>
      </c>
      <c r="L80" s="92">
        <f t="shared" si="25"/>
        <v>44.5</v>
      </c>
      <c r="M80" s="92">
        <f t="shared" si="26"/>
        <v>40.950000000000003</v>
      </c>
      <c r="N80" s="92">
        <f t="shared" si="27"/>
        <v>40.5</v>
      </c>
      <c r="O80"/>
      <c r="P80"/>
      <c r="Q80" s="44">
        <f t="shared" si="28"/>
        <v>4.9999999999997158E-2</v>
      </c>
      <c r="R80" s="114">
        <f t="shared" si="29"/>
        <v>1.1248593925758639E-3</v>
      </c>
      <c r="S80"/>
      <c r="T80"/>
      <c r="U80"/>
      <c r="V80"/>
      <c r="W80"/>
      <c r="X80"/>
      <c r="Y80"/>
      <c r="Z80"/>
      <c r="AA80"/>
      <c r="AB80"/>
      <c r="AC80"/>
      <c r="AD80"/>
      <c r="AE80"/>
      <c r="AF80"/>
    </row>
    <row r="81" spans="1:32" s="2" customFormat="1">
      <c r="A81" s="38" t="s">
        <v>359</v>
      </c>
      <c r="B81" s="3" t="s">
        <v>360</v>
      </c>
      <c r="C81" s="3">
        <v>6</v>
      </c>
      <c r="D81" s="2">
        <v>0.7</v>
      </c>
      <c r="E81" s="46">
        <v>40</v>
      </c>
      <c r="F81" s="17">
        <v>36.950000000000003</v>
      </c>
      <c r="G81" s="4" t="s">
        <v>10531</v>
      </c>
      <c r="H81" s="17">
        <f t="shared" si="30"/>
        <v>50.550000000000004</v>
      </c>
      <c r="I81" s="17">
        <f t="shared" si="31"/>
        <v>46.400000000000006</v>
      </c>
      <c r="J81" s="18">
        <f t="shared" si="32"/>
        <v>45.550000000000004</v>
      </c>
      <c r="L81" s="92">
        <f t="shared" si="25"/>
        <v>50.95</v>
      </c>
      <c r="M81" s="92">
        <f t="shared" si="26"/>
        <v>46.5</v>
      </c>
      <c r="N81" s="92">
        <f t="shared" si="27"/>
        <v>45.95</v>
      </c>
      <c r="O81"/>
      <c r="P81"/>
      <c r="Q81" s="44">
        <f t="shared" si="28"/>
        <v>0.39999999999999858</v>
      </c>
      <c r="R81" s="114">
        <f t="shared" si="29"/>
        <v>7.9129574678535822E-3</v>
      </c>
      <c r="S81"/>
      <c r="T81"/>
      <c r="U81"/>
      <c r="V81"/>
      <c r="W81"/>
      <c r="X81"/>
      <c r="Y81"/>
      <c r="Z81"/>
      <c r="AA81"/>
      <c r="AB81"/>
      <c r="AC81"/>
      <c r="AD81"/>
      <c r="AE81"/>
      <c r="AF81"/>
    </row>
    <row r="82" spans="1:32" s="2" customFormat="1">
      <c r="A82" s="38" t="s">
        <v>376</v>
      </c>
      <c r="B82" s="3" t="s">
        <v>377</v>
      </c>
      <c r="C82" s="3">
        <v>96</v>
      </c>
      <c r="D82" s="2">
        <v>0.05</v>
      </c>
      <c r="E82" s="46">
        <v>17</v>
      </c>
      <c r="F82" s="17">
        <v>1.35</v>
      </c>
      <c r="G82" s="4" t="s">
        <v>10545</v>
      </c>
      <c r="H82" s="17">
        <f t="shared" si="30"/>
        <v>3.6500000000000004</v>
      </c>
      <c r="I82" s="17">
        <f t="shared" si="31"/>
        <v>3.35</v>
      </c>
      <c r="J82" s="18">
        <f t="shared" si="32"/>
        <v>3.3000000000000003</v>
      </c>
      <c r="L82" s="92">
        <f t="shared" ref="L82:N84" si="33">IF(AND(H82-INT(H82)&gt;=0,H82-INT(H82)&lt;0.5),INT(H82)+0.5,IF(AND(H82-INT(H82)&gt;=0.5,H82-INT(H82)&lt;1),INT(H82)+0.95,H82))</f>
        <v>3.95</v>
      </c>
      <c r="M82" s="92">
        <f t="shared" si="33"/>
        <v>3.5</v>
      </c>
      <c r="N82" s="92">
        <f t="shared" si="33"/>
        <v>3.5</v>
      </c>
      <c r="O82"/>
      <c r="P82"/>
      <c r="Q82" s="44">
        <f>L82-H82</f>
        <v>0.29999999999999982</v>
      </c>
      <c r="R82" s="114">
        <f>Q82/H82</f>
        <v>8.2191780821917748E-2</v>
      </c>
      <c r="S82"/>
      <c r="T82"/>
      <c r="U82"/>
      <c r="V82"/>
      <c r="W82"/>
      <c r="X82"/>
      <c r="Y82"/>
      <c r="Z82"/>
      <c r="AA82"/>
      <c r="AB82"/>
      <c r="AC82"/>
      <c r="AD82"/>
      <c r="AE82"/>
      <c r="AF82"/>
    </row>
    <row r="83" spans="1:32" s="2" customFormat="1">
      <c r="A83" s="38" t="s">
        <v>10978</v>
      </c>
      <c r="B83" s="3" t="s">
        <v>26559</v>
      </c>
      <c r="C83" s="3">
        <v>6</v>
      </c>
      <c r="D83" s="2">
        <v>1</v>
      </c>
      <c r="E83" s="46">
        <v>17</v>
      </c>
      <c r="F83" s="17">
        <v>7.75</v>
      </c>
      <c r="G83" s="4" t="s">
        <v>10545</v>
      </c>
      <c r="H83" s="17">
        <f t="shared" si="30"/>
        <v>13.5</v>
      </c>
      <c r="I83" s="17">
        <f t="shared" si="31"/>
        <v>12.4</v>
      </c>
      <c r="J83" s="18">
        <f t="shared" si="32"/>
        <v>12.200000000000001</v>
      </c>
      <c r="L83" s="92">
        <f t="shared" si="33"/>
        <v>13.95</v>
      </c>
      <c r="M83" s="92">
        <f t="shared" si="33"/>
        <v>12.5</v>
      </c>
      <c r="N83" s="92">
        <f t="shared" si="33"/>
        <v>12.5</v>
      </c>
      <c r="O83"/>
      <c r="P83"/>
      <c r="Q83" s="44">
        <f>L83-H83</f>
        <v>0.44999999999999929</v>
      </c>
      <c r="R83" s="114">
        <f>Q83/H83</f>
        <v>3.3333333333333277E-2</v>
      </c>
      <c r="S83"/>
      <c r="T83"/>
      <c r="U83"/>
      <c r="V83"/>
      <c r="W83"/>
      <c r="X83"/>
      <c r="Y83"/>
      <c r="Z83"/>
      <c r="AA83"/>
      <c r="AB83"/>
      <c r="AC83"/>
      <c r="AD83"/>
      <c r="AE83"/>
      <c r="AF83"/>
    </row>
    <row r="84" spans="1:32" s="2" customFormat="1">
      <c r="A84" s="38" t="s">
        <v>383</v>
      </c>
      <c r="B84" s="3" t="s">
        <v>384</v>
      </c>
      <c r="C84" s="3">
        <v>6</v>
      </c>
      <c r="D84" s="2">
        <v>0.7</v>
      </c>
      <c r="E84" s="46">
        <v>15.5</v>
      </c>
      <c r="F84" s="17">
        <v>7.95</v>
      </c>
      <c r="G84" s="4" t="s">
        <v>10545</v>
      </c>
      <c r="H84" s="17">
        <f t="shared" si="30"/>
        <v>13</v>
      </c>
      <c r="I84" s="17">
        <f t="shared" si="31"/>
        <v>11.9</v>
      </c>
      <c r="J84" s="18">
        <f t="shared" si="32"/>
        <v>11.700000000000001</v>
      </c>
      <c r="L84" s="92">
        <f t="shared" si="33"/>
        <v>13.5</v>
      </c>
      <c r="M84" s="92">
        <f t="shared" si="33"/>
        <v>11.95</v>
      </c>
      <c r="N84" s="92">
        <f t="shared" si="33"/>
        <v>11.95</v>
      </c>
      <c r="O84"/>
      <c r="P84"/>
      <c r="Q84" s="44">
        <f>L84-H84</f>
        <v>0.5</v>
      </c>
      <c r="R84" s="114">
        <f>Q84/H84</f>
        <v>3.8461538461538464E-2</v>
      </c>
      <c r="S84"/>
      <c r="T84"/>
      <c r="U84"/>
      <c r="V84"/>
      <c r="W84"/>
      <c r="X84"/>
      <c r="Y84"/>
      <c r="Z84"/>
      <c r="AA84"/>
      <c r="AB84"/>
      <c r="AC84"/>
      <c r="AD84"/>
      <c r="AE84"/>
      <c r="AF84"/>
    </row>
    <row r="85" spans="1:32" s="2" customFormat="1">
      <c r="A85" s="38" t="s">
        <v>386</v>
      </c>
      <c r="B85" s="3" t="s">
        <v>387</v>
      </c>
      <c r="C85" s="3">
        <v>6</v>
      </c>
      <c r="D85" s="2">
        <v>0.7</v>
      </c>
      <c r="E85" s="46">
        <v>42</v>
      </c>
      <c r="F85" s="17">
        <v>13.5</v>
      </c>
      <c r="G85" s="4" t="s">
        <v>10537</v>
      </c>
      <c r="H85" s="17">
        <f t="shared" si="30"/>
        <v>22.1</v>
      </c>
      <c r="I85" s="17">
        <f t="shared" si="31"/>
        <v>20.3</v>
      </c>
      <c r="J85" s="18">
        <f t="shared" si="32"/>
        <v>19.950000000000003</v>
      </c>
      <c r="L85" s="92">
        <f t="shared" ref="L85:L99" si="34">IF(AND(H85-INT(H85)&gt;=0,H85-INT(H85)&lt;0.5),INT(H85)+0.5,IF(AND(H85-INT(H85)&gt;=0.5,H85-INT(H85)&lt;1),INT(H85)+0.95,H85))</f>
        <v>22.5</v>
      </c>
      <c r="M85" s="92">
        <f t="shared" ref="M85:M99" si="35">IF(AND(I85-INT(I85)&gt;=0,I85-INT(I85)&lt;0.5),INT(I85)+0.5,IF(AND(I85-INT(I85)&gt;=0.5,I85-INT(I85)&lt;1),INT(I85)+0.95,I85))</f>
        <v>20.5</v>
      </c>
      <c r="N85" s="92">
        <f t="shared" ref="N85:N99" si="36">IF(AND(J85-INT(J85)&gt;=0,J85-INT(J85)&lt;0.5),INT(J85)+0.5,IF(AND(J85-INT(J85)&gt;=0.5,J85-INT(J85)&lt;1),INT(J85)+0.95,J85))</f>
        <v>19.95</v>
      </c>
      <c r="O85"/>
      <c r="P85"/>
      <c r="Q85" s="44">
        <f t="shared" ref="Q85:Q99" si="37">L85-H85</f>
        <v>0.39999999999999858</v>
      </c>
      <c r="R85" s="114">
        <f t="shared" ref="R85:R99" si="38">Q85/H85</f>
        <v>1.8099547511312153E-2</v>
      </c>
      <c r="S85"/>
      <c r="T85"/>
      <c r="U85"/>
      <c r="V85"/>
      <c r="W85"/>
      <c r="X85"/>
      <c r="Y85"/>
      <c r="Z85"/>
      <c r="AA85"/>
      <c r="AB85"/>
      <c r="AC85"/>
      <c r="AD85"/>
      <c r="AE85"/>
      <c r="AF85"/>
    </row>
    <row r="86" spans="1:32" s="2" customFormat="1">
      <c r="A86" s="38" t="s">
        <v>389</v>
      </c>
      <c r="B86" s="3" t="s">
        <v>390</v>
      </c>
      <c r="C86" s="3">
        <v>6</v>
      </c>
      <c r="D86" s="2">
        <v>0.7</v>
      </c>
      <c r="E86" s="46">
        <v>51</v>
      </c>
      <c r="F86" s="17">
        <v>17.75</v>
      </c>
      <c r="G86" s="4" t="s">
        <v>10537</v>
      </c>
      <c r="H86" s="17">
        <f t="shared" si="30"/>
        <v>28.1</v>
      </c>
      <c r="I86" s="17">
        <f t="shared" si="31"/>
        <v>25.8</v>
      </c>
      <c r="J86" s="18">
        <f t="shared" si="32"/>
        <v>25.3</v>
      </c>
      <c r="L86" s="92">
        <f t="shared" si="34"/>
        <v>28.5</v>
      </c>
      <c r="M86" s="92">
        <f t="shared" si="35"/>
        <v>25.95</v>
      </c>
      <c r="N86" s="92">
        <f t="shared" si="36"/>
        <v>25.5</v>
      </c>
      <c r="O86"/>
      <c r="P86"/>
      <c r="Q86" s="44">
        <f t="shared" si="37"/>
        <v>0.39999999999999858</v>
      </c>
      <c r="R86" s="114">
        <f t="shared" si="38"/>
        <v>1.4234875444839807E-2</v>
      </c>
      <c r="S86"/>
      <c r="T86"/>
      <c r="U86"/>
      <c r="V86"/>
      <c r="W86"/>
      <c r="X86"/>
      <c r="Y86"/>
      <c r="Z86"/>
      <c r="AA86"/>
      <c r="AB86"/>
      <c r="AC86"/>
      <c r="AD86"/>
      <c r="AE86"/>
      <c r="AF86"/>
    </row>
    <row r="87" spans="1:32" s="2" customFormat="1">
      <c r="A87" s="38" t="s">
        <v>395</v>
      </c>
      <c r="B87" s="3" t="s">
        <v>11024</v>
      </c>
      <c r="C87" s="3">
        <v>6</v>
      </c>
      <c r="D87" s="2">
        <v>0.7</v>
      </c>
      <c r="E87" s="46">
        <v>61.8</v>
      </c>
      <c r="F87" s="17">
        <v>34.5</v>
      </c>
      <c r="G87" s="4" t="s">
        <v>10536</v>
      </c>
      <c r="H87" s="17">
        <f t="shared" si="30"/>
        <v>49.45</v>
      </c>
      <c r="I87" s="17">
        <f t="shared" si="31"/>
        <v>45.400000000000006</v>
      </c>
      <c r="J87" s="18">
        <f t="shared" si="32"/>
        <v>44.6</v>
      </c>
      <c r="L87" s="92">
        <f t="shared" si="34"/>
        <v>49.5</v>
      </c>
      <c r="M87" s="92">
        <f t="shared" si="35"/>
        <v>45.5</v>
      </c>
      <c r="N87" s="92">
        <f t="shared" si="36"/>
        <v>44.95</v>
      </c>
      <c r="O87"/>
      <c r="P87"/>
      <c r="Q87" s="44">
        <f t="shared" si="37"/>
        <v>4.9999999999997158E-2</v>
      </c>
      <c r="R87" s="114">
        <f t="shared" si="38"/>
        <v>1.0111223458037846E-3</v>
      </c>
      <c r="S87"/>
      <c r="T87"/>
      <c r="U87"/>
      <c r="V87"/>
      <c r="W87"/>
      <c r="X87"/>
      <c r="Y87"/>
      <c r="Z87"/>
      <c r="AA87"/>
      <c r="AB87"/>
      <c r="AC87"/>
      <c r="AD87"/>
      <c r="AE87"/>
      <c r="AF87"/>
    </row>
    <row r="88" spans="1:32" s="2" customFormat="1">
      <c r="A88" s="38" t="s">
        <v>397</v>
      </c>
      <c r="B88" s="3" t="s">
        <v>398</v>
      </c>
      <c r="C88" s="3">
        <v>6</v>
      </c>
      <c r="D88" s="2">
        <v>0.7</v>
      </c>
      <c r="E88" s="46">
        <v>50</v>
      </c>
      <c r="F88" s="17">
        <v>25.5</v>
      </c>
      <c r="G88" s="4" t="s">
        <v>10536</v>
      </c>
      <c r="H88" s="17">
        <f t="shared" si="30"/>
        <v>37.450000000000003</v>
      </c>
      <c r="I88" s="17">
        <f t="shared" si="31"/>
        <v>34.4</v>
      </c>
      <c r="J88" s="18">
        <f t="shared" si="32"/>
        <v>33.75</v>
      </c>
      <c r="L88" s="92">
        <f t="shared" si="34"/>
        <v>37.5</v>
      </c>
      <c r="M88" s="92">
        <f t="shared" si="35"/>
        <v>34.5</v>
      </c>
      <c r="N88" s="92">
        <f t="shared" si="36"/>
        <v>33.950000000000003</v>
      </c>
      <c r="O88"/>
      <c r="P88"/>
      <c r="Q88" s="44">
        <f t="shared" si="37"/>
        <v>4.9999999999997158E-2</v>
      </c>
      <c r="R88" s="114">
        <f t="shared" si="38"/>
        <v>1.335113484646119E-3</v>
      </c>
      <c r="S88"/>
      <c r="T88"/>
      <c r="U88"/>
      <c r="V88"/>
      <c r="W88"/>
      <c r="X88"/>
      <c r="Y88"/>
      <c r="Z88"/>
      <c r="AA88"/>
      <c r="AB88"/>
      <c r="AC88"/>
      <c r="AD88"/>
      <c r="AE88"/>
      <c r="AF88"/>
    </row>
    <row r="89" spans="1:32" s="2" customFormat="1">
      <c r="A89" s="38" t="s">
        <v>400</v>
      </c>
      <c r="B89" s="3" t="s">
        <v>11183</v>
      </c>
      <c r="C89" s="3">
        <v>6</v>
      </c>
      <c r="D89" s="2">
        <v>0.7</v>
      </c>
      <c r="E89" s="46">
        <v>46</v>
      </c>
      <c r="F89" s="17">
        <v>20.5</v>
      </c>
      <c r="G89" s="4" t="s">
        <v>10536</v>
      </c>
      <c r="H89" s="17">
        <f t="shared" si="30"/>
        <v>31</v>
      </c>
      <c r="I89" s="17">
        <f t="shared" si="31"/>
        <v>28.450000000000003</v>
      </c>
      <c r="J89" s="18">
        <f t="shared" si="32"/>
        <v>27.950000000000003</v>
      </c>
      <c r="L89" s="92">
        <f t="shared" si="34"/>
        <v>31.5</v>
      </c>
      <c r="M89" s="92">
        <f t="shared" si="35"/>
        <v>28.5</v>
      </c>
      <c r="N89" s="92">
        <f t="shared" si="36"/>
        <v>27.95</v>
      </c>
      <c r="O89"/>
      <c r="P89"/>
      <c r="Q89" s="44">
        <f t="shared" si="37"/>
        <v>0.5</v>
      </c>
      <c r="R89" s="114">
        <f t="shared" si="38"/>
        <v>1.6129032258064516E-2</v>
      </c>
      <c r="S89"/>
      <c r="T89"/>
      <c r="U89"/>
      <c r="V89"/>
      <c r="W89"/>
      <c r="X89"/>
      <c r="Y89"/>
      <c r="Z89"/>
      <c r="AA89"/>
      <c r="AB89"/>
      <c r="AC89"/>
      <c r="AD89"/>
      <c r="AE89"/>
      <c r="AF89"/>
    </row>
    <row r="90" spans="1:32" s="2" customFormat="1">
      <c r="A90" s="38" t="s">
        <v>11025</v>
      </c>
      <c r="B90" s="3" t="s">
        <v>11026</v>
      </c>
      <c r="C90" s="3">
        <v>6</v>
      </c>
      <c r="D90" s="2">
        <v>0.7</v>
      </c>
      <c r="E90" s="46">
        <v>62.8</v>
      </c>
      <c r="F90" s="17">
        <v>38.5</v>
      </c>
      <c r="G90" s="4" t="s">
        <v>10536</v>
      </c>
      <c r="H90" s="17">
        <f t="shared" si="30"/>
        <v>54.45</v>
      </c>
      <c r="I90" s="17">
        <f t="shared" si="31"/>
        <v>50</v>
      </c>
      <c r="J90" s="18">
        <f t="shared" si="32"/>
        <v>49.1</v>
      </c>
      <c r="L90" s="92">
        <f t="shared" si="34"/>
        <v>54.5</v>
      </c>
      <c r="M90" s="92">
        <f t="shared" si="35"/>
        <v>50.5</v>
      </c>
      <c r="N90" s="92">
        <f t="shared" si="36"/>
        <v>49.5</v>
      </c>
      <c r="O90"/>
      <c r="P90"/>
      <c r="Q90" s="44">
        <f t="shared" si="37"/>
        <v>4.9999999999997158E-2</v>
      </c>
      <c r="R90" s="114">
        <f t="shared" si="38"/>
        <v>9.1827364554632055E-4</v>
      </c>
      <c r="S90"/>
      <c r="T90"/>
      <c r="U90"/>
      <c r="V90"/>
      <c r="W90"/>
      <c r="X90"/>
      <c r="Y90"/>
      <c r="Z90"/>
      <c r="AA90"/>
      <c r="AB90"/>
      <c r="AC90"/>
      <c r="AD90"/>
      <c r="AE90"/>
      <c r="AF90"/>
    </row>
    <row r="91" spans="1:32" s="2" customFormat="1">
      <c r="A91" s="38" t="s">
        <v>404</v>
      </c>
      <c r="B91" s="3" t="s">
        <v>405</v>
      </c>
      <c r="C91" s="3">
        <v>6</v>
      </c>
      <c r="D91" s="2">
        <v>0.7</v>
      </c>
      <c r="E91" s="46">
        <v>40</v>
      </c>
      <c r="F91" s="17">
        <v>20.5</v>
      </c>
      <c r="G91" s="4" t="s">
        <v>10536</v>
      </c>
      <c r="H91" s="17">
        <f t="shared" si="30"/>
        <v>30.450000000000003</v>
      </c>
      <c r="I91" s="17">
        <f t="shared" si="31"/>
        <v>27.950000000000003</v>
      </c>
      <c r="J91" s="18">
        <f t="shared" si="32"/>
        <v>27.450000000000003</v>
      </c>
      <c r="L91" s="92">
        <f t="shared" si="34"/>
        <v>30.5</v>
      </c>
      <c r="M91" s="92">
        <f t="shared" si="35"/>
        <v>27.95</v>
      </c>
      <c r="N91" s="92">
        <f t="shared" si="36"/>
        <v>27.5</v>
      </c>
      <c r="O91"/>
      <c r="P91"/>
      <c r="Q91" s="44">
        <f t="shared" si="37"/>
        <v>4.9999999999997158E-2</v>
      </c>
      <c r="R91" s="114">
        <f t="shared" si="38"/>
        <v>1.642036124794652E-3</v>
      </c>
      <c r="S91"/>
      <c r="T91"/>
      <c r="U91"/>
      <c r="V91"/>
      <c r="W91"/>
      <c r="X91"/>
      <c r="Y91"/>
      <c r="Z91"/>
      <c r="AA91"/>
      <c r="AB91"/>
      <c r="AC91"/>
      <c r="AD91"/>
      <c r="AE91"/>
      <c r="AF91"/>
    </row>
    <row r="92" spans="1:32" s="2" customFormat="1">
      <c r="A92" s="38" t="s">
        <v>410</v>
      </c>
      <c r="B92" s="3" t="s">
        <v>11221</v>
      </c>
      <c r="C92" s="3">
        <v>6</v>
      </c>
      <c r="D92" s="2">
        <v>0.7</v>
      </c>
      <c r="E92" s="46">
        <v>43</v>
      </c>
      <c r="F92" s="17">
        <v>31.75</v>
      </c>
      <c r="G92" s="4" t="s">
        <v>10537</v>
      </c>
      <c r="H92" s="17">
        <f t="shared" si="30"/>
        <v>44.45</v>
      </c>
      <c r="I92" s="17">
        <f t="shared" si="31"/>
        <v>40.800000000000004</v>
      </c>
      <c r="J92" s="18">
        <f t="shared" si="32"/>
        <v>40.1</v>
      </c>
      <c r="L92" s="92">
        <f t="shared" si="34"/>
        <v>44.5</v>
      </c>
      <c r="M92" s="92">
        <f t="shared" si="35"/>
        <v>40.950000000000003</v>
      </c>
      <c r="N92" s="92">
        <f t="shared" si="36"/>
        <v>40.5</v>
      </c>
      <c r="O92"/>
      <c r="P92"/>
      <c r="Q92" s="44">
        <f t="shared" si="37"/>
        <v>4.9999999999997158E-2</v>
      </c>
      <c r="R92" s="114">
        <f t="shared" si="38"/>
        <v>1.1248593925758639E-3</v>
      </c>
      <c r="S92"/>
      <c r="T92"/>
      <c r="U92"/>
      <c r="V92"/>
      <c r="W92"/>
      <c r="X92"/>
      <c r="Y92"/>
      <c r="Z92"/>
      <c r="AA92"/>
      <c r="AB92"/>
      <c r="AC92"/>
      <c r="AD92"/>
      <c r="AE92"/>
      <c r="AF92"/>
    </row>
    <row r="93" spans="1:32" s="2" customFormat="1">
      <c r="A93" s="38" t="s">
        <v>11222</v>
      </c>
      <c r="B93" s="3" t="s">
        <v>416</v>
      </c>
      <c r="C93" s="3">
        <v>6</v>
      </c>
      <c r="D93" s="2">
        <v>0.7</v>
      </c>
      <c r="E93" s="46">
        <v>43</v>
      </c>
      <c r="F93" s="17">
        <v>36.5</v>
      </c>
      <c r="G93" s="4" t="s">
        <v>10537</v>
      </c>
      <c r="H93" s="17">
        <f t="shared" si="30"/>
        <v>50.25</v>
      </c>
      <c r="I93" s="17">
        <f t="shared" si="31"/>
        <v>46.150000000000006</v>
      </c>
      <c r="J93" s="18">
        <f t="shared" si="32"/>
        <v>45.300000000000004</v>
      </c>
      <c r="L93" s="92">
        <f t="shared" si="34"/>
        <v>50.5</v>
      </c>
      <c r="M93" s="92">
        <f t="shared" si="35"/>
        <v>46.5</v>
      </c>
      <c r="N93" s="92">
        <f t="shared" si="36"/>
        <v>45.5</v>
      </c>
      <c r="O93"/>
      <c r="P93"/>
      <c r="Q93" s="44">
        <f t="shared" si="37"/>
        <v>0.25</v>
      </c>
      <c r="R93" s="114">
        <f t="shared" si="38"/>
        <v>4.9751243781094526E-3</v>
      </c>
      <c r="S93"/>
      <c r="T93"/>
      <c r="U93"/>
      <c r="V93"/>
      <c r="W93"/>
      <c r="X93"/>
      <c r="Y93"/>
      <c r="Z93"/>
      <c r="AA93"/>
      <c r="AB93"/>
      <c r="AC93"/>
      <c r="AD93"/>
      <c r="AE93"/>
      <c r="AF93"/>
    </row>
    <row r="94" spans="1:32" s="2" customFormat="1">
      <c r="A94" s="38" t="s">
        <v>417</v>
      </c>
      <c r="B94" s="3" t="s">
        <v>418</v>
      </c>
      <c r="C94" s="3">
        <v>6</v>
      </c>
      <c r="D94" s="2">
        <v>0.7</v>
      </c>
      <c r="E94" s="46">
        <v>43</v>
      </c>
      <c r="F94" s="17">
        <v>38.5</v>
      </c>
      <c r="G94" s="4" t="s">
        <v>10537</v>
      </c>
      <c r="H94" s="17">
        <f t="shared" si="30"/>
        <v>52.7</v>
      </c>
      <c r="I94" s="17">
        <f t="shared" si="31"/>
        <v>48.35</v>
      </c>
      <c r="J94" s="18">
        <f t="shared" si="32"/>
        <v>47.5</v>
      </c>
      <c r="L94" s="92">
        <f t="shared" si="34"/>
        <v>52.95</v>
      </c>
      <c r="M94" s="92">
        <f t="shared" si="35"/>
        <v>48.5</v>
      </c>
      <c r="N94" s="92">
        <f t="shared" si="36"/>
        <v>47.95</v>
      </c>
      <c r="O94"/>
      <c r="P94"/>
      <c r="Q94" s="44">
        <f t="shared" si="37"/>
        <v>0.25</v>
      </c>
      <c r="R94" s="114">
        <f t="shared" si="38"/>
        <v>4.7438330170777986E-3</v>
      </c>
      <c r="S94"/>
      <c r="T94"/>
      <c r="U94"/>
      <c r="V94"/>
      <c r="W94"/>
      <c r="X94"/>
      <c r="Y94"/>
      <c r="Z94"/>
      <c r="AA94"/>
      <c r="AB94"/>
      <c r="AC94"/>
      <c r="AD94"/>
      <c r="AE94"/>
      <c r="AF94"/>
    </row>
    <row r="95" spans="1:32" s="2" customFormat="1">
      <c r="A95" s="38" t="s">
        <v>412</v>
      </c>
      <c r="B95" s="3" t="s">
        <v>11223</v>
      </c>
      <c r="C95" s="3">
        <v>6</v>
      </c>
      <c r="D95" s="2">
        <v>0.7</v>
      </c>
      <c r="E95" s="46">
        <v>43</v>
      </c>
      <c r="F95" s="17">
        <v>30.5</v>
      </c>
      <c r="G95" s="4" t="s">
        <v>10533</v>
      </c>
      <c r="H95" s="17">
        <f t="shared" si="30"/>
        <v>42.95</v>
      </c>
      <c r="I95" s="17">
        <f t="shared" si="31"/>
        <v>39.400000000000006</v>
      </c>
      <c r="J95" s="18">
        <f t="shared" si="32"/>
        <v>38.700000000000003</v>
      </c>
      <c r="L95" s="92">
        <f t="shared" si="34"/>
        <v>42.95</v>
      </c>
      <c r="M95" s="92">
        <f t="shared" si="35"/>
        <v>39.5</v>
      </c>
      <c r="N95" s="92">
        <f t="shared" si="36"/>
        <v>38.950000000000003</v>
      </c>
      <c r="O95"/>
      <c r="P95"/>
      <c r="Q95" s="44">
        <f t="shared" si="37"/>
        <v>0</v>
      </c>
      <c r="R95" s="114">
        <f t="shared" si="38"/>
        <v>0</v>
      </c>
      <c r="S95"/>
      <c r="T95"/>
      <c r="U95"/>
      <c r="V95"/>
      <c r="W95"/>
      <c r="X95"/>
      <c r="Y95"/>
      <c r="Z95"/>
      <c r="AA95"/>
      <c r="AB95"/>
      <c r="AC95"/>
      <c r="AD95"/>
      <c r="AE95"/>
      <c r="AF95"/>
    </row>
    <row r="96" spans="1:32" s="2" customFormat="1">
      <c r="A96" s="38" t="s">
        <v>429</v>
      </c>
      <c r="B96" s="3" t="s">
        <v>430</v>
      </c>
      <c r="C96" s="3">
        <v>6</v>
      </c>
      <c r="D96" s="2">
        <v>0.7</v>
      </c>
      <c r="E96" s="46">
        <v>40</v>
      </c>
      <c r="F96" s="17">
        <v>17.25</v>
      </c>
      <c r="G96" s="4" t="s">
        <v>10536</v>
      </c>
      <c r="H96" s="17">
        <f t="shared" si="30"/>
        <v>26.5</v>
      </c>
      <c r="I96" s="17">
        <f t="shared" si="31"/>
        <v>24.35</v>
      </c>
      <c r="J96" s="18">
        <f t="shared" si="32"/>
        <v>23.900000000000002</v>
      </c>
      <c r="L96" s="92">
        <f t="shared" si="34"/>
        <v>26.95</v>
      </c>
      <c r="M96" s="92">
        <f t="shared" si="35"/>
        <v>24.5</v>
      </c>
      <c r="N96" s="92">
        <f t="shared" si="36"/>
        <v>23.95</v>
      </c>
      <c r="O96"/>
      <c r="P96"/>
      <c r="Q96" s="44">
        <f t="shared" si="37"/>
        <v>0.44999999999999929</v>
      </c>
      <c r="R96" s="114">
        <f t="shared" si="38"/>
        <v>1.698113207547167E-2</v>
      </c>
      <c r="S96"/>
      <c r="T96"/>
      <c r="U96"/>
      <c r="V96"/>
      <c r="W96"/>
      <c r="X96"/>
      <c r="Y96"/>
      <c r="Z96"/>
      <c r="AA96"/>
      <c r="AB96"/>
      <c r="AC96"/>
      <c r="AD96"/>
      <c r="AE96"/>
      <c r="AF96"/>
    </row>
    <row r="97" spans="1:32" s="2" customFormat="1">
      <c r="A97" s="38" t="s">
        <v>11184</v>
      </c>
      <c r="B97" s="3" t="s">
        <v>11185</v>
      </c>
      <c r="C97" s="3">
        <v>6</v>
      </c>
      <c r="D97" s="2">
        <v>0.7</v>
      </c>
      <c r="E97" s="46">
        <v>46</v>
      </c>
      <c r="F97" s="17">
        <v>35</v>
      </c>
      <c r="G97" s="4" t="s">
        <v>10536</v>
      </c>
      <c r="H97" s="17">
        <f t="shared" si="30"/>
        <v>48.7</v>
      </c>
      <c r="I97" s="17">
        <f t="shared" si="31"/>
        <v>44.7</v>
      </c>
      <c r="J97" s="18">
        <f t="shared" si="32"/>
        <v>43.900000000000006</v>
      </c>
      <c r="L97" s="92">
        <f t="shared" si="34"/>
        <v>48.95</v>
      </c>
      <c r="M97" s="92">
        <f t="shared" si="35"/>
        <v>44.95</v>
      </c>
      <c r="N97" s="92">
        <f t="shared" si="36"/>
        <v>43.95</v>
      </c>
      <c r="O97"/>
      <c r="P97"/>
      <c r="Q97" s="44">
        <f t="shared" si="37"/>
        <v>0.25</v>
      </c>
      <c r="R97" s="114">
        <f t="shared" si="38"/>
        <v>5.1334702258726897E-3</v>
      </c>
      <c r="S97"/>
      <c r="T97"/>
      <c r="U97"/>
      <c r="V97"/>
      <c r="W97"/>
      <c r="X97"/>
      <c r="Y97"/>
      <c r="Z97"/>
      <c r="AA97"/>
      <c r="AB97"/>
      <c r="AC97"/>
      <c r="AD97"/>
      <c r="AE97"/>
      <c r="AF97"/>
    </row>
    <row r="98" spans="1:32" s="2" customFormat="1">
      <c r="A98" s="38" t="s">
        <v>432</v>
      </c>
      <c r="B98" s="3" t="s">
        <v>433</v>
      </c>
      <c r="C98" s="3">
        <v>6</v>
      </c>
      <c r="D98" s="2">
        <v>0.7</v>
      </c>
      <c r="E98" s="46">
        <v>40</v>
      </c>
      <c r="F98" s="17">
        <v>11.35</v>
      </c>
      <c r="G98" s="4" t="s">
        <v>10548</v>
      </c>
      <c r="H98" s="17">
        <f t="shared" si="30"/>
        <v>19.3</v>
      </c>
      <c r="I98" s="17">
        <f t="shared" si="31"/>
        <v>17.7</v>
      </c>
      <c r="J98" s="18">
        <f t="shared" si="32"/>
        <v>17.400000000000002</v>
      </c>
      <c r="L98" s="92">
        <f t="shared" si="34"/>
        <v>19.5</v>
      </c>
      <c r="M98" s="92">
        <f t="shared" si="35"/>
        <v>17.95</v>
      </c>
      <c r="N98" s="92">
        <f t="shared" si="36"/>
        <v>17.5</v>
      </c>
      <c r="O98"/>
      <c r="P98"/>
      <c r="Q98" s="44">
        <f t="shared" si="37"/>
        <v>0.19999999999999929</v>
      </c>
      <c r="R98" s="114">
        <f t="shared" si="38"/>
        <v>1.0362694300518097E-2</v>
      </c>
      <c r="S98"/>
      <c r="T98"/>
      <c r="U98"/>
      <c r="V98"/>
      <c r="W98"/>
      <c r="X98"/>
      <c r="Y98"/>
      <c r="Z98"/>
      <c r="AA98"/>
      <c r="AB98"/>
      <c r="AC98"/>
      <c r="AD98"/>
      <c r="AE98"/>
      <c r="AF98"/>
    </row>
    <row r="99" spans="1:32" s="2" customFormat="1">
      <c r="A99" s="38" t="s">
        <v>435</v>
      </c>
      <c r="B99" s="3" t="s">
        <v>436</v>
      </c>
      <c r="C99" s="3">
        <v>6</v>
      </c>
      <c r="D99" s="2">
        <v>0.7</v>
      </c>
      <c r="E99" s="46">
        <v>40</v>
      </c>
      <c r="F99" s="17">
        <v>14.95</v>
      </c>
      <c r="G99" s="4" t="s">
        <v>10548</v>
      </c>
      <c r="H99" s="17">
        <f t="shared" si="30"/>
        <v>23.700000000000003</v>
      </c>
      <c r="I99" s="17">
        <f t="shared" si="31"/>
        <v>21.75</v>
      </c>
      <c r="J99" s="18">
        <f t="shared" si="32"/>
        <v>21.35</v>
      </c>
      <c r="L99" s="92">
        <f t="shared" si="34"/>
        <v>23.95</v>
      </c>
      <c r="M99" s="92">
        <f t="shared" si="35"/>
        <v>21.95</v>
      </c>
      <c r="N99" s="92">
        <f t="shared" si="36"/>
        <v>21.5</v>
      </c>
      <c r="O99"/>
      <c r="P99"/>
      <c r="Q99" s="44">
        <f t="shared" si="37"/>
        <v>0.24999999999999645</v>
      </c>
      <c r="R99" s="114">
        <f t="shared" si="38"/>
        <v>1.0548523206750903E-2</v>
      </c>
      <c r="S99"/>
      <c r="T99"/>
      <c r="U99"/>
      <c r="V99"/>
      <c r="W99"/>
      <c r="X99"/>
      <c r="Y99"/>
      <c r="Z99"/>
      <c r="AA99"/>
      <c r="AB99"/>
      <c r="AC99"/>
      <c r="AD99"/>
      <c r="AE99"/>
      <c r="AF99"/>
    </row>
    <row r="100" spans="1:32" s="2" customFormat="1">
      <c r="A100" s="38" t="s">
        <v>441</v>
      </c>
      <c r="B100" s="3" t="s">
        <v>442</v>
      </c>
      <c r="C100" s="3">
        <v>6</v>
      </c>
      <c r="D100" s="2">
        <v>0.7</v>
      </c>
      <c r="E100" s="46">
        <v>43.3</v>
      </c>
      <c r="F100" s="17">
        <v>42.5</v>
      </c>
      <c r="G100" s="4" t="s">
        <v>10549</v>
      </c>
      <c r="H100" s="17">
        <f t="shared" si="30"/>
        <v>57.6</v>
      </c>
      <c r="I100" s="17">
        <f t="shared" si="31"/>
        <v>52.900000000000006</v>
      </c>
      <c r="J100" s="18">
        <f t="shared" si="32"/>
        <v>51.95</v>
      </c>
      <c r="L100" s="92">
        <f>IF(AND(H100-INT(H100)&gt;=0,H100-INT(H100)&lt;0.5),INT(H100)+0.5,IF(AND(H100-INT(H100)&gt;=0.5,H100-INT(H100)&lt;1),INT(H100)+0.95,H100))</f>
        <v>57.95</v>
      </c>
      <c r="M100" s="92">
        <f>IF(AND(I100-INT(I100)&gt;=0,I100-INT(I100)&lt;0.5),INT(I100)+0.5,IF(AND(I100-INT(I100)&gt;=0.5,I100-INT(I100)&lt;1),INT(I100)+0.95,I100))</f>
        <v>52.95</v>
      </c>
      <c r="N100" s="92">
        <f>IF(AND(J100-INT(J100)&gt;=0,J100-INT(J100)&lt;0.5),INT(J100)+0.5,IF(AND(J100-INT(J100)&gt;=0.5,J100-INT(J100)&lt;1),INT(J100)+0.95,J100))</f>
        <v>51.95</v>
      </c>
      <c r="O100"/>
      <c r="P100"/>
      <c r="Q100" s="44">
        <f>L100-H100</f>
        <v>0.35000000000000142</v>
      </c>
      <c r="R100" s="114">
        <f>Q100/H100</f>
        <v>6.0763888888889133E-3</v>
      </c>
      <c r="S100"/>
      <c r="T100"/>
      <c r="U100"/>
      <c r="V100"/>
      <c r="W100"/>
      <c r="X100"/>
      <c r="Y100"/>
      <c r="Z100"/>
      <c r="AA100"/>
      <c r="AB100"/>
      <c r="AC100"/>
      <c r="AD100"/>
      <c r="AE100"/>
      <c r="AF100"/>
    </row>
    <row r="101" spans="1:32" s="2" customFormat="1">
      <c r="A101" s="38" t="s">
        <v>10645</v>
      </c>
      <c r="B101" s="3" t="s">
        <v>10646</v>
      </c>
      <c r="C101" s="3">
        <v>6</v>
      </c>
      <c r="D101" s="2">
        <v>0.7</v>
      </c>
      <c r="E101" s="46">
        <v>40</v>
      </c>
      <c r="F101" s="17">
        <v>36.5</v>
      </c>
      <c r="G101" s="4" t="s">
        <v>10535</v>
      </c>
      <c r="H101" s="17">
        <f t="shared" si="30"/>
        <v>50</v>
      </c>
      <c r="I101" s="17">
        <f t="shared" si="31"/>
        <v>45.900000000000006</v>
      </c>
      <c r="J101" s="18">
        <f t="shared" si="32"/>
        <v>45.050000000000004</v>
      </c>
      <c r="L101" s="92">
        <f t="shared" ref="L101:L110" si="39">IF(AND(H101-INT(H101)&gt;=0,H101-INT(H101)&lt;0.5),INT(H101)+0.5,IF(AND(H101-INT(H101)&gt;=0.5,H101-INT(H101)&lt;1),INT(H101)+0.95,H101))</f>
        <v>50.5</v>
      </c>
      <c r="M101" s="92">
        <f t="shared" ref="M101:M110" si="40">IF(AND(I101-INT(I101)&gt;=0,I101-INT(I101)&lt;0.5),INT(I101)+0.5,IF(AND(I101-INT(I101)&gt;=0.5,I101-INT(I101)&lt;1),INT(I101)+0.95,I101))</f>
        <v>45.95</v>
      </c>
      <c r="N101" s="92">
        <f t="shared" ref="N101:N110" si="41">IF(AND(J101-INT(J101)&gt;=0,J101-INT(J101)&lt;0.5),INT(J101)+0.5,IF(AND(J101-INT(J101)&gt;=0.5,J101-INT(J101)&lt;1),INT(J101)+0.95,J101))</f>
        <v>45.5</v>
      </c>
      <c r="O101"/>
      <c r="P101"/>
      <c r="Q101" s="44">
        <f t="shared" ref="Q101:Q110" si="42">L101-H101</f>
        <v>0.5</v>
      </c>
      <c r="R101" s="114">
        <f t="shared" ref="R101:R110" si="43">Q101/H101</f>
        <v>0.01</v>
      </c>
      <c r="S101"/>
      <c r="T101"/>
      <c r="U101"/>
      <c r="V101"/>
      <c r="W101"/>
      <c r="X101"/>
      <c r="Y101"/>
      <c r="Z101"/>
      <c r="AA101"/>
      <c r="AB101"/>
      <c r="AC101"/>
      <c r="AD101"/>
      <c r="AE101"/>
      <c r="AF101"/>
    </row>
    <row r="102" spans="1:32" s="2" customFormat="1">
      <c r="A102" s="38" t="s">
        <v>450</v>
      </c>
      <c r="B102" s="3" t="s">
        <v>451</v>
      </c>
      <c r="C102" s="3">
        <v>6</v>
      </c>
      <c r="D102" s="2">
        <v>0.7</v>
      </c>
      <c r="E102" s="46">
        <v>40</v>
      </c>
      <c r="F102" s="17">
        <v>11.25</v>
      </c>
      <c r="G102" s="4" t="s">
        <v>10535</v>
      </c>
      <c r="H102" s="17">
        <f t="shared" si="30"/>
        <v>19.200000000000003</v>
      </c>
      <c r="I102" s="17">
        <f t="shared" si="31"/>
        <v>17.600000000000001</v>
      </c>
      <c r="J102" s="18">
        <f t="shared" si="32"/>
        <v>17.3</v>
      </c>
      <c r="L102" s="92">
        <f t="shared" si="39"/>
        <v>19.5</v>
      </c>
      <c r="M102" s="92">
        <f t="shared" si="40"/>
        <v>17.95</v>
      </c>
      <c r="N102" s="92">
        <f t="shared" si="41"/>
        <v>17.5</v>
      </c>
      <c r="O102"/>
      <c r="P102"/>
      <c r="Q102" s="44">
        <f t="shared" si="42"/>
        <v>0.29999999999999716</v>
      </c>
      <c r="R102" s="114">
        <f t="shared" si="43"/>
        <v>1.5624999999999849E-2</v>
      </c>
      <c r="S102"/>
      <c r="T102"/>
      <c r="U102"/>
      <c r="V102"/>
      <c r="W102"/>
      <c r="X102"/>
      <c r="Y102"/>
      <c r="Z102"/>
      <c r="AA102"/>
      <c r="AB102"/>
      <c r="AC102"/>
      <c r="AD102"/>
      <c r="AE102"/>
      <c r="AF102"/>
    </row>
    <row r="103" spans="1:32" s="2" customFormat="1">
      <c r="A103" s="38" t="s">
        <v>462</v>
      </c>
      <c r="B103" s="3" t="s">
        <v>463</v>
      </c>
      <c r="C103" s="3">
        <v>6</v>
      </c>
      <c r="D103" s="2">
        <v>0.7</v>
      </c>
      <c r="E103" s="46">
        <v>40</v>
      </c>
      <c r="F103" s="17">
        <v>12.5</v>
      </c>
      <c r="G103" s="4" t="s">
        <v>10535</v>
      </c>
      <c r="H103" s="17">
        <f t="shared" si="30"/>
        <v>20.700000000000003</v>
      </c>
      <c r="I103" s="17">
        <f t="shared" si="31"/>
        <v>19</v>
      </c>
      <c r="J103" s="18">
        <f t="shared" si="32"/>
        <v>18.650000000000002</v>
      </c>
      <c r="L103" s="92">
        <f t="shared" si="39"/>
        <v>20.95</v>
      </c>
      <c r="M103" s="92">
        <f t="shared" si="40"/>
        <v>19.5</v>
      </c>
      <c r="N103" s="92">
        <f t="shared" si="41"/>
        <v>18.95</v>
      </c>
      <c r="O103"/>
      <c r="P103"/>
      <c r="Q103" s="44">
        <f t="shared" si="42"/>
        <v>0.24999999999999645</v>
      </c>
      <c r="R103" s="114">
        <f t="shared" si="43"/>
        <v>1.2077294685990165E-2</v>
      </c>
      <c r="S103"/>
      <c r="T103"/>
      <c r="U103"/>
      <c r="V103"/>
      <c r="W103"/>
      <c r="X103"/>
      <c r="Y103"/>
      <c r="Z103"/>
      <c r="AA103"/>
      <c r="AB103"/>
      <c r="AC103"/>
      <c r="AD103"/>
      <c r="AE103"/>
      <c r="AF103"/>
    </row>
    <row r="104" spans="1:32" s="2" customFormat="1">
      <c r="A104" s="38" t="s">
        <v>11027</v>
      </c>
      <c r="B104" s="3" t="s">
        <v>11028</v>
      </c>
      <c r="C104" s="3">
        <v>6</v>
      </c>
      <c r="D104" s="2">
        <v>0.7</v>
      </c>
      <c r="E104" s="46">
        <v>37.5</v>
      </c>
      <c r="F104" s="17">
        <v>7.25</v>
      </c>
      <c r="G104" s="4" t="s">
        <v>10551</v>
      </c>
      <c r="H104" s="17">
        <f t="shared" si="30"/>
        <v>14.100000000000001</v>
      </c>
      <c r="I104" s="17">
        <f t="shared" si="31"/>
        <v>12.950000000000001</v>
      </c>
      <c r="J104" s="18">
        <f t="shared" si="32"/>
        <v>12.700000000000001</v>
      </c>
      <c r="L104" s="92">
        <f t="shared" si="39"/>
        <v>14.5</v>
      </c>
      <c r="M104" s="92">
        <f t="shared" si="40"/>
        <v>12.95</v>
      </c>
      <c r="N104" s="92">
        <f t="shared" si="41"/>
        <v>12.95</v>
      </c>
      <c r="O104"/>
      <c r="P104"/>
      <c r="Q104" s="44">
        <f t="shared" si="42"/>
        <v>0.39999999999999858</v>
      </c>
      <c r="R104" s="114">
        <f t="shared" si="43"/>
        <v>2.836879432624103E-2</v>
      </c>
      <c r="S104"/>
      <c r="T104"/>
      <c r="U104"/>
      <c r="V104"/>
      <c r="W104"/>
      <c r="X104"/>
      <c r="Y104"/>
      <c r="Z104"/>
      <c r="AA104"/>
      <c r="AB104"/>
      <c r="AC104"/>
      <c r="AD104"/>
      <c r="AE104"/>
      <c r="AF104"/>
    </row>
    <row r="105" spans="1:32" s="2" customFormat="1">
      <c r="A105" s="38" t="s">
        <v>11224</v>
      </c>
      <c r="B105" s="3" t="s">
        <v>11225</v>
      </c>
      <c r="C105" s="3">
        <v>6</v>
      </c>
      <c r="D105" s="2">
        <v>0.7</v>
      </c>
      <c r="E105" s="46">
        <v>43</v>
      </c>
      <c r="F105" s="17">
        <v>22.5</v>
      </c>
      <c r="G105" s="4" t="s">
        <v>10541</v>
      </c>
      <c r="H105" s="17">
        <f t="shared" si="30"/>
        <v>33.15</v>
      </c>
      <c r="I105" s="17">
        <f t="shared" si="31"/>
        <v>30.450000000000003</v>
      </c>
      <c r="J105" s="18">
        <f t="shared" si="32"/>
        <v>29.900000000000002</v>
      </c>
      <c r="L105" s="92">
        <f t="shared" si="39"/>
        <v>33.5</v>
      </c>
      <c r="M105" s="92">
        <f t="shared" si="40"/>
        <v>30.5</v>
      </c>
      <c r="N105" s="92">
        <f t="shared" si="41"/>
        <v>29.95</v>
      </c>
      <c r="O105"/>
      <c r="P105"/>
      <c r="Q105" s="44">
        <f t="shared" si="42"/>
        <v>0.35000000000000142</v>
      </c>
      <c r="R105" s="114">
        <f t="shared" si="43"/>
        <v>1.0558069381598837E-2</v>
      </c>
      <c r="S105"/>
      <c r="T105"/>
      <c r="U105"/>
      <c r="V105"/>
      <c r="W105"/>
      <c r="X105"/>
      <c r="Y105"/>
      <c r="Z105"/>
      <c r="AA105"/>
      <c r="AB105"/>
      <c r="AC105"/>
      <c r="AD105"/>
      <c r="AE105"/>
      <c r="AF105"/>
    </row>
    <row r="106" spans="1:32" s="2" customFormat="1">
      <c r="A106" s="38" t="s">
        <v>501</v>
      </c>
      <c r="B106" s="3" t="s">
        <v>502</v>
      </c>
      <c r="C106" s="3">
        <v>6</v>
      </c>
      <c r="D106" s="2">
        <v>0.7</v>
      </c>
      <c r="E106" s="46">
        <v>43</v>
      </c>
      <c r="F106" s="17">
        <v>46.5</v>
      </c>
      <c r="G106" s="4" t="s">
        <v>10541</v>
      </c>
      <c r="H106" s="17">
        <f t="shared" si="30"/>
        <v>62.45</v>
      </c>
      <c r="I106" s="17">
        <f t="shared" si="31"/>
        <v>57.35</v>
      </c>
      <c r="J106" s="18">
        <f t="shared" si="32"/>
        <v>56.300000000000004</v>
      </c>
      <c r="L106" s="92">
        <f t="shared" si="39"/>
        <v>62.5</v>
      </c>
      <c r="M106" s="92">
        <f t="shared" si="40"/>
        <v>57.5</v>
      </c>
      <c r="N106" s="92">
        <f t="shared" si="41"/>
        <v>56.5</v>
      </c>
      <c r="O106"/>
      <c r="P106"/>
      <c r="Q106" s="44">
        <f t="shared" si="42"/>
        <v>4.9999999999997158E-2</v>
      </c>
      <c r="R106" s="114">
        <f t="shared" si="43"/>
        <v>8.0064051240988235E-4</v>
      </c>
      <c r="S106"/>
      <c r="T106"/>
      <c r="U106"/>
      <c r="V106"/>
      <c r="W106"/>
      <c r="X106"/>
      <c r="Y106"/>
      <c r="Z106"/>
      <c r="AA106"/>
      <c r="AB106"/>
      <c r="AC106"/>
      <c r="AD106"/>
      <c r="AE106"/>
      <c r="AF106"/>
    </row>
    <row r="107" spans="1:32" s="2" customFormat="1">
      <c r="A107" s="38" t="s">
        <v>10895</v>
      </c>
      <c r="B107" s="3" t="s">
        <v>10896</v>
      </c>
      <c r="C107" s="3">
        <v>3</v>
      </c>
      <c r="D107" s="2">
        <v>0.7</v>
      </c>
      <c r="E107" s="46">
        <v>43</v>
      </c>
      <c r="F107" s="17">
        <v>23.5</v>
      </c>
      <c r="G107" s="4" t="s">
        <v>10553</v>
      </c>
      <c r="H107" s="17">
        <f t="shared" si="30"/>
        <v>34.4</v>
      </c>
      <c r="I107" s="17">
        <f t="shared" si="31"/>
        <v>31.55</v>
      </c>
      <c r="J107" s="18">
        <f t="shared" si="32"/>
        <v>31</v>
      </c>
      <c r="L107" s="92">
        <f t="shared" si="39"/>
        <v>34.5</v>
      </c>
      <c r="M107" s="92">
        <f t="shared" si="40"/>
        <v>31.95</v>
      </c>
      <c r="N107" s="92">
        <f t="shared" si="41"/>
        <v>31.5</v>
      </c>
      <c r="O107"/>
      <c r="P107"/>
      <c r="Q107" s="44">
        <f t="shared" si="42"/>
        <v>0.10000000000000142</v>
      </c>
      <c r="R107" s="114">
        <f t="shared" si="43"/>
        <v>2.9069767441860881E-3</v>
      </c>
      <c r="S107"/>
      <c r="T107"/>
      <c r="U107"/>
      <c r="V107"/>
      <c r="W107"/>
      <c r="X107"/>
      <c r="Y107"/>
      <c r="Z107"/>
      <c r="AA107"/>
      <c r="AB107"/>
      <c r="AC107"/>
      <c r="AD107"/>
      <c r="AE107"/>
      <c r="AF107"/>
    </row>
    <row r="108" spans="1:32" s="2" customFormat="1">
      <c r="A108" s="38" t="s">
        <v>526</v>
      </c>
      <c r="B108" s="3" t="s">
        <v>527</v>
      </c>
      <c r="C108" s="3">
        <v>6</v>
      </c>
      <c r="D108" s="2">
        <v>0.7</v>
      </c>
      <c r="E108" s="46">
        <v>43</v>
      </c>
      <c r="F108" s="17">
        <v>22.5</v>
      </c>
      <c r="G108" s="4" t="s">
        <v>10535</v>
      </c>
      <c r="H108" s="17">
        <f t="shared" si="30"/>
        <v>33.15</v>
      </c>
      <c r="I108" s="17">
        <f t="shared" si="31"/>
        <v>30.450000000000003</v>
      </c>
      <c r="J108" s="18">
        <f t="shared" si="32"/>
        <v>29.900000000000002</v>
      </c>
      <c r="L108" s="92">
        <f t="shared" si="39"/>
        <v>33.5</v>
      </c>
      <c r="M108" s="92">
        <f t="shared" si="40"/>
        <v>30.5</v>
      </c>
      <c r="N108" s="92">
        <f t="shared" si="41"/>
        <v>29.95</v>
      </c>
      <c r="O108"/>
      <c r="P108"/>
      <c r="Q108" s="44">
        <f t="shared" si="42"/>
        <v>0.35000000000000142</v>
      </c>
      <c r="R108" s="114">
        <f t="shared" si="43"/>
        <v>1.0558069381598837E-2</v>
      </c>
      <c r="S108"/>
      <c r="T108"/>
      <c r="U108"/>
      <c r="V108"/>
      <c r="W108"/>
      <c r="X108"/>
      <c r="Y108"/>
      <c r="Z108"/>
      <c r="AA108"/>
      <c r="AB108"/>
      <c r="AC108"/>
      <c r="AD108"/>
      <c r="AE108"/>
      <c r="AF108"/>
    </row>
    <row r="109" spans="1:32" s="2" customFormat="1">
      <c r="A109" s="38" t="s">
        <v>11226</v>
      </c>
      <c r="B109" s="3" t="s">
        <v>11227</v>
      </c>
      <c r="C109" s="3">
        <v>6</v>
      </c>
      <c r="D109" s="2">
        <v>0.7</v>
      </c>
      <c r="E109" s="46">
        <v>43</v>
      </c>
      <c r="F109" s="17">
        <v>89.95</v>
      </c>
      <c r="G109" s="4" t="s">
        <v>10535</v>
      </c>
      <c r="H109" s="17">
        <f t="shared" si="30"/>
        <v>115.45</v>
      </c>
      <c r="I109" s="17">
        <f t="shared" si="31"/>
        <v>106</v>
      </c>
      <c r="J109" s="18">
        <f t="shared" si="32"/>
        <v>104.10000000000001</v>
      </c>
      <c r="L109" s="92">
        <f t="shared" si="39"/>
        <v>115.5</v>
      </c>
      <c r="M109" s="92">
        <f t="shared" si="40"/>
        <v>106.5</v>
      </c>
      <c r="N109" s="92">
        <f t="shared" si="41"/>
        <v>104.5</v>
      </c>
      <c r="O109"/>
      <c r="P109"/>
      <c r="Q109" s="44">
        <f t="shared" si="42"/>
        <v>4.9999999999997158E-2</v>
      </c>
      <c r="R109" s="114">
        <f t="shared" si="43"/>
        <v>4.3308791684709534E-4</v>
      </c>
      <c r="S109"/>
      <c r="T109"/>
      <c r="U109"/>
      <c r="V109"/>
      <c r="W109"/>
      <c r="X109"/>
      <c r="Y109"/>
      <c r="Z109"/>
      <c r="AA109"/>
      <c r="AB109"/>
      <c r="AC109"/>
      <c r="AD109"/>
      <c r="AE109"/>
      <c r="AF109"/>
    </row>
    <row r="110" spans="1:32" s="2" customFormat="1">
      <c r="A110" s="38" t="s">
        <v>529</v>
      </c>
      <c r="B110" s="3" t="s">
        <v>11228</v>
      </c>
      <c r="C110" s="3">
        <v>6</v>
      </c>
      <c r="D110" s="2">
        <v>0.7</v>
      </c>
      <c r="E110" s="46">
        <v>43</v>
      </c>
      <c r="F110" s="17">
        <v>17.5</v>
      </c>
      <c r="G110" s="4" t="s">
        <v>10535</v>
      </c>
      <c r="H110" s="17">
        <f t="shared" si="30"/>
        <v>27.05</v>
      </c>
      <c r="I110" s="17">
        <f t="shared" si="31"/>
        <v>24.85</v>
      </c>
      <c r="J110" s="18">
        <f t="shared" si="32"/>
        <v>24.400000000000002</v>
      </c>
      <c r="L110" s="92">
        <f t="shared" si="39"/>
        <v>27.5</v>
      </c>
      <c r="M110" s="92">
        <f t="shared" si="40"/>
        <v>24.95</v>
      </c>
      <c r="N110" s="92">
        <f t="shared" si="41"/>
        <v>24.5</v>
      </c>
      <c r="O110"/>
      <c r="P110"/>
      <c r="Q110" s="44">
        <f t="shared" si="42"/>
        <v>0.44999999999999929</v>
      </c>
      <c r="R110" s="114">
        <f t="shared" si="43"/>
        <v>1.6635859519408477E-2</v>
      </c>
      <c r="S110"/>
      <c r="T110"/>
      <c r="U110"/>
      <c r="V110"/>
      <c r="W110"/>
      <c r="X110"/>
      <c r="Y110"/>
      <c r="Z110"/>
      <c r="AA110"/>
      <c r="AB110"/>
      <c r="AC110"/>
      <c r="AD110"/>
      <c r="AE110"/>
      <c r="AF110"/>
    </row>
    <row r="111" spans="1:32" s="2" customFormat="1">
      <c r="A111" s="38" t="s">
        <v>531</v>
      </c>
      <c r="B111" s="3" t="s">
        <v>532</v>
      </c>
      <c r="C111" s="3">
        <v>6</v>
      </c>
      <c r="D111" s="2">
        <v>0.7</v>
      </c>
      <c r="E111" s="46">
        <v>40</v>
      </c>
      <c r="F111" s="17">
        <v>15.95</v>
      </c>
      <c r="G111" s="4" t="s">
        <v>10535</v>
      </c>
      <c r="H111" s="17">
        <f t="shared" si="30"/>
        <v>24.900000000000002</v>
      </c>
      <c r="I111" s="17">
        <f t="shared" si="31"/>
        <v>22.85</v>
      </c>
      <c r="J111" s="18">
        <f t="shared" si="32"/>
        <v>22.450000000000003</v>
      </c>
      <c r="L111" s="92">
        <f t="shared" ref="L111:L124" si="44">IF(AND(H111-INT(H111)&gt;=0,H111-INT(H111)&lt;0.5),INT(H111)+0.5,IF(AND(H111-INT(H111)&gt;=0.5,H111-INT(H111)&lt;1),INT(H111)+0.95,H111))</f>
        <v>24.95</v>
      </c>
      <c r="M111" s="92">
        <f t="shared" ref="M111:M124" si="45">IF(AND(I111-INT(I111)&gt;=0,I111-INT(I111)&lt;0.5),INT(I111)+0.5,IF(AND(I111-INT(I111)&gt;=0.5,I111-INT(I111)&lt;1),INT(I111)+0.95,I111))</f>
        <v>22.95</v>
      </c>
      <c r="N111" s="92">
        <f t="shared" ref="N111:N124" si="46">IF(AND(J111-INT(J111)&gt;=0,J111-INT(J111)&lt;0.5),INT(J111)+0.5,IF(AND(J111-INT(J111)&gt;=0.5,J111-INT(J111)&lt;1),INT(J111)+0.95,J111))</f>
        <v>22.5</v>
      </c>
      <c r="O111"/>
      <c r="P111"/>
      <c r="Q111" s="44">
        <f t="shared" ref="Q111:Q124" si="47">L111-H111</f>
        <v>4.9999999999997158E-2</v>
      </c>
      <c r="R111" s="114">
        <f t="shared" ref="R111:R124" si="48">Q111/H111</f>
        <v>2.008032128513942E-3</v>
      </c>
      <c r="S111"/>
      <c r="T111"/>
      <c r="U111"/>
      <c r="V111"/>
      <c r="W111"/>
      <c r="X111"/>
      <c r="Y111"/>
      <c r="Z111"/>
      <c r="AA111"/>
      <c r="AB111"/>
      <c r="AC111"/>
      <c r="AD111"/>
      <c r="AE111"/>
      <c r="AF111"/>
    </row>
    <row r="112" spans="1:32" s="2" customFormat="1">
      <c r="A112" s="38" t="s">
        <v>537</v>
      </c>
      <c r="B112" s="3" t="s">
        <v>535</v>
      </c>
      <c r="C112" s="3">
        <v>12</v>
      </c>
      <c r="D112" s="2">
        <v>0.7</v>
      </c>
      <c r="E112" s="46">
        <v>40</v>
      </c>
      <c r="F112" s="17">
        <v>18</v>
      </c>
      <c r="G112" s="4" t="s">
        <v>10550</v>
      </c>
      <c r="H112" s="17">
        <f t="shared" si="30"/>
        <v>27.400000000000002</v>
      </c>
      <c r="I112" s="17">
        <f t="shared" si="31"/>
        <v>25.150000000000002</v>
      </c>
      <c r="J112" s="18">
        <f t="shared" si="32"/>
        <v>24.700000000000003</v>
      </c>
      <c r="L112" s="92">
        <f t="shared" si="44"/>
        <v>27.5</v>
      </c>
      <c r="M112" s="92">
        <f t="shared" si="45"/>
        <v>25.5</v>
      </c>
      <c r="N112" s="92">
        <f t="shared" si="46"/>
        <v>24.95</v>
      </c>
      <c r="O112"/>
      <c r="P112"/>
      <c r="Q112" s="44">
        <f t="shared" si="47"/>
        <v>9.9999999999997868E-2</v>
      </c>
      <c r="R112" s="114">
        <f t="shared" si="48"/>
        <v>3.6496350364962722E-3</v>
      </c>
      <c r="S112"/>
      <c r="T112"/>
      <c r="U112"/>
      <c r="V112"/>
      <c r="W112"/>
      <c r="X112"/>
      <c r="Y112"/>
      <c r="Z112"/>
      <c r="AA112"/>
      <c r="AB112"/>
      <c r="AC112"/>
      <c r="AD112"/>
      <c r="AE112"/>
      <c r="AF112"/>
    </row>
    <row r="113" spans="1:32" s="2" customFormat="1">
      <c r="A113" s="38" t="s">
        <v>542</v>
      </c>
      <c r="B113" s="3" t="s">
        <v>543</v>
      </c>
      <c r="C113" s="3">
        <v>12</v>
      </c>
      <c r="D113" s="2">
        <v>0.7</v>
      </c>
      <c r="E113" s="46">
        <v>40</v>
      </c>
      <c r="F113" s="17">
        <v>10.5</v>
      </c>
      <c r="G113" s="4" t="s">
        <v>10550</v>
      </c>
      <c r="H113" s="17">
        <f t="shared" si="30"/>
        <v>18.25</v>
      </c>
      <c r="I113" s="17">
        <f t="shared" si="31"/>
        <v>16.75</v>
      </c>
      <c r="J113" s="18">
        <f t="shared" si="32"/>
        <v>16.45</v>
      </c>
      <c r="L113" s="92">
        <f t="shared" si="44"/>
        <v>18.5</v>
      </c>
      <c r="M113" s="92">
        <f t="shared" si="45"/>
        <v>16.95</v>
      </c>
      <c r="N113" s="92">
        <f t="shared" si="46"/>
        <v>16.5</v>
      </c>
      <c r="O113"/>
      <c r="P113"/>
      <c r="Q113" s="44">
        <f t="shared" si="47"/>
        <v>0.25</v>
      </c>
      <c r="R113" s="114">
        <f t="shared" si="48"/>
        <v>1.3698630136986301E-2</v>
      </c>
      <c r="S113"/>
      <c r="T113"/>
      <c r="U113"/>
      <c r="V113"/>
      <c r="W113"/>
      <c r="X113"/>
      <c r="Y113"/>
      <c r="Z113"/>
      <c r="AA113"/>
      <c r="AB113"/>
      <c r="AC113"/>
      <c r="AD113"/>
      <c r="AE113"/>
      <c r="AF113"/>
    </row>
    <row r="114" spans="1:32" s="2" customFormat="1">
      <c r="A114" s="38" t="s">
        <v>545</v>
      </c>
      <c r="B114" s="3" t="s">
        <v>546</v>
      </c>
      <c r="C114" s="3">
        <v>12</v>
      </c>
      <c r="D114" s="2">
        <v>0.7</v>
      </c>
      <c r="E114" s="46">
        <v>35</v>
      </c>
      <c r="F114" s="17">
        <v>12.55</v>
      </c>
      <c r="G114" s="4" t="s">
        <v>10550</v>
      </c>
      <c r="H114" s="17">
        <f t="shared" si="30"/>
        <v>20.3</v>
      </c>
      <c r="I114" s="17">
        <f t="shared" si="31"/>
        <v>18.650000000000002</v>
      </c>
      <c r="J114" s="18">
        <f t="shared" si="32"/>
        <v>18.350000000000001</v>
      </c>
      <c r="L114" s="92">
        <f t="shared" si="44"/>
        <v>20.5</v>
      </c>
      <c r="M114" s="92">
        <f t="shared" si="45"/>
        <v>18.95</v>
      </c>
      <c r="N114" s="92">
        <f t="shared" si="46"/>
        <v>18.5</v>
      </c>
      <c r="O114"/>
      <c r="P114"/>
      <c r="Q114" s="44">
        <f t="shared" si="47"/>
        <v>0.19999999999999929</v>
      </c>
      <c r="R114" s="114">
        <f t="shared" si="48"/>
        <v>9.8522167487684383E-3</v>
      </c>
      <c r="S114"/>
      <c r="T114"/>
      <c r="U114"/>
      <c r="V114"/>
      <c r="W114"/>
      <c r="X114"/>
      <c r="Y114"/>
      <c r="Z114"/>
      <c r="AA114"/>
      <c r="AB114"/>
      <c r="AC114"/>
      <c r="AD114"/>
      <c r="AE114"/>
      <c r="AF114"/>
    </row>
    <row r="115" spans="1:32" s="2" customFormat="1">
      <c r="A115" s="38" t="s">
        <v>551</v>
      </c>
      <c r="B115" s="3" t="s">
        <v>552</v>
      </c>
      <c r="C115" s="3">
        <v>6</v>
      </c>
      <c r="D115" s="2">
        <v>0.7</v>
      </c>
      <c r="E115" s="46">
        <v>46</v>
      </c>
      <c r="F115" s="17">
        <v>36.5</v>
      </c>
      <c r="G115" s="4" t="s">
        <v>10536</v>
      </c>
      <c r="H115" s="17">
        <f t="shared" si="30"/>
        <v>50.5</v>
      </c>
      <c r="I115" s="17">
        <f t="shared" si="31"/>
        <v>46.400000000000006</v>
      </c>
      <c r="J115" s="18">
        <f t="shared" si="32"/>
        <v>45.550000000000004</v>
      </c>
      <c r="L115" s="92">
        <f t="shared" si="44"/>
        <v>50.95</v>
      </c>
      <c r="M115" s="92">
        <f t="shared" si="45"/>
        <v>46.5</v>
      </c>
      <c r="N115" s="92">
        <f t="shared" si="46"/>
        <v>45.95</v>
      </c>
      <c r="O115"/>
      <c r="P115"/>
      <c r="Q115" s="44">
        <f t="shared" si="47"/>
        <v>0.45000000000000284</v>
      </c>
      <c r="R115" s="114">
        <f t="shared" si="48"/>
        <v>8.9108910891089674E-3</v>
      </c>
      <c r="S115"/>
      <c r="T115"/>
      <c r="U115"/>
      <c r="V115"/>
      <c r="W115"/>
      <c r="X115"/>
      <c r="Y115"/>
      <c r="Z115"/>
      <c r="AA115"/>
      <c r="AB115"/>
      <c r="AC115"/>
      <c r="AD115"/>
      <c r="AE115"/>
      <c r="AF115"/>
    </row>
    <row r="116" spans="1:32" s="2" customFormat="1">
      <c r="A116" s="38" t="s">
        <v>554</v>
      </c>
      <c r="B116" s="3" t="s">
        <v>555</v>
      </c>
      <c r="C116" s="3">
        <v>6</v>
      </c>
      <c r="D116" s="2">
        <v>0.7</v>
      </c>
      <c r="E116" s="46">
        <v>46.2</v>
      </c>
      <c r="F116" s="17">
        <v>215</v>
      </c>
      <c r="G116" s="4" t="s">
        <v>10536</v>
      </c>
      <c r="H116" s="17">
        <f t="shared" si="30"/>
        <v>268.3</v>
      </c>
      <c r="I116" s="17">
        <f t="shared" si="31"/>
        <v>246.3</v>
      </c>
      <c r="J116" s="18">
        <f t="shared" si="32"/>
        <v>241.9</v>
      </c>
      <c r="L116" s="92">
        <f t="shared" si="44"/>
        <v>268.5</v>
      </c>
      <c r="M116" s="92">
        <f t="shared" si="45"/>
        <v>246.5</v>
      </c>
      <c r="N116" s="92">
        <f t="shared" si="46"/>
        <v>241.95</v>
      </c>
      <c r="O116"/>
      <c r="P116"/>
      <c r="Q116" s="44">
        <f t="shared" si="47"/>
        <v>0.19999999999998863</v>
      </c>
      <c r="R116" s="114">
        <f t="shared" si="48"/>
        <v>7.4543421543044584E-4</v>
      </c>
      <c r="S116"/>
      <c r="T116"/>
      <c r="U116"/>
      <c r="V116"/>
      <c r="W116"/>
      <c r="X116"/>
      <c r="Y116"/>
      <c r="Z116"/>
      <c r="AA116"/>
      <c r="AB116"/>
      <c r="AC116"/>
      <c r="AD116"/>
      <c r="AE116"/>
      <c r="AF116"/>
    </row>
    <row r="117" spans="1:32" s="2" customFormat="1">
      <c r="A117" s="38" t="s">
        <v>557</v>
      </c>
      <c r="B117" s="3" t="s">
        <v>558</v>
      </c>
      <c r="C117" s="3">
        <v>6</v>
      </c>
      <c r="D117" s="2">
        <v>0.7</v>
      </c>
      <c r="E117" s="46">
        <v>51</v>
      </c>
      <c r="F117" s="17">
        <v>1350</v>
      </c>
      <c r="G117" s="4" t="s">
        <v>10536</v>
      </c>
      <c r="H117" s="17">
        <f t="shared" si="30"/>
        <v>1653.45</v>
      </c>
      <c r="I117" s="17">
        <f t="shared" si="31"/>
        <v>1517.9</v>
      </c>
      <c r="J117" s="18">
        <f t="shared" si="32"/>
        <v>1490.8000000000002</v>
      </c>
      <c r="L117" s="92">
        <f t="shared" si="44"/>
        <v>1653.5</v>
      </c>
      <c r="M117" s="92">
        <f t="shared" si="45"/>
        <v>1517.95</v>
      </c>
      <c r="N117" s="92">
        <f t="shared" si="46"/>
        <v>1490.95</v>
      </c>
      <c r="O117"/>
      <c r="P117"/>
      <c r="Q117" s="44">
        <f t="shared" si="47"/>
        <v>4.9999999999954525E-2</v>
      </c>
      <c r="R117" s="114">
        <f t="shared" si="48"/>
        <v>3.0239801626873825E-5</v>
      </c>
      <c r="S117"/>
      <c r="T117"/>
      <c r="U117"/>
      <c r="V117"/>
      <c r="W117"/>
      <c r="X117"/>
      <c r="Y117"/>
      <c r="Z117"/>
      <c r="AA117"/>
      <c r="AB117"/>
      <c r="AC117"/>
      <c r="AD117"/>
      <c r="AE117"/>
      <c r="AF117"/>
    </row>
    <row r="118" spans="1:32" s="2" customFormat="1">
      <c r="A118" s="38" t="s">
        <v>563</v>
      </c>
      <c r="B118" s="3" t="s">
        <v>564</v>
      </c>
      <c r="C118" s="3">
        <v>6</v>
      </c>
      <c r="D118" s="2">
        <v>0.7</v>
      </c>
      <c r="E118" s="46">
        <v>47.4</v>
      </c>
      <c r="F118" s="17">
        <v>25</v>
      </c>
      <c r="G118" s="4" t="s">
        <v>10536</v>
      </c>
      <c r="H118" s="17">
        <f t="shared" si="30"/>
        <v>36.6</v>
      </c>
      <c r="I118" s="17">
        <f t="shared" si="31"/>
        <v>33.6</v>
      </c>
      <c r="J118" s="18">
        <f t="shared" si="32"/>
        <v>33</v>
      </c>
      <c r="L118" s="92">
        <f t="shared" si="44"/>
        <v>36.950000000000003</v>
      </c>
      <c r="M118" s="92">
        <f t="shared" si="45"/>
        <v>33.950000000000003</v>
      </c>
      <c r="N118" s="92">
        <f t="shared" si="46"/>
        <v>33.5</v>
      </c>
      <c r="O118"/>
      <c r="P118"/>
      <c r="Q118" s="44">
        <f t="shared" si="47"/>
        <v>0.35000000000000142</v>
      </c>
      <c r="R118" s="114">
        <f t="shared" si="48"/>
        <v>9.5628415300546832E-3</v>
      </c>
      <c r="S118"/>
      <c r="T118"/>
      <c r="U118"/>
      <c r="V118"/>
      <c r="W118"/>
      <c r="X118"/>
      <c r="Y118"/>
      <c r="Z118"/>
      <c r="AA118"/>
      <c r="AB118"/>
      <c r="AC118"/>
      <c r="AD118"/>
      <c r="AE118"/>
      <c r="AF118"/>
    </row>
    <row r="119" spans="1:32" s="2" customFormat="1">
      <c r="A119" s="38" t="s">
        <v>11029</v>
      </c>
      <c r="B119" s="3" t="s">
        <v>566</v>
      </c>
      <c r="C119" s="3">
        <v>6</v>
      </c>
      <c r="D119" s="2">
        <v>0.7</v>
      </c>
      <c r="E119" s="46">
        <v>46.6</v>
      </c>
      <c r="F119" s="17">
        <v>32.5</v>
      </c>
      <c r="G119" s="4" t="s">
        <v>10536</v>
      </c>
      <c r="H119" s="17">
        <f t="shared" si="30"/>
        <v>45.7</v>
      </c>
      <c r="I119" s="17">
        <f t="shared" si="31"/>
        <v>41.95</v>
      </c>
      <c r="J119" s="18">
        <f t="shared" si="32"/>
        <v>41.2</v>
      </c>
      <c r="L119" s="92">
        <f t="shared" si="44"/>
        <v>45.95</v>
      </c>
      <c r="M119" s="92">
        <f t="shared" si="45"/>
        <v>41.95</v>
      </c>
      <c r="N119" s="92">
        <f t="shared" si="46"/>
        <v>41.5</v>
      </c>
      <c r="O119"/>
      <c r="P119"/>
      <c r="Q119" s="44">
        <f t="shared" si="47"/>
        <v>0.25</v>
      </c>
      <c r="R119" s="114">
        <f t="shared" si="48"/>
        <v>5.4704595185995622E-3</v>
      </c>
      <c r="S119"/>
      <c r="T119"/>
      <c r="U119"/>
      <c r="V119"/>
      <c r="W119"/>
      <c r="X119"/>
      <c r="Y119"/>
      <c r="Z119"/>
      <c r="AA119"/>
      <c r="AB119"/>
      <c r="AC119"/>
      <c r="AD119"/>
      <c r="AE119"/>
      <c r="AF119"/>
    </row>
    <row r="120" spans="1:32" s="2" customFormat="1">
      <c r="A120" s="38" t="s">
        <v>567</v>
      </c>
      <c r="B120" s="3" t="s">
        <v>568</v>
      </c>
      <c r="C120" s="3">
        <v>6</v>
      </c>
      <c r="D120" s="2">
        <v>0.7</v>
      </c>
      <c r="E120" s="46">
        <v>46</v>
      </c>
      <c r="F120" s="17">
        <v>145</v>
      </c>
      <c r="G120" s="4" t="s">
        <v>10536</v>
      </c>
      <c r="H120" s="17">
        <f t="shared" si="30"/>
        <v>182.9</v>
      </c>
      <c r="I120" s="17">
        <f t="shared" si="31"/>
        <v>167.9</v>
      </c>
      <c r="J120" s="18">
        <f t="shared" si="32"/>
        <v>164.9</v>
      </c>
      <c r="L120" s="92">
        <f t="shared" si="44"/>
        <v>182.95</v>
      </c>
      <c r="M120" s="92">
        <f t="shared" si="45"/>
        <v>167.95</v>
      </c>
      <c r="N120" s="92">
        <f t="shared" si="46"/>
        <v>164.95</v>
      </c>
      <c r="O120"/>
      <c r="P120"/>
      <c r="Q120" s="44">
        <f t="shared" si="47"/>
        <v>4.9999999999982947E-2</v>
      </c>
      <c r="R120" s="114">
        <f t="shared" si="48"/>
        <v>2.7337342810269515E-4</v>
      </c>
      <c r="S120"/>
      <c r="T120"/>
      <c r="U120"/>
      <c r="V120"/>
      <c r="W120"/>
      <c r="X120"/>
      <c r="Y120"/>
      <c r="Z120"/>
      <c r="AA120"/>
      <c r="AB120"/>
      <c r="AC120"/>
      <c r="AD120"/>
      <c r="AE120"/>
      <c r="AF120"/>
    </row>
    <row r="121" spans="1:32" s="2" customFormat="1">
      <c r="A121" s="38" t="s">
        <v>570</v>
      </c>
      <c r="B121" s="3" t="s">
        <v>571</v>
      </c>
      <c r="C121" s="3">
        <v>6</v>
      </c>
      <c r="D121" s="2">
        <v>0.7</v>
      </c>
      <c r="E121" s="46">
        <v>57.1</v>
      </c>
      <c r="F121" s="17">
        <v>57.5</v>
      </c>
      <c r="G121" s="4" t="s">
        <v>10536</v>
      </c>
      <c r="H121" s="17">
        <f t="shared" si="30"/>
        <v>77.100000000000009</v>
      </c>
      <c r="I121" s="17">
        <f t="shared" si="31"/>
        <v>70.8</v>
      </c>
      <c r="J121" s="18">
        <f t="shared" si="32"/>
        <v>69.55</v>
      </c>
      <c r="L121" s="92">
        <f t="shared" si="44"/>
        <v>77.5</v>
      </c>
      <c r="M121" s="92">
        <f t="shared" si="45"/>
        <v>70.95</v>
      </c>
      <c r="N121" s="92">
        <f t="shared" si="46"/>
        <v>69.95</v>
      </c>
      <c r="O121"/>
      <c r="P121"/>
      <c r="Q121" s="44">
        <f t="shared" si="47"/>
        <v>0.39999999999999147</v>
      </c>
      <c r="R121" s="114">
        <f t="shared" si="48"/>
        <v>5.1880674448766722E-3</v>
      </c>
      <c r="S121"/>
      <c r="T121"/>
      <c r="U121"/>
      <c r="V121"/>
      <c r="W121"/>
      <c r="X121"/>
      <c r="Y121"/>
      <c r="Z121"/>
      <c r="AA121"/>
      <c r="AB121"/>
      <c r="AC121"/>
      <c r="AD121"/>
      <c r="AE121"/>
      <c r="AF121"/>
    </row>
    <row r="122" spans="1:32" s="2" customFormat="1">
      <c r="A122" s="38" t="s">
        <v>576</v>
      </c>
      <c r="B122" s="3" t="s">
        <v>577</v>
      </c>
      <c r="C122" s="3">
        <v>6</v>
      </c>
      <c r="D122" s="2">
        <v>1</v>
      </c>
      <c r="E122" s="46">
        <v>46</v>
      </c>
      <c r="F122" s="17">
        <v>88.5</v>
      </c>
      <c r="G122" s="4" t="s">
        <v>10536</v>
      </c>
      <c r="H122" s="17">
        <f t="shared" si="30"/>
        <v>115.7</v>
      </c>
      <c r="I122" s="17">
        <f t="shared" si="31"/>
        <v>106.2</v>
      </c>
      <c r="J122" s="18">
        <f t="shared" si="32"/>
        <v>104.30000000000001</v>
      </c>
      <c r="L122" s="92">
        <f t="shared" si="44"/>
        <v>115.95</v>
      </c>
      <c r="M122" s="92">
        <f t="shared" si="45"/>
        <v>106.5</v>
      </c>
      <c r="N122" s="92">
        <f t="shared" si="46"/>
        <v>104.5</v>
      </c>
      <c r="O122"/>
      <c r="P122"/>
      <c r="Q122" s="44">
        <f t="shared" si="47"/>
        <v>0.25</v>
      </c>
      <c r="R122" s="114">
        <f t="shared" si="48"/>
        <v>2.1607605877268796E-3</v>
      </c>
      <c r="S122"/>
      <c r="T122"/>
      <c r="U122"/>
      <c r="V122"/>
      <c r="W122"/>
      <c r="X122"/>
      <c r="Y122"/>
      <c r="Z122"/>
      <c r="AA122"/>
      <c r="AB122"/>
      <c r="AC122"/>
      <c r="AD122"/>
      <c r="AE122"/>
      <c r="AF122"/>
    </row>
    <row r="123" spans="1:32" s="2" customFormat="1">
      <c r="A123" s="38" t="s">
        <v>579</v>
      </c>
      <c r="B123" s="3" t="s">
        <v>580</v>
      </c>
      <c r="C123" s="3">
        <v>6</v>
      </c>
      <c r="D123" s="2">
        <v>0.7</v>
      </c>
      <c r="E123" s="46">
        <v>54.2</v>
      </c>
      <c r="F123" s="17">
        <v>54.5</v>
      </c>
      <c r="G123" s="4" t="s">
        <v>10536</v>
      </c>
      <c r="H123" s="17">
        <f t="shared" si="30"/>
        <v>73.2</v>
      </c>
      <c r="I123" s="17">
        <f t="shared" si="31"/>
        <v>67.2</v>
      </c>
      <c r="J123" s="18">
        <f t="shared" si="32"/>
        <v>66</v>
      </c>
      <c r="L123" s="92">
        <f t="shared" si="44"/>
        <v>73.5</v>
      </c>
      <c r="M123" s="92">
        <f t="shared" si="45"/>
        <v>67.5</v>
      </c>
      <c r="N123" s="92">
        <f t="shared" si="46"/>
        <v>66.5</v>
      </c>
      <c r="O123"/>
      <c r="P123"/>
      <c r="Q123" s="44">
        <f t="shared" si="47"/>
        <v>0.29999999999999716</v>
      </c>
      <c r="R123" s="114">
        <f t="shared" si="48"/>
        <v>4.0983606557376661E-3</v>
      </c>
      <c r="S123"/>
      <c r="T123"/>
      <c r="U123"/>
      <c r="V123"/>
      <c r="W123"/>
      <c r="X123"/>
      <c r="Y123"/>
      <c r="Z123"/>
      <c r="AA123"/>
      <c r="AB123"/>
      <c r="AC123"/>
      <c r="AD123"/>
      <c r="AE123"/>
      <c r="AF123"/>
    </row>
    <row r="124" spans="1:32" s="2" customFormat="1">
      <c r="A124" s="38" t="s">
        <v>582</v>
      </c>
      <c r="B124" s="3" t="s">
        <v>583</v>
      </c>
      <c r="C124" s="3">
        <v>6</v>
      </c>
      <c r="D124" s="2">
        <v>0.7</v>
      </c>
      <c r="E124" s="46">
        <v>46</v>
      </c>
      <c r="F124" s="17">
        <v>29.25</v>
      </c>
      <c r="G124" s="4" t="s">
        <v>10536</v>
      </c>
      <c r="H124" s="17">
        <f t="shared" si="30"/>
        <v>41.650000000000006</v>
      </c>
      <c r="I124" s="17">
        <f t="shared" si="31"/>
        <v>38.25</v>
      </c>
      <c r="J124" s="18">
        <f t="shared" si="32"/>
        <v>37.550000000000004</v>
      </c>
      <c r="L124" s="92">
        <f t="shared" si="44"/>
        <v>41.95</v>
      </c>
      <c r="M124" s="92">
        <f t="shared" si="45"/>
        <v>38.5</v>
      </c>
      <c r="N124" s="92">
        <f t="shared" si="46"/>
        <v>37.950000000000003</v>
      </c>
      <c r="O124"/>
      <c r="P124"/>
      <c r="Q124" s="44">
        <f t="shared" si="47"/>
        <v>0.29999999999999716</v>
      </c>
      <c r="R124" s="114">
        <f t="shared" si="48"/>
        <v>7.2028811524609149E-3</v>
      </c>
      <c r="S124"/>
      <c r="T124"/>
      <c r="U124"/>
      <c r="V124"/>
      <c r="W124"/>
      <c r="X124"/>
      <c r="Y124"/>
      <c r="Z124"/>
      <c r="AA124"/>
      <c r="AB124"/>
      <c r="AC124"/>
      <c r="AD124"/>
      <c r="AE124"/>
      <c r="AF124"/>
    </row>
    <row r="125" spans="1:32" s="2" customFormat="1">
      <c r="A125" s="38" t="s">
        <v>585</v>
      </c>
      <c r="B125" s="3" t="s">
        <v>586</v>
      </c>
      <c r="C125" s="3">
        <v>6</v>
      </c>
      <c r="D125" s="2">
        <v>0.7</v>
      </c>
      <c r="E125" s="46">
        <v>40</v>
      </c>
      <c r="F125" s="17">
        <v>12.95</v>
      </c>
      <c r="G125" s="4" t="s">
        <v>10536</v>
      </c>
      <c r="H125" s="17">
        <f t="shared" si="30"/>
        <v>21.25</v>
      </c>
      <c r="I125" s="17">
        <f t="shared" si="31"/>
        <v>19.5</v>
      </c>
      <c r="J125" s="18">
        <f t="shared" si="32"/>
        <v>19.150000000000002</v>
      </c>
      <c r="L125" s="92">
        <f t="shared" ref="L125:N128" si="49">IF(AND(H125-INT(H125)&gt;=0,H125-INT(H125)&lt;0.5),INT(H125)+0.5,IF(AND(H125-INT(H125)&gt;=0.5,H125-INT(H125)&lt;1),INT(H125)+0.95,H125))</f>
        <v>21.5</v>
      </c>
      <c r="M125" s="92">
        <f t="shared" si="49"/>
        <v>19.95</v>
      </c>
      <c r="N125" s="92">
        <f t="shared" si="49"/>
        <v>19.5</v>
      </c>
      <c r="O125"/>
      <c r="P125"/>
      <c r="Q125" s="44">
        <f>L125-H125</f>
        <v>0.25</v>
      </c>
      <c r="R125" s="114">
        <f>Q125/H125</f>
        <v>1.1764705882352941E-2</v>
      </c>
      <c r="S125"/>
      <c r="T125"/>
      <c r="U125"/>
      <c r="V125"/>
      <c r="W125"/>
      <c r="X125"/>
      <c r="Y125"/>
      <c r="Z125"/>
      <c r="AA125"/>
      <c r="AB125"/>
      <c r="AC125"/>
      <c r="AD125"/>
      <c r="AE125"/>
      <c r="AF125"/>
    </row>
    <row r="126" spans="1:32" s="2" customFormat="1">
      <c r="A126" s="38" t="s">
        <v>588</v>
      </c>
      <c r="B126" s="3" t="s">
        <v>589</v>
      </c>
      <c r="C126" s="3">
        <v>6</v>
      </c>
      <c r="D126" s="2">
        <v>1</v>
      </c>
      <c r="E126" s="46">
        <v>40</v>
      </c>
      <c r="F126" s="17">
        <v>22.5</v>
      </c>
      <c r="G126" s="4" t="s">
        <v>10536</v>
      </c>
      <c r="H126" s="17">
        <f t="shared" si="30"/>
        <v>34.4</v>
      </c>
      <c r="I126" s="17">
        <f t="shared" si="31"/>
        <v>31.6</v>
      </c>
      <c r="J126" s="18">
        <f t="shared" si="32"/>
        <v>31.05</v>
      </c>
      <c r="L126" s="92">
        <f t="shared" si="49"/>
        <v>34.5</v>
      </c>
      <c r="M126" s="92">
        <f t="shared" si="49"/>
        <v>31.95</v>
      </c>
      <c r="N126" s="92">
        <f t="shared" si="49"/>
        <v>31.5</v>
      </c>
      <c r="O126"/>
      <c r="P126"/>
      <c r="Q126" s="44">
        <f>L126-H126</f>
        <v>0.10000000000000142</v>
      </c>
      <c r="R126" s="114">
        <f>Q126/H126</f>
        <v>2.9069767441860881E-3</v>
      </c>
      <c r="S126"/>
      <c r="T126"/>
      <c r="U126"/>
      <c r="V126"/>
      <c r="W126"/>
      <c r="X126"/>
      <c r="Y126"/>
      <c r="Z126"/>
      <c r="AA126"/>
      <c r="AB126"/>
      <c r="AC126"/>
      <c r="AD126"/>
      <c r="AE126"/>
      <c r="AF126"/>
    </row>
    <row r="127" spans="1:32" s="2" customFormat="1">
      <c r="A127" s="38" t="s">
        <v>599</v>
      </c>
      <c r="B127" s="3" t="s">
        <v>600</v>
      </c>
      <c r="C127" s="3">
        <v>6</v>
      </c>
      <c r="D127" s="2">
        <v>0.7</v>
      </c>
      <c r="E127" s="46">
        <v>46</v>
      </c>
      <c r="F127" s="17">
        <v>18.5</v>
      </c>
      <c r="G127" s="4" t="s">
        <v>10536</v>
      </c>
      <c r="H127" s="17">
        <f t="shared" si="30"/>
        <v>28.55</v>
      </c>
      <c r="I127" s="17">
        <f t="shared" si="31"/>
        <v>26.200000000000003</v>
      </c>
      <c r="J127" s="18">
        <f t="shared" si="32"/>
        <v>25.75</v>
      </c>
      <c r="L127" s="92">
        <f t="shared" si="49"/>
        <v>28.95</v>
      </c>
      <c r="M127" s="92">
        <f t="shared" si="49"/>
        <v>26.5</v>
      </c>
      <c r="N127" s="92">
        <f t="shared" si="49"/>
        <v>25.95</v>
      </c>
      <c r="O127"/>
      <c r="P127"/>
      <c r="Q127" s="44">
        <f>L127-H127</f>
        <v>0.39999999999999858</v>
      </c>
      <c r="R127" s="114">
        <f>Q127/H127</f>
        <v>1.4010507880910633E-2</v>
      </c>
      <c r="S127"/>
      <c r="T127"/>
      <c r="U127"/>
      <c r="V127"/>
      <c r="W127"/>
      <c r="X127"/>
      <c r="Y127"/>
      <c r="Z127"/>
      <c r="AA127"/>
      <c r="AB127"/>
      <c r="AC127"/>
      <c r="AD127"/>
      <c r="AE127"/>
      <c r="AF127"/>
    </row>
    <row r="128" spans="1:32" s="2" customFormat="1">
      <c r="A128" s="38" t="s">
        <v>605</v>
      </c>
      <c r="B128" s="3" t="s">
        <v>606</v>
      </c>
      <c r="C128" s="3">
        <v>6</v>
      </c>
      <c r="D128" s="2">
        <v>0.7</v>
      </c>
      <c r="E128" s="46">
        <v>46</v>
      </c>
      <c r="F128" s="17">
        <v>23</v>
      </c>
      <c r="G128" s="4" t="s">
        <v>10536</v>
      </c>
      <c r="H128" s="17">
        <f t="shared" si="30"/>
        <v>34.050000000000004</v>
      </c>
      <c r="I128" s="17">
        <f t="shared" si="31"/>
        <v>31.25</v>
      </c>
      <c r="J128" s="18">
        <f t="shared" si="32"/>
        <v>30.700000000000003</v>
      </c>
      <c r="L128" s="92">
        <f t="shared" si="49"/>
        <v>34.5</v>
      </c>
      <c r="M128" s="92">
        <f t="shared" si="49"/>
        <v>31.5</v>
      </c>
      <c r="N128" s="92">
        <f t="shared" si="49"/>
        <v>30.95</v>
      </c>
      <c r="O128"/>
      <c r="P128"/>
      <c r="Q128" s="44">
        <f>L128-H128</f>
        <v>0.44999999999999574</v>
      </c>
      <c r="R128" s="114">
        <f>Q128/H128</f>
        <v>1.3215859030836878E-2</v>
      </c>
      <c r="S128"/>
      <c r="T128"/>
      <c r="U128"/>
      <c r="V128"/>
      <c r="W128"/>
      <c r="X128"/>
      <c r="Y128"/>
      <c r="Z128"/>
      <c r="AA128"/>
      <c r="AB128"/>
      <c r="AC128"/>
      <c r="AD128"/>
      <c r="AE128"/>
      <c r="AF128"/>
    </row>
    <row r="129" spans="1:32" s="2" customFormat="1">
      <c r="A129" s="38" t="s">
        <v>608</v>
      </c>
      <c r="B129" s="3" t="s">
        <v>609</v>
      </c>
      <c r="C129" s="3">
        <v>6</v>
      </c>
      <c r="D129" s="2">
        <v>0.7</v>
      </c>
      <c r="E129" s="46">
        <v>46</v>
      </c>
      <c r="F129" s="17">
        <v>295</v>
      </c>
      <c r="G129" s="4" t="s">
        <v>10536</v>
      </c>
      <c r="H129" s="17">
        <f t="shared" si="30"/>
        <v>365.90000000000003</v>
      </c>
      <c r="I129" s="17">
        <f t="shared" si="31"/>
        <v>335.90000000000003</v>
      </c>
      <c r="J129" s="18">
        <f t="shared" si="32"/>
        <v>329.90000000000003</v>
      </c>
      <c r="L129" s="92">
        <f t="shared" ref="L129:L138" si="50">IF(AND(H129-INT(H129)&gt;=0,H129-INT(H129)&lt;0.5),INT(H129)+0.5,IF(AND(H129-INT(H129)&gt;=0.5,H129-INT(H129)&lt;1),INT(H129)+0.95,H129))</f>
        <v>365.95</v>
      </c>
      <c r="M129" s="92">
        <f t="shared" ref="M129:M138" si="51">IF(AND(I129-INT(I129)&gt;=0,I129-INT(I129)&lt;0.5),INT(I129)+0.5,IF(AND(I129-INT(I129)&gt;=0.5,I129-INT(I129)&lt;1),INT(I129)+0.95,I129))</f>
        <v>335.95</v>
      </c>
      <c r="N129" s="92">
        <f t="shared" ref="N129:N138" si="52">IF(AND(J129-INT(J129)&gt;=0,J129-INT(J129)&lt;0.5),INT(J129)+0.5,IF(AND(J129-INT(J129)&gt;=0.5,J129-INT(J129)&lt;1),INT(J129)+0.95,J129))</f>
        <v>329.95</v>
      </c>
      <c r="O129"/>
      <c r="P129"/>
      <c r="Q129" s="44">
        <f t="shared" ref="Q129:Q138" si="53">L129-H129</f>
        <v>4.9999999999954525E-2</v>
      </c>
      <c r="R129" s="114">
        <f t="shared" ref="R129:R138" si="54">Q129/H129</f>
        <v>1.366493577478943E-4</v>
      </c>
      <c r="S129"/>
      <c r="T129"/>
      <c r="U129"/>
      <c r="V129"/>
      <c r="W129"/>
      <c r="X129"/>
      <c r="Y129"/>
      <c r="Z129"/>
      <c r="AA129"/>
      <c r="AB129"/>
      <c r="AC129"/>
      <c r="AD129"/>
      <c r="AE129"/>
      <c r="AF129"/>
    </row>
    <row r="130" spans="1:32" s="2" customFormat="1">
      <c r="A130" s="38" t="s">
        <v>614</v>
      </c>
      <c r="B130" s="3" t="s">
        <v>615</v>
      </c>
      <c r="C130" s="3">
        <v>6</v>
      </c>
      <c r="D130" s="2">
        <v>0.7</v>
      </c>
      <c r="E130" s="46">
        <v>43</v>
      </c>
      <c r="F130" s="17">
        <v>18.5</v>
      </c>
      <c r="G130" s="4" t="s">
        <v>10536</v>
      </c>
      <c r="H130" s="17">
        <f t="shared" si="30"/>
        <v>28.3</v>
      </c>
      <c r="I130" s="17">
        <f t="shared" si="31"/>
        <v>25.950000000000003</v>
      </c>
      <c r="J130" s="18">
        <f t="shared" si="32"/>
        <v>25.5</v>
      </c>
      <c r="L130" s="92">
        <f t="shared" si="50"/>
        <v>28.5</v>
      </c>
      <c r="M130" s="92">
        <f t="shared" si="51"/>
        <v>25.95</v>
      </c>
      <c r="N130" s="92">
        <f t="shared" si="52"/>
        <v>25.95</v>
      </c>
      <c r="O130"/>
      <c r="P130"/>
      <c r="Q130" s="44">
        <f t="shared" si="53"/>
        <v>0.19999999999999929</v>
      </c>
      <c r="R130" s="114">
        <f t="shared" si="54"/>
        <v>7.0671378091872539E-3</v>
      </c>
      <c r="S130"/>
      <c r="T130"/>
      <c r="U130"/>
      <c r="V130"/>
      <c r="W130"/>
      <c r="X130"/>
      <c r="Y130"/>
      <c r="Z130"/>
      <c r="AA130"/>
      <c r="AB130"/>
      <c r="AC130"/>
      <c r="AD130"/>
      <c r="AE130"/>
      <c r="AF130"/>
    </row>
    <row r="131" spans="1:32" s="2" customFormat="1">
      <c r="A131" s="38" t="s">
        <v>617</v>
      </c>
      <c r="B131" s="3" t="s">
        <v>618</v>
      </c>
      <c r="C131" s="3">
        <v>6</v>
      </c>
      <c r="D131" s="2">
        <v>0.7</v>
      </c>
      <c r="E131" s="46">
        <v>17</v>
      </c>
      <c r="F131" s="17">
        <v>8.4499999999999993</v>
      </c>
      <c r="G131" s="4" t="s">
        <v>10545</v>
      </c>
      <c r="H131" s="17">
        <f t="shared" si="30"/>
        <v>13.75</v>
      </c>
      <c r="I131" s="17">
        <f t="shared" si="31"/>
        <v>12.600000000000001</v>
      </c>
      <c r="J131" s="18">
        <f t="shared" si="32"/>
        <v>12.4</v>
      </c>
      <c r="L131" s="92">
        <f t="shared" si="50"/>
        <v>13.95</v>
      </c>
      <c r="M131" s="92">
        <f t="shared" si="51"/>
        <v>12.95</v>
      </c>
      <c r="N131" s="92">
        <f t="shared" si="52"/>
        <v>12.5</v>
      </c>
      <c r="O131"/>
      <c r="P131"/>
      <c r="Q131" s="44">
        <f t="shared" si="53"/>
        <v>0.19999999999999929</v>
      </c>
      <c r="R131" s="114">
        <f t="shared" si="54"/>
        <v>1.4545454545454493E-2</v>
      </c>
      <c r="S131"/>
      <c r="T131"/>
      <c r="U131"/>
      <c r="V131"/>
      <c r="W131"/>
      <c r="X131"/>
      <c r="Y131"/>
      <c r="Z131"/>
      <c r="AA131"/>
      <c r="AB131"/>
      <c r="AC131"/>
      <c r="AD131"/>
      <c r="AE131"/>
      <c r="AF131"/>
    </row>
    <row r="132" spans="1:32" s="2" customFormat="1">
      <c r="A132" s="38" t="s">
        <v>623</v>
      </c>
      <c r="B132" s="3" t="s">
        <v>624</v>
      </c>
      <c r="C132" s="3">
        <v>6</v>
      </c>
      <c r="D132" s="2">
        <v>0.7</v>
      </c>
      <c r="E132" s="46">
        <v>46</v>
      </c>
      <c r="F132" s="17">
        <v>23.5</v>
      </c>
      <c r="G132" s="4" t="s">
        <v>10536</v>
      </c>
      <c r="H132" s="17">
        <f t="shared" si="30"/>
        <v>34.65</v>
      </c>
      <c r="I132" s="17">
        <f t="shared" si="31"/>
        <v>31.8</v>
      </c>
      <c r="J132" s="18">
        <f t="shared" si="32"/>
        <v>31.25</v>
      </c>
      <c r="L132" s="92">
        <f t="shared" si="50"/>
        <v>34.950000000000003</v>
      </c>
      <c r="M132" s="92">
        <f t="shared" si="51"/>
        <v>31.95</v>
      </c>
      <c r="N132" s="92">
        <f t="shared" si="52"/>
        <v>31.5</v>
      </c>
      <c r="O132"/>
      <c r="P132"/>
      <c r="Q132" s="44">
        <f t="shared" si="53"/>
        <v>0.30000000000000426</v>
      </c>
      <c r="R132" s="114">
        <f t="shared" si="54"/>
        <v>8.6580086580087812E-3</v>
      </c>
      <c r="S132"/>
      <c r="T132"/>
      <c r="U132"/>
      <c r="V132"/>
      <c r="W132"/>
      <c r="X132"/>
      <c r="Y132"/>
      <c r="Z132"/>
      <c r="AA132"/>
      <c r="AB132"/>
      <c r="AC132"/>
      <c r="AD132"/>
      <c r="AE132"/>
      <c r="AF132"/>
    </row>
    <row r="133" spans="1:32" s="2" customFormat="1">
      <c r="A133" s="38" t="s">
        <v>626</v>
      </c>
      <c r="B133" s="3" t="s">
        <v>627</v>
      </c>
      <c r="C133" s="3">
        <v>6</v>
      </c>
      <c r="D133" s="2">
        <v>0.7</v>
      </c>
      <c r="E133" s="46">
        <v>56.2</v>
      </c>
      <c r="F133" s="17">
        <v>30</v>
      </c>
      <c r="G133" s="4" t="s">
        <v>10536</v>
      </c>
      <c r="H133" s="17">
        <f t="shared" si="30"/>
        <v>43.5</v>
      </c>
      <c r="I133" s="17">
        <f t="shared" si="31"/>
        <v>39.900000000000006</v>
      </c>
      <c r="J133" s="18">
        <f t="shared" si="32"/>
        <v>39.200000000000003</v>
      </c>
      <c r="L133" s="92">
        <f t="shared" si="50"/>
        <v>43.95</v>
      </c>
      <c r="M133" s="92">
        <f t="shared" si="51"/>
        <v>39.950000000000003</v>
      </c>
      <c r="N133" s="92">
        <f t="shared" si="52"/>
        <v>39.5</v>
      </c>
      <c r="O133"/>
      <c r="P133"/>
      <c r="Q133" s="44">
        <f t="shared" si="53"/>
        <v>0.45000000000000284</v>
      </c>
      <c r="R133" s="114">
        <f t="shared" si="54"/>
        <v>1.0344827586206962E-2</v>
      </c>
      <c r="S133"/>
      <c r="T133"/>
      <c r="U133"/>
      <c r="V133"/>
      <c r="W133"/>
      <c r="X133"/>
      <c r="Y133"/>
      <c r="Z133"/>
      <c r="AA133"/>
      <c r="AB133"/>
      <c r="AC133"/>
      <c r="AD133"/>
      <c r="AE133"/>
      <c r="AF133"/>
    </row>
    <row r="134" spans="1:32" s="2" customFormat="1">
      <c r="A134" s="38" t="s">
        <v>629</v>
      </c>
      <c r="B134" s="3" t="s">
        <v>630</v>
      </c>
      <c r="C134" s="3">
        <v>6</v>
      </c>
      <c r="D134" s="2">
        <v>0.7</v>
      </c>
      <c r="E134" s="46">
        <v>43</v>
      </c>
      <c r="F134" s="17">
        <v>14.5</v>
      </c>
      <c r="G134" s="4" t="s">
        <v>10536</v>
      </c>
      <c r="H134" s="17">
        <f t="shared" si="30"/>
        <v>23.400000000000002</v>
      </c>
      <c r="I134" s="17">
        <f t="shared" si="31"/>
        <v>21.5</v>
      </c>
      <c r="J134" s="18">
        <f t="shared" si="32"/>
        <v>21.1</v>
      </c>
      <c r="L134" s="92">
        <f t="shared" si="50"/>
        <v>23.5</v>
      </c>
      <c r="M134" s="92">
        <f t="shared" si="51"/>
        <v>21.95</v>
      </c>
      <c r="N134" s="92">
        <f t="shared" si="52"/>
        <v>21.5</v>
      </c>
      <c r="O134"/>
      <c r="P134"/>
      <c r="Q134" s="44">
        <f t="shared" si="53"/>
        <v>9.9999999999997868E-2</v>
      </c>
      <c r="R134" s="114">
        <f t="shared" si="54"/>
        <v>4.273504273504182E-3</v>
      </c>
      <c r="S134"/>
      <c r="T134"/>
      <c r="U134"/>
      <c r="V134"/>
      <c r="W134"/>
      <c r="X134"/>
      <c r="Y134"/>
      <c r="Z134"/>
      <c r="AA134"/>
      <c r="AB134"/>
      <c r="AC134"/>
      <c r="AD134"/>
      <c r="AE134"/>
      <c r="AF134"/>
    </row>
    <row r="135" spans="1:32" s="2" customFormat="1">
      <c r="A135" s="38" t="s">
        <v>632</v>
      </c>
      <c r="B135" s="3" t="s">
        <v>633</v>
      </c>
      <c r="C135" s="3">
        <v>12</v>
      </c>
      <c r="D135" s="2">
        <v>0.7</v>
      </c>
      <c r="E135" s="46">
        <v>40</v>
      </c>
      <c r="F135" s="17">
        <v>7.5</v>
      </c>
      <c r="G135" s="4" t="s">
        <v>10541</v>
      </c>
      <c r="H135" s="17">
        <f t="shared" si="30"/>
        <v>14.600000000000001</v>
      </c>
      <c r="I135" s="17">
        <f t="shared" si="31"/>
        <v>13.4</v>
      </c>
      <c r="J135" s="18">
        <f t="shared" si="32"/>
        <v>13.15</v>
      </c>
      <c r="L135" s="92">
        <f t="shared" si="50"/>
        <v>14.95</v>
      </c>
      <c r="M135" s="92">
        <f t="shared" si="51"/>
        <v>13.5</v>
      </c>
      <c r="N135" s="92">
        <f t="shared" si="52"/>
        <v>13.5</v>
      </c>
      <c r="O135"/>
      <c r="P135"/>
      <c r="Q135" s="44">
        <f t="shared" si="53"/>
        <v>0.34999999999999787</v>
      </c>
      <c r="R135" s="114">
        <f t="shared" si="54"/>
        <v>2.397260273972588E-2</v>
      </c>
      <c r="S135"/>
      <c r="T135"/>
      <c r="U135"/>
      <c r="V135"/>
      <c r="W135"/>
      <c r="X135"/>
      <c r="Y135"/>
      <c r="Z135"/>
      <c r="AA135"/>
      <c r="AB135"/>
      <c r="AC135"/>
      <c r="AD135"/>
      <c r="AE135"/>
      <c r="AF135"/>
    </row>
    <row r="136" spans="1:32" s="2" customFormat="1">
      <c r="A136" s="38" t="s">
        <v>641</v>
      </c>
      <c r="B136" s="3" t="s">
        <v>642</v>
      </c>
      <c r="C136" s="3">
        <v>6</v>
      </c>
      <c r="D136" s="2">
        <v>0.7</v>
      </c>
      <c r="E136" s="46">
        <v>24</v>
      </c>
      <c r="F136" s="17">
        <v>6.15</v>
      </c>
      <c r="G136" s="4" t="s">
        <v>10532</v>
      </c>
      <c r="H136" s="17">
        <f t="shared" si="30"/>
        <v>11.55</v>
      </c>
      <c r="I136" s="17">
        <f t="shared" si="31"/>
        <v>10.600000000000001</v>
      </c>
      <c r="J136" s="18">
        <f t="shared" si="32"/>
        <v>10.4</v>
      </c>
      <c r="L136" s="92">
        <f t="shared" si="50"/>
        <v>11.95</v>
      </c>
      <c r="M136" s="92">
        <f t="shared" si="51"/>
        <v>10.95</v>
      </c>
      <c r="N136" s="92">
        <f t="shared" si="52"/>
        <v>10.5</v>
      </c>
      <c r="O136"/>
      <c r="P136"/>
      <c r="Q136" s="44">
        <f t="shared" si="53"/>
        <v>0.39999999999999858</v>
      </c>
      <c r="R136" s="114">
        <f t="shared" si="54"/>
        <v>3.4632034632034507E-2</v>
      </c>
      <c r="S136"/>
      <c r="T136"/>
      <c r="U136"/>
      <c r="V136"/>
      <c r="W136"/>
      <c r="X136"/>
      <c r="Y136"/>
      <c r="Z136"/>
      <c r="AA136"/>
      <c r="AB136"/>
      <c r="AC136"/>
      <c r="AD136"/>
      <c r="AE136"/>
      <c r="AF136"/>
    </row>
    <row r="137" spans="1:32" s="2" customFormat="1">
      <c r="A137" s="38" t="s">
        <v>644</v>
      </c>
      <c r="B137" s="3" t="s">
        <v>645</v>
      </c>
      <c r="C137" s="3">
        <v>3</v>
      </c>
      <c r="D137" s="2">
        <v>0.7</v>
      </c>
      <c r="E137" s="46">
        <v>40</v>
      </c>
      <c r="F137" s="17">
        <v>22.5</v>
      </c>
      <c r="G137" s="4" t="s">
        <v>10550</v>
      </c>
      <c r="H137" s="17">
        <f t="shared" si="30"/>
        <v>32.9</v>
      </c>
      <c r="I137" s="17">
        <f t="shared" si="31"/>
        <v>30.200000000000003</v>
      </c>
      <c r="J137" s="18">
        <f t="shared" si="32"/>
        <v>29.650000000000002</v>
      </c>
      <c r="L137" s="92">
        <f t="shared" si="50"/>
        <v>32.950000000000003</v>
      </c>
      <c r="M137" s="92">
        <f t="shared" si="51"/>
        <v>30.5</v>
      </c>
      <c r="N137" s="92">
        <f t="shared" si="52"/>
        <v>29.95</v>
      </c>
      <c r="O137"/>
      <c r="P137"/>
      <c r="Q137" s="44">
        <f t="shared" si="53"/>
        <v>5.0000000000004263E-2</v>
      </c>
      <c r="R137" s="114">
        <f t="shared" si="54"/>
        <v>1.5197568389059047E-3</v>
      </c>
      <c r="S137"/>
      <c r="T137"/>
      <c r="U137"/>
      <c r="V137"/>
      <c r="W137"/>
      <c r="X137"/>
      <c r="Y137"/>
      <c r="Z137"/>
      <c r="AA137"/>
      <c r="AB137"/>
      <c r="AC137"/>
      <c r="AD137"/>
      <c r="AE137"/>
      <c r="AF137"/>
    </row>
    <row r="138" spans="1:32" s="2" customFormat="1">
      <c r="A138" s="38" t="s">
        <v>647</v>
      </c>
      <c r="B138" s="3" t="s">
        <v>648</v>
      </c>
      <c r="C138" s="3">
        <v>3</v>
      </c>
      <c r="D138" s="2">
        <v>0.7</v>
      </c>
      <c r="E138" s="46">
        <v>40</v>
      </c>
      <c r="F138" s="17">
        <v>9.35</v>
      </c>
      <c r="G138" s="4" t="s">
        <v>10550</v>
      </c>
      <c r="H138" s="17">
        <f t="shared" si="30"/>
        <v>16.850000000000001</v>
      </c>
      <c r="I138" s="17">
        <f t="shared" si="31"/>
        <v>15.5</v>
      </c>
      <c r="J138" s="18">
        <f t="shared" si="32"/>
        <v>15.200000000000001</v>
      </c>
      <c r="L138" s="92">
        <f t="shared" si="50"/>
        <v>16.95</v>
      </c>
      <c r="M138" s="92">
        <f t="shared" si="51"/>
        <v>15.95</v>
      </c>
      <c r="N138" s="92">
        <f t="shared" si="52"/>
        <v>15.5</v>
      </c>
      <c r="O138"/>
      <c r="P138"/>
      <c r="Q138" s="44">
        <f t="shared" si="53"/>
        <v>9.9999999999997868E-2</v>
      </c>
      <c r="R138" s="114">
        <f t="shared" si="54"/>
        <v>5.9347181008900804E-3</v>
      </c>
      <c r="S138"/>
      <c r="T138"/>
      <c r="U138"/>
      <c r="V138"/>
      <c r="W138"/>
      <c r="X138"/>
      <c r="Y138"/>
      <c r="Z138"/>
      <c r="AA138"/>
      <c r="AB138"/>
      <c r="AC138"/>
      <c r="AD138"/>
      <c r="AE138"/>
      <c r="AF138"/>
    </row>
    <row r="139" spans="1:32" s="2" customFormat="1">
      <c r="A139" s="38" t="s">
        <v>650</v>
      </c>
      <c r="B139" s="3" t="s">
        <v>651</v>
      </c>
      <c r="C139" s="3">
        <v>6</v>
      </c>
      <c r="D139" s="2">
        <v>0.7</v>
      </c>
      <c r="E139" s="46">
        <v>38</v>
      </c>
      <c r="F139" s="17">
        <v>6.75</v>
      </c>
      <c r="G139" s="4" t="s">
        <v>10550</v>
      </c>
      <c r="H139" s="17">
        <f t="shared" si="30"/>
        <v>13.5</v>
      </c>
      <c r="I139" s="17">
        <f t="shared" si="31"/>
        <v>12.4</v>
      </c>
      <c r="J139" s="18">
        <f t="shared" si="32"/>
        <v>12.200000000000001</v>
      </c>
      <c r="L139" s="92">
        <f t="shared" ref="L139:L150" si="55">IF(AND(H139-INT(H139)&gt;=0,H139-INT(H139)&lt;0.5),INT(H139)+0.5,IF(AND(H139-INT(H139)&gt;=0.5,H139-INT(H139)&lt;1),INT(H139)+0.95,H139))</f>
        <v>13.95</v>
      </c>
      <c r="M139" s="92">
        <f t="shared" ref="M139:M150" si="56">IF(AND(I139-INT(I139)&gt;=0,I139-INT(I139)&lt;0.5),INT(I139)+0.5,IF(AND(I139-INT(I139)&gt;=0.5,I139-INT(I139)&lt;1),INT(I139)+0.95,I139))</f>
        <v>12.5</v>
      </c>
      <c r="N139" s="92">
        <f t="shared" ref="N139:N150" si="57">IF(AND(J139-INT(J139)&gt;=0,J139-INT(J139)&lt;0.5),INT(J139)+0.5,IF(AND(J139-INT(J139)&gt;=0.5,J139-INT(J139)&lt;1),INT(J139)+0.95,J139))</f>
        <v>12.5</v>
      </c>
      <c r="O139"/>
      <c r="P139"/>
      <c r="Q139" s="44">
        <f t="shared" ref="Q139:Q150" si="58">L139-H139</f>
        <v>0.44999999999999929</v>
      </c>
      <c r="R139" s="114">
        <f t="shared" ref="R139:R150" si="59">Q139/H139</f>
        <v>3.3333333333333277E-2</v>
      </c>
      <c r="S139"/>
      <c r="T139"/>
      <c r="U139"/>
      <c r="V139"/>
      <c r="W139"/>
      <c r="X139"/>
      <c r="Y139"/>
      <c r="Z139"/>
      <c r="AA139"/>
      <c r="AB139"/>
      <c r="AC139"/>
      <c r="AD139"/>
      <c r="AE139"/>
      <c r="AF139"/>
    </row>
    <row r="140" spans="1:32" s="2" customFormat="1">
      <c r="A140" s="38" t="s">
        <v>653</v>
      </c>
      <c r="B140" s="3" t="s">
        <v>654</v>
      </c>
      <c r="C140" s="3">
        <v>6</v>
      </c>
      <c r="D140" s="2">
        <v>1</v>
      </c>
      <c r="E140" s="46">
        <v>36</v>
      </c>
      <c r="F140" s="17">
        <v>7.35</v>
      </c>
      <c r="G140" s="4" t="s">
        <v>10550</v>
      </c>
      <c r="H140" s="17">
        <f t="shared" ref="H140:H203" si="60">IF(B140="","",CEILING((F140+(10.3552*D140*E140)/100+1.5+0.05)*1.22,0.05))</f>
        <v>15.450000000000001</v>
      </c>
      <c r="I140" s="17">
        <f t="shared" ref="I140:I203" si="61">IF(B140="","",CEILING((F140+(10.3552*D140*E140)/100+1.5+0.05)*1.12,0.05))</f>
        <v>14.15</v>
      </c>
      <c r="J140" s="18">
        <f t="shared" ref="J140:J203" si="62">IF(B140="","",CEILING((F140+(10.3552*D140*E140)/100+1.5+0.05)*1.1,0.05))</f>
        <v>13.9</v>
      </c>
      <c r="L140" s="92">
        <f t="shared" si="55"/>
        <v>15.5</v>
      </c>
      <c r="M140" s="92">
        <f t="shared" si="56"/>
        <v>14.5</v>
      </c>
      <c r="N140" s="92">
        <f t="shared" si="57"/>
        <v>13.95</v>
      </c>
      <c r="O140"/>
      <c r="P140"/>
      <c r="Q140" s="44">
        <f t="shared" si="58"/>
        <v>4.9999999999998934E-2</v>
      </c>
      <c r="R140" s="114">
        <f t="shared" si="59"/>
        <v>3.2362459546924874E-3</v>
      </c>
      <c r="S140"/>
      <c r="T140"/>
      <c r="U140"/>
      <c r="V140"/>
      <c r="W140"/>
      <c r="X140"/>
      <c r="Y140"/>
      <c r="Z140"/>
      <c r="AA140"/>
      <c r="AB140"/>
      <c r="AC140"/>
      <c r="AD140"/>
      <c r="AE140"/>
      <c r="AF140"/>
    </row>
    <row r="141" spans="1:32" s="2" customFormat="1">
      <c r="A141" s="38" t="s">
        <v>656</v>
      </c>
      <c r="B141" s="3" t="s">
        <v>657</v>
      </c>
      <c r="C141" s="3">
        <v>6</v>
      </c>
      <c r="D141" s="2">
        <v>0.7</v>
      </c>
      <c r="E141" s="46">
        <v>36</v>
      </c>
      <c r="F141" s="17">
        <v>6.75</v>
      </c>
      <c r="G141" s="4" t="s">
        <v>10550</v>
      </c>
      <c r="H141" s="17">
        <f t="shared" si="60"/>
        <v>13.350000000000001</v>
      </c>
      <c r="I141" s="17">
        <f t="shared" si="61"/>
        <v>12.25</v>
      </c>
      <c r="J141" s="18">
        <f t="shared" si="62"/>
        <v>12.05</v>
      </c>
      <c r="L141" s="92">
        <f t="shared" si="55"/>
        <v>13.5</v>
      </c>
      <c r="M141" s="92">
        <f t="shared" si="56"/>
        <v>12.5</v>
      </c>
      <c r="N141" s="92">
        <f t="shared" si="57"/>
        <v>12.5</v>
      </c>
      <c r="O141"/>
      <c r="P141"/>
      <c r="Q141" s="44">
        <f t="shared" si="58"/>
        <v>0.14999999999999858</v>
      </c>
      <c r="R141" s="114">
        <f t="shared" si="59"/>
        <v>1.1235955056179667E-2</v>
      </c>
      <c r="S141"/>
      <c r="T141"/>
      <c r="U141"/>
      <c r="V141"/>
      <c r="W141"/>
      <c r="X141"/>
      <c r="Y141"/>
      <c r="Z141"/>
      <c r="AA141"/>
      <c r="AB141"/>
      <c r="AC141"/>
      <c r="AD141"/>
      <c r="AE141"/>
      <c r="AF141"/>
    </row>
    <row r="142" spans="1:32" s="2" customFormat="1">
      <c r="A142" s="38" t="s">
        <v>677</v>
      </c>
      <c r="B142" s="3" t="s">
        <v>678</v>
      </c>
      <c r="C142" s="3">
        <v>6</v>
      </c>
      <c r="D142" s="2">
        <v>0.7</v>
      </c>
      <c r="E142" s="46">
        <v>40</v>
      </c>
      <c r="F142" s="17">
        <v>16</v>
      </c>
      <c r="G142" s="4" t="s">
        <v>10533</v>
      </c>
      <c r="H142" s="17">
        <f t="shared" si="60"/>
        <v>24.950000000000003</v>
      </c>
      <c r="I142" s="17">
        <f t="shared" si="61"/>
        <v>22.950000000000003</v>
      </c>
      <c r="J142" s="18">
        <f t="shared" si="62"/>
        <v>22.5</v>
      </c>
      <c r="L142" s="92">
        <f t="shared" si="55"/>
        <v>24.95</v>
      </c>
      <c r="M142" s="92">
        <f t="shared" si="56"/>
        <v>22.95</v>
      </c>
      <c r="N142" s="92">
        <f t="shared" si="57"/>
        <v>22.95</v>
      </c>
      <c r="O142"/>
      <c r="P142"/>
      <c r="Q142" s="44">
        <f t="shared" si="58"/>
        <v>0</v>
      </c>
      <c r="R142" s="114">
        <f t="shared" si="59"/>
        <v>0</v>
      </c>
      <c r="S142"/>
      <c r="T142"/>
      <c r="U142"/>
      <c r="V142"/>
      <c r="W142"/>
      <c r="X142"/>
      <c r="Y142"/>
      <c r="Z142"/>
      <c r="AA142"/>
      <c r="AB142"/>
      <c r="AC142"/>
      <c r="AD142"/>
      <c r="AE142"/>
      <c r="AF142"/>
    </row>
    <row r="143" spans="1:32" s="2" customFormat="1">
      <c r="A143" s="38" t="s">
        <v>679</v>
      </c>
      <c r="B143" s="3" t="s">
        <v>680</v>
      </c>
      <c r="C143" s="3">
        <v>6</v>
      </c>
      <c r="D143" s="2">
        <v>0.7</v>
      </c>
      <c r="E143" s="46">
        <v>35.200000000000003</v>
      </c>
      <c r="F143" s="17">
        <v>18.5</v>
      </c>
      <c r="G143" s="4" t="s">
        <v>10532</v>
      </c>
      <c r="H143" s="17">
        <f t="shared" si="60"/>
        <v>27.6</v>
      </c>
      <c r="I143" s="17">
        <f t="shared" si="61"/>
        <v>25.35</v>
      </c>
      <c r="J143" s="18">
        <f t="shared" si="62"/>
        <v>24.900000000000002</v>
      </c>
      <c r="L143" s="92">
        <f t="shared" si="55"/>
        <v>27.95</v>
      </c>
      <c r="M143" s="92">
        <f t="shared" si="56"/>
        <v>25.5</v>
      </c>
      <c r="N143" s="92">
        <f t="shared" si="57"/>
        <v>24.95</v>
      </c>
      <c r="O143"/>
      <c r="P143"/>
      <c r="Q143" s="44">
        <f t="shared" si="58"/>
        <v>0.34999999999999787</v>
      </c>
      <c r="R143" s="114">
        <f t="shared" si="59"/>
        <v>1.2681159420289778E-2</v>
      </c>
      <c r="S143"/>
      <c r="T143"/>
      <c r="U143"/>
      <c r="V143"/>
      <c r="W143"/>
      <c r="X143"/>
      <c r="Y143"/>
      <c r="Z143"/>
      <c r="AA143"/>
      <c r="AB143"/>
      <c r="AC143"/>
      <c r="AD143"/>
      <c r="AE143"/>
      <c r="AF143"/>
    </row>
    <row r="144" spans="1:32" s="2" customFormat="1">
      <c r="A144" s="38" t="s">
        <v>688</v>
      </c>
      <c r="B144" s="3" t="s">
        <v>689</v>
      </c>
      <c r="C144" s="3">
        <v>6</v>
      </c>
      <c r="D144" s="2">
        <v>0.7</v>
      </c>
      <c r="E144" s="46">
        <v>35.200000000000003</v>
      </c>
      <c r="F144" s="17">
        <v>17.5</v>
      </c>
      <c r="G144" s="4" t="s">
        <v>10532</v>
      </c>
      <c r="H144" s="17">
        <f t="shared" si="60"/>
        <v>26.400000000000002</v>
      </c>
      <c r="I144" s="17">
        <f t="shared" si="61"/>
        <v>24.200000000000003</v>
      </c>
      <c r="J144" s="18">
        <f t="shared" si="62"/>
        <v>23.8</v>
      </c>
      <c r="L144" s="92">
        <f t="shared" si="55"/>
        <v>26.5</v>
      </c>
      <c r="M144" s="92">
        <f t="shared" si="56"/>
        <v>24.5</v>
      </c>
      <c r="N144" s="92">
        <f t="shared" si="57"/>
        <v>23.95</v>
      </c>
      <c r="O144"/>
      <c r="P144"/>
      <c r="Q144" s="44">
        <f t="shared" si="58"/>
        <v>9.9999999999997868E-2</v>
      </c>
      <c r="R144" s="114">
        <f t="shared" si="59"/>
        <v>3.7878787878787069E-3</v>
      </c>
      <c r="S144"/>
      <c r="T144"/>
      <c r="U144"/>
      <c r="V144"/>
      <c r="W144"/>
      <c r="X144"/>
      <c r="Y144"/>
      <c r="Z144"/>
      <c r="AA144"/>
      <c r="AB144"/>
      <c r="AC144"/>
      <c r="AD144"/>
      <c r="AE144"/>
      <c r="AF144"/>
    </row>
    <row r="145" spans="1:32" s="2" customFormat="1">
      <c r="A145" s="38" t="s">
        <v>700</v>
      </c>
      <c r="B145" s="3" t="s">
        <v>701</v>
      </c>
      <c r="C145" s="3">
        <v>6</v>
      </c>
      <c r="D145" s="2">
        <v>0.7</v>
      </c>
      <c r="E145" s="46">
        <v>40</v>
      </c>
      <c r="F145" s="17">
        <v>20.85</v>
      </c>
      <c r="G145" s="4" t="s">
        <v>10536</v>
      </c>
      <c r="H145" s="17">
        <f t="shared" si="60"/>
        <v>30.900000000000002</v>
      </c>
      <c r="I145" s="17">
        <f t="shared" si="61"/>
        <v>28.35</v>
      </c>
      <c r="J145" s="18">
        <f t="shared" si="62"/>
        <v>27.85</v>
      </c>
      <c r="L145" s="92">
        <f t="shared" si="55"/>
        <v>30.95</v>
      </c>
      <c r="M145" s="92">
        <f t="shared" si="56"/>
        <v>28.5</v>
      </c>
      <c r="N145" s="92">
        <f t="shared" si="57"/>
        <v>27.95</v>
      </c>
      <c r="O145"/>
      <c r="P145"/>
      <c r="Q145" s="44">
        <f t="shared" si="58"/>
        <v>4.9999999999997158E-2</v>
      </c>
      <c r="R145" s="114">
        <f t="shared" si="59"/>
        <v>1.6181229773461862E-3</v>
      </c>
      <c r="S145"/>
      <c r="T145"/>
      <c r="U145"/>
      <c r="V145"/>
      <c r="W145"/>
      <c r="X145"/>
      <c r="Y145"/>
      <c r="Z145"/>
      <c r="AA145"/>
      <c r="AB145"/>
      <c r="AC145"/>
      <c r="AD145"/>
      <c r="AE145"/>
      <c r="AF145"/>
    </row>
    <row r="146" spans="1:32" s="2" customFormat="1">
      <c r="A146" s="38" t="s">
        <v>10710</v>
      </c>
      <c r="B146" s="3" t="s">
        <v>10711</v>
      </c>
      <c r="C146" s="3">
        <v>6</v>
      </c>
      <c r="D146" s="2">
        <v>0.7</v>
      </c>
      <c r="E146" s="46">
        <v>40</v>
      </c>
      <c r="F146" s="17">
        <v>15.25</v>
      </c>
      <c r="G146" s="4" t="s">
        <v>10549</v>
      </c>
      <c r="H146" s="17">
        <f t="shared" si="60"/>
        <v>24.05</v>
      </c>
      <c r="I146" s="17">
        <f t="shared" si="61"/>
        <v>22.1</v>
      </c>
      <c r="J146" s="18">
        <f t="shared" si="62"/>
        <v>21.700000000000003</v>
      </c>
      <c r="L146" s="92">
        <f t="shared" si="55"/>
        <v>24.5</v>
      </c>
      <c r="M146" s="92">
        <f t="shared" si="56"/>
        <v>22.5</v>
      </c>
      <c r="N146" s="92">
        <f t="shared" si="57"/>
        <v>21.95</v>
      </c>
      <c r="O146"/>
      <c r="P146"/>
      <c r="Q146" s="44">
        <f t="shared" si="58"/>
        <v>0.44999999999999929</v>
      </c>
      <c r="R146" s="114">
        <f t="shared" si="59"/>
        <v>1.8711018711018681E-2</v>
      </c>
      <c r="S146"/>
      <c r="T146"/>
      <c r="U146"/>
      <c r="V146"/>
      <c r="W146"/>
      <c r="X146"/>
      <c r="Y146"/>
      <c r="Z146"/>
      <c r="AA146"/>
      <c r="AB146"/>
      <c r="AC146"/>
      <c r="AD146"/>
      <c r="AE146"/>
      <c r="AF146"/>
    </row>
    <row r="147" spans="1:32" s="2" customFormat="1">
      <c r="A147" s="38" t="s">
        <v>703</v>
      </c>
      <c r="B147" s="3" t="s">
        <v>704</v>
      </c>
      <c r="C147" s="3">
        <v>6</v>
      </c>
      <c r="D147" s="2">
        <v>0.7</v>
      </c>
      <c r="E147" s="46">
        <v>40</v>
      </c>
      <c r="F147" s="17">
        <v>15.5</v>
      </c>
      <c r="G147" s="4" t="s">
        <v>10536</v>
      </c>
      <c r="H147" s="17">
        <f t="shared" si="60"/>
        <v>24.35</v>
      </c>
      <c r="I147" s="17">
        <f t="shared" si="61"/>
        <v>22.35</v>
      </c>
      <c r="J147" s="18">
        <f t="shared" si="62"/>
        <v>21.950000000000003</v>
      </c>
      <c r="L147" s="92">
        <f t="shared" si="55"/>
        <v>24.5</v>
      </c>
      <c r="M147" s="92">
        <f t="shared" si="56"/>
        <v>22.5</v>
      </c>
      <c r="N147" s="92">
        <f t="shared" si="57"/>
        <v>21.95</v>
      </c>
      <c r="O147"/>
      <c r="P147"/>
      <c r="Q147" s="44">
        <f t="shared" si="58"/>
        <v>0.14999999999999858</v>
      </c>
      <c r="R147" s="114">
        <f t="shared" si="59"/>
        <v>6.1601642710471692E-3</v>
      </c>
      <c r="S147"/>
      <c r="T147"/>
      <c r="U147"/>
      <c r="V147"/>
      <c r="W147"/>
      <c r="X147"/>
      <c r="Y147"/>
      <c r="Z147"/>
      <c r="AA147"/>
      <c r="AB147"/>
      <c r="AC147"/>
      <c r="AD147"/>
      <c r="AE147"/>
      <c r="AF147"/>
    </row>
    <row r="148" spans="1:32" s="2" customFormat="1">
      <c r="A148" s="38" t="s">
        <v>10979</v>
      </c>
      <c r="B148" s="3" t="s">
        <v>10980</v>
      </c>
      <c r="C148" s="3">
        <v>6</v>
      </c>
      <c r="D148" s="2">
        <v>1</v>
      </c>
      <c r="E148" s="46">
        <v>46</v>
      </c>
      <c r="F148" s="17">
        <v>34</v>
      </c>
      <c r="G148" s="4" t="s">
        <v>10536</v>
      </c>
      <c r="H148" s="17">
        <f t="shared" si="60"/>
        <v>49.2</v>
      </c>
      <c r="I148" s="17">
        <f t="shared" si="61"/>
        <v>45.2</v>
      </c>
      <c r="J148" s="18">
        <f t="shared" si="62"/>
        <v>44.35</v>
      </c>
      <c r="L148" s="92">
        <f t="shared" si="55"/>
        <v>49.5</v>
      </c>
      <c r="M148" s="92">
        <f t="shared" si="56"/>
        <v>45.5</v>
      </c>
      <c r="N148" s="92">
        <f t="shared" si="57"/>
        <v>44.5</v>
      </c>
      <c r="O148"/>
      <c r="P148"/>
      <c r="Q148" s="44">
        <f t="shared" si="58"/>
        <v>0.29999999999999716</v>
      </c>
      <c r="R148" s="114">
        <f t="shared" si="59"/>
        <v>6.0975609756096982E-3</v>
      </c>
      <c r="S148"/>
      <c r="T148"/>
      <c r="U148"/>
      <c r="V148"/>
      <c r="W148"/>
      <c r="X148"/>
      <c r="Y148"/>
      <c r="Z148"/>
      <c r="AA148"/>
      <c r="AB148"/>
      <c r="AC148"/>
      <c r="AD148"/>
      <c r="AE148"/>
      <c r="AF148"/>
    </row>
    <row r="149" spans="1:32" s="2" customFormat="1">
      <c r="A149" s="38" t="s">
        <v>706</v>
      </c>
      <c r="B149" s="3" t="s">
        <v>707</v>
      </c>
      <c r="C149" s="3">
        <v>12</v>
      </c>
      <c r="D149" s="2">
        <v>1</v>
      </c>
      <c r="E149" s="46">
        <v>43</v>
      </c>
      <c r="F149" s="17">
        <v>27.5</v>
      </c>
      <c r="G149" s="4" t="s">
        <v>10536</v>
      </c>
      <c r="H149" s="17">
        <f t="shared" si="60"/>
        <v>40.900000000000006</v>
      </c>
      <c r="I149" s="17">
        <f t="shared" si="61"/>
        <v>37.550000000000004</v>
      </c>
      <c r="J149" s="18">
        <f t="shared" si="62"/>
        <v>36.9</v>
      </c>
      <c r="L149" s="92">
        <f t="shared" si="55"/>
        <v>40.950000000000003</v>
      </c>
      <c r="M149" s="92">
        <f t="shared" si="56"/>
        <v>37.950000000000003</v>
      </c>
      <c r="N149" s="92">
        <f t="shared" si="57"/>
        <v>36.950000000000003</v>
      </c>
      <c r="O149"/>
      <c r="P149"/>
      <c r="Q149" s="44">
        <f t="shared" si="58"/>
        <v>4.9999999999997158E-2</v>
      </c>
      <c r="R149" s="114">
        <f t="shared" si="59"/>
        <v>1.2224938875304927E-3</v>
      </c>
      <c r="S149"/>
      <c r="T149"/>
      <c r="U149"/>
      <c r="V149"/>
      <c r="W149"/>
      <c r="X149"/>
      <c r="Y149"/>
      <c r="Z149"/>
      <c r="AA149"/>
      <c r="AB149"/>
      <c r="AC149"/>
      <c r="AD149"/>
      <c r="AE149"/>
      <c r="AF149"/>
    </row>
    <row r="150" spans="1:32" s="2" customFormat="1">
      <c r="A150" s="38" t="s">
        <v>709</v>
      </c>
      <c r="B150" s="3" t="s">
        <v>710</v>
      </c>
      <c r="C150" s="3">
        <v>6</v>
      </c>
      <c r="D150" s="2">
        <v>0.7</v>
      </c>
      <c r="E150" s="46">
        <v>43</v>
      </c>
      <c r="F150" s="17">
        <v>26.9</v>
      </c>
      <c r="G150" s="4" t="s">
        <v>10536</v>
      </c>
      <c r="H150" s="17">
        <f t="shared" si="60"/>
        <v>38.550000000000004</v>
      </c>
      <c r="I150" s="17">
        <f t="shared" si="61"/>
        <v>35.4</v>
      </c>
      <c r="J150" s="18">
        <f t="shared" si="62"/>
        <v>34.75</v>
      </c>
      <c r="L150" s="92">
        <f t="shared" si="55"/>
        <v>38.950000000000003</v>
      </c>
      <c r="M150" s="92">
        <f t="shared" si="56"/>
        <v>35.5</v>
      </c>
      <c r="N150" s="92">
        <f t="shared" si="57"/>
        <v>34.950000000000003</v>
      </c>
      <c r="O150"/>
      <c r="P150"/>
      <c r="Q150" s="44">
        <f t="shared" si="58"/>
        <v>0.39999999999999858</v>
      </c>
      <c r="R150" s="114">
        <f t="shared" si="59"/>
        <v>1.0376134889753528E-2</v>
      </c>
      <c r="S150"/>
      <c r="T150"/>
      <c r="U150"/>
      <c r="V150"/>
      <c r="W150"/>
      <c r="X150"/>
      <c r="Y150"/>
      <c r="Z150"/>
      <c r="AA150"/>
      <c r="AB150"/>
      <c r="AC150"/>
      <c r="AD150"/>
      <c r="AE150"/>
      <c r="AF150"/>
    </row>
    <row r="151" spans="1:32" s="2" customFormat="1">
      <c r="A151" s="38" t="s">
        <v>712</v>
      </c>
      <c r="B151" s="3" t="s">
        <v>713</v>
      </c>
      <c r="C151" s="3">
        <v>6</v>
      </c>
      <c r="D151" s="2">
        <v>0.7</v>
      </c>
      <c r="E151" s="46">
        <v>43</v>
      </c>
      <c r="F151" s="17">
        <v>37.5</v>
      </c>
      <c r="G151" s="4" t="s">
        <v>10536</v>
      </c>
      <c r="H151" s="17">
        <f t="shared" si="60"/>
        <v>51.45</v>
      </c>
      <c r="I151" s="17">
        <f t="shared" si="61"/>
        <v>47.25</v>
      </c>
      <c r="J151" s="18">
        <f t="shared" si="62"/>
        <v>46.400000000000006</v>
      </c>
      <c r="L151" s="92">
        <f t="shared" ref="L151:N153" si="63">IF(AND(H151-INT(H151)&gt;=0,H151-INT(H151)&lt;0.5),INT(H151)+0.5,IF(AND(H151-INT(H151)&gt;=0.5,H151-INT(H151)&lt;1),INT(H151)+0.95,H151))</f>
        <v>51.5</v>
      </c>
      <c r="M151" s="92">
        <f t="shared" si="63"/>
        <v>47.5</v>
      </c>
      <c r="N151" s="92">
        <f t="shared" si="63"/>
        <v>46.5</v>
      </c>
      <c r="O151"/>
      <c r="P151"/>
      <c r="Q151" s="44">
        <f>L151-H151</f>
        <v>4.9999999999997158E-2</v>
      </c>
      <c r="R151" s="114">
        <f>Q151/H151</f>
        <v>9.7181729834785525E-4</v>
      </c>
      <c r="S151"/>
      <c r="T151"/>
      <c r="U151"/>
      <c r="V151"/>
      <c r="W151"/>
      <c r="X151"/>
      <c r="Y151"/>
      <c r="Z151"/>
      <c r="AA151"/>
      <c r="AB151"/>
      <c r="AC151"/>
      <c r="AD151"/>
      <c r="AE151"/>
      <c r="AF151"/>
    </row>
    <row r="152" spans="1:32" s="2" customFormat="1">
      <c r="A152" s="38" t="s">
        <v>715</v>
      </c>
      <c r="B152" s="3" t="s">
        <v>716</v>
      </c>
      <c r="C152" s="3">
        <v>6</v>
      </c>
      <c r="D152" s="2">
        <v>0.7</v>
      </c>
      <c r="E152" s="46">
        <v>40</v>
      </c>
      <c r="F152" s="17">
        <v>8.4499999999999993</v>
      </c>
      <c r="G152" s="4" t="s">
        <v>10544</v>
      </c>
      <c r="H152" s="17">
        <f t="shared" si="60"/>
        <v>15.75</v>
      </c>
      <c r="I152" s="17">
        <f t="shared" si="61"/>
        <v>14.450000000000001</v>
      </c>
      <c r="J152" s="18">
        <f t="shared" si="62"/>
        <v>14.200000000000001</v>
      </c>
      <c r="L152" s="92">
        <f t="shared" si="63"/>
        <v>15.95</v>
      </c>
      <c r="M152" s="92">
        <f t="shared" si="63"/>
        <v>14.5</v>
      </c>
      <c r="N152" s="92">
        <f t="shared" si="63"/>
        <v>14.5</v>
      </c>
      <c r="O152"/>
      <c r="P152"/>
      <c r="Q152" s="44">
        <f>L152-H152</f>
        <v>0.19999999999999929</v>
      </c>
      <c r="R152" s="114">
        <f>Q152/H152</f>
        <v>1.2698412698412653E-2</v>
      </c>
      <c r="S152"/>
      <c r="T152"/>
      <c r="U152"/>
      <c r="V152"/>
      <c r="W152"/>
      <c r="X152"/>
      <c r="Y152"/>
      <c r="Z152"/>
      <c r="AA152"/>
      <c r="AB152"/>
      <c r="AC152"/>
      <c r="AD152"/>
      <c r="AE152"/>
      <c r="AF152"/>
    </row>
    <row r="153" spans="1:32" s="2" customFormat="1">
      <c r="A153" s="38" t="s">
        <v>11030</v>
      </c>
      <c r="B153" s="3" t="s">
        <v>11031</v>
      </c>
      <c r="C153" s="3">
        <v>6</v>
      </c>
      <c r="D153" s="2">
        <v>0.7</v>
      </c>
      <c r="E153" s="46">
        <v>54</v>
      </c>
      <c r="F153" s="17">
        <v>14.5</v>
      </c>
      <c r="G153" s="4" t="s">
        <v>10535</v>
      </c>
      <c r="H153" s="17">
        <f t="shared" si="60"/>
        <v>24.400000000000002</v>
      </c>
      <c r="I153" s="17">
        <f t="shared" si="61"/>
        <v>22.400000000000002</v>
      </c>
      <c r="J153" s="18">
        <f t="shared" si="62"/>
        <v>22</v>
      </c>
      <c r="L153" s="92">
        <f t="shared" si="63"/>
        <v>24.5</v>
      </c>
      <c r="M153" s="92">
        <f t="shared" si="63"/>
        <v>22.5</v>
      </c>
      <c r="N153" s="92">
        <f t="shared" si="63"/>
        <v>22.5</v>
      </c>
      <c r="O153"/>
      <c r="P153"/>
      <c r="Q153" s="44">
        <f>L153-H153</f>
        <v>9.9999999999997868E-2</v>
      </c>
      <c r="R153" s="114">
        <f>Q153/H153</f>
        <v>4.0983606557376175E-3</v>
      </c>
      <c r="S153"/>
      <c r="T153"/>
      <c r="U153"/>
      <c r="V153"/>
      <c r="W153"/>
      <c r="X153"/>
      <c r="Y153"/>
      <c r="Z153"/>
      <c r="AA153"/>
      <c r="AB153"/>
      <c r="AC153"/>
      <c r="AD153"/>
      <c r="AE153"/>
      <c r="AF153"/>
    </row>
    <row r="154" spans="1:32" s="2" customFormat="1">
      <c r="A154" s="38" t="s">
        <v>726</v>
      </c>
      <c r="B154" s="3" t="s">
        <v>724</v>
      </c>
      <c r="C154" s="3">
        <v>3</v>
      </c>
      <c r="D154" s="2">
        <v>1.75</v>
      </c>
      <c r="E154" s="46">
        <v>42</v>
      </c>
      <c r="F154" s="17">
        <v>23.5</v>
      </c>
      <c r="G154" s="4" t="s">
        <v>10537</v>
      </c>
      <c r="H154" s="17">
        <f t="shared" si="60"/>
        <v>39.85</v>
      </c>
      <c r="I154" s="17">
        <f t="shared" si="61"/>
        <v>36.6</v>
      </c>
      <c r="J154" s="18">
        <f t="shared" si="62"/>
        <v>35.950000000000003</v>
      </c>
      <c r="L154" s="92">
        <f t="shared" ref="L154:L160" si="64">IF(AND(H154-INT(H154)&gt;=0,H154-INT(H154)&lt;0.5),INT(H154)+0.5,IF(AND(H154-INT(H154)&gt;=0.5,H154-INT(H154)&lt;1),INT(H154)+0.95,H154))</f>
        <v>39.950000000000003</v>
      </c>
      <c r="M154" s="92">
        <f t="shared" ref="M154:M160" si="65">IF(AND(I154-INT(I154)&gt;=0,I154-INT(I154)&lt;0.5),INT(I154)+0.5,IF(AND(I154-INT(I154)&gt;=0.5,I154-INT(I154)&lt;1),INT(I154)+0.95,I154))</f>
        <v>36.950000000000003</v>
      </c>
      <c r="N154" s="92">
        <f t="shared" ref="N154:N160" si="66">IF(AND(J154-INT(J154)&gt;=0,J154-INT(J154)&lt;0.5),INT(J154)+0.5,IF(AND(J154-INT(J154)&gt;=0.5,J154-INT(J154)&lt;1),INT(J154)+0.95,J154))</f>
        <v>35.950000000000003</v>
      </c>
      <c r="O154"/>
      <c r="P154"/>
      <c r="Q154" s="44">
        <f t="shared" ref="Q154:Q160" si="67">L154-H154</f>
        <v>0.10000000000000142</v>
      </c>
      <c r="R154" s="114">
        <f t="shared" ref="R154:R160" si="68">Q154/H154</f>
        <v>2.5094102885822186E-3</v>
      </c>
      <c r="S154"/>
      <c r="T154"/>
      <c r="U154"/>
      <c r="V154"/>
      <c r="W154"/>
      <c r="X154"/>
      <c r="Y154"/>
      <c r="Z154"/>
      <c r="AA154"/>
      <c r="AB154"/>
      <c r="AC154"/>
      <c r="AD154"/>
      <c r="AE154"/>
      <c r="AF154"/>
    </row>
    <row r="155" spans="1:32" s="2" customFormat="1">
      <c r="A155" s="38" t="s">
        <v>740</v>
      </c>
      <c r="B155" s="3" t="s">
        <v>741</v>
      </c>
      <c r="C155" s="3">
        <v>6</v>
      </c>
      <c r="D155" s="2">
        <v>0.7</v>
      </c>
      <c r="E155" s="46">
        <v>40</v>
      </c>
      <c r="F155" s="17">
        <v>13.85</v>
      </c>
      <c r="G155" s="4" t="s">
        <v>10535</v>
      </c>
      <c r="H155" s="17">
        <f t="shared" si="60"/>
        <v>22.35</v>
      </c>
      <c r="I155" s="17">
        <f t="shared" si="61"/>
        <v>20.5</v>
      </c>
      <c r="J155" s="18">
        <f t="shared" si="62"/>
        <v>20.150000000000002</v>
      </c>
      <c r="L155" s="92">
        <f t="shared" si="64"/>
        <v>22.5</v>
      </c>
      <c r="M155" s="92">
        <f t="shared" si="65"/>
        <v>20.95</v>
      </c>
      <c r="N155" s="92">
        <f t="shared" si="66"/>
        <v>20.5</v>
      </c>
      <c r="O155"/>
      <c r="P155"/>
      <c r="Q155" s="44">
        <f t="shared" si="67"/>
        <v>0.14999999999999858</v>
      </c>
      <c r="R155" s="114">
        <f t="shared" si="68"/>
        <v>6.71140939597309E-3</v>
      </c>
      <c r="S155"/>
      <c r="T155"/>
      <c r="U155"/>
      <c r="V155"/>
      <c r="W155"/>
      <c r="X155"/>
      <c r="Y155"/>
      <c r="Z155"/>
      <c r="AA155"/>
      <c r="AB155"/>
      <c r="AC155"/>
      <c r="AD155"/>
      <c r="AE155"/>
      <c r="AF155"/>
    </row>
    <row r="156" spans="1:32" s="2" customFormat="1">
      <c r="A156" s="38" t="s">
        <v>743</v>
      </c>
      <c r="B156" s="3" t="s">
        <v>744</v>
      </c>
      <c r="C156" s="3">
        <v>6</v>
      </c>
      <c r="D156" s="2">
        <v>0.7</v>
      </c>
      <c r="E156" s="46">
        <v>40</v>
      </c>
      <c r="F156" s="17">
        <v>14.3</v>
      </c>
      <c r="G156" s="4" t="s">
        <v>10535</v>
      </c>
      <c r="H156" s="17">
        <f t="shared" si="60"/>
        <v>22.900000000000002</v>
      </c>
      <c r="I156" s="17">
        <f t="shared" si="61"/>
        <v>21</v>
      </c>
      <c r="J156" s="18">
        <f t="shared" si="62"/>
        <v>20.650000000000002</v>
      </c>
      <c r="L156" s="92">
        <f t="shared" si="64"/>
        <v>22.95</v>
      </c>
      <c r="M156" s="92">
        <f t="shared" si="65"/>
        <v>21.5</v>
      </c>
      <c r="N156" s="92">
        <f t="shared" si="66"/>
        <v>20.95</v>
      </c>
      <c r="O156"/>
      <c r="P156"/>
      <c r="Q156" s="44">
        <f t="shared" si="67"/>
        <v>4.9999999999997158E-2</v>
      </c>
      <c r="R156" s="114">
        <f t="shared" si="68"/>
        <v>2.1834061135369938E-3</v>
      </c>
      <c r="S156"/>
      <c r="T156"/>
      <c r="U156"/>
      <c r="V156"/>
      <c r="W156"/>
      <c r="X156"/>
      <c r="Y156"/>
      <c r="Z156"/>
      <c r="AA156"/>
      <c r="AB156"/>
      <c r="AC156"/>
      <c r="AD156"/>
      <c r="AE156"/>
      <c r="AF156"/>
    </row>
    <row r="157" spans="1:32" s="2" customFormat="1">
      <c r="A157" s="38" t="s">
        <v>746</v>
      </c>
      <c r="B157" s="3" t="s">
        <v>747</v>
      </c>
      <c r="C157" s="3">
        <v>6</v>
      </c>
      <c r="D157" s="2">
        <v>0.7</v>
      </c>
      <c r="E157" s="46">
        <v>40</v>
      </c>
      <c r="F157" s="17">
        <v>8.4</v>
      </c>
      <c r="G157" s="4" t="s">
        <v>10535</v>
      </c>
      <c r="H157" s="17">
        <f t="shared" si="60"/>
        <v>15.700000000000001</v>
      </c>
      <c r="I157" s="17">
        <f t="shared" si="61"/>
        <v>14.4</v>
      </c>
      <c r="J157" s="18">
        <f t="shared" si="62"/>
        <v>14.15</v>
      </c>
      <c r="L157" s="92">
        <f t="shared" si="64"/>
        <v>15.95</v>
      </c>
      <c r="M157" s="92">
        <f t="shared" si="65"/>
        <v>14.5</v>
      </c>
      <c r="N157" s="92">
        <f t="shared" si="66"/>
        <v>14.5</v>
      </c>
      <c r="O157"/>
      <c r="P157"/>
      <c r="Q157" s="44">
        <f t="shared" si="67"/>
        <v>0.24999999999999822</v>
      </c>
      <c r="R157" s="114">
        <f t="shared" si="68"/>
        <v>1.5923566878980777E-2</v>
      </c>
      <c r="S157"/>
      <c r="T157"/>
      <c r="U157"/>
      <c r="V157"/>
      <c r="W157"/>
      <c r="X157"/>
      <c r="Y157"/>
      <c r="Z157"/>
      <c r="AA157"/>
      <c r="AB157"/>
      <c r="AC157"/>
      <c r="AD157"/>
      <c r="AE157"/>
      <c r="AF157"/>
    </row>
    <row r="158" spans="1:32" s="2" customFormat="1">
      <c r="A158" s="38" t="s">
        <v>759</v>
      </c>
      <c r="B158" s="3" t="s">
        <v>760</v>
      </c>
      <c r="C158" s="3">
        <v>6</v>
      </c>
      <c r="D158" s="2">
        <v>0.7</v>
      </c>
      <c r="E158" s="46">
        <v>40</v>
      </c>
      <c r="F158" s="17">
        <v>10.85</v>
      </c>
      <c r="G158" s="4" t="s">
        <v>10535</v>
      </c>
      <c r="H158" s="17">
        <f t="shared" si="60"/>
        <v>18.7</v>
      </c>
      <c r="I158" s="17">
        <f t="shared" si="61"/>
        <v>17.150000000000002</v>
      </c>
      <c r="J158" s="18">
        <f t="shared" si="62"/>
        <v>16.850000000000001</v>
      </c>
      <c r="L158" s="92">
        <f t="shared" si="64"/>
        <v>18.95</v>
      </c>
      <c r="M158" s="92">
        <f t="shared" si="65"/>
        <v>17.5</v>
      </c>
      <c r="N158" s="92">
        <f t="shared" si="66"/>
        <v>16.95</v>
      </c>
      <c r="O158"/>
      <c r="P158"/>
      <c r="Q158" s="44">
        <f t="shared" si="67"/>
        <v>0.25</v>
      </c>
      <c r="R158" s="114">
        <f t="shared" si="68"/>
        <v>1.3368983957219251E-2</v>
      </c>
      <c r="S158"/>
      <c r="T158"/>
      <c r="U158"/>
      <c r="V158"/>
      <c r="W158"/>
      <c r="X158"/>
      <c r="Y158"/>
      <c r="Z158"/>
      <c r="AA158"/>
      <c r="AB158"/>
      <c r="AC158"/>
      <c r="AD158"/>
      <c r="AE158"/>
      <c r="AF158"/>
    </row>
    <row r="159" spans="1:32" s="2" customFormat="1">
      <c r="A159" s="38" t="s">
        <v>774</v>
      </c>
      <c r="B159" s="3" t="s">
        <v>762</v>
      </c>
      <c r="C159" s="3">
        <v>1</v>
      </c>
      <c r="D159" s="2">
        <v>3</v>
      </c>
      <c r="E159" s="46">
        <v>37.5</v>
      </c>
      <c r="F159" s="17">
        <v>26.5</v>
      </c>
      <c r="G159" s="4" t="s">
        <v>10551</v>
      </c>
      <c r="H159" s="17">
        <f t="shared" si="60"/>
        <v>48.45</v>
      </c>
      <c r="I159" s="17">
        <f t="shared" si="61"/>
        <v>44.5</v>
      </c>
      <c r="J159" s="18">
        <f t="shared" si="62"/>
        <v>43.7</v>
      </c>
      <c r="L159" s="92">
        <f t="shared" si="64"/>
        <v>48.5</v>
      </c>
      <c r="M159" s="92">
        <f t="shared" si="65"/>
        <v>44.95</v>
      </c>
      <c r="N159" s="92">
        <f t="shared" si="66"/>
        <v>43.95</v>
      </c>
      <c r="O159"/>
      <c r="P159"/>
      <c r="Q159" s="44">
        <f t="shared" si="67"/>
        <v>4.9999999999997158E-2</v>
      </c>
      <c r="R159" s="114">
        <f t="shared" si="68"/>
        <v>1.0319917440659888E-3</v>
      </c>
      <c r="S159"/>
      <c r="T159"/>
      <c r="U159"/>
      <c r="V159"/>
      <c r="W159"/>
      <c r="X159"/>
      <c r="Y159"/>
      <c r="Z159"/>
      <c r="AA159"/>
      <c r="AB159"/>
      <c r="AC159"/>
      <c r="AD159"/>
      <c r="AE159"/>
      <c r="AF159"/>
    </row>
    <row r="160" spans="1:32" s="2" customFormat="1">
      <c r="A160" s="38" t="s">
        <v>789</v>
      </c>
      <c r="B160" s="3" t="s">
        <v>790</v>
      </c>
      <c r="C160" s="3">
        <v>6</v>
      </c>
      <c r="D160" s="2">
        <v>0.7</v>
      </c>
      <c r="E160" s="46">
        <v>32</v>
      </c>
      <c r="F160" s="17">
        <v>5.55</v>
      </c>
      <c r="G160" s="4" t="s">
        <v>10552</v>
      </c>
      <c r="H160" s="17">
        <f t="shared" si="60"/>
        <v>11.5</v>
      </c>
      <c r="I160" s="17">
        <f t="shared" si="61"/>
        <v>10.55</v>
      </c>
      <c r="J160" s="18">
        <f t="shared" si="62"/>
        <v>10.4</v>
      </c>
      <c r="L160" s="92">
        <f t="shared" si="64"/>
        <v>11.95</v>
      </c>
      <c r="M160" s="92">
        <f t="shared" si="65"/>
        <v>10.95</v>
      </c>
      <c r="N160" s="92">
        <f t="shared" si="66"/>
        <v>10.5</v>
      </c>
      <c r="O160"/>
      <c r="P160"/>
      <c r="Q160" s="44">
        <f t="shared" si="67"/>
        <v>0.44999999999999929</v>
      </c>
      <c r="R160" s="114">
        <f t="shared" si="68"/>
        <v>3.9130434782608636E-2</v>
      </c>
      <c r="S160"/>
      <c r="T160"/>
      <c r="U160"/>
      <c r="V160"/>
      <c r="W160"/>
      <c r="X160"/>
      <c r="Y160"/>
      <c r="Z160"/>
      <c r="AA160"/>
      <c r="AB160"/>
      <c r="AC160"/>
      <c r="AD160"/>
      <c r="AE160"/>
      <c r="AF160"/>
    </row>
    <row r="161" spans="1:32" s="2" customFormat="1">
      <c r="A161" s="38" t="s">
        <v>798</v>
      </c>
      <c r="B161" s="3" t="s">
        <v>799</v>
      </c>
      <c r="C161" s="3">
        <v>6</v>
      </c>
      <c r="D161" s="2">
        <v>0.7</v>
      </c>
      <c r="E161" s="46">
        <v>40</v>
      </c>
      <c r="F161" s="17">
        <v>42.9</v>
      </c>
      <c r="G161" s="4" t="s">
        <v>10535</v>
      </c>
      <c r="H161" s="17">
        <f t="shared" si="60"/>
        <v>57.800000000000004</v>
      </c>
      <c r="I161" s="17">
        <f t="shared" si="61"/>
        <v>53.050000000000004</v>
      </c>
      <c r="J161" s="18">
        <f t="shared" si="62"/>
        <v>52.1</v>
      </c>
      <c r="L161" s="92">
        <f t="shared" ref="L161:L169" si="69">IF(AND(H161-INT(H161)&gt;=0,H161-INT(H161)&lt;0.5),INT(H161)+0.5,IF(AND(H161-INT(H161)&gt;=0.5,H161-INT(H161)&lt;1),INT(H161)+0.95,H161))</f>
        <v>57.95</v>
      </c>
      <c r="M161" s="92">
        <f t="shared" ref="M161:M169" si="70">IF(AND(I161-INT(I161)&gt;=0,I161-INT(I161)&lt;0.5),INT(I161)+0.5,IF(AND(I161-INT(I161)&gt;=0.5,I161-INT(I161)&lt;1),INT(I161)+0.95,I161))</f>
        <v>53.5</v>
      </c>
      <c r="N161" s="92">
        <f t="shared" ref="N161:N169" si="71">IF(AND(J161-INT(J161)&gt;=0,J161-INT(J161)&lt;0.5),INT(J161)+0.5,IF(AND(J161-INT(J161)&gt;=0.5,J161-INT(J161)&lt;1),INT(J161)+0.95,J161))</f>
        <v>52.5</v>
      </c>
      <c r="O161"/>
      <c r="P161"/>
      <c r="Q161" s="44">
        <f t="shared" ref="Q161:Q169" si="72">L161-H161</f>
        <v>0.14999999999999858</v>
      </c>
      <c r="R161" s="114">
        <f t="shared" ref="R161:R169" si="73">Q161/H161</f>
        <v>2.5951557093425357E-3</v>
      </c>
      <c r="S161"/>
      <c r="T161"/>
      <c r="U161"/>
      <c r="V161"/>
      <c r="W161"/>
      <c r="X161"/>
      <c r="Y161"/>
      <c r="Z161"/>
      <c r="AA161"/>
      <c r="AB161"/>
      <c r="AC161"/>
      <c r="AD161"/>
      <c r="AE161"/>
      <c r="AF161"/>
    </row>
    <row r="162" spans="1:32" s="2" customFormat="1">
      <c r="A162" s="38" t="s">
        <v>804</v>
      </c>
      <c r="B162" s="3" t="s">
        <v>805</v>
      </c>
      <c r="C162" s="3">
        <v>6</v>
      </c>
      <c r="D162" s="2">
        <v>0.7</v>
      </c>
      <c r="E162" s="46">
        <v>40</v>
      </c>
      <c r="F162" s="17">
        <v>31.5</v>
      </c>
      <c r="G162" s="4" t="s">
        <v>10551</v>
      </c>
      <c r="H162" s="17">
        <f t="shared" si="60"/>
        <v>43.900000000000006</v>
      </c>
      <c r="I162" s="17">
        <f t="shared" si="61"/>
        <v>40.300000000000004</v>
      </c>
      <c r="J162" s="18">
        <f t="shared" si="62"/>
        <v>39.550000000000004</v>
      </c>
      <c r="L162" s="92">
        <f t="shared" si="69"/>
        <v>43.95</v>
      </c>
      <c r="M162" s="92">
        <f t="shared" si="70"/>
        <v>40.5</v>
      </c>
      <c r="N162" s="92">
        <f t="shared" si="71"/>
        <v>39.950000000000003</v>
      </c>
      <c r="O162"/>
      <c r="P162"/>
      <c r="Q162" s="44">
        <f t="shared" si="72"/>
        <v>4.9999999999997158E-2</v>
      </c>
      <c r="R162" s="114">
        <f t="shared" si="73"/>
        <v>1.1389521640090467E-3</v>
      </c>
      <c r="S162"/>
      <c r="T162"/>
      <c r="U162"/>
      <c r="V162"/>
      <c r="W162"/>
      <c r="X162"/>
      <c r="Y162"/>
      <c r="Z162"/>
      <c r="AA162"/>
      <c r="AB162"/>
      <c r="AC162"/>
      <c r="AD162"/>
      <c r="AE162"/>
      <c r="AF162"/>
    </row>
    <row r="163" spans="1:32" s="2" customFormat="1">
      <c r="A163" s="38" t="s">
        <v>10819</v>
      </c>
      <c r="B163" s="3" t="s">
        <v>10820</v>
      </c>
      <c r="C163" s="3">
        <v>6</v>
      </c>
      <c r="D163" s="2">
        <v>1</v>
      </c>
      <c r="E163" s="46">
        <v>40</v>
      </c>
      <c r="F163" s="17">
        <v>78.5</v>
      </c>
      <c r="G163" s="4" t="s">
        <v>10535</v>
      </c>
      <c r="H163" s="17">
        <f t="shared" si="60"/>
        <v>102.75</v>
      </c>
      <c r="I163" s="17">
        <f t="shared" si="61"/>
        <v>94.300000000000011</v>
      </c>
      <c r="J163" s="18">
        <f t="shared" si="62"/>
        <v>92.65</v>
      </c>
      <c r="L163" s="92">
        <f t="shared" si="69"/>
        <v>102.95</v>
      </c>
      <c r="M163" s="92">
        <f t="shared" si="70"/>
        <v>94.5</v>
      </c>
      <c r="N163" s="92">
        <f t="shared" si="71"/>
        <v>92.95</v>
      </c>
      <c r="O163"/>
      <c r="P163"/>
      <c r="Q163" s="44">
        <f t="shared" si="72"/>
        <v>0.20000000000000284</v>
      </c>
      <c r="R163" s="114">
        <f t="shared" si="73"/>
        <v>1.9464720194647478E-3</v>
      </c>
      <c r="S163"/>
      <c r="T163"/>
      <c r="U163"/>
      <c r="V163"/>
      <c r="W163"/>
      <c r="X163"/>
      <c r="Y163"/>
      <c r="Z163"/>
      <c r="AA163"/>
      <c r="AB163"/>
      <c r="AC163"/>
      <c r="AD163"/>
      <c r="AE163"/>
      <c r="AF163"/>
    </row>
    <row r="164" spans="1:32" s="2" customFormat="1">
      <c r="A164" s="38" t="s">
        <v>810</v>
      </c>
      <c r="B164" s="3" t="s">
        <v>811</v>
      </c>
      <c r="C164" s="3">
        <v>6</v>
      </c>
      <c r="D164" s="2">
        <v>0.7</v>
      </c>
      <c r="E164" s="46">
        <v>44.5</v>
      </c>
      <c r="F164" s="17">
        <v>12.5</v>
      </c>
      <c r="G164" s="4" t="s">
        <v>10551</v>
      </c>
      <c r="H164" s="17">
        <f t="shared" si="60"/>
        <v>21.1</v>
      </c>
      <c r="I164" s="17">
        <f t="shared" si="61"/>
        <v>19.350000000000001</v>
      </c>
      <c r="J164" s="18">
        <f t="shared" si="62"/>
        <v>19.05</v>
      </c>
      <c r="L164" s="92">
        <f t="shared" si="69"/>
        <v>21.5</v>
      </c>
      <c r="M164" s="92">
        <f t="shared" si="70"/>
        <v>19.5</v>
      </c>
      <c r="N164" s="92">
        <f t="shared" si="71"/>
        <v>19.5</v>
      </c>
      <c r="O164"/>
      <c r="P164"/>
      <c r="Q164" s="44">
        <f t="shared" si="72"/>
        <v>0.39999999999999858</v>
      </c>
      <c r="R164" s="114">
        <f t="shared" si="73"/>
        <v>1.8957345971563913E-2</v>
      </c>
      <c r="S164"/>
      <c r="T164"/>
      <c r="U164"/>
      <c r="V164"/>
      <c r="W164"/>
      <c r="X164"/>
      <c r="Y164"/>
      <c r="Z164"/>
      <c r="AA164"/>
      <c r="AB164"/>
      <c r="AC164"/>
      <c r="AD164"/>
      <c r="AE164"/>
      <c r="AF164"/>
    </row>
    <row r="165" spans="1:32" s="2" customFormat="1">
      <c r="A165" s="38" t="s">
        <v>816</v>
      </c>
      <c r="B165" s="3" t="s">
        <v>814</v>
      </c>
      <c r="C165" s="3">
        <v>6</v>
      </c>
      <c r="D165" s="2">
        <v>1</v>
      </c>
      <c r="E165" s="46">
        <v>32</v>
      </c>
      <c r="F165" s="17">
        <v>7</v>
      </c>
      <c r="G165" s="4" t="s">
        <v>10552</v>
      </c>
      <c r="H165" s="17">
        <f t="shared" si="60"/>
        <v>14.5</v>
      </c>
      <c r="I165" s="17">
        <f t="shared" si="61"/>
        <v>13.3</v>
      </c>
      <c r="J165" s="18">
        <f t="shared" si="62"/>
        <v>13.100000000000001</v>
      </c>
      <c r="L165" s="92">
        <f t="shared" si="69"/>
        <v>14.95</v>
      </c>
      <c r="M165" s="92">
        <f t="shared" si="70"/>
        <v>13.5</v>
      </c>
      <c r="N165" s="92">
        <f t="shared" si="71"/>
        <v>13.5</v>
      </c>
      <c r="O165"/>
      <c r="P165"/>
      <c r="Q165" s="44">
        <f t="shared" si="72"/>
        <v>0.44999999999999929</v>
      </c>
      <c r="R165" s="114">
        <f t="shared" si="73"/>
        <v>3.1034482758620641E-2</v>
      </c>
      <c r="S165"/>
      <c r="T165"/>
      <c r="U165"/>
      <c r="V165"/>
      <c r="W165"/>
      <c r="X165"/>
      <c r="Y165"/>
      <c r="Z165"/>
      <c r="AA165"/>
      <c r="AB165"/>
      <c r="AC165"/>
      <c r="AD165"/>
      <c r="AE165"/>
      <c r="AF165"/>
    </row>
    <row r="166" spans="1:32" s="2" customFormat="1">
      <c r="A166" s="38" t="s">
        <v>818</v>
      </c>
      <c r="B166" s="3" t="s">
        <v>819</v>
      </c>
      <c r="C166" s="3">
        <v>6</v>
      </c>
      <c r="D166" s="2">
        <v>0.7</v>
      </c>
      <c r="E166" s="46">
        <v>32</v>
      </c>
      <c r="F166" s="17">
        <v>5.75</v>
      </c>
      <c r="G166" s="4" t="s">
        <v>10552</v>
      </c>
      <c r="H166" s="17">
        <f t="shared" si="60"/>
        <v>11.75</v>
      </c>
      <c r="I166" s="17">
        <f t="shared" si="61"/>
        <v>10.8</v>
      </c>
      <c r="J166" s="18">
        <f t="shared" si="62"/>
        <v>10.600000000000001</v>
      </c>
      <c r="L166" s="92">
        <f t="shared" si="69"/>
        <v>11.95</v>
      </c>
      <c r="M166" s="92">
        <f t="shared" si="70"/>
        <v>10.95</v>
      </c>
      <c r="N166" s="92">
        <f t="shared" si="71"/>
        <v>10.95</v>
      </c>
      <c r="O166"/>
      <c r="P166"/>
      <c r="Q166" s="44">
        <f t="shared" si="72"/>
        <v>0.19999999999999929</v>
      </c>
      <c r="R166" s="114">
        <f t="shared" si="73"/>
        <v>1.7021276595744619E-2</v>
      </c>
      <c r="S166"/>
      <c r="T166"/>
      <c r="U166"/>
      <c r="V166"/>
      <c r="W166"/>
      <c r="X166"/>
      <c r="Y166"/>
      <c r="Z166"/>
      <c r="AA166"/>
      <c r="AB166"/>
      <c r="AC166"/>
      <c r="AD166"/>
      <c r="AE166"/>
      <c r="AF166"/>
    </row>
    <row r="167" spans="1:32" s="2" customFormat="1">
      <c r="A167" s="38" t="s">
        <v>821</v>
      </c>
      <c r="B167" s="3" t="s">
        <v>822</v>
      </c>
      <c r="C167" s="3">
        <v>6</v>
      </c>
      <c r="D167" s="2">
        <v>0.7</v>
      </c>
      <c r="E167" s="46">
        <v>14.9</v>
      </c>
      <c r="F167" s="17">
        <v>5.6</v>
      </c>
      <c r="G167" s="4" t="s">
        <v>10552</v>
      </c>
      <c r="H167" s="17">
        <f t="shared" si="60"/>
        <v>10.050000000000001</v>
      </c>
      <c r="I167" s="17">
        <f t="shared" si="61"/>
        <v>9.25</v>
      </c>
      <c r="J167" s="18">
        <f t="shared" si="62"/>
        <v>9.1</v>
      </c>
      <c r="L167" s="92">
        <f t="shared" si="69"/>
        <v>10.5</v>
      </c>
      <c r="M167" s="92">
        <f t="shared" si="70"/>
        <v>9.5</v>
      </c>
      <c r="N167" s="92">
        <f t="shared" si="71"/>
        <v>9.5</v>
      </c>
      <c r="O167"/>
      <c r="P167"/>
      <c r="Q167" s="44">
        <f t="shared" si="72"/>
        <v>0.44999999999999929</v>
      </c>
      <c r="R167" s="114">
        <f t="shared" si="73"/>
        <v>4.4776119402985003E-2</v>
      </c>
      <c r="S167"/>
      <c r="T167"/>
      <c r="U167"/>
      <c r="V167"/>
      <c r="W167"/>
      <c r="X167"/>
      <c r="Y167"/>
      <c r="Z167"/>
      <c r="AA167"/>
      <c r="AB167"/>
      <c r="AC167"/>
      <c r="AD167"/>
      <c r="AE167"/>
      <c r="AF167"/>
    </row>
    <row r="168" spans="1:32" s="2" customFormat="1">
      <c r="A168" s="38" t="s">
        <v>830</v>
      </c>
      <c r="B168" s="3" t="s">
        <v>828</v>
      </c>
      <c r="C168" s="3">
        <v>6</v>
      </c>
      <c r="D168" s="2">
        <v>1</v>
      </c>
      <c r="E168" s="46">
        <v>32</v>
      </c>
      <c r="F168" s="17">
        <v>7</v>
      </c>
      <c r="G168" s="4" t="s">
        <v>10552</v>
      </c>
      <c r="H168" s="17">
        <f t="shared" si="60"/>
        <v>14.5</v>
      </c>
      <c r="I168" s="17">
        <f t="shared" si="61"/>
        <v>13.3</v>
      </c>
      <c r="J168" s="18">
        <f t="shared" si="62"/>
        <v>13.100000000000001</v>
      </c>
      <c r="L168" s="92">
        <f t="shared" si="69"/>
        <v>14.95</v>
      </c>
      <c r="M168" s="92">
        <f t="shared" si="70"/>
        <v>13.5</v>
      </c>
      <c r="N168" s="92">
        <f t="shared" si="71"/>
        <v>13.5</v>
      </c>
      <c r="O168"/>
      <c r="P168"/>
      <c r="Q168" s="44">
        <f t="shared" si="72"/>
        <v>0.44999999999999929</v>
      </c>
      <c r="R168" s="114">
        <f t="shared" si="73"/>
        <v>3.1034482758620641E-2</v>
      </c>
      <c r="S168"/>
      <c r="T168"/>
      <c r="U168"/>
      <c r="V168"/>
      <c r="W168"/>
      <c r="X168"/>
      <c r="Y168"/>
      <c r="Z168"/>
      <c r="AA168"/>
      <c r="AB168"/>
      <c r="AC168"/>
      <c r="AD168"/>
      <c r="AE168"/>
      <c r="AF168"/>
    </row>
    <row r="169" spans="1:32" s="2" customFormat="1">
      <c r="A169" s="38" t="s">
        <v>11032</v>
      </c>
      <c r="B169" s="3" t="s">
        <v>11033</v>
      </c>
      <c r="C169" s="3">
        <v>6</v>
      </c>
      <c r="D169" s="2">
        <v>0.7</v>
      </c>
      <c r="E169" s="46">
        <v>45</v>
      </c>
      <c r="F169" s="17">
        <v>74.5</v>
      </c>
      <c r="G169" s="4" t="s">
        <v>10535</v>
      </c>
      <c r="H169" s="17">
        <f t="shared" si="60"/>
        <v>96.800000000000011</v>
      </c>
      <c r="I169" s="17">
        <f t="shared" si="61"/>
        <v>88.850000000000009</v>
      </c>
      <c r="J169" s="18">
        <f t="shared" si="62"/>
        <v>87.25</v>
      </c>
      <c r="L169" s="92">
        <f t="shared" si="69"/>
        <v>96.95</v>
      </c>
      <c r="M169" s="92">
        <f t="shared" si="70"/>
        <v>88.95</v>
      </c>
      <c r="N169" s="92">
        <f t="shared" si="71"/>
        <v>87.5</v>
      </c>
      <c r="O169"/>
      <c r="P169"/>
      <c r="Q169" s="44">
        <f t="shared" si="72"/>
        <v>0.14999999999999147</v>
      </c>
      <c r="R169" s="114">
        <f t="shared" si="73"/>
        <v>1.5495867768594159E-3</v>
      </c>
      <c r="S169"/>
      <c r="T169"/>
      <c r="U169"/>
      <c r="V169"/>
      <c r="W169"/>
      <c r="X169"/>
      <c r="Y169"/>
      <c r="Z169"/>
      <c r="AA169"/>
      <c r="AB169"/>
      <c r="AC169"/>
      <c r="AD169"/>
      <c r="AE169"/>
      <c r="AF169"/>
    </row>
    <row r="170" spans="1:32" s="2" customFormat="1">
      <c r="A170" s="38" t="s">
        <v>840</v>
      </c>
      <c r="B170" s="3" t="s">
        <v>838</v>
      </c>
      <c r="C170" s="3">
        <v>6</v>
      </c>
      <c r="D170" s="2">
        <v>1</v>
      </c>
      <c r="E170" s="46">
        <v>35</v>
      </c>
      <c r="F170" s="17">
        <v>7.35</v>
      </c>
      <c r="G170" s="4" t="s">
        <v>10535</v>
      </c>
      <c r="H170" s="17">
        <f t="shared" si="60"/>
        <v>15.3</v>
      </c>
      <c r="I170" s="17">
        <f t="shared" si="61"/>
        <v>14.05</v>
      </c>
      <c r="J170" s="18">
        <f t="shared" si="62"/>
        <v>13.8</v>
      </c>
      <c r="L170" s="92">
        <f t="shared" ref="L170:N174" si="74">IF(AND(H170-INT(H170)&gt;=0,H170-INT(H170)&lt;0.5),INT(H170)+0.5,IF(AND(H170-INT(H170)&gt;=0.5,H170-INT(H170)&lt;1),INT(H170)+0.95,H170))</f>
        <v>15.5</v>
      </c>
      <c r="M170" s="92">
        <f t="shared" si="74"/>
        <v>14.5</v>
      </c>
      <c r="N170" s="92">
        <f t="shared" si="74"/>
        <v>13.95</v>
      </c>
      <c r="O170"/>
      <c r="P170"/>
      <c r="Q170" s="44">
        <f>L170-H170</f>
        <v>0.19999999999999929</v>
      </c>
      <c r="R170" s="114">
        <f>Q170/H170</f>
        <v>1.3071895424836555E-2</v>
      </c>
      <c r="S170"/>
      <c r="T170"/>
      <c r="U170"/>
      <c r="V170"/>
      <c r="W170"/>
      <c r="X170"/>
      <c r="Y170"/>
      <c r="Z170"/>
      <c r="AA170"/>
      <c r="AB170"/>
      <c r="AC170"/>
      <c r="AD170"/>
      <c r="AE170"/>
      <c r="AF170"/>
    </row>
    <row r="171" spans="1:32" s="2" customFormat="1">
      <c r="A171" s="38" t="s">
        <v>842</v>
      </c>
      <c r="B171" s="3" t="s">
        <v>19203</v>
      </c>
      <c r="C171" s="3">
        <v>6</v>
      </c>
      <c r="D171" s="2">
        <v>1.5</v>
      </c>
      <c r="E171" s="46">
        <v>35</v>
      </c>
      <c r="F171" s="17">
        <v>10.95</v>
      </c>
      <c r="G171" s="4" t="s">
        <v>10535</v>
      </c>
      <c r="H171" s="17">
        <f t="shared" si="60"/>
        <v>21.900000000000002</v>
      </c>
      <c r="I171" s="17">
        <f t="shared" si="61"/>
        <v>20.100000000000001</v>
      </c>
      <c r="J171" s="18">
        <f t="shared" si="62"/>
        <v>19.75</v>
      </c>
      <c r="L171" s="92">
        <f t="shared" si="74"/>
        <v>21.95</v>
      </c>
      <c r="M171" s="92">
        <f t="shared" si="74"/>
        <v>20.5</v>
      </c>
      <c r="N171" s="92">
        <f t="shared" si="74"/>
        <v>19.95</v>
      </c>
      <c r="O171"/>
      <c r="P171"/>
      <c r="Q171" s="44">
        <f>L171-H171</f>
        <v>4.9999999999997158E-2</v>
      </c>
      <c r="R171" s="114">
        <f>Q171/H171</f>
        <v>2.2831050228309204E-3</v>
      </c>
      <c r="S171"/>
      <c r="T171"/>
      <c r="U171"/>
      <c r="V171"/>
      <c r="W171"/>
      <c r="X171"/>
      <c r="Y171"/>
      <c r="Z171"/>
      <c r="AA171"/>
      <c r="AB171"/>
      <c r="AC171"/>
      <c r="AD171"/>
      <c r="AE171"/>
      <c r="AF171"/>
    </row>
    <row r="172" spans="1:32" s="2" customFormat="1">
      <c r="A172" s="38" t="s">
        <v>857</v>
      </c>
      <c r="B172" s="3" t="s">
        <v>858</v>
      </c>
      <c r="C172" s="3">
        <v>6</v>
      </c>
      <c r="D172" s="2">
        <v>0.7</v>
      </c>
      <c r="E172" s="46">
        <v>17</v>
      </c>
      <c r="F172" s="17">
        <v>12.75</v>
      </c>
      <c r="G172" s="4" t="s">
        <v>10545</v>
      </c>
      <c r="H172" s="17">
        <f t="shared" si="60"/>
        <v>18.95</v>
      </c>
      <c r="I172" s="17">
        <f t="shared" si="61"/>
        <v>17.400000000000002</v>
      </c>
      <c r="J172" s="18">
        <f t="shared" si="62"/>
        <v>17.100000000000001</v>
      </c>
      <c r="L172" s="92">
        <f t="shared" si="74"/>
        <v>18.95</v>
      </c>
      <c r="M172" s="92">
        <f t="shared" si="74"/>
        <v>17.5</v>
      </c>
      <c r="N172" s="92">
        <f t="shared" si="74"/>
        <v>17.5</v>
      </c>
      <c r="O172"/>
      <c r="P172"/>
      <c r="Q172" s="44">
        <f>L172-H172</f>
        <v>0</v>
      </c>
      <c r="R172" s="114">
        <f>Q172/H172</f>
        <v>0</v>
      </c>
      <c r="S172"/>
      <c r="T172"/>
      <c r="U172"/>
      <c r="V172"/>
      <c r="W172"/>
      <c r="X172"/>
      <c r="Y172"/>
      <c r="Z172"/>
      <c r="AA172"/>
      <c r="AB172"/>
      <c r="AC172"/>
      <c r="AD172"/>
      <c r="AE172"/>
      <c r="AF172"/>
    </row>
    <row r="173" spans="1:32" s="2" customFormat="1">
      <c r="A173" s="38" t="s">
        <v>860</v>
      </c>
      <c r="B173" s="3" t="s">
        <v>861</v>
      </c>
      <c r="C173" s="3">
        <v>6</v>
      </c>
      <c r="D173" s="2">
        <v>0.5</v>
      </c>
      <c r="E173" s="46">
        <v>15.7</v>
      </c>
      <c r="F173" s="17">
        <v>8.65</v>
      </c>
      <c r="G173" s="4" t="s">
        <v>10545</v>
      </c>
      <c r="H173" s="17">
        <f t="shared" si="60"/>
        <v>13.450000000000001</v>
      </c>
      <c r="I173" s="17">
        <f t="shared" si="61"/>
        <v>12.350000000000001</v>
      </c>
      <c r="J173" s="18">
        <f t="shared" si="62"/>
        <v>12.15</v>
      </c>
      <c r="L173" s="92">
        <f t="shared" si="74"/>
        <v>13.5</v>
      </c>
      <c r="M173" s="92">
        <f t="shared" si="74"/>
        <v>12.5</v>
      </c>
      <c r="N173" s="92">
        <f t="shared" si="74"/>
        <v>12.5</v>
      </c>
      <c r="O173"/>
      <c r="P173"/>
      <c r="Q173" s="44">
        <f>L173-H173</f>
        <v>4.9999999999998934E-2</v>
      </c>
      <c r="R173" s="114">
        <f>Q173/H173</f>
        <v>3.7174721189590283E-3</v>
      </c>
      <c r="S173"/>
      <c r="T173"/>
      <c r="U173"/>
      <c r="V173"/>
      <c r="W173"/>
      <c r="X173"/>
      <c r="Y173"/>
      <c r="Z173"/>
      <c r="AA173"/>
      <c r="AB173"/>
      <c r="AC173"/>
      <c r="AD173"/>
      <c r="AE173"/>
      <c r="AF173"/>
    </row>
    <row r="174" spans="1:32" s="2" customFormat="1">
      <c r="A174" s="38" t="s">
        <v>863</v>
      </c>
      <c r="B174" s="3" t="s">
        <v>864</v>
      </c>
      <c r="C174" s="3">
        <v>12</v>
      </c>
      <c r="D174" s="2">
        <v>0.7</v>
      </c>
      <c r="E174" s="46">
        <v>15.7</v>
      </c>
      <c r="F174" s="17">
        <v>12.95</v>
      </c>
      <c r="G174" s="4" t="s">
        <v>10545</v>
      </c>
      <c r="H174" s="17">
        <f t="shared" si="60"/>
        <v>19.100000000000001</v>
      </c>
      <c r="I174" s="17">
        <f t="shared" si="61"/>
        <v>17.55</v>
      </c>
      <c r="J174" s="18">
        <f t="shared" si="62"/>
        <v>17.25</v>
      </c>
      <c r="L174" s="92">
        <f t="shared" si="74"/>
        <v>19.5</v>
      </c>
      <c r="M174" s="92">
        <f t="shared" si="74"/>
        <v>17.95</v>
      </c>
      <c r="N174" s="92">
        <f t="shared" si="74"/>
        <v>17.5</v>
      </c>
      <c r="O174"/>
      <c r="P174"/>
      <c r="Q174" s="44">
        <f>L174-H174</f>
        <v>0.39999999999999858</v>
      </c>
      <c r="R174" s="114">
        <f>Q174/H174</f>
        <v>2.0942408376963276E-2</v>
      </c>
      <c r="S174"/>
      <c r="T174"/>
      <c r="U174"/>
      <c r="V174"/>
      <c r="W174"/>
      <c r="X174"/>
      <c r="Y174"/>
      <c r="Z174"/>
      <c r="AA174"/>
      <c r="AB174"/>
      <c r="AC174"/>
      <c r="AD174"/>
      <c r="AE174"/>
      <c r="AF174"/>
    </row>
    <row r="175" spans="1:32" s="2" customFormat="1">
      <c r="A175" s="38" t="s">
        <v>866</v>
      </c>
      <c r="B175" s="3" t="s">
        <v>867</v>
      </c>
      <c r="C175" s="3">
        <v>6</v>
      </c>
      <c r="D175" s="2">
        <v>0.7</v>
      </c>
      <c r="E175" s="46">
        <v>17</v>
      </c>
      <c r="F175" s="17">
        <v>12.5</v>
      </c>
      <c r="G175" s="4" t="s">
        <v>10545</v>
      </c>
      <c r="H175" s="17">
        <f t="shared" si="60"/>
        <v>18.650000000000002</v>
      </c>
      <c r="I175" s="17">
        <f t="shared" si="61"/>
        <v>17.150000000000002</v>
      </c>
      <c r="J175" s="18">
        <f t="shared" si="62"/>
        <v>16.850000000000001</v>
      </c>
      <c r="L175" s="92">
        <f t="shared" ref="L175:L190" si="75">IF(AND(H175-INT(H175)&gt;=0,H175-INT(H175)&lt;0.5),INT(H175)+0.5,IF(AND(H175-INT(H175)&gt;=0.5,H175-INT(H175)&lt;1),INT(H175)+0.95,H175))</f>
        <v>18.95</v>
      </c>
      <c r="M175" s="92">
        <f t="shared" ref="M175:M190" si="76">IF(AND(I175-INT(I175)&gt;=0,I175-INT(I175)&lt;0.5),INT(I175)+0.5,IF(AND(I175-INT(I175)&gt;=0.5,I175-INT(I175)&lt;1),INT(I175)+0.95,I175))</f>
        <v>17.5</v>
      </c>
      <c r="N175" s="92">
        <f t="shared" ref="N175:N190" si="77">IF(AND(J175-INT(J175)&gt;=0,J175-INT(J175)&lt;0.5),INT(J175)+0.5,IF(AND(J175-INT(J175)&gt;=0.5,J175-INT(J175)&lt;1),INT(J175)+0.95,J175))</f>
        <v>16.95</v>
      </c>
      <c r="O175"/>
      <c r="P175"/>
      <c r="Q175" s="44">
        <f t="shared" ref="Q175:Q190" si="78">L175-H175</f>
        <v>0.29999999999999716</v>
      </c>
      <c r="R175" s="114">
        <f t="shared" ref="R175:R190" si="79">Q175/H175</f>
        <v>1.6085790884718343E-2</v>
      </c>
      <c r="S175"/>
      <c r="T175"/>
      <c r="U175"/>
      <c r="V175"/>
      <c r="W175"/>
      <c r="X175"/>
      <c r="Y175"/>
      <c r="Z175"/>
      <c r="AA175"/>
      <c r="AB175"/>
      <c r="AC175"/>
      <c r="AD175"/>
      <c r="AE175"/>
      <c r="AF175"/>
    </row>
    <row r="176" spans="1:32" s="2" customFormat="1">
      <c r="A176" s="38" t="s">
        <v>872</v>
      </c>
      <c r="B176" s="3" t="s">
        <v>870</v>
      </c>
      <c r="C176" s="3">
        <v>12</v>
      </c>
      <c r="D176" s="2">
        <v>1</v>
      </c>
      <c r="E176" s="46">
        <v>17</v>
      </c>
      <c r="F176" s="17">
        <v>11.75</v>
      </c>
      <c r="G176" s="4" t="s">
        <v>10545</v>
      </c>
      <c r="H176" s="17">
        <f t="shared" si="60"/>
        <v>18.400000000000002</v>
      </c>
      <c r="I176" s="17">
        <f t="shared" si="61"/>
        <v>16.900000000000002</v>
      </c>
      <c r="J176" s="18">
        <f t="shared" si="62"/>
        <v>16.600000000000001</v>
      </c>
      <c r="L176" s="92">
        <f t="shared" si="75"/>
        <v>18.5</v>
      </c>
      <c r="M176" s="92">
        <f t="shared" si="76"/>
        <v>16.95</v>
      </c>
      <c r="N176" s="92">
        <f t="shared" si="77"/>
        <v>16.95</v>
      </c>
      <c r="O176"/>
      <c r="P176"/>
      <c r="Q176" s="44">
        <f t="shared" si="78"/>
        <v>9.9999999999997868E-2</v>
      </c>
      <c r="R176" s="114">
        <f t="shared" si="79"/>
        <v>5.4347826086955358E-3</v>
      </c>
      <c r="S176"/>
      <c r="T176"/>
      <c r="U176"/>
      <c r="V176"/>
      <c r="W176"/>
      <c r="X176"/>
      <c r="Y176"/>
      <c r="Z176"/>
      <c r="AA176"/>
      <c r="AB176"/>
      <c r="AC176"/>
      <c r="AD176"/>
      <c r="AE176"/>
      <c r="AF176"/>
    </row>
    <row r="177" spans="1:32" s="2" customFormat="1">
      <c r="A177" s="38" t="s">
        <v>883</v>
      </c>
      <c r="B177" s="3" t="s">
        <v>875</v>
      </c>
      <c r="C177" s="3">
        <v>12</v>
      </c>
      <c r="D177" s="2">
        <v>1</v>
      </c>
      <c r="E177" s="46">
        <v>17</v>
      </c>
      <c r="F177" s="17">
        <v>10.5</v>
      </c>
      <c r="G177" s="4" t="s">
        <v>10545</v>
      </c>
      <c r="H177" s="17">
        <f t="shared" si="60"/>
        <v>16.850000000000001</v>
      </c>
      <c r="I177" s="17">
        <f t="shared" si="61"/>
        <v>15.5</v>
      </c>
      <c r="J177" s="18">
        <f t="shared" si="62"/>
        <v>15.200000000000001</v>
      </c>
      <c r="L177" s="92">
        <f t="shared" si="75"/>
        <v>16.95</v>
      </c>
      <c r="M177" s="92">
        <f t="shared" si="76"/>
        <v>15.95</v>
      </c>
      <c r="N177" s="92">
        <f t="shared" si="77"/>
        <v>15.5</v>
      </c>
      <c r="O177"/>
      <c r="P177"/>
      <c r="Q177" s="44">
        <f t="shared" si="78"/>
        <v>9.9999999999997868E-2</v>
      </c>
      <c r="R177" s="114">
        <f t="shared" si="79"/>
        <v>5.9347181008900804E-3</v>
      </c>
      <c r="S177"/>
      <c r="T177"/>
      <c r="U177"/>
      <c r="V177"/>
      <c r="W177"/>
      <c r="X177"/>
      <c r="Y177"/>
      <c r="Z177"/>
      <c r="AA177"/>
      <c r="AB177"/>
      <c r="AC177"/>
      <c r="AD177"/>
      <c r="AE177"/>
      <c r="AF177"/>
    </row>
    <row r="178" spans="1:32" s="2" customFormat="1">
      <c r="A178" s="38" t="s">
        <v>892</v>
      </c>
      <c r="B178" s="3" t="s">
        <v>890</v>
      </c>
      <c r="C178" s="3">
        <v>12</v>
      </c>
      <c r="D178" s="2">
        <v>1</v>
      </c>
      <c r="E178" s="46">
        <v>17</v>
      </c>
      <c r="F178" s="17">
        <v>11.95</v>
      </c>
      <c r="G178" s="4" t="s">
        <v>10545</v>
      </c>
      <c r="H178" s="17">
        <f t="shared" si="60"/>
        <v>18.650000000000002</v>
      </c>
      <c r="I178" s="17">
        <f t="shared" si="61"/>
        <v>17.100000000000001</v>
      </c>
      <c r="J178" s="18">
        <f t="shared" si="62"/>
        <v>16.8</v>
      </c>
      <c r="L178" s="92">
        <f t="shared" si="75"/>
        <v>18.95</v>
      </c>
      <c r="M178" s="92">
        <f t="shared" si="76"/>
        <v>17.5</v>
      </c>
      <c r="N178" s="92">
        <f t="shared" si="77"/>
        <v>16.95</v>
      </c>
      <c r="O178"/>
      <c r="P178"/>
      <c r="Q178" s="44">
        <f t="shared" si="78"/>
        <v>0.29999999999999716</v>
      </c>
      <c r="R178" s="114">
        <f t="shared" si="79"/>
        <v>1.6085790884718343E-2</v>
      </c>
      <c r="S178"/>
      <c r="T178"/>
      <c r="U178"/>
      <c r="V178"/>
      <c r="W178"/>
      <c r="X178"/>
      <c r="Y178"/>
      <c r="Z178"/>
      <c r="AA178"/>
      <c r="AB178"/>
      <c r="AC178"/>
      <c r="AD178"/>
      <c r="AE178"/>
      <c r="AF178"/>
    </row>
    <row r="179" spans="1:32" s="2" customFormat="1">
      <c r="A179" s="38" t="s">
        <v>894</v>
      </c>
      <c r="B179" s="3" t="s">
        <v>895</v>
      </c>
      <c r="C179" s="3">
        <v>6</v>
      </c>
      <c r="D179" s="2">
        <v>0.7</v>
      </c>
      <c r="E179" s="46">
        <v>17</v>
      </c>
      <c r="F179" s="18">
        <v>11.5</v>
      </c>
      <c r="G179" s="4" t="s">
        <v>10545</v>
      </c>
      <c r="H179" s="17">
        <f t="shared" si="60"/>
        <v>17.45</v>
      </c>
      <c r="I179" s="17">
        <f t="shared" si="61"/>
        <v>16</v>
      </c>
      <c r="J179" s="18">
        <f t="shared" si="62"/>
        <v>15.75</v>
      </c>
      <c r="L179" s="92">
        <f t="shared" si="75"/>
        <v>17.5</v>
      </c>
      <c r="M179" s="92">
        <f t="shared" si="76"/>
        <v>16.5</v>
      </c>
      <c r="N179" s="92">
        <f t="shared" si="77"/>
        <v>15.95</v>
      </c>
      <c r="O179"/>
      <c r="P179"/>
      <c r="Q179" s="44">
        <f t="shared" si="78"/>
        <v>5.0000000000000711E-2</v>
      </c>
      <c r="R179" s="114">
        <f t="shared" si="79"/>
        <v>2.8653295128940235E-3</v>
      </c>
      <c r="S179"/>
      <c r="T179"/>
      <c r="U179"/>
      <c r="V179"/>
      <c r="W179"/>
      <c r="X179"/>
      <c r="Y179"/>
      <c r="Z179"/>
      <c r="AA179"/>
      <c r="AB179"/>
      <c r="AC179"/>
      <c r="AD179"/>
      <c r="AE179"/>
      <c r="AF179"/>
    </row>
    <row r="180" spans="1:32" s="2" customFormat="1">
      <c r="A180" s="38" t="s">
        <v>900</v>
      </c>
      <c r="B180" s="3" t="s">
        <v>901</v>
      </c>
      <c r="C180" s="3">
        <v>6</v>
      </c>
      <c r="D180" s="2">
        <v>0.7</v>
      </c>
      <c r="E180" s="46">
        <v>46</v>
      </c>
      <c r="F180" s="17">
        <v>27</v>
      </c>
      <c r="G180" s="4" t="s">
        <v>10536</v>
      </c>
      <c r="H180" s="17">
        <f t="shared" si="60"/>
        <v>38.900000000000006</v>
      </c>
      <c r="I180" s="17">
        <f t="shared" si="61"/>
        <v>35.75</v>
      </c>
      <c r="J180" s="18">
        <f t="shared" si="62"/>
        <v>35.1</v>
      </c>
      <c r="L180" s="92">
        <f t="shared" si="75"/>
        <v>38.950000000000003</v>
      </c>
      <c r="M180" s="92">
        <f t="shared" si="76"/>
        <v>35.950000000000003</v>
      </c>
      <c r="N180" s="92">
        <f t="shared" si="77"/>
        <v>35.5</v>
      </c>
      <c r="O180"/>
      <c r="P180"/>
      <c r="Q180" s="44">
        <f t="shared" si="78"/>
        <v>4.9999999999997158E-2</v>
      </c>
      <c r="R180" s="114">
        <f t="shared" si="79"/>
        <v>1.2853470437017263E-3</v>
      </c>
      <c r="S180"/>
      <c r="T180"/>
      <c r="U180"/>
      <c r="V180"/>
      <c r="W180"/>
      <c r="X180"/>
      <c r="Y180"/>
      <c r="Z180"/>
      <c r="AA180"/>
      <c r="AB180"/>
      <c r="AC180"/>
      <c r="AD180"/>
      <c r="AE180"/>
      <c r="AF180"/>
    </row>
    <row r="181" spans="1:32" s="2" customFormat="1">
      <c r="A181" s="38" t="s">
        <v>11186</v>
      </c>
      <c r="B181" s="3" t="s">
        <v>11187</v>
      </c>
      <c r="C181" s="3">
        <v>6</v>
      </c>
      <c r="D181" s="2">
        <v>0.7</v>
      </c>
      <c r="E181" s="46">
        <v>46</v>
      </c>
      <c r="F181" s="17">
        <v>84.5</v>
      </c>
      <c r="G181" s="4" t="s">
        <v>10536</v>
      </c>
      <c r="H181" s="17">
        <f t="shared" si="60"/>
        <v>109.05000000000001</v>
      </c>
      <c r="I181" s="17">
        <f t="shared" si="61"/>
        <v>100.15</v>
      </c>
      <c r="J181" s="18">
        <f t="shared" si="62"/>
        <v>98.350000000000009</v>
      </c>
      <c r="L181" s="92">
        <f t="shared" si="75"/>
        <v>109.5</v>
      </c>
      <c r="M181" s="92">
        <f t="shared" si="76"/>
        <v>100.5</v>
      </c>
      <c r="N181" s="92">
        <f t="shared" si="77"/>
        <v>98.5</v>
      </c>
      <c r="O181"/>
      <c r="P181"/>
      <c r="Q181" s="44">
        <f t="shared" si="78"/>
        <v>0.44999999999998863</v>
      </c>
      <c r="R181" s="114">
        <f t="shared" si="79"/>
        <v>4.1265474552956314E-3</v>
      </c>
      <c r="S181"/>
      <c r="T181"/>
      <c r="U181"/>
      <c r="V181"/>
      <c r="W181"/>
      <c r="X181"/>
      <c r="Y181"/>
      <c r="Z181"/>
      <c r="AA181"/>
      <c r="AB181"/>
      <c r="AC181"/>
      <c r="AD181"/>
      <c r="AE181"/>
      <c r="AF181"/>
    </row>
    <row r="182" spans="1:32" s="2" customFormat="1">
      <c r="A182" s="38" t="s">
        <v>906</v>
      </c>
      <c r="B182" s="3" t="s">
        <v>907</v>
      </c>
      <c r="C182" s="3">
        <v>6</v>
      </c>
      <c r="D182" s="2">
        <v>0.7</v>
      </c>
      <c r="E182" s="46">
        <v>46</v>
      </c>
      <c r="F182" s="17">
        <v>25.5</v>
      </c>
      <c r="G182" s="4" t="s">
        <v>10549</v>
      </c>
      <c r="H182" s="17">
        <f t="shared" si="60"/>
        <v>37.1</v>
      </c>
      <c r="I182" s="17">
        <f t="shared" si="61"/>
        <v>34.050000000000004</v>
      </c>
      <c r="J182" s="18">
        <f t="shared" si="62"/>
        <v>33.450000000000003</v>
      </c>
      <c r="L182" s="92">
        <f t="shared" si="75"/>
        <v>37.5</v>
      </c>
      <c r="M182" s="92">
        <f t="shared" si="76"/>
        <v>34.5</v>
      </c>
      <c r="N182" s="92">
        <f t="shared" si="77"/>
        <v>33.5</v>
      </c>
      <c r="O182"/>
      <c r="P182"/>
      <c r="Q182" s="44">
        <f t="shared" si="78"/>
        <v>0.39999999999999858</v>
      </c>
      <c r="R182" s="114">
        <f t="shared" si="79"/>
        <v>1.078167115902961E-2</v>
      </c>
      <c r="S182"/>
      <c r="T182"/>
      <c r="U182"/>
      <c r="V182"/>
      <c r="W182"/>
      <c r="X182"/>
      <c r="Y182"/>
      <c r="Z182"/>
      <c r="AA182"/>
      <c r="AB182"/>
      <c r="AC182"/>
      <c r="AD182"/>
      <c r="AE182"/>
      <c r="AF182"/>
    </row>
    <row r="183" spans="1:32" s="2" customFormat="1">
      <c r="A183" s="38" t="s">
        <v>909</v>
      </c>
      <c r="B183" s="3" t="s">
        <v>910</v>
      </c>
      <c r="C183" s="3">
        <v>6</v>
      </c>
      <c r="D183" s="2">
        <v>0.7</v>
      </c>
      <c r="E183" s="46">
        <v>64</v>
      </c>
      <c r="F183" s="17">
        <v>34.5</v>
      </c>
      <c r="G183" s="4" t="s">
        <v>10549</v>
      </c>
      <c r="H183" s="17">
        <f t="shared" si="60"/>
        <v>49.650000000000006</v>
      </c>
      <c r="I183" s="17">
        <f t="shared" si="61"/>
        <v>45.6</v>
      </c>
      <c r="J183" s="18">
        <f t="shared" si="62"/>
        <v>44.800000000000004</v>
      </c>
      <c r="L183" s="92">
        <f t="shared" si="75"/>
        <v>49.95</v>
      </c>
      <c r="M183" s="92">
        <f t="shared" si="76"/>
        <v>45.95</v>
      </c>
      <c r="N183" s="92">
        <f t="shared" si="77"/>
        <v>44.95</v>
      </c>
      <c r="O183"/>
      <c r="P183"/>
      <c r="Q183" s="44">
        <f t="shared" si="78"/>
        <v>0.29999999999999716</v>
      </c>
      <c r="R183" s="114">
        <f t="shared" si="79"/>
        <v>6.0422960725074948E-3</v>
      </c>
      <c r="S183"/>
      <c r="T183"/>
      <c r="U183"/>
      <c r="V183"/>
      <c r="W183"/>
      <c r="X183"/>
      <c r="Y183"/>
      <c r="Z183"/>
      <c r="AA183"/>
      <c r="AB183"/>
      <c r="AC183"/>
      <c r="AD183"/>
      <c r="AE183"/>
      <c r="AF183"/>
    </row>
    <row r="184" spans="1:32" s="2" customFormat="1">
      <c r="A184" s="38" t="s">
        <v>912</v>
      </c>
      <c r="B184" s="3" t="s">
        <v>913</v>
      </c>
      <c r="C184" s="3">
        <v>6</v>
      </c>
      <c r="D184" s="2">
        <v>0.7</v>
      </c>
      <c r="E184" s="46">
        <v>46</v>
      </c>
      <c r="F184" s="17">
        <v>22.65</v>
      </c>
      <c r="G184" s="4" t="s">
        <v>10549</v>
      </c>
      <c r="H184" s="17">
        <f t="shared" si="60"/>
        <v>33.6</v>
      </c>
      <c r="I184" s="17">
        <f t="shared" si="61"/>
        <v>30.85</v>
      </c>
      <c r="J184" s="18">
        <f t="shared" si="62"/>
        <v>30.3</v>
      </c>
      <c r="L184" s="92">
        <f t="shared" si="75"/>
        <v>33.950000000000003</v>
      </c>
      <c r="M184" s="92">
        <f t="shared" si="76"/>
        <v>30.95</v>
      </c>
      <c r="N184" s="92">
        <f t="shared" si="77"/>
        <v>30.5</v>
      </c>
      <c r="O184"/>
      <c r="P184"/>
      <c r="Q184" s="44">
        <f t="shared" si="78"/>
        <v>0.35000000000000142</v>
      </c>
      <c r="R184" s="114">
        <f t="shared" si="79"/>
        <v>1.0416666666666708E-2</v>
      </c>
      <c r="S184"/>
      <c r="T184"/>
      <c r="U184"/>
      <c r="V184"/>
      <c r="W184"/>
      <c r="X184"/>
      <c r="Y184"/>
      <c r="Z184"/>
      <c r="AA184"/>
      <c r="AB184"/>
      <c r="AC184"/>
      <c r="AD184"/>
      <c r="AE184"/>
      <c r="AF184"/>
    </row>
    <row r="185" spans="1:32" s="2" customFormat="1">
      <c r="A185" s="38" t="s">
        <v>11034</v>
      </c>
      <c r="B185" s="3" t="s">
        <v>11035</v>
      </c>
      <c r="C185" s="3">
        <v>6</v>
      </c>
      <c r="D185" s="2">
        <v>0.7</v>
      </c>
      <c r="E185" s="46">
        <v>59.6</v>
      </c>
      <c r="F185" s="17">
        <v>31.5</v>
      </c>
      <c r="G185" s="4" t="s">
        <v>10560</v>
      </c>
      <c r="H185" s="17">
        <f t="shared" si="60"/>
        <v>45.6</v>
      </c>
      <c r="I185" s="17">
        <f t="shared" si="61"/>
        <v>41.900000000000006</v>
      </c>
      <c r="J185" s="18">
        <f t="shared" si="62"/>
        <v>41.150000000000006</v>
      </c>
      <c r="L185" s="92">
        <f t="shared" si="75"/>
        <v>45.95</v>
      </c>
      <c r="M185" s="92">
        <f t="shared" si="76"/>
        <v>41.95</v>
      </c>
      <c r="N185" s="92">
        <f t="shared" si="77"/>
        <v>41.5</v>
      </c>
      <c r="O185"/>
      <c r="P185"/>
      <c r="Q185" s="44">
        <f t="shared" si="78"/>
        <v>0.35000000000000142</v>
      </c>
      <c r="R185" s="114">
        <f t="shared" si="79"/>
        <v>7.6754385964912589E-3</v>
      </c>
      <c r="S185"/>
      <c r="T185"/>
      <c r="U185"/>
      <c r="V185"/>
      <c r="W185"/>
      <c r="X185"/>
      <c r="Y185"/>
      <c r="Z185"/>
      <c r="AA185"/>
      <c r="AB185"/>
      <c r="AC185"/>
      <c r="AD185"/>
      <c r="AE185"/>
      <c r="AF185"/>
    </row>
    <row r="186" spans="1:32" s="2" customFormat="1">
      <c r="A186" s="38" t="s">
        <v>915</v>
      </c>
      <c r="B186" s="3" t="s">
        <v>916</v>
      </c>
      <c r="C186" s="3">
        <v>6</v>
      </c>
      <c r="D186" s="2">
        <v>0.7</v>
      </c>
      <c r="E186" s="46">
        <v>53</v>
      </c>
      <c r="F186" s="17">
        <v>39.5</v>
      </c>
      <c r="G186" s="4" t="s">
        <v>10536</v>
      </c>
      <c r="H186" s="17">
        <f t="shared" si="60"/>
        <v>54.800000000000004</v>
      </c>
      <c r="I186" s="17">
        <f t="shared" si="61"/>
        <v>50.300000000000004</v>
      </c>
      <c r="J186" s="18">
        <f t="shared" si="62"/>
        <v>49.400000000000006</v>
      </c>
      <c r="L186" s="92">
        <f t="shared" si="75"/>
        <v>54.95</v>
      </c>
      <c r="M186" s="92">
        <f t="shared" si="76"/>
        <v>50.5</v>
      </c>
      <c r="N186" s="92">
        <f t="shared" si="77"/>
        <v>49.5</v>
      </c>
      <c r="O186"/>
      <c r="P186"/>
      <c r="Q186" s="44">
        <f t="shared" si="78"/>
        <v>0.14999999999999858</v>
      </c>
      <c r="R186" s="114">
        <f t="shared" si="79"/>
        <v>2.7372262773722364E-3</v>
      </c>
      <c r="S186"/>
      <c r="T186"/>
      <c r="U186"/>
      <c r="V186"/>
      <c r="W186"/>
      <c r="X186"/>
      <c r="Y186"/>
      <c r="Z186"/>
      <c r="AA186"/>
      <c r="AB186"/>
      <c r="AC186"/>
      <c r="AD186"/>
      <c r="AE186"/>
      <c r="AF186"/>
    </row>
    <row r="187" spans="1:32" s="2" customFormat="1">
      <c r="A187" s="38" t="s">
        <v>919</v>
      </c>
      <c r="B187" s="3" t="s">
        <v>920</v>
      </c>
      <c r="C187" s="3">
        <v>6</v>
      </c>
      <c r="D187" s="2">
        <v>0.7</v>
      </c>
      <c r="E187" s="46">
        <v>40</v>
      </c>
      <c r="F187" s="17">
        <v>42.5</v>
      </c>
      <c r="G187" s="4" t="s">
        <v>10541</v>
      </c>
      <c r="H187" s="17">
        <f t="shared" si="60"/>
        <v>57.300000000000004</v>
      </c>
      <c r="I187" s="17">
        <f t="shared" si="61"/>
        <v>52.6</v>
      </c>
      <c r="J187" s="18">
        <f t="shared" si="62"/>
        <v>51.650000000000006</v>
      </c>
      <c r="L187" s="92">
        <f t="shared" si="75"/>
        <v>57.5</v>
      </c>
      <c r="M187" s="92">
        <f t="shared" si="76"/>
        <v>52.95</v>
      </c>
      <c r="N187" s="92">
        <f t="shared" si="77"/>
        <v>51.95</v>
      </c>
      <c r="O187"/>
      <c r="P187"/>
      <c r="Q187" s="44">
        <f t="shared" si="78"/>
        <v>0.19999999999999574</v>
      </c>
      <c r="R187" s="114">
        <f t="shared" si="79"/>
        <v>3.4904013961604839E-3</v>
      </c>
      <c r="S187"/>
      <c r="T187"/>
      <c r="U187"/>
      <c r="V187"/>
      <c r="W187"/>
      <c r="X187"/>
      <c r="Y187"/>
      <c r="Z187"/>
      <c r="AA187"/>
      <c r="AB187"/>
      <c r="AC187"/>
      <c r="AD187"/>
      <c r="AE187"/>
      <c r="AF187"/>
    </row>
    <row r="188" spans="1:32" s="2" customFormat="1">
      <c r="A188" s="38" t="s">
        <v>10712</v>
      </c>
      <c r="B188" s="3" t="s">
        <v>10713</v>
      </c>
      <c r="C188" s="3">
        <v>6</v>
      </c>
      <c r="D188" s="2">
        <v>0.7</v>
      </c>
      <c r="E188" s="46">
        <v>40</v>
      </c>
      <c r="F188" s="17">
        <v>75</v>
      </c>
      <c r="G188" s="4" t="s">
        <v>10541</v>
      </c>
      <c r="H188" s="17">
        <f t="shared" si="60"/>
        <v>96.95</v>
      </c>
      <c r="I188" s="17">
        <f t="shared" si="61"/>
        <v>89</v>
      </c>
      <c r="J188" s="18">
        <f t="shared" si="62"/>
        <v>87.4</v>
      </c>
      <c r="L188" s="92">
        <f t="shared" si="75"/>
        <v>96.95</v>
      </c>
      <c r="M188" s="92">
        <f t="shared" si="76"/>
        <v>89.5</v>
      </c>
      <c r="N188" s="92">
        <f t="shared" si="77"/>
        <v>87.5</v>
      </c>
      <c r="O188"/>
      <c r="P188"/>
      <c r="Q188" s="44">
        <f t="shared" si="78"/>
        <v>0</v>
      </c>
      <c r="R188" s="114">
        <f t="shared" si="79"/>
        <v>0</v>
      </c>
      <c r="S188"/>
      <c r="T188"/>
      <c r="U188"/>
      <c r="V188"/>
      <c r="W188"/>
      <c r="X188"/>
      <c r="Y188"/>
      <c r="Z188"/>
      <c r="AA188"/>
      <c r="AB188"/>
      <c r="AC188"/>
      <c r="AD188"/>
      <c r="AE188"/>
      <c r="AF188"/>
    </row>
    <row r="189" spans="1:32" s="2" customFormat="1">
      <c r="A189" s="38" t="s">
        <v>10800</v>
      </c>
      <c r="B189" s="3" t="s">
        <v>10801</v>
      </c>
      <c r="C189" s="3">
        <v>6</v>
      </c>
      <c r="D189" s="2">
        <v>0.7</v>
      </c>
      <c r="E189" s="46">
        <v>40</v>
      </c>
      <c r="F189" s="17">
        <v>8.25</v>
      </c>
      <c r="G189" s="4" t="s">
        <v>10541</v>
      </c>
      <c r="H189" s="17">
        <f t="shared" si="60"/>
        <v>15.5</v>
      </c>
      <c r="I189" s="17">
        <f t="shared" si="61"/>
        <v>14.25</v>
      </c>
      <c r="J189" s="18">
        <f t="shared" si="62"/>
        <v>14</v>
      </c>
      <c r="L189" s="92">
        <f t="shared" si="75"/>
        <v>15.95</v>
      </c>
      <c r="M189" s="92">
        <f t="shared" si="76"/>
        <v>14.5</v>
      </c>
      <c r="N189" s="92">
        <f t="shared" si="77"/>
        <v>14.5</v>
      </c>
      <c r="O189"/>
      <c r="P189"/>
      <c r="Q189" s="44">
        <f t="shared" si="78"/>
        <v>0.44999999999999929</v>
      </c>
      <c r="R189" s="114">
        <f t="shared" si="79"/>
        <v>2.9032258064516082E-2</v>
      </c>
      <c r="S189"/>
      <c r="T189"/>
      <c r="U189"/>
      <c r="V189"/>
      <c r="W189"/>
      <c r="X189"/>
      <c r="Y189"/>
      <c r="Z189"/>
      <c r="AA189"/>
      <c r="AB189"/>
      <c r="AC189"/>
      <c r="AD189"/>
      <c r="AE189"/>
      <c r="AF189"/>
    </row>
    <row r="190" spans="1:32" s="2" customFormat="1">
      <c r="A190" s="38" t="s">
        <v>11011</v>
      </c>
      <c r="B190" s="3" t="s">
        <v>11012</v>
      </c>
      <c r="C190" s="3">
        <v>6</v>
      </c>
      <c r="D190" s="2">
        <v>0.7</v>
      </c>
      <c r="E190" s="46">
        <v>39</v>
      </c>
      <c r="F190" s="17">
        <v>8.25</v>
      </c>
      <c r="G190" s="4" t="s">
        <v>10541</v>
      </c>
      <c r="H190" s="17">
        <f t="shared" si="60"/>
        <v>15.450000000000001</v>
      </c>
      <c r="I190" s="17">
        <f t="shared" si="61"/>
        <v>14.15</v>
      </c>
      <c r="J190" s="18">
        <f t="shared" si="62"/>
        <v>13.9</v>
      </c>
      <c r="L190" s="92">
        <f t="shared" si="75"/>
        <v>15.5</v>
      </c>
      <c r="M190" s="92">
        <f t="shared" si="76"/>
        <v>14.5</v>
      </c>
      <c r="N190" s="92">
        <f t="shared" si="77"/>
        <v>13.95</v>
      </c>
      <c r="O190"/>
      <c r="P190"/>
      <c r="Q190" s="44">
        <f t="shared" si="78"/>
        <v>4.9999999999998934E-2</v>
      </c>
      <c r="R190" s="114">
        <f t="shared" si="79"/>
        <v>3.2362459546924874E-3</v>
      </c>
      <c r="S190"/>
      <c r="T190"/>
      <c r="U190"/>
      <c r="V190"/>
      <c r="W190"/>
      <c r="X190"/>
      <c r="Y190"/>
      <c r="Z190"/>
      <c r="AA190"/>
      <c r="AB190"/>
      <c r="AC190"/>
      <c r="AD190"/>
      <c r="AE190"/>
      <c r="AF190"/>
    </row>
    <row r="191" spans="1:32" s="2" customFormat="1">
      <c r="A191" s="38" t="s">
        <v>940</v>
      </c>
      <c r="B191" s="3" t="s">
        <v>941</v>
      </c>
      <c r="C191" s="3">
        <v>6</v>
      </c>
      <c r="D191" s="2">
        <v>0.7</v>
      </c>
      <c r="E191" s="46">
        <v>46</v>
      </c>
      <c r="F191" s="17">
        <v>27</v>
      </c>
      <c r="G191" s="4" t="s">
        <v>10536</v>
      </c>
      <c r="H191" s="17">
        <f t="shared" si="60"/>
        <v>38.900000000000006</v>
      </c>
      <c r="I191" s="17">
        <f t="shared" si="61"/>
        <v>35.75</v>
      </c>
      <c r="J191" s="18">
        <f t="shared" si="62"/>
        <v>35.1</v>
      </c>
      <c r="L191" s="92">
        <f t="shared" ref="L191:L203" si="80">IF(AND(H191-INT(H191)&gt;=0,H191-INT(H191)&lt;0.5),INT(H191)+0.5,IF(AND(H191-INT(H191)&gt;=0.5,H191-INT(H191)&lt;1),INT(H191)+0.95,H191))</f>
        <v>38.950000000000003</v>
      </c>
      <c r="M191" s="92">
        <f t="shared" ref="M191:M203" si="81">IF(AND(I191-INT(I191)&gt;=0,I191-INT(I191)&lt;0.5),INT(I191)+0.5,IF(AND(I191-INT(I191)&gt;=0.5,I191-INT(I191)&lt;1),INT(I191)+0.95,I191))</f>
        <v>35.950000000000003</v>
      </c>
      <c r="N191" s="92">
        <f t="shared" ref="N191:N203" si="82">IF(AND(J191-INT(J191)&gt;=0,J191-INT(J191)&lt;0.5),INT(J191)+0.5,IF(AND(J191-INT(J191)&gt;=0.5,J191-INT(J191)&lt;1),INT(J191)+0.95,J191))</f>
        <v>35.5</v>
      </c>
      <c r="O191"/>
      <c r="P191"/>
      <c r="Q191" s="44">
        <f t="shared" ref="Q191:Q203" si="83">L191-H191</f>
        <v>4.9999999999997158E-2</v>
      </c>
      <c r="R191" s="114">
        <f t="shared" ref="R191:R203" si="84">Q191/H191</f>
        <v>1.2853470437017263E-3</v>
      </c>
      <c r="S191"/>
      <c r="T191"/>
      <c r="U191"/>
      <c r="V191"/>
      <c r="W191"/>
      <c r="X191"/>
      <c r="Y191"/>
      <c r="Z191"/>
      <c r="AA191"/>
      <c r="AB191"/>
      <c r="AC191"/>
      <c r="AD191"/>
      <c r="AE191"/>
      <c r="AF191"/>
    </row>
    <row r="192" spans="1:32" s="2" customFormat="1">
      <c r="A192" s="38" t="s">
        <v>943</v>
      </c>
      <c r="B192" s="3" t="s">
        <v>944</v>
      </c>
      <c r="C192" s="3">
        <v>6</v>
      </c>
      <c r="D192" s="2">
        <v>0.7</v>
      </c>
      <c r="E192" s="46">
        <v>45</v>
      </c>
      <c r="F192" s="17">
        <v>38.5</v>
      </c>
      <c r="G192" s="4" t="s">
        <v>10535</v>
      </c>
      <c r="H192" s="17">
        <f t="shared" si="60"/>
        <v>52.85</v>
      </c>
      <c r="I192" s="17">
        <f t="shared" si="61"/>
        <v>48.550000000000004</v>
      </c>
      <c r="J192" s="18">
        <f t="shared" si="62"/>
        <v>47.650000000000006</v>
      </c>
      <c r="L192" s="92">
        <f t="shared" si="80"/>
        <v>52.95</v>
      </c>
      <c r="M192" s="92">
        <f t="shared" si="81"/>
        <v>48.95</v>
      </c>
      <c r="N192" s="92">
        <f t="shared" si="82"/>
        <v>47.95</v>
      </c>
      <c r="O192"/>
      <c r="P192"/>
      <c r="Q192" s="44">
        <f t="shared" si="83"/>
        <v>0.10000000000000142</v>
      </c>
      <c r="R192" s="114">
        <f t="shared" si="84"/>
        <v>1.8921475875118528E-3</v>
      </c>
      <c r="S192"/>
      <c r="T192"/>
      <c r="U192"/>
      <c r="V192"/>
      <c r="W192"/>
      <c r="X192"/>
      <c r="Y192"/>
      <c r="Z192"/>
      <c r="AA192"/>
      <c r="AB192"/>
      <c r="AC192"/>
      <c r="AD192"/>
      <c r="AE192"/>
      <c r="AF192"/>
    </row>
    <row r="193" spans="1:32" s="2" customFormat="1">
      <c r="A193" s="38" t="s">
        <v>946</v>
      </c>
      <c r="B193" s="3" t="s">
        <v>947</v>
      </c>
      <c r="C193" s="3">
        <v>6</v>
      </c>
      <c r="D193" s="2">
        <v>0.7</v>
      </c>
      <c r="E193" s="46">
        <v>45</v>
      </c>
      <c r="F193" s="17">
        <v>30.5</v>
      </c>
      <c r="G193" s="4" t="s">
        <v>10535</v>
      </c>
      <c r="H193" s="17">
        <f t="shared" si="60"/>
        <v>43.1</v>
      </c>
      <c r="I193" s="17">
        <f t="shared" si="61"/>
        <v>39.550000000000004</v>
      </c>
      <c r="J193" s="18">
        <f t="shared" si="62"/>
        <v>38.85</v>
      </c>
      <c r="L193" s="92">
        <f t="shared" si="80"/>
        <v>43.5</v>
      </c>
      <c r="M193" s="92">
        <f t="shared" si="81"/>
        <v>39.950000000000003</v>
      </c>
      <c r="N193" s="92">
        <f t="shared" si="82"/>
        <v>38.950000000000003</v>
      </c>
      <c r="O193"/>
      <c r="P193"/>
      <c r="Q193" s="44">
        <f t="shared" si="83"/>
        <v>0.39999999999999858</v>
      </c>
      <c r="R193" s="114">
        <f t="shared" si="84"/>
        <v>9.2807424593967184E-3</v>
      </c>
      <c r="S193"/>
      <c r="T193"/>
      <c r="U193"/>
      <c r="V193"/>
      <c r="W193"/>
      <c r="X193"/>
      <c r="Y193"/>
      <c r="Z193"/>
      <c r="AA193"/>
      <c r="AB193"/>
      <c r="AC193"/>
      <c r="AD193"/>
      <c r="AE193"/>
      <c r="AF193"/>
    </row>
    <row r="194" spans="1:32" s="2" customFormat="1">
      <c r="A194" s="38" t="s">
        <v>949</v>
      </c>
      <c r="B194" s="3" t="s">
        <v>950</v>
      </c>
      <c r="C194" s="3">
        <v>6</v>
      </c>
      <c r="D194" s="2">
        <v>0.7</v>
      </c>
      <c r="E194" s="46">
        <v>43</v>
      </c>
      <c r="F194" s="17">
        <v>44.5</v>
      </c>
      <c r="G194" s="4" t="s">
        <v>10536</v>
      </c>
      <c r="H194" s="17">
        <f t="shared" si="60"/>
        <v>60</v>
      </c>
      <c r="I194" s="17">
        <f t="shared" si="61"/>
        <v>55.1</v>
      </c>
      <c r="J194" s="18">
        <f t="shared" si="62"/>
        <v>54.1</v>
      </c>
      <c r="L194" s="92">
        <f t="shared" si="80"/>
        <v>60.5</v>
      </c>
      <c r="M194" s="92">
        <f t="shared" si="81"/>
        <v>55.5</v>
      </c>
      <c r="N194" s="92">
        <f t="shared" si="82"/>
        <v>54.5</v>
      </c>
      <c r="O194"/>
      <c r="P194"/>
      <c r="Q194" s="44">
        <f t="shared" si="83"/>
        <v>0.5</v>
      </c>
      <c r="R194" s="114">
        <f t="shared" si="84"/>
        <v>8.3333333333333332E-3</v>
      </c>
      <c r="S194"/>
      <c r="T194"/>
      <c r="U194"/>
      <c r="V194"/>
      <c r="W194"/>
      <c r="X194"/>
      <c r="Y194"/>
      <c r="Z194"/>
      <c r="AA194"/>
      <c r="AB194"/>
      <c r="AC194"/>
      <c r="AD194"/>
      <c r="AE194"/>
      <c r="AF194"/>
    </row>
    <row r="195" spans="1:32" s="2" customFormat="1">
      <c r="A195" s="38" t="s">
        <v>10687</v>
      </c>
      <c r="B195" s="3" t="s">
        <v>10688</v>
      </c>
      <c r="C195" s="3">
        <v>6</v>
      </c>
      <c r="D195" s="2">
        <v>0.7</v>
      </c>
      <c r="E195" s="46">
        <v>40</v>
      </c>
      <c r="F195" s="17">
        <v>43.5</v>
      </c>
      <c r="G195" s="4" t="s">
        <v>10536</v>
      </c>
      <c r="H195" s="17">
        <f t="shared" si="60"/>
        <v>58.5</v>
      </c>
      <c r="I195" s="17">
        <f t="shared" si="61"/>
        <v>53.75</v>
      </c>
      <c r="J195" s="18">
        <f t="shared" si="62"/>
        <v>52.75</v>
      </c>
      <c r="L195" s="92">
        <f t="shared" si="80"/>
        <v>58.95</v>
      </c>
      <c r="M195" s="92">
        <f t="shared" si="81"/>
        <v>53.95</v>
      </c>
      <c r="N195" s="92">
        <f t="shared" si="82"/>
        <v>52.95</v>
      </c>
      <c r="O195"/>
      <c r="P195"/>
      <c r="Q195" s="44">
        <f t="shared" si="83"/>
        <v>0.45000000000000284</v>
      </c>
      <c r="R195" s="114">
        <f t="shared" si="84"/>
        <v>7.6923076923077413E-3</v>
      </c>
      <c r="S195"/>
      <c r="T195"/>
      <c r="U195"/>
      <c r="V195"/>
      <c r="W195"/>
      <c r="X195"/>
      <c r="Y195"/>
      <c r="Z195"/>
      <c r="AA195"/>
      <c r="AB195"/>
      <c r="AC195"/>
      <c r="AD195"/>
      <c r="AE195"/>
      <c r="AF195"/>
    </row>
    <row r="196" spans="1:32" s="2" customFormat="1">
      <c r="A196" s="38" t="s">
        <v>952</v>
      </c>
      <c r="B196" s="3" t="s">
        <v>953</v>
      </c>
      <c r="C196" s="3">
        <v>6</v>
      </c>
      <c r="D196" s="2">
        <v>0.7</v>
      </c>
      <c r="E196" s="46">
        <v>40</v>
      </c>
      <c r="F196" s="17">
        <v>33.5</v>
      </c>
      <c r="G196" s="4" t="s">
        <v>10536</v>
      </c>
      <c r="H196" s="17">
        <f t="shared" si="60"/>
        <v>46.300000000000004</v>
      </c>
      <c r="I196" s="17">
        <f t="shared" si="61"/>
        <v>42.550000000000004</v>
      </c>
      <c r="J196" s="18">
        <f t="shared" si="62"/>
        <v>41.75</v>
      </c>
      <c r="L196" s="92">
        <f t="shared" si="80"/>
        <v>46.5</v>
      </c>
      <c r="M196" s="92">
        <f t="shared" si="81"/>
        <v>42.95</v>
      </c>
      <c r="N196" s="92">
        <f t="shared" si="82"/>
        <v>41.95</v>
      </c>
      <c r="O196"/>
      <c r="P196"/>
      <c r="Q196" s="44">
        <f t="shared" si="83"/>
        <v>0.19999999999999574</v>
      </c>
      <c r="R196" s="114">
        <f t="shared" si="84"/>
        <v>4.3196544276456958E-3</v>
      </c>
      <c r="S196"/>
      <c r="T196"/>
      <c r="U196"/>
      <c r="V196"/>
      <c r="W196"/>
      <c r="X196"/>
      <c r="Y196"/>
      <c r="Z196"/>
      <c r="AA196"/>
      <c r="AB196"/>
      <c r="AC196"/>
      <c r="AD196"/>
      <c r="AE196"/>
      <c r="AF196"/>
    </row>
    <row r="197" spans="1:32" s="2" customFormat="1">
      <c r="A197" s="38" t="s">
        <v>955</v>
      </c>
      <c r="B197" s="3" t="s">
        <v>956</v>
      </c>
      <c r="C197" s="3">
        <v>6</v>
      </c>
      <c r="D197" s="2">
        <v>0.7</v>
      </c>
      <c r="E197" s="46">
        <v>47.8</v>
      </c>
      <c r="F197" s="17">
        <v>57.5</v>
      </c>
      <c r="G197" s="4" t="s">
        <v>10536</v>
      </c>
      <c r="H197" s="17">
        <f t="shared" si="60"/>
        <v>76.3</v>
      </c>
      <c r="I197" s="17">
        <f t="shared" si="61"/>
        <v>70.05</v>
      </c>
      <c r="J197" s="18">
        <f t="shared" si="62"/>
        <v>68.8</v>
      </c>
      <c r="L197" s="92">
        <f t="shared" si="80"/>
        <v>76.5</v>
      </c>
      <c r="M197" s="92">
        <f t="shared" si="81"/>
        <v>70.5</v>
      </c>
      <c r="N197" s="92">
        <f t="shared" si="82"/>
        <v>68.95</v>
      </c>
      <c r="O197"/>
      <c r="P197"/>
      <c r="Q197" s="44">
        <f t="shared" si="83"/>
        <v>0.20000000000000284</v>
      </c>
      <c r="R197" s="114">
        <f t="shared" si="84"/>
        <v>2.6212319790301815E-3</v>
      </c>
      <c r="S197"/>
      <c r="T197"/>
      <c r="U197"/>
      <c r="V197"/>
      <c r="W197"/>
      <c r="X197"/>
      <c r="Y197"/>
      <c r="Z197"/>
      <c r="AA197"/>
      <c r="AB197"/>
      <c r="AC197"/>
      <c r="AD197"/>
      <c r="AE197"/>
      <c r="AF197"/>
    </row>
    <row r="198" spans="1:32" s="2" customFormat="1">
      <c r="A198" s="38" t="s">
        <v>10689</v>
      </c>
      <c r="B198" s="3" t="s">
        <v>10690</v>
      </c>
      <c r="C198" s="3">
        <v>6</v>
      </c>
      <c r="D198" s="2">
        <v>0.7</v>
      </c>
      <c r="E198" s="46">
        <v>40</v>
      </c>
      <c r="F198" s="17">
        <v>66.5</v>
      </c>
      <c r="G198" s="4" t="s">
        <v>10536</v>
      </c>
      <c r="H198" s="17">
        <f t="shared" si="60"/>
        <v>86.600000000000009</v>
      </c>
      <c r="I198" s="17">
        <f t="shared" si="61"/>
        <v>79.5</v>
      </c>
      <c r="J198" s="18">
        <f t="shared" si="62"/>
        <v>78.050000000000011</v>
      </c>
      <c r="L198" s="92">
        <f t="shared" si="80"/>
        <v>86.95</v>
      </c>
      <c r="M198" s="92">
        <f t="shared" si="81"/>
        <v>79.95</v>
      </c>
      <c r="N198" s="92">
        <f t="shared" si="82"/>
        <v>78.5</v>
      </c>
      <c r="O198"/>
      <c r="P198"/>
      <c r="Q198" s="44">
        <f t="shared" si="83"/>
        <v>0.34999999999999432</v>
      </c>
      <c r="R198" s="114">
        <f t="shared" si="84"/>
        <v>4.0415704387990106E-3</v>
      </c>
      <c r="S198"/>
      <c r="T198"/>
      <c r="U198"/>
      <c r="V198"/>
      <c r="W198"/>
      <c r="X198"/>
      <c r="Y198"/>
      <c r="Z198"/>
      <c r="AA198"/>
      <c r="AB198"/>
      <c r="AC198"/>
      <c r="AD198"/>
      <c r="AE198"/>
      <c r="AF198"/>
    </row>
    <row r="199" spans="1:32" s="2" customFormat="1">
      <c r="A199" s="38" t="s">
        <v>961</v>
      </c>
      <c r="B199" s="3" t="s">
        <v>962</v>
      </c>
      <c r="C199" s="3">
        <v>6</v>
      </c>
      <c r="D199" s="2">
        <v>0.7</v>
      </c>
      <c r="E199" s="46">
        <v>48.3</v>
      </c>
      <c r="F199" s="17">
        <v>61.5</v>
      </c>
      <c r="G199" s="4" t="s">
        <v>10536</v>
      </c>
      <c r="H199" s="17">
        <f t="shared" si="60"/>
        <v>81.2</v>
      </c>
      <c r="I199" s="17">
        <f t="shared" si="61"/>
        <v>74.55</v>
      </c>
      <c r="J199" s="18">
        <f t="shared" si="62"/>
        <v>73.25</v>
      </c>
      <c r="L199" s="92">
        <f t="shared" si="80"/>
        <v>81.5</v>
      </c>
      <c r="M199" s="92">
        <f t="shared" si="81"/>
        <v>74.95</v>
      </c>
      <c r="N199" s="92">
        <f t="shared" si="82"/>
        <v>73.5</v>
      </c>
      <c r="O199"/>
      <c r="P199"/>
      <c r="Q199" s="44">
        <f t="shared" si="83"/>
        <v>0.29999999999999716</v>
      </c>
      <c r="R199" s="114">
        <f t="shared" si="84"/>
        <v>3.694581280788142E-3</v>
      </c>
      <c r="S199"/>
      <c r="T199"/>
      <c r="U199"/>
      <c r="V199"/>
      <c r="W199"/>
      <c r="X199"/>
      <c r="Y199"/>
      <c r="Z199"/>
      <c r="AA199"/>
      <c r="AB199"/>
      <c r="AC199"/>
      <c r="AD199"/>
      <c r="AE199"/>
      <c r="AF199"/>
    </row>
    <row r="200" spans="1:32" s="2" customFormat="1">
      <c r="A200" s="38" t="s">
        <v>964</v>
      </c>
      <c r="B200" s="3" t="s">
        <v>965</v>
      </c>
      <c r="C200" s="3">
        <v>6</v>
      </c>
      <c r="D200" s="2">
        <v>0.7</v>
      </c>
      <c r="E200" s="46">
        <v>47.6</v>
      </c>
      <c r="F200" s="17">
        <v>180</v>
      </c>
      <c r="G200" s="4" t="s">
        <v>10536</v>
      </c>
      <c r="H200" s="17">
        <f t="shared" si="60"/>
        <v>225.75</v>
      </c>
      <c r="I200" s="17">
        <f t="shared" si="61"/>
        <v>207.25</v>
      </c>
      <c r="J200" s="18">
        <f t="shared" si="62"/>
        <v>203.55</v>
      </c>
      <c r="L200" s="92">
        <f t="shared" si="80"/>
        <v>225.95</v>
      </c>
      <c r="M200" s="92">
        <f t="shared" si="81"/>
        <v>207.5</v>
      </c>
      <c r="N200" s="92">
        <f t="shared" si="82"/>
        <v>203.95</v>
      </c>
      <c r="O200"/>
      <c r="P200"/>
      <c r="Q200" s="44">
        <f t="shared" si="83"/>
        <v>0.19999999999998863</v>
      </c>
      <c r="R200" s="114">
        <f t="shared" si="84"/>
        <v>8.8593576965664952E-4</v>
      </c>
      <c r="S200"/>
      <c r="T200"/>
      <c r="U200"/>
      <c r="V200"/>
      <c r="W200"/>
      <c r="X200"/>
      <c r="Y200"/>
      <c r="Z200"/>
      <c r="AA200"/>
      <c r="AB200"/>
      <c r="AC200"/>
      <c r="AD200"/>
      <c r="AE200"/>
      <c r="AF200"/>
    </row>
    <row r="201" spans="1:32" s="2" customFormat="1">
      <c r="A201" s="38" t="s">
        <v>10874</v>
      </c>
      <c r="B201" s="3" t="s">
        <v>10875</v>
      </c>
      <c r="C201" s="3">
        <v>3</v>
      </c>
      <c r="D201" s="2">
        <v>0.7</v>
      </c>
      <c r="E201" s="46">
        <v>40</v>
      </c>
      <c r="F201" s="17">
        <v>205</v>
      </c>
      <c r="G201" s="4" t="s">
        <v>10536</v>
      </c>
      <c r="H201" s="17">
        <f t="shared" si="60"/>
        <v>255.55</v>
      </c>
      <c r="I201" s="17">
        <f t="shared" si="61"/>
        <v>234.60000000000002</v>
      </c>
      <c r="J201" s="18">
        <f t="shared" si="62"/>
        <v>230.4</v>
      </c>
      <c r="L201" s="92">
        <f t="shared" si="80"/>
        <v>255.95</v>
      </c>
      <c r="M201" s="92">
        <f t="shared" si="81"/>
        <v>234.95</v>
      </c>
      <c r="N201" s="92">
        <f t="shared" si="82"/>
        <v>230.5</v>
      </c>
      <c r="O201"/>
      <c r="P201"/>
      <c r="Q201" s="44">
        <f t="shared" si="83"/>
        <v>0.39999999999997726</v>
      </c>
      <c r="R201" s="114">
        <f t="shared" si="84"/>
        <v>1.5652514185090091E-3</v>
      </c>
      <c r="S201"/>
      <c r="T201"/>
      <c r="U201"/>
      <c r="V201"/>
      <c r="W201"/>
      <c r="X201"/>
      <c r="Y201"/>
      <c r="Z201"/>
      <c r="AA201"/>
      <c r="AB201"/>
      <c r="AC201"/>
      <c r="AD201"/>
      <c r="AE201"/>
      <c r="AF201"/>
    </row>
    <row r="202" spans="1:32" s="2" customFormat="1">
      <c r="A202" s="38" t="s">
        <v>10897</v>
      </c>
      <c r="B202" s="3" t="s">
        <v>10898</v>
      </c>
      <c r="C202" s="3">
        <v>3</v>
      </c>
      <c r="D202" s="2">
        <v>0.7</v>
      </c>
      <c r="E202" s="46">
        <v>48</v>
      </c>
      <c r="F202" s="17">
        <v>475</v>
      </c>
      <c r="G202" s="4" t="s">
        <v>10536</v>
      </c>
      <c r="H202" s="17">
        <f t="shared" si="60"/>
        <v>585.65</v>
      </c>
      <c r="I202" s="17">
        <f t="shared" si="61"/>
        <v>537.65</v>
      </c>
      <c r="J202" s="18">
        <f t="shared" si="62"/>
        <v>528.05000000000007</v>
      </c>
      <c r="L202" s="92">
        <f t="shared" si="80"/>
        <v>585.95000000000005</v>
      </c>
      <c r="M202" s="92">
        <f t="shared" si="81"/>
        <v>537.95000000000005</v>
      </c>
      <c r="N202" s="92">
        <f t="shared" si="82"/>
        <v>528.5</v>
      </c>
      <c r="O202"/>
      <c r="P202"/>
      <c r="Q202" s="44">
        <f t="shared" si="83"/>
        <v>0.30000000000006821</v>
      </c>
      <c r="R202" s="114">
        <f t="shared" si="84"/>
        <v>5.1225134465989624E-4</v>
      </c>
      <c r="S202"/>
      <c r="T202"/>
      <c r="U202"/>
      <c r="V202"/>
      <c r="W202"/>
      <c r="X202"/>
      <c r="Y202"/>
      <c r="Z202"/>
      <c r="AA202"/>
      <c r="AB202"/>
      <c r="AC202"/>
      <c r="AD202"/>
      <c r="AE202"/>
      <c r="AF202"/>
    </row>
    <row r="203" spans="1:32" s="2" customFormat="1">
      <c r="A203" s="38" t="s">
        <v>967</v>
      </c>
      <c r="B203" s="3" t="s">
        <v>968</v>
      </c>
      <c r="C203" s="3">
        <v>6</v>
      </c>
      <c r="D203" s="2">
        <v>0.7</v>
      </c>
      <c r="E203" s="46">
        <v>43</v>
      </c>
      <c r="F203" s="17">
        <v>49</v>
      </c>
      <c r="G203" s="4" t="s">
        <v>10536</v>
      </c>
      <c r="H203" s="17">
        <f t="shared" si="60"/>
        <v>65.5</v>
      </c>
      <c r="I203" s="17">
        <f t="shared" si="61"/>
        <v>60.150000000000006</v>
      </c>
      <c r="J203" s="18">
        <f t="shared" si="62"/>
        <v>59.050000000000004</v>
      </c>
      <c r="L203" s="92">
        <f t="shared" si="80"/>
        <v>65.95</v>
      </c>
      <c r="M203" s="92">
        <f t="shared" si="81"/>
        <v>60.5</v>
      </c>
      <c r="N203" s="92">
        <f t="shared" si="82"/>
        <v>59.5</v>
      </c>
      <c r="O203"/>
      <c r="P203"/>
      <c r="Q203" s="44">
        <f t="shared" si="83"/>
        <v>0.45000000000000284</v>
      </c>
      <c r="R203" s="114">
        <f t="shared" si="84"/>
        <v>6.870229007633631E-3</v>
      </c>
      <c r="S203"/>
      <c r="T203"/>
      <c r="U203"/>
      <c r="V203"/>
      <c r="W203"/>
      <c r="X203"/>
      <c r="Y203"/>
      <c r="Z203"/>
      <c r="AA203"/>
      <c r="AB203"/>
      <c r="AC203"/>
      <c r="AD203"/>
      <c r="AE203"/>
      <c r="AF203"/>
    </row>
    <row r="204" spans="1:32" s="2" customFormat="1">
      <c r="A204" s="38" t="s">
        <v>973</v>
      </c>
      <c r="B204" s="3" t="s">
        <v>974</v>
      </c>
      <c r="C204" s="3">
        <v>6</v>
      </c>
      <c r="D204" s="2">
        <v>0.7</v>
      </c>
      <c r="E204" s="46">
        <v>40</v>
      </c>
      <c r="F204" s="17">
        <v>39.5</v>
      </c>
      <c r="G204" s="4" t="s">
        <v>10535</v>
      </c>
      <c r="H204" s="17">
        <f t="shared" ref="H204:H267" si="85">IF(B204="","",CEILING((F204+(10.3552*D204*E204)/100+1.5+0.05)*1.22,0.05))</f>
        <v>53.650000000000006</v>
      </c>
      <c r="I204" s="17">
        <f t="shared" ref="I204:I267" si="86">IF(B204="","",CEILING((F204+(10.3552*D204*E204)/100+1.5+0.05)*1.12,0.05))</f>
        <v>49.25</v>
      </c>
      <c r="J204" s="18">
        <f t="shared" ref="J204:J267" si="87">IF(B204="","",CEILING((F204+(10.3552*D204*E204)/100+1.5+0.05)*1.1,0.05))</f>
        <v>48.35</v>
      </c>
      <c r="L204" s="92">
        <f>IF(AND(H204-INT(H204)&gt;=0,H204-INT(H204)&lt;0.5),INT(H204)+0.5,IF(AND(H204-INT(H204)&gt;=0.5,H204-INT(H204)&lt;1),INT(H204)+0.95,H204))</f>
        <v>53.95</v>
      </c>
      <c r="M204" s="92">
        <f>IF(AND(I204-INT(I204)&gt;=0,I204-INT(I204)&lt;0.5),INT(I204)+0.5,IF(AND(I204-INT(I204)&gt;=0.5,I204-INT(I204)&lt;1),INT(I204)+0.95,I204))</f>
        <v>49.5</v>
      </c>
      <c r="N204" s="92">
        <f>IF(AND(J204-INT(J204)&gt;=0,J204-INT(J204)&lt;0.5),INT(J204)+0.5,IF(AND(J204-INT(J204)&gt;=0.5,J204-INT(J204)&lt;1),INT(J204)+0.95,J204))</f>
        <v>48.5</v>
      </c>
      <c r="O204"/>
      <c r="P204"/>
      <c r="Q204" s="44">
        <f>L204-H204</f>
        <v>0.29999999999999716</v>
      </c>
      <c r="R204" s="114">
        <f>Q204/H204</f>
        <v>5.5917986952469176E-3</v>
      </c>
      <c r="S204"/>
      <c r="T204"/>
      <c r="U204"/>
      <c r="V204"/>
      <c r="W204"/>
      <c r="X204"/>
      <c r="Y204"/>
      <c r="Z204"/>
      <c r="AA204"/>
      <c r="AB204"/>
      <c r="AC204"/>
      <c r="AD204"/>
      <c r="AE204"/>
      <c r="AF204"/>
    </row>
    <row r="205" spans="1:32" s="2" customFormat="1">
      <c r="A205" s="38" t="s">
        <v>987</v>
      </c>
      <c r="B205" s="3" t="s">
        <v>988</v>
      </c>
      <c r="C205" s="3">
        <v>12</v>
      </c>
      <c r="D205" s="2">
        <v>0.7</v>
      </c>
      <c r="E205" s="46">
        <v>37.5</v>
      </c>
      <c r="F205" s="17">
        <v>6.55</v>
      </c>
      <c r="G205" s="4" t="s">
        <v>10535</v>
      </c>
      <c r="H205" s="17">
        <f t="shared" si="85"/>
        <v>13.200000000000001</v>
      </c>
      <c r="I205" s="17">
        <f t="shared" si="86"/>
        <v>12.15</v>
      </c>
      <c r="J205" s="18">
        <f t="shared" si="87"/>
        <v>11.950000000000001</v>
      </c>
      <c r="L205" s="92">
        <f t="shared" ref="L205:L218" si="88">IF(AND(H205-INT(H205)&gt;=0,H205-INT(H205)&lt;0.5),INT(H205)+0.5,IF(AND(H205-INT(H205)&gt;=0.5,H205-INT(H205)&lt;1),INT(H205)+0.95,H205))</f>
        <v>13.5</v>
      </c>
      <c r="M205" s="92">
        <f t="shared" ref="M205:M218" si="89">IF(AND(I205-INT(I205)&gt;=0,I205-INT(I205)&lt;0.5),INT(I205)+0.5,IF(AND(I205-INT(I205)&gt;=0.5,I205-INT(I205)&lt;1),INT(I205)+0.95,I205))</f>
        <v>12.5</v>
      </c>
      <c r="N205" s="92">
        <f t="shared" ref="N205:N218" si="90">IF(AND(J205-INT(J205)&gt;=0,J205-INT(J205)&lt;0.5),INT(J205)+0.5,IF(AND(J205-INT(J205)&gt;=0.5,J205-INT(J205)&lt;1),INT(J205)+0.95,J205))</f>
        <v>11.95</v>
      </c>
      <c r="O205"/>
      <c r="P205"/>
      <c r="Q205" s="44">
        <f t="shared" ref="Q205:Q218" si="91">L205-H205</f>
        <v>0.29999999999999893</v>
      </c>
      <c r="R205" s="114">
        <f t="shared" ref="R205:R218" si="92">Q205/H205</f>
        <v>2.2727272727272645E-2</v>
      </c>
      <c r="S205"/>
      <c r="T205"/>
      <c r="U205"/>
      <c r="V205"/>
      <c r="W205"/>
      <c r="X205"/>
      <c r="Y205"/>
      <c r="Z205"/>
      <c r="AA205"/>
      <c r="AB205"/>
      <c r="AC205"/>
      <c r="AD205"/>
      <c r="AE205"/>
      <c r="AF205"/>
    </row>
    <row r="206" spans="1:32" s="2" customFormat="1">
      <c r="A206" s="38" t="s">
        <v>990</v>
      </c>
      <c r="B206" s="3" t="s">
        <v>991</v>
      </c>
      <c r="C206" s="3">
        <v>6</v>
      </c>
      <c r="D206" s="2">
        <v>0.7</v>
      </c>
      <c r="E206" s="46">
        <v>37.5</v>
      </c>
      <c r="F206" s="17">
        <v>6</v>
      </c>
      <c r="G206" s="4" t="s">
        <v>10551</v>
      </c>
      <c r="H206" s="17">
        <f t="shared" si="85"/>
        <v>12.55</v>
      </c>
      <c r="I206" s="17">
        <f t="shared" si="86"/>
        <v>11.55</v>
      </c>
      <c r="J206" s="18">
        <f t="shared" si="87"/>
        <v>11.3</v>
      </c>
      <c r="L206" s="92">
        <f t="shared" si="88"/>
        <v>12.95</v>
      </c>
      <c r="M206" s="92">
        <f t="shared" si="89"/>
        <v>11.95</v>
      </c>
      <c r="N206" s="92">
        <f t="shared" si="90"/>
        <v>11.5</v>
      </c>
      <c r="O206"/>
      <c r="P206"/>
      <c r="Q206" s="44">
        <f t="shared" si="91"/>
        <v>0.39999999999999858</v>
      </c>
      <c r="R206" s="114">
        <f t="shared" si="92"/>
        <v>3.1872509960159251E-2</v>
      </c>
      <c r="S206"/>
      <c r="T206"/>
      <c r="U206"/>
      <c r="V206"/>
      <c r="W206"/>
      <c r="X206"/>
      <c r="Y206"/>
      <c r="Z206"/>
      <c r="AA206"/>
      <c r="AB206"/>
      <c r="AC206"/>
      <c r="AD206"/>
      <c r="AE206"/>
      <c r="AF206"/>
    </row>
    <row r="207" spans="1:32" s="2" customFormat="1">
      <c r="A207" s="38" t="s">
        <v>10925</v>
      </c>
      <c r="B207" s="3" t="s">
        <v>994</v>
      </c>
      <c r="C207" s="3">
        <v>12</v>
      </c>
      <c r="D207" s="2">
        <v>1</v>
      </c>
      <c r="E207" s="46">
        <v>37.5</v>
      </c>
      <c r="F207" s="17">
        <v>8.5</v>
      </c>
      <c r="G207" s="4" t="s">
        <v>10535</v>
      </c>
      <c r="H207" s="17">
        <f t="shared" si="85"/>
        <v>17</v>
      </c>
      <c r="I207" s="17">
        <f t="shared" si="86"/>
        <v>15.65</v>
      </c>
      <c r="J207" s="18">
        <f t="shared" si="87"/>
        <v>15.350000000000001</v>
      </c>
      <c r="L207" s="92">
        <f t="shared" si="88"/>
        <v>17.5</v>
      </c>
      <c r="M207" s="92">
        <f t="shared" si="89"/>
        <v>15.95</v>
      </c>
      <c r="N207" s="92">
        <f t="shared" si="90"/>
        <v>15.5</v>
      </c>
      <c r="O207"/>
      <c r="P207"/>
      <c r="Q207" s="44">
        <f t="shared" si="91"/>
        <v>0.5</v>
      </c>
      <c r="R207" s="114">
        <f t="shared" si="92"/>
        <v>2.9411764705882353E-2</v>
      </c>
      <c r="S207"/>
      <c r="T207"/>
      <c r="U207"/>
      <c r="V207"/>
      <c r="W207"/>
      <c r="X207"/>
      <c r="Y207"/>
      <c r="Z207"/>
      <c r="AA207"/>
      <c r="AB207"/>
      <c r="AC207"/>
      <c r="AD207"/>
      <c r="AE207"/>
      <c r="AF207"/>
    </row>
    <row r="208" spans="1:32" s="2" customFormat="1">
      <c r="A208" s="38" t="s">
        <v>996</v>
      </c>
      <c r="B208" s="3" t="s">
        <v>997</v>
      </c>
      <c r="C208" s="3">
        <v>6</v>
      </c>
      <c r="D208" s="2">
        <v>0.7</v>
      </c>
      <c r="E208" s="46">
        <v>38</v>
      </c>
      <c r="F208" s="17">
        <v>14.9</v>
      </c>
      <c r="G208" s="4" t="s">
        <v>10553</v>
      </c>
      <c r="H208" s="17">
        <f t="shared" si="85"/>
        <v>23.450000000000003</v>
      </c>
      <c r="I208" s="17">
        <f t="shared" si="86"/>
        <v>21.55</v>
      </c>
      <c r="J208" s="18">
        <f t="shared" si="87"/>
        <v>21.150000000000002</v>
      </c>
      <c r="L208" s="92">
        <f t="shared" si="88"/>
        <v>23.5</v>
      </c>
      <c r="M208" s="92">
        <f t="shared" si="89"/>
        <v>21.95</v>
      </c>
      <c r="N208" s="92">
        <f t="shared" si="90"/>
        <v>21.5</v>
      </c>
      <c r="O208"/>
      <c r="P208"/>
      <c r="Q208" s="44">
        <f t="shared" si="91"/>
        <v>4.9999999999997158E-2</v>
      </c>
      <c r="R208" s="114">
        <f t="shared" si="92"/>
        <v>2.1321961620467868E-3</v>
      </c>
      <c r="S208"/>
      <c r="T208"/>
      <c r="U208"/>
      <c r="V208"/>
      <c r="W208"/>
      <c r="X208"/>
      <c r="Y208"/>
      <c r="Z208"/>
      <c r="AA208"/>
      <c r="AB208"/>
      <c r="AC208"/>
      <c r="AD208"/>
      <c r="AE208"/>
      <c r="AF208"/>
    </row>
    <row r="209" spans="1:32" s="2" customFormat="1">
      <c r="A209" s="38" t="s">
        <v>1002</v>
      </c>
      <c r="B209" s="3" t="s">
        <v>1000</v>
      </c>
      <c r="C209" s="3">
        <v>6</v>
      </c>
      <c r="D209" s="2">
        <v>0.7</v>
      </c>
      <c r="E209" s="46">
        <v>38</v>
      </c>
      <c r="F209" s="17">
        <v>12.65</v>
      </c>
      <c r="G209" s="4" t="s">
        <v>10535</v>
      </c>
      <c r="H209" s="17">
        <f t="shared" si="85"/>
        <v>20.700000000000003</v>
      </c>
      <c r="I209" s="17">
        <f t="shared" si="86"/>
        <v>19</v>
      </c>
      <c r="J209" s="18">
        <f t="shared" si="87"/>
        <v>18.650000000000002</v>
      </c>
      <c r="L209" s="92">
        <f t="shared" si="88"/>
        <v>20.95</v>
      </c>
      <c r="M209" s="92">
        <f t="shared" si="89"/>
        <v>19.5</v>
      </c>
      <c r="N209" s="92">
        <f t="shared" si="90"/>
        <v>18.95</v>
      </c>
      <c r="O209"/>
      <c r="P209"/>
      <c r="Q209" s="44">
        <f t="shared" si="91"/>
        <v>0.24999999999999645</v>
      </c>
      <c r="R209" s="114">
        <f t="shared" si="92"/>
        <v>1.2077294685990165E-2</v>
      </c>
      <c r="S209"/>
      <c r="T209"/>
      <c r="U209"/>
      <c r="V209"/>
      <c r="W209"/>
      <c r="X209"/>
      <c r="Y209"/>
      <c r="Z209"/>
      <c r="AA209"/>
      <c r="AB209"/>
      <c r="AC209"/>
      <c r="AD209"/>
      <c r="AE209"/>
      <c r="AF209"/>
    </row>
    <row r="210" spans="1:32" s="2" customFormat="1">
      <c r="A210" s="38" t="s">
        <v>1004</v>
      </c>
      <c r="B210" s="3" t="s">
        <v>1005</v>
      </c>
      <c r="C210" s="3">
        <v>6</v>
      </c>
      <c r="D210" s="2">
        <v>0.7</v>
      </c>
      <c r="E210" s="46">
        <v>40</v>
      </c>
      <c r="F210" s="17">
        <v>26.9</v>
      </c>
      <c r="G210" s="4" t="s">
        <v>10535</v>
      </c>
      <c r="H210" s="17">
        <f t="shared" si="85"/>
        <v>38.25</v>
      </c>
      <c r="I210" s="17">
        <f t="shared" si="86"/>
        <v>35.15</v>
      </c>
      <c r="J210" s="18">
        <f t="shared" si="87"/>
        <v>34.5</v>
      </c>
      <c r="L210" s="92">
        <f t="shared" si="88"/>
        <v>38.5</v>
      </c>
      <c r="M210" s="92">
        <f t="shared" si="89"/>
        <v>35.5</v>
      </c>
      <c r="N210" s="92">
        <f t="shared" si="90"/>
        <v>34.950000000000003</v>
      </c>
      <c r="O210"/>
      <c r="P210"/>
      <c r="Q210" s="44">
        <f t="shared" si="91"/>
        <v>0.25</v>
      </c>
      <c r="R210" s="114">
        <f t="shared" si="92"/>
        <v>6.5359477124183009E-3</v>
      </c>
      <c r="S210"/>
      <c r="T210"/>
      <c r="U210"/>
      <c r="V210"/>
      <c r="W210"/>
      <c r="X210"/>
      <c r="Y210"/>
      <c r="Z210"/>
      <c r="AA210"/>
      <c r="AB210"/>
      <c r="AC210"/>
      <c r="AD210"/>
      <c r="AE210"/>
      <c r="AF210"/>
    </row>
    <row r="211" spans="1:32" s="2" customFormat="1">
      <c r="A211" s="38" t="s">
        <v>11036</v>
      </c>
      <c r="B211" s="3" t="s">
        <v>11037</v>
      </c>
      <c r="C211" s="3">
        <v>6</v>
      </c>
      <c r="D211" s="2">
        <v>0.7</v>
      </c>
      <c r="E211" s="46">
        <v>38</v>
      </c>
      <c r="F211" s="17">
        <v>22.75</v>
      </c>
      <c r="G211" s="4" t="s">
        <v>10535</v>
      </c>
      <c r="H211" s="17">
        <f t="shared" si="85"/>
        <v>33.050000000000004</v>
      </c>
      <c r="I211" s="17">
        <f t="shared" si="86"/>
        <v>30.35</v>
      </c>
      <c r="J211" s="18">
        <f t="shared" si="87"/>
        <v>29.8</v>
      </c>
      <c r="L211" s="92">
        <f t="shared" si="88"/>
        <v>33.5</v>
      </c>
      <c r="M211" s="92">
        <f t="shared" si="89"/>
        <v>30.5</v>
      </c>
      <c r="N211" s="92">
        <f t="shared" si="90"/>
        <v>29.95</v>
      </c>
      <c r="O211"/>
      <c r="P211"/>
      <c r="Q211" s="44">
        <f t="shared" si="91"/>
        <v>0.44999999999999574</v>
      </c>
      <c r="R211" s="114">
        <f t="shared" si="92"/>
        <v>1.361573373676235E-2</v>
      </c>
      <c r="S211"/>
      <c r="T211"/>
      <c r="U211"/>
      <c r="V211"/>
      <c r="W211"/>
      <c r="X211"/>
      <c r="Y211"/>
      <c r="Z211"/>
      <c r="AA211"/>
      <c r="AB211"/>
      <c r="AC211"/>
      <c r="AD211"/>
      <c r="AE211"/>
      <c r="AF211"/>
    </row>
    <row r="212" spans="1:32" s="2" customFormat="1">
      <c r="A212" s="38" t="s">
        <v>1007</v>
      </c>
      <c r="B212" s="3" t="s">
        <v>1008</v>
      </c>
      <c r="C212" s="3">
        <v>6</v>
      </c>
      <c r="D212" s="2">
        <v>0.7</v>
      </c>
      <c r="E212" s="46">
        <v>38</v>
      </c>
      <c r="F212" s="17">
        <v>19.5</v>
      </c>
      <c r="G212" s="4" t="s">
        <v>10535</v>
      </c>
      <c r="H212" s="17">
        <f t="shared" si="85"/>
        <v>29.05</v>
      </c>
      <c r="I212" s="17">
        <f t="shared" si="86"/>
        <v>26.700000000000003</v>
      </c>
      <c r="J212" s="18">
        <f t="shared" si="87"/>
        <v>26.200000000000003</v>
      </c>
      <c r="L212" s="92">
        <f t="shared" si="88"/>
        <v>29.5</v>
      </c>
      <c r="M212" s="92">
        <f t="shared" si="89"/>
        <v>26.95</v>
      </c>
      <c r="N212" s="92">
        <f t="shared" si="90"/>
        <v>26.5</v>
      </c>
      <c r="O212"/>
      <c r="P212"/>
      <c r="Q212" s="44">
        <f t="shared" si="91"/>
        <v>0.44999999999999929</v>
      </c>
      <c r="R212" s="114">
        <f t="shared" si="92"/>
        <v>1.5490533562822695E-2</v>
      </c>
      <c r="S212"/>
      <c r="T212"/>
      <c r="U212"/>
      <c r="V212"/>
      <c r="W212"/>
      <c r="X212"/>
      <c r="Y212"/>
      <c r="Z212"/>
      <c r="AA212"/>
      <c r="AB212"/>
      <c r="AC212"/>
      <c r="AD212"/>
      <c r="AE212"/>
      <c r="AF212"/>
    </row>
    <row r="213" spans="1:32" s="2" customFormat="1">
      <c r="A213" s="38" t="s">
        <v>1010</v>
      </c>
      <c r="B213" s="3" t="s">
        <v>1011</v>
      </c>
      <c r="C213" s="3">
        <v>6</v>
      </c>
      <c r="D213" s="2">
        <v>0.7</v>
      </c>
      <c r="E213" s="46">
        <v>40</v>
      </c>
      <c r="F213" s="17">
        <v>25.5</v>
      </c>
      <c r="G213" s="4" t="s">
        <v>10535</v>
      </c>
      <c r="H213" s="17">
        <f t="shared" si="85"/>
        <v>36.550000000000004</v>
      </c>
      <c r="I213" s="17">
        <f t="shared" si="86"/>
        <v>33.550000000000004</v>
      </c>
      <c r="J213" s="18">
        <f t="shared" si="87"/>
        <v>32.950000000000003</v>
      </c>
      <c r="L213" s="92">
        <f t="shared" si="88"/>
        <v>36.950000000000003</v>
      </c>
      <c r="M213" s="92">
        <f t="shared" si="89"/>
        <v>33.950000000000003</v>
      </c>
      <c r="N213" s="92">
        <f t="shared" si="90"/>
        <v>32.950000000000003</v>
      </c>
      <c r="O213"/>
      <c r="P213"/>
      <c r="Q213" s="44">
        <f t="shared" si="91"/>
        <v>0.39999999999999858</v>
      </c>
      <c r="R213" s="114">
        <f t="shared" si="92"/>
        <v>1.094391244870037E-2</v>
      </c>
      <c r="S213"/>
      <c r="T213"/>
      <c r="U213"/>
      <c r="V213"/>
      <c r="W213"/>
      <c r="X213"/>
      <c r="Y213"/>
      <c r="Z213"/>
      <c r="AA213"/>
      <c r="AB213"/>
      <c r="AC213"/>
      <c r="AD213"/>
      <c r="AE213"/>
      <c r="AF213"/>
    </row>
    <row r="214" spans="1:32" s="2" customFormat="1">
      <c r="A214" s="38" t="s">
        <v>1013</v>
      </c>
      <c r="B214" s="3" t="s">
        <v>1014</v>
      </c>
      <c r="C214" s="3">
        <v>3</v>
      </c>
      <c r="D214" s="2">
        <v>0.7</v>
      </c>
      <c r="E214" s="46">
        <v>43</v>
      </c>
      <c r="F214" s="17">
        <v>78.5</v>
      </c>
      <c r="G214" s="4" t="s">
        <v>10535</v>
      </c>
      <c r="H214" s="17">
        <f t="shared" si="85"/>
        <v>101.5</v>
      </c>
      <c r="I214" s="17">
        <f t="shared" si="86"/>
        <v>93.15</v>
      </c>
      <c r="J214" s="18">
        <f t="shared" si="87"/>
        <v>91.5</v>
      </c>
      <c r="L214" s="92">
        <f t="shared" si="88"/>
        <v>101.95</v>
      </c>
      <c r="M214" s="92">
        <f t="shared" si="89"/>
        <v>93.5</v>
      </c>
      <c r="N214" s="92">
        <f t="shared" si="90"/>
        <v>91.95</v>
      </c>
      <c r="O214"/>
      <c r="P214"/>
      <c r="Q214" s="44">
        <f t="shared" si="91"/>
        <v>0.45000000000000284</v>
      </c>
      <c r="R214" s="114">
        <f t="shared" si="92"/>
        <v>4.4334975369458409E-3</v>
      </c>
      <c r="S214"/>
      <c r="T214"/>
      <c r="U214"/>
      <c r="V214"/>
      <c r="W214"/>
      <c r="X214"/>
      <c r="Y214"/>
      <c r="Z214"/>
      <c r="AA214"/>
      <c r="AB214"/>
      <c r="AC214"/>
      <c r="AD214"/>
      <c r="AE214"/>
      <c r="AF214"/>
    </row>
    <row r="215" spans="1:32" s="2" customFormat="1">
      <c r="A215" s="38" t="s">
        <v>1016</v>
      </c>
      <c r="B215" s="3" t="s">
        <v>1017</v>
      </c>
      <c r="C215" s="3">
        <v>6</v>
      </c>
      <c r="D215" s="2">
        <v>0.7</v>
      </c>
      <c r="E215" s="46">
        <v>33</v>
      </c>
      <c r="F215" s="17">
        <v>6.25</v>
      </c>
      <c r="G215" s="4" t="s">
        <v>10532</v>
      </c>
      <c r="H215" s="17">
        <f t="shared" si="85"/>
        <v>12.450000000000001</v>
      </c>
      <c r="I215" s="17">
        <f t="shared" si="86"/>
        <v>11.450000000000001</v>
      </c>
      <c r="J215" s="18">
        <f t="shared" si="87"/>
        <v>11.25</v>
      </c>
      <c r="L215" s="92">
        <f t="shared" si="88"/>
        <v>12.5</v>
      </c>
      <c r="M215" s="92">
        <f t="shared" si="89"/>
        <v>11.5</v>
      </c>
      <c r="N215" s="92">
        <f t="shared" si="90"/>
        <v>11.5</v>
      </c>
      <c r="O215"/>
      <c r="P215"/>
      <c r="Q215" s="44">
        <f t="shared" si="91"/>
        <v>4.9999999999998934E-2</v>
      </c>
      <c r="R215" s="114">
        <f t="shared" si="92"/>
        <v>4.0160642570280262E-3</v>
      </c>
      <c r="S215"/>
      <c r="T215"/>
      <c r="U215"/>
      <c r="V215"/>
      <c r="W215"/>
      <c r="X215"/>
      <c r="Y215"/>
      <c r="Z215"/>
      <c r="AA215"/>
      <c r="AB215"/>
      <c r="AC215"/>
      <c r="AD215"/>
      <c r="AE215"/>
      <c r="AF215"/>
    </row>
    <row r="216" spans="1:32" s="2" customFormat="1">
      <c r="A216" s="38" t="s">
        <v>1019</v>
      </c>
      <c r="B216" s="3" t="s">
        <v>1020</v>
      </c>
      <c r="C216" s="3">
        <v>6</v>
      </c>
      <c r="D216" s="2">
        <v>0.7</v>
      </c>
      <c r="E216" s="46">
        <v>35</v>
      </c>
      <c r="F216" s="17">
        <v>6.8</v>
      </c>
      <c r="G216" s="4" t="s">
        <v>10532</v>
      </c>
      <c r="H216" s="17">
        <f t="shared" si="85"/>
        <v>13.3</v>
      </c>
      <c r="I216" s="17">
        <f t="shared" si="86"/>
        <v>12.200000000000001</v>
      </c>
      <c r="J216" s="18">
        <f t="shared" si="87"/>
        <v>12</v>
      </c>
      <c r="L216" s="92">
        <f t="shared" si="88"/>
        <v>13.5</v>
      </c>
      <c r="M216" s="92">
        <f t="shared" si="89"/>
        <v>12.5</v>
      </c>
      <c r="N216" s="92">
        <f t="shared" si="90"/>
        <v>12.5</v>
      </c>
      <c r="O216"/>
      <c r="P216"/>
      <c r="Q216" s="44">
        <f t="shared" si="91"/>
        <v>0.19999999999999929</v>
      </c>
      <c r="R216" s="114">
        <f t="shared" si="92"/>
        <v>1.5037593984962351E-2</v>
      </c>
      <c r="S216"/>
      <c r="T216"/>
      <c r="U216"/>
      <c r="V216"/>
      <c r="W216"/>
      <c r="X216"/>
      <c r="Y216"/>
      <c r="Z216"/>
      <c r="AA216"/>
      <c r="AB216"/>
      <c r="AC216"/>
      <c r="AD216"/>
      <c r="AE216"/>
      <c r="AF216"/>
    </row>
    <row r="217" spans="1:32" s="2" customFormat="1">
      <c r="A217" s="38" t="s">
        <v>1022</v>
      </c>
      <c r="B217" s="3" t="s">
        <v>1023</v>
      </c>
      <c r="C217" s="3">
        <v>6</v>
      </c>
      <c r="D217" s="2">
        <v>0.7</v>
      </c>
      <c r="E217" s="46">
        <v>40</v>
      </c>
      <c r="F217" s="17">
        <v>28.5</v>
      </c>
      <c r="G217" s="4" t="s">
        <v>10549</v>
      </c>
      <c r="H217" s="17">
        <f t="shared" si="85"/>
        <v>40.200000000000003</v>
      </c>
      <c r="I217" s="17">
        <f t="shared" si="86"/>
        <v>36.950000000000003</v>
      </c>
      <c r="J217" s="18">
        <f t="shared" si="87"/>
        <v>36.25</v>
      </c>
      <c r="L217" s="92">
        <f t="shared" si="88"/>
        <v>40.5</v>
      </c>
      <c r="M217" s="92">
        <f t="shared" si="89"/>
        <v>36.950000000000003</v>
      </c>
      <c r="N217" s="92">
        <f t="shared" si="90"/>
        <v>36.5</v>
      </c>
      <c r="O217"/>
      <c r="P217"/>
      <c r="Q217" s="44">
        <f t="shared" si="91"/>
        <v>0.29999999999999716</v>
      </c>
      <c r="R217" s="114">
        <f t="shared" si="92"/>
        <v>7.4626865671641078E-3</v>
      </c>
      <c r="S217"/>
      <c r="T217"/>
      <c r="U217"/>
      <c r="V217"/>
      <c r="W217"/>
      <c r="X217"/>
      <c r="Y217"/>
      <c r="Z217"/>
      <c r="AA217"/>
      <c r="AB217"/>
      <c r="AC217"/>
      <c r="AD217"/>
      <c r="AE217"/>
      <c r="AF217"/>
    </row>
    <row r="218" spans="1:32" s="2" customFormat="1">
      <c r="A218" s="38" t="s">
        <v>1028</v>
      </c>
      <c r="B218" s="3" t="s">
        <v>1026</v>
      </c>
      <c r="C218" s="3">
        <v>6</v>
      </c>
      <c r="D218" s="2">
        <v>0.7</v>
      </c>
      <c r="E218" s="46">
        <v>43.3</v>
      </c>
      <c r="F218" s="17">
        <v>16.5</v>
      </c>
      <c r="G218" s="4" t="s">
        <v>10537</v>
      </c>
      <c r="H218" s="17">
        <f t="shared" si="85"/>
        <v>25.900000000000002</v>
      </c>
      <c r="I218" s="17">
        <f t="shared" si="86"/>
        <v>23.75</v>
      </c>
      <c r="J218" s="18">
        <f t="shared" si="87"/>
        <v>23.35</v>
      </c>
      <c r="L218" s="92">
        <f t="shared" si="88"/>
        <v>25.95</v>
      </c>
      <c r="M218" s="92">
        <f t="shared" si="89"/>
        <v>23.95</v>
      </c>
      <c r="N218" s="92">
        <f t="shared" si="90"/>
        <v>23.5</v>
      </c>
      <c r="O218"/>
      <c r="P218"/>
      <c r="Q218" s="44">
        <f t="shared" si="91"/>
        <v>4.9999999999997158E-2</v>
      </c>
      <c r="R218" s="114">
        <f t="shared" si="92"/>
        <v>1.9305019305018206E-3</v>
      </c>
      <c r="S218"/>
      <c r="T218"/>
      <c r="U218"/>
      <c r="V218"/>
      <c r="W218"/>
      <c r="X218"/>
      <c r="Y218"/>
      <c r="Z218"/>
      <c r="AA218"/>
      <c r="AB218"/>
      <c r="AC218"/>
      <c r="AD218"/>
      <c r="AE218"/>
      <c r="AF218"/>
    </row>
    <row r="219" spans="1:32" s="2" customFormat="1">
      <c r="A219" s="38" t="s">
        <v>1035</v>
      </c>
      <c r="B219" s="3" t="s">
        <v>1036</v>
      </c>
      <c r="C219" s="3">
        <v>6</v>
      </c>
      <c r="D219" s="2">
        <v>0.7</v>
      </c>
      <c r="E219" s="46">
        <v>46</v>
      </c>
      <c r="F219" s="17">
        <v>35.5</v>
      </c>
      <c r="G219" s="4" t="s">
        <v>10536</v>
      </c>
      <c r="H219" s="17">
        <f t="shared" si="85"/>
        <v>49.300000000000004</v>
      </c>
      <c r="I219" s="17">
        <f t="shared" si="86"/>
        <v>45.25</v>
      </c>
      <c r="J219" s="18">
        <f t="shared" si="87"/>
        <v>44.45</v>
      </c>
      <c r="L219" s="92">
        <f t="shared" ref="L219:L226" si="93">IF(AND(H219-INT(H219)&gt;=0,H219-INT(H219)&lt;0.5),INT(H219)+0.5,IF(AND(H219-INT(H219)&gt;=0.5,H219-INT(H219)&lt;1),INT(H219)+0.95,H219))</f>
        <v>49.5</v>
      </c>
      <c r="M219" s="92">
        <f t="shared" ref="M219:M226" si="94">IF(AND(I219-INT(I219)&gt;=0,I219-INT(I219)&lt;0.5),INT(I219)+0.5,IF(AND(I219-INT(I219)&gt;=0.5,I219-INT(I219)&lt;1),INT(I219)+0.95,I219))</f>
        <v>45.5</v>
      </c>
      <c r="N219" s="92">
        <f t="shared" ref="N219:N226" si="95">IF(AND(J219-INT(J219)&gt;=0,J219-INT(J219)&lt;0.5),INT(J219)+0.5,IF(AND(J219-INT(J219)&gt;=0.5,J219-INT(J219)&lt;1),INT(J219)+0.95,J219))</f>
        <v>44.5</v>
      </c>
      <c r="O219"/>
      <c r="P219"/>
      <c r="Q219" s="44">
        <f t="shared" ref="Q219:Q226" si="96">L219-H219</f>
        <v>0.19999999999999574</v>
      </c>
      <c r="R219" s="114">
        <f t="shared" ref="R219:R226" si="97">Q219/H219</f>
        <v>4.056795131845755E-3</v>
      </c>
      <c r="S219"/>
      <c r="T219"/>
      <c r="U219"/>
      <c r="V219"/>
      <c r="W219"/>
      <c r="X219"/>
      <c r="Y219"/>
      <c r="Z219"/>
      <c r="AA219"/>
      <c r="AB219"/>
      <c r="AC219"/>
      <c r="AD219"/>
      <c r="AE219"/>
      <c r="AF219"/>
    </row>
    <row r="220" spans="1:32" s="2" customFormat="1">
      <c r="A220" s="38" t="s">
        <v>1041</v>
      </c>
      <c r="B220" s="3" t="s">
        <v>1042</v>
      </c>
      <c r="C220" s="3">
        <v>6</v>
      </c>
      <c r="D220" s="2">
        <v>0.7</v>
      </c>
      <c r="E220" s="46">
        <v>37.5</v>
      </c>
      <c r="F220" s="17">
        <v>6.65</v>
      </c>
      <c r="G220" s="4" t="s">
        <v>10537</v>
      </c>
      <c r="H220" s="17">
        <f t="shared" si="85"/>
        <v>13.350000000000001</v>
      </c>
      <c r="I220" s="17">
        <f t="shared" si="86"/>
        <v>12.25</v>
      </c>
      <c r="J220" s="18">
        <f t="shared" si="87"/>
        <v>12.05</v>
      </c>
      <c r="L220" s="92">
        <f t="shared" si="93"/>
        <v>13.5</v>
      </c>
      <c r="M220" s="92">
        <f t="shared" si="94"/>
        <v>12.5</v>
      </c>
      <c r="N220" s="92">
        <f t="shared" si="95"/>
        <v>12.5</v>
      </c>
      <c r="O220"/>
      <c r="P220"/>
      <c r="Q220" s="44">
        <f t="shared" si="96"/>
        <v>0.14999999999999858</v>
      </c>
      <c r="R220" s="114">
        <f t="shared" si="97"/>
        <v>1.1235955056179667E-2</v>
      </c>
      <c r="S220"/>
      <c r="T220"/>
      <c r="U220"/>
      <c r="V220"/>
      <c r="W220"/>
      <c r="X220"/>
      <c r="Y220"/>
      <c r="Z220"/>
      <c r="AA220"/>
      <c r="AB220"/>
      <c r="AC220"/>
      <c r="AD220"/>
      <c r="AE220"/>
      <c r="AF220"/>
    </row>
    <row r="221" spans="1:32" s="2" customFormat="1">
      <c r="A221" s="38" t="s">
        <v>1059</v>
      </c>
      <c r="B221" s="3" t="s">
        <v>1057</v>
      </c>
      <c r="C221" s="3">
        <v>12</v>
      </c>
      <c r="D221" s="2">
        <v>1</v>
      </c>
      <c r="E221" s="46">
        <v>40</v>
      </c>
      <c r="F221" s="17">
        <v>5.05</v>
      </c>
      <c r="G221" s="4" t="s">
        <v>10541</v>
      </c>
      <c r="H221" s="17">
        <f t="shared" si="85"/>
        <v>13.15</v>
      </c>
      <c r="I221" s="17">
        <f t="shared" si="86"/>
        <v>12.05</v>
      </c>
      <c r="J221" s="18">
        <f t="shared" si="87"/>
        <v>11.850000000000001</v>
      </c>
      <c r="L221" s="92">
        <f t="shared" si="93"/>
        <v>13.5</v>
      </c>
      <c r="M221" s="92">
        <f t="shared" si="94"/>
        <v>12.5</v>
      </c>
      <c r="N221" s="92">
        <f t="shared" si="95"/>
        <v>11.95</v>
      </c>
      <c r="O221"/>
      <c r="P221"/>
      <c r="Q221" s="44">
        <f t="shared" si="96"/>
        <v>0.34999999999999964</v>
      </c>
      <c r="R221" s="114">
        <f t="shared" si="97"/>
        <v>2.661596958174902E-2</v>
      </c>
      <c r="S221"/>
      <c r="T221"/>
      <c r="U221"/>
      <c r="V221"/>
      <c r="W221"/>
      <c r="X221"/>
      <c r="Y221"/>
      <c r="Z221"/>
      <c r="AA221"/>
      <c r="AB221"/>
      <c r="AC221"/>
      <c r="AD221"/>
      <c r="AE221"/>
      <c r="AF221"/>
    </row>
    <row r="222" spans="1:32" s="2" customFormat="1">
      <c r="A222" s="38" t="s">
        <v>10816</v>
      </c>
      <c r="B222" s="3" t="s">
        <v>1062</v>
      </c>
      <c r="C222" s="3">
        <v>6</v>
      </c>
      <c r="D222" s="2">
        <v>1</v>
      </c>
      <c r="E222" s="46">
        <v>40</v>
      </c>
      <c r="F222" s="17">
        <v>60.5</v>
      </c>
      <c r="G222" s="4" t="s">
        <v>10533</v>
      </c>
      <c r="H222" s="17">
        <f t="shared" si="85"/>
        <v>80.800000000000011</v>
      </c>
      <c r="I222" s="17">
        <f t="shared" si="86"/>
        <v>74.150000000000006</v>
      </c>
      <c r="J222" s="18">
        <f t="shared" si="87"/>
        <v>72.850000000000009</v>
      </c>
      <c r="L222" s="92">
        <f t="shared" si="93"/>
        <v>80.95</v>
      </c>
      <c r="M222" s="92">
        <f t="shared" si="94"/>
        <v>74.5</v>
      </c>
      <c r="N222" s="92">
        <f t="shared" si="95"/>
        <v>72.95</v>
      </c>
      <c r="O222"/>
      <c r="P222"/>
      <c r="Q222" s="44">
        <f t="shared" si="96"/>
        <v>0.14999999999999147</v>
      </c>
      <c r="R222" s="114">
        <f t="shared" si="97"/>
        <v>1.8564356435642507E-3</v>
      </c>
      <c r="S222"/>
      <c r="T222"/>
      <c r="U222"/>
      <c r="V222"/>
      <c r="W222"/>
      <c r="X222"/>
      <c r="Y222"/>
      <c r="Z222"/>
      <c r="AA222"/>
      <c r="AB222"/>
      <c r="AC222"/>
      <c r="AD222"/>
      <c r="AE222"/>
      <c r="AF222"/>
    </row>
    <row r="223" spans="1:32" s="2" customFormat="1">
      <c r="A223" s="38" t="s">
        <v>10714</v>
      </c>
      <c r="B223" s="3" t="s">
        <v>1064</v>
      </c>
      <c r="C223" s="3">
        <v>6</v>
      </c>
      <c r="D223" s="2">
        <v>0.7</v>
      </c>
      <c r="E223" s="46">
        <v>40</v>
      </c>
      <c r="F223" s="17">
        <v>19.5</v>
      </c>
      <c r="G223" s="4" t="s">
        <v>10533</v>
      </c>
      <c r="H223" s="17">
        <f t="shared" si="85"/>
        <v>29.25</v>
      </c>
      <c r="I223" s="17">
        <f t="shared" si="86"/>
        <v>26.85</v>
      </c>
      <c r="J223" s="18">
        <f t="shared" si="87"/>
        <v>26.35</v>
      </c>
      <c r="L223" s="92">
        <f t="shared" si="93"/>
        <v>29.5</v>
      </c>
      <c r="M223" s="92">
        <f t="shared" si="94"/>
        <v>26.95</v>
      </c>
      <c r="N223" s="92">
        <f t="shared" si="95"/>
        <v>26.5</v>
      </c>
      <c r="O223"/>
      <c r="P223"/>
      <c r="Q223" s="44">
        <f t="shared" si="96"/>
        <v>0.25</v>
      </c>
      <c r="R223" s="114">
        <f t="shared" si="97"/>
        <v>8.5470085470085479E-3</v>
      </c>
      <c r="S223"/>
      <c r="T223"/>
      <c r="U223"/>
      <c r="V223"/>
      <c r="W223"/>
      <c r="X223"/>
      <c r="Y223"/>
      <c r="Z223"/>
      <c r="AA223"/>
      <c r="AB223"/>
      <c r="AC223"/>
      <c r="AD223"/>
      <c r="AE223"/>
      <c r="AF223"/>
    </row>
    <row r="224" spans="1:32" s="2" customFormat="1">
      <c r="A224" s="38" t="s">
        <v>11363</v>
      </c>
      <c r="B224" s="3" t="s">
        <v>11364</v>
      </c>
      <c r="C224" s="3">
        <v>6</v>
      </c>
      <c r="D224" s="2">
        <v>1</v>
      </c>
      <c r="E224" s="46">
        <v>40</v>
      </c>
      <c r="F224" s="17">
        <v>31.5</v>
      </c>
      <c r="G224" s="4" t="s">
        <v>10640</v>
      </c>
      <c r="H224" s="17">
        <f t="shared" si="85"/>
        <v>45.400000000000006</v>
      </c>
      <c r="I224" s="17">
        <f t="shared" si="86"/>
        <v>41.7</v>
      </c>
      <c r="J224" s="18">
        <f t="shared" si="87"/>
        <v>40.950000000000003</v>
      </c>
      <c r="L224" s="92">
        <f t="shared" si="93"/>
        <v>45.5</v>
      </c>
      <c r="M224" s="92">
        <f t="shared" si="94"/>
        <v>41.95</v>
      </c>
      <c r="N224" s="92">
        <f t="shared" si="95"/>
        <v>40.950000000000003</v>
      </c>
      <c r="O224"/>
      <c r="P224"/>
      <c r="Q224" s="44">
        <f t="shared" si="96"/>
        <v>9.9999999999994316E-2</v>
      </c>
      <c r="R224" s="114">
        <f t="shared" si="97"/>
        <v>2.2026431718060418E-3</v>
      </c>
      <c r="S224"/>
      <c r="T224"/>
      <c r="U224"/>
      <c r="V224"/>
      <c r="W224"/>
      <c r="X224"/>
      <c r="Y224"/>
      <c r="Z224"/>
      <c r="AA224"/>
      <c r="AB224"/>
      <c r="AC224"/>
      <c r="AD224"/>
      <c r="AE224"/>
      <c r="AF224"/>
    </row>
    <row r="225" spans="1:32" s="2" customFormat="1">
      <c r="A225" s="38" t="s">
        <v>11366</v>
      </c>
      <c r="B225" s="3" t="s">
        <v>11367</v>
      </c>
      <c r="C225" s="3">
        <v>6</v>
      </c>
      <c r="D225" s="2">
        <v>0.7</v>
      </c>
      <c r="E225" s="46">
        <v>40</v>
      </c>
      <c r="F225" s="17">
        <v>27.5</v>
      </c>
      <c r="G225" s="4" t="s">
        <v>10640</v>
      </c>
      <c r="H225" s="17">
        <f t="shared" si="85"/>
        <v>39</v>
      </c>
      <c r="I225" s="17">
        <f t="shared" si="86"/>
        <v>35.800000000000004</v>
      </c>
      <c r="J225" s="18">
        <f t="shared" si="87"/>
        <v>35.15</v>
      </c>
      <c r="L225" s="92">
        <f t="shared" si="93"/>
        <v>39.5</v>
      </c>
      <c r="M225" s="92">
        <f t="shared" si="94"/>
        <v>35.950000000000003</v>
      </c>
      <c r="N225" s="92">
        <f t="shared" si="95"/>
        <v>35.5</v>
      </c>
      <c r="O225"/>
      <c r="P225"/>
      <c r="Q225" s="44">
        <f t="shared" si="96"/>
        <v>0.5</v>
      </c>
      <c r="R225" s="114">
        <f t="shared" si="97"/>
        <v>1.282051282051282E-2</v>
      </c>
      <c r="S225"/>
      <c r="T225"/>
      <c r="U225"/>
      <c r="V225"/>
      <c r="W225"/>
      <c r="X225"/>
      <c r="Y225"/>
      <c r="Z225"/>
      <c r="AA225"/>
      <c r="AB225"/>
      <c r="AC225"/>
      <c r="AD225"/>
      <c r="AE225"/>
      <c r="AF225"/>
    </row>
    <row r="226" spans="1:32" s="2" customFormat="1">
      <c r="A226" s="38" t="s">
        <v>1080</v>
      </c>
      <c r="B226" s="3" t="s">
        <v>1066</v>
      </c>
      <c r="C226" s="3">
        <v>1</v>
      </c>
      <c r="D226" s="2">
        <v>6</v>
      </c>
      <c r="E226" s="46">
        <v>40</v>
      </c>
      <c r="F226" s="17">
        <v>207</v>
      </c>
      <c r="G226" s="4" t="s">
        <v>10533</v>
      </c>
      <c r="H226" s="17">
        <f t="shared" si="85"/>
        <v>284.8</v>
      </c>
      <c r="I226" s="17">
        <f t="shared" si="86"/>
        <v>261.45</v>
      </c>
      <c r="J226" s="18">
        <f t="shared" si="87"/>
        <v>256.75</v>
      </c>
      <c r="L226" s="92">
        <f t="shared" si="93"/>
        <v>284.95</v>
      </c>
      <c r="M226" s="92">
        <f t="shared" si="94"/>
        <v>261.5</v>
      </c>
      <c r="N226" s="92">
        <f t="shared" si="95"/>
        <v>256.95</v>
      </c>
      <c r="O226"/>
      <c r="P226"/>
      <c r="Q226" s="44">
        <f t="shared" si="96"/>
        <v>0.14999999999997726</v>
      </c>
      <c r="R226" s="114">
        <f t="shared" si="97"/>
        <v>5.2668539325834715E-4</v>
      </c>
      <c r="S226"/>
      <c r="T226"/>
      <c r="U226"/>
      <c r="V226"/>
      <c r="W226"/>
      <c r="X226"/>
      <c r="Y226"/>
      <c r="Z226"/>
      <c r="AA226"/>
      <c r="AB226"/>
      <c r="AC226"/>
      <c r="AD226"/>
      <c r="AE226"/>
      <c r="AF226"/>
    </row>
    <row r="227" spans="1:32" s="2" customFormat="1">
      <c r="A227" s="38" t="s">
        <v>1101</v>
      </c>
      <c r="B227" s="3" t="s">
        <v>1099</v>
      </c>
      <c r="C227" s="3">
        <v>6</v>
      </c>
      <c r="D227" s="2">
        <v>1</v>
      </c>
      <c r="E227" s="46">
        <v>40</v>
      </c>
      <c r="F227" s="17">
        <v>22.5</v>
      </c>
      <c r="G227" s="4" t="s">
        <v>10532</v>
      </c>
      <c r="H227" s="17">
        <f t="shared" si="85"/>
        <v>34.4</v>
      </c>
      <c r="I227" s="17">
        <f t="shared" si="86"/>
        <v>31.6</v>
      </c>
      <c r="J227" s="18">
        <f t="shared" si="87"/>
        <v>31.05</v>
      </c>
      <c r="L227" s="92">
        <f t="shared" ref="L227:L238" si="98">IF(AND(H227-INT(H227)&gt;=0,H227-INT(H227)&lt;0.5),INT(H227)+0.5,IF(AND(H227-INT(H227)&gt;=0.5,H227-INT(H227)&lt;1),INT(H227)+0.95,H227))</f>
        <v>34.5</v>
      </c>
      <c r="M227" s="92">
        <f t="shared" ref="M227:M238" si="99">IF(AND(I227-INT(I227)&gt;=0,I227-INT(I227)&lt;0.5),INT(I227)+0.5,IF(AND(I227-INT(I227)&gt;=0.5,I227-INT(I227)&lt;1),INT(I227)+0.95,I227))</f>
        <v>31.95</v>
      </c>
      <c r="N227" s="92">
        <f t="shared" ref="N227:N238" si="100">IF(AND(J227-INT(J227)&gt;=0,J227-INT(J227)&lt;0.5),INT(J227)+0.5,IF(AND(J227-INT(J227)&gt;=0.5,J227-INT(J227)&lt;1),INT(J227)+0.95,J227))</f>
        <v>31.5</v>
      </c>
      <c r="O227"/>
      <c r="P227"/>
      <c r="Q227" s="44">
        <f t="shared" ref="Q227:Q238" si="101">L227-H227</f>
        <v>0.10000000000000142</v>
      </c>
      <c r="R227" s="114">
        <f t="shared" ref="R227:R238" si="102">Q227/H227</f>
        <v>2.9069767441860881E-3</v>
      </c>
      <c r="S227"/>
      <c r="T227"/>
      <c r="U227"/>
      <c r="V227"/>
      <c r="W227"/>
      <c r="X227"/>
      <c r="Y227"/>
      <c r="Z227"/>
      <c r="AA227"/>
      <c r="AB227"/>
      <c r="AC227"/>
      <c r="AD227"/>
      <c r="AE227"/>
      <c r="AF227"/>
    </row>
    <row r="228" spans="1:32" s="2" customFormat="1">
      <c r="A228" s="38" t="s">
        <v>1106</v>
      </c>
      <c r="B228" s="3" t="s">
        <v>1107</v>
      </c>
      <c r="C228" s="3">
        <v>6</v>
      </c>
      <c r="D228" s="2">
        <v>1</v>
      </c>
      <c r="E228" s="46">
        <v>43</v>
      </c>
      <c r="F228" s="17">
        <v>28.5</v>
      </c>
      <c r="G228" s="4" t="s">
        <v>10536</v>
      </c>
      <c r="H228" s="17">
        <f t="shared" si="85"/>
        <v>42.1</v>
      </c>
      <c r="I228" s="17">
        <f t="shared" si="86"/>
        <v>38.650000000000006</v>
      </c>
      <c r="J228" s="18">
        <f t="shared" si="87"/>
        <v>38</v>
      </c>
      <c r="L228" s="92">
        <f t="shared" si="98"/>
        <v>42.5</v>
      </c>
      <c r="M228" s="92">
        <f t="shared" si="99"/>
        <v>38.950000000000003</v>
      </c>
      <c r="N228" s="92">
        <f t="shared" si="100"/>
        <v>38.5</v>
      </c>
      <c r="O228"/>
      <c r="P228"/>
      <c r="Q228" s="44">
        <f t="shared" si="101"/>
        <v>0.39999999999999858</v>
      </c>
      <c r="R228" s="114">
        <f t="shared" si="102"/>
        <v>9.5011876484560227E-3</v>
      </c>
      <c r="S228"/>
      <c r="T228"/>
      <c r="U228"/>
      <c r="V228"/>
      <c r="W228"/>
      <c r="X228"/>
      <c r="Y228"/>
      <c r="Z228"/>
      <c r="AA228"/>
      <c r="AB228"/>
      <c r="AC228"/>
      <c r="AD228"/>
      <c r="AE228"/>
      <c r="AF228"/>
    </row>
    <row r="229" spans="1:32" s="2" customFormat="1">
      <c r="A229" s="38" t="s">
        <v>1109</v>
      </c>
      <c r="B229" s="3" t="s">
        <v>1110</v>
      </c>
      <c r="C229" s="3">
        <v>6</v>
      </c>
      <c r="D229" s="2">
        <v>0.7</v>
      </c>
      <c r="E229" s="46">
        <v>43</v>
      </c>
      <c r="F229" s="17">
        <v>18.95</v>
      </c>
      <c r="G229" s="4" t="s">
        <v>10536</v>
      </c>
      <c r="H229" s="17">
        <f t="shared" si="85"/>
        <v>28.85</v>
      </c>
      <c r="I229" s="17">
        <f t="shared" si="86"/>
        <v>26.5</v>
      </c>
      <c r="J229" s="18">
        <f t="shared" si="87"/>
        <v>26</v>
      </c>
      <c r="L229" s="92">
        <f t="shared" si="98"/>
        <v>28.95</v>
      </c>
      <c r="M229" s="92">
        <f t="shared" si="99"/>
        <v>26.95</v>
      </c>
      <c r="N229" s="92">
        <f t="shared" si="100"/>
        <v>26.5</v>
      </c>
      <c r="O229"/>
      <c r="P229"/>
      <c r="Q229" s="44">
        <f t="shared" si="101"/>
        <v>9.9999999999997868E-2</v>
      </c>
      <c r="R229" s="114">
        <f t="shared" si="102"/>
        <v>3.466204506065784E-3</v>
      </c>
      <c r="S229"/>
      <c r="T229"/>
      <c r="U229"/>
      <c r="V229"/>
      <c r="W229"/>
      <c r="X229"/>
      <c r="Y229"/>
      <c r="Z229"/>
      <c r="AA229"/>
      <c r="AB229"/>
      <c r="AC229"/>
      <c r="AD229"/>
      <c r="AE229"/>
      <c r="AF229"/>
    </row>
    <row r="230" spans="1:32" s="2" customFormat="1">
      <c r="A230" s="38" t="s">
        <v>1112</v>
      </c>
      <c r="B230" s="3" t="s">
        <v>1113</v>
      </c>
      <c r="C230" s="3">
        <v>6</v>
      </c>
      <c r="D230" s="2">
        <v>0.7</v>
      </c>
      <c r="E230" s="46">
        <v>46</v>
      </c>
      <c r="F230" s="17">
        <v>23.2</v>
      </c>
      <c r="G230" s="4" t="s">
        <v>10536</v>
      </c>
      <c r="H230" s="17">
        <f t="shared" si="85"/>
        <v>34.300000000000004</v>
      </c>
      <c r="I230" s="17">
        <f t="shared" si="86"/>
        <v>31.5</v>
      </c>
      <c r="J230" s="18">
        <f t="shared" si="87"/>
        <v>30.900000000000002</v>
      </c>
      <c r="L230" s="92">
        <f t="shared" si="98"/>
        <v>34.5</v>
      </c>
      <c r="M230" s="92">
        <f t="shared" si="99"/>
        <v>31.95</v>
      </c>
      <c r="N230" s="92">
        <f t="shared" si="100"/>
        <v>30.95</v>
      </c>
      <c r="O230"/>
      <c r="P230"/>
      <c r="Q230" s="44">
        <f t="shared" si="101"/>
        <v>0.19999999999999574</v>
      </c>
      <c r="R230" s="114">
        <f t="shared" si="102"/>
        <v>5.8309037900873386E-3</v>
      </c>
      <c r="S230"/>
      <c r="T230"/>
      <c r="U230"/>
      <c r="V230"/>
      <c r="W230"/>
      <c r="X230"/>
      <c r="Y230"/>
      <c r="Z230"/>
      <c r="AA230"/>
      <c r="AB230"/>
      <c r="AC230"/>
      <c r="AD230"/>
      <c r="AE230"/>
      <c r="AF230"/>
    </row>
    <row r="231" spans="1:32" s="2" customFormat="1">
      <c r="A231" s="38" t="s">
        <v>1118</v>
      </c>
      <c r="B231" s="3" t="s">
        <v>1119</v>
      </c>
      <c r="C231" s="3">
        <v>6</v>
      </c>
      <c r="D231" s="2">
        <v>0.7</v>
      </c>
      <c r="E231" s="46">
        <v>43</v>
      </c>
      <c r="F231" s="17">
        <v>42.5</v>
      </c>
      <c r="G231" s="4" t="s">
        <v>10536</v>
      </c>
      <c r="H231" s="17">
        <f t="shared" si="85"/>
        <v>57.550000000000004</v>
      </c>
      <c r="I231" s="17">
        <f t="shared" si="86"/>
        <v>52.85</v>
      </c>
      <c r="J231" s="18">
        <f t="shared" si="87"/>
        <v>51.900000000000006</v>
      </c>
      <c r="L231" s="92">
        <f t="shared" si="98"/>
        <v>57.95</v>
      </c>
      <c r="M231" s="92">
        <f t="shared" si="99"/>
        <v>52.95</v>
      </c>
      <c r="N231" s="92">
        <f t="shared" si="100"/>
        <v>51.95</v>
      </c>
      <c r="O231"/>
      <c r="P231"/>
      <c r="Q231" s="44">
        <f t="shared" si="101"/>
        <v>0.39999999999999858</v>
      </c>
      <c r="R231" s="114">
        <f t="shared" si="102"/>
        <v>6.9504778453518424E-3</v>
      </c>
      <c r="S231"/>
      <c r="T231"/>
      <c r="U231"/>
      <c r="V231"/>
      <c r="W231"/>
      <c r="X231"/>
      <c r="Y231"/>
      <c r="Z231"/>
      <c r="AA231"/>
      <c r="AB231"/>
      <c r="AC231"/>
      <c r="AD231"/>
      <c r="AE231"/>
      <c r="AF231"/>
    </row>
    <row r="232" spans="1:32" s="2" customFormat="1">
      <c r="A232" s="38" t="s">
        <v>1124</v>
      </c>
      <c r="B232" s="3" t="s">
        <v>1125</v>
      </c>
      <c r="C232" s="3">
        <v>2</v>
      </c>
      <c r="D232" s="2">
        <v>0.7</v>
      </c>
      <c r="E232" s="46">
        <v>46</v>
      </c>
      <c r="F232" s="17">
        <v>435</v>
      </c>
      <c r="G232" s="4" t="s">
        <v>10536</v>
      </c>
      <c r="H232" s="17">
        <f t="shared" si="85"/>
        <v>536.70000000000005</v>
      </c>
      <c r="I232" s="17">
        <f t="shared" si="86"/>
        <v>492.70000000000005</v>
      </c>
      <c r="J232" s="18">
        <f t="shared" si="87"/>
        <v>483.90000000000003</v>
      </c>
      <c r="L232" s="92">
        <f t="shared" si="98"/>
        <v>536.95000000000005</v>
      </c>
      <c r="M232" s="92">
        <f t="shared" si="99"/>
        <v>492.95</v>
      </c>
      <c r="N232" s="92">
        <f t="shared" si="100"/>
        <v>483.95</v>
      </c>
      <c r="O232"/>
      <c r="P232"/>
      <c r="Q232" s="44">
        <f t="shared" si="101"/>
        <v>0.25</v>
      </c>
      <c r="R232" s="114">
        <f t="shared" si="102"/>
        <v>4.6580957704490402E-4</v>
      </c>
      <c r="S232"/>
      <c r="T232"/>
      <c r="U232"/>
      <c r="V232"/>
      <c r="W232"/>
      <c r="X232"/>
      <c r="Y232"/>
      <c r="Z232"/>
      <c r="AA232"/>
      <c r="AB232"/>
      <c r="AC232"/>
      <c r="AD232"/>
      <c r="AE232"/>
      <c r="AF232"/>
    </row>
    <row r="233" spans="1:32" s="2" customFormat="1">
      <c r="A233" s="38" t="s">
        <v>1127</v>
      </c>
      <c r="B233" s="3" t="s">
        <v>1128</v>
      </c>
      <c r="C233" s="3">
        <v>6</v>
      </c>
      <c r="D233" s="2">
        <v>1</v>
      </c>
      <c r="E233" s="46">
        <v>46</v>
      </c>
      <c r="F233" s="17">
        <v>30</v>
      </c>
      <c r="G233" s="4" t="s">
        <v>10536</v>
      </c>
      <c r="H233" s="17">
        <f t="shared" si="85"/>
        <v>44.35</v>
      </c>
      <c r="I233" s="17">
        <f t="shared" si="86"/>
        <v>40.700000000000003</v>
      </c>
      <c r="J233" s="18">
        <f t="shared" si="87"/>
        <v>39.950000000000003</v>
      </c>
      <c r="L233" s="92">
        <f t="shared" si="98"/>
        <v>44.5</v>
      </c>
      <c r="M233" s="92">
        <f t="shared" si="99"/>
        <v>40.950000000000003</v>
      </c>
      <c r="N233" s="92">
        <f t="shared" si="100"/>
        <v>39.950000000000003</v>
      </c>
      <c r="O233"/>
      <c r="P233"/>
      <c r="Q233" s="44">
        <f t="shared" si="101"/>
        <v>0.14999999999999858</v>
      </c>
      <c r="R233" s="114">
        <f t="shared" si="102"/>
        <v>3.3821871476888065E-3</v>
      </c>
      <c r="S233"/>
      <c r="T233"/>
      <c r="U233"/>
      <c r="V233"/>
      <c r="W233"/>
      <c r="X233"/>
      <c r="Y233"/>
      <c r="Z233"/>
      <c r="AA233"/>
      <c r="AB233"/>
      <c r="AC233"/>
      <c r="AD233"/>
      <c r="AE233"/>
      <c r="AF233"/>
    </row>
    <row r="234" spans="1:32" s="2" customFormat="1">
      <c r="A234" s="38" t="s">
        <v>1130</v>
      </c>
      <c r="B234" s="3" t="s">
        <v>1131</v>
      </c>
      <c r="C234" s="3">
        <v>6</v>
      </c>
      <c r="D234" s="2">
        <v>0.7</v>
      </c>
      <c r="E234" s="46">
        <v>43</v>
      </c>
      <c r="F234" s="17">
        <v>24.5</v>
      </c>
      <c r="G234" s="4" t="s">
        <v>10536</v>
      </c>
      <c r="H234" s="17">
        <f t="shared" si="85"/>
        <v>35.6</v>
      </c>
      <c r="I234" s="17">
        <f t="shared" si="86"/>
        <v>32.700000000000003</v>
      </c>
      <c r="J234" s="18">
        <f t="shared" si="87"/>
        <v>32.1</v>
      </c>
      <c r="L234" s="92">
        <f t="shared" si="98"/>
        <v>35.950000000000003</v>
      </c>
      <c r="M234" s="92">
        <f t="shared" si="99"/>
        <v>32.950000000000003</v>
      </c>
      <c r="N234" s="92">
        <f t="shared" si="100"/>
        <v>32.5</v>
      </c>
      <c r="O234"/>
      <c r="P234"/>
      <c r="Q234" s="44">
        <f t="shared" si="101"/>
        <v>0.35000000000000142</v>
      </c>
      <c r="R234" s="114">
        <f t="shared" si="102"/>
        <v>9.831460674157343E-3</v>
      </c>
      <c r="S234"/>
      <c r="T234"/>
      <c r="U234"/>
      <c r="V234"/>
      <c r="W234"/>
      <c r="X234"/>
      <c r="Y234"/>
      <c r="Z234"/>
      <c r="AA234"/>
      <c r="AB234"/>
      <c r="AC234"/>
      <c r="AD234"/>
      <c r="AE234"/>
      <c r="AF234"/>
    </row>
    <row r="235" spans="1:32" s="2" customFormat="1">
      <c r="A235" s="38" t="s">
        <v>11188</v>
      </c>
      <c r="B235" s="3" t="s">
        <v>11189</v>
      </c>
      <c r="C235" s="3">
        <v>6</v>
      </c>
      <c r="D235" s="2">
        <v>0.7</v>
      </c>
      <c r="E235" s="46">
        <v>46</v>
      </c>
      <c r="F235" s="17">
        <v>32.5</v>
      </c>
      <c r="G235" s="4" t="s">
        <v>10536</v>
      </c>
      <c r="H235" s="17">
        <f t="shared" si="85"/>
        <v>45.650000000000006</v>
      </c>
      <c r="I235" s="17">
        <f t="shared" si="86"/>
        <v>41.900000000000006</v>
      </c>
      <c r="J235" s="18">
        <f t="shared" si="87"/>
        <v>41.150000000000006</v>
      </c>
      <c r="L235" s="92">
        <f t="shared" si="98"/>
        <v>45.95</v>
      </c>
      <c r="M235" s="92">
        <f t="shared" si="99"/>
        <v>41.95</v>
      </c>
      <c r="N235" s="92">
        <f t="shared" si="100"/>
        <v>41.5</v>
      </c>
      <c r="O235"/>
      <c r="P235"/>
      <c r="Q235" s="44">
        <f t="shared" si="101"/>
        <v>0.29999999999999716</v>
      </c>
      <c r="R235" s="114">
        <f t="shared" si="102"/>
        <v>6.5717415115004842E-3</v>
      </c>
      <c r="S235"/>
      <c r="T235"/>
      <c r="U235"/>
      <c r="V235"/>
      <c r="W235"/>
      <c r="X235"/>
      <c r="Y235"/>
      <c r="Z235"/>
      <c r="AA235"/>
      <c r="AB235"/>
      <c r="AC235"/>
      <c r="AD235"/>
      <c r="AE235"/>
      <c r="AF235"/>
    </row>
    <row r="236" spans="1:32" s="2" customFormat="1">
      <c r="A236" s="38" t="s">
        <v>11190</v>
      </c>
      <c r="B236" s="3" t="s">
        <v>11191</v>
      </c>
      <c r="C236" s="3">
        <v>6</v>
      </c>
      <c r="D236" s="2">
        <v>0.7</v>
      </c>
      <c r="E236" s="46">
        <v>46</v>
      </c>
      <c r="F236" s="17">
        <v>32.5</v>
      </c>
      <c r="G236" s="4" t="s">
        <v>10536</v>
      </c>
      <c r="H236" s="17">
        <f t="shared" si="85"/>
        <v>45.650000000000006</v>
      </c>
      <c r="I236" s="17">
        <f t="shared" si="86"/>
        <v>41.900000000000006</v>
      </c>
      <c r="J236" s="18">
        <f t="shared" si="87"/>
        <v>41.150000000000006</v>
      </c>
      <c r="L236" s="92">
        <f t="shared" si="98"/>
        <v>45.95</v>
      </c>
      <c r="M236" s="92">
        <f t="shared" si="99"/>
        <v>41.95</v>
      </c>
      <c r="N236" s="92">
        <f t="shared" si="100"/>
        <v>41.5</v>
      </c>
      <c r="O236"/>
      <c r="P236"/>
      <c r="Q236" s="44">
        <f t="shared" si="101"/>
        <v>0.29999999999999716</v>
      </c>
      <c r="R236" s="114">
        <f t="shared" si="102"/>
        <v>6.5717415115004842E-3</v>
      </c>
      <c r="S236"/>
      <c r="T236"/>
      <c r="U236"/>
      <c r="V236"/>
      <c r="W236"/>
      <c r="X236"/>
      <c r="Y236"/>
      <c r="Z236"/>
      <c r="AA236"/>
      <c r="AB236"/>
      <c r="AC236"/>
      <c r="AD236"/>
      <c r="AE236"/>
      <c r="AF236"/>
    </row>
    <row r="237" spans="1:32" s="2" customFormat="1">
      <c r="A237" s="38" t="s">
        <v>11002</v>
      </c>
      <c r="B237" s="3" t="s">
        <v>11003</v>
      </c>
      <c r="C237" s="3">
        <v>6</v>
      </c>
      <c r="D237" s="2">
        <v>0.7</v>
      </c>
      <c r="E237" s="46">
        <v>46</v>
      </c>
      <c r="F237" s="17">
        <v>28.5</v>
      </c>
      <c r="G237" s="4" t="s">
        <v>10536</v>
      </c>
      <c r="H237" s="17">
        <f t="shared" si="85"/>
        <v>40.75</v>
      </c>
      <c r="I237" s="17">
        <f t="shared" si="86"/>
        <v>37.4</v>
      </c>
      <c r="J237" s="18">
        <f t="shared" si="87"/>
        <v>36.75</v>
      </c>
      <c r="L237" s="92">
        <f t="shared" si="98"/>
        <v>40.950000000000003</v>
      </c>
      <c r="M237" s="92">
        <f t="shared" si="99"/>
        <v>37.5</v>
      </c>
      <c r="N237" s="92">
        <f t="shared" si="100"/>
        <v>36.950000000000003</v>
      </c>
      <c r="O237"/>
      <c r="P237"/>
      <c r="Q237" s="44">
        <f t="shared" si="101"/>
        <v>0.20000000000000284</v>
      </c>
      <c r="R237" s="114">
        <f t="shared" si="102"/>
        <v>4.9079754601227691E-3</v>
      </c>
      <c r="S237"/>
      <c r="T237"/>
      <c r="U237"/>
      <c r="V237"/>
      <c r="W237"/>
      <c r="X237"/>
      <c r="Y237"/>
      <c r="Z237"/>
      <c r="AA237"/>
      <c r="AB237"/>
      <c r="AC237"/>
      <c r="AD237"/>
      <c r="AE237"/>
      <c r="AF237"/>
    </row>
    <row r="238" spans="1:32" s="2" customFormat="1">
      <c r="A238" s="38" t="s">
        <v>1133</v>
      </c>
      <c r="B238" s="3" t="s">
        <v>1134</v>
      </c>
      <c r="C238" s="3">
        <v>6</v>
      </c>
      <c r="D238" s="2">
        <v>0.7</v>
      </c>
      <c r="E238" s="46">
        <v>43</v>
      </c>
      <c r="F238" s="17">
        <v>47.5</v>
      </c>
      <c r="G238" s="4" t="s">
        <v>10536</v>
      </c>
      <c r="H238" s="17">
        <f t="shared" si="85"/>
        <v>63.650000000000006</v>
      </c>
      <c r="I238" s="17">
        <f t="shared" si="86"/>
        <v>58.45</v>
      </c>
      <c r="J238" s="18">
        <f t="shared" si="87"/>
        <v>57.400000000000006</v>
      </c>
      <c r="L238" s="92">
        <f t="shared" si="98"/>
        <v>63.95</v>
      </c>
      <c r="M238" s="92">
        <f t="shared" si="99"/>
        <v>58.5</v>
      </c>
      <c r="N238" s="92">
        <f t="shared" si="100"/>
        <v>57.5</v>
      </c>
      <c r="O238"/>
      <c r="P238"/>
      <c r="Q238" s="44">
        <f t="shared" si="101"/>
        <v>0.29999999999999716</v>
      </c>
      <c r="R238" s="114">
        <f t="shared" si="102"/>
        <v>4.7132757266299631E-3</v>
      </c>
      <c r="S238"/>
      <c r="T238"/>
      <c r="U238"/>
      <c r="V238"/>
      <c r="W238"/>
      <c r="X238"/>
      <c r="Y238"/>
      <c r="Z238"/>
      <c r="AA238"/>
      <c r="AB238"/>
      <c r="AC238"/>
      <c r="AD238"/>
      <c r="AE238"/>
      <c r="AF238"/>
    </row>
    <row r="239" spans="1:32">
      <c r="A239" s="38" t="s">
        <v>1179</v>
      </c>
      <c r="B239" s="3" t="s">
        <v>1180</v>
      </c>
      <c r="C239" s="3">
        <v>6</v>
      </c>
      <c r="D239" s="2">
        <v>0.7</v>
      </c>
      <c r="E239" s="46">
        <v>43.3</v>
      </c>
      <c r="F239" s="17">
        <v>18.25</v>
      </c>
      <c r="G239" s="4" t="s">
        <v>10537</v>
      </c>
      <c r="H239" s="17">
        <f t="shared" si="85"/>
        <v>28</v>
      </c>
      <c r="I239" s="17">
        <f t="shared" si="86"/>
        <v>25.700000000000003</v>
      </c>
      <c r="J239" s="18">
        <f t="shared" si="87"/>
        <v>25.25</v>
      </c>
      <c r="L239" s="92">
        <f>IF(AND(H239-INT(H239)&gt;=0,H239-INT(H239)&lt;0.5),INT(H239)+0.5,IF(AND(H239-INT(H239)&gt;=0.5,H239-INT(H239)&lt;1),INT(H239)+0.95,H239))</f>
        <v>28.5</v>
      </c>
      <c r="M239" s="92">
        <f>IF(AND(I239-INT(I239)&gt;=0,I239-INT(I239)&lt;0.5),INT(I239)+0.5,IF(AND(I239-INT(I239)&gt;=0.5,I239-INT(I239)&lt;1),INT(I239)+0.95,I239))</f>
        <v>25.95</v>
      </c>
      <c r="N239" s="92">
        <f>IF(AND(J239-INT(J239)&gt;=0,J239-INT(J239)&lt;0.5),INT(J239)+0.5,IF(AND(J239-INT(J239)&gt;=0.5,J239-INT(J239)&lt;1),INT(J239)+0.95,J239))</f>
        <v>25.5</v>
      </c>
      <c r="Q239" s="44">
        <f>L239-H239</f>
        <v>0.5</v>
      </c>
      <c r="R239" s="114">
        <f>Q239/H239</f>
        <v>1.7857142857142856E-2</v>
      </c>
    </row>
    <row r="240" spans="1:32">
      <c r="A240" s="38" t="s">
        <v>1261</v>
      </c>
      <c r="B240" s="3" t="s">
        <v>1257</v>
      </c>
      <c r="C240" s="3">
        <v>12</v>
      </c>
      <c r="D240" s="2">
        <v>1</v>
      </c>
      <c r="E240" s="46">
        <v>40</v>
      </c>
      <c r="F240" s="17">
        <v>6.95</v>
      </c>
      <c r="G240" s="4" t="s">
        <v>10541</v>
      </c>
      <c r="H240" s="17">
        <f t="shared" si="85"/>
        <v>15.450000000000001</v>
      </c>
      <c r="I240" s="17">
        <f t="shared" si="86"/>
        <v>14.200000000000001</v>
      </c>
      <c r="J240" s="18">
        <f t="shared" si="87"/>
        <v>13.950000000000001</v>
      </c>
      <c r="L240" s="92">
        <f t="shared" ref="L240:L245" si="103">IF(AND(H240-INT(H240)&gt;=0,H240-INT(H240)&lt;0.5),INT(H240)+0.5,IF(AND(H240-INT(H240)&gt;=0.5,H240-INT(H240)&lt;1),INT(H240)+0.95,H240))</f>
        <v>15.5</v>
      </c>
      <c r="M240" s="92">
        <f t="shared" ref="M240:M245" si="104">IF(AND(I240-INT(I240)&gt;=0,I240-INT(I240)&lt;0.5),INT(I240)+0.5,IF(AND(I240-INT(I240)&gt;=0.5,I240-INT(I240)&lt;1),INT(I240)+0.95,I240))</f>
        <v>14.5</v>
      </c>
      <c r="N240" s="92">
        <f t="shared" ref="N240:N245" si="105">IF(AND(J240-INT(J240)&gt;=0,J240-INT(J240)&lt;0.5),INT(J240)+0.5,IF(AND(J240-INT(J240)&gt;=0.5,J240-INT(J240)&lt;1),INT(J240)+0.95,J240))</f>
        <v>13.95</v>
      </c>
      <c r="Q240" s="44">
        <f t="shared" ref="Q240:Q245" si="106">L240-H240</f>
        <v>4.9999999999998934E-2</v>
      </c>
      <c r="R240" s="114">
        <f t="shared" ref="R240:R245" si="107">Q240/H240</f>
        <v>3.2362459546924874E-3</v>
      </c>
    </row>
    <row r="241" spans="1:18">
      <c r="A241" s="38" t="s">
        <v>1262</v>
      </c>
      <c r="B241" s="3" t="s">
        <v>1263</v>
      </c>
      <c r="C241" s="3">
        <v>6</v>
      </c>
      <c r="D241" s="2">
        <v>0.7</v>
      </c>
      <c r="E241" s="46">
        <v>40</v>
      </c>
      <c r="F241" s="17">
        <v>7.65</v>
      </c>
      <c r="G241" s="4" t="s">
        <v>10541</v>
      </c>
      <c r="H241" s="17">
        <f t="shared" si="85"/>
        <v>14.8</v>
      </c>
      <c r="I241" s="17">
        <f t="shared" si="86"/>
        <v>13.600000000000001</v>
      </c>
      <c r="J241" s="18">
        <f t="shared" si="87"/>
        <v>13.350000000000001</v>
      </c>
      <c r="L241" s="92">
        <f t="shared" si="103"/>
        <v>14.95</v>
      </c>
      <c r="M241" s="92">
        <f t="shared" si="104"/>
        <v>13.95</v>
      </c>
      <c r="N241" s="92">
        <f t="shared" si="105"/>
        <v>13.5</v>
      </c>
      <c r="Q241" s="44">
        <f t="shared" si="106"/>
        <v>0.14999999999999858</v>
      </c>
      <c r="R241" s="114">
        <f t="shared" si="107"/>
        <v>1.0135135135135039E-2</v>
      </c>
    </row>
    <row r="242" spans="1:18">
      <c r="A242" s="38" t="s">
        <v>1265</v>
      </c>
      <c r="B242" s="3" t="s">
        <v>1266</v>
      </c>
      <c r="C242" s="3">
        <v>6</v>
      </c>
      <c r="D242" s="2">
        <v>0.7</v>
      </c>
      <c r="E242" s="46">
        <v>40</v>
      </c>
      <c r="F242" s="17">
        <v>16.75</v>
      </c>
      <c r="G242" s="4" t="s">
        <v>10541</v>
      </c>
      <c r="H242" s="17">
        <f t="shared" si="85"/>
        <v>25.900000000000002</v>
      </c>
      <c r="I242" s="17">
        <f t="shared" si="86"/>
        <v>23.75</v>
      </c>
      <c r="J242" s="18">
        <f t="shared" si="87"/>
        <v>23.35</v>
      </c>
      <c r="L242" s="92">
        <f t="shared" si="103"/>
        <v>25.95</v>
      </c>
      <c r="M242" s="92">
        <f t="shared" si="104"/>
        <v>23.95</v>
      </c>
      <c r="N242" s="92">
        <f t="shared" si="105"/>
        <v>23.5</v>
      </c>
      <c r="Q242" s="44">
        <f t="shared" si="106"/>
        <v>4.9999999999997158E-2</v>
      </c>
      <c r="R242" s="114">
        <f t="shared" si="107"/>
        <v>1.9305019305018206E-3</v>
      </c>
    </row>
    <row r="243" spans="1:18">
      <c r="A243" s="38" t="s">
        <v>1268</v>
      </c>
      <c r="B243" s="3" t="s">
        <v>1269</v>
      </c>
      <c r="C243" s="3">
        <v>6</v>
      </c>
      <c r="D243" s="2">
        <v>0.7</v>
      </c>
      <c r="E243" s="46">
        <v>46.3</v>
      </c>
      <c r="F243" s="17">
        <v>13.25</v>
      </c>
      <c r="G243" s="4" t="s">
        <v>10554</v>
      </c>
      <c r="H243" s="17">
        <f t="shared" si="85"/>
        <v>22.200000000000003</v>
      </c>
      <c r="I243" s="17">
        <f t="shared" si="86"/>
        <v>20.350000000000001</v>
      </c>
      <c r="J243" s="18">
        <f t="shared" si="87"/>
        <v>20</v>
      </c>
      <c r="L243" s="92">
        <f t="shared" si="103"/>
        <v>22.5</v>
      </c>
      <c r="M243" s="92">
        <f t="shared" si="104"/>
        <v>20.5</v>
      </c>
      <c r="N243" s="92">
        <f t="shared" si="105"/>
        <v>20.5</v>
      </c>
      <c r="Q243" s="44">
        <f t="shared" si="106"/>
        <v>0.29999999999999716</v>
      </c>
      <c r="R243" s="114">
        <f t="shared" si="107"/>
        <v>1.3513513513513384E-2</v>
      </c>
    </row>
    <row r="244" spans="1:18">
      <c r="A244" s="38" t="s">
        <v>1271</v>
      </c>
      <c r="B244" s="3" t="s">
        <v>1272</v>
      </c>
      <c r="C244" s="3">
        <v>6</v>
      </c>
      <c r="D244" s="2">
        <v>0.7</v>
      </c>
      <c r="E244" s="46">
        <v>46.3</v>
      </c>
      <c r="F244" s="17">
        <v>12.75</v>
      </c>
      <c r="G244" s="4" t="s">
        <v>10541</v>
      </c>
      <c r="H244" s="17">
        <f t="shared" si="85"/>
        <v>21.55</v>
      </c>
      <c r="I244" s="17">
        <f t="shared" si="86"/>
        <v>19.8</v>
      </c>
      <c r="J244" s="18">
        <f t="shared" si="87"/>
        <v>19.450000000000003</v>
      </c>
      <c r="L244" s="92">
        <f t="shared" si="103"/>
        <v>21.95</v>
      </c>
      <c r="M244" s="92">
        <f t="shared" si="104"/>
        <v>19.95</v>
      </c>
      <c r="N244" s="92">
        <f t="shared" si="105"/>
        <v>19.5</v>
      </c>
      <c r="Q244" s="44">
        <f t="shared" si="106"/>
        <v>0.39999999999999858</v>
      </c>
      <c r="R244" s="114">
        <f t="shared" si="107"/>
        <v>1.8561484918793437E-2</v>
      </c>
    </row>
    <row r="245" spans="1:18">
      <c r="A245" s="38" t="s">
        <v>1274</v>
      </c>
      <c r="B245" s="3" t="s">
        <v>1275</v>
      </c>
      <c r="C245" s="3">
        <v>6</v>
      </c>
      <c r="D245" s="2">
        <v>0.7</v>
      </c>
      <c r="E245" s="46">
        <v>50</v>
      </c>
      <c r="F245" s="17">
        <v>78.5</v>
      </c>
      <c r="G245" s="4" t="s">
        <v>10541</v>
      </c>
      <c r="H245" s="17">
        <f t="shared" si="85"/>
        <v>102.10000000000001</v>
      </c>
      <c r="I245" s="17">
        <f t="shared" si="86"/>
        <v>93.75</v>
      </c>
      <c r="J245" s="18">
        <f t="shared" si="87"/>
        <v>92.050000000000011</v>
      </c>
      <c r="L245" s="92">
        <f t="shared" si="103"/>
        <v>102.5</v>
      </c>
      <c r="M245" s="92">
        <f t="shared" si="104"/>
        <v>93.95</v>
      </c>
      <c r="N245" s="92">
        <f t="shared" si="105"/>
        <v>92.5</v>
      </c>
      <c r="Q245" s="44">
        <f t="shared" si="106"/>
        <v>0.39999999999999147</v>
      </c>
      <c r="R245" s="114">
        <f t="shared" si="107"/>
        <v>3.9177277179235203E-3</v>
      </c>
    </row>
    <row r="246" spans="1:18">
      <c r="A246" s="38" t="s">
        <v>1277</v>
      </c>
      <c r="B246" s="3" t="s">
        <v>1278</v>
      </c>
      <c r="C246" s="3">
        <v>6</v>
      </c>
      <c r="D246" s="2">
        <v>0.7</v>
      </c>
      <c r="E246" s="46">
        <v>50</v>
      </c>
      <c r="F246" s="17">
        <v>220</v>
      </c>
      <c r="G246" s="4" t="s">
        <v>10541</v>
      </c>
      <c r="H246" s="17">
        <f t="shared" si="85"/>
        <v>274.75</v>
      </c>
      <c r="I246" s="17">
        <f t="shared" si="86"/>
        <v>252.20000000000002</v>
      </c>
      <c r="J246" s="18">
        <f t="shared" si="87"/>
        <v>247.70000000000002</v>
      </c>
      <c r="L246" s="92">
        <f t="shared" ref="L246:L264" si="108">IF(AND(H246-INT(H246)&gt;=0,H246-INT(H246)&lt;0.5),INT(H246)+0.5,IF(AND(H246-INT(H246)&gt;=0.5,H246-INT(H246)&lt;1),INT(H246)+0.95,H246))</f>
        <v>274.95</v>
      </c>
      <c r="M246" s="92">
        <f t="shared" ref="M246:M264" si="109">IF(AND(I246-INT(I246)&gt;=0,I246-INT(I246)&lt;0.5),INT(I246)+0.5,IF(AND(I246-INT(I246)&gt;=0.5,I246-INT(I246)&lt;1),INT(I246)+0.95,I246))</f>
        <v>252.5</v>
      </c>
      <c r="N246" s="92">
        <f t="shared" ref="N246:N264" si="110">IF(AND(J246-INT(J246)&gt;=0,J246-INT(J246)&lt;0.5),INT(J246)+0.5,IF(AND(J246-INT(J246)&gt;=0.5,J246-INT(J246)&lt;1),INT(J246)+0.95,J246))</f>
        <v>247.95</v>
      </c>
      <c r="Q246" s="44">
        <f t="shared" ref="Q246:Q264" si="111">L246-H246</f>
        <v>0.19999999999998863</v>
      </c>
      <c r="R246" s="114">
        <f t="shared" ref="R246:R264" si="112">Q246/H246</f>
        <v>7.2793448589622794E-4</v>
      </c>
    </row>
    <row r="247" spans="1:18">
      <c r="A247" s="38" t="s">
        <v>1280</v>
      </c>
      <c r="B247" s="3" t="s">
        <v>1281</v>
      </c>
      <c r="C247" s="3">
        <v>6</v>
      </c>
      <c r="D247" s="2">
        <v>0.7</v>
      </c>
      <c r="E247" s="46">
        <v>50</v>
      </c>
      <c r="F247" s="17">
        <v>15.5</v>
      </c>
      <c r="G247" s="4" t="s">
        <v>10541</v>
      </c>
      <c r="H247" s="17">
        <f t="shared" si="85"/>
        <v>25.25</v>
      </c>
      <c r="I247" s="17">
        <f t="shared" si="86"/>
        <v>23.200000000000003</v>
      </c>
      <c r="J247" s="18">
        <f t="shared" si="87"/>
        <v>22.75</v>
      </c>
      <c r="L247" s="92">
        <f t="shared" si="108"/>
        <v>25.5</v>
      </c>
      <c r="M247" s="92">
        <f t="shared" si="109"/>
        <v>23.5</v>
      </c>
      <c r="N247" s="92">
        <f t="shared" si="110"/>
        <v>22.95</v>
      </c>
      <c r="Q247" s="44">
        <f t="shared" si="111"/>
        <v>0.25</v>
      </c>
      <c r="R247" s="114">
        <f t="shared" si="112"/>
        <v>9.9009900990099011E-3</v>
      </c>
    </row>
    <row r="248" spans="1:18">
      <c r="A248" s="38" t="s">
        <v>1283</v>
      </c>
      <c r="B248" s="3" t="s">
        <v>1284</v>
      </c>
      <c r="C248" s="3">
        <v>6</v>
      </c>
      <c r="D248" s="2">
        <v>0.7</v>
      </c>
      <c r="E248" s="46">
        <v>50</v>
      </c>
      <c r="F248" s="17">
        <v>7.25</v>
      </c>
      <c r="G248" s="4" t="s">
        <v>10541</v>
      </c>
      <c r="H248" s="17">
        <f t="shared" si="85"/>
        <v>15.200000000000001</v>
      </c>
      <c r="I248" s="17">
        <f t="shared" si="86"/>
        <v>13.950000000000001</v>
      </c>
      <c r="J248" s="18">
        <f t="shared" si="87"/>
        <v>13.700000000000001</v>
      </c>
      <c r="L248" s="92">
        <f t="shared" si="108"/>
        <v>15.5</v>
      </c>
      <c r="M248" s="92">
        <f t="shared" si="109"/>
        <v>13.95</v>
      </c>
      <c r="N248" s="92">
        <f t="shared" si="110"/>
        <v>13.95</v>
      </c>
      <c r="Q248" s="44">
        <f t="shared" si="111"/>
        <v>0.29999999999999893</v>
      </c>
      <c r="R248" s="114">
        <f t="shared" si="112"/>
        <v>1.9736842105263087E-2</v>
      </c>
    </row>
    <row r="249" spans="1:18">
      <c r="A249" s="38" t="s">
        <v>1286</v>
      </c>
      <c r="B249" s="3" t="s">
        <v>1287</v>
      </c>
      <c r="C249" s="3">
        <v>6</v>
      </c>
      <c r="D249" s="2">
        <v>0.7</v>
      </c>
      <c r="E249" s="46">
        <v>50</v>
      </c>
      <c r="F249" s="17">
        <v>9.65</v>
      </c>
      <c r="G249" s="4" t="s">
        <v>10541</v>
      </c>
      <c r="H249" s="17">
        <f t="shared" si="85"/>
        <v>18.100000000000001</v>
      </c>
      <c r="I249" s="17">
        <f t="shared" si="86"/>
        <v>16.650000000000002</v>
      </c>
      <c r="J249" s="18">
        <f t="shared" si="87"/>
        <v>16.350000000000001</v>
      </c>
      <c r="L249" s="92">
        <f t="shared" si="108"/>
        <v>18.5</v>
      </c>
      <c r="M249" s="92">
        <f t="shared" si="109"/>
        <v>16.95</v>
      </c>
      <c r="N249" s="92">
        <f t="shared" si="110"/>
        <v>16.5</v>
      </c>
      <c r="Q249" s="44">
        <f t="shared" si="111"/>
        <v>0.39999999999999858</v>
      </c>
      <c r="R249" s="114">
        <f t="shared" si="112"/>
        <v>2.2099447513812074E-2</v>
      </c>
    </row>
    <row r="250" spans="1:18">
      <c r="A250" s="38" t="s">
        <v>1289</v>
      </c>
      <c r="B250" s="3" t="s">
        <v>1290</v>
      </c>
      <c r="C250" s="3">
        <v>6</v>
      </c>
      <c r="D250" s="2">
        <v>0.7</v>
      </c>
      <c r="E250" s="46">
        <v>40</v>
      </c>
      <c r="F250" s="17">
        <v>14.25</v>
      </c>
      <c r="G250" s="4" t="s">
        <v>10532</v>
      </c>
      <c r="H250" s="17">
        <f t="shared" si="85"/>
        <v>22.85</v>
      </c>
      <c r="I250" s="17">
        <f t="shared" si="86"/>
        <v>20.950000000000003</v>
      </c>
      <c r="J250" s="18">
        <f t="shared" si="87"/>
        <v>20.6</v>
      </c>
      <c r="L250" s="92">
        <f t="shared" si="108"/>
        <v>22.95</v>
      </c>
      <c r="M250" s="92">
        <f t="shared" si="109"/>
        <v>20.95</v>
      </c>
      <c r="N250" s="92">
        <f t="shared" si="110"/>
        <v>20.95</v>
      </c>
      <c r="Q250" s="44">
        <f t="shared" si="111"/>
        <v>9.9999999999997868E-2</v>
      </c>
      <c r="R250" s="114">
        <f t="shared" si="112"/>
        <v>4.3763676148795561E-3</v>
      </c>
    </row>
    <row r="251" spans="1:18">
      <c r="A251" s="38" t="s">
        <v>1292</v>
      </c>
      <c r="B251" s="3" t="s">
        <v>1293</v>
      </c>
      <c r="C251" s="3">
        <v>6</v>
      </c>
      <c r="D251" s="2">
        <v>0.7</v>
      </c>
      <c r="E251" s="46">
        <v>40</v>
      </c>
      <c r="F251" s="17">
        <v>14.5</v>
      </c>
      <c r="G251" s="4" t="s">
        <v>10541</v>
      </c>
      <c r="H251" s="17">
        <f t="shared" si="85"/>
        <v>23.150000000000002</v>
      </c>
      <c r="I251" s="17">
        <f t="shared" si="86"/>
        <v>21.25</v>
      </c>
      <c r="J251" s="18">
        <f t="shared" si="87"/>
        <v>20.85</v>
      </c>
      <c r="L251" s="92">
        <f t="shared" si="108"/>
        <v>23.5</v>
      </c>
      <c r="M251" s="92">
        <f t="shared" si="109"/>
        <v>21.5</v>
      </c>
      <c r="N251" s="92">
        <f t="shared" si="110"/>
        <v>20.95</v>
      </c>
      <c r="Q251" s="44">
        <f t="shared" si="111"/>
        <v>0.34999999999999787</v>
      </c>
      <c r="R251" s="114">
        <f t="shared" si="112"/>
        <v>1.5118790496760166E-2</v>
      </c>
    </row>
    <row r="252" spans="1:18">
      <c r="A252" s="38" t="s">
        <v>1304</v>
      </c>
      <c r="B252" s="3" t="s">
        <v>1305</v>
      </c>
      <c r="C252" s="3">
        <v>144</v>
      </c>
      <c r="D252" s="2">
        <v>0.05</v>
      </c>
      <c r="E252" s="46">
        <v>42.3</v>
      </c>
      <c r="F252" s="17">
        <v>3.15</v>
      </c>
      <c r="G252" s="4" t="s">
        <v>10537</v>
      </c>
      <c r="H252" s="17">
        <f t="shared" si="85"/>
        <v>6.0500000000000007</v>
      </c>
      <c r="I252" s="17">
        <f t="shared" si="86"/>
        <v>5.5500000000000007</v>
      </c>
      <c r="J252" s="18">
        <f t="shared" si="87"/>
        <v>5.45</v>
      </c>
      <c r="L252" s="92">
        <f t="shared" si="108"/>
        <v>6.5</v>
      </c>
      <c r="M252" s="92">
        <f t="shared" si="109"/>
        <v>5.95</v>
      </c>
      <c r="N252" s="92">
        <f t="shared" si="110"/>
        <v>5.5</v>
      </c>
      <c r="Q252" s="44">
        <f t="shared" si="111"/>
        <v>0.44999999999999929</v>
      </c>
      <c r="R252" s="114">
        <f t="shared" si="112"/>
        <v>7.4380165289256076E-2</v>
      </c>
    </row>
    <row r="253" spans="1:18">
      <c r="A253" s="38" t="s">
        <v>1307</v>
      </c>
      <c r="B253" s="3" t="s">
        <v>26560</v>
      </c>
      <c r="C253" s="3">
        <v>6</v>
      </c>
      <c r="D253" s="2">
        <v>0.5</v>
      </c>
      <c r="E253" s="46">
        <v>42.3</v>
      </c>
      <c r="F253" s="17">
        <v>14.75</v>
      </c>
      <c r="G253" s="4" t="s">
        <v>10537</v>
      </c>
      <c r="H253" s="17">
        <f t="shared" si="85"/>
        <v>22.6</v>
      </c>
      <c r="I253" s="17">
        <f t="shared" si="86"/>
        <v>20.75</v>
      </c>
      <c r="J253" s="18">
        <f t="shared" si="87"/>
        <v>20.350000000000001</v>
      </c>
      <c r="L253" s="92">
        <f t="shared" si="108"/>
        <v>22.95</v>
      </c>
      <c r="M253" s="92">
        <f t="shared" si="109"/>
        <v>20.95</v>
      </c>
      <c r="N253" s="92">
        <f t="shared" si="110"/>
        <v>20.5</v>
      </c>
      <c r="Q253" s="44">
        <f t="shared" si="111"/>
        <v>0.34999999999999787</v>
      </c>
      <c r="R253" s="114">
        <f t="shared" si="112"/>
        <v>1.5486725663716719E-2</v>
      </c>
    </row>
    <row r="254" spans="1:18">
      <c r="A254" s="38" t="s">
        <v>1314</v>
      </c>
      <c r="B254" s="3" t="s">
        <v>1312</v>
      </c>
      <c r="C254" s="3">
        <v>12</v>
      </c>
      <c r="D254" s="2">
        <v>1</v>
      </c>
      <c r="E254" s="46">
        <v>40</v>
      </c>
      <c r="F254" s="17">
        <v>4.5</v>
      </c>
      <c r="G254" s="4" t="s">
        <v>10541</v>
      </c>
      <c r="H254" s="17">
        <f t="shared" si="85"/>
        <v>12.450000000000001</v>
      </c>
      <c r="I254" s="17">
        <f t="shared" si="86"/>
        <v>11.450000000000001</v>
      </c>
      <c r="J254" s="18">
        <f t="shared" si="87"/>
        <v>11.25</v>
      </c>
      <c r="L254" s="92">
        <f t="shared" si="108"/>
        <v>12.5</v>
      </c>
      <c r="M254" s="92">
        <f t="shared" si="109"/>
        <v>11.5</v>
      </c>
      <c r="N254" s="92">
        <f t="shared" si="110"/>
        <v>11.5</v>
      </c>
      <c r="Q254" s="44">
        <f t="shared" si="111"/>
        <v>4.9999999999998934E-2</v>
      </c>
      <c r="R254" s="114">
        <f t="shared" si="112"/>
        <v>4.0160642570280262E-3</v>
      </c>
    </row>
    <row r="255" spans="1:18">
      <c r="A255" s="38" t="s">
        <v>10851</v>
      </c>
      <c r="B255" s="3" t="s">
        <v>1317</v>
      </c>
      <c r="C255" s="3">
        <v>12</v>
      </c>
      <c r="D255" s="2">
        <v>1</v>
      </c>
      <c r="E255" s="46">
        <v>40</v>
      </c>
      <c r="F255" s="17">
        <v>5.25</v>
      </c>
      <c r="G255" s="4" t="s">
        <v>10541</v>
      </c>
      <c r="H255" s="17">
        <f t="shared" si="85"/>
        <v>13.350000000000001</v>
      </c>
      <c r="I255" s="17">
        <f t="shared" si="86"/>
        <v>12.3</v>
      </c>
      <c r="J255" s="18">
        <f t="shared" si="87"/>
        <v>12.05</v>
      </c>
      <c r="L255" s="92">
        <f t="shared" si="108"/>
        <v>13.5</v>
      </c>
      <c r="M255" s="92">
        <f t="shared" si="109"/>
        <v>12.5</v>
      </c>
      <c r="N255" s="92">
        <f t="shared" si="110"/>
        <v>12.5</v>
      </c>
      <c r="Q255" s="44">
        <f t="shared" si="111"/>
        <v>0.14999999999999858</v>
      </c>
      <c r="R255" s="114">
        <f t="shared" si="112"/>
        <v>1.1235955056179667E-2</v>
      </c>
    </row>
    <row r="256" spans="1:18">
      <c r="A256" s="38" t="s">
        <v>1321</v>
      </c>
      <c r="B256" s="3" t="s">
        <v>1319</v>
      </c>
      <c r="C256" s="3">
        <v>12</v>
      </c>
      <c r="D256" s="2">
        <v>1</v>
      </c>
      <c r="E256" s="46">
        <v>35</v>
      </c>
      <c r="F256" s="17">
        <v>4.3499999999999996</v>
      </c>
      <c r="G256" s="4" t="s">
        <v>10534</v>
      </c>
      <c r="H256" s="17">
        <f t="shared" si="85"/>
        <v>11.65</v>
      </c>
      <c r="I256" s="17">
        <f t="shared" si="86"/>
        <v>10.700000000000001</v>
      </c>
      <c r="J256" s="18">
        <f t="shared" si="87"/>
        <v>10.5</v>
      </c>
      <c r="L256" s="92">
        <f t="shared" si="108"/>
        <v>11.95</v>
      </c>
      <c r="M256" s="92">
        <f t="shared" si="109"/>
        <v>10.95</v>
      </c>
      <c r="N256" s="92">
        <f t="shared" si="110"/>
        <v>10.95</v>
      </c>
      <c r="Q256" s="44">
        <f t="shared" si="111"/>
        <v>0.29999999999999893</v>
      </c>
      <c r="R256" s="114">
        <f t="shared" si="112"/>
        <v>2.5751072961373297E-2</v>
      </c>
    </row>
    <row r="257" spans="1:18">
      <c r="A257" s="38" t="s">
        <v>1325</v>
      </c>
      <c r="B257" s="3" t="s">
        <v>1326</v>
      </c>
      <c r="C257" s="3">
        <v>6</v>
      </c>
      <c r="D257" s="2">
        <v>0.7</v>
      </c>
      <c r="E257" s="46">
        <v>40</v>
      </c>
      <c r="F257" s="17">
        <v>14.25</v>
      </c>
      <c r="G257" s="4" t="s">
        <v>10535</v>
      </c>
      <c r="H257" s="17">
        <f t="shared" si="85"/>
        <v>22.85</v>
      </c>
      <c r="I257" s="17">
        <f t="shared" si="86"/>
        <v>20.950000000000003</v>
      </c>
      <c r="J257" s="18">
        <f t="shared" si="87"/>
        <v>20.6</v>
      </c>
      <c r="L257" s="92">
        <f t="shared" si="108"/>
        <v>22.95</v>
      </c>
      <c r="M257" s="92">
        <f t="shared" si="109"/>
        <v>20.95</v>
      </c>
      <c r="N257" s="92">
        <f t="shared" si="110"/>
        <v>20.95</v>
      </c>
      <c r="Q257" s="44">
        <f t="shared" si="111"/>
        <v>9.9999999999997868E-2</v>
      </c>
      <c r="R257" s="114">
        <f t="shared" si="112"/>
        <v>4.3763676148795561E-3</v>
      </c>
    </row>
    <row r="258" spans="1:18">
      <c r="A258" s="38" t="s">
        <v>1328</v>
      </c>
      <c r="B258" s="3" t="s">
        <v>1329</v>
      </c>
      <c r="C258" s="3">
        <v>6</v>
      </c>
      <c r="D258" s="2">
        <v>0.7</v>
      </c>
      <c r="E258" s="46">
        <v>60</v>
      </c>
      <c r="F258" s="17">
        <v>11.25</v>
      </c>
      <c r="G258" s="4" t="s">
        <v>10537</v>
      </c>
      <c r="H258" s="17">
        <f t="shared" si="85"/>
        <v>20.950000000000003</v>
      </c>
      <c r="I258" s="17">
        <f t="shared" si="86"/>
        <v>19.25</v>
      </c>
      <c r="J258" s="18">
        <f t="shared" si="87"/>
        <v>18.900000000000002</v>
      </c>
      <c r="L258" s="92">
        <f t="shared" si="108"/>
        <v>20.95</v>
      </c>
      <c r="M258" s="92">
        <f t="shared" si="109"/>
        <v>19.5</v>
      </c>
      <c r="N258" s="92">
        <f t="shared" si="110"/>
        <v>18.95</v>
      </c>
      <c r="Q258" s="44">
        <f t="shared" si="111"/>
        <v>0</v>
      </c>
      <c r="R258" s="114">
        <f t="shared" si="112"/>
        <v>0</v>
      </c>
    </row>
    <row r="259" spans="1:18">
      <c r="A259" s="38" t="s">
        <v>11038</v>
      </c>
      <c r="B259" s="3" t="s">
        <v>11039</v>
      </c>
      <c r="C259" s="3">
        <v>6</v>
      </c>
      <c r="D259" s="2">
        <v>0.7</v>
      </c>
      <c r="E259" s="46">
        <v>46.7</v>
      </c>
      <c r="F259" s="17">
        <v>28.5</v>
      </c>
      <c r="G259" s="4" t="s">
        <v>10536</v>
      </c>
      <c r="H259" s="17">
        <f t="shared" si="85"/>
        <v>40.800000000000004</v>
      </c>
      <c r="I259" s="17">
        <f t="shared" si="86"/>
        <v>37.450000000000003</v>
      </c>
      <c r="J259" s="18">
        <f t="shared" si="87"/>
        <v>36.800000000000004</v>
      </c>
      <c r="L259" s="92">
        <f t="shared" si="108"/>
        <v>40.950000000000003</v>
      </c>
      <c r="M259" s="92">
        <f t="shared" si="109"/>
        <v>37.5</v>
      </c>
      <c r="N259" s="92">
        <f t="shared" si="110"/>
        <v>36.950000000000003</v>
      </c>
      <c r="Q259" s="44">
        <f t="shared" si="111"/>
        <v>0.14999999999999858</v>
      </c>
      <c r="R259" s="114">
        <f t="shared" si="112"/>
        <v>3.6764705882352589E-3</v>
      </c>
    </row>
    <row r="260" spans="1:18">
      <c r="A260" s="38" t="s">
        <v>11040</v>
      </c>
      <c r="B260" s="3" t="s">
        <v>11041</v>
      </c>
      <c r="C260" s="3">
        <v>6</v>
      </c>
      <c r="D260" s="2">
        <v>0.7</v>
      </c>
      <c r="E260" s="46">
        <v>51.5</v>
      </c>
      <c r="F260" s="17">
        <v>160</v>
      </c>
      <c r="G260" s="4" t="s">
        <v>10549</v>
      </c>
      <c r="H260" s="17">
        <f t="shared" si="85"/>
        <v>201.65</v>
      </c>
      <c r="I260" s="17">
        <f t="shared" si="86"/>
        <v>185.15</v>
      </c>
      <c r="J260" s="18">
        <f t="shared" si="87"/>
        <v>181.85000000000002</v>
      </c>
      <c r="L260" s="92">
        <f t="shared" si="108"/>
        <v>201.95</v>
      </c>
      <c r="M260" s="92">
        <f t="shared" si="109"/>
        <v>185.5</v>
      </c>
      <c r="N260" s="92">
        <f t="shared" si="110"/>
        <v>181.95</v>
      </c>
      <c r="Q260" s="44">
        <f t="shared" si="111"/>
        <v>0.29999999999998295</v>
      </c>
      <c r="R260" s="114">
        <f t="shared" si="112"/>
        <v>1.4877262583683755E-3</v>
      </c>
    </row>
    <row r="261" spans="1:18">
      <c r="A261" s="38" t="s">
        <v>1337</v>
      </c>
      <c r="B261" s="3" t="s">
        <v>1338</v>
      </c>
      <c r="C261" s="3">
        <v>6</v>
      </c>
      <c r="D261" s="2">
        <v>0.7</v>
      </c>
      <c r="E261" s="46">
        <v>46.5</v>
      </c>
      <c r="F261" s="17">
        <v>120</v>
      </c>
      <c r="G261" s="4" t="s">
        <v>10549</v>
      </c>
      <c r="H261" s="17">
        <f t="shared" si="85"/>
        <v>152.45000000000002</v>
      </c>
      <c r="I261" s="17">
        <f t="shared" si="86"/>
        <v>139.95000000000002</v>
      </c>
      <c r="J261" s="18">
        <f t="shared" si="87"/>
        <v>137.45000000000002</v>
      </c>
      <c r="L261" s="92">
        <f t="shared" si="108"/>
        <v>152.5</v>
      </c>
      <c r="M261" s="92">
        <f t="shared" si="109"/>
        <v>139.94999999999999</v>
      </c>
      <c r="N261" s="92">
        <f t="shared" si="110"/>
        <v>137.5</v>
      </c>
      <c r="Q261" s="44">
        <f t="shared" si="111"/>
        <v>4.9999999999982947E-2</v>
      </c>
      <c r="R261" s="114">
        <f t="shared" si="112"/>
        <v>3.2797638570011768E-4</v>
      </c>
    </row>
    <row r="262" spans="1:18">
      <c r="A262" s="38" t="s">
        <v>11044</v>
      </c>
      <c r="B262" s="3" t="s">
        <v>11043</v>
      </c>
      <c r="C262" s="3">
        <v>6</v>
      </c>
      <c r="D262" s="2">
        <v>0.7</v>
      </c>
      <c r="E262" s="46">
        <v>60.9</v>
      </c>
      <c r="F262" s="17">
        <v>199</v>
      </c>
      <c r="G262" s="4" t="s">
        <v>10549</v>
      </c>
      <c r="H262" s="17">
        <f t="shared" si="85"/>
        <v>250.10000000000002</v>
      </c>
      <c r="I262" s="17">
        <f t="shared" si="86"/>
        <v>229.60000000000002</v>
      </c>
      <c r="J262" s="18">
        <f t="shared" si="87"/>
        <v>225.5</v>
      </c>
      <c r="L262" s="92">
        <f t="shared" si="108"/>
        <v>250.5</v>
      </c>
      <c r="M262" s="92">
        <f t="shared" si="109"/>
        <v>229.95</v>
      </c>
      <c r="N262" s="92">
        <f t="shared" si="110"/>
        <v>225.95</v>
      </c>
      <c r="Q262" s="44">
        <f t="shared" si="111"/>
        <v>0.39999999999997726</v>
      </c>
      <c r="R262" s="114">
        <f t="shared" si="112"/>
        <v>1.5993602558975499E-3</v>
      </c>
    </row>
    <row r="263" spans="1:18">
      <c r="A263" s="38" t="s">
        <v>10715</v>
      </c>
      <c r="B263" s="3" t="s">
        <v>10716</v>
      </c>
      <c r="C263" s="3">
        <v>6</v>
      </c>
      <c r="D263" s="2">
        <v>0.7</v>
      </c>
      <c r="E263" s="46">
        <v>40</v>
      </c>
      <c r="F263" s="17">
        <v>19.5</v>
      </c>
      <c r="G263" s="4" t="s">
        <v>10537</v>
      </c>
      <c r="H263" s="17">
        <f t="shared" si="85"/>
        <v>29.25</v>
      </c>
      <c r="I263" s="17">
        <f t="shared" si="86"/>
        <v>26.85</v>
      </c>
      <c r="J263" s="18">
        <f t="shared" si="87"/>
        <v>26.35</v>
      </c>
      <c r="L263" s="92">
        <f t="shared" si="108"/>
        <v>29.5</v>
      </c>
      <c r="M263" s="92">
        <f t="shared" si="109"/>
        <v>26.95</v>
      </c>
      <c r="N263" s="92">
        <f t="shared" si="110"/>
        <v>26.5</v>
      </c>
      <c r="Q263" s="44">
        <f t="shared" si="111"/>
        <v>0.25</v>
      </c>
      <c r="R263" s="114">
        <f t="shared" si="112"/>
        <v>8.5470085470085479E-3</v>
      </c>
    </row>
    <row r="264" spans="1:18">
      <c r="A264" s="38" t="s">
        <v>1340</v>
      </c>
      <c r="B264" s="3" t="s">
        <v>1341</v>
      </c>
      <c r="C264" s="3">
        <v>6</v>
      </c>
      <c r="D264" s="2">
        <v>0.7</v>
      </c>
      <c r="E264" s="46">
        <v>40</v>
      </c>
      <c r="F264" s="17">
        <v>16.5</v>
      </c>
      <c r="G264" s="4" t="s">
        <v>10537</v>
      </c>
      <c r="H264" s="17">
        <f t="shared" si="85"/>
        <v>25.6</v>
      </c>
      <c r="I264" s="17">
        <f t="shared" si="86"/>
        <v>23.5</v>
      </c>
      <c r="J264" s="18">
        <f t="shared" si="87"/>
        <v>23.05</v>
      </c>
      <c r="L264" s="92">
        <f t="shared" si="108"/>
        <v>25.95</v>
      </c>
      <c r="M264" s="92">
        <f t="shared" si="109"/>
        <v>23.95</v>
      </c>
      <c r="N264" s="92">
        <f t="shared" si="110"/>
        <v>23.5</v>
      </c>
      <c r="Q264" s="44">
        <f t="shared" si="111"/>
        <v>0.34999999999999787</v>
      </c>
      <c r="R264" s="114">
        <f t="shared" si="112"/>
        <v>1.3671874999999917E-2</v>
      </c>
    </row>
    <row r="265" spans="1:18">
      <c r="A265" s="38" t="s">
        <v>1346</v>
      </c>
      <c r="B265" s="3" t="s">
        <v>1344</v>
      </c>
      <c r="C265" s="3">
        <v>6</v>
      </c>
      <c r="D265" s="2">
        <v>1</v>
      </c>
      <c r="E265" s="46">
        <v>40</v>
      </c>
      <c r="F265" s="17">
        <v>10.75</v>
      </c>
      <c r="G265" s="4" t="s">
        <v>10537</v>
      </c>
      <c r="H265" s="17">
        <f t="shared" si="85"/>
        <v>20.100000000000001</v>
      </c>
      <c r="I265" s="17">
        <f t="shared" si="86"/>
        <v>18.45</v>
      </c>
      <c r="J265" s="18">
        <f t="shared" si="87"/>
        <v>18.100000000000001</v>
      </c>
      <c r="L265" s="92">
        <f t="shared" ref="L265:L271" si="113">IF(AND(H265-INT(H265)&gt;=0,H265-INT(H265)&lt;0.5),INT(H265)+0.5,IF(AND(H265-INT(H265)&gt;=0.5,H265-INT(H265)&lt;1),INT(H265)+0.95,H265))</f>
        <v>20.5</v>
      </c>
      <c r="M265" s="92">
        <f t="shared" ref="M265:M271" si="114">IF(AND(I265-INT(I265)&gt;=0,I265-INT(I265)&lt;0.5),INT(I265)+0.5,IF(AND(I265-INT(I265)&gt;=0.5,I265-INT(I265)&lt;1),INT(I265)+0.95,I265))</f>
        <v>18.5</v>
      </c>
      <c r="N265" s="92">
        <f t="shared" ref="N265:N271" si="115">IF(AND(J265-INT(J265)&gt;=0,J265-INT(J265)&lt;0.5),INT(J265)+0.5,IF(AND(J265-INT(J265)&gt;=0.5,J265-INT(J265)&lt;1),INT(J265)+0.95,J265))</f>
        <v>18.5</v>
      </c>
      <c r="Q265" s="44">
        <f t="shared" ref="Q265:Q271" si="116">L265-H265</f>
        <v>0.39999999999999858</v>
      </c>
      <c r="R265" s="114">
        <f t="shared" ref="R265:R271" si="117">Q265/H265</f>
        <v>1.9900497512437738E-2</v>
      </c>
    </row>
    <row r="266" spans="1:18">
      <c r="A266" s="38" t="s">
        <v>1348</v>
      </c>
      <c r="B266" s="3" t="s">
        <v>1349</v>
      </c>
      <c r="C266" s="3">
        <v>6</v>
      </c>
      <c r="D266" s="2">
        <v>0.7</v>
      </c>
      <c r="E266" s="46">
        <v>40</v>
      </c>
      <c r="F266" s="17">
        <v>17.2</v>
      </c>
      <c r="G266" s="4" t="s">
        <v>10537</v>
      </c>
      <c r="H266" s="17">
        <f t="shared" si="85"/>
        <v>26.450000000000003</v>
      </c>
      <c r="I266" s="17">
        <f t="shared" si="86"/>
        <v>24.25</v>
      </c>
      <c r="J266" s="18">
        <f t="shared" si="87"/>
        <v>23.85</v>
      </c>
      <c r="L266" s="92">
        <f t="shared" si="113"/>
        <v>26.5</v>
      </c>
      <c r="M266" s="92">
        <f t="shared" si="114"/>
        <v>24.5</v>
      </c>
      <c r="N266" s="92">
        <f t="shared" si="115"/>
        <v>23.95</v>
      </c>
      <c r="Q266" s="44">
        <f t="shared" si="116"/>
        <v>4.9999999999997158E-2</v>
      </c>
      <c r="R266" s="114">
        <f t="shared" si="117"/>
        <v>1.8903591682418583E-3</v>
      </c>
    </row>
    <row r="267" spans="1:18">
      <c r="A267" s="38" t="s">
        <v>1351</v>
      </c>
      <c r="B267" s="3" t="s">
        <v>1352</v>
      </c>
      <c r="C267" s="3">
        <v>6</v>
      </c>
      <c r="D267" s="2">
        <v>0.7</v>
      </c>
      <c r="E267" s="46">
        <v>43</v>
      </c>
      <c r="F267" s="17">
        <v>8.25</v>
      </c>
      <c r="G267" s="4" t="s">
        <v>10537</v>
      </c>
      <c r="H267" s="17">
        <f t="shared" si="85"/>
        <v>15.8</v>
      </c>
      <c r="I267" s="17">
        <f t="shared" si="86"/>
        <v>14.5</v>
      </c>
      <c r="J267" s="18">
        <f t="shared" si="87"/>
        <v>14.25</v>
      </c>
      <c r="L267" s="92">
        <f t="shared" si="113"/>
        <v>15.95</v>
      </c>
      <c r="M267" s="92">
        <f t="shared" si="114"/>
        <v>14.95</v>
      </c>
      <c r="N267" s="92">
        <f t="shared" si="115"/>
        <v>14.5</v>
      </c>
      <c r="Q267" s="44">
        <f t="shared" si="116"/>
        <v>0.14999999999999858</v>
      </c>
      <c r="R267" s="114">
        <f t="shared" si="117"/>
        <v>9.4936708860758594E-3</v>
      </c>
    </row>
    <row r="268" spans="1:18">
      <c r="A268" s="38" t="s">
        <v>1354</v>
      </c>
      <c r="B268" s="3" t="s">
        <v>1355</v>
      </c>
      <c r="C268" s="3">
        <v>6</v>
      </c>
      <c r="D268" s="2">
        <v>0.7</v>
      </c>
      <c r="E268" s="46">
        <v>45</v>
      </c>
      <c r="F268" s="17">
        <v>9</v>
      </c>
      <c r="G268" s="4" t="s">
        <v>10555</v>
      </c>
      <c r="H268" s="17">
        <f t="shared" ref="H268:H331" si="118">IF(B268="","",CEILING((F268+(10.3552*D268*E268)/100+1.5+0.05)*1.22,0.05))</f>
        <v>16.900000000000002</v>
      </c>
      <c r="I268" s="17">
        <f t="shared" ref="I268:I331" si="119">IF(B268="","",CEILING((F268+(10.3552*D268*E268)/100+1.5+0.05)*1.12,0.05))</f>
        <v>15.5</v>
      </c>
      <c r="J268" s="18">
        <f t="shared" ref="J268:J331" si="120">IF(B268="","",CEILING((F268+(10.3552*D268*E268)/100+1.5+0.05)*1.1,0.05))</f>
        <v>15.200000000000001</v>
      </c>
      <c r="L268" s="92">
        <f t="shared" si="113"/>
        <v>16.95</v>
      </c>
      <c r="M268" s="92">
        <f t="shared" si="114"/>
        <v>15.95</v>
      </c>
      <c r="N268" s="92">
        <f t="shared" si="115"/>
        <v>15.5</v>
      </c>
      <c r="Q268" s="44">
        <f t="shared" si="116"/>
        <v>4.9999999999997158E-2</v>
      </c>
      <c r="R268" s="114">
        <f t="shared" si="117"/>
        <v>2.9585798816566364E-3</v>
      </c>
    </row>
    <row r="269" spans="1:18">
      <c r="A269" s="38" t="s">
        <v>1360</v>
      </c>
      <c r="B269" s="3" t="s">
        <v>1361</v>
      </c>
      <c r="C269" s="3">
        <v>6</v>
      </c>
      <c r="D269" s="2">
        <v>0.7</v>
      </c>
      <c r="E269" s="46">
        <v>40</v>
      </c>
      <c r="F269" s="17">
        <v>17.75</v>
      </c>
      <c r="G269" s="4" t="s">
        <v>10537</v>
      </c>
      <c r="H269" s="17">
        <f t="shared" si="118"/>
        <v>27.1</v>
      </c>
      <c r="I269" s="17">
        <f t="shared" si="119"/>
        <v>24.900000000000002</v>
      </c>
      <c r="J269" s="18">
        <f t="shared" si="120"/>
        <v>24.450000000000003</v>
      </c>
      <c r="L269" s="92">
        <f t="shared" si="113"/>
        <v>27.5</v>
      </c>
      <c r="M269" s="92">
        <f t="shared" si="114"/>
        <v>24.95</v>
      </c>
      <c r="N269" s="92">
        <f t="shared" si="115"/>
        <v>24.5</v>
      </c>
      <c r="Q269" s="44">
        <f t="shared" si="116"/>
        <v>0.39999999999999858</v>
      </c>
      <c r="R269" s="114">
        <f t="shared" si="117"/>
        <v>1.4760147601475962E-2</v>
      </c>
    </row>
    <row r="270" spans="1:18">
      <c r="A270" s="38" t="s">
        <v>11045</v>
      </c>
      <c r="B270" s="3" t="s">
        <v>1364</v>
      </c>
      <c r="C270" s="3">
        <v>6</v>
      </c>
      <c r="D270" s="2">
        <v>0.7</v>
      </c>
      <c r="E270" s="46">
        <v>47</v>
      </c>
      <c r="F270" s="17">
        <v>16.75</v>
      </c>
      <c r="G270" s="4" t="s">
        <v>10537</v>
      </c>
      <c r="H270" s="17">
        <f t="shared" si="118"/>
        <v>26.5</v>
      </c>
      <c r="I270" s="17">
        <f t="shared" si="119"/>
        <v>24.35</v>
      </c>
      <c r="J270" s="18">
        <f t="shared" si="120"/>
        <v>23.900000000000002</v>
      </c>
      <c r="L270" s="92">
        <f t="shared" si="113"/>
        <v>26.95</v>
      </c>
      <c r="M270" s="92">
        <f t="shared" si="114"/>
        <v>24.5</v>
      </c>
      <c r="N270" s="92">
        <f t="shared" si="115"/>
        <v>23.95</v>
      </c>
      <c r="Q270" s="44">
        <f t="shared" si="116"/>
        <v>0.44999999999999929</v>
      </c>
      <c r="R270" s="114">
        <f t="shared" si="117"/>
        <v>1.698113207547167E-2</v>
      </c>
    </row>
    <row r="271" spans="1:18">
      <c r="A271" s="38" t="s">
        <v>1369</v>
      </c>
      <c r="B271" s="3" t="s">
        <v>1370</v>
      </c>
      <c r="C271" s="3">
        <v>6</v>
      </c>
      <c r="D271" s="2">
        <v>0.7</v>
      </c>
      <c r="E271" s="46">
        <v>42</v>
      </c>
      <c r="F271" s="17">
        <v>16.8</v>
      </c>
      <c r="G271" s="4" t="s">
        <v>10537</v>
      </c>
      <c r="H271" s="17">
        <f t="shared" si="118"/>
        <v>26.150000000000002</v>
      </c>
      <c r="I271" s="17">
        <f t="shared" si="119"/>
        <v>24</v>
      </c>
      <c r="J271" s="18">
        <f t="shared" si="120"/>
        <v>23.55</v>
      </c>
      <c r="L271" s="92">
        <f t="shared" si="113"/>
        <v>26.5</v>
      </c>
      <c r="M271" s="92">
        <f t="shared" si="114"/>
        <v>24.5</v>
      </c>
      <c r="N271" s="92">
        <f t="shared" si="115"/>
        <v>23.95</v>
      </c>
      <c r="Q271" s="44">
        <f t="shared" si="116"/>
        <v>0.34999999999999787</v>
      </c>
      <c r="R271" s="114">
        <f t="shared" si="117"/>
        <v>1.3384321223709287E-2</v>
      </c>
    </row>
    <row r="272" spans="1:18">
      <c r="A272" s="38" t="s">
        <v>1507</v>
      </c>
      <c r="B272" s="3" t="s">
        <v>1508</v>
      </c>
      <c r="C272" s="3">
        <v>6</v>
      </c>
      <c r="D272" s="2">
        <v>1</v>
      </c>
      <c r="E272" s="46">
        <v>37.5</v>
      </c>
      <c r="F272" s="17">
        <v>5.0999999999999996</v>
      </c>
      <c r="G272" s="4" t="s">
        <v>10533</v>
      </c>
      <c r="H272" s="17">
        <f t="shared" si="118"/>
        <v>12.9</v>
      </c>
      <c r="I272" s="17">
        <f t="shared" si="119"/>
        <v>11.8</v>
      </c>
      <c r="J272" s="18">
        <f t="shared" si="120"/>
        <v>11.600000000000001</v>
      </c>
      <c r="L272" s="92">
        <f t="shared" ref="L272:N276" si="121">IF(AND(H272-INT(H272)&gt;=0,H272-INT(H272)&lt;0.5),INT(H272)+0.5,IF(AND(H272-INT(H272)&gt;=0.5,H272-INT(H272)&lt;1),INT(H272)+0.95,H272))</f>
        <v>12.95</v>
      </c>
      <c r="M272" s="92">
        <f t="shared" si="121"/>
        <v>11.95</v>
      </c>
      <c r="N272" s="92">
        <f t="shared" si="121"/>
        <v>11.95</v>
      </c>
      <c r="Q272" s="44">
        <f>L272-H272</f>
        <v>4.9999999999998934E-2</v>
      </c>
      <c r="R272" s="114">
        <f>Q272/H272</f>
        <v>3.8759689922479791E-3</v>
      </c>
    </row>
    <row r="273" spans="1:18">
      <c r="A273" s="38" t="s">
        <v>1521</v>
      </c>
      <c r="B273" s="3" t="s">
        <v>1522</v>
      </c>
      <c r="C273" s="3">
        <v>6</v>
      </c>
      <c r="D273" s="2">
        <v>0.7</v>
      </c>
      <c r="E273" s="46">
        <v>37.5</v>
      </c>
      <c r="F273" s="17">
        <v>10.35</v>
      </c>
      <c r="G273" s="4" t="s">
        <v>10537</v>
      </c>
      <c r="H273" s="17">
        <f t="shared" si="118"/>
        <v>17.850000000000001</v>
      </c>
      <c r="I273" s="17">
        <f t="shared" si="119"/>
        <v>16.400000000000002</v>
      </c>
      <c r="J273" s="18">
        <f t="shared" si="120"/>
        <v>16.100000000000001</v>
      </c>
      <c r="L273" s="92">
        <f t="shared" si="121"/>
        <v>17.95</v>
      </c>
      <c r="M273" s="92">
        <f t="shared" si="121"/>
        <v>16.5</v>
      </c>
      <c r="N273" s="92">
        <f t="shared" si="121"/>
        <v>16.5</v>
      </c>
      <c r="Q273" s="44">
        <f>L273-H273</f>
        <v>9.9999999999997868E-2</v>
      </c>
      <c r="R273" s="114">
        <f>Q273/H273</f>
        <v>5.6022408963584238E-3</v>
      </c>
    </row>
    <row r="274" spans="1:18">
      <c r="A274" s="38" t="s">
        <v>1524</v>
      </c>
      <c r="B274" s="3" t="s">
        <v>1525</v>
      </c>
      <c r="C274" s="3">
        <v>6</v>
      </c>
      <c r="D274" s="2">
        <v>0.7</v>
      </c>
      <c r="E274" s="46">
        <v>37.5</v>
      </c>
      <c r="F274" s="17">
        <v>13.25</v>
      </c>
      <c r="G274" s="4" t="s">
        <v>10537</v>
      </c>
      <c r="H274" s="17">
        <f t="shared" si="118"/>
        <v>21.400000000000002</v>
      </c>
      <c r="I274" s="17">
        <f t="shared" si="119"/>
        <v>19.650000000000002</v>
      </c>
      <c r="J274" s="18">
        <f t="shared" si="120"/>
        <v>19.3</v>
      </c>
      <c r="L274" s="92">
        <f t="shared" si="121"/>
        <v>21.5</v>
      </c>
      <c r="M274" s="92">
        <f t="shared" si="121"/>
        <v>19.95</v>
      </c>
      <c r="N274" s="92">
        <f t="shared" si="121"/>
        <v>19.5</v>
      </c>
      <c r="Q274" s="44">
        <f>L274-H274</f>
        <v>9.9999999999997868E-2</v>
      </c>
      <c r="R274" s="114">
        <f>Q274/H274</f>
        <v>4.6728971962615821E-3</v>
      </c>
    </row>
    <row r="275" spans="1:18">
      <c r="A275" s="38" t="s">
        <v>1527</v>
      </c>
      <c r="B275" s="3" t="s">
        <v>1528</v>
      </c>
      <c r="C275" s="3">
        <v>6</v>
      </c>
      <c r="D275" s="2">
        <v>0.7</v>
      </c>
      <c r="E275" s="46">
        <v>37.5</v>
      </c>
      <c r="F275" s="17">
        <v>6.65</v>
      </c>
      <c r="G275" s="4" t="s">
        <v>10537</v>
      </c>
      <c r="H275" s="17">
        <f t="shared" si="118"/>
        <v>13.350000000000001</v>
      </c>
      <c r="I275" s="17">
        <f t="shared" si="119"/>
        <v>12.25</v>
      </c>
      <c r="J275" s="18">
        <f t="shared" si="120"/>
        <v>12.05</v>
      </c>
      <c r="L275" s="92">
        <f t="shared" si="121"/>
        <v>13.5</v>
      </c>
      <c r="M275" s="92">
        <f t="shared" si="121"/>
        <v>12.5</v>
      </c>
      <c r="N275" s="92">
        <f t="shared" si="121"/>
        <v>12.5</v>
      </c>
      <c r="Q275" s="44">
        <f>L275-H275</f>
        <v>0.14999999999999858</v>
      </c>
      <c r="R275" s="114">
        <f>Q275/H275</f>
        <v>1.1235955056179667E-2</v>
      </c>
    </row>
    <row r="276" spans="1:18">
      <c r="A276" s="38" t="s">
        <v>1537</v>
      </c>
      <c r="B276" s="3" t="s">
        <v>1531</v>
      </c>
      <c r="C276" s="3">
        <v>6</v>
      </c>
      <c r="D276" s="2">
        <v>1</v>
      </c>
      <c r="E276" s="46">
        <v>40</v>
      </c>
      <c r="F276" s="17">
        <v>11.5</v>
      </c>
      <c r="G276" s="4" t="s">
        <v>10537</v>
      </c>
      <c r="H276" s="17">
        <f t="shared" si="118"/>
        <v>21</v>
      </c>
      <c r="I276" s="17">
        <f t="shared" si="119"/>
        <v>19.3</v>
      </c>
      <c r="J276" s="18">
        <f t="shared" si="120"/>
        <v>18.95</v>
      </c>
      <c r="L276" s="92">
        <f t="shared" si="121"/>
        <v>21.5</v>
      </c>
      <c r="M276" s="92">
        <f t="shared" si="121"/>
        <v>19.5</v>
      </c>
      <c r="N276" s="92">
        <f t="shared" si="121"/>
        <v>18.95</v>
      </c>
      <c r="Q276" s="44">
        <f>L276-H276</f>
        <v>0.5</v>
      </c>
      <c r="R276" s="114">
        <f>Q276/H276</f>
        <v>2.3809523809523808E-2</v>
      </c>
    </row>
    <row r="277" spans="1:18">
      <c r="A277" s="38" t="s">
        <v>1557</v>
      </c>
      <c r="B277" s="3" t="s">
        <v>1558</v>
      </c>
      <c r="C277" s="3">
        <v>6</v>
      </c>
      <c r="D277" s="2">
        <v>0.7</v>
      </c>
      <c r="E277" s="46">
        <v>40</v>
      </c>
      <c r="F277" s="17">
        <v>14.95</v>
      </c>
      <c r="G277" s="4" t="s">
        <v>10554</v>
      </c>
      <c r="H277" s="17">
        <f t="shared" si="118"/>
        <v>23.700000000000003</v>
      </c>
      <c r="I277" s="17">
        <f t="shared" si="119"/>
        <v>21.75</v>
      </c>
      <c r="J277" s="18">
        <f t="shared" si="120"/>
        <v>21.35</v>
      </c>
      <c r="L277" s="92">
        <f t="shared" ref="L277:L283" si="122">IF(AND(H277-INT(H277)&gt;=0,H277-INT(H277)&lt;0.5),INT(H277)+0.5,IF(AND(H277-INT(H277)&gt;=0.5,H277-INT(H277)&lt;1),INT(H277)+0.95,H277))</f>
        <v>23.95</v>
      </c>
      <c r="M277" s="92">
        <f t="shared" ref="M277:M283" si="123">IF(AND(I277-INT(I277)&gt;=0,I277-INT(I277)&lt;0.5),INT(I277)+0.5,IF(AND(I277-INT(I277)&gt;=0.5,I277-INT(I277)&lt;1),INT(I277)+0.95,I277))</f>
        <v>21.95</v>
      </c>
      <c r="N277" s="92">
        <f t="shared" ref="N277:N283" si="124">IF(AND(J277-INT(J277)&gt;=0,J277-INT(J277)&lt;0.5),INT(J277)+0.5,IF(AND(J277-INT(J277)&gt;=0.5,J277-INT(J277)&lt;1),INT(J277)+0.95,J277))</f>
        <v>21.5</v>
      </c>
      <c r="Q277" s="44">
        <f t="shared" ref="Q277:Q283" si="125">L277-H277</f>
        <v>0.24999999999999645</v>
      </c>
      <c r="R277" s="114">
        <f t="shared" ref="R277:R283" si="126">Q277/H277</f>
        <v>1.0548523206750903E-2</v>
      </c>
    </row>
    <row r="278" spans="1:18">
      <c r="A278" s="38" t="s">
        <v>1560</v>
      </c>
      <c r="B278" s="3" t="s">
        <v>1561</v>
      </c>
      <c r="C278" s="3">
        <v>6</v>
      </c>
      <c r="D278" s="2">
        <v>0.5</v>
      </c>
      <c r="E278" s="46">
        <v>45</v>
      </c>
      <c r="F278" s="17">
        <v>53</v>
      </c>
      <c r="G278" s="4" t="s">
        <v>10535</v>
      </c>
      <c r="H278" s="17">
        <f t="shared" si="118"/>
        <v>69.400000000000006</v>
      </c>
      <c r="I278" s="17">
        <f t="shared" si="119"/>
        <v>63.75</v>
      </c>
      <c r="J278" s="18">
        <f t="shared" si="120"/>
        <v>62.6</v>
      </c>
      <c r="L278" s="92">
        <f t="shared" si="122"/>
        <v>69.5</v>
      </c>
      <c r="M278" s="92">
        <f t="shared" si="123"/>
        <v>63.95</v>
      </c>
      <c r="N278" s="92">
        <f t="shared" si="124"/>
        <v>62.95</v>
      </c>
      <c r="Q278" s="44">
        <f t="shared" si="125"/>
        <v>9.9999999999994316E-2</v>
      </c>
      <c r="R278" s="114">
        <f t="shared" si="126"/>
        <v>1.440922190201647E-3</v>
      </c>
    </row>
    <row r="279" spans="1:18">
      <c r="A279" s="38" t="s">
        <v>1563</v>
      </c>
      <c r="B279" s="3" t="s">
        <v>1564</v>
      </c>
      <c r="C279" s="3">
        <v>6</v>
      </c>
      <c r="D279" s="2">
        <v>0.5</v>
      </c>
      <c r="E279" s="46">
        <v>40</v>
      </c>
      <c r="F279" s="17">
        <v>10</v>
      </c>
      <c r="G279" s="4" t="s">
        <v>10551</v>
      </c>
      <c r="H279" s="17">
        <f t="shared" si="118"/>
        <v>16.650000000000002</v>
      </c>
      <c r="I279" s="17">
        <f t="shared" si="119"/>
        <v>15.3</v>
      </c>
      <c r="J279" s="18">
        <f t="shared" si="120"/>
        <v>15</v>
      </c>
      <c r="L279" s="92">
        <f t="shared" si="122"/>
        <v>16.95</v>
      </c>
      <c r="M279" s="92">
        <f t="shared" si="123"/>
        <v>15.5</v>
      </c>
      <c r="N279" s="92">
        <f t="shared" si="124"/>
        <v>15.5</v>
      </c>
      <c r="Q279" s="44">
        <f t="shared" si="125"/>
        <v>0.29999999999999716</v>
      </c>
      <c r="R279" s="114">
        <f t="shared" si="126"/>
        <v>1.8018018018017844E-2</v>
      </c>
    </row>
    <row r="280" spans="1:18">
      <c r="A280" s="38" t="s">
        <v>1566</v>
      </c>
      <c r="B280" s="3" t="s">
        <v>1567</v>
      </c>
      <c r="C280" s="3">
        <v>6</v>
      </c>
      <c r="D280" s="2">
        <v>0.5</v>
      </c>
      <c r="E280" s="46">
        <v>40</v>
      </c>
      <c r="F280" s="17">
        <v>14.5</v>
      </c>
      <c r="G280" s="4" t="s">
        <v>10535</v>
      </c>
      <c r="H280" s="17">
        <f t="shared" si="118"/>
        <v>22.150000000000002</v>
      </c>
      <c r="I280" s="17">
        <f t="shared" si="119"/>
        <v>20.3</v>
      </c>
      <c r="J280" s="18">
        <f t="shared" si="120"/>
        <v>19.950000000000003</v>
      </c>
      <c r="L280" s="92">
        <f t="shared" si="122"/>
        <v>22.5</v>
      </c>
      <c r="M280" s="92">
        <f t="shared" si="123"/>
        <v>20.5</v>
      </c>
      <c r="N280" s="92">
        <f t="shared" si="124"/>
        <v>19.95</v>
      </c>
      <c r="Q280" s="44">
        <f t="shared" si="125"/>
        <v>0.34999999999999787</v>
      </c>
      <c r="R280" s="114">
        <f t="shared" si="126"/>
        <v>1.5801354401805773E-2</v>
      </c>
    </row>
    <row r="281" spans="1:18">
      <c r="A281" s="38" t="s">
        <v>1569</v>
      </c>
      <c r="B281" s="3" t="s">
        <v>1570</v>
      </c>
      <c r="C281" s="3">
        <v>6</v>
      </c>
      <c r="D281" s="2">
        <v>0.5</v>
      </c>
      <c r="E281" s="46">
        <v>30</v>
      </c>
      <c r="F281" s="17">
        <v>12</v>
      </c>
      <c r="G281" s="4" t="s">
        <v>10535</v>
      </c>
      <c r="H281" s="17">
        <f t="shared" si="118"/>
        <v>18.45</v>
      </c>
      <c r="I281" s="17">
        <f t="shared" si="119"/>
        <v>16.95</v>
      </c>
      <c r="J281" s="18">
        <f t="shared" si="120"/>
        <v>16.650000000000002</v>
      </c>
      <c r="L281" s="92">
        <f t="shared" si="122"/>
        <v>18.5</v>
      </c>
      <c r="M281" s="92">
        <f t="shared" si="123"/>
        <v>16.95</v>
      </c>
      <c r="N281" s="92">
        <f t="shared" si="124"/>
        <v>16.95</v>
      </c>
      <c r="Q281" s="44">
        <f t="shared" si="125"/>
        <v>5.0000000000000711E-2</v>
      </c>
      <c r="R281" s="114">
        <f t="shared" si="126"/>
        <v>2.7100271002710413E-3</v>
      </c>
    </row>
    <row r="282" spans="1:18">
      <c r="A282" s="38" t="s">
        <v>1572</v>
      </c>
      <c r="B282" s="3" t="s">
        <v>1573</v>
      </c>
      <c r="C282" s="3">
        <v>6</v>
      </c>
      <c r="D282" s="2">
        <v>0.5</v>
      </c>
      <c r="E282" s="46">
        <v>40</v>
      </c>
      <c r="F282" s="17">
        <v>19.25</v>
      </c>
      <c r="G282" s="4" t="s">
        <v>10535</v>
      </c>
      <c r="H282" s="17">
        <f t="shared" si="118"/>
        <v>27.950000000000003</v>
      </c>
      <c r="I282" s="17">
        <f t="shared" si="119"/>
        <v>25.650000000000002</v>
      </c>
      <c r="J282" s="18">
        <f t="shared" si="120"/>
        <v>25.200000000000003</v>
      </c>
      <c r="L282" s="92">
        <f t="shared" si="122"/>
        <v>27.95</v>
      </c>
      <c r="M282" s="92">
        <f t="shared" si="123"/>
        <v>25.95</v>
      </c>
      <c r="N282" s="92">
        <f t="shared" si="124"/>
        <v>25.5</v>
      </c>
      <c r="Q282" s="44">
        <f t="shared" si="125"/>
        <v>0</v>
      </c>
      <c r="R282" s="114">
        <f t="shared" si="126"/>
        <v>0</v>
      </c>
    </row>
    <row r="283" spans="1:18">
      <c r="A283" s="38" t="s">
        <v>1575</v>
      </c>
      <c r="B283" s="3" t="s">
        <v>1576</v>
      </c>
      <c r="C283" s="3">
        <v>6</v>
      </c>
      <c r="D283" s="2">
        <v>0.7</v>
      </c>
      <c r="E283" s="46">
        <v>40</v>
      </c>
      <c r="F283" s="17">
        <v>9.5</v>
      </c>
      <c r="G283" s="4" t="s">
        <v>10537</v>
      </c>
      <c r="H283" s="17">
        <f t="shared" si="118"/>
        <v>17.05</v>
      </c>
      <c r="I283" s="17">
        <f t="shared" si="119"/>
        <v>15.65</v>
      </c>
      <c r="J283" s="18">
        <f t="shared" si="120"/>
        <v>15.350000000000001</v>
      </c>
      <c r="L283" s="92">
        <f t="shared" si="122"/>
        <v>17.5</v>
      </c>
      <c r="M283" s="92">
        <f t="shared" si="123"/>
        <v>15.95</v>
      </c>
      <c r="N283" s="92">
        <f t="shared" si="124"/>
        <v>15.5</v>
      </c>
      <c r="Q283" s="44">
        <f t="shared" si="125"/>
        <v>0.44999999999999929</v>
      </c>
      <c r="R283" s="114">
        <f t="shared" si="126"/>
        <v>2.63929618768328E-2</v>
      </c>
    </row>
    <row r="284" spans="1:18">
      <c r="A284" s="38" t="s">
        <v>1604</v>
      </c>
      <c r="B284" s="3" t="s">
        <v>1605</v>
      </c>
      <c r="C284" s="3">
        <v>6</v>
      </c>
      <c r="D284" s="2">
        <v>0.7</v>
      </c>
      <c r="E284" s="46">
        <v>40</v>
      </c>
      <c r="F284" s="17">
        <v>13.5</v>
      </c>
      <c r="G284" s="4" t="s">
        <v>10535</v>
      </c>
      <c r="H284" s="17">
        <f t="shared" si="118"/>
        <v>21.900000000000002</v>
      </c>
      <c r="I284" s="17">
        <f t="shared" si="119"/>
        <v>20.150000000000002</v>
      </c>
      <c r="J284" s="18">
        <f t="shared" si="120"/>
        <v>19.75</v>
      </c>
      <c r="L284" s="92">
        <f t="shared" ref="L284:L291" si="127">IF(AND(H284-INT(H284)&gt;=0,H284-INT(H284)&lt;0.5),INT(H284)+0.5,IF(AND(H284-INT(H284)&gt;=0.5,H284-INT(H284)&lt;1),INT(H284)+0.95,H284))</f>
        <v>21.95</v>
      </c>
      <c r="M284" s="92">
        <f t="shared" ref="M284:M291" si="128">IF(AND(I284-INT(I284)&gt;=0,I284-INT(I284)&lt;0.5),INT(I284)+0.5,IF(AND(I284-INT(I284)&gt;=0.5,I284-INT(I284)&lt;1),INT(I284)+0.95,I284))</f>
        <v>20.5</v>
      </c>
      <c r="N284" s="92">
        <f t="shared" ref="N284:N291" si="129">IF(AND(J284-INT(J284)&gt;=0,J284-INT(J284)&lt;0.5),INT(J284)+0.5,IF(AND(J284-INT(J284)&gt;=0.5,J284-INT(J284)&lt;1),INT(J284)+0.95,J284))</f>
        <v>19.95</v>
      </c>
      <c r="Q284" s="44">
        <f t="shared" ref="Q284:Q291" si="130">L284-H284</f>
        <v>4.9999999999997158E-2</v>
      </c>
      <c r="R284" s="114">
        <f t="shared" ref="R284:R291" si="131">Q284/H284</f>
        <v>2.2831050228309204E-3</v>
      </c>
    </row>
    <row r="285" spans="1:18">
      <c r="A285" s="38" t="s">
        <v>10717</v>
      </c>
      <c r="B285" s="3" t="s">
        <v>10718</v>
      </c>
      <c r="C285" s="3">
        <v>6</v>
      </c>
      <c r="D285" s="2">
        <v>0.7</v>
      </c>
      <c r="E285" s="46">
        <v>40</v>
      </c>
      <c r="F285" s="17">
        <v>16.5</v>
      </c>
      <c r="G285" s="4" t="s">
        <v>10541</v>
      </c>
      <c r="H285" s="17">
        <f t="shared" si="118"/>
        <v>25.6</v>
      </c>
      <c r="I285" s="17">
        <f t="shared" si="119"/>
        <v>23.5</v>
      </c>
      <c r="J285" s="18">
        <f t="shared" si="120"/>
        <v>23.05</v>
      </c>
      <c r="L285" s="92">
        <f t="shared" si="127"/>
        <v>25.95</v>
      </c>
      <c r="M285" s="92">
        <f t="shared" si="128"/>
        <v>23.95</v>
      </c>
      <c r="N285" s="92">
        <f t="shared" si="129"/>
        <v>23.5</v>
      </c>
      <c r="Q285" s="44">
        <f t="shared" si="130"/>
        <v>0.34999999999999787</v>
      </c>
      <c r="R285" s="114">
        <f t="shared" si="131"/>
        <v>1.3671874999999917E-2</v>
      </c>
    </row>
    <row r="286" spans="1:18">
      <c r="A286" s="38" t="s">
        <v>1622</v>
      </c>
      <c r="B286" s="3" t="s">
        <v>1623</v>
      </c>
      <c r="C286" s="3">
        <v>6</v>
      </c>
      <c r="D286" s="2">
        <v>1</v>
      </c>
      <c r="E286" s="46">
        <v>40</v>
      </c>
      <c r="F286" s="17">
        <v>14.25</v>
      </c>
      <c r="G286" s="4" t="s">
        <v>10535</v>
      </c>
      <c r="H286" s="17">
        <f t="shared" si="118"/>
        <v>24.35</v>
      </c>
      <c r="I286" s="17">
        <f t="shared" si="119"/>
        <v>22.35</v>
      </c>
      <c r="J286" s="18">
        <f t="shared" si="120"/>
        <v>21.950000000000003</v>
      </c>
      <c r="L286" s="92">
        <f t="shared" si="127"/>
        <v>24.5</v>
      </c>
      <c r="M286" s="92">
        <f t="shared" si="128"/>
        <v>22.5</v>
      </c>
      <c r="N286" s="92">
        <f t="shared" si="129"/>
        <v>21.95</v>
      </c>
      <c r="Q286" s="44">
        <f t="shared" si="130"/>
        <v>0.14999999999999858</v>
      </c>
      <c r="R286" s="114">
        <f t="shared" si="131"/>
        <v>6.1601642710471692E-3</v>
      </c>
    </row>
    <row r="287" spans="1:18">
      <c r="A287" s="38" t="s">
        <v>1631</v>
      </c>
      <c r="B287" s="3" t="s">
        <v>1629</v>
      </c>
      <c r="C287" s="3">
        <v>6</v>
      </c>
      <c r="D287" s="2">
        <v>0.7</v>
      </c>
      <c r="E287" s="46">
        <v>38</v>
      </c>
      <c r="F287" s="17">
        <v>16</v>
      </c>
      <c r="G287" s="4" t="s">
        <v>10535</v>
      </c>
      <c r="H287" s="17">
        <f t="shared" si="118"/>
        <v>24.8</v>
      </c>
      <c r="I287" s="17">
        <f t="shared" si="119"/>
        <v>22.75</v>
      </c>
      <c r="J287" s="18">
        <f t="shared" si="120"/>
        <v>22.35</v>
      </c>
      <c r="L287" s="92">
        <f t="shared" si="127"/>
        <v>24.95</v>
      </c>
      <c r="M287" s="92">
        <f t="shared" si="128"/>
        <v>22.95</v>
      </c>
      <c r="N287" s="92">
        <f t="shared" si="129"/>
        <v>22.5</v>
      </c>
      <c r="Q287" s="44">
        <f t="shared" si="130"/>
        <v>0.14999999999999858</v>
      </c>
      <c r="R287" s="114">
        <f t="shared" si="131"/>
        <v>6.0483870967741361E-3</v>
      </c>
    </row>
    <row r="288" spans="1:18">
      <c r="A288" s="38" t="s">
        <v>10647</v>
      </c>
      <c r="B288" s="3" t="s">
        <v>10648</v>
      </c>
      <c r="C288" s="3">
        <v>6</v>
      </c>
      <c r="D288" s="2">
        <v>0.7</v>
      </c>
      <c r="E288" s="46">
        <v>40</v>
      </c>
      <c r="F288" s="17">
        <v>15.5</v>
      </c>
      <c r="G288" s="4" t="s">
        <v>10535</v>
      </c>
      <c r="H288" s="17">
        <f t="shared" si="118"/>
        <v>24.35</v>
      </c>
      <c r="I288" s="17">
        <f t="shared" si="119"/>
        <v>22.35</v>
      </c>
      <c r="J288" s="18">
        <f t="shared" si="120"/>
        <v>21.950000000000003</v>
      </c>
      <c r="L288" s="92">
        <f t="shared" si="127"/>
        <v>24.5</v>
      </c>
      <c r="M288" s="92">
        <f t="shared" si="128"/>
        <v>22.5</v>
      </c>
      <c r="N288" s="92">
        <f t="shared" si="129"/>
        <v>21.95</v>
      </c>
      <c r="Q288" s="44">
        <f t="shared" si="130"/>
        <v>0.14999999999999858</v>
      </c>
      <c r="R288" s="114">
        <f t="shared" si="131"/>
        <v>6.1601642710471692E-3</v>
      </c>
    </row>
    <row r="289" spans="1:18">
      <c r="A289" s="38" t="s">
        <v>1632</v>
      </c>
      <c r="B289" s="3" t="s">
        <v>1633</v>
      </c>
      <c r="C289" s="3">
        <v>6</v>
      </c>
      <c r="D289" s="2">
        <v>0.7</v>
      </c>
      <c r="E289" s="46">
        <v>40</v>
      </c>
      <c r="F289" s="17">
        <v>23.5</v>
      </c>
      <c r="G289" s="4" t="s">
        <v>10535</v>
      </c>
      <c r="H289" s="17">
        <f t="shared" si="118"/>
        <v>34.1</v>
      </c>
      <c r="I289" s="17">
        <f t="shared" si="119"/>
        <v>31.35</v>
      </c>
      <c r="J289" s="18">
        <f t="shared" si="120"/>
        <v>30.75</v>
      </c>
      <c r="L289" s="92">
        <f t="shared" si="127"/>
        <v>34.5</v>
      </c>
      <c r="M289" s="92">
        <f t="shared" si="128"/>
        <v>31.5</v>
      </c>
      <c r="N289" s="92">
        <f t="shared" si="129"/>
        <v>30.95</v>
      </c>
      <c r="Q289" s="44">
        <f t="shared" si="130"/>
        <v>0.39999999999999858</v>
      </c>
      <c r="R289" s="114">
        <f t="shared" si="131"/>
        <v>1.1730205278592334E-2</v>
      </c>
    </row>
    <row r="290" spans="1:18">
      <c r="A290" s="38" t="s">
        <v>1635</v>
      </c>
      <c r="B290" s="3" t="s">
        <v>1636</v>
      </c>
      <c r="C290" s="3">
        <v>6</v>
      </c>
      <c r="D290" s="2">
        <v>0.7</v>
      </c>
      <c r="E290" s="46">
        <v>40</v>
      </c>
      <c r="F290" s="17">
        <v>10.75</v>
      </c>
      <c r="G290" s="4" t="s">
        <v>10535</v>
      </c>
      <c r="H290" s="17">
        <f t="shared" si="118"/>
        <v>18.55</v>
      </c>
      <c r="I290" s="17">
        <f t="shared" si="119"/>
        <v>17.05</v>
      </c>
      <c r="J290" s="18">
        <f t="shared" si="120"/>
        <v>16.75</v>
      </c>
      <c r="L290" s="92">
        <f t="shared" si="127"/>
        <v>18.95</v>
      </c>
      <c r="M290" s="92">
        <f t="shared" si="128"/>
        <v>17.5</v>
      </c>
      <c r="N290" s="92">
        <f t="shared" si="129"/>
        <v>16.95</v>
      </c>
      <c r="Q290" s="44">
        <f t="shared" si="130"/>
        <v>0.39999999999999858</v>
      </c>
      <c r="R290" s="114">
        <f t="shared" si="131"/>
        <v>2.1563342318059221E-2</v>
      </c>
    </row>
    <row r="291" spans="1:18">
      <c r="A291" s="38" t="s">
        <v>10719</v>
      </c>
      <c r="B291" s="3" t="s">
        <v>1665</v>
      </c>
      <c r="C291" s="3">
        <v>6</v>
      </c>
      <c r="D291" s="2">
        <v>0.7</v>
      </c>
      <c r="E291" s="46">
        <v>40</v>
      </c>
      <c r="F291" s="17">
        <v>12.65</v>
      </c>
      <c r="G291" s="4" t="s">
        <v>10537</v>
      </c>
      <c r="H291" s="17">
        <f t="shared" si="118"/>
        <v>20.900000000000002</v>
      </c>
      <c r="I291" s="17">
        <f t="shared" si="119"/>
        <v>19.200000000000003</v>
      </c>
      <c r="J291" s="18">
        <f t="shared" si="120"/>
        <v>18.850000000000001</v>
      </c>
      <c r="L291" s="92">
        <f t="shared" si="127"/>
        <v>20.95</v>
      </c>
      <c r="M291" s="92">
        <f t="shared" si="128"/>
        <v>19.5</v>
      </c>
      <c r="N291" s="92">
        <f t="shared" si="129"/>
        <v>18.95</v>
      </c>
      <c r="Q291" s="44">
        <f t="shared" si="130"/>
        <v>4.9999999999997158E-2</v>
      </c>
      <c r="R291" s="114">
        <f t="shared" si="131"/>
        <v>2.3923444976075192E-3</v>
      </c>
    </row>
    <row r="292" spans="1:18">
      <c r="A292" s="38" t="s">
        <v>1670</v>
      </c>
      <c r="B292" s="3" t="s">
        <v>1671</v>
      </c>
      <c r="C292" s="3">
        <v>6</v>
      </c>
      <c r="D292" s="2">
        <v>0.7</v>
      </c>
      <c r="E292" s="46">
        <v>40</v>
      </c>
      <c r="F292" s="17">
        <v>10.95</v>
      </c>
      <c r="G292" s="4" t="s">
        <v>10556</v>
      </c>
      <c r="H292" s="17">
        <f t="shared" si="118"/>
        <v>18.8</v>
      </c>
      <c r="I292" s="17">
        <f t="shared" si="119"/>
        <v>17.25</v>
      </c>
      <c r="J292" s="18">
        <f t="shared" si="120"/>
        <v>16.95</v>
      </c>
      <c r="L292" s="92">
        <f t="shared" ref="L292:L305" si="132">IF(AND(H292-INT(H292)&gt;=0,H292-INT(H292)&lt;0.5),INT(H292)+0.5,IF(AND(H292-INT(H292)&gt;=0.5,H292-INT(H292)&lt;1),INT(H292)+0.95,H292))</f>
        <v>18.95</v>
      </c>
      <c r="M292" s="92">
        <f t="shared" ref="M292:M305" si="133">IF(AND(I292-INT(I292)&gt;=0,I292-INT(I292)&lt;0.5),INT(I292)+0.5,IF(AND(I292-INT(I292)&gt;=0.5,I292-INT(I292)&lt;1),INT(I292)+0.95,I292))</f>
        <v>17.5</v>
      </c>
      <c r="N292" s="92">
        <f t="shared" ref="N292:N305" si="134">IF(AND(J292-INT(J292)&gt;=0,J292-INT(J292)&lt;0.5),INT(J292)+0.5,IF(AND(J292-INT(J292)&gt;=0.5,J292-INT(J292)&lt;1),INT(J292)+0.95,J292))</f>
        <v>16.95</v>
      </c>
      <c r="Q292" s="44">
        <f t="shared" ref="Q292:Q305" si="135">L292-H292</f>
        <v>0.14999999999999858</v>
      </c>
      <c r="R292" s="114">
        <f t="shared" ref="R292:R305" si="136">Q292/H292</f>
        <v>7.9787234042552439E-3</v>
      </c>
    </row>
    <row r="293" spans="1:18">
      <c r="A293" s="38" t="s">
        <v>1673</v>
      </c>
      <c r="B293" s="3" t="s">
        <v>1674</v>
      </c>
      <c r="C293" s="3">
        <v>6</v>
      </c>
      <c r="D293" s="2">
        <v>0.7</v>
      </c>
      <c r="E293" s="46">
        <v>40</v>
      </c>
      <c r="F293" s="17">
        <v>14.75</v>
      </c>
      <c r="G293" s="4" t="s">
        <v>10557</v>
      </c>
      <c r="H293" s="17">
        <f t="shared" si="118"/>
        <v>23.450000000000003</v>
      </c>
      <c r="I293" s="17">
        <f t="shared" si="119"/>
        <v>21.55</v>
      </c>
      <c r="J293" s="18">
        <f t="shared" si="120"/>
        <v>21.150000000000002</v>
      </c>
      <c r="L293" s="92">
        <f t="shared" si="132"/>
        <v>23.5</v>
      </c>
      <c r="M293" s="92">
        <f t="shared" si="133"/>
        <v>21.95</v>
      </c>
      <c r="N293" s="92">
        <f t="shared" si="134"/>
        <v>21.5</v>
      </c>
      <c r="Q293" s="44">
        <f t="shared" si="135"/>
        <v>4.9999999999997158E-2</v>
      </c>
      <c r="R293" s="114">
        <f t="shared" si="136"/>
        <v>2.1321961620467868E-3</v>
      </c>
    </row>
    <row r="294" spans="1:18">
      <c r="A294" s="38" t="s">
        <v>1676</v>
      </c>
      <c r="B294" s="3" t="s">
        <v>1677</v>
      </c>
      <c r="C294" s="3">
        <v>6</v>
      </c>
      <c r="D294" s="2">
        <v>0.7</v>
      </c>
      <c r="E294" s="46">
        <v>40</v>
      </c>
      <c r="F294" s="17">
        <v>20.95</v>
      </c>
      <c r="G294" s="4" t="s">
        <v>10556</v>
      </c>
      <c r="H294" s="17">
        <f t="shared" si="118"/>
        <v>31</v>
      </c>
      <c r="I294" s="17">
        <f t="shared" si="119"/>
        <v>28.450000000000003</v>
      </c>
      <c r="J294" s="18">
        <f t="shared" si="120"/>
        <v>27.950000000000003</v>
      </c>
      <c r="L294" s="92">
        <f t="shared" si="132"/>
        <v>31.5</v>
      </c>
      <c r="M294" s="92">
        <f t="shared" si="133"/>
        <v>28.5</v>
      </c>
      <c r="N294" s="92">
        <f t="shared" si="134"/>
        <v>27.95</v>
      </c>
      <c r="Q294" s="44">
        <f t="shared" si="135"/>
        <v>0.5</v>
      </c>
      <c r="R294" s="114">
        <f t="shared" si="136"/>
        <v>1.6129032258064516E-2</v>
      </c>
    </row>
    <row r="295" spans="1:18">
      <c r="A295" s="38" t="s">
        <v>1679</v>
      </c>
      <c r="B295" s="3" t="s">
        <v>1680</v>
      </c>
      <c r="C295" s="3">
        <v>6</v>
      </c>
      <c r="D295" s="2">
        <v>0.7</v>
      </c>
      <c r="E295" s="46">
        <v>40</v>
      </c>
      <c r="F295" s="17">
        <v>5.75</v>
      </c>
      <c r="G295" s="4" t="s">
        <v>10554</v>
      </c>
      <c r="H295" s="17">
        <f t="shared" si="118"/>
        <v>12.450000000000001</v>
      </c>
      <c r="I295" s="17">
        <f t="shared" si="119"/>
        <v>11.450000000000001</v>
      </c>
      <c r="J295" s="18">
        <f t="shared" si="120"/>
        <v>11.25</v>
      </c>
      <c r="L295" s="92">
        <f t="shared" si="132"/>
        <v>12.5</v>
      </c>
      <c r="M295" s="92">
        <f t="shared" si="133"/>
        <v>11.5</v>
      </c>
      <c r="N295" s="92">
        <f t="shared" si="134"/>
        <v>11.5</v>
      </c>
      <c r="Q295" s="44">
        <f t="shared" si="135"/>
        <v>4.9999999999998934E-2</v>
      </c>
      <c r="R295" s="114">
        <f t="shared" si="136"/>
        <v>4.0160642570280262E-3</v>
      </c>
    </row>
    <row r="296" spans="1:18">
      <c r="A296" s="38" t="s">
        <v>1682</v>
      </c>
      <c r="B296" s="3" t="s">
        <v>1683</v>
      </c>
      <c r="C296" s="3">
        <v>12</v>
      </c>
      <c r="D296" s="2">
        <v>1</v>
      </c>
      <c r="E296" s="46">
        <v>40</v>
      </c>
      <c r="F296" s="17">
        <v>24.5</v>
      </c>
      <c r="G296" s="4" t="s">
        <v>10536</v>
      </c>
      <c r="H296" s="17">
        <f t="shared" si="118"/>
        <v>36.85</v>
      </c>
      <c r="I296" s="17">
        <f t="shared" si="119"/>
        <v>33.85</v>
      </c>
      <c r="J296" s="18">
        <f t="shared" si="120"/>
        <v>33.25</v>
      </c>
      <c r="L296" s="92">
        <f t="shared" si="132"/>
        <v>36.950000000000003</v>
      </c>
      <c r="M296" s="92">
        <f t="shared" si="133"/>
        <v>33.950000000000003</v>
      </c>
      <c r="N296" s="92">
        <f t="shared" si="134"/>
        <v>33.5</v>
      </c>
      <c r="Q296" s="44">
        <f t="shared" si="135"/>
        <v>0.10000000000000142</v>
      </c>
      <c r="R296" s="114">
        <f t="shared" si="136"/>
        <v>2.7137042062415581E-3</v>
      </c>
    </row>
    <row r="297" spans="1:18">
      <c r="A297" s="38" t="s">
        <v>1685</v>
      </c>
      <c r="B297" s="3" t="s">
        <v>1686</v>
      </c>
      <c r="C297" s="3">
        <v>6</v>
      </c>
      <c r="D297" s="2">
        <v>0.7</v>
      </c>
      <c r="E297" s="46">
        <v>40</v>
      </c>
      <c r="F297" s="17">
        <v>19.95</v>
      </c>
      <c r="G297" s="4" t="s">
        <v>10536</v>
      </c>
      <c r="H297" s="17">
        <f t="shared" si="118"/>
        <v>29.8</v>
      </c>
      <c r="I297" s="17">
        <f t="shared" si="119"/>
        <v>27.35</v>
      </c>
      <c r="J297" s="18">
        <f t="shared" si="120"/>
        <v>26.85</v>
      </c>
      <c r="L297" s="92">
        <f t="shared" si="132"/>
        <v>29.95</v>
      </c>
      <c r="M297" s="92">
        <f t="shared" si="133"/>
        <v>27.5</v>
      </c>
      <c r="N297" s="92">
        <f t="shared" si="134"/>
        <v>26.95</v>
      </c>
      <c r="Q297" s="44">
        <f t="shared" si="135"/>
        <v>0.14999999999999858</v>
      </c>
      <c r="R297" s="114">
        <f t="shared" si="136"/>
        <v>5.0335570469798177E-3</v>
      </c>
    </row>
    <row r="298" spans="1:18">
      <c r="A298" s="38" t="s">
        <v>1688</v>
      </c>
      <c r="B298" s="3" t="s">
        <v>1689</v>
      </c>
      <c r="C298" s="3">
        <v>6</v>
      </c>
      <c r="D298" s="2">
        <v>0.7</v>
      </c>
      <c r="E298" s="46">
        <v>43</v>
      </c>
      <c r="F298" s="17">
        <v>51.5</v>
      </c>
      <c r="G298" s="4" t="s">
        <v>10536</v>
      </c>
      <c r="H298" s="17">
        <f t="shared" si="118"/>
        <v>68.55</v>
      </c>
      <c r="I298" s="17">
        <f t="shared" si="119"/>
        <v>62.95</v>
      </c>
      <c r="J298" s="18">
        <f t="shared" si="120"/>
        <v>61.800000000000004</v>
      </c>
      <c r="L298" s="92">
        <f t="shared" si="132"/>
        <v>68.95</v>
      </c>
      <c r="M298" s="92">
        <f t="shared" si="133"/>
        <v>62.95</v>
      </c>
      <c r="N298" s="92">
        <f t="shared" si="134"/>
        <v>61.95</v>
      </c>
      <c r="Q298" s="44">
        <f t="shared" si="135"/>
        <v>0.40000000000000568</v>
      </c>
      <c r="R298" s="114">
        <f t="shared" si="136"/>
        <v>5.8351568198396165E-3</v>
      </c>
    </row>
    <row r="299" spans="1:18">
      <c r="A299" s="38" t="s">
        <v>1691</v>
      </c>
      <c r="B299" s="3" t="s">
        <v>1692</v>
      </c>
      <c r="C299" s="3">
        <v>6</v>
      </c>
      <c r="D299" s="2">
        <v>0.7</v>
      </c>
      <c r="E299" s="46">
        <v>43</v>
      </c>
      <c r="F299" s="17">
        <v>47</v>
      </c>
      <c r="G299" s="4" t="s">
        <v>10536</v>
      </c>
      <c r="H299" s="17">
        <f t="shared" si="118"/>
        <v>63.050000000000004</v>
      </c>
      <c r="I299" s="17">
        <f t="shared" si="119"/>
        <v>57.900000000000006</v>
      </c>
      <c r="J299" s="18">
        <f t="shared" si="120"/>
        <v>56.85</v>
      </c>
      <c r="L299" s="92">
        <f t="shared" si="132"/>
        <v>63.5</v>
      </c>
      <c r="M299" s="92">
        <f t="shared" si="133"/>
        <v>57.95</v>
      </c>
      <c r="N299" s="92">
        <f t="shared" si="134"/>
        <v>56.95</v>
      </c>
      <c r="Q299" s="44">
        <f t="shared" si="135"/>
        <v>0.44999999999999574</v>
      </c>
      <c r="R299" s="114">
        <f t="shared" si="136"/>
        <v>7.1371927042029456E-3</v>
      </c>
    </row>
    <row r="300" spans="1:18">
      <c r="A300" s="38" t="s">
        <v>1694</v>
      </c>
      <c r="B300" s="3" t="s">
        <v>1695</v>
      </c>
      <c r="C300" s="3">
        <v>6</v>
      </c>
      <c r="D300" s="2">
        <v>0.7</v>
      </c>
      <c r="E300" s="46">
        <v>43</v>
      </c>
      <c r="F300" s="17">
        <v>75</v>
      </c>
      <c r="G300" s="4" t="s">
        <v>10536</v>
      </c>
      <c r="H300" s="17">
        <f t="shared" si="118"/>
        <v>97.2</v>
      </c>
      <c r="I300" s="17">
        <f t="shared" si="119"/>
        <v>89.25</v>
      </c>
      <c r="J300" s="18">
        <f t="shared" si="120"/>
        <v>87.65</v>
      </c>
      <c r="L300" s="92">
        <f t="shared" si="132"/>
        <v>97.5</v>
      </c>
      <c r="M300" s="92">
        <f t="shared" si="133"/>
        <v>89.5</v>
      </c>
      <c r="N300" s="92">
        <f t="shared" si="134"/>
        <v>87.95</v>
      </c>
      <c r="Q300" s="44">
        <f t="shared" si="135"/>
        <v>0.29999999999999716</v>
      </c>
      <c r="R300" s="114">
        <f t="shared" si="136"/>
        <v>3.0864197530863905E-3</v>
      </c>
    </row>
    <row r="301" spans="1:18">
      <c r="A301" s="38" t="s">
        <v>10899</v>
      </c>
      <c r="B301" s="3" t="s">
        <v>10900</v>
      </c>
      <c r="C301" s="3">
        <v>3</v>
      </c>
      <c r="D301" s="2">
        <v>0.7</v>
      </c>
      <c r="E301" s="46">
        <v>53.7</v>
      </c>
      <c r="F301" s="17">
        <v>1695</v>
      </c>
      <c r="G301" s="4" t="s">
        <v>10536</v>
      </c>
      <c r="H301" s="17">
        <f t="shared" si="118"/>
        <v>2074.5500000000002</v>
      </c>
      <c r="I301" s="17">
        <f t="shared" si="119"/>
        <v>1904.5</v>
      </c>
      <c r="J301" s="18">
        <f t="shared" si="120"/>
        <v>1870.5</v>
      </c>
      <c r="L301" s="92">
        <f t="shared" si="132"/>
        <v>2074.9499999999998</v>
      </c>
      <c r="M301" s="92">
        <f t="shared" si="133"/>
        <v>1904.95</v>
      </c>
      <c r="N301" s="92">
        <f t="shared" si="134"/>
        <v>1870.95</v>
      </c>
      <c r="Q301" s="44">
        <f t="shared" si="135"/>
        <v>0.3999999999996362</v>
      </c>
      <c r="R301" s="114">
        <f t="shared" si="136"/>
        <v>1.9281289918277996E-4</v>
      </c>
    </row>
    <row r="302" spans="1:18">
      <c r="A302" s="38" t="s">
        <v>1705</v>
      </c>
      <c r="B302" s="3" t="s">
        <v>1706</v>
      </c>
      <c r="C302" s="3">
        <v>6</v>
      </c>
      <c r="D302" s="2">
        <v>0.7</v>
      </c>
      <c r="E302" s="46">
        <v>40</v>
      </c>
      <c r="F302" s="17">
        <v>17.3</v>
      </c>
      <c r="G302" s="4" t="s">
        <v>10549</v>
      </c>
      <c r="H302" s="17">
        <f t="shared" si="118"/>
        <v>26.55</v>
      </c>
      <c r="I302" s="17">
        <f t="shared" si="119"/>
        <v>24.400000000000002</v>
      </c>
      <c r="J302" s="18">
        <f t="shared" si="120"/>
        <v>23.950000000000003</v>
      </c>
      <c r="L302" s="92">
        <f t="shared" si="132"/>
        <v>26.95</v>
      </c>
      <c r="M302" s="92">
        <f t="shared" si="133"/>
        <v>24.5</v>
      </c>
      <c r="N302" s="92">
        <f t="shared" si="134"/>
        <v>23.95</v>
      </c>
      <c r="Q302" s="44">
        <f t="shared" si="135"/>
        <v>0.39999999999999858</v>
      </c>
      <c r="R302" s="114">
        <f t="shared" si="136"/>
        <v>1.5065913370998062E-2</v>
      </c>
    </row>
    <row r="303" spans="1:18">
      <c r="A303" s="38" t="s">
        <v>1708</v>
      </c>
      <c r="B303" s="3" t="s">
        <v>1709</v>
      </c>
      <c r="C303" s="3">
        <v>6</v>
      </c>
      <c r="D303" s="2">
        <v>0.7</v>
      </c>
      <c r="E303" s="46">
        <v>40</v>
      </c>
      <c r="F303" s="17">
        <v>17.3</v>
      </c>
      <c r="G303" s="4" t="s">
        <v>10549</v>
      </c>
      <c r="H303" s="17">
        <f t="shared" si="118"/>
        <v>26.55</v>
      </c>
      <c r="I303" s="17">
        <f t="shared" si="119"/>
        <v>24.400000000000002</v>
      </c>
      <c r="J303" s="18">
        <f t="shared" si="120"/>
        <v>23.950000000000003</v>
      </c>
      <c r="L303" s="92">
        <f t="shared" si="132"/>
        <v>26.95</v>
      </c>
      <c r="M303" s="92">
        <f t="shared" si="133"/>
        <v>24.5</v>
      </c>
      <c r="N303" s="92">
        <f t="shared" si="134"/>
        <v>23.95</v>
      </c>
      <c r="Q303" s="44">
        <f t="shared" si="135"/>
        <v>0.39999999999999858</v>
      </c>
      <c r="R303" s="114">
        <f t="shared" si="136"/>
        <v>1.5065913370998062E-2</v>
      </c>
    </row>
    <row r="304" spans="1:18">
      <c r="A304" s="38" t="s">
        <v>1714</v>
      </c>
      <c r="B304" s="3" t="s">
        <v>1715</v>
      </c>
      <c r="C304" s="3">
        <v>6</v>
      </c>
      <c r="D304" s="2">
        <v>0.7</v>
      </c>
      <c r="E304" s="46">
        <v>40</v>
      </c>
      <c r="F304" s="17">
        <v>6.95</v>
      </c>
      <c r="G304" s="4" t="s">
        <v>10537</v>
      </c>
      <c r="H304" s="17">
        <f t="shared" si="118"/>
        <v>13.950000000000001</v>
      </c>
      <c r="I304" s="17">
        <f t="shared" si="119"/>
        <v>12.8</v>
      </c>
      <c r="J304" s="18">
        <f t="shared" si="120"/>
        <v>12.55</v>
      </c>
      <c r="L304" s="92">
        <f t="shared" si="132"/>
        <v>13.95</v>
      </c>
      <c r="M304" s="92">
        <f t="shared" si="133"/>
        <v>12.95</v>
      </c>
      <c r="N304" s="92">
        <f t="shared" si="134"/>
        <v>12.95</v>
      </c>
      <c r="Q304" s="44">
        <f t="shared" si="135"/>
        <v>0</v>
      </c>
      <c r="R304" s="114">
        <f t="shared" si="136"/>
        <v>0</v>
      </c>
    </row>
    <row r="305" spans="1:18">
      <c r="A305" s="38" t="s">
        <v>11048</v>
      </c>
      <c r="B305" s="3" t="s">
        <v>11049</v>
      </c>
      <c r="C305" s="3">
        <v>6</v>
      </c>
      <c r="D305" s="2">
        <v>0.7</v>
      </c>
      <c r="E305" s="46">
        <v>28</v>
      </c>
      <c r="F305" s="17">
        <v>11.75</v>
      </c>
      <c r="G305" s="4" t="s">
        <v>10552</v>
      </c>
      <c r="H305" s="17">
        <f t="shared" si="118"/>
        <v>18.75</v>
      </c>
      <c r="I305" s="17">
        <f t="shared" si="119"/>
        <v>17.2</v>
      </c>
      <c r="J305" s="18">
        <f t="shared" si="120"/>
        <v>16.900000000000002</v>
      </c>
      <c r="L305" s="92">
        <f t="shared" si="132"/>
        <v>18.95</v>
      </c>
      <c r="M305" s="92">
        <f t="shared" si="133"/>
        <v>17.5</v>
      </c>
      <c r="N305" s="92">
        <f t="shared" si="134"/>
        <v>16.95</v>
      </c>
      <c r="Q305" s="44">
        <f t="shared" si="135"/>
        <v>0.19999999999999929</v>
      </c>
      <c r="R305" s="114">
        <f t="shared" si="136"/>
        <v>1.0666666666666628E-2</v>
      </c>
    </row>
    <row r="306" spans="1:18">
      <c r="A306" s="38" t="s">
        <v>11050</v>
      </c>
      <c r="B306" s="3" t="s">
        <v>11051</v>
      </c>
      <c r="C306" s="3">
        <v>6</v>
      </c>
      <c r="D306" s="2">
        <v>0.7</v>
      </c>
      <c r="E306" s="46">
        <v>28</v>
      </c>
      <c r="F306" s="17">
        <v>11.25</v>
      </c>
      <c r="G306" s="4" t="s">
        <v>10552</v>
      </c>
      <c r="H306" s="17">
        <f t="shared" si="118"/>
        <v>18.100000000000001</v>
      </c>
      <c r="I306" s="17">
        <f t="shared" si="119"/>
        <v>16.650000000000002</v>
      </c>
      <c r="J306" s="18">
        <f t="shared" si="120"/>
        <v>16.350000000000001</v>
      </c>
    </row>
    <row r="307" spans="1:18">
      <c r="A307" s="38" t="s">
        <v>1717</v>
      </c>
      <c r="B307" s="3" t="s">
        <v>1718</v>
      </c>
      <c r="C307" s="3">
        <v>6</v>
      </c>
      <c r="D307" s="2">
        <v>0.7</v>
      </c>
      <c r="E307" s="46">
        <v>40</v>
      </c>
      <c r="F307" s="17">
        <v>18.8</v>
      </c>
      <c r="G307" s="4" t="s">
        <v>10537</v>
      </c>
      <c r="H307" s="17">
        <f t="shared" si="118"/>
        <v>28.400000000000002</v>
      </c>
      <c r="I307" s="17">
        <f t="shared" si="119"/>
        <v>26.05</v>
      </c>
      <c r="J307" s="18">
        <f t="shared" si="120"/>
        <v>25.6</v>
      </c>
    </row>
    <row r="308" spans="1:18">
      <c r="A308" s="38" t="s">
        <v>1720</v>
      </c>
      <c r="B308" s="3" t="s">
        <v>1721</v>
      </c>
      <c r="C308" s="3">
        <v>6</v>
      </c>
      <c r="D308" s="2">
        <v>0.7</v>
      </c>
      <c r="E308" s="46">
        <v>57</v>
      </c>
      <c r="F308" s="17">
        <v>8.5</v>
      </c>
      <c r="G308" s="4" t="s">
        <v>10537</v>
      </c>
      <c r="H308" s="17">
        <f t="shared" si="118"/>
        <v>17.350000000000001</v>
      </c>
      <c r="I308" s="17">
        <f t="shared" si="119"/>
        <v>15.9</v>
      </c>
      <c r="J308" s="18">
        <f t="shared" si="120"/>
        <v>15.600000000000001</v>
      </c>
    </row>
    <row r="309" spans="1:18">
      <c r="A309" s="38" t="s">
        <v>1726</v>
      </c>
      <c r="B309" s="3" t="s">
        <v>1724</v>
      </c>
      <c r="C309" s="3">
        <v>6</v>
      </c>
      <c r="D309" s="2">
        <v>1</v>
      </c>
      <c r="E309" s="46">
        <v>40</v>
      </c>
      <c r="F309" s="17">
        <v>15.95</v>
      </c>
      <c r="G309" s="4" t="s">
        <v>10537</v>
      </c>
      <c r="H309" s="17">
        <f t="shared" si="118"/>
        <v>26.450000000000003</v>
      </c>
      <c r="I309" s="17">
        <f t="shared" si="119"/>
        <v>24.25</v>
      </c>
      <c r="J309" s="18">
        <f t="shared" si="120"/>
        <v>23.85</v>
      </c>
    </row>
    <row r="310" spans="1:18">
      <c r="A310" s="38" t="s">
        <v>1728</v>
      </c>
      <c r="B310" s="3" t="s">
        <v>1729</v>
      </c>
      <c r="C310" s="3">
        <v>6</v>
      </c>
      <c r="D310" s="2">
        <v>0.7</v>
      </c>
      <c r="E310" s="46">
        <v>40</v>
      </c>
      <c r="F310" s="17">
        <v>16.100000000000001</v>
      </c>
      <c r="G310" s="4" t="s">
        <v>10537</v>
      </c>
      <c r="H310" s="17">
        <f t="shared" si="118"/>
        <v>25.1</v>
      </c>
      <c r="I310" s="17">
        <f t="shared" si="119"/>
        <v>23.05</v>
      </c>
      <c r="J310" s="18">
        <f t="shared" si="120"/>
        <v>22.650000000000002</v>
      </c>
    </row>
    <row r="311" spans="1:18">
      <c r="A311" s="38" t="s">
        <v>1723</v>
      </c>
      <c r="B311" s="3" t="s">
        <v>10802</v>
      </c>
      <c r="C311" s="3">
        <v>6</v>
      </c>
      <c r="D311" s="2">
        <v>0.7</v>
      </c>
      <c r="E311" s="46">
        <v>40</v>
      </c>
      <c r="F311" s="17">
        <v>15.25</v>
      </c>
      <c r="G311" s="4" t="s">
        <v>10537</v>
      </c>
      <c r="H311" s="17">
        <f t="shared" si="118"/>
        <v>24.05</v>
      </c>
      <c r="I311" s="17">
        <f t="shared" si="119"/>
        <v>22.1</v>
      </c>
      <c r="J311" s="18">
        <f t="shared" si="120"/>
        <v>21.700000000000003</v>
      </c>
    </row>
    <row r="312" spans="1:18">
      <c r="A312" s="38" t="s">
        <v>1731</v>
      </c>
      <c r="B312" s="3" t="s">
        <v>1732</v>
      </c>
      <c r="C312" s="3">
        <v>6</v>
      </c>
      <c r="D312" s="2">
        <v>0.7</v>
      </c>
      <c r="E312" s="46">
        <v>40</v>
      </c>
      <c r="F312" s="17">
        <v>15.85</v>
      </c>
      <c r="G312" s="4" t="s">
        <v>10555</v>
      </c>
      <c r="H312" s="17">
        <f t="shared" si="118"/>
        <v>24.8</v>
      </c>
      <c r="I312" s="17">
        <f t="shared" si="119"/>
        <v>22.75</v>
      </c>
      <c r="J312" s="18">
        <f t="shared" si="120"/>
        <v>22.35</v>
      </c>
    </row>
    <row r="313" spans="1:18">
      <c r="A313" s="38" t="s">
        <v>1734</v>
      </c>
      <c r="B313" s="3" t="s">
        <v>1735</v>
      </c>
      <c r="C313" s="3">
        <v>6</v>
      </c>
      <c r="D313" s="2">
        <v>0.7</v>
      </c>
      <c r="E313" s="46">
        <v>40</v>
      </c>
      <c r="F313" s="17">
        <v>5.75</v>
      </c>
      <c r="G313" s="4" t="s">
        <v>10537</v>
      </c>
      <c r="H313" s="17">
        <f t="shared" si="118"/>
        <v>12.450000000000001</v>
      </c>
      <c r="I313" s="17">
        <f t="shared" si="119"/>
        <v>11.450000000000001</v>
      </c>
      <c r="J313" s="18">
        <f t="shared" si="120"/>
        <v>11.25</v>
      </c>
    </row>
    <row r="314" spans="1:18">
      <c r="A314" s="38" t="s">
        <v>1737</v>
      </c>
      <c r="B314" s="3" t="s">
        <v>1738</v>
      </c>
      <c r="C314" s="3">
        <v>6</v>
      </c>
      <c r="D314" s="2">
        <v>0.7</v>
      </c>
      <c r="E314" s="46">
        <v>40</v>
      </c>
      <c r="F314" s="17">
        <v>21.5</v>
      </c>
      <c r="G314" s="4" t="s">
        <v>10537</v>
      </c>
      <c r="H314" s="17">
        <f t="shared" si="118"/>
        <v>31.700000000000003</v>
      </c>
      <c r="I314" s="17">
        <f t="shared" si="119"/>
        <v>29.1</v>
      </c>
      <c r="J314" s="18">
        <f t="shared" si="120"/>
        <v>28.55</v>
      </c>
    </row>
    <row r="315" spans="1:18">
      <c r="A315" s="38" t="s">
        <v>1764</v>
      </c>
      <c r="B315" s="3" t="s">
        <v>1765</v>
      </c>
      <c r="C315" s="3">
        <v>6</v>
      </c>
      <c r="D315" s="2">
        <v>0.7</v>
      </c>
      <c r="E315" s="46">
        <v>40</v>
      </c>
      <c r="F315" s="17">
        <v>19.95</v>
      </c>
      <c r="G315" s="4" t="s">
        <v>10535</v>
      </c>
      <c r="H315" s="17">
        <f t="shared" si="118"/>
        <v>29.8</v>
      </c>
      <c r="I315" s="17">
        <f t="shared" si="119"/>
        <v>27.35</v>
      </c>
      <c r="J315" s="18">
        <f t="shared" si="120"/>
        <v>26.85</v>
      </c>
    </row>
    <row r="316" spans="1:18">
      <c r="A316" s="38" t="s">
        <v>1767</v>
      </c>
      <c r="B316" s="3" t="s">
        <v>1768</v>
      </c>
      <c r="C316" s="3">
        <v>6</v>
      </c>
      <c r="D316" s="2">
        <v>0.7</v>
      </c>
      <c r="E316" s="46">
        <v>40</v>
      </c>
      <c r="F316" s="17">
        <v>20.25</v>
      </c>
      <c r="G316" s="4" t="s">
        <v>10535</v>
      </c>
      <c r="H316" s="17">
        <f t="shared" si="118"/>
        <v>30.150000000000002</v>
      </c>
      <c r="I316" s="17">
        <f t="shared" si="119"/>
        <v>27.700000000000003</v>
      </c>
      <c r="J316" s="18">
        <f t="shared" si="120"/>
        <v>27.200000000000003</v>
      </c>
    </row>
    <row r="317" spans="1:18">
      <c r="A317" s="38" t="s">
        <v>1770</v>
      </c>
      <c r="B317" s="3" t="s">
        <v>1771</v>
      </c>
      <c r="C317" s="3">
        <v>6</v>
      </c>
      <c r="D317" s="2">
        <v>0.7</v>
      </c>
      <c r="E317" s="46">
        <v>38</v>
      </c>
      <c r="F317" s="17">
        <v>5.75</v>
      </c>
      <c r="G317" s="4" t="s">
        <v>10535</v>
      </c>
      <c r="H317" s="17">
        <f t="shared" si="118"/>
        <v>12.3</v>
      </c>
      <c r="I317" s="17">
        <f t="shared" si="119"/>
        <v>11.3</v>
      </c>
      <c r="J317" s="18">
        <f t="shared" si="120"/>
        <v>11.100000000000001</v>
      </c>
    </row>
    <row r="318" spans="1:18">
      <c r="A318" s="38" t="s">
        <v>10927</v>
      </c>
      <c r="B318" s="3" t="s">
        <v>10928</v>
      </c>
      <c r="C318" s="3">
        <v>12</v>
      </c>
      <c r="D318" s="2">
        <v>1</v>
      </c>
      <c r="E318" s="46">
        <v>38</v>
      </c>
      <c r="F318" s="17">
        <v>8.5500000000000007</v>
      </c>
      <c r="G318" s="4" t="s">
        <v>10535</v>
      </c>
      <c r="H318" s="17">
        <f t="shared" si="118"/>
        <v>17.150000000000002</v>
      </c>
      <c r="I318" s="17">
        <f t="shared" si="119"/>
        <v>15.75</v>
      </c>
      <c r="J318" s="18">
        <f t="shared" si="120"/>
        <v>15.450000000000001</v>
      </c>
    </row>
    <row r="319" spans="1:18">
      <c r="A319" s="38" t="s">
        <v>11052</v>
      </c>
      <c r="B319" s="3" t="s">
        <v>11053</v>
      </c>
      <c r="C319" s="3">
        <v>6</v>
      </c>
      <c r="D319" s="2">
        <v>0.7</v>
      </c>
      <c r="E319" s="46">
        <v>45</v>
      </c>
      <c r="F319" s="17">
        <v>51.25</v>
      </c>
      <c r="G319" s="4" t="s">
        <v>10535</v>
      </c>
      <c r="H319" s="17">
        <f t="shared" si="118"/>
        <v>68.400000000000006</v>
      </c>
      <c r="I319" s="17">
        <f t="shared" si="119"/>
        <v>62.800000000000004</v>
      </c>
      <c r="J319" s="18">
        <f t="shared" si="120"/>
        <v>61.7</v>
      </c>
    </row>
    <row r="320" spans="1:18">
      <c r="A320" s="38" t="s">
        <v>10985</v>
      </c>
      <c r="B320" s="3" t="s">
        <v>10986</v>
      </c>
      <c r="C320" s="3">
        <v>6</v>
      </c>
      <c r="D320" s="2">
        <v>1</v>
      </c>
      <c r="E320" s="46">
        <v>50</v>
      </c>
      <c r="F320" s="17">
        <v>52.5</v>
      </c>
      <c r="G320" s="4" t="s">
        <v>10549</v>
      </c>
      <c r="H320" s="17">
        <f t="shared" si="118"/>
        <v>72.3</v>
      </c>
      <c r="I320" s="17">
        <f t="shared" si="119"/>
        <v>66.350000000000009</v>
      </c>
      <c r="J320" s="18">
        <f t="shared" si="120"/>
        <v>65.2</v>
      </c>
    </row>
    <row r="321" spans="1:10">
      <c r="A321" s="38" t="s">
        <v>11054</v>
      </c>
      <c r="B321" s="3" t="s">
        <v>11055</v>
      </c>
      <c r="C321" s="3">
        <v>6</v>
      </c>
      <c r="D321" s="2">
        <v>0.7</v>
      </c>
      <c r="E321" s="46">
        <v>50</v>
      </c>
      <c r="F321" s="17">
        <v>29.5</v>
      </c>
      <c r="G321" s="4" t="s">
        <v>10538</v>
      </c>
      <c r="H321" s="17">
        <f t="shared" si="118"/>
        <v>42.35</v>
      </c>
      <c r="I321" s="17">
        <f t="shared" si="119"/>
        <v>38.85</v>
      </c>
      <c r="J321" s="18">
        <f t="shared" si="120"/>
        <v>38.15</v>
      </c>
    </row>
    <row r="322" spans="1:10">
      <c r="A322" s="38" t="s">
        <v>1775</v>
      </c>
      <c r="B322" s="3" t="s">
        <v>1776</v>
      </c>
      <c r="C322" s="3">
        <v>6</v>
      </c>
      <c r="D322" s="2">
        <v>0.7</v>
      </c>
      <c r="E322" s="46">
        <v>50</v>
      </c>
      <c r="F322" s="17">
        <v>44</v>
      </c>
      <c r="G322" s="4" t="s">
        <v>10536</v>
      </c>
      <c r="H322" s="17">
        <f t="shared" si="118"/>
        <v>60</v>
      </c>
      <c r="I322" s="17">
        <f t="shared" si="119"/>
        <v>55.1</v>
      </c>
      <c r="J322" s="18">
        <f t="shared" si="120"/>
        <v>54.1</v>
      </c>
    </row>
    <row r="323" spans="1:10">
      <c r="A323" s="38" t="s">
        <v>1784</v>
      </c>
      <c r="B323" s="3" t="s">
        <v>1785</v>
      </c>
      <c r="C323" s="3">
        <v>6</v>
      </c>
      <c r="D323" s="2">
        <v>0.7</v>
      </c>
      <c r="E323" s="46">
        <v>50</v>
      </c>
      <c r="F323" s="17">
        <v>42.5</v>
      </c>
      <c r="G323" s="4" t="s">
        <v>10536</v>
      </c>
      <c r="H323" s="17">
        <f t="shared" si="118"/>
        <v>58.2</v>
      </c>
      <c r="I323" s="17">
        <f t="shared" si="119"/>
        <v>53.400000000000006</v>
      </c>
      <c r="J323" s="18">
        <f t="shared" si="120"/>
        <v>52.45</v>
      </c>
    </row>
    <row r="324" spans="1:10">
      <c r="A324" s="38" t="s">
        <v>1787</v>
      </c>
      <c r="B324" s="3" t="s">
        <v>1788</v>
      </c>
      <c r="C324" s="3">
        <v>6</v>
      </c>
      <c r="D324" s="2">
        <v>0.7</v>
      </c>
      <c r="E324" s="46">
        <v>50</v>
      </c>
      <c r="F324" s="17">
        <v>31</v>
      </c>
      <c r="G324" s="4" t="s">
        <v>10536</v>
      </c>
      <c r="H324" s="17">
        <f t="shared" si="118"/>
        <v>44.150000000000006</v>
      </c>
      <c r="I324" s="17">
        <f t="shared" si="119"/>
        <v>40.550000000000004</v>
      </c>
      <c r="J324" s="18">
        <f t="shared" si="120"/>
        <v>39.800000000000004</v>
      </c>
    </row>
    <row r="325" spans="1:10">
      <c r="A325" s="38" t="s">
        <v>10720</v>
      </c>
      <c r="B325" s="3" t="s">
        <v>10721</v>
      </c>
      <c r="C325" s="3">
        <v>6</v>
      </c>
      <c r="D325" s="2">
        <v>0.7</v>
      </c>
      <c r="E325" s="46">
        <v>40</v>
      </c>
      <c r="F325" s="17">
        <v>17.649999999999999</v>
      </c>
      <c r="G325" s="4" t="s">
        <v>10537</v>
      </c>
      <c r="H325" s="17">
        <f t="shared" si="118"/>
        <v>27</v>
      </c>
      <c r="I325" s="17">
        <f t="shared" si="119"/>
        <v>24.8</v>
      </c>
      <c r="J325" s="18">
        <f t="shared" si="120"/>
        <v>24.35</v>
      </c>
    </row>
    <row r="326" spans="1:10">
      <c r="A326" s="38" t="s">
        <v>11056</v>
      </c>
      <c r="B326" s="3" t="s">
        <v>11057</v>
      </c>
      <c r="C326" s="3">
        <v>6</v>
      </c>
      <c r="D326" s="2">
        <v>0.7</v>
      </c>
      <c r="E326" s="46">
        <v>0</v>
      </c>
      <c r="F326" s="17">
        <v>16.95</v>
      </c>
      <c r="G326" s="4" t="s">
        <v>10537</v>
      </c>
      <c r="H326" s="17">
        <f t="shared" si="118"/>
        <v>22.6</v>
      </c>
      <c r="I326" s="17">
        <f t="shared" si="119"/>
        <v>20.75</v>
      </c>
      <c r="J326" s="18">
        <f t="shared" si="120"/>
        <v>20.350000000000001</v>
      </c>
    </row>
    <row r="327" spans="1:10">
      <c r="A327" s="38" t="s">
        <v>1790</v>
      </c>
      <c r="B327" s="3" t="s">
        <v>1791</v>
      </c>
      <c r="C327" s="3">
        <v>6</v>
      </c>
      <c r="D327" s="2">
        <v>0.7</v>
      </c>
      <c r="E327" s="46">
        <v>40</v>
      </c>
      <c r="F327" s="17">
        <v>15.95</v>
      </c>
      <c r="G327" s="4" t="s">
        <v>10537</v>
      </c>
      <c r="H327" s="17">
        <f t="shared" si="118"/>
        <v>24.900000000000002</v>
      </c>
      <c r="I327" s="17">
        <f t="shared" si="119"/>
        <v>22.85</v>
      </c>
      <c r="J327" s="18">
        <f t="shared" si="120"/>
        <v>22.450000000000003</v>
      </c>
    </row>
    <row r="328" spans="1:10">
      <c r="A328" s="38" t="s">
        <v>1796</v>
      </c>
      <c r="B328" s="3" t="s">
        <v>1797</v>
      </c>
      <c r="C328" s="3">
        <v>6</v>
      </c>
      <c r="D328" s="2">
        <v>0.7</v>
      </c>
      <c r="E328" s="46">
        <v>40</v>
      </c>
      <c r="F328" s="17">
        <v>15.95</v>
      </c>
      <c r="G328" s="4" t="s">
        <v>10537</v>
      </c>
      <c r="H328" s="17">
        <f t="shared" si="118"/>
        <v>24.900000000000002</v>
      </c>
      <c r="I328" s="17">
        <f t="shared" si="119"/>
        <v>22.85</v>
      </c>
      <c r="J328" s="18">
        <f t="shared" si="120"/>
        <v>22.450000000000003</v>
      </c>
    </row>
    <row r="329" spans="1:10">
      <c r="A329" s="38" t="s">
        <v>1802</v>
      </c>
      <c r="B329" s="3" t="s">
        <v>1803</v>
      </c>
      <c r="C329" s="3">
        <v>12</v>
      </c>
      <c r="D329" s="2">
        <v>1</v>
      </c>
      <c r="E329" s="46">
        <v>40</v>
      </c>
      <c r="F329" s="17">
        <v>31.5</v>
      </c>
      <c r="G329" s="4" t="s">
        <v>10554</v>
      </c>
      <c r="H329" s="17">
        <f t="shared" si="118"/>
        <v>45.400000000000006</v>
      </c>
      <c r="I329" s="17">
        <f t="shared" si="119"/>
        <v>41.7</v>
      </c>
      <c r="J329" s="18">
        <f t="shared" si="120"/>
        <v>40.950000000000003</v>
      </c>
    </row>
    <row r="330" spans="1:10">
      <c r="A330" s="38" t="s">
        <v>1808</v>
      </c>
      <c r="B330" s="3" t="s">
        <v>1809</v>
      </c>
      <c r="C330" s="3">
        <v>6</v>
      </c>
      <c r="D330" s="2">
        <v>0.7</v>
      </c>
      <c r="E330" s="46">
        <v>38</v>
      </c>
      <c r="F330" s="17">
        <v>4.3499999999999996</v>
      </c>
      <c r="G330" s="4" t="s">
        <v>10531</v>
      </c>
      <c r="H330" s="17">
        <f t="shared" si="118"/>
        <v>10.600000000000001</v>
      </c>
      <c r="I330" s="17">
        <f t="shared" si="119"/>
        <v>9.7000000000000011</v>
      </c>
      <c r="J330" s="18">
        <f t="shared" si="120"/>
        <v>9.5500000000000007</v>
      </c>
    </row>
    <row r="331" spans="1:10">
      <c r="A331" s="38" t="s">
        <v>1811</v>
      </c>
      <c r="B331" s="3" t="s">
        <v>1812</v>
      </c>
      <c r="C331" s="3">
        <v>6</v>
      </c>
      <c r="D331" s="2">
        <v>0.7</v>
      </c>
      <c r="E331" s="46">
        <v>38</v>
      </c>
      <c r="F331" s="17">
        <v>4.3499999999999996</v>
      </c>
      <c r="G331" s="4" t="s">
        <v>10531</v>
      </c>
      <c r="H331" s="17">
        <f t="shared" si="118"/>
        <v>10.600000000000001</v>
      </c>
      <c r="I331" s="17">
        <f t="shared" si="119"/>
        <v>9.7000000000000011</v>
      </c>
      <c r="J331" s="18">
        <f t="shared" si="120"/>
        <v>9.5500000000000007</v>
      </c>
    </row>
    <row r="332" spans="1:10">
      <c r="A332" s="38" t="s">
        <v>1814</v>
      </c>
      <c r="B332" s="3" t="s">
        <v>1815</v>
      </c>
      <c r="C332" s="3">
        <v>6</v>
      </c>
      <c r="D332" s="2">
        <v>0.7</v>
      </c>
      <c r="E332" s="46">
        <v>40</v>
      </c>
      <c r="F332" s="17">
        <v>11.1</v>
      </c>
      <c r="G332" s="4" t="s">
        <v>10549</v>
      </c>
      <c r="H332" s="17">
        <f t="shared" ref="H332:H395" si="137">IF(B332="","",CEILING((F332+(10.3552*D332*E332)/100+1.5+0.05)*1.22,0.05))</f>
        <v>19</v>
      </c>
      <c r="I332" s="17">
        <f t="shared" ref="I332:I395" si="138">IF(B332="","",CEILING((F332+(10.3552*D332*E332)/100+1.5+0.05)*1.12,0.05))</f>
        <v>17.45</v>
      </c>
      <c r="J332" s="18">
        <f t="shared" ref="J332:J395" si="139">IF(B332="","",CEILING((F332+(10.3552*D332*E332)/100+1.5+0.05)*1.1,0.05))</f>
        <v>17.150000000000002</v>
      </c>
    </row>
    <row r="333" spans="1:10">
      <c r="A333" s="38" t="s">
        <v>1825</v>
      </c>
      <c r="B333" s="3" t="s">
        <v>1823</v>
      </c>
      <c r="C333" s="3">
        <v>6</v>
      </c>
      <c r="D333" s="2">
        <v>1</v>
      </c>
      <c r="E333" s="46">
        <v>40</v>
      </c>
      <c r="F333" s="17">
        <v>10.25</v>
      </c>
      <c r="G333" s="4" t="s">
        <v>10537</v>
      </c>
      <c r="H333" s="17">
        <f t="shared" si="137"/>
        <v>19.450000000000003</v>
      </c>
      <c r="I333" s="17">
        <f t="shared" si="138"/>
        <v>17.900000000000002</v>
      </c>
      <c r="J333" s="18">
        <f t="shared" si="139"/>
        <v>17.55</v>
      </c>
    </row>
    <row r="334" spans="1:10">
      <c r="A334" s="38" t="s">
        <v>1827</v>
      </c>
      <c r="B334" s="3" t="s">
        <v>1828</v>
      </c>
      <c r="C334" s="3">
        <v>6</v>
      </c>
      <c r="D334" s="2">
        <v>0.7</v>
      </c>
      <c r="E334" s="46">
        <v>45.6</v>
      </c>
      <c r="F334" s="17">
        <v>20.45</v>
      </c>
      <c r="G334" s="4" t="s">
        <v>10549</v>
      </c>
      <c r="H334" s="17">
        <f t="shared" si="137"/>
        <v>30.900000000000002</v>
      </c>
      <c r="I334" s="17">
        <f t="shared" si="138"/>
        <v>28.35</v>
      </c>
      <c r="J334" s="18">
        <f t="shared" si="139"/>
        <v>27.85</v>
      </c>
    </row>
    <row r="335" spans="1:10">
      <c r="A335" s="38" t="s">
        <v>11058</v>
      </c>
      <c r="B335" s="3" t="s">
        <v>11059</v>
      </c>
      <c r="C335" s="3">
        <v>6</v>
      </c>
      <c r="D335" s="2">
        <v>0.7</v>
      </c>
      <c r="E335" s="46">
        <v>45.6</v>
      </c>
      <c r="F335" s="17">
        <v>21.5</v>
      </c>
      <c r="G335" s="4" t="s">
        <v>10538</v>
      </c>
      <c r="H335" s="17">
        <f t="shared" si="137"/>
        <v>32.200000000000003</v>
      </c>
      <c r="I335" s="17">
        <f t="shared" si="138"/>
        <v>29.55</v>
      </c>
      <c r="J335" s="18">
        <f t="shared" si="139"/>
        <v>29</v>
      </c>
    </row>
    <row r="336" spans="1:10">
      <c r="A336" s="38" t="s">
        <v>1833</v>
      </c>
      <c r="B336" s="3" t="s">
        <v>1830</v>
      </c>
      <c r="C336" s="3">
        <v>12</v>
      </c>
      <c r="D336" s="2">
        <v>1</v>
      </c>
      <c r="E336" s="46">
        <v>45</v>
      </c>
      <c r="F336" s="17">
        <v>16.5</v>
      </c>
      <c r="G336" s="4" t="s">
        <v>10549</v>
      </c>
      <c r="H336" s="17">
        <f t="shared" si="137"/>
        <v>27.75</v>
      </c>
      <c r="I336" s="17">
        <f t="shared" si="138"/>
        <v>25.450000000000003</v>
      </c>
      <c r="J336" s="18">
        <f t="shared" si="139"/>
        <v>25</v>
      </c>
    </row>
    <row r="337" spans="1:10">
      <c r="A337" s="38" t="s">
        <v>1835</v>
      </c>
      <c r="B337" s="3" t="s">
        <v>1836</v>
      </c>
      <c r="C337" s="3">
        <v>6</v>
      </c>
      <c r="D337" s="2">
        <v>0.7</v>
      </c>
      <c r="E337" s="46">
        <v>45</v>
      </c>
      <c r="F337" s="17">
        <v>16.75</v>
      </c>
      <c r="G337" s="4" t="s">
        <v>10549</v>
      </c>
      <c r="H337" s="17">
        <f t="shared" si="137"/>
        <v>26.35</v>
      </c>
      <c r="I337" s="17">
        <f t="shared" si="138"/>
        <v>24.150000000000002</v>
      </c>
      <c r="J337" s="18">
        <f t="shared" si="139"/>
        <v>23.75</v>
      </c>
    </row>
    <row r="338" spans="1:10">
      <c r="A338" s="38" t="s">
        <v>1853</v>
      </c>
      <c r="B338" s="3" t="s">
        <v>1854</v>
      </c>
      <c r="C338" s="3">
        <v>6</v>
      </c>
      <c r="D338" s="2">
        <v>0.7</v>
      </c>
      <c r="E338" s="46">
        <v>46.3</v>
      </c>
      <c r="F338" s="17">
        <v>33.5</v>
      </c>
      <c r="G338" s="4" t="s">
        <v>10536</v>
      </c>
      <c r="H338" s="17">
        <f t="shared" si="137"/>
        <v>46.900000000000006</v>
      </c>
      <c r="I338" s="17">
        <f t="shared" si="138"/>
        <v>43.050000000000004</v>
      </c>
      <c r="J338" s="18">
        <f t="shared" si="139"/>
        <v>42.25</v>
      </c>
    </row>
    <row r="339" spans="1:10">
      <c r="A339" s="38" t="s">
        <v>1856</v>
      </c>
      <c r="B339" s="3" t="s">
        <v>1857</v>
      </c>
      <c r="C339" s="3">
        <v>6</v>
      </c>
      <c r="D339" s="2">
        <v>1</v>
      </c>
      <c r="E339" s="46">
        <v>50</v>
      </c>
      <c r="F339" s="17">
        <v>34.5</v>
      </c>
      <c r="G339" s="4" t="s">
        <v>10536</v>
      </c>
      <c r="H339" s="17">
        <f t="shared" si="137"/>
        <v>50.300000000000004</v>
      </c>
      <c r="I339" s="17">
        <f t="shared" si="138"/>
        <v>46.2</v>
      </c>
      <c r="J339" s="18">
        <f t="shared" si="139"/>
        <v>45.400000000000006</v>
      </c>
    </row>
    <row r="340" spans="1:10">
      <c r="A340" s="38" t="s">
        <v>1862</v>
      </c>
      <c r="B340" s="3" t="s">
        <v>1863</v>
      </c>
      <c r="C340" s="3">
        <v>6</v>
      </c>
      <c r="D340" s="2">
        <v>0.7</v>
      </c>
      <c r="E340" s="46">
        <v>46.3</v>
      </c>
      <c r="F340" s="17">
        <v>21.5</v>
      </c>
      <c r="G340" s="4" t="s">
        <v>10536</v>
      </c>
      <c r="H340" s="17">
        <f t="shared" si="137"/>
        <v>32.25</v>
      </c>
      <c r="I340" s="17">
        <f t="shared" si="138"/>
        <v>29.6</v>
      </c>
      <c r="J340" s="18">
        <f t="shared" si="139"/>
        <v>29.05</v>
      </c>
    </row>
    <row r="341" spans="1:10">
      <c r="A341" s="38" t="s">
        <v>1865</v>
      </c>
      <c r="B341" s="3" t="s">
        <v>1866</v>
      </c>
      <c r="C341" s="3">
        <v>6</v>
      </c>
      <c r="D341" s="2">
        <v>0.7</v>
      </c>
      <c r="E341" s="46">
        <v>46.3</v>
      </c>
      <c r="F341" s="17">
        <v>29.25</v>
      </c>
      <c r="G341" s="4" t="s">
        <v>10536</v>
      </c>
      <c r="H341" s="17">
        <f t="shared" si="137"/>
        <v>41.7</v>
      </c>
      <c r="I341" s="17">
        <f t="shared" si="138"/>
        <v>38.300000000000004</v>
      </c>
      <c r="J341" s="18">
        <f t="shared" si="139"/>
        <v>37.6</v>
      </c>
    </row>
    <row r="342" spans="1:10">
      <c r="A342" s="38" t="s">
        <v>10987</v>
      </c>
      <c r="B342" s="3" t="s">
        <v>10988</v>
      </c>
      <c r="C342" s="3">
        <v>6</v>
      </c>
      <c r="D342" s="2">
        <v>1</v>
      </c>
      <c r="E342" s="46">
        <v>46</v>
      </c>
      <c r="F342" s="17">
        <v>22</v>
      </c>
      <c r="G342" s="4" t="s">
        <v>10536</v>
      </c>
      <c r="H342" s="17">
        <f t="shared" si="137"/>
        <v>34.550000000000004</v>
      </c>
      <c r="I342" s="17">
        <f t="shared" si="138"/>
        <v>31.75</v>
      </c>
      <c r="J342" s="18">
        <f t="shared" si="139"/>
        <v>31.150000000000002</v>
      </c>
    </row>
    <row r="343" spans="1:10">
      <c r="A343" s="38" t="s">
        <v>10691</v>
      </c>
      <c r="B343" s="3" t="s">
        <v>10692</v>
      </c>
      <c r="C343" s="3">
        <v>6</v>
      </c>
      <c r="D343" s="2">
        <v>0.7</v>
      </c>
      <c r="E343" s="46">
        <v>40</v>
      </c>
      <c r="F343" s="17">
        <v>49.95</v>
      </c>
      <c r="G343" s="4" t="s">
        <v>10536</v>
      </c>
      <c r="H343" s="17">
        <f t="shared" si="137"/>
        <v>66.400000000000006</v>
      </c>
      <c r="I343" s="17">
        <f t="shared" si="138"/>
        <v>60.95</v>
      </c>
      <c r="J343" s="18">
        <f t="shared" si="139"/>
        <v>59.85</v>
      </c>
    </row>
    <row r="344" spans="1:10">
      <c r="A344" s="38" t="s">
        <v>1874</v>
      </c>
      <c r="B344" s="3" t="s">
        <v>1875</v>
      </c>
      <c r="C344" s="3">
        <v>6</v>
      </c>
      <c r="D344" s="2">
        <v>0.7</v>
      </c>
      <c r="E344" s="46">
        <v>40</v>
      </c>
      <c r="F344" s="17">
        <v>118.5</v>
      </c>
      <c r="G344" s="4" t="s">
        <v>10536</v>
      </c>
      <c r="H344" s="17">
        <f t="shared" si="137"/>
        <v>150</v>
      </c>
      <c r="I344" s="17">
        <f t="shared" si="138"/>
        <v>137.75</v>
      </c>
      <c r="J344" s="18">
        <f t="shared" si="139"/>
        <v>135.25</v>
      </c>
    </row>
    <row r="345" spans="1:10">
      <c r="A345" s="38" t="s">
        <v>10901</v>
      </c>
      <c r="B345" s="3" t="s">
        <v>10902</v>
      </c>
      <c r="C345" s="3">
        <v>3</v>
      </c>
      <c r="D345" s="2">
        <v>0.7</v>
      </c>
      <c r="E345" s="46">
        <v>46</v>
      </c>
      <c r="F345" s="17">
        <v>595</v>
      </c>
      <c r="G345" s="4" t="s">
        <v>10536</v>
      </c>
      <c r="H345" s="17">
        <f t="shared" si="137"/>
        <v>731.90000000000009</v>
      </c>
      <c r="I345" s="17">
        <f t="shared" si="138"/>
        <v>671.90000000000009</v>
      </c>
      <c r="J345" s="18">
        <f t="shared" si="139"/>
        <v>659.90000000000009</v>
      </c>
    </row>
    <row r="346" spans="1:10">
      <c r="A346" s="38" t="s">
        <v>1877</v>
      </c>
      <c r="B346" s="3" t="s">
        <v>1878</v>
      </c>
      <c r="C346" s="3">
        <v>6</v>
      </c>
      <c r="D346" s="2">
        <v>0.7</v>
      </c>
      <c r="E346" s="46">
        <v>40</v>
      </c>
      <c r="F346" s="17">
        <v>9.25</v>
      </c>
      <c r="G346" s="4" t="s">
        <v>10536</v>
      </c>
      <c r="H346" s="17">
        <f t="shared" si="137"/>
        <v>16.75</v>
      </c>
      <c r="I346" s="17">
        <f t="shared" si="138"/>
        <v>15.350000000000001</v>
      </c>
      <c r="J346" s="18">
        <f t="shared" si="139"/>
        <v>15.100000000000001</v>
      </c>
    </row>
    <row r="347" spans="1:10">
      <c r="A347" s="38" t="s">
        <v>1880</v>
      </c>
      <c r="B347" s="3" t="s">
        <v>1881</v>
      </c>
      <c r="C347" s="3">
        <v>6</v>
      </c>
      <c r="D347" s="2">
        <v>0.7</v>
      </c>
      <c r="E347" s="46">
        <v>40</v>
      </c>
      <c r="F347" s="17">
        <v>10</v>
      </c>
      <c r="G347" s="4" t="s">
        <v>10536</v>
      </c>
      <c r="H347" s="17">
        <f t="shared" si="137"/>
        <v>17.650000000000002</v>
      </c>
      <c r="I347" s="17">
        <f t="shared" si="138"/>
        <v>16.2</v>
      </c>
      <c r="J347" s="18">
        <f t="shared" si="139"/>
        <v>15.9</v>
      </c>
    </row>
    <row r="348" spans="1:10">
      <c r="A348" s="38" t="s">
        <v>1885</v>
      </c>
      <c r="B348" s="3" t="s">
        <v>1886</v>
      </c>
      <c r="C348" s="3">
        <v>6</v>
      </c>
      <c r="D348" s="2">
        <v>1</v>
      </c>
      <c r="E348" s="46">
        <v>40</v>
      </c>
      <c r="F348" s="17">
        <v>15.25</v>
      </c>
      <c r="G348" s="4" t="s">
        <v>10541</v>
      </c>
      <c r="H348" s="17">
        <f t="shared" si="137"/>
        <v>25.55</v>
      </c>
      <c r="I348" s="17">
        <f t="shared" si="138"/>
        <v>23.5</v>
      </c>
      <c r="J348" s="18">
        <f t="shared" si="139"/>
        <v>23.05</v>
      </c>
    </row>
    <row r="349" spans="1:10">
      <c r="A349" s="38" t="s">
        <v>1888</v>
      </c>
      <c r="B349" s="3" t="s">
        <v>1889</v>
      </c>
      <c r="C349" s="3">
        <v>6</v>
      </c>
      <c r="D349" s="2">
        <v>0.7</v>
      </c>
      <c r="E349" s="46">
        <v>40</v>
      </c>
      <c r="F349" s="17">
        <v>13.3</v>
      </c>
      <c r="G349" s="4" t="s">
        <v>10541</v>
      </c>
      <c r="H349" s="17">
        <f t="shared" si="137"/>
        <v>21.700000000000003</v>
      </c>
      <c r="I349" s="17">
        <f t="shared" si="138"/>
        <v>19.900000000000002</v>
      </c>
      <c r="J349" s="18">
        <f t="shared" si="139"/>
        <v>19.55</v>
      </c>
    </row>
    <row r="350" spans="1:10">
      <c r="A350" s="38" t="s">
        <v>1891</v>
      </c>
      <c r="B350" s="3" t="s">
        <v>1892</v>
      </c>
      <c r="C350" s="3">
        <v>6</v>
      </c>
      <c r="D350" s="2">
        <v>0.7</v>
      </c>
      <c r="E350" s="46">
        <v>54.2</v>
      </c>
      <c r="F350" s="17">
        <v>70</v>
      </c>
      <c r="G350" s="4" t="s">
        <v>10536</v>
      </c>
      <c r="H350" s="17">
        <f t="shared" si="137"/>
        <v>92.100000000000009</v>
      </c>
      <c r="I350" s="17">
        <f t="shared" si="138"/>
        <v>84.550000000000011</v>
      </c>
      <c r="J350" s="18">
        <f t="shared" si="139"/>
        <v>83.050000000000011</v>
      </c>
    </row>
    <row r="351" spans="1:10">
      <c r="A351" s="38" t="s">
        <v>11060</v>
      </c>
      <c r="B351" s="3" t="s">
        <v>11061</v>
      </c>
      <c r="C351" s="3">
        <v>6</v>
      </c>
      <c r="D351" s="2">
        <v>0.7</v>
      </c>
      <c r="E351" s="46">
        <v>47</v>
      </c>
      <c r="F351" s="17">
        <v>58.5</v>
      </c>
      <c r="G351" s="4" t="s">
        <v>10536</v>
      </c>
      <c r="H351" s="17">
        <f t="shared" si="137"/>
        <v>77.45</v>
      </c>
      <c r="I351" s="17">
        <f t="shared" si="138"/>
        <v>71.100000000000009</v>
      </c>
      <c r="J351" s="18">
        <f t="shared" si="139"/>
        <v>69.850000000000009</v>
      </c>
    </row>
    <row r="352" spans="1:10">
      <c r="A352" s="38" t="s">
        <v>11062</v>
      </c>
      <c r="B352" s="3" t="s">
        <v>11063</v>
      </c>
      <c r="C352" s="3">
        <v>6</v>
      </c>
      <c r="D352" s="2">
        <v>0.7</v>
      </c>
      <c r="E352" s="46">
        <v>55.1</v>
      </c>
      <c r="F352" s="17">
        <v>53.5</v>
      </c>
      <c r="G352" s="4" t="s">
        <v>10536</v>
      </c>
      <c r="H352" s="17">
        <f t="shared" si="137"/>
        <v>72.05</v>
      </c>
      <c r="I352" s="17">
        <f t="shared" si="138"/>
        <v>66.150000000000006</v>
      </c>
      <c r="J352" s="18">
        <f t="shared" si="139"/>
        <v>64.95</v>
      </c>
    </row>
    <row r="353" spans="1:10">
      <c r="A353" s="38" t="s">
        <v>10822</v>
      </c>
      <c r="B353" s="3" t="s">
        <v>1895</v>
      </c>
      <c r="C353" s="3">
        <v>6</v>
      </c>
      <c r="D353" s="2">
        <v>1</v>
      </c>
      <c r="E353" s="46">
        <v>40</v>
      </c>
      <c r="F353" s="17">
        <v>8.75</v>
      </c>
      <c r="G353" s="4" t="s">
        <v>10541</v>
      </c>
      <c r="H353" s="17">
        <f t="shared" si="137"/>
        <v>17.650000000000002</v>
      </c>
      <c r="I353" s="17">
        <f t="shared" si="138"/>
        <v>16.2</v>
      </c>
      <c r="J353" s="18">
        <f t="shared" si="139"/>
        <v>15.9</v>
      </c>
    </row>
    <row r="354" spans="1:10">
      <c r="A354" s="38" t="s">
        <v>1901</v>
      </c>
      <c r="B354" s="3" t="s">
        <v>1902</v>
      </c>
      <c r="C354" s="3">
        <v>6</v>
      </c>
      <c r="D354" s="2">
        <v>0.7</v>
      </c>
      <c r="E354" s="46">
        <v>40</v>
      </c>
      <c r="F354" s="17">
        <v>7.5</v>
      </c>
      <c r="G354" s="4" t="s">
        <v>10536</v>
      </c>
      <c r="H354" s="17">
        <f t="shared" si="137"/>
        <v>14.600000000000001</v>
      </c>
      <c r="I354" s="17">
        <f t="shared" si="138"/>
        <v>13.4</v>
      </c>
      <c r="J354" s="18">
        <f t="shared" si="139"/>
        <v>13.15</v>
      </c>
    </row>
    <row r="355" spans="1:10">
      <c r="A355" s="38" t="s">
        <v>1904</v>
      </c>
      <c r="B355" s="3" t="s">
        <v>1905</v>
      </c>
      <c r="C355" s="3">
        <v>6</v>
      </c>
      <c r="D355" s="2">
        <v>1</v>
      </c>
      <c r="E355" s="46">
        <v>40</v>
      </c>
      <c r="F355" s="17">
        <v>19.95</v>
      </c>
      <c r="G355" s="4" t="s">
        <v>10536</v>
      </c>
      <c r="H355" s="17">
        <f t="shared" si="137"/>
        <v>31.3</v>
      </c>
      <c r="I355" s="17">
        <f t="shared" si="138"/>
        <v>28.75</v>
      </c>
      <c r="J355" s="18">
        <f t="shared" si="139"/>
        <v>28.25</v>
      </c>
    </row>
    <row r="356" spans="1:10">
      <c r="A356" s="38" t="s">
        <v>1916</v>
      </c>
      <c r="B356" s="3" t="s">
        <v>1914</v>
      </c>
      <c r="C356" s="3">
        <v>6</v>
      </c>
      <c r="D356" s="2">
        <v>0.7</v>
      </c>
      <c r="E356" s="46">
        <v>40</v>
      </c>
      <c r="F356" s="17">
        <v>10.9</v>
      </c>
      <c r="G356" s="4" t="s">
        <v>10556</v>
      </c>
      <c r="H356" s="17">
        <f t="shared" si="137"/>
        <v>18.75</v>
      </c>
      <c r="I356" s="17">
        <f t="shared" si="138"/>
        <v>17.2</v>
      </c>
      <c r="J356" s="18">
        <f t="shared" si="139"/>
        <v>16.900000000000002</v>
      </c>
    </row>
    <row r="357" spans="1:10">
      <c r="A357" s="38" t="s">
        <v>1921</v>
      </c>
      <c r="B357" s="3" t="s">
        <v>1922</v>
      </c>
      <c r="C357" s="3">
        <v>6</v>
      </c>
      <c r="D357" s="2">
        <v>0.5</v>
      </c>
      <c r="E357" s="46">
        <v>40</v>
      </c>
      <c r="F357" s="17">
        <v>14.5</v>
      </c>
      <c r="G357" s="4" t="s">
        <v>10531</v>
      </c>
      <c r="H357" s="17">
        <f t="shared" si="137"/>
        <v>22.150000000000002</v>
      </c>
      <c r="I357" s="17">
        <f t="shared" si="138"/>
        <v>20.3</v>
      </c>
      <c r="J357" s="18">
        <f t="shared" si="139"/>
        <v>19.950000000000003</v>
      </c>
    </row>
    <row r="358" spans="1:10">
      <c r="A358" s="38" t="s">
        <v>1924</v>
      </c>
      <c r="B358" s="3" t="s">
        <v>1925</v>
      </c>
      <c r="C358" s="3">
        <v>6</v>
      </c>
      <c r="D358" s="2">
        <v>0.5</v>
      </c>
      <c r="E358" s="46">
        <v>40</v>
      </c>
      <c r="F358" s="17">
        <v>9.85</v>
      </c>
      <c r="G358" s="4" t="s">
        <v>10531</v>
      </c>
      <c r="H358" s="17">
        <f t="shared" si="137"/>
        <v>16.45</v>
      </c>
      <c r="I358" s="17">
        <f t="shared" si="138"/>
        <v>15.100000000000001</v>
      </c>
      <c r="J358" s="18">
        <f t="shared" si="139"/>
        <v>14.850000000000001</v>
      </c>
    </row>
    <row r="359" spans="1:10">
      <c r="A359" s="38" t="s">
        <v>1953</v>
      </c>
      <c r="B359" s="3" t="s">
        <v>1954</v>
      </c>
      <c r="C359" s="3">
        <v>6</v>
      </c>
      <c r="D359" s="2">
        <v>1</v>
      </c>
      <c r="E359" s="46">
        <v>37.5</v>
      </c>
      <c r="F359" s="17">
        <v>2.2000000000000002</v>
      </c>
      <c r="G359" s="4" t="s">
        <v>10535</v>
      </c>
      <c r="H359" s="17">
        <f t="shared" si="137"/>
        <v>9.35</v>
      </c>
      <c r="I359" s="17">
        <f t="shared" si="138"/>
        <v>8.5500000000000007</v>
      </c>
      <c r="J359" s="18">
        <f t="shared" si="139"/>
        <v>8.4</v>
      </c>
    </row>
    <row r="360" spans="1:10">
      <c r="A360" s="38" t="s">
        <v>1960</v>
      </c>
      <c r="B360" s="3" t="s">
        <v>1957</v>
      </c>
      <c r="C360" s="3">
        <v>6</v>
      </c>
      <c r="D360" s="2">
        <v>1</v>
      </c>
      <c r="E360" s="46">
        <v>40</v>
      </c>
      <c r="F360" s="17">
        <v>5.85</v>
      </c>
      <c r="G360" s="4" t="s">
        <v>10540</v>
      </c>
      <c r="H360" s="17">
        <f t="shared" si="137"/>
        <v>14.100000000000001</v>
      </c>
      <c r="I360" s="17">
        <f t="shared" si="138"/>
        <v>12.950000000000001</v>
      </c>
      <c r="J360" s="18">
        <f t="shared" si="139"/>
        <v>12.700000000000001</v>
      </c>
    </row>
    <row r="361" spans="1:10">
      <c r="A361" s="38" t="s">
        <v>11192</v>
      </c>
      <c r="B361" s="3" t="s">
        <v>11193</v>
      </c>
      <c r="C361" s="3">
        <v>6</v>
      </c>
      <c r="D361" s="2">
        <v>0.7</v>
      </c>
      <c r="E361" s="46">
        <v>46</v>
      </c>
      <c r="F361" s="17">
        <v>32.5</v>
      </c>
      <c r="G361" s="4" t="s">
        <v>10554</v>
      </c>
      <c r="H361" s="17">
        <f t="shared" si="137"/>
        <v>45.650000000000006</v>
      </c>
      <c r="I361" s="17">
        <f t="shared" si="138"/>
        <v>41.900000000000006</v>
      </c>
      <c r="J361" s="18">
        <f t="shared" si="139"/>
        <v>41.150000000000006</v>
      </c>
    </row>
    <row r="362" spans="1:10">
      <c r="A362" s="38" t="s">
        <v>11194</v>
      </c>
      <c r="B362" s="3" t="s">
        <v>11195</v>
      </c>
      <c r="C362" s="3">
        <v>6</v>
      </c>
      <c r="D362" s="2">
        <v>0.7</v>
      </c>
      <c r="E362" s="46">
        <v>46</v>
      </c>
      <c r="F362" s="17">
        <v>24.5</v>
      </c>
      <c r="G362" s="4" t="s">
        <v>10554</v>
      </c>
      <c r="H362" s="17">
        <f t="shared" si="137"/>
        <v>35.85</v>
      </c>
      <c r="I362" s="17">
        <f t="shared" si="138"/>
        <v>32.950000000000003</v>
      </c>
      <c r="J362" s="18">
        <f t="shared" si="139"/>
        <v>32.35</v>
      </c>
    </row>
    <row r="363" spans="1:10">
      <c r="A363" s="38" t="s">
        <v>1977</v>
      </c>
      <c r="B363" s="3" t="s">
        <v>1978</v>
      </c>
      <c r="C363" s="3">
        <v>6</v>
      </c>
      <c r="D363" s="2">
        <v>0.7</v>
      </c>
      <c r="E363" s="46">
        <v>38</v>
      </c>
      <c r="F363" s="17">
        <v>4.25</v>
      </c>
      <c r="G363" s="4" t="s">
        <v>10535</v>
      </c>
      <c r="H363" s="17">
        <f t="shared" si="137"/>
        <v>10.450000000000001</v>
      </c>
      <c r="I363" s="17">
        <f t="shared" si="138"/>
        <v>9.6000000000000014</v>
      </c>
      <c r="J363" s="18">
        <f t="shared" si="139"/>
        <v>9.4500000000000011</v>
      </c>
    </row>
    <row r="364" spans="1:10">
      <c r="A364" s="38" t="s">
        <v>1980</v>
      </c>
      <c r="B364" s="3" t="s">
        <v>1981</v>
      </c>
      <c r="C364" s="3">
        <v>6</v>
      </c>
      <c r="D364" s="2">
        <v>0.7</v>
      </c>
      <c r="E364" s="46">
        <v>37.5</v>
      </c>
      <c r="F364" s="17">
        <v>3.25</v>
      </c>
      <c r="G364" s="4" t="s">
        <v>10551</v>
      </c>
      <c r="H364" s="17">
        <f t="shared" si="137"/>
        <v>9.2000000000000011</v>
      </c>
      <c r="I364" s="17">
        <f t="shared" si="138"/>
        <v>8.4500000000000011</v>
      </c>
      <c r="J364" s="18">
        <f t="shared" si="139"/>
        <v>8.3000000000000007</v>
      </c>
    </row>
    <row r="365" spans="1:10">
      <c r="A365" s="38" t="s">
        <v>1989</v>
      </c>
      <c r="B365" s="3" t="s">
        <v>1990</v>
      </c>
      <c r="C365" s="3">
        <v>6</v>
      </c>
      <c r="D365" s="2">
        <v>0.7</v>
      </c>
      <c r="E365" s="46">
        <v>40</v>
      </c>
      <c r="F365" s="17">
        <v>7.85</v>
      </c>
      <c r="G365" s="4" t="s">
        <v>10531</v>
      </c>
      <c r="H365" s="17">
        <f t="shared" si="137"/>
        <v>15.05</v>
      </c>
      <c r="I365" s="17">
        <f t="shared" si="138"/>
        <v>13.8</v>
      </c>
      <c r="J365" s="18">
        <f t="shared" si="139"/>
        <v>13.55</v>
      </c>
    </row>
    <row r="366" spans="1:10">
      <c r="A366" s="38" t="s">
        <v>1992</v>
      </c>
      <c r="B366" s="3" t="s">
        <v>1993</v>
      </c>
      <c r="C366" s="3">
        <v>6</v>
      </c>
      <c r="D366" s="2">
        <v>0.7</v>
      </c>
      <c r="E366" s="46">
        <v>35</v>
      </c>
      <c r="F366" s="17">
        <v>6.65</v>
      </c>
      <c r="G366" s="4" t="s">
        <v>10531</v>
      </c>
      <c r="H366" s="17">
        <f t="shared" si="137"/>
        <v>13.100000000000001</v>
      </c>
      <c r="I366" s="17">
        <f t="shared" si="138"/>
        <v>12.05</v>
      </c>
      <c r="J366" s="18">
        <f t="shared" si="139"/>
        <v>11.850000000000001</v>
      </c>
    </row>
    <row r="367" spans="1:10">
      <c r="A367" s="38" t="s">
        <v>2005</v>
      </c>
      <c r="B367" s="3" t="s">
        <v>2006</v>
      </c>
      <c r="C367" s="3">
        <v>6</v>
      </c>
      <c r="D367" s="2">
        <v>0.7</v>
      </c>
      <c r="E367" s="46">
        <v>40</v>
      </c>
      <c r="F367" s="17">
        <v>21.5</v>
      </c>
      <c r="G367" s="4" t="s">
        <v>10548</v>
      </c>
      <c r="H367" s="17">
        <f t="shared" si="137"/>
        <v>31.700000000000003</v>
      </c>
      <c r="I367" s="17">
        <f t="shared" si="138"/>
        <v>29.1</v>
      </c>
      <c r="J367" s="18">
        <f t="shared" si="139"/>
        <v>28.55</v>
      </c>
    </row>
    <row r="368" spans="1:10">
      <c r="A368" s="38" t="s">
        <v>2014</v>
      </c>
      <c r="B368" s="3" t="s">
        <v>2015</v>
      </c>
      <c r="C368" s="3">
        <v>6</v>
      </c>
      <c r="D368" s="2">
        <v>0.7</v>
      </c>
      <c r="E368" s="46">
        <v>40</v>
      </c>
      <c r="F368" s="17">
        <v>85</v>
      </c>
      <c r="G368" s="4" t="s">
        <v>10548</v>
      </c>
      <c r="H368" s="17">
        <f t="shared" si="137"/>
        <v>109.15</v>
      </c>
      <c r="I368" s="17">
        <f t="shared" si="138"/>
        <v>100.2</v>
      </c>
      <c r="J368" s="18">
        <f t="shared" si="139"/>
        <v>98.4</v>
      </c>
    </row>
    <row r="369" spans="1:10">
      <c r="A369" s="38" t="s">
        <v>2020</v>
      </c>
      <c r="B369" s="3" t="s">
        <v>2018</v>
      </c>
      <c r="C369" s="3">
        <v>12</v>
      </c>
      <c r="D369" s="2">
        <v>1</v>
      </c>
      <c r="E369" s="46">
        <v>40</v>
      </c>
      <c r="F369" s="17">
        <v>7</v>
      </c>
      <c r="G369" s="4" t="s">
        <v>10541</v>
      </c>
      <c r="H369" s="17">
        <f t="shared" si="137"/>
        <v>15.5</v>
      </c>
      <c r="I369" s="17">
        <f t="shared" si="138"/>
        <v>14.25</v>
      </c>
      <c r="J369" s="18">
        <f t="shared" si="139"/>
        <v>14</v>
      </c>
    </row>
    <row r="370" spans="1:10">
      <c r="A370" s="38" t="s">
        <v>2022</v>
      </c>
      <c r="B370" s="3" t="s">
        <v>2023</v>
      </c>
      <c r="C370" s="3">
        <v>6</v>
      </c>
      <c r="D370" s="2">
        <v>0.7</v>
      </c>
      <c r="E370" s="46">
        <v>40</v>
      </c>
      <c r="F370" s="17">
        <v>12.5</v>
      </c>
      <c r="G370" s="4" t="s">
        <v>10541</v>
      </c>
      <c r="H370" s="17">
        <f t="shared" si="137"/>
        <v>20.700000000000003</v>
      </c>
      <c r="I370" s="17">
        <f t="shared" si="138"/>
        <v>19</v>
      </c>
      <c r="J370" s="18">
        <f t="shared" si="139"/>
        <v>18.650000000000002</v>
      </c>
    </row>
    <row r="371" spans="1:10">
      <c r="A371" s="38" t="s">
        <v>2026</v>
      </c>
      <c r="B371" s="3" t="s">
        <v>2027</v>
      </c>
      <c r="C371" s="3">
        <v>6</v>
      </c>
      <c r="D371" s="2">
        <v>0.7</v>
      </c>
      <c r="E371" s="46">
        <v>40</v>
      </c>
      <c r="F371" s="17">
        <v>18.5</v>
      </c>
      <c r="G371" s="4" t="s">
        <v>10535</v>
      </c>
      <c r="H371" s="17">
        <f t="shared" si="137"/>
        <v>28</v>
      </c>
      <c r="I371" s="17">
        <f t="shared" si="138"/>
        <v>25.75</v>
      </c>
      <c r="J371" s="18">
        <f t="shared" si="139"/>
        <v>25.25</v>
      </c>
    </row>
    <row r="372" spans="1:10">
      <c r="A372" s="38" t="s">
        <v>2029</v>
      </c>
      <c r="B372" s="3" t="s">
        <v>2030</v>
      </c>
      <c r="C372" s="3">
        <v>6</v>
      </c>
      <c r="D372" s="2">
        <v>0.7</v>
      </c>
      <c r="E372" s="46">
        <v>40</v>
      </c>
      <c r="F372" s="17">
        <v>13.5</v>
      </c>
      <c r="G372" s="4" t="s">
        <v>10537</v>
      </c>
      <c r="H372" s="17">
        <f t="shared" si="137"/>
        <v>21.900000000000002</v>
      </c>
      <c r="I372" s="17">
        <f t="shared" si="138"/>
        <v>20.150000000000002</v>
      </c>
      <c r="J372" s="18">
        <f t="shared" si="139"/>
        <v>19.75</v>
      </c>
    </row>
    <row r="373" spans="1:10">
      <c r="A373" s="38" t="s">
        <v>2033</v>
      </c>
      <c r="B373" s="3" t="s">
        <v>2034</v>
      </c>
      <c r="C373" s="3">
        <v>6</v>
      </c>
      <c r="D373" s="2">
        <v>0.7</v>
      </c>
      <c r="E373" s="46">
        <v>40</v>
      </c>
      <c r="F373" s="17">
        <v>13.75</v>
      </c>
      <c r="G373" s="4" t="s">
        <v>10537</v>
      </c>
      <c r="H373" s="17">
        <f t="shared" si="137"/>
        <v>22.25</v>
      </c>
      <c r="I373" s="17">
        <f t="shared" si="138"/>
        <v>20.400000000000002</v>
      </c>
      <c r="J373" s="18">
        <f t="shared" si="139"/>
        <v>20.05</v>
      </c>
    </row>
    <row r="374" spans="1:10">
      <c r="A374" s="38" t="s">
        <v>2035</v>
      </c>
      <c r="B374" s="3" t="s">
        <v>2036</v>
      </c>
      <c r="C374" s="3">
        <v>3</v>
      </c>
      <c r="D374" s="2">
        <v>0.7</v>
      </c>
      <c r="E374" s="46">
        <v>40</v>
      </c>
      <c r="F374" s="17">
        <v>15.25</v>
      </c>
      <c r="G374" s="4" t="s">
        <v>10543</v>
      </c>
      <c r="H374" s="17">
        <f t="shared" si="137"/>
        <v>24.05</v>
      </c>
      <c r="I374" s="17">
        <f t="shared" si="138"/>
        <v>22.1</v>
      </c>
      <c r="J374" s="18">
        <f t="shared" si="139"/>
        <v>21.700000000000003</v>
      </c>
    </row>
    <row r="375" spans="1:10">
      <c r="A375" s="38" t="s">
        <v>2037</v>
      </c>
      <c r="B375" s="3" t="s">
        <v>2038</v>
      </c>
      <c r="C375" s="3">
        <v>6</v>
      </c>
      <c r="D375" s="2">
        <v>0.7</v>
      </c>
      <c r="E375" s="46">
        <v>37.5</v>
      </c>
      <c r="F375" s="17">
        <v>13.75</v>
      </c>
      <c r="G375" s="4" t="s">
        <v>10551</v>
      </c>
      <c r="H375" s="17">
        <f t="shared" si="137"/>
        <v>22</v>
      </c>
      <c r="I375" s="17">
        <f t="shared" si="138"/>
        <v>20.200000000000003</v>
      </c>
      <c r="J375" s="18">
        <f t="shared" si="139"/>
        <v>19.850000000000001</v>
      </c>
    </row>
    <row r="376" spans="1:10">
      <c r="A376" s="38" t="s">
        <v>2040</v>
      </c>
      <c r="B376" s="3" t="s">
        <v>2041</v>
      </c>
      <c r="C376" s="3">
        <v>6</v>
      </c>
      <c r="D376" s="2">
        <v>0.7</v>
      </c>
      <c r="E376" s="46">
        <v>14.5</v>
      </c>
      <c r="F376" s="17">
        <v>13.5</v>
      </c>
      <c r="G376" s="4" t="s">
        <v>10539</v>
      </c>
      <c r="H376" s="17">
        <f t="shared" si="137"/>
        <v>19.650000000000002</v>
      </c>
      <c r="I376" s="17">
        <f t="shared" si="138"/>
        <v>18.05</v>
      </c>
      <c r="J376" s="18">
        <f t="shared" si="139"/>
        <v>17.75</v>
      </c>
    </row>
    <row r="377" spans="1:10">
      <c r="A377" s="38" t="s">
        <v>2043</v>
      </c>
      <c r="B377" s="3" t="s">
        <v>2044</v>
      </c>
      <c r="C377" s="3">
        <v>6</v>
      </c>
      <c r="D377" s="2">
        <v>0.7</v>
      </c>
      <c r="E377" s="46">
        <v>37.5</v>
      </c>
      <c r="F377" s="17">
        <v>13.5</v>
      </c>
      <c r="G377" s="4" t="s">
        <v>10532</v>
      </c>
      <c r="H377" s="17">
        <f t="shared" si="137"/>
        <v>21.700000000000003</v>
      </c>
      <c r="I377" s="17">
        <f t="shared" si="138"/>
        <v>19.950000000000003</v>
      </c>
      <c r="J377" s="18">
        <f t="shared" si="139"/>
        <v>19.55</v>
      </c>
    </row>
    <row r="378" spans="1:10">
      <c r="A378" s="38" t="s">
        <v>2055</v>
      </c>
      <c r="B378" s="3" t="s">
        <v>2052</v>
      </c>
      <c r="C378" s="3">
        <v>6</v>
      </c>
      <c r="D378" s="2">
        <v>1</v>
      </c>
      <c r="E378" s="46">
        <v>43</v>
      </c>
      <c r="F378" s="17">
        <v>42.5</v>
      </c>
      <c r="G378" s="4" t="s">
        <v>10536</v>
      </c>
      <c r="H378" s="17">
        <f t="shared" si="137"/>
        <v>59.2</v>
      </c>
      <c r="I378" s="17">
        <f t="shared" si="138"/>
        <v>54.35</v>
      </c>
      <c r="J378" s="18">
        <f t="shared" si="139"/>
        <v>53.400000000000006</v>
      </c>
    </row>
    <row r="379" spans="1:10">
      <c r="A379" s="38" t="s">
        <v>11245</v>
      </c>
      <c r="B379" s="3" t="s">
        <v>11246</v>
      </c>
      <c r="C379" s="3">
        <v>6</v>
      </c>
      <c r="D379" s="2">
        <v>0.7</v>
      </c>
      <c r="E379" s="46">
        <v>43</v>
      </c>
      <c r="F379" s="17">
        <v>36.1</v>
      </c>
      <c r="G379" s="4" t="s">
        <v>10536</v>
      </c>
      <c r="H379" s="17">
        <f t="shared" si="137"/>
        <v>49.75</v>
      </c>
      <c r="I379" s="17">
        <f t="shared" si="138"/>
        <v>45.7</v>
      </c>
      <c r="J379" s="18">
        <f t="shared" si="139"/>
        <v>44.85</v>
      </c>
    </row>
    <row r="380" spans="1:10">
      <c r="A380" s="38" t="s">
        <v>2063</v>
      </c>
      <c r="B380" s="3" t="s">
        <v>2064</v>
      </c>
      <c r="C380" s="3">
        <v>6</v>
      </c>
      <c r="D380" s="2">
        <v>0.7</v>
      </c>
      <c r="E380" s="46">
        <v>43</v>
      </c>
      <c r="F380" s="17">
        <v>26</v>
      </c>
      <c r="G380" s="4" t="s">
        <v>10536</v>
      </c>
      <c r="H380" s="17">
        <f t="shared" si="137"/>
        <v>37.450000000000003</v>
      </c>
      <c r="I380" s="17">
        <f t="shared" si="138"/>
        <v>34.35</v>
      </c>
      <c r="J380" s="18">
        <f t="shared" si="139"/>
        <v>33.75</v>
      </c>
    </row>
    <row r="381" spans="1:10">
      <c r="A381" s="38" t="s">
        <v>2069</v>
      </c>
      <c r="B381" s="3" t="s">
        <v>2070</v>
      </c>
      <c r="C381" s="3">
        <v>6</v>
      </c>
      <c r="D381" s="2">
        <v>0.7</v>
      </c>
      <c r="E381" s="46">
        <v>40</v>
      </c>
      <c r="F381" s="17">
        <v>7.35</v>
      </c>
      <c r="G381" s="4" t="s">
        <v>10559</v>
      </c>
      <c r="H381" s="17">
        <f t="shared" si="137"/>
        <v>14.4</v>
      </c>
      <c r="I381" s="17">
        <f t="shared" si="138"/>
        <v>13.25</v>
      </c>
      <c r="J381" s="18">
        <f t="shared" si="139"/>
        <v>13</v>
      </c>
    </row>
    <row r="382" spans="1:10">
      <c r="A382" s="38" t="s">
        <v>2072</v>
      </c>
      <c r="B382" s="3" t="s">
        <v>2073</v>
      </c>
      <c r="C382" s="3">
        <v>6</v>
      </c>
      <c r="D382" s="2">
        <v>0.7</v>
      </c>
      <c r="E382" s="46">
        <v>58.1</v>
      </c>
      <c r="F382" s="17">
        <v>315</v>
      </c>
      <c r="G382" s="4" t="s">
        <v>10536</v>
      </c>
      <c r="H382" s="17">
        <f t="shared" si="137"/>
        <v>391.35</v>
      </c>
      <c r="I382" s="17">
        <f t="shared" si="138"/>
        <v>359.3</v>
      </c>
      <c r="J382" s="18">
        <f t="shared" si="139"/>
        <v>352.85</v>
      </c>
    </row>
    <row r="383" spans="1:10">
      <c r="A383" s="38" t="s">
        <v>2075</v>
      </c>
      <c r="B383" s="3" t="s">
        <v>2076</v>
      </c>
      <c r="C383" s="3">
        <v>12</v>
      </c>
      <c r="D383" s="2">
        <v>1</v>
      </c>
      <c r="E383" s="46">
        <v>40</v>
      </c>
      <c r="F383" s="17">
        <v>8.1999999999999993</v>
      </c>
      <c r="G383" s="4" t="s">
        <v>10535</v>
      </c>
      <c r="H383" s="17">
        <f t="shared" si="137"/>
        <v>16.95</v>
      </c>
      <c r="I383" s="17">
        <f t="shared" si="138"/>
        <v>15.600000000000001</v>
      </c>
      <c r="J383" s="18">
        <f t="shared" si="139"/>
        <v>15.3</v>
      </c>
    </row>
    <row r="384" spans="1:10">
      <c r="A384" s="38" t="s">
        <v>2078</v>
      </c>
      <c r="B384" s="3" t="s">
        <v>2079</v>
      </c>
      <c r="C384" s="3">
        <v>6</v>
      </c>
      <c r="D384" s="2">
        <v>0.7</v>
      </c>
      <c r="E384" s="46">
        <v>40</v>
      </c>
      <c r="F384" s="17">
        <v>4.8</v>
      </c>
      <c r="G384" s="4" t="s">
        <v>10535</v>
      </c>
      <c r="H384" s="17">
        <f t="shared" si="137"/>
        <v>11.3</v>
      </c>
      <c r="I384" s="17">
        <f t="shared" si="138"/>
        <v>10.4</v>
      </c>
      <c r="J384" s="18">
        <f t="shared" si="139"/>
        <v>10.200000000000001</v>
      </c>
    </row>
    <row r="385" spans="1:10">
      <c r="A385" s="38" t="s">
        <v>2081</v>
      </c>
      <c r="B385" s="3" t="s">
        <v>2082</v>
      </c>
      <c r="C385" s="3">
        <v>12</v>
      </c>
      <c r="D385" s="2">
        <v>1</v>
      </c>
      <c r="E385" s="46">
        <v>40</v>
      </c>
      <c r="F385" s="17">
        <v>5.7</v>
      </c>
      <c r="G385" s="4" t="s">
        <v>10535</v>
      </c>
      <c r="H385" s="17">
        <f t="shared" si="137"/>
        <v>13.9</v>
      </c>
      <c r="I385" s="17">
        <f t="shared" si="138"/>
        <v>12.8</v>
      </c>
      <c r="J385" s="18">
        <f t="shared" si="139"/>
        <v>12.55</v>
      </c>
    </row>
    <row r="386" spans="1:10">
      <c r="A386" s="38" t="s">
        <v>2092</v>
      </c>
      <c r="B386" s="3" t="s">
        <v>2088</v>
      </c>
      <c r="C386" s="3">
        <v>6</v>
      </c>
      <c r="D386" s="2">
        <v>1</v>
      </c>
      <c r="E386" s="46">
        <v>35</v>
      </c>
      <c r="F386" s="17">
        <v>6.5</v>
      </c>
      <c r="G386" s="4" t="s">
        <v>10535</v>
      </c>
      <c r="H386" s="17">
        <f t="shared" si="137"/>
        <v>14.25</v>
      </c>
      <c r="I386" s="17">
        <f t="shared" si="138"/>
        <v>13.100000000000001</v>
      </c>
      <c r="J386" s="18">
        <f t="shared" si="139"/>
        <v>12.850000000000001</v>
      </c>
    </row>
    <row r="387" spans="1:10">
      <c r="A387" s="38" t="s">
        <v>2093</v>
      </c>
      <c r="B387" s="3" t="s">
        <v>2094</v>
      </c>
      <c r="C387" s="3">
        <v>6</v>
      </c>
      <c r="D387" s="2">
        <v>1.5</v>
      </c>
      <c r="E387" s="46">
        <v>35</v>
      </c>
      <c r="F387" s="17">
        <v>10.7</v>
      </c>
      <c r="G387" s="4" t="s">
        <v>10535</v>
      </c>
      <c r="H387" s="17">
        <f t="shared" si="137"/>
        <v>21.6</v>
      </c>
      <c r="I387" s="17">
        <f t="shared" si="138"/>
        <v>19.850000000000001</v>
      </c>
      <c r="J387" s="18">
        <f t="shared" si="139"/>
        <v>19.5</v>
      </c>
    </row>
    <row r="388" spans="1:10">
      <c r="A388" s="38" t="s">
        <v>2101</v>
      </c>
      <c r="B388" s="3" t="s">
        <v>2102</v>
      </c>
      <c r="C388" s="3">
        <v>6</v>
      </c>
      <c r="D388" s="2">
        <v>0.7</v>
      </c>
      <c r="E388" s="46">
        <v>25</v>
      </c>
      <c r="F388" s="17">
        <v>6.5</v>
      </c>
      <c r="G388" s="4" t="s">
        <v>10552</v>
      </c>
      <c r="H388" s="17">
        <f t="shared" si="137"/>
        <v>12.05</v>
      </c>
      <c r="I388" s="17">
        <f t="shared" si="138"/>
        <v>11.05</v>
      </c>
      <c r="J388" s="18">
        <f t="shared" si="139"/>
        <v>10.850000000000001</v>
      </c>
    </row>
    <row r="389" spans="1:10">
      <c r="A389" s="38" t="s">
        <v>2107</v>
      </c>
      <c r="B389" s="3" t="s">
        <v>2105</v>
      </c>
      <c r="C389" s="3">
        <v>6</v>
      </c>
      <c r="D389" s="2">
        <v>1</v>
      </c>
      <c r="E389" s="46">
        <v>37.5</v>
      </c>
      <c r="F389" s="17">
        <v>5.9</v>
      </c>
      <c r="G389" s="4" t="s">
        <v>10551</v>
      </c>
      <c r="H389" s="17">
        <f t="shared" si="137"/>
        <v>13.850000000000001</v>
      </c>
      <c r="I389" s="17">
        <f t="shared" si="138"/>
        <v>12.700000000000001</v>
      </c>
      <c r="J389" s="18">
        <f t="shared" si="139"/>
        <v>12.5</v>
      </c>
    </row>
    <row r="390" spans="1:10">
      <c r="A390" s="38" t="s">
        <v>2112</v>
      </c>
      <c r="B390" s="3" t="s">
        <v>2113</v>
      </c>
      <c r="C390" s="3">
        <v>4</v>
      </c>
      <c r="D390" s="2">
        <v>0.7</v>
      </c>
      <c r="E390" s="46">
        <v>40</v>
      </c>
      <c r="F390" s="17">
        <v>12.1</v>
      </c>
      <c r="G390" s="4" t="s">
        <v>10535</v>
      </c>
      <c r="H390" s="17">
        <f t="shared" si="137"/>
        <v>20.200000000000003</v>
      </c>
      <c r="I390" s="17">
        <f t="shared" si="138"/>
        <v>18.55</v>
      </c>
      <c r="J390" s="18">
        <f t="shared" si="139"/>
        <v>18.25</v>
      </c>
    </row>
    <row r="391" spans="1:10">
      <c r="A391" s="38" t="s">
        <v>2115</v>
      </c>
      <c r="B391" s="3" t="s">
        <v>2116</v>
      </c>
      <c r="C391" s="3">
        <v>4</v>
      </c>
      <c r="D391" s="2">
        <v>0.7</v>
      </c>
      <c r="E391" s="46">
        <v>40</v>
      </c>
      <c r="F391" s="17">
        <v>12.1</v>
      </c>
      <c r="G391" s="4" t="s">
        <v>10535</v>
      </c>
      <c r="H391" s="17">
        <f t="shared" si="137"/>
        <v>20.200000000000003</v>
      </c>
      <c r="I391" s="17">
        <f t="shared" si="138"/>
        <v>18.55</v>
      </c>
      <c r="J391" s="18">
        <f t="shared" si="139"/>
        <v>18.25</v>
      </c>
    </row>
    <row r="392" spans="1:10">
      <c r="A392" s="38" t="s">
        <v>2118</v>
      </c>
      <c r="B392" s="3" t="s">
        <v>2119</v>
      </c>
      <c r="C392" s="3">
        <v>6</v>
      </c>
      <c r="D392" s="2">
        <v>0.5</v>
      </c>
      <c r="E392" s="46">
        <v>24</v>
      </c>
      <c r="F392" s="17">
        <v>12.25</v>
      </c>
      <c r="G392" s="4" t="s">
        <v>10532</v>
      </c>
      <c r="H392" s="17">
        <f t="shared" si="137"/>
        <v>18.400000000000002</v>
      </c>
      <c r="I392" s="17">
        <f t="shared" si="138"/>
        <v>16.850000000000001</v>
      </c>
      <c r="J392" s="18">
        <f t="shared" si="139"/>
        <v>16.55</v>
      </c>
    </row>
    <row r="393" spans="1:10">
      <c r="A393" s="38" t="s">
        <v>2121</v>
      </c>
      <c r="B393" s="3" t="s">
        <v>2122</v>
      </c>
      <c r="C393" s="3">
        <v>6</v>
      </c>
      <c r="D393" s="2">
        <v>0.7</v>
      </c>
      <c r="E393" s="46">
        <v>40</v>
      </c>
      <c r="F393" s="17">
        <v>15.75</v>
      </c>
      <c r="G393" s="4" t="s">
        <v>10550</v>
      </c>
      <c r="H393" s="17">
        <f t="shared" si="137"/>
        <v>24.650000000000002</v>
      </c>
      <c r="I393" s="17">
        <f t="shared" si="138"/>
        <v>22.650000000000002</v>
      </c>
      <c r="J393" s="18">
        <f t="shared" si="139"/>
        <v>22.25</v>
      </c>
    </row>
    <row r="394" spans="1:10">
      <c r="A394" s="38" t="s">
        <v>2132</v>
      </c>
      <c r="B394" s="3" t="s">
        <v>2130</v>
      </c>
      <c r="C394" s="3">
        <v>6</v>
      </c>
      <c r="D394" s="2">
        <v>0.7</v>
      </c>
      <c r="E394" s="46">
        <v>55.5</v>
      </c>
      <c r="F394" s="17">
        <v>87.5</v>
      </c>
      <c r="G394" s="4" t="s">
        <v>10536</v>
      </c>
      <c r="H394" s="17">
        <f t="shared" si="137"/>
        <v>113.55000000000001</v>
      </c>
      <c r="I394" s="17">
        <f t="shared" si="138"/>
        <v>104.25</v>
      </c>
      <c r="J394" s="18">
        <f t="shared" si="139"/>
        <v>102.4</v>
      </c>
    </row>
    <row r="395" spans="1:10">
      <c r="A395" s="38" t="s">
        <v>2134</v>
      </c>
      <c r="B395" s="3" t="s">
        <v>2135</v>
      </c>
      <c r="C395" s="3">
        <v>6</v>
      </c>
      <c r="D395" s="2">
        <v>0.7</v>
      </c>
      <c r="E395" s="46">
        <v>40</v>
      </c>
      <c r="F395" s="17">
        <v>42</v>
      </c>
      <c r="G395" s="4" t="s">
        <v>10536</v>
      </c>
      <c r="H395" s="17">
        <f t="shared" si="137"/>
        <v>56.7</v>
      </c>
      <c r="I395" s="17">
        <f t="shared" si="138"/>
        <v>52.050000000000004</v>
      </c>
      <c r="J395" s="18">
        <f t="shared" si="139"/>
        <v>51.1</v>
      </c>
    </row>
    <row r="396" spans="1:10">
      <c r="A396" s="38" t="s">
        <v>2140</v>
      </c>
      <c r="B396" s="3" t="s">
        <v>2141</v>
      </c>
      <c r="C396" s="3">
        <v>6</v>
      </c>
      <c r="D396" s="2">
        <v>0.7</v>
      </c>
      <c r="E396" s="46">
        <v>40</v>
      </c>
      <c r="F396" s="17">
        <v>22.2</v>
      </c>
      <c r="G396" s="4" t="s">
        <v>10536</v>
      </c>
      <c r="H396" s="17">
        <f t="shared" ref="H396:H459" si="140">IF(B396="","",CEILING((F396+(10.3552*D396*E396)/100+1.5+0.05)*1.22,0.05))</f>
        <v>32.550000000000004</v>
      </c>
      <c r="I396" s="17">
        <f t="shared" ref="I396:I459" si="141">IF(B396="","",CEILING((F396+(10.3552*D396*E396)/100+1.5+0.05)*1.12,0.05))</f>
        <v>29.85</v>
      </c>
      <c r="J396" s="18">
        <f t="shared" ref="J396:J459" si="142">IF(B396="","",CEILING((F396+(10.3552*D396*E396)/100+1.5+0.05)*1.1,0.05))</f>
        <v>29.35</v>
      </c>
    </row>
    <row r="397" spans="1:10">
      <c r="A397" s="38" t="s">
        <v>2143</v>
      </c>
      <c r="B397" s="3" t="s">
        <v>2144</v>
      </c>
      <c r="C397" s="3">
        <v>6</v>
      </c>
      <c r="D397" s="2">
        <v>0.7</v>
      </c>
      <c r="E397" s="46">
        <v>40</v>
      </c>
      <c r="F397" s="17">
        <v>21.9</v>
      </c>
      <c r="G397" s="4" t="s">
        <v>10536</v>
      </c>
      <c r="H397" s="17">
        <f t="shared" si="140"/>
        <v>32.15</v>
      </c>
      <c r="I397" s="17">
        <f t="shared" si="141"/>
        <v>29.55</v>
      </c>
      <c r="J397" s="18">
        <f t="shared" si="142"/>
        <v>29</v>
      </c>
    </row>
    <row r="398" spans="1:10">
      <c r="A398" s="38" t="s">
        <v>2146</v>
      </c>
      <c r="B398" s="3" t="s">
        <v>2147</v>
      </c>
      <c r="C398" s="3">
        <v>6</v>
      </c>
      <c r="D398" s="2">
        <v>0.7</v>
      </c>
      <c r="E398" s="46">
        <v>40</v>
      </c>
      <c r="F398" s="17">
        <v>13.25</v>
      </c>
      <c r="G398" s="4" t="s">
        <v>10550</v>
      </c>
      <c r="H398" s="17">
        <f t="shared" si="140"/>
        <v>21.6</v>
      </c>
      <c r="I398" s="17">
        <f t="shared" si="141"/>
        <v>19.850000000000001</v>
      </c>
      <c r="J398" s="18">
        <f t="shared" si="142"/>
        <v>19.5</v>
      </c>
    </row>
    <row r="399" spans="1:10">
      <c r="A399" s="38" t="s">
        <v>2149</v>
      </c>
      <c r="B399" s="3" t="s">
        <v>2150</v>
      </c>
      <c r="C399" s="3">
        <v>4</v>
      </c>
      <c r="D399" s="2">
        <v>0.7</v>
      </c>
      <c r="E399" s="46">
        <v>41.1</v>
      </c>
      <c r="F399" s="17">
        <v>74.5</v>
      </c>
      <c r="G399" s="4" t="s">
        <v>10550</v>
      </c>
      <c r="H399" s="17">
        <f t="shared" si="140"/>
        <v>96.45</v>
      </c>
      <c r="I399" s="17">
        <f t="shared" si="141"/>
        <v>88.550000000000011</v>
      </c>
      <c r="J399" s="18">
        <f t="shared" si="142"/>
        <v>86.95</v>
      </c>
    </row>
    <row r="400" spans="1:10">
      <c r="A400" s="38" t="s">
        <v>2152</v>
      </c>
      <c r="B400" s="3" t="s">
        <v>2153</v>
      </c>
      <c r="C400" s="3">
        <v>6</v>
      </c>
      <c r="D400" s="2">
        <v>0.7</v>
      </c>
      <c r="E400" s="46">
        <v>40.299999999999997</v>
      </c>
      <c r="F400" s="17">
        <v>21.5</v>
      </c>
      <c r="G400" s="4" t="s">
        <v>10550</v>
      </c>
      <c r="H400" s="17">
        <f t="shared" si="140"/>
        <v>31.700000000000003</v>
      </c>
      <c r="I400" s="17">
        <f t="shared" si="141"/>
        <v>29.1</v>
      </c>
      <c r="J400" s="18">
        <f t="shared" si="142"/>
        <v>28.6</v>
      </c>
    </row>
    <row r="401" spans="1:10">
      <c r="A401" s="38" t="s">
        <v>2155</v>
      </c>
      <c r="B401" s="3" t="s">
        <v>2156</v>
      </c>
      <c r="C401" s="3">
        <v>4</v>
      </c>
      <c r="D401" s="2">
        <v>0.7</v>
      </c>
      <c r="E401" s="46">
        <v>40</v>
      </c>
      <c r="F401" s="17">
        <v>31.5</v>
      </c>
      <c r="G401" s="4" t="s">
        <v>10550</v>
      </c>
      <c r="H401" s="17">
        <f t="shared" si="140"/>
        <v>43.900000000000006</v>
      </c>
      <c r="I401" s="17">
        <f t="shared" si="141"/>
        <v>40.300000000000004</v>
      </c>
      <c r="J401" s="18">
        <f t="shared" si="142"/>
        <v>39.550000000000004</v>
      </c>
    </row>
    <row r="402" spans="1:10">
      <c r="A402" s="38" t="s">
        <v>2158</v>
      </c>
      <c r="B402" s="3" t="s">
        <v>2159</v>
      </c>
      <c r="C402" s="3">
        <v>6</v>
      </c>
      <c r="D402" s="2">
        <v>0.7</v>
      </c>
      <c r="E402" s="46">
        <v>40.299999999999997</v>
      </c>
      <c r="F402" s="17">
        <v>21.5</v>
      </c>
      <c r="G402" s="4" t="s">
        <v>10550</v>
      </c>
      <c r="H402" s="17">
        <f t="shared" si="140"/>
        <v>31.700000000000003</v>
      </c>
      <c r="I402" s="17">
        <f t="shared" si="141"/>
        <v>29.1</v>
      </c>
      <c r="J402" s="18">
        <f t="shared" si="142"/>
        <v>28.6</v>
      </c>
    </row>
    <row r="403" spans="1:10">
      <c r="A403" s="38" t="s">
        <v>2164</v>
      </c>
      <c r="B403" s="3" t="s">
        <v>2162</v>
      </c>
      <c r="C403" s="3">
        <v>12</v>
      </c>
      <c r="D403" s="2">
        <v>1</v>
      </c>
      <c r="E403" s="46">
        <v>17</v>
      </c>
      <c r="F403" s="17">
        <v>8.6</v>
      </c>
      <c r="G403" s="4" t="s">
        <v>10545</v>
      </c>
      <c r="H403" s="17">
        <f t="shared" si="140"/>
        <v>14.55</v>
      </c>
      <c r="I403" s="17">
        <f t="shared" si="141"/>
        <v>13.350000000000001</v>
      </c>
      <c r="J403" s="18">
        <f t="shared" si="142"/>
        <v>13.15</v>
      </c>
    </row>
    <row r="404" spans="1:10">
      <c r="A404" s="38" t="s">
        <v>2166</v>
      </c>
      <c r="B404" s="3" t="s">
        <v>2167</v>
      </c>
      <c r="C404" s="3">
        <v>3</v>
      </c>
      <c r="D404" s="2">
        <v>0.7</v>
      </c>
      <c r="E404" s="46">
        <v>40</v>
      </c>
      <c r="F404" s="17">
        <v>138.5</v>
      </c>
      <c r="G404" s="4" t="s">
        <v>10531</v>
      </c>
      <c r="H404" s="17">
        <f t="shared" si="140"/>
        <v>174.4</v>
      </c>
      <c r="I404" s="17">
        <f t="shared" si="141"/>
        <v>160.15</v>
      </c>
      <c r="J404" s="18">
        <f t="shared" si="142"/>
        <v>157.25</v>
      </c>
    </row>
    <row r="405" spans="1:10">
      <c r="A405" s="38" t="s">
        <v>2169</v>
      </c>
      <c r="B405" s="3" t="s">
        <v>2170</v>
      </c>
      <c r="C405" s="3">
        <v>3</v>
      </c>
      <c r="D405" s="2">
        <v>0.7</v>
      </c>
      <c r="E405" s="46">
        <v>40</v>
      </c>
      <c r="F405" s="17">
        <v>69.5</v>
      </c>
      <c r="G405" s="4" t="s">
        <v>10531</v>
      </c>
      <c r="H405" s="17">
        <f t="shared" si="140"/>
        <v>90.25</v>
      </c>
      <c r="I405" s="17">
        <f t="shared" si="141"/>
        <v>82.850000000000009</v>
      </c>
      <c r="J405" s="18">
        <f t="shared" si="142"/>
        <v>81.350000000000009</v>
      </c>
    </row>
    <row r="406" spans="1:10">
      <c r="A406" s="38" t="s">
        <v>2172</v>
      </c>
      <c r="B406" s="3" t="s">
        <v>2173</v>
      </c>
      <c r="C406" s="3">
        <v>3</v>
      </c>
      <c r="D406" s="2">
        <v>0.7</v>
      </c>
      <c r="E406" s="46">
        <v>40</v>
      </c>
      <c r="F406" s="17">
        <v>235.5</v>
      </c>
      <c r="G406" s="4" t="s">
        <v>10531</v>
      </c>
      <c r="H406" s="17">
        <f t="shared" si="140"/>
        <v>292.75</v>
      </c>
      <c r="I406" s="17">
        <f t="shared" si="141"/>
        <v>268.75</v>
      </c>
      <c r="J406" s="18">
        <f t="shared" si="142"/>
        <v>263.95</v>
      </c>
    </row>
    <row r="407" spans="1:10">
      <c r="A407" s="38" t="s">
        <v>2175</v>
      </c>
      <c r="B407" s="3" t="s">
        <v>2176</v>
      </c>
      <c r="C407" s="3">
        <v>6</v>
      </c>
      <c r="D407" s="2">
        <v>0.7</v>
      </c>
      <c r="E407" s="46">
        <v>40</v>
      </c>
      <c r="F407" s="17">
        <v>50.5</v>
      </c>
      <c r="G407" s="4" t="s">
        <v>10531</v>
      </c>
      <c r="H407" s="17">
        <f t="shared" si="140"/>
        <v>67.05</v>
      </c>
      <c r="I407" s="17">
        <f t="shared" si="141"/>
        <v>61.550000000000004</v>
      </c>
      <c r="J407" s="18">
        <f t="shared" si="142"/>
        <v>60.45</v>
      </c>
    </row>
    <row r="408" spans="1:10">
      <c r="A408" s="38" t="s">
        <v>2178</v>
      </c>
      <c r="B408" s="3" t="s">
        <v>2179</v>
      </c>
      <c r="C408" s="3">
        <v>6</v>
      </c>
      <c r="D408" s="2">
        <v>0.7</v>
      </c>
      <c r="E408" s="46">
        <v>40</v>
      </c>
      <c r="F408" s="17">
        <v>41.5</v>
      </c>
      <c r="G408" s="4" t="s">
        <v>10531</v>
      </c>
      <c r="H408" s="17">
        <f t="shared" si="140"/>
        <v>56.1</v>
      </c>
      <c r="I408" s="17">
        <f t="shared" si="141"/>
        <v>51.5</v>
      </c>
      <c r="J408" s="18">
        <f t="shared" si="142"/>
        <v>50.550000000000004</v>
      </c>
    </row>
    <row r="409" spans="1:10">
      <c r="A409" s="38" t="s">
        <v>2184</v>
      </c>
      <c r="B409" s="3" t="s">
        <v>2185</v>
      </c>
      <c r="C409" s="3">
        <v>6</v>
      </c>
      <c r="D409" s="2">
        <v>0.7</v>
      </c>
      <c r="E409" s="46">
        <v>40</v>
      </c>
      <c r="F409" s="17">
        <v>43</v>
      </c>
      <c r="G409" s="4" t="s">
        <v>10531</v>
      </c>
      <c r="H409" s="17">
        <f t="shared" si="140"/>
        <v>57.900000000000006</v>
      </c>
      <c r="I409" s="17">
        <f t="shared" si="141"/>
        <v>53.150000000000006</v>
      </c>
      <c r="J409" s="18">
        <f t="shared" si="142"/>
        <v>52.2</v>
      </c>
    </row>
    <row r="410" spans="1:10">
      <c r="A410" s="38" t="s">
        <v>2187</v>
      </c>
      <c r="B410" s="3" t="s">
        <v>2188</v>
      </c>
      <c r="C410" s="3">
        <v>6</v>
      </c>
      <c r="D410" s="2">
        <v>0.7</v>
      </c>
      <c r="E410" s="46">
        <v>46</v>
      </c>
      <c r="F410" s="17">
        <v>28.5</v>
      </c>
      <c r="G410" s="4" t="s">
        <v>10536</v>
      </c>
      <c r="H410" s="17">
        <f t="shared" si="140"/>
        <v>40.75</v>
      </c>
      <c r="I410" s="17">
        <f t="shared" si="141"/>
        <v>37.4</v>
      </c>
      <c r="J410" s="18">
        <f t="shared" si="142"/>
        <v>36.75</v>
      </c>
    </row>
    <row r="411" spans="1:10">
      <c r="A411" s="38" t="s">
        <v>2208</v>
      </c>
      <c r="B411" s="3" t="s">
        <v>2209</v>
      </c>
      <c r="C411" s="3">
        <v>6</v>
      </c>
      <c r="D411" s="2">
        <v>0.7</v>
      </c>
      <c r="E411" s="46">
        <v>48.2</v>
      </c>
      <c r="F411" s="17">
        <v>19.95</v>
      </c>
      <c r="G411" s="4" t="s">
        <v>10537</v>
      </c>
      <c r="H411" s="17">
        <f t="shared" si="140"/>
        <v>30.5</v>
      </c>
      <c r="I411" s="17">
        <f t="shared" si="141"/>
        <v>28</v>
      </c>
      <c r="J411" s="18">
        <f t="shared" si="142"/>
        <v>27.5</v>
      </c>
    </row>
    <row r="412" spans="1:10">
      <c r="A412" s="38" t="s">
        <v>2211</v>
      </c>
      <c r="B412" s="3" t="s">
        <v>2212</v>
      </c>
      <c r="C412" s="3">
        <v>6</v>
      </c>
      <c r="D412" s="2">
        <v>1</v>
      </c>
      <c r="E412" s="46">
        <v>37.5</v>
      </c>
      <c r="F412" s="17">
        <v>2.2999999999999998</v>
      </c>
      <c r="G412" s="4" t="s">
        <v>10551</v>
      </c>
      <c r="H412" s="17">
        <f t="shared" si="140"/>
        <v>9.4500000000000011</v>
      </c>
      <c r="I412" s="17">
        <f t="shared" si="141"/>
        <v>8.7000000000000011</v>
      </c>
      <c r="J412" s="18">
        <f t="shared" si="142"/>
        <v>8.5500000000000007</v>
      </c>
    </row>
    <row r="413" spans="1:10">
      <c r="A413" s="38" t="s">
        <v>2214</v>
      </c>
      <c r="B413" s="3" t="s">
        <v>2215</v>
      </c>
      <c r="C413" s="3">
        <v>6</v>
      </c>
      <c r="D413" s="2">
        <v>1</v>
      </c>
      <c r="E413" s="46">
        <v>37.5</v>
      </c>
      <c r="F413" s="17">
        <v>2.4</v>
      </c>
      <c r="G413" s="4" t="s">
        <v>10535</v>
      </c>
      <c r="H413" s="17">
        <f t="shared" si="140"/>
        <v>9.6000000000000014</v>
      </c>
      <c r="I413" s="17">
        <f t="shared" si="141"/>
        <v>8.8000000000000007</v>
      </c>
      <c r="J413" s="18">
        <f t="shared" si="142"/>
        <v>8.65</v>
      </c>
    </row>
    <row r="414" spans="1:10">
      <c r="A414" s="38" t="s">
        <v>2217</v>
      </c>
      <c r="B414" s="3" t="s">
        <v>2218</v>
      </c>
      <c r="C414" s="3">
        <v>6</v>
      </c>
      <c r="D414" s="2">
        <v>0.7</v>
      </c>
      <c r="E414" s="46">
        <v>35</v>
      </c>
      <c r="F414" s="17">
        <v>2.8</v>
      </c>
      <c r="G414" s="4" t="s">
        <v>10535</v>
      </c>
      <c r="H414" s="17">
        <f t="shared" si="140"/>
        <v>8.4500000000000011</v>
      </c>
      <c r="I414" s="17">
        <f t="shared" si="141"/>
        <v>7.75</v>
      </c>
      <c r="J414" s="18">
        <f t="shared" si="142"/>
        <v>7.6000000000000005</v>
      </c>
    </row>
    <row r="415" spans="1:10">
      <c r="A415" s="38" t="s">
        <v>2220</v>
      </c>
      <c r="B415" s="3" t="s">
        <v>2221</v>
      </c>
      <c r="C415" s="3">
        <v>6</v>
      </c>
      <c r="D415" s="2">
        <v>0.7</v>
      </c>
      <c r="E415" s="46">
        <v>40</v>
      </c>
      <c r="F415" s="17">
        <v>11.25</v>
      </c>
      <c r="G415" s="4" t="s">
        <v>10531</v>
      </c>
      <c r="H415" s="17">
        <f t="shared" si="140"/>
        <v>19.200000000000003</v>
      </c>
      <c r="I415" s="17">
        <f t="shared" si="141"/>
        <v>17.600000000000001</v>
      </c>
      <c r="J415" s="18">
        <f t="shared" si="142"/>
        <v>17.3</v>
      </c>
    </row>
    <row r="416" spans="1:10">
      <c r="A416" s="38" t="s">
        <v>2223</v>
      </c>
      <c r="B416" s="3" t="s">
        <v>2224</v>
      </c>
      <c r="C416" s="3">
        <v>6</v>
      </c>
      <c r="D416" s="2">
        <v>0.7</v>
      </c>
      <c r="E416" s="46">
        <v>40</v>
      </c>
      <c r="F416" s="17">
        <v>11.95</v>
      </c>
      <c r="G416" s="4" t="s">
        <v>10531</v>
      </c>
      <c r="H416" s="17">
        <f t="shared" si="140"/>
        <v>20.05</v>
      </c>
      <c r="I416" s="17">
        <f t="shared" si="141"/>
        <v>18.400000000000002</v>
      </c>
      <c r="J416" s="18">
        <f t="shared" si="142"/>
        <v>18.05</v>
      </c>
    </row>
    <row r="417" spans="1:10">
      <c r="A417" s="38" t="s">
        <v>2238</v>
      </c>
      <c r="B417" s="3" t="s">
        <v>2239</v>
      </c>
      <c r="C417" s="3">
        <v>6</v>
      </c>
      <c r="D417" s="2">
        <v>0.7</v>
      </c>
      <c r="E417" s="46">
        <v>40</v>
      </c>
      <c r="F417" s="17">
        <v>39.5</v>
      </c>
      <c r="G417" s="4" t="s">
        <v>10531</v>
      </c>
      <c r="H417" s="17">
        <f t="shared" si="140"/>
        <v>53.650000000000006</v>
      </c>
      <c r="I417" s="17">
        <f t="shared" si="141"/>
        <v>49.25</v>
      </c>
      <c r="J417" s="18">
        <f t="shared" si="142"/>
        <v>48.35</v>
      </c>
    </row>
    <row r="418" spans="1:10">
      <c r="A418" s="38" t="s">
        <v>10723</v>
      </c>
      <c r="B418" s="3" t="s">
        <v>10724</v>
      </c>
      <c r="C418" s="3">
        <v>6</v>
      </c>
      <c r="D418" s="2">
        <v>0.7</v>
      </c>
      <c r="E418" s="46">
        <v>40</v>
      </c>
      <c r="F418" s="17">
        <v>37.5</v>
      </c>
      <c r="G418" s="4" t="s">
        <v>10531</v>
      </c>
      <c r="H418" s="17">
        <f t="shared" si="140"/>
        <v>51.2</v>
      </c>
      <c r="I418" s="17">
        <f t="shared" si="141"/>
        <v>47</v>
      </c>
      <c r="J418" s="18">
        <f t="shared" si="142"/>
        <v>46.150000000000006</v>
      </c>
    </row>
    <row r="419" spans="1:10">
      <c r="A419" s="38" t="s">
        <v>2241</v>
      </c>
      <c r="B419" s="3" t="s">
        <v>2242</v>
      </c>
      <c r="C419" s="3">
        <v>6</v>
      </c>
      <c r="D419" s="2">
        <v>0.7</v>
      </c>
      <c r="E419" s="46">
        <v>40</v>
      </c>
      <c r="F419" s="17">
        <v>16.5</v>
      </c>
      <c r="G419" s="4" t="s">
        <v>10535</v>
      </c>
      <c r="H419" s="17">
        <f t="shared" si="140"/>
        <v>25.6</v>
      </c>
      <c r="I419" s="17">
        <f t="shared" si="141"/>
        <v>23.5</v>
      </c>
      <c r="J419" s="18">
        <f t="shared" si="142"/>
        <v>23.05</v>
      </c>
    </row>
    <row r="420" spans="1:10">
      <c r="A420" s="38" t="s">
        <v>2244</v>
      </c>
      <c r="B420" s="3" t="s">
        <v>2245</v>
      </c>
      <c r="C420" s="3">
        <v>6</v>
      </c>
      <c r="D420" s="2">
        <v>0.7</v>
      </c>
      <c r="E420" s="46">
        <v>40</v>
      </c>
      <c r="F420" s="17">
        <v>24.5</v>
      </c>
      <c r="G420" s="4" t="s">
        <v>10535</v>
      </c>
      <c r="H420" s="17">
        <f t="shared" si="140"/>
        <v>35.35</v>
      </c>
      <c r="I420" s="17">
        <f t="shared" si="141"/>
        <v>32.450000000000003</v>
      </c>
      <c r="J420" s="18">
        <f t="shared" si="142"/>
        <v>31.85</v>
      </c>
    </row>
    <row r="421" spans="1:10">
      <c r="A421" s="38" t="s">
        <v>2247</v>
      </c>
      <c r="B421" s="3" t="s">
        <v>2248</v>
      </c>
      <c r="C421" s="3">
        <v>6</v>
      </c>
      <c r="D421" s="2">
        <v>0.7</v>
      </c>
      <c r="E421" s="46">
        <v>40</v>
      </c>
      <c r="F421" s="17">
        <v>28.5</v>
      </c>
      <c r="G421" s="4" t="s">
        <v>10535</v>
      </c>
      <c r="H421" s="17">
        <f t="shared" si="140"/>
        <v>40.200000000000003</v>
      </c>
      <c r="I421" s="17">
        <f t="shared" si="141"/>
        <v>36.950000000000003</v>
      </c>
      <c r="J421" s="18">
        <f t="shared" si="142"/>
        <v>36.25</v>
      </c>
    </row>
    <row r="422" spans="1:10">
      <c r="A422" s="38" t="s">
        <v>2250</v>
      </c>
      <c r="B422" s="3" t="s">
        <v>2251</v>
      </c>
      <c r="C422" s="3">
        <v>6</v>
      </c>
      <c r="D422" s="2">
        <v>0.7</v>
      </c>
      <c r="E422" s="46">
        <v>40</v>
      </c>
      <c r="F422" s="17">
        <v>39.5</v>
      </c>
      <c r="G422" s="4" t="s">
        <v>10535</v>
      </c>
      <c r="H422" s="17">
        <f t="shared" si="140"/>
        <v>53.650000000000006</v>
      </c>
      <c r="I422" s="17">
        <f t="shared" si="141"/>
        <v>49.25</v>
      </c>
      <c r="J422" s="18">
        <f t="shared" si="142"/>
        <v>48.35</v>
      </c>
    </row>
    <row r="423" spans="1:10">
      <c r="A423" s="38" t="s">
        <v>2256</v>
      </c>
      <c r="B423" s="3" t="s">
        <v>2257</v>
      </c>
      <c r="C423" s="3">
        <v>6</v>
      </c>
      <c r="D423" s="2">
        <v>0.7</v>
      </c>
      <c r="E423" s="46">
        <v>40</v>
      </c>
      <c r="F423" s="17">
        <v>8.9499999999999993</v>
      </c>
      <c r="G423" s="4" t="s">
        <v>10535</v>
      </c>
      <c r="H423" s="17">
        <f t="shared" si="140"/>
        <v>16.350000000000001</v>
      </c>
      <c r="I423" s="17">
        <f t="shared" si="141"/>
        <v>15.05</v>
      </c>
      <c r="J423" s="18">
        <f t="shared" si="142"/>
        <v>14.75</v>
      </c>
    </row>
    <row r="424" spans="1:10">
      <c r="A424" s="38" t="s">
        <v>2259</v>
      </c>
      <c r="B424" s="3" t="s">
        <v>2260</v>
      </c>
      <c r="C424" s="3">
        <v>6</v>
      </c>
      <c r="D424" s="2">
        <v>0.7</v>
      </c>
      <c r="E424" s="46">
        <v>40</v>
      </c>
      <c r="F424" s="17">
        <v>11.5</v>
      </c>
      <c r="G424" s="4" t="s">
        <v>10535</v>
      </c>
      <c r="H424" s="17">
        <f t="shared" si="140"/>
        <v>19.5</v>
      </c>
      <c r="I424" s="17">
        <f t="shared" si="141"/>
        <v>17.900000000000002</v>
      </c>
      <c r="J424" s="18">
        <f t="shared" si="142"/>
        <v>17.55</v>
      </c>
    </row>
    <row r="425" spans="1:10">
      <c r="A425" s="38" t="s">
        <v>2262</v>
      </c>
      <c r="B425" s="3" t="s">
        <v>2263</v>
      </c>
      <c r="C425" s="3">
        <v>6</v>
      </c>
      <c r="D425" s="2">
        <v>0.7</v>
      </c>
      <c r="E425" s="46">
        <v>40</v>
      </c>
      <c r="F425" s="17">
        <v>9.9499999999999993</v>
      </c>
      <c r="G425" s="4" t="s">
        <v>10535</v>
      </c>
      <c r="H425" s="17">
        <f t="shared" si="140"/>
        <v>17.600000000000001</v>
      </c>
      <c r="I425" s="17">
        <f t="shared" si="141"/>
        <v>16.150000000000002</v>
      </c>
      <c r="J425" s="18">
        <f t="shared" si="142"/>
        <v>15.850000000000001</v>
      </c>
    </row>
    <row r="426" spans="1:10">
      <c r="A426" s="38" t="s">
        <v>2265</v>
      </c>
      <c r="B426" s="3" t="s">
        <v>2266</v>
      </c>
      <c r="C426" s="3">
        <v>6</v>
      </c>
      <c r="D426" s="2">
        <v>0.7</v>
      </c>
      <c r="E426" s="46">
        <v>40</v>
      </c>
      <c r="F426" s="17">
        <v>11</v>
      </c>
      <c r="G426" s="4" t="s">
        <v>10535</v>
      </c>
      <c r="H426" s="17">
        <f t="shared" si="140"/>
        <v>18.850000000000001</v>
      </c>
      <c r="I426" s="17">
        <f t="shared" si="141"/>
        <v>17.350000000000001</v>
      </c>
      <c r="J426" s="18">
        <f t="shared" si="142"/>
        <v>17</v>
      </c>
    </row>
    <row r="427" spans="1:10">
      <c r="A427" s="38" t="s">
        <v>2268</v>
      </c>
      <c r="B427" s="3" t="s">
        <v>2269</v>
      </c>
      <c r="C427" s="3">
        <v>6</v>
      </c>
      <c r="D427" s="2">
        <v>0.7</v>
      </c>
      <c r="E427" s="46">
        <v>40</v>
      </c>
      <c r="F427" s="17">
        <v>22.5</v>
      </c>
      <c r="G427" s="4" t="s">
        <v>10535</v>
      </c>
      <c r="H427" s="17">
        <f t="shared" si="140"/>
        <v>32.9</v>
      </c>
      <c r="I427" s="17">
        <f t="shared" si="141"/>
        <v>30.200000000000003</v>
      </c>
      <c r="J427" s="18">
        <f t="shared" si="142"/>
        <v>29.650000000000002</v>
      </c>
    </row>
    <row r="428" spans="1:10">
      <c r="A428" s="38" t="s">
        <v>2271</v>
      </c>
      <c r="B428" s="3" t="s">
        <v>2272</v>
      </c>
      <c r="C428" s="3">
        <v>6</v>
      </c>
      <c r="D428" s="2">
        <v>0.5</v>
      </c>
      <c r="E428" s="46">
        <v>16.5</v>
      </c>
      <c r="F428" s="17">
        <v>9.25</v>
      </c>
      <c r="G428" s="4" t="s">
        <v>10544</v>
      </c>
      <c r="H428" s="17">
        <f t="shared" si="140"/>
        <v>14.25</v>
      </c>
      <c r="I428" s="17">
        <f t="shared" si="141"/>
        <v>13.100000000000001</v>
      </c>
      <c r="J428" s="18">
        <f t="shared" si="142"/>
        <v>12.850000000000001</v>
      </c>
    </row>
    <row r="429" spans="1:10">
      <c r="A429" s="38" t="s">
        <v>2297</v>
      </c>
      <c r="B429" s="3" t="s">
        <v>2298</v>
      </c>
      <c r="C429" s="3">
        <v>6</v>
      </c>
      <c r="D429" s="2">
        <v>0.7</v>
      </c>
      <c r="E429" s="46">
        <v>41</v>
      </c>
      <c r="F429" s="17">
        <v>46</v>
      </c>
      <c r="G429" s="4" t="s">
        <v>10557</v>
      </c>
      <c r="H429" s="17">
        <f t="shared" si="140"/>
        <v>61.650000000000006</v>
      </c>
      <c r="I429" s="17">
        <f t="shared" si="141"/>
        <v>56.6</v>
      </c>
      <c r="J429" s="18">
        <f t="shared" si="142"/>
        <v>55.6</v>
      </c>
    </row>
    <row r="430" spans="1:10">
      <c r="A430" s="38" t="s">
        <v>2303</v>
      </c>
      <c r="B430" s="3" t="s">
        <v>2304</v>
      </c>
      <c r="C430" s="3">
        <v>6</v>
      </c>
      <c r="D430" s="2">
        <v>0.7</v>
      </c>
      <c r="E430" s="46">
        <v>41</v>
      </c>
      <c r="F430" s="17">
        <v>34</v>
      </c>
      <c r="G430" s="4" t="s">
        <v>10556</v>
      </c>
      <c r="H430" s="17">
        <f t="shared" si="140"/>
        <v>47</v>
      </c>
      <c r="I430" s="17">
        <f t="shared" si="141"/>
        <v>43.150000000000006</v>
      </c>
      <c r="J430" s="18">
        <f t="shared" si="142"/>
        <v>42.400000000000006</v>
      </c>
    </row>
    <row r="431" spans="1:10">
      <c r="A431" s="38" t="s">
        <v>2306</v>
      </c>
      <c r="B431" s="3" t="s">
        <v>2307</v>
      </c>
      <c r="C431" s="3">
        <v>6</v>
      </c>
      <c r="D431" s="2">
        <v>0.7</v>
      </c>
      <c r="E431" s="46">
        <v>41</v>
      </c>
      <c r="F431" s="17">
        <v>46</v>
      </c>
      <c r="G431" s="4" t="s">
        <v>10556</v>
      </c>
      <c r="H431" s="17">
        <f t="shared" si="140"/>
        <v>61.650000000000006</v>
      </c>
      <c r="I431" s="17">
        <f t="shared" si="141"/>
        <v>56.6</v>
      </c>
      <c r="J431" s="18">
        <f t="shared" si="142"/>
        <v>55.6</v>
      </c>
    </row>
    <row r="432" spans="1:10">
      <c r="A432" s="38" t="s">
        <v>2309</v>
      </c>
      <c r="B432" s="3" t="s">
        <v>2310</v>
      </c>
      <c r="C432" s="3">
        <v>6</v>
      </c>
      <c r="D432" s="2">
        <v>0.7</v>
      </c>
      <c r="E432" s="46">
        <v>40</v>
      </c>
      <c r="F432" s="17">
        <v>22.75</v>
      </c>
      <c r="G432" s="4" t="s">
        <v>10557</v>
      </c>
      <c r="H432" s="17">
        <f t="shared" si="140"/>
        <v>33.200000000000003</v>
      </c>
      <c r="I432" s="17">
        <f t="shared" si="141"/>
        <v>30.5</v>
      </c>
      <c r="J432" s="18">
        <f t="shared" si="142"/>
        <v>29.950000000000003</v>
      </c>
    </row>
    <row r="433" spans="1:10">
      <c r="A433" s="38" t="s">
        <v>2312</v>
      </c>
      <c r="B433" s="3" t="s">
        <v>2313</v>
      </c>
      <c r="C433" s="3">
        <v>6</v>
      </c>
      <c r="D433" s="2">
        <v>0.7</v>
      </c>
      <c r="E433" s="46">
        <v>40</v>
      </c>
      <c r="F433" s="17">
        <v>8.5</v>
      </c>
      <c r="G433" s="4" t="s">
        <v>10556</v>
      </c>
      <c r="H433" s="17">
        <f t="shared" si="140"/>
        <v>15.8</v>
      </c>
      <c r="I433" s="17">
        <f t="shared" si="141"/>
        <v>14.55</v>
      </c>
      <c r="J433" s="18">
        <f t="shared" si="142"/>
        <v>14.25</v>
      </c>
    </row>
    <row r="434" spans="1:10">
      <c r="A434" s="38" t="s">
        <v>2315</v>
      </c>
      <c r="B434" s="3" t="s">
        <v>2316</v>
      </c>
      <c r="C434" s="3">
        <v>6</v>
      </c>
      <c r="D434" s="2">
        <v>0.7</v>
      </c>
      <c r="E434" s="46">
        <v>41</v>
      </c>
      <c r="F434" s="17">
        <v>21.75</v>
      </c>
      <c r="G434" s="4" t="s">
        <v>10557</v>
      </c>
      <c r="H434" s="17">
        <f t="shared" si="140"/>
        <v>32.1</v>
      </c>
      <c r="I434" s="17">
        <f t="shared" si="141"/>
        <v>29.450000000000003</v>
      </c>
      <c r="J434" s="18">
        <f t="shared" si="142"/>
        <v>28.900000000000002</v>
      </c>
    </row>
    <row r="435" spans="1:10">
      <c r="A435" s="38" t="s">
        <v>2318</v>
      </c>
      <c r="B435" s="3" t="s">
        <v>2319</v>
      </c>
      <c r="C435" s="3">
        <v>6</v>
      </c>
      <c r="D435" s="2">
        <v>0.7</v>
      </c>
      <c r="E435" s="46">
        <v>40</v>
      </c>
      <c r="F435" s="17">
        <v>11.8</v>
      </c>
      <c r="G435" s="4" t="s">
        <v>10557</v>
      </c>
      <c r="H435" s="17">
        <f t="shared" si="140"/>
        <v>19.850000000000001</v>
      </c>
      <c r="I435" s="17">
        <f t="shared" si="141"/>
        <v>18.2</v>
      </c>
      <c r="J435" s="18">
        <f t="shared" si="142"/>
        <v>17.900000000000002</v>
      </c>
    </row>
    <row r="436" spans="1:10">
      <c r="A436" s="38" t="s">
        <v>10852</v>
      </c>
      <c r="B436" s="3" t="s">
        <v>2331</v>
      </c>
      <c r="C436" s="3">
        <v>12</v>
      </c>
      <c r="D436" s="2">
        <v>1</v>
      </c>
      <c r="E436" s="46">
        <v>40</v>
      </c>
      <c r="F436" s="17">
        <v>20</v>
      </c>
      <c r="G436" s="4" t="s">
        <v>10541</v>
      </c>
      <c r="H436" s="17">
        <f t="shared" si="140"/>
        <v>31.35</v>
      </c>
      <c r="I436" s="17">
        <f t="shared" si="141"/>
        <v>28.8</v>
      </c>
      <c r="J436" s="18">
        <f t="shared" si="142"/>
        <v>28.3</v>
      </c>
    </row>
    <row r="437" spans="1:10">
      <c r="A437" s="38" t="s">
        <v>10803</v>
      </c>
      <c r="B437" s="3" t="s">
        <v>10804</v>
      </c>
      <c r="C437" s="3">
        <v>6</v>
      </c>
      <c r="D437" s="2">
        <v>0.7</v>
      </c>
      <c r="E437" s="46">
        <v>40</v>
      </c>
      <c r="F437" s="17">
        <v>22.5</v>
      </c>
      <c r="G437" s="4" t="s">
        <v>10541</v>
      </c>
      <c r="H437" s="17">
        <f t="shared" si="140"/>
        <v>32.9</v>
      </c>
      <c r="I437" s="17">
        <f t="shared" si="141"/>
        <v>30.200000000000003</v>
      </c>
      <c r="J437" s="18">
        <f t="shared" si="142"/>
        <v>29.650000000000002</v>
      </c>
    </row>
    <row r="438" spans="1:10">
      <c r="A438" s="38" t="s">
        <v>10725</v>
      </c>
      <c r="B438" s="3" t="s">
        <v>10726</v>
      </c>
      <c r="C438" s="3">
        <v>6</v>
      </c>
      <c r="D438" s="2">
        <v>0.7</v>
      </c>
      <c r="E438" s="46">
        <v>40</v>
      </c>
      <c r="F438" s="17">
        <v>21.75</v>
      </c>
      <c r="G438" s="4" t="s">
        <v>10541</v>
      </c>
      <c r="H438" s="17">
        <f t="shared" si="140"/>
        <v>32</v>
      </c>
      <c r="I438" s="17">
        <f t="shared" si="141"/>
        <v>29.35</v>
      </c>
      <c r="J438" s="18">
        <f t="shared" si="142"/>
        <v>28.85</v>
      </c>
    </row>
    <row r="439" spans="1:10">
      <c r="A439" s="38" t="s">
        <v>2340</v>
      </c>
      <c r="B439" s="3" t="s">
        <v>2338</v>
      </c>
      <c r="C439" s="3">
        <v>6</v>
      </c>
      <c r="D439" s="2">
        <v>1</v>
      </c>
      <c r="E439" s="46">
        <v>40</v>
      </c>
      <c r="F439" s="17">
        <v>24.9</v>
      </c>
      <c r="G439" s="4" t="s">
        <v>10541</v>
      </c>
      <c r="H439" s="17">
        <f t="shared" si="140"/>
        <v>37.35</v>
      </c>
      <c r="I439" s="17">
        <f t="shared" si="141"/>
        <v>34.300000000000004</v>
      </c>
      <c r="J439" s="18">
        <f t="shared" si="142"/>
        <v>33.700000000000003</v>
      </c>
    </row>
    <row r="440" spans="1:10">
      <c r="A440" s="38" t="s">
        <v>10727</v>
      </c>
      <c r="B440" s="3" t="s">
        <v>10728</v>
      </c>
      <c r="C440" s="3">
        <v>6</v>
      </c>
      <c r="D440" s="2">
        <v>0.7</v>
      </c>
      <c r="E440" s="46">
        <v>40</v>
      </c>
      <c r="F440" s="17">
        <v>21.38</v>
      </c>
      <c r="G440" s="4" t="s">
        <v>10541</v>
      </c>
      <c r="H440" s="17">
        <f t="shared" si="140"/>
        <v>31.55</v>
      </c>
      <c r="I440" s="17">
        <f t="shared" si="141"/>
        <v>28.950000000000003</v>
      </c>
      <c r="J440" s="18">
        <f t="shared" si="142"/>
        <v>28.450000000000003</v>
      </c>
    </row>
    <row r="441" spans="1:10">
      <c r="A441" s="38" t="s">
        <v>10824</v>
      </c>
      <c r="B441" s="3" t="s">
        <v>10825</v>
      </c>
      <c r="C441" s="3">
        <v>6</v>
      </c>
      <c r="D441" s="2">
        <v>1</v>
      </c>
      <c r="E441" s="46">
        <v>40</v>
      </c>
      <c r="F441" s="17">
        <v>26.5</v>
      </c>
      <c r="G441" s="4" t="s">
        <v>10554</v>
      </c>
      <c r="H441" s="17">
        <f t="shared" si="140"/>
        <v>39.300000000000004</v>
      </c>
      <c r="I441" s="17">
        <f t="shared" si="141"/>
        <v>36.1</v>
      </c>
      <c r="J441" s="18">
        <f t="shared" si="142"/>
        <v>35.450000000000003</v>
      </c>
    </row>
    <row r="442" spans="1:10">
      <c r="A442" s="38" t="s">
        <v>10729</v>
      </c>
      <c r="B442" s="3" t="s">
        <v>10730</v>
      </c>
      <c r="C442" s="3">
        <v>6</v>
      </c>
      <c r="D442" s="2">
        <v>0.7</v>
      </c>
      <c r="E442" s="46">
        <v>40</v>
      </c>
      <c r="F442" s="17">
        <v>30</v>
      </c>
      <c r="G442" s="4" t="s">
        <v>10541</v>
      </c>
      <c r="H442" s="17">
        <f t="shared" si="140"/>
        <v>42.050000000000004</v>
      </c>
      <c r="I442" s="17">
        <f t="shared" si="141"/>
        <v>38.6</v>
      </c>
      <c r="J442" s="18">
        <f t="shared" si="142"/>
        <v>37.9</v>
      </c>
    </row>
    <row r="443" spans="1:10">
      <c r="A443" s="38" t="s">
        <v>2345</v>
      </c>
      <c r="B443" s="3" t="s">
        <v>2346</v>
      </c>
      <c r="C443" s="3">
        <v>6</v>
      </c>
      <c r="D443" s="2">
        <v>0.7</v>
      </c>
      <c r="E443" s="46">
        <v>40</v>
      </c>
      <c r="F443" s="17">
        <v>39</v>
      </c>
      <c r="G443" s="4" t="s">
        <v>10541</v>
      </c>
      <c r="H443" s="17">
        <f t="shared" si="140"/>
        <v>53.050000000000004</v>
      </c>
      <c r="I443" s="17">
        <f t="shared" si="141"/>
        <v>48.7</v>
      </c>
      <c r="J443" s="18">
        <f t="shared" si="142"/>
        <v>47.800000000000004</v>
      </c>
    </row>
    <row r="444" spans="1:10">
      <c r="A444" s="38" t="s">
        <v>10731</v>
      </c>
      <c r="B444" s="3" t="s">
        <v>10732</v>
      </c>
      <c r="C444" s="3">
        <v>6</v>
      </c>
      <c r="D444" s="2">
        <v>0.7</v>
      </c>
      <c r="E444" s="46">
        <v>40</v>
      </c>
      <c r="F444" s="17">
        <v>145</v>
      </c>
      <c r="G444" s="4" t="s">
        <v>10541</v>
      </c>
      <c r="H444" s="17">
        <f t="shared" si="140"/>
        <v>182.35000000000002</v>
      </c>
      <c r="I444" s="17">
        <f t="shared" si="141"/>
        <v>167.4</v>
      </c>
      <c r="J444" s="18">
        <f t="shared" si="142"/>
        <v>164.4</v>
      </c>
    </row>
    <row r="445" spans="1:10">
      <c r="A445" s="38" t="s">
        <v>2352</v>
      </c>
      <c r="B445" s="3" t="s">
        <v>2353</v>
      </c>
      <c r="C445" s="3">
        <v>6</v>
      </c>
      <c r="D445" s="2">
        <v>0.7</v>
      </c>
      <c r="E445" s="46">
        <v>40</v>
      </c>
      <c r="F445" s="17">
        <v>150</v>
      </c>
      <c r="G445" s="4" t="s">
        <v>10541</v>
      </c>
      <c r="H445" s="17">
        <f t="shared" si="140"/>
        <v>188.45000000000002</v>
      </c>
      <c r="I445" s="17">
        <f t="shared" si="141"/>
        <v>173</v>
      </c>
      <c r="J445" s="18">
        <f t="shared" si="142"/>
        <v>169.9</v>
      </c>
    </row>
    <row r="446" spans="1:10">
      <c r="A446" s="38" t="s">
        <v>10733</v>
      </c>
      <c r="B446" s="3" t="s">
        <v>10734</v>
      </c>
      <c r="C446" s="3">
        <v>6</v>
      </c>
      <c r="D446" s="2">
        <v>0.7</v>
      </c>
      <c r="E446" s="46">
        <v>40</v>
      </c>
      <c r="F446" s="17">
        <v>145</v>
      </c>
      <c r="G446" s="4" t="s">
        <v>10541</v>
      </c>
      <c r="H446" s="17">
        <f t="shared" si="140"/>
        <v>182.35000000000002</v>
      </c>
      <c r="I446" s="17">
        <f t="shared" si="141"/>
        <v>167.4</v>
      </c>
      <c r="J446" s="18">
        <f t="shared" si="142"/>
        <v>164.4</v>
      </c>
    </row>
    <row r="447" spans="1:10">
      <c r="A447" s="38" t="s">
        <v>2355</v>
      </c>
      <c r="B447" s="3" t="s">
        <v>2356</v>
      </c>
      <c r="C447" s="3">
        <v>6</v>
      </c>
      <c r="D447" s="2">
        <v>0.7</v>
      </c>
      <c r="E447" s="46">
        <v>40</v>
      </c>
      <c r="F447" s="17">
        <v>98</v>
      </c>
      <c r="G447" s="4" t="s">
        <v>10541</v>
      </c>
      <c r="H447" s="17">
        <f t="shared" si="140"/>
        <v>125</v>
      </c>
      <c r="I447" s="17">
        <f t="shared" si="141"/>
        <v>114.75</v>
      </c>
      <c r="J447" s="18">
        <f t="shared" si="142"/>
        <v>112.7</v>
      </c>
    </row>
    <row r="448" spans="1:10">
      <c r="A448" s="38" t="s">
        <v>2358</v>
      </c>
      <c r="B448" s="3" t="s">
        <v>2359</v>
      </c>
      <c r="C448" s="3">
        <v>3</v>
      </c>
      <c r="D448" s="2">
        <v>0.7</v>
      </c>
      <c r="E448" s="46">
        <v>40</v>
      </c>
      <c r="F448" s="17">
        <v>215</v>
      </c>
      <c r="G448" s="4" t="s">
        <v>10541</v>
      </c>
      <c r="H448" s="17">
        <f t="shared" si="140"/>
        <v>267.75</v>
      </c>
      <c r="I448" s="17">
        <f t="shared" si="141"/>
        <v>245.8</v>
      </c>
      <c r="J448" s="18">
        <f t="shared" si="142"/>
        <v>241.4</v>
      </c>
    </row>
    <row r="449" spans="1:10">
      <c r="A449" s="38" t="s">
        <v>2361</v>
      </c>
      <c r="B449" s="3" t="s">
        <v>2362</v>
      </c>
      <c r="C449" s="3">
        <v>6</v>
      </c>
      <c r="D449" s="2">
        <v>0.5</v>
      </c>
      <c r="E449" s="46">
        <v>40</v>
      </c>
      <c r="F449" s="17">
        <v>335</v>
      </c>
      <c r="G449" s="4" t="s">
        <v>10541</v>
      </c>
      <c r="H449" s="17">
        <f t="shared" si="140"/>
        <v>413.15000000000003</v>
      </c>
      <c r="I449" s="17">
        <f t="shared" si="141"/>
        <v>379.3</v>
      </c>
      <c r="J449" s="18">
        <f t="shared" si="142"/>
        <v>372.5</v>
      </c>
    </row>
    <row r="450" spans="1:10">
      <c r="A450" s="38" t="s">
        <v>2367</v>
      </c>
      <c r="B450" s="3" t="s">
        <v>2368</v>
      </c>
      <c r="C450" s="3">
        <v>6</v>
      </c>
      <c r="D450" s="2">
        <v>0.7</v>
      </c>
      <c r="E450" s="46">
        <v>40</v>
      </c>
      <c r="F450" s="17">
        <v>34.9</v>
      </c>
      <c r="G450" s="4" t="s">
        <v>10541</v>
      </c>
      <c r="H450" s="17">
        <f t="shared" si="140"/>
        <v>48.050000000000004</v>
      </c>
      <c r="I450" s="17">
        <f t="shared" si="141"/>
        <v>44.1</v>
      </c>
      <c r="J450" s="18">
        <f t="shared" si="142"/>
        <v>43.300000000000004</v>
      </c>
    </row>
    <row r="451" spans="1:10">
      <c r="A451" s="38" t="s">
        <v>2374</v>
      </c>
      <c r="B451" s="3" t="s">
        <v>2375</v>
      </c>
      <c r="C451" s="3">
        <v>6</v>
      </c>
      <c r="D451" s="2">
        <v>0.7</v>
      </c>
      <c r="E451" s="46">
        <v>40</v>
      </c>
      <c r="F451" s="17">
        <v>17.5</v>
      </c>
      <c r="G451" s="4" t="s">
        <v>10533</v>
      </c>
      <c r="H451" s="17">
        <f t="shared" si="140"/>
        <v>26.8</v>
      </c>
      <c r="I451" s="17">
        <f t="shared" si="141"/>
        <v>24.6</v>
      </c>
      <c r="J451" s="18">
        <f t="shared" si="142"/>
        <v>24.150000000000002</v>
      </c>
    </row>
    <row r="452" spans="1:10">
      <c r="A452" s="38" t="s">
        <v>2380</v>
      </c>
      <c r="B452" s="3" t="s">
        <v>2381</v>
      </c>
      <c r="C452" s="3">
        <v>6</v>
      </c>
      <c r="D452" s="2">
        <v>0.7</v>
      </c>
      <c r="E452" s="46">
        <v>40</v>
      </c>
      <c r="F452" s="17">
        <v>18.5</v>
      </c>
      <c r="G452" s="4" t="s">
        <v>10533</v>
      </c>
      <c r="H452" s="17">
        <f t="shared" si="140"/>
        <v>28</v>
      </c>
      <c r="I452" s="17">
        <f t="shared" si="141"/>
        <v>25.75</v>
      </c>
      <c r="J452" s="18">
        <f t="shared" si="142"/>
        <v>25.25</v>
      </c>
    </row>
    <row r="453" spans="1:10">
      <c r="A453" s="38" t="s">
        <v>10735</v>
      </c>
      <c r="B453" s="3" t="s">
        <v>10736</v>
      </c>
      <c r="C453" s="3">
        <v>6</v>
      </c>
      <c r="D453" s="2">
        <v>0.7</v>
      </c>
      <c r="E453" s="46">
        <v>40</v>
      </c>
      <c r="F453" s="17">
        <v>18.5</v>
      </c>
      <c r="G453" s="4" t="s">
        <v>10533</v>
      </c>
      <c r="H453" s="17">
        <f t="shared" si="140"/>
        <v>28</v>
      </c>
      <c r="I453" s="17">
        <f t="shared" si="141"/>
        <v>25.75</v>
      </c>
      <c r="J453" s="18">
        <f t="shared" si="142"/>
        <v>25.25</v>
      </c>
    </row>
    <row r="454" spans="1:10">
      <c r="A454" s="38" t="s">
        <v>2383</v>
      </c>
      <c r="B454" s="3" t="s">
        <v>2384</v>
      </c>
      <c r="C454" s="3">
        <v>6</v>
      </c>
      <c r="D454" s="2">
        <v>0.7</v>
      </c>
      <c r="E454" s="46">
        <v>40</v>
      </c>
      <c r="F454" s="17">
        <v>17</v>
      </c>
      <c r="G454" s="4" t="s">
        <v>10533</v>
      </c>
      <c r="H454" s="17">
        <f t="shared" si="140"/>
        <v>26.200000000000003</v>
      </c>
      <c r="I454" s="17">
        <f t="shared" si="141"/>
        <v>24.05</v>
      </c>
      <c r="J454" s="18">
        <f t="shared" si="142"/>
        <v>23.6</v>
      </c>
    </row>
    <row r="455" spans="1:10">
      <c r="A455" s="38" t="s">
        <v>10737</v>
      </c>
      <c r="B455" s="3" t="s">
        <v>10738</v>
      </c>
      <c r="C455" s="3">
        <v>6</v>
      </c>
      <c r="D455" s="2">
        <v>0.7</v>
      </c>
      <c r="E455" s="46">
        <v>40</v>
      </c>
      <c r="F455" s="17">
        <v>17</v>
      </c>
      <c r="G455" s="4" t="s">
        <v>10533</v>
      </c>
      <c r="H455" s="17">
        <f t="shared" si="140"/>
        <v>26.200000000000003</v>
      </c>
      <c r="I455" s="17">
        <f t="shared" si="141"/>
        <v>24.05</v>
      </c>
      <c r="J455" s="18">
        <f t="shared" si="142"/>
        <v>23.6</v>
      </c>
    </row>
    <row r="456" spans="1:10">
      <c r="A456" s="38" t="s">
        <v>2392</v>
      </c>
      <c r="B456" s="3" t="s">
        <v>2393</v>
      </c>
      <c r="C456" s="3">
        <v>6</v>
      </c>
      <c r="D456" s="2">
        <v>0.7</v>
      </c>
      <c r="E456" s="46">
        <v>40</v>
      </c>
      <c r="F456" s="17">
        <v>17</v>
      </c>
      <c r="G456" s="4" t="s">
        <v>10533</v>
      </c>
      <c r="H456" s="17">
        <f t="shared" si="140"/>
        <v>26.200000000000003</v>
      </c>
      <c r="I456" s="17">
        <f t="shared" si="141"/>
        <v>24.05</v>
      </c>
      <c r="J456" s="18">
        <f t="shared" si="142"/>
        <v>23.6</v>
      </c>
    </row>
    <row r="457" spans="1:10">
      <c r="A457" s="38" t="s">
        <v>10739</v>
      </c>
      <c r="B457" s="3" t="s">
        <v>10740</v>
      </c>
      <c r="C457" s="3">
        <v>6</v>
      </c>
      <c r="D457" s="2">
        <v>0.7</v>
      </c>
      <c r="E457" s="46">
        <v>40</v>
      </c>
      <c r="F457" s="17">
        <v>17</v>
      </c>
      <c r="G457" s="4" t="s">
        <v>10533</v>
      </c>
      <c r="H457" s="17">
        <f t="shared" si="140"/>
        <v>26.200000000000003</v>
      </c>
      <c r="I457" s="17">
        <f t="shared" si="141"/>
        <v>24.05</v>
      </c>
      <c r="J457" s="18">
        <f t="shared" si="142"/>
        <v>23.6</v>
      </c>
    </row>
    <row r="458" spans="1:10">
      <c r="A458" s="38" t="s">
        <v>2413</v>
      </c>
      <c r="B458" s="3" t="s">
        <v>2414</v>
      </c>
      <c r="C458" s="3">
        <v>6</v>
      </c>
      <c r="D458" s="2">
        <v>0.75</v>
      </c>
      <c r="E458" s="46">
        <v>14.7</v>
      </c>
      <c r="F458" s="17">
        <v>11</v>
      </c>
      <c r="G458" s="4" t="s">
        <v>10544</v>
      </c>
      <c r="H458" s="17">
        <f t="shared" si="140"/>
        <v>16.75</v>
      </c>
      <c r="I458" s="17">
        <f t="shared" si="141"/>
        <v>15.350000000000001</v>
      </c>
      <c r="J458" s="18">
        <f t="shared" si="142"/>
        <v>15.100000000000001</v>
      </c>
    </row>
    <row r="459" spans="1:10">
      <c r="A459" s="38" t="s">
        <v>2422</v>
      </c>
      <c r="B459" s="3" t="s">
        <v>2423</v>
      </c>
      <c r="C459" s="3">
        <v>6</v>
      </c>
      <c r="D459" s="2">
        <v>0.7</v>
      </c>
      <c r="E459" s="46">
        <v>42</v>
      </c>
      <c r="F459" s="17">
        <v>13.95</v>
      </c>
      <c r="G459" s="4" t="s">
        <v>10537</v>
      </c>
      <c r="H459" s="17">
        <f t="shared" si="140"/>
        <v>22.650000000000002</v>
      </c>
      <c r="I459" s="17">
        <f t="shared" si="141"/>
        <v>20.8</v>
      </c>
      <c r="J459" s="18">
        <f t="shared" si="142"/>
        <v>20.400000000000002</v>
      </c>
    </row>
    <row r="460" spans="1:10">
      <c r="A460" s="38" t="s">
        <v>2437</v>
      </c>
      <c r="B460" s="3" t="s">
        <v>2438</v>
      </c>
      <c r="C460" s="3">
        <v>6</v>
      </c>
      <c r="D460" s="2">
        <v>0.7</v>
      </c>
      <c r="E460" s="46">
        <v>45.2</v>
      </c>
      <c r="F460" s="17">
        <v>32.15</v>
      </c>
      <c r="G460" s="4" t="s">
        <v>10535</v>
      </c>
      <c r="H460" s="17">
        <f t="shared" ref="H460:H523" si="143">IF(B460="","",CEILING((F460+(10.3552*D460*E460)/100+1.5+0.05)*1.22,0.05))</f>
        <v>45.150000000000006</v>
      </c>
      <c r="I460" s="17">
        <f t="shared" ref="I460:I523" si="144">IF(B460="","",CEILING((F460+(10.3552*D460*E460)/100+1.5+0.05)*1.12,0.05))</f>
        <v>41.45</v>
      </c>
      <c r="J460" s="18">
        <f t="shared" ref="J460:J523" si="145">IF(B460="","",CEILING((F460+(10.3552*D460*E460)/100+1.5+0.05)*1.1,0.05))</f>
        <v>40.700000000000003</v>
      </c>
    </row>
    <row r="461" spans="1:10">
      <c r="A461" s="38" t="s">
        <v>2443</v>
      </c>
      <c r="B461" s="3" t="s">
        <v>2444</v>
      </c>
      <c r="C461" s="3">
        <v>6</v>
      </c>
      <c r="D461" s="2">
        <v>0.7</v>
      </c>
      <c r="E461" s="46">
        <v>37.5</v>
      </c>
      <c r="F461" s="17">
        <v>16.5</v>
      </c>
      <c r="G461" s="4" t="s">
        <v>10532</v>
      </c>
      <c r="H461" s="17">
        <f t="shared" si="143"/>
        <v>25.35</v>
      </c>
      <c r="I461" s="17">
        <f t="shared" si="144"/>
        <v>23.3</v>
      </c>
      <c r="J461" s="18">
        <f t="shared" si="145"/>
        <v>22.85</v>
      </c>
    </row>
    <row r="462" spans="1:10">
      <c r="A462" s="38" t="s">
        <v>2446</v>
      </c>
      <c r="B462" s="3" t="s">
        <v>2447</v>
      </c>
      <c r="C462" s="3">
        <v>6</v>
      </c>
      <c r="D462" s="2">
        <v>0.7</v>
      </c>
      <c r="E462" s="46">
        <v>37.5</v>
      </c>
      <c r="F462" s="17">
        <v>16.25</v>
      </c>
      <c r="G462" s="4" t="s">
        <v>10532</v>
      </c>
      <c r="H462" s="17">
        <f t="shared" si="143"/>
        <v>25.05</v>
      </c>
      <c r="I462" s="17">
        <f t="shared" si="144"/>
        <v>23</v>
      </c>
      <c r="J462" s="18">
        <f t="shared" si="145"/>
        <v>22.6</v>
      </c>
    </row>
    <row r="463" spans="1:10">
      <c r="A463" s="38" t="s">
        <v>2449</v>
      </c>
      <c r="B463" s="3" t="s">
        <v>2450</v>
      </c>
      <c r="C463" s="3">
        <v>6</v>
      </c>
      <c r="D463" s="2">
        <v>0.7</v>
      </c>
      <c r="E463" s="46">
        <v>37.5</v>
      </c>
      <c r="F463" s="17">
        <v>16.25</v>
      </c>
      <c r="G463" s="4" t="s">
        <v>10532</v>
      </c>
      <c r="H463" s="17">
        <f t="shared" si="143"/>
        <v>25.05</v>
      </c>
      <c r="I463" s="17">
        <f t="shared" si="144"/>
        <v>23</v>
      </c>
      <c r="J463" s="18">
        <f t="shared" si="145"/>
        <v>22.6</v>
      </c>
    </row>
    <row r="464" spans="1:10">
      <c r="A464" s="38" t="s">
        <v>2452</v>
      </c>
      <c r="B464" s="3" t="s">
        <v>2453</v>
      </c>
      <c r="C464" s="3">
        <v>6</v>
      </c>
      <c r="D464" s="2">
        <v>0.7</v>
      </c>
      <c r="E464" s="46">
        <v>37.5</v>
      </c>
      <c r="F464" s="17">
        <v>16.25</v>
      </c>
      <c r="G464" s="4" t="s">
        <v>10532</v>
      </c>
      <c r="H464" s="17">
        <f t="shared" si="143"/>
        <v>25.05</v>
      </c>
      <c r="I464" s="17">
        <f t="shared" si="144"/>
        <v>23</v>
      </c>
      <c r="J464" s="18">
        <f t="shared" si="145"/>
        <v>22.6</v>
      </c>
    </row>
    <row r="465" spans="1:10">
      <c r="A465" s="38" t="s">
        <v>2455</v>
      </c>
      <c r="B465" s="3" t="s">
        <v>2456</v>
      </c>
      <c r="C465" s="3">
        <v>6</v>
      </c>
      <c r="D465" s="2">
        <v>0.7</v>
      </c>
      <c r="E465" s="46">
        <v>37.5</v>
      </c>
      <c r="F465" s="17">
        <v>16.25</v>
      </c>
      <c r="G465" s="4" t="s">
        <v>10532</v>
      </c>
      <c r="H465" s="17">
        <f t="shared" si="143"/>
        <v>25.05</v>
      </c>
      <c r="I465" s="17">
        <f t="shared" si="144"/>
        <v>23</v>
      </c>
      <c r="J465" s="18">
        <f t="shared" si="145"/>
        <v>22.6</v>
      </c>
    </row>
    <row r="466" spans="1:10">
      <c r="A466" s="38" t="s">
        <v>2458</v>
      </c>
      <c r="B466" s="3" t="s">
        <v>2459</v>
      </c>
      <c r="C466" s="3">
        <v>6</v>
      </c>
      <c r="D466" s="2">
        <v>0.7</v>
      </c>
      <c r="E466" s="46">
        <v>37.5</v>
      </c>
      <c r="F466" s="17">
        <v>16.850000000000001</v>
      </c>
      <c r="G466" s="4" t="s">
        <v>10532</v>
      </c>
      <c r="H466" s="17">
        <f t="shared" si="143"/>
        <v>25.8</v>
      </c>
      <c r="I466" s="17">
        <f t="shared" si="144"/>
        <v>23.700000000000003</v>
      </c>
      <c r="J466" s="18">
        <f t="shared" si="145"/>
        <v>23.25</v>
      </c>
    </row>
    <row r="467" spans="1:10">
      <c r="A467" s="38" t="s">
        <v>11014</v>
      </c>
      <c r="B467" s="3" t="s">
        <v>11015</v>
      </c>
      <c r="C467" s="3">
        <v>6</v>
      </c>
      <c r="D467" s="2">
        <v>0.7</v>
      </c>
      <c r="E467" s="46">
        <v>37.5</v>
      </c>
      <c r="F467" s="17">
        <v>14.5</v>
      </c>
      <c r="G467" s="4" t="s">
        <v>10532</v>
      </c>
      <c r="H467" s="17">
        <f t="shared" si="143"/>
        <v>22.900000000000002</v>
      </c>
      <c r="I467" s="17">
        <f t="shared" si="144"/>
        <v>21.05</v>
      </c>
      <c r="J467" s="18">
        <f t="shared" si="145"/>
        <v>20.650000000000002</v>
      </c>
    </row>
    <row r="468" spans="1:10">
      <c r="A468" s="38" t="s">
        <v>2466</v>
      </c>
      <c r="B468" s="3" t="s">
        <v>2462</v>
      </c>
      <c r="C468" s="3">
        <v>12</v>
      </c>
      <c r="D468" s="2">
        <v>1</v>
      </c>
      <c r="E468" s="46">
        <v>40</v>
      </c>
      <c r="F468" s="17">
        <v>21.5</v>
      </c>
      <c r="G468" s="4" t="s">
        <v>10533</v>
      </c>
      <c r="H468" s="17">
        <f t="shared" si="143"/>
        <v>33.200000000000003</v>
      </c>
      <c r="I468" s="17">
        <f t="shared" si="144"/>
        <v>30.5</v>
      </c>
      <c r="J468" s="18">
        <f t="shared" si="145"/>
        <v>29.950000000000003</v>
      </c>
    </row>
    <row r="469" spans="1:10">
      <c r="A469" s="38" t="s">
        <v>2472</v>
      </c>
      <c r="B469" s="3" t="s">
        <v>2473</v>
      </c>
      <c r="C469" s="3">
        <v>6</v>
      </c>
      <c r="D469" s="2">
        <v>0.7</v>
      </c>
      <c r="E469" s="46">
        <v>44</v>
      </c>
      <c r="F469" s="17">
        <v>11.45</v>
      </c>
      <c r="G469" s="4" t="s">
        <v>10537</v>
      </c>
      <c r="H469" s="17">
        <f t="shared" si="143"/>
        <v>19.8</v>
      </c>
      <c r="I469" s="17">
        <f t="shared" si="144"/>
        <v>18.150000000000002</v>
      </c>
      <c r="J469" s="18">
        <f t="shared" si="145"/>
        <v>17.850000000000001</v>
      </c>
    </row>
    <row r="470" spans="1:10">
      <c r="A470" s="38" t="s">
        <v>2475</v>
      </c>
      <c r="B470" s="3" t="s">
        <v>2476</v>
      </c>
      <c r="C470" s="3">
        <v>6</v>
      </c>
      <c r="D470" s="2">
        <v>0.7</v>
      </c>
      <c r="E470" s="46">
        <v>41.5</v>
      </c>
      <c r="F470" s="17">
        <v>13.95</v>
      </c>
      <c r="G470" s="4" t="s">
        <v>10537</v>
      </c>
      <c r="H470" s="17">
        <f t="shared" si="143"/>
        <v>22.6</v>
      </c>
      <c r="I470" s="17">
        <f t="shared" si="144"/>
        <v>20.75</v>
      </c>
      <c r="J470" s="18">
        <f t="shared" si="145"/>
        <v>20.400000000000002</v>
      </c>
    </row>
    <row r="471" spans="1:10">
      <c r="A471" s="38" t="s">
        <v>2478</v>
      </c>
      <c r="B471" s="3" t="s">
        <v>2479</v>
      </c>
      <c r="C471" s="3">
        <v>6</v>
      </c>
      <c r="D471" s="2">
        <v>0.5</v>
      </c>
      <c r="E471" s="46">
        <v>46</v>
      </c>
      <c r="F471" s="17">
        <v>13.95</v>
      </c>
      <c r="G471" s="4" t="s">
        <v>10537</v>
      </c>
      <c r="H471" s="17">
        <f t="shared" si="143"/>
        <v>21.85</v>
      </c>
      <c r="I471" s="17">
        <f t="shared" si="144"/>
        <v>20.05</v>
      </c>
      <c r="J471" s="18">
        <f t="shared" si="145"/>
        <v>19.700000000000003</v>
      </c>
    </row>
    <row r="472" spans="1:10">
      <c r="A472" s="38" t="s">
        <v>11064</v>
      </c>
      <c r="B472" s="3" t="s">
        <v>11065</v>
      </c>
      <c r="C472" s="3">
        <v>6</v>
      </c>
      <c r="D472" s="2">
        <v>0.7</v>
      </c>
      <c r="E472" s="46">
        <v>41.7</v>
      </c>
      <c r="F472" s="17">
        <v>11.75</v>
      </c>
      <c r="G472" s="4" t="s">
        <v>10537</v>
      </c>
      <c r="H472" s="17">
        <f t="shared" si="143"/>
        <v>19.950000000000003</v>
      </c>
      <c r="I472" s="17">
        <f t="shared" si="144"/>
        <v>18.3</v>
      </c>
      <c r="J472" s="18">
        <f t="shared" si="145"/>
        <v>18</v>
      </c>
    </row>
    <row r="473" spans="1:10">
      <c r="A473" s="38" t="s">
        <v>2481</v>
      </c>
      <c r="B473" s="3" t="s">
        <v>2482</v>
      </c>
      <c r="C473" s="3">
        <v>12</v>
      </c>
      <c r="D473" s="2">
        <v>1</v>
      </c>
      <c r="E473" s="46">
        <v>40</v>
      </c>
      <c r="F473" s="17">
        <v>3.85</v>
      </c>
      <c r="G473" s="4" t="s">
        <v>10541</v>
      </c>
      <c r="H473" s="17">
        <f t="shared" si="143"/>
        <v>11.65</v>
      </c>
      <c r="I473" s="17">
        <f t="shared" si="144"/>
        <v>10.700000000000001</v>
      </c>
      <c r="J473" s="18">
        <f t="shared" si="145"/>
        <v>10.5</v>
      </c>
    </row>
    <row r="474" spans="1:10">
      <c r="A474" s="38" t="s">
        <v>2484</v>
      </c>
      <c r="B474" s="3" t="s">
        <v>2485</v>
      </c>
      <c r="C474" s="3">
        <v>3</v>
      </c>
      <c r="D474" s="2">
        <v>0.7</v>
      </c>
      <c r="E474" s="46">
        <v>40</v>
      </c>
      <c r="F474" s="17">
        <v>595</v>
      </c>
      <c r="G474" s="4" t="s">
        <v>10531</v>
      </c>
      <c r="H474" s="17">
        <f t="shared" si="143"/>
        <v>731.35</v>
      </c>
      <c r="I474" s="17">
        <f t="shared" si="144"/>
        <v>671.40000000000009</v>
      </c>
      <c r="J474" s="18">
        <f t="shared" si="145"/>
        <v>659.40000000000009</v>
      </c>
    </row>
    <row r="475" spans="1:10">
      <c r="A475" s="38" t="s">
        <v>2487</v>
      </c>
      <c r="B475" s="3" t="s">
        <v>2488</v>
      </c>
      <c r="C475" s="3">
        <v>3</v>
      </c>
      <c r="D475" s="2">
        <v>0.7</v>
      </c>
      <c r="E475" s="46">
        <v>40</v>
      </c>
      <c r="F475" s="17">
        <v>350</v>
      </c>
      <c r="G475" s="4" t="s">
        <v>10531</v>
      </c>
      <c r="H475" s="17">
        <f t="shared" si="143"/>
        <v>432.45000000000005</v>
      </c>
      <c r="I475" s="17">
        <f t="shared" si="144"/>
        <v>397</v>
      </c>
      <c r="J475" s="18">
        <f t="shared" si="145"/>
        <v>389.90000000000003</v>
      </c>
    </row>
    <row r="476" spans="1:10">
      <c r="A476" s="38" t="s">
        <v>2490</v>
      </c>
      <c r="B476" s="3" t="s">
        <v>2491</v>
      </c>
      <c r="C476" s="3">
        <v>6</v>
      </c>
      <c r="D476" s="2">
        <v>0.7</v>
      </c>
      <c r="E476" s="46">
        <v>40</v>
      </c>
      <c r="F476" s="17">
        <v>41.5</v>
      </c>
      <c r="G476" s="4" t="s">
        <v>10548</v>
      </c>
      <c r="H476" s="17">
        <f t="shared" si="143"/>
        <v>56.1</v>
      </c>
      <c r="I476" s="17">
        <f t="shared" si="144"/>
        <v>51.5</v>
      </c>
      <c r="J476" s="18">
        <f t="shared" si="145"/>
        <v>50.550000000000004</v>
      </c>
    </row>
    <row r="477" spans="1:10">
      <c r="A477" s="38" t="s">
        <v>2494</v>
      </c>
      <c r="B477" s="3" t="s">
        <v>2493</v>
      </c>
      <c r="C477" s="3">
        <v>6</v>
      </c>
      <c r="D477" s="2">
        <v>1</v>
      </c>
      <c r="E477" s="46">
        <v>50</v>
      </c>
      <c r="F477" s="17">
        <v>10.95</v>
      </c>
      <c r="G477" s="4" t="s">
        <v>10551</v>
      </c>
      <c r="H477" s="17">
        <f t="shared" si="143"/>
        <v>21.6</v>
      </c>
      <c r="I477" s="17">
        <f t="shared" si="144"/>
        <v>19.8</v>
      </c>
      <c r="J477" s="18">
        <f t="shared" si="145"/>
        <v>19.450000000000003</v>
      </c>
    </row>
    <row r="478" spans="1:10">
      <c r="A478" s="38" t="s">
        <v>2501</v>
      </c>
      <c r="B478" s="3" t="s">
        <v>2502</v>
      </c>
      <c r="C478" s="3">
        <v>6</v>
      </c>
      <c r="D478" s="2">
        <v>0.7</v>
      </c>
      <c r="E478" s="46">
        <v>40</v>
      </c>
      <c r="F478" s="17">
        <v>14.5</v>
      </c>
      <c r="G478" s="4" t="s">
        <v>10535</v>
      </c>
      <c r="H478" s="17">
        <f t="shared" si="143"/>
        <v>23.150000000000002</v>
      </c>
      <c r="I478" s="17">
        <f t="shared" si="144"/>
        <v>21.25</v>
      </c>
      <c r="J478" s="18">
        <f t="shared" si="145"/>
        <v>20.85</v>
      </c>
    </row>
    <row r="479" spans="1:10">
      <c r="A479" s="38" t="s">
        <v>2504</v>
      </c>
      <c r="B479" s="3" t="s">
        <v>2505</v>
      </c>
      <c r="C479" s="3">
        <v>6</v>
      </c>
      <c r="D479" s="2">
        <v>0.7</v>
      </c>
      <c r="E479" s="46">
        <v>40</v>
      </c>
      <c r="F479" s="17">
        <v>22</v>
      </c>
      <c r="G479" s="4" t="s">
        <v>10535</v>
      </c>
      <c r="H479" s="17">
        <f t="shared" si="143"/>
        <v>32.300000000000004</v>
      </c>
      <c r="I479" s="17">
        <f t="shared" si="144"/>
        <v>29.650000000000002</v>
      </c>
      <c r="J479" s="18">
        <f t="shared" si="145"/>
        <v>29.1</v>
      </c>
    </row>
    <row r="480" spans="1:10">
      <c r="A480" s="38" t="s">
        <v>2510</v>
      </c>
      <c r="B480" s="3" t="s">
        <v>2511</v>
      </c>
      <c r="C480" s="3">
        <v>6</v>
      </c>
      <c r="D480" s="2">
        <v>0.7</v>
      </c>
      <c r="E480" s="46">
        <v>40</v>
      </c>
      <c r="F480" s="17">
        <v>9.9700000000000006</v>
      </c>
      <c r="G480" s="4" t="s">
        <v>10556</v>
      </c>
      <c r="H480" s="17">
        <f t="shared" si="143"/>
        <v>17.600000000000001</v>
      </c>
      <c r="I480" s="17">
        <f t="shared" si="144"/>
        <v>16.150000000000002</v>
      </c>
      <c r="J480" s="18">
        <f t="shared" si="145"/>
        <v>15.9</v>
      </c>
    </row>
    <row r="481" spans="1:10">
      <c r="A481" s="38" t="s">
        <v>2513</v>
      </c>
      <c r="B481" s="3" t="s">
        <v>2514</v>
      </c>
      <c r="C481" s="3">
        <v>6</v>
      </c>
      <c r="D481" s="2">
        <v>0.7</v>
      </c>
      <c r="E481" s="46">
        <v>40</v>
      </c>
      <c r="F481" s="17">
        <v>12.75</v>
      </c>
      <c r="G481" s="4" t="s">
        <v>10556</v>
      </c>
      <c r="H481" s="17">
        <f t="shared" si="143"/>
        <v>21</v>
      </c>
      <c r="I481" s="17">
        <f t="shared" si="144"/>
        <v>19.3</v>
      </c>
      <c r="J481" s="18">
        <f t="shared" si="145"/>
        <v>18.95</v>
      </c>
    </row>
    <row r="482" spans="1:10">
      <c r="A482" s="38" t="s">
        <v>2516</v>
      </c>
      <c r="B482" s="3" t="s">
        <v>2517</v>
      </c>
      <c r="C482" s="3">
        <v>6</v>
      </c>
      <c r="D482" s="2">
        <v>0.7</v>
      </c>
      <c r="E482" s="46">
        <v>40</v>
      </c>
      <c r="F482" s="17">
        <v>29.25</v>
      </c>
      <c r="G482" s="4" t="s">
        <v>10556</v>
      </c>
      <c r="H482" s="17">
        <f t="shared" si="143"/>
        <v>41.150000000000006</v>
      </c>
      <c r="I482" s="17">
        <f t="shared" si="144"/>
        <v>37.75</v>
      </c>
      <c r="J482" s="18">
        <f t="shared" si="145"/>
        <v>37.1</v>
      </c>
    </row>
    <row r="483" spans="1:10">
      <c r="A483" s="38" t="s">
        <v>2519</v>
      </c>
      <c r="B483" s="3" t="s">
        <v>2520</v>
      </c>
      <c r="C483" s="3">
        <v>6</v>
      </c>
      <c r="D483" s="2">
        <v>0.7</v>
      </c>
      <c r="E483" s="46">
        <v>48</v>
      </c>
      <c r="F483" s="17">
        <v>33.5</v>
      </c>
      <c r="G483" s="4" t="s">
        <v>10554</v>
      </c>
      <c r="H483" s="17">
        <f t="shared" si="143"/>
        <v>47.050000000000004</v>
      </c>
      <c r="I483" s="17">
        <f t="shared" si="144"/>
        <v>43.2</v>
      </c>
      <c r="J483" s="18">
        <f t="shared" si="145"/>
        <v>42.400000000000006</v>
      </c>
    </row>
    <row r="484" spans="1:10">
      <c r="A484" s="38" t="s">
        <v>2522</v>
      </c>
      <c r="B484" s="3" t="s">
        <v>2523</v>
      </c>
      <c r="C484" s="3">
        <v>6</v>
      </c>
      <c r="D484" s="2">
        <v>0.7</v>
      </c>
      <c r="E484" s="46">
        <v>46</v>
      </c>
      <c r="F484" s="17">
        <v>33.5</v>
      </c>
      <c r="G484" s="4" t="s">
        <v>10536</v>
      </c>
      <c r="H484" s="17">
        <f t="shared" si="143"/>
        <v>46.85</v>
      </c>
      <c r="I484" s="17">
        <f t="shared" si="144"/>
        <v>43</v>
      </c>
      <c r="J484" s="18">
        <f t="shared" si="145"/>
        <v>42.25</v>
      </c>
    </row>
    <row r="485" spans="1:10">
      <c r="A485" s="38" t="s">
        <v>2531</v>
      </c>
      <c r="B485" s="3" t="s">
        <v>2532</v>
      </c>
      <c r="C485" s="3">
        <v>6</v>
      </c>
      <c r="D485" s="2">
        <v>0.7</v>
      </c>
      <c r="E485" s="46">
        <v>38</v>
      </c>
      <c r="F485" s="17">
        <v>27.5</v>
      </c>
      <c r="G485" s="4" t="s">
        <v>10531</v>
      </c>
      <c r="H485" s="17">
        <f t="shared" si="143"/>
        <v>38.85</v>
      </c>
      <c r="I485" s="17">
        <f t="shared" si="144"/>
        <v>35.65</v>
      </c>
      <c r="J485" s="18">
        <f t="shared" si="145"/>
        <v>35</v>
      </c>
    </row>
    <row r="486" spans="1:10">
      <c r="A486" s="38" t="s">
        <v>2534</v>
      </c>
      <c r="B486" s="3" t="s">
        <v>2535</v>
      </c>
      <c r="C486" s="3">
        <v>6</v>
      </c>
      <c r="D486" s="2">
        <v>0.7</v>
      </c>
      <c r="E486" s="46">
        <v>35</v>
      </c>
      <c r="F486" s="17">
        <v>35</v>
      </c>
      <c r="G486" s="4" t="s">
        <v>10531</v>
      </c>
      <c r="H486" s="17">
        <f t="shared" si="143"/>
        <v>47.7</v>
      </c>
      <c r="I486" s="17">
        <f t="shared" si="144"/>
        <v>43.800000000000004</v>
      </c>
      <c r="J486" s="18">
        <f t="shared" si="145"/>
        <v>43</v>
      </c>
    </row>
    <row r="487" spans="1:10">
      <c r="A487" s="38" t="s">
        <v>10810</v>
      </c>
      <c r="B487" s="3" t="s">
        <v>10811</v>
      </c>
      <c r="C487" s="3">
        <v>6</v>
      </c>
      <c r="D487" s="2">
        <v>0.7</v>
      </c>
      <c r="E487" s="46">
        <v>40</v>
      </c>
      <c r="F487" s="17">
        <v>16.5</v>
      </c>
      <c r="G487" s="4" t="s">
        <v>10544</v>
      </c>
      <c r="H487" s="17">
        <f t="shared" si="143"/>
        <v>25.6</v>
      </c>
      <c r="I487" s="17">
        <f t="shared" si="144"/>
        <v>23.5</v>
      </c>
      <c r="J487" s="18">
        <f t="shared" si="145"/>
        <v>23.05</v>
      </c>
    </row>
    <row r="488" spans="1:10">
      <c r="A488" s="38" t="s">
        <v>2565</v>
      </c>
      <c r="B488" s="3" t="s">
        <v>2566</v>
      </c>
      <c r="C488" s="3">
        <v>6</v>
      </c>
      <c r="D488" s="2">
        <v>0.7</v>
      </c>
      <c r="E488" s="46">
        <v>47</v>
      </c>
      <c r="F488" s="17">
        <v>17.5</v>
      </c>
      <c r="G488" s="4" t="s">
        <v>10535</v>
      </c>
      <c r="H488" s="17">
        <f t="shared" si="143"/>
        <v>27.400000000000002</v>
      </c>
      <c r="I488" s="17">
        <f t="shared" si="144"/>
        <v>25.200000000000003</v>
      </c>
      <c r="J488" s="18">
        <f t="shared" si="145"/>
        <v>24.75</v>
      </c>
    </row>
    <row r="489" spans="1:10">
      <c r="A489" s="38" t="s">
        <v>2568</v>
      </c>
      <c r="B489" s="3" t="s">
        <v>2569</v>
      </c>
      <c r="C489" s="3">
        <v>6</v>
      </c>
      <c r="D489" s="2">
        <v>0.7</v>
      </c>
      <c r="E489" s="46">
        <v>40</v>
      </c>
      <c r="F489" s="17">
        <v>18.5</v>
      </c>
      <c r="G489" s="4" t="s">
        <v>10535</v>
      </c>
      <c r="H489" s="17">
        <f t="shared" si="143"/>
        <v>28</v>
      </c>
      <c r="I489" s="17">
        <f t="shared" si="144"/>
        <v>25.75</v>
      </c>
      <c r="J489" s="18">
        <f t="shared" si="145"/>
        <v>25.25</v>
      </c>
    </row>
    <row r="490" spans="1:10">
      <c r="A490" s="38" t="s">
        <v>2571</v>
      </c>
      <c r="B490" s="3" t="s">
        <v>2572</v>
      </c>
      <c r="C490" s="3">
        <v>6</v>
      </c>
      <c r="D490" s="2">
        <v>0.7</v>
      </c>
      <c r="E490" s="46">
        <v>54</v>
      </c>
      <c r="F490" s="17">
        <v>20.95</v>
      </c>
      <c r="G490" s="4" t="s">
        <v>10535</v>
      </c>
      <c r="H490" s="17">
        <f t="shared" si="143"/>
        <v>32.25</v>
      </c>
      <c r="I490" s="17">
        <f t="shared" si="144"/>
        <v>29.6</v>
      </c>
      <c r="J490" s="18">
        <f t="shared" si="145"/>
        <v>29.1</v>
      </c>
    </row>
    <row r="491" spans="1:10">
      <c r="A491" s="38" t="s">
        <v>2574</v>
      </c>
      <c r="B491" s="3" t="s">
        <v>2575</v>
      </c>
      <c r="C491" s="3">
        <v>6</v>
      </c>
      <c r="D491" s="2">
        <v>0.7</v>
      </c>
      <c r="E491" s="46">
        <v>40</v>
      </c>
      <c r="F491" s="17">
        <v>19.25</v>
      </c>
      <c r="G491" s="4" t="s">
        <v>10535</v>
      </c>
      <c r="H491" s="17">
        <f t="shared" si="143"/>
        <v>28.950000000000003</v>
      </c>
      <c r="I491" s="17">
        <f t="shared" si="144"/>
        <v>26.55</v>
      </c>
      <c r="J491" s="18">
        <f t="shared" si="145"/>
        <v>26.1</v>
      </c>
    </row>
    <row r="492" spans="1:10">
      <c r="A492" s="38" t="s">
        <v>2583</v>
      </c>
      <c r="B492" s="3" t="s">
        <v>2584</v>
      </c>
      <c r="C492" s="3">
        <v>6</v>
      </c>
      <c r="D492" s="2">
        <v>0.7</v>
      </c>
      <c r="E492" s="46">
        <v>43</v>
      </c>
      <c r="F492" s="17">
        <v>15.75</v>
      </c>
      <c r="G492" s="4" t="s">
        <v>10554</v>
      </c>
      <c r="H492" s="17">
        <f t="shared" si="143"/>
        <v>24.950000000000003</v>
      </c>
      <c r="I492" s="17">
        <f t="shared" si="144"/>
        <v>22.900000000000002</v>
      </c>
      <c r="J492" s="18">
        <f t="shared" si="145"/>
        <v>22.5</v>
      </c>
    </row>
    <row r="493" spans="1:10">
      <c r="A493" s="38" t="s">
        <v>2586</v>
      </c>
      <c r="B493" s="3" t="s">
        <v>2587</v>
      </c>
      <c r="C493" s="3">
        <v>6</v>
      </c>
      <c r="D493" s="2">
        <v>0.7</v>
      </c>
      <c r="E493" s="46">
        <v>43</v>
      </c>
      <c r="F493" s="17">
        <v>44.5</v>
      </c>
      <c r="G493" s="4" t="s">
        <v>10542</v>
      </c>
      <c r="H493" s="17">
        <f t="shared" si="143"/>
        <v>60</v>
      </c>
      <c r="I493" s="17">
        <f t="shared" si="144"/>
        <v>55.1</v>
      </c>
      <c r="J493" s="18">
        <f t="shared" si="145"/>
        <v>54.1</v>
      </c>
    </row>
    <row r="494" spans="1:10">
      <c r="A494" s="38" t="s">
        <v>2589</v>
      </c>
      <c r="B494" s="3" t="s">
        <v>2590</v>
      </c>
      <c r="C494" s="3">
        <v>6</v>
      </c>
      <c r="D494" s="2">
        <v>0.7</v>
      </c>
      <c r="E494" s="46">
        <v>43</v>
      </c>
      <c r="F494" s="17">
        <v>45</v>
      </c>
      <c r="G494" s="4" t="s">
        <v>10554</v>
      </c>
      <c r="H494" s="17">
        <f t="shared" si="143"/>
        <v>60.6</v>
      </c>
      <c r="I494" s="17">
        <f t="shared" si="144"/>
        <v>55.650000000000006</v>
      </c>
      <c r="J494" s="18">
        <f t="shared" si="145"/>
        <v>54.650000000000006</v>
      </c>
    </row>
    <row r="495" spans="1:10">
      <c r="A495" s="38" t="s">
        <v>2594</v>
      </c>
      <c r="B495" s="3" t="s">
        <v>2595</v>
      </c>
      <c r="C495" s="3">
        <v>6</v>
      </c>
      <c r="D495" s="2">
        <v>0.7</v>
      </c>
      <c r="E495" s="46">
        <v>46</v>
      </c>
      <c r="F495" s="17">
        <v>24.95</v>
      </c>
      <c r="G495" s="4" t="s">
        <v>10554</v>
      </c>
      <c r="H495" s="17">
        <f t="shared" si="143"/>
        <v>36.4</v>
      </c>
      <c r="I495" s="17">
        <f t="shared" si="144"/>
        <v>33.450000000000003</v>
      </c>
      <c r="J495" s="18">
        <f t="shared" si="145"/>
        <v>32.85</v>
      </c>
    </row>
    <row r="496" spans="1:10">
      <c r="A496" s="38" t="s">
        <v>2597</v>
      </c>
      <c r="B496" s="3" t="s">
        <v>2598</v>
      </c>
      <c r="C496" s="3">
        <v>6</v>
      </c>
      <c r="D496" s="2">
        <v>0.7</v>
      </c>
      <c r="E496" s="46">
        <v>46</v>
      </c>
      <c r="F496" s="17">
        <v>24.95</v>
      </c>
      <c r="G496" s="4" t="s">
        <v>10554</v>
      </c>
      <c r="H496" s="17">
        <f t="shared" si="143"/>
        <v>36.4</v>
      </c>
      <c r="I496" s="17">
        <f t="shared" si="144"/>
        <v>33.450000000000003</v>
      </c>
      <c r="J496" s="18">
        <f t="shared" si="145"/>
        <v>32.85</v>
      </c>
    </row>
    <row r="497" spans="1:10">
      <c r="A497" s="38" t="s">
        <v>2602</v>
      </c>
      <c r="B497" s="3" t="s">
        <v>2603</v>
      </c>
      <c r="C497" s="3">
        <v>6</v>
      </c>
      <c r="D497" s="2">
        <v>0.7</v>
      </c>
      <c r="E497" s="46">
        <v>46</v>
      </c>
      <c r="F497" s="17">
        <v>26</v>
      </c>
      <c r="G497" s="4" t="s">
        <v>10554</v>
      </c>
      <c r="H497" s="17">
        <f t="shared" si="143"/>
        <v>37.700000000000003</v>
      </c>
      <c r="I497" s="17">
        <f t="shared" si="144"/>
        <v>34.6</v>
      </c>
      <c r="J497" s="18">
        <f t="shared" si="145"/>
        <v>34</v>
      </c>
    </row>
    <row r="498" spans="1:10">
      <c r="A498" s="38" t="s">
        <v>11229</v>
      </c>
      <c r="B498" s="3" t="s">
        <v>11230</v>
      </c>
      <c r="C498" s="3">
        <v>6</v>
      </c>
      <c r="D498" s="2">
        <v>0.7</v>
      </c>
      <c r="E498" s="46">
        <v>43</v>
      </c>
      <c r="F498" s="17">
        <v>23.5</v>
      </c>
      <c r="G498" s="4" t="s">
        <v>10554</v>
      </c>
      <c r="H498" s="17">
        <f t="shared" si="143"/>
        <v>34.4</v>
      </c>
      <c r="I498" s="17">
        <f t="shared" si="144"/>
        <v>31.55</v>
      </c>
      <c r="J498" s="18">
        <f t="shared" si="145"/>
        <v>31</v>
      </c>
    </row>
    <row r="499" spans="1:10">
      <c r="A499" s="38" t="s">
        <v>2608</v>
      </c>
      <c r="B499" s="3" t="s">
        <v>2609</v>
      </c>
      <c r="C499" s="3">
        <v>6</v>
      </c>
      <c r="D499" s="2">
        <v>0.7</v>
      </c>
      <c r="E499" s="46">
        <v>40</v>
      </c>
      <c r="F499" s="17">
        <v>34.5</v>
      </c>
      <c r="G499" s="4" t="s">
        <v>10536</v>
      </c>
      <c r="H499" s="17">
        <f t="shared" si="143"/>
        <v>47.550000000000004</v>
      </c>
      <c r="I499" s="17">
        <f t="shared" si="144"/>
        <v>43.650000000000006</v>
      </c>
      <c r="J499" s="18">
        <f t="shared" si="145"/>
        <v>42.85</v>
      </c>
    </row>
    <row r="500" spans="1:10">
      <c r="A500" s="38" t="s">
        <v>2611</v>
      </c>
      <c r="B500" s="3" t="s">
        <v>2612</v>
      </c>
      <c r="C500" s="3">
        <v>6</v>
      </c>
      <c r="D500" s="2">
        <v>0.7</v>
      </c>
      <c r="E500" s="46">
        <v>43</v>
      </c>
      <c r="F500" s="17">
        <v>20.25</v>
      </c>
      <c r="G500" s="4" t="s">
        <v>10536</v>
      </c>
      <c r="H500" s="17">
        <f t="shared" si="143"/>
        <v>30.400000000000002</v>
      </c>
      <c r="I500" s="17">
        <f t="shared" si="144"/>
        <v>27.950000000000003</v>
      </c>
      <c r="J500" s="18">
        <f t="shared" si="145"/>
        <v>27.450000000000003</v>
      </c>
    </row>
    <row r="501" spans="1:10">
      <c r="A501" s="38" t="s">
        <v>2617</v>
      </c>
      <c r="B501" s="3" t="s">
        <v>2618</v>
      </c>
      <c r="C501" s="3">
        <v>6</v>
      </c>
      <c r="D501" s="2">
        <v>0.7</v>
      </c>
      <c r="E501" s="46">
        <v>38</v>
      </c>
      <c r="F501" s="17">
        <v>7.5</v>
      </c>
      <c r="G501" s="4" t="s">
        <v>10535</v>
      </c>
      <c r="H501" s="17">
        <f t="shared" si="143"/>
        <v>14.450000000000001</v>
      </c>
      <c r="I501" s="17">
        <f t="shared" si="144"/>
        <v>13.25</v>
      </c>
      <c r="J501" s="18">
        <f t="shared" si="145"/>
        <v>13</v>
      </c>
    </row>
    <row r="502" spans="1:10">
      <c r="A502" s="38" t="s">
        <v>2620</v>
      </c>
      <c r="B502" s="3" t="s">
        <v>2621</v>
      </c>
      <c r="C502" s="3">
        <v>6</v>
      </c>
      <c r="D502" s="2">
        <v>0.7</v>
      </c>
      <c r="E502" s="46">
        <v>52.5</v>
      </c>
      <c r="F502" s="17">
        <v>48.5</v>
      </c>
      <c r="G502" s="4" t="s">
        <v>10536</v>
      </c>
      <c r="H502" s="17">
        <f t="shared" si="143"/>
        <v>65.75</v>
      </c>
      <c r="I502" s="17">
        <f t="shared" si="144"/>
        <v>60.35</v>
      </c>
      <c r="J502" s="18">
        <f t="shared" si="145"/>
        <v>59.25</v>
      </c>
    </row>
    <row r="503" spans="1:10">
      <c r="A503" s="38" t="s">
        <v>2623</v>
      </c>
      <c r="B503" s="3" t="s">
        <v>2624</v>
      </c>
      <c r="C503" s="3">
        <v>6</v>
      </c>
      <c r="D503" s="2">
        <v>0.7</v>
      </c>
      <c r="E503" s="46">
        <v>53</v>
      </c>
      <c r="F503" s="17">
        <v>47.5</v>
      </c>
      <c r="G503" s="4" t="s">
        <v>10536</v>
      </c>
      <c r="H503" s="17">
        <f t="shared" si="143"/>
        <v>64.55</v>
      </c>
      <c r="I503" s="17">
        <f t="shared" si="144"/>
        <v>59.25</v>
      </c>
      <c r="J503" s="18">
        <f t="shared" si="145"/>
        <v>58.2</v>
      </c>
    </row>
    <row r="504" spans="1:10">
      <c r="A504" s="38" t="s">
        <v>2626</v>
      </c>
      <c r="B504" s="3" t="s">
        <v>2627</v>
      </c>
      <c r="C504" s="3">
        <v>6</v>
      </c>
      <c r="D504" s="2">
        <v>0.7</v>
      </c>
      <c r="E504" s="46">
        <v>54.5</v>
      </c>
      <c r="F504" s="17">
        <v>45</v>
      </c>
      <c r="G504" s="4" t="s">
        <v>10536</v>
      </c>
      <c r="H504" s="17">
        <f t="shared" si="143"/>
        <v>61.650000000000006</v>
      </c>
      <c r="I504" s="17">
        <f t="shared" si="144"/>
        <v>56.6</v>
      </c>
      <c r="J504" s="18">
        <f t="shared" si="145"/>
        <v>55.6</v>
      </c>
    </row>
    <row r="505" spans="1:10">
      <c r="A505" s="38" t="s">
        <v>2629</v>
      </c>
      <c r="B505" s="3" t="s">
        <v>2630</v>
      </c>
      <c r="C505" s="3">
        <v>6</v>
      </c>
      <c r="D505" s="2">
        <v>0.7</v>
      </c>
      <c r="E505" s="46">
        <v>55.5</v>
      </c>
      <c r="F505" s="17">
        <v>42.5</v>
      </c>
      <c r="G505" s="4" t="s">
        <v>10536</v>
      </c>
      <c r="H505" s="17">
        <f t="shared" si="143"/>
        <v>58.650000000000006</v>
      </c>
      <c r="I505" s="17">
        <f t="shared" si="144"/>
        <v>53.85</v>
      </c>
      <c r="J505" s="18">
        <f t="shared" si="145"/>
        <v>52.900000000000006</v>
      </c>
    </row>
    <row r="506" spans="1:10">
      <c r="A506" s="38" t="s">
        <v>2632</v>
      </c>
      <c r="B506" s="3" t="s">
        <v>2633</v>
      </c>
      <c r="C506" s="3">
        <v>6</v>
      </c>
      <c r="D506" s="2">
        <v>0.7</v>
      </c>
      <c r="E506" s="46">
        <v>54</v>
      </c>
      <c r="F506" s="17">
        <v>42.5</v>
      </c>
      <c r="G506" s="4" t="s">
        <v>10536</v>
      </c>
      <c r="H506" s="17">
        <f t="shared" si="143"/>
        <v>58.550000000000004</v>
      </c>
      <c r="I506" s="17">
        <f t="shared" si="144"/>
        <v>53.75</v>
      </c>
      <c r="J506" s="18">
        <f t="shared" si="145"/>
        <v>52.800000000000004</v>
      </c>
    </row>
    <row r="507" spans="1:10">
      <c r="A507" s="38" t="s">
        <v>2686</v>
      </c>
      <c r="B507" s="3" t="s">
        <v>2687</v>
      </c>
      <c r="C507" s="3">
        <v>6</v>
      </c>
      <c r="D507" s="2">
        <v>0.5</v>
      </c>
      <c r="E507" s="46">
        <v>42</v>
      </c>
      <c r="F507" s="17">
        <v>22.5</v>
      </c>
      <c r="G507" s="4" t="s">
        <v>10537</v>
      </c>
      <c r="H507" s="17">
        <f t="shared" si="143"/>
        <v>32</v>
      </c>
      <c r="I507" s="17">
        <f t="shared" si="144"/>
        <v>29.400000000000002</v>
      </c>
      <c r="J507" s="18">
        <f t="shared" si="145"/>
        <v>28.85</v>
      </c>
    </row>
    <row r="508" spans="1:10">
      <c r="A508" s="38" t="s">
        <v>2695</v>
      </c>
      <c r="B508" s="3" t="s">
        <v>2696</v>
      </c>
      <c r="C508" s="3">
        <v>6</v>
      </c>
      <c r="D508" s="2">
        <v>0.5</v>
      </c>
      <c r="E508" s="46">
        <v>41</v>
      </c>
      <c r="F508" s="17">
        <v>25.25</v>
      </c>
      <c r="G508" s="4" t="s">
        <v>10537</v>
      </c>
      <c r="H508" s="17">
        <f t="shared" si="143"/>
        <v>35.300000000000004</v>
      </c>
      <c r="I508" s="17">
        <f t="shared" si="144"/>
        <v>32.4</v>
      </c>
      <c r="J508" s="18">
        <f t="shared" si="145"/>
        <v>31.85</v>
      </c>
    </row>
    <row r="509" spans="1:10">
      <c r="A509" s="38" t="s">
        <v>2698</v>
      </c>
      <c r="B509" s="3" t="s">
        <v>2699</v>
      </c>
      <c r="C509" s="3">
        <v>6</v>
      </c>
      <c r="D509" s="2">
        <v>0.5</v>
      </c>
      <c r="E509" s="46">
        <v>40</v>
      </c>
      <c r="F509" s="17">
        <v>21.75</v>
      </c>
      <c r="G509" s="4" t="s">
        <v>10537</v>
      </c>
      <c r="H509" s="17">
        <f t="shared" si="143"/>
        <v>31</v>
      </c>
      <c r="I509" s="17">
        <f t="shared" si="144"/>
        <v>28.450000000000003</v>
      </c>
      <c r="J509" s="18">
        <f t="shared" si="145"/>
        <v>27.950000000000003</v>
      </c>
    </row>
    <row r="510" spans="1:10">
      <c r="A510" s="38" t="s">
        <v>2730</v>
      </c>
      <c r="B510" s="3" t="s">
        <v>2731</v>
      </c>
      <c r="C510" s="3">
        <v>6</v>
      </c>
      <c r="D510" s="2">
        <v>0.7</v>
      </c>
      <c r="E510" s="46">
        <v>40</v>
      </c>
      <c r="F510" s="17">
        <v>12.25</v>
      </c>
      <c r="G510" s="4" t="s">
        <v>10557</v>
      </c>
      <c r="H510" s="17">
        <f t="shared" si="143"/>
        <v>20.400000000000002</v>
      </c>
      <c r="I510" s="17">
        <f t="shared" si="144"/>
        <v>18.75</v>
      </c>
      <c r="J510" s="18">
        <f t="shared" si="145"/>
        <v>18.400000000000002</v>
      </c>
    </row>
    <row r="511" spans="1:10">
      <c r="A511" s="38" t="s">
        <v>2734</v>
      </c>
      <c r="B511" s="3" t="s">
        <v>2735</v>
      </c>
      <c r="C511" s="3">
        <v>6</v>
      </c>
      <c r="D511" s="2">
        <v>0.7</v>
      </c>
      <c r="E511" s="46">
        <v>40</v>
      </c>
      <c r="F511" s="17">
        <v>21.5</v>
      </c>
      <c r="G511" s="4" t="s">
        <v>10557</v>
      </c>
      <c r="H511" s="17">
        <f t="shared" si="143"/>
        <v>31.700000000000003</v>
      </c>
      <c r="I511" s="17">
        <f t="shared" si="144"/>
        <v>29.1</v>
      </c>
      <c r="J511" s="18">
        <f t="shared" si="145"/>
        <v>28.55</v>
      </c>
    </row>
    <row r="512" spans="1:10">
      <c r="A512" s="38" t="s">
        <v>2749</v>
      </c>
      <c r="B512" s="3" t="s">
        <v>2750</v>
      </c>
      <c r="C512" s="3">
        <v>6</v>
      </c>
      <c r="D512" s="2">
        <v>0.7</v>
      </c>
      <c r="E512" s="46">
        <v>38</v>
      </c>
      <c r="F512" s="17">
        <v>15.65</v>
      </c>
      <c r="G512" s="4" t="s">
        <v>10531</v>
      </c>
      <c r="H512" s="17">
        <f t="shared" si="143"/>
        <v>24.35</v>
      </c>
      <c r="I512" s="17">
        <f t="shared" si="144"/>
        <v>22.35</v>
      </c>
      <c r="J512" s="18">
        <f t="shared" si="145"/>
        <v>21.950000000000003</v>
      </c>
    </row>
    <row r="513" spans="1:10">
      <c r="A513" s="38" t="s">
        <v>2752</v>
      </c>
      <c r="B513" s="3" t="s">
        <v>2753</v>
      </c>
      <c r="C513" s="3">
        <v>6</v>
      </c>
      <c r="D513" s="2">
        <v>0.7</v>
      </c>
      <c r="E513" s="46">
        <v>38</v>
      </c>
      <c r="F513" s="17">
        <v>17.5</v>
      </c>
      <c r="G513" s="4" t="s">
        <v>10531</v>
      </c>
      <c r="H513" s="17">
        <f t="shared" si="143"/>
        <v>26.650000000000002</v>
      </c>
      <c r="I513" s="17">
        <f t="shared" si="144"/>
        <v>24.450000000000003</v>
      </c>
      <c r="J513" s="18">
        <f t="shared" si="145"/>
        <v>24</v>
      </c>
    </row>
    <row r="514" spans="1:10">
      <c r="A514" s="38" t="s">
        <v>2755</v>
      </c>
      <c r="B514" s="3" t="s">
        <v>2756</v>
      </c>
      <c r="C514" s="3">
        <v>6</v>
      </c>
      <c r="D514" s="2">
        <v>0.7</v>
      </c>
      <c r="E514" s="46">
        <v>40</v>
      </c>
      <c r="F514" s="17">
        <v>24.5</v>
      </c>
      <c r="G514" s="4" t="s">
        <v>10535</v>
      </c>
      <c r="H514" s="17">
        <f t="shared" si="143"/>
        <v>35.35</v>
      </c>
      <c r="I514" s="17">
        <f t="shared" si="144"/>
        <v>32.450000000000003</v>
      </c>
      <c r="J514" s="18">
        <f t="shared" si="145"/>
        <v>31.85</v>
      </c>
    </row>
    <row r="515" spans="1:10">
      <c r="A515" s="38" t="s">
        <v>2761</v>
      </c>
      <c r="B515" s="3" t="s">
        <v>2762</v>
      </c>
      <c r="C515" s="3">
        <v>6</v>
      </c>
      <c r="D515" s="2">
        <v>0.7</v>
      </c>
      <c r="E515" s="46">
        <v>46.2</v>
      </c>
      <c r="F515" s="17">
        <v>57.5</v>
      </c>
      <c r="G515" s="4" t="s">
        <v>10535</v>
      </c>
      <c r="H515" s="17">
        <f t="shared" si="143"/>
        <v>76.150000000000006</v>
      </c>
      <c r="I515" s="17">
        <f t="shared" si="144"/>
        <v>69.900000000000006</v>
      </c>
      <c r="J515" s="18">
        <f t="shared" si="145"/>
        <v>68.650000000000006</v>
      </c>
    </row>
    <row r="516" spans="1:10">
      <c r="A516" s="38" t="s">
        <v>2764</v>
      </c>
      <c r="B516" s="3" t="s">
        <v>2765</v>
      </c>
      <c r="C516" s="3">
        <v>6</v>
      </c>
      <c r="D516" s="2">
        <v>0.7</v>
      </c>
      <c r="E516" s="46">
        <v>50.6</v>
      </c>
      <c r="F516" s="17">
        <v>55</v>
      </c>
      <c r="G516" s="4" t="s">
        <v>10535</v>
      </c>
      <c r="H516" s="17">
        <f t="shared" si="143"/>
        <v>73.5</v>
      </c>
      <c r="I516" s="17">
        <f t="shared" si="144"/>
        <v>67.45</v>
      </c>
      <c r="J516" s="18">
        <f t="shared" si="145"/>
        <v>66.25</v>
      </c>
    </row>
    <row r="517" spans="1:10">
      <c r="A517" s="38" t="s">
        <v>2767</v>
      </c>
      <c r="B517" s="3" t="s">
        <v>10651</v>
      </c>
      <c r="C517" s="3">
        <v>6</v>
      </c>
      <c r="D517" s="2">
        <v>0.7</v>
      </c>
      <c r="E517" s="46">
        <v>40</v>
      </c>
      <c r="F517" s="17">
        <v>4.45</v>
      </c>
      <c r="G517" s="4" t="s">
        <v>10535</v>
      </c>
      <c r="H517" s="17">
        <f t="shared" si="143"/>
        <v>10.9</v>
      </c>
      <c r="I517" s="17">
        <f t="shared" si="144"/>
        <v>10</v>
      </c>
      <c r="J517" s="18">
        <f t="shared" si="145"/>
        <v>9.8000000000000007</v>
      </c>
    </row>
    <row r="518" spans="1:10">
      <c r="A518" s="38" t="s">
        <v>2769</v>
      </c>
      <c r="B518" s="3" t="s">
        <v>2770</v>
      </c>
      <c r="C518" s="3">
        <v>6</v>
      </c>
      <c r="D518" s="2">
        <v>0.7</v>
      </c>
      <c r="E518" s="46">
        <v>74</v>
      </c>
      <c r="F518" s="17">
        <v>5.99</v>
      </c>
      <c r="G518" s="4" t="s">
        <v>10535</v>
      </c>
      <c r="H518" s="17">
        <f t="shared" si="143"/>
        <v>15.75</v>
      </c>
      <c r="I518" s="17">
        <f t="shared" si="144"/>
        <v>14.5</v>
      </c>
      <c r="J518" s="18">
        <f t="shared" si="145"/>
        <v>14.200000000000001</v>
      </c>
    </row>
    <row r="519" spans="1:10">
      <c r="A519" s="38" t="s">
        <v>2772</v>
      </c>
      <c r="B519" s="3" t="s">
        <v>2773</v>
      </c>
      <c r="C519" s="3">
        <v>1</v>
      </c>
      <c r="D519" s="2">
        <v>0.7</v>
      </c>
      <c r="E519" s="46">
        <v>40</v>
      </c>
      <c r="F519" s="17">
        <v>40</v>
      </c>
      <c r="G519" s="4" t="s">
        <v>10541</v>
      </c>
      <c r="H519" s="17">
        <f t="shared" si="143"/>
        <v>54.25</v>
      </c>
      <c r="I519" s="17">
        <f t="shared" si="144"/>
        <v>49.800000000000004</v>
      </c>
      <c r="J519" s="18">
        <f t="shared" si="145"/>
        <v>48.900000000000006</v>
      </c>
    </row>
    <row r="520" spans="1:10">
      <c r="A520" s="38" t="s">
        <v>2784</v>
      </c>
      <c r="B520" s="3" t="s">
        <v>2785</v>
      </c>
      <c r="C520" s="3">
        <v>6</v>
      </c>
      <c r="D520" s="2">
        <v>0.7</v>
      </c>
      <c r="E520" s="46">
        <v>43</v>
      </c>
      <c r="F520" s="17">
        <v>9.75</v>
      </c>
      <c r="G520" s="4" t="s">
        <v>10537</v>
      </c>
      <c r="H520" s="17">
        <f t="shared" si="143"/>
        <v>17.600000000000001</v>
      </c>
      <c r="I520" s="17">
        <f t="shared" si="144"/>
        <v>16.150000000000002</v>
      </c>
      <c r="J520" s="18">
        <f t="shared" si="145"/>
        <v>15.9</v>
      </c>
    </row>
    <row r="521" spans="1:10">
      <c r="A521" s="38" t="s">
        <v>2787</v>
      </c>
      <c r="B521" s="3" t="s">
        <v>2788</v>
      </c>
      <c r="C521" s="3">
        <v>6</v>
      </c>
      <c r="D521" s="2">
        <v>0.7</v>
      </c>
      <c r="E521" s="46">
        <v>47</v>
      </c>
      <c r="F521" s="17">
        <v>15</v>
      </c>
      <c r="G521" s="4" t="s">
        <v>10537</v>
      </c>
      <c r="H521" s="17">
        <f t="shared" si="143"/>
        <v>24.35</v>
      </c>
      <c r="I521" s="17">
        <f t="shared" si="144"/>
        <v>22.400000000000002</v>
      </c>
      <c r="J521" s="18">
        <f t="shared" si="145"/>
        <v>22</v>
      </c>
    </row>
    <row r="522" spans="1:10">
      <c r="A522" s="38" t="s">
        <v>2790</v>
      </c>
      <c r="B522" s="3" t="s">
        <v>2791</v>
      </c>
      <c r="C522" s="3">
        <v>6</v>
      </c>
      <c r="D522" s="2">
        <v>0.7</v>
      </c>
      <c r="E522" s="46">
        <v>40</v>
      </c>
      <c r="F522" s="17">
        <v>22.25</v>
      </c>
      <c r="G522" s="4" t="s">
        <v>10536</v>
      </c>
      <c r="H522" s="17">
        <f t="shared" si="143"/>
        <v>32.6</v>
      </c>
      <c r="I522" s="17">
        <f t="shared" si="144"/>
        <v>29.950000000000003</v>
      </c>
      <c r="J522" s="18">
        <f t="shared" si="145"/>
        <v>29.400000000000002</v>
      </c>
    </row>
    <row r="523" spans="1:10">
      <c r="A523" s="38" t="s">
        <v>2796</v>
      </c>
      <c r="B523" s="3" t="s">
        <v>2794</v>
      </c>
      <c r="C523" s="3">
        <v>6</v>
      </c>
      <c r="D523" s="2">
        <v>0.7</v>
      </c>
      <c r="E523" s="46">
        <v>46</v>
      </c>
      <c r="F523" s="17">
        <v>25.5</v>
      </c>
      <c r="G523" s="4" t="s">
        <v>10536</v>
      </c>
      <c r="H523" s="17">
        <f t="shared" si="143"/>
        <v>37.1</v>
      </c>
      <c r="I523" s="17">
        <f t="shared" si="144"/>
        <v>34.050000000000004</v>
      </c>
      <c r="J523" s="18">
        <f t="shared" si="145"/>
        <v>33.450000000000003</v>
      </c>
    </row>
    <row r="524" spans="1:10">
      <c r="A524" s="38" t="s">
        <v>2798</v>
      </c>
      <c r="B524" s="3" t="s">
        <v>2799</v>
      </c>
      <c r="C524" s="3">
        <v>6</v>
      </c>
      <c r="D524" s="2">
        <v>0.7</v>
      </c>
      <c r="E524" s="46">
        <v>46</v>
      </c>
      <c r="F524" s="17">
        <v>29.75</v>
      </c>
      <c r="G524" s="4" t="s">
        <v>10536</v>
      </c>
      <c r="H524" s="17">
        <f t="shared" ref="H524:H587" si="146">IF(B524="","",CEILING((F524+(10.3552*D524*E524)/100+1.5+0.05)*1.22,0.05))</f>
        <v>42.300000000000004</v>
      </c>
      <c r="I524" s="17">
        <f t="shared" ref="I524:I587" si="147">IF(B524="","",CEILING((F524+(10.3552*D524*E524)/100+1.5+0.05)*1.12,0.05))</f>
        <v>38.800000000000004</v>
      </c>
      <c r="J524" s="18">
        <f t="shared" ref="J524:J587" si="148">IF(B524="","",CEILING((F524+(10.3552*D524*E524)/100+1.5+0.05)*1.1,0.05))</f>
        <v>38.1</v>
      </c>
    </row>
    <row r="525" spans="1:10">
      <c r="A525" s="38" t="s">
        <v>2801</v>
      </c>
      <c r="B525" s="3" t="s">
        <v>2802</v>
      </c>
      <c r="C525" s="3">
        <v>6</v>
      </c>
      <c r="D525" s="2">
        <v>0.7</v>
      </c>
      <c r="E525" s="46">
        <v>46</v>
      </c>
      <c r="F525" s="17">
        <v>65</v>
      </c>
      <c r="G525" s="4" t="s">
        <v>10536</v>
      </c>
      <c r="H525" s="17">
        <f t="shared" si="146"/>
        <v>85.300000000000011</v>
      </c>
      <c r="I525" s="17">
        <f t="shared" si="147"/>
        <v>78.300000000000011</v>
      </c>
      <c r="J525" s="18">
        <f t="shared" si="148"/>
        <v>76.900000000000006</v>
      </c>
    </row>
    <row r="526" spans="1:10">
      <c r="A526" s="38" t="s">
        <v>2816</v>
      </c>
      <c r="B526" s="3" t="s">
        <v>2817</v>
      </c>
      <c r="C526" s="3">
        <v>6</v>
      </c>
      <c r="D526" s="2">
        <v>0.7</v>
      </c>
      <c r="E526" s="46">
        <v>37.5</v>
      </c>
      <c r="F526" s="17">
        <v>22</v>
      </c>
      <c r="G526" s="4" t="s">
        <v>10537</v>
      </c>
      <c r="H526" s="17">
        <f t="shared" si="146"/>
        <v>32.050000000000004</v>
      </c>
      <c r="I526" s="17">
        <f t="shared" si="147"/>
        <v>29.450000000000003</v>
      </c>
      <c r="J526" s="18">
        <f t="shared" si="148"/>
        <v>28.900000000000002</v>
      </c>
    </row>
    <row r="527" spans="1:10">
      <c r="A527" s="38" t="s">
        <v>10876</v>
      </c>
      <c r="B527" s="3" t="s">
        <v>2819</v>
      </c>
      <c r="C527" s="3">
        <v>48</v>
      </c>
      <c r="D527" s="2">
        <v>0.05</v>
      </c>
      <c r="E527" s="46">
        <v>40</v>
      </c>
      <c r="F527" s="17">
        <v>3.95</v>
      </c>
      <c r="G527" s="4" t="s">
        <v>10533</v>
      </c>
      <c r="H527" s="17">
        <f t="shared" si="146"/>
        <v>7</v>
      </c>
      <c r="I527" s="17">
        <f t="shared" si="147"/>
        <v>6.4</v>
      </c>
      <c r="J527" s="18">
        <f t="shared" si="148"/>
        <v>6.3000000000000007</v>
      </c>
    </row>
    <row r="528" spans="1:10">
      <c r="A528" s="38" t="s">
        <v>11490</v>
      </c>
      <c r="B528" s="3" t="s">
        <v>26561</v>
      </c>
      <c r="C528" s="3">
        <v>3</v>
      </c>
      <c r="D528" s="2">
        <v>1.75</v>
      </c>
      <c r="E528" s="46">
        <v>40</v>
      </c>
      <c r="F528" s="17">
        <v>47.95</v>
      </c>
      <c r="G528" s="4" t="s">
        <v>10533</v>
      </c>
      <c r="H528" s="17">
        <f t="shared" si="146"/>
        <v>69.25</v>
      </c>
      <c r="I528" s="17">
        <f t="shared" si="147"/>
        <v>63.6</v>
      </c>
      <c r="J528" s="18">
        <f t="shared" si="148"/>
        <v>62.45</v>
      </c>
    </row>
    <row r="529" spans="1:10">
      <c r="A529" s="38" t="s">
        <v>2822</v>
      </c>
      <c r="B529" s="3" t="s">
        <v>2823</v>
      </c>
      <c r="C529" s="3">
        <v>4</v>
      </c>
      <c r="D529" s="2">
        <v>0.7</v>
      </c>
      <c r="E529" s="46">
        <v>40</v>
      </c>
      <c r="F529" s="17">
        <v>30.5</v>
      </c>
      <c r="G529" s="4" t="s">
        <v>10533</v>
      </c>
      <c r="H529" s="17">
        <f t="shared" si="146"/>
        <v>42.650000000000006</v>
      </c>
      <c r="I529" s="17">
        <f t="shared" si="147"/>
        <v>39.150000000000006</v>
      </c>
      <c r="J529" s="18">
        <f t="shared" si="148"/>
        <v>38.450000000000003</v>
      </c>
    </row>
    <row r="530" spans="1:10">
      <c r="A530" s="38" t="s">
        <v>2828</v>
      </c>
      <c r="B530" s="3" t="s">
        <v>2826</v>
      </c>
      <c r="C530" s="3">
        <v>3</v>
      </c>
      <c r="D530" s="2">
        <v>1.75</v>
      </c>
      <c r="E530" s="46">
        <v>40</v>
      </c>
      <c r="F530" s="17">
        <v>48.95</v>
      </c>
      <c r="G530" s="4" t="s">
        <v>10533</v>
      </c>
      <c r="H530" s="17">
        <f t="shared" si="146"/>
        <v>70.5</v>
      </c>
      <c r="I530" s="17">
        <f t="shared" si="147"/>
        <v>64.7</v>
      </c>
      <c r="J530" s="18">
        <f t="shared" si="148"/>
        <v>63.550000000000004</v>
      </c>
    </row>
    <row r="531" spans="1:10">
      <c r="A531" s="38" t="s">
        <v>2830</v>
      </c>
      <c r="B531" s="3" t="s">
        <v>26562</v>
      </c>
      <c r="C531" s="3">
        <v>2</v>
      </c>
      <c r="D531" s="2">
        <v>3</v>
      </c>
      <c r="E531" s="46">
        <v>40</v>
      </c>
      <c r="F531" s="17">
        <v>142.5</v>
      </c>
      <c r="G531" s="4" t="s">
        <v>10533</v>
      </c>
      <c r="H531" s="17">
        <f t="shared" si="146"/>
        <v>190.95000000000002</v>
      </c>
      <c r="I531" s="17">
        <f t="shared" si="147"/>
        <v>175.3</v>
      </c>
      <c r="J531" s="18">
        <f t="shared" si="148"/>
        <v>172.15</v>
      </c>
    </row>
    <row r="532" spans="1:10">
      <c r="A532" s="38" t="s">
        <v>2832</v>
      </c>
      <c r="B532" s="3" t="s">
        <v>2833</v>
      </c>
      <c r="C532" s="3">
        <v>6</v>
      </c>
      <c r="D532" s="2">
        <v>0.7</v>
      </c>
      <c r="E532" s="46">
        <v>40</v>
      </c>
      <c r="F532" s="17">
        <v>28.5</v>
      </c>
      <c r="G532" s="4" t="s">
        <v>10533</v>
      </c>
      <c r="H532" s="17">
        <f t="shared" si="146"/>
        <v>40.200000000000003</v>
      </c>
      <c r="I532" s="17">
        <f t="shared" si="147"/>
        <v>36.950000000000003</v>
      </c>
      <c r="J532" s="18">
        <f t="shared" si="148"/>
        <v>36.25</v>
      </c>
    </row>
    <row r="533" spans="1:10">
      <c r="A533" s="38" t="s">
        <v>2835</v>
      </c>
      <c r="B533" s="3" t="s">
        <v>2836</v>
      </c>
      <c r="C533" s="3">
        <v>6</v>
      </c>
      <c r="D533" s="2">
        <v>0.7</v>
      </c>
      <c r="E533" s="46">
        <v>40</v>
      </c>
      <c r="F533" s="17">
        <v>28.35</v>
      </c>
      <c r="G533" s="4" t="s">
        <v>10533</v>
      </c>
      <c r="H533" s="17">
        <f t="shared" si="146"/>
        <v>40.050000000000004</v>
      </c>
      <c r="I533" s="17">
        <f t="shared" si="147"/>
        <v>36.75</v>
      </c>
      <c r="J533" s="18">
        <f t="shared" si="148"/>
        <v>36.1</v>
      </c>
    </row>
    <row r="534" spans="1:10">
      <c r="A534" s="38" t="s">
        <v>2841</v>
      </c>
      <c r="B534" s="3" t="s">
        <v>2842</v>
      </c>
      <c r="C534" s="3">
        <v>6</v>
      </c>
      <c r="D534" s="2">
        <v>0.7</v>
      </c>
      <c r="E534" s="46">
        <v>40</v>
      </c>
      <c r="F534" s="17">
        <v>27.95</v>
      </c>
      <c r="G534" s="4" t="s">
        <v>10533</v>
      </c>
      <c r="H534" s="17">
        <f t="shared" si="146"/>
        <v>39.550000000000004</v>
      </c>
      <c r="I534" s="17">
        <f t="shared" si="147"/>
        <v>36.300000000000004</v>
      </c>
      <c r="J534" s="18">
        <f t="shared" si="148"/>
        <v>35.65</v>
      </c>
    </row>
    <row r="535" spans="1:10">
      <c r="A535" s="38" t="s">
        <v>2852</v>
      </c>
      <c r="B535" s="3" t="s">
        <v>2853</v>
      </c>
      <c r="C535" s="3">
        <v>6</v>
      </c>
      <c r="D535" s="2">
        <v>0.7</v>
      </c>
      <c r="E535" s="46">
        <v>40</v>
      </c>
      <c r="F535" s="17">
        <v>4.5</v>
      </c>
      <c r="G535" s="4" t="s">
        <v>10541</v>
      </c>
      <c r="H535" s="17">
        <f t="shared" si="146"/>
        <v>10.950000000000001</v>
      </c>
      <c r="I535" s="17">
        <f t="shared" si="147"/>
        <v>10.050000000000001</v>
      </c>
      <c r="J535" s="18">
        <f t="shared" si="148"/>
        <v>9.8500000000000014</v>
      </c>
    </row>
    <row r="536" spans="1:10">
      <c r="A536" s="38" t="s">
        <v>2855</v>
      </c>
      <c r="B536" s="3" t="s">
        <v>2856</v>
      </c>
      <c r="C536" s="3">
        <v>6</v>
      </c>
      <c r="D536" s="2">
        <v>0.7</v>
      </c>
      <c r="E536" s="46">
        <v>50</v>
      </c>
      <c r="F536" s="17">
        <v>11.5</v>
      </c>
      <c r="G536" s="4" t="s">
        <v>10541</v>
      </c>
      <c r="H536" s="17">
        <f t="shared" si="146"/>
        <v>20.350000000000001</v>
      </c>
      <c r="I536" s="17">
        <f t="shared" si="147"/>
        <v>18.7</v>
      </c>
      <c r="J536" s="18">
        <f t="shared" si="148"/>
        <v>18.350000000000001</v>
      </c>
    </row>
    <row r="537" spans="1:10">
      <c r="A537" s="38" t="s">
        <v>2868</v>
      </c>
      <c r="B537" s="3" t="s">
        <v>2867</v>
      </c>
      <c r="C537" s="3">
        <v>6</v>
      </c>
      <c r="D537" s="2">
        <v>0.7</v>
      </c>
      <c r="E537" s="46">
        <v>43</v>
      </c>
      <c r="F537" s="17">
        <v>24.5</v>
      </c>
      <c r="G537" s="4" t="s">
        <v>10536</v>
      </c>
      <c r="H537" s="17">
        <f t="shared" si="146"/>
        <v>35.6</v>
      </c>
      <c r="I537" s="17">
        <f t="shared" si="147"/>
        <v>32.700000000000003</v>
      </c>
      <c r="J537" s="18">
        <f t="shared" si="148"/>
        <v>32.1</v>
      </c>
    </row>
    <row r="538" spans="1:10">
      <c r="A538" s="38" t="s">
        <v>2870</v>
      </c>
      <c r="B538" s="3" t="s">
        <v>2871</v>
      </c>
      <c r="C538" s="3">
        <v>6</v>
      </c>
      <c r="D538" s="2">
        <v>0.7</v>
      </c>
      <c r="E538" s="46">
        <v>43</v>
      </c>
      <c r="F538" s="17">
        <v>45.5</v>
      </c>
      <c r="G538" s="4" t="s">
        <v>10536</v>
      </c>
      <c r="H538" s="17">
        <f t="shared" si="146"/>
        <v>61.25</v>
      </c>
      <c r="I538" s="17">
        <f t="shared" si="147"/>
        <v>56.2</v>
      </c>
      <c r="J538" s="18">
        <f t="shared" si="148"/>
        <v>55.2</v>
      </c>
    </row>
    <row r="539" spans="1:10">
      <c r="A539" s="38" t="s">
        <v>2873</v>
      </c>
      <c r="B539" s="3" t="s">
        <v>2874</v>
      </c>
      <c r="C539" s="3">
        <v>6</v>
      </c>
      <c r="D539" s="2">
        <v>0.7</v>
      </c>
      <c r="E539" s="46">
        <v>43</v>
      </c>
      <c r="F539" s="17">
        <v>25.1</v>
      </c>
      <c r="G539" s="4" t="s">
        <v>10536</v>
      </c>
      <c r="H539" s="17">
        <f t="shared" si="146"/>
        <v>36.35</v>
      </c>
      <c r="I539" s="17">
        <f t="shared" si="147"/>
        <v>33.35</v>
      </c>
      <c r="J539" s="18">
        <f t="shared" si="148"/>
        <v>32.75</v>
      </c>
    </row>
    <row r="540" spans="1:10">
      <c r="A540" s="38" t="s">
        <v>2882</v>
      </c>
      <c r="B540" s="3" t="s">
        <v>2880</v>
      </c>
      <c r="C540" s="3">
        <v>12</v>
      </c>
      <c r="D540" s="2">
        <v>1</v>
      </c>
      <c r="E540" s="46">
        <v>40</v>
      </c>
      <c r="F540" s="17">
        <v>4.4000000000000004</v>
      </c>
      <c r="G540" s="4" t="s">
        <v>10533</v>
      </c>
      <c r="H540" s="17">
        <f t="shared" si="146"/>
        <v>12.350000000000001</v>
      </c>
      <c r="I540" s="17">
        <f t="shared" si="147"/>
        <v>11.350000000000001</v>
      </c>
      <c r="J540" s="18">
        <f t="shared" si="148"/>
        <v>11.15</v>
      </c>
    </row>
    <row r="541" spans="1:10">
      <c r="A541" s="38" t="s">
        <v>2887</v>
      </c>
      <c r="B541" s="3" t="s">
        <v>2888</v>
      </c>
      <c r="C541" s="3">
        <v>6</v>
      </c>
      <c r="D541" s="2">
        <v>0.5</v>
      </c>
      <c r="E541" s="46">
        <v>52.2</v>
      </c>
      <c r="F541" s="17">
        <v>39.5</v>
      </c>
      <c r="G541" s="4" t="s">
        <v>10549</v>
      </c>
      <c r="H541" s="17">
        <f t="shared" si="146"/>
        <v>53.400000000000006</v>
      </c>
      <c r="I541" s="17">
        <f t="shared" si="147"/>
        <v>49.050000000000004</v>
      </c>
      <c r="J541" s="18">
        <f t="shared" si="148"/>
        <v>48.150000000000006</v>
      </c>
    </row>
    <row r="542" spans="1:10">
      <c r="A542" s="38" t="s">
        <v>2890</v>
      </c>
      <c r="B542" s="3" t="s">
        <v>2891</v>
      </c>
      <c r="C542" s="3">
        <v>6</v>
      </c>
      <c r="D542" s="2">
        <v>0.5</v>
      </c>
      <c r="E542" s="46">
        <v>49.1</v>
      </c>
      <c r="F542" s="17">
        <v>110</v>
      </c>
      <c r="G542" s="4" t="s">
        <v>10536</v>
      </c>
      <c r="H542" s="17">
        <f t="shared" si="146"/>
        <v>139.20000000000002</v>
      </c>
      <c r="I542" s="17">
        <f t="shared" si="147"/>
        <v>127.80000000000001</v>
      </c>
      <c r="J542" s="18">
        <f t="shared" si="148"/>
        <v>125.55000000000001</v>
      </c>
    </row>
    <row r="543" spans="1:10">
      <c r="A543" s="38" t="s">
        <v>2893</v>
      </c>
      <c r="B543" s="3" t="s">
        <v>2894</v>
      </c>
      <c r="C543" s="3">
        <v>6</v>
      </c>
      <c r="D543" s="2">
        <v>0.5</v>
      </c>
      <c r="E543" s="46">
        <v>55</v>
      </c>
      <c r="F543" s="17">
        <v>59</v>
      </c>
      <c r="G543" s="4" t="s">
        <v>10536</v>
      </c>
      <c r="H543" s="17">
        <f t="shared" si="146"/>
        <v>77.350000000000009</v>
      </c>
      <c r="I543" s="17">
        <f t="shared" si="147"/>
        <v>71.05</v>
      </c>
      <c r="J543" s="18">
        <f t="shared" si="148"/>
        <v>69.75</v>
      </c>
    </row>
    <row r="544" spans="1:10">
      <c r="A544" s="38" t="s">
        <v>2896</v>
      </c>
      <c r="B544" s="3" t="s">
        <v>2897</v>
      </c>
      <c r="C544" s="3">
        <v>12</v>
      </c>
      <c r="D544" s="2">
        <v>1</v>
      </c>
      <c r="E544" s="46">
        <v>40</v>
      </c>
      <c r="F544" s="17">
        <v>31.5</v>
      </c>
      <c r="G544" s="4" t="s">
        <v>10548</v>
      </c>
      <c r="H544" s="17">
        <f t="shared" si="146"/>
        <v>45.400000000000006</v>
      </c>
      <c r="I544" s="17">
        <f t="shared" si="147"/>
        <v>41.7</v>
      </c>
      <c r="J544" s="18">
        <f t="shared" si="148"/>
        <v>40.950000000000003</v>
      </c>
    </row>
    <row r="545" spans="1:10">
      <c r="A545" s="38" t="s">
        <v>10743</v>
      </c>
      <c r="B545" s="3" t="s">
        <v>10744</v>
      </c>
      <c r="C545" s="3">
        <v>6</v>
      </c>
      <c r="D545" s="2">
        <v>0.7</v>
      </c>
      <c r="E545" s="46">
        <v>40</v>
      </c>
      <c r="F545" s="17">
        <v>95</v>
      </c>
      <c r="G545" s="4" t="s">
        <v>10548</v>
      </c>
      <c r="H545" s="17">
        <f t="shared" si="146"/>
        <v>121.35000000000001</v>
      </c>
      <c r="I545" s="17">
        <f t="shared" si="147"/>
        <v>111.4</v>
      </c>
      <c r="J545" s="18">
        <f t="shared" si="148"/>
        <v>109.4</v>
      </c>
    </row>
    <row r="546" spans="1:10">
      <c r="A546" s="38" t="s">
        <v>3039</v>
      </c>
      <c r="B546" s="3" t="s">
        <v>3040</v>
      </c>
      <c r="C546" s="3">
        <v>6</v>
      </c>
      <c r="D546" s="2">
        <v>0.7</v>
      </c>
      <c r="E546" s="46">
        <v>40</v>
      </c>
      <c r="F546" s="17">
        <v>9.1</v>
      </c>
      <c r="G546" s="4" t="s">
        <v>10531</v>
      </c>
      <c r="H546" s="17">
        <f t="shared" si="146"/>
        <v>16.55</v>
      </c>
      <c r="I546" s="17">
        <f t="shared" si="147"/>
        <v>15.200000000000001</v>
      </c>
      <c r="J546" s="18">
        <f t="shared" si="148"/>
        <v>14.950000000000001</v>
      </c>
    </row>
    <row r="547" spans="1:10">
      <c r="A547" s="38" t="s">
        <v>3042</v>
      </c>
      <c r="B547" s="3" t="s">
        <v>3043</v>
      </c>
      <c r="C547" s="3">
        <v>6</v>
      </c>
      <c r="D547" s="2">
        <v>0.7</v>
      </c>
      <c r="E547" s="46">
        <v>37.5</v>
      </c>
      <c r="F547" s="17">
        <v>9.1</v>
      </c>
      <c r="G547" s="4" t="s">
        <v>10552</v>
      </c>
      <c r="H547" s="17">
        <f t="shared" si="146"/>
        <v>16.350000000000001</v>
      </c>
      <c r="I547" s="17">
        <f t="shared" si="147"/>
        <v>15</v>
      </c>
      <c r="J547" s="18">
        <f t="shared" si="148"/>
        <v>14.75</v>
      </c>
    </row>
    <row r="548" spans="1:10">
      <c r="A548" s="38" t="s">
        <v>3045</v>
      </c>
      <c r="B548" s="3" t="s">
        <v>3046</v>
      </c>
      <c r="C548" s="3">
        <v>6</v>
      </c>
      <c r="D548" s="2">
        <v>0.7</v>
      </c>
      <c r="E548" s="46">
        <v>37.5</v>
      </c>
      <c r="F548" s="17">
        <v>9.1</v>
      </c>
      <c r="G548" s="4" t="s">
        <v>10552</v>
      </c>
      <c r="H548" s="17">
        <f t="shared" si="146"/>
        <v>16.350000000000001</v>
      </c>
      <c r="I548" s="17">
        <f t="shared" si="147"/>
        <v>15</v>
      </c>
      <c r="J548" s="18">
        <f t="shared" si="148"/>
        <v>14.75</v>
      </c>
    </row>
    <row r="549" spans="1:10">
      <c r="A549" s="38" t="s">
        <v>3048</v>
      </c>
      <c r="B549" s="3" t="s">
        <v>3049</v>
      </c>
      <c r="C549" s="3">
        <v>6</v>
      </c>
      <c r="D549" s="2">
        <v>0.7</v>
      </c>
      <c r="E549" s="46">
        <v>40</v>
      </c>
      <c r="F549" s="17">
        <v>9.1</v>
      </c>
      <c r="G549" s="4" t="s">
        <v>10552</v>
      </c>
      <c r="H549" s="17">
        <f t="shared" si="146"/>
        <v>16.55</v>
      </c>
      <c r="I549" s="17">
        <f t="shared" si="147"/>
        <v>15.200000000000001</v>
      </c>
      <c r="J549" s="18">
        <f t="shared" si="148"/>
        <v>14.950000000000001</v>
      </c>
    </row>
    <row r="550" spans="1:10">
      <c r="A550" s="38" t="s">
        <v>11068</v>
      </c>
      <c r="B550" s="3" t="s">
        <v>11069</v>
      </c>
      <c r="C550" s="3">
        <v>6</v>
      </c>
      <c r="D550" s="2">
        <v>0.7</v>
      </c>
      <c r="E550" s="46">
        <v>37.5</v>
      </c>
      <c r="F550" s="17">
        <v>9.1</v>
      </c>
      <c r="G550" s="4" t="s">
        <v>10552</v>
      </c>
      <c r="H550" s="17">
        <f t="shared" si="146"/>
        <v>16.350000000000001</v>
      </c>
      <c r="I550" s="17">
        <f t="shared" si="147"/>
        <v>15</v>
      </c>
      <c r="J550" s="18">
        <f t="shared" si="148"/>
        <v>14.75</v>
      </c>
    </row>
    <row r="551" spans="1:10">
      <c r="A551" s="38" t="s">
        <v>3051</v>
      </c>
      <c r="B551" s="3" t="s">
        <v>3052</v>
      </c>
      <c r="C551" s="3">
        <v>6</v>
      </c>
      <c r="D551" s="2">
        <v>0.7</v>
      </c>
      <c r="E551" s="46">
        <v>17</v>
      </c>
      <c r="F551" s="17">
        <v>9.1</v>
      </c>
      <c r="G551" s="4" t="s">
        <v>10534</v>
      </c>
      <c r="H551" s="17">
        <f t="shared" si="146"/>
        <v>14.5</v>
      </c>
      <c r="I551" s="17">
        <f t="shared" si="147"/>
        <v>13.350000000000001</v>
      </c>
      <c r="J551" s="18">
        <f t="shared" si="148"/>
        <v>13.100000000000001</v>
      </c>
    </row>
    <row r="552" spans="1:10">
      <c r="A552" s="38" t="s">
        <v>3054</v>
      </c>
      <c r="B552" s="3" t="s">
        <v>3055</v>
      </c>
      <c r="C552" s="3">
        <v>6</v>
      </c>
      <c r="D552" s="2">
        <v>0.7</v>
      </c>
      <c r="E552" s="46">
        <v>37.5</v>
      </c>
      <c r="F552" s="17">
        <v>9.1</v>
      </c>
      <c r="G552" s="4" t="s">
        <v>10552</v>
      </c>
      <c r="H552" s="17">
        <f t="shared" si="146"/>
        <v>16.350000000000001</v>
      </c>
      <c r="I552" s="17">
        <f t="shared" si="147"/>
        <v>15</v>
      </c>
      <c r="J552" s="18">
        <f t="shared" si="148"/>
        <v>14.75</v>
      </c>
    </row>
    <row r="553" spans="1:10">
      <c r="A553" s="38" t="s">
        <v>3057</v>
      </c>
      <c r="B553" s="3" t="s">
        <v>3058</v>
      </c>
      <c r="C553" s="3">
        <v>6</v>
      </c>
      <c r="D553" s="2">
        <v>0.7</v>
      </c>
      <c r="E553" s="46">
        <v>17</v>
      </c>
      <c r="F553" s="17">
        <v>9.1</v>
      </c>
      <c r="G553" s="4" t="s">
        <v>10552</v>
      </c>
      <c r="H553" s="17">
        <f t="shared" si="146"/>
        <v>14.5</v>
      </c>
      <c r="I553" s="17">
        <f t="shared" si="147"/>
        <v>13.350000000000001</v>
      </c>
      <c r="J553" s="18">
        <f t="shared" si="148"/>
        <v>13.100000000000001</v>
      </c>
    </row>
    <row r="554" spans="1:10">
      <c r="A554" s="38" t="s">
        <v>10745</v>
      </c>
      <c r="B554" s="3" t="s">
        <v>10746</v>
      </c>
      <c r="C554" s="3">
        <v>6</v>
      </c>
      <c r="D554" s="2">
        <v>0.7</v>
      </c>
      <c r="E554" s="46">
        <v>40</v>
      </c>
      <c r="F554" s="17">
        <v>9.1</v>
      </c>
      <c r="G554" s="4" t="s">
        <v>10552</v>
      </c>
      <c r="H554" s="17">
        <f t="shared" si="146"/>
        <v>16.55</v>
      </c>
      <c r="I554" s="17">
        <f t="shared" si="147"/>
        <v>15.200000000000001</v>
      </c>
      <c r="J554" s="18">
        <f t="shared" si="148"/>
        <v>14.950000000000001</v>
      </c>
    </row>
    <row r="555" spans="1:10">
      <c r="A555" s="38" t="s">
        <v>3060</v>
      </c>
      <c r="B555" s="3" t="s">
        <v>3061</v>
      </c>
      <c r="C555" s="3">
        <v>6</v>
      </c>
      <c r="D555" s="2">
        <v>0.7</v>
      </c>
      <c r="E555" s="46">
        <v>37.5</v>
      </c>
      <c r="F555" s="17">
        <v>9.1</v>
      </c>
      <c r="G555" s="4" t="s">
        <v>10535</v>
      </c>
      <c r="H555" s="17">
        <f t="shared" si="146"/>
        <v>16.350000000000001</v>
      </c>
      <c r="I555" s="17">
        <f t="shared" si="147"/>
        <v>15</v>
      </c>
      <c r="J555" s="18">
        <f t="shared" si="148"/>
        <v>14.75</v>
      </c>
    </row>
    <row r="556" spans="1:10">
      <c r="A556" s="38" t="s">
        <v>3069</v>
      </c>
      <c r="B556" s="3" t="s">
        <v>3070</v>
      </c>
      <c r="C556" s="3">
        <v>6</v>
      </c>
      <c r="D556" s="2">
        <v>0.7</v>
      </c>
      <c r="E556" s="46">
        <v>37.5</v>
      </c>
      <c r="F556" s="17">
        <v>9.1</v>
      </c>
      <c r="G556" s="4" t="s">
        <v>10551</v>
      </c>
      <c r="H556" s="17">
        <f t="shared" si="146"/>
        <v>16.350000000000001</v>
      </c>
      <c r="I556" s="17">
        <f t="shared" si="147"/>
        <v>15</v>
      </c>
      <c r="J556" s="18">
        <f t="shared" si="148"/>
        <v>14.75</v>
      </c>
    </row>
    <row r="557" spans="1:10">
      <c r="A557" s="38" t="s">
        <v>3078</v>
      </c>
      <c r="B557" s="3" t="s">
        <v>3079</v>
      </c>
      <c r="C557" s="3">
        <v>48</v>
      </c>
      <c r="D557" s="2">
        <v>0.05</v>
      </c>
      <c r="E557" s="46">
        <v>40</v>
      </c>
      <c r="F557" s="17">
        <v>4.1500000000000004</v>
      </c>
      <c r="G557" s="4" t="s">
        <v>10535</v>
      </c>
      <c r="H557" s="17">
        <f t="shared" si="146"/>
        <v>7.25</v>
      </c>
      <c r="I557" s="17">
        <f t="shared" si="147"/>
        <v>6.65</v>
      </c>
      <c r="J557" s="18">
        <f t="shared" si="148"/>
        <v>6.5</v>
      </c>
    </row>
    <row r="558" spans="1:10">
      <c r="A558" s="38" t="s">
        <v>3081</v>
      </c>
      <c r="B558" s="3" t="s">
        <v>3082</v>
      </c>
      <c r="C558" s="3">
        <v>6</v>
      </c>
      <c r="D558" s="2">
        <v>0.7</v>
      </c>
      <c r="E558" s="46">
        <v>46.3</v>
      </c>
      <c r="F558" s="17">
        <v>27.5</v>
      </c>
      <c r="G558" s="4" t="s">
        <v>10536</v>
      </c>
      <c r="H558" s="17">
        <f t="shared" si="146"/>
        <v>39.550000000000004</v>
      </c>
      <c r="I558" s="17">
        <f t="shared" si="147"/>
        <v>36.300000000000004</v>
      </c>
      <c r="J558" s="18">
        <f t="shared" si="148"/>
        <v>35.65</v>
      </c>
    </row>
    <row r="559" spans="1:10">
      <c r="A559" s="38" t="s">
        <v>3084</v>
      </c>
      <c r="B559" s="3" t="s">
        <v>3085</v>
      </c>
      <c r="C559" s="3">
        <v>6</v>
      </c>
      <c r="D559" s="2">
        <v>0.7</v>
      </c>
      <c r="E559" s="46">
        <v>40</v>
      </c>
      <c r="F559" s="17">
        <v>19.5</v>
      </c>
      <c r="G559" s="4" t="s">
        <v>10536</v>
      </c>
      <c r="H559" s="17">
        <f t="shared" si="146"/>
        <v>29.25</v>
      </c>
      <c r="I559" s="17">
        <f t="shared" si="147"/>
        <v>26.85</v>
      </c>
      <c r="J559" s="18">
        <f t="shared" si="148"/>
        <v>26.35</v>
      </c>
    </row>
    <row r="560" spans="1:10">
      <c r="A560" s="38" t="s">
        <v>3087</v>
      </c>
      <c r="B560" s="3" t="s">
        <v>3088</v>
      </c>
      <c r="C560" s="3">
        <v>6</v>
      </c>
      <c r="D560" s="2">
        <v>0.7</v>
      </c>
      <c r="E560" s="46">
        <v>46.3</v>
      </c>
      <c r="F560" s="17">
        <v>13</v>
      </c>
      <c r="G560" s="4" t="s">
        <v>10536</v>
      </c>
      <c r="H560" s="17">
        <f t="shared" si="146"/>
        <v>21.85</v>
      </c>
      <c r="I560" s="17">
        <f t="shared" si="147"/>
        <v>20.100000000000001</v>
      </c>
      <c r="J560" s="18">
        <f t="shared" si="148"/>
        <v>19.700000000000003</v>
      </c>
    </row>
    <row r="561" spans="1:10">
      <c r="A561" s="38" t="s">
        <v>3090</v>
      </c>
      <c r="B561" s="3" t="s">
        <v>3091</v>
      </c>
      <c r="C561" s="3">
        <v>1</v>
      </c>
      <c r="D561" s="2">
        <v>0.7</v>
      </c>
      <c r="E561" s="46">
        <v>40</v>
      </c>
      <c r="F561" s="17">
        <v>32.950000000000003</v>
      </c>
      <c r="G561" s="4" t="s">
        <v>10533</v>
      </c>
      <c r="H561" s="17">
        <f t="shared" si="146"/>
        <v>45.650000000000006</v>
      </c>
      <c r="I561" s="17">
        <f t="shared" si="147"/>
        <v>41.900000000000006</v>
      </c>
      <c r="J561" s="18">
        <f t="shared" si="148"/>
        <v>41.150000000000006</v>
      </c>
    </row>
    <row r="562" spans="1:10">
      <c r="A562" s="38" t="s">
        <v>3093</v>
      </c>
      <c r="B562" s="3" t="s">
        <v>3094</v>
      </c>
      <c r="C562" s="3">
        <v>24</v>
      </c>
      <c r="D562" s="2">
        <v>0.05</v>
      </c>
      <c r="E562" s="46">
        <v>40</v>
      </c>
      <c r="F562" s="17">
        <v>5.5</v>
      </c>
      <c r="G562" s="4" t="s">
        <v>10533</v>
      </c>
      <c r="H562" s="17">
        <f t="shared" si="146"/>
        <v>8.9</v>
      </c>
      <c r="I562" s="17">
        <f t="shared" si="147"/>
        <v>8.15</v>
      </c>
      <c r="J562" s="18">
        <f t="shared" si="148"/>
        <v>8</v>
      </c>
    </row>
    <row r="563" spans="1:10">
      <c r="A563" s="38" t="s">
        <v>3098</v>
      </c>
      <c r="B563" s="3" t="s">
        <v>19204</v>
      </c>
      <c r="C563" s="3">
        <v>6</v>
      </c>
      <c r="D563" s="2">
        <v>0.7</v>
      </c>
      <c r="E563" s="46">
        <v>40</v>
      </c>
      <c r="F563" s="17">
        <v>18</v>
      </c>
      <c r="G563" s="4" t="s">
        <v>10533</v>
      </c>
      <c r="H563" s="17">
        <f t="shared" si="146"/>
        <v>27.400000000000002</v>
      </c>
      <c r="I563" s="17">
        <f t="shared" si="147"/>
        <v>25.150000000000002</v>
      </c>
      <c r="J563" s="18">
        <f t="shared" si="148"/>
        <v>24.700000000000003</v>
      </c>
    </row>
    <row r="564" spans="1:10">
      <c r="A564" s="38" t="s">
        <v>3132</v>
      </c>
      <c r="B564" s="3" t="s">
        <v>3133</v>
      </c>
      <c r="C564" s="3">
        <v>6</v>
      </c>
      <c r="D564" s="2">
        <v>0.7</v>
      </c>
      <c r="E564" s="46">
        <v>40</v>
      </c>
      <c r="F564" s="17">
        <v>7.85</v>
      </c>
      <c r="G564" s="4" t="s">
        <v>10559</v>
      </c>
      <c r="H564" s="17">
        <f t="shared" si="146"/>
        <v>15.05</v>
      </c>
      <c r="I564" s="17">
        <f t="shared" si="147"/>
        <v>13.8</v>
      </c>
      <c r="J564" s="18">
        <f t="shared" si="148"/>
        <v>13.55</v>
      </c>
    </row>
    <row r="565" spans="1:10">
      <c r="A565" s="38" t="s">
        <v>3135</v>
      </c>
      <c r="B565" s="3" t="s">
        <v>3136</v>
      </c>
      <c r="C565" s="3">
        <v>6</v>
      </c>
      <c r="D565" s="2">
        <v>0.7</v>
      </c>
      <c r="E565" s="46">
        <v>40</v>
      </c>
      <c r="F565" s="17">
        <v>8.35</v>
      </c>
      <c r="G565" s="4" t="s">
        <v>10559</v>
      </c>
      <c r="H565" s="17">
        <f t="shared" si="146"/>
        <v>15.65</v>
      </c>
      <c r="I565" s="17">
        <f t="shared" si="147"/>
        <v>14.350000000000001</v>
      </c>
      <c r="J565" s="18">
        <f t="shared" si="148"/>
        <v>14.100000000000001</v>
      </c>
    </row>
    <row r="566" spans="1:10">
      <c r="A566" s="38" t="s">
        <v>3138</v>
      </c>
      <c r="B566" s="3" t="s">
        <v>3139</v>
      </c>
      <c r="C566" s="3">
        <v>6</v>
      </c>
      <c r="D566" s="2">
        <v>0.7</v>
      </c>
      <c r="E566" s="46">
        <v>40</v>
      </c>
      <c r="F566" s="17">
        <v>8.35</v>
      </c>
      <c r="G566" s="4" t="s">
        <v>10559</v>
      </c>
      <c r="H566" s="17">
        <f t="shared" si="146"/>
        <v>15.65</v>
      </c>
      <c r="I566" s="17">
        <f t="shared" si="147"/>
        <v>14.350000000000001</v>
      </c>
      <c r="J566" s="18">
        <f t="shared" si="148"/>
        <v>14.100000000000001</v>
      </c>
    </row>
    <row r="567" spans="1:10">
      <c r="A567" s="38" t="s">
        <v>3141</v>
      </c>
      <c r="B567" s="3" t="s">
        <v>3142</v>
      </c>
      <c r="C567" s="3">
        <v>6</v>
      </c>
      <c r="D567" s="2">
        <v>0.7</v>
      </c>
      <c r="E567" s="46">
        <v>40</v>
      </c>
      <c r="F567" s="17">
        <v>8.35</v>
      </c>
      <c r="G567" s="4" t="s">
        <v>10559</v>
      </c>
      <c r="H567" s="17">
        <f t="shared" si="146"/>
        <v>15.65</v>
      </c>
      <c r="I567" s="17">
        <f t="shared" si="147"/>
        <v>14.350000000000001</v>
      </c>
      <c r="J567" s="18">
        <f t="shared" si="148"/>
        <v>14.100000000000001</v>
      </c>
    </row>
    <row r="568" spans="1:10">
      <c r="A568" s="38" t="s">
        <v>3150</v>
      </c>
      <c r="B568" s="3" t="s">
        <v>3151</v>
      </c>
      <c r="C568" s="3">
        <v>6</v>
      </c>
      <c r="D568" s="2">
        <v>0.7</v>
      </c>
      <c r="E568" s="46">
        <v>14.9</v>
      </c>
      <c r="F568" s="17">
        <v>8.9499999999999993</v>
      </c>
      <c r="G568" s="4" t="s">
        <v>10539</v>
      </c>
      <c r="H568" s="17">
        <f t="shared" si="146"/>
        <v>14.15</v>
      </c>
      <c r="I568" s="17">
        <f t="shared" si="147"/>
        <v>13</v>
      </c>
      <c r="J568" s="18">
        <f t="shared" si="148"/>
        <v>12.75</v>
      </c>
    </row>
    <row r="569" spans="1:10">
      <c r="A569" s="38" t="s">
        <v>3153</v>
      </c>
      <c r="B569" s="3" t="s">
        <v>3154</v>
      </c>
      <c r="C569" s="3">
        <v>6</v>
      </c>
      <c r="D569" s="2">
        <v>0.7</v>
      </c>
      <c r="E569" s="46">
        <v>40</v>
      </c>
      <c r="F569" s="17">
        <v>12.5</v>
      </c>
      <c r="G569" s="4" t="s">
        <v>10541</v>
      </c>
      <c r="H569" s="17">
        <f t="shared" si="146"/>
        <v>20.700000000000003</v>
      </c>
      <c r="I569" s="17">
        <f t="shared" si="147"/>
        <v>19</v>
      </c>
      <c r="J569" s="18">
        <f t="shared" si="148"/>
        <v>18.650000000000002</v>
      </c>
    </row>
    <row r="570" spans="1:10">
      <c r="A570" s="38" t="s">
        <v>3156</v>
      </c>
      <c r="B570" s="3" t="s">
        <v>3157</v>
      </c>
      <c r="C570" s="3">
        <v>6</v>
      </c>
      <c r="D570" s="2">
        <v>0.7</v>
      </c>
      <c r="E570" s="46">
        <v>40</v>
      </c>
      <c r="F570" s="17">
        <v>24.5</v>
      </c>
      <c r="G570" s="4" t="s">
        <v>10541</v>
      </c>
      <c r="H570" s="17">
        <f t="shared" si="146"/>
        <v>35.35</v>
      </c>
      <c r="I570" s="17">
        <f t="shared" si="147"/>
        <v>32.450000000000003</v>
      </c>
      <c r="J570" s="18">
        <f t="shared" si="148"/>
        <v>31.85</v>
      </c>
    </row>
    <row r="571" spans="1:10">
      <c r="A571" s="38" t="s">
        <v>3159</v>
      </c>
      <c r="B571" s="3" t="s">
        <v>3160</v>
      </c>
      <c r="C571" s="3">
        <v>6</v>
      </c>
      <c r="D571" s="2">
        <v>0.7</v>
      </c>
      <c r="E571" s="46">
        <v>40</v>
      </c>
      <c r="F571" s="17">
        <v>53</v>
      </c>
      <c r="G571" s="4" t="s">
        <v>10536</v>
      </c>
      <c r="H571" s="17">
        <f t="shared" si="146"/>
        <v>70.100000000000009</v>
      </c>
      <c r="I571" s="17">
        <f t="shared" si="147"/>
        <v>64.350000000000009</v>
      </c>
      <c r="J571" s="18">
        <f t="shared" si="148"/>
        <v>63.2</v>
      </c>
    </row>
    <row r="572" spans="1:10">
      <c r="A572" s="38" t="s">
        <v>3162</v>
      </c>
      <c r="B572" s="3" t="s">
        <v>3163</v>
      </c>
      <c r="C572" s="3">
        <v>6</v>
      </c>
      <c r="D572" s="2">
        <v>0.5</v>
      </c>
      <c r="E572" s="46">
        <v>46</v>
      </c>
      <c r="F572" s="17">
        <v>58</v>
      </c>
      <c r="G572" s="4" t="s">
        <v>10541</v>
      </c>
      <c r="H572" s="17">
        <f t="shared" si="146"/>
        <v>75.600000000000009</v>
      </c>
      <c r="I572" s="17">
        <f t="shared" si="147"/>
        <v>69.400000000000006</v>
      </c>
      <c r="J572" s="18">
        <f t="shared" si="148"/>
        <v>68.150000000000006</v>
      </c>
    </row>
    <row r="573" spans="1:10">
      <c r="A573" s="38" t="s">
        <v>3165</v>
      </c>
      <c r="B573" s="3" t="s">
        <v>3166</v>
      </c>
      <c r="C573" s="3">
        <v>6</v>
      </c>
      <c r="D573" s="2">
        <v>0.5</v>
      </c>
      <c r="E573" s="46">
        <v>46</v>
      </c>
      <c r="F573" s="17">
        <v>110</v>
      </c>
      <c r="G573" s="4" t="s">
        <v>10541</v>
      </c>
      <c r="H573" s="17">
        <f t="shared" si="146"/>
        <v>139</v>
      </c>
      <c r="I573" s="17">
        <f t="shared" si="147"/>
        <v>127.65</v>
      </c>
      <c r="J573" s="18">
        <f t="shared" si="148"/>
        <v>125.35000000000001</v>
      </c>
    </row>
    <row r="574" spans="1:10">
      <c r="A574" s="38" t="s">
        <v>3168</v>
      </c>
      <c r="B574" s="3" t="s">
        <v>3169</v>
      </c>
      <c r="C574" s="3">
        <v>6</v>
      </c>
      <c r="D574" s="2">
        <v>0.7</v>
      </c>
      <c r="E574" s="46">
        <v>40</v>
      </c>
      <c r="F574" s="17">
        <v>10.25</v>
      </c>
      <c r="G574" s="4" t="s">
        <v>10536</v>
      </c>
      <c r="H574" s="17">
        <f t="shared" si="146"/>
        <v>17.95</v>
      </c>
      <c r="I574" s="17">
        <f t="shared" si="147"/>
        <v>16.5</v>
      </c>
      <c r="J574" s="18">
        <f t="shared" si="148"/>
        <v>16.2</v>
      </c>
    </row>
    <row r="575" spans="1:10">
      <c r="A575" s="38" t="s">
        <v>10853</v>
      </c>
      <c r="B575" s="3" t="s">
        <v>10854</v>
      </c>
      <c r="C575" s="3">
        <v>12</v>
      </c>
      <c r="D575" s="2">
        <v>0.7</v>
      </c>
      <c r="E575" s="46">
        <v>40</v>
      </c>
      <c r="F575" s="17">
        <v>10.5</v>
      </c>
      <c r="G575" s="4" t="s">
        <v>10541</v>
      </c>
      <c r="H575" s="17">
        <f t="shared" si="146"/>
        <v>18.25</v>
      </c>
      <c r="I575" s="17">
        <f t="shared" si="147"/>
        <v>16.75</v>
      </c>
      <c r="J575" s="18">
        <f t="shared" si="148"/>
        <v>16.45</v>
      </c>
    </row>
    <row r="576" spans="1:10">
      <c r="A576" s="38" t="s">
        <v>3171</v>
      </c>
      <c r="B576" s="3" t="s">
        <v>3172</v>
      </c>
      <c r="C576" s="3">
        <v>6</v>
      </c>
      <c r="D576" s="2">
        <v>0.7</v>
      </c>
      <c r="E576" s="46">
        <v>40</v>
      </c>
      <c r="F576" s="17">
        <v>10.25</v>
      </c>
      <c r="G576" s="4" t="s">
        <v>10534</v>
      </c>
      <c r="H576" s="17">
        <f t="shared" si="146"/>
        <v>17.95</v>
      </c>
      <c r="I576" s="17">
        <f t="shared" si="147"/>
        <v>16.5</v>
      </c>
      <c r="J576" s="18">
        <f t="shared" si="148"/>
        <v>16.2</v>
      </c>
    </row>
    <row r="577" spans="1:10">
      <c r="A577" s="38" t="s">
        <v>3174</v>
      </c>
      <c r="B577" s="3" t="s">
        <v>3175</v>
      </c>
      <c r="C577" s="3">
        <v>6</v>
      </c>
      <c r="D577" s="2">
        <v>0.7</v>
      </c>
      <c r="E577" s="46">
        <v>40</v>
      </c>
      <c r="F577" s="17">
        <v>10.5</v>
      </c>
      <c r="G577" s="4" t="s">
        <v>10541</v>
      </c>
      <c r="H577" s="17">
        <f t="shared" si="146"/>
        <v>18.25</v>
      </c>
      <c r="I577" s="17">
        <f t="shared" si="147"/>
        <v>16.75</v>
      </c>
      <c r="J577" s="18">
        <f t="shared" si="148"/>
        <v>16.45</v>
      </c>
    </row>
    <row r="578" spans="1:10">
      <c r="A578" s="38" t="s">
        <v>3180</v>
      </c>
      <c r="B578" s="3" t="s">
        <v>3181</v>
      </c>
      <c r="C578" s="3">
        <v>6</v>
      </c>
      <c r="D578" s="2">
        <v>0.7</v>
      </c>
      <c r="E578" s="46">
        <v>40</v>
      </c>
      <c r="F578" s="17">
        <v>9.5</v>
      </c>
      <c r="G578" s="4" t="s">
        <v>10541</v>
      </c>
      <c r="H578" s="17">
        <f t="shared" si="146"/>
        <v>17.05</v>
      </c>
      <c r="I578" s="17">
        <f t="shared" si="147"/>
        <v>15.65</v>
      </c>
      <c r="J578" s="18">
        <f t="shared" si="148"/>
        <v>15.350000000000001</v>
      </c>
    </row>
    <row r="579" spans="1:10">
      <c r="A579" s="38" t="s">
        <v>3189</v>
      </c>
      <c r="B579" s="3" t="s">
        <v>3187</v>
      </c>
      <c r="C579" s="3">
        <v>12</v>
      </c>
      <c r="D579" s="2">
        <v>1</v>
      </c>
      <c r="E579" s="46">
        <v>40</v>
      </c>
      <c r="F579" s="17">
        <v>8.5</v>
      </c>
      <c r="G579" s="4" t="s">
        <v>10541</v>
      </c>
      <c r="H579" s="17">
        <f t="shared" si="146"/>
        <v>17.350000000000001</v>
      </c>
      <c r="I579" s="17">
        <f t="shared" si="147"/>
        <v>15.9</v>
      </c>
      <c r="J579" s="18">
        <f t="shared" si="148"/>
        <v>15.65</v>
      </c>
    </row>
    <row r="580" spans="1:10">
      <c r="A580" s="38" t="s">
        <v>10652</v>
      </c>
      <c r="B580" s="3" t="s">
        <v>3192</v>
      </c>
      <c r="C580" s="3">
        <v>6</v>
      </c>
      <c r="D580" s="2">
        <v>0.7</v>
      </c>
      <c r="E580" s="46">
        <v>40</v>
      </c>
      <c r="F580" s="17">
        <v>19.75</v>
      </c>
      <c r="G580" s="4" t="s">
        <v>10535</v>
      </c>
      <c r="H580" s="17">
        <f t="shared" si="146"/>
        <v>29.55</v>
      </c>
      <c r="I580" s="17">
        <f t="shared" si="147"/>
        <v>27.150000000000002</v>
      </c>
      <c r="J580" s="18">
        <f t="shared" si="148"/>
        <v>26.650000000000002</v>
      </c>
    </row>
    <row r="581" spans="1:10">
      <c r="A581" s="38" t="s">
        <v>3194</v>
      </c>
      <c r="B581" s="3" t="s">
        <v>3195</v>
      </c>
      <c r="C581" s="3">
        <v>6</v>
      </c>
      <c r="D581" s="2">
        <v>0.7</v>
      </c>
      <c r="E581" s="46">
        <v>40</v>
      </c>
      <c r="F581" s="17">
        <v>20.2</v>
      </c>
      <c r="G581" s="4" t="s">
        <v>10535</v>
      </c>
      <c r="H581" s="17">
        <f t="shared" si="146"/>
        <v>30.1</v>
      </c>
      <c r="I581" s="17">
        <f t="shared" si="147"/>
        <v>27.650000000000002</v>
      </c>
      <c r="J581" s="18">
        <f t="shared" si="148"/>
        <v>27.150000000000002</v>
      </c>
    </row>
    <row r="582" spans="1:10">
      <c r="A582" s="38" t="s">
        <v>3197</v>
      </c>
      <c r="B582" s="3" t="s">
        <v>3198</v>
      </c>
      <c r="C582" s="3">
        <v>6</v>
      </c>
      <c r="D582" s="2">
        <v>0.7</v>
      </c>
      <c r="E582" s="46">
        <v>40</v>
      </c>
      <c r="F582" s="17">
        <v>27.95</v>
      </c>
      <c r="G582" s="4" t="s">
        <v>10535</v>
      </c>
      <c r="H582" s="17">
        <f t="shared" si="146"/>
        <v>39.550000000000004</v>
      </c>
      <c r="I582" s="17">
        <f t="shared" si="147"/>
        <v>36.300000000000004</v>
      </c>
      <c r="J582" s="18">
        <f t="shared" si="148"/>
        <v>35.65</v>
      </c>
    </row>
    <row r="583" spans="1:10">
      <c r="A583" s="38" t="s">
        <v>3202</v>
      </c>
      <c r="B583" s="3" t="s">
        <v>3203</v>
      </c>
      <c r="C583" s="3">
        <v>6</v>
      </c>
      <c r="D583" s="2">
        <v>0.7</v>
      </c>
      <c r="E583" s="46">
        <v>40</v>
      </c>
      <c r="F583" s="17">
        <v>51.5</v>
      </c>
      <c r="G583" s="4" t="s">
        <v>10535</v>
      </c>
      <c r="H583" s="17">
        <f t="shared" si="146"/>
        <v>68.3</v>
      </c>
      <c r="I583" s="17">
        <f t="shared" si="147"/>
        <v>62.7</v>
      </c>
      <c r="J583" s="18">
        <f t="shared" si="148"/>
        <v>61.550000000000004</v>
      </c>
    </row>
    <row r="584" spans="1:10">
      <c r="A584" s="38" t="s">
        <v>3205</v>
      </c>
      <c r="B584" s="3" t="s">
        <v>3206</v>
      </c>
      <c r="C584" s="3">
        <v>6</v>
      </c>
      <c r="D584" s="2">
        <v>0.7</v>
      </c>
      <c r="E584" s="46">
        <v>43</v>
      </c>
      <c r="F584" s="17">
        <v>15.35</v>
      </c>
      <c r="G584" s="4" t="s">
        <v>10537</v>
      </c>
      <c r="H584" s="17">
        <f t="shared" si="146"/>
        <v>24.450000000000003</v>
      </c>
      <c r="I584" s="17">
        <f t="shared" si="147"/>
        <v>22.450000000000003</v>
      </c>
      <c r="J584" s="18">
        <f t="shared" si="148"/>
        <v>22.05</v>
      </c>
    </row>
    <row r="585" spans="1:10">
      <c r="A585" s="38" t="s">
        <v>10929</v>
      </c>
      <c r="B585" s="3" t="s">
        <v>10930</v>
      </c>
      <c r="C585" s="3">
        <v>12</v>
      </c>
      <c r="D585" s="2">
        <v>1</v>
      </c>
      <c r="E585" s="46">
        <v>43</v>
      </c>
      <c r="F585" s="17">
        <v>26.15</v>
      </c>
      <c r="G585" s="4" t="s">
        <v>10541</v>
      </c>
      <c r="H585" s="17">
        <f t="shared" si="146"/>
        <v>39.25</v>
      </c>
      <c r="I585" s="17">
        <f t="shared" si="147"/>
        <v>36.050000000000004</v>
      </c>
      <c r="J585" s="18">
        <f t="shared" si="148"/>
        <v>35.4</v>
      </c>
    </row>
    <row r="586" spans="1:10">
      <c r="A586" s="38" t="s">
        <v>3220</v>
      </c>
      <c r="B586" s="3" t="s">
        <v>3221</v>
      </c>
      <c r="C586" s="3">
        <v>6</v>
      </c>
      <c r="D586" s="2">
        <v>0.7</v>
      </c>
      <c r="E586" s="46">
        <v>40</v>
      </c>
      <c r="F586" s="17">
        <v>14.25</v>
      </c>
      <c r="G586" s="4" t="s">
        <v>10541</v>
      </c>
      <c r="H586" s="17">
        <f t="shared" si="146"/>
        <v>22.85</v>
      </c>
      <c r="I586" s="17">
        <f t="shared" si="147"/>
        <v>20.950000000000003</v>
      </c>
      <c r="J586" s="18">
        <f t="shared" si="148"/>
        <v>20.6</v>
      </c>
    </row>
    <row r="587" spans="1:10">
      <c r="A587" s="38" t="s">
        <v>3223</v>
      </c>
      <c r="B587" s="3" t="s">
        <v>3224</v>
      </c>
      <c r="C587" s="3">
        <v>4</v>
      </c>
      <c r="D587" s="2">
        <v>0.7</v>
      </c>
      <c r="E587" s="46">
        <v>47</v>
      </c>
      <c r="F587" s="17">
        <v>160</v>
      </c>
      <c r="G587" s="4" t="s">
        <v>10535</v>
      </c>
      <c r="H587" s="17">
        <f t="shared" si="146"/>
        <v>201.25</v>
      </c>
      <c r="I587" s="17">
        <f t="shared" si="147"/>
        <v>184.8</v>
      </c>
      <c r="J587" s="18">
        <f t="shared" si="148"/>
        <v>181.5</v>
      </c>
    </row>
    <row r="588" spans="1:10">
      <c r="A588" s="38" t="s">
        <v>3226</v>
      </c>
      <c r="B588" s="3" t="s">
        <v>3227</v>
      </c>
      <c r="C588" s="3">
        <v>6</v>
      </c>
      <c r="D588" s="2">
        <v>0.7</v>
      </c>
      <c r="E588" s="46">
        <v>40</v>
      </c>
      <c r="F588" s="17">
        <v>12.35</v>
      </c>
      <c r="G588" s="4" t="s">
        <v>10535</v>
      </c>
      <c r="H588" s="17">
        <f t="shared" ref="H588:H651" si="149">IF(B588="","",CEILING((F588+(10.3552*D588*E588)/100+1.5+0.05)*1.22,0.05))</f>
        <v>20.5</v>
      </c>
      <c r="I588" s="17">
        <f t="shared" ref="I588:I651" si="150">IF(B588="","",CEILING((F588+(10.3552*D588*E588)/100+1.5+0.05)*1.12,0.05))</f>
        <v>18.850000000000001</v>
      </c>
      <c r="J588" s="18">
        <f t="shared" ref="J588:J651" si="151">IF(B588="","",CEILING((F588+(10.3552*D588*E588)/100+1.5+0.05)*1.1,0.05))</f>
        <v>18.5</v>
      </c>
    </row>
    <row r="589" spans="1:10">
      <c r="A589" s="38" t="s">
        <v>3229</v>
      </c>
      <c r="B589" s="3" t="s">
        <v>3230</v>
      </c>
      <c r="C589" s="3">
        <v>6</v>
      </c>
      <c r="D589" s="2">
        <v>0.7</v>
      </c>
      <c r="E589" s="46">
        <v>40</v>
      </c>
      <c r="F589" s="17">
        <v>12.35</v>
      </c>
      <c r="G589" s="4" t="s">
        <v>10535</v>
      </c>
      <c r="H589" s="17">
        <f t="shared" si="149"/>
        <v>20.5</v>
      </c>
      <c r="I589" s="17">
        <f t="shared" si="150"/>
        <v>18.850000000000001</v>
      </c>
      <c r="J589" s="18">
        <f t="shared" si="151"/>
        <v>18.5</v>
      </c>
    </row>
    <row r="590" spans="1:10">
      <c r="A590" s="38" t="s">
        <v>3232</v>
      </c>
      <c r="B590" s="3" t="s">
        <v>3233</v>
      </c>
      <c r="C590" s="3">
        <v>6</v>
      </c>
      <c r="D590" s="2">
        <v>0.7</v>
      </c>
      <c r="E590" s="46">
        <v>47</v>
      </c>
      <c r="F590" s="17">
        <v>33.5</v>
      </c>
      <c r="G590" s="4" t="s">
        <v>10535</v>
      </c>
      <c r="H590" s="17">
        <f t="shared" si="149"/>
        <v>46.95</v>
      </c>
      <c r="I590" s="17">
        <f t="shared" si="150"/>
        <v>43.1</v>
      </c>
      <c r="J590" s="18">
        <f t="shared" si="151"/>
        <v>42.35</v>
      </c>
    </row>
    <row r="591" spans="1:10">
      <c r="A591" s="38" t="s">
        <v>3235</v>
      </c>
      <c r="B591" s="3" t="s">
        <v>3236</v>
      </c>
      <c r="C591" s="3">
        <v>6</v>
      </c>
      <c r="D591" s="2">
        <v>0.7</v>
      </c>
      <c r="E591" s="46">
        <v>47</v>
      </c>
      <c r="F591" s="17">
        <v>36.5</v>
      </c>
      <c r="G591" s="4" t="s">
        <v>10535</v>
      </c>
      <c r="H591" s="17">
        <f t="shared" si="149"/>
        <v>50.6</v>
      </c>
      <c r="I591" s="17">
        <f t="shared" si="150"/>
        <v>46.45</v>
      </c>
      <c r="J591" s="18">
        <f t="shared" si="151"/>
        <v>45.650000000000006</v>
      </c>
    </row>
    <row r="592" spans="1:10">
      <c r="A592" s="38" t="s">
        <v>3238</v>
      </c>
      <c r="B592" s="3" t="s">
        <v>3239</v>
      </c>
      <c r="C592" s="3">
        <v>6</v>
      </c>
      <c r="D592" s="2">
        <v>0.7</v>
      </c>
      <c r="E592" s="46">
        <v>47</v>
      </c>
      <c r="F592" s="17">
        <v>35.5</v>
      </c>
      <c r="G592" s="4" t="s">
        <v>10535</v>
      </c>
      <c r="H592" s="17">
        <f t="shared" si="149"/>
        <v>49.400000000000006</v>
      </c>
      <c r="I592" s="17">
        <f t="shared" si="150"/>
        <v>45.35</v>
      </c>
      <c r="J592" s="18">
        <f t="shared" si="151"/>
        <v>44.550000000000004</v>
      </c>
    </row>
    <row r="593" spans="1:10">
      <c r="A593" s="38" t="s">
        <v>3247</v>
      </c>
      <c r="B593" s="3" t="s">
        <v>3248</v>
      </c>
      <c r="C593" s="3">
        <v>6</v>
      </c>
      <c r="D593" s="2">
        <v>0.7</v>
      </c>
      <c r="E593" s="46">
        <v>40</v>
      </c>
      <c r="F593" s="17">
        <v>20.45</v>
      </c>
      <c r="G593" s="4" t="s">
        <v>10535</v>
      </c>
      <c r="H593" s="17">
        <f t="shared" si="149"/>
        <v>30.400000000000002</v>
      </c>
      <c r="I593" s="17">
        <f t="shared" si="150"/>
        <v>27.900000000000002</v>
      </c>
      <c r="J593" s="18">
        <f t="shared" si="151"/>
        <v>27.400000000000002</v>
      </c>
    </row>
    <row r="594" spans="1:10">
      <c r="A594" s="38" t="s">
        <v>3275</v>
      </c>
      <c r="B594" s="3" t="s">
        <v>3276</v>
      </c>
      <c r="C594" s="3">
        <v>6</v>
      </c>
      <c r="D594" s="2">
        <v>0.7</v>
      </c>
      <c r="E594" s="46">
        <v>17</v>
      </c>
      <c r="F594" s="17">
        <v>12.5</v>
      </c>
      <c r="G594" s="4" t="s">
        <v>10546</v>
      </c>
      <c r="H594" s="17">
        <f t="shared" si="149"/>
        <v>18.650000000000002</v>
      </c>
      <c r="I594" s="17">
        <f t="shared" si="150"/>
        <v>17.150000000000002</v>
      </c>
      <c r="J594" s="18">
        <f t="shared" si="151"/>
        <v>16.850000000000001</v>
      </c>
    </row>
    <row r="595" spans="1:10">
      <c r="A595" s="38" t="s">
        <v>10945</v>
      </c>
      <c r="B595" s="3" t="s">
        <v>10946</v>
      </c>
      <c r="C595" s="3">
        <v>6</v>
      </c>
      <c r="D595" s="2">
        <v>0.75</v>
      </c>
      <c r="E595" s="46">
        <v>16</v>
      </c>
      <c r="F595" s="17">
        <v>7.9</v>
      </c>
      <c r="G595" s="4" t="s">
        <v>10544</v>
      </c>
      <c r="H595" s="17">
        <f t="shared" si="149"/>
        <v>13.05</v>
      </c>
      <c r="I595" s="17">
        <f t="shared" si="150"/>
        <v>12</v>
      </c>
      <c r="J595" s="18">
        <f t="shared" si="151"/>
        <v>11.8</v>
      </c>
    </row>
    <row r="596" spans="1:10">
      <c r="A596" s="38" t="s">
        <v>3294</v>
      </c>
      <c r="B596" s="3" t="s">
        <v>3295</v>
      </c>
      <c r="C596" s="3">
        <v>6</v>
      </c>
      <c r="D596" s="2">
        <v>0.7</v>
      </c>
      <c r="E596" s="46">
        <v>40</v>
      </c>
      <c r="F596" s="17">
        <v>10.95</v>
      </c>
      <c r="G596" s="4" t="s">
        <v>10539</v>
      </c>
      <c r="H596" s="17">
        <f t="shared" si="149"/>
        <v>18.8</v>
      </c>
      <c r="I596" s="17">
        <f t="shared" si="150"/>
        <v>17.25</v>
      </c>
      <c r="J596" s="18">
        <f t="shared" si="151"/>
        <v>16.95</v>
      </c>
    </row>
    <row r="597" spans="1:10">
      <c r="A597" s="38" t="s">
        <v>3309</v>
      </c>
      <c r="B597" s="3" t="s">
        <v>3310</v>
      </c>
      <c r="C597" s="3">
        <v>6</v>
      </c>
      <c r="D597" s="2">
        <v>0.7</v>
      </c>
      <c r="E597" s="46">
        <v>38</v>
      </c>
      <c r="F597" s="17">
        <v>129</v>
      </c>
      <c r="G597" s="4" t="s">
        <v>10531</v>
      </c>
      <c r="H597" s="17">
        <f t="shared" si="149"/>
        <v>162.65</v>
      </c>
      <c r="I597" s="17">
        <f t="shared" si="150"/>
        <v>149.35</v>
      </c>
      <c r="J597" s="18">
        <f t="shared" si="151"/>
        <v>146.65</v>
      </c>
    </row>
    <row r="598" spans="1:10">
      <c r="A598" s="38" t="s">
        <v>3312</v>
      </c>
      <c r="B598" s="3" t="s">
        <v>3313</v>
      </c>
      <c r="C598" s="3">
        <v>6</v>
      </c>
      <c r="D598" s="2">
        <v>0.7</v>
      </c>
      <c r="E598" s="46">
        <v>38</v>
      </c>
      <c r="F598" s="17">
        <v>33.5</v>
      </c>
      <c r="G598" s="4" t="s">
        <v>10531</v>
      </c>
      <c r="H598" s="17">
        <f t="shared" si="149"/>
        <v>46.150000000000006</v>
      </c>
      <c r="I598" s="17">
        <f t="shared" si="150"/>
        <v>42.35</v>
      </c>
      <c r="J598" s="18">
        <f t="shared" si="151"/>
        <v>41.6</v>
      </c>
    </row>
    <row r="599" spans="1:10">
      <c r="A599" s="38" t="s">
        <v>3317</v>
      </c>
      <c r="B599" s="3" t="s">
        <v>3318</v>
      </c>
      <c r="C599" s="3">
        <v>6</v>
      </c>
      <c r="D599" s="2">
        <v>0.7</v>
      </c>
      <c r="E599" s="46">
        <v>38</v>
      </c>
      <c r="F599" s="17">
        <v>25.75</v>
      </c>
      <c r="G599" s="4" t="s">
        <v>10531</v>
      </c>
      <c r="H599" s="17">
        <f t="shared" si="149"/>
        <v>36.700000000000003</v>
      </c>
      <c r="I599" s="17">
        <f t="shared" si="150"/>
        <v>33.700000000000003</v>
      </c>
      <c r="J599" s="18">
        <f t="shared" si="151"/>
        <v>33.1</v>
      </c>
    </row>
    <row r="600" spans="1:10">
      <c r="A600" s="38" t="s">
        <v>3320</v>
      </c>
      <c r="B600" s="3" t="s">
        <v>3321</v>
      </c>
      <c r="C600" s="3">
        <v>6</v>
      </c>
      <c r="D600" s="2">
        <v>0.7</v>
      </c>
      <c r="E600" s="46">
        <v>38</v>
      </c>
      <c r="F600" s="17">
        <v>26.25</v>
      </c>
      <c r="G600" s="4" t="s">
        <v>10531</v>
      </c>
      <c r="H600" s="17">
        <f t="shared" si="149"/>
        <v>37.300000000000004</v>
      </c>
      <c r="I600" s="17">
        <f t="shared" si="150"/>
        <v>34.25</v>
      </c>
      <c r="J600" s="18">
        <f t="shared" si="151"/>
        <v>33.65</v>
      </c>
    </row>
    <row r="601" spans="1:10">
      <c r="A601" s="38" t="s">
        <v>3322</v>
      </c>
      <c r="B601" s="3" t="s">
        <v>3323</v>
      </c>
      <c r="C601" s="3">
        <v>6</v>
      </c>
      <c r="D601" s="2">
        <v>0.7</v>
      </c>
      <c r="E601" s="46">
        <v>38</v>
      </c>
      <c r="F601" s="17">
        <v>28.5</v>
      </c>
      <c r="G601" s="4" t="s">
        <v>10531</v>
      </c>
      <c r="H601" s="17">
        <f t="shared" si="149"/>
        <v>40.050000000000004</v>
      </c>
      <c r="I601" s="17">
        <f t="shared" si="150"/>
        <v>36.75</v>
      </c>
      <c r="J601" s="18">
        <f t="shared" si="151"/>
        <v>36.1</v>
      </c>
    </row>
    <row r="602" spans="1:10">
      <c r="A602" s="38" t="s">
        <v>3325</v>
      </c>
      <c r="B602" s="3" t="s">
        <v>3326</v>
      </c>
      <c r="C602" s="3">
        <v>6</v>
      </c>
      <c r="D602" s="2">
        <v>0.7</v>
      </c>
      <c r="E602" s="46">
        <v>38</v>
      </c>
      <c r="F602" s="17">
        <v>30</v>
      </c>
      <c r="G602" s="4" t="s">
        <v>10531</v>
      </c>
      <c r="H602" s="17">
        <f t="shared" si="149"/>
        <v>41.900000000000006</v>
      </c>
      <c r="I602" s="17">
        <f t="shared" si="150"/>
        <v>38.450000000000003</v>
      </c>
      <c r="J602" s="18">
        <f t="shared" si="151"/>
        <v>37.75</v>
      </c>
    </row>
    <row r="603" spans="1:10">
      <c r="A603" s="38" t="s">
        <v>3327</v>
      </c>
      <c r="B603" s="3" t="s">
        <v>3328</v>
      </c>
      <c r="C603" s="3">
        <v>6</v>
      </c>
      <c r="D603" s="2">
        <v>0.7</v>
      </c>
      <c r="E603" s="46">
        <v>43</v>
      </c>
      <c r="F603" s="17">
        <v>72</v>
      </c>
      <c r="G603" s="4" t="s">
        <v>10535</v>
      </c>
      <c r="H603" s="17">
        <f t="shared" si="149"/>
        <v>93.550000000000011</v>
      </c>
      <c r="I603" s="17">
        <f t="shared" si="150"/>
        <v>85.9</v>
      </c>
      <c r="J603" s="18">
        <f t="shared" si="151"/>
        <v>84.350000000000009</v>
      </c>
    </row>
    <row r="604" spans="1:10">
      <c r="A604" s="38" t="s">
        <v>3333</v>
      </c>
      <c r="B604" s="3" t="s">
        <v>3331</v>
      </c>
      <c r="C604" s="3">
        <v>6</v>
      </c>
      <c r="D604" s="2">
        <v>0.7</v>
      </c>
      <c r="E604" s="46">
        <v>40</v>
      </c>
      <c r="F604" s="17">
        <v>30</v>
      </c>
      <c r="G604" s="4" t="s">
        <v>10535</v>
      </c>
      <c r="H604" s="17">
        <f t="shared" si="149"/>
        <v>42.050000000000004</v>
      </c>
      <c r="I604" s="17">
        <f t="shared" si="150"/>
        <v>38.6</v>
      </c>
      <c r="J604" s="18">
        <f t="shared" si="151"/>
        <v>37.9</v>
      </c>
    </row>
    <row r="605" spans="1:10">
      <c r="A605" s="38" t="s">
        <v>10653</v>
      </c>
      <c r="B605" s="3" t="s">
        <v>10654</v>
      </c>
      <c r="C605" s="3">
        <v>6</v>
      </c>
      <c r="D605" s="2">
        <v>0.7</v>
      </c>
      <c r="E605" s="46">
        <v>40</v>
      </c>
      <c r="F605" s="17">
        <v>28</v>
      </c>
      <c r="G605" s="4" t="s">
        <v>10535</v>
      </c>
      <c r="H605" s="17">
        <f t="shared" si="149"/>
        <v>39.6</v>
      </c>
      <c r="I605" s="17">
        <f t="shared" si="150"/>
        <v>36.35</v>
      </c>
      <c r="J605" s="18">
        <f t="shared" si="151"/>
        <v>35.700000000000003</v>
      </c>
    </row>
    <row r="606" spans="1:10">
      <c r="A606" s="38" t="s">
        <v>3335</v>
      </c>
      <c r="B606" s="3" t="s">
        <v>3336</v>
      </c>
      <c r="C606" s="3">
        <v>6</v>
      </c>
      <c r="D606" s="2">
        <v>0.7</v>
      </c>
      <c r="E606" s="46">
        <v>40</v>
      </c>
      <c r="F606" s="17">
        <v>26.95</v>
      </c>
      <c r="G606" s="4" t="s">
        <v>10535</v>
      </c>
      <c r="H606" s="17">
        <f t="shared" si="149"/>
        <v>38.35</v>
      </c>
      <c r="I606" s="17">
        <f t="shared" si="150"/>
        <v>35.200000000000003</v>
      </c>
      <c r="J606" s="18">
        <f t="shared" si="151"/>
        <v>34.550000000000004</v>
      </c>
    </row>
    <row r="607" spans="1:10">
      <c r="A607" s="38" t="s">
        <v>10655</v>
      </c>
      <c r="B607" s="3" t="s">
        <v>10656</v>
      </c>
      <c r="C607" s="3">
        <v>6</v>
      </c>
      <c r="D607" s="2">
        <v>0.7</v>
      </c>
      <c r="E607" s="46">
        <v>40</v>
      </c>
      <c r="F607" s="17">
        <v>31.5</v>
      </c>
      <c r="G607" s="4" t="s">
        <v>10535</v>
      </c>
      <c r="H607" s="17">
        <f t="shared" si="149"/>
        <v>43.900000000000006</v>
      </c>
      <c r="I607" s="17">
        <f t="shared" si="150"/>
        <v>40.300000000000004</v>
      </c>
      <c r="J607" s="18">
        <f t="shared" si="151"/>
        <v>39.550000000000004</v>
      </c>
    </row>
    <row r="608" spans="1:10">
      <c r="A608" s="38" t="s">
        <v>3339</v>
      </c>
      <c r="B608" s="3" t="s">
        <v>3340</v>
      </c>
      <c r="C608" s="3">
        <v>6</v>
      </c>
      <c r="D608" s="2">
        <v>0.7</v>
      </c>
      <c r="E608" s="46">
        <v>40</v>
      </c>
      <c r="F608" s="17">
        <v>23</v>
      </c>
      <c r="G608" s="4" t="s">
        <v>10535</v>
      </c>
      <c r="H608" s="17">
        <f t="shared" si="149"/>
        <v>33.5</v>
      </c>
      <c r="I608" s="17">
        <f t="shared" si="150"/>
        <v>30.75</v>
      </c>
      <c r="J608" s="18">
        <f t="shared" si="151"/>
        <v>30.200000000000003</v>
      </c>
    </row>
    <row r="609" spans="1:10">
      <c r="A609" s="38" t="s">
        <v>3348</v>
      </c>
      <c r="B609" s="3" t="s">
        <v>3346</v>
      </c>
      <c r="C609" s="3">
        <v>6</v>
      </c>
      <c r="D609" s="2">
        <v>0.7</v>
      </c>
      <c r="E609" s="46">
        <v>40</v>
      </c>
      <c r="F609" s="17">
        <v>23.5</v>
      </c>
      <c r="G609" s="4" t="s">
        <v>10535</v>
      </c>
      <c r="H609" s="17">
        <f t="shared" si="149"/>
        <v>34.1</v>
      </c>
      <c r="I609" s="17">
        <f t="shared" si="150"/>
        <v>31.35</v>
      </c>
      <c r="J609" s="18">
        <f t="shared" si="151"/>
        <v>30.75</v>
      </c>
    </row>
    <row r="610" spans="1:10">
      <c r="A610" s="38" t="s">
        <v>3349</v>
      </c>
      <c r="B610" s="3" t="s">
        <v>3350</v>
      </c>
      <c r="C610" s="3">
        <v>6</v>
      </c>
      <c r="D610" s="2">
        <v>0.7</v>
      </c>
      <c r="E610" s="46">
        <v>40</v>
      </c>
      <c r="F610" s="17">
        <v>120</v>
      </c>
      <c r="G610" s="4" t="s">
        <v>10535</v>
      </c>
      <c r="H610" s="17">
        <f t="shared" si="149"/>
        <v>151.85</v>
      </c>
      <c r="I610" s="17">
        <f t="shared" si="150"/>
        <v>139.4</v>
      </c>
      <c r="J610" s="18">
        <f t="shared" si="151"/>
        <v>136.9</v>
      </c>
    </row>
    <row r="611" spans="1:10">
      <c r="A611" s="38" t="s">
        <v>3357</v>
      </c>
      <c r="B611" s="3" t="s">
        <v>3355</v>
      </c>
      <c r="C611" s="3">
        <v>6</v>
      </c>
      <c r="D611" s="2">
        <v>0.7</v>
      </c>
      <c r="E611" s="46">
        <v>45</v>
      </c>
      <c r="F611" s="17">
        <v>130</v>
      </c>
      <c r="G611" s="4" t="s">
        <v>10535</v>
      </c>
      <c r="H611" s="17">
        <f t="shared" si="149"/>
        <v>164.5</v>
      </c>
      <c r="I611" s="17">
        <f t="shared" si="150"/>
        <v>151</v>
      </c>
      <c r="J611" s="18">
        <f t="shared" si="151"/>
        <v>148.30000000000001</v>
      </c>
    </row>
    <row r="612" spans="1:10">
      <c r="A612" s="38" t="s">
        <v>3358</v>
      </c>
      <c r="B612" s="3" t="s">
        <v>3359</v>
      </c>
      <c r="C612" s="3">
        <v>6</v>
      </c>
      <c r="D612" s="2">
        <v>0.7</v>
      </c>
      <c r="E612" s="46">
        <v>45</v>
      </c>
      <c r="F612" s="17">
        <v>115</v>
      </c>
      <c r="G612" s="4" t="s">
        <v>10535</v>
      </c>
      <c r="H612" s="17">
        <f t="shared" si="149"/>
        <v>146.20000000000002</v>
      </c>
      <c r="I612" s="17">
        <f t="shared" si="150"/>
        <v>134.20000000000002</v>
      </c>
      <c r="J612" s="18">
        <f t="shared" si="151"/>
        <v>131.80000000000001</v>
      </c>
    </row>
    <row r="613" spans="1:10">
      <c r="A613" s="38" t="s">
        <v>3361</v>
      </c>
      <c r="B613" s="3" t="s">
        <v>3362</v>
      </c>
      <c r="C613" s="3">
        <v>6</v>
      </c>
      <c r="D613" s="2">
        <v>0.7</v>
      </c>
      <c r="E613" s="46">
        <v>75.5</v>
      </c>
      <c r="F613" s="17">
        <v>9.5500000000000007</v>
      </c>
      <c r="G613" s="4" t="s">
        <v>10535</v>
      </c>
      <c r="H613" s="17">
        <f t="shared" si="149"/>
        <v>20.25</v>
      </c>
      <c r="I613" s="17">
        <f t="shared" si="150"/>
        <v>18.600000000000001</v>
      </c>
      <c r="J613" s="18">
        <f t="shared" si="151"/>
        <v>18.25</v>
      </c>
    </row>
    <row r="614" spans="1:10">
      <c r="A614" s="38" t="s">
        <v>3364</v>
      </c>
      <c r="B614" s="3" t="s">
        <v>3365</v>
      </c>
      <c r="C614" s="3">
        <v>6</v>
      </c>
      <c r="D614" s="2">
        <v>0.7</v>
      </c>
      <c r="E614" s="46">
        <v>45</v>
      </c>
      <c r="F614" s="17">
        <v>14.5</v>
      </c>
      <c r="G614" s="4" t="s">
        <v>10535</v>
      </c>
      <c r="H614" s="17">
        <f t="shared" si="149"/>
        <v>23.6</v>
      </c>
      <c r="I614" s="17">
        <f t="shared" si="150"/>
        <v>21.650000000000002</v>
      </c>
      <c r="J614" s="18">
        <f t="shared" si="151"/>
        <v>21.25</v>
      </c>
    </row>
    <row r="615" spans="1:10">
      <c r="A615" s="38" t="s">
        <v>3367</v>
      </c>
      <c r="B615" s="3" t="s">
        <v>3368</v>
      </c>
      <c r="C615" s="3">
        <v>6</v>
      </c>
      <c r="D615" s="2">
        <v>0.7</v>
      </c>
      <c r="E615" s="46">
        <v>15</v>
      </c>
      <c r="F615" s="17">
        <v>6.75</v>
      </c>
      <c r="G615" s="4" t="s">
        <v>10545</v>
      </c>
      <c r="H615" s="17">
        <f t="shared" si="149"/>
        <v>11.5</v>
      </c>
      <c r="I615" s="17">
        <f t="shared" si="150"/>
        <v>10.55</v>
      </c>
      <c r="J615" s="18">
        <f t="shared" si="151"/>
        <v>10.350000000000001</v>
      </c>
    </row>
    <row r="616" spans="1:10">
      <c r="A616" s="38" t="s">
        <v>3376</v>
      </c>
      <c r="B616" s="3" t="s">
        <v>3377</v>
      </c>
      <c r="C616" s="3">
        <v>6</v>
      </c>
      <c r="D616" s="2">
        <v>0.7</v>
      </c>
      <c r="E616" s="46">
        <v>48</v>
      </c>
      <c r="F616" s="17">
        <v>41.5</v>
      </c>
      <c r="G616" s="4" t="s">
        <v>10535</v>
      </c>
      <c r="H616" s="17">
        <f t="shared" si="149"/>
        <v>56.800000000000004</v>
      </c>
      <c r="I616" s="17">
        <f t="shared" si="150"/>
        <v>52.150000000000006</v>
      </c>
      <c r="J616" s="18">
        <f t="shared" si="151"/>
        <v>51.2</v>
      </c>
    </row>
    <row r="617" spans="1:10">
      <c r="A617" s="38" t="s">
        <v>3379</v>
      </c>
      <c r="B617" s="3" t="s">
        <v>3380</v>
      </c>
      <c r="C617" s="3">
        <v>6</v>
      </c>
      <c r="D617" s="2">
        <v>0.7</v>
      </c>
      <c r="E617" s="46">
        <v>40</v>
      </c>
      <c r="F617" s="17">
        <v>12.25</v>
      </c>
      <c r="G617" s="4" t="s">
        <v>10535</v>
      </c>
      <c r="H617" s="17">
        <f t="shared" si="149"/>
        <v>20.400000000000002</v>
      </c>
      <c r="I617" s="17">
        <f t="shared" si="150"/>
        <v>18.75</v>
      </c>
      <c r="J617" s="18">
        <f t="shared" si="151"/>
        <v>18.400000000000002</v>
      </c>
    </row>
    <row r="618" spans="1:10">
      <c r="A618" s="38" t="s">
        <v>3385</v>
      </c>
      <c r="B618" s="3" t="s">
        <v>3386</v>
      </c>
      <c r="C618" s="3">
        <v>6</v>
      </c>
      <c r="D618" s="2">
        <v>0.7</v>
      </c>
      <c r="E618" s="46">
        <v>43</v>
      </c>
      <c r="F618" s="17">
        <v>17.8</v>
      </c>
      <c r="G618" s="4" t="s">
        <v>10535</v>
      </c>
      <c r="H618" s="17">
        <f t="shared" si="149"/>
        <v>27.450000000000003</v>
      </c>
      <c r="I618" s="17">
        <f t="shared" si="150"/>
        <v>25.200000000000003</v>
      </c>
      <c r="J618" s="18">
        <f t="shared" si="151"/>
        <v>24.75</v>
      </c>
    </row>
    <row r="619" spans="1:10">
      <c r="A619" s="38" t="s">
        <v>10657</v>
      </c>
      <c r="B619" s="3" t="s">
        <v>10658</v>
      </c>
      <c r="C619" s="3">
        <v>6</v>
      </c>
      <c r="D619" s="2">
        <v>0.7</v>
      </c>
      <c r="E619" s="46">
        <v>40</v>
      </c>
      <c r="F619" s="17">
        <v>21</v>
      </c>
      <c r="G619" s="4" t="s">
        <v>10535</v>
      </c>
      <c r="H619" s="17">
        <f t="shared" si="149"/>
        <v>31.05</v>
      </c>
      <c r="I619" s="17">
        <f t="shared" si="150"/>
        <v>28.55</v>
      </c>
      <c r="J619" s="18">
        <f t="shared" si="151"/>
        <v>28</v>
      </c>
    </row>
    <row r="620" spans="1:10">
      <c r="A620" s="38" t="s">
        <v>3391</v>
      </c>
      <c r="B620" s="3" t="s">
        <v>3392</v>
      </c>
      <c r="C620" s="3">
        <v>6</v>
      </c>
      <c r="D620" s="2">
        <v>0.7</v>
      </c>
      <c r="E620" s="46">
        <v>46</v>
      </c>
      <c r="F620" s="17">
        <v>22.95</v>
      </c>
      <c r="G620" s="4" t="s">
        <v>10554</v>
      </c>
      <c r="H620" s="17">
        <f t="shared" si="149"/>
        <v>34</v>
      </c>
      <c r="I620" s="17">
        <f t="shared" si="150"/>
        <v>31.200000000000003</v>
      </c>
      <c r="J620" s="18">
        <f t="shared" si="151"/>
        <v>30.650000000000002</v>
      </c>
    </row>
    <row r="621" spans="1:10">
      <c r="A621" s="38" t="s">
        <v>10855</v>
      </c>
      <c r="B621" s="3" t="s">
        <v>10856</v>
      </c>
      <c r="C621" s="3">
        <v>12</v>
      </c>
      <c r="D621" s="2">
        <v>0.7</v>
      </c>
      <c r="E621" s="46">
        <v>40</v>
      </c>
      <c r="F621" s="17">
        <v>25.5</v>
      </c>
      <c r="G621" s="4" t="s">
        <v>10537</v>
      </c>
      <c r="H621" s="17">
        <f t="shared" si="149"/>
        <v>36.550000000000004</v>
      </c>
      <c r="I621" s="17">
        <f t="shared" si="150"/>
        <v>33.550000000000004</v>
      </c>
      <c r="J621" s="18">
        <f t="shared" si="151"/>
        <v>32.950000000000003</v>
      </c>
    </row>
    <row r="622" spans="1:10">
      <c r="A622" s="38" t="s">
        <v>3397</v>
      </c>
      <c r="B622" s="3" t="s">
        <v>3395</v>
      </c>
      <c r="C622" s="3">
        <v>12</v>
      </c>
      <c r="D622" s="2">
        <v>1</v>
      </c>
      <c r="E622" s="46">
        <v>40</v>
      </c>
      <c r="F622" s="17">
        <v>14.25</v>
      </c>
      <c r="G622" s="4" t="s">
        <v>10534</v>
      </c>
      <c r="H622" s="17">
        <f t="shared" si="149"/>
        <v>24.35</v>
      </c>
      <c r="I622" s="17">
        <f t="shared" si="150"/>
        <v>22.35</v>
      </c>
      <c r="J622" s="18">
        <f t="shared" si="151"/>
        <v>21.950000000000003</v>
      </c>
    </row>
    <row r="623" spans="1:10">
      <c r="A623" s="38" t="s">
        <v>3399</v>
      </c>
      <c r="B623" s="3" t="s">
        <v>3400</v>
      </c>
      <c r="C623" s="3">
        <v>6</v>
      </c>
      <c r="D623" s="2">
        <v>0.5</v>
      </c>
      <c r="E623" s="46">
        <v>43</v>
      </c>
      <c r="F623" s="17">
        <v>17.5</v>
      </c>
      <c r="G623" s="4" t="s">
        <v>10537</v>
      </c>
      <c r="H623" s="17">
        <f t="shared" si="149"/>
        <v>26</v>
      </c>
      <c r="I623" s="17">
        <f t="shared" si="150"/>
        <v>23.85</v>
      </c>
      <c r="J623" s="18">
        <f t="shared" si="151"/>
        <v>23.450000000000003</v>
      </c>
    </row>
    <row r="624" spans="1:10">
      <c r="A624" s="38" t="s">
        <v>3402</v>
      </c>
      <c r="B624" s="3" t="s">
        <v>3403</v>
      </c>
      <c r="C624" s="3">
        <v>6</v>
      </c>
      <c r="D624" s="2">
        <v>0.7</v>
      </c>
      <c r="E624" s="46">
        <v>43</v>
      </c>
      <c r="F624" s="17">
        <v>18.95</v>
      </c>
      <c r="G624" s="4" t="s">
        <v>10543</v>
      </c>
      <c r="H624" s="17">
        <f t="shared" si="149"/>
        <v>28.85</v>
      </c>
      <c r="I624" s="17">
        <f t="shared" si="150"/>
        <v>26.5</v>
      </c>
      <c r="J624" s="18">
        <f t="shared" si="151"/>
        <v>26</v>
      </c>
    </row>
    <row r="625" spans="1:10">
      <c r="A625" s="38" t="s">
        <v>3405</v>
      </c>
      <c r="B625" s="3" t="s">
        <v>3406</v>
      </c>
      <c r="C625" s="3">
        <v>6</v>
      </c>
      <c r="D625" s="2">
        <v>0.7</v>
      </c>
      <c r="E625" s="46">
        <v>43</v>
      </c>
      <c r="F625" s="17">
        <v>18.2</v>
      </c>
      <c r="G625" s="4" t="s">
        <v>10537</v>
      </c>
      <c r="H625" s="17">
        <f t="shared" si="149"/>
        <v>27.900000000000002</v>
      </c>
      <c r="I625" s="17">
        <f t="shared" si="150"/>
        <v>25.650000000000002</v>
      </c>
      <c r="J625" s="18">
        <f t="shared" si="151"/>
        <v>25.200000000000003</v>
      </c>
    </row>
    <row r="626" spans="1:10">
      <c r="A626" s="38" t="s">
        <v>3408</v>
      </c>
      <c r="B626" s="3" t="s">
        <v>3409</v>
      </c>
      <c r="C626" s="3">
        <v>6</v>
      </c>
      <c r="D626" s="2">
        <v>0.7</v>
      </c>
      <c r="E626" s="46">
        <v>43</v>
      </c>
      <c r="F626" s="17">
        <v>19.25</v>
      </c>
      <c r="G626" s="4" t="s">
        <v>10537</v>
      </c>
      <c r="H626" s="17">
        <f t="shared" si="149"/>
        <v>29.200000000000003</v>
      </c>
      <c r="I626" s="17">
        <f t="shared" si="150"/>
        <v>26.8</v>
      </c>
      <c r="J626" s="18">
        <f t="shared" si="151"/>
        <v>26.35</v>
      </c>
    </row>
    <row r="627" spans="1:10">
      <c r="A627" s="38" t="s">
        <v>3411</v>
      </c>
      <c r="B627" s="3" t="s">
        <v>3412</v>
      </c>
      <c r="C627" s="3">
        <v>6</v>
      </c>
      <c r="D627" s="2">
        <v>0.7</v>
      </c>
      <c r="E627" s="46">
        <v>43</v>
      </c>
      <c r="F627" s="17">
        <v>18.2</v>
      </c>
      <c r="G627" s="4" t="s">
        <v>10537</v>
      </c>
      <c r="H627" s="17">
        <f t="shared" si="149"/>
        <v>27.900000000000002</v>
      </c>
      <c r="I627" s="17">
        <f t="shared" si="150"/>
        <v>25.650000000000002</v>
      </c>
      <c r="J627" s="18">
        <f t="shared" si="151"/>
        <v>25.200000000000003</v>
      </c>
    </row>
    <row r="628" spans="1:10">
      <c r="A628" s="38" t="s">
        <v>3414</v>
      </c>
      <c r="B628" s="3" t="s">
        <v>3415</v>
      </c>
      <c r="C628" s="3">
        <v>6</v>
      </c>
      <c r="D628" s="2">
        <v>0.7</v>
      </c>
      <c r="E628" s="46">
        <v>43</v>
      </c>
      <c r="F628" s="17">
        <v>15.85</v>
      </c>
      <c r="G628" s="4" t="s">
        <v>10537</v>
      </c>
      <c r="H628" s="17">
        <f t="shared" si="149"/>
        <v>25.05</v>
      </c>
      <c r="I628" s="17">
        <f t="shared" si="150"/>
        <v>23</v>
      </c>
      <c r="J628" s="18">
        <f t="shared" si="151"/>
        <v>22.6</v>
      </c>
    </row>
    <row r="629" spans="1:10">
      <c r="A629" s="38" t="s">
        <v>3417</v>
      </c>
      <c r="B629" s="3" t="s">
        <v>3418</v>
      </c>
      <c r="C629" s="3">
        <v>6</v>
      </c>
      <c r="D629" s="2">
        <v>0.7</v>
      </c>
      <c r="E629" s="46">
        <v>43</v>
      </c>
      <c r="F629" s="17">
        <v>18.2</v>
      </c>
      <c r="G629" s="4" t="s">
        <v>10537</v>
      </c>
      <c r="H629" s="17">
        <f t="shared" si="149"/>
        <v>27.900000000000002</v>
      </c>
      <c r="I629" s="17">
        <f t="shared" si="150"/>
        <v>25.650000000000002</v>
      </c>
      <c r="J629" s="18">
        <f t="shared" si="151"/>
        <v>25.200000000000003</v>
      </c>
    </row>
    <row r="630" spans="1:10">
      <c r="A630" s="38" t="s">
        <v>3420</v>
      </c>
      <c r="B630" s="3" t="s">
        <v>3421</v>
      </c>
      <c r="C630" s="3">
        <v>6</v>
      </c>
      <c r="D630" s="2">
        <v>0.7</v>
      </c>
      <c r="E630" s="46">
        <v>43</v>
      </c>
      <c r="F630" s="17">
        <v>13.5</v>
      </c>
      <c r="G630" s="4" t="s">
        <v>10533</v>
      </c>
      <c r="H630" s="17">
        <f t="shared" si="149"/>
        <v>22.200000000000003</v>
      </c>
      <c r="I630" s="17">
        <f t="shared" si="150"/>
        <v>20.350000000000001</v>
      </c>
      <c r="J630" s="18">
        <f t="shared" si="151"/>
        <v>20</v>
      </c>
    </row>
    <row r="631" spans="1:10">
      <c r="A631" s="38" t="s">
        <v>3423</v>
      </c>
      <c r="B631" s="3" t="s">
        <v>3424</v>
      </c>
      <c r="C631" s="3">
        <v>6</v>
      </c>
      <c r="D631" s="2">
        <v>0.7</v>
      </c>
      <c r="E631" s="46">
        <v>43</v>
      </c>
      <c r="F631" s="17">
        <v>25.5</v>
      </c>
      <c r="G631" s="4" t="s">
        <v>10560</v>
      </c>
      <c r="H631" s="17">
        <f t="shared" si="149"/>
        <v>36.85</v>
      </c>
      <c r="I631" s="17">
        <f t="shared" si="150"/>
        <v>33.800000000000004</v>
      </c>
      <c r="J631" s="18">
        <f t="shared" si="151"/>
        <v>33.200000000000003</v>
      </c>
    </row>
    <row r="632" spans="1:10">
      <c r="A632" s="38" t="s">
        <v>3443</v>
      </c>
      <c r="B632" s="3" t="s">
        <v>3444</v>
      </c>
      <c r="C632" s="3">
        <v>6</v>
      </c>
      <c r="D632" s="2">
        <v>0.7</v>
      </c>
      <c r="E632" s="46">
        <v>40</v>
      </c>
      <c r="F632" s="17">
        <v>24</v>
      </c>
      <c r="G632" s="4" t="s">
        <v>10541</v>
      </c>
      <c r="H632" s="17">
        <f t="shared" si="149"/>
        <v>34.75</v>
      </c>
      <c r="I632" s="17">
        <f t="shared" si="150"/>
        <v>31.900000000000002</v>
      </c>
      <c r="J632" s="18">
        <f t="shared" si="151"/>
        <v>31.3</v>
      </c>
    </row>
    <row r="633" spans="1:10">
      <c r="A633" s="38" t="s">
        <v>10659</v>
      </c>
      <c r="B633" s="3" t="s">
        <v>10660</v>
      </c>
      <c r="C633" s="3">
        <v>6</v>
      </c>
      <c r="D633" s="2">
        <v>0.7</v>
      </c>
      <c r="E633" s="46">
        <v>40</v>
      </c>
      <c r="F633" s="17">
        <v>11.75</v>
      </c>
      <c r="G633" s="4" t="s">
        <v>10535</v>
      </c>
      <c r="H633" s="17">
        <f t="shared" si="149"/>
        <v>19.8</v>
      </c>
      <c r="I633" s="17">
        <f t="shared" si="150"/>
        <v>18.150000000000002</v>
      </c>
      <c r="J633" s="18">
        <f t="shared" si="151"/>
        <v>17.850000000000001</v>
      </c>
    </row>
    <row r="634" spans="1:10">
      <c r="A634" s="38" t="s">
        <v>3458</v>
      </c>
      <c r="B634" s="3" t="s">
        <v>3459</v>
      </c>
      <c r="C634" s="3">
        <v>6</v>
      </c>
      <c r="D634" s="2">
        <v>1</v>
      </c>
      <c r="E634" s="46">
        <v>37.5</v>
      </c>
      <c r="F634" s="17">
        <v>1.95</v>
      </c>
      <c r="G634" s="4" t="s">
        <v>10533</v>
      </c>
      <c r="H634" s="17">
        <f t="shared" si="149"/>
        <v>9.0500000000000007</v>
      </c>
      <c r="I634" s="17">
        <f t="shared" si="150"/>
        <v>8.3000000000000007</v>
      </c>
      <c r="J634" s="18">
        <f t="shared" si="151"/>
        <v>8.15</v>
      </c>
    </row>
    <row r="635" spans="1:10">
      <c r="A635" s="38" t="s">
        <v>3461</v>
      </c>
      <c r="B635" s="3" t="s">
        <v>11070</v>
      </c>
      <c r="C635" s="3">
        <v>6</v>
      </c>
      <c r="D635" s="2">
        <v>0.7</v>
      </c>
      <c r="E635" s="46">
        <v>45</v>
      </c>
      <c r="F635" s="17">
        <v>23.1</v>
      </c>
      <c r="G635" s="4" t="s">
        <v>10549</v>
      </c>
      <c r="H635" s="17">
        <f t="shared" si="149"/>
        <v>34.1</v>
      </c>
      <c r="I635" s="17">
        <f t="shared" si="150"/>
        <v>31.3</v>
      </c>
      <c r="J635" s="18">
        <f t="shared" si="151"/>
        <v>30.75</v>
      </c>
    </row>
    <row r="636" spans="1:10">
      <c r="A636" s="38" t="s">
        <v>10947</v>
      </c>
      <c r="B636" s="3" t="s">
        <v>10948</v>
      </c>
      <c r="C636" s="3">
        <v>6</v>
      </c>
      <c r="D636" s="2">
        <v>0.75</v>
      </c>
      <c r="E636" s="46">
        <v>45</v>
      </c>
      <c r="F636" s="17">
        <v>21.5</v>
      </c>
      <c r="G636" s="4" t="s">
        <v>10549</v>
      </c>
      <c r="H636" s="17">
        <f t="shared" si="149"/>
        <v>32.4</v>
      </c>
      <c r="I636" s="17">
        <f t="shared" si="150"/>
        <v>29.75</v>
      </c>
      <c r="J636" s="18">
        <f t="shared" si="151"/>
        <v>29.200000000000003</v>
      </c>
    </row>
    <row r="637" spans="1:10">
      <c r="A637" s="38" t="s">
        <v>3466</v>
      </c>
      <c r="B637" s="3" t="s">
        <v>3467</v>
      </c>
      <c r="C637" s="3">
        <v>6</v>
      </c>
      <c r="D637" s="2">
        <v>0.7</v>
      </c>
      <c r="E637" s="46">
        <v>40</v>
      </c>
      <c r="F637" s="17">
        <v>11.5</v>
      </c>
      <c r="G637" s="4" t="s">
        <v>10537</v>
      </c>
      <c r="H637" s="17">
        <f t="shared" si="149"/>
        <v>19.5</v>
      </c>
      <c r="I637" s="17">
        <f t="shared" si="150"/>
        <v>17.900000000000002</v>
      </c>
      <c r="J637" s="18">
        <f t="shared" si="151"/>
        <v>17.55</v>
      </c>
    </row>
    <row r="638" spans="1:10">
      <c r="A638" s="38" t="s">
        <v>3469</v>
      </c>
      <c r="B638" s="3" t="s">
        <v>3470</v>
      </c>
      <c r="C638" s="3">
        <v>6</v>
      </c>
      <c r="D638" s="2">
        <v>0.7</v>
      </c>
      <c r="E638" s="46">
        <v>43</v>
      </c>
      <c r="F638" s="17">
        <v>10.7</v>
      </c>
      <c r="G638" s="4" t="s">
        <v>10537</v>
      </c>
      <c r="H638" s="17">
        <f t="shared" si="149"/>
        <v>18.75</v>
      </c>
      <c r="I638" s="17">
        <f t="shared" si="150"/>
        <v>17.25</v>
      </c>
      <c r="J638" s="18">
        <f t="shared" si="151"/>
        <v>16.95</v>
      </c>
    </row>
    <row r="639" spans="1:10">
      <c r="A639" s="38" t="s">
        <v>3472</v>
      </c>
      <c r="B639" s="3" t="s">
        <v>3473</v>
      </c>
      <c r="C639" s="3">
        <v>6</v>
      </c>
      <c r="D639" s="2">
        <v>0.5</v>
      </c>
      <c r="E639" s="46">
        <v>20</v>
      </c>
      <c r="F639" s="17">
        <v>7.75</v>
      </c>
      <c r="G639" s="4" t="s">
        <v>10539</v>
      </c>
      <c r="H639" s="17">
        <f t="shared" si="149"/>
        <v>12.65</v>
      </c>
      <c r="I639" s="17">
        <f t="shared" si="150"/>
        <v>11.600000000000001</v>
      </c>
      <c r="J639" s="18">
        <f t="shared" si="151"/>
        <v>11.4</v>
      </c>
    </row>
    <row r="640" spans="1:10">
      <c r="A640" s="38" t="s">
        <v>3475</v>
      </c>
      <c r="B640" s="3" t="s">
        <v>3476</v>
      </c>
      <c r="C640" s="3">
        <v>6</v>
      </c>
      <c r="D640" s="2">
        <v>0.5</v>
      </c>
      <c r="E640" s="46">
        <v>20</v>
      </c>
      <c r="F640" s="17">
        <v>10.5</v>
      </c>
      <c r="G640" s="4" t="s">
        <v>10555</v>
      </c>
      <c r="H640" s="17">
        <f t="shared" si="149"/>
        <v>16</v>
      </c>
      <c r="I640" s="17">
        <f t="shared" si="150"/>
        <v>14.700000000000001</v>
      </c>
      <c r="J640" s="18">
        <f t="shared" si="151"/>
        <v>14.4</v>
      </c>
    </row>
    <row r="641" spans="1:10">
      <c r="A641" s="38" t="s">
        <v>3496</v>
      </c>
      <c r="B641" s="3" t="s">
        <v>3497</v>
      </c>
      <c r="C641" s="3">
        <v>6</v>
      </c>
      <c r="D641" s="2">
        <v>0.7</v>
      </c>
      <c r="E641" s="46">
        <v>15</v>
      </c>
      <c r="F641" s="17">
        <v>11.95</v>
      </c>
      <c r="G641" s="4" t="s">
        <v>10545</v>
      </c>
      <c r="H641" s="17">
        <f t="shared" si="149"/>
        <v>17.8</v>
      </c>
      <c r="I641" s="17">
        <f t="shared" si="150"/>
        <v>16.350000000000001</v>
      </c>
      <c r="J641" s="18">
        <f t="shared" si="151"/>
        <v>16.05</v>
      </c>
    </row>
    <row r="642" spans="1:10">
      <c r="A642" s="38" t="s">
        <v>3499</v>
      </c>
      <c r="B642" s="3" t="s">
        <v>3500</v>
      </c>
      <c r="C642" s="3">
        <v>6</v>
      </c>
      <c r="D642" s="2">
        <v>0.7</v>
      </c>
      <c r="E642" s="46">
        <v>40</v>
      </c>
      <c r="F642" s="17">
        <v>15.5</v>
      </c>
      <c r="G642" s="4" t="s">
        <v>10533</v>
      </c>
      <c r="H642" s="17">
        <f t="shared" si="149"/>
        <v>24.35</v>
      </c>
      <c r="I642" s="17">
        <f t="shared" si="150"/>
        <v>22.35</v>
      </c>
      <c r="J642" s="18">
        <f t="shared" si="151"/>
        <v>21.950000000000003</v>
      </c>
    </row>
    <row r="643" spans="1:10">
      <c r="A643" s="38" t="s">
        <v>3502</v>
      </c>
      <c r="B643" s="3" t="s">
        <v>3503</v>
      </c>
      <c r="C643" s="3">
        <v>6</v>
      </c>
      <c r="D643" s="2">
        <v>0.7</v>
      </c>
      <c r="E643" s="46">
        <v>40</v>
      </c>
      <c r="F643" s="17">
        <v>17.25</v>
      </c>
      <c r="G643" s="4" t="s">
        <v>10535</v>
      </c>
      <c r="H643" s="17">
        <f t="shared" si="149"/>
        <v>26.5</v>
      </c>
      <c r="I643" s="17">
        <f t="shared" si="150"/>
        <v>24.35</v>
      </c>
      <c r="J643" s="18">
        <f t="shared" si="151"/>
        <v>23.900000000000002</v>
      </c>
    </row>
    <row r="644" spans="1:10">
      <c r="A644" s="38" t="s">
        <v>3508</v>
      </c>
      <c r="B644" s="3" t="s">
        <v>3509</v>
      </c>
      <c r="C644" s="3">
        <v>6</v>
      </c>
      <c r="D644" s="2">
        <v>0.7</v>
      </c>
      <c r="E644" s="46">
        <v>40</v>
      </c>
      <c r="F644" s="17">
        <v>7.85</v>
      </c>
      <c r="G644" s="4" t="s">
        <v>10535</v>
      </c>
      <c r="H644" s="17">
        <f t="shared" si="149"/>
        <v>15.05</v>
      </c>
      <c r="I644" s="17">
        <f t="shared" si="150"/>
        <v>13.8</v>
      </c>
      <c r="J644" s="18">
        <f t="shared" si="151"/>
        <v>13.55</v>
      </c>
    </row>
    <row r="645" spans="1:10">
      <c r="A645" s="38" t="s">
        <v>10661</v>
      </c>
      <c r="B645" s="3" t="s">
        <v>10662</v>
      </c>
      <c r="C645" s="3">
        <v>6</v>
      </c>
      <c r="D645" s="2">
        <v>0.7</v>
      </c>
      <c r="E645" s="46">
        <v>40</v>
      </c>
      <c r="F645" s="17">
        <v>10.75</v>
      </c>
      <c r="G645" s="4" t="s">
        <v>10535</v>
      </c>
      <c r="H645" s="17">
        <f t="shared" si="149"/>
        <v>18.55</v>
      </c>
      <c r="I645" s="17">
        <f t="shared" si="150"/>
        <v>17.05</v>
      </c>
      <c r="J645" s="18">
        <f t="shared" si="151"/>
        <v>16.75</v>
      </c>
    </row>
    <row r="646" spans="1:10">
      <c r="A646" s="38" t="s">
        <v>3511</v>
      </c>
      <c r="B646" s="3" t="s">
        <v>3512</v>
      </c>
      <c r="C646" s="3">
        <v>6</v>
      </c>
      <c r="D646" s="2">
        <v>0.7</v>
      </c>
      <c r="E646" s="46">
        <v>38</v>
      </c>
      <c r="F646" s="17">
        <v>10.5</v>
      </c>
      <c r="G646" s="4" t="s">
        <v>10531</v>
      </c>
      <c r="H646" s="17">
        <f t="shared" si="149"/>
        <v>18.100000000000001</v>
      </c>
      <c r="I646" s="17">
        <f t="shared" si="150"/>
        <v>16.600000000000001</v>
      </c>
      <c r="J646" s="18">
        <f t="shared" si="151"/>
        <v>16.3</v>
      </c>
    </row>
    <row r="647" spans="1:10">
      <c r="A647" s="38" t="s">
        <v>3514</v>
      </c>
      <c r="B647" s="3" t="s">
        <v>3515</v>
      </c>
      <c r="C647" s="3">
        <v>6</v>
      </c>
      <c r="D647" s="2">
        <v>0.7</v>
      </c>
      <c r="E647" s="46">
        <v>38</v>
      </c>
      <c r="F647" s="17">
        <v>10.5</v>
      </c>
      <c r="G647" s="4" t="s">
        <v>10531</v>
      </c>
      <c r="H647" s="17">
        <f t="shared" si="149"/>
        <v>18.100000000000001</v>
      </c>
      <c r="I647" s="17">
        <f t="shared" si="150"/>
        <v>16.600000000000001</v>
      </c>
      <c r="J647" s="18">
        <f t="shared" si="151"/>
        <v>16.3</v>
      </c>
    </row>
    <row r="648" spans="1:10">
      <c r="A648" s="38" t="s">
        <v>11071</v>
      </c>
      <c r="B648" s="3" t="s">
        <v>11072</v>
      </c>
      <c r="C648" s="3">
        <v>6</v>
      </c>
      <c r="D648" s="2">
        <v>0.7</v>
      </c>
      <c r="E648" s="46">
        <v>41</v>
      </c>
      <c r="F648" s="17">
        <v>16.25</v>
      </c>
      <c r="G648" s="4" t="s">
        <v>10535</v>
      </c>
      <c r="H648" s="17">
        <f t="shared" si="149"/>
        <v>25.35</v>
      </c>
      <c r="I648" s="17">
        <f t="shared" si="150"/>
        <v>23.3</v>
      </c>
      <c r="J648" s="18">
        <f t="shared" si="151"/>
        <v>22.85</v>
      </c>
    </row>
    <row r="649" spans="1:10">
      <c r="A649" s="38" t="s">
        <v>3517</v>
      </c>
      <c r="B649" s="3" t="s">
        <v>3518</v>
      </c>
      <c r="C649" s="3">
        <v>6</v>
      </c>
      <c r="D649" s="2">
        <v>0.7</v>
      </c>
      <c r="E649" s="46">
        <v>40</v>
      </c>
      <c r="F649" s="17">
        <v>14.4</v>
      </c>
      <c r="G649" s="4" t="s">
        <v>10535</v>
      </c>
      <c r="H649" s="17">
        <f t="shared" si="149"/>
        <v>23</v>
      </c>
      <c r="I649" s="17">
        <f t="shared" si="150"/>
        <v>21.150000000000002</v>
      </c>
      <c r="J649" s="18">
        <f t="shared" si="151"/>
        <v>20.75</v>
      </c>
    </row>
    <row r="650" spans="1:10">
      <c r="A650" s="38" t="s">
        <v>11073</v>
      </c>
      <c r="B650" s="3" t="s">
        <v>11074</v>
      </c>
      <c r="C650" s="3">
        <v>6</v>
      </c>
      <c r="D650" s="2">
        <v>0.7</v>
      </c>
      <c r="E650" s="46">
        <v>25</v>
      </c>
      <c r="F650" s="17">
        <v>11.5</v>
      </c>
      <c r="G650" s="4" t="s">
        <v>10539</v>
      </c>
      <c r="H650" s="17">
        <f t="shared" si="149"/>
        <v>18.150000000000002</v>
      </c>
      <c r="I650" s="17">
        <f t="shared" si="150"/>
        <v>16.650000000000002</v>
      </c>
      <c r="J650" s="18">
        <f t="shared" si="151"/>
        <v>16.350000000000001</v>
      </c>
    </row>
    <row r="651" spans="1:10">
      <c r="A651" s="38" t="s">
        <v>3520</v>
      </c>
      <c r="B651" s="3" t="s">
        <v>3521</v>
      </c>
      <c r="C651" s="3">
        <v>6</v>
      </c>
      <c r="D651" s="2">
        <v>0.7</v>
      </c>
      <c r="E651" s="46">
        <v>42.1</v>
      </c>
      <c r="F651" s="17">
        <v>34.5</v>
      </c>
      <c r="G651" s="4" t="s">
        <v>10535</v>
      </c>
      <c r="H651" s="17">
        <f t="shared" si="149"/>
        <v>47.75</v>
      </c>
      <c r="I651" s="17">
        <f t="shared" si="150"/>
        <v>43.800000000000004</v>
      </c>
      <c r="J651" s="18">
        <f t="shared" si="151"/>
        <v>43.050000000000004</v>
      </c>
    </row>
    <row r="652" spans="1:10">
      <c r="A652" s="38" t="s">
        <v>3523</v>
      </c>
      <c r="B652" s="3" t="s">
        <v>3524</v>
      </c>
      <c r="C652" s="3">
        <v>6</v>
      </c>
      <c r="D652" s="2">
        <v>0.7</v>
      </c>
      <c r="E652" s="46">
        <v>43.4</v>
      </c>
      <c r="F652" s="17">
        <v>28.5</v>
      </c>
      <c r="G652" s="4" t="s">
        <v>10535</v>
      </c>
      <c r="H652" s="17">
        <f t="shared" ref="H652:H715" si="152">IF(B652="","",CEILING((F652+(10.3552*D652*E652)/100+1.5+0.05)*1.22,0.05))</f>
        <v>40.5</v>
      </c>
      <c r="I652" s="17">
        <f t="shared" ref="I652:I715" si="153">IF(B652="","",CEILING((F652+(10.3552*D652*E652)/100+1.5+0.05)*1.12,0.05))</f>
        <v>37.200000000000003</v>
      </c>
      <c r="J652" s="18">
        <f t="shared" ref="J652:J715" si="154">IF(B652="","",CEILING((F652+(10.3552*D652*E652)/100+1.5+0.05)*1.1,0.05))</f>
        <v>36.550000000000004</v>
      </c>
    </row>
    <row r="653" spans="1:10">
      <c r="A653" s="38" t="s">
        <v>3526</v>
      </c>
      <c r="B653" s="3" t="s">
        <v>3527</v>
      </c>
      <c r="C653" s="3">
        <v>6</v>
      </c>
      <c r="D653" s="2">
        <v>0.7</v>
      </c>
      <c r="E653" s="46">
        <v>40</v>
      </c>
      <c r="F653" s="17">
        <v>11.5</v>
      </c>
      <c r="G653" s="4" t="s">
        <v>10535</v>
      </c>
      <c r="H653" s="17">
        <f t="shared" si="152"/>
        <v>19.5</v>
      </c>
      <c r="I653" s="17">
        <f t="shared" si="153"/>
        <v>17.900000000000002</v>
      </c>
      <c r="J653" s="18">
        <f t="shared" si="154"/>
        <v>17.55</v>
      </c>
    </row>
    <row r="654" spans="1:10">
      <c r="A654" s="38" t="s">
        <v>3532</v>
      </c>
      <c r="B654" s="3" t="s">
        <v>3533</v>
      </c>
      <c r="C654" s="3">
        <v>6</v>
      </c>
      <c r="D654" s="2">
        <v>0.7</v>
      </c>
      <c r="E654" s="46">
        <v>40</v>
      </c>
      <c r="F654" s="17">
        <v>22.5</v>
      </c>
      <c r="G654" s="4" t="s">
        <v>10535</v>
      </c>
      <c r="H654" s="17">
        <f t="shared" si="152"/>
        <v>32.9</v>
      </c>
      <c r="I654" s="17">
        <f t="shared" si="153"/>
        <v>30.200000000000003</v>
      </c>
      <c r="J654" s="18">
        <f t="shared" si="154"/>
        <v>29.650000000000002</v>
      </c>
    </row>
    <row r="655" spans="1:10">
      <c r="A655" s="38" t="s">
        <v>10931</v>
      </c>
      <c r="B655" s="3" t="s">
        <v>3536</v>
      </c>
      <c r="C655" s="3">
        <v>12</v>
      </c>
      <c r="D655" s="2">
        <v>0.7</v>
      </c>
      <c r="E655" s="46">
        <v>47</v>
      </c>
      <c r="F655" s="17">
        <v>19.5</v>
      </c>
      <c r="G655" s="4" t="s">
        <v>10549</v>
      </c>
      <c r="H655" s="17">
        <f t="shared" si="152"/>
        <v>29.85</v>
      </c>
      <c r="I655" s="17">
        <f t="shared" si="153"/>
        <v>27.400000000000002</v>
      </c>
      <c r="J655" s="18">
        <f t="shared" si="154"/>
        <v>26.950000000000003</v>
      </c>
    </row>
    <row r="656" spans="1:10">
      <c r="A656" s="38" t="s">
        <v>3538</v>
      </c>
      <c r="B656" s="3" t="s">
        <v>3539</v>
      </c>
      <c r="C656" s="3">
        <v>6</v>
      </c>
      <c r="D656" s="2">
        <v>0.7</v>
      </c>
      <c r="E656" s="46">
        <v>60.5</v>
      </c>
      <c r="F656" s="17">
        <v>64.5</v>
      </c>
      <c r="G656" s="4" t="s">
        <v>10549</v>
      </c>
      <c r="H656" s="17">
        <f t="shared" si="152"/>
        <v>85.95</v>
      </c>
      <c r="I656" s="17">
        <f t="shared" si="153"/>
        <v>78.900000000000006</v>
      </c>
      <c r="J656" s="18">
        <f t="shared" si="154"/>
        <v>77.5</v>
      </c>
    </row>
    <row r="657" spans="1:10">
      <c r="A657" s="38" t="s">
        <v>3543</v>
      </c>
      <c r="B657" s="3" t="s">
        <v>3544</v>
      </c>
      <c r="C657" s="3">
        <v>6</v>
      </c>
      <c r="D657" s="2">
        <v>0.7</v>
      </c>
      <c r="E657" s="46">
        <v>47</v>
      </c>
      <c r="F657" s="17">
        <v>25.5</v>
      </c>
      <c r="G657" s="4" t="s">
        <v>10549</v>
      </c>
      <c r="H657" s="17">
        <f t="shared" si="152"/>
        <v>37.200000000000003</v>
      </c>
      <c r="I657" s="17">
        <f t="shared" si="153"/>
        <v>34.15</v>
      </c>
      <c r="J657" s="18">
        <f t="shared" si="154"/>
        <v>33.550000000000004</v>
      </c>
    </row>
    <row r="658" spans="1:10">
      <c r="A658" s="38" t="s">
        <v>10903</v>
      </c>
      <c r="B658" s="3" t="s">
        <v>10904</v>
      </c>
      <c r="C658" s="3">
        <v>2</v>
      </c>
      <c r="D658" s="2">
        <v>0.7</v>
      </c>
      <c r="E658" s="46">
        <v>45</v>
      </c>
      <c r="F658" s="17">
        <v>19.649999999999999</v>
      </c>
      <c r="G658" s="4" t="s">
        <v>10537</v>
      </c>
      <c r="H658" s="17">
        <f t="shared" si="152"/>
        <v>29.85</v>
      </c>
      <c r="I658" s="17">
        <f t="shared" si="153"/>
        <v>27.400000000000002</v>
      </c>
      <c r="J658" s="18">
        <f t="shared" si="154"/>
        <v>26.950000000000003</v>
      </c>
    </row>
    <row r="659" spans="1:10">
      <c r="A659" s="38" t="s">
        <v>3558</v>
      </c>
      <c r="B659" s="3" t="s">
        <v>3559</v>
      </c>
      <c r="C659" s="3">
        <v>6</v>
      </c>
      <c r="D659" s="2">
        <v>0.7</v>
      </c>
      <c r="E659" s="46">
        <v>42</v>
      </c>
      <c r="F659" s="17">
        <v>17.25</v>
      </c>
      <c r="G659" s="4" t="s">
        <v>10537</v>
      </c>
      <c r="H659" s="17">
        <f t="shared" si="152"/>
        <v>26.700000000000003</v>
      </c>
      <c r="I659" s="17">
        <f t="shared" si="153"/>
        <v>24.5</v>
      </c>
      <c r="J659" s="18">
        <f t="shared" si="154"/>
        <v>24.05</v>
      </c>
    </row>
    <row r="660" spans="1:10">
      <c r="A660" s="38" t="s">
        <v>3561</v>
      </c>
      <c r="B660" s="3" t="s">
        <v>3562</v>
      </c>
      <c r="C660" s="3">
        <v>6</v>
      </c>
      <c r="D660" s="2">
        <v>0.5</v>
      </c>
      <c r="E660" s="46">
        <v>42</v>
      </c>
      <c r="F660" s="17">
        <v>13.5</v>
      </c>
      <c r="G660" s="4" t="s">
        <v>10537</v>
      </c>
      <c r="H660" s="17">
        <f t="shared" si="152"/>
        <v>21.05</v>
      </c>
      <c r="I660" s="17">
        <f t="shared" si="153"/>
        <v>19.3</v>
      </c>
      <c r="J660" s="18">
        <f t="shared" si="154"/>
        <v>18.95</v>
      </c>
    </row>
    <row r="661" spans="1:10">
      <c r="A661" s="38" t="s">
        <v>10905</v>
      </c>
      <c r="B661" s="3" t="s">
        <v>10906</v>
      </c>
      <c r="C661" s="3">
        <v>1</v>
      </c>
      <c r="D661" s="2">
        <v>1</v>
      </c>
      <c r="E661" s="46">
        <v>42</v>
      </c>
      <c r="F661" s="17">
        <v>37.5</v>
      </c>
      <c r="G661" s="4" t="s">
        <v>10543</v>
      </c>
      <c r="H661" s="17">
        <f t="shared" si="152"/>
        <v>52.95</v>
      </c>
      <c r="I661" s="17">
        <f t="shared" si="153"/>
        <v>48.650000000000006</v>
      </c>
      <c r="J661" s="18">
        <f t="shared" si="154"/>
        <v>47.75</v>
      </c>
    </row>
    <row r="662" spans="1:10">
      <c r="A662" s="38" t="s">
        <v>3573</v>
      </c>
      <c r="B662" s="3" t="s">
        <v>3571</v>
      </c>
      <c r="C662" s="3">
        <v>6</v>
      </c>
      <c r="D662" s="2">
        <v>1</v>
      </c>
      <c r="E662" s="46">
        <v>18</v>
      </c>
      <c r="F662" s="17">
        <v>7.85</v>
      </c>
      <c r="G662" s="4" t="s">
        <v>10532</v>
      </c>
      <c r="H662" s="17">
        <f t="shared" si="152"/>
        <v>13.75</v>
      </c>
      <c r="I662" s="17">
        <f t="shared" si="153"/>
        <v>12.65</v>
      </c>
      <c r="J662" s="18">
        <f t="shared" si="154"/>
        <v>12.4</v>
      </c>
    </row>
    <row r="663" spans="1:10">
      <c r="A663" s="38" t="s">
        <v>10949</v>
      </c>
      <c r="B663" s="3" t="s">
        <v>3576</v>
      </c>
      <c r="C663" s="3">
        <v>6</v>
      </c>
      <c r="D663" s="2">
        <v>1.5</v>
      </c>
      <c r="E663" s="46">
        <v>37.5</v>
      </c>
      <c r="F663" s="17">
        <v>11.5</v>
      </c>
      <c r="G663" s="4" t="s">
        <v>10533</v>
      </c>
      <c r="H663" s="17">
        <f t="shared" si="152"/>
        <v>23.05</v>
      </c>
      <c r="I663" s="17">
        <f t="shared" si="153"/>
        <v>21.150000000000002</v>
      </c>
      <c r="J663" s="18">
        <f t="shared" si="154"/>
        <v>20.8</v>
      </c>
    </row>
    <row r="664" spans="1:10">
      <c r="A664" s="38" t="s">
        <v>3587</v>
      </c>
      <c r="B664" s="3" t="s">
        <v>3583</v>
      </c>
      <c r="C664" s="3">
        <v>6</v>
      </c>
      <c r="D664" s="2">
        <v>1</v>
      </c>
      <c r="E664" s="46">
        <v>40</v>
      </c>
      <c r="F664" s="17">
        <v>3.95</v>
      </c>
      <c r="G664" s="4" t="s">
        <v>10533</v>
      </c>
      <c r="H664" s="17">
        <f t="shared" si="152"/>
        <v>11.8</v>
      </c>
      <c r="I664" s="17">
        <f t="shared" si="153"/>
        <v>10.8</v>
      </c>
      <c r="J664" s="18">
        <f t="shared" si="154"/>
        <v>10.65</v>
      </c>
    </row>
    <row r="665" spans="1:10">
      <c r="A665" s="38" t="s">
        <v>3589</v>
      </c>
      <c r="B665" s="3" t="s">
        <v>3590</v>
      </c>
      <c r="C665" s="3">
        <v>6</v>
      </c>
      <c r="D665" s="2">
        <v>0.7</v>
      </c>
      <c r="E665" s="46">
        <v>40</v>
      </c>
      <c r="F665" s="17">
        <v>5</v>
      </c>
      <c r="G665" s="4" t="s">
        <v>10533</v>
      </c>
      <c r="H665" s="17">
        <f t="shared" si="152"/>
        <v>11.55</v>
      </c>
      <c r="I665" s="17">
        <f t="shared" si="153"/>
        <v>10.600000000000001</v>
      </c>
      <c r="J665" s="18">
        <f t="shared" si="154"/>
        <v>10.4</v>
      </c>
    </row>
    <row r="666" spans="1:10">
      <c r="A666" s="38" t="s">
        <v>3601</v>
      </c>
      <c r="B666" s="3" t="s">
        <v>3602</v>
      </c>
      <c r="C666" s="3">
        <v>6</v>
      </c>
      <c r="D666" s="2">
        <v>0.7</v>
      </c>
      <c r="E666" s="46">
        <v>37.5</v>
      </c>
      <c r="F666" s="17">
        <v>3.95</v>
      </c>
      <c r="G666" s="4" t="s">
        <v>10551</v>
      </c>
      <c r="H666" s="17">
        <f t="shared" si="152"/>
        <v>10.050000000000001</v>
      </c>
      <c r="I666" s="17">
        <f t="shared" si="153"/>
        <v>9.25</v>
      </c>
      <c r="J666" s="18">
        <f t="shared" si="154"/>
        <v>9.0500000000000007</v>
      </c>
    </row>
    <row r="667" spans="1:10">
      <c r="A667" s="38" t="s">
        <v>3604</v>
      </c>
      <c r="B667" s="3" t="s">
        <v>3605</v>
      </c>
      <c r="C667" s="3">
        <v>6</v>
      </c>
      <c r="D667" s="2">
        <v>0.7</v>
      </c>
      <c r="E667" s="46">
        <v>43</v>
      </c>
      <c r="F667" s="17">
        <v>18.5</v>
      </c>
      <c r="G667" s="4" t="s">
        <v>10537</v>
      </c>
      <c r="H667" s="17">
        <f t="shared" si="152"/>
        <v>28.3</v>
      </c>
      <c r="I667" s="17">
        <f t="shared" si="153"/>
        <v>25.950000000000003</v>
      </c>
      <c r="J667" s="18">
        <f t="shared" si="154"/>
        <v>25.5</v>
      </c>
    </row>
    <row r="668" spans="1:10">
      <c r="A668" s="38" t="s">
        <v>3607</v>
      </c>
      <c r="B668" s="3" t="s">
        <v>3608</v>
      </c>
      <c r="C668" s="3">
        <v>6</v>
      </c>
      <c r="D668" s="2">
        <v>0.7</v>
      </c>
      <c r="E668" s="46">
        <v>43</v>
      </c>
      <c r="F668" s="17">
        <v>18.5</v>
      </c>
      <c r="G668" s="4" t="s">
        <v>10537</v>
      </c>
      <c r="H668" s="17">
        <f t="shared" si="152"/>
        <v>28.3</v>
      </c>
      <c r="I668" s="17">
        <f t="shared" si="153"/>
        <v>25.950000000000003</v>
      </c>
      <c r="J668" s="18">
        <f t="shared" si="154"/>
        <v>25.5</v>
      </c>
    </row>
    <row r="669" spans="1:10">
      <c r="A669" s="38" t="s">
        <v>3610</v>
      </c>
      <c r="B669" s="3" t="s">
        <v>3611</v>
      </c>
      <c r="C669" s="3">
        <v>6</v>
      </c>
      <c r="D669" s="2">
        <v>0.7</v>
      </c>
      <c r="E669" s="46">
        <v>43</v>
      </c>
      <c r="F669" s="17">
        <v>18.5</v>
      </c>
      <c r="G669" s="4" t="s">
        <v>10537</v>
      </c>
      <c r="H669" s="17">
        <f t="shared" si="152"/>
        <v>28.3</v>
      </c>
      <c r="I669" s="17">
        <f t="shared" si="153"/>
        <v>25.950000000000003</v>
      </c>
      <c r="J669" s="18">
        <f t="shared" si="154"/>
        <v>25.5</v>
      </c>
    </row>
    <row r="670" spans="1:10">
      <c r="A670" s="38" t="s">
        <v>3613</v>
      </c>
      <c r="B670" s="3" t="s">
        <v>3614</v>
      </c>
      <c r="C670" s="3">
        <v>6</v>
      </c>
      <c r="D670" s="2">
        <v>0.7</v>
      </c>
      <c r="E670" s="46">
        <v>45</v>
      </c>
      <c r="F670" s="17">
        <v>18.5</v>
      </c>
      <c r="G670" s="4" t="s">
        <v>10537</v>
      </c>
      <c r="H670" s="17">
        <f t="shared" si="152"/>
        <v>28.450000000000003</v>
      </c>
      <c r="I670" s="17">
        <f t="shared" si="153"/>
        <v>26.150000000000002</v>
      </c>
      <c r="J670" s="18">
        <f t="shared" si="154"/>
        <v>25.650000000000002</v>
      </c>
    </row>
    <row r="671" spans="1:10">
      <c r="A671" s="38" t="s">
        <v>3630</v>
      </c>
      <c r="B671" s="3" t="s">
        <v>3631</v>
      </c>
      <c r="C671" s="3">
        <v>35</v>
      </c>
      <c r="D671" s="2">
        <v>0.05</v>
      </c>
      <c r="E671" s="46">
        <v>38</v>
      </c>
      <c r="F671" s="17">
        <v>3.65</v>
      </c>
      <c r="G671" s="4" t="s">
        <v>10532</v>
      </c>
      <c r="H671" s="17">
        <f t="shared" si="152"/>
        <v>6.6000000000000005</v>
      </c>
      <c r="I671" s="17">
        <f t="shared" si="153"/>
        <v>6.0500000000000007</v>
      </c>
      <c r="J671" s="18">
        <f t="shared" si="154"/>
        <v>5.95</v>
      </c>
    </row>
    <row r="672" spans="1:10">
      <c r="A672" s="38" t="s">
        <v>3640</v>
      </c>
      <c r="B672" s="3" t="s">
        <v>3637</v>
      </c>
      <c r="C672" s="3">
        <v>9</v>
      </c>
      <c r="D672" s="2">
        <v>0.5</v>
      </c>
      <c r="E672" s="46">
        <v>40</v>
      </c>
      <c r="F672" s="17">
        <v>14.45</v>
      </c>
      <c r="G672" s="4" t="s">
        <v>10533</v>
      </c>
      <c r="H672" s="17">
        <f t="shared" si="152"/>
        <v>22.05</v>
      </c>
      <c r="I672" s="17">
        <f t="shared" si="153"/>
        <v>20.25</v>
      </c>
      <c r="J672" s="18">
        <f t="shared" si="154"/>
        <v>19.900000000000002</v>
      </c>
    </row>
    <row r="673" spans="1:10">
      <c r="A673" s="38" t="s">
        <v>3645</v>
      </c>
      <c r="B673" s="3" t="s">
        <v>3643</v>
      </c>
      <c r="C673" s="3">
        <v>6</v>
      </c>
      <c r="D673" s="2">
        <v>0.7</v>
      </c>
      <c r="E673" s="46">
        <v>43</v>
      </c>
      <c r="F673" s="17">
        <v>8.85</v>
      </c>
      <c r="G673" s="4" t="s">
        <v>10549</v>
      </c>
      <c r="H673" s="17">
        <f t="shared" si="152"/>
        <v>16.5</v>
      </c>
      <c r="I673" s="17">
        <f t="shared" si="153"/>
        <v>15.15</v>
      </c>
      <c r="J673" s="18">
        <f t="shared" si="154"/>
        <v>14.9</v>
      </c>
    </row>
    <row r="674" spans="1:10">
      <c r="A674" s="38" t="s">
        <v>3651</v>
      </c>
      <c r="B674" s="3" t="s">
        <v>3652</v>
      </c>
      <c r="C674" s="3">
        <v>6</v>
      </c>
      <c r="D674" s="2">
        <v>0.7</v>
      </c>
      <c r="E674" s="46">
        <v>49.5</v>
      </c>
      <c r="F674" s="17">
        <v>11.75</v>
      </c>
      <c r="G674" s="4" t="s">
        <v>10549</v>
      </c>
      <c r="H674" s="17">
        <f t="shared" si="152"/>
        <v>20.650000000000002</v>
      </c>
      <c r="I674" s="17">
        <f t="shared" si="153"/>
        <v>18.95</v>
      </c>
      <c r="J674" s="18">
        <f t="shared" si="154"/>
        <v>18.600000000000001</v>
      </c>
    </row>
    <row r="675" spans="1:10">
      <c r="A675" s="38" t="s">
        <v>3654</v>
      </c>
      <c r="B675" s="3" t="s">
        <v>3655</v>
      </c>
      <c r="C675" s="3">
        <v>6</v>
      </c>
      <c r="D675" s="2">
        <v>0.7</v>
      </c>
      <c r="E675" s="46">
        <v>40</v>
      </c>
      <c r="F675" s="17">
        <v>9.5</v>
      </c>
      <c r="G675" s="4" t="s">
        <v>10549</v>
      </c>
      <c r="H675" s="17">
        <f t="shared" si="152"/>
        <v>17.05</v>
      </c>
      <c r="I675" s="17">
        <f t="shared" si="153"/>
        <v>15.65</v>
      </c>
      <c r="J675" s="18">
        <f t="shared" si="154"/>
        <v>15.350000000000001</v>
      </c>
    </row>
    <row r="676" spans="1:10">
      <c r="A676" s="38" t="s">
        <v>3657</v>
      </c>
      <c r="B676" s="3" t="s">
        <v>3658</v>
      </c>
      <c r="C676" s="3">
        <v>6</v>
      </c>
      <c r="D676" s="2">
        <v>0.7</v>
      </c>
      <c r="E676" s="46">
        <v>45</v>
      </c>
      <c r="F676" s="17">
        <v>10.15</v>
      </c>
      <c r="G676" s="4" t="s">
        <v>10549</v>
      </c>
      <c r="H676" s="17">
        <f t="shared" si="152"/>
        <v>18.3</v>
      </c>
      <c r="I676" s="17">
        <f t="shared" si="153"/>
        <v>16.8</v>
      </c>
      <c r="J676" s="18">
        <f t="shared" si="154"/>
        <v>16.5</v>
      </c>
    </row>
    <row r="677" spans="1:10">
      <c r="A677" s="38" t="s">
        <v>3663</v>
      </c>
      <c r="B677" s="3" t="s">
        <v>3664</v>
      </c>
      <c r="C677" s="3">
        <v>6</v>
      </c>
      <c r="D677" s="2">
        <v>0.7</v>
      </c>
      <c r="E677" s="46">
        <v>40.200000000000003</v>
      </c>
      <c r="F677" s="17">
        <v>36.5</v>
      </c>
      <c r="G677" s="4" t="s">
        <v>10555</v>
      </c>
      <c r="H677" s="17">
        <f t="shared" si="152"/>
        <v>50</v>
      </c>
      <c r="I677" s="17">
        <f t="shared" si="153"/>
        <v>45.900000000000006</v>
      </c>
      <c r="J677" s="18">
        <f t="shared" si="154"/>
        <v>45.1</v>
      </c>
    </row>
    <row r="678" spans="1:10">
      <c r="A678" s="38" t="s">
        <v>3666</v>
      </c>
      <c r="B678" s="3" t="s">
        <v>3667</v>
      </c>
      <c r="C678" s="3">
        <v>1</v>
      </c>
      <c r="D678" s="2">
        <v>1.5</v>
      </c>
      <c r="E678" s="46">
        <v>40.6</v>
      </c>
      <c r="F678" s="17">
        <v>72.5</v>
      </c>
      <c r="G678" s="4" t="s">
        <v>10537</v>
      </c>
      <c r="H678" s="17">
        <f t="shared" si="152"/>
        <v>98.050000000000011</v>
      </c>
      <c r="I678" s="17">
        <f t="shared" si="153"/>
        <v>90</v>
      </c>
      <c r="J678" s="18">
        <f t="shared" si="154"/>
        <v>88.4</v>
      </c>
    </row>
    <row r="679" spans="1:10">
      <c r="A679" s="38" t="s">
        <v>3669</v>
      </c>
      <c r="B679" s="3" t="s">
        <v>3670</v>
      </c>
      <c r="C679" s="3">
        <v>6</v>
      </c>
      <c r="D679" s="2">
        <v>0.7</v>
      </c>
      <c r="E679" s="46">
        <v>40.6</v>
      </c>
      <c r="F679" s="17">
        <v>36.5</v>
      </c>
      <c r="G679" s="4" t="s">
        <v>10537</v>
      </c>
      <c r="H679" s="17">
        <f t="shared" si="152"/>
        <v>50.050000000000004</v>
      </c>
      <c r="I679" s="17">
        <f t="shared" si="153"/>
        <v>45.95</v>
      </c>
      <c r="J679" s="18">
        <f t="shared" si="154"/>
        <v>45.1</v>
      </c>
    </row>
    <row r="680" spans="1:10">
      <c r="A680" s="38" t="s">
        <v>3672</v>
      </c>
      <c r="B680" s="3" t="s">
        <v>3673</v>
      </c>
      <c r="C680" s="3">
        <v>12</v>
      </c>
      <c r="D680" s="2">
        <v>0.05</v>
      </c>
      <c r="E680" s="46">
        <v>40.6</v>
      </c>
      <c r="F680" s="17">
        <v>5.95</v>
      </c>
      <c r="G680" s="4" t="s">
        <v>10555</v>
      </c>
      <c r="H680" s="17">
        <f t="shared" si="152"/>
        <v>9.4500000000000011</v>
      </c>
      <c r="I680" s="17">
        <f t="shared" si="153"/>
        <v>8.65</v>
      </c>
      <c r="J680" s="18">
        <f t="shared" si="154"/>
        <v>8.5</v>
      </c>
    </row>
    <row r="681" spans="1:10">
      <c r="A681" s="38" t="s">
        <v>3678</v>
      </c>
      <c r="B681" s="3" t="s">
        <v>3679</v>
      </c>
      <c r="C681" s="3">
        <v>6</v>
      </c>
      <c r="D681" s="2">
        <v>0.7</v>
      </c>
      <c r="E681" s="46">
        <v>41.3</v>
      </c>
      <c r="F681" s="17">
        <v>35.5</v>
      </c>
      <c r="G681" s="4" t="s">
        <v>10535</v>
      </c>
      <c r="H681" s="17">
        <f t="shared" si="152"/>
        <v>48.900000000000006</v>
      </c>
      <c r="I681" s="17">
        <f t="shared" si="153"/>
        <v>44.85</v>
      </c>
      <c r="J681" s="18">
        <f t="shared" si="154"/>
        <v>44.050000000000004</v>
      </c>
    </row>
    <row r="682" spans="1:10">
      <c r="A682" s="38" t="s">
        <v>3696</v>
      </c>
      <c r="B682" s="3" t="s">
        <v>3694</v>
      </c>
      <c r="C682" s="3">
        <v>12</v>
      </c>
      <c r="D682" s="2">
        <v>1</v>
      </c>
      <c r="E682" s="46">
        <v>40</v>
      </c>
      <c r="F682" s="17">
        <v>10.9</v>
      </c>
      <c r="G682" s="4" t="s">
        <v>10541</v>
      </c>
      <c r="H682" s="17">
        <f t="shared" si="152"/>
        <v>20.25</v>
      </c>
      <c r="I682" s="17">
        <f t="shared" si="153"/>
        <v>18.600000000000001</v>
      </c>
      <c r="J682" s="18">
        <f t="shared" si="154"/>
        <v>18.3</v>
      </c>
    </row>
    <row r="683" spans="1:10">
      <c r="A683" s="38" t="s">
        <v>3720</v>
      </c>
      <c r="B683" s="3" t="s">
        <v>3721</v>
      </c>
      <c r="C683" s="3">
        <v>6</v>
      </c>
      <c r="D683" s="2">
        <v>0.7</v>
      </c>
      <c r="E683" s="46">
        <v>43</v>
      </c>
      <c r="F683" s="17">
        <v>11.25</v>
      </c>
      <c r="G683" s="4" t="s">
        <v>10541</v>
      </c>
      <c r="H683" s="17">
        <f t="shared" si="152"/>
        <v>19.450000000000003</v>
      </c>
      <c r="I683" s="17">
        <f t="shared" si="153"/>
        <v>17.850000000000001</v>
      </c>
      <c r="J683" s="18">
        <f t="shared" si="154"/>
        <v>17.55</v>
      </c>
    </row>
    <row r="684" spans="1:10">
      <c r="A684" s="38" t="s">
        <v>3743</v>
      </c>
      <c r="B684" s="3" t="s">
        <v>3744</v>
      </c>
      <c r="C684" s="3">
        <v>6</v>
      </c>
      <c r="D684" s="2">
        <v>0.7</v>
      </c>
      <c r="E684" s="46">
        <v>40</v>
      </c>
      <c r="F684" s="17">
        <v>26.15</v>
      </c>
      <c r="G684" s="4" t="s">
        <v>10536</v>
      </c>
      <c r="H684" s="17">
        <f t="shared" si="152"/>
        <v>37.35</v>
      </c>
      <c r="I684" s="17">
        <f t="shared" si="153"/>
        <v>34.300000000000004</v>
      </c>
      <c r="J684" s="18">
        <f t="shared" si="154"/>
        <v>33.700000000000003</v>
      </c>
    </row>
    <row r="685" spans="1:10">
      <c r="A685" s="38" t="s">
        <v>3746</v>
      </c>
      <c r="B685" s="3" t="s">
        <v>3747</v>
      </c>
      <c r="C685" s="3">
        <v>6</v>
      </c>
      <c r="D685" s="2">
        <v>0.7</v>
      </c>
      <c r="E685" s="46">
        <v>46.8</v>
      </c>
      <c r="F685" s="17">
        <v>125</v>
      </c>
      <c r="G685" s="4" t="s">
        <v>10536</v>
      </c>
      <c r="H685" s="17">
        <f t="shared" si="152"/>
        <v>158.55000000000001</v>
      </c>
      <c r="I685" s="17">
        <f t="shared" si="153"/>
        <v>145.55000000000001</v>
      </c>
      <c r="J685" s="18">
        <f t="shared" si="154"/>
        <v>142.95000000000002</v>
      </c>
    </row>
    <row r="686" spans="1:10">
      <c r="A686" s="38" t="s">
        <v>3749</v>
      </c>
      <c r="B686" s="3" t="s">
        <v>3750</v>
      </c>
      <c r="C686" s="3">
        <v>6</v>
      </c>
      <c r="D686" s="2">
        <v>0.7</v>
      </c>
      <c r="E686" s="46">
        <v>47</v>
      </c>
      <c r="F686" s="17">
        <v>165</v>
      </c>
      <c r="G686" s="4" t="s">
        <v>10536</v>
      </c>
      <c r="H686" s="17">
        <f t="shared" si="152"/>
        <v>207.35000000000002</v>
      </c>
      <c r="I686" s="17">
        <f t="shared" si="153"/>
        <v>190.4</v>
      </c>
      <c r="J686" s="18">
        <f t="shared" si="154"/>
        <v>187</v>
      </c>
    </row>
    <row r="687" spans="1:10">
      <c r="A687" s="38" t="s">
        <v>3752</v>
      </c>
      <c r="B687" s="3" t="s">
        <v>3753</v>
      </c>
      <c r="C687" s="3">
        <v>6</v>
      </c>
      <c r="D687" s="2">
        <v>0.7</v>
      </c>
      <c r="E687" s="46">
        <v>50.6</v>
      </c>
      <c r="F687" s="17">
        <v>37.5</v>
      </c>
      <c r="G687" s="4" t="s">
        <v>10536</v>
      </c>
      <c r="H687" s="17">
        <f t="shared" si="152"/>
        <v>52.150000000000006</v>
      </c>
      <c r="I687" s="17">
        <f t="shared" si="153"/>
        <v>47.85</v>
      </c>
      <c r="J687" s="18">
        <f t="shared" si="154"/>
        <v>47</v>
      </c>
    </row>
    <row r="688" spans="1:10">
      <c r="A688" s="38" t="s">
        <v>3755</v>
      </c>
      <c r="B688" s="3" t="s">
        <v>3756</v>
      </c>
      <c r="C688" s="3">
        <v>6</v>
      </c>
      <c r="D688" s="2">
        <v>0.7</v>
      </c>
      <c r="E688" s="46">
        <v>48.8</v>
      </c>
      <c r="F688" s="17">
        <v>29.5</v>
      </c>
      <c r="G688" s="4" t="s">
        <v>10536</v>
      </c>
      <c r="H688" s="17">
        <f t="shared" si="152"/>
        <v>42.2</v>
      </c>
      <c r="I688" s="17">
        <f t="shared" si="153"/>
        <v>38.75</v>
      </c>
      <c r="J688" s="18">
        <f t="shared" si="154"/>
        <v>38.050000000000004</v>
      </c>
    </row>
    <row r="689" spans="1:10">
      <c r="A689" s="38" t="s">
        <v>3813</v>
      </c>
      <c r="B689" s="3" t="s">
        <v>3814</v>
      </c>
      <c r="C689" s="3">
        <v>6</v>
      </c>
      <c r="D689" s="2">
        <v>0.5</v>
      </c>
      <c r="E689" s="46">
        <v>46</v>
      </c>
      <c r="F689" s="17">
        <v>11.95</v>
      </c>
      <c r="G689" s="4" t="s">
        <v>10537</v>
      </c>
      <c r="H689" s="17">
        <f t="shared" si="152"/>
        <v>19.400000000000002</v>
      </c>
      <c r="I689" s="17">
        <f t="shared" si="153"/>
        <v>17.8</v>
      </c>
      <c r="J689" s="18">
        <f t="shared" si="154"/>
        <v>17.5</v>
      </c>
    </row>
    <row r="690" spans="1:10">
      <c r="A690" s="38" t="s">
        <v>3840</v>
      </c>
      <c r="B690" s="3" t="s">
        <v>3841</v>
      </c>
      <c r="C690" s="3">
        <v>6</v>
      </c>
      <c r="D690" s="2">
        <v>0.7</v>
      </c>
      <c r="E690" s="46">
        <v>40</v>
      </c>
      <c r="F690" s="17">
        <v>12.75</v>
      </c>
      <c r="G690" s="4" t="s">
        <v>10536</v>
      </c>
      <c r="H690" s="17">
        <f t="shared" si="152"/>
        <v>21</v>
      </c>
      <c r="I690" s="17">
        <f t="shared" si="153"/>
        <v>19.3</v>
      </c>
      <c r="J690" s="18">
        <f t="shared" si="154"/>
        <v>18.95</v>
      </c>
    </row>
    <row r="691" spans="1:10">
      <c r="A691" s="38" t="s">
        <v>3843</v>
      </c>
      <c r="B691" s="3" t="s">
        <v>3844</v>
      </c>
      <c r="C691" s="3">
        <v>6</v>
      </c>
      <c r="D691" s="2">
        <v>0.7</v>
      </c>
      <c r="E691" s="46">
        <v>40</v>
      </c>
      <c r="F691" s="17">
        <v>12.8</v>
      </c>
      <c r="G691" s="4" t="s">
        <v>10536</v>
      </c>
      <c r="H691" s="17">
        <f t="shared" si="152"/>
        <v>21.05</v>
      </c>
      <c r="I691" s="17">
        <f t="shared" si="153"/>
        <v>19.350000000000001</v>
      </c>
      <c r="J691" s="18">
        <f t="shared" si="154"/>
        <v>19</v>
      </c>
    </row>
    <row r="692" spans="1:10">
      <c r="A692" s="38" t="s">
        <v>11196</v>
      </c>
      <c r="B692" s="3" t="s">
        <v>11197</v>
      </c>
      <c r="C692" s="3">
        <v>6</v>
      </c>
      <c r="D692" s="2">
        <v>0.7</v>
      </c>
      <c r="E692" s="46">
        <v>46</v>
      </c>
      <c r="F692" s="17">
        <v>23.5</v>
      </c>
      <c r="G692" s="4" t="s">
        <v>10536</v>
      </c>
      <c r="H692" s="17">
        <f t="shared" si="152"/>
        <v>34.65</v>
      </c>
      <c r="I692" s="17">
        <f t="shared" si="153"/>
        <v>31.8</v>
      </c>
      <c r="J692" s="18">
        <f t="shared" si="154"/>
        <v>31.25</v>
      </c>
    </row>
    <row r="693" spans="1:10">
      <c r="A693" s="38" t="s">
        <v>10989</v>
      </c>
      <c r="B693" s="3" t="s">
        <v>3880</v>
      </c>
      <c r="C693" s="3">
        <v>6</v>
      </c>
      <c r="D693" s="2">
        <v>1</v>
      </c>
      <c r="E693" s="46">
        <v>37.5</v>
      </c>
      <c r="F693" s="17">
        <v>3.25</v>
      </c>
      <c r="G693" s="4" t="s">
        <v>10537</v>
      </c>
      <c r="H693" s="17">
        <f t="shared" si="152"/>
        <v>10.600000000000001</v>
      </c>
      <c r="I693" s="17">
        <f t="shared" si="153"/>
        <v>9.75</v>
      </c>
      <c r="J693" s="18">
        <f t="shared" si="154"/>
        <v>9.6000000000000014</v>
      </c>
    </row>
    <row r="694" spans="1:10">
      <c r="A694" s="38" t="s">
        <v>3882</v>
      </c>
      <c r="B694" s="3" t="s">
        <v>3883</v>
      </c>
      <c r="C694" s="3">
        <v>6</v>
      </c>
      <c r="D694" s="2">
        <v>1</v>
      </c>
      <c r="E694" s="46">
        <v>47</v>
      </c>
      <c r="F694" s="17">
        <v>4.95</v>
      </c>
      <c r="G694" s="4" t="s">
        <v>10537</v>
      </c>
      <c r="H694" s="17">
        <f t="shared" si="152"/>
        <v>13.9</v>
      </c>
      <c r="I694" s="17">
        <f t="shared" si="153"/>
        <v>12.75</v>
      </c>
      <c r="J694" s="18">
        <f t="shared" si="154"/>
        <v>12.55</v>
      </c>
    </row>
    <row r="695" spans="1:10">
      <c r="A695" s="38" t="s">
        <v>3891</v>
      </c>
      <c r="B695" s="3" t="s">
        <v>3892</v>
      </c>
      <c r="C695" s="3">
        <v>6</v>
      </c>
      <c r="D695" s="2">
        <v>0.7</v>
      </c>
      <c r="E695" s="46">
        <v>33</v>
      </c>
      <c r="F695" s="17">
        <v>6.45</v>
      </c>
      <c r="G695" s="4" t="s">
        <v>10534</v>
      </c>
      <c r="H695" s="17">
        <f t="shared" si="152"/>
        <v>12.700000000000001</v>
      </c>
      <c r="I695" s="17">
        <f t="shared" si="153"/>
        <v>11.65</v>
      </c>
      <c r="J695" s="18">
        <f t="shared" si="154"/>
        <v>11.450000000000001</v>
      </c>
    </row>
    <row r="696" spans="1:10">
      <c r="A696" s="38" t="s">
        <v>3901</v>
      </c>
      <c r="B696" s="3" t="s">
        <v>3902</v>
      </c>
      <c r="C696" s="3">
        <v>6</v>
      </c>
      <c r="D696" s="2">
        <v>0.7</v>
      </c>
      <c r="E696" s="46">
        <v>40</v>
      </c>
      <c r="F696" s="17">
        <v>8.1999999999999993</v>
      </c>
      <c r="G696" s="4" t="s">
        <v>10537</v>
      </c>
      <c r="H696" s="17">
        <f t="shared" si="152"/>
        <v>15.450000000000001</v>
      </c>
      <c r="I696" s="17">
        <f t="shared" si="153"/>
        <v>14.200000000000001</v>
      </c>
      <c r="J696" s="18">
        <f t="shared" si="154"/>
        <v>13.950000000000001</v>
      </c>
    </row>
    <row r="697" spans="1:10">
      <c r="A697" s="38" t="s">
        <v>3907</v>
      </c>
      <c r="B697" s="3" t="s">
        <v>3908</v>
      </c>
      <c r="C697" s="3">
        <v>6</v>
      </c>
      <c r="D697" s="2">
        <v>0.7</v>
      </c>
      <c r="E697" s="46">
        <v>40</v>
      </c>
      <c r="F697" s="17">
        <v>7.45</v>
      </c>
      <c r="G697" s="4" t="s">
        <v>10533</v>
      </c>
      <c r="H697" s="17">
        <f t="shared" si="152"/>
        <v>14.55</v>
      </c>
      <c r="I697" s="17">
        <f t="shared" si="153"/>
        <v>13.350000000000001</v>
      </c>
      <c r="J697" s="18">
        <f t="shared" si="154"/>
        <v>13.100000000000001</v>
      </c>
    </row>
    <row r="698" spans="1:10">
      <c r="A698" s="38" t="s">
        <v>3915</v>
      </c>
      <c r="B698" s="3" t="s">
        <v>3916</v>
      </c>
      <c r="C698" s="3">
        <v>6</v>
      </c>
      <c r="D698" s="2">
        <v>1</v>
      </c>
      <c r="E698" s="46">
        <v>30</v>
      </c>
      <c r="F698" s="17">
        <v>8.35</v>
      </c>
      <c r="G698" s="4" t="s">
        <v>10532</v>
      </c>
      <c r="H698" s="17">
        <f t="shared" si="152"/>
        <v>15.9</v>
      </c>
      <c r="I698" s="17">
        <f t="shared" si="153"/>
        <v>14.600000000000001</v>
      </c>
      <c r="J698" s="18">
        <f t="shared" si="154"/>
        <v>14.350000000000001</v>
      </c>
    </row>
    <row r="699" spans="1:10">
      <c r="A699" s="38" t="s">
        <v>10826</v>
      </c>
      <c r="B699" s="3" t="s">
        <v>10827</v>
      </c>
      <c r="C699" s="3">
        <v>6</v>
      </c>
      <c r="D699" s="2">
        <v>1</v>
      </c>
      <c r="E699" s="46">
        <v>40</v>
      </c>
      <c r="F699" s="17">
        <v>23.5</v>
      </c>
      <c r="G699" s="4" t="s">
        <v>10535</v>
      </c>
      <c r="H699" s="17">
        <f t="shared" si="152"/>
        <v>35.65</v>
      </c>
      <c r="I699" s="17">
        <f t="shared" si="153"/>
        <v>32.700000000000003</v>
      </c>
      <c r="J699" s="18">
        <f t="shared" si="154"/>
        <v>32.15</v>
      </c>
    </row>
    <row r="700" spans="1:10">
      <c r="A700" s="38" t="s">
        <v>3933</v>
      </c>
      <c r="B700" s="3" t="s">
        <v>3934</v>
      </c>
      <c r="C700" s="3">
        <v>6</v>
      </c>
      <c r="D700" s="2">
        <v>0.7</v>
      </c>
      <c r="E700" s="46">
        <v>17</v>
      </c>
      <c r="F700" s="17">
        <v>6.75</v>
      </c>
      <c r="G700" s="4" t="s">
        <v>10552</v>
      </c>
      <c r="H700" s="17">
        <f t="shared" si="152"/>
        <v>11.65</v>
      </c>
      <c r="I700" s="17">
        <f t="shared" si="153"/>
        <v>10.700000000000001</v>
      </c>
      <c r="J700" s="18">
        <f t="shared" si="154"/>
        <v>10.5</v>
      </c>
    </row>
    <row r="701" spans="1:10">
      <c r="A701" s="38" t="s">
        <v>3951</v>
      </c>
      <c r="B701" s="3" t="s">
        <v>3952</v>
      </c>
      <c r="C701" s="3">
        <v>6</v>
      </c>
      <c r="D701" s="2">
        <v>0.7</v>
      </c>
      <c r="E701" s="46">
        <v>40</v>
      </c>
      <c r="F701" s="17">
        <v>12.25</v>
      </c>
      <c r="G701" s="4" t="s">
        <v>10535</v>
      </c>
      <c r="H701" s="17">
        <f t="shared" si="152"/>
        <v>20.400000000000002</v>
      </c>
      <c r="I701" s="17">
        <f t="shared" si="153"/>
        <v>18.75</v>
      </c>
      <c r="J701" s="18">
        <f t="shared" si="154"/>
        <v>18.400000000000002</v>
      </c>
    </row>
    <row r="702" spans="1:10">
      <c r="A702" s="38" t="s">
        <v>3954</v>
      </c>
      <c r="B702" s="3" t="s">
        <v>3955</v>
      </c>
      <c r="C702" s="3">
        <v>6</v>
      </c>
      <c r="D702" s="2">
        <v>0.7</v>
      </c>
      <c r="E702" s="46">
        <v>40</v>
      </c>
      <c r="F702" s="17">
        <v>8.5</v>
      </c>
      <c r="G702" s="4" t="s">
        <v>10535</v>
      </c>
      <c r="H702" s="17">
        <f t="shared" si="152"/>
        <v>15.8</v>
      </c>
      <c r="I702" s="17">
        <f t="shared" si="153"/>
        <v>14.55</v>
      </c>
      <c r="J702" s="18">
        <f t="shared" si="154"/>
        <v>14.25</v>
      </c>
    </row>
    <row r="703" spans="1:10">
      <c r="A703" s="38" t="s">
        <v>3971</v>
      </c>
      <c r="B703" s="3" t="s">
        <v>3972</v>
      </c>
      <c r="C703" s="3">
        <v>6</v>
      </c>
      <c r="D703" s="2">
        <v>0.7</v>
      </c>
      <c r="E703" s="46">
        <v>45</v>
      </c>
      <c r="F703" s="17">
        <v>15.85</v>
      </c>
      <c r="G703" s="4" t="s">
        <v>10537</v>
      </c>
      <c r="H703" s="17">
        <f t="shared" si="152"/>
        <v>25.25</v>
      </c>
      <c r="I703" s="17">
        <f t="shared" si="153"/>
        <v>23.150000000000002</v>
      </c>
      <c r="J703" s="18">
        <f t="shared" si="154"/>
        <v>22.75</v>
      </c>
    </row>
    <row r="704" spans="1:10">
      <c r="A704" s="38" t="s">
        <v>3974</v>
      </c>
      <c r="B704" s="3" t="s">
        <v>3975</v>
      </c>
      <c r="C704" s="3">
        <v>6</v>
      </c>
      <c r="D704" s="2">
        <v>0.7</v>
      </c>
      <c r="E704" s="46">
        <v>40</v>
      </c>
      <c r="F704" s="17">
        <v>67.5</v>
      </c>
      <c r="G704" s="4" t="s">
        <v>10531</v>
      </c>
      <c r="H704" s="17">
        <f t="shared" si="152"/>
        <v>87.800000000000011</v>
      </c>
      <c r="I704" s="17">
        <f t="shared" si="153"/>
        <v>80.600000000000009</v>
      </c>
      <c r="J704" s="18">
        <f t="shared" si="154"/>
        <v>79.150000000000006</v>
      </c>
    </row>
    <row r="705" spans="1:10">
      <c r="A705" s="38" t="s">
        <v>3977</v>
      </c>
      <c r="B705" s="3" t="s">
        <v>3978</v>
      </c>
      <c r="C705" s="3">
        <v>6</v>
      </c>
      <c r="D705" s="2">
        <v>0.7</v>
      </c>
      <c r="E705" s="46">
        <v>40</v>
      </c>
      <c r="F705" s="17">
        <v>36.5</v>
      </c>
      <c r="G705" s="4" t="s">
        <v>10531</v>
      </c>
      <c r="H705" s="17">
        <f t="shared" si="152"/>
        <v>50</v>
      </c>
      <c r="I705" s="17">
        <f t="shared" si="153"/>
        <v>45.900000000000006</v>
      </c>
      <c r="J705" s="18">
        <f t="shared" si="154"/>
        <v>45.050000000000004</v>
      </c>
    </row>
    <row r="706" spans="1:10">
      <c r="A706" s="38" t="s">
        <v>11198</v>
      </c>
      <c r="B706" s="3" t="s">
        <v>11199</v>
      </c>
      <c r="C706" s="3">
        <v>6</v>
      </c>
      <c r="D706" s="2">
        <v>0.7</v>
      </c>
      <c r="E706" s="46">
        <v>46</v>
      </c>
      <c r="F706" s="17">
        <v>39.5</v>
      </c>
      <c r="G706" s="4" t="s">
        <v>10531</v>
      </c>
      <c r="H706" s="17">
        <f t="shared" si="152"/>
        <v>54.150000000000006</v>
      </c>
      <c r="I706" s="17">
        <f t="shared" si="153"/>
        <v>49.75</v>
      </c>
      <c r="J706" s="18">
        <f t="shared" si="154"/>
        <v>48.85</v>
      </c>
    </row>
    <row r="707" spans="1:10">
      <c r="A707" s="38" t="s">
        <v>3980</v>
      </c>
      <c r="B707" s="3" t="s">
        <v>3981</v>
      </c>
      <c r="C707" s="3">
        <v>6</v>
      </c>
      <c r="D707" s="2">
        <v>0.7</v>
      </c>
      <c r="E707" s="46">
        <v>40</v>
      </c>
      <c r="F707" s="17">
        <v>41.5</v>
      </c>
      <c r="G707" s="4" t="s">
        <v>10531</v>
      </c>
      <c r="H707" s="17">
        <f t="shared" si="152"/>
        <v>56.1</v>
      </c>
      <c r="I707" s="17">
        <f t="shared" si="153"/>
        <v>51.5</v>
      </c>
      <c r="J707" s="18">
        <f t="shared" si="154"/>
        <v>50.550000000000004</v>
      </c>
    </row>
    <row r="708" spans="1:10">
      <c r="A708" s="38" t="s">
        <v>3983</v>
      </c>
      <c r="B708" s="3" t="s">
        <v>3984</v>
      </c>
      <c r="C708" s="3">
        <v>6</v>
      </c>
      <c r="D708" s="2">
        <v>0.7</v>
      </c>
      <c r="E708" s="46">
        <v>37.799999999999997</v>
      </c>
      <c r="F708" s="17">
        <v>24.9</v>
      </c>
      <c r="G708" s="4" t="s">
        <v>10537</v>
      </c>
      <c r="H708" s="17">
        <f t="shared" si="152"/>
        <v>35.65</v>
      </c>
      <c r="I708" s="17">
        <f t="shared" si="153"/>
        <v>32.700000000000003</v>
      </c>
      <c r="J708" s="18">
        <f t="shared" si="154"/>
        <v>32.15</v>
      </c>
    </row>
    <row r="709" spans="1:10">
      <c r="A709" s="38" t="s">
        <v>11075</v>
      </c>
      <c r="B709" s="3" t="s">
        <v>11076</v>
      </c>
      <c r="C709" s="3">
        <v>6</v>
      </c>
      <c r="D709" s="2">
        <v>0.7</v>
      </c>
      <c r="E709" s="46">
        <v>41.8</v>
      </c>
      <c r="F709" s="17">
        <v>18.5</v>
      </c>
      <c r="G709" s="4" t="s">
        <v>10537</v>
      </c>
      <c r="H709" s="17">
        <f t="shared" si="152"/>
        <v>28.200000000000003</v>
      </c>
      <c r="I709" s="17">
        <f t="shared" si="153"/>
        <v>25.85</v>
      </c>
      <c r="J709" s="18">
        <f t="shared" si="154"/>
        <v>25.400000000000002</v>
      </c>
    </row>
    <row r="710" spans="1:10">
      <c r="A710" s="38" t="s">
        <v>3986</v>
      </c>
      <c r="B710" s="3" t="s">
        <v>3987</v>
      </c>
      <c r="C710" s="3">
        <v>6</v>
      </c>
      <c r="D710" s="2">
        <v>0.7</v>
      </c>
      <c r="E710" s="46">
        <v>41.8</v>
      </c>
      <c r="F710" s="17">
        <v>18.5</v>
      </c>
      <c r="G710" s="4" t="s">
        <v>10537</v>
      </c>
      <c r="H710" s="17">
        <f t="shared" si="152"/>
        <v>28.200000000000003</v>
      </c>
      <c r="I710" s="17">
        <f t="shared" si="153"/>
        <v>25.85</v>
      </c>
      <c r="J710" s="18">
        <f t="shared" si="154"/>
        <v>25.400000000000002</v>
      </c>
    </row>
    <row r="711" spans="1:10">
      <c r="A711" s="38" t="s">
        <v>11077</v>
      </c>
      <c r="B711" s="3" t="s">
        <v>11078</v>
      </c>
      <c r="C711" s="3">
        <v>6</v>
      </c>
      <c r="D711" s="2">
        <v>0.7</v>
      </c>
      <c r="E711" s="46">
        <v>43.8</v>
      </c>
      <c r="F711" s="17">
        <v>19.5</v>
      </c>
      <c r="G711" s="4" t="s">
        <v>10537</v>
      </c>
      <c r="H711" s="17">
        <f t="shared" si="152"/>
        <v>29.6</v>
      </c>
      <c r="I711" s="17">
        <f t="shared" si="153"/>
        <v>27.150000000000002</v>
      </c>
      <c r="J711" s="18">
        <f t="shared" si="154"/>
        <v>26.650000000000002</v>
      </c>
    </row>
    <row r="712" spans="1:10">
      <c r="A712" s="38" t="s">
        <v>4000</v>
      </c>
      <c r="B712" s="3" t="s">
        <v>4001</v>
      </c>
      <c r="C712" s="3">
        <v>6</v>
      </c>
      <c r="D712" s="2">
        <v>0.7</v>
      </c>
      <c r="E712" s="46">
        <v>37.5</v>
      </c>
      <c r="F712" s="17">
        <v>13.5</v>
      </c>
      <c r="G712" s="4" t="s">
        <v>10535</v>
      </c>
      <c r="H712" s="17">
        <f t="shared" si="152"/>
        <v>21.700000000000003</v>
      </c>
      <c r="I712" s="17">
        <f t="shared" si="153"/>
        <v>19.950000000000003</v>
      </c>
      <c r="J712" s="18">
        <f t="shared" si="154"/>
        <v>19.55</v>
      </c>
    </row>
    <row r="713" spans="1:10">
      <c r="A713" s="38" t="s">
        <v>4010</v>
      </c>
      <c r="B713" s="3" t="s">
        <v>4011</v>
      </c>
      <c r="C713" s="3">
        <v>6</v>
      </c>
      <c r="D713" s="2">
        <v>0.7</v>
      </c>
      <c r="E713" s="46">
        <v>40</v>
      </c>
      <c r="F713" s="17">
        <v>23.5</v>
      </c>
      <c r="G713" s="4" t="s">
        <v>10548</v>
      </c>
      <c r="H713" s="17">
        <f t="shared" si="152"/>
        <v>34.1</v>
      </c>
      <c r="I713" s="17">
        <f t="shared" si="153"/>
        <v>31.35</v>
      </c>
      <c r="J713" s="18">
        <f t="shared" si="154"/>
        <v>30.75</v>
      </c>
    </row>
    <row r="714" spans="1:10">
      <c r="A714" s="38" t="s">
        <v>4013</v>
      </c>
      <c r="B714" s="3" t="s">
        <v>4014</v>
      </c>
      <c r="C714" s="3">
        <v>6</v>
      </c>
      <c r="D714" s="2">
        <v>0.7</v>
      </c>
      <c r="E714" s="46">
        <v>40</v>
      </c>
      <c r="F714" s="17">
        <v>69.5</v>
      </c>
      <c r="G714" s="4" t="s">
        <v>10548</v>
      </c>
      <c r="H714" s="17">
        <f t="shared" si="152"/>
        <v>90.25</v>
      </c>
      <c r="I714" s="17">
        <f t="shared" si="153"/>
        <v>82.850000000000009</v>
      </c>
      <c r="J714" s="18">
        <f t="shared" si="154"/>
        <v>81.350000000000009</v>
      </c>
    </row>
    <row r="715" spans="1:10">
      <c r="A715" s="38" t="s">
        <v>10877</v>
      </c>
      <c r="B715" s="3" t="s">
        <v>10878</v>
      </c>
      <c r="C715" s="3">
        <v>3</v>
      </c>
      <c r="D715" s="2">
        <v>0.7</v>
      </c>
      <c r="E715" s="46">
        <v>40</v>
      </c>
      <c r="F715" s="17">
        <v>325</v>
      </c>
      <c r="G715" s="4" t="s">
        <v>10548</v>
      </c>
      <c r="H715" s="17">
        <f t="shared" si="152"/>
        <v>401.95000000000005</v>
      </c>
      <c r="I715" s="17">
        <f t="shared" si="153"/>
        <v>369</v>
      </c>
      <c r="J715" s="18">
        <f t="shared" si="154"/>
        <v>362.40000000000003</v>
      </c>
    </row>
    <row r="716" spans="1:10">
      <c r="A716" s="38" t="s">
        <v>10907</v>
      </c>
      <c r="B716" s="3" t="s">
        <v>10908</v>
      </c>
      <c r="C716" s="3">
        <v>3</v>
      </c>
      <c r="D716" s="2">
        <v>0.7</v>
      </c>
      <c r="E716" s="46">
        <v>40.799999999999997</v>
      </c>
      <c r="F716" s="17">
        <v>135</v>
      </c>
      <c r="G716" s="4" t="s">
        <v>10548</v>
      </c>
      <c r="H716" s="17">
        <f t="shared" ref="H716:H779" si="155">IF(B716="","",CEILING((F716+(10.3552*D716*E716)/100+1.5+0.05)*1.22,0.05))</f>
        <v>170.20000000000002</v>
      </c>
      <c r="I716" s="17">
        <f t="shared" ref="I716:I779" si="156">IF(B716="","",CEILING((F716+(10.3552*D716*E716)/100+1.5+0.05)*1.12,0.05))</f>
        <v>156.25</v>
      </c>
      <c r="J716" s="18">
        <f t="shared" ref="J716:J779" si="157">IF(B716="","",CEILING((F716+(10.3552*D716*E716)/100+1.5+0.05)*1.1,0.05))</f>
        <v>153.5</v>
      </c>
    </row>
    <row r="717" spans="1:10">
      <c r="A717" s="38" t="s">
        <v>4016</v>
      </c>
      <c r="B717" s="3" t="s">
        <v>4017</v>
      </c>
      <c r="C717" s="3">
        <v>6</v>
      </c>
      <c r="D717" s="2">
        <v>0.7</v>
      </c>
      <c r="E717" s="46">
        <v>40</v>
      </c>
      <c r="F717" s="17">
        <v>99.5</v>
      </c>
      <c r="G717" s="4" t="s">
        <v>10548</v>
      </c>
      <c r="H717" s="17">
        <f t="shared" si="155"/>
        <v>126.85000000000001</v>
      </c>
      <c r="I717" s="17">
        <f t="shared" si="156"/>
        <v>116.45</v>
      </c>
      <c r="J717" s="18">
        <f t="shared" si="157"/>
        <v>114.35000000000001</v>
      </c>
    </row>
    <row r="718" spans="1:10">
      <c r="A718" s="38" t="s">
        <v>4019</v>
      </c>
      <c r="B718" s="3" t="s">
        <v>4020</v>
      </c>
      <c r="C718" s="3">
        <v>6</v>
      </c>
      <c r="D718" s="2">
        <v>0.7</v>
      </c>
      <c r="E718" s="46">
        <v>40</v>
      </c>
      <c r="F718" s="17">
        <v>31.75</v>
      </c>
      <c r="G718" s="4" t="s">
        <v>10548</v>
      </c>
      <c r="H718" s="17">
        <f t="shared" si="155"/>
        <v>44.2</v>
      </c>
      <c r="I718" s="17">
        <f t="shared" si="156"/>
        <v>40.550000000000004</v>
      </c>
      <c r="J718" s="18">
        <f t="shared" si="157"/>
        <v>39.85</v>
      </c>
    </row>
    <row r="719" spans="1:10">
      <c r="A719" s="38" t="s">
        <v>4056</v>
      </c>
      <c r="B719" s="3" t="s">
        <v>4057</v>
      </c>
      <c r="C719" s="3">
        <v>6</v>
      </c>
      <c r="D719" s="2">
        <v>0.7</v>
      </c>
      <c r="E719" s="46">
        <v>40</v>
      </c>
      <c r="F719" s="17">
        <v>13.85</v>
      </c>
      <c r="G719" s="4" t="s">
        <v>10554</v>
      </c>
      <c r="H719" s="17">
        <f t="shared" si="155"/>
        <v>22.35</v>
      </c>
      <c r="I719" s="17">
        <f t="shared" si="156"/>
        <v>20.5</v>
      </c>
      <c r="J719" s="18">
        <f t="shared" si="157"/>
        <v>20.150000000000002</v>
      </c>
    </row>
    <row r="720" spans="1:10">
      <c r="A720" s="38" t="s">
        <v>4059</v>
      </c>
      <c r="B720" s="3" t="s">
        <v>4060</v>
      </c>
      <c r="C720" s="3">
        <v>6</v>
      </c>
      <c r="D720" s="2">
        <v>0.7</v>
      </c>
      <c r="E720" s="46">
        <v>40</v>
      </c>
      <c r="F720" s="17">
        <v>13.45</v>
      </c>
      <c r="G720" s="4" t="s">
        <v>10537</v>
      </c>
      <c r="H720" s="17">
        <f t="shared" si="155"/>
        <v>21.85</v>
      </c>
      <c r="I720" s="17">
        <f t="shared" si="156"/>
        <v>20.05</v>
      </c>
      <c r="J720" s="18">
        <f t="shared" si="157"/>
        <v>19.700000000000003</v>
      </c>
    </row>
    <row r="721" spans="1:10">
      <c r="A721" s="38" t="s">
        <v>4062</v>
      </c>
      <c r="B721" s="3" t="s">
        <v>4063</v>
      </c>
      <c r="C721" s="3">
        <v>6</v>
      </c>
      <c r="D721" s="2">
        <v>0.7</v>
      </c>
      <c r="E721" s="46">
        <v>48</v>
      </c>
      <c r="F721" s="17">
        <v>36</v>
      </c>
      <c r="G721" s="4" t="s">
        <v>10536</v>
      </c>
      <c r="H721" s="17">
        <f t="shared" si="155"/>
        <v>50.1</v>
      </c>
      <c r="I721" s="17">
        <f t="shared" si="156"/>
        <v>46</v>
      </c>
      <c r="J721" s="18">
        <f t="shared" si="157"/>
        <v>45.150000000000006</v>
      </c>
    </row>
    <row r="722" spans="1:10">
      <c r="A722" s="38" t="s">
        <v>4065</v>
      </c>
      <c r="B722" s="3" t="s">
        <v>4066</v>
      </c>
      <c r="C722" s="3">
        <v>6</v>
      </c>
      <c r="D722" s="2">
        <v>0.7</v>
      </c>
      <c r="E722" s="46">
        <v>40</v>
      </c>
      <c r="F722" s="17">
        <v>25.5</v>
      </c>
      <c r="G722" s="4" t="s">
        <v>10536</v>
      </c>
      <c r="H722" s="17">
        <f t="shared" si="155"/>
        <v>36.550000000000004</v>
      </c>
      <c r="I722" s="17">
        <f t="shared" si="156"/>
        <v>33.550000000000004</v>
      </c>
      <c r="J722" s="18">
        <f t="shared" si="157"/>
        <v>32.950000000000003</v>
      </c>
    </row>
    <row r="723" spans="1:10">
      <c r="A723" s="38" t="s">
        <v>10932</v>
      </c>
      <c r="B723" s="3" t="s">
        <v>10933</v>
      </c>
      <c r="C723" s="3">
        <v>12</v>
      </c>
      <c r="D723" s="2">
        <v>1</v>
      </c>
      <c r="E723" s="46">
        <v>36</v>
      </c>
      <c r="F723" s="17">
        <v>6.65</v>
      </c>
      <c r="G723" s="4" t="s">
        <v>10550</v>
      </c>
      <c r="H723" s="17">
        <f t="shared" si="155"/>
        <v>14.600000000000001</v>
      </c>
      <c r="I723" s="17">
        <f t="shared" si="156"/>
        <v>13.4</v>
      </c>
      <c r="J723" s="18">
        <f t="shared" si="157"/>
        <v>13.15</v>
      </c>
    </row>
    <row r="724" spans="1:10">
      <c r="A724" s="38" t="s">
        <v>4077</v>
      </c>
      <c r="B724" s="3" t="s">
        <v>4075</v>
      </c>
      <c r="C724" s="3">
        <v>6</v>
      </c>
      <c r="D724" s="2">
        <v>0.7</v>
      </c>
      <c r="E724" s="46">
        <v>42.3</v>
      </c>
      <c r="F724" s="17">
        <v>7.5</v>
      </c>
      <c r="G724" s="4" t="s">
        <v>10539</v>
      </c>
      <c r="H724" s="17">
        <f t="shared" si="155"/>
        <v>14.8</v>
      </c>
      <c r="I724" s="17">
        <f t="shared" si="156"/>
        <v>13.600000000000001</v>
      </c>
      <c r="J724" s="18">
        <f t="shared" si="157"/>
        <v>13.350000000000001</v>
      </c>
    </row>
    <row r="725" spans="1:10">
      <c r="A725" s="38" t="s">
        <v>4082</v>
      </c>
      <c r="B725" s="3" t="s">
        <v>4080</v>
      </c>
      <c r="C725" s="3">
        <v>6</v>
      </c>
      <c r="D725" s="2">
        <v>0.7</v>
      </c>
      <c r="E725" s="46">
        <v>30</v>
      </c>
      <c r="F725" s="17">
        <v>6.75</v>
      </c>
      <c r="G725" s="4" t="s">
        <v>10539</v>
      </c>
      <c r="H725" s="17">
        <f t="shared" si="155"/>
        <v>12.8</v>
      </c>
      <c r="I725" s="17">
        <f t="shared" si="156"/>
        <v>11.75</v>
      </c>
      <c r="J725" s="18">
        <f t="shared" si="157"/>
        <v>11.55</v>
      </c>
    </row>
    <row r="726" spans="1:10">
      <c r="A726" s="38" t="s">
        <v>4090</v>
      </c>
      <c r="B726" s="3" t="s">
        <v>4091</v>
      </c>
      <c r="C726" s="3">
        <v>6</v>
      </c>
      <c r="D726" s="2">
        <v>0.7</v>
      </c>
      <c r="E726" s="46">
        <v>45</v>
      </c>
      <c r="F726" s="17">
        <v>19.5</v>
      </c>
      <c r="G726" s="4" t="s">
        <v>10537</v>
      </c>
      <c r="H726" s="17">
        <f t="shared" si="155"/>
        <v>29.700000000000003</v>
      </c>
      <c r="I726" s="17">
        <f t="shared" si="156"/>
        <v>27.25</v>
      </c>
      <c r="J726" s="18">
        <f t="shared" si="157"/>
        <v>26.75</v>
      </c>
    </row>
    <row r="727" spans="1:10">
      <c r="A727" s="38" t="s">
        <v>4093</v>
      </c>
      <c r="B727" s="3" t="s">
        <v>4094</v>
      </c>
      <c r="C727" s="3">
        <v>6</v>
      </c>
      <c r="D727" s="2">
        <v>0.7</v>
      </c>
      <c r="E727" s="46">
        <v>27</v>
      </c>
      <c r="F727" s="17">
        <v>8.15</v>
      </c>
      <c r="G727" s="4" t="s">
        <v>10532</v>
      </c>
      <c r="H727" s="17">
        <f t="shared" si="155"/>
        <v>14.25</v>
      </c>
      <c r="I727" s="17">
        <f t="shared" si="156"/>
        <v>13.100000000000001</v>
      </c>
      <c r="J727" s="18">
        <f t="shared" si="157"/>
        <v>12.850000000000001</v>
      </c>
    </row>
    <row r="728" spans="1:10">
      <c r="A728" s="38" t="s">
        <v>4096</v>
      </c>
      <c r="B728" s="3" t="s">
        <v>4097</v>
      </c>
      <c r="C728" s="3">
        <v>6</v>
      </c>
      <c r="D728" s="2">
        <v>0.7</v>
      </c>
      <c r="E728" s="46">
        <v>40</v>
      </c>
      <c r="F728" s="17">
        <v>14.5</v>
      </c>
      <c r="G728" s="4" t="s">
        <v>10537</v>
      </c>
      <c r="H728" s="17">
        <f t="shared" si="155"/>
        <v>23.150000000000002</v>
      </c>
      <c r="I728" s="17">
        <f t="shared" si="156"/>
        <v>21.25</v>
      </c>
      <c r="J728" s="18">
        <f t="shared" si="157"/>
        <v>20.85</v>
      </c>
    </row>
    <row r="729" spans="1:10">
      <c r="A729" s="38" t="s">
        <v>4099</v>
      </c>
      <c r="B729" s="3" t="s">
        <v>4100</v>
      </c>
      <c r="C729" s="3">
        <v>6</v>
      </c>
      <c r="D729" s="2">
        <v>0.7</v>
      </c>
      <c r="E729" s="46">
        <v>44</v>
      </c>
      <c r="F729" s="17">
        <v>15.25</v>
      </c>
      <c r="G729" s="4" t="s">
        <v>10537</v>
      </c>
      <c r="H729" s="17">
        <f t="shared" si="155"/>
        <v>24.400000000000002</v>
      </c>
      <c r="I729" s="17">
        <f t="shared" si="156"/>
        <v>22.400000000000002</v>
      </c>
      <c r="J729" s="18">
        <f t="shared" si="157"/>
        <v>22</v>
      </c>
    </row>
    <row r="730" spans="1:10">
      <c r="A730" s="38" t="s">
        <v>4102</v>
      </c>
      <c r="B730" s="3" t="s">
        <v>4103</v>
      </c>
      <c r="C730" s="3">
        <v>6</v>
      </c>
      <c r="D730" s="2">
        <v>0.7</v>
      </c>
      <c r="E730" s="46">
        <v>44</v>
      </c>
      <c r="F730" s="17">
        <v>15.9</v>
      </c>
      <c r="G730" s="4" t="s">
        <v>10537</v>
      </c>
      <c r="H730" s="17">
        <f t="shared" si="155"/>
        <v>25.200000000000003</v>
      </c>
      <c r="I730" s="17">
        <f t="shared" si="156"/>
        <v>23.150000000000002</v>
      </c>
      <c r="J730" s="18">
        <f t="shared" si="157"/>
        <v>22.75</v>
      </c>
    </row>
    <row r="731" spans="1:10">
      <c r="A731" s="38" t="s">
        <v>4105</v>
      </c>
      <c r="B731" s="3" t="s">
        <v>4106</v>
      </c>
      <c r="C731" s="3">
        <v>6</v>
      </c>
      <c r="D731" s="2">
        <v>0.7</v>
      </c>
      <c r="E731" s="46">
        <v>44</v>
      </c>
      <c r="F731" s="17">
        <v>17.899999999999999</v>
      </c>
      <c r="G731" s="4" t="s">
        <v>10537</v>
      </c>
      <c r="H731" s="17">
        <f t="shared" si="155"/>
        <v>27.650000000000002</v>
      </c>
      <c r="I731" s="17">
        <f t="shared" si="156"/>
        <v>25.400000000000002</v>
      </c>
      <c r="J731" s="18">
        <f t="shared" si="157"/>
        <v>24.950000000000003</v>
      </c>
    </row>
    <row r="732" spans="1:10">
      <c r="A732" s="38" t="s">
        <v>4111</v>
      </c>
      <c r="B732" s="3" t="s">
        <v>4112</v>
      </c>
      <c r="C732" s="3">
        <v>6</v>
      </c>
      <c r="D732" s="2">
        <v>0.7</v>
      </c>
      <c r="E732" s="46">
        <v>17.899999999999999</v>
      </c>
      <c r="F732" s="17">
        <v>8.15</v>
      </c>
      <c r="G732" s="4" t="s">
        <v>10539</v>
      </c>
      <c r="H732" s="17">
        <f t="shared" si="155"/>
        <v>13.450000000000001</v>
      </c>
      <c r="I732" s="17">
        <f t="shared" si="156"/>
        <v>12.350000000000001</v>
      </c>
      <c r="J732" s="18">
        <f t="shared" si="157"/>
        <v>12.100000000000001</v>
      </c>
    </row>
    <row r="733" spans="1:10">
      <c r="A733" s="38" t="s">
        <v>4122</v>
      </c>
      <c r="B733" s="3" t="s">
        <v>4123</v>
      </c>
      <c r="C733" s="3">
        <v>6</v>
      </c>
      <c r="D733" s="2">
        <v>0.7</v>
      </c>
      <c r="E733" s="46">
        <v>42</v>
      </c>
      <c r="F733" s="17">
        <v>13.65</v>
      </c>
      <c r="G733" s="4" t="s">
        <v>10537</v>
      </c>
      <c r="H733" s="17">
        <f t="shared" si="155"/>
        <v>22.3</v>
      </c>
      <c r="I733" s="17">
        <f t="shared" si="156"/>
        <v>20.450000000000003</v>
      </c>
      <c r="J733" s="18">
        <f t="shared" si="157"/>
        <v>20.100000000000001</v>
      </c>
    </row>
    <row r="734" spans="1:10">
      <c r="A734" s="38" t="s">
        <v>4125</v>
      </c>
      <c r="B734" s="3" t="s">
        <v>4126</v>
      </c>
      <c r="C734" s="3">
        <v>6</v>
      </c>
      <c r="D734" s="2">
        <v>0.7</v>
      </c>
      <c r="E734" s="46">
        <v>38.5</v>
      </c>
      <c r="F734" s="17">
        <v>13.95</v>
      </c>
      <c r="G734" s="4" t="s">
        <v>10537</v>
      </c>
      <c r="H734" s="17">
        <f t="shared" si="155"/>
        <v>22.35</v>
      </c>
      <c r="I734" s="17">
        <f t="shared" si="156"/>
        <v>20.5</v>
      </c>
      <c r="J734" s="18">
        <f t="shared" si="157"/>
        <v>20.150000000000002</v>
      </c>
    </row>
    <row r="735" spans="1:10">
      <c r="A735" s="38" t="s">
        <v>4128</v>
      </c>
      <c r="B735" s="3" t="s">
        <v>4129</v>
      </c>
      <c r="C735" s="3">
        <v>6</v>
      </c>
      <c r="D735" s="2">
        <v>0.7</v>
      </c>
      <c r="E735" s="46">
        <v>40</v>
      </c>
      <c r="F735" s="17">
        <v>6.25</v>
      </c>
      <c r="G735" s="4" t="s">
        <v>10537</v>
      </c>
      <c r="H735" s="17">
        <f t="shared" si="155"/>
        <v>13.100000000000001</v>
      </c>
      <c r="I735" s="17">
        <f t="shared" si="156"/>
        <v>12</v>
      </c>
      <c r="J735" s="18">
        <f t="shared" si="157"/>
        <v>11.8</v>
      </c>
    </row>
    <row r="736" spans="1:10">
      <c r="A736" s="38" t="s">
        <v>4131</v>
      </c>
      <c r="B736" s="3" t="s">
        <v>4132</v>
      </c>
      <c r="C736" s="3">
        <v>6</v>
      </c>
      <c r="D736" s="2">
        <v>0.7</v>
      </c>
      <c r="E736" s="46">
        <v>40</v>
      </c>
      <c r="F736" s="17">
        <v>6.65</v>
      </c>
      <c r="G736" s="4" t="s">
        <v>10537</v>
      </c>
      <c r="H736" s="17">
        <f t="shared" si="155"/>
        <v>13.55</v>
      </c>
      <c r="I736" s="17">
        <f t="shared" si="156"/>
        <v>12.450000000000001</v>
      </c>
      <c r="J736" s="18">
        <f t="shared" si="157"/>
        <v>12.25</v>
      </c>
    </row>
    <row r="737" spans="1:10">
      <c r="A737" s="38" t="s">
        <v>4134</v>
      </c>
      <c r="B737" s="3" t="s">
        <v>4135</v>
      </c>
      <c r="C737" s="3">
        <v>6</v>
      </c>
      <c r="D737" s="2">
        <v>0.7</v>
      </c>
      <c r="E737" s="46">
        <v>40</v>
      </c>
      <c r="F737" s="17">
        <v>5.75</v>
      </c>
      <c r="G737" s="4" t="s">
        <v>10537</v>
      </c>
      <c r="H737" s="17">
        <f t="shared" si="155"/>
        <v>12.450000000000001</v>
      </c>
      <c r="I737" s="17">
        <f t="shared" si="156"/>
        <v>11.450000000000001</v>
      </c>
      <c r="J737" s="18">
        <f t="shared" si="157"/>
        <v>11.25</v>
      </c>
    </row>
    <row r="738" spans="1:10">
      <c r="A738" s="38" t="s">
        <v>4137</v>
      </c>
      <c r="B738" s="3" t="s">
        <v>4138</v>
      </c>
      <c r="C738" s="3">
        <v>6</v>
      </c>
      <c r="D738" s="2">
        <v>0.7</v>
      </c>
      <c r="E738" s="46">
        <v>47</v>
      </c>
      <c r="F738" s="17">
        <v>6.95</v>
      </c>
      <c r="G738" s="4" t="s">
        <v>10537</v>
      </c>
      <c r="H738" s="17">
        <f t="shared" si="155"/>
        <v>14.55</v>
      </c>
      <c r="I738" s="17">
        <f t="shared" si="156"/>
        <v>13.350000000000001</v>
      </c>
      <c r="J738" s="18">
        <f t="shared" si="157"/>
        <v>13.100000000000001</v>
      </c>
    </row>
    <row r="739" spans="1:10">
      <c r="A739" s="38" t="s">
        <v>4143</v>
      </c>
      <c r="B739" s="3" t="s">
        <v>4144</v>
      </c>
      <c r="C739" s="3">
        <v>6</v>
      </c>
      <c r="D739" s="2">
        <v>0.7</v>
      </c>
      <c r="E739" s="46">
        <v>40</v>
      </c>
      <c r="F739" s="17">
        <v>6.5</v>
      </c>
      <c r="G739" s="4" t="s">
        <v>10537</v>
      </c>
      <c r="H739" s="17">
        <f t="shared" si="155"/>
        <v>13.4</v>
      </c>
      <c r="I739" s="17">
        <f t="shared" si="156"/>
        <v>12.3</v>
      </c>
      <c r="J739" s="18">
        <f t="shared" si="157"/>
        <v>12.05</v>
      </c>
    </row>
    <row r="740" spans="1:10">
      <c r="A740" s="38" t="s">
        <v>4155</v>
      </c>
      <c r="B740" s="3" t="s">
        <v>4156</v>
      </c>
      <c r="C740" s="3">
        <v>6</v>
      </c>
      <c r="D740" s="2">
        <v>0.7</v>
      </c>
      <c r="E740" s="46">
        <v>40</v>
      </c>
      <c r="F740" s="17">
        <v>6.25</v>
      </c>
      <c r="G740" s="4" t="s">
        <v>10555</v>
      </c>
      <c r="H740" s="17">
        <f t="shared" si="155"/>
        <v>13.100000000000001</v>
      </c>
      <c r="I740" s="17">
        <f t="shared" si="156"/>
        <v>12</v>
      </c>
      <c r="J740" s="18">
        <f t="shared" si="157"/>
        <v>11.8</v>
      </c>
    </row>
    <row r="741" spans="1:10">
      <c r="A741" s="38" t="s">
        <v>4158</v>
      </c>
      <c r="B741" s="3" t="s">
        <v>4159</v>
      </c>
      <c r="C741" s="3">
        <v>6</v>
      </c>
      <c r="D741" s="2">
        <v>0.7</v>
      </c>
      <c r="E741" s="46">
        <v>40</v>
      </c>
      <c r="F741" s="17">
        <v>6.55</v>
      </c>
      <c r="G741" s="4" t="s">
        <v>10537</v>
      </c>
      <c r="H741" s="17">
        <f t="shared" si="155"/>
        <v>13.450000000000001</v>
      </c>
      <c r="I741" s="17">
        <f t="shared" si="156"/>
        <v>12.350000000000001</v>
      </c>
      <c r="J741" s="18">
        <f t="shared" si="157"/>
        <v>12.100000000000001</v>
      </c>
    </row>
    <row r="742" spans="1:10">
      <c r="A742" s="38" t="s">
        <v>4168</v>
      </c>
      <c r="B742" s="3" t="s">
        <v>4169</v>
      </c>
      <c r="C742" s="3">
        <v>3</v>
      </c>
      <c r="D742" s="2">
        <v>1.75</v>
      </c>
      <c r="E742" s="46">
        <v>42.7</v>
      </c>
      <c r="F742" s="17">
        <v>47</v>
      </c>
      <c r="G742" s="4" t="s">
        <v>10537</v>
      </c>
      <c r="H742" s="17">
        <f t="shared" si="155"/>
        <v>68.7</v>
      </c>
      <c r="I742" s="17">
        <f t="shared" si="156"/>
        <v>63.050000000000004</v>
      </c>
      <c r="J742" s="18">
        <f t="shared" si="157"/>
        <v>61.95</v>
      </c>
    </row>
    <row r="743" spans="1:10">
      <c r="A743" s="38" t="s">
        <v>4174</v>
      </c>
      <c r="B743" s="3" t="s">
        <v>4172</v>
      </c>
      <c r="C743" s="3">
        <v>6</v>
      </c>
      <c r="D743" s="2">
        <v>1</v>
      </c>
      <c r="E743" s="46">
        <v>42.7</v>
      </c>
      <c r="F743" s="17">
        <v>29.5</v>
      </c>
      <c r="G743" s="4" t="s">
        <v>10537</v>
      </c>
      <c r="H743" s="17">
        <f t="shared" si="155"/>
        <v>43.300000000000004</v>
      </c>
      <c r="I743" s="17">
        <f t="shared" si="156"/>
        <v>39.75</v>
      </c>
      <c r="J743" s="18">
        <f t="shared" si="157"/>
        <v>39.050000000000004</v>
      </c>
    </row>
    <row r="744" spans="1:10">
      <c r="A744" s="38" t="s">
        <v>10968</v>
      </c>
      <c r="B744" s="3" t="s">
        <v>10969</v>
      </c>
      <c r="C744" s="3">
        <v>6</v>
      </c>
      <c r="D744" s="2">
        <v>0.5</v>
      </c>
      <c r="E744" s="46">
        <v>43</v>
      </c>
      <c r="F744" s="17">
        <v>19.25</v>
      </c>
      <c r="G744" s="4" t="s">
        <v>10537</v>
      </c>
      <c r="H744" s="17">
        <f t="shared" si="155"/>
        <v>28.1</v>
      </c>
      <c r="I744" s="17">
        <f t="shared" si="156"/>
        <v>25.8</v>
      </c>
      <c r="J744" s="18">
        <f t="shared" si="157"/>
        <v>25.35</v>
      </c>
    </row>
    <row r="745" spans="1:10">
      <c r="A745" s="38" t="s">
        <v>11081</v>
      </c>
      <c r="B745" s="3" t="s">
        <v>11082</v>
      </c>
      <c r="C745" s="3">
        <v>6</v>
      </c>
      <c r="D745" s="2">
        <v>0.7</v>
      </c>
      <c r="E745" s="46">
        <v>43.5</v>
      </c>
      <c r="F745" s="17">
        <v>14.75</v>
      </c>
      <c r="G745" s="4" t="s">
        <v>10537</v>
      </c>
      <c r="H745" s="17">
        <f t="shared" si="155"/>
        <v>23.75</v>
      </c>
      <c r="I745" s="17">
        <f t="shared" si="156"/>
        <v>21.8</v>
      </c>
      <c r="J745" s="18">
        <f t="shared" si="157"/>
        <v>21.400000000000002</v>
      </c>
    </row>
    <row r="746" spans="1:10">
      <c r="A746" s="38" t="s">
        <v>4179</v>
      </c>
      <c r="B746" s="3" t="s">
        <v>4177</v>
      </c>
      <c r="C746" s="3">
        <v>6</v>
      </c>
      <c r="D746" s="2">
        <v>0.7</v>
      </c>
      <c r="E746" s="46">
        <v>43.5</v>
      </c>
      <c r="F746" s="17">
        <v>16.5</v>
      </c>
      <c r="G746" s="4" t="s">
        <v>10537</v>
      </c>
      <c r="H746" s="17">
        <f t="shared" si="155"/>
        <v>25.900000000000002</v>
      </c>
      <c r="I746" s="17">
        <f t="shared" si="156"/>
        <v>23.75</v>
      </c>
      <c r="J746" s="18">
        <f t="shared" si="157"/>
        <v>23.35</v>
      </c>
    </row>
    <row r="747" spans="1:10">
      <c r="A747" s="38" t="s">
        <v>4181</v>
      </c>
      <c r="B747" s="3" t="s">
        <v>4182</v>
      </c>
      <c r="C747" s="3">
        <v>120</v>
      </c>
      <c r="D747" s="2">
        <v>0.05</v>
      </c>
      <c r="E747" s="46">
        <v>43</v>
      </c>
      <c r="F747" s="17">
        <v>1.65</v>
      </c>
      <c r="G747" s="4" t="s">
        <v>10537</v>
      </c>
      <c r="H747" s="17">
        <f t="shared" si="155"/>
        <v>4.2</v>
      </c>
      <c r="I747" s="17">
        <f t="shared" si="156"/>
        <v>3.85</v>
      </c>
      <c r="J747" s="18">
        <f t="shared" si="157"/>
        <v>3.8000000000000003</v>
      </c>
    </row>
    <row r="748" spans="1:10">
      <c r="A748" s="38" t="s">
        <v>4184</v>
      </c>
      <c r="B748" s="3" t="s">
        <v>19205</v>
      </c>
      <c r="C748" s="3">
        <v>6</v>
      </c>
      <c r="D748" s="2">
        <v>0.7</v>
      </c>
      <c r="E748" s="46">
        <v>43</v>
      </c>
      <c r="F748" s="17">
        <v>11.4</v>
      </c>
      <c r="G748" s="4" t="s">
        <v>10537</v>
      </c>
      <c r="H748" s="17">
        <f t="shared" si="155"/>
        <v>19.650000000000002</v>
      </c>
      <c r="I748" s="17">
        <f t="shared" si="156"/>
        <v>18</v>
      </c>
      <c r="J748" s="18">
        <f t="shared" si="157"/>
        <v>17.7</v>
      </c>
    </row>
    <row r="749" spans="1:10">
      <c r="A749" s="38" t="s">
        <v>4186</v>
      </c>
      <c r="B749" s="3" t="s">
        <v>4187</v>
      </c>
      <c r="C749" s="3">
        <v>120</v>
      </c>
      <c r="D749" s="2">
        <v>0.05</v>
      </c>
      <c r="E749" s="46">
        <v>43</v>
      </c>
      <c r="F749" s="17">
        <v>1.65</v>
      </c>
      <c r="G749" s="4" t="s">
        <v>10537</v>
      </c>
      <c r="H749" s="17">
        <f t="shared" si="155"/>
        <v>4.2</v>
      </c>
      <c r="I749" s="17">
        <f t="shared" si="156"/>
        <v>3.85</v>
      </c>
      <c r="J749" s="18">
        <f t="shared" si="157"/>
        <v>3.8000000000000003</v>
      </c>
    </row>
    <row r="750" spans="1:10">
      <c r="A750" s="38" t="s">
        <v>4189</v>
      </c>
      <c r="B750" s="3" t="s">
        <v>4190</v>
      </c>
      <c r="C750" s="3">
        <v>6</v>
      </c>
      <c r="D750" s="2">
        <v>0.7</v>
      </c>
      <c r="E750" s="46">
        <v>43</v>
      </c>
      <c r="F750" s="17">
        <v>11.4</v>
      </c>
      <c r="G750" s="4" t="s">
        <v>10537</v>
      </c>
      <c r="H750" s="17">
        <f t="shared" si="155"/>
        <v>19.650000000000002</v>
      </c>
      <c r="I750" s="17">
        <f t="shared" si="156"/>
        <v>18</v>
      </c>
      <c r="J750" s="18">
        <f t="shared" si="157"/>
        <v>17.7</v>
      </c>
    </row>
    <row r="751" spans="1:10">
      <c r="A751" s="38" t="s">
        <v>4192</v>
      </c>
      <c r="B751" s="3" t="s">
        <v>4193</v>
      </c>
      <c r="C751" s="3">
        <v>6</v>
      </c>
      <c r="D751" s="2">
        <v>0.7</v>
      </c>
      <c r="E751" s="46">
        <v>43</v>
      </c>
      <c r="F751" s="17">
        <v>11.4</v>
      </c>
      <c r="G751" s="4" t="s">
        <v>10537</v>
      </c>
      <c r="H751" s="17">
        <f t="shared" si="155"/>
        <v>19.650000000000002</v>
      </c>
      <c r="I751" s="17">
        <f t="shared" si="156"/>
        <v>18</v>
      </c>
      <c r="J751" s="18">
        <f t="shared" si="157"/>
        <v>17.7</v>
      </c>
    </row>
    <row r="752" spans="1:10">
      <c r="A752" s="38" t="s">
        <v>4195</v>
      </c>
      <c r="B752" s="3" t="s">
        <v>4196</v>
      </c>
      <c r="C752" s="3">
        <v>120</v>
      </c>
      <c r="D752" s="2">
        <v>0.05</v>
      </c>
      <c r="E752" s="46">
        <v>43</v>
      </c>
      <c r="F752" s="17">
        <v>1.65</v>
      </c>
      <c r="G752" s="4" t="s">
        <v>10537</v>
      </c>
      <c r="H752" s="17">
        <f t="shared" si="155"/>
        <v>4.2</v>
      </c>
      <c r="I752" s="17">
        <f t="shared" si="156"/>
        <v>3.85</v>
      </c>
      <c r="J752" s="18">
        <f t="shared" si="157"/>
        <v>3.8000000000000003</v>
      </c>
    </row>
    <row r="753" spans="1:10">
      <c r="A753" s="38" t="s">
        <v>4198</v>
      </c>
      <c r="B753" s="3" t="s">
        <v>4199</v>
      </c>
      <c r="C753" s="3">
        <v>120</v>
      </c>
      <c r="D753" s="2">
        <v>0.05</v>
      </c>
      <c r="E753" s="46">
        <v>43</v>
      </c>
      <c r="F753" s="17">
        <v>1.65</v>
      </c>
      <c r="G753" s="4" t="s">
        <v>10537</v>
      </c>
      <c r="H753" s="17">
        <f t="shared" si="155"/>
        <v>4.2</v>
      </c>
      <c r="I753" s="17">
        <f t="shared" si="156"/>
        <v>3.85</v>
      </c>
      <c r="J753" s="18">
        <f t="shared" si="157"/>
        <v>3.8000000000000003</v>
      </c>
    </row>
    <row r="754" spans="1:10">
      <c r="A754" s="38" t="s">
        <v>4201</v>
      </c>
      <c r="B754" s="3" t="s">
        <v>19206</v>
      </c>
      <c r="C754" s="3">
        <v>6</v>
      </c>
      <c r="D754" s="2">
        <v>0.7</v>
      </c>
      <c r="E754" s="46">
        <v>43</v>
      </c>
      <c r="F754" s="17">
        <v>11.4</v>
      </c>
      <c r="G754" s="4" t="s">
        <v>10537</v>
      </c>
      <c r="H754" s="17">
        <f t="shared" si="155"/>
        <v>19.650000000000002</v>
      </c>
      <c r="I754" s="17">
        <f t="shared" si="156"/>
        <v>18</v>
      </c>
      <c r="J754" s="18">
        <f t="shared" si="157"/>
        <v>17.7</v>
      </c>
    </row>
    <row r="755" spans="1:10">
      <c r="A755" s="38" t="s">
        <v>4215</v>
      </c>
      <c r="B755" s="3" t="s">
        <v>4216</v>
      </c>
      <c r="C755" s="3">
        <v>6</v>
      </c>
      <c r="D755" s="2">
        <v>0.7</v>
      </c>
      <c r="E755" s="46">
        <v>35</v>
      </c>
      <c r="F755" s="17">
        <v>13.5</v>
      </c>
      <c r="G755" s="4" t="s">
        <v>10534</v>
      </c>
      <c r="H755" s="17">
        <f t="shared" si="155"/>
        <v>21.5</v>
      </c>
      <c r="I755" s="17">
        <f t="shared" si="156"/>
        <v>19.700000000000003</v>
      </c>
      <c r="J755" s="18">
        <f t="shared" si="157"/>
        <v>19.350000000000001</v>
      </c>
    </row>
    <row r="756" spans="1:10">
      <c r="A756" s="38" t="s">
        <v>4218</v>
      </c>
      <c r="B756" s="3" t="s">
        <v>4219</v>
      </c>
      <c r="C756" s="3">
        <v>6</v>
      </c>
      <c r="D756" s="2">
        <v>0.7</v>
      </c>
      <c r="E756" s="46">
        <v>40</v>
      </c>
      <c r="F756" s="17">
        <v>23.5</v>
      </c>
      <c r="G756" s="4" t="s">
        <v>10536</v>
      </c>
      <c r="H756" s="17">
        <f t="shared" si="155"/>
        <v>34.1</v>
      </c>
      <c r="I756" s="17">
        <f t="shared" si="156"/>
        <v>31.35</v>
      </c>
      <c r="J756" s="18">
        <f t="shared" si="157"/>
        <v>30.75</v>
      </c>
    </row>
    <row r="757" spans="1:10">
      <c r="A757" s="38" t="s">
        <v>4224</v>
      </c>
      <c r="B757" s="3" t="s">
        <v>4225</v>
      </c>
      <c r="C757" s="3">
        <v>2</v>
      </c>
      <c r="D757" s="2">
        <v>0.7</v>
      </c>
      <c r="E757" s="46">
        <v>43</v>
      </c>
      <c r="F757" s="17">
        <v>3795</v>
      </c>
      <c r="G757" s="4" t="s">
        <v>10536</v>
      </c>
      <c r="H757" s="17">
        <f t="shared" si="155"/>
        <v>4635.6000000000004</v>
      </c>
      <c r="I757" s="17">
        <f t="shared" si="156"/>
        <v>4255.6500000000005</v>
      </c>
      <c r="J757" s="18">
        <f t="shared" si="157"/>
        <v>4179.6500000000005</v>
      </c>
    </row>
    <row r="758" spans="1:10">
      <c r="A758" s="38" t="s">
        <v>4227</v>
      </c>
      <c r="B758" s="3" t="s">
        <v>4228</v>
      </c>
      <c r="C758" s="3">
        <v>6</v>
      </c>
      <c r="D758" s="2">
        <v>0.7</v>
      </c>
      <c r="E758" s="46">
        <v>43</v>
      </c>
      <c r="F758" s="17">
        <v>24.5</v>
      </c>
      <c r="G758" s="4" t="s">
        <v>10536</v>
      </c>
      <c r="H758" s="17">
        <f t="shared" si="155"/>
        <v>35.6</v>
      </c>
      <c r="I758" s="17">
        <f t="shared" si="156"/>
        <v>32.700000000000003</v>
      </c>
      <c r="J758" s="18">
        <f t="shared" si="157"/>
        <v>32.1</v>
      </c>
    </row>
    <row r="759" spans="1:10">
      <c r="A759" s="38" t="s">
        <v>4230</v>
      </c>
      <c r="B759" s="3" t="s">
        <v>4231</v>
      </c>
      <c r="C759" s="3">
        <v>6</v>
      </c>
      <c r="D759" s="2">
        <v>0.7</v>
      </c>
      <c r="E759" s="46">
        <v>48</v>
      </c>
      <c r="F759" s="17">
        <v>27.5</v>
      </c>
      <c r="G759" s="4" t="s">
        <v>10536</v>
      </c>
      <c r="H759" s="17">
        <f t="shared" si="155"/>
        <v>39.700000000000003</v>
      </c>
      <c r="I759" s="17">
        <f t="shared" si="156"/>
        <v>36.450000000000003</v>
      </c>
      <c r="J759" s="18">
        <f t="shared" si="157"/>
        <v>35.800000000000004</v>
      </c>
    </row>
    <row r="760" spans="1:10">
      <c r="A760" s="38" t="s">
        <v>4233</v>
      </c>
      <c r="B760" s="3" t="s">
        <v>4234</v>
      </c>
      <c r="C760" s="3">
        <v>6</v>
      </c>
      <c r="D760" s="2">
        <v>0.7</v>
      </c>
      <c r="E760" s="46">
        <v>48</v>
      </c>
      <c r="F760" s="17">
        <v>19.5</v>
      </c>
      <c r="G760" s="4" t="s">
        <v>10536</v>
      </c>
      <c r="H760" s="17">
        <f t="shared" si="155"/>
        <v>29.950000000000003</v>
      </c>
      <c r="I760" s="17">
        <f t="shared" si="156"/>
        <v>27.5</v>
      </c>
      <c r="J760" s="18">
        <f t="shared" si="157"/>
        <v>27</v>
      </c>
    </row>
    <row r="761" spans="1:10">
      <c r="A761" s="38" t="s">
        <v>4236</v>
      </c>
      <c r="B761" s="3" t="s">
        <v>4237</v>
      </c>
      <c r="C761" s="3">
        <v>6</v>
      </c>
      <c r="D761" s="2">
        <v>0.7</v>
      </c>
      <c r="E761" s="46">
        <v>43</v>
      </c>
      <c r="F761" s="17">
        <v>17.25</v>
      </c>
      <c r="G761" s="4" t="s">
        <v>10536</v>
      </c>
      <c r="H761" s="17">
        <f t="shared" si="155"/>
        <v>26.75</v>
      </c>
      <c r="I761" s="17">
        <f t="shared" si="156"/>
        <v>24.55</v>
      </c>
      <c r="J761" s="18">
        <f t="shared" si="157"/>
        <v>24.150000000000002</v>
      </c>
    </row>
    <row r="762" spans="1:10">
      <c r="A762" s="38" t="s">
        <v>4239</v>
      </c>
      <c r="B762" s="3" t="s">
        <v>4240</v>
      </c>
      <c r="C762" s="3">
        <v>6</v>
      </c>
      <c r="D762" s="2">
        <v>0.7</v>
      </c>
      <c r="E762" s="46">
        <v>43</v>
      </c>
      <c r="F762" s="17">
        <v>71.5</v>
      </c>
      <c r="G762" s="4" t="s">
        <v>10536</v>
      </c>
      <c r="H762" s="17">
        <f t="shared" si="155"/>
        <v>92.95</v>
      </c>
      <c r="I762" s="17">
        <f t="shared" si="156"/>
        <v>85.350000000000009</v>
      </c>
      <c r="J762" s="18">
        <f t="shared" si="157"/>
        <v>83.800000000000011</v>
      </c>
    </row>
    <row r="763" spans="1:10">
      <c r="A763" s="38" t="s">
        <v>4250</v>
      </c>
      <c r="B763" s="3" t="s">
        <v>4246</v>
      </c>
      <c r="C763" s="3">
        <v>6</v>
      </c>
      <c r="D763" s="2">
        <v>1</v>
      </c>
      <c r="E763" s="46">
        <v>40</v>
      </c>
      <c r="F763" s="17">
        <v>5.4</v>
      </c>
      <c r="G763" s="4" t="s">
        <v>10541</v>
      </c>
      <c r="H763" s="17">
        <f t="shared" si="155"/>
        <v>13.55</v>
      </c>
      <c r="I763" s="17">
        <f t="shared" si="156"/>
        <v>12.450000000000001</v>
      </c>
      <c r="J763" s="18">
        <f t="shared" si="157"/>
        <v>12.25</v>
      </c>
    </row>
    <row r="764" spans="1:10">
      <c r="A764" s="38" t="s">
        <v>4252</v>
      </c>
      <c r="B764" s="3" t="s">
        <v>4253</v>
      </c>
      <c r="C764" s="3">
        <v>6</v>
      </c>
      <c r="D764" s="2">
        <v>0.7</v>
      </c>
      <c r="E764" s="46">
        <v>40</v>
      </c>
      <c r="F764" s="17">
        <v>14.9</v>
      </c>
      <c r="G764" s="4" t="s">
        <v>10536</v>
      </c>
      <c r="H764" s="17">
        <f t="shared" si="155"/>
        <v>23.650000000000002</v>
      </c>
      <c r="I764" s="17">
        <f t="shared" si="156"/>
        <v>21.700000000000003</v>
      </c>
      <c r="J764" s="18">
        <f t="shared" si="157"/>
        <v>21.3</v>
      </c>
    </row>
    <row r="765" spans="1:10">
      <c r="A765" s="38" t="s">
        <v>4255</v>
      </c>
      <c r="B765" s="3" t="s">
        <v>4256</v>
      </c>
      <c r="C765" s="3">
        <v>6</v>
      </c>
      <c r="D765" s="2">
        <v>0.7</v>
      </c>
      <c r="E765" s="46">
        <v>40</v>
      </c>
      <c r="F765" s="17">
        <v>22.95</v>
      </c>
      <c r="G765" s="4" t="s">
        <v>10536</v>
      </c>
      <c r="H765" s="17">
        <f t="shared" si="155"/>
        <v>33.450000000000003</v>
      </c>
      <c r="I765" s="17">
        <f t="shared" si="156"/>
        <v>30.700000000000003</v>
      </c>
      <c r="J765" s="18">
        <f t="shared" si="157"/>
        <v>30.150000000000002</v>
      </c>
    </row>
    <row r="766" spans="1:10">
      <c r="A766" s="38" t="s">
        <v>4258</v>
      </c>
      <c r="B766" s="3" t="s">
        <v>4259</v>
      </c>
      <c r="C766" s="3">
        <v>6</v>
      </c>
      <c r="D766" s="2">
        <v>0.7</v>
      </c>
      <c r="E766" s="46">
        <v>47.2</v>
      </c>
      <c r="F766" s="17">
        <v>41.5</v>
      </c>
      <c r="G766" s="4" t="s">
        <v>10536</v>
      </c>
      <c r="H766" s="17">
        <f t="shared" si="155"/>
        <v>56.7</v>
      </c>
      <c r="I766" s="17">
        <f t="shared" si="156"/>
        <v>52.050000000000004</v>
      </c>
      <c r="J766" s="18">
        <f t="shared" si="157"/>
        <v>51.150000000000006</v>
      </c>
    </row>
    <row r="767" spans="1:10">
      <c r="A767" s="38" t="s">
        <v>4261</v>
      </c>
      <c r="B767" s="3" t="s">
        <v>4262</v>
      </c>
      <c r="C767" s="3">
        <v>6</v>
      </c>
      <c r="D767" s="2">
        <v>0.7</v>
      </c>
      <c r="E767" s="46">
        <v>40</v>
      </c>
      <c r="F767" s="17">
        <v>10.5</v>
      </c>
      <c r="G767" s="4" t="s">
        <v>10536</v>
      </c>
      <c r="H767" s="17">
        <f t="shared" si="155"/>
        <v>18.25</v>
      </c>
      <c r="I767" s="17">
        <f t="shared" si="156"/>
        <v>16.75</v>
      </c>
      <c r="J767" s="18">
        <f t="shared" si="157"/>
        <v>16.45</v>
      </c>
    </row>
    <row r="768" spans="1:10">
      <c r="A768" s="38" t="s">
        <v>4264</v>
      </c>
      <c r="B768" s="3" t="s">
        <v>4265</v>
      </c>
      <c r="C768" s="3">
        <v>6</v>
      </c>
      <c r="D768" s="2">
        <v>0.7</v>
      </c>
      <c r="E768" s="46">
        <v>40</v>
      </c>
      <c r="F768" s="17">
        <v>11.25</v>
      </c>
      <c r="G768" s="4" t="s">
        <v>10536</v>
      </c>
      <c r="H768" s="17">
        <f t="shared" si="155"/>
        <v>19.200000000000003</v>
      </c>
      <c r="I768" s="17">
        <f t="shared" si="156"/>
        <v>17.600000000000001</v>
      </c>
      <c r="J768" s="18">
        <f t="shared" si="157"/>
        <v>17.3</v>
      </c>
    </row>
    <row r="769" spans="1:10">
      <c r="A769" s="38" t="s">
        <v>4267</v>
      </c>
      <c r="B769" s="3" t="s">
        <v>4268</v>
      </c>
      <c r="C769" s="3">
        <v>6</v>
      </c>
      <c r="D769" s="2">
        <v>0.7</v>
      </c>
      <c r="E769" s="46">
        <v>40</v>
      </c>
      <c r="F769" s="17">
        <v>8.75</v>
      </c>
      <c r="G769" s="4" t="s">
        <v>10536</v>
      </c>
      <c r="H769" s="17">
        <f t="shared" si="155"/>
        <v>16.150000000000002</v>
      </c>
      <c r="I769" s="17">
        <f t="shared" si="156"/>
        <v>14.8</v>
      </c>
      <c r="J769" s="18">
        <f t="shared" si="157"/>
        <v>14.55</v>
      </c>
    </row>
    <row r="770" spans="1:10">
      <c r="A770" s="38" t="s">
        <v>4270</v>
      </c>
      <c r="B770" s="3" t="s">
        <v>4271</v>
      </c>
      <c r="C770" s="3">
        <v>6</v>
      </c>
      <c r="D770" s="2">
        <v>0.7</v>
      </c>
      <c r="E770" s="46">
        <v>40</v>
      </c>
      <c r="F770" s="17">
        <v>10.25</v>
      </c>
      <c r="G770" s="4" t="s">
        <v>10536</v>
      </c>
      <c r="H770" s="17">
        <f t="shared" si="155"/>
        <v>17.95</v>
      </c>
      <c r="I770" s="17">
        <f t="shared" si="156"/>
        <v>16.5</v>
      </c>
      <c r="J770" s="18">
        <f t="shared" si="157"/>
        <v>16.2</v>
      </c>
    </row>
    <row r="771" spans="1:10">
      <c r="A771" s="38" t="s">
        <v>4276</v>
      </c>
      <c r="B771" s="3" t="s">
        <v>4277</v>
      </c>
      <c r="C771" s="3">
        <v>6</v>
      </c>
      <c r="D771" s="2">
        <v>0.7</v>
      </c>
      <c r="E771" s="46">
        <v>40</v>
      </c>
      <c r="F771" s="17">
        <v>10.4</v>
      </c>
      <c r="G771" s="4" t="s">
        <v>10536</v>
      </c>
      <c r="H771" s="17">
        <f t="shared" si="155"/>
        <v>18.150000000000002</v>
      </c>
      <c r="I771" s="17">
        <f t="shared" si="156"/>
        <v>16.650000000000002</v>
      </c>
      <c r="J771" s="18">
        <f t="shared" si="157"/>
        <v>16.350000000000001</v>
      </c>
    </row>
    <row r="772" spans="1:10">
      <c r="A772" s="38" t="s">
        <v>4286</v>
      </c>
      <c r="B772" s="3" t="s">
        <v>4280</v>
      </c>
      <c r="C772" s="3">
        <v>12</v>
      </c>
      <c r="D772" s="2">
        <v>1</v>
      </c>
      <c r="E772" s="46">
        <v>40</v>
      </c>
      <c r="F772" s="17">
        <v>3.75</v>
      </c>
      <c r="G772" s="4" t="s">
        <v>10541</v>
      </c>
      <c r="H772" s="17">
        <f t="shared" si="155"/>
        <v>11.55</v>
      </c>
      <c r="I772" s="17">
        <f t="shared" si="156"/>
        <v>10.600000000000001</v>
      </c>
      <c r="J772" s="18">
        <f t="shared" si="157"/>
        <v>10.4</v>
      </c>
    </row>
    <row r="773" spans="1:10">
      <c r="A773" s="38" t="s">
        <v>4292</v>
      </c>
      <c r="B773" s="3" t="s">
        <v>4293</v>
      </c>
      <c r="C773" s="3">
        <v>12</v>
      </c>
      <c r="D773" s="2">
        <v>0.7</v>
      </c>
      <c r="E773" s="46">
        <v>40</v>
      </c>
      <c r="F773" s="17">
        <v>3.9</v>
      </c>
      <c r="G773" s="4" t="s">
        <v>10541</v>
      </c>
      <c r="H773" s="17">
        <f t="shared" si="155"/>
        <v>10.200000000000001</v>
      </c>
      <c r="I773" s="17">
        <f t="shared" si="156"/>
        <v>9.4</v>
      </c>
      <c r="J773" s="18">
        <f t="shared" si="157"/>
        <v>9.2000000000000011</v>
      </c>
    </row>
    <row r="774" spans="1:10">
      <c r="A774" s="38" t="s">
        <v>4295</v>
      </c>
      <c r="B774" s="3" t="s">
        <v>4296</v>
      </c>
      <c r="C774" s="3">
        <v>6</v>
      </c>
      <c r="D774" s="2">
        <v>0.7</v>
      </c>
      <c r="E774" s="46">
        <v>40</v>
      </c>
      <c r="F774" s="17">
        <v>25.5</v>
      </c>
      <c r="G774" s="4" t="s">
        <v>10536</v>
      </c>
      <c r="H774" s="17">
        <f t="shared" si="155"/>
        <v>36.550000000000004</v>
      </c>
      <c r="I774" s="17">
        <f t="shared" si="156"/>
        <v>33.550000000000004</v>
      </c>
      <c r="J774" s="18">
        <f t="shared" si="157"/>
        <v>32.950000000000003</v>
      </c>
    </row>
    <row r="775" spans="1:10">
      <c r="A775" s="38" t="s">
        <v>10990</v>
      </c>
      <c r="B775" s="3" t="s">
        <v>10991</v>
      </c>
      <c r="C775" s="3">
        <v>6</v>
      </c>
      <c r="D775" s="2">
        <v>1</v>
      </c>
      <c r="E775" s="46">
        <v>46</v>
      </c>
      <c r="F775" s="17">
        <v>26.5</v>
      </c>
      <c r="G775" s="4" t="s">
        <v>10536</v>
      </c>
      <c r="H775" s="17">
        <f t="shared" si="155"/>
        <v>40.050000000000004</v>
      </c>
      <c r="I775" s="17">
        <f t="shared" si="156"/>
        <v>36.800000000000004</v>
      </c>
      <c r="J775" s="18">
        <f t="shared" si="157"/>
        <v>36.1</v>
      </c>
    </row>
    <row r="776" spans="1:10">
      <c r="A776" s="38" t="s">
        <v>4301</v>
      </c>
      <c r="B776" s="3" t="s">
        <v>4299</v>
      </c>
      <c r="C776" s="3">
        <v>6</v>
      </c>
      <c r="D776" s="2">
        <v>0.7</v>
      </c>
      <c r="E776" s="46">
        <v>40</v>
      </c>
      <c r="F776" s="17">
        <v>14.5</v>
      </c>
      <c r="G776" s="4" t="s">
        <v>10536</v>
      </c>
      <c r="H776" s="17">
        <f t="shared" si="155"/>
        <v>23.150000000000002</v>
      </c>
      <c r="I776" s="17">
        <f t="shared" si="156"/>
        <v>21.25</v>
      </c>
      <c r="J776" s="18">
        <f t="shared" si="157"/>
        <v>20.85</v>
      </c>
    </row>
    <row r="777" spans="1:10">
      <c r="A777" s="38" t="s">
        <v>4315</v>
      </c>
      <c r="B777" s="3" t="s">
        <v>4309</v>
      </c>
      <c r="C777" s="3">
        <v>6</v>
      </c>
      <c r="D777" s="2">
        <v>1</v>
      </c>
      <c r="E777" s="46">
        <v>40</v>
      </c>
      <c r="F777" s="17">
        <v>5.35</v>
      </c>
      <c r="G777" s="4" t="s">
        <v>10541</v>
      </c>
      <c r="H777" s="17">
        <f t="shared" si="155"/>
        <v>13.5</v>
      </c>
      <c r="I777" s="17">
        <f t="shared" si="156"/>
        <v>12.4</v>
      </c>
      <c r="J777" s="18">
        <f t="shared" si="157"/>
        <v>12.15</v>
      </c>
    </row>
    <row r="778" spans="1:10">
      <c r="A778" s="38" t="s">
        <v>4317</v>
      </c>
      <c r="B778" s="3" t="s">
        <v>19207</v>
      </c>
      <c r="C778" s="3">
        <v>6</v>
      </c>
      <c r="D778" s="2">
        <v>1.5</v>
      </c>
      <c r="E778" s="46">
        <v>40</v>
      </c>
      <c r="F778" s="17">
        <v>8.15</v>
      </c>
      <c r="G778" s="4" t="s">
        <v>10541</v>
      </c>
      <c r="H778" s="17">
        <f t="shared" si="155"/>
        <v>19.450000000000003</v>
      </c>
      <c r="I778" s="17">
        <f t="shared" si="156"/>
        <v>17.850000000000001</v>
      </c>
      <c r="J778" s="18">
        <f t="shared" si="157"/>
        <v>17.55</v>
      </c>
    </row>
    <row r="779" spans="1:10">
      <c r="A779" s="38" t="s">
        <v>4319</v>
      </c>
      <c r="B779" s="3" t="s">
        <v>4320</v>
      </c>
      <c r="C779" s="3">
        <v>6</v>
      </c>
      <c r="D779" s="2">
        <v>0.7</v>
      </c>
      <c r="E779" s="46">
        <v>40</v>
      </c>
      <c r="F779" s="17">
        <v>10.95</v>
      </c>
      <c r="G779" s="4" t="s">
        <v>10541</v>
      </c>
      <c r="H779" s="17">
        <f t="shared" si="155"/>
        <v>18.8</v>
      </c>
      <c r="I779" s="17">
        <f t="shared" si="156"/>
        <v>17.25</v>
      </c>
      <c r="J779" s="18">
        <f t="shared" si="157"/>
        <v>16.95</v>
      </c>
    </row>
    <row r="780" spans="1:10">
      <c r="A780" s="38" t="s">
        <v>4322</v>
      </c>
      <c r="B780" s="3" t="s">
        <v>4323</v>
      </c>
      <c r="C780" s="3">
        <v>6</v>
      </c>
      <c r="D780" s="2">
        <v>0.7</v>
      </c>
      <c r="E780" s="46">
        <v>40</v>
      </c>
      <c r="F780" s="17">
        <v>9.5</v>
      </c>
      <c r="G780" s="4" t="s">
        <v>10541</v>
      </c>
      <c r="H780" s="17">
        <f t="shared" ref="H780:H843" si="158">IF(B780="","",CEILING((F780+(10.3552*D780*E780)/100+1.5+0.05)*1.22,0.05))</f>
        <v>17.05</v>
      </c>
      <c r="I780" s="17">
        <f t="shared" ref="I780:I843" si="159">IF(B780="","",CEILING((F780+(10.3552*D780*E780)/100+1.5+0.05)*1.12,0.05))</f>
        <v>15.65</v>
      </c>
      <c r="J780" s="18">
        <f t="shared" ref="J780:J843" si="160">IF(B780="","",CEILING((F780+(10.3552*D780*E780)/100+1.5+0.05)*1.1,0.05))</f>
        <v>15.350000000000001</v>
      </c>
    </row>
    <row r="781" spans="1:10">
      <c r="A781" s="38" t="s">
        <v>4325</v>
      </c>
      <c r="B781" s="3" t="s">
        <v>4326</v>
      </c>
      <c r="C781" s="3">
        <v>6</v>
      </c>
      <c r="D781" s="2">
        <v>0.7</v>
      </c>
      <c r="E781" s="46">
        <v>48</v>
      </c>
      <c r="F781" s="17">
        <v>20</v>
      </c>
      <c r="G781" s="4" t="s">
        <v>10536</v>
      </c>
      <c r="H781" s="17">
        <f t="shared" si="158"/>
        <v>30.55</v>
      </c>
      <c r="I781" s="17">
        <f t="shared" si="159"/>
        <v>28.05</v>
      </c>
      <c r="J781" s="18">
        <f t="shared" si="160"/>
        <v>27.55</v>
      </c>
    </row>
    <row r="782" spans="1:10">
      <c r="A782" s="38" t="s">
        <v>4328</v>
      </c>
      <c r="B782" s="3" t="s">
        <v>4329</v>
      </c>
      <c r="C782" s="3">
        <v>6</v>
      </c>
      <c r="D782" s="2">
        <v>0.7</v>
      </c>
      <c r="E782" s="46">
        <v>58.1</v>
      </c>
      <c r="F782" s="17">
        <v>53.5</v>
      </c>
      <c r="G782" s="4" t="s">
        <v>10536</v>
      </c>
      <c r="H782" s="17">
        <f t="shared" si="158"/>
        <v>72.3</v>
      </c>
      <c r="I782" s="17">
        <f t="shared" si="159"/>
        <v>66.400000000000006</v>
      </c>
      <c r="J782" s="18">
        <f t="shared" si="160"/>
        <v>65.2</v>
      </c>
    </row>
    <row r="783" spans="1:10">
      <c r="A783" s="38" t="s">
        <v>4331</v>
      </c>
      <c r="B783" s="3" t="s">
        <v>4332</v>
      </c>
      <c r="C783" s="3">
        <v>6</v>
      </c>
      <c r="D783" s="2">
        <v>0.7</v>
      </c>
      <c r="E783" s="46">
        <v>57.2</v>
      </c>
      <c r="F783" s="17">
        <v>52.5</v>
      </c>
      <c r="G783" s="4" t="s">
        <v>10536</v>
      </c>
      <c r="H783" s="17">
        <f t="shared" si="158"/>
        <v>71</v>
      </c>
      <c r="I783" s="17">
        <f t="shared" si="159"/>
        <v>65.2</v>
      </c>
      <c r="J783" s="18">
        <f t="shared" si="160"/>
        <v>64.05</v>
      </c>
    </row>
    <row r="784" spans="1:10">
      <c r="A784" s="38" t="s">
        <v>4334</v>
      </c>
      <c r="B784" s="3" t="s">
        <v>4335</v>
      </c>
      <c r="C784" s="3">
        <v>6</v>
      </c>
      <c r="D784" s="2">
        <v>0.7</v>
      </c>
      <c r="E784" s="46">
        <v>48</v>
      </c>
      <c r="F784" s="17">
        <v>44.5</v>
      </c>
      <c r="G784" s="4" t="s">
        <v>10536</v>
      </c>
      <c r="H784" s="17">
        <f t="shared" si="158"/>
        <v>60.45</v>
      </c>
      <c r="I784" s="17">
        <f t="shared" si="159"/>
        <v>55.5</v>
      </c>
      <c r="J784" s="18">
        <f t="shared" si="160"/>
        <v>54.5</v>
      </c>
    </row>
    <row r="785" spans="1:10">
      <c r="A785" s="38" t="s">
        <v>4337</v>
      </c>
      <c r="B785" s="3" t="s">
        <v>4338</v>
      </c>
      <c r="C785" s="3">
        <v>6</v>
      </c>
      <c r="D785" s="2">
        <v>0.7</v>
      </c>
      <c r="E785" s="46">
        <v>46</v>
      </c>
      <c r="F785" s="17">
        <v>37.5</v>
      </c>
      <c r="G785" s="4" t="s">
        <v>10536</v>
      </c>
      <c r="H785" s="17">
        <f t="shared" si="158"/>
        <v>51.75</v>
      </c>
      <c r="I785" s="17">
        <f t="shared" si="159"/>
        <v>47.5</v>
      </c>
      <c r="J785" s="18">
        <f t="shared" si="160"/>
        <v>46.650000000000006</v>
      </c>
    </row>
    <row r="786" spans="1:10">
      <c r="A786" s="38" t="s">
        <v>4340</v>
      </c>
      <c r="B786" s="3" t="s">
        <v>4341</v>
      </c>
      <c r="C786" s="3">
        <v>6</v>
      </c>
      <c r="D786" s="2">
        <v>0.7</v>
      </c>
      <c r="E786" s="46">
        <v>46</v>
      </c>
      <c r="F786" s="17">
        <v>27.5</v>
      </c>
      <c r="G786" s="4" t="s">
        <v>10536</v>
      </c>
      <c r="H786" s="17">
        <f t="shared" si="158"/>
        <v>39.550000000000004</v>
      </c>
      <c r="I786" s="17">
        <f t="shared" si="159"/>
        <v>36.300000000000004</v>
      </c>
      <c r="J786" s="18">
        <f t="shared" si="160"/>
        <v>35.65</v>
      </c>
    </row>
    <row r="787" spans="1:10">
      <c r="A787" s="38" t="s">
        <v>4343</v>
      </c>
      <c r="B787" s="3" t="s">
        <v>4344</v>
      </c>
      <c r="C787" s="3">
        <v>6</v>
      </c>
      <c r="D787" s="2">
        <v>0.7</v>
      </c>
      <c r="E787" s="46">
        <v>46</v>
      </c>
      <c r="F787" s="17">
        <v>57.8</v>
      </c>
      <c r="G787" s="4" t="s">
        <v>10536</v>
      </c>
      <c r="H787" s="17">
        <f t="shared" si="158"/>
        <v>76.5</v>
      </c>
      <c r="I787" s="17">
        <f t="shared" si="159"/>
        <v>70.25</v>
      </c>
      <c r="J787" s="18">
        <f t="shared" si="160"/>
        <v>69</v>
      </c>
    </row>
    <row r="788" spans="1:10">
      <c r="A788" s="38" t="s">
        <v>4345</v>
      </c>
      <c r="B788" s="3" t="s">
        <v>4346</v>
      </c>
      <c r="C788" s="3">
        <v>6</v>
      </c>
      <c r="D788" s="2">
        <v>0.7</v>
      </c>
      <c r="E788" s="46">
        <v>48</v>
      </c>
      <c r="F788" s="17">
        <v>37.5</v>
      </c>
      <c r="G788" s="4" t="s">
        <v>10536</v>
      </c>
      <c r="H788" s="17">
        <f t="shared" si="158"/>
        <v>51.900000000000006</v>
      </c>
      <c r="I788" s="17">
        <f t="shared" si="159"/>
        <v>47.650000000000006</v>
      </c>
      <c r="J788" s="18">
        <f t="shared" si="160"/>
        <v>46.800000000000004</v>
      </c>
    </row>
    <row r="789" spans="1:10">
      <c r="A789" s="38" t="s">
        <v>4348</v>
      </c>
      <c r="B789" s="3" t="s">
        <v>4349</v>
      </c>
      <c r="C789" s="3">
        <v>6</v>
      </c>
      <c r="D789" s="2">
        <v>0.7</v>
      </c>
      <c r="E789" s="46">
        <v>46</v>
      </c>
      <c r="F789" s="17">
        <v>31</v>
      </c>
      <c r="G789" s="4" t="s">
        <v>10536</v>
      </c>
      <c r="H789" s="17">
        <f t="shared" si="158"/>
        <v>43.800000000000004</v>
      </c>
      <c r="I789" s="17">
        <f t="shared" si="159"/>
        <v>40.200000000000003</v>
      </c>
      <c r="J789" s="18">
        <f t="shared" si="160"/>
        <v>39.5</v>
      </c>
    </row>
    <row r="790" spans="1:10">
      <c r="A790" s="38" t="s">
        <v>4351</v>
      </c>
      <c r="B790" s="3" t="s">
        <v>4352</v>
      </c>
      <c r="C790" s="3">
        <v>6</v>
      </c>
      <c r="D790" s="2">
        <v>0.7</v>
      </c>
      <c r="E790" s="46">
        <v>48</v>
      </c>
      <c r="F790" s="17">
        <v>43.5</v>
      </c>
      <c r="G790" s="4" t="s">
        <v>10536</v>
      </c>
      <c r="H790" s="17">
        <f t="shared" si="158"/>
        <v>59.25</v>
      </c>
      <c r="I790" s="17">
        <f t="shared" si="159"/>
        <v>54.400000000000006</v>
      </c>
      <c r="J790" s="18">
        <f t="shared" si="160"/>
        <v>53.400000000000006</v>
      </c>
    </row>
    <row r="791" spans="1:10">
      <c r="A791" s="38" t="s">
        <v>4354</v>
      </c>
      <c r="B791" s="3" t="s">
        <v>11016</v>
      </c>
      <c r="C791" s="3">
        <v>6</v>
      </c>
      <c r="D791" s="2">
        <v>0.7</v>
      </c>
      <c r="E791" s="46">
        <v>48</v>
      </c>
      <c r="F791" s="17">
        <v>35</v>
      </c>
      <c r="G791" s="4" t="s">
        <v>10536</v>
      </c>
      <c r="H791" s="17">
        <f t="shared" si="158"/>
        <v>48.85</v>
      </c>
      <c r="I791" s="17">
        <f t="shared" si="159"/>
        <v>44.85</v>
      </c>
      <c r="J791" s="18">
        <f t="shared" si="160"/>
        <v>44.050000000000004</v>
      </c>
    </row>
    <row r="792" spans="1:10">
      <c r="A792" s="38" t="s">
        <v>4359</v>
      </c>
      <c r="B792" s="3" t="s">
        <v>4360</v>
      </c>
      <c r="C792" s="3">
        <v>6</v>
      </c>
      <c r="D792" s="2">
        <v>0.7</v>
      </c>
      <c r="E792" s="46">
        <v>46</v>
      </c>
      <c r="F792" s="17">
        <v>33</v>
      </c>
      <c r="G792" s="4" t="s">
        <v>10536</v>
      </c>
      <c r="H792" s="17">
        <f t="shared" si="158"/>
        <v>46.25</v>
      </c>
      <c r="I792" s="17">
        <f t="shared" si="159"/>
        <v>42.45</v>
      </c>
      <c r="J792" s="18">
        <f t="shared" si="160"/>
        <v>41.7</v>
      </c>
    </row>
    <row r="793" spans="1:10">
      <c r="A793" s="38" t="s">
        <v>4362</v>
      </c>
      <c r="B793" s="3" t="s">
        <v>4363</v>
      </c>
      <c r="C793" s="3">
        <v>6</v>
      </c>
      <c r="D793" s="2">
        <v>0.7</v>
      </c>
      <c r="E793" s="46">
        <v>46</v>
      </c>
      <c r="F793" s="17">
        <v>42.5</v>
      </c>
      <c r="G793" s="4" t="s">
        <v>10536</v>
      </c>
      <c r="H793" s="17">
        <f t="shared" si="158"/>
        <v>57.85</v>
      </c>
      <c r="I793" s="17">
        <f t="shared" si="159"/>
        <v>53.1</v>
      </c>
      <c r="J793" s="18">
        <f t="shared" si="160"/>
        <v>52.150000000000006</v>
      </c>
    </row>
    <row r="794" spans="1:10">
      <c r="A794" s="38" t="s">
        <v>4365</v>
      </c>
      <c r="B794" s="3" t="s">
        <v>4366</v>
      </c>
      <c r="C794" s="3">
        <v>6</v>
      </c>
      <c r="D794" s="2">
        <v>0.7</v>
      </c>
      <c r="E794" s="46">
        <v>46</v>
      </c>
      <c r="F794" s="17">
        <v>20.5</v>
      </c>
      <c r="G794" s="4" t="s">
        <v>10536</v>
      </c>
      <c r="H794" s="17">
        <f t="shared" si="158"/>
        <v>31</v>
      </c>
      <c r="I794" s="17">
        <f t="shared" si="159"/>
        <v>28.450000000000003</v>
      </c>
      <c r="J794" s="18">
        <f t="shared" si="160"/>
        <v>27.950000000000003</v>
      </c>
    </row>
    <row r="795" spans="1:10">
      <c r="A795" s="38" t="s">
        <v>4368</v>
      </c>
      <c r="B795" s="3" t="s">
        <v>4369</v>
      </c>
      <c r="C795" s="3">
        <v>6</v>
      </c>
      <c r="D795" s="2">
        <v>0.7</v>
      </c>
      <c r="E795" s="46">
        <v>40</v>
      </c>
      <c r="F795" s="17">
        <v>19</v>
      </c>
      <c r="G795" s="4" t="s">
        <v>10536</v>
      </c>
      <c r="H795" s="17">
        <f t="shared" si="158"/>
        <v>28.650000000000002</v>
      </c>
      <c r="I795" s="17">
        <f t="shared" si="159"/>
        <v>26.3</v>
      </c>
      <c r="J795" s="18">
        <f t="shared" si="160"/>
        <v>25.8</v>
      </c>
    </row>
    <row r="796" spans="1:10">
      <c r="A796" s="38" t="s">
        <v>4371</v>
      </c>
      <c r="B796" s="3" t="s">
        <v>4372</v>
      </c>
      <c r="C796" s="3">
        <v>6</v>
      </c>
      <c r="D796" s="2">
        <v>0.7</v>
      </c>
      <c r="E796" s="46">
        <v>60</v>
      </c>
      <c r="F796" s="17">
        <v>31.5</v>
      </c>
      <c r="G796" s="4" t="s">
        <v>10536</v>
      </c>
      <c r="H796" s="17">
        <f t="shared" si="158"/>
        <v>45.650000000000006</v>
      </c>
      <c r="I796" s="17">
        <f t="shared" si="159"/>
        <v>41.900000000000006</v>
      </c>
      <c r="J796" s="18">
        <f t="shared" si="160"/>
        <v>41.150000000000006</v>
      </c>
    </row>
    <row r="797" spans="1:10">
      <c r="A797" s="38" t="s">
        <v>4377</v>
      </c>
      <c r="B797" s="3" t="s">
        <v>4375</v>
      </c>
      <c r="C797" s="3">
        <v>12</v>
      </c>
      <c r="D797" s="2">
        <v>1</v>
      </c>
      <c r="E797" s="46">
        <v>43</v>
      </c>
      <c r="F797" s="17">
        <v>25</v>
      </c>
      <c r="G797" s="4" t="s">
        <v>10536</v>
      </c>
      <c r="H797" s="17">
        <f t="shared" si="158"/>
        <v>37.85</v>
      </c>
      <c r="I797" s="17">
        <f t="shared" si="159"/>
        <v>34.75</v>
      </c>
      <c r="J797" s="18">
        <f t="shared" si="160"/>
        <v>34.15</v>
      </c>
    </row>
    <row r="798" spans="1:10">
      <c r="A798" s="38" t="s">
        <v>4379</v>
      </c>
      <c r="B798" s="3" t="s">
        <v>4380</v>
      </c>
      <c r="C798" s="3">
        <v>6</v>
      </c>
      <c r="D798" s="2">
        <v>0.7</v>
      </c>
      <c r="E798" s="46">
        <v>46</v>
      </c>
      <c r="F798" s="17">
        <v>44.5</v>
      </c>
      <c r="G798" s="4" t="s">
        <v>10536</v>
      </c>
      <c r="H798" s="17">
        <f t="shared" si="158"/>
        <v>60.25</v>
      </c>
      <c r="I798" s="17">
        <f t="shared" si="159"/>
        <v>55.35</v>
      </c>
      <c r="J798" s="18">
        <f t="shared" si="160"/>
        <v>54.35</v>
      </c>
    </row>
    <row r="799" spans="1:10">
      <c r="A799" s="38" t="s">
        <v>4382</v>
      </c>
      <c r="B799" s="3" t="s">
        <v>4383</v>
      </c>
      <c r="C799" s="3">
        <v>6</v>
      </c>
      <c r="D799" s="2">
        <v>0.7</v>
      </c>
      <c r="E799" s="46">
        <v>43</v>
      </c>
      <c r="F799" s="17">
        <v>149</v>
      </c>
      <c r="G799" s="4" t="s">
        <v>10536</v>
      </c>
      <c r="H799" s="17">
        <f t="shared" si="158"/>
        <v>187.5</v>
      </c>
      <c r="I799" s="17">
        <f t="shared" si="159"/>
        <v>172.15</v>
      </c>
      <c r="J799" s="18">
        <f t="shared" si="160"/>
        <v>169.05</v>
      </c>
    </row>
    <row r="800" spans="1:10">
      <c r="A800" s="38" t="s">
        <v>4385</v>
      </c>
      <c r="B800" s="3" t="s">
        <v>4386</v>
      </c>
      <c r="C800" s="3">
        <v>18</v>
      </c>
      <c r="D800" s="2">
        <v>0.05</v>
      </c>
      <c r="E800" s="46">
        <v>43</v>
      </c>
      <c r="F800" s="17">
        <v>78.5</v>
      </c>
      <c r="G800" s="4" t="s">
        <v>10536</v>
      </c>
      <c r="H800" s="17">
        <f t="shared" si="158"/>
        <v>97.95</v>
      </c>
      <c r="I800" s="17">
        <f t="shared" si="159"/>
        <v>89.95</v>
      </c>
      <c r="J800" s="18">
        <f t="shared" si="160"/>
        <v>88.300000000000011</v>
      </c>
    </row>
    <row r="801" spans="1:10">
      <c r="A801" s="38" t="s">
        <v>4388</v>
      </c>
      <c r="B801" s="3" t="s">
        <v>4389</v>
      </c>
      <c r="C801" s="3">
        <v>6</v>
      </c>
      <c r="D801" s="2">
        <v>0.7</v>
      </c>
      <c r="E801" s="46">
        <v>40</v>
      </c>
      <c r="F801" s="17">
        <v>16.25</v>
      </c>
      <c r="G801" s="4" t="s">
        <v>10536</v>
      </c>
      <c r="H801" s="17">
        <f t="shared" si="158"/>
        <v>25.3</v>
      </c>
      <c r="I801" s="17">
        <f t="shared" si="159"/>
        <v>23.200000000000003</v>
      </c>
      <c r="J801" s="18">
        <f t="shared" si="160"/>
        <v>22.8</v>
      </c>
    </row>
    <row r="802" spans="1:10">
      <c r="A802" s="38" t="s">
        <v>4392</v>
      </c>
      <c r="B802" s="3" t="s">
        <v>4391</v>
      </c>
      <c r="C802" s="3">
        <v>6</v>
      </c>
      <c r="D802" s="2">
        <v>0.7</v>
      </c>
      <c r="E802" s="46">
        <v>40</v>
      </c>
      <c r="F802" s="17">
        <v>23.95</v>
      </c>
      <c r="G802" s="4" t="s">
        <v>10536</v>
      </c>
      <c r="H802" s="17">
        <f t="shared" si="158"/>
        <v>34.65</v>
      </c>
      <c r="I802" s="17">
        <f t="shared" si="159"/>
        <v>31.85</v>
      </c>
      <c r="J802" s="18">
        <f t="shared" si="160"/>
        <v>31.25</v>
      </c>
    </row>
    <row r="803" spans="1:10">
      <c r="A803" s="38" t="s">
        <v>4396</v>
      </c>
      <c r="B803" s="3" t="s">
        <v>4397</v>
      </c>
      <c r="C803" s="3">
        <v>6</v>
      </c>
      <c r="D803" s="2">
        <v>0.7</v>
      </c>
      <c r="E803" s="46">
        <v>40</v>
      </c>
      <c r="F803" s="17">
        <v>30</v>
      </c>
      <c r="G803" s="4" t="s">
        <v>10536</v>
      </c>
      <c r="H803" s="17">
        <f t="shared" si="158"/>
        <v>42.050000000000004</v>
      </c>
      <c r="I803" s="17">
        <f t="shared" si="159"/>
        <v>38.6</v>
      </c>
      <c r="J803" s="18">
        <f t="shared" si="160"/>
        <v>37.9</v>
      </c>
    </row>
    <row r="804" spans="1:10">
      <c r="A804" s="38" t="s">
        <v>11247</v>
      </c>
      <c r="B804" s="3" t="s">
        <v>11248</v>
      </c>
      <c r="C804" s="3">
        <v>6</v>
      </c>
      <c r="D804" s="2">
        <v>0.7</v>
      </c>
      <c r="E804" s="46">
        <v>43</v>
      </c>
      <c r="F804" s="17">
        <v>28.5</v>
      </c>
      <c r="G804" s="4" t="s">
        <v>10536</v>
      </c>
      <c r="H804" s="17">
        <f t="shared" si="158"/>
        <v>40.5</v>
      </c>
      <c r="I804" s="17">
        <f t="shared" si="159"/>
        <v>37.15</v>
      </c>
      <c r="J804" s="18">
        <f t="shared" si="160"/>
        <v>36.5</v>
      </c>
    </row>
    <row r="805" spans="1:10">
      <c r="A805" s="38" t="s">
        <v>4399</v>
      </c>
      <c r="B805" s="3" t="s">
        <v>4400</v>
      </c>
      <c r="C805" s="3">
        <v>6</v>
      </c>
      <c r="D805" s="2">
        <v>0.7</v>
      </c>
      <c r="E805" s="46">
        <v>40</v>
      </c>
      <c r="F805" s="17">
        <v>48.5</v>
      </c>
      <c r="G805" s="4" t="s">
        <v>10536</v>
      </c>
      <c r="H805" s="17">
        <f t="shared" si="158"/>
        <v>64.600000000000009</v>
      </c>
      <c r="I805" s="17">
        <f t="shared" si="159"/>
        <v>59.35</v>
      </c>
      <c r="J805" s="18">
        <f t="shared" si="160"/>
        <v>58.25</v>
      </c>
    </row>
    <row r="806" spans="1:10">
      <c r="A806" s="38" t="s">
        <v>10879</v>
      </c>
      <c r="B806" s="3" t="s">
        <v>10880</v>
      </c>
      <c r="C806" s="3">
        <v>3</v>
      </c>
      <c r="D806" s="2">
        <v>0.7</v>
      </c>
      <c r="E806" s="46">
        <v>40</v>
      </c>
      <c r="F806" s="17">
        <v>38.5</v>
      </c>
      <c r="G806" s="4" t="s">
        <v>10538</v>
      </c>
      <c r="H806" s="17">
        <f t="shared" si="158"/>
        <v>52.400000000000006</v>
      </c>
      <c r="I806" s="17">
        <f t="shared" si="159"/>
        <v>48.150000000000006</v>
      </c>
      <c r="J806" s="18">
        <f t="shared" si="160"/>
        <v>47.25</v>
      </c>
    </row>
    <row r="807" spans="1:10">
      <c r="A807" s="38" t="s">
        <v>4402</v>
      </c>
      <c r="B807" s="3" t="s">
        <v>4403</v>
      </c>
      <c r="C807" s="3">
        <v>6</v>
      </c>
      <c r="D807" s="2">
        <v>0.7</v>
      </c>
      <c r="E807" s="46">
        <v>40</v>
      </c>
      <c r="F807" s="17">
        <v>38.5</v>
      </c>
      <c r="G807" s="4" t="s">
        <v>10536</v>
      </c>
      <c r="H807" s="17">
        <f t="shared" si="158"/>
        <v>52.400000000000006</v>
      </c>
      <c r="I807" s="17">
        <f t="shared" si="159"/>
        <v>48.150000000000006</v>
      </c>
      <c r="J807" s="18">
        <f t="shared" si="160"/>
        <v>47.25</v>
      </c>
    </row>
    <row r="808" spans="1:10">
      <c r="A808" s="38" t="s">
        <v>10693</v>
      </c>
      <c r="B808" s="3" t="s">
        <v>10694</v>
      </c>
      <c r="C808" s="3">
        <v>6</v>
      </c>
      <c r="D808" s="2">
        <v>0.7</v>
      </c>
      <c r="E808" s="46">
        <v>40</v>
      </c>
      <c r="F808" s="17">
        <v>84.5</v>
      </c>
      <c r="G808" s="4" t="s">
        <v>10536</v>
      </c>
      <c r="H808" s="17">
        <f t="shared" si="158"/>
        <v>108.55000000000001</v>
      </c>
      <c r="I808" s="17">
        <f t="shared" si="159"/>
        <v>99.65</v>
      </c>
      <c r="J808" s="18">
        <f t="shared" si="160"/>
        <v>97.850000000000009</v>
      </c>
    </row>
    <row r="809" spans="1:10">
      <c r="A809" s="38" t="s">
        <v>4404</v>
      </c>
      <c r="B809" s="3" t="s">
        <v>4405</v>
      </c>
      <c r="C809" s="3">
        <v>3</v>
      </c>
      <c r="D809" s="2">
        <v>0.7</v>
      </c>
      <c r="E809" s="46">
        <v>40</v>
      </c>
      <c r="F809" s="17">
        <v>68.5</v>
      </c>
      <c r="G809" s="4" t="s">
        <v>10536</v>
      </c>
      <c r="H809" s="17">
        <f t="shared" si="158"/>
        <v>89</v>
      </c>
      <c r="I809" s="17">
        <f t="shared" si="159"/>
        <v>81.75</v>
      </c>
      <c r="J809" s="18">
        <f t="shared" si="160"/>
        <v>80.25</v>
      </c>
    </row>
    <row r="810" spans="1:10">
      <c r="A810" s="38" t="s">
        <v>4409</v>
      </c>
      <c r="B810" s="3" t="s">
        <v>4407</v>
      </c>
      <c r="C810" s="3">
        <v>3</v>
      </c>
      <c r="D810" s="2">
        <v>0.7</v>
      </c>
      <c r="E810" s="46">
        <v>40</v>
      </c>
      <c r="F810" s="17">
        <v>169</v>
      </c>
      <c r="G810" s="4" t="s">
        <v>10536</v>
      </c>
      <c r="H810" s="17">
        <f t="shared" si="158"/>
        <v>211.65</v>
      </c>
      <c r="I810" s="17">
        <f t="shared" si="159"/>
        <v>194.3</v>
      </c>
      <c r="J810" s="18">
        <f t="shared" si="160"/>
        <v>190.8</v>
      </c>
    </row>
    <row r="811" spans="1:10">
      <c r="A811" s="38" t="s">
        <v>4412</v>
      </c>
      <c r="B811" s="3" t="s">
        <v>4410</v>
      </c>
      <c r="C811" s="3">
        <v>3</v>
      </c>
      <c r="D811" s="2">
        <v>0.7</v>
      </c>
      <c r="E811" s="46">
        <v>40</v>
      </c>
      <c r="F811" s="17">
        <v>240</v>
      </c>
      <c r="G811" s="4" t="s">
        <v>10536</v>
      </c>
      <c r="H811" s="17">
        <f t="shared" si="158"/>
        <v>298.25</v>
      </c>
      <c r="I811" s="17">
        <f t="shared" si="159"/>
        <v>273.8</v>
      </c>
      <c r="J811" s="18">
        <f t="shared" si="160"/>
        <v>268.90000000000003</v>
      </c>
    </row>
    <row r="812" spans="1:10">
      <c r="A812" s="38" t="s">
        <v>4413</v>
      </c>
      <c r="B812" s="3" t="s">
        <v>4414</v>
      </c>
      <c r="C812" s="3">
        <v>3</v>
      </c>
      <c r="D812" s="2">
        <v>0.7</v>
      </c>
      <c r="E812" s="46">
        <v>43</v>
      </c>
      <c r="F812" s="17">
        <v>775</v>
      </c>
      <c r="G812" s="4" t="s">
        <v>10536</v>
      </c>
      <c r="H812" s="17">
        <f t="shared" si="158"/>
        <v>951.2</v>
      </c>
      <c r="I812" s="17">
        <f t="shared" si="159"/>
        <v>873.25</v>
      </c>
      <c r="J812" s="18">
        <f t="shared" si="160"/>
        <v>857.65000000000009</v>
      </c>
    </row>
    <row r="813" spans="1:10">
      <c r="A813" s="38" t="s">
        <v>4416</v>
      </c>
      <c r="B813" s="3" t="s">
        <v>4417</v>
      </c>
      <c r="C813" s="3">
        <v>6</v>
      </c>
      <c r="D813" s="2">
        <v>0.7</v>
      </c>
      <c r="E813" s="46">
        <v>43</v>
      </c>
      <c r="F813" s="17">
        <v>24.5</v>
      </c>
      <c r="G813" s="4" t="s">
        <v>10536</v>
      </c>
      <c r="H813" s="17">
        <f t="shared" si="158"/>
        <v>35.6</v>
      </c>
      <c r="I813" s="17">
        <f t="shared" si="159"/>
        <v>32.700000000000003</v>
      </c>
      <c r="J813" s="18">
        <f t="shared" si="160"/>
        <v>32.1</v>
      </c>
    </row>
    <row r="814" spans="1:10">
      <c r="A814" s="38" t="s">
        <v>4419</v>
      </c>
      <c r="B814" s="3" t="s">
        <v>4420</v>
      </c>
      <c r="C814" s="3">
        <v>6</v>
      </c>
      <c r="D814" s="2">
        <v>0.7</v>
      </c>
      <c r="E814" s="46">
        <v>43</v>
      </c>
      <c r="F814" s="17">
        <v>23.5</v>
      </c>
      <c r="G814" s="4" t="s">
        <v>10536</v>
      </c>
      <c r="H814" s="17">
        <f t="shared" si="158"/>
        <v>34.4</v>
      </c>
      <c r="I814" s="17">
        <f t="shared" si="159"/>
        <v>31.55</v>
      </c>
      <c r="J814" s="18">
        <f t="shared" si="160"/>
        <v>31</v>
      </c>
    </row>
    <row r="815" spans="1:10">
      <c r="A815" s="38" t="s">
        <v>4422</v>
      </c>
      <c r="B815" s="3" t="s">
        <v>4423</v>
      </c>
      <c r="C815" s="3">
        <v>6</v>
      </c>
      <c r="D815" s="2">
        <v>0.7</v>
      </c>
      <c r="E815" s="46">
        <v>43</v>
      </c>
      <c r="F815" s="17">
        <v>52</v>
      </c>
      <c r="G815" s="4" t="s">
        <v>10536</v>
      </c>
      <c r="H815" s="17">
        <f t="shared" si="158"/>
        <v>69.150000000000006</v>
      </c>
      <c r="I815" s="17">
        <f t="shared" si="159"/>
        <v>63.5</v>
      </c>
      <c r="J815" s="18">
        <f t="shared" si="160"/>
        <v>62.35</v>
      </c>
    </row>
    <row r="816" spans="1:10">
      <c r="A816" s="38" t="s">
        <v>4426</v>
      </c>
      <c r="B816" s="3" t="s">
        <v>4427</v>
      </c>
      <c r="C816" s="3">
        <v>12</v>
      </c>
      <c r="D816" s="2">
        <v>0.7</v>
      </c>
      <c r="E816" s="46">
        <v>50.2</v>
      </c>
      <c r="F816" s="17">
        <v>87.5</v>
      </c>
      <c r="G816" s="4" t="s">
        <v>10536</v>
      </c>
      <c r="H816" s="17">
        <f t="shared" si="158"/>
        <v>113.10000000000001</v>
      </c>
      <c r="I816" s="17">
        <f t="shared" si="159"/>
        <v>103.85000000000001</v>
      </c>
      <c r="J816" s="18">
        <f t="shared" si="160"/>
        <v>102</v>
      </c>
    </row>
    <row r="817" spans="1:10">
      <c r="A817" s="38" t="s">
        <v>4428</v>
      </c>
      <c r="B817" s="3" t="s">
        <v>4429</v>
      </c>
      <c r="C817" s="3">
        <v>12</v>
      </c>
      <c r="D817" s="2">
        <v>1</v>
      </c>
      <c r="E817" s="46">
        <v>40</v>
      </c>
      <c r="F817" s="17">
        <v>32.5</v>
      </c>
      <c r="G817" s="4" t="s">
        <v>10536</v>
      </c>
      <c r="H817" s="17">
        <f t="shared" si="158"/>
        <v>46.6</v>
      </c>
      <c r="I817" s="17">
        <f t="shared" si="159"/>
        <v>42.800000000000004</v>
      </c>
      <c r="J817" s="18">
        <f t="shared" si="160"/>
        <v>42.050000000000004</v>
      </c>
    </row>
    <row r="818" spans="1:10">
      <c r="A818" s="38" t="s">
        <v>10934</v>
      </c>
      <c r="B818" s="3" t="s">
        <v>10935</v>
      </c>
      <c r="C818" s="3">
        <v>12</v>
      </c>
      <c r="D818" s="2">
        <v>1</v>
      </c>
      <c r="E818" s="46">
        <v>43</v>
      </c>
      <c r="F818" s="17">
        <v>37.5</v>
      </c>
      <c r="G818" s="4" t="s">
        <v>10536</v>
      </c>
      <c r="H818" s="17">
        <f t="shared" si="158"/>
        <v>53.1</v>
      </c>
      <c r="I818" s="17">
        <f t="shared" si="159"/>
        <v>48.75</v>
      </c>
      <c r="J818" s="18">
        <f t="shared" si="160"/>
        <v>47.900000000000006</v>
      </c>
    </row>
    <row r="819" spans="1:10">
      <c r="A819" s="38" t="s">
        <v>4431</v>
      </c>
      <c r="B819" s="3" t="s">
        <v>4432</v>
      </c>
      <c r="C819" s="3">
        <v>6</v>
      </c>
      <c r="D819" s="2">
        <v>0.7</v>
      </c>
      <c r="E819" s="46">
        <v>47</v>
      </c>
      <c r="F819" s="17">
        <v>31.95</v>
      </c>
      <c r="G819" s="4" t="s">
        <v>10536</v>
      </c>
      <c r="H819" s="17">
        <f t="shared" si="158"/>
        <v>45.050000000000004</v>
      </c>
      <c r="I819" s="17">
        <f t="shared" si="159"/>
        <v>41.35</v>
      </c>
      <c r="J819" s="18">
        <f t="shared" si="160"/>
        <v>40.6</v>
      </c>
    </row>
    <row r="820" spans="1:10">
      <c r="A820" s="38" t="s">
        <v>4434</v>
      </c>
      <c r="B820" s="3" t="s">
        <v>11083</v>
      </c>
      <c r="C820" s="3">
        <v>6</v>
      </c>
      <c r="D820" s="2">
        <v>0.7</v>
      </c>
      <c r="E820" s="46">
        <v>45</v>
      </c>
      <c r="F820" s="17">
        <v>24.5</v>
      </c>
      <c r="G820" s="4" t="s">
        <v>10536</v>
      </c>
      <c r="H820" s="17">
        <f t="shared" si="158"/>
        <v>35.800000000000004</v>
      </c>
      <c r="I820" s="17">
        <f t="shared" si="159"/>
        <v>32.85</v>
      </c>
      <c r="J820" s="18">
        <f t="shared" si="160"/>
        <v>32.25</v>
      </c>
    </row>
    <row r="821" spans="1:10">
      <c r="A821" s="38" t="s">
        <v>4436</v>
      </c>
      <c r="B821" s="3" t="s">
        <v>4437</v>
      </c>
      <c r="C821" s="3">
        <v>6</v>
      </c>
      <c r="D821" s="2">
        <v>0.7</v>
      </c>
      <c r="E821" s="46">
        <v>50</v>
      </c>
      <c r="F821" s="17">
        <v>21.5</v>
      </c>
      <c r="G821" s="4" t="s">
        <v>10536</v>
      </c>
      <c r="H821" s="17">
        <f t="shared" si="158"/>
        <v>32.550000000000004</v>
      </c>
      <c r="I821" s="17">
        <f t="shared" si="159"/>
        <v>29.900000000000002</v>
      </c>
      <c r="J821" s="18">
        <f t="shared" si="160"/>
        <v>29.35</v>
      </c>
    </row>
    <row r="822" spans="1:10">
      <c r="A822" s="38" t="s">
        <v>11084</v>
      </c>
      <c r="B822" s="3" t="s">
        <v>11085</v>
      </c>
      <c r="C822" s="3">
        <v>6</v>
      </c>
      <c r="D822" s="2">
        <v>0.7</v>
      </c>
      <c r="E822" s="46">
        <v>49.1</v>
      </c>
      <c r="F822" s="17">
        <v>28.5</v>
      </c>
      <c r="G822" s="4" t="s">
        <v>10536</v>
      </c>
      <c r="H822" s="17">
        <f t="shared" si="158"/>
        <v>41.050000000000004</v>
      </c>
      <c r="I822" s="17">
        <f t="shared" si="159"/>
        <v>37.65</v>
      </c>
      <c r="J822" s="18">
        <f t="shared" si="160"/>
        <v>37</v>
      </c>
    </row>
    <row r="823" spans="1:10">
      <c r="A823" s="38" t="s">
        <v>4439</v>
      </c>
      <c r="B823" s="3" t="s">
        <v>4440</v>
      </c>
      <c r="C823" s="3">
        <v>6</v>
      </c>
      <c r="D823" s="2">
        <v>0.7</v>
      </c>
      <c r="E823" s="46">
        <v>46</v>
      </c>
      <c r="F823" s="17">
        <v>21.5</v>
      </c>
      <c r="G823" s="4" t="s">
        <v>10536</v>
      </c>
      <c r="H823" s="17">
        <f t="shared" si="158"/>
        <v>32.200000000000003</v>
      </c>
      <c r="I823" s="17">
        <f t="shared" si="159"/>
        <v>29.6</v>
      </c>
      <c r="J823" s="18">
        <f t="shared" si="160"/>
        <v>29.05</v>
      </c>
    </row>
    <row r="824" spans="1:10">
      <c r="A824" s="38" t="s">
        <v>4442</v>
      </c>
      <c r="B824" s="3" t="s">
        <v>11086</v>
      </c>
      <c r="C824" s="3">
        <v>6</v>
      </c>
      <c r="D824" s="2">
        <v>0.7</v>
      </c>
      <c r="E824" s="46">
        <v>50.5</v>
      </c>
      <c r="F824" s="17">
        <v>26.25</v>
      </c>
      <c r="G824" s="4" t="s">
        <v>10536</v>
      </c>
      <c r="H824" s="17">
        <f t="shared" si="158"/>
        <v>38.400000000000006</v>
      </c>
      <c r="I824" s="17">
        <f t="shared" si="159"/>
        <v>35.25</v>
      </c>
      <c r="J824" s="18">
        <f t="shared" si="160"/>
        <v>34.65</v>
      </c>
    </row>
    <row r="825" spans="1:10">
      <c r="A825" s="38" t="s">
        <v>4444</v>
      </c>
      <c r="B825" s="3" t="s">
        <v>4445</v>
      </c>
      <c r="C825" s="3">
        <v>6</v>
      </c>
      <c r="D825" s="2">
        <v>0.7</v>
      </c>
      <c r="E825" s="46">
        <v>50</v>
      </c>
      <c r="F825" s="17">
        <v>18.5</v>
      </c>
      <c r="G825" s="4" t="s">
        <v>10536</v>
      </c>
      <c r="H825" s="17">
        <f t="shared" si="158"/>
        <v>28.900000000000002</v>
      </c>
      <c r="I825" s="17">
        <f t="shared" si="159"/>
        <v>26.55</v>
      </c>
      <c r="J825" s="18">
        <f t="shared" si="160"/>
        <v>26.05</v>
      </c>
    </row>
    <row r="826" spans="1:10">
      <c r="A826" s="38" t="s">
        <v>4447</v>
      </c>
      <c r="B826" s="3" t="s">
        <v>4448</v>
      </c>
      <c r="C826" s="3">
        <v>6</v>
      </c>
      <c r="D826" s="2">
        <v>0.7</v>
      </c>
      <c r="E826" s="46">
        <v>40</v>
      </c>
      <c r="F826" s="17">
        <v>22.5</v>
      </c>
      <c r="G826" s="4" t="s">
        <v>10536</v>
      </c>
      <c r="H826" s="17">
        <f t="shared" si="158"/>
        <v>32.9</v>
      </c>
      <c r="I826" s="17">
        <f t="shared" si="159"/>
        <v>30.200000000000003</v>
      </c>
      <c r="J826" s="18">
        <f t="shared" si="160"/>
        <v>29.650000000000002</v>
      </c>
    </row>
    <row r="827" spans="1:10">
      <c r="A827" s="38" t="s">
        <v>4450</v>
      </c>
      <c r="B827" s="3" t="s">
        <v>4451</v>
      </c>
      <c r="C827" s="3">
        <v>6</v>
      </c>
      <c r="D827" s="2">
        <v>0.7</v>
      </c>
      <c r="E827" s="46">
        <v>43</v>
      </c>
      <c r="F827" s="17">
        <v>26.75</v>
      </c>
      <c r="G827" s="4" t="s">
        <v>10536</v>
      </c>
      <c r="H827" s="17">
        <f t="shared" si="158"/>
        <v>38.35</v>
      </c>
      <c r="I827" s="17">
        <f t="shared" si="159"/>
        <v>35.200000000000003</v>
      </c>
      <c r="J827" s="18">
        <f t="shared" si="160"/>
        <v>34.6</v>
      </c>
    </row>
    <row r="828" spans="1:10">
      <c r="A828" s="38" t="s">
        <v>4453</v>
      </c>
      <c r="B828" s="3" t="s">
        <v>4454</v>
      </c>
      <c r="C828" s="3">
        <v>6</v>
      </c>
      <c r="D828" s="2">
        <v>0.7</v>
      </c>
      <c r="E828" s="46">
        <v>43</v>
      </c>
      <c r="F828" s="17">
        <v>49.5</v>
      </c>
      <c r="G828" s="4" t="s">
        <v>10536</v>
      </c>
      <c r="H828" s="17">
        <f t="shared" si="158"/>
        <v>66.100000000000009</v>
      </c>
      <c r="I828" s="17">
        <f t="shared" si="159"/>
        <v>60.7</v>
      </c>
      <c r="J828" s="18">
        <f t="shared" si="160"/>
        <v>59.6</v>
      </c>
    </row>
    <row r="829" spans="1:10">
      <c r="A829" s="38" t="s">
        <v>4455</v>
      </c>
      <c r="B829" s="3" t="s">
        <v>4456</v>
      </c>
      <c r="C829" s="3">
        <v>6</v>
      </c>
      <c r="D829" s="2">
        <v>0.7</v>
      </c>
      <c r="E829" s="46">
        <v>43</v>
      </c>
      <c r="F829" s="17">
        <v>99.5</v>
      </c>
      <c r="G829" s="4" t="s">
        <v>10536</v>
      </c>
      <c r="H829" s="17">
        <f t="shared" si="158"/>
        <v>127.10000000000001</v>
      </c>
      <c r="I829" s="17">
        <f t="shared" si="159"/>
        <v>116.7</v>
      </c>
      <c r="J829" s="18">
        <f t="shared" si="160"/>
        <v>114.60000000000001</v>
      </c>
    </row>
    <row r="830" spans="1:10">
      <c r="A830" s="38" t="s">
        <v>4458</v>
      </c>
      <c r="B830" s="3" t="s">
        <v>4459</v>
      </c>
      <c r="C830" s="3">
        <v>6</v>
      </c>
      <c r="D830" s="2">
        <v>0.7</v>
      </c>
      <c r="E830" s="46">
        <v>43</v>
      </c>
      <c r="F830" s="17">
        <v>160</v>
      </c>
      <c r="G830" s="4" t="s">
        <v>10536</v>
      </c>
      <c r="H830" s="17">
        <f t="shared" si="158"/>
        <v>200.9</v>
      </c>
      <c r="I830" s="17">
        <f t="shared" si="159"/>
        <v>184.45000000000002</v>
      </c>
      <c r="J830" s="18">
        <f t="shared" si="160"/>
        <v>181.15</v>
      </c>
    </row>
    <row r="831" spans="1:10">
      <c r="A831" s="38" t="s">
        <v>4464</v>
      </c>
      <c r="B831" s="3" t="s">
        <v>4465</v>
      </c>
      <c r="C831" s="3">
        <v>1</v>
      </c>
      <c r="D831" s="2">
        <v>0.7</v>
      </c>
      <c r="E831" s="46">
        <v>46.8</v>
      </c>
      <c r="F831" s="17">
        <v>825</v>
      </c>
      <c r="G831" s="4" t="s">
        <v>10536</v>
      </c>
      <c r="H831" s="17">
        <f t="shared" si="158"/>
        <v>1012.5500000000001</v>
      </c>
      <c r="I831" s="17">
        <f t="shared" si="159"/>
        <v>929.55000000000007</v>
      </c>
      <c r="J831" s="18">
        <f t="shared" si="160"/>
        <v>912.95</v>
      </c>
    </row>
    <row r="832" spans="1:10">
      <c r="A832" s="38" t="s">
        <v>4469</v>
      </c>
      <c r="B832" s="3" t="s">
        <v>4470</v>
      </c>
      <c r="C832" s="3">
        <v>6</v>
      </c>
      <c r="D832" s="2">
        <v>0.7</v>
      </c>
      <c r="E832" s="46">
        <v>48</v>
      </c>
      <c r="F832" s="17">
        <v>43</v>
      </c>
      <c r="G832" s="4" t="s">
        <v>10536</v>
      </c>
      <c r="H832" s="17">
        <f t="shared" si="158"/>
        <v>58.6</v>
      </c>
      <c r="I832" s="17">
        <f t="shared" si="159"/>
        <v>53.800000000000004</v>
      </c>
      <c r="J832" s="18">
        <f t="shared" si="160"/>
        <v>52.85</v>
      </c>
    </row>
    <row r="833" spans="1:10">
      <c r="A833" s="38" t="s">
        <v>4472</v>
      </c>
      <c r="B833" s="3" t="s">
        <v>4473</v>
      </c>
      <c r="C833" s="3">
        <v>6</v>
      </c>
      <c r="D833" s="2">
        <v>0.7</v>
      </c>
      <c r="E833" s="46">
        <v>43</v>
      </c>
      <c r="F833" s="17">
        <v>23.5</v>
      </c>
      <c r="G833" s="4" t="s">
        <v>10536</v>
      </c>
      <c r="H833" s="17">
        <f t="shared" si="158"/>
        <v>34.4</v>
      </c>
      <c r="I833" s="17">
        <f t="shared" si="159"/>
        <v>31.55</v>
      </c>
      <c r="J833" s="18">
        <f t="shared" si="160"/>
        <v>31</v>
      </c>
    </row>
    <row r="834" spans="1:10">
      <c r="A834" s="38" t="s">
        <v>11087</v>
      </c>
      <c r="B834" s="3" t="s">
        <v>11088</v>
      </c>
      <c r="C834" s="3">
        <v>6</v>
      </c>
      <c r="D834" s="2">
        <v>0.7</v>
      </c>
      <c r="E834" s="46">
        <v>58.3</v>
      </c>
      <c r="F834" s="17">
        <v>265</v>
      </c>
      <c r="G834" s="4" t="s">
        <v>10536</v>
      </c>
      <c r="H834" s="17">
        <f t="shared" si="158"/>
        <v>330.35</v>
      </c>
      <c r="I834" s="17">
        <f t="shared" si="159"/>
        <v>303.3</v>
      </c>
      <c r="J834" s="18">
        <f t="shared" si="160"/>
        <v>297.90000000000003</v>
      </c>
    </row>
    <row r="835" spans="1:10">
      <c r="A835" s="38" t="s">
        <v>4475</v>
      </c>
      <c r="B835" s="3" t="s">
        <v>4476</v>
      </c>
      <c r="C835" s="3">
        <v>6</v>
      </c>
      <c r="D835" s="2">
        <v>0.7</v>
      </c>
      <c r="E835" s="46">
        <v>43</v>
      </c>
      <c r="F835" s="17">
        <v>37.25</v>
      </c>
      <c r="G835" s="4" t="s">
        <v>10536</v>
      </c>
      <c r="H835" s="17">
        <f t="shared" si="158"/>
        <v>51.150000000000006</v>
      </c>
      <c r="I835" s="17">
        <f t="shared" si="159"/>
        <v>46.95</v>
      </c>
      <c r="J835" s="18">
        <f t="shared" si="160"/>
        <v>46.150000000000006</v>
      </c>
    </row>
    <row r="836" spans="1:10">
      <c r="A836" s="38" t="s">
        <v>4478</v>
      </c>
      <c r="B836" s="3" t="s">
        <v>4479</v>
      </c>
      <c r="C836" s="3">
        <v>6</v>
      </c>
      <c r="D836" s="2">
        <v>0.7</v>
      </c>
      <c r="E836" s="46">
        <v>43</v>
      </c>
      <c r="F836" s="17">
        <v>32.25</v>
      </c>
      <c r="G836" s="4" t="s">
        <v>10536</v>
      </c>
      <c r="H836" s="17">
        <f t="shared" si="158"/>
        <v>45.050000000000004</v>
      </c>
      <c r="I836" s="17">
        <f t="shared" si="159"/>
        <v>41.35</v>
      </c>
      <c r="J836" s="18">
        <f t="shared" si="160"/>
        <v>40.650000000000006</v>
      </c>
    </row>
    <row r="837" spans="1:10">
      <c r="A837" s="38" t="s">
        <v>4481</v>
      </c>
      <c r="B837" s="3" t="s">
        <v>4482</v>
      </c>
      <c r="C837" s="3">
        <v>6</v>
      </c>
      <c r="D837" s="2">
        <v>0.7</v>
      </c>
      <c r="E837" s="46">
        <v>43</v>
      </c>
      <c r="F837" s="17">
        <v>19.5</v>
      </c>
      <c r="G837" s="4" t="s">
        <v>10536</v>
      </c>
      <c r="H837" s="17">
        <f t="shared" si="158"/>
        <v>29.5</v>
      </c>
      <c r="I837" s="17">
        <f t="shared" si="159"/>
        <v>27.1</v>
      </c>
      <c r="J837" s="18">
        <f t="shared" si="160"/>
        <v>26.6</v>
      </c>
    </row>
    <row r="838" spans="1:10">
      <c r="A838" s="38" t="s">
        <v>4484</v>
      </c>
      <c r="B838" s="3" t="s">
        <v>4485</v>
      </c>
      <c r="C838" s="3">
        <v>6</v>
      </c>
      <c r="D838" s="2">
        <v>1</v>
      </c>
      <c r="E838" s="46">
        <v>40</v>
      </c>
      <c r="F838" s="17">
        <v>31.5</v>
      </c>
      <c r="G838" s="4" t="s">
        <v>10536</v>
      </c>
      <c r="H838" s="17">
        <f t="shared" si="158"/>
        <v>45.400000000000006</v>
      </c>
      <c r="I838" s="17">
        <f t="shared" si="159"/>
        <v>41.7</v>
      </c>
      <c r="J838" s="18">
        <f t="shared" si="160"/>
        <v>40.950000000000003</v>
      </c>
    </row>
    <row r="839" spans="1:10">
      <c r="A839" s="38" t="s">
        <v>4487</v>
      </c>
      <c r="B839" s="3" t="s">
        <v>4488</v>
      </c>
      <c r="C839" s="3">
        <v>6</v>
      </c>
      <c r="D839" s="2">
        <v>0.7</v>
      </c>
      <c r="E839" s="46">
        <v>40</v>
      </c>
      <c r="F839" s="17">
        <v>20.75</v>
      </c>
      <c r="G839" s="4" t="s">
        <v>10536</v>
      </c>
      <c r="H839" s="17">
        <f t="shared" si="158"/>
        <v>30.75</v>
      </c>
      <c r="I839" s="17">
        <f t="shared" si="159"/>
        <v>28.25</v>
      </c>
      <c r="J839" s="18">
        <f t="shared" si="160"/>
        <v>27.75</v>
      </c>
    </row>
    <row r="840" spans="1:10">
      <c r="A840" s="38" t="s">
        <v>4490</v>
      </c>
      <c r="B840" s="3" t="s">
        <v>4491</v>
      </c>
      <c r="C840" s="3">
        <v>6</v>
      </c>
      <c r="D840" s="2">
        <v>0.7</v>
      </c>
      <c r="E840" s="46">
        <v>46</v>
      </c>
      <c r="F840" s="17">
        <v>46.5</v>
      </c>
      <c r="G840" s="4" t="s">
        <v>10536</v>
      </c>
      <c r="H840" s="17">
        <f t="shared" si="158"/>
        <v>62.7</v>
      </c>
      <c r="I840" s="17">
        <f t="shared" si="159"/>
        <v>57.6</v>
      </c>
      <c r="J840" s="18">
        <f t="shared" si="160"/>
        <v>56.550000000000004</v>
      </c>
    </row>
    <row r="841" spans="1:10">
      <c r="A841" s="38" t="s">
        <v>4493</v>
      </c>
      <c r="B841" s="3" t="s">
        <v>4494</v>
      </c>
      <c r="C841" s="3">
        <v>6</v>
      </c>
      <c r="D841" s="2">
        <v>1</v>
      </c>
      <c r="E841" s="46">
        <v>43</v>
      </c>
      <c r="F841" s="17">
        <v>35</v>
      </c>
      <c r="G841" s="4" t="s">
        <v>10536</v>
      </c>
      <c r="H841" s="17">
        <f t="shared" si="158"/>
        <v>50.050000000000004</v>
      </c>
      <c r="I841" s="17">
        <f t="shared" si="159"/>
        <v>45.95</v>
      </c>
      <c r="J841" s="18">
        <f t="shared" si="160"/>
        <v>45.150000000000006</v>
      </c>
    </row>
    <row r="842" spans="1:10">
      <c r="A842" s="38" t="s">
        <v>4496</v>
      </c>
      <c r="B842" s="3" t="s">
        <v>4497</v>
      </c>
      <c r="C842" s="3">
        <v>6</v>
      </c>
      <c r="D842" s="2">
        <v>0.7</v>
      </c>
      <c r="E842" s="46">
        <v>43</v>
      </c>
      <c r="F842" s="17">
        <v>31.5</v>
      </c>
      <c r="G842" s="4" t="s">
        <v>10536</v>
      </c>
      <c r="H842" s="17">
        <f t="shared" si="158"/>
        <v>44.150000000000006</v>
      </c>
      <c r="I842" s="17">
        <f t="shared" si="159"/>
        <v>40.550000000000004</v>
      </c>
      <c r="J842" s="18">
        <f t="shared" si="160"/>
        <v>39.800000000000004</v>
      </c>
    </row>
    <row r="843" spans="1:10">
      <c r="A843" s="38" t="s">
        <v>4499</v>
      </c>
      <c r="B843" s="3" t="s">
        <v>4500</v>
      </c>
      <c r="C843" s="3">
        <v>6</v>
      </c>
      <c r="D843" s="2">
        <v>1</v>
      </c>
      <c r="E843" s="46">
        <v>43</v>
      </c>
      <c r="F843" s="17">
        <v>38.5</v>
      </c>
      <c r="G843" s="4" t="s">
        <v>10536</v>
      </c>
      <c r="H843" s="17">
        <f t="shared" si="158"/>
        <v>54.300000000000004</v>
      </c>
      <c r="I843" s="17">
        <f t="shared" si="159"/>
        <v>49.85</v>
      </c>
      <c r="J843" s="18">
        <f t="shared" si="160"/>
        <v>49</v>
      </c>
    </row>
    <row r="844" spans="1:10">
      <c r="A844" s="38" t="s">
        <v>4502</v>
      </c>
      <c r="B844" s="3" t="s">
        <v>4503</v>
      </c>
      <c r="C844" s="3">
        <v>6</v>
      </c>
      <c r="D844" s="2">
        <v>0.7</v>
      </c>
      <c r="E844" s="46">
        <v>46</v>
      </c>
      <c r="F844" s="17">
        <v>34.75</v>
      </c>
      <c r="G844" s="4" t="s">
        <v>10536</v>
      </c>
      <c r="H844" s="17">
        <f t="shared" ref="H844:H907" si="161">IF(B844="","",CEILING((F844+(10.3552*D844*E844)/100+1.5+0.05)*1.22,0.05))</f>
        <v>48.400000000000006</v>
      </c>
      <c r="I844" s="17">
        <f t="shared" ref="I844:I907" si="162">IF(B844="","",CEILING((F844+(10.3552*D844*E844)/100+1.5+0.05)*1.12,0.05))</f>
        <v>44.400000000000006</v>
      </c>
      <c r="J844" s="18">
        <f t="shared" ref="J844:J907" si="163">IF(B844="","",CEILING((F844+(10.3552*D844*E844)/100+1.5+0.05)*1.1,0.05))</f>
        <v>43.6</v>
      </c>
    </row>
    <row r="845" spans="1:10">
      <c r="A845" s="38" t="s">
        <v>4505</v>
      </c>
      <c r="B845" s="3" t="s">
        <v>4506</v>
      </c>
      <c r="C845" s="3">
        <v>6</v>
      </c>
      <c r="D845" s="2">
        <v>0.7</v>
      </c>
      <c r="E845" s="46">
        <v>43</v>
      </c>
      <c r="F845" s="17">
        <v>51.5</v>
      </c>
      <c r="G845" s="4" t="s">
        <v>10536</v>
      </c>
      <c r="H845" s="17">
        <f t="shared" si="161"/>
        <v>68.55</v>
      </c>
      <c r="I845" s="17">
        <f t="shared" si="162"/>
        <v>62.95</v>
      </c>
      <c r="J845" s="18">
        <f t="shared" si="163"/>
        <v>61.800000000000004</v>
      </c>
    </row>
    <row r="846" spans="1:10">
      <c r="A846" s="38" t="s">
        <v>4508</v>
      </c>
      <c r="B846" s="3" t="s">
        <v>4509</v>
      </c>
      <c r="C846" s="3">
        <v>6</v>
      </c>
      <c r="D846" s="2">
        <v>1</v>
      </c>
      <c r="E846" s="46">
        <v>43</v>
      </c>
      <c r="F846" s="17">
        <v>49.95</v>
      </c>
      <c r="G846" s="4" t="s">
        <v>10536</v>
      </c>
      <c r="H846" s="17">
        <f t="shared" si="161"/>
        <v>68.3</v>
      </c>
      <c r="I846" s="17">
        <f t="shared" si="162"/>
        <v>62.7</v>
      </c>
      <c r="J846" s="18">
        <f t="shared" si="163"/>
        <v>61.550000000000004</v>
      </c>
    </row>
    <row r="847" spans="1:10">
      <c r="A847" s="38" t="s">
        <v>11200</v>
      </c>
      <c r="B847" s="3" t="s">
        <v>11201</v>
      </c>
      <c r="C847" s="3">
        <v>6</v>
      </c>
      <c r="D847" s="2">
        <v>0.7</v>
      </c>
      <c r="E847" s="46">
        <v>46</v>
      </c>
      <c r="F847" s="17">
        <v>54</v>
      </c>
      <c r="G847" s="4" t="s">
        <v>10536</v>
      </c>
      <c r="H847" s="17">
        <f t="shared" si="161"/>
        <v>71.850000000000009</v>
      </c>
      <c r="I847" s="17">
        <f t="shared" si="162"/>
        <v>66</v>
      </c>
      <c r="J847" s="18">
        <f t="shared" si="163"/>
        <v>64.8</v>
      </c>
    </row>
    <row r="848" spans="1:10">
      <c r="A848" s="38" t="s">
        <v>4514</v>
      </c>
      <c r="B848" s="3" t="s">
        <v>4515</v>
      </c>
      <c r="C848" s="3">
        <v>6</v>
      </c>
      <c r="D848" s="2">
        <v>0.7</v>
      </c>
      <c r="E848" s="46">
        <v>46</v>
      </c>
      <c r="F848" s="17">
        <v>33.85</v>
      </c>
      <c r="G848" s="4" t="s">
        <v>10536</v>
      </c>
      <c r="H848" s="17">
        <f t="shared" si="161"/>
        <v>47.300000000000004</v>
      </c>
      <c r="I848" s="17">
        <f t="shared" si="162"/>
        <v>43.400000000000006</v>
      </c>
      <c r="J848" s="18">
        <f t="shared" si="163"/>
        <v>42.650000000000006</v>
      </c>
    </row>
    <row r="849" spans="1:10">
      <c r="A849" s="38" t="s">
        <v>4517</v>
      </c>
      <c r="B849" s="3" t="s">
        <v>4518</v>
      </c>
      <c r="C849" s="3">
        <v>4</v>
      </c>
      <c r="D849" s="2">
        <v>0.7</v>
      </c>
      <c r="E849" s="46">
        <v>46</v>
      </c>
      <c r="F849" s="17">
        <v>135</v>
      </c>
      <c r="G849" s="4" t="s">
        <v>10536</v>
      </c>
      <c r="H849" s="17">
        <f t="shared" si="161"/>
        <v>170.70000000000002</v>
      </c>
      <c r="I849" s="17">
        <f t="shared" si="162"/>
        <v>156.70000000000002</v>
      </c>
      <c r="J849" s="18">
        <f t="shared" si="163"/>
        <v>153.9</v>
      </c>
    </row>
    <row r="850" spans="1:10">
      <c r="A850" s="38" t="s">
        <v>4520</v>
      </c>
      <c r="B850" s="3" t="s">
        <v>4521</v>
      </c>
      <c r="C850" s="3">
        <v>6</v>
      </c>
      <c r="D850" s="2">
        <v>1</v>
      </c>
      <c r="E850" s="46">
        <v>47</v>
      </c>
      <c r="F850" s="17">
        <v>7.95</v>
      </c>
      <c r="G850" s="4" t="s">
        <v>10537</v>
      </c>
      <c r="H850" s="17">
        <f t="shared" si="161"/>
        <v>17.55</v>
      </c>
      <c r="I850" s="17">
        <f t="shared" si="162"/>
        <v>16.100000000000001</v>
      </c>
      <c r="J850" s="18">
        <f t="shared" si="163"/>
        <v>15.850000000000001</v>
      </c>
    </row>
    <row r="851" spans="1:10">
      <c r="A851" s="38" t="s">
        <v>4526</v>
      </c>
      <c r="B851" s="3" t="s">
        <v>4527</v>
      </c>
      <c r="C851" s="3">
        <v>6</v>
      </c>
      <c r="D851" s="2">
        <v>0.7</v>
      </c>
      <c r="E851" s="46">
        <v>40</v>
      </c>
      <c r="F851" s="17">
        <v>17</v>
      </c>
      <c r="G851" s="4" t="s">
        <v>10537</v>
      </c>
      <c r="H851" s="17">
        <f t="shared" si="161"/>
        <v>26.200000000000003</v>
      </c>
      <c r="I851" s="17">
        <f t="shared" si="162"/>
        <v>24.05</v>
      </c>
      <c r="J851" s="18">
        <f t="shared" si="163"/>
        <v>23.6</v>
      </c>
    </row>
    <row r="852" spans="1:10">
      <c r="A852" s="38" t="s">
        <v>4529</v>
      </c>
      <c r="B852" s="3" t="s">
        <v>4530</v>
      </c>
      <c r="C852" s="3">
        <v>6</v>
      </c>
      <c r="D852" s="2">
        <v>0.7</v>
      </c>
      <c r="E852" s="46">
        <v>40</v>
      </c>
      <c r="F852" s="17">
        <v>16.25</v>
      </c>
      <c r="G852" s="4" t="s">
        <v>10537</v>
      </c>
      <c r="H852" s="17">
        <f t="shared" si="161"/>
        <v>25.3</v>
      </c>
      <c r="I852" s="17">
        <f t="shared" si="162"/>
        <v>23.200000000000003</v>
      </c>
      <c r="J852" s="18">
        <f t="shared" si="163"/>
        <v>22.8</v>
      </c>
    </row>
    <row r="853" spans="1:10">
      <c r="A853" s="38" t="s">
        <v>4534</v>
      </c>
      <c r="B853" s="3" t="s">
        <v>4532</v>
      </c>
      <c r="C853" s="3">
        <v>6</v>
      </c>
      <c r="D853" s="2">
        <v>0.7</v>
      </c>
      <c r="E853" s="46">
        <v>40</v>
      </c>
      <c r="F853" s="17">
        <v>33</v>
      </c>
      <c r="G853" s="4" t="s">
        <v>10541</v>
      </c>
      <c r="H853" s="17">
        <f t="shared" si="161"/>
        <v>45.7</v>
      </c>
      <c r="I853" s="17">
        <f t="shared" si="162"/>
        <v>41.95</v>
      </c>
      <c r="J853" s="18">
        <f t="shared" si="163"/>
        <v>41.2</v>
      </c>
    </row>
    <row r="854" spans="1:10">
      <c r="A854" s="38" t="s">
        <v>4536</v>
      </c>
      <c r="B854" s="3" t="s">
        <v>4537</v>
      </c>
      <c r="C854" s="3">
        <v>6</v>
      </c>
      <c r="D854" s="2">
        <v>0.7</v>
      </c>
      <c r="E854" s="46">
        <v>40</v>
      </c>
      <c r="F854" s="17">
        <v>20.25</v>
      </c>
      <c r="G854" s="4" t="s">
        <v>10537</v>
      </c>
      <c r="H854" s="17">
        <f t="shared" si="161"/>
        <v>30.150000000000002</v>
      </c>
      <c r="I854" s="17">
        <f t="shared" si="162"/>
        <v>27.700000000000003</v>
      </c>
      <c r="J854" s="18">
        <f t="shared" si="163"/>
        <v>27.200000000000003</v>
      </c>
    </row>
    <row r="855" spans="1:10">
      <c r="A855" s="38" t="s">
        <v>4538</v>
      </c>
      <c r="B855" s="3" t="s">
        <v>4539</v>
      </c>
      <c r="C855" s="3">
        <v>6</v>
      </c>
      <c r="D855" s="2">
        <v>0.7</v>
      </c>
      <c r="E855" s="46">
        <v>40</v>
      </c>
      <c r="F855" s="17">
        <v>20.25</v>
      </c>
      <c r="G855" s="4" t="s">
        <v>10533</v>
      </c>
      <c r="H855" s="17">
        <f t="shared" si="161"/>
        <v>30.150000000000002</v>
      </c>
      <c r="I855" s="17">
        <f t="shared" si="162"/>
        <v>27.700000000000003</v>
      </c>
      <c r="J855" s="18">
        <f t="shared" si="163"/>
        <v>27.200000000000003</v>
      </c>
    </row>
    <row r="856" spans="1:10">
      <c r="A856" s="38" t="s">
        <v>4541</v>
      </c>
      <c r="B856" s="3" t="s">
        <v>4542</v>
      </c>
      <c r="C856" s="3">
        <v>1</v>
      </c>
      <c r="D856" s="2">
        <v>3</v>
      </c>
      <c r="E856" s="46">
        <v>40</v>
      </c>
      <c r="F856" s="17">
        <v>153</v>
      </c>
      <c r="G856" s="4" t="s">
        <v>10533</v>
      </c>
      <c r="H856" s="17">
        <f t="shared" si="161"/>
        <v>203.75</v>
      </c>
      <c r="I856" s="17">
        <f t="shared" si="162"/>
        <v>187.05</v>
      </c>
      <c r="J856" s="18">
        <f t="shared" si="163"/>
        <v>183.70000000000002</v>
      </c>
    </row>
    <row r="857" spans="1:10">
      <c r="A857" s="38" t="s">
        <v>4550</v>
      </c>
      <c r="B857" s="3" t="s">
        <v>4551</v>
      </c>
      <c r="C857" s="3">
        <v>6</v>
      </c>
      <c r="D857" s="2">
        <v>0.7</v>
      </c>
      <c r="E857" s="46">
        <v>37.5</v>
      </c>
      <c r="F857" s="17">
        <v>2.4500000000000002</v>
      </c>
      <c r="G857" s="4" t="s">
        <v>10533</v>
      </c>
      <c r="H857" s="17">
        <f t="shared" si="161"/>
        <v>8.2000000000000011</v>
      </c>
      <c r="I857" s="17">
        <f t="shared" si="162"/>
        <v>7.5500000000000007</v>
      </c>
      <c r="J857" s="18">
        <f t="shared" si="163"/>
        <v>7.4</v>
      </c>
    </row>
    <row r="858" spans="1:10">
      <c r="A858" s="38" t="s">
        <v>4573</v>
      </c>
      <c r="B858" s="3" t="s">
        <v>4574</v>
      </c>
      <c r="C858" s="3">
        <v>6</v>
      </c>
      <c r="D858" s="2">
        <v>0.7</v>
      </c>
      <c r="E858" s="46">
        <v>37.5</v>
      </c>
      <c r="F858" s="17">
        <v>5.35</v>
      </c>
      <c r="G858" s="4" t="s">
        <v>10537</v>
      </c>
      <c r="H858" s="17">
        <f t="shared" si="161"/>
        <v>11.75</v>
      </c>
      <c r="I858" s="17">
        <f t="shared" si="162"/>
        <v>10.8</v>
      </c>
      <c r="J858" s="18">
        <f t="shared" si="163"/>
        <v>10.600000000000001</v>
      </c>
    </row>
    <row r="859" spans="1:10">
      <c r="A859" s="38" t="s">
        <v>4579</v>
      </c>
      <c r="B859" s="3" t="s">
        <v>4578</v>
      </c>
      <c r="C859" s="3">
        <v>6</v>
      </c>
      <c r="D859" s="2">
        <v>0.7</v>
      </c>
      <c r="E859" s="46">
        <v>37.5</v>
      </c>
      <c r="F859" s="17">
        <v>4.6500000000000004</v>
      </c>
      <c r="G859" s="4" t="s">
        <v>10537</v>
      </c>
      <c r="H859" s="17">
        <f t="shared" si="161"/>
        <v>10.9</v>
      </c>
      <c r="I859" s="17">
        <f t="shared" si="162"/>
        <v>10</v>
      </c>
      <c r="J859" s="18">
        <f t="shared" si="163"/>
        <v>9.8500000000000014</v>
      </c>
    </row>
    <row r="860" spans="1:10">
      <c r="A860" s="38" t="s">
        <v>4581</v>
      </c>
      <c r="B860" s="3" t="s">
        <v>4582</v>
      </c>
      <c r="C860" s="3">
        <v>6</v>
      </c>
      <c r="D860" s="2">
        <v>0.7</v>
      </c>
      <c r="E860" s="46">
        <v>37.5</v>
      </c>
      <c r="F860" s="17">
        <v>4.95</v>
      </c>
      <c r="G860" s="4" t="s">
        <v>10537</v>
      </c>
      <c r="H860" s="17">
        <f t="shared" si="161"/>
        <v>11.25</v>
      </c>
      <c r="I860" s="17">
        <f t="shared" si="162"/>
        <v>10.350000000000001</v>
      </c>
      <c r="J860" s="18">
        <f t="shared" si="163"/>
        <v>10.15</v>
      </c>
    </row>
    <row r="861" spans="1:10">
      <c r="A861" s="38" t="s">
        <v>4593</v>
      </c>
      <c r="B861" s="3" t="s">
        <v>4594</v>
      </c>
      <c r="C861" s="3">
        <v>6</v>
      </c>
      <c r="D861" s="2">
        <v>0.7</v>
      </c>
      <c r="E861" s="46">
        <v>40</v>
      </c>
      <c r="F861" s="17">
        <v>10.65</v>
      </c>
      <c r="G861" s="4" t="s">
        <v>10535</v>
      </c>
      <c r="H861" s="17">
        <f t="shared" si="161"/>
        <v>18.45</v>
      </c>
      <c r="I861" s="17">
        <f t="shared" si="162"/>
        <v>16.95</v>
      </c>
      <c r="J861" s="18">
        <f t="shared" si="163"/>
        <v>16.650000000000002</v>
      </c>
    </row>
    <row r="862" spans="1:10">
      <c r="A862" s="38" t="s">
        <v>4599</v>
      </c>
      <c r="B862" s="3" t="s">
        <v>4600</v>
      </c>
      <c r="C862" s="3">
        <v>12</v>
      </c>
      <c r="D862" s="2">
        <v>0.7</v>
      </c>
      <c r="E862" s="46">
        <v>40</v>
      </c>
      <c r="F862" s="17">
        <v>9.1</v>
      </c>
      <c r="G862" s="4" t="s">
        <v>10535</v>
      </c>
      <c r="H862" s="17">
        <f t="shared" si="161"/>
        <v>16.55</v>
      </c>
      <c r="I862" s="17">
        <f t="shared" si="162"/>
        <v>15.200000000000001</v>
      </c>
      <c r="J862" s="18">
        <f t="shared" si="163"/>
        <v>14.950000000000001</v>
      </c>
    </row>
    <row r="863" spans="1:10">
      <c r="A863" s="38" t="s">
        <v>10950</v>
      </c>
      <c r="B863" s="3" t="s">
        <v>10951</v>
      </c>
      <c r="C863" s="3">
        <v>6</v>
      </c>
      <c r="D863" s="2">
        <v>0.5</v>
      </c>
      <c r="E863" s="46">
        <v>46</v>
      </c>
      <c r="F863" s="17">
        <v>19.5</v>
      </c>
      <c r="G863" s="4" t="s">
        <v>10536</v>
      </c>
      <c r="H863" s="17">
        <f t="shared" si="161"/>
        <v>28.6</v>
      </c>
      <c r="I863" s="17">
        <f t="shared" si="162"/>
        <v>26.25</v>
      </c>
      <c r="J863" s="18">
        <f t="shared" si="163"/>
        <v>25.8</v>
      </c>
    </row>
    <row r="864" spans="1:10">
      <c r="A864" s="38" t="s">
        <v>10952</v>
      </c>
      <c r="B864" s="3" t="s">
        <v>10953</v>
      </c>
      <c r="C864" s="3">
        <v>6</v>
      </c>
      <c r="D864" s="2">
        <v>0.5</v>
      </c>
      <c r="E864" s="46">
        <v>46</v>
      </c>
      <c r="F864" s="17">
        <v>19.5</v>
      </c>
      <c r="G864" s="4" t="s">
        <v>10536</v>
      </c>
      <c r="H864" s="17">
        <f t="shared" si="161"/>
        <v>28.6</v>
      </c>
      <c r="I864" s="17">
        <f t="shared" si="162"/>
        <v>26.25</v>
      </c>
      <c r="J864" s="18">
        <f t="shared" si="163"/>
        <v>25.8</v>
      </c>
    </row>
    <row r="865" spans="1:10">
      <c r="A865" s="38" t="s">
        <v>10954</v>
      </c>
      <c r="B865" s="3" t="s">
        <v>10955</v>
      </c>
      <c r="C865" s="3">
        <v>6</v>
      </c>
      <c r="D865" s="2">
        <v>0.5</v>
      </c>
      <c r="E865" s="46">
        <v>46</v>
      </c>
      <c r="F865" s="17">
        <v>19.5</v>
      </c>
      <c r="G865" s="4" t="s">
        <v>10536</v>
      </c>
      <c r="H865" s="17">
        <f t="shared" si="161"/>
        <v>28.6</v>
      </c>
      <c r="I865" s="17">
        <f t="shared" si="162"/>
        <v>26.25</v>
      </c>
      <c r="J865" s="18">
        <f t="shared" si="163"/>
        <v>25.8</v>
      </c>
    </row>
    <row r="866" spans="1:10">
      <c r="A866" s="38" t="s">
        <v>4605</v>
      </c>
      <c r="B866" s="3" t="s">
        <v>4606</v>
      </c>
      <c r="C866" s="3">
        <v>6</v>
      </c>
      <c r="D866" s="2">
        <v>0.7</v>
      </c>
      <c r="E866" s="46">
        <v>46</v>
      </c>
      <c r="F866" s="17">
        <v>25.25</v>
      </c>
      <c r="G866" s="4" t="s">
        <v>10536</v>
      </c>
      <c r="H866" s="17">
        <f t="shared" si="161"/>
        <v>36.800000000000004</v>
      </c>
      <c r="I866" s="17">
        <f t="shared" si="162"/>
        <v>33.800000000000004</v>
      </c>
      <c r="J866" s="18">
        <f t="shared" si="163"/>
        <v>33.15</v>
      </c>
    </row>
    <row r="867" spans="1:10">
      <c r="A867" s="38" t="s">
        <v>11089</v>
      </c>
      <c r="B867" s="3" t="s">
        <v>11090</v>
      </c>
      <c r="C867" s="3">
        <v>6</v>
      </c>
      <c r="D867" s="2">
        <v>0.7</v>
      </c>
      <c r="E867" s="46">
        <v>24</v>
      </c>
      <c r="F867" s="17">
        <v>10.25</v>
      </c>
      <c r="G867" s="4" t="s">
        <v>10546</v>
      </c>
      <c r="H867" s="17">
        <f t="shared" si="161"/>
        <v>16.55</v>
      </c>
      <c r="I867" s="17">
        <f t="shared" si="162"/>
        <v>15.200000000000001</v>
      </c>
      <c r="J867" s="18">
        <f t="shared" si="163"/>
        <v>14.9</v>
      </c>
    </row>
    <row r="868" spans="1:10">
      <c r="A868" s="38" t="s">
        <v>10747</v>
      </c>
      <c r="B868" s="3" t="s">
        <v>4630</v>
      </c>
      <c r="C868" s="3">
        <v>6</v>
      </c>
      <c r="D868" s="2">
        <v>0.7</v>
      </c>
      <c r="E868" s="46">
        <v>40</v>
      </c>
      <c r="F868" s="17">
        <v>18</v>
      </c>
      <c r="G868" s="4" t="s">
        <v>10550</v>
      </c>
      <c r="H868" s="17">
        <f t="shared" si="161"/>
        <v>27.400000000000002</v>
      </c>
      <c r="I868" s="17">
        <f t="shared" si="162"/>
        <v>25.150000000000002</v>
      </c>
      <c r="J868" s="18">
        <f t="shared" si="163"/>
        <v>24.700000000000003</v>
      </c>
    </row>
    <row r="869" spans="1:10">
      <c r="A869" s="38" t="s">
        <v>4632</v>
      </c>
      <c r="B869" s="3" t="s">
        <v>4633</v>
      </c>
      <c r="C869" s="3">
        <v>3</v>
      </c>
      <c r="D869" s="2">
        <v>0.7</v>
      </c>
      <c r="E869" s="46">
        <v>40</v>
      </c>
      <c r="F869" s="17">
        <v>28.5</v>
      </c>
      <c r="G869" s="4" t="s">
        <v>10550</v>
      </c>
      <c r="H869" s="17">
        <f t="shared" si="161"/>
        <v>40.200000000000003</v>
      </c>
      <c r="I869" s="17">
        <f t="shared" si="162"/>
        <v>36.950000000000003</v>
      </c>
      <c r="J869" s="18">
        <f t="shared" si="163"/>
        <v>36.25</v>
      </c>
    </row>
    <row r="870" spans="1:10">
      <c r="A870" s="38" t="s">
        <v>4635</v>
      </c>
      <c r="B870" s="3" t="s">
        <v>4636</v>
      </c>
      <c r="C870" s="3">
        <v>6</v>
      </c>
      <c r="D870" s="2">
        <v>0.7</v>
      </c>
      <c r="E870" s="46">
        <v>40</v>
      </c>
      <c r="F870" s="17">
        <v>10</v>
      </c>
      <c r="G870" s="4" t="s">
        <v>10535</v>
      </c>
      <c r="H870" s="17">
        <f t="shared" si="161"/>
        <v>17.650000000000002</v>
      </c>
      <c r="I870" s="17">
        <f t="shared" si="162"/>
        <v>16.2</v>
      </c>
      <c r="J870" s="18">
        <f t="shared" si="163"/>
        <v>15.9</v>
      </c>
    </row>
    <row r="871" spans="1:10">
      <c r="A871" s="38" t="s">
        <v>4641</v>
      </c>
      <c r="B871" s="3" t="s">
        <v>4642</v>
      </c>
      <c r="C871" s="3">
        <v>6</v>
      </c>
      <c r="D871" s="2">
        <v>0.7</v>
      </c>
      <c r="E871" s="46">
        <v>38</v>
      </c>
      <c r="F871" s="17">
        <v>10.1</v>
      </c>
      <c r="G871" s="4" t="s">
        <v>10552</v>
      </c>
      <c r="H871" s="17">
        <f t="shared" si="161"/>
        <v>17.600000000000001</v>
      </c>
      <c r="I871" s="17">
        <f t="shared" si="162"/>
        <v>16.150000000000002</v>
      </c>
      <c r="J871" s="18">
        <f t="shared" si="163"/>
        <v>15.850000000000001</v>
      </c>
    </row>
    <row r="872" spans="1:10">
      <c r="A872" s="38" t="s">
        <v>4644</v>
      </c>
      <c r="B872" s="3" t="s">
        <v>4645</v>
      </c>
      <c r="C872" s="3">
        <v>6</v>
      </c>
      <c r="D872" s="2">
        <v>0.7</v>
      </c>
      <c r="E872" s="46">
        <v>38</v>
      </c>
      <c r="F872" s="17">
        <v>10.1</v>
      </c>
      <c r="G872" s="4" t="s">
        <v>10552</v>
      </c>
      <c r="H872" s="17">
        <f t="shared" si="161"/>
        <v>17.600000000000001</v>
      </c>
      <c r="I872" s="17">
        <f t="shared" si="162"/>
        <v>16.150000000000002</v>
      </c>
      <c r="J872" s="18">
        <f t="shared" si="163"/>
        <v>15.850000000000001</v>
      </c>
    </row>
    <row r="873" spans="1:10">
      <c r="A873" s="38" t="s">
        <v>4647</v>
      </c>
      <c r="B873" s="3" t="s">
        <v>4648</v>
      </c>
      <c r="C873" s="3">
        <v>6</v>
      </c>
      <c r="D873" s="2">
        <v>0.7</v>
      </c>
      <c r="E873" s="46">
        <v>38</v>
      </c>
      <c r="F873" s="17">
        <v>10.1</v>
      </c>
      <c r="G873" s="4" t="s">
        <v>10552</v>
      </c>
      <c r="H873" s="17">
        <f t="shared" si="161"/>
        <v>17.600000000000001</v>
      </c>
      <c r="I873" s="17">
        <f t="shared" si="162"/>
        <v>16.150000000000002</v>
      </c>
      <c r="J873" s="18">
        <f t="shared" si="163"/>
        <v>15.850000000000001</v>
      </c>
    </row>
    <row r="874" spans="1:10">
      <c r="A874" s="38" t="s">
        <v>4650</v>
      </c>
      <c r="B874" s="3" t="s">
        <v>4651</v>
      </c>
      <c r="C874" s="3">
        <v>6</v>
      </c>
      <c r="D874" s="2">
        <v>0.7</v>
      </c>
      <c r="E874" s="46">
        <v>38</v>
      </c>
      <c r="F874" s="17">
        <v>10.1</v>
      </c>
      <c r="G874" s="4" t="s">
        <v>10535</v>
      </c>
      <c r="H874" s="17">
        <f t="shared" si="161"/>
        <v>17.600000000000001</v>
      </c>
      <c r="I874" s="17">
        <f t="shared" si="162"/>
        <v>16.150000000000002</v>
      </c>
      <c r="J874" s="18">
        <f t="shared" si="163"/>
        <v>15.850000000000001</v>
      </c>
    </row>
    <row r="875" spans="1:10">
      <c r="A875" s="38" t="s">
        <v>4655</v>
      </c>
      <c r="B875" s="3" t="s">
        <v>4656</v>
      </c>
      <c r="C875" s="3">
        <v>6</v>
      </c>
      <c r="D875" s="2">
        <v>0.7</v>
      </c>
      <c r="E875" s="46">
        <v>40</v>
      </c>
      <c r="F875" s="17">
        <v>29.5</v>
      </c>
      <c r="G875" s="4" t="s">
        <v>10539</v>
      </c>
      <c r="H875" s="17">
        <f t="shared" si="161"/>
        <v>41.45</v>
      </c>
      <c r="I875" s="17">
        <f t="shared" si="162"/>
        <v>38.050000000000004</v>
      </c>
      <c r="J875" s="18">
        <f t="shared" si="163"/>
        <v>37.35</v>
      </c>
    </row>
    <row r="876" spans="1:10">
      <c r="A876" s="38" t="s">
        <v>4658</v>
      </c>
      <c r="B876" s="3" t="s">
        <v>4659</v>
      </c>
      <c r="C876" s="3">
        <v>2</v>
      </c>
      <c r="D876" s="2">
        <v>0.7</v>
      </c>
      <c r="E876" s="46">
        <v>40</v>
      </c>
      <c r="F876" s="17">
        <v>615</v>
      </c>
      <c r="G876" s="4" t="s">
        <v>10544</v>
      </c>
      <c r="H876" s="17">
        <f t="shared" si="161"/>
        <v>755.75</v>
      </c>
      <c r="I876" s="17">
        <f t="shared" si="162"/>
        <v>693.80000000000007</v>
      </c>
      <c r="J876" s="18">
        <f t="shared" si="163"/>
        <v>681.40000000000009</v>
      </c>
    </row>
    <row r="877" spans="1:10">
      <c r="A877" s="38" t="s">
        <v>4666</v>
      </c>
      <c r="B877" s="3" t="s">
        <v>4667</v>
      </c>
      <c r="C877" s="3">
        <v>12</v>
      </c>
      <c r="D877" s="2">
        <v>1</v>
      </c>
      <c r="E877" s="46">
        <v>40</v>
      </c>
      <c r="F877" s="17">
        <v>22.5</v>
      </c>
      <c r="G877" s="4" t="s">
        <v>10536</v>
      </c>
      <c r="H877" s="17">
        <f t="shared" si="161"/>
        <v>34.4</v>
      </c>
      <c r="I877" s="17">
        <f t="shared" si="162"/>
        <v>31.6</v>
      </c>
      <c r="J877" s="18">
        <f t="shared" si="163"/>
        <v>31.05</v>
      </c>
    </row>
    <row r="878" spans="1:10">
      <c r="A878" s="38" t="s">
        <v>4669</v>
      </c>
      <c r="B878" s="3" t="s">
        <v>4670</v>
      </c>
      <c r="C878" s="3">
        <v>6</v>
      </c>
      <c r="D878" s="2">
        <v>1</v>
      </c>
      <c r="E878" s="46">
        <v>45</v>
      </c>
      <c r="F878" s="17">
        <v>35</v>
      </c>
      <c r="G878" s="4" t="s">
        <v>10549</v>
      </c>
      <c r="H878" s="17">
        <f t="shared" si="161"/>
        <v>50.300000000000004</v>
      </c>
      <c r="I878" s="17">
        <f t="shared" si="162"/>
        <v>46.2</v>
      </c>
      <c r="J878" s="18">
        <f t="shared" si="163"/>
        <v>45.35</v>
      </c>
    </row>
    <row r="879" spans="1:10">
      <c r="A879" s="38" t="s">
        <v>4707</v>
      </c>
      <c r="B879" s="3" t="s">
        <v>4705</v>
      </c>
      <c r="C879" s="3">
        <v>6</v>
      </c>
      <c r="D879" s="2">
        <v>1</v>
      </c>
      <c r="E879" s="46">
        <v>38</v>
      </c>
      <c r="F879" s="17">
        <v>5.95</v>
      </c>
      <c r="G879" s="4" t="s">
        <v>10533</v>
      </c>
      <c r="H879" s="17">
        <f t="shared" si="161"/>
        <v>14</v>
      </c>
      <c r="I879" s="17">
        <f t="shared" si="162"/>
        <v>12.850000000000001</v>
      </c>
      <c r="J879" s="18">
        <f t="shared" si="163"/>
        <v>12.600000000000001</v>
      </c>
    </row>
    <row r="880" spans="1:10">
      <c r="A880" s="38" t="s">
        <v>4709</v>
      </c>
      <c r="B880" s="3" t="s">
        <v>4710</v>
      </c>
      <c r="C880" s="3">
        <v>6</v>
      </c>
      <c r="D880" s="2">
        <v>0.7</v>
      </c>
      <c r="E880" s="46">
        <v>38</v>
      </c>
      <c r="F880" s="17">
        <v>5.15</v>
      </c>
      <c r="G880" s="4" t="s">
        <v>10640</v>
      </c>
      <c r="H880" s="17">
        <f t="shared" si="161"/>
        <v>11.55</v>
      </c>
      <c r="I880" s="17">
        <f t="shared" si="162"/>
        <v>10.600000000000001</v>
      </c>
      <c r="J880" s="18">
        <f t="shared" si="163"/>
        <v>10.4</v>
      </c>
    </row>
    <row r="881" spans="1:10">
      <c r="A881" s="38" t="s">
        <v>4711</v>
      </c>
      <c r="B881" s="3" t="s">
        <v>4712</v>
      </c>
      <c r="C881" s="3">
        <v>6</v>
      </c>
      <c r="D881" s="2">
        <v>0.7</v>
      </c>
      <c r="E881" s="46">
        <v>40</v>
      </c>
      <c r="F881" s="17">
        <v>25.3</v>
      </c>
      <c r="G881" s="4" t="s">
        <v>10560</v>
      </c>
      <c r="H881" s="17">
        <f t="shared" si="161"/>
        <v>36.300000000000004</v>
      </c>
      <c r="I881" s="17">
        <f t="shared" si="162"/>
        <v>33.35</v>
      </c>
      <c r="J881" s="18">
        <f t="shared" si="163"/>
        <v>32.75</v>
      </c>
    </row>
    <row r="882" spans="1:10">
      <c r="A882" s="38" t="s">
        <v>4714</v>
      </c>
      <c r="B882" s="3" t="s">
        <v>4715</v>
      </c>
      <c r="C882" s="3">
        <v>3</v>
      </c>
      <c r="D882" s="2">
        <v>0.7</v>
      </c>
      <c r="E882" s="46">
        <v>46</v>
      </c>
      <c r="F882" s="17">
        <v>34.75</v>
      </c>
      <c r="G882" s="4" t="s">
        <v>10560</v>
      </c>
      <c r="H882" s="17">
        <f t="shared" si="161"/>
        <v>48.400000000000006</v>
      </c>
      <c r="I882" s="17">
        <f t="shared" si="162"/>
        <v>44.400000000000006</v>
      </c>
      <c r="J882" s="18">
        <f t="shared" si="163"/>
        <v>43.6</v>
      </c>
    </row>
    <row r="883" spans="1:10">
      <c r="A883" s="38" t="s">
        <v>4717</v>
      </c>
      <c r="B883" s="3" t="s">
        <v>4718</v>
      </c>
      <c r="C883" s="3">
        <v>3</v>
      </c>
      <c r="D883" s="2">
        <v>0.7</v>
      </c>
      <c r="E883" s="46">
        <v>46</v>
      </c>
      <c r="F883" s="17">
        <v>31.5</v>
      </c>
      <c r="G883" s="4" t="s">
        <v>10560</v>
      </c>
      <c r="H883" s="17">
        <f t="shared" si="161"/>
        <v>44.400000000000006</v>
      </c>
      <c r="I883" s="17">
        <f t="shared" si="162"/>
        <v>40.800000000000004</v>
      </c>
      <c r="J883" s="18">
        <f t="shared" si="163"/>
        <v>40.050000000000004</v>
      </c>
    </row>
    <row r="884" spans="1:10">
      <c r="A884" s="38" t="s">
        <v>11091</v>
      </c>
      <c r="B884" s="3" t="s">
        <v>11092</v>
      </c>
      <c r="C884" s="3">
        <v>6</v>
      </c>
      <c r="D884" s="2">
        <v>0.7</v>
      </c>
      <c r="E884" s="46">
        <v>37.5</v>
      </c>
      <c r="F884" s="17">
        <v>6.95</v>
      </c>
      <c r="G884" s="4" t="s">
        <v>10537</v>
      </c>
      <c r="H884" s="17">
        <f t="shared" si="161"/>
        <v>13.700000000000001</v>
      </c>
      <c r="I884" s="17">
        <f t="shared" si="162"/>
        <v>12.600000000000001</v>
      </c>
      <c r="J884" s="18">
        <f t="shared" si="163"/>
        <v>12.350000000000001</v>
      </c>
    </row>
    <row r="885" spans="1:10">
      <c r="A885" s="38" t="s">
        <v>4728</v>
      </c>
      <c r="B885" s="3" t="s">
        <v>4729</v>
      </c>
      <c r="C885" s="3">
        <v>6</v>
      </c>
      <c r="D885" s="2">
        <v>0.7</v>
      </c>
      <c r="E885" s="46">
        <v>40</v>
      </c>
      <c r="F885" s="17">
        <v>17.649999999999999</v>
      </c>
      <c r="G885" s="4" t="s">
        <v>10536</v>
      </c>
      <c r="H885" s="17">
        <f t="shared" si="161"/>
        <v>27</v>
      </c>
      <c r="I885" s="17">
        <f t="shared" si="162"/>
        <v>24.8</v>
      </c>
      <c r="J885" s="18">
        <f t="shared" si="163"/>
        <v>24.35</v>
      </c>
    </row>
    <row r="886" spans="1:10">
      <c r="A886" s="38" t="s">
        <v>4736</v>
      </c>
      <c r="B886" s="3" t="s">
        <v>4732</v>
      </c>
      <c r="C886" s="3">
        <v>6</v>
      </c>
      <c r="D886" s="2">
        <v>0.7</v>
      </c>
      <c r="E886" s="46">
        <v>40</v>
      </c>
      <c r="F886" s="17">
        <v>20.65</v>
      </c>
      <c r="G886" s="4" t="s">
        <v>10533</v>
      </c>
      <c r="H886" s="17">
        <f t="shared" si="161"/>
        <v>30.650000000000002</v>
      </c>
      <c r="I886" s="17">
        <f t="shared" si="162"/>
        <v>28.150000000000002</v>
      </c>
      <c r="J886" s="18">
        <f t="shared" si="163"/>
        <v>27.650000000000002</v>
      </c>
    </row>
    <row r="887" spans="1:10">
      <c r="A887" s="38" t="s">
        <v>4772</v>
      </c>
      <c r="B887" s="3" t="s">
        <v>4770</v>
      </c>
      <c r="C887" s="3">
        <v>6</v>
      </c>
      <c r="D887" s="2">
        <v>1</v>
      </c>
      <c r="E887" s="46">
        <v>40</v>
      </c>
      <c r="F887" s="17">
        <v>14.75</v>
      </c>
      <c r="G887" s="4" t="s">
        <v>10537</v>
      </c>
      <c r="H887" s="17">
        <f t="shared" si="161"/>
        <v>24.950000000000003</v>
      </c>
      <c r="I887" s="17">
        <f t="shared" si="162"/>
        <v>22.900000000000002</v>
      </c>
      <c r="J887" s="18">
        <f t="shared" si="163"/>
        <v>22.5</v>
      </c>
    </row>
    <row r="888" spans="1:10">
      <c r="A888" s="38" t="s">
        <v>4774</v>
      </c>
      <c r="B888" s="3" t="s">
        <v>4775</v>
      </c>
      <c r="C888" s="3">
        <v>6</v>
      </c>
      <c r="D888" s="2">
        <v>0.7</v>
      </c>
      <c r="E888" s="46">
        <v>45</v>
      </c>
      <c r="F888" s="17">
        <v>19</v>
      </c>
      <c r="G888" s="4" t="s">
        <v>10537</v>
      </c>
      <c r="H888" s="17">
        <f t="shared" si="161"/>
        <v>29.1</v>
      </c>
      <c r="I888" s="17">
        <f t="shared" si="162"/>
        <v>26.700000000000003</v>
      </c>
      <c r="J888" s="18">
        <f t="shared" si="163"/>
        <v>26.200000000000003</v>
      </c>
    </row>
    <row r="889" spans="1:10">
      <c r="A889" s="38" t="s">
        <v>4777</v>
      </c>
      <c r="B889" s="3" t="s">
        <v>4778</v>
      </c>
      <c r="C889" s="3">
        <v>6</v>
      </c>
      <c r="D889" s="2">
        <v>0.7</v>
      </c>
      <c r="E889" s="46">
        <v>40</v>
      </c>
      <c r="F889" s="17">
        <v>13.95</v>
      </c>
      <c r="G889" s="4" t="s">
        <v>10542</v>
      </c>
      <c r="H889" s="17">
        <f t="shared" si="161"/>
        <v>22.450000000000003</v>
      </c>
      <c r="I889" s="17">
        <f t="shared" si="162"/>
        <v>20.650000000000002</v>
      </c>
      <c r="J889" s="18">
        <f t="shared" si="163"/>
        <v>20.25</v>
      </c>
    </row>
    <row r="890" spans="1:10">
      <c r="A890" s="38" t="s">
        <v>4780</v>
      </c>
      <c r="B890" s="3" t="s">
        <v>4781</v>
      </c>
      <c r="C890" s="3">
        <v>6</v>
      </c>
      <c r="D890" s="2">
        <v>0.7</v>
      </c>
      <c r="E890" s="46">
        <v>43</v>
      </c>
      <c r="F890" s="17">
        <v>61.5</v>
      </c>
      <c r="G890" s="4" t="s">
        <v>10536</v>
      </c>
      <c r="H890" s="17">
        <f t="shared" si="161"/>
        <v>80.75</v>
      </c>
      <c r="I890" s="17">
        <f t="shared" si="162"/>
        <v>74.150000000000006</v>
      </c>
      <c r="J890" s="18">
        <f t="shared" si="163"/>
        <v>72.8</v>
      </c>
    </row>
    <row r="891" spans="1:10">
      <c r="A891" s="38" t="s">
        <v>4783</v>
      </c>
      <c r="B891" s="3" t="s">
        <v>4784</v>
      </c>
      <c r="C891" s="3">
        <v>6</v>
      </c>
      <c r="D891" s="2">
        <v>0.7</v>
      </c>
      <c r="E891" s="46">
        <v>44</v>
      </c>
      <c r="F891" s="17">
        <v>14.75</v>
      </c>
      <c r="G891" s="4" t="s">
        <v>10537</v>
      </c>
      <c r="H891" s="17">
        <f t="shared" si="161"/>
        <v>23.8</v>
      </c>
      <c r="I891" s="17">
        <f t="shared" si="162"/>
        <v>21.85</v>
      </c>
      <c r="J891" s="18">
        <f t="shared" si="163"/>
        <v>21.450000000000003</v>
      </c>
    </row>
    <row r="892" spans="1:10">
      <c r="A892" s="38" t="s">
        <v>4786</v>
      </c>
      <c r="B892" s="3" t="s">
        <v>4787</v>
      </c>
      <c r="C892" s="3">
        <v>6</v>
      </c>
      <c r="D892" s="2">
        <v>0.7</v>
      </c>
      <c r="E892" s="46">
        <v>43</v>
      </c>
      <c r="F892" s="17">
        <v>9.25</v>
      </c>
      <c r="G892" s="4" t="s">
        <v>10537</v>
      </c>
      <c r="H892" s="17">
        <f t="shared" si="161"/>
        <v>17</v>
      </c>
      <c r="I892" s="17">
        <f t="shared" si="162"/>
        <v>15.600000000000001</v>
      </c>
      <c r="J892" s="18">
        <f t="shared" si="163"/>
        <v>15.350000000000001</v>
      </c>
    </row>
    <row r="893" spans="1:10">
      <c r="A893" s="38" t="s">
        <v>4795</v>
      </c>
      <c r="B893" s="3" t="s">
        <v>4793</v>
      </c>
      <c r="C893" s="3">
        <v>12</v>
      </c>
      <c r="D893" s="2">
        <v>1</v>
      </c>
      <c r="E893" s="46">
        <v>40</v>
      </c>
      <c r="F893" s="17">
        <v>4.1500000000000004</v>
      </c>
      <c r="G893" s="4" t="s">
        <v>10541</v>
      </c>
      <c r="H893" s="17">
        <f t="shared" si="161"/>
        <v>12.05</v>
      </c>
      <c r="I893" s="17">
        <f t="shared" si="162"/>
        <v>11.05</v>
      </c>
      <c r="J893" s="18">
        <f t="shared" si="163"/>
        <v>10.850000000000001</v>
      </c>
    </row>
    <row r="894" spans="1:10">
      <c r="A894" s="38" t="s">
        <v>4797</v>
      </c>
      <c r="B894" s="3" t="s">
        <v>4798</v>
      </c>
      <c r="C894" s="3">
        <v>6</v>
      </c>
      <c r="D894" s="2">
        <v>0.5</v>
      </c>
      <c r="E894" s="46">
        <v>46</v>
      </c>
      <c r="F894" s="17">
        <v>11.1</v>
      </c>
      <c r="G894" s="4" t="s">
        <v>10537</v>
      </c>
      <c r="H894" s="17">
        <f t="shared" si="161"/>
        <v>18.350000000000001</v>
      </c>
      <c r="I894" s="17">
        <f t="shared" si="162"/>
        <v>16.850000000000001</v>
      </c>
      <c r="J894" s="18">
        <f t="shared" si="163"/>
        <v>16.55</v>
      </c>
    </row>
    <row r="895" spans="1:10">
      <c r="A895" s="38" t="s">
        <v>10748</v>
      </c>
      <c r="B895" s="3" t="s">
        <v>10749</v>
      </c>
      <c r="C895" s="3">
        <v>6</v>
      </c>
      <c r="D895" s="2">
        <v>0.7</v>
      </c>
      <c r="E895" s="46">
        <v>40</v>
      </c>
      <c r="F895" s="17">
        <v>16.5</v>
      </c>
      <c r="G895" s="4" t="s">
        <v>10548</v>
      </c>
      <c r="H895" s="17">
        <f t="shared" si="161"/>
        <v>25.6</v>
      </c>
      <c r="I895" s="17">
        <f t="shared" si="162"/>
        <v>23.5</v>
      </c>
      <c r="J895" s="18">
        <f t="shared" si="163"/>
        <v>23.05</v>
      </c>
    </row>
    <row r="896" spans="1:10">
      <c r="A896" s="38" t="s">
        <v>10750</v>
      </c>
      <c r="B896" s="3" t="s">
        <v>10751</v>
      </c>
      <c r="C896" s="3">
        <v>6</v>
      </c>
      <c r="D896" s="2">
        <v>0.7</v>
      </c>
      <c r="E896" s="46">
        <v>40</v>
      </c>
      <c r="F896" s="17">
        <v>21.1</v>
      </c>
      <c r="G896" s="4" t="s">
        <v>10548</v>
      </c>
      <c r="H896" s="17">
        <f t="shared" si="161"/>
        <v>31.200000000000003</v>
      </c>
      <c r="I896" s="17">
        <f t="shared" si="162"/>
        <v>28.650000000000002</v>
      </c>
      <c r="J896" s="18">
        <f t="shared" si="163"/>
        <v>28.150000000000002</v>
      </c>
    </row>
    <row r="897" spans="1:10">
      <c r="A897" s="38" t="s">
        <v>4803</v>
      </c>
      <c r="B897" s="3" t="s">
        <v>4804</v>
      </c>
      <c r="C897" s="3">
        <v>6</v>
      </c>
      <c r="D897" s="2">
        <v>0.7</v>
      </c>
      <c r="E897" s="46">
        <v>40</v>
      </c>
      <c r="F897" s="17">
        <v>49</v>
      </c>
      <c r="G897" s="4" t="s">
        <v>10548</v>
      </c>
      <c r="H897" s="17">
        <f t="shared" si="161"/>
        <v>65.25</v>
      </c>
      <c r="I897" s="17">
        <f t="shared" si="162"/>
        <v>59.900000000000006</v>
      </c>
      <c r="J897" s="18">
        <f t="shared" si="163"/>
        <v>58.800000000000004</v>
      </c>
    </row>
    <row r="898" spans="1:10">
      <c r="A898" s="38" t="s">
        <v>4806</v>
      </c>
      <c r="B898" s="3" t="s">
        <v>4807</v>
      </c>
      <c r="C898" s="3">
        <v>6</v>
      </c>
      <c r="D898" s="2">
        <v>0.7</v>
      </c>
      <c r="E898" s="46">
        <v>40</v>
      </c>
      <c r="F898" s="17">
        <v>49</v>
      </c>
      <c r="G898" s="4" t="s">
        <v>10548</v>
      </c>
      <c r="H898" s="17">
        <f t="shared" si="161"/>
        <v>65.25</v>
      </c>
      <c r="I898" s="17">
        <f t="shared" si="162"/>
        <v>59.900000000000006</v>
      </c>
      <c r="J898" s="18">
        <f t="shared" si="163"/>
        <v>58.800000000000004</v>
      </c>
    </row>
    <row r="899" spans="1:10">
      <c r="A899" s="38" t="s">
        <v>4828</v>
      </c>
      <c r="B899" s="3" t="s">
        <v>4829</v>
      </c>
      <c r="C899" s="3">
        <v>6</v>
      </c>
      <c r="D899" s="2">
        <v>0.7</v>
      </c>
      <c r="E899" s="46">
        <v>47</v>
      </c>
      <c r="F899" s="17">
        <v>10.199999999999999</v>
      </c>
      <c r="G899" s="4" t="s">
        <v>10537</v>
      </c>
      <c r="H899" s="17">
        <f t="shared" si="161"/>
        <v>18.5</v>
      </c>
      <c r="I899" s="17">
        <f t="shared" si="162"/>
        <v>17</v>
      </c>
      <c r="J899" s="18">
        <f t="shared" si="163"/>
        <v>16.7</v>
      </c>
    </row>
    <row r="900" spans="1:10">
      <c r="A900" s="38" t="s">
        <v>4834</v>
      </c>
      <c r="B900" s="3" t="s">
        <v>4835</v>
      </c>
      <c r="C900" s="3">
        <v>6</v>
      </c>
      <c r="D900" s="2">
        <v>0.7</v>
      </c>
      <c r="E900" s="46">
        <v>40</v>
      </c>
      <c r="F900" s="17">
        <v>6.2</v>
      </c>
      <c r="G900" s="4" t="s">
        <v>10551</v>
      </c>
      <c r="H900" s="17">
        <f t="shared" si="161"/>
        <v>13</v>
      </c>
      <c r="I900" s="17">
        <f t="shared" si="162"/>
        <v>11.950000000000001</v>
      </c>
      <c r="J900" s="18">
        <f t="shared" si="163"/>
        <v>11.75</v>
      </c>
    </row>
    <row r="901" spans="1:10">
      <c r="A901" s="38" t="s">
        <v>4851</v>
      </c>
      <c r="B901" s="3" t="s">
        <v>4852</v>
      </c>
      <c r="C901" s="3">
        <v>6</v>
      </c>
      <c r="D901" s="2">
        <v>0.7</v>
      </c>
      <c r="E901" s="46">
        <v>35</v>
      </c>
      <c r="F901" s="17">
        <v>12</v>
      </c>
      <c r="G901" s="4" t="s">
        <v>10535</v>
      </c>
      <c r="H901" s="17">
        <f t="shared" si="161"/>
        <v>19.650000000000002</v>
      </c>
      <c r="I901" s="17">
        <f t="shared" si="162"/>
        <v>18.05</v>
      </c>
      <c r="J901" s="18">
        <f t="shared" si="163"/>
        <v>17.7</v>
      </c>
    </row>
    <row r="902" spans="1:10">
      <c r="A902" s="38" t="s">
        <v>4854</v>
      </c>
      <c r="B902" s="3" t="s">
        <v>4855</v>
      </c>
      <c r="C902" s="3">
        <v>6</v>
      </c>
      <c r="D902" s="2">
        <v>0.7</v>
      </c>
      <c r="E902" s="46">
        <v>45</v>
      </c>
      <c r="F902" s="17">
        <v>25.5</v>
      </c>
      <c r="G902" s="4" t="s">
        <v>10535</v>
      </c>
      <c r="H902" s="17">
        <f t="shared" si="161"/>
        <v>37</v>
      </c>
      <c r="I902" s="17">
        <f t="shared" si="162"/>
        <v>33.950000000000003</v>
      </c>
      <c r="J902" s="18">
        <f t="shared" si="163"/>
        <v>33.35</v>
      </c>
    </row>
    <row r="903" spans="1:10">
      <c r="A903" s="38" t="s">
        <v>10752</v>
      </c>
      <c r="B903" s="3" t="s">
        <v>10753</v>
      </c>
      <c r="C903" s="3">
        <v>6</v>
      </c>
      <c r="D903" s="2">
        <v>0.7</v>
      </c>
      <c r="E903" s="46">
        <v>40</v>
      </c>
      <c r="F903" s="17">
        <v>17.5</v>
      </c>
      <c r="G903" s="4" t="s">
        <v>10537</v>
      </c>
      <c r="H903" s="17">
        <f t="shared" si="161"/>
        <v>26.8</v>
      </c>
      <c r="I903" s="17">
        <f t="shared" si="162"/>
        <v>24.6</v>
      </c>
      <c r="J903" s="18">
        <f t="shared" si="163"/>
        <v>24.150000000000002</v>
      </c>
    </row>
    <row r="904" spans="1:10">
      <c r="A904" s="38" t="s">
        <v>4857</v>
      </c>
      <c r="B904" s="3" t="s">
        <v>4858</v>
      </c>
      <c r="C904" s="3">
        <v>6</v>
      </c>
      <c r="D904" s="2">
        <v>0.7</v>
      </c>
      <c r="E904" s="46">
        <v>41.3</v>
      </c>
      <c r="F904" s="17">
        <v>8.5</v>
      </c>
      <c r="G904" s="4" t="s">
        <v>10537</v>
      </c>
      <c r="H904" s="17">
        <f t="shared" si="161"/>
        <v>15.950000000000001</v>
      </c>
      <c r="I904" s="17">
        <f t="shared" si="162"/>
        <v>14.65</v>
      </c>
      <c r="J904" s="18">
        <f t="shared" si="163"/>
        <v>14.350000000000001</v>
      </c>
    </row>
    <row r="905" spans="1:10">
      <c r="A905" s="38" t="s">
        <v>4860</v>
      </c>
      <c r="B905" s="3" t="s">
        <v>4861</v>
      </c>
      <c r="C905" s="3">
        <v>6</v>
      </c>
      <c r="D905" s="2">
        <v>0.7</v>
      </c>
      <c r="E905" s="46">
        <v>40</v>
      </c>
      <c r="F905" s="17">
        <v>10</v>
      </c>
      <c r="G905" s="4" t="s">
        <v>10555</v>
      </c>
      <c r="H905" s="17">
        <f t="shared" si="161"/>
        <v>17.650000000000002</v>
      </c>
      <c r="I905" s="17">
        <f t="shared" si="162"/>
        <v>16.2</v>
      </c>
      <c r="J905" s="18">
        <f t="shared" si="163"/>
        <v>15.9</v>
      </c>
    </row>
    <row r="906" spans="1:10">
      <c r="A906" s="38" t="s">
        <v>4872</v>
      </c>
      <c r="B906" s="3" t="s">
        <v>4873</v>
      </c>
      <c r="C906" s="3">
        <v>12</v>
      </c>
      <c r="D906" s="2">
        <v>1</v>
      </c>
      <c r="E906" s="46">
        <v>40</v>
      </c>
      <c r="F906" s="17">
        <v>6.35</v>
      </c>
      <c r="G906" s="4" t="s">
        <v>10549</v>
      </c>
      <c r="H906" s="17">
        <f t="shared" si="161"/>
        <v>14.700000000000001</v>
      </c>
      <c r="I906" s="17">
        <f t="shared" si="162"/>
        <v>13.5</v>
      </c>
      <c r="J906" s="18">
        <f t="shared" si="163"/>
        <v>13.25</v>
      </c>
    </row>
    <row r="907" spans="1:10">
      <c r="A907" s="38" t="s">
        <v>4878</v>
      </c>
      <c r="B907" s="3" t="s">
        <v>4879</v>
      </c>
      <c r="C907" s="3">
        <v>6</v>
      </c>
      <c r="D907" s="2">
        <v>0.7</v>
      </c>
      <c r="E907" s="46">
        <v>50</v>
      </c>
      <c r="F907" s="17">
        <v>49</v>
      </c>
      <c r="G907" s="4" t="s">
        <v>10549</v>
      </c>
      <c r="H907" s="17">
        <f t="shared" si="161"/>
        <v>66.100000000000009</v>
      </c>
      <c r="I907" s="17">
        <f t="shared" si="162"/>
        <v>60.7</v>
      </c>
      <c r="J907" s="18">
        <f t="shared" si="163"/>
        <v>59.6</v>
      </c>
    </row>
    <row r="908" spans="1:10">
      <c r="A908" s="38" t="s">
        <v>4884</v>
      </c>
      <c r="B908" s="3" t="s">
        <v>4885</v>
      </c>
      <c r="C908" s="3">
        <v>6</v>
      </c>
      <c r="D908" s="2">
        <v>0.7</v>
      </c>
      <c r="E908" s="46">
        <v>43</v>
      </c>
      <c r="F908" s="17">
        <v>40.5</v>
      </c>
      <c r="G908" s="4" t="s">
        <v>10549</v>
      </c>
      <c r="H908" s="17">
        <f t="shared" ref="H908:H971" si="164">IF(B908="","",CEILING((F908+(10.3552*D908*E908)/100+1.5+0.05)*1.22,0.05))</f>
        <v>55.150000000000006</v>
      </c>
      <c r="I908" s="17">
        <f t="shared" ref="I908:I971" si="165">IF(B908="","",CEILING((F908+(10.3552*D908*E908)/100+1.5+0.05)*1.12,0.05))</f>
        <v>50.6</v>
      </c>
      <c r="J908" s="18">
        <f t="shared" ref="J908:J971" si="166">IF(B908="","",CEILING((F908+(10.3552*D908*E908)/100+1.5+0.05)*1.1,0.05))</f>
        <v>49.7</v>
      </c>
    </row>
    <row r="909" spans="1:10">
      <c r="A909" s="38" t="s">
        <v>4893</v>
      </c>
      <c r="B909" s="3" t="s">
        <v>4894</v>
      </c>
      <c r="C909" s="3">
        <v>6</v>
      </c>
      <c r="D909" s="2">
        <v>0.7</v>
      </c>
      <c r="E909" s="46">
        <v>24</v>
      </c>
      <c r="F909" s="17">
        <v>8.75</v>
      </c>
      <c r="G909" s="4" t="s">
        <v>10544</v>
      </c>
      <c r="H909" s="17">
        <f t="shared" si="164"/>
        <v>14.700000000000001</v>
      </c>
      <c r="I909" s="17">
        <f t="shared" si="165"/>
        <v>13.5</v>
      </c>
      <c r="J909" s="18">
        <f t="shared" si="166"/>
        <v>13.25</v>
      </c>
    </row>
    <row r="910" spans="1:10">
      <c r="A910" s="38" t="s">
        <v>4902</v>
      </c>
      <c r="B910" s="3" t="s">
        <v>4903</v>
      </c>
      <c r="C910" s="3">
        <v>12</v>
      </c>
      <c r="D910" s="2">
        <v>1</v>
      </c>
      <c r="E910" s="46">
        <v>43.4</v>
      </c>
      <c r="F910" s="17">
        <v>27.1</v>
      </c>
      <c r="G910" s="4" t="s">
        <v>10537</v>
      </c>
      <c r="H910" s="17">
        <f t="shared" si="164"/>
        <v>40.450000000000003</v>
      </c>
      <c r="I910" s="17">
        <f t="shared" si="165"/>
        <v>37.15</v>
      </c>
      <c r="J910" s="18">
        <f t="shared" si="166"/>
        <v>36.5</v>
      </c>
    </row>
    <row r="911" spans="1:10">
      <c r="A911" s="38" t="s">
        <v>4905</v>
      </c>
      <c r="B911" s="3" t="s">
        <v>4906</v>
      </c>
      <c r="C911" s="3">
        <v>6</v>
      </c>
      <c r="D911" s="2">
        <v>0.7</v>
      </c>
      <c r="E911" s="46">
        <v>43.4</v>
      </c>
      <c r="F911" s="17">
        <v>19</v>
      </c>
      <c r="G911" s="4" t="s">
        <v>10537</v>
      </c>
      <c r="H911" s="17">
        <f t="shared" si="164"/>
        <v>28.950000000000003</v>
      </c>
      <c r="I911" s="17">
        <f t="shared" si="165"/>
        <v>26.55</v>
      </c>
      <c r="J911" s="18">
        <f t="shared" si="166"/>
        <v>26.1</v>
      </c>
    </row>
    <row r="912" spans="1:10">
      <c r="A912" s="38" t="s">
        <v>4920</v>
      </c>
      <c r="B912" s="3" t="s">
        <v>4921</v>
      </c>
      <c r="C912" s="3">
        <v>6</v>
      </c>
      <c r="D912" s="2">
        <v>0.7</v>
      </c>
      <c r="E912" s="46">
        <v>43.4</v>
      </c>
      <c r="F912" s="17">
        <v>24.5</v>
      </c>
      <c r="G912" s="4" t="s">
        <v>10537</v>
      </c>
      <c r="H912" s="17">
        <f t="shared" si="164"/>
        <v>35.65</v>
      </c>
      <c r="I912" s="17">
        <f t="shared" si="165"/>
        <v>32.700000000000003</v>
      </c>
      <c r="J912" s="18">
        <f t="shared" si="166"/>
        <v>32.15</v>
      </c>
    </row>
    <row r="913" spans="1:10">
      <c r="A913" s="38" t="s">
        <v>4923</v>
      </c>
      <c r="B913" s="3" t="s">
        <v>4924</v>
      </c>
      <c r="C913" s="3">
        <v>6</v>
      </c>
      <c r="D913" s="2">
        <v>0.7</v>
      </c>
      <c r="E913" s="46">
        <v>43.4</v>
      </c>
      <c r="F913" s="17">
        <v>20.95</v>
      </c>
      <c r="G913" s="4" t="s">
        <v>10537</v>
      </c>
      <c r="H913" s="17">
        <f t="shared" si="164"/>
        <v>31.3</v>
      </c>
      <c r="I913" s="17">
        <f t="shared" si="165"/>
        <v>28.75</v>
      </c>
      <c r="J913" s="18">
        <f t="shared" si="166"/>
        <v>28.25</v>
      </c>
    </row>
    <row r="914" spans="1:10">
      <c r="A914" s="38" t="s">
        <v>4926</v>
      </c>
      <c r="B914" s="3" t="s">
        <v>4927</v>
      </c>
      <c r="C914" s="3">
        <v>6</v>
      </c>
      <c r="D914" s="2">
        <v>0.7</v>
      </c>
      <c r="E914" s="46">
        <v>43.4</v>
      </c>
      <c r="F914" s="17">
        <v>20</v>
      </c>
      <c r="G914" s="4" t="s">
        <v>10537</v>
      </c>
      <c r="H914" s="17">
        <f t="shared" si="164"/>
        <v>30.150000000000002</v>
      </c>
      <c r="I914" s="17">
        <f t="shared" si="165"/>
        <v>27.700000000000003</v>
      </c>
      <c r="J914" s="18">
        <f t="shared" si="166"/>
        <v>27.200000000000003</v>
      </c>
    </row>
    <row r="915" spans="1:10">
      <c r="A915" s="38" t="s">
        <v>4953</v>
      </c>
      <c r="B915" s="3" t="s">
        <v>4945</v>
      </c>
      <c r="C915" s="3">
        <v>6</v>
      </c>
      <c r="D915" s="2">
        <v>0.7</v>
      </c>
      <c r="E915" s="46">
        <v>40</v>
      </c>
      <c r="F915" s="17">
        <v>22.9</v>
      </c>
      <c r="G915" s="4" t="s">
        <v>10548</v>
      </c>
      <c r="H915" s="17">
        <f t="shared" si="164"/>
        <v>33.4</v>
      </c>
      <c r="I915" s="17">
        <f t="shared" si="165"/>
        <v>30.650000000000002</v>
      </c>
      <c r="J915" s="18">
        <f t="shared" si="166"/>
        <v>30.1</v>
      </c>
    </row>
    <row r="916" spans="1:10">
      <c r="A916" s="38" t="s">
        <v>4956</v>
      </c>
      <c r="B916" s="3" t="s">
        <v>26563</v>
      </c>
      <c r="C916" s="3">
        <v>6</v>
      </c>
      <c r="D916" s="2">
        <v>1.5</v>
      </c>
      <c r="E916" s="46">
        <v>40</v>
      </c>
      <c r="F916" s="17">
        <v>58.5</v>
      </c>
      <c r="G916" s="4" t="s">
        <v>10548</v>
      </c>
      <c r="H916" s="17">
        <f t="shared" si="164"/>
        <v>80.850000000000009</v>
      </c>
      <c r="I916" s="17">
        <f t="shared" si="165"/>
        <v>74.25</v>
      </c>
      <c r="J916" s="18">
        <f t="shared" si="166"/>
        <v>72.900000000000006</v>
      </c>
    </row>
    <row r="917" spans="1:10">
      <c r="A917" s="38" t="s">
        <v>10858</v>
      </c>
      <c r="B917" s="3" t="s">
        <v>4958</v>
      </c>
      <c r="C917" s="3">
        <v>12</v>
      </c>
      <c r="D917" s="2">
        <v>0.7</v>
      </c>
      <c r="E917" s="46">
        <v>40</v>
      </c>
      <c r="F917" s="17">
        <v>23</v>
      </c>
      <c r="G917" s="4" t="s">
        <v>10548</v>
      </c>
      <c r="H917" s="17">
        <f t="shared" si="164"/>
        <v>33.5</v>
      </c>
      <c r="I917" s="17">
        <f t="shared" si="165"/>
        <v>30.75</v>
      </c>
      <c r="J917" s="18">
        <f t="shared" si="166"/>
        <v>30.200000000000003</v>
      </c>
    </row>
    <row r="918" spans="1:10">
      <c r="A918" s="38" t="s">
        <v>4961</v>
      </c>
      <c r="B918" s="3" t="s">
        <v>4962</v>
      </c>
      <c r="C918" s="3">
        <v>6</v>
      </c>
      <c r="D918" s="2">
        <v>0.7</v>
      </c>
      <c r="E918" s="46">
        <v>40</v>
      </c>
      <c r="F918" s="17">
        <v>27.25</v>
      </c>
      <c r="G918" s="4" t="s">
        <v>10548</v>
      </c>
      <c r="H918" s="17">
        <f t="shared" si="164"/>
        <v>38.700000000000003</v>
      </c>
      <c r="I918" s="17">
        <f t="shared" si="165"/>
        <v>35.550000000000004</v>
      </c>
      <c r="J918" s="18">
        <f t="shared" si="166"/>
        <v>34.9</v>
      </c>
    </row>
    <row r="919" spans="1:10">
      <c r="A919" s="38" t="s">
        <v>10754</v>
      </c>
      <c r="B919" s="3" t="s">
        <v>10755</v>
      </c>
      <c r="C919" s="3">
        <v>6</v>
      </c>
      <c r="D919" s="2">
        <v>0.7</v>
      </c>
      <c r="E919" s="46">
        <v>40</v>
      </c>
      <c r="F919" s="17">
        <v>41</v>
      </c>
      <c r="G919" s="4" t="s">
        <v>10548</v>
      </c>
      <c r="H919" s="17">
        <f t="shared" si="164"/>
        <v>55.45</v>
      </c>
      <c r="I919" s="17">
        <f t="shared" si="165"/>
        <v>50.95</v>
      </c>
      <c r="J919" s="18">
        <f t="shared" si="166"/>
        <v>50</v>
      </c>
    </row>
    <row r="920" spans="1:10">
      <c r="A920" s="38" t="s">
        <v>10859</v>
      </c>
      <c r="B920" s="3" t="s">
        <v>10860</v>
      </c>
      <c r="C920" s="3">
        <v>12</v>
      </c>
      <c r="D920" s="2">
        <v>1</v>
      </c>
      <c r="E920" s="46">
        <v>40</v>
      </c>
      <c r="F920" s="17">
        <v>52.5</v>
      </c>
      <c r="G920" s="4" t="s">
        <v>10548</v>
      </c>
      <c r="H920" s="17">
        <f t="shared" si="164"/>
        <v>71</v>
      </c>
      <c r="I920" s="17">
        <f t="shared" si="165"/>
        <v>65.2</v>
      </c>
      <c r="J920" s="18">
        <f t="shared" si="166"/>
        <v>64.05</v>
      </c>
    </row>
    <row r="921" spans="1:10">
      <c r="A921" s="38" t="s">
        <v>4968</v>
      </c>
      <c r="B921" s="3" t="s">
        <v>4965</v>
      </c>
      <c r="C921" s="3">
        <v>6</v>
      </c>
      <c r="D921" s="2">
        <v>1</v>
      </c>
      <c r="E921" s="46">
        <v>40</v>
      </c>
      <c r="F921" s="17">
        <v>195</v>
      </c>
      <c r="G921" s="4" t="s">
        <v>10548</v>
      </c>
      <c r="H921" s="17">
        <f t="shared" si="164"/>
        <v>244.85000000000002</v>
      </c>
      <c r="I921" s="17">
        <f t="shared" si="165"/>
        <v>224.8</v>
      </c>
      <c r="J921" s="18">
        <f t="shared" si="166"/>
        <v>220.8</v>
      </c>
    </row>
    <row r="922" spans="1:10">
      <c r="A922" s="38" t="s">
        <v>4970</v>
      </c>
      <c r="B922" s="3" t="s">
        <v>4971</v>
      </c>
      <c r="C922" s="3">
        <v>6</v>
      </c>
      <c r="D922" s="2">
        <v>0.7</v>
      </c>
      <c r="E922" s="46">
        <v>40</v>
      </c>
      <c r="F922" s="17">
        <v>175</v>
      </c>
      <c r="G922" s="4" t="s">
        <v>10548</v>
      </c>
      <c r="H922" s="17">
        <f t="shared" si="164"/>
        <v>218.95000000000002</v>
      </c>
      <c r="I922" s="17">
        <f t="shared" si="165"/>
        <v>201</v>
      </c>
      <c r="J922" s="18">
        <f t="shared" si="166"/>
        <v>197.4</v>
      </c>
    </row>
    <row r="923" spans="1:10">
      <c r="A923" s="38" t="s">
        <v>4976</v>
      </c>
      <c r="B923" s="3" t="s">
        <v>4977</v>
      </c>
      <c r="C923" s="3">
        <v>6</v>
      </c>
      <c r="D923" s="2">
        <v>0.7</v>
      </c>
      <c r="E923" s="46">
        <v>40</v>
      </c>
      <c r="F923" s="17">
        <v>12.5</v>
      </c>
      <c r="G923" s="4" t="s">
        <v>10537</v>
      </c>
      <c r="H923" s="17">
        <f t="shared" si="164"/>
        <v>20.700000000000003</v>
      </c>
      <c r="I923" s="17">
        <f t="shared" si="165"/>
        <v>19</v>
      </c>
      <c r="J923" s="18">
        <f t="shared" si="166"/>
        <v>18.650000000000002</v>
      </c>
    </row>
    <row r="924" spans="1:10">
      <c r="A924" s="38" t="s">
        <v>4979</v>
      </c>
      <c r="B924" s="3" t="s">
        <v>4980</v>
      </c>
      <c r="C924" s="3">
        <v>6</v>
      </c>
      <c r="D924" s="2">
        <v>0.5</v>
      </c>
      <c r="E924" s="46">
        <v>43</v>
      </c>
      <c r="F924" s="17">
        <v>23.9</v>
      </c>
      <c r="G924" s="4" t="s">
        <v>10537</v>
      </c>
      <c r="H924" s="17">
        <f t="shared" si="164"/>
        <v>33.800000000000004</v>
      </c>
      <c r="I924" s="17">
        <f t="shared" si="165"/>
        <v>31</v>
      </c>
      <c r="J924" s="18">
        <f t="shared" si="166"/>
        <v>30.450000000000003</v>
      </c>
    </row>
    <row r="925" spans="1:10">
      <c r="A925" s="38" t="s">
        <v>4982</v>
      </c>
      <c r="B925" s="3" t="s">
        <v>4983</v>
      </c>
      <c r="C925" s="3">
        <v>6</v>
      </c>
      <c r="D925" s="2">
        <v>0.7</v>
      </c>
      <c r="E925" s="46">
        <v>40</v>
      </c>
      <c r="F925" s="17">
        <v>24.5</v>
      </c>
      <c r="G925" s="4" t="s">
        <v>10531</v>
      </c>
      <c r="H925" s="17">
        <f t="shared" si="164"/>
        <v>35.35</v>
      </c>
      <c r="I925" s="17">
        <f t="shared" si="165"/>
        <v>32.450000000000003</v>
      </c>
      <c r="J925" s="18">
        <f t="shared" si="166"/>
        <v>31.85</v>
      </c>
    </row>
    <row r="926" spans="1:10">
      <c r="A926" s="38" t="s">
        <v>4985</v>
      </c>
      <c r="B926" s="3" t="s">
        <v>4986</v>
      </c>
      <c r="C926" s="3">
        <v>6</v>
      </c>
      <c r="D926" s="2">
        <v>0.7</v>
      </c>
      <c r="E926" s="46">
        <v>40</v>
      </c>
      <c r="F926" s="17">
        <v>28.5</v>
      </c>
      <c r="G926" s="4" t="s">
        <v>10531</v>
      </c>
      <c r="H926" s="17">
        <f t="shared" si="164"/>
        <v>40.200000000000003</v>
      </c>
      <c r="I926" s="17">
        <f t="shared" si="165"/>
        <v>36.950000000000003</v>
      </c>
      <c r="J926" s="18">
        <f t="shared" si="166"/>
        <v>36.25</v>
      </c>
    </row>
    <row r="927" spans="1:10">
      <c r="A927" s="38" t="s">
        <v>4989</v>
      </c>
      <c r="B927" s="3" t="s">
        <v>4990</v>
      </c>
      <c r="C927" s="3">
        <v>6</v>
      </c>
      <c r="D927" s="2">
        <v>0.7</v>
      </c>
      <c r="E927" s="46">
        <v>40</v>
      </c>
      <c r="F927" s="17">
        <v>21.25</v>
      </c>
      <c r="G927" s="4" t="s">
        <v>10531</v>
      </c>
      <c r="H927" s="17">
        <f t="shared" si="164"/>
        <v>31.400000000000002</v>
      </c>
      <c r="I927" s="17">
        <f t="shared" si="165"/>
        <v>28.8</v>
      </c>
      <c r="J927" s="18">
        <f t="shared" si="166"/>
        <v>28.3</v>
      </c>
    </row>
    <row r="928" spans="1:10">
      <c r="A928" s="38" t="s">
        <v>4992</v>
      </c>
      <c r="B928" s="3" t="s">
        <v>4993</v>
      </c>
      <c r="C928" s="3">
        <v>6</v>
      </c>
      <c r="D928" s="2">
        <v>0.7</v>
      </c>
      <c r="E928" s="46">
        <v>43</v>
      </c>
      <c r="F928" s="17">
        <v>78.5</v>
      </c>
      <c r="G928" s="4" t="s">
        <v>10541</v>
      </c>
      <c r="H928" s="17">
        <f t="shared" si="164"/>
        <v>101.5</v>
      </c>
      <c r="I928" s="17">
        <f t="shared" si="165"/>
        <v>93.15</v>
      </c>
      <c r="J928" s="18">
        <f t="shared" si="166"/>
        <v>91.5</v>
      </c>
    </row>
    <row r="929" spans="1:10">
      <c r="A929" s="38" t="s">
        <v>4994</v>
      </c>
      <c r="B929" s="3" t="s">
        <v>4995</v>
      </c>
      <c r="C929" s="3">
        <v>12</v>
      </c>
      <c r="D929" s="2">
        <v>0.7</v>
      </c>
      <c r="E929" s="46">
        <v>43</v>
      </c>
      <c r="F929" s="17">
        <v>82.5</v>
      </c>
      <c r="G929" s="4" t="s">
        <v>10541</v>
      </c>
      <c r="H929" s="17">
        <f t="shared" si="164"/>
        <v>106.35000000000001</v>
      </c>
      <c r="I929" s="17">
        <f t="shared" si="165"/>
        <v>97.65</v>
      </c>
      <c r="J929" s="18">
        <f t="shared" si="166"/>
        <v>95.9</v>
      </c>
    </row>
    <row r="930" spans="1:10">
      <c r="A930" s="38" t="s">
        <v>5000</v>
      </c>
      <c r="B930" s="3" t="s">
        <v>5001</v>
      </c>
      <c r="C930" s="3">
        <v>6</v>
      </c>
      <c r="D930" s="2">
        <v>0.7</v>
      </c>
      <c r="E930" s="46">
        <v>46</v>
      </c>
      <c r="F930" s="17">
        <v>25.9</v>
      </c>
      <c r="G930" s="4" t="s">
        <v>10549</v>
      </c>
      <c r="H930" s="17">
        <f t="shared" si="164"/>
        <v>37.6</v>
      </c>
      <c r="I930" s="17">
        <f t="shared" si="165"/>
        <v>34.5</v>
      </c>
      <c r="J930" s="18">
        <f t="shared" si="166"/>
        <v>33.9</v>
      </c>
    </row>
    <row r="931" spans="1:10">
      <c r="A931" s="38" t="s">
        <v>5009</v>
      </c>
      <c r="B931" s="3" t="s">
        <v>5010</v>
      </c>
      <c r="C931" s="3">
        <v>6</v>
      </c>
      <c r="D931" s="2">
        <v>0.7</v>
      </c>
      <c r="E931" s="46">
        <v>40</v>
      </c>
      <c r="F931" s="17">
        <v>39.5</v>
      </c>
      <c r="G931" s="4" t="s">
        <v>10535</v>
      </c>
      <c r="H931" s="17">
        <f t="shared" si="164"/>
        <v>53.650000000000006</v>
      </c>
      <c r="I931" s="17">
        <f t="shared" si="165"/>
        <v>49.25</v>
      </c>
      <c r="J931" s="18">
        <f t="shared" si="166"/>
        <v>48.35</v>
      </c>
    </row>
    <row r="932" spans="1:10">
      <c r="A932" s="38" t="s">
        <v>5015</v>
      </c>
      <c r="B932" s="3" t="s">
        <v>5016</v>
      </c>
      <c r="C932" s="3">
        <v>6</v>
      </c>
      <c r="D932" s="2">
        <v>0.7</v>
      </c>
      <c r="E932" s="46">
        <v>40</v>
      </c>
      <c r="F932" s="17">
        <v>20.95</v>
      </c>
      <c r="G932" s="4" t="s">
        <v>10536</v>
      </c>
      <c r="H932" s="17">
        <f t="shared" si="164"/>
        <v>31</v>
      </c>
      <c r="I932" s="17">
        <f t="shared" si="165"/>
        <v>28.450000000000003</v>
      </c>
      <c r="J932" s="18">
        <f t="shared" si="166"/>
        <v>27.950000000000003</v>
      </c>
    </row>
    <row r="933" spans="1:10">
      <c r="A933" s="38" t="s">
        <v>5018</v>
      </c>
      <c r="B933" s="3" t="s">
        <v>5019</v>
      </c>
      <c r="C933" s="3">
        <v>6</v>
      </c>
      <c r="D933" s="2">
        <v>0.7</v>
      </c>
      <c r="E933" s="46">
        <v>40</v>
      </c>
      <c r="F933" s="17">
        <v>21.95</v>
      </c>
      <c r="G933" s="4" t="s">
        <v>10536</v>
      </c>
      <c r="H933" s="17">
        <f t="shared" si="164"/>
        <v>32.25</v>
      </c>
      <c r="I933" s="17">
        <f t="shared" si="165"/>
        <v>29.6</v>
      </c>
      <c r="J933" s="18">
        <f t="shared" si="166"/>
        <v>29.05</v>
      </c>
    </row>
    <row r="934" spans="1:10">
      <c r="A934" s="38" t="s">
        <v>5021</v>
      </c>
      <c r="B934" s="3" t="s">
        <v>5022</v>
      </c>
      <c r="C934" s="3">
        <v>12</v>
      </c>
      <c r="D934" s="2">
        <v>1</v>
      </c>
      <c r="E934" s="46">
        <v>42.3</v>
      </c>
      <c r="F934" s="17">
        <v>37.5</v>
      </c>
      <c r="G934" s="4" t="s">
        <v>10536</v>
      </c>
      <c r="H934" s="17">
        <f t="shared" si="164"/>
        <v>53</v>
      </c>
      <c r="I934" s="17">
        <f t="shared" si="165"/>
        <v>48.650000000000006</v>
      </c>
      <c r="J934" s="18">
        <f t="shared" si="166"/>
        <v>47.800000000000004</v>
      </c>
    </row>
    <row r="935" spans="1:10">
      <c r="A935" s="38" t="s">
        <v>5023</v>
      </c>
      <c r="B935" s="3" t="s">
        <v>5024</v>
      </c>
      <c r="C935" s="3">
        <v>6</v>
      </c>
      <c r="D935" s="2">
        <v>0.7</v>
      </c>
      <c r="E935" s="46">
        <v>44</v>
      </c>
      <c r="F935" s="17">
        <v>65</v>
      </c>
      <c r="G935" s="4" t="s">
        <v>10536</v>
      </c>
      <c r="H935" s="17">
        <f t="shared" si="164"/>
        <v>85.100000000000009</v>
      </c>
      <c r="I935" s="17">
        <f t="shared" si="165"/>
        <v>78.150000000000006</v>
      </c>
      <c r="J935" s="18">
        <f t="shared" si="166"/>
        <v>76.75</v>
      </c>
    </row>
    <row r="936" spans="1:10">
      <c r="A936" s="38" t="s">
        <v>11202</v>
      </c>
      <c r="B936" s="3" t="s">
        <v>11203</v>
      </c>
      <c r="C936" s="3">
        <v>6</v>
      </c>
      <c r="D936" s="2">
        <v>0.7</v>
      </c>
      <c r="E936" s="46">
        <v>46</v>
      </c>
      <c r="F936" s="17">
        <v>89</v>
      </c>
      <c r="G936" s="4" t="s">
        <v>10536</v>
      </c>
      <c r="H936" s="17">
        <f t="shared" si="164"/>
        <v>114.55000000000001</v>
      </c>
      <c r="I936" s="17">
        <f t="shared" si="165"/>
        <v>105.2</v>
      </c>
      <c r="J936" s="18">
        <f t="shared" si="166"/>
        <v>103.30000000000001</v>
      </c>
    </row>
    <row r="937" spans="1:10">
      <c r="A937" s="38" t="s">
        <v>5026</v>
      </c>
      <c r="B937" s="3" t="s">
        <v>5027</v>
      </c>
      <c r="C937" s="3">
        <v>6</v>
      </c>
      <c r="D937" s="2">
        <v>0.7</v>
      </c>
      <c r="E937" s="46">
        <v>43</v>
      </c>
      <c r="F937" s="17">
        <v>89.95</v>
      </c>
      <c r="G937" s="4" t="s">
        <v>10536</v>
      </c>
      <c r="H937" s="17">
        <f t="shared" si="164"/>
        <v>115.45</v>
      </c>
      <c r="I937" s="17">
        <f t="shared" si="165"/>
        <v>106</v>
      </c>
      <c r="J937" s="18">
        <f t="shared" si="166"/>
        <v>104.10000000000001</v>
      </c>
    </row>
    <row r="938" spans="1:10">
      <c r="A938" s="38" t="s">
        <v>5029</v>
      </c>
      <c r="B938" s="3" t="s">
        <v>5030</v>
      </c>
      <c r="C938" s="3">
        <v>3</v>
      </c>
      <c r="D938" s="2">
        <v>0.7</v>
      </c>
      <c r="E938" s="46">
        <v>46</v>
      </c>
      <c r="F938" s="17">
        <v>175</v>
      </c>
      <c r="G938" s="4" t="s">
        <v>10536</v>
      </c>
      <c r="H938" s="17">
        <f t="shared" si="164"/>
        <v>219.5</v>
      </c>
      <c r="I938" s="17">
        <f t="shared" si="165"/>
        <v>201.5</v>
      </c>
      <c r="J938" s="18">
        <f t="shared" si="166"/>
        <v>197.9</v>
      </c>
    </row>
    <row r="939" spans="1:10">
      <c r="A939" s="38" t="s">
        <v>5035</v>
      </c>
      <c r="B939" s="3" t="s">
        <v>5036</v>
      </c>
      <c r="C939" s="3">
        <v>6</v>
      </c>
      <c r="D939" s="2">
        <v>0.7</v>
      </c>
      <c r="E939" s="46">
        <v>64.099999999999994</v>
      </c>
      <c r="F939" s="17">
        <v>53.5</v>
      </c>
      <c r="G939" s="4" t="s">
        <v>10536</v>
      </c>
      <c r="H939" s="17">
        <f t="shared" si="164"/>
        <v>72.850000000000009</v>
      </c>
      <c r="I939" s="17">
        <f t="shared" si="165"/>
        <v>66.900000000000006</v>
      </c>
      <c r="J939" s="18">
        <f t="shared" si="166"/>
        <v>65.7</v>
      </c>
    </row>
    <row r="940" spans="1:10">
      <c r="A940" s="38" t="s">
        <v>5038</v>
      </c>
      <c r="B940" s="3" t="s">
        <v>5039</v>
      </c>
      <c r="C940" s="3">
        <v>6</v>
      </c>
      <c r="D940" s="2">
        <v>0.7</v>
      </c>
      <c r="E940" s="46">
        <v>43.1</v>
      </c>
      <c r="F940" s="17">
        <v>27.95</v>
      </c>
      <c r="G940" s="4" t="s">
        <v>10536</v>
      </c>
      <c r="H940" s="17">
        <f t="shared" si="164"/>
        <v>39.85</v>
      </c>
      <c r="I940" s="17">
        <f t="shared" si="165"/>
        <v>36.550000000000004</v>
      </c>
      <c r="J940" s="18">
        <f t="shared" si="166"/>
        <v>35.9</v>
      </c>
    </row>
    <row r="941" spans="1:10">
      <c r="A941" s="38" t="s">
        <v>10844</v>
      </c>
      <c r="B941" s="3" t="s">
        <v>10845</v>
      </c>
      <c r="C941" s="3">
        <v>6</v>
      </c>
      <c r="D941" s="2">
        <v>0.5</v>
      </c>
      <c r="E941" s="46">
        <v>40</v>
      </c>
      <c r="F941" s="17">
        <v>7.7</v>
      </c>
      <c r="G941" s="4" t="s">
        <v>10537</v>
      </c>
      <c r="H941" s="17">
        <f t="shared" si="164"/>
        <v>13.850000000000001</v>
      </c>
      <c r="I941" s="17">
        <f t="shared" si="165"/>
        <v>12.700000000000001</v>
      </c>
      <c r="J941" s="18">
        <f t="shared" si="166"/>
        <v>12.5</v>
      </c>
    </row>
    <row r="942" spans="1:10">
      <c r="A942" s="38" t="s">
        <v>10846</v>
      </c>
      <c r="B942" s="3" t="s">
        <v>10847</v>
      </c>
      <c r="C942" s="3">
        <v>6</v>
      </c>
      <c r="D942" s="2">
        <v>0.5</v>
      </c>
      <c r="E942" s="46">
        <v>40</v>
      </c>
      <c r="F942" s="17">
        <v>12.5</v>
      </c>
      <c r="G942" s="4" t="s">
        <v>10537</v>
      </c>
      <c r="H942" s="17">
        <f t="shared" si="164"/>
        <v>19.700000000000003</v>
      </c>
      <c r="I942" s="17">
        <f t="shared" si="165"/>
        <v>18.100000000000001</v>
      </c>
      <c r="J942" s="18">
        <f t="shared" si="166"/>
        <v>17.75</v>
      </c>
    </row>
    <row r="943" spans="1:10">
      <c r="A943" s="38" t="s">
        <v>5045</v>
      </c>
      <c r="B943" s="3" t="s">
        <v>5046</v>
      </c>
      <c r="C943" s="3">
        <v>6</v>
      </c>
      <c r="D943" s="2">
        <v>0.7</v>
      </c>
      <c r="E943" s="46">
        <v>40</v>
      </c>
      <c r="F943" s="17">
        <v>54.5</v>
      </c>
      <c r="G943" s="4" t="s">
        <v>10548</v>
      </c>
      <c r="H943" s="17">
        <f t="shared" si="164"/>
        <v>71.95</v>
      </c>
      <c r="I943" s="17">
        <f t="shared" si="165"/>
        <v>66.05</v>
      </c>
      <c r="J943" s="18">
        <f t="shared" si="166"/>
        <v>64.850000000000009</v>
      </c>
    </row>
    <row r="944" spans="1:10">
      <c r="A944" s="38" t="s">
        <v>5048</v>
      </c>
      <c r="B944" s="3" t="s">
        <v>5049</v>
      </c>
      <c r="C944" s="3">
        <v>6</v>
      </c>
      <c r="D944" s="2">
        <v>1</v>
      </c>
      <c r="E944" s="46">
        <v>40</v>
      </c>
      <c r="F944" s="17">
        <v>22.5</v>
      </c>
      <c r="G944" s="4" t="s">
        <v>10548</v>
      </c>
      <c r="H944" s="17">
        <f t="shared" si="164"/>
        <v>34.4</v>
      </c>
      <c r="I944" s="17">
        <f t="shared" si="165"/>
        <v>31.6</v>
      </c>
      <c r="J944" s="18">
        <f t="shared" si="166"/>
        <v>31.05</v>
      </c>
    </row>
    <row r="945" spans="1:10">
      <c r="A945" s="38" t="s">
        <v>5109</v>
      </c>
      <c r="B945" s="3" t="s">
        <v>5110</v>
      </c>
      <c r="C945" s="3">
        <v>6</v>
      </c>
      <c r="D945" s="2">
        <v>0.5</v>
      </c>
      <c r="E945" s="46">
        <v>45</v>
      </c>
      <c r="F945" s="17">
        <v>26.5</v>
      </c>
      <c r="G945" s="4" t="s">
        <v>10549</v>
      </c>
      <c r="H945" s="17">
        <f t="shared" si="164"/>
        <v>37.1</v>
      </c>
      <c r="I945" s="17">
        <f t="shared" si="165"/>
        <v>34.050000000000004</v>
      </c>
      <c r="J945" s="18">
        <f t="shared" si="166"/>
        <v>33.450000000000003</v>
      </c>
    </row>
    <row r="946" spans="1:10">
      <c r="A946" s="38" t="s">
        <v>5112</v>
      </c>
      <c r="B946" s="3" t="s">
        <v>5113</v>
      </c>
      <c r="C946" s="3">
        <v>6</v>
      </c>
      <c r="D946" s="2">
        <v>0.7</v>
      </c>
      <c r="E946" s="46">
        <v>32</v>
      </c>
      <c r="F946" s="17">
        <v>7.2</v>
      </c>
      <c r="G946" s="4" t="s">
        <v>10532</v>
      </c>
      <c r="H946" s="17">
        <f t="shared" si="164"/>
        <v>13.55</v>
      </c>
      <c r="I946" s="17">
        <f t="shared" si="165"/>
        <v>12.4</v>
      </c>
      <c r="J946" s="18">
        <f t="shared" si="166"/>
        <v>12.200000000000001</v>
      </c>
    </row>
    <row r="947" spans="1:10">
      <c r="A947" s="38" t="s">
        <v>5115</v>
      </c>
      <c r="B947" s="3" t="s">
        <v>5116</v>
      </c>
      <c r="C947" s="3">
        <v>6</v>
      </c>
      <c r="D947" s="2">
        <v>0.7</v>
      </c>
      <c r="E947" s="46">
        <v>17</v>
      </c>
      <c r="F947" s="17">
        <v>12.25</v>
      </c>
      <c r="G947" s="4" t="s">
        <v>10532</v>
      </c>
      <c r="H947" s="17">
        <f t="shared" si="164"/>
        <v>18.350000000000001</v>
      </c>
      <c r="I947" s="17">
        <f t="shared" si="165"/>
        <v>16.850000000000001</v>
      </c>
      <c r="J947" s="18">
        <f t="shared" si="166"/>
        <v>16.55</v>
      </c>
    </row>
    <row r="948" spans="1:10">
      <c r="A948" s="38" t="s">
        <v>5118</v>
      </c>
      <c r="B948" s="3" t="s">
        <v>5119</v>
      </c>
      <c r="C948" s="3">
        <v>6</v>
      </c>
      <c r="D948" s="2">
        <v>0.5</v>
      </c>
      <c r="E948" s="46">
        <v>44</v>
      </c>
      <c r="F948" s="17">
        <v>19.5</v>
      </c>
      <c r="G948" s="4" t="s">
        <v>10537</v>
      </c>
      <c r="H948" s="17">
        <f t="shared" si="164"/>
        <v>28.5</v>
      </c>
      <c r="I948" s="17">
        <f t="shared" si="165"/>
        <v>26.150000000000002</v>
      </c>
      <c r="J948" s="18">
        <f t="shared" si="166"/>
        <v>25.700000000000003</v>
      </c>
    </row>
    <row r="949" spans="1:10">
      <c r="A949" s="38" t="s">
        <v>5124</v>
      </c>
      <c r="B949" s="3" t="s">
        <v>5125</v>
      </c>
      <c r="C949" s="3">
        <v>6</v>
      </c>
      <c r="D949" s="2">
        <v>0.7</v>
      </c>
      <c r="E949" s="46">
        <v>46</v>
      </c>
      <c r="F949" s="17">
        <v>18</v>
      </c>
      <c r="G949" s="4" t="s">
        <v>10554</v>
      </c>
      <c r="H949" s="17">
        <f t="shared" si="164"/>
        <v>27.950000000000003</v>
      </c>
      <c r="I949" s="17">
        <f t="shared" si="165"/>
        <v>25.650000000000002</v>
      </c>
      <c r="J949" s="18">
        <f t="shared" si="166"/>
        <v>25.200000000000003</v>
      </c>
    </row>
    <row r="950" spans="1:10">
      <c r="A950" s="38" t="s">
        <v>5127</v>
      </c>
      <c r="B950" s="3" t="s">
        <v>5128</v>
      </c>
      <c r="C950" s="3">
        <v>6</v>
      </c>
      <c r="D950" s="2">
        <v>0.7</v>
      </c>
      <c r="E950" s="46">
        <v>46</v>
      </c>
      <c r="F950" s="17">
        <v>19.95</v>
      </c>
      <c r="G950" s="4" t="s">
        <v>10554</v>
      </c>
      <c r="H950" s="17">
        <f t="shared" si="164"/>
        <v>30.3</v>
      </c>
      <c r="I950" s="17">
        <f t="shared" si="165"/>
        <v>27.85</v>
      </c>
      <c r="J950" s="18">
        <f t="shared" si="166"/>
        <v>27.35</v>
      </c>
    </row>
    <row r="951" spans="1:10">
      <c r="A951" s="38" t="s">
        <v>5129</v>
      </c>
      <c r="B951" s="3" t="s">
        <v>5130</v>
      </c>
      <c r="C951" s="3">
        <v>6</v>
      </c>
      <c r="D951" s="2">
        <v>0.7</v>
      </c>
      <c r="E951" s="46">
        <v>46</v>
      </c>
      <c r="F951" s="17">
        <v>21.5</v>
      </c>
      <c r="G951" s="4" t="s">
        <v>10554</v>
      </c>
      <c r="H951" s="17">
        <f t="shared" si="164"/>
        <v>32.200000000000003</v>
      </c>
      <c r="I951" s="17">
        <f t="shared" si="165"/>
        <v>29.6</v>
      </c>
      <c r="J951" s="18">
        <f t="shared" si="166"/>
        <v>29.05</v>
      </c>
    </row>
    <row r="952" spans="1:10">
      <c r="A952" s="38" t="s">
        <v>5144</v>
      </c>
      <c r="B952" s="3" t="s">
        <v>5138</v>
      </c>
      <c r="C952" s="3">
        <v>6</v>
      </c>
      <c r="D952" s="2">
        <v>1</v>
      </c>
      <c r="E952" s="46">
        <v>37.5</v>
      </c>
      <c r="F952" s="17">
        <v>2.2000000000000002</v>
      </c>
      <c r="G952" s="4" t="s">
        <v>10533</v>
      </c>
      <c r="H952" s="17">
        <f t="shared" si="164"/>
        <v>9.35</v>
      </c>
      <c r="I952" s="17">
        <f t="shared" si="165"/>
        <v>8.5500000000000007</v>
      </c>
      <c r="J952" s="18">
        <f t="shared" si="166"/>
        <v>8.4</v>
      </c>
    </row>
    <row r="953" spans="1:10">
      <c r="A953" s="38" t="s">
        <v>5161</v>
      </c>
      <c r="B953" s="3" t="s">
        <v>5162</v>
      </c>
      <c r="C953" s="3">
        <v>6</v>
      </c>
      <c r="D953" s="2">
        <v>0.7</v>
      </c>
      <c r="E953" s="46">
        <v>40</v>
      </c>
      <c r="F953" s="17">
        <v>13.5</v>
      </c>
      <c r="G953" s="4" t="s">
        <v>10536</v>
      </c>
      <c r="H953" s="17">
        <f t="shared" si="164"/>
        <v>21.900000000000002</v>
      </c>
      <c r="I953" s="17">
        <f t="shared" si="165"/>
        <v>20.150000000000002</v>
      </c>
      <c r="J953" s="18">
        <f t="shared" si="166"/>
        <v>19.75</v>
      </c>
    </row>
    <row r="954" spans="1:10">
      <c r="A954" s="38" t="s">
        <v>5164</v>
      </c>
      <c r="B954" s="3" t="s">
        <v>5165</v>
      </c>
      <c r="C954" s="3">
        <v>6</v>
      </c>
      <c r="D954" s="2">
        <v>0.7</v>
      </c>
      <c r="E954" s="46">
        <v>58</v>
      </c>
      <c r="F954" s="17">
        <v>18.5</v>
      </c>
      <c r="G954" s="4" t="s">
        <v>10536</v>
      </c>
      <c r="H954" s="17">
        <f t="shared" si="164"/>
        <v>29.6</v>
      </c>
      <c r="I954" s="17">
        <f t="shared" si="165"/>
        <v>27.200000000000003</v>
      </c>
      <c r="J954" s="18">
        <f t="shared" si="166"/>
        <v>26.700000000000003</v>
      </c>
    </row>
    <row r="955" spans="1:10">
      <c r="A955" s="38" t="s">
        <v>5167</v>
      </c>
      <c r="B955" s="3" t="s">
        <v>5168</v>
      </c>
      <c r="C955" s="3">
        <v>6</v>
      </c>
      <c r="D955" s="2">
        <v>0.7</v>
      </c>
      <c r="E955" s="46">
        <v>40</v>
      </c>
      <c r="F955" s="17">
        <v>26</v>
      </c>
      <c r="G955" s="4" t="s">
        <v>10558</v>
      </c>
      <c r="H955" s="17">
        <f t="shared" si="164"/>
        <v>37.15</v>
      </c>
      <c r="I955" s="17">
        <f t="shared" si="165"/>
        <v>34.15</v>
      </c>
      <c r="J955" s="18">
        <f t="shared" si="166"/>
        <v>33.5</v>
      </c>
    </row>
    <row r="956" spans="1:10">
      <c r="A956" s="38" t="s">
        <v>5170</v>
      </c>
      <c r="B956" s="3" t="s">
        <v>5171</v>
      </c>
      <c r="C956" s="3">
        <v>6</v>
      </c>
      <c r="D956" s="2">
        <v>0.7</v>
      </c>
      <c r="E956" s="46">
        <v>48.1</v>
      </c>
      <c r="F956" s="17">
        <v>17.5</v>
      </c>
      <c r="G956" s="4" t="s">
        <v>10537</v>
      </c>
      <c r="H956" s="17">
        <f t="shared" si="164"/>
        <v>27.5</v>
      </c>
      <c r="I956" s="17">
        <f t="shared" si="165"/>
        <v>25.25</v>
      </c>
      <c r="J956" s="18">
        <f t="shared" si="166"/>
        <v>24.8</v>
      </c>
    </row>
    <row r="957" spans="1:10">
      <c r="A957" s="38" t="s">
        <v>5173</v>
      </c>
      <c r="B957" s="3" t="s">
        <v>5174</v>
      </c>
      <c r="C957" s="3">
        <v>6</v>
      </c>
      <c r="D957" s="2">
        <v>0.7</v>
      </c>
      <c r="E957" s="46">
        <v>50.2</v>
      </c>
      <c r="F957" s="17">
        <v>17.5</v>
      </c>
      <c r="G957" s="4" t="s">
        <v>10537</v>
      </c>
      <c r="H957" s="17">
        <f t="shared" si="164"/>
        <v>27.700000000000003</v>
      </c>
      <c r="I957" s="17">
        <f t="shared" si="165"/>
        <v>25.450000000000003</v>
      </c>
      <c r="J957" s="18">
        <f t="shared" si="166"/>
        <v>25</v>
      </c>
    </row>
    <row r="958" spans="1:10">
      <c r="A958" s="38" t="s">
        <v>5179</v>
      </c>
      <c r="B958" s="3" t="s">
        <v>5177</v>
      </c>
      <c r="C958" s="3">
        <v>6</v>
      </c>
      <c r="D958" s="2">
        <v>1</v>
      </c>
      <c r="E958" s="46">
        <v>35</v>
      </c>
      <c r="F958" s="17">
        <v>11.15</v>
      </c>
      <c r="G958" s="4" t="s">
        <v>10534</v>
      </c>
      <c r="H958" s="17">
        <f t="shared" si="164"/>
        <v>19.950000000000003</v>
      </c>
      <c r="I958" s="17">
        <f t="shared" si="165"/>
        <v>18.3</v>
      </c>
      <c r="J958" s="18">
        <f t="shared" si="166"/>
        <v>18</v>
      </c>
    </row>
    <row r="959" spans="1:10">
      <c r="A959" s="38" t="s">
        <v>11094</v>
      </c>
      <c r="B959" s="3" t="s">
        <v>11095</v>
      </c>
      <c r="C959" s="3">
        <v>6</v>
      </c>
      <c r="D959" s="2">
        <v>0.7</v>
      </c>
      <c r="E959" s="46">
        <v>44</v>
      </c>
      <c r="F959" s="17">
        <v>13.5</v>
      </c>
      <c r="G959" s="4" t="s">
        <v>10535</v>
      </c>
      <c r="H959" s="17">
        <f t="shared" si="164"/>
        <v>22.3</v>
      </c>
      <c r="I959" s="17">
        <f t="shared" si="165"/>
        <v>20.450000000000003</v>
      </c>
      <c r="J959" s="18">
        <f t="shared" si="166"/>
        <v>20.100000000000001</v>
      </c>
    </row>
    <row r="960" spans="1:10">
      <c r="A960" s="38" t="s">
        <v>5190</v>
      </c>
      <c r="B960" s="3" t="s">
        <v>5191</v>
      </c>
      <c r="C960" s="3">
        <v>6</v>
      </c>
      <c r="D960" s="2">
        <v>0.7</v>
      </c>
      <c r="E960" s="46">
        <v>46.4</v>
      </c>
      <c r="F960" s="17">
        <v>38.5</v>
      </c>
      <c r="G960" s="4" t="s">
        <v>10536</v>
      </c>
      <c r="H960" s="17">
        <f t="shared" si="164"/>
        <v>53</v>
      </c>
      <c r="I960" s="17">
        <f t="shared" si="165"/>
        <v>48.650000000000006</v>
      </c>
      <c r="J960" s="18">
        <f t="shared" si="166"/>
        <v>47.800000000000004</v>
      </c>
    </row>
    <row r="961" spans="1:10">
      <c r="A961" s="38" t="s">
        <v>5217</v>
      </c>
      <c r="B961" s="3" t="s">
        <v>5218</v>
      </c>
      <c r="C961" s="3">
        <v>6</v>
      </c>
      <c r="D961" s="2">
        <v>0.7</v>
      </c>
      <c r="E961" s="46">
        <v>40</v>
      </c>
      <c r="F961" s="17">
        <v>18.5</v>
      </c>
      <c r="G961" s="4" t="s">
        <v>10642</v>
      </c>
      <c r="H961" s="17">
        <f t="shared" si="164"/>
        <v>28</v>
      </c>
      <c r="I961" s="17">
        <f t="shared" si="165"/>
        <v>25.75</v>
      </c>
      <c r="J961" s="18">
        <f t="shared" si="166"/>
        <v>25.25</v>
      </c>
    </row>
    <row r="962" spans="1:10">
      <c r="A962" s="38" t="s">
        <v>5220</v>
      </c>
      <c r="B962" s="3" t="s">
        <v>5221</v>
      </c>
      <c r="C962" s="3">
        <v>6</v>
      </c>
      <c r="D962" s="2">
        <v>0.7</v>
      </c>
      <c r="E962" s="46">
        <v>40</v>
      </c>
      <c r="F962" s="17">
        <v>19.5</v>
      </c>
      <c r="G962" s="4" t="s">
        <v>10642</v>
      </c>
      <c r="H962" s="17">
        <f t="shared" si="164"/>
        <v>29.25</v>
      </c>
      <c r="I962" s="17">
        <f t="shared" si="165"/>
        <v>26.85</v>
      </c>
      <c r="J962" s="18">
        <f t="shared" si="166"/>
        <v>26.35</v>
      </c>
    </row>
    <row r="963" spans="1:10">
      <c r="A963" s="38" t="s">
        <v>5239</v>
      </c>
      <c r="B963" s="3" t="s">
        <v>5223</v>
      </c>
      <c r="C963" s="3">
        <v>6</v>
      </c>
      <c r="D963" s="2">
        <v>1</v>
      </c>
      <c r="E963" s="46">
        <v>40</v>
      </c>
      <c r="F963" s="17">
        <v>13.75</v>
      </c>
      <c r="G963" s="4" t="s">
        <v>10642</v>
      </c>
      <c r="H963" s="17">
        <f t="shared" si="164"/>
        <v>23.75</v>
      </c>
      <c r="I963" s="17">
        <f t="shared" si="165"/>
        <v>21.8</v>
      </c>
      <c r="J963" s="18">
        <f t="shared" si="166"/>
        <v>21.400000000000002</v>
      </c>
    </row>
    <row r="964" spans="1:10">
      <c r="A964" s="38" t="s">
        <v>5244</v>
      </c>
      <c r="B964" s="3" t="s">
        <v>19201</v>
      </c>
      <c r="C964" s="3">
        <v>6</v>
      </c>
      <c r="D964" s="2">
        <v>1.5</v>
      </c>
      <c r="E964" s="46">
        <v>40</v>
      </c>
      <c r="F964" s="17">
        <v>26.7</v>
      </c>
      <c r="G964" s="4" t="s">
        <v>10642</v>
      </c>
      <c r="H964" s="17">
        <f t="shared" si="164"/>
        <v>42.050000000000004</v>
      </c>
      <c r="I964" s="17">
        <f t="shared" si="165"/>
        <v>38.6</v>
      </c>
      <c r="J964" s="18">
        <f t="shared" si="166"/>
        <v>37.950000000000003</v>
      </c>
    </row>
    <row r="965" spans="1:10">
      <c r="A965" s="38" t="s">
        <v>10884</v>
      </c>
      <c r="B965" s="3" t="s">
        <v>26564</v>
      </c>
      <c r="C965" s="3">
        <v>1</v>
      </c>
      <c r="D965" s="2">
        <v>3</v>
      </c>
      <c r="E965" s="46">
        <v>40</v>
      </c>
      <c r="F965" s="17">
        <v>51.4</v>
      </c>
      <c r="G965" s="4" t="s">
        <v>10549</v>
      </c>
      <c r="H965" s="17">
        <f t="shared" si="164"/>
        <v>79.800000000000011</v>
      </c>
      <c r="I965" s="17">
        <f t="shared" si="165"/>
        <v>73.25</v>
      </c>
      <c r="J965" s="18">
        <f t="shared" si="166"/>
        <v>71.95</v>
      </c>
    </row>
    <row r="966" spans="1:10">
      <c r="A966" s="38" t="s">
        <v>10756</v>
      </c>
      <c r="B966" s="3" t="s">
        <v>10757</v>
      </c>
      <c r="C966" s="3">
        <v>6</v>
      </c>
      <c r="D966" s="2">
        <v>0.7</v>
      </c>
      <c r="E966" s="46">
        <v>40</v>
      </c>
      <c r="F966" s="17">
        <v>14.95</v>
      </c>
      <c r="G966" s="4" t="s">
        <v>10538</v>
      </c>
      <c r="H966" s="17">
        <f t="shared" si="164"/>
        <v>23.700000000000003</v>
      </c>
      <c r="I966" s="17">
        <f t="shared" si="165"/>
        <v>21.75</v>
      </c>
      <c r="J966" s="18">
        <f t="shared" si="166"/>
        <v>21.35</v>
      </c>
    </row>
    <row r="967" spans="1:10">
      <c r="A967" s="38" t="s">
        <v>5248</v>
      </c>
      <c r="B967" s="3" t="s">
        <v>5249</v>
      </c>
      <c r="C967" s="3">
        <v>6</v>
      </c>
      <c r="D967" s="2">
        <v>0.7</v>
      </c>
      <c r="E967" s="46">
        <v>40</v>
      </c>
      <c r="F967" s="17">
        <v>34.5</v>
      </c>
      <c r="G967" s="4" t="s">
        <v>10642</v>
      </c>
      <c r="H967" s="17">
        <f t="shared" si="164"/>
        <v>47.550000000000004</v>
      </c>
      <c r="I967" s="17">
        <f t="shared" si="165"/>
        <v>43.650000000000006</v>
      </c>
      <c r="J967" s="18">
        <f t="shared" si="166"/>
        <v>42.85</v>
      </c>
    </row>
    <row r="968" spans="1:10">
      <c r="A968" s="38" t="s">
        <v>5251</v>
      </c>
      <c r="B968" s="3" t="s">
        <v>5252</v>
      </c>
      <c r="C968" s="3">
        <v>6</v>
      </c>
      <c r="D968" s="2">
        <v>0.7</v>
      </c>
      <c r="E968" s="46">
        <v>40</v>
      </c>
      <c r="F968" s="17">
        <v>13.75</v>
      </c>
      <c r="G968" s="4" t="s">
        <v>10642</v>
      </c>
      <c r="H968" s="17">
        <f t="shared" si="164"/>
        <v>22.25</v>
      </c>
      <c r="I968" s="17">
        <f t="shared" si="165"/>
        <v>20.400000000000002</v>
      </c>
      <c r="J968" s="18">
        <f t="shared" si="166"/>
        <v>20.05</v>
      </c>
    </row>
    <row r="969" spans="1:10">
      <c r="A969" s="38" t="s">
        <v>5257</v>
      </c>
      <c r="B969" s="3" t="s">
        <v>5255</v>
      </c>
      <c r="C969" s="3">
        <v>6</v>
      </c>
      <c r="D969" s="2">
        <v>1</v>
      </c>
      <c r="E969" s="46">
        <v>35</v>
      </c>
      <c r="F969" s="17">
        <v>14.5</v>
      </c>
      <c r="G969" s="4" t="s">
        <v>10534</v>
      </c>
      <c r="H969" s="17">
        <f t="shared" si="164"/>
        <v>24.05</v>
      </c>
      <c r="I969" s="17">
        <f t="shared" si="165"/>
        <v>22.05</v>
      </c>
      <c r="J969" s="18">
        <f t="shared" si="166"/>
        <v>21.650000000000002</v>
      </c>
    </row>
    <row r="970" spans="1:10">
      <c r="A970" s="38" t="s">
        <v>11017</v>
      </c>
      <c r="B970" s="3" t="s">
        <v>11018</v>
      </c>
      <c r="C970" s="3">
        <v>6</v>
      </c>
      <c r="D970" s="2">
        <v>0.7</v>
      </c>
      <c r="E970" s="46">
        <v>35</v>
      </c>
      <c r="F970" s="17">
        <v>12.15</v>
      </c>
      <c r="G970" s="4" t="s">
        <v>10534</v>
      </c>
      <c r="H970" s="17">
        <f t="shared" si="164"/>
        <v>19.850000000000001</v>
      </c>
      <c r="I970" s="17">
        <f t="shared" si="165"/>
        <v>18.2</v>
      </c>
      <c r="J970" s="18">
        <f t="shared" si="166"/>
        <v>17.900000000000002</v>
      </c>
    </row>
    <row r="971" spans="1:10">
      <c r="A971" s="38" t="s">
        <v>5259</v>
      </c>
      <c r="B971" s="3" t="s">
        <v>5260</v>
      </c>
      <c r="C971" s="3">
        <v>6</v>
      </c>
      <c r="D971" s="2">
        <v>0.7</v>
      </c>
      <c r="E971" s="46">
        <v>50</v>
      </c>
      <c r="F971" s="17">
        <v>18.5</v>
      </c>
      <c r="G971" s="4" t="s">
        <v>10549</v>
      </c>
      <c r="H971" s="17">
        <f t="shared" si="164"/>
        <v>28.900000000000002</v>
      </c>
      <c r="I971" s="17">
        <f t="shared" si="165"/>
        <v>26.55</v>
      </c>
      <c r="J971" s="18">
        <f t="shared" si="166"/>
        <v>26.05</v>
      </c>
    </row>
    <row r="972" spans="1:10">
      <c r="A972" s="38" t="s">
        <v>5262</v>
      </c>
      <c r="B972" s="3" t="s">
        <v>5263</v>
      </c>
      <c r="C972" s="3">
        <v>12</v>
      </c>
      <c r="D972" s="2">
        <v>1</v>
      </c>
      <c r="E972" s="46">
        <v>50</v>
      </c>
      <c r="F972" s="17">
        <v>18.5</v>
      </c>
      <c r="G972" s="4" t="s">
        <v>10549</v>
      </c>
      <c r="H972" s="17">
        <f t="shared" ref="H972:H1035" si="167">IF(B972="","",CEILING((F972+(10.3552*D972*E972)/100+1.5+0.05)*1.22,0.05))</f>
        <v>30.8</v>
      </c>
      <c r="I972" s="17">
        <f t="shared" ref="I972:I1035" si="168">IF(B972="","",CEILING((F972+(10.3552*D972*E972)/100+1.5+0.05)*1.12,0.05))</f>
        <v>28.3</v>
      </c>
      <c r="J972" s="18">
        <f t="shared" ref="J972:J1035" si="169">IF(B972="","",CEILING((F972+(10.3552*D972*E972)/100+1.5+0.05)*1.1,0.05))</f>
        <v>27.8</v>
      </c>
    </row>
    <row r="973" spans="1:10">
      <c r="A973" s="38" t="s">
        <v>5271</v>
      </c>
      <c r="B973" s="3" t="s">
        <v>5269</v>
      </c>
      <c r="C973" s="3">
        <v>6</v>
      </c>
      <c r="D973" s="2">
        <v>1</v>
      </c>
      <c r="E973" s="46">
        <v>35</v>
      </c>
      <c r="F973" s="17">
        <v>14.95</v>
      </c>
      <c r="G973" s="4" t="s">
        <v>10642</v>
      </c>
      <c r="H973" s="17">
        <f t="shared" si="167"/>
        <v>24.6</v>
      </c>
      <c r="I973" s="17">
        <f t="shared" si="168"/>
        <v>22.55</v>
      </c>
      <c r="J973" s="18">
        <f t="shared" si="169"/>
        <v>22.150000000000002</v>
      </c>
    </row>
    <row r="974" spans="1:10">
      <c r="A974" s="38" t="s">
        <v>5273</v>
      </c>
      <c r="B974" s="3" t="s">
        <v>5274</v>
      </c>
      <c r="C974" s="3">
        <v>6</v>
      </c>
      <c r="D974" s="2">
        <v>0.7</v>
      </c>
      <c r="E974" s="46">
        <v>40</v>
      </c>
      <c r="F974" s="17">
        <v>15.15</v>
      </c>
      <c r="G974" s="4" t="s">
        <v>10642</v>
      </c>
      <c r="H974" s="17">
        <f t="shared" si="167"/>
        <v>23.950000000000003</v>
      </c>
      <c r="I974" s="17">
        <f t="shared" si="168"/>
        <v>22</v>
      </c>
      <c r="J974" s="18">
        <f t="shared" si="169"/>
        <v>21.6</v>
      </c>
    </row>
    <row r="975" spans="1:10">
      <c r="A975" s="38" t="s">
        <v>5276</v>
      </c>
      <c r="B975" s="3" t="s">
        <v>5277</v>
      </c>
      <c r="C975" s="3">
        <v>6</v>
      </c>
      <c r="D975" s="2">
        <v>0.7</v>
      </c>
      <c r="E975" s="46">
        <v>40</v>
      </c>
      <c r="F975" s="17">
        <v>32.5</v>
      </c>
      <c r="G975" s="4" t="s">
        <v>10538</v>
      </c>
      <c r="H975" s="17">
        <f t="shared" si="167"/>
        <v>45.1</v>
      </c>
      <c r="I975" s="17">
        <f t="shared" si="168"/>
        <v>41.400000000000006</v>
      </c>
      <c r="J975" s="18">
        <f t="shared" si="169"/>
        <v>40.650000000000006</v>
      </c>
    </row>
    <row r="976" spans="1:10">
      <c r="A976" s="38" t="s">
        <v>5282</v>
      </c>
      <c r="B976" s="3" t="s">
        <v>5280</v>
      </c>
      <c r="C976" s="3">
        <v>12</v>
      </c>
      <c r="D976" s="2">
        <v>1</v>
      </c>
      <c r="E976" s="46">
        <v>35</v>
      </c>
      <c r="F976" s="17">
        <v>14.85</v>
      </c>
      <c r="G976" s="4" t="s">
        <v>10534</v>
      </c>
      <c r="H976" s="17">
        <f t="shared" si="167"/>
        <v>24.450000000000003</v>
      </c>
      <c r="I976" s="17">
        <f t="shared" si="168"/>
        <v>22.450000000000003</v>
      </c>
      <c r="J976" s="18">
        <f t="shared" si="169"/>
        <v>22.05</v>
      </c>
    </row>
    <row r="977" spans="1:10">
      <c r="A977" s="38" t="s">
        <v>11096</v>
      </c>
      <c r="B977" s="3" t="s">
        <v>11097</v>
      </c>
      <c r="C977" s="3">
        <v>6</v>
      </c>
      <c r="D977" s="2">
        <v>0.7</v>
      </c>
      <c r="E977" s="46">
        <v>35</v>
      </c>
      <c r="F977" s="17">
        <v>24.5</v>
      </c>
      <c r="G977" s="4" t="s">
        <v>10538</v>
      </c>
      <c r="H977" s="17">
        <f t="shared" si="167"/>
        <v>34.9</v>
      </c>
      <c r="I977" s="17">
        <f t="shared" si="168"/>
        <v>32.050000000000004</v>
      </c>
      <c r="J977" s="18">
        <f t="shared" si="169"/>
        <v>31.450000000000003</v>
      </c>
    </row>
    <row r="978" spans="1:10">
      <c r="A978" s="38" t="s">
        <v>5284</v>
      </c>
      <c r="B978" s="3" t="s">
        <v>5285</v>
      </c>
      <c r="C978" s="3">
        <v>120</v>
      </c>
      <c r="D978" s="2">
        <v>0.05</v>
      </c>
      <c r="E978" s="46">
        <v>35</v>
      </c>
      <c r="F978" s="17">
        <v>1.85</v>
      </c>
      <c r="G978" s="4" t="s">
        <v>10642</v>
      </c>
      <c r="H978" s="17">
        <f t="shared" si="167"/>
        <v>4.4000000000000004</v>
      </c>
      <c r="I978" s="17">
        <f t="shared" si="168"/>
        <v>4.05</v>
      </c>
      <c r="J978" s="18">
        <f t="shared" si="169"/>
        <v>3.95</v>
      </c>
    </row>
    <row r="979" spans="1:10">
      <c r="A979" s="38" t="s">
        <v>5287</v>
      </c>
      <c r="B979" s="3" t="s">
        <v>5288</v>
      </c>
      <c r="C979" s="3">
        <v>6</v>
      </c>
      <c r="D979" s="2">
        <v>0.7</v>
      </c>
      <c r="E979" s="46">
        <v>43</v>
      </c>
      <c r="F979" s="17">
        <v>13.25</v>
      </c>
      <c r="G979" s="4" t="s">
        <v>10642</v>
      </c>
      <c r="H979" s="17">
        <f t="shared" si="167"/>
        <v>21.900000000000002</v>
      </c>
      <c r="I979" s="17">
        <f t="shared" si="168"/>
        <v>20.100000000000001</v>
      </c>
      <c r="J979" s="18">
        <f t="shared" si="169"/>
        <v>19.75</v>
      </c>
    </row>
    <row r="980" spans="1:10">
      <c r="A980" s="38" t="s">
        <v>5290</v>
      </c>
      <c r="B980" s="3" t="s">
        <v>5291</v>
      </c>
      <c r="C980" s="3">
        <v>6</v>
      </c>
      <c r="D980" s="2">
        <v>0.7</v>
      </c>
      <c r="E980" s="46">
        <v>43</v>
      </c>
      <c r="F980" s="17">
        <v>15.5</v>
      </c>
      <c r="G980" s="4" t="s">
        <v>10642</v>
      </c>
      <c r="H980" s="17">
        <f t="shared" si="167"/>
        <v>24.650000000000002</v>
      </c>
      <c r="I980" s="17">
        <f t="shared" si="168"/>
        <v>22.6</v>
      </c>
      <c r="J980" s="18">
        <f t="shared" si="169"/>
        <v>22.200000000000003</v>
      </c>
    </row>
    <row r="981" spans="1:10">
      <c r="A981" s="38" t="s">
        <v>5293</v>
      </c>
      <c r="B981" s="3" t="s">
        <v>5294</v>
      </c>
      <c r="C981" s="3">
        <v>12</v>
      </c>
      <c r="D981" s="2">
        <v>1</v>
      </c>
      <c r="E981" s="46">
        <v>43</v>
      </c>
      <c r="F981" s="17">
        <v>15.9</v>
      </c>
      <c r="G981" s="4" t="s">
        <v>10642</v>
      </c>
      <c r="H981" s="17">
        <f t="shared" si="167"/>
        <v>26.75</v>
      </c>
      <c r="I981" s="17">
        <f t="shared" si="168"/>
        <v>24.55</v>
      </c>
      <c r="J981" s="18">
        <f t="shared" si="169"/>
        <v>24.1</v>
      </c>
    </row>
    <row r="982" spans="1:10">
      <c r="A982" s="38" t="s">
        <v>11629</v>
      </c>
      <c r="B982" s="3" t="s">
        <v>11630</v>
      </c>
      <c r="C982" s="3">
        <v>6</v>
      </c>
      <c r="D982" s="2">
        <v>0.7</v>
      </c>
      <c r="E982" s="46">
        <v>43</v>
      </c>
      <c r="F982" s="17">
        <v>15.25</v>
      </c>
      <c r="G982" s="4" t="s">
        <v>10642</v>
      </c>
      <c r="H982" s="17">
        <f t="shared" si="167"/>
        <v>24.3</v>
      </c>
      <c r="I982" s="17">
        <f t="shared" si="168"/>
        <v>22.35</v>
      </c>
      <c r="J982" s="18">
        <f t="shared" si="169"/>
        <v>21.950000000000003</v>
      </c>
    </row>
    <row r="983" spans="1:10">
      <c r="A983" s="38" t="s">
        <v>11632</v>
      </c>
      <c r="B983" s="3" t="s">
        <v>11633</v>
      </c>
      <c r="C983" s="3">
        <v>12</v>
      </c>
      <c r="D983" s="2">
        <v>1</v>
      </c>
      <c r="E983" s="46">
        <v>40</v>
      </c>
      <c r="F983" s="17">
        <v>24.5</v>
      </c>
      <c r="G983" s="4" t="s">
        <v>10642</v>
      </c>
      <c r="H983" s="17">
        <f t="shared" si="167"/>
        <v>36.85</v>
      </c>
      <c r="I983" s="17">
        <f t="shared" si="168"/>
        <v>33.85</v>
      </c>
      <c r="J983" s="18">
        <f t="shared" si="169"/>
        <v>33.25</v>
      </c>
    </row>
    <row r="984" spans="1:10">
      <c r="A984" s="38" t="s">
        <v>5296</v>
      </c>
      <c r="B984" s="3" t="s">
        <v>5297</v>
      </c>
      <c r="C984" s="3">
        <v>6</v>
      </c>
      <c r="D984" s="2">
        <v>0.7</v>
      </c>
      <c r="E984" s="46">
        <v>43</v>
      </c>
      <c r="F984" s="17">
        <v>16.8</v>
      </c>
      <c r="G984" s="4" t="s">
        <v>10549</v>
      </c>
      <c r="H984" s="17">
        <f t="shared" si="167"/>
        <v>26.200000000000003</v>
      </c>
      <c r="I984" s="17">
        <f t="shared" si="168"/>
        <v>24.05</v>
      </c>
      <c r="J984" s="18">
        <f t="shared" si="169"/>
        <v>23.650000000000002</v>
      </c>
    </row>
    <row r="985" spans="1:10">
      <c r="A985" s="38" t="s">
        <v>5299</v>
      </c>
      <c r="B985" s="3" t="s">
        <v>5300</v>
      </c>
      <c r="C985" s="3">
        <v>6</v>
      </c>
      <c r="D985" s="2">
        <v>1</v>
      </c>
      <c r="E985" s="46">
        <v>45</v>
      </c>
      <c r="F985" s="17">
        <v>84.25</v>
      </c>
      <c r="G985" s="4" t="s">
        <v>10642</v>
      </c>
      <c r="H985" s="17">
        <f t="shared" si="167"/>
        <v>110.4</v>
      </c>
      <c r="I985" s="17">
        <f t="shared" si="168"/>
        <v>101.35000000000001</v>
      </c>
      <c r="J985" s="18">
        <f t="shared" si="169"/>
        <v>99.550000000000011</v>
      </c>
    </row>
    <row r="986" spans="1:10">
      <c r="A986" s="38" t="s">
        <v>5302</v>
      </c>
      <c r="B986" s="3" t="s">
        <v>5303</v>
      </c>
      <c r="C986" s="3">
        <v>6</v>
      </c>
      <c r="D986" s="2">
        <v>0.7</v>
      </c>
      <c r="E986" s="46">
        <v>62.5</v>
      </c>
      <c r="F986" s="17">
        <v>42.5</v>
      </c>
      <c r="G986" s="4" t="s">
        <v>10642</v>
      </c>
      <c r="H986" s="17">
        <f t="shared" si="167"/>
        <v>59.300000000000004</v>
      </c>
      <c r="I986" s="17">
        <f t="shared" si="168"/>
        <v>54.45</v>
      </c>
      <c r="J986" s="18">
        <f t="shared" si="169"/>
        <v>53.45</v>
      </c>
    </row>
    <row r="987" spans="1:10">
      <c r="A987" s="38" t="s">
        <v>5304</v>
      </c>
      <c r="B987" s="3" t="s">
        <v>5305</v>
      </c>
      <c r="C987" s="3">
        <v>6</v>
      </c>
      <c r="D987" s="2">
        <v>0.7</v>
      </c>
      <c r="E987" s="46">
        <v>64.5</v>
      </c>
      <c r="F987" s="17">
        <v>42.5</v>
      </c>
      <c r="G987" s="4" t="s">
        <v>10642</v>
      </c>
      <c r="H987" s="17">
        <f t="shared" si="167"/>
        <v>59.45</v>
      </c>
      <c r="I987" s="17">
        <f t="shared" si="168"/>
        <v>54.6</v>
      </c>
      <c r="J987" s="18">
        <f t="shared" si="169"/>
        <v>53.6</v>
      </c>
    </row>
    <row r="988" spans="1:10">
      <c r="A988" s="38" t="s">
        <v>5309</v>
      </c>
      <c r="B988" s="3" t="s">
        <v>5310</v>
      </c>
      <c r="C988" s="3">
        <v>6</v>
      </c>
      <c r="D988" s="2">
        <v>0.7</v>
      </c>
      <c r="E988" s="46">
        <v>50</v>
      </c>
      <c r="F988" s="17">
        <v>28.2</v>
      </c>
      <c r="G988" s="4" t="s">
        <v>10642</v>
      </c>
      <c r="H988" s="17">
        <f t="shared" si="167"/>
        <v>40.75</v>
      </c>
      <c r="I988" s="17">
        <f t="shared" si="168"/>
        <v>37.4</v>
      </c>
      <c r="J988" s="18">
        <f t="shared" si="169"/>
        <v>36.75</v>
      </c>
    </row>
    <row r="989" spans="1:10">
      <c r="A989" s="38" t="s">
        <v>5312</v>
      </c>
      <c r="B989" s="3" t="s">
        <v>5313</v>
      </c>
      <c r="C989" s="3">
        <v>6</v>
      </c>
      <c r="D989" s="2">
        <v>0.7</v>
      </c>
      <c r="E989" s="46">
        <v>45</v>
      </c>
      <c r="F989" s="17">
        <v>27.95</v>
      </c>
      <c r="G989" s="4" t="s">
        <v>10642</v>
      </c>
      <c r="H989" s="17">
        <f t="shared" si="167"/>
        <v>40</v>
      </c>
      <c r="I989" s="17">
        <f t="shared" si="168"/>
        <v>36.700000000000003</v>
      </c>
      <c r="J989" s="18">
        <f t="shared" si="169"/>
        <v>36.050000000000004</v>
      </c>
    </row>
    <row r="990" spans="1:10">
      <c r="A990" s="38" t="s">
        <v>5315</v>
      </c>
      <c r="B990" s="3" t="s">
        <v>5316</v>
      </c>
      <c r="C990" s="3">
        <v>60</v>
      </c>
      <c r="D990" s="2">
        <v>0.05</v>
      </c>
      <c r="E990" s="46">
        <v>45</v>
      </c>
      <c r="F990" s="17">
        <v>2.85</v>
      </c>
      <c r="G990" s="4" t="s">
        <v>10642</v>
      </c>
      <c r="H990" s="17">
        <f t="shared" si="167"/>
        <v>5.7</v>
      </c>
      <c r="I990" s="17">
        <f t="shared" si="168"/>
        <v>5.2</v>
      </c>
      <c r="J990" s="18">
        <f t="shared" si="169"/>
        <v>5.1000000000000005</v>
      </c>
    </row>
    <row r="991" spans="1:10">
      <c r="A991" s="38" t="s">
        <v>5318</v>
      </c>
      <c r="B991" s="3" t="s">
        <v>19208</v>
      </c>
      <c r="C991" s="3">
        <v>6</v>
      </c>
      <c r="D991" s="2">
        <v>0.7</v>
      </c>
      <c r="E991" s="46">
        <v>45</v>
      </c>
      <c r="F991" s="17">
        <v>22.15</v>
      </c>
      <c r="G991" s="16" t="s">
        <v>10642</v>
      </c>
      <c r="H991" s="17">
        <f t="shared" si="167"/>
        <v>32.9</v>
      </c>
      <c r="I991" s="17">
        <f t="shared" si="168"/>
        <v>30.200000000000003</v>
      </c>
      <c r="J991" s="18">
        <f t="shared" si="169"/>
        <v>29.700000000000003</v>
      </c>
    </row>
    <row r="992" spans="1:10">
      <c r="A992" s="38" t="s">
        <v>5320</v>
      </c>
      <c r="B992" s="3" t="s">
        <v>5321</v>
      </c>
      <c r="C992" s="3">
        <v>6</v>
      </c>
      <c r="D992" s="2">
        <v>0.7</v>
      </c>
      <c r="E992" s="46">
        <v>47</v>
      </c>
      <c r="F992" s="17">
        <v>24.25</v>
      </c>
      <c r="G992" s="4" t="s">
        <v>10642</v>
      </c>
      <c r="H992" s="17">
        <f t="shared" si="167"/>
        <v>35.65</v>
      </c>
      <c r="I992" s="17">
        <f t="shared" si="168"/>
        <v>32.75</v>
      </c>
      <c r="J992" s="18">
        <f t="shared" si="169"/>
        <v>32.15</v>
      </c>
    </row>
    <row r="993" spans="1:10">
      <c r="A993" s="38" t="s">
        <v>5323</v>
      </c>
      <c r="B993" s="3" t="s">
        <v>5324</v>
      </c>
      <c r="C993" s="3">
        <v>6</v>
      </c>
      <c r="D993" s="2">
        <v>0.7</v>
      </c>
      <c r="E993" s="46">
        <v>45</v>
      </c>
      <c r="F993" s="17">
        <v>13.35</v>
      </c>
      <c r="G993" s="4" t="s">
        <v>10642</v>
      </c>
      <c r="H993" s="17">
        <f t="shared" si="167"/>
        <v>22.200000000000003</v>
      </c>
      <c r="I993" s="17">
        <f t="shared" si="168"/>
        <v>20.350000000000001</v>
      </c>
      <c r="J993" s="18">
        <f t="shared" si="169"/>
        <v>20</v>
      </c>
    </row>
    <row r="994" spans="1:10">
      <c r="A994" s="38" t="s">
        <v>5326</v>
      </c>
      <c r="B994" s="3" t="s">
        <v>5327</v>
      </c>
      <c r="C994" s="3">
        <v>12</v>
      </c>
      <c r="D994" s="2">
        <v>0.5</v>
      </c>
      <c r="E994" s="46">
        <v>53.5</v>
      </c>
      <c r="F994" s="17">
        <v>22.45</v>
      </c>
      <c r="G994" s="4" t="s">
        <v>10642</v>
      </c>
      <c r="H994" s="17">
        <f t="shared" si="167"/>
        <v>32.700000000000003</v>
      </c>
      <c r="I994" s="17">
        <f t="shared" si="168"/>
        <v>30</v>
      </c>
      <c r="J994" s="18">
        <f t="shared" si="169"/>
        <v>29.450000000000003</v>
      </c>
    </row>
    <row r="995" spans="1:10">
      <c r="A995" s="38" t="s">
        <v>5329</v>
      </c>
      <c r="B995" s="3" t="s">
        <v>5330</v>
      </c>
      <c r="C995" s="3">
        <v>12</v>
      </c>
      <c r="D995" s="2">
        <v>0.5</v>
      </c>
      <c r="E995" s="46">
        <v>53.5</v>
      </c>
      <c r="F995" s="17">
        <v>15.5</v>
      </c>
      <c r="G995" s="4" t="s">
        <v>10642</v>
      </c>
      <c r="H995" s="17">
        <f t="shared" si="167"/>
        <v>24.200000000000003</v>
      </c>
      <c r="I995" s="17">
        <f t="shared" si="168"/>
        <v>22.200000000000003</v>
      </c>
      <c r="J995" s="18">
        <f t="shared" si="169"/>
        <v>21.85</v>
      </c>
    </row>
    <row r="996" spans="1:10">
      <c r="A996" s="38" t="s">
        <v>5332</v>
      </c>
      <c r="B996" s="3" t="s">
        <v>5333</v>
      </c>
      <c r="C996" s="3">
        <v>6</v>
      </c>
      <c r="D996" s="2">
        <v>0.7</v>
      </c>
      <c r="E996" s="46">
        <v>50</v>
      </c>
      <c r="F996" s="17">
        <v>20.75</v>
      </c>
      <c r="G996" s="4" t="s">
        <v>10642</v>
      </c>
      <c r="H996" s="17">
        <f t="shared" si="167"/>
        <v>31.650000000000002</v>
      </c>
      <c r="I996" s="17">
        <f t="shared" si="168"/>
        <v>29.05</v>
      </c>
      <c r="J996" s="18">
        <f t="shared" si="169"/>
        <v>28.55</v>
      </c>
    </row>
    <row r="997" spans="1:10">
      <c r="A997" s="38" t="s">
        <v>11635</v>
      </c>
      <c r="B997" s="3" t="s">
        <v>11636</v>
      </c>
      <c r="C997" s="3">
        <v>6</v>
      </c>
      <c r="D997" s="2">
        <v>2</v>
      </c>
      <c r="E997" s="46">
        <v>40</v>
      </c>
      <c r="F997" s="17">
        <v>27</v>
      </c>
      <c r="G997" s="4" t="s">
        <v>10642</v>
      </c>
      <c r="H997" s="17">
        <f t="shared" si="167"/>
        <v>44.95</v>
      </c>
      <c r="I997" s="17">
        <f t="shared" si="168"/>
        <v>41.300000000000004</v>
      </c>
      <c r="J997" s="18">
        <f t="shared" si="169"/>
        <v>40.550000000000004</v>
      </c>
    </row>
    <row r="998" spans="1:10">
      <c r="A998" s="38" t="s">
        <v>5371</v>
      </c>
      <c r="B998" s="3" t="s">
        <v>5372</v>
      </c>
      <c r="C998" s="3">
        <v>6</v>
      </c>
      <c r="D998" s="2">
        <v>0.7</v>
      </c>
      <c r="E998" s="46">
        <v>35</v>
      </c>
      <c r="F998" s="17">
        <v>7.25</v>
      </c>
      <c r="G998" s="4" t="s">
        <v>10546</v>
      </c>
      <c r="H998" s="17">
        <f t="shared" si="167"/>
        <v>13.850000000000001</v>
      </c>
      <c r="I998" s="17">
        <f t="shared" si="168"/>
        <v>12.700000000000001</v>
      </c>
      <c r="J998" s="18">
        <f t="shared" si="169"/>
        <v>12.5</v>
      </c>
    </row>
    <row r="999" spans="1:10">
      <c r="A999" s="38" t="s">
        <v>5391</v>
      </c>
      <c r="B999" s="3" t="s">
        <v>5392</v>
      </c>
      <c r="C999" s="3">
        <v>6</v>
      </c>
      <c r="D999" s="2">
        <v>0.7</v>
      </c>
      <c r="E999" s="46">
        <v>40</v>
      </c>
      <c r="F999" s="17">
        <v>7.15</v>
      </c>
      <c r="G999" s="4" t="s">
        <v>10535</v>
      </c>
      <c r="H999" s="17">
        <f t="shared" si="167"/>
        <v>14.200000000000001</v>
      </c>
      <c r="I999" s="17">
        <f t="shared" si="168"/>
        <v>13</v>
      </c>
      <c r="J999" s="18">
        <f t="shared" si="169"/>
        <v>12.8</v>
      </c>
    </row>
    <row r="1000" spans="1:10">
      <c r="A1000" s="38" t="s">
        <v>5394</v>
      </c>
      <c r="B1000" s="3" t="s">
        <v>5395</v>
      </c>
      <c r="C1000" s="3">
        <v>6</v>
      </c>
      <c r="D1000" s="2">
        <v>0.7</v>
      </c>
      <c r="E1000" s="46">
        <v>40</v>
      </c>
      <c r="F1000" s="17">
        <v>6.5</v>
      </c>
      <c r="G1000" s="4" t="s">
        <v>10535</v>
      </c>
      <c r="H1000" s="17">
        <f t="shared" si="167"/>
        <v>13.4</v>
      </c>
      <c r="I1000" s="17">
        <f t="shared" si="168"/>
        <v>12.3</v>
      </c>
      <c r="J1000" s="18">
        <f t="shared" si="169"/>
        <v>12.05</v>
      </c>
    </row>
    <row r="1001" spans="1:10">
      <c r="A1001" s="38" t="s">
        <v>10760</v>
      </c>
      <c r="B1001" s="3" t="s">
        <v>10761</v>
      </c>
      <c r="C1001" s="3">
        <v>6</v>
      </c>
      <c r="D1001" s="2">
        <v>0.7</v>
      </c>
      <c r="E1001" s="46">
        <v>40</v>
      </c>
      <c r="F1001" s="17">
        <v>16.95</v>
      </c>
      <c r="G1001" s="4" t="s">
        <v>10541</v>
      </c>
      <c r="H1001" s="17">
        <f t="shared" si="167"/>
        <v>26.150000000000002</v>
      </c>
      <c r="I1001" s="17">
        <f t="shared" si="168"/>
        <v>24</v>
      </c>
      <c r="J1001" s="18">
        <f t="shared" si="169"/>
        <v>23.55</v>
      </c>
    </row>
    <row r="1002" spans="1:10">
      <c r="A1002" s="38" t="s">
        <v>5430</v>
      </c>
      <c r="B1002" s="3" t="s">
        <v>5431</v>
      </c>
      <c r="C1002" s="3">
        <v>6</v>
      </c>
      <c r="D1002" s="2">
        <v>0.7</v>
      </c>
      <c r="E1002" s="46">
        <v>30</v>
      </c>
      <c r="F1002" s="17">
        <v>13.9</v>
      </c>
      <c r="G1002" s="4" t="s">
        <v>10534</v>
      </c>
      <c r="H1002" s="17">
        <f t="shared" si="167"/>
        <v>21.55</v>
      </c>
      <c r="I1002" s="17">
        <f t="shared" si="168"/>
        <v>19.75</v>
      </c>
      <c r="J1002" s="18">
        <f t="shared" si="169"/>
        <v>19.400000000000002</v>
      </c>
    </row>
    <row r="1003" spans="1:10">
      <c r="A1003" s="38" t="s">
        <v>10828</v>
      </c>
      <c r="B1003" s="3" t="s">
        <v>10829</v>
      </c>
      <c r="C1003" s="3">
        <v>6</v>
      </c>
      <c r="D1003" s="2">
        <v>1</v>
      </c>
      <c r="E1003" s="46">
        <v>40</v>
      </c>
      <c r="F1003" s="17">
        <v>14.5</v>
      </c>
      <c r="G1003" s="4" t="s">
        <v>10541</v>
      </c>
      <c r="H1003" s="17">
        <f t="shared" si="167"/>
        <v>24.650000000000002</v>
      </c>
      <c r="I1003" s="17">
        <f t="shared" si="168"/>
        <v>22.650000000000002</v>
      </c>
      <c r="J1003" s="18">
        <f t="shared" si="169"/>
        <v>22.25</v>
      </c>
    </row>
    <row r="1004" spans="1:10">
      <c r="A1004" s="38" t="s">
        <v>5433</v>
      </c>
      <c r="B1004" s="3" t="s">
        <v>5434</v>
      </c>
      <c r="C1004" s="3">
        <v>6</v>
      </c>
      <c r="D1004" s="2">
        <v>0.7</v>
      </c>
      <c r="E1004" s="46">
        <v>40</v>
      </c>
      <c r="F1004" s="17">
        <v>15.5</v>
      </c>
      <c r="G1004" s="4" t="s">
        <v>10556</v>
      </c>
      <c r="H1004" s="17">
        <f t="shared" si="167"/>
        <v>24.35</v>
      </c>
      <c r="I1004" s="17">
        <f t="shared" si="168"/>
        <v>22.35</v>
      </c>
      <c r="J1004" s="18">
        <f t="shared" si="169"/>
        <v>21.950000000000003</v>
      </c>
    </row>
    <row r="1005" spans="1:10">
      <c r="A1005" s="38" t="s">
        <v>5439</v>
      </c>
      <c r="B1005" s="3" t="s">
        <v>5440</v>
      </c>
      <c r="C1005" s="3">
        <v>6</v>
      </c>
      <c r="D1005" s="2">
        <v>0.7</v>
      </c>
      <c r="E1005" s="46">
        <v>35</v>
      </c>
      <c r="F1005" s="17">
        <v>6.5</v>
      </c>
      <c r="G1005" s="4" t="s">
        <v>10531</v>
      </c>
      <c r="H1005" s="17">
        <f t="shared" si="167"/>
        <v>12.950000000000001</v>
      </c>
      <c r="I1005" s="17">
        <f t="shared" si="168"/>
        <v>11.9</v>
      </c>
      <c r="J1005" s="18">
        <f t="shared" si="169"/>
        <v>11.65</v>
      </c>
    </row>
    <row r="1006" spans="1:10">
      <c r="A1006" s="38" t="s">
        <v>5442</v>
      </c>
      <c r="B1006" s="3" t="s">
        <v>5443</v>
      </c>
      <c r="C1006" s="3">
        <v>6</v>
      </c>
      <c r="D1006" s="2">
        <v>0.7</v>
      </c>
      <c r="E1006" s="46">
        <v>35</v>
      </c>
      <c r="F1006" s="17">
        <v>7.1</v>
      </c>
      <c r="G1006" s="4" t="s">
        <v>10531</v>
      </c>
      <c r="H1006" s="17">
        <f t="shared" si="167"/>
        <v>13.65</v>
      </c>
      <c r="I1006" s="17">
        <f t="shared" si="168"/>
        <v>12.55</v>
      </c>
      <c r="J1006" s="18">
        <f t="shared" si="169"/>
        <v>12.350000000000001</v>
      </c>
    </row>
    <row r="1007" spans="1:10">
      <c r="A1007" s="38" t="s">
        <v>5448</v>
      </c>
      <c r="B1007" s="3" t="s">
        <v>5449</v>
      </c>
      <c r="C1007" s="3">
        <v>6</v>
      </c>
      <c r="D1007" s="2">
        <v>0.7</v>
      </c>
      <c r="E1007" s="46">
        <v>20</v>
      </c>
      <c r="F1007" s="17">
        <v>12.25</v>
      </c>
      <c r="G1007" s="4" t="s">
        <v>10555</v>
      </c>
      <c r="H1007" s="17">
        <f t="shared" si="167"/>
        <v>18.650000000000002</v>
      </c>
      <c r="I1007" s="17">
        <f t="shared" si="168"/>
        <v>17.100000000000001</v>
      </c>
      <c r="J1007" s="18">
        <f t="shared" si="169"/>
        <v>16.8</v>
      </c>
    </row>
    <row r="1008" spans="1:10">
      <c r="A1008" s="38" t="s">
        <v>5451</v>
      </c>
      <c r="B1008" s="3" t="s">
        <v>5452</v>
      </c>
      <c r="C1008" s="3">
        <v>6</v>
      </c>
      <c r="D1008" s="2">
        <v>0.7</v>
      </c>
      <c r="E1008" s="46">
        <v>47</v>
      </c>
      <c r="F1008" s="17">
        <v>15.5</v>
      </c>
      <c r="G1008" s="4" t="s">
        <v>10537</v>
      </c>
      <c r="H1008" s="17">
        <f t="shared" si="167"/>
        <v>25</v>
      </c>
      <c r="I1008" s="17">
        <f t="shared" si="168"/>
        <v>22.950000000000003</v>
      </c>
      <c r="J1008" s="18">
        <f t="shared" si="169"/>
        <v>22.55</v>
      </c>
    </row>
    <row r="1009" spans="1:10">
      <c r="A1009" s="38" t="s">
        <v>5454</v>
      </c>
      <c r="B1009" s="3" t="s">
        <v>5455</v>
      </c>
      <c r="C1009" s="3">
        <v>6</v>
      </c>
      <c r="D1009" s="2">
        <v>0.7</v>
      </c>
      <c r="E1009" s="46">
        <v>43</v>
      </c>
      <c r="F1009" s="17">
        <v>15.5</v>
      </c>
      <c r="G1009" s="4" t="s">
        <v>10537</v>
      </c>
      <c r="H1009" s="17">
        <f t="shared" si="167"/>
        <v>24.650000000000002</v>
      </c>
      <c r="I1009" s="17">
        <f t="shared" si="168"/>
        <v>22.6</v>
      </c>
      <c r="J1009" s="18">
        <f t="shared" si="169"/>
        <v>22.200000000000003</v>
      </c>
    </row>
    <row r="1010" spans="1:10">
      <c r="A1010" s="38" t="s">
        <v>10830</v>
      </c>
      <c r="B1010" s="3" t="s">
        <v>5464</v>
      </c>
      <c r="C1010" s="3">
        <v>6</v>
      </c>
      <c r="D1010" s="2">
        <v>1</v>
      </c>
      <c r="E1010" s="46">
        <v>40</v>
      </c>
      <c r="F1010" s="17">
        <v>8.5</v>
      </c>
      <c r="G1010" s="4" t="s">
        <v>10549</v>
      </c>
      <c r="H1010" s="17">
        <f t="shared" si="167"/>
        <v>17.350000000000001</v>
      </c>
      <c r="I1010" s="17">
        <f t="shared" si="168"/>
        <v>15.9</v>
      </c>
      <c r="J1010" s="18">
        <f t="shared" si="169"/>
        <v>15.65</v>
      </c>
    </row>
    <row r="1011" spans="1:10">
      <c r="A1011" s="38" t="s">
        <v>5471</v>
      </c>
      <c r="B1011" s="3" t="s">
        <v>5469</v>
      </c>
      <c r="C1011" s="3">
        <v>12</v>
      </c>
      <c r="D1011" s="2">
        <v>1</v>
      </c>
      <c r="E1011" s="46">
        <v>32.5</v>
      </c>
      <c r="F1011" s="17">
        <v>9.15</v>
      </c>
      <c r="G1011" s="4" t="s">
        <v>10534</v>
      </c>
      <c r="H1011" s="17">
        <f t="shared" si="167"/>
        <v>17.2</v>
      </c>
      <c r="I1011" s="17">
        <f t="shared" si="168"/>
        <v>15.8</v>
      </c>
      <c r="J1011" s="18">
        <f t="shared" si="169"/>
        <v>15.5</v>
      </c>
    </row>
    <row r="1012" spans="1:10">
      <c r="A1012" s="38" t="s">
        <v>5473</v>
      </c>
      <c r="B1012" s="3" t="s">
        <v>5474</v>
      </c>
      <c r="C1012" s="3">
        <v>6</v>
      </c>
      <c r="D1012" s="2">
        <v>0.7</v>
      </c>
      <c r="E1012" s="46">
        <v>43</v>
      </c>
      <c r="F1012" s="17">
        <v>8.9499999999999993</v>
      </c>
      <c r="G1012" s="4" t="s">
        <v>10549</v>
      </c>
      <c r="H1012" s="17">
        <f t="shared" si="167"/>
        <v>16.650000000000002</v>
      </c>
      <c r="I1012" s="17">
        <f t="shared" si="168"/>
        <v>15.3</v>
      </c>
      <c r="J1012" s="18">
        <f t="shared" si="169"/>
        <v>15</v>
      </c>
    </row>
    <row r="1013" spans="1:10">
      <c r="A1013" s="38" t="s">
        <v>5476</v>
      </c>
      <c r="B1013" s="3" t="s">
        <v>5477</v>
      </c>
      <c r="C1013" s="3">
        <v>6</v>
      </c>
      <c r="D1013" s="2">
        <v>0.7</v>
      </c>
      <c r="E1013" s="46">
        <v>32.5</v>
      </c>
      <c r="F1013" s="17">
        <v>6.95</v>
      </c>
      <c r="G1013" s="4" t="s">
        <v>10549</v>
      </c>
      <c r="H1013" s="17">
        <f t="shared" si="167"/>
        <v>13.25</v>
      </c>
      <c r="I1013" s="17">
        <f t="shared" si="168"/>
        <v>12.200000000000001</v>
      </c>
      <c r="J1013" s="18">
        <f t="shared" si="169"/>
        <v>11.950000000000001</v>
      </c>
    </row>
    <row r="1014" spans="1:10">
      <c r="A1014" s="38" t="s">
        <v>5482</v>
      </c>
      <c r="B1014" s="3" t="s">
        <v>5483</v>
      </c>
      <c r="C1014" s="3">
        <v>6</v>
      </c>
      <c r="D1014" s="2">
        <v>0.7</v>
      </c>
      <c r="E1014" s="46">
        <v>43</v>
      </c>
      <c r="F1014" s="17">
        <v>12.65</v>
      </c>
      <c r="G1014" s="4" t="s">
        <v>10549</v>
      </c>
      <c r="H1014" s="17">
        <f t="shared" si="167"/>
        <v>21.150000000000002</v>
      </c>
      <c r="I1014" s="17">
        <f t="shared" si="168"/>
        <v>19.400000000000002</v>
      </c>
      <c r="J1014" s="18">
        <f t="shared" si="169"/>
        <v>19.05</v>
      </c>
    </row>
    <row r="1015" spans="1:10">
      <c r="A1015" s="38" t="s">
        <v>5488</v>
      </c>
      <c r="B1015" s="3" t="s">
        <v>5486</v>
      </c>
      <c r="C1015" s="3">
        <v>12</v>
      </c>
      <c r="D1015" s="2">
        <v>1</v>
      </c>
      <c r="E1015" s="46">
        <v>32.5</v>
      </c>
      <c r="F1015" s="17">
        <v>9.15</v>
      </c>
      <c r="G1015" s="4" t="s">
        <v>10534</v>
      </c>
      <c r="H1015" s="17">
        <f t="shared" si="167"/>
        <v>17.2</v>
      </c>
      <c r="I1015" s="17">
        <f t="shared" si="168"/>
        <v>15.8</v>
      </c>
      <c r="J1015" s="18">
        <f t="shared" si="169"/>
        <v>15.5</v>
      </c>
    </row>
    <row r="1016" spans="1:10">
      <c r="A1016" s="38" t="s">
        <v>5490</v>
      </c>
      <c r="B1016" s="3" t="s">
        <v>5491</v>
      </c>
      <c r="C1016" s="3">
        <v>6</v>
      </c>
      <c r="D1016" s="2">
        <v>0.7</v>
      </c>
      <c r="E1016" s="46">
        <v>32.5</v>
      </c>
      <c r="F1016" s="17">
        <v>7.2</v>
      </c>
      <c r="G1016" s="4" t="s">
        <v>10534</v>
      </c>
      <c r="H1016" s="17">
        <f t="shared" si="167"/>
        <v>13.55</v>
      </c>
      <c r="I1016" s="17">
        <f t="shared" si="168"/>
        <v>12.450000000000001</v>
      </c>
      <c r="J1016" s="18">
        <f t="shared" si="169"/>
        <v>12.25</v>
      </c>
    </row>
    <row r="1017" spans="1:10">
      <c r="A1017" s="38" t="s">
        <v>5493</v>
      </c>
      <c r="B1017" s="3" t="s">
        <v>5494</v>
      </c>
      <c r="C1017" s="3">
        <v>6</v>
      </c>
      <c r="D1017" s="2">
        <v>0.7</v>
      </c>
      <c r="E1017" s="46">
        <v>40</v>
      </c>
      <c r="F1017" s="17">
        <v>12.25</v>
      </c>
      <c r="G1017" s="4" t="s">
        <v>10549</v>
      </c>
      <c r="H1017" s="17">
        <f t="shared" si="167"/>
        <v>20.400000000000002</v>
      </c>
      <c r="I1017" s="17">
        <f t="shared" si="168"/>
        <v>18.75</v>
      </c>
      <c r="J1017" s="18">
        <f t="shared" si="169"/>
        <v>18.400000000000002</v>
      </c>
    </row>
    <row r="1018" spans="1:10">
      <c r="A1018" s="38" t="s">
        <v>5496</v>
      </c>
      <c r="B1018" s="3" t="s">
        <v>5497</v>
      </c>
      <c r="C1018" s="3">
        <v>6</v>
      </c>
      <c r="D1018" s="2">
        <v>0.7</v>
      </c>
      <c r="E1018" s="46">
        <v>40</v>
      </c>
      <c r="F1018" s="17">
        <v>6.5</v>
      </c>
      <c r="G1018" s="4" t="s">
        <v>10549</v>
      </c>
      <c r="H1018" s="17">
        <f t="shared" si="167"/>
        <v>13.4</v>
      </c>
      <c r="I1018" s="17">
        <f t="shared" si="168"/>
        <v>12.3</v>
      </c>
      <c r="J1018" s="18">
        <f t="shared" si="169"/>
        <v>12.05</v>
      </c>
    </row>
    <row r="1019" spans="1:10">
      <c r="A1019" s="38" t="s">
        <v>5499</v>
      </c>
      <c r="B1019" s="3" t="s">
        <v>5500</v>
      </c>
      <c r="C1019" s="3">
        <v>6</v>
      </c>
      <c r="D1019" s="2">
        <v>0.7</v>
      </c>
      <c r="E1019" s="46">
        <v>43</v>
      </c>
      <c r="F1019" s="17">
        <v>13.5</v>
      </c>
      <c r="G1019" s="4" t="s">
        <v>10537</v>
      </c>
      <c r="H1019" s="17">
        <f t="shared" si="167"/>
        <v>22.200000000000003</v>
      </c>
      <c r="I1019" s="17">
        <f t="shared" si="168"/>
        <v>20.350000000000001</v>
      </c>
      <c r="J1019" s="18">
        <f t="shared" si="169"/>
        <v>20</v>
      </c>
    </row>
    <row r="1020" spans="1:10">
      <c r="A1020" s="38" t="s">
        <v>5502</v>
      </c>
      <c r="B1020" s="3" t="s">
        <v>5503</v>
      </c>
      <c r="C1020" s="3">
        <v>6</v>
      </c>
      <c r="D1020" s="2">
        <v>0.7</v>
      </c>
      <c r="E1020" s="46">
        <v>57</v>
      </c>
      <c r="F1020" s="17">
        <v>14.5</v>
      </c>
      <c r="G1020" s="4" t="s">
        <v>10537</v>
      </c>
      <c r="H1020" s="17">
        <f t="shared" si="167"/>
        <v>24.650000000000002</v>
      </c>
      <c r="I1020" s="17">
        <f t="shared" si="168"/>
        <v>22.650000000000002</v>
      </c>
      <c r="J1020" s="18">
        <f t="shared" si="169"/>
        <v>22.200000000000003</v>
      </c>
    </row>
    <row r="1021" spans="1:10">
      <c r="A1021" s="38" t="s">
        <v>5514</v>
      </c>
      <c r="B1021" s="3" t="s">
        <v>5515</v>
      </c>
      <c r="C1021" s="3">
        <v>6</v>
      </c>
      <c r="D1021" s="2">
        <v>0.7</v>
      </c>
      <c r="E1021" s="46">
        <v>41.3</v>
      </c>
      <c r="F1021" s="17">
        <v>21.5</v>
      </c>
      <c r="G1021" s="4" t="s">
        <v>10537</v>
      </c>
      <c r="H1021" s="17">
        <f t="shared" si="167"/>
        <v>31.8</v>
      </c>
      <c r="I1021" s="17">
        <f t="shared" si="168"/>
        <v>29.200000000000003</v>
      </c>
      <c r="J1021" s="18">
        <f t="shared" si="169"/>
        <v>28.650000000000002</v>
      </c>
    </row>
    <row r="1022" spans="1:10">
      <c r="A1022" s="38" t="s">
        <v>5517</v>
      </c>
      <c r="B1022" s="3" t="s">
        <v>5518</v>
      </c>
      <c r="C1022" s="3">
        <v>6</v>
      </c>
      <c r="D1022" s="2">
        <v>1</v>
      </c>
      <c r="E1022" s="46">
        <v>43</v>
      </c>
      <c r="F1022" s="17">
        <v>13.75</v>
      </c>
      <c r="G1022" s="4" t="s">
        <v>10537</v>
      </c>
      <c r="H1022" s="17">
        <f t="shared" si="167"/>
        <v>24.1</v>
      </c>
      <c r="I1022" s="17">
        <f t="shared" si="168"/>
        <v>22.150000000000002</v>
      </c>
      <c r="J1022" s="18">
        <f t="shared" si="169"/>
        <v>21.75</v>
      </c>
    </row>
    <row r="1023" spans="1:10">
      <c r="A1023" s="38" t="s">
        <v>5520</v>
      </c>
      <c r="B1023" s="3" t="s">
        <v>5521</v>
      </c>
      <c r="C1023" s="3">
        <v>50</v>
      </c>
      <c r="D1023" s="2">
        <v>0.05</v>
      </c>
      <c r="E1023" s="46">
        <v>43</v>
      </c>
      <c r="F1023" s="17">
        <v>1.95</v>
      </c>
      <c r="G1023" s="4" t="s">
        <v>10537</v>
      </c>
      <c r="H1023" s="17">
        <f t="shared" si="167"/>
        <v>4.55</v>
      </c>
      <c r="I1023" s="17">
        <f t="shared" si="168"/>
        <v>4.2</v>
      </c>
      <c r="J1023" s="18">
        <f t="shared" si="169"/>
        <v>4.1000000000000005</v>
      </c>
    </row>
    <row r="1024" spans="1:10">
      <c r="A1024" s="38" t="s">
        <v>5524</v>
      </c>
      <c r="B1024" s="3" t="s">
        <v>5525</v>
      </c>
      <c r="C1024" s="3">
        <v>4</v>
      </c>
      <c r="D1024" s="2">
        <v>0.7</v>
      </c>
      <c r="E1024" s="46">
        <v>43</v>
      </c>
      <c r="F1024" s="17">
        <v>9.9499999999999993</v>
      </c>
      <c r="G1024" s="4" t="s">
        <v>10537</v>
      </c>
      <c r="H1024" s="17">
        <f t="shared" si="167"/>
        <v>17.850000000000001</v>
      </c>
      <c r="I1024" s="17">
        <f t="shared" si="168"/>
        <v>16.400000000000002</v>
      </c>
      <c r="J1024" s="18">
        <f t="shared" si="169"/>
        <v>16.100000000000001</v>
      </c>
    </row>
    <row r="1025" spans="1:10">
      <c r="A1025" s="38" t="s">
        <v>5527</v>
      </c>
      <c r="B1025" s="3" t="s">
        <v>5528</v>
      </c>
      <c r="C1025" s="3">
        <v>4</v>
      </c>
      <c r="D1025" s="2">
        <v>0.5</v>
      </c>
      <c r="E1025" s="46">
        <v>43</v>
      </c>
      <c r="F1025" s="17">
        <v>17.25</v>
      </c>
      <c r="G1025" s="4" t="s">
        <v>10537</v>
      </c>
      <c r="H1025" s="17">
        <f t="shared" si="167"/>
        <v>25.700000000000003</v>
      </c>
      <c r="I1025" s="17">
        <f t="shared" si="168"/>
        <v>23.55</v>
      </c>
      <c r="J1025" s="18">
        <f t="shared" si="169"/>
        <v>23.150000000000002</v>
      </c>
    </row>
    <row r="1026" spans="1:10">
      <c r="A1026" s="38" t="s">
        <v>5533</v>
      </c>
      <c r="B1026" s="3" t="s">
        <v>5534</v>
      </c>
      <c r="C1026" s="3">
        <v>3</v>
      </c>
      <c r="D1026" s="2">
        <v>0.7</v>
      </c>
      <c r="E1026" s="46">
        <v>46</v>
      </c>
      <c r="F1026" s="17">
        <v>39.5</v>
      </c>
      <c r="G1026" s="4" t="s">
        <v>10536</v>
      </c>
      <c r="H1026" s="17">
        <f t="shared" si="167"/>
        <v>54.150000000000006</v>
      </c>
      <c r="I1026" s="17">
        <f t="shared" si="168"/>
        <v>49.75</v>
      </c>
      <c r="J1026" s="18">
        <f t="shared" si="169"/>
        <v>48.85</v>
      </c>
    </row>
    <row r="1027" spans="1:10">
      <c r="A1027" s="38" t="s">
        <v>5536</v>
      </c>
      <c r="B1027" s="3" t="s">
        <v>10762</v>
      </c>
      <c r="C1027" s="3">
        <v>6</v>
      </c>
      <c r="D1027" s="2">
        <v>0.7</v>
      </c>
      <c r="E1027" s="46">
        <v>40</v>
      </c>
      <c r="F1027" s="17">
        <v>11.2</v>
      </c>
      <c r="G1027" s="4" t="s">
        <v>10560</v>
      </c>
      <c r="H1027" s="17">
        <f t="shared" si="167"/>
        <v>19.100000000000001</v>
      </c>
      <c r="I1027" s="17">
        <f t="shared" si="168"/>
        <v>17.55</v>
      </c>
      <c r="J1027" s="18">
        <f t="shared" si="169"/>
        <v>17.25</v>
      </c>
    </row>
    <row r="1028" spans="1:10">
      <c r="A1028" s="38" t="s">
        <v>10831</v>
      </c>
      <c r="B1028" s="3" t="s">
        <v>5542</v>
      </c>
      <c r="C1028" s="3">
        <v>6</v>
      </c>
      <c r="D1028" s="2">
        <v>1</v>
      </c>
      <c r="E1028" s="46">
        <v>40</v>
      </c>
      <c r="F1028" s="17">
        <v>61.5</v>
      </c>
      <c r="G1028" s="4" t="s">
        <v>10541</v>
      </c>
      <c r="H1028" s="17">
        <f t="shared" si="167"/>
        <v>82</v>
      </c>
      <c r="I1028" s="17">
        <f t="shared" si="168"/>
        <v>75.3</v>
      </c>
      <c r="J1028" s="18">
        <f t="shared" si="169"/>
        <v>73.95</v>
      </c>
    </row>
    <row r="1029" spans="1:10">
      <c r="A1029" s="38" t="s">
        <v>5620</v>
      </c>
      <c r="B1029" s="3" t="s">
        <v>5621</v>
      </c>
      <c r="C1029" s="3">
        <v>6</v>
      </c>
      <c r="D1029" s="2">
        <v>0.7</v>
      </c>
      <c r="E1029" s="46">
        <v>40</v>
      </c>
      <c r="F1029" s="17">
        <v>27.5</v>
      </c>
      <c r="G1029" s="4" t="s">
        <v>10541</v>
      </c>
      <c r="H1029" s="17">
        <f t="shared" si="167"/>
        <v>39</v>
      </c>
      <c r="I1029" s="17">
        <f t="shared" si="168"/>
        <v>35.800000000000004</v>
      </c>
      <c r="J1029" s="18">
        <f t="shared" si="169"/>
        <v>35.15</v>
      </c>
    </row>
    <row r="1030" spans="1:10">
      <c r="A1030" s="38" t="s">
        <v>5652</v>
      </c>
      <c r="B1030" s="3" t="s">
        <v>5646</v>
      </c>
      <c r="C1030" s="3">
        <v>6</v>
      </c>
      <c r="D1030" s="2">
        <v>1</v>
      </c>
      <c r="E1030" s="46">
        <v>40</v>
      </c>
      <c r="F1030" s="17">
        <v>18.899999999999999</v>
      </c>
      <c r="G1030" s="16" t="s">
        <v>10548</v>
      </c>
      <c r="H1030" s="17">
        <f t="shared" si="167"/>
        <v>30.05</v>
      </c>
      <c r="I1030" s="17">
        <f t="shared" si="168"/>
        <v>27.55</v>
      </c>
      <c r="J1030" s="18">
        <f t="shared" si="169"/>
        <v>27.1</v>
      </c>
    </row>
    <row r="1031" spans="1:10">
      <c r="A1031" s="38" t="s">
        <v>5654</v>
      </c>
      <c r="B1031" s="3" t="s">
        <v>5655</v>
      </c>
      <c r="C1031" s="3">
        <v>6</v>
      </c>
      <c r="D1031" s="2">
        <v>0.7</v>
      </c>
      <c r="E1031" s="46">
        <v>40</v>
      </c>
      <c r="F1031" s="17">
        <v>21.25</v>
      </c>
      <c r="G1031" s="4" t="s">
        <v>10548</v>
      </c>
      <c r="H1031" s="17">
        <f t="shared" si="167"/>
        <v>31.400000000000002</v>
      </c>
      <c r="I1031" s="17">
        <f t="shared" si="168"/>
        <v>28.8</v>
      </c>
      <c r="J1031" s="18">
        <f t="shared" si="169"/>
        <v>28.3</v>
      </c>
    </row>
    <row r="1032" spans="1:10">
      <c r="A1032" s="38" t="s">
        <v>5663</v>
      </c>
      <c r="B1032" s="3" t="s">
        <v>5664</v>
      </c>
      <c r="C1032" s="3">
        <v>6</v>
      </c>
      <c r="D1032" s="2">
        <v>0.7</v>
      </c>
      <c r="E1032" s="46">
        <v>37.5</v>
      </c>
      <c r="F1032" s="17">
        <v>14</v>
      </c>
      <c r="G1032" s="4" t="s">
        <v>10537</v>
      </c>
      <c r="H1032" s="17">
        <f t="shared" si="167"/>
        <v>22.3</v>
      </c>
      <c r="I1032" s="17">
        <f t="shared" si="168"/>
        <v>20.5</v>
      </c>
      <c r="J1032" s="18">
        <f t="shared" si="169"/>
        <v>20.100000000000001</v>
      </c>
    </row>
    <row r="1033" spans="1:10">
      <c r="A1033" s="38" t="s">
        <v>5666</v>
      </c>
      <c r="B1033" s="3" t="s">
        <v>5667</v>
      </c>
      <c r="C1033" s="3">
        <v>6</v>
      </c>
      <c r="D1033" s="2">
        <v>0.7</v>
      </c>
      <c r="E1033" s="46">
        <v>37.5</v>
      </c>
      <c r="F1033" s="17">
        <v>14</v>
      </c>
      <c r="G1033" s="4" t="s">
        <v>10537</v>
      </c>
      <c r="H1033" s="17">
        <f t="shared" si="167"/>
        <v>22.3</v>
      </c>
      <c r="I1033" s="17">
        <f t="shared" si="168"/>
        <v>20.5</v>
      </c>
      <c r="J1033" s="18">
        <f t="shared" si="169"/>
        <v>20.100000000000001</v>
      </c>
    </row>
    <row r="1034" spans="1:10">
      <c r="A1034" s="38" t="s">
        <v>5669</v>
      </c>
      <c r="B1034" s="3" t="s">
        <v>5670</v>
      </c>
      <c r="C1034" s="3">
        <v>6</v>
      </c>
      <c r="D1034" s="2">
        <v>0.7</v>
      </c>
      <c r="E1034" s="46">
        <v>42</v>
      </c>
      <c r="F1034" s="17">
        <v>19.5</v>
      </c>
      <c r="G1034" s="4" t="s">
        <v>10537</v>
      </c>
      <c r="H1034" s="17">
        <f t="shared" si="167"/>
        <v>29.400000000000002</v>
      </c>
      <c r="I1034" s="17">
        <f t="shared" si="168"/>
        <v>27</v>
      </c>
      <c r="J1034" s="18">
        <f t="shared" si="169"/>
        <v>26.55</v>
      </c>
    </row>
    <row r="1035" spans="1:10">
      <c r="A1035" s="38" t="s">
        <v>10695</v>
      </c>
      <c r="B1035" s="3" t="s">
        <v>5672</v>
      </c>
      <c r="C1035" s="3">
        <v>6</v>
      </c>
      <c r="D1035" s="2">
        <v>0.7</v>
      </c>
      <c r="E1035" s="46">
        <v>40</v>
      </c>
      <c r="F1035" s="17">
        <v>19.5</v>
      </c>
      <c r="G1035" s="4" t="s">
        <v>10536</v>
      </c>
      <c r="H1035" s="17">
        <f t="shared" si="167"/>
        <v>29.25</v>
      </c>
      <c r="I1035" s="17">
        <f t="shared" si="168"/>
        <v>26.85</v>
      </c>
      <c r="J1035" s="18">
        <f t="shared" si="169"/>
        <v>26.35</v>
      </c>
    </row>
    <row r="1036" spans="1:10">
      <c r="A1036" s="38" t="s">
        <v>5674</v>
      </c>
      <c r="B1036" s="3" t="s">
        <v>5675</v>
      </c>
      <c r="C1036" s="3">
        <v>6</v>
      </c>
      <c r="D1036" s="2">
        <v>0.7</v>
      </c>
      <c r="E1036" s="46">
        <v>40</v>
      </c>
      <c r="F1036" s="17">
        <v>17.75</v>
      </c>
      <c r="G1036" s="4" t="s">
        <v>10536</v>
      </c>
      <c r="H1036" s="17">
        <f t="shared" ref="H1036:H1099" si="170">IF(B1036="","",CEILING((F1036+(10.3552*D1036*E1036)/100+1.5+0.05)*1.22,0.05))</f>
        <v>27.1</v>
      </c>
      <c r="I1036" s="17">
        <f t="shared" ref="I1036:I1099" si="171">IF(B1036="","",CEILING((F1036+(10.3552*D1036*E1036)/100+1.5+0.05)*1.12,0.05))</f>
        <v>24.900000000000002</v>
      </c>
      <c r="J1036" s="18">
        <f t="shared" ref="J1036:J1099" si="172">IF(B1036="","",CEILING((F1036+(10.3552*D1036*E1036)/100+1.5+0.05)*1.1,0.05))</f>
        <v>24.450000000000003</v>
      </c>
    </row>
    <row r="1037" spans="1:10">
      <c r="A1037" s="38" t="s">
        <v>10805</v>
      </c>
      <c r="B1037" s="3" t="s">
        <v>10806</v>
      </c>
      <c r="C1037" s="3">
        <v>6</v>
      </c>
      <c r="D1037" s="2">
        <v>0.7</v>
      </c>
      <c r="E1037" s="46">
        <v>40</v>
      </c>
      <c r="F1037" s="17">
        <v>24.5</v>
      </c>
      <c r="G1037" s="4" t="s">
        <v>10538</v>
      </c>
      <c r="H1037" s="17">
        <f t="shared" si="170"/>
        <v>35.35</v>
      </c>
      <c r="I1037" s="17">
        <f t="shared" si="171"/>
        <v>32.450000000000003</v>
      </c>
      <c r="J1037" s="18">
        <f t="shared" si="172"/>
        <v>31.85</v>
      </c>
    </row>
    <row r="1038" spans="1:10">
      <c r="A1038" s="38" t="s">
        <v>5677</v>
      </c>
      <c r="B1038" s="3" t="s">
        <v>5678</v>
      </c>
      <c r="C1038" s="3">
        <v>6</v>
      </c>
      <c r="D1038" s="2">
        <v>0.7</v>
      </c>
      <c r="E1038" s="46">
        <v>40</v>
      </c>
      <c r="F1038" s="17">
        <v>25.25</v>
      </c>
      <c r="G1038" s="4" t="s">
        <v>10536</v>
      </c>
      <c r="H1038" s="17">
        <f t="shared" si="170"/>
        <v>36.25</v>
      </c>
      <c r="I1038" s="17">
        <f t="shared" si="171"/>
        <v>33.300000000000004</v>
      </c>
      <c r="J1038" s="18">
        <f t="shared" si="172"/>
        <v>32.700000000000003</v>
      </c>
    </row>
    <row r="1039" spans="1:10">
      <c r="A1039" s="38" t="s">
        <v>5680</v>
      </c>
      <c r="B1039" s="3" t="s">
        <v>10696</v>
      </c>
      <c r="C1039" s="3">
        <v>6</v>
      </c>
      <c r="D1039" s="2">
        <v>0.7</v>
      </c>
      <c r="E1039" s="46">
        <v>40</v>
      </c>
      <c r="F1039" s="17">
        <v>29.65</v>
      </c>
      <c r="G1039" s="4" t="s">
        <v>10536</v>
      </c>
      <c r="H1039" s="17">
        <f t="shared" si="170"/>
        <v>41.650000000000006</v>
      </c>
      <c r="I1039" s="17">
        <f t="shared" si="171"/>
        <v>38.200000000000003</v>
      </c>
      <c r="J1039" s="18">
        <f t="shared" si="172"/>
        <v>37.550000000000004</v>
      </c>
    </row>
    <row r="1040" spans="1:10">
      <c r="A1040" s="38" t="s">
        <v>11100</v>
      </c>
      <c r="B1040" s="3" t="s">
        <v>11101</v>
      </c>
      <c r="C1040" s="3">
        <v>6</v>
      </c>
      <c r="D1040" s="2">
        <v>0.7</v>
      </c>
      <c r="E1040" s="46">
        <v>44</v>
      </c>
      <c r="F1040" s="17">
        <v>51</v>
      </c>
      <c r="G1040" s="4" t="s">
        <v>10536</v>
      </c>
      <c r="H1040" s="17">
        <f t="shared" si="170"/>
        <v>68.05</v>
      </c>
      <c r="I1040" s="17">
        <f t="shared" si="171"/>
        <v>62.45</v>
      </c>
      <c r="J1040" s="18">
        <f t="shared" si="172"/>
        <v>61.35</v>
      </c>
    </row>
    <row r="1041" spans="1:10">
      <c r="A1041" s="38" t="s">
        <v>5682</v>
      </c>
      <c r="B1041" s="3" t="s">
        <v>5683</v>
      </c>
      <c r="C1041" s="3">
        <v>6</v>
      </c>
      <c r="D1041" s="2">
        <v>0.7</v>
      </c>
      <c r="E1041" s="46">
        <v>44</v>
      </c>
      <c r="F1041" s="17">
        <v>44</v>
      </c>
      <c r="G1041" s="4" t="s">
        <v>10536</v>
      </c>
      <c r="H1041" s="17">
        <f t="shared" si="170"/>
        <v>59.5</v>
      </c>
      <c r="I1041" s="17">
        <f t="shared" si="171"/>
        <v>54.6</v>
      </c>
      <c r="J1041" s="18">
        <f t="shared" si="172"/>
        <v>53.650000000000006</v>
      </c>
    </row>
    <row r="1042" spans="1:10">
      <c r="A1042" s="38" t="s">
        <v>5685</v>
      </c>
      <c r="B1042" s="3" t="s">
        <v>5686</v>
      </c>
      <c r="C1042" s="3">
        <v>6</v>
      </c>
      <c r="D1042" s="2">
        <v>0.7</v>
      </c>
      <c r="E1042" s="46">
        <v>46.7</v>
      </c>
      <c r="F1042" s="17">
        <v>120</v>
      </c>
      <c r="G1042" s="4" t="s">
        <v>10536</v>
      </c>
      <c r="H1042" s="17">
        <f t="shared" si="170"/>
        <v>152.45000000000002</v>
      </c>
      <c r="I1042" s="17">
        <f t="shared" si="171"/>
        <v>139.95000000000002</v>
      </c>
      <c r="J1042" s="18">
        <f t="shared" si="172"/>
        <v>137.45000000000002</v>
      </c>
    </row>
    <row r="1043" spans="1:10">
      <c r="A1043" s="38" t="s">
        <v>5688</v>
      </c>
      <c r="B1043" s="3" t="s">
        <v>5689</v>
      </c>
      <c r="C1043" s="3">
        <v>6</v>
      </c>
      <c r="D1043" s="2">
        <v>0.7</v>
      </c>
      <c r="E1043" s="46">
        <v>40</v>
      </c>
      <c r="F1043" s="17">
        <v>14.75</v>
      </c>
      <c r="G1043" s="4" t="s">
        <v>10536</v>
      </c>
      <c r="H1043" s="17">
        <f t="shared" si="170"/>
        <v>23.450000000000003</v>
      </c>
      <c r="I1043" s="17">
        <f t="shared" si="171"/>
        <v>21.55</v>
      </c>
      <c r="J1043" s="18">
        <f t="shared" si="172"/>
        <v>21.150000000000002</v>
      </c>
    </row>
    <row r="1044" spans="1:10">
      <c r="A1044" s="38" t="s">
        <v>5691</v>
      </c>
      <c r="B1044" s="3" t="s">
        <v>5692</v>
      </c>
      <c r="C1044" s="3">
        <v>6</v>
      </c>
      <c r="D1044" s="2">
        <v>0.7</v>
      </c>
      <c r="E1044" s="46">
        <v>40</v>
      </c>
      <c r="F1044" s="17">
        <v>21</v>
      </c>
      <c r="G1044" s="4" t="s">
        <v>10536</v>
      </c>
      <c r="H1044" s="17">
        <f t="shared" si="170"/>
        <v>31.05</v>
      </c>
      <c r="I1044" s="17">
        <f t="shared" si="171"/>
        <v>28.55</v>
      </c>
      <c r="J1044" s="18">
        <f t="shared" si="172"/>
        <v>28</v>
      </c>
    </row>
    <row r="1045" spans="1:10">
      <c r="A1045" s="38" t="s">
        <v>5694</v>
      </c>
      <c r="B1045" s="3" t="s">
        <v>5695</v>
      </c>
      <c r="C1045" s="3">
        <v>6</v>
      </c>
      <c r="D1045" s="2">
        <v>0.7</v>
      </c>
      <c r="E1045" s="46">
        <v>40</v>
      </c>
      <c r="F1045" s="17">
        <v>16.5</v>
      </c>
      <c r="G1045" s="4" t="s">
        <v>10536</v>
      </c>
      <c r="H1045" s="17">
        <f t="shared" si="170"/>
        <v>25.6</v>
      </c>
      <c r="I1045" s="17">
        <f t="shared" si="171"/>
        <v>23.5</v>
      </c>
      <c r="J1045" s="18">
        <f t="shared" si="172"/>
        <v>23.05</v>
      </c>
    </row>
    <row r="1046" spans="1:10">
      <c r="A1046" s="38" t="s">
        <v>5697</v>
      </c>
      <c r="B1046" s="3" t="s">
        <v>5698</v>
      </c>
      <c r="C1046" s="3">
        <v>6</v>
      </c>
      <c r="D1046" s="2">
        <v>0.7</v>
      </c>
      <c r="E1046" s="46">
        <v>42</v>
      </c>
      <c r="F1046" s="17">
        <v>27.5</v>
      </c>
      <c r="G1046" s="4" t="s">
        <v>10536</v>
      </c>
      <c r="H1046" s="17">
        <f t="shared" si="170"/>
        <v>39.200000000000003</v>
      </c>
      <c r="I1046" s="17">
        <f t="shared" si="171"/>
        <v>35.950000000000003</v>
      </c>
      <c r="J1046" s="18">
        <f t="shared" si="172"/>
        <v>35.35</v>
      </c>
    </row>
    <row r="1047" spans="1:10">
      <c r="A1047" s="38" t="s">
        <v>5700</v>
      </c>
      <c r="B1047" s="3" t="s">
        <v>5701</v>
      </c>
      <c r="C1047" s="3">
        <v>6</v>
      </c>
      <c r="D1047" s="2">
        <v>1</v>
      </c>
      <c r="E1047" s="46">
        <v>43.6</v>
      </c>
      <c r="F1047" s="17">
        <v>24.5</v>
      </c>
      <c r="G1047" s="4" t="s">
        <v>10536</v>
      </c>
      <c r="H1047" s="17">
        <f t="shared" si="170"/>
        <v>37.300000000000004</v>
      </c>
      <c r="I1047" s="17">
        <f t="shared" si="171"/>
        <v>34.25</v>
      </c>
      <c r="J1047" s="18">
        <f t="shared" si="172"/>
        <v>33.65</v>
      </c>
    </row>
    <row r="1048" spans="1:10">
      <c r="A1048" s="38" t="s">
        <v>5703</v>
      </c>
      <c r="B1048" s="3" t="s">
        <v>5704</v>
      </c>
      <c r="C1048" s="3">
        <v>6</v>
      </c>
      <c r="D1048" s="2">
        <v>1</v>
      </c>
      <c r="E1048" s="46">
        <v>42.5</v>
      </c>
      <c r="F1048" s="17">
        <v>19.95</v>
      </c>
      <c r="G1048" s="4" t="s">
        <v>10536</v>
      </c>
      <c r="H1048" s="17">
        <f t="shared" si="170"/>
        <v>31.6</v>
      </c>
      <c r="I1048" s="17">
        <f t="shared" si="171"/>
        <v>29.05</v>
      </c>
      <c r="J1048" s="18">
        <f t="shared" si="172"/>
        <v>28.5</v>
      </c>
    </row>
    <row r="1049" spans="1:10">
      <c r="A1049" s="38" t="s">
        <v>5706</v>
      </c>
      <c r="B1049" s="3" t="s">
        <v>5707</v>
      </c>
      <c r="C1049" s="3">
        <v>6</v>
      </c>
      <c r="D1049" s="2">
        <v>0.7</v>
      </c>
      <c r="E1049" s="46">
        <v>40</v>
      </c>
      <c r="F1049" s="17">
        <v>19.8</v>
      </c>
      <c r="G1049" s="4" t="s">
        <v>10536</v>
      </c>
      <c r="H1049" s="17">
        <f t="shared" si="170"/>
        <v>29.6</v>
      </c>
      <c r="I1049" s="17">
        <f t="shared" si="171"/>
        <v>27.200000000000003</v>
      </c>
      <c r="J1049" s="18">
        <f t="shared" si="172"/>
        <v>26.700000000000003</v>
      </c>
    </row>
    <row r="1050" spans="1:10">
      <c r="A1050" s="38" t="s">
        <v>5715</v>
      </c>
      <c r="B1050" s="3" t="s">
        <v>5710</v>
      </c>
      <c r="C1050" s="3">
        <v>6</v>
      </c>
      <c r="D1050" s="2">
        <v>0.7</v>
      </c>
      <c r="E1050" s="46">
        <v>40</v>
      </c>
      <c r="F1050" s="17">
        <v>5.7</v>
      </c>
      <c r="G1050" s="4" t="s">
        <v>10541</v>
      </c>
      <c r="H1050" s="17">
        <f t="shared" si="170"/>
        <v>12.4</v>
      </c>
      <c r="I1050" s="17">
        <f t="shared" si="171"/>
        <v>11.4</v>
      </c>
      <c r="J1050" s="18">
        <f t="shared" si="172"/>
        <v>11.200000000000001</v>
      </c>
    </row>
    <row r="1051" spans="1:10">
      <c r="A1051" s="38" t="s">
        <v>5722</v>
      </c>
      <c r="B1051" s="3" t="s">
        <v>5723</v>
      </c>
      <c r="C1051" s="3">
        <v>120</v>
      </c>
      <c r="D1051" s="2">
        <v>0.05</v>
      </c>
      <c r="E1051" s="46">
        <v>40</v>
      </c>
      <c r="F1051" s="17">
        <v>0.76</v>
      </c>
      <c r="G1051" s="4" t="s">
        <v>10541</v>
      </c>
      <c r="H1051" s="17">
        <f t="shared" si="170"/>
        <v>3.1</v>
      </c>
      <c r="I1051" s="17">
        <f t="shared" si="171"/>
        <v>2.85</v>
      </c>
      <c r="J1051" s="18">
        <f t="shared" si="172"/>
        <v>2.8000000000000003</v>
      </c>
    </row>
    <row r="1052" spans="1:10">
      <c r="A1052" s="38" t="s">
        <v>5729</v>
      </c>
      <c r="B1052" s="3" t="s">
        <v>5730</v>
      </c>
      <c r="C1052" s="3">
        <v>6</v>
      </c>
      <c r="D1052" s="2">
        <v>0.7</v>
      </c>
      <c r="E1052" s="46">
        <v>40</v>
      </c>
      <c r="F1052" s="17">
        <v>24.5</v>
      </c>
      <c r="G1052" s="4" t="s">
        <v>10531</v>
      </c>
      <c r="H1052" s="17">
        <f t="shared" si="170"/>
        <v>35.35</v>
      </c>
      <c r="I1052" s="17">
        <f t="shared" si="171"/>
        <v>32.450000000000003</v>
      </c>
      <c r="J1052" s="18">
        <f t="shared" si="172"/>
        <v>31.85</v>
      </c>
    </row>
    <row r="1053" spans="1:10">
      <c r="A1053" s="38" t="s">
        <v>5732</v>
      </c>
      <c r="B1053" s="3" t="s">
        <v>5733</v>
      </c>
      <c r="C1053" s="3">
        <v>6</v>
      </c>
      <c r="D1053" s="2">
        <v>0.7</v>
      </c>
      <c r="E1053" s="46">
        <v>40</v>
      </c>
      <c r="F1053" s="17">
        <v>26</v>
      </c>
      <c r="G1053" s="4" t="s">
        <v>10531</v>
      </c>
      <c r="H1053" s="17">
        <f t="shared" si="170"/>
        <v>37.15</v>
      </c>
      <c r="I1053" s="17">
        <f t="shared" si="171"/>
        <v>34.15</v>
      </c>
      <c r="J1053" s="18">
        <f t="shared" si="172"/>
        <v>33.5</v>
      </c>
    </row>
    <row r="1054" spans="1:10">
      <c r="A1054" s="38" t="s">
        <v>5740</v>
      </c>
      <c r="B1054" s="3" t="s">
        <v>5741</v>
      </c>
      <c r="C1054" s="3">
        <v>12</v>
      </c>
      <c r="D1054" s="2">
        <v>0.7</v>
      </c>
      <c r="E1054" s="46">
        <v>46</v>
      </c>
      <c r="F1054" s="17">
        <v>24.5</v>
      </c>
      <c r="G1054" s="4" t="s">
        <v>10536</v>
      </c>
      <c r="H1054" s="17">
        <f t="shared" si="170"/>
        <v>35.85</v>
      </c>
      <c r="I1054" s="17">
        <f t="shared" si="171"/>
        <v>32.950000000000003</v>
      </c>
      <c r="J1054" s="18">
        <f t="shared" si="172"/>
        <v>32.35</v>
      </c>
    </row>
    <row r="1055" spans="1:10">
      <c r="A1055" s="38" t="s">
        <v>5746</v>
      </c>
      <c r="B1055" s="3" t="s">
        <v>5747</v>
      </c>
      <c r="C1055" s="3">
        <v>6</v>
      </c>
      <c r="D1055" s="2">
        <v>0.5</v>
      </c>
      <c r="E1055" s="46">
        <v>48</v>
      </c>
      <c r="F1055" s="17">
        <v>32.5</v>
      </c>
      <c r="G1055" s="4" t="s">
        <v>10554</v>
      </c>
      <c r="H1055" s="17">
        <f t="shared" si="170"/>
        <v>44.6</v>
      </c>
      <c r="I1055" s="17">
        <f t="shared" si="171"/>
        <v>40.950000000000003</v>
      </c>
      <c r="J1055" s="18">
        <f t="shared" si="172"/>
        <v>40.200000000000003</v>
      </c>
    </row>
    <row r="1056" spans="1:10">
      <c r="A1056" s="38" t="s">
        <v>5749</v>
      </c>
      <c r="B1056" s="3" t="s">
        <v>5750</v>
      </c>
      <c r="C1056" s="3">
        <v>6</v>
      </c>
      <c r="D1056" s="2">
        <v>0.5</v>
      </c>
      <c r="E1056" s="46">
        <v>48</v>
      </c>
      <c r="F1056" s="17">
        <v>34.5</v>
      </c>
      <c r="G1056" s="4" t="s">
        <v>10554</v>
      </c>
      <c r="H1056" s="17">
        <f t="shared" si="170"/>
        <v>47.050000000000004</v>
      </c>
      <c r="I1056" s="17">
        <f t="shared" si="171"/>
        <v>43.2</v>
      </c>
      <c r="J1056" s="18">
        <f t="shared" si="172"/>
        <v>42.400000000000006</v>
      </c>
    </row>
    <row r="1057" spans="1:10">
      <c r="A1057" s="38" t="s">
        <v>5757</v>
      </c>
      <c r="B1057" s="3" t="s">
        <v>5758</v>
      </c>
      <c r="C1057" s="3">
        <v>6</v>
      </c>
      <c r="D1057" s="2">
        <v>0.5</v>
      </c>
      <c r="E1057" s="46">
        <v>40</v>
      </c>
      <c r="F1057" s="17">
        <v>9.25</v>
      </c>
      <c r="G1057" s="4" t="s">
        <v>10533</v>
      </c>
      <c r="H1057" s="17">
        <f t="shared" si="170"/>
        <v>15.75</v>
      </c>
      <c r="I1057" s="17">
        <f t="shared" si="171"/>
        <v>14.450000000000001</v>
      </c>
      <c r="J1057" s="18">
        <f t="shared" si="172"/>
        <v>14.200000000000001</v>
      </c>
    </row>
    <row r="1058" spans="1:10">
      <c r="A1058" s="38" t="s">
        <v>10807</v>
      </c>
      <c r="B1058" s="3" t="s">
        <v>10808</v>
      </c>
      <c r="C1058" s="3">
        <v>6</v>
      </c>
      <c r="D1058" s="2">
        <v>0.7</v>
      </c>
      <c r="E1058" s="46">
        <v>40</v>
      </c>
      <c r="F1058" s="17">
        <v>36.5</v>
      </c>
      <c r="G1058" s="4" t="s">
        <v>10536</v>
      </c>
      <c r="H1058" s="17">
        <f t="shared" si="170"/>
        <v>50</v>
      </c>
      <c r="I1058" s="17">
        <f t="shared" si="171"/>
        <v>45.900000000000006</v>
      </c>
      <c r="J1058" s="18">
        <f t="shared" si="172"/>
        <v>45.050000000000004</v>
      </c>
    </row>
    <row r="1059" spans="1:10">
      <c r="A1059" s="38" t="s">
        <v>11204</v>
      </c>
      <c r="B1059" s="3" t="s">
        <v>11205</v>
      </c>
      <c r="C1059" s="3">
        <v>6</v>
      </c>
      <c r="D1059" s="2">
        <v>0.7</v>
      </c>
      <c r="E1059" s="46">
        <v>46</v>
      </c>
      <c r="F1059" s="17">
        <v>39.5</v>
      </c>
      <c r="G1059" s="4" t="s">
        <v>10536</v>
      </c>
      <c r="H1059" s="17">
        <f t="shared" si="170"/>
        <v>54.150000000000006</v>
      </c>
      <c r="I1059" s="17">
        <f t="shared" si="171"/>
        <v>49.75</v>
      </c>
      <c r="J1059" s="18">
        <f t="shared" si="172"/>
        <v>48.85</v>
      </c>
    </row>
    <row r="1060" spans="1:10">
      <c r="A1060" s="38" t="s">
        <v>11102</v>
      </c>
      <c r="B1060" s="3" t="s">
        <v>11103</v>
      </c>
      <c r="C1060" s="3">
        <v>6</v>
      </c>
      <c r="D1060" s="2">
        <v>0.7</v>
      </c>
      <c r="E1060" s="46">
        <v>53.2</v>
      </c>
      <c r="F1060" s="17">
        <v>82.5</v>
      </c>
      <c r="G1060" s="4" t="s">
        <v>10536</v>
      </c>
      <c r="H1060" s="17">
        <f t="shared" si="170"/>
        <v>107.25</v>
      </c>
      <c r="I1060" s="17">
        <f t="shared" si="171"/>
        <v>98.5</v>
      </c>
      <c r="J1060" s="18">
        <f t="shared" si="172"/>
        <v>96.7</v>
      </c>
    </row>
    <row r="1061" spans="1:10">
      <c r="A1061" s="38" t="s">
        <v>5764</v>
      </c>
      <c r="B1061" s="3" t="s">
        <v>5765</v>
      </c>
      <c r="C1061" s="3">
        <v>6</v>
      </c>
      <c r="D1061" s="2">
        <v>0.7</v>
      </c>
      <c r="E1061" s="46">
        <v>54</v>
      </c>
      <c r="F1061" s="17">
        <v>92.5</v>
      </c>
      <c r="G1061" s="4" t="s">
        <v>10536</v>
      </c>
      <c r="H1061" s="17">
        <f t="shared" si="170"/>
        <v>119.55000000000001</v>
      </c>
      <c r="I1061" s="17">
        <f t="shared" si="171"/>
        <v>109.75</v>
      </c>
      <c r="J1061" s="18">
        <f t="shared" si="172"/>
        <v>107.80000000000001</v>
      </c>
    </row>
    <row r="1062" spans="1:10">
      <c r="A1062" s="38" t="s">
        <v>5767</v>
      </c>
      <c r="B1062" s="3" t="s">
        <v>5768</v>
      </c>
      <c r="C1062" s="3">
        <v>6</v>
      </c>
      <c r="D1062" s="2">
        <v>0.7</v>
      </c>
      <c r="E1062" s="46">
        <v>46</v>
      </c>
      <c r="F1062" s="17">
        <v>38.5</v>
      </c>
      <c r="G1062" s="4" t="s">
        <v>10536</v>
      </c>
      <c r="H1062" s="17">
        <f t="shared" si="170"/>
        <v>52.95</v>
      </c>
      <c r="I1062" s="17">
        <f t="shared" si="171"/>
        <v>48.6</v>
      </c>
      <c r="J1062" s="18">
        <f t="shared" si="172"/>
        <v>47.75</v>
      </c>
    </row>
    <row r="1063" spans="1:10">
      <c r="A1063" s="38" t="s">
        <v>10697</v>
      </c>
      <c r="B1063" s="3" t="s">
        <v>10698</v>
      </c>
      <c r="C1063" s="3">
        <v>6</v>
      </c>
      <c r="D1063" s="2">
        <v>0.7</v>
      </c>
      <c r="E1063" s="46">
        <v>40</v>
      </c>
      <c r="F1063" s="17">
        <v>36.5</v>
      </c>
      <c r="G1063" s="4" t="s">
        <v>10536</v>
      </c>
      <c r="H1063" s="17">
        <f t="shared" si="170"/>
        <v>50</v>
      </c>
      <c r="I1063" s="17">
        <f t="shared" si="171"/>
        <v>45.900000000000006</v>
      </c>
      <c r="J1063" s="18">
        <f t="shared" si="172"/>
        <v>45.050000000000004</v>
      </c>
    </row>
    <row r="1064" spans="1:10">
      <c r="A1064" s="38" t="s">
        <v>11104</v>
      </c>
      <c r="B1064" s="3" t="s">
        <v>11105</v>
      </c>
      <c r="C1064" s="3">
        <v>6</v>
      </c>
      <c r="D1064" s="2">
        <v>0.7</v>
      </c>
      <c r="E1064" s="46">
        <v>57.8</v>
      </c>
      <c r="F1064" s="17">
        <v>75</v>
      </c>
      <c r="G1064" s="4" t="s">
        <v>10536</v>
      </c>
      <c r="H1064" s="17">
        <f t="shared" si="170"/>
        <v>98.550000000000011</v>
      </c>
      <c r="I1064" s="17">
        <f t="shared" si="171"/>
        <v>90.45</v>
      </c>
      <c r="J1064" s="18">
        <f t="shared" si="172"/>
        <v>88.850000000000009</v>
      </c>
    </row>
    <row r="1065" spans="1:10">
      <c r="A1065" s="38" t="s">
        <v>5771</v>
      </c>
      <c r="B1065" s="3" t="s">
        <v>5772</v>
      </c>
      <c r="C1065" s="3">
        <v>6</v>
      </c>
      <c r="D1065" s="2">
        <v>0.7</v>
      </c>
      <c r="E1065" s="46">
        <v>57.1</v>
      </c>
      <c r="F1065" s="17">
        <v>105</v>
      </c>
      <c r="G1065" s="4" t="s">
        <v>10536</v>
      </c>
      <c r="H1065" s="17">
        <f t="shared" si="170"/>
        <v>135.05000000000001</v>
      </c>
      <c r="I1065" s="17">
        <f t="shared" si="171"/>
        <v>124</v>
      </c>
      <c r="J1065" s="18">
        <f t="shared" si="172"/>
        <v>121.80000000000001</v>
      </c>
    </row>
    <row r="1066" spans="1:10">
      <c r="A1066" s="38" t="s">
        <v>5774</v>
      </c>
      <c r="B1066" s="3" t="s">
        <v>5775</v>
      </c>
      <c r="C1066" s="3">
        <v>6</v>
      </c>
      <c r="D1066" s="2">
        <v>0.7</v>
      </c>
      <c r="E1066" s="46">
        <v>40</v>
      </c>
      <c r="F1066" s="17">
        <v>50.5</v>
      </c>
      <c r="G1066" s="4" t="s">
        <v>10536</v>
      </c>
      <c r="H1066" s="17">
        <f t="shared" si="170"/>
        <v>67.05</v>
      </c>
      <c r="I1066" s="17">
        <f t="shared" si="171"/>
        <v>61.550000000000004</v>
      </c>
      <c r="J1066" s="18">
        <f t="shared" si="172"/>
        <v>60.45</v>
      </c>
    </row>
    <row r="1067" spans="1:10">
      <c r="A1067" s="38" t="s">
        <v>5795</v>
      </c>
      <c r="B1067" s="3" t="s">
        <v>5793</v>
      </c>
      <c r="C1067" s="3">
        <v>12</v>
      </c>
      <c r="D1067" s="2">
        <v>1</v>
      </c>
      <c r="E1067" s="46">
        <v>40</v>
      </c>
      <c r="F1067" s="17">
        <v>13.95</v>
      </c>
      <c r="G1067" s="4" t="s">
        <v>10533</v>
      </c>
      <c r="H1067" s="17">
        <f t="shared" si="170"/>
        <v>24</v>
      </c>
      <c r="I1067" s="17">
        <f t="shared" si="171"/>
        <v>22</v>
      </c>
      <c r="J1067" s="18">
        <f t="shared" si="172"/>
        <v>21.650000000000002</v>
      </c>
    </row>
    <row r="1068" spans="1:10">
      <c r="A1068" s="38" t="s">
        <v>5797</v>
      </c>
      <c r="B1068" s="3" t="s">
        <v>5798</v>
      </c>
      <c r="C1068" s="3">
        <v>6</v>
      </c>
      <c r="D1068" s="2">
        <v>0.7</v>
      </c>
      <c r="E1068" s="46">
        <v>40</v>
      </c>
      <c r="F1068" s="17">
        <v>11.15</v>
      </c>
      <c r="G1068" s="4" t="s">
        <v>10532</v>
      </c>
      <c r="H1068" s="17">
        <f t="shared" si="170"/>
        <v>19.05</v>
      </c>
      <c r="I1068" s="17">
        <f t="shared" si="171"/>
        <v>17.5</v>
      </c>
      <c r="J1068" s="18">
        <f t="shared" si="172"/>
        <v>17.2</v>
      </c>
    </row>
    <row r="1069" spans="1:10">
      <c r="A1069" s="38" t="s">
        <v>5800</v>
      </c>
      <c r="B1069" s="3" t="s">
        <v>5801</v>
      </c>
      <c r="C1069" s="3">
        <v>6</v>
      </c>
      <c r="D1069" s="2">
        <v>0.7</v>
      </c>
      <c r="E1069" s="46">
        <v>45.1</v>
      </c>
      <c r="F1069" s="17">
        <v>32.950000000000003</v>
      </c>
      <c r="G1069" s="4" t="s">
        <v>10537</v>
      </c>
      <c r="H1069" s="17">
        <f t="shared" si="170"/>
        <v>46.1</v>
      </c>
      <c r="I1069" s="17">
        <f t="shared" si="171"/>
        <v>42.35</v>
      </c>
      <c r="J1069" s="18">
        <f t="shared" si="172"/>
        <v>41.550000000000004</v>
      </c>
    </row>
    <row r="1070" spans="1:10">
      <c r="A1070" s="38" t="s">
        <v>5803</v>
      </c>
      <c r="B1070" s="3" t="s">
        <v>5804</v>
      </c>
      <c r="C1070" s="3">
        <v>6</v>
      </c>
      <c r="D1070" s="2">
        <v>0.7</v>
      </c>
      <c r="E1070" s="46">
        <v>45.7</v>
      </c>
      <c r="F1070" s="17">
        <v>27.25</v>
      </c>
      <c r="G1070" s="4" t="s">
        <v>10537</v>
      </c>
      <c r="H1070" s="17">
        <f t="shared" si="170"/>
        <v>39.200000000000003</v>
      </c>
      <c r="I1070" s="17">
        <f t="shared" si="171"/>
        <v>36</v>
      </c>
      <c r="J1070" s="18">
        <f t="shared" si="172"/>
        <v>35.35</v>
      </c>
    </row>
    <row r="1071" spans="1:10">
      <c r="A1071" s="38" t="s">
        <v>5806</v>
      </c>
      <c r="B1071" s="3" t="s">
        <v>5807</v>
      </c>
      <c r="C1071" s="3">
        <v>6</v>
      </c>
      <c r="D1071" s="2">
        <v>0.7</v>
      </c>
      <c r="E1071" s="46">
        <v>54.5</v>
      </c>
      <c r="F1071" s="17">
        <v>27.25</v>
      </c>
      <c r="G1071" s="4" t="s">
        <v>10537</v>
      </c>
      <c r="H1071" s="17">
        <f t="shared" si="170"/>
        <v>40</v>
      </c>
      <c r="I1071" s="17">
        <f t="shared" si="171"/>
        <v>36.700000000000003</v>
      </c>
      <c r="J1071" s="18">
        <f t="shared" si="172"/>
        <v>36.050000000000004</v>
      </c>
    </row>
    <row r="1072" spans="1:10">
      <c r="A1072" s="38" t="s">
        <v>5809</v>
      </c>
      <c r="B1072" s="3" t="s">
        <v>5810</v>
      </c>
      <c r="C1072" s="3">
        <v>6</v>
      </c>
      <c r="D1072" s="2">
        <v>0.7</v>
      </c>
      <c r="E1072" s="46">
        <v>40</v>
      </c>
      <c r="F1072" s="17">
        <v>5.95</v>
      </c>
      <c r="G1072" s="4" t="s">
        <v>10541</v>
      </c>
      <c r="H1072" s="17">
        <f t="shared" si="170"/>
        <v>12.700000000000001</v>
      </c>
      <c r="I1072" s="17">
        <f t="shared" si="171"/>
        <v>11.65</v>
      </c>
      <c r="J1072" s="18">
        <f t="shared" si="172"/>
        <v>11.450000000000001</v>
      </c>
    </row>
    <row r="1073" spans="1:10">
      <c r="A1073" s="38" t="s">
        <v>5812</v>
      </c>
      <c r="B1073" s="3" t="s">
        <v>5813</v>
      </c>
      <c r="C1073" s="3">
        <v>6</v>
      </c>
      <c r="D1073" s="2">
        <v>0.7</v>
      </c>
      <c r="E1073" s="46">
        <v>46</v>
      </c>
      <c r="F1073" s="17">
        <v>25.9</v>
      </c>
      <c r="G1073" s="4" t="s">
        <v>10536</v>
      </c>
      <c r="H1073" s="17">
        <f t="shared" si="170"/>
        <v>37.6</v>
      </c>
      <c r="I1073" s="17">
        <f t="shared" si="171"/>
        <v>34.5</v>
      </c>
      <c r="J1073" s="18">
        <f t="shared" si="172"/>
        <v>33.9</v>
      </c>
    </row>
    <row r="1074" spans="1:10">
      <c r="A1074" s="38" t="s">
        <v>5815</v>
      </c>
      <c r="B1074" s="3" t="s">
        <v>5816</v>
      </c>
      <c r="C1074" s="3">
        <v>6</v>
      </c>
      <c r="D1074" s="2">
        <v>0.7</v>
      </c>
      <c r="E1074" s="46">
        <v>46</v>
      </c>
      <c r="F1074" s="17">
        <v>32.25</v>
      </c>
      <c r="G1074" s="4" t="s">
        <v>10536</v>
      </c>
      <c r="H1074" s="17">
        <f t="shared" si="170"/>
        <v>45.35</v>
      </c>
      <c r="I1074" s="17">
        <f t="shared" si="171"/>
        <v>41.6</v>
      </c>
      <c r="J1074" s="18">
        <f t="shared" si="172"/>
        <v>40.85</v>
      </c>
    </row>
    <row r="1075" spans="1:10">
      <c r="A1075" s="38" t="s">
        <v>5818</v>
      </c>
      <c r="B1075" s="3" t="s">
        <v>5819</v>
      </c>
      <c r="C1075" s="3">
        <v>6</v>
      </c>
      <c r="D1075" s="2">
        <v>0.7</v>
      </c>
      <c r="E1075" s="46">
        <v>40</v>
      </c>
      <c r="F1075" s="17">
        <v>12.6</v>
      </c>
      <c r="G1075" s="4" t="s">
        <v>10533</v>
      </c>
      <c r="H1075" s="17">
        <f t="shared" si="170"/>
        <v>20.85</v>
      </c>
      <c r="I1075" s="17">
        <f t="shared" si="171"/>
        <v>19.100000000000001</v>
      </c>
      <c r="J1075" s="18">
        <f t="shared" si="172"/>
        <v>18.8</v>
      </c>
    </row>
    <row r="1076" spans="1:10">
      <c r="A1076" s="38" t="s">
        <v>5821</v>
      </c>
      <c r="B1076" s="3" t="s">
        <v>5822</v>
      </c>
      <c r="C1076" s="3">
        <v>6</v>
      </c>
      <c r="D1076" s="2">
        <v>0.7</v>
      </c>
      <c r="E1076" s="46">
        <v>42</v>
      </c>
      <c r="F1076" s="17">
        <v>10.25</v>
      </c>
      <c r="G1076" s="4" t="s">
        <v>10537</v>
      </c>
      <c r="H1076" s="17">
        <f t="shared" si="170"/>
        <v>18.150000000000002</v>
      </c>
      <c r="I1076" s="17">
        <f t="shared" si="171"/>
        <v>16.650000000000002</v>
      </c>
      <c r="J1076" s="18">
        <f t="shared" si="172"/>
        <v>16.350000000000001</v>
      </c>
    </row>
    <row r="1077" spans="1:10">
      <c r="A1077" s="38" t="s">
        <v>5824</v>
      </c>
      <c r="B1077" s="3" t="s">
        <v>5825</v>
      </c>
      <c r="C1077" s="3">
        <v>6</v>
      </c>
      <c r="D1077" s="2">
        <v>0.7</v>
      </c>
      <c r="E1077" s="46">
        <v>37.5</v>
      </c>
      <c r="F1077" s="17">
        <v>13</v>
      </c>
      <c r="G1077" s="4" t="s">
        <v>10537</v>
      </c>
      <c r="H1077" s="17">
        <f t="shared" si="170"/>
        <v>21.1</v>
      </c>
      <c r="I1077" s="17">
        <f t="shared" si="171"/>
        <v>19.350000000000001</v>
      </c>
      <c r="J1077" s="18">
        <f t="shared" si="172"/>
        <v>19</v>
      </c>
    </row>
    <row r="1078" spans="1:10">
      <c r="A1078" s="38" t="s">
        <v>5827</v>
      </c>
      <c r="B1078" s="3" t="s">
        <v>5828</v>
      </c>
      <c r="C1078" s="3">
        <v>6</v>
      </c>
      <c r="D1078" s="2">
        <v>0.5</v>
      </c>
      <c r="E1078" s="46">
        <v>29.9</v>
      </c>
      <c r="F1078" s="17">
        <v>10.5</v>
      </c>
      <c r="G1078" s="4" t="s">
        <v>10534</v>
      </c>
      <c r="H1078" s="17">
        <f t="shared" si="170"/>
        <v>16.600000000000001</v>
      </c>
      <c r="I1078" s="17">
        <f t="shared" si="171"/>
        <v>15.25</v>
      </c>
      <c r="J1078" s="18">
        <f t="shared" si="172"/>
        <v>15</v>
      </c>
    </row>
    <row r="1079" spans="1:10">
      <c r="A1079" s="38" t="s">
        <v>5830</v>
      </c>
      <c r="B1079" s="3" t="s">
        <v>11249</v>
      </c>
      <c r="C1079" s="3">
        <v>6</v>
      </c>
      <c r="D1079" s="2">
        <v>0.7</v>
      </c>
      <c r="E1079" s="46">
        <v>43</v>
      </c>
      <c r="F1079" s="17">
        <v>38.5</v>
      </c>
      <c r="G1079" s="4" t="s">
        <v>10536</v>
      </c>
      <c r="H1079" s="17">
        <f t="shared" si="170"/>
        <v>52.7</v>
      </c>
      <c r="I1079" s="17">
        <f t="shared" si="171"/>
        <v>48.35</v>
      </c>
      <c r="J1079" s="18">
        <f t="shared" si="172"/>
        <v>47.5</v>
      </c>
    </row>
    <row r="1080" spans="1:10">
      <c r="A1080" s="38" t="s">
        <v>10764</v>
      </c>
      <c r="B1080" s="3" t="s">
        <v>5833</v>
      </c>
      <c r="C1080" s="3">
        <v>6</v>
      </c>
      <c r="D1080" s="2">
        <v>0.7</v>
      </c>
      <c r="E1080" s="46">
        <v>40</v>
      </c>
      <c r="F1080" s="17">
        <v>11.6</v>
      </c>
      <c r="G1080" s="4" t="s">
        <v>10541</v>
      </c>
      <c r="H1080" s="17">
        <f t="shared" si="170"/>
        <v>19.600000000000001</v>
      </c>
      <c r="I1080" s="17">
        <f t="shared" si="171"/>
        <v>18</v>
      </c>
      <c r="J1080" s="18">
        <f t="shared" si="172"/>
        <v>17.7</v>
      </c>
    </row>
    <row r="1081" spans="1:10">
      <c r="A1081" s="38" t="s">
        <v>5836</v>
      </c>
      <c r="B1081" s="3" t="s">
        <v>5837</v>
      </c>
      <c r="C1081" s="3">
        <v>6</v>
      </c>
      <c r="D1081" s="2">
        <v>0.7</v>
      </c>
      <c r="E1081" s="46">
        <v>56</v>
      </c>
      <c r="F1081" s="17">
        <v>23.5</v>
      </c>
      <c r="G1081" s="4" t="s">
        <v>10542</v>
      </c>
      <c r="H1081" s="17">
        <f t="shared" si="170"/>
        <v>35.550000000000004</v>
      </c>
      <c r="I1081" s="17">
        <f t="shared" si="171"/>
        <v>32.65</v>
      </c>
      <c r="J1081" s="18">
        <f t="shared" si="172"/>
        <v>32.050000000000004</v>
      </c>
    </row>
    <row r="1082" spans="1:10">
      <c r="A1082" s="38" t="s">
        <v>5844</v>
      </c>
      <c r="B1082" s="3" t="s">
        <v>5845</v>
      </c>
      <c r="C1082" s="3">
        <v>12</v>
      </c>
      <c r="D1082" s="2">
        <v>0.5</v>
      </c>
      <c r="E1082" s="46">
        <v>40</v>
      </c>
      <c r="F1082" s="17">
        <v>16</v>
      </c>
      <c r="G1082" s="4" t="s">
        <v>10535</v>
      </c>
      <c r="H1082" s="17">
        <f t="shared" si="170"/>
        <v>23.950000000000003</v>
      </c>
      <c r="I1082" s="17">
        <f t="shared" si="171"/>
        <v>22</v>
      </c>
      <c r="J1082" s="18">
        <f t="shared" si="172"/>
        <v>21.6</v>
      </c>
    </row>
    <row r="1083" spans="1:10">
      <c r="A1083" s="38" t="s">
        <v>5847</v>
      </c>
      <c r="B1083" s="3" t="s">
        <v>5848</v>
      </c>
      <c r="C1083" s="3">
        <v>6</v>
      </c>
      <c r="D1083" s="2">
        <v>0.5</v>
      </c>
      <c r="E1083" s="46">
        <v>40</v>
      </c>
      <c r="F1083" s="17">
        <v>17.5</v>
      </c>
      <c r="G1083" s="4" t="s">
        <v>10537</v>
      </c>
      <c r="H1083" s="17">
        <f t="shared" si="170"/>
        <v>25.8</v>
      </c>
      <c r="I1083" s="17">
        <f t="shared" si="171"/>
        <v>23.700000000000003</v>
      </c>
      <c r="J1083" s="18">
        <f t="shared" si="172"/>
        <v>23.25</v>
      </c>
    </row>
    <row r="1084" spans="1:10">
      <c r="A1084" s="38" t="s">
        <v>5855</v>
      </c>
      <c r="B1084" s="3" t="s">
        <v>5856</v>
      </c>
      <c r="C1084" s="3">
        <v>6</v>
      </c>
      <c r="D1084" s="2">
        <v>0.5</v>
      </c>
      <c r="E1084" s="46">
        <v>15</v>
      </c>
      <c r="F1084" s="17">
        <v>4.5</v>
      </c>
      <c r="G1084" s="4" t="s">
        <v>10532</v>
      </c>
      <c r="H1084" s="17">
        <f t="shared" si="170"/>
        <v>8.35</v>
      </c>
      <c r="I1084" s="17">
        <f t="shared" si="171"/>
        <v>7.65</v>
      </c>
      <c r="J1084" s="18">
        <f t="shared" si="172"/>
        <v>7.5500000000000007</v>
      </c>
    </row>
    <row r="1085" spans="1:10">
      <c r="A1085" s="38" t="s">
        <v>5858</v>
      </c>
      <c r="B1085" s="3" t="s">
        <v>5859</v>
      </c>
      <c r="C1085" s="3">
        <v>6</v>
      </c>
      <c r="D1085" s="2">
        <v>0.5</v>
      </c>
      <c r="E1085" s="46">
        <v>20</v>
      </c>
      <c r="F1085" s="17">
        <v>4.25</v>
      </c>
      <c r="G1085" s="4" t="s">
        <v>10532</v>
      </c>
      <c r="H1085" s="17">
        <f t="shared" si="170"/>
        <v>8.35</v>
      </c>
      <c r="I1085" s="17">
        <f t="shared" si="171"/>
        <v>7.7</v>
      </c>
      <c r="J1085" s="18">
        <f t="shared" si="172"/>
        <v>7.5500000000000007</v>
      </c>
    </row>
    <row r="1086" spans="1:10">
      <c r="A1086" s="38" t="s">
        <v>5861</v>
      </c>
      <c r="B1086" s="3" t="s">
        <v>5862</v>
      </c>
      <c r="C1086" s="3">
        <v>6</v>
      </c>
      <c r="D1086" s="2">
        <v>0.7</v>
      </c>
      <c r="E1086" s="46">
        <v>50</v>
      </c>
      <c r="F1086" s="17">
        <v>24.5</v>
      </c>
      <c r="G1086" s="4" t="s">
        <v>10549</v>
      </c>
      <c r="H1086" s="17">
        <f t="shared" si="170"/>
        <v>36.25</v>
      </c>
      <c r="I1086" s="17">
        <f t="shared" si="171"/>
        <v>33.25</v>
      </c>
      <c r="J1086" s="18">
        <f t="shared" si="172"/>
        <v>32.65</v>
      </c>
    </row>
    <row r="1087" spans="1:10">
      <c r="A1087" s="38" t="s">
        <v>5864</v>
      </c>
      <c r="B1087" s="3" t="s">
        <v>5865</v>
      </c>
      <c r="C1087" s="3">
        <v>6</v>
      </c>
      <c r="D1087" s="2">
        <v>0.7</v>
      </c>
      <c r="E1087" s="46">
        <v>43</v>
      </c>
      <c r="F1087" s="17">
        <v>19.600000000000001</v>
      </c>
      <c r="G1087" s="4" t="s">
        <v>10536</v>
      </c>
      <c r="H1087" s="17">
        <f t="shared" si="170"/>
        <v>29.650000000000002</v>
      </c>
      <c r="I1087" s="17">
        <f t="shared" si="171"/>
        <v>27.200000000000003</v>
      </c>
      <c r="J1087" s="18">
        <f t="shared" si="172"/>
        <v>26.700000000000003</v>
      </c>
    </row>
    <row r="1088" spans="1:10">
      <c r="A1088" s="38" t="s">
        <v>5867</v>
      </c>
      <c r="B1088" s="3" t="s">
        <v>5868</v>
      </c>
      <c r="C1088" s="3">
        <v>6</v>
      </c>
      <c r="D1088" s="2">
        <v>0.7</v>
      </c>
      <c r="E1088" s="46">
        <v>43</v>
      </c>
      <c r="F1088" s="17">
        <v>28.25</v>
      </c>
      <c r="G1088" s="4" t="s">
        <v>10536</v>
      </c>
      <c r="H1088" s="17">
        <f t="shared" si="170"/>
        <v>40.200000000000003</v>
      </c>
      <c r="I1088" s="17">
        <f t="shared" si="171"/>
        <v>36.9</v>
      </c>
      <c r="J1088" s="18">
        <f t="shared" si="172"/>
        <v>36.25</v>
      </c>
    </row>
    <row r="1089" spans="1:10">
      <c r="A1089" s="38" t="s">
        <v>11231</v>
      </c>
      <c r="B1089" s="3" t="s">
        <v>11232</v>
      </c>
      <c r="C1089" s="3">
        <v>6</v>
      </c>
      <c r="D1089" s="2">
        <v>0.7</v>
      </c>
      <c r="E1089" s="46">
        <v>43</v>
      </c>
      <c r="F1089" s="17">
        <v>40.5</v>
      </c>
      <c r="G1089" s="4" t="s">
        <v>10538</v>
      </c>
      <c r="H1089" s="17">
        <f t="shared" si="170"/>
        <v>55.150000000000006</v>
      </c>
      <c r="I1089" s="17">
        <f t="shared" si="171"/>
        <v>50.6</v>
      </c>
      <c r="J1089" s="18">
        <f t="shared" si="172"/>
        <v>49.7</v>
      </c>
    </row>
    <row r="1090" spans="1:10">
      <c r="A1090" s="38" t="s">
        <v>5870</v>
      </c>
      <c r="B1090" s="3" t="s">
        <v>5871</v>
      </c>
      <c r="C1090" s="3">
        <v>6</v>
      </c>
      <c r="D1090" s="2">
        <v>0.7</v>
      </c>
      <c r="E1090" s="46">
        <v>43</v>
      </c>
      <c r="F1090" s="17">
        <v>36.75</v>
      </c>
      <c r="G1090" s="4" t="s">
        <v>10536</v>
      </c>
      <c r="H1090" s="17">
        <f t="shared" si="170"/>
        <v>50.550000000000004</v>
      </c>
      <c r="I1090" s="17">
        <f t="shared" si="171"/>
        <v>46.400000000000006</v>
      </c>
      <c r="J1090" s="18">
        <f t="shared" si="172"/>
        <v>45.6</v>
      </c>
    </row>
    <row r="1091" spans="1:10">
      <c r="A1091" s="38" t="s">
        <v>10970</v>
      </c>
      <c r="B1091" s="3" t="s">
        <v>5876</v>
      </c>
      <c r="C1091" s="3">
        <v>6</v>
      </c>
      <c r="D1091" s="2">
        <v>0.5</v>
      </c>
      <c r="E1091" s="46">
        <v>42</v>
      </c>
      <c r="F1091" s="17">
        <v>22.25</v>
      </c>
      <c r="G1091" s="4" t="s">
        <v>10543</v>
      </c>
      <c r="H1091" s="17">
        <f t="shared" si="170"/>
        <v>31.700000000000003</v>
      </c>
      <c r="I1091" s="17">
        <f t="shared" si="171"/>
        <v>29.1</v>
      </c>
      <c r="J1091" s="18">
        <f t="shared" si="172"/>
        <v>28.6</v>
      </c>
    </row>
    <row r="1092" spans="1:10">
      <c r="A1092" s="38" t="s">
        <v>5877</v>
      </c>
      <c r="B1092" s="3" t="s">
        <v>5878</v>
      </c>
      <c r="C1092" s="3">
        <v>6</v>
      </c>
      <c r="D1092" s="2">
        <v>0.5</v>
      </c>
      <c r="E1092" s="46">
        <v>42</v>
      </c>
      <c r="F1092" s="17">
        <v>19.25</v>
      </c>
      <c r="G1092" s="4" t="s">
        <v>10537</v>
      </c>
      <c r="H1092" s="17">
        <f t="shared" si="170"/>
        <v>28.05</v>
      </c>
      <c r="I1092" s="17">
        <f t="shared" si="171"/>
        <v>25.75</v>
      </c>
      <c r="J1092" s="18">
        <f t="shared" si="172"/>
        <v>25.3</v>
      </c>
    </row>
    <row r="1093" spans="1:10">
      <c r="A1093" s="38" t="s">
        <v>5886</v>
      </c>
      <c r="B1093" s="3" t="s">
        <v>5887</v>
      </c>
      <c r="C1093" s="3">
        <v>6</v>
      </c>
      <c r="D1093" s="2">
        <v>0.5</v>
      </c>
      <c r="E1093" s="46">
        <v>20</v>
      </c>
      <c r="F1093" s="17">
        <v>13</v>
      </c>
      <c r="G1093" s="4" t="s">
        <v>10555</v>
      </c>
      <c r="H1093" s="17">
        <f t="shared" si="170"/>
        <v>19.05</v>
      </c>
      <c r="I1093" s="17">
        <f t="shared" si="171"/>
        <v>17.5</v>
      </c>
      <c r="J1093" s="18">
        <f t="shared" si="172"/>
        <v>17.150000000000002</v>
      </c>
    </row>
    <row r="1094" spans="1:10">
      <c r="A1094" s="38" t="s">
        <v>5889</v>
      </c>
      <c r="B1094" s="3" t="s">
        <v>5890</v>
      </c>
      <c r="C1094" s="3">
        <v>6</v>
      </c>
      <c r="D1094" s="2">
        <v>0.7</v>
      </c>
      <c r="E1094" s="46">
        <v>40</v>
      </c>
      <c r="F1094" s="17">
        <v>83</v>
      </c>
      <c r="G1094" s="4" t="s">
        <v>10531</v>
      </c>
      <c r="H1094" s="17">
        <f t="shared" si="170"/>
        <v>106.7</v>
      </c>
      <c r="I1094" s="17">
        <f t="shared" si="171"/>
        <v>97.95</v>
      </c>
      <c r="J1094" s="18">
        <f t="shared" si="172"/>
        <v>96.2</v>
      </c>
    </row>
    <row r="1095" spans="1:10">
      <c r="A1095" s="38" t="s">
        <v>10765</v>
      </c>
      <c r="B1095" s="3" t="s">
        <v>10766</v>
      </c>
      <c r="C1095" s="3">
        <v>6</v>
      </c>
      <c r="D1095" s="2">
        <v>0.7</v>
      </c>
      <c r="E1095" s="46">
        <v>40</v>
      </c>
      <c r="F1095" s="17">
        <v>80</v>
      </c>
      <c r="G1095" s="4" t="s">
        <v>10531</v>
      </c>
      <c r="H1095" s="17">
        <f t="shared" si="170"/>
        <v>103.05000000000001</v>
      </c>
      <c r="I1095" s="17">
        <f t="shared" si="171"/>
        <v>94.600000000000009</v>
      </c>
      <c r="J1095" s="18">
        <f t="shared" si="172"/>
        <v>92.9</v>
      </c>
    </row>
    <row r="1096" spans="1:10">
      <c r="A1096" s="38" t="s">
        <v>5906</v>
      </c>
      <c r="B1096" s="3" t="s">
        <v>5907</v>
      </c>
      <c r="C1096" s="3">
        <v>6</v>
      </c>
      <c r="D1096" s="2">
        <v>0.5</v>
      </c>
      <c r="E1096" s="46">
        <v>47</v>
      </c>
      <c r="F1096" s="17">
        <v>23.5</v>
      </c>
      <c r="G1096" s="4" t="s">
        <v>10537</v>
      </c>
      <c r="H1096" s="17">
        <f t="shared" si="170"/>
        <v>33.550000000000004</v>
      </c>
      <c r="I1096" s="17">
        <f t="shared" si="171"/>
        <v>30.8</v>
      </c>
      <c r="J1096" s="18">
        <f t="shared" si="172"/>
        <v>30.25</v>
      </c>
    </row>
    <row r="1097" spans="1:10">
      <c r="A1097" s="38" t="s">
        <v>5909</v>
      </c>
      <c r="B1097" s="3" t="s">
        <v>5910</v>
      </c>
      <c r="C1097" s="3">
        <v>6</v>
      </c>
      <c r="D1097" s="2">
        <v>0.5</v>
      </c>
      <c r="E1097" s="46">
        <v>47</v>
      </c>
      <c r="F1097" s="17">
        <v>23.4</v>
      </c>
      <c r="G1097" s="4" t="s">
        <v>10549</v>
      </c>
      <c r="H1097" s="17">
        <f t="shared" si="170"/>
        <v>33.450000000000003</v>
      </c>
      <c r="I1097" s="17">
        <f t="shared" si="171"/>
        <v>30.700000000000003</v>
      </c>
      <c r="J1097" s="18">
        <f t="shared" si="172"/>
        <v>30.150000000000002</v>
      </c>
    </row>
    <row r="1098" spans="1:10">
      <c r="A1098" s="38" t="s">
        <v>5930</v>
      </c>
      <c r="B1098" s="3" t="s">
        <v>5931</v>
      </c>
      <c r="C1098" s="3">
        <v>6</v>
      </c>
      <c r="D1098" s="2">
        <v>1</v>
      </c>
      <c r="E1098" s="46">
        <v>40</v>
      </c>
      <c r="F1098" s="17">
        <v>14.75</v>
      </c>
      <c r="G1098" s="4" t="s">
        <v>10553</v>
      </c>
      <c r="H1098" s="17">
        <f t="shared" si="170"/>
        <v>24.950000000000003</v>
      </c>
      <c r="I1098" s="17">
        <f t="shared" si="171"/>
        <v>22.900000000000002</v>
      </c>
      <c r="J1098" s="18">
        <f t="shared" si="172"/>
        <v>22.5</v>
      </c>
    </row>
    <row r="1099" spans="1:10">
      <c r="A1099" s="38" t="s">
        <v>5933</v>
      </c>
      <c r="B1099" s="3" t="s">
        <v>5934</v>
      </c>
      <c r="C1099" s="3">
        <v>6</v>
      </c>
      <c r="D1099" s="2">
        <v>0.7</v>
      </c>
      <c r="E1099" s="46">
        <v>47</v>
      </c>
      <c r="F1099" s="17">
        <v>15.25</v>
      </c>
      <c r="G1099" s="4" t="s">
        <v>10535</v>
      </c>
      <c r="H1099" s="17">
        <f t="shared" si="170"/>
        <v>24.700000000000003</v>
      </c>
      <c r="I1099" s="17">
        <f t="shared" si="171"/>
        <v>22.650000000000002</v>
      </c>
      <c r="J1099" s="18">
        <f t="shared" si="172"/>
        <v>22.25</v>
      </c>
    </row>
    <row r="1100" spans="1:10">
      <c r="A1100" s="38" t="s">
        <v>5939</v>
      </c>
      <c r="B1100" s="3" t="s">
        <v>5937</v>
      </c>
      <c r="C1100" s="3">
        <v>6</v>
      </c>
      <c r="D1100" s="2">
        <v>1</v>
      </c>
      <c r="E1100" s="46">
        <v>40</v>
      </c>
      <c r="F1100" s="17">
        <v>12.95</v>
      </c>
      <c r="G1100" s="4" t="s">
        <v>10535</v>
      </c>
      <c r="H1100" s="17">
        <f t="shared" ref="H1100:H1163" si="173">IF(B1100="","",CEILING((F1100+(10.3552*D1100*E1100)/100+1.5+0.05)*1.22,0.05))</f>
        <v>22.75</v>
      </c>
      <c r="I1100" s="17">
        <f t="shared" ref="I1100:I1163" si="174">IF(B1100="","",CEILING((F1100+(10.3552*D1100*E1100)/100+1.5+0.05)*1.12,0.05))</f>
        <v>20.900000000000002</v>
      </c>
      <c r="J1100" s="18">
        <f t="shared" ref="J1100:J1163" si="175">IF(B1100="","",CEILING((F1100+(10.3552*D1100*E1100)/100+1.5+0.05)*1.1,0.05))</f>
        <v>20.55</v>
      </c>
    </row>
    <row r="1101" spans="1:10">
      <c r="A1101" s="38" t="s">
        <v>10817</v>
      </c>
      <c r="B1101" s="3" t="s">
        <v>10818</v>
      </c>
      <c r="C1101" s="3">
        <v>6</v>
      </c>
      <c r="D1101" s="2">
        <v>1</v>
      </c>
      <c r="E1101" s="46">
        <v>40</v>
      </c>
      <c r="F1101" s="17">
        <v>17.5</v>
      </c>
      <c r="G1101" s="4" t="s">
        <v>10535</v>
      </c>
      <c r="H1101" s="17">
        <f t="shared" si="173"/>
        <v>28.3</v>
      </c>
      <c r="I1101" s="17">
        <f t="shared" si="174"/>
        <v>26</v>
      </c>
      <c r="J1101" s="18">
        <f t="shared" si="175"/>
        <v>25.55</v>
      </c>
    </row>
    <row r="1102" spans="1:10">
      <c r="A1102" s="38" t="s">
        <v>10663</v>
      </c>
      <c r="B1102" s="3" t="s">
        <v>10664</v>
      </c>
      <c r="C1102" s="3">
        <v>6</v>
      </c>
      <c r="D1102" s="2">
        <v>0.7</v>
      </c>
      <c r="E1102" s="46">
        <v>40</v>
      </c>
      <c r="F1102" s="17">
        <v>24.5</v>
      </c>
      <c r="G1102" s="4" t="s">
        <v>10535</v>
      </c>
      <c r="H1102" s="17">
        <f t="shared" si="173"/>
        <v>35.35</v>
      </c>
      <c r="I1102" s="17">
        <f t="shared" si="174"/>
        <v>32.450000000000003</v>
      </c>
      <c r="J1102" s="18">
        <f t="shared" si="175"/>
        <v>31.85</v>
      </c>
    </row>
    <row r="1103" spans="1:10">
      <c r="A1103" s="38" t="s">
        <v>5945</v>
      </c>
      <c r="B1103" s="3" t="s">
        <v>5946</v>
      </c>
      <c r="C1103" s="3">
        <v>6</v>
      </c>
      <c r="D1103" s="2">
        <v>0.7</v>
      </c>
      <c r="E1103" s="46">
        <v>40</v>
      </c>
      <c r="F1103" s="17">
        <v>21.5</v>
      </c>
      <c r="G1103" s="4" t="s">
        <v>10535</v>
      </c>
      <c r="H1103" s="17">
        <f t="shared" si="173"/>
        <v>31.700000000000003</v>
      </c>
      <c r="I1103" s="17">
        <f t="shared" si="174"/>
        <v>29.1</v>
      </c>
      <c r="J1103" s="18">
        <f t="shared" si="175"/>
        <v>28.55</v>
      </c>
    </row>
    <row r="1104" spans="1:10">
      <c r="A1104" s="38" t="s">
        <v>5953</v>
      </c>
      <c r="B1104" s="3" t="s">
        <v>5954</v>
      </c>
      <c r="C1104" s="3">
        <v>12</v>
      </c>
      <c r="D1104" s="2">
        <v>0.7</v>
      </c>
      <c r="E1104" s="46">
        <v>40</v>
      </c>
      <c r="F1104" s="17">
        <v>3.05</v>
      </c>
      <c r="G1104" s="4" t="s">
        <v>10533</v>
      </c>
      <c r="H1104" s="17">
        <f t="shared" si="173"/>
        <v>9.15</v>
      </c>
      <c r="I1104" s="17">
        <f t="shared" si="174"/>
        <v>8.4</v>
      </c>
      <c r="J1104" s="18">
        <f t="shared" si="175"/>
        <v>8.25</v>
      </c>
    </row>
    <row r="1105" spans="1:10">
      <c r="A1105" s="38" t="s">
        <v>5962</v>
      </c>
      <c r="B1105" s="3" t="s">
        <v>5963</v>
      </c>
      <c r="C1105" s="3">
        <v>6</v>
      </c>
      <c r="D1105" s="2">
        <v>0.7</v>
      </c>
      <c r="E1105" s="46">
        <v>43</v>
      </c>
      <c r="F1105" s="17">
        <v>39.950000000000003</v>
      </c>
      <c r="G1105" s="4" t="s">
        <v>10542</v>
      </c>
      <c r="H1105" s="17">
        <f t="shared" si="173"/>
        <v>54.45</v>
      </c>
      <c r="I1105" s="17">
        <f t="shared" si="174"/>
        <v>50</v>
      </c>
      <c r="J1105" s="18">
        <f t="shared" si="175"/>
        <v>49.1</v>
      </c>
    </row>
    <row r="1106" spans="1:10">
      <c r="A1106" s="38" t="s">
        <v>5971</v>
      </c>
      <c r="B1106" s="3" t="s">
        <v>5972</v>
      </c>
      <c r="C1106" s="3">
        <v>6</v>
      </c>
      <c r="D1106" s="2">
        <v>0.7</v>
      </c>
      <c r="E1106" s="46">
        <v>20</v>
      </c>
      <c r="F1106" s="17">
        <v>9.65</v>
      </c>
      <c r="G1106" s="4" t="s">
        <v>10545</v>
      </c>
      <c r="H1106" s="17">
        <f t="shared" si="173"/>
        <v>15.450000000000001</v>
      </c>
      <c r="I1106" s="17">
        <f t="shared" si="174"/>
        <v>14.200000000000001</v>
      </c>
      <c r="J1106" s="18">
        <f t="shared" si="175"/>
        <v>13.950000000000001</v>
      </c>
    </row>
    <row r="1107" spans="1:10">
      <c r="A1107" s="38" t="s">
        <v>5980</v>
      </c>
      <c r="B1107" s="3" t="s">
        <v>5981</v>
      </c>
      <c r="C1107" s="3">
        <v>6</v>
      </c>
      <c r="D1107" s="2">
        <v>0.7</v>
      </c>
      <c r="E1107" s="46">
        <v>40</v>
      </c>
      <c r="F1107" s="17">
        <v>25.5</v>
      </c>
      <c r="G1107" s="4" t="s">
        <v>10535</v>
      </c>
      <c r="H1107" s="17">
        <f t="shared" si="173"/>
        <v>36.550000000000004</v>
      </c>
      <c r="I1107" s="17">
        <f t="shared" si="174"/>
        <v>33.550000000000004</v>
      </c>
      <c r="J1107" s="18">
        <f t="shared" si="175"/>
        <v>32.950000000000003</v>
      </c>
    </row>
    <row r="1108" spans="1:10">
      <c r="A1108" s="38" t="s">
        <v>5983</v>
      </c>
      <c r="B1108" s="3" t="s">
        <v>5984</v>
      </c>
      <c r="C1108" s="3">
        <v>3</v>
      </c>
      <c r="D1108" s="2">
        <v>0.7</v>
      </c>
      <c r="E1108" s="46">
        <v>48</v>
      </c>
      <c r="F1108" s="17">
        <v>34.5</v>
      </c>
      <c r="G1108" s="4" t="s">
        <v>10535</v>
      </c>
      <c r="H1108" s="17">
        <f t="shared" si="173"/>
        <v>48.25</v>
      </c>
      <c r="I1108" s="17">
        <f t="shared" si="174"/>
        <v>44.300000000000004</v>
      </c>
      <c r="J1108" s="18">
        <f t="shared" si="175"/>
        <v>43.5</v>
      </c>
    </row>
    <row r="1109" spans="1:10">
      <c r="A1109" s="38" t="s">
        <v>5985</v>
      </c>
      <c r="B1109" s="3" t="s">
        <v>5986</v>
      </c>
      <c r="C1109" s="3">
        <v>3</v>
      </c>
      <c r="D1109" s="2">
        <v>0.7</v>
      </c>
      <c r="E1109" s="46">
        <v>55</v>
      </c>
      <c r="F1109" s="17">
        <v>34.85</v>
      </c>
      <c r="G1109" s="4" t="s">
        <v>10535</v>
      </c>
      <c r="H1109" s="17">
        <f t="shared" si="173"/>
        <v>49.300000000000004</v>
      </c>
      <c r="I1109" s="17">
        <f t="shared" si="174"/>
        <v>45.25</v>
      </c>
      <c r="J1109" s="18">
        <f t="shared" si="175"/>
        <v>44.45</v>
      </c>
    </row>
    <row r="1110" spans="1:10">
      <c r="A1110" s="38" t="s">
        <v>5988</v>
      </c>
      <c r="B1110" s="3" t="s">
        <v>5989</v>
      </c>
      <c r="C1110" s="3">
        <v>3</v>
      </c>
      <c r="D1110" s="2">
        <v>0.7</v>
      </c>
      <c r="E1110" s="46">
        <v>55</v>
      </c>
      <c r="F1110" s="17">
        <v>34.85</v>
      </c>
      <c r="G1110" s="4" t="s">
        <v>10535</v>
      </c>
      <c r="H1110" s="17">
        <f t="shared" si="173"/>
        <v>49.300000000000004</v>
      </c>
      <c r="I1110" s="17">
        <f t="shared" si="174"/>
        <v>45.25</v>
      </c>
      <c r="J1110" s="18">
        <f t="shared" si="175"/>
        <v>44.45</v>
      </c>
    </row>
    <row r="1111" spans="1:10">
      <c r="A1111" s="38" t="s">
        <v>5991</v>
      </c>
      <c r="B1111" s="3" t="s">
        <v>5992</v>
      </c>
      <c r="C1111" s="3">
        <v>3</v>
      </c>
      <c r="D1111" s="2">
        <v>0.7</v>
      </c>
      <c r="E1111" s="46">
        <v>43</v>
      </c>
      <c r="F1111" s="17">
        <v>34.75</v>
      </c>
      <c r="G1111" s="4" t="s">
        <v>10535</v>
      </c>
      <c r="H1111" s="17">
        <f t="shared" si="173"/>
        <v>48.1</v>
      </c>
      <c r="I1111" s="17">
        <f t="shared" si="174"/>
        <v>44.150000000000006</v>
      </c>
      <c r="J1111" s="18">
        <f t="shared" si="175"/>
        <v>43.400000000000006</v>
      </c>
    </row>
    <row r="1112" spans="1:10">
      <c r="A1112" s="38" t="s">
        <v>11106</v>
      </c>
      <c r="B1112" s="3" t="s">
        <v>11107</v>
      </c>
      <c r="C1112" s="3">
        <v>6</v>
      </c>
      <c r="D1112" s="2">
        <v>0.7</v>
      </c>
      <c r="E1112" s="46">
        <v>50</v>
      </c>
      <c r="F1112" s="17">
        <v>11.03</v>
      </c>
      <c r="G1112" s="4" t="s">
        <v>10551</v>
      </c>
      <c r="H1112" s="17">
        <f t="shared" si="173"/>
        <v>19.8</v>
      </c>
      <c r="I1112" s="17">
        <f t="shared" si="174"/>
        <v>18.150000000000002</v>
      </c>
      <c r="J1112" s="18">
        <f t="shared" si="175"/>
        <v>17.850000000000001</v>
      </c>
    </row>
    <row r="1113" spans="1:10">
      <c r="A1113" s="38" t="s">
        <v>6012</v>
      </c>
      <c r="B1113" s="3" t="s">
        <v>6013</v>
      </c>
      <c r="C1113" s="3">
        <v>6</v>
      </c>
      <c r="D1113" s="2">
        <v>0.7</v>
      </c>
      <c r="E1113" s="46">
        <v>43</v>
      </c>
      <c r="F1113" s="17">
        <v>54</v>
      </c>
      <c r="G1113" s="4" t="s">
        <v>10536</v>
      </c>
      <c r="H1113" s="17">
        <f t="shared" si="173"/>
        <v>71.600000000000009</v>
      </c>
      <c r="I1113" s="17">
        <f t="shared" si="174"/>
        <v>65.75</v>
      </c>
      <c r="J1113" s="18">
        <f t="shared" si="175"/>
        <v>64.55</v>
      </c>
    </row>
    <row r="1114" spans="1:10">
      <c r="A1114" s="38" t="s">
        <v>6015</v>
      </c>
      <c r="B1114" s="3" t="s">
        <v>6016</v>
      </c>
      <c r="C1114" s="3">
        <v>6</v>
      </c>
      <c r="D1114" s="2">
        <v>0.7</v>
      </c>
      <c r="E1114" s="46">
        <v>48</v>
      </c>
      <c r="F1114" s="17">
        <v>32.5</v>
      </c>
      <c r="G1114" s="4" t="s">
        <v>10536</v>
      </c>
      <c r="H1114" s="17">
        <f t="shared" si="173"/>
        <v>45.800000000000004</v>
      </c>
      <c r="I1114" s="17">
        <f t="shared" si="174"/>
        <v>42.050000000000004</v>
      </c>
      <c r="J1114" s="18">
        <f t="shared" si="175"/>
        <v>41.300000000000004</v>
      </c>
    </row>
    <row r="1115" spans="1:10">
      <c r="A1115" s="38" t="s">
        <v>6018</v>
      </c>
      <c r="B1115" s="3" t="s">
        <v>6019</v>
      </c>
      <c r="C1115" s="3">
        <v>6</v>
      </c>
      <c r="D1115" s="2">
        <v>0.7</v>
      </c>
      <c r="E1115" s="46">
        <v>43</v>
      </c>
      <c r="F1115" s="17">
        <v>77.849999999999994</v>
      </c>
      <c r="G1115" s="4" t="s">
        <v>10536</v>
      </c>
      <c r="H1115" s="17">
        <f t="shared" si="173"/>
        <v>100.7</v>
      </c>
      <c r="I1115" s="17">
        <f t="shared" si="174"/>
        <v>92.45</v>
      </c>
      <c r="J1115" s="18">
        <f t="shared" si="175"/>
        <v>90.800000000000011</v>
      </c>
    </row>
    <row r="1116" spans="1:10">
      <c r="A1116" s="38" t="s">
        <v>11108</v>
      </c>
      <c r="B1116" s="3" t="s">
        <v>11109</v>
      </c>
      <c r="C1116" s="3">
        <v>6</v>
      </c>
      <c r="D1116" s="2">
        <v>0.7</v>
      </c>
      <c r="E1116" s="46">
        <v>55</v>
      </c>
      <c r="F1116" s="17">
        <v>31.5</v>
      </c>
      <c r="G1116" s="4" t="s">
        <v>10536</v>
      </c>
      <c r="H1116" s="17">
        <f t="shared" si="173"/>
        <v>45.2</v>
      </c>
      <c r="I1116" s="17">
        <f t="shared" si="174"/>
        <v>41.5</v>
      </c>
      <c r="J1116" s="18">
        <f t="shared" si="175"/>
        <v>40.75</v>
      </c>
    </row>
    <row r="1117" spans="1:10">
      <c r="A1117" s="38" t="s">
        <v>11206</v>
      </c>
      <c r="B1117" s="3" t="s">
        <v>11207</v>
      </c>
      <c r="C1117" s="3">
        <v>6</v>
      </c>
      <c r="D1117" s="2">
        <v>0.7</v>
      </c>
      <c r="E1117" s="46">
        <v>46</v>
      </c>
      <c r="F1117" s="17">
        <v>24.9</v>
      </c>
      <c r="G1117" s="4" t="s">
        <v>10536</v>
      </c>
      <c r="H1117" s="17">
        <f t="shared" si="173"/>
        <v>36.35</v>
      </c>
      <c r="I1117" s="17">
        <f t="shared" si="174"/>
        <v>33.4</v>
      </c>
      <c r="J1117" s="18">
        <f t="shared" si="175"/>
        <v>32.800000000000004</v>
      </c>
    </row>
    <row r="1118" spans="1:10">
      <c r="A1118" s="38" t="s">
        <v>6024</v>
      </c>
      <c r="B1118" s="3" t="s">
        <v>6025</v>
      </c>
      <c r="C1118" s="3">
        <v>6</v>
      </c>
      <c r="D1118" s="2">
        <v>0.7</v>
      </c>
      <c r="E1118" s="46">
        <v>40</v>
      </c>
      <c r="F1118" s="17">
        <v>26.5</v>
      </c>
      <c r="G1118" s="4" t="s">
        <v>10531</v>
      </c>
      <c r="H1118" s="17">
        <f t="shared" si="173"/>
        <v>37.800000000000004</v>
      </c>
      <c r="I1118" s="17">
        <f t="shared" si="174"/>
        <v>34.700000000000003</v>
      </c>
      <c r="J1118" s="18">
        <f t="shared" si="175"/>
        <v>34.050000000000004</v>
      </c>
    </row>
    <row r="1119" spans="1:10">
      <c r="A1119" s="38" t="s">
        <v>11110</v>
      </c>
      <c r="B1119" s="3" t="s">
        <v>11111</v>
      </c>
      <c r="C1119" s="3">
        <v>6</v>
      </c>
      <c r="D1119" s="2">
        <v>0.7</v>
      </c>
      <c r="E1119" s="46">
        <v>45.5</v>
      </c>
      <c r="F1119" s="17">
        <v>1025</v>
      </c>
      <c r="G1119" s="4" t="s">
        <v>10536</v>
      </c>
      <c r="H1119" s="17">
        <f t="shared" si="173"/>
        <v>1256.45</v>
      </c>
      <c r="I1119" s="17">
        <f t="shared" si="174"/>
        <v>1153.45</v>
      </c>
      <c r="J1119" s="18">
        <f t="shared" si="175"/>
        <v>1132.8500000000001</v>
      </c>
    </row>
    <row r="1120" spans="1:10">
      <c r="A1120" s="38" t="s">
        <v>11112</v>
      </c>
      <c r="B1120" s="3" t="s">
        <v>11113</v>
      </c>
      <c r="C1120" s="3">
        <v>6</v>
      </c>
      <c r="D1120" s="2">
        <v>0.7</v>
      </c>
      <c r="E1120" s="46">
        <v>58.6</v>
      </c>
      <c r="F1120" s="17">
        <v>135</v>
      </c>
      <c r="G1120" s="4" t="s">
        <v>10536</v>
      </c>
      <c r="H1120" s="17">
        <f t="shared" si="173"/>
        <v>171.8</v>
      </c>
      <c r="I1120" s="17">
        <f t="shared" si="174"/>
        <v>157.70000000000002</v>
      </c>
      <c r="J1120" s="18">
        <f t="shared" si="175"/>
        <v>154.9</v>
      </c>
    </row>
    <row r="1121" spans="1:10">
      <c r="A1121" s="38" t="s">
        <v>6067</v>
      </c>
      <c r="B1121" s="3" t="s">
        <v>6068</v>
      </c>
      <c r="C1121" s="3">
        <v>12</v>
      </c>
      <c r="D1121" s="2">
        <v>1</v>
      </c>
      <c r="E1121" s="46">
        <v>40</v>
      </c>
      <c r="F1121" s="17">
        <v>36.5</v>
      </c>
      <c r="G1121" s="4" t="s">
        <v>10536</v>
      </c>
      <c r="H1121" s="17">
        <f t="shared" si="173"/>
        <v>51.5</v>
      </c>
      <c r="I1121" s="17">
        <f t="shared" si="174"/>
        <v>47.300000000000004</v>
      </c>
      <c r="J1121" s="18">
        <f t="shared" si="175"/>
        <v>46.45</v>
      </c>
    </row>
    <row r="1122" spans="1:10">
      <c r="A1122" s="38" t="s">
        <v>6070</v>
      </c>
      <c r="B1122" s="3" t="s">
        <v>6071</v>
      </c>
      <c r="C1122" s="3">
        <v>6</v>
      </c>
      <c r="D1122" s="2">
        <v>0.7</v>
      </c>
      <c r="E1122" s="46">
        <v>48</v>
      </c>
      <c r="F1122" s="17">
        <v>62.5</v>
      </c>
      <c r="G1122" s="4" t="s">
        <v>10536</v>
      </c>
      <c r="H1122" s="17">
        <f t="shared" si="173"/>
        <v>82.4</v>
      </c>
      <c r="I1122" s="17">
        <f t="shared" si="174"/>
        <v>75.650000000000006</v>
      </c>
      <c r="J1122" s="18">
        <f t="shared" si="175"/>
        <v>74.3</v>
      </c>
    </row>
    <row r="1123" spans="1:10">
      <c r="A1123" s="38" t="s">
        <v>6073</v>
      </c>
      <c r="B1123" s="3" t="s">
        <v>6074</v>
      </c>
      <c r="C1123" s="3">
        <v>6</v>
      </c>
      <c r="D1123" s="2">
        <v>1</v>
      </c>
      <c r="E1123" s="46">
        <v>48</v>
      </c>
      <c r="F1123" s="17">
        <v>49.95</v>
      </c>
      <c r="G1123" s="4" t="s">
        <v>10536</v>
      </c>
      <c r="H1123" s="17">
        <f t="shared" si="173"/>
        <v>68.900000000000006</v>
      </c>
      <c r="I1123" s="17">
        <f t="shared" si="174"/>
        <v>63.25</v>
      </c>
      <c r="J1123" s="18">
        <f t="shared" si="175"/>
        <v>62.150000000000006</v>
      </c>
    </row>
    <row r="1124" spans="1:10">
      <c r="A1124" s="38" t="s">
        <v>6076</v>
      </c>
      <c r="B1124" s="3" t="s">
        <v>6077</v>
      </c>
      <c r="C1124" s="3">
        <v>6</v>
      </c>
      <c r="D1124" s="2">
        <v>0.7</v>
      </c>
      <c r="E1124" s="46">
        <v>48</v>
      </c>
      <c r="F1124" s="17">
        <v>28</v>
      </c>
      <c r="G1124" s="4" t="s">
        <v>10536</v>
      </c>
      <c r="H1124" s="17">
        <f t="shared" si="173"/>
        <v>40.300000000000004</v>
      </c>
      <c r="I1124" s="17">
        <f t="shared" si="174"/>
        <v>37</v>
      </c>
      <c r="J1124" s="18">
        <f t="shared" si="175"/>
        <v>36.35</v>
      </c>
    </row>
    <row r="1125" spans="1:10">
      <c r="A1125" s="38" t="s">
        <v>6079</v>
      </c>
      <c r="B1125" s="3" t="s">
        <v>6080</v>
      </c>
      <c r="C1125" s="3">
        <v>6</v>
      </c>
      <c r="D1125" s="2">
        <v>0.7</v>
      </c>
      <c r="E1125" s="46">
        <v>40</v>
      </c>
      <c r="F1125" s="17">
        <v>19.5</v>
      </c>
      <c r="G1125" s="4" t="s">
        <v>10536</v>
      </c>
      <c r="H1125" s="17">
        <f t="shared" si="173"/>
        <v>29.25</v>
      </c>
      <c r="I1125" s="17">
        <f t="shared" si="174"/>
        <v>26.85</v>
      </c>
      <c r="J1125" s="18">
        <f t="shared" si="175"/>
        <v>26.35</v>
      </c>
    </row>
    <row r="1126" spans="1:10">
      <c r="A1126" s="38" t="s">
        <v>6093</v>
      </c>
      <c r="B1126" s="3" t="s">
        <v>6094</v>
      </c>
      <c r="C1126" s="3">
        <v>6</v>
      </c>
      <c r="D1126" s="2">
        <v>0.7</v>
      </c>
      <c r="E1126" s="46">
        <v>46</v>
      </c>
      <c r="F1126" s="17">
        <v>26.95</v>
      </c>
      <c r="G1126" s="4" t="s">
        <v>10549</v>
      </c>
      <c r="H1126" s="17">
        <f t="shared" si="173"/>
        <v>38.85</v>
      </c>
      <c r="I1126" s="17">
        <f t="shared" si="174"/>
        <v>35.700000000000003</v>
      </c>
      <c r="J1126" s="18">
        <f t="shared" si="175"/>
        <v>35.050000000000004</v>
      </c>
    </row>
    <row r="1127" spans="1:10">
      <c r="A1127" s="38" t="s">
        <v>6152</v>
      </c>
      <c r="B1127" s="3" t="s">
        <v>6153</v>
      </c>
      <c r="C1127" s="3">
        <v>3</v>
      </c>
      <c r="D1127" s="2">
        <v>0.7</v>
      </c>
      <c r="E1127" s="46">
        <v>43</v>
      </c>
      <c r="F1127" s="17">
        <v>18.899999999999999</v>
      </c>
      <c r="G1127" s="4" t="s">
        <v>10537</v>
      </c>
      <c r="H1127" s="17">
        <f t="shared" si="173"/>
        <v>28.8</v>
      </c>
      <c r="I1127" s="17">
        <f t="shared" si="174"/>
        <v>26.400000000000002</v>
      </c>
      <c r="J1127" s="18">
        <f t="shared" si="175"/>
        <v>25.950000000000003</v>
      </c>
    </row>
    <row r="1128" spans="1:10">
      <c r="A1128" s="38" t="s">
        <v>10911</v>
      </c>
      <c r="B1128" s="3" t="s">
        <v>10912</v>
      </c>
      <c r="C1128" s="3">
        <v>3</v>
      </c>
      <c r="D1128" s="2">
        <v>0.7</v>
      </c>
      <c r="E1128" s="46">
        <v>45</v>
      </c>
      <c r="F1128" s="17">
        <v>31.5</v>
      </c>
      <c r="G1128" s="4" t="s">
        <v>10558</v>
      </c>
      <c r="H1128" s="17">
        <f t="shared" si="173"/>
        <v>44.35</v>
      </c>
      <c r="I1128" s="17">
        <f t="shared" si="174"/>
        <v>40.700000000000003</v>
      </c>
      <c r="J1128" s="18">
        <f t="shared" si="175"/>
        <v>39.950000000000003</v>
      </c>
    </row>
    <row r="1129" spans="1:10">
      <c r="A1129" s="38" t="s">
        <v>6160</v>
      </c>
      <c r="B1129" s="3" t="s">
        <v>6161</v>
      </c>
      <c r="C1129" s="3">
        <v>6</v>
      </c>
      <c r="D1129" s="2">
        <v>0.7</v>
      </c>
      <c r="E1129" s="46">
        <v>46.3</v>
      </c>
      <c r="F1129" s="17">
        <v>28.5</v>
      </c>
      <c r="G1129" s="4" t="s">
        <v>10536</v>
      </c>
      <c r="H1129" s="17">
        <f t="shared" si="173"/>
        <v>40.800000000000004</v>
      </c>
      <c r="I1129" s="17">
        <f t="shared" si="174"/>
        <v>37.450000000000003</v>
      </c>
      <c r="J1129" s="18">
        <f t="shared" si="175"/>
        <v>36.75</v>
      </c>
    </row>
    <row r="1130" spans="1:10">
      <c r="A1130" s="38" t="s">
        <v>6164</v>
      </c>
      <c r="B1130" s="3" t="s">
        <v>6165</v>
      </c>
      <c r="C1130" s="3">
        <v>6</v>
      </c>
      <c r="D1130" s="2">
        <v>0.7</v>
      </c>
      <c r="E1130" s="46">
        <v>46.3</v>
      </c>
      <c r="F1130" s="17">
        <v>22.5</v>
      </c>
      <c r="G1130" s="4" t="s">
        <v>10536</v>
      </c>
      <c r="H1130" s="17">
        <f t="shared" si="173"/>
        <v>33.450000000000003</v>
      </c>
      <c r="I1130" s="17">
        <f t="shared" si="174"/>
        <v>30.700000000000003</v>
      </c>
      <c r="J1130" s="18">
        <f t="shared" si="175"/>
        <v>30.150000000000002</v>
      </c>
    </row>
    <row r="1131" spans="1:10">
      <c r="A1131" s="38" t="s">
        <v>6166</v>
      </c>
      <c r="B1131" s="3" t="s">
        <v>6167</v>
      </c>
      <c r="C1131" s="3">
        <v>6</v>
      </c>
      <c r="D1131" s="2">
        <v>0.7</v>
      </c>
      <c r="E1131" s="46">
        <v>40</v>
      </c>
      <c r="F1131" s="17">
        <v>12.65</v>
      </c>
      <c r="G1131" s="4" t="s">
        <v>10535</v>
      </c>
      <c r="H1131" s="17">
        <f t="shared" si="173"/>
        <v>20.900000000000002</v>
      </c>
      <c r="I1131" s="17">
        <f t="shared" si="174"/>
        <v>19.200000000000003</v>
      </c>
      <c r="J1131" s="18">
        <f t="shared" si="175"/>
        <v>18.850000000000001</v>
      </c>
    </row>
    <row r="1132" spans="1:10">
      <c r="A1132" s="38" t="s">
        <v>6181</v>
      </c>
      <c r="B1132" s="3" t="s">
        <v>6182</v>
      </c>
      <c r="C1132" s="3">
        <v>3</v>
      </c>
      <c r="D1132" s="2">
        <v>0.7</v>
      </c>
      <c r="E1132" s="46">
        <v>36</v>
      </c>
      <c r="F1132" s="17">
        <v>19.5</v>
      </c>
      <c r="G1132" s="4" t="s">
        <v>10550</v>
      </c>
      <c r="H1132" s="17">
        <f t="shared" si="173"/>
        <v>28.900000000000002</v>
      </c>
      <c r="I1132" s="17">
        <f t="shared" si="174"/>
        <v>26.5</v>
      </c>
      <c r="J1132" s="18">
        <f t="shared" si="175"/>
        <v>26.05</v>
      </c>
    </row>
    <row r="1133" spans="1:10">
      <c r="A1133" s="38" t="s">
        <v>6184</v>
      </c>
      <c r="B1133" s="3" t="s">
        <v>6185</v>
      </c>
      <c r="C1133" s="3">
        <v>6</v>
      </c>
      <c r="D1133" s="2">
        <v>0.7</v>
      </c>
      <c r="E1133" s="46">
        <v>36</v>
      </c>
      <c r="F1133" s="17">
        <v>15.25</v>
      </c>
      <c r="G1133" s="4" t="s">
        <v>10550</v>
      </c>
      <c r="H1133" s="17">
        <f t="shared" si="173"/>
        <v>23.700000000000003</v>
      </c>
      <c r="I1133" s="17">
        <f t="shared" si="174"/>
        <v>21.75</v>
      </c>
      <c r="J1133" s="18">
        <f t="shared" si="175"/>
        <v>21.400000000000002</v>
      </c>
    </row>
    <row r="1134" spans="1:10">
      <c r="A1134" s="38" t="s">
        <v>6204</v>
      </c>
      <c r="B1134" s="3" t="s">
        <v>6196</v>
      </c>
      <c r="C1134" s="3">
        <v>12</v>
      </c>
      <c r="D1134" s="2">
        <v>1</v>
      </c>
      <c r="E1134" s="46">
        <v>31</v>
      </c>
      <c r="F1134" s="17">
        <v>10.25</v>
      </c>
      <c r="G1134" s="4" t="s">
        <v>10539</v>
      </c>
      <c r="H1134" s="17">
        <f t="shared" si="173"/>
        <v>18.350000000000001</v>
      </c>
      <c r="I1134" s="17">
        <f t="shared" si="174"/>
        <v>16.850000000000001</v>
      </c>
      <c r="J1134" s="18">
        <f t="shared" si="175"/>
        <v>16.55</v>
      </c>
    </row>
    <row r="1135" spans="1:10">
      <c r="A1135" s="38" t="s">
        <v>11116</v>
      </c>
      <c r="B1135" s="3" t="s">
        <v>11117</v>
      </c>
      <c r="C1135" s="3">
        <v>6</v>
      </c>
      <c r="D1135" s="2">
        <v>0.7</v>
      </c>
      <c r="E1135" s="46">
        <v>31</v>
      </c>
      <c r="F1135" s="17">
        <v>9.85</v>
      </c>
      <c r="G1135" s="4" t="s">
        <v>10545</v>
      </c>
      <c r="H1135" s="17">
        <f t="shared" si="173"/>
        <v>16.650000000000002</v>
      </c>
      <c r="I1135" s="17">
        <f t="shared" si="174"/>
        <v>15.3</v>
      </c>
      <c r="J1135" s="18">
        <f t="shared" si="175"/>
        <v>15.05</v>
      </c>
    </row>
    <row r="1136" spans="1:10">
      <c r="A1136" s="38" t="s">
        <v>6205</v>
      </c>
      <c r="B1136" s="3" t="s">
        <v>6206</v>
      </c>
      <c r="C1136" s="3">
        <v>6</v>
      </c>
      <c r="D1136" s="2">
        <v>0.7</v>
      </c>
      <c r="E1136" s="46">
        <v>16</v>
      </c>
      <c r="F1136" s="17">
        <v>10.25</v>
      </c>
      <c r="G1136" s="4" t="s">
        <v>10545</v>
      </c>
      <c r="H1136" s="17">
        <f t="shared" si="173"/>
        <v>15.850000000000001</v>
      </c>
      <c r="I1136" s="17">
        <f t="shared" si="174"/>
        <v>14.55</v>
      </c>
      <c r="J1136" s="18">
        <f t="shared" si="175"/>
        <v>14.3</v>
      </c>
    </row>
    <row r="1137" spans="1:10">
      <c r="A1137" s="38" t="s">
        <v>11119</v>
      </c>
      <c r="B1137" s="3" t="s">
        <v>11120</v>
      </c>
      <c r="C1137" s="3">
        <v>6</v>
      </c>
      <c r="D1137" s="2">
        <v>0.7</v>
      </c>
      <c r="E1137" s="46">
        <v>30</v>
      </c>
      <c r="F1137" s="17">
        <v>12.5</v>
      </c>
      <c r="G1137" s="4" t="s">
        <v>10546</v>
      </c>
      <c r="H1137" s="17">
        <f t="shared" si="173"/>
        <v>19.8</v>
      </c>
      <c r="I1137" s="17">
        <f t="shared" si="174"/>
        <v>18.2</v>
      </c>
      <c r="J1137" s="18">
        <f t="shared" si="175"/>
        <v>17.850000000000001</v>
      </c>
    </row>
    <row r="1138" spans="1:10">
      <c r="A1138" s="38" t="s">
        <v>6223</v>
      </c>
      <c r="B1138" s="3" t="s">
        <v>6224</v>
      </c>
      <c r="C1138" s="3">
        <v>6</v>
      </c>
      <c r="D1138" s="2">
        <v>0.7</v>
      </c>
      <c r="E1138" s="46">
        <v>22</v>
      </c>
      <c r="F1138" s="17">
        <v>6.45</v>
      </c>
      <c r="G1138" s="4" t="s">
        <v>10547</v>
      </c>
      <c r="H1138" s="17">
        <f t="shared" si="173"/>
        <v>11.75</v>
      </c>
      <c r="I1138" s="17">
        <f t="shared" si="174"/>
        <v>10.75</v>
      </c>
      <c r="J1138" s="18">
        <f t="shared" si="175"/>
        <v>10.600000000000001</v>
      </c>
    </row>
    <row r="1139" spans="1:10">
      <c r="A1139" s="38" t="s">
        <v>6226</v>
      </c>
      <c r="B1139" s="3" t="s">
        <v>6227</v>
      </c>
      <c r="C1139" s="3">
        <v>6</v>
      </c>
      <c r="D1139" s="2">
        <v>0.7</v>
      </c>
      <c r="E1139" s="46">
        <v>31</v>
      </c>
      <c r="F1139" s="17">
        <v>4.4000000000000004</v>
      </c>
      <c r="G1139" s="4" t="s">
        <v>10539</v>
      </c>
      <c r="H1139" s="17">
        <f t="shared" si="173"/>
        <v>10.050000000000001</v>
      </c>
      <c r="I1139" s="17">
        <f t="shared" si="174"/>
        <v>9.2000000000000011</v>
      </c>
      <c r="J1139" s="18">
        <f t="shared" si="175"/>
        <v>9.0500000000000007</v>
      </c>
    </row>
    <row r="1140" spans="1:10">
      <c r="A1140" s="38" t="s">
        <v>6244</v>
      </c>
      <c r="B1140" s="3" t="s">
        <v>6245</v>
      </c>
      <c r="C1140" s="3">
        <v>6</v>
      </c>
      <c r="D1140" s="2">
        <v>0.7</v>
      </c>
      <c r="E1140" s="46">
        <v>44</v>
      </c>
      <c r="F1140" s="17">
        <v>18.5</v>
      </c>
      <c r="G1140" s="4" t="s">
        <v>10537</v>
      </c>
      <c r="H1140" s="17">
        <f t="shared" si="173"/>
        <v>28.400000000000002</v>
      </c>
      <c r="I1140" s="17">
        <f t="shared" si="174"/>
        <v>26.05</v>
      </c>
      <c r="J1140" s="18">
        <f t="shared" si="175"/>
        <v>25.6</v>
      </c>
    </row>
    <row r="1141" spans="1:10">
      <c r="A1141" s="38" t="s">
        <v>6252</v>
      </c>
      <c r="B1141" s="3" t="s">
        <v>6253</v>
      </c>
      <c r="C1141" s="3">
        <v>6</v>
      </c>
      <c r="D1141" s="2">
        <v>0.7</v>
      </c>
      <c r="E1141" s="46">
        <v>46</v>
      </c>
      <c r="F1141" s="17">
        <v>21.5</v>
      </c>
      <c r="G1141" s="4" t="s">
        <v>10536</v>
      </c>
      <c r="H1141" s="17">
        <f t="shared" si="173"/>
        <v>32.200000000000003</v>
      </c>
      <c r="I1141" s="17">
        <f t="shared" si="174"/>
        <v>29.6</v>
      </c>
      <c r="J1141" s="18">
        <f t="shared" si="175"/>
        <v>29.05</v>
      </c>
    </row>
    <row r="1142" spans="1:10">
      <c r="A1142" s="38" t="s">
        <v>10865</v>
      </c>
      <c r="B1142" s="3" t="s">
        <v>10866</v>
      </c>
      <c r="C1142" s="3">
        <v>12</v>
      </c>
      <c r="D1142" s="2">
        <v>0.7</v>
      </c>
      <c r="E1142" s="46">
        <v>40</v>
      </c>
      <c r="F1142" s="17">
        <v>5.6</v>
      </c>
      <c r="G1142" s="4" t="s">
        <v>10541</v>
      </c>
      <c r="H1142" s="17">
        <f t="shared" si="173"/>
        <v>12.3</v>
      </c>
      <c r="I1142" s="17">
        <f t="shared" si="174"/>
        <v>11.3</v>
      </c>
      <c r="J1142" s="18">
        <f t="shared" si="175"/>
        <v>11.100000000000001</v>
      </c>
    </row>
    <row r="1143" spans="1:10">
      <c r="A1143" s="38" t="s">
        <v>6278</v>
      </c>
      <c r="B1143" s="3" t="s">
        <v>6279</v>
      </c>
      <c r="C1143" s="3">
        <v>6</v>
      </c>
      <c r="D1143" s="2">
        <v>0.7</v>
      </c>
      <c r="E1143" s="46">
        <v>48</v>
      </c>
      <c r="F1143" s="17">
        <v>525</v>
      </c>
      <c r="G1143" s="4" t="s">
        <v>10536</v>
      </c>
      <c r="H1143" s="17">
        <f t="shared" si="173"/>
        <v>646.65000000000009</v>
      </c>
      <c r="I1143" s="17">
        <f t="shared" si="174"/>
        <v>593.65</v>
      </c>
      <c r="J1143" s="18">
        <f t="shared" si="175"/>
        <v>583.05000000000007</v>
      </c>
    </row>
    <row r="1144" spans="1:10">
      <c r="A1144" s="38" t="s">
        <v>6293</v>
      </c>
      <c r="B1144" s="3" t="s">
        <v>6294</v>
      </c>
      <c r="C1144" s="3">
        <v>6</v>
      </c>
      <c r="D1144" s="2">
        <v>0.7</v>
      </c>
      <c r="E1144" s="46">
        <v>43</v>
      </c>
      <c r="F1144" s="17">
        <v>19.5</v>
      </c>
      <c r="G1144" s="4" t="s">
        <v>10554</v>
      </c>
      <c r="H1144" s="17">
        <f t="shared" si="173"/>
        <v>29.5</v>
      </c>
      <c r="I1144" s="17">
        <f t="shared" si="174"/>
        <v>27.1</v>
      </c>
      <c r="J1144" s="18">
        <f t="shared" si="175"/>
        <v>26.6</v>
      </c>
    </row>
    <row r="1145" spans="1:10">
      <c r="A1145" s="38" t="s">
        <v>6296</v>
      </c>
      <c r="B1145" s="3" t="s">
        <v>6297</v>
      </c>
      <c r="C1145" s="3">
        <v>4</v>
      </c>
      <c r="D1145" s="2">
        <v>1</v>
      </c>
      <c r="E1145" s="46">
        <v>40</v>
      </c>
      <c r="F1145" s="17">
        <v>64</v>
      </c>
      <c r="G1145" s="4" t="s">
        <v>10533</v>
      </c>
      <c r="H1145" s="17">
        <f t="shared" si="173"/>
        <v>85.050000000000011</v>
      </c>
      <c r="I1145" s="17">
        <f t="shared" si="174"/>
        <v>78.100000000000009</v>
      </c>
      <c r="J1145" s="18">
        <f t="shared" si="175"/>
        <v>76.7</v>
      </c>
    </row>
    <row r="1146" spans="1:10">
      <c r="A1146" s="38" t="s">
        <v>6299</v>
      </c>
      <c r="B1146" s="3" t="s">
        <v>6300</v>
      </c>
      <c r="C1146" s="3">
        <v>4</v>
      </c>
      <c r="D1146" s="2">
        <v>1</v>
      </c>
      <c r="E1146" s="46">
        <v>40</v>
      </c>
      <c r="F1146" s="17">
        <v>78</v>
      </c>
      <c r="G1146" s="4" t="s">
        <v>10533</v>
      </c>
      <c r="H1146" s="17">
        <f t="shared" si="173"/>
        <v>102.15</v>
      </c>
      <c r="I1146" s="17">
        <f t="shared" si="174"/>
        <v>93.75</v>
      </c>
      <c r="J1146" s="18">
        <f t="shared" si="175"/>
        <v>92.100000000000009</v>
      </c>
    </row>
    <row r="1147" spans="1:10">
      <c r="A1147" s="38" t="s">
        <v>11121</v>
      </c>
      <c r="B1147" s="3" t="s">
        <v>11122</v>
      </c>
      <c r="C1147" s="3">
        <v>6</v>
      </c>
      <c r="D1147" s="2">
        <v>0.7</v>
      </c>
      <c r="E1147" s="46">
        <v>42</v>
      </c>
      <c r="F1147" s="17">
        <v>18.5</v>
      </c>
      <c r="G1147" s="4" t="s">
        <v>10537</v>
      </c>
      <c r="H1147" s="17">
        <f t="shared" si="173"/>
        <v>28.200000000000003</v>
      </c>
      <c r="I1147" s="17">
        <f t="shared" si="174"/>
        <v>25.900000000000002</v>
      </c>
      <c r="J1147" s="18">
        <f t="shared" si="175"/>
        <v>25.450000000000003</v>
      </c>
    </row>
    <row r="1148" spans="1:10">
      <c r="A1148" s="38" t="s">
        <v>11233</v>
      </c>
      <c r="B1148" s="3" t="s">
        <v>11234</v>
      </c>
      <c r="C1148" s="3">
        <v>6</v>
      </c>
      <c r="D1148" s="2">
        <v>0.7</v>
      </c>
      <c r="E1148" s="46">
        <v>43</v>
      </c>
      <c r="F1148" s="17">
        <v>18.5</v>
      </c>
      <c r="G1148" s="4" t="s">
        <v>10535</v>
      </c>
      <c r="H1148" s="17">
        <f t="shared" si="173"/>
        <v>28.3</v>
      </c>
      <c r="I1148" s="17">
        <f t="shared" si="174"/>
        <v>25.950000000000003</v>
      </c>
      <c r="J1148" s="18">
        <f t="shared" si="175"/>
        <v>25.5</v>
      </c>
    </row>
    <row r="1149" spans="1:10">
      <c r="A1149" s="38" t="s">
        <v>11123</v>
      </c>
      <c r="B1149" s="3" t="s">
        <v>11124</v>
      </c>
      <c r="C1149" s="3">
        <v>6</v>
      </c>
      <c r="D1149" s="2">
        <v>0.7</v>
      </c>
      <c r="E1149" s="46">
        <v>42</v>
      </c>
      <c r="F1149" s="17">
        <v>18.5</v>
      </c>
      <c r="G1149" s="4" t="s">
        <v>10537</v>
      </c>
      <c r="H1149" s="17">
        <f t="shared" si="173"/>
        <v>28.200000000000003</v>
      </c>
      <c r="I1149" s="17">
        <f t="shared" si="174"/>
        <v>25.900000000000002</v>
      </c>
      <c r="J1149" s="18">
        <f t="shared" si="175"/>
        <v>25.450000000000003</v>
      </c>
    </row>
    <row r="1150" spans="1:10">
      <c r="A1150" s="38" t="s">
        <v>11125</v>
      </c>
      <c r="B1150" s="3" t="s">
        <v>11126</v>
      </c>
      <c r="C1150" s="3">
        <v>6</v>
      </c>
      <c r="D1150" s="2">
        <v>0.7</v>
      </c>
      <c r="E1150" s="46">
        <v>44</v>
      </c>
      <c r="F1150" s="17">
        <v>16.5</v>
      </c>
      <c r="G1150" s="4" t="s">
        <v>10537</v>
      </c>
      <c r="H1150" s="17">
        <f t="shared" si="173"/>
        <v>25.950000000000003</v>
      </c>
      <c r="I1150" s="17">
        <f t="shared" si="174"/>
        <v>23.8</v>
      </c>
      <c r="J1150" s="18">
        <f t="shared" si="175"/>
        <v>23.400000000000002</v>
      </c>
    </row>
    <row r="1151" spans="1:10">
      <c r="A1151" s="38" t="s">
        <v>6365</v>
      </c>
      <c r="B1151" s="3" t="s">
        <v>6366</v>
      </c>
      <c r="C1151" s="3">
        <v>6</v>
      </c>
      <c r="D1151" s="2">
        <v>0.5</v>
      </c>
      <c r="E1151" s="46">
        <v>48.8</v>
      </c>
      <c r="F1151" s="17">
        <v>42.5</v>
      </c>
      <c r="G1151" s="4" t="s">
        <v>10536</v>
      </c>
      <c r="H1151" s="17">
        <f t="shared" si="173"/>
        <v>56.85</v>
      </c>
      <c r="I1151" s="17">
        <f t="shared" si="174"/>
        <v>52.2</v>
      </c>
      <c r="J1151" s="18">
        <f t="shared" si="175"/>
        <v>51.25</v>
      </c>
    </row>
    <row r="1152" spans="1:10">
      <c r="A1152" s="38" t="s">
        <v>6368</v>
      </c>
      <c r="B1152" s="3" t="s">
        <v>6369</v>
      </c>
      <c r="C1152" s="3">
        <v>6</v>
      </c>
      <c r="D1152" s="2">
        <v>0.7</v>
      </c>
      <c r="E1152" s="46">
        <v>46.1</v>
      </c>
      <c r="F1152" s="17">
        <v>32.950000000000003</v>
      </c>
      <c r="G1152" s="4" t="s">
        <v>10536</v>
      </c>
      <c r="H1152" s="17">
        <f t="shared" si="173"/>
        <v>46.2</v>
      </c>
      <c r="I1152" s="17">
        <f t="shared" si="174"/>
        <v>42.400000000000006</v>
      </c>
      <c r="J1152" s="18">
        <f t="shared" si="175"/>
        <v>41.650000000000006</v>
      </c>
    </row>
    <row r="1153" spans="1:10">
      <c r="A1153" s="38" t="s">
        <v>6371</v>
      </c>
      <c r="B1153" s="3" t="s">
        <v>6372</v>
      </c>
      <c r="C1153" s="3">
        <v>6</v>
      </c>
      <c r="D1153" s="2">
        <v>0.7</v>
      </c>
      <c r="E1153" s="46">
        <v>41.4</v>
      </c>
      <c r="F1153" s="17">
        <v>24.75</v>
      </c>
      <c r="G1153" s="4" t="s">
        <v>10536</v>
      </c>
      <c r="H1153" s="17">
        <f t="shared" si="173"/>
        <v>35.75</v>
      </c>
      <c r="I1153" s="17">
        <f t="shared" si="174"/>
        <v>32.85</v>
      </c>
      <c r="J1153" s="18">
        <f t="shared" si="175"/>
        <v>32.25</v>
      </c>
    </row>
    <row r="1154" spans="1:10">
      <c r="A1154" s="38" t="s">
        <v>11127</v>
      </c>
      <c r="B1154" s="3" t="s">
        <v>11128</v>
      </c>
      <c r="C1154" s="3">
        <v>6</v>
      </c>
      <c r="D1154" s="2">
        <v>0.7</v>
      </c>
      <c r="E1154" s="46">
        <v>48.6</v>
      </c>
      <c r="F1154" s="17">
        <v>42.95</v>
      </c>
      <c r="G1154" s="4" t="s">
        <v>10536</v>
      </c>
      <c r="H1154" s="17">
        <f t="shared" si="173"/>
        <v>58.6</v>
      </c>
      <c r="I1154" s="17">
        <f t="shared" si="174"/>
        <v>53.800000000000004</v>
      </c>
      <c r="J1154" s="18">
        <f t="shared" si="175"/>
        <v>52.85</v>
      </c>
    </row>
    <row r="1155" spans="1:10">
      <c r="A1155" s="38" t="s">
        <v>6374</v>
      </c>
      <c r="B1155" s="3" t="s">
        <v>6375</v>
      </c>
      <c r="C1155" s="3">
        <v>6</v>
      </c>
      <c r="D1155" s="2">
        <v>0.5</v>
      </c>
      <c r="E1155" s="46">
        <v>46.1</v>
      </c>
      <c r="F1155" s="17">
        <v>23.25</v>
      </c>
      <c r="G1155" s="4" t="s">
        <v>10536</v>
      </c>
      <c r="H1155" s="17">
        <f t="shared" si="173"/>
        <v>33.200000000000003</v>
      </c>
      <c r="I1155" s="17">
        <f t="shared" si="174"/>
        <v>30.450000000000003</v>
      </c>
      <c r="J1155" s="18">
        <f t="shared" si="175"/>
        <v>29.950000000000003</v>
      </c>
    </row>
    <row r="1156" spans="1:10">
      <c r="A1156" s="38" t="s">
        <v>11129</v>
      </c>
      <c r="B1156" s="3" t="s">
        <v>11130</v>
      </c>
      <c r="C1156" s="3">
        <v>6</v>
      </c>
      <c r="D1156" s="2">
        <v>0.7</v>
      </c>
      <c r="E1156" s="46">
        <v>48.7</v>
      </c>
      <c r="F1156" s="17">
        <v>32.5</v>
      </c>
      <c r="G1156" s="4" t="s">
        <v>10536</v>
      </c>
      <c r="H1156" s="17">
        <f t="shared" si="173"/>
        <v>45.85</v>
      </c>
      <c r="I1156" s="17">
        <f t="shared" si="174"/>
        <v>42.1</v>
      </c>
      <c r="J1156" s="18">
        <f t="shared" si="175"/>
        <v>41.35</v>
      </c>
    </row>
    <row r="1157" spans="1:10">
      <c r="A1157" s="38" t="s">
        <v>6377</v>
      </c>
      <c r="B1157" s="3" t="s">
        <v>6378</v>
      </c>
      <c r="C1157" s="3">
        <v>6</v>
      </c>
      <c r="D1157" s="2">
        <v>0.7</v>
      </c>
      <c r="E1157" s="46">
        <v>46.6</v>
      </c>
      <c r="F1157" s="17">
        <v>61.5</v>
      </c>
      <c r="G1157" s="4" t="s">
        <v>10536</v>
      </c>
      <c r="H1157" s="17">
        <f t="shared" si="173"/>
        <v>81.050000000000011</v>
      </c>
      <c r="I1157" s="17">
        <f t="shared" si="174"/>
        <v>74.400000000000006</v>
      </c>
      <c r="J1157" s="18">
        <f t="shared" si="175"/>
        <v>73.100000000000009</v>
      </c>
    </row>
    <row r="1158" spans="1:10">
      <c r="A1158" s="38" t="s">
        <v>6380</v>
      </c>
      <c r="B1158" s="3" t="s">
        <v>6381</v>
      </c>
      <c r="C1158" s="3">
        <v>6</v>
      </c>
      <c r="D1158" s="2">
        <v>0.7</v>
      </c>
      <c r="E1158" s="46">
        <v>44</v>
      </c>
      <c r="F1158" s="17">
        <v>55</v>
      </c>
      <c r="G1158" s="4" t="s">
        <v>10536</v>
      </c>
      <c r="H1158" s="17">
        <f t="shared" si="173"/>
        <v>72.900000000000006</v>
      </c>
      <c r="I1158" s="17">
        <f t="shared" si="174"/>
        <v>66.95</v>
      </c>
      <c r="J1158" s="18">
        <f t="shared" si="175"/>
        <v>65.75</v>
      </c>
    </row>
    <row r="1159" spans="1:10">
      <c r="A1159" s="38" t="s">
        <v>6383</v>
      </c>
      <c r="B1159" s="3" t="s">
        <v>6384</v>
      </c>
      <c r="C1159" s="3">
        <v>6</v>
      </c>
      <c r="D1159" s="2">
        <v>0.7</v>
      </c>
      <c r="E1159" s="46">
        <v>43.7</v>
      </c>
      <c r="F1159" s="17">
        <v>44.5</v>
      </c>
      <c r="G1159" s="4" t="s">
        <v>10536</v>
      </c>
      <c r="H1159" s="17">
        <f t="shared" si="173"/>
        <v>60.050000000000004</v>
      </c>
      <c r="I1159" s="17">
        <f t="shared" si="174"/>
        <v>55.150000000000006</v>
      </c>
      <c r="J1159" s="18">
        <f t="shared" si="175"/>
        <v>54.150000000000006</v>
      </c>
    </row>
    <row r="1160" spans="1:10">
      <c r="A1160" s="38" t="s">
        <v>6385</v>
      </c>
      <c r="B1160" s="3" t="s">
        <v>6386</v>
      </c>
      <c r="C1160" s="3">
        <v>6</v>
      </c>
      <c r="D1160" s="2">
        <v>0.7</v>
      </c>
      <c r="E1160" s="46">
        <v>46.1</v>
      </c>
      <c r="F1160" s="17">
        <v>26.5</v>
      </c>
      <c r="G1160" s="4" t="s">
        <v>10536</v>
      </c>
      <c r="H1160" s="17">
        <f t="shared" si="173"/>
        <v>38.300000000000004</v>
      </c>
      <c r="I1160" s="17">
        <f t="shared" si="174"/>
        <v>35.200000000000003</v>
      </c>
      <c r="J1160" s="18">
        <f t="shared" si="175"/>
        <v>34.550000000000004</v>
      </c>
    </row>
    <row r="1161" spans="1:10">
      <c r="A1161" s="38" t="s">
        <v>11131</v>
      </c>
      <c r="B1161" s="3" t="s">
        <v>6388</v>
      </c>
      <c r="C1161" s="3">
        <v>6</v>
      </c>
      <c r="D1161" s="2">
        <v>0.7</v>
      </c>
      <c r="E1161" s="46">
        <v>46.1</v>
      </c>
      <c r="F1161" s="17">
        <v>27.5</v>
      </c>
      <c r="G1161" s="4" t="s">
        <v>10536</v>
      </c>
      <c r="H1161" s="17">
        <f t="shared" si="173"/>
        <v>39.550000000000004</v>
      </c>
      <c r="I1161" s="17">
        <f t="shared" si="174"/>
        <v>36.300000000000004</v>
      </c>
      <c r="J1161" s="18">
        <f t="shared" si="175"/>
        <v>35.65</v>
      </c>
    </row>
    <row r="1162" spans="1:10">
      <c r="A1162" s="38" t="s">
        <v>6389</v>
      </c>
      <c r="B1162" s="3" t="s">
        <v>6390</v>
      </c>
      <c r="C1162" s="3">
        <v>6</v>
      </c>
      <c r="D1162" s="2">
        <v>0.7</v>
      </c>
      <c r="E1162" s="46">
        <v>46</v>
      </c>
      <c r="F1162" s="17">
        <v>39.5</v>
      </c>
      <c r="G1162" s="4" t="s">
        <v>10536</v>
      </c>
      <c r="H1162" s="17">
        <f t="shared" si="173"/>
        <v>54.150000000000006</v>
      </c>
      <c r="I1162" s="17">
        <f t="shared" si="174"/>
        <v>49.75</v>
      </c>
      <c r="J1162" s="18">
        <f t="shared" si="175"/>
        <v>48.85</v>
      </c>
    </row>
    <row r="1163" spans="1:10">
      <c r="A1163" s="38" t="s">
        <v>6392</v>
      </c>
      <c r="B1163" s="3" t="s">
        <v>6393</v>
      </c>
      <c r="C1163" s="3">
        <v>6</v>
      </c>
      <c r="D1163" s="2">
        <v>0.7</v>
      </c>
      <c r="E1163" s="46">
        <v>58.2</v>
      </c>
      <c r="F1163" s="17">
        <v>26.5</v>
      </c>
      <c r="G1163" s="4" t="s">
        <v>10536</v>
      </c>
      <c r="H1163" s="17">
        <f t="shared" si="173"/>
        <v>39.400000000000006</v>
      </c>
      <c r="I1163" s="17">
        <f t="shared" si="174"/>
        <v>36.15</v>
      </c>
      <c r="J1163" s="18">
        <f t="shared" si="175"/>
        <v>35.5</v>
      </c>
    </row>
    <row r="1164" spans="1:10">
      <c r="A1164" s="38" t="s">
        <v>6395</v>
      </c>
      <c r="B1164" s="3" t="s">
        <v>6396</v>
      </c>
      <c r="C1164" s="3">
        <v>6</v>
      </c>
      <c r="D1164" s="2">
        <v>0.7</v>
      </c>
      <c r="E1164" s="46">
        <v>46</v>
      </c>
      <c r="F1164" s="17">
        <v>30.5</v>
      </c>
      <c r="G1164" s="4" t="s">
        <v>10536</v>
      </c>
      <c r="H1164" s="17">
        <f t="shared" ref="H1164:H1227" si="176">IF(B1164="","",CEILING((F1164+(10.3552*D1164*E1164)/100+1.5+0.05)*1.22,0.05))</f>
        <v>43.2</v>
      </c>
      <c r="I1164" s="17">
        <f t="shared" ref="I1164:I1227" si="177">IF(B1164="","",CEILING((F1164+(10.3552*D1164*E1164)/100+1.5+0.05)*1.12,0.05))</f>
        <v>39.650000000000006</v>
      </c>
      <c r="J1164" s="18">
        <f t="shared" ref="J1164:J1227" si="178">IF(B1164="","",CEILING((F1164+(10.3552*D1164*E1164)/100+1.5+0.05)*1.1,0.05))</f>
        <v>38.950000000000003</v>
      </c>
    </row>
    <row r="1165" spans="1:10">
      <c r="A1165" s="38" t="s">
        <v>6413</v>
      </c>
      <c r="B1165" s="3" t="s">
        <v>6411</v>
      </c>
      <c r="C1165" s="3">
        <v>6</v>
      </c>
      <c r="D1165" s="2">
        <v>1</v>
      </c>
      <c r="E1165" s="46">
        <v>45</v>
      </c>
      <c r="F1165" s="17">
        <v>15.9</v>
      </c>
      <c r="G1165" s="4" t="s">
        <v>10549</v>
      </c>
      <c r="H1165" s="17">
        <f t="shared" si="176"/>
        <v>27</v>
      </c>
      <c r="I1165" s="17">
        <f t="shared" si="177"/>
        <v>24.8</v>
      </c>
      <c r="J1165" s="18">
        <f t="shared" si="178"/>
        <v>24.35</v>
      </c>
    </row>
    <row r="1166" spans="1:10">
      <c r="A1166" s="38" t="s">
        <v>6415</v>
      </c>
      <c r="B1166" s="3" t="s">
        <v>6416</v>
      </c>
      <c r="C1166" s="3">
        <v>6</v>
      </c>
      <c r="D1166" s="2">
        <v>0.7</v>
      </c>
      <c r="E1166" s="46">
        <v>47</v>
      </c>
      <c r="F1166" s="17">
        <v>26.15</v>
      </c>
      <c r="G1166" s="4" t="s">
        <v>10549</v>
      </c>
      <c r="H1166" s="17">
        <f t="shared" si="176"/>
        <v>38</v>
      </c>
      <c r="I1166" s="17">
        <f t="shared" si="177"/>
        <v>34.85</v>
      </c>
      <c r="J1166" s="18">
        <f t="shared" si="178"/>
        <v>34.25</v>
      </c>
    </row>
    <row r="1167" spans="1:10">
      <c r="A1167" s="38" t="s">
        <v>10913</v>
      </c>
      <c r="B1167" s="3" t="s">
        <v>6427</v>
      </c>
      <c r="C1167" s="3">
        <v>60</v>
      </c>
      <c r="D1167" s="2">
        <v>0.05</v>
      </c>
      <c r="E1167" s="46">
        <v>41</v>
      </c>
      <c r="F1167" s="17">
        <v>1.3</v>
      </c>
      <c r="G1167" s="4" t="s">
        <v>10537</v>
      </c>
      <c r="H1167" s="17">
        <f t="shared" si="176"/>
        <v>3.75</v>
      </c>
      <c r="I1167" s="17">
        <f t="shared" si="177"/>
        <v>3.45</v>
      </c>
      <c r="J1167" s="18">
        <f t="shared" si="178"/>
        <v>3.4000000000000004</v>
      </c>
    </row>
    <row r="1168" spans="1:10">
      <c r="A1168" s="38" t="s">
        <v>6426</v>
      </c>
      <c r="B1168" s="3" t="s">
        <v>26565</v>
      </c>
      <c r="C1168" s="3">
        <v>6</v>
      </c>
      <c r="D1168" s="2">
        <v>0.7</v>
      </c>
      <c r="E1168" s="46">
        <v>41</v>
      </c>
      <c r="F1168" s="17">
        <v>12.5</v>
      </c>
      <c r="G1168" s="4" t="s">
        <v>10537</v>
      </c>
      <c r="H1168" s="17">
        <f t="shared" si="176"/>
        <v>20.8</v>
      </c>
      <c r="I1168" s="17">
        <f t="shared" si="177"/>
        <v>19.100000000000001</v>
      </c>
      <c r="J1168" s="18">
        <f t="shared" si="178"/>
        <v>18.75</v>
      </c>
    </row>
    <row r="1169" spans="1:10">
      <c r="A1169" s="38" t="s">
        <v>10914</v>
      </c>
      <c r="B1169" s="3" t="s">
        <v>6430</v>
      </c>
      <c r="C1169" s="3">
        <v>60</v>
      </c>
      <c r="D1169" s="2">
        <v>0.05</v>
      </c>
      <c r="E1169" s="46">
        <v>41</v>
      </c>
      <c r="F1169" s="17">
        <v>1.3</v>
      </c>
      <c r="G1169" s="4" t="s">
        <v>10537</v>
      </c>
      <c r="H1169" s="17">
        <f t="shared" si="176"/>
        <v>3.75</v>
      </c>
      <c r="I1169" s="17">
        <f t="shared" si="177"/>
        <v>3.45</v>
      </c>
      <c r="J1169" s="18">
        <f t="shared" si="178"/>
        <v>3.4000000000000004</v>
      </c>
    </row>
    <row r="1170" spans="1:10">
      <c r="A1170" s="38" t="s">
        <v>6429</v>
      </c>
      <c r="B1170" s="3" t="s">
        <v>26566</v>
      </c>
      <c r="C1170" s="3">
        <v>6</v>
      </c>
      <c r="D1170" s="2">
        <v>0.7</v>
      </c>
      <c r="E1170" s="46">
        <v>41</v>
      </c>
      <c r="F1170" s="17">
        <v>12.25</v>
      </c>
      <c r="G1170" s="4" t="s">
        <v>10537</v>
      </c>
      <c r="H1170" s="17">
        <f t="shared" si="176"/>
        <v>20.5</v>
      </c>
      <c r="I1170" s="17">
        <f t="shared" si="177"/>
        <v>18.8</v>
      </c>
      <c r="J1170" s="18">
        <f t="shared" si="178"/>
        <v>18.45</v>
      </c>
    </row>
    <row r="1171" spans="1:10">
      <c r="A1171" s="38" t="s">
        <v>6449</v>
      </c>
      <c r="B1171" s="3" t="s">
        <v>6450</v>
      </c>
      <c r="C1171" s="3">
        <v>6</v>
      </c>
      <c r="D1171" s="2">
        <v>0.7</v>
      </c>
      <c r="E1171" s="46">
        <v>21</v>
      </c>
      <c r="F1171" s="17">
        <v>7.8</v>
      </c>
      <c r="G1171" s="4" t="s">
        <v>10544</v>
      </c>
      <c r="H1171" s="17">
        <f t="shared" si="176"/>
        <v>13.3</v>
      </c>
      <c r="I1171" s="17">
        <f t="shared" si="177"/>
        <v>12.200000000000001</v>
      </c>
      <c r="J1171" s="18">
        <f t="shared" si="178"/>
        <v>12</v>
      </c>
    </row>
    <row r="1172" spans="1:10">
      <c r="A1172" s="38" t="s">
        <v>6452</v>
      </c>
      <c r="B1172" s="3" t="s">
        <v>6453</v>
      </c>
      <c r="C1172" s="3">
        <v>6</v>
      </c>
      <c r="D1172" s="2">
        <v>0.7</v>
      </c>
      <c r="E1172" s="46">
        <v>21</v>
      </c>
      <c r="F1172" s="17">
        <v>8.75</v>
      </c>
      <c r="G1172" s="4" t="s">
        <v>10544</v>
      </c>
      <c r="H1172" s="17">
        <f t="shared" si="176"/>
        <v>14.450000000000001</v>
      </c>
      <c r="I1172" s="17">
        <f t="shared" si="177"/>
        <v>13.25</v>
      </c>
      <c r="J1172" s="18">
        <f t="shared" si="178"/>
        <v>13.05</v>
      </c>
    </row>
    <row r="1173" spans="1:10">
      <c r="A1173" s="38" t="s">
        <v>6458</v>
      </c>
      <c r="B1173" s="3" t="s">
        <v>6459</v>
      </c>
      <c r="C1173" s="3">
        <v>6</v>
      </c>
      <c r="D1173" s="2">
        <v>0.7</v>
      </c>
      <c r="E1173" s="46">
        <v>21</v>
      </c>
      <c r="F1173" s="17">
        <v>8.75</v>
      </c>
      <c r="G1173" s="4" t="s">
        <v>10552</v>
      </c>
      <c r="H1173" s="17">
        <f t="shared" si="176"/>
        <v>14.450000000000001</v>
      </c>
      <c r="I1173" s="17">
        <f t="shared" si="177"/>
        <v>13.25</v>
      </c>
      <c r="J1173" s="18">
        <f t="shared" si="178"/>
        <v>13.05</v>
      </c>
    </row>
    <row r="1174" spans="1:10">
      <c r="A1174" s="38" t="s">
        <v>6461</v>
      </c>
      <c r="B1174" s="3" t="s">
        <v>6462</v>
      </c>
      <c r="C1174" s="3">
        <v>6</v>
      </c>
      <c r="D1174" s="2">
        <v>0.7</v>
      </c>
      <c r="E1174" s="46">
        <v>21</v>
      </c>
      <c r="F1174" s="17">
        <v>8.75</v>
      </c>
      <c r="G1174" s="4" t="s">
        <v>10544</v>
      </c>
      <c r="H1174" s="17">
        <f t="shared" si="176"/>
        <v>14.450000000000001</v>
      </c>
      <c r="I1174" s="17">
        <f t="shared" si="177"/>
        <v>13.25</v>
      </c>
      <c r="J1174" s="18">
        <f t="shared" si="178"/>
        <v>13.05</v>
      </c>
    </row>
    <row r="1175" spans="1:10">
      <c r="A1175" s="38" t="s">
        <v>6464</v>
      </c>
      <c r="B1175" s="3" t="s">
        <v>6465</v>
      </c>
      <c r="C1175" s="3">
        <v>6</v>
      </c>
      <c r="D1175" s="2">
        <v>1</v>
      </c>
      <c r="E1175" s="46">
        <v>35</v>
      </c>
      <c r="F1175" s="17">
        <v>4.25</v>
      </c>
      <c r="G1175" s="4" t="s">
        <v>10541</v>
      </c>
      <c r="H1175" s="17">
        <f t="shared" si="176"/>
        <v>11.5</v>
      </c>
      <c r="I1175" s="17">
        <f t="shared" si="177"/>
        <v>10.600000000000001</v>
      </c>
      <c r="J1175" s="18">
        <f t="shared" si="178"/>
        <v>10.4</v>
      </c>
    </row>
    <row r="1176" spans="1:10">
      <c r="A1176" s="38" t="s">
        <v>6471</v>
      </c>
      <c r="B1176" s="3" t="s">
        <v>6470</v>
      </c>
      <c r="C1176" s="3">
        <v>6</v>
      </c>
      <c r="D1176" s="2">
        <v>0.7</v>
      </c>
      <c r="E1176" s="46">
        <v>40</v>
      </c>
      <c r="F1176" s="17">
        <v>18.95</v>
      </c>
      <c r="G1176" s="4" t="s">
        <v>10533</v>
      </c>
      <c r="H1176" s="17">
        <f t="shared" si="176"/>
        <v>28.55</v>
      </c>
      <c r="I1176" s="17">
        <f t="shared" si="177"/>
        <v>26.25</v>
      </c>
      <c r="J1176" s="18">
        <f t="shared" si="178"/>
        <v>25.75</v>
      </c>
    </row>
    <row r="1177" spans="1:10">
      <c r="A1177" s="38" t="s">
        <v>6476</v>
      </c>
      <c r="B1177" s="3" t="s">
        <v>6477</v>
      </c>
      <c r="C1177" s="3">
        <v>4</v>
      </c>
      <c r="D1177" s="2">
        <v>0.7</v>
      </c>
      <c r="E1177" s="46">
        <v>40</v>
      </c>
      <c r="F1177" s="17">
        <v>13.05</v>
      </c>
      <c r="G1177" s="4" t="s">
        <v>10535</v>
      </c>
      <c r="H1177" s="17">
        <f t="shared" si="176"/>
        <v>21.35</v>
      </c>
      <c r="I1177" s="17">
        <f t="shared" si="177"/>
        <v>19.600000000000001</v>
      </c>
      <c r="J1177" s="18">
        <f t="shared" si="178"/>
        <v>19.25</v>
      </c>
    </row>
    <row r="1178" spans="1:10">
      <c r="A1178" s="38" t="s">
        <v>10993</v>
      </c>
      <c r="B1178" s="3" t="s">
        <v>10994</v>
      </c>
      <c r="C1178" s="3">
        <v>6</v>
      </c>
      <c r="D1178" s="2">
        <v>1</v>
      </c>
      <c r="E1178" s="46">
        <v>25</v>
      </c>
      <c r="F1178" s="17">
        <v>7.15</v>
      </c>
      <c r="G1178" s="4" t="s">
        <v>10539</v>
      </c>
      <c r="H1178" s="17">
        <f t="shared" si="176"/>
        <v>13.8</v>
      </c>
      <c r="I1178" s="17">
        <f t="shared" si="177"/>
        <v>12.65</v>
      </c>
      <c r="J1178" s="18">
        <f t="shared" si="178"/>
        <v>12.450000000000001</v>
      </c>
    </row>
    <row r="1179" spans="1:10">
      <c r="A1179" s="38" t="s">
        <v>6547</v>
      </c>
      <c r="B1179" s="3" t="s">
        <v>6548</v>
      </c>
      <c r="C1179" s="3">
        <v>6</v>
      </c>
      <c r="D1179" s="2">
        <v>0.7</v>
      </c>
      <c r="E1179" s="46">
        <v>40</v>
      </c>
      <c r="F1179" s="17">
        <v>18.5</v>
      </c>
      <c r="G1179" s="4" t="s">
        <v>10541</v>
      </c>
      <c r="H1179" s="17">
        <f t="shared" si="176"/>
        <v>28</v>
      </c>
      <c r="I1179" s="17">
        <f t="shared" si="177"/>
        <v>25.75</v>
      </c>
      <c r="J1179" s="18">
        <f t="shared" si="178"/>
        <v>25.25</v>
      </c>
    </row>
    <row r="1180" spans="1:10">
      <c r="A1180" s="38" t="s">
        <v>6550</v>
      </c>
      <c r="B1180" s="3" t="s">
        <v>6551</v>
      </c>
      <c r="C1180" s="3">
        <v>6</v>
      </c>
      <c r="D1180" s="2">
        <v>0.7</v>
      </c>
      <c r="E1180" s="46">
        <v>43</v>
      </c>
      <c r="F1180" s="17">
        <v>32.25</v>
      </c>
      <c r="G1180" s="4" t="s">
        <v>10541</v>
      </c>
      <c r="H1180" s="17">
        <f t="shared" si="176"/>
        <v>45.050000000000004</v>
      </c>
      <c r="I1180" s="17">
        <f t="shared" si="177"/>
        <v>41.35</v>
      </c>
      <c r="J1180" s="18">
        <f t="shared" si="178"/>
        <v>40.650000000000006</v>
      </c>
    </row>
    <row r="1181" spans="1:10">
      <c r="A1181" s="38" t="s">
        <v>6556</v>
      </c>
      <c r="B1181" s="3" t="s">
        <v>6557</v>
      </c>
      <c r="C1181" s="3">
        <v>3</v>
      </c>
      <c r="D1181" s="2">
        <v>0.7</v>
      </c>
      <c r="E1181" s="46">
        <v>43</v>
      </c>
      <c r="F1181" s="17">
        <v>330</v>
      </c>
      <c r="G1181" s="16" t="s">
        <v>10548</v>
      </c>
      <c r="H1181" s="17">
        <f t="shared" si="176"/>
        <v>408.3</v>
      </c>
      <c r="I1181" s="17">
        <f t="shared" si="177"/>
        <v>374.85</v>
      </c>
      <c r="J1181" s="18">
        <f t="shared" si="178"/>
        <v>368.15000000000003</v>
      </c>
    </row>
    <row r="1182" spans="1:10">
      <c r="A1182" s="38" t="s">
        <v>6562</v>
      </c>
      <c r="B1182" s="3" t="s">
        <v>6560</v>
      </c>
      <c r="C1182" s="3">
        <v>3</v>
      </c>
      <c r="D1182" s="2">
        <v>0.7</v>
      </c>
      <c r="E1182" s="46">
        <v>40</v>
      </c>
      <c r="F1182" s="17">
        <v>105</v>
      </c>
      <c r="G1182" s="4" t="s">
        <v>10548</v>
      </c>
      <c r="H1182" s="17">
        <f t="shared" si="176"/>
        <v>133.55000000000001</v>
      </c>
      <c r="I1182" s="17">
        <f t="shared" si="177"/>
        <v>122.60000000000001</v>
      </c>
      <c r="J1182" s="18">
        <f t="shared" si="178"/>
        <v>120.4</v>
      </c>
    </row>
    <row r="1183" spans="1:10">
      <c r="A1183" s="38" t="s">
        <v>6575</v>
      </c>
      <c r="B1183" s="3" t="s">
        <v>6576</v>
      </c>
      <c r="C1183" s="3">
        <v>6</v>
      </c>
      <c r="D1183" s="2">
        <v>0.7</v>
      </c>
      <c r="E1183" s="46">
        <v>40</v>
      </c>
      <c r="F1183" s="17">
        <v>12.5</v>
      </c>
      <c r="G1183" s="4" t="s">
        <v>10537</v>
      </c>
      <c r="H1183" s="17">
        <f t="shared" si="176"/>
        <v>20.700000000000003</v>
      </c>
      <c r="I1183" s="17">
        <f t="shared" si="177"/>
        <v>19</v>
      </c>
      <c r="J1183" s="18">
        <f t="shared" si="178"/>
        <v>18.650000000000002</v>
      </c>
    </row>
    <row r="1184" spans="1:10">
      <c r="A1184" s="38" t="s">
        <v>6578</v>
      </c>
      <c r="B1184" s="3" t="s">
        <v>6579</v>
      </c>
      <c r="C1184" s="3">
        <v>6</v>
      </c>
      <c r="D1184" s="2">
        <v>0.7</v>
      </c>
      <c r="E1184" s="46">
        <v>40</v>
      </c>
      <c r="F1184" s="17">
        <v>14.5</v>
      </c>
      <c r="G1184" s="4" t="s">
        <v>10555</v>
      </c>
      <c r="H1184" s="17">
        <f t="shared" si="176"/>
        <v>23.150000000000002</v>
      </c>
      <c r="I1184" s="17">
        <f t="shared" si="177"/>
        <v>21.25</v>
      </c>
      <c r="J1184" s="18">
        <f t="shared" si="178"/>
        <v>20.85</v>
      </c>
    </row>
    <row r="1185" spans="1:10">
      <c r="A1185" s="38" t="s">
        <v>11133</v>
      </c>
      <c r="B1185" s="3" t="s">
        <v>11134</v>
      </c>
      <c r="C1185" s="3">
        <v>6</v>
      </c>
      <c r="D1185" s="2">
        <v>0.7</v>
      </c>
      <c r="E1185" s="46">
        <v>45.2</v>
      </c>
      <c r="F1185" s="17">
        <v>16.8</v>
      </c>
      <c r="G1185" s="4" t="s">
        <v>10537</v>
      </c>
      <c r="H1185" s="17">
        <f t="shared" si="176"/>
        <v>26.400000000000002</v>
      </c>
      <c r="I1185" s="17">
        <f t="shared" si="177"/>
        <v>24.25</v>
      </c>
      <c r="J1185" s="18">
        <f t="shared" si="178"/>
        <v>23.8</v>
      </c>
    </row>
    <row r="1186" spans="1:10">
      <c r="A1186" s="38" t="s">
        <v>10767</v>
      </c>
      <c r="B1186" s="3" t="s">
        <v>10768</v>
      </c>
      <c r="C1186" s="3">
        <v>6</v>
      </c>
      <c r="D1186" s="2">
        <v>0.7</v>
      </c>
      <c r="E1186" s="46">
        <v>40</v>
      </c>
      <c r="F1186" s="17">
        <v>9.9</v>
      </c>
      <c r="G1186" s="4" t="s">
        <v>10555</v>
      </c>
      <c r="H1186" s="17">
        <f t="shared" si="176"/>
        <v>17.55</v>
      </c>
      <c r="I1186" s="17">
        <f t="shared" si="177"/>
        <v>16.100000000000001</v>
      </c>
      <c r="J1186" s="18">
        <f t="shared" si="178"/>
        <v>15.8</v>
      </c>
    </row>
    <row r="1187" spans="1:10">
      <c r="A1187" s="38" t="s">
        <v>6645</v>
      </c>
      <c r="B1187" s="3" t="s">
        <v>6646</v>
      </c>
      <c r="C1187" s="3">
        <v>6</v>
      </c>
      <c r="D1187" s="2">
        <v>0.5</v>
      </c>
      <c r="E1187" s="46">
        <v>40</v>
      </c>
      <c r="F1187" s="17">
        <v>22.75</v>
      </c>
      <c r="G1187" s="16" t="s">
        <v>10537</v>
      </c>
      <c r="H1187" s="17">
        <f t="shared" si="176"/>
        <v>32.200000000000003</v>
      </c>
      <c r="I1187" s="17">
        <f t="shared" si="177"/>
        <v>29.55</v>
      </c>
      <c r="J1187" s="18">
        <f t="shared" si="178"/>
        <v>29.05</v>
      </c>
    </row>
    <row r="1188" spans="1:10">
      <c r="A1188" s="38" t="s">
        <v>6654</v>
      </c>
      <c r="B1188" s="3" t="s">
        <v>6655</v>
      </c>
      <c r="C1188" s="3">
        <v>6</v>
      </c>
      <c r="D1188" s="2">
        <v>0.7</v>
      </c>
      <c r="E1188" s="46">
        <v>40</v>
      </c>
      <c r="F1188" s="17">
        <v>11.5</v>
      </c>
      <c r="G1188" s="4" t="s">
        <v>10535</v>
      </c>
      <c r="H1188" s="17">
        <f t="shared" si="176"/>
        <v>19.5</v>
      </c>
      <c r="I1188" s="17">
        <f t="shared" si="177"/>
        <v>17.900000000000002</v>
      </c>
      <c r="J1188" s="18">
        <f t="shared" si="178"/>
        <v>17.55</v>
      </c>
    </row>
    <row r="1189" spans="1:10">
      <c r="A1189" s="38" t="s">
        <v>6663</v>
      </c>
      <c r="B1189" s="3" t="s">
        <v>6664</v>
      </c>
      <c r="C1189" s="3">
        <v>6</v>
      </c>
      <c r="D1189" s="2">
        <v>0.7</v>
      </c>
      <c r="E1189" s="46">
        <v>47</v>
      </c>
      <c r="F1189" s="17">
        <v>26.95</v>
      </c>
      <c r="G1189" s="4" t="s">
        <v>10537</v>
      </c>
      <c r="H1189" s="17">
        <f t="shared" si="176"/>
        <v>38.950000000000003</v>
      </c>
      <c r="I1189" s="17">
        <f t="shared" si="177"/>
        <v>35.75</v>
      </c>
      <c r="J1189" s="18">
        <f t="shared" si="178"/>
        <v>35.1</v>
      </c>
    </row>
    <row r="1190" spans="1:10">
      <c r="A1190" s="38" t="s">
        <v>6666</v>
      </c>
      <c r="B1190" s="3" t="s">
        <v>6667</v>
      </c>
      <c r="C1190" s="3">
        <v>6</v>
      </c>
      <c r="D1190" s="2">
        <v>0.7</v>
      </c>
      <c r="E1190" s="46">
        <v>40</v>
      </c>
      <c r="F1190" s="17">
        <v>9.5500000000000007</v>
      </c>
      <c r="G1190" s="4" t="s">
        <v>10535</v>
      </c>
      <c r="H1190" s="17">
        <f t="shared" si="176"/>
        <v>17.100000000000001</v>
      </c>
      <c r="I1190" s="17">
        <f t="shared" si="177"/>
        <v>15.700000000000001</v>
      </c>
      <c r="J1190" s="18">
        <f t="shared" si="178"/>
        <v>15.4</v>
      </c>
    </row>
    <row r="1191" spans="1:10">
      <c r="A1191" s="38" t="s">
        <v>10665</v>
      </c>
      <c r="B1191" s="3" t="s">
        <v>10666</v>
      </c>
      <c r="C1191" s="3">
        <v>6</v>
      </c>
      <c r="D1191" s="2">
        <v>0.7</v>
      </c>
      <c r="E1191" s="46">
        <v>40</v>
      </c>
      <c r="F1191" s="17">
        <v>11.95</v>
      </c>
      <c r="G1191" s="4" t="s">
        <v>10535</v>
      </c>
      <c r="H1191" s="17">
        <f t="shared" si="176"/>
        <v>20.05</v>
      </c>
      <c r="I1191" s="17">
        <f t="shared" si="177"/>
        <v>18.400000000000002</v>
      </c>
      <c r="J1191" s="18">
        <f t="shared" si="178"/>
        <v>18.05</v>
      </c>
    </row>
    <row r="1192" spans="1:10">
      <c r="A1192" s="38" t="s">
        <v>6669</v>
      </c>
      <c r="B1192" s="3" t="s">
        <v>6670</v>
      </c>
      <c r="C1192" s="3">
        <v>6</v>
      </c>
      <c r="D1192" s="2">
        <v>0.7</v>
      </c>
      <c r="E1192" s="46">
        <v>40</v>
      </c>
      <c r="F1192" s="17">
        <v>12.2</v>
      </c>
      <c r="G1192" s="4" t="s">
        <v>10535</v>
      </c>
      <c r="H1192" s="17">
        <f t="shared" si="176"/>
        <v>20.350000000000001</v>
      </c>
      <c r="I1192" s="17">
        <f t="shared" si="177"/>
        <v>18.650000000000002</v>
      </c>
      <c r="J1192" s="18">
        <f t="shared" si="178"/>
        <v>18.350000000000001</v>
      </c>
    </row>
    <row r="1193" spans="1:10">
      <c r="A1193" s="38" t="s">
        <v>10667</v>
      </c>
      <c r="B1193" s="3" t="s">
        <v>10668</v>
      </c>
      <c r="C1193" s="3">
        <v>6</v>
      </c>
      <c r="D1193" s="2">
        <v>0.7</v>
      </c>
      <c r="E1193" s="46">
        <v>40</v>
      </c>
      <c r="F1193" s="17">
        <v>13.35</v>
      </c>
      <c r="G1193" s="4" t="s">
        <v>10535</v>
      </c>
      <c r="H1193" s="17">
        <f t="shared" si="176"/>
        <v>21.75</v>
      </c>
      <c r="I1193" s="17">
        <f t="shared" si="177"/>
        <v>19.950000000000003</v>
      </c>
      <c r="J1193" s="18">
        <f t="shared" si="178"/>
        <v>19.600000000000001</v>
      </c>
    </row>
    <row r="1194" spans="1:10">
      <c r="A1194" s="38" t="s">
        <v>6672</v>
      </c>
      <c r="B1194" s="3" t="s">
        <v>6673</v>
      </c>
      <c r="C1194" s="3">
        <v>3</v>
      </c>
      <c r="D1194" s="2">
        <v>0.7</v>
      </c>
      <c r="E1194" s="46">
        <v>40</v>
      </c>
      <c r="F1194" s="17">
        <v>28.75</v>
      </c>
      <c r="G1194" s="4" t="s">
        <v>10535</v>
      </c>
      <c r="H1194" s="17">
        <f t="shared" si="176"/>
        <v>40.550000000000004</v>
      </c>
      <c r="I1194" s="17">
        <f t="shared" si="177"/>
        <v>37.200000000000003</v>
      </c>
      <c r="J1194" s="18">
        <f t="shared" si="178"/>
        <v>36.550000000000004</v>
      </c>
    </row>
    <row r="1195" spans="1:10">
      <c r="A1195" s="38" t="s">
        <v>6675</v>
      </c>
      <c r="B1195" s="3" t="s">
        <v>6676</v>
      </c>
      <c r="C1195" s="3">
        <v>6</v>
      </c>
      <c r="D1195" s="2">
        <v>0.7</v>
      </c>
      <c r="E1195" s="46">
        <v>40</v>
      </c>
      <c r="F1195" s="17">
        <v>7.05</v>
      </c>
      <c r="G1195" s="4" t="s">
        <v>10535</v>
      </c>
      <c r="H1195" s="17">
        <f t="shared" si="176"/>
        <v>14.05</v>
      </c>
      <c r="I1195" s="17">
        <f t="shared" si="177"/>
        <v>12.9</v>
      </c>
      <c r="J1195" s="18">
        <f t="shared" si="178"/>
        <v>12.65</v>
      </c>
    </row>
    <row r="1196" spans="1:10">
      <c r="A1196" s="38" t="s">
        <v>6678</v>
      </c>
      <c r="B1196" s="3" t="s">
        <v>6679</v>
      </c>
      <c r="C1196" s="3">
        <v>6</v>
      </c>
      <c r="D1196" s="2">
        <v>0.7</v>
      </c>
      <c r="E1196" s="46">
        <v>40</v>
      </c>
      <c r="F1196" s="17">
        <v>14.5</v>
      </c>
      <c r="G1196" s="4" t="s">
        <v>10535</v>
      </c>
      <c r="H1196" s="17">
        <f t="shared" si="176"/>
        <v>23.150000000000002</v>
      </c>
      <c r="I1196" s="17">
        <f t="shared" si="177"/>
        <v>21.25</v>
      </c>
      <c r="J1196" s="18">
        <f t="shared" si="178"/>
        <v>20.85</v>
      </c>
    </row>
    <row r="1197" spans="1:10">
      <c r="A1197" s="38" t="s">
        <v>6681</v>
      </c>
      <c r="B1197" s="3" t="s">
        <v>6682</v>
      </c>
      <c r="C1197" s="3">
        <v>6</v>
      </c>
      <c r="D1197" s="2">
        <v>0.7</v>
      </c>
      <c r="E1197" s="46">
        <v>40</v>
      </c>
      <c r="F1197" s="17">
        <v>9.9499999999999993</v>
      </c>
      <c r="G1197" s="4" t="s">
        <v>10537</v>
      </c>
      <c r="H1197" s="17">
        <f t="shared" si="176"/>
        <v>17.600000000000001</v>
      </c>
      <c r="I1197" s="17">
        <f t="shared" si="177"/>
        <v>16.150000000000002</v>
      </c>
      <c r="J1197" s="18">
        <f t="shared" si="178"/>
        <v>15.850000000000001</v>
      </c>
    </row>
    <row r="1198" spans="1:10">
      <c r="A1198" s="38" t="s">
        <v>6684</v>
      </c>
      <c r="B1198" s="3" t="s">
        <v>6685</v>
      </c>
      <c r="C1198" s="3">
        <v>6</v>
      </c>
      <c r="D1198" s="2">
        <v>0.7</v>
      </c>
      <c r="E1198" s="46">
        <v>40</v>
      </c>
      <c r="F1198" s="17">
        <v>14.75</v>
      </c>
      <c r="G1198" s="4" t="s">
        <v>10537</v>
      </c>
      <c r="H1198" s="17">
        <f t="shared" si="176"/>
        <v>23.450000000000003</v>
      </c>
      <c r="I1198" s="17">
        <f t="shared" si="177"/>
        <v>21.55</v>
      </c>
      <c r="J1198" s="18">
        <f t="shared" si="178"/>
        <v>21.150000000000002</v>
      </c>
    </row>
    <row r="1199" spans="1:10">
      <c r="A1199" s="38" t="s">
        <v>6687</v>
      </c>
      <c r="B1199" s="3" t="s">
        <v>6688</v>
      </c>
      <c r="C1199" s="3">
        <v>6</v>
      </c>
      <c r="D1199" s="2">
        <v>0.7</v>
      </c>
      <c r="E1199" s="46">
        <v>40</v>
      </c>
      <c r="F1199" s="17">
        <v>13.5</v>
      </c>
      <c r="G1199" s="4" t="s">
        <v>10548</v>
      </c>
      <c r="H1199" s="17">
        <f t="shared" si="176"/>
        <v>21.900000000000002</v>
      </c>
      <c r="I1199" s="17">
        <f t="shared" si="177"/>
        <v>20.150000000000002</v>
      </c>
      <c r="J1199" s="18">
        <f t="shared" si="178"/>
        <v>19.75</v>
      </c>
    </row>
    <row r="1200" spans="1:10">
      <c r="A1200" s="38" t="s">
        <v>10769</v>
      </c>
      <c r="B1200" s="3" t="s">
        <v>10770</v>
      </c>
      <c r="C1200" s="3">
        <v>6</v>
      </c>
      <c r="D1200" s="2">
        <v>0.7</v>
      </c>
      <c r="E1200" s="46">
        <v>40</v>
      </c>
      <c r="F1200" s="17">
        <v>12.5</v>
      </c>
      <c r="G1200" s="4" t="s">
        <v>10548</v>
      </c>
      <c r="H1200" s="17">
        <f t="shared" si="176"/>
        <v>20.700000000000003</v>
      </c>
      <c r="I1200" s="17">
        <f t="shared" si="177"/>
        <v>19</v>
      </c>
      <c r="J1200" s="18">
        <f t="shared" si="178"/>
        <v>18.650000000000002</v>
      </c>
    </row>
    <row r="1201" spans="1:10">
      <c r="A1201" s="38" t="s">
        <v>6693</v>
      </c>
      <c r="B1201" s="3" t="s">
        <v>6694</v>
      </c>
      <c r="C1201" s="3">
        <v>6</v>
      </c>
      <c r="D1201" s="2">
        <v>0.7</v>
      </c>
      <c r="E1201" s="46">
        <v>42</v>
      </c>
      <c r="F1201" s="17">
        <v>19.5</v>
      </c>
      <c r="G1201" s="4" t="s">
        <v>10537</v>
      </c>
      <c r="H1201" s="17">
        <f t="shared" si="176"/>
        <v>29.400000000000002</v>
      </c>
      <c r="I1201" s="17">
        <f t="shared" si="177"/>
        <v>27</v>
      </c>
      <c r="J1201" s="18">
        <f t="shared" si="178"/>
        <v>26.55</v>
      </c>
    </row>
    <row r="1202" spans="1:10">
      <c r="A1202" s="38" t="s">
        <v>6696</v>
      </c>
      <c r="B1202" s="3" t="s">
        <v>6697</v>
      </c>
      <c r="C1202" s="3">
        <v>12</v>
      </c>
      <c r="D1202" s="2">
        <v>0.05</v>
      </c>
      <c r="E1202" s="46">
        <v>42</v>
      </c>
      <c r="F1202" s="17">
        <v>3.15</v>
      </c>
      <c r="G1202" s="4" t="s">
        <v>10537</v>
      </c>
      <c r="H1202" s="17">
        <f t="shared" si="176"/>
        <v>6</v>
      </c>
      <c r="I1202" s="17">
        <f t="shared" si="177"/>
        <v>5.5500000000000007</v>
      </c>
      <c r="J1202" s="18">
        <f t="shared" si="178"/>
        <v>5.45</v>
      </c>
    </row>
    <row r="1203" spans="1:10">
      <c r="A1203" s="38" t="s">
        <v>6699</v>
      </c>
      <c r="B1203" s="3" t="s">
        <v>6700</v>
      </c>
      <c r="C1203" s="3">
        <v>6</v>
      </c>
      <c r="D1203" s="2">
        <v>0.7</v>
      </c>
      <c r="E1203" s="46">
        <v>38</v>
      </c>
      <c r="F1203" s="17">
        <v>19.5</v>
      </c>
      <c r="G1203" s="4" t="s">
        <v>10537</v>
      </c>
      <c r="H1203" s="17">
        <f t="shared" si="176"/>
        <v>29.05</v>
      </c>
      <c r="I1203" s="17">
        <f t="shared" si="177"/>
        <v>26.700000000000003</v>
      </c>
      <c r="J1203" s="18">
        <f t="shared" si="178"/>
        <v>26.200000000000003</v>
      </c>
    </row>
    <row r="1204" spans="1:10">
      <c r="A1204" s="38" t="s">
        <v>6702</v>
      </c>
      <c r="B1204" s="3" t="s">
        <v>6703</v>
      </c>
      <c r="C1204" s="3">
        <v>12</v>
      </c>
      <c r="D1204" s="2">
        <v>0.05</v>
      </c>
      <c r="E1204" s="46">
        <v>38</v>
      </c>
      <c r="F1204" s="17">
        <v>3.4</v>
      </c>
      <c r="G1204" s="4" t="s">
        <v>10537</v>
      </c>
      <c r="H1204" s="17">
        <f t="shared" si="176"/>
        <v>6.3000000000000007</v>
      </c>
      <c r="I1204" s="17">
        <f t="shared" si="177"/>
        <v>5.8000000000000007</v>
      </c>
      <c r="J1204" s="18">
        <f t="shared" si="178"/>
        <v>5.7</v>
      </c>
    </row>
    <row r="1205" spans="1:10">
      <c r="A1205" s="38" t="s">
        <v>6708</v>
      </c>
      <c r="B1205" s="3" t="s">
        <v>6709</v>
      </c>
      <c r="C1205" s="3">
        <v>12</v>
      </c>
      <c r="D1205" s="2">
        <v>0.05</v>
      </c>
      <c r="E1205" s="46">
        <v>40</v>
      </c>
      <c r="F1205" s="17">
        <v>3.4</v>
      </c>
      <c r="G1205" s="4" t="s">
        <v>10533</v>
      </c>
      <c r="H1205" s="17">
        <f t="shared" si="176"/>
        <v>6.3000000000000007</v>
      </c>
      <c r="I1205" s="17">
        <f t="shared" si="177"/>
        <v>5.8000000000000007</v>
      </c>
      <c r="J1205" s="18">
        <f t="shared" si="178"/>
        <v>5.7</v>
      </c>
    </row>
    <row r="1206" spans="1:10">
      <c r="A1206" s="38" t="s">
        <v>10936</v>
      </c>
      <c r="B1206" s="3" t="s">
        <v>10937</v>
      </c>
      <c r="C1206" s="3">
        <v>12</v>
      </c>
      <c r="D1206" s="2">
        <v>0.05</v>
      </c>
      <c r="E1206" s="46">
        <v>38</v>
      </c>
      <c r="F1206" s="17">
        <v>3.15</v>
      </c>
      <c r="G1206" s="4" t="s">
        <v>10535</v>
      </c>
      <c r="H1206" s="17">
        <f t="shared" si="176"/>
        <v>6</v>
      </c>
      <c r="I1206" s="17">
        <f t="shared" si="177"/>
        <v>5.5</v>
      </c>
      <c r="J1206" s="18">
        <f t="shared" si="178"/>
        <v>5.4</v>
      </c>
    </row>
    <row r="1207" spans="1:10">
      <c r="A1207" s="38" t="s">
        <v>6714</v>
      </c>
      <c r="B1207" s="3" t="s">
        <v>6715</v>
      </c>
      <c r="C1207" s="3">
        <v>6</v>
      </c>
      <c r="D1207" s="2">
        <v>0.5</v>
      </c>
      <c r="E1207" s="46">
        <v>40</v>
      </c>
      <c r="F1207" s="17">
        <v>12.5</v>
      </c>
      <c r="G1207" s="4" t="s">
        <v>10533</v>
      </c>
      <c r="H1207" s="17">
        <f t="shared" si="176"/>
        <v>19.700000000000003</v>
      </c>
      <c r="I1207" s="17">
        <f t="shared" si="177"/>
        <v>18.100000000000001</v>
      </c>
      <c r="J1207" s="18">
        <f t="shared" si="178"/>
        <v>17.75</v>
      </c>
    </row>
    <row r="1208" spans="1:10">
      <c r="A1208" s="38" t="s">
        <v>6717</v>
      </c>
      <c r="B1208" s="3" t="s">
        <v>6718</v>
      </c>
      <c r="C1208" s="3">
        <v>6</v>
      </c>
      <c r="D1208" s="2">
        <v>0.7</v>
      </c>
      <c r="E1208" s="46">
        <v>40</v>
      </c>
      <c r="F1208" s="17">
        <v>18.5</v>
      </c>
      <c r="G1208" s="4" t="s">
        <v>10537</v>
      </c>
      <c r="H1208" s="17">
        <f t="shared" si="176"/>
        <v>28</v>
      </c>
      <c r="I1208" s="17">
        <f t="shared" si="177"/>
        <v>25.75</v>
      </c>
      <c r="J1208" s="18">
        <f t="shared" si="178"/>
        <v>25.25</v>
      </c>
    </row>
    <row r="1209" spans="1:10">
      <c r="A1209" s="38" t="s">
        <v>10772</v>
      </c>
      <c r="B1209" s="3" t="s">
        <v>10773</v>
      </c>
      <c r="C1209" s="3">
        <v>6</v>
      </c>
      <c r="D1209" s="2">
        <v>0.7</v>
      </c>
      <c r="E1209" s="46">
        <v>40</v>
      </c>
      <c r="F1209" s="17">
        <v>16</v>
      </c>
      <c r="G1209" s="4" t="s">
        <v>10550</v>
      </c>
      <c r="H1209" s="17">
        <f t="shared" si="176"/>
        <v>24.950000000000003</v>
      </c>
      <c r="I1209" s="17">
        <f t="shared" si="177"/>
        <v>22.950000000000003</v>
      </c>
      <c r="J1209" s="18">
        <f t="shared" si="178"/>
        <v>22.5</v>
      </c>
    </row>
    <row r="1210" spans="1:10">
      <c r="A1210" s="38" t="s">
        <v>6723</v>
      </c>
      <c r="B1210" s="3" t="s">
        <v>6721</v>
      </c>
      <c r="C1210" s="3">
        <v>12</v>
      </c>
      <c r="D1210" s="2">
        <v>1</v>
      </c>
      <c r="E1210" s="46">
        <v>38</v>
      </c>
      <c r="F1210" s="17">
        <v>7.5</v>
      </c>
      <c r="G1210" s="4" t="s">
        <v>10550</v>
      </c>
      <c r="H1210" s="17">
        <f t="shared" si="176"/>
        <v>15.850000000000001</v>
      </c>
      <c r="I1210" s="17">
        <f t="shared" si="177"/>
        <v>14.55</v>
      </c>
      <c r="J1210" s="18">
        <f t="shared" si="178"/>
        <v>14.3</v>
      </c>
    </row>
    <row r="1211" spans="1:10">
      <c r="A1211" s="38" t="s">
        <v>11135</v>
      </c>
      <c r="B1211" s="3" t="s">
        <v>11136</v>
      </c>
      <c r="C1211" s="3">
        <v>6</v>
      </c>
      <c r="D1211" s="2">
        <v>0.7</v>
      </c>
      <c r="E1211" s="46">
        <v>38</v>
      </c>
      <c r="F1211" s="17">
        <v>5.75</v>
      </c>
      <c r="G1211" s="4" t="s">
        <v>10550</v>
      </c>
      <c r="H1211" s="17">
        <f t="shared" si="176"/>
        <v>12.3</v>
      </c>
      <c r="I1211" s="17">
        <f t="shared" si="177"/>
        <v>11.3</v>
      </c>
      <c r="J1211" s="18">
        <f t="shared" si="178"/>
        <v>11.100000000000001</v>
      </c>
    </row>
    <row r="1212" spans="1:10">
      <c r="A1212" s="38" t="s">
        <v>6725</v>
      </c>
      <c r="B1212" s="3" t="s">
        <v>6726</v>
      </c>
      <c r="C1212" s="3">
        <v>6</v>
      </c>
      <c r="D1212" s="2">
        <v>0.7</v>
      </c>
      <c r="E1212" s="46">
        <v>40</v>
      </c>
      <c r="F1212" s="17">
        <v>7.95</v>
      </c>
      <c r="G1212" s="4" t="s">
        <v>10550</v>
      </c>
      <c r="H1212" s="17">
        <f t="shared" si="176"/>
        <v>15.15</v>
      </c>
      <c r="I1212" s="17">
        <f t="shared" si="177"/>
        <v>13.9</v>
      </c>
      <c r="J1212" s="18">
        <f t="shared" si="178"/>
        <v>13.65</v>
      </c>
    </row>
    <row r="1213" spans="1:10">
      <c r="A1213" s="38" t="s">
        <v>6729</v>
      </c>
      <c r="B1213" s="3" t="s">
        <v>6730</v>
      </c>
      <c r="C1213" s="3">
        <v>6</v>
      </c>
      <c r="D1213" s="2">
        <v>0.7</v>
      </c>
      <c r="E1213" s="46">
        <v>40</v>
      </c>
      <c r="F1213" s="17">
        <v>37.5</v>
      </c>
      <c r="G1213" s="4" t="s">
        <v>10550</v>
      </c>
      <c r="H1213" s="17">
        <f t="shared" si="176"/>
        <v>51.2</v>
      </c>
      <c r="I1213" s="17">
        <f t="shared" si="177"/>
        <v>47</v>
      </c>
      <c r="J1213" s="18">
        <f t="shared" si="178"/>
        <v>46.150000000000006</v>
      </c>
    </row>
    <row r="1214" spans="1:10">
      <c r="A1214" s="38" t="s">
        <v>6732</v>
      </c>
      <c r="B1214" s="3" t="s">
        <v>6733</v>
      </c>
      <c r="C1214" s="3">
        <v>6</v>
      </c>
      <c r="D1214" s="2">
        <v>0.7</v>
      </c>
      <c r="E1214" s="46">
        <v>40</v>
      </c>
      <c r="F1214" s="17">
        <v>44.95</v>
      </c>
      <c r="G1214" s="4" t="s">
        <v>10550</v>
      </c>
      <c r="H1214" s="17">
        <f t="shared" si="176"/>
        <v>60.300000000000004</v>
      </c>
      <c r="I1214" s="17">
        <f t="shared" si="177"/>
        <v>55.35</v>
      </c>
      <c r="J1214" s="18">
        <f t="shared" si="178"/>
        <v>54.35</v>
      </c>
    </row>
    <row r="1215" spans="1:10">
      <c r="A1215" s="38" t="s">
        <v>6738</v>
      </c>
      <c r="B1215" s="3" t="s">
        <v>6739</v>
      </c>
      <c r="C1215" s="3">
        <v>12</v>
      </c>
      <c r="D1215" s="2">
        <v>0.7</v>
      </c>
      <c r="E1215" s="46">
        <v>40</v>
      </c>
      <c r="F1215" s="17">
        <v>15.5</v>
      </c>
      <c r="G1215" s="4" t="s">
        <v>10548</v>
      </c>
      <c r="H1215" s="17">
        <f t="shared" si="176"/>
        <v>24.35</v>
      </c>
      <c r="I1215" s="17">
        <f t="shared" si="177"/>
        <v>22.35</v>
      </c>
      <c r="J1215" s="18">
        <f t="shared" si="178"/>
        <v>21.950000000000003</v>
      </c>
    </row>
    <row r="1216" spans="1:10">
      <c r="A1216" s="38" t="s">
        <v>6744</v>
      </c>
      <c r="B1216" s="3" t="s">
        <v>6745</v>
      </c>
      <c r="C1216" s="3">
        <v>12</v>
      </c>
      <c r="D1216" s="2">
        <v>0.7</v>
      </c>
      <c r="E1216" s="46">
        <v>40</v>
      </c>
      <c r="F1216" s="17">
        <v>20.95</v>
      </c>
      <c r="G1216" s="4" t="s">
        <v>10548</v>
      </c>
      <c r="H1216" s="17">
        <f t="shared" si="176"/>
        <v>31</v>
      </c>
      <c r="I1216" s="17">
        <f t="shared" si="177"/>
        <v>28.450000000000003</v>
      </c>
      <c r="J1216" s="18">
        <f t="shared" si="178"/>
        <v>27.950000000000003</v>
      </c>
    </row>
    <row r="1217" spans="1:10">
      <c r="A1217" s="38" t="s">
        <v>6750</v>
      </c>
      <c r="B1217" s="3" t="s">
        <v>6751</v>
      </c>
      <c r="C1217" s="3">
        <v>6</v>
      </c>
      <c r="D1217" s="2">
        <v>0.7</v>
      </c>
      <c r="E1217" s="46">
        <v>30</v>
      </c>
      <c r="F1217" s="17">
        <v>12.5</v>
      </c>
      <c r="G1217" s="4" t="s">
        <v>10539</v>
      </c>
      <c r="H1217" s="17">
        <f t="shared" si="176"/>
        <v>19.8</v>
      </c>
      <c r="I1217" s="17">
        <f t="shared" si="177"/>
        <v>18.2</v>
      </c>
      <c r="J1217" s="18">
        <f t="shared" si="178"/>
        <v>17.850000000000001</v>
      </c>
    </row>
    <row r="1218" spans="1:10">
      <c r="A1218" s="38" t="s">
        <v>6753</v>
      </c>
      <c r="B1218" s="3" t="s">
        <v>6754</v>
      </c>
      <c r="C1218" s="3">
        <v>6</v>
      </c>
      <c r="D1218" s="2">
        <v>1.75</v>
      </c>
      <c r="E1218" s="46">
        <v>40</v>
      </c>
      <c r="F1218" s="17">
        <v>43.5</v>
      </c>
      <c r="G1218" s="4" t="s">
        <v>10548</v>
      </c>
      <c r="H1218" s="17">
        <f t="shared" si="176"/>
        <v>63.85</v>
      </c>
      <c r="I1218" s="17">
        <f t="shared" si="177"/>
        <v>58.6</v>
      </c>
      <c r="J1218" s="18">
        <f t="shared" si="178"/>
        <v>57.550000000000004</v>
      </c>
    </row>
    <row r="1219" spans="1:10">
      <c r="A1219" s="38" t="s">
        <v>10868</v>
      </c>
      <c r="B1219" s="3" t="s">
        <v>6757</v>
      </c>
      <c r="C1219" s="3">
        <v>12</v>
      </c>
      <c r="D1219" s="2">
        <v>1</v>
      </c>
      <c r="E1219" s="46">
        <v>40</v>
      </c>
      <c r="F1219" s="17">
        <v>22.5</v>
      </c>
      <c r="G1219" s="4" t="s">
        <v>10548</v>
      </c>
      <c r="H1219" s="17">
        <f t="shared" si="176"/>
        <v>34.4</v>
      </c>
      <c r="I1219" s="17">
        <f t="shared" si="177"/>
        <v>31.6</v>
      </c>
      <c r="J1219" s="18">
        <f t="shared" si="178"/>
        <v>31.05</v>
      </c>
    </row>
    <row r="1220" spans="1:10">
      <c r="A1220" s="38" t="s">
        <v>6760</v>
      </c>
      <c r="B1220" s="3" t="s">
        <v>6761</v>
      </c>
      <c r="C1220" s="3">
        <v>12</v>
      </c>
      <c r="D1220" s="2">
        <v>1</v>
      </c>
      <c r="E1220" s="46">
        <v>40</v>
      </c>
      <c r="F1220" s="17">
        <v>21.95</v>
      </c>
      <c r="G1220" s="4" t="s">
        <v>10548</v>
      </c>
      <c r="H1220" s="17">
        <f t="shared" si="176"/>
        <v>33.75</v>
      </c>
      <c r="I1220" s="17">
        <f t="shared" si="177"/>
        <v>31</v>
      </c>
      <c r="J1220" s="18">
        <f t="shared" si="178"/>
        <v>30.450000000000003</v>
      </c>
    </row>
    <row r="1221" spans="1:10">
      <c r="A1221" s="38" t="s">
        <v>6766</v>
      </c>
      <c r="B1221" s="3" t="s">
        <v>6767</v>
      </c>
      <c r="C1221" s="3">
        <v>6</v>
      </c>
      <c r="D1221" s="2">
        <v>0.7</v>
      </c>
      <c r="E1221" s="46">
        <v>40</v>
      </c>
      <c r="F1221" s="17">
        <v>17.95</v>
      </c>
      <c r="G1221" s="4" t="s">
        <v>10548</v>
      </c>
      <c r="H1221" s="17">
        <f t="shared" si="176"/>
        <v>27.35</v>
      </c>
      <c r="I1221" s="17">
        <f t="shared" si="177"/>
        <v>25.1</v>
      </c>
      <c r="J1221" s="18">
        <f t="shared" si="178"/>
        <v>24.650000000000002</v>
      </c>
    </row>
    <row r="1222" spans="1:10">
      <c r="A1222" s="38" t="s">
        <v>6769</v>
      </c>
      <c r="B1222" s="3" t="s">
        <v>6770</v>
      </c>
      <c r="C1222" s="3">
        <v>12</v>
      </c>
      <c r="D1222" s="2">
        <v>1</v>
      </c>
      <c r="E1222" s="46">
        <v>40</v>
      </c>
      <c r="F1222" s="17">
        <v>25.5</v>
      </c>
      <c r="G1222" s="4" t="s">
        <v>10548</v>
      </c>
      <c r="H1222" s="17">
        <f t="shared" si="176"/>
        <v>38.1</v>
      </c>
      <c r="I1222" s="17">
        <f t="shared" si="177"/>
        <v>34.950000000000003</v>
      </c>
      <c r="J1222" s="18">
        <f t="shared" si="178"/>
        <v>34.35</v>
      </c>
    </row>
    <row r="1223" spans="1:10">
      <c r="A1223" s="38" t="s">
        <v>6775</v>
      </c>
      <c r="B1223" s="3" t="s">
        <v>6773</v>
      </c>
      <c r="C1223" s="3">
        <v>6</v>
      </c>
      <c r="D1223" s="2">
        <v>0.7</v>
      </c>
      <c r="E1223" s="46">
        <v>40</v>
      </c>
      <c r="F1223" s="17">
        <v>18.95</v>
      </c>
      <c r="G1223" s="4" t="s">
        <v>10548</v>
      </c>
      <c r="H1223" s="17">
        <f t="shared" si="176"/>
        <v>28.55</v>
      </c>
      <c r="I1223" s="17">
        <f t="shared" si="177"/>
        <v>26.25</v>
      </c>
      <c r="J1223" s="18">
        <f t="shared" si="178"/>
        <v>25.75</v>
      </c>
    </row>
    <row r="1224" spans="1:10">
      <c r="A1224" s="38" t="s">
        <v>6776</v>
      </c>
      <c r="B1224" s="3" t="s">
        <v>6777</v>
      </c>
      <c r="C1224" s="3">
        <v>6</v>
      </c>
      <c r="D1224" s="2">
        <v>0.7</v>
      </c>
      <c r="E1224" s="46">
        <v>40</v>
      </c>
      <c r="F1224" s="17">
        <v>22.95</v>
      </c>
      <c r="G1224" s="4" t="s">
        <v>10548</v>
      </c>
      <c r="H1224" s="17">
        <f t="shared" si="176"/>
        <v>33.450000000000003</v>
      </c>
      <c r="I1224" s="17">
        <f t="shared" si="177"/>
        <v>30.700000000000003</v>
      </c>
      <c r="J1224" s="18">
        <f t="shared" si="178"/>
        <v>30.150000000000002</v>
      </c>
    </row>
    <row r="1225" spans="1:10">
      <c r="A1225" s="38" t="s">
        <v>6779</v>
      </c>
      <c r="B1225" s="3" t="s">
        <v>6780</v>
      </c>
      <c r="C1225" s="3">
        <v>6</v>
      </c>
      <c r="D1225" s="2">
        <v>0.7</v>
      </c>
      <c r="E1225" s="46">
        <v>40</v>
      </c>
      <c r="F1225" s="17">
        <v>23</v>
      </c>
      <c r="G1225" s="4" t="s">
        <v>10548</v>
      </c>
      <c r="H1225" s="17">
        <f t="shared" si="176"/>
        <v>33.5</v>
      </c>
      <c r="I1225" s="17">
        <f t="shared" si="177"/>
        <v>30.75</v>
      </c>
      <c r="J1225" s="18">
        <f t="shared" si="178"/>
        <v>30.200000000000003</v>
      </c>
    </row>
    <row r="1226" spans="1:10">
      <c r="A1226" s="38" t="s">
        <v>6782</v>
      </c>
      <c r="B1226" s="3" t="s">
        <v>6783</v>
      </c>
      <c r="C1226" s="3">
        <v>6</v>
      </c>
      <c r="D1226" s="2">
        <v>0.7</v>
      </c>
      <c r="E1226" s="46">
        <v>30</v>
      </c>
      <c r="F1226" s="17">
        <v>12.5</v>
      </c>
      <c r="G1226" s="4" t="s">
        <v>10544</v>
      </c>
      <c r="H1226" s="17">
        <f t="shared" si="176"/>
        <v>19.8</v>
      </c>
      <c r="I1226" s="17">
        <f t="shared" si="177"/>
        <v>18.2</v>
      </c>
      <c r="J1226" s="18">
        <f t="shared" si="178"/>
        <v>17.850000000000001</v>
      </c>
    </row>
    <row r="1227" spans="1:10">
      <c r="A1227" s="38" t="s">
        <v>6788</v>
      </c>
      <c r="B1227" s="3" t="s">
        <v>6786</v>
      </c>
      <c r="C1227" s="3">
        <v>6</v>
      </c>
      <c r="D1227" s="2">
        <v>1.75</v>
      </c>
      <c r="E1227" s="46">
        <v>40</v>
      </c>
      <c r="F1227" s="17">
        <v>110</v>
      </c>
      <c r="G1227" s="4" t="s">
        <v>10548</v>
      </c>
      <c r="H1227" s="17">
        <f t="shared" si="176"/>
        <v>144.95000000000002</v>
      </c>
      <c r="I1227" s="17">
        <f t="shared" si="177"/>
        <v>133.1</v>
      </c>
      <c r="J1227" s="18">
        <f t="shared" si="178"/>
        <v>130.70000000000002</v>
      </c>
    </row>
    <row r="1228" spans="1:10">
      <c r="A1228" s="38" t="s">
        <v>6790</v>
      </c>
      <c r="B1228" s="3" t="s">
        <v>19209</v>
      </c>
      <c r="C1228" s="3">
        <v>4</v>
      </c>
      <c r="D1228" s="2">
        <v>3</v>
      </c>
      <c r="E1228" s="46">
        <v>40</v>
      </c>
      <c r="F1228" s="17">
        <v>195</v>
      </c>
      <c r="G1228" s="4" t="s">
        <v>10548</v>
      </c>
      <c r="H1228" s="17">
        <f t="shared" ref="H1228:H1291" si="179">IF(B1228="","",CEILING((F1228+(10.3552*D1228*E1228)/100+1.5+0.05)*1.22,0.05))</f>
        <v>255</v>
      </c>
      <c r="I1228" s="17">
        <f t="shared" ref="I1228:I1291" si="180">IF(B1228="","",CEILING((F1228+(10.3552*D1228*E1228)/100+1.5+0.05)*1.12,0.05))</f>
        <v>234.10000000000002</v>
      </c>
      <c r="J1228" s="18">
        <f t="shared" ref="J1228:J1291" si="181">IF(B1228="","",CEILING((F1228+(10.3552*D1228*E1228)/100+1.5+0.05)*1.1,0.05))</f>
        <v>229.9</v>
      </c>
    </row>
    <row r="1229" spans="1:10">
      <c r="A1229" s="38" t="s">
        <v>6795</v>
      </c>
      <c r="B1229" s="3" t="s">
        <v>6796</v>
      </c>
      <c r="C1229" s="3">
        <v>6</v>
      </c>
      <c r="D1229" s="2">
        <v>0.7</v>
      </c>
      <c r="E1229" s="46">
        <v>41.7</v>
      </c>
      <c r="F1229" s="17">
        <v>35.75</v>
      </c>
      <c r="G1229" s="4" t="s">
        <v>10549</v>
      </c>
      <c r="H1229" s="17">
        <f t="shared" si="179"/>
        <v>49.2</v>
      </c>
      <c r="I1229" s="17">
        <f t="shared" si="180"/>
        <v>45.2</v>
      </c>
      <c r="J1229" s="18">
        <f t="shared" si="181"/>
        <v>44.400000000000006</v>
      </c>
    </row>
    <row r="1230" spans="1:10">
      <c r="A1230" s="38" t="s">
        <v>6798</v>
      </c>
      <c r="B1230" s="3" t="s">
        <v>6799</v>
      </c>
      <c r="C1230" s="3">
        <v>3</v>
      </c>
      <c r="D1230" s="2">
        <v>0.7</v>
      </c>
      <c r="E1230" s="46">
        <v>40</v>
      </c>
      <c r="F1230" s="17">
        <v>188</v>
      </c>
      <c r="G1230" s="4" t="s">
        <v>10536</v>
      </c>
      <c r="H1230" s="17">
        <f t="shared" si="179"/>
        <v>234.8</v>
      </c>
      <c r="I1230" s="17">
        <f t="shared" si="180"/>
        <v>215.55</v>
      </c>
      <c r="J1230" s="18">
        <f t="shared" si="181"/>
        <v>211.70000000000002</v>
      </c>
    </row>
    <row r="1231" spans="1:10">
      <c r="A1231" s="38" t="s">
        <v>6804</v>
      </c>
      <c r="B1231" s="3" t="s">
        <v>6802</v>
      </c>
      <c r="C1231" s="3">
        <v>12</v>
      </c>
      <c r="D1231" s="2">
        <v>1</v>
      </c>
      <c r="E1231" s="46">
        <v>20</v>
      </c>
      <c r="F1231" s="17">
        <v>13.2</v>
      </c>
      <c r="G1231" s="4" t="s">
        <v>10544</v>
      </c>
      <c r="H1231" s="17">
        <f t="shared" si="179"/>
        <v>20.55</v>
      </c>
      <c r="I1231" s="17">
        <f t="shared" si="180"/>
        <v>18.850000000000001</v>
      </c>
      <c r="J1231" s="18">
        <f t="shared" si="181"/>
        <v>18.55</v>
      </c>
    </row>
    <row r="1232" spans="1:10">
      <c r="A1232" s="38" t="s">
        <v>6806</v>
      </c>
      <c r="B1232" s="3" t="s">
        <v>6807</v>
      </c>
      <c r="C1232" s="3">
        <v>6</v>
      </c>
      <c r="D1232" s="2">
        <v>1</v>
      </c>
      <c r="E1232" s="46">
        <v>37.5</v>
      </c>
      <c r="F1232" s="17">
        <v>4.9000000000000004</v>
      </c>
      <c r="G1232" s="4" t="s">
        <v>10535</v>
      </c>
      <c r="H1232" s="17">
        <f t="shared" si="179"/>
        <v>12.65</v>
      </c>
      <c r="I1232" s="17">
        <f t="shared" si="180"/>
        <v>11.600000000000001</v>
      </c>
      <c r="J1232" s="18">
        <f t="shared" si="181"/>
        <v>11.4</v>
      </c>
    </row>
    <row r="1233" spans="1:10">
      <c r="A1233" s="38" t="s">
        <v>6809</v>
      </c>
      <c r="B1233" s="3" t="s">
        <v>6810</v>
      </c>
      <c r="C1233" s="3">
        <v>6</v>
      </c>
      <c r="D1233" s="2">
        <v>0.7</v>
      </c>
      <c r="E1233" s="46">
        <v>56.2</v>
      </c>
      <c r="F1233" s="17">
        <v>58.5</v>
      </c>
      <c r="G1233" s="4" t="s">
        <v>10536</v>
      </c>
      <c r="H1233" s="17">
        <f t="shared" si="179"/>
        <v>78.25</v>
      </c>
      <c r="I1233" s="17">
        <f t="shared" si="180"/>
        <v>71.850000000000009</v>
      </c>
      <c r="J1233" s="18">
        <f t="shared" si="181"/>
        <v>70.55</v>
      </c>
    </row>
    <row r="1234" spans="1:10">
      <c r="A1234" s="38" t="s">
        <v>6812</v>
      </c>
      <c r="B1234" s="3" t="s">
        <v>6813</v>
      </c>
      <c r="C1234" s="3">
        <v>6</v>
      </c>
      <c r="D1234" s="2">
        <v>0.7</v>
      </c>
      <c r="E1234" s="46">
        <v>50</v>
      </c>
      <c r="F1234" s="17">
        <v>34.85</v>
      </c>
      <c r="G1234" s="4" t="s">
        <v>10536</v>
      </c>
      <c r="H1234" s="17">
        <f t="shared" si="179"/>
        <v>48.85</v>
      </c>
      <c r="I1234" s="17">
        <f t="shared" si="180"/>
        <v>44.85</v>
      </c>
      <c r="J1234" s="18">
        <f t="shared" si="181"/>
        <v>44.050000000000004</v>
      </c>
    </row>
    <row r="1235" spans="1:10">
      <c r="A1235" s="38" t="s">
        <v>6815</v>
      </c>
      <c r="B1235" s="3" t="s">
        <v>6816</v>
      </c>
      <c r="C1235" s="3">
        <v>6</v>
      </c>
      <c r="D1235" s="2">
        <v>0.7</v>
      </c>
      <c r="E1235" s="46">
        <v>46</v>
      </c>
      <c r="F1235" s="17">
        <v>46</v>
      </c>
      <c r="G1235" s="4" t="s">
        <v>10536</v>
      </c>
      <c r="H1235" s="17">
        <f t="shared" si="179"/>
        <v>62.1</v>
      </c>
      <c r="I1235" s="17">
        <f t="shared" si="180"/>
        <v>57</v>
      </c>
      <c r="J1235" s="18">
        <f t="shared" si="181"/>
        <v>56</v>
      </c>
    </row>
    <row r="1236" spans="1:10">
      <c r="A1236" s="38" t="s">
        <v>6818</v>
      </c>
      <c r="B1236" s="3" t="s">
        <v>6819</v>
      </c>
      <c r="C1236" s="3">
        <v>6</v>
      </c>
      <c r="D1236" s="2">
        <v>0.7</v>
      </c>
      <c r="E1236" s="46">
        <v>41.8</v>
      </c>
      <c r="F1236" s="17">
        <v>13.5</v>
      </c>
      <c r="G1236" s="4" t="s">
        <v>10537</v>
      </c>
      <c r="H1236" s="17">
        <f t="shared" si="179"/>
        <v>22.1</v>
      </c>
      <c r="I1236" s="17">
        <f t="shared" si="180"/>
        <v>20.25</v>
      </c>
      <c r="J1236" s="18">
        <f t="shared" si="181"/>
        <v>19.900000000000002</v>
      </c>
    </row>
    <row r="1237" spans="1:10">
      <c r="A1237" s="38" t="s">
        <v>6821</v>
      </c>
      <c r="B1237" s="3" t="s">
        <v>6822</v>
      </c>
      <c r="C1237" s="3">
        <v>6</v>
      </c>
      <c r="D1237" s="2">
        <v>0.7</v>
      </c>
      <c r="E1237" s="46">
        <v>41.8</v>
      </c>
      <c r="F1237" s="17">
        <v>13.5</v>
      </c>
      <c r="G1237" s="4" t="s">
        <v>10537</v>
      </c>
      <c r="H1237" s="17">
        <f t="shared" si="179"/>
        <v>22.1</v>
      </c>
      <c r="I1237" s="17">
        <f t="shared" si="180"/>
        <v>20.25</v>
      </c>
      <c r="J1237" s="18">
        <f t="shared" si="181"/>
        <v>19.900000000000002</v>
      </c>
    </row>
    <row r="1238" spans="1:10">
      <c r="A1238" s="38" t="s">
        <v>6824</v>
      </c>
      <c r="B1238" s="3" t="s">
        <v>6825</v>
      </c>
      <c r="C1238" s="3">
        <v>6</v>
      </c>
      <c r="D1238" s="2">
        <v>0.7</v>
      </c>
      <c r="E1238" s="46">
        <v>41.8</v>
      </c>
      <c r="F1238" s="17">
        <v>13.5</v>
      </c>
      <c r="G1238" s="4" t="s">
        <v>10537</v>
      </c>
      <c r="H1238" s="17">
        <f t="shared" si="179"/>
        <v>22.1</v>
      </c>
      <c r="I1238" s="17">
        <f t="shared" si="180"/>
        <v>20.25</v>
      </c>
      <c r="J1238" s="18">
        <f t="shared" si="181"/>
        <v>19.900000000000002</v>
      </c>
    </row>
    <row r="1239" spans="1:10">
      <c r="A1239" s="38" t="s">
        <v>6839</v>
      </c>
      <c r="B1239" s="3" t="s">
        <v>6840</v>
      </c>
      <c r="C1239" s="3">
        <v>6</v>
      </c>
      <c r="D1239" s="2">
        <v>0.7</v>
      </c>
      <c r="E1239" s="46">
        <v>40</v>
      </c>
      <c r="F1239" s="17">
        <v>11.4</v>
      </c>
      <c r="G1239" s="4" t="s">
        <v>10533</v>
      </c>
      <c r="H1239" s="17">
        <f t="shared" si="179"/>
        <v>19.350000000000001</v>
      </c>
      <c r="I1239" s="17">
        <f t="shared" si="180"/>
        <v>17.8</v>
      </c>
      <c r="J1239" s="18">
        <f t="shared" si="181"/>
        <v>17.45</v>
      </c>
    </row>
    <row r="1240" spans="1:10">
      <c r="A1240" s="38" t="s">
        <v>6923</v>
      </c>
      <c r="B1240" s="3" t="s">
        <v>6921</v>
      </c>
      <c r="C1240" s="3">
        <v>6</v>
      </c>
      <c r="D1240" s="2">
        <v>0.7</v>
      </c>
      <c r="E1240" s="46">
        <v>43.5</v>
      </c>
      <c r="F1240" s="17">
        <v>17</v>
      </c>
      <c r="G1240" s="4" t="s">
        <v>10537</v>
      </c>
      <c r="H1240" s="17">
        <f t="shared" si="179"/>
        <v>26.5</v>
      </c>
      <c r="I1240" s="17">
        <f t="shared" si="180"/>
        <v>24.35</v>
      </c>
      <c r="J1240" s="18">
        <f t="shared" si="181"/>
        <v>23.900000000000002</v>
      </c>
    </row>
    <row r="1241" spans="1:10">
      <c r="A1241" s="38" t="s">
        <v>6924</v>
      </c>
      <c r="B1241" s="3" t="s">
        <v>6925</v>
      </c>
      <c r="C1241" s="3">
        <v>6</v>
      </c>
      <c r="D1241" s="2">
        <v>0.7</v>
      </c>
      <c r="E1241" s="46">
        <v>41.5</v>
      </c>
      <c r="F1241" s="17">
        <v>12.5</v>
      </c>
      <c r="G1241" s="4" t="s">
        <v>10537</v>
      </c>
      <c r="H1241" s="17">
        <f t="shared" si="179"/>
        <v>20.85</v>
      </c>
      <c r="I1241" s="17">
        <f t="shared" si="180"/>
        <v>19.150000000000002</v>
      </c>
      <c r="J1241" s="18">
        <f t="shared" si="181"/>
        <v>18.8</v>
      </c>
    </row>
    <row r="1242" spans="1:10">
      <c r="A1242" s="38" t="s">
        <v>6927</v>
      </c>
      <c r="B1242" s="3" t="s">
        <v>6928</v>
      </c>
      <c r="C1242" s="3">
        <v>6</v>
      </c>
      <c r="D1242" s="2">
        <v>0.7</v>
      </c>
      <c r="E1242" s="46">
        <v>37.5</v>
      </c>
      <c r="F1242" s="17">
        <v>11.95</v>
      </c>
      <c r="G1242" s="4" t="s">
        <v>10537</v>
      </c>
      <c r="H1242" s="17">
        <f t="shared" si="179"/>
        <v>19.8</v>
      </c>
      <c r="I1242" s="17">
        <f t="shared" si="180"/>
        <v>18.2</v>
      </c>
      <c r="J1242" s="18">
        <f t="shared" si="181"/>
        <v>17.850000000000001</v>
      </c>
    </row>
    <row r="1243" spans="1:10">
      <c r="A1243" s="38" t="s">
        <v>6943</v>
      </c>
      <c r="B1243" s="3" t="s">
        <v>6944</v>
      </c>
      <c r="C1243" s="3">
        <v>48</v>
      </c>
      <c r="D1243" s="2">
        <v>0.05</v>
      </c>
      <c r="E1243" s="46">
        <v>47</v>
      </c>
      <c r="F1243" s="17">
        <v>3.5</v>
      </c>
      <c r="G1243" s="4" t="s">
        <v>10537</v>
      </c>
      <c r="H1243" s="17">
        <f t="shared" si="179"/>
        <v>6.5</v>
      </c>
      <c r="I1243" s="17">
        <f t="shared" si="180"/>
        <v>5.95</v>
      </c>
      <c r="J1243" s="18">
        <f t="shared" si="181"/>
        <v>5.8500000000000005</v>
      </c>
    </row>
    <row r="1244" spans="1:10">
      <c r="A1244" s="38" t="s">
        <v>6964</v>
      </c>
      <c r="B1244" s="3" t="s">
        <v>6965</v>
      </c>
      <c r="C1244" s="3">
        <v>6</v>
      </c>
      <c r="D1244" s="2">
        <v>0.7</v>
      </c>
      <c r="E1244" s="46">
        <v>40</v>
      </c>
      <c r="F1244" s="17">
        <v>15.75</v>
      </c>
      <c r="G1244" s="4" t="s">
        <v>10554</v>
      </c>
      <c r="H1244" s="17">
        <f t="shared" si="179"/>
        <v>24.650000000000002</v>
      </c>
      <c r="I1244" s="17">
        <f t="shared" si="180"/>
        <v>22.650000000000002</v>
      </c>
      <c r="J1244" s="18">
        <f t="shared" si="181"/>
        <v>22.25</v>
      </c>
    </row>
    <row r="1245" spans="1:10">
      <c r="A1245" s="38" t="s">
        <v>6969</v>
      </c>
      <c r="B1245" s="3" t="s">
        <v>6970</v>
      </c>
      <c r="C1245" s="3">
        <v>6</v>
      </c>
      <c r="D1245" s="2">
        <v>0.7</v>
      </c>
      <c r="E1245" s="46">
        <v>40</v>
      </c>
      <c r="F1245" s="17">
        <v>25.5</v>
      </c>
      <c r="G1245" s="4" t="s">
        <v>10554</v>
      </c>
      <c r="H1245" s="17">
        <f t="shared" si="179"/>
        <v>36.550000000000004</v>
      </c>
      <c r="I1245" s="17">
        <f t="shared" si="180"/>
        <v>33.550000000000004</v>
      </c>
      <c r="J1245" s="18">
        <f t="shared" si="181"/>
        <v>32.950000000000003</v>
      </c>
    </row>
    <row r="1246" spans="1:10">
      <c r="A1246" s="38" t="s">
        <v>6972</v>
      </c>
      <c r="B1246" s="3" t="s">
        <v>6973</v>
      </c>
      <c r="C1246" s="3">
        <v>6</v>
      </c>
      <c r="D1246" s="2">
        <v>0.7</v>
      </c>
      <c r="E1246" s="46">
        <v>43.2</v>
      </c>
      <c r="F1246" s="17">
        <v>28.25</v>
      </c>
      <c r="G1246" s="4" t="s">
        <v>10558</v>
      </c>
      <c r="H1246" s="17">
        <f t="shared" si="179"/>
        <v>40.200000000000003</v>
      </c>
      <c r="I1246" s="17">
        <f t="shared" si="180"/>
        <v>36.9</v>
      </c>
      <c r="J1246" s="18">
        <f t="shared" si="181"/>
        <v>36.25</v>
      </c>
    </row>
    <row r="1247" spans="1:10">
      <c r="A1247" s="38" t="s">
        <v>6975</v>
      </c>
      <c r="B1247" s="3" t="s">
        <v>6976</v>
      </c>
      <c r="C1247" s="3">
        <v>6</v>
      </c>
      <c r="D1247" s="2">
        <v>0.7</v>
      </c>
      <c r="E1247" s="46">
        <v>40</v>
      </c>
      <c r="F1247" s="17">
        <v>36.5</v>
      </c>
      <c r="G1247" s="4" t="s">
        <v>10548</v>
      </c>
      <c r="H1247" s="17">
        <f t="shared" si="179"/>
        <v>50</v>
      </c>
      <c r="I1247" s="17">
        <f t="shared" si="180"/>
        <v>45.900000000000006</v>
      </c>
      <c r="J1247" s="18">
        <f t="shared" si="181"/>
        <v>45.050000000000004</v>
      </c>
    </row>
    <row r="1248" spans="1:10">
      <c r="A1248" s="38" t="s">
        <v>6978</v>
      </c>
      <c r="B1248" s="3" t="s">
        <v>6979</v>
      </c>
      <c r="C1248" s="3">
        <v>6</v>
      </c>
      <c r="D1248" s="2">
        <v>0.7</v>
      </c>
      <c r="E1248" s="46">
        <v>40</v>
      </c>
      <c r="F1248" s="17">
        <v>15.1</v>
      </c>
      <c r="G1248" s="4" t="s">
        <v>10548</v>
      </c>
      <c r="H1248" s="17">
        <f t="shared" si="179"/>
        <v>23.900000000000002</v>
      </c>
      <c r="I1248" s="17">
        <f t="shared" si="180"/>
        <v>21.900000000000002</v>
      </c>
      <c r="J1248" s="18">
        <f t="shared" si="181"/>
        <v>21.55</v>
      </c>
    </row>
    <row r="1249" spans="1:10">
      <c r="A1249" s="38" t="s">
        <v>6981</v>
      </c>
      <c r="B1249" s="3" t="s">
        <v>6982</v>
      </c>
      <c r="C1249" s="3">
        <v>6</v>
      </c>
      <c r="D1249" s="2">
        <v>0.7</v>
      </c>
      <c r="E1249" s="46">
        <v>40</v>
      </c>
      <c r="F1249" s="17">
        <v>21.2</v>
      </c>
      <c r="G1249" s="4" t="s">
        <v>10548</v>
      </c>
      <c r="H1249" s="17">
        <f t="shared" si="179"/>
        <v>31.3</v>
      </c>
      <c r="I1249" s="17">
        <f t="shared" si="180"/>
        <v>28.75</v>
      </c>
      <c r="J1249" s="18">
        <f t="shared" si="181"/>
        <v>28.25</v>
      </c>
    </row>
    <row r="1250" spans="1:10">
      <c r="A1250" s="38" t="s">
        <v>6984</v>
      </c>
      <c r="B1250" s="3" t="s">
        <v>6985</v>
      </c>
      <c r="C1250" s="3">
        <v>6</v>
      </c>
      <c r="D1250" s="2">
        <v>0.7</v>
      </c>
      <c r="E1250" s="46">
        <v>40</v>
      </c>
      <c r="F1250" s="17">
        <v>49</v>
      </c>
      <c r="G1250" s="4" t="s">
        <v>10548</v>
      </c>
      <c r="H1250" s="17">
        <f t="shared" si="179"/>
        <v>65.25</v>
      </c>
      <c r="I1250" s="17">
        <f t="shared" si="180"/>
        <v>59.900000000000006</v>
      </c>
      <c r="J1250" s="18">
        <f t="shared" si="181"/>
        <v>58.800000000000004</v>
      </c>
    </row>
    <row r="1251" spans="1:10">
      <c r="A1251" s="38" t="s">
        <v>6987</v>
      </c>
      <c r="B1251" s="3" t="s">
        <v>6988</v>
      </c>
      <c r="C1251" s="3">
        <v>6</v>
      </c>
      <c r="D1251" s="2">
        <v>0.7</v>
      </c>
      <c r="E1251" s="46">
        <v>43.4</v>
      </c>
      <c r="F1251" s="17">
        <v>33.950000000000003</v>
      </c>
      <c r="G1251" s="4" t="s">
        <v>10536</v>
      </c>
      <c r="H1251" s="17">
        <f t="shared" si="179"/>
        <v>47.150000000000006</v>
      </c>
      <c r="I1251" s="17">
        <f t="shared" si="180"/>
        <v>43.300000000000004</v>
      </c>
      <c r="J1251" s="18">
        <f t="shared" si="181"/>
        <v>42.550000000000004</v>
      </c>
    </row>
    <row r="1252" spans="1:10">
      <c r="A1252" s="38" t="s">
        <v>6993</v>
      </c>
      <c r="B1252" s="3" t="s">
        <v>6994</v>
      </c>
      <c r="C1252" s="3">
        <v>6</v>
      </c>
      <c r="D1252" s="2">
        <v>0.7</v>
      </c>
      <c r="E1252" s="46">
        <v>45</v>
      </c>
      <c r="F1252" s="17">
        <v>28.95</v>
      </c>
      <c r="G1252" s="4" t="s">
        <v>10549</v>
      </c>
      <c r="H1252" s="17">
        <f t="shared" si="179"/>
        <v>41.2</v>
      </c>
      <c r="I1252" s="17">
        <f t="shared" si="180"/>
        <v>37.85</v>
      </c>
      <c r="J1252" s="18">
        <f t="shared" si="181"/>
        <v>37.15</v>
      </c>
    </row>
    <row r="1253" spans="1:10">
      <c r="A1253" s="38" t="s">
        <v>6996</v>
      </c>
      <c r="B1253" s="3" t="s">
        <v>6997</v>
      </c>
      <c r="C1253" s="3">
        <v>6</v>
      </c>
      <c r="D1253" s="2">
        <v>0.7</v>
      </c>
      <c r="E1253" s="46">
        <v>40</v>
      </c>
      <c r="F1253" s="17">
        <v>20.25</v>
      </c>
      <c r="G1253" s="4" t="s">
        <v>10535</v>
      </c>
      <c r="H1253" s="17">
        <f t="shared" si="179"/>
        <v>30.150000000000002</v>
      </c>
      <c r="I1253" s="17">
        <f t="shared" si="180"/>
        <v>27.700000000000003</v>
      </c>
      <c r="J1253" s="18">
        <f t="shared" si="181"/>
        <v>27.200000000000003</v>
      </c>
    </row>
    <row r="1254" spans="1:10">
      <c r="A1254" s="38" t="s">
        <v>6999</v>
      </c>
      <c r="B1254" s="3" t="s">
        <v>7000</v>
      </c>
      <c r="C1254" s="3">
        <v>6</v>
      </c>
      <c r="D1254" s="2">
        <v>0.7</v>
      </c>
      <c r="E1254" s="46">
        <v>40</v>
      </c>
      <c r="F1254" s="17">
        <v>11.95</v>
      </c>
      <c r="G1254" s="4" t="s">
        <v>10533</v>
      </c>
      <c r="H1254" s="17">
        <f t="shared" si="179"/>
        <v>20.05</v>
      </c>
      <c r="I1254" s="17">
        <f t="shared" si="180"/>
        <v>18.400000000000002</v>
      </c>
      <c r="J1254" s="18">
        <f t="shared" si="181"/>
        <v>18.05</v>
      </c>
    </row>
    <row r="1255" spans="1:10">
      <c r="A1255" s="38" t="s">
        <v>7005</v>
      </c>
      <c r="B1255" s="3" t="s">
        <v>7006</v>
      </c>
      <c r="C1255" s="3">
        <v>6</v>
      </c>
      <c r="D1255" s="2">
        <v>0.7</v>
      </c>
      <c r="E1255" s="46">
        <v>40</v>
      </c>
      <c r="F1255" s="17">
        <v>11.75</v>
      </c>
      <c r="G1255" s="4" t="s">
        <v>10548</v>
      </c>
      <c r="H1255" s="17">
        <f t="shared" si="179"/>
        <v>19.8</v>
      </c>
      <c r="I1255" s="17">
        <f t="shared" si="180"/>
        <v>18.150000000000002</v>
      </c>
      <c r="J1255" s="18">
        <f t="shared" si="181"/>
        <v>17.850000000000001</v>
      </c>
    </row>
    <row r="1256" spans="1:10">
      <c r="A1256" s="38" t="s">
        <v>7008</v>
      </c>
      <c r="B1256" s="3" t="s">
        <v>7009</v>
      </c>
      <c r="C1256" s="3">
        <v>6</v>
      </c>
      <c r="D1256" s="2">
        <v>1</v>
      </c>
      <c r="E1256" s="46">
        <v>43</v>
      </c>
      <c r="F1256" s="17">
        <v>23.5</v>
      </c>
      <c r="G1256" s="4" t="s">
        <v>10535</v>
      </c>
      <c r="H1256" s="17">
        <f t="shared" si="179"/>
        <v>36</v>
      </c>
      <c r="I1256" s="17">
        <f t="shared" si="180"/>
        <v>33.050000000000004</v>
      </c>
      <c r="J1256" s="18">
        <f t="shared" si="181"/>
        <v>32.5</v>
      </c>
    </row>
    <row r="1257" spans="1:10">
      <c r="A1257" s="38" t="s">
        <v>7017</v>
      </c>
      <c r="B1257" s="3" t="s">
        <v>7015</v>
      </c>
      <c r="C1257" s="3">
        <v>6</v>
      </c>
      <c r="D1257" s="2">
        <v>1</v>
      </c>
      <c r="E1257" s="46">
        <v>40</v>
      </c>
      <c r="F1257" s="17">
        <v>8.9499999999999993</v>
      </c>
      <c r="G1257" s="4" t="s">
        <v>10535</v>
      </c>
      <c r="H1257" s="17">
        <f t="shared" si="179"/>
        <v>17.900000000000002</v>
      </c>
      <c r="I1257" s="17">
        <f t="shared" si="180"/>
        <v>16.400000000000002</v>
      </c>
      <c r="J1257" s="18">
        <f t="shared" si="181"/>
        <v>16.150000000000002</v>
      </c>
    </row>
    <row r="1258" spans="1:10">
      <c r="A1258" s="38" t="s">
        <v>10958</v>
      </c>
      <c r="B1258" s="3" t="s">
        <v>10959</v>
      </c>
      <c r="C1258" s="3">
        <v>6</v>
      </c>
      <c r="D1258" s="2">
        <v>0.5</v>
      </c>
      <c r="E1258" s="46">
        <v>17</v>
      </c>
      <c r="F1258" s="17">
        <v>7.25</v>
      </c>
      <c r="G1258" s="4" t="s">
        <v>10545</v>
      </c>
      <c r="H1258" s="17">
        <f t="shared" si="179"/>
        <v>11.850000000000001</v>
      </c>
      <c r="I1258" s="17">
        <f t="shared" si="180"/>
        <v>10.850000000000001</v>
      </c>
      <c r="J1258" s="18">
        <f t="shared" si="181"/>
        <v>10.65</v>
      </c>
    </row>
    <row r="1259" spans="1:10">
      <c r="A1259" s="38" t="s">
        <v>7025</v>
      </c>
      <c r="B1259" s="3" t="s">
        <v>7023</v>
      </c>
      <c r="C1259" s="3">
        <v>6</v>
      </c>
      <c r="D1259" s="2">
        <v>0.7</v>
      </c>
      <c r="E1259" s="46">
        <v>17</v>
      </c>
      <c r="F1259" s="17">
        <v>8.4</v>
      </c>
      <c r="G1259" s="4" t="s">
        <v>10545</v>
      </c>
      <c r="H1259" s="17">
        <f t="shared" si="179"/>
        <v>13.65</v>
      </c>
      <c r="I1259" s="17">
        <f t="shared" si="180"/>
        <v>12.55</v>
      </c>
      <c r="J1259" s="18">
        <f t="shared" si="181"/>
        <v>12.350000000000001</v>
      </c>
    </row>
    <row r="1260" spans="1:10">
      <c r="A1260" s="38" t="s">
        <v>7030</v>
      </c>
      <c r="B1260" s="3" t="s">
        <v>7028</v>
      </c>
      <c r="C1260" s="3">
        <v>6</v>
      </c>
      <c r="D1260" s="2">
        <v>0.7</v>
      </c>
      <c r="E1260" s="46">
        <v>17</v>
      </c>
      <c r="F1260" s="17">
        <v>8.85</v>
      </c>
      <c r="G1260" s="4" t="s">
        <v>10545</v>
      </c>
      <c r="H1260" s="17">
        <f t="shared" si="179"/>
        <v>14.200000000000001</v>
      </c>
      <c r="I1260" s="17">
        <f t="shared" si="180"/>
        <v>13.05</v>
      </c>
      <c r="J1260" s="18">
        <f t="shared" si="181"/>
        <v>12.8</v>
      </c>
    </row>
    <row r="1261" spans="1:10">
      <c r="A1261" s="38" t="s">
        <v>7038</v>
      </c>
      <c r="B1261" s="3" t="s">
        <v>7036</v>
      </c>
      <c r="C1261" s="3">
        <v>6</v>
      </c>
      <c r="D1261" s="2">
        <v>0.7</v>
      </c>
      <c r="E1261" s="46">
        <v>15</v>
      </c>
      <c r="F1261" s="17">
        <v>8.25</v>
      </c>
      <c r="G1261" s="4" t="s">
        <v>10545</v>
      </c>
      <c r="H1261" s="17">
        <f t="shared" si="179"/>
        <v>13.3</v>
      </c>
      <c r="I1261" s="17">
        <f t="shared" si="180"/>
        <v>12.200000000000001</v>
      </c>
      <c r="J1261" s="18">
        <f t="shared" si="181"/>
        <v>12</v>
      </c>
    </row>
    <row r="1262" spans="1:10">
      <c r="A1262" s="38" t="s">
        <v>7040</v>
      </c>
      <c r="B1262" s="3" t="s">
        <v>7041</v>
      </c>
      <c r="C1262" s="3">
        <v>6</v>
      </c>
      <c r="D1262" s="2">
        <v>0.5</v>
      </c>
      <c r="E1262" s="46">
        <v>15</v>
      </c>
      <c r="F1262" s="17">
        <v>7.25</v>
      </c>
      <c r="G1262" s="4" t="s">
        <v>10545</v>
      </c>
      <c r="H1262" s="17">
        <f t="shared" si="179"/>
        <v>11.700000000000001</v>
      </c>
      <c r="I1262" s="17">
        <f t="shared" si="180"/>
        <v>10.75</v>
      </c>
      <c r="J1262" s="18">
        <f t="shared" si="181"/>
        <v>10.55</v>
      </c>
    </row>
    <row r="1263" spans="1:10">
      <c r="A1263" s="38" t="s">
        <v>7043</v>
      </c>
      <c r="B1263" s="3" t="s">
        <v>7044</v>
      </c>
      <c r="C1263" s="3">
        <v>6</v>
      </c>
      <c r="D1263" s="2">
        <v>0.7</v>
      </c>
      <c r="E1263" s="46">
        <v>23</v>
      </c>
      <c r="F1263" s="17">
        <v>19.5</v>
      </c>
      <c r="G1263" s="4" t="s">
        <v>10539</v>
      </c>
      <c r="H1263" s="17">
        <f t="shared" si="179"/>
        <v>27.75</v>
      </c>
      <c r="I1263" s="17">
        <f t="shared" si="180"/>
        <v>25.450000000000003</v>
      </c>
      <c r="J1263" s="18">
        <f t="shared" si="181"/>
        <v>25</v>
      </c>
    </row>
    <row r="1264" spans="1:10">
      <c r="A1264" s="38" t="s">
        <v>7065</v>
      </c>
      <c r="B1264" s="3" t="s">
        <v>7066</v>
      </c>
      <c r="C1264" s="3">
        <v>6</v>
      </c>
      <c r="D1264" s="2">
        <v>0.7</v>
      </c>
      <c r="E1264" s="46">
        <v>40</v>
      </c>
      <c r="F1264" s="17">
        <v>4.95</v>
      </c>
      <c r="G1264" s="4" t="s">
        <v>10535</v>
      </c>
      <c r="H1264" s="17">
        <f t="shared" si="179"/>
        <v>11.5</v>
      </c>
      <c r="I1264" s="17">
        <f t="shared" si="180"/>
        <v>10.55</v>
      </c>
      <c r="J1264" s="18">
        <f t="shared" si="181"/>
        <v>10.350000000000001</v>
      </c>
    </row>
    <row r="1265" spans="1:10">
      <c r="A1265" s="38" t="s">
        <v>7070</v>
      </c>
      <c r="B1265" s="3" t="s">
        <v>7071</v>
      </c>
      <c r="C1265" s="3">
        <v>6</v>
      </c>
      <c r="D1265" s="2">
        <v>0.5</v>
      </c>
      <c r="E1265" s="46">
        <v>40</v>
      </c>
      <c r="F1265" s="17">
        <v>11.75</v>
      </c>
      <c r="G1265" s="4" t="s">
        <v>10537</v>
      </c>
      <c r="H1265" s="17">
        <f t="shared" si="179"/>
        <v>18.8</v>
      </c>
      <c r="I1265" s="17">
        <f t="shared" si="180"/>
        <v>17.25</v>
      </c>
      <c r="J1265" s="18">
        <f t="shared" si="181"/>
        <v>16.95</v>
      </c>
    </row>
    <row r="1266" spans="1:10">
      <c r="A1266" s="38" t="s">
        <v>7073</v>
      </c>
      <c r="B1266" s="3" t="s">
        <v>7074</v>
      </c>
      <c r="C1266" s="3">
        <v>6</v>
      </c>
      <c r="D1266" s="2">
        <v>0.5</v>
      </c>
      <c r="E1266" s="46">
        <v>37.5</v>
      </c>
      <c r="F1266" s="17">
        <v>11.75</v>
      </c>
      <c r="G1266" s="4" t="s">
        <v>10532</v>
      </c>
      <c r="H1266" s="17">
        <f t="shared" si="179"/>
        <v>18.600000000000001</v>
      </c>
      <c r="I1266" s="17">
        <f t="shared" si="180"/>
        <v>17.100000000000001</v>
      </c>
      <c r="J1266" s="18">
        <f t="shared" si="181"/>
        <v>16.8</v>
      </c>
    </row>
    <row r="1267" spans="1:10">
      <c r="A1267" s="38" t="s">
        <v>7082</v>
      </c>
      <c r="B1267" s="3" t="s">
        <v>7083</v>
      </c>
      <c r="C1267" s="3">
        <v>12</v>
      </c>
      <c r="D1267" s="2">
        <v>0.7</v>
      </c>
      <c r="E1267" s="46">
        <v>40</v>
      </c>
      <c r="F1267" s="17">
        <v>17.5</v>
      </c>
      <c r="G1267" s="4" t="s">
        <v>10533</v>
      </c>
      <c r="H1267" s="17">
        <f t="shared" si="179"/>
        <v>26.8</v>
      </c>
      <c r="I1267" s="17">
        <f t="shared" si="180"/>
        <v>24.6</v>
      </c>
      <c r="J1267" s="18">
        <f t="shared" si="181"/>
        <v>24.150000000000002</v>
      </c>
    </row>
    <row r="1268" spans="1:10">
      <c r="A1268" s="38" t="s">
        <v>7085</v>
      </c>
      <c r="B1268" s="3" t="s">
        <v>7086</v>
      </c>
      <c r="C1268" s="3">
        <v>6</v>
      </c>
      <c r="D1268" s="2">
        <v>0.7</v>
      </c>
      <c r="E1268" s="46">
        <v>41.5</v>
      </c>
      <c r="F1268" s="17">
        <v>6.65</v>
      </c>
      <c r="G1268" s="4" t="s">
        <v>10540</v>
      </c>
      <c r="H1268" s="17">
        <f t="shared" si="179"/>
        <v>13.700000000000001</v>
      </c>
      <c r="I1268" s="17">
        <f t="shared" si="180"/>
        <v>12.600000000000001</v>
      </c>
      <c r="J1268" s="18">
        <f t="shared" si="181"/>
        <v>12.350000000000001</v>
      </c>
    </row>
    <row r="1269" spans="1:10">
      <c r="A1269" s="38" t="s">
        <v>7107</v>
      </c>
      <c r="B1269" s="3" t="s">
        <v>7108</v>
      </c>
      <c r="C1269" s="3">
        <v>6</v>
      </c>
      <c r="D1269" s="2">
        <v>0.7</v>
      </c>
      <c r="E1269" s="46">
        <v>40</v>
      </c>
      <c r="F1269" s="17">
        <v>14.5</v>
      </c>
      <c r="G1269" s="4" t="s">
        <v>10535</v>
      </c>
      <c r="H1269" s="17">
        <f t="shared" si="179"/>
        <v>23.150000000000002</v>
      </c>
      <c r="I1269" s="17">
        <f t="shared" si="180"/>
        <v>21.25</v>
      </c>
      <c r="J1269" s="18">
        <f t="shared" si="181"/>
        <v>20.85</v>
      </c>
    </row>
    <row r="1270" spans="1:10">
      <c r="A1270" s="38" t="s">
        <v>7149</v>
      </c>
      <c r="B1270" s="3" t="s">
        <v>7150</v>
      </c>
      <c r="C1270" s="3">
        <v>6</v>
      </c>
      <c r="D1270" s="2">
        <v>0.7</v>
      </c>
      <c r="E1270" s="46">
        <v>47</v>
      </c>
      <c r="F1270" s="17">
        <v>18.5</v>
      </c>
      <c r="G1270" s="4" t="s">
        <v>10537</v>
      </c>
      <c r="H1270" s="17">
        <f t="shared" si="179"/>
        <v>28.650000000000002</v>
      </c>
      <c r="I1270" s="17">
        <f t="shared" si="180"/>
        <v>26.3</v>
      </c>
      <c r="J1270" s="18">
        <f t="shared" si="181"/>
        <v>25.85</v>
      </c>
    </row>
    <row r="1271" spans="1:10">
      <c r="A1271" s="38" t="s">
        <v>7152</v>
      </c>
      <c r="B1271" s="3" t="s">
        <v>7153</v>
      </c>
      <c r="C1271" s="3">
        <v>6</v>
      </c>
      <c r="D1271" s="2">
        <v>0.7</v>
      </c>
      <c r="E1271" s="46">
        <v>47</v>
      </c>
      <c r="F1271" s="17">
        <v>16.25</v>
      </c>
      <c r="G1271" s="4" t="s">
        <v>10537</v>
      </c>
      <c r="H1271" s="17">
        <f t="shared" si="179"/>
        <v>25.900000000000002</v>
      </c>
      <c r="I1271" s="17">
        <f t="shared" si="180"/>
        <v>23.8</v>
      </c>
      <c r="J1271" s="18">
        <f t="shared" si="181"/>
        <v>23.35</v>
      </c>
    </row>
    <row r="1272" spans="1:10">
      <c r="A1272" s="38" t="s">
        <v>7155</v>
      </c>
      <c r="B1272" s="3" t="s">
        <v>7156</v>
      </c>
      <c r="C1272" s="3">
        <v>6</v>
      </c>
      <c r="D1272" s="2">
        <v>0.7</v>
      </c>
      <c r="E1272" s="46">
        <v>45</v>
      </c>
      <c r="F1272" s="17">
        <v>24.95</v>
      </c>
      <c r="G1272" s="4" t="s">
        <v>10554</v>
      </c>
      <c r="H1272" s="17">
        <f t="shared" si="179"/>
        <v>36.35</v>
      </c>
      <c r="I1272" s="17">
        <f t="shared" si="180"/>
        <v>33.35</v>
      </c>
      <c r="J1272" s="18">
        <f t="shared" si="181"/>
        <v>32.75</v>
      </c>
    </row>
    <row r="1273" spans="1:10">
      <c r="A1273" s="38" t="s">
        <v>7158</v>
      </c>
      <c r="B1273" s="3" t="s">
        <v>7159</v>
      </c>
      <c r="C1273" s="3">
        <v>6</v>
      </c>
      <c r="D1273" s="2">
        <v>0.7</v>
      </c>
      <c r="E1273" s="46">
        <v>45</v>
      </c>
      <c r="F1273" s="17">
        <v>29</v>
      </c>
      <c r="G1273" s="4" t="s">
        <v>10554</v>
      </c>
      <c r="H1273" s="17">
        <f t="shared" si="179"/>
        <v>41.300000000000004</v>
      </c>
      <c r="I1273" s="17">
        <f t="shared" si="180"/>
        <v>37.9</v>
      </c>
      <c r="J1273" s="18">
        <f t="shared" si="181"/>
        <v>37.200000000000003</v>
      </c>
    </row>
    <row r="1274" spans="1:10">
      <c r="A1274" s="38" t="s">
        <v>7164</v>
      </c>
      <c r="B1274" s="3" t="s">
        <v>7165</v>
      </c>
      <c r="C1274" s="3">
        <v>6</v>
      </c>
      <c r="D1274" s="2">
        <v>0.7</v>
      </c>
      <c r="E1274" s="46">
        <v>40</v>
      </c>
      <c r="F1274" s="17">
        <v>18.5</v>
      </c>
      <c r="G1274" s="4" t="s">
        <v>10533</v>
      </c>
      <c r="H1274" s="17">
        <f t="shared" si="179"/>
        <v>28</v>
      </c>
      <c r="I1274" s="17">
        <f t="shared" si="180"/>
        <v>25.75</v>
      </c>
      <c r="J1274" s="18">
        <f t="shared" si="181"/>
        <v>25.25</v>
      </c>
    </row>
    <row r="1275" spans="1:10">
      <c r="A1275" s="38" t="s">
        <v>10774</v>
      </c>
      <c r="B1275" s="3" t="s">
        <v>7171</v>
      </c>
      <c r="C1275" s="3">
        <v>6</v>
      </c>
      <c r="D1275" s="2">
        <v>0.7</v>
      </c>
      <c r="E1275" s="46">
        <v>40</v>
      </c>
      <c r="F1275" s="17">
        <v>19.75</v>
      </c>
      <c r="G1275" s="4" t="s">
        <v>10554</v>
      </c>
      <c r="H1275" s="17">
        <f t="shared" si="179"/>
        <v>29.55</v>
      </c>
      <c r="I1275" s="17">
        <f t="shared" si="180"/>
        <v>27.150000000000002</v>
      </c>
      <c r="J1275" s="18">
        <f t="shared" si="181"/>
        <v>26.650000000000002</v>
      </c>
    </row>
    <row r="1276" spans="1:10">
      <c r="A1276" s="38" t="s">
        <v>7176</v>
      </c>
      <c r="B1276" s="3" t="s">
        <v>7177</v>
      </c>
      <c r="C1276" s="3">
        <v>6</v>
      </c>
      <c r="D1276" s="2">
        <v>0.5</v>
      </c>
      <c r="E1276" s="46">
        <v>51.4</v>
      </c>
      <c r="F1276" s="17">
        <v>24.95</v>
      </c>
      <c r="G1276" s="4" t="s">
        <v>10554</v>
      </c>
      <c r="H1276" s="17">
        <f t="shared" si="179"/>
        <v>35.6</v>
      </c>
      <c r="I1276" s="17">
        <f t="shared" si="180"/>
        <v>32.700000000000003</v>
      </c>
      <c r="J1276" s="18">
        <f t="shared" si="181"/>
        <v>32.1</v>
      </c>
    </row>
    <row r="1277" spans="1:10">
      <c r="A1277" s="38" t="s">
        <v>7179</v>
      </c>
      <c r="B1277" s="3" t="s">
        <v>7180</v>
      </c>
      <c r="C1277" s="3">
        <v>6</v>
      </c>
      <c r="D1277" s="2">
        <v>0.7</v>
      </c>
      <c r="E1277" s="46">
        <v>45</v>
      </c>
      <c r="F1277" s="17">
        <v>54.95</v>
      </c>
      <c r="G1277" s="4" t="s">
        <v>10536</v>
      </c>
      <c r="H1277" s="17">
        <f t="shared" si="179"/>
        <v>72.95</v>
      </c>
      <c r="I1277" s="17">
        <f t="shared" si="180"/>
        <v>66.95</v>
      </c>
      <c r="J1277" s="18">
        <f t="shared" si="181"/>
        <v>65.75</v>
      </c>
    </row>
    <row r="1278" spans="1:10">
      <c r="A1278" s="38" t="s">
        <v>7185</v>
      </c>
      <c r="B1278" s="3" t="s">
        <v>7186</v>
      </c>
      <c r="C1278" s="3">
        <v>4</v>
      </c>
      <c r="D1278" s="2">
        <v>0.7</v>
      </c>
      <c r="E1278" s="46">
        <v>43</v>
      </c>
      <c r="F1278" s="17">
        <v>75</v>
      </c>
      <c r="G1278" s="4" t="s">
        <v>10538</v>
      </c>
      <c r="H1278" s="17">
        <f t="shared" si="179"/>
        <v>97.2</v>
      </c>
      <c r="I1278" s="17">
        <f t="shared" si="180"/>
        <v>89.25</v>
      </c>
      <c r="J1278" s="18">
        <f t="shared" si="181"/>
        <v>87.65</v>
      </c>
    </row>
    <row r="1279" spans="1:10">
      <c r="A1279" s="38" t="s">
        <v>7191</v>
      </c>
      <c r="B1279" s="3" t="s">
        <v>7192</v>
      </c>
      <c r="C1279" s="3">
        <v>6</v>
      </c>
      <c r="D1279" s="2">
        <v>0.7</v>
      </c>
      <c r="E1279" s="46">
        <v>43</v>
      </c>
      <c r="F1279" s="17">
        <v>38.5</v>
      </c>
      <c r="G1279" s="4" t="s">
        <v>10536</v>
      </c>
      <c r="H1279" s="17">
        <f t="shared" si="179"/>
        <v>52.7</v>
      </c>
      <c r="I1279" s="17">
        <f t="shared" si="180"/>
        <v>48.35</v>
      </c>
      <c r="J1279" s="18">
        <f t="shared" si="181"/>
        <v>47.5</v>
      </c>
    </row>
    <row r="1280" spans="1:10">
      <c r="A1280" s="38" t="s">
        <v>7194</v>
      </c>
      <c r="B1280" s="3" t="s">
        <v>7195</v>
      </c>
      <c r="C1280" s="3">
        <v>6</v>
      </c>
      <c r="D1280" s="2">
        <v>0.7</v>
      </c>
      <c r="E1280" s="46">
        <v>45</v>
      </c>
      <c r="F1280" s="17">
        <v>58.25</v>
      </c>
      <c r="G1280" s="4" t="s">
        <v>10536</v>
      </c>
      <c r="H1280" s="17">
        <f t="shared" si="179"/>
        <v>76.95</v>
      </c>
      <c r="I1280" s="17">
        <f t="shared" si="180"/>
        <v>70.650000000000006</v>
      </c>
      <c r="J1280" s="18">
        <f t="shared" si="181"/>
        <v>69.400000000000006</v>
      </c>
    </row>
    <row r="1281" spans="1:10">
      <c r="A1281" s="38" t="s">
        <v>7197</v>
      </c>
      <c r="B1281" s="3" t="s">
        <v>7198</v>
      </c>
      <c r="C1281" s="3">
        <v>6</v>
      </c>
      <c r="D1281" s="2">
        <v>1</v>
      </c>
      <c r="E1281" s="46">
        <v>46</v>
      </c>
      <c r="F1281" s="17">
        <v>17.5</v>
      </c>
      <c r="G1281" s="4" t="s">
        <v>10537</v>
      </c>
      <c r="H1281" s="17">
        <f t="shared" si="179"/>
        <v>29.1</v>
      </c>
      <c r="I1281" s="17">
        <f t="shared" si="180"/>
        <v>26.700000000000003</v>
      </c>
      <c r="J1281" s="18">
        <f t="shared" si="181"/>
        <v>26.200000000000003</v>
      </c>
    </row>
    <row r="1282" spans="1:10">
      <c r="A1282" s="38" t="s">
        <v>7200</v>
      </c>
      <c r="B1282" s="3" t="s">
        <v>7201</v>
      </c>
      <c r="C1282" s="3">
        <v>6</v>
      </c>
      <c r="D1282" s="2">
        <v>0.7</v>
      </c>
      <c r="E1282" s="46">
        <v>46</v>
      </c>
      <c r="F1282" s="17">
        <v>17.5</v>
      </c>
      <c r="G1282" s="4" t="s">
        <v>10537</v>
      </c>
      <c r="H1282" s="17">
        <f t="shared" si="179"/>
        <v>27.35</v>
      </c>
      <c r="I1282" s="17">
        <f t="shared" si="180"/>
        <v>25.1</v>
      </c>
      <c r="J1282" s="18">
        <f t="shared" si="181"/>
        <v>24.650000000000002</v>
      </c>
    </row>
    <row r="1283" spans="1:10">
      <c r="A1283" s="38" t="s">
        <v>7203</v>
      </c>
      <c r="B1283" s="3" t="s">
        <v>7204</v>
      </c>
      <c r="C1283" s="3">
        <v>6</v>
      </c>
      <c r="D1283" s="2">
        <v>0.7</v>
      </c>
      <c r="E1283" s="46">
        <v>57.15</v>
      </c>
      <c r="F1283" s="17">
        <v>42.5</v>
      </c>
      <c r="G1283" s="4" t="s">
        <v>10536</v>
      </c>
      <c r="H1283" s="17">
        <f t="shared" si="179"/>
        <v>58.800000000000004</v>
      </c>
      <c r="I1283" s="17">
        <f t="shared" si="180"/>
        <v>54</v>
      </c>
      <c r="J1283" s="18">
        <f t="shared" si="181"/>
        <v>53.050000000000004</v>
      </c>
    </row>
    <row r="1284" spans="1:10">
      <c r="A1284" s="38" t="s">
        <v>7206</v>
      </c>
      <c r="B1284" s="3" t="s">
        <v>7207</v>
      </c>
      <c r="C1284" s="3">
        <v>6</v>
      </c>
      <c r="D1284" s="2">
        <v>0.7</v>
      </c>
      <c r="E1284" s="46">
        <v>37.5</v>
      </c>
      <c r="F1284" s="17">
        <v>14.5</v>
      </c>
      <c r="G1284" s="4" t="s">
        <v>10555</v>
      </c>
      <c r="H1284" s="17">
        <f t="shared" si="179"/>
        <v>22.900000000000002</v>
      </c>
      <c r="I1284" s="17">
        <f t="shared" si="180"/>
        <v>21.05</v>
      </c>
      <c r="J1284" s="18">
        <f t="shared" si="181"/>
        <v>20.650000000000002</v>
      </c>
    </row>
    <row r="1285" spans="1:10">
      <c r="A1285" s="38" t="s">
        <v>7212</v>
      </c>
      <c r="B1285" s="3" t="s">
        <v>7210</v>
      </c>
      <c r="C1285" s="3">
        <v>6</v>
      </c>
      <c r="D1285" s="2">
        <v>1</v>
      </c>
      <c r="E1285" s="46">
        <v>32</v>
      </c>
      <c r="F1285" s="17">
        <v>9.4499999999999993</v>
      </c>
      <c r="G1285" s="4" t="s">
        <v>10552</v>
      </c>
      <c r="H1285" s="17">
        <f t="shared" si="179"/>
        <v>17.5</v>
      </c>
      <c r="I1285" s="17">
        <f t="shared" si="180"/>
        <v>16.05</v>
      </c>
      <c r="J1285" s="18">
        <f t="shared" si="181"/>
        <v>15.75</v>
      </c>
    </row>
    <row r="1286" spans="1:10">
      <c r="A1286" s="38" t="s">
        <v>7214</v>
      </c>
      <c r="B1286" s="3" t="s">
        <v>7215</v>
      </c>
      <c r="C1286" s="3">
        <v>6</v>
      </c>
      <c r="D1286" s="2">
        <v>0.7</v>
      </c>
      <c r="E1286" s="46">
        <v>40</v>
      </c>
      <c r="F1286" s="17">
        <v>19.25</v>
      </c>
      <c r="G1286" s="4" t="s">
        <v>10554</v>
      </c>
      <c r="H1286" s="17">
        <f t="shared" si="179"/>
        <v>28.950000000000003</v>
      </c>
      <c r="I1286" s="17">
        <f t="shared" si="180"/>
        <v>26.55</v>
      </c>
      <c r="J1286" s="18">
        <f t="shared" si="181"/>
        <v>26.1</v>
      </c>
    </row>
    <row r="1287" spans="1:10">
      <c r="A1287" s="38" t="s">
        <v>7225</v>
      </c>
      <c r="B1287" s="3" t="s">
        <v>7226</v>
      </c>
      <c r="C1287" s="3">
        <v>4</v>
      </c>
      <c r="D1287" s="2">
        <v>0.7</v>
      </c>
      <c r="E1287" s="46">
        <v>47.6</v>
      </c>
      <c r="F1287" s="17">
        <v>23.95</v>
      </c>
      <c r="G1287" s="4" t="s">
        <v>10537</v>
      </c>
      <c r="H1287" s="17">
        <f t="shared" si="179"/>
        <v>35.35</v>
      </c>
      <c r="I1287" s="17">
        <f t="shared" si="180"/>
        <v>32.450000000000003</v>
      </c>
      <c r="J1287" s="18">
        <f t="shared" si="181"/>
        <v>31.85</v>
      </c>
    </row>
    <row r="1288" spans="1:10">
      <c r="A1288" s="38" t="s">
        <v>7231</v>
      </c>
      <c r="B1288" s="3" t="s">
        <v>7232</v>
      </c>
      <c r="C1288" s="3">
        <v>48</v>
      </c>
      <c r="D1288" s="2">
        <v>0.05</v>
      </c>
      <c r="E1288" s="46">
        <v>41.3</v>
      </c>
      <c r="F1288" s="17">
        <v>2.75</v>
      </c>
      <c r="G1288" s="4" t="s">
        <v>10541</v>
      </c>
      <c r="H1288" s="17">
        <f t="shared" si="179"/>
        <v>5.5500000000000007</v>
      </c>
      <c r="I1288" s="17">
        <f t="shared" si="180"/>
        <v>5.1000000000000005</v>
      </c>
      <c r="J1288" s="18">
        <f t="shared" si="181"/>
        <v>5</v>
      </c>
    </row>
    <row r="1289" spans="1:10">
      <c r="A1289" s="38" t="s">
        <v>7236</v>
      </c>
      <c r="B1289" s="3" t="s">
        <v>7234</v>
      </c>
      <c r="C1289" s="3">
        <v>6</v>
      </c>
      <c r="D1289" s="2">
        <v>0.7</v>
      </c>
      <c r="E1289" s="46">
        <v>41.3</v>
      </c>
      <c r="F1289" s="17">
        <v>16.75</v>
      </c>
      <c r="G1289" s="4" t="s">
        <v>10541</v>
      </c>
      <c r="H1289" s="17">
        <f t="shared" si="179"/>
        <v>26</v>
      </c>
      <c r="I1289" s="17">
        <f t="shared" si="180"/>
        <v>23.85</v>
      </c>
      <c r="J1289" s="18">
        <f t="shared" si="181"/>
        <v>23.450000000000003</v>
      </c>
    </row>
    <row r="1290" spans="1:10">
      <c r="A1290" s="38" t="s">
        <v>10918</v>
      </c>
      <c r="B1290" s="3" t="s">
        <v>10919</v>
      </c>
      <c r="C1290" s="3">
        <v>3</v>
      </c>
      <c r="D1290" s="2">
        <v>0.7</v>
      </c>
      <c r="E1290" s="46">
        <v>41.3</v>
      </c>
      <c r="F1290" s="17">
        <v>23.5</v>
      </c>
      <c r="G1290" s="4" t="s">
        <v>10541</v>
      </c>
      <c r="H1290" s="17">
        <f t="shared" si="179"/>
        <v>34.25</v>
      </c>
      <c r="I1290" s="17">
        <f t="shared" si="180"/>
        <v>31.450000000000003</v>
      </c>
      <c r="J1290" s="18">
        <f t="shared" si="181"/>
        <v>30.85</v>
      </c>
    </row>
    <row r="1291" spans="1:10">
      <c r="A1291" s="38" t="s">
        <v>7247</v>
      </c>
      <c r="B1291" s="3" t="s">
        <v>7246</v>
      </c>
      <c r="C1291" s="3">
        <v>6</v>
      </c>
      <c r="D1291" s="2">
        <v>0.7</v>
      </c>
      <c r="E1291" s="46">
        <v>40</v>
      </c>
      <c r="F1291" s="17">
        <v>14.5</v>
      </c>
      <c r="G1291" s="4" t="s">
        <v>10537</v>
      </c>
      <c r="H1291" s="17">
        <f t="shared" si="179"/>
        <v>23.150000000000002</v>
      </c>
      <c r="I1291" s="17">
        <f t="shared" si="180"/>
        <v>21.25</v>
      </c>
      <c r="J1291" s="18">
        <f t="shared" si="181"/>
        <v>20.85</v>
      </c>
    </row>
    <row r="1292" spans="1:10">
      <c r="A1292" s="38" t="s">
        <v>10887</v>
      </c>
      <c r="B1292" s="3" t="s">
        <v>19210</v>
      </c>
      <c r="C1292" s="3">
        <v>1</v>
      </c>
      <c r="D1292" s="2">
        <v>3</v>
      </c>
      <c r="E1292" s="46">
        <v>40</v>
      </c>
      <c r="F1292" s="17">
        <v>47.5</v>
      </c>
      <c r="G1292" s="4" t="s">
        <v>10537</v>
      </c>
      <c r="H1292" s="17">
        <f t="shared" ref="H1292:H1355" si="182">IF(B1292="","",CEILING((F1292+(10.3552*D1292*E1292)/100+1.5+0.05)*1.22,0.05))</f>
        <v>75.05</v>
      </c>
      <c r="I1292" s="17">
        <f t="shared" ref="I1292:I1355" si="183">IF(B1292="","",CEILING((F1292+(10.3552*D1292*E1292)/100+1.5+0.05)*1.12,0.05))</f>
        <v>68.900000000000006</v>
      </c>
      <c r="J1292" s="18">
        <f t="shared" ref="J1292:J1355" si="184">IF(B1292="","",CEILING((F1292+(10.3552*D1292*E1292)/100+1.5+0.05)*1.1,0.05))</f>
        <v>67.650000000000006</v>
      </c>
    </row>
    <row r="1293" spans="1:10">
      <c r="A1293" s="38" t="s">
        <v>7251</v>
      </c>
      <c r="B1293" s="3" t="s">
        <v>7252</v>
      </c>
      <c r="C1293" s="3">
        <v>6</v>
      </c>
      <c r="D1293" s="2">
        <v>0.7</v>
      </c>
      <c r="E1293" s="46">
        <v>41.4</v>
      </c>
      <c r="F1293" s="17">
        <v>9.85</v>
      </c>
      <c r="G1293" s="4" t="s">
        <v>10537</v>
      </c>
      <c r="H1293" s="17">
        <f t="shared" si="182"/>
        <v>17.600000000000001</v>
      </c>
      <c r="I1293" s="17">
        <f t="shared" si="183"/>
        <v>16.150000000000002</v>
      </c>
      <c r="J1293" s="18">
        <f t="shared" si="184"/>
        <v>15.850000000000001</v>
      </c>
    </row>
    <row r="1294" spans="1:10">
      <c r="A1294" s="38" t="s">
        <v>7254</v>
      </c>
      <c r="B1294" s="3" t="s">
        <v>7255</v>
      </c>
      <c r="C1294" s="3">
        <v>6</v>
      </c>
      <c r="D1294" s="2">
        <v>0.7</v>
      </c>
      <c r="E1294" s="46">
        <v>47.3</v>
      </c>
      <c r="F1294" s="17">
        <v>40.75</v>
      </c>
      <c r="G1294" s="4" t="s">
        <v>10558</v>
      </c>
      <c r="H1294" s="17">
        <f t="shared" si="182"/>
        <v>55.800000000000004</v>
      </c>
      <c r="I1294" s="17">
        <f t="shared" si="183"/>
        <v>51.25</v>
      </c>
      <c r="J1294" s="18">
        <f t="shared" si="184"/>
        <v>50.35</v>
      </c>
    </row>
    <row r="1295" spans="1:10">
      <c r="A1295" s="38" t="s">
        <v>7257</v>
      </c>
      <c r="B1295" s="3" t="s">
        <v>7258</v>
      </c>
      <c r="C1295" s="3">
        <v>6</v>
      </c>
      <c r="D1295" s="2">
        <v>0.7</v>
      </c>
      <c r="E1295" s="46">
        <v>45</v>
      </c>
      <c r="F1295" s="17">
        <v>38</v>
      </c>
      <c r="G1295" s="4" t="s">
        <v>10558</v>
      </c>
      <c r="H1295" s="17">
        <f t="shared" si="182"/>
        <v>52.25</v>
      </c>
      <c r="I1295" s="17">
        <f t="shared" si="183"/>
        <v>47.95</v>
      </c>
      <c r="J1295" s="18">
        <f t="shared" si="184"/>
        <v>47.1</v>
      </c>
    </row>
    <row r="1296" spans="1:10">
      <c r="A1296" s="38" t="s">
        <v>7260</v>
      </c>
      <c r="B1296" s="3" t="s">
        <v>7261</v>
      </c>
      <c r="C1296" s="3">
        <v>6</v>
      </c>
      <c r="D1296" s="2">
        <v>0.7</v>
      </c>
      <c r="E1296" s="46">
        <v>46.4</v>
      </c>
      <c r="F1296" s="17">
        <v>37.85</v>
      </c>
      <c r="G1296" s="4" t="s">
        <v>10558</v>
      </c>
      <c r="H1296" s="17">
        <f t="shared" si="182"/>
        <v>52.2</v>
      </c>
      <c r="I1296" s="17">
        <f t="shared" si="183"/>
        <v>47.900000000000006</v>
      </c>
      <c r="J1296" s="18">
        <f t="shared" si="184"/>
        <v>47.050000000000004</v>
      </c>
    </row>
    <row r="1297" spans="1:10">
      <c r="A1297" s="38" t="s">
        <v>7263</v>
      </c>
      <c r="B1297" s="3" t="s">
        <v>7264</v>
      </c>
      <c r="C1297" s="3">
        <v>6</v>
      </c>
      <c r="D1297" s="2">
        <v>0.7</v>
      </c>
      <c r="E1297" s="46">
        <v>40</v>
      </c>
      <c r="F1297" s="17">
        <v>30.7</v>
      </c>
      <c r="G1297" s="4" t="s">
        <v>10558</v>
      </c>
      <c r="H1297" s="17">
        <f t="shared" si="182"/>
        <v>42.900000000000006</v>
      </c>
      <c r="I1297" s="17">
        <f t="shared" si="183"/>
        <v>39.400000000000006</v>
      </c>
      <c r="J1297" s="18">
        <f t="shared" si="184"/>
        <v>38.700000000000003</v>
      </c>
    </row>
    <row r="1298" spans="1:10">
      <c r="A1298" s="38" t="s">
        <v>7266</v>
      </c>
      <c r="B1298" s="3" t="s">
        <v>7267</v>
      </c>
      <c r="C1298" s="3">
        <v>6</v>
      </c>
      <c r="D1298" s="2">
        <v>0.7</v>
      </c>
      <c r="E1298" s="46">
        <v>45</v>
      </c>
      <c r="F1298" s="17">
        <v>24.65</v>
      </c>
      <c r="G1298" s="4" t="s">
        <v>10558</v>
      </c>
      <c r="H1298" s="17">
        <f t="shared" si="182"/>
        <v>35.950000000000003</v>
      </c>
      <c r="I1298" s="17">
        <f t="shared" si="183"/>
        <v>33</v>
      </c>
      <c r="J1298" s="18">
        <f t="shared" si="184"/>
        <v>32.450000000000003</v>
      </c>
    </row>
    <row r="1299" spans="1:10">
      <c r="A1299" s="38" t="s">
        <v>7269</v>
      </c>
      <c r="B1299" s="3" t="s">
        <v>7270</v>
      </c>
      <c r="C1299" s="3">
        <v>6</v>
      </c>
      <c r="D1299" s="2">
        <v>0.7</v>
      </c>
      <c r="E1299" s="46">
        <v>40</v>
      </c>
      <c r="F1299" s="17">
        <v>27.1</v>
      </c>
      <c r="G1299" s="4" t="s">
        <v>10558</v>
      </c>
      <c r="H1299" s="17">
        <f t="shared" si="182"/>
        <v>38.5</v>
      </c>
      <c r="I1299" s="17">
        <f t="shared" si="183"/>
        <v>35.35</v>
      </c>
      <c r="J1299" s="18">
        <f t="shared" si="184"/>
        <v>34.75</v>
      </c>
    </row>
    <row r="1300" spans="1:10">
      <c r="A1300" s="38" t="s">
        <v>7272</v>
      </c>
      <c r="B1300" s="3" t="s">
        <v>7273</v>
      </c>
      <c r="C1300" s="3">
        <v>6</v>
      </c>
      <c r="D1300" s="2">
        <v>0.7</v>
      </c>
      <c r="E1300" s="46">
        <v>45.7</v>
      </c>
      <c r="F1300" s="17">
        <v>40.75</v>
      </c>
      <c r="G1300" s="4" t="s">
        <v>10558</v>
      </c>
      <c r="H1300" s="17">
        <f t="shared" si="182"/>
        <v>55.650000000000006</v>
      </c>
      <c r="I1300" s="17">
        <f t="shared" si="183"/>
        <v>51.1</v>
      </c>
      <c r="J1300" s="18">
        <f t="shared" si="184"/>
        <v>50.2</v>
      </c>
    </row>
    <row r="1301" spans="1:10">
      <c r="A1301" s="38" t="s">
        <v>7275</v>
      </c>
      <c r="B1301" s="3" t="s">
        <v>7276</v>
      </c>
      <c r="C1301" s="3">
        <v>6</v>
      </c>
      <c r="D1301" s="2">
        <v>0.7</v>
      </c>
      <c r="E1301" s="46">
        <v>44.2</v>
      </c>
      <c r="F1301" s="17">
        <v>38.1</v>
      </c>
      <c r="G1301" s="4" t="s">
        <v>10558</v>
      </c>
      <c r="H1301" s="17">
        <f t="shared" si="182"/>
        <v>52.300000000000004</v>
      </c>
      <c r="I1301" s="17">
        <f t="shared" si="183"/>
        <v>48</v>
      </c>
      <c r="J1301" s="18">
        <f t="shared" si="184"/>
        <v>47.150000000000006</v>
      </c>
    </row>
    <row r="1302" spans="1:10">
      <c r="A1302" s="38" t="s">
        <v>7278</v>
      </c>
      <c r="B1302" s="3" t="s">
        <v>7279</v>
      </c>
      <c r="C1302" s="3">
        <v>6</v>
      </c>
      <c r="D1302" s="2">
        <v>0.7</v>
      </c>
      <c r="E1302" s="46">
        <v>45</v>
      </c>
      <c r="F1302" s="17">
        <v>24.75</v>
      </c>
      <c r="G1302" s="4" t="s">
        <v>10558</v>
      </c>
      <c r="H1302" s="17">
        <f t="shared" si="182"/>
        <v>36.1</v>
      </c>
      <c r="I1302" s="17">
        <f t="shared" si="183"/>
        <v>33.15</v>
      </c>
      <c r="J1302" s="18">
        <f t="shared" si="184"/>
        <v>32.550000000000004</v>
      </c>
    </row>
    <row r="1303" spans="1:10">
      <c r="A1303" s="38" t="s">
        <v>7281</v>
      </c>
      <c r="B1303" s="3" t="s">
        <v>7282</v>
      </c>
      <c r="C1303" s="3">
        <v>12</v>
      </c>
      <c r="D1303" s="2">
        <v>0.7</v>
      </c>
      <c r="E1303" s="46">
        <v>15</v>
      </c>
      <c r="F1303" s="17">
        <v>12.5</v>
      </c>
      <c r="G1303" s="4" t="s">
        <v>10532</v>
      </c>
      <c r="H1303" s="17">
        <f t="shared" si="182"/>
        <v>18.5</v>
      </c>
      <c r="I1303" s="17">
        <f t="shared" si="183"/>
        <v>17</v>
      </c>
      <c r="J1303" s="18">
        <f t="shared" si="184"/>
        <v>16.7</v>
      </c>
    </row>
    <row r="1304" spans="1:10">
      <c r="A1304" s="38" t="s">
        <v>7289</v>
      </c>
      <c r="B1304" s="3" t="s">
        <v>7290</v>
      </c>
      <c r="C1304" s="3">
        <v>6</v>
      </c>
      <c r="D1304" s="2">
        <v>0.7</v>
      </c>
      <c r="E1304" s="46">
        <v>43</v>
      </c>
      <c r="F1304" s="17">
        <v>40.85</v>
      </c>
      <c r="G1304" s="4" t="s">
        <v>10536</v>
      </c>
      <c r="H1304" s="17">
        <f t="shared" si="182"/>
        <v>55.550000000000004</v>
      </c>
      <c r="I1304" s="17">
        <f t="shared" si="183"/>
        <v>51</v>
      </c>
      <c r="J1304" s="18">
        <f t="shared" si="184"/>
        <v>50.1</v>
      </c>
    </row>
    <row r="1305" spans="1:10">
      <c r="A1305" s="38" t="s">
        <v>7292</v>
      </c>
      <c r="B1305" s="3" t="s">
        <v>7293</v>
      </c>
      <c r="C1305" s="3">
        <v>6</v>
      </c>
      <c r="D1305" s="2">
        <v>0.7</v>
      </c>
      <c r="E1305" s="46">
        <v>43</v>
      </c>
      <c r="F1305" s="17">
        <v>54.95</v>
      </c>
      <c r="G1305" s="4" t="s">
        <v>10536</v>
      </c>
      <c r="H1305" s="17">
        <f t="shared" si="182"/>
        <v>72.75</v>
      </c>
      <c r="I1305" s="17">
        <f t="shared" si="183"/>
        <v>66.8</v>
      </c>
      <c r="J1305" s="18">
        <f t="shared" si="184"/>
        <v>65.600000000000009</v>
      </c>
    </row>
    <row r="1306" spans="1:10">
      <c r="A1306" s="38" t="s">
        <v>7295</v>
      </c>
      <c r="B1306" s="3" t="s">
        <v>7296</v>
      </c>
      <c r="C1306" s="3">
        <v>6</v>
      </c>
      <c r="D1306" s="2">
        <v>0.7</v>
      </c>
      <c r="E1306" s="46">
        <v>43</v>
      </c>
      <c r="F1306" s="17">
        <v>34</v>
      </c>
      <c r="G1306" s="4" t="s">
        <v>10536</v>
      </c>
      <c r="H1306" s="17">
        <f t="shared" si="182"/>
        <v>47.2</v>
      </c>
      <c r="I1306" s="17">
        <f t="shared" si="183"/>
        <v>43.35</v>
      </c>
      <c r="J1306" s="18">
        <f t="shared" si="184"/>
        <v>42.550000000000004</v>
      </c>
    </row>
    <row r="1307" spans="1:10">
      <c r="A1307" s="38" t="s">
        <v>7327</v>
      </c>
      <c r="B1307" s="3" t="s">
        <v>7323</v>
      </c>
      <c r="C1307" s="3">
        <v>6</v>
      </c>
      <c r="D1307" s="2">
        <v>1</v>
      </c>
      <c r="E1307" s="46">
        <v>40</v>
      </c>
      <c r="F1307" s="17">
        <v>6.75</v>
      </c>
      <c r="G1307" s="4" t="s">
        <v>10533</v>
      </c>
      <c r="H1307" s="17">
        <f t="shared" si="182"/>
        <v>15.200000000000001</v>
      </c>
      <c r="I1307" s="17">
        <f t="shared" si="183"/>
        <v>13.950000000000001</v>
      </c>
      <c r="J1307" s="18">
        <f t="shared" si="184"/>
        <v>13.700000000000001</v>
      </c>
    </row>
    <row r="1308" spans="1:10">
      <c r="A1308" s="38" t="s">
        <v>7333</v>
      </c>
      <c r="B1308" s="3" t="s">
        <v>7334</v>
      </c>
      <c r="C1308" s="3">
        <v>6</v>
      </c>
      <c r="D1308" s="2">
        <v>0.7</v>
      </c>
      <c r="E1308" s="46">
        <v>47</v>
      </c>
      <c r="F1308" s="17">
        <v>22.5</v>
      </c>
      <c r="G1308" s="4" t="s">
        <v>10537</v>
      </c>
      <c r="H1308" s="17">
        <f t="shared" si="182"/>
        <v>33.5</v>
      </c>
      <c r="I1308" s="17">
        <f t="shared" si="183"/>
        <v>30.8</v>
      </c>
      <c r="J1308" s="18">
        <f t="shared" si="184"/>
        <v>30.25</v>
      </c>
    </row>
    <row r="1309" spans="1:10">
      <c r="A1309" s="38" t="s">
        <v>7345</v>
      </c>
      <c r="B1309" s="3" t="s">
        <v>7346</v>
      </c>
      <c r="C1309" s="3">
        <v>6</v>
      </c>
      <c r="D1309" s="2">
        <v>0.7</v>
      </c>
      <c r="E1309" s="46">
        <v>50</v>
      </c>
      <c r="F1309" s="17">
        <v>22.5</v>
      </c>
      <c r="G1309" s="4" t="s">
        <v>10536</v>
      </c>
      <c r="H1309" s="17">
        <f t="shared" si="182"/>
        <v>33.800000000000004</v>
      </c>
      <c r="I1309" s="17">
        <f t="shared" si="183"/>
        <v>31</v>
      </c>
      <c r="J1309" s="18">
        <f t="shared" si="184"/>
        <v>30.450000000000003</v>
      </c>
    </row>
    <row r="1310" spans="1:10">
      <c r="A1310" s="38" t="s">
        <v>7348</v>
      </c>
      <c r="B1310" s="3" t="s">
        <v>7349</v>
      </c>
      <c r="C1310" s="3">
        <v>6</v>
      </c>
      <c r="D1310" s="2">
        <v>0.7</v>
      </c>
      <c r="E1310" s="46">
        <v>50</v>
      </c>
      <c r="F1310" s="17">
        <v>28.5</v>
      </c>
      <c r="G1310" s="4" t="s">
        <v>10536</v>
      </c>
      <c r="H1310" s="17">
        <f t="shared" si="182"/>
        <v>41.1</v>
      </c>
      <c r="I1310" s="17">
        <f t="shared" si="183"/>
        <v>37.75</v>
      </c>
      <c r="J1310" s="18">
        <f t="shared" si="184"/>
        <v>37.050000000000004</v>
      </c>
    </row>
    <row r="1311" spans="1:10">
      <c r="A1311" s="38" t="s">
        <v>7351</v>
      </c>
      <c r="B1311" s="3" t="s">
        <v>7352</v>
      </c>
      <c r="C1311" s="3">
        <v>6</v>
      </c>
      <c r="D1311" s="2">
        <v>0.7</v>
      </c>
      <c r="E1311" s="46">
        <v>50</v>
      </c>
      <c r="F1311" s="17">
        <v>53.5</v>
      </c>
      <c r="G1311" s="4" t="s">
        <v>10536</v>
      </c>
      <c r="H1311" s="17">
        <f t="shared" si="182"/>
        <v>71.600000000000009</v>
      </c>
      <c r="I1311" s="17">
        <f t="shared" si="183"/>
        <v>65.75</v>
      </c>
      <c r="J1311" s="18">
        <f t="shared" si="184"/>
        <v>64.55</v>
      </c>
    </row>
    <row r="1312" spans="1:10">
      <c r="A1312" s="38" t="s">
        <v>7359</v>
      </c>
      <c r="B1312" s="3" t="s">
        <v>7355</v>
      </c>
      <c r="C1312" s="3">
        <v>6</v>
      </c>
      <c r="D1312" s="2">
        <v>1</v>
      </c>
      <c r="E1312" s="46">
        <v>37.5</v>
      </c>
      <c r="F1312" s="17">
        <v>3.5</v>
      </c>
      <c r="G1312" s="4" t="s">
        <v>10535</v>
      </c>
      <c r="H1312" s="17">
        <f t="shared" si="182"/>
        <v>10.9</v>
      </c>
      <c r="I1312" s="17">
        <f t="shared" si="183"/>
        <v>10.050000000000001</v>
      </c>
      <c r="J1312" s="18">
        <f t="shared" si="184"/>
        <v>9.8500000000000014</v>
      </c>
    </row>
    <row r="1313" spans="1:10">
      <c r="A1313" s="38" t="s">
        <v>7366</v>
      </c>
      <c r="B1313" s="3" t="s">
        <v>7362</v>
      </c>
      <c r="C1313" s="3">
        <v>6</v>
      </c>
      <c r="D1313" s="2">
        <v>1</v>
      </c>
      <c r="E1313" s="46">
        <v>37.5</v>
      </c>
      <c r="F1313" s="17">
        <v>3.85</v>
      </c>
      <c r="G1313" s="4" t="s">
        <v>10551</v>
      </c>
      <c r="H1313" s="17">
        <f t="shared" si="182"/>
        <v>11.350000000000001</v>
      </c>
      <c r="I1313" s="17">
        <f t="shared" si="183"/>
        <v>10.4</v>
      </c>
      <c r="J1313" s="18">
        <f t="shared" si="184"/>
        <v>10.25</v>
      </c>
    </row>
    <row r="1314" spans="1:10">
      <c r="A1314" s="38" t="s">
        <v>7368</v>
      </c>
      <c r="B1314" s="3" t="s">
        <v>7369</v>
      </c>
      <c r="C1314" s="3">
        <v>9</v>
      </c>
      <c r="D1314" s="2">
        <v>1</v>
      </c>
      <c r="E1314" s="46">
        <v>42.8</v>
      </c>
      <c r="F1314" s="17">
        <v>29.5</v>
      </c>
      <c r="G1314" s="4" t="s">
        <v>10535</v>
      </c>
      <c r="H1314" s="17">
        <f t="shared" si="182"/>
        <v>43.300000000000004</v>
      </c>
      <c r="I1314" s="17">
        <f t="shared" si="183"/>
        <v>39.75</v>
      </c>
      <c r="J1314" s="18">
        <f t="shared" si="184"/>
        <v>39.050000000000004</v>
      </c>
    </row>
    <row r="1315" spans="1:10">
      <c r="A1315" s="38" t="s">
        <v>7371</v>
      </c>
      <c r="B1315" s="3" t="s">
        <v>7372</v>
      </c>
      <c r="C1315" s="3">
        <v>6</v>
      </c>
      <c r="D1315" s="2">
        <v>0.7</v>
      </c>
      <c r="E1315" s="46">
        <v>37.5</v>
      </c>
      <c r="F1315" s="17">
        <v>2.9</v>
      </c>
      <c r="G1315" s="4" t="s">
        <v>10535</v>
      </c>
      <c r="H1315" s="17">
        <f t="shared" si="182"/>
        <v>8.75</v>
      </c>
      <c r="I1315" s="17">
        <f t="shared" si="183"/>
        <v>8.0500000000000007</v>
      </c>
      <c r="J1315" s="18">
        <f t="shared" si="184"/>
        <v>7.9</v>
      </c>
    </row>
    <row r="1316" spans="1:10">
      <c r="A1316" s="38" t="s">
        <v>7377</v>
      </c>
      <c r="B1316" s="3" t="s">
        <v>7378</v>
      </c>
      <c r="C1316" s="3">
        <v>6</v>
      </c>
      <c r="D1316" s="2">
        <v>1</v>
      </c>
      <c r="E1316" s="46">
        <v>40</v>
      </c>
      <c r="F1316" s="17">
        <v>18.3</v>
      </c>
      <c r="G1316" s="4" t="s">
        <v>10536</v>
      </c>
      <c r="H1316" s="17">
        <f t="shared" si="182"/>
        <v>29.3</v>
      </c>
      <c r="I1316" s="17">
        <f t="shared" si="183"/>
        <v>26.900000000000002</v>
      </c>
      <c r="J1316" s="18">
        <f t="shared" si="184"/>
        <v>26.400000000000002</v>
      </c>
    </row>
    <row r="1317" spans="1:10">
      <c r="A1317" s="38" t="s">
        <v>7380</v>
      </c>
      <c r="B1317" s="3" t="s">
        <v>7381</v>
      </c>
      <c r="C1317" s="3">
        <v>6</v>
      </c>
      <c r="D1317" s="2">
        <v>0.7</v>
      </c>
      <c r="E1317" s="46">
        <v>40</v>
      </c>
      <c r="F1317" s="17">
        <v>17.75</v>
      </c>
      <c r="G1317" s="4" t="s">
        <v>10536</v>
      </c>
      <c r="H1317" s="17">
        <f t="shared" si="182"/>
        <v>27.1</v>
      </c>
      <c r="I1317" s="17">
        <f t="shared" si="183"/>
        <v>24.900000000000002</v>
      </c>
      <c r="J1317" s="18">
        <f t="shared" si="184"/>
        <v>24.450000000000003</v>
      </c>
    </row>
    <row r="1318" spans="1:10">
      <c r="A1318" s="38" t="s">
        <v>7383</v>
      </c>
      <c r="B1318" s="3" t="s">
        <v>7384</v>
      </c>
      <c r="C1318" s="3">
        <v>6</v>
      </c>
      <c r="D1318" s="2">
        <v>1</v>
      </c>
      <c r="E1318" s="46">
        <v>43</v>
      </c>
      <c r="F1318" s="17">
        <v>27.5</v>
      </c>
      <c r="G1318" s="4" t="s">
        <v>10536</v>
      </c>
      <c r="H1318" s="17">
        <f t="shared" si="182"/>
        <v>40.900000000000006</v>
      </c>
      <c r="I1318" s="17">
        <f t="shared" si="183"/>
        <v>37.550000000000004</v>
      </c>
      <c r="J1318" s="18">
        <f t="shared" si="184"/>
        <v>36.9</v>
      </c>
    </row>
    <row r="1319" spans="1:10">
      <c r="A1319" s="38" t="s">
        <v>7386</v>
      </c>
      <c r="B1319" s="3" t="s">
        <v>7387</v>
      </c>
      <c r="C1319" s="3">
        <v>6</v>
      </c>
      <c r="D1319" s="2">
        <v>0.7</v>
      </c>
      <c r="E1319" s="46">
        <v>46</v>
      </c>
      <c r="F1319" s="17">
        <v>46.5</v>
      </c>
      <c r="G1319" s="4" t="s">
        <v>10536</v>
      </c>
      <c r="H1319" s="17">
        <f t="shared" si="182"/>
        <v>62.7</v>
      </c>
      <c r="I1319" s="17">
        <f t="shared" si="183"/>
        <v>57.6</v>
      </c>
      <c r="J1319" s="18">
        <f t="shared" si="184"/>
        <v>56.550000000000004</v>
      </c>
    </row>
    <row r="1320" spans="1:10">
      <c r="A1320" s="38" t="s">
        <v>11251</v>
      </c>
      <c r="B1320" s="3" t="s">
        <v>7390</v>
      </c>
      <c r="C1320" s="3">
        <v>6</v>
      </c>
      <c r="D1320" s="2">
        <v>0.7</v>
      </c>
      <c r="E1320" s="46">
        <v>43</v>
      </c>
      <c r="F1320" s="17">
        <v>34</v>
      </c>
      <c r="G1320" s="4" t="s">
        <v>10536</v>
      </c>
      <c r="H1320" s="17">
        <f t="shared" si="182"/>
        <v>47.2</v>
      </c>
      <c r="I1320" s="17">
        <f t="shared" si="183"/>
        <v>43.35</v>
      </c>
      <c r="J1320" s="18">
        <f t="shared" si="184"/>
        <v>42.550000000000004</v>
      </c>
    </row>
    <row r="1321" spans="1:10">
      <c r="A1321" s="38" t="s">
        <v>7392</v>
      </c>
      <c r="B1321" s="3" t="s">
        <v>7393</v>
      </c>
      <c r="C1321" s="3">
        <v>6</v>
      </c>
      <c r="D1321" s="2">
        <v>0.7</v>
      </c>
      <c r="E1321" s="46">
        <v>46</v>
      </c>
      <c r="F1321" s="17">
        <v>85.65</v>
      </c>
      <c r="G1321" s="4" t="s">
        <v>10536</v>
      </c>
      <c r="H1321" s="17">
        <f t="shared" si="182"/>
        <v>110.5</v>
      </c>
      <c r="I1321" s="17">
        <f t="shared" si="183"/>
        <v>101.4</v>
      </c>
      <c r="J1321" s="18">
        <f t="shared" si="184"/>
        <v>99.600000000000009</v>
      </c>
    </row>
    <row r="1322" spans="1:10">
      <c r="A1322" s="38" t="s">
        <v>7395</v>
      </c>
      <c r="B1322" s="3" t="s">
        <v>7396</v>
      </c>
      <c r="C1322" s="3">
        <v>6</v>
      </c>
      <c r="D1322" s="2">
        <v>1</v>
      </c>
      <c r="E1322" s="46">
        <v>46</v>
      </c>
      <c r="F1322" s="17">
        <v>24.5</v>
      </c>
      <c r="G1322" s="4" t="s">
        <v>10536</v>
      </c>
      <c r="H1322" s="17">
        <f t="shared" si="182"/>
        <v>37.6</v>
      </c>
      <c r="I1322" s="17">
        <f t="shared" si="183"/>
        <v>34.550000000000004</v>
      </c>
      <c r="J1322" s="18">
        <f t="shared" si="184"/>
        <v>33.9</v>
      </c>
    </row>
    <row r="1323" spans="1:10">
      <c r="A1323" s="38" t="s">
        <v>11208</v>
      </c>
      <c r="B1323" s="3" t="s">
        <v>11209</v>
      </c>
      <c r="C1323" s="3">
        <v>6</v>
      </c>
      <c r="D1323" s="2">
        <v>0.7</v>
      </c>
      <c r="E1323" s="46">
        <v>46</v>
      </c>
      <c r="F1323" s="17">
        <v>33.5</v>
      </c>
      <c r="G1323" s="4" t="s">
        <v>10536</v>
      </c>
      <c r="H1323" s="17">
        <f t="shared" si="182"/>
        <v>46.85</v>
      </c>
      <c r="I1323" s="17">
        <f t="shared" si="183"/>
        <v>43</v>
      </c>
      <c r="J1323" s="18">
        <f t="shared" si="184"/>
        <v>42.25</v>
      </c>
    </row>
    <row r="1324" spans="1:10">
      <c r="A1324" s="38" t="s">
        <v>11210</v>
      </c>
      <c r="B1324" s="3" t="s">
        <v>7398</v>
      </c>
      <c r="C1324" s="3">
        <v>6</v>
      </c>
      <c r="D1324" s="2">
        <v>0.7</v>
      </c>
      <c r="E1324" s="46">
        <v>46</v>
      </c>
      <c r="F1324" s="17">
        <v>24</v>
      </c>
      <c r="G1324" s="4" t="s">
        <v>10536</v>
      </c>
      <c r="H1324" s="17">
        <f t="shared" si="182"/>
        <v>35.25</v>
      </c>
      <c r="I1324" s="17">
        <f t="shared" si="183"/>
        <v>32.4</v>
      </c>
      <c r="J1324" s="18">
        <f t="shared" si="184"/>
        <v>31.8</v>
      </c>
    </row>
    <row r="1325" spans="1:10">
      <c r="A1325" s="38" t="s">
        <v>11211</v>
      </c>
      <c r="B1325" s="3" t="s">
        <v>11212</v>
      </c>
      <c r="C1325" s="3">
        <v>6</v>
      </c>
      <c r="D1325" s="2">
        <v>0.7</v>
      </c>
      <c r="E1325" s="46">
        <v>46</v>
      </c>
      <c r="F1325" s="17">
        <v>21</v>
      </c>
      <c r="G1325" s="4" t="s">
        <v>10536</v>
      </c>
      <c r="H1325" s="17">
        <f t="shared" si="182"/>
        <v>31.6</v>
      </c>
      <c r="I1325" s="17">
        <f t="shared" si="183"/>
        <v>29</v>
      </c>
      <c r="J1325" s="18">
        <f t="shared" si="184"/>
        <v>28.5</v>
      </c>
    </row>
    <row r="1326" spans="1:10">
      <c r="A1326" s="38" t="s">
        <v>7399</v>
      </c>
      <c r="B1326" s="3" t="s">
        <v>7400</v>
      </c>
      <c r="C1326" s="3">
        <v>6</v>
      </c>
      <c r="D1326" s="2">
        <v>0.5</v>
      </c>
      <c r="E1326" s="46">
        <v>35</v>
      </c>
      <c r="F1326" s="17">
        <v>12.75</v>
      </c>
      <c r="G1326" s="4" t="s">
        <v>10534</v>
      </c>
      <c r="H1326" s="17">
        <f t="shared" si="182"/>
        <v>19.700000000000003</v>
      </c>
      <c r="I1326" s="17">
        <f t="shared" si="183"/>
        <v>18.05</v>
      </c>
      <c r="J1326" s="18">
        <f t="shared" si="184"/>
        <v>17.75</v>
      </c>
    </row>
    <row r="1327" spans="1:10">
      <c r="A1327" s="38" t="s">
        <v>7402</v>
      </c>
      <c r="B1327" s="3" t="s">
        <v>7403</v>
      </c>
      <c r="C1327" s="3">
        <v>6</v>
      </c>
      <c r="D1327" s="2">
        <v>0.7</v>
      </c>
      <c r="E1327" s="46">
        <v>40</v>
      </c>
      <c r="F1327" s="17">
        <v>4.5</v>
      </c>
      <c r="G1327" s="4" t="s">
        <v>10541</v>
      </c>
      <c r="H1327" s="17">
        <f t="shared" si="182"/>
        <v>10.950000000000001</v>
      </c>
      <c r="I1327" s="17">
        <f t="shared" si="183"/>
        <v>10.050000000000001</v>
      </c>
      <c r="J1327" s="18">
        <f t="shared" si="184"/>
        <v>9.8500000000000014</v>
      </c>
    </row>
    <row r="1328" spans="1:10">
      <c r="A1328" s="38" t="s">
        <v>7405</v>
      </c>
      <c r="B1328" s="3" t="s">
        <v>7406</v>
      </c>
      <c r="C1328" s="3">
        <v>6</v>
      </c>
      <c r="D1328" s="2">
        <v>0.7</v>
      </c>
      <c r="E1328" s="46">
        <v>40</v>
      </c>
      <c r="F1328" s="17">
        <v>21.55</v>
      </c>
      <c r="G1328" s="4" t="s">
        <v>10535</v>
      </c>
      <c r="H1328" s="17">
        <f t="shared" si="182"/>
        <v>31.75</v>
      </c>
      <c r="I1328" s="17">
        <f t="shared" si="183"/>
        <v>29.150000000000002</v>
      </c>
      <c r="J1328" s="18">
        <f t="shared" si="184"/>
        <v>28.6</v>
      </c>
    </row>
    <row r="1329" spans="1:10">
      <c r="A1329" s="38" t="s">
        <v>7408</v>
      </c>
      <c r="B1329" s="3" t="s">
        <v>7409</v>
      </c>
      <c r="C1329" s="3">
        <v>6</v>
      </c>
      <c r="D1329" s="2">
        <v>0.7</v>
      </c>
      <c r="E1329" s="46">
        <v>40</v>
      </c>
      <c r="F1329" s="17">
        <v>10.5</v>
      </c>
      <c r="G1329" s="4" t="s">
        <v>10535</v>
      </c>
      <c r="H1329" s="17">
        <f t="shared" si="182"/>
        <v>18.25</v>
      </c>
      <c r="I1329" s="17">
        <f t="shared" si="183"/>
        <v>16.75</v>
      </c>
      <c r="J1329" s="18">
        <f t="shared" si="184"/>
        <v>16.45</v>
      </c>
    </row>
    <row r="1330" spans="1:10">
      <c r="A1330" s="38" t="s">
        <v>7411</v>
      </c>
      <c r="B1330" s="3" t="s">
        <v>7412</v>
      </c>
      <c r="C1330" s="3">
        <v>36</v>
      </c>
      <c r="D1330" s="2">
        <v>0.05</v>
      </c>
      <c r="E1330" s="46">
        <v>40</v>
      </c>
      <c r="F1330" s="17">
        <v>4.75</v>
      </c>
      <c r="G1330" s="4" t="s">
        <v>10535</v>
      </c>
      <c r="H1330" s="17">
        <f t="shared" si="182"/>
        <v>7.95</v>
      </c>
      <c r="I1330" s="17">
        <f t="shared" si="183"/>
        <v>7.3000000000000007</v>
      </c>
      <c r="J1330" s="18">
        <f t="shared" si="184"/>
        <v>7.2</v>
      </c>
    </row>
    <row r="1331" spans="1:10">
      <c r="A1331" s="38" t="s">
        <v>7417</v>
      </c>
      <c r="B1331" s="3" t="s">
        <v>7418</v>
      </c>
      <c r="C1331" s="3">
        <v>36</v>
      </c>
      <c r="D1331" s="2">
        <v>0.05</v>
      </c>
      <c r="E1331" s="46">
        <v>40</v>
      </c>
      <c r="F1331" s="17">
        <v>4.4000000000000004</v>
      </c>
      <c r="G1331" s="4" t="s">
        <v>10541</v>
      </c>
      <c r="H1331" s="17">
        <f t="shared" si="182"/>
        <v>7.5500000000000007</v>
      </c>
      <c r="I1331" s="17">
        <f t="shared" si="183"/>
        <v>6.9</v>
      </c>
      <c r="J1331" s="18">
        <f t="shared" si="184"/>
        <v>6.8000000000000007</v>
      </c>
    </row>
    <row r="1332" spans="1:10">
      <c r="A1332" s="38" t="s">
        <v>7420</v>
      </c>
      <c r="B1332" s="3" t="s">
        <v>7421</v>
      </c>
      <c r="C1332" s="3">
        <v>6</v>
      </c>
      <c r="D1332" s="2">
        <v>0.7</v>
      </c>
      <c r="E1332" s="46">
        <v>40</v>
      </c>
      <c r="F1332" s="17">
        <v>10.25</v>
      </c>
      <c r="G1332" s="4" t="s">
        <v>10541</v>
      </c>
      <c r="H1332" s="17">
        <f t="shared" si="182"/>
        <v>17.95</v>
      </c>
      <c r="I1332" s="17">
        <f t="shared" si="183"/>
        <v>16.5</v>
      </c>
      <c r="J1332" s="18">
        <f t="shared" si="184"/>
        <v>16.2</v>
      </c>
    </row>
    <row r="1333" spans="1:10">
      <c r="A1333" s="38" t="s">
        <v>7447</v>
      </c>
      <c r="B1333" s="3" t="s">
        <v>7448</v>
      </c>
      <c r="C1333" s="3">
        <v>6</v>
      </c>
      <c r="D1333" s="2">
        <v>0.5</v>
      </c>
      <c r="E1333" s="46">
        <v>40</v>
      </c>
      <c r="F1333" s="17">
        <v>19.95</v>
      </c>
      <c r="G1333" s="4" t="s">
        <v>10537</v>
      </c>
      <c r="H1333" s="17">
        <f t="shared" si="182"/>
        <v>28.8</v>
      </c>
      <c r="I1333" s="17">
        <f t="shared" si="183"/>
        <v>26.400000000000002</v>
      </c>
      <c r="J1333" s="18">
        <f t="shared" si="184"/>
        <v>25.950000000000003</v>
      </c>
    </row>
    <row r="1334" spans="1:10">
      <c r="A1334" s="38" t="s">
        <v>7450</v>
      </c>
      <c r="B1334" s="3" t="s">
        <v>7451</v>
      </c>
      <c r="C1334" s="3">
        <v>6</v>
      </c>
      <c r="D1334" s="2">
        <v>0.7</v>
      </c>
      <c r="E1334" s="46">
        <v>38</v>
      </c>
      <c r="F1334" s="17">
        <v>18.75</v>
      </c>
      <c r="G1334" s="4" t="s">
        <v>10531</v>
      </c>
      <c r="H1334" s="17">
        <f t="shared" si="182"/>
        <v>28.150000000000002</v>
      </c>
      <c r="I1334" s="17">
        <f t="shared" si="183"/>
        <v>25.85</v>
      </c>
      <c r="J1334" s="18">
        <f t="shared" si="184"/>
        <v>25.400000000000002</v>
      </c>
    </row>
    <row r="1335" spans="1:10">
      <c r="A1335" s="38" t="s">
        <v>7459</v>
      </c>
      <c r="B1335" s="3" t="s">
        <v>7460</v>
      </c>
      <c r="C1335" s="3">
        <v>6</v>
      </c>
      <c r="D1335" s="2">
        <v>0.7</v>
      </c>
      <c r="E1335" s="46">
        <v>35</v>
      </c>
      <c r="F1335" s="17">
        <v>9.65</v>
      </c>
      <c r="G1335" s="4" t="s">
        <v>10531</v>
      </c>
      <c r="H1335" s="17">
        <f t="shared" si="182"/>
        <v>16.8</v>
      </c>
      <c r="I1335" s="17">
        <f t="shared" si="183"/>
        <v>15.4</v>
      </c>
      <c r="J1335" s="18">
        <f t="shared" si="184"/>
        <v>15.15</v>
      </c>
    </row>
    <row r="1336" spans="1:10">
      <c r="A1336" s="38" t="s">
        <v>11235</v>
      </c>
      <c r="B1336" s="3" t="s">
        <v>11236</v>
      </c>
      <c r="C1336" s="3">
        <v>6</v>
      </c>
      <c r="D1336" s="2">
        <v>0.7</v>
      </c>
      <c r="E1336" s="46">
        <v>43</v>
      </c>
      <c r="F1336" s="17">
        <v>17.399999999999999</v>
      </c>
      <c r="G1336" s="4" t="s">
        <v>10541</v>
      </c>
      <c r="H1336" s="17">
        <f t="shared" si="182"/>
        <v>26.950000000000003</v>
      </c>
      <c r="I1336" s="17">
        <f t="shared" si="183"/>
        <v>24.75</v>
      </c>
      <c r="J1336" s="18">
        <f t="shared" si="184"/>
        <v>24.3</v>
      </c>
    </row>
    <row r="1337" spans="1:10">
      <c r="A1337" s="38" t="s">
        <v>7468</v>
      </c>
      <c r="B1337" s="3" t="s">
        <v>7469</v>
      </c>
      <c r="C1337" s="3">
        <v>3</v>
      </c>
      <c r="D1337" s="2">
        <v>0.7</v>
      </c>
      <c r="E1337" s="46">
        <v>42.5</v>
      </c>
      <c r="F1337" s="17">
        <v>14.25</v>
      </c>
      <c r="G1337" s="4" t="s">
        <v>10543</v>
      </c>
      <c r="H1337" s="17">
        <f t="shared" si="182"/>
        <v>23.05</v>
      </c>
      <c r="I1337" s="17">
        <f t="shared" si="183"/>
        <v>21.150000000000002</v>
      </c>
      <c r="J1337" s="18">
        <f t="shared" si="184"/>
        <v>20.8</v>
      </c>
    </row>
    <row r="1338" spans="1:10">
      <c r="A1338" s="38" t="s">
        <v>7477</v>
      </c>
      <c r="B1338" s="3" t="s">
        <v>7475</v>
      </c>
      <c r="C1338" s="3">
        <v>6</v>
      </c>
      <c r="D1338" s="2">
        <v>1</v>
      </c>
      <c r="E1338" s="46">
        <v>42.5</v>
      </c>
      <c r="F1338" s="17">
        <v>11.75</v>
      </c>
      <c r="G1338" s="4" t="s">
        <v>10537</v>
      </c>
      <c r="H1338" s="17">
        <f t="shared" si="182"/>
        <v>21.6</v>
      </c>
      <c r="I1338" s="17">
        <f t="shared" si="183"/>
        <v>19.850000000000001</v>
      </c>
      <c r="J1338" s="18">
        <f t="shared" si="184"/>
        <v>19.5</v>
      </c>
    </row>
    <row r="1339" spans="1:10">
      <c r="A1339" s="38" t="s">
        <v>7488</v>
      </c>
      <c r="B1339" s="3" t="s">
        <v>7489</v>
      </c>
      <c r="C1339" s="3">
        <v>6</v>
      </c>
      <c r="D1339" s="2">
        <v>0.7</v>
      </c>
      <c r="E1339" s="46">
        <v>43</v>
      </c>
      <c r="F1339" s="17">
        <v>28.2</v>
      </c>
      <c r="G1339" s="4" t="s">
        <v>10535</v>
      </c>
      <c r="H1339" s="17">
        <f t="shared" si="182"/>
        <v>40.1</v>
      </c>
      <c r="I1339" s="17">
        <f t="shared" si="183"/>
        <v>36.85</v>
      </c>
      <c r="J1339" s="18">
        <f t="shared" si="184"/>
        <v>36.200000000000003</v>
      </c>
    </row>
    <row r="1340" spans="1:10">
      <c r="A1340" s="38" t="s">
        <v>7494</v>
      </c>
      <c r="B1340" s="3" t="s">
        <v>7495</v>
      </c>
      <c r="C1340" s="3">
        <v>6</v>
      </c>
      <c r="D1340" s="2">
        <v>0.7</v>
      </c>
      <c r="E1340" s="46">
        <v>38</v>
      </c>
      <c r="F1340" s="17">
        <v>34</v>
      </c>
      <c r="G1340" s="4" t="s">
        <v>10535</v>
      </c>
      <c r="H1340" s="17">
        <f t="shared" si="182"/>
        <v>46.75</v>
      </c>
      <c r="I1340" s="17">
        <f t="shared" si="183"/>
        <v>42.95</v>
      </c>
      <c r="J1340" s="18">
        <f t="shared" si="184"/>
        <v>42.150000000000006</v>
      </c>
    </row>
    <row r="1341" spans="1:10">
      <c r="A1341" s="38" t="s">
        <v>7497</v>
      </c>
      <c r="B1341" s="3" t="s">
        <v>7498</v>
      </c>
      <c r="C1341" s="3">
        <v>6</v>
      </c>
      <c r="D1341" s="2">
        <v>0.7</v>
      </c>
      <c r="E1341" s="46">
        <v>38</v>
      </c>
      <c r="F1341" s="17">
        <v>42.95</v>
      </c>
      <c r="G1341" s="4" t="s">
        <v>10535</v>
      </c>
      <c r="H1341" s="17">
        <f t="shared" si="182"/>
        <v>57.7</v>
      </c>
      <c r="I1341" s="17">
        <f t="shared" si="183"/>
        <v>52.95</v>
      </c>
      <c r="J1341" s="18">
        <f t="shared" si="184"/>
        <v>52</v>
      </c>
    </row>
    <row r="1342" spans="1:10">
      <c r="A1342" s="38" t="s">
        <v>7500</v>
      </c>
      <c r="B1342" s="3" t="s">
        <v>7501</v>
      </c>
      <c r="C1342" s="3">
        <v>6</v>
      </c>
      <c r="D1342" s="2">
        <v>0.7</v>
      </c>
      <c r="E1342" s="46">
        <v>43</v>
      </c>
      <c r="F1342" s="17">
        <v>42.9</v>
      </c>
      <c r="G1342" s="4" t="s">
        <v>10535</v>
      </c>
      <c r="H1342" s="17">
        <f t="shared" si="182"/>
        <v>58.050000000000004</v>
      </c>
      <c r="I1342" s="17">
        <f t="shared" si="183"/>
        <v>53.300000000000004</v>
      </c>
      <c r="J1342" s="18">
        <f t="shared" si="184"/>
        <v>52.35</v>
      </c>
    </row>
    <row r="1343" spans="1:10">
      <c r="A1343" s="38" t="s">
        <v>7506</v>
      </c>
      <c r="B1343" s="3" t="s">
        <v>7507</v>
      </c>
      <c r="C1343" s="3">
        <v>6</v>
      </c>
      <c r="D1343" s="2">
        <v>1</v>
      </c>
      <c r="E1343" s="46">
        <v>37.5</v>
      </c>
      <c r="F1343" s="17">
        <v>3.65</v>
      </c>
      <c r="G1343" s="4" t="s">
        <v>10551</v>
      </c>
      <c r="H1343" s="17">
        <f t="shared" si="182"/>
        <v>11.100000000000001</v>
      </c>
      <c r="I1343" s="17">
        <f t="shared" si="183"/>
        <v>10.200000000000001</v>
      </c>
      <c r="J1343" s="18">
        <f t="shared" si="184"/>
        <v>10</v>
      </c>
    </row>
    <row r="1344" spans="1:10">
      <c r="A1344" s="38" t="s">
        <v>7529</v>
      </c>
      <c r="B1344" s="3" t="s">
        <v>7530</v>
      </c>
      <c r="C1344" s="3">
        <v>6</v>
      </c>
      <c r="D1344" s="2">
        <v>1</v>
      </c>
      <c r="E1344" s="46">
        <v>30</v>
      </c>
      <c r="F1344" s="17">
        <v>5</v>
      </c>
      <c r="G1344" s="4" t="s">
        <v>10550</v>
      </c>
      <c r="H1344" s="17">
        <f t="shared" si="182"/>
        <v>11.8</v>
      </c>
      <c r="I1344" s="17">
        <f t="shared" si="183"/>
        <v>10.850000000000001</v>
      </c>
      <c r="J1344" s="18">
        <f t="shared" si="184"/>
        <v>10.65</v>
      </c>
    </row>
    <row r="1345" spans="1:10">
      <c r="A1345" s="38" t="s">
        <v>7532</v>
      </c>
      <c r="B1345" s="3" t="s">
        <v>7533</v>
      </c>
      <c r="C1345" s="3">
        <v>6</v>
      </c>
      <c r="D1345" s="2">
        <v>0.5</v>
      </c>
      <c r="E1345" s="46">
        <v>45.8</v>
      </c>
      <c r="F1345" s="17">
        <v>14.5</v>
      </c>
      <c r="G1345" s="4" t="s">
        <v>10537</v>
      </c>
      <c r="H1345" s="17">
        <f t="shared" si="182"/>
        <v>22.5</v>
      </c>
      <c r="I1345" s="17">
        <f t="shared" si="183"/>
        <v>20.650000000000002</v>
      </c>
      <c r="J1345" s="18">
        <f t="shared" si="184"/>
        <v>20.3</v>
      </c>
    </row>
    <row r="1346" spans="1:10">
      <c r="A1346" s="38" t="s">
        <v>7535</v>
      </c>
      <c r="B1346" s="3" t="s">
        <v>7536</v>
      </c>
      <c r="C1346" s="3">
        <v>6</v>
      </c>
      <c r="D1346" s="2">
        <v>0.7</v>
      </c>
      <c r="E1346" s="46">
        <v>40</v>
      </c>
      <c r="F1346" s="17">
        <v>17.25</v>
      </c>
      <c r="G1346" s="4" t="s">
        <v>10533</v>
      </c>
      <c r="H1346" s="17">
        <f t="shared" si="182"/>
        <v>26.5</v>
      </c>
      <c r="I1346" s="17">
        <f t="shared" si="183"/>
        <v>24.35</v>
      </c>
      <c r="J1346" s="18">
        <f t="shared" si="184"/>
        <v>23.900000000000002</v>
      </c>
    </row>
    <row r="1347" spans="1:10">
      <c r="A1347" s="38" t="s">
        <v>7538</v>
      </c>
      <c r="B1347" s="3" t="s">
        <v>7539</v>
      </c>
      <c r="C1347" s="3">
        <v>6</v>
      </c>
      <c r="D1347" s="2">
        <v>0.7</v>
      </c>
      <c r="E1347" s="46">
        <v>40</v>
      </c>
      <c r="F1347" s="17">
        <v>15.95</v>
      </c>
      <c r="G1347" s="4" t="s">
        <v>10533</v>
      </c>
      <c r="H1347" s="17">
        <f t="shared" si="182"/>
        <v>24.900000000000002</v>
      </c>
      <c r="I1347" s="17">
        <f t="shared" si="183"/>
        <v>22.85</v>
      </c>
      <c r="J1347" s="18">
        <f t="shared" si="184"/>
        <v>22.450000000000003</v>
      </c>
    </row>
    <row r="1348" spans="1:10">
      <c r="A1348" s="38" t="s">
        <v>7556</v>
      </c>
      <c r="B1348" s="3" t="s">
        <v>7557</v>
      </c>
      <c r="C1348" s="3">
        <v>6</v>
      </c>
      <c r="D1348" s="2">
        <v>0.7</v>
      </c>
      <c r="E1348" s="46">
        <v>47</v>
      </c>
      <c r="F1348" s="17">
        <v>17.95</v>
      </c>
      <c r="G1348" s="4" t="s">
        <v>10537</v>
      </c>
      <c r="H1348" s="17">
        <f t="shared" si="182"/>
        <v>27.950000000000003</v>
      </c>
      <c r="I1348" s="17">
        <f t="shared" si="183"/>
        <v>25.700000000000003</v>
      </c>
      <c r="J1348" s="18">
        <f t="shared" si="184"/>
        <v>25.200000000000003</v>
      </c>
    </row>
    <row r="1349" spans="1:10">
      <c r="A1349" s="38" t="s">
        <v>7565</v>
      </c>
      <c r="B1349" s="3" t="s">
        <v>7563</v>
      </c>
      <c r="C1349" s="3">
        <v>6</v>
      </c>
      <c r="D1349" s="2">
        <v>1</v>
      </c>
      <c r="E1349" s="46">
        <v>40</v>
      </c>
      <c r="F1349" s="17">
        <v>7.9</v>
      </c>
      <c r="G1349" s="4" t="s">
        <v>10541</v>
      </c>
      <c r="H1349" s="17">
        <f t="shared" si="182"/>
        <v>16.600000000000001</v>
      </c>
      <c r="I1349" s="17">
        <f t="shared" si="183"/>
        <v>15.25</v>
      </c>
      <c r="J1349" s="18">
        <f t="shared" si="184"/>
        <v>15</v>
      </c>
    </row>
    <row r="1350" spans="1:10">
      <c r="A1350" s="38" t="s">
        <v>7567</v>
      </c>
      <c r="B1350" s="3" t="s">
        <v>7568</v>
      </c>
      <c r="C1350" s="3">
        <v>6</v>
      </c>
      <c r="D1350" s="2">
        <v>0.7</v>
      </c>
      <c r="E1350" s="46">
        <v>40</v>
      </c>
      <c r="F1350" s="17">
        <v>62</v>
      </c>
      <c r="G1350" s="4" t="s">
        <v>10531</v>
      </c>
      <c r="H1350" s="17">
        <f t="shared" si="182"/>
        <v>81.100000000000009</v>
      </c>
      <c r="I1350" s="17">
        <f t="shared" si="183"/>
        <v>74.45</v>
      </c>
      <c r="J1350" s="18">
        <f t="shared" si="184"/>
        <v>73.100000000000009</v>
      </c>
    </row>
    <row r="1351" spans="1:10">
      <c r="A1351" s="38" t="s">
        <v>7570</v>
      </c>
      <c r="B1351" s="3" t="s">
        <v>7571</v>
      </c>
      <c r="C1351" s="3">
        <v>6</v>
      </c>
      <c r="D1351" s="2">
        <v>0.7</v>
      </c>
      <c r="E1351" s="46">
        <v>40</v>
      </c>
      <c r="F1351" s="17">
        <v>49</v>
      </c>
      <c r="G1351" s="4" t="s">
        <v>10531</v>
      </c>
      <c r="H1351" s="17">
        <f t="shared" si="182"/>
        <v>65.25</v>
      </c>
      <c r="I1351" s="17">
        <f t="shared" si="183"/>
        <v>59.900000000000006</v>
      </c>
      <c r="J1351" s="18">
        <f t="shared" si="184"/>
        <v>58.800000000000004</v>
      </c>
    </row>
    <row r="1352" spans="1:10">
      <c r="A1352" s="38" t="s">
        <v>7573</v>
      </c>
      <c r="B1352" s="3" t="s">
        <v>7574</v>
      </c>
      <c r="C1352" s="3">
        <v>6</v>
      </c>
      <c r="D1352" s="2">
        <v>0.7</v>
      </c>
      <c r="E1352" s="46">
        <v>40</v>
      </c>
      <c r="F1352" s="17">
        <v>54.5</v>
      </c>
      <c r="G1352" s="4" t="s">
        <v>10531</v>
      </c>
      <c r="H1352" s="17">
        <f t="shared" si="182"/>
        <v>71.95</v>
      </c>
      <c r="I1352" s="17">
        <f t="shared" si="183"/>
        <v>66.05</v>
      </c>
      <c r="J1352" s="18">
        <f t="shared" si="184"/>
        <v>64.850000000000009</v>
      </c>
    </row>
    <row r="1353" spans="1:10">
      <c r="A1353" s="38" t="s">
        <v>7608</v>
      </c>
      <c r="B1353" s="3" t="s">
        <v>7606</v>
      </c>
      <c r="C1353" s="3">
        <v>6</v>
      </c>
      <c r="D1353" s="2">
        <v>1</v>
      </c>
      <c r="E1353" s="46">
        <v>37.5</v>
      </c>
      <c r="F1353" s="17">
        <v>7.55</v>
      </c>
      <c r="G1353" s="4" t="s">
        <v>10551</v>
      </c>
      <c r="H1353" s="17">
        <f t="shared" si="182"/>
        <v>15.850000000000001</v>
      </c>
      <c r="I1353" s="17">
        <f t="shared" si="183"/>
        <v>14.55</v>
      </c>
      <c r="J1353" s="18">
        <f t="shared" si="184"/>
        <v>14.3</v>
      </c>
    </row>
    <row r="1354" spans="1:10">
      <c r="A1354" s="38" t="s">
        <v>7610</v>
      </c>
      <c r="B1354" s="3" t="s">
        <v>7611</v>
      </c>
      <c r="C1354" s="3">
        <v>12</v>
      </c>
      <c r="D1354" s="2">
        <v>0.05</v>
      </c>
      <c r="E1354" s="46">
        <v>40</v>
      </c>
      <c r="F1354" s="17">
        <v>4.1500000000000004</v>
      </c>
      <c r="G1354" s="4" t="s">
        <v>10537</v>
      </c>
      <c r="H1354" s="17">
        <f t="shared" si="182"/>
        <v>7.25</v>
      </c>
      <c r="I1354" s="17">
        <f t="shared" si="183"/>
        <v>6.65</v>
      </c>
      <c r="J1354" s="18">
        <f t="shared" si="184"/>
        <v>6.5</v>
      </c>
    </row>
    <row r="1355" spans="1:10">
      <c r="A1355" s="38" t="s">
        <v>10775</v>
      </c>
      <c r="B1355" s="3" t="s">
        <v>26567</v>
      </c>
      <c r="C1355" s="3">
        <v>6</v>
      </c>
      <c r="D1355" s="2">
        <v>0.7</v>
      </c>
      <c r="E1355" s="46">
        <v>40</v>
      </c>
      <c r="F1355" s="17">
        <v>18</v>
      </c>
      <c r="G1355" s="4" t="s">
        <v>10537</v>
      </c>
      <c r="H1355" s="17">
        <f t="shared" si="182"/>
        <v>27.400000000000002</v>
      </c>
      <c r="I1355" s="17">
        <f t="shared" si="183"/>
        <v>25.150000000000002</v>
      </c>
      <c r="J1355" s="18">
        <f t="shared" si="184"/>
        <v>24.700000000000003</v>
      </c>
    </row>
    <row r="1356" spans="1:10">
      <c r="A1356" s="38" t="s">
        <v>7615</v>
      </c>
      <c r="B1356" s="3" t="s">
        <v>7616</v>
      </c>
      <c r="C1356" s="3">
        <v>5</v>
      </c>
      <c r="D1356" s="2">
        <v>0.7</v>
      </c>
      <c r="E1356" s="46">
        <v>40</v>
      </c>
      <c r="F1356" s="17">
        <v>32.5</v>
      </c>
      <c r="G1356" s="4" t="s">
        <v>10543</v>
      </c>
      <c r="H1356" s="17">
        <f t="shared" ref="H1356:H1419" si="185">IF(B1356="","",CEILING((F1356+(10.3552*D1356*E1356)/100+1.5+0.05)*1.22,0.05))</f>
        <v>45.1</v>
      </c>
      <c r="I1356" s="17">
        <f t="shared" ref="I1356:I1419" si="186">IF(B1356="","",CEILING((F1356+(10.3552*D1356*E1356)/100+1.5+0.05)*1.12,0.05))</f>
        <v>41.400000000000006</v>
      </c>
      <c r="J1356" s="18">
        <f t="shared" ref="J1356:J1419" si="187">IF(B1356="","",CEILING((F1356+(10.3552*D1356*E1356)/100+1.5+0.05)*1.1,0.05))</f>
        <v>40.650000000000006</v>
      </c>
    </row>
    <row r="1357" spans="1:10">
      <c r="A1357" s="38" t="s">
        <v>7618</v>
      </c>
      <c r="B1357" s="3" t="s">
        <v>7619</v>
      </c>
      <c r="C1357" s="3">
        <v>6</v>
      </c>
      <c r="D1357" s="2">
        <v>0.7</v>
      </c>
      <c r="E1357" s="46">
        <v>40</v>
      </c>
      <c r="F1357" s="17">
        <v>18.5</v>
      </c>
      <c r="G1357" s="4" t="s">
        <v>10537</v>
      </c>
      <c r="H1357" s="17">
        <f t="shared" si="185"/>
        <v>28</v>
      </c>
      <c r="I1357" s="17">
        <f t="shared" si="186"/>
        <v>25.75</v>
      </c>
      <c r="J1357" s="18">
        <f t="shared" si="187"/>
        <v>25.25</v>
      </c>
    </row>
    <row r="1358" spans="1:10">
      <c r="A1358" s="38" t="s">
        <v>7637</v>
      </c>
      <c r="B1358" s="3" t="s">
        <v>7635</v>
      </c>
      <c r="C1358" s="3">
        <v>6</v>
      </c>
      <c r="D1358" s="2">
        <v>1</v>
      </c>
      <c r="E1358" s="46">
        <v>17</v>
      </c>
      <c r="F1358" s="17">
        <v>8.15</v>
      </c>
      <c r="G1358" s="4" t="s">
        <v>10544</v>
      </c>
      <c r="H1358" s="17">
        <f t="shared" si="185"/>
        <v>14</v>
      </c>
      <c r="I1358" s="17">
        <f t="shared" si="186"/>
        <v>12.850000000000001</v>
      </c>
      <c r="J1358" s="18">
        <f t="shared" si="187"/>
        <v>12.65</v>
      </c>
    </row>
    <row r="1359" spans="1:10">
      <c r="A1359" s="38" t="s">
        <v>7651</v>
      </c>
      <c r="B1359" s="3" t="s">
        <v>7652</v>
      </c>
      <c r="C1359" s="3">
        <v>6</v>
      </c>
      <c r="D1359" s="2">
        <v>0.7</v>
      </c>
      <c r="E1359" s="46">
        <v>40</v>
      </c>
      <c r="F1359" s="17">
        <v>33.5</v>
      </c>
      <c r="G1359" s="4" t="s">
        <v>10531</v>
      </c>
      <c r="H1359" s="17">
        <f t="shared" si="185"/>
        <v>46.300000000000004</v>
      </c>
      <c r="I1359" s="17">
        <f t="shared" si="186"/>
        <v>42.550000000000004</v>
      </c>
      <c r="J1359" s="18">
        <f t="shared" si="187"/>
        <v>41.75</v>
      </c>
    </row>
    <row r="1360" spans="1:10">
      <c r="A1360" s="38" t="s">
        <v>7654</v>
      </c>
      <c r="B1360" s="3" t="s">
        <v>7655</v>
      </c>
      <c r="C1360" s="3">
        <v>6</v>
      </c>
      <c r="D1360" s="2">
        <v>0.7</v>
      </c>
      <c r="E1360" s="46">
        <v>40</v>
      </c>
      <c r="F1360" s="17">
        <v>165</v>
      </c>
      <c r="G1360" s="4" t="s">
        <v>10531</v>
      </c>
      <c r="H1360" s="17">
        <f t="shared" si="185"/>
        <v>206.75</v>
      </c>
      <c r="I1360" s="17">
        <f t="shared" si="186"/>
        <v>189.8</v>
      </c>
      <c r="J1360" s="18">
        <f t="shared" si="187"/>
        <v>186.4</v>
      </c>
    </row>
    <row r="1361" spans="1:10">
      <c r="A1361" s="38" t="s">
        <v>7657</v>
      </c>
      <c r="B1361" s="3" t="s">
        <v>7658</v>
      </c>
      <c r="C1361" s="3">
        <v>4</v>
      </c>
      <c r="D1361" s="2">
        <v>0.7</v>
      </c>
      <c r="E1361" s="46">
        <v>40</v>
      </c>
      <c r="F1361" s="17">
        <v>295</v>
      </c>
      <c r="G1361" s="4" t="s">
        <v>10531</v>
      </c>
      <c r="H1361" s="17">
        <f t="shared" si="185"/>
        <v>365.35</v>
      </c>
      <c r="I1361" s="17">
        <f t="shared" si="186"/>
        <v>335.40000000000003</v>
      </c>
      <c r="J1361" s="18">
        <f t="shared" si="187"/>
        <v>329.40000000000003</v>
      </c>
    </row>
    <row r="1362" spans="1:10">
      <c r="A1362" s="38" t="s">
        <v>7660</v>
      </c>
      <c r="B1362" s="3" t="s">
        <v>7661</v>
      </c>
      <c r="C1362" s="3">
        <v>6</v>
      </c>
      <c r="D1362" s="2">
        <v>0.7</v>
      </c>
      <c r="E1362" s="46">
        <v>40</v>
      </c>
      <c r="F1362" s="17">
        <v>28.5</v>
      </c>
      <c r="G1362" s="4" t="s">
        <v>10531</v>
      </c>
      <c r="H1362" s="17">
        <f t="shared" si="185"/>
        <v>40.200000000000003</v>
      </c>
      <c r="I1362" s="17">
        <f t="shared" si="186"/>
        <v>36.950000000000003</v>
      </c>
      <c r="J1362" s="18">
        <f t="shared" si="187"/>
        <v>36.25</v>
      </c>
    </row>
    <row r="1363" spans="1:10">
      <c r="A1363" s="38" t="s">
        <v>7666</v>
      </c>
      <c r="B1363" s="3" t="s">
        <v>7667</v>
      </c>
      <c r="C1363" s="3">
        <v>6</v>
      </c>
      <c r="D1363" s="2">
        <v>0.7</v>
      </c>
      <c r="E1363" s="46">
        <v>40</v>
      </c>
      <c r="F1363" s="17">
        <v>27.5</v>
      </c>
      <c r="G1363" s="4" t="s">
        <v>10531</v>
      </c>
      <c r="H1363" s="17">
        <f t="shared" si="185"/>
        <v>39</v>
      </c>
      <c r="I1363" s="17">
        <f t="shared" si="186"/>
        <v>35.800000000000004</v>
      </c>
      <c r="J1363" s="18">
        <f t="shared" si="187"/>
        <v>35.15</v>
      </c>
    </row>
    <row r="1364" spans="1:10">
      <c r="A1364" s="38" t="s">
        <v>7669</v>
      </c>
      <c r="B1364" s="3" t="s">
        <v>7670</v>
      </c>
      <c r="C1364" s="3">
        <v>6</v>
      </c>
      <c r="D1364" s="2">
        <v>1</v>
      </c>
      <c r="E1364" s="46">
        <v>40</v>
      </c>
      <c r="F1364" s="17">
        <v>36.5</v>
      </c>
      <c r="G1364" s="4" t="s">
        <v>10531</v>
      </c>
      <c r="H1364" s="17">
        <f t="shared" si="185"/>
        <v>51.5</v>
      </c>
      <c r="I1364" s="17">
        <f t="shared" si="186"/>
        <v>47.300000000000004</v>
      </c>
      <c r="J1364" s="18">
        <f t="shared" si="187"/>
        <v>46.45</v>
      </c>
    </row>
    <row r="1365" spans="1:10">
      <c r="A1365" s="38" t="s">
        <v>7673</v>
      </c>
      <c r="B1365" s="3" t="s">
        <v>7674</v>
      </c>
      <c r="C1365" s="3">
        <v>6</v>
      </c>
      <c r="D1365" s="2">
        <v>0.7</v>
      </c>
      <c r="E1365" s="46">
        <v>46</v>
      </c>
      <c r="F1365" s="17">
        <v>23.45</v>
      </c>
      <c r="G1365" s="4" t="s">
        <v>10536</v>
      </c>
      <c r="H1365" s="17">
        <f t="shared" si="185"/>
        <v>34.6</v>
      </c>
      <c r="I1365" s="17">
        <f t="shared" si="186"/>
        <v>31.75</v>
      </c>
      <c r="J1365" s="18">
        <f t="shared" si="187"/>
        <v>31.200000000000003</v>
      </c>
    </row>
    <row r="1366" spans="1:10">
      <c r="A1366" s="38" t="s">
        <v>7676</v>
      </c>
      <c r="B1366" s="3" t="s">
        <v>7677</v>
      </c>
      <c r="C1366" s="3">
        <v>6</v>
      </c>
      <c r="D1366" s="2">
        <v>0.7</v>
      </c>
      <c r="E1366" s="46">
        <v>46</v>
      </c>
      <c r="F1366" s="17">
        <v>21.5</v>
      </c>
      <c r="G1366" s="4" t="s">
        <v>10536</v>
      </c>
      <c r="H1366" s="17">
        <f t="shared" si="185"/>
        <v>32.200000000000003</v>
      </c>
      <c r="I1366" s="17">
        <f t="shared" si="186"/>
        <v>29.6</v>
      </c>
      <c r="J1366" s="18">
        <f t="shared" si="187"/>
        <v>29.05</v>
      </c>
    </row>
    <row r="1367" spans="1:10">
      <c r="A1367" s="38" t="s">
        <v>7679</v>
      </c>
      <c r="B1367" s="3" t="s">
        <v>7680</v>
      </c>
      <c r="C1367" s="3">
        <v>6</v>
      </c>
      <c r="D1367" s="2">
        <v>0.7</v>
      </c>
      <c r="E1367" s="46">
        <v>40</v>
      </c>
      <c r="F1367" s="17">
        <v>12.2</v>
      </c>
      <c r="G1367" s="4" t="s">
        <v>10536</v>
      </c>
      <c r="H1367" s="17">
        <f t="shared" si="185"/>
        <v>20.350000000000001</v>
      </c>
      <c r="I1367" s="17">
        <f t="shared" si="186"/>
        <v>18.650000000000002</v>
      </c>
      <c r="J1367" s="18">
        <f t="shared" si="187"/>
        <v>18.350000000000001</v>
      </c>
    </row>
    <row r="1368" spans="1:10">
      <c r="A1368" s="38" t="s">
        <v>7682</v>
      </c>
      <c r="B1368" s="3" t="s">
        <v>7683</v>
      </c>
      <c r="C1368" s="3">
        <v>6</v>
      </c>
      <c r="D1368" s="2">
        <v>0.7</v>
      </c>
      <c r="E1368" s="46">
        <v>55.2</v>
      </c>
      <c r="F1368" s="17">
        <v>28</v>
      </c>
      <c r="G1368" s="4" t="s">
        <v>10536</v>
      </c>
      <c r="H1368" s="17">
        <f t="shared" si="185"/>
        <v>40.950000000000003</v>
      </c>
      <c r="I1368" s="17">
        <f t="shared" si="186"/>
        <v>37.6</v>
      </c>
      <c r="J1368" s="18">
        <f t="shared" si="187"/>
        <v>36.950000000000003</v>
      </c>
    </row>
    <row r="1369" spans="1:10">
      <c r="A1369" s="38" t="s">
        <v>7684</v>
      </c>
      <c r="B1369" s="3" t="s">
        <v>7685</v>
      </c>
      <c r="C1369" s="3">
        <v>12</v>
      </c>
      <c r="D1369" s="2">
        <v>0.05</v>
      </c>
      <c r="E1369" s="46">
        <v>40</v>
      </c>
      <c r="F1369" s="17">
        <v>1</v>
      </c>
      <c r="G1369" s="4" t="s">
        <v>10535</v>
      </c>
      <c r="H1369" s="17">
        <f t="shared" si="185"/>
        <v>3.4000000000000004</v>
      </c>
      <c r="I1369" s="17">
        <f t="shared" si="186"/>
        <v>3.1</v>
      </c>
      <c r="J1369" s="18">
        <f t="shared" si="187"/>
        <v>3.0500000000000003</v>
      </c>
    </row>
    <row r="1370" spans="1:10">
      <c r="A1370" s="38" t="s">
        <v>7687</v>
      </c>
      <c r="B1370" s="3" t="s">
        <v>7688</v>
      </c>
      <c r="C1370" s="3">
        <v>6</v>
      </c>
      <c r="D1370" s="2">
        <v>0.7</v>
      </c>
      <c r="E1370" s="46">
        <v>50.6</v>
      </c>
      <c r="F1370" s="17">
        <v>240</v>
      </c>
      <c r="G1370" s="4" t="s">
        <v>10536</v>
      </c>
      <c r="H1370" s="17">
        <f t="shared" si="185"/>
        <v>299.2</v>
      </c>
      <c r="I1370" s="17">
        <f t="shared" si="186"/>
        <v>274.65000000000003</v>
      </c>
      <c r="J1370" s="18">
        <f t="shared" si="187"/>
        <v>269.75</v>
      </c>
    </row>
    <row r="1371" spans="1:10">
      <c r="A1371" s="38" t="s">
        <v>7690</v>
      </c>
      <c r="B1371" s="3" t="s">
        <v>7691</v>
      </c>
      <c r="C1371" s="3">
        <v>6</v>
      </c>
      <c r="D1371" s="2">
        <v>0.7</v>
      </c>
      <c r="E1371" s="46">
        <v>52.1</v>
      </c>
      <c r="F1371" s="17">
        <v>24.2</v>
      </c>
      <c r="G1371" s="4" t="s">
        <v>10536</v>
      </c>
      <c r="H1371" s="17">
        <f t="shared" si="185"/>
        <v>36.050000000000004</v>
      </c>
      <c r="I1371" s="17">
        <f t="shared" si="186"/>
        <v>33.1</v>
      </c>
      <c r="J1371" s="18">
        <f t="shared" si="187"/>
        <v>32.5</v>
      </c>
    </row>
    <row r="1372" spans="1:10">
      <c r="A1372" s="38" t="s">
        <v>7693</v>
      </c>
      <c r="B1372" s="3" t="s">
        <v>7694</v>
      </c>
      <c r="C1372" s="3">
        <v>6</v>
      </c>
      <c r="D1372" s="2">
        <v>0.7</v>
      </c>
      <c r="E1372" s="46">
        <v>54.1</v>
      </c>
      <c r="F1372" s="17">
        <v>23.5</v>
      </c>
      <c r="G1372" s="4" t="s">
        <v>10536</v>
      </c>
      <c r="H1372" s="17">
        <f t="shared" si="185"/>
        <v>35.35</v>
      </c>
      <c r="I1372" s="17">
        <f t="shared" si="186"/>
        <v>32.450000000000003</v>
      </c>
      <c r="J1372" s="18">
        <f t="shared" si="187"/>
        <v>31.900000000000002</v>
      </c>
    </row>
    <row r="1373" spans="1:10">
      <c r="A1373" s="38" t="s">
        <v>7696</v>
      </c>
      <c r="B1373" s="3" t="s">
        <v>7697</v>
      </c>
      <c r="C1373" s="3">
        <v>6</v>
      </c>
      <c r="D1373" s="2">
        <v>0.7</v>
      </c>
      <c r="E1373" s="46">
        <v>46</v>
      </c>
      <c r="F1373" s="17">
        <v>17.850000000000001</v>
      </c>
      <c r="G1373" s="4" t="s">
        <v>10536</v>
      </c>
      <c r="H1373" s="17">
        <f t="shared" si="185"/>
        <v>27.75</v>
      </c>
      <c r="I1373" s="17">
        <f t="shared" si="186"/>
        <v>25.5</v>
      </c>
      <c r="J1373" s="18">
        <f t="shared" si="187"/>
        <v>25.05</v>
      </c>
    </row>
    <row r="1374" spans="1:10">
      <c r="A1374" s="38" t="s">
        <v>7715</v>
      </c>
      <c r="B1374" s="3" t="s">
        <v>7716</v>
      </c>
      <c r="C1374" s="3">
        <v>6</v>
      </c>
      <c r="D1374" s="2">
        <v>0.7</v>
      </c>
      <c r="E1374" s="46">
        <v>40</v>
      </c>
      <c r="F1374" s="17">
        <v>4.25</v>
      </c>
      <c r="G1374" s="4" t="s">
        <v>10549</v>
      </c>
      <c r="H1374" s="17">
        <f t="shared" si="185"/>
        <v>10.65</v>
      </c>
      <c r="I1374" s="17">
        <f t="shared" si="186"/>
        <v>9.75</v>
      </c>
      <c r="J1374" s="18">
        <f t="shared" si="187"/>
        <v>9.6000000000000014</v>
      </c>
    </row>
    <row r="1375" spans="1:10">
      <c r="A1375" s="38" t="s">
        <v>7718</v>
      </c>
      <c r="B1375" s="3" t="s">
        <v>7719</v>
      </c>
      <c r="C1375" s="3">
        <v>1</v>
      </c>
      <c r="D1375" s="2">
        <v>1</v>
      </c>
      <c r="E1375" s="46">
        <v>40</v>
      </c>
      <c r="F1375" s="17">
        <v>37</v>
      </c>
      <c r="G1375" s="4" t="s">
        <v>10533</v>
      </c>
      <c r="H1375" s="17">
        <f t="shared" si="185"/>
        <v>52.1</v>
      </c>
      <c r="I1375" s="17">
        <f t="shared" si="186"/>
        <v>47.85</v>
      </c>
      <c r="J1375" s="18">
        <f t="shared" si="187"/>
        <v>47</v>
      </c>
    </row>
    <row r="1376" spans="1:10">
      <c r="A1376" s="38" t="s">
        <v>7721</v>
      </c>
      <c r="B1376" s="3" t="s">
        <v>7722</v>
      </c>
      <c r="C1376" s="3">
        <v>6</v>
      </c>
      <c r="D1376" s="2">
        <v>0.7</v>
      </c>
      <c r="E1376" s="46">
        <v>40</v>
      </c>
      <c r="F1376" s="17">
        <v>7.1</v>
      </c>
      <c r="G1376" s="4" t="s">
        <v>10556</v>
      </c>
      <c r="H1376" s="17">
        <f t="shared" si="185"/>
        <v>14.100000000000001</v>
      </c>
      <c r="I1376" s="17">
        <f t="shared" si="186"/>
        <v>12.950000000000001</v>
      </c>
      <c r="J1376" s="18">
        <f t="shared" si="187"/>
        <v>12.75</v>
      </c>
    </row>
    <row r="1377" spans="1:10">
      <c r="A1377" s="38" t="s">
        <v>7724</v>
      </c>
      <c r="B1377" s="3" t="s">
        <v>7725</v>
      </c>
      <c r="C1377" s="3">
        <v>6</v>
      </c>
      <c r="D1377" s="2">
        <v>0.7</v>
      </c>
      <c r="E1377" s="46">
        <v>40</v>
      </c>
      <c r="F1377" s="17">
        <v>9.9499999999999993</v>
      </c>
      <c r="G1377" s="4" t="s">
        <v>10556</v>
      </c>
      <c r="H1377" s="17">
        <f t="shared" si="185"/>
        <v>17.600000000000001</v>
      </c>
      <c r="I1377" s="17">
        <f t="shared" si="186"/>
        <v>16.150000000000002</v>
      </c>
      <c r="J1377" s="18">
        <f t="shared" si="187"/>
        <v>15.850000000000001</v>
      </c>
    </row>
    <row r="1378" spans="1:10">
      <c r="A1378" s="38" t="s">
        <v>7727</v>
      </c>
      <c r="B1378" s="3" t="s">
        <v>7728</v>
      </c>
      <c r="C1378" s="3">
        <v>6</v>
      </c>
      <c r="D1378" s="2">
        <v>0.7</v>
      </c>
      <c r="E1378" s="46">
        <v>40</v>
      </c>
      <c r="F1378" s="17">
        <v>17.75</v>
      </c>
      <c r="G1378" s="4" t="s">
        <v>10556</v>
      </c>
      <c r="H1378" s="17">
        <f t="shared" si="185"/>
        <v>27.1</v>
      </c>
      <c r="I1378" s="17">
        <f t="shared" si="186"/>
        <v>24.900000000000002</v>
      </c>
      <c r="J1378" s="18">
        <f t="shared" si="187"/>
        <v>24.450000000000003</v>
      </c>
    </row>
    <row r="1379" spans="1:10">
      <c r="A1379" s="38" t="s">
        <v>7757</v>
      </c>
      <c r="B1379" s="3" t="s">
        <v>7758</v>
      </c>
      <c r="C1379" s="3">
        <v>6</v>
      </c>
      <c r="D1379" s="2">
        <v>0.7</v>
      </c>
      <c r="E1379" s="46">
        <v>42</v>
      </c>
      <c r="F1379" s="17">
        <v>15.8</v>
      </c>
      <c r="G1379" s="4" t="s">
        <v>10537</v>
      </c>
      <c r="H1379" s="17">
        <f t="shared" si="185"/>
        <v>24.900000000000002</v>
      </c>
      <c r="I1379" s="17">
        <f t="shared" si="186"/>
        <v>22.85</v>
      </c>
      <c r="J1379" s="18">
        <f t="shared" si="187"/>
        <v>22.450000000000003</v>
      </c>
    </row>
    <row r="1380" spans="1:10">
      <c r="A1380" s="38" t="s">
        <v>7760</v>
      </c>
      <c r="B1380" s="3" t="s">
        <v>7761</v>
      </c>
      <c r="C1380" s="3">
        <v>6</v>
      </c>
      <c r="D1380" s="2">
        <v>0.7</v>
      </c>
      <c r="E1380" s="46">
        <v>42</v>
      </c>
      <c r="F1380" s="17">
        <v>14.15</v>
      </c>
      <c r="G1380" s="4" t="s">
        <v>10537</v>
      </c>
      <c r="H1380" s="17">
        <f t="shared" si="185"/>
        <v>22.900000000000002</v>
      </c>
      <c r="I1380" s="17">
        <f t="shared" si="186"/>
        <v>21</v>
      </c>
      <c r="J1380" s="18">
        <f t="shared" si="187"/>
        <v>20.650000000000002</v>
      </c>
    </row>
    <row r="1381" spans="1:10">
      <c r="A1381" s="38" t="s">
        <v>7765</v>
      </c>
      <c r="B1381" s="3" t="s">
        <v>7766</v>
      </c>
      <c r="C1381" s="3">
        <v>6</v>
      </c>
      <c r="D1381" s="2">
        <v>0.7</v>
      </c>
      <c r="E1381" s="46">
        <v>57.1</v>
      </c>
      <c r="F1381" s="17">
        <v>16</v>
      </c>
      <c r="G1381" s="4" t="s">
        <v>10537</v>
      </c>
      <c r="H1381" s="17">
        <f t="shared" si="185"/>
        <v>26.5</v>
      </c>
      <c r="I1381" s="17">
        <f t="shared" si="186"/>
        <v>24.3</v>
      </c>
      <c r="J1381" s="18">
        <f t="shared" si="187"/>
        <v>23.900000000000002</v>
      </c>
    </row>
    <row r="1382" spans="1:10">
      <c r="A1382" s="38" t="s">
        <v>7768</v>
      </c>
      <c r="B1382" s="3" t="s">
        <v>7769</v>
      </c>
      <c r="C1382" s="3">
        <v>6</v>
      </c>
      <c r="D1382" s="2">
        <v>0.7</v>
      </c>
      <c r="E1382" s="46">
        <v>42</v>
      </c>
      <c r="F1382" s="17">
        <v>10</v>
      </c>
      <c r="G1382" s="4" t="s">
        <v>10537</v>
      </c>
      <c r="H1382" s="17">
        <f t="shared" si="185"/>
        <v>17.850000000000001</v>
      </c>
      <c r="I1382" s="17">
        <f t="shared" si="186"/>
        <v>16.350000000000001</v>
      </c>
      <c r="J1382" s="18">
        <f t="shared" si="187"/>
        <v>16.100000000000001</v>
      </c>
    </row>
    <row r="1383" spans="1:10">
      <c r="A1383" s="38" t="s">
        <v>7771</v>
      </c>
      <c r="B1383" s="3" t="s">
        <v>7772</v>
      </c>
      <c r="C1383" s="3">
        <v>6</v>
      </c>
      <c r="D1383" s="2">
        <v>0.5</v>
      </c>
      <c r="E1383" s="46">
        <v>29</v>
      </c>
      <c r="F1383" s="17">
        <v>11.95</v>
      </c>
      <c r="G1383" s="4" t="s">
        <v>10555</v>
      </c>
      <c r="H1383" s="17">
        <f t="shared" si="185"/>
        <v>18.350000000000001</v>
      </c>
      <c r="I1383" s="17">
        <f t="shared" si="186"/>
        <v>16.850000000000001</v>
      </c>
      <c r="J1383" s="18">
        <f t="shared" si="187"/>
        <v>16.55</v>
      </c>
    </row>
    <row r="1384" spans="1:10">
      <c r="A1384" s="38" t="s">
        <v>7774</v>
      </c>
      <c r="B1384" s="3" t="s">
        <v>7775</v>
      </c>
      <c r="C1384" s="3">
        <v>6</v>
      </c>
      <c r="D1384" s="2">
        <v>1</v>
      </c>
      <c r="E1384" s="46">
        <v>21</v>
      </c>
      <c r="F1384" s="17">
        <v>7.85</v>
      </c>
      <c r="G1384" s="4" t="s">
        <v>10547</v>
      </c>
      <c r="H1384" s="17">
        <f t="shared" si="185"/>
        <v>14.15</v>
      </c>
      <c r="I1384" s="17">
        <f t="shared" si="186"/>
        <v>13</v>
      </c>
      <c r="J1384" s="18">
        <f t="shared" si="187"/>
        <v>12.75</v>
      </c>
    </row>
    <row r="1385" spans="1:10">
      <c r="A1385" s="38" t="s">
        <v>7777</v>
      </c>
      <c r="B1385" s="3" t="s">
        <v>7778</v>
      </c>
      <c r="C1385" s="3">
        <v>6</v>
      </c>
      <c r="D1385" s="2">
        <v>1</v>
      </c>
      <c r="E1385" s="46">
        <v>18</v>
      </c>
      <c r="F1385" s="17">
        <v>6.45</v>
      </c>
      <c r="G1385" s="4" t="s">
        <v>10547</v>
      </c>
      <c r="H1385" s="17">
        <f t="shared" si="185"/>
        <v>12.05</v>
      </c>
      <c r="I1385" s="17">
        <f t="shared" si="186"/>
        <v>11.05</v>
      </c>
      <c r="J1385" s="18">
        <f t="shared" si="187"/>
        <v>10.9</v>
      </c>
    </row>
    <row r="1386" spans="1:10">
      <c r="A1386" s="38" t="s">
        <v>7780</v>
      </c>
      <c r="B1386" s="3" t="s">
        <v>7781</v>
      </c>
      <c r="C1386" s="3">
        <v>6</v>
      </c>
      <c r="D1386" s="2">
        <v>1</v>
      </c>
      <c r="E1386" s="46">
        <v>18</v>
      </c>
      <c r="F1386" s="17">
        <v>6.25</v>
      </c>
      <c r="G1386" s="4" t="s">
        <v>10547</v>
      </c>
      <c r="H1386" s="17">
        <f t="shared" si="185"/>
        <v>11.8</v>
      </c>
      <c r="I1386" s="17">
        <f t="shared" si="186"/>
        <v>10.850000000000001</v>
      </c>
      <c r="J1386" s="18">
        <f t="shared" si="187"/>
        <v>10.65</v>
      </c>
    </row>
    <row r="1387" spans="1:10">
      <c r="A1387" s="38" t="s">
        <v>7792</v>
      </c>
      <c r="B1387" s="3" t="s">
        <v>7793</v>
      </c>
      <c r="C1387" s="3">
        <v>6</v>
      </c>
      <c r="D1387" s="2">
        <v>0.7</v>
      </c>
      <c r="E1387" s="46">
        <v>25</v>
      </c>
      <c r="F1387" s="17">
        <v>5.95</v>
      </c>
      <c r="G1387" s="4" t="s">
        <v>10555</v>
      </c>
      <c r="H1387" s="17">
        <f t="shared" si="185"/>
        <v>11.4</v>
      </c>
      <c r="I1387" s="17">
        <f t="shared" si="186"/>
        <v>10.450000000000001</v>
      </c>
      <c r="J1387" s="18">
        <f t="shared" si="187"/>
        <v>10.25</v>
      </c>
    </row>
    <row r="1388" spans="1:10">
      <c r="A1388" s="38" t="s">
        <v>7804</v>
      </c>
      <c r="B1388" s="3" t="s">
        <v>7805</v>
      </c>
      <c r="C1388" s="3">
        <v>48</v>
      </c>
      <c r="D1388" s="2">
        <v>0.05</v>
      </c>
      <c r="E1388" s="46">
        <v>17</v>
      </c>
      <c r="F1388" s="17">
        <v>5.25</v>
      </c>
      <c r="G1388" s="4" t="s">
        <v>10544</v>
      </c>
      <c r="H1388" s="17">
        <f t="shared" si="185"/>
        <v>8.4500000000000011</v>
      </c>
      <c r="I1388" s="17">
        <f t="shared" si="186"/>
        <v>7.75</v>
      </c>
      <c r="J1388" s="18">
        <f t="shared" si="187"/>
        <v>7.6000000000000005</v>
      </c>
    </row>
    <row r="1389" spans="1:10">
      <c r="A1389" s="38" t="s">
        <v>7809</v>
      </c>
      <c r="B1389" s="3" t="s">
        <v>7810</v>
      </c>
      <c r="C1389" s="3">
        <v>48</v>
      </c>
      <c r="D1389" s="2">
        <v>0.05</v>
      </c>
      <c r="E1389" s="46">
        <v>17</v>
      </c>
      <c r="F1389" s="17">
        <v>5.25</v>
      </c>
      <c r="G1389" s="4" t="s">
        <v>10544</v>
      </c>
      <c r="H1389" s="17">
        <f t="shared" si="185"/>
        <v>8.4500000000000011</v>
      </c>
      <c r="I1389" s="17">
        <f t="shared" si="186"/>
        <v>7.75</v>
      </c>
      <c r="J1389" s="18">
        <f t="shared" si="187"/>
        <v>7.6000000000000005</v>
      </c>
    </row>
    <row r="1390" spans="1:10">
      <c r="A1390" s="38" t="s">
        <v>7828</v>
      </c>
      <c r="B1390" s="3" t="s">
        <v>7829</v>
      </c>
      <c r="C1390" s="3">
        <v>6</v>
      </c>
      <c r="D1390" s="2">
        <v>0.7</v>
      </c>
      <c r="E1390" s="46">
        <v>47</v>
      </c>
      <c r="F1390" s="17">
        <v>7.5</v>
      </c>
      <c r="G1390" s="4" t="s">
        <v>10537</v>
      </c>
      <c r="H1390" s="17">
        <f t="shared" si="185"/>
        <v>15.200000000000001</v>
      </c>
      <c r="I1390" s="17">
        <f t="shared" si="186"/>
        <v>14</v>
      </c>
      <c r="J1390" s="18">
        <f t="shared" si="187"/>
        <v>13.75</v>
      </c>
    </row>
    <row r="1391" spans="1:10">
      <c r="A1391" s="38" t="s">
        <v>7844</v>
      </c>
      <c r="B1391" s="3" t="s">
        <v>7845</v>
      </c>
      <c r="C1391" s="3">
        <v>6</v>
      </c>
      <c r="D1391" s="2">
        <v>0.7</v>
      </c>
      <c r="E1391" s="46">
        <v>37.5</v>
      </c>
      <c r="F1391" s="17">
        <v>8.1</v>
      </c>
      <c r="G1391" s="4" t="s">
        <v>10535</v>
      </c>
      <c r="H1391" s="17">
        <f t="shared" si="185"/>
        <v>15.100000000000001</v>
      </c>
      <c r="I1391" s="17">
        <f t="shared" si="186"/>
        <v>13.9</v>
      </c>
      <c r="J1391" s="18">
        <f t="shared" si="187"/>
        <v>13.65</v>
      </c>
    </row>
    <row r="1392" spans="1:10">
      <c r="A1392" s="38" t="s">
        <v>7847</v>
      </c>
      <c r="B1392" s="3" t="s">
        <v>7848</v>
      </c>
      <c r="C1392" s="3">
        <v>6</v>
      </c>
      <c r="D1392" s="2">
        <v>0.7</v>
      </c>
      <c r="E1392" s="46">
        <v>37.5</v>
      </c>
      <c r="F1392" s="17">
        <v>10.85</v>
      </c>
      <c r="G1392" s="4" t="s">
        <v>10552</v>
      </c>
      <c r="H1392" s="17">
        <f t="shared" si="185"/>
        <v>18.45</v>
      </c>
      <c r="I1392" s="17">
        <f t="shared" si="186"/>
        <v>16.95</v>
      </c>
      <c r="J1392" s="18">
        <f t="shared" si="187"/>
        <v>16.650000000000002</v>
      </c>
    </row>
    <row r="1393" spans="1:10">
      <c r="A1393" s="38" t="s">
        <v>7850</v>
      </c>
      <c r="B1393" s="3" t="s">
        <v>7851</v>
      </c>
      <c r="C1393" s="3">
        <v>6</v>
      </c>
      <c r="D1393" s="2">
        <v>0.7</v>
      </c>
      <c r="E1393" s="46">
        <v>37.5</v>
      </c>
      <c r="F1393" s="17">
        <v>10.85</v>
      </c>
      <c r="G1393" s="4" t="s">
        <v>10552</v>
      </c>
      <c r="H1393" s="17">
        <f t="shared" si="185"/>
        <v>18.45</v>
      </c>
      <c r="I1393" s="17">
        <f t="shared" si="186"/>
        <v>16.95</v>
      </c>
      <c r="J1393" s="18">
        <f t="shared" si="187"/>
        <v>16.650000000000002</v>
      </c>
    </row>
    <row r="1394" spans="1:10">
      <c r="A1394" s="38" t="s">
        <v>7853</v>
      </c>
      <c r="B1394" s="3" t="s">
        <v>7854</v>
      </c>
      <c r="C1394" s="3">
        <v>6</v>
      </c>
      <c r="D1394" s="2">
        <v>0.7</v>
      </c>
      <c r="E1394" s="46">
        <v>17</v>
      </c>
      <c r="F1394" s="17">
        <v>5.45</v>
      </c>
      <c r="G1394" s="4" t="s">
        <v>10544</v>
      </c>
      <c r="H1394" s="17">
        <f t="shared" si="185"/>
        <v>10.050000000000001</v>
      </c>
      <c r="I1394" s="17">
        <f t="shared" si="186"/>
        <v>9.25</v>
      </c>
      <c r="J1394" s="18">
        <f t="shared" si="187"/>
        <v>9.1</v>
      </c>
    </row>
    <row r="1395" spans="1:10">
      <c r="A1395" s="38" t="s">
        <v>7867</v>
      </c>
      <c r="B1395" s="3" t="s">
        <v>7865</v>
      </c>
      <c r="C1395" s="3">
        <v>6</v>
      </c>
      <c r="D1395" s="2">
        <v>1</v>
      </c>
      <c r="E1395" s="46">
        <v>38</v>
      </c>
      <c r="F1395" s="17">
        <v>5.0999999999999996</v>
      </c>
      <c r="G1395" s="4" t="s">
        <v>10540</v>
      </c>
      <c r="H1395" s="17">
        <f t="shared" si="185"/>
        <v>12.950000000000001</v>
      </c>
      <c r="I1395" s="17">
        <f t="shared" si="186"/>
        <v>11.9</v>
      </c>
      <c r="J1395" s="18">
        <f t="shared" si="187"/>
        <v>11.65</v>
      </c>
    </row>
    <row r="1396" spans="1:10">
      <c r="A1396" s="38" t="s">
        <v>7869</v>
      </c>
      <c r="B1396" s="3" t="s">
        <v>7870</v>
      </c>
      <c r="C1396" s="3">
        <v>6</v>
      </c>
      <c r="D1396" s="2">
        <v>0.7</v>
      </c>
      <c r="E1396" s="46">
        <v>41.2</v>
      </c>
      <c r="F1396" s="17">
        <v>6.95</v>
      </c>
      <c r="G1396" s="4" t="s">
        <v>10551</v>
      </c>
      <c r="H1396" s="17">
        <f t="shared" si="185"/>
        <v>14.05</v>
      </c>
      <c r="I1396" s="17">
        <f t="shared" si="186"/>
        <v>12.9</v>
      </c>
      <c r="J1396" s="18">
        <f t="shared" si="187"/>
        <v>12.65</v>
      </c>
    </row>
    <row r="1397" spans="1:10">
      <c r="A1397" s="38" t="s">
        <v>7872</v>
      </c>
      <c r="B1397" s="3" t="s">
        <v>7873</v>
      </c>
      <c r="C1397" s="3">
        <v>6</v>
      </c>
      <c r="D1397" s="2">
        <v>0.7</v>
      </c>
      <c r="E1397" s="46">
        <v>40</v>
      </c>
      <c r="F1397" s="17">
        <v>13.1</v>
      </c>
      <c r="G1397" s="4" t="s">
        <v>10535</v>
      </c>
      <c r="H1397" s="17">
        <f t="shared" si="185"/>
        <v>21.450000000000003</v>
      </c>
      <c r="I1397" s="17">
        <f t="shared" si="186"/>
        <v>19.700000000000003</v>
      </c>
      <c r="J1397" s="18">
        <f t="shared" si="187"/>
        <v>19.350000000000001</v>
      </c>
    </row>
    <row r="1398" spans="1:10">
      <c r="A1398" s="38" t="s">
        <v>7879</v>
      </c>
      <c r="B1398" s="3" t="s">
        <v>7877</v>
      </c>
      <c r="C1398" s="3">
        <v>6</v>
      </c>
      <c r="D1398" s="2">
        <v>0.7</v>
      </c>
      <c r="E1398" s="46">
        <v>42</v>
      </c>
      <c r="F1398" s="17">
        <v>13.15</v>
      </c>
      <c r="G1398" s="4" t="s">
        <v>10535</v>
      </c>
      <c r="H1398" s="17">
        <f t="shared" si="185"/>
        <v>21.650000000000002</v>
      </c>
      <c r="I1398" s="17">
        <f t="shared" si="186"/>
        <v>19.900000000000002</v>
      </c>
      <c r="J1398" s="18">
        <f t="shared" si="187"/>
        <v>19.55</v>
      </c>
    </row>
    <row r="1399" spans="1:10">
      <c r="A1399" s="38" t="s">
        <v>7881</v>
      </c>
      <c r="B1399" s="3" t="s">
        <v>7882</v>
      </c>
      <c r="C1399" s="3">
        <v>6</v>
      </c>
      <c r="D1399" s="2">
        <v>0.7</v>
      </c>
      <c r="E1399" s="46">
        <v>40</v>
      </c>
      <c r="F1399" s="17">
        <v>11.95</v>
      </c>
      <c r="G1399" s="4" t="s">
        <v>10535</v>
      </c>
      <c r="H1399" s="17">
        <f t="shared" si="185"/>
        <v>20.05</v>
      </c>
      <c r="I1399" s="17">
        <f t="shared" si="186"/>
        <v>18.400000000000002</v>
      </c>
      <c r="J1399" s="18">
        <f t="shared" si="187"/>
        <v>18.05</v>
      </c>
    </row>
    <row r="1400" spans="1:10">
      <c r="A1400" s="38" t="s">
        <v>7884</v>
      </c>
      <c r="B1400" s="3" t="s">
        <v>7885</v>
      </c>
      <c r="C1400" s="3">
        <v>6</v>
      </c>
      <c r="D1400" s="2">
        <v>0.7</v>
      </c>
      <c r="E1400" s="46">
        <v>40</v>
      </c>
      <c r="F1400" s="17">
        <v>14.45</v>
      </c>
      <c r="G1400" s="4" t="s">
        <v>10535</v>
      </c>
      <c r="H1400" s="17">
        <f t="shared" si="185"/>
        <v>23.1</v>
      </c>
      <c r="I1400" s="17">
        <f t="shared" si="186"/>
        <v>21.200000000000003</v>
      </c>
      <c r="J1400" s="18">
        <f t="shared" si="187"/>
        <v>20.8</v>
      </c>
    </row>
    <row r="1401" spans="1:10">
      <c r="A1401" s="38" t="s">
        <v>7887</v>
      </c>
      <c r="B1401" s="3" t="s">
        <v>7888</v>
      </c>
      <c r="C1401" s="3">
        <v>6</v>
      </c>
      <c r="D1401" s="2">
        <v>0.7</v>
      </c>
      <c r="E1401" s="46">
        <v>40</v>
      </c>
      <c r="F1401" s="17">
        <v>6.95</v>
      </c>
      <c r="G1401" s="4" t="s">
        <v>10535</v>
      </c>
      <c r="H1401" s="17">
        <f t="shared" si="185"/>
        <v>13.950000000000001</v>
      </c>
      <c r="I1401" s="17">
        <f t="shared" si="186"/>
        <v>12.8</v>
      </c>
      <c r="J1401" s="18">
        <f t="shared" si="187"/>
        <v>12.55</v>
      </c>
    </row>
    <row r="1402" spans="1:10">
      <c r="A1402" s="38" t="s">
        <v>7890</v>
      </c>
      <c r="B1402" s="3" t="s">
        <v>7891</v>
      </c>
      <c r="C1402" s="3">
        <v>6</v>
      </c>
      <c r="D1402" s="2">
        <v>0.7</v>
      </c>
      <c r="E1402" s="46">
        <v>69</v>
      </c>
      <c r="F1402" s="17">
        <v>10.5</v>
      </c>
      <c r="G1402" s="4" t="s">
        <v>10535</v>
      </c>
      <c r="H1402" s="17">
        <f t="shared" si="185"/>
        <v>20.85</v>
      </c>
      <c r="I1402" s="17">
        <f t="shared" si="186"/>
        <v>19.100000000000001</v>
      </c>
      <c r="J1402" s="18">
        <f t="shared" si="187"/>
        <v>18.8</v>
      </c>
    </row>
    <row r="1403" spans="1:10">
      <c r="A1403" s="38" t="s">
        <v>7893</v>
      </c>
      <c r="B1403" s="3" t="s">
        <v>7894</v>
      </c>
      <c r="C1403" s="3">
        <v>6</v>
      </c>
      <c r="D1403" s="2">
        <v>0.7</v>
      </c>
      <c r="E1403" s="46">
        <v>40</v>
      </c>
      <c r="F1403" s="17">
        <v>13.55</v>
      </c>
      <c r="G1403" s="4" t="s">
        <v>10535</v>
      </c>
      <c r="H1403" s="17">
        <f t="shared" si="185"/>
        <v>22</v>
      </c>
      <c r="I1403" s="17">
        <f t="shared" si="186"/>
        <v>20.200000000000003</v>
      </c>
      <c r="J1403" s="18">
        <f t="shared" si="187"/>
        <v>19.8</v>
      </c>
    </row>
    <row r="1404" spans="1:10">
      <c r="A1404" s="38" t="s">
        <v>7902</v>
      </c>
      <c r="B1404" s="3" t="s">
        <v>7903</v>
      </c>
      <c r="C1404" s="3">
        <v>6</v>
      </c>
      <c r="D1404" s="2">
        <v>0.7</v>
      </c>
      <c r="E1404" s="46">
        <v>43</v>
      </c>
      <c r="F1404" s="17">
        <v>13.25</v>
      </c>
      <c r="G1404" s="4" t="s">
        <v>10535</v>
      </c>
      <c r="H1404" s="17">
        <f t="shared" si="185"/>
        <v>21.900000000000002</v>
      </c>
      <c r="I1404" s="17">
        <f t="shared" si="186"/>
        <v>20.100000000000001</v>
      </c>
      <c r="J1404" s="18">
        <f t="shared" si="187"/>
        <v>19.75</v>
      </c>
    </row>
    <row r="1405" spans="1:10">
      <c r="A1405" s="38" t="s">
        <v>11926</v>
      </c>
      <c r="B1405" s="3" t="s">
        <v>11927</v>
      </c>
      <c r="C1405" s="3">
        <v>3</v>
      </c>
      <c r="D1405" s="2">
        <v>1.75</v>
      </c>
      <c r="E1405" s="46">
        <v>40</v>
      </c>
      <c r="F1405" s="17">
        <v>58.5</v>
      </c>
      <c r="G1405" s="4" t="s">
        <v>10535</v>
      </c>
      <c r="H1405" s="17">
        <f t="shared" si="185"/>
        <v>82.15</v>
      </c>
      <c r="I1405" s="17">
        <f t="shared" si="186"/>
        <v>75.400000000000006</v>
      </c>
      <c r="J1405" s="18">
        <f t="shared" si="187"/>
        <v>74.05</v>
      </c>
    </row>
    <row r="1406" spans="1:10">
      <c r="A1406" s="38" t="s">
        <v>7905</v>
      </c>
      <c r="B1406" s="3" t="s">
        <v>7906</v>
      </c>
      <c r="C1406" s="3">
        <v>5</v>
      </c>
      <c r="D1406" s="2">
        <v>0.7</v>
      </c>
      <c r="E1406" s="46">
        <v>40</v>
      </c>
      <c r="F1406" s="17">
        <v>30.5</v>
      </c>
      <c r="G1406" s="4" t="s">
        <v>10553</v>
      </c>
      <c r="H1406" s="17">
        <f t="shared" si="185"/>
        <v>42.650000000000006</v>
      </c>
      <c r="I1406" s="17">
        <f t="shared" si="186"/>
        <v>39.150000000000006</v>
      </c>
      <c r="J1406" s="18">
        <f t="shared" si="187"/>
        <v>38.450000000000003</v>
      </c>
    </row>
    <row r="1407" spans="1:10">
      <c r="A1407" s="38" t="s">
        <v>7908</v>
      </c>
      <c r="B1407" s="3" t="s">
        <v>7909</v>
      </c>
      <c r="C1407" s="3">
        <v>6</v>
      </c>
      <c r="D1407" s="2">
        <v>0.7</v>
      </c>
      <c r="E1407" s="46">
        <v>40</v>
      </c>
      <c r="F1407" s="17">
        <v>26</v>
      </c>
      <c r="G1407" s="4" t="s">
        <v>10535</v>
      </c>
      <c r="H1407" s="17">
        <f t="shared" si="185"/>
        <v>37.15</v>
      </c>
      <c r="I1407" s="17">
        <f t="shared" si="186"/>
        <v>34.15</v>
      </c>
      <c r="J1407" s="18">
        <f t="shared" si="187"/>
        <v>33.5</v>
      </c>
    </row>
    <row r="1408" spans="1:10">
      <c r="A1408" s="38" t="s">
        <v>7914</v>
      </c>
      <c r="B1408" s="3" t="s">
        <v>7915</v>
      </c>
      <c r="C1408" s="3">
        <v>6</v>
      </c>
      <c r="D1408" s="2">
        <v>0.7</v>
      </c>
      <c r="E1408" s="46">
        <v>40</v>
      </c>
      <c r="F1408" s="17">
        <v>14.75</v>
      </c>
      <c r="G1408" s="4" t="s">
        <v>10549</v>
      </c>
      <c r="H1408" s="17">
        <f t="shared" si="185"/>
        <v>23.450000000000003</v>
      </c>
      <c r="I1408" s="17">
        <f t="shared" si="186"/>
        <v>21.55</v>
      </c>
      <c r="J1408" s="18">
        <f t="shared" si="187"/>
        <v>21.150000000000002</v>
      </c>
    </row>
    <row r="1409" spans="1:10">
      <c r="A1409" s="38" t="s">
        <v>7917</v>
      </c>
      <c r="B1409" s="3" t="s">
        <v>7918</v>
      </c>
      <c r="C1409" s="3">
        <v>6</v>
      </c>
      <c r="D1409" s="2">
        <v>0.7</v>
      </c>
      <c r="E1409" s="46">
        <v>57</v>
      </c>
      <c r="F1409" s="17">
        <v>20.5</v>
      </c>
      <c r="G1409" s="4" t="s">
        <v>10537</v>
      </c>
      <c r="H1409" s="17">
        <f t="shared" si="185"/>
        <v>31.950000000000003</v>
      </c>
      <c r="I1409" s="17">
        <f t="shared" si="186"/>
        <v>29.35</v>
      </c>
      <c r="J1409" s="18">
        <f t="shared" si="187"/>
        <v>28.8</v>
      </c>
    </row>
    <row r="1410" spans="1:10">
      <c r="A1410" s="38" t="s">
        <v>7932</v>
      </c>
      <c r="B1410" s="3" t="s">
        <v>7928</v>
      </c>
      <c r="C1410" s="3">
        <v>6</v>
      </c>
      <c r="D1410" s="2">
        <v>1</v>
      </c>
      <c r="E1410" s="46">
        <v>37.5</v>
      </c>
      <c r="F1410" s="17">
        <v>3.25</v>
      </c>
      <c r="G1410" s="4" t="s">
        <v>10533</v>
      </c>
      <c r="H1410" s="17">
        <f t="shared" si="185"/>
        <v>10.600000000000001</v>
      </c>
      <c r="I1410" s="17">
        <f t="shared" si="186"/>
        <v>9.75</v>
      </c>
      <c r="J1410" s="18">
        <f t="shared" si="187"/>
        <v>9.6000000000000014</v>
      </c>
    </row>
    <row r="1411" spans="1:10">
      <c r="A1411" s="38" t="s">
        <v>7959</v>
      </c>
      <c r="B1411" s="3" t="s">
        <v>7960</v>
      </c>
      <c r="C1411" s="3">
        <v>6</v>
      </c>
      <c r="D1411" s="2">
        <v>0.7</v>
      </c>
      <c r="E1411" s="46">
        <v>30</v>
      </c>
      <c r="F1411" s="17">
        <v>12.35</v>
      </c>
      <c r="G1411" s="4" t="s">
        <v>10552</v>
      </c>
      <c r="H1411" s="17">
        <f t="shared" si="185"/>
        <v>19.650000000000002</v>
      </c>
      <c r="I1411" s="17">
        <f t="shared" si="186"/>
        <v>18.05</v>
      </c>
      <c r="J1411" s="18">
        <f t="shared" si="187"/>
        <v>17.7</v>
      </c>
    </row>
    <row r="1412" spans="1:10">
      <c r="A1412" s="38" t="s">
        <v>10848</v>
      </c>
      <c r="B1412" s="3" t="s">
        <v>10849</v>
      </c>
      <c r="C1412" s="3">
        <v>6</v>
      </c>
      <c r="D1412" s="2">
        <v>0.5</v>
      </c>
      <c r="E1412" s="46">
        <v>40</v>
      </c>
      <c r="F1412" s="17">
        <v>10.25</v>
      </c>
      <c r="G1412" s="4" t="s">
        <v>10537</v>
      </c>
      <c r="H1412" s="17">
        <f t="shared" si="185"/>
        <v>16.95</v>
      </c>
      <c r="I1412" s="17">
        <f t="shared" si="186"/>
        <v>15.55</v>
      </c>
      <c r="J1412" s="18">
        <f t="shared" si="187"/>
        <v>15.3</v>
      </c>
    </row>
    <row r="1413" spans="1:10">
      <c r="A1413" s="38" t="s">
        <v>7962</v>
      </c>
      <c r="B1413" s="3" t="s">
        <v>7963</v>
      </c>
      <c r="C1413" s="3">
        <v>6</v>
      </c>
      <c r="D1413" s="2">
        <v>0.7</v>
      </c>
      <c r="E1413" s="46">
        <v>45.8</v>
      </c>
      <c r="F1413" s="17">
        <v>23.25</v>
      </c>
      <c r="G1413" s="4" t="s">
        <v>10536</v>
      </c>
      <c r="H1413" s="17">
        <f t="shared" si="185"/>
        <v>34.35</v>
      </c>
      <c r="I1413" s="17">
        <f t="shared" si="186"/>
        <v>31.5</v>
      </c>
      <c r="J1413" s="18">
        <f t="shared" si="187"/>
        <v>30.950000000000003</v>
      </c>
    </row>
    <row r="1414" spans="1:10">
      <c r="A1414" s="38" t="s">
        <v>11006</v>
      </c>
      <c r="B1414" s="3" t="s">
        <v>11007</v>
      </c>
      <c r="C1414" s="3">
        <v>6</v>
      </c>
      <c r="D1414" s="2">
        <v>0.7</v>
      </c>
      <c r="E1414" s="46">
        <v>59.4</v>
      </c>
      <c r="F1414" s="17">
        <v>40</v>
      </c>
      <c r="G1414" s="4" t="s">
        <v>10536</v>
      </c>
      <c r="H1414" s="17">
        <f t="shared" si="185"/>
        <v>55.95</v>
      </c>
      <c r="I1414" s="17">
        <f t="shared" si="186"/>
        <v>51.400000000000006</v>
      </c>
      <c r="J1414" s="18">
        <f t="shared" si="187"/>
        <v>50.45</v>
      </c>
    </row>
    <row r="1415" spans="1:10">
      <c r="A1415" s="38" t="s">
        <v>7965</v>
      </c>
      <c r="B1415" s="3" t="s">
        <v>7966</v>
      </c>
      <c r="C1415" s="3">
        <v>6</v>
      </c>
      <c r="D1415" s="2">
        <v>0.7</v>
      </c>
      <c r="E1415" s="46">
        <v>41.5</v>
      </c>
      <c r="F1415" s="17">
        <v>12.25</v>
      </c>
      <c r="G1415" s="4" t="s">
        <v>10537</v>
      </c>
      <c r="H1415" s="17">
        <f t="shared" si="185"/>
        <v>20.55</v>
      </c>
      <c r="I1415" s="17">
        <f t="shared" si="186"/>
        <v>18.850000000000001</v>
      </c>
      <c r="J1415" s="18">
        <f t="shared" si="187"/>
        <v>18.5</v>
      </c>
    </row>
    <row r="1416" spans="1:10">
      <c r="A1416" s="38" t="s">
        <v>7968</v>
      </c>
      <c r="B1416" s="3" t="s">
        <v>7969</v>
      </c>
      <c r="C1416" s="3">
        <v>6</v>
      </c>
      <c r="D1416" s="2">
        <v>0.7</v>
      </c>
      <c r="E1416" s="46">
        <v>40</v>
      </c>
      <c r="F1416" s="17">
        <v>12.25</v>
      </c>
      <c r="G1416" s="4" t="s">
        <v>10537</v>
      </c>
      <c r="H1416" s="17">
        <f t="shared" si="185"/>
        <v>20.400000000000002</v>
      </c>
      <c r="I1416" s="17">
        <f t="shared" si="186"/>
        <v>18.75</v>
      </c>
      <c r="J1416" s="18">
        <f t="shared" si="187"/>
        <v>18.400000000000002</v>
      </c>
    </row>
    <row r="1417" spans="1:10">
      <c r="A1417" s="38" t="s">
        <v>7971</v>
      </c>
      <c r="B1417" s="3" t="s">
        <v>7972</v>
      </c>
      <c r="C1417" s="3">
        <v>6</v>
      </c>
      <c r="D1417" s="2">
        <v>0.5</v>
      </c>
      <c r="E1417" s="46">
        <v>43</v>
      </c>
      <c r="F1417" s="17">
        <v>24.5</v>
      </c>
      <c r="G1417" s="4" t="s">
        <v>10537</v>
      </c>
      <c r="H1417" s="17">
        <f t="shared" si="185"/>
        <v>34.5</v>
      </c>
      <c r="I1417" s="17">
        <f t="shared" si="186"/>
        <v>31.700000000000003</v>
      </c>
      <c r="J1417" s="18">
        <f t="shared" si="187"/>
        <v>31.150000000000002</v>
      </c>
    </row>
    <row r="1418" spans="1:10">
      <c r="A1418" s="38" t="s">
        <v>7974</v>
      </c>
      <c r="B1418" s="3" t="s">
        <v>7975</v>
      </c>
      <c r="C1418" s="3">
        <v>12</v>
      </c>
      <c r="D1418" s="2">
        <v>0.05</v>
      </c>
      <c r="E1418" s="46">
        <v>40</v>
      </c>
      <c r="F1418" s="17">
        <v>2.25</v>
      </c>
      <c r="G1418" s="4" t="s">
        <v>10537</v>
      </c>
      <c r="H1418" s="17">
        <f t="shared" si="185"/>
        <v>4.9000000000000004</v>
      </c>
      <c r="I1418" s="17">
        <f t="shared" si="186"/>
        <v>4.5</v>
      </c>
      <c r="J1418" s="18">
        <f t="shared" si="187"/>
        <v>4.45</v>
      </c>
    </row>
    <row r="1419" spans="1:10">
      <c r="A1419" s="38" t="s">
        <v>7977</v>
      </c>
      <c r="B1419" s="3" t="s">
        <v>19211</v>
      </c>
      <c r="C1419" s="3">
        <v>6</v>
      </c>
      <c r="D1419" s="2">
        <v>0.7</v>
      </c>
      <c r="E1419" s="46">
        <v>40</v>
      </c>
      <c r="F1419" s="17">
        <v>17.5</v>
      </c>
      <c r="G1419" s="4" t="s">
        <v>10537</v>
      </c>
      <c r="H1419" s="17">
        <f t="shared" si="185"/>
        <v>26.8</v>
      </c>
      <c r="I1419" s="17">
        <f t="shared" si="186"/>
        <v>24.6</v>
      </c>
      <c r="J1419" s="18">
        <f t="shared" si="187"/>
        <v>24.150000000000002</v>
      </c>
    </row>
    <row r="1420" spans="1:10">
      <c r="A1420" s="38" t="s">
        <v>7979</v>
      </c>
      <c r="B1420" s="3" t="s">
        <v>7980</v>
      </c>
      <c r="C1420" s="3">
        <v>6</v>
      </c>
      <c r="D1420" s="2">
        <v>1</v>
      </c>
      <c r="E1420" s="46">
        <v>54</v>
      </c>
      <c r="F1420" s="17">
        <v>4.3</v>
      </c>
      <c r="G1420" s="4" t="s">
        <v>10535</v>
      </c>
      <c r="H1420" s="17">
        <f t="shared" ref="H1420:H1483" si="188">IF(B1420="","",CEILING((F1420+(10.3552*D1420*E1420)/100+1.5+0.05)*1.22,0.05))</f>
        <v>14</v>
      </c>
      <c r="I1420" s="17">
        <f t="shared" ref="I1420:I1483" si="189">IF(B1420="","",CEILING((F1420+(10.3552*D1420*E1420)/100+1.5+0.05)*1.12,0.05))</f>
        <v>12.850000000000001</v>
      </c>
      <c r="J1420" s="18">
        <f t="shared" ref="J1420:J1483" si="190">IF(B1420="","",CEILING((F1420+(10.3552*D1420*E1420)/100+1.5+0.05)*1.1,0.05))</f>
        <v>12.600000000000001</v>
      </c>
    </row>
    <row r="1421" spans="1:10">
      <c r="A1421" s="38" t="s">
        <v>7989</v>
      </c>
      <c r="B1421" s="3" t="s">
        <v>7990</v>
      </c>
      <c r="C1421" s="3">
        <v>6</v>
      </c>
      <c r="D1421" s="2">
        <v>0.7</v>
      </c>
      <c r="E1421" s="46">
        <v>37.5</v>
      </c>
      <c r="F1421" s="17">
        <v>8.1</v>
      </c>
      <c r="G1421" s="4" t="s">
        <v>10532</v>
      </c>
      <c r="H1421" s="17">
        <f t="shared" si="188"/>
        <v>15.100000000000001</v>
      </c>
      <c r="I1421" s="17">
        <f t="shared" si="189"/>
        <v>13.9</v>
      </c>
      <c r="J1421" s="18">
        <f t="shared" si="190"/>
        <v>13.65</v>
      </c>
    </row>
    <row r="1422" spans="1:10">
      <c r="A1422" s="38" t="s">
        <v>8001</v>
      </c>
      <c r="B1422" s="3" t="s">
        <v>8002</v>
      </c>
      <c r="C1422" s="3">
        <v>6</v>
      </c>
      <c r="D1422" s="2">
        <v>0.7</v>
      </c>
      <c r="E1422" s="46">
        <v>40</v>
      </c>
      <c r="F1422" s="17">
        <v>21.5</v>
      </c>
      <c r="G1422" s="4" t="s">
        <v>10533</v>
      </c>
      <c r="H1422" s="17">
        <f t="shared" si="188"/>
        <v>31.700000000000003</v>
      </c>
      <c r="I1422" s="17">
        <f t="shared" si="189"/>
        <v>29.1</v>
      </c>
      <c r="J1422" s="18">
        <f t="shared" si="190"/>
        <v>28.55</v>
      </c>
    </row>
    <row r="1423" spans="1:10">
      <c r="A1423" s="38" t="s">
        <v>8004</v>
      </c>
      <c r="B1423" s="3" t="s">
        <v>8005</v>
      </c>
      <c r="C1423" s="3">
        <v>40</v>
      </c>
      <c r="D1423" s="2">
        <v>0.05</v>
      </c>
      <c r="E1423" s="46">
        <v>40</v>
      </c>
      <c r="F1423" s="17">
        <v>2.1</v>
      </c>
      <c r="G1423" s="4" t="s">
        <v>10533</v>
      </c>
      <c r="H1423" s="17">
        <f t="shared" si="188"/>
        <v>4.75</v>
      </c>
      <c r="I1423" s="17">
        <f t="shared" si="189"/>
        <v>4.3500000000000005</v>
      </c>
      <c r="J1423" s="18">
        <f t="shared" si="190"/>
        <v>4.25</v>
      </c>
    </row>
    <row r="1424" spans="1:10">
      <c r="A1424" s="38" t="s">
        <v>8007</v>
      </c>
      <c r="B1424" s="3" t="s">
        <v>8008</v>
      </c>
      <c r="C1424" s="3">
        <v>6</v>
      </c>
      <c r="D1424" s="2">
        <v>0.7</v>
      </c>
      <c r="E1424" s="46">
        <v>40</v>
      </c>
      <c r="F1424" s="17">
        <v>17.55</v>
      </c>
      <c r="G1424" s="4" t="s">
        <v>10535</v>
      </c>
      <c r="H1424" s="17">
        <f t="shared" si="188"/>
        <v>26.85</v>
      </c>
      <c r="I1424" s="17">
        <f t="shared" si="189"/>
        <v>24.650000000000002</v>
      </c>
      <c r="J1424" s="18">
        <f t="shared" si="190"/>
        <v>24.200000000000003</v>
      </c>
    </row>
    <row r="1425" spans="1:10">
      <c r="A1425" s="38" t="s">
        <v>8016</v>
      </c>
      <c r="B1425" s="3" t="s">
        <v>8017</v>
      </c>
      <c r="C1425" s="3">
        <v>6</v>
      </c>
      <c r="D1425" s="2">
        <v>0.7</v>
      </c>
      <c r="E1425" s="46">
        <v>40</v>
      </c>
      <c r="F1425" s="17">
        <v>10.5</v>
      </c>
      <c r="G1425" s="4" t="s">
        <v>10535</v>
      </c>
      <c r="H1425" s="17">
        <f t="shared" si="188"/>
        <v>18.25</v>
      </c>
      <c r="I1425" s="17">
        <f t="shared" si="189"/>
        <v>16.75</v>
      </c>
      <c r="J1425" s="18">
        <f t="shared" si="190"/>
        <v>16.45</v>
      </c>
    </row>
    <row r="1426" spans="1:10">
      <c r="A1426" s="38" t="s">
        <v>11139</v>
      </c>
      <c r="B1426" s="3" t="s">
        <v>11140</v>
      </c>
      <c r="C1426" s="3">
        <v>6</v>
      </c>
      <c r="D1426" s="2">
        <v>0.7</v>
      </c>
      <c r="E1426" s="46">
        <v>40.700000000000003</v>
      </c>
      <c r="F1426" s="17">
        <v>12.5</v>
      </c>
      <c r="G1426" s="4" t="s">
        <v>10538</v>
      </c>
      <c r="H1426" s="17">
        <f t="shared" si="188"/>
        <v>20.75</v>
      </c>
      <c r="I1426" s="17">
        <f t="shared" si="189"/>
        <v>19.05</v>
      </c>
      <c r="J1426" s="18">
        <f t="shared" si="190"/>
        <v>18.75</v>
      </c>
    </row>
    <row r="1427" spans="1:10">
      <c r="A1427" s="38" t="s">
        <v>11019</v>
      </c>
      <c r="B1427" s="3" t="s">
        <v>11020</v>
      </c>
      <c r="C1427" s="3">
        <v>6</v>
      </c>
      <c r="D1427" s="2">
        <v>0.7</v>
      </c>
      <c r="E1427" s="46">
        <v>35</v>
      </c>
      <c r="F1427" s="17">
        <v>15.25</v>
      </c>
      <c r="G1427" s="4" t="s">
        <v>10541</v>
      </c>
      <c r="H1427" s="17">
        <f t="shared" si="188"/>
        <v>23.6</v>
      </c>
      <c r="I1427" s="17">
        <f t="shared" si="189"/>
        <v>21.700000000000003</v>
      </c>
      <c r="J1427" s="18">
        <f t="shared" si="190"/>
        <v>21.3</v>
      </c>
    </row>
    <row r="1428" spans="1:10">
      <c r="A1428" s="38" t="s">
        <v>8022</v>
      </c>
      <c r="B1428" s="3" t="s">
        <v>8020</v>
      </c>
      <c r="C1428" s="3">
        <v>6</v>
      </c>
      <c r="D1428" s="2">
        <v>1</v>
      </c>
      <c r="E1428" s="46">
        <v>40</v>
      </c>
      <c r="F1428" s="17">
        <v>18.5</v>
      </c>
      <c r="G1428" s="4" t="s">
        <v>10541</v>
      </c>
      <c r="H1428" s="17">
        <f t="shared" si="188"/>
        <v>29.55</v>
      </c>
      <c r="I1428" s="17">
        <f t="shared" si="189"/>
        <v>27.1</v>
      </c>
      <c r="J1428" s="18">
        <f t="shared" si="190"/>
        <v>26.650000000000002</v>
      </c>
    </row>
    <row r="1429" spans="1:10">
      <c r="A1429" s="38" t="s">
        <v>10776</v>
      </c>
      <c r="B1429" s="3" t="s">
        <v>10777</v>
      </c>
      <c r="C1429" s="3">
        <v>6</v>
      </c>
      <c r="D1429" s="2">
        <v>0.7</v>
      </c>
      <c r="E1429" s="46">
        <v>40</v>
      </c>
      <c r="F1429" s="17">
        <v>7.5</v>
      </c>
      <c r="G1429" s="4" t="s">
        <v>10537</v>
      </c>
      <c r="H1429" s="17">
        <f t="shared" si="188"/>
        <v>14.600000000000001</v>
      </c>
      <c r="I1429" s="17">
        <f t="shared" si="189"/>
        <v>13.4</v>
      </c>
      <c r="J1429" s="18">
        <f t="shared" si="190"/>
        <v>13.15</v>
      </c>
    </row>
    <row r="1430" spans="1:10">
      <c r="A1430" s="38" t="s">
        <v>8029</v>
      </c>
      <c r="B1430" s="3" t="s">
        <v>8027</v>
      </c>
      <c r="C1430" s="3">
        <v>6</v>
      </c>
      <c r="D1430" s="2">
        <v>1</v>
      </c>
      <c r="E1430" s="46">
        <v>37.5</v>
      </c>
      <c r="F1430" s="17">
        <v>8.85</v>
      </c>
      <c r="G1430" s="4" t="s">
        <v>10537</v>
      </c>
      <c r="H1430" s="17">
        <f t="shared" si="188"/>
        <v>17.45</v>
      </c>
      <c r="I1430" s="17">
        <f t="shared" si="189"/>
        <v>16</v>
      </c>
      <c r="J1430" s="18">
        <f t="shared" si="190"/>
        <v>15.75</v>
      </c>
    </row>
    <row r="1431" spans="1:10">
      <c r="A1431" s="38" t="s">
        <v>8034</v>
      </c>
      <c r="B1431" s="3" t="s">
        <v>8035</v>
      </c>
      <c r="C1431" s="3">
        <v>6</v>
      </c>
      <c r="D1431" s="2">
        <v>1</v>
      </c>
      <c r="E1431" s="46">
        <v>37.5</v>
      </c>
      <c r="F1431" s="17">
        <v>2.95</v>
      </c>
      <c r="G1431" s="4" t="s">
        <v>10533</v>
      </c>
      <c r="H1431" s="17">
        <f t="shared" si="188"/>
        <v>10.25</v>
      </c>
      <c r="I1431" s="17">
        <f t="shared" si="189"/>
        <v>9.4</v>
      </c>
      <c r="J1431" s="18">
        <f t="shared" si="190"/>
        <v>9.25</v>
      </c>
    </row>
    <row r="1432" spans="1:10">
      <c r="A1432" s="38" t="s">
        <v>8059</v>
      </c>
      <c r="B1432" s="3" t="s">
        <v>8057</v>
      </c>
      <c r="C1432" s="3">
        <v>6</v>
      </c>
      <c r="D1432" s="2">
        <v>1</v>
      </c>
      <c r="E1432" s="46">
        <v>37.5</v>
      </c>
      <c r="F1432" s="17">
        <v>2.25</v>
      </c>
      <c r="G1432" s="4" t="s">
        <v>10533</v>
      </c>
      <c r="H1432" s="17">
        <f t="shared" si="188"/>
        <v>9.4</v>
      </c>
      <c r="I1432" s="17">
        <f t="shared" si="189"/>
        <v>8.65</v>
      </c>
      <c r="J1432" s="18">
        <f t="shared" si="190"/>
        <v>8.5</v>
      </c>
    </row>
    <row r="1433" spans="1:10">
      <c r="A1433" s="38" t="s">
        <v>8067</v>
      </c>
      <c r="B1433" s="3" t="s">
        <v>8068</v>
      </c>
      <c r="C1433" s="3">
        <v>6</v>
      </c>
      <c r="D1433" s="2">
        <v>0.7</v>
      </c>
      <c r="E1433" s="46">
        <v>40</v>
      </c>
      <c r="F1433" s="17">
        <v>33.5</v>
      </c>
      <c r="G1433" s="4" t="s">
        <v>10535</v>
      </c>
      <c r="H1433" s="17">
        <f t="shared" si="188"/>
        <v>46.300000000000004</v>
      </c>
      <c r="I1433" s="17">
        <f t="shared" si="189"/>
        <v>42.550000000000004</v>
      </c>
      <c r="J1433" s="18">
        <f t="shared" si="190"/>
        <v>41.75</v>
      </c>
    </row>
    <row r="1434" spans="1:10">
      <c r="A1434" s="38" t="s">
        <v>8070</v>
      </c>
      <c r="B1434" s="3" t="s">
        <v>8071</v>
      </c>
      <c r="C1434" s="3">
        <v>6</v>
      </c>
      <c r="D1434" s="2">
        <v>0.7</v>
      </c>
      <c r="E1434" s="46">
        <v>54.5</v>
      </c>
      <c r="F1434" s="17">
        <v>26.5</v>
      </c>
      <c r="G1434" s="4" t="s">
        <v>10535</v>
      </c>
      <c r="H1434" s="17">
        <f t="shared" si="188"/>
        <v>39.050000000000004</v>
      </c>
      <c r="I1434" s="17">
        <f t="shared" si="189"/>
        <v>35.85</v>
      </c>
      <c r="J1434" s="18">
        <f t="shared" si="190"/>
        <v>35.25</v>
      </c>
    </row>
    <row r="1435" spans="1:10">
      <c r="A1435" s="38" t="s">
        <v>8073</v>
      </c>
      <c r="B1435" s="3" t="s">
        <v>8074</v>
      </c>
      <c r="C1435" s="3">
        <v>6</v>
      </c>
      <c r="D1435" s="2">
        <v>0.7</v>
      </c>
      <c r="E1435" s="46">
        <v>54.5</v>
      </c>
      <c r="F1435" s="17">
        <v>11.55</v>
      </c>
      <c r="G1435" s="4" t="s">
        <v>10535</v>
      </c>
      <c r="H1435" s="17">
        <f t="shared" si="188"/>
        <v>20.85</v>
      </c>
      <c r="I1435" s="17">
        <f t="shared" si="189"/>
        <v>19.100000000000001</v>
      </c>
      <c r="J1435" s="18">
        <f t="shared" si="190"/>
        <v>18.8</v>
      </c>
    </row>
    <row r="1436" spans="1:10">
      <c r="A1436" s="38" t="s">
        <v>8076</v>
      </c>
      <c r="B1436" s="3" t="s">
        <v>8077</v>
      </c>
      <c r="C1436" s="3">
        <v>6</v>
      </c>
      <c r="D1436" s="2">
        <v>0.7</v>
      </c>
      <c r="E1436" s="46">
        <v>54.5</v>
      </c>
      <c r="F1436" s="17">
        <v>11.55</v>
      </c>
      <c r="G1436" s="4" t="s">
        <v>10535</v>
      </c>
      <c r="H1436" s="17">
        <f t="shared" si="188"/>
        <v>20.85</v>
      </c>
      <c r="I1436" s="17">
        <f t="shared" si="189"/>
        <v>19.100000000000001</v>
      </c>
      <c r="J1436" s="18">
        <f t="shared" si="190"/>
        <v>18.8</v>
      </c>
    </row>
    <row r="1437" spans="1:10">
      <c r="A1437" s="38" t="s">
        <v>8079</v>
      </c>
      <c r="B1437" s="3" t="s">
        <v>8080</v>
      </c>
      <c r="C1437" s="3">
        <v>6</v>
      </c>
      <c r="D1437" s="2">
        <v>0.7</v>
      </c>
      <c r="E1437" s="46">
        <v>40</v>
      </c>
      <c r="F1437" s="17">
        <v>9.9499999999999993</v>
      </c>
      <c r="G1437" s="4" t="s">
        <v>10535</v>
      </c>
      <c r="H1437" s="17">
        <f t="shared" si="188"/>
        <v>17.600000000000001</v>
      </c>
      <c r="I1437" s="17">
        <f t="shared" si="189"/>
        <v>16.150000000000002</v>
      </c>
      <c r="J1437" s="18">
        <f t="shared" si="190"/>
        <v>15.850000000000001</v>
      </c>
    </row>
    <row r="1438" spans="1:10">
      <c r="A1438" s="38" t="s">
        <v>8082</v>
      </c>
      <c r="B1438" s="3" t="s">
        <v>8083</v>
      </c>
      <c r="C1438" s="3">
        <v>6</v>
      </c>
      <c r="D1438" s="2">
        <v>0.7</v>
      </c>
      <c r="E1438" s="46">
        <v>75.5</v>
      </c>
      <c r="F1438" s="17">
        <v>12.5</v>
      </c>
      <c r="G1438" s="4" t="s">
        <v>10535</v>
      </c>
      <c r="H1438" s="17">
        <f t="shared" si="188"/>
        <v>23.85</v>
      </c>
      <c r="I1438" s="17">
        <f t="shared" si="189"/>
        <v>21.900000000000002</v>
      </c>
      <c r="J1438" s="18">
        <f t="shared" si="190"/>
        <v>21.5</v>
      </c>
    </row>
    <row r="1439" spans="1:10">
      <c r="A1439" s="38" t="s">
        <v>8085</v>
      </c>
      <c r="B1439" s="3" t="s">
        <v>8086</v>
      </c>
      <c r="C1439" s="3">
        <v>6</v>
      </c>
      <c r="D1439" s="2">
        <v>0.7</v>
      </c>
      <c r="E1439" s="46">
        <v>40</v>
      </c>
      <c r="F1439" s="17">
        <v>19.75</v>
      </c>
      <c r="G1439" s="4" t="s">
        <v>10535</v>
      </c>
      <c r="H1439" s="17">
        <f t="shared" si="188"/>
        <v>29.55</v>
      </c>
      <c r="I1439" s="17">
        <f t="shared" si="189"/>
        <v>27.150000000000002</v>
      </c>
      <c r="J1439" s="18">
        <f t="shared" si="190"/>
        <v>26.650000000000002</v>
      </c>
    </row>
    <row r="1440" spans="1:10">
      <c r="A1440" s="38" t="s">
        <v>10669</v>
      </c>
      <c r="B1440" s="3" t="s">
        <v>10670</v>
      </c>
      <c r="C1440" s="3">
        <v>6</v>
      </c>
      <c r="D1440" s="2">
        <v>0.7</v>
      </c>
      <c r="E1440" s="46">
        <v>40</v>
      </c>
      <c r="F1440" s="17">
        <v>15.5</v>
      </c>
      <c r="G1440" s="4" t="s">
        <v>10535</v>
      </c>
      <c r="H1440" s="17">
        <f t="shared" si="188"/>
        <v>24.35</v>
      </c>
      <c r="I1440" s="17">
        <f t="shared" si="189"/>
        <v>22.35</v>
      </c>
      <c r="J1440" s="18">
        <f t="shared" si="190"/>
        <v>21.950000000000003</v>
      </c>
    </row>
    <row r="1441" spans="1:10">
      <c r="A1441" s="38" t="s">
        <v>10671</v>
      </c>
      <c r="B1441" s="3" t="s">
        <v>10672</v>
      </c>
      <c r="C1441" s="3">
        <v>6</v>
      </c>
      <c r="D1441" s="2">
        <v>0.7</v>
      </c>
      <c r="E1441" s="46">
        <v>40</v>
      </c>
      <c r="F1441" s="17">
        <v>18.649999999999999</v>
      </c>
      <c r="G1441" s="4" t="s">
        <v>10535</v>
      </c>
      <c r="H1441" s="17">
        <f t="shared" si="188"/>
        <v>28.200000000000003</v>
      </c>
      <c r="I1441" s="17">
        <f t="shared" si="189"/>
        <v>25.900000000000002</v>
      </c>
      <c r="J1441" s="18">
        <f t="shared" si="190"/>
        <v>25.450000000000003</v>
      </c>
    </row>
    <row r="1442" spans="1:10">
      <c r="A1442" s="38" t="s">
        <v>10673</v>
      </c>
      <c r="B1442" s="3" t="s">
        <v>10674</v>
      </c>
      <c r="C1442" s="3">
        <v>6</v>
      </c>
      <c r="D1442" s="2">
        <v>0.7</v>
      </c>
      <c r="E1442" s="46">
        <v>40</v>
      </c>
      <c r="F1442" s="17">
        <v>26.25</v>
      </c>
      <c r="G1442" s="4" t="s">
        <v>10535</v>
      </c>
      <c r="H1442" s="17">
        <f t="shared" si="188"/>
        <v>37.5</v>
      </c>
      <c r="I1442" s="17">
        <f t="shared" si="189"/>
        <v>34.4</v>
      </c>
      <c r="J1442" s="18">
        <f t="shared" si="190"/>
        <v>33.800000000000004</v>
      </c>
    </row>
    <row r="1443" spans="1:10">
      <c r="A1443" s="38" t="s">
        <v>8091</v>
      </c>
      <c r="B1443" s="3" t="s">
        <v>8092</v>
      </c>
      <c r="C1443" s="3">
        <v>6</v>
      </c>
      <c r="D1443" s="2">
        <v>0.7</v>
      </c>
      <c r="E1443" s="46">
        <v>46</v>
      </c>
      <c r="F1443" s="17">
        <v>28.5</v>
      </c>
      <c r="G1443" s="4" t="s">
        <v>10535</v>
      </c>
      <c r="H1443" s="17">
        <f t="shared" si="188"/>
        <v>40.75</v>
      </c>
      <c r="I1443" s="17">
        <f t="shared" si="189"/>
        <v>37.4</v>
      </c>
      <c r="J1443" s="18">
        <f t="shared" si="190"/>
        <v>36.75</v>
      </c>
    </row>
    <row r="1444" spans="1:10">
      <c r="A1444" s="38" t="s">
        <v>11141</v>
      </c>
      <c r="B1444" s="3" t="s">
        <v>11142</v>
      </c>
      <c r="C1444" s="3">
        <v>6</v>
      </c>
      <c r="D1444" s="2">
        <v>0.7</v>
      </c>
      <c r="E1444" s="46">
        <v>45</v>
      </c>
      <c r="F1444" s="17">
        <v>6.95</v>
      </c>
      <c r="G1444" s="4" t="s">
        <v>10546</v>
      </c>
      <c r="H1444" s="17">
        <f t="shared" si="188"/>
        <v>14.350000000000001</v>
      </c>
      <c r="I1444" s="17">
        <f t="shared" si="189"/>
        <v>13.200000000000001</v>
      </c>
      <c r="J1444" s="18">
        <f t="shared" si="190"/>
        <v>12.950000000000001</v>
      </c>
    </row>
    <row r="1445" spans="1:10">
      <c r="A1445" s="38" t="s">
        <v>8134</v>
      </c>
      <c r="B1445" s="3" t="s">
        <v>8135</v>
      </c>
      <c r="C1445" s="3">
        <v>6</v>
      </c>
      <c r="D1445" s="2">
        <v>0.7</v>
      </c>
      <c r="E1445" s="46">
        <v>40</v>
      </c>
      <c r="F1445" s="17">
        <v>16.75</v>
      </c>
      <c r="G1445" s="4" t="s">
        <v>10537</v>
      </c>
      <c r="H1445" s="17">
        <f t="shared" si="188"/>
        <v>25.900000000000002</v>
      </c>
      <c r="I1445" s="17">
        <f t="shared" si="189"/>
        <v>23.75</v>
      </c>
      <c r="J1445" s="18">
        <f t="shared" si="190"/>
        <v>23.35</v>
      </c>
    </row>
    <row r="1446" spans="1:10">
      <c r="A1446" s="38" t="s">
        <v>8137</v>
      </c>
      <c r="B1446" s="3" t="s">
        <v>8138</v>
      </c>
      <c r="C1446" s="3">
        <v>6</v>
      </c>
      <c r="D1446" s="2">
        <v>0.5</v>
      </c>
      <c r="E1446" s="46">
        <v>57</v>
      </c>
      <c r="F1446" s="17">
        <v>16.850000000000001</v>
      </c>
      <c r="G1446" s="4" t="s">
        <v>10537</v>
      </c>
      <c r="H1446" s="17">
        <f t="shared" si="188"/>
        <v>26.05</v>
      </c>
      <c r="I1446" s="17">
        <f t="shared" si="189"/>
        <v>23.950000000000003</v>
      </c>
      <c r="J1446" s="18">
        <f t="shared" si="190"/>
        <v>23.5</v>
      </c>
    </row>
    <row r="1447" spans="1:10">
      <c r="A1447" s="38" t="s">
        <v>8140</v>
      </c>
      <c r="B1447" s="3" t="s">
        <v>8141</v>
      </c>
      <c r="C1447" s="3">
        <v>6</v>
      </c>
      <c r="D1447" s="2">
        <v>0.7</v>
      </c>
      <c r="E1447" s="46">
        <v>38</v>
      </c>
      <c r="F1447" s="17">
        <v>18.25</v>
      </c>
      <c r="G1447" s="4" t="s">
        <v>10555</v>
      </c>
      <c r="H1447" s="17">
        <f t="shared" si="188"/>
        <v>27.55</v>
      </c>
      <c r="I1447" s="17">
        <f t="shared" si="189"/>
        <v>25.3</v>
      </c>
      <c r="J1447" s="18">
        <f t="shared" si="190"/>
        <v>24.85</v>
      </c>
    </row>
    <row r="1448" spans="1:10">
      <c r="A1448" s="38" t="s">
        <v>8143</v>
      </c>
      <c r="B1448" s="3" t="s">
        <v>8144</v>
      </c>
      <c r="C1448" s="3">
        <v>6</v>
      </c>
      <c r="D1448" s="2">
        <v>0.7</v>
      </c>
      <c r="E1448" s="46">
        <v>40</v>
      </c>
      <c r="F1448" s="17">
        <v>21.5</v>
      </c>
      <c r="G1448" s="4" t="s">
        <v>10535</v>
      </c>
      <c r="H1448" s="17">
        <f t="shared" si="188"/>
        <v>31.700000000000003</v>
      </c>
      <c r="I1448" s="17">
        <f t="shared" si="189"/>
        <v>29.1</v>
      </c>
      <c r="J1448" s="18">
        <f t="shared" si="190"/>
        <v>28.55</v>
      </c>
    </row>
    <row r="1449" spans="1:10">
      <c r="A1449" s="38" t="s">
        <v>8146</v>
      </c>
      <c r="B1449" s="3" t="s">
        <v>19212</v>
      </c>
      <c r="C1449" s="3">
        <v>1</v>
      </c>
      <c r="D1449" s="2">
        <v>4.5</v>
      </c>
      <c r="E1449" s="46">
        <v>40</v>
      </c>
      <c r="F1449" s="17">
        <v>135</v>
      </c>
      <c r="G1449" s="4" t="s">
        <v>10535</v>
      </c>
      <c r="H1449" s="17">
        <f t="shared" si="188"/>
        <v>189.35000000000002</v>
      </c>
      <c r="I1449" s="17">
        <f t="shared" si="189"/>
        <v>173.85000000000002</v>
      </c>
      <c r="J1449" s="18">
        <f t="shared" si="190"/>
        <v>170.75</v>
      </c>
    </row>
    <row r="1450" spans="1:10">
      <c r="A1450" s="38" t="s">
        <v>11213</v>
      </c>
      <c r="B1450" s="3" t="s">
        <v>11214</v>
      </c>
      <c r="C1450" s="3">
        <v>6</v>
      </c>
      <c r="D1450" s="2">
        <v>0.7</v>
      </c>
      <c r="E1450" s="46">
        <v>46</v>
      </c>
      <c r="F1450" s="17">
        <v>35.5</v>
      </c>
      <c r="G1450" s="4" t="s">
        <v>10535</v>
      </c>
      <c r="H1450" s="17">
        <f t="shared" si="188"/>
        <v>49.300000000000004</v>
      </c>
      <c r="I1450" s="17">
        <f t="shared" si="189"/>
        <v>45.25</v>
      </c>
      <c r="J1450" s="18">
        <f t="shared" si="190"/>
        <v>44.45</v>
      </c>
    </row>
    <row r="1451" spans="1:10">
      <c r="A1451" s="38" t="s">
        <v>8148</v>
      </c>
      <c r="B1451" s="3" t="s">
        <v>8149</v>
      </c>
      <c r="C1451" s="3">
        <v>6</v>
      </c>
      <c r="D1451" s="2">
        <v>0.7</v>
      </c>
      <c r="E1451" s="46">
        <v>46</v>
      </c>
      <c r="F1451" s="17">
        <v>32.5</v>
      </c>
      <c r="G1451" s="4" t="s">
        <v>10535</v>
      </c>
      <c r="H1451" s="17">
        <f t="shared" si="188"/>
        <v>45.650000000000006</v>
      </c>
      <c r="I1451" s="17">
        <f t="shared" si="189"/>
        <v>41.900000000000006</v>
      </c>
      <c r="J1451" s="18">
        <f t="shared" si="190"/>
        <v>41.150000000000006</v>
      </c>
    </row>
    <row r="1452" spans="1:10">
      <c r="A1452" s="38" t="s">
        <v>8151</v>
      </c>
      <c r="B1452" s="3" t="s">
        <v>8152</v>
      </c>
      <c r="C1452" s="3">
        <v>6</v>
      </c>
      <c r="D1452" s="2">
        <v>0.7</v>
      </c>
      <c r="E1452" s="46">
        <v>46</v>
      </c>
      <c r="F1452" s="17">
        <v>27</v>
      </c>
      <c r="G1452" s="4" t="s">
        <v>10535</v>
      </c>
      <c r="H1452" s="17">
        <f t="shared" si="188"/>
        <v>38.900000000000006</v>
      </c>
      <c r="I1452" s="17">
        <f t="shared" si="189"/>
        <v>35.75</v>
      </c>
      <c r="J1452" s="18">
        <f t="shared" si="190"/>
        <v>35.1</v>
      </c>
    </row>
    <row r="1453" spans="1:10">
      <c r="A1453" s="38" t="s">
        <v>10778</v>
      </c>
      <c r="B1453" s="3" t="s">
        <v>10779</v>
      </c>
      <c r="C1453" s="3">
        <v>6</v>
      </c>
      <c r="D1453" s="2">
        <v>0.7</v>
      </c>
      <c r="E1453" s="46">
        <v>40</v>
      </c>
      <c r="F1453" s="17">
        <v>23.75</v>
      </c>
      <c r="G1453" s="4" t="s">
        <v>10537</v>
      </c>
      <c r="H1453" s="17">
        <f t="shared" si="188"/>
        <v>34.450000000000003</v>
      </c>
      <c r="I1453" s="17">
        <f t="shared" si="189"/>
        <v>31.6</v>
      </c>
      <c r="J1453" s="18">
        <f t="shared" si="190"/>
        <v>31.05</v>
      </c>
    </row>
    <row r="1454" spans="1:10">
      <c r="A1454" s="38" t="s">
        <v>8154</v>
      </c>
      <c r="B1454" s="3" t="s">
        <v>8155</v>
      </c>
      <c r="C1454" s="3">
        <v>6</v>
      </c>
      <c r="D1454" s="2">
        <v>0.7</v>
      </c>
      <c r="E1454" s="46">
        <v>27</v>
      </c>
      <c r="F1454" s="17">
        <v>18.25</v>
      </c>
      <c r="G1454" s="4" t="s">
        <v>10537</v>
      </c>
      <c r="H1454" s="17">
        <f t="shared" si="188"/>
        <v>26.55</v>
      </c>
      <c r="I1454" s="17">
        <f t="shared" si="189"/>
        <v>24.400000000000002</v>
      </c>
      <c r="J1454" s="18">
        <f t="shared" si="190"/>
        <v>23.950000000000003</v>
      </c>
    </row>
    <row r="1455" spans="1:10">
      <c r="A1455" s="38" t="s">
        <v>8157</v>
      </c>
      <c r="B1455" s="3" t="s">
        <v>8158</v>
      </c>
      <c r="C1455" s="3">
        <v>6</v>
      </c>
      <c r="D1455" s="2">
        <v>0.7</v>
      </c>
      <c r="E1455" s="46">
        <v>38</v>
      </c>
      <c r="F1455" s="17">
        <v>47.5</v>
      </c>
      <c r="G1455" s="4" t="s">
        <v>10531</v>
      </c>
      <c r="H1455" s="17">
        <f t="shared" si="188"/>
        <v>63.25</v>
      </c>
      <c r="I1455" s="17">
        <f t="shared" si="189"/>
        <v>58.050000000000004</v>
      </c>
      <c r="J1455" s="18">
        <f t="shared" si="190"/>
        <v>57</v>
      </c>
    </row>
    <row r="1456" spans="1:10">
      <c r="A1456" s="38" t="s">
        <v>8160</v>
      </c>
      <c r="B1456" s="3" t="s">
        <v>8161</v>
      </c>
      <c r="C1456" s="3">
        <v>6</v>
      </c>
      <c r="D1456" s="2">
        <v>0.7</v>
      </c>
      <c r="E1456" s="46">
        <v>40</v>
      </c>
      <c r="F1456" s="17">
        <v>14.5</v>
      </c>
      <c r="G1456" s="4" t="s">
        <v>10533</v>
      </c>
      <c r="H1456" s="17">
        <f t="shared" si="188"/>
        <v>23.150000000000002</v>
      </c>
      <c r="I1456" s="17">
        <f t="shared" si="189"/>
        <v>21.25</v>
      </c>
      <c r="J1456" s="18">
        <f t="shared" si="190"/>
        <v>20.85</v>
      </c>
    </row>
    <row r="1457" spans="1:10">
      <c r="A1457" s="38" t="s">
        <v>8163</v>
      </c>
      <c r="B1457" s="3" t="s">
        <v>8164</v>
      </c>
      <c r="C1457" s="3">
        <v>6</v>
      </c>
      <c r="D1457" s="2">
        <v>0.7</v>
      </c>
      <c r="E1457" s="46">
        <v>40</v>
      </c>
      <c r="F1457" s="17">
        <v>22.5</v>
      </c>
      <c r="G1457" s="4" t="s">
        <v>10533</v>
      </c>
      <c r="H1457" s="17">
        <f t="shared" si="188"/>
        <v>32.9</v>
      </c>
      <c r="I1457" s="17">
        <f t="shared" si="189"/>
        <v>30.200000000000003</v>
      </c>
      <c r="J1457" s="18">
        <f t="shared" si="190"/>
        <v>29.650000000000002</v>
      </c>
    </row>
    <row r="1458" spans="1:10">
      <c r="A1458" s="38" t="s">
        <v>8166</v>
      </c>
      <c r="B1458" s="3" t="s">
        <v>8167</v>
      </c>
      <c r="C1458" s="3">
        <v>6</v>
      </c>
      <c r="D1458" s="2">
        <v>0.7</v>
      </c>
      <c r="E1458" s="46">
        <v>40</v>
      </c>
      <c r="F1458" s="17">
        <v>22.5</v>
      </c>
      <c r="G1458" s="4" t="s">
        <v>10533</v>
      </c>
      <c r="H1458" s="17">
        <f t="shared" si="188"/>
        <v>32.9</v>
      </c>
      <c r="I1458" s="17">
        <f t="shared" si="189"/>
        <v>30.200000000000003</v>
      </c>
      <c r="J1458" s="18">
        <f t="shared" si="190"/>
        <v>29.650000000000002</v>
      </c>
    </row>
    <row r="1459" spans="1:10">
      <c r="A1459" s="38" t="s">
        <v>8168</v>
      </c>
      <c r="B1459" s="3" t="s">
        <v>8169</v>
      </c>
      <c r="C1459" s="3">
        <v>6</v>
      </c>
      <c r="D1459" s="2">
        <v>0.7</v>
      </c>
      <c r="E1459" s="46">
        <v>43</v>
      </c>
      <c r="F1459" s="17">
        <v>37.5</v>
      </c>
      <c r="G1459" s="4" t="s">
        <v>10541</v>
      </c>
      <c r="H1459" s="17">
        <f t="shared" si="188"/>
        <v>51.45</v>
      </c>
      <c r="I1459" s="17">
        <f t="shared" si="189"/>
        <v>47.25</v>
      </c>
      <c r="J1459" s="18">
        <f t="shared" si="190"/>
        <v>46.400000000000006</v>
      </c>
    </row>
    <row r="1460" spans="1:10">
      <c r="A1460" s="38" t="s">
        <v>8183</v>
      </c>
      <c r="B1460" s="3" t="s">
        <v>8184</v>
      </c>
      <c r="C1460" s="3">
        <v>6</v>
      </c>
      <c r="D1460" s="2">
        <v>0.7</v>
      </c>
      <c r="E1460" s="46">
        <v>58.4</v>
      </c>
      <c r="F1460" s="17">
        <v>75</v>
      </c>
      <c r="G1460" s="4" t="s">
        <v>10536</v>
      </c>
      <c r="H1460" s="17">
        <f t="shared" si="188"/>
        <v>98.600000000000009</v>
      </c>
      <c r="I1460" s="17">
        <f t="shared" si="189"/>
        <v>90.5</v>
      </c>
      <c r="J1460" s="18">
        <f t="shared" si="190"/>
        <v>88.9</v>
      </c>
    </row>
    <row r="1461" spans="1:10">
      <c r="A1461" s="38" t="s">
        <v>8185</v>
      </c>
      <c r="B1461" s="3" t="s">
        <v>8186</v>
      </c>
      <c r="C1461" s="3">
        <v>3</v>
      </c>
      <c r="D1461" s="2">
        <v>0.7</v>
      </c>
      <c r="E1461" s="46">
        <v>40</v>
      </c>
      <c r="F1461" s="17">
        <v>27.85</v>
      </c>
      <c r="G1461" s="4" t="s">
        <v>10560</v>
      </c>
      <c r="H1461" s="17">
        <f t="shared" si="188"/>
        <v>39.450000000000003</v>
      </c>
      <c r="I1461" s="17">
        <f t="shared" si="189"/>
        <v>36.200000000000003</v>
      </c>
      <c r="J1461" s="18">
        <f t="shared" si="190"/>
        <v>35.550000000000004</v>
      </c>
    </row>
    <row r="1462" spans="1:10">
      <c r="A1462" s="38" t="s">
        <v>8194</v>
      </c>
      <c r="B1462" s="3" t="s">
        <v>8195</v>
      </c>
      <c r="C1462" s="3">
        <v>3</v>
      </c>
      <c r="D1462" s="2">
        <v>0.7</v>
      </c>
      <c r="E1462" s="46">
        <v>46</v>
      </c>
      <c r="F1462" s="17">
        <v>39.5</v>
      </c>
      <c r="G1462" s="4" t="s">
        <v>10536</v>
      </c>
      <c r="H1462" s="17">
        <f t="shared" si="188"/>
        <v>54.150000000000006</v>
      </c>
      <c r="I1462" s="17">
        <f t="shared" si="189"/>
        <v>49.75</v>
      </c>
      <c r="J1462" s="18">
        <f t="shared" si="190"/>
        <v>48.85</v>
      </c>
    </row>
    <row r="1463" spans="1:10">
      <c r="A1463" s="38" t="s">
        <v>8197</v>
      </c>
      <c r="B1463" s="3" t="s">
        <v>8198</v>
      </c>
      <c r="C1463" s="3">
        <v>4</v>
      </c>
      <c r="D1463" s="2">
        <v>0.7</v>
      </c>
      <c r="E1463" s="46">
        <v>40</v>
      </c>
      <c r="F1463" s="17">
        <v>21.8</v>
      </c>
      <c r="G1463" s="4" t="s">
        <v>10535</v>
      </c>
      <c r="H1463" s="17">
        <f t="shared" si="188"/>
        <v>32.050000000000004</v>
      </c>
      <c r="I1463" s="17">
        <f t="shared" si="189"/>
        <v>29.400000000000002</v>
      </c>
      <c r="J1463" s="18">
        <f t="shared" si="190"/>
        <v>28.900000000000002</v>
      </c>
    </row>
    <row r="1464" spans="1:10">
      <c r="A1464" s="38" t="s">
        <v>8203</v>
      </c>
      <c r="B1464" s="3" t="s">
        <v>8204</v>
      </c>
      <c r="C1464" s="3">
        <v>4</v>
      </c>
      <c r="D1464" s="2">
        <v>0.7</v>
      </c>
      <c r="E1464" s="46">
        <v>40</v>
      </c>
      <c r="F1464" s="17">
        <v>27.5</v>
      </c>
      <c r="G1464" s="4" t="s">
        <v>10535</v>
      </c>
      <c r="H1464" s="17">
        <f t="shared" si="188"/>
        <v>39</v>
      </c>
      <c r="I1464" s="17">
        <f t="shared" si="189"/>
        <v>35.800000000000004</v>
      </c>
      <c r="J1464" s="18">
        <f t="shared" si="190"/>
        <v>35.15</v>
      </c>
    </row>
    <row r="1465" spans="1:10">
      <c r="A1465" s="38" t="s">
        <v>10832</v>
      </c>
      <c r="B1465" s="3" t="s">
        <v>10833</v>
      </c>
      <c r="C1465" s="3">
        <v>6</v>
      </c>
      <c r="D1465" s="2">
        <v>1</v>
      </c>
      <c r="E1465" s="46">
        <v>40</v>
      </c>
      <c r="F1465" s="17">
        <v>42.5</v>
      </c>
      <c r="G1465" s="4" t="s">
        <v>10548</v>
      </c>
      <c r="H1465" s="17">
        <f t="shared" si="188"/>
        <v>58.800000000000004</v>
      </c>
      <c r="I1465" s="17">
        <f t="shared" si="189"/>
        <v>54</v>
      </c>
      <c r="J1465" s="18">
        <f t="shared" si="190"/>
        <v>53.050000000000004</v>
      </c>
    </row>
    <row r="1466" spans="1:10">
      <c r="A1466" s="38" t="s">
        <v>8206</v>
      </c>
      <c r="B1466" s="3" t="s">
        <v>8207</v>
      </c>
      <c r="C1466" s="3">
        <v>6</v>
      </c>
      <c r="D1466" s="2">
        <v>0.7</v>
      </c>
      <c r="E1466" s="46">
        <v>40</v>
      </c>
      <c r="F1466" s="17">
        <v>39.5</v>
      </c>
      <c r="G1466" s="4" t="s">
        <v>10548</v>
      </c>
      <c r="H1466" s="17">
        <f t="shared" si="188"/>
        <v>53.650000000000006</v>
      </c>
      <c r="I1466" s="17">
        <f t="shared" si="189"/>
        <v>49.25</v>
      </c>
      <c r="J1466" s="18">
        <f t="shared" si="190"/>
        <v>48.35</v>
      </c>
    </row>
    <row r="1467" spans="1:10">
      <c r="A1467" s="38" t="s">
        <v>10888</v>
      </c>
      <c r="B1467" s="3" t="s">
        <v>8210</v>
      </c>
      <c r="C1467" s="3">
        <v>3</v>
      </c>
      <c r="D1467" s="2">
        <v>0.7</v>
      </c>
      <c r="E1467" s="46">
        <v>40</v>
      </c>
      <c r="F1467" s="17">
        <v>2350</v>
      </c>
      <c r="G1467" s="4" t="s">
        <v>10548</v>
      </c>
      <c r="H1467" s="17">
        <f t="shared" si="188"/>
        <v>2872.4500000000003</v>
      </c>
      <c r="I1467" s="17">
        <f t="shared" si="189"/>
        <v>2637</v>
      </c>
      <c r="J1467" s="18">
        <f t="shared" si="190"/>
        <v>2589.9</v>
      </c>
    </row>
    <row r="1468" spans="1:10">
      <c r="A1468" s="38" t="s">
        <v>8215</v>
      </c>
      <c r="B1468" s="3" t="s">
        <v>8213</v>
      </c>
      <c r="C1468" s="3">
        <v>6</v>
      </c>
      <c r="D1468" s="2">
        <v>0.7</v>
      </c>
      <c r="E1468" s="46">
        <v>40</v>
      </c>
      <c r="F1468" s="17">
        <v>27</v>
      </c>
      <c r="G1468" s="4" t="s">
        <v>10548</v>
      </c>
      <c r="H1468" s="17">
        <f t="shared" si="188"/>
        <v>38.400000000000006</v>
      </c>
      <c r="I1468" s="17">
        <f t="shared" si="189"/>
        <v>35.25</v>
      </c>
      <c r="J1468" s="18">
        <f t="shared" si="190"/>
        <v>34.6</v>
      </c>
    </row>
    <row r="1469" spans="1:10">
      <c r="A1469" s="38" t="s">
        <v>8218</v>
      </c>
      <c r="B1469" s="3" t="s">
        <v>8219</v>
      </c>
      <c r="C1469" s="3">
        <v>12</v>
      </c>
      <c r="D1469" s="2">
        <v>1</v>
      </c>
      <c r="E1469" s="46">
        <v>40</v>
      </c>
      <c r="F1469" s="17">
        <v>44.5</v>
      </c>
      <c r="G1469" s="4" t="s">
        <v>10548</v>
      </c>
      <c r="H1469" s="17">
        <f t="shared" si="188"/>
        <v>61.25</v>
      </c>
      <c r="I1469" s="17">
        <f t="shared" si="189"/>
        <v>56.25</v>
      </c>
      <c r="J1469" s="18">
        <f t="shared" si="190"/>
        <v>55.25</v>
      </c>
    </row>
    <row r="1470" spans="1:10">
      <c r="A1470" s="38" t="s">
        <v>8222</v>
      </c>
      <c r="B1470" s="3" t="s">
        <v>8223</v>
      </c>
      <c r="C1470" s="3">
        <v>6</v>
      </c>
      <c r="D1470" s="2">
        <v>0.7</v>
      </c>
      <c r="E1470" s="46">
        <v>40</v>
      </c>
      <c r="F1470" s="17">
        <v>115</v>
      </c>
      <c r="G1470" s="4" t="s">
        <v>10548</v>
      </c>
      <c r="H1470" s="17">
        <f t="shared" si="188"/>
        <v>145.75</v>
      </c>
      <c r="I1470" s="17">
        <f t="shared" si="189"/>
        <v>133.80000000000001</v>
      </c>
      <c r="J1470" s="18">
        <f t="shared" si="190"/>
        <v>131.4</v>
      </c>
    </row>
    <row r="1471" spans="1:10">
      <c r="A1471" s="38" t="s">
        <v>11143</v>
      </c>
      <c r="B1471" s="3" t="s">
        <v>11144</v>
      </c>
      <c r="C1471" s="3">
        <v>6</v>
      </c>
      <c r="D1471" s="2">
        <v>0.7</v>
      </c>
      <c r="E1471" s="46">
        <v>37.5</v>
      </c>
      <c r="F1471" s="17">
        <v>7.34</v>
      </c>
      <c r="G1471" s="4" t="s">
        <v>10537</v>
      </c>
      <c r="H1471" s="17">
        <f t="shared" si="188"/>
        <v>14.200000000000001</v>
      </c>
      <c r="I1471" s="17">
        <f t="shared" si="189"/>
        <v>13.05</v>
      </c>
      <c r="J1471" s="18">
        <f t="shared" si="190"/>
        <v>12.8</v>
      </c>
    </row>
    <row r="1472" spans="1:10">
      <c r="A1472" s="38" t="s">
        <v>8233</v>
      </c>
      <c r="B1472" s="3" t="s">
        <v>8234</v>
      </c>
      <c r="C1472" s="3">
        <v>6</v>
      </c>
      <c r="D1472" s="2">
        <v>0.75</v>
      </c>
      <c r="E1472" s="46">
        <v>46.85</v>
      </c>
      <c r="F1472" s="17">
        <v>17.5</v>
      </c>
      <c r="G1472" s="4" t="s">
        <v>10549</v>
      </c>
      <c r="H1472" s="17">
        <f t="shared" si="188"/>
        <v>27.700000000000003</v>
      </c>
      <c r="I1472" s="17">
        <f t="shared" si="189"/>
        <v>25.450000000000003</v>
      </c>
      <c r="J1472" s="18">
        <f t="shared" si="190"/>
        <v>25</v>
      </c>
    </row>
    <row r="1473" spans="1:10">
      <c r="A1473" s="38" t="s">
        <v>8251</v>
      </c>
      <c r="B1473" s="3" t="s">
        <v>8252</v>
      </c>
      <c r="C1473" s="3">
        <v>6</v>
      </c>
      <c r="D1473" s="2">
        <v>0.7</v>
      </c>
      <c r="E1473" s="46">
        <v>50</v>
      </c>
      <c r="F1473" s="17">
        <v>20.75</v>
      </c>
      <c r="G1473" s="4" t="s">
        <v>10549</v>
      </c>
      <c r="H1473" s="17">
        <f t="shared" si="188"/>
        <v>31.650000000000002</v>
      </c>
      <c r="I1473" s="17">
        <f t="shared" si="189"/>
        <v>29.05</v>
      </c>
      <c r="J1473" s="18">
        <f t="shared" si="190"/>
        <v>28.55</v>
      </c>
    </row>
    <row r="1474" spans="1:10">
      <c r="A1474" s="38" t="s">
        <v>8254</v>
      </c>
      <c r="B1474" s="3" t="s">
        <v>8255</v>
      </c>
      <c r="C1474" s="3">
        <v>6</v>
      </c>
      <c r="D1474" s="2">
        <v>0.7</v>
      </c>
      <c r="E1474" s="46">
        <v>40</v>
      </c>
      <c r="F1474" s="17">
        <v>16.25</v>
      </c>
      <c r="G1474" s="4" t="s">
        <v>10533</v>
      </c>
      <c r="H1474" s="17">
        <f t="shared" si="188"/>
        <v>25.3</v>
      </c>
      <c r="I1474" s="17">
        <f t="shared" si="189"/>
        <v>23.200000000000003</v>
      </c>
      <c r="J1474" s="18">
        <f t="shared" si="190"/>
        <v>22.8</v>
      </c>
    </row>
    <row r="1475" spans="1:10">
      <c r="A1475" s="38" t="s">
        <v>8257</v>
      </c>
      <c r="B1475" s="3" t="s">
        <v>8258</v>
      </c>
      <c r="C1475" s="3">
        <v>6</v>
      </c>
      <c r="D1475" s="2">
        <v>1</v>
      </c>
      <c r="E1475" s="46">
        <v>40</v>
      </c>
      <c r="F1475" s="17">
        <v>18.75</v>
      </c>
      <c r="G1475" s="4" t="s">
        <v>10533</v>
      </c>
      <c r="H1475" s="17">
        <f t="shared" si="188"/>
        <v>29.85</v>
      </c>
      <c r="I1475" s="17">
        <f t="shared" si="189"/>
        <v>27.400000000000002</v>
      </c>
      <c r="J1475" s="18">
        <f t="shared" si="190"/>
        <v>26.900000000000002</v>
      </c>
    </row>
    <row r="1476" spans="1:10">
      <c r="A1476" s="38" t="s">
        <v>8260</v>
      </c>
      <c r="B1476" s="3" t="s">
        <v>8261</v>
      </c>
      <c r="C1476" s="3">
        <v>6</v>
      </c>
      <c r="D1476" s="2">
        <v>1</v>
      </c>
      <c r="E1476" s="46">
        <v>40</v>
      </c>
      <c r="F1476" s="17">
        <v>21.25</v>
      </c>
      <c r="G1476" s="4" t="s">
        <v>10533</v>
      </c>
      <c r="H1476" s="17">
        <f t="shared" si="188"/>
        <v>32.9</v>
      </c>
      <c r="I1476" s="17">
        <f t="shared" si="189"/>
        <v>30.200000000000003</v>
      </c>
      <c r="J1476" s="18">
        <f t="shared" si="190"/>
        <v>29.650000000000002</v>
      </c>
    </row>
    <row r="1477" spans="1:10">
      <c r="A1477" s="38" t="s">
        <v>8272</v>
      </c>
      <c r="B1477" s="3" t="s">
        <v>8273</v>
      </c>
      <c r="C1477" s="3">
        <v>6</v>
      </c>
      <c r="D1477" s="2">
        <v>0.7</v>
      </c>
      <c r="E1477" s="46">
        <v>14.7</v>
      </c>
      <c r="F1477" s="17">
        <v>5.95</v>
      </c>
      <c r="G1477" s="4" t="s">
        <v>10532</v>
      </c>
      <c r="H1477" s="17">
        <f t="shared" si="188"/>
        <v>10.450000000000001</v>
      </c>
      <c r="I1477" s="17">
        <f t="shared" si="189"/>
        <v>9.6000000000000014</v>
      </c>
      <c r="J1477" s="18">
        <f t="shared" si="190"/>
        <v>9.4500000000000011</v>
      </c>
    </row>
    <row r="1478" spans="1:10">
      <c r="A1478" s="38" t="s">
        <v>8278</v>
      </c>
      <c r="B1478" s="3" t="s">
        <v>8279</v>
      </c>
      <c r="C1478" s="3">
        <v>6</v>
      </c>
      <c r="D1478" s="2">
        <v>0.7</v>
      </c>
      <c r="E1478" s="46">
        <v>14.9</v>
      </c>
      <c r="F1478" s="17">
        <v>6.15</v>
      </c>
      <c r="G1478" s="4" t="s">
        <v>10532</v>
      </c>
      <c r="H1478" s="17">
        <f t="shared" si="188"/>
        <v>10.75</v>
      </c>
      <c r="I1478" s="17">
        <f t="shared" si="189"/>
        <v>9.8500000000000014</v>
      </c>
      <c r="J1478" s="18">
        <f t="shared" si="190"/>
        <v>9.7000000000000011</v>
      </c>
    </row>
    <row r="1479" spans="1:10">
      <c r="A1479" s="38" t="s">
        <v>8281</v>
      </c>
      <c r="B1479" s="3" t="s">
        <v>8282</v>
      </c>
      <c r="C1479" s="3">
        <v>6</v>
      </c>
      <c r="D1479" s="2">
        <v>0.5</v>
      </c>
      <c r="E1479" s="46">
        <v>56</v>
      </c>
      <c r="F1479" s="17">
        <v>18.75</v>
      </c>
      <c r="G1479" s="4" t="s">
        <v>10554</v>
      </c>
      <c r="H1479" s="17">
        <f t="shared" si="188"/>
        <v>28.35</v>
      </c>
      <c r="I1479" s="17">
        <f t="shared" si="189"/>
        <v>26</v>
      </c>
      <c r="J1479" s="18">
        <f t="shared" si="190"/>
        <v>25.55</v>
      </c>
    </row>
    <row r="1480" spans="1:10">
      <c r="A1480" s="38" t="s">
        <v>8287</v>
      </c>
      <c r="B1480" s="3" t="s">
        <v>8288</v>
      </c>
      <c r="C1480" s="3">
        <v>6</v>
      </c>
      <c r="D1480" s="2">
        <v>0.7</v>
      </c>
      <c r="E1480" s="46">
        <v>45</v>
      </c>
      <c r="F1480" s="17">
        <v>15.35</v>
      </c>
      <c r="G1480" s="4" t="s">
        <v>10541</v>
      </c>
      <c r="H1480" s="17">
        <f t="shared" si="188"/>
        <v>24.6</v>
      </c>
      <c r="I1480" s="17">
        <f t="shared" si="189"/>
        <v>22.6</v>
      </c>
      <c r="J1480" s="18">
        <f t="shared" si="190"/>
        <v>22.200000000000003</v>
      </c>
    </row>
    <row r="1481" spans="1:10">
      <c r="A1481" s="38" t="s">
        <v>8293</v>
      </c>
      <c r="B1481" s="3" t="s">
        <v>8291</v>
      </c>
      <c r="C1481" s="3">
        <v>6</v>
      </c>
      <c r="D1481" s="2">
        <v>1</v>
      </c>
      <c r="E1481" s="46">
        <v>37.5</v>
      </c>
      <c r="F1481" s="17">
        <v>6.2</v>
      </c>
      <c r="G1481" s="4" t="s">
        <v>10535</v>
      </c>
      <c r="H1481" s="17">
        <f t="shared" si="188"/>
        <v>14.200000000000001</v>
      </c>
      <c r="I1481" s="17">
        <f t="shared" si="189"/>
        <v>13.05</v>
      </c>
      <c r="J1481" s="18">
        <f t="shared" si="190"/>
        <v>12.8</v>
      </c>
    </row>
    <row r="1482" spans="1:10">
      <c r="A1482" s="38" t="s">
        <v>8295</v>
      </c>
      <c r="B1482" s="3" t="s">
        <v>8296</v>
      </c>
      <c r="C1482" s="3">
        <v>6</v>
      </c>
      <c r="D1482" s="2">
        <v>1</v>
      </c>
      <c r="E1482" s="46">
        <v>37.5</v>
      </c>
      <c r="F1482" s="17">
        <v>6.2</v>
      </c>
      <c r="G1482" s="4" t="s">
        <v>10535</v>
      </c>
      <c r="H1482" s="17">
        <f t="shared" si="188"/>
        <v>14.200000000000001</v>
      </c>
      <c r="I1482" s="17">
        <f t="shared" si="189"/>
        <v>13.05</v>
      </c>
      <c r="J1482" s="18">
        <f t="shared" si="190"/>
        <v>12.8</v>
      </c>
    </row>
    <row r="1483" spans="1:10">
      <c r="A1483" s="38" t="s">
        <v>8300</v>
      </c>
      <c r="B1483" s="3" t="s">
        <v>8301</v>
      </c>
      <c r="C1483" s="3">
        <v>6</v>
      </c>
      <c r="D1483" s="2">
        <v>0.7</v>
      </c>
      <c r="E1483" s="46">
        <v>55.5</v>
      </c>
      <c r="F1483" s="17">
        <v>15.8</v>
      </c>
      <c r="G1483" s="4" t="s">
        <v>10535</v>
      </c>
      <c r="H1483" s="17">
        <f t="shared" si="188"/>
        <v>26.1</v>
      </c>
      <c r="I1483" s="17">
        <f t="shared" si="189"/>
        <v>23.950000000000003</v>
      </c>
      <c r="J1483" s="18">
        <f t="shared" si="190"/>
        <v>23.55</v>
      </c>
    </row>
    <row r="1484" spans="1:10">
      <c r="A1484" s="38" t="s">
        <v>10780</v>
      </c>
      <c r="B1484" s="3" t="s">
        <v>10781</v>
      </c>
      <c r="C1484" s="3">
        <v>6</v>
      </c>
      <c r="D1484" s="2">
        <v>0.7</v>
      </c>
      <c r="E1484" s="46">
        <v>40</v>
      </c>
      <c r="F1484" s="17">
        <v>43.5</v>
      </c>
      <c r="G1484" s="4" t="s">
        <v>10553</v>
      </c>
      <c r="H1484" s="17">
        <f t="shared" ref="H1484:H1547" si="191">IF(B1484="","",CEILING((F1484+(10.3552*D1484*E1484)/100+1.5+0.05)*1.22,0.05))</f>
        <v>58.5</v>
      </c>
      <c r="I1484" s="17">
        <f t="shared" ref="I1484:I1547" si="192">IF(B1484="","",CEILING((F1484+(10.3552*D1484*E1484)/100+1.5+0.05)*1.12,0.05))</f>
        <v>53.75</v>
      </c>
      <c r="J1484" s="18">
        <f t="shared" ref="J1484:J1547" si="193">IF(B1484="","",CEILING((F1484+(10.3552*D1484*E1484)/100+1.5+0.05)*1.1,0.05))</f>
        <v>52.75</v>
      </c>
    </row>
    <row r="1485" spans="1:10">
      <c r="A1485" s="38" t="s">
        <v>8306</v>
      </c>
      <c r="B1485" s="3" t="s">
        <v>8307</v>
      </c>
      <c r="C1485" s="3">
        <v>6</v>
      </c>
      <c r="D1485" s="2">
        <v>0.7</v>
      </c>
      <c r="E1485" s="46">
        <v>40</v>
      </c>
      <c r="F1485" s="17">
        <v>41.5</v>
      </c>
      <c r="G1485" s="4" t="s">
        <v>10535</v>
      </c>
      <c r="H1485" s="17">
        <f t="shared" si="191"/>
        <v>56.1</v>
      </c>
      <c r="I1485" s="17">
        <f t="shared" si="192"/>
        <v>51.5</v>
      </c>
      <c r="J1485" s="18">
        <f t="shared" si="193"/>
        <v>50.550000000000004</v>
      </c>
    </row>
    <row r="1486" spans="1:10">
      <c r="A1486" s="38" t="s">
        <v>8309</v>
      </c>
      <c r="B1486" s="3" t="s">
        <v>8310</v>
      </c>
      <c r="C1486" s="3">
        <v>6</v>
      </c>
      <c r="D1486" s="2">
        <v>0.7</v>
      </c>
      <c r="E1486" s="46">
        <v>20</v>
      </c>
      <c r="F1486" s="17">
        <v>6.95</v>
      </c>
      <c r="G1486" s="4" t="s">
        <v>10552</v>
      </c>
      <c r="H1486" s="17">
        <f t="shared" si="191"/>
        <v>12.15</v>
      </c>
      <c r="I1486" s="17">
        <f t="shared" si="192"/>
        <v>11.15</v>
      </c>
      <c r="J1486" s="18">
        <f t="shared" si="193"/>
        <v>10.950000000000001</v>
      </c>
    </row>
    <row r="1487" spans="1:10">
      <c r="A1487" s="38" t="s">
        <v>8313</v>
      </c>
      <c r="B1487" s="3" t="s">
        <v>8314</v>
      </c>
      <c r="C1487" s="3">
        <v>6</v>
      </c>
      <c r="D1487" s="2">
        <v>0.7</v>
      </c>
      <c r="E1487" s="46">
        <v>20</v>
      </c>
      <c r="F1487" s="17">
        <v>6.9</v>
      </c>
      <c r="G1487" s="4" t="s">
        <v>10552</v>
      </c>
      <c r="H1487" s="17">
        <f t="shared" si="191"/>
        <v>12.100000000000001</v>
      </c>
      <c r="I1487" s="17">
        <f t="shared" si="192"/>
        <v>11.100000000000001</v>
      </c>
      <c r="J1487" s="18">
        <f t="shared" si="193"/>
        <v>10.9</v>
      </c>
    </row>
    <row r="1488" spans="1:10">
      <c r="A1488" s="38" t="s">
        <v>10889</v>
      </c>
      <c r="B1488" s="3" t="s">
        <v>10890</v>
      </c>
      <c r="C1488" s="3">
        <v>3</v>
      </c>
      <c r="D1488" s="2">
        <v>0.7</v>
      </c>
      <c r="E1488" s="46">
        <v>40</v>
      </c>
      <c r="F1488" s="17">
        <v>28.5</v>
      </c>
      <c r="G1488" s="4" t="s">
        <v>10535</v>
      </c>
      <c r="H1488" s="17">
        <f t="shared" si="191"/>
        <v>40.200000000000003</v>
      </c>
      <c r="I1488" s="17">
        <f t="shared" si="192"/>
        <v>36.950000000000003</v>
      </c>
      <c r="J1488" s="18">
        <f t="shared" si="193"/>
        <v>36.25</v>
      </c>
    </row>
    <row r="1489" spans="1:10">
      <c r="A1489" s="38" t="s">
        <v>10675</v>
      </c>
      <c r="B1489" s="3" t="s">
        <v>10676</v>
      </c>
      <c r="C1489" s="3">
        <v>6</v>
      </c>
      <c r="D1489" s="2">
        <v>0.7</v>
      </c>
      <c r="E1489" s="46">
        <v>40</v>
      </c>
      <c r="F1489" s="17">
        <v>28.5</v>
      </c>
      <c r="G1489" s="4" t="s">
        <v>10535</v>
      </c>
      <c r="H1489" s="17">
        <f t="shared" si="191"/>
        <v>40.200000000000003</v>
      </c>
      <c r="I1489" s="17">
        <f t="shared" si="192"/>
        <v>36.950000000000003</v>
      </c>
      <c r="J1489" s="18">
        <f t="shared" si="193"/>
        <v>36.25</v>
      </c>
    </row>
    <row r="1490" spans="1:10">
      <c r="A1490" s="38" t="s">
        <v>8325</v>
      </c>
      <c r="B1490" s="3" t="s">
        <v>8326</v>
      </c>
      <c r="C1490" s="3">
        <v>6</v>
      </c>
      <c r="D1490" s="2">
        <v>0.5</v>
      </c>
      <c r="E1490" s="46">
        <v>40</v>
      </c>
      <c r="F1490" s="17">
        <v>13</v>
      </c>
      <c r="G1490" s="4" t="s">
        <v>10535</v>
      </c>
      <c r="H1490" s="17">
        <f t="shared" si="191"/>
        <v>20.3</v>
      </c>
      <c r="I1490" s="17">
        <f t="shared" si="192"/>
        <v>18.650000000000002</v>
      </c>
      <c r="J1490" s="18">
        <f t="shared" si="193"/>
        <v>18.3</v>
      </c>
    </row>
    <row r="1491" spans="1:10">
      <c r="A1491" s="38" t="s">
        <v>11145</v>
      </c>
      <c r="B1491" s="3" t="s">
        <v>11146</v>
      </c>
      <c r="C1491" s="3">
        <v>6</v>
      </c>
      <c r="D1491" s="2">
        <v>0.7</v>
      </c>
      <c r="E1491" s="46">
        <v>38</v>
      </c>
      <c r="F1491" s="17">
        <v>12.5</v>
      </c>
      <c r="G1491" s="4" t="s">
        <v>10531</v>
      </c>
      <c r="H1491" s="17">
        <f t="shared" si="191"/>
        <v>20.55</v>
      </c>
      <c r="I1491" s="17">
        <f t="shared" si="192"/>
        <v>18.850000000000001</v>
      </c>
      <c r="J1491" s="18">
        <f t="shared" si="193"/>
        <v>18.5</v>
      </c>
    </row>
    <row r="1492" spans="1:10">
      <c r="A1492" s="38" t="s">
        <v>8334</v>
      </c>
      <c r="B1492" s="3" t="s">
        <v>11021</v>
      </c>
      <c r="C1492" s="3">
        <v>6</v>
      </c>
      <c r="D1492" s="2">
        <v>0.7</v>
      </c>
      <c r="E1492" s="46">
        <v>46</v>
      </c>
      <c r="F1492" s="17">
        <v>31.5</v>
      </c>
      <c r="G1492" s="4" t="s">
        <v>10536</v>
      </c>
      <c r="H1492" s="17">
        <f t="shared" si="191"/>
        <v>44.400000000000006</v>
      </c>
      <c r="I1492" s="17">
        <f t="shared" si="192"/>
        <v>40.800000000000004</v>
      </c>
      <c r="J1492" s="18">
        <f t="shared" si="193"/>
        <v>40.050000000000004</v>
      </c>
    </row>
    <row r="1493" spans="1:10">
      <c r="A1493" s="38" t="s">
        <v>8374</v>
      </c>
      <c r="B1493" s="3" t="s">
        <v>8375</v>
      </c>
      <c r="C1493" s="3">
        <v>6</v>
      </c>
      <c r="D1493" s="2">
        <v>0.7</v>
      </c>
      <c r="E1493" s="46">
        <v>40</v>
      </c>
      <c r="F1493" s="17">
        <v>13.35</v>
      </c>
      <c r="G1493" s="4" t="s">
        <v>10535</v>
      </c>
      <c r="H1493" s="17">
        <f t="shared" si="191"/>
        <v>21.75</v>
      </c>
      <c r="I1493" s="17">
        <f t="shared" si="192"/>
        <v>19.950000000000003</v>
      </c>
      <c r="J1493" s="18">
        <f t="shared" si="193"/>
        <v>19.600000000000001</v>
      </c>
    </row>
    <row r="1494" spans="1:10">
      <c r="A1494" s="38" t="s">
        <v>8380</v>
      </c>
      <c r="B1494" s="3" t="s">
        <v>8381</v>
      </c>
      <c r="C1494" s="3">
        <v>6</v>
      </c>
      <c r="D1494" s="2">
        <v>0.7</v>
      </c>
      <c r="E1494" s="46">
        <v>14.9</v>
      </c>
      <c r="F1494" s="17">
        <v>7.35</v>
      </c>
      <c r="G1494" s="4" t="s">
        <v>10532</v>
      </c>
      <c r="H1494" s="17">
        <f t="shared" si="191"/>
        <v>12.200000000000001</v>
      </c>
      <c r="I1494" s="17">
        <f t="shared" si="192"/>
        <v>11.200000000000001</v>
      </c>
      <c r="J1494" s="18">
        <f t="shared" si="193"/>
        <v>11</v>
      </c>
    </row>
    <row r="1495" spans="1:10">
      <c r="A1495" s="38" t="s">
        <v>8385</v>
      </c>
      <c r="B1495" s="3" t="s">
        <v>8386</v>
      </c>
      <c r="C1495" s="3">
        <v>6</v>
      </c>
      <c r="D1495" s="2">
        <v>1</v>
      </c>
      <c r="E1495" s="46">
        <v>18</v>
      </c>
      <c r="F1495" s="17">
        <v>6.25</v>
      </c>
      <c r="G1495" s="4" t="s">
        <v>10532</v>
      </c>
      <c r="H1495" s="17">
        <f t="shared" si="191"/>
        <v>11.8</v>
      </c>
      <c r="I1495" s="17">
        <f t="shared" si="192"/>
        <v>10.850000000000001</v>
      </c>
      <c r="J1495" s="18">
        <f t="shared" si="193"/>
        <v>10.65</v>
      </c>
    </row>
    <row r="1496" spans="1:10">
      <c r="A1496" s="38" t="s">
        <v>8388</v>
      </c>
      <c r="B1496" s="3" t="s">
        <v>8389</v>
      </c>
      <c r="C1496" s="3">
        <v>6</v>
      </c>
      <c r="D1496" s="2">
        <v>0.7</v>
      </c>
      <c r="E1496" s="46">
        <v>43</v>
      </c>
      <c r="F1496" s="17">
        <v>14.25</v>
      </c>
      <c r="G1496" s="4" t="s">
        <v>10537</v>
      </c>
      <c r="H1496" s="17">
        <f t="shared" si="191"/>
        <v>23.1</v>
      </c>
      <c r="I1496" s="17">
        <f t="shared" si="192"/>
        <v>21.200000000000003</v>
      </c>
      <c r="J1496" s="18">
        <f t="shared" si="193"/>
        <v>20.85</v>
      </c>
    </row>
    <row r="1497" spans="1:10">
      <c r="A1497" s="38" t="s">
        <v>8400</v>
      </c>
      <c r="B1497" s="3" t="s">
        <v>8401</v>
      </c>
      <c r="C1497" s="3">
        <v>6</v>
      </c>
      <c r="D1497" s="2">
        <v>0.7</v>
      </c>
      <c r="E1497" s="46">
        <v>40</v>
      </c>
      <c r="F1497" s="17">
        <v>25.5</v>
      </c>
      <c r="G1497" s="4" t="s">
        <v>10535</v>
      </c>
      <c r="H1497" s="17">
        <f t="shared" si="191"/>
        <v>36.550000000000004</v>
      </c>
      <c r="I1497" s="17">
        <f t="shared" si="192"/>
        <v>33.550000000000004</v>
      </c>
      <c r="J1497" s="18">
        <f t="shared" si="193"/>
        <v>32.950000000000003</v>
      </c>
    </row>
    <row r="1498" spans="1:10">
      <c r="A1498" s="38" t="s">
        <v>8408</v>
      </c>
      <c r="B1498" s="3" t="s">
        <v>8406</v>
      </c>
      <c r="C1498" s="3">
        <v>6</v>
      </c>
      <c r="D1498" s="2">
        <v>1</v>
      </c>
      <c r="E1498" s="46">
        <v>20</v>
      </c>
      <c r="F1498" s="17">
        <v>7.35</v>
      </c>
      <c r="G1498" s="4" t="s">
        <v>10544</v>
      </c>
      <c r="H1498" s="17">
        <f t="shared" si="191"/>
        <v>13.4</v>
      </c>
      <c r="I1498" s="17">
        <f t="shared" si="192"/>
        <v>12.3</v>
      </c>
      <c r="J1498" s="18">
        <f t="shared" si="193"/>
        <v>12.100000000000001</v>
      </c>
    </row>
    <row r="1499" spans="1:10">
      <c r="A1499" s="38" t="s">
        <v>8413</v>
      </c>
      <c r="B1499" s="3" t="s">
        <v>8414</v>
      </c>
      <c r="C1499" s="3">
        <v>6</v>
      </c>
      <c r="D1499" s="2">
        <v>0.7</v>
      </c>
      <c r="E1499" s="46">
        <v>43</v>
      </c>
      <c r="F1499" s="17">
        <v>23.25</v>
      </c>
      <c r="G1499" s="4" t="s">
        <v>10537</v>
      </c>
      <c r="H1499" s="17">
        <f t="shared" si="191"/>
        <v>34.1</v>
      </c>
      <c r="I1499" s="17">
        <f t="shared" si="192"/>
        <v>31.3</v>
      </c>
      <c r="J1499" s="18">
        <f t="shared" si="193"/>
        <v>30.75</v>
      </c>
    </row>
    <row r="1500" spans="1:10">
      <c r="A1500" s="38" t="s">
        <v>10869</v>
      </c>
      <c r="B1500" s="3" t="s">
        <v>8417</v>
      </c>
      <c r="C1500" s="3">
        <v>12</v>
      </c>
      <c r="D1500" s="2">
        <v>1</v>
      </c>
      <c r="E1500" s="46">
        <v>40</v>
      </c>
      <c r="F1500" s="17">
        <v>10.75</v>
      </c>
      <c r="G1500" s="4" t="s">
        <v>10535</v>
      </c>
      <c r="H1500" s="17">
        <f t="shared" si="191"/>
        <v>20.100000000000001</v>
      </c>
      <c r="I1500" s="17">
        <f t="shared" si="192"/>
        <v>18.45</v>
      </c>
      <c r="J1500" s="18">
        <f t="shared" si="193"/>
        <v>18.100000000000001</v>
      </c>
    </row>
    <row r="1501" spans="1:10">
      <c r="A1501" s="38" t="s">
        <v>8428</v>
      </c>
      <c r="B1501" s="3" t="s">
        <v>8429</v>
      </c>
      <c r="C1501" s="3">
        <v>6</v>
      </c>
      <c r="D1501" s="2">
        <v>1</v>
      </c>
      <c r="E1501" s="46">
        <v>50</v>
      </c>
      <c r="F1501" s="17">
        <v>10.3</v>
      </c>
      <c r="G1501" s="4" t="s">
        <v>10535</v>
      </c>
      <c r="H1501" s="17">
        <f t="shared" si="191"/>
        <v>20.8</v>
      </c>
      <c r="I1501" s="17">
        <f t="shared" si="192"/>
        <v>19.100000000000001</v>
      </c>
      <c r="J1501" s="18">
        <f t="shared" si="193"/>
        <v>18.75</v>
      </c>
    </row>
    <row r="1502" spans="1:10">
      <c r="A1502" s="38" t="s">
        <v>8431</v>
      </c>
      <c r="B1502" s="3" t="s">
        <v>8432</v>
      </c>
      <c r="C1502" s="3">
        <v>6</v>
      </c>
      <c r="D1502" s="2">
        <v>0.7</v>
      </c>
      <c r="E1502" s="46">
        <v>40</v>
      </c>
      <c r="F1502" s="17">
        <v>6.5</v>
      </c>
      <c r="G1502" s="4" t="s">
        <v>10535</v>
      </c>
      <c r="H1502" s="17">
        <f t="shared" si="191"/>
        <v>13.4</v>
      </c>
      <c r="I1502" s="17">
        <f t="shared" si="192"/>
        <v>12.3</v>
      </c>
      <c r="J1502" s="18">
        <f t="shared" si="193"/>
        <v>12.05</v>
      </c>
    </row>
    <row r="1503" spans="1:10">
      <c r="A1503" s="38" t="s">
        <v>8434</v>
      </c>
      <c r="B1503" s="3" t="s">
        <v>8435</v>
      </c>
      <c r="C1503" s="3">
        <v>6</v>
      </c>
      <c r="D1503" s="2">
        <v>0.7</v>
      </c>
      <c r="E1503" s="46">
        <v>45</v>
      </c>
      <c r="F1503" s="17">
        <v>7.65</v>
      </c>
      <c r="G1503" s="4" t="s">
        <v>10535</v>
      </c>
      <c r="H1503" s="17">
        <f t="shared" si="191"/>
        <v>15.25</v>
      </c>
      <c r="I1503" s="17">
        <f t="shared" si="192"/>
        <v>14</v>
      </c>
      <c r="J1503" s="18">
        <f t="shared" si="193"/>
        <v>13.75</v>
      </c>
    </row>
    <row r="1504" spans="1:10">
      <c r="A1504" s="38" t="s">
        <v>8455</v>
      </c>
      <c r="B1504" s="3" t="s">
        <v>8448</v>
      </c>
      <c r="C1504" s="3">
        <v>1</v>
      </c>
      <c r="D1504" s="2">
        <v>3</v>
      </c>
      <c r="E1504" s="46">
        <v>25</v>
      </c>
      <c r="F1504" s="17">
        <v>50</v>
      </c>
      <c r="G1504" s="4" t="s">
        <v>10539</v>
      </c>
      <c r="H1504" s="17">
        <f t="shared" si="191"/>
        <v>72.400000000000006</v>
      </c>
      <c r="I1504" s="17">
        <f t="shared" si="192"/>
        <v>66.45</v>
      </c>
      <c r="J1504" s="18">
        <f t="shared" si="193"/>
        <v>65.25</v>
      </c>
    </row>
    <row r="1505" spans="1:10">
      <c r="A1505" s="38" t="s">
        <v>8466</v>
      </c>
      <c r="B1505" s="3" t="s">
        <v>8467</v>
      </c>
      <c r="C1505" s="3">
        <v>6</v>
      </c>
      <c r="D1505" s="2">
        <v>0.7</v>
      </c>
      <c r="E1505" s="46">
        <v>40</v>
      </c>
      <c r="F1505" s="17">
        <v>11.1</v>
      </c>
      <c r="G1505" s="4" t="s">
        <v>10560</v>
      </c>
      <c r="H1505" s="17">
        <f t="shared" si="191"/>
        <v>19</v>
      </c>
      <c r="I1505" s="17">
        <f t="shared" si="192"/>
        <v>17.45</v>
      </c>
      <c r="J1505" s="18">
        <f t="shared" si="193"/>
        <v>17.150000000000002</v>
      </c>
    </row>
    <row r="1506" spans="1:10">
      <c r="A1506" s="38" t="s">
        <v>8469</v>
      </c>
      <c r="B1506" s="3" t="s">
        <v>8470</v>
      </c>
      <c r="C1506" s="3">
        <v>6</v>
      </c>
      <c r="D1506" s="2">
        <v>0.7</v>
      </c>
      <c r="E1506" s="46">
        <v>40</v>
      </c>
      <c r="F1506" s="17">
        <v>9.75</v>
      </c>
      <c r="G1506" s="4" t="s">
        <v>10560</v>
      </c>
      <c r="H1506" s="17">
        <f t="shared" si="191"/>
        <v>17.350000000000001</v>
      </c>
      <c r="I1506" s="17">
        <f t="shared" si="192"/>
        <v>15.950000000000001</v>
      </c>
      <c r="J1506" s="18">
        <f t="shared" si="193"/>
        <v>15.65</v>
      </c>
    </row>
    <row r="1507" spans="1:10">
      <c r="A1507" s="38" t="s">
        <v>8472</v>
      </c>
      <c r="B1507" s="3" t="s">
        <v>8473</v>
      </c>
      <c r="C1507" s="3">
        <v>6</v>
      </c>
      <c r="D1507" s="2">
        <v>0.7</v>
      </c>
      <c r="E1507" s="46">
        <v>40</v>
      </c>
      <c r="F1507" s="17">
        <v>8.9499999999999993</v>
      </c>
      <c r="G1507" s="4" t="s">
        <v>10536</v>
      </c>
      <c r="H1507" s="17">
        <f t="shared" si="191"/>
        <v>16.350000000000001</v>
      </c>
      <c r="I1507" s="17">
        <f t="shared" si="192"/>
        <v>15.05</v>
      </c>
      <c r="J1507" s="18">
        <f t="shared" si="193"/>
        <v>14.75</v>
      </c>
    </row>
    <row r="1508" spans="1:10">
      <c r="A1508" s="38" t="s">
        <v>8475</v>
      </c>
      <c r="B1508" s="3" t="s">
        <v>8476</v>
      </c>
      <c r="C1508" s="3">
        <v>6</v>
      </c>
      <c r="D1508" s="2">
        <v>0.7</v>
      </c>
      <c r="E1508" s="46">
        <v>40</v>
      </c>
      <c r="F1508" s="17">
        <v>21.1</v>
      </c>
      <c r="G1508" s="4" t="s">
        <v>10558</v>
      </c>
      <c r="H1508" s="17">
        <f t="shared" si="191"/>
        <v>31.200000000000003</v>
      </c>
      <c r="I1508" s="17">
        <f t="shared" si="192"/>
        <v>28.650000000000002</v>
      </c>
      <c r="J1508" s="18">
        <f t="shared" si="193"/>
        <v>28.150000000000002</v>
      </c>
    </row>
    <row r="1509" spans="1:10">
      <c r="A1509" s="38" t="s">
        <v>8524</v>
      </c>
      <c r="B1509" s="3" t="s">
        <v>8525</v>
      </c>
      <c r="C1509" s="3">
        <v>6</v>
      </c>
      <c r="D1509" s="2">
        <v>0.7</v>
      </c>
      <c r="E1509" s="46">
        <v>40</v>
      </c>
      <c r="F1509" s="17">
        <v>25.5</v>
      </c>
      <c r="G1509" s="4" t="s">
        <v>10535</v>
      </c>
      <c r="H1509" s="17">
        <f t="shared" si="191"/>
        <v>36.550000000000004</v>
      </c>
      <c r="I1509" s="17">
        <f t="shared" si="192"/>
        <v>33.550000000000004</v>
      </c>
      <c r="J1509" s="18">
        <f t="shared" si="193"/>
        <v>32.950000000000003</v>
      </c>
    </row>
    <row r="1510" spans="1:10">
      <c r="A1510" s="38" t="s">
        <v>8527</v>
      </c>
      <c r="B1510" s="3" t="s">
        <v>8528</v>
      </c>
      <c r="C1510" s="3">
        <v>12</v>
      </c>
      <c r="D1510" s="2">
        <v>0.7</v>
      </c>
      <c r="E1510" s="46">
        <v>40</v>
      </c>
      <c r="F1510" s="17">
        <v>31.5</v>
      </c>
      <c r="G1510" s="4" t="s">
        <v>10535</v>
      </c>
      <c r="H1510" s="17">
        <f t="shared" si="191"/>
        <v>43.900000000000006</v>
      </c>
      <c r="I1510" s="17">
        <f t="shared" si="192"/>
        <v>40.300000000000004</v>
      </c>
      <c r="J1510" s="18">
        <f t="shared" si="193"/>
        <v>39.550000000000004</v>
      </c>
    </row>
    <row r="1511" spans="1:10">
      <c r="A1511" s="38" t="s">
        <v>8530</v>
      </c>
      <c r="B1511" s="3" t="s">
        <v>8531</v>
      </c>
      <c r="C1511" s="3">
        <v>6</v>
      </c>
      <c r="D1511" s="2">
        <v>0.7</v>
      </c>
      <c r="E1511" s="46">
        <v>40</v>
      </c>
      <c r="F1511" s="17">
        <v>20</v>
      </c>
      <c r="G1511" s="4" t="s">
        <v>10535</v>
      </c>
      <c r="H1511" s="17">
        <f t="shared" si="191"/>
        <v>29.85</v>
      </c>
      <c r="I1511" s="17">
        <f t="shared" si="192"/>
        <v>27.400000000000002</v>
      </c>
      <c r="J1511" s="18">
        <f t="shared" si="193"/>
        <v>26.900000000000002</v>
      </c>
    </row>
    <row r="1512" spans="1:10">
      <c r="A1512" s="38" t="s">
        <v>8533</v>
      </c>
      <c r="B1512" s="3" t="s">
        <v>8534</v>
      </c>
      <c r="C1512" s="3">
        <v>12</v>
      </c>
      <c r="D1512" s="2">
        <v>0.7</v>
      </c>
      <c r="E1512" s="46">
        <v>40</v>
      </c>
      <c r="F1512" s="17">
        <v>9</v>
      </c>
      <c r="G1512" s="4" t="s">
        <v>10535</v>
      </c>
      <c r="H1512" s="17">
        <f t="shared" si="191"/>
        <v>16.45</v>
      </c>
      <c r="I1512" s="17">
        <f t="shared" si="192"/>
        <v>15.100000000000001</v>
      </c>
      <c r="J1512" s="18">
        <f t="shared" si="193"/>
        <v>14.8</v>
      </c>
    </row>
    <row r="1513" spans="1:10">
      <c r="A1513" s="38" t="s">
        <v>8536</v>
      </c>
      <c r="B1513" s="3" t="s">
        <v>8537</v>
      </c>
      <c r="C1513" s="3">
        <v>12</v>
      </c>
      <c r="D1513" s="2">
        <v>0.7</v>
      </c>
      <c r="E1513" s="46">
        <v>40</v>
      </c>
      <c r="F1513" s="17">
        <v>9</v>
      </c>
      <c r="G1513" s="4" t="s">
        <v>10551</v>
      </c>
      <c r="H1513" s="17">
        <f t="shared" si="191"/>
        <v>16.45</v>
      </c>
      <c r="I1513" s="17">
        <f t="shared" si="192"/>
        <v>15.100000000000001</v>
      </c>
      <c r="J1513" s="18">
        <f t="shared" si="193"/>
        <v>14.8</v>
      </c>
    </row>
    <row r="1514" spans="1:10">
      <c r="A1514" s="38" t="s">
        <v>11147</v>
      </c>
      <c r="B1514" s="3" t="s">
        <v>11148</v>
      </c>
      <c r="C1514" s="3">
        <v>6</v>
      </c>
      <c r="D1514" s="2">
        <v>0.7</v>
      </c>
      <c r="E1514" s="46">
        <v>45</v>
      </c>
      <c r="F1514" s="17">
        <v>28.5</v>
      </c>
      <c r="G1514" s="4" t="s">
        <v>10541</v>
      </c>
      <c r="H1514" s="17">
        <f t="shared" si="191"/>
        <v>40.650000000000006</v>
      </c>
      <c r="I1514" s="17">
        <f t="shared" si="192"/>
        <v>37.35</v>
      </c>
      <c r="J1514" s="18">
        <f t="shared" si="193"/>
        <v>36.65</v>
      </c>
    </row>
    <row r="1515" spans="1:10">
      <c r="A1515" s="38" t="s">
        <v>8654</v>
      </c>
      <c r="B1515" s="3" t="s">
        <v>8655</v>
      </c>
      <c r="C1515" s="3">
        <v>6</v>
      </c>
      <c r="D1515" s="2">
        <v>0.7</v>
      </c>
      <c r="E1515" s="46">
        <v>40</v>
      </c>
      <c r="F1515" s="17">
        <v>29</v>
      </c>
      <c r="G1515" s="4" t="s">
        <v>10536</v>
      </c>
      <c r="H1515" s="17">
        <f t="shared" si="191"/>
        <v>40.85</v>
      </c>
      <c r="I1515" s="17">
        <f t="shared" si="192"/>
        <v>37.5</v>
      </c>
      <c r="J1515" s="18">
        <f t="shared" si="193"/>
        <v>36.800000000000004</v>
      </c>
    </row>
    <row r="1516" spans="1:10">
      <c r="A1516" s="38" t="s">
        <v>8657</v>
      </c>
      <c r="B1516" s="3" t="s">
        <v>8658</v>
      </c>
      <c r="C1516" s="3">
        <v>6</v>
      </c>
      <c r="D1516" s="2">
        <v>0.7</v>
      </c>
      <c r="E1516" s="46">
        <v>42.2</v>
      </c>
      <c r="F1516" s="17">
        <v>18.25</v>
      </c>
      <c r="G1516" s="4" t="s">
        <v>10537</v>
      </c>
      <c r="H1516" s="17">
        <f t="shared" si="191"/>
        <v>27.900000000000002</v>
      </c>
      <c r="I1516" s="17">
        <f t="shared" si="192"/>
        <v>25.650000000000002</v>
      </c>
      <c r="J1516" s="18">
        <f t="shared" si="193"/>
        <v>25.150000000000002</v>
      </c>
    </row>
    <row r="1517" spans="1:10">
      <c r="A1517" s="38" t="s">
        <v>8660</v>
      </c>
      <c r="B1517" s="3" t="s">
        <v>8661</v>
      </c>
      <c r="C1517" s="3">
        <v>6</v>
      </c>
      <c r="D1517" s="2">
        <v>0.7</v>
      </c>
      <c r="E1517" s="46">
        <v>41.6</v>
      </c>
      <c r="F1517" s="17">
        <v>19.25</v>
      </c>
      <c r="G1517" s="4" t="s">
        <v>10537</v>
      </c>
      <c r="H1517" s="17">
        <f t="shared" si="191"/>
        <v>29.1</v>
      </c>
      <c r="I1517" s="17">
        <f t="shared" si="192"/>
        <v>26.700000000000003</v>
      </c>
      <c r="J1517" s="18">
        <f t="shared" si="193"/>
        <v>26.200000000000003</v>
      </c>
    </row>
    <row r="1518" spans="1:10">
      <c r="A1518" s="38" t="s">
        <v>11215</v>
      </c>
      <c r="B1518" s="3" t="s">
        <v>11216</v>
      </c>
      <c r="C1518" s="3">
        <v>6</v>
      </c>
      <c r="D1518" s="2">
        <v>0.7</v>
      </c>
      <c r="E1518" s="46">
        <v>46</v>
      </c>
      <c r="F1518" s="17">
        <v>24.5</v>
      </c>
      <c r="G1518" s="4" t="s">
        <v>10536</v>
      </c>
      <c r="H1518" s="17">
        <f t="shared" si="191"/>
        <v>35.85</v>
      </c>
      <c r="I1518" s="17">
        <f t="shared" si="192"/>
        <v>32.950000000000003</v>
      </c>
      <c r="J1518" s="18">
        <f t="shared" si="193"/>
        <v>32.35</v>
      </c>
    </row>
    <row r="1519" spans="1:10">
      <c r="A1519" s="38" t="s">
        <v>11149</v>
      </c>
      <c r="B1519" s="3" t="s">
        <v>11150</v>
      </c>
      <c r="C1519" s="3">
        <v>6</v>
      </c>
      <c r="D1519" s="2">
        <v>0.7</v>
      </c>
      <c r="E1519" s="46">
        <v>57</v>
      </c>
      <c r="F1519" s="17">
        <v>22.5</v>
      </c>
      <c r="G1519" s="4" t="s">
        <v>10536</v>
      </c>
      <c r="H1519" s="17">
        <f t="shared" si="191"/>
        <v>34.4</v>
      </c>
      <c r="I1519" s="17">
        <f t="shared" si="192"/>
        <v>31.6</v>
      </c>
      <c r="J1519" s="18">
        <f t="shared" si="193"/>
        <v>31</v>
      </c>
    </row>
    <row r="1520" spans="1:10">
      <c r="A1520" s="38" t="s">
        <v>11217</v>
      </c>
      <c r="B1520" s="3" t="s">
        <v>11218</v>
      </c>
      <c r="C1520" s="3">
        <v>6</v>
      </c>
      <c r="D1520" s="2">
        <v>0.7</v>
      </c>
      <c r="E1520" s="46">
        <v>46</v>
      </c>
      <c r="F1520" s="17">
        <v>17.5</v>
      </c>
      <c r="G1520" s="4" t="s">
        <v>10536</v>
      </c>
      <c r="H1520" s="17">
        <f t="shared" si="191"/>
        <v>27.35</v>
      </c>
      <c r="I1520" s="17">
        <f t="shared" si="192"/>
        <v>25.1</v>
      </c>
      <c r="J1520" s="18">
        <f t="shared" si="193"/>
        <v>24.650000000000002</v>
      </c>
    </row>
    <row r="1521" spans="1:10">
      <c r="A1521" s="38" t="s">
        <v>8687</v>
      </c>
      <c r="B1521" s="3" t="s">
        <v>8688</v>
      </c>
      <c r="C1521" s="3">
        <v>12</v>
      </c>
      <c r="D1521" s="2">
        <v>1</v>
      </c>
      <c r="E1521" s="46">
        <v>40</v>
      </c>
      <c r="F1521" s="17">
        <v>6.75</v>
      </c>
      <c r="G1521" s="4" t="s">
        <v>10541</v>
      </c>
      <c r="H1521" s="17">
        <f t="shared" si="191"/>
        <v>15.200000000000001</v>
      </c>
      <c r="I1521" s="17">
        <f t="shared" si="192"/>
        <v>13.950000000000001</v>
      </c>
      <c r="J1521" s="18">
        <f t="shared" si="193"/>
        <v>13.700000000000001</v>
      </c>
    </row>
    <row r="1522" spans="1:10">
      <c r="A1522" s="38" t="s">
        <v>8693</v>
      </c>
      <c r="B1522" s="3" t="s">
        <v>8691</v>
      </c>
      <c r="C1522" s="3">
        <v>12</v>
      </c>
      <c r="D1522" s="2">
        <v>1</v>
      </c>
      <c r="E1522" s="46">
        <v>40</v>
      </c>
      <c r="F1522" s="17">
        <v>6.45</v>
      </c>
      <c r="G1522" s="4" t="s">
        <v>10541</v>
      </c>
      <c r="H1522" s="17">
        <f t="shared" si="191"/>
        <v>14.850000000000001</v>
      </c>
      <c r="I1522" s="17">
        <f t="shared" si="192"/>
        <v>13.600000000000001</v>
      </c>
      <c r="J1522" s="18">
        <f t="shared" si="193"/>
        <v>13.4</v>
      </c>
    </row>
    <row r="1523" spans="1:10">
      <c r="A1523" s="38" t="s">
        <v>8707</v>
      </c>
      <c r="B1523" s="3" t="s">
        <v>10850</v>
      </c>
      <c r="C1523" s="3">
        <v>6</v>
      </c>
      <c r="D1523" s="2">
        <v>0.5</v>
      </c>
      <c r="E1523" s="46">
        <v>40</v>
      </c>
      <c r="F1523" s="17">
        <v>17.95</v>
      </c>
      <c r="G1523" s="4" t="s">
        <v>10537</v>
      </c>
      <c r="H1523" s="17">
        <f t="shared" si="191"/>
        <v>26.35</v>
      </c>
      <c r="I1523" s="17">
        <f t="shared" si="192"/>
        <v>24.200000000000003</v>
      </c>
      <c r="J1523" s="18">
        <f t="shared" si="193"/>
        <v>23.75</v>
      </c>
    </row>
    <row r="1524" spans="1:10">
      <c r="A1524" s="38" t="s">
        <v>11151</v>
      </c>
      <c r="B1524" s="3" t="s">
        <v>11152</v>
      </c>
      <c r="C1524" s="3">
        <v>6</v>
      </c>
      <c r="D1524" s="2">
        <v>0.7</v>
      </c>
      <c r="E1524" s="46">
        <v>37.5</v>
      </c>
      <c r="F1524" s="17">
        <v>3.95</v>
      </c>
      <c r="G1524" s="4" t="s">
        <v>10532</v>
      </c>
      <c r="H1524" s="17">
        <f t="shared" si="191"/>
        <v>10.050000000000001</v>
      </c>
      <c r="I1524" s="17">
        <f t="shared" si="192"/>
        <v>9.25</v>
      </c>
      <c r="J1524" s="18">
        <f t="shared" si="193"/>
        <v>9.0500000000000007</v>
      </c>
    </row>
    <row r="1525" spans="1:10">
      <c r="A1525" s="38" t="s">
        <v>11153</v>
      </c>
      <c r="B1525" s="3" t="s">
        <v>11154</v>
      </c>
      <c r="C1525" s="3">
        <v>6</v>
      </c>
      <c r="D1525" s="2">
        <v>0.7</v>
      </c>
      <c r="E1525" s="46">
        <v>37.5</v>
      </c>
      <c r="F1525" s="17">
        <v>4.25</v>
      </c>
      <c r="G1525" s="4" t="s">
        <v>10532</v>
      </c>
      <c r="H1525" s="17">
        <f t="shared" si="191"/>
        <v>10.4</v>
      </c>
      <c r="I1525" s="17">
        <f t="shared" si="192"/>
        <v>9.5500000000000007</v>
      </c>
      <c r="J1525" s="18">
        <f t="shared" si="193"/>
        <v>9.4</v>
      </c>
    </row>
    <row r="1526" spans="1:10">
      <c r="A1526" s="38" t="s">
        <v>8709</v>
      </c>
      <c r="B1526" s="3" t="s">
        <v>8710</v>
      </c>
      <c r="C1526" s="3">
        <v>6</v>
      </c>
      <c r="D1526" s="2">
        <v>0.7</v>
      </c>
      <c r="E1526" s="46">
        <v>40</v>
      </c>
      <c r="F1526" s="17">
        <v>12.95</v>
      </c>
      <c r="G1526" s="4" t="s">
        <v>10554</v>
      </c>
      <c r="H1526" s="17">
        <f t="shared" si="191"/>
        <v>21.25</v>
      </c>
      <c r="I1526" s="17">
        <f t="shared" si="192"/>
        <v>19.5</v>
      </c>
      <c r="J1526" s="18">
        <f t="shared" si="193"/>
        <v>19.150000000000002</v>
      </c>
    </row>
    <row r="1527" spans="1:10">
      <c r="A1527" s="38" t="s">
        <v>8717</v>
      </c>
      <c r="B1527" s="3" t="s">
        <v>8713</v>
      </c>
      <c r="C1527" s="3">
        <v>6</v>
      </c>
      <c r="D1527" s="2">
        <v>1</v>
      </c>
      <c r="E1527" s="46">
        <v>15.5</v>
      </c>
      <c r="F1527" s="17">
        <v>12.9</v>
      </c>
      <c r="G1527" s="4" t="s">
        <v>10545</v>
      </c>
      <c r="H1527" s="17">
        <f t="shared" si="191"/>
        <v>19.600000000000001</v>
      </c>
      <c r="I1527" s="17">
        <f t="shared" si="192"/>
        <v>18</v>
      </c>
      <c r="J1527" s="18">
        <f t="shared" si="193"/>
        <v>17.7</v>
      </c>
    </row>
    <row r="1528" spans="1:10">
      <c r="A1528" s="38" t="s">
        <v>8719</v>
      </c>
      <c r="B1528" s="3" t="s">
        <v>8720</v>
      </c>
      <c r="C1528" s="3">
        <v>6</v>
      </c>
      <c r="D1528" s="2">
        <v>0.7</v>
      </c>
      <c r="E1528" s="46">
        <v>43</v>
      </c>
      <c r="F1528" s="17">
        <v>75</v>
      </c>
      <c r="G1528" s="4" t="s">
        <v>10536</v>
      </c>
      <c r="H1528" s="17">
        <f t="shared" si="191"/>
        <v>97.2</v>
      </c>
      <c r="I1528" s="17">
        <f t="shared" si="192"/>
        <v>89.25</v>
      </c>
      <c r="J1528" s="18">
        <f t="shared" si="193"/>
        <v>87.65</v>
      </c>
    </row>
    <row r="1529" spans="1:10">
      <c r="A1529" s="38" t="s">
        <v>10938</v>
      </c>
      <c r="B1529" s="3" t="s">
        <v>10939</v>
      </c>
      <c r="C1529" s="3">
        <v>12</v>
      </c>
      <c r="D1529" s="2">
        <v>0.7</v>
      </c>
      <c r="E1529" s="46">
        <v>43</v>
      </c>
      <c r="F1529" s="17">
        <v>18.5</v>
      </c>
      <c r="G1529" s="4" t="s">
        <v>10541</v>
      </c>
      <c r="H1529" s="17">
        <f t="shared" si="191"/>
        <v>28.3</v>
      </c>
      <c r="I1529" s="17">
        <f t="shared" si="192"/>
        <v>25.950000000000003</v>
      </c>
      <c r="J1529" s="18">
        <f t="shared" si="193"/>
        <v>25.5</v>
      </c>
    </row>
    <row r="1530" spans="1:10">
      <c r="A1530" s="38" t="s">
        <v>8732</v>
      </c>
      <c r="B1530" s="3" t="s">
        <v>8731</v>
      </c>
      <c r="C1530" s="3">
        <v>6</v>
      </c>
      <c r="D1530" s="2">
        <v>0.7</v>
      </c>
      <c r="E1530" s="46">
        <v>38</v>
      </c>
      <c r="F1530" s="17">
        <v>5.75</v>
      </c>
      <c r="G1530" s="4" t="s">
        <v>10531</v>
      </c>
      <c r="H1530" s="17">
        <f t="shared" si="191"/>
        <v>12.3</v>
      </c>
      <c r="I1530" s="17">
        <f t="shared" si="192"/>
        <v>11.3</v>
      </c>
      <c r="J1530" s="18">
        <f t="shared" si="193"/>
        <v>11.100000000000001</v>
      </c>
    </row>
    <row r="1531" spans="1:10">
      <c r="A1531" s="38" t="s">
        <v>8735</v>
      </c>
      <c r="B1531" s="3" t="s">
        <v>8736</v>
      </c>
      <c r="C1531" s="3">
        <v>6</v>
      </c>
      <c r="D1531" s="2">
        <v>1</v>
      </c>
      <c r="E1531" s="46">
        <v>38</v>
      </c>
      <c r="F1531" s="17">
        <v>7.15</v>
      </c>
      <c r="G1531" s="4" t="s">
        <v>10531</v>
      </c>
      <c r="H1531" s="17">
        <f t="shared" si="191"/>
        <v>15.450000000000001</v>
      </c>
      <c r="I1531" s="17">
        <f t="shared" si="192"/>
        <v>14.200000000000001</v>
      </c>
      <c r="J1531" s="18">
        <f t="shared" si="193"/>
        <v>13.9</v>
      </c>
    </row>
    <row r="1532" spans="1:10">
      <c r="A1532" s="38" t="s">
        <v>10940</v>
      </c>
      <c r="B1532" s="3" t="s">
        <v>10941</v>
      </c>
      <c r="C1532" s="3">
        <v>12</v>
      </c>
      <c r="D1532" s="2">
        <v>0.05</v>
      </c>
      <c r="E1532" s="46">
        <v>38</v>
      </c>
      <c r="F1532" s="17">
        <v>1.5</v>
      </c>
      <c r="G1532" s="4" t="s">
        <v>10531</v>
      </c>
      <c r="H1532" s="17">
        <f t="shared" si="191"/>
        <v>4</v>
      </c>
      <c r="I1532" s="17">
        <f t="shared" si="192"/>
        <v>3.6500000000000004</v>
      </c>
      <c r="J1532" s="18">
        <f t="shared" si="193"/>
        <v>3.6</v>
      </c>
    </row>
    <row r="1533" spans="1:10">
      <c r="A1533" s="38" t="s">
        <v>8740</v>
      </c>
      <c r="B1533" s="3" t="s">
        <v>8737</v>
      </c>
      <c r="C1533" s="3">
        <v>6</v>
      </c>
      <c r="D1533" s="2">
        <v>0.7</v>
      </c>
      <c r="E1533" s="46">
        <v>38</v>
      </c>
      <c r="F1533" s="17">
        <v>6.15</v>
      </c>
      <c r="G1533" s="4" t="s">
        <v>10531</v>
      </c>
      <c r="H1533" s="17">
        <f t="shared" si="191"/>
        <v>12.8</v>
      </c>
      <c r="I1533" s="17">
        <f t="shared" si="192"/>
        <v>11.75</v>
      </c>
      <c r="J1533" s="18">
        <f t="shared" si="193"/>
        <v>11.5</v>
      </c>
    </row>
    <row r="1534" spans="1:10">
      <c r="A1534" s="38" t="s">
        <v>8742</v>
      </c>
      <c r="B1534" s="3" t="s">
        <v>8743</v>
      </c>
      <c r="C1534" s="3">
        <v>6</v>
      </c>
      <c r="D1534" s="2">
        <v>1</v>
      </c>
      <c r="E1534" s="46">
        <v>38</v>
      </c>
      <c r="F1534" s="17">
        <v>7.15</v>
      </c>
      <c r="G1534" s="4" t="s">
        <v>10531</v>
      </c>
      <c r="H1534" s="17">
        <f t="shared" si="191"/>
        <v>15.450000000000001</v>
      </c>
      <c r="I1534" s="17">
        <f t="shared" si="192"/>
        <v>14.200000000000001</v>
      </c>
      <c r="J1534" s="18">
        <f t="shared" si="193"/>
        <v>13.9</v>
      </c>
    </row>
    <row r="1535" spans="1:10">
      <c r="A1535" s="38" t="s">
        <v>8745</v>
      </c>
      <c r="B1535" s="3" t="s">
        <v>8746</v>
      </c>
      <c r="C1535" s="3">
        <v>96</v>
      </c>
      <c r="D1535" s="2">
        <v>0.05</v>
      </c>
      <c r="E1535" s="46">
        <v>43</v>
      </c>
      <c r="F1535" s="17">
        <v>2.4</v>
      </c>
      <c r="G1535" s="4" t="s">
        <v>10537</v>
      </c>
      <c r="H1535" s="17">
        <f t="shared" si="191"/>
        <v>5.1000000000000005</v>
      </c>
      <c r="I1535" s="17">
        <f t="shared" si="192"/>
        <v>4.7</v>
      </c>
      <c r="J1535" s="18">
        <f t="shared" si="193"/>
        <v>4.6000000000000005</v>
      </c>
    </row>
    <row r="1536" spans="1:10">
      <c r="A1536" s="38" t="s">
        <v>8748</v>
      </c>
      <c r="B1536" s="3" t="s">
        <v>19213</v>
      </c>
      <c r="C1536" s="3">
        <v>6</v>
      </c>
      <c r="D1536" s="2">
        <v>0.7</v>
      </c>
      <c r="E1536" s="46">
        <v>43</v>
      </c>
      <c r="F1536" s="17">
        <v>18.25</v>
      </c>
      <c r="G1536" s="4" t="s">
        <v>10537</v>
      </c>
      <c r="H1536" s="17">
        <f t="shared" si="191"/>
        <v>28</v>
      </c>
      <c r="I1536" s="17">
        <f t="shared" si="192"/>
        <v>25.700000000000003</v>
      </c>
      <c r="J1536" s="18">
        <f t="shared" si="193"/>
        <v>25.25</v>
      </c>
    </row>
    <row r="1537" spans="1:10">
      <c r="A1537" s="38" t="s">
        <v>8750</v>
      </c>
      <c r="B1537" s="3" t="s">
        <v>8751</v>
      </c>
      <c r="C1537" s="3">
        <v>6</v>
      </c>
      <c r="D1537" s="2">
        <v>0.7</v>
      </c>
      <c r="E1537" s="46">
        <v>43</v>
      </c>
      <c r="F1537" s="17">
        <v>20.399999999999999</v>
      </c>
      <c r="G1537" s="4" t="s">
        <v>10537</v>
      </c>
      <c r="H1537" s="17">
        <f t="shared" si="191"/>
        <v>30.6</v>
      </c>
      <c r="I1537" s="17">
        <f t="shared" si="192"/>
        <v>28.1</v>
      </c>
      <c r="J1537" s="18">
        <f t="shared" si="193"/>
        <v>27.6</v>
      </c>
    </row>
    <row r="1538" spans="1:10">
      <c r="A1538" s="38" t="s">
        <v>8753</v>
      </c>
      <c r="B1538" s="3" t="s">
        <v>8754</v>
      </c>
      <c r="C1538" s="3">
        <v>6</v>
      </c>
      <c r="D1538" s="2">
        <v>0.7</v>
      </c>
      <c r="E1538" s="46">
        <v>40.4</v>
      </c>
      <c r="F1538" s="17">
        <v>12.5</v>
      </c>
      <c r="G1538" s="4" t="s">
        <v>10537</v>
      </c>
      <c r="H1538" s="17">
        <f t="shared" si="191"/>
        <v>20.75</v>
      </c>
      <c r="I1538" s="17">
        <f t="shared" si="192"/>
        <v>19.05</v>
      </c>
      <c r="J1538" s="18">
        <f t="shared" si="193"/>
        <v>18.7</v>
      </c>
    </row>
    <row r="1539" spans="1:10">
      <c r="A1539" s="38" t="s">
        <v>8756</v>
      </c>
      <c r="B1539" s="3" t="s">
        <v>8757</v>
      </c>
      <c r="C1539" s="3">
        <v>6</v>
      </c>
      <c r="D1539" s="2">
        <v>0.7</v>
      </c>
      <c r="E1539" s="46">
        <v>41.6</v>
      </c>
      <c r="F1539" s="17">
        <v>13.5</v>
      </c>
      <c r="G1539" s="4" t="s">
        <v>10537</v>
      </c>
      <c r="H1539" s="17">
        <f t="shared" si="191"/>
        <v>22.05</v>
      </c>
      <c r="I1539" s="17">
        <f t="shared" si="192"/>
        <v>20.25</v>
      </c>
      <c r="J1539" s="18">
        <f t="shared" si="193"/>
        <v>19.900000000000002</v>
      </c>
    </row>
    <row r="1540" spans="1:10">
      <c r="A1540" s="38" t="s">
        <v>8759</v>
      </c>
      <c r="B1540" s="3" t="s">
        <v>8760</v>
      </c>
      <c r="C1540" s="3">
        <v>6</v>
      </c>
      <c r="D1540" s="2">
        <v>0.5</v>
      </c>
      <c r="E1540" s="46">
        <v>29</v>
      </c>
      <c r="F1540" s="17">
        <v>20.5</v>
      </c>
      <c r="G1540" s="4" t="s">
        <v>10555</v>
      </c>
      <c r="H1540" s="17">
        <f t="shared" si="191"/>
        <v>28.75</v>
      </c>
      <c r="I1540" s="17">
        <f t="shared" si="192"/>
        <v>26.400000000000002</v>
      </c>
      <c r="J1540" s="18">
        <f t="shared" si="193"/>
        <v>25.950000000000003</v>
      </c>
    </row>
    <row r="1541" spans="1:10">
      <c r="A1541" s="38" t="s">
        <v>8762</v>
      </c>
      <c r="B1541" s="3" t="s">
        <v>8763</v>
      </c>
      <c r="C1541" s="3">
        <v>6</v>
      </c>
      <c r="D1541" s="2">
        <v>0.7</v>
      </c>
      <c r="E1541" s="46">
        <v>40</v>
      </c>
      <c r="F1541" s="17">
        <v>21.95</v>
      </c>
      <c r="G1541" s="4" t="s">
        <v>10537</v>
      </c>
      <c r="H1541" s="17">
        <f t="shared" si="191"/>
        <v>32.25</v>
      </c>
      <c r="I1541" s="17">
        <f t="shared" si="192"/>
        <v>29.6</v>
      </c>
      <c r="J1541" s="18">
        <f t="shared" si="193"/>
        <v>29.05</v>
      </c>
    </row>
    <row r="1542" spans="1:10">
      <c r="A1542" s="38" t="s">
        <v>8766</v>
      </c>
      <c r="B1542" s="3" t="s">
        <v>8767</v>
      </c>
      <c r="C1542" s="3">
        <v>5</v>
      </c>
      <c r="D1542" s="2">
        <v>0.7</v>
      </c>
      <c r="E1542" s="46">
        <v>40</v>
      </c>
      <c r="F1542" s="17">
        <v>64.95</v>
      </c>
      <c r="G1542" s="4" t="s">
        <v>10543</v>
      </c>
      <c r="H1542" s="17">
        <f t="shared" si="191"/>
        <v>84.7</v>
      </c>
      <c r="I1542" s="17">
        <f t="shared" si="192"/>
        <v>77.75</v>
      </c>
      <c r="J1542" s="18">
        <f t="shared" si="193"/>
        <v>76.350000000000009</v>
      </c>
    </row>
    <row r="1543" spans="1:10">
      <c r="A1543" s="38" t="s">
        <v>8789</v>
      </c>
      <c r="B1543" s="3" t="s">
        <v>8790</v>
      </c>
      <c r="C1543" s="3">
        <v>6</v>
      </c>
      <c r="D1543" s="2">
        <v>0.7</v>
      </c>
      <c r="E1543" s="46">
        <v>43</v>
      </c>
      <c r="F1543" s="17">
        <v>22.5</v>
      </c>
      <c r="G1543" s="4" t="s">
        <v>10537</v>
      </c>
      <c r="H1543" s="17">
        <f t="shared" si="191"/>
        <v>33.15</v>
      </c>
      <c r="I1543" s="17">
        <f t="shared" si="192"/>
        <v>30.450000000000003</v>
      </c>
      <c r="J1543" s="18">
        <f t="shared" si="193"/>
        <v>29.900000000000002</v>
      </c>
    </row>
    <row r="1544" spans="1:10">
      <c r="A1544" s="38" t="s">
        <v>8795</v>
      </c>
      <c r="B1544" s="3" t="s">
        <v>8796</v>
      </c>
      <c r="C1544" s="3">
        <v>6</v>
      </c>
      <c r="D1544" s="2">
        <v>0.7</v>
      </c>
      <c r="E1544" s="46">
        <v>43</v>
      </c>
      <c r="F1544" s="17">
        <v>22.5</v>
      </c>
      <c r="G1544" s="4" t="s">
        <v>10537</v>
      </c>
      <c r="H1544" s="17">
        <f t="shared" si="191"/>
        <v>33.15</v>
      </c>
      <c r="I1544" s="17">
        <f t="shared" si="192"/>
        <v>30.450000000000003</v>
      </c>
      <c r="J1544" s="18">
        <f t="shared" si="193"/>
        <v>29.900000000000002</v>
      </c>
    </row>
    <row r="1545" spans="1:10">
      <c r="A1545" s="38" t="s">
        <v>11155</v>
      </c>
      <c r="B1545" s="3" t="s">
        <v>11156</v>
      </c>
      <c r="C1545" s="3">
        <v>6</v>
      </c>
      <c r="D1545" s="2">
        <v>0.7</v>
      </c>
      <c r="E1545" s="46">
        <v>43.4</v>
      </c>
      <c r="F1545" s="17">
        <v>16.75</v>
      </c>
      <c r="G1545" s="4" t="s">
        <v>10537</v>
      </c>
      <c r="H1545" s="17">
        <f t="shared" si="191"/>
        <v>26.200000000000003</v>
      </c>
      <c r="I1545" s="17">
        <f t="shared" si="192"/>
        <v>24.05</v>
      </c>
      <c r="J1545" s="18">
        <f t="shared" si="193"/>
        <v>23.6</v>
      </c>
    </row>
    <row r="1546" spans="1:10">
      <c r="A1546" s="38" t="s">
        <v>8798</v>
      </c>
      <c r="B1546" s="3" t="s">
        <v>8799</v>
      </c>
      <c r="C1546" s="3">
        <v>6</v>
      </c>
      <c r="D1546" s="2">
        <v>0.7</v>
      </c>
      <c r="E1546" s="46">
        <v>41.8</v>
      </c>
      <c r="F1546" s="17">
        <v>18.5</v>
      </c>
      <c r="G1546" s="4" t="s">
        <v>10537</v>
      </c>
      <c r="H1546" s="17">
        <f t="shared" si="191"/>
        <v>28.200000000000003</v>
      </c>
      <c r="I1546" s="17">
        <f t="shared" si="192"/>
        <v>25.85</v>
      </c>
      <c r="J1546" s="18">
        <f t="shared" si="193"/>
        <v>25.400000000000002</v>
      </c>
    </row>
    <row r="1547" spans="1:10">
      <c r="A1547" s="38" t="s">
        <v>8809</v>
      </c>
      <c r="B1547" s="3" t="s">
        <v>8810</v>
      </c>
      <c r="C1547" s="3">
        <v>6</v>
      </c>
      <c r="D1547" s="2">
        <v>0.7</v>
      </c>
      <c r="E1547" s="46">
        <v>51.5</v>
      </c>
      <c r="F1547" s="17">
        <v>29.95</v>
      </c>
      <c r="G1547" s="4" t="s">
        <v>10549</v>
      </c>
      <c r="H1547" s="17">
        <f t="shared" si="191"/>
        <v>43</v>
      </c>
      <c r="I1547" s="17">
        <f t="shared" si="192"/>
        <v>39.5</v>
      </c>
      <c r="J1547" s="18">
        <f t="shared" si="193"/>
        <v>38.800000000000004</v>
      </c>
    </row>
    <row r="1548" spans="1:10">
      <c r="A1548" s="38" t="s">
        <v>8812</v>
      </c>
      <c r="B1548" s="3" t="s">
        <v>8813</v>
      </c>
      <c r="C1548" s="3">
        <v>6</v>
      </c>
      <c r="D1548" s="2">
        <v>0.7</v>
      </c>
      <c r="E1548" s="46">
        <v>48</v>
      </c>
      <c r="F1548" s="17">
        <v>34.25</v>
      </c>
      <c r="G1548" s="4" t="s">
        <v>10549</v>
      </c>
      <c r="H1548" s="17">
        <f t="shared" ref="H1548:H1611" si="194">IF(B1548="","",CEILING((F1548+(10.3552*D1548*E1548)/100+1.5+0.05)*1.22,0.05))</f>
        <v>47.95</v>
      </c>
      <c r="I1548" s="17">
        <f t="shared" ref="I1548:I1611" si="195">IF(B1548="","",CEILING((F1548+(10.3552*D1548*E1548)/100+1.5+0.05)*1.12,0.05))</f>
        <v>44</v>
      </c>
      <c r="J1548" s="18">
        <f t="shared" ref="J1548:J1611" si="196">IF(B1548="","",CEILING((F1548+(10.3552*D1548*E1548)/100+1.5+0.05)*1.1,0.05))</f>
        <v>43.25</v>
      </c>
    </row>
    <row r="1549" spans="1:10">
      <c r="A1549" s="38" t="s">
        <v>8815</v>
      </c>
      <c r="B1549" s="3" t="s">
        <v>8816</v>
      </c>
      <c r="C1549" s="3">
        <v>6</v>
      </c>
      <c r="D1549" s="2">
        <v>0.7</v>
      </c>
      <c r="E1549" s="46">
        <v>45</v>
      </c>
      <c r="F1549" s="17">
        <v>19.5</v>
      </c>
      <c r="G1549" s="4" t="s">
        <v>10549</v>
      </c>
      <c r="H1549" s="17">
        <f t="shared" si="194"/>
        <v>29.700000000000003</v>
      </c>
      <c r="I1549" s="17">
        <f t="shared" si="195"/>
        <v>27.25</v>
      </c>
      <c r="J1549" s="18">
        <f t="shared" si="196"/>
        <v>26.75</v>
      </c>
    </row>
    <row r="1550" spans="1:10">
      <c r="A1550" s="38" t="s">
        <v>8818</v>
      </c>
      <c r="B1550" s="3" t="s">
        <v>8819</v>
      </c>
      <c r="C1550" s="3">
        <v>12</v>
      </c>
      <c r="D1550" s="2">
        <v>1</v>
      </c>
      <c r="E1550" s="46">
        <v>50</v>
      </c>
      <c r="F1550" s="17">
        <v>5.85</v>
      </c>
      <c r="G1550" s="4" t="s">
        <v>10533</v>
      </c>
      <c r="H1550" s="17">
        <f t="shared" si="194"/>
        <v>15.350000000000001</v>
      </c>
      <c r="I1550" s="17">
        <f t="shared" si="195"/>
        <v>14.100000000000001</v>
      </c>
      <c r="J1550" s="18">
        <f t="shared" si="196"/>
        <v>13.850000000000001</v>
      </c>
    </row>
    <row r="1551" spans="1:10">
      <c r="A1551" s="38" t="s">
        <v>8829</v>
      </c>
      <c r="B1551" s="3" t="s">
        <v>8830</v>
      </c>
      <c r="C1551" s="3">
        <v>6</v>
      </c>
      <c r="D1551" s="2">
        <v>0.7</v>
      </c>
      <c r="E1551" s="46">
        <v>25</v>
      </c>
      <c r="F1551" s="17">
        <v>7.25</v>
      </c>
      <c r="G1551" s="4" t="s">
        <v>10532</v>
      </c>
      <c r="H1551" s="17">
        <f t="shared" si="194"/>
        <v>12.950000000000001</v>
      </c>
      <c r="I1551" s="17">
        <f t="shared" si="195"/>
        <v>11.9</v>
      </c>
      <c r="J1551" s="18">
        <f t="shared" si="196"/>
        <v>11.700000000000001</v>
      </c>
    </row>
    <row r="1552" spans="1:10">
      <c r="A1552" s="38" t="s">
        <v>8854</v>
      </c>
      <c r="B1552" s="3" t="s">
        <v>8855</v>
      </c>
      <c r="C1552" s="3">
        <v>6</v>
      </c>
      <c r="D1552" s="2">
        <v>0.7</v>
      </c>
      <c r="E1552" s="46">
        <v>57</v>
      </c>
      <c r="F1552" s="17">
        <v>12.5</v>
      </c>
      <c r="G1552" s="4" t="s">
        <v>10535</v>
      </c>
      <c r="H1552" s="17">
        <f t="shared" si="194"/>
        <v>22.200000000000003</v>
      </c>
      <c r="I1552" s="17">
        <f t="shared" si="195"/>
        <v>20.400000000000002</v>
      </c>
      <c r="J1552" s="18">
        <f t="shared" si="196"/>
        <v>20</v>
      </c>
    </row>
    <row r="1553" spans="1:10">
      <c r="A1553" s="38" t="s">
        <v>11252</v>
      </c>
      <c r="B1553" s="3" t="s">
        <v>8859</v>
      </c>
      <c r="C1553" s="3">
        <v>6</v>
      </c>
      <c r="D1553" s="2">
        <v>0.7</v>
      </c>
      <c r="E1553" s="46">
        <v>43</v>
      </c>
      <c r="F1553" s="17">
        <v>19.95</v>
      </c>
      <c r="G1553" s="4" t="s">
        <v>10536</v>
      </c>
      <c r="H1553" s="17">
        <f t="shared" si="194"/>
        <v>30.05</v>
      </c>
      <c r="I1553" s="17">
        <f t="shared" si="195"/>
        <v>27.6</v>
      </c>
      <c r="J1553" s="18">
        <f t="shared" si="196"/>
        <v>27.1</v>
      </c>
    </row>
    <row r="1554" spans="1:10">
      <c r="A1554" s="38" t="s">
        <v>8858</v>
      </c>
      <c r="B1554" s="3" t="s">
        <v>11253</v>
      </c>
      <c r="C1554" s="3">
        <v>6</v>
      </c>
      <c r="D1554" s="2">
        <v>0.7</v>
      </c>
      <c r="E1554" s="46">
        <v>43</v>
      </c>
      <c r="F1554" s="17">
        <v>20.75</v>
      </c>
      <c r="G1554" s="4" t="s">
        <v>10536</v>
      </c>
      <c r="H1554" s="17">
        <f t="shared" si="194"/>
        <v>31.05</v>
      </c>
      <c r="I1554" s="17">
        <f t="shared" si="195"/>
        <v>28.5</v>
      </c>
      <c r="J1554" s="18">
        <f t="shared" si="196"/>
        <v>28</v>
      </c>
    </row>
    <row r="1555" spans="1:10">
      <c r="A1555" s="38" t="s">
        <v>8861</v>
      </c>
      <c r="B1555" s="3" t="s">
        <v>11254</v>
      </c>
      <c r="C1555" s="3">
        <v>6</v>
      </c>
      <c r="D1555" s="2">
        <v>0.7</v>
      </c>
      <c r="E1555" s="46">
        <v>43</v>
      </c>
      <c r="F1555" s="17">
        <v>35</v>
      </c>
      <c r="G1555" s="4" t="s">
        <v>10536</v>
      </c>
      <c r="H1555" s="17">
        <f t="shared" si="194"/>
        <v>48.400000000000006</v>
      </c>
      <c r="I1555" s="17">
        <f t="shared" si="195"/>
        <v>44.45</v>
      </c>
      <c r="J1555" s="18">
        <f t="shared" si="196"/>
        <v>43.650000000000006</v>
      </c>
    </row>
    <row r="1556" spans="1:10">
      <c r="A1556" s="38" t="s">
        <v>8866</v>
      </c>
      <c r="B1556" s="3" t="s">
        <v>8864</v>
      </c>
      <c r="C1556" s="3">
        <v>6</v>
      </c>
      <c r="D1556" s="2">
        <v>0.7</v>
      </c>
      <c r="E1556" s="46">
        <v>43</v>
      </c>
      <c r="F1556" s="17">
        <v>38.5</v>
      </c>
      <c r="G1556" s="4" t="s">
        <v>10536</v>
      </c>
      <c r="H1556" s="17">
        <f t="shared" si="194"/>
        <v>52.7</v>
      </c>
      <c r="I1556" s="17">
        <f t="shared" si="195"/>
        <v>48.35</v>
      </c>
      <c r="J1556" s="18">
        <f t="shared" si="196"/>
        <v>47.5</v>
      </c>
    </row>
    <row r="1557" spans="1:10">
      <c r="A1557" s="38" t="s">
        <v>9014</v>
      </c>
      <c r="B1557" s="3" t="s">
        <v>9006</v>
      </c>
      <c r="C1557" s="3">
        <v>6</v>
      </c>
      <c r="D1557" s="2">
        <v>1</v>
      </c>
      <c r="E1557" s="46">
        <v>35</v>
      </c>
      <c r="F1557" s="17">
        <v>6.25</v>
      </c>
      <c r="G1557" s="4" t="s">
        <v>10534</v>
      </c>
      <c r="H1557" s="17">
        <f t="shared" si="194"/>
        <v>13.950000000000001</v>
      </c>
      <c r="I1557" s="17">
        <f t="shared" si="195"/>
        <v>12.8</v>
      </c>
      <c r="J1557" s="18">
        <f t="shared" si="196"/>
        <v>12.600000000000001</v>
      </c>
    </row>
    <row r="1558" spans="1:10">
      <c r="A1558" s="38" t="s">
        <v>9031</v>
      </c>
      <c r="B1558" s="3" t="s">
        <v>9032</v>
      </c>
      <c r="C1558" s="3">
        <v>6</v>
      </c>
      <c r="D1558" s="2">
        <v>0.7</v>
      </c>
      <c r="E1558" s="46">
        <v>46</v>
      </c>
      <c r="F1558" s="17">
        <v>22.9</v>
      </c>
      <c r="G1558" s="4" t="s">
        <v>10536</v>
      </c>
      <c r="H1558" s="17">
        <f t="shared" si="194"/>
        <v>33.9</v>
      </c>
      <c r="I1558" s="17">
        <f t="shared" si="195"/>
        <v>31.150000000000002</v>
      </c>
      <c r="J1558" s="18">
        <f t="shared" si="196"/>
        <v>30.6</v>
      </c>
    </row>
    <row r="1559" spans="1:10">
      <c r="A1559" s="38" t="s">
        <v>9034</v>
      </c>
      <c r="B1559" s="3" t="s">
        <v>9035</v>
      </c>
      <c r="C1559" s="3">
        <v>6</v>
      </c>
      <c r="D1559" s="2">
        <v>0.7</v>
      </c>
      <c r="E1559" s="46">
        <v>40</v>
      </c>
      <c r="F1559" s="17">
        <v>12.95</v>
      </c>
      <c r="G1559" s="4" t="s">
        <v>10536</v>
      </c>
      <c r="H1559" s="17">
        <f t="shared" si="194"/>
        <v>21.25</v>
      </c>
      <c r="I1559" s="17">
        <f t="shared" si="195"/>
        <v>19.5</v>
      </c>
      <c r="J1559" s="18">
        <f t="shared" si="196"/>
        <v>19.150000000000002</v>
      </c>
    </row>
    <row r="1560" spans="1:10">
      <c r="A1560" s="38" t="s">
        <v>9039</v>
      </c>
      <c r="B1560" s="3" t="s">
        <v>9040</v>
      </c>
      <c r="C1560" s="3">
        <v>6</v>
      </c>
      <c r="D1560" s="2">
        <v>0.7</v>
      </c>
      <c r="E1560" s="46">
        <v>46</v>
      </c>
      <c r="F1560" s="17">
        <v>33.5</v>
      </c>
      <c r="G1560" s="4" t="s">
        <v>10536</v>
      </c>
      <c r="H1560" s="17">
        <f t="shared" si="194"/>
        <v>46.85</v>
      </c>
      <c r="I1560" s="17">
        <f t="shared" si="195"/>
        <v>43</v>
      </c>
      <c r="J1560" s="18">
        <f t="shared" si="196"/>
        <v>42.25</v>
      </c>
    </row>
    <row r="1561" spans="1:10">
      <c r="A1561" s="38" t="s">
        <v>9042</v>
      </c>
      <c r="B1561" s="3" t="s">
        <v>9043</v>
      </c>
      <c r="C1561" s="3">
        <v>6</v>
      </c>
      <c r="D1561" s="2">
        <v>0.7</v>
      </c>
      <c r="E1561" s="46">
        <v>46</v>
      </c>
      <c r="F1561" s="17">
        <v>58.5</v>
      </c>
      <c r="G1561" s="4" t="s">
        <v>10536</v>
      </c>
      <c r="H1561" s="17">
        <f t="shared" si="194"/>
        <v>77.350000000000009</v>
      </c>
      <c r="I1561" s="17">
        <f t="shared" si="195"/>
        <v>71</v>
      </c>
      <c r="J1561" s="18">
        <f t="shared" si="196"/>
        <v>69.75</v>
      </c>
    </row>
    <row r="1562" spans="1:10">
      <c r="A1562" s="38" t="s">
        <v>9045</v>
      </c>
      <c r="B1562" s="3" t="s">
        <v>9046</v>
      </c>
      <c r="C1562" s="3">
        <v>6</v>
      </c>
      <c r="D1562" s="2">
        <v>0.7</v>
      </c>
      <c r="E1562" s="46">
        <v>40</v>
      </c>
      <c r="F1562" s="17">
        <v>11.75</v>
      </c>
      <c r="G1562" s="4" t="s">
        <v>10536</v>
      </c>
      <c r="H1562" s="17">
        <f t="shared" si="194"/>
        <v>19.8</v>
      </c>
      <c r="I1562" s="17">
        <f t="shared" si="195"/>
        <v>18.150000000000002</v>
      </c>
      <c r="J1562" s="18">
        <f t="shared" si="196"/>
        <v>17.850000000000001</v>
      </c>
    </row>
    <row r="1563" spans="1:10">
      <c r="A1563" s="38" t="s">
        <v>9051</v>
      </c>
      <c r="B1563" s="3" t="s">
        <v>9052</v>
      </c>
      <c r="C1563" s="3">
        <v>6</v>
      </c>
      <c r="D1563" s="2">
        <v>0.7</v>
      </c>
      <c r="E1563" s="46">
        <v>30</v>
      </c>
      <c r="F1563" s="17">
        <v>12.25</v>
      </c>
      <c r="G1563" s="4" t="s">
        <v>10552</v>
      </c>
      <c r="H1563" s="17">
        <f t="shared" si="194"/>
        <v>19.5</v>
      </c>
      <c r="I1563" s="17">
        <f t="shared" si="195"/>
        <v>17.900000000000002</v>
      </c>
      <c r="J1563" s="18">
        <f t="shared" si="196"/>
        <v>17.600000000000001</v>
      </c>
    </row>
    <row r="1564" spans="1:10">
      <c r="A1564" s="38" t="s">
        <v>9054</v>
      </c>
      <c r="B1564" s="3" t="s">
        <v>9055</v>
      </c>
      <c r="C1564" s="3">
        <v>6</v>
      </c>
      <c r="D1564" s="2">
        <v>0.7</v>
      </c>
      <c r="E1564" s="46">
        <v>38</v>
      </c>
      <c r="F1564" s="17">
        <v>9.5</v>
      </c>
      <c r="G1564" s="4" t="s">
        <v>10551</v>
      </c>
      <c r="H1564" s="17">
        <f t="shared" si="194"/>
        <v>16.850000000000001</v>
      </c>
      <c r="I1564" s="17">
        <f t="shared" si="195"/>
        <v>15.5</v>
      </c>
      <c r="J1564" s="18">
        <f t="shared" si="196"/>
        <v>15.200000000000001</v>
      </c>
    </row>
    <row r="1565" spans="1:10">
      <c r="A1565" s="38" t="s">
        <v>9057</v>
      </c>
      <c r="B1565" s="3" t="s">
        <v>9058</v>
      </c>
      <c r="C1565" s="3">
        <v>6</v>
      </c>
      <c r="D1565" s="2">
        <v>0.7</v>
      </c>
      <c r="E1565" s="46">
        <v>38</v>
      </c>
      <c r="F1565" s="17">
        <v>11.5</v>
      </c>
      <c r="G1565" s="4" t="s">
        <v>10551</v>
      </c>
      <c r="H1565" s="17">
        <f t="shared" si="194"/>
        <v>19.3</v>
      </c>
      <c r="I1565" s="17">
        <f t="shared" si="195"/>
        <v>17.75</v>
      </c>
      <c r="J1565" s="18">
        <f t="shared" si="196"/>
        <v>17.400000000000002</v>
      </c>
    </row>
    <row r="1566" spans="1:10">
      <c r="A1566" s="38" t="s">
        <v>9060</v>
      </c>
      <c r="B1566" s="3" t="s">
        <v>9061</v>
      </c>
      <c r="C1566" s="3">
        <v>6</v>
      </c>
      <c r="D1566" s="2">
        <v>0.7</v>
      </c>
      <c r="E1566" s="46">
        <v>38</v>
      </c>
      <c r="F1566" s="17">
        <v>10.5</v>
      </c>
      <c r="G1566" s="4" t="s">
        <v>10552</v>
      </c>
      <c r="H1566" s="17">
        <f t="shared" si="194"/>
        <v>18.100000000000001</v>
      </c>
      <c r="I1566" s="17">
        <f t="shared" si="195"/>
        <v>16.600000000000001</v>
      </c>
      <c r="J1566" s="18">
        <f t="shared" si="196"/>
        <v>16.3</v>
      </c>
    </row>
    <row r="1567" spans="1:10">
      <c r="A1567" s="38" t="s">
        <v>9066</v>
      </c>
      <c r="B1567" s="3" t="s">
        <v>9067</v>
      </c>
      <c r="C1567" s="3">
        <v>6</v>
      </c>
      <c r="D1567" s="2">
        <v>0.7</v>
      </c>
      <c r="E1567" s="46">
        <v>38</v>
      </c>
      <c r="F1567" s="17">
        <v>12.75</v>
      </c>
      <c r="G1567" s="4" t="s">
        <v>10552</v>
      </c>
      <c r="H1567" s="17">
        <f t="shared" si="194"/>
        <v>20.85</v>
      </c>
      <c r="I1567" s="17">
        <f t="shared" si="195"/>
        <v>19.150000000000002</v>
      </c>
      <c r="J1567" s="18">
        <f t="shared" si="196"/>
        <v>18.8</v>
      </c>
    </row>
    <row r="1568" spans="1:10">
      <c r="A1568" s="38" t="s">
        <v>9068</v>
      </c>
      <c r="B1568" s="3" t="s">
        <v>9069</v>
      </c>
      <c r="C1568" s="3">
        <v>8</v>
      </c>
      <c r="D1568" s="2">
        <v>0.7</v>
      </c>
      <c r="E1568" s="46">
        <v>38</v>
      </c>
      <c r="F1568" s="17">
        <v>13.25</v>
      </c>
      <c r="G1568" s="4" t="s">
        <v>10553</v>
      </c>
      <c r="H1568" s="17">
        <f t="shared" si="194"/>
        <v>21.450000000000003</v>
      </c>
      <c r="I1568" s="17">
        <f t="shared" si="195"/>
        <v>19.700000000000003</v>
      </c>
      <c r="J1568" s="18">
        <f t="shared" si="196"/>
        <v>19.350000000000001</v>
      </c>
    </row>
    <row r="1569" spans="1:10">
      <c r="A1569" s="38" t="s">
        <v>9071</v>
      </c>
      <c r="B1569" s="3" t="s">
        <v>9072</v>
      </c>
      <c r="C1569" s="3">
        <v>6</v>
      </c>
      <c r="D1569" s="2">
        <v>0.7</v>
      </c>
      <c r="E1569" s="46">
        <v>38</v>
      </c>
      <c r="F1569" s="17">
        <v>12.5</v>
      </c>
      <c r="G1569" s="4" t="s">
        <v>10535</v>
      </c>
      <c r="H1569" s="17">
        <f t="shared" si="194"/>
        <v>20.55</v>
      </c>
      <c r="I1569" s="17">
        <f t="shared" si="195"/>
        <v>18.850000000000001</v>
      </c>
      <c r="J1569" s="18">
        <f t="shared" si="196"/>
        <v>18.5</v>
      </c>
    </row>
    <row r="1570" spans="1:10">
      <c r="A1570" s="38" t="s">
        <v>10677</v>
      </c>
      <c r="B1570" s="3" t="s">
        <v>10678</v>
      </c>
      <c r="C1570" s="3">
        <v>6</v>
      </c>
      <c r="D1570" s="2">
        <v>0.7</v>
      </c>
      <c r="E1570" s="46">
        <v>40</v>
      </c>
      <c r="F1570" s="17">
        <v>7.15</v>
      </c>
      <c r="G1570" s="4" t="s">
        <v>10535</v>
      </c>
      <c r="H1570" s="17">
        <f t="shared" si="194"/>
        <v>14.200000000000001</v>
      </c>
      <c r="I1570" s="17">
        <f t="shared" si="195"/>
        <v>13</v>
      </c>
      <c r="J1570" s="18">
        <f t="shared" si="196"/>
        <v>12.8</v>
      </c>
    </row>
    <row r="1571" spans="1:10">
      <c r="A1571" s="38" t="s">
        <v>10679</v>
      </c>
      <c r="B1571" s="3" t="s">
        <v>10680</v>
      </c>
      <c r="C1571" s="3">
        <v>6</v>
      </c>
      <c r="D1571" s="2">
        <v>0.7</v>
      </c>
      <c r="E1571" s="46">
        <v>40</v>
      </c>
      <c r="F1571" s="17">
        <v>7</v>
      </c>
      <c r="G1571" s="4" t="s">
        <v>10535</v>
      </c>
      <c r="H1571" s="17">
        <f t="shared" si="194"/>
        <v>14</v>
      </c>
      <c r="I1571" s="17">
        <f t="shared" si="195"/>
        <v>12.850000000000001</v>
      </c>
      <c r="J1571" s="18">
        <f t="shared" si="196"/>
        <v>12.600000000000001</v>
      </c>
    </row>
    <row r="1572" spans="1:10">
      <c r="A1572" s="38" t="s">
        <v>9079</v>
      </c>
      <c r="B1572" s="3" t="s">
        <v>9080</v>
      </c>
      <c r="C1572" s="3">
        <v>12</v>
      </c>
      <c r="D1572" s="2">
        <v>0.7</v>
      </c>
      <c r="E1572" s="46">
        <v>40</v>
      </c>
      <c r="F1572" s="17">
        <v>4.95</v>
      </c>
      <c r="G1572" s="4" t="s">
        <v>10550</v>
      </c>
      <c r="H1572" s="17">
        <f t="shared" si="194"/>
        <v>11.5</v>
      </c>
      <c r="I1572" s="17">
        <f t="shared" si="195"/>
        <v>10.55</v>
      </c>
      <c r="J1572" s="18">
        <f t="shared" si="196"/>
        <v>10.350000000000001</v>
      </c>
    </row>
    <row r="1573" spans="1:10">
      <c r="A1573" s="38" t="s">
        <v>9082</v>
      </c>
      <c r="B1573" s="3" t="s">
        <v>9083</v>
      </c>
      <c r="C1573" s="3">
        <v>12</v>
      </c>
      <c r="D1573" s="2">
        <v>0.7</v>
      </c>
      <c r="E1573" s="46">
        <v>40</v>
      </c>
      <c r="F1573" s="17">
        <v>6.5</v>
      </c>
      <c r="G1573" s="4" t="s">
        <v>10550</v>
      </c>
      <c r="H1573" s="17">
        <f t="shared" si="194"/>
        <v>13.4</v>
      </c>
      <c r="I1573" s="17">
        <f t="shared" si="195"/>
        <v>12.3</v>
      </c>
      <c r="J1573" s="18">
        <f t="shared" si="196"/>
        <v>12.05</v>
      </c>
    </row>
    <row r="1574" spans="1:10">
      <c r="A1574" s="38" t="s">
        <v>9092</v>
      </c>
      <c r="B1574" s="3" t="s">
        <v>9093</v>
      </c>
      <c r="C1574" s="3">
        <v>6</v>
      </c>
      <c r="D1574" s="2">
        <v>0.7</v>
      </c>
      <c r="E1574" s="46">
        <v>38</v>
      </c>
      <c r="F1574" s="17">
        <v>34</v>
      </c>
      <c r="G1574" s="4" t="s">
        <v>10555</v>
      </c>
      <c r="H1574" s="17">
        <f t="shared" si="194"/>
        <v>46.75</v>
      </c>
      <c r="I1574" s="17">
        <f t="shared" si="195"/>
        <v>42.95</v>
      </c>
      <c r="J1574" s="18">
        <f t="shared" si="196"/>
        <v>42.150000000000006</v>
      </c>
    </row>
    <row r="1575" spans="1:10">
      <c r="A1575" s="38" t="s">
        <v>9098</v>
      </c>
      <c r="B1575" s="3" t="s">
        <v>9099</v>
      </c>
      <c r="C1575" s="3">
        <v>6</v>
      </c>
      <c r="D1575" s="2">
        <v>0.5</v>
      </c>
      <c r="E1575" s="46">
        <v>50</v>
      </c>
      <c r="F1575" s="17">
        <v>17.5</v>
      </c>
      <c r="G1575" s="4" t="s">
        <v>10549</v>
      </c>
      <c r="H1575" s="17">
        <f t="shared" si="194"/>
        <v>26.400000000000002</v>
      </c>
      <c r="I1575" s="17">
        <f t="shared" si="195"/>
        <v>24.25</v>
      </c>
      <c r="J1575" s="18">
        <f t="shared" si="196"/>
        <v>23.85</v>
      </c>
    </row>
    <row r="1576" spans="1:10">
      <c r="A1576" s="38" t="s">
        <v>9101</v>
      </c>
      <c r="B1576" s="3" t="s">
        <v>9102</v>
      </c>
      <c r="C1576" s="3">
        <v>6</v>
      </c>
      <c r="D1576" s="2">
        <v>0.7</v>
      </c>
      <c r="E1576" s="46">
        <v>43</v>
      </c>
      <c r="F1576" s="17">
        <v>25</v>
      </c>
      <c r="G1576" s="4" t="s">
        <v>10536</v>
      </c>
      <c r="H1576" s="17">
        <f t="shared" si="194"/>
        <v>36.200000000000003</v>
      </c>
      <c r="I1576" s="17">
        <f t="shared" si="195"/>
        <v>33.25</v>
      </c>
      <c r="J1576" s="18">
        <f t="shared" si="196"/>
        <v>32.65</v>
      </c>
    </row>
    <row r="1577" spans="1:10">
      <c r="A1577" s="38" t="s">
        <v>9117</v>
      </c>
      <c r="B1577" s="3" t="s">
        <v>9118</v>
      </c>
      <c r="C1577" s="3">
        <v>6</v>
      </c>
      <c r="D1577" s="2">
        <v>0.7</v>
      </c>
      <c r="E1577" s="46">
        <v>38</v>
      </c>
      <c r="F1577" s="17">
        <v>6.1</v>
      </c>
      <c r="G1577" s="4" t="s">
        <v>10535</v>
      </c>
      <c r="H1577" s="17">
        <f t="shared" si="194"/>
        <v>12.700000000000001</v>
      </c>
      <c r="I1577" s="17">
        <f t="shared" si="195"/>
        <v>11.700000000000001</v>
      </c>
      <c r="J1577" s="18">
        <f t="shared" si="196"/>
        <v>11.450000000000001</v>
      </c>
    </row>
    <row r="1578" spans="1:10">
      <c r="A1578" s="38" t="s">
        <v>9120</v>
      </c>
      <c r="B1578" s="3" t="s">
        <v>9121</v>
      </c>
      <c r="C1578" s="3">
        <v>6</v>
      </c>
      <c r="D1578" s="2">
        <v>0.7</v>
      </c>
      <c r="E1578" s="46">
        <v>40</v>
      </c>
      <c r="F1578" s="17">
        <v>4.75</v>
      </c>
      <c r="G1578" s="4" t="s">
        <v>10535</v>
      </c>
      <c r="H1578" s="17">
        <f t="shared" si="194"/>
        <v>11.25</v>
      </c>
      <c r="I1578" s="17">
        <f t="shared" si="195"/>
        <v>10.350000000000001</v>
      </c>
      <c r="J1578" s="18">
        <f t="shared" si="196"/>
        <v>10.15</v>
      </c>
    </row>
    <row r="1579" spans="1:10">
      <c r="A1579" s="38" t="s">
        <v>9123</v>
      </c>
      <c r="B1579" s="3" t="s">
        <v>9124</v>
      </c>
      <c r="C1579" s="3">
        <v>6</v>
      </c>
      <c r="D1579" s="2">
        <v>0.7</v>
      </c>
      <c r="E1579" s="46">
        <v>60</v>
      </c>
      <c r="F1579" s="17">
        <v>6.5</v>
      </c>
      <c r="G1579" s="4" t="s">
        <v>10535</v>
      </c>
      <c r="H1579" s="17">
        <f t="shared" si="194"/>
        <v>15.15</v>
      </c>
      <c r="I1579" s="17">
        <f t="shared" si="195"/>
        <v>13.9</v>
      </c>
      <c r="J1579" s="18">
        <f t="shared" si="196"/>
        <v>13.65</v>
      </c>
    </row>
    <row r="1580" spans="1:10">
      <c r="A1580" s="38" t="s">
        <v>9138</v>
      </c>
      <c r="B1580" s="3" t="s">
        <v>9139</v>
      </c>
      <c r="C1580" s="3">
        <v>6</v>
      </c>
      <c r="D1580" s="2">
        <v>0.5</v>
      </c>
      <c r="E1580" s="46">
        <v>40</v>
      </c>
      <c r="F1580" s="17">
        <v>5.5</v>
      </c>
      <c r="G1580" s="4" t="s">
        <v>10535</v>
      </c>
      <c r="H1580" s="17">
        <f t="shared" si="194"/>
        <v>11.15</v>
      </c>
      <c r="I1580" s="17">
        <f t="shared" si="195"/>
        <v>10.25</v>
      </c>
      <c r="J1580" s="18">
        <f t="shared" si="196"/>
        <v>10.050000000000001</v>
      </c>
    </row>
    <row r="1581" spans="1:10">
      <c r="A1581" s="38" t="s">
        <v>9164</v>
      </c>
      <c r="B1581" s="3" t="s">
        <v>9165</v>
      </c>
      <c r="C1581" s="3">
        <v>6</v>
      </c>
      <c r="D1581" s="2">
        <v>0.7</v>
      </c>
      <c r="E1581" s="46">
        <v>40</v>
      </c>
      <c r="F1581" s="17">
        <v>18.5</v>
      </c>
      <c r="G1581" s="4" t="s">
        <v>10533</v>
      </c>
      <c r="H1581" s="17">
        <f t="shared" si="194"/>
        <v>28</v>
      </c>
      <c r="I1581" s="17">
        <f t="shared" si="195"/>
        <v>25.75</v>
      </c>
      <c r="J1581" s="18">
        <f t="shared" si="196"/>
        <v>25.25</v>
      </c>
    </row>
    <row r="1582" spans="1:10">
      <c r="A1582" s="38" t="s">
        <v>9167</v>
      </c>
      <c r="B1582" s="3" t="s">
        <v>9168</v>
      </c>
      <c r="C1582" s="3">
        <v>6</v>
      </c>
      <c r="D1582" s="2">
        <v>0.7</v>
      </c>
      <c r="E1582" s="46">
        <v>43</v>
      </c>
      <c r="F1582" s="17">
        <v>12.25</v>
      </c>
      <c r="G1582" s="4" t="s">
        <v>10537</v>
      </c>
      <c r="H1582" s="17">
        <f t="shared" si="194"/>
        <v>20.650000000000002</v>
      </c>
      <c r="I1582" s="17">
        <f t="shared" si="195"/>
        <v>18.95</v>
      </c>
      <c r="J1582" s="18">
        <f t="shared" si="196"/>
        <v>18.650000000000002</v>
      </c>
    </row>
    <row r="1583" spans="1:10">
      <c r="A1583" s="38" t="s">
        <v>9172</v>
      </c>
      <c r="B1583" s="3" t="s">
        <v>9173</v>
      </c>
      <c r="C1583" s="3">
        <v>6</v>
      </c>
      <c r="D1583" s="2">
        <v>0.7</v>
      </c>
      <c r="E1583" s="46">
        <v>43</v>
      </c>
      <c r="F1583" s="17">
        <v>29.5</v>
      </c>
      <c r="G1583" s="4" t="s">
        <v>10541</v>
      </c>
      <c r="H1583" s="17">
        <f t="shared" si="194"/>
        <v>41.7</v>
      </c>
      <c r="I1583" s="17">
        <f t="shared" si="195"/>
        <v>38.300000000000004</v>
      </c>
      <c r="J1583" s="18">
        <f t="shared" si="196"/>
        <v>37.6</v>
      </c>
    </row>
    <row r="1584" spans="1:10">
      <c r="A1584" s="38" t="s">
        <v>9175</v>
      </c>
      <c r="B1584" s="3" t="s">
        <v>9176</v>
      </c>
      <c r="C1584" s="3">
        <v>6</v>
      </c>
      <c r="D1584" s="2">
        <v>0.7</v>
      </c>
      <c r="E1584" s="46">
        <v>43</v>
      </c>
      <c r="F1584" s="17">
        <v>16.149999999999999</v>
      </c>
      <c r="G1584" s="4" t="s">
        <v>10541</v>
      </c>
      <c r="H1584" s="17">
        <f t="shared" si="194"/>
        <v>25.400000000000002</v>
      </c>
      <c r="I1584" s="17">
        <f t="shared" si="195"/>
        <v>23.35</v>
      </c>
      <c r="J1584" s="18">
        <f t="shared" si="196"/>
        <v>22.900000000000002</v>
      </c>
    </row>
    <row r="1585" spans="1:10">
      <c r="A1585" s="38" t="s">
        <v>9229</v>
      </c>
      <c r="B1585" s="3" t="s">
        <v>9230</v>
      </c>
      <c r="C1585" s="3">
        <v>6</v>
      </c>
      <c r="D1585" s="2">
        <v>0.7</v>
      </c>
      <c r="E1585" s="46">
        <v>38</v>
      </c>
      <c r="F1585" s="17">
        <v>6.95</v>
      </c>
      <c r="G1585" s="4" t="s">
        <v>10535</v>
      </c>
      <c r="H1585" s="17">
        <f t="shared" si="194"/>
        <v>13.75</v>
      </c>
      <c r="I1585" s="17">
        <f t="shared" si="195"/>
        <v>12.65</v>
      </c>
      <c r="J1585" s="18">
        <f t="shared" si="196"/>
        <v>12.4</v>
      </c>
    </row>
    <row r="1586" spans="1:10">
      <c r="A1586" s="38" t="s">
        <v>9235</v>
      </c>
      <c r="B1586" s="3" t="s">
        <v>9233</v>
      </c>
      <c r="C1586" s="3">
        <v>6</v>
      </c>
      <c r="D1586" s="2">
        <v>0.7</v>
      </c>
      <c r="E1586" s="46">
        <v>45.8</v>
      </c>
      <c r="F1586" s="17">
        <v>21.5</v>
      </c>
      <c r="G1586" s="4" t="s">
        <v>10536</v>
      </c>
      <c r="H1586" s="17">
        <f t="shared" si="194"/>
        <v>32.200000000000003</v>
      </c>
      <c r="I1586" s="17">
        <f t="shared" si="195"/>
        <v>29.55</v>
      </c>
      <c r="J1586" s="18">
        <f t="shared" si="196"/>
        <v>29.05</v>
      </c>
    </row>
    <row r="1587" spans="1:10">
      <c r="A1587" s="38" t="s">
        <v>9237</v>
      </c>
      <c r="B1587" s="3" t="s">
        <v>9238</v>
      </c>
      <c r="C1587" s="3">
        <v>6</v>
      </c>
      <c r="D1587" s="2">
        <v>1</v>
      </c>
      <c r="E1587" s="46">
        <v>45.8</v>
      </c>
      <c r="F1587" s="17">
        <v>37.5</v>
      </c>
      <c r="G1587" s="4" t="s">
        <v>10536</v>
      </c>
      <c r="H1587" s="17">
        <f t="shared" si="194"/>
        <v>53.45</v>
      </c>
      <c r="I1587" s="17">
        <f t="shared" si="195"/>
        <v>49.050000000000004</v>
      </c>
      <c r="J1587" s="18">
        <f t="shared" si="196"/>
        <v>48.2</v>
      </c>
    </row>
    <row r="1588" spans="1:10">
      <c r="A1588" s="38" t="s">
        <v>9240</v>
      </c>
      <c r="B1588" s="3" t="s">
        <v>9241</v>
      </c>
      <c r="C1588" s="3">
        <v>6</v>
      </c>
      <c r="D1588" s="2">
        <v>0.7</v>
      </c>
      <c r="E1588" s="46">
        <v>45.8</v>
      </c>
      <c r="F1588" s="17">
        <v>38.5</v>
      </c>
      <c r="G1588" s="4" t="s">
        <v>10536</v>
      </c>
      <c r="H1588" s="17">
        <f t="shared" si="194"/>
        <v>52.95</v>
      </c>
      <c r="I1588" s="17">
        <f t="shared" si="195"/>
        <v>48.6</v>
      </c>
      <c r="J1588" s="18">
        <f t="shared" si="196"/>
        <v>47.75</v>
      </c>
    </row>
    <row r="1589" spans="1:10">
      <c r="A1589" s="38" t="s">
        <v>9243</v>
      </c>
      <c r="B1589" s="3" t="s">
        <v>9244</v>
      </c>
      <c r="C1589" s="3">
        <v>12</v>
      </c>
      <c r="D1589" s="2">
        <v>0.7</v>
      </c>
      <c r="E1589" s="46">
        <v>48.6</v>
      </c>
      <c r="F1589" s="17">
        <v>41.5</v>
      </c>
      <c r="G1589" s="4" t="s">
        <v>10536</v>
      </c>
      <c r="H1589" s="17">
        <f t="shared" si="194"/>
        <v>56.85</v>
      </c>
      <c r="I1589" s="17">
        <f t="shared" si="195"/>
        <v>52.2</v>
      </c>
      <c r="J1589" s="18">
        <f t="shared" si="196"/>
        <v>51.25</v>
      </c>
    </row>
    <row r="1590" spans="1:10">
      <c r="A1590" s="38" t="s">
        <v>9246</v>
      </c>
      <c r="B1590" s="3" t="s">
        <v>9247</v>
      </c>
      <c r="C1590" s="3">
        <v>6</v>
      </c>
      <c r="D1590" s="2">
        <v>0.7</v>
      </c>
      <c r="E1590" s="46">
        <v>45.8</v>
      </c>
      <c r="F1590" s="17">
        <v>26.95</v>
      </c>
      <c r="G1590" s="4" t="s">
        <v>10536</v>
      </c>
      <c r="H1590" s="17">
        <f t="shared" si="194"/>
        <v>38.85</v>
      </c>
      <c r="I1590" s="17">
        <f t="shared" si="195"/>
        <v>35.65</v>
      </c>
      <c r="J1590" s="18">
        <f t="shared" si="196"/>
        <v>35.050000000000004</v>
      </c>
    </row>
    <row r="1591" spans="1:10">
      <c r="A1591" s="38" t="s">
        <v>9249</v>
      </c>
      <c r="B1591" s="3" t="s">
        <v>9250</v>
      </c>
      <c r="C1591" s="3">
        <v>6</v>
      </c>
      <c r="D1591" s="2">
        <v>0.7</v>
      </c>
      <c r="E1591" s="46">
        <v>45.8</v>
      </c>
      <c r="F1591" s="17">
        <v>19.149999999999999</v>
      </c>
      <c r="G1591" s="4" t="s">
        <v>10536</v>
      </c>
      <c r="H1591" s="17">
        <f t="shared" si="194"/>
        <v>29.35</v>
      </c>
      <c r="I1591" s="17">
        <f t="shared" si="195"/>
        <v>26.950000000000003</v>
      </c>
      <c r="J1591" s="18">
        <f t="shared" si="196"/>
        <v>26.450000000000003</v>
      </c>
    </row>
    <row r="1592" spans="1:10">
      <c r="A1592" s="38" t="s">
        <v>9252</v>
      </c>
      <c r="B1592" s="3" t="s">
        <v>9253</v>
      </c>
      <c r="C1592" s="3">
        <v>6</v>
      </c>
      <c r="D1592" s="2">
        <v>0.7</v>
      </c>
      <c r="E1592" s="46">
        <v>45.8</v>
      </c>
      <c r="F1592" s="17">
        <v>21.5</v>
      </c>
      <c r="G1592" s="4" t="s">
        <v>10536</v>
      </c>
      <c r="H1592" s="17">
        <f t="shared" si="194"/>
        <v>32.200000000000003</v>
      </c>
      <c r="I1592" s="17">
        <f t="shared" si="195"/>
        <v>29.55</v>
      </c>
      <c r="J1592" s="18">
        <f t="shared" si="196"/>
        <v>29.05</v>
      </c>
    </row>
    <row r="1593" spans="1:10">
      <c r="A1593" s="38" t="s">
        <v>9255</v>
      </c>
      <c r="B1593" s="3" t="s">
        <v>9256</v>
      </c>
      <c r="C1593" s="3">
        <v>6</v>
      </c>
      <c r="D1593" s="2">
        <v>0.7</v>
      </c>
      <c r="E1593" s="46">
        <v>45.8</v>
      </c>
      <c r="F1593" s="17">
        <v>39.5</v>
      </c>
      <c r="G1593" s="4" t="s">
        <v>10536</v>
      </c>
      <c r="H1593" s="17">
        <f t="shared" si="194"/>
        <v>54.150000000000006</v>
      </c>
      <c r="I1593" s="17">
        <f t="shared" si="195"/>
        <v>49.7</v>
      </c>
      <c r="J1593" s="18">
        <f t="shared" si="196"/>
        <v>48.85</v>
      </c>
    </row>
    <row r="1594" spans="1:10">
      <c r="A1594" s="38" t="s">
        <v>9258</v>
      </c>
      <c r="B1594" s="3" t="s">
        <v>9259</v>
      </c>
      <c r="C1594" s="3">
        <v>6</v>
      </c>
      <c r="D1594" s="2">
        <v>0.7</v>
      </c>
      <c r="E1594" s="46">
        <v>43</v>
      </c>
      <c r="F1594" s="17">
        <v>31</v>
      </c>
      <c r="G1594" s="4" t="s">
        <v>10536</v>
      </c>
      <c r="H1594" s="17">
        <f t="shared" si="194"/>
        <v>43.550000000000004</v>
      </c>
      <c r="I1594" s="17">
        <f t="shared" si="195"/>
        <v>39.950000000000003</v>
      </c>
      <c r="J1594" s="18">
        <f t="shared" si="196"/>
        <v>39.25</v>
      </c>
    </row>
    <row r="1595" spans="1:10">
      <c r="A1595" s="38" t="s">
        <v>9261</v>
      </c>
      <c r="B1595" s="3" t="s">
        <v>9262</v>
      </c>
      <c r="C1595" s="3">
        <v>6</v>
      </c>
      <c r="D1595" s="2">
        <v>0.7</v>
      </c>
      <c r="E1595" s="46">
        <v>46</v>
      </c>
      <c r="F1595" s="17">
        <v>67.5</v>
      </c>
      <c r="G1595" s="4" t="s">
        <v>10536</v>
      </c>
      <c r="H1595" s="17">
        <f t="shared" si="194"/>
        <v>88.350000000000009</v>
      </c>
      <c r="I1595" s="17">
        <f t="shared" si="195"/>
        <v>81.100000000000009</v>
      </c>
      <c r="J1595" s="18">
        <f t="shared" si="196"/>
        <v>79.650000000000006</v>
      </c>
    </row>
    <row r="1596" spans="1:10">
      <c r="A1596" s="38" t="s">
        <v>9264</v>
      </c>
      <c r="B1596" s="3" t="s">
        <v>9265</v>
      </c>
      <c r="C1596" s="3">
        <v>6</v>
      </c>
      <c r="D1596" s="2">
        <v>0.7</v>
      </c>
      <c r="E1596" s="46">
        <v>46.8</v>
      </c>
      <c r="F1596" s="17">
        <v>115</v>
      </c>
      <c r="G1596" s="4" t="s">
        <v>10536</v>
      </c>
      <c r="H1596" s="17">
        <f t="shared" si="194"/>
        <v>146.35</v>
      </c>
      <c r="I1596" s="17">
        <f t="shared" si="195"/>
        <v>134.35</v>
      </c>
      <c r="J1596" s="18">
        <f t="shared" si="196"/>
        <v>131.95000000000002</v>
      </c>
    </row>
    <row r="1597" spans="1:10">
      <c r="A1597" s="38" t="s">
        <v>9267</v>
      </c>
      <c r="B1597" s="3" t="s">
        <v>9268</v>
      </c>
      <c r="C1597" s="3">
        <v>6</v>
      </c>
      <c r="D1597" s="2">
        <v>0.7</v>
      </c>
      <c r="E1597" s="46">
        <v>57.5</v>
      </c>
      <c r="F1597" s="17">
        <v>44.5</v>
      </c>
      <c r="G1597" s="4" t="s">
        <v>10536</v>
      </c>
      <c r="H1597" s="17">
        <f t="shared" si="194"/>
        <v>61.300000000000004</v>
      </c>
      <c r="I1597" s="17">
        <f t="shared" si="195"/>
        <v>56.25</v>
      </c>
      <c r="J1597" s="18">
        <f t="shared" si="196"/>
        <v>55.25</v>
      </c>
    </row>
    <row r="1598" spans="1:10">
      <c r="A1598" s="38" t="s">
        <v>9270</v>
      </c>
      <c r="B1598" s="3" t="s">
        <v>9271</v>
      </c>
      <c r="C1598" s="3">
        <v>6</v>
      </c>
      <c r="D1598" s="2">
        <v>0.7</v>
      </c>
      <c r="E1598" s="46">
        <v>40</v>
      </c>
      <c r="F1598" s="17">
        <v>12.7</v>
      </c>
      <c r="G1598" s="4" t="s">
        <v>10536</v>
      </c>
      <c r="H1598" s="17">
        <f t="shared" si="194"/>
        <v>20.950000000000003</v>
      </c>
      <c r="I1598" s="17">
        <f t="shared" si="195"/>
        <v>19.25</v>
      </c>
      <c r="J1598" s="18">
        <f t="shared" si="196"/>
        <v>18.900000000000002</v>
      </c>
    </row>
    <row r="1599" spans="1:10">
      <c r="A1599" s="38" t="s">
        <v>9273</v>
      </c>
      <c r="B1599" s="3" t="s">
        <v>9274</v>
      </c>
      <c r="C1599" s="3">
        <v>12</v>
      </c>
      <c r="D1599" s="2">
        <v>1</v>
      </c>
      <c r="E1599" s="46">
        <v>40</v>
      </c>
      <c r="F1599" s="17">
        <v>20.25</v>
      </c>
      <c r="G1599" s="4" t="s">
        <v>10536</v>
      </c>
      <c r="H1599" s="17">
        <f t="shared" si="194"/>
        <v>31.650000000000002</v>
      </c>
      <c r="I1599" s="17">
        <f t="shared" si="195"/>
        <v>29.1</v>
      </c>
      <c r="J1599" s="18">
        <f t="shared" si="196"/>
        <v>28.55</v>
      </c>
    </row>
    <row r="1600" spans="1:10">
      <c r="A1600" s="38" t="s">
        <v>9276</v>
      </c>
      <c r="B1600" s="3" t="s">
        <v>9277</v>
      </c>
      <c r="C1600" s="3">
        <v>6</v>
      </c>
      <c r="D1600" s="2">
        <v>0.7</v>
      </c>
      <c r="E1600" s="46">
        <v>40</v>
      </c>
      <c r="F1600" s="17">
        <v>21.15</v>
      </c>
      <c r="G1600" s="4" t="s">
        <v>10536</v>
      </c>
      <c r="H1600" s="17">
        <f t="shared" si="194"/>
        <v>31.25</v>
      </c>
      <c r="I1600" s="17">
        <f t="shared" si="195"/>
        <v>28.700000000000003</v>
      </c>
      <c r="J1600" s="18">
        <f t="shared" si="196"/>
        <v>28.200000000000003</v>
      </c>
    </row>
    <row r="1601" spans="1:10">
      <c r="A1601" s="38" t="s">
        <v>9279</v>
      </c>
      <c r="B1601" s="3" t="s">
        <v>9280</v>
      </c>
      <c r="C1601" s="3">
        <v>6</v>
      </c>
      <c r="D1601" s="2">
        <v>0.7</v>
      </c>
      <c r="E1601" s="46">
        <v>40</v>
      </c>
      <c r="F1601" s="17">
        <v>16.95</v>
      </c>
      <c r="G1601" s="4" t="s">
        <v>10536</v>
      </c>
      <c r="H1601" s="17">
        <f t="shared" si="194"/>
        <v>26.150000000000002</v>
      </c>
      <c r="I1601" s="17">
        <f t="shared" si="195"/>
        <v>24</v>
      </c>
      <c r="J1601" s="18">
        <f t="shared" si="196"/>
        <v>23.55</v>
      </c>
    </row>
    <row r="1602" spans="1:10">
      <c r="A1602" s="38" t="s">
        <v>10699</v>
      </c>
      <c r="B1602" s="3" t="s">
        <v>10700</v>
      </c>
      <c r="C1602" s="3">
        <v>6</v>
      </c>
      <c r="D1602" s="2">
        <v>0.7</v>
      </c>
      <c r="E1602" s="46">
        <v>40</v>
      </c>
      <c r="F1602" s="17">
        <v>16.95</v>
      </c>
      <c r="G1602" s="4" t="s">
        <v>10536</v>
      </c>
      <c r="H1602" s="17">
        <f t="shared" si="194"/>
        <v>26.150000000000002</v>
      </c>
      <c r="I1602" s="17">
        <f t="shared" si="195"/>
        <v>24</v>
      </c>
      <c r="J1602" s="18">
        <f t="shared" si="196"/>
        <v>23.55</v>
      </c>
    </row>
    <row r="1603" spans="1:10">
      <c r="A1603" s="38" t="s">
        <v>9282</v>
      </c>
      <c r="B1603" s="3" t="s">
        <v>9283</v>
      </c>
      <c r="C1603" s="3">
        <v>6</v>
      </c>
      <c r="D1603" s="2">
        <v>0.7</v>
      </c>
      <c r="E1603" s="46">
        <v>40</v>
      </c>
      <c r="F1603" s="17">
        <v>12.95</v>
      </c>
      <c r="G1603" s="4" t="s">
        <v>10536</v>
      </c>
      <c r="H1603" s="17">
        <f t="shared" si="194"/>
        <v>21.25</v>
      </c>
      <c r="I1603" s="17">
        <f t="shared" si="195"/>
        <v>19.5</v>
      </c>
      <c r="J1603" s="18">
        <f t="shared" si="196"/>
        <v>19.150000000000002</v>
      </c>
    </row>
    <row r="1604" spans="1:10">
      <c r="A1604" s="38" t="s">
        <v>9285</v>
      </c>
      <c r="B1604" s="3" t="s">
        <v>9286</v>
      </c>
      <c r="C1604" s="3">
        <v>12</v>
      </c>
      <c r="D1604" s="2">
        <v>1</v>
      </c>
      <c r="E1604" s="46">
        <v>40</v>
      </c>
      <c r="F1604" s="17">
        <v>19.899999999999999</v>
      </c>
      <c r="G1604" s="4" t="s">
        <v>10536</v>
      </c>
      <c r="H1604" s="17">
        <f t="shared" si="194"/>
        <v>31.25</v>
      </c>
      <c r="I1604" s="17">
        <f t="shared" si="195"/>
        <v>28.700000000000003</v>
      </c>
      <c r="J1604" s="18">
        <f t="shared" si="196"/>
        <v>28.200000000000003</v>
      </c>
    </row>
    <row r="1605" spans="1:10">
      <c r="A1605" s="38" t="s">
        <v>9288</v>
      </c>
      <c r="B1605" s="3" t="s">
        <v>9289</v>
      </c>
      <c r="C1605" s="3">
        <v>6</v>
      </c>
      <c r="D1605" s="2">
        <v>0.7</v>
      </c>
      <c r="E1605" s="46">
        <v>40</v>
      </c>
      <c r="F1605" s="17">
        <v>10</v>
      </c>
      <c r="G1605" s="4" t="s">
        <v>10532</v>
      </c>
      <c r="H1605" s="17">
        <f t="shared" si="194"/>
        <v>17.650000000000002</v>
      </c>
      <c r="I1605" s="17">
        <f t="shared" si="195"/>
        <v>16.2</v>
      </c>
      <c r="J1605" s="18">
        <f t="shared" si="196"/>
        <v>15.9</v>
      </c>
    </row>
    <row r="1606" spans="1:10">
      <c r="A1606" s="38" t="s">
        <v>10681</v>
      </c>
      <c r="B1606" s="3" t="s">
        <v>10682</v>
      </c>
      <c r="C1606" s="3">
        <v>6</v>
      </c>
      <c r="D1606" s="2">
        <v>0.7</v>
      </c>
      <c r="E1606" s="46">
        <v>40</v>
      </c>
      <c r="F1606" s="17">
        <v>15.95</v>
      </c>
      <c r="G1606" s="4" t="s">
        <v>10535</v>
      </c>
      <c r="H1606" s="17">
        <f t="shared" si="194"/>
        <v>24.900000000000002</v>
      </c>
      <c r="I1606" s="17">
        <f t="shared" si="195"/>
        <v>22.85</v>
      </c>
      <c r="J1606" s="18">
        <f t="shared" si="196"/>
        <v>22.450000000000003</v>
      </c>
    </row>
    <row r="1607" spans="1:10">
      <c r="A1607" s="38" t="s">
        <v>9291</v>
      </c>
      <c r="B1607" s="3" t="s">
        <v>9292</v>
      </c>
      <c r="C1607" s="3">
        <v>6</v>
      </c>
      <c r="D1607" s="2">
        <v>0.7</v>
      </c>
      <c r="E1607" s="46">
        <v>40</v>
      </c>
      <c r="F1607" s="17">
        <v>6.95</v>
      </c>
      <c r="G1607" s="4" t="s">
        <v>10535</v>
      </c>
      <c r="H1607" s="17">
        <f t="shared" si="194"/>
        <v>13.950000000000001</v>
      </c>
      <c r="I1607" s="17">
        <f t="shared" si="195"/>
        <v>12.8</v>
      </c>
      <c r="J1607" s="18">
        <f t="shared" si="196"/>
        <v>12.55</v>
      </c>
    </row>
    <row r="1608" spans="1:10">
      <c r="A1608" s="38" t="s">
        <v>9294</v>
      </c>
      <c r="B1608" s="3" t="s">
        <v>9295</v>
      </c>
      <c r="C1608" s="3">
        <v>6</v>
      </c>
      <c r="D1608" s="2">
        <v>0.7</v>
      </c>
      <c r="E1608" s="46">
        <v>40</v>
      </c>
      <c r="F1608" s="17">
        <v>5</v>
      </c>
      <c r="G1608" s="4" t="s">
        <v>10551</v>
      </c>
      <c r="H1608" s="17">
        <f t="shared" si="194"/>
        <v>11.55</v>
      </c>
      <c r="I1608" s="17">
        <f t="shared" si="195"/>
        <v>10.600000000000001</v>
      </c>
      <c r="J1608" s="18">
        <f t="shared" si="196"/>
        <v>10.4</v>
      </c>
    </row>
    <row r="1609" spans="1:10">
      <c r="A1609" s="38" t="s">
        <v>9342</v>
      </c>
      <c r="B1609" s="3" t="s">
        <v>9343</v>
      </c>
      <c r="C1609" s="3">
        <v>6</v>
      </c>
      <c r="D1609" s="2">
        <v>0.7</v>
      </c>
      <c r="E1609" s="46">
        <v>40</v>
      </c>
      <c r="F1609" s="17">
        <v>17.850000000000001</v>
      </c>
      <c r="G1609" s="4" t="s">
        <v>10537</v>
      </c>
      <c r="H1609" s="17">
        <f t="shared" si="194"/>
        <v>27.25</v>
      </c>
      <c r="I1609" s="17">
        <f t="shared" si="195"/>
        <v>25</v>
      </c>
      <c r="J1609" s="18">
        <f t="shared" si="196"/>
        <v>24.55</v>
      </c>
    </row>
    <row r="1610" spans="1:10">
      <c r="A1610" s="38" t="s">
        <v>9357</v>
      </c>
      <c r="B1610" s="3" t="s">
        <v>9358</v>
      </c>
      <c r="C1610" s="3">
        <v>6</v>
      </c>
      <c r="D1610" s="2">
        <v>0.7</v>
      </c>
      <c r="E1610" s="46">
        <v>11</v>
      </c>
      <c r="F1610" s="17">
        <v>12.25</v>
      </c>
      <c r="G1610" s="4" t="s">
        <v>10552</v>
      </c>
      <c r="H1610" s="17">
        <f t="shared" si="194"/>
        <v>17.850000000000001</v>
      </c>
      <c r="I1610" s="17">
        <f t="shared" si="195"/>
        <v>16.350000000000001</v>
      </c>
      <c r="J1610" s="18">
        <f t="shared" si="196"/>
        <v>16.100000000000001</v>
      </c>
    </row>
    <row r="1611" spans="1:10">
      <c r="A1611" s="38" t="s">
        <v>9360</v>
      </c>
      <c r="B1611" s="3" t="s">
        <v>9361</v>
      </c>
      <c r="C1611" s="3">
        <v>6</v>
      </c>
      <c r="D1611" s="2">
        <v>0.7</v>
      </c>
      <c r="E1611" s="46">
        <v>40</v>
      </c>
      <c r="F1611" s="17">
        <v>4.75</v>
      </c>
      <c r="G1611" s="4" t="s">
        <v>10541</v>
      </c>
      <c r="H1611" s="17">
        <f t="shared" si="194"/>
        <v>11.25</v>
      </c>
      <c r="I1611" s="17">
        <f t="shared" si="195"/>
        <v>10.350000000000001</v>
      </c>
      <c r="J1611" s="18">
        <f t="shared" si="196"/>
        <v>10.15</v>
      </c>
    </row>
    <row r="1612" spans="1:10">
      <c r="A1612" s="38" t="s">
        <v>9363</v>
      </c>
      <c r="B1612" s="3" t="s">
        <v>9364</v>
      </c>
      <c r="C1612" s="3">
        <v>6</v>
      </c>
      <c r="D1612" s="2">
        <v>0.7</v>
      </c>
      <c r="E1612" s="46">
        <v>43</v>
      </c>
      <c r="F1612" s="17">
        <v>32.950000000000003</v>
      </c>
      <c r="G1612" s="4" t="s">
        <v>10536</v>
      </c>
      <c r="H1612" s="17">
        <f t="shared" ref="H1612:H1675" si="197">IF(B1612="","",CEILING((F1612+(10.3552*D1612*E1612)/100+1.5+0.05)*1.22,0.05))</f>
        <v>45.900000000000006</v>
      </c>
      <c r="I1612" s="17">
        <f t="shared" ref="I1612:I1675" si="198">IF(B1612="","",CEILING((F1612+(10.3552*D1612*E1612)/100+1.5+0.05)*1.12,0.05))</f>
        <v>42.150000000000006</v>
      </c>
      <c r="J1612" s="18">
        <f t="shared" ref="J1612:J1675" si="199">IF(B1612="","",CEILING((F1612+(10.3552*D1612*E1612)/100+1.5+0.05)*1.1,0.05))</f>
        <v>41.400000000000006</v>
      </c>
    </row>
    <row r="1613" spans="1:10">
      <c r="A1613" s="38" t="s">
        <v>10784</v>
      </c>
      <c r="B1613" s="3" t="s">
        <v>10785</v>
      </c>
      <c r="C1613" s="3">
        <v>6</v>
      </c>
      <c r="D1613" s="2">
        <v>0.7</v>
      </c>
      <c r="E1613" s="46">
        <v>40</v>
      </c>
      <c r="F1613" s="17">
        <v>21.5</v>
      </c>
      <c r="G1613" s="4" t="s">
        <v>10531</v>
      </c>
      <c r="H1613" s="17">
        <f t="shared" si="197"/>
        <v>31.700000000000003</v>
      </c>
      <c r="I1613" s="17">
        <f t="shared" si="198"/>
        <v>29.1</v>
      </c>
      <c r="J1613" s="18">
        <f t="shared" si="199"/>
        <v>28.55</v>
      </c>
    </row>
    <row r="1614" spans="1:10">
      <c r="A1614" s="38" t="s">
        <v>9366</v>
      </c>
      <c r="B1614" s="3" t="s">
        <v>9367</v>
      </c>
      <c r="C1614" s="3">
        <v>6</v>
      </c>
      <c r="D1614" s="2">
        <v>0.7</v>
      </c>
      <c r="E1614" s="46">
        <v>40</v>
      </c>
      <c r="F1614" s="17">
        <v>19.95</v>
      </c>
      <c r="G1614" s="4" t="s">
        <v>10531</v>
      </c>
      <c r="H1614" s="17">
        <f t="shared" si="197"/>
        <v>29.8</v>
      </c>
      <c r="I1614" s="17">
        <f t="shared" si="198"/>
        <v>27.35</v>
      </c>
      <c r="J1614" s="18">
        <f t="shared" si="199"/>
        <v>26.85</v>
      </c>
    </row>
    <row r="1615" spans="1:10">
      <c r="A1615" s="38" t="s">
        <v>9369</v>
      </c>
      <c r="B1615" s="3" t="s">
        <v>11157</v>
      </c>
      <c r="C1615" s="3">
        <v>6</v>
      </c>
      <c r="D1615" s="2">
        <v>0.7</v>
      </c>
      <c r="E1615" s="46">
        <v>50</v>
      </c>
      <c r="F1615" s="17">
        <v>45.5</v>
      </c>
      <c r="G1615" s="4" t="s">
        <v>10542</v>
      </c>
      <c r="H1615" s="17">
        <f t="shared" si="197"/>
        <v>61.85</v>
      </c>
      <c r="I1615" s="17">
        <f t="shared" si="198"/>
        <v>56.800000000000004</v>
      </c>
      <c r="J1615" s="18">
        <f t="shared" si="199"/>
        <v>55.75</v>
      </c>
    </row>
    <row r="1616" spans="1:10">
      <c r="A1616" s="38" t="s">
        <v>9371</v>
      </c>
      <c r="B1616" s="3" t="s">
        <v>9372</v>
      </c>
      <c r="C1616" s="3">
        <v>6</v>
      </c>
      <c r="D1616" s="2">
        <v>0.7</v>
      </c>
      <c r="E1616" s="46">
        <v>50</v>
      </c>
      <c r="F1616" s="17">
        <v>54.5</v>
      </c>
      <c r="G1616" s="4" t="s">
        <v>10542</v>
      </c>
      <c r="H1616" s="17">
        <f t="shared" si="197"/>
        <v>72.850000000000009</v>
      </c>
      <c r="I1616" s="17">
        <f t="shared" si="198"/>
        <v>66.850000000000009</v>
      </c>
      <c r="J1616" s="18">
        <f t="shared" si="199"/>
        <v>65.650000000000006</v>
      </c>
    </row>
    <row r="1617" spans="1:10">
      <c r="A1617" s="38" t="s">
        <v>9374</v>
      </c>
      <c r="B1617" s="3" t="s">
        <v>9375</v>
      </c>
      <c r="C1617" s="3">
        <v>6</v>
      </c>
      <c r="D1617" s="2">
        <v>0.7</v>
      </c>
      <c r="E1617" s="46">
        <v>46</v>
      </c>
      <c r="F1617" s="17">
        <v>21.5</v>
      </c>
      <c r="G1617" s="4" t="s">
        <v>10536</v>
      </c>
      <c r="H1617" s="17">
        <f t="shared" si="197"/>
        <v>32.200000000000003</v>
      </c>
      <c r="I1617" s="17">
        <f t="shared" si="198"/>
        <v>29.6</v>
      </c>
      <c r="J1617" s="18">
        <f t="shared" si="199"/>
        <v>29.05</v>
      </c>
    </row>
    <row r="1618" spans="1:10">
      <c r="A1618" s="38" t="s">
        <v>9377</v>
      </c>
      <c r="B1618" s="3" t="s">
        <v>9378</v>
      </c>
      <c r="C1618" s="3">
        <v>6</v>
      </c>
      <c r="D1618" s="2">
        <v>0.7</v>
      </c>
      <c r="E1618" s="46">
        <v>46</v>
      </c>
      <c r="F1618" s="17">
        <v>21.5</v>
      </c>
      <c r="G1618" s="4" t="s">
        <v>10541</v>
      </c>
      <c r="H1618" s="17">
        <f t="shared" si="197"/>
        <v>32.200000000000003</v>
      </c>
      <c r="I1618" s="17">
        <f t="shared" si="198"/>
        <v>29.6</v>
      </c>
      <c r="J1618" s="18">
        <f t="shared" si="199"/>
        <v>29.05</v>
      </c>
    </row>
    <row r="1619" spans="1:10">
      <c r="A1619" s="38" t="s">
        <v>9380</v>
      </c>
      <c r="B1619" s="3" t="s">
        <v>9381</v>
      </c>
      <c r="C1619" s="3">
        <v>6</v>
      </c>
      <c r="D1619" s="2">
        <v>0.7</v>
      </c>
      <c r="E1619" s="46">
        <v>46</v>
      </c>
      <c r="F1619" s="17">
        <v>17.5</v>
      </c>
      <c r="G1619" s="4" t="s">
        <v>10554</v>
      </c>
      <c r="H1619" s="17">
        <f t="shared" si="197"/>
        <v>27.35</v>
      </c>
      <c r="I1619" s="17">
        <f t="shared" si="198"/>
        <v>25.1</v>
      </c>
      <c r="J1619" s="18">
        <f t="shared" si="199"/>
        <v>24.650000000000002</v>
      </c>
    </row>
    <row r="1620" spans="1:10">
      <c r="A1620" s="38" t="s">
        <v>9383</v>
      </c>
      <c r="B1620" s="3" t="s">
        <v>9384</v>
      </c>
      <c r="C1620" s="3">
        <v>6</v>
      </c>
      <c r="D1620" s="2">
        <v>0.7</v>
      </c>
      <c r="E1620" s="46">
        <v>46</v>
      </c>
      <c r="F1620" s="17">
        <v>21.95</v>
      </c>
      <c r="G1620" s="4" t="s">
        <v>10554</v>
      </c>
      <c r="H1620" s="17">
        <f t="shared" si="197"/>
        <v>32.75</v>
      </c>
      <c r="I1620" s="17">
        <f t="shared" si="198"/>
        <v>30.1</v>
      </c>
      <c r="J1620" s="18">
        <f t="shared" si="199"/>
        <v>29.55</v>
      </c>
    </row>
    <row r="1621" spans="1:10">
      <c r="A1621" s="38" t="s">
        <v>9386</v>
      </c>
      <c r="B1621" s="3" t="s">
        <v>9387</v>
      </c>
      <c r="C1621" s="3">
        <v>6</v>
      </c>
      <c r="D1621" s="2">
        <v>0.7</v>
      </c>
      <c r="E1621" s="46">
        <v>46</v>
      </c>
      <c r="F1621" s="17">
        <v>21.9</v>
      </c>
      <c r="G1621" s="4" t="s">
        <v>10560</v>
      </c>
      <c r="H1621" s="17">
        <f t="shared" si="197"/>
        <v>32.700000000000003</v>
      </c>
      <c r="I1621" s="17">
        <f t="shared" si="198"/>
        <v>30</v>
      </c>
      <c r="J1621" s="18">
        <f t="shared" si="199"/>
        <v>29.5</v>
      </c>
    </row>
    <row r="1622" spans="1:10">
      <c r="A1622" s="38" t="s">
        <v>9389</v>
      </c>
      <c r="B1622" s="3" t="s">
        <v>9390</v>
      </c>
      <c r="C1622" s="3">
        <v>6</v>
      </c>
      <c r="D1622" s="2">
        <v>0.7</v>
      </c>
      <c r="E1622" s="46">
        <v>46</v>
      </c>
      <c r="F1622" s="17">
        <v>12.25</v>
      </c>
      <c r="G1622" s="4" t="s">
        <v>10554</v>
      </c>
      <c r="H1622" s="17">
        <f t="shared" si="197"/>
        <v>20.950000000000003</v>
      </c>
      <c r="I1622" s="17">
        <f t="shared" si="198"/>
        <v>19.200000000000003</v>
      </c>
      <c r="J1622" s="18">
        <f t="shared" si="199"/>
        <v>18.850000000000001</v>
      </c>
    </row>
    <row r="1623" spans="1:10">
      <c r="A1623" s="38" t="s">
        <v>9392</v>
      </c>
      <c r="B1623" s="3" t="s">
        <v>9393</v>
      </c>
      <c r="C1623" s="3">
        <v>6</v>
      </c>
      <c r="D1623" s="2">
        <v>0.7</v>
      </c>
      <c r="E1623" s="46">
        <v>46</v>
      </c>
      <c r="F1623" s="17">
        <v>21.5</v>
      </c>
      <c r="G1623" s="4" t="s">
        <v>10541</v>
      </c>
      <c r="H1623" s="17">
        <f t="shared" si="197"/>
        <v>32.200000000000003</v>
      </c>
      <c r="I1623" s="17">
        <f t="shared" si="198"/>
        <v>29.6</v>
      </c>
      <c r="J1623" s="18">
        <f t="shared" si="199"/>
        <v>29.05</v>
      </c>
    </row>
    <row r="1624" spans="1:10">
      <c r="A1624" s="38" t="s">
        <v>9395</v>
      </c>
      <c r="B1624" s="3" t="s">
        <v>9396</v>
      </c>
      <c r="C1624" s="3">
        <v>6</v>
      </c>
      <c r="D1624" s="2">
        <v>0.7</v>
      </c>
      <c r="E1624" s="46">
        <v>46</v>
      </c>
      <c r="F1624" s="17">
        <v>18.149999999999999</v>
      </c>
      <c r="G1624" s="4" t="s">
        <v>10554</v>
      </c>
      <c r="H1624" s="17">
        <f t="shared" si="197"/>
        <v>28.150000000000002</v>
      </c>
      <c r="I1624" s="17">
        <f t="shared" si="198"/>
        <v>25.8</v>
      </c>
      <c r="J1624" s="18">
        <f t="shared" si="199"/>
        <v>25.35</v>
      </c>
    </row>
    <row r="1625" spans="1:10">
      <c r="A1625" s="38" t="s">
        <v>9407</v>
      </c>
      <c r="B1625" s="3" t="s">
        <v>9408</v>
      </c>
      <c r="C1625" s="3">
        <v>6</v>
      </c>
      <c r="D1625" s="2">
        <v>0.7</v>
      </c>
      <c r="E1625" s="46">
        <v>37.5</v>
      </c>
      <c r="F1625" s="17">
        <v>9.25</v>
      </c>
      <c r="G1625" s="4" t="s">
        <v>10537</v>
      </c>
      <c r="H1625" s="17">
        <f t="shared" si="197"/>
        <v>16.5</v>
      </c>
      <c r="I1625" s="17">
        <f t="shared" si="198"/>
        <v>15.15</v>
      </c>
      <c r="J1625" s="18">
        <f t="shared" si="199"/>
        <v>14.9</v>
      </c>
    </row>
    <row r="1626" spans="1:10">
      <c r="A1626" s="38" t="s">
        <v>10942</v>
      </c>
      <c r="B1626" s="3" t="s">
        <v>10943</v>
      </c>
      <c r="C1626" s="3">
        <v>12</v>
      </c>
      <c r="D1626" s="2">
        <v>0.7</v>
      </c>
      <c r="E1626" s="46">
        <v>43</v>
      </c>
      <c r="F1626" s="17">
        <v>14.5</v>
      </c>
      <c r="G1626" s="4" t="s">
        <v>10541</v>
      </c>
      <c r="H1626" s="17">
        <f t="shared" si="197"/>
        <v>23.400000000000002</v>
      </c>
      <c r="I1626" s="17">
        <f t="shared" si="198"/>
        <v>21.5</v>
      </c>
      <c r="J1626" s="18">
        <f t="shared" si="199"/>
        <v>21.1</v>
      </c>
    </row>
    <row r="1627" spans="1:10">
      <c r="A1627" s="38" t="s">
        <v>9410</v>
      </c>
      <c r="B1627" s="3" t="s">
        <v>9411</v>
      </c>
      <c r="C1627" s="3">
        <v>6</v>
      </c>
      <c r="D1627" s="2">
        <v>0.7</v>
      </c>
      <c r="E1627" s="46">
        <v>43</v>
      </c>
      <c r="F1627" s="17">
        <v>14.5</v>
      </c>
      <c r="G1627" s="4" t="s">
        <v>10536</v>
      </c>
      <c r="H1627" s="17">
        <f t="shared" si="197"/>
        <v>23.400000000000002</v>
      </c>
      <c r="I1627" s="17">
        <f t="shared" si="198"/>
        <v>21.5</v>
      </c>
      <c r="J1627" s="18">
        <f t="shared" si="199"/>
        <v>21.1</v>
      </c>
    </row>
    <row r="1628" spans="1:10">
      <c r="A1628" s="38" t="s">
        <v>10973</v>
      </c>
      <c r="B1628" s="3" t="s">
        <v>10974</v>
      </c>
      <c r="C1628" s="3">
        <v>6</v>
      </c>
      <c r="D1628" s="2">
        <v>0.5</v>
      </c>
      <c r="E1628" s="46">
        <v>44</v>
      </c>
      <c r="F1628" s="17">
        <v>23.5</v>
      </c>
      <c r="G1628" s="4" t="s">
        <v>10537</v>
      </c>
      <c r="H1628" s="17">
        <f t="shared" si="197"/>
        <v>33.35</v>
      </c>
      <c r="I1628" s="17">
        <f t="shared" si="198"/>
        <v>30.650000000000002</v>
      </c>
      <c r="J1628" s="18">
        <f t="shared" si="199"/>
        <v>30.1</v>
      </c>
    </row>
    <row r="1629" spans="1:10">
      <c r="A1629" s="38" t="s">
        <v>10920</v>
      </c>
      <c r="B1629" s="3" t="s">
        <v>10921</v>
      </c>
      <c r="C1629" s="3">
        <v>4</v>
      </c>
      <c r="D1629" s="2">
        <v>0.7</v>
      </c>
      <c r="E1629" s="46">
        <v>46</v>
      </c>
      <c r="F1629" s="17">
        <v>17.5</v>
      </c>
      <c r="G1629" s="4" t="s">
        <v>10543</v>
      </c>
      <c r="H1629" s="17">
        <f t="shared" si="197"/>
        <v>27.35</v>
      </c>
      <c r="I1629" s="17">
        <f t="shared" si="198"/>
        <v>25.1</v>
      </c>
      <c r="J1629" s="18">
        <f t="shared" si="199"/>
        <v>24.650000000000002</v>
      </c>
    </row>
    <row r="1630" spans="1:10">
      <c r="A1630" s="38" t="s">
        <v>9443</v>
      </c>
      <c r="B1630" s="3" t="s">
        <v>9441</v>
      </c>
      <c r="C1630" s="3">
        <v>12</v>
      </c>
      <c r="D1630" s="2">
        <v>1</v>
      </c>
      <c r="E1630" s="46">
        <v>46</v>
      </c>
      <c r="F1630" s="17">
        <v>20.5</v>
      </c>
      <c r="G1630" s="4" t="s">
        <v>10537</v>
      </c>
      <c r="H1630" s="17">
        <f t="shared" si="197"/>
        <v>32.75</v>
      </c>
      <c r="I1630" s="17">
        <f t="shared" si="198"/>
        <v>30.05</v>
      </c>
      <c r="J1630" s="18">
        <f t="shared" si="199"/>
        <v>29.5</v>
      </c>
    </row>
    <row r="1631" spans="1:10">
      <c r="A1631" s="38" t="s">
        <v>9445</v>
      </c>
      <c r="B1631" s="3" t="s">
        <v>9446</v>
      </c>
      <c r="C1631" s="3">
        <v>6</v>
      </c>
      <c r="D1631" s="2">
        <v>0.7</v>
      </c>
      <c r="E1631" s="46">
        <v>24</v>
      </c>
      <c r="F1631" s="17">
        <v>10.5</v>
      </c>
      <c r="G1631" s="4" t="s">
        <v>10555</v>
      </c>
      <c r="H1631" s="17">
        <f t="shared" si="197"/>
        <v>16.850000000000001</v>
      </c>
      <c r="I1631" s="17">
        <f t="shared" si="198"/>
        <v>15.450000000000001</v>
      </c>
      <c r="J1631" s="18">
        <f t="shared" si="199"/>
        <v>15.200000000000001</v>
      </c>
    </row>
    <row r="1632" spans="1:10">
      <c r="A1632" s="38" t="s">
        <v>9448</v>
      </c>
      <c r="B1632" s="3" t="s">
        <v>9449</v>
      </c>
      <c r="C1632" s="3">
        <v>6</v>
      </c>
      <c r="D1632" s="2">
        <v>0.7</v>
      </c>
      <c r="E1632" s="46">
        <v>40</v>
      </c>
      <c r="F1632" s="17">
        <v>29.5</v>
      </c>
      <c r="G1632" s="4" t="s">
        <v>10536</v>
      </c>
      <c r="H1632" s="17">
        <f t="shared" si="197"/>
        <v>41.45</v>
      </c>
      <c r="I1632" s="17">
        <f t="shared" si="198"/>
        <v>38.050000000000004</v>
      </c>
      <c r="J1632" s="18">
        <f t="shared" si="199"/>
        <v>37.35</v>
      </c>
    </row>
    <row r="1633" spans="1:10">
      <c r="A1633" s="38" t="s">
        <v>9451</v>
      </c>
      <c r="B1633" s="3" t="s">
        <v>9452</v>
      </c>
      <c r="C1633" s="3">
        <v>6</v>
      </c>
      <c r="D1633" s="2">
        <v>0.7</v>
      </c>
      <c r="E1633" s="46">
        <v>40</v>
      </c>
      <c r="F1633" s="17">
        <v>13.95</v>
      </c>
      <c r="G1633" s="4" t="s">
        <v>10554</v>
      </c>
      <c r="H1633" s="17">
        <f t="shared" si="197"/>
        <v>22.450000000000003</v>
      </c>
      <c r="I1633" s="17">
        <f t="shared" si="198"/>
        <v>20.650000000000002</v>
      </c>
      <c r="J1633" s="18">
        <f t="shared" si="199"/>
        <v>20.25</v>
      </c>
    </row>
    <row r="1634" spans="1:10">
      <c r="A1634" s="38" t="s">
        <v>10786</v>
      </c>
      <c r="B1634" s="3" t="s">
        <v>10787</v>
      </c>
      <c r="C1634" s="3">
        <v>6</v>
      </c>
      <c r="D1634" s="2">
        <v>0.7</v>
      </c>
      <c r="E1634" s="46">
        <v>40</v>
      </c>
      <c r="F1634" s="17">
        <v>11.95</v>
      </c>
      <c r="G1634" s="4" t="s">
        <v>10541</v>
      </c>
      <c r="H1634" s="17">
        <f t="shared" si="197"/>
        <v>20.05</v>
      </c>
      <c r="I1634" s="17">
        <f t="shared" si="198"/>
        <v>18.400000000000002</v>
      </c>
      <c r="J1634" s="18">
        <f t="shared" si="199"/>
        <v>18.05</v>
      </c>
    </row>
    <row r="1635" spans="1:10">
      <c r="A1635" s="38" t="s">
        <v>9454</v>
      </c>
      <c r="B1635" s="3" t="s">
        <v>9455</v>
      </c>
      <c r="C1635" s="3">
        <v>6</v>
      </c>
      <c r="D1635" s="2">
        <v>0.7</v>
      </c>
      <c r="E1635" s="46">
        <v>40</v>
      </c>
      <c r="F1635" s="17">
        <v>16.95</v>
      </c>
      <c r="G1635" s="4" t="s">
        <v>10537</v>
      </c>
      <c r="H1635" s="17">
        <f t="shared" si="197"/>
        <v>26.150000000000002</v>
      </c>
      <c r="I1635" s="17">
        <f t="shared" si="198"/>
        <v>24</v>
      </c>
      <c r="J1635" s="18">
        <f t="shared" si="199"/>
        <v>23.55</v>
      </c>
    </row>
    <row r="1636" spans="1:10">
      <c r="A1636" s="38" t="s">
        <v>9457</v>
      </c>
      <c r="B1636" s="3" t="s">
        <v>9458</v>
      </c>
      <c r="C1636" s="3">
        <v>6</v>
      </c>
      <c r="D1636" s="2">
        <v>0.7</v>
      </c>
      <c r="E1636" s="46">
        <v>43</v>
      </c>
      <c r="F1636" s="17">
        <v>16.95</v>
      </c>
      <c r="G1636" s="4" t="s">
        <v>10537</v>
      </c>
      <c r="H1636" s="17">
        <f t="shared" si="197"/>
        <v>26.400000000000002</v>
      </c>
      <c r="I1636" s="17">
        <f t="shared" si="198"/>
        <v>24.25</v>
      </c>
      <c r="J1636" s="18">
        <f t="shared" si="199"/>
        <v>23.8</v>
      </c>
    </row>
    <row r="1637" spans="1:10">
      <c r="A1637" s="38" t="s">
        <v>9460</v>
      </c>
      <c r="B1637" s="3" t="s">
        <v>9461</v>
      </c>
      <c r="C1637" s="3">
        <v>6</v>
      </c>
      <c r="D1637" s="2">
        <v>0.7</v>
      </c>
      <c r="E1637" s="46">
        <v>40</v>
      </c>
      <c r="F1637" s="17">
        <v>16.95</v>
      </c>
      <c r="G1637" s="4" t="s">
        <v>10537</v>
      </c>
      <c r="H1637" s="17">
        <f t="shared" si="197"/>
        <v>26.150000000000002</v>
      </c>
      <c r="I1637" s="17">
        <f t="shared" si="198"/>
        <v>24</v>
      </c>
      <c r="J1637" s="18">
        <f t="shared" si="199"/>
        <v>23.55</v>
      </c>
    </row>
    <row r="1638" spans="1:10">
      <c r="A1638" s="38" t="s">
        <v>9463</v>
      </c>
      <c r="B1638" s="3" t="s">
        <v>9464</v>
      </c>
      <c r="C1638" s="3">
        <v>6</v>
      </c>
      <c r="D1638" s="2">
        <v>0.7</v>
      </c>
      <c r="E1638" s="46">
        <v>40</v>
      </c>
      <c r="F1638" s="17">
        <v>16.95</v>
      </c>
      <c r="G1638" s="4" t="s">
        <v>10537</v>
      </c>
      <c r="H1638" s="17">
        <f t="shared" si="197"/>
        <v>26.150000000000002</v>
      </c>
      <c r="I1638" s="17">
        <f t="shared" si="198"/>
        <v>24</v>
      </c>
      <c r="J1638" s="18">
        <f t="shared" si="199"/>
        <v>23.55</v>
      </c>
    </row>
    <row r="1639" spans="1:10">
      <c r="A1639" s="38" t="s">
        <v>9469</v>
      </c>
      <c r="B1639" s="3" t="s">
        <v>9467</v>
      </c>
      <c r="C1639" s="3">
        <v>6</v>
      </c>
      <c r="D1639" s="2">
        <v>0.7</v>
      </c>
      <c r="E1639" s="46">
        <v>41</v>
      </c>
      <c r="F1639" s="17">
        <v>16.95</v>
      </c>
      <c r="G1639" s="4" t="s">
        <v>10537</v>
      </c>
      <c r="H1639" s="17">
        <f t="shared" si="197"/>
        <v>26.200000000000003</v>
      </c>
      <c r="I1639" s="17">
        <f t="shared" si="198"/>
        <v>24.05</v>
      </c>
      <c r="J1639" s="18">
        <f t="shared" si="199"/>
        <v>23.650000000000002</v>
      </c>
    </row>
    <row r="1640" spans="1:10">
      <c r="A1640" s="38" t="s">
        <v>9472</v>
      </c>
      <c r="B1640" s="3" t="s">
        <v>9473</v>
      </c>
      <c r="C1640" s="3">
        <v>6</v>
      </c>
      <c r="D1640" s="2">
        <v>0.7</v>
      </c>
      <c r="E1640" s="46">
        <v>40</v>
      </c>
      <c r="F1640" s="17">
        <v>44.5</v>
      </c>
      <c r="G1640" s="4" t="s">
        <v>10536</v>
      </c>
      <c r="H1640" s="17">
        <f t="shared" si="197"/>
        <v>59.75</v>
      </c>
      <c r="I1640" s="17">
        <f t="shared" si="198"/>
        <v>54.85</v>
      </c>
      <c r="J1640" s="18">
        <f t="shared" si="199"/>
        <v>53.85</v>
      </c>
    </row>
    <row r="1641" spans="1:10">
      <c r="A1641" s="38" t="s">
        <v>9475</v>
      </c>
      <c r="B1641" s="3" t="s">
        <v>9476</v>
      </c>
      <c r="C1641" s="3">
        <v>6</v>
      </c>
      <c r="D1641" s="2">
        <v>0.7</v>
      </c>
      <c r="E1641" s="46">
        <v>43</v>
      </c>
      <c r="F1641" s="17">
        <v>58</v>
      </c>
      <c r="G1641" s="4" t="s">
        <v>10536</v>
      </c>
      <c r="H1641" s="17">
        <f t="shared" si="197"/>
        <v>76.5</v>
      </c>
      <c r="I1641" s="17">
        <f t="shared" si="198"/>
        <v>70.2</v>
      </c>
      <c r="J1641" s="18">
        <f t="shared" si="199"/>
        <v>68.95</v>
      </c>
    </row>
    <row r="1642" spans="1:10">
      <c r="A1642" s="38" t="s">
        <v>9478</v>
      </c>
      <c r="B1642" s="3" t="s">
        <v>9479</v>
      </c>
      <c r="C1642" s="3">
        <v>6</v>
      </c>
      <c r="D1642" s="2">
        <v>0.7</v>
      </c>
      <c r="E1642" s="46">
        <v>40</v>
      </c>
      <c r="F1642" s="17">
        <v>79.95</v>
      </c>
      <c r="G1642" s="4" t="s">
        <v>10536</v>
      </c>
      <c r="H1642" s="17">
        <f t="shared" si="197"/>
        <v>103</v>
      </c>
      <c r="I1642" s="17">
        <f t="shared" si="198"/>
        <v>94.550000000000011</v>
      </c>
      <c r="J1642" s="18">
        <f t="shared" si="199"/>
        <v>92.850000000000009</v>
      </c>
    </row>
    <row r="1643" spans="1:10">
      <c r="A1643" s="38" t="s">
        <v>9482</v>
      </c>
      <c r="B1643" s="3" t="s">
        <v>9483</v>
      </c>
      <c r="C1643" s="3">
        <v>6</v>
      </c>
      <c r="D1643" s="2">
        <v>0.7</v>
      </c>
      <c r="E1643" s="46">
        <v>43</v>
      </c>
      <c r="F1643" s="17">
        <v>185</v>
      </c>
      <c r="G1643" s="4" t="s">
        <v>10536</v>
      </c>
      <c r="H1643" s="17">
        <f t="shared" si="197"/>
        <v>231.4</v>
      </c>
      <c r="I1643" s="17">
        <f t="shared" si="198"/>
        <v>212.45000000000002</v>
      </c>
      <c r="J1643" s="18">
        <f t="shared" si="199"/>
        <v>208.65</v>
      </c>
    </row>
    <row r="1644" spans="1:10">
      <c r="A1644" s="38" t="s">
        <v>9484</v>
      </c>
      <c r="B1644" s="3" t="s">
        <v>9485</v>
      </c>
      <c r="C1644" s="3">
        <v>6</v>
      </c>
      <c r="D1644" s="2">
        <v>0.7</v>
      </c>
      <c r="E1644" s="46">
        <v>46.9</v>
      </c>
      <c r="F1644" s="17">
        <v>265</v>
      </c>
      <c r="G1644" s="4" t="s">
        <v>10536</v>
      </c>
      <c r="H1644" s="17">
        <f t="shared" si="197"/>
        <v>329.35</v>
      </c>
      <c r="I1644" s="17">
        <f t="shared" si="198"/>
        <v>302.35000000000002</v>
      </c>
      <c r="J1644" s="18">
        <f t="shared" si="199"/>
        <v>296.95</v>
      </c>
    </row>
    <row r="1645" spans="1:10">
      <c r="A1645" s="38" t="s">
        <v>9487</v>
      </c>
      <c r="B1645" s="3" t="s">
        <v>9488</v>
      </c>
      <c r="C1645" s="3">
        <v>1</v>
      </c>
      <c r="D1645" s="2">
        <v>0.7</v>
      </c>
      <c r="E1645" s="46">
        <v>43.8</v>
      </c>
      <c r="F1645" s="17">
        <v>500</v>
      </c>
      <c r="G1645" s="4" t="s">
        <v>10536</v>
      </c>
      <c r="H1645" s="17">
        <f t="shared" si="197"/>
        <v>615.80000000000007</v>
      </c>
      <c r="I1645" s="17">
        <f t="shared" si="198"/>
        <v>565.30000000000007</v>
      </c>
      <c r="J1645" s="18">
        <f t="shared" si="199"/>
        <v>555.20000000000005</v>
      </c>
    </row>
    <row r="1646" spans="1:10">
      <c r="A1646" s="38" t="s">
        <v>9490</v>
      </c>
      <c r="B1646" s="3" t="s">
        <v>9491</v>
      </c>
      <c r="C1646" s="3">
        <v>1</v>
      </c>
      <c r="D1646" s="2">
        <v>0.7</v>
      </c>
      <c r="E1646" s="46">
        <v>42</v>
      </c>
      <c r="F1646" s="17">
        <v>1250</v>
      </c>
      <c r="G1646" s="4" t="s">
        <v>10536</v>
      </c>
      <c r="H1646" s="17">
        <f t="shared" si="197"/>
        <v>1530.65</v>
      </c>
      <c r="I1646" s="17">
        <f t="shared" si="198"/>
        <v>1405.15</v>
      </c>
      <c r="J1646" s="18">
        <f t="shared" si="199"/>
        <v>1380.1000000000001</v>
      </c>
    </row>
    <row r="1647" spans="1:10">
      <c r="A1647" s="38" t="s">
        <v>9493</v>
      </c>
      <c r="B1647" s="3" t="s">
        <v>9494</v>
      </c>
      <c r="C1647" s="3">
        <v>1</v>
      </c>
      <c r="D1647" s="2">
        <v>0.7</v>
      </c>
      <c r="E1647" s="46">
        <v>43.2</v>
      </c>
      <c r="F1647" s="17">
        <v>3750</v>
      </c>
      <c r="G1647" s="4" t="s">
        <v>10536</v>
      </c>
      <c r="H1647" s="17">
        <f t="shared" si="197"/>
        <v>4580.75</v>
      </c>
      <c r="I1647" s="17">
        <f t="shared" si="198"/>
        <v>4205.25</v>
      </c>
      <c r="J1647" s="18">
        <f t="shared" si="199"/>
        <v>4130.1500000000005</v>
      </c>
    </row>
    <row r="1648" spans="1:10">
      <c r="A1648" s="38" t="s">
        <v>9501</v>
      </c>
      <c r="B1648" s="3" t="s">
        <v>9497</v>
      </c>
      <c r="C1648" s="3">
        <v>6</v>
      </c>
      <c r="D1648" s="2">
        <v>1</v>
      </c>
      <c r="E1648" s="46">
        <v>44</v>
      </c>
      <c r="F1648" s="17">
        <v>95</v>
      </c>
      <c r="G1648" s="4" t="s">
        <v>10536</v>
      </c>
      <c r="H1648" s="17">
        <f t="shared" si="197"/>
        <v>123.35000000000001</v>
      </c>
      <c r="I1648" s="17">
        <f t="shared" si="198"/>
        <v>113.25</v>
      </c>
      <c r="J1648" s="18">
        <f t="shared" si="199"/>
        <v>111.25</v>
      </c>
    </row>
    <row r="1649" spans="1:10">
      <c r="A1649" s="38" t="s">
        <v>9502</v>
      </c>
      <c r="B1649" s="3" t="s">
        <v>9503</v>
      </c>
      <c r="C1649" s="3">
        <v>6</v>
      </c>
      <c r="D1649" s="2">
        <v>0.7</v>
      </c>
      <c r="E1649" s="46">
        <v>40</v>
      </c>
      <c r="F1649" s="17">
        <v>160</v>
      </c>
      <c r="G1649" s="4" t="s">
        <v>10536</v>
      </c>
      <c r="H1649" s="17">
        <f t="shared" si="197"/>
        <v>200.65</v>
      </c>
      <c r="I1649" s="17">
        <f t="shared" si="198"/>
        <v>184.20000000000002</v>
      </c>
      <c r="J1649" s="18">
        <f t="shared" si="199"/>
        <v>180.9</v>
      </c>
    </row>
    <row r="1650" spans="1:10">
      <c r="A1650" s="38" t="s">
        <v>9505</v>
      </c>
      <c r="B1650" s="3" t="s">
        <v>9506</v>
      </c>
      <c r="C1650" s="3">
        <v>6</v>
      </c>
      <c r="D1650" s="2">
        <v>0.7</v>
      </c>
      <c r="E1650" s="46">
        <v>46.5</v>
      </c>
      <c r="F1650" s="17">
        <v>49</v>
      </c>
      <c r="G1650" s="4" t="s">
        <v>10536</v>
      </c>
      <c r="H1650" s="17">
        <f t="shared" si="197"/>
        <v>65.8</v>
      </c>
      <c r="I1650" s="17">
        <f t="shared" si="198"/>
        <v>60.400000000000006</v>
      </c>
      <c r="J1650" s="18">
        <f t="shared" si="199"/>
        <v>59.35</v>
      </c>
    </row>
    <row r="1651" spans="1:10">
      <c r="A1651" s="38" t="s">
        <v>9508</v>
      </c>
      <c r="B1651" s="3" t="s">
        <v>9509</v>
      </c>
      <c r="C1651" s="3">
        <v>6</v>
      </c>
      <c r="D1651" s="2">
        <v>1</v>
      </c>
      <c r="E1651" s="46">
        <v>41.5</v>
      </c>
      <c r="F1651" s="17">
        <v>63.5</v>
      </c>
      <c r="G1651" s="4" t="s">
        <v>10536</v>
      </c>
      <c r="H1651" s="17">
        <f t="shared" si="197"/>
        <v>84.65</v>
      </c>
      <c r="I1651" s="17">
        <f t="shared" si="198"/>
        <v>77.7</v>
      </c>
      <c r="J1651" s="18">
        <f t="shared" si="199"/>
        <v>76.3</v>
      </c>
    </row>
    <row r="1652" spans="1:10">
      <c r="A1652" s="38" t="s">
        <v>10995</v>
      </c>
      <c r="B1652" s="3" t="s">
        <v>10996</v>
      </c>
      <c r="C1652" s="3">
        <v>6</v>
      </c>
      <c r="D1652" s="2">
        <v>1</v>
      </c>
      <c r="E1652" s="46">
        <v>41.5</v>
      </c>
      <c r="F1652" s="17">
        <v>63.5</v>
      </c>
      <c r="G1652" s="4" t="s">
        <v>10536</v>
      </c>
      <c r="H1652" s="17">
        <f t="shared" si="197"/>
        <v>84.65</v>
      </c>
      <c r="I1652" s="17">
        <f t="shared" si="198"/>
        <v>77.7</v>
      </c>
      <c r="J1652" s="18">
        <f t="shared" si="199"/>
        <v>76.3</v>
      </c>
    </row>
    <row r="1653" spans="1:10">
      <c r="A1653" s="38" t="s">
        <v>10834</v>
      </c>
      <c r="B1653" s="3" t="s">
        <v>10835</v>
      </c>
      <c r="C1653" s="3">
        <v>6</v>
      </c>
      <c r="D1653" s="2">
        <v>1</v>
      </c>
      <c r="E1653" s="46">
        <v>40</v>
      </c>
      <c r="F1653" s="17">
        <v>47.5</v>
      </c>
      <c r="G1653" s="4" t="s">
        <v>10536</v>
      </c>
      <c r="H1653" s="17">
        <f t="shared" si="197"/>
        <v>64.900000000000006</v>
      </c>
      <c r="I1653" s="17">
        <f t="shared" si="198"/>
        <v>59.6</v>
      </c>
      <c r="J1653" s="18">
        <f t="shared" si="199"/>
        <v>58.550000000000004</v>
      </c>
    </row>
    <row r="1654" spans="1:10">
      <c r="A1654" s="38" t="s">
        <v>11158</v>
      </c>
      <c r="B1654" s="3" t="s">
        <v>11159</v>
      </c>
      <c r="C1654" s="3">
        <v>6</v>
      </c>
      <c r="D1654" s="2">
        <v>0.7</v>
      </c>
      <c r="E1654" s="46">
        <v>41</v>
      </c>
      <c r="F1654" s="17">
        <v>23.5</v>
      </c>
      <c r="G1654" s="4" t="s">
        <v>10535</v>
      </c>
      <c r="H1654" s="17">
        <f t="shared" si="197"/>
        <v>34.200000000000003</v>
      </c>
      <c r="I1654" s="17">
        <f t="shared" si="198"/>
        <v>31.400000000000002</v>
      </c>
      <c r="J1654" s="18">
        <f t="shared" si="199"/>
        <v>30.85</v>
      </c>
    </row>
    <row r="1655" spans="1:10">
      <c r="A1655" s="38" t="s">
        <v>10683</v>
      </c>
      <c r="B1655" s="3" t="s">
        <v>10684</v>
      </c>
      <c r="C1655" s="3">
        <v>6</v>
      </c>
      <c r="D1655" s="2">
        <v>0.7</v>
      </c>
      <c r="E1655" s="46">
        <v>40</v>
      </c>
      <c r="F1655" s="17">
        <v>9.65</v>
      </c>
      <c r="G1655" s="4" t="s">
        <v>10535</v>
      </c>
      <c r="H1655" s="17">
        <f t="shared" si="197"/>
        <v>17.25</v>
      </c>
      <c r="I1655" s="17">
        <f t="shared" si="198"/>
        <v>15.8</v>
      </c>
      <c r="J1655" s="18">
        <f t="shared" si="199"/>
        <v>15.55</v>
      </c>
    </row>
    <row r="1656" spans="1:10">
      <c r="A1656" s="38" t="s">
        <v>10812</v>
      </c>
      <c r="B1656" s="3" t="s">
        <v>10813</v>
      </c>
      <c r="C1656" s="3">
        <v>6</v>
      </c>
      <c r="D1656" s="2">
        <v>0.7</v>
      </c>
      <c r="E1656" s="46">
        <v>40</v>
      </c>
      <c r="F1656" s="17">
        <v>13.5</v>
      </c>
      <c r="G1656" s="4" t="s">
        <v>10535</v>
      </c>
      <c r="H1656" s="17">
        <f t="shared" si="197"/>
        <v>21.900000000000002</v>
      </c>
      <c r="I1656" s="17">
        <f t="shared" si="198"/>
        <v>20.150000000000002</v>
      </c>
      <c r="J1656" s="18">
        <f t="shared" si="199"/>
        <v>19.75</v>
      </c>
    </row>
    <row r="1657" spans="1:10">
      <c r="A1657" s="38" t="s">
        <v>9515</v>
      </c>
      <c r="B1657" s="3" t="s">
        <v>9516</v>
      </c>
      <c r="C1657" s="3">
        <v>6</v>
      </c>
      <c r="D1657" s="2">
        <v>0.7</v>
      </c>
      <c r="E1657" s="46">
        <v>40</v>
      </c>
      <c r="F1657" s="17">
        <v>14.5</v>
      </c>
      <c r="G1657" s="4" t="s">
        <v>10536</v>
      </c>
      <c r="H1657" s="17">
        <f t="shared" si="197"/>
        <v>23.150000000000002</v>
      </c>
      <c r="I1657" s="17">
        <f t="shared" si="198"/>
        <v>21.25</v>
      </c>
      <c r="J1657" s="18">
        <f t="shared" si="199"/>
        <v>20.85</v>
      </c>
    </row>
    <row r="1658" spans="1:10">
      <c r="A1658" s="38" t="s">
        <v>10702</v>
      </c>
      <c r="B1658" s="3" t="s">
        <v>9519</v>
      </c>
      <c r="C1658" s="3">
        <v>6</v>
      </c>
      <c r="D1658" s="2">
        <v>0.7</v>
      </c>
      <c r="E1658" s="46">
        <v>40</v>
      </c>
      <c r="F1658" s="17">
        <v>20.5</v>
      </c>
      <c r="G1658" s="4" t="s">
        <v>10536</v>
      </c>
      <c r="H1658" s="17">
        <f t="shared" si="197"/>
        <v>30.450000000000003</v>
      </c>
      <c r="I1658" s="17">
        <f t="shared" si="198"/>
        <v>27.950000000000003</v>
      </c>
      <c r="J1658" s="18">
        <f t="shared" si="199"/>
        <v>27.450000000000003</v>
      </c>
    </row>
    <row r="1659" spans="1:10">
      <c r="A1659" s="38" t="s">
        <v>9521</v>
      </c>
      <c r="B1659" s="3" t="s">
        <v>9522</v>
      </c>
      <c r="C1659" s="3">
        <v>6</v>
      </c>
      <c r="D1659" s="2">
        <v>0.7</v>
      </c>
      <c r="E1659" s="46">
        <v>45</v>
      </c>
      <c r="F1659" s="17">
        <v>15.25</v>
      </c>
      <c r="G1659" s="4" t="s">
        <v>10537</v>
      </c>
      <c r="H1659" s="17">
        <f t="shared" si="197"/>
        <v>24.5</v>
      </c>
      <c r="I1659" s="17">
        <f t="shared" si="198"/>
        <v>22.5</v>
      </c>
      <c r="J1659" s="18">
        <f t="shared" si="199"/>
        <v>22.1</v>
      </c>
    </row>
    <row r="1660" spans="1:10">
      <c r="A1660" s="38" t="s">
        <v>9530</v>
      </c>
      <c r="B1660" s="3" t="s">
        <v>9531</v>
      </c>
      <c r="C1660" s="3">
        <v>6</v>
      </c>
      <c r="D1660" s="2">
        <v>0.7</v>
      </c>
      <c r="E1660" s="46">
        <v>40</v>
      </c>
      <c r="F1660" s="17">
        <v>6.75</v>
      </c>
      <c r="G1660" s="4" t="s">
        <v>10551</v>
      </c>
      <c r="H1660" s="17">
        <f t="shared" si="197"/>
        <v>13.700000000000001</v>
      </c>
      <c r="I1660" s="17">
        <f t="shared" si="198"/>
        <v>12.55</v>
      </c>
      <c r="J1660" s="18">
        <f t="shared" si="199"/>
        <v>12.350000000000001</v>
      </c>
    </row>
    <row r="1661" spans="1:10">
      <c r="A1661" s="38" t="s">
        <v>9533</v>
      </c>
      <c r="B1661" s="3" t="s">
        <v>9534</v>
      </c>
      <c r="C1661" s="3">
        <v>6</v>
      </c>
      <c r="D1661" s="2">
        <v>0.7</v>
      </c>
      <c r="E1661" s="46">
        <v>40</v>
      </c>
      <c r="F1661" s="17">
        <v>18.5</v>
      </c>
      <c r="G1661" s="4" t="s">
        <v>10535</v>
      </c>
      <c r="H1661" s="17">
        <f t="shared" si="197"/>
        <v>28</v>
      </c>
      <c r="I1661" s="17">
        <f t="shared" si="198"/>
        <v>25.75</v>
      </c>
      <c r="J1661" s="18">
        <f t="shared" si="199"/>
        <v>25.25</v>
      </c>
    </row>
    <row r="1662" spans="1:10">
      <c r="A1662" s="38" t="s">
        <v>9536</v>
      </c>
      <c r="B1662" s="3" t="s">
        <v>9537</v>
      </c>
      <c r="C1662" s="3">
        <v>6</v>
      </c>
      <c r="D1662" s="2">
        <v>0.5</v>
      </c>
      <c r="E1662" s="46">
        <v>42.9</v>
      </c>
      <c r="F1662" s="17">
        <v>25.5</v>
      </c>
      <c r="G1662" s="4" t="s">
        <v>10543</v>
      </c>
      <c r="H1662" s="17">
        <f t="shared" si="197"/>
        <v>35.75</v>
      </c>
      <c r="I1662" s="17">
        <f t="shared" si="198"/>
        <v>32.800000000000004</v>
      </c>
      <c r="J1662" s="18">
        <f t="shared" si="199"/>
        <v>32.200000000000003</v>
      </c>
    </row>
    <row r="1663" spans="1:10">
      <c r="A1663" s="38" t="s">
        <v>9539</v>
      </c>
      <c r="B1663" s="3" t="s">
        <v>9540</v>
      </c>
      <c r="C1663" s="3">
        <v>6</v>
      </c>
      <c r="D1663" s="2">
        <v>1</v>
      </c>
      <c r="E1663" s="46">
        <v>43</v>
      </c>
      <c r="F1663" s="17">
        <v>35.5</v>
      </c>
      <c r="G1663" s="4" t="s">
        <v>10536</v>
      </c>
      <c r="H1663" s="17">
        <f t="shared" si="197"/>
        <v>50.650000000000006</v>
      </c>
      <c r="I1663" s="17">
        <f t="shared" si="198"/>
        <v>46.5</v>
      </c>
      <c r="J1663" s="18">
        <f t="shared" si="199"/>
        <v>45.7</v>
      </c>
    </row>
    <row r="1664" spans="1:10">
      <c r="A1664" s="38" t="s">
        <v>9542</v>
      </c>
      <c r="B1664" s="3" t="s">
        <v>9543</v>
      </c>
      <c r="C1664" s="3">
        <v>6</v>
      </c>
      <c r="D1664" s="2">
        <v>0.7</v>
      </c>
      <c r="E1664" s="46">
        <v>43</v>
      </c>
      <c r="F1664" s="17">
        <v>26.5</v>
      </c>
      <c r="G1664" s="4" t="s">
        <v>10536</v>
      </c>
      <c r="H1664" s="17">
        <f t="shared" si="197"/>
        <v>38.050000000000004</v>
      </c>
      <c r="I1664" s="17">
        <f t="shared" si="198"/>
        <v>34.950000000000003</v>
      </c>
      <c r="J1664" s="18">
        <f t="shared" si="199"/>
        <v>34.300000000000004</v>
      </c>
    </row>
    <row r="1665" spans="1:10">
      <c r="A1665" s="38" t="s">
        <v>9545</v>
      </c>
      <c r="B1665" s="3" t="s">
        <v>9546</v>
      </c>
      <c r="C1665" s="3">
        <v>6</v>
      </c>
      <c r="D1665" s="2">
        <v>0.7</v>
      </c>
      <c r="E1665" s="46">
        <v>46</v>
      </c>
      <c r="F1665" s="17">
        <v>58</v>
      </c>
      <c r="G1665" s="4" t="s">
        <v>10536</v>
      </c>
      <c r="H1665" s="17">
        <f t="shared" si="197"/>
        <v>76.75</v>
      </c>
      <c r="I1665" s="17">
        <f t="shared" si="198"/>
        <v>70.45</v>
      </c>
      <c r="J1665" s="18">
        <f t="shared" si="199"/>
        <v>69.2</v>
      </c>
    </row>
    <row r="1666" spans="1:10">
      <c r="A1666" s="38" t="s">
        <v>11160</v>
      </c>
      <c r="B1666" s="3" t="s">
        <v>11161</v>
      </c>
      <c r="C1666" s="3">
        <v>6</v>
      </c>
      <c r="D1666" s="2">
        <v>0.7</v>
      </c>
      <c r="E1666" s="46">
        <v>61</v>
      </c>
      <c r="F1666" s="17">
        <v>59.5</v>
      </c>
      <c r="G1666" s="4" t="s">
        <v>10536</v>
      </c>
      <c r="H1666" s="17">
        <f t="shared" si="197"/>
        <v>79.900000000000006</v>
      </c>
      <c r="I1666" s="17">
        <f t="shared" si="198"/>
        <v>73.350000000000009</v>
      </c>
      <c r="J1666" s="18">
        <f t="shared" si="199"/>
        <v>72.05</v>
      </c>
    </row>
    <row r="1667" spans="1:10">
      <c r="A1667" s="38" t="s">
        <v>9548</v>
      </c>
      <c r="B1667" s="3" t="s">
        <v>9549</v>
      </c>
      <c r="C1667" s="3">
        <v>6</v>
      </c>
      <c r="D1667" s="2">
        <v>0.7</v>
      </c>
      <c r="E1667" s="46">
        <v>58.6</v>
      </c>
      <c r="F1667" s="17">
        <v>59.5</v>
      </c>
      <c r="G1667" s="4" t="s">
        <v>10536</v>
      </c>
      <c r="H1667" s="17">
        <f t="shared" si="197"/>
        <v>79.7</v>
      </c>
      <c r="I1667" s="17">
        <f t="shared" si="198"/>
        <v>73.150000000000006</v>
      </c>
      <c r="J1667" s="18">
        <f t="shared" si="199"/>
        <v>71.850000000000009</v>
      </c>
    </row>
    <row r="1668" spans="1:10">
      <c r="A1668" s="38" t="s">
        <v>11162</v>
      </c>
      <c r="B1668" s="3" t="s">
        <v>11163</v>
      </c>
      <c r="C1668" s="3">
        <v>6</v>
      </c>
      <c r="D1668" s="2">
        <v>0.7</v>
      </c>
      <c r="E1668" s="46">
        <v>58.2</v>
      </c>
      <c r="F1668" s="17">
        <v>59.5</v>
      </c>
      <c r="G1668" s="4" t="s">
        <v>10536</v>
      </c>
      <c r="H1668" s="17">
        <f t="shared" si="197"/>
        <v>79.650000000000006</v>
      </c>
      <c r="I1668" s="17">
        <f t="shared" si="198"/>
        <v>73.150000000000006</v>
      </c>
      <c r="J1668" s="18">
        <f t="shared" si="199"/>
        <v>71.8</v>
      </c>
    </row>
    <row r="1669" spans="1:10">
      <c r="A1669" s="38" t="s">
        <v>11164</v>
      </c>
      <c r="B1669" s="3" t="s">
        <v>11165</v>
      </c>
      <c r="C1669" s="3">
        <v>6</v>
      </c>
      <c r="D1669" s="2">
        <v>0.7</v>
      </c>
      <c r="E1669" s="46">
        <v>59.4</v>
      </c>
      <c r="F1669" s="17">
        <v>59.5</v>
      </c>
      <c r="G1669" s="4" t="s">
        <v>10536</v>
      </c>
      <c r="H1669" s="17">
        <f t="shared" si="197"/>
        <v>79.75</v>
      </c>
      <c r="I1669" s="17">
        <f t="shared" si="198"/>
        <v>73.2</v>
      </c>
      <c r="J1669" s="18">
        <f t="shared" si="199"/>
        <v>71.900000000000006</v>
      </c>
    </row>
    <row r="1670" spans="1:10">
      <c r="A1670" s="38" t="s">
        <v>9551</v>
      </c>
      <c r="B1670" s="3" t="s">
        <v>9552</v>
      </c>
      <c r="C1670" s="3">
        <v>6</v>
      </c>
      <c r="D1670" s="2">
        <v>0.7</v>
      </c>
      <c r="E1670" s="46">
        <v>46</v>
      </c>
      <c r="F1670" s="17">
        <v>51.5</v>
      </c>
      <c r="G1670" s="4" t="s">
        <v>10536</v>
      </c>
      <c r="H1670" s="17">
        <f t="shared" si="197"/>
        <v>68.8</v>
      </c>
      <c r="I1670" s="17">
        <f t="shared" si="198"/>
        <v>63.2</v>
      </c>
      <c r="J1670" s="18">
        <f t="shared" si="199"/>
        <v>62.050000000000004</v>
      </c>
    </row>
    <row r="1671" spans="1:10">
      <c r="A1671" s="38" t="s">
        <v>9554</v>
      </c>
      <c r="B1671" s="3" t="s">
        <v>9555</v>
      </c>
      <c r="C1671" s="3">
        <v>6</v>
      </c>
      <c r="D1671" s="2">
        <v>0.7</v>
      </c>
      <c r="E1671" s="46">
        <v>48</v>
      </c>
      <c r="F1671" s="17">
        <v>29.75</v>
      </c>
      <c r="G1671" s="4" t="s">
        <v>10536</v>
      </c>
      <c r="H1671" s="17">
        <f t="shared" si="197"/>
        <v>42.45</v>
      </c>
      <c r="I1671" s="17">
        <f t="shared" si="198"/>
        <v>39</v>
      </c>
      <c r="J1671" s="18">
        <f t="shared" si="199"/>
        <v>38.300000000000004</v>
      </c>
    </row>
    <row r="1672" spans="1:10">
      <c r="A1672" s="38" t="s">
        <v>9559</v>
      </c>
      <c r="B1672" s="3" t="s">
        <v>9560</v>
      </c>
      <c r="C1672" s="3">
        <v>6</v>
      </c>
      <c r="D1672" s="2">
        <v>0.7</v>
      </c>
      <c r="E1672" s="46">
        <v>40</v>
      </c>
      <c r="F1672" s="17">
        <v>21</v>
      </c>
      <c r="G1672" s="4" t="s">
        <v>10536</v>
      </c>
      <c r="H1672" s="17">
        <f t="shared" si="197"/>
        <v>31.05</v>
      </c>
      <c r="I1672" s="17">
        <f t="shared" si="198"/>
        <v>28.55</v>
      </c>
      <c r="J1672" s="18">
        <f t="shared" si="199"/>
        <v>28</v>
      </c>
    </row>
    <row r="1673" spans="1:10">
      <c r="A1673" s="38" t="s">
        <v>10892</v>
      </c>
      <c r="B1673" s="3" t="s">
        <v>9562</v>
      </c>
      <c r="C1673" s="3">
        <v>3</v>
      </c>
      <c r="D1673" s="2">
        <v>0.7</v>
      </c>
      <c r="E1673" s="46">
        <v>40</v>
      </c>
      <c r="F1673" s="17">
        <v>23.4</v>
      </c>
      <c r="G1673" s="4" t="s">
        <v>10536</v>
      </c>
      <c r="H1673" s="17">
        <f t="shared" si="197"/>
        <v>34</v>
      </c>
      <c r="I1673" s="17">
        <f t="shared" si="198"/>
        <v>31.200000000000003</v>
      </c>
      <c r="J1673" s="18">
        <f t="shared" si="199"/>
        <v>30.650000000000002</v>
      </c>
    </row>
    <row r="1674" spans="1:10">
      <c r="A1674" s="38" t="s">
        <v>9564</v>
      </c>
      <c r="B1674" s="3" t="s">
        <v>9565</v>
      </c>
      <c r="C1674" s="3">
        <v>6</v>
      </c>
      <c r="D1674" s="2">
        <v>0.7</v>
      </c>
      <c r="E1674" s="46">
        <v>40</v>
      </c>
      <c r="F1674" s="17">
        <v>27.5</v>
      </c>
      <c r="G1674" s="4" t="s">
        <v>10536</v>
      </c>
      <c r="H1674" s="17">
        <f t="shared" si="197"/>
        <v>39</v>
      </c>
      <c r="I1674" s="17">
        <f t="shared" si="198"/>
        <v>35.800000000000004</v>
      </c>
      <c r="J1674" s="18">
        <f t="shared" si="199"/>
        <v>35.15</v>
      </c>
    </row>
    <row r="1675" spans="1:10">
      <c r="A1675" s="38" t="s">
        <v>9567</v>
      </c>
      <c r="B1675" s="3" t="s">
        <v>9568</v>
      </c>
      <c r="C1675" s="3">
        <v>6</v>
      </c>
      <c r="D1675" s="2">
        <v>0.7</v>
      </c>
      <c r="E1675" s="46">
        <v>40</v>
      </c>
      <c r="F1675" s="17">
        <v>35.5</v>
      </c>
      <c r="G1675" s="4" t="s">
        <v>10536</v>
      </c>
      <c r="H1675" s="17">
        <f t="shared" si="197"/>
        <v>48.75</v>
      </c>
      <c r="I1675" s="17">
        <f t="shared" si="198"/>
        <v>44.75</v>
      </c>
      <c r="J1675" s="18">
        <f t="shared" si="199"/>
        <v>43.95</v>
      </c>
    </row>
    <row r="1676" spans="1:10">
      <c r="A1676" s="38" t="s">
        <v>9570</v>
      </c>
      <c r="B1676" s="3" t="s">
        <v>9574</v>
      </c>
      <c r="C1676" s="3">
        <v>6</v>
      </c>
      <c r="D1676" s="2">
        <v>0.7</v>
      </c>
      <c r="E1676" s="46">
        <v>40</v>
      </c>
      <c r="F1676" s="17">
        <v>62.5</v>
      </c>
      <c r="G1676" s="4" t="s">
        <v>10536</v>
      </c>
      <c r="H1676" s="17">
        <f t="shared" ref="H1676:H1739" si="200">IF(B1676="","",CEILING((F1676+(10.3552*D1676*E1676)/100+1.5+0.05)*1.22,0.05))</f>
        <v>81.7</v>
      </c>
      <c r="I1676" s="17">
        <f t="shared" ref="I1676:I1739" si="201">IF(B1676="","",CEILING((F1676+(10.3552*D1676*E1676)/100+1.5+0.05)*1.12,0.05))</f>
        <v>75</v>
      </c>
      <c r="J1676" s="18">
        <f t="shared" ref="J1676:J1739" si="202">IF(B1676="","",CEILING((F1676+(10.3552*D1676*E1676)/100+1.5+0.05)*1.1,0.05))</f>
        <v>73.650000000000006</v>
      </c>
    </row>
    <row r="1677" spans="1:10">
      <c r="A1677" s="38" t="s">
        <v>9576</v>
      </c>
      <c r="B1677" s="3" t="s">
        <v>9577</v>
      </c>
      <c r="C1677" s="3">
        <v>6</v>
      </c>
      <c r="D1677" s="2">
        <v>0.7</v>
      </c>
      <c r="E1677" s="46">
        <v>40</v>
      </c>
      <c r="F1677" s="17">
        <v>26</v>
      </c>
      <c r="G1677" s="4" t="s">
        <v>10536</v>
      </c>
      <c r="H1677" s="17">
        <f t="shared" si="200"/>
        <v>37.15</v>
      </c>
      <c r="I1677" s="17">
        <f t="shared" si="201"/>
        <v>34.15</v>
      </c>
      <c r="J1677" s="18">
        <f t="shared" si="202"/>
        <v>33.5</v>
      </c>
    </row>
    <row r="1678" spans="1:10">
      <c r="A1678" s="38" t="s">
        <v>9586</v>
      </c>
      <c r="B1678" s="3" t="s">
        <v>9585</v>
      </c>
      <c r="C1678" s="3">
        <v>3</v>
      </c>
      <c r="D1678" s="2">
        <v>0.7</v>
      </c>
      <c r="E1678" s="46">
        <v>40</v>
      </c>
      <c r="F1678" s="17">
        <v>17.5</v>
      </c>
      <c r="G1678" s="4" t="s">
        <v>10536</v>
      </c>
      <c r="H1678" s="17">
        <f t="shared" si="200"/>
        <v>26.8</v>
      </c>
      <c r="I1678" s="17">
        <f t="shared" si="201"/>
        <v>24.6</v>
      </c>
      <c r="J1678" s="18">
        <f t="shared" si="202"/>
        <v>24.150000000000002</v>
      </c>
    </row>
    <row r="1679" spans="1:10">
      <c r="A1679" s="38" t="s">
        <v>9589</v>
      </c>
      <c r="B1679" s="3" t="s">
        <v>9590</v>
      </c>
      <c r="C1679" s="3">
        <v>6</v>
      </c>
      <c r="D1679" s="2">
        <v>0.7</v>
      </c>
      <c r="E1679" s="46">
        <v>40</v>
      </c>
      <c r="F1679" s="17">
        <v>27.15</v>
      </c>
      <c r="G1679" s="4" t="s">
        <v>10536</v>
      </c>
      <c r="H1679" s="17">
        <f t="shared" si="200"/>
        <v>38.6</v>
      </c>
      <c r="I1679" s="17">
        <f t="shared" si="201"/>
        <v>35.4</v>
      </c>
      <c r="J1679" s="18">
        <f t="shared" si="202"/>
        <v>34.800000000000004</v>
      </c>
    </row>
    <row r="1680" spans="1:10">
      <c r="A1680" s="38" t="s">
        <v>10975</v>
      </c>
      <c r="B1680" s="3" t="s">
        <v>10976</v>
      </c>
      <c r="C1680" s="3">
        <v>6</v>
      </c>
      <c r="D1680" s="2">
        <v>0.5</v>
      </c>
      <c r="E1680" s="46">
        <v>45</v>
      </c>
      <c r="F1680" s="17">
        <v>21.5</v>
      </c>
      <c r="G1680" s="4" t="s">
        <v>10537</v>
      </c>
      <c r="H1680" s="17">
        <f t="shared" si="200"/>
        <v>31</v>
      </c>
      <c r="I1680" s="17">
        <f t="shared" si="201"/>
        <v>28.450000000000003</v>
      </c>
      <c r="J1680" s="18">
        <f t="shared" si="202"/>
        <v>27.950000000000003</v>
      </c>
    </row>
    <row r="1681" spans="1:10">
      <c r="A1681" s="38" t="s">
        <v>9598</v>
      </c>
      <c r="B1681" s="3" t="s">
        <v>9599</v>
      </c>
      <c r="C1681" s="3">
        <v>6</v>
      </c>
      <c r="D1681" s="2">
        <v>0.7</v>
      </c>
      <c r="E1681" s="46">
        <v>46</v>
      </c>
      <c r="F1681" s="17">
        <v>35</v>
      </c>
      <c r="G1681" s="4" t="s">
        <v>10536</v>
      </c>
      <c r="H1681" s="17">
        <f t="shared" si="200"/>
        <v>48.7</v>
      </c>
      <c r="I1681" s="17">
        <f t="shared" si="201"/>
        <v>44.7</v>
      </c>
      <c r="J1681" s="18">
        <f t="shared" si="202"/>
        <v>43.900000000000006</v>
      </c>
    </row>
    <row r="1682" spans="1:10">
      <c r="A1682" s="38" t="s">
        <v>9601</v>
      </c>
      <c r="B1682" s="3" t="s">
        <v>9602</v>
      </c>
      <c r="C1682" s="3">
        <v>6</v>
      </c>
      <c r="D1682" s="2">
        <v>0.7</v>
      </c>
      <c r="E1682" s="46">
        <v>40</v>
      </c>
      <c r="F1682" s="17">
        <v>17.5</v>
      </c>
      <c r="G1682" s="4" t="s">
        <v>10536</v>
      </c>
      <c r="H1682" s="17">
        <f t="shared" si="200"/>
        <v>26.8</v>
      </c>
      <c r="I1682" s="17">
        <f t="shared" si="201"/>
        <v>24.6</v>
      </c>
      <c r="J1682" s="18">
        <f t="shared" si="202"/>
        <v>24.150000000000002</v>
      </c>
    </row>
    <row r="1683" spans="1:10">
      <c r="A1683" s="38" t="s">
        <v>9604</v>
      </c>
      <c r="B1683" s="3" t="s">
        <v>9605</v>
      </c>
      <c r="C1683" s="3">
        <v>6</v>
      </c>
      <c r="D1683" s="2">
        <v>0.7</v>
      </c>
      <c r="E1683" s="46">
        <v>40</v>
      </c>
      <c r="F1683" s="17">
        <v>14.5</v>
      </c>
      <c r="G1683" s="4" t="s">
        <v>10541</v>
      </c>
      <c r="H1683" s="17">
        <f t="shared" si="200"/>
        <v>23.150000000000002</v>
      </c>
      <c r="I1683" s="17">
        <f t="shared" si="201"/>
        <v>21.25</v>
      </c>
      <c r="J1683" s="18">
        <f t="shared" si="202"/>
        <v>20.85</v>
      </c>
    </row>
    <row r="1684" spans="1:10">
      <c r="A1684" s="38" t="s">
        <v>9609</v>
      </c>
      <c r="B1684" s="3" t="s">
        <v>9610</v>
      </c>
      <c r="C1684" s="3">
        <v>6</v>
      </c>
      <c r="D1684" s="2">
        <v>0.7</v>
      </c>
      <c r="E1684" s="46">
        <v>43</v>
      </c>
      <c r="F1684" s="17">
        <v>14.2</v>
      </c>
      <c r="G1684" s="4" t="s">
        <v>10537</v>
      </c>
      <c r="H1684" s="17">
        <f t="shared" si="200"/>
        <v>23.05</v>
      </c>
      <c r="I1684" s="17">
        <f t="shared" si="201"/>
        <v>21.150000000000002</v>
      </c>
      <c r="J1684" s="18">
        <f t="shared" si="202"/>
        <v>20.8</v>
      </c>
    </row>
    <row r="1685" spans="1:10">
      <c r="A1685" s="38" t="s">
        <v>9617</v>
      </c>
      <c r="B1685" s="3" t="s">
        <v>9618</v>
      </c>
      <c r="C1685" s="3">
        <v>3</v>
      </c>
      <c r="D1685" s="2">
        <v>0.7</v>
      </c>
      <c r="E1685" s="46">
        <v>43</v>
      </c>
      <c r="F1685" s="17">
        <v>25.95</v>
      </c>
      <c r="G1685" s="4" t="s">
        <v>10537</v>
      </c>
      <c r="H1685" s="17">
        <f t="shared" si="200"/>
        <v>37.4</v>
      </c>
      <c r="I1685" s="17">
        <f t="shared" si="201"/>
        <v>34.300000000000004</v>
      </c>
      <c r="J1685" s="18">
        <f t="shared" si="202"/>
        <v>33.700000000000003</v>
      </c>
    </row>
    <row r="1686" spans="1:10">
      <c r="A1686" s="38" t="s">
        <v>9620</v>
      </c>
      <c r="B1686" s="3" t="s">
        <v>9621</v>
      </c>
      <c r="C1686" s="3">
        <v>6</v>
      </c>
      <c r="D1686" s="2">
        <v>0.7</v>
      </c>
      <c r="E1686" s="46">
        <v>40</v>
      </c>
      <c r="F1686" s="17">
        <v>72</v>
      </c>
      <c r="G1686" s="4" t="s">
        <v>10536</v>
      </c>
      <c r="H1686" s="17">
        <f t="shared" si="200"/>
        <v>93.300000000000011</v>
      </c>
      <c r="I1686" s="17">
        <f t="shared" si="201"/>
        <v>85.65</v>
      </c>
      <c r="J1686" s="18">
        <f t="shared" si="202"/>
        <v>84.100000000000009</v>
      </c>
    </row>
    <row r="1687" spans="1:10">
      <c r="A1687" s="38" t="s">
        <v>9623</v>
      </c>
      <c r="B1687" s="3" t="s">
        <v>9624</v>
      </c>
      <c r="C1687" s="3">
        <v>6</v>
      </c>
      <c r="D1687" s="2">
        <v>0.7</v>
      </c>
      <c r="E1687" s="46">
        <v>40</v>
      </c>
      <c r="F1687" s="17">
        <v>81.5</v>
      </c>
      <c r="G1687" s="4" t="s">
        <v>10536</v>
      </c>
      <c r="H1687" s="17">
        <f t="shared" si="200"/>
        <v>104.9</v>
      </c>
      <c r="I1687" s="17">
        <f t="shared" si="201"/>
        <v>96.300000000000011</v>
      </c>
      <c r="J1687" s="18">
        <f t="shared" si="202"/>
        <v>94.550000000000011</v>
      </c>
    </row>
    <row r="1688" spans="1:10">
      <c r="A1688" s="38" t="s">
        <v>9626</v>
      </c>
      <c r="B1688" s="3" t="s">
        <v>9627</v>
      </c>
      <c r="C1688" s="3">
        <v>6</v>
      </c>
      <c r="D1688" s="2">
        <v>0.7</v>
      </c>
      <c r="E1688" s="46">
        <v>40</v>
      </c>
      <c r="F1688" s="17">
        <v>69.95</v>
      </c>
      <c r="G1688" s="4" t="s">
        <v>10536</v>
      </c>
      <c r="H1688" s="17">
        <f t="shared" si="200"/>
        <v>90.800000000000011</v>
      </c>
      <c r="I1688" s="17">
        <f t="shared" si="201"/>
        <v>83.350000000000009</v>
      </c>
      <c r="J1688" s="18">
        <f t="shared" si="202"/>
        <v>81.850000000000009</v>
      </c>
    </row>
    <row r="1689" spans="1:10">
      <c r="A1689" s="38" t="s">
        <v>9629</v>
      </c>
      <c r="B1689" s="3" t="s">
        <v>9630</v>
      </c>
      <c r="C1689" s="3">
        <v>6</v>
      </c>
      <c r="D1689" s="2">
        <v>0.7</v>
      </c>
      <c r="E1689" s="46">
        <v>43</v>
      </c>
      <c r="F1689" s="17">
        <v>119</v>
      </c>
      <c r="G1689" s="4" t="s">
        <v>10536</v>
      </c>
      <c r="H1689" s="17">
        <f t="shared" si="200"/>
        <v>150.9</v>
      </c>
      <c r="I1689" s="17">
        <f t="shared" si="201"/>
        <v>138.55000000000001</v>
      </c>
      <c r="J1689" s="18">
        <f t="shared" si="202"/>
        <v>136.05000000000001</v>
      </c>
    </row>
    <row r="1690" spans="1:10">
      <c r="A1690" s="38" t="s">
        <v>9634</v>
      </c>
      <c r="B1690" s="3" t="s">
        <v>9635</v>
      </c>
      <c r="C1690" s="3">
        <v>6</v>
      </c>
      <c r="D1690" s="2">
        <v>0.7</v>
      </c>
      <c r="E1690" s="46">
        <v>43</v>
      </c>
      <c r="F1690" s="17">
        <v>295</v>
      </c>
      <c r="G1690" s="4" t="s">
        <v>10536</v>
      </c>
      <c r="H1690" s="17">
        <f t="shared" si="200"/>
        <v>365.6</v>
      </c>
      <c r="I1690" s="17">
        <f t="shared" si="201"/>
        <v>335.65000000000003</v>
      </c>
      <c r="J1690" s="18">
        <f t="shared" si="202"/>
        <v>329.65000000000003</v>
      </c>
    </row>
    <row r="1691" spans="1:10">
      <c r="A1691" s="38" t="s">
        <v>9638</v>
      </c>
      <c r="B1691" s="3" t="s">
        <v>9639</v>
      </c>
      <c r="C1691" s="3">
        <v>6</v>
      </c>
      <c r="D1691" s="2">
        <v>0.7</v>
      </c>
      <c r="E1691" s="46">
        <v>43</v>
      </c>
      <c r="F1691" s="17">
        <v>295</v>
      </c>
      <c r="G1691" s="4" t="s">
        <v>10536</v>
      </c>
      <c r="H1691" s="17">
        <f t="shared" si="200"/>
        <v>365.6</v>
      </c>
      <c r="I1691" s="17">
        <f t="shared" si="201"/>
        <v>335.65000000000003</v>
      </c>
      <c r="J1691" s="18">
        <f t="shared" si="202"/>
        <v>329.65000000000003</v>
      </c>
    </row>
    <row r="1692" spans="1:10">
      <c r="A1692" s="38" t="s">
        <v>9636</v>
      </c>
      <c r="B1692" s="3" t="s">
        <v>11255</v>
      </c>
      <c r="C1692" s="3">
        <v>6</v>
      </c>
      <c r="D1692" s="2">
        <v>0.7</v>
      </c>
      <c r="E1692" s="46">
        <v>43</v>
      </c>
      <c r="F1692" s="17">
        <v>380</v>
      </c>
      <c r="G1692" s="4" t="s">
        <v>10536</v>
      </c>
      <c r="H1692" s="17">
        <f t="shared" si="200"/>
        <v>469.3</v>
      </c>
      <c r="I1692" s="17">
        <f t="shared" si="201"/>
        <v>430.85</v>
      </c>
      <c r="J1692" s="18">
        <f t="shared" si="202"/>
        <v>423.15000000000003</v>
      </c>
    </row>
    <row r="1693" spans="1:10">
      <c r="A1693" s="38" t="s">
        <v>9641</v>
      </c>
      <c r="B1693" s="3" t="s">
        <v>9642</v>
      </c>
      <c r="C1693" s="3">
        <v>3</v>
      </c>
      <c r="D1693" s="2">
        <v>0.7</v>
      </c>
      <c r="E1693" s="46">
        <v>43</v>
      </c>
      <c r="F1693" s="17">
        <v>2250</v>
      </c>
      <c r="G1693" s="4" t="s">
        <v>10536</v>
      </c>
      <c r="H1693" s="17">
        <f t="shared" si="200"/>
        <v>2750.7000000000003</v>
      </c>
      <c r="I1693" s="17">
        <f t="shared" si="201"/>
        <v>2525.25</v>
      </c>
      <c r="J1693" s="18">
        <f t="shared" si="202"/>
        <v>2480.15</v>
      </c>
    </row>
    <row r="1694" spans="1:10">
      <c r="A1694" s="38" t="s">
        <v>9643</v>
      </c>
      <c r="B1694" s="3" t="s">
        <v>9644</v>
      </c>
      <c r="C1694" s="3">
        <v>3</v>
      </c>
      <c r="D1694" s="2">
        <v>0.7</v>
      </c>
      <c r="E1694" s="46">
        <v>43</v>
      </c>
      <c r="F1694" s="17">
        <v>4650</v>
      </c>
      <c r="G1694" s="4" t="s">
        <v>10536</v>
      </c>
      <c r="H1694" s="17">
        <f t="shared" si="200"/>
        <v>5678.7000000000007</v>
      </c>
      <c r="I1694" s="17">
        <f t="shared" si="201"/>
        <v>5213.25</v>
      </c>
      <c r="J1694" s="18">
        <f t="shared" si="202"/>
        <v>5120.1500000000005</v>
      </c>
    </row>
    <row r="1695" spans="1:10">
      <c r="A1695" s="38" t="s">
        <v>9645</v>
      </c>
      <c r="B1695" s="3" t="s">
        <v>9646</v>
      </c>
      <c r="C1695" s="3">
        <v>6</v>
      </c>
      <c r="D1695" s="2">
        <v>0.7</v>
      </c>
      <c r="E1695" s="46">
        <v>47.9</v>
      </c>
      <c r="F1695" s="17">
        <v>2150</v>
      </c>
      <c r="G1695" s="4" t="s">
        <v>10536</v>
      </c>
      <c r="H1695" s="17">
        <f t="shared" si="200"/>
        <v>2629.15</v>
      </c>
      <c r="I1695" s="17">
        <f t="shared" si="201"/>
        <v>2413.65</v>
      </c>
      <c r="J1695" s="18">
        <f t="shared" si="202"/>
        <v>2370.5500000000002</v>
      </c>
    </row>
    <row r="1696" spans="1:10">
      <c r="A1696" s="38" t="s">
        <v>9648</v>
      </c>
      <c r="B1696" s="3" t="s">
        <v>11256</v>
      </c>
      <c r="C1696" s="3">
        <v>6</v>
      </c>
      <c r="D1696" s="2">
        <v>0.7</v>
      </c>
      <c r="E1696" s="46">
        <v>43</v>
      </c>
      <c r="F1696" s="17">
        <v>115</v>
      </c>
      <c r="G1696" s="4" t="s">
        <v>10536</v>
      </c>
      <c r="H1696" s="17">
        <f t="shared" si="200"/>
        <v>146</v>
      </c>
      <c r="I1696" s="17">
        <f t="shared" si="201"/>
        <v>134.05000000000001</v>
      </c>
      <c r="J1696" s="18">
        <f t="shared" si="202"/>
        <v>131.65</v>
      </c>
    </row>
    <row r="1697" spans="1:10">
      <c r="A1697" s="38" t="s">
        <v>11257</v>
      </c>
      <c r="B1697" s="3" t="s">
        <v>11258</v>
      </c>
      <c r="C1697" s="3">
        <v>6</v>
      </c>
      <c r="D1697" s="2">
        <v>0.7</v>
      </c>
      <c r="E1697" s="46">
        <v>43</v>
      </c>
      <c r="F1697" s="17">
        <v>120</v>
      </c>
      <c r="G1697" s="4" t="s">
        <v>10536</v>
      </c>
      <c r="H1697" s="17">
        <f t="shared" si="200"/>
        <v>152.1</v>
      </c>
      <c r="I1697" s="17">
        <f t="shared" si="201"/>
        <v>139.65</v>
      </c>
      <c r="J1697" s="18">
        <f t="shared" si="202"/>
        <v>137.15</v>
      </c>
    </row>
    <row r="1698" spans="1:10">
      <c r="A1698" s="38" t="s">
        <v>9652</v>
      </c>
      <c r="B1698" s="3" t="s">
        <v>9650</v>
      </c>
      <c r="C1698" s="3">
        <v>6</v>
      </c>
      <c r="D1698" s="2">
        <v>0.7</v>
      </c>
      <c r="E1698" s="46">
        <v>52.5</v>
      </c>
      <c r="F1698" s="17">
        <v>195</v>
      </c>
      <c r="G1698" s="4" t="s">
        <v>10536</v>
      </c>
      <c r="H1698" s="17">
        <f t="shared" si="200"/>
        <v>244.45000000000002</v>
      </c>
      <c r="I1698" s="17">
        <f t="shared" si="201"/>
        <v>224.4</v>
      </c>
      <c r="J1698" s="18">
        <f t="shared" si="202"/>
        <v>220.4</v>
      </c>
    </row>
    <row r="1699" spans="1:10">
      <c r="A1699" s="38" t="s">
        <v>9653</v>
      </c>
      <c r="B1699" s="3" t="s">
        <v>9654</v>
      </c>
      <c r="C1699" s="3">
        <v>6</v>
      </c>
      <c r="D1699" s="2">
        <v>0.7</v>
      </c>
      <c r="E1699" s="46">
        <v>50.3</v>
      </c>
      <c r="F1699" s="17">
        <v>149</v>
      </c>
      <c r="G1699" s="4" t="s">
        <v>10549</v>
      </c>
      <c r="H1699" s="17">
        <f t="shared" si="200"/>
        <v>188.15</v>
      </c>
      <c r="I1699" s="17">
        <f t="shared" si="201"/>
        <v>172.70000000000002</v>
      </c>
      <c r="J1699" s="18">
        <f t="shared" si="202"/>
        <v>169.65</v>
      </c>
    </row>
    <row r="1700" spans="1:10">
      <c r="A1700" s="38" t="s">
        <v>9656</v>
      </c>
      <c r="B1700" s="3" t="s">
        <v>9657</v>
      </c>
      <c r="C1700" s="3">
        <v>6</v>
      </c>
      <c r="D1700" s="2">
        <v>0.7</v>
      </c>
      <c r="E1700" s="46">
        <v>44.9</v>
      </c>
      <c r="F1700" s="17">
        <v>350</v>
      </c>
      <c r="G1700" s="4" t="s">
        <v>10536</v>
      </c>
      <c r="H1700" s="17">
        <f t="shared" si="200"/>
        <v>432.90000000000003</v>
      </c>
      <c r="I1700" s="17">
        <f t="shared" si="201"/>
        <v>397.40000000000003</v>
      </c>
      <c r="J1700" s="18">
        <f t="shared" si="202"/>
        <v>390.3</v>
      </c>
    </row>
    <row r="1701" spans="1:10">
      <c r="A1701" s="38" t="s">
        <v>11166</v>
      </c>
      <c r="B1701" s="3" t="s">
        <v>11167</v>
      </c>
      <c r="C1701" s="3">
        <v>6</v>
      </c>
      <c r="D1701" s="2">
        <v>0.7</v>
      </c>
      <c r="E1701" s="46">
        <v>44.2</v>
      </c>
      <c r="F1701" s="17">
        <v>142</v>
      </c>
      <c r="G1701" s="4" t="s">
        <v>10536</v>
      </c>
      <c r="H1701" s="17">
        <f t="shared" si="200"/>
        <v>179.05</v>
      </c>
      <c r="I1701" s="17">
        <f t="shared" si="201"/>
        <v>164.4</v>
      </c>
      <c r="J1701" s="18">
        <f t="shared" si="202"/>
        <v>161.45000000000002</v>
      </c>
    </row>
    <row r="1702" spans="1:10">
      <c r="A1702" s="38" t="s">
        <v>9659</v>
      </c>
      <c r="B1702" s="3" t="s">
        <v>9660</v>
      </c>
      <c r="C1702" s="3">
        <v>6</v>
      </c>
      <c r="D1702" s="2">
        <v>0.7</v>
      </c>
      <c r="E1702" s="46">
        <v>44</v>
      </c>
      <c r="F1702" s="17">
        <v>175</v>
      </c>
      <c r="G1702" s="4" t="s">
        <v>10536</v>
      </c>
      <c r="H1702" s="17">
        <f t="shared" si="200"/>
        <v>219.3</v>
      </c>
      <c r="I1702" s="17">
        <f t="shared" si="201"/>
        <v>201.35000000000002</v>
      </c>
      <c r="J1702" s="18">
        <f t="shared" si="202"/>
        <v>197.75</v>
      </c>
    </row>
    <row r="1703" spans="1:10">
      <c r="A1703" s="38" t="s">
        <v>11168</v>
      </c>
      <c r="B1703" s="3" t="s">
        <v>11169</v>
      </c>
      <c r="C1703" s="3">
        <v>6</v>
      </c>
      <c r="D1703" s="2">
        <v>0.7</v>
      </c>
      <c r="E1703" s="46">
        <v>43.7</v>
      </c>
      <c r="F1703" s="17">
        <v>1750</v>
      </c>
      <c r="G1703" s="4" t="s">
        <v>10536</v>
      </c>
      <c r="H1703" s="17">
        <f t="shared" si="200"/>
        <v>2140.8000000000002</v>
      </c>
      <c r="I1703" s="17">
        <f t="shared" si="201"/>
        <v>1965.3000000000002</v>
      </c>
      <c r="J1703" s="18">
        <f t="shared" si="202"/>
        <v>1930.2</v>
      </c>
    </row>
    <row r="1704" spans="1:10">
      <c r="A1704" s="38" t="s">
        <v>9662</v>
      </c>
      <c r="B1704" s="3" t="s">
        <v>9663</v>
      </c>
      <c r="C1704" s="3">
        <v>1</v>
      </c>
      <c r="D1704" s="2">
        <v>0.7</v>
      </c>
      <c r="E1704" s="46">
        <v>46</v>
      </c>
      <c r="F1704" s="17">
        <v>4400</v>
      </c>
      <c r="G1704" s="4" t="s">
        <v>10536</v>
      </c>
      <c r="H1704" s="17">
        <f t="shared" si="200"/>
        <v>5374</v>
      </c>
      <c r="I1704" s="17">
        <f t="shared" si="201"/>
        <v>4933.5</v>
      </c>
      <c r="J1704" s="18">
        <f t="shared" si="202"/>
        <v>4845.4000000000005</v>
      </c>
    </row>
    <row r="1705" spans="1:10">
      <c r="A1705" s="38" t="s">
        <v>9666</v>
      </c>
      <c r="B1705" s="3" t="s">
        <v>9667</v>
      </c>
      <c r="C1705" s="3">
        <v>3</v>
      </c>
      <c r="D1705" s="2">
        <v>0.7</v>
      </c>
      <c r="E1705" s="46">
        <v>43</v>
      </c>
      <c r="F1705" s="17">
        <v>265</v>
      </c>
      <c r="G1705" s="4" t="s">
        <v>10536</v>
      </c>
      <c r="H1705" s="17">
        <f t="shared" si="200"/>
        <v>329</v>
      </c>
      <c r="I1705" s="17">
        <f t="shared" si="201"/>
        <v>302.05</v>
      </c>
      <c r="J1705" s="18">
        <f t="shared" si="202"/>
        <v>296.65000000000003</v>
      </c>
    </row>
    <row r="1706" spans="1:10">
      <c r="A1706" s="38" t="s">
        <v>9677</v>
      </c>
      <c r="B1706" s="3" t="s">
        <v>9678</v>
      </c>
      <c r="C1706" s="3">
        <v>6</v>
      </c>
      <c r="D1706" s="2">
        <v>0.7</v>
      </c>
      <c r="E1706" s="46">
        <v>40</v>
      </c>
      <c r="F1706" s="17">
        <v>11.5</v>
      </c>
      <c r="G1706" s="4" t="s">
        <v>10541</v>
      </c>
      <c r="H1706" s="17">
        <f t="shared" si="200"/>
        <v>19.5</v>
      </c>
      <c r="I1706" s="17">
        <f t="shared" si="201"/>
        <v>17.900000000000002</v>
      </c>
      <c r="J1706" s="18">
        <f t="shared" si="202"/>
        <v>17.55</v>
      </c>
    </row>
    <row r="1707" spans="1:10">
      <c r="A1707" s="38" t="s">
        <v>9683</v>
      </c>
      <c r="B1707" s="3" t="s">
        <v>9681</v>
      </c>
      <c r="C1707" s="3">
        <v>6</v>
      </c>
      <c r="D1707" s="2">
        <v>0.7</v>
      </c>
      <c r="E1707" s="46">
        <v>40</v>
      </c>
      <c r="F1707" s="17">
        <v>13.25</v>
      </c>
      <c r="G1707" s="4" t="s">
        <v>10534</v>
      </c>
      <c r="H1707" s="17">
        <f t="shared" si="200"/>
        <v>21.6</v>
      </c>
      <c r="I1707" s="17">
        <f t="shared" si="201"/>
        <v>19.850000000000001</v>
      </c>
      <c r="J1707" s="18">
        <f t="shared" si="202"/>
        <v>19.5</v>
      </c>
    </row>
    <row r="1708" spans="1:10">
      <c r="A1708" s="38" t="s">
        <v>9684</v>
      </c>
      <c r="B1708" s="3" t="s">
        <v>9685</v>
      </c>
      <c r="C1708" s="3">
        <v>6</v>
      </c>
      <c r="D1708" s="2">
        <v>0.7</v>
      </c>
      <c r="E1708" s="46">
        <v>40</v>
      </c>
      <c r="F1708" s="17">
        <v>16.2</v>
      </c>
      <c r="G1708" s="4" t="s">
        <v>10542</v>
      </c>
      <c r="H1708" s="17">
        <f t="shared" si="200"/>
        <v>25.200000000000003</v>
      </c>
      <c r="I1708" s="17">
        <f t="shared" si="201"/>
        <v>23.150000000000002</v>
      </c>
      <c r="J1708" s="18">
        <f t="shared" si="202"/>
        <v>22.75</v>
      </c>
    </row>
    <row r="1709" spans="1:10">
      <c r="A1709" s="38" t="s">
        <v>9687</v>
      </c>
      <c r="B1709" s="3" t="s">
        <v>9688</v>
      </c>
      <c r="C1709" s="3">
        <v>6</v>
      </c>
      <c r="D1709" s="2">
        <v>0.7</v>
      </c>
      <c r="E1709" s="46">
        <v>35</v>
      </c>
      <c r="F1709" s="17">
        <v>9.5</v>
      </c>
      <c r="G1709" s="4" t="s">
        <v>10534</v>
      </c>
      <c r="H1709" s="17">
        <f t="shared" si="200"/>
        <v>16.600000000000001</v>
      </c>
      <c r="I1709" s="17">
        <f t="shared" si="201"/>
        <v>15.25</v>
      </c>
      <c r="J1709" s="18">
        <f t="shared" si="202"/>
        <v>14.950000000000001</v>
      </c>
    </row>
    <row r="1710" spans="1:10">
      <c r="A1710" s="38" t="s">
        <v>9690</v>
      </c>
      <c r="B1710" s="3" t="s">
        <v>9691</v>
      </c>
      <c r="C1710" s="3">
        <v>12</v>
      </c>
      <c r="D1710" s="2">
        <v>0.05</v>
      </c>
      <c r="E1710" s="46">
        <v>40</v>
      </c>
      <c r="F1710" s="17">
        <v>1.6</v>
      </c>
      <c r="G1710" s="4" t="s">
        <v>10541</v>
      </c>
      <c r="H1710" s="17">
        <f t="shared" si="200"/>
        <v>4.1000000000000005</v>
      </c>
      <c r="I1710" s="17">
        <f t="shared" si="201"/>
        <v>3.8000000000000003</v>
      </c>
      <c r="J1710" s="18">
        <f t="shared" si="202"/>
        <v>3.7</v>
      </c>
    </row>
    <row r="1711" spans="1:10">
      <c r="A1711" s="38" t="s">
        <v>9693</v>
      </c>
      <c r="B1711" s="3" t="s">
        <v>19214</v>
      </c>
      <c r="C1711" s="3">
        <v>6</v>
      </c>
      <c r="D1711" s="2">
        <v>0.7</v>
      </c>
      <c r="E1711" s="46">
        <v>40</v>
      </c>
      <c r="F1711" s="17">
        <v>9.4499999999999993</v>
      </c>
      <c r="G1711" s="4" t="s">
        <v>10541</v>
      </c>
      <c r="H1711" s="17">
        <f t="shared" si="200"/>
        <v>17</v>
      </c>
      <c r="I1711" s="17">
        <f t="shared" si="201"/>
        <v>15.600000000000001</v>
      </c>
      <c r="J1711" s="18">
        <f t="shared" si="202"/>
        <v>15.3</v>
      </c>
    </row>
    <row r="1712" spans="1:10">
      <c r="A1712" s="38" t="s">
        <v>9695</v>
      </c>
      <c r="B1712" s="3" t="s">
        <v>9696</v>
      </c>
      <c r="C1712" s="3">
        <v>6</v>
      </c>
      <c r="D1712" s="2">
        <v>0.7</v>
      </c>
      <c r="E1712" s="46">
        <v>40</v>
      </c>
      <c r="F1712" s="17">
        <v>11.5</v>
      </c>
      <c r="G1712" s="4" t="s">
        <v>10536</v>
      </c>
      <c r="H1712" s="17">
        <f t="shared" si="200"/>
        <v>19.5</v>
      </c>
      <c r="I1712" s="17">
        <f t="shared" si="201"/>
        <v>17.900000000000002</v>
      </c>
      <c r="J1712" s="18">
        <f t="shared" si="202"/>
        <v>17.55</v>
      </c>
    </row>
    <row r="1713" spans="1:10">
      <c r="A1713" s="38" t="s">
        <v>10960</v>
      </c>
      <c r="B1713" s="3" t="s">
        <v>10961</v>
      </c>
      <c r="C1713" s="3">
        <v>6</v>
      </c>
      <c r="D1713" s="2">
        <v>0.5</v>
      </c>
      <c r="E1713" s="46">
        <v>41.4</v>
      </c>
      <c r="F1713" s="17">
        <v>32.5</v>
      </c>
      <c r="G1713" s="4" t="s">
        <v>10535</v>
      </c>
      <c r="H1713" s="17">
        <f t="shared" si="200"/>
        <v>44.2</v>
      </c>
      <c r="I1713" s="17">
        <f t="shared" si="201"/>
        <v>40.550000000000004</v>
      </c>
      <c r="J1713" s="18">
        <f t="shared" si="202"/>
        <v>39.85</v>
      </c>
    </row>
    <row r="1714" spans="1:10">
      <c r="A1714" s="38" t="s">
        <v>9700</v>
      </c>
      <c r="B1714" s="3" t="s">
        <v>10962</v>
      </c>
      <c r="C1714" s="3">
        <v>6</v>
      </c>
      <c r="D1714" s="2">
        <v>0.5</v>
      </c>
      <c r="E1714" s="46">
        <v>40.9</v>
      </c>
      <c r="F1714" s="17">
        <v>29.5</v>
      </c>
      <c r="G1714" s="4" t="s">
        <v>10553</v>
      </c>
      <c r="H1714" s="17">
        <f t="shared" si="200"/>
        <v>40.5</v>
      </c>
      <c r="I1714" s="17">
        <f t="shared" si="201"/>
        <v>37.15</v>
      </c>
      <c r="J1714" s="18">
        <f t="shared" si="202"/>
        <v>36.5</v>
      </c>
    </row>
    <row r="1715" spans="1:10">
      <c r="A1715" s="38" t="s">
        <v>9698</v>
      </c>
      <c r="B1715" s="3" t="s">
        <v>10977</v>
      </c>
      <c r="C1715" s="3">
        <v>6</v>
      </c>
      <c r="D1715" s="2">
        <v>0.5</v>
      </c>
      <c r="E1715" s="46">
        <v>41.2</v>
      </c>
      <c r="F1715" s="17">
        <v>30.25</v>
      </c>
      <c r="G1715" s="4" t="s">
        <v>10553</v>
      </c>
      <c r="H1715" s="17">
        <f t="shared" si="200"/>
        <v>41.400000000000006</v>
      </c>
      <c r="I1715" s="17">
        <f t="shared" si="201"/>
        <v>38.050000000000004</v>
      </c>
      <c r="J1715" s="18">
        <f t="shared" si="202"/>
        <v>37.35</v>
      </c>
    </row>
    <row r="1716" spans="1:10">
      <c r="A1716" s="38" t="s">
        <v>9702</v>
      </c>
      <c r="B1716" s="3" t="s">
        <v>9703</v>
      </c>
      <c r="C1716" s="3">
        <v>6</v>
      </c>
      <c r="D1716" s="2">
        <v>0.7</v>
      </c>
      <c r="E1716" s="46">
        <v>40</v>
      </c>
      <c r="F1716" s="17">
        <v>17.5</v>
      </c>
      <c r="G1716" s="4" t="s">
        <v>10536</v>
      </c>
      <c r="H1716" s="17">
        <f t="shared" si="200"/>
        <v>26.8</v>
      </c>
      <c r="I1716" s="17">
        <f t="shared" si="201"/>
        <v>24.6</v>
      </c>
      <c r="J1716" s="18">
        <f t="shared" si="202"/>
        <v>24.150000000000002</v>
      </c>
    </row>
    <row r="1717" spans="1:10">
      <c r="A1717" s="38" t="s">
        <v>10788</v>
      </c>
      <c r="B1717" s="3" t="s">
        <v>10789</v>
      </c>
      <c r="C1717" s="3">
        <v>6</v>
      </c>
      <c r="D1717" s="2">
        <v>0.7</v>
      </c>
      <c r="E1717" s="46">
        <v>40</v>
      </c>
      <c r="F1717" s="17">
        <v>16.399999999999999</v>
      </c>
      <c r="G1717" s="4" t="s">
        <v>10538</v>
      </c>
      <c r="H1717" s="17">
        <f t="shared" si="200"/>
        <v>25.450000000000003</v>
      </c>
      <c r="I1717" s="17">
        <f t="shared" si="201"/>
        <v>23.400000000000002</v>
      </c>
      <c r="J1717" s="18">
        <f t="shared" si="202"/>
        <v>22.950000000000003</v>
      </c>
    </row>
    <row r="1718" spans="1:10">
      <c r="A1718" s="38" t="s">
        <v>9705</v>
      </c>
      <c r="B1718" s="3" t="s">
        <v>9706</v>
      </c>
      <c r="C1718" s="3">
        <v>6</v>
      </c>
      <c r="D1718" s="2">
        <v>0.7</v>
      </c>
      <c r="E1718" s="46">
        <v>40</v>
      </c>
      <c r="F1718" s="17">
        <v>15.95</v>
      </c>
      <c r="G1718" s="4" t="s">
        <v>10536</v>
      </c>
      <c r="H1718" s="17">
        <f t="shared" si="200"/>
        <v>24.900000000000002</v>
      </c>
      <c r="I1718" s="17">
        <f t="shared" si="201"/>
        <v>22.85</v>
      </c>
      <c r="J1718" s="18">
        <f t="shared" si="202"/>
        <v>22.450000000000003</v>
      </c>
    </row>
    <row r="1719" spans="1:10">
      <c r="A1719" s="38" t="s">
        <v>9708</v>
      </c>
      <c r="B1719" s="3" t="s">
        <v>9709</v>
      </c>
      <c r="C1719" s="3">
        <v>6</v>
      </c>
      <c r="D1719" s="2">
        <v>0.7</v>
      </c>
      <c r="E1719" s="46">
        <v>40</v>
      </c>
      <c r="F1719" s="17">
        <v>17.149999999999999</v>
      </c>
      <c r="G1719" s="4" t="s">
        <v>10536</v>
      </c>
      <c r="H1719" s="17">
        <f t="shared" si="200"/>
        <v>26.400000000000002</v>
      </c>
      <c r="I1719" s="17">
        <f t="shared" si="201"/>
        <v>24.200000000000003</v>
      </c>
      <c r="J1719" s="18">
        <f t="shared" si="202"/>
        <v>23.8</v>
      </c>
    </row>
    <row r="1720" spans="1:10">
      <c r="A1720" s="38" t="s">
        <v>9710</v>
      </c>
      <c r="B1720" s="3" t="s">
        <v>9711</v>
      </c>
      <c r="C1720" s="3">
        <v>6</v>
      </c>
      <c r="D1720" s="2">
        <v>0.7</v>
      </c>
      <c r="E1720" s="46">
        <v>40</v>
      </c>
      <c r="F1720" s="17">
        <v>25.95</v>
      </c>
      <c r="G1720" s="4" t="s">
        <v>10536</v>
      </c>
      <c r="H1720" s="17">
        <f t="shared" si="200"/>
        <v>37.1</v>
      </c>
      <c r="I1720" s="17">
        <f t="shared" si="201"/>
        <v>34.050000000000004</v>
      </c>
      <c r="J1720" s="18">
        <f t="shared" si="202"/>
        <v>33.450000000000003</v>
      </c>
    </row>
    <row r="1721" spans="1:10">
      <c r="A1721" s="38" t="s">
        <v>9721</v>
      </c>
      <c r="B1721" s="3" t="s">
        <v>9722</v>
      </c>
      <c r="C1721" s="3">
        <v>6</v>
      </c>
      <c r="D1721" s="2">
        <v>0.7</v>
      </c>
      <c r="E1721" s="46">
        <v>54.6</v>
      </c>
      <c r="F1721" s="17">
        <v>108</v>
      </c>
      <c r="G1721" s="4" t="s">
        <v>10536</v>
      </c>
      <c r="H1721" s="17">
        <f t="shared" si="200"/>
        <v>138.5</v>
      </c>
      <c r="I1721" s="17">
        <f t="shared" si="201"/>
        <v>127.15</v>
      </c>
      <c r="J1721" s="18">
        <f t="shared" si="202"/>
        <v>124.9</v>
      </c>
    </row>
    <row r="1722" spans="1:10">
      <c r="A1722" s="38" t="s">
        <v>9724</v>
      </c>
      <c r="B1722" s="3" t="s">
        <v>9725</v>
      </c>
      <c r="C1722" s="3">
        <v>6</v>
      </c>
      <c r="D1722" s="2">
        <v>0.7</v>
      </c>
      <c r="E1722" s="46">
        <v>58</v>
      </c>
      <c r="F1722" s="17">
        <v>20</v>
      </c>
      <c r="G1722" s="4" t="s">
        <v>10554</v>
      </c>
      <c r="H1722" s="17">
        <f t="shared" si="200"/>
        <v>31.450000000000003</v>
      </c>
      <c r="I1722" s="17">
        <f t="shared" si="201"/>
        <v>28.85</v>
      </c>
      <c r="J1722" s="18">
        <f t="shared" si="202"/>
        <v>28.35</v>
      </c>
    </row>
    <row r="1723" spans="1:10">
      <c r="A1723" s="38" t="s">
        <v>11008</v>
      </c>
      <c r="B1723" s="3" t="s">
        <v>11009</v>
      </c>
      <c r="C1723" s="3">
        <v>6</v>
      </c>
      <c r="D1723" s="2">
        <v>0.7</v>
      </c>
      <c r="E1723" s="46">
        <v>58</v>
      </c>
      <c r="F1723" s="17">
        <v>22.95</v>
      </c>
      <c r="G1723" s="4" t="s">
        <v>10554</v>
      </c>
      <c r="H1723" s="17">
        <f t="shared" si="200"/>
        <v>35.050000000000004</v>
      </c>
      <c r="I1723" s="17">
        <f t="shared" si="201"/>
        <v>32.15</v>
      </c>
      <c r="J1723" s="18">
        <f t="shared" si="202"/>
        <v>31.6</v>
      </c>
    </row>
    <row r="1724" spans="1:10">
      <c r="A1724" s="38" t="s">
        <v>9727</v>
      </c>
      <c r="B1724" s="3" t="s">
        <v>9728</v>
      </c>
      <c r="C1724" s="3">
        <v>6</v>
      </c>
      <c r="D1724" s="2">
        <v>0.7</v>
      </c>
      <c r="E1724" s="46">
        <v>48</v>
      </c>
      <c r="F1724" s="17">
        <v>23.95</v>
      </c>
      <c r="G1724" s="4" t="s">
        <v>10554</v>
      </c>
      <c r="H1724" s="17">
        <f t="shared" si="200"/>
        <v>35.4</v>
      </c>
      <c r="I1724" s="17">
        <f t="shared" si="201"/>
        <v>32.5</v>
      </c>
      <c r="J1724" s="18">
        <f t="shared" si="202"/>
        <v>31.900000000000002</v>
      </c>
    </row>
    <row r="1725" spans="1:10">
      <c r="A1725" s="38" t="s">
        <v>9730</v>
      </c>
      <c r="B1725" s="3" t="s">
        <v>9731</v>
      </c>
      <c r="C1725" s="3">
        <v>6</v>
      </c>
      <c r="D1725" s="2">
        <v>0.7</v>
      </c>
      <c r="E1725" s="46">
        <v>46</v>
      </c>
      <c r="F1725" s="17">
        <v>14.5</v>
      </c>
      <c r="G1725" s="4" t="s">
        <v>10554</v>
      </c>
      <c r="H1725" s="17">
        <f t="shared" si="200"/>
        <v>23.650000000000002</v>
      </c>
      <c r="I1725" s="17">
        <f t="shared" si="201"/>
        <v>21.75</v>
      </c>
      <c r="J1725" s="18">
        <f t="shared" si="202"/>
        <v>21.35</v>
      </c>
    </row>
    <row r="1726" spans="1:10">
      <c r="A1726" s="38" t="s">
        <v>9733</v>
      </c>
      <c r="B1726" s="3" t="s">
        <v>9734</v>
      </c>
      <c r="C1726" s="3">
        <v>6</v>
      </c>
      <c r="D1726" s="2">
        <v>0.5</v>
      </c>
      <c r="E1726" s="46">
        <v>35</v>
      </c>
      <c r="F1726" s="17">
        <v>6.5</v>
      </c>
      <c r="G1726" s="4" t="s">
        <v>10534</v>
      </c>
      <c r="H1726" s="17">
        <f t="shared" si="200"/>
        <v>12.05</v>
      </c>
      <c r="I1726" s="17">
        <f t="shared" si="201"/>
        <v>11.05</v>
      </c>
      <c r="J1726" s="18">
        <f t="shared" si="202"/>
        <v>10.850000000000001</v>
      </c>
    </row>
    <row r="1727" spans="1:10">
      <c r="A1727" s="38" t="s">
        <v>11237</v>
      </c>
      <c r="B1727" s="3" t="s">
        <v>11238</v>
      </c>
      <c r="C1727" s="3">
        <v>6</v>
      </c>
      <c r="D1727" s="2">
        <v>0.7</v>
      </c>
      <c r="E1727" s="46">
        <v>43</v>
      </c>
      <c r="F1727" s="17">
        <v>25</v>
      </c>
      <c r="G1727" s="4" t="s">
        <v>10554</v>
      </c>
      <c r="H1727" s="17">
        <f t="shared" si="200"/>
        <v>36.200000000000003</v>
      </c>
      <c r="I1727" s="17">
        <f t="shared" si="201"/>
        <v>33.25</v>
      </c>
      <c r="J1727" s="18">
        <f t="shared" si="202"/>
        <v>32.65</v>
      </c>
    </row>
    <row r="1728" spans="1:10">
      <c r="A1728" s="38" t="s">
        <v>11259</v>
      </c>
      <c r="B1728" s="3" t="s">
        <v>11260</v>
      </c>
      <c r="C1728" s="3">
        <v>6</v>
      </c>
      <c r="D1728" s="2">
        <v>0.7</v>
      </c>
      <c r="E1728" s="46">
        <v>43</v>
      </c>
      <c r="F1728" s="17">
        <v>34.5</v>
      </c>
      <c r="G1728" s="4" t="s">
        <v>10536</v>
      </c>
      <c r="H1728" s="17">
        <f t="shared" si="200"/>
        <v>47.800000000000004</v>
      </c>
      <c r="I1728" s="17">
        <f t="shared" si="201"/>
        <v>43.900000000000006</v>
      </c>
      <c r="J1728" s="18">
        <f t="shared" si="202"/>
        <v>43.1</v>
      </c>
    </row>
    <row r="1729" spans="1:10">
      <c r="A1729" s="38" t="s">
        <v>9739</v>
      </c>
      <c r="B1729" s="3" t="s">
        <v>9740</v>
      </c>
      <c r="C1729" s="3">
        <v>6</v>
      </c>
      <c r="D1729" s="2">
        <v>0.7</v>
      </c>
      <c r="E1729" s="46">
        <v>43</v>
      </c>
      <c r="F1729" s="17">
        <v>88.5</v>
      </c>
      <c r="G1729" s="4" t="s">
        <v>10536</v>
      </c>
      <c r="H1729" s="17">
        <f t="shared" si="200"/>
        <v>113.7</v>
      </c>
      <c r="I1729" s="17">
        <f t="shared" si="201"/>
        <v>104.35000000000001</v>
      </c>
      <c r="J1729" s="18">
        <f t="shared" si="202"/>
        <v>102.5</v>
      </c>
    </row>
    <row r="1730" spans="1:10">
      <c r="A1730" s="38" t="s">
        <v>9757</v>
      </c>
      <c r="B1730" s="3" t="s">
        <v>9758</v>
      </c>
      <c r="C1730" s="3">
        <v>6</v>
      </c>
      <c r="D1730" s="2">
        <v>0.7</v>
      </c>
      <c r="E1730" s="46">
        <v>40</v>
      </c>
      <c r="F1730" s="17">
        <v>13.25</v>
      </c>
      <c r="G1730" s="4" t="s">
        <v>10542</v>
      </c>
      <c r="H1730" s="17">
        <f t="shared" si="200"/>
        <v>21.6</v>
      </c>
      <c r="I1730" s="17">
        <f t="shared" si="201"/>
        <v>19.850000000000001</v>
      </c>
      <c r="J1730" s="18">
        <f t="shared" si="202"/>
        <v>19.5</v>
      </c>
    </row>
    <row r="1731" spans="1:10">
      <c r="A1731" s="38" t="s">
        <v>9760</v>
      </c>
      <c r="B1731" s="3" t="s">
        <v>9761</v>
      </c>
      <c r="C1731" s="3">
        <v>6</v>
      </c>
      <c r="D1731" s="2">
        <v>1</v>
      </c>
      <c r="E1731" s="46">
        <v>37.5</v>
      </c>
      <c r="F1731" s="17">
        <v>8.75</v>
      </c>
      <c r="G1731" s="4" t="s">
        <v>10533</v>
      </c>
      <c r="H1731" s="17">
        <f t="shared" si="200"/>
        <v>17.350000000000001</v>
      </c>
      <c r="I1731" s="17">
        <f t="shared" si="201"/>
        <v>15.9</v>
      </c>
      <c r="J1731" s="18">
        <f t="shared" si="202"/>
        <v>15.65</v>
      </c>
    </row>
    <row r="1732" spans="1:10">
      <c r="A1732" s="38" t="s">
        <v>9763</v>
      </c>
      <c r="B1732" s="3" t="s">
        <v>9764</v>
      </c>
      <c r="C1732" s="3">
        <v>6</v>
      </c>
      <c r="D1732" s="2">
        <v>0.7</v>
      </c>
      <c r="E1732" s="46">
        <v>37.5</v>
      </c>
      <c r="F1732" s="17">
        <v>18</v>
      </c>
      <c r="G1732" s="4" t="s">
        <v>10537</v>
      </c>
      <c r="H1732" s="17">
        <f t="shared" si="200"/>
        <v>27.200000000000003</v>
      </c>
      <c r="I1732" s="17">
        <f t="shared" si="201"/>
        <v>24.950000000000003</v>
      </c>
      <c r="J1732" s="18">
        <f t="shared" si="202"/>
        <v>24.5</v>
      </c>
    </row>
    <row r="1733" spans="1:10">
      <c r="A1733" s="38" t="s">
        <v>9766</v>
      </c>
      <c r="B1733" s="3" t="s">
        <v>9767</v>
      </c>
      <c r="C1733" s="3">
        <v>6</v>
      </c>
      <c r="D1733" s="2">
        <v>0.7</v>
      </c>
      <c r="E1733" s="46">
        <v>29.9</v>
      </c>
      <c r="F1733" s="17">
        <v>10.5</v>
      </c>
      <c r="G1733" s="4" t="s">
        <v>10532</v>
      </c>
      <c r="H1733" s="17">
        <f t="shared" si="200"/>
        <v>17.350000000000001</v>
      </c>
      <c r="I1733" s="17">
        <f t="shared" si="201"/>
        <v>15.950000000000001</v>
      </c>
      <c r="J1733" s="18">
        <f t="shared" si="202"/>
        <v>15.65</v>
      </c>
    </row>
    <row r="1734" spans="1:10">
      <c r="A1734" s="38" t="s">
        <v>9778</v>
      </c>
      <c r="B1734" s="3" t="s">
        <v>11170</v>
      </c>
      <c r="C1734" s="3">
        <v>6</v>
      </c>
      <c r="D1734" s="2">
        <v>0.7</v>
      </c>
      <c r="E1734" s="46">
        <v>20</v>
      </c>
      <c r="F1734" s="18">
        <v>9.1</v>
      </c>
      <c r="G1734" s="4" t="s">
        <v>10546</v>
      </c>
      <c r="H1734" s="17">
        <f t="shared" si="200"/>
        <v>14.8</v>
      </c>
      <c r="I1734" s="17">
        <f t="shared" si="201"/>
        <v>13.600000000000001</v>
      </c>
      <c r="J1734" s="18">
        <f t="shared" si="202"/>
        <v>13.350000000000001</v>
      </c>
    </row>
    <row r="1735" spans="1:10">
      <c r="A1735" s="38" t="s">
        <v>9780</v>
      </c>
      <c r="B1735" s="3" t="s">
        <v>9781</v>
      </c>
      <c r="C1735" s="3">
        <v>6</v>
      </c>
      <c r="D1735" s="2">
        <v>1</v>
      </c>
      <c r="E1735" s="46">
        <v>33</v>
      </c>
      <c r="F1735" s="17">
        <v>8.5</v>
      </c>
      <c r="G1735" s="4" t="s">
        <v>10534</v>
      </c>
      <c r="H1735" s="17">
        <f t="shared" si="200"/>
        <v>16.45</v>
      </c>
      <c r="I1735" s="17">
        <f t="shared" si="201"/>
        <v>15.100000000000001</v>
      </c>
      <c r="J1735" s="18">
        <f t="shared" si="202"/>
        <v>14.850000000000001</v>
      </c>
    </row>
    <row r="1736" spans="1:10">
      <c r="A1736" s="38" t="s">
        <v>9788</v>
      </c>
      <c r="B1736" s="3" t="s">
        <v>9789</v>
      </c>
      <c r="C1736" s="3">
        <v>6</v>
      </c>
      <c r="D1736" s="2">
        <v>0.7</v>
      </c>
      <c r="E1736" s="46">
        <v>35</v>
      </c>
      <c r="F1736" s="17">
        <v>7.4</v>
      </c>
      <c r="G1736" s="4" t="s">
        <v>10531</v>
      </c>
      <c r="H1736" s="17">
        <f t="shared" si="200"/>
        <v>14.05</v>
      </c>
      <c r="I1736" s="17">
        <f t="shared" si="201"/>
        <v>12.9</v>
      </c>
      <c r="J1736" s="18">
        <f t="shared" si="202"/>
        <v>12.65</v>
      </c>
    </row>
    <row r="1737" spans="1:10">
      <c r="A1737" s="38" t="s">
        <v>9791</v>
      </c>
      <c r="B1737" s="3" t="s">
        <v>9792</v>
      </c>
      <c r="C1737" s="3">
        <v>6</v>
      </c>
      <c r="D1737" s="2">
        <v>0.7</v>
      </c>
      <c r="E1737" s="46">
        <v>35</v>
      </c>
      <c r="F1737" s="17">
        <v>7.95</v>
      </c>
      <c r="G1737" s="4" t="s">
        <v>10531</v>
      </c>
      <c r="H1737" s="17">
        <f t="shared" si="200"/>
        <v>14.700000000000001</v>
      </c>
      <c r="I1737" s="17">
        <f t="shared" si="201"/>
        <v>13.5</v>
      </c>
      <c r="J1737" s="18">
        <f t="shared" si="202"/>
        <v>13.25</v>
      </c>
    </row>
    <row r="1738" spans="1:10">
      <c r="A1738" s="38" t="s">
        <v>9797</v>
      </c>
      <c r="B1738" s="3" t="s">
        <v>9795</v>
      </c>
      <c r="C1738" s="3">
        <v>12</v>
      </c>
      <c r="D1738" s="2">
        <v>1</v>
      </c>
      <c r="E1738" s="46">
        <v>40</v>
      </c>
      <c r="F1738" s="17">
        <v>10.5</v>
      </c>
      <c r="G1738" s="4" t="s">
        <v>10533</v>
      </c>
      <c r="H1738" s="17">
        <f t="shared" si="200"/>
        <v>19.8</v>
      </c>
      <c r="I1738" s="17">
        <f t="shared" si="201"/>
        <v>18.150000000000002</v>
      </c>
      <c r="J1738" s="18">
        <f t="shared" si="202"/>
        <v>17.850000000000001</v>
      </c>
    </row>
    <row r="1739" spans="1:10">
      <c r="A1739" s="38" t="s">
        <v>9799</v>
      </c>
      <c r="B1739" s="3" t="s">
        <v>9800</v>
      </c>
      <c r="C1739" s="3">
        <v>6</v>
      </c>
      <c r="D1739" s="2">
        <v>0.7</v>
      </c>
      <c r="E1739" s="46">
        <v>46.3</v>
      </c>
      <c r="F1739" s="17">
        <v>24.5</v>
      </c>
      <c r="G1739" s="4" t="s">
        <v>10536</v>
      </c>
      <c r="H1739" s="17">
        <f t="shared" si="200"/>
        <v>35.9</v>
      </c>
      <c r="I1739" s="17">
        <f t="shared" si="201"/>
        <v>32.950000000000003</v>
      </c>
      <c r="J1739" s="18">
        <f t="shared" si="202"/>
        <v>32.35</v>
      </c>
    </row>
    <row r="1740" spans="1:10">
      <c r="A1740" s="38" t="s">
        <v>10790</v>
      </c>
      <c r="B1740" s="3" t="s">
        <v>10791</v>
      </c>
      <c r="C1740" s="3">
        <v>6</v>
      </c>
      <c r="D1740" s="2">
        <v>0.7</v>
      </c>
      <c r="E1740" s="46">
        <v>40</v>
      </c>
      <c r="F1740" s="17">
        <v>30.95</v>
      </c>
      <c r="G1740" s="4" t="s">
        <v>10554</v>
      </c>
      <c r="H1740" s="17">
        <f t="shared" ref="H1740:H1803" si="203">IF(B1740="","",CEILING((F1740+(10.3552*D1740*E1740)/100+1.5+0.05)*1.22,0.05))</f>
        <v>43.2</v>
      </c>
      <c r="I1740" s="17">
        <f t="shared" ref="I1740:I1803" si="204">IF(B1740="","",CEILING((F1740+(10.3552*D1740*E1740)/100+1.5+0.05)*1.12,0.05))</f>
        <v>39.650000000000006</v>
      </c>
      <c r="J1740" s="18">
        <f t="shared" ref="J1740:J1803" si="205">IF(B1740="","",CEILING((F1740+(10.3552*D1740*E1740)/100+1.5+0.05)*1.1,0.05))</f>
        <v>38.950000000000003</v>
      </c>
    </row>
    <row r="1741" spans="1:10">
      <c r="A1741" s="38" t="s">
        <v>9811</v>
      </c>
      <c r="B1741" s="3" t="s">
        <v>9812</v>
      </c>
      <c r="C1741" s="3">
        <v>6</v>
      </c>
      <c r="D1741" s="2">
        <v>0.7</v>
      </c>
      <c r="E1741" s="46">
        <v>43</v>
      </c>
      <c r="F1741" s="17">
        <v>18</v>
      </c>
      <c r="G1741" s="4" t="s">
        <v>10536</v>
      </c>
      <c r="H1741" s="17">
        <f t="shared" si="203"/>
        <v>27.700000000000003</v>
      </c>
      <c r="I1741" s="17">
        <f t="shared" si="204"/>
        <v>25.400000000000002</v>
      </c>
      <c r="J1741" s="18">
        <f t="shared" si="205"/>
        <v>24.950000000000003</v>
      </c>
    </row>
    <row r="1742" spans="1:10">
      <c r="A1742" s="38" t="s">
        <v>9816</v>
      </c>
      <c r="B1742" s="3" t="s">
        <v>9817</v>
      </c>
      <c r="C1742" s="3">
        <v>6</v>
      </c>
      <c r="D1742" s="2">
        <v>0.7</v>
      </c>
      <c r="E1742" s="46">
        <v>46</v>
      </c>
      <c r="F1742" s="17">
        <v>39</v>
      </c>
      <c r="G1742" s="4" t="s">
        <v>10536</v>
      </c>
      <c r="H1742" s="17">
        <f t="shared" si="203"/>
        <v>53.550000000000004</v>
      </c>
      <c r="I1742" s="17">
        <f t="shared" si="204"/>
        <v>49.2</v>
      </c>
      <c r="J1742" s="18">
        <f t="shared" si="205"/>
        <v>48.300000000000004</v>
      </c>
    </row>
    <row r="1743" spans="1:10">
      <c r="A1743" s="38" t="s">
        <v>9819</v>
      </c>
      <c r="B1743" s="3" t="s">
        <v>9820</v>
      </c>
      <c r="C1743" s="3">
        <v>6</v>
      </c>
      <c r="D1743" s="2">
        <v>0.7</v>
      </c>
      <c r="E1743" s="46">
        <v>46</v>
      </c>
      <c r="F1743" s="17">
        <v>67.5</v>
      </c>
      <c r="G1743" s="4" t="s">
        <v>10536</v>
      </c>
      <c r="H1743" s="17">
        <f t="shared" si="203"/>
        <v>88.350000000000009</v>
      </c>
      <c r="I1743" s="17">
        <f t="shared" si="204"/>
        <v>81.100000000000009</v>
      </c>
      <c r="J1743" s="18">
        <f t="shared" si="205"/>
        <v>79.650000000000006</v>
      </c>
    </row>
    <row r="1744" spans="1:10">
      <c r="A1744" s="38" t="s">
        <v>9828</v>
      </c>
      <c r="B1744" s="3" t="s">
        <v>9829</v>
      </c>
      <c r="C1744" s="3">
        <v>6</v>
      </c>
      <c r="D1744" s="2">
        <v>0.7</v>
      </c>
      <c r="E1744" s="46">
        <v>46</v>
      </c>
      <c r="F1744" s="17">
        <v>19.5</v>
      </c>
      <c r="G1744" s="4" t="s">
        <v>10536</v>
      </c>
      <c r="H1744" s="17">
        <f t="shared" si="203"/>
        <v>29.75</v>
      </c>
      <c r="I1744" s="17">
        <f t="shared" si="204"/>
        <v>27.35</v>
      </c>
      <c r="J1744" s="18">
        <f t="shared" si="205"/>
        <v>26.85</v>
      </c>
    </row>
    <row r="1745" spans="1:10">
      <c r="A1745" s="38" t="s">
        <v>9831</v>
      </c>
      <c r="B1745" s="3" t="s">
        <v>9832</v>
      </c>
      <c r="C1745" s="3">
        <v>6</v>
      </c>
      <c r="D1745" s="2">
        <v>0.7</v>
      </c>
      <c r="E1745" s="46">
        <v>43</v>
      </c>
      <c r="F1745" s="17">
        <v>13.25</v>
      </c>
      <c r="G1745" s="4" t="s">
        <v>10536</v>
      </c>
      <c r="H1745" s="17">
        <f t="shared" si="203"/>
        <v>21.900000000000002</v>
      </c>
      <c r="I1745" s="17">
        <f t="shared" si="204"/>
        <v>20.100000000000001</v>
      </c>
      <c r="J1745" s="18">
        <f t="shared" si="205"/>
        <v>19.75</v>
      </c>
    </row>
    <row r="1746" spans="1:10">
      <c r="A1746" s="38" t="s">
        <v>9834</v>
      </c>
      <c r="B1746" s="3" t="s">
        <v>9835</v>
      </c>
      <c r="C1746" s="3">
        <v>6</v>
      </c>
      <c r="D1746" s="2">
        <v>0.7</v>
      </c>
      <c r="E1746" s="46">
        <v>40</v>
      </c>
      <c r="F1746" s="17">
        <v>21.5</v>
      </c>
      <c r="G1746" s="4" t="s">
        <v>10536</v>
      </c>
      <c r="H1746" s="17">
        <f t="shared" si="203"/>
        <v>31.700000000000003</v>
      </c>
      <c r="I1746" s="17">
        <f t="shared" si="204"/>
        <v>29.1</v>
      </c>
      <c r="J1746" s="18">
        <f t="shared" si="205"/>
        <v>28.55</v>
      </c>
    </row>
    <row r="1747" spans="1:10">
      <c r="A1747" s="38" t="s">
        <v>9837</v>
      </c>
      <c r="B1747" s="3" t="s">
        <v>9838</v>
      </c>
      <c r="C1747" s="3">
        <v>6</v>
      </c>
      <c r="D1747" s="2">
        <v>0.7</v>
      </c>
      <c r="E1747" s="46">
        <v>40</v>
      </c>
      <c r="F1747" s="17">
        <v>37.5</v>
      </c>
      <c r="G1747" s="4" t="s">
        <v>10536</v>
      </c>
      <c r="H1747" s="17">
        <f t="shared" si="203"/>
        <v>51.2</v>
      </c>
      <c r="I1747" s="17">
        <f t="shared" si="204"/>
        <v>47</v>
      </c>
      <c r="J1747" s="18">
        <f t="shared" si="205"/>
        <v>46.150000000000006</v>
      </c>
    </row>
    <row r="1748" spans="1:10">
      <c r="A1748" s="38" t="s">
        <v>9840</v>
      </c>
      <c r="B1748" s="3" t="s">
        <v>9841</v>
      </c>
      <c r="C1748" s="3">
        <v>4</v>
      </c>
      <c r="D1748" s="2">
        <v>0.7</v>
      </c>
      <c r="E1748" s="46">
        <v>40</v>
      </c>
      <c r="F1748" s="17">
        <v>145</v>
      </c>
      <c r="G1748" s="4" t="s">
        <v>10536</v>
      </c>
      <c r="H1748" s="17">
        <f t="shared" si="203"/>
        <v>182.35000000000002</v>
      </c>
      <c r="I1748" s="17">
        <f t="shared" si="204"/>
        <v>167.4</v>
      </c>
      <c r="J1748" s="18">
        <f t="shared" si="205"/>
        <v>164.4</v>
      </c>
    </row>
    <row r="1749" spans="1:10">
      <c r="A1749" s="38" t="s">
        <v>9843</v>
      </c>
      <c r="B1749" s="3" t="s">
        <v>9844</v>
      </c>
      <c r="C1749" s="3">
        <v>4</v>
      </c>
      <c r="D1749" s="2">
        <v>0.7</v>
      </c>
      <c r="E1749" s="46">
        <v>43</v>
      </c>
      <c r="F1749" s="17">
        <v>310</v>
      </c>
      <c r="G1749" s="4" t="s">
        <v>10536</v>
      </c>
      <c r="H1749" s="17">
        <f t="shared" si="203"/>
        <v>383.90000000000003</v>
      </c>
      <c r="I1749" s="17">
        <f t="shared" si="204"/>
        <v>352.45000000000005</v>
      </c>
      <c r="J1749" s="18">
        <f t="shared" si="205"/>
        <v>346.15000000000003</v>
      </c>
    </row>
    <row r="1750" spans="1:10">
      <c r="A1750" s="38" t="s">
        <v>9846</v>
      </c>
      <c r="B1750" s="3" t="s">
        <v>9847</v>
      </c>
      <c r="C1750" s="3">
        <v>6</v>
      </c>
      <c r="D1750" s="2">
        <v>0.7</v>
      </c>
      <c r="E1750" s="46">
        <v>40</v>
      </c>
      <c r="F1750" s="17">
        <v>17.95</v>
      </c>
      <c r="G1750" s="4" t="s">
        <v>10536</v>
      </c>
      <c r="H1750" s="17">
        <f t="shared" si="203"/>
        <v>27.35</v>
      </c>
      <c r="I1750" s="17">
        <f t="shared" si="204"/>
        <v>25.1</v>
      </c>
      <c r="J1750" s="18">
        <f t="shared" si="205"/>
        <v>24.650000000000002</v>
      </c>
    </row>
    <row r="1751" spans="1:10">
      <c r="A1751" s="38" t="s">
        <v>9849</v>
      </c>
      <c r="B1751" s="3" t="s">
        <v>9850</v>
      </c>
      <c r="C1751" s="3">
        <v>6</v>
      </c>
      <c r="D1751" s="2">
        <v>0.7</v>
      </c>
      <c r="E1751" s="46">
        <v>40</v>
      </c>
      <c r="F1751" s="17">
        <v>17.5</v>
      </c>
      <c r="G1751" s="4" t="s">
        <v>10536</v>
      </c>
      <c r="H1751" s="17">
        <f t="shared" si="203"/>
        <v>26.8</v>
      </c>
      <c r="I1751" s="17">
        <f t="shared" si="204"/>
        <v>24.6</v>
      </c>
      <c r="J1751" s="18">
        <f t="shared" si="205"/>
        <v>24.150000000000002</v>
      </c>
    </row>
    <row r="1752" spans="1:10">
      <c r="A1752" s="38" t="s">
        <v>9852</v>
      </c>
      <c r="B1752" s="3" t="s">
        <v>9853</v>
      </c>
      <c r="C1752" s="3">
        <v>6</v>
      </c>
      <c r="D1752" s="2">
        <v>0.7</v>
      </c>
      <c r="E1752" s="46">
        <v>46</v>
      </c>
      <c r="F1752" s="17">
        <v>37.5</v>
      </c>
      <c r="G1752" s="4" t="s">
        <v>10536</v>
      </c>
      <c r="H1752" s="17">
        <f t="shared" si="203"/>
        <v>51.75</v>
      </c>
      <c r="I1752" s="17">
        <f t="shared" si="204"/>
        <v>47.5</v>
      </c>
      <c r="J1752" s="18">
        <f t="shared" si="205"/>
        <v>46.650000000000006</v>
      </c>
    </row>
    <row r="1753" spans="1:10">
      <c r="A1753" s="38" t="s">
        <v>9855</v>
      </c>
      <c r="B1753" s="3" t="s">
        <v>9856</v>
      </c>
      <c r="C1753" s="3">
        <v>6</v>
      </c>
      <c r="D1753" s="2">
        <v>1</v>
      </c>
      <c r="E1753" s="46">
        <v>38</v>
      </c>
      <c r="F1753" s="17">
        <v>7.5</v>
      </c>
      <c r="G1753" s="4" t="s">
        <v>10550</v>
      </c>
      <c r="H1753" s="17">
        <f t="shared" si="203"/>
        <v>15.850000000000001</v>
      </c>
      <c r="I1753" s="17">
        <f t="shared" si="204"/>
        <v>14.55</v>
      </c>
      <c r="J1753" s="18">
        <f t="shared" si="205"/>
        <v>14.3</v>
      </c>
    </row>
    <row r="1754" spans="1:10">
      <c r="A1754" s="38" t="s">
        <v>9858</v>
      </c>
      <c r="B1754" s="3" t="s">
        <v>9859</v>
      </c>
      <c r="C1754" s="3">
        <v>6</v>
      </c>
      <c r="D1754" s="2">
        <v>1</v>
      </c>
      <c r="E1754" s="46">
        <v>40</v>
      </c>
      <c r="F1754" s="17">
        <v>20.5</v>
      </c>
      <c r="G1754" s="4" t="s">
        <v>10550</v>
      </c>
      <c r="H1754" s="17">
        <f t="shared" si="203"/>
        <v>32</v>
      </c>
      <c r="I1754" s="17">
        <f t="shared" si="204"/>
        <v>29.35</v>
      </c>
      <c r="J1754" s="18">
        <f t="shared" si="205"/>
        <v>28.85</v>
      </c>
    </row>
    <row r="1755" spans="1:10">
      <c r="A1755" s="38" t="s">
        <v>9864</v>
      </c>
      <c r="B1755" s="3" t="s">
        <v>9865</v>
      </c>
      <c r="C1755" s="3">
        <v>1</v>
      </c>
      <c r="D1755" s="2">
        <v>0.7</v>
      </c>
      <c r="E1755" s="46">
        <v>38</v>
      </c>
      <c r="F1755" s="17">
        <v>67.5</v>
      </c>
      <c r="G1755" s="4" t="s">
        <v>10550</v>
      </c>
      <c r="H1755" s="17">
        <f t="shared" si="203"/>
        <v>87.65</v>
      </c>
      <c r="I1755" s="17">
        <f t="shared" si="204"/>
        <v>80.45</v>
      </c>
      <c r="J1755" s="18">
        <f t="shared" si="205"/>
        <v>79</v>
      </c>
    </row>
    <row r="1756" spans="1:10">
      <c r="A1756" s="38" t="s">
        <v>9888</v>
      </c>
      <c r="B1756" s="3" t="s">
        <v>9889</v>
      </c>
      <c r="C1756" s="3">
        <v>6</v>
      </c>
      <c r="D1756" s="2">
        <v>0.7</v>
      </c>
      <c r="E1756" s="46">
        <v>17</v>
      </c>
      <c r="F1756" s="17">
        <v>7.65</v>
      </c>
      <c r="G1756" s="4" t="s">
        <v>10532</v>
      </c>
      <c r="H1756" s="17">
        <f t="shared" si="203"/>
        <v>12.75</v>
      </c>
      <c r="I1756" s="17">
        <f t="shared" si="204"/>
        <v>11.700000000000001</v>
      </c>
      <c r="J1756" s="18">
        <f t="shared" si="205"/>
        <v>11.5</v>
      </c>
    </row>
    <row r="1757" spans="1:10">
      <c r="A1757" s="38" t="s">
        <v>9891</v>
      </c>
      <c r="B1757" s="3" t="s">
        <v>9892</v>
      </c>
      <c r="C1757" s="3">
        <v>6</v>
      </c>
      <c r="D1757" s="2">
        <v>0.7</v>
      </c>
      <c r="E1757" s="46">
        <v>17</v>
      </c>
      <c r="F1757" s="17">
        <v>6.65</v>
      </c>
      <c r="G1757" s="4" t="s">
        <v>10532</v>
      </c>
      <c r="H1757" s="17">
        <f t="shared" si="203"/>
        <v>11.55</v>
      </c>
      <c r="I1757" s="17">
        <f t="shared" si="204"/>
        <v>10.600000000000001</v>
      </c>
      <c r="J1757" s="18">
        <f t="shared" si="205"/>
        <v>10.4</v>
      </c>
    </row>
    <row r="1758" spans="1:10">
      <c r="A1758" s="38" t="s">
        <v>9934</v>
      </c>
      <c r="B1758" s="3" t="s">
        <v>9931</v>
      </c>
      <c r="C1758" s="3">
        <v>6</v>
      </c>
      <c r="D1758" s="2">
        <v>1</v>
      </c>
      <c r="E1758" s="46">
        <v>40</v>
      </c>
      <c r="F1758" s="17">
        <v>9.75</v>
      </c>
      <c r="G1758" s="4" t="s">
        <v>10541</v>
      </c>
      <c r="H1758" s="17">
        <f t="shared" si="203"/>
        <v>18.850000000000001</v>
      </c>
      <c r="I1758" s="17">
        <f t="shared" si="204"/>
        <v>17.3</v>
      </c>
      <c r="J1758" s="18">
        <f t="shared" si="205"/>
        <v>17</v>
      </c>
    </row>
    <row r="1759" spans="1:10">
      <c r="A1759" s="38" t="s">
        <v>9936</v>
      </c>
      <c r="B1759" s="3" t="s">
        <v>9937</v>
      </c>
      <c r="C1759" s="3">
        <v>6</v>
      </c>
      <c r="D1759" s="2">
        <v>0.7</v>
      </c>
      <c r="E1759" s="46">
        <v>40</v>
      </c>
      <c r="F1759" s="17">
        <v>19.5</v>
      </c>
      <c r="G1759" s="4" t="s">
        <v>10541</v>
      </c>
      <c r="H1759" s="17">
        <f t="shared" si="203"/>
        <v>29.25</v>
      </c>
      <c r="I1759" s="17">
        <f t="shared" si="204"/>
        <v>26.85</v>
      </c>
      <c r="J1759" s="18">
        <f t="shared" si="205"/>
        <v>26.35</v>
      </c>
    </row>
    <row r="1760" spans="1:10">
      <c r="A1760" s="38" t="s">
        <v>9939</v>
      </c>
      <c r="B1760" s="3" t="s">
        <v>9940</v>
      </c>
      <c r="C1760" s="3">
        <v>6</v>
      </c>
      <c r="D1760" s="2">
        <v>0.7</v>
      </c>
      <c r="E1760" s="46">
        <v>41.3</v>
      </c>
      <c r="F1760" s="17">
        <v>22.5</v>
      </c>
      <c r="G1760" s="4" t="s">
        <v>10560</v>
      </c>
      <c r="H1760" s="17">
        <f t="shared" si="203"/>
        <v>33</v>
      </c>
      <c r="I1760" s="17">
        <f t="shared" si="204"/>
        <v>30.3</v>
      </c>
      <c r="J1760" s="18">
        <f t="shared" si="205"/>
        <v>29.75</v>
      </c>
    </row>
    <row r="1761" spans="1:10">
      <c r="A1761" s="38" t="s">
        <v>9942</v>
      </c>
      <c r="B1761" s="3" t="s">
        <v>9943</v>
      </c>
      <c r="C1761" s="3">
        <v>6</v>
      </c>
      <c r="D1761" s="2">
        <v>0.7</v>
      </c>
      <c r="E1761" s="46">
        <v>43</v>
      </c>
      <c r="F1761" s="17">
        <v>11.15</v>
      </c>
      <c r="G1761" s="4" t="s">
        <v>10541</v>
      </c>
      <c r="H1761" s="17">
        <f t="shared" si="203"/>
        <v>19.3</v>
      </c>
      <c r="I1761" s="17">
        <f t="shared" si="204"/>
        <v>17.75</v>
      </c>
      <c r="J1761" s="18">
        <f t="shared" si="205"/>
        <v>17.400000000000002</v>
      </c>
    </row>
    <row r="1762" spans="1:10">
      <c r="A1762" s="38" t="s">
        <v>9946</v>
      </c>
      <c r="B1762" s="3" t="s">
        <v>9947</v>
      </c>
      <c r="C1762" s="3">
        <v>6</v>
      </c>
      <c r="D1762" s="2">
        <v>0.7</v>
      </c>
      <c r="E1762" s="46">
        <v>43</v>
      </c>
      <c r="F1762" s="17">
        <v>31.1</v>
      </c>
      <c r="G1762" s="4" t="s">
        <v>10536</v>
      </c>
      <c r="H1762" s="17">
        <f t="shared" si="203"/>
        <v>43.650000000000006</v>
      </c>
      <c r="I1762" s="17">
        <f t="shared" si="204"/>
        <v>40.1</v>
      </c>
      <c r="J1762" s="18">
        <f t="shared" si="205"/>
        <v>39.35</v>
      </c>
    </row>
    <row r="1763" spans="1:10">
      <c r="A1763" s="38" t="s">
        <v>9952</v>
      </c>
      <c r="B1763" s="3" t="s">
        <v>11261</v>
      </c>
      <c r="C1763" s="3">
        <v>6</v>
      </c>
      <c r="D1763" s="2">
        <v>0.7</v>
      </c>
      <c r="E1763" s="46">
        <v>43</v>
      </c>
      <c r="F1763" s="17">
        <v>19.25</v>
      </c>
      <c r="G1763" s="4" t="s">
        <v>10536</v>
      </c>
      <c r="H1763" s="17">
        <f t="shared" si="203"/>
        <v>29.200000000000003</v>
      </c>
      <c r="I1763" s="17">
        <f t="shared" si="204"/>
        <v>26.8</v>
      </c>
      <c r="J1763" s="18">
        <f t="shared" si="205"/>
        <v>26.35</v>
      </c>
    </row>
    <row r="1764" spans="1:10">
      <c r="A1764" s="38" t="s">
        <v>9949</v>
      </c>
      <c r="B1764" s="3" t="s">
        <v>9950</v>
      </c>
      <c r="C1764" s="3">
        <v>6</v>
      </c>
      <c r="D1764" s="2">
        <v>0.7</v>
      </c>
      <c r="E1764" s="46">
        <v>43</v>
      </c>
      <c r="F1764" s="17">
        <v>19.100000000000001</v>
      </c>
      <c r="G1764" s="4" t="s">
        <v>10536</v>
      </c>
      <c r="H1764" s="17">
        <f t="shared" si="203"/>
        <v>29</v>
      </c>
      <c r="I1764" s="17">
        <f t="shared" si="204"/>
        <v>26.650000000000002</v>
      </c>
      <c r="J1764" s="18">
        <f t="shared" si="205"/>
        <v>26.150000000000002</v>
      </c>
    </row>
    <row r="1765" spans="1:10">
      <c r="A1765" s="38" t="s">
        <v>9954</v>
      </c>
      <c r="B1765" s="3" t="s">
        <v>9955</v>
      </c>
      <c r="C1765" s="3">
        <v>6</v>
      </c>
      <c r="D1765" s="2">
        <v>0.7</v>
      </c>
      <c r="E1765" s="46">
        <v>43</v>
      </c>
      <c r="F1765" s="17">
        <v>17.95</v>
      </c>
      <c r="G1765" s="4" t="s">
        <v>10536</v>
      </c>
      <c r="H1765" s="17">
        <f t="shared" si="203"/>
        <v>27.6</v>
      </c>
      <c r="I1765" s="17">
        <f t="shared" si="204"/>
        <v>25.35</v>
      </c>
      <c r="J1765" s="18">
        <f t="shared" si="205"/>
        <v>24.900000000000002</v>
      </c>
    </row>
    <row r="1766" spans="1:10">
      <c r="A1766" s="38" t="s">
        <v>9957</v>
      </c>
      <c r="B1766" s="3" t="s">
        <v>9958</v>
      </c>
      <c r="C1766" s="3">
        <v>6</v>
      </c>
      <c r="D1766" s="2">
        <v>0.7</v>
      </c>
      <c r="E1766" s="46">
        <v>43</v>
      </c>
      <c r="F1766" s="17">
        <v>16.149999999999999</v>
      </c>
      <c r="G1766" s="4" t="s">
        <v>10536</v>
      </c>
      <c r="H1766" s="17">
        <f t="shared" si="203"/>
        <v>25.400000000000002</v>
      </c>
      <c r="I1766" s="17">
        <f t="shared" si="204"/>
        <v>23.35</v>
      </c>
      <c r="J1766" s="18">
        <f t="shared" si="205"/>
        <v>22.900000000000002</v>
      </c>
    </row>
    <row r="1767" spans="1:10">
      <c r="A1767" s="38" t="s">
        <v>9963</v>
      </c>
      <c r="B1767" s="3" t="s">
        <v>9964</v>
      </c>
      <c r="C1767" s="3">
        <v>6</v>
      </c>
      <c r="D1767" s="2">
        <v>0.7</v>
      </c>
      <c r="E1767" s="46">
        <v>56.1</v>
      </c>
      <c r="F1767" s="17">
        <v>30.5</v>
      </c>
      <c r="G1767" s="4" t="s">
        <v>10536</v>
      </c>
      <c r="H1767" s="17">
        <f t="shared" si="203"/>
        <v>44.1</v>
      </c>
      <c r="I1767" s="17">
        <f t="shared" si="204"/>
        <v>40.5</v>
      </c>
      <c r="J1767" s="18">
        <f t="shared" si="205"/>
        <v>39.75</v>
      </c>
    </row>
    <row r="1768" spans="1:10">
      <c r="A1768" s="38" t="s">
        <v>9969</v>
      </c>
      <c r="B1768" s="3" t="s">
        <v>9970</v>
      </c>
      <c r="C1768" s="3">
        <v>6</v>
      </c>
      <c r="D1768" s="2">
        <v>0.7</v>
      </c>
      <c r="E1768" s="46">
        <v>46</v>
      </c>
      <c r="F1768" s="17">
        <v>38.5</v>
      </c>
      <c r="G1768" s="4" t="s">
        <v>10536</v>
      </c>
      <c r="H1768" s="17">
        <f t="shared" si="203"/>
        <v>52.95</v>
      </c>
      <c r="I1768" s="17">
        <f t="shared" si="204"/>
        <v>48.6</v>
      </c>
      <c r="J1768" s="18">
        <f t="shared" si="205"/>
        <v>47.75</v>
      </c>
    </row>
    <row r="1769" spans="1:10">
      <c r="A1769" s="38" t="s">
        <v>11171</v>
      </c>
      <c r="B1769" s="3" t="s">
        <v>11172</v>
      </c>
      <c r="C1769" s="3">
        <v>6</v>
      </c>
      <c r="D1769" s="2">
        <v>0.7</v>
      </c>
      <c r="E1769" s="46">
        <v>44</v>
      </c>
      <c r="F1769" s="17">
        <v>24.75</v>
      </c>
      <c r="G1769" s="4" t="s">
        <v>10535</v>
      </c>
      <c r="H1769" s="17">
        <f t="shared" si="203"/>
        <v>36</v>
      </c>
      <c r="I1769" s="17">
        <f t="shared" si="204"/>
        <v>33.050000000000004</v>
      </c>
      <c r="J1769" s="18">
        <f t="shared" si="205"/>
        <v>32.450000000000003</v>
      </c>
    </row>
    <row r="1770" spans="1:10">
      <c r="A1770" s="38" t="s">
        <v>11239</v>
      </c>
      <c r="B1770" s="3" t="s">
        <v>11240</v>
      </c>
      <c r="C1770" s="3">
        <v>6</v>
      </c>
      <c r="D1770" s="2">
        <v>0.7</v>
      </c>
      <c r="E1770" s="46">
        <v>43</v>
      </c>
      <c r="F1770" s="17">
        <v>21.9</v>
      </c>
      <c r="G1770" s="4" t="s">
        <v>10535</v>
      </c>
      <c r="H1770" s="17">
        <f t="shared" si="203"/>
        <v>32.450000000000003</v>
      </c>
      <c r="I1770" s="17">
        <f t="shared" si="204"/>
        <v>29.8</v>
      </c>
      <c r="J1770" s="18">
        <f t="shared" si="205"/>
        <v>29.25</v>
      </c>
    </row>
    <row r="1771" spans="1:10">
      <c r="A1771" s="38" t="s">
        <v>9977</v>
      </c>
      <c r="B1771" s="3" t="s">
        <v>9978</v>
      </c>
      <c r="C1771" s="3">
        <v>6</v>
      </c>
      <c r="D1771" s="2">
        <v>0.7</v>
      </c>
      <c r="E1771" s="46">
        <v>40</v>
      </c>
      <c r="F1771" s="17">
        <v>20.85</v>
      </c>
      <c r="G1771" s="4" t="s">
        <v>10537</v>
      </c>
      <c r="H1771" s="17">
        <f t="shared" si="203"/>
        <v>30.900000000000002</v>
      </c>
      <c r="I1771" s="17">
        <f t="shared" si="204"/>
        <v>28.35</v>
      </c>
      <c r="J1771" s="18">
        <f t="shared" si="205"/>
        <v>27.85</v>
      </c>
    </row>
    <row r="1772" spans="1:10">
      <c r="A1772" s="38" t="s">
        <v>9980</v>
      </c>
      <c r="B1772" s="3" t="s">
        <v>9981</v>
      </c>
      <c r="C1772" s="3">
        <v>6</v>
      </c>
      <c r="D1772" s="2">
        <v>0.7</v>
      </c>
      <c r="E1772" s="46">
        <v>40</v>
      </c>
      <c r="F1772" s="17">
        <v>17.55</v>
      </c>
      <c r="G1772" s="4" t="s">
        <v>10533</v>
      </c>
      <c r="H1772" s="17">
        <f t="shared" si="203"/>
        <v>26.85</v>
      </c>
      <c r="I1772" s="17">
        <f t="shared" si="204"/>
        <v>24.650000000000002</v>
      </c>
      <c r="J1772" s="18">
        <f t="shared" si="205"/>
        <v>24.200000000000003</v>
      </c>
    </row>
    <row r="1773" spans="1:10">
      <c r="A1773" s="38" t="s">
        <v>9983</v>
      </c>
      <c r="B1773" s="3" t="s">
        <v>9984</v>
      </c>
      <c r="C1773" s="3">
        <v>6</v>
      </c>
      <c r="D1773" s="2">
        <v>0.7</v>
      </c>
      <c r="E1773" s="46">
        <v>40</v>
      </c>
      <c r="F1773" s="17">
        <v>20.85</v>
      </c>
      <c r="G1773" s="4" t="s">
        <v>10537</v>
      </c>
      <c r="H1773" s="17">
        <f t="shared" si="203"/>
        <v>30.900000000000002</v>
      </c>
      <c r="I1773" s="17">
        <f t="shared" si="204"/>
        <v>28.35</v>
      </c>
      <c r="J1773" s="18">
        <f t="shared" si="205"/>
        <v>27.85</v>
      </c>
    </row>
    <row r="1774" spans="1:10">
      <c r="A1774" s="38" t="s">
        <v>10792</v>
      </c>
      <c r="B1774" s="3" t="s">
        <v>10793</v>
      </c>
      <c r="C1774" s="3">
        <v>6</v>
      </c>
      <c r="D1774" s="2">
        <v>0.7</v>
      </c>
      <c r="E1774" s="46">
        <v>40</v>
      </c>
      <c r="F1774" s="17">
        <v>17.16</v>
      </c>
      <c r="G1774" s="4" t="s">
        <v>10533</v>
      </c>
      <c r="H1774" s="17">
        <f t="shared" si="203"/>
        <v>26.400000000000002</v>
      </c>
      <c r="I1774" s="17">
        <f t="shared" si="204"/>
        <v>24.25</v>
      </c>
      <c r="J1774" s="18">
        <f t="shared" si="205"/>
        <v>23.8</v>
      </c>
    </row>
    <row r="1775" spans="1:10">
      <c r="A1775" s="38" t="s">
        <v>12095</v>
      </c>
      <c r="B1775" s="3" t="s">
        <v>12096</v>
      </c>
      <c r="C1775" s="3">
        <v>6</v>
      </c>
      <c r="D1775" s="2">
        <v>0.7</v>
      </c>
      <c r="E1775" s="46">
        <v>50</v>
      </c>
      <c r="F1775" s="17">
        <v>36.47</v>
      </c>
      <c r="G1775" s="4" t="s">
        <v>10642</v>
      </c>
      <c r="H1775" s="17">
        <f t="shared" si="203"/>
        <v>50.85</v>
      </c>
      <c r="I1775" s="17">
        <f t="shared" si="204"/>
        <v>46.650000000000006</v>
      </c>
      <c r="J1775" s="18">
        <f t="shared" si="205"/>
        <v>45.85</v>
      </c>
    </row>
    <row r="1776" spans="1:10">
      <c r="A1776" s="38" t="s">
        <v>11173</v>
      </c>
      <c r="B1776" s="3" t="s">
        <v>11174</v>
      </c>
      <c r="C1776" s="3">
        <v>6</v>
      </c>
      <c r="D1776" s="2">
        <v>0.7</v>
      </c>
      <c r="E1776" s="46">
        <v>46.5</v>
      </c>
      <c r="F1776" s="17">
        <v>29.5</v>
      </c>
      <c r="G1776" s="4" t="s">
        <v>10549</v>
      </c>
      <c r="H1776" s="17">
        <f t="shared" si="203"/>
        <v>42</v>
      </c>
      <c r="I1776" s="17">
        <f t="shared" si="204"/>
        <v>38.6</v>
      </c>
      <c r="J1776" s="18">
        <f t="shared" si="205"/>
        <v>37.9</v>
      </c>
    </row>
    <row r="1777" spans="1:10">
      <c r="A1777" s="38" t="s">
        <v>10017</v>
      </c>
      <c r="B1777" s="3" t="s">
        <v>10015</v>
      </c>
      <c r="C1777" s="3">
        <v>6</v>
      </c>
      <c r="D1777" s="2">
        <v>1</v>
      </c>
      <c r="E1777" s="46">
        <v>21</v>
      </c>
      <c r="F1777" s="17">
        <v>7.65</v>
      </c>
      <c r="G1777" s="4" t="s">
        <v>10532</v>
      </c>
      <c r="H1777" s="17">
        <f t="shared" si="203"/>
        <v>13.9</v>
      </c>
      <c r="I1777" s="17">
        <f t="shared" si="204"/>
        <v>12.75</v>
      </c>
      <c r="J1777" s="18">
        <f t="shared" si="205"/>
        <v>12.55</v>
      </c>
    </row>
    <row r="1778" spans="1:10">
      <c r="A1778" s="38" t="s">
        <v>10019</v>
      </c>
      <c r="B1778" s="3" t="s">
        <v>10020</v>
      </c>
      <c r="C1778" s="3">
        <v>6</v>
      </c>
      <c r="D1778" s="2">
        <v>0.7</v>
      </c>
      <c r="E1778" s="46">
        <v>41.5</v>
      </c>
      <c r="F1778" s="17">
        <v>17.95</v>
      </c>
      <c r="G1778" s="4" t="s">
        <v>10537</v>
      </c>
      <c r="H1778" s="17">
        <f t="shared" si="203"/>
        <v>27.5</v>
      </c>
      <c r="I1778" s="17">
        <f t="shared" si="204"/>
        <v>25.25</v>
      </c>
      <c r="J1778" s="18">
        <f t="shared" si="205"/>
        <v>24.8</v>
      </c>
    </row>
    <row r="1779" spans="1:10">
      <c r="A1779" s="38" t="s">
        <v>10022</v>
      </c>
      <c r="B1779" s="3" t="s">
        <v>10023</v>
      </c>
      <c r="C1779" s="3">
        <v>6</v>
      </c>
      <c r="D1779" s="2">
        <v>0.5</v>
      </c>
      <c r="E1779" s="46">
        <v>41.5</v>
      </c>
      <c r="F1779" s="17">
        <v>18.5</v>
      </c>
      <c r="G1779" s="4" t="s">
        <v>10537</v>
      </c>
      <c r="H1779" s="17">
        <f t="shared" si="203"/>
        <v>27.1</v>
      </c>
      <c r="I1779" s="17">
        <f t="shared" si="204"/>
        <v>24.900000000000002</v>
      </c>
      <c r="J1779" s="18">
        <f t="shared" si="205"/>
        <v>24.450000000000003</v>
      </c>
    </row>
    <row r="1780" spans="1:10">
      <c r="A1780" s="38" t="s">
        <v>10028</v>
      </c>
      <c r="B1780" s="3" t="s">
        <v>10029</v>
      </c>
      <c r="C1780" s="3">
        <v>6</v>
      </c>
      <c r="D1780" s="2">
        <v>1</v>
      </c>
      <c r="E1780" s="46">
        <v>35</v>
      </c>
      <c r="F1780" s="17">
        <v>11.7</v>
      </c>
      <c r="G1780" s="4" t="s">
        <v>10532</v>
      </c>
      <c r="H1780" s="17">
        <f t="shared" si="203"/>
        <v>20.6</v>
      </c>
      <c r="I1780" s="17">
        <f t="shared" si="204"/>
        <v>18.900000000000002</v>
      </c>
      <c r="J1780" s="18">
        <f t="shared" si="205"/>
        <v>18.600000000000001</v>
      </c>
    </row>
    <row r="1781" spans="1:10">
      <c r="A1781" s="38" t="s">
        <v>10031</v>
      </c>
      <c r="B1781" s="3" t="s">
        <v>10032</v>
      </c>
      <c r="C1781" s="3">
        <v>6</v>
      </c>
      <c r="D1781" s="2">
        <v>1</v>
      </c>
      <c r="E1781" s="46">
        <v>40</v>
      </c>
      <c r="F1781" s="17">
        <v>10.9</v>
      </c>
      <c r="G1781" s="4" t="s">
        <v>10533</v>
      </c>
      <c r="H1781" s="17">
        <f t="shared" si="203"/>
        <v>20.25</v>
      </c>
      <c r="I1781" s="17">
        <f t="shared" si="204"/>
        <v>18.600000000000001</v>
      </c>
      <c r="J1781" s="18">
        <f t="shared" si="205"/>
        <v>18.3</v>
      </c>
    </row>
    <row r="1782" spans="1:10">
      <c r="A1782" s="38" t="s">
        <v>10034</v>
      </c>
      <c r="B1782" s="3" t="s">
        <v>10035</v>
      </c>
      <c r="C1782" s="3">
        <v>6</v>
      </c>
      <c r="D1782" s="2">
        <v>1</v>
      </c>
      <c r="E1782" s="46">
        <v>35</v>
      </c>
      <c r="F1782" s="17">
        <v>11.7</v>
      </c>
      <c r="G1782" s="4" t="s">
        <v>10532</v>
      </c>
      <c r="H1782" s="17">
        <f t="shared" si="203"/>
        <v>20.6</v>
      </c>
      <c r="I1782" s="17">
        <f t="shared" si="204"/>
        <v>18.900000000000002</v>
      </c>
      <c r="J1782" s="18">
        <f t="shared" si="205"/>
        <v>18.600000000000001</v>
      </c>
    </row>
    <row r="1783" spans="1:10">
      <c r="A1783" s="38" t="s">
        <v>10037</v>
      </c>
      <c r="B1783" s="3" t="s">
        <v>10038</v>
      </c>
      <c r="C1783" s="3">
        <v>6</v>
      </c>
      <c r="D1783" s="2">
        <v>1</v>
      </c>
      <c r="E1783" s="46">
        <v>35</v>
      </c>
      <c r="F1783" s="17">
        <v>11.7</v>
      </c>
      <c r="G1783" s="4" t="s">
        <v>10532</v>
      </c>
      <c r="H1783" s="17">
        <f t="shared" si="203"/>
        <v>20.6</v>
      </c>
      <c r="I1783" s="17">
        <f t="shared" si="204"/>
        <v>18.900000000000002</v>
      </c>
      <c r="J1783" s="18">
        <f t="shared" si="205"/>
        <v>18.600000000000001</v>
      </c>
    </row>
    <row r="1784" spans="1:10">
      <c r="A1784" s="38" t="s">
        <v>10040</v>
      </c>
      <c r="B1784" s="3" t="s">
        <v>10041</v>
      </c>
      <c r="C1784" s="3">
        <v>6</v>
      </c>
      <c r="D1784" s="2">
        <v>1</v>
      </c>
      <c r="E1784" s="46">
        <v>35</v>
      </c>
      <c r="F1784" s="17">
        <v>11.7</v>
      </c>
      <c r="G1784" s="4" t="s">
        <v>10532</v>
      </c>
      <c r="H1784" s="17">
        <f t="shared" si="203"/>
        <v>20.6</v>
      </c>
      <c r="I1784" s="17">
        <f t="shared" si="204"/>
        <v>18.900000000000002</v>
      </c>
      <c r="J1784" s="18">
        <f t="shared" si="205"/>
        <v>18.600000000000001</v>
      </c>
    </row>
    <row r="1785" spans="1:10">
      <c r="A1785" s="38" t="s">
        <v>10058</v>
      </c>
      <c r="B1785" s="3" t="s">
        <v>10056</v>
      </c>
      <c r="C1785" s="3">
        <v>12</v>
      </c>
      <c r="D1785" s="2">
        <v>1</v>
      </c>
      <c r="E1785" s="46">
        <v>40</v>
      </c>
      <c r="F1785" s="17">
        <v>5.45</v>
      </c>
      <c r="G1785" s="4" t="s">
        <v>10541</v>
      </c>
      <c r="H1785" s="17">
        <f t="shared" si="203"/>
        <v>13.600000000000001</v>
      </c>
      <c r="I1785" s="17">
        <f t="shared" si="204"/>
        <v>12.5</v>
      </c>
      <c r="J1785" s="18">
        <f t="shared" si="205"/>
        <v>12.3</v>
      </c>
    </row>
    <row r="1786" spans="1:10">
      <c r="A1786" s="38" t="s">
        <v>10080</v>
      </c>
      <c r="B1786" s="3" t="s">
        <v>10078</v>
      </c>
      <c r="C1786" s="3">
        <v>6</v>
      </c>
      <c r="D1786" s="2">
        <v>1</v>
      </c>
      <c r="E1786" s="46">
        <v>39</v>
      </c>
      <c r="F1786" s="17">
        <v>4.1500000000000004</v>
      </c>
      <c r="G1786" s="4" t="s">
        <v>10540</v>
      </c>
      <c r="H1786" s="17">
        <f t="shared" si="203"/>
        <v>11.9</v>
      </c>
      <c r="I1786" s="17">
        <f t="shared" si="204"/>
        <v>10.950000000000001</v>
      </c>
      <c r="J1786" s="18">
        <f t="shared" si="205"/>
        <v>10.75</v>
      </c>
    </row>
    <row r="1787" spans="1:10">
      <c r="A1787" s="38" t="s">
        <v>10140</v>
      </c>
      <c r="B1787" s="3" t="s">
        <v>10141</v>
      </c>
      <c r="C1787" s="3">
        <v>6</v>
      </c>
      <c r="D1787" s="2">
        <v>0.7</v>
      </c>
      <c r="E1787" s="46">
        <v>40</v>
      </c>
      <c r="F1787" s="17">
        <v>13.3</v>
      </c>
      <c r="G1787" s="4" t="s">
        <v>10533</v>
      </c>
      <c r="H1787" s="17">
        <f t="shared" si="203"/>
        <v>21.700000000000003</v>
      </c>
      <c r="I1787" s="17">
        <f t="shared" si="204"/>
        <v>19.900000000000002</v>
      </c>
      <c r="J1787" s="18">
        <f t="shared" si="205"/>
        <v>19.55</v>
      </c>
    </row>
    <row r="1788" spans="1:10">
      <c r="A1788" s="38" t="s">
        <v>10143</v>
      </c>
      <c r="B1788" s="3" t="s">
        <v>10144</v>
      </c>
      <c r="C1788" s="3">
        <v>6</v>
      </c>
      <c r="D1788" s="2">
        <v>0.7</v>
      </c>
      <c r="E1788" s="46">
        <v>40</v>
      </c>
      <c r="F1788" s="17">
        <v>25</v>
      </c>
      <c r="G1788" s="4" t="s">
        <v>10535</v>
      </c>
      <c r="H1788" s="17">
        <f t="shared" si="203"/>
        <v>35.950000000000003</v>
      </c>
      <c r="I1788" s="17">
        <f t="shared" si="204"/>
        <v>33</v>
      </c>
      <c r="J1788" s="18">
        <f t="shared" si="205"/>
        <v>32.4</v>
      </c>
    </row>
    <row r="1789" spans="1:10">
      <c r="A1789" s="38" t="s">
        <v>10794</v>
      </c>
      <c r="B1789" s="3" t="s">
        <v>10146</v>
      </c>
      <c r="C1789" s="3">
        <v>6</v>
      </c>
      <c r="D1789" s="2">
        <v>0.7</v>
      </c>
      <c r="E1789" s="46">
        <v>40</v>
      </c>
      <c r="F1789" s="17">
        <v>45.5</v>
      </c>
      <c r="G1789" s="4" t="s">
        <v>10531</v>
      </c>
      <c r="H1789" s="17">
        <f t="shared" si="203"/>
        <v>60.95</v>
      </c>
      <c r="I1789" s="17">
        <f t="shared" si="204"/>
        <v>55.95</v>
      </c>
      <c r="J1789" s="18">
        <f t="shared" si="205"/>
        <v>54.95</v>
      </c>
    </row>
    <row r="1790" spans="1:10">
      <c r="A1790" s="38" t="s">
        <v>10147</v>
      </c>
      <c r="B1790" s="3" t="s">
        <v>10148</v>
      </c>
      <c r="C1790" s="3">
        <v>6</v>
      </c>
      <c r="D1790" s="2">
        <v>0.7</v>
      </c>
      <c r="E1790" s="46">
        <v>40</v>
      </c>
      <c r="F1790" s="17">
        <v>30</v>
      </c>
      <c r="G1790" s="4" t="s">
        <v>10531</v>
      </c>
      <c r="H1790" s="17">
        <f t="shared" si="203"/>
        <v>42.050000000000004</v>
      </c>
      <c r="I1790" s="17">
        <f t="shared" si="204"/>
        <v>38.6</v>
      </c>
      <c r="J1790" s="18">
        <f t="shared" si="205"/>
        <v>37.9</v>
      </c>
    </row>
    <row r="1791" spans="1:10">
      <c r="A1791" s="38" t="s">
        <v>10795</v>
      </c>
      <c r="B1791" s="3" t="s">
        <v>10796</v>
      </c>
      <c r="C1791" s="3">
        <v>6</v>
      </c>
      <c r="D1791" s="2">
        <v>0.7</v>
      </c>
      <c r="E1791" s="46">
        <v>40</v>
      </c>
      <c r="F1791" s="17">
        <v>38.5</v>
      </c>
      <c r="G1791" s="4" t="s">
        <v>10531</v>
      </c>
      <c r="H1791" s="17">
        <f t="shared" si="203"/>
        <v>52.400000000000006</v>
      </c>
      <c r="I1791" s="17">
        <f t="shared" si="204"/>
        <v>48.150000000000006</v>
      </c>
      <c r="J1791" s="18">
        <f t="shared" si="205"/>
        <v>47.25</v>
      </c>
    </row>
    <row r="1792" spans="1:10">
      <c r="A1792" s="38" t="s">
        <v>11177</v>
      </c>
      <c r="B1792" s="3" t="s">
        <v>11178</v>
      </c>
      <c r="C1792" s="3">
        <v>6</v>
      </c>
      <c r="D1792" s="2">
        <v>0.7</v>
      </c>
      <c r="E1792" s="46">
        <v>45</v>
      </c>
      <c r="F1792" s="17">
        <v>20.25</v>
      </c>
      <c r="G1792" s="4" t="s">
        <v>10537</v>
      </c>
      <c r="H1792" s="17">
        <f t="shared" si="203"/>
        <v>30.6</v>
      </c>
      <c r="I1792" s="17">
        <f t="shared" si="204"/>
        <v>28.1</v>
      </c>
      <c r="J1792" s="18">
        <f t="shared" si="205"/>
        <v>27.6</v>
      </c>
    </row>
    <row r="1793" spans="1:10">
      <c r="A1793" s="38" t="s">
        <v>11179</v>
      </c>
      <c r="B1793" s="3" t="s">
        <v>11180</v>
      </c>
      <c r="C1793" s="3">
        <v>6</v>
      </c>
      <c r="D1793" s="2">
        <v>0.7</v>
      </c>
      <c r="E1793" s="46">
        <v>50</v>
      </c>
      <c r="F1793" s="17">
        <v>40.5</v>
      </c>
      <c r="G1793" s="4" t="s">
        <v>10536</v>
      </c>
      <c r="H1793" s="17">
        <f t="shared" si="203"/>
        <v>55.75</v>
      </c>
      <c r="I1793" s="17">
        <f t="shared" si="204"/>
        <v>51.2</v>
      </c>
      <c r="J1793" s="18">
        <f t="shared" si="205"/>
        <v>50.25</v>
      </c>
    </row>
    <row r="1794" spans="1:10">
      <c r="A1794" s="38" t="s">
        <v>10169</v>
      </c>
      <c r="B1794" s="3" t="s">
        <v>10170</v>
      </c>
      <c r="C1794" s="3">
        <v>6</v>
      </c>
      <c r="D1794" s="2">
        <v>0.7</v>
      </c>
      <c r="E1794" s="46">
        <v>40</v>
      </c>
      <c r="F1794" s="17">
        <v>12.5</v>
      </c>
      <c r="G1794" s="4" t="s">
        <v>10537</v>
      </c>
      <c r="H1794" s="17">
        <f t="shared" si="203"/>
        <v>20.700000000000003</v>
      </c>
      <c r="I1794" s="17">
        <f t="shared" si="204"/>
        <v>19</v>
      </c>
      <c r="J1794" s="18">
        <f t="shared" si="205"/>
        <v>18.650000000000002</v>
      </c>
    </row>
    <row r="1795" spans="1:10">
      <c r="A1795" s="38" t="s">
        <v>10175</v>
      </c>
      <c r="B1795" s="3" t="s">
        <v>10176</v>
      </c>
      <c r="C1795" s="3">
        <v>6</v>
      </c>
      <c r="D1795" s="2">
        <v>0.7</v>
      </c>
      <c r="E1795" s="46">
        <v>43</v>
      </c>
      <c r="F1795" s="17">
        <v>13.5</v>
      </c>
      <c r="G1795" s="4" t="s">
        <v>10536</v>
      </c>
      <c r="H1795" s="17">
        <f t="shared" si="203"/>
        <v>22.200000000000003</v>
      </c>
      <c r="I1795" s="17">
        <f t="shared" si="204"/>
        <v>20.350000000000001</v>
      </c>
      <c r="J1795" s="18">
        <f t="shared" si="205"/>
        <v>20</v>
      </c>
    </row>
    <row r="1796" spans="1:10">
      <c r="A1796" s="38" t="s">
        <v>10181</v>
      </c>
      <c r="B1796" s="3" t="s">
        <v>10182</v>
      </c>
      <c r="C1796" s="3">
        <v>12</v>
      </c>
      <c r="D1796" s="2">
        <v>1</v>
      </c>
      <c r="E1796" s="46">
        <v>40</v>
      </c>
      <c r="F1796" s="17">
        <v>7.1</v>
      </c>
      <c r="G1796" s="4" t="s">
        <v>10541</v>
      </c>
      <c r="H1796" s="17">
        <f t="shared" si="203"/>
        <v>15.65</v>
      </c>
      <c r="I1796" s="17">
        <f t="shared" si="204"/>
        <v>14.350000000000001</v>
      </c>
      <c r="J1796" s="18">
        <f t="shared" si="205"/>
        <v>14.100000000000001</v>
      </c>
    </row>
    <row r="1797" spans="1:10">
      <c r="A1797" s="38" t="s">
        <v>10184</v>
      </c>
      <c r="B1797" s="3" t="s">
        <v>10185</v>
      </c>
      <c r="C1797" s="3">
        <v>6</v>
      </c>
      <c r="D1797" s="2">
        <v>0.7</v>
      </c>
      <c r="E1797" s="46">
        <v>43</v>
      </c>
      <c r="F1797" s="17">
        <v>9.8000000000000007</v>
      </c>
      <c r="G1797" s="4" t="s">
        <v>10537</v>
      </c>
      <c r="H1797" s="17">
        <f t="shared" si="203"/>
        <v>17.650000000000002</v>
      </c>
      <c r="I1797" s="17">
        <f t="shared" si="204"/>
        <v>16.25</v>
      </c>
      <c r="J1797" s="18">
        <f t="shared" si="205"/>
        <v>15.950000000000001</v>
      </c>
    </row>
    <row r="1798" spans="1:10">
      <c r="A1798" s="38" t="s">
        <v>10187</v>
      </c>
      <c r="B1798" s="3" t="s">
        <v>10188</v>
      </c>
      <c r="C1798" s="3">
        <v>6</v>
      </c>
      <c r="D1798" s="2">
        <v>0.7</v>
      </c>
      <c r="E1798" s="46">
        <v>41.3</v>
      </c>
      <c r="F1798" s="17">
        <v>9.8000000000000007</v>
      </c>
      <c r="G1798" s="4" t="s">
        <v>10537</v>
      </c>
      <c r="H1798" s="17">
        <f t="shared" si="203"/>
        <v>17.5</v>
      </c>
      <c r="I1798" s="17">
        <f t="shared" si="204"/>
        <v>16.100000000000001</v>
      </c>
      <c r="J1798" s="18">
        <f t="shared" si="205"/>
        <v>15.8</v>
      </c>
    </row>
    <row r="1799" spans="1:10">
      <c r="A1799" s="38" t="s">
        <v>10196</v>
      </c>
      <c r="B1799" s="3" t="s">
        <v>10197</v>
      </c>
      <c r="C1799" s="3">
        <v>6</v>
      </c>
      <c r="D1799" s="2">
        <v>0.7</v>
      </c>
      <c r="E1799" s="46">
        <v>47</v>
      </c>
      <c r="F1799" s="17">
        <v>9.8000000000000007</v>
      </c>
      <c r="G1799" s="4" t="s">
        <v>10537</v>
      </c>
      <c r="H1799" s="17">
        <f t="shared" si="203"/>
        <v>18.05</v>
      </c>
      <c r="I1799" s="17">
        <f t="shared" si="204"/>
        <v>16.55</v>
      </c>
      <c r="J1799" s="18">
        <f t="shared" si="205"/>
        <v>16.25</v>
      </c>
    </row>
    <row r="1800" spans="1:10">
      <c r="A1800" s="38" t="s">
        <v>10199</v>
      </c>
      <c r="B1800" s="3" t="s">
        <v>10200</v>
      </c>
      <c r="C1800" s="3">
        <v>6</v>
      </c>
      <c r="D1800" s="2">
        <v>0.7</v>
      </c>
      <c r="E1800" s="46">
        <v>43</v>
      </c>
      <c r="F1800" s="17">
        <v>9.8000000000000007</v>
      </c>
      <c r="G1800" s="4" t="s">
        <v>10537</v>
      </c>
      <c r="H1800" s="17">
        <f t="shared" si="203"/>
        <v>17.650000000000002</v>
      </c>
      <c r="I1800" s="17">
        <f t="shared" si="204"/>
        <v>16.25</v>
      </c>
      <c r="J1800" s="18">
        <f t="shared" si="205"/>
        <v>15.950000000000001</v>
      </c>
    </row>
    <row r="1801" spans="1:10">
      <c r="A1801" s="38" t="s">
        <v>10202</v>
      </c>
      <c r="B1801" s="3" t="s">
        <v>10203</v>
      </c>
      <c r="C1801" s="3">
        <v>6</v>
      </c>
      <c r="D1801" s="2">
        <v>0.7</v>
      </c>
      <c r="E1801" s="46">
        <v>43</v>
      </c>
      <c r="F1801" s="17">
        <v>9.8000000000000007</v>
      </c>
      <c r="G1801" s="4" t="s">
        <v>10537</v>
      </c>
      <c r="H1801" s="17">
        <f t="shared" si="203"/>
        <v>17.650000000000002</v>
      </c>
      <c r="I1801" s="17">
        <f t="shared" si="204"/>
        <v>16.25</v>
      </c>
      <c r="J1801" s="18">
        <f t="shared" si="205"/>
        <v>15.950000000000001</v>
      </c>
    </row>
    <row r="1802" spans="1:10">
      <c r="A1802" s="38" t="s">
        <v>10205</v>
      </c>
      <c r="B1802" s="3" t="s">
        <v>10206</v>
      </c>
      <c r="C1802" s="3">
        <v>6</v>
      </c>
      <c r="D1802" s="2">
        <v>0.7</v>
      </c>
      <c r="E1802" s="46">
        <v>43</v>
      </c>
      <c r="F1802" s="17">
        <v>9.8000000000000007</v>
      </c>
      <c r="G1802" s="4" t="s">
        <v>10537</v>
      </c>
      <c r="H1802" s="17">
        <f t="shared" si="203"/>
        <v>17.650000000000002</v>
      </c>
      <c r="I1802" s="17">
        <f t="shared" si="204"/>
        <v>16.25</v>
      </c>
      <c r="J1802" s="18">
        <f t="shared" si="205"/>
        <v>15.950000000000001</v>
      </c>
    </row>
    <row r="1803" spans="1:10">
      <c r="A1803" s="38" t="s">
        <v>11181</v>
      </c>
      <c r="B1803" s="3" t="s">
        <v>10208</v>
      </c>
      <c r="C1803" s="3">
        <v>6</v>
      </c>
      <c r="D1803" s="2">
        <v>0.7</v>
      </c>
      <c r="E1803" s="46">
        <v>41.3</v>
      </c>
      <c r="F1803" s="17">
        <v>9.8000000000000007</v>
      </c>
      <c r="G1803" s="4" t="s">
        <v>10537</v>
      </c>
      <c r="H1803" s="17">
        <f t="shared" si="203"/>
        <v>17.5</v>
      </c>
      <c r="I1803" s="17">
        <f t="shared" si="204"/>
        <v>16.100000000000001</v>
      </c>
      <c r="J1803" s="18">
        <f t="shared" si="205"/>
        <v>15.8</v>
      </c>
    </row>
    <row r="1804" spans="1:10">
      <c r="A1804" s="38" t="s">
        <v>11010</v>
      </c>
      <c r="B1804" s="3" t="s">
        <v>10209</v>
      </c>
      <c r="C1804" s="3">
        <v>6</v>
      </c>
      <c r="D1804" s="2">
        <v>0.7</v>
      </c>
      <c r="E1804" s="46">
        <v>41.3</v>
      </c>
      <c r="F1804" s="17">
        <v>9.8000000000000007</v>
      </c>
      <c r="G1804" s="4" t="s">
        <v>10537</v>
      </c>
      <c r="H1804" s="17">
        <f t="shared" ref="H1804:H1854" si="206">IF(B1804="","",CEILING((F1804+(10.3552*D1804*E1804)/100+1.5+0.05)*1.22,0.05))</f>
        <v>17.5</v>
      </c>
      <c r="I1804" s="17">
        <f t="shared" ref="I1804:I1854" si="207">IF(B1804="","",CEILING((F1804+(10.3552*D1804*E1804)/100+1.5+0.05)*1.12,0.05))</f>
        <v>16.100000000000001</v>
      </c>
      <c r="J1804" s="18">
        <f t="shared" ref="J1804:J1854" si="208">IF(B1804="","",CEILING((F1804+(10.3552*D1804*E1804)/100+1.5+0.05)*1.1,0.05))</f>
        <v>15.8</v>
      </c>
    </row>
    <row r="1805" spans="1:10">
      <c r="A1805" s="38" t="s">
        <v>11182</v>
      </c>
      <c r="B1805" s="3" t="s">
        <v>10221</v>
      </c>
      <c r="C1805" s="3">
        <v>6</v>
      </c>
      <c r="D1805" s="2">
        <v>0.7</v>
      </c>
      <c r="E1805" s="46">
        <v>40.5</v>
      </c>
      <c r="F1805" s="17">
        <v>8.4499999999999993</v>
      </c>
      <c r="G1805" s="4" t="s">
        <v>10549</v>
      </c>
      <c r="H1805" s="17">
        <f t="shared" si="206"/>
        <v>15.8</v>
      </c>
      <c r="I1805" s="17">
        <f t="shared" si="207"/>
        <v>14.5</v>
      </c>
      <c r="J1805" s="18">
        <f t="shared" si="208"/>
        <v>14.25</v>
      </c>
    </row>
    <row r="1806" spans="1:10">
      <c r="A1806" s="38" t="s">
        <v>10225</v>
      </c>
      <c r="B1806" s="3" t="s">
        <v>10226</v>
      </c>
      <c r="C1806" s="3">
        <v>6</v>
      </c>
      <c r="D1806" s="2">
        <v>0.7</v>
      </c>
      <c r="E1806" s="46">
        <v>35.5</v>
      </c>
      <c r="F1806" s="17">
        <v>10.75</v>
      </c>
      <c r="G1806" s="4" t="s">
        <v>10534</v>
      </c>
      <c r="H1806" s="17">
        <f t="shared" si="206"/>
        <v>18.150000000000002</v>
      </c>
      <c r="I1806" s="17">
        <f t="shared" si="207"/>
        <v>16.7</v>
      </c>
      <c r="J1806" s="18">
        <f t="shared" si="208"/>
        <v>16.400000000000002</v>
      </c>
    </row>
    <row r="1807" spans="1:10">
      <c r="A1807" s="38" t="s">
        <v>10228</v>
      </c>
      <c r="B1807" s="3" t="s">
        <v>10229</v>
      </c>
      <c r="C1807" s="3">
        <v>6</v>
      </c>
      <c r="D1807" s="2">
        <v>1</v>
      </c>
      <c r="E1807" s="46">
        <v>43</v>
      </c>
      <c r="F1807" s="17">
        <v>24.95</v>
      </c>
      <c r="G1807" s="4" t="s">
        <v>10549</v>
      </c>
      <c r="H1807" s="17">
        <f t="shared" si="206"/>
        <v>37.800000000000004</v>
      </c>
      <c r="I1807" s="17">
        <f t="shared" si="207"/>
        <v>34.700000000000003</v>
      </c>
      <c r="J1807" s="18">
        <f t="shared" si="208"/>
        <v>34.050000000000004</v>
      </c>
    </row>
    <row r="1808" spans="1:10">
      <c r="A1808" s="38" t="s">
        <v>10234</v>
      </c>
      <c r="B1808" s="3" t="s">
        <v>10235</v>
      </c>
      <c r="C1808" s="3">
        <v>6</v>
      </c>
      <c r="D1808" s="2">
        <v>0.7</v>
      </c>
      <c r="E1808" s="46">
        <v>55.2</v>
      </c>
      <c r="F1808" s="17">
        <v>39.950000000000003</v>
      </c>
      <c r="G1808" s="4" t="s">
        <v>10549</v>
      </c>
      <c r="H1808" s="17">
        <f t="shared" si="206"/>
        <v>55.550000000000004</v>
      </c>
      <c r="I1808" s="17">
        <f t="shared" si="207"/>
        <v>51</v>
      </c>
      <c r="J1808" s="18">
        <f t="shared" si="208"/>
        <v>50.1</v>
      </c>
    </row>
    <row r="1809" spans="1:10">
      <c r="A1809" s="38" t="s">
        <v>10237</v>
      </c>
      <c r="B1809" s="3" t="s">
        <v>10238</v>
      </c>
      <c r="C1809" s="3">
        <v>6</v>
      </c>
      <c r="D1809" s="2">
        <v>0.7</v>
      </c>
      <c r="E1809" s="46">
        <v>57.2</v>
      </c>
      <c r="F1809" s="17">
        <v>48.5</v>
      </c>
      <c r="G1809" s="4" t="s">
        <v>10549</v>
      </c>
      <c r="H1809" s="17">
        <f t="shared" si="206"/>
        <v>66.150000000000006</v>
      </c>
      <c r="I1809" s="17">
        <f t="shared" si="207"/>
        <v>60.7</v>
      </c>
      <c r="J1809" s="18">
        <f t="shared" si="208"/>
        <v>59.650000000000006</v>
      </c>
    </row>
    <row r="1810" spans="1:10">
      <c r="A1810" s="38" t="s">
        <v>10242</v>
      </c>
      <c r="B1810" s="3" t="s">
        <v>10240</v>
      </c>
      <c r="C1810" s="3">
        <v>3</v>
      </c>
      <c r="D1810" s="2">
        <v>1.75</v>
      </c>
      <c r="E1810" s="46">
        <v>47</v>
      </c>
      <c r="F1810" s="17">
        <v>73.5</v>
      </c>
      <c r="G1810" s="4" t="s">
        <v>10549</v>
      </c>
      <c r="H1810" s="17">
        <f t="shared" si="206"/>
        <v>102</v>
      </c>
      <c r="I1810" s="17">
        <f t="shared" si="207"/>
        <v>93.600000000000009</v>
      </c>
      <c r="J1810" s="18">
        <f t="shared" si="208"/>
        <v>91.95</v>
      </c>
    </row>
    <row r="1811" spans="1:10">
      <c r="A1811" s="38" t="s">
        <v>10244</v>
      </c>
      <c r="B1811" s="3" t="s">
        <v>10245</v>
      </c>
      <c r="C1811" s="3">
        <v>6</v>
      </c>
      <c r="D1811" s="2">
        <v>0.7</v>
      </c>
      <c r="E1811" s="46">
        <v>53.5</v>
      </c>
      <c r="F1811" s="17">
        <v>26.5</v>
      </c>
      <c r="G1811" s="4" t="s">
        <v>10549</v>
      </c>
      <c r="H1811" s="17">
        <f t="shared" si="206"/>
        <v>39</v>
      </c>
      <c r="I1811" s="17">
        <f t="shared" si="207"/>
        <v>35.800000000000004</v>
      </c>
      <c r="J1811" s="18">
        <f t="shared" si="208"/>
        <v>35.15</v>
      </c>
    </row>
    <row r="1812" spans="1:10">
      <c r="A1812" s="38" t="s">
        <v>10247</v>
      </c>
      <c r="B1812" s="3" t="s">
        <v>10248</v>
      </c>
      <c r="C1812" s="3">
        <v>6</v>
      </c>
      <c r="D1812" s="2">
        <v>0.7</v>
      </c>
      <c r="E1812" s="46">
        <v>40</v>
      </c>
      <c r="F1812" s="17">
        <v>3.95</v>
      </c>
      <c r="G1812" s="4" t="s">
        <v>10541</v>
      </c>
      <c r="H1812" s="17">
        <f t="shared" si="206"/>
        <v>10.25</v>
      </c>
      <c r="I1812" s="17">
        <f t="shared" si="207"/>
        <v>9.4500000000000011</v>
      </c>
      <c r="J1812" s="18">
        <f t="shared" si="208"/>
        <v>9.25</v>
      </c>
    </row>
    <row r="1813" spans="1:10">
      <c r="A1813" s="38" t="s">
        <v>10257</v>
      </c>
      <c r="B1813" s="3" t="s">
        <v>10253</v>
      </c>
      <c r="C1813" s="3">
        <v>12</v>
      </c>
      <c r="D1813" s="2">
        <v>0.7</v>
      </c>
      <c r="E1813" s="46">
        <v>40</v>
      </c>
      <c r="F1813" s="17">
        <v>3.1</v>
      </c>
      <c r="G1813" s="4" t="s">
        <v>10541</v>
      </c>
      <c r="H1813" s="17">
        <f t="shared" si="206"/>
        <v>9.25</v>
      </c>
      <c r="I1813" s="17">
        <f t="shared" si="207"/>
        <v>8.5</v>
      </c>
      <c r="J1813" s="18">
        <f t="shared" si="208"/>
        <v>8.35</v>
      </c>
    </row>
    <row r="1814" spans="1:10">
      <c r="A1814" s="38" t="s">
        <v>10263</v>
      </c>
      <c r="B1814" s="3" t="s">
        <v>10264</v>
      </c>
      <c r="C1814" s="3">
        <v>6</v>
      </c>
      <c r="D1814" s="2">
        <v>0.7</v>
      </c>
      <c r="E1814" s="46">
        <v>46</v>
      </c>
      <c r="F1814" s="17">
        <v>23.8</v>
      </c>
      <c r="G1814" s="4" t="s">
        <v>10536</v>
      </c>
      <c r="H1814" s="17">
        <f t="shared" si="206"/>
        <v>35</v>
      </c>
      <c r="I1814" s="17">
        <f t="shared" si="207"/>
        <v>32.15</v>
      </c>
      <c r="J1814" s="18">
        <f t="shared" si="208"/>
        <v>31.6</v>
      </c>
    </row>
    <row r="1815" spans="1:10">
      <c r="A1815" s="38" t="s">
        <v>10266</v>
      </c>
      <c r="B1815" s="3" t="s">
        <v>10267</v>
      </c>
      <c r="C1815" s="3">
        <v>6</v>
      </c>
      <c r="D1815" s="2">
        <v>0.7</v>
      </c>
      <c r="E1815" s="46">
        <v>58</v>
      </c>
      <c r="F1815" s="17">
        <v>26.5</v>
      </c>
      <c r="G1815" s="4" t="s">
        <v>10536</v>
      </c>
      <c r="H1815" s="17">
        <f t="shared" si="206"/>
        <v>39.400000000000006</v>
      </c>
      <c r="I1815" s="17">
        <f t="shared" si="207"/>
        <v>36.15</v>
      </c>
      <c r="J1815" s="18">
        <f t="shared" si="208"/>
        <v>35.5</v>
      </c>
    </row>
    <row r="1816" spans="1:10">
      <c r="A1816" s="38" t="s">
        <v>10269</v>
      </c>
      <c r="B1816" s="3" t="s">
        <v>10270</v>
      </c>
      <c r="C1816" s="3">
        <v>6</v>
      </c>
      <c r="D1816" s="2">
        <v>0.7</v>
      </c>
      <c r="E1816" s="46">
        <v>46</v>
      </c>
      <c r="F1816" s="17">
        <v>23</v>
      </c>
      <c r="G1816" s="4" t="s">
        <v>10536</v>
      </c>
      <c r="H1816" s="17">
        <f t="shared" si="206"/>
        <v>34.050000000000004</v>
      </c>
      <c r="I1816" s="17">
        <f t="shared" si="207"/>
        <v>31.25</v>
      </c>
      <c r="J1816" s="18">
        <f t="shared" si="208"/>
        <v>30.700000000000003</v>
      </c>
    </row>
    <row r="1817" spans="1:10">
      <c r="A1817" s="38" t="s">
        <v>10272</v>
      </c>
      <c r="B1817" s="3" t="s">
        <v>10273</v>
      </c>
      <c r="C1817" s="3">
        <v>6</v>
      </c>
      <c r="D1817" s="2">
        <v>0.7</v>
      </c>
      <c r="E1817" s="46">
        <v>46</v>
      </c>
      <c r="F1817" s="17">
        <v>22.95</v>
      </c>
      <c r="G1817" s="4" t="s">
        <v>10536</v>
      </c>
      <c r="H1817" s="17">
        <f t="shared" si="206"/>
        <v>34</v>
      </c>
      <c r="I1817" s="17">
        <f t="shared" si="207"/>
        <v>31.200000000000003</v>
      </c>
      <c r="J1817" s="18">
        <f t="shared" si="208"/>
        <v>30.650000000000002</v>
      </c>
    </row>
    <row r="1818" spans="1:10">
      <c r="A1818" s="38" t="s">
        <v>10278</v>
      </c>
      <c r="B1818" s="3" t="s">
        <v>10279</v>
      </c>
      <c r="C1818" s="3">
        <v>6</v>
      </c>
      <c r="D1818" s="2">
        <v>0.7</v>
      </c>
      <c r="E1818" s="46">
        <v>43.2</v>
      </c>
      <c r="F1818" s="17">
        <v>16</v>
      </c>
      <c r="G1818" s="4" t="s">
        <v>10549</v>
      </c>
      <c r="H1818" s="17">
        <f t="shared" si="206"/>
        <v>25.25</v>
      </c>
      <c r="I1818" s="17">
        <f t="shared" si="207"/>
        <v>23.200000000000003</v>
      </c>
      <c r="J1818" s="18">
        <f t="shared" si="208"/>
        <v>22.75</v>
      </c>
    </row>
    <row r="1819" spans="1:10">
      <c r="A1819" s="38" t="s">
        <v>10282</v>
      </c>
      <c r="B1819" s="3" t="s">
        <v>10922</v>
      </c>
      <c r="C1819" s="3">
        <v>3</v>
      </c>
      <c r="D1819" s="2">
        <v>0.7</v>
      </c>
      <c r="E1819" s="46">
        <v>45.2</v>
      </c>
      <c r="F1819" s="17">
        <v>875</v>
      </c>
      <c r="G1819" s="4" t="s">
        <v>10549</v>
      </c>
      <c r="H1819" s="17">
        <f t="shared" si="206"/>
        <v>1073.4000000000001</v>
      </c>
      <c r="I1819" s="17">
        <f t="shared" si="207"/>
        <v>985.45</v>
      </c>
      <c r="J1819" s="18">
        <f t="shared" si="208"/>
        <v>967.85</v>
      </c>
    </row>
    <row r="1820" spans="1:10">
      <c r="A1820" s="38" t="s">
        <v>10998</v>
      </c>
      <c r="B1820" s="3" t="s">
        <v>10999</v>
      </c>
      <c r="C1820" s="3">
        <v>6</v>
      </c>
      <c r="D1820" s="2">
        <v>1</v>
      </c>
      <c r="E1820" s="46">
        <v>45.2</v>
      </c>
      <c r="F1820" s="17">
        <v>27.5</v>
      </c>
      <c r="G1820" s="4" t="s">
        <v>10549</v>
      </c>
      <c r="H1820" s="17">
        <f t="shared" si="206"/>
        <v>41.2</v>
      </c>
      <c r="I1820" s="17">
        <f t="shared" si="207"/>
        <v>37.800000000000004</v>
      </c>
      <c r="J1820" s="18">
        <f t="shared" si="208"/>
        <v>37.15</v>
      </c>
    </row>
    <row r="1821" spans="1:10">
      <c r="A1821" s="38" t="s">
        <v>10290</v>
      </c>
      <c r="B1821" s="3" t="s">
        <v>10291</v>
      </c>
      <c r="C1821" s="3">
        <v>6</v>
      </c>
      <c r="D1821" s="2">
        <v>0.7</v>
      </c>
      <c r="E1821" s="46">
        <v>45.2</v>
      </c>
      <c r="F1821" s="17">
        <v>24.5</v>
      </c>
      <c r="G1821" s="4" t="s">
        <v>10549</v>
      </c>
      <c r="H1821" s="17">
        <f t="shared" si="206"/>
        <v>35.800000000000004</v>
      </c>
      <c r="I1821" s="17">
        <f t="shared" si="207"/>
        <v>32.85</v>
      </c>
      <c r="J1821" s="18">
        <f t="shared" si="208"/>
        <v>32.300000000000004</v>
      </c>
    </row>
    <row r="1822" spans="1:10">
      <c r="A1822" s="38" t="s">
        <v>11000</v>
      </c>
      <c r="B1822" s="3" t="s">
        <v>11001</v>
      </c>
      <c r="C1822" s="3">
        <v>6</v>
      </c>
      <c r="D1822" s="2">
        <v>1</v>
      </c>
      <c r="E1822" s="46">
        <v>54.5</v>
      </c>
      <c r="F1822" s="17">
        <v>14.5</v>
      </c>
      <c r="G1822" s="4" t="s">
        <v>10535</v>
      </c>
      <c r="H1822" s="17">
        <f t="shared" si="206"/>
        <v>26.5</v>
      </c>
      <c r="I1822" s="17">
        <f t="shared" si="207"/>
        <v>24.3</v>
      </c>
      <c r="J1822" s="18">
        <f t="shared" si="208"/>
        <v>23.900000000000002</v>
      </c>
    </row>
    <row r="1823" spans="1:10">
      <c r="A1823" s="38" t="s">
        <v>10814</v>
      </c>
      <c r="B1823" s="3" t="s">
        <v>10815</v>
      </c>
      <c r="C1823" s="3">
        <v>6</v>
      </c>
      <c r="D1823" s="2">
        <v>0.7</v>
      </c>
      <c r="E1823" s="46">
        <v>40</v>
      </c>
      <c r="F1823" s="17">
        <v>14.5</v>
      </c>
      <c r="G1823" s="4" t="s">
        <v>10535</v>
      </c>
      <c r="H1823" s="17">
        <f t="shared" si="206"/>
        <v>23.150000000000002</v>
      </c>
      <c r="I1823" s="17">
        <f t="shared" si="207"/>
        <v>21.25</v>
      </c>
      <c r="J1823" s="18">
        <f t="shared" si="208"/>
        <v>20.85</v>
      </c>
    </row>
    <row r="1824" spans="1:10">
      <c r="A1824" s="38" t="s">
        <v>10299</v>
      </c>
      <c r="B1824" s="3" t="s">
        <v>10300</v>
      </c>
      <c r="C1824" s="3">
        <v>6</v>
      </c>
      <c r="D1824" s="2">
        <v>0.7</v>
      </c>
      <c r="E1824" s="46">
        <v>45</v>
      </c>
      <c r="F1824" s="17">
        <v>32.5</v>
      </c>
      <c r="G1824" s="4" t="s">
        <v>10535</v>
      </c>
      <c r="H1824" s="17">
        <f t="shared" si="206"/>
        <v>45.550000000000004</v>
      </c>
      <c r="I1824" s="17">
        <f t="shared" si="207"/>
        <v>41.800000000000004</v>
      </c>
      <c r="J1824" s="18">
        <f t="shared" si="208"/>
        <v>41.050000000000004</v>
      </c>
    </row>
    <row r="1825" spans="1:10">
      <c r="A1825" s="38" t="s">
        <v>10302</v>
      </c>
      <c r="B1825" s="3" t="s">
        <v>10303</v>
      </c>
      <c r="C1825" s="3">
        <v>6</v>
      </c>
      <c r="D1825" s="2">
        <v>0.7</v>
      </c>
      <c r="E1825" s="46">
        <v>63</v>
      </c>
      <c r="F1825" s="17">
        <v>10.5</v>
      </c>
      <c r="G1825" s="4" t="s">
        <v>10551</v>
      </c>
      <c r="H1825" s="17">
        <f t="shared" si="206"/>
        <v>20.3</v>
      </c>
      <c r="I1825" s="17">
        <f t="shared" si="207"/>
        <v>18.650000000000002</v>
      </c>
      <c r="J1825" s="18">
        <f t="shared" si="208"/>
        <v>18.3</v>
      </c>
    </row>
    <row r="1826" spans="1:10">
      <c r="A1826" s="38" t="s">
        <v>10308</v>
      </c>
      <c r="B1826" s="3" t="s">
        <v>10309</v>
      </c>
      <c r="C1826" s="3">
        <v>6</v>
      </c>
      <c r="D1826" s="2">
        <v>0.7</v>
      </c>
      <c r="E1826" s="46">
        <v>46</v>
      </c>
      <c r="F1826" s="17">
        <v>29.5</v>
      </c>
      <c r="G1826" s="4" t="s">
        <v>10560</v>
      </c>
      <c r="H1826" s="17">
        <f t="shared" si="206"/>
        <v>41.95</v>
      </c>
      <c r="I1826" s="17">
        <f t="shared" si="207"/>
        <v>38.550000000000004</v>
      </c>
      <c r="J1826" s="18">
        <f t="shared" si="208"/>
        <v>37.85</v>
      </c>
    </row>
    <row r="1827" spans="1:10">
      <c r="A1827" s="38" t="s">
        <v>10319</v>
      </c>
      <c r="B1827" s="3" t="s">
        <v>10320</v>
      </c>
      <c r="C1827" s="3">
        <v>6</v>
      </c>
      <c r="D1827" s="2">
        <v>0.7</v>
      </c>
      <c r="E1827" s="46">
        <v>40</v>
      </c>
      <c r="F1827" s="17">
        <v>17</v>
      </c>
      <c r="G1827" s="4" t="s">
        <v>10537</v>
      </c>
      <c r="H1827" s="17">
        <f t="shared" si="206"/>
        <v>26.200000000000003</v>
      </c>
      <c r="I1827" s="17">
        <f t="shared" si="207"/>
        <v>24.05</v>
      </c>
      <c r="J1827" s="18">
        <f t="shared" si="208"/>
        <v>23.6</v>
      </c>
    </row>
    <row r="1828" spans="1:10">
      <c r="A1828" s="38" t="s">
        <v>10322</v>
      </c>
      <c r="B1828" s="3" t="s">
        <v>10323</v>
      </c>
      <c r="C1828" s="3">
        <v>6</v>
      </c>
      <c r="D1828" s="2">
        <v>0.7</v>
      </c>
      <c r="E1828" s="46">
        <v>38</v>
      </c>
      <c r="F1828" s="17">
        <v>7.5</v>
      </c>
      <c r="G1828" s="4" t="s">
        <v>10537</v>
      </c>
      <c r="H1828" s="17">
        <f t="shared" si="206"/>
        <v>14.450000000000001</v>
      </c>
      <c r="I1828" s="17">
        <f t="shared" si="207"/>
        <v>13.25</v>
      </c>
      <c r="J1828" s="18">
        <f t="shared" si="208"/>
        <v>13</v>
      </c>
    </row>
    <row r="1829" spans="1:10">
      <c r="A1829" s="38" t="s">
        <v>10325</v>
      </c>
      <c r="B1829" s="3" t="s">
        <v>10326</v>
      </c>
      <c r="C1829" s="3">
        <v>6</v>
      </c>
      <c r="D1829" s="2">
        <v>0.7</v>
      </c>
      <c r="E1829" s="46">
        <v>38</v>
      </c>
      <c r="F1829" s="17">
        <v>9.85</v>
      </c>
      <c r="G1829" s="4" t="s">
        <v>10537</v>
      </c>
      <c r="H1829" s="17">
        <f t="shared" si="206"/>
        <v>17.3</v>
      </c>
      <c r="I1829" s="17">
        <f t="shared" si="207"/>
        <v>15.9</v>
      </c>
      <c r="J1829" s="18">
        <f t="shared" si="208"/>
        <v>15.600000000000001</v>
      </c>
    </row>
    <row r="1830" spans="1:10">
      <c r="A1830" s="38" t="s">
        <v>10328</v>
      </c>
      <c r="B1830" s="3" t="s">
        <v>10329</v>
      </c>
      <c r="C1830" s="3">
        <v>24</v>
      </c>
      <c r="D1830" s="2">
        <v>0.05</v>
      </c>
      <c r="E1830" s="46">
        <v>38</v>
      </c>
      <c r="F1830" s="17">
        <v>2</v>
      </c>
      <c r="G1830" s="4" t="s">
        <v>10537</v>
      </c>
      <c r="H1830" s="17">
        <f t="shared" si="206"/>
        <v>4.6000000000000005</v>
      </c>
      <c r="I1830" s="17">
        <f t="shared" si="207"/>
        <v>4.2</v>
      </c>
      <c r="J1830" s="18">
        <f t="shared" si="208"/>
        <v>4.1500000000000004</v>
      </c>
    </row>
    <row r="1831" spans="1:10">
      <c r="A1831" s="38" t="s">
        <v>10331</v>
      </c>
      <c r="B1831" s="3" t="s">
        <v>10332</v>
      </c>
      <c r="C1831" s="3">
        <v>6</v>
      </c>
      <c r="D1831" s="2">
        <v>1</v>
      </c>
      <c r="E1831" s="46">
        <v>15</v>
      </c>
      <c r="F1831" s="17">
        <v>6.5</v>
      </c>
      <c r="G1831" s="4" t="s">
        <v>10532</v>
      </c>
      <c r="H1831" s="17">
        <f t="shared" si="206"/>
        <v>11.75</v>
      </c>
      <c r="I1831" s="17">
        <f t="shared" si="207"/>
        <v>10.8</v>
      </c>
      <c r="J1831" s="18">
        <f t="shared" si="208"/>
        <v>10.600000000000001</v>
      </c>
    </row>
    <row r="1832" spans="1:10">
      <c r="A1832" s="38" t="s">
        <v>10334</v>
      </c>
      <c r="B1832" s="3" t="s">
        <v>10335</v>
      </c>
      <c r="C1832" s="3">
        <v>6</v>
      </c>
      <c r="D1832" s="2">
        <v>0.7</v>
      </c>
      <c r="E1832" s="46">
        <v>43</v>
      </c>
      <c r="F1832" s="17">
        <v>795</v>
      </c>
      <c r="G1832" s="4" t="s">
        <v>10536</v>
      </c>
      <c r="H1832" s="17">
        <f t="shared" si="206"/>
        <v>975.6</v>
      </c>
      <c r="I1832" s="17">
        <f t="shared" si="207"/>
        <v>895.65000000000009</v>
      </c>
      <c r="J1832" s="18">
        <f t="shared" si="208"/>
        <v>879.65000000000009</v>
      </c>
    </row>
    <row r="1833" spans="1:10">
      <c r="A1833" s="38" t="s">
        <v>10797</v>
      </c>
      <c r="B1833" s="3" t="s">
        <v>10337</v>
      </c>
      <c r="C1833" s="3">
        <v>6</v>
      </c>
      <c r="D1833" s="2">
        <v>0.7</v>
      </c>
      <c r="E1833" s="46">
        <v>40</v>
      </c>
      <c r="F1833" s="17">
        <v>26</v>
      </c>
      <c r="G1833" s="4" t="s">
        <v>10541</v>
      </c>
      <c r="H1833" s="17">
        <f t="shared" si="206"/>
        <v>37.15</v>
      </c>
      <c r="I1833" s="17">
        <f t="shared" si="207"/>
        <v>34.15</v>
      </c>
      <c r="J1833" s="18">
        <f t="shared" si="208"/>
        <v>33.5</v>
      </c>
    </row>
    <row r="1834" spans="1:10">
      <c r="A1834" s="38" t="s">
        <v>10340</v>
      </c>
      <c r="B1834" s="3" t="s">
        <v>10341</v>
      </c>
      <c r="C1834" s="3">
        <v>3</v>
      </c>
      <c r="D1834" s="2">
        <v>0.7</v>
      </c>
      <c r="E1834" s="46">
        <v>46</v>
      </c>
      <c r="F1834" s="17">
        <v>48.5</v>
      </c>
      <c r="G1834" s="4" t="s">
        <v>10560</v>
      </c>
      <c r="H1834" s="17">
        <f t="shared" si="206"/>
        <v>65.150000000000006</v>
      </c>
      <c r="I1834" s="17">
        <f t="shared" si="207"/>
        <v>59.800000000000004</v>
      </c>
      <c r="J1834" s="18">
        <f t="shared" si="208"/>
        <v>58.75</v>
      </c>
    </row>
    <row r="1835" spans="1:10">
      <c r="A1835" s="38" t="s">
        <v>10836</v>
      </c>
      <c r="B1835" s="3" t="s">
        <v>10837</v>
      </c>
      <c r="C1835" s="3">
        <v>6</v>
      </c>
      <c r="D1835" s="2">
        <v>1</v>
      </c>
      <c r="E1835" s="46">
        <v>40</v>
      </c>
      <c r="F1835" s="17">
        <v>19</v>
      </c>
      <c r="G1835" s="4" t="s">
        <v>10535</v>
      </c>
      <c r="H1835" s="17">
        <f t="shared" si="206"/>
        <v>30.150000000000002</v>
      </c>
      <c r="I1835" s="17">
        <f t="shared" si="207"/>
        <v>27.700000000000003</v>
      </c>
      <c r="J1835" s="18">
        <f t="shared" si="208"/>
        <v>27.200000000000003</v>
      </c>
    </row>
    <row r="1836" spans="1:10">
      <c r="A1836" s="38" t="s">
        <v>10364</v>
      </c>
      <c r="B1836" s="3" t="s">
        <v>10365</v>
      </c>
      <c r="C1836" s="3">
        <v>6</v>
      </c>
      <c r="D1836" s="2">
        <v>0.7</v>
      </c>
      <c r="E1836" s="46">
        <v>40</v>
      </c>
      <c r="F1836" s="17">
        <v>36.950000000000003</v>
      </c>
      <c r="G1836" s="4" t="s">
        <v>10535</v>
      </c>
      <c r="H1836" s="17">
        <f t="shared" si="206"/>
        <v>50.550000000000004</v>
      </c>
      <c r="I1836" s="17">
        <f t="shared" si="207"/>
        <v>46.400000000000006</v>
      </c>
      <c r="J1836" s="18">
        <f t="shared" si="208"/>
        <v>45.550000000000004</v>
      </c>
    </row>
    <row r="1837" spans="1:10">
      <c r="A1837" s="38" t="s">
        <v>10798</v>
      </c>
      <c r="B1837" s="3" t="s">
        <v>10799</v>
      </c>
      <c r="C1837" s="3">
        <v>6</v>
      </c>
      <c r="D1837" s="2">
        <v>0.7</v>
      </c>
      <c r="E1837" s="46">
        <v>40</v>
      </c>
      <c r="F1837" s="17">
        <v>39.5</v>
      </c>
      <c r="G1837" s="4" t="s">
        <v>10553</v>
      </c>
      <c r="H1837" s="17">
        <f t="shared" si="206"/>
        <v>53.650000000000006</v>
      </c>
      <c r="I1837" s="17">
        <f t="shared" si="207"/>
        <v>49.25</v>
      </c>
      <c r="J1837" s="18">
        <f t="shared" si="208"/>
        <v>48.35</v>
      </c>
    </row>
    <row r="1838" spans="1:10">
      <c r="A1838" s="38" t="s">
        <v>11241</v>
      </c>
      <c r="B1838" s="3" t="s">
        <v>11242</v>
      </c>
      <c r="C1838" s="3">
        <v>6</v>
      </c>
      <c r="D1838" s="2">
        <v>0.7</v>
      </c>
      <c r="E1838" s="46">
        <v>43</v>
      </c>
      <c r="F1838" s="17">
        <v>47.5</v>
      </c>
      <c r="G1838" s="4" t="s">
        <v>10553</v>
      </c>
      <c r="H1838" s="17">
        <f t="shared" si="206"/>
        <v>63.650000000000006</v>
      </c>
      <c r="I1838" s="17">
        <f t="shared" si="207"/>
        <v>58.45</v>
      </c>
      <c r="J1838" s="18">
        <f t="shared" si="208"/>
        <v>57.400000000000006</v>
      </c>
    </row>
    <row r="1839" spans="1:10">
      <c r="A1839" s="38" t="s">
        <v>10376</v>
      </c>
      <c r="B1839" s="3" t="s">
        <v>10374</v>
      </c>
      <c r="C1839" s="3">
        <v>6</v>
      </c>
      <c r="D1839" s="2">
        <v>1</v>
      </c>
      <c r="E1839" s="46">
        <v>43</v>
      </c>
      <c r="F1839" s="17">
        <v>49.5</v>
      </c>
      <c r="G1839" s="4" t="s">
        <v>10535</v>
      </c>
      <c r="H1839" s="17">
        <f t="shared" si="206"/>
        <v>67.75</v>
      </c>
      <c r="I1839" s="17">
        <f t="shared" si="207"/>
        <v>62.2</v>
      </c>
      <c r="J1839" s="18">
        <f t="shared" si="208"/>
        <v>61.1</v>
      </c>
    </row>
    <row r="1840" spans="1:10">
      <c r="A1840" s="38" t="s">
        <v>10383</v>
      </c>
      <c r="B1840" s="3" t="s">
        <v>10384</v>
      </c>
      <c r="C1840" s="3">
        <v>3</v>
      </c>
      <c r="D1840" s="2">
        <v>0.7</v>
      </c>
      <c r="E1840" s="46">
        <v>45</v>
      </c>
      <c r="F1840" s="17">
        <v>190</v>
      </c>
      <c r="G1840" s="4" t="s">
        <v>10535</v>
      </c>
      <c r="H1840" s="17">
        <f t="shared" si="206"/>
        <v>237.70000000000002</v>
      </c>
      <c r="I1840" s="17">
        <f t="shared" si="207"/>
        <v>218.20000000000002</v>
      </c>
      <c r="J1840" s="18">
        <f t="shared" si="208"/>
        <v>214.3</v>
      </c>
    </row>
    <row r="1841" spans="1:10">
      <c r="A1841" s="38" t="s">
        <v>10893</v>
      </c>
      <c r="B1841" s="3" t="s">
        <v>10894</v>
      </c>
      <c r="C1841" s="3">
        <v>3</v>
      </c>
      <c r="D1841" s="2">
        <v>0.7</v>
      </c>
      <c r="E1841" s="46">
        <v>40</v>
      </c>
      <c r="F1841" s="17">
        <v>89.5</v>
      </c>
      <c r="G1841" s="4" t="s">
        <v>10553</v>
      </c>
      <c r="H1841" s="17">
        <f t="shared" si="206"/>
        <v>114.65</v>
      </c>
      <c r="I1841" s="17">
        <f t="shared" si="207"/>
        <v>105.25</v>
      </c>
      <c r="J1841" s="18">
        <f t="shared" si="208"/>
        <v>103.35000000000001</v>
      </c>
    </row>
    <row r="1842" spans="1:10">
      <c r="A1842" s="38" t="s">
        <v>10386</v>
      </c>
      <c r="B1842" s="3" t="s">
        <v>10387</v>
      </c>
      <c r="C1842" s="3">
        <v>6</v>
      </c>
      <c r="D1842" s="2">
        <v>0.7</v>
      </c>
      <c r="E1842" s="46">
        <v>40</v>
      </c>
      <c r="F1842" s="17">
        <v>79</v>
      </c>
      <c r="G1842" s="4" t="s">
        <v>10535</v>
      </c>
      <c r="H1842" s="17">
        <f t="shared" si="206"/>
        <v>101.85000000000001</v>
      </c>
      <c r="I1842" s="17">
        <f t="shared" si="207"/>
        <v>93.5</v>
      </c>
      <c r="J1842" s="18">
        <f t="shared" si="208"/>
        <v>91.800000000000011</v>
      </c>
    </row>
    <row r="1843" spans="1:10">
      <c r="A1843" s="38" t="s">
        <v>10685</v>
      </c>
      <c r="B1843" s="3" t="s">
        <v>10686</v>
      </c>
      <c r="C1843" s="3">
        <v>6</v>
      </c>
      <c r="D1843" s="2">
        <v>0.7</v>
      </c>
      <c r="E1843" s="46">
        <v>40</v>
      </c>
      <c r="F1843" s="17">
        <v>27.5</v>
      </c>
      <c r="G1843" s="4" t="s">
        <v>10535</v>
      </c>
      <c r="H1843" s="17">
        <f t="shared" si="206"/>
        <v>39</v>
      </c>
      <c r="I1843" s="17">
        <f t="shared" si="207"/>
        <v>35.800000000000004</v>
      </c>
      <c r="J1843" s="18">
        <f t="shared" si="208"/>
        <v>35.15</v>
      </c>
    </row>
    <row r="1844" spans="1:10">
      <c r="A1844" s="38" t="s">
        <v>10395</v>
      </c>
      <c r="B1844" s="3" t="s">
        <v>10393</v>
      </c>
      <c r="C1844" s="3">
        <v>10</v>
      </c>
      <c r="D1844" s="2">
        <v>0.7</v>
      </c>
      <c r="E1844" s="46">
        <v>40</v>
      </c>
      <c r="F1844" s="17">
        <v>17.5</v>
      </c>
      <c r="G1844" s="4" t="s">
        <v>10533</v>
      </c>
      <c r="H1844" s="17">
        <f t="shared" si="206"/>
        <v>26.8</v>
      </c>
      <c r="I1844" s="17">
        <f t="shared" si="207"/>
        <v>24.6</v>
      </c>
      <c r="J1844" s="18">
        <f t="shared" si="208"/>
        <v>24.150000000000002</v>
      </c>
    </row>
    <row r="1845" spans="1:10">
      <c r="A1845" s="38" t="s">
        <v>10401</v>
      </c>
      <c r="B1845" s="3" t="s">
        <v>10399</v>
      </c>
      <c r="C1845" s="3">
        <v>6</v>
      </c>
      <c r="D1845" s="2">
        <v>0.7</v>
      </c>
      <c r="E1845" s="46">
        <v>40</v>
      </c>
      <c r="F1845" s="17">
        <v>3</v>
      </c>
      <c r="G1845" s="4" t="s">
        <v>10533</v>
      </c>
      <c r="H1845" s="17">
        <f t="shared" si="206"/>
        <v>9.1</v>
      </c>
      <c r="I1845" s="17">
        <f t="shared" si="207"/>
        <v>8.35</v>
      </c>
      <c r="J1845" s="18">
        <f t="shared" si="208"/>
        <v>8.2000000000000011</v>
      </c>
    </row>
    <row r="1846" spans="1:10">
      <c r="A1846" s="38" t="s">
        <v>10403</v>
      </c>
      <c r="B1846" s="3" t="s">
        <v>10404</v>
      </c>
      <c r="C1846" s="3">
        <v>12</v>
      </c>
      <c r="D1846" s="2">
        <v>0.5</v>
      </c>
      <c r="E1846" s="46">
        <v>30</v>
      </c>
      <c r="F1846" s="17">
        <v>3.6</v>
      </c>
      <c r="G1846" s="4" t="s">
        <v>10532</v>
      </c>
      <c r="H1846" s="17">
        <f t="shared" si="206"/>
        <v>8.2000000000000011</v>
      </c>
      <c r="I1846" s="17">
        <f t="shared" si="207"/>
        <v>7.5500000000000007</v>
      </c>
      <c r="J1846" s="18">
        <f t="shared" si="208"/>
        <v>7.4</v>
      </c>
    </row>
    <row r="1847" spans="1:10">
      <c r="A1847" s="38" t="s">
        <v>10406</v>
      </c>
      <c r="B1847" s="3" t="s">
        <v>10407</v>
      </c>
      <c r="C1847" s="3">
        <v>12</v>
      </c>
      <c r="D1847" s="2">
        <v>0.5</v>
      </c>
      <c r="E1847" s="46">
        <v>30</v>
      </c>
      <c r="F1847" s="17">
        <v>3.6</v>
      </c>
      <c r="G1847" s="4" t="s">
        <v>10532</v>
      </c>
      <c r="H1847" s="17">
        <f t="shared" si="206"/>
        <v>8.2000000000000011</v>
      </c>
      <c r="I1847" s="17">
        <f t="shared" si="207"/>
        <v>7.5500000000000007</v>
      </c>
      <c r="J1847" s="18">
        <f t="shared" si="208"/>
        <v>7.4</v>
      </c>
    </row>
    <row r="1848" spans="1:10">
      <c r="A1848" s="38" t="s">
        <v>10414</v>
      </c>
      <c r="B1848" s="3" t="s">
        <v>10415</v>
      </c>
      <c r="C1848" s="3">
        <v>15</v>
      </c>
      <c r="D1848" s="2">
        <v>0.5</v>
      </c>
      <c r="E1848" s="46">
        <v>40</v>
      </c>
      <c r="F1848" s="17">
        <v>2.7</v>
      </c>
      <c r="G1848" s="4" t="s">
        <v>10533</v>
      </c>
      <c r="H1848" s="17">
        <f t="shared" si="206"/>
        <v>7.75</v>
      </c>
      <c r="I1848" s="17">
        <f t="shared" si="207"/>
        <v>7.1000000000000005</v>
      </c>
      <c r="J1848" s="18">
        <f t="shared" si="208"/>
        <v>7</v>
      </c>
    </row>
    <row r="1849" spans="1:10">
      <c r="A1849" s="38" t="s">
        <v>10422</v>
      </c>
      <c r="B1849" s="3" t="s">
        <v>10420</v>
      </c>
      <c r="C1849" s="3">
        <v>6</v>
      </c>
      <c r="D1849" s="2">
        <v>1</v>
      </c>
      <c r="E1849" s="46">
        <v>40</v>
      </c>
      <c r="F1849" s="17">
        <v>4.8499999999999996</v>
      </c>
      <c r="G1849" s="4" t="s">
        <v>10533</v>
      </c>
      <c r="H1849" s="17">
        <f t="shared" si="206"/>
        <v>12.9</v>
      </c>
      <c r="I1849" s="17">
        <f t="shared" si="207"/>
        <v>11.850000000000001</v>
      </c>
      <c r="J1849" s="18">
        <f t="shared" si="208"/>
        <v>11.600000000000001</v>
      </c>
    </row>
    <row r="1850" spans="1:10">
      <c r="A1850" s="38" t="s">
        <v>10464</v>
      </c>
      <c r="B1850" s="3" t="s">
        <v>10465</v>
      </c>
      <c r="C1850" s="3">
        <v>6</v>
      </c>
      <c r="D1850" s="2">
        <v>1</v>
      </c>
      <c r="E1850" s="46">
        <v>44.5</v>
      </c>
      <c r="F1850" s="17">
        <v>11.3</v>
      </c>
      <c r="G1850" s="4" t="s">
        <v>10537</v>
      </c>
      <c r="H1850" s="17">
        <f t="shared" si="206"/>
        <v>21.3</v>
      </c>
      <c r="I1850" s="17">
        <f t="shared" si="207"/>
        <v>19.600000000000001</v>
      </c>
      <c r="J1850" s="18">
        <f t="shared" si="208"/>
        <v>19.25</v>
      </c>
    </row>
    <row r="1851" spans="1:10">
      <c r="A1851" s="38" t="s">
        <v>10467</v>
      </c>
      <c r="B1851" s="3" t="s">
        <v>10468</v>
      </c>
      <c r="C1851" s="3">
        <v>6</v>
      </c>
      <c r="D1851" s="2">
        <v>0.7</v>
      </c>
      <c r="E1851" s="46">
        <v>44</v>
      </c>
      <c r="F1851" s="17">
        <v>14.2</v>
      </c>
      <c r="G1851" s="4" t="s">
        <v>10537</v>
      </c>
      <c r="H1851" s="17">
        <f t="shared" si="206"/>
        <v>23.150000000000002</v>
      </c>
      <c r="I1851" s="17">
        <f t="shared" si="207"/>
        <v>21.25</v>
      </c>
      <c r="J1851" s="18">
        <f t="shared" si="208"/>
        <v>20.85</v>
      </c>
    </row>
    <row r="1852" spans="1:10">
      <c r="A1852" s="38" t="s">
        <v>10470</v>
      </c>
      <c r="B1852" s="3" t="s">
        <v>10471</v>
      </c>
      <c r="C1852" s="3">
        <v>6</v>
      </c>
      <c r="D1852" s="2">
        <v>0.7</v>
      </c>
      <c r="E1852" s="46">
        <v>44.5</v>
      </c>
      <c r="F1852" s="17">
        <v>9.6</v>
      </c>
      <c r="G1852" s="4" t="s">
        <v>10537</v>
      </c>
      <c r="H1852" s="17">
        <f t="shared" si="206"/>
        <v>17.55</v>
      </c>
      <c r="I1852" s="17">
        <f t="shared" si="207"/>
        <v>16.150000000000002</v>
      </c>
      <c r="J1852" s="18">
        <f t="shared" si="208"/>
        <v>15.850000000000001</v>
      </c>
    </row>
    <row r="1853" spans="1:10">
      <c r="A1853" s="38" t="s">
        <v>10473</v>
      </c>
      <c r="B1853" s="3" t="s">
        <v>10474</v>
      </c>
      <c r="C1853" s="3">
        <v>6</v>
      </c>
      <c r="D1853" s="2">
        <v>0.7</v>
      </c>
      <c r="E1853" s="46">
        <v>40</v>
      </c>
      <c r="F1853" s="17">
        <v>14</v>
      </c>
      <c r="G1853" s="4" t="s">
        <v>10537</v>
      </c>
      <c r="H1853" s="17">
        <f t="shared" si="206"/>
        <v>22.55</v>
      </c>
      <c r="I1853" s="17">
        <f t="shared" si="207"/>
        <v>20.700000000000003</v>
      </c>
      <c r="J1853" s="18">
        <f t="shared" si="208"/>
        <v>20.3</v>
      </c>
    </row>
    <row r="1854" spans="1:10">
      <c r="A1854" s="38" t="s">
        <v>10529</v>
      </c>
      <c r="B1854" s="3" t="s">
        <v>10523</v>
      </c>
      <c r="C1854" s="3">
        <v>12</v>
      </c>
      <c r="D1854" s="2">
        <v>1</v>
      </c>
      <c r="E1854" s="46">
        <v>40</v>
      </c>
      <c r="F1854" s="17">
        <v>3</v>
      </c>
      <c r="G1854" s="4" t="s">
        <v>10533</v>
      </c>
      <c r="H1854" s="17">
        <f t="shared" si="206"/>
        <v>10.65</v>
      </c>
      <c r="I1854" s="17">
        <f t="shared" si="207"/>
        <v>9.75</v>
      </c>
      <c r="J1854" s="18">
        <f t="shared" si="208"/>
        <v>9.6000000000000014</v>
      </c>
    </row>
  </sheetData>
  <autoFilter ref="A11:J238">
    <sortState ref="A12:J459">
      <sortCondition ref="B11:B190"/>
    </sortState>
  </autoFilter>
  <sortState ref="A12:H2571">
    <sortCondition ref="B11"/>
    <sortCondition ref="D11"/>
  </sortState>
  <mergeCells count="2">
    <mergeCell ref="J2:K3"/>
    <mergeCell ref="J4:K6"/>
  </mergeCells>
  <conditionalFormatting sqref="H12:J1854">
    <cfRule type="notContainsBlanks" dxfId="96" priority="1">
      <formula>LEN(TRIM(H12))&gt;0</formula>
    </cfRule>
  </conditionalFormatting>
  <conditionalFormatting sqref="B12:B17492">
    <cfRule type="duplicateValues" dxfId="95" priority="14805"/>
  </conditionalFormatting>
  <dataValidations disablePrompts="1" count="1">
    <dataValidation type="list" allowBlank="1" showInputMessage="1" showErrorMessage="1" sqref="AE1:AE7 W1:AD1">
      <formula1>$B$12:$B$23</formula1>
    </dataValidation>
  </dataValidations>
  <pageMargins left="0.7" right="0.7" top="0.75" bottom="0.75" header="0.3" footer="0.3"/>
  <pageSetup paperSize="9" orientation="portrait" horizontalDpi="360" verticalDpi="360" r:id="rId1"/>
  <drawing r:id="rId2"/>
</worksheet>
</file>

<file path=xl/worksheets/sheet10.xml><?xml version="1.0" encoding="utf-8"?>
<worksheet xmlns="http://schemas.openxmlformats.org/spreadsheetml/2006/main" xmlns:r="http://schemas.openxmlformats.org/officeDocument/2006/relationships">
  <sheetPr codeName="Foglio6"/>
  <dimension ref="A1:XBT15589"/>
  <sheetViews>
    <sheetView zoomScale="80" zoomScaleNormal="80" workbookViewId="0">
      <selection activeCell="D41" sqref="D41"/>
    </sheetView>
  </sheetViews>
  <sheetFormatPr defaultColWidth="9.1796875" defaultRowHeight="14.5"/>
  <cols>
    <col min="1" max="1" width="67.1796875" style="11" bestFit="1" customWidth="1"/>
    <col min="2" max="2" width="7.54296875" bestFit="1" customWidth="1"/>
    <col min="3" max="3" width="7.26953125" style="47" customWidth="1"/>
    <col min="4" max="4" width="7.26953125" style="48" customWidth="1"/>
    <col min="5" max="5" width="24.54296875" style="44" bestFit="1" customWidth="1"/>
    <col min="6" max="6" width="9.81640625" style="44" bestFit="1" customWidth="1"/>
    <col min="7" max="9" width="13.7265625" style="44" customWidth="1"/>
    <col min="10" max="10" width="13.7265625" customWidth="1"/>
  </cols>
  <sheetData>
    <row r="1" spans="1:13" ht="21" customHeight="1">
      <c r="A1"/>
      <c r="E1"/>
      <c r="F1"/>
    </row>
    <row r="2" spans="1:13" ht="21" customHeight="1">
      <c r="A2"/>
      <c r="E2"/>
      <c r="F2"/>
    </row>
    <row r="3" spans="1:13" ht="21" customHeight="1">
      <c r="A3"/>
      <c r="E3"/>
      <c r="F3"/>
    </row>
    <row r="4" spans="1:13" ht="21" customHeight="1">
      <c r="A4"/>
      <c r="E4"/>
      <c r="F4"/>
    </row>
    <row r="5" spans="1:13" s="39" customFormat="1" ht="21" customHeight="1">
      <c r="A5"/>
      <c r="B5"/>
      <c r="C5" s="47"/>
      <c r="D5" s="48"/>
      <c r="E5"/>
      <c r="F5"/>
      <c r="G5" s="44"/>
      <c r="H5" s="44"/>
      <c r="I5" s="44"/>
      <c r="J5"/>
      <c r="K5"/>
      <c r="L5"/>
      <c r="M5"/>
    </row>
    <row r="6" spans="1:13" s="15" customFormat="1" ht="30" customHeight="1">
      <c r="A6" s="274" t="s">
        <v>10562</v>
      </c>
      <c r="B6" s="273" t="s">
        <v>12185</v>
      </c>
      <c r="C6" s="275" t="s">
        <v>12186</v>
      </c>
      <c r="D6" s="276" t="s">
        <v>12187</v>
      </c>
      <c r="E6" s="273" t="s">
        <v>10564</v>
      </c>
      <c r="F6" s="273" t="s">
        <v>12188</v>
      </c>
      <c r="G6" s="278" t="s">
        <v>19197</v>
      </c>
      <c r="H6" s="278" t="s">
        <v>12184</v>
      </c>
      <c r="I6" s="282" t="s">
        <v>12184</v>
      </c>
      <c r="J6"/>
      <c r="K6"/>
      <c r="L6"/>
      <c r="M6"/>
    </row>
    <row r="7" spans="1:13" ht="17.149999999999999" customHeight="1">
      <c r="A7" s="399" t="s">
        <v>10629</v>
      </c>
      <c r="B7" s="400"/>
      <c r="C7" s="400"/>
      <c r="D7" s="400"/>
      <c r="E7" s="400"/>
      <c r="F7" s="277"/>
      <c r="G7" s="279"/>
      <c r="H7" s="279"/>
      <c r="I7" s="283"/>
    </row>
    <row r="8" spans="1:13" s="39" customFormat="1">
      <c r="A8" s="49" t="s">
        <v>1671</v>
      </c>
      <c r="B8" s="3">
        <v>6</v>
      </c>
      <c r="C8" s="2">
        <v>0.7</v>
      </c>
      <c r="D8" s="46">
        <v>40</v>
      </c>
      <c r="E8" s="3" t="s">
        <v>10556</v>
      </c>
      <c r="F8" s="3"/>
      <c r="G8" s="280">
        <v>17.25</v>
      </c>
      <c r="H8" s="280">
        <v>15.8</v>
      </c>
      <c r="I8" s="284">
        <v>15.55</v>
      </c>
      <c r="J8"/>
      <c r="K8"/>
      <c r="L8"/>
      <c r="M8"/>
    </row>
    <row r="9" spans="1:13" s="39" customFormat="1">
      <c r="A9" s="49" t="s">
        <v>1674</v>
      </c>
      <c r="B9" s="3">
        <v>6</v>
      </c>
      <c r="C9" s="2">
        <v>0.7</v>
      </c>
      <c r="D9" s="46">
        <v>40</v>
      </c>
      <c r="E9" s="3" t="s">
        <v>10557</v>
      </c>
      <c r="F9" s="3"/>
      <c r="G9" s="280">
        <v>23.450000000000003</v>
      </c>
      <c r="H9" s="280">
        <v>21.55</v>
      </c>
      <c r="I9" s="284">
        <v>21.150000000000002</v>
      </c>
      <c r="J9"/>
      <c r="K9"/>
      <c r="L9"/>
      <c r="M9"/>
    </row>
    <row r="10" spans="1:13" s="39" customFormat="1">
      <c r="A10" s="49" t="s">
        <v>1677</v>
      </c>
      <c r="B10" s="3">
        <v>6</v>
      </c>
      <c r="C10" s="2">
        <v>0.7</v>
      </c>
      <c r="D10" s="46">
        <v>40</v>
      </c>
      <c r="E10" s="3" t="s">
        <v>10556</v>
      </c>
      <c r="F10" s="3"/>
      <c r="G10" s="280">
        <v>31</v>
      </c>
      <c r="H10" s="280">
        <v>28.450000000000003</v>
      </c>
      <c r="I10" s="284">
        <v>27.950000000000003</v>
      </c>
      <c r="J10"/>
      <c r="K10"/>
      <c r="L10"/>
      <c r="M10"/>
    </row>
    <row r="11" spans="1:13" s="39" customFormat="1">
      <c r="A11" s="49" t="s">
        <v>1914</v>
      </c>
      <c r="B11" s="3">
        <v>6</v>
      </c>
      <c r="C11" s="2">
        <v>0.7</v>
      </c>
      <c r="D11" s="46">
        <v>40</v>
      </c>
      <c r="E11" s="3" t="s">
        <v>10556</v>
      </c>
      <c r="F11" s="3"/>
      <c r="G11" s="280">
        <v>18.75</v>
      </c>
      <c r="H11" s="280">
        <v>17.2</v>
      </c>
      <c r="I11" s="284">
        <v>16.900000000000002</v>
      </c>
      <c r="J11"/>
      <c r="K11"/>
      <c r="L11"/>
      <c r="M11"/>
    </row>
    <row r="12" spans="1:13" s="39" customFormat="1">
      <c r="A12" s="49" t="s">
        <v>2298</v>
      </c>
      <c r="B12" s="3">
        <v>6</v>
      </c>
      <c r="C12" s="2">
        <v>0.7</v>
      </c>
      <c r="D12" s="46">
        <v>41</v>
      </c>
      <c r="E12" s="3" t="s">
        <v>10557</v>
      </c>
      <c r="F12" s="3"/>
      <c r="G12" s="280">
        <v>58.6</v>
      </c>
      <c r="H12" s="280">
        <v>53.800000000000004</v>
      </c>
      <c r="I12" s="284">
        <v>52.85</v>
      </c>
      <c r="J12"/>
      <c r="K12"/>
      <c r="L12"/>
      <c r="M12"/>
    </row>
    <row r="13" spans="1:13" s="39" customFormat="1">
      <c r="A13" s="49" t="s">
        <v>2304</v>
      </c>
      <c r="B13" s="3">
        <v>6</v>
      </c>
      <c r="C13" s="2">
        <v>0.7</v>
      </c>
      <c r="D13" s="46">
        <v>41</v>
      </c>
      <c r="E13" s="3" t="s">
        <v>10556</v>
      </c>
      <c r="F13" s="3"/>
      <c r="G13" s="280">
        <v>47</v>
      </c>
      <c r="H13" s="280">
        <v>43.150000000000006</v>
      </c>
      <c r="I13" s="284">
        <v>42.400000000000006</v>
      </c>
      <c r="J13"/>
      <c r="K13"/>
      <c r="L13"/>
      <c r="M13"/>
    </row>
    <row r="14" spans="1:13" s="39" customFormat="1">
      <c r="A14" s="49" t="s">
        <v>2307</v>
      </c>
      <c r="B14" s="3">
        <v>6</v>
      </c>
      <c r="C14" s="2">
        <v>0.7</v>
      </c>
      <c r="D14" s="46">
        <v>41</v>
      </c>
      <c r="E14" s="3" t="s">
        <v>10556</v>
      </c>
      <c r="F14" s="3"/>
      <c r="G14" s="280">
        <v>61.650000000000006</v>
      </c>
      <c r="H14" s="280">
        <v>56.6</v>
      </c>
      <c r="I14" s="284">
        <v>55.6</v>
      </c>
      <c r="J14"/>
      <c r="K14"/>
      <c r="L14"/>
      <c r="M14"/>
    </row>
    <row r="15" spans="1:13" s="39" customFormat="1">
      <c r="A15" s="49" t="s">
        <v>2310</v>
      </c>
      <c r="B15" s="3">
        <v>6</v>
      </c>
      <c r="C15" s="2">
        <v>0.7</v>
      </c>
      <c r="D15" s="46">
        <v>40</v>
      </c>
      <c r="E15" s="3" t="s">
        <v>10557</v>
      </c>
      <c r="F15" s="3"/>
      <c r="G15" s="280">
        <v>33.200000000000003</v>
      </c>
      <c r="H15" s="280">
        <v>30.5</v>
      </c>
      <c r="I15" s="284">
        <v>29.950000000000003</v>
      </c>
      <c r="J15"/>
      <c r="K15"/>
      <c r="L15"/>
      <c r="M15"/>
    </row>
    <row r="16" spans="1:13" s="39" customFormat="1">
      <c r="A16" s="49" t="s">
        <v>2316</v>
      </c>
      <c r="B16" s="3">
        <v>6</v>
      </c>
      <c r="C16" s="2">
        <v>0.7</v>
      </c>
      <c r="D16" s="46">
        <v>41</v>
      </c>
      <c r="E16" s="3" t="s">
        <v>10557</v>
      </c>
      <c r="F16" s="3"/>
      <c r="G16" s="280">
        <v>32.1</v>
      </c>
      <c r="H16" s="280">
        <v>29.450000000000003</v>
      </c>
      <c r="I16" s="284">
        <v>28.900000000000002</v>
      </c>
      <c r="J16"/>
      <c r="K16"/>
      <c r="L16"/>
      <c r="M16"/>
    </row>
    <row r="17" spans="1:13" s="39" customFormat="1">
      <c r="A17" s="49" t="s">
        <v>2511</v>
      </c>
      <c r="B17" s="3">
        <v>6</v>
      </c>
      <c r="C17" s="2">
        <v>0.7</v>
      </c>
      <c r="D17" s="46">
        <v>40</v>
      </c>
      <c r="E17" s="3" t="s">
        <v>10556</v>
      </c>
      <c r="F17" s="3"/>
      <c r="G17" s="280">
        <v>17.600000000000001</v>
      </c>
      <c r="H17" s="280">
        <v>16.150000000000002</v>
      </c>
      <c r="I17" s="284">
        <v>15.9</v>
      </c>
      <c r="J17"/>
      <c r="K17"/>
      <c r="L17"/>
      <c r="M17"/>
    </row>
    <row r="18" spans="1:13" s="39" customFormat="1">
      <c r="A18" s="49" t="s">
        <v>2514</v>
      </c>
      <c r="B18" s="3">
        <v>6</v>
      </c>
      <c r="C18" s="2">
        <v>0.7</v>
      </c>
      <c r="D18" s="46">
        <v>40</v>
      </c>
      <c r="E18" s="3" t="s">
        <v>10556</v>
      </c>
      <c r="F18" s="3"/>
      <c r="G18" s="280">
        <v>21</v>
      </c>
      <c r="H18" s="280">
        <v>19.3</v>
      </c>
      <c r="I18" s="284">
        <v>18.95</v>
      </c>
      <c r="J18"/>
      <c r="K18"/>
      <c r="L18"/>
      <c r="M18"/>
    </row>
    <row r="19" spans="1:13" s="39" customFormat="1">
      <c r="A19" s="49" t="s">
        <v>2517</v>
      </c>
      <c r="B19" s="3">
        <v>6</v>
      </c>
      <c r="C19" s="2">
        <v>0.7</v>
      </c>
      <c r="D19" s="46">
        <v>40</v>
      </c>
      <c r="E19" s="3" t="s">
        <v>10556</v>
      </c>
      <c r="F19" s="3"/>
      <c r="G19" s="280">
        <v>41.150000000000006</v>
      </c>
      <c r="H19" s="280">
        <v>37.75</v>
      </c>
      <c r="I19" s="284">
        <v>37.1</v>
      </c>
      <c r="J19"/>
      <c r="K19"/>
      <c r="L19"/>
      <c r="M19"/>
    </row>
    <row r="20" spans="1:13" s="39" customFormat="1">
      <c r="A20" s="49" t="s">
        <v>26153</v>
      </c>
      <c r="B20" s="3">
        <v>6</v>
      </c>
      <c r="C20" s="2">
        <v>0.7</v>
      </c>
      <c r="D20" s="46">
        <v>40</v>
      </c>
      <c r="E20" s="3" t="s">
        <v>10557</v>
      </c>
      <c r="F20" s="3"/>
      <c r="G20" s="280">
        <v>13.4</v>
      </c>
      <c r="H20" s="280">
        <v>12.3</v>
      </c>
      <c r="I20" s="284">
        <v>12.05</v>
      </c>
      <c r="J20"/>
      <c r="K20"/>
      <c r="L20"/>
      <c r="M20"/>
    </row>
    <row r="21" spans="1:13" s="39" customFormat="1">
      <c r="A21" s="49" t="s">
        <v>2731</v>
      </c>
      <c r="B21" s="3">
        <v>6</v>
      </c>
      <c r="C21" s="2">
        <v>0.7</v>
      </c>
      <c r="D21" s="46">
        <v>40</v>
      </c>
      <c r="E21" s="3" t="s">
        <v>10557</v>
      </c>
      <c r="F21" s="3"/>
      <c r="G21" s="280">
        <v>20.400000000000002</v>
      </c>
      <c r="H21" s="280">
        <v>18.75</v>
      </c>
      <c r="I21" s="284">
        <v>18.400000000000002</v>
      </c>
      <c r="J21"/>
      <c r="K21"/>
      <c r="L21"/>
      <c r="M21"/>
    </row>
    <row r="22" spans="1:13" s="39" customFormat="1">
      <c r="A22" s="49" t="s">
        <v>2735</v>
      </c>
      <c r="B22" s="3">
        <v>6</v>
      </c>
      <c r="C22" s="2">
        <v>0.7</v>
      </c>
      <c r="D22" s="46">
        <v>40</v>
      </c>
      <c r="E22" s="3" t="s">
        <v>10557</v>
      </c>
      <c r="F22" s="3"/>
      <c r="G22" s="280">
        <v>31.700000000000003</v>
      </c>
      <c r="H22" s="280">
        <v>29.1</v>
      </c>
      <c r="I22" s="284">
        <v>28.55</v>
      </c>
      <c r="J22"/>
      <c r="K22"/>
      <c r="L22"/>
      <c r="M22"/>
    </row>
    <row r="23" spans="1:13" s="39" customFormat="1">
      <c r="A23" s="49" t="s">
        <v>5437</v>
      </c>
      <c r="B23" s="3">
        <v>6</v>
      </c>
      <c r="C23" s="2">
        <v>0.7</v>
      </c>
      <c r="D23" s="46">
        <v>40</v>
      </c>
      <c r="E23" s="3" t="s">
        <v>10556</v>
      </c>
      <c r="F23" s="3"/>
      <c r="G23" s="280">
        <v>40.650000000000006</v>
      </c>
      <c r="H23" s="280">
        <v>37.300000000000004</v>
      </c>
      <c r="I23" s="284">
        <v>36.65</v>
      </c>
      <c r="J23"/>
      <c r="K23"/>
      <c r="L23"/>
      <c r="M23"/>
    </row>
    <row r="24" spans="1:13" s="39" customFormat="1">
      <c r="A24" s="49" t="s">
        <v>7722</v>
      </c>
      <c r="B24" s="3">
        <v>6</v>
      </c>
      <c r="C24" s="2">
        <v>0.7</v>
      </c>
      <c r="D24" s="46">
        <v>40</v>
      </c>
      <c r="E24" s="3" t="s">
        <v>10556</v>
      </c>
      <c r="F24" s="3"/>
      <c r="G24" s="280">
        <v>14.100000000000001</v>
      </c>
      <c r="H24" s="280">
        <v>12.950000000000001</v>
      </c>
      <c r="I24" s="284">
        <v>12.75</v>
      </c>
      <c r="J24"/>
      <c r="K24"/>
      <c r="L24"/>
      <c r="M24"/>
    </row>
    <row r="25" spans="1:13" s="39" customFormat="1" ht="17.149999999999999" customHeight="1">
      <c r="A25" s="399" t="s">
        <v>10630</v>
      </c>
      <c r="B25" s="400"/>
      <c r="C25" s="400"/>
      <c r="D25" s="400"/>
      <c r="E25" s="400"/>
      <c r="F25" s="277"/>
      <c r="G25" s="279"/>
      <c r="H25" s="279"/>
      <c r="I25" s="283"/>
    </row>
    <row r="26" spans="1:13" s="39" customFormat="1">
      <c r="A26" s="49" t="s">
        <v>26322</v>
      </c>
      <c r="B26" s="3">
        <v>12</v>
      </c>
      <c r="C26" s="2">
        <v>0.7</v>
      </c>
      <c r="D26" s="46">
        <v>40</v>
      </c>
      <c r="E26" s="3" t="s">
        <v>10550</v>
      </c>
      <c r="F26" s="3"/>
      <c r="G26" s="280">
        <v>16.350000000000001</v>
      </c>
      <c r="H26" s="280">
        <v>15.05</v>
      </c>
      <c r="I26" s="284">
        <v>14.75</v>
      </c>
      <c r="J26"/>
      <c r="K26"/>
      <c r="L26"/>
      <c r="M26"/>
    </row>
    <row r="27" spans="1:13" s="39" customFormat="1">
      <c r="A27" s="49" t="s">
        <v>543</v>
      </c>
      <c r="B27" s="3">
        <v>12</v>
      </c>
      <c r="C27" s="2">
        <v>0.7</v>
      </c>
      <c r="D27" s="46">
        <v>40</v>
      </c>
      <c r="E27" s="3" t="s">
        <v>10550</v>
      </c>
      <c r="F27" s="3"/>
      <c r="G27" s="280">
        <v>18.25</v>
      </c>
      <c r="H27" s="280">
        <v>16.75</v>
      </c>
      <c r="I27" s="284">
        <v>16.45</v>
      </c>
      <c r="J27"/>
      <c r="K27"/>
      <c r="L27"/>
      <c r="M27"/>
    </row>
    <row r="28" spans="1:13" s="39" customFormat="1">
      <c r="A28" s="49" t="s">
        <v>26323</v>
      </c>
      <c r="B28" s="3">
        <v>12</v>
      </c>
      <c r="C28" s="2">
        <v>0.7</v>
      </c>
      <c r="D28" s="46">
        <v>40</v>
      </c>
      <c r="E28" s="3" t="s">
        <v>10550</v>
      </c>
      <c r="F28" s="3"/>
      <c r="G28" s="280">
        <v>23.450000000000003</v>
      </c>
      <c r="H28" s="280">
        <v>21.55</v>
      </c>
      <c r="I28" s="284">
        <v>21.150000000000002</v>
      </c>
      <c r="J28"/>
      <c r="K28"/>
      <c r="L28"/>
      <c r="M28"/>
    </row>
    <row r="29" spans="1:13" s="39" customFormat="1">
      <c r="A29" s="49" t="s">
        <v>546</v>
      </c>
      <c r="B29" s="3">
        <v>12</v>
      </c>
      <c r="C29" s="2">
        <v>0.7</v>
      </c>
      <c r="D29" s="46">
        <v>35</v>
      </c>
      <c r="E29" s="3" t="s">
        <v>10550</v>
      </c>
      <c r="F29" s="3"/>
      <c r="G29" s="280">
        <v>18.850000000000001</v>
      </c>
      <c r="H29" s="280">
        <v>17.3</v>
      </c>
      <c r="I29" s="284">
        <v>17</v>
      </c>
      <c r="J29"/>
      <c r="K29"/>
      <c r="L29"/>
      <c r="M29"/>
    </row>
    <row r="30" spans="1:13" s="39" customFormat="1">
      <c r="A30" s="49" t="s">
        <v>645</v>
      </c>
      <c r="B30" s="3">
        <v>3</v>
      </c>
      <c r="C30" s="2">
        <v>0.7</v>
      </c>
      <c r="D30" s="46">
        <v>40</v>
      </c>
      <c r="E30" s="3" t="s">
        <v>10550</v>
      </c>
      <c r="F30" s="3"/>
      <c r="G30" s="280">
        <v>32.9</v>
      </c>
      <c r="H30" s="280">
        <v>30.200000000000003</v>
      </c>
      <c r="I30" s="284">
        <v>29.650000000000002</v>
      </c>
      <c r="J30"/>
      <c r="K30"/>
      <c r="L30"/>
      <c r="M30"/>
    </row>
    <row r="31" spans="1:13" s="39" customFormat="1">
      <c r="A31" s="49" t="s">
        <v>648</v>
      </c>
      <c r="B31" s="3">
        <v>3</v>
      </c>
      <c r="C31" s="2">
        <v>0.7</v>
      </c>
      <c r="D31" s="46">
        <v>40</v>
      </c>
      <c r="E31" s="3" t="s">
        <v>10550</v>
      </c>
      <c r="F31" s="3"/>
      <c r="G31" s="280">
        <v>16.600000000000001</v>
      </c>
      <c r="H31" s="280">
        <v>15.25</v>
      </c>
      <c r="I31" s="284">
        <v>15</v>
      </c>
      <c r="J31"/>
      <c r="K31"/>
      <c r="L31"/>
      <c r="M31"/>
    </row>
    <row r="32" spans="1:13" s="39" customFormat="1">
      <c r="A32" s="49" t="s">
        <v>654</v>
      </c>
      <c r="B32" s="3">
        <v>6</v>
      </c>
      <c r="C32" s="2">
        <v>1</v>
      </c>
      <c r="D32" s="46">
        <v>36</v>
      </c>
      <c r="E32" s="3" t="s">
        <v>10550</v>
      </c>
      <c r="F32" s="3"/>
      <c r="G32" s="280">
        <v>15.450000000000001</v>
      </c>
      <c r="H32" s="280">
        <v>14.15</v>
      </c>
      <c r="I32" s="284">
        <v>13.9</v>
      </c>
      <c r="J32"/>
      <c r="K32"/>
      <c r="L32"/>
      <c r="M32"/>
    </row>
    <row r="33" spans="1:13" s="39" customFormat="1">
      <c r="A33" s="49" t="s">
        <v>657</v>
      </c>
      <c r="B33" s="3">
        <v>6</v>
      </c>
      <c r="C33" s="2">
        <v>0.7</v>
      </c>
      <c r="D33" s="46">
        <v>36</v>
      </c>
      <c r="E33" s="3" t="s">
        <v>10550</v>
      </c>
      <c r="F33" s="3"/>
      <c r="G33" s="280">
        <v>13.05</v>
      </c>
      <c r="H33" s="280">
        <v>11.950000000000001</v>
      </c>
      <c r="I33" s="284">
        <v>11.75</v>
      </c>
      <c r="J33"/>
      <c r="K33"/>
      <c r="L33"/>
      <c r="M33"/>
    </row>
    <row r="34" spans="1:13" s="39" customFormat="1">
      <c r="A34" s="49" t="s">
        <v>26413</v>
      </c>
      <c r="B34" s="3">
        <v>6</v>
      </c>
      <c r="C34" s="2">
        <v>0.7</v>
      </c>
      <c r="D34" s="46">
        <v>42</v>
      </c>
      <c r="E34" s="3" t="s">
        <v>10550</v>
      </c>
      <c r="F34" s="3"/>
      <c r="G34" s="280">
        <v>28.200000000000003</v>
      </c>
      <c r="H34" s="280">
        <v>25.900000000000002</v>
      </c>
      <c r="I34" s="284">
        <v>25.450000000000003</v>
      </c>
      <c r="J34"/>
      <c r="K34"/>
      <c r="L34"/>
      <c r="M34"/>
    </row>
    <row r="35" spans="1:13" s="39" customFormat="1">
      <c r="A35" s="49" t="s">
        <v>2122</v>
      </c>
      <c r="B35" s="3">
        <v>6</v>
      </c>
      <c r="C35" s="2">
        <v>0.7</v>
      </c>
      <c r="D35" s="46">
        <v>40</v>
      </c>
      <c r="E35" s="3" t="s">
        <v>10550</v>
      </c>
      <c r="F35" s="3"/>
      <c r="G35" s="280">
        <v>24.650000000000002</v>
      </c>
      <c r="H35" s="280">
        <v>22.650000000000002</v>
      </c>
      <c r="I35" s="284">
        <v>22.25</v>
      </c>
      <c r="J35"/>
      <c r="K35"/>
      <c r="L35"/>
      <c r="M35"/>
    </row>
    <row r="36" spans="1:13" s="39" customFormat="1">
      <c r="A36" s="49" t="s">
        <v>2147</v>
      </c>
      <c r="B36" s="3">
        <v>6</v>
      </c>
      <c r="C36" s="2">
        <v>0.7</v>
      </c>
      <c r="D36" s="46">
        <v>40</v>
      </c>
      <c r="E36" s="3" t="s">
        <v>10550</v>
      </c>
      <c r="F36" s="3"/>
      <c r="G36" s="280">
        <v>20.05</v>
      </c>
      <c r="H36" s="280">
        <v>18.400000000000002</v>
      </c>
      <c r="I36" s="284">
        <v>18.05</v>
      </c>
      <c r="J36"/>
      <c r="K36"/>
      <c r="L36"/>
      <c r="M36"/>
    </row>
    <row r="37" spans="1:13" s="39" customFormat="1">
      <c r="A37" s="49" t="s">
        <v>2150</v>
      </c>
      <c r="B37" s="3">
        <v>4</v>
      </c>
      <c r="C37" s="2">
        <v>0.7</v>
      </c>
      <c r="D37" s="46">
        <v>41.1</v>
      </c>
      <c r="E37" s="3" t="s">
        <v>10550</v>
      </c>
      <c r="F37" s="3"/>
      <c r="G37" s="280">
        <v>96.45</v>
      </c>
      <c r="H37" s="280">
        <v>88.550000000000011</v>
      </c>
      <c r="I37" s="284">
        <v>86.95</v>
      </c>
      <c r="J37"/>
      <c r="K37"/>
      <c r="L37"/>
      <c r="M37"/>
    </row>
    <row r="38" spans="1:13" s="39" customFormat="1">
      <c r="A38" s="49" t="s">
        <v>2153</v>
      </c>
      <c r="B38" s="3">
        <v>6</v>
      </c>
      <c r="C38" s="2">
        <v>0.7</v>
      </c>
      <c r="D38" s="46">
        <v>40.299999999999997</v>
      </c>
      <c r="E38" s="3" t="s">
        <v>10550</v>
      </c>
      <c r="F38" s="3"/>
      <c r="G38" s="280">
        <v>31.700000000000003</v>
      </c>
      <c r="H38" s="280">
        <v>29.1</v>
      </c>
      <c r="I38" s="284">
        <v>28.6</v>
      </c>
      <c r="J38"/>
      <c r="K38"/>
      <c r="L38"/>
      <c r="M38"/>
    </row>
    <row r="39" spans="1:13" s="39" customFormat="1">
      <c r="A39" s="49" t="s">
        <v>2156</v>
      </c>
      <c r="B39" s="3">
        <v>4</v>
      </c>
      <c r="C39" s="2">
        <v>0.7</v>
      </c>
      <c r="D39" s="46">
        <v>40</v>
      </c>
      <c r="E39" s="3" t="s">
        <v>10550</v>
      </c>
      <c r="F39" s="3"/>
      <c r="G39" s="280">
        <v>43.900000000000006</v>
      </c>
      <c r="H39" s="280">
        <v>40.300000000000004</v>
      </c>
      <c r="I39" s="284">
        <v>39.550000000000004</v>
      </c>
      <c r="J39"/>
      <c r="K39"/>
      <c r="L39"/>
      <c r="M39"/>
    </row>
    <row r="40" spans="1:13" s="39" customFormat="1">
      <c r="A40" s="49" t="s">
        <v>4069</v>
      </c>
      <c r="B40" s="3">
        <v>12</v>
      </c>
      <c r="C40" s="2">
        <v>1</v>
      </c>
      <c r="D40" s="46">
        <v>36</v>
      </c>
      <c r="E40" s="3" t="s">
        <v>10550</v>
      </c>
      <c r="F40" s="3"/>
      <c r="G40" s="280">
        <v>14.600000000000001</v>
      </c>
      <c r="H40" s="280">
        <v>13.4</v>
      </c>
      <c r="I40" s="284">
        <v>13.15</v>
      </c>
      <c r="J40"/>
      <c r="K40"/>
      <c r="L40"/>
      <c r="M40"/>
    </row>
    <row r="41" spans="1:13" s="39" customFormat="1">
      <c r="A41" s="49" t="s">
        <v>4630</v>
      </c>
      <c r="B41" s="3">
        <v>3</v>
      </c>
      <c r="C41" s="2">
        <v>0.7</v>
      </c>
      <c r="D41" s="46">
        <v>40</v>
      </c>
      <c r="E41" s="3" t="s">
        <v>10550</v>
      </c>
      <c r="F41" s="3"/>
      <c r="G41" s="280">
        <v>28</v>
      </c>
      <c r="H41" s="280">
        <v>25.75</v>
      </c>
      <c r="I41" s="284">
        <v>25.25</v>
      </c>
      <c r="J41"/>
      <c r="K41"/>
      <c r="L41"/>
      <c r="M41"/>
    </row>
    <row r="42" spans="1:13" s="39" customFormat="1">
      <c r="A42" s="49" t="s">
        <v>4633</v>
      </c>
      <c r="B42" s="3">
        <v>3</v>
      </c>
      <c r="C42" s="2">
        <v>0.7</v>
      </c>
      <c r="D42" s="46">
        <v>40</v>
      </c>
      <c r="E42" s="3" t="s">
        <v>10550</v>
      </c>
      <c r="F42" s="3"/>
      <c r="G42" s="280">
        <v>40.200000000000003</v>
      </c>
      <c r="H42" s="280">
        <v>36.950000000000003</v>
      </c>
      <c r="I42" s="284">
        <v>36.25</v>
      </c>
      <c r="J42"/>
      <c r="K42"/>
      <c r="L42"/>
      <c r="M42"/>
    </row>
    <row r="43" spans="1:13" s="39" customFormat="1">
      <c r="A43" s="49" t="s">
        <v>5461</v>
      </c>
      <c r="B43" s="3">
        <v>6</v>
      </c>
      <c r="C43" s="2">
        <v>0.7</v>
      </c>
      <c r="D43" s="46">
        <v>40</v>
      </c>
      <c r="E43" s="3" t="s">
        <v>10550</v>
      </c>
      <c r="F43" s="3"/>
      <c r="G43" s="280">
        <v>16.55</v>
      </c>
      <c r="H43" s="280">
        <v>15.200000000000001</v>
      </c>
      <c r="I43" s="284">
        <v>14.950000000000001</v>
      </c>
      <c r="J43"/>
      <c r="K43"/>
      <c r="L43"/>
      <c r="M43"/>
    </row>
    <row r="44" spans="1:13" s="39" customFormat="1">
      <c r="A44" s="49" t="s">
        <v>6179</v>
      </c>
      <c r="B44" s="3">
        <v>3</v>
      </c>
      <c r="C44" s="2">
        <v>0.7</v>
      </c>
      <c r="D44" s="46">
        <v>36</v>
      </c>
      <c r="E44" s="3" t="s">
        <v>10550</v>
      </c>
      <c r="F44" s="3"/>
      <c r="G44" s="280">
        <v>28.900000000000002</v>
      </c>
      <c r="H44" s="280">
        <v>26.5</v>
      </c>
      <c r="I44" s="284">
        <v>26.05</v>
      </c>
      <c r="J44"/>
      <c r="K44"/>
      <c r="L44"/>
      <c r="M44"/>
    </row>
    <row r="45" spans="1:13" s="39" customFormat="1">
      <c r="A45" s="49" t="s">
        <v>6182</v>
      </c>
      <c r="B45" s="3">
        <v>3</v>
      </c>
      <c r="C45" s="2">
        <v>0.7</v>
      </c>
      <c r="D45" s="46">
        <v>36</v>
      </c>
      <c r="E45" s="3" t="s">
        <v>10550</v>
      </c>
      <c r="F45" s="3"/>
      <c r="G45" s="280">
        <v>28.900000000000002</v>
      </c>
      <c r="H45" s="280">
        <v>26.5</v>
      </c>
      <c r="I45" s="284">
        <v>26.05</v>
      </c>
      <c r="J45"/>
      <c r="K45"/>
      <c r="L45"/>
      <c r="M45"/>
    </row>
    <row r="46" spans="1:13" s="39" customFormat="1">
      <c r="A46" s="49" t="s">
        <v>26449</v>
      </c>
      <c r="B46" s="3">
        <v>6</v>
      </c>
      <c r="C46" s="2">
        <v>0.7</v>
      </c>
      <c r="D46" s="46">
        <v>36</v>
      </c>
      <c r="E46" s="3" t="s">
        <v>10550</v>
      </c>
      <c r="F46" s="3"/>
      <c r="G46" s="280">
        <v>7.95</v>
      </c>
      <c r="H46" s="280">
        <v>7.3000000000000007</v>
      </c>
      <c r="I46" s="284">
        <v>7.2</v>
      </c>
      <c r="J46"/>
      <c r="K46"/>
      <c r="L46"/>
      <c r="M46"/>
    </row>
    <row r="47" spans="1:13" s="39" customFormat="1">
      <c r="A47" s="49" t="s">
        <v>26289</v>
      </c>
      <c r="B47" s="3">
        <v>6</v>
      </c>
      <c r="C47" s="2">
        <v>0.7</v>
      </c>
      <c r="D47" s="46">
        <v>40</v>
      </c>
      <c r="E47" s="3" t="s">
        <v>10550</v>
      </c>
      <c r="F47" s="3"/>
      <c r="G47" s="280">
        <v>24.950000000000003</v>
      </c>
      <c r="H47" s="280">
        <v>22.950000000000003</v>
      </c>
      <c r="I47" s="284">
        <v>22.5</v>
      </c>
      <c r="J47"/>
      <c r="K47"/>
      <c r="L47"/>
      <c r="M47"/>
    </row>
    <row r="48" spans="1:13" s="39" customFormat="1">
      <c r="A48" s="49" t="s">
        <v>6721</v>
      </c>
      <c r="B48" s="3">
        <v>6</v>
      </c>
      <c r="C48" s="2">
        <v>0.7</v>
      </c>
      <c r="D48" s="46">
        <v>38</v>
      </c>
      <c r="E48" s="3" t="s">
        <v>10550</v>
      </c>
      <c r="F48" s="3"/>
      <c r="G48" s="280">
        <v>12</v>
      </c>
      <c r="H48" s="280">
        <v>11</v>
      </c>
      <c r="I48" s="284">
        <v>10.8</v>
      </c>
      <c r="J48"/>
      <c r="K48"/>
      <c r="L48"/>
      <c r="M48"/>
    </row>
    <row r="49" spans="1:13" s="39" customFormat="1">
      <c r="A49" s="49" t="s">
        <v>6726</v>
      </c>
      <c r="B49" s="3">
        <v>6</v>
      </c>
      <c r="C49" s="2">
        <v>0.7</v>
      </c>
      <c r="D49" s="46">
        <v>40</v>
      </c>
      <c r="E49" s="3" t="s">
        <v>10550</v>
      </c>
      <c r="F49" s="3"/>
      <c r="G49" s="280">
        <v>15.15</v>
      </c>
      <c r="H49" s="280">
        <v>13.9</v>
      </c>
      <c r="I49" s="284">
        <v>13.65</v>
      </c>
      <c r="J49"/>
      <c r="K49"/>
      <c r="L49"/>
      <c r="M49"/>
    </row>
    <row r="50" spans="1:13" s="39" customFormat="1">
      <c r="A50" s="49" t="s">
        <v>26290</v>
      </c>
      <c r="B50" s="3">
        <v>12</v>
      </c>
      <c r="C50" s="2">
        <v>1</v>
      </c>
      <c r="D50" s="46">
        <v>40</v>
      </c>
      <c r="E50" s="3" t="s">
        <v>10550</v>
      </c>
      <c r="F50" s="3"/>
      <c r="G50" s="280">
        <v>18.55</v>
      </c>
      <c r="H50" s="280">
        <v>17.05</v>
      </c>
      <c r="I50" s="284">
        <v>16.75</v>
      </c>
      <c r="J50"/>
      <c r="K50"/>
      <c r="L50"/>
      <c r="M50"/>
    </row>
    <row r="51" spans="1:13" s="39" customFormat="1">
      <c r="A51" s="49" t="s">
        <v>6730</v>
      </c>
      <c r="B51" s="3">
        <v>6</v>
      </c>
      <c r="C51" s="2">
        <v>0.7</v>
      </c>
      <c r="D51" s="46">
        <v>40</v>
      </c>
      <c r="E51" s="3" t="s">
        <v>10550</v>
      </c>
      <c r="F51" s="3"/>
      <c r="G51" s="280">
        <v>51.2</v>
      </c>
      <c r="H51" s="280">
        <v>47</v>
      </c>
      <c r="I51" s="284">
        <v>46.150000000000006</v>
      </c>
      <c r="J51"/>
      <c r="K51"/>
      <c r="L51"/>
      <c r="M51"/>
    </row>
    <row r="52" spans="1:13" s="39" customFormat="1">
      <c r="A52" s="49" t="s">
        <v>7515</v>
      </c>
      <c r="B52" s="3">
        <v>6</v>
      </c>
      <c r="C52" s="2">
        <v>0.7</v>
      </c>
      <c r="D52" s="46">
        <v>30</v>
      </c>
      <c r="E52" s="3" t="s">
        <v>10550</v>
      </c>
      <c r="F52" s="3"/>
      <c r="G52" s="280">
        <v>10.350000000000001</v>
      </c>
      <c r="H52" s="280">
        <v>9.5</v>
      </c>
      <c r="I52" s="284">
        <v>9.35</v>
      </c>
      <c r="J52"/>
      <c r="K52"/>
      <c r="L52"/>
      <c r="M52"/>
    </row>
    <row r="53" spans="1:13" s="39" customFormat="1">
      <c r="A53" s="49" t="s">
        <v>7518</v>
      </c>
      <c r="B53" s="3">
        <v>12</v>
      </c>
      <c r="C53" s="2">
        <v>0.7</v>
      </c>
      <c r="D53" s="46">
        <v>36</v>
      </c>
      <c r="E53" s="3" t="s">
        <v>10550</v>
      </c>
      <c r="F53" s="3"/>
      <c r="G53" s="280">
        <v>11.8</v>
      </c>
      <c r="H53" s="280">
        <v>10.850000000000001</v>
      </c>
      <c r="I53" s="284">
        <v>10.65</v>
      </c>
      <c r="J53"/>
      <c r="K53"/>
      <c r="L53"/>
      <c r="M53"/>
    </row>
    <row r="54" spans="1:13" s="39" customFormat="1">
      <c r="A54" s="49" t="s">
        <v>9080</v>
      </c>
      <c r="B54" s="3">
        <v>12</v>
      </c>
      <c r="C54" s="2">
        <v>0.7</v>
      </c>
      <c r="D54" s="46">
        <v>40</v>
      </c>
      <c r="E54" s="3" t="s">
        <v>10550</v>
      </c>
      <c r="F54" s="3"/>
      <c r="G54" s="280">
        <v>11.700000000000001</v>
      </c>
      <c r="H54" s="280">
        <v>10.700000000000001</v>
      </c>
      <c r="I54" s="284">
        <v>10.55</v>
      </c>
      <c r="J54"/>
      <c r="K54"/>
      <c r="L54"/>
      <c r="M54"/>
    </row>
    <row r="55" spans="1:13" s="39" customFormat="1">
      <c r="A55" s="49" t="s">
        <v>9083</v>
      </c>
      <c r="B55" s="3">
        <v>12</v>
      </c>
      <c r="C55" s="2">
        <v>0.7</v>
      </c>
      <c r="D55" s="46">
        <v>40</v>
      </c>
      <c r="E55" s="3" t="s">
        <v>10550</v>
      </c>
      <c r="F55" s="3"/>
      <c r="G55" s="280">
        <v>13.850000000000001</v>
      </c>
      <c r="H55" s="280">
        <v>12.75</v>
      </c>
      <c r="I55" s="284">
        <v>12.5</v>
      </c>
      <c r="J55"/>
      <c r="K55"/>
      <c r="L55"/>
      <c r="M55"/>
    </row>
    <row r="56" spans="1:13" s="39" customFormat="1">
      <c r="A56" s="49" t="s">
        <v>9088</v>
      </c>
      <c r="B56" s="3">
        <v>6</v>
      </c>
      <c r="C56" s="2">
        <v>0.7</v>
      </c>
      <c r="D56" s="46">
        <v>36</v>
      </c>
      <c r="E56" s="3" t="s">
        <v>10550</v>
      </c>
      <c r="F56" s="3"/>
      <c r="G56" s="280">
        <v>10.3</v>
      </c>
      <c r="H56" s="280">
        <v>9.4500000000000011</v>
      </c>
      <c r="I56" s="284">
        <v>9.3000000000000007</v>
      </c>
      <c r="J56"/>
      <c r="K56"/>
      <c r="L56"/>
      <c r="M56"/>
    </row>
    <row r="57" spans="1:13" s="39" customFormat="1">
      <c r="A57" s="49" t="s">
        <v>26364</v>
      </c>
      <c r="B57" s="3">
        <v>12</v>
      </c>
      <c r="C57" s="2">
        <v>0.7</v>
      </c>
      <c r="D57" s="46">
        <v>38</v>
      </c>
      <c r="E57" s="3" t="s">
        <v>10550</v>
      </c>
      <c r="F57" s="3"/>
      <c r="G57" s="280">
        <v>12.9</v>
      </c>
      <c r="H57" s="280">
        <v>11.850000000000001</v>
      </c>
      <c r="I57" s="284">
        <v>11.65</v>
      </c>
      <c r="J57"/>
      <c r="K57"/>
      <c r="L57"/>
      <c r="M57"/>
    </row>
    <row r="58" spans="1:13" s="39" customFormat="1">
      <c r="A58" s="49" t="s">
        <v>9862</v>
      </c>
      <c r="B58" s="3">
        <v>6</v>
      </c>
      <c r="C58" s="2">
        <v>0.7</v>
      </c>
      <c r="D58" s="46">
        <v>40</v>
      </c>
      <c r="E58" s="3" t="s">
        <v>10550</v>
      </c>
      <c r="F58" s="3"/>
      <c r="G58" s="280">
        <v>34.1</v>
      </c>
      <c r="H58" s="280">
        <v>31.35</v>
      </c>
      <c r="I58" s="284">
        <v>30.75</v>
      </c>
      <c r="J58"/>
      <c r="K58"/>
      <c r="L58"/>
      <c r="M58"/>
    </row>
    <row r="59" spans="1:13" s="39" customFormat="1">
      <c r="A59" s="49" t="s">
        <v>9868</v>
      </c>
      <c r="B59" s="3">
        <v>6</v>
      </c>
      <c r="C59" s="2">
        <v>1</v>
      </c>
      <c r="D59" s="46">
        <v>38</v>
      </c>
      <c r="E59" s="3" t="s">
        <v>10550</v>
      </c>
      <c r="F59" s="3"/>
      <c r="G59" s="280">
        <v>17.900000000000002</v>
      </c>
      <c r="H59" s="280">
        <v>16.400000000000002</v>
      </c>
      <c r="I59" s="284">
        <v>16.100000000000001</v>
      </c>
      <c r="J59"/>
      <c r="K59"/>
      <c r="L59"/>
      <c r="M59"/>
    </row>
    <row r="60" spans="1:13" s="39" customFormat="1">
      <c r="A60" s="49" t="s">
        <v>26484</v>
      </c>
      <c r="B60" s="3">
        <v>6</v>
      </c>
      <c r="C60" s="2">
        <v>0.7</v>
      </c>
      <c r="D60" s="46">
        <v>38</v>
      </c>
      <c r="E60" s="3" t="s">
        <v>10550</v>
      </c>
      <c r="F60" s="3"/>
      <c r="G60" s="280">
        <v>13</v>
      </c>
      <c r="H60" s="280">
        <v>11.950000000000001</v>
      </c>
      <c r="I60" s="284">
        <v>11.75</v>
      </c>
      <c r="J60"/>
      <c r="K60"/>
      <c r="L60"/>
      <c r="M60"/>
    </row>
    <row r="61" spans="1:13" s="39" customFormat="1" ht="17.149999999999999" customHeight="1">
      <c r="A61" s="399" t="s">
        <v>10631</v>
      </c>
      <c r="B61" s="400"/>
      <c r="C61" s="400"/>
      <c r="D61" s="400"/>
      <c r="E61" s="400"/>
      <c r="F61" s="277"/>
      <c r="G61" s="279"/>
      <c r="H61" s="279"/>
      <c r="I61" s="283"/>
    </row>
    <row r="62" spans="1:13" s="39" customFormat="1">
      <c r="A62" s="49" t="s">
        <v>433</v>
      </c>
      <c r="B62" s="3">
        <v>6</v>
      </c>
      <c r="C62" s="2">
        <v>0.7</v>
      </c>
      <c r="D62" s="46">
        <v>40</v>
      </c>
      <c r="E62" s="3" t="s">
        <v>10548</v>
      </c>
      <c r="F62" s="3"/>
      <c r="G62" s="280">
        <v>19.3</v>
      </c>
      <c r="H62" s="280">
        <v>17.7</v>
      </c>
      <c r="I62" s="284">
        <v>17.400000000000002</v>
      </c>
      <c r="J62"/>
      <c r="K62"/>
      <c r="L62"/>
      <c r="M62"/>
    </row>
    <row r="63" spans="1:13" s="39" customFormat="1">
      <c r="A63" s="49" t="s">
        <v>26261</v>
      </c>
      <c r="B63" s="3">
        <v>6</v>
      </c>
      <c r="C63" s="2">
        <v>0.7</v>
      </c>
      <c r="D63" s="46">
        <v>40</v>
      </c>
      <c r="E63" s="3" t="s">
        <v>10548</v>
      </c>
      <c r="F63" s="3"/>
      <c r="G63" s="280">
        <v>120.75</v>
      </c>
      <c r="H63" s="280">
        <v>110.85000000000001</v>
      </c>
      <c r="I63" s="284">
        <v>108.85000000000001</v>
      </c>
      <c r="J63"/>
      <c r="K63"/>
      <c r="L63"/>
      <c r="M63"/>
    </row>
    <row r="64" spans="1:13" s="39" customFormat="1">
      <c r="A64" s="49" t="s">
        <v>2006</v>
      </c>
      <c r="B64" s="3">
        <v>6</v>
      </c>
      <c r="C64" s="2">
        <v>0.7</v>
      </c>
      <c r="D64" s="46">
        <v>40</v>
      </c>
      <c r="E64" s="3" t="s">
        <v>10548</v>
      </c>
      <c r="F64" s="3"/>
      <c r="G64" s="280">
        <v>31.700000000000003</v>
      </c>
      <c r="H64" s="280">
        <v>29.1</v>
      </c>
      <c r="I64" s="284">
        <v>28.55</v>
      </c>
      <c r="J64"/>
      <c r="K64"/>
      <c r="L64"/>
      <c r="M64"/>
    </row>
    <row r="65" spans="1:13" s="39" customFormat="1">
      <c r="A65" s="49" t="s">
        <v>2012</v>
      </c>
      <c r="B65" s="3">
        <v>6</v>
      </c>
      <c r="C65" s="2">
        <v>0.7</v>
      </c>
      <c r="D65" s="46">
        <v>40</v>
      </c>
      <c r="E65" s="3" t="s">
        <v>10548</v>
      </c>
      <c r="F65" s="3"/>
      <c r="G65" s="280">
        <v>127.45</v>
      </c>
      <c r="H65" s="280">
        <v>117</v>
      </c>
      <c r="I65" s="284">
        <v>114.9</v>
      </c>
      <c r="J65"/>
      <c r="K65"/>
      <c r="L65"/>
      <c r="M65"/>
    </row>
    <row r="66" spans="1:13" s="39" customFormat="1">
      <c r="A66" s="49" t="s">
        <v>2015</v>
      </c>
      <c r="B66" s="3">
        <v>6</v>
      </c>
      <c r="C66" s="2">
        <v>0.7</v>
      </c>
      <c r="D66" s="46">
        <v>40</v>
      </c>
      <c r="E66" s="3" t="s">
        <v>10548</v>
      </c>
      <c r="F66" s="3"/>
      <c r="G66" s="280">
        <v>112.80000000000001</v>
      </c>
      <c r="H66" s="280">
        <v>103.55000000000001</v>
      </c>
      <c r="I66" s="284">
        <v>101.7</v>
      </c>
      <c r="J66"/>
      <c r="K66"/>
      <c r="L66"/>
      <c r="M66"/>
    </row>
    <row r="67" spans="1:13" s="39" customFormat="1">
      <c r="A67" s="49" t="s">
        <v>2897</v>
      </c>
      <c r="B67" s="3">
        <v>12</v>
      </c>
      <c r="C67" s="2">
        <v>1</v>
      </c>
      <c r="D67" s="46">
        <v>40</v>
      </c>
      <c r="E67" s="3" t="s">
        <v>10548</v>
      </c>
      <c r="F67" s="3"/>
      <c r="G67" s="280">
        <v>45.400000000000006</v>
      </c>
      <c r="H67" s="280">
        <v>41.7</v>
      </c>
      <c r="I67" s="284">
        <v>40.950000000000003</v>
      </c>
      <c r="J67"/>
      <c r="K67"/>
      <c r="L67"/>
      <c r="M67"/>
    </row>
    <row r="68" spans="1:13" s="39" customFormat="1">
      <c r="A68" s="49" t="s">
        <v>4011</v>
      </c>
      <c r="B68" s="3">
        <v>6</v>
      </c>
      <c r="C68" s="2">
        <v>0.7</v>
      </c>
      <c r="D68" s="46">
        <v>40</v>
      </c>
      <c r="E68" s="3" t="s">
        <v>10548</v>
      </c>
      <c r="F68" s="3"/>
      <c r="G68" s="280">
        <v>34.1</v>
      </c>
      <c r="H68" s="280">
        <v>31.35</v>
      </c>
      <c r="I68" s="284">
        <v>30.75</v>
      </c>
      <c r="J68"/>
      <c r="K68"/>
      <c r="L68"/>
      <c r="M68"/>
    </row>
    <row r="69" spans="1:13" s="39" customFormat="1">
      <c r="A69" s="49" t="s">
        <v>4017</v>
      </c>
      <c r="B69" s="3">
        <v>6</v>
      </c>
      <c r="C69" s="2">
        <v>0.7</v>
      </c>
      <c r="D69" s="46">
        <v>40</v>
      </c>
      <c r="E69" s="3" t="s">
        <v>10548</v>
      </c>
      <c r="F69" s="3"/>
      <c r="G69" s="280">
        <v>126.85000000000001</v>
      </c>
      <c r="H69" s="280">
        <v>116.45</v>
      </c>
      <c r="I69" s="284">
        <v>114.35000000000001</v>
      </c>
      <c r="J69"/>
      <c r="K69"/>
      <c r="L69"/>
      <c r="M69"/>
    </row>
    <row r="70" spans="1:13" s="39" customFormat="1">
      <c r="A70" s="49" t="s">
        <v>4020</v>
      </c>
      <c r="B70" s="3">
        <v>6</v>
      </c>
      <c r="C70" s="2">
        <v>0.7</v>
      </c>
      <c r="D70" s="46">
        <v>40</v>
      </c>
      <c r="E70" s="3" t="s">
        <v>10548</v>
      </c>
      <c r="F70" s="3"/>
      <c r="G70" s="280">
        <v>44.2</v>
      </c>
      <c r="H70" s="280">
        <v>40.550000000000004</v>
      </c>
      <c r="I70" s="284">
        <v>39.85</v>
      </c>
      <c r="J70"/>
      <c r="K70"/>
      <c r="L70"/>
      <c r="M70"/>
    </row>
    <row r="71" spans="1:13" s="39" customFormat="1">
      <c r="A71" s="49" t="s">
        <v>4807</v>
      </c>
      <c r="B71" s="3">
        <v>6</v>
      </c>
      <c r="C71" s="2">
        <v>0.7</v>
      </c>
      <c r="D71" s="46">
        <v>40</v>
      </c>
      <c r="E71" s="3" t="s">
        <v>10548</v>
      </c>
      <c r="F71" s="3"/>
      <c r="G71" s="280">
        <v>65.25</v>
      </c>
      <c r="H71" s="280">
        <v>59.900000000000006</v>
      </c>
      <c r="I71" s="284">
        <v>58.800000000000004</v>
      </c>
      <c r="J71"/>
      <c r="K71"/>
      <c r="L71"/>
      <c r="M71"/>
    </row>
    <row r="72" spans="1:13">
      <c r="A72" s="49" t="s">
        <v>4945</v>
      </c>
      <c r="B72" s="3">
        <v>6</v>
      </c>
      <c r="C72" s="2">
        <v>0.7</v>
      </c>
      <c r="D72" s="46">
        <v>40</v>
      </c>
      <c r="E72" s="3" t="s">
        <v>10548</v>
      </c>
      <c r="F72" s="3"/>
      <c r="G72" s="280">
        <v>37.050000000000004</v>
      </c>
      <c r="H72" s="280">
        <v>34</v>
      </c>
      <c r="I72" s="284">
        <v>33.4</v>
      </c>
    </row>
    <row r="73" spans="1:13" s="39" customFormat="1">
      <c r="A73" s="49" t="s">
        <v>4958</v>
      </c>
      <c r="B73" s="3">
        <v>12</v>
      </c>
      <c r="C73" s="2">
        <v>1</v>
      </c>
      <c r="D73" s="46">
        <v>40</v>
      </c>
      <c r="E73" s="3" t="s">
        <v>10548</v>
      </c>
      <c r="F73" s="3"/>
      <c r="G73" s="280">
        <v>57</v>
      </c>
      <c r="H73" s="280">
        <v>52.300000000000004</v>
      </c>
      <c r="I73" s="284">
        <v>51.400000000000006</v>
      </c>
      <c r="J73"/>
      <c r="K73"/>
      <c r="L73"/>
      <c r="M73"/>
    </row>
    <row r="74" spans="1:13">
      <c r="A74" s="49" t="s">
        <v>26283</v>
      </c>
      <c r="B74" s="3">
        <v>6</v>
      </c>
      <c r="C74" s="2">
        <v>0.7</v>
      </c>
      <c r="D74" s="46">
        <v>40</v>
      </c>
      <c r="E74" s="3" t="s">
        <v>10548</v>
      </c>
      <c r="F74" s="3"/>
      <c r="G74" s="280">
        <v>55.45</v>
      </c>
      <c r="H74" s="280">
        <v>50.95</v>
      </c>
      <c r="I74" s="284">
        <v>50</v>
      </c>
    </row>
    <row r="75" spans="1:13" s="39" customFormat="1">
      <c r="A75" s="49" t="s">
        <v>4965</v>
      </c>
      <c r="B75" s="3">
        <v>6</v>
      </c>
      <c r="C75" s="2">
        <v>0.7</v>
      </c>
      <c r="D75" s="46">
        <v>40</v>
      </c>
      <c r="E75" s="3" t="s">
        <v>10548</v>
      </c>
      <c r="F75" s="3"/>
      <c r="G75" s="280">
        <v>176.25</v>
      </c>
      <c r="H75" s="280">
        <v>161.80000000000001</v>
      </c>
      <c r="I75" s="284">
        <v>158.9</v>
      </c>
      <c r="J75"/>
      <c r="K75"/>
      <c r="L75"/>
      <c r="M75"/>
    </row>
    <row r="76" spans="1:13" s="39" customFormat="1">
      <c r="A76" s="49" t="s">
        <v>4971</v>
      </c>
      <c r="B76" s="3">
        <v>6</v>
      </c>
      <c r="C76" s="2">
        <v>0.7</v>
      </c>
      <c r="D76" s="46">
        <v>40</v>
      </c>
      <c r="E76" s="3" t="s">
        <v>10548</v>
      </c>
      <c r="F76" s="3"/>
      <c r="G76" s="280">
        <v>203.70000000000002</v>
      </c>
      <c r="H76" s="280">
        <v>187</v>
      </c>
      <c r="I76" s="284">
        <v>183.65</v>
      </c>
      <c r="J76"/>
      <c r="K76"/>
      <c r="L76"/>
      <c r="M76"/>
    </row>
    <row r="77" spans="1:13" s="39" customFormat="1">
      <c r="A77" s="49" t="s">
        <v>26306</v>
      </c>
      <c r="B77" s="3">
        <v>6</v>
      </c>
      <c r="C77" s="2">
        <v>1</v>
      </c>
      <c r="D77" s="46">
        <v>40</v>
      </c>
      <c r="E77" s="3" t="s">
        <v>10548</v>
      </c>
      <c r="F77" s="3"/>
      <c r="G77" s="280">
        <v>525.45000000000005</v>
      </c>
      <c r="H77" s="280">
        <v>482.40000000000003</v>
      </c>
      <c r="I77" s="284">
        <v>473.8</v>
      </c>
      <c r="J77"/>
      <c r="K77"/>
      <c r="L77"/>
      <c r="M77"/>
    </row>
    <row r="78" spans="1:13" s="39" customFormat="1">
      <c r="A78" s="49" t="s">
        <v>5646</v>
      </c>
      <c r="B78" s="3">
        <v>6</v>
      </c>
      <c r="C78" s="2">
        <v>1</v>
      </c>
      <c r="D78" s="46">
        <v>40</v>
      </c>
      <c r="E78" s="3" t="s">
        <v>10548</v>
      </c>
      <c r="F78" s="3"/>
      <c r="G78" s="280">
        <v>27.1</v>
      </c>
      <c r="H78" s="280">
        <v>24.900000000000002</v>
      </c>
      <c r="I78" s="284">
        <v>24.450000000000003</v>
      </c>
      <c r="J78"/>
      <c r="K78"/>
      <c r="L78"/>
      <c r="M78"/>
    </row>
    <row r="79" spans="1:13" s="39" customFormat="1">
      <c r="A79" s="49" t="s">
        <v>5655</v>
      </c>
      <c r="B79" s="3">
        <v>6</v>
      </c>
      <c r="C79" s="2">
        <v>0.7</v>
      </c>
      <c r="D79" s="46">
        <v>40</v>
      </c>
      <c r="E79" s="3" t="s">
        <v>10548</v>
      </c>
      <c r="F79" s="3"/>
      <c r="G79" s="280">
        <v>31.400000000000002</v>
      </c>
      <c r="H79" s="280">
        <v>28.8</v>
      </c>
      <c r="I79" s="284">
        <v>28.3</v>
      </c>
      <c r="J79"/>
      <c r="K79"/>
      <c r="L79"/>
      <c r="M79"/>
    </row>
    <row r="80" spans="1:13" s="39" customFormat="1">
      <c r="A80" s="49" t="s">
        <v>6557</v>
      </c>
      <c r="B80" s="3">
        <v>3</v>
      </c>
      <c r="C80" s="2">
        <v>0.7</v>
      </c>
      <c r="D80" s="46">
        <v>43</v>
      </c>
      <c r="E80" s="3" t="s">
        <v>10548</v>
      </c>
      <c r="F80" s="3"/>
      <c r="G80" s="280">
        <v>408.3</v>
      </c>
      <c r="H80" s="280">
        <v>374.85</v>
      </c>
      <c r="I80" s="284">
        <v>368.15000000000003</v>
      </c>
      <c r="J80"/>
      <c r="K80"/>
      <c r="L80"/>
      <c r="M80"/>
    </row>
    <row r="81" spans="1:13" s="39" customFormat="1">
      <c r="A81" s="49" t="s">
        <v>6560</v>
      </c>
      <c r="B81" s="3">
        <v>3</v>
      </c>
      <c r="C81" s="2">
        <v>0.7</v>
      </c>
      <c r="D81" s="46">
        <v>40</v>
      </c>
      <c r="E81" s="3" t="s">
        <v>10548</v>
      </c>
      <c r="F81" s="3"/>
      <c r="G81" s="280">
        <v>133.55000000000001</v>
      </c>
      <c r="H81" s="280">
        <v>122.60000000000001</v>
      </c>
      <c r="I81" s="284">
        <v>120.4</v>
      </c>
      <c r="J81"/>
      <c r="K81"/>
      <c r="L81"/>
      <c r="M81"/>
    </row>
    <row r="82" spans="1:13" s="39" customFormat="1">
      <c r="A82" s="49" t="s">
        <v>6688</v>
      </c>
      <c r="B82" s="3">
        <v>6</v>
      </c>
      <c r="C82" s="2">
        <v>0.7</v>
      </c>
      <c r="D82" s="46">
        <v>40</v>
      </c>
      <c r="E82" s="3" t="s">
        <v>10548</v>
      </c>
      <c r="F82" s="3"/>
      <c r="G82" s="280">
        <v>21.900000000000002</v>
      </c>
      <c r="H82" s="280">
        <v>20.150000000000002</v>
      </c>
      <c r="I82" s="284">
        <v>19.75</v>
      </c>
      <c r="J82"/>
      <c r="K82"/>
      <c r="L82"/>
      <c r="M82"/>
    </row>
    <row r="83" spans="1:13" s="39" customFormat="1">
      <c r="A83" s="49" t="s">
        <v>26288</v>
      </c>
      <c r="B83" s="3">
        <v>6</v>
      </c>
      <c r="C83" s="2">
        <v>0.7</v>
      </c>
      <c r="D83" s="46">
        <v>40</v>
      </c>
      <c r="E83" s="3" t="s">
        <v>10548</v>
      </c>
      <c r="F83" s="3"/>
      <c r="G83" s="280">
        <v>26.5</v>
      </c>
      <c r="H83" s="280">
        <v>24.35</v>
      </c>
      <c r="I83" s="284">
        <v>23.900000000000002</v>
      </c>
      <c r="J83"/>
      <c r="K83"/>
      <c r="L83"/>
      <c r="M83"/>
    </row>
    <row r="84" spans="1:13" s="39" customFormat="1">
      <c r="A84" s="49" t="s">
        <v>6736</v>
      </c>
      <c r="B84" s="3">
        <v>6</v>
      </c>
      <c r="C84" s="2">
        <v>0.7</v>
      </c>
      <c r="D84" s="46">
        <v>45</v>
      </c>
      <c r="E84" s="3" t="s">
        <v>10548</v>
      </c>
      <c r="F84" s="3"/>
      <c r="G84" s="280">
        <v>27.8</v>
      </c>
      <c r="H84" s="280">
        <v>25.5</v>
      </c>
      <c r="I84" s="284">
        <v>25.05</v>
      </c>
      <c r="J84"/>
      <c r="K84"/>
      <c r="L84"/>
      <c r="M84"/>
    </row>
    <row r="85" spans="1:13" s="39" customFormat="1">
      <c r="A85" s="49" t="s">
        <v>6745</v>
      </c>
      <c r="B85" s="3">
        <v>12</v>
      </c>
      <c r="C85" s="2">
        <v>0.7</v>
      </c>
      <c r="D85" s="46">
        <v>40</v>
      </c>
      <c r="E85" s="3" t="s">
        <v>10548</v>
      </c>
      <c r="F85" s="3"/>
      <c r="G85" s="280">
        <v>31</v>
      </c>
      <c r="H85" s="280">
        <v>28.450000000000003</v>
      </c>
      <c r="I85" s="284">
        <v>27.950000000000003</v>
      </c>
      <c r="J85"/>
      <c r="K85"/>
      <c r="L85"/>
      <c r="M85"/>
    </row>
    <row r="86" spans="1:13" s="39" customFormat="1">
      <c r="A86" s="49" t="s">
        <v>6748</v>
      </c>
      <c r="B86" s="3">
        <v>6</v>
      </c>
      <c r="C86" s="2">
        <v>0.7</v>
      </c>
      <c r="D86" s="46">
        <v>40</v>
      </c>
      <c r="E86" s="3" t="s">
        <v>10548</v>
      </c>
      <c r="F86" s="3"/>
      <c r="G86" s="280">
        <v>39</v>
      </c>
      <c r="H86" s="280">
        <v>35.800000000000004</v>
      </c>
      <c r="I86" s="284">
        <v>35.15</v>
      </c>
      <c r="J86"/>
      <c r="K86"/>
      <c r="L86"/>
      <c r="M86"/>
    </row>
    <row r="87" spans="1:13" s="39" customFormat="1">
      <c r="A87" s="49" t="s">
        <v>26353</v>
      </c>
      <c r="B87" s="3">
        <v>1</v>
      </c>
      <c r="C87" s="2">
        <v>0.75</v>
      </c>
      <c r="D87" s="46">
        <v>41.3</v>
      </c>
      <c r="E87" s="3" t="s">
        <v>10548</v>
      </c>
      <c r="F87" s="3"/>
      <c r="G87" s="280">
        <v>2994.8500000000004</v>
      </c>
      <c r="H87" s="280">
        <v>2749.3500000000004</v>
      </c>
      <c r="I87" s="284">
        <v>2700.25</v>
      </c>
      <c r="J87"/>
      <c r="K87"/>
      <c r="L87"/>
      <c r="M87"/>
    </row>
    <row r="88" spans="1:13" s="39" customFormat="1">
      <c r="A88" s="49" t="s">
        <v>6754</v>
      </c>
      <c r="B88" s="3">
        <v>6</v>
      </c>
      <c r="C88" s="2">
        <v>1.75</v>
      </c>
      <c r="D88" s="46">
        <v>40</v>
      </c>
      <c r="E88" s="3" t="s">
        <v>10548</v>
      </c>
      <c r="F88" s="3"/>
      <c r="G88" s="280">
        <v>63.85</v>
      </c>
      <c r="H88" s="280">
        <v>58.6</v>
      </c>
      <c r="I88" s="284">
        <v>57.550000000000004</v>
      </c>
      <c r="J88"/>
      <c r="K88"/>
      <c r="L88"/>
      <c r="M88"/>
    </row>
    <row r="89" spans="1:13" s="39" customFormat="1">
      <c r="A89" s="49" t="s">
        <v>6757</v>
      </c>
      <c r="B89" s="3">
        <v>6</v>
      </c>
      <c r="C89" s="2">
        <v>0.7</v>
      </c>
      <c r="D89" s="46">
        <v>40</v>
      </c>
      <c r="E89" s="3" t="s">
        <v>10548</v>
      </c>
      <c r="F89" s="3"/>
      <c r="G89" s="280">
        <v>24.900000000000002</v>
      </c>
      <c r="H89" s="280">
        <v>22.85</v>
      </c>
      <c r="I89" s="284">
        <v>22.450000000000003</v>
      </c>
      <c r="J89"/>
      <c r="K89"/>
      <c r="L89"/>
      <c r="M89"/>
    </row>
    <row r="90" spans="1:13" s="39" customFormat="1">
      <c r="A90" s="49" t="s">
        <v>6761</v>
      </c>
      <c r="B90" s="3">
        <v>12</v>
      </c>
      <c r="C90" s="2">
        <v>1</v>
      </c>
      <c r="D90" s="46">
        <v>40</v>
      </c>
      <c r="E90" s="3" t="s">
        <v>10548</v>
      </c>
      <c r="F90" s="3"/>
      <c r="G90" s="280">
        <v>33.75</v>
      </c>
      <c r="H90" s="280">
        <v>31</v>
      </c>
      <c r="I90" s="284">
        <v>30.450000000000003</v>
      </c>
      <c r="J90"/>
      <c r="K90"/>
      <c r="L90"/>
      <c r="M90"/>
    </row>
    <row r="91" spans="1:13" s="39" customFormat="1">
      <c r="A91" s="49" t="s">
        <v>6764</v>
      </c>
      <c r="B91" s="3">
        <v>12</v>
      </c>
      <c r="C91" s="2">
        <v>1</v>
      </c>
      <c r="D91" s="46">
        <v>40</v>
      </c>
      <c r="E91" s="3" t="s">
        <v>10548</v>
      </c>
      <c r="F91" s="3"/>
      <c r="G91" s="280">
        <v>34.4</v>
      </c>
      <c r="H91" s="280">
        <v>31.6</v>
      </c>
      <c r="I91" s="284">
        <v>31.05</v>
      </c>
      <c r="J91"/>
      <c r="K91"/>
      <c r="L91"/>
      <c r="M91"/>
    </row>
    <row r="92" spans="1:13" s="39" customFormat="1">
      <c r="A92" s="49" t="s">
        <v>6767</v>
      </c>
      <c r="B92" s="3">
        <v>6</v>
      </c>
      <c r="C92" s="2">
        <v>0.7</v>
      </c>
      <c r="D92" s="46">
        <v>40</v>
      </c>
      <c r="E92" s="3" t="s">
        <v>10548</v>
      </c>
      <c r="F92" s="3"/>
      <c r="G92" s="280">
        <v>27.35</v>
      </c>
      <c r="H92" s="280">
        <v>25.1</v>
      </c>
      <c r="I92" s="284">
        <v>24.650000000000002</v>
      </c>
      <c r="J92"/>
      <c r="K92"/>
      <c r="L92"/>
      <c r="M92"/>
    </row>
    <row r="93" spans="1:13" s="39" customFormat="1">
      <c r="A93" s="49" t="s">
        <v>6770</v>
      </c>
      <c r="B93" s="3">
        <v>12</v>
      </c>
      <c r="C93" s="2">
        <v>1</v>
      </c>
      <c r="D93" s="46">
        <v>40</v>
      </c>
      <c r="E93" s="3" t="s">
        <v>10548</v>
      </c>
      <c r="F93" s="3"/>
      <c r="G93" s="280">
        <v>38.1</v>
      </c>
      <c r="H93" s="280">
        <v>34.950000000000003</v>
      </c>
      <c r="I93" s="284">
        <v>34.35</v>
      </c>
      <c r="J93"/>
      <c r="K93"/>
      <c r="L93"/>
      <c r="M93"/>
    </row>
    <row r="94" spans="1:13" s="39" customFormat="1">
      <c r="A94" s="49" t="s">
        <v>6773</v>
      </c>
      <c r="B94" s="3">
        <v>12</v>
      </c>
      <c r="C94" s="2">
        <v>0.7</v>
      </c>
      <c r="D94" s="46">
        <v>40</v>
      </c>
      <c r="E94" s="3" t="s">
        <v>10548</v>
      </c>
      <c r="F94" s="3"/>
      <c r="G94" s="280">
        <v>28.55</v>
      </c>
      <c r="H94" s="280">
        <v>26.25</v>
      </c>
      <c r="I94" s="284">
        <v>25.75</v>
      </c>
      <c r="J94"/>
      <c r="K94"/>
      <c r="L94"/>
      <c r="M94"/>
    </row>
    <row r="95" spans="1:13" s="39" customFormat="1">
      <c r="A95" s="49" t="s">
        <v>6777</v>
      </c>
      <c r="B95" s="3">
        <v>6</v>
      </c>
      <c r="C95" s="2">
        <v>0.7</v>
      </c>
      <c r="D95" s="46">
        <v>40</v>
      </c>
      <c r="E95" s="3" t="s">
        <v>10548</v>
      </c>
      <c r="F95" s="3"/>
      <c r="G95" s="280">
        <v>33.450000000000003</v>
      </c>
      <c r="H95" s="280">
        <v>30.700000000000003</v>
      </c>
      <c r="I95" s="284">
        <v>30.150000000000002</v>
      </c>
      <c r="J95"/>
      <c r="K95"/>
      <c r="L95"/>
      <c r="M95"/>
    </row>
    <row r="96" spans="1:13" s="39" customFormat="1">
      <c r="A96" s="49" t="s">
        <v>6780</v>
      </c>
      <c r="B96" s="3">
        <v>6</v>
      </c>
      <c r="C96" s="2">
        <v>0.7</v>
      </c>
      <c r="D96" s="46">
        <v>40</v>
      </c>
      <c r="E96" s="3" t="s">
        <v>10548</v>
      </c>
      <c r="F96" s="3"/>
      <c r="G96" s="280">
        <v>33.5</v>
      </c>
      <c r="H96" s="280">
        <v>30.75</v>
      </c>
      <c r="I96" s="284">
        <v>30.200000000000003</v>
      </c>
      <c r="J96"/>
      <c r="K96"/>
      <c r="L96"/>
      <c r="M96"/>
    </row>
    <row r="97" spans="1:13" s="39" customFormat="1">
      <c r="A97" s="49" t="s">
        <v>6786</v>
      </c>
      <c r="B97" s="3">
        <v>6</v>
      </c>
      <c r="C97" s="2">
        <v>0.7</v>
      </c>
      <c r="D97" s="46">
        <v>40</v>
      </c>
      <c r="E97" s="3" t="s">
        <v>10548</v>
      </c>
      <c r="F97" s="3"/>
      <c r="G97" s="280">
        <v>76.800000000000011</v>
      </c>
      <c r="H97" s="280">
        <v>70.55</v>
      </c>
      <c r="I97" s="284">
        <v>69.25</v>
      </c>
      <c r="J97"/>
      <c r="K97"/>
      <c r="L97"/>
      <c r="M97"/>
    </row>
    <row r="98" spans="1:13" s="39" customFormat="1">
      <c r="A98" s="49" t="s">
        <v>19209</v>
      </c>
      <c r="B98" s="3">
        <v>4</v>
      </c>
      <c r="C98" s="2">
        <v>3</v>
      </c>
      <c r="D98" s="46">
        <v>40</v>
      </c>
      <c r="E98" s="3" t="s">
        <v>10548</v>
      </c>
      <c r="F98" s="3"/>
      <c r="G98" s="280">
        <v>255</v>
      </c>
      <c r="H98" s="280">
        <v>234.10000000000002</v>
      </c>
      <c r="I98" s="284">
        <v>229.9</v>
      </c>
      <c r="J98"/>
      <c r="K98"/>
      <c r="L98"/>
      <c r="M98"/>
    </row>
    <row r="99" spans="1:13" s="39" customFormat="1">
      <c r="A99" s="49" t="s">
        <v>6979</v>
      </c>
      <c r="B99" s="3">
        <v>6</v>
      </c>
      <c r="C99" s="2">
        <v>0.7</v>
      </c>
      <c r="D99" s="46">
        <v>40</v>
      </c>
      <c r="E99" s="3" t="s">
        <v>10548</v>
      </c>
      <c r="F99" s="3"/>
      <c r="G99" s="280">
        <v>23.900000000000002</v>
      </c>
      <c r="H99" s="280">
        <v>21.900000000000002</v>
      </c>
      <c r="I99" s="284">
        <v>21.55</v>
      </c>
      <c r="J99"/>
      <c r="K99"/>
      <c r="L99"/>
      <c r="M99"/>
    </row>
    <row r="100" spans="1:13" s="39" customFormat="1">
      <c r="A100" s="49" t="s">
        <v>7006</v>
      </c>
      <c r="B100" s="3">
        <v>6</v>
      </c>
      <c r="C100" s="2">
        <v>0.7</v>
      </c>
      <c r="D100" s="46">
        <v>40</v>
      </c>
      <c r="E100" s="3" t="s">
        <v>10548</v>
      </c>
      <c r="F100" s="3"/>
      <c r="G100" s="280">
        <v>19.8</v>
      </c>
      <c r="H100" s="280">
        <v>18.150000000000002</v>
      </c>
      <c r="I100" s="284">
        <v>17.850000000000001</v>
      </c>
      <c r="J100"/>
      <c r="K100"/>
      <c r="L100"/>
      <c r="M100"/>
    </row>
    <row r="101" spans="1:13" s="39" customFormat="1">
      <c r="A101" s="49" t="s">
        <v>8207</v>
      </c>
      <c r="B101" s="3">
        <v>6</v>
      </c>
      <c r="C101" s="2">
        <v>0.7</v>
      </c>
      <c r="D101" s="46">
        <v>40</v>
      </c>
      <c r="E101" s="3" t="s">
        <v>10548</v>
      </c>
      <c r="F101" s="3"/>
      <c r="G101" s="280">
        <v>53.650000000000006</v>
      </c>
      <c r="H101" s="280">
        <v>49.25</v>
      </c>
      <c r="I101" s="284">
        <v>48.35</v>
      </c>
      <c r="J101"/>
      <c r="K101"/>
      <c r="L101"/>
      <c r="M101"/>
    </row>
    <row r="102" spans="1:13" s="39" customFormat="1">
      <c r="A102" s="49" t="s">
        <v>26460</v>
      </c>
      <c r="B102" s="3">
        <v>6</v>
      </c>
      <c r="C102" s="2">
        <v>0.7</v>
      </c>
      <c r="D102" s="46">
        <v>42</v>
      </c>
      <c r="E102" s="3" t="s">
        <v>10548</v>
      </c>
      <c r="F102" s="3"/>
      <c r="G102" s="280">
        <v>133.75</v>
      </c>
      <c r="H102" s="280">
        <v>122.75</v>
      </c>
      <c r="I102" s="284">
        <v>120.60000000000001</v>
      </c>
      <c r="J102"/>
      <c r="K102"/>
      <c r="L102"/>
      <c r="M102"/>
    </row>
    <row r="103" spans="1:13" s="39" customFormat="1">
      <c r="A103" s="49" t="s">
        <v>8213</v>
      </c>
      <c r="B103" s="3">
        <v>6</v>
      </c>
      <c r="C103" s="2">
        <v>0.7</v>
      </c>
      <c r="D103" s="46">
        <v>40</v>
      </c>
      <c r="E103" s="3" t="s">
        <v>10548</v>
      </c>
      <c r="F103" s="3"/>
      <c r="G103" s="280">
        <v>42.650000000000006</v>
      </c>
      <c r="H103" s="280">
        <v>39.150000000000006</v>
      </c>
      <c r="I103" s="284">
        <v>38.450000000000003</v>
      </c>
      <c r="J103"/>
      <c r="K103"/>
      <c r="L103"/>
      <c r="M103"/>
    </row>
    <row r="104" spans="1:13" s="39" customFormat="1">
      <c r="A104" s="49" t="s">
        <v>8226</v>
      </c>
      <c r="B104" s="3">
        <v>12</v>
      </c>
      <c r="C104" s="2">
        <v>0.7</v>
      </c>
      <c r="D104" s="46">
        <v>40</v>
      </c>
      <c r="E104" s="3" t="s">
        <v>10548</v>
      </c>
      <c r="F104" s="3"/>
      <c r="G104" s="280">
        <v>145.75</v>
      </c>
      <c r="H104" s="280">
        <v>133.80000000000001</v>
      </c>
      <c r="I104" s="284">
        <v>131.4</v>
      </c>
      <c r="J104"/>
      <c r="K104"/>
      <c r="L104"/>
      <c r="M104"/>
    </row>
    <row r="105" spans="1:13" s="39" customFormat="1">
      <c r="A105" s="49" t="s">
        <v>8264</v>
      </c>
      <c r="B105" s="3">
        <v>6</v>
      </c>
      <c r="C105" s="2">
        <v>0.7</v>
      </c>
      <c r="D105" s="46">
        <v>40</v>
      </c>
      <c r="E105" s="3" t="s">
        <v>10548</v>
      </c>
      <c r="F105" s="3"/>
      <c r="G105" s="280">
        <v>17.8</v>
      </c>
      <c r="H105" s="280">
        <v>16.3</v>
      </c>
      <c r="I105" s="284">
        <v>16.05</v>
      </c>
      <c r="J105"/>
      <c r="K105"/>
      <c r="L105"/>
      <c r="M105"/>
    </row>
    <row r="106" spans="1:13" s="39" customFormat="1">
      <c r="A106" s="49" t="s">
        <v>8267</v>
      </c>
      <c r="B106" s="3">
        <v>6</v>
      </c>
      <c r="C106" s="2">
        <v>0.7</v>
      </c>
      <c r="D106" s="46">
        <v>40</v>
      </c>
      <c r="E106" s="3" t="s">
        <v>10548</v>
      </c>
      <c r="F106" s="3"/>
      <c r="G106" s="280">
        <v>22.1</v>
      </c>
      <c r="H106" s="280">
        <v>20.3</v>
      </c>
      <c r="I106" s="284">
        <v>19.950000000000003</v>
      </c>
      <c r="J106"/>
      <c r="K106"/>
      <c r="L106"/>
      <c r="M106"/>
    </row>
    <row r="107" spans="1:13" s="39" customFormat="1" ht="17.149999999999999" customHeight="1">
      <c r="A107" s="399" t="s">
        <v>10632</v>
      </c>
      <c r="B107" s="400"/>
      <c r="C107" s="400"/>
      <c r="D107" s="400"/>
      <c r="E107" s="400"/>
      <c r="F107" s="277"/>
      <c r="G107" s="279"/>
      <c r="H107" s="279"/>
      <c r="I107" s="283"/>
    </row>
    <row r="108" spans="1:13" s="39" customFormat="1">
      <c r="A108" s="49" t="s">
        <v>243</v>
      </c>
      <c r="B108" s="3">
        <v>6</v>
      </c>
      <c r="C108" s="2">
        <v>0.7</v>
      </c>
      <c r="D108" s="46">
        <v>44.4</v>
      </c>
      <c r="E108" s="3" t="s">
        <v>10537</v>
      </c>
      <c r="F108" s="3"/>
      <c r="G108" s="280">
        <v>42.2</v>
      </c>
      <c r="H108" s="280">
        <v>38.75</v>
      </c>
      <c r="I108" s="284">
        <v>38.050000000000004</v>
      </c>
      <c r="J108"/>
      <c r="K108"/>
      <c r="L108"/>
      <c r="M108"/>
    </row>
    <row r="109" spans="1:13" s="39" customFormat="1">
      <c r="A109" s="49" t="s">
        <v>315</v>
      </c>
      <c r="B109" s="3">
        <v>6</v>
      </c>
      <c r="C109" s="2">
        <v>0.7</v>
      </c>
      <c r="D109" s="46">
        <v>40</v>
      </c>
      <c r="E109" s="3" t="s">
        <v>10537</v>
      </c>
      <c r="F109" s="3"/>
      <c r="G109" s="280">
        <v>21.900000000000002</v>
      </c>
      <c r="H109" s="280">
        <v>20.150000000000002</v>
      </c>
      <c r="I109" s="284">
        <v>19.75</v>
      </c>
      <c r="J109"/>
      <c r="K109"/>
      <c r="L109"/>
      <c r="M109"/>
    </row>
    <row r="110" spans="1:13" s="39" customFormat="1">
      <c r="A110" s="49" t="s">
        <v>318</v>
      </c>
      <c r="B110" s="3">
        <v>6</v>
      </c>
      <c r="C110" s="2">
        <v>0.7</v>
      </c>
      <c r="D110" s="46">
        <v>42</v>
      </c>
      <c r="E110" s="3" t="s">
        <v>10537</v>
      </c>
      <c r="F110" s="3"/>
      <c r="G110" s="280">
        <v>21.200000000000003</v>
      </c>
      <c r="H110" s="280">
        <v>19.450000000000003</v>
      </c>
      <c r="I110" s="284">
        <v>19.100000000000001</v>
      </c>
      <c r="J110"/>
      <c r="K110"/>
      <c r="L110"/>
      <c r="M110"/>
    </row>
    <row r="111" spans="1:13" s="39" customFormat="1">
      <c r="A111" s="49" t="s">
        <v>321</v>
      </c>
      <c r="B111" s="3">
        <v>6</v>
      </c>
      <c r="C111" s="2">
        <v>0.7</v>
      </c>
      <c r="D111" s="46">
        <v>42</v>
      </c>
      <c r="E111" s="3" t="s">
        <v>10543</v>
      </c>
      <c r="F111" s="3"/>
      <c r="G111" s="280">
        <v>22.400000000000002</v>
      </c>
      <c r="H111" s="280">
        <v>20.55</v>
      </c>
      <c r="I111" s="284">
        <v>20.200000000000003</v>
      </c>
      <c r="J111"/>
      <c r="K111"/>
      <c r="L111"/>
      <c r="M111"/>
    </row>
    <row r="112" spans="1:13" s="39" customFormat="1">
      <c r="A112" s="49" t="s">
        <v>323</v>
      </c>
      <c r="B112" s="3">
        <v>6</v>
      </c>
      <c r="C112" s="2">
        <v>0.7</v>
      </c>
      <c r="D112" s="46">
        <v>40</v>
      </c>
      <c r="E112" s="3" t="s">
        <v>10537</v>
      </c>
      <c r="F112" s="3"/>
      <c r="G112" s="280">
        <v>22.25</v>
      </c>
      <c r="H112" s="280">
        <v>20.400000000000002</v>
      </c>
      <c r="I112" s="284">
        <v>20.05</v>
      </c>
      <c r="J112"/>
      <c r="K112"/>
      <c r="L112"/>
      <c r="M112"/>
    </row>
    <row r="113" spans="1:13" s="39" customFormat="1">
      <c r="A113" s="49" t="s">
        <v>335</v>
      </c>
      <c r="B113" s="3">
        <v>6</v>
      </c>
      <c r="C113" s="2">
        <v>0.7</v>
      </c>
      <c r="D113" s="46">
        <v>40</v>
      </c>
      <c r="E113" s="3" t="s">
        <v>10537</v>
      </c>
      <c r="F113" s="3"/>
      <c r="G113" s="280">
        <v>32.6</v>
      </c>
      <c r="H113" s="280">
        <v>29.950000000000003</v>
      </c>
      <c r="I113" s="284">
        <v>29.400000000000002</v>
      </c>
      <c r="J113"/>
      <c r="K113"/>
      <c r="L113"/>
      <c r="M113"/>
    </row>
    <row r="114" spans="1:13" s="39" customFormat="1">
      <c r="A114" s="49" t="s">
        <v>387</v>
      </c>
      <c r="B114" s="3">
        <v>6</v>
      </c>
      <c r="C114" s="2">
        <v>0.7</v>
      </c>
      <c r="D114" s="46">
        <v>42</v>
      </c>
      <c r="E114" s="3" t="s">
        <v>10537</v>
      </c>
      <c r="F114" s="3"/>
      <c r="G114" s="280">
        <v>22.1</v>
      </c>
      <c r="H114" s="280">
        <v>20.3</v>
      </c>
      <c r="I114" s="284">
        <v>19.950000000000003</v>
      </c>
      <c r="J114"/>
      <c r="K114"/>
      <c r="L114"/>
      <c r="M114"/>
    </row>
    <row r="115" spans="1:13" s="39" customFormat="1">
      <c r="A115" s="49" t="s">
        <v>390</v>
      </c>
      <c r="B115" s="3">
        <v>6</v>
      </c>
      <c r="C115" s="2">
        <v>0.7</v>
      </c>
      <c r="D115" s="46">
        <v>51</v>
      </c>
      <c r="E115" s="3" t="s">
        <v>10537</v>
      </c>
      <c r="F115" s="3"/>
      <c r="G115" s="280">
        <v>28.1</v>
      </c>
      <c r="H115" s="280">
        <v>25.8</v>
      </c>
      <c r="I115" s="284">
        <v>25.3</v>
      </c>
      <c r="J115"/>
      <c r="K115"/>
      <c r="L115"/>
      <c r="M115"/>
    </row>
    <row r="116" spans="1:13" s="39" customFormat="1">
      <c r="A116" s="49" t="s">
        <v>26511</v>
      </c>
      <c r="B116" s="3">
        <v>6</v>
      </c>
      <c r="C116" s="2">
        <v>0.7</v>
      </c>
      <c r="D116" s="46">
        <v>43</v>
      </c>
      <c r="E116" s="3" t="s">
        <v>10537</v>
      </c>
      <c r="F116" s="3"/>
      <c r="G116" s="280">
        <v>42.25</v>
      </c>
      <c r="H116" s="280">
        <v>38.800000000000004</v>
      </c>
      <c r="I116" s="284">
        <v>38.1</v>
      </c>
      <c r="J116"/>
      <c r="K116"/>
      <c r="L116"/>
      <c r="M116"/>
    </row>
    <row r="117" spans="1:13" s="39" customFormat="1">
      <c r="A117" s="49" t="s">
        <v>26512</v>
      </c>
      <c r="B117" s="3">
        <v>6</v>
      </c>
      <c r="C117" s="2">
        <v>0.7</v>
      </c>
      <c r="D117" s="46">
        <v>43</v>
      </c>
      <c r="E117" s="3" t="s">
        <v>10537</v>
      </c>
      <c r="F117" s="3"/>
      <c r="G117" s="280">
        <v>42.25</v>
      </c>
      <c r="H117" s="280">
        <v>38.800000000000004</v>
      </c>
      <c r="I117" s="284">
        <v>38.1</v>
      </c>
      <c r="J117"/>
      <c r="K117"/>
      <c r="L117"/>
      <c r="M117"/>
    </row>
    <row r="118" spans="1:13" s="39" customFormat="1">
      <c r="A118" s="49" t="s">
        <v>26513</v>
      </c>
      <c r="B118" s="3">
        <v>6</v>
      </c>
      <c r="C118" s="2">
        <v>0.7</v>
      </c>
      <c r="D118" s="46">
        <v>43</v>
      </c>
      <c r="E118" s="3" t="s">
        <v>10543</v>
      </c>
      <c r="F118" s="3"/>
      <c r="G118" s="280">
        <v>58.300000000000004</v>
      </c>
      <c r="H118" s="280">
        <v>53.5</v>
      </c>
      <c r="I118" s="284">
        <v>52.550000000000004</v>
      </c>
      <c r="J118"/>
      <c r="K118"/>
      <c r="L118"/>
      <c r="M118"/>
    </row>
    <row r="119" spans="1:13" s="39" customFormat="1">
      <c r="A119" s="49" t="s">
        <v>418</v>
      </c>
      <c r="B119" s="3">
        <v>6</v>
      </c>
      <c r="C119" s="2">
        <v>0.7</v>
      </c>
      <c r="D119" s="46">
        <v>43</v>
      </c>
      <c r="E119" s="3" t="s">
        <v>10537</v>
      </c>
      <c r="F119" s="3"/>
      <c r="G119" s="280">
        <v>48.400000000000006</v>
      </c>
      <c r="H119" s="280">
        <v>44.45</v>
      </c>
      <c r="I119" s="284">
        <v>43.650000000000006</v>
      </c>
      <c r="J119"/>
      <c r="K119"/>
      <c r="L119"/>
      <c r="M119"/>
    </row>
    <row r="120" spans="1:13" s="39" customFormat="1">
      <c r="A120" s="49" t="s">
        <v>421</v>
      </c>
      <c r="B120" s="3">
        <v>6</v>
      </c>
      <c r="C120" s="2">
        <v>0.7</v>
      </c>
      <c r="D120" s="46">
        <v>43</v>
      </c>
      <c r="E120" s="3" t="s">
        <v>10543</v>
      </c>
      <c r="F120" s="3"/>
      <c r="G120" s="280">
        <v>60.75</v>
      </c>
      <c r="H120" s="280">
        <v>55.75</v>
      </c>
      <c r="I120" s="284">
        <v>54.75</v>
      </c>
      <c r="J120"/>
      <c r="K120"/>
      <c r="L120"/>
      <c r="M120"/>
    </row>
    <row r="121" spans="1:13" s="39" customFormat="1">
      <c r="A121" s="49" t="s">
        <v>724</v>
      </c>
      <c r="B121" s="3">
        <v>3</v>
      </c>
      <c r="C121" s="2">
        <v>1.75</v>
      </c>
      <c r="D121" s="46">
        <v>42</v>
      </c>
      <c r="E121" s="3" t="s">
        <v>10537</v>
      </c>
      <c r="F121" s="3"/>
      <c r="G121" s="280">
        <v>39.85</v>
      </c>
      <c r="H121" s="280">
        <v>36.6</v>
      </c>
      <c r="I121" s="284">
        <v>35.950000000000003</v>
      </c>
      <c r="J121"/>
      <c r="K121"/>
      <c r="L121"/>
      <c r="M121"/>
    </row>
    <row r="122" spans="1:13" s="39" customFormat="1">
      <c r="A122" s="49" t="s">
        <v>1026</v>
      </c>
      <c r="B122" s="3">
        <v>6</v>
      </c>
      <c r="C122" s="2">
        <v>0.7</v>
      </c>
      <c r="D122" s="46">
        <v>43.3</v>
      </c>
      <c r="E122" s="3" t="s">
        <v>10537</v>
      </c>
      <c r="F122" s="3"/>
      <c r="G122" s="280">
        <v>25.900000000000002</v>
      </c>
      <c r="H122" s="280">
        <v>23.75</v>
      </c>
      <c r="I122" s="284">
        <v>23.35</v>
      </c>
      <c r="J122"/>
      <c r="K122"/>
      <c r="L122"/>
      <c r="M122"/>
    </row>
    <row r="123" spans="1:13" s="39" customFormat="1">
      <c r="A123" s="49" t="s">
        <v>26403</v>
      </c>
      <c r="B123" s="3">
        <v>6</v>
      </c>
      <c r="C123" s="2">
        <v>0.7</v>
      </c>
      <c r="D123" s="46">
        <v>37.5</v>
      </c>
      <c r="E123" s="3" t="s">
        <v>10537</v>
      </c>
      <c r="F123" s="3"/>
      <c r="G123" s="280">
        <v>13.700000000000001</v>
      </c>
      <c r="H123" s="280">
        <v>12.600000000000001</v>
      </c>
      <c r="I123" s="284">
        <v>12.350000000000001</v>
      </c>
      <c r="J123"/>
      <c r="K123"/>
      <c r="L123"/>
      <c r="M123"/>
    </row>
    <row r="124" spans="1:13" s="39" customFormat="1">
      <c r="A124" s="49" t="s">
        <v>1042</v>
      </c>
      <c r="B124" s="3">
        <v>6</v>
      </c>
      <c r="C124" s="2">
        <v>0.7</v>
      </c>
      <c r="D124" s="46">
        <v>37.5</v>
      </c>
      <c r="E124" s="3" t="s">
        <v>10537</v>
      </c>
      <c r="F124" s="3"/>
      <c r="G124" s="280">
        <v>13.700000000000001</v>
      </c>
      <c r="H124" s="280">
        <v>12.600000000000001</v>
      </c>
      <c r="I124" s="284">
        <v>12.350000000000001</v>
      </c>
      <c r="J124"/>
      <c r="K124"/>
      <c r="L124"/>
      <c r="M124"/>
    </row>
    <row r="125" spans="1:13" s="39" customFormat="1">
      <c r="A125" s="49" t="s">
        <v>1180</v>
      </c>
      <c r="B125" s="3">
        <v>6</v>
      </c>
      <c r="C125" s="2">
        <v>0.7</v>
      </c>
      <c r="D125" s="46">
        <v>43.3</v>
      </c>
      <c r="E125" s="3" t="s">
        <v>10537</v>
      </c>
      <c r="F125" s="3"/>
      <c r="G125" s="280">
        <v>27.400000000000002</v>
      </c>
      <c r="H125" s="280">
        <v>25.150000000000002</v>
      </c>
      <c r="I125" s="284">
        <v>24.700000000000003</v>
      </c>
      <c r="J125"/>
      <c r="K125"/>
      <c r="L125"/>
      <c r="M125"/>
    </row>
    <row r="126" spans="1:13" s="39" customFormat="1">
      <c r="A126" s="49" t="s">
        <v>1305</v>
      </c>
      <c r="B126" s="3">
        <v>144</v>
      </c>
      <c r="C126" s="2">
        <v>0.05</v>
      </c>
      <c r="D126" s="46">
        <v>42.3</v>
      </c>
      <c r="E126" s="3" t="s">
        <v>10537</v>
      </c>
      <c r="F126" s="3"/>
      <c r="G126" s="280">
        <v>6.0500000000000007</v>
      </c>
      <c r="H126" s="280">
        <v>5.5500000000000007</v>
      </c>
      <c r="I126" s="284">
        <v>5.45</v>
      </c>
      <c r="J126"/>
      <c r="K126"/>
      <c r="L126"/>
      <c r="M126"/>
    </row>
    <row r="127" spans="1:13" s="39" customFormat="1">
      <c r="A127" s="49" t="s">
        <v>26410</v>
      </c>
      <c r="B127" s="3">
        <v>6</v>
      </c>
      <c r="C127" s="2">
        <v>0.7</v>
      </c>
      <c r="D127" s="46">
        <v>60</v>
      </c>
      <c r="E127" s="3" t="s">
        <v>10537</v>
      </c>
      <c r="F127" s="3"/>
      <c r="G127" s="280">
        <v>20.05</v>
      </c>
      <c r="H127" s="280">
        <v>18.400000000000002</v>
      </c>
      <c r="I127" s="284">
        <v>18.05</v>
      </c>
      <c r="J127"/>
      <c r="K127"/>
      <c r="L127"/>
      <c r="M127"/>
    </row>
    <row r="128" spans="1:13" s="39" customFormat="1">
      <c r="A128" s="49" t="s">
        <v>26265</v>
      </c>
      <c r="B128" s="3">
        <v>6</v>
      </c>
      <c r="C128" s="2">
        <v>0.7</v>
      </c>
      <c r="D128" s="46">
        <v>40</v>
      </c>
      <c r="E128" s="3" t="s">
        <v>10555</v>
      </c>
      <c r="F128" s="3"/>
      <c r="G128" s="280">
        <v>18.55</v>
      </c>
      <c r="H128" s="280">
        <v>17.05</v>
      </c>
      <c r="I128" s="284">
        <v>16.75</v>
      </c>
      <c r="J128"/>
      <c r="K128"/>
      <c r="L128"/>
      <c r="M128"/>
    </row>
    <row r="129" spans="1:13" s="39" customFormat="1">
      <c r="A129" s="49" t="s">
        <v>1329</v>
      </c>
      <c r="B129" s="3">
        <v>6</v>
      </c>
      <c r="C129" s="2">
        <v>0.7</v>
      </c>
      <c r="D129" s="46">
        <v>60</v>
      </c>
      <c r="E129" s="3" t="s">
        <v>10537</v>
      </c>
      <c r="F129" s="3"/>
      <c r="G129" s="280">
        <v>20.950000000000003</v>
      </c>
      <c r="H129" s="280">
        <v>19.25</v>
      </c>
      <c r="I129" s="284">
        <v>18.900000000000002</v>
      </c>
      <c r="J129"/>
      <c r="K129"/>
      <c r="L129"/>
      <c r="M129"/>
    </row>
    <row r="130" spans="1:13" s="39" customFormat="1">
      <c r="A130" s="49" t="s">
        <v>1341</v>
      </c>
      <c r="B130" s="3">
        <v>6</v>
      </c>
      <c r="C130" s="2">
        <v>0.7</v>
      </c>
      <c r="D130" s="46">
        <v>40</v>
      </c>
      <c r="E130" s="3" t="s">
        <v>10537</v>
      </c>
      <c r="F130" s="3"/>
      <c r="G130" s="280">
        <v>25.6</v>
      </c>
      <c r="H130" s="280">
        <v>23.5</v>
      </c>
      <c r="I130" s="284">
        <v>23.05</v>
      </c>
      <c r="J130"/>
      <c r="K130"/>
      <c r="L130"/>
      <c r="M130"/>
    </row>
    <row r="131" spans="1:13" s="39" customFormat="1">
      <c r="A131" s="49" t="s">
        <v>1344</v>
      </c>
      <c r="B131" s="3">
        <v>6</v>
      </c>
      <c r="C131" s="2">
        <v>0.7</v>
      </c>
      <c r="D131" s="46">
        <v>40</v>
      </c>
      <c r="E131" s="3" t="s">
        <v>10537</v>
      </c>
      <c r="F131" s="3"/>
      <c r="G131" s="280">
        <v>17.650000000000002</v>
      </c>
      <c r="H131" s="280">
        <v>16.2</v>
      </c>
      <c r="I131" s="284">
        <v>15.9</v>
      </c>
      <c r="J131"/>
      <c r="K131"/>
      <c r="L131"/>
      <c r="M131"/>
    </row>
    <row r="132" spans="1:13" s="39" customFormat="1">
      <c r="A132" s="49" t="s">
        <v>1352</v>
      </c>
      <c r="B132" s="3">
        <v>6</v>
      </c>
      <c r="C132" s="2">
        <v>0.7</v>
      </c>
      <c r="D132" s="46">
        <v>43</v>
      </c>
      <c r="E132" s="3" t="s">
        <v>10537</v>
      </c>
      <c r="F132" s="3"/>
      <c r="G132" s="280">
        <v>15.8</v>
      </c>
      <c r="H132" s="280">
        <v>14.5</v>
      </c>
      <c r="I132" s="284">
        <v>14.25</v>
      </c>
      <c r="J132"/>
      <c r="K132"/>
      <c r="L132"/>
      <c r="M132"/>
    </row>
    <row r="133" spans="1:13" s="39" customFormat="1">
      <c r="A133" s="49" t="s">
        <v>26267</v>
      </c>
      <c r="B133" s="3">
        <v>6</v>
      </c>
      <c r="C133" s="2">
        <v>0.7</v>
      </c>
      <c r="D133" s="46">
        <v>40</v>
      </c>
      <c r="E133" s="3" t="s">
        <v>10543</v>
      </c>
      <c r="F133" s="3"/>
      <c r="G133" s="280">
        <v>29.25</v>
      </c>
      <c r="H133" s="280">
        <v>26.85</v>
      </c>
      <c r="I133" s="284">
        <v>26.35</v>
      </c>
      <c r="J133"/>
      <c r="K133"/>
      <c r="L133"/>
      <c r="M133"/>
    </row>
    <row r="134" spans="1:13">
      <c r="A134" s="49" t="s">
        <v>1355</v>
      </c>
      <c r="B134" s="3">
        <v>6</v>
      </c>
      <c r="C134" s="2">
        <v>0.7</v>
      </c>
      <c r="D134" s="46">
        <v>45</v>
      </c>
      <c r="E134" s="3" t="s">
        <v>10555</v>
      </c>
      <c r="F134" s="3"/>
      <c r="G134" s="280">
        <v>16.900000000000002</v>
      </c>
      <c r="H134" s="280">
        <v>15.5</v>
      </c>
      <c r="I134" s="284">
        <v>15.200000000000001</v>
      </c>
    </row>
    <row r="135" spans="1:13" s="39" customFormat="1">
      <c r="A135" s="49" t="s">
        <v>1361</v>
      </c>
      <c r="B135" s="3">
        <v>6</v>
      </c>
      <c r="C135" s="2">
        <v>0.7</v>
      </c>
      <c r="D135" s="46">
        <v>40</v>
      </c>
      <c r="E135" s="3" t="s">
        <v>10537</v>
      </c>
      <c r="F135" s="3"/>
      <c r="G135" s="280">
        <v>28</v>
      </c>
      <c r="H135" s="280">
        <v>25.75</v>
      </c>
      <c r="I135" s="284">
        <v>25.25</v>
      </c>
      <c r="J135"/>
      <c r="K135"/>
      <c r="L135"/>
      <c r="M135"/>
    </row>
    <row r="136" spans="1:13">
      <c r="A136" s="49" t="s">
        <v>1370</v>
      </c>
      <c r="B136" s="3">
        <v>6</v>
      </c>
      <c r="C136" s="2">
        <v>0.7</v>
      </c>
      <c r="D136" s="46">
        <v>42</v>
      </c>
      <c r="E136" s="3" t="s">
        <v>10537</v>
      </c>
      <c r="F136" s="3"/>
      <c r="G136" s="280">
        <v>26.150000000000002</v>
      </c>
      <c r="H136" s="280">
        <v>24</v>
      </c>
      <c r="I136" s="284">
        <v>23.55</v>
      </c>
    </row>
    <row r="137" spans="1:13" s="39" customFormat="1">
      <c r="A137" s="49" t="s">
        <v>1522</v>
      </c>
      <c r="B137" s="3">
        <v>6</v>
      </c>
      <c r="C137" s="2">
        <v>0.7</v>
      </c>
      <c r="D137" s="46">
        <v>37.5</v>
      </c>
      <c r="E137" s="3" t="s">
        <v>10537</v>
      </c>
      <c r="F137" s="3"/>
      <c r="G137" s="280">
        <v>17.850000000000001</v>
      </c>
      <c r="H137" s="280">
        <v>16.400000000000002</v>
      </c>
      <c r="I137" s="284">
        <v>16.100000000000001</v>
      </c>
      <c r="J137"/>
      <c r="K137"/>
      <c r="L137"/>
      <c r="M137"/>
    </row>
    <row r="138" spans="1:13">
      <c r="A138" s="49" t="s">
        <v>1525</v>
      </c>
      <c r="B138" s="3">
        <v>6</v>
      </c>
      <c r="C138" s="2">
        <v>0.7</v>
      </c>
      <c r="D138" s="46">
        <v>37.5</v>
      </c>
      <c r="E138" s="3" t="s">
        <v>10537</v>
      </c>
      <c r="F138" s="3"/>
      <c r="G138" s="280">
        <v>19.25</v>
      </c>
      <c r="H138" s="280">
        <v>17.7</v>
      </c>
      <c r="I138" s="284">
        <v>17.350000000000001</v>
      </c>
    </row>
    <row r="139" spans="1:13" s="39" customFormat="1">
      <c r="A139" s="49" t="s">
        <v>1528</v>
      </c>
      <c r="B139" s="3">
        <v>6</v>
      </c>
      <c r="C139" s="2">
        <v>0.7</v>
      </c>
      <c r="D139" s="46">
        <v>37.5</v>
      </c>
      <c r="E139" s="3" t="s">
        <v>10537</v>
      </c>
      <c r="F139" s="3"/>
      <c r="G139" s="280">
        <v>13.350000000000001</v>
      </c>
      <c r="H139" s="280">
        <v>12.25</v>
      </c>
      <c r="I139" s="284">
        <v>12.05</v>
      </c>
      <c r="J139"/>
      <c r="K139"/>
      <c r="L139"/>
      <c r="M139"/>
    </row>
    <row r="140" spans="1:13" s="39" customFormat="1">
      <c r="A140" s="49" t="s">
        <v>1531</v>
      </c>
      <c r="B140" s="3">
        <v>6</v>
      </c>
      <c r="C140" s="2">
        <v>1</v>
      </c>
      <c r="D140" s="46">
        <v>40</v>
      </c>
      <c r="E140" s="3" t="s">
        <v>10537</v>
      </c>
      <c r="F140" s="3"/>
      <c r="G140" s="280">
        <v>21</v>
      </c>
      <c r="H140" s="280">
        <v>19.3</v>
      </c>
      <c r="I140" s="284">
        <v>18.95</v>
      </c>
      <c r="J140"/>
      <c r="K140"/>
      <c r="L140"/>
      <c r="M140"/>
    </row>
    <row r="141" spans="1:13" s="39" customFormat="1">
      <c r="A141" s="49" t="s">
        <v>1576</v>
      </c>
      <c r="B141" s="3">
        <v>6</v>
      </c>
      <c r="C141" s="2">
        <v>0.7</v>
      </c>
      <c r="D141" s="46">
        <v>40</v>
      </c>
      <c r="E141" s="3" t="s">
        <v>10537</v>
      </c>
      <c r="F141" s="3"/>
      <c r="G141" s="280">
        <v>17.05</v>
      </c>
      <c r="H141" s="280">
        <v>15.65</v>
      </c>
      <c r="I141" s="284">
        <v>15.350000000000001</v>
      </c>
      <c r="J141"/>
      <c r="K141"/>
      <c r="L141"/>
      <c r="M141"/>
    </row>
    <row r="142" spans="1:13">
      <c r="A142" s="49" t="s">
        <v>1665</v>
      </c>
      <c r="B142" s="3">
        <v>6</v>
      </c>
      <c r="C142" s="2">
        <v>0.7</v>
      </c>
      <c r="D142" s="46">
        <v>40</v>
      </c>
      <c r="E142" s="3" t="s">
        <v>10537</v>
      </c>
      <c r="F142" s="3"/>
      <c r="G142" s="280">
        <v>20.900000000000002</v>
      </c>
      <c r="H142" s="280">
        <v>19.200000000000003</v>
      </c>
      <c r="I142" s="284">
        <v>18.850000000000001</v>
      </c>
    </row>
    <row r="143" spans="1:13" s="39" customFormat="1">
      <c r="A143" s="49" t="s">
        <v>26269</v>
      </c>
      <c r="B143" s="3">
        <v>6</v>
      </c>
      <c r="C143" s="2">
        <v>0.7</v>
      </c>
      <c r="D143" s="46">
        <v>40</v>
      </c>
      <c r="E143" s="3" t="s">
        <v>10537</v>
      </c>
      <c r="F143" s="3"/>
      <c r="G143" s="280">
        <v>16.45</v>
      </c>
      <c r="H143" s="280">
        <v>15.100000000000001</v>
      </c>
      <c r="I143" s="284">
        <v>14.8</v>
      </c>
      <c r="J143"/>
      <c r="K143"/>
      <c r="L143"/>
      <c r="M143"/>
    </row>
    <row r="144" spans="1:13">
      <c r="A144" s="49" t="s">
        <v>1718</v>
      </c>
      <c r="B144" s="3">
        <v>6</v>
      </c>
      <c r="C144" s="2">
        <v>0.7</v>
      </c>
      <c r="D144" s="46">
        <v>40</v>
      </c>
      <c r="E144" s="3" t="s">
        <v>10537</v>
      </c>
      <c r="F144" s="3"/>
      <c r="G144" s="280">
        <v>15.200000000000001</v>
      </c>
      <c r="H144" s="280">
        <v>13.950000000000001</v>
      </c>
      <c r="I144" s="284">
        <v>13.700000000000001</v>
      </c>
    </row>
    <row r="145" spans="1:13" s="39" customFormat="1">
      <c r="A145" s="49" t="s">
        <v>1721</v>
      </c>
      <c r="B145" s="3">
        <v>6</v>
      </c>
      <c r="C145" s="2">
        <v>0.7</v>
      </c>
      <c r="D145" s="46">
        <v>57</v>
      </c>
      <c r="E145" s="3" t="s">
        <v>10537</v>
      </c>
      <c r="F145" s="3"/>
      <c r="G145" s="280">
        <v>17.350000000000001</v>
      </c>
      <c r="H145" s="280">
        <v>15.9</v>
      </c>
      <c r="I145" s="284">
        <v>15.600000000000001</v>
      </c>
      <c r="J145"/>
      <c r="K145"/>
      <c r="L145"/>
      <c r="M145"/>
    </row>
    <row r="146" spans="1:13" s="39" customFormat="1">
      <c r="A146" s="49" t="s">
        <v>1724</v>
      </c>
      <c r="B146" s="3">
        <v>6</v>
      </c>
      <c r="C146" s="2">
        <v>1</v>
      </c>
      <c r="D146" s="46">
        <v>40</v>
      </c>
      <c r="E146" s="3" t="s">
        <v>10537</v>
      </c>
      <c r="F146" s="3"/>
      <c r="G146" s="280">
        <v>26.450000000000003</v>
      </c>
      <c r="H146" s="280">
        <v>24.25</v>
      </c>
      <c r="I146" s="284">
        <v>23.85</v>
      </c>
      <c r="J146"/>
      <c r="K146"/>
      <c r="L146"/>
      <c r="M146"/>
    </row>
    <row r="147" spans="1:13">
      <c r="A147" s="49" t="s">
        <v>1729</v>
      </c>
      <c r="B147" s="3">
        <v>6</v>
      </c>
      <c r="C147" s="2">
        <v>0.7</v>
      </c>
      <c r="D147" s="46">
        <v>40</v>
      </c>
      <c r="E147" s="3" t="s">
        <v>10537</v>
      </c>
      <c r="F147" s="3"/>
      <c r="G147" s="280">
        <v>24.35</v>
      </c>
      <c r="H147" s="280">
        <v>22.35</v>
      </c>
      <c r="I147" s="284">
        <v>21.950000000000003</v>
      </c>
    </row>
    <row r="148" spans="1:13">
      <c r="A148" s="49" t="s">
        <v>1732</v>
      </c>
      <c r="B148" s="3">
        <v>6</v>
      </c>
      <c r="C148" s="2">
        <v>0.7</v>
      </c>
      <c r="D148" s="46">
        <v>40</v>
      </c>
      <c r="E148" s="3" t="s">
        <v>10555</v>
      </c>
      <c r="F148" s="3"/>
      <c r="G148" s="280">
        <v>24.8</v>
      </c>
      <c r="H148" s="280">
        <v>22.75</v>
      </c>
      <c r="I148" s="284">
        <v>22.35</v>
      </c>
    </row>
    <row r="149" spans="1:13">
      <c r="A149" s="49" t="s">
        <v>1735</v>
      </c>
      <c r="B149" s="3">
        <v>6</v>
      </c>
      <c r="C149" s="2">
        <v>0.7</v>
      </c>
      <c r="D149" s="46">
        <v>40</v>
      </c>
      <c r="E149" s="3" t="s">
        <v>10537</v>
      </c>
      <c r="F149" s="3"/>
      <c r="G149" s="280">
        <v>12.450000000000001</v>
      </c>
      <c r="H149" s="280">
        <v>11.450000000000001</v>
      </c>
      <c r="I149" s="284">
        <v>11.25</v>
      </c>
    </row>
    <row r="150" spans="1:13" s="39" customFormat="1">
      <c r="A150" s="49" t="s">
        <v>1738</v>
      </c>
      <c r="B150" s="3">
        <v>6</v>
      </c>
      <c r="C150" s="2">
        <v>0.7</v>
      </c>
      <c r="D150" s="46">
        <v>40</v>
      </c>
      <c r="E150" s="3" t="s">
        <v>10537</v>
      </c>
      <c r="F150" s="3"/>
      <c r="G150" s="280">
        <v>31.700000000000003</v>
      </c>
      <c r="H150" s="280">
        <v>29.1</v>
      </c>
      <c r="I150" s="284">
        <v>28.55</v>
      </c>
      <c r="J150"/>
      <c r="K150"/>
      <c r="L150"/>
      <c r="M150"/>
    </row>
    <row r="151" spans="1:13">
      <c r="A151" s="49" t="s">
        <v>1791</v>
      </c>
      <c r="B151" s="3">
        <v>6</v>
      </c>
      <c r="C151" s="2">
        <v>0.7</v>
      </c>
      <c r="D151" s="46">
        <v>40</v>
      </c>
      <c r="E151" s="3" t="s">
        <v>10537</v>
      </c>
      <c r="F151" s="3"/>
      <c r="G151" s="280">
        <v>24.900000000000002</v>
      </c>
      <c r="H151" s="280">
        <v>22.85</v>
      </c>
      <c r="I151" s="284">
        <v>22.450000000000003</v>
      </c>
    </row>
    <row r="152" spans="1:13" s="39" customFormat="1">
      <c r="A152" s="49" t="s">
        <v>1797</v>
      </c>
      <c r="B152" s="3">
        <v>6</v>
      </c>
      <c r="C152" s="2">
        <v>0.7</v>
      </c>
      <c r="D152" s="46">
        <v>40</v>
      </c>
      <c r="E152" s="3" t="s">
        <v>10537</v>
      </c>
      <c r="F152" s="3"/>
      <c r="G152" s="280">
        <v>24.900000000000002</v>
      </c>
      <c r="H152" s="280">
        <v>22.85</v>
      </c>
      <c r="I152" s="284">
        <v>22.450000000000003</v>
      </c>
      <c r="J152"/>
      <c r="K152"/>
      <c r="L152"/>
      <c r="M152"/>
    </row>
    <row r="153" spans="1:13" s="39" customFormat="1">
      <c r="A153" s="49" t="s">
        <v>1823</v>
      </c>
      <c r="B153" s="3">
        <v>6</v>
      </c>
      <c r="C153" s="2">
        <v>1</v>
      </c>
      <c r="D153" s="46">
        <v>40</v>
      </c>
      <c r="E153" s="3" t="s">
        <v>10537</v>
      </c>
      <c r="F153" s="3"/>
      <c r="G153" s="280">
        <v>20.100000000000001</v>
      </c>
      <c r="H153" s="280">
        <v>18.45</v>
      </c>
      <c r="I153" s="284">
        <v>18.100000000000001</v>
      </c>
      <c r="J153"/>
      <c r="K153"/>
      <c r="L153"/>
      <c r="M153"/>
    </row>
    <row r="154" spans="1:13">
      <c r="A154" s="49" t="s">
        <v>2030</v>
      </c>
      <c r="B154" s="3">
        <v>6</v>
      </c>
      <c r="C154" s="2">
        <v>0.7</v>
      </c>
      <c r="D154" s="46">
        <v>40</v>
      </c>
      <c r="E154" s="3" t="s">
        <v>10537</v>
      </c>
      <c r="F154" s="3"/>
      <c r="G154" s="280">
        <v>21.900000000000002</v>
      </c>
      <c r="H154" s="280">
        <v>20.150000000000002</v>
      </c>
      <c r="I154" s="284">
        <v>19.75</v>
      </c>
    </row>
    <row r="155" spans="1:13" s="39" customFormat="1">
      <c r="A155" s="49" t="s">
        <v>2034</v>
      </c>
      <c r="B155" s="3">
        <v>6</v>
      </c>
      <c r="C155" s="2">
        <v>0.7</v>
      </c>
      <c r="D155" s="46">
        <v>40</v>
      </c>
      <c r="E155" s="3" t="s">
        <v>10537</v>
      </c>
      <c r="F155" s="3"/>
      <c r="G155" s="280">
        <v>22.25</v>
      </c>
      <c r="H155" s="280">
        <v>20.400000000000002</v>
      </c>
      <c r="I155" s="284">
        <v>20.05</v>
      </c>
      <c r="J155"/>
      <c r="K155"/>
      <c r="L155"/>
      <c r="M155"/>
    </row>
    <row r="156" spans="1:13" s="39" customFormat="1">
      <c r="A156" s="49" t="s">
        <v>2067</v>
      </c>
      <c r="B156" s="3">
        <v>6</v>
      </c>
      <c r="C156" s="2">
        <v>0.7</v>
      </c>
      <c r="D156" s="46">
        <v>41.8</v>
      </c>
      <c r="E156" s="3" t="s">
        <v>10537</v>
      </c>
      <c r="F156" s="3"/>
      <c r="G156" s="280">
        <v>19.650000000000002</v>
      </c>
      <c r="H156" s="280">
        <v>18.05</v>
      </c>
      <c r="I156" s="284">
        <v>17.7</v>
      </c>
      <c r="J156"/>
      <c r="K156"/>
      <c r="L156"/>
      <c r="M156"/>
    </row>
    <row r="157" spans="1:13" s="39" customFormat="1">
      <c r="A157" s="49" t="s">
        <v>2209</v>
      </c>
      <c r="B157" s="3">
        <v>6</v>
      </c>
      <c r="C157" s="2">
        <v>0.7</v>
      </c>
      <c r="D157" s="46">
        <v>48.2</v>
      </c>
      <c r="E157" s="3" t="s">
        <v>10537</v>
      </c>
      <c r="F157" s="3"/>
      <c r="G157" s="280">
        <v>30.5</v>
      </c>
      <c r="H157" s="280">
        <v>28</v>
      </c>
      <c r="I157" s="284">
        <v>27.5</v>
      </c>
      <c r="J157"/>
      <c r="K157"/>
      <c r="L157"/>
      <c r="M157"/>
    </row>
    <row r="158" spans="1:13" s="39" customFormat="1">
      <c r="A158" s="49" t="s">
        <v>2473</v>
      </c>
      <c r="B158" s="3">
        <v>6</v>
      </c>
      <c r="C158" s="2">
        <v>0.7</v>
      </c>
      <c r="D158" s="46">
        <v>44</v>
      </c>
      <c r="E158" s="3" t="s">
        <v>10537</v>
      </c>
      <c r="F158" s="3"/>
      <c r="G158" s="280">
        <v>19.8</v>
      </c>
      <c r="H158" s="280">
        <v>18.150000000000002</v>
      </c>
      <c r="I158" s="284">
        <v>17.850000000000001</v>
      </c>
      <c r="J158"/>
      <c r="K158"/>
      <c r="L158"/>
      <c r="M158"/>
    </row>
    <row r="159" spans="1:13" s="39" customFormat="1">
      <c r="A159" s="49" t="s">
        <v>2476</v>
      </c>
      <c r="B159" s="3">
        <v>6</v>
      </c>
      <c r="C159" s="2">
        <v>0.7</v>
      </c>
      <c r="D159" s="46">
        <v>41.5</v>
      </c>
      <c r="E159" s="3" t="s">
        <v>10537</v>
      </c>
      <c r="F159" s="3"/>
      <c r="G159" s="280">
        <v>22.6</v>
      </c>
      <c r="H159" s="280">
        <v>20.75</v>
      </c>
      <c r="I159" s="284">
        <v>20.400000000000002</v>
      </c>
      <c r="J159"/>
      <c r="K159"/>
      <c r="L159"/>
      <c r="M159"/>
    </row>
    <row r="160" spans="1:13" s="39" customFormat="1">
      <c r="A160" s="49" t="s">
        <v>2479</v>
      </c>
      <c r="B160" s="3">
        <v>6</v>
      </c>
      <c r="C160" s="2">
        <v>0.5</v>
      </c>
      <c r="D160" s="46">
        <v>46</v>
      </c>
      <c r="E160" s="3" t="s">
        <v>10537</v>
      </c>
      <c r="F160" s="3"/>
      <c r="G160" s="280">
        <v>21.85</v>
      </c>
      <c r="H160" s="280">
        <v>20.05</v>
      </c>
      <c r="I160" s="284">
        <v>19.700000000000003</v>
      </c>
      <c r="J160"/>
      <c r="K160"/>
      <c r="L160"/>
      <c r="M160"/>
    </row>
    <row r="161" spans="1:13" s="39" customFormat="1">
      <c r="A161" s="49" t="s">
        <v>2687</v>
      </c>
      <c r="B161" s="3">
        <v>6</v>
      </c>
      <c r="C161" s="2">
        <v>0.5</v>
      </c>
      <c r="D161" s="46">
        <v>42</v>
      </c>
      <c r="E161" s="3" t="s">
        <v>10537</v>
      </c>
      <c r="F161" s="3"/>
      <c r="G161" s="280">
        <v>32</v>
      </c>
      <c r="H161" s="280">
        <v>29.400000000000002</v>
      </c>
      <c r="I161" s="284">
        <v>28.85</v>
      </c>
      <c r="J161"/>
      <c r="K161"/>
      <c r="L161"/>
      <c r="M161"/>
    </row>
    <row r="162" spans="1:13" s="39" customFormat="1">
      <c r="A162" s="49" t="s">
        <v>2690</v>
      </c>
      <c r="B162" s="3">
        <v>6</v>
      </c>
      <c r="C162" s="2">
        <v>0.5</v>
      </c>
      <c r="D162" s="46">
        <v>40</v>
      </c>
      <c r="E162" s="3" t="s">
        <v>10537</v>
      </c>
      <c r="F162" s="3"/>
      <c r="G162" s="280">
        <v>35.25</v>
      </c>
      <c r="H162" s="280">
        <v>32.35</v>
      </c>
      <c r="I162" s="284">
        <v>31.8</v>
      </c>
      <c r="J162"/>
      <c r="K162"/>
      <c r="L162"/>
      <c r="M162"/>
    </row>
    <row r="163" spans="1:13" s="39" customFormat="1">
      <c r="A163" s="49" t="s">
        <v>2696</v>
      </c>
      <c r="B163" s="3">
        <v>6</v>
      </c>
      <c r="C163" s="2">
        <v>0.5</v>
      </c>
      <c r="D163" s="46">
        <v>41</v>
      </c>
      <c r="E163" s="3" t="s">
        <v>10537</v>
      </c>
      <c r="F163" s="3"/>
      <c r="G163" s="280">
        <v>35.300000000000004</v>
      </c>
      <c r="H163" s="280">
        <v>32.4</v>
      </c>
      <c r="I163" s="284">
        <v>31.85</v>
      </c>
      <c r="J163"/>
      <c r="K163"/>
      <c r="L163"/>
      <c r="M163"/>
    </row>
    <row r="164" spans="1:13" s="39" customFormat="1">
      <c r="A164" s="49" t="s">
        <v>2699</v>
      </c>
      <c r="B164" s="3">
        <v>6</v>
      </c>
      <c r="C164" s="2">
        <v>0.5</v>
      </c>
      <c r="D164" s="46">
        <v>40</v>
      </c>
      <c r="E164" s="3" t="s">
        <v>10537</v>
      </c>
      <c r="F164" s="3"/>
      <c r="G164" s="280">
        <v>31.900000000000002</v>
      </c>
      <c r="H164" s="280">
        <v>29.3</v>
      </c>
      <c r="I164" s="284">
        <v>28.75</v>
      </c>
      <c r="J164"/>
      <c r="K164"/>
      <c r="L164"/>
      <c r="M164"/>
    </row>
    <row r="165" spans="1:13" s="39" customFormat="1">
      <c r="A165" s="49" t="s">
        <v>26418</v>
      </c>
      <c r="B165" s="3">
        <v>6</v>
      </c>
      <c r="C165" s="2">
        <v>0.7</v>
      </c>
      <c r="D165" s="46">
        <v>44.3</v>
      </c>
      <c r="E165" s="3" t="s">
        <v>10537</v>
      </c>
      <c r="F165" s="3"/>
      <c r="G165" s="280">
        <v>24.05</v>
      </c>
      <c r="H165" s="280">
        <v>22.1</v>
      </c>
      <c r="I165" s="284">
        <v>21.700000000000003</v>
      </c>
      <c r="J165"/>
      <c r="K165"/>
      <c r="L165"/>
      <c r="M165"/>
    </row>
    <row r="166" spans="1:13" s="39" customFormat="1">
      <c r="A166" s="49" t="s">
        <v>2785</v>
      </c>
      <c r="B166" s="3">
        <v>6</v>
      </c>
      <c r="C166" s="2">
        <v>0.7</v>
      </c>
      <c r="D166" s="46">
        <v>43</v>
      </c>
      <c r="E166" s="3" t="s">
        <v>10537</v>
      </c>
      <c r="F166" s="3"/>
      <c r="G166" s="280">
        <v>17.600000000000001</v>
      </c>
      <c r="H166" s="280">
        <v>16.150000000000002</v>
      </c>
      <c r="I166" s="284">
        <v>15.9</v>
      </c>
      <c r="J166"/>
      <c r="K166"/>
      <c r="L166"/>
      <c r="M166"/>
    </row>
    <row r="167" spans="1:13" s="39" customFormat="1">
      <c r="A167" s="49" t="s">
        <v>2788</v>
      </c>
      <c r="B167" s="3">
        <v>6</v>
      </c>
      <c r="C167" s="2">
        <v>0.7</v>
      </c>
      <c r="D167" s="46">
        <v>47</v>
      </c>
      <c r="E167" s="3" t="s">
        <v>10537</v>
      </c>
      <c r="F167" s="3"/>
      <c r="G167" s="280">
        <v>24.35</v>
      </c>
      <c r="H167" s="280">
        <v>22.400000000000002</v>
      </c>
      <c r="I167" s="284">
        <v>22</v>
      </c>
      <c r="J167"/>
      <c r="K167"/>
      <c r="L167"/>
      <c r="M167"/>
    </row>
    <row r="168" spans="1:13" s="39" customFormat="1">
      <c r="A168" s="49" t="s">
        <v>2817</v>
      </c>
      <c r="B168" s="3">
        <v>6</v>
      </c>
      <c r="C168" s="2">
        <v>0.7</v>
      </c>
      <c r="D168" s="46">
        <v>37.5</v>
      </c>
      <c r="E168" s="3" t="s">
        <v>10537</v>
      </c>
      <c r="F168" s="3"/>
      <c r="G168" s="280">
        <v>32.050000000000004</v>
      </c>
      <c r="H168" s="280">
        <v>29.450000000000003</v>
      </c>
      <c r="I168" s="284">
        <v>28.900000000000002</v>
      </c>
      <c r="J168"/>
      <c r="K168"/>
      <c r="L168"/>
      <c r="M168"/>
    </row>
    <row r="169" spans="1:13" s="39" customFormat="1">
      <c r="A169" s="49" t="s">
        <v>2877</v>
      </c>
      <c r="B169" s="3">
        <v>6</v>
      </c>
      <c r="C169" s="2">
        <v>0.7</v>
      </c>
      <c r="D169" s="46">
        <v>41.8</v>
      </c>
      <c r="E169" s="3" t="s">
        <v>10537</v>
      </c>
      <c r="F169" s="3"/>
      <c r="G169" s="280">
        <v>16.7</v>
      </c>
      <c r="H169" s="280">
        <v>15.350000000000001</v>
      </c>
      <c r="I169" s="284">
        <v>15.05</v>
      </c>
      <c r="J169"/>
      <c r="K169"/>
      <c r="L169"/>
      <c r="M169"/>
    </row>
    <row r="170" spans="1:13" s="39" customFormat="1">
      <c r="A170" s="49" t="s">
        <v>26273</v>
      </c>
      <c r="B170" s="3">
        <v>6</v>
      </c>
      <c r="C170" s="2">
        <v>0.7</v>
      </c>
      <c r="D170" s="46">
        <v>40</v>
      </c>
      <c r="E170" s="3" t="s">
        <v>10537</v>
      </c>
      <c r="F170" s="3"/>
      <c r="G170" s="280">
        <v>17.650000000000002</v>
      </c>
      <c r="H170" s="280">
        <v>16.2</v>
      </c>
      <c r="I170" s="284">
        <v>15.9</v>
      </c>
      <c r="J170"/>
      <c r="K170"/>
      <c r="L170"/>
      <c r="M170"/>
    </row>
    <row r="171" spans="1:13" s="39" customFormat="1">
      <c r="A171" s="49" t="s">
        <v>26421</v>
      </c>
      <c r="B171" s="3">
        <v>6</v>
      </c>
      <c r="C171" s="2">
        <v>0.7</v>
      </c>
      <c r="D171" s="46">
        <v>47</v>
      </c>
      <c r="E171" s="3" t="s">
        <v>10537</v>
      </c>
      <c r="F171" s="3"/>
      <c r="G171" s="280">
        <v>30.400000000000002</v>
      </c>
      <c r="H171" s="280">
        <v>27.900000000000002</v>
      </c>
      <c r="I171" s="284">
        <v>27.400000000000002</v>
      </c>
      <c r="J171"/>
      <c r="K171"/>
      <c r="L171"/>
      <c r="M171"/>
    </row>
    <row r="172" spans="1:13" s="39" customFormat="1">
      <c r="A172" s="49" t="s">
        <v>26422</v>
      </c>
      <c r="B172" s="3">
        <v>6</v>
      </c>
      <c r="C172" s="2">
        <v>0.7</v>
      </c>
      <c r="D172" s="46">
        <v>45</v>
      </c>
      <c r="E172" s="3" t="s">
        <v>10537</v>
      </c>
      <c r="F172" s="3"/>
      <c r="G172" s="280">
        <v>26.05</v>
      </c>
      <c r="H172" s="280">
        <v>23.900000000000002</v>
      </c>
      <c r="I172" s="284">
        <v>23.450000000000003</v>
      </c>
      <c r="J172"/>
      <c r="K172"/>
      <c r="L172"/>
      <c r="M172"/>
    </row>
    <row r="173" spans="1:13" s="39" customFormat="1">
      <c r="A173" s="49" t="s">
        <v>3400</v>
      </c>
      <c r="B173" s="3">
        <v>6</v>
      </c>
      <c r="C173" s="2">
        <v>0.5</v>
      </c>
      <c r="D173" s="46">
        <v>43</v>
      </c>
      <c r="E173" s="3" t="s">
        <v>10537</v>
      </c>
      <c r="F173" s="3"/>
      <c r="G173" s="280">
        <v>26</v>
      </c>
      <c r="H173" s="280">
        <v>23.85</v>
      </c>
      <c r="I173" s="284">
        <v>23.450000000000003</v>
      </c>
      <c r="J173"/>
      <c r="K173"/>
      <c r="L173"/>
      <c r="M173"/>
    </row>
    <row r="174" spans="1:13" s="39" customFormat="1">
      <c r="A174" s="49" t="s">
        <v>3406</v>
      </c>
      <c r="B174" s="3">
        <v>6</v>
      </c>
      <c r="C174" s="2">
        <v>0.7</v>
      </c>
      <c r="D174" s="46">
        <v>43</v>
      </c>
      <c r="E174" s="3" t="s">
        <v>10537</v>
      </c>
      <c r="F174" s="3"/>
      <c r="G174" s="280">
        <v>27.900000000000002</v>
      </c>
      <c r="H174" s="280">
        <v>25.650000000000002</v>
      </c>
      <c r="I174" s="284">
        <v>25.200000000000003</v>
      </c>
      <c r="J174"/>
      <c r="K174"/>
      <c r="L174"/>
      <c r="M174"/>
    </row>
    <row r="175" spans="1:13" s="39" customFormat="1">
      <c r="A175" s="49" t="s">
        <v>3415</v>
      </c>
      <c r="B175" s="3">
        <v>6</v>
      </c>
      <c r="C175" s="2">
        <v>0.7</v>
      </c>
      <c r="D175" s="46">
        <v>43</v>
      </c>
      <c r="E175" s="3" t="s">
        <v>10537</v>
      </c>
      <c r="F175" s="3"/>
      <c r="G175" s="280">
        <v>25.200000000000003</v>
      </c>
      <c r="H175" s="280">
        <v>23.1</v>
      </c>
      <c r="I175" s="284">
        <v>22.700000000000003</v>
      </c>
      <c r="J175"/>
      <c r="K175"/>
      <c r="L175"/>
      <c r="M175"/>
    </row>
    <row r="176" spans="1:13" s="39" customFormat="1">
      <c r="A176" s="49" t="s">
        <v>3418</v>
      </c>
      <c r="B176" s="3">
        <v>6</v>
      </c>
      <c r="C176" s="2">
        <v>0.7</v>
      </c>
      <c r="D176" s="46">
        <v>43</v>
      </c>
      <c r="E176" s="3" t="s">
        <v>10537</v>
      </c>
      <c r="F176" s="3"/>
      <c r="G176" s="280">
        <v>27.900000000000002</v>
      </c>
      <c r="H176" s="280">
        <v>25.650000000000002</v>
      </c>
      <c r="I176" s="284">
        <v>25.200000000000003</v>
      </c>
      <c r="J176"/>
      <c r="K176"/>
      <c r="L176"/>
      <c r="M176"/>
    </row>
    <row r="177" spans="1:13" s="39" customFormat="1">
      <c r="A177" s="49" t="s">
        <v>26426</v>
      </c>
      <c r="B177" s="3">
        <v>6</v>
      </c>
      <c r="C177" s="2">
        <v>0.7</v>
      </c>
      <c r="D177" s="46">
        <v>40.1</v>
      </c>
      <c r="E177" s="3" t="s">
        <v>10537</v>
      </c>
      <c r="F177" s="3"/>
      <c r="G177" s="280">
        <v>30.8</v>
      </c>
      <c r="H177" s="280">
        <v>28.25</v>
      </c>
      <c r="I177" s="284">
        <v>27.75</v>
      </c>
      <c r="J177"/>
      <c r="K177"/>
      <c r="L177"/>
      <c r="M177"/>
    </row>
    <row r="178" spans="1:13" s="39" customFormat="1">
      <c r="A178" s="49" t="s">
        <v>3464</v>
      </c>
      <c r="B178" s="3">
        <v>6</v>
      </c>
      <c r="C178" s="2">
        <v>1</v>
      </c>
      <c r="D178" s="46">
        <v>37.5</v>
      </c>
      <c r="E178" s="3" t="s">
        <v>10537</v>
      </c>
      <c r="F178" s="3"/>
      <c r="G178" s="280">
        <v>9.0500000000000007</v>
      </c>
      <c r="H178" s="280">
        <v>8.3000000000000007</v>
      </c>
      <c r="I178" s="284">
        <v>8.15</v>
      </c>
      <c r="J178"/>
      <c r="K178"/>
      <c r="L178"/>
      <c r="M178"/>
    </row>
    <row r="179" spans="1:13" s="39" customFormat="1">
      <c r="A179" s="49" t="s">
        <v>26429</v>
      </c>
      <c r="B179" s="3">
        <v>6</v>
      </c>
      <c r="C179" s="2">
        <v>0.7</v>
      </c>
      <c r="D179" s="46">
        <v>42</v>
      </c>
      <c r="E179" s="3" t="s">
        <v>10537</v>
      </c>
      <c r="F179" s="3"/>
      <c r="G179" s="280">
        <v>16</v>
      </c>
      <c r="H179" s="280">
        <v>14.700000000000001</v>
      </c>
      <c r="I179" s="284">
        <v>14.450000000000001</v>
      </c>
      <c r="J179"/>
      <c r="K179"/>
      <c r="L179"/>
      <c r="M179"/>
    </row>
    <row r="180" spans="1:13" s="39" customFormat="1">
      <c r="A180" s="49" t="s">
        <v>3467</v>
      </c>
      <c r="B180" s="3">
        <v>6</v>
      </c>
      <c r="C180" s="2">
        <v>0.7</v>
      </c>
      <c r="D180" s="46">
        <v>40</v>
      </c>
      <c r="E180" s="3" t="s">
        <v>10537</v>
      </c>
      <c r="F180" s="3"/>
      <c r="G180" s="280">
        <v>19.5</v>
      </c>
      <c r="H180" s="280">
        <v>17.900000000000002</v>
      </c>
      <c r="I180" s="284">
        <v>17.55</v>
      </c>
      <c r="J180"/>
      <c r="K180"/>
      <c r="L180"/>
      <c r="M180"/>
    </row>
    <row r="181" spans="1:13" s="39" customFormat="1">
      <c r="A181" s="49" t="s">
        <v>26277</v>
      </c>
      <c r="B181" s="3">
        <v>6</v>
      </c>
      <c r="C181" s="2">
        <v>0.7</v>
      </c>
      <c r="D181" s="46">
        <v>40</v>
      </c>
      <c r="E181" s="3" t="s">
        <v>10537</v>
      </c>
      <c r="F181" s="3"/>
      <c r="G181" s="280">
        <v>16.45</v>
      </c>
      <c r="H181" s="280">
        <v>15.100000000000001</v>
      </c>
      <c r="I181" s="284">
        <v>14.8</v>
      </c>
      <c r="J181"/>
      <c r="K181"/>
      <c r="L181"/>
      <c r="M181"/>
    </row>
    <row r="182" spans="1:13" s="39" customFormat="1">
      <c r="A182" s="49" t="s">
        <v>3470</v>
      </c>
      <c r="B182" s="3">
        <v>6</v>
      </c>
      <c r="C182" s="2">
        <v>0.7</v>
      </c>
      <c r="D182" s="46">
        <v>43</v>
      </c>
      <c r="E182" s="3" t="s">
        <v>10537</v>
      </c>
      <c r="F182" s="3"/>
      <c r="G182" s="280">
        <v>18.75</v>
      </c>
      <c r="H182" s="280">
        <v>17.25</v>
      </c>
      <c r="I182" s="284">
        <v>16.95</v>
      </c>
      <c r="J182"/>
      <c r="K182"/>
      <c r="L182"/>
      <c r="M182"/>
    </row>
    <row r="183" spans="1:13" s="39" customFormat="1">
      <c r="A183" s="49" t="s">
        <v>3476</v>
      </c>
      <c r="B183" s="3">
        <v>6</v>
      </c>
      <c r="C183" s="2">
        <v>0.5</v>
      </c>
      <c r="D183" s="46">
        <v>20</v>
      </c>
      <c r="E183" s="3" t="s">
        <v>10555</v>
      </c>
      <c r="F183" s="3"/>
      <c r="G183" s="280">
        <v>16</v>
      </c>
      <c r="H183" s="280">
        <v>14.700000000000001</v>
      </c>
      <c r="I183" s="284">
        <v>14.4</v>
      </c>
      <c r="J183"/>
      <c r="K183"/>
      <c r="L183"/>
      <c r="M183"/>
    </row>
    <row r="184" spans="1:13" s="39" customFormat="1">
      <c r="A184" s="49" t="s">
        <v>3479</v>
      </c>
      <c r="B184" s="3">
        <v>6</v>
      </c>
      <c r="C184" s="2">
        <v>0.5</v>
      </c>
      <c r="D184" s="46">
        <v>20</v>
      </c>
      <c r="E184" s="3" t="s">
        <v>10555</v>
      </c>
      <c r="F184" s="3"/>
      <c r="G184" s="280">
        <v>14.75</v>
      </c>
      <c r="H184" s="280">
        <v>13.55</v>
      </c>
      <c r="I184" s="284">
        <v>13.3</v>
      </c>
      <c r="J184"/>
      <c r="K184"/>
      <c r="L184"/>
      <c r="M184"/>
    </row>
    <row r="185" spans="1:13" s="39" customFormat="1">
      <c r="A185" s="49" t="s">
        <v>3482</v>
      </c>
      <c r="B185" s="3">
        <v>6</v>
      </c>
      <c r="C185" s="2">
        <v>0.7</v>
      </c>
      <c r="D185" s="46">
        <v>43</v>
      </c>
      <c r="E185" s="3" t="s">
        <v>10537</v>
      </c>
      <c r="F185" s="3"/>
      <c r="G185" s="280">
        <v>25.85</v>
      </c>
      <c r="H185" s="280">
        <v>23.75</v>
      </c>
      <c r="I185" s="284">
        <v>23.3</v>
      </c>
      <c r="J185"/>
      <c r="K185"/>
      <c r="L185"/>
      <c r="M185"/>
    </row>
    <row r="186" spans="1:13" s="39" customFormat="1">
      <c r="A186" s="49" t="s">
        <v>3559</v>
      </c>
      <c r="B186" s="3">
        <v>6</v>
      </c>
      <c r="C186" s="2">
        <v>0.7</v>
      </c>
      <c r="D186" s="46">
        <v>42</v>
      </c>
      <c r="E186" s="3" t="s">
        <v>10537</v>
      </c>
      <c r="F186" s="3"/>
      <c r="G186" s="280">
        <v>26.700000000000003</v>
      </c>
      <c r="H186" s="280">
        <v>24.5</v>
      </c>
      <c r="I186" s="284">
        <v>24.05</v>
      </c>
      <c r="J186"/>
      <c r="K186"/>
      <c r="L186"/>
      <c r="M186"/>
    </row>
    <row r="187" spans="1:13" s="39" customFormat="1">
      <c r="A187" s="49" t="s">
        <v>3562</v>
      </c>
      <c r="B187" s="3">
        <v>6</v>
      </c>
      <c r="C187" s="2">
        <v>0.5</v>
      </c>
      <c r="D187" s="46">
        <v>42</v>
      </c>
      <c r="E187" s="3" t="s">
        <v>10537</v>
      </c>
      <c r="F187" s="3"/>
      <c r="G187" s="280">
        <v>21.05</v>
      </c>
      <c r="H187" s="280">
        <v>19.3</v>
      </c>
      <c r="I187" s="284">
        <v>18.95</v>
      </c>
      <c r="J187"/>
      <c r="K187"/>
      <c r="L187"/>
      <c r="M187"/>
    </row>
    <row r="188" spans="1:13" s="39" customFormat="1">
      <c r="A188" s="49" t="s">
        <v>3565</v>
      </c>
      <c r="B188" s="3">
        <v>6</v>
      </c>
      <c r="C188" s="2">
        <v>0.5</v>
      </c>
      <c r="D188" s="46">
        <v>42</v>
      </c>
      <c r="E188" s="3" t="s">
        <v>10543</v>
      </c>
      <c r="F188" s="3"/>
      <c r="G188" s="280">
        <v>23.5</v>
      </c>
      <c r="H188" s="280">
        <v>21.55</v>
      </c>
      <c r="I188" s="284">
        <v>21.150000000000002</v>
      </c>
      <c r="J188"/>
      <c r="K188"/>
      <c r="L188"/>
      <c r="M188"/>
    </row>
    <row r="189" spans="1:13" s="39" customFormat="1">
      <c r="A189" s="49" t="s">
        <v>3605</v>
      </c>
      <c r="B189" s="3">
        <v>6</v>
      </c>
      <c r="C189" s="2">
        <v>0.7</v>
      </c>
      <c r="D189" s="46">
        <v>43</v>
      </c>
      <c r="E189" s="3" t="s">
        <v>10537</v>
      </c>
      <c r="F189" s="3"/>
      <c r="G189" s="280">
        <v>28.3</v>
      </c>
      <c r="H189" s="280">
        <v>25.950000000000003</v>
      </c>
      <c r="I189" s="284">
        <v>25.5</v>
      </c>
      <c r="J189"/>
      <c r="K189"/>
      <c r="L189"/>
      <c r="M189"/>
    </row>
    <row r="190" spans="1:13" s="39" customFormat="1">
      <c r="A190" s="49" t="s">
        <v>3608</v>
      </c>
      <c r="B190" s="3">
        <v>6</v>
      </c>
      <c r="C190" s="2">
        <v>0.7</v>
      </c>
      <c r="D190" s="46">
        <v>43</v>
      </c>
      <c r="E190" s="3" t="s">
        <v>10537</v>
      </c>
      <c r="F190" s="3"/>
      <c r="G190" s="280">
        <v>28.3</v>
      </c>
      <c r="H190" s="280">
        <v>25.950000000000003</v>
      </c>
      <c r="I190" s="284">
        <v>25.5</v>
      </c>
      <c r="J190"/>
      <c r="K190"/>
      <c r="L190"/>
      <c r="M190"/>
    </row>
    <row r="191" spans="1:13" s="39" customFormat="1">
      <c r="A191" s="49" t="s">
        <v>3611</v>
      </c>
      <c r="B191" s="3">
        <v>6</v>
      </c>
      <c r="C191" s="2">
        <v>0.7</v>
      </c>
      <c r="D191" s="46">
        <v>43</v>
      </c>
      <c r="E191" s="3" t="s">
        <v>10537</v>
      </c>
      <c r="F191" s="3"/>
      <c r="G191" s="280">
        <v>28.3</v>
      </c>
      <c r="H191" s="280">
        <v>25.950000000000003</v>
      </c>
      <c r="I191" s="284">
        <v>25.5</v>
      </c>
      <c r="J191"/>
      <c r="K191"/>
      <c r="L191"/>
      <c r="M191"/>
    </row>
    <row r="192" spans="1:13" s="39" customFormat="1">
      <c r="A192" s="49" t="s">
        <v>3664</v>
      </c>
      <c r="B192" s="3">
        <v>6</v>
      </c>
      <c r="C192" s="2">
        <v>0.7</v>
      </c>
      <c r="D192" s="46">
        <v>40.200000000000003</v>
      </c>
      <c r="E192" s="3" t="s">
        <v>10555</v>
      </c>
      <c r="F192" s="3"/>
      <c r="G192" s="280">
        <v>45.1</v>
      </c>
      <c r="H192" s="280">
        <v>41.400000000000006</v>
      </c>
      <c r="I192" s="284">
        <v>40.700000000000003</v>
      </c>
      <c r="J192"/>
      <c r="K192"/>
      <c r="L192"/>
      <c r="M192"/>
    </row>
    <row r="193" spans="1:13" s="39" customFormat="1">
      <c r="A193" s="49" t="s">
        <v>3670</v>
      </c>
      <c r="B193" s="3">
        <v>6</v>
      </c>
      <c r="C193" s="2">
        <v>0.7</v>
      </c>
      <c r="D193" s="46">
        <v>40.6</v>
      </c>
      <c r="E193" s="3" t="s">
        <v>10537</v>
      </c>
      <c r="F193" s="3"/>
      <c r="G193" s="280">
        <v>45.150000000000006</v>
      </c>
      <c r="H193" s="280">
        <v>41.45</v>
      </c>
      <c r="I193" s="284">
        <v>40.700000000000003</v>
      </c>
      <c r="J193"/>
      <c r="K193"/>
      <c r="L193"/>
      <c r="M193"/>
    </row>
    <row r="194" spans="1:13" s="39" customFormat="1">
      <c r="A194" s="49" t="s">
        <v>26371</v>
      </c>
      <c r="B194" s="3">
        <v>6</v>
      </c>
      <c r="C194" s="2">
        <v>0.5</v>
      </c>
      <c r="D194" s="46">
        <v>66.599999999999994</v>
      </c>
      <c r="E194" s="3" t="s">
        <v>10537</v>
      </c>
      <c r="F194" s="3"/>
      <c r="G194" s="280">
        <v>39.650000000000006</v>
      </c>
      <c r="H194" s="280">
        <v>36.4</v>
      </c>
      <c r="I194" s="284">
        <v>35.75</v>
      </c>
      <c r="J194"/>
      <c r="K194"/>
      <c r="L194"/>
      <c r="M194"/>
    </row>
    <row r="195" spans="1:13" s="39" customFormat="1">
      <c r="A195" s="49" t="s">
        <v>3814</v>
      </c>
      <c r="B195" s="3">
        <v>6</v>
      </c>
      <c r="C195" s="2">
        <v>0.5</v>
      </c>
      <c r="D195" s="46">
        <v>46</v>
      </c>
      <c r="E195" s="3" t="s">
        <v>10537</v>
      </c>
      <c r="F195" s="3"/>
      <c r="G195" s="280">
        <v>19.400000000000002</v>
      </c>
      <c r="H195" s="280">
        <v>17.8</v>
      </c>
      <c r="I195" s="284">
        <v>17.5</v>
      </c>
      <c r="J195"/>
      <c r="K195"/>
      <c r="L195"/>
      <c r="M195"/>
    </row>
    <row r="196" spans="1:13" s="39" customFormat="1">
      <c r="A196" s="49" t="s">
        <v>3883</v>
      </c>
      <c r="B196" s="3">
        <v>6</v>
      </c>
      <c r="C196" s="2">
        <v>1</v>
      </c>
      <c r="D196" s="46">
        <v>47</v>
      </c>
      <c r="E196" s="3" t="s">
        <v>10537</v>
      </c>
      <c r="F196" s="3"/>
      <c r="G196" s="280">
        <v>13.9</v>
      </c>
      <c r="H196" s="280">
        <v>12.75</v>
      </c>
      <c r="I196" s="284">
        <v>12.55</v>
      </c>
      <c r="J196"/>
      <c r="K196"/>
      <c r="L196"/>
      <c r="M196"/>
    </row>
    <row r="197" spans="1:13" s="39" customFormat="1">
      <c r="A197" s="49" t="s">
        <v>3902</v>
      </c>
      <c r="B197" s="3">
        <v>6</v>
      </c>
      <c r="C197" s="2">
        <v>0.7</v>
      </c>
      <c r="D197" s="46">
        <v>40</v>
      </c>
      <c r="E197" s="3" t="s">
        <v>10537</v>
      </c>
      <c r="F197" s="3"/>
      <c r="G197" s="280">
        <v>15.450000000000001</v>
      </c>
      <c r="H197" s="280">
        <v>14.200000000000001</v>
      </c>
      <c r="I197" s="284">
        <v>13.950000000000001</v>
      </c>
      <c r="J197"/>
      <c r="K197"/>
      <c r="L197"/>
      <c r="M197"/>
    </row>
    <row r="198" spans="1:13" s="39" customFormat="1">
      <c r="A198" s="49" t="s">
        <v>3972</v>
      </c>
      <c r="B198" s="3">
        <v>6</v>
      </c>
      <c r="C198" s="2">
        <v>0.7</v>
      </c>
      <c r="D198" s="46">
        <v>45</v>
      </c>
      <c r="E198" s="3" t="s">
        <v>10537</v>
      </c>
      <c r="F198" s="3"/>
      <c r="G198" s="280">
        <v>25.25</v>
      </c>
      <c r="H198" s="280">
        <v>23.150000000000002</v>
      </c>
      <c r="I198" s="284">
        <v>22.75</v>
      </c>
      <c r="J198"/>
      <c r="K198"/>
      <c r="L198"/>
      <c r="M198"/>
    </row>
    <row r="199" spans="1:13" s="39" customFormat="1">
      <c r="A199" s="49" t="s">
        <v>3984</v>
      </c>
      <c r="B199" s="3">
        <v>6</v>
      </c>
      <c r="C199" s="2">
        <v>0.7</v>
      </c>
      <c r="D199" s="46">
        <v>37.799999999999997</v>
      </c>
      <c r="E199" s="3" t="s">
        <v>10537</v>
      </c>
      <c r="F199" s="3"/>
      <c r="G199" s="280">
        <v>28.150000000000002</v>
      </c>
      <c r="H199" s="280">
        <v>25.85</v>
      </c>
      <c r="I199" s="284">
        <v>25.35</v>
      </c>
      <c r="J199"/>
      <c r="K199"/>
      <c r="L199"/>
      <c r="M199"/>
    </row>
    <row r="200" spans="1:13" s="39" customFormat="1">
      <c r="A200" s="49" t="s">
        <v>26435</v>
      </c>
      <c r="B200" s="3">
        <v>6</v>
      </c>
      <c r="C200" s="2">
        <v>0.7</v>
      </c>
      <c r="D200" s="46">
        <v>58.8</v>
      </c>
      <c r="E200" s="3" t="s">
        <v>10537</v>
      </c>
      <c r="F200" s="3"/>
      <c r="G200" s="280">
        <v>33.950000000000003</v>
      </c>
      <c r="H200" s="280">
        <v>31.150000000000002</v>
      </c>
      <c r="I200" s="284">
        <v>30.6</v>
      </c>
      <c r="J200"/>
      <c r="K200"/>
      <c r="L200"/>
      <c r="M200"/>
    </row>
    <row r="201" spans="1:13" s="39" customFormat="1">
      <c r="A201" s="49" t="s">
        <v>3987</v>
      </c>
      <c r="B201" s="3">
        <v>6</v>
      </c>
      <c r="C201" s="2">
        <v>0.7</v>
      </c>
      <c r="D201" s="46">
        <v>41.8</v>
      </c>
      <c r="E201" s="3" t="s">
        <v>10537</v>
      </c>
      <c r="F201" s="3"/>
      <c r="G201" s="280">
        <v>28.200000000000003</v>
      </c>
      <c r="H201" s="280">
        <v>25.85</v>
      </c>
      <c r="I201" s="284">
        <v>25.400000000000002</v>
      </c>
      <c r="J201"/>
      <c r="K201"/>
      <c r="L201"/>
      <c r="M201"/>
    </row>
    <row r="202" spans="1:13">
      <c r="A202" s="49" t="s">
        <v>26372</v>
      </c>
      <c r="B202" s="3">
        <v>6</v>
      </c>
      <c r="C202" s="2">
        <v>0.5</v>
      </c>
      <c r="D202" s="46">
        <v>43.8</v>
      </c>
      <c r="E202" s="3" t="s">
        <v>10537</v>
      </c>
      <c r="F202" s="3"/>
      <c r="G202" s="280">
        <v>29.1</v>
      </c>
      <c r="H202" s="280">
        <v>26.700000000000003</v>
      </c>
      <c r="I202" s="284">
        <v>26.200000000000003</v>
      </c>
    </row>
    <row r="203" spans="1:13" s="39" customFormat="1">
      <c r="A203" s="49" t="s">
        <v>4060</v>
      </c>
      <c r="B203" s="3">
        <v>6</v>
      </c>
      <c r="C203" s="2">
        <v>0.7</v>
      </c>
      <c r="D203" s="46">
        <v>40</v>
      </c>
      <c r="E203" s="3" t="s">
        <v>10537</v>
      </c>
      <c r="F203" s="3"/>
      <c r="G203" s="280">
        <v>21.85</v>
      </c>
      <c r="H203" s="280">
        <v>20.05</v>
      </c>
      <c r="I203" s="284">
        <v>19.700000000000003</v>
      </c>
      <c r="J203"/>
      <c r="K203"/>
      <c r="L203"/>
      <c r="M203"/>
    </row>
    <row r="204" spans="1:13" s="39" customFormat="1">
      <c r="A204" s="49" t="s">
        <v>4091</v>
      </c>
      <c r="B204" s="3">
        <v>6</v>
      </c>
      <c r="C204" s="2">
        <v>0.7</v>
      </c>
      <c r="D204" s="46">
        <v>45</v>
      </c>
      <c r="E204" s="3" t="s">
        <v>10537</v>
      </c>
      <c r="F204" s="3"/>
      <c r="G204" s="280">
        <v>29.700000000000003</v>
      </c>
      <c r="H204" s="280">
        <v>27.25</v>
      </c>
      <c r="I204" s="284">
        <v>26.75</v>
      </c>
      <c r="J204"/>
      <c r="K204"/>
      <c r="L204"/>
      <c r="M204"/>
    </row>
    <row r="205" spans="1:13" s="39" customFormat="1">
      <c r="A205" s="49" t="s">
        <v>4100</v>
      </c>
      <c r="B205" s="3">
        <v>6</v>
      </c>
      <c r="C205" s="2">
        <v>0.7</v>
      </c>
      <c r="D205" s="46">
        <v>44</v>
      </c>
      <c r="E205" s="3" t="s">
        <v>10537</v>
      </c>
      <c r="F205" s="3"/>
      <c r="G205" s="280">
        <v>24.400000000000002</v>
      </c>
      <c r="H205" s="280">
        <v>22.400000000000002</v>
      </c>
      <c r="I205" s="284">
        <v>22</v>
      </c>
      <c r="J205"/>
      <c r="K205"/>
      <c r="L205"/>
      <c r="M205"/>
    </row>
    <row r="206" spans="1:13" s="39" customFormat="1">
      <c r="A206" s="49" t="s">
        <v>4103</v>
      </c>
      <c r="B206" s="3">
        <v>6</v>
      </c>
      <c r="C206" s="2">
        <v>0.7</v>
      </c>
      <c r="D206" s="46">
        <v>44</v>
      </c>
      <c r="E206" s="3" t="s">
        <v>10537</v>
      </c>
      <c r="F206" s="3"/>
      <c r="G206" s="280">
        <v>25.200000000000003</v>
      </c>
      <c r="H206" s="280">
        <v>23.150000000000002</v>
      </c>
      <c r="I206" s="284">
        <v>22.75</v>
      </c>
      <c r="J206"/>
      <c r="K206"/>
      <c r="L206"/>
      <c r="M206"/>
    </row>
    <row r="207" spans="1:13">
      <c r="A207" s="49" t="s">
        <v>4109</v>
      </c>
      <c r="B207" s="3">
        <v>6</v>
      </c>
      <c r="C207" s="2">
        <v>0.7</v>
      </c>
      <c r="D207" s="46">
        <v>44</v>
      </c>
      <c r="E207" s="3" t="s">
        <v>10537</v>
      </c>
      <c r="F207" s="3"/>
      <c r="G207" s="280">
        <v>21.400000000000002</v>
      </c>
      <c r="H207" s="280">
        <v>19.650000000000002</v>
      </c>
      <c r="I207" s="284">
        <v>19.3</v>
      </c>
    </row>
    <row r="208" spans="1:13" s="39" customFormat="1">
      <c r="A208" s="49" t="s">
        <v>4123</v>
      </c>
      <c r="B208" s="3">
        <v>6</v>
      </c>
      <c r="C208" s="2">
        <v>0.7</v>
      </c>
      <c r="D208" s="46">
        <v>42</v>
      </c>
      <c r="E208" s="3" t="s">
        <v>10537</v>
      </c>
      <c r="F208" s="3"/>
      <c r="G208" s="280">
        <v>22.3</v>
      </c>
      <c r="H208" s="280">
        <v>20.450000000000003</v>
      </c>
      <c r="I208" s="284">
        <v>20.100000000000001</v>
      </c>
      <c r="J208"/>
      <c r="K208"/>
      <c r="L208"/>
      <c r="M208"/>
    </row>
    <row r="209" spans="1:13" s="39" customFormat="1">
      <c r="A209" s="49" t="s">
        <v>4126</v>
      </c>
      <c r="B209" s="3">
        <v>6</v>
      </c>
      <c r="C209" s="2">
        <v>0.7</v>
      </c>
      <c r="D209" s="46">
        <v>38.5</v>
      </c>
      <c r="E209" s="3" t="s">
        <v>10537</v>
      </c>
      <c r="F209" s="3"/>
      <c r="G209" s="280">
        <v>22.35</v>
      </c>
      <c r="H209" s="280">
        <v>20.5</v>
      </c>
      <c r="I209" s="284">
        <v>20.150000000000002</v>
      </c>
      <c r="J209"/>
      <c r="K209"/>
      <c r="L209"/>
      <c r="M209"/>
    </row>
    <row r="210" spans="1:13" s="39" customFormat="1">
      <c r="A210" s="49" t="s">
        <v>4129</v>
      </c>
      <c r="B210" s="3">
        <v>6</v>
      </c>
      <c r="C210" s="2">
        <v>0.7</v>
      </c>
      <c r="D210" s="46">
        <v>40</v>
      </c>
      <c r="E210" s="3" t="s">
        <v>10537</v>
      </c>
      <c r="F210" s="3"/>
      <c r="G210" s="280">
        <v>13.450000000000001</v>
      </c>
      <c r="H210" s="280">
        <v>12.350000000000001</v>
      </c>
      <c r="I210" s="284">
        <v>12.100000000000001</v>
      </c>
      <c r="J210"/>
      <c r="K210"/>
      <c r="L210"/>
      <c r="M210"/>
    </row>
    <row r="211" spans="1:13" s="39" customFormat="1">
      <c r="A211" s="49" t="s">
        <v>4132</v>
      </c>
      <c r="B211" s="3">
        <v>6</v>
      </c>
      <c r="C211" s="2">
        <v>0.7</v>
      </c>
      <c r="D211" s="46">
        <v>40</v>
      </c>
      <c r="E211" s="3" t="s">
        <v>10537</v>
      </c>
      <c r="F211" s="3"/>
      <c r="G211" s="280">
        <v>13.950000000000001</v>
      </c>
      <c r="H211" s="280">
        <v>12.8</v>
      </c>
      <c r="I211" s="284">
        <v>12.55</v>
      </c>
      <c r="J211"/>
      <c r="K211"/>
      <c r="L211"/>
      <c r="M211"/>
    </row>
    <row r="212" spans="1:13" s="39" customFormat="1">
      <c r="A212" s="49" t="s">
        <v>4135</v>
      </c>
      <c r="B212" s="3">
        <v>6</v>
      </c>
      <c r="C212" s="2">
        <v>0.7</v>
      </c>
      <c r="D212" s="46">
        <v>40</v>
      </c>
      <c r="E212" s="3" t="s">
        <v>10537</v>
      </c>
      <c r="F212" s="3"/>
      <c r="G212" s="280">
        <v>13.100000000000001</v>
      </c>
      <c r="H212" s="280">
        <v>12</v>
      </c>
      <c r="I212" s="284">
        <v>11.8</v>
      </c>
      <c r="J212"/>
      <c r="K212"/>
      <c r="L212"/>
      <c r="M212"/>
    </row>
    <row r="213" spans="1:13" s="39" customFormat="1">
      <c r="A213" s="49" t="s">
        <v>4138</v>
      </c>
      <c r="B213" s="3">
        <v>6</v>
      </c>
      <c r="C213" s="2">
        <v>0.7</v>
      </c>
      <c r="D213" s="46">
        <v>47</v>
      </c>
      <c r="E213" s="3" t="s">
        <v>10537</v>
      </c>
      <c r="F213" s="3"/>
      <c r="G213" s="280">
        <v>14.9</v>
      </c>
      <c r="H213" s="280">
        <v>13.700000000000001</v>
      </c>
      <c r="I213" s="284">
        <v>13.450000000000001</v>
      </c>
      <c r="J213"/>
      <c r="K213"/>
      <c r="L213"/>
      <c r="M213"/>
    </row>
    <row r="214" spans="1:13" s="39" customFormat="1">
      <c r="A214" s="49" t="s">
        <v>4141</v>
      </c>
      <c r="B214" s="3">
        <v>6</v>
      </c>
      <c r="C214" s="2">
        <v>0.7</v>
      </c>
      <c r="D214" s="46">
        <v>40</v>
      </c>
      <c r="E214" s="3" t="s">
        <v>10537</v>
      </c>
      <c r="F214" s="3"/>
      <c r="G214" s="280">
        <v>13.4</v>
      </c>
      <c r="H214" s="280">
        <v>12.3</v>
      </c>
      <c r="I214" s="284">
        <v>12.05</v>
      </c>
      <c r="J214"/>
      <c r="K214"/>
      <c r="L214"/>
      <c r="M214"/>
    </row>
    <row r="215" spans="1:13" s="39" customFormat="1">
      <c r="A215" s="49" t="s">
        <v>4144</v>
      </c>
      <c r="B215" s="3">
        <v>6</v>
      </c>
      <c r="C215" s="2">
        <v>0.7</v>
      </c>
      <c r="D215" s="46">
        <v>40</v>
      </c>
      <c r="E215" s="3" t="s">
        <v>10537</v>
      </c>
      <c r="F215" s="3"/>
      <c r="G215" s="280">
        <v>14.3</v>
      </c>
      <c r="H215" s="280">
        <v>13.15</v>
      </c>
      <c r="I215" s="284">
        <v>12.9</v>
      </c>
      <c r="J215"/>
      <c r="K215"/>
      <c r="L215"/>
      <c r="M215"/>
    </row>
    <row r="216" spans="1:13" s="39" customFormat="1">
      <c r="A216" s="49" t="s">
        <v>4150</v>
      </c>
      <c r="B216" s="3">
        <v>6</v>
      </c>
      <c r="C216" s="2">
        <v>0.7</v>
      </c>
      <c r="D216" s="46">
        <v>28</v>
      </c>
      <c r="E216" s="3" t="s">
        <v>10555</v>
      </c>
      <c r="F216" s="3"/>
      <c r="G216" s="280">
        <v>13.950000000000001</v>
      </c>
      <c r="H216" s="280">
        <v>12.850000000000001</v>
      </c>
      <c r="I216" s="284">
        <v>12.600000000000001</v>
      </c>
      <c r="J216"/>
      <c r="K216"/>
      <c r="L216"/>
      <c r="M216"/>
    </row>
    <row r="217" spans="1:13" s="39" customFormat="1">
      <c r="A217" s="49" t="s">
        <v>4153</v>
      </c>
      <c r="B217" s="3">
        <v>6</v>
      </c>
      <c r="C217" s="2">
        <v>0.7</v>
      </c>
      <c r="D217" s="46">
        <v>40</v>
      </c>
      <c r="E217" s="3" t="s">
        <v>10537</v>
      </c>
      <c r="F217" s="3"/>
      <c r="G217" s="280">
        <v>13.4</v>
      </c>
      <c r="H217" s="280">
        <v>12.3</v>
      </c>
      <c r="I217" s="284">
        <v>12.05</v>
      </c>
      <c r="J217"/>
      <c r="K217"/>
      <c r="L217"/>
      <c r="M217"/>
    </row>
    <row r="218" spans="1:13" s="39" customFormat="1">
      <c r="A218" s="49" t="s">
        <v>4156</v>
      </c>
      <c r="B218" s="3">
        <v>6</v>
      </c>
      <c r="C218" s="2">
        <v>0.7</v>
      </c>
      <c r="D218" s="46">
        <v>40</v>
      </c>
      <c r="E218" s="3" t="s">
        <v>10555</v>
      </c>
      <c r="F218" s="3"/>
      <c r="G218" s="280">
        <v>13.450000000000001</v>
      </c>
      <c r="H218" s="280">
        <v>12.350000000000001</v>
      </c>
      <c r="I218" s="284">
        <v>12.100000000000001</v>
      </c>
      <c r="J218"/>
      <c r="K218"/>
      <c r="L218"/>
      <c r="M218"/>
    </row>
    <row r="219" spans="1:13" s="39" customFormat="1">
      <c r="A219" s="49" t="s">
        <v>4159</v>
      </c>
      <c r="B219" s="3">
        <v>6</v>
      </c>
      <c r="C219" s="2">
        <v>0.7</v>
      </c>
      <c r="D219" s="46">
        <v>40</v>
      </c>
      <c r="E219" s="3" t="s">
        <v>10537</v>
      </c>
      <c r="F219" s="3"/>
      <c r="G219" s="280">
        <v>13.450000000000001</v>
      </c>
      <c r="H219" s="280">
        <v>12.350000000000001</v>
      </c>
      <c r="I219" s="284">
        <v>12.100000000000001</v>
      </c>
      <c r="J219"/>
      <c r="K219"/>
      <c r="L219"/>
      <c r="M219"/>
    </row>
    <row r="220" spans="1:13" s="39" customFormat="1">
      <c r="A220" s="49" t="s">
        <v>4169</v>
      </c>
      <c r="B220" s="3">
        <v>3</v>
      </c>
      <c r="C220" s="2">
        <v>1.75</v>
      </c>
      <c r="D220" s="46">
        <v>42.7</v>
      </c>
      <c r="E220" s="3" t="s">
        <v>10537</v>
      </c>
      <c r="F220" s="3"/>
      <c r="G220" s="280">
        <v>68.7</v>
      </c>
      <c r="H220" s="280">
        <v>63.050000000000004</v>
      </c>
      <c r="I220" s="284">
        <v>61.95</v>
      </c>
      <c r="J220"/>
      <c r="K220"/>
      <c r="L220"/>
      <c r="M220"/>
    </row>
    <row r="221" spans="1:13" s="39" customFormat="1">
      <c r="A221" s="49" t="s">
        <v>4172</v>
      </c>
      <c r="B221" s="3">
        <v>6</v>
      </c>
      <c r="C221" s="2">
        <v>1</v>
      </c>
      <c r="D221" s="46">
        <v>42.7</v>
      </c>
      <c r="E221" s="3" t="s">
        <v>10537</v>
      </c>
      <c r="F221" s="3"/>
      <c r="G221" s="280">
        <v>36</v>
      </c>
      <c r="H221" s="280">
        <v>33.050000000000004</v>
      </c>
      <c r="I221" s="284">
        <v>32.450000000000003</v>
      </c>
      <c r="J221"/>
      <c r="K221"/>
      <c r="L221"/>
      <c r="M221"/>
    </row>
    <row r="222" spans="1:13" s="39" customFormat="1">
      <c r="A222" s="49" t="s">
        <v>4177</v>
      </c>
      <c r="B222" s="3">
        <v>6</v>
      </c>
      <c r="C222" s="2">
        <v>0.7</v>
      </c>
      <c r="D222" s="46">
        <v>43.5</v>
      </c>
      <c r="E222" s="3" t="s">
        <v>10537</v>
      </c>
      <c r="F222" s="3"/>
      <c r="G222" s="280">
        <v>22.25</v>
      </c>
      <c r="H222" s="280">
        <v>20.400000000000002</v>
      </c>
      <c r="I222" s="284">
        <v>20.05</v>
      </c>
      <c r="J222"/>
      <c r="K222"/>
      <c r="L222"/>
      <c r="M222"/>
    </row>
    <row r="223" spans="1:13" s="39" customFormat="1">
      <c r="A223" s="49" t="s">
        <v>4182</v>
      </c>
      <c r="B223" s="3">
        <v>120</v>
      </c>
      <c r="C223" s="2">
        <v>0.05</v>
      </c>
      <c r="D223" s="46">
        <v>43</v>
      </c>
      <c r="E223" s="3" t="s">
        <v>10537</v>
      </c>
      <c r="F223" s="3"/>
      <c r="G223" s="280">
        <v>4.2</v>
      </c>
      <c r="H223" s="280">
        <v>3.85</v>
      </c>
      <c r="I223" s="284">
        <v>3.8000000000000003</v>
      </c>
      <c r="J223"/>
      <c r="K223"/>
      <c r="L223"/>
      <c r="M223"/>
    </row>
    <row r="224" spans="1:13" s="39" customFormat="1">
      <c r="A224" s="49" t="s">
        <v>19205</v>
      </c>
      <c r="B224" s="3">
        <v>6</v>
      </c>
      <c r="C224" s="2">
        <v>0.7</v>
      </c>
      <c r="D224" s="46">
        <v>43</v>
      </c>
      <c r="E224" s="3" t="s">
        <v>10537</v>
      </c>
      <c r="F224" s="3"/>
      <c r="G224" s="280">
        <v>19.650000000000002</v>
      </c>
      <c r="H224" s="280">
        <v>18</v>
      </c>
      <c r="I224" s="284">
        <v>17.7</v>
      </c>
      <c r="J224"/>
      <c r="K224"/>
      <c r="L224"/>
      <c r="M224"/>
    </row>
    <row r="225" spans="1:13" s="39" customFormat="1">
      <c r="A225" s="49" t="s">
        <v>4187</v>
      </c>
      <c r="B225" s="3">
        <v>120</v>
      </c>
      <c r="C225" s="2">
        <v>0.05</v>
      </c>
      <c r="D225" s="46">
        <v>43</v>
      </c>
      <c r="E225" s="3" t="s">
        <v>10537</v>
      </c>
      <c r="F225" s="3"/>
      <c r="G225" s="280">
        <v>4.2</v>
      </c>
      <c r="H225" s="280">
        <v>3.85</v>
      </c>
      <c r="I225" s="284">
        <v>3.8000000000000003</v>
      </c>
      <c r="J225"/>
      <c r="K225"/>
      <c r="L225"/>
      <c r="M225"/>
    </row>
    <row r="226" spans="1:13" s="39" customFormat="1">
      <c r="A226" s="49" t="s">
        <v>4190</v>
      </c>
      <c r="B226" s="3">
        <v>6</v>
      </c>
      <c r="C226" s="2">
        <v>0.7</v>
      </c>
      <c r="D226" s="46">
        <v>43</v>
      </c>
      <c r="E226" s="3" t="s">
        <v>10537</v>
      </c>
      <c r="F226" s="3"/>
      <c r="G226" s="280">
        <v>19.650000000000002</v>
      </c>
      <c r="H226" s="280">
        <v>18</v>
      </c>
      <c r="I226" s="284">
        <v>17.7</v>
      </c>
      <c r="J226"/>
      <c r="K226"/>
      <c r="L226"/>
      <c r="M226"/>
    </row>
    <row r="227" spans="1:13" s="39" customFormat="1">
      <c r="A227" s="49" t="s">
        <v>4193</v>
      </c>
      <c r="B227" s="3">
        <v>6</v>
      </c>
      <c r="C227" s="2">
        <v>0.7</v>
      </c>
      <c r="D227" s="46">
        <v>43</v>
      </c>
      <c r="E227" s="3" t="s">
        <v>10537</v>
      </c>
      <c r="F227" s="3"/>
      <c r="G227" s="280">
        <v>19.650000000000002</v>
      </c>
      <c r="H227" s="280">
        <v>18</v>
      </c>
      <c r="I227" s="284">
        <v>17.7</v>
      </c>
      <c r="J227"/>
      <c r="K227"/>
      <c r="L227"/>
      <c r="M227"/>
    </row>
    <row r="228" spans="1:13" s="39" customFormat="1">
      <c r="A228" s="49" t="s">
        <v>4196</v>
      </c>
      <c r="B228" s="3">
        <v>120</v>
      </c>
      <c r="C228" s="2">
        <v>0.05</v>
      </c>
      <c r="D228" s="46">
        <v>43</v>
      </c>
      <c r="E228" s="3" t="s">
        <v>10537</v>
      </c>
      <c r="F228" s="3"/>
      <c r="G228" s="280">
        <v>4.2</v>
      </c>
      <c r="H228" s="280">
        <v>3.85</v>
      </c>
      <c r="I228" s="284">
        <v>3.8000000000000003</v>
      </c>
      <c r="J228"/>
      <c r="K228"/>
      <c r="L228"/>
      <c r="M228"/>
    </row>
    <row r="229" spans="1:13" s="39" customFormat="1">
      <c r="A229" s="49" t="s">
        <v>4199</v>
      </c>
      <c r="B229" s="3">
        <v>120</v>
      </c>
      <c r="C229" s="2">
        <v>0.05</v>
      </c>
      <c r="D229" s="46">
        <v>43</v>
      </c>
      <c r="E229" s="3" t="s">
        <v>10537</v>
      </c>
      <c r="F229" s="3"/>
      <c r="G229" s="280">
        <v>4.2</v>
      </c>
      <c r="H229" s="280">
        <v>3.85</v>
      </c>
      <c r="I229" s="284">
        <v>3.8000000000000003</v>
      </c>
      <c r="J229"/>
      <c r="K229"/>
      <c r="L229"/>
      <c r="M229"/>
    </row>
    <row r="230" spans="1:13" s="39" customFormat="1">
      <c r="A230" s="49" t="s">
        <v>19206</v>
      </c>
      <c r="B230" s="3">
        <v>6</v>
      </c>
      <c r="C230" s="2">
        <v>0.7</v>
      </c>
      <c r="D230" s="46">
        <v>43</v>
      </c>
      <c r="E230" s="3" t="s">
        <v>10537</v>
      </c>
      <c r="F230" s="3"/>
      <c r="G230" s="280">
        <v>19.650000000000002</v>
      </c>
      <c r="H230" s="280">
        <v>18</v>
      </c>
      <c r="I230" s="284">
        <v>17.7</v>
      </c>
      <c r="J230"/>
      <c r="K230"/>
      <c r="L230"/>
      <c r="M230"/>
    </row>
    <row r="231" spans="1:13" s="39" customFormat="1">
      <c r="A231" s="49" t="s">
        <v>26436</v>
      </c>
      <c r="B231" s="3">
        <v>6</v>
      </c>
      <c r="C231" s="2">
        <v>0.7</v>
      </c>
      <c r="D231" s="46">
        <v>42.3</v>
      </c>
      <c r="E231" s="3" t="s">
        <v>10537</v>
      </c>
      <c r="F231" s="3"/>
      <c r="G231" s="280">
        <v>27</v>
      </c>
      <c r="H231" s="280">
        <v>24.8</v>
      </c>
      <c r="I231" s="284">
        <v>24.35</v>
      </c>
      <c r="J231"/>
      <c r="K231"/>
      <c r="L231"/>
      <c r="M231"/>
    </row>
    <row r="232" spans="1:13" s="39" customFormat="1">
      <c r="A232" s="49" t="s">
        <v>4521</v>
      </c>
      <c r="B232" s="3">
        <v>6</v>
      </c>
      <c r="C232" s="2">
        <v>1</v>
      </c>
      <c r="D232" s="46">
        <v>47</v>
      </c>
      <c r="E232" s="3" t="s">
        <v>10537</v>
      </c>
      <c r="F232" s="3"/>
      <c r="G232" s="280">
        <v>17.55</v>
      </c>
      <c r="H232" s="280">
        <v>16.100000000000001</v>
      </c>
      <c r="I232" s="284">
        <v>15.850000000000001</v>
      </c>
      <c r="J232"/>
      <c r="K232"/>
      <c r="L232"/>
      <c r="M232"/>
    </row>
    <row r="233" spans="1:13" s="39" customFormat="1">
      <c r="A233" s="49" t="s">
        <v>4527</v>
      </c>
      <c r="B233" s="3">
        <v>6</v>
      </c>
      <c r="C233" s="2">
        <v>0.7</v>
      </c>
      <c r="D233" s="46">
        <v>40</v>
      </c>
      <c r="E233" s="3" t="s">
        <v>10537</v>
      </c>
      <c r="F233" s="3"/>
      <c r="G233" s="280">
        <v>26.200000000000003</v>
      </c>
      <c r="H233" s="280">
        <v>24.05</v>
      </c>
      <c r="I233" s="284">
        <v>23.6</v>
      </c>
      <c r="J233"/>
      <c r="K233"/>
      <c r="L233"/>
      <c r="M233"/>
    </row>
    <row r="234" spans="1:13" s="39" customFormat="1">
      <c r="A234" s="49" t="s">
        <v>4530</v>
      </c>
      <c r="B234" s="3">
        <v>6</v>
      </c>
      <c r="C234" s="2">
        <v>0.7</v>
      </c>
      <c r="D234" s="46">
        <v>40</v>
      </c>
      <c r="E234" s="3" t="s">
        <v>10537</v>
      </c>
      <c r="F234" s="3"/>
      <c r="G234" s="280">
        <v>25.3</v>
      </c>
      <c r="H234" s="280">
        <v>23.200000000000003</v>
      </c>
      <c r="I234" s="284">
        <v>22.8</v>
      </c>
      <c r="J234"/>
      <c r="K234"/>
      <c r="L234"/>
      <c r="M234"/>
    </row>
    <row r="235" spans="1:13" s="39" customFormat="1">
      <c r="A235" s="49" t="s">
        <v>4537</v>
      </c>
      <c r="B235" s="3">
        <v>6</v>
      </c>
      <c r="C235" s="2">
        <v>0.7</v>
      </c>
      <c r="D235" s="46">
        <v>40</v>
      </c>
      <c r="E235" s="3" t="s">
        <v>10537</v>
      </c>
      <c r="F235" s="3"/>
      <c r="G235" s="280">
        <v>30.150000000000002</v>
      </c>
      <c r="H235" s="280">
        <v>27.700000000000003</v>
      </c>
      <c r="I235" s="284">
        <v>27.200000000000003</v>
      </c>
      <c r="J235"/>
      <c r="K235"/>
      <c r="L235"/>
      <c r="M235"/>
    </row>
    <row r="236" spans="1:13" s="39" customFormat="1">
      <c r="A236" s="49" t="s">
        <v>26373</v>
      </c>
      <c r="B236" s="3">
        <v>6</v>
      </c>
      <c r="C236" s="2">
        <v>0.5</v>
      </c>
      <c r="D236" s="46">
        <v>43</v>
      </c>
      <c r="E236" s="3" t="s">
        <v>10537</v>
      </c>
      <c r="F236" s="3"/>
      <c r="G236" s="280">
        <v>26</v>
      </c>
      <c r="H236" s="280">
        <v>23.85</v>
      </c>
      <c r="I236" s="284">
        <v>23.450000000000003</v>
      </c>
      <c r="J236"/>
      <c r="K236"/>
      <c r="L236"/>
      <c r="M236"/>
    </row>
    <row r="237" spans="1:13" s="39" customFormat="1">
      <c r="A237" s="49" t="s">
        <v>4569</v>
      </c>
      <c r="B237" s="3">
        <v>192</v>
      </c>
      <c r="C237" s="2">
        <v>0.05</v>
      </c>
      <c r="D237" s="46">
        <v>37.5</v>
      </c>
      <c r="E237" s="3" t="s">
        <v>10537</v>
      </c>
      <c r="F237" s="3"/>
      <c r="G237" s="280">
        <v>2.9000000000000004</v>
      </c>
      <c r="H237" s="280">
        <v>2.6500000000000004</v>
      </c>
      <c r="I237" s="284">
        <v>2.6</v>
      </c>
      <c r="J237"/>
      <c r="K237"/>
      <c r="L237"/>
      <c r="M237"/>
    </row>
    <row r="238" spans="1:13" s="39" customFormat="1">
      <c r="A238" s="49" t="s">
        <v>4574</v>
      </c>
      <c r="B238" s="3">
        <v>6</v>
      </c>
      <c r="C238" s="2">
        <v>0.7</v>
      </c>
      <c r="D238" s="46">
        <v>37.5</v>
      </c>
      <c r="E238" s="3" t="s">
        <v>10537</v>
      </c>
      <c r="F238" s="3"/>
      <c r="G238" s="280">
        <v>11.75</v>
      </c>
      <c r="H238" s="280">
        <v>10.8</v>
      </c>
      <c r="I238" s="284">
        <v>10.600000000000001</v>
      </c>
      <c r="J238"/>
      <c r="K238"/>
      <c r="L238"/>
      <c r="M238"/>
    </row>
    <row r="239" spans="1:13" s="39" customFormat="1">
      <c r="A239" s="49" t="s">
        <v>4578</v>
      </c>
      <c r="B239" s="3">
        <v>6</v>
      </c>
      <c r="C239" s="2">
        <v>0.7</v>
      </c>
      <c r="D239" s="46">
        <v>37.5</v>
      </c>
      <c r="E239" s="3" t="s">
        <v>10537</v>
      </c>
      <c r="F239" s="3"/>
      <c r="G239" s="280">
        <v>11.4</v>
      </c>
      <c r="H239" s="280">
        <v>10.450000000000001</v>
      </c>
      <c r="I239" s="284">
        <v>10.3</v>
      </c>
      <c r="J239"/>
      <c r="K239"/>
      <c r="L239"/>
      <c r="M239"/>
    </row>
    <row r="240" spans="1:13" s="39" customFormat="1">
      <c r="A240" s="49" t="s">
        <v>4582</v>
      </c>
      <c r="B240" s="3">
        <v>6</v>
      </c>
      <c r="C240" s="2">
        <v>0.7</v>
      </c>
      <c r="D240" s="46">
        <v>37.5</v>
      </c>
      <c r="E240" s="3" t="s">
        <v>10537</v>
      </c>
      <c r="F240" s="3"/>
      <c r="G240" s="280">
        <v>12.850000000000001</v>
      </c>
      <c r="H240" s="280">
        <v>11.8</v>
      </c>
      <c r="I240" s="284">
        <v>11.600000000000001</v>
      </c>
      <c r="J240"/>
      <c r="K240"/>
      <c r="L240"/>
      <c r="M240"/>
    </row>
    <row r="241" spans="1:13" s="39" customFormat="1">
      <c r="A241" s="49" t="s">
        <v>4770</v>
      </c>
      <c r="B241" s="3">
        <v>6</v>
      </c>
      <c r="C241" s="2">
        <v>1</v>
      </c>
      <c r="D241" s="46">
        <v>40</v>
      </c>
      <c r="E241" s="3" t="s">
        <v>10537</v>
      </c>
      <c r="F241" s="3"/>
      <c r="G241" s="280">
        <v>24.950000000000003</v>
      </c>
      <c r="H241" s="280">
        <v>22.900000000000002</v>
      </c>
      <c r="I241" s="284">
        <v>22.5</v>
      </c>
      <c r="J241"/>
      <c r="K241"/>
      <c r="L241"/>
      <c r="M241"/>
    </row>
    <row r="242" spans="1:13" s="39" customFormat="1">
      <c r="A242" s="49" t="s">
        <v>26305</v>
      </c>
      <c r="B242" s="3">
        <v>6</v>
      </c>
      <c r="C242" s="2">
        <v>1</v>
      </c>
      <c r="D242" s="46">
        <v>40</v>
      </c>
      <c r="E242" s="3" t="s">
        <v>10537</v>
      </c>
      <c r="F242" s="3"/>
      <c r="G242" s="280">
        <v>24.950000000000003</v>
      </c>
      <c r="H242" s="280">
        <v>22.900000000000002</v>
      </c>
      <c r="I242" s="284">
        <v>22.5</v>
      </c>
      <c r="J242"/>
      <c r="K242"/>
      <c r="L242"/>
      <c r="M242"/>
    </row>
    <row r="243" spans="1:13" s="39" customFormat="1">
      <c r="A243" s="49" t="s">
        <v>4775</v>
      </c>
      <c r="B243" s="3">
        <v>6</v>
      </c>
      <c r="C243" s="2">
        <v>0.7</v>
      </c>
      <c r="D243" s="46">
        <v>45</v>
      </c>
      <c r="E243" s="3" t="s">
        <v>10537</v>
      </c>
      <c r="F243" s="3"/>
      <c r="G243" s="280">
        <v>29.1</v>
      </c>
      <c r="H243" s="280">
        <v>26.700000000000003</v>
      </c>
      <c r="I243" s="284">
        <v>26.200000000000003</v>
      </c>
      <c r="J243"/>
      <c r="K243"/>
      <c r="L243"/>
      <c r="M243"/>
    </row>
    <row r="244" spans="1:13" s="39" customFormat="1">
      <c r="A244" s="49" t="s">
        <v>26282</v>
      </c>
      <c r="B244" s="3">
        <v>6</v>
      </c>
      <c r="C244" s="2">
        <v>0.7</v>
      </c>
      <c r="D244" s="46">
        <v>40</v>
      </c>
      <c r="E244" s="3" t="s">
        <v>10537</v>
      </c>
      <c r="F244" s="3"/>
      <c r="G244" s="280">
        <v>23.75</v>
      </c>
      <c r="H244" s="280">
        <v>21.8</v>
      </c>
      <c r="I244" s="284">
        <v>21.400000000000002</v>
      </c>
      <c r="J244"/>
      <c r="K244"/>
      <c r="L244"/>
      <c r="M244"/>
    </row>
    <row r="245" spans="1:13" s="39" customFormat="1">
      <c r="A245" s="49" t="s">
        <v>4784</v>
      </c>
      <c r="B245" s="3">
        <v>6</v>
      </c>
      <c r="C245" s="2">
        <v>0.7</v>
      </c>
      <c r="D245" s="46">
        <v>44</v>
      </c>
      <c r="E245" s="3" t="s">
        <v>10537</v>
      </c>
      <c r="F245" s="3"/>
      <c r="G245" s="280">
        <v>23.8</v>
      </c>
      <c r="H245" s="280">
        <v>21.85</v>
      </c>
      <c r="I245" s="284">
        <v>21.450000000000003</v>
      </c>
      <c r="J245"/>
      <c r="K245"/>
      <c r="L245"/>
      <c r="M245"/>
    </row>
    <row r="246" spans="1:13" s="39" customFormat="1">
      <c r="A246" s="49" t="s">
        <v>4787</v>
      </c>
      <c r="B246" s="3">
        <v>6</v>
      </c>
      <c r="C246" s="2">
        <v>0.7</v>
      </c>
      <c r="D246" s="46">
        <v>43</v>
      </c>
      <c r="E246" s="3" t="s">
        <v>10537</v>
      </c>
      <c r="F246" s="3"/>
      <c r="G246" s="280">
        <v>17</v>
      </c>
      <c r="H246" s="280">
        <v>15.600000000000001</v>
      </c>
      <c r="I246" s="284">
        <v>15.350000000000001</v>
      </c>
      <c r="J246"/>
      <c r="K246"/>
      <c r="L246"/>
      <c r="M246"/>
    </row>
    <row r="247" spans="1:13" s="39" customFormat="1">
      <c r="A247" s="49" t="s">
        <v>4798</v>
      </c>
      <c r="B247" s="3">
        <v>6</v>
      </c>
      <c r="C247" s="2">
        <v>0.5</v>
      </c>
      <c r="D247" s="46">
        <v>46</v>
      </c>
      <c r="E247" s="3" t="s">
        <v>10537</v>
      </c>
      <c r="F247" s="3"/>
      <c r="G247" s="280">
        <v>18.350000000000001</v>
      </c>
      <c r="H247" s="280">
        <v>16.850000000000001</v>
      </c>
      <c r="I247" s="284">
        <v>16.55</v>
      </c>
      <c r="J247"/>
      <c r="K247"/>
      <c r="L247"/>
      <c r="M247"/>
    </row>
    <row r="248" spans="1:13" s="39" customFormat="1">
      <c r="A248" s="49" t="s">
        <v>4829</v>
      </c>
      <c r="B248" s="3">
        <v>6</v>
      </c>
      <c r="C248" s="2">
        <v>0.7</v>
      </c>
      <c r="D248" s="46">
        <v>47</v>
      </c>
      <c r="E248" s="3" t="s">
        <v>10537</v>
      </c>
      <c r="F248" s="3"/>
      <c r="G248" s="280">
        <v>18.5</v>
      </c>
      <c r="H248" s="280">
        <v>17</v>
      </c>
      <c r="I248" s="284">
        <v>16.7</v>
      </c>
      <c r="J248"/>
      <c r="K248"/>
      <c r="L248"/>
      <c r="M248"/>
    </row>
    <row r="249" spans="1:13" s="39" customFormat="1">
      <c r="A249" s="49" t="s">
        <v>4858</v>
      </c>
      <c r="B249" s="3">
        <v>6</v>
      </c>
      <c r="C249" s="2">
        <v>0.7</v>
      </c>
      <c r="D249" s="46">
        <v>41.3</v>
      </c>
      <c r="E249" s="3" t="s">
        <v>10537</v>
      </c>
      <c r="F249" s="3"/>
      <c r="G249" s="280">
        <v>15.950000000000001</v>
      </c>
      <c r="H249" s="280">
        <v>14.65</v>
      </c>
      <c r="I249" s="284">
        <v>14.350000000000001</v>
      </c>
      <c r="J249"/>
      <c r="K249"/>
      <c r="L249"/>
      <c r="M249"/>
    </row>
    <row r="250" spans="1:13" s="39" customFormat="1">
      <c r="A250" s="49" t="s">
        <v>4861</v>
      </c>
      <c r="B250" s="3">
        <v>6</v>
      </c>
      <c r="C250" s="2">
        <v>0.7</v>
      </c>
      <c r="D250" s="46">
        <v>40</v>
      </c>
      <c r="E250" s="3" t="s">
        <v>10555</v>
      </c>
      <c r="F250" s="3"/>
      <c r="G250" s="280">
        <v>17.650000000000002</v>
      </c>
      <c r="H250" s="280">
        <v>16.2</v>
      </c>
      <c r="I250" s="284">
        <v>15.9</v>
      </c>
      <c r="J250"/>
      <c r="K250"/>
      <c r="L250"/>
      <c r="M250"/>
    </row>
    <row r="251" spans="1:13" s="39" customFormat="1">
      <c r="A251" s="49" t="s">
        <v>4864</v>
      </c>
      <c r="B251" s="3">
        <v>6</v>
      </c>
      <c r="C251" s="2">
        <v>0.7</v>
      </c>
      <c r="D251" s="46">
        <v>41.2</v>
      </c>
      <c r="E251" s="3" t="s">
        <v>10537</v>
      </c>
      <c r="F251" s="3"/>
      <c r="G251" s="280">
        <v>17.7</v>
      </c>
      <c r="H251" s="280">
        <v>16.25</v>
      </c>
      <c r="I251" s="284">
        <v>15.950000000000001</v>
      </c>
      <c r="J251"/>
      <c r="K251"/>
      <c r="L251"/>
      <c r="M251"/>
    </row>
    <row r="252" spans="1:13" s="39" customFormat="1">
      <c r="A252" s="49" t="s">
        <v>4867</v>
      </c>
      <c r="B252" s="3">
        <v>6</v>
      </c>
      <c r="C252" s="2">
        <v>0.7</v>
      </c>
      <c r="D252" s="46">
        <v>41.4</v>
      </c>
      <c r="E252" s="3" t="s">
        <v>10537</v>
      </c>
      <c r="F252" s="3"/>
      <c r="G252" s="280">
        <v>17.850000000000001</v>
      </c>
      <c r="H252" s="280">
        <v>16.400000000000002</v>
      </c>
      <c r="I252" s="284">
        <v>16.100000000000001</v>
      </c>
      <c r="J252"/>
      <c r="K252"/>
      <c r="L252"/>
      <c r="M252"/>
    </row>
    <row r="253" spans="1:13">
      <c r="A253" s="49" t="s">
        <v>4870</v>
      </c>
      <c r="B253" s="3">
        <v>6</v>
      </c>
      <c r="C253" s="2">
        <v>0.7</v>
      </c>
      <c r="D253" s="46">
        <v>26</v>
      </c>
      <c r="E253" s="3" t="s">
        <v>10555</v>
      </c>
      <c r="F253" s="3"/>
      <c r="G253" s="280">
        <v>19.450000000000003</v>
      </c>
      <c r="H253" s="280">
        <v>17.850000000000001</v>
      </c>
      <c r="I253" s="284">
        <v>17.55</v>
      </c>
    </row>
    <row r="254" spans="1:13" s="39" customFormat="1">
      <c r="A254" s="49" t="s">
        <v>4903</v>
      </c>
      <c r="B254" s="3">
        <v>12</v>
      </c>
      <c r="C254" s="2">
        <v>1</v>
      </c>
      <c r="D254" s="46">
        <v>43.4</v>
      </c>
      <c r="E254" s="3" t="s">
        <v>10537</v>
      </c>
      <c r="F254" s="3"/>
      <c r="G254" s="280">
        <v>40.450000000000003</v>
      </c>
      <c r="H254" s="280">
        <v>37.15</v>
      </c>
      <c r="I254" s="284">
        <v>36.5</v>
      </c>
      <c r="J254"/>
      <c r="K254"/>
      <c r="L254"/>
      <c r="M254"/>
    </row>
    <row r="255" spans="1:13" s="39" customFormat="1">
      <c r="A255" s="49" t="s">
        <v>4906</v>
      </c>
      <c r="B255" s="3">
        <v>6</v>
      </c>
      <c r="C255" s="2">
        <v>0.7</v>
      </c>
      <c r="D255" s="46">
        <v>43.4</v>
      </c>
      <c r="E255" s="3" t="s">
        <v>10537</v>
      </c>
      <c r="F255" s="3"/>
      <c r="G255" s="280">
        <v>28.950000000000003</v>
      </c>
      <c r="H255" s="280">
        <v>26.55</v>
      </c>
      <c r="I255" s="284">
        <v>26.1</v>
      </c>
      <c r="J255"/>
      <c r="K255"/>
      <c r="L255"/>
      <c r="M255"/>
    </row>
    <row r="256" spans="1:13" s="39" customFormat="1">
      <c r="A256" s="49" t="s">
        <v>4919</v>
      </c>
      <c r="B256" s="3">
        <v>6</v>
      </c>
      <c r="C256" s="2">
        <v>0.7</v>
      </c>
      <c r="D256" s="46">
        <v>41.4</v>
      </c>
      <c r="E256" s="3" t="s">
        <v>10543</v>
      </c>
      <c r="F256" s="3"/>
      <c r="G256" s="280">
        <v>29.05</v>
      </c>
      <c r="H256" s="280">
        <v>26.700000000000003</v>
      </c>
      <c r="I256" s="284">
        <v>26.200000000000003</v>
      </c>
      <c r="J256"/>
      <c r="K256"/>
      <c r="L256"/>
      <c r="M256"/>
    </row>
    <row r="257" spans="1:13" s="39" customFormat="1">
      <c r="A257" s="49" t="s">
        <v>4924</v>
      </c>
      <c r="B257" s="3">
        <v>6</v>
      </c>
      <c r="C257" s="2">
        <v>0.7</v>
      </c>
      <c r="D257" s="46">
        <v>43.4</v>
      </c>
      <c r="E257" s="3" t="s">
        <v>10537</v>
      </c>
      <c r="F257" s="3"/>
      <c r="G257" s="280">
        <v>30.150000000000002</v>
      </c>
      <c r="H257" s="280">
        <v>27.700000000000003</v>
      </c>
      <c r="I257" s="284">
        <v>27.200000000000003</v>
      </c>
      <c r="J257"/>
      <c r="K257"/>
      <c r="L257"/>
      <c r="M257"/>
    </row>
    <row r="258" spans="1:13" s="39" customFormat="1">
      <c r="A258" s="49" t="s">
        <v>4927</v>
      </c>
      <c r="B258" s="3">
        <v>6</v>
      </c>
      <c r="C258" s="2">
        <v>0.7</v>
      </c>
      <c r="D258" s="46">
        <v>43.4</v>
      </c>
      <c r="E258" s="3" t="s">
        <v>10537</v>
      </c>
      <c r="F258" s="3"/>
      <c r="G258" s="280">
        <v>33.200000000000003</v>
      </c>
      <c r="H258" s="280">
        <v>30.5</v>
      </c>
      <c r="I258" s="284">
        <v>29.950000000000003</v>
      </c>
      <c r="J258"/>
      <c r="K258"/>
      <c r="L258"/>
      <c r="M258"/>
    </row>
    <row r="259" spans="1:13" s="39" customFormat="1">
      <c r="A259" s="49" t="s">
        <v>4977</v>
      </c>
      <c r="B259" s="3">
        <v>6</v>
      </c>
      <c r="C259" s="2">
        <v>0.7</v>
      </c>
      <c r="D259" s="46">
        <v>40</v>
      </c>
      <c r="E259" s="3" t="s">
        <v>10537</v>
      </c>
      <c r="F259" s="3"/>
      <c r="G259" s="280">
        <v>20.700000000000003</v>
      </c>
      <c r="H259" s="280">
        <v>19</v>
      </c>
      <c r="I259" s="284">
        <v>18.650000000000002</v>
      </c>
      <c r="J259"/>
      <c r="K259"/>
      <c r="L259"/>
      <c r="M259"/>
    </row>
    <row r="260" spans="1:13" s="39" customFormat="1">
      <c r="A260" s="49" t="s">
        <v>4980</v>
      </c>
      <c r="B260" s="3">
        <v>6</v>
      </c>
      <c r="C260" s="2">
        <v>0.5</v>
      </c>
      <c r="D260" s="46">
        <v>43</v>
      </c>
      <c r="E260" s="3" t="s">
        <v>10537</v>
      </c>
      <c r="F260" s="3"/>
      <c r="G260" s="280">
        <v>33.800000000000004</v>
      </c>
      <c r="H260" s="280">
        <v>31</v>
      </c>
      <c r="I260" s="284">
        <v>30.450000000000003</v>
      </c>
      <c r="J260"/>
      <c r="K260"/>
      <c r="L260"/>
      <c r="M260"/>
    </row>
    <row r="261" spans="1:13">
      <c r="A261" s="49" t="s">
        <v>5119</v>
      </c>
      <c r="B261" s="3">
        <v>6</v>
      </c>
      <c r="C261" s="2">
        <v>0.5</v>
      </c>
      <c r="D261" s="46">
        <v>44</v>
      </c>
      <c r="E261" s="3" t="s">
        <v>10537</v>
      </c>
      <c r="F261" s="3"/>
      <c r="G261" s="280">
        <v>28.5</v>
      </c>
      <c r="H261" s="280">
        <v>26.150000000000002</v>
      </c>
      <c r="I261" s="284">
        <v>25.700000000000003</v>
      </c>
    </row>
    <row r="262" spans="1:13" s="39" customFormat="1">
      <c r="A262" s="49" t="s">
        <v>5171</v>
      </c>
      <c r="B262" s="3">
        <v>6</v>
      </c>
      <c r="C262" s="2">
        <v>0.7</v>
      </c>
      <c r="D262" s="46">
        <v>48.1</v>
      </c>
      <c r="E262" s="3" t="s">
        <v>10537</v>
      </c>
      <c r="F262" s="3"/>
      <c r="G262" s="280">
        <v>27.5</v>
      </c>
      <c r="H262" s="280">
        <v>25.25</v>
      </c>
      <c r="I262" s="284">
        <v>24.8</v>
      </c>
      <c r="J262"/>
      <c r="K262"/>
      <c r="L262"/>
      <c r="M262"/>
    </row>
    <row r="263" spans="1:13" s="39" customFormat="1">
      <c r="A263" s="49" t="s">
        <v>5174</v>
      </c>
      <c r="B263" s="3">
        <v>6</v>
      </c>
      <c r="C263" s="2">
        <v>0.7</v>
      </c>
      <c r="D263" s="46">
        <v>50.2</v>
      </c>
      <c r="E263" s="3" t="s">
        <v>10537</v>
      </c>
      <c r="F263" s="3"/>
      <c r="G263" s="280">
        <v>27.700000000000003</v>
      </c>
      <c r="H263" s="280">
        <v>25.450000000000003</v>
      </c>
      <c r="I263" s="284">
        <v>25</v>
      </c>
      <c r="J263"/>
      <c r="K263"/>
      <c r="L263"/>
      <c r="M263"/>
    </row>
    <row r="264" spans="1:13" s="39" customFormat="1">
      <c r="A264" s="49" t="s">
        <v>5188</v>
      </c>
      <c r="B264" s="3">
        <v>6</v>
      </c>
      <c r="C264" s="2">
        <v>0.7</v>
      </c>
      <c r="D264" s="46">
        <v>45</v>
      </c>
      <c r="E264" s="3" t="s">
        <v>10537</v>
      </c>
      <c r="F264" s="3"/>
      <c r="G264" s="280">
        <v>46.050000000000004</v>
      </c>
      <c r="H264" s="280">
        <v>42.25</v>
      </c>
      <c r="I264" s="284">
        <v>41.5</v>
      </c>
      <c r="J264"/>
      <c r="K264"/>
      <c r="L264"/>
      <c r="M264"/>
    </row>
    <row r="265" spans="1:13" s="39" customFormat="1">
      <c r="A265" s="49" t="s">
        <v>5446</v>
      </c>
      <c r="B265" s="3">
        <v>6</v>
      </c>
      <c r="C265" s="2">
        <v>0.7</v>
      </c>
      <c r="D265" s="46">
        <v>20</v>
      </c>
      <c r="E265" s="3" t="s">
        <v>10555</v>
      </c>
      <c r="F265" s="3"/>
      <c r="G265" s="280">
        <v>19.850000000000001</v>
      </c>
      <c r="H265" s="280">
        <v>18.2</v>
      </c>
      <c r="I265" s="284">
        <v>17.900000000000002</v>
      </c>
      <c r="J265"/>
      <c r="K265"/>
      <c r="L265"/>
      <c r="M265"/>
    </row>
    <row r="266" spans="1:13" s="39" customFormat="1">
      <c r="A266" s="49" t="s">
        <v>5449</v>
      </c>
      <c r="B266" s="3">
        <v>6</v>
      </c>
      <c r="C266" s="2">
        <v>0.7</v>
      </c>
      <c r="D266" s="46">
        <v>20</v>
      </c>
      <c r="E266" s="3" t="s">
        <v>10555</v>
      </c>
      <c r="F266" s="3"/>
      <c r="G266" s="280">
        <v>18.650000000000002</v>
      </c>
      <c r="H266" s="280">
        <v>17.100000000000001</v>
      </c>
      <c r="I266" s="284">
        <v>16.8</v>
      </c>
      <c r="J266"/>
      <c r="K266"/>
      <c r="L266"/>
      <c r="M266"/>
    </row>
    <row r="267" spans="1:13" s="39" customFormat="1">
      <c r="A267" s="49" t="s">
        <v>5452</v>
      </c>
      <c r="B267" s="3">
        <v>6</v>
      </c>
      <c r="C267" s="2">
        <v>0.7</v>
      </c>
      <c r="D267" s="46">
        <v>47</v>
      </c>
      <c r="E267" s="3" t="s">
        <v>10537</v>
      </c>
      <c r="F267" s="3"/>
      <c r="G267" s="280">
        <v>25</v>
      </c>
      <c r="H267" s="280">
        <v>22.950000000000003</v>
      </c>
      <c r="I267" s="284">
        <v>22.55</v>
      </c>
      <c r="J267"/>
      <c r="K267"/>
      <c r="L267"/>
      <c r="M267"/>
    </row>
    <row r="268" spans="1:13" s="39" customFormat="1">
      <c r="A268" s="49" t="s">
        <v>5455</v>
      </c>
      <c r="B268" s="3">
        <v>6</v>
      </c>
      <c r="C268" s="2">
        <v>0.7</v>
      </c>
      <c r="D268" s="46">
        <v>43</v>
      </c>
      <c r="E268" s="3" t="s">
        <v>10537</v>
      </c>
      <c r="F268" s="3"/>
      <c r="G268" s="280">
        <v>24.650000000000002</v>
      </c>
      <c r="H268" s="280">
        <v>22.6</v>
      </c>
      <c r="I268" s="284">
        <v>22.200000000000003</v>
      </c>
      <c r="J268"/>
      <c r="K268"/>
      <c r="L268"/>
      <c r="M268"/>
    </row>
    <row r="269" spans="1:13" s="39" customFormat="1">
      <c r="A269" s="49" t="s">
        <v>26517</v>
      </c>
      <c r="B269" s="3">
        <v>6</v>
      </c>
      <c r="C269" s="2">
        <v>0.7</v>
      </c>
      <c r="D269" s="46">
        <v>43</v>
      </c>
      <c r="E269" s="3" t="s">
        <v>10543</v>
      </c>
      <c r="F269" s="3"/>
      <c r="G269" s="280">
        <v>20.950000000000003</v>
      </c>
      <c r="H269" s="280">
        <v>19.25</v>
      </c>
      <c r="I269" s="284">
        <v>18.900000000000002</v>
      </c>
      <c r="J269"/>
      <c r="K269"/>
      <c r="L269"/>
      <c r="M269"/>
    </row>
    <row r="270" spans="1:13" s="39" customFormat="1">
      <c r="A270" s="49" t="s">
        <v>5500</v>
      </c>
      <c r="B270" s="3">
        <v>6</v>
      </c>
      <c r="C270" s="2">
        <v>0.7</v>
      </c>
      <c r="D270" s="46">
        <v>43</v>
      </c>
      <c r="E270" s="3" t="s">
        <v>10537</v>
      </c>
      <c r="F270" s="3"/>
      <c r="G270" s="280">
        <v>19.75</v>
      </c>
      <c r="H270" s="280">
        <v>18.150000000000002</v>
      </c>
      <c r="I270" s="284">
        <v>17.8</v>
      </c>
      <c r="J270"/>
      <c r="K270"/>
      <c r="L270"/>
      <c r="M270"/>
    </row>
    <row r="271" spans="1:13" s="39" customFormat="1">
      <c r="A271" s="49" t="s">
        <v>5503</v>
      </c>
      <c r="B271" s="3">
        <v>6</v>
      </c>
      <c r="C271" s="2">
        <v>0.7</v>
      </c>
      <c r="D271" s="46">
        <v>57</v>
      </c>
      <c r="E271" s="3" t="s">
        <v>10537</v>
      </c>
      <c r="F271" s="3"/>
      <c r="G271" s="280">
        <v>23.450000000000003</v>
      </c>
      <c r="H271" s="280">
        <v>21.5</v>
      </c>
      <c r="I271" s="284">
        <v>21.1</v>
      </c>
      <c r="J271"/>
      <c r="K271"/>
      <c r="L271"/>
      <c r="M271"/>
    </row>
    <row r="272" spans="1:13" s="39" customFormat="1">
      <c r="A272" s="49" t="s">
        <v>26518</v>
      </c>
      <c r="B272" s="3">
        <v>6</v>
      </c>
      <c r="C272" s="2">
        <v>0.7</v>
      </c>
      <c r="D272" s="46">
        <v>43</v>
      </c>
      <c r="E272" s="3" t="s">
        <v>10537</v>
      </c>
      <c r="F272" s="3"/>
      <c r="G272" s="280">
        <v>17.900000000000002</v>
      </c>
      <c r="H272" s="280">
        <v>16.45</v>
      </c>
      <c r="I272" s="284">
        <v>16.150000000000002</v>
      </c>
      <c r="J272"/>
      <c r="K272"/>
      <c r="L272"/>
      <c r="M272"/>
    </row>
    <row r="273" spans="1:13" s="39" customFormat="1">
      <c r="A273" s="49" t="s">
        <v>5518</v>
      </c>
      <c r="B273" s="3">
        <v>6</v>
      </c>
      <c r="C273" s="2">
        <v>1</v>
      </c>
      <c r="D273" s="46">
        <v>43</v>
      </c>
      <c r="E273" s="3" t="s">
        <v>10537</v>
      </c>
      <c r="F273" s="3"/>
      <c r="G273" s="280">
        <v>24.1</v>
      </c>
      <c r="H273" s="280">
        <v>22.150000000000002</v>
      </c>
      <c r="I273" s="284">
        <v>21.75</v>
      </c>
      <c r="J273"/>
      <c r="K273"/>
      <c r="L273"/>
      <c r="M273"/>
    </row>
    <row r="274" spans="1:13" s="39" customFormat="1">
      <c r="A274" s="49" t="s">
        <v>5521</v>
      </c>
      <c r="B274" s="3">
        <v>50</v>
      </c>
      <c r="C274" s="2">
        <v>0.05</v>
      </c>
      <c r="D274" s="46">
        <v>43</v>
      </c>
      <c r="E274" s="3" t="s">
        <v>10537</v>
      </c>
      <c r="F274" s="3"/>
      <c r="G274" s="280">
        <v>4.55</v>
      </c>
      <c r="H274" s="280">
        <v>4.2</v>
      </c>
      <c r="I274" s="284">
        <v>4.1000000000000005</v>
      </c>
      <c r="J274"/>
      <c r="K274"/>
      <c r="L274"/>
      <c r="M274"/>
    </row>
    <row r="275" spans="1:13" s="39" customFormat="1">
      <c r="A275" s="49" t="s">
        <v>5523</v>
      </c>
      <c r="B275" s="3">
        <v>4</v>
      </c>
      <c r="C275" s="2">
        <v>0.7</v>
      </c>
      <c r="D275" s="46">
        <v>43</v>
      </c>
      <c r="E275" s="3" t="s">
        <v>10537</v>
      </c>
      <c r="F275" s="3"/>
      <c r="G275" s="280">
        <v>21.8</v>
      </c>
      <c r="H275" s="280">
        <v>20.05</v>
      </c>
      <c r="I275" s="284">
        <v>19.700000000000003</v>
      </c>
      <c r="J275"/>
      <c r="K275"/>
      <c r="L275"/>
      <c r="M275"/>
    </row>
    <row r="276" spans="1:13" s="39" customFormat="1">
      <c r="A276" s="49" t="s">
        <v>5525</v>
      </c>
      <c r="B276" s="3">
        <v>4</v>
      </c>
      <c r="C276" s="2">
        <v>0.7</v>
      </c>
      <c r="D276" s="46">
        <v>43</v>
      </c>
      <c r="E276" s="3" t="s">
        <v>10537</v>
      </c>
      <c r="F276" s="3"/>
      <c r="G276" s="280">
        <v>17.850000000000001</v>
      </c>
      <c r="H276" s="280">
        <v>16.400000000000002</v>
      </c>
      <c r="I276" s="284">
        <v>16.100000000000001</v>
      </c>
      <c r="J276"/>
      <c r="K276"/>
      <c r="L276"/>
      <c r="M276"/>
    </row>
    <row r="277" spans="1:13" s="39" customFormat="1">
      <c r="A277" s="49" t="s">
        <v>5528</v>
      </c>
      <c r="B277" s="3">
        <v>4</v>
      </c>
      <c r="C277" s="2">
        <v>0.5</v>
      </c>
      <c r="D277" s="46">
        <v>43</v>
      </c>
      <c r="E277" s="3" t="s">
        <v>10537</v>
      </c>
      <c r="F277" s="3"/>
      <c r="G277" s="280">
        <v>26.900000000000002</v>
      </c>
      <c r="H277" s="280">
        <v>24.700000000000003</v>
      </c>
      <c r="I277" s="284">
        <v>24.25</v>
      </c>
      <c r="J277"/>
      <c r="K277"/>
      <c r="L277"/>
      <c r="M277"/>
    </row>
    <row r="278" spans="1:13" s="39" customFormat="1">
      <c r="A278" s="49" t="s">
        <v>5531</v>
      </c>
      <c r="B278" s="3">
        <v>4</v>
      </c>
      <c r="C278" s="2">
        <v>0.7</v>
      </c>
      <c r="D278" s="46">
        <v>43</v>
      </c>
      <c r="E278" s="3" t="s">
        <v>10537</v>
      </c>
      <c r="F278" s="3"/>
      <c r="G278" s="280">
        <v>18.05</v>
      </c>
      <c r="H278" s="280">
        <v>16.55</v>
      </c>
      <c r="I278" s="284">
        <v>16.25</v>
      </c>
      <c r="J278"/>
      <c r="K278"/>
      <c r="L278"/>
      <c r="M278"/>
    </row>
    <row r="279" spans="1:13" s="39" customFormat="1">
      <c r="A279" s="49" t="s">
        <v>5664</v>
      </c>
      <c r="B279" s="3">
        <v>6</v>
      </c>
      <c r="C279" s="2">
        <v>0.7</v>
      </c>
      <c r="D279" s="46">
        <v>37.5</v>
      </c>
      <c r="E279" s="3" t="s">
        <v>10537</v>
      </c>
      <c r="F279" s="3"/>
      <c r="G279" s="280">
        <v>22.3</v>
      </c>
      <c r="H279" s="280">
        <v>20.5</v>
      </c>
      <c r="I279" s="284">
        <v>20.100000000000001</v>
      </c>
      <c r="J279"/>
      <c r="K279"/>
      <c r="L279"/>
      <c r="M279"/>
    </row>
    <row r="280" spans="1:13" s="39" customFormat="1">
      <c r="A280" s="49" t="s">
        <v>5670</v>
      </c>
      <c r="B280" s="3">
        <v>6</v>
      </c>
      <c r="C280" s="2">
        <v>0.7</v>
      </c>
      <c r="D280" s="46">
        <v>42</v>
      </c>
      <c r="E280" s="3" t="s">
        <v>10537</v>
      </c>
      <c r="F280" s="3"/>
      <c r="G280" s="280">
        <v>29.400000000000002</v>
      </c>
      <c r="H280" s="280">
        <v>27</v>
      </c>
      <c r="I280" s="284">
        <v>26.55</v>
      </c>
      <c r="J280"/>
      <c r="K280"/>
      <c r="L280"/>
      <c r="M280"/>
    </row>
    <row r="281" spans="1:13" s="39" customFormat="1">
      <c r="A281" s="49" t="s">
        <v>5801</v>
      </c>
      <c r="B281" s="3">
        <v>6</v>
      </c>
      <c r="C281" s="2">
        <v>0.7</v>
      </c>
      <c r="D281" s="46">
        <v>45.1</v>
      </c>
      <c r="E281" s="3" t="s">
        <v>10537</v>
      </c>
      <c r="F281" s="3"/>
      <c r="G281" s="280">
        <v>46.1</v>
      </c>
      <c r="H281" s="280">
        <v>42.35</v>
      </c>
      <c r="I281" s="284">
        <v>41.550000000000004</v>
      </c>
      <c r="J281"/>
      <c r="K281"/>
      <c r="L281"/>
      <c r="M281"/>
    </row>
    <row r="282" spans="1:13" s="39" customFormat="1">
      <c r="A282" s="49" t="s">
        <v>5804</v>
      </c>
      <c r="B282" s="3">
        <v>6</v>
      </c>
      <c r="C282" s="2">
        <v>0.7</v>
      </c>
      <c r="D282" s="46">
        <v>45.7</v>
      </c>
      <c r="E282" s="3" t="s">
        <v>10537</v>
      </c>
      <c r="F282" s="3"/>
      <c r="G282" s="280">
        <v>38</v>
      </c>
      <c r="H282" s="280">
        <v>34.85</v>
      </c>
      <c r="I282" s="284">
        <v>34.25</v>
      </c>
      <c r="J282"/>
      <c r="K282"/>
      <c r="L282"/>
      <c r="M282"/>
    </row>
    <row r="283" spans="1:13" s="39" customFormat="1">
      <c r="A283" s="49" t="s">
        <v>5807</v>
      </c>
      <c r="B283" s="3">
        <v>6</v>
      </c>
      <c r="C283" s="2">
        <v>0.7</v>
      </c>
      <c r="D283" s="46">
        <v>54.5</v>
      </c>
      <c r="E283" s="3" t="s">
        <v>10537</v>
      </c>
      <c r="F283" s="3"/>
      <c r="G283" s="280">
        <v>40</v>
      </c>
      <c r="H283" s="280">
        <v>36.700000000000003</v>
      </c>
      <c r="I283" s="284">
        <v>36.050000000000004</v>
      </c>
      <c r="J283"/>
      <c r="K283"/>
      <c r="L283"/>
      <c r="M283"/>
    </row>
    <row r="284" spans="1:13" s="39" customFormat="1">
      <c r="A284" s="49" t="s">
        <v>5822</v>
      </c>
      <c r="B284" s="3">
        <v>6</v>
      </c>
      <c r="C284" s="2">
        <v>0.7</v>
      </c>
      <c r="D284" s="46">
        <v>42</v>
      </c>
      <c r="E284" s="3" t="s">
        <v>10537</v>
      </c>
      <c r="F284" s="3"/>
      <c r="G284" s="280">
        <v>18.150000000000002</v>
      </c>
      <c r="H284" s="280">
        <v>16.650000000000002</v>
      </c>
      <c r="I284" s="284">
        <v>16.350000000000001</v>
      </c>
      <c r="J284"/>
      <c r="K284"/>
      <c r="L284"/>
      <c r="M284"/>
    </row>
    <row r="285" spans="1:13" s="39" customFormat="1">
      <c r="A285" s="49" t="s">
        <v>5825</v>
      </c>
      <c r="B285" s="3">
        <v>6</v>
      </c>
      <c r="C285" s="2">
        <v>0.7</v>
      </c>
      <c r="D285" s="46">
        <v>37.5</v>
      </c>
      <c r="E285" s="3" t="s">
        <v>10537</v>
      </c>
      <c r="F285" s="3"/>
      <c r="G285" s="280">
        <v>18.05</v>
      </c>
      <c r="H285" s="280">
        <v>16.55</v>
      </c>
      <c r="I285" s="284">
        <v>16.25</v>
      </c>
      <c r="J285"/>
      <c r="K285"/>
      <c r="L285"/>
      <c r="M285"/>
    </row>
    <row r="286" spans="1:13" s="39" customFormat="1">
      <c r="A286" s="49" t="s">
        <v>5848</v>
      </c>
      <c r="B286" s="3">
        <v>6</v>
      </c>
      <c r="C286" s="2">
        <v>0.5</v>
      </c>
      <c r="D286" s="46">
        <v>40</v>
      </c>
      <c r="E286" s="3" t="s">
        <v>10537</v>
      </c>
      <c r="F286" s="3"/>
      <c r="G286" s="280">
        <v>25.8</v>
      </c>
      <c r="H286" s="280">
        <v>23.700000000000003</v>
      </c>
      <c r="I286" s="284">
        <v>23.25</v>
      </c>
      <c r="J286"/>
      <c r="K286"/>
      <c r="L286"/>
      <c r="M286"/>
    </row>
    <row r="287" spans="1:13" s="39" customFormat="1">
      <c r="A287" s="49" t="s">
        <v>5878</v>
      </c>
      <c r="B287" s="3">
        <v>6</v>
      </c>
      <c r="C287" s="2">
        <v>0.5</v>
      </c>
      <c r="D287" s="46">
        <v>42</v>
      </c>
      <c r="E287" s="3" t="s">
        <v>10537</v>
      </c>
      <c r="F287" s="3"/>
      <c r="G287" s="280">
        <v>28.05</v>
      </c>
      <c r="H287" s="280">
        <v>25.75</v>
      </c>
      <c r="I287" s="284">
        <v>25.3</v>
      </c>
      <c r="J287"/>
      <c r="K287"/>
      <c r="L287"/>
      <c r="M287"/>
    </row>
    <row r="288" spans="1:13" s="39" customFormat="1">
      <c r="A288" s="49" t="s">
        <v>26390</v>
      </c>
      <c r="B288" s="3">
        <v>6</v>
      </c>
      <c r="C288" s="2">
        <v>1</v>
      </c>
      <c r="D288" s="46">
        <v>42</v>
      </c>
      <c r="E288" s="3" t="s">
        <v>10543</v>
      </c>
      <c r="F288" s="3"/>
      <c r="G288" s="280">
        <v>30.700000000000003</v>
      </c>
      <c r="H288" s="280">
        <v>28.200000000000003</v>
      </c>
      <c r="I288" s="284">
        <v>27.700000000000003</v>
      </c>
      <c r="J288"/>
      <c r="K288"/>
      <c r="L288"/>
      <c r="M288"/>
    </row>
    <row r="289" spans="1:13" s="39" customFormat="1">
      <c r="A289" s="49" t="s">
        <v>26443</v>
      </c>
      <c r="B289" s="3">
        <v>6</v>
      </c>
      <c r="C289" s="2">
        <v>0.7</v>
      </c>
      <c r="D289" s="46">
        <v>42</v>
      </c>
      <c r="E289" s="3" t="s">
        <v>10537</v>
      </c>
      <c r="F289" s="3"/>
      <c r="G289" s="280">
        <v>22.1</v>
      </c>
      <c r="H289" s="280">
        <v>20.3</v>
      </c>
      <c r="I289" s="284">
        <v>19.950000000000003</v>
      </c>
      <c r="J289"/>
      <c r="K289"/>
      <c r="L289"/>
      <c r="M289"/>
    </row>
    <row r="290" spans="1:13" s="39" customFormat="1">
      <c r="A290" s="49" t="s">
        <v>5887</v>
      </c>
      <c r="B290" s="3">
        <v>6</v>
      </c>
      <c r="C290" s="2">
        <v>0.5</v>
      </c>
      <c r="D290" s="46">
        <v>20</v>
      </c>
      <c r="E290" s="3" t="s">
        <v>10555</v>
      </c>
      <c r="F290" s="3"/>
      <c r="G290" s="280">
        <v>19.05</v>
      </c>
      <c r="H290" s="280">
        <v>17.5</v>
      </c>
      <c r="I290" s="284">
        <v>17.150000000000002</v>
      </c>
      <c r="J290"/>
      <c r="K290"/>
      <c r="L290"/>
      <c r="M290"/>
    </row>
    <row r="291" spans="1:13" s="39" customFormat="1">
      <c r="A291" s="49" t="s">
        <v>5907</v>
      </c>
      <c r="B291" s="3">
        <v>6</v>
      </c>
      <c r="C291" s="2">
        <v>0.5</v>
      </c>
      <c r="D291" s="46">
        <v>47</v>
      </c>
      <c r="E291" s="3" t="s">
        <v>10537</v>
      </c>
      <c r="F291" s="3"/>
      <c r="G291" s="280">
        <v>33.550000000000004</v>
      </c>
      <c r="H291" s="280">
        <v>30.8</v>
      </c>
      <c r="I291" s="284">
        <v>30.25</v>
      </c>
      <c r="J291"/>
      <c r="K291"/>
      <c r="L291"/>
      <c r="M291"/>
    </row>
    <row r="292" spans="1:13">
      <c r="A292" s="49" t="s">
        <v>5916</v>
      </c>
      <c r="B292" s="3">
        <v>6</v>
      </c>
      <c r="C292" s="2">
        <v>0.5</v>
      </c>
      <c r="D292" s="46">
        <v>47</v>
      </c>
      <c r="E292" s="3" t="s">
        <v>10537</v>
      </c>
      <c r="F292" s="3"/>
      <c r="G292" s="280">
        <v>27.950000000000003</v>
      </c>
      <c r="H292" s="280">
        <v>25.650000000000002</v>
      </c>
      <c r="I292" s="284">
        <v>25.200000000000003</v>
      </c>
    </row>
    <row r="293" spans="1:13" s="39" customFormat="1">
      <c r="A293" s="49" t="s">
        <v>26316</v>
      </c>
      <c r="B293" s="3">
        <v>6</v>
      </c>
      <c r="C293" s="2">
        <v>0.5</v>
      </c>
      <c r="D293" s="46">
        <v>40</v>
      </c>
      <c r="E293" s="3" t="s">
        <v>10537</v>
      </c>
      <c r="F293" s="3"/>
      <c r="G293" s="280">
        <v>21.5</v>
      </c>
      <c r="H293" s="280">
        <v>19.75</v>
      </c>
      <c r="I293" s="284">
        <v>19.400000000000002</v>
      </c>
      <c r="J293"/>
      <c r="K293"/>
      <c r="L293"/>
      <c r="M293"/>
    </row>
    <row r="294" spans="1:13" s="39" customFormat="1">
      <c r="A294" s="49" t="s">
        <v>26391</v>
      </c>
      <c r="B294" s="3">
        <v>6</v>
      </c>
      <c r="C294" s="2">
        <v>1</v>
      </c>
      <c r="D294" s="46">
        <v>37.5</v>
      </c>
      <c r="E294" s="3" t="s">
        <v>10537</v>
      </c>
      <c r="F294" s="3"/>
      <c r="G294" s="280">
        <v>14.600000000000001</v>
      </c>
      <c r="H294" s="280">
        <v>13.4</v>
      </c>
      <c r="I294" s="284">
        <v>13.15</v>
      </c>
      <c r="J294"/>
      <c r="K294"/>
      <c r="L294"/>
      <c r="M294"/>
    </row>
    <row r="295" spans="1:13" s="39" customFormat="1">
      <c r="A295" s="49" t="s">
        <v>6153</v>
      </c>
      <c r="B295" s="3">
        <v>3</v>
      </c>
      <c r="C295" s="2">
        <v>0.7</v>
      </c>
      <c r="D295" s="46">
        <v>43</v>
      </c>
      <c r="E295" s="3" t="s">
        <v>10537</v>
      </c>
      <c r="F295" s="3"/>
      <c r="G295" s="280">
        <v>28.8</v>
      </c>
      <c r="H295" s="280">
        <v>26.400000000000002</v>
      </c>
      <c r="I295" s="284">
        <v>25.950000000000003</v>
      </c>
      <c r="J295"/>
      <c r="K295"/>
      <c r="L295"/>
      <c r="M295"/>
    </row>
    <row r="296" spans="1:13" s="39" customFormat="1">
      <c r="A296" s="49" t="s">
        <v>26521</v>
      </c>
      <c r="B296" s="3">
        <v>6</v>
      </c>
      <c r="C296" s="2">
        <v>0.7</v>
      </c>
      <c r="D296" s="46">
        <v>43</v>
      </c>
      <c r="E296" s="3" t="s">
        <v>10537</v>
      </c>
      <c r="F296" s="3"/>
      <c r="G296" s="280">
        <v>16.100000000000001</v>
      </c>
      <c r="H296" s="280">
        <v>14.75</v>
      </c>
      <c r="I296" s="284">
        <v>14.5</v>
      </c>
      <c r="J296"/>
      <c r="K296"/>
      <c r="L296"/>
      <c r="M296"/>
    </row>
    <row r="297" spans="1:13">
      <c r="A297" s="49" t="s">
        <v>6282</v>
      </c>
      <c r="B297" s="3">
        <v>6</v>
      </c>
      <c r="C297" s="2">
        <v>0.7</v>
      </c>
      <c r="D297" s="46">
        <v>45.1</v>
      </c>
      <c r="E297" s="3" t="s">
        <v>10537</v>
      </c>
      <c r="F297" s="3"/>
      <c r="G297" s="280">
        <v>28.05</v>
      </c>
      <c r="H297" s="280">
        <v>25.75</v>
      </c>
      <c r="I297" s="284">
        <v>25.3</v>
      </c>
    </row>
    <row r="298" spans="1:13" s="39" customFormat="1">
      <c r="A298" s="49" t="s">
        <v>26287</v>
      </c>
      <c r="B298" s="3">
        <v>6</v>
      </c>
      <c r="C298" s="2">
        <v>0.7</v>
      </c>
      <c r="D298" s="46">
        <v>40</v>
      </c>
      <c r="E298" s="3" t="s">
        <v>10537</v>
      </c>
      <c r="F298" s="3"/>
      <c r="G298" s="280">
        <v>19.5</v>
      </c>
      <c r="H298" s="280">
        <v>17.900000000000002</v>
      </c>
      <c r="I298" s="284">
        <v>17.55</v>
      </c>
      <c r="J298"/>
      <c r="K298"/>
      <c r="L298"/>
      <c r="M298"/>
    </row>
    <row r="299" spans="1:13" s="39" customFormat="1">
      <c r="A299" s="49" t="s">
        <v>6427</v>
      </c>
      <c r="B299" s="3">
        <v>6</v>
      </c>
      <c r="C299" s="2">
        <v>0.7</v>
      </c>
      <c r="D299" s="46">
        <v>41</v>
      </c>
      <c r="E299" s="3" t="s">
        <v>10537</v>
      </c>
      <c r="F299" s="3"/>
      <c r="G299" s="280">
        <v>20.8</v>
      </c>
      <c r="H299" s="280">
        <v>19.100000000000001</v>
      </c>
      <c r="I299" s="284">
        <v>18.75</v>
      </c>
      <c r="J299"/>
      <c r="K299"/>
      <c r="L299"/>
      <c r="M299"/>
    </row>
    <row r="300" spans="1:13">
      <c r="A300" s="49" t="s">
        <v>6430</v>
      </c>
      <c r="B300" s="3">
        <v>6</v>
      </c>
      <c r="C300" s="2">
        <v>0.7</v>
      </c>
      <c r="D300" s="46">
        <v>41</v>
      </c>
      <c r="E300" s="3" t="s">
        <v>10537</v>
      </c>
      <c r="F300" s="3"/>
      <c r="G300" s="280">
        <v>20.5</v>
      </c>
      <c r="H300" s="280">
        <v>18.8</v>
      </c>
      <c r="I300" s="284">
        <v>18.45</v>
      </c>
    </row>
    <row r="301" spans="1:13" s="39" customFormat="1">
      <c r="A301" s="49" t="s">
        <v>6576</v>
      </c>
      <c r="B301" s="3">
        <v>6</v>
      </c>
      <c r="C301" s="2">
        <v>0.7</v>
      </c>
      <c r="D301" s="46">
        <v>40</v>
      </c>
      <c r="E301" s="3" t="s">
        <v>10537</v>
      </c>
      <c r="F301" s="3"/>
      <c r="G301" s="280">
        <v>20.700000000000003</v>
      </c>
      <c r="H301" s="280">
        <v>19</v>
      </c>
      <c r="I301" s="284">
        <v>18.650000000000002</v>
      </c>
      <c r="J301"/>
      <c r="K301"/>
      <c r="L301"/>
      <c r="M301"/>
    </row>
    <row r="302" spans="1:13" s="39" customFormat="1">
      <c r="A302" s="49" t="s">
        <v>6652</v>
      </c>
      <c r="B302" s="3">
        <v>6</v>
      </c>
      <c r="C302" s="2">
        <v>0.7</v>
      </c>
      <c r="D302" s="46">
        <v>42</v>
      </c>
      <c r="E302" s="3" t="s">
        <v>10537</v>
      </c>
      <c r="F302" s="3"/>
      <c r="G302" s="280">
        <v>25.150000000000002</v>
      </c>
      <c r="H302" s="280">
        <v>23.1</v>
      </c>
      <c r="I302" s="284">
        <v>22.700000000000003</v>
      </c>
      <c r="J302"/>
      <c r="K302"/>
      <c r="L302"/>
      <c r="M302"/>
    </row>
    <row r="303" spans="1:13">
      <c r="A303" s="49" t="s">
        <v>6685</v>
      </c>
      <c r="B303" s="3">
        <v>6</v>
      </c>
      <c r="C303" s="2">
        <v>0.7</v>
      </c>
      <c r="D303" s="46">
        <v>40</v>
      </c>
      <c r="E303" s="3" t="s">
        <v>10537</v>
      </c>
      <c r="F303" s="3"/>
      <c r="G303" s="280">
        <v>23.450000000000003</v>
      </c>
      <c r="H303" s="280">
        <v>21.55</v>
      </c>
      <c r="I303" s="284">
        <v>21.150000000000002</v>
      </c>
    </row>
    <row r="304" spans="1:13" s="39" customFormat="1">
      <c r="A304" s="49" t="s">
        <v>6694</v>
      </c>
      <c r="B304" s="3">
        <v>6</v>
      </c>
      <c r="C304" s="2">
        <v>0.7</v>
      </c>
      <c r="D304" s="46">
        <v>42</v>
      </c>
      <c r="E304" s="3" t="s">
        <v>10537</v>
      </c>
      <c r="F304" s="3"/>
      <c r="G304" s="280">
        <v>29.400000000000002</v>
      </c>
      <c r="H304" s="280">
        <v>27</v>
      </c>
      <c r="I304" s="284">
        <v>26.55</v>
      </c>
      <c r="J304"/>
      <c r="K304"/>
      <c r="L304"/>
      <c r="M304"/>
    </row>
    <row r="305" spans="1:13" s="39" customFormat="1">
      <c r="A305" s="49" t="s">
        <v>6700</v>
      </c>
      <c r="B305" s="3">
        <v>6</v>
      </c>
      <c r="C305" s="2">
        <v>0.7</v>
      </c>
      <c r="D305" s="46">
        <v>38</v>
      </c>
      <c r="E305" s="3" t="s">
        <v>10537</v>
      </c>
      <c r="F305" s="3"/>
      <c r="G305" s="280">
        <v>27.85</v>
      </c>
      <c r="H305" s="280">
        <v>25.55</v>
      </c>
      <c r="I305" s="284">
        <v>25.1</v>
      </c>
      <c r="J305"/>
      <c r="K305"/>
      <c r="L305"/>
      <c r="M305"/>
    </row>
    <row r="306" spans="1:13" s="39" customFormat="1">
      <c r="A306" s="49" t="s">
        <v>6718</v>
      </c>
      <c r="B306" s="3">
        <v>6</v>
      </c>
      <c r="C306" s="2">
        <v>0.7</v>
      </c>
      <c r="D306" s="46">
        <v>40</v>
      </c>
      <c r="E306" s="3" t="s">
        <v>10537</v>
      </c>
      <c r="F306" s="3"/>
      <c r="G306" s="280">
        <v>28</v>
      </c>
      <c r="H306" s="280">
        <v>25.75</v>
      </c>
      <c r="I306" s="284">
        <v>25.25</v>
      </c>
      <c r="J306"/>
      <c r="K306"/>
      <c r="L306"/>
      <c r="M306"/>
    </row>
    <row r="307" spans="1:13">
      <c r="A307" s="49" t="s">
        <v>6819</v>
      </c>
      <c r="B307" s="3">
        <v>6</v>
      </c>
      <c r="C307" s="2">
        <v>0.7</v>
      </c>
      <c r="D307" s="46">
        <v>41.8</v>
      </c>
      <c r="E307" s="3" t="s">
        <v>10537</v>
      </c>
      <c r="F307" s="3"/>
      <c r="G307" s="280">
        <v>22.1</v>
      </c>
      <c r="H307" s="280">
        <v>20.25</v>
      </c>
      <c r="I307" s="284">
        <v>19.900000000000002</v>
      </c>
    </row>
    <row r="308" spans="1:13" s="39" customFormat="1">
      <c r="A308" s="49" t="s">
        <v>6822</v>
      </c>
      <c r="B308" s="3">
        <v>6</v>
      </c>
      <c r="C308" s="2">
        <v>0.7</v>
      </c>
      <c r="D308" s="46">
        <v>41.8</v>
      </c>
      <c r="E308" s="3" t="s">
        <v>10537</v>
      </c>
      <c r="F308" s="3"/>
      <c r="G308" s="280">
        <v>22.1</v>
      </c>
      <c r="H308" s="280">
        <v>20.25</v>
      </c>
      <c r="I308" s="284">
        <v>19.900000000000002</v>
      </c>
      <c r="J308"/>
      <c r="K308"/>
      <c r="L308"/>
      <c r="M308"/>
    </row>
    <row r="309" spans="1:13" s="39" customFormat="1">
      <c r="A309" s="49" t="s">
        <v>6825</v>
      </c>
      <c r="B309" s="3">
        <v>6</v>
      </c>
      <c r="C309" s="2">
        <v>0.7</v>
      </c>
      <c r="D309" s="46">
        <v>41.8</v>
      </c>
      <c r="E309" s="3" t="s">
        <v>10537</v>
      </c>
      <c r="F309" s="3"/>
      <c r="G309" s="280">
        <v>22.1</v>
      </c>
      <c r="H309" s="280">
        <v>20.25</v>
      </c>
      <c r="I309" s="284">
        <v>19.900000000000002</v>
      </c>
      <c r="J309"/>
      <c r="K309"/>
      <c r="L309"/>
      <c r="M309"/>
    </row>
    <row r="310" spans="1:13">
      <c r="A310" s="49" t="s">
        <v>26450</v>
      </c>
      <c r="B310" s="3">
        <v>6</v>
      </c>
      <c r="C310" s="2">
        <v>0.7</v>
      </c>
      <c r="D310" s="46">
        <v>41.8</v>
      </c>
      <c r="E310" s="3" t="s">
        <v>10537</v>
      </c>
      <c r="F310" s="3"/>
      <c r="G310" s="280">
        <v>22.1</v>
      </c>
      <c r="H310" s="280">
        <v>20.25</v>
      </c>
      <c r="I310" s="284">
        <v>19.900000000000002</v>
      </c>
    </row>
    <row r="311" spans="1:13" s="39" customFormat="1">
      <c r="A311" s="49" t="s">
        <v>6921</v>
      </c>
      <c r="B311" s="3">
        <v>4</v>
      </c>
      <c r="C311" s="2">
        <v>0.7</v>
      </c>
      <c r="D311" s="46">
        <v>43.5</v>
      </c>
      <c r="E311" s="3" t="s">
        <v>10537</v>
      </c>
      <c r="F311" s="3"/>
      <c r="G311" s="280">
        <v>25.900000000000002</v>
      </c>
      <c r="H311" s="280">
        <v>23.75</v>
      </c>
      <c r="I311" s="284">
        <v>23.35</v>
      </c>
      <c r="J311"/>
      <c r="K311"/>
      <c r="L311"/>
      <c r="M311"/>
    </row>
    <row r="312" spans="1:13" s="39" customFormat="1">
      <c r="A312" s="49" t="s">
        <v>6925</v>
      </c>
      <c r="B312" s="3">
        <v>6</v>
      </c>
      <c r="C312" s="2">
        <v>0.7</v>
      </c>
      <c r="D312" s="46">
        <v>41.5</v>
      </c>
      <c r="E312" s="3" t="s">
        <v>10537</v>
      </c>
      <c r="F312" s="3"/>
      <c r="G312" s="280">
        <v>20.150000000000002</v>
      </c>
      <c r="H312" s="280">
        <v>18.5</v>
      </c>
      <c r="I312" s="284">
        <v>18.2</v>
      </c>
      <c r="J312"/>
      <c r="K312"/>
      <c r="L312"/>
      <c r="M312"/>
    </row>
    <row r="313" spans="1:13">
      <c r="A313" s="49" t="s">
        <v>6928</v>
      </c>
      <c r="B313" s="3">
        <v>6</v>
      </c>
      <c r="C313" s="2">
        <v>0.7</v>
      </c>
      <c r="D313" s="46">
        <v>37.5</v>
      </c>
      <c r="E313" s="3" t="s">
        <v>10537</v>
      </c>
      <c r="F313" s="3"/>
      <c r="G313" s="280">
        <v>19.25</v>
      </c>
      <c r="H313" s="280">
        <v>17.7</v>
      </c>
      <c r="I313" s="284">
        <v>17.350000000000001</v>
      </c>
    </row>
    <row r="314" spans="1:13" s="39" customFormat="1">
      <c r="A314" s="49" t="s">
        <v>6944</v>
      </c>
      <c r="B314" s="3">
        <v>48</v>
      </c>
      <c r="C314" s="2">
        <v>0.05</v>
      </c>
      <c r="D314" s="46">
        <v>47</v>
      </c>
      <c r="E314" s="3" t="s">
        <v>10537</v>
      </c>
      <c r="F314" s="3"/>
      <c r="G314" s="280">
        <v>6.5</v>
      </c>
      <c r="H314" s="280">
        <v>5.95</v>
      </c>
      <c r="I314" s="284">
        <v>5.8500000000000005</v>
      </c>
      <c r="J314"/>
      <c r="K314"/>
      <c r="L314"/>
      <c r="M314"/>
    </row>
    <row r="315" spans="1:13" s="39" customFormat="1">
      <c r="A315" s="49" t="s">
        <v>6948</v>
      </c>
      <c r="B315" s="3">
        <v>6</v>
      </c>
      <c r="C315" s="2">
        <v>0.5</v>
      </c>
      <c r="D315" s="46">
        <v>47</v>
      </c>
      <c r="E315" s="3" t="s">
        <v>10537</v>
      </c>
      <c r="F315" s="3"/>
      <c r="G315" s="280">
        <v>40.550000000000004</v>
      </c>
      <c r="H315" s="280">
        <v>37.25</v>
      </c>
      <c r="I315" s="284">
        <v>36.6</v>
      </c>
      <c r="J315"/>
      <c r="K315"/>
      <c r="L315"/>
      <c r="M315"/>
    </row>
    <row r="316" spans="1:13" s="39" customFormat="1">
      <c r="A316" s="49" t="s">
        <v>26354</v>
      </c>
      <c r="B316" s="3">
        <v>12</v>
      </c>
      <c r="C316" s="2">
        <v>0.7</v>
      </c>
      <c r="D316" s="46">
        <v>37.5</v>
      </c>
      <c r="E316" s="3" t="s">
        <v>10537</v>
      </c>
      <c r="F316" s="3"/>
      <c r="G316" s="280">
        <v>7.8500000000000005</v>
      </c>
      <c r="H316" s="280">
        <v>7.2</v>
      </c>
      <c r="I316" s="284">
        <v>7.1000000000000005</v>
      </c>
      <c r="J316"/>
      <c r="K316"/>
      <c r="L316"/>
      <c r="M316"/>
    </row>
    <row r="317" spans="1:13" s="39" customFormat="1">
      <c r="A317" s="49" t="s">
        <v>7071</v>
      </c>
      <c r="B317" s="3">
        <v>6</v>
      </c>
      <c r="C317" s="2">
        <v>0.5</v>
      </c>
      <c r="D317" s="46">
        <v>40</v>
      </c>
      <c r="E317" s="3" t="s">
        <v>10537</v>
      </c>
      <c r="F317" s="3"/>
      <c r="G317" s="280">
        <v>17.8</v>
      </c>
      <c r="H317" s="280">
        <v>16.350000000000001</v>
      </c>
      <c r="I317" s="284">
        <v>16.05</v>
      </c>
      <c r="J317"/>
      <c r="K317"/>
      <c r="L317"/>
      <c r="M317"/>
    </row>
    <row r="318" spans="1:13">
      <c r="A318" s="49" t="s">
        <v>7150</v>
      </c>
      <c r="B318" s="3">
        <v>6</v>
      </c>
      <c r="C318" s="2">
        <v>0.7</v>
      </c>
      <c r="D318" s="46">
        <v>47</v>
      </c>
      <c r="E318" s="3" t="s">
        <v>10537</v>
      </c>
      <c r="F318" s="3"/>
      <c r="G318" s="280">
        <v>32</v>
      </c>
      <c r="H318" s="280">
        <v>29.400000000000002</v>
      </c>
      <c r="I318" s="284">
        <v>28.85</v>
      </c>
    </row>
    <row r="319" spans="1:13" s="39" customFormat="1">
      <c r="A319" s="49" t="s">
        <v>7153</v>
      </c>
      <c r="B319" s="3">
        <v>6</v>
      </c>
      <c r="C319" s="2">
        <v>0.7</v>
      </c>
      <c r="D319" s="46">
        <v>47</v>
      </c>
      <c r="E319" s="3" t="s">
        <v>10537</v>
      </c>
      <c r="F319" s="3"/>
      <c r="G319" s="280">
        <v>28.35</v>
      </c>
      <c r="H319" s="280">
        <v>26</v>
      </c>
      <c r="I319" s="284">
        <v>25.55</v>
      </c>
      <c r="J319"/>
      <c r="K319"/>
      <c r="L319"/>
      <c r="M319"/>
    </row>
    <row r="320" spans="1:13">
      <c r="A320" s="49" t="s">
        <v>7198</v>
      </c>
      <c r="B320" s="3">
        <v>6</v>
      </c>
      <c r="C320" s="2">
        <v>1</v>
      </c>
      <c r="D320" s="46">
        <v>46</v>
      </c>
      <c r="E320" s="3" t="s">
        <v>10537</v>
      </c>
      <c r="F320" s="3"/>
      <c r="G320" s="280">
        <v>31.5</v>
      </c>
      <c r="H320" s="280">
        <v>28.950000000000003</v>
      </c>
      <c r="I320" s="284">
        <v>28.400000000000002</v>
      </c>
    </row>
    <row r="321" spans="1:16296" s="39" customFormat="1">
      <c r="A321" s="49" t="s">
        <v>7201</v>
      </c>
      <c r="B321" s="3">
        <v>6</v>
      </c>
      <c r="C321" s="2">
        <v>0.7</v>
      </c>
      <c r="D321" s="46">
        <v>46</v>
      </c>
      <c r="E321" s="3" t="s">
        <v>10537</v>
      </c>
      <c r="F321" s="3"/>
      <c r="G321" s="280">
        <v>27.35</v>
      </c>
      <c r="H321" s="280">
        <v>25.1</v>
      </c>
      <c r="I321" s="284">
        <v>24.650000000000002</v>
      </c>
      <c r="J321"/>
      <c r="K321"/>
      <c r="L321"/>
      <c r="M321"/>
    </row>
    <row r="322" spans="1:16296">
      <c r="A322" s="49" t="s">
        <v>7207</v>
      </c>
      <c r="B322" s="3">
        <v>6</v>
      </c>
      <c r="C322" s="2">
        <v>0.7</v>
      </c>
      <c r="D322" s="46">
        <v>37.5</v>
      </c>
      <c r="E322" s="3" t="s">
        <v>10555</v>
      </c>
      <c r="F322" s="3"/>
      <c r="G322" s="280">
        <v>22.900000000000002</v>
      </c>
      <c r="H322" s="280">
        <v>21.05</v>
      </c>
      <c r="I322" s="284">
        <v>20.650000000000002</v>
      </c>
    </row>
    <row r="323" spans="1:16296">
      <c r="A323" s="49" t="s">
        <v>7226</v>
      </c>
      <c r="B323" s="3">
        <v>4</v>
      </c>
      <c r="C323" s="2">
        <v>0.7</v>
      </c>
      <c r="D323" s="46">
        <v>47.6</v>
      </c>
      <c r="E323" s="3" t="s">
        <v>10537</v>
      </c>
      <c r="F323" s="3"/>
      <c r="G323" s="280">
        <v>35.35</v>
      </c>
      <c r="H323" s="280">
        <v>32.450000000000003</v>
      </c>
      <c r="I323" s="284">
        <v>31.85</v>
      </c>
    </row>
    <row r="324" spans="1:16296" s="39" customFormat="1">
      <c r="A324" s="49" t="s">
        <v>7246</v>
      </c>
      <c r="B324" s="3">
        <v>20</v>
      </c>
      <c r="C324" s="2">
        <v>0.05</v>
      </c>
      <c r="D324" s="46">
        <v>40</v>
      </c>
      <c r="E324" s="3" t="s">
        <v>10537</v>
      </c>
      <c r="F324" s="3"/>
      <c r="G324" s="280">
        <v>4.55</v>
      </c>
      <c r="H324" s="280">
        <v>4.2</v>
      </c>
      <c r="I324" s="284">
        <v>4.1000000000000005</v>
      </c>
      <c r="J324"/>
      <c r="K324"/>
      <c r="L324"/>
      <c r="M324"/>
    </row>
    <row r="325" spans="1:16296" s="39" customFormat="1">
      <c r="A325" s="49" t="s">
        <v>7252</v>
      </c>
      <c r="B325" s="3">
        <v>6</v>
      </c>
      <c r="C325" s="2">
        <v>0.7</v>
      </c>
      <c r="D325" s="46">
        <v>41.4</v>
      </c>
      <c r="E325" s="3" t="s">
        <v>10537</v>
      </c>
      <c r="F325" s="3"/>
      <c r="G325" s="280">
        <v>17.600000000000001</v>
      </c>
      <c r="H325" s="280">
        <v>16.150000000000002</v>
      </c>
      <c r="I325" s="284">
        <v>15.850000000000001</v>
      </c>
      <c r="J325"/>
      <c r="K325"/>
      <c r="L325"/>
      <c r="M325"/>
    </row>
    <row r="326" spans="1:16296">
      <c r="A326" s="49" t="s">
        <v>7334</v>
      </c>
      <c r="B326" s="3">
        <v>6</v>
      </c>
      <c r="C326" s="2">
        <v>0.7</v>
      </c>
      <c r="D326" s="46">
        <v>47</v>
      </c>
      <c r="E326" s="3" t="s">
        <v>10537</v>
      </c>
      <c r="F326" s="3"/>
      <c r="G326" s="280">
        <v>35.950000000000003</v>
      </c>
      <c r="H326" s="280">
        <v>33</v>
      </c>
      <c r="I326" s="284">
        <v>32.450000000000003</v>
      </c>
    </row>
    <row r="327" spans="1:16296" s="39" customFormat="1">
      <c r="A327" s="49" t="s">
        <v>7448</v>
      </c>
      <c r="B327" s="3">
        <v>6</v>
      </c>
      <c r="C327" s="2">
        <v>0.5</v>
      </c>
      <c r="D327" s="46">
        <v>40</v>
      </c>
      <c r="E327" s="3" t="s">
        <v>10537</v>
      </c>
      <c r="F327" s="3"/>
      <c r="G327" s="280">
        <v>22.150000000000002</v>
      </c>
      <c r="H327" s="280">
        <v>20.3</v>
      </c>
      <c r="I327" s="284">
        <v>19.950000000000003</v>
      </c>
      <c r="J327"/>
      <c r="K327"/>
      <c r="L327"/>
      <c r="M327"/>
    </row>
    <row r="328" spans="1:16296">
      <c r="A328" s="49" t="s">
        <v>26317</v>
      </c>
      <c r="B328" s="3">
        <v>6</v>
      </c>
      <c r="C328" s="2">
        <v>0.5</v>
      </c>
      <c r="D328" s="46">
        <v>40</v>
      </c>
      <c r="E328" s="3" t="s">
        <v>10543</v>
      </c>
      <c r="F328" s="3"/>
      <c r="G328" s="280">
        <v>23.35</v>
      </c>
      <c r="H328" s="280">
        <v>21.450000000000003</v>
      </c>
      <c r="I328" s="284">
        <v>21.05</v>
      </c>
      <c r="N328" s="7"/>
      <c r="O328" s="8"/>
      <c r="P328" s="8"/>
      <c r="Q328" s="13"/>
      <c r="R328" s="6"/>
      <c r="S328" s="6"/>
      <c r="T328" s="6"/>
      <c r="U328" s="7"/>
      <c r="V328" s="7"/>
      <c r="W328" s="8"/>
      <c r="X328" s="8"/>
      <c r="Y328" s="13"/>
      <c r="Z328" s="6"/>
      <c r="AA328" s="6"/>
      <c r="AB328" s="6"/>
      <c r="AC328" s="7"/>
      <c r="AD328" s="7"/>
      <c r="AE328" s="8"/>
      <c r="AF328" s="8"/>
      <c r="AG328" s="13"/>
      <c r="AH328" s="6"/>
      <c r="AI328" s="6"/>
      <c r="AJ328" s="6"/>
      <c r="AK328" s="7"/>
      <c r="AL328" s="7"/>
      <c r="AM328" s="8"/>
      <c r="AN328" s="8"/>
      <c r="AO328" s="13"/>
      <c r="AP328" s="6"/>
      <c r="AQ328" s="6"/>
      <c r="AR328" s="6"/>
      <c r="AS328" s="7"/>
      <c r="AT328" s="7"/>
      <c r="AU328" s="8"/>
      <c r="AV328" s="8"/>
      <c r="AW328" s="13"/>
      <c r="AX328" s="6"/>
      <c r="AY328" s="6"/>
      <c r="AZ328" s="6"/>
      <c r="BA328" s="7"/>
      <c r="BB328" s="7"/>
      <c r="BC328" s="8"/>
      <c r="BD328" s="8"/>
      <c r="BE328" s="13"/>
      <c r="BF328" s="6"/>
      <c r="BG328" s="6"/>
      <c r="BH328" s="6"/>
      <c r="BI328" s="7"/>
      <c r="BJ328" s="7"/>
      <c r="BK328" s="8"/>
      <c r="BL328" s="8"/>
      <c r="BM328" s="13"/>
      <c r="BN328" s="6"/>
      <c r="BO328" s="6"/>
      <c r="BP328" s="6"/>
      <c r="BQ328" s="7"/>
      <c r="BR328" s="7"/>
      <c r="BS328" s="8"/>
      <c r="BT328" s="8"/>
      <c r="BU328" s="13"/>
      <c r="BV328" s="6"/>
      <c r="BW328" s="6"/>
      <c r="BX328" s="6"/>
      <c r="BY328" s="7"/>
      <c r="BZ328" s="7"/>
      <c r="CA328" s="8"/>
      <c r="CB328" s="8"/>
      <c r="CC328" s="13"/>
      <c r="CD328" s="6"/>
      <c r="CE328" s="6"/>
      <c r="CF328" s="6"/>
      <c r="CG328" s="7"/>
      <c r="CH328" s="7"/>
      <c r="CI328" s="8"/>
      <c r="CJ328" s="8"/>
      <c r="CK328" s="13"/>
      <c r="CL328" s="6"/>
      <c r="CM328" s="6"/>
      <c r="CN328" s="6"/>
      <c r="CO328" s="7"/>
      <c r="CP328" s="7"/>
      <c r="CQ328" s="8"/>
      <c r="CR328" s="8"/>
      <c r="CS328" s="13"/>
      <c r="CT328" s="6"/>
      <c r="CU328" s="6"/>
      <c r="CV328" s="6"/>
      <c r="CW328" s="7"/>
      <c r="CX328" s="7"/>
      <c r="CY328" s="8"/>
      <c r="CZ328" s="8"/>
      <c r="DA328" s="13"/>
      <c r="DB328" s="6"/>
      <c r="DC328" s="6"/>
      <c r="DD328" s="6"/>
      <c r="DE328" s="7"/>
      <c r="DF328" s="7"/>
      <c r="DG328" s="8"/>
      <c r="DH328" s="8"/>
      <c r="DI328" s="13"/>
      <c r="DJ328" s="6"/>
      <c r="DK328" s="6"/>
      <c r="DL328" s="6"/>
      <c r="DM328" s="7"/>
      <c r="DN328" s="7"/>
      <c r="DO328" s="8"/>
      <c r="DP328" s="8"/>
      <c r="DQ328" s="13"/>
      <c r="DR328" s="6"/>
      <c r="DS328" s="6"/>
      <c r="DT328" s="6"/>
      <c r="DU328" s="7"/>
      <c r="DV328" s="7"/>
      <c r="DW328" s="8"/>
      <c r="DX328" s="8"/>
      <c r="DY328" s="13"/>
      <c r="DZ328" s="6"/>
      <c r="EA328" s="6"/>
      <c r="EB328" s="6"/>
      <c r="EC328" s="7"/>
      <c r="ED328" s="7"/>
      <c r="EE328" s="8"/>
      <c r="EF328" s="8"/>
      <c r="EG328" s="13"/>
      <c r="EH328" s="6"/>
      <c r="EI328" s="6"/>
      <c r="EJ328" s="6"/>
      <c r="EK328" s="7"/>
      <c r="EL328" s="7"/>
      <c r="EM328" s="8"/>
      <c r="EN328" s="8"/>
      <c r="EO328" s="13"/>
      <c r="EP328" s="6"/>
      <c r="EQ328" s="6"/>
      <c r="ER328" s="6"/>
      <c r="ES328" s="7"/>
      <c r="ET328" s="7"/>
      <c r="EU328" s="8"/>
      <c r="EV328" s="8"/>
      <c r="EW328" s="13"/>
      <c r="EX328" s="6"/>
      <c r="EY328" s="6"/>
      <c r="EZ328" s="6"/>
      <c r="FA328" s="7"/>
      <c r="FB328" s="7"/>
      <c r="FC328" s="8"/>
      <c r="FD328" s="8"/>
      <c r="FE328" s="13"/>
      <c r="FF328" s="6"/>
      <c r="FG328" s="6"/>
      <c r="FH328" s="6"/>
      <c r="FI328" s="7"/>
      <c r="FJ328" s="7"/>
      <c r="FK328" s="8"/>
      <c r="FL328" s="8"/>
      <c r="FM328" s="13"/>
      <c r="FN328" s="6"/>
      <c r="FO328" s="6"/>
      <c r="FP328" s="6"/>
      <c r="FQ328" s="7"/>
      <c r="FR328" s="7"/>
      <c r="FS328" s="8"/>
      <c r="FT328" s="8"/>
      <c r="FU328" s="13"/>
      <c r="FV328" s="6"/>
      <c r="FW328" s="6"/>
      <c r="FX328" s="6"/>
      <c r="FY328" s="7"/>
      <c r="FZ328" s="7"/>
      <c r="GA328" s="8"/>
      <c r="GB328" s="8"/>
      <c r="GC328" s="13"/>
      <c r="GD328" s="6"/>
      <c r="GE328" s="6"/>
      <c r="GF328" s="6"/>
      <c r="GG328" s="7"/>
      <c r="GH328" s="7"/>
      <c r="GI328" s="8"/>
      <c r="GJ328" s="8"/>
      <c r="GK328" s="13"/>
      <c r="GL328" s="6"/>
      <c r="GM328" s="6"/>
      <c r="GN328" s="6"/>
      <c r="GO328" s="7"/>
      <c r="GP328" s="7"/>
      <c r="GQ328" s="8"/>
      <c r="GR328" s="8"/>
      <c r="GS328" s="13"/>
      <c r="GT328" s="6"/>
      <c r="GU328" s="6"/>
      <c r="GV328" s="6"/>
      <c r="GW328" s="7"/>
      <c r="GX328" s="7"/>
      <c r="GY328" s="8"/>
      <c r="GZ328" s="8"/>
      <c r="HA328" s="13"/>
      <c r="HB328" s="6"/>
      <c r="HC328" s="6"/>
      <c r="HD328" s="6"/>
      <c r="HE328" s="7"/>
      <c r="HF328" s="7"/>
      <c r="HG328" s="8"/>
      <c r="HH328" s="8"/>
      <c r="HI328" s="13"/>
      <c r="HJ328" s="6"/>
      <c r="HK328" s="6"/>
      <c r="HL328" s="6"/>
      <c r="HM328" s="7"/>
      <c r="HN328" s="7"/>
      <c r="HO328" s="8"/>
      <c r="HP328" s="8"/>
      <c r="HQ328" s="13"/>
      <c r="HR328" s="6"/>
      <c r="HS328" s="6"/>
      <c r="HT328" s="6"/>
      <c r="HU328" s="7"/>
      <c r="HV328" s="7"/>
      <c r="HW328" s="8"/>
      <c r="HX328" s="8"/>
      <c r="HY328" s="13"/>
      <c r="HZ328" s="6"/>
      <c r="IA328" s="6"/>
      <c r="IB328" s="6"/>
      <c r="IC328" s="7"/>
      <c r="ID328" s="7"/>
      <c r="IE328" s="8"/>
      <c r="IF328" s="8"/>
      <c r="IG328" s="13"/>
      <c r="IH328" s="6"/>
      <c r="II328" s="6"/>
      <c r="IJ328" s="6"/>
      <c r="IK328" s="7"/>
      <c r="IL328" s="7"/>
      <c r="IM328" s="8"/>
      <c r="IN328" s="8"/>
      <c r="IO328" s="13"/>
      <c r="IP328" s="6"/>
      <c r="IQ328" s="6"/>
      <c r="IR328" s="6"/>
      <c r="IS328" s="7"/>
      <c r="IT328" s="7"/>
      <c r="IU328" s="8"/>
      <c r="IV328" s="8"/>
      <c r="IW328" s="13"/>
      <c r="IX328" s="6"/>
      <c r="IY328" s="6"/>
      <c r="IZ328" s="6"/>
      <c r="JA328" s="7"/>
      <c r="JB328" s="7"/>
      <c r="JC328" s="8"/>
      <c r="JD328" s="8"/>
      <c r="JE328" s="13"/>
      <c r="JF328" s="6"/>
      <c r="JG328" s="6"/>
      <c r="JH328" s="6"/>
      <c r="JI328" s="7"/>
      <c r="JJ328" s="7"/>
      <c r="JK328" s="8"/>
      <c r="JL328" s="8"/>
      <c r="JM328" s="13"/>
      <c r="JN328" s="6"/>
      <c r="JO328" s="6"/>
      <c r="JP328" s="6"/>
      <c r="JQ328" s="7"/>
      <c r="JR328" s="7"/>
      <c r="JS328" s="8"/>
      <c r="JT328" s="8"/>
      <c r="JU328" s="13"/>
      <c r="JV328" s="6"/>
      <c r="JW328" s="6"/>
      <c r="JX328" s="6"/>
      <c r="JY328" s="7"/>
      <c r="JZ328" s="7"/>
      <c r="KA328" s="8"/>
      <c r="KB328" s="8"/>
      <c r="KC328" s="13"/>
      <c r="KD328" s="6"/>
      <c r="KE328" s="6"/>
      <c r="KF328" s="6"/>
      <c r="KG328" s="7"/>
      <c r="KH328" s="7"/>
      <c r="KI328" s="8"/>
      <c r="KJ328" s="8"/>
      <c r="KK328" s="13"/>
      <c r="KL328" s="6"/>
      <c r="KM328" s="6"/>
      <c r="KN328" s="6"/>
      <c r="KO328" s="7"/>
      <c r="KP328" s="7"/>
      <c r="KQ328" s="8"/>
      <c r="KR328" s="8"/>
      <c r="KS328" s="13"/>
      <c r="KT328" s="6"/>
      <c r="KU328" s="6"/>
      <c r="KV328" s="6"/>
      <c r="KW328" s="7"/>
      <c r="KX328" s="7"/>
      <c r="KY328" s="8"/>
      <c r="KZ328" s="8"/>
      <c r="LA328" s="13"/>
      <c r="LB328" s="6"/>
      <c r="LC328" s="6"/>
      <c r="LD328" s="6"/>
      <c r="LE328" s="7"/>
      <c r="LF328" s="7"/>
      <c r="LG328" s="8"/>
      <c r="LH328" s="8"/>
      <c r="LI328" s="13"/>
      <c r="LJ328" s="6"/>
      <c r="LK328" s="6"/>
      <c r="LL328" s="6"/>
      <c r="LM328" s="7"/>
      <c r="LN328" s="7"/>
      <c r="LO328" s="8"/>
      <c r="LP328" s="8"/>
      <c r="LQ328" s="13"/>
      <c r="LR328" s="6"/>
      <c r="LS328" s="6"/>
      <c r="LT328" s="6"/>
      <c r="LU328" s="7"/>
      <c r="LV328" s="7"/>
      <c r="LW328" s="8"/>
      <c r="LX328" s="8"/>
      <c r="LY328" s="13"/>
      <c r="LZ328" s="6"/>
      <c r="MA328" s="6"/>
      <c r="MB328" s="6"/>
      <c r="MC328" s="7"/>
      <c r="MD328" s="7"/>
      <c r="ME328" s="8"/>
      <c r="MF328" s="8"/>
      <c r="MG328" s="13"/>
      <c r="MH328" s="6"/>
      <c r="MI328" s="6"/>
      <c r="MJ328" s="6"/>
      <c r="MK328" s="7"/>
      <c r="ML328" s="7"/>
      <c r="MM328" s="8"/>
      <c r="MN328" s="8"/>
      <c r="MO328" s="13"/>
      <c r="MP328" s="6"/>
      <c r="MQ328" s="6"/>
      <c r="MR328" s="6"/>
      <c r="MS328" s="7"/>
      <c r="MT328" s="7"/>
      <c r="MU328" s="8"/>
      <c r="MV328" s="8"/>
      <c r="MW328" s="13"/>
      <c r="MX328" s="6"/>
      <c r="MY328" s="6"/>
      <c r="MZ328" s="6"/>
      <c r="NA328" s="7"/>
      <c r="NB328" s="7"/>
      <c r="NC328" s="8"/>
      <c r="ND328" s="8"/>
      <c r="NE328" s="13"/>
      <c r="NF328" s="6"/>
      <c r="NG328" s="6"/>
      <c r="NH328" s="6"/>
      <c r="NI328" s="7"/>
      <c r="NJ328" s="7"/>
      <c r="NK328" s="8"/>
      <c r="NL328" s="8"/>
      <c r="NM328" s="13"/>
      <c r="NN328" s="6"/>
      <c r="NO328" s="6"/>
      <c r="NP328" s="6"/>
      <c r="NQ328" s="7"/>
      <c r="NR328" s="7"/>
      <c r="NS328" s="8"/>
      <c r="NT328" s="8"/>
      <c r="NU328" s="13"/>
      <c r="NV328" s="6"/>
      <c r="NW328" s="6"/>
      <c r="NX328" s="6"/>
      <c r="NY328" s="7"/>
      <c r="NZ328" s="7"/>
      <c r="OA328" s="8"/>
      <c r="OB328" s="8"/>
      <c r="OC328" s="13"/>
      <c r="OD328" s="6"/>
      <c r="OE328" s="6"/>
      <c r="OF328" s="6"/>
      <c r="OG328" s="7"/>
      <c r="OH328" s="7"/>
      <c r="OI328" s="8"/>
      <c r="OJ328" s="8"/>
      <c r="OK328" s="13"/>
      <c r="OL328" s="6"/>
      <c r="OM328" s="6"/>
      <c r="ON328" s="6"/>
      <c r="OO328" s="7"/>
      <c r="OP328" s="7"/>
      <c r="OQ328" s="8"/>
      <c r="OR328" s="8"/>
      <c r="OS328" s="13"/>
      <c r="OT328" s="6"/>
      <c r="OU328" s="6"/>
      <c r="OV328" s="6"/>
      <c r="OW328" s="7"/>
      <c r="OX328" s="7"/>
      <c r="OY328" s="8"/>
      <c r="OZ328" s="8"/>
      <c r="PA328" s="13"/>
      <c r="PB328" s="6"/>
      <c r="PC328" s="6"/>
      <c r="PD328" s="6"/>
      <c r="PE328" s="7"/>
      <c r="PF328" s="7"/>
      <c r="PG328" s="8"/>
      <c r="PH328" s="8"/>
      <c r="PI328" s="13"/>
      <c r="PJ328" s="6"/>
      <c r="PK328" s="6"/>
      <c r="PL328" s="6"/>
      <c r="PM328" s="7"/>
      <c r="PN328" s="7"/>
      <c r="PO328" s="8"/>
      <c r="PP328" s="8"/>
      <c r="PQ328" s="13"/>
      <c r="PR328" s="6"/>
      <c r="PS328" s="6"/>
      <c r="PT328" s="6"/>
      <c r="PU328" s="7"/>
      <c r="PV328" s="7"/>
      <c r="PW328" s="8"/>
      <c r="PX328" s="8"/>
      <c r="PY328" s="13"/>
      <c r="PZ328" s="6"/>
      <c r="QA328" s="6"/>
      <c r="QB328" s="6"/>
      <c r="QC328" s="7"/>
      <c r="QD328" s="7"/>
      <c r="QE328" s="8"/>
      <c r="QF328" s="8"/>
      <c r="QG328" s="13"/>
      <c r="QH328" s="6"/>
      <c r="QI328" s="6"/>
      <c r="QJ328" s="6"/>
      <c r="QK328" s="7"/>
      <c r="QL328" s="7"/>
      <c r="QM328" s="8"/>
      <c r="QN328" s="8"/>
      <c r="QO328" s="13"/>
      <c r="QP328" s="6"/>
      <c r="QQ328" s="6"/>
      <c r="QR328" s="6"/>
      <c r="QS328" s="7"/>
      <c r="QT328" s="7"/>
      <c r="QU328" s="8"/>
      <c r="QV328" s="8"/>
      <c r="QW328" s="13"/>
      <c r="QX328" s="6"/>
      <c r="QY328" s="6"/>
      <c r="QZ328" s="6"/>
      <c r="RA328" s="7"/>
      <c r="RB328" s="7"/>
      <c r="RC328" s="8"/>
      <c r="RD328" s="8"/>
      <c r="RE328" s="13"/>
      <c r="RF328" s="6"/>
      <c r="RG328" s="6"/>
      <c r="RH328" s="6"/>
      <c r="RI328" s="7"/>
      <c r="RJ328" s="7"/>
      <c r="RK328" s="8"/>
      <c r="RL328" s="8"/>
      <c r="RM328" s="13"/>
      <c r="RN328" s="6"/>
      <c r="RO328" s="6"/>
      <c r="RP328" s="6"/>
      <c r="RQ328" s="7"/>
      <c r="RR328" s="7"/>
      <c r="RS328" s="8"/>
      <c r="RT328" s="8"/>
      <c r="RU328" s="13"/>
      <c r="RV328" s="6"/>
      <c r="RW328" s="6"/>
      <c r="RX328" s="6"/>
      <c r="RY328" s="7"/>
      <c r="RZ328" s="7"/>
      <c r="SA328" s="8"/>
      <c r="SB328" s="8"/>
      <c r="SC328" s="13"/>
      <c r="SD328" s="6"/>
      <c r="SE328" s="6"/>
      <c r="SF328" s="6"/>
      <c r="SG328" s="7"/>
      <c r="SH328" s="7"/>
      <c r="SI328" s="8"/>
      <c r="SJ328" s="8"/>
      <c r="SK328" s="13"/>
      <c r="SL328" s="6"/>
      <c r="SM328" s="6"/>
      <c r="SN328" s="6"/>
      <c r="SO328" s="7"/>
      <c r="SP328" s="7"/>
      <c r="SQ328" s="8"/>
      <c r="SR328" s="8"/>
      <c r="SS328" s="13"/>
      <c r="ST328" s="6"/>
      <c r="SU328" s="6"/>
      <c r="SV328" s="6"/>
      <c r="SW328" s="7"/>
      <c r="SX328" s="7"/>
      <c r="SY328" s="8"/>
      <c r="SZ328" s="8"/>
      <c r="TA328" s="13"/>
      <c r="TB328" s="6"/>
      <c r="TC328" s="6"/>
      <c r="TD328" s="6"/>
      <c r="TE328" s="7"/>
      <c r="TF328" s="7"/>
      <c r="TG328" s="8"/>
      <c r="TH328" s="8"/>
      <c r="TI328" s="13"/>
      <c r="TJ328" s="6"/>
      <c r="TK328" s="6"/>
      <c r="TL328" s="6"/>
      <c r="TM328" s="7"/>
      <c r="TN328" s="7"/>
      <c r="TO328" s="8"/>
      <c r="TP328" s="8"/>
      <c r="TQ328" s="13"/>
      <c r="TR328" s="6"/>
      <c r="TS328" s="6"/>
      <c r="TT328" s="6"/>
      <c r="TU328" s="7"/>
      <c r="TV328" s="7"/>
      <c r="TW328" s="8"/>
      <c r="TX328" s="8"/>
      <c r="TY328" s="13"/>
      <c r="TZ328" s="6"/>
      <c r="UA328" s="6"/>
      <c r="UB328" s="6"/>
      <c r="UC328" s="7"/>
      <c r="UD328" s="7"/>
      <c r="UE328" s="8"/>
      <c r="UF328" s="8"/>
      <c r="UG328" s="13"/>
      <c r="UH328" s="6"/>
      <c r="UI328" s="6"/>
      <c r="UJ328" s="6"/>
      <c r="UK328" s="7"/>
      <c r="UL328" s="7"/>
      <c r="UM328" s="8"/>
      <c r="UN328" s="8"/>
      <c r="UO328" s="13"/>
      <c r="UP328" s="6"/>
      <c r="UQ328" s="6"/>
      <c r="UR328" s="6"/>
      <c r="US328" s="7"/>
      <c r="UT328" s="7"/>
      <c r="UU328" s="8"/>
      <c r="UV328" s="8"/>
      <c r="UW328" s="13"/>
      <c r="UX328" s="6"/>
      <c r="UY328" s="6"/>
      <c r="UZ328" s="6"/>
      <c r="VA328" s="7"/>
      <c r="VB328" s="7"/>
      <c r="VC328" s="8"/>
      <c r="VD328" s="8"/>
      <c r="VE328" s="13"/>
      <c r="VF328" s="6"/>
      <c r="VG328" s="6"/>
      <c r="VH328" s="6"/>
      <c r="VI328" s="7"/>
      <c r="VJ328" s="7"/>
      <c r="VK328" s="8"/>
      <c r="VL328" s="8"/>
      <c r="VM328" s="13"/>
      <c r="VN328" s="6"/>
      <c r="VO328" s="6"/>
      <c r="VP328" s="6"/>
      <c r="VQ328" s="7"/>
      <c r="VR328" s="7"/>
      <c r="VS328" s="8"/>
      <c r="VT328" s="8"/>
      <c r="VU328" s="13"/>
      <c r="VV328" s="6"/>
      <c r="VW328" s="6"/>
      <c r="VX328" s="6"/>
      <c r="VY328" s="7"/>
      <c r="VZ328" s="7"/>
      <c r="WA328" s="8"/>
      <c r="WB328" s="8"/>
      <c r="WC328" s="13"/>
      <c r="WD328" s="6"/>
      <c r="WE328" s="6"/>
      <c r="WF328" s="6"/>
      <c r="WG328" s="7"/>
      <c r="WH328" s="7"/>
      <c r="WI328" s="8"/>
      <c r="WJ328" s="8"/>
      <c r="WK328" s="13"/>
      <c r="WL328" s="6"/>
      <c r="WM328" s="6"/>
      <c r="WN328" s="6"/>
      <c r="WO328" s="7"/>
      <c r="WP328" s="7"/>
      <c r="WQ328" s="8"/>
      <c r="WR328" s="8"/>
      <c r="WS328" s="13"/>
      <c r="WT328" s="6"/>
      <c r="WU328" s="6"/>
      <c r="WV328" s="6"/>
      <c r="WW328" s="7"/>
      <c r="WX328" s="7"/>
      <c r="WY328" s="8"/>
      <c r="WZ328" s="8"/>
      <c r="XA328" s="13"/>
      <c r="XB328" s="6"/>
      <c r="XC328" s="6"/>
      <c r="XD328" s="6"/>
      <c r="XE328" s="7"/>
      <c r="XF328" s="7"/>
      <c r="XG328" s="8"/>
      <c r="XH328" s="8"/>
      <c r="XI328" s="13"/>
      <c r="XJ328" s="6"/>
      <c r="XK328" s="6"/>
      <c r="XL328" s="6"/>
      <c r="XM328" s="7"/>
      <c r="XN328" s="7"/>
      <c r="XO328" s="8"/>
      <c r="XP328" s="8"/>
      <c r="XQ328" s="13"/>
      <c r="XR328" s="6"/>
      <c r="XS328" s="6"/>
      <c r="XT328" s="6"/>
      <c r="XU328" s="7"/>
      <c r="XV328" s="7"/>
      <c r="XW328" s="8"/>
      <c r="XX328" s="8"/>
      <c r="XY328" s="13"/>
      <c r="XZ328" s="6"/>
      <c r="YA328" s="6"/>
      <c r="YB328" s="6"/>
      <c r="YC328" s="7"/>
      <c r="YD328" s="7"/>
      <c r="YE328" s="8"/>
      <c r="YF328" s="8"/>
      <c r="YG328" s="13"/>
      <c r="YH328" s="6"/>
      <c r="YI328" s="6"/>
      <c r="YJ328" s="6"/>
      <c r="YK328" s="7"/>
      <c r="YL328" s="7"/>
      <c r="YM328" s="8"/>
      <c r="YN328" s="8"/>
      <c r="YO328" s="13"/>
      <c r="YP328" s="6"/>
      <c r="YQ328" s="6"/>
      <c r="YR328" s="6"/>
      <c r="YS328" s="7"/>
      <c r="YT328" s="7"/>
      <c r="YU328" s="8"/>
      <c r="YV328" s="8"/>
      <c r="YW328" s="13"/>
      <c r="YX328" s="6"/>
      <c r="YY328" s="6"/>
      <c r="YZ328" s="6"/>
      <c r="ZA328" s="7"/>
      <c r="ZB328" s="7"/>
      <c r="ZC328" s="8"/>
      <c r="ZD328" s="8"/>
      <c r="ZE328" s="13"/>
      <c r="ZF328" s="6"/>
      <c r="ZG328" s="6"/>
      <c r="ZH328" s="6"/>
      <c r="ZI328" s="7"/>
      <c r="ZJ328" s="7"/>
      <c r="ZK328" s="8"/>
      <c r="ZL328" s="8"/>
      <c r="ZM328" s="13"/>
      <c r="ZN328" s="6"/>
      <c r="ZO328" s="6"/>
      <c r="ZP328" s="6"/>
      <c r="ZQ328" s="7"/>
      <c r="ZR328" s="7"/>
      <c r="ZS328" s="8"/>
      <c r="ZT328" s="8"/>
      <c r="ZU328" s="13"/>
      <c r="ZV328" s="6"/>
      <c r="ZW328" s="6"/>
      <c r="ZX328" s="6"/>
      <c r="ZY328" s="7"/>
      <c r="ZZ328" s="7"/>
      <c r="AAA328" s="8"/>
      <c r="AAB328" s="8"/>
      <c r="AAC328" s="13"/>
      <c r="AAD328" s="6"/>
      <c r="AAE328" s="6"/>
      <c r="AAF328" s="6"/>
      <c r="AAG328" s="7"/>
      <c r="AAH328" s="7"/>
      <c r="AAI328" s="8"/>
      <c r="AAJ328" s="8"/>
      <c r="AAK328" s="13"/>
      <c r="AAL328" s="6"/>
      <c r="AAM328" s="6"/>
      <c r="AAN328" s="6"/>
      <c r="AAO328" s="7"/>
      <c r="AAP328" s="7"/>
      <c r="AAQ328" s="8"/>
      <c r="AAR328" s="8"/>
      <c r="AAS328" s="13"/>
      <c r="AAT328" s="6"/>
      <c r="AAU328" s="6"/>
      <c r="AAV328" s="6"/>
      <c r="AAW328" s="7"/>
      <c r="AAX328" s="7"/>
      <c r="AAY328" s="8"/>
      <c r="AAZ328" s="8"/>
      <c r="ABA328" s="13"/>
      <c r="ABB328" s="6"/>
      <c r="ABC328" s="6"/>
      <c r="ABD328" s="6"/>
      <c r="ABE328" s="7"/>
      <c r="ABF328" s="7"/>
      <c r="ABG328" s="8"/>
      <c r="ABH328" s="8"/>
      <c r="ABI328" s="13"/>
      <c r="ABJ328" s="6"/>
      <c r="ABK328" s="6"/>
      <c r="ABL328" s="6"/>
      <c r="ABM328" s="7"/>
      <c r="ABN328" s="7"/>
      <c r="ABO328" s="8"/>
      <c r="ABP328" s="8"/>
      <c r="ABQ328" s="13"/>
      <c r="ABR328" s="6"/>
      <c r="ABS328" s="6"/>
      <c r="ABT328" s="6"/>
      <c r="ABU328" s="7"/>
      <c r="ABV328" s="7"/>
      <c r="ABW328" s="8"/>
      <c r="ABX328" s="8"/>
      <c r="ABY328" s="13"/>
      <c r="ABZ328" s="6"/>
      <c r="ACA328" s="6"/>
      <c r="ACB328" s="6"/>
      <c r="ACC328" s="7"/>
      <c r="ACD328" s="7"/>
      <c r="ACE328" s="8"/>
      <c r="ACF328" s="8"/>
      <c r="ACG328" s="13"/>
      <c r="ACH328" s="6"/>
      <c r="ACI328" s="6"/>
      <c r="ACJ328" s="6"/>
      <c r="ACK328" s="7"/>
      <c r="ACL328" s="7"/>
      <c r="ACM328" s="8"/>
      <c r="ACN328" s="8"/>
      <c r="ACO328" s="13"/>
      <c r="ACP328" s="6"/>
      <c r="ACQ328" s="6"/>
      <c r="ACR328" s="6"/>
      <c r="ACS328" s="7"/>
      <c r="ACT328" s="7"/>
      <c r="ACU328" s="8"/>
      <c r="ACV328" s="8"/>
      <c r="ACW328" s="13"/>
      <c r="ACX328" s="6"/>
      <c r="ACY328" s="6"/>
      <c r="ACZ328" s="6"/>
      <c r="ADA328" s="7"/>
      <c r="ADB328" s="7"/>
      <c r="ADC328" s="8"/>
      <c r="ADD328" s="8"/>
      <c r="ADE328" s="13"/>
      <c r="ADF328" s="6"/>
      <c r="ADG328" s="6"/>
      <c r="ADH328" s="6"/>
      <c r="ADI328" s="7"/>
      <c r="ADJ328" s="7"/>
      <c r="ADK328" s="8"/>
      <c r="ADL328" s="8"/>
      <c r="ADM328" s="13"/>
      <c r="ADN328" s="6"/>
      <c r="ADO328" s="6"/>
      <c r="ADP328" s="6"/>
      <c r="ADQ328" s="7"/>
      <c r="ADR328" s="7"/>
      <c r="ADS328" s="8"/>
      <c r="ADT328" s="8"/>
      <c r="ADU328" s="13"/>
      <c r="ADV328" s="6"/>
      <c r="ADW328" s="6"/>
      <c r="ADX328" s="6"/>
      <c r="ADY328" s="7"/>
      <c r="ADZ328" s="7"/>
      <c r="AEA328" s="8"/>
      <c r="AEB328" s="8"/>
      <c r="AEC328" s="13"/>
      <c r="AED328" s="6"/>
      <c r="AEE328" s="6"/>
      <c r="AEF328" s="6"/>
      <c r="AEG328" s="7"/>
      <c r="AEH328" s="7"/>
      <c r="AEI328" s="8"/>
      <c r="AEJ328" s="8"/>
      <c r="AEK328" s="13"/>
      <c r="AEL328" s="6"/>
      <c r="AEM328" s="6"/>
      <c r="AEN328" s="6"/>
      <c r="AEO328" s="7"/>
      <c r="AEP328" s="7"/>
      <c r="AEQ328" s="8"/>
      <c r="AER328" s="8"/>
      <c r="AES328" s="13"/>
      <c r="AET328" s="6"/>
      <c r="AEU328" s="6"/>
      <c r="AEV328" s="6"/>
      <c r="AEW328" s="7"/>
      <c r="AEX328" s="7"/>
      <c r="AEY328" s="8"/>
      <c r="AEZ328" s="8"/>
      <c r="AFA328" s="13"/>
      <c r="AFB328" s="6"/>
      <c r="AFC328" s="6"/>
      <c r="AFD328" s="6"/>
      <c r="AFE328" s="7"/>
      <c r="AFF328" s="7"/>
      <c r="AFG328" s="8"/>
      <c r="AFH328" s="8"/>
      <c r="AFI328" s="13"/>
      <c r="AFJ328" s="6"/>
      <c r="AFK328" s="6"/>
      <c r="AFL328" s="6"/>
      <c r="AFM328" s="7"/>
      <c r="AFN328" s="7"/>
      <c r="AFO328" s="8"/>
      <c r="AFP328" s="8"/>
      <c r="AFQ328" s="13"/>
      <c r="AFR328" s="6"/>
      <c r="AFS328" s="6"/>
      <c r="AFT328" s="6"/>
      <c r="AFU328" s="7"/>
      <c r="AFV328" s="7"/>
      <c r="AFW328" s="8"/>
      <c r="AFX328" s="8"/>
      <c r="AFY328" s="13"/>
      <c r="AFZ328" s="6"/>
      <c r="AGA328" s="6"/>
      <c r="AGB328" s="6"/>
      <c r="AGC328" s="7"/>
      <c r="AGD328" s="7"/>
      <c r="AGE328" s="8"/>
      <c r="AGF328" s="8"/>
      <c r="AGG328" s="13"/>
      <c r="AGH328" s="6"/>
      <c r="AGI328" s="6"/>
      <c r="AGJ328" s="6"/>
      <c r="AGK328" s="7"/>
      <c r="AGL328" s="7"/>
      <c r="AGM328" s="8"/>
      <c r="AGN328" s="8"/>
      <c r="AGO328" s="13"/>
      <c r="AGP328" s="6"/>
      <c r="AGQ328" s="6"/>
      <c r="AGR328" s="6"/>
      <c r="AGS328" s="7"/>
      <c r="AGT328" s="7"/>
      <c r="AGU328" s="8"/>
      <c r="AGV328" s="8"/>
      <c r="AGW328" s="13"/>
      <c r="AGX328" s="6"/>
      <c r="AGY328" s="6"/>
      <c r="AGZ328" s="6"/>
      <c r="AHA328" s="7"/>
      <c r="AHB328" s="7"/>
      <c r="AHC328" s="8"/>
      <c r="AHD328" s="8"/>
      <c r="AHE328" s="13"/>
      <c r="AHF328" s="6"/>
      <c r="AHG328" s="6"/>
      <c r="AHH328" s="6"/>
      <c r="AHI328" s="7"/>
      <c r="AHJ328" s="7"/>
      <c r="AHK328" s="8"/>
      <c r="AHL328" s="8"/>
      <c r="AHM328" s="13"/>
      <c r="AHN328" s="6"/>
      <c r="AHO328" s="6"/>
      <c r="AHP328" s="6"/>
      <c r="AHQ328" s="7"/>
      <c r="AHR328" s="7"/>
      <c r="AHS328" s="8"/>
      <c r="AHT328" s="8"/>
      <c r="AHU328" s="13"/>
      <c r="AHV328" s="6"/>
      <c r="AHW328" s="6"/>
      <c r="AHX328" s="6"/>
      <c r="AHY328" s="7"/>
      <c r="AHZ328" s="7"/>
      <c r="AIA328" s="8"/>
      <c r="AIB328" s="8"/>
      <c r="AIC328" s="13"/>
      <c r="AID328" s="6"/>
      <c r="AIE328" s="6"/>
      <c r="AIF328" s="6"/>
      <c r="AIG328" s="7"/>
      <c r="AIH328" s="7"/>
      <c r="AII328" s="8"/>
      <c r="AIJ328" s="8"/>
      <c r="AIK328" s="13"/>
      <c r="AIL328" s="6"/>
      <c r="AIM328" s="6"/>
      <c r="AIN328" s="6"/>
      <c r="AIO328" s="7"/>
      <c r="AIP328" s="7"/>
      <c r="AIQ328" s="8"/>
      <c r="AIR328" s="8"/>
      <c r="AIS328" s="13"/>
      <c r="AIT328" s="6"/>
      <c r="AIU328" s="6"/>
      <c r="AIV328" s="6"/>
      <c r="AIW328" s="7"/>
      <c r="AIX328" s="7"/>
      <c r="AIY328" s="8"/>
      <c r="AIZ328" s="8"/>
      <c r="AJA328" s="13"/>
      <c r="AJB328" s="6"/>
      <c r="AJC328" s="6"/>
      <c r="AJD328" s="6"/>
      <c r="AJE328" s="7"/>
      <c r="AJF328" s="7"/>
      <c r="AJG328" s="8"/>
      <c r="AJH328" s="8"/>
      <c r="AJI328" s="13"/>
      <c r="AJJ328" s="6"/>
      <c r="AJK328" s="6"/>
      <c r="AJL328" s="6"/>
      <c r="AJM328" s="7"/>
      <c r="AJN328" s="7"/>
      <c r="AJO328" s="8"/>
      <c r="AJP328" s="8"/>
      <c r="AJQ328" s="13"/>
      <c r="AJR328" s="6"/>
      <c r="AJS328" s="6"/>
      <c r="AJT328" s="6"/>
      <c r="AJU328" s="7"/>
      <c r="AJV328" s="7"/>
      <c r="AJW328" s="8"/>
      <c r="AJX328" s="8"/>
      <c r="AJY328" s="13"/>
      <c r="AJZ328" s="6"/>
      <c r="AKA328" s="6"/>
      <c r="AKB328" s="6"/>
      <c r="AKC328" s="7"/>
      <c r="AKD328" s="7"/>
      <c r="AKE328" s="8"/>
      <c r="AKF328" s="8"/>
      <c r="AKG328" s="13"/>
      <c r="AKH328" s="6"/>
      <c r="AKI328" s="6"/>
      <c r="AKJ328" s="6"/>
      <c r="AKK328" s="7"/>
      <c r="AKL328" s="7"/>
      <c r="AKM328" s="8"/>
      <c r="AKN328" s="8"/>
      <c r="AKO328" s="13"/>
      <c r="AKP328" s="6"/>
      <c r="AKQ328" s="6"/>
      <c r="AKR328" s="6"/>
      <c r="AKS328" s="7"/>
      <c r="AKT328" s="7"/>
      <c r="AKU328" s="8"/>
      <c r="AKV328" s="8"/>
      <c r="AKW328" s="13"/>
      <c r="AKX328" s="6"/>
      <c r="AKY328" s="6"/>
      <c r="AKZ328" s="6"/>
      <c r="ALA328" s="7"/>
      <c r="ALB328" s="7"/>
      <c r="ALC328" s="8"/>
      <c r="ALD328" s="8"/>
      <c r="ALE328" s="13"/>
      <c r="ALF328" s="6"/>
      <c r="ALG328" s="6"/>
      <c r="ALH328" s="6"/>
      <c r="ALI328" s="7"/>
      <c r="ALJ328" s="7"/>
      <c r="ALK328" s="8"/>
      <c r="ALL328" s="8"/>
      <c r="ALM328" s="13"/>
      <c r="ALN328" s="6"/>
      <c r="ALO328" s="6"/>
      <c r="ALP328" s="6"/>
      <c r="ALQ328" s="7"/>
      <c r="ALR328" s="7"/>
      <c r="ALS328" s="8"/>
      <c r="ALT328" s="8"/>
      <c r="ALU328" s="13"/>
      <c r="ALV328" s="6"/>
      <c r="ALW328" s="6"/>
      <c r="ALX328" s="6"/>
      <c r="ALY328" s="7"/>
      <c r="ALZ328" s="7"/>
      <c r="AMA328" s="8"/>
      <c r="AMB328" s="8"/>
      <c r="AMC328" s="13"/>
      <c r="AMD328" s="6"/>
      <c r="AME328" s="6"/>
      <c r="AMF328" s="6"/>
      <c r="AMG328" s="7"/>
      <c r="AMH328" s="7"/>
      <c r="AMI328" s="8"/>
      <c r="AMJ328" s="8"/>
      <c r="AMK328" s="13"/>
      <c r="AML328" s="6"/>
      <c r="AMM328" s="6"/>
      <c r="AMN328" s="6"/>
      <c r="AMO328" s="7"/>
      <c r="AMP328" s="7"/>
      <c r="AMQ328" s="8"/>
      <c r="AMR328" s="8"/>
      <c r="AMS328" s="13"/>
      <c r="AMT328" s="6"/>
      <c r="AMU328" s="6"/>
      <c r="AMV328" s="6"/>
      <c r="AMW328" s="7"/>
      <c r="AMX328" s="7"/>
      <c r="AMY328" s="8"/>
      <c r="AMZ328" s="8"/>
      <c r="ANA328" s="13"/>
      <c r="ANB328" s="6"/>
      <c r="ANC328" s="6"/>
      <c r="AND328" s="6"/>
      <c r="ANE328" s="7"/>
      <c r="ANF328" s="7"/>
      <c r="ANG328" s="8"/>
      <c r="ANH328" s="8"/>
      <c r="ANI328" s="13"/>
      <c r="ANJ328" s="6"/>
      <c r="ANK328" s="6"/>
      <c r="ANL328" s="6"/>
      <c r="ANM328" s="7"/>
      <c r="ANN328" s="7"/>
      <c r="ANO328" s="8"/>
      <c r="ANP328" s="8"/>
      <c r="ANQ328" s="13"/>
      <c r="ANR328" s="6"/>
      <c r="ANS328" s="6"/>
      <c r="ANT328" s="6"/>
      <c r="ANU328" s="7"/>
      <c r="ANV328" s="7"/>
      <c r="ANW328" s="8"/>
      <c r="ANX328" s="8"/>
      <c r="ANY328" s="13"/>
      <c r="ANZ328" s="6"/>
      <c r="AOA328" s="6"/>
      <c r="AOB328" s="6"/>
      <c r="AOC328" s="7"/>
      <c r="AOD328" s="7"/>
      <c r="AOE328" s="8"/>
      <c r="AOF328" s="8"/>
      <c r="AOG328" s="13"/>
      <c r="AOH328" s="6"/>
      <c r="AOI328" s="6"/>
      <c r="AOJ328" s="6"/>
      <c r="AOK328" s="7"/>
      <c r="AOL328" s="7"/>
      <c r="AOM328" s="8"/>
      <c r="AON328" s="8"/>
      <c r="AOO328" s="13"/>
      <c r="AOP328" s="6"/>
      <c r="AOQ328" s="6"/>
      <c r="AOR328" s="6"/>
      <c r="AOS328" s="7"/>
      <c r="AOT328" s="7"/>
      <c r="AOU328" s="8"/>
      <c r="AOV328" s="8"/>
      <c r="AOW328" s="13"/>
      <c r="AOX328" s="6"/>
      <c r="AOY328" s="6"/>
      <c r="AOZ328" s="6"/>
      <c r="APA328" s="7"/>
      <c r="APB328" s="7"/>
      <c r="APC328" s="8"/>
      <c r="APD328" s="8"/>
      <c r="APE328" s="13"/>
      <c r="APF328" s="6"/>
      <c r="APG328" s="6"/>
      <c r="APH328" s="6"/>
      <c r="API328" s="7"/>
      <c r="APJ328" s="7"/>
      <c r="APK328" s="8"/>
      <c r="APL328" s="8"/>
      <c r="APM328" s="13"/>
      <c r="APN328" s="6"/>
      <c r="APO328" s="6"/>
      <c r="APP328" s="6"/>
      <c r="APQ328" s="7"/>
      <c r="APR328" s="7"/>
      <c r="APS328" s="8"/>
      <c r="APT328" s="8"/>
      <c r="APU328" s="13"/>
      <c r="APV328" s="6"/>
      <c r="APW328" s="6"/>
      <c r="APX328" s="6"/>
      <c r="APY328" s="7"/>
      <c r="APZ328" s="7"/>
      <c r="AQA328" s="8"/>
      <c r="AQB328" s="8"/>
      <c r="AQC328" s="13"/>
      <c r="AQD328" s="6"/>
      <c r="AQE328" s="6"/>
      <c r="AQF328" s="6"/>
      <c r="AQG328" s="7"/>
      <c r="AQH328" s="7"/>
      <c r="AQI328" s="8"/>
      <c r="AQJ328" s="8"/>
      <c r="AQK328" s="13"/>
      <c r="AQL328" s="6"/>
      <c r="AQM328" s="6"/>
      <c r="AQN328" s="6"/>
      <c r="AQO328" s="7"/>
      <c r="AQP328" s="7"/>
      <c r="AQQ328" s="8"/>
      <c r="AQR328" s="8"/>
      <c r="AQS328" s="13"/>
      <c r="AQT328" s="6"/>
      <c r="AQU328" s="6"/>
      <c r="AQV328" s="6"/>
      <c r="AQW328" s="7"/>
      <c r="AQX328" s="7"/>
      <c r="AQY328" s="8"/>
      <c r="AQZ328" s="8"/>
      <c r="ARA328" s="13"/>
      <c r="ARB328" s="6"/>
      <c r="ARC328" s="6"/>
      <c r="ARD328" s="6"/>
      <c r="ARE328" s="7"/>
      <c r="ARF328" s="7"/>
      <c r="ARG328" s="8"/>
      <c r="ARH328" s="8"/>
      <c r="ARI328" s="13"/>
      <c r="ARJ328" s="6"/>
      <c r="ARK328" s="6"/>
      <c r="ARL328" s="6"/>
      <c r="ARM328" s="7"/>
      <c r="ARN328" s="7"/>
      <c r="ARO328" s="8"/>
      <c r="ARP328" s="8"/>
      <c r="ARQ328" s="13"/>
      <c r="ARR328" s="6"/>
      <c r="ARS328" s="6"/>
      <c r="ART328" s="6"/>
      <c r="ARU328" s="7"/>
      <c r="ARV328" s="7"/>
      <c r="ARW328" s="8"/>
      <c r="ARX328" s="8"/>
      <c r="ARY328" s="13"/>
      <c r="ARZ328" s="6"/>
      <c r="ASA328" s="6"/>
      <c r="ASB328" s="6"/>
      <c r="ASC328" s="7"/>
      <c r="ASD328" s="7"/>
      <c r="ASE328" s="8"/>
      <c r="ASF328" s="8"/>
      <c r="ASG328" s="13"/>
      <c r="ASH328" s="6"/>
      <c r="ASI328" s="6"/>
      <c r="ASJ328" s="6"/>
      <c r="ASK328" s="7"/>
      <c r="ASL328" s="7"/>
      <c r="ASM328" s="8"/>
      <c r="ASN328" s="8"/>
      <c r="ASO328" s="13"/>
      <c r="ASP328" s="6"/>
      <c r="ASQ328" s="6"/>
      <c r="ASR328" s="6"/>
      <c r="ASS328" s="7"/>
      <c r="AST328" s="7"/>
      <c r="ASU328" s="8"/>
      <c r="ASV328" s="8"/>
      <c r="ASW328" s="13"/>
      <c r="ASX328" s="6"/>
      <c r="ASY328" s="6"/>
      <c r="ASZ328" s="6"/>
      <c r="ATA328" s="7"/>
      <c r="ATB328" s="7"/>
      <c r="ATC328" s="8"/>
      <c r="ATD328" s="8"/>
      <c r="ATE328" s="13"/>
      <c r="ATF328" s="6"/>
      <c r="ATG328" s="6"/>
      <c r="ATH328" s="6"/>
      <c r="ATI328" s="7"/>
      <c r="ATJ328" s="7"/>
      <c r="ATK328" s="8"/>
      <c r="ATL328" s="8"/>
      <c r="ATM328" s="13"/>
      <c r="ATN328" s="6"/>
      <c r="ATO328" s="6"/>
      <c r="ATP328" s="6"/>
      <c r="ATQ328" s="7"/>
      <c r="ATR328" s="7"/>
      <c r="ATS328" s="8"/>
      <c r="ATT328" s="8"/>
      <c r="ATU328" s="13"/>
      <c r="ATV328" s="6"/>
      <c r="ATW328" s="6"/>
      <c r="ATX328" s="6"/>
      <c r="ATY328" s="7"/>
      <c r="ATZ328" s="7"/>
      <c r="AUA328" s="8"/>
      <c r="AUB328" s="8"/>
      <c r="AUC328" s="13"/>
      <c r="AUD328" s="6"/>
      <c r="AUE328" s="6"/>
      <c r="AUF328" s="6"/>
      <c r="AUG328" s="7"/>
      <c r="AUH328" s="7"/>
      <c r="AUI328" s="8"/>
      <c r="AUJ328" s="8"/>
      <c r="AUK328" s="13"/>
      <c r="AUL328" s="6"/>
      <c r="AUM328" s="6"/>
      <c r="AUN328" s="6"/>
      <c r="AUO328" s="7"/>
      <c r="AUP328" s="7"/>
      <c r="AUQ328" s="8"/>
      <c r="AUR328" s="8"/>
      <c r="AUS328" s="13"/>
      <c r="AUT328" s="6"/>
      <c r="AUU328" s="6"/>
      <c r="AUV328" s="6"/>
      <c r="AUW328" s="7"/>
      <c r="AUX328" s="7"/>
      <c r="AUY328" s="8"/>
      <c r="AUZ328" s="8"/>
      <c r="AVA328" s="13"/>
      <c r="AVB328" s="6"/>
      <c r="AVC328" s="6"/>
      <c r="AVD328" s="6"/>
      <c r="AVE328" s="7"/>
      <c r="AVF328" s="7"/>
      <c r="AVG328" s="8"/>
      <c r="AVH328" s="8"/>
      <c r="AVI328" s="13"/>
      <c r="AVJ328" s="6"/>
      <c r="AVK328" s="6"/>
      <c r="AVL328" s="6"/>
      <c r="AVM328" s="7"/>
      <c r="AVN328" s="7"/>
      <c r="AVO328" s="8"/>
      <c r="AVP328" s="8"/>
      <c r="AVQ328" s="13"/>
      <c r="AVR328" s="6"/>
      <c r="AVS328" s="6"/>
      <c r="AVT328" s="6"/>
      <c r="AVU328" s="7"/>
      <c r="AVV328" s="7"/>
      <c r="AVW328" s="8"/>
      <c r="AVX328" s="8"/>
      <c r="AVY328" s="13"/>
      <c r="AVZ328" s="6"/>
      <c r="AWA328" s="6"/>
      <c r="AWB328" s="6"/>
      <c r="AWC328" s="7"/>
      <c r="AWD328" s="7"/>
      <c r="AWE328" s="8"/>
      <c r="AWF328" s="8"/>
      <c r="AWG328" s="13"/>
      <c r="AWH328" s="6"/>
      <c r="AWI328" s="6"/>
      <c r="AWJ328" s="6"/>
      <c r="AWK328" s="7"/>
      <c r="AWL328" s="7"/>
      <c r="AWM328" s="8"/>
      <c r="AWN328" s="8"/>
      <c r="AWO328" s="13"/>
      <c r="AWP328" s="6"/>
      <c r="AWQ328" s="6"/>
      <c r="AWR328" s="6"/>
      <c r="AWS328" s="7"/>
      <c r="AWT328" s="7"/>
      <c r="AWU328" s="8"/>
      <c r="AWV328" s="8"/>
      <c r="AWW328" s="13"/>
      <c r="AWX328" s="6"/>
      <c r="AWY328" s="6"/>
      <c r="AWZ328" s="6"/>
      <c r="AXA328" s="7"/>
      <c r="AXB328" s="7"/>
      <c r="AXC328" s="8"/>
      <c r="AXD328" s="8"/>
      <c r="AXE328" s="13"/>
      <c r="AXF328" s="6"/>
      <c r="AXG328" s="6"/>
      <c r="AXH328" s="6"/>
      <c r="AXI328" s="7"/>
      <c r="AXJ328" s="7"/>
      <c r="AXK328" s="8"/>
      <c r="AXL328" s="8"/>
      <c r="AXM328" s="13"/>
      <c r="AXN328" s="6"/>
      <c r="AXO328" s="6"/>
      <c r="AXP328" s="6"/>
      <c r="AXQ328" s="7"/>
      <c r="AXR328" s="7"/>
      <c r="AXS328" s="8"/>
      <c r="AXT328" s="8"/>
      <c r="AXU328" s="13"/>
      <c r="AXV328" s="6"/>
      <c r="AXW328" s="6"/>
      <c r="AXX328" s="6"/>
      <c r="AXY328" s="7"/>
      <c r="AXZ328" s="7"/>
      <c r="AYA328" s="8"/>
      <c r="AYB328" s="8"/>
      <c r="AYC328" s="13"/>
      <c r="AYD328" s="6"/>
      <c r="AYE328" s="6"/>
      <c r="AYF328" s="6"/>
      <c r="AYG328" s="7"/>
      <c r="AYH328" s="7"/>
      <c r="AYI328" s="8"/>
      <c r="AYJ328" s="8"/>
      <c r="AYK328" s="13"/>
      <c r="AYL328" s="6"/>
      <c r="AYM328" s="6"/>
      <c r="AYN328" s="6"/>
      <c r="AYO328" s="7"/>
      <c r="AYP328" s="7"/>
      <c r="AYQ328" s="8"/>
      <c r="AYR328" s="8"/>
      <c r="AYS328" s="13"/>
      <c r="AYT328" s="6"/>
      <c r="AYU328" s="6"/>
      <c r="AYV328" s="6"/>
      <c r="AYW328" s="7"/>
      <c r="AYX328" s="7"/>
      <c r="AYY328" s="8"/>
      <c r="AYZ328" s="8"/>
      <c r="AZA328" s="13"/>
      <c r="AZB328" s="6"/>
      <c r="AZC328" s="6"/>
      <c r="AZD328" s="6"/>
      <c r="AZE328" s="7"/>
      <c r="AZF328" s="7"/>
      <c r="AZG328" s="8"/>
      <c r="AZH328" s="8"/>
      <c r="AZI328" s="13"/>
      <c r="AZJ328" s="6"/>
      <c r="AZK328" s="6"/>
      <c r="AZL328" s="6"/>
      <c r="AZM328" s="7"/>
      <c r="AZN328" s="7"/>
      <c r="AZO328" s="8"/>
      <c r="AZP328" s="8"/>
      <c r="AZQ328" s="13"/>
      <c r="AZR328" s="6"/>
      <c r="AZS328" s="6"/>
      <c r="AZT328" s="6"/>
      <c r="AZU328" s="7"/>
      <c r="AZV328" s="7"/>
      <c r="AZW328" s="8"/>
      <c r="AZX328" s="8"/>
      <c r="AZY328" s="13"/>
      <c r="AZZ328" s="6"/>
      <c r="BAA328" s="6"/>
      <c r="BAB328" s="6"/>
      <c r="BAC328" s="7"/>
      <c r="BAD328" s="7"/>
      <c r="BAE328" s="8"/>
      <c r="BAF328" s="8"/>
      <c r="BAG328" s="13"/>
      <c r="BAH328" s="6"/>
      <c r="BAI328" s="6"/>
      <c r="BAJ328" s="6"/>
      <c r="BAK328" s="7"/>
      <c r="BAL328" s="7"/>
      <c r="BAM328" s="8"/>
      <c r="BAN328" s="8"/>
      <c r="BAO328" s="13"/>
      <c r="BAP328" s="6"/>
      <c r="BAQ328" s="6"/>
      <c r="BAR328" s="6"/>
      <c r="BAS328" s="7"/>
      <c r="BAT328" s="7"/>
      <c r="BAU328" s="8"/>
      <c r="BAV328" s="8"/>
      <c r="BAW328" s="13"/>
      <c r="BAX328" s="6"/>
      <c r="BAY328" s="6"/>
      <c r="BAZ328" s="6"/>
      <c r="BBA328" s="7"/>
      <c r="BBB328" s="7"/>
      <c r="BBC328" s="8"/>
      <c r="BBD328" s="8"/>
      <c r="BBE328" s="13"/>
      <c r="BBF328" s="6"/>
      <c r="BBG328" s="6"/>
      <c r="BBH328" s="6"/>
      <c r="BBI328" s="7"/>
      <c r="BBJ328" s="7"/>
      <c r="BBK328" s="8"/>
      <c r="BBL328" s="8"/>
      <c r="BBM328" s="13"/>
      <c r="BBN328" s="6"/>
      <c r="BBO328" s="6"/>
      <c r="BBP328" s="6"/>
      <c r="BBQ328" s="7"/>
      <c r="BBR328" s="7"/>
      <c r="BBS328" s="8"/>
      <c r="BBT328" s="8"/>
      <c r="BBU328" s="13"/>
      <c r="BBV328" s="6"/>
      <c r="BBW328" s="6"/>
      <c r="BBX328" s="6"/>
      <c r="BBY328" s="7"/>
      <c r="BBZ328" s="7"/>
      <c r="BCA328" s="8"/>
      <c r="BCB328" s="8"/>
      <c r="BCC328" s="13"/>
      <c r="BCD328" s="6"/>
      <c r="BCE328" s="6"/>
      <c r="BCF328" s="6"/>
      <c r="BCG328" s="7"/>
      <c r="BCH328" s="7"/>
      <c r="BCI328" s="8"/>
      <c r="BCJ328" s="8"/>
      <c r="BCK328" s="13"/>
      <c r="BCL328" s="6"/>
      <c r="BCM328" s="6"/>
      <c r="BCN328" s="6"/>
      <c r="BCO328" s="7"/>
      <c r="BCP328" s="7"/>
      <c r="BCQ328" s="8"/>
      <c r="BCR328" s="8"/>
      <c r="BCS328" s="13"/>
      <c r="BCT328" s="6"/>
      <c r="BCU328" s="6"/>
      <c r="BCV328" s="6"/>
      <c r="BCW328" s="7"/>
      <c r="BCX328" s="7"/>
      <c r="BCY328" s="8"/>
      <c r="BCZ328" s="8"/>
      <c r="BDA328" s="13"/>
      <c r="BDB328" s="6"/>
      <c r="BDC328" s="6"/>
      <c r="BDD328" s="6"/>
      <c r="BDE328" s="7"/>
      <c r="BDF328" s="7"/>
      <c r="BDG328" s="8"/>
      <c r="BDH328" s="8"/>
      <c r="BDI328" s="13"/>
      <c r="BDJ328" s="6"/>
      <c r="BDK328" s="6"/>
      <c r="BDL328" s="6"/>
      <c r="BDM328" s="7"/>
      <c r="BDN328" s="7"/>
      <c r="BDO328" s="8"/>
      <c r="BDP328" s="8"/>
      <c r="BDQ328" s="13"/>
      <c r="BDR328" s="6"/>
      <c r="BDS328" s="6"/>
      <c r="BDT328" s="6"/>
      <c r="BDU328" s="7"/>
      <c r="BDV328" s="7"/>
      <c r="BDW328" s="8"/>
      <c r="BDX328" s="8"/>
      <c r="BDY328" s="13"/>
      <c r="BDZ328" s="6"/>
      <c r="BEA328" s="6"/>
      <c r="BEB328" s="6"/>
      <c r="BEC328" s="7"/>
      <c r="BED328" s="7"/>
      <c r="BEE328" s="8"/>
      <c r="BEF328" s="8"/>
      <c r="BEG328" s="13"/>
      <c r="BEH328" s="6"/>
      <c r="BEI328" s="6"/>
      <c r="BEJ328" s="6"/>
      <c r="BEK328" s="7"/>
      <c r="BEL328" s="7"/>
      <c r="BEM328" s="8"/>
      <c r="BEN328" s="8"/>
      <c r="BEO328" s="13"/>
      <c r="BEP328" s="6"/>
      <c r="BEQ328" s="6"/>
      <c r="BER328" s="6"/>
      <c r="BES328" s="7"/>
      <c r="BET328" s="7"/>
      <c r="BEU328" s="8"/>
      <c r="BEV328" s="8"/>
      <c r="BEW328" s="13"/>
      <c r="BEX328" s="6"/>
      <c r="BEY328" s="6"/>
      <c r="BEZ328" s="6"/>
      <c r="BFA328" s="7"/>
      <c r="BFB328" s="7"/>
      <c r="BFC328" s="8"/>
      <c r="BFD328" s="8"/>
      <c r="BFE328" s="13"/>
      <c r="BFF328" s="6"/>
      <c r="BFG328" s="6"/>
      <c r="BFH328" s="6"/>
      <c r="BFI328" s="7"/>
      <c r="BFJ328" s="7"/>
      <c r="BFK328" s="8"/>
      <c r="BFL328" s="8"/>
      <c r="BFM328" s="13"/>
      <c r="BFN328" s="6"/>
      <c r="BFO328" s="6"/>
      <c r="BFP328" s="6"/>
      <c r="BFQ328" s="7"/>
      <c r="BFR328" s="7"/>
      <c r="BFS328" s="8"/>
      <c r="BFT328" s="8"/>
      <c r="BFU328" s="13"/>
      <c r="BFV328" s="6"/>
      <c r="BFW328" s="6"/>
      <c r="BFX328" s="6"/>
      <c r="BFY328" s="7"/>
      <c r="BFZ328" s="7"/>
      <c r="BGA328" s="8"/>
      <c r="BGB328" s="8"/>
      <c r="BGC328" s="13"/>
      <c r="BGD328" s="6"/>
      <c r="BGE328" s="6"/>
      <c r="BGF328" s="6"/>
      <c r="BGG328" s="7"/>
      <c r="BGH328" s="7"/>
      <c r="BGI328" s="8"/>
      <c r="BGJ328" s="8"/>
      <c r="BGK328" s="13"/>
      <c r="BGL328" s="6"/>
      <c r="BGM328" s="6"/>
      <c r="BGN328" s="6"/>
      <c r="BGO328" s="7"/>
      <c r="BGP328" s="7"/>
      <c r="BGQ328" s="8"/>
      <c r="BGR328" s="8"/>
      <c r="BGS328" s="13"/>
      <c r="BGT328" s="6"/>
      <c r="BGU328" s="6"/>
      <c r="BGV328" s="6"/>
      <c r="BGW328" s="7"/>
      <c r="BGX328" s="7"/>
      <c r="BGY328" s="8"/>
      <c r="BGZ328" s="8"/>
      <c r="BHA328" s="13"/>
      <c r="BHB328" s="6"/>
      <c r="BHC328" s="6"/>
      <c r="BHD328" s="6"/>
      <c r="BHE328" s="7"/>
      <c r="BHF328" s="7"/>
      <c r="BHG328" s="8"/>
      <c r="BHH328" s="8"/>
      <c r="BHI328" s="13"/>
      <c r="BHJ328" s="6"/>
      <c r="BHK328" s="6"/>
      <c r="BHL328" s="6"/>
      <c r="BHM328" s="7"/>
      <c r="BHN328" s="7"/>
      <c r="BHO328" s="8"/>
      <c r="BHP328" s="8"/>
      <c r="BHQ328" s="13"/>
      <c r="BHR328" s="6"/>
      <c r="BHS328" s="6"/>
      <c r="BHT328" s="6"/>
      <c r="BHU328" s="7"/>
      <c r="BHV328" s="7"/>
      <c r="BHW328" s="8"/>
      <c r="BHX328" s="8"/>
      <c r="BHY328" s="13"/>
      <c r="BHZ328" s="6"/>
      <c r="BIA328" s="6"/>
      <c r="BIB328" s="6"/>
      <c r="BIC328" s="7"/>
      <c r="BID328" s="7"/>
      <c r="BIE328" s="8"/>
      <c r="BIF328" s="8"/>
      <c r="BIG328" s="13"/>
      <c r="BIH328" s="6"/>
      <c r="BII328" s="6"/>
      <c r="BIJ328" s="6"/>
      <c r="BIK328" s="7"/>
      <c r="BIL328" s="7"/>
      <c r="BIM328" s="8"/>
      <c r="BIN328" s="8"/>
      <c r="BIO328" s="13"/>
      <c r="BIP328" s="6"/>
      <c r="BIQ328" s="6"/>
      <c r="BIR328" s="6"/>
      <c r="BIS328" s="7"/>
      <c r="BIT328" s="7"/>
      <c r="BIU328" s="8"/>
      <c r="BIV328" s="8"/>
      <c r="BIW328" s="13"/>
      <c r="BIX328" s="6"/>
      <c r="BIY328" s="6"/>
      <c r="BIZ328" s="6"/>
      <c r="BJA328" s="7"/>
      <c r="BJB328" s="7"/>
      <c r="BJC328" s="8"/>
      <c r="BJD328" s="8"/>
      <c r="BJE328" s="13"/>
      <c r="BJF328" s="6"/>
      <c r="BJG328" s="6"/>
      <c r="BJH328" s="6"/>
      <c r="BJI328" s="7"/>
      <c r="BJJ328" s="7"/>
      <c r="BJK328" s="8"/>
      <c r="BJL328" s="8"/>
      <c r="BJM328" s="13"/>
      <c r="BJN328" s="6"/>
      <c r="BJO328" s="6"/>
      <c r="BJP328" s="6"/>
      <c r="BJQ328" s="7"/>
      <c r="BJR328" s="7"/>
      <c r="BJS328" s="8"/>
      <c r="BJT328" s="8"/>
      <c r="BJU328" s="13"/>
      <c r="BJV328" s="6"/>
      <c r="BJW328" s="6"/>
      <c r="BJX328" s="6"/>
      <c r="BJY328" s="7"/>
      <c r="BJZ328" s="7"/>
      <c r="BKA328" s="8"/>
      <c r="BKB328" s="8"/>
      <c r="BKC328" s="13"/>
      <c r="BKD328" s="6"/>
      <c r="BKE328" s="6"/>
      <c r="BKF328" s="6"/>
      <c r="BKG328" s="7"/>
      <c r="BKH328" s="7"/>
      <c r="BKI328" s="8"/>
      <c r="BKJ328" s="8"/>
      <c r="BKK328" s="13"/>
      <c r="BKL328" s="6"/>
      <c r="BKM328" s="6"/>
      <c r="BKN328" s="6"/>
      <c r="BKO328" s="7"/>
      <c r="BKP328" s="7"/>
      <c r="BKQ328" s="8"/>
      <c r="BKR328" s="8"/>
      <c r="BKS328" s="13"/>
      <c r="BKT328" s="6"/>
      <c r="BKU328" s="6"/>
      <c r="BKV328" s="6"/>
      <c r="BKW328" s="7"/>
      <c r="BKX328" s="7"/>
      <c r="BKY328" s="8"/>
      <c r="BKZ328" s="8"/>
      <c r="BLA328" s="13"/>
      <c r="BLB328" s="6"/>
      <c r="BLC328" s="6"/>
      <c r="BLD328" s="6"/>
      <c r="BLE328" s="7"/>
      <c r="BLF328" s="7"/>
      <c r="BLG328" s="8"/>
      <c r="BLH328" s="8"/>
      <c r="BLI328" s="13"/>
      <c r="BLJ328" s="6"/>
      <c r="BLK328" s="6"/>
      <c r="BLL328" s="6"/>
      <c r="BLM328" s="7"/>
      <c r="BLN328" s="7"/>
      <c r="BLO328" s="8"/>
      <c r="BLP328" s="8"/>
      <c r="BLQ328" s="13"/>
      <c r="BLR328" s="6"/>
      <c r="BLS328" s="6"/>
      <c r="BLT328" s="6"/>
      <c r="BLU328" s="7"/>
      <c r="BLV328" s="7"/>
      <c r="BLW328" s="8"/>
      <c r="BLX328" s="8"/>
      <c r="BLY328" s="13"/>
      <c r="BLZ328" s="6"/>
      <c r="BMA328" s="6"/>
      <c r="BMB328" s="6"/>
      <c r="BMC328" s="7"/>
      <c r="BMD328" s="7"/>
      <c r="BME328" s="8"/>
      <c r="BMF328" s="8"/>
      <c r="BMG328" s="13"/>
      <c r="BMH328" s="6"/>
      <c r="BMI328" s="6"/>
      <c r="BMJ328" s="6"/>
      <c r="BMK328" s="7"/>
      <c r="BML328" s="7"/>
      <c r="BMM328" s="8"/>
      <c r="BMN328" s="8"/>
      <c r="BMO328" s="13"/>
      <c r="BMP328" s="6"/>
      <c r="BMQ328" s="6"/>
      <c r="BMR328" s="6"/>
      <c r="BMS328" s="7"/>
      <c r="BMT328" s="7"/>
      <c r="BMU328" s="8"/>
      <c r="BMV328" s="8"/>
      <c r="BMW328" s="13"/>
      <c r="BMX328" s="6"/>
      <c r="BMY328" s="6"/>
      <c r="BMZ328" s="6"/>
      <c r="BNA328" s="7"/>
      <c r="BNB328" s="7"/>
      <c r="BNC328" s="8"/>
      <c r="BND328" s="8"/>
      <c r="BNE328" s="13"/>
      <c r="BNF328" s="6"/>
      <c r="BNG328" s="6"/>
      <c r="BNH328" s="6"/>
      <c r="BNI328" s="7"/>
      <c r="BNJ328" s="7"/>
      <c r="BNK328" s="8"/>
      <c r="BNL328" s="8"/>
      <c r="BNM328" s="13"/>
      <c r="BNN328" s="6"/>
      <c r="BNO328" s="6"/>
      <c r="BNP328" s="6"/>
      <c r="BNQ328" s="7"/>
      <c r="BNR328" s="7"/>
      <c r="BNS328" s="8"/>
      <c r="BNT328" s="8"/>
      <c r="BNU328" s="13"/>
      <c r="BNV328" s="6"/>
      <c r="BNW328" s="6"/>
      <c r="BNX328" s="6"/>
      <c r="BNY328" s="7"/>
      <c r="BNZ328" s="7"/>
      <c r="BOA328" s="8"/>
      <c r="BOB328" s="8"/>
      <c r="BOC328" s="13"/>
      <c r="BOD328" s="6"/>
      <c r="BOE328" s="6"/>
      <c r="BOF328" s="6"/>
      <c r="BOG328" s="7"/>
      <c r="BOH328" s="7"/>
      <c r="BOI328" s="8"/>
      <c r="BOJ328" s="8"/>
      <c r="BOK328" s="13"/>
      <c r="BOL328" s="6"/>
      <c r="BOM328" s="6"/>
      <c r="BON328" s="6"/>
      <c r="BOO328" s="7"/>
      <c r="BOP328" s="7"/>
      <c r="BOQ328" s="8"/>
      <c r="BOR328" s="8"/>
      <c r="BOS328" s="13"/>
      <c r="BOT328" s="6"/>
      <c r="BOU328" s="6"/>
      <c r="BOV328" s="6"/>
      <c r="BOW328" s="7"/>
      <c r="BOX328" s="7"/>
      <c r="BOY328" s="8"/>
      <c r="BOZ328" s="8"/>
      <c r="BPA328" s="13"/>
      <c r="BPB328" s="6"/>
      <c r="BPC328" s="6"/>
      <c r="BPD328" s="6"/>
      <c r="BPE328" s="7"/>
      <c r="BPF328" s="7"/>
      <c r="BPG328" s="8"/>
      <c r="BPH328" s="8"/>
      <c r="BPI328" s="13"/>
      <c r="BPJ328" s="6"/>
      <c r="BPK328" s="6"/>
      <c r="BPL328" s="6"/>
      <c r="BPM328" s="7"/>
      <c r="BPN328" s="7"/>
      <c r="BPO328" s="8"/>
      <c r="BPP328" s="8"/>
      <c r="BPQ328" s="13"/>
      <c r="BPR328" s="6"/>
      <c r="BPS328" s="6"/>
      <c r="BPT328" s="6"/>
      <c r="BPU328" s="7"/>
      <c r="BPV328" s="7"/>
      <c r="BPW328" s="8"/>
      <c r="BPX328" s="8"/>
      <c r="BPY328" s="13"/>
      <c r="BPZ328" s="6"/>
      <c r="BQA328" s="6"/>
      <c r="BQB328" s="6"/>
      <c r="BQC328" s="7"/>
      <c r="BQD328" s="7"/>
      <c r="BQE328" s="8"/>
      <c r="BQF328" s="8"/>
      <c r="BQG328" s="13"/>
      <c r="BQH328" s="6"/>
      <c r="BQI328" s="6"/>
      <c r="BQJ328" s="6"/>
      <c r="BQK328" s="7"/>
      <c r="BQL328" s="7"/>
      <c r="BQM328" s="8"/>
      <c r="BQN328" s="8"/>
      <c r="BQO328" s="13"/>
      <c r="BQP328" s="6"/>
      <c r="BQQ328" s="6"/>
      <c r="BQR328" s="6"/>
      <c r="BQS328" s="7"/>
      <c r="BQT328" s="7"/>
      <c r="BQU328" s="8"/>
      <c r="BQV328" s="8"/>
      <c r="BQW328" s="13"/>
      <c r="BQX328" s="6"/>
      <c r="BQY328" s="6"/>
      <c r="BQZ328" s="6"/>
      <c r="BRA328" s="7"/>
      <c r="BRB328" s="7"/>
      <c r="BRC328" s="8"/>
      <c r="BRD328" s="8"/>
      <c r="BRE328" s="13"/>
      <c r="BRF328" s="6"/>
      <c r="BRG328" s="6"/>
      <c r="BRH328" s="6"/>
      <c r="BRI328" s="7"/>
      <c r="BRJ328" s="7"/>
      <c r="BRK328" s="8"/>
      <c r="BRL328" s="8"/>
      <c r="BRM328" s="13"/>
      <c r="BRN328" s="6"/>
      <c r="BRO328" s="6"/>
      <c r="BRP328" s="6"/>
      <c r="BRQ328" s="7"/>
      <c r="BRR328" s="7"/>
      <c r="BRS328" s="8"/>
      <c r="BRT328" s="8"/>
      <c r="BRU328" s="13"/>
      <c r="BRV328" s="6"/>
      <c r="BRW328" s="6"/>
      <c r="BRX328" s="6"/>
      <c r="BRY328" s="7"/>
      <c r="BRZ328" s="7"/>
      <c r="BSA328" s="8"/>
      <c r="BSB328" s="8"/>
      <c r="BSC328" s="13"/>
      <c r="BSD328" s="6"/>
      <c r="BSE328" s="6"/>
      <c r="BSF328" s="6"/>
      <c r="BSG328" s="7"/>
      <c r="BSH328" s="7"/>
      <c r="BSI328" s="8"/>
      <c r="BSJ328" s="8"/>
      <c r="BSK328" s="13"/>
      <c r="BSL328" s="6"/>
      <c r="BSM328" s="6"/>
      <c r="BSN328" s="6"/>
      <c r="BSO328" s="7"/>
      <c r="BSP328" s="7"/>
      <c r="BSQ328" s="8"/>
      <c r="BSR328" s="8"/>
      <c r="BSS328" s="13"/>
      <c r="BST328" s="6"/>
      <c r="BSU328" s="6"/>
      <c r="BSV328" s="6"/>
      <c r="BSW328" s="7"/>
      <c r="BSX328" s="7"/>
      <c r="BSY328" s="8"/>
      <c r="BSZ328" s="8"/>
      <c r="BTA328" s="13"/>
      <c r="BTB328" s="6"/>
      <c r="BTC328" s="6"/>
      <c r="BTD328" s="6"/>
      <c r="BTE328" s="7"/>
      <c r="BTF328" s="7"/>
      <c r="BTG328" s="8"/>
      <c r="BTH328" s="8"/>
      <c r="BTI328" s="13"/>
      <c r="BTJ328" s="6"/>
      <c r="BTK328" s="6"/>
      <c r="BTL328" s="6"/>
      <c r="BTM328" s="7"/>
      <c r="BTN328" s="7"/>
      <c r="BTO328" s="8"/>
      <c r="BTP328" s="8"/>
      <c r="BTQ328" s="13"/>
      <c r="BTR328" s="6"/>
      <c r="BTS328" s="6"/>
      <c r="BTT328" s="6"/>
      <c r="BTU328" s="7"/>
      <c r="BTV328" s="7"/>
      <c r="BTW328" s="8"/>
      <c r="BTX328" s="8"/>
      <c r="BTY328" s="13"/>
      <c r="BTZ328" s="6"/>
      <c r="BUA328" s="6"/>
      <c r="BUB328" s="6"/>
      <c r="BUC328" s="7"/>
      <c r="BUD328" s="7"/>
      <c r="BUE328" s="8"/>
      <c r="BUF328" s="8"/>
      <c r="BUG328" s="13"/>
      <c r="BUH328" s="6"/>
      <c r="BUI328" s="6"/>
      <c r="BUJ328" s="6"/>
      <c r="BUK328" s="7"/>
      <c r="BUL328" s="7"/>
      <c r="BUM328" s="8"/>
      <c r="BUN328" s="8"/>
      <c r="BUO328" s="13"/>
      <c r="BUP328" s="6"/>
      <c r="BUQ328" s="6"/>
      <c r="BUR328" s="6"/>
      <c r="BUS328" s="7"/>
      <c r="BUT328" s="7"/>
      <c r="BUU328" s="8"/>
      <c r="BUV328" s="8"/>
      <c r="BUW328" s="13"/>
      <c r="BUX328" s="6"/>
      <c r="BUY328" s="6"/>
      <c r="BUZ328" s="6"/>
      <c r="BVA328" s="7"/>
      <c r="BVB328" s="7"/>
      <c r="BVC328" s="8"/>
      <c r="BVD328" s="8"/>
      <c r="BVE328" s="13"/>
      <c r="BVF328" s="6"/>
      <c r="BVG328" s="6"/>
      <c r="BVH328" s="6"/>
      <c r="BVI328" s="7"/>
      <c r="BVJ328" s="7"/>
      <c r="BVK328" s="8"/>
      <c r="BVL328" s="8"/>
      <c r="BVM328" s="13"/>
      <c r="BVN328" s="6"/>
      <c r="BVO328" s="6"/>
      <c r="BVP328" s="6"/>
      <c r="BVQ328" s="7"/>
      <c r="BVR328" s="7"/>
      <c r="BVS328" s="8"/>
      <c r="BVT328" s="8"/>
      <c r="BVU328" s="13"/>
      <c r="BVV328" s="6"/>
      <c r="BVW328" s="6"/>
      <c r="BVX328" s="6"/>
      <c r="BVY328" s="7"/>
      <c r="BVZ328" s="7"/>
      <c r="BWA328" s="8"/>
      <c r="BWB328" s="8"/>
      <c r="BWC328" s="13"/>
      <c r="BWD328" s="6"/>
      <c r="BWE328" s="6"/>
      <c r="BWF328" s="6"/>
      <c r="BWG328" s="7"/>
      <c r="BWH328" s="7"/>
      <c r="BWI328" s="8"/>
      <c r="BWJ328" s="8"/>
      <c r="BWK328" s="13"/>
      <c r="BWL328" s="6"/>
      <c r="BWM328" s="6"/>
      <c r="BWN328" s="6"/>
      <c r="BWO328" s="7"/>
      <c r="BWP328" s="7"/>
      <c r="BWQ328" s="8"/>
      <c r="BWR328" s="8"/>
      <c r="BWS328" s="13"/>
      <c r="BWT328" s="6"/>
      <c r="BWU328" s="6"/>
      <c r="BWV328" s="6"/>
      <c r="BWW328" s="7"/>
      <c r="BWX328" s="7"/>
      <c r="BWY328" s="8"/>
      <c r="BWZ328" s="8"/>
      <c r="BXA328" s="13"/>
      <c r="BXB328" s="6"/>
      <c r="BXC328" s="6"/>
      <c r="BXD328" s="6"/>
      <c r="BXE328" s="7"/>
      <c r="BXF328" s="7"/>
      <c r="BXG328" s="8"/>
      <c r="BXH328" s="8"/>
      <c r="BXI328" s="13"/>
      <c r="BXJ328" s="6"/>
      <c r="BXK328" s="6"/>
      <c r="BXL328" s="6"/>
      <c r="BXM328" s="7"/>
      <c r="BXN328" s="7"/>
      <c r="BXO328" s="8"/>
      <c r="BXP328" s="8"/>
      <c r="BXQ328" s="13"/>
      <c r="BXR328" s="6"/>
      <c r="BXS328" s="6"/>
      <c r="BXT328" s="6"/>
      <c r="BXU328" s="7"/>
      <c r="BXV328" s="7"/>
      <c r="BXW328" s="8"/>
      <c r="BXX328" s="8"/>
      <c r="BXY328" s="13"/>
      <c r="BXZ328" s="6"/>
      <c r="BYA328" s="6"/>
      <c r="BYB328" s="6"/>
      <c r="BYC328" s="7"/>
      <c r="BYD328" s="7"/>
      <c r="BYE328" s="8"/>
      <c r="BYF328" s="8"/>
      <c r="BYG328" s="13"/>
      <c r="BYH328" s="6"/>
      <c r="BYI328" s="6"/>
      <c r="BYJ328" s="6"/>
      <c r="BYK328" s="7"/>
      <c r="BYL328" s="7"/>
      <c r="BYM328" s="8"/>
      <c r="BYN328" s="8"/>
      <c r="BYO328" s="13"/>
      <c r="BYP328" s="6"/>
      <c r="BYQ328" s="6"/>
      <c r="BYR328" s="6"/>
      <c r="BYS328" s="7"/>
      <c r="BYT328" s="7"/>
      <c r="BYU328" s="8"/>
      <c r="BYV328" s="8"/>
      <c r="BYW328" s="13"/>
      <c r="BYX328" s="6"/>
      <c r="BYY328" s="6"/>
      <c r="BYZ328" s="6"/>
      <c r="BZA328" s="7"/>
      <c r="BZB328" s="7"/>
      <c r="BZC328" s="8"/>
      <c r="BZD328" s="8"/>
      <c r="BZE328" s="13"/>
      <c r="BZF328" s="6"/>
      <c r="BZG328" s="6"/>
      <c r="BZH328" s="6"/>
      <c r="BZI328" s="7"/>
      <c r="BZJ328" s="7"/>
      <c r="BZK328" s="8"/>
      <c r="BZL328" s="8"/>
      <c r="BZM328" s="13"/>
      <c r="BZN328" s="6"/>
      <c r="BZO328" s="6"/>
      <c r="BZP328" s="6"/>
      <c r="BZQ328" s="7"/>
      <c r="BZR328" s="7"/>
      <c r="BZS328" s="8"/>
      <c r="BZT328" s="8"/>
      <c r="BZU328" s="13"/>
      <c r="BZV328" s="6"/>
      <c r="BZW328" s="6"/>
      <c r="BZX328" s="6"/>
      <c r="BZY328" s="7"/>
      <c r="BZZ328" s="7"/>
      <c r="CAA328" s="8"/>
      <c r="CAB328" s="8"/>
      <c r="CAC328" s="13"/>
      <c r="CAD328" s="6"/>
      <c r="CAE328" s="6"/>
      <c r="CAF328" s="6"/>
      <c r="CAG328" s="7"/>
      <c r="CAH328" s="7"/>
      <c r="CAI328" s="8"/>
      <c r="CAJ328" s="8"/>
      <c r="CAK328" s="13"/>
      <c r="CAL328" s="6"/>
      <c r="CAM328" s="6"/>
      <c r="CAN328" s="6"/>
      <c r="CAO328" s="7"/>
      <c r="CAP328" s="7"/>
      <c r="CAQ328" s="8"/>
      <c r="CAR328" s="8"/>
      <c r="CAS328" s="13"/>
      <c r="CAT328" s="6"/>
      <c r="CAU328" s="6"/>
      <c r="CAV328" s="6"/>
      <c r="CAW328" s="7"/>
      <c r="CAX328" s="7"/>
      <c r="CAY328" s="8"/>
      <c r="CAZ328" s="8"/>
      <c r="CBA328" s="13"/>
      <c r="CBB328" s="6"/>
      <c r="CBC328" s="6"/>
      <c r="CBD328" s="6"/>
      <c r="CBE328" s="7"/>
      <c r="CBF328" s="7"/>
      <c r="CBG328" s="8"/>
      <c r="CBH328" s="8"/>
      <c r="CBI328" s="13"/>
      <c r="CBJ328" s="6"/>
      <c r="CBK328" s="6"/>
      <c r="CBL328" s="6"/>
      <c r="CBM328" s="7"/>
      <c r="CBN328" s="7"/>
      <c r="CBO328" s="8"/>
      <c r="CBP328" s="8"/>
      <c r="CBQ328" s="13"/>
      <c r="CBR328" s="6"/>
      <c r="CBS328" s="6"/>
      <c r="CBT328" s="6"/>
      <c r="CBU328" s="7"/>
      <c r="CBV328" s="7"/>
      <c r="CBW328" s="8"/>
      <c r="CBX328" s="8"/>
      <c r="CBY328" s="13"/>
      <c r="CBZ328" s="6"/>
      <c r="CCA328" s="6"/>
      <c r="CCB328" s="6"/>
      <c r="CCC328" s="7"/>
      <c r="CCD328" s="7"/>
      <c r="CCE328" s="8"/>
      <c r="CCF328" s="8"/>
      <c r="CCG328" s="13"/>
      <c r="CCH328" s="6"/>
      <c r="CCI328" s="6"/>
      <c r="CCJ328" s="6"/>
      <c r="CCK328" s="7"/>
      <c r="CCL328" s="7"/>
      <c r="CCM328" s="8"/>
      <c r="CCN328" s="8"/>
      <c r="CCO328" s="13"/>
      <c r="CCP328" s="6"/>
      <c r="CCQ328" s="6"/>
      <c r="CCR328" s="6"/>
      <c r="CCS328" s="7"/>
      <c r="CCT328" s="7"/>
      <c r="CCU328" s="8"/>
      <c r="CCV328" s="8"/>
      <c r="CCW328" s="13"/>
      <c r="CCX328" s="6"/>
      <c r="CCY328" s="6"/>
      <c r="CCZ328" s="6"/>
      <c r="CDA328" s="7"/>
      <c r="CDB328" s="7"/>
      <c r="CDC328" s="8"/>
      <c r="CDD328" s="8"/>
      <c r="CDE328" s="13"/>
      <c r="CDF328" s="6"/>
      <c r="CDG328" s="6"/>
      <c r="CDH328" s="6"/>
      <c r="CDI328" s="7"/>
      <c r="CDJ328" s="7"/>
      <c r="CDK328" s="8"/>
      <c r="CDL328" s="8"/>
      <c r="CDM328" s="13"/>
      <c r="CDN328" s="6"/>
      <c r="CDO328" s="6"/>
      <c r="CDP328" s="6"/>
      <c r="CDQ328" s="7"/>
      <c r="CDR328" s="7"/>
      <c r="CDS328" s="8"/>
      <c r="CDT328" s="8"/>
      <c r="CDU328" s="13"/>
      <c r="CDV328" s="6"/>
      <c r="CDW328" s="6"/>
      <c r="CDX328" s="6"/>
      <c r="CDY328" s="7"/>
      <c r="CDZ328" s="7"/>
      <c r="CEA328" s="8"/>
      <c r="CEB328" s="8"/>
      <c r="CEC328" s="13"/>
      <c r="CED328" s="6"/>
      <c r="CEE328" s="6"/>
      <c r="CEF328" s="6"/>
      <c r="CEG328" s="7"/>
      <c r="CEH328" s="7"/>
      <c r="CEI328" s="8"/>
      <c r="CEJ328" s="8"/>
      <c r="CEK328" s="13"/>
      <c r="CEL328" s="6"/>
      <c r="CEM328" s="6"/>
      <c r="CEN328" s="6"/>
      <c r="CEO328" s="7"/>
      <c r="CEP328" s="7"/>
      <c r="CEQ328" s="8"/>
      <c r="CER328" s="8"/>
      <c r="CES328" s="13"/>
      <c r="CET328" s="6"/>
      <c r="CEU328" s="6"/>
      <c r="CEV328" s="6"/>
      <c r="CEW328" s="7"/>
      <c r="CEX328" s="7"/>
      <c r="CEY328" s="8"/>
      <c r="CEZ328" s="8"/>
      <c r="CFA328" s="13"/>
      <c r="CFB328" s="6"/>
      <c r="CFC328" s="6"/>
      <c r="CFD328" s="6"/>
      <c r="CFE328" s="7"/>
      <c r="CFF328" s="7"/>
      <c r="CFG328" s="8"/>
      <c r="CFH328" s="8"/>
      <c r="CFI328" s="13"/>
      <c r="CFJ328" s="6"/>
      <c r="CFK328" s="6"/>
      <c r="CFL328" s="6"/>
      <c r="CFM328" s="7"/>
      <c r="CFN328" s="7"/>
      <c r="CFO328" s="8"/>
      <c r="CFP328" s="8"/>
      <c r="CFQ328" s="13"/>
      <c r="CFR328" s="6"/>
      <c r="CFS328" s="6"/>
      <c r="CFT328" s="6"/>
      <c r="CFU328" s="7"/>
      <c r="CFV328" s="7"/>
      <c r="CFW328" s="8"/>
      <c r="CFX328" s="8"/>
      <c r="CFY328" s="13"/>
      <c r="CFZ328" s="6"/>
      <c r="CGA328" s="6"/>
      <c r="CGB328" s="6"/>
      <c r="CGC328" s="7"/>
      <c r="CGD328" s="7"/>
      <c r="CGE328" s="8"/>
      <c r="CGF328" s="8"/>
      <c r="CGG328" s="13"/>
      <c r="CGH328" s="6"/>
      <c r="CGI328" s="6"/>
      <c r="CGJ328" s="6"/>
      <c r="CGK328" s="7"/>
      <c r="CGL328" s="7"/>
      <c r="CGM328" s="8"/>
      <c r="CGN328" s="8"/>
      <c r="CGO328" s="13"/>
      <c r="CGP328" s="6"/>
      <c r="CGQ328" s="6"/>
      <c r="CGR328" s="6"/>
      <c r="CGS328" s="7"/>
      <c r="CGT328" s="7"/>
      <c r="CGU328" s="8"/>
      <c r="CGV328" s="8"/>
      <c r="CGW328" s="13"/>
      <c r="CGX328" s="6"/>
      <c r="CGY328" s="6"/>
      <c r="CGZ328" s="6"/>
      <c r="CHA328" s="7"/>
      <c r="CHB328" s="7"/>
      <c r="CHC328" s="8"/>
      <c r="CHD328" s="8"/>
      <c r="CHE328" s="13"/>
      <c r="CHF328" s="6"/>
      <c r="CHG328" s="6"/>
      <c r="CHH328" s="6"/>
      <c r="CHI328" s="7"/>
      <c r="CHJ328" s="7"/>
      <c r="CHK328" s="8"/>
      <c r="CHL328" s="8"/>
      <c r="CHM328" s="13"/>
      <c r="CHN328" s="6"/>
      <c r="CHO328" s="6"/>
      <c r="CHP328" s="6"/>
      <c r="CHQ328" s="7"/>
      <c r="CHR328" s="7"/>
      <c r="CHS328" s="8"/>
      <c r="CHT328" s="8"/>
      <c r="CHU328" s="13"/>
      <c r="CHV328" s="6"/>
      <c r="CHW328" s="6"/>
      <c r="CHX328" s="6"/>
      <c r="CHY328" s="7"/>
      <c r="CHZ328" s="7"/>
      <c r="CIA328" s="8"/>
      <c r="CIB328" s="8"/>
      <c r="CIC328" s="13"/>
      <c r="CID328" s="6"/>
      <c r="CIE328" s="6"/>
      <c r="CIF328" s="6"/>
      <c r="CIG328" s="7"/>
      <c r="CIH328" s="7"/>
      <c r="CII328" s="8"/>
      <c r="CIJ328" s="8"/>
      <c r="CIK328" s="13"/>
      <c r="CIL328" s="6"/>
      <c r="CIM328" s="6"/>
      <c r="CIN328" s="6"/>
      <c r="CIO328" s="7"/>
      <c r="CIP328" s="7"/>
      <c r="CIQ328" s="8"/>
      <c r="CIR328" s="8"/>
      <c r="CIS328" s="13"/>
      <c r="CIT328" s="6"/>
      <c r="CIU328" s="6"/>
      <c r="CIV328" s="6"/>
      <c r="CIW328" s="7"/>
      <c r="CIX328" s="7"/>
      <c r="CIY328" s="8"/>
      <c r="CIZ328" s="8"/>
      <c r="CJA328" s="13"/>
      <c r="CJB328" s="6"/>
      <c r="CJC328" s="6"/>
      <c r="CJD328" s="6"/>
      <c r="CJE328" s="7"/>
      <c r="CJF328" s="7"/>
      <c r="CJG328" s="8"/>
      <c r="CJH328" s="8"/>
      <c r="CJI328" s="13"/>
      <c r="CJJ328" s="6"/>
      <c r="CJK328" s="6"/>
      <c r="CJL328" s="6"/>
      <c r="CJM328" s="7"/>
      <c r="CJN328" s="7"/>
      <c r="CJO328" s="8"/>
      <c r="CJP328" s="8"/>
      <c r="CJQ328" s="13"/>
      <c r="CJR328" s="6"/>
      <c r="CJS328" s="6"/>
      <c r="CJT328" s="6"/>
      <c r="CJU328" s="7"/>
      <c r="CJV328" s="7"/>
      <c r="CJW328" s="8"/>
      <c r="CJX328" s="8"/>
      <c r="CJY328" s="13"/>
      <c r="CJZ328" s="6"/>
      <c r="CKA328" s="6"/>
      <c r="CKB328" s="6"/>
      <c r="CKC328" s="7"/>
      <c r="CKD328" s="7"/>
      <c r="CKE328" s="8"/>
      <c r="CKF328" s="8"/>
      <c r="CKG328" s="13"/>
      <c r="CKH328" s="6"/>
      <c r="CKI328" s="6"/>
      <c r="CKJ328" s="6"/>
      <c r="CKK328" s="7"/>
      <c r="CKL328" s="7"/>
      <c r="CKM328" s="8"/>
      <c r="CKN328" s="8"/>
      <c r="CKO328" s="13"/>
      <c r="CKP328" s="6"/>
      <c r="CKQ328" s="6"/>
      <c r="CKR328" s="6"/>
      <c r="CKS328" s="7"/>
      <c r="CKT328" s="7"/>
      <c r="CKU328" s="8"/>
      <c r="CKV328" s="8"/>
      <c r="CKW328" s="13"/>
      <c r="CKX328" s="6"/>
      <c r="CKY328" s="6"/>
      <c r="CKZ328" s="6"/>
      <c r="CLA328" s="7"/>
      <c r="CLB328" s="7"/>
      <c r="CLC328" s="8"/>
      <c r="CLD328" s="8"/>
      <c r="CLE328" s="13"/>
      <c r="CLF328" s="6"/>
      <c r="CLG328" s="6"/>
      <c r="CLH328" s="6"/>
      <c r="CLI328" s="7"/>
      <c r="CLJ328" s="7"/>
      <c r="CLK328" s="8"/>
      <c r="CLL328" s="8"/>
      <c r="CLM328" s="13"/>
      <c r="CLN328" s="6"/>
      <c r="CLO328" s="6"/>
      <c r="CLP328" s="6"/>
      <c r="CLQ328" s="7"/>
      <c r="CLR328" s="7"/>
      <c r="CLS328" s="8"/>
      <c r="CLT328" s="8"/>
      <c r="CLU328" s="13"/>
      <c r="CLV328" s="6"/>
      <c r="CLW328" s="6"/>
      <c r="CLX328" s="6"/>
      <c r="CLY328" s="7"/>
      <c r="CLZ328" s="7"/>
      <c r="CMA328" s="8"/>
      <c r="CMB328" s="8"/>
      <c r="CMC328" s="13"/>
      <c r="CMD328" s="6"/>
      <c r="CME328" s="6"/>
      <c r="CMF328" s="6"/>
      <c r="CMG328" s="7"/>
      <c r="CMH328" s="7"/>
      <c r="CMI328" s="8"/>
      <c r="CMJ328" s="8"/>
      <c r="CMK328" s="13"/>
      <c r="CML328" s="6"/>
      <c r="CMM328" s="6"/>
      <c r="CMN328" s="6"/>
      <c r="CMO328" s="7"/>
      <c r="CMP328" s="7"/>
      <c r="CMQ328" s="8"/>
      <c r="CMR328" s="8"/>
      <c r="CMS328" s="13"/>
      <c r="CMT328" s="6"/>
      <c r="CMU328" s="6"/>
      <c r="CMV328" s="6"/>
      <c r="CMW328" s="7"/>
      <c r="CMX328" s="7"/>
      <c r="CMY328" s="8"/>
      <c r="CMZ328" s="8"/>
      <c r="CNA328" s="13"/>
      <c r="CNB328" s="6"/>
      <c r="CNC328" s="6"/>
      <c r="CND328" s="6"/>
      <c r="CNE328" s="7"/>
      <c r="CNF328" s="7"/>
      <c r="CNG328" s="8"/>
      <c r="CNH328" s="8"/>
      <c r="CNI328" s="13"/>
      <c r="CNJ328" s="6"/>
      <c r="CNK328" s="6"/>
      <c r="CNL328" s="6"/>
      <c r="CNM328" s="7"/>
      <c r="CNN328" s="7"/>
      <c r="CNO328" s="8"/>
      <c r="CNP328" s="8"/>
      <c r="CNQ328" s="13"/>
      <c r="CNR328" s="6"/>
      <c r="CNS328" s="6"/>
      <c r="CNT328" s="6"/>
      <c r="CNU328" s="7"/>
      <c r="CNV328" s="7"/>
      <c r="CNW328" s="8"/>
      <c r="CNX328" s="8"/>
      <c r="CNY328" s="13"/>
      <c r="CNZ328" s="6"/>
      <c r="COA328" s="6"/>
      <c r="COB328" s="6"/>
      <c r="COC328" s="7"/>
      <c r="COD328" s="7"/>
      <c r="COE328" s="8"/>
      <c r="COF328" s="8"/>
      <c r="COG328" s="13"/>
      <c r="COH328" s="6"/>
      <c r="COI328" s="6"/>
      <c r="COJ328" s="6"/>
      <c r="COK328" s="7"/>
      <c r="COL328" s="7"/>
      <c r="COM328" s="8"/>
      <c r="CON328" s="8"/>
      <c r="COO328" s="13"/>
      <c r="COP328" s="6"/>
      <c r="COQ328" s="6"/>
      <c r="COR328" s="6"/>
      <c r="COS328" s="7"/>
      <c r="COT328" s="7"/>
      <c r="COU328" s="8"/>
      <c r="COV328" s="8"/>
      <c r="COW328" s="13"/>
      <c r="COX328" s="6"/>
      <c r="COY328" s="6"/>
      <c r="COZ328" s="6"/>
      <c r="CPA328" s="7"/>
      <c r="CPB328" s="7"/>
      <c r="CPC328" s="8"/>
      <c r="CPD328" s="8"/>
      <c r="CPE328" s="13"/>
      <c r="CPF328" s="6"/>
      <c r="CPG328" s="6"/>
      <c r="CPH328" s="6"/>
      <c r="CPI328" s="7"/>
      <c r="CPJ328" s="7"/>
      <c r="CPK328" s="8"/>
      <c r="CPL328" s="8"/>
      <c r="CPM328" s="13"/>
      <c r="CPN328" s="6"/>
      <c r="CPO328" s="6"/>
      <c r="CPP328" s="6"/>
      <c r="CPQ328" s="7"/>
      <c r="CPR328" s="7"/>
      <c r="CPS328" s="8"/>
      <c r="CPT328" s="8"/>
      <c r="CPU328" s="13"/>
      <c r="CPV328" s="6"/>
      <c r="CPW328" s="6"/>
      <c r="CPX328" s="6"/>
      <c r="CPY328" s="7"/>
      <c r="CPZ328" s="7"/>
      <c r="CQA328" s="8"/>
      <c r="CQB328" s="8"/>
      <c r="CQC328" s="13"/>
      <c r="CQD328" s="6"/>
      <c r="CQE328" s="6"/>
      <c r="CQF328" s="6"/>
      <c r="CQG328" s="7"/>
      <c r="CQH328" s="7"/>
      <c r="CQI328" s="8"/>
      <c r="CQJ328" s="8"/>
      <c r="CQK328" s="13"/>
      <c r="CQL328" s="6"/>
      <c r="CQM328" s="6"/>
      <c r="CQN328" s="6"/>
      <c r="CQO328" s="7"/>
      <c r="CQP328" s="7"/>
      <c r="CQQ328" s="8"/>
      <c r="CQR328" s="8"/>
      <c r="CQS328" s="13"/>
      <c r="CQT328" s="6"/>
      <c r="CQU328" s="6"/>
      <c r="CQV328" s="6"/>
      <c r="CQW328" s="7"/>
      <c r="CQX328" s="7"/>
      <c r="CQY328" s="8"/>
      <c r="CQZ328" s="8"/>
      <c r="CRA328" s="13"/>
      <c r="CRB328" s="6"/>
      <c r="CRC328" s="6"/>
      <c r="CRD328" s="6"/>
      <c r="CRE328" s="7"/>
      <c r="CRF328" s="7"/>
      <c r="CRG328" s="8"/>
      <c r="CRH328" s="8"/>
      <c r="CRI328" s="13"/>
      <c r="CRJ328" s="6"/>
      <c r="CRK328" s="6"/>
      <c r="CRL328" s="6"/>
      <c r="CRM328" s="7"/>
      <c r="CRN328" s="7"/>
      <c r="CRO328" s="8"/>
      <c r="CRP328" s="8"/>
      <c r="CRQ328" s="13"/>
      <c r="CRR328" s="6"/>
      <c r="CRS328" s="6"/>
      <c r="CRT328" s="6"/>
      <c r="CRU328" s="7"/>
      <c r="CRV328" s="7"/>
      <c r="CRW328" s="8"/>
      <c r="CRX328" s="8"/>
      <c r="CRY328" s="13"/>
      <c r="CRZ328" s="6"/>
      <c r="CSA328" s="6"/>
      <c r="CSB328" s="6"/>
      <c r="CSC328" s="7"/>
      <c r="CSD328" s="7"/>
      <c r="CSE328" s="8"/>
      <c r="CSF328" s="8"/>
      <c r="CSG328" s="13"/>
      <c r="CSH328" s="6"/>
      <c r="CSI328" s="6"/>
      <c r="CSJ328" s="6"/>
      <c r="CSK328" s="7"/>
      <c r="CSL328" s="7"/>
      <c r="CSM328" s="8"/>
      <c r="CSN328" s="8"/>
      <c r="CSO328" s="13"/>
      <c r="CSP328" s="6"/>
      <c r="CSQ328" s="6"/>
      <c r="CSR328" s="6"/>
      <c r="CSS328" s="7"/>
      <c r="CST328" s="7"/>
      <c r="CSU328" s="8"/>
      <c r="CSV328" s="8"/>
      <c r="CSW328" s="13"/>
      <c r="CSX328" s="6"/>
      <c r="CSY328" s="6"/>
      <c r="CSZ328" s="6"/>
      <c r="CTA328" s="7"/>
      <c r="CTB328" s="7"/>
      <c r="CTC328" s="8"/>
      <c r="CTD328" s="8"/>
      <c r="CTE328" s="13"/>
      <c r="CTF328" s="6"/>
      <c r="CTG328" s="6"/>
      <c r="CTH328" s="6"/>
      <c r="CTI328" s="7"/>
      <c r="CTJ328" s="7"/>
      <c r="CTK328" s="8"/>
      <c r="CTL328" s="8"/>
      <c r="CTM328" s="13"/>
      <c r="CTN328" s="6"/>
      <c r="CTO328" s="6"/>
      <c r="CTP328" s="6"/>
      <c r="CTQ328" s="7"/>
      <c r="CTR328" s="7"/>
      <c r="CTS328" s="8"/>
      <c r="CTT328" s="8"/>
      <c r="CTU328" s="13"/>
      <c r="CTV328" s="6"/>
      <c r="CTW328" s="6"/>
      <c r="CTX328" s="6"/>
      <c r="CTY328" s="7"/>
      <c r="CTZ328" s="7"/>
      <c r="CUA328" s="8"/>
      <c r="CUB328" s="8"/>
      <c r="CUC328" s="13"/>
      <c r="CUD328" s="6"/>
      <c r="CUE328" s="6"/>
      <c r="CUF328" s="6"/>
      <c r="CUG328" s="7"/>
      <c r="CUH328" s="7"/>
      <c r="CUI328" s="8"/>
      <c r="CUJ328" s="8"/>
      <c r="CUK328" s="13"/>
      <c r="CUL328" s="6"/>
      <c r="CUM328" s="6"/>
      <c r="CUN328" s="6"/>
      <c r="CUO328" s="7"/>
      <c r="CUP328" s="7"/>
      <c r="CUQ328" s="8"/>
      <c r="CUR328" s="8"/>
      <c r="CUS328" s="13"/>
      <c r="CUT328" s="6"/>
      <c r="CUU328" s="6"/>
      <c r="CUV328" s="6"/>
      <c r="CUW328" s="7"/>
      <c r="CUX328" s="7"/>
      <c r="CUY328" s="8"/>
      <c r="CUZ328" s="8"/>
      <c r="CVA328" s="13"/>
      <c r="CVB328" s="6"/>
      <c r="CVC328" s="6"/>
      <c r="CVD328" s="6"/>
      <c r="CVE328" s="7"/>
      <c r="CVF328" s="7"/>
      <c r="CVG328" s="8"/>
      <c r="CVH328" s="8"/>
      <c r="CVI328" s="13"/>
      <c r="CVJ328" s="6"/>
      <c r="CVK328" s="6"/>
      <c r="CVL328" s="6"/>
      <c r="CVM328" s="7"/>
      <c r="CVN328" s="7"/>
      <c r="CVO328" s="8"/>
      <c r="CVP328" s="8"/>
      <c r="CVQ328" s="13"/>
      <c r="CVR328" s="6"/>
      <c r="CVS328" s="6"/>
      <c r="CVT328" s="6"/>
      <c r="CVU328" s="7"/>
      <c r="CVV328" s="7"/>
      <c r="CVW328" s="8"/>
      <c r="CVX328" s="8"/>
      <c r="CVY328" s="13"/>
      <c r="CVZ328" s="6"/>
      <c r="CWA328" s="6"/>
      <c r="CWB328" s="6"/>
      <c r="CWC328" s="7"/>
      <c r="CWD328" s="7"/>
      <c r="CWE328" s="8"/>
      <c r="CWF328" s="8"/>
      <c r="CWG328" s="13"/>
      <c r="CWH328" s="6"/>
      <c r="CWI328" s="6"/>
      <c r="CWJ328" s="6"/>
      <c r="CWK328" s="7"/>
      <c r="CWL328" s="7"/>
      <c r="CWM328" s="8"/>
      <c r="CWN328" s="8"/>
      <c r="CWO328" s="13"/>
      <c r="CWP328" s="6"/>
      <c r="CWQ328" s="6"/>
      <c r="CWR328" s="6"/>
      <c r="CWS328" s="7"/>
      <c r="CWT328" s="7"/>
      <c r="CWU328" s="8"/>
      <c r="CWV328" s="8"/>
      <c r="CWW328" s="13"/>
      <c r="CWX328" s="6"/>
      <c r="CWY328" s="6"/>
      <c r="CWZ328" s="6"/>
      <c r="CXA328" s="7"/>
      <c r="CXB328" s="7"/>
      <c r="CXC328" s="8"/>
      <c r="CXD328" s="8"/>
      <c r="CXE328" s="13"/>
      <c r="CXF328" s="6"/>
      <c r="CXG328" s="6"/>
      <c r="CXH328" s="6"/>
      <c r="CXI328" s="7"/>
      <c r="CXJ328" s="7"/>
      <c r="CXK328" s="8"/>
      <c r="CXL328" s="8"/>
      <c r="CXM328" s="13"/>
      <c r="CXN328" s="6"/>
      <c r="CXO328" s="6"/>
      <c r="CXP328" s="6"/>
      <c r="CXQ328" s="7"/>
      <c r="CXR328" s="7"/>
      <c r="CXS328" s="8"/>
      <c r="CXT328" s="8"/>
      <c r="CXU328" s="13"/>
      <c r="CXV328" s="6"/>
      <c r="CXW328" s="6"/>
      <c r="CXX328" s="6"/>
      <c r="CXY328" s="7"/>
      <c r="CXZ328" s="7"/>
      <c r="CYA328" s="8"/>
      <c r="CYB328" s="8"/>
      <c r="CYC328" s="13"/>
      <c r="CYD328" s="6"/>
      <c r="CYE328" s="6"/>
      <c r="CYF328" s="6"/>
      <c r="CYG328" s="7"/>
      <c r="CYH328" s="7"/>
      <c r="CYI328" s="8"/>
      <c r="CYJ328" s="8"/>
      <c r="CYK328" s="13"/>
      <c r="CYL328" s="6"/>
      <c r="CYM328" s="6"/>
      <c r="CYN328" s="6"/>
      <c r="CYO328" s="7"/>
      <c r="CYP328" s="7"/>
      <c r="CYQ328" s="8"/>
      <c r="CYR328" s="8"/>
      <c r="CYS328" s="13"/>
      <c r="CYT328" s="6"/>
      <c r="CYU328" s="6"/>
      <c r="CYV328" s="6"/>
      <c r="CYW328" s="7"/>
      <c r="CYX328" s="7"/>
      <c r="CYY328" s="8"/>
      <c r="CYZ328" s="8"/>
      <c r="CZA328" s="13"/>
      <c r="CZB328" s="6"/>
      <c r="CZC328" s="6"/>
      <c r="CZD328" s="6"/>
      <c r="CZE328" s="7"/>
      <c r="CZF328" s="7"/>
      <c r="CZG328" s="8"/>
      <c r="CZH328" s="8"/>
      <c r="CZI328" s="13"/>
      <c r="CZJ328" s="6"/>
      <c r="CZK328" s="6"/>
      <c r="CZL328" s="6"/>
      <c r="CZM328" s="7"/>
      <c r="CZN328" s="7"/>
      <c r="CZO328" s="8"/>
      <c r="CZP328" s="8"/>
      <c r="CZQ328" s="13"/>
      <c r="CZR328" s="6"/>
      <c r="CZS328" s="6"/>
      <c r="CZT328" s="6"/>
      <c r="CZU328" s="7"/>
      <c r="CZV328" s="7"/>
      <c r="CZW328" s="8"/>
      <c r="CZX328" s="8"/>
      <c r="CZY328" s="13"/>
      <c r="CZZ328" s="6"/>
      <c r="DAA328" s="6"/>
      <c r="DAB328" s="6"/>
      <c r="DAC328" s="7"/>
      <c r="DAD328" s="7"/>
      <c r="DAE328" s="8"/>
      <c r="DAF328" s="8"/>
      <c r="DAG328" s="13"/>
      <c r="DAH328" s="6"/>
      <c r="DAI328" s="6"/>
      <c r="DAJ328" s="6"/>
      <c r="DAK328" s="7"/>
      <c r="DAL328" s="7"/>
      <c r="DAM328" s="8"/>
      <c r="DAN328" s="8"/>
      <c r="DAO328" s="13"/>
      <c r="DAP328" s="6"/>
      <c r="DAQ328" s="6"/>
      <c r="DAR328" s="6"/>
      <c r="DAS328" s="7"/>
      <c r="DAT328" s="7"/>
      <c r="DAU328" s="8"/>
      <c r="DAV328" s="8"/>
      <c r="DAW328" s="13"/>
      <c r="DAX328" s="6"/>
      <c r="DAY328" s="6"/>
      <c r="DAZ328" s="6"/>
      <c r="DBA328" s="7"/>
      <c r="DBB328" s="7"/>
      <c r="DBC328" s="8"/>
      <c r="DBD328" s="8"/>
      <c r="DBE328" s="13"/>
      <c r="DBF328" s="6"/>
      <c r="DBG328" s="6"/>
      <c r="DBH328" s="6"/>
      <c r="DBI328" s="7"/>
      <c r="DBJ328" s="7"/>
      <c r="DBK328" s="8"/>
      <c r="DBL328" s="8"/>
      <c r="DBM328" s="13"/>
      <c r="DBN328" s="6"/>
      <c r="DBO328" s="6"/>
      <c r="DBP328" s="6"/>
      <c r="DBQ328" s="7"/>
      <c r="DBR328" s="7"/>
      <c r="DBS328" s="8"/>
      <c r="DBT328" s="8"/>
      <c r="DBU328" s="13"/>
      <c r="DBV328" s="6"/>
      <c r="DBW328" s="6"/>
      <c r="DBX328" s="6"/>
      <c r="DBY328" s="7"/>
      <c r="DBZ328" s="7"/>
      <c r="DCA328" s="8"/>
      <c r="DCB328" s="8"/>
      <c r="DCC328" s="13"/>
      <c r="DCD328" s="6"/>
      <c r="DCE328" s="6"/>
      <c r="DCF328" s="6"/>
      <c r="DCG328" s="7"/>
      <c r="DCH328" s="7"/>
      <c r="DCI328" s="8"/>
      <c r="DCJ328" s="8"/>
      <c r="DCK328" s="13"/>
      <c r="DCL328" s="6"/>
      <c r="DCM328" s="6"/>
      <c r="DCN328" s="6"/>
      <c r="DCO328" s="7"/>
      <c r="DCP328" s="7"/>
      <c r="DCQ328" s="8"/>
      <c r="DCR328" s="8"/>
      <c r="DCS328" s="13"/>
      <c r="DCT328" s="6"/>
      <c r="DCU328" s="6"/>
      <c r="DCV328" s="6"/>
      <c r="DCW328" s="7"/>
      <c r="DCX328" s="7"/>
      <c r="DCY328" s="8"/>
      <c r="DCZ328" s="8"/>
      <c r="DDA328" s="13"/>
      <c r="DDB328" s="6"/>
      <c r="DDC328" s="6"/>
      <c r="DDD328" s="6"/>
      <c r="DDE328" s="7"/>
      <c r="DDF328" s="7"/>
      <c r="DDG328" s="8"/>
      <c r="DDH328" s="8"/>
      <c r="DDI328" s="13"/>
      <c r="DDJ328" s="6"/>
      <c r="DDK328" s="6"/>
      <c r="DDL328" s="6"/>
      <c r="DDM328" s="7"/>
      <c r="DDN328" s="7"/>
      <c r="DDO328" s="8"/>
      <c r="DDP328" s="8"/>
      <c r="DDQ328" s="13"/>
      <c r="DDR328" s="6"/>
      <c r="DDS328" s="6"/>
      <c r="DDT328" s="6"/>
      <c r="DDU328" s="7"/>
      <c r="DDV328" s="7"/>
      <c r="DDW328" s="8"/>
      <c r="DDX328" s="8"/>
      <c r="DDY328" s="13"/>
      <c r="DDZ328" s="6"/>
      <c r="DEA328" s="6"/>
      <c r="DEB328" s="6"/>
      <c r="DEC328" s="7"/>
      <c r="DED328" s="7"/>
      <c r="DEE328" s="8"/>
      <c r="DEF328" s="8"/>
      <c r="DEG328" s="13"/>
      <c r="DEH328" s="6"/>
      <c r="DEI328" s="6"/>
      <c r="DEJ328" s="6"/>
      <c r="DEK328" s="7"/>
      <c r="DEL328" s="7"/>
      <c r="DEM328" s="8"/>
      <c r="DEN328" s="8"/>
      <c r="DEO328" s="13"/>
      <c r="DEP328" s="6"/>
      <c r="DEQ328" s="6"/>
      <c r="DER328" s="6"/>
      <c r="DES328" s="7"/>
      <c r="DET328" s="7"/>
      <c r="DEU328" s="8"/>
      <c r="DEV328" s="8"/>
      <c r="DEW328" s="13"/>
      <c r="DEX328" s="6"/>
      <c r="DEY328" s="6"/>
      <c r="DEZ328" s="6"/>
      <c r="DFA328" s="7"/>
      <c r="DFB328" s="7"/>
      <c r="DFC328" s="8"/>
      <c r="DFD328" s="8"/>
      <c r="DFE328" s="13"/>
      <c r="DFF328" s="6"/>
      <c r="DFG328" s="6"/>
      <c r="DFH328" s="6"/>
      <c r="DFI328" s="7"/>
      <c r="DFJ328" s="7"/>
      <c r="DFK328" s="8"/>
      <c r="DFL328" s="8"/>
      <c r="DFM328" s="13"/>
      <c r="DFN328" s="6"/>
      <c r="DFO328" s="6"/>
      <c r="DFP328" s="6"/>
      <c r="DFQ328" s="7"/>
      <c r="DFR328" s="7"/>
      <c r="DFS328" s="8"/>
      <c r="DFT328" s="8"/>
      <c r="DFU328" s="13"/>
      <c r="DFV328" s="6"/>
      <c r="DFW328" s="6"/>
      <c r="DFX328" s="6"/>
      <c r="DFY328" s="7"/>
      <c r="DFZ328" s="7"/>
      <c r="DGA328" s="8"/>
      <c r="DGB328" s="8"/>
      <c r="DGC328" s="13"/>
      <c r="DGD328" s="6"/>
      <c r="DGE328" s="6"/>
      <c r="DGF328" s="6"/>
      <c r="DGG328" s="7"/>
      <c r="DGH328" s="7"/>
      <c r="DGI328" s="8"/>
      <c r="DGJ328" s="8"/>
      <c r="DGK328" s="13"/>
      <c r="DGL328" s="6"/>
      <c r="DGM328" s="6"/>
      <c r="DGN328" s="6"/>
      <c r="DGO328" s="7"/>
      <c r="DGP328" s="7"/>
      <c r="DGQ328" s="8"/>
      <c r="DGR328" s="8"/>
      <c r="DGS328" s="13"/>
      <c r="DGT328" s="6"/>
      <c r="DGU328" s="6"/>
      <c r="DGV328" s="6"/>
      <c r="DGW328" s="7"/>
      <c r="DGX328" s="7"/>
      <c r="DGY328" s="8"/>
      <c r="DGZ328" s="8"/>
      <c r="DHA328" s="13"/>
      <c r="DHB328" s="6"/>
      <c r="DHC328" s="6"/>
      <c r="DHD328" s="6"/>
      <c r="DHE328" s="7"/>
      <c r="DHF328" s="7"/>
      <c r="DHG328" s="8"/>
      <c r="DHH328" s="8"/>
      <c r="DHI328" s="13"/>
      <c r="DHJ328" s="6"/>
      <c r="DHK328" s="6"/>
      <c r="DHL328" s="6"/>
      <c r="DHM328" s="7"/>
      <c r="DHN328" s="7"/>
      <c r="DHO328" s="8"/>
      <c r="DHP328" s="8"/>
      <c r="DHQ328" s="13"/>
      <c r="DHR328" s="6"/>
      <c r="DHS328" s="6"/>
      <c r="DHT328" s="6"/>
      <c r="DHU328" s="7"/>
      <c r="DHV328" s="7"/>
      <c r="DHW328" s="8"/>
      <c r="DHX328" s="8"/>
      <c r="DHY328" s="13"/>
      <c r="DHZ328" s="6"/>
      <c r="DIA328" s="6"/>
      <c r="DIB328" s="6"/>
      <c r="DIC328" s="7"/>
      <c r="DID328" s="7"/>
      <c r="DIE328" s="8"/>
      <c r="DIF328" s="8"/>
      <c r="DIG328" s="13"/>
      <c r="DIH328" s="6"/>
      <c r="DII328" s="6"/>
      <c r="DIJ328" s="6"/>
      <c r="DIK328" s="7"/>
      <c r="DIL328" s="7"/>
      <c r="DIM328" s="8"/>
      <c r="DIN328" s="8"/>
      <c r="DIO328" s="13"/>
      <c r="DIP328" s="6"/>
      <c r="DIQ328" s="6"/>
      <c r="DIR328" s="6"/>
      <c r="DIS328" s="7"/>
      <c r="DIT328" s="7"/>
      <c r="DIU328" s="8"/>
      <c r="DIV328" s="8"/>
      <c r="DIW328" s="13"/>
      <c r="DIX328" s="6"/>
      <c r="DIY328" s="6"/>
      <c r="DIZ328" s="6"/>
      <c r="DJA328" s="7"/>
      <c r="DJB328" s="7"/>
      <c r="DJC328" s="8"/>
      <c r="DJD328" s="8"/>
      <c r="DJE328" s="13"/>
      <c r="DJF328" s="6"/>
      <c r="DJG328" s="6"/>
      <c r="DJH328" s="6"/>
      <c r="DJI328" s="7"/>
      <c r="DJJ328" s="7"/>
      <c r="DJK328" s="8"/>
      <c r="DJL328" s="8"/>
      <c r="DJM328" s="13"/>
      <c r="DJN328" s="6"/>
      <c r="DJO328" s="6"/>
      <c r="DJP328" s="6"/>
      <c r="DJQ328" s="7"/>
      <c r="DJR328" s="7"/>
      <c r="DJS328" s="8"/>
      <c r="DJT328" s="8"/>
      <c r="DJU328" s="13"/>
      <c r="DJV328" s="6"/>
      <c r="DJW328" s="6"/>
      <c r="DJX328" s="6"/>
      <c r="DJY328" s="7"/>
      <c r="DJZ328" s="7"/>
      <c r="DKA328" s="8"/>
      <c r="DKB328" s="8"/>
      <c r="DKC328" s="13"/>
      <c r="DKD328" s="6"/>
      <c r="DKE328" s="6"/>
      <c r="DKF328" s="6"/>
      <c r="DKG328" s="7"/>
      <c r="DKH328" s="7"/>
      <c r="DKI328" s="8"/>
      <c r="DKJ328" s="8"/>
      <c r="DKK328" s="13"/>
      <c r="DKL328" s="6"/>
      <c r="DKM328" s="6"/>
      <c r="DKN328" s="6"/>
      <c r="DKO328" s="7"/>
      <c r="DKP328" s="7"/>
      <c r="DKQ328" s="8"/>
      <c r="DKR328" s="8"/>
      <c r="DKS328" s="13"/>
      <c r="DKT328" s="6"/>
      <c r="DKU328" s="6"/>
      <c r="DKV328" s="6"/>
      <c r="DKW328" s="7"/>
      <c r="DKX328" s="7"/>
      <c r="DKY328" s="8"/>
      <c r="DKZ328" s="8"/>
      <c r="DLA328" s="13"/>
      <c r="DLB328" s="6"/>
      <c r="DLC328" s="6"/>
      <c r="DLD328" s="6"/>
      <c r="DLE328" s="7"/>
      <c r="DLF328" s="7"/>
      <c r="DLG328" s="8"/>
      <c r="DLH328" s="8"/>
      <c r="DLI328" s="13"/>
      <c r="DLJ328" s="6"/>
      <c r="DLK328" s="6"/>
      <c r="DLL328" s="6"/>
      <c r="DLM328" s="7"/>
      <c r="DLN328" s="7"/>
      <c r="DLO328" s="8"/>
      <c r="DLP328" s="8"/>
      <c r="DLQ328" s="13"/>
      <c r="DLR328" s="6"/>
      <c r="DLS328" s="6"/>
      <c r="DLT328" s="6"/>
      <c r="DLU328" s="7"/>
      <c r="DLV328" s="7"/>
      <c r="DLW328" s="8"/>
      <c r="DLX328" s="8"/>
      <c r="DLY328" s="13"/>
      <c r="DLZ328" s="6"/>
      <c r="DMA328" s="6"/>
      <c r="DMB328" s="6"/>
      <c r="DMC328" s="7"/>
      <c r="DMD328" s="7"/>
      <c r="DME328" s="8"/>
      <c r="DMF328" s="8"/>
      <c r="DMG328" s="13"/>
      <c r="DMH328" s="6"/>
      <c r="DMI328" s="6"/>
      <c r="DMJ328" s="6"/>
      <c r="DMK328" s="7"/>
      <c r="DML328" s="7"/>
      <c r="DMM328" s="8"/>
      <c r="DMN328" s="8"/>
      <c r="DMO328" s="13"/>
      <c r="DMP328" s="6"/>
      <c r="DMQ328" s="6"/>
      <c r="DMR328" s="6"/>
      <c r="DMS328" s="7"/>
      <c r="DMT328" s="7"/>
      <c r="DMU328" s="8"/>
      <c r="DMV328" s="8"/>
      <c r="DMW328" s="13"/>
      <c r="DMX328" s="6"/>
      <c r="DMY328" s="6"/>
      <c r="DMZ328" s="6"/>
      <c r="DNA328" s="7"/>
      <c r="DNB328" s="7"/>
      <c r="DNC328" s="8"/>
      <c r="DND328" s="8"/>
      <c r="DNE328" s="13"/>
      <c r="DNF328" s="6"/>
      <c r="DNG328" s="6"/>
      <c r="DNH328" s="6"/>
      <c r="DNI328" s="7"/>
      <c r="DNJ328" s="7"/>
      <c r="DNK328" s="8"/>
      <c r="DNL328" s="8"/>
      <c r="DNM328" s="13"/>
      <c r="DNN328" s="6"/>
      <c r="DNO328" s="6"/>
      <c r="DNP328" s="6"/>
      <c r="DNQ328" s="7"/>
      <c r="DNR328" s="7"/>
      <c r="DNS328" s="8"/>
      <c r="DNT328" s="8"/>
      <c r="DNU328" s="13"/>
      <c r="DNV328" s="6"/>
      <c r="DNW328" s="6"/>
      <c r="DNX328" s="6"/>
      <c r="DNY328" s="7"/>
      <c r="DNZ328" s="7"/>
      <c r="DOA328" s="8"/>
      <c r="DOB328" s="8"/>
      <c r="DOC328" s="13"/>
      <c r="DOD328" s="6"/>
      <c r="DOE328" s="6"/>
      <c r="DOF328" s="6"/>
      <c r="DOG328" s="7"/>
      <c r="DOH328" s="7"/>
      <c r="DOI328" s="8"/>
      <c r="DOJ328" s="8"/>
      <c r="DOK328" s="13"/>
      <c r="DOL328" s="6"/>
      <c r="DOM328" s="6"/>
      <c r="DON328" s="6"/>
      <c r="DOO328" s="7"/>
      <c r="DOP328" s="7"/>
      <c r="DOQ328" s="8"/>
      <c r="DOR328" s="8"/>
      <c r="DOS328" s="13"/>
      <c r="DOT328" s="6"/>
      <c r="DOU328" s="6"/>
      <c r="DOV328" s="6"/>
      <c r="DOW328" s="7"/>
      <c r="DOX328" s="7"/>
      <c r="DOY328" s="8"/>
      <c r="DOZ328" s="8"/>
      <c r="DPA328" s="13"/>
      <c r="DPB328" s="6"/>
      <c r="DPC328" s="6"/>
      <c r="DPD328" s="6"/>
      <c r="DPE328" s="7"/>
      <c r="DPF328" s="7"/>
      <c r="DPG328" s="8"/>
      <c r="DPH328" s="8"/>
      <c r="DPI328" s="13"/>
      <c r="DPJ328" s="6"/>
      <c r="DPK328" s="6"/>
      <c r="DPL328" s="6"/>
      <c r="DPM328" s="7"/>
      <c r="DPN328" s="7"/>
      <c r="DPO328" s="8"/>
      <c r="DPP328" s="8"/>
      <c r="DPQ328" s="13"/>
      <c r="DPR328" s="6"/>
      <c r="DPS328" s="6"/>
      <c r="DPT328" s="6"/>
      <c r="DPU328" s="7"/>
      <c r="DPV328" s="7"/>
      <c r="DPW328" s="8"/>
      <c r="DPX328" s="8"/>
      <c r="DPY328" s="13"/>
      <c r="DPZ328" s="6"/>
      <c r="DQA328" s="6"/>
      <c r="DQB328" s="6"/>
      <c r="DQC328" s="7"/>
      <c r="DQD328" s="7"/>
      <c r="DQE328" s="8"/>
      <c r="DQF328" s="8"/>
      <c r="DQG328" s="13"/>
      <c r="DQH328" s="6"/>
      <c r="DQI328" s="6"/>
      <c r="DQJ328" s="6"/>
      <c r="DQK328" s="7"/>
      <c r="DQL328" s="7"/>
      <c r="DQM328" s="8"/>
      <c r="DQN328" s="8"/>
      <c r="DQO328" s="13"/>
      <c r="DQP328" s="6"/>
      <c r="DQQ328" s="6"/>
      <c r="DQR328" s="6"/>
      <c r="DQS328" s="7"/>
      <c r="DQT328" s="7"/>
      <c r="DQU328" s="8"/>
      <c r="DQV328" s="8"/>
      <c r="DQW328" s="13"/>
      <c r="DQX328" s="6"/>
      <c r="DQY328" s="6"/>
      <c r="DQZ328" s="6"/>
      <c r="DRA328" s="7"/>
      <c r="DRB328" s="7"/>
      <c r="DRC328" s="8"/>
      <c r="DRD328" s="8"/>
      <c r="DRE328" s="13"/>
      <c r="DRF328" s="6"/>
      <c r="DRG328" s="6"/>
      <c r="DRH328" s="6"/>
      <c r="DRI328" s="7"/>
      <c r="DRJ328" s="7"/>
      <c r="DRK328" s="8"/>
      <c r="DRL328" s="8"/>
      <c r="DRM328" s="13"/>
      <c r="DRN328" s="6"/>
      <c r="DRO328" s="6"/>
      <c r="DRP328" s="6"/>
      <c r="DRQ328" s="7"/>
      <c r="DRR328" s="7"/>
      <c r="DRS328" s="8"/>
      <c r="DRT328" s="8"/>
      <c r="DRU328" s="13"/>
      <c r="DRV328" s="6"/>
      <c r="DRW328" s="6"/>
      <c r="DRX328" s="6"/>
      <c r="DRY328" s="7"/>
      <c r="DRZ328" s="7"/>
      <c r="DSA328" s="8"/>
      <c r="DSB328" s="8"/>
      <c r="DSC328" s="13"/>
      <c r="DSD328" s="6"/>
      <c r="DSE328" s="6"/>
      <c r="DSF328" s="6"/>
      <c r="DSG328" s="7"/>
      <c r="DSH328" s="7"/>
      <c r="DSI328" s="8"/>
      <c r="DSJ328" s="8"/>
      <c r="DSK328" s="13"/>
      <c r="DSL328" s="6"/>
      <c r="DSM328" s="6"/>
      <c r="DSN328" s="6"/>
      <c r="DSO328" s="7"/>
      <c r="DSP328" s="7"/>
      <c r="DSQ328" s="8"/>
      <c r="DSR328" s="8"/>
      <c r="DSS328" s="13"/>
      <c r="DST328" s="6"/>
      <c r="DSU328" s="6"/>
      <c r="DSV328" s="6"/>
      <c r="DSW328" s="7"/>
      <c r="DSX328" s="7"/>
      <c r="DSY328" s="8"/>
      <c r="DSZ328" s="8"/>
      <c r="DTA328" s="13"/>
      <c r="DTB328" s="6"/>
      <c r="DTC328" s="6"/>
      <c r="DTD328" s="6"/>
      <c r="DTE328" s="7"/>
      <c r="DTF328" s="7"/>
      <c r="DTG328" s="8"/>
      <c r="DTH328" s="8"/>
      <c r="DTI328" s="13"/>
      <c r="DTJ328" s="6"/>
      <c r="DTK328" s="6"/>
      <c r="DTL328" s="6"/>
      <c r="DTM328" s="7"/>
      <c r="DTN328" s="7"/>
      <c r="DTO328" s="8"/>
      <c r="DTP328" s="8"/>
      <c r="DTQ328" s="13"/>
      <c r="DTR328" s="6"/>
      <c r="DTS328" s="6"/>
      <c r="DTT328" s="6"/>
      <c r="DTU328" s="7"/>
      <c r="DTV328" s="7"/>
      <c r="DTW328" s="8"/>
      <c r="DTX328" s="8"/>
      <c r="DTY328" s="13"/>
      <c r="DTZ328" s="6"/>
      <c r="DUA328" s="6"/>
      <c r="DUB328" s="6"/>
      <c r="DUC328" s="7"/>
      <c r="DUD328" s="7"/>
      <c r="DUE328" s="8"/>
      <c r="DUF328" s="8"/>
      <c r="DUG328" s="13"/>
      <c r="DUH328" s="6"/>
      <c r="DUI328" s="6"/>
      <c r="DUJ328" s="6"/>
      <c r="DUK328" s="7"/>
      <c r="DUL328" s="7"/>
      <c r="DUM328" s="8"/>
      <c r="DUN328" s="8"/>
      <c r="DUO328" s="13"/>
      <c r="DUP328" s="6"/>
      <c r="DUQ328" s="6"/>
      <c r="DUR328" s="6"/>
      <c r="DUS328" s="7"/>
      <c r="DUT328" s="7"/>
      <c r="DUU328" s="8"/>
      <c r="DUV328" s="8"/>
      <c r="DUW328" s="13"/>
      <c r="DUX328" s="6"/>
      <c r="DUY328" s="6"/>
      <c r="DUZ328" s="6"/>
      <c r="DVA328" s="7"/>
      <c r="DVB328" s="7"/>
      <c r="DVC328" s="8"/>
      <c r="DVD328" s="8"/>
      <c r="DVE328" s="13"/>
      <c r="DVF328" s="6"/>
      <c r="DVG328" s="6"/>
      <c r="DVH328" s="6"/>
      <c r="DVI328" s="7"/>
      <c r="DVJ328" s="7"/>
      <c r="DVK328" s="8"/>
      <c r="DVL328" s="8"/>
      <c r="DVM328" s="13"/>
      <c r="DVN328" s="6"/>
      <c r="DVO328" s="6"/>
      <c r="DVP328" s="6"/>
      <c r="DVQ328" s="7"/>
      <c r="DVR328" s="7"/>
      <c r="DVS328" s="8"/>
      <c r="DVT328" s="8"/>
      <c r="DVU328" s="13"/>
      <c r="DVV328" s="6"/>
      <c r="DVW328" s="6"/>
      <c r="DVX328" s="6"/>
      <c r="DVY328" s="7"/>
      <c r="DVZ328" s="7"/>
      <c r="DWA328" s="8"/>
      <c r="DWB328" s="8"/>
      <c r="DWC328" s="13"/>
      <c r="DWD328" s="6"/>
      <c r="DWE328" s="6"/>
      <c r="DWF328" s="6"/>
      <c r="DWG328" s="7"/>
      <c r="DWH328" s="7"/>
      <c r="DWI328" s="8"/>
      <c r="DWJ328" s="8"/>
      <c r="DWK328" s="13"/>
      <c r="DWL328" s="6"/>
      <c r="DWM328" s="6"/>
      <c r="DWN328" s="6"/>
      <c r="DWO328" s="7"/>
      <c r="DWP328" s="7"/>
      <c r="DWQ328" s="8"/>
      <c r="DWR328" s="8"/>
      <c r="DWS328" s="13"/>
      <c r="DWT328" s="6"/>
      <c r="DWU328" s="6"/>
      <c r="DWV328" s="6"/>
      <c r="DWW328" s="7"/>
      <c r="DWX328" s="7"/>
      <c r="DWY328" s="8"/>
      <c r="DWZ328" s="8"/>
      <c r="DXA328" s="13"/>
      <c r="DXB328" s="6"/>
      <c r="DXC328" s="6"/>
      <c r="DXD328" s="6"/>
      <c r="DXE328" s="7"/>
      <c r="DXF328" s="7"/>
      <c r="DXG328" s="8"/>
      <c r="DXH328" s="8"/>
      <c r="DXI328" s="13"/>
      <c r="DXJ328" s="6"/>
      <c r="DXK328" s="6"/>
      <c r="DXL328" s="6"/>
      <c r="DXM328" s="7"/>
      <c r="DXN328" s="7"/>
      <c r="DXO328" s="8"/>
      <c r="DXP328" s="8"/>
      <c r="DXQ328" s="13"/>
      <c r="DXR328" s="6"/>
      <c r="DXS328" s="6"/>
      <c r="DXT328" s="6"/>
      <c r="DXU328" s="7"/>
      <c r="DXV328" s="7"/>
      <c r="DXW328" s="8"/>
      <c r="DXX328" s="8"/>
      <c r="DXY328" s="13"/>
      <c r="DXZ328" s="6"/>
      <c r="DYA328" s="6"/>
      <c r="DYB328" s="6"/>
      <c r="DYC328" s="7"/>
      <c r="DYD328" s="7"/>
      <c r="DYE328" s="8"/>
      <c r="DYF328" s="8"/>
      <c r="DYG328" s="13"/>
      <c r="DYH328" s="6"/>
      <c r="DYI328" s="6"/>
      <c r="DYJ328" s="6"/>
      <c r="DYK328" s="7"/>
      <c r="DYL328" s="7"/>
      <c r="DYM328" s="8"/>
      <c r="DYN328" s="8"/>
      <c r="DYO328" s="13"/>
      <c r="DYP328" s="6"/>
      <c r="DYQ328" s="6"/>
      <c r="DYR328" s="6"/>
      <c r="DYS328" s="7"/>
      <c r="DYT328" s="7"/>
      <c r="DYU328" s="8"/>
      <c r="DYV328" s="8"/>
      <c r="DYW328" s="13"/>
      <c r="DYX328" s="6"/>
      <c r="DYY328" s="6"/>
      <c r="DYZ328" s="6"/>
      <c r="DZA328" s="7"/>
      <c r="DZB328" s="7"/>
      <c r="DZC328" s="8"/>
      <c r="DZD328" s="8"/>
      <c r="DZE328" s="13"/>
      <c r="DZF328" s="6"/>
      <c r="DZG328" s="6"/>
      <c r="DZH328" s="6"/>
      <c r="DZI328" s="7"/>
      <c r="DZJ328" s="7"/>
      <c r="DZK328" s="8"/>
      <c r="DZL328" s="8"/>
      <c r="DZM328" s="13"/>
      <c r="DZN328" s="6"/>
      <c r="DZO328" s="6"/>
      <c r="DZP328" s="6"/>
      <c r="DZQ328" s="7"/>
      <c r="DZR328" s="7"/>
      <c r="DZS328" s="8"/>
      <c r="DZT328" s="8"/>
      <c r="DZU328" s="13"/>
      <c r="DZV328" s="6"/>
      <c r="DZW328" s="6"/>
      <c r="DZX328" s="6"/>
      <c r="DZY328" s="7"/>
      <c r="DZZ328" s="7"/>
      <c r="EAA328" s="8"/>
      <c r="EAB328" s="8"/>
      <c r="EAC328" s="13"/>
      <c r="EAD328" s="6"/>
      <c r="EAE328" s="6"/>
      <c r="EAF328" s="6"/>
      <c r="EAG328" s="7"/>
      <c r="EAH328" s="7"/>
      <c r="EAI328" s="8"/>
      <c r="EAJ328" s="8"/>
      <c r="EAK328" s="13"/>
      <c r="EAL328" s="6"/>
      <c r="EAM328" s="6"/>
      <c r="EAN328" s="6"/>
      <c r="EAO328" s="7"/>
      <c r="EAP328" s="7"/>
      <c r="EAQ328" s="8"/>
      <c r="EAR328" s="8"/>
      <c r="EAS328" s="13"/>
      <c r="EAT328" s="6"/>
      <c r="EAU328" s="6"/>
      <c r="EAV328" s="6"/>
      <c r="EAW328" s="7"/>
      <c r="EAX328" s="7"/>
      <c r="EAY328" s="8"/>
      <c r="EAZ328" s="8"/>
      <c r="EBA328" s="13"/>
      <c r="EBB328" s="6"/>
      <c r="EBC328" s="6"/>
      <c r="EBD328" s="6"/>
      <c r="EBE328" s="7"/>
      <c r="EBF328" s="7"/>
      <c r="EBG328" s="8"/>
      <c r="EBH328" s="8"/>
      <c r="EBI328" s="13"/>
      <c r="EBJ328" s="6"/>
      <c r="EBK328" s="6"/>
      <c r="EBL328" s="6"/>
      <c r="EBM328" s="7"/>
      <c r="EBN328" s="7"/>
      <c r="EBO328" s="8"/>
      <c r="EBP328" s="8"/>
      <c r="EBQ328" s="13"/>
      <c r="EBR328" s="6"/>
      <c r="EBS328" s="6"/>
      <c r="EBT328" s="6"/>
      <c r="EBU328" s="7"/>
      <c r="EBV328" s="7"/>
      <c r="EBW328" s="8"/>
      <c r="EBX328" s="8"/>
      <c r="EBY328" s="13"/>
      <c r="EBZ328" s="6"/>
      <c r="ECA328" s="6"/>
      <c r="ECB328" s="6"/>
      <c r="ECC328" s="7"/>
      <c r="ECD328" s="7"/>
      <c r="ECE328" s="8"/>
      <c r="ECF328" s="8"/>
      <c r="ECG328" s="13"/>
      <c r="ECH328" s="6"/>
      <c r="ECI328" s="6"/>
      <c r="ECJ328" s="6"/>
      <c r="ECK328" s="7"/>
      <c r="ECL328" s="7"/>
      <c r="ECM328" s="8"/>
      <c r="ECN328" s="8"/>
      <c r="ECO328" s="13"/>
      <c r="ECP328" s="6"/>
      <c r="ECQ328" s="6"/>
      <c r="ECR328" s="6"/>
      <c r="ECS328" s="7"/>
      <c r="ECT328" s="7"/>
      <c r="ECU328" s="8"/>
      <c r="ECV328" s="8"/>
      <c r="ECW328" s="13"/>
      <c r="ECX328" s="6"/>
      <c r="ECY328" s="6"/>
      <c r="ECZ328" s="6"/>
      <c r="EDA328" s="7"/>
      <c r="EDB328" s="7"/>
      <c r="EDC328" s="8"/>
      <c r="EDD328" s="8"/>
      <c r="EDE328" s="13"/>
      <c r="EDF328" s="6"/>
      <c r="EDG328" s="6"/>
      <c r="EDH328" s="6"/>
      <c r="EDI328" s="7"/>
      <c r="EDJ328" s="7"/>
      <c r="EDK328" s="8"/>
      <c r="EDL328" s="8"/>
      <c r="EDM328" s="13"/>
      <c r="EDN328" s="6"/>
      <c r="EDO328" s="6"/>
      <c r="EDP328" s="6"/>
      <c r="EDQ328" s="7"/>
      <c r="EDR328" s="7"/>
      <c r="EDS328" s="8"/>
      <c r="EDT328" s="8"/>
      <c r="EDU328" s="13"/>
      <c r="EDV328" s="6"/>
      <c r="EDW328" s="6"/>
      <c r="EDX328" s="6"/>
      <c r="EDY328" s="7"/>
      <c r="EDZ328" s="7"/>
      <c r="EEA328" s="8"/>
      <c r="EEB328" s="8"/>
      <c r="EEC328" s="13"/>
      <c r="EED328" s="6"/>
      <c r="EEE328" s="6"/>
      <c r="EEF328" s="6"/>
      <c r="EEG328" s="7"/>
      <c r="EEH328" s="7"/>
      <c r="EEI328" s="8"/>
      <c r="EEJ328" s="8"/>
      <c r="EEK328" s="13"/>
      <c r="EEL328" s="6"/>
      <c r="EEM328" s="6"/>
      <c r="EEN328" s="6"/>
      <c r="EEO328" s="7"/>
      <c r="EEP328" s="7"/>
      <c r="EEQ328" s="8"/>
      <c r="EER328" s="8"/>
      <c r="EES328" s="13"/>
      <c r="EET328" s="6"/>
      <c r="EEU328" s="6"/>
      <c r="EEV328" s="6"/>
      <c r="EEW328" s="7"/>
      <c r="EEX328" s="7"/>
      <c r="EEY328" s="8"/>
      <c r="EEZ328" s="8"/>
      <c r="EFA328" s="13"/>
      <c r="EFB328" s="6"/>
      <c r="EFC328" s="6"/>
      <c r="EFD328" s="6"/>
      <c r="EFE328" s="7"/>
      <c r="EFF328" s="7"/>
      <c r="EFG328" s="8"/>
      <c r="EFH328" s="8"/>
      <c r="EFI328" s="13"/>
      <c r="EFJ328" s="6"/>
      <c r="EFK328" s="6"/>
      <c r="EFL328" s="6"/>
      <c r="EFM328" s="7"/>
      <c r="EFN328" s="7"/>
      <c r="EFO328" s="8"/>
      <c r="EFP328" s="8"/>
      <c r="EFQ328" s="13"/>
      <c r="EFR328" s="6"/>
      <c r="EFS328" s="6"/>
      <c r="EFT328" s="6"/>
      <c r="EFU328" s="7"/>
      <c r="EFV328" s="7"/>
      <c r="EFW328" s="8"/>
      <c r="EFX328" s="8"/>
      <c r="EFY328" s="13"/>
      <c r="EFZ328" s="6"/>
      <c r="EGA328" s="6"/>
      <c r="EGB328" s="6"/>
      <c r="EGC328" s="7"/>
      <c r="EGD328" s="7"/>
      <c r="EGE328" s="8"/>
      <c r="EGF328" s="8"/>
      <c r="EGG328" s="13"/>
      <c r="EGH328" s="6"/>
      <c r="EGI328" s="6"/>
      <c r="EGJ328" s="6"/>
      <c r="EGK328" s="7"/>
      <c r="EGL328" s="7"/>
      <c r="EGM328" s="8"/>
      <c r="EGN328" s="8"/>
      <c r="EGO328" s="13"/>
      <c r="EGP328" s="6"/>
      <c r="EGQ328" s="6"/>
      <c r="EGR328" s="6"/>
      <c r="EGS328" s="7"/>
      <c r="EGT328" s="7"/>
      <c r="EGU328" s="8"/>
      <c r="EGV328" s="8"/>
      <c r="EGW328" s="13"/>
      <c r="EGX328" s="6"/>
      <c r="EGY328" s="6"/>
      <c r="EGZ328" s="6"/>
      <c r="EHA328" s="7"/>
      <c r="EHB328" s="7"/>
      <c r="EHC328" s="8"/>
      <c r="EHD328" s="8"/>
      <c r="EHE328" s="13"/>
      <c r="EHF328" s="6"/>
      <c r="EHG328" s="6"/>
      <c r="EHH328" s="6"/>
      <c r="EHI328" s="7"/>
      <c r="EHJ328" s="7"/>
      <c r="EHK328" s="8"/>
      <c r="EHL328" s="8"/>
      <c r="EHM328" s="13"/>
      <c r="EHN328" s="6"/>
      <c r="EHO328" s="6"/>
      <c r="EHP328" s="6"/>
      <c r="EHQ328" s="7"/>
      <c r="EHR328" s="7"/>
      <c r="EHS328" s="8"/>
      <c r="EHT328" s="8"/>
      <c r="EHU328" s="13"/>
      <c r="EHV328" s="6"/>
      <c r="EHW328" s="6"/>
      <c r="EHX328" s="6"/>
      <c r="EHY328" s="7"/>
      <c r="EHZ328" s="7"/>
      <c r="EIA328" s="8"/>
      <c r="EIB328" s="8"/>
      <c r="EIC328" s="13"/>
      <c r="EID328" s="6"/>
      <c r="EIE328" s="6"/>
      <c r="EIF328" s="6"/>
      <c r="EIG328" s="7"/>
      <c r="EIH328" s="7"/>
      <c r="EII328" s="8"/>
      <c r="EIJ328" s="8"/>
      <c r="EIK328" s="13"/>
      <c r="EIL328" s="6"/>
      <c r="EIM328" s="6"/>
      <c r="EIN328" s="6"/>
      <c r="EIO328" s="7"/>
      <c r="EIP328" s="7"/>
      <c r="EIQ328" s="8"/>
      <c r="EIR328" s="8"/>
      <c r="EIS328" s="13"/>
      <c r="EIT328" s="6"/>
      <c r="EIU328" s="6"/>
      <c r="EIV328" s="6"/>
      <c r="EIW328" s="7"/>
      <c r="EIX328" s="7"/>
      <c r="EIY328" s="8"/>
      <c r="EIZ328" s="8"/>
      <c r="EJA328" s="13"/>
      <c r="EJB328" s="6"/>
      <c r="EJC328" s="6"/>
      <c r="EJD328" s="6"/>
      <c r="EJE328" s="7"/>
      <c r="EJF328" s="7"/>
      <c r="EJG328" s="8"/>
      <c r="EJH328" s="8"/>
      <c r="EJI328" s="13"/>
      <c r="EJJ328" s="6"/>
      <c r="EJK328" s="6"/>
      <c r="EJL328" s="6"/>
      <c r="EJM328" s="7"/>
      <c r="EJN328" s="7"/>
      <c r="EJO328" s="8"/>
      <c r="EJP328" s="8"/>
      <c r="EJQ328" s="13"/>
      <c r="EJR328" s="6"/>
      <c r="EJS328" s="6"/>
      <c r="EJT328" s="6"/>
      <c r="EJU328" s="7"/>
      <c r="EJV328" s="7"/>
      <c r="EJW328" s="8"/>
      <c r="EJX328" s="8"/>
      <c r="EJY328" s="13"/>
      <c r="EJZ328" s="6"/>
      <c r="EKA328" s="6"/>
      <c r="EKB328" s="6"/>
      <c r="EKC328" s="7"/>
      <c r="EKD328" s="7"/>
      <c r="EKE328" s="8"/>
      <c r="EKF328" s="8"/>
      <c r="EKG328" s="13"/>
      <c r="EKH328" s="6"/>
      <c r="EKI328" s="6"/>
      <c r="EKJ328" s="6"/>
      <c r="EKK328" s="7"/>
      <c r="EKL328" s="7"/>
      <c r="EKM328" s="8"/>
      <c r="EKN328" s="8"/>
      <c r="EKO328" s="13"/>
      <c r="EKP328" s="6"/>
      <c r="EKQ328" s="6"/>
      <c r="EKR328" s="6"/>
      <c r="EKS328" s="7"/>
      <c r="EKT328" s="7"/>
      <c r="EKU328" s="8"/>
      <c r="EKV328" s="8"/>
      <c r="EKW328" s="13"/>
      <c r="EKX328" s="6"/>
      <c r="EKY328" s="6"/>
      <c r="EKZ328" s="6"/>
      <c r="ELA328" s="7"/>
      <c r="ELB328" s="7"/>
      <c r="ELC328" s="8"/>
      <c r="ELD328" s="8"/>
      <c r="ELE328" s="13"/>
      <c r="ELF328" s="6"/>
      <c r="ELG328" s="6"/>
      <c r="ELH328" s="6"/>
      <c r="ELI328" s="7"/>
      <c r="ELJ328" s="7"/>
      <c r="ELK328" s="8"/>
      <c r="ELL328" s="8"/>
      <c r="ELM328" s="13"/>
      <c r="ELN328" s="6"/>
      <c r="ELO328" s="6"/>
      <c r="ELP328" s="6"/>
      <c r="ELQ328" s="7"/>
      <c r="ELR328" s="7"/>
      <c r="ELS328" s="8"/>
      <c r="ELT328" s="8"/>
      <c r="ELU328" s="13"/>
      <c r="ELV328" s="6"/>
      <c r="ELW328" s="6"/>
      <c r="ELX328" s="6"/>
      <c r="ELY328" s="7"/>
      <c r="ELZ328" s="7"/>
      <c r="EMA328" s="8"/>
      <c r="EMB328" s="8"/>
      <c r="EMC328" s="13"/>
      <c r="EMD328" s="6"/>
      <c r="EME328" s="6"/>
      <c r="EMF328" s="6"/>
      <c r="EMG328" s="7"/>
      <c r="EMH328" s="7"/>
      <c r="EMI328" s="8"/>
      <c r="EMJ328" s="8"/>
      <c r="EMK328" s="13"/>
      <c r="EML328" s="6"/>
      <c r="EMM328" s="6"/>
      <c r="EMN328" s="6"/>
      <c r="EMO328" s="7"/>
      <c r="EMP328" s="7"/>
      <c r="EMQ328" s="8"/>
      <c r="EMR328" s="8"/>
      <c r="EMS328" s="13"/>
      <c r="EMT328" s="6"/>
      <c r="EMU328" s="6"/>
      <c r="EMV328" s="6"/>
      <c r="EMW328" s="7"/>
      <c r="EMX328" s="7"/>
      <c r="EMY328" s="8"/>
      <c r="EMZ328" s="8"/>
      <c r="ENA328" s="13"/>
      <c r="ENB328" s="6"/>
      <c r="ENC328" s="6"/>
      <c r="END328" s="6"/>
      <c r="ENE328" s="7"/>
      <c r="ENF328" s="7"/>
      <c r="ENG328" s="8"/>
      <c r="ENH328" s="8"/>
      <c r="ENI328" s="13"/>
      <c r="ENJ328" s="6"/>
      <c r="ENK328" s="6"/>
      <c r="ENL328" s="6"/>
      <c r="ENM328" s="7"/>
      <c r="ENN328" s="7"/>
      <c r="ENO328" s="8"/>
      <c r="ENP328" s="8"/>
      <c r="ENQ328" s="13"/>
      <c r="ENR328" s="6"/>
      <c r="ENS328" s="6"/>
      <c r="ENT328" s="6"/>
      <c r="ENU328" s="7"/>
      <c r="ENV328" s="7"/>
      <c r="ENW328" s="8"/>
      <c r="ENX328" s="8"/>
      <c r="ENY328" s="13"/>
      <c r="ENZ328" s="6"/>
      <c r="EOA328" s="6"/>
      <c r="EOB328" s="6"/>
      <c r="EOC328" s="7"/>
      <c r="EOD328" s="7"/>
      <c r="EOE328" s="8"/>
      <c r="EOF328" s="8"/>
      <c r="EOG328" s="13"/>
      <c r="EOH328" s="6"/>
      <c r="EOI328" s="6"/>
      <c r="EOJ328" s="6"/>
      <c r="EOK328" s="7"/>
      <c r="EOL328" s="7"/>
      <c r="EOM328" s="8"/>
      <c r="EON328" s="8"/>
      <c r="EOO328" s="13"/>
      <c r="EOP328" s="6"/>
      <c r="EOQ328" s="6"/>
      <c r="EOR328" s="6"/>
      <c r="EOS328" s="7"/>
      <c r="EOT328" s="7"/>
      <c r="EOU328" s="8"/>
      <c r="EOV328" s="8"/>
      <c r="EOW328" s="13"/>
      <c r="EOX328" s="6"/>
      <c r="EOY328" s="6"/>
      <c r="EOZ328" s="6"/>
      <c r="EPA328" s="7"/>
      <c r="EPB328" s="7"/>
      <c r="EPC328" s="8"/>
      <c r="EPD328" s="8"/>
      <c r="EPE328" s="13"/>
      <c r="EPF328" s="6"/>
      <c r="EPG328" s="6"/>
      <c r="EPH328" s="6"/>
      <c r="EPI328" s="7"/>
      <c r="EPJ328" s="7"/>
      <c r="EPK328" s="8"/>
      <c r="EPL328" s="8"/>
      <c r="EPM328" s="13"/>
      <c r="EPN328" s="6"/>
      <c r="EPO328" s="6"/>
      <c r="EPP328" s="6"/>
      <c r="EPQ328" s="7"/>
      <c r="EPR328" s="7"/>
      <c r="EPS328" s="8"/>
      <c r="EPT328" s="8"/>
      <c r="EPU328" s="13"/>
      <c r="EPV328" s="6"/>
      <c r="EPW328" s="6"/>
      <c r="EPX328" s="6"/>
      <c r="EPY328" s="7"/>
      <c r="EPZ328" s="7"/>
      <c r="EQA328" s="8"/>
      <c r="EQB328" s="8"/>
      <c r="EQC328" s="13"/>
      <c r="EQD328" s="6"/>
      <c r="EQE328" s="6"/>
      <c r="EQF328" s="6"/>
      <c r="EQG328" s="7"/>
      <c r="EQH328" s="7"/>
      <c r="EQI328" s="8"/>
      <c r="EQJ328" s="8"/>
      <c r="EQK328" s="13"/>
      <c r="EQL328" s="6"/>
      <c r="EQM328" s="6"/>
      <c r="EQN328" s="6"/>
      <c r="EQO328" s="7"/>
      <c r="EQP328" s="7"/>
      <c r="EQQ328" s="8"/>
      <c r="EQR328" s="8"/>
      <c r="EQS328" s="13"/>
      <c r="EQT328" s="6"/>
      <c r="EQU328" s="6"/>
      <c r="EQV328" s="6"/>
      <c r="EQW328" s="7"/>
      <c r="EQX328" s="7"/>
      <c r="EQY328" s="8"/>
      <c r="EQZ328" s="8"/>
      <c r="ERA328" s="13"/>
      <c r="ERB328" s="6"/>
      <c r="ERC328" s="6"/>
      <c r="ERD328" s="6"/>
      <c r="ERE328" s="7"/>
      <c r="ERF328" s="7"/>
      <c r="ERG328" s="8"/>
      <c r="ERH328" s="8"/>
      <c r="ERI328" s="13"/>
      <c r="ERJ328" s="6"/>
      <c r="ERK328" s="6"/>
      <c r="ERL328" s="6"/>
      <c r="ERM328" s="7"/>
      <c r="ERN328" s="7"/>
      <c r="ERO328" s="8"/>
      <c r="ERP328" s="8"/>
      <c r="ERQ328" s="13"/>
      <c r="ERR328" s="6"/>
      <c r="ERS328" s="6"/>
      <c r="ERT328" s="6"/>
      <c r="ERU328" s="7"/>
      <c r="ERV328" s="7"/>
      <c r="ERW328" s="8"/>
      <c r="ERX328" s="8"/>
      <c r="ERY328" s="13"/>
      <c r="ERZ328" s="6"/>
      <c r="ESA328" s="6"/>
      <c r="ESB328" s="6"/>
      <c r="ESC328" s="7"/>
      <c r="ESD328" s="7"/>
      <c r="ESE328" s="8"/>
      <c r="ESF328" s="8"/>
      <c r="ESG328" s="13"/>
      <c r="ESH328" s="6"/>
      <c r="ESI328" s="6"/>
      <c r="ESJ328" s="6"/>
      <c r="ESK328" s="7"/>
      <c r="ESL328" s="7"/>
      <c r="ESM328" s="8"/>
      <c r="ESN328" s="8"/>
      <c r="ESO328" s="13"/>
      <c r="ESP328" s="6"/>
      <c r="ESQ328" s="6"/>
      <c r="ESR328" s="6"/>
      <c r="ESS328" s="7"/>
      <c r="EST328" s="7"/>
      <c r="ESU328" s="8"/>
      <c r="ESV328" s="8"/>
      <c r="ESW328" s="13"/>
      <c r="ESX328" s="6"/>
      <c r="ESY328" s="6"/>
      <c r="ESZ328" s="6"/>
      <c r="ETA328" s="7"/>
      <c r="ETB328" s="7"/>
      <c r="ETC328" s="8"/>
      <c r="ETD328" s="8"/>
      <c r="ETE328" s="13"/>
      <c r="ETF328" s="6"/>
      <c r="ETG328" s="6"/>
      <c r="ETH328" s="6"/>
      <c r="ETI328" s="7"/>
      <c r="ETJ328" s="7"/>
      <c r="ETK328" s="8"/>
      <c r="ETL328" s="8"/>
      <c r="ETM328" s="13"/>
      <c r="ETN328" s="6"/>
      <c r="ETO328" s="6"/>
      <c r="ETP328" s="6"/>
      <c r="ETQ328" s="7"/>
      <c r="ETR328" s="7"/>
      <c r="ETS328" s="8"/>
      <c r="ETT328" s="8"/>
      <c r="ETU328" s="13"/>
      <c r="ETV328" s="6"/>
      <c r="ETW328" s="6"/>
      <c r="ETX328" s="6"/>
      <c r="ETY328" s="7"/>
      <c r="ETZ328" s="7"/>
      <c r="EUA328" s="8"/>
      <c r="EUB328" s="8"/>
      <c r="EUC328" s="13"/>
      <c r="EUD328" s="6"/>
      <c r="EUE328" s="6"/>
      <c r="EUF328" s="6"/>
      <c r="EUG328" s="7"/>
      <c r="EUH328" s="7"/>
      <c r="EUI328" s="8"/>
      <c r="EUJ328" s="8"/>
      <c r="EUK328" s="13"/>
      <c r="EUL328" s="6"/>
      <c r="EUM328" s="6"/>
      <c r="EUN328" s="6"/>
      <c r="EUO328" s="7"/>
      <c r="EUP328" s="7"/>
      <c r="EUQ328" s="8"/>
      <c r="EUR328" s="8"/>
      <c r="EUS328" s="13"/>
      <c r="EUT328" s="6"/>
      <c r="EUU328" s="6"/>
      <c r="EUV328" s="6"/>
      <c r="EUW328" s="7"/>
      <c r="EUX328" s="7"/>
      <c r="EUY328" s="8"/>
      <c r="EUZ328" s="8"/>
      <c r="EVA328" s="13"/>
      <c r="EVB328" s="6"/>
      <c r="EVC328" s="6"/>
      <c r="EVD328" s="6"/>
      <c r="EVE328" s="7"/>
      <c r="EVF328" s="7"/>
      <c r="EVG328" s="8"/>
      <c r="EVH328" s="8"/>
      <c r="EVI328" s="13"/>
      <c r="EVJ328" s="6"/>
      <c r="EVK328" s="6"/>
      <c r="EVL328" s="6"/>
      <c r="EVM328" s="7"/>
      <c r="EVN328" s="7"/>
      <c r="EVO328" s="8"/>
      <c r="EVP328" s="8"/>
      <c r="EVQ328" s="13"/>
      <c r="EVR328" s="6"/>
      <c r="EVS328" s="6"/>
      <c r="EVT328" s="6"/>
      <c r="EVU328" s="7"/>
      <c r="EVV328" s="7"/>
      <c r="EVW328" s="8"/>
      <c r="EVX328" s="8"/>
      <c r="EVY328" s="13"/>
      <c r="EVZ328" s="6"/>
      <c r="EWA328" s="6"/>
      <c r="EWB328" s="6"/>
      <c r="EWC328" s="7"/>
      <c r="EWD328" s="7"/>
      <c r="EWE328" s="8"/>
      <c r="EWF328" s="8"/>
      <c r="EWG328" s="13"/>
      <c r="EWH328" s="6"/>
      <c r="EWI328" s="6"/>
      <c r="EWJ328" s="6"/>
      <c r="EWK328" s="7"/>
      <c r="EWL328" s="7"/>
      <c r="EWM328" s="8"/>
      <c r="EWN328" s="8"/>
      <c r="EWO328" s="13"/>
      <c r="EWP328" s="6"/>
      <c r="EWQ328" s="6"/>
      <c r="EWR328" s="6"/>
      <c r="EWS328" s="7"/>
      <c r="EWT328" s="7"/>
      <c r="EWU328" s="8"/>
      <c r="EWV328" s="8"/>
      <c r="EWW328" s="13"/>
      <c r="EWX328" s="6"/>
      <c r="EWY328" s="6"/>
      <c r="EWZ328" s="6"/>
      <c r="EXA328" s="7"/>
      <c r="EXB328" s="7"/>
      <c r="EXC328" s="8"/>
      <c r="EXD328" s="8"/>
      <c r="EXE328" s="13"/>
      <c r="EXF328" s="6"/>
      <c r="EXG328" s="6"/>
      <c r="EXH328" s="6"/>
      <c r="EXI328" s="7"/>
      <c r="EXJ328" s="7"/>
      <c r="EXK328" s="8"/>
      <c r="EXL328" s="8"/>
      <c r="EXM328" s="13"/>
      <c r="EXN328" s="6"/>
      <c r="EXO328" s="6"/>
      <c r="EXP328" s="6"/>
      <c r="EXQ328" s="7"/>
      <c r="EXR328" s="7"/>
      <c r="EXS328" s="8"/>
      <c r="EXT328" s="8"/>
      <c r="EXU328" s="13"/>
      <c r="EXV328" s="6"/>
      <c r="EXW328" s="6"/>
      <c r="EXX328" s="6"/>
      <c r="EXY328" s="7"/>
      <c r="EXZ328" s="7"/>
      <c r="EYA328" s="8"/>
      <c r="EYB328" s="8"/>
      <c r="EYC328" s="13"/>
      <c r="EYD328" s="6"/>
      <c r="EYE328" s="6"/>
      <c r="EYF328" s="6"/>
      <c r="EYG328" s="7"/>
      <c r="EYH328" s="7"/>
      <c r="EYI328" s="8"/>
      <c r="EYJ328" s="8"/>
      <c r="EYK328" s="13"/>
      <c r="EYL328" s="6"/>
      <c r="EYM328" s="6"/>
      <c r="EYN328" s="6"/>
      <c r="EYO328" s="7"/>
      <c r="EYP328" s="7"/>
      <c r="EYQ328" s="8"/>
      <c r="EYR328" s="8"/>
      <c r="EYS328" s="13"/>
      <c r="EYT328" s="6"/>
      <c r="EYU328" s="6"/>
      <c r="EYV328" s="6"/>
      <c r="EYW328" s="7"/>
      <c r="EYX328" s="7"/>
      <c r="EYY328" s="8"/>
      <c r="EYZ328" s="8"/>
      <c r="EZA328" s="13"/>
      <c r="EZB328" s="6"/>
      <c r="EZC328" s="6"/>
      <c r="EZD328" s="6"/>
      <c r="EZE328" s="7"/>
      <c r="EZF328" s="7"/>
      <c r="EZG328" s="8"/>
      <c r="EZH328" s="8"/>
      <c r="EZI328" s="13"/>
      <c r="EZJ328" s="6"/>
      <c r="EZK328" s="6"/>
      <c r="EZL328" s="6"/>
      <c r="EZM328" s="7"/>
      <c r="EZN328" s="7"/>
      <c r="EZO328" s="8"/>
      <c r="EZP328" s="8"/>
      <c r="EZQ328" s="13"/>
      <c r="EZR328" s="6"/>
      <c r="EZS328" s="6"/>
      <c r="EZT328" s="6"/>
      <c r="EZU328" s="7"/>
      <c r="EZV328" s="7"/>
      <c r="EZW328" s="8"/>
      <c r="EZX328" s="8"/>
      <c r="EZY328" s="13"/>
      <c r="EZZ328" s="6"/>
      <c r="FAA328" s="6"/>
      <c r="FAB328" s="6"/>
      <c r="FAC328" s="7"/>
      <c r="FAD328" s="7"/>
      <c r="FAE328" s="8"/>
      <c r="FAF328" s="8"/>
      <c r="FAG328" s="13"/>
      <c r="FAH328" s="6"/>
      <c r="FAI328" s="6"/>
      <c r="FAJ328" s="6"/>
      <c r="FAK328" s="7"/>
      <c r="FAL328" s="7"/>
      <c r="FAM328" s="8"/>
      <c r="FAN328" s="8"/>
      <c r="FAO328" s="13"/>
      <c r="FAP328" s="6"/>
      <c r="FAQ328" s="6"/>
      <c r="FAR328" s="6"/>
      <c r="FAS328" s="7"/>
      <c r="FAT328" s="7"/>
      <c r="FAU328" s="8"/>
      <c r="FAV328" s="8"/>
      <c r="FAW328" s="13"/>
      <c r="FAX328" s="6"/>
      <c r="FAY328" s="6"/>
      <c r="FAZ328" s="6"/>
      <c r="FBA328" s="7"/>
      <c r="FBB328" s="7"/>
      <c r="FBC328" s="8"/>
      <c r="FBD328" s="8"/>
      <c r="FBE328" s="13"/>
      <c r="FBF328" s="6"/>
      <c r="FBG328" s="6"/>
      <c r="FBH328" s="6"/>
      <c r="FBI328" s="7"/>
      <c r="FBJ328" s="7"/>
      <c r="FBK328" s="8"/>
      <c r="FBL328" s="8"/>
      <c r="FBM328" s="13"/>
      <c r="FBN328" s="6"/>
      <c r="FBO328" s="6"/>
      <c r="FBP328" s="6"/>
      <c r="FBQ328" s="7"/>
      <c r="FBR328" s="7"/>
      <c r="FBS328" s="8"/>
      <c r="FBT328" s="8"/>
      <c r="FBU328" s="13"/>
      <c r="FBV328" s="6"/>
      <c r="FBW328" s="6"/>
      <c r="FBX328" s="6"/>
      <c r="FBY328" s="7"/>
      <c r="FBZ328" s="7"/>
      <c r="FCA328" s="8"/>
      <c r="FCB328" s="8"/>
      <c r="FCC328" s="13"/>
      <c r="FCD328" s="6"/>
      <c r="FCE328" s="6"/>
      <c r="FCF328" s="6"/>
      <c r="FCG328" s="7"/>
      <c r="FCH328" s="7"/>
      <c r="FCI328" s="8"/>
      <c r="FCJ328" s="8"/>
      <c r="FCK328" s="13"/>
      <c r="FCL328" s="6"/>
      <c r="FCM328" s="6"/>
      <c r="FCN328" s="6"/>
      <c r="FCO328" s="7"/>
      <c r="FCP328" s="7"/>
      <c r="FCQ328" s="8"/>
      <c r="FCR328" s="8"/>
      <c r="FCS328" s="13"/>
      <c r="FCT328" s="6"/>
      <c r="FCU328" s="6"/>
      <c r="FCV328" s="6"/>
      <c r="FCW328" s="7"/>
      <c r="FCX328" s="7"/>
      <c r="FCY328" s="8"/>
      <c r="FCZ328" s="8"/>
      <c r="FDA328" s="13"/>
      <c r="FDB328" s="6"/>
      <c r="FDC328" s="6"/>
      <c r="FDD328" s="6"/>
      <c r="FDE328" s="7"/>
      <c r="FDF328" s="7"/>
      <c r="FDG328" s="8"/>
      <c r="FDH328" s="8"/>
      <c r="FDI328" s="13"/>
      <c r="FDJ328" s="6"/>
      <c r="FDK328" s="6"/>
      <c r="FDL328" s="6"/>
      <c r="FDM328" s="7"/>
      <c r="FDN328" s="7"/>
      <c r="FDO328" s="8"/>
      <c r="FDP328" s="8"/>
      <c r="FDQ328" s="13"/>
      <c r="FDR328" s="6"/>
      <c r="FDS328" s="6"/>
      <c r="FDT328" s="6"/>
      <c r="FDU328" s="7"/>
      <c r="FDV328" s="7"/>
      <c r="FDW328" s="8"/>
      <c r="FDX328" s="8"/>
      <c r="FDY328" s="13"/>
      <c r="FDZ328" s="6"/>
      <c r="FEA328" s="6"/>
      <c r="FEB328" s="6"/>
      <c r="FEC328" s="7"/>
      <c r="FED328" s="7"/>
      <c r="FEE328" s="8"/>
      <c r="FEF328" s="8"/>
      <c r="FEG328" s="13"/>
      <c r="FEH328" s="6"/>
      <c r="FEI328" s="6"/>
      <c r="FEJ328" s="6"/>
      <c r="FEK328" s="7"/>
      <c r="FEL328" s="7"/>
      <c r="FEM328" s="8"/>
      <c r="FEN328" s="8"/>
      <c r="FEO328" s="13"/>
      <c r="FEP328" s="6"/>
      <c r="FEQ328" s="6"/>
      <c r="FER328" s="6"/>
      <c r="FES328" s="7"/>
      <c r="FET328" s="7"/>
      <c r="FEU328" s="8"/>
      <c r="FEV328" s="8"/>
      <c r="FEW328" s="13"/>
      <c r="FEX328" s="6"/>
      <c r="FEY328" s="6"/>
      <c r="FEZ328" s="6"/>
      <c r="FFA328" s="7"/>
      <c r="FFB328" s="7"/>
      <c r="FFC328" s="8"/>
      <c r="FFD328" s="8"/>
      <c r="FFE328" s="13"/>
      <c r="FFF328" s="6"/>
      <c r="FFG328" s="6"/>
      <c r="FFH328" s="6"/>
      <c r="FFI328" s="7"/>
      <c r="FFJ328" s="7"/>
      <c r="FFK328" s="8"/>
      <c r="FFL328" s="8"/>
      <c r="FFM328" s="13"/>
      <c r="FFN328" s="6"/>
      <c r="FFO328" s="6"/>
      <c r="FFP328" s="6"/>
      <c r="FFQ328" s="7"/>
      <c r="FFR328" s="7"/>
      <c r="FFS328" s="8"/>
      <c r="FFT328" s="8"/>
      <c r="FFU328" s="13"/>
      <c r="FFV328" s="6"/>
      <c r="FFW328" s="6"/>
      <c r="FFX328" s="6"/>
      <c r="FFY328" s="7"/>
      <c r="FFZ328" s="7"/>
      <c r="FGA328" s="8"/>
      <c r="FGB328" s="8"/>
      <c r="FGC328" s="13"/>
      <c r="FGD328" s="6"/>
      <c r="FGE328" s="6"/>
      <c r="FGF328" s="6"/>
      <c r="FGG328" s="7"/>
      <c r="FGH328" s="7"/>
      <c r="FGI328" s="8"/>
      <c r="FGJ328" s="8"/>
      <c r="FGK328" s="13"/>
      <c r="FGL328" s="6"/>
      <c r="FGM328" s="6"/>
      <c r="FGN328" s="6"/>
      <c r="FGO328" s="7"/>
      <c r="FGP328" s="7"/>
      <c r="FGQ328" s="8"/>
      <c r="FGR328" s="8"/>
      <c r="FGS328" s="13"/>
      <c r="FGT328" s="6"/>
      <c r="FGU328" s="6"/>
      <c r="FGV328" s="6"/>
      <c r="FGW328" s="7"/>
      <c r="FGX328" s="7"/>
      <c r="FGY328" s="8"/>
      <c r="FGZ328" s="8"/>
      <c r="FHA328" s="13"/>
      <c r="FHB328" s="6"/>
      <c r="FHC328" s="6"/>
      <c r="FHD328" s="6"/>
      <c r="FHE328" s="7"/>
      <c r="FHF328" s="7"/>
      <c r="FHG328" s="8"/>
      <c r="FHH328" s="8"/>
      <c r="FHI328" s="13"/>
      <c r="FHJ328" s="6"/>
      <c r="FHK328" s="6"/>
      <c r="FHL328" s="6"/>
      <c r="FHM328" s="7"/>
      <c r="FHN328" s="7"/>
      <c r="FHO328" s="8"/>
      <c r="FHP328" s="8"/>
      <c r="FHQ328" s="13"/>
      <c r="FHR328" s="6"/>
      <c r="FHS328" s="6"/>
      <c r="FHT328" s="6"/>
      <c r="FHU328" s="7"/>
      <c r="FHV328" s="7"/>
      <c r="FHW328" s="8"/>
      <c r="FHX328" s="8"/>
      <c r="FHY328" s="13"/>
      <c r="FHZ328" s="6"/>
      <c r="FIA328" s="6"/>
      <c r="FIB328" s="6"/>
      <c r="FIC328" s="7"/>
      <c r="FID328" s="7"/>
      <c r="FIE328" s="8"/>
      <c r="FIF328" s="8"/>
      <c r="FIG328" s="13"/>
      <c r="FIH328" s="6"/>
      <c r="FII328" s="6"/>
      <c r="FIJ328" s="6"/>
      <c r="FIK328" s="7"/>
      <c r="FIL328" s="7"/>
      <c r="FIM328" s="8"/>
      <c r="FIN328" s="8"/>
      <c r="FIO328" s="13"/>
      <c r="FIP328" s="6"/>
      <c r="FIQ328" s="6"/>
      <c r="FIR328" s="6"/>
      <c r="FIS328" s="7"/>
      <c r="FIT328" s="7"/>
      <c r="FIU328" s="8"/>
      <c r="FIV328" s="8"/>
      <c r="FIW328" s="13"/>
      <c r="FIX328" s="6"/>
      <c r="FIY328" s="6"/>
      <c r="FIZ328" s="6"/>
      <c r="FJA328" s="7"/>
      <c r="FJB328" s="7"/>
      <c r="FJC328" s="8"/>
      <c r="FJD328" s="8"/>
      <c r="FJE328" s="13"/>
      <c r="FJF328" s="6"/>
      <c r="FJG328" s="6"/>
      <c r="FJH328" s="6"/>
      <c r="FJI328" s="7"/>
      <c r="FJJ328" s="7"/>
      <c r="FJK328" s="8"/>
      <c r="FJL328" s="8"/>
      <c r="FJM328" s="13"/>
      <c r="FJN328" s="6"/>
      <c r="FJO328" s="6"/>
      <c r="FJP328" s="6"/>
      <c r="FJQ328" s="7"/>
      <c r="FJR328" s="7"/>
      <c r="FJS328" s="8"/>
      <c r="FJT328" s="8"/>
      <c r="FJU328" s="13"/>
      <c r="FJV328" s="6"/>
      <c r="FJW328" s="6"/>
      <c r="FJX328" s="6"/>
      <c r="FJY328" s="7"/>
      <c r="FJZ328" s="7"/>
      <c r="FKA328" s="8"/>
      <c r="FKB328" s="8"/>
      <c r="FKC328" s="13"/>
      <c r="FKD328" s="6"/>
      <c r="FKE328" s="6"/>
      <c r="FKF328" s="6"/>
      <c r="FKG328" s="7"/>
      <c r="FKH328" s="7"/>
      <c r="FKI328" s="8"/>
      <c r="FKJ328" s="8"/>
      <c r="FKK328" s="13"/>
      <c r="FKL328" s="6"/>
      <c r="FKM328" s="6"/>
      <c r="FKN328" s="6"/>
      <c r="FKO328" s="7"/>
      <c r="FKP328" s="7"/>
      <c r="FKQ328" s="8"/>
      <c r="FKR328" s="8"/>
      <c r="FKS328" s="13"/>
      <c r="FKT328" s="6"/>
      <c r="FKU328" s="6"/>
      <c r="FKV328" s="6"/>
      <c r="FKW328" s="7"/>
      <c r="FKX328" s="7"/>
      <c r="FKY328" s="8"/>
      <c r="FKZ328" s="8"/>
      <c r="FLA328" s="13"/>
      <c r="FLB328" s="6"/>
      <c r="FLC328" s="6"/>
      <c r="FLD328" s="6"/>
      <c r="FLE328" s="7"/>
      <c r="FLF328" s="7"/>
      <c r="FLG328" s="8"/>
      <c r="FLH328" s="8"/>
      <c r="FLI328" s="13"/>
      <c r="FLJ328" s="6"/>
      <c r="FLK328" s="6"/>
      <c r="FLL328" s="6"/>
      <c r="FLM328" s="7"/>
      <c r="FLN328" s="7"/>
      <c r="FLO328" s="8"/>
      <c r="FLP328" s="8"/>
      <c r="FLQ328" s="13"/>
      <c r="FLR328" s="6"/>
      <c r="FLS328" s="6"/>
      <c r="FLT328" s="6"/>
      <c r="FLU328" s="7"/>
      <c r="FLV328" s="7"/>
      <c r="FLW328" s="8"/>
      <c r="FLX328" s="8"/>
      <c r="FLY328" s="13"/>
      <c r="FLZ328" s="6"/>
      <c r="FMA328" s="6"/>
      <c r="FMB328" s="6"/>
      <c r="FMC328" s="7"/>
      <c r="FMD328" s="7"/>
      <c r="FME328" s="8"/>
      <c r="FMF328" s="8"/>
      <c r="FMG328" s="13"/>
      <c r="FMH328" s="6"/>
      <c r="FMI328" s="6"/>
      <c r="FMJ328" s="6"/>
      <c r="FMK328" s="7"/>
      <c r="FML328" s="7"/>
      <c r="FMM328" s="8"/>
      <c r="FMN328" s="8"/>
      <c r="FMO328" s="13"/>
      <c r="FMP328" s="6"/>
      <c r="FMQ328" s="6"/>
      <c r="FMR328" s="6"/>
      <c r="FMS328" s="7"/>
      <c r="FMT328" s="7"/>
      <c r="FMU328" s="8"/>
      <c r="FMV328" s="8"/>
      <c r="FMW328" s="13"/>
      <c r="FMX328" s="6"/>
      <c r="FMY328" s="6"/>
      <c r="FMZ328" s="6"/>
      <c r="FNA328" s="7"/>
      <c r="FNB328" s="7"/>
      <c r="FNC328" s="8"/>
      <c r="FND328" s="8"/>
      <c r="FNE328" s="13"/>
      <c r="FNF328" s="6"/>
      <c r="FNG328" s="6"/>
      <c r="FNH328" s="6"/>
      <c r="FNI328" s="7"/>
      <c r="FNJ328" s="7"/>
      <c r="FNK328" s="8"/>
      <c r="FNL328" s="8"/>
      <c r="FNM328" s="13"/>
      <c r="FNN328" s="6"/>
      <c r="FNO328" s="6"/>
      <c r="FNP328" s="6"/>
      <c r="FNQ328" s="7"/>
      <c r="FNR328" s="7"/>
      <c r="FNS328" s="8"/>
      <c r="FNT328" s="8"/>
      <c r="FNU328" s="13"/>
      <c r="FNV328" s="6"/>
      <c r="FNW328" s="6"/>
      <c r="FNX328" s="6"/>
      <c r="FNY328" s="7"/>
      <c r="FNZ328" s="7"/>
      <c r="FOA328" s="8"/>
      <c r="FOB328" s="8"/>
      <c r="FOC328" s="13"/>
      <c r="FOD328" s="6"/>
      <c r="FOE328" s="6"/>
      <c r="FOF328" s="6"/>
      <c r="FOG328" s="7"/>
      <c r="FOH328" s="7"/>
      <c r="FOI328" s="8"/>
      <c r="FOJ328" s="8"/>
      <c r="FOK328" s="13"/>
      <c r="FOL328" s="6"/>
      <c r="FOM328" s="6"/>
      <c r="FON328" s="6"/>
      <c r="FOO328" s="7"/>
      <c r="FOP328" s="7"/>
      <c r="FOQ328" s="8"/>
      <c r="FOR328" s="8"/>
      <c r="FOS328" s="13"/>
      <c r="FOT328" s="6"/>
      <c r="FOU328" s="6"/>
      <c r="FOV328" s="6"/>
      <c r="FOW328" s="7"/>
      <c r="FOX328" s="7"/>
      <c r="FOY328" s="8"/>
      <c r="FOZ328" s="8"/>
      <c r="FPA328" s="13"/>
      <c r="FPB328" s="6"/>
      <c r="FPC328" s="6"/>
      <c r="FPD328" s="6"/>
      <c r="FPE328" s="7"/>
      <c r="FPF328" s="7"/>
      <c r="FPG328" s="8"/>
      <c r="FPH328" s="8"/>
      <c r="FPI328" s="13"/>
      <c r="FPJ328" s="6"/>
      <c r="FPK328" s="6"/>
      <c r="FPL328" s="6"/>
      <c r="FPM328" s="7"/>
      <c r="FPN328" s="7"/>
      <c r="FPO328" s="8"/>
      <c r="FPP328" s="8"/>
      <c r="FPQ328" s="13"/>
      <c r="FPR328" s="6"/>
      <c r="FPS328" s="6"/>
      <c r="FPT328" s="6"/>
      <c r="FPU328" s="7"/>
      <c r="FPV328" s="7"/>
      <c r="FPW328" s="8"/>
      <c r="FPX328" s="8"/>
      <c r="FPY328" s="13"/>
      <c r="FPZ328" s="6"/>
      <c r="FQA328" s="6"/>
      <c r="FQB328" s="6"/>
      <c r="FQC328" s="7"/>
      <c r="FQD328" s="7"/>
      <c r="FQE328" s="8"/>
      <c r="FQF328" s="8"/>
      <c r="FQG328" s="13"/>
      <c r="FQH328" s="6"/>
      <c r="FQI328" s="6"/>
      <c r="FQJ328" s="6"/>
      <c r="FQK328" s="7"/>
      <c r="FQL328" s="7"/>
      <c r="FQM328" s="8"/>
      <c r="FQN328" s="8"/>
      <c r="FQO328" s="13"/>
      <c r="FQP328" s="6"/>
      <c r="FQQ328" s="6"/>
      <c r="FQR328" s="6"/>
      <c r="FQS328" s="7"/>
      <c r="FQT328" s="7"/>
      <c r="FQU328" s="8"/>
      <c r="FQV328" s="8"/>
      <c r="FQW328" s="13"/>
      <c r="FQX328" s="6"/>
      <c r="FQY328" s="6"/>
      <c r="FQZ328" s="6"/>
      <c r="FRA328" s="7"/>
      <c r="FRB328" s="7"/>
      <c r="FRC328" s="8"/>
      <c r="FRD328" s="8"/>
      <c r="FRE328" s="13"/>
      <c r="FRF328" s="6"/>
      <c r="FRG328" s="6"/>
      <c r="FRH328" s="6"/>
      <c r="FRI328" s="7"/>
      <c r="FRJ328" s="7"/>
      <c r="FRK328" s="8"/>
      <c r="FRL328" s="8"/>
      <c r="FRM328" s="13"/>
      <c r="FRN328" s="6"/>
      <c r="FRO328" s="6"/>
      <c r="FRP328" s="6"/>
      <c r="FRQ328" s="7"/>
      <c r="FRR328" s="7"/>
      <c r="FRS328" s="8"/>
      <c r="FRT328" s="8"/>
      <c r="FRU328" s="13"/>
      <c r="FRV328" s="6"/>
      <c r="FRW328" s="6"/>
      <c r="FRX328" s="6"/>
      <c r="FRY328" s="7"/>
      <c r="FRZ328" s="7"/>
      <c r="FSA328" s="8"/>
      <c r="FSB328" s="8"/>
      <c r="FSC328" s="13"/>
      <c r="FSD328" s="6"/>
      <c r="FSE328" s="6"/>
      <c r="FSF328" s="6"/>
      <c r="FSG328" s="7"/>
      <c r="FSH328" s="7"/>
      <c r="FSI328" s="8"/>
      <c r="FSJ328" s="8"/>
      <c r="FSK328" s="13"/>
      <c r="FSL328" s="6"/>
      <c r="FSM328" s="6"/>
      <c r="FSN328" s="6"/>
      <c r="FSO328" s="7"/>
      <c r="FSP328" s="7"/>
      <c r="FSQ328" s="8"/>
      <c r="FSR328" s="8"/>
      <c r="FSS328" s="13"/>
      <c r="FST328" s="6"/>
      <c r="FSU328" s="6"/>
      <c r="FSV328" s="6"/>
      <c r="FSW328" s="7"/>
      <c r="FSX328" s="7"/>
      <c r="FSY328" s="8"/>
      <c r="FSZ328" s="8"/>
      <c r="FTA328" s="13"/>
      <c r="FTB328" s="6"/>
      <c r="FTC328" s="6"/>
      <c r="FTD328" s="6"/>
      <c r="FTE328" s="7"/>
      <c r="FTF328" s="7"/>
      <c r="FTG328" s="8"/>
      <c r="FTH328" s="8"/>
      <c r="FTI328" s="13"/>
      <c r="FTJ328" s="6"/>
      <c r="FTK328" s="6"/>
      <c r="FTL328" s="6"/>
      <c r="FTM328" s="7"/>
      <c r="FTN328" s="7"/>
      <c r="FTO328" s="8"/>
      <c r="FTP328" s="8"/>
      <c r="FTQ328" s="13"/>
      <c r="FTR328" s="6"/>
      <c r="FTS328" s="6"/>
      <c r="FTT328" s="6"/>
      <c r="FTU328" s="7"/>
      <c r="FTV328" s="7"/>
      <c r="FTW328" s="8"/>
      <c r="FTX328" s="8"/>
      <c r="FTY328" s="13"/>
      <c r="FTZ328" s="6"/>
      <c r="FUA328" s="6"/>
      <c r="FUB328" s="6"/>
      <c r="FUC328" s="7"/>
      <c r="FUD328" s="7"/>
      <c r="FUE328" s="8"/>
      <c r="FUF328" s="8"/>
      <c r="FUG328" s="13"/>
      <c r="FUH328" s="6"/>
      <c r="FUI328" s="6"/>
      <c r="FUJ328" s="6"/>
      <c r="FUK328" s="7"/>
      <c r="FUL328" s="7"/>
      <c r="FUM328" s="8"/>
      <c r="FUN328" s="8"/>
      <c r="FUO328" s="13"/>
      <c r="FUP328" s="6"/>
      <c r="FUQ328" s="6"/>
      <c r="FUR328" s="6"/>
      <c r="FUS328" s="7"/>
      <c r="FUT328" s="7"/>
      <c r="FUU328" s="8"/>
      <c r="FUV328" s="8"/>
      <c r="FUW328" s="13"/>
      <c r="FUX328" s="6"/>
      <c r="FUY328" s="6"/>
      <c r="FUZ328" s="6"/>
      <c r="FVA328" s="7"/>
      <c r="FVB328" s="7"/>
      <c r="FVC328" s="8"/>
      <c r="FVD328" s="8"/>
      <c r="FVE328" s="13"/>
      <c r="FVF328" s="6"/>
      <c r="FVG328" s="6"/>
      <c r="FVH328" s="6"/>
      <c r="FVI328" s="7"/>
      <c r="FVJ328" s="7"/>
      <c r="FVK328" s="8"/>
      <c r="FVL328" s="8"/>
      <c r="FVM328" s="13"/>
      <c r="FVN328" s="6"/>
      <c r="FVO328" s="6"/>
      <c r="FVP328" s="6"/>
      <c r="FVQ328" s="7"/>
      <c r="FVR328" s="7"/>
      <c r="FVS328" s="8"/>
      <c r="FVT328" s="8"/>
      <c r="FVU328" s="13"/>
      <c r="FVV328" s="6"/>
      <c r="FVW328" s="6"/>
      <c r="FVX328" s="6"/>
      <c r="FVY328" s="7"/>
      <c r="FVZ328" s="7"/>
      <c r="FWA328" s="8"/>
      <c r="FWB328" s="8"/>
      <c r="FWC328" s="13"/>
      <c r="FWD328" s="6"/>
      <c r="FWE328" s="6"/>
      <c r="FWF328" s="6"/>
      <c r="FWG328" s="7"/>
      <c r="FWH328" s="7"/>
      <c r="FWI328" s="8"/>
      <c r="FWJ328" s="8"/>
      <c r="FWK328" s="13"/>
      <c r="FWL328" s="6"/>
      <c r="FWM328" s="6"/>
      <c r="FWN328" s="6"/>
      <c r="FWO328" s="7"/>
      <c r="FWP328" s="7"/>
      <c r="FWQ328" s="8"/>
      <c r="FWR328" s="8"/>
      <c r="FWS328" s="13"/>
      <c r="FWT328" s="6"/>
      <c r="FWU328" s="6"/>
      <c r="FWV328" s="6"/>
      <c r="FWW328" s="7"/>
      <c r="FWX328" s="7"/>
      <c r="FWY328" s="8"/>
      <c r="FWZ328" s="8"/>
      <c r="FXA328" s="13"/>
      <c r="FXB328" s="6"/>
      <c r="FXC328" s="6"/>
      <c r="FXD328" s="6"/>
      <c r="FXE328" s="7"/>
      <c r="FXF328" s="7"/>
      <c r="FXG328" s="8"/>
      <c r="FXH328" s="8"/>
      <c r="FXI328" s="13"/>
      <c r="FXJ328" s="6"/>
      <c r="FXK328" s="6"/>
      <c r="FXL328" s="6"/>
      <c r="FXM328" s="7"/>
      <c r="FXN328" s="7"/>
      <c r="FXO328" s="8"/>
      <c r="FXP328" s="8"/>
      <c r="FXQ328" s="13"/>
      <c r="FXR328" s="6"/>
      <c r="FXS328" s="6"/>
      <c r="FXT328" s="6"/>
      <c r="FXU328" s="7"/>
      <c r="FXV328" s="7"/>
      <c r="FXW328" s="8"/>
      <c r="FXX328" s="8"/>
      <c r="FXY328" s="13"/>
      <c r="FXZ328" s="6"/>
      <c r="FYA328" s="6"/>
      <c r="FYB328" s="6"/>
      <c r="FYC328" s="7"/>
      <c r="FYD328" s="7"/>
      <c r="FYE328" s="8"/>
      <c r="FYF328" s="8"/>
      <c r="FYG328" s="13"/>
      <c r="FYH328" s="6"/>
      <c r="FYI328" s="6"/>
      <c r="FYJ328" s="6"/>
      <c r="FYK328" s="7"/>
      <c r="FYL328" s="7"/>
      <c r="FYM328" s="8"/>
      <c r="FYN328" s="8"/>
      <c r="FYO328" s="13"/>
      <c r="FYP328" s="6"/>
      <c r="FYQ328" s="6"/>
      <c r="FYR328" s="6"/>
      <c r="FYS328" s="7"/>
      <c r="FYT328" s="7"/>
      <c r="FYU328" s="8"/>
      <c r="FYV328" s="8"/>
      <c r="FYW328" s="13"/>
      <c r="FYX328" s="6"/>
      <c r="FYY328" s="6"/>
      <c r="FYZ328" s="6"/>
      <c r="FZA328" s="7"/>
      <c r="FZB328" s="7"/>
      <c r="FZC328" s="8"/>
      <c r="FZD328" s="8"/>
      <c r="FZE328" s="13"/>
      <c r="FZF328" s="6"/>
      <c r="FZG328" s="6"/>
      <c r="FZH328" s="6"/>
      <c r="FZI328" s="7"/>
      <c r="FZJ328" s="7"/>
      <c r="FZK328" s="8"/>
      <c r="FZL328" s="8"/>
      <c r="FZM328" s="13"/>
      <c r="FZN328" s="6"/>
      <c r="FZO328" s="6"/>
      <c r="FZP328" s="6"/>
      <c r="FZQ328" s="7"/>
      <c r="FZR328" s="7"/>
      <c r="FZS328" s="8"/>
      <c r="FZT328" s="8"/>
      <c r="FZU328" s="13"/>
      <c r="FZV328" s="6"/>
      <c r="FZW328" s="6"/>
      <c r="FZX328" s="6"/>
      <c r="FZY328" s="7"/>
      <c r="FZZ328" s="7"/>
      <c r="GAA328" s="8"/>
      <c r="GAB328" s="8"/>
      <c r="GAC328" s="13"/>
      <c r="GAD328" s="6"/>
      <c r="GAE328" s="6"/>
      <c r="GAF328" s="6"/>
      <c r="GAG328" s="7"/>
      <c r="GAH328" s="7"/>
      <c r="GAI328" s="8"/>
      <c r="GAJ328" s="8"/>
      <c r="GAK328" s="13"/>
      <c r="GAL328" s="6"/>
      <c r="GAM328" s="6"/>
      <c r="GAN328" s="6"/>
      <c r="GAO328" s="7"/>
      <c r="GAP328" s="7"/>
      <c r="GAQ328" s="8"/>
      <c r="GAR328" s="8"/>
      <c r="GAS328" s="13"/>
      <c r="GAT328" s="6"/>
      <c r="GAU328" s="6"/>
      <c r="GAV328" s="6"/>
      <c r="GAW328" s="7"/>
      <c r="GAX328" s="7"/>
      <c r="GAY328" s="8"/>
      <c r="GAZ328" s="8"/>
      <c r="GBA328" s="13"/>
      <c r="GBB328" s="6"/>
      <c r="GBC328" s="6"/>
      <c r="GBD328" s="6"/>
      <c r="GBE328" s="7"/>
      <c r="GBF328" s="7"/>
      <c r="GBG328" s="8"/>
      <c r="GBH328" s="8"/>
      <c r="GBI328" s="13"/>
      <c r="GBJ328" s="6"/>
      <c r="GBK328" s="6"/>
      <c r="GBL328" s="6"/>
      <c r="GBM328" s="7"/>
      <c r="GBN328" s="7"/>
      <c r="GBO328" s="8"/>
      <c r="GBP328" s="8"/>
      <c r="GBQ328" s="13"/>
      <c r="GBR328" s="6"/>
      <c r="GBS328" s="6"/>
      <c r="GBT328" s="6"/>
      <c r="GBU328" s="7"/>
      <c r="GBV328" s="7"/>
      <c r="GBW328" s="8"/>
      <c r="GBX328" s="8"/>
      <c r="GBY328" s="13"/>
      <c r="GBZ328" s="6"/>
      <c r="GCA328" s="6"/>
      <c r="GCB328" s="6"/>
      <c r="GCC328" s="7"/>
      <c r="GCD328" s="7"/>
      <c r="GCE328" s="8"/>
      <c r="GCF328" s="8"/>
      <c r="GCG328" s="13"/>
      <c r="GCH328" s="6"/>
      <c r="GCI328" s="6"/>
      <c r="GCJ328" s="6"/>
      <c r="GCK328" s="7"/>
      <c r="GCL328" s="7"/>
      <c r="GCM328" s="8"/>
      <c r="GCN328" s="8"/>
      <c r="GCO328" s="13"/>
      <c r="GCP328" s="6"/>
      <c r="GCQ328" s="6"/>
      <c r="GCR328" s="6"/>
      <c r="GCS328" s="7"/>
      <c r="GCT328" s="7"/>
      <c r="GCU328" s="8"/>
      <c r="GCV328" s="8"/>
      <c r="GCW328" s="13"/>
      <c r="GCX328" s="6"/>
      <c r="GCY328" s="6"/>
      <c r="GCZ328" s="6"/>
      <c r="GDA328" s="7"/>
      <c r="GDB328" s="7"/>
      <c r="GDC328" s="8"/>
      <c r="GDD328" s="8"/>
      <c r="GDE328" s="13"/>
      <c r="GDF328" s="6"/>
      <c r="GDG328" s="6"/>
      <c r="GDH328" s="6"/>
      <c r="GDI328" s="7"/>
      <c r="GDJ328" s="7"/>
      <c r="GDK328" s="8"/>
      <c r="GDL328" s="8"/>
      <c r="GDM328" s="13"/>
      <c r="GDN328" s="6"/>
      <c r="GDO328" s="6"/>
      <c r="GDP328" s="6"/>
      <c r="GDQ328" s="7"/>
      <c r="GDR328" s="7"/>
      <c r="GDS328" s="8"/>
      <c r="GDT328" s="8"/>
      <c r="GDU328" s="13"/>
      <c r="GDV328" s="6"/>
      <c r="GDW328" s="6"/>
      <c r="GDX328" s="6"/>
      <c r="GDY328" s="7"/>
      <c r="GDZ328" s="7"/>
      <c r="GEA328" s="8"/>
      <c r="GEB328" s="8"/>
      <c r="GEC328" s="13"/>
      <c r="GED328" s="6"/>
      <c r="GEE328" s="6"/>
      <c r="GEF328" s="6"/>
      <c r="GEG328" s="7"/>
      <c r="GEH328" s="7"/>
      <c r="GEI328" s="8"/>
      <c r="GEJ328" s="8"/>
      <c r="GEK328" s="13"/>
      <c r="GEL328" s="6"/>
      <c r="GEM328" s="6"/>
      <c r="GEN328" s="6"/>
      <c r="GEO328" s="7"/>
      <c r="GEP328" s="7"/>
      <c r="GEQ328" s="8"/>
      <c r="GER328" s="8"/>
      <c r="GES328" s="13"/>
      <c r="GET328" s="6"/>
      <c r="GEU328" s="6"/>
      <c r="GEV328" s="6"/>
      <c r="GEW328" s="7"/>
      <c r="GEX328" s="7"/>
      <c r="GEY328" s="8"/>
      <c r="GEZ328" s="8"/>
      <c r="GFA328" s="13"/>
      <c r="GFB328" s="6"/>
      <c r="GFC328" s="6"/>
      <c r="GFD328" s="6"/>
      <c r="GFE328" s="7"/>
      <c r="GFF328" s="7"/>
      <c r="GFG328" s="8"/>
      <c r="GFH328" s="8"/>
      <c r="GFI328" s="13"/>
      <c r="GFJ328" s="6"/>
      <c r="GFK328" s="6"/>
      <c r="GFL328" s="6"/>
      <c r="GFM328" s="7"/>
      <c r="GFN328" s="7"/>
      <c r="GFO328" s="8"/>
      <c r="GFP328" s="8"/>
      <c r="GFQ328" s="13"/>
      <c r="GFR328" s="6"/>
      <c r="GFS328" s="6"/>
      <c r="GFT328" s="6"/>
      <c r="GFU328" s="7"/>
      <c r="GFV328" s="7"/>
      <c r="GFW328" s="8"/>
      <c r="GFX328" s="8"/>
      <c r="GFY328" s="13"/>
      <c r="GFZ328" s="6"/>
      <c r="GGA328" s="6"/>
      <c r="GGB328" s="6"/>
      <c r="GGC328" s="7"/>
      <c r="GGD328" s="7"/>
      <c r="GGE328" s="8"/>
      <c r="GGF328" s="8"/>
      <c r="GGG328" s="13"/>
      <c r="GGH328" s="6"/>
      <c r="GGI328" s="6"/>
      <c r="GGJ328" s="6"/>
      <c r="GGK328" s="7"/>
      <c r="GGL328" s="7"/>
      <c r="GGM328" s="8"/>
      <c r="GGN328" s="8"/>
      <c r="GGO328" s="13"/>
      <c r="GGP328" s="6"/>
      <c r="GGQ328" s="6"/>
      <c r="GGR328" s="6"/>
      <c r="GGS328" s="7"/>
      <c r="GGT328" s="7"/>
      <c r="GGU328" s="8"/>
      <c r="GGV328" s="8"/>
      <c r="GGW328" s="13"/>
      <c r="GGX328" s="6"/>
      <c r="GGY328" s="6"/>
      <c r="GGZ328" s="6"/>
      <c r="GHA328" s="7"/>
      <c r="GHB328" s="7"/>
      <c r="GHC328" s="8"/>
      <c r="GHD328" s="8"/>
      <c r="GHE328" s="13"/>
      <c r="GHF328" s="6"/>
      <c r="GHG328" s="6"/>
      <c r="GHH328" s="6"/>
      <c r="GHI328" s="7"/>
      <c r="GHJ328" s="7"/>
      <c r="GHK328" s="8"/>
      <c r="GHL328" s="8"/>
      <c r="GHM328" s="13"/>
      <c r="GHN328" s="6"/>
      <c r="GHO328" s="6"/>
      <c r="GHP328" s="6"/>
      <c r="GHQ328" s="7"/>
      <c r="GHR328" s="7"/>
      <c r="GHS328" s="8"/>
      <c r="GHT328" s="8"/>
      <c r="GHU328" s="13"/>
      <c r="GHV328" s="6"/>
      <c r="GHW328" s="6"/>
      <c r="GHX328" s="6"/>
      <c r="GHY328" s="7"/>
      <c r="GHZ328" s="7"/>
      <c r="GIA328" s="8"/>
      <c r="GIB328" s="8"/>
      <c r="GIC328" s="13"/>
      <c r="GID328" s="6"/>
      <c r="GIE328" s="6"/>
      <c r="GIF328" s="6"/>
      <c r="GIG328" s="7"/>
      <c r="GIH328" s="7"/>
      <c r="GII328" s="8"/>
      <c r="GIJ328" s="8"/>
      <c r="GIK328" s="13"/>
      <c r="GIL328" s="6"/>
      <c r="GIM328" s="6"/>
      <c r="GIN328" s="6"/>
      <c r="GIO328" s="7"/>
      <c r="GIP328" s="7"/>
      <c r="GIQ328" s="8"/>
      <c r="GIR328" s="8"/>
      <c r="GIS328" s="13"/>
      <c r="GIT328" s="6"/>
      <c r="GIU328" s="6"/>
      <c r="GIV328" s="6"/>
      <c r="GIW328" s="7"/>
      <c r="GIX328" s="7"/>
      <c r="GIY328" s="8"/>
      <c r="GIZ328" s="8"/>
      <c r="GJA328" s="13"/>
      <c r="GJB328" s="6"/>
      <c r="GJC328" s="6"/>
      <c r="GJD328" s="6"/>
      <c r="GJE328" s="7"/>
      <c r="GJF328" s="7"/>
      <c r="GJG328" s="8"/>
      <c r="GJH328" s="8"/>
      <c r="GJI328" s="13"/>
      <c r="GJJ328" s="6"/>
      <c r="GJK328" s="6"/>
      <c r="GJL328" s="6"/>
      <c r="GJM328" s="7"/>
      <c r="GJN328" s="7"/>
      <c r="GJO328" s="8"/>
      <c r="GJP328" s="8"/>
      <c r="GJQ328" s="13"/>
      <c r="GJR328" s="6"/>
      <c r="GJS328" s="6"/>
      <c r="GJT328" s="6"/>
      <c r="GJU328" s="7"/>
      <c r="GJV328" s="7"/>
      <c r="GJW328" s="8"/>
      <c r="GJX328" s="8"/>
      <c r="GJY328" s="13"/>
      <c r="GJZ328" s="6"/>
      <c r="GKA328" s="6"/>
      <c r="GKB328" s="6"/>
      <c r="GKC328" s="7"/>
      <c r="GKD328" s="7"/>
      <c r="GKE328" s="8"/>
      <c r="GKF328" s="8"/>
      <c r="GKG328" s="13"/>
      <c r="GKH328" s="6"/>
      <c r="GKI328" s="6"/>
      <c r="GKJ328" s="6"/>
      <c r="GKK328" s="7"/>
      <c r="GKL328" s="7"/>
      <c r="GKM328" s="8"/>
      <c r="GKN328" s="8"/>
      <c r="GKO328" s="13"/>
      <c r="GKP328" s="6"/>
      <c r="GKQ328" s="6"/>
      <c r="GKR328" s="6"/>
      <c r="GKS328" s="7"/>
      <c r="GKT328" s="7"/>
      <c r="GKU328" s="8"/>
      <c r="GKV328" s="8"/>
      <c r="GKW328" s="13"/>
      <c r="GKX328" s="6"/>
      <c r="GKY328" s="6"/>
      <c r="GKZ328" s="6"/>
      <c r="GLA328" s="7"/>
      <c r="GLB328" s="7"/>
      <c r="GLC328" s="8"/>
      <c r="GLD328" s="8"/>
      <c r="GLE328" s="13"/>
      <c r="GLF328" s="6"/>
      <c r="GLG328" s="6"/>
      <c r="GLH328" s="6"/>
      <c r="GLI328" s="7"/>
      <c r="GLJ328" s="7"/>
      <c r="GLK328" s="8"/>
      <c r="GLL328" s="8"/>
      <c r="GLM328" s="13"/>
      <c r="GLN328" s="6"/>
      <c r="GLO328" s="6"/>
      <c r="GLP328" s="6"/>
      <c r="GLQ328" s="7"/>
      <c r="GLR328" s="7"/>
      <c r="GLS328" s="8"/>
      <c r="GLT328" s="8"/>
      <c r="GLU328" s="13"/>
      <c r="GLV328" s="6"/>
      <c r="GLW328" s="6"/>
      <c r="GLX328" s="6"/>
      <c r="GLY328" s="7"/>
      <c r="GLZ328" s="7"/>
      <c r="GMA328" s="8"/>
      <c r="GMB328" s="8"/>
      <c r="GMC328" s="13"/>
      <c r="GMD328" s="6"/>
      <c r="GME328" s="6"/>
      <c r="GMF328" s="6"/>
      <c r="GMG328" s="7"/>
      <c r="GMH328" s="7"/>
      <c r="GMI328" s="8"/>
      <c r="GMJ328" s="8"/>
      <c r="GMK328" s="13"/>
      <c r="GML328" s="6"/>
      <c r="GMM328" s="6"/>
      <c r="GMN328" s="6"/>
      <c r="GMO328" s="7"/>
      <c r="GMP328" s="7"/>
      <c r="GMQ328" s="8"/>
      <c r="GMR328" s="8"/>
      <c r="GMS328" s="13"/>
      <c r="GMT328" s="6"/>
      <c r="GMU328" s="6"/>
      <c r="GMV328" s="6"/>
      <c r="GMW328" s="7"/>
      <c r="GMX328" s="7"/>
      <c r="GMY328" s="8"/>
      <c r="GMZ328" s="8"/>
      <c r="GNA328" s="13"/>
      <c r="GNB328" s="6"/>
      <c r="GNC328" s="6"/>
      <c r="GND328" s="6"/>
      <c r="GNE328" s="7"/>
      <c r="GNF328" s="7"/>
      <c r="GNG328" s="8"/>
      <c r="GNH328" s="8"/>
      <c r="GNI328" s="13"/>
      <c r="GNJ328" s="6"/>
      <c r="GNK328" s="6"/>
      <c r="GNL328" s="6"/>
      <c r="GNM328" s="7"/>
      <c r="GNN328" s="7"/>
      <c r="GNO328" s="8"/>
      <c r="GNP328" s="8"/>
      <c r="GNQ328" s="13"/>
      <c r="GNR328" s="6"/>
      <c r="GNS328" s="6"/>
      <c r="GNT328" s="6"/>
      <c r="GNU328" s="7"/>
      <c r="GNV328" s="7"/>
      <c r="GNW328" s="8"/>
      <c r="GNX328" s="8"/>
      <c r="GNY328" s="13"/>
      <c r="GNZ328" s="6"/>
      <c r="GOA328" s="6"/>
      <c r="GOB328" s="6"/>
      <c r="GOC328" s="7"/>
      <c r="GOD328" s="7"/>
      <c r="GOE328" s="8"/>
      <c r="GOF328" s="8"/>
      <c r="GOG328" s="13"/>
      <c r="GOH328" s="6"/>
      <c r="GOI328" s="6"/>
      <c r="GOJ328" s="6"/>
      <c r="GOK328" s="7"/>
      <c r="GOL328" s="7"/>
      <c r="GOM328" s="8"/>
      <c r="GON328" s="8"/>
      <c r="GOO328" s="13"/>
      <c r="GOP328" s="6"/>
      <c r="GOQ328" s="6"/>
      <c r="GOR328" s="6"/>
      <c r="GOS328" s="7"/>
      <c r="GOT328" s="7"/>
      <c r="GOU328" s="8"/>
      <c r="GOV328" s="8"/>
      <c r="GOW328" s="13"/>
      <c r="GOX328" s="6"/>
      <c r="GOY328" s="6"/>
      <c r="GOZ328" s="6"/>
      <c r="GPA328" s="7"/>
      <c r="GPB328" s="7"/>
      <c r="GPC328" s="8"/>
      <c r="GPD328" s="8"/>
      <c r="GPE328" s="13"/>
      <c r="GPF328" s="6"/>
      <c r="GPG328" s="6"/>
      <c r="GPH328" s="6"/>
      <c r="GPI328" s="7"/>
      <c r="GPJ328" s="7"/>
      <c r="GPK328" s="8"/>
      <c r="GPL328" s="8"/>
      <c r="GPM328" s="13"/>
      <c r="GPN328" s="6"/>
      <c r="GPO328" s="6"/>
      <c r="GPP328" s="6"/>
      <c r="GPQ328" s="7"/>
      <c r="GPR328" s="7"/>
      <c r="GPS328" s="8"/>
      <c r="GPT328" s="8"/>
      <c r="GPU328" s="13"/>
      <c r="GPV328" s="6"/>
      <c r="GPW328" s="6"/>
      <c r="GPX328" s="6"/>
      <c r="GPY328" s="7"/>
      <c r="GPZ328" s="7"/>
      <c r="GQA328" s="8"/>
      <c r="GQB328" s="8"/>
      <c r="GQC328" s="13"/>
      <c r="GQD328" s="6"/>
      <c r="GQE328" s="6"/>
      <c r="GQF328" s="6"/>
      <c r="GQG328" s="7"/>
      <c r="GQH328" s="7"/>
      <c r="GQI328" s="8"/>
      <c r="GQJ328" s="8"/>
      <c r="GQK328" s="13"/>
      <c r="GQL328" s="6"/>
      <c r="GQM328" s="6"/>
      <c r="GQN328" s="6"/>
      <c r="GQO328" s="7"/>
      <c r="GQP328" s="7"/>
      <c r="GQQ328" s="8"/>
      <c r="GQR328" s="8"/>
      <c r="GQS328" s="13"/>
      <c r="GQT328" s="6"/>
      <c r="GQU328" s="6"/>
      <c r="GQV328" s="6"/>
      <c r="GQW328" s="7"/>
      <c r="GQX328" s="7"/>
      <c r="GQY328" s="8"/>
      <c r="GQZ328" s="8"/>
      <c r="GRA328" s="13"/>
      <c r="GRB328" s="6"/>
      <c r="GRC328" s="6"/>
      <c r="GRD328" s="6"/>
      <c r="GRE328" s="7"/>
      <c r="GRF328" s="7"/>
      <c r="GRG328" s="8"/>
      <c r="GRH328" s="8"/>
      <c r="GRI328" s="13"/>
      <c r="GRJ328" s="6"/>
      <c r="GRK328" s="6"/>
      <c r="GRL328" s="6"/>
      <c r="GRM328" s="7"/>
      <c r="GRN328" s="7"/>
      <c r="GRO328" s="8"/>
      <c r="GRP328" s="8"/>
      <c r="GRQ328" s="13"/>
      <c r="GRR328" s="6"/>
      <c r="GRS328" s="6"/>
      <c r="GRT328" s="6"/>
      <c r="GRU328" s="7"/>
      <c r="GRV328" s="7"/>
      <c r="GRW328" s="8"/>
      <c r="GRX328" s="8"/>
      <c r="GRY328" s="13"/>
      <c r="GRZ328" s="6"/>
      <c r="GSA328" s="6"/>
      <c r="GSB328" s="6"/>
      <c r="GSC328" s="7"/>
      <c r="GSD328" s="7"/>
      <c r="GSE328" s="8"/>
      <c r="GSF328" s="8"/>
      <c r="GSG328" s="13"/>
      <c r="GSH328" s="6"/>
      <c r="GSI328" s="6"/>
      <c r="GSJ328" s="6"/>
      <c r="GSK328" s="7"/>
      <c r="GSL328" s="7"/>
      <c r="GSM328" s="8"/>
      <c r="GSN328" s="8"/>
      <c r="GSO328" s="13"/>
      <c r="GSP328" s="6"/>
      <c r="GSQ328" s="6"/>
      <c r="GSR328" s="6"/>
      <c r="GSS328" s="7"/>
      <c r="GST328" s="7"/>
      <c r="GSU328" s="8"/>
      <c r="GSV328" s="8"/>
      <c r="GSW328" s="13"/>
      <c r="GSX328" s="6"/>
      <c r="GSY328" s="6"/>
      <c r="GSZ328" s="6"/>
      <c r="GTA328" s="7"/>
      <c r="GTB328" s="7"/>
      <c r="GTC328" s="8"/>
      <c r="GTD328" s="8"/>
      <c r="GTE328" s="13"/>
      <c r="GTF328" s="6"/>
      <c r="GTG328" s="6"/>
      <c r="GTH328" s="6"/>
      <c r="GTI328" s="7"/>
      <c r="GTJ328" s="7"/>
      <c r="GTK328" s="8"/>
      <c r="GTL328" s="8"/>
      <c r="GTM328" s="13"/>
      <c r="GTN328" s="6"/>
      <c r="GTO328" s="6"/>
      <c r="GTP328" s="6"/>
      <c r="GTQ328" s="7"/>
      <c r="GTR328" s="7"/>
      <c r="GTS328" s="8"/>
      <c r="GTT328" s="8"/>
      <c r="GTU328" s="13"/>
      <c r="GTV328" s="6"/>
      <c r="GTW328" s="6"/>
      <c r="GTX328" s="6"/>
      <c r="GTY328" s="7"/>
      <c r="GTZ328" s="7"/>
      <c r="GUA328" s="8"/>
      <c r="GUB328" s="8"/>
      <c r="GUC328" s="13"/>
      <c r="GUD328" s="6"/>
      <c r="GUE328" s="6"/>
      <c r="GUF328" s="6"/>
      <c r="GUG328" s="7"/>
      <c r="GUH328" s="7"/>
      <c r="GUI328" s="8"/>
      <c r="GUJ328" s="8"/>
      <c r="GUK328" s="13"/>
      <c r="GUL328" s="6"/>
      <c r="GUM328" s="6"/>
      <c r="GUN328" s="6"/>
      <c r="GUO328" s="7"/>
      <c r="GUP328" s="7"/>
      <c r="GUQ328" s="8"/>
      <c r="GUR328" s="8"/>
      <c r="GUS328" s="13"/>
      <c r="GUT328" s="6"/>
      <c r="GUU328" s="6"/>
      <c r="GUV328" s="6"/>
      <c r="GUW328" s="7"/>
      <c r="GUX328" s="7"/>
      <c r="GUY328" s="8"/>
      <c r="GUZ328" s="8"/>
      <c r="GVA328" s="13"/>
      <c r="GVB328" s="6"/>
      <c r="GVC328" s="6"/>
      <c r="GVD328" s="6"/>
      <c r="GVE328" s="7"/>
      <c r="GVF328" s="7"/>
      <c r="GVG328" s="8"/>
      <c r="GVH328" s="8"/>
      <c r="GVI328" s="13"/>
      <c r="GVJ328" s="6"/>
      <c r="GVK328" s="6"/>
      <c r="GVL328" s="6"/>
      <c r="GVM328" s="7"/>
      <c r="GVN328" s="7"/>
      <c r="GVO328" s="8"/>
      <c r="GVP328" s="8"/>
      <c r="GVQ328" s="13"/>
      <c r="GVR328" s="6"/>
      <c r="GVS328" s="6"/>
      <c r="GVT328" s="6"/>
      <c r="GVU328" s="7"/>
      <c r="GVV328" s="7"/>
      <c r="GVW328" s="8"/>
      <c r="GVX328" s="8"/>
      <c r="GVY328" s="13"/>
      <c r="GVZ328" s="6"/>
      <c r="GWA328" s="6"/>
      <c r="GWB328" s="6"/>
      <c r="GWC328" s="7"/>
      <c r="GWD328" s="7"/>
      <c r="GWE328" s="8"/>
      <c r="GWF328" s="8"/>
      <c r="GWG328" s="13"/>
      <c r="GWH328" s="6"/>
      <c r="GWI328" s="6"/>
      <c r="GWJ328" s="6"/>
      <c r="GWK328" s="7"/>
      <c r="GWL328" s="7"/>
      <c r="GWM328" s="8"/>
      <c r="GWN328" s="8"/>
      <c r="GWO328" s="13"/>
      <c r="GWP328" s="6"/>
      <c r="GWQ328" s="6"/>
      <c r="GWR328" s="6"/>
      <c r="GWS328" s="7"/>
      <c r="GWT328" s="7"/>
      <c r="GWU328" s="8"/>
      <c r="GWV328" s="8"/>
      <c r="GWW328" s="13"/>
      <c r="GWX328" s="6"/>
      <c r="GWY328" s="6"/>
      <c r="GWZ328" s="6"/>
      <c r="GXA328" s="7"/>
      <c r="GXB328" s="7"/>
      <c r="GXC328" s="8"/>
      <c r="GXD328" s="8"/>
      <c r="GXE328" s="13"/>
      <c r="GXF328" s="6"/>
      <c r="GXG328" s="6"/>
      <c r="GXH328" s="6"/>
      <c r="GXI328" s="7"/>
      <c r="GXJ328" s="7"/>
      <c r="GXK328" s="8"/>
      <c r="GXL328" s="8"/>
      <c r="GXM328" s="13"/>
      <c r="GXN328" s="6"/>
      <c r="GXO328" s="6"/>
      <c r="GXP328" s="6"/>
      <c r="GXQ328" s="7"/>
      <c r="GXR328" s="7"/>
      <c r="GXS328" s="8"/>
      <c r="GXT328" s="8"/>
      <c r="GXU328" s="13"/>
      <c r="GXV328" s="6"/>
      <c r="GXW328" s="6"/>
      <c r="GXX328" s="6"/>
      <c r="GXY328" s="7"/>
      <c r="GXZ328" s="7"/>
      <c r="GYA328" s="8"/>
      <c r="GYB328" s="8"/>
      <c r="GYC328" s="13"/>
      <c r="GYD328" s="6"/>
      <c r="GYE328" s="6"/>
      <c r="GYF328" s="6"/>
      <c r="GYG328" s="7"/>
      <c r="GYH328" s="7"/>
      <c r="GYI328" s="8"/>
      <c r="GYJ328" s="8"/>
      <c r="GYK328" s="13"/>
      <c r="GYL328" s="6"/>
      <c r="GYM328" s="6"/>
      <c r="GYN328" s="6"/>
      <c r="GYO328" s="7"/>
      <c r="GYP328" s="7"/>
      <c r="GYQ328" s="8"/>
      <c r="GYR328" s="8"/>
      <c r="GYS328" s="13"/>
      <c r="GYT328" s="6"/>
      <c r="GYU328" s="6"/>
      <c r="GYV328" s="6"/>
      <c r="GYW328" s="7"/>
      <c r="GYX328" s="7"/>
      <c r="GYY328" s="8"/>
      <c r="GYZ328" s="8"/>
      <c r="GZA328" s="13"/>
      <c r="GZB328" s="6"/>
      <c r="GZC328" s="6"/>
      <c r="GZD328" s="6"/>
      <c r="GZE328" s="7"/>
      <c r="GZF328" s="7"/>
      <c r="GZG328" s="8"/>
      <c r="GZH328" s="8"/>
      <c r="GZI328" s="13"/>
      <c r="GZJ328" s="6"/>
      <c r="GZK328" s="6"/>
      <c r="GZL328" s="6"/>
      <c r="GZM328" s="7"/>
      <c r="GZN328" s="7"/>
      <c r="GZO328" s="8"/>
      <c r="GZP328" s="8"/>
      <c r="GZQ328" s="13"/>
      <c r="GZR328" s="6"/>
      <c r="GZS328" s="6"/>
      <c r="GZT328" s="6"/>
      <c r="GZU328" s="7"/>
      <c r="GZV328" s="7"/>
      <c r="GZW328" s="8"/>
      <c r="GZX328" s="8"/>
      <c r="GZY328" s="13"/>
      <c r="GZZ328" s="6"/>
      <c r="HAA328" s="6"/>
      <c r="HAB328" s="6"/>
      <c r="HAC328" s="7"/>
      <c r="HAD328" s="7"/>
      <c r="HAE328" s="8"/>
      <c r="HAF328" s="8"/>
      <c r="HAG328" s="13"/>
      <c r="HAH328" s="6"/>
      <c r="HAI328" s="6"/>
      <c r="HAJ328" s="6"/>
      <c r="HAK328" s="7"/>
      <c r="HAL328" s="7"/>
      <c r="HAM328" s="8"/>
      <c r="HAN328" s="8"/>
      <c r="HAO328" s="13"/>
      <c r="HAP328" s="6"/>
      <c r="HAQ328" s="6"/>
      <c r="HAR328" s="6"/>
      <c r="HAS328" s="7"/>
      <c r="HAT328" s="7"/>
      <c r="HAU328" s="8"/>
      <c r="HAV328" s="8"/>
      <c r="HAW328" s="13"/>
      <c r="HAX328" s="6"/>
      <c r="HAY328" s="6"/>
      <c r="HAZ328" s="6"/>
      <c r="HBA328" s="7"/>
      <c r="HBB328" s="7"/>
      <c r="HBC328" s="8"/>
      <c r="HBD328" s="8"/>
      <c r="HBE328" s="13"/>
      <c r="HBF328" s="6"/>
      <c r="HBG328" s="6"/>
      <c r="HBH328" s="6"/>
      <c r="HBI328" s="7"/>
      <c r="HBJ328" s="7"/>
      <c r="HBK328" s="8"/>
      <c r="HBL328" s="8"/>
      <c r="HBM328" s="13"/>
      <c r="HBN328" s="6"/>
      <c r="HBO328" s="6"/>
      <c r="HBP328" s="6"/>
      <c r="HBQ328" s="7"/>
      <c r="HBR328" s="7"/>
      <c r="HBS328" s="8"/>
      <c r="HBT328" s="8"/>
      <c r="HBU328" s="13"/>
      <c r="HBV328" s="6"/>
      <c r="HBW328" s="6"/>
      <c r="HBX328" s="6"/>
      <c r="HBY328" s="7"/>
      <c r="HBZ328" s="7"/>
      <c r="HCA328" s="8"/>
      <c r="HCB328" s="8"/>
      <c r="HCC328" s="13"/>
      <c r="HCD328" s="6"/>
      <c r="HCE328" s="6"/>
      <c r="HCF328" s="6"/>
      <c r="HCG328" s="7"/>
      <c r="HCH328" s="7"/>
      <c r="HCI328" s="8"/>
      <c r="HCJ328" s="8"/>
      <c r="HCK328" s="13"/>
      <c r="HCL328" s="6"/>
      <c r="HCM328" s="6"/>
      <c r="HCN328" s="6"/>
      <c r="HCO328" s="7"/>
      <c r="HCP328" s="7"/>
      <c r="HCQ328" s="8"/>
      <c r="HCR328" s="8"/>
      <c r="HCS328" s="13"/>
      <c r="HCT328" s="6"/>
      <c r="HCU328" s="6"/>
      <c r="HCV328" s="6"/>
      <c r="HCW328" s="7"/>
      <c r="HCX328" s="7"/>
      <c r="HCY328" s="8"/>
      <c r="HCZ328" s="8"/>
      <c r="HDA328" s="13"/>
      <c r="HDB328" s="6"/>
      <c r="HDC328" s="6"/>
      <c r="HDD328" s="6"/>
      <c r="HDE328" s="7"/>
      <c r="HDF328" s="7"/>
      <c r="HDG328" s="8"/>
      <c r="HDH328" s="8"/>
      <c r="HDI328" s="13"/>
      <c r="HDJ328" s="6"/>
      <c r="HDK328" s="6"/>
      <c r="HDL328" s="6"/>
      <c r="HDM328" s="7"/>
      <c r="HDN328" s="7"/>
      <c r="HDO328" s="8"/>
      <c r="HDP328" s="8"/>
      <c r="HDQ328" s="13"/>
      <c r="HDR328" s="6"/>
      <c r="HDS328" s="6"/>
      <c r="HDT328" s="6"/>
      <c r="HDU328" s="7"/>
      <c r="HDV328" s="7"/>
      <c r="HDW328" s="8"/>
      <c r="HDX328" s="8"/>
      <c r="HDY328" s="13"/>
      <c r="HDZ328" s="6"/>
      <c r="HEA328" s="6"/>
      <c r="HEB328" s="6"/>
      <c r="HEC328" s="7"/>
      <c r="HED328" s="7"/>
      <c r="HEE328" s="8"/>
      <c r="HEF328" s="8"/>
      <c r="HEG328" s="13"/>
      <c r="HEH328" s="6"/>
      <c r="HEI328" s="6"/>
      <c r="HEJ328" s="6"/>
      <c r="HEK328" s="7"/>
      <c r="HEL328" s="7"/>
      <c r="HEM328" s="8"/>
      <c r="HEN328" s="8"/>
      <c r="HEO328" s="13"/>
      <c r="HEP328" s="6"/>
      <c r="HEQ328" s="6"/>
      <c r="HER328" s="6"/>
      <c r="HES328" s="7"/>
      <c r="HET328" s="7"/>
      <c r="HEU328" s="8"/>
      <c r="HEV328" s="8"/>
      <c r="HEW328" s="13"/>
      <c r="HEX328" s="6"/>
      <c r="HEY328" s="6"/>
      <c r="HEZ328" s="6"/>
      <c r="HFA328" s="7"/>
      <c r="HFB328" s="7"/>
      <c r="HFC328" s="8"/>
      <c r="HFD328" s="8"/>
      <c r="HFE328" s="13"/>
      <c r="HFF328" s="6"/>
      <c r="HFG328" s="6"/>
      <c r="HFH328" s="6"/>
      <c r="HFI328" s="7"/>
      <c r="HFJ328" s="7"/>
      <c r="HFK328" s="8"/>
      <c r="HFL328" s="8"/>
      <c r="HFM328" s="13"/>
      <c r="HFN328" s="6"/>
      <c r="HFO328" s="6"/>
      <c r="HFP328" s="6"/>
      <c r="HFQ328" s="7"/>
      <c r="HFR328" s="7"/>
      <c r="HFS328" s="8"/>
      <c r="HFT328" s="8"/>
      <c r="HFU328" s="13"/>
      <c r="HFV328" s="6"/>
      <c r="HFW328" s="6"/>
      <c r="HFX328" s="6"/>
      <c r="HFY328" s="7"/>
      <c r="HFZ328" s="7"/>
      <c r="HGA328" s="8"/>
      <c r="HGB328" s="8"/>
      <c r="HGC328" s="13"/>
      <c r="HGD328" s="6"/>
      <c r="HGE328" s="6"/>
      <c r="HGF328" s="6"/>
      <c r="HGG328" s="7"/>
      <c r="HGH328" s="7"/>
      <c r="HGI328" s="8"/>
      <c r="HGJ328" s="8"/>
      <c r="HGK328" s="13"/>
      <c r="HGL328" s="6"/>
      <c r="HGM328" s="6"/>
      <c r="HGN328" s="6"/>
      <c r="HGO328" s="7"/>
      <c r="HGP328" s="7"/>
      <c r="HGQ328" s="8"/>
      <c r="HGR328" s="8"/>
      <c r="HGS328" s="13"/>
      <c r="HGT328" s="6"/>
      <c r="HGU328" s="6"/>
      <c r="HGV328" s="6"/>
      <c r="HGW328" s="7"/>
      <c r="HGX328" s="7"/>
      <c r="HGY328" s="8"/>
      <c r="HGZ328" s="8"/>
      <c r="HHA328" s="13"/>
      <c r="HHB328" s="6"/>
      <c r="HHC328" s="6"/>
      <c r="HHD328" s="6"/>
      <c r="HHE328" s="7"/>
      <c r="HHF328" s="7"/>
      <c r="HHG328" s="8"/>
      <c r="HHH328" s="8"/>
      <c r="HHI328" s="13"/>
      <c r="HHJ328" s="6"/>
      <c r="HHK328" s="6"/>
      <c r="HHL328" s="6"/>
      <c r="HHM328" s="7"/>
      <c r="HHN328" s="7"/>
      <c r="HHO328" s="8"/>
      <c r="HHP328" s="8"/>
      <c r="HHQ328" s="13"/>
      <c r="HHR328" s="6"/>
      <c r="HHS328" s="6"/>
      <c r="HHT328" s="6"/>
      <c r="HHU328" s="7"/>
      <c r="HHV328" s="7"/>
      <c r="HHW328" s="8"/>
      <c r="HHX328" s="8"/>
      <c r="HHY328" s="13"/>
      <c r="HHZ328" s="6"/>
      <c r="HIA328" s="6"/>
      <c r="HIB328" s="6"/>
      <c r="HIC328" s="7"/>
      <c r="HID328" s="7"/>
      <c r="HIE328" s="8"/>
      <c r="HIF328" s="8"/>
      <c r="HIG328" s="13"/>
      <c r="HIH328" s="6"/>
      <c r="HII328" s="6"/>
      <c r="HIJ328" s="6"/>
      <c r="HIK328" s="7"/>
      <c r="HIL328" s="7"/>
      <c r="HIM328" s="8"/>
      <c r="HIN328" s="8"/>
      <c r="HIO328" s="13"/>
      <c r="HIP328" s="6"/>
      <c r="HIQ328" s="6"/>
      <c r="HIR328" s="6"/>
      <c r="HIS328" s="7"/>
      <c r="HIT328" s="7"/>
      <c r="HIU328" s="8"/>
      <c r="HIV328" s="8"/>
      <c r="HIW328" s="13"/>
      <c r="HIX328" s="6"/>
      <c r="HIY328" s="6"/>
      <c r="HIZ328" s="6"/>
      <c r="HJA328" s="7"/>
      <c r="HJB328" s="7"/>
      <c r="HJC328" s="8"/>
      <c r="HJD328" s="8"/>
      <c r="HJE328" s="13"/>
      <c r="HJF328" s="6"/>
      <c r="HJG328" s="6"/>
      <c r="HJH328" s="6"/>
      <c r="HJI328" s="7"/>
      <c r="HJJ328" s="7"/>
      <c r="HJK328" s="8"/>
      <c r="HJL328" s="8"/>
      <c r="HJM328" s="13"/>
      <c r="HJN328" s="6"/>
      <c r="HJO328" s="6"/>
      <c r="HJP328" s="6"/>
      <c r="HJQ328" s="7"/>
      <c r="HJR328" s="7"/>
      <c r="HJS328" s="8"/>
      <c r="HJT328" s="8"/>
      <c r="HJU328" s="13"/>
      <c r="HJV328" s="6"/>
      <c r="HJW328" s="6"/>
      <c r="HJX328" s="6"/>
      <c r="HJY328" s="7"/>
      <c r="HJZ328" s="7"/>
      <c r="HKA328" s="8"/>
      <c r="HKB328" s="8"/>
      <c r="HKC328" s="13"/>
      <c r="HKD328" s="6"/>
      <c r="HKE328" s="6"/>
      <c r="HKF328" s="6"/>
      <c r="HKG328" s="7"/>
      <c r="HKH328" s="7"/>
      <c r="HKI328" s="8"/>
      <c r="HKJ328" s="8"/>
      <c r="HKK328" s="13"/>
      <c r="HKL328" s="6"/>
      <c r="HKM328" s="6"/>
      <c r="HKN328" s="6"/>
      <c r="HKO328" s="7"/>
      <c r="HKP328" s="7"/>
      <c r="HKQ328" s="8"/>
      <c r="HKR328" s="8"/>
      <c r="HKS328" s="13"/>
      <c r="HKT328" s="6"/>
      <c r="HKU328" s="6"/>
      <c r="HKV328" s="6"/>
      <c r="HKW328" s="7"/>
      <c r="HKX328" s="7"/>
      <c r="HKY328" s="8"/>
      <c r="HKZ328" s="8"/>
      <c r="HLA328" s="13"/>
      <c r="HLB328" s="6"/>
      <c r="HLC328" s="6"/>
      <c r="HLD328" s="6"/>
      <c r="HLE328" s="7"/>
      <c r="HLF328" s="7"/>
      <c r="HLG328" s="8"/>
      <c r="HLH328" s="8"/>
      <c r="HLI328" s="13"/>
      <c r="HLJ328" s="6"/>
      <c r="HLK328" s="6"/>
      <c r="HLL328" s="6"/>
      <c r="HLM328" s="7"/>
      <c r="HLN328" s="7"/>
      <c r="HLO328" s="8"/>
      <c r="HLP328" s="8"/>
      <c r="HLQ328" s="13"/>
      <c r="HLR328" s="6"/>
      <c r="HLS328" s="6"/>
      <c r="HLT328" s="6"/>
      <c r="HLU328" s="7"/>
      <c r="HLV328" s="7"/>
      <c r="HLW328" s="8"/>
      <c r="HLX328" s="8"/>
      <c r="HLY328" s="13"/>
      <c r="HLZ328" s="6"/>
      <c r="HMA328" s="6"/>
      <c r="HMB328" s="6"/>
      <c r="HMC328" s="7"/>
      <c r="HMD328" s="7"/>
      <c r="HME328" s="8"/>
      <c r="HMF328" s="8"/>
      <c r="HMG328" s="13"/>
      <c r="HMH328" s="6"/>
      <c r="HMI328" s="6"/>
      <c r="HMJ328" s="6"/>
      <c r="HMK328" s="7"/>
      <c r="HML328" s="7"/>
      <c r="HMM328" s="8"/>
      <c r="HMN328" s="8"/>
      <c r="HMO328" s="13"/>
      <c r="HMP328" s="6"/>
      <c r="HMQ328" s="6"/>
      <c r="HMR328" s="6"/>
      <c r="HMS328" s="7"/>
      <c r="HMT328" s="7"/>
      <c r="HMU328" s="8"/>
      <c r="HMV328" s="8"/>
      <c r="HMW328" s="13"/>
      <c r="HMX328" s="6"/>
      <c r="HMY328" s="6"/>
      <c r="HMZ328" s="6"/>
      <c r="HNA328" s="7"/>
      <c r="HNB328" s="7"/>
      <c r="HNC328" s="8"/>
      <c r="HND328" s="8"/>
      <c r="HNE328" s="13"/>
      <c r="HNF328" s="6"/>
      <c r="HNG328" s="6"/>
      <c r="HNH328" s="6"/>
      <c r="HNI328" s="7"/>
      <c r="HNJ328" s="7"/>
      <c r="HNK328" s="8"/>
      <c r="HNL328" s="8"/>
      <c r="HNM328" s="13"/>
      <c r="HNN328" s="6"/>
      <c r="HNO328" s="6"/>
      <c r="HNP328" s="6"/>
      <c r="HNQ328" s="7"/>
      <c r="HNR328" s="7"/>
      <c r="HNS328" s="8"/>
      <c r="HNT328" s="8"/>
      <c r="HNU328" s="13"/>
      <c r="HNV328" s="6"/>
      <c r="HNW328" s="6"/>
      <c r="HNX328" s="6"/>
      <c r="HNY328" s="7"/>
      <c r="HNZ328" s="7"/>
      <c r="HOA328" s="8"/>
      <c r="HOB328" s="8"/>
      <c r="HOC328" s="13"/>
      <c r="HOD328" s="6"/>
      <c r="HOE328" s="6"/>
      <c r="HOF328" s="6"/>
      <c r="HOG328" s="7"/>
      <c r="HOH328" s="7"/>
      <c r="HOI328" s="8"/>
      <c r="HOJ328" s="8"/>
      <c r="HOK328" s="13"/>
      <c r="HOL328" s="6"/>
      <c r="HOM328" s="6"/>
      <c r="HON328" s="6"/>
      <c r="HOO328" s="7"/>
      <c r="HOP328" s="7"/>
      <c r="HOQ328" s="8"/>
      <c r="HOR328" s="8"/>
      <c r="HOS328" s="13"/>
      <c r="HOT328" s="6"/>
      <c r="HOU328" s="6"/>
      <c r="HOV328" s="6"/>
      <c r="HOW328" s="7"/>
      <c r="HOX328" s="7"/>
      <c r="HOY328" s="8"/>
      <c r="HOZ328" s="8"/>
      <c r="HPA328" s="13"/>
      <c r="HPB328" s="6"/>
      <c r="HPC328" s="6"/>
      <c r="HPD328" s="6"/>
      <c r="HPE328" s="7"/>
      <c r="HPF328" s="7"/>
      <c r="HPG328" s="8"/>
      <c r="HPH328" s="8"/>
      <c r="HPI328" s="13"/>
      <c r="HPJ328" s="6"/>
      <c r="HPK328" s="6"/>
      <c r="HPL328" s="6"/>
      <c r="HPM328" s="7"/>
      <c r="HPN328" s="7"/>
      <c r="HPO328" s="8"/>
      <c r="HPP328" s="8"/>
      <c r="HPQ328" s="13"/>
      <c r="HPR328" s="6"/>
      <c r="HPS328" s="6"/>
      <c r="HPT328" s="6"/>
      <c r="HPU328" s="7"/>
      <c r="HPV328" s="7"/>
      <c r="HPW328" s="8"/>
      <c r="HPX328" s="8"/>
      <c r="HPY328" s="13"/>
      <c r="HPZ328" s="6"/>
      <c r="HQA328" s="6"/>
      <c r="HQB328" s="6"/>
      <c r="HQC328" s="7"/>
      <c r="HQD328" s="7"/>
      <c r="HQE328" s="8"/>
      <c r="HQF328" s="8"/>
      <c r="HQG328" s="13"/>
      <c r="HQH328" s="6"/>
      <c r="HQI328" s="6"/>
      <c r="HQJ328" s="6"/>
      <c r="HQK328" s="7"/>
      <c r="HQL328" s="7"/>
      <c r="HQM328" s="8"/>
      <c r="HQN328" s="8"/>
      <c r="HQO328" s="13"/>
      <c r="HQP328" s="6"/>
      <c r="HQQ328" s="6"/>
      <c r="HQR328" s="6"/>
      <c r="HQS328" s="7"/>
      <c r="HQT328" s="7"/>
      <c r="HQU328" s="8"/>
      <c r="HQV328" s="8"/>
      <c r="HQW328" s="13"/>
      <c r="HQX328" s="6"/>
      <c r="HQY328" s="6"/>
      <c r="HQZ328" s="6"/>
      <c r="HRA328" s="7"/>
      <c r="HRB328" s="7"/>
      <c r="HRC328" s="8"/>
      <c r="HRD328" s="8"/>
      <c r="HRE328" s="13"/>
      <c r="HRF328" s="6"/>
      <c r="HRG328" s="6"/>
      <c r="HRH328" s="6"/>
      <c r="HRI328" s="7"/>
      <c r="HRJ328" s="7"/>
      <c r="HRK328" s="8"/>
      <c r="HRL328" s="8"/>
      <c r="HRM328" s="13"/>
      <c r="HRN328" s="6"/>
      <c r="HRO328" s="6"/>
      <c r="HRP328" s="6"/>
      <c r="HRQ328" s="7"/>
      <c r="HRR328" s="7"/>
      <c r="HRS328" s="8"/>
      <c r="HRT328" s="8"/>
      <c r="HRU328" s="13"/>
      <c r="HRV328" s="6"/>
      <c r="HRW328" s="6"/>
      <c r="HRX328" s="6"/>
      <c r="HRY328" s="7"/>
      <c r="HRZ328" s="7"/>
      <c r="HSA328" s="8"/>
      <c r="HSB328" s="8"/>
      <c r="HSC328" s="13"/>
      <c r="HSD328" s="6"/>
      <c r="HSE328" s="6"/>
      <c r="HSF328" s="6"/>
      <c r="HSG328" s="7"/>
      <c r="HSH328" s="7"/>
      <c r="HSI328" s="8"/>
      <c r="HSJ328" s="8"/>
      <c r="HSK328" s="13"/>
      <c r="HSL328" s="6"/>
      <c r="HSM328" s="6"/>
      <c r="HSN328" s="6"/>
      <c r="HSO328" s="7"/>
      <c r="HSP328" s="7"/>
      <c r="HSQ328" s="8"/>
      <c r="HSR328" s="8"/>
      <c r="HSS328" s="13"/>
      <c r="HST328" s="6"/>
      <c r="HSU328" s="6"/>
      <c r="HSV328" s="6"/>
      <c r="HSW328" s="7"/>
      <c r="HSX328" s="7"/>
      <c r="HSY328" s="8"/>
      <c r="HSZ328" s="8"/>
      <c r="HTA328" s="13"/>
      <c r="HTB328" s="6"/>
      <c r="HTC328" s="6"/>
      <c r="HTD328" s="6"/>
      <c r="HTE328" s="7"/>
      <c r="HTF328" s="7"/>
      <c r="HTG328" s="8"/>
      <c r="HTH328" s="8"/>
      <c r="HTI328" s="13"/>
      <c r="HTJ328" s="6"/>
      <c r="HTK328" s="6"/>
      <c r="HTL328" s="6"/>
      <c r="HTM328" s="7"/>
      <c r="HTN328" s="7"/>
      <c r="HTO328" s="8"/>
      <c r="HTP328" s="8"/>
      <c r="HTQ328" s="13"/>
      <c r="HTR328" s="6"/>
      <c r="HTS328" s="6"/>
      <c r="HTT328" s="6"/>
      <c r="HTU328" s="7"/>
      <c r="HTV328" s="7"/>
      <c r="HTW328" s="8"/>
      <c r="HTX328" s="8"/>
      <c r="HTY328" s="13"/>
      <c r="HTZ328" s="6"/>
      <c r="HUA328" s="6"/>
      <c r="HUB328" s="6"/>
      <c r="HUC328" s="7"/>
      <c r="HUD328" s="7"/>
      <c r="HUE328" s="8"/>
      <c r="HUF328" s="8"/>
      <c r="HUG328" s="13"/>
      <c r="HUH328" s="6"/>
      <c r="HUI328" s="6"/>
      <c r="HUJ328" s="6"/>
      <c r="HUK328" s="7"/>
      <c r="HUL328" s="7"/>
      <c r="HUM328" s="8"/>
      <c r="HUN328" s="8"/>
      <c r="HUO328" s="13"/>
      <c r="HUP328" s="6"/>
      <c r="HUQ328" s="6"/>
      <c r="HUR328" s="6"/>
      <c r="HUS328" s="7"/>
      <c r="HUT328" s="7"/>
      <c r="HUU328" s="8"/>
      <c r="HUV328" s="8"/>
      <c r="HUW328" s="13"/>
      <c r="HUX328" s="6"/>
      <c r="HUY328" s="6"/>
      <c r="HUZ328" s="6"/>
      <c r="HVA328" s="7"/>
      <c r="HVB328" s="7"/>
      <c r="HVC328" s="8"/>
      <c r="HVD328" s="8"/>
      <c r="HVE328" s="13"/>
      <c r="HVF328" s="6"/>
      <c r="HVG328" s="6"/>
      <c r="HVH328" s="6"/>
      <c r="HVI328" s="7"/>
      <c r="HVJ328" s="7"/>
      <c r="HVK328" s="8"/>
      <c r="HVL328" s="8"/>
      <c r="HVM328" s="13"/>
      <c r="HVN328" s="6"/>
      <c r="HVO328" s="6"/>
      <c r="HVP328" s="6"/>
      <c r="HVQ328" s="7"/>
      <c r="HVR328" s="7"/>
      <c r="HVS328" s="8"/>
      <c r="HVT328" s="8"/>
      <c r="HVU328" s="13"/>
      <c r="HVV328" s="6"/>
      <c r="HVW328" s="6"/>
      <c r="HVX328" s="6"/>
      <c r="HVY328" s="7"/>
      <c r="HVZ328" s="7"/>
      <c r="HWA328" s="8"/>
      <c r="HWB328" s="8"/>
      <c r="HWC328" s="13"/>
      <c r="HWD328" s="6"/>
      <c r="HWE328" s="6"/>
      <c r="HWF328" s="6"/>
      <c r="HWG328" s="7"/>
      <c r="HWH328" s="7"/>
      <c r="HWI328" s="8"/>
      <c r="HWJ328" s="8"/>
      <c r="HWK328" s="13"/>
      <c r="HWL328" s="6"/>
      <c r="HWM328" s="6"/>
      <c r="HWN328" s="6"/>
      <c r="HWO328" s="7"/>
      <c r="HWP328" s="7"/>
      <c r="HWQ328" s="8"/>
      <c r="HWR328" s="8"/>
      <c r="HWS328" s="13"/>
      <c r="HWT328" s="6"/>
      <c r="HWU328" s="6"/>
      <c r="HWV328" s="6"/>
      <c r="HWW328" s="7"/>
      <c r="HWX328" s="7"/>
      <c r="HWY328" s="8"/>
      <c r="HWZ328" s="8"/>
      <c r="HXA328" s="13"/>
      <c r="HXB328" s="6"/>
      <c r="HXC328" s="6"/>
      <c r="HXD328" s="6"/>
      <c r="HXE328" s="7"/>
      <c r="HXF328" s="7"/>
      <c r="HXG328" s="8"/>
      <c r="HXH328" s="8"/>
      <c r="HXI328" s="13"/>
      <c r="HXJ328" s="6"/>
      <c r="HXK328" s="6"/>
      <c r="HXL328" s="6"/>
      <c r="HXM328" s="7"/>
      <c r="HXN328" s="7"/>
      <c r="HXO328" s="8"/>
      <c r="HXP328" s="8"/>
      <c r="HXQ328" s="13"/>
      <c r="HXR328" s="6"/>
      <c r="HXS328" s="6"/>
      <c r="HXT328" s="6"/>
      <c r="HXU328" s="7"/>
      <c r="HXV328" s="7"/>
      <c r="HXW328" s="8"/>
      <c r="HXX328" s="8"/>
      <c r="HXY328" s="13"/>
      <c r="HXZ328" s="6"/>
      <c r="HYA328" s="6"/>
      <c r="HYB328" s="6"/>
      <c r="HYC328" s="7"/>
      <c r="HYD328" s="7"/>
      <c r="HYE328" s="8"/>
      <c r="HYF328" s="8"/>
      <c r="HYG328" s="13"/>
      <c r="HYH328" s="6"/>
      <c r="HYI328" s="6"/>
      <c r="HYJ328" s="6"/>
      <c r="HYK328" s="7"/>
      <c r="HYL328" s="7"/>
      <c r="HYM328" s="8"/>
      <c r="HYN328" s="8"/>
      <c r="HYO328" s="13"/>
      <c r="HYP328" s="6"/>
      <c r="HYQ328" s="6"/>
      <c r="HYR328" s="6"/>
      <c r="HYS328" s="7"/>
      <c r="HYT328" s="7"/>
      <c r="HYU328" s="8"/>
      <c r="HYV328" s="8"/>
      <c r="HYW328" s="13"/>
      <c r="HYX328" s="6"/>
      <c r="HYY328" s="6"/>
      <c r="HYZ328" s="6"/>
      <c r="HZA328" s="7"/>
      <c r="HZB328" s="7"/>
      <c r="HZC328" s="8"/>
      <c r="HZD328" s="8"/>
      <c r="HZE328" s="13"/>
      <c r="HZF328" s="6"/>
      <c r="HZG328" s="6"/>
      <c r="HZH328" s="6"/>
      <c r="HZI328" s="7"/>
      <c r="HZJ328" s="7"/>
      <c r="HZK328" s="8"/>
      <c r="HZL328" s="8"/>
      <c r="HZM328" s="13"/>
      <c r="HZN328" s="6"/>
      <c r="HZO328" s="6"/>
      <c r="HZP328" s="6"/>
      <c r="HZQ328" s="7"/>
      <c r="HZR328" s="7"/>
      <c r="HZS328" s="8"/>
      <c r="HZT328" s="8"/>
      <c r="HZU328" s="13"/>
      <c r="HZV328" s="6"/>
      <c r="HZW328" s="6"/>
      <c r="HZX328" s="6"/>
      <c r="HZY328" s="7"/>
      <c r="HZZ328" s="7"/>
      <c r="IAA328" s="8"/>
      <c r="IAB328" s="8"/>
      <c r="IAC328" s="13"/>
      <c r="IAD328" s="6"/>
      <c r="IAE328" s="6"/>
      <c r="IAF328" s="6"/>
      <c r="IAG328" s="7"/>
      <c r="IAH328" s="7"/>
      <c r="IAI328" s="8"/>
      <c r="IAJ328" s="8"/>
      <c r="IAK328" s="13"/>
      <c r="IAL328" s="6"/>
      <c r="IAM328" s="6"/>
      <c r="IAN328" s="6"/>
      <c r="IAO328" s="7"/>
      <c r="IAP328" s="7"/>
      <c r="IAQ328" s="8"/>
      <c r="IAR328" s="8"/>
      <c r="IAS328" s="13"/>
      <c r="IAT328" s="6"/>
      <c r="IAU328" s="6"/>
      <c r="IAV328" s="6"/>
      <c r="IAW328" s="7"/>
      <c r="IAX328" s="7"/>
      <c r="IAY328" s="8"/>
      <c r="IAZ328" s="8"/>
      <c r="IBA328" s="13"/>
      <c r="IBB328" s="6"/>
      <c r="IBC328" s="6"/>
      <c r="IBD328" s="6"/>
      <c r="IBE328" s="7"/>
      <c r="IBF328" s="7"/>
      <c r="IBG328" s="8"/>
      <c r="IBH328" s="8"/>
      <c r="IBI328" s="13"/>
      <c r="IBJ328" s="6"/>
      <c r="IBK328" s="6"/>
      <c r="IBL328" s="6"/>
      <c r="IBM328" s="7"/>
      <c r="IBN328" s="7"/>
      <c r="IBO328" s="8"/>
      <c r="IBP328" s="8"/>
      <c r="IBQ328" s="13"/>
      <c r="IBR328" s="6"/>
      <c r="IBS328" s="6"/>
      <c r="IBT328" s="6"/>
      <c r="IBU328" s="7"/>
      <c r="IBV328" s="7"/>
      <c r="IBW328" s="8"/>
      <c r="IBX328" s="8"/>
      <c r="IBY328" s="13"/>
      <c r="IBZ328" s="6"/>
      <c r="ICA328" s="6"/>
      <c r="ICB328" s="6"/>
      <c r="ICC328" s="7"/>
      <c r="ICD328" s="7"/>
      <c r="ICE328" s="8"/>
      <c r="ICF328" s="8"/>
      <c r="ICG328" s="13"/>
      <c r="ICH328" s="6"/>
      <c r="ICI328" s="6"/>
      <c r="ICJ328" s="6"/>
      <c r="ICK328" s="7"/>
      <c r="ICL328" s="7"/>
      <c r="ICM328" s="8"/>
      <c r="ICN328" s="8"/>
      <c r="ICO328" s="13"/>
      <c r="ICP328" s="6"/>
      <c r="ICQ328" s="6"/>
      <c r="ICR328" s="6"/>
      <c r="ICS328" s="7"/>
      <c r="ICT328" s="7"/>
      <c r="ICU328" s="8"/>
      <c r="ICV328" s="8"/>
      <c r="ICW328" s="13"/>
      <c r="ICX328" s="6"/>
      <c r="ICY328" s="6"/>
      <c r="ICZ328" s="6"/>
      <c r="IDA328" s="7"/>
      <c r="IDB328" s="7"/>
      <c r="IDC328" s="8"/>
      <c r="IDD328" s="8"/>
      <c r="IDE328" s="13"/>
      <c r="IDF328" s="6"/>
      <c r="IDG328" s="6"/>
      <c r="IDH328" s="6"/>
      <c r="IDI328" s="7"/>
      <c r="IDJ328" s="7"/>
      <c r="IDK328" s="8"/>
      <c r="IDL328" s="8"/>
      <c r="IDM328" s="13"/>
      <c r="IDN328" s="6"/>
      <c r="IDO328" s="6"/>
      <c r="IDP328" s="6"/>
      <c r="IDQ328" s="7"/>
      <c r="IDR328" s="7"/>
      <c r="IDS328" s="8"/>
      <c r="IDT328" s="8"/>
      <c r="IDU328" s="13"/>
      <c r="IDV328" s="6"/>
      <c r="IDW328" s="6"/>
      <c r="IDX328" s="6"/>
      <c r="IDY328" s="7"/>
      <c r="IDZ328" s="7"/>
      <c r="IEA328" s="8"/>
      <c r="IEB328" s="8"/>
      <c r="IEC328" s="13"/>
      <c r="IED328" s="6"/>
      <c r="IEE328" s="6"/>
      <c r="IEF328" s="6"/>
      <c r="IEG328" s="7"/>
      <c r="IEH328" s="7"/>
      <c r="IEI328" s="8"/>
      <c r="IEJ328" s="8"/>
      <c r="IEK328" s="13"/>
      <c r="IEL328" s="6"/>
      <c r="IEM328" s="6"/>
      <c r="IEN328" s="6"/>
      <c r="IEO328" s="7"/>
      <c r="IEP328" s="7"/>
      <c r="IEQ328" s="8"/>
      <c r="IER328" s="8"/>
      <c r="IES328" s="13"/>
      <c r="IET328" s="6"/>
      <c r="IEU328" s="6"/>
      <c r="IEV328" s="6"/>
      <c r="IEW328" s="7"/>
      <c r="IEX328" s="7"/>
      <c r="IEY328" s="8"/>
      <c r="IEZ328" s="8"/>
      <c r="IFA328" s="13"/>
      <c r="IFB328" s="6"/>
      <c r="IFC328" s="6"/>
      <c r="IFD328" s="6"/>
      <c r="IFE328" s="7"/>
      <c r="IFF328" s="7"/>
      <c r="IFG328" s="8"/>
      <c r="IFH328" s="8"/>
      <c r="IFI328" s="13"/>
      <c r="IFJ328" s="6"/>
      <c r="IFK328" s="6"/>
      <c r="IFL328" s="6"/>
      <c r="IFM328" s="7"/>
      <c r="IFN328" s="7"/>
      <c r="IFO328" s="8"/>
      <c r="IFP328" s="8"/>
      <c r="IFQ328" s="13"/>
      <c r="IFR328" s="6"/>
      <c r="IFS328" s="6"/>
      <c r="IFT328" s="6"/>
      <c r="IFU328" s="7"/>
      <c r="IFV328" s="7"/>
      <c r="IFW328" s="8"/>
      <c r="IFX328" s="8"/>
      <c r="IFY328" s="13"/>
      <c r="IFZ328" s="6"/>
      <c r="IGA328" s="6"/>
      <c r="IGB328" s="6"/>
      <c r="IGC328" s="7"/>
      <c r="IGD328" s="7"/>
      <c r="IGE328" s="8"/>
      <c r="IGF328" s="8"/>
      <c r="IGG328" s="13"/>
      <c r="IGH328" s="6"/>
      <c r="IGI328" s="6"/>
      <c r="IGJ328" s="6"/>
      <c r="IGK328" s="7"/>
      <c r="IGL328" s="7"/>
      <c r="IGM328" s="8"/>
      <c r="IGN328" s="8"/>
      <c r="IGO328" s="13"/>
      <c r="IGP328" s="6"/>
      <c r="IGQ328" s="6"/>
      <c r="IGR328" s="6"/>
      <c r="IGS328" s="7"/>
      <c r="IGT328" s="7"/>
      <c r="IGU328" s="8"/>
      <c r="IGV328" s="8"/>
      <c r="IGW328" s="13"/>
      <c r="IGX328" s="6"/>
      <c r="IGY328" s="6"/>
      <c r="IGZ328" s="6"/>
      <c r="IHA328" s="7"/>
      <c r="IHB328" s="7"/>
      <c r="IHC328" s="8"/>
      <c r="IHD328" s="8"/>
      <c r="IHE328" s="13"/>
      <c r="IHF328" s="6"/>
      <c r="IHG328" s="6"/>
      <c r="IHH328" s="6"/>
      <c r="IHI328" s="7"/>
      <c r="IHJ328" s="7"/>
      <c r="IHK328" s="8"/>
      <c r="IHL328" s="8"/>
      <c r="IHM328" s="13"/>
      <c r="IHN328" s="6"/>
      <c r="IHO328" s="6"/>
      <c r="IHP328" s="6"/>
      <c r="IHQ328" s="7"/>
      <c r="IHR328" s="7"/>
      <c r="IHS328" s="8"/>
      <c r="IHT328" s="8"/>
      <c r="IHU328" s="13"/>
      <c r="IHV328" s="6"/>
      <c r="IHW328" s="6"/>
      <c r="IHX328" s="6"/>
      <c r="IHY328" s="7"/>
      <c r="IHZ328" s="7"/>
      <c r="IIA328" s="8"/>
      <c r="IIB328" s="8"/>
      <c r="IIC328" s="13"/>
      <c r="IID328" s="6"/>
      <c r="IIE328" s="6"/>
      <c r="IIF328" s="6"/>
      <c r="IIG328" s="7"/>
      <c r="IIH328" s="7"/>
      <c r="III328" s="8"/>
      <c r="IIJ328" s="8"/>
      <c r="IIK328" s="13"/>
      <c r="IIL328" s="6"/>
      <c r="IIM328" s="6"/>
      <c r="IIN328" s="6"/>
      <c r="IIO328" s="7"/>
      <c r="IIP328" s="7"/>
      <c r="IIQ328" s="8"/>
      <c r="IIR328" s="8"/>
      <c r="IIS328" s="13"/>
      <c r="IIT328" s="6"/>
      <c r="IIU328" s="6"/>
      <c r="IIV328" s="6"/>
      <c r="IIW328" s="7"/>
      <c r="IIX328" s="7"/>
      <c r="IIY328" s="8"/>
      <c r="IIZ328" s="8"/>
      <c r="IJA328" s="13"/>
      <c r="IJB328" s="6"/>
      <c r="IJC328" s="6"/>
      <c r="IJD328" s="6"/>
      <c r="IJE328" s="7"/>
      <c r="IJF328" s="7"/>
      <c r="IJG328" s="8"/>
      <c r="IJH328" s="8"/>
      <c r="IJI328" s="13"/>
      <c r="IJJ328" s="6"/>
      <c r="IJK328" s="6"/>
      <c r="IJL328" s="6"/>
      <c r="IJM328" s="7"/>
      <c r="IJN328" s="7"/>
      <c r="IJO328" s="8"/>
      <c r="IJP328" s="8"/>
      <c r="IJQ328" s="13"/>
      <c r="IJR328" s="6"/>
      <c r="IJS328" s="6"/>
      <c r="IJT328" s="6"/>
      <c r="IJU328" s="7"/>
      <c r="IJV328" s="7"/>
      <c r="IJW328" s="8"/>
      <c r="IJX328" s="8"/>
      <c r="IJY328" s="13"/>
      <c r="IJZ328" s="6"/>
      <c r="IKA328" s="6"/>
      <c r="IKB328" s="6"/>
      <c r="IKC328" s="7"/>
      <c r="IKD328" s="7"/>
      <c r="IKE328" s="8"/>
      <c r="IKF328" s="8"/>
      <c r="IKG328" s="13"/>
      <c r="IKH328" s="6"/>
      <c r="IKI328" s="6"/>
      <c r="IKJ328" s="6"/>
      <c r="IKK328" s="7"/>
      <c r="IKL328" s="7"/>
      <c r="IKM328" s="8"/>
      <c r="IKN328" s="8"/>
      <c r="IKO328" s="13"/>
      <c r="IKP328" s="6"/>
      <c r="IKQ328" s="6"/>
      <c r="IKR328" s="6"/>
      <c r="IKS328" s="7"/>
      <c r="IKT328" s="7"/>
      <c r="IKU328" s="8"/>
      <c r="IKV328" s="8"/>
      <c r="IKW328" s="13"/>
      <c r="IKX328" s="6"/>
      <c r="IKY328" s="6"/>
      <c r="IKZ328" s="6"/>
      <c r="ILA328" s="7"/>
      <c r="ILB328" s="7"/>
      <c r="ILC328" s="8"/>
      <c r="ILD328" s="8"/>
      <c r="ILE328" s="13"/>
      <c r="ILF328" s="6"/>
      <c r="ILG328" s="6"/>
      <c r="ILH328" s="6"/>
      <c r="ILI328" s="7"/>
      <c r="ILJ328" s="7"/>
      <c r="ILK328" s="8"/>
      <c r="ILL328" s="8"/>
      <c r="ILM328" s="13"/>
      <c r="ILN328" s="6"/>
      <c r="ILO328" s="6"/>
      <c r="ILP328" s="6"/>
      <c r="ILQ328" s="7"/>
      <c r="ILR328" s="7"/>
      <c r="ILS328" s="8"/>
      <c r="ILT328" s="8"/>
      <c r="ILU328" s="13"/>
      <c r="ILV328" s="6"/>
      <c r="ILW328" s="6"/>
      <c r="ILX328" s="6"/>
      <c r="ILY328" s="7"/>
      <c r="ILZ328" s="7"/>
      <c r="IMA328" s="8"/>
      <c r="IMB328" s="8"/>
      <c r="IMC328" s="13"/>
      <c r="IMD328" s="6"/>
      <c r="IME328" s="6"/>
      <c r="IMF328" s="6"/>
      <c r="IMG328" s="7"/>
      <c r="IMH328" s="7"/>
      <c r="IMI328" s="8"/>
      <c r="IMJ328" s="8"/>
      <c r="IMK328" s="13"/>
      <c r="IML328" s="6"/>
      <c r="IMM328" s="6"/>
      <c r="IMN328" s="6"/>
      <c r="IMO328" s="7"/>
      <c r="IMP328" s="7"/>
      <c r="IMQ328" s="8"/>
      <c r="IMR328" s="8"/>
      <c r="IMS328" s="13"/>
      <c r="IMT328" s="6"/>
      <c r="IMU328" s="6"/>
      <c r="IMV328" s="6"/>
      <c r="IMW328" s="7"/>
      <c r="IMX328" s="7"/>
      <c r="IMY328" s="8"/>
      <c r="IMZ328" s="8"/>
      <c r="INA328" s="13"/>
      <c r="INB328" s="6"/>
      <c r="INC328" s="6"/>
      <c r="IND328" s="6"/>
      <c r="INE328" s="7"/>
      <c r="INF328" s="7"/>
      <c r="ING328" s="8"/>
      <c r="INH328" s="8"/>
      <c r="INI328" s="13"/>
      <c r="INJ328" s="6"/>
      <c r="INK328" s="6"/>
      <c r="INL328" s="6"/>
      <c r="INM328" s="7"/>
      <c r="INN328" s="7"/>
      <c r="INO328" s="8"/>
      <c r="INP328" s="8"/>
      <c r="INQ328" s="13"/>
      <c r="INR328" s="6"/>
      <c r="INS328" s="6"/>
      <c r="INT328" s="6"/>
      <c r="INU328" s="7"/>
      <c r="INV328" s="7"/>
      <c r="INW328" s="8"/>
      <c r="INX328" s="8"/>
      <c r="INY328" s="13"/>
      <c r="INZ328" s="6"/>
      <c r="IOA328" s="6"/>
      <c r="IOB328" s="6"/>
      <c r="IOC328" s="7"/>
      <c r="IOD328" s="7"/>
      <c r="IOE328" s="8"/>
      <c r="IOF328" s="8"/>
      <c r="IOG328" s="13"/>
      <c r="IOH328" s="6"/>
      <c r="IOI328" s="6"/>
      <c r="IOJ328" s="6"/>
      <c r="IOK328" s="7"/>
      <c r="IOL328" s="7"/>
      <c r="IOM328" s="8"/>
      <c r="ION328" s="8"/>
      <c r="IOO328" s="13"/>
      <c r="IOP328" s="6"/>
      <c r="IOQ328" s="6"/>
      <c r="IOR328" s="6"/>
      <c r="IOS328" s="7"/>
      <c r="IOT328" s="7"/>
      <c r="IOU328" s="8"/>
      <c r="IOV328" s="8"/>
      <c r="IOW328" s="13"/>
      <c r="IOX328" s="6"/>
      <c r="IOY328" s="6"/>
      <c r="IOZ328" s="6"/>
      <c r="IPA328" s="7"/>
      <c r="IPB328" s="7"/>
      <c r="IPC328" s="8"/>
      <c r="IPD328" s="8"/>
      <c r="IPE328" s="13"/>
      <c r="IPF328" s="6"/>
      <c r="IPG328" s="6"/>
      <c r="IPH328" s="6"/>
      <c r="IPI328" s="7"/>
      <c r="IPJ328" s="7"/>
      <c r="IPK328" s="8"/>
      <c r="IPL328" s="8"/>
      <c r="IPM328" s="13"/>
      <c r="IPN328" s="6"/>
      <c r="IPO328" s="6"/>
      <c r="IPP328" s="6"/>
      <c r="IPQ328" s="7"/>
      <c r="IPR328" s="7"/>
      <c r="IPS328" s="8"/>
      <c r="IPT328" s="8"/>
      <c r="IPU328" s="13"/>
      <c r="IPV328" s="6"/>
      <c r="IPW328" s="6"/>
      <c r="IPX328" s="6"/>
      <c r="IPY328" s="7"/>
      <c r="IPZ328" s="7"/>
      <c r="IQA328" s="8"/>
      <c r="IQB328" s="8"/>
      <c r="IQC328" s="13"/>
      <c r="IQD328" s="6"/>
      <c r="IQE328" s="6"/>
      <c r="IQF328" s="6"/>
      <c r="IQG328" s="7"/>
      <c r="IQH328" s="7"/>
      <c r="IQI328" s="8"/>
      <c r="IQJ328" s="8"/>
      <c r="IQK328" s="13"/>
      <c r="IQL328" s="6"/>
      <c r="IQM328" s="6"/>
      <c r="IQN328" s="6"/>
      <c r="IQO328" s="7"/>
      <c r="IQP328" s="7"/>
      <c r="IQQ328" s="8"/>
      <c r="IQR328" s="8"/>
      <c r="IQS328" s="13"/>
      <c r="IQT328" s="6"/>
      <c r="IQU328" s="6"/>
      <c r="IQV328" s="6"/>
      <c r="IQW328" s="7"/>
      <c r="IQX328" s="7"/>
      <c r="IQY328" s="8"/>
      <c r="IQZ328" s="8"/>
      <c r="IRA328" s="13"/>
      <c r="IRB328" s="6"/>
      <c r="IRC328" s="6"/>
      <c r="IRD328" s="6"/>
      <c r="IRE328" s="7"/>
      <c r="IRF328" s="7"/>
      <c r="IRG328" s="8"/>
      <c r="IRH328" s="8"/>
      <c r="IRI328" s="13"/>
      <c r="IRJ328" s="6"/>
      <c r="IRK328" s="6"/>
      <c r="IRL328" s="6"/>
      <c r="IRM328" s="7"/>
      <c r="IRN328" s="7"/>
      <c r="IRO328" s="8"/>
      <c r="IRP328" s="8"/>
      <c r="IRQ328" s="13"/>
      <c r="IRR328" s="6"/>
      <c r="IRS328" s="6"/>
      <c r="IRT328" s="6"/>
      <c r="IRU328" s="7"/>
      <c r="IRV328" s="7"/>
      <c r="IRW328" s="8"/>
      <c r="IRX328" s="8"/>
      <c r="IRY328" s="13"/>
      <c r="IRZ328" s="6"/>
      <c r="ISA328" s="6"/>
      <c r="ISB328" s="6"/>
      <c r="ISC328" s="7"/>
      <c r="ISD328" s="7"/>
      <c r="ISE328" s="8"/>
      <c r="ISF328" s="8"/>
      <c r="ISG328" s="13"/>
      <c r="ISH328" s="6"/>
      <c r="ISI328" s="6"/>
      <c r="ISJ328" s="6"/>
      <c r="ISK328" s="7"/>
      <c r="ISL328" s="7"/>
      <c r="ISM328" s="8"/>
      <c r="ISN328" s="8"/>
      <c r="ISO328" s="13"/>
      <c r="ISP328" s="6"/>
      <c r="ISQ328" s="6"/>
      <c r="ISR328" s="6"/>
      <c r="ISS328" s="7"/>
      <c r="IST328" s="7"/>
      <c r="ISU328" s="8"/>
      <c r="ISV328" s="8"/>
      <c r="ISW328" s="13"/>
      <c r="ISX328" s="6"/>
      <c r="ISY328" s="6"/>
      <c r="ISZ328" s="6"/>
      <c r="ITA328" s="7"/>
      <c r="ITB328" s="7"/>
      <c r="ITC328" s="8"/>
      <c r="ITD328" s="8"/>
      <c r="ITE328" s="13"/>
      <c r="ITF328" s="6"/>
      <c r="ITG328" s="6"/>
      <c r="ITH328" s="6"/>
      <c r="ITI328" s="7"/>
      <c r="ITJ328" s="7"/>
      <c r="ITK328" s="8"/>
      <c r="ITL328" s="8"/>
      <c r="ITM328" s="13"/>
      <c r="ITN328" s="6"/>
      <c r="ITO328" s="6"/>
      <c r="ITP328" s="6"/>
      <c r="ITQ328" s="7"/>
      <c r="ITR328" s="7"/>
      <c r="ITS328" s="8"/>
      <c r="ITT328" s="8"/>
      <c r="ITU328" s="13"/>
      <c r="ITV328" s="6"/>
      <c r="ITW328" s="6"/>
      <c r="ITX328" s="6"/>
      <c r="ITY328" s="7"/>
      <c r="ITZ328" s="7"/>
      <c r="IUA328" s="8"/>
      <c r="IUB328" s="8"/>
      <c r="IUC328" s="13"/>
      <c r="IUD328" s="6"/>
      <c r="IUE328" s="6"/>
      <c r="IUF328" s="6"/>
      <c r="IUG328" s="7"/>
      <c r="IUH328" s="7"/>
      <c r="IUI328" s="8"/>
      <c r="IUJ328" s="8"/>
      <c r="IUK328" s="13"/>
      <c r="IUL328" s="6"/>
      <c r="IUM328" s="6"/>
      <c r="IUN328" s="6"/>
      <c r="IUO328" s="7"/>
      <c r="IUP328" s="7"/>
      <c r="IUQ328" s="8"/>
      <c r="IUR328" s="8"/>
      <c r="IUS328" s="13"/>
      <c r="IUT328" s="6"/>
      <c r="IUU328" s="6"/>
      <c r="IUV328" s="6"/>
      <c r="IUW328" s="7"/>
      <c r="IUX328" s="7"/>
      <c r="IUY328" s="8"/>
      <c r="IUZ328" s="8"/>
      <c r="IVA328" s="13"/>
      <c r="IVB328" s="6"/>
      <c r="IVC328" s="6"/>
      <c r="IVD328" s="6"/>
      <c r="IVE328" s="7"/>
      <c r="IVF328" s="7"/>
      <c r="IVG328" s="8"/>
      <c r="IVH328" s="8"/>
      <c r="IVI328" s="13"/>
      <c r="IVJ328" s="6"/>
      <c r="IVK328" s="6"/>
      <c r="IVL328" s="6"/>
      <c r="IVM328" s="7"/>
      <c r="IVN328" s="7"/>
      <c r="IVO328" s="8"/>
      <c r="IVP328" s="8"/>
      <c r="IVQ328" s="13"/>
      <c r="IVR328" s="6"/>
      <c r="IVS328" s="6"/>
      <c r="IVT328" s="6"/>
      <c r="IVU328" s="7"/>
      <c r="IVV328" s="7"/>
      <c r="IVW328" s="8"/>
      <c r="IVX328" s="8"/>
      <c r="IVY328" s="13"/>
      <c r="IVZ328" s="6"/>
      <c r="IWA328" s="6"/>
      <c r="IWB328" s="6"/>
      <c r="IWC328" s="7"/>
      <c r="IWD328" s="7"/>
      <c r="IWE328" s="8"/>
      <c r="IWF328" s="8"/>
      <c r="IWG328" s="13"/>
      <c r="IWH328" s="6"/>
      <c r="IWI328" s="6"/>
      <c r="IWJ328" s="6"/>
      <c r="IWK328" s="7"/>
      <c r="IWL328" s="7"/>
      <c r="IWM328" s="8"/>
      <c r="IWN328" s="8"/>
      <c r="IWO328" s="13"/>
      <c r="IWP328" s="6"/>
      <c r="IWQ328" s="6"/>
      <c r="IWR328" s="6"/>
      <c r="IWS328" s="7"/>
      <c r="IWT328" s="7"/>
      <c r="IWU328" s="8"/>
      <c r="IWV328" s="8"/>
      <c r="IWW328" s="13"/>
      <c r="IWX328" s="6"/>
      <c r="IWY328" s="6"/>
      <c r="IWZ328" s="6"/>
      <c r="IXA328" s="7"/>
      <c r="IXB328" s="7"/>
      <c r="IXC328" s="8"/>
      <c r="IXD328" s="8"/>
      <c r="IXE328" s="13"/>
      <c r="IXF328" s="6"/>
      <c r="IXG328" s="6"/>
      <c r="IXH328" s="6"/>
      <c r="IXI328" s="7"/>
      <c r="IXJ328" s="7"/>
      <c r="IXK328" s="8"/>
      <c r="IXL328" s="8"/>
      <c r="IXM328" s="13"/>
      <c r="IXN328" s="6"/>
      <c r="IXO328" s="6"/>
      <c r="IXP328" s="6"/>
      <c r="IXQ328" s="7"/>
      <c r="IXR328" s="7"/>
      <c r="IXS328" s="8"/>
      <c r="IXT328" s="8"/>
      <c r="IXU328" s="13"/>
      <c r="IXV328" s="6"/>
      <c r="IXW328" s="6"/>
      <c r="IXX328" s="6"/>
      <c r="IXY328" s="7"/>
      <c r="IXZ328" s="7"/>
      <c r="IYA328" s="8"/>
      <c r="IYB328" s="8"/>
      <c r="IYC328" s="13"/>
      <c r="IYD328" s="6"/>
      <c r="IYE328" s="6"/>
      <c r="IYF328" s="6"/>
      <c r="IYG328" s="7"/>
      <c r="IYH328" s="7"/>
      <c r="IYI328" s="8"/>
      <c r="IYJ328" s="8"/>
      <c r="IYK328" s="13"/>
      <c r="IYL328" s="6"/>
      <c r="IYM328" s="6"/>
      <c r="IYN328" s="6"/>
      <c r="IYO328" s="7"/>
      <c r="IYP328" s="7"/>
      <c r="IYQ328" s="8"/>
      <c r="IYR328" s="8"/>
      <c r="IYS328" s="13"/>
      <c r="IYT328" s="6"/>
      <c r="IYU328" s="6"/>
      <c r="IYV328" s="6"/>
      <c r="IYW328" s="7"/>
      <c r="IYX328" s="7"/>
      <c r="IYY328" s="8"/>
      <c r="IYZ328" s="8"/>
      <c r="IZA328" s="13"/>
      <c r="IZB328" s="6"/>
      <c r="IZC328" s="6"/>
      <c r="IZD328" s="6"/>
      <c r="IZE328" s="7"/>
      <c r="IZF328" s="7"/>
      <c r="IZG328" s="8"/>
      <c r="IZH328" s="8"/>
      <c r="IZI328" s="13"/>
      <c r="IZJ328" s="6"/>
      <c r="IZK328" s="6"/>
      <c r="IZL328" s="6"/>
      <c r="IZM328" s="7"/>
      <c r="IZN328" s="7"/>
      <c r="IZO328" s="8"/>
      <c r="IZP328" s="8"/>
      <c r="IZQ328" s="13"/>
      <c r="IZR328" s="6"/>
      <c r="IZS328" s="6"/>
      <c r="IZT328" s="6"/>
      <c r="IZU328" s="7"/>
      <c r="IZV328" s="7"/>
      <c r="IZW328" s="8"/>
      <c r="IZX328" s="8"/>
      <c r="IZY328" s="13"/>
      <c r="IZZ328" s="6"/>
      <c r="JAA328" s="6"/>
      <c r="JAB328" s="6"/>
      <c r="JAC328" s="7"/>
      <c r="JAD328" s="7"/>
      <c r="JAE328" s="8"/>
      <c r="JAF328" s="8"/>
      <c r="JAG328" s="13"/>
      <c r="JAH328" s="6"/>
      <c r="JAI328" s="6"/>
      <c r="JAJ328" s="6"/>
      <c r="JAK328" s="7"/>
      <c r="JAL328" s="7"/>
      <c r="JAM328" s="8"/>
      <c r="JAN328" s="8"/>
      <c r="JAO328" s="13"/>
      <c r="JAP328" s="6"/>
      <c r="JAQ328" s="6"/>
      <c r="JAR328" s="6"/>
      <c r="JAS328" s="7"/>
      <c r="JAT328" s="7"/>
      <c r="JAU328" s="8"/>
      <c r="JAV328" s="8"/>
      <c r="JAW328" s="13"/>
      <c r="JAX328" s="6"/>
      <c r="JAY328" s="6"/>
      <c r="JAZ328" s="6"/>
      <c r="JBA328" s="7"/>
      <c r="JBB328" s="7"/>
      <c r="JBC328" s="8"/>
      <c r="JBD328" s="8"/>
      <c r="JBE328" s="13"/>
      <c r="JBF328" s="6"/>
      <c r="JBG328" s="6"/>
      <c r="JBH328" s="6"/>
      <c r="JBI328" s="7"/>
      <c r="JBJ328" s="7"/>
      <c r="JBK328" s="8"/>
      <c r="JBL328" s="8"/>
      <c r="JBM328" s="13"/>
      <c r="JBN328" s="6"/>
      <c r="JBO328" s="6"/>
      <c r="JBP328" s="6"/>
      <c r="JBQ328" s="7"/>
      <c r="JBR328" s="7"/>
      <c r="JBS328" s="8"/>
      <c r="JBT328" s="8"/>
      <c r="JBU328" s="13"/>
      <c r="JBV328" s="6"/>
      <c r="JBW328" s="6"/>
      <c r="JBX328" s="6"/>
      <c r="JBY328" s="7"/>
      <c r="JBZ328" s="7"/>
      <c r="JCA328" s="8"/>
      <c r="JCB328" s="8"/>
      <c r="JCC328" s="13"/>
      <c r="JCD328" s="6"/>
      <c r="JCE328" s="6"/>
      <c r="JCF328" s="6"/>
      <c r="JCG328" s="7"/>
      <c r="JCH328" s="7"/>
      <c r="JCI328" s="8"/>
      <c r="JCJ328" s="8"/>
      <c r="JCK328" s="13"/>
      <c r="JCL328" s="6"/>
      <c r="JCM328" s="6"/>
      <c r="JCN328" s="6"/>
      <c r="JCO328" s="7"/>
      <c r="JCP328" s="7"/>
      <c r="JCQ328" s="8"/>
      <c r="JCR328" s="8"/>
      <c r="JCS328" s="13"/>
      <c r="JCT328" s="6"/>
      <c r="JCU328" s="6"/>
      <c r="JCV328" s="6"/>
      <c r="JCW328" s="7"/>
      <c r="JCX328" s="7"/>
      <c r="JCY328" s="8"/>
      <c r="JCZ328" s="8"/>
      <c r="JDA328" s="13"/>
      <c r="JDB328" s="6"/>
      <c r="JDC328" s="6"/>
      <c r="JDD328" s="6"/>
      <c r="JDE328" s="7"/>
      <c r="JDF328" s="7"/>
      <c r="JDG328" s="8"/>
      <c r="JDH328" s="8"/>
      <c r="JDI328" s="13"/>
      <c r="JDJ328" s="6"/>
      <c r="JDK328" s="6"/>
      <c r="JDL328" s="6"/>
      <c r="JDM328" s="7"/>
      <c r="JDN328" s="7"/>
      <c r="JDO328" s="8"/>
      <c r="JDP328" s="8"/>
      <c r="JDQ328" s="13"/>
      <c r="JDR328" s="6"/>
      <c r="JDS328" s="6"/>
      <c r="JDT328" s="6"/>
      <c r="JDU328" s="7"/>
      <c r="JDV328" s="7"/>
      <c r="JDW328" s="8"/>
      <c r="JDX328" s="8"/>
      <c r="JDY328" s="13"/>
      <c r="JDZ328" s="6"/>
      <c r="JEA328" s="6"/>
      <c r="JEB328" s="6"/>
      <c r="JEC328" s="7"/>
      <c r="JED328" s="7"/>
      <c r="JEE328" s="8"/>
      <c r="JEF328" s="8"/>
      <c r="JEG328" s="13"/>
      <c r="JEH328" s="6"/>
      <c r="JEI328" s="6"/>
      <c r="JEJ328" s="6"/>
      <c r="JEK328" s="7"/>
      <c r="JEL328" s="7"/>
      <c r="JEM328" s="8"/>
      <c r="JEN328" s="8"/>
      <c r="JEO328" s="13"/>
      <c r="JEP328" s="6"/>
      <c r="JEQ328" s="6"/>
      <c r="JER328" s="6"/>
      <c r="JES328" s="7"/>
      <c r="JET328" s="7"/>
      <c r="JEU328" s="8"/>
      <c r="JEV328" s="8"/>
      <c r="JEW328" s="13"/>
      <c r="JEX328" s="6"/>
      <c r="JEY328" s="6"/>
      <c r="JEZ328" s="6"/>
      <c r="JFA328" s="7"/>
      <c r="JFB328" s="7"/>
      <c r="JFC328" s="8"/>
      <c r="JFD328" s="8"/>
      <c r="JFE328" s="13"/>
      <c r="JFF328" s="6"/>
      <c r="JFG328" s="6"/>
      <c r="JFH328" s="6"/>
      <c r="JFI328" s="7"/>
      <c r="JFJ328" s="7"/>
      <c r="JFK328" s="8"/>
      <c r="JFL328" s="8"/>
      <c r="JFM328" s="13"/>
      <c r="JFN328" s="6"/>
      <c r="JFO328" s="6"/>
      <c r="JFP328" s="6"/>
      <c r="JFQ328" s="7"/>
      <c r="JFR328" s="7"/>
      <c r="JFS328" s="8"/>
      <c r="JFT328" s="8"/>
      <c r="JFU328" s="13"/>
      <c r="JFV328" s="6"/>
      <c r="JFW328" s="6"/>
      <c r="JFX328" s="6"/>
      <c r="JFY328" s="7"/>
      <c r="JFZ328" s="7"/>
      <c r="JGA328" s="8"/>
      <c r="JGB328" s="8"/>
      <c r="JGC328" s="13"/>
      <c r="JGD328" s="6"/>
      <c r="JGE328" s="6"/>
      <c r="JGF328" s="6"/>
      <c r="JGG328" s="7"/>
      <c r="JGH328" s="7"/>
      <c r="JGI328" s="8"/>
      <c r="JGJ328" s="8"/>
      <c r="JGK328" s="13"/>
      <c r="JGL328" s="6"/>
      <c r="JGM328" s="6"/>
      <c r="JGN328" s="6"/>
      <c r="JGO328" s="7"/>
      <c r="JGP328" s="7"/>
      <c r="JGQ328" s="8"/>
      <c r="JGR328" s="8"/>
      <c r="JGS328" s="13"/>
      <c r="JGT328" s="6"/>
      <c r="JGU328" s="6"/>
      <c r="JGV328" s="6"/>
      <c r="JGW328" s="7"/>
      <c r="JGX328" s="7"/>
      <c r="JGY328" s="8"/>
      <c r="JGZ328" s="8"/>
      <c r="JHA328" s="13"/>
      <c r="JHB328" s="6"/>
      <c r="JHC328" s="6"/>
      <c r="JHD328" s="6"/>
      <c r="JHE328" s="7"/>
      <c r="JHF328" s="7"/>
      <c r="JHG328" s="8"/>
      <c r="JHH328" s="8"/>
      <c r="JHI328" s="13"/>
      <c r="JHJ328" s="6"/>
      <c r="JHK328" s="6"/>
      <c r="JHL328" s="6"/>
      <c r="JHM328" s="7"/>
      <c r="JHN328" s="7"/>
      <c r="JHO328" s="8"/>
      <c r="JHP328" s="8"/>
      <c r="JHQ328" s="13"/>
      <c r="JHR328" s="6"/>
      <c r="JHS328" s="6"/>
      <c r="JHT328" s="6"/>
      <c r="JHU328" s="7"/>
      <c r="JHV328" s="7"/>
      <c r="JHW328" s="8"/>
      <c r="JHX328" s="8"/>
      <c r="JHY328" s="13"/>
      <c r="JHZ328" s="6"/>
      <c r="JIA328" s="6"/>
      <c r="JIB328" s="6"/>
      <c r="JIC328" s="7"/>
      <c r="JID328" s="7"/>
      <c r="JIE328" s="8"/>
      <c r="JIF328" s="8"/>
      <c r="JIG328" s="13"/>
      <c r="JIH328" s="6"/>
      <c r="JII328" s="6"/>
      <c r="JIJ328" s="6"/>
      <c r="JIK328" s="7"/>
      <c r="JIL328" s="7"/>
      <c r="JIM328" s="8"/>
      <c r="JIN328" s="8"/>
      <c r="JIO328" s="13"/>
      <c r="JIP328" s="6"/>
      <c r="JIQ328" s="6"/>
      <c r="JIR328" s="6"/>
      <c r="JIS328" s="7"/>
      <c r="JIT328" s="7"/>
      <c r="JIU328" s="8"/>
      <c r="JIV328" s="8"/>
      <c r="JIW328" s="13"/>
      <c r="JIX328" s="6"/>
      <c r="JIY328" s="6"/>
      <c r="JIZ328" s="6"/>
      <c r="JJA328" s="7"/>
      <c r="JJB328" s="7"/>
      <c r="JJC328" s="8"/>
      <c r="JJD328" s="8"/>
      <c r="JJE328" s="13"/>
      <c r="JJF328" s="6"/>
      <c r="JJG328" s="6"/>
      <c r="JJH328" s="6"/>
      <c r="JJI328" s="7"/>
      <c r="JJJ328" s="7"/>
      <c r="JJK328" s="8"/>
      <c r="JJL328" s="8"/>
      <c r="JJM328" s="13"/>
      <c r="JJN328" s="6"/>
      <c r="JJO328" s="6"/>
      <c r="JJP328" s="6"/>
      <c r="JJQ328" s="7"/>
      <c r="JJR328" s="7"/>
      <c r="JJS328" s="8"/>
      <c r="JJT328" s="8"/>
      <c r="JJU328" s="13"/>
      <c r="JJV328" s="6"/>
      <c r="JJW328" s="6"/>
      <c r="JJX328" s="6"/>
      <c r="JJY328" s="7"/>
      <c r="JJZ328" s="7"/>
      <c r="JKA328" s="8"/>
      <c r="JKB328" s="8"/>
      <c r="JKC328" s="13"/>
      <c r="JKD328" s="6"/>
      <c r="JKE328" s="6"/>
      <c r="JKF328" s="6"/>
      <c r="JKG328" s="7"/>
      <c r="JKH328" s="7"/>
      <c r="JKI328" s="8"/>
      <c r="JKJ328" s="8"/>
      <c r="JKK328" s="13"/>
      <c r="JKL328" s="6"/>
      <c r="JKM328" s="6"/>
      <c r="JKN328" s="6"/>
      <c r="JKO328" s="7"/>
      <c r="JKP328" s="7"/>
      <c r="JKQ328" s="8"/>
      <c r="JKR328" s="8"/>
      <c r="JKS328" s="13"/>
      <c r="JKT328" s="6"/>
      <c r="JKU328" s="6"/>
      <c r="JKV328" s="6"/>
      <c r="JKW328" s="7"/>
      <c r="JKX328" s="7"/>
      <c r="JKY328" s="8"/>
      <c r="JKZ328" s="8"/>
      <c r="JLA328" s="13"/>
      <c r="JLB328" s="6"/>
      <c r="JLC328" s="6"/>
      <c r="JLD328" s="6"/>
      <c r="JLE328" s="7"/>
      <c r="JLF328" s="7"/>
      <c r="JLG328" s="8"/>
      <c r="JLH328" s="8"/>
      <c r="JLI328" s="13"/>
      <c r="JLJ328" s="6"/>
      <c r="JLK328" s="6"/>
      <c r="JLL328" s="6"/>
      <c r="JLM328" s="7"/>
      <c r="JLN328" s="7"/>
      <c r="JLO328" s="8"/>
      <c r="JLP328" s="8"/>
      <c r="JLQ328" s="13"/>
      <c r="JLR328" s="6"/>
      <c r="JLS328" s="6"/>
      <c r="JLT328" s="6"/>
      <c r="JLU328" s="7"/>
      <c r="JLV328" s="7"/>
      <c r="JLW328" s="8"/>
      <c r="JLX328" s="8"/>
      <c r="JLY328" s="13"/>
      <c r="JLZ328" s="6"/>
      <c r="JMA328" s="6"/>
      <c r="JMB328" s="6"/>
      <c r="JMC328" s="7"/>
      <c r="JMD328" s="7"/>
      <c r="JME328" s="8"/>
      <c r="JMF328" s="8"/>
      <c r="JMG328" s="13"/>
      <c r="JMH328" s="6"/>
      <c r="JMI328" s="6"/>
      <c r="JMJ328" s="6"/>
      <c r="JMK328" s="7"/>
      <c r="JML328" s="7"/>
      <c r="JMM328" s="8"/>
      <c r="JMN328" s="8"/>
      <c r="JMO328" s="13"/>
      <c r="JMP328" s="6"/>
      <c r="JMQ328" s="6"/>
      <c r="JMR328" s="6"/>
      <c r="JMS328" s="7"/>
      <c r="JMT328" s="7"/>
      <c r="JMU328" s="8"/>
      <c r="JMV328" s="8"/>
      <c r="JMW328" s="13"/>
      <c r="JMX328" s="6"/>
      <c r="JMY328" s="6"/>
      <c r="JMZ328" s="6"/>
      <c r="JNA328" s="7"/>
      <c r="JNB328" s="7"/>
      <c r="JNC328" s="8"/>
      <c r="JND328" s="8"/>
      <c r="JNE328" s="13"/>
      <c r="JNF328" s="6"/>
      <c r="JNG328" s="6"/>
      <c r="JNH328" s="6"/>
      <c r="JNI328" s="7"/>
      <c r="JNJ328" s="7"/>
      <c r="JNK328" s="8"/>
      <c r="JNL328" s="8"/>
      <c r="JNM328" s="13"/>
      <c r="JNN328" s="6"/>
      <c r="JNO328" s="6"/>
      <c r="JNP328" s="6"/>
      <c r="JNQ328" s="7"/>
      <c r="JNR328" s="7"/>
      <c r="JNS328" s="8"/>
      <c r="JNT328" s="8"/>
      <c r="JNU328" s="13"/>
      <c r="JNV328" s="6"/>
      <c r="JNW328" s="6"/>
      <c r="JNX328" s="6"/>
      <c r="JNY328" s="7"/>
      <c r="JNZ328" s="7"/>
      <c r="JOA328" s="8"/>
      <c r="JOB328" s="8"/>
      <c r="JOC328" s="13"/>
      <c r="JOD328" s="6"/>
      <c r="JOE328" s="6"/>
      <c r="JOF328" s="6"/>
      <c r="JOG328" s="7"/>
      <c r="JOH328" s="7"/>
      <c r="JOI328" s="8"/>
      <c r="JOJ328" s="8"/>
      <c r="JOK328" s="13"/>
      <c r="JOL328" s="6"/>
      <c r="JOM328" s="6"/>
      <c r="JON328" s="6"/>
      <c r="JOO328" s="7"/>
      <c r="JOP328" s="7"/>
      <c r="JOQ328" s="8"/>
      <c r="JOR328" s="8"/>
      <c r="JOS328" s="13"/>
      <c r="JOT328" s="6"/>
      <c r="JOU328" s="6"/>
      <c r="JOV328" s="6"/>
      <c r="JOW328" s="7"/>
      <c r="JOX328" s="7"/>
      <c r="JOY328" s="8"/>
      <c r="JOZ328" s="8"/>
      <c r="JPA328" s="13"/>
      <c r="JPB328" s="6"/>
      <c r="JPC328" s="6"/>
      <c r="JPD328" s="6"/>
      <c r="JPE328" s="7"/>
      <c r="JPF328" s="7"/>
      <c r="JPG328" s="8"/>
      <c r="JPH328" s="8"/>
      <c r="JPI328" s="13"/>
      <c r="JPJ328" s="6"/>
      <c r="JPK328" s="6"/>
      <c r="JPL328" s="6"/>
      <c r="JPM328" s="7"/>
      <c r="JPN328" s="7"/>
      <c r="JPO328" s="8"/>
      <c r="JPP328" s="8"/>
      <c r="JPQ328" s="13"/>
      <c r="JPR328" s="6"/>
      <c r="JPS328" s="6"/>
      <c r="JPT328" s="6"/>
      <c r="JPU328" s="7"/>
      <c r="JPV328" s="7"/>
      <c r="JPW328" s="8"/>
      <c r="JPX328" s="8"/>
      <c r="JPY328" s="13"/>
      <c r="JPZ328" s="6"/>
      <c r="JQA328" s="6"/>
      <c r="JQB328" s="6"/>
      <c r="JQC328" s="7"/>
      <c r="JQD328" s="7"/>
      <c r="JQE328" s="8"/>
      <c r="JQF328" s="8"/>
      <c r="JQG328" s="13"/>
      <c r="JQH328" s="6"/>
      <c r="JQI328" s="6"/>
      <c r="JQJ328" s="6"/>
      <c r="JQK328" s="7"/>
      <c r="JQL328" s="7"/>
      <c r="JQM328" s="8"/>
      <c r="JQN328" s="8"/>
      <c r="JQO328" s="13"/>
      <c r="JQP328" s="6"/>
      <c r="JQQ328" s="6"/>
      <c r="JQR328" s="6"/>
      <c r="JQS328" s="7"/>
      <c r="JQT328" s="7"/>
      <c r="JQU328" s="8"/>
      <c r="JQV328" s="8"/>
      <c r="JQW328" s="13"/>
      <c r="JQX328" s="6"/>
      <c r="JQY328" s="6"/>
      <c r="JQZ328" s="6"/>
      <c r="JRA328" s="7"/>
      <c r="JRB328" s="7"/>
      <c r="JRC328" s="8"/>
      <c r="JRD328" s="8"/>
      <c r="JRE328" s="13"/>
      <c r="JRF328" s="6"/>
      <c r="JRG328" s="6"/>
      <c r="JRH328" s="6"/>
      <c r="JRI328" s="7"/>
      <c r="JRJ328" s="7"/>
      <c r="JRK328" s="8"/>
      <c r="JRL328" s="8"/>
      <c r="JRM328" s="13"/>
      <c r="JRN328" s="6"/>
      <c r="JRO328" s="6"/>
      <c r="JRP328" s="6"/>
      <c r="JRQ328" s="7"/>
      <c r="JRR328" s="7"/>
      <c r="JRS328" s="8"/>
      <c r="JRT328" s="8"/>
      <c r="JRU328" s="13"/>
      <c r="JRV328" s="6"/>
      <c r="JRW328" s="6"/>
      <c r="JRX328" s="6"/>
      <c r="JRY328" s="7"/>
      <c r="JRZ328" s="7"/>
      <c r="JSA328" s="8"/>
      <c r="JSB328" s="8"/>
      <c r="JSC328" s="13"/>
      <c r="JSD328" s="6"/>
      <c r="JSE328" s="6"/>
      <c r="JSF328" s="6"/>
      <c r="JSG328" s="7"/>
      <c r="JSH328" s="7"/>
      <c r="JSI328" s="8"/>
      <c r="JSJ328" s="8"/>
      <c r="JSK328" s="13"/>
      <c r="JSL328" s="6"/>
      <c r="JSM328" s="6"/>
      <c r="JSN328" s="6"/>
      <c r="JSO328" s="7"/>
      <c r="JSP328" s="7"/>
      <c r="JSQ328" s="8"/>
      <c r="JSR328" s="8"/>
      <c r="JSS328" s="13"/>
      <c r="JST328" s="6"/>
      <c r="JSU328" s="6"/>
      <c r="JSV328" s="6"/>
      <c r="JSW328" s="7"/>
      <c r="JSX328" s="7"/>
      <c r="JSY328" s="8"/>
      <c r="JSZ328" s="8"/>
      <c r="JTA328" s="13"/>
      <c r="JTB328" s="6"/>
      <c r="JTC328" s="6"/>
      <c r="JTD328" s="6"/>
      <c r="JTE328" s="7"/>
      <c r="JTF328" s="7"/>
      <c r="JTG328" s="8"/>
      <c r="JTH328" s="8"/>
      <c r="JTI328" s="13"/>
      <c r="JTJ328" s="6"/>
      <c r="JTK328" s="6"/>
      <c r="JTL328" s="6"/>
      <c r="JTM328" s="7"/>
      <c r="JTN328" s="7"/>
      <c r="JTO328" s="8"/>
      <c r="JTP328" s="8"/>
      <c r="JTQ328" s="13"/>
      <c r="JTR328" s="6"/>
      <c r="JTS328" s="6"/>
      <c r="JTT328" s="6"/>
      <c r="JTU328" s="7"/>
      <c r="JTV328" s="7"/>
      <c r="JTW328" s="8"/>
      <c r="JTX328" s="8"/>
      <c r="JTY328" s="13"/>
      <c r="JTZ328" s="6"/>
      <c r="JUA328" s="6"/>
      <c r="JUB328" s="6"/>
      <c r="JUC328" s="7"/>
      <c r="JUD328" s="7"/>
      <c r="JUE328" s="8"/>
      <c r="JUF328" s="8"/>
      <c r="JUG328" s="13"/>
      <c r="JUH328" s="6"/>
      <c r="JUI328" s="6"/>
      <c r="JUJ328" s="6"/>
      <c r="JUK328" s="7"/>
      <c r="JUL328" s="7"/>
      <c r="JUM328" s="8"/>
      <c r="JUN328" s="8"/>
      <c r="JUO328" s="13"/>
      <c r="JUP328" s="6"/>
      <c r="JUQ328" s="6"/>
      <c r="JUR328" s="6"/>
      <c r="JUS328" s="7"/>
      <c r="JUT328" s="7"/>
      <c r="JUU328" s="8"/>
      <c r="JUV328" s="8"/>
      <c r="JUW328" s="13"/>
      <c r="JUX328" s="6"/>
      <c r="JUY328" s="6"/>
      <c r="JUZ328" s="6"/>
      <c r="JVA328" s="7"/>
      <c r="JVB328" s="7"/>
      <c r="JVC328" s="8"/>
      <c r="JVD328" s="8"/>
      <c r="JVE328" s="13"/>
      <c r="JVF328" s="6"/>
      <c r="JVG328" s="6"/>
      <c r="JVH328" s="6"/>
      <c r="JVI328" s="7"/>
      <c r="JVJ328" s="7"/>
      <c r="JVK328" s="8"/>
      <c r="JVL328" s="8"/>
      <c r="JVM328" s="13"/>
      <c r="JVN328" s="6"/>
      <c r="JVO328" s="6"/>
      <c r="JVP328" s="6"/>
      <c r="JVQ328" s="7"/>
      <c r="JVR328" s="7"/>
      <c r="JVS328" s="8"/>
      <c r="JVT328" s="8"/>
      <c r="JVU328" s="13"/>
      <c r="JVV328" s="6"/>
      <c r="JVW328" s="6"/>
      <c r="JVX328" s="6"/>
      <c r="JVY328" s="7"/>
      <c r="JVZ328" s="7"/>
      <c r="JWA328" s="8"/>
      <c r="JWB328" s="8"/>
      <c r="JWC328" s="13"/>
      <c r="JWD328" s="6"/>
      <c r="JWE328" s="6"/>
      <c r="JWF328" s="6"/>
      <c r="JWG328" s="7"/>
      <c r="JWH328" s="7"/>
      <c r="JWI328" s="8"/>
      <c r="JWJ328" s="8"/>
      <c r="JWK328" s="13"/>
      <c r="JWL328" s="6"/>
      <c r="JWM328" s="6"/>
      <c r="JWN328" s="6"/>
      <c r="JWO328" s="7"/>
      <c r="JWP328" s="7"/>
      <c r="JWQ328" s="8"/>
      <c r="JWR328" s="8"/>
      <c r="JWS328" s="13"/>
      <c r="JWT328" s="6"/>
      <c r="JWU328" s="6"/>
      <c r="JWV328" s="6"/>
      <c r="JWW328" s="7"/>
      <c r="JWX328" s="7"/>
      <c r="JWY328" s="8"/>
      <c r="JWZ328" s="8"/>
      <c r="JXA328" s="13"/>
      <c r="JXB328" s="6"/>
      <c r="JXC328" s="6"/>
      <c r="JXD328" s="6"/>
      <c r="JXE328" s="7"/>
      <c r="JXF328" s="7"/>
      <c r="JXG328" s="8"/>
      <c r="JXH328" s="8"/>
      <c r="JXI328" s="13"/>
      <c r="JXJ328" s="6"/>
      <c r="JXK328" s="6"/>
      <c r="JXL328" s="6"/>
      <c r="JXM328" s="7"/>
      <c r="JXN328" s="7"/>
      <c r="JXO328" s="8"/>
      <c r="JXP328" s="8"/>
      <c r="JXQ328" s="13"/>
      <c r="JXR328" s="6"/>
      <c r="JXS328" s="6"/>
      <c r="JXT328" s="6"/>
      <c r="JXU328" s="7"/>
      <c r="JXV328" s="7"/>
      <c r="JXW328" s="8"/>
      <c r="JXX328" s="8"/>
      <c r="JXY328" s="13"/>
      <c r="JXZ328" s="6"/>
      <c r="JYA328" s="6"/>
      <c r="JYB328" s="6"/>
      <c r="JYC328" s="7"/>
      <c r="JYD328" s="7"/>
      <c r="JYE328" s="8"/>
      <c r="JYF328" s="8"/>
      <c r="JYG328" s="13"/>
      <c r="JYH328" s="6"/>
      <c r="JYI328" s="6"/>
      <c r="JYJ328" s="6"/>
      <c r="JYK328" s="7"/>
      <c r="JYL328" s="7"/>
      <c r="JYM328" s="8"/>
      <c r="JYN328" s="8"/>
      <c r="JYO328" s="13"/>
      <c r="JYP328" s="6"/>
      <c r="JYQ328" s="6"/>
      <c r="JYR328" s="6"/>
      <c r="JYS328" s="7"/>
      <c r="JYT328" s="7"/>
      <c r="JYU328" s="8"/>
      <c r="JYV328" s="8"/>
      <c r="JYW328" s="13"/>
      <c r="JYX328" s="6"/>
      <c r="JYY328" s="6"/>
      <c r="JYZ328" s="6"/>
      <c r="JZA328" s="7"/>
      <c r="JZB328" s="7"/>
      <c r="JZC328" s="8"/>
      <c r="JZD328" s="8"/>
      <c r="JZE328" s="13"/>
      <c r="JZF328" s="6"/>
      <c r="JZG328" s="6"/>
      <c r="JZH328" s="6"/>
      <c r="JZI328" s="7"/>
      <c r="JZJ328" s="7"/>
      <c r="JZK328" s="8"/>
      <c r="JZL328" s="8"/>
      <c r="JZM328" s="13"/>
      <c r="JZN328" s="6"/>
      <c r="JZO328" s="6"/>
      <c r="JZP328" s="6"/>
      <c r="JZQ328" s="7"/>
      <c r="JZR328" s="7"/>
      <c r="JZS328" s="8"/>
      <c r="JZT328" s="8"/>
      <c r="JZU328" s="13"/>
      <c r="JZV328" s="6"/>
      <c r="JZW328" s="6"/>
      <c r="JZX328" s="6"/>
      <c r="JZY328" s="7"/>
      <c r="JZZ328" s="7"/>
      <c r="KAA328" s="8"/>
      <c r="KAB328" s="8"/>
      <c r="KAC328" s="13"/>
      <c r="KAD328" s="6"/>
      <c r="KAE328" s="6"/>
      <c r="KAF328" s="6"/>
      <c r="KAG328" s="7"/>
      <c r="KAH328" s="7"/>
      <c r="KAI328" s="8"/>
      <c r="KAJ328" s="8"/>
      <c r="KAK328" s="13"/>
      <c r="KAL328" s="6"/>
      <c r="KAM328" s="6"/>
      <c r="KAN328" s="6"/>
      <c r="KAO328" s="7"/>
      <c r="KAP328" s="7"/>
      <c r="KAQ328" s="8"/>
      <c r="KAR328" s="8"/>
      <c r="KAS328" s="13"/>
      <c r="KAT328" s="6"/>
      <c r="KAU328" s="6"/>
      <c r="KAV328" s="6"/>
      <c r="KAW328" s="7"/>
      <c r="KAX328" s="7"/>
      <c r="KAY328" s="8"/>
      <c r="KAZ328" s="8"/>
      <c r="KBA328" s="13"/>
      <c r="KBB328" s="6"/>
      <c r="KBC328" s="6"/>
      <c r="KBD328" s="6"/>
      <c r="KBE328" s="7"/>
      <c r="KBF328" s="7"/>
      <c r="KBG328" s="8"/>
      <c r="KBH328" s="8"/>
      <c r="KBI328" s="13"/>
      <c r="KBJ328" s="6"/>
      <c r="KBK328" s="6"/>
      <c r="KBL328" s="6"/>
      <c r="KBM328" s="7"/>
      <c r="KBN328" s="7"/>
      <c r="KBO328" s="8"/>
      <c r="KBP328" s="8"/>
      <c r="KBQ328" s="13"/>
      <c r="KBR328" s="6"/>
      <c r="KBS328" s="6"/>
      <c r="KBT328" s="6"/>
      <c r="KBU328" s="7"/>
      <c r="KBV328" s="7"/>
      <c r="KBW328" s="8"/>
      <c r="KBX328" s="8"/>
      <c r="KBY328" s="13"/>
      <c r="KBZ328" s="6"/>
      <c r="KCA328" s="6"/>
      <c r="KCB328" s="6"/>
      <c r="KCC328" s="7"/>
      <c r="KCD328" s="7"/>
      <c r="KCE328" s="8"/>
      <c r="KCF328" s="8"/>
      <c r="KCG328" s="13"/>
      <c r="KCH328" s="6"/>
      <c r="KCI328" s="6"/>
      <c r="KCJ328" s="6"/>
      <c r="KCK328" s="7"/>
      <c r="KCL328" s="7"/>
      <c r="KCM328" s="8"/>
      <c r="KCN328" s="8"/>
      <c r="KCO328" s="13"/>
      <c r="KCP328" s="6"/>
      <c r="KCQ328" s="6"/>
      <c r="KCR328" s="6"/>
      <c r="KCS328" s="7"/>
      <c r="KCT328" s="7"/>
      <c r="KCU328" s="8"/>
      <c r="KCV328" s="8"/>
      <c r="KCW328" s="13"/>
      <c r="KCX328" s="6"/>
      <c r="KCY328" s="6"/>
      <c r="KCZ328" s="6"/>
      <c r="KDA328" s="7"/>
      <c r="KDB328" s="7"/>
      <c r="KDC328" s="8"/>
      <c r="KDD328" s="8"/>
      <c r="KDE328" s="13"/>
      <c r="KDF328" s="6"/>
      <c r="KDG328" s="6"/>
      <c r="KDH328" s="6"/>
      <c r="KDI328" s="7"/>
      <c r="KDJ328" s="7"/>
      <c r="KDK328" s="8"/>
      <c r="KDL328" s="8"/>
      <c r="KDM328" s="13"/>
      <c r="KDN328" s="6"/>
      <c r="KDO328" s="6"/>
      <c r="KDP328" s="6"/>
      <c r="KDQ328" s="7"/>
      <c r="KDR328" s="7"/>
      <c r="KDS328" s="8"/>
      <c r="KDT328" s="8"/>
      <c r="KDU328" s="13"/>
      <c r="KDV328" s="6"/>
      <c r="KDW328" s="6"/>
      <c r="KDX328" s="6"/>
      <c r="KDY328" s="7"/>
      <c r="KDZ328" s="7"/>
      <c r="KEA328" s="8"/>
      <c r="KEB328" s="8"/>
      <c r="KEC328" s="13"/>
      <c r="KED328" s="6"/>
      <c r="KEE328" s="6"/>
      <c r="KEF328" s="6"/>
      <c r="KEG328" s="7"/>
      <c r="KEH328" s="7"/>
      <c r="KEI328" s="8"/>
      <c r="KEJ328" s="8"/>
      <c r="KEK328" s="13"/>
      <c r="KEL328" s="6"/>
      <c r="KEM328" s="6"/>
      <c r="KEN328" s="6"/>
      <c r="KEO328" s="7"/>
      <c r="KEP328" s="7"/>
      <c r="KEQ328" s="8"/>
      <c r="KER328" s="8"/>
      <c r="KES328" s="13"/>
      <c r="KET328" s="6"/>
      <c r="KEU328" s="6"/>
      <c r="KEV328" s="6"/>
      <c r="KEW328" s="7"/>
      <c r="KEX328" s="7"/>
      <c r="KEY328" s="8"/>
      <c r="KEZ328" s="8"/>
      <c r="KFA328" s="13"/>
      <c r="KFB328" s="6"/>
      <c r="KFC328" s="6"/>
      <c r="KFD328" s="6"/>
      <c r="KFE328" s="7"/>
      <c r="KFF328" s="7"/>
      <c r="KFG328" s="8"/>
      <c r="KFH328" s="8"/>
      <c r="KFI328" s="13"/>
      <c r="KFJ328" s="6"/>
      <c r="KFK328" s="6"/>
      <c r="KFL328" s="6"/>
      <c r="KFM328" s="7"/>
      <c r="KFN328" s="7"/>
      <c r="KFO328" s="8"/>
      <c r="KFP328" s="8"/>
      <c r="KFQ328" s="13"/>
      <c r="KFR328" s="6"/>
      <c r="KFS328" s="6"/>
      <c r="KFT328" s="6"/>
      <c r="KFU328" s="7"/>
      <c r="KFV328" s="7"/>
      <c r="KFW328" s="8"/>
      <c r="KFX328" s="8"/>
      <c r="KFY328" s="13"/>
      <c r="KFZ328" s="6"/>
      <c r="KGA328" s="6"/>
      <c r="KGB328" s="6"/>
      <c r="KGC328" s="7"/>
      <c r="KGD328" s="7"/>
      <c r="KGE328" s="8"/>
      <c r="KGF328" s="8"/>
      <c r="KGG328" s="13"/>
      <c r="KGH328" s="6"/>
      <c r="KGI328" s="6"/>
      <c r="KGJ328" s="6"/>
      <c r="KGK328" s="7"/>
      <c r="KGL328" s="7"/>
      <c r="KGM328" s="8"/>
      <c r="KGN328" s="8"/>
      <c r="KGO328" s="13"/>
      <c r="KGP328" s="6"/>
      <c r="KGQ328" s="6"/>
      <c r="KGR328" s="6"/>
      <c r="KGS328" s="7"/>
      <c r="KGT328" s="7"/>
      <c r="KGU328" s="8"/>
      <c r="KGV328" s="8"/>
      <c r="KGW328" s="13"/>
      <c r="KGX328" s="6"/>
      <c r="KGY328" s="6"/>
      <c r="KGZ328" s="6"/>
      <c r="KHA328" s="7"/>
      <c r="KHB328" s="7"/>
      <c r="KHC328" s="8"/>
      <c r="KHD328" s="8"/>
      <c r="KHE328" s="13"/>
      <c r="KHF328" s="6"/>
      <c r="KHG328" s="6"/>
      <c r="KHH328" s="6"/>
      <c r="KHI328" s="7"/>
      <c r="KHJ328" s="7"/>
      <c r="KHK328" s="8"/>
      <c r="KHL328" s="8"/>
      <c r="KHM328" s="13"/>
      <c r="KHN328" s="6"/>
      <c r="KHO328" s="6"/>
      <c r="KHP328" s="6"/>
      <c r="KHQ328" s="7"/>
      <c r="KHR328" s="7"/>
      <c r="KHS328" s="8"/>
      <c r="KHT328" s="8"/>
      <c r="KHU328" s="13"/>
      <c r="KHV328" s="6"/>
      <c r="KHW328" s="6"/>
      <c r="KHX328" s="6"/>
      <c r="KHY328" s="7"/>
      <c r="KHZ328" s="7"/>
      <c r="KIA328" s="8"/>
      <c r="KIB328" s="8"/>
      <c r="KIC328" s="13"/>
      <c r="KID328" s="6"/>
      <c r="KIE328" s="6"/>
      <c r="KIF328" s="6"/>
      <c r="KIG328" s="7"/>
      <c r="KIH328" s="7"/>
      <c r="KII328" s="8"/>
      <c r="KIJ328" s="8"/>
      <c r="KIK328" s="13"/>
      <c r="KIL328" s="6"/>
      <c r="KIM328" s="6"/>
      <c r="KIN328" s="6"/>
      <c r="KIO328" s="7"/>
      <c r="KIP328" s="7"/>
      <c r="KIQ328" s="8"/>
      <c r="KIR328" s="8"/>
      <c r="KIS328" s="13"/>
      <c r="KIT328" s="6"/>
      <c r="KIU328" s="6"/>
      <c r="KIV328" s="6"/>
      <c r="KIW328" s="7"/>
      <c r="KIX328" s="7"/>
      <c r="KIY328" s="8"/>
      <c r="KIZ328" s="8"/>
      <c r="KJA328" s="13"/>
      <c r="KJB328" s="6"/>
      <c r="KJC328" s="6"/>
      <c r="KJD328" s="6"/>
      <c r="KJE328" s="7"/>
      <c r="KJF328" s="7"/>
      <c r="KJG328" s="8"/>
      <c r="KJH328" s="8"/>
      <c r="KJI328" s="13"/>
      <c r="KJJ328" s="6"/>
      <c r="KJK328" s="6"/>
      <c r="KJL328" s="6"/>
      <c r="KJM328" s="7"/>
      <c r="KJN328" s="7"/>
      <c r="KJO328" s="8"/>
      <c r="KJP328" s="8"/>
      <c r="KJQ328" s="13"/>
      <c r="KJR328" s="6"/>
      <c r="KJS328" s="6"/>
      <c r="KJT328" s="6"/>
      <c r="KJU328" s="7"/>
      <c r="KJV328" s="7"/>
      <c r="KJW328" s="8"/>
      <c r="KJX328" s="8"/>
      <c r="KJY328" s="13"/>
      <c r="KJZ328" s="6"/>
      <c r="KKA328" s="6"/>
      <c r="KKB328" s="6"/>
      <c r="KKC328" s="7"/>
      <c r="KKD328" s="7"/>
      <c r="KKE328" s="8"/>
      <c r="KKF328" s="8"/>
      <c r="KKG328" s="13"/>
      <c r="KKH328" s="6"/>
      <c r="KKI328" s="6"/>
      <c r="KKJ328" s="6"/>
      <c r="KKK328" s="7"/>
      <c r="KKL328" s="7"/>
      <c r="KKM328" s="8"/>
      <c r="KKN328" s="8"/>
      <c r="KKO328" s="13"/>
      <c r="KKP328" s="6"/>
      <c r="KKQ328" s="6"/>
      <c r="KKR328" s="6"/>
      <c r="KKS328" s="7"/>
      <c r="KKT328" s="7"/>
      <c r="KKU328" s="8"/>
      <c r="KKV328" s="8"/>
      <c r="KKW328" s="13"/>
      <c r="KKX328" s="6"/>
      <c r="KKY328" s="6"/>
      <c r="KKZ328" s="6"/>
      <c r="KLA328" s="7"/>
      <c r="KLB328" s="7"/>
      <c r="KLC328" s="8"/>
      <c r="KLD328" s="8"/>
      <c r="KLE328" s="13"/>
      <c r="KLF328" s="6"/>
      <c r="KLG328" s="6"/>
      <c r="KLH328" s="6"/>
      <c r="KLI328" s="7"/>
      <c r="KLJ328" s="7"/>
      <c r="KLK328" s="8"/>
      <c r="KLL328" s="8"/>
      <c r="KLM328" s="13"/>
      <c r="KLN328" s="6"/>
      <c r="KLO328" s="6"/>
      <c r="KLP328" s="6"/>
      <c r="KLQ328" s="7"/>
      <c r="KLR328" s="7"/>
      <c r="KLS328" s="8"/>
      <c r="KLT328" s="8"/>
      <c r="KLU328" s="13"/>
      <c r="KLV328" s="6"/>
      <c r="KLW328" s="6"/>
      <c r="KLX328" s="6"/>
      <c r="KLY328" s="7"/>
      <c r="KLZ328" s="7"/>
      <c r="KMA328" s="8"/>
      <c r="KMB328" s="8"/>
      <c r="KMC328" s="13"/>
      <c r="KMD328" s="6"/>
      <c r="KME328" s="6"/>
      <c r="KMF328" s="6"/>
      <c r="KMG328" s="7"/>
      <c r="KMH328" s="7"/>
      <c r="KMI328" s="8"/>
      <c r="KMJ328" s="8"/>
      <c r="KMK328" s="13"/>
      <c r="KML328" s="6"/>
      <c r="KMM328" s="6"/>
      <c r="KMN328" s="6"/>
      <c r="KMO328" s="7"/>
      <c r="KMP328" s="7"/>
      <c r="KMQ328" s="8"/>
      <c r="KMR328" s="8"/>
      <c r="KMS328" s="13"/>
      <c r="KMT328" s="6"/>
      <c r="KMU328" s="6"/>
      <c r="KMV328" s="6"/>
      <c r="KMW328" s="7"/>
      <c r="KMX328" s="7"/>
      <c r="KMY328" s="8"/>
      <c r="KMZ328" s="8"/>
      <c r="KNA328" s="13"/>
      <c r="KNB328" s="6"/>
      <c r="KNC328" s="6"/>
      <c r="KND328" s="6"/>
      <c r="KNE328" s="7"/>
      <c r="KNF328" s="7"/>
      <c r="KNG328" s="8"/>
      <c r="KNH328" s="8"/>
      <c r="KNI328" s="13"/>
      <c r="KNJ328" s="6"/>
      <c r="KNK328" s="6"/>
      <c r="KNL328" s="6"/>
      <c r="KNM328" s="7"/>
      <c r="KNN328" s="7"/>
      <c r="KNO328" s="8"/>
      <c r="KNP328" s="8"/>
      <c r="KNQ328" s="13"/>
      <c r="KNR328" s="6"/>
      <c r="KNS328" s="6"/>
      <c r="KNT328" s="6"/>
      <c r="KNU328" s="7"/>
      <c r="KNV328" s="7"/>
      <c r="KNW328" s="8"/>
      <c r="KNX328" s="8"/>
      <c r="KNY328" s="13"/>
      <c r="KNZ328" s="6"/>
      <c r="KOA328" s="6"/>
      <c r="KOB328" s="6"/>
      <c r="KOC328" s="7"/>
      <c r="KOD328" s="7"/>
      <c r="KOE328" s="8"/>
      <c r="KOF328" s="8"/>
      <c r="KOG328" s="13"/>
      <c r="KOH328" s="6"/>
      <c r="KOI328" s="6"/>
      <c r="KOJ328" s="6"/>
      <c r="KOK328" s="7"/>
      <c r="KOL328" s="7"/>
      <c r="KOM328" s="8"/>
      <c r="KON328" s="8"/>
      <c r="KOO328" s="13"/>
      <c r="KOP328" s="6"/>
      <c r="KOQ328" s="6"/>
      <c r="KOR328" s="6"/>
      <c r="KOS328" s="7"/>
      <c r="KOT328" s="7"/>
      <c r="KOU328" s="8"/>
      <c r="KOV328" s="8"/>
      <c r="KOW328" s="13"/>
      <c r="KOX328" s="6"/>
      <c r="KOY328" s="6"/>
      <c r="KOZ328" s="6"/>
      <c r="KPA328" s="7"/>
      <c r="KPB328" s="7"/>
      <c r="KPC328" s="8"/>
      <c r="KPD328" s="8"/>
      <c r="KPE328" s="13"/>
      <c r="KPF328" s="6"/>
      <c r="KPG328" s="6"/>
      <c r="KPH328" s="6"/>
      <c r="KPI328" s="7"/>
      <c r="KPJ328" s="7"/>
      <c r="KPK328" s="8"/>
      <c r="KPL328" s="8"/>
      <c r="KPM328" s="13"/>
      <c r="KPN328" s="6"/>
      <c r="KPO328" s="6"/>
      <c r="KPP328" s="6"/>
      <c r="KPQ328" s="7"/>
      <c r="KPR328" s="7"/>
      <c r="KPS328" s="8"/>
      <c r="KPT328" s="8"/>
      <c r="KPU328" s="13"/>
      <c r="KPV328" s="6"/>
      <c r="KPW328" s="6"/>
      <c r="KPX328" s="6"/>
      <c r="KPY328" s="7"/>
      <c r="KPZ328" s="7"/>
      <c r="KQA328" s="8"/>
      <c r="KQB328" s="8"/>
      <c r="KQC328" s="13"/>
      <c r="KQD328" s="6"/>
      <c r="KQE328" s="6"/>
      <c r="KQF328" s="6"/>
      <c r="KQG328" s="7"/>
      <c r="KQH328" s="7"/>
      <c r="KQI328" s="8"/>
      <c r="KQJ328" s="8"/>
      <c r="KQK328" s="13"/>
      <c r="KQL328" s="6"/>
      <c r="KQM328" s="6"/>
      <c r="KQN328" s="6"/>
      <c r="KQO328" s="7"/>
      <c r="KQP328" s="7"/>
      <c r="KQQ328" s="8"/>
      <c r="KQR328" s="8"/>
      <c r="KQS328" s="13"/>
      <c r="KQT328" s="6"/>
      <c r="KQU328" s="6"/>
      <c r="KQV328" s="6"/>
      <c r="KQW328" s="7"/>
      <c r="KQX328" s="7"/>
      <c r="KQY328" s="8"/>
      <c r="KQZ328" s="8"/>
      <c r="KRA328" s="13"/>
      <c r="KRB328" s="6"/>
      <c r="KRC328" s="6"/>
      <c r="KRD328" s="6"/>
      <c r="KRE328" s="7"/>
      <c r="KRF328" s="7"/>
      <c r="KRG328" s="8"/>
      <c r="KRH328" s="8"/>
      <c r="KRI328" s="13"/>
      <c r="KRJ328" s="6"/>
      <c r="KRK328" s="6"/>
      <c r="KRL328" s="6"/>
      <c r="KRM328" s="7"/>
      <c r="KRN328" s="7"/>
      <c r="KRO328" s="8"/>
      <c r="KRP328" s="8"/>
      <c r="KRQ328" s="13"/>
      <c r="KRR328" s="6"/>
      <c r="KRS328" s="6"/>
      <c r="KRT328" s="6"/>
      <c r="KRU328" s="7"/>
      <c r="KRV328" s="7"/>
      <c r="KRW328" s="8"/>
      <c r="KRX328" s="8"/>
      <c r="KRY328" s="13"/>
      <c r="KRZ328" s="6"/>
      <c r="KSA328" s="6"/>
      <c r="KSB328" s="6"/>
      <c r="KSC328" s="7"/>
      <c r="KSD328" s="7"/>
      <c r="KSE328" s="8"/>
      <c r="KSF328" s="8"/>
      <c r="KSG328" s="13"/>
      <c r="KSH328" s="6"/>
      <c r="KSI328" s="6"/>
      <c r="KSJ328" s="6"/>
      <c r="KSK328" s="7"/>
      <c r="KSL328" s="7"/>
      <c r="KSM328" s="8"/>
      <c r="KSN328" s="8"/>
      <c r="KSO328" s="13"/>
      <c r="KSP328" s="6"/>
      <c r="KSQ328" s="6"/>
      <c r="KSR328" s="6"/>
      <c r="KSS328" s="7"/>
      <c r="KST328" s="7"/>
      <c r="KSU328" s="8"/>
      <c r="KSV328" s="8"/>
      <c r="KSW328" s="13"/>
      <c r="KSX328" s="6"/>
      <c r="KSY328" s="6"/>
      <c r="KSZ328" s="6"/>
      <c r="KTA328" s="7"/>
      <c r="KTB328" s="7"/>
      <c r="KTC328" s="8"/>
      <c r="KTD328" s="8"/>
      <c r="KTE328" s="13"/>
      <c r="KTF328" s="6"/>
      <c r="KTG328" s="6"/>
      <c r="KTH328" s="6"/>
      <c r="KTI328" s="7"/>
      <c r="KTJ328" s="7"/>
      <c r="KTK328" s="8"/>
      <c r="KTL328" s="8"/>
      <c r="KTM328" s="13"/>
      <c r="KTN328" s="6"/>
      <c r="KTO328" s="6"/>
      <c r="KTP328" s="6"/>
      <c r="KTQ328" s="7"/>
      <c r="KTR328" s="7"/>
      <c r="KTS328" s="8"/>
      <c r="KTT328" s="8"/>
      <c r="KTU328" s="13"/>
      <c r="KTV328" s="6"/>
      <c r="KTW328" s="6"/>
      <c r="KTX328" s="6"/>
      <c r="KTY328" s="7"/>
      <c r="KTZ328" s="7"/>
      <c r="KUA328" s="8"/>
      <c r="KUB328" s="8"/>
      <c r="KUC328" s="13"/>
      <c r="KUD328" s="6"/>
      <c r="KUE328" s="6"/>
      <c r="KUF328" s="6"/>
      <c r="KUG328" s="7"/>
      <c r="KUH328" s="7"/>
      <c r="KUI328" s="8"/>
      <c r="KUJ328" s="8"/>
      <c r="KUK328" s="13"/>
      <c r="KUL328" s="6"/>
      <c r="KUM328" s="6"/>
      <c r="KUN328" s="6"/>
      <c r="KUO328" s="7"/>
      <c r="KUP328" s="7"/>
      <c r="KUQ328" s="8"/>
      <c r="KUR328" s="8"/>
      <c r="KUS328" s="13"/>
      <c r="KUT328" s="6"/>
      <c r="KUU328" s="6"/>
      <c r="KUV328" s="6"/>
      <c r="KUW328" s="7"/>
      <c r="KUX328" s="7"/>
      <c r="KUY328" s="8"/>
      <c r="KUZ328" s="8"/>
      <c r="KVA328" s="13"/>
      <c r="KVB328" s="6"/>
      <c r="KVC328" s="6"/>
      <c r="KVD328" s="6"/>
      <c r="KVE328" s="7"/>
      <c r="KVF328" s="7"/>
      <c r="KVG328" s="8"/>
      <c r="KVH328" s="8"/>
      <c r="KVI328" s="13"/>
      <c r="KVJ328" s="6"/>
      <c r="KVK328" s="6"/>
      <c r="KVL328" s="6"/>
      <c r="KVM328" s="7"/>
      <c r="KVN328" s="7"/>
      <c r="KVO328" s="8"/>
      <c r="KVP328" s="8"/>
      <c r="KVQ328" s="13"/>
      <c r="KVR328" s="6"/>
      <c r="KVS328" s="6"/>
      <c r="KVT328" s="6"/>
      <c r="KVU328" s="7"/>
      <c r="KVV328" s="7"/>
      <c r="KVW328" s="8"/>
      <c r="KVX328" s="8"/>
      <c r="KVY328" s="13"/>
      <c r="KVZ328" s="6"/>
      <c r="KWA328" s="6"/>
      <c r="KWB328" s="6"/>
      <c r="KWC328" s="7"/>
      <c r="KWD328" s="7"/>
      <c r="KWE328" s="8"/>
      <c r="KWF328" s="8"/>
      <c r="KWG328" s="13"/>
      <c r="KWH328" s="6"/>
      <c r="KWI328" s="6"/>
      <c r="KWJ328" s="6"/>
      <c r="KWK328" s="7"/>
      <c r="KWL328" s="7"/>
      <c r="KWM328" s="8"/>
      <c r="KWN328" s="8"/>
      <c r="KWO328" s="13"/>
      <c r="KWP328" s="6"/>
      <c r="KWQ328" s="6"/>
      <c r="KWR328" s="6"/>
      <c r="KWS328" s="7"/>
      <c r="KWT328" s="7"/>
      <c r="KWU328" s="8"/>
      <c r="KWV328" s="8"/>
      <c r="KWW328" s="13"/>
      <c r="KWX328" s="6"/>
      <c r="KWY328" s="6"/>
      <c r="KWZ328" s="6"/>
      <c r="KXA328" s="7"/>
      <c r="KXB328" s="7"/>
      <c r="KXC328" s="8"/>
      <c r="KXD328" s="8"/>
      <c r="KXE328" s="13"/>
      <c r="KXF328" s="6"/>
      <c r="KXG328" s="6"/>
      <c r="KXH328" s="6"/>
      <c r="KXI328" s="7"/>
      <c r="KXJ328" s="7"/>
      <c r="KXK328" s="8"/>
      <c r="KXL328" s="8"/>
      <c r="KXM328" s="13"/>
      <c r="KXN328" s="6"/>
      <c r="KXO328" s="6"/>
      <c r="KXP328" s="6"/>
      <c r="KXQ328" s="7"/>
      <c r="KXR328" s="7"/>
      <c r="KXS328" s="8"/>
      <c r="KXT328" s="8"/>
      <c r="KXU328" s="13"/>
      <c r="KXV328" s="6"/>
      <c r="KXW328" s="6"/>
      <c r="KXX328" s="6"/>
      <c r="KXY328" s="7"/>
      <c r="KXZ328" s="7"/>
      <c r="KYA328" s="8"/>
      <c r="KYB328" s="8"/>
      <c r="KYC328" s="13"/>
      <c r="KYD328" s="6"/>
      <c r="KYE328" s="6"/>
      <c r="KYF328" s="6"/>
      <c r="KYG328" s="7"/>
      <c r="KYH328" s="7"/>
      <c r="KYI328" s="8"/>
      <c r="KYJ328" s="8"/>
      <c r="KYK328" s="13"/>
      <c r="KYL328" s="6"/>
      <c r="KYM328" s="6"/>
      <c r="KYN328" s="6"/>
      <c r="KYO328" s="7"/>
      <c r="KYP328" s="7"/>
      <c r="KYQ328" s="8"/>
      <c r="KYR328" s="8"/>
      <c r="KYS328" s="13"/>
      <c r="KYT328" s="6"/>
      <c r="KYU328" s="6"/>
      <c r="KYV328" s="6"/>
      <c r="KYW328" s="7"/>
      <c r="KYX328" s="7"/>
      <c r="KYY328" s="8"/>
      <c r="KYZ328" s="8"/>
      <c r="KZA328" s="13"/>
      <c r="KZB328" s="6"/>
      <c r="KZC328" s="6"/>
      <c r="KZD328" s="6"/>
      <c r="KZE328" s="7"/>
      <c r="KZF328" s="7"/>
      <c r="KZG328" s="8"/>
      <c r="KZH328" s="8"/>
      <c r="KZI328" s="13"/>
      <c r="KZJ328" s="6"/>
      <c r="KZK328" s="6"/>
      <c r="KZL328" s="6"/>
      <c r="KZM328" s="7"/>
      <c r="KZN328" s="7"/>
      <c r="KZO328" s="8"/>
      <c r="KZP328" s="8"/>
      <c r="KZQ328" s="13"/>
      <c r="KZR328" s="6"/>
      <c r="KZS328" s="6"/>
      <c r="KZT328" s="6"/>
      <c r="KZU328" s="7"/>
      <c r="KZV328" s="7"/>
      <c r="KZW328" s="8"/>
      <c r="KZX328" s="8"/>
      <c r="KZY328" s="13"/>
      <c r="KZZ328" s="6"/>
      <c r="LAA328" s="6"/>
      <c r="LAB328" s="6"/>
      <c r="LAC328" s="7"/>
      <c r="LAD328" s="7"/>
      <c r="LAE328" s="8"/>
      <c r="LAF328" s="8"/>
      <c r="LAG328" s="13"/>
      <c r="LAH328" s="6"/>
      <c r="LAI328" s="6"/>
      <c r="LAJ328" s="6"/>
      <c r="LAK328" s="7"/>
      <c r="LAL328" s="7"/>
      <c r="LAM328" s="8"/>
      <c r="LAN328" s="8"/>
      <c r="LAO328" s="13"/>
      <c r="LAP328" s="6"/>
      <c r="LAQ328" s="6"/>
      <c r="LAR328" s="6"/>
      <c r="LAS328" s="7"/>
      <c r="LAT328" s="7"/>
      <c r="LAU328" s="8"/>
      <c r="LAV328" s="8"/>
      <c r="LAW328" s="13"/>
      <c r="LAX328" s="6"/>
      <c r="LAY328" s="6"/>
      <c r="LAZ328" s="6"/>
      <c r="LBA328" s="7"/>
      <c r="LBB328" s="7"/>
      <c r="LBC328" s="8"/>
      <c r="LBD328" s="8"/>
      <c r="LBE328" s="13"/>
      <c r="LBF328" s="6"/>
      <c r="LBG328" s="6"/>
      <c r="LBH328" s="6"/>
      <c r="LBI328" s="7"/>
      <c r="LBJ328" s="7"/>
      <c r="LBK328" s="8"/>
      <c r="LBL328" s="8"/>
      <c r="LBM328" s="13"/>
      <c r="LBN328" s="6"/>
      <c r="LBO328" s="6"/>
      <c r="LBP328" s="6"/>
      <c r="LBQ328" s="7"/>
      <c r="LBR328" s="7"/>
      <c r="LBS328" s="8"/>
      <c r="LBT328" s="8"/>
      <c r="LBU328" s="13"/>
      <c r="LBV328" s="6"/>
      <c r="LBW328" s="6"/>
      <c r="LBX328" s="6"/>
      <c r="LBY328" s="7"/>
      <c r="LBZ328" s="7"/>
      <c r="LCA328" s="8"/>
      <c r="LCB328" s="8"/>
      <c r="LCC328" s="13"/>
      <c r="LCD328" s="6"/>
      <c r="LCE328" s="6"/>
      <c r="LCF328" s="6"/>
      <c r="LCG328" s="7"/>
      <c r="LCH328" s="7"/>
      <c r="LCI328" s="8"/>
      <c r="LCJ328" s="8"/>
      <c r="LCK328" s="13"/>
      <c r="LCL328" s="6"/>
      <c r="LCM328" s="6"/>
      <c r="LCN328" s="6"/>
      <c r="LCO328" s="7"/>
      <c r="LCP328" s="7"/>
      <c r="LCQ328" s="8"/>
      <c r="LCR328" s="8"/>
      <c r="LCS328" s="13"/>
      <c r="LCT328" s="6"/>
      <c r="LCU328" s="6"/>
      <c r="LCV328" s="6"/>
      <c r="LCW328" s="7"/>
      <c r="LCX328" s="7"/>
      <c r="LCY328" s="8"/>
      <c r="LCZ328" s="8"/>
      <c r="LDA328" s="13"/>
      <c r="LDB328" s="6"/>
      <c r="LDC328" s="6"/>
      <c r="LDD328" s="6"/>
      <c r="LDE328" s="7"/>
      <c r="LDF328" s="7"/>
      <c r="LDG328" s="8"/>
      <c r="LDH328" s="8"/>
      <c r="LDI328" s="13"/>
      <c r="LDJ328" s="6"/>
      <c r="LDK328" s="6"/>
      <c r="LDL328" s="6"/>
      <c r="LDM328" s="7"/>
      <c r="LDN328" s="7"/>
      <c r="LDO328" s="8"/>
      <c r="LDP328" s="8"/>
      <c r="LDQ328" s="13"/>
      <c r="LDR328" s="6"/>
      <c r="LDS328" s="6"/>
      <c r="LDT328" s="6"/>
      <c r="LDU328" s="7"/>
      <c r="LDV328" s="7"/>
      <c r="LDW328" s="8"/>
      <c r="LDX328" s="8"/>
      <c r="LDY328" s="13"/>
      <c r="LDZ328" s="6"/>
      <c r="LEA328" s="6"/>
      <c r="LEB328" s="6"/>
      <c r="LEC328" s="7"/>
      <c r="LED328" s="7"/>
      <c r="LEE328" s="8"/>
      <c r="LEF328" s="8"/>
      <c r="LEG328" s="13"/>
      <c r="LEH328" s="6"/>
      <c r="LEI328" s="6"/>
      <c r="LEJ328" s="6"/>
      <c r="LEK328" s="7"/>
      <c r="LEL328" s="7"/>
      <c r="LEM328" s="8"/>
      <c r="LEN328" s="8"/>
      <c r="LEO328" s="13"/>
      <c r="LEP328" s="6"/>
      <c r="LEQ328" s="6"/>
      <c r="LER328" s="6"/>
      <c r="LES328" s="7"/>
      <c r="LET328" s="7"/>
      <c r="LEU328" s="8"/>
      <c r="LEV328" s="8"/>
      <c r="LEW328" s="13"/>
      <c r="LEX328" s="6"/>
      <c r="LEY328" s="6"/>
      <c r="LEZ328" s="6"/>
      <c r="LFA328" s="7"/>
      <c r="LFB328" s="7"/>
      <c r="LFC328" s="8"/>
      <c r="LFD328" s="8"/>
      <c r="LFE328" s="13"/>
      <c r="LFF328" s="6"/>
      <c r="LFG328" s="6"/>
      <c r="LFH328" s="6"/>
      <c r="LFI328" s="7"/>
      <c r="LFJ328" s="7"/>
      <c r="LFK328" s="8"/>
      <c r="LFL328" s="8"/>
      <c r="LFM328" s="13"/>
      <c r="LFN328" s="6"/>
      <c r="LFO328" s="6"/>
      <c r="LFP328" s="6"/>
      <c r="LFQ328" s="7"/>
      <c r="LFR328" s="7"/>
      <c r="LFS328" s="8"/>
      <c r="LFT328" s="8"/>
      <c r="LFU328" s="13"/>
      <c r="LFV328" s="6"/>
      <c r="LFW328" s="6"/>
      <c r="LFX328" s="6"/>
      <c r="LFY328" s="7"/>
      <c r="LFZ328" s="7"/>
      <c r="LGA328" s="8"/>
      <c r="LGB328" s="8"/>
      <c r="LGC328" s="13"/>
      <c r="LGD328" s="6"/>
      <c r="LGE328" s="6"/>
      <c r="LGF328" s="6"/>
      <c r="LGG328" s="7"/>
      <c r="LGH328" s="7"/>
      <c r="LGI328" s="8"/>
      <c r="LGJ328" s="8"/>
      <c r="LGK328" s="13"/>
      <c r="LGL328" s="6"/>
      <c r="LGM328" s="6"/>
      <c r="LGN328" s="6"/>
      <c r="LGO328" s="7"/>
      <c r="LGP328" s="7"/>
      <c r="LGQ328" s="8"/>
      <c r="LGR328" s="8"/>
      <c r="LGS328" s="13"/>
      <c r="LGT328" s="6"/>
      <c r="LGU328" s="6"/>
      <c r="LGV328" s="6"/>
      <c r="LGW328" s="7"/>
      <c r="LGX328" s="7"/>
      <c r="LGY328" s="8"/>
      <c r="LGZ328" s="8"/>
      <c r="LHA328" s="13"/>
      <c r="LHB328" s="6"/>
      <c r="LHC328" s="6"/>
      <c r="LHD328" s="6"/>
      <c r="LHE328" s="7"/>
      <c r="LHF328" s="7"/>
      <c r="LHG328" s="8"/>
      <c r="LHH328" s="8"/>
      <c r="LHI328" s="13"/>
      <c r="LHJ328" s="6"/>
      <c r="LHK328" s="6"/>
      <c r="LHL328" s="6"/>
      <c r="LHM328" s="7"/>
      <c r="LHN328" s="7"/>
      <c r="LHO328" s="8"/>
      <c r="LHP328" s="8"/>
      <c r="LHQ328" s="13"/>
      <c r="LHR328" s="6"/>
      <c r="LHS328" s="6"/>
      <c r="LHT328" s="6"/>
      <c r="LHU328" s="7"/>
      <c r="LHV328" s="7"/>
      <c r="LHW328" s="8"/>
      <c r="LHX328" s="8"/>
      <c r="LHY328" s="13"/>
      <c r="LHZ328" s="6"/>
      <c r="LIA328" s="6"/>
      <c r="LIB328" s="6"/>
      <c r="LIC328" s="7"/>
      <c r="LID328" s="7"/>
      <c r="LIE328" s="8"/>
      <c r="LIF328" s="8"/>
      <c r="LIG328" s="13"/>
      <c r="LIH328" s="6"/>
      <c r="LII328" s="6"/>
      <c r="LIJ328" s="6"/>
      <c r="LIK328" s="7"/>
      <c r="LIL328" s="7"/>
      <c r="LIM328" s="8"/>
      <c r="LIN328" s="8"/>
      <c r="LIO328" s="13"/>
      <c r="LIP328" s="6"/>
      <c r="LIQ328" s="6"/>
      <c r="LIR328" s="6"/>
      <c r="LIS328" s="7"/>
      <c r="LIT328" s="7"/>
      <c r="LIU328" s="8"/>
      <c r="LIV328" s="8"/>
      <c r="LIW328" s="13"/>
      <c r="LIX328" s="6"/>
      <c r="LIY328" s="6"/>
      <c r="LIZ328" s="6"/>
      <c r="LJA328" s="7"/>
      <c r="LJB328" s="7"/>
      <c r="LJC328" s="8"/>
      <c r="LJD328" s="8"/>
      <c r="LJE328" s="13"/>
      <c r="LJF328" s="6"/>
      <c r="LJG328" s="6"/>
      <c r="LJH328" s="6"/>
      <c r="LJI328" s="7"/>
      <c r="LJJ328" s="7"/>
      <c r="LJK328" s="8"/>
      <c r="LJL328" s="8"/>
      <c r="LJM328" s="13"/>
      <c r="LJN328" s="6"/>
      <c r="LJO328" s="6"/>
      <c r="LJP328" s="6"/>
      <c r="LJQ328" s="7"/>
      <c r="LJR328" s="7"/>
      <c r="LJS328" s="8"/>
      <c r="LJT328" s="8"/>
      <c r="LJU328" s="13"/>
      <c r="LJV328" s="6"/>
      <c r="LJW328" s="6"/>
      <c r="LJX328" s="6"/>
      <c r="LJY328" s="7"/>
      <c r="LJZ328" s="7"/>
      <c r="LKA328" s="8"/>
      <c r="LKB328" s="8"/>
      <c r="LKC328" s="13"/>
      <c r="LKD328" s="6"/>
      <c r="LKE328" s="6"/>
      <c r="LKF328" s="6"/>
      <c r="LKG328" s="7"/>
      <c r="LKH328" s="7"/>
      <c r="LKI328" s="8"/>
      <c r="LKJ328" s="8"/>
      <c r="LKK328" s="13"/>
      <c r="LKL328" s="6"/>
      <c r="LKM328" s="6"/>
      <c r="LKN328" s="6"/>
      <c r="LKO328" s="7"/>
      <c r="LKP328" s="7"/>
      <c r="LKQ328" s="8"/>
      <c r="LKR328" s="8"/>
      <c r="LKS328" s="13"/>
      <c r="LKT328" s="6"/>
      <c r="LKU328" s="6"/>
      <c r="LKV328" s="6"/>
      <c r="LKW328" s="7"/>
      <c r="LKX328" s="7"/>
      <c r="LKY328" s="8"/>
      <c r="LKZ328" s="8"/>
      <c r="LLA328" s="13"/>
      <c r="LLB328" s="6"/>
      <c r="LLC328" s="6"/>
      <c r="LLD328" s="6"/>
      <c r="LLE328" s="7"/>
      <c r="LLF328" s="7"/>
      <c r="LLG328" s="8"/>
      <c r="LLH328" s="8"/>
      <c r="LLI328" s="13"/>
      <c r="LLJ328" s="6"/>
      <c r="LLK328" s="6"/>
      <c r="LLL328" s="6"/>
      <c r="LLM328" s="7"/>
      <c r="LLN328" s="7"/>
      <c r="LLO328" s="8"/>
      <c r="LLP328" s="8"/>
      <c r="LLQ328" s="13"/>
      <c r="LLR328" s="6"/>
      <c r="LLS328" s="6"/>
      <c r="LLT328" s="6"/>
      <c r="LLU328" s="7"/>
      <c r="LLV328" s="7"/>
      <c r="LLW328" s="8"/>
      <c r="LLX328" s="8"/>
      <c r="LLY328" s="13"/>
      <c r="LLZ328" s="6"/>
      <c r="LMA328" s="6"/>
      <c r="LMB328" s="6"/>
      <c r="LMC328" s="7"/>
      <c r="LMD328" s="7"/>
      <c r="LME328" s="8"/>
      <c r="LMF328" s="8"/>
      <c r="LMG328" s="13"/>
      <c r="LMH328" s="6"/>
      <c r="LMI328" s="6"/>
      <c r="LMJ328" s="6"/>
      <c r="LMK328" s="7"/>
      <c r="LML328" s="7"/>
      <c r="LMM328" s="8"/>
      <c r="LMN328" s="8"/>
      <c r="LMO328" s="13"/>
      <c r="LMP328" s="6"/>
      <c r="LMQ328" s="6"/>
      <c r="LMR328" s="6"/>
      <c r="LMS328" s="7"/>
      <c r="LMT328" s="7"/>
      <c r="LMU328" s="8"/>
      <c r="LMV328" s="8"/>
      <c r="LMW328" s="13"/>
      <c r="LMX328" s="6"/>
      <c r="LMY328" s="6"/>
      <c r="LMZ328" s="6"/>
      <c r="LNA328" s="7"/>
      <c r="LNB328" s="7"/>
      <c r="LNC328" s="8"/>
      <c r="LND328" s="8"/>
      <c r="LNE328" s="13"/>
      <c r="LNF328" s="6"/>
      <c r="LNG328" s="6"/>
      <c r="LNH328" s="6"/>
      <c r="LNI328" s="7"/>
      <c r="LNJ328" s="7"/>
      <c r="LNK328" s="8"/>
      <c r="LNL328" s="8"/>
      <c r="LNM328" s="13"/>
      <c r="LNN328" s="6"/>
      <c r="LNO328" s="6"/>
      <c r="LNP328" s="6"/>
      <c r="LNQ328" s="7"/>
      <c r="LNR328" s="7"/>
      <c r="LNS328" s="8"/>
      <c r="LNT328" s="8"/>
      <c r="LNU328" s="13"/>
      <c r="LNV328" s="6"/>
      <c r="LNW328" s="6"/>
      <c r="LNX328" s="6"/>
      <c r="LNY328" s="7"/>
      <c r="LNZ328" s="7"/>
      <c r="LOA328" s="8"/>
      <c r="LOB328" s="8"/>
      <c r="LOC328" s="13"/>
      <c r="LOD328" s="6"/>
      <c r="LOE328" s="6"/>
      <c r="LOF328" s="6"/>
      <c r="LOG328" s="7"/>
      <c r="LOH328" s="7"/>
      <c r="LOI328" s="8"/>
      <c r="LOJ328" s="8"/>
      <c r="LOK328" s="13"/>
      <c r="LOL328" s="6"/>
      <c r="LOM328" s="6"/>
      <c r="LON328" s="6"/>
      <c r="LOO328" s="7"/>
      <c r="LOP328" s="7"/>
      <c r="LOQ328" s="8"/>
      <c r="LOR328" s="8"/>
      <c r="LOS328" s="13"/>
      <c r="LOT328" s="6"/>
      <c r="LOU328" s="6"/>
      <c r="LOV328" s="6"/>
      <c r="LOW328" s="7"/>
      <c r="LOX328" s="7"/>
      <c r="LOY328" s="8"/>
      <c r="LOZ328" s="8"/>
      <c r="LPA328" s="13"/>
      <c r="LPB328" s="6"/>
      <c r="LPC328" s="6"/>
      <c r="LPD328" s="6"/>
      <c r="LPE328" s="7"/>
      <c r="LPF328" s="7"/>
      <c r="LPG328" s="8"/>
      <c r="LPH328" s="8"/>
      <c r="LPI328" s="13"/>
      <c r="LPJ328" s="6"/>
      <c r="LPK328" s="6"/>
      <c r="LPL328" s="6"/>
      <c r="LPM328" s="7"/>
      <c r="LPN328" s="7"/>
      <c r="LPO328" s="8"/>
      <c r="LPP328" s="8"/>
      <c r="LPQ328" s="13"/>
      <c r="LPR328" s="6"/>
      <c r="LPS328" s="6"/>
      <c r="LPT328" s="6"/>
      <c r="LPU328" s="7"/>
      <c r="LPV328" s="7"/>
      <c r="LPW328" s="8"/>
      <c r="LPX328" s="8"/>
      <c r="LPY328" s="13"/>
      <c r="LPZ328" s="6"/>
      <c r="LQA328" s="6"/>
      <c r="LQB328" s="6"/>
      <c r="LQC328" s="7"/>
      <c r="LQD328" s="7"/>
      <c r="LQE328" s="8"/>
      <c r="LQF328" s="8"/>
      <c r="LQG328" s="13"/>
      <c r="LQH328" s="6"/>
      <c r="LQI328" s="6"/>
      <c r="LQJ328" s="6"/>
      <c r="LQK328" s="7"/>
      <c r="LQL328" s="7"/>
      <c r="LQM328" s="8"/>
      <c r="LQN328" s="8"/>
      <c r="LQO328" s="13"/>
      <c r="LQP328" s="6"/>
      <c r="LQQ328" s="6"/>
      <c r="LQR328" s="6"/>
      <c r="LQS328" s="7"/>
      <c r="LQT328" s="7"/>
      <c r="LQU328" s="8"/>
      <c r="LQV328" s="8"/>
      <c r="LQW328" s="13"/>
      <c r="LQX328" s="6"/>
      <c r="LQY328" s="6"/>
      <c r="LQZ328" s="6"/>
      <c r="LRA328" s="7"/>
      <c r="LRB328" s="7"/>
      <c r="LRC328" s="8"/>
      <c r="LRD328" s="8"/>
      <c r="LRE328" s="13"/>
      <c r="LRF328" s="6"/>
      <c r="LRG328" s="6"/>
      <c r="LRH328" s="6"/>
      <c r="LRI328" s="7"/>
      <c r="LRJ328" s="7"/>
      <c r="LRK328" s="8"/>
      <c r="LRL328" s="8"/>
      <c r="LRM328" s="13"/>
      <c r="LRN328" s="6"/>
      <c r="LRO328" s="6"/>
      <c r="LRP328" s="6"/>
      <c r="LRQ328" s="7"/>
      <c r="LRR328" s="7"/>
      <c r="LRS328" s="8"/>
      <c r="LRT328" s="8"/>
      <c r="LRU328" s="13"/>
      <c r="LRV328" s="6"/>
      <c r="LRW328" s="6"/>
      <c r="LRX328" s="6"/>
      <c r="LRY328" s="7"/>
      <c r="LRZ328" s="7"/>
      <c r="LSA328" s="8"/>
      <c r="LSB328" s="8"/>
      <c r="LSC328" s="13"/>
      <c r="LSD328" s="6"/>
      <c r="LSE328" s="6"/>
      <c r="LSF328" s="6"/>
      <c r="LSG328" s="7"/>
      <c r="LSH328" s="7"/>
      <c r="LSI328" s="8"/>
      <c r="LSJ328" s="8"/>
      <c r="LSK328" s="13"/>
      <c r="LSL328" s="6"/>
      <c r="LSM328" s="6"/>
      <c r="LSN328" s="6"/>
      <c r="LSO328" s="7"/>
      <c r="LSP328" s="7"/>
      <c r="LSQ328" s="8"/>
      <c r="LSR328" s="8"/>
      <c r="LSS328" s="13"/>
      <c r="LST328" s="6"/>
      <c r="LSU328" s="6"/>
      <c r="LSV328" s="6"/>
      <c r="LSW328" s="7"/>
      <c r="LSX328" s="7"/>
      <c r="LSY328" s="8"/>
      <c r="LSZ328" s="8"/>
      <c r="LTA328" s="13"/>
      <c r="LTB328" s="6"/>
      <c r="LTC328" s="6"/>
      <c r="LTD328" s="6"/>
      <c r="LTE328" s="7"/>
      <c r="LTF328" s="7"/>
      <c r="LTG328" s="8"/>
      <c r="LTH328" s="8"/>
      <c r="LTI328" s="13"/>
      <c r="LTJ328" s="6"/>
      <c r="LTK328" s="6"/>
      <c r="LTL328" s="6"/>
      <c r="LTM328" s="7"/>
      <c r="LTN328" s="7"/>
      <c r="LTO328" s="8"/>
      <c r="LTP328" s="8"/>
      <c r="LTQ328" s="13"/>
      <c r="LTR328" s="6"/>
      <c r="LTS328" s="6"/>
      <c r="LTT328" s="6"/>
      <c r="LTU328" s="7"/>
      <c r="LTV328" s="7"/>
      <c r="LTW328" s="8"/>
      <c r="LTX328" s="8"/>
      <c r="LTY328" s="13"/>
      <c r="LTZ328" s="6"/>
      <c r="LUA328" s="6"/>
      <c r="LUB328" s="6"/>
      <c r="LUC328" s="7"/>
      <c r="LUD328" s="7"/>
      <c r="LUE328" s="8"/>
      <c r="LUF328" s="8"/>
      <c r="LUG328" s="13"/>
      <c r="LUH328" s="6"/>
      <c r="LUI328" s="6"/>
      <c r="LUJ328" s="6"/>
      <c r="LUK328" s="7"/>
      <c r="LUL328" s="7"/>
      <c r="LUM328" s="8"/>
      <c r="LUN328" s="8"/>
      <c r="LUO328" s="13"/>
      <c r="LUP328" s="6"/>
      <c r="LUQ328" s="6"/>
      <c r="LUR328" s="6"/>
      <c r="LUS328" s="7"/>
      <c r="LUT328" s="7"/>
      <c r="LUU328" s="8"/>
      <c r="LUV328" s="8"/>
      <c r="LUW328" s="13"/>
      <c r="LUX328" s="6"/>
      <c r="LUY328" s="6"/>
      <c r="LUZ328" s="6"/>
      <c r="LVA328" s="7"/>
      <c r="LVB328" s="7"/>
      <c r="LVC328" s="8"/>
      <c r="LVD328" s="8"/>
      <c r="LVE328" s="13"/>
      <c r="LVF328" s="6"/>
      <c r="LVG328" s="6"/>
      <c r="LVH328" s="6"/>
      <c r="LVI328" s="7"/>
      <c r="LVJ328" s="7"/>
      <c r="LVK328" s="8"/>
      <c r="LVL328" s="8"/>
      <c r="LVM328" s="13"/>
      <c r="LVN328" s="6"/>
      <c r="LVO328" s="6"/>
      <c r="LVP328" s="6"/>
      <c r="LVQ328" s="7"/>
      <c r="LVR328" s="7"/>
      <c r="LVS328" s="8"/>
      <c r="LVT328" s="8"/>
      <c r="LVU328" s="13"/>
      <c r="LVV328" s="6"/>
      <c r="LVW328" s="6"/>
      <c r="LVX328" s="6"/>
      <c r="LVY328" s="7"/>
      <c r="LVZ328" s="7"/>
      <c r="LWA328" s="8"/>
      <c r="LWB328" s="8"/>
      <c r="LWC328" s="13"/>
      <c r="LWD328" s="6"/>
      <c r="LWE328" s="6"/>
      <c r="LWF328" s="6"/>
      <c r="LWG328" s="7"/>
      <c r="LWH328" s="7"/>
      <c r="LWI328" s="8"/>
      <c r="LWJ328" s="8"/>
      <c r="LWK328" s="13"/>
      <c r="LWL328" s="6"/>
      <c r="LWM328" s="6"/>
      <c r="LWN328" s="6"/>
      <c r="LWO328" s="7"/>
      <c r="LWP328" s="7"/>
      <c r="LWQ328" s="8"/>
      <c r="LWR328" s="8"/>
      <c r="LWS328" s="13"/>
      <c r="LWT328" s="6"/>
      <c r="LWU328" s="6"/>
      <c r="LWV328" s="6"/>
      <c r="LWW328" s="7"/>
      <c r="LWX328" s="7"/>
      <c r="LWY328" s="8"/>
      <c r="LWZ328" s="8"/>
      <c r="LXA328" s="13"/>
      <c r="LXB328" s="6"/>
      <c r="LXC328" s="6"/>
      <c r="LXD328" s="6"/>
      <c r="LXE328" s="7"/>
      <c r="LXF328" s="7"/>
      <c r="LXG328" s="8"/>
      <c r="LXH328" s="8"/>
      <c r="LXI328" s="13"/>
      <c r="LXJ328" s="6"/>
      <c r="LXK328" s="6"/>
      <c r="LXL328" s="6"/>
      <c r="LXM328" s="7"/>
      <c r="LXN328" s="7"/>
      <c r="LXO328" s="8"/>
      <c r="LXP328" s="8"/>
      <c r="LXQ328" s="13"/>
      <c r="LXR328" s="6"/>
      <c r="LXS328" s="6"/>
      <c r="LXT328" s="6"/>
      <c r="LXU328" s="7"/>
      <c r="LXV328" s="7"/>
      <c r="LXW328" s="8"/>
      <c r="LXX328" s="8"/>
      <c r="LXY328" s="13"/>
      <c r="LXZ328" s="6"/>
      <c r="LYA328" s="6"/>
      <c r="LYB328" s="6"/>
      <c r="LYC328" s="7"/>
      <c r="LYD328" s="7"/>
      <c r="LYE328" s="8"/>
      <c r="LYF328" s="8"/>
      <c r="LYG328" s="13"/>
      <c r="LYH328" s="6"/>
      <c r="LYI328" s="6"/>
      <c r="LYJ328" s="6"/>
      <c r="LYK328" s="7"/>
      <c r="LYL328" s="7"/>
      <c r="LYM328" s="8"/>
      <c r="LYN328" s="8"/>
      <c r="LYO328" s="13"/>
      <c r="LYP328" s="6"/>
      <c r="LYQ328" s="6"/>
      <c r="LYR328" s="6"/>
      <c r="LYS328" s="7"/>
      <c r="LYT328" s="7"/>
      <c r="LYU328" s="8"/>
      <c r="LYV328" s="8"/>
      <c r="LYW328" s="13"/>
      <c r="LYX328" s="6"/>
      <c r="LYY328" s="6"/>
      <c r="LYZ328" s="6"/>
      <c r="LZA328" s="7"/>
      <c r="LZB328" s="7"/>
      <c r="LZC328" s="8"/>
      <c r="LZD328" s="8"/>
      <c r="LZE328" s="13"/>
      <c r="LZF328" s="6"/>
      <c r="LZG328" s="6"/>
      <c r="LZH328" s="6"/>
      <c r="LZI328" s="7"/>
      <c r="LZJ328" s="7"/>
      <c r="LZK328" s="8"/>
      <c r="LZL328" s="8"/>
      <c r="LZM328" s="13"/>
      <c r="LZN328" s="6"/>
      <c r="LZO328" s="6"/>
      <c r="LZP328" s="6"/>
      <c r="LZQ328" s="7"/>
      <c r="LZR328" s="7"/>
      <c r="LZS328" s="8"/>
      <c r="LZT328" s="8"/>
      <c r="LZU328" s="13"/>
      <c r="LZV328" s="6"/>
      <c r="LZW328" s="6"/>
      <c r="LZX328" s="6"/>
      <c r="LZY328" s="7"/>
      <c r="LZZ328" s="7"/>
      <c r="MAA328" s="8"/>
      <c r="MAB328" s="8"/>
      <c r="MAC328" s="13"/>
      <c r="MAD328" s="6"/>
      <c r="MAE328" s="6"/>
      <c r="MAF328" s="6"/>
      <c r="MAG328" s="7"/>
      <c r="MAH328" s="7"/>
      <c r="MAI328" s="8"/>
      <c r="MAJ328" s="8"/>
      <c r="MAK328" s="13"/>
      <c r="MAL328" s="6"/>
      <c r="MAM328" s="6"/>
      <c r="MAN328" s="6"/>
      <c r="MAO328" s="7"/>
      <c r="MAP328" s="7"/>
      <c r="MAQ328" s="8"/>
      <c r="MAR328" s="8"/>
      <c r="MAS328" s="13"/>
      <c r="MAT328" s="6"/>
      <c r="MAU328" s="6"/>
      <c r="MAV328" s="6"/>
      <c r="MAW328" s="7"/>
      <c r="MAX328" s="7"/>
      <c r="MAY328" s="8"/>
      <c r="MAZ328" s="8"/>
      <c r="MBA328" s="13"/>
      <c r="MBB328" s="6"/>
      <c r="MBC328" s="6"/>
      <c r="MBD328" s="6"/>
      <c r="MBE328" s="7"/>
      <c r="MBF328" s="7"/>
      <c r="MBG328" s="8"/>
      <c r="MBH328" s="8"/>
      <c r="MBI328" s="13"/>
      <c r="MBJ328" s="6"/>
      <c r="MBK328" s="6"/>
      <c r="MBL328" s="6"/>
      <c r="MBM328" s="7"/>
      <c r="MBN328" s="7"/>
      <c r="MBO328" s="8"/>
      <c r="MBP328" s="8"/>
      <c r="MBQ328" s="13"/>
      <c r="MBR328" s="6"/>
      <c r="MBS328" s="6"/>
      <c r="MBT328" s="6"/>
      <c r="MBU328" s="7"/>
      <c r="MBV328" s="7"/>
      <c r="MBW328" s="8"/>
      <c r="MBX328" s="8"/>
      <c r="MBY328" s="13"/>
      <c r="MBZ328" s="6"/>
      <c r="MCA328" s="6"/>
      <c r="MCB328" s="6"/>
      <c r="MCC328" s="7"/>
      <c r="MCD328" s="7"/>
      <c r="MCE328" s="8"/>
      <c r="MCF328" s="8"/>
      <c r="MCG328" s="13"/>
      <c r="MCH328" s="6"/>
      <c r="MCI328" s="6"/>
      <c r="MCJ328" s="6"/>
      <c r="MCK328" s="7"/>
      <c r="MCL328" s="7"/>
      <c r="MCM328" s="8"/>
      <c r="MCN328" s="8"/>
      <c r="MCO328" s="13"/>
      <c r="MCP328" s="6"/>
      <c r="MCQ328" s="6"/>
      <c r="MCR328" s="6"/>
      <c r="MCS328" s="7"/>
      <c r="MCT328" s="7"/>
      <c r="MCU328" s="8"/>
      <c r="MCV328" s="8"/>
      <c r="MCW328" s="13"/>
      <c r="MCX328" s="6"/>
      <c r="MCY328" s="6"/>
      <c r="MCZ328" s="6"/>
      <c r="MDA328" s="7"/>
      <c r="MDB328" s="7"/>
      <c r="MDC328" s="8"/>
      <c r="MDD328" s="8"/>
      <c r="MDE328" s="13"/>
      <c r="MDF328" s="6"/>
      <c r="MDG328" s="6"/>
      <c r="MDH328" s="6"/>
      <c r="MDI328" s="7"/>
      <c r="MDJ328" s="7"/>
      <c r="MDK328" s="8"/>
      <c r="MDL328" s="8"/>
      <c r="MDM328" s="13"/>
      <c r="MDN328" s="6"/>
      <c r="MDO328" s="6"/>
      <c r="MDP328" s="6"/>
      <c r="MDQ328" s="7"/>
      <c r="MDR328" s="7"/>
      <c r="MDS328" s="8"/>
      <c r="MDT328" s="8"/>
      <c r="MDU328" s="13"/>
      <c r="MDV328" s="6"/>
      <c r="MDW328" s="6"/>
      <c r="MDX328" s="6"/>
      <c r="MDY328" s="7"/>
      <c r="MDZ328" s="7"/>
      <c r="MEA328" s="8"/>
      <c r="MEB328" s="8"/>
      <c r="MEC328" s="13"/>
      <c r="MED328" s="6"/>
      <c r="MEE328" s="6"/>
      <c r="MEF328" s="6"/>
      <c r="MEG328" s="7"/>
      <c r="MEH328" s="7"/>
      <c r="MEI328" s="8"/>
      <c r="MEJ328" s="8"/>
      <c r="MEK328" s="13"/>
      <c r="MEL328" s="6"/>
      <c r="MEM328" s="6"/>
      <c r="MEN328" s="6"/>
      <c r="MEO328" s="7"/>
      <c r="MEP328" s="7"/>
      <c r="MEQ328" s="8"/>
      <c r="MER328" s="8"/>
      <c r="MES328" s="13"/>
      <c r="MET328" s="6"/>
      <c r="MEU328" s="6"/>
      <c r="MEV328" s="6"/>
      <c r="MEW328" s="7"/>
      <c r="MEX328" s="7"/>
      <c r="MEY328" s="8"/>
      <c r="MEZ328" s="8"/>
      <c r="MFA328" s="13"/>
      <c r="MFB328" s="6"/>
      <c r="MFC328" s="6"/>
      <c r="MFD328" s="6"/>
      <c r="MFE328" s="7"/>
      <c r="MFF328" s="7"/>
      <c r="MFG328" s="8"/>
      <c r="MFH328" s="8"/>
      <c r="MFI328" s="13"/>
      <c r="MFJ328" s="6"/>
      <c r="MFK328" s="6"/>
      <c r="MFL328" s="6"/>
      <c r="MFM328" s="7"/>
      <c r="MFN328" s="7"/>
      <c r="MFO328" s="8"/>
      <c r="MFP328" s="8"/>
      <c r="MFQ328" s="13"/>
      <c r="MFR328" s="6"/>
      <c r="MFS328" s="6"/>
      <c r="MFT328" s="6"/>
      <c r="MFU328" s="7"/>
      <c r="MFV328" s="7"/>
      <c r="MFW328" s="8"/>
      <c r="MFX328" s="8"/>
      <c r="MFY328" s="13"/>
      <c r="MFZ328" s="6"/>
      <c r="MGA328" s="6"/>
      <c r="MGB328" s="6"/>
      <c r="MGC328" s="7"/>
      <c r="MGD328" s="7"/>
      <c r="MGE328" s="8"/>
      <c r="MGF328" s="8"/>
      <c r="MGG328" s="13"/>
      <c r="MGH328" s="6"/>
      <c r="MGI328" s="6"/>
      <c r="MGJ328" s="6"/>
      <c r="MGK328" s="7"/>
      <c r="MGL328" s="7"/>
      <c r="MGM328" s="8"/>
      <c r="MGN328" s="8"/>
      <c r="MGO328" s="13"/>
      <c r="MGP328" s="6"/>
      <c r="MGQ328" s="6"/>
      <c r="MGR328" s="6"/>
      <c r="MGS328" s="7"/>
      <c r="MGT328" s="7"/>
      <c r="MGU328" s="8"/>
      <c r="MGV328" s="8"/>
      <c r="MGW328" s="13"/>
      <c r="MGX328" s="6"/>
      <c r="MGY328" s="6"/>
      <c r="MGZ328" s="6"/>
      <c r="MHA328" s="7"/>
      <c r="MHB328" s="7"/>
      <c r="MHC328" s="8"/>
      <c r="MHD328" s="8"/>
      <c r="MHE328" s="13"/>
      <c r="MHF328" s="6"/>
      <c r="MHG328" s="6"/>
      <c r="MHH328" s="6"/>
      <c r="MHI328" s="7"/>
      <c r="MHJ328" s="7"/>
      <c r="MHK328" s="8"/>
      <c r="MHL328" s="8"/>
      <c r="MHM328" s="13"/>
      <c r="MHN328" s="6"/>
      <c r="MHO328" s="6"/>
      <c r="MHP328" s="6"/>
      <c r="MHQ328" s="7"/>
      <c r="MHR328" s="7"/>
      <c r="MHS328" s="8"/>
      <c r="MHT328" s="8"/>
      <c r="MHU328" s="13"/>
      <c r="MHV328" s="6"/>
      <c r="MHW328" s="6"/>
      <c r="MHX328" s="6"/>
      <c r="MHY328" s="7"/>
      <c r="MHZ328" s="7"/>
      <c r="MIA328" s="8"/>
      <c r="MIB328" s="8"/>
      <c r="MIC328" s="13"/>
      <c r="MID328" s="6"/>
      <c r="MIE328" s="6"/>
      <c r="MIF328" s="6"/>
      <c r="MIG328" s="7"/>
      <c r="MIH328" s="7"/>
      <c r="MII328" s="8"/>
      <c r="MIJ328" s="8"/>
      <c r="MIK328" s="13"/>
      <c r="MIL328" s="6"/>
      <c r="MIM328" s="6"/>
      <c r="MIN328" s="6"/>
      <c r="MIO328" s="7"/>
      <c r="MIP328" s="7"/>
      <c r="MIQ328" s="8"/>
      <c r="MIR328" s="8"/>
      <c r="MIS328" s="13"/>
      <c r="MIT328" s="6"/>
      <c r="MIU328" s="6"/>
      <c r="MIV328" s="6"/>
      <c r="MIW328" s="7"/>
      <c r="MIX328" s="7"/>
      <c r="MIY328" s="8"/>
      <c r="MIZ328" s="8"/>
      <c r="MJA328" s="13"/>
      <c r="MJB328" s="6"/>
      <c r="MJC328" s="6"/>
      <c r="MJD328" s="6"/>
      <c r="MJE328" s="7"/>
      <c r="MJF328" s="7"/>
      <c r="MJG328" s="8"/>
      <c r="MJH328" s="8"/>
      <c r="MJI328" s="13"/>
      <c r="MJJ328" s="6"/>
      <c r="MJK328" s="6"/>
      <c r="MJL328" s="6"/>
      <c r="MJM328" s="7"/>
      <c r="MJN328" s="7"/>
      <c r="MJO328" s="8"/>
      <c r="MJP328" s="8"/>
      <c r="MJQ328" s="13"/>
      <c r="MJR328" s="6"/>
      <c r="MJS328" s="6"/>
      <c r="MJT328" s="6"/>
      <c r="MJU328" s="7"/>
      <c r="MJV328" s="7"/>
      <c r="MJW328" s="8"/>
      <c r="MJX328" s="8"/>
      <c r="MJY328" s="13"/>
      <c r="MJZ328" s="6"/>
      <c r="MKA328" s="6"/>
      <c r="MKB328" s="6"/>
      <c r="MKC328" s="7"/>
      <c r="MKD328" s="7"/>
      <c r="MKE328" s="8"/>
      <c r="MKF328" s="8"/>
      <c r="MKG328" s="13"/>
      <c r="MKH328" s="6"/>
      <c r="MKI328" s="6"/>
      <c r="MKJ328" s="6"/>
      <c r="MKK328" s="7"/>
      <c r="MKL328" s="7"/>
      <c r="MKM328" s="8"/>
      <c r="MKN328" s="8"/>
      <c r="MKO328" s="13"/>
      <c r="MKP328" s="6"/>
      <c r="MKQ328" s="6"/>
      <c r="MKR328" s="6"/>
      <c r="MKS328" s="7"/>
      <c r="MKT328" s="7"/>
      <c r="MKU328" s="8"/>
      <c r="MKV328" s="8"/>
      <c r="MKW328" s="13"/>
      <c r="MKX328" s="6"/>
      <c r="MKY328" s="6"/>
      <c r="MKZ328" s="6"/>
      <c r="MLA328" s="7"/>
      <c r="MLB328" s="7"/>
      <c r="MLC328" s="8"/>
      <c r="MLD328" s="8"/>
      <c r="MLE328" s="13"/>
      <c r="MLF328" s="6"/>
      <c r="MLG328" s="6"/>
      <c r="MLH328" s="6"/>
      <c r="MLI328" s="7"/>
      <c r="MLJ328" s="7"/>
      <c r="MLK328" s="8"/>
      <c r="MLL328" s="8"/>
      <c r="MLM328" s="13"/>
      <c r="MLN328" s="6"/>
      <c r="MLO328" s="6"/>
      <c r="MLP328" s="6"/>
      <c r="MLQ328" s="7"/>
      <c r="MLR328" s="7"/>
      <c r="MLS328" s="8"/>
      <c r="MLT328" s="8"/>
      <c r="MLU328" s="13"/>
      <c r="MLV328" s="6"/>
      <c r="MLW328" s="6"/>
      <c r="MLX328" s="6"/>
      <c r="MLY328" s="7"/>
      <c r="MLZ328" s="7"/>
      <c r="MMA328" s="8"/>
      <c r="MMB328" s="8"/>
      <c r="MMC328" s="13"/>
      <c r="MMD328" s="6"/>
      <c r="MME328" s="6"/>
      <c r="MMF328" s="6"/>
      <c r="MMG328" s="7"/>
      <c r="MMH328" s="7"/>
      <c r="MMI328" s="8"/>
      <c r="MMJ328" s="8"/>
      <c r="MMK328" s="13"/>
      <c r="MML328" s="6"/>
      <c r="MMM328" s="6"/>
      <c r="MMN328" s="6"/>
      <c r="MMO328" s="7"/>
      <c r="MMP328" s="7"/>
      <c r="MMQ328" s="8"/>
      <c r="MMR328" s="8"/>
      <c r="MMS328" s="13"/>
      <c r="MMT328" s="6"/>
      <c r="MMU328" s="6"/>
      <c r="MMV328" s="6"/>
      <c r="MMW328" s="7"/>
      <c r="MMX328" s="7"/>
      <c r="MMY328" s="8"/>
      <c r="MMZ328" s="8"/>
      <c r="MNA328" s="13"/>
      <c r="MNB328" s="6"/>
      <c r="MNC328" s="6"/>
      <c r="MND328" s="6"/>
      <c r="MNE328" s="7"/>
      <c r="MNF328" s="7"/>
      <c r="MNG328" s="8"/>
      <c r="MNH328" s="8"/>
      <c r="MNI328" s="13"/>
      <c r="MNJ328" s="6"/>
      <c r="MNK328" s="6"/>
      <c r="MNL328" s="6"/>
      <c r="MNM328" s="7"/>
      <c r="MNN328" s="7"/>
      <c r="MNO328" s="8"/>
      <c r="MNP328" s="8"/>
      <c r="MNQ328" s="13"/>
      <c r="MNR328" s="6"/>
      <c r="MNS328" s="6"/>
      <c r="MNT328" s="6"/>
      <c r="MNU328" s="7"/>
      <c r="MNV328" s="7"/>
      <c r="MNW328" s="8"/>
      <c r="MNX328" s="8"/>
      <c r="MNY328" s="13"/>
      <c r="MNZ328" s="6"/>
      <c r="MOA328" s="6"/>
      <c r="MOB328" s="6"/>
      <c r="MOC328" s="7"/>
      <c r="MOD328" s="7"/>
      <c r="MOE328" s="8"/>
      <c r="MOF328" s="8"/>
      <c r="MOG328" s="13"/>
      <c r="MOH328" s="6"/>
      <c r="MOI328" s="6"/>
      <c r="MOJ328" s="6"/>
      <c r="MOK328" s="7"/>
      <c r="MOL328" s="7"/>
      <c r="MOM328" s="8"/>
      <c r="MON328" s="8"/>
      <c r="MOO328" s="13"/>
      <c r="MOP328" s="6"/>
      <c r="MOQ328" s="6"/>
      <c r="MOR328" s="6"/>
      <c r="MOS328" s="7"/>
      <c r="MOT328" s="7"/>
      <c r="MOU328" s="8"/>
      <c r="MOV328" s="8"/>
      <c r="MOW328" s="13"/>
      <c r="MOX328" s="6"/>
      <c r="MOY328" s="6"/>
      <c r="MOZ328" s="6"/>
      <c r="MPA328" s="7"/>
      <c r="MPB328" s="7"/>
      <c r="MPC328" s="8"/>
      <c r="MPD328" s="8"/>
      <c r="MPE328" s="13"/>
      <c r="MPF328" s="6"/>
      <c r="MPG328" s="6"/>
      <c r="MPH328" s="6"/>
      <c r="MPI328" s="7"/>
      <c r="MPJ328" s="7"/>
      <c r="MPK328" s="8"/>
      <c r="MPL328" s="8"/>
      <c r="MPM328" s="13"/>
      <c r="MPN328" s="6"/>
      <c r="MPO328" s="6"/>
      <c r="MPP328" s="6"/>
      <c r="MPQ328" s="7"/>
      <c r="MPR328" s="7"/>
      <c r="MPS328" s="8"/>
      <c r="MPT328" s="8"/>
      <c r="MPU328" s="13"/>
      <c r="MPV328" s="6"/>
      <c r="MPW328" s="6"/>
      <c r="MPX328" s="6"/>
      <c r="MPY328" s="7"/>
      <c r="MPZ328" s="7"/>
      <c r="MQA328" s="8"/>
      <c r="MQB328" s="8"/>
      <c r="MQC328" s="13"/>
      <c r="MQD328" s="6"/>
      <c r="MQE328" s="6"/>
      <c r="MQF328" s="6"/>
      <c r="MQG328" s="7"/>
      <c r="MQH328" s="7"/>
      <c r="MQI328" s="8"/>
      <c r="MQJ328" s="8"/>
      <c r="MQK328" s="13"/>
      <c r="MQL328" s="6"/>
      <c r="MQM328" s="6"/>
      <c r="MQN328" s="6"/>
      <c r="MQO328" s="7"/>
      <c r="MQP328" s="7"/>
      <c r="MQQ328" s="8"/>
      <c r="MQR328" s="8"/>
      <c r="MQS328" s="13"/>
      <c r="MQT328" s="6"/>
      <c r="MQU328" s="6"/>
      <c r="MQV328" s="6"/>
      <c r="MQW328" s="7"/>
      <c r="MQX328" s="7"/>
      <c r="MQY328" s="8"/>
      <c r="MQZ328" s="8"/>
      <c r="MRA328" s="13"/>
      <c r="MRB328" s="6"/>
      <c r="MRC328" s="6"/>
      <c r="MRD328" s="6"/>
      <c r="MRE328" s="7"/>
      <c r="MRF328" s="7"/>
      <c r="MRG328" s="8"/>
      <c r="MRH328" s="8"/>
      <c r="MRI328" s="13"/>
      <c r="MRJ328" s="6"/>
      <c r="MRK328" s="6"/>
      <c r="MRL328" s="6"/>
      <c r="MRM328" s="7"/>
      <c r="MRN328" s="7"/>
      <c r="MRO328" s="8"/>
      <c r="MRP328" s="8"/>
      <c r="MRQ328" s="13"/>
      <c r="MRR328" s="6"/>
      <c r="MRS328" s="6"/>
      <c r="MRT328" s="6"/>
      <c r="MRU328" s="7"/>
      <c r="MRV328" s="7"/>
      <c r="MRW328" s="8"/>
      <c r="MRX328" s="8"/>
      <c r="MRY328" s="13"/>
      <c r="MRZ328" s="6"/>
      <c r="MSA328" s="6"/>
      <c r="MSB328" s="6"/>
      <c r="MSC328" s="7"/>
      <c r="MSD328" s="7"/>
      <c r="MSE328" s="8"/>
      <c r="MSF328" s="8"/>
      <c r="MSG328" s="13"/>
      <c r="MSH328" s="6"/>
      <c r="MSI328" s="6"/>
      <c r="MSJ328" s="6"/>
      <c r="MSK328" s="7"/>
      <c r="MSL328" s="7"/>
      <c r="MSM328" s="8"/>
      <c r="MSN328" s="8"/>
      <c r="MSO328" s="13"/>
      <c r="MSP328" s="6"/>
      <c r="MSQ328" s="6"/>
      <c r="MSR328" s="6"/>
      <c r="MSS328" s="7"/>
      <c r="MST328" s="7"/>
      <c r="MSU328" s="8"/>
      <c r="MSV328" s="8"/>
      <c r="MSW328" s="13"/>
      <c r="MSX328" s="6"/>
      <c r="MSY328" s="6"/>
      <c r="MSZ328" s="6"/>
      <c r="MTA328" s="7"/>
      <c r="MTB328" s="7"/>
      <c r="MTC328" s="8"/>
      <c r="MTD328" s="8"/>
      <c r="MTE328" s="13"/>
      <c r="MTF328" s="6"/>
      <c r="MTG328" s="6"/>
      <c r="MTH328" s="6"/>
      <c r="MTI328" s="7"/>
      <c r="MTJ328" s="7"/>
      <c r="MTK328" s="8"/>
      <c r="MTL328" s="8"/>
      <c r="MTM328" s="13"/>
      <c r="MTN328" s="6"/>
      <c r="MTO328" s="6"/>
      <c r="MTP328" s="6"/>
      <c r="MTQ328" s="7"/>
      <c r="MTR328" s="7"/>
      <c r="MTS328" s="8"/>
      <c r="MTT328" s="8"/>
      <c r="MTU328" s="13"/>
      <c r="MTV328" s="6"/>
      <c r="MTW328" s="6"/>
      <c r="MTX328" s="6"/>
      <c r="MTY328" s="7"/>
      <c r="MTZ328" s="7"/>
      <c r="MUA328" s="8"/>
      <c r="MUB328" s="8"/>
      <c r="MUC328" s="13"/>
      <c r="MUD328" s="6"/>
      <c r="MUE328" s="6"/>
      <c r="MUF328" s="6"/>
      <c r="MUG328" s="7"/>
      <c r="MUH328" s="7"/>
      <c r="MUI328" s="8"/>
      <c r="MUJ328" s="8"/>
      <c r="MUK328" s="13"/>
      <c r="MUL328" s="6"/>
      <c r="MUM328" s="6"/>
      <c r="MUN328" s="6"/>
      <c r="MUO328" s="7"/>
      <c r="MUP328" s="7"/>
      <c r="MUQ328" s="8"/>
      <c r="MUR328" s="8"/>
      <c r="MUS328" s="13"/>
      <c r="MUT328" s="6"/>
      <c r="MUU328" s="6"/>
      <c r="MUV328" s="6"/>
      <c r="MUW328" s="7"/>
      <c r="MUX328" s="7"/>
      <c r="MUY328" s="8"/>
      <c r="MUZ328" s="8"/>
      <c r="MVA328" s="13"/>
      <c r="MVB328" s="6"/>
      <c r="MVC328" s="6"/>
      <c r="MVD328" s="6"/>
      <c r="MVE328" s="7"/>
      <c r="MVF328" s="7"/>
      <c r="MVG328" s="8"/>
      <c r="MVH328" s="8"/>
      <c r="MVI328" s="13"/>
      <c r="MVJ328" s="6"/>
      <c r="MVK328" s="6"/>
      <c r="MVL328" s="6"/>
      <c r="MVM328" s="7"/>
      <c r="MVN328" s="7"/>
      <c r="MVO328" s="8"/>
      <c r="MVP328" s="8"/>
      <c r="MVQ328" s="13"/>
      <c r="MVR328" s="6"/>
      <c r="MVS328" s="6"/>
      <c r="MVT328" s="6"/>
      <c r="MVU328" s="7"/>
      <c r="MVV328" s="7"/>
      <c r="MVW328" s="8"/>
      <c r="MVX328" s="8"/>
      <c r="MVY328" s="13"/>
      <c r="MVZ328" s="6"/>
      <c r="MWA328" s="6"/>
      <c r="MWB328" s="6"/>
      <c r="MWC328" s="7"/>
      <c r="MWD328" s="7"/>
      <c r="MWE328" s="8"/>
      <c r="MWF328" s="8"/>
      <c r="MWG328" s="13"/>
      <c r="MWH328" s="6"/>
      <c r="MWI328" s="6"/>
      <c r="MWJ328" s="6"/>
      <c r="MWK328" s="7"/>
      <c r="MWL328" s="7"/>
      <c r="MWM328" s="8"/>
      <c r="MWN328" s="8"/>
      <c r="MWO328" s="13"/>
      <c r="MWP328" s="6"/>
      <c r="MWQ328" s="6"/>
      <c r="MWR328" s="6"/>
      <c r="MWS328" s="7"/>
      <c r="MWT328" s="7"/>
      <c r="MWU328" s="8"/>
      <c r="MWV328" s="8"/>
      <c r="MWW328" s="13"/>
      <c r="MWX328" s="6"/>
      <c r="MWY328" s="6"/>
      <c r="MWZ328" s="6"/>
      <c r="MXA328" s="7"/>
      <c r="MXB328" s="7"/>
      <c r="MXC328" s="8"/>
      <c r="MXD328" s="8"/>
      <c r="MXE328" s="13"/>
      <c r="MXF328" s="6"/>
      <c r="MXG328" s="6"/>
      <c r="MXH328" s="6"/>
      <c r="MXI328" s="7"/>
      <c r="MXJ328" s="7"/>
      <c r="MXK328" s="8"/>
      <c r="MXL328" s="8"/>
      <c r="MXM328" s="13"/>
      <c r="MXN328" s="6"/>
      <c r="MXO328" s="6"/>
      <c r="MXP328" s="6"/>
      <c r="MXQ328" s="7"/>
      <c r="MXR328" s="7"/>
      <c r="MXS328" s="8"/>
      <c r="MXT328" s="8"/>
      <c r="MXU328" s="13"/>
      <c r="MXV328" s="6"/>
      <c r="MXW328" s="6"/>
      <c r="MXX328" s="6"/>
      <c r="MXY328" s="7"/>
      <c r="MXZ328" s="7"/>
      <c r="MYA328" s="8"/>
      <c r="MYB328" s="8"/>
      <c r="MYC328" s="13"/>
      <c r="MYD328" s="6"/>
      <c r="MYE328" s="6"/>
      <c r="MYF328" s="6"/>
      <c r="MYG328" s="7"/>
      <c r="MYH328" s="7"/>
      <c r="MYI328" s="8"/>
      <c r="MYJ328" s="8"/>
      <c r="MYK328" s="13"/>
      <c r="MYL328" s="6"/>
      <c r="MYM328" s="6"/>
      <c r="MYN328" s="6"/>
      <c r="MYO328" s="7"/>
      <c r="MYP328" s="7"/>
      <c r="MYQ328" s="8"/>
      <c r="MYR328" s="8"/>
      <c r="MYS328" s="13"/>
      <c r="MYT328" s="6"/>
      <c r="MYU328" s="6"/>
      <c r="MYV328" s="6"/>
      <c r="MYW328" s="7"/>
      <c r="MYX328" s="7"/>
      <c r="MYY328" s="8"/>
      <c r="MYZ328" s="8"/>
      <c r="MZA328" s="13"/>
      <c r="MZB328" s="6"/>
      <c r="MZC328" s="6"/>
      <c r="MZD328" s="6"/>
      <c r="MZE328" s="7"/>
      <c r="MZF328" s="7"/>
      <c r="MZG328" s="8"/>
      <c r="MZH328" s="8"/>
      <c r="MZI328" s="13"/>
      <c r="MZJ328" s="6"/>
      <c r="MZK328" s="6"/>
      <c r="MZL328" s="6"/>
      <c r="MZM328" s="7"/>
      <c r="MZN328" s="7"/>
      <c r="MZO328" s="8"/>
      <c r="MZP328" s="8"/>
      <c r="MZQ328" s="13"/>
      <c r="MZR328" s="6"/>
      <c r="MZS328" s="6"/>
      <c r="MZT328" s="6"/>
      <c r="MZU328" s="7"/>
      <c r="MZV328" s="7"/>
      <c r="MZW328" s="8"/>
      <c r="MZX328" s="8"/>
      <c r="MZY328" s="13"/>
      <c r="MZZ328" s="6"/>
      <c r="NAA328" s="6"/>
      <c r="NAB328" s="6"/>
      <c r="NAC328" s="7"/>
      <c r="NAD328" s="7"/>
      <c r="NAE328" s="8"/>
      <c r="NAF328" s="8"/>
      <c r="NAG328" s="13"/>
      <c r="NAH328" s="6"/>
      <c r="NAI328" s="6"/>
      <c r="NAJ328" s="6"/>
      <c r="NAK328" s="7"/>
      <c r="NAL328" s="7"/>
      <c r="NAM328" s="8"/>
      <c r="NAN328" s="8"/>
      <c r="NAO328" s="13"/>
      <c r="NAP328" s="6"/>
      <c r="NAQ328" s="6"/>
      <c r="NAR328" s="6"/>
      <c r="NAS328" s="7"/>
      <c r="NAT328" s="7"/>
      <c r="NAU328" s="8"/>
      <c r="NAV328" s="8"/>
      <c r="NAW328" s="13"/>
      <c r="NAX328" s="6"/>
      <c r="NAY328" s="6"/>
      <c r="NAZ328" s="6"/>
      <c r="NBA328" s="7"/>
      <c r="NBB328" s="7"/>
      <c r="NBC328" s="8"/>
      <c r="NBD328" s="8"/>
      <c r="NBE328" s="13"/>
      <c r="NBF328" s="6"/>
      <c r="NBG328" s="6"/>
      <c r="NBH328" s="6"/>
      <c r="NBI328" s="7"/>
      <c r="NBJ328" s="7"/>
      <c r="NBK328" s="8"/>
      <c r="NBL328" s="8"/>
      <c r="NBM328" s="13"/>
      <c r="NBN328" s="6"/>
      <c r="NBO328" s="6"/>
      <c r="NBP328" s="6"/>
      <c r="NBQ328" s="7"/>
      <c r="NBR328" s="7"/>
      <c r="NBS328" s="8"/>
      <c r="NBT328" s="8"/>
      <c r="NBU328" s="13"/>
      <c r="NBV328" s="6"/>
      <c r="NBW328" s="6"/>
      <c r="NBX328" s="6"/>
      <c r="NBY328" s="7"/>
      <c r="NBZ328" s="7"/>
      <c r="NCA328" s="8"/>
      <c r="NCB328" s="8"/>
      <c r="NCC328" s="13"/>
      <c r="NCD328" s="6"/>
      <c r="NCE328" s="6"/>
      <c r="NCF328" s="6"/>
      <c r="NCG328" s="7"/>
      <c r="NCH328" s="7"/>
      <c r="NCI328" s="8"/>
      <c r="NCJ328" s="8"/>
      <c r="NCK328" s="13"/>
      <c r="NCL328" s="6"/>
      <c r="NCM328" s="6"/>
      <c r="NCN328" s="6"/>
      <c r="NCO328" s="7"/>
      <c r="NCP328" s="7"/>
      <c r="NCQ328" s="8"/>
      <c r="NCR328" s="8"/>
      <c r="NCS328" s="13"/>
      <c r="NCT328" s="6"/>
      <c r="NCU328" s="6"/>
      <c r="NCV328" s="6"/>
      <c r="NCW328" s="7"/>
      <c r="NCX328" s="7"/>
      <c r="NCY328" s="8"/>
      <c r="NCZ328" s="8"/>
      <c r="NDA328" s="13"/>
      <c r="NDB328" s="6"/>
      <c r="NDC328" s="6"/>
      <c r="NDD328" s="6"/>
      <c r="NDE328" s="7"/>
      <c r="NDF328" s="7"/>
      <c r="NDG328" s="8"/>
      <c r="NDH328" s="8"/>
      <c r="NDI328" s="13"/>
      <c r="NDJ328" s="6"/>
      <c r="NDK328" s="6"/>
      <c r="NDL328" s="6"/>
      <c r="NDM328" s="7"/>
      <c r="NDN328" s="7"/>
      <c r="NDO328" s="8"/>
      <c r="NDP328" s="8"/>
      <c r="NDQ328" s="13"/>
      <c r="NDR328" s="6"/>
      <c r="NDS328" s="6"/>
      <c r="NDT328" s="6"/>
      <c r="NDU328" s="7"/>
      <c r="NDV328" s="7"/>
      <c r="NDW328" s="8"/>
      <c r="NDX328" s="8"/>
      <c r="NDY328" s="13"/>
      <c r="NDZ328" s="6"/>
      <c r="NEA328" s="6"/>
      <c r="NEB328" s="6"/>
      <c r="NEC328" s="7"/>
      <c r="NED328" s="7"/>
      <c r="NEE328" s="8"/>
      <c r="NEF328" s="8"/>
      <c r="NEG328" s="13"/>
      <c r="NEH328" s="6"/>
      <c r="NEI328" s="6"/>
      <c r="NEJ328" s="6"/>
      <c r="NEK328" s="7"/>
      <c r="NEL328" s="7"/>
      <c r="NEM328" s="8"/>
      <c r="NEN328" s="8"/>
      <c r="NEO328" s="13"/>
      <c r="NEP328" s="6"/>
      <c r="NEQ328" s="6"/>
      <c r="NER328" s="6"/>
      <c r="NES328" s="7"/>
      <c r="NET328" s="7"/>
      <c r="NEU328" s="8"/>
      <c r="NEV328" s="8"/>
      <c r="NEW328" s="13"/>
      <c r="NEX328" s="6"/>
      <c r="NEY328" s="6"/>
      <c r="NEZ328" s="6"/>
      <c r="NFA328" s="7"/>
      <c r="NFB328" s="7"/>
      <c r="NFC328" s="8"/>
      <c r="NFD328" s="8"/>
      <c r="NFE328" s="13"/>
      <c r="NFF328" s="6"/>
      <c r="NFG328" s="6"/>
      <c r="NFH328" s="6"/>
      <c r="NFI328" s="7"/>
      <c r="NFJ328" s="7"/>
      <c r="NFK328" s="8"/>
      <c r="NFL328" s="8"/>
      <c r="NFM328" s="13"/>
      <c r="NFN328" s="6"/>
      <c r="NFO328" s="6"/>
      <c r="NFP328" s="6"/>
      <c r="NFQ328" s="7"/>
      <c r="NFR328" s="7"/>
      <c r="NFS328" s="8"/>
      <c r="NFT328" s="8"/>
      <c r="NFU328" s="13"/>
      <c r="NFV328" s="6"/>
      <c r="NFW328" s="6"/>
      <c r="NFX328" s="6"/>
      <c r="NFY328" s="7"/>
      <c r="NFZ328" s="7"/>
      <c r="NGA328" s="8"/>
      <c r="NGB328" s="8"/>
      <c r="NGC328" s="13"/>
      <c r="NGD328" s="6"/>
      <c r="NGE328" s="6"/>
      <c r="NGF328" s="6"/>
      <c r="NGG328" s="7"/>
      <c r="NGH328" s="7"/>
      <c r="NGI328" s="8"/>
      <c r="NGJ328" s="8"/>
      <c r="NGK328" s="13"/>
      <c r="NGL328" s="6"/>
      <c r="NGM328" s="6"/>
      <c r="NGN328" s="6"/>
      <c r="NGO328" s="7"/>
      <c r="NGP328" s="7"/>
      <c r="NGQ328" s="8"/>
      <c r="NGR328" s="8"/>
      <c r="NGS328" s="13"/>
      <c r="NGT328" s="6"/>
      <c r="NGU328" s="6"/>
      <c r="NGV328" s="6"/>
      <c r="NGW328" s="7"/>
      <c r="NGX328" s="7"/>
      <c r="NGY328" s="8"/>
      <c r="NGZ328" s="8"/>
      <c r="NHA328" s="13"/>
      <c r="NHB328" s="6"/>
      <c r="NHC328" s="6"/>
      <c r="NHD328" s="6"/>
      <c r="NHE328" s="7"/>
      <c r="NHF328" s="7"/>
      <c r="NHG328" s="8"/>
      <c r="NHH328" s="8"/>
      <c r="NHI328" s="13"/>
      <c r="NHJ328" s="6"/>
      <c r="NHK328" s="6"/>
      <c r="NHL328" s="6"/>
      <c r="NHM328" s="7"/>
      <c r="NHN328" s="7"/>
      <c r="NHO328" s="8"/>
      <c r="NHP328" s="8"/>
      <c r="NHQ328" s="13"/>
      <c r="NHR328" s="6"/>
      <c r="NHS328" s="6"/>
      <c r="NHT328" s="6"/>
      <c r="NHU328" s="7"/>
      <c r="NHV328" s="7"/>
      <c r="NHW328" s="8"/>
      <c r="NHX328" s="8"/>
      <c r="NHY328" s="13"/>
      <c r="NHZ328" s="6"/>
      <c r="NIA328" s="6"/>
      <c r="NIB328" s="6"/>
      <c r="NIC328" s="7"/>
      <c r="NID328" s="7"/>
      <c r="NIE328" s="8"/>
      <c r="NIF328" s="8"/>
      <c r="NIG328" s="13"/>
      <c r="NIH328" s="6"/>
      <c r="NII328" s="6"/>
      <c r="NIJ328" s="6"/>
      <c r="NIK328" s="7"/>
      <c r="NIL328" s="7"/>
      <c r="NIM328" s="8"/>
      <c r="NIN328" s="8"/>
      <c r="NIO328" s="13"/>
      <c r="NIP328" s="6"/>
      <c r="NIQ328" s="6"/>
      <c r="NIR328" s="6"/>
      <c r="NIS328" s="7"/>
      <c r="NIT328" s="7"/>
      <c r="NIU328" s="8"/>
      <c r="NIV328" s="8"/>
      <c r="NIW328" s="13"/>
      <c r="NIX328" s="6"/>
      <c r="NIY328" s="6"/>
      <c r="NIZ328" s="6"/>
      <c r="NJA328" s="7"/>
      <c r="NJB328" s="7"/>
      <c r="NJC328" s="8"/>
      <c r="NJD328" s="8"/>
      <c r="NJE328" s="13"/>
      <c r="NJF328" s="6"/>
      <c r="NJG328" s="6"/>
      <c r="NJH328" s="6"/>
      <c r="NJI328" s="7"/>
      <c r="NJJ328" s="7"/>
      <c r="NJK328" s="8"/>
      <c r="NJL328" s="8"/>
      <c r="NJM328" s="13"/>
      <c r="NJN328" s="6"/>
      <c r="NJO328" s="6"/>
      <c r="NJP328" s="6"/>
      <c r="NJQ328" s="7"/>
      <c r="NJR328" s="7"/>
      <c r="NJS328" s="8"/>
      <c r="NJT328" s="8"/>
      <c r="NJU328" s="13"/>
      <c r="NJV328" s="6"/>
      <c r="NJW328" s="6"/>
      <c r="NJX328" s="6"/>
      <c r="NJY328" s="7"/>
      <c r="NJZ328" s="7"/>
      <c r="NKA328" s="8"/>
      <c r="NKB328" s="8"/>
      <c r="NKC328" s="13"/>
      <c r="NKD328" s="6"/>
      <c r="NKE328" s="6"/>
      <c r="NKF328" s="6"/>
      <c r="NKG328" s="7"/>
      <c r="NKH328" s="7"/>
      <c r="NKI328" s="8"/>
      <c r="NKJ328" s="8"/>
      <c r="NKK328" s="13"/>
      <c r="NKL328" s="6"/>
      <c r="NKM328" s="6"/>
      <c r="NKN328" s="6"/>
      <c r="NKO328" s="7"/>
      <c r="NKP328" s="7"/>
      <c r="NKQ328" s="8"/>
      <c r="NKR328" s="8"/>
      <c r="NKS328" s="13"/>
      <c r="NKT328" s="6"/>
      <c r="NKU328" s="6"/>
      <c r="NKV328" s="6"/>
      <c r="NKW328" s="7"/>
      <c r="NKX328" s="7"/>
      <c r="NKY328" s="8"/>
      <c r="NKZ328" s="8"/>
      <c r="NLA328" s="13"/>
      <c r="NLB328" s="6"/>
      <c r="NLC328" s="6"/>
      <c r="NLD328" s="6"/>
      <c r="NLE328" s="7"/>
      <c r="NLF328" s="7"/>
      <c r="NLG328" s="8"/>
      <c r="NLH328" s="8"/>
      <c r="NLI328" s="13"/>
      <c r="NLJ328" s="6"/>
      <c r="NLK328" s="6"/>
      <c r="NLL328" s="6"/>
      <c r="NLM328" s="7"/>
      <c r="NLN328" s="7"/>
      <c r="NLO328" s="8"/>
      <c r="NLP328" s="8"/>
      <c r="NLQ328" s="13"/>
      <c r="NLR328" s="6"/>
      <c r="NLS328" s="6"/>
      <c r="NLT328" s="6"/>
      <c r="NLU328" s="7"/>
      <c r="NLV328" s="7"/>
      <c r="NLW328" s="8"/>
      <c r="NLX328" s="8"/>
      <c r="NLY328" s="13"/>
      <c r="NLZ328" s="6"/>
      <c r="NMA328" s="6"/>
      <c r="NMB328" s="6"/>
      <c r="NMC328" s="7"/>
      <c r="NMD328" s="7"/>
      <c r="NME328" s="8"/>
      <c r="NMF328" s="8"/>
      <c r="NMG328" s="13"/>
      <c r="NMH328" s="6"/>
      <c r="NMI328" s="6"/>
      <c r="NMJ328" s="6"/>
      <c r="NMK328" s="7"/>
      <c r="NML328" s="7"/>
      <c r="NMM328" s="8"/>
      <c r="NMN328" s="8"/>
      <c r="NMO328" s="13"/>
      <c r="NMP328" s="6"/>
      <c r="NMQ328" s="6"/>
      <c r="NMR328" s="6"/>
      <c r="NMS328" s="7"/>
      <c r="NMT328" s="7"/>
      <c r="NMU328" s="8"/>
      <c r="NMV328" s="8"/>
      <c r="NMW328" s="13"/>
      <c r="NMX328" s="6"/>
      <c r="NMY328" s="6"/>
      <c r="NMZ328" s="6"/>
      <c r="NNA328" s="7"/>
      <c r="NNB328" s="7"/>
      <c r="NNC328" s="8"/>
      <c r="NND328" s="8"/>
      <c r="NNE328" s="13"/>
      <c r="NNF328" s="6"/>
      <c r="NNG328" s="6"/>
      <c r="NNH328" s="6"/>
      <c r="NNI328" s="7"/>
      <c r="NNJ328" s="7"/>
      <c r="NNK328" s="8"/>
      <c r="NNL328" s="8"/>
      <c r="NNM328" s="13"/>
      <c r="NNN328" s="6"/>
      <c r="NNO328" s="6"/>
      <c r="NNP328" s="6"/>
      <c r="NNQ328" s="7"/>
      <c r="NNR328" s="7"/>
      <c r="NNS328" s="8"/>
      <c r="NNT328" s="8"/>
      <c r="NNU328" s="13"/>
      <c r="NNV328" s="6"/>
      <c r="NNW328" s="6"/>
      <c r="NNX328" s="6"/>
      <c r="NNY328" s="7"/>
      <c r="NNZ328" s="7"/>
      <c r="NOA328" s="8"/>
      <c r="NOB328" s="8"/>
      <c r="NOC328" s="13"/>
      <c r="NOD328" s="6"/>
      <c r="NOE328" s="6"/>
      <c r="NOF328" s="6"/>
      <c r="NOG328" s="7"/>
      <c r="NOH328" s="7"/>
      <c r="NOI328" s="8"/>
      <c r="NOJ328" s="8"/>
      <c r="NOK328" s="13"/>
      <c r="NOL328" s="6"/>
      <c r="NOM328" s="6"/>
      <c r="NON328" s="6"/>
      <c r="NOO328" s="7"/>
      <c r="NOP328" s="7"/>
      <c r="NOQ328" s="8"/>
      <c r="NOR328" s="8"/>
      <c r="NOS328" s="13"/>
      <c r="NOT328" s="6"/>
      <c r="NOU328" s="6"/>
      <c r="NOV328" s="6"/>
      <c r="NOW328" s="7"/>
      <c r="NOX328" s="7"/>
      <c r="NOY328" s="8"/>
      <c r="NOZ328" s="8"/>
      <c r="NPA328" s="13"/>
      <c r="NPB328" s="6"/>
      <c r="NPC328" s="6"/>
      <c r="NPD328" s="6"/>
      <c r="NPE328" s="7"/>
      <c r="NPF328" s="7"/>
      <c r="NPG328" s="8"/>
      <c r="NPH328" s="8"/>
      <c r="NPI328" s="13"/>
      <c r="NPJ328" s="6"/>
      <c r="NPK328" s="6"/>
      <c r="NPL328" s="6"/>
      <c r="NPM328" s="7"/>
      <c r="NPN328" s="7"/>
      <c r="NPO328" s="8"/>
      <c r="NPP328" s="8"/>
      <c r="NPQ328" s="13"/>
      <c r="NPR328" s="6"/>
      <c r="NPS328" s="6"/>
      <c r="NPT328" s="6"/>
      <c r="NPU328" s="7"/>
      <c r="NPV328" s="7"/>
      <c r="NPW328" s="8"/>
      <c r="NPX328" s="8"/>
      <c r="NPY328" s="13"/>
      <c r="NPZ328" s="6"/>
      <c r="NQA328" s="6"/>
      <c r="NQB328" s="6"/>
      <c r="NQC328" s="7"/>
      <c r="NQD328" s="7"/>
      <c r="NQE328" s="8"/>
      <c r="NQF328" s="8"/>
      <c r="NQG328" s="13"/>
      <c r="NQH328" s="6"/>
      <c r="NQI328" s="6"/>
      <c r="NQJ328" s="6"/>
      <c r="NQK328" s="7"/>
      <c r="NQL328" s="7"/>
      <c r="NQM328" s="8"/>
      <c r="NQN328" s="8"/>
      <c r="NQO328" s="13"/>
      <c r="NQP328" s="6"/>
      <c r="NQQ328" s="6"/>
      <c r="NQR328" s="6"/>
      <c r="NQS328" s="7"/>
      <c r="NQT328" s="7"/>
      <c r="NQU328" s="8"/>
      <c r="NQV328" s="8"/>
      <c r="NQW328" s="13"/>
      <c r="NQX328" s="6"/>
      <c r="NQY328" s="6"/>
      <c r="NQZ328" s="6"/>
      <c r="NRA328" s="7"/>
      <c r="NRB328" s="7"/>
      <c r="NRC328" s="8"/>
      <c r="NRD328" s="8"/>
      <c r="NRE328" s="13"/>
      <c r="NRF328" s="6"/>
      <c r="NRG328" s="6"/>
      <c r="NRH328" s="6"/>
      <c r="NRI328" s="7"/>
      <c r="NRJ328" s="7"/>
      <c r="NRK328" s="8"/>
      <c r="NRL328" s="8"/>
      <c r="NRM328" s="13"/>
      <c r="NRN328" s="6"/>
      <c r="NRO328" s="6"/>
      <c r="NRP328" s="6"/>
      <c r="NRQ328" s="7"/>
      <c r="NRR328" s="7"/>
      <c r="NRS328" s="8"/>
      <c r="NRT328" s="8"/>
      <c r="NRU328" s="13"/>
      <c r="NRV328" s="6"/>
      <c r="NRW328" s="6"/>
      <c r="NRX328" s="6"/>
      <c r="NRY328" s="7"/>
      <c r="NRZ328" s="7"/>
      <c r="NSA328" s="8"/>
      <c r="NSB328" s="8"/>
      <c r="NSC328" s="13"/>
      <c r="NSD328" s="6"/>
      <c r="NSE328" s="6"/>
      <c r="NSF328" s="6"/>
      <c r="NSG328" s="7"/>
      <c r="NSH328" s="7"/>
      <c r="NSI328" s="8"/>
      <c r="NSJ328" s="8"/>
      <c r="NSK328" s="13"/>
      <c r="NSL328" s="6"/>
      <c r="NSM328" s="6"/>
      <c r="NSN328" s="6"/>
      <c r="NSO328" s="7"/>
      <c r="NSP328" s="7"/>
      <c r="NSQ328" s="8"/>
      <c r="NSR328" s="8"/>
      <c r="NSS328" s="13"/>
      <c r="NST328" s="6"/>
      <c r="NSU328" s="6"/>
      <c r="NSV328" s="6"/>
      <c r="NSW328" s="7"/>
      <c r="NSX328" s="7"/>
      <c r="NSY328" s="8"/>
      <c r="NSZ328" s="8"/>
      <c r="NTA328" s="13"/>
      <c r="NTB328" s="6"/>
      <c r="NTC328" s="6"/>
      <c r="NTD328" s="6"/>
      <c r="NTE328" s="7"/>
      <c r="NTF328" s="7"/>
      <c r="NTG328" s="8"/>
      <c r="NTH328" s="8"/>
      <c r="NTI328" s="13"/>
      <c r="NTJ328" s="6"/>
      <c r="NTK328" s="6"/>
      <c r="NTL328" s="6"/>
      <c r="NTM328" s="7"/>
      <c r="NTN328" s="7"/>
      <c r="NTO328" s="8"/>
      <c r="NTP328" s="8"/>
      <c r="NTQ328" s="13"/>
      <c r="NTR328" s="6"/>
      <c r="NTS328" s="6"/>
      <c r="NTT328" s="6"/>
      <c r="NTU328" s="7"/>
      <c r="NTV328" s="7"/>
      <c r="NTW328" s="8"/>
      <c r="NTX328" s="8"/>
      <c r="NTY328" s="13"/>
      <c r="NTZ328" s="6"/>
      <c r="NUA328" s="6"/>
      <c r="NUB328" s="6"/>
      <c r="NUC328" s="7"/>
      <c r="NUD328" s="7"/>
      <c r="NUE328" s="8"/>
      <c r="NUF328" s="8"/>
      <c r="NUG328" s="13"/>
      <c r="NUH328" s="6"/>
      <c r="NUI328" s="6"/>
      <c r="NUJ328" s="6"/>
      <c r="NUK328" s="7"/>
      <c r="NUL328" s="7"/>
      <c r="NUM328" s="8"/>
      <c r="NUN328" s="8"/>
      <c r="NUO328" s="13"/>
      <c r="NUP328" s="6"/>
      <c r="NUQ328" s="6"/>
      <c r="NUR328" s="6"/>
      <c r="NUS328" s="7"/>
      <c r="NUT328" s="7"/>
      <c r="NUU328" s="8"/>
      <c r="NUV328" s="8"/>
      <c r="NUW328" s="13"/>
      <c r="NUX328" s="6"/>
      <c r="NUY328" s="6"/>
      <c r="NUZ328" s="6"/>
      <c r="NVA328" s="7"/>
      <c r="NVB328" s="7"/>
      <c r="NVC328" s="8"/>
      <c r="NVD328" s="8"/>
      <c r="NVE328" s="13"/>
      <c r="NVF328" s="6"/>
      <c r="NVG328" s="6"/>
      <c r="NVH328" s="6"/>
      <c r="NVI328" s="7"/>
      <c r="NVJ328" s="7"/>
      <c r="NVK328" s="8"/>
      <c r="NVL328" s="8"/>
      <c r="NVM328" s="13"/>
      <c r="NVN328" s="6"/>
      <c r="NVO328" s="6"/>
      <c r="NVP328" s="6"/>
      <c r="NVQ328" s="7"/>
      <c r="NVR328" s="7"/>
      <c r="NVS328" s="8"/>
      <c r="NVT328" s="8"/>
      <c r="NVU328" s="13"/>
      <c r="NVV328" s="6"/>
      <c r="NVW328" s="6"/>
      <c r="NVX328" s="6"/>
      <c r="NVY328" s="7"/>
      <c r="NVZ328" s="7"/>
      <c r="NWA328" s="8"/>
      <c r="NWB328" s="8"/>
      <c r="NWC328" s="13"/>
      <c r="NWD328" s="6"/>
      <c r="NWE328" s="6"/>
      <c r="NWF328" s="6"/>
      <c r="NWG328" s="7"/>
      <c r="NWH328" s="7"/>
      <c r="NWI328" s="8"/>
      <c r="NWJ328" s="8"/>
      <c r="NWK328" s="13"/>
      <c r="NWL328" s="6"/>
      <c r="NWM328" s="6"/>
      <c r="NWN328" s="6"/>
      <c r="NWO328" s="7"/>
      <c r="NWP328" s="7"/>
      <c r="NWQ328" s="8"/>
      <c r="NWR328" s="8"/>
      <c r="NWS328" s="13"/>
      <c r="NWT328" s="6"/>
      <c r="NWU328" s="6"/>
      <c r="NWV328" s="6"/>
      <c r="NWW328" s="7"/>
      <c r="NWX328" s="7"/>
      <c r="NWY328" s="8"/>
      <c r="NWZ328" s="8"/>
      <c r="NXA328" s="13"/>
      <c r="NXB328" s="6"/>
      <c r="NXC328" s="6"/>
      <c r="NXD328" s="6"/>
      <c r="NXE328" s="7"/>
      <c r="NXF328" s="7"/>
      <c r="NXG328" s="8"/>
      <c r="NXH328" s="8"/>
      <c r="NXI328" s="13"/>
      <c r="NXJ328" s="6"/>
      <c r="NXK328" s="6"/>
      <c r="NXL328" s="6"/>
      <c r="NXM328" s="7"/>
      <c r="NXN328" s="7"/>
      <c r="NXO328" s="8"/>
      <c r="NXP328" s="8"/>
      <c r="NXQ328" s="13"/>
      <c r="NXR328" s="6"/>
      <c r="NXS328" s="6"/>
      <c r="NXT328" s="6"/>
      <c r="NXU328" s="7"/>
      <c r="NXV328" s="7"/>
      <c r="NXW328" s="8"/>
      <c r="NXX328" s="8"/>
      <c r="NXY328" s="13"/>
      <c r="NXZ328" s="6"/>
      <c r="NYA328" s="6"/>
      <c r="NYB328" s="6"/>
      <c r="NYC328" s="7"/>
      <c r="NYD328" s="7"/>
      <c r="NYE328" s="8"/>
      <c r="NYF328" s="8"/>
      <c r="NYG328" s="13"/>
      <c r="NYH328" s="6"/>
      <c r="NYI328" s="6"/>
      <c r="NYJ328" s="6"/>
      <c r="NYK328" s="7"/>
      <c r="NYL328" s="7"/>
      <c r="NYM328" s="8"/>
      <c r="NYN328" s="8"/>
      <c r="NYO328" s="13"/>
      <c r="NYP328" s="6"/>
      <c r="NYQ328" s="6"/>
      <c r="NYR328" s="6"/>
      <c r="NYS328" s="7"/>
      <c r="NYT328" s="7"/>
      <c r="NYU328" s="8"/>
      <c r="NYV328" s="8"/>
      <c r="NYW328" s="13"/>
      <c r="NYX328" s="6"/>
      <c r="NYY328" s="6"/>
      <c r="NYZ328" s="6"/>
      <c r="NZA328" s="7"/>
      <c r="NZB328" s="7"/>
      <c r="NZC328" s="8"/>
      <c r="NZD328" s="8"/>
      <c r="NZE328" s="13"/>
      <c r="NZF328" s="6"/>
      <c r="NZG328" s="6"/>
      <c r="NZH328" s="6"/>
      <c r="NZI328" s="7"/>
      <c r="NZJ328" s="7"/>
      <c r="NZK328" s="8"/>
      <c r="NZL328" s="8"/>
      <c r="NZM328" s="13"/>
      <c r="NZN328" s="6"/>
      <c r="NZO328" s="6"/>
      <c r="NZP328" s="6"/>
      <c r="NZQ328" s="7"/>
      <c r="NZR328" s="7"/>
      <c r="NZS328" s="8"/>
      <c r="NZT328" s="8"/>
      <c r="NZU328" s="13"/>
      <c r="NZV328" s="6"/>
      <c r="NZW328" s="6"/>
      <c r="NZX328" s="6"/>
      <c r="NZY328" s="7"/>
      <c r="NZZ328" s="7"/>
      <c r="OAA328" s="8"/>
      <c r="OAB328" s="8"/>
      <c r="OAC328" s="13"/>
      <c r="OAD328" s="6"/>
      <c r="OAE328" s="6"/>
      <c r="OAF328" s="6"/>
      <c r="OAG328" s="7"/>
      <c r="OAH328" s="7"/>
      <c r="OAI328" s="8"/>
      <c r="OAJ328" s="8"/>
      <c r="OAK328" s="13"/>
      <c r="OAL328" s="6"/>
      <c r="OAM328" s="6"/>
      <c r="OAN328" s="6"/>
      <c r="OAO328" s="7"/>
      <c r="OAP328" s="7"/>
      <c r="OAQ328" s="8"/>
      <c r="OAR328" s="8"/>
      <c r="OAS328" s="13"/>
      <c r="OAT328" s="6"/>
      <c r="OAU328" s="6"/>
      <c r="OAV328" s="6"/>
      <c r="OAW328" s="7"/>
      <c r="OAX328" s="7"/>
      <c r="OAY328" s="8"/>
      <c r="OAZ328" s="8"/>
      <c r="OBA328" s="13"/>
      <c r="OBB328" s="6"/>
      <c r="OBC328" s="6"/>
      <c r="OBD328" s="6"/>
      <c r="OBE328" s="7"/>
      <c r="OBF328" s="7"/>
      <c r="OBG328" s="8"/>
      <c r="OBH328" s="8"/>
      <c r="OBI328" s="13"/>
      <c r="OBJ328" s="6"/>
      <c r="OBK328" s="6"/>
      <c r="OBL328" s="6"/>
      <c r="OBM328" s="7"/>
      <c r="OBN328" s="7"/>
      <c r="OBO328" s="8"/>
      <c r="OBP328" s="8"/>
      <c r="OBQ328" s="13"/>
      <c r="OBR328" s="6"/>
      <c r="OBS328" s="6"/>
      <c r="OBT328" s="6"/>
      <c r="OBU328" s="7"/>
      <c r="OBV328" s="7"/>
      <c r="OBW328" s="8"/>
      <c r="OBX328" s="8"/>
      <c r="OBY328" s="13"/>
      <c r="OBZ328" s="6"/>
      <c r="OCA328" s="6"/>
      <c r="OCB328" s="6"/>
      <c r="OCC328" s="7"/>
      <c r="OCD328" s="7"/>
      <c r="OCE328" s="8"/>
      <c r="OCF328" s="8"/>
      <c r="OCG328" s="13"/>
      <c r="OCH328" s="6"/>
      <c r="OCI328" s="6"/>
      <c r="OCJ328" s="6"/>
      <c r="OCK328" s="7"/>
      <c r="OCL328" s="7"/>
      <c r="OCM328" s="8"/>
      <c r="OCN328" s="8"/>
      <c r="OCO328" s="13"/>
      <c r="OCP328" s="6"/>
      <c r="OCQ328" s="6"/>
      <c r="OCR328" s="6"/>
      <c r="OCS328" s="7"/>
      <c r="OCT328" s="7"/>
      <c r="OCU328" s="8"/>
      <c r="OCV328" s="8"/>
      <c r="OCW328" s="13"/>
      <c r="OCX328" s="6"/>
      <c r="OCY328" s="6"/>
      <c r="OCZ328" s="6"/>
      <c r="ODA328" s="7"/>
      <c r="ODB328" s="7"/>
      <c r="ODC328" s="8"/>
      <c r="ODD328" s="8"/>
      <c r="ODE328" s="13"/>
      <c r="ODF328" s="6"/>
      <c r="ODG328" s="6"/>
      <c r="ODH328" s="6"/>
      <c r="ODI328" s="7"/>
      <c r="ODJ328" s="7"/>
      <c r="ODK328" s="8"/>
      <c r="ODL328" s="8"/>
      <c r="ODM328" s="13"/>
      <c r="ODN328" s="6"/>
      <c r="ODO328" s="6"/>
      <c r="ODP328" s="6"/>
      <c r="ODQ328" s="7"/>
      <c r="ODR328" s="7"/>
      <c r="ODS328" s="8"/>
      <c r="ODT328" s="8"/>
      <c r="ODU328" s="13"/>
      <c r="ODV328" s="6"/>
      <c r="ODW328" s="6"/>
      <c r="ODX328" s="6"/>
      <c r="ODY328" s="7"/>
      <c r="ODZ328" s="7"/>
      <c r="OEA328" s="8"/>
      <c r="OEB328" s="8"/>
      <c r="OEC328" s="13"/>
      <c r="OED328" s="6"/>
      <c r="OEE328" s="6"/>
      <c r="OEF328" s="6"/>
      <c r="OEG328" s="7"/>
      <c r="OEH328" s="7"/>
      <c r="OEI328" s="8"/>
      <c r="OEJ328" s="8"/>
      <c r="OEK328" s="13"/>
      <c r="OEL328" s="6"/>
      <c r="OEM328" s="6"/>
      <c r="OEN328" s="6"/>
      <c r="OEO328" s="7"/>
      <c r="OEP328" s="7"/>
      <c r="OEQ328" s="8"/>
      <c r="OER328" s="8"/>
      <c r="OES328" s="13"/>
      <c r="OET328" s="6"/>
      <c r="OEU328" s="6"/>
      <c r="OEV328" s="6"/>
      <c r="OEW328" s="7"/>
      <c r="OEX328" s="7"/>
      <c r="OEY328" s="8"/>
      <c r="OEZ328" s="8"/>
      <c r="OFA328" s="13"/>
      <c r="OFB328" s="6"/>
      <c r="OFC328" s="6"/>
      <c r="OFD328" s="6"/>
      <c r="OFE328" s="7"/>
      <c r="OFF328" s="7"/>
      <c r="OFG328" s="8"/>
      <c r="OFH328" s="8"/>
      <c r="OFI328" s="13"/>
      <c r="OFJ328" s="6"/>
      <c r="OFK328" s="6"/>
      <c r="OFL328" s="6"/>
      <c r="OFM328" s="7"/>
      <c r="OFN328" s="7"/>
      <c r="OFO328" s="8"/>
      <c r="OFP328" s="8"/>
      <c r="OFQ328" s="13"/>
      <c r="OFR328" s="6"/>
      <c r="OFS328" s="6"/>
      <c r="OFT328" s="6"/>
      <c r="OFU328" s="7"/>
      <c r="OFV328" s="7"/>
      <c r="OFW328" s="8"/>
      <c r="OFX328" s="8"/>
      <c r="OFY328" s="13"/>
      <c r="OFZ328" s="6"/>
      <c r="OGA328" s="6"/>
      <c r="OGB328" s="6"/>
      <c r="OGC328" s="7"/>
      <c r="OGD328" s="7"/>
      <c r="OGE328" s="8"/>
      <c r="OGF328" s="8"/>
      <c r="OGG328" s="13"/>
      <c r="OGH328" s="6"/>
      <c r="OGI328" s="6"/>
      <c r="OGJ328" s="6"/>
      <c r="OGK328" s="7"/>
      <c r="OGL328" s="7"/>
      <c r="OGM328" s="8"/>
      <c r="OGN328" s="8"/>
      <c r="OGO328" s="13"/>
      <c r="OGP328" s="6"/>
      <c r="OGQ328" s="6"/>
      <c r="OGR328" s="6"/>
      <c r="OGS328" s="7"/>
      <c r="OGT328" s="7"/>
      <c r="OGU328" s="8"/>
      <c r="OGV328" s="8"/>
      <c r="OGW328" s="13"/>
      <c r="OGX328" s="6"/>
      <c r="OGY328" s="6"/>
      <c r="OGZ328" s="6"/>
      <c r="OHA328" s="7"/>
      <c r="OHB328" s="7"/>
      <c r="OHC328" s="8"/>
      <c r="OHD328" s="8"/>
      <c r="OHE328" s="13"/>
      <c r="OHF328" s="6"/>
      <c r="OHG328" s="6"/>
      <c r="OHH328" s="6"/>
      <c r="OHI328" s="7"/>
      <c r="OHJ328" s="7"/>
      <c r="OHK328" s="8"/>
      <c r="OHL328" s="8"/>
      <c r="OHM328" s="13"/>
      <c r="OHN328" s="6"/>
      <c r="OHO328" s="6"/>
      <c r="OHP328" s="6"/>
      <c r="OHQ328" s="7"/>
      <c r="OHR328" s="7"/>
      <c r="OHS328" s="8"/>
      <c r="OHT328" s="8"/>
      <c r="OHU328" s="13"/>
      <c r="OHV328" s="6"/>
      <c r="OHW328" s="6"/>
      <c r="OHX328" s="6"/>
      <c r="OHY328" s="7"/>
      <c r="OHZ328" s="7"/>
      <c r="OIA328" s="8"/>
      <c r="OIB328" s="8"/>
      <c r="OIC328" s="13"/>
      <c r="OID328" s="6"/>
      <c r="OIE328" s="6"/>
      <c r="OIF328" s="6"/>
      <c r="OIG328" s="7"/>
      <c r="OIH328" s="7"/>
      <c r="OII328" s="8"/>
      <c r="OIJ328" s="8"/>
      <c r="OIK328" s="13"/>
      <c r="OIL328" s="6"/>
      <c r="OIM328" s="6"/>
      <c r="OIN328" s="6"/>
      <c r="OIO328" s="7"/>
      <c r="OIP328" s="7"/>
      <c r="OIQ328" s="8"/>
      <c r="OIR328" s="8"/>
      <c r="OIS328" s="13"/>
      <c r="OIT328" s="6"/>
      <c r="OIU328" s="6"/>
      <c r="OIV328" s="6"/>
      <c r="OIW328" s="7"/>
      <c r="OIX328" s="7"/>
      <c r="OIY328" s="8"/>
      <c r="OIZ328" s="8"/>
      <c r="OJA328" s="13"/>
      <c r="OJB328" s="6"/>
      <c r="OJC328" s="6"/>
      <c r="OJD328" s="6"/>
      <c r="OJE328" s="7"/>
      <c r="OJF328" s="7"/>
      <c r="OJG328" s="8"/>
      <c r="OJH328" s="8"/>
      <c r="OJI328" s="13"/>
      <c r="OJJ328" s="6"/>
      <c r="OJK328" s="6"/>
      <c r="OJL328" s="6"/>
      <c r="OJM328" s="7"/>
      <c r="OJN328" s="7"/>
      <c r="OJO328" s="8"/>
      <c r="OJP328" s="8"/>
      <c r="OJQ328" s="13"/>
      <c r="OJR328" s="6"/>
      <c r="OJS328" s="6"/>
      <c r="OJT328" s="6"/>
      <c r="OJU328" s="7"/>
      <c r="OJV328" s="7"/>
      <c r="OJW328" s="8"/>
      <c r="OJX328" s="8"/>
      <c r="OJY328" s="13"/>
      <c r="OJZ328" s="6"/>
      <c r="OKA328" s="6"/>
      <c r="OKB328" s="6"/>
      <c r="OKC328" s="7"/>
      <c r="OKD328" s="7"/>
      <c r="OKE328" s="8"/>
      <c r="OKF328" s="8"/>
      <c r="OKG328" s="13"/>
      <c r="OKH328" s="6"/>
      <c r="OKI328" s="6"/>
      <c r="OKJ328" s="6"/>
      <c r="OKK328" s="7"/>
      <c r="OKL328" s="7"/>
      <c r="OKM328" s="8"/>
      <c r="OKN328" s="8"/>
      <c r="OKO328" s="13"/>
      <c r="OKP328" s="6"/>
      <c r="OKQ328" s="6"/>
      <c r="OKR328" s="6"/>
      <c r="OKS328" s="7"/>
      <c r="OKT328" s="7"/>
      <c r="OKU328" s="8"/>
      <c r="OKV328" s="8"/>
      <c r="OKW328" s="13"/>
      <c r="OKX328" s="6"/>
      <c r="OKY328" s="6"/>
      <c r="OKZ328" s="6"/>
      <c r="OLA328" s="7"/>
      <c r="OLB328" s="7"/>
      <c r="OLC328" s="8"/>
      <c r="OLD328" s="8"/>
      <c r="OLE328" s="13"/>
      <c r="OLF328" s="6"/>
      <c r="OLG328" s="6"/>
      <c r="OLH328" s="6"/>
      <c r="OLI328" s="7"/>
      <c r="OLJ328" s="7"/>
      <c r="OLK328" s="8"/>
      <c r="OLL328" s="8"/>
      <c r="OLM328" s="13"/>
      <c r="OLN328" s="6"/>
      <c r="OLO328" s="6"/>
      <c r="OLP328" s="6"/>
      <c r="OLQ328" s="7"/>
      <c r="OLR328" s="7"/>
      <c r="OLS328" s="8"/>
      <c r="OLT328" s="8"/>
      <c r="OLU328" s="13"/>
      <c r="OLV328" s="6"/>
      <c r="OLW328" s="6"/>
      <c r="OLX328" s="6"/>
      <c r="OLY328" s="7"/>
      <c r="OLZ328" s="7"/>
      <c r="OMA328" s="8"/>
      <c r="OMB328" s="8"/>
      <c r="OMC328" s="13"/>
      <c r="OMD328" s="6"/>
      <c r="OME328" s="6"/>
      <c r="OMF328" s="6"/>
      <c r="OMG328" s="7"/>
      <c r="OMH328" s="7"/>
      <c r="OMI328" s="8"/>
      <c r="OMJ328" s="8"/>
      <c r="OMK328" s="13"/>
      <c r="OML328" s="6"/>
      <c r="OMM328" s="6"/>
      <c r="OMN328" s="6"/>
      <c r="OMO328" s="7"/>
      <c r="OMP328" s="7"/>
      <c r="OMQ328" s="8"/>
      <c r="OMR328" s="8"/>
      <c r="OMS328" s="13"/>
      <c r="OMT328" s="6"/>
      <c r="OMU328" s="6"/>
      <c r="OMV328" s="6"/>
      <c r="OMW328" s="7"/>
      <c r="OMX328" s="7"/>
      <c r="OMY328" s="8"/>
      <c r="OMZ328" s="8"/>
      <c r="ONA328" s="13"/>
      <c r="ONB328" s="6"/>
      <c r="ONC328" s="6"/>
      <c r="OND328" s="6"/>
      <c r="ONE328" s="7"/>
      <c r="ONF328" s="7"/>
      <c r="ONG328" s="8"/>
      <c r="ONH328" s="8"/>
      <c r="ONI328" s="13"/>
      <c r="ONJ328" s="6"/>
      <c r="ONK328" s="6"/>
      <c r="ONL328" s="6"/>
      <c r="ONM328" s="7"/>
      <c r="ONN328" s="7"/>
      <c r="ONO328" s="8"/>
      <c r="ONP328" s="8"/>
      <c r="ONQ328" s="13"/>
      <c r="ONR328" s="6"/>
      <c r="ONS328" s="6"/>
      <c r="ONT328" s="6"/>
      <c r="ONU328" s="7"/>
      <c r="ONV328" s="7"/>
      <c r="ONW328" s="8"/>
      <c r="ONX328" s="8"/>
      <c r="ONY328" s="13"/>
      <c r="ONZ328" s="6"/>
      <c r="OOA328" s="6"/>
      <c r="OOB328" s="6"/>
      <c r="OOC328" s="7"/>
      <c r="OOD328" s="7"/>
      <c r="OOE328" s="8"/>
      <c r="OOF328" s="8"/>
      <c r="OOG328" s="13"/>
      <c r="OOH328" s="6"/>
      <c r="OOI328" s="6"/>
      <c r="OOJ328" s="6"/>
      <c r="OOK328" s="7"/>
      <c r="OOL328" s="7"/>
      <c r="OOM328" s="8"/>
      <c r="OON328" s="8"/>
      <c r="OOO328" s="13"/>
      <c r="OOP328" s="6"/>
      <c r="OOQ328" s="6"/>
      <c r="OOR328" s="6"/>
      <c r="OOS328" s="7"/>
      <c r="OOT328" s="7"/>
      <c r="OOU328" s="8"/>
      <c r="OOV328" s="8"/>
      <c r="OOW328" s="13"/>
      <c r="OOX328" s="6"/>
      <c r="OOY328" s="6"/>
      <c r="OOZ328" s="6"/>
      <c r="OPA328" s="7"/>
      <c r="OPB328" s="7"/>
      <c r="OPC328" s="8"/>
      <c r="OPD328" s="8"/>
      <c r="OPE328" s="13"/>
      <c r="OPF328" s="6"/>
      <c r="OPG328" s="6"/>
      <c r="OPH328" s="6"/>
      <c r="OPI328" s="7"/>
      <c r="OPJ328" s="7"/>
      <c r="OPK328" s="8"/>
      <c r="OPL328" s="8"/>
      <c r="OPM328" s="13"/>
      <c r="OPN328" s="6"/>
      <c r="OPO328" s="6"/>
      <c r="OPP328" s="6"/>
      <c r="OPQ328" s="7"/>
      <c r="OPR328" s="7"/>
      <c r="OPS328" s="8"/>
      <c r="OPT328" s="8"/>
      <c r="OPU328" s="13"/>
      <c r="OPV328" s="6"/>
      <c r="OPW328" s="6"/>
      <c r="OPX328" s="6"/>
      <c r="OPY328" s="7"/>
      <c r="OPZ328" s="7"/>
      <c r="OQA328" s="8"/>
      <c r="OQB328" s="8"/>
      <c r="OQC328" s="13"/>
      <c r="OQD328" s="6"/>
      <c r="OQE328" s="6"/>
      <c r="OQF328" s="6"/>
      <c r="OQG328" s="7"/>
      <c r="OQH328" s="7"/>
      <c r="OQI328" s="8"/>
      <c r="OQJ328" s="8"/>
      <c r="OQK328" s="13"/>
      <c r="OQL328" s="6"/>
      <c r="OQM328" s="6"/>
      <c r="OQN328" s="6"/>
      <c r="OQO328" s="7"/>
      <c r="OQP328" s="7"/>
      <c r="OQQ328" s="8"/>
      <c r="OQR328" s="8"/>
      <c r="OQS328" s="13"/>
      <c r="OQT328" s="6"/>
      <c r="OQU328" s="6"/>
      <c r="OQV328" s="6"/>
      <c r="OQW328" s="7"/>
      <c r="OQX328" s="7"/>
      <c r="OQY328" s="8"/>
      <c r="OQZ328" s="8"/>
      <c r="ORA328" s="13"/>
      <c r="ORB328" s="6"/>
      <c r="ORC328" s="6"/>
      <c r="ORD328" s="6"/>
      <c r="ORE328" s="7"/>
      <c r="ORF328" s="7"/>
      <c r="ORG328" s="8"/>
      <c r="ORH328" s="8"/>
      <c r="ORI328" s="13"/>
      <c r="ORJ328" s="6"/>
      <c r="ORK328" s="6"/>
      <c r="ORL328" s="6"/>
      <c r="ORM328" s="7"/>
      <c r="ORN328" s="7"/>
      <c r="ORO328" s="8"/>
      <c r="ORP328" s="8"/>
      <c r="ORQ328" s="13"/>
      <c r="ORR328" s="6"/>
      <c r="ORS328" s="6"/>
      <c r="ORT328" s="6"/>
      <c r="ORU328" s="7"/>
      <c r="ORV328" s="7"/>
      <c r="ORW328" s="8"/>
      <c r="ORX328" s="8"/>
      <c r="ORY328" s="13"/>
      <c r="ORZ328" s="6"/>
      <c r="OSA328" s="6"/>
      <c r="OSB328" s="6"/>
      <c r="OSC328" s="7"/>
      <c r="OSD328" s="7"/>
      <c r="OSE328" s="8"/>
      <c r="OSF328" s="8"/>
      <c r="OSG328" s="13"/>
      <c r="OSH328" s="6"/>
      <c r="OSI328" s="6"/>
      <c r="OSJ328" s="6"/>
      <c r="OSK328" s="7"/>
      <c r="OSL328" s="7"/>
      <c r="OSM328" s="8"/>
      <c r="OSN328" s="8"/>
      <c r="OSO328" s="13"/>
      <c r="OSP328" s="6"/>
      <c r="OSQ328" s="6"/>
      <c r="OSR328" s="6"/>
      <c r="OSS328" s="7"/>
      <c r="OST328" s="7"/>
      <c r="OSU328" s="8"/>
      <c r="OSV328" s="8"/>
      <c r="OSW328" s="13"/>
      <c r="OSX328" s="6"/>
      <c r="OSY328" s="6"/>
      <c r="OSZ328" s="6"/>
      <c r="OTA328" s="7"/>
      <c r="OTB328" s="7"/>
      <c r="OTC328" s="8"/>
      <c r="OTD328" s="8"/>
      <c r="OTE328" s="13"/>
      <c r="OTF328" s="6"/>
      <c r="OTG328" s="6"/>
      <c r="OTH328" s="6"/>
      <c r="OTI328" s="7"/>
      <c r="OTJ328" s="7"/>
      <c r="OTK328" s="8"/>
      <c r="OTL328" s="8"/>
      <c r="OTM328" s="13"/>
      <c r="OTN328" s="6"/>
      <c r="OTO328" s="6"/>
      <c r="OTP328" s="6"/>
      <c r="OTQ328" s="7"/>
      <c r="OTR328" s="7"/>
      <c r="OTS328" s="8"/>
      <c r="OTT328" s="8"/>
      <c r="OTU328" s="13"/>
      <c r="OTV328" s="6"/>
      <c r="OTW328" s="6"/>
      <c r="OTX328" s="6"/>
      <c r="OTY328" s="7"/>
      <c r="OTZ328" s="7"/>
      <c r="OUA328" s="8"/>
      <c r="OUB328" s="8"/>
      <c r="OUC328" s="13"/>
      <c r="OUD328" s="6"/>
      <c r="OUE328" s="6"/>
      <c r="OUF328" s="6"/>
      <c r="OUG328" s="7"/>
      <c r="OUH328" s="7"/>
      <c r="OUI328" s="8"/>
      <c r="OUJ328" s="8"/>
      <c r="OUK328" s="13"/>
      <c r="OUL328" s="6"/>
      <c r="OUM328" s="6"/>
      <c r="OUN328" s="6"/>
      <c r="OUO328" s="7"/>
      <c r="OUP328" s="7"/>
      <c r="OUQ328" s="8"/>
      <c r="OUR328" s="8"/>
      <c r="OUS328" s="13"/>
      <c r="OUT328" s="6"/>
      <c r="OUU328" s="6"/>
      <c r="OUV328" s="6"/>
      <c r="OUW328" s="7"/>
      <c r="OUX328" s="7"/>
      <c r="OUY328" s="8"/>
      <c r="OUZ328" s="8"/>
      <c r="OVA328" s="13"/>
      <c r="OVB328" s="6"/>
      <c r="OVC328" s="6"/>
      <c r="OVD328" s="6"/>
      <c r="OVE328" s="7"/>
      <c r="OVF328" s="7"/>
      <c r="OVG328" s="8"/>
      <c r="OVH328" s="8"/>
      <c r="OVI328" s="13"/>
      <c r="OVJ328" s="6"/>
      <c r="OVK328" s="6"/>
      <c r="OVL328" s="6"/>
      <c r="OVM328" s="7"/>
      <c r="OVN328" s="7"/>
      <c r="OVO328" s="8"/>
      <c r="OVP328" s="8"/>
      <c r="OVQ328" s="13"/>
      <c r="OVR328" s="6"/>
      <c r="OVS328" s="6"/>
      <c r="OVT328" s="6"/>
      <c r="OVU328" s="7"/>
      <c r="OVV328" s="7"/>
      <c r="OVW328" s="8"/>
      <c r="OVX328" s="8"/>
      <c r="OVY328" s="13"/>
      <c r="OVZ328" s="6"/>
      <c r="OWA328" s="6"/>
      <c r="OWB328" s="6"/>
      <c r="OWC328" s="7"/>
      <c r="OWD328" s="7"/>
      <c r="OWE328" s="8"/>
      <c r="OWF328" s="8"/>
      <c r="OWG328" s="13"/>
      <c r="OWH328" s="6"/>
      <c r="OWI328" s="6"/>
      <c r="OWJ328" s="6"/>
      <c r="OWK328" s="7"/>
      <c r="OWL328" s="7"/>
      <c r="OWM328" s="8"/>
      <c r="OWN328" s="8"/>
      <c r="OWO328" s="13"/>
      <c r="OWP328" s="6"/>
      <c r="OWQ328" s="6"/>
      <c r="OWR328" s="6"/>
      <c r="OWS328" s="7"/>
      <c r="OWT328" s="7"/>
      <c r="OWU328" s="8"/>
      <c r="OWV328" s="8"/>
      <c r="OWW328" s="13"/>
      <c r="OWX328" s="6"/>
      <c r="OWY328" s="6"/>
      <c r="OWZ328" s="6"/>
      <c r="OXA328" s="7"/>
      <c r="OXB328" s="7"/>
      <c r="OXC328" s="8"/>
      <c r="OXD328" s="8"/>
      <c r="OXE328" s="13"/>
      <c r="OXF328" s="6"/>
      <c r="OXG328" s="6"/>
      <c r="OXH328" s="6"/>
      <c r="OXI328" s="7"/>
      <c r="OXJ328" s="7"/>
      <c r="OXK328" s="8"/>
      <c r="OXL328" s="8"/>
      <c r="OXM328" s="13"/>
      <c r="OXN328" s="6"/>
      <c r="OXO328" s="6"/>
      <c r="OXP328" s="6"/>
      <c r="OXQ328" s="7"/>
      <c r="OXR328" s="7"/>
      <c r="OXS328" s="8"/>
      <c r="OXT328" s="8"/>
      <c r="OXU328" s="13"/>
      <c r="OXV328" s="6"/>
      <c r="OXW328" s="6"/>
      <c r="OXX328" s="6"/>
      <c r="OXY328" s="7"/>
      <c r="OXZ328" s="7"/>
      <c r="OYA328" s="8"/>
      <c r="OYB328" s="8"/>
      <c r="OYC328" s="13"/>
      <c r="OYD328" s="6"/>
      <c r="OYE328" s="6"/>
      <c r="OYF328" s="6"/>
      <c r="OYG328" s="7"/>
      <c r="OYH328" s="7"/>
      <c r="OYI328" s="8"/>
      <c r="OYJ328" s="8"/>
      <c r="OYK328" s="13"/>
      <c r="OYL328" s="6"/>
      <c r="OYM328" s="6"/>
      <c r="OYN328" s="6"/>
      <c r="OYO328" s="7"/>
      <c r="OYP328" s="7"/>
      <c r="OYQ328" s="8"/>
      <c r="OYR328" s="8"/>
      <c r="OYS328" s="13"/>
      <c r="OYT328" s="6"/>
      <c r="OYU328" s="6"/>
      <c r="OYV328" s="6"/>
      <c r="OYW328" s="7"/>
      <c r="OYX328" s="7"/>
      <c r="OYY328" s="8"/>
      <c r="OYZ328" s="8"/>
      <c r="OZA328" s="13"/>
      <c r="OZB328" s="6"/>
      <c r="OZC328" s="6"/>
      <c r="OZD328" s="6"/>
      <c r="OZE328" s="7"/>
      <c r="OZF328" s="7"/>
      <c r="OZG328" s="8"/>
      <c r="OZH328" s="8"/>
      <c r="OZI328" s="13"/>
      <c r="OZJ328" s="6"/>
      <c r="OZK328" s="6"/>
      <c r="OZL328" s="6"/>
      <c r="OZM328" s="7"/>
      <c r="OZN328" s="7"/>
      <c r="OZO328" s="8"/>
      <c r="OZP328" s="8"/>
      <c r="OZQ328" s="13"/>
      <c r="OZR328" s="6"/>
      <c r="OZS328" s="6"/>
      <c r="OZT328" s="6"/>
      <c r="OZU328" s="7"/>
      <c r="OZV328" s="7"/>
      <c r="OZW328" s="8"/>
      <c r="OZX328" s="8"/>
      <c r="OZY328" s="13"/>
      <c r="OZZ328" s="6"/>
      <c r="PAA328" s="6"/>
      <c r="PAB328" s="6"/>
      <c r="PAC328" s="7"/>
      <c r="PAD328" s="7"/>
      <c r="PAE328" s="8"/>
      <c r="PAF328" s="8"/>
      <c r="PAG328" s="13"/>
      <c r="PAH328" s="6"/>
      <c r="PAI328" s="6"/>
      <c r="PAJ328" s="6"/>
      <c r="PAK328" s="7"/>
      <c r="PAL328" s="7"/>
      <c r="PAM328" s="8"/>
      <c r="PAN328" s="8"/>
      <c r="PAO328" s="13"/>
      <c r="PAP328" s="6"/>
      <c r="PAQ328" s="6"/>
      <c r="PAR328" s="6"/>
      <c r="PAS328" s="7"/>
      <c r="PAT328" s="7"/>
      <c r="PAU328" s="8"/>
      <c r="PAV328" s="8"/>
      <c r="PAW328" s="13"/>
      <c r="PAX328" s="6"/>
      <c r="PAY328" s="6"/>
      <c r="PAZ328" s="6"/>
      <c r="PBA328" s="7"/>
      <c r="PBB328" s="7"/>
      <c r="PBC328" s="8"/>
      <c r="PBD328" s="8"/>
      <c r="PBE328" s="13"/>
      <c r="PBF328" s="6"/>
      <c r="PBG328" s="6"/>
      <c r="PBH328" s="6"/>
      <c r="PBI328" s="7"/>
      <c r="PBJ328" s="7"/>
      <c r="PBK328" s="8"/>
      <c r="PBL328" s="8"/>
      <c r="PBM328" s="13"/>
      <c r="PBN328" s="6"/>
      <c r="PBO328" s="6"/>
      <c r="PBP328" s="6"/>
      <c r="PBQ328" s="7"/>
      <c r="PBR328" s="7"/>
      <c r="PBS328" s="8"/>
      <c r="PBT328" s="8"/>
      <c r="PBU328" s="13"/>
      <c r="PBV328" s="6"/>
      <c r="PBW328" s="6"/>
      <c r="PBX328" s="6"/>
      <c r="PBY328" s="7"/>
      <c r="PBZ328" s="7"/>
      <c r="PCA328" s="8"/>
      <c r="PCB328" s="8"/>
      <c r="PCC328" s="13"/>
      <c r="PCD328" s="6"/>
      <c r="PCE328" s="6"/>
      <c r="PCF328" s="6"/>
      <c r="PCG328" s="7"/>
      <c r="PCH328" s="7"/>
      <c r="PCI328" s="8"/>
      <c r="PCJ328" s="8"/>
      <c r="PCK328" s="13"/>
      <c r="PCL328" s="6"/>
      <c r="PCM328" s="6"/>
      <c r="PCN328" s="6"/>
      <c r="PCO328" s="7"/>
      <c r="PCP328" s="7"/>
      <c r="PCQ328" s="8"/>
      <c r="PCR328" s="8"/>
      <c r="PCS328" s="13"/>
      <c r="PCT328" s="6"/>
      <c r="PCU328" s="6"/>
      <c r="PCV328" s="6"/>
      <c r="PCW328" s="7"/>
      <c r="PCX328" s="7"/>
      <c r="PCY328" s="8"/>
      <c r="PCZ328" s="8"/>
      <c r="PDA328" s="13"/>
      <c r="PDB328" s="6"/>
      <c r="PDC328" s="6"/>
      <c r="PDD328" s="6"/>
      <c r="PDE328" s="7"/>
      <c r="PDF328" s="7"/>
      <c r="PDG328" s="8"/>
      <c r="PDH328" s="8"/>
      <c r="PDI328" s="13"/>
      <c r="PDJ328" s="6"/>
      <c r="PDK328" s="6"/>
      <c r="PDL328" s="6"/>
      <c r="PDM328" s="7"/>
      <c r="PDN328" s="7"/>
      <c r="PDO328" s="8"/>
      <c r="PDP328" s="8"/>
      <c r="PDQ328" s="13"/>
      <c r="PDR328" s="6"/>
      <c r="PDS328" s="6"/>
      <c r="PDT328" s="6"/>
      <c r="PDU328" s="7"/>
      <c r="PDV328" s="7"/>
      <c r="PDW328" s="8"/>
      <c r="PDX328" s="8"/>
      <c r="PDY328" s="13"/>
      <c r="PDZ328" s="6"/>
      <c r="PEA328" s="6"/>
      <c r="PEB328" s="6"/>
      <c r="PEC328" s="7"/>
      <c r="PED328" s="7"/>
      <c r="PEE328" s="8"/>
      <c r="PEF328" s="8"/>
      <c r="PEG328" s="13"/>
      <c r="PEH328" s="6"/>
      <c r="PEI328" s="6"/>
      <c r="PEJ328" s="6"/>
      <c r="PEK328" s="7"/>
      <c r="PEL328" s="7"/>
      <c r="PEM328" s="8"/>
      <c r="PEN328" s="8"/>
      <c r="PEO328" s="13"/>
      <c r="PEP328" s="6"/>
      <c r="PEQ328" s="6"/>
      <c r="PER328" s="6"/>
      <c r="PES328" s="7"/>
      <c r="PET328" s="7"/>
      <c r="PEU328" s="8"/>
      <c r="PEV328" s="8"/>
      <c r="PEW328" s="13"/>
      <c r="PEX328" s="6"/>
      <c r="PEY328" s="6"/>
      <c r="PEZ328" s="6"/>
      <c r="PFA328" s="7"/>
      <c r="PFB328" s="7"/>
      <c r="PFC328" s="8"/>
      <c r="PFD328" s="8"/>
      <c r="PFE328" s="13"/>
      <c r="PFF328" s="6"/>
      <c r="PFG328" s="6"/>
      <c r="PFH328" s="6"/>
      <c r="PFI328" s="7"/>
      <c r="PFJ328" s="7"/>
      <c r="PFK328" s="8"/>
      <c r="PFL328" s="8"/>
      <c r="PFM328" s="13"/>
      <c r="PFN328" s="6"/>
      <c r="PFO328" s="6"/>
      <c r="PFP328" s="6"/>
      <c r="PFQ328" s="7"/>
      <c r="PFR328" s="7"/>
      <c r="PFS328" s="8"/>
      <c r="PFT328" s="8"/>
      <c r="PFU328" s="13"/>
      <c r="PFV328" s="6"/>
      <c r="PFW328" s="6"/>
      <c r="PFX328" s="6"/>
      <c r="PFY328" s="7"/>
      <c r="PFZ328" s="7"/>
      <c r="PGA328" s="8"/>
      <c r="PGB328" s="8"/>
      <c r="PGC328" s="13"/>
      <c r="PGD328" s="6"/>
      <c r="PGE328" s="6"/>
      <c r="PGF328" s="6"/>
      <c r="PGG328" s="7"/>
      <c r="PGH328" s="7"/>
      <c r="PGI328" s="8"/>
      <c r="PGJ328" s="8"/>
      <c r="PGK328" s="13"/>
      <c r="PGL328" s="6"/>
      <c r="PGM328" s="6"/>
      <c r="PGN328" s="6"/>
      <c r="PGO328" s="7"/>
      <c r="PGP328" s="7"/>
      <c r="PGQ328" s="8"/>
      <c r="PGR328" s="8"/>
      <c r="PGS328" s="13"/>
      <c r="PGT328" s="6"/>
      <c r="PGU328" s="6"/>
      <c r="PGV328" s="6"/>
      <c r="PGW328" s="7"/>
      <c r="PGX328" s="7"/>
      <c r="PGY328" s="8"/>
      <c r="PGZ328" s="8"/>
      <c r="PHA328" s="13"/>
      <c r="PHB328" s="6"/>
      <c r="PHC328" s="6"/>
      <c r="PHD328" s="6"/>
      <c r="PHE328" s="7"/>
      <c r="PHF328" s="7"/>
      <c r="PHG328" s="8"/>
      <c r="PHH328" s="8"/>
      <c r="PHI328" s="13"/>
      <c r="PHJ328" s="6"/>
      <c r="PHK328" s="6"/>
      <c r="PHL328" s="6"/>
      <c r="PHM328" s="7"/>
      <c r="PHN328" s="7"/>
      <c r="PHO328" s="8"/>
      <c r="PHP328" s="8"/>
      <c r="PHQ328" s="13"/>
      <c r="PHR328" s="6"/>
      <c r="PHS328" s="6"/>
      <c r="PHT328" s="6"/>
      <c r="PHU328" s="7"/>
      <c r="PHV328" s="7"/>
      <c r="PHW328" s="8"/>
      <c r="PHX328" s="8"/>
      <c r="PHY328" s="13"/>
      <c r="PHZ328" s="6"/>
      <c r="PIA328" s="6"/>
      <c r="PIB328" s="6"/>
      <c r="PIC328" s="7"/>
      <c r="PID328" s="7"/>
      <c r="PIE328" s="8"/>
      <c r="PIF328" s="8"/>
      <c r="PIG328" s="13"/>
      <c r="PIH328" s="6"/>
      <c r="PII328" s="6"/>
      <c r="PIJ328" s="6"/>
      <c r="PIK328" s="7"/>
      <c r="PIL328" s="7"/>
      <c r="PIM328" s="8"/>
      <c r="PIN328" s="8"/>
      <c r="PIO328" s="13"/>
      <c r="PIP328" s="6"/>
      <c r="PIQ328" s="6"/>
      <c r="PIR328" s="6"/>
      <c r="PIS328" s="7"/>
      <c r="PIT328" s="7"/>
      <c r="PIU328" s="8"/>
      <c r="PIV328" s="8"/>
      <c r="PIW328" s="13"/>
      <c r="PIX328" s="6"/>
      <c r="PIY328" s="6"/>
      <c r="PIZ328" s="6"/>
      <c r="PJA328" s="7"/>
      <c r="PJB328" s="7"/>
      <c r="PJC328" s="8"/>
      <c r="PJD328" s="8"/>
      <c r="PJE328" s="13"/>
      <c r="PJF328" s="6"/>
      <c r="PJG328" s="6"/>
      <c r="PJH328" s="6"/>
      <c r="PJI328" s="7"/>
      <c r="PJJ328" s="7"/>
      <c r="PJK328" s="8"/>
      <c r="PJL328" s="8"/>
      <c r="PJM328" s="13"/>
      <c r="PJN328" s="6"/>
      <c r="PJO328" s="6"/>
      <c r="PJP328" s="6"/>
      <c r="PJQ328" s="7"/>
      <c r="PJR328" s="7"/>
      <c r="PJS328" s="8"/>
      <c r="PJT328" s="8"/>
      <c r="PJU328" s="13"/>
      <c r="PJV328" s="6"/>
      <c r="PJW328" s="6"/>
      <c r="PJX328" s="6"/>
      <c r="PJY328" s="7"/>
      <c r="PJZ328" s="7"/>
      <c r="PKA328" s="8"/>
      <c r="PKB328" s="8"/>
      <c r="PKC328" s="13"/>
      <c r="PKD328" s="6"/>
      <c r="PKE328" s="6"/>
      <c r="PKF328" s="6"/>
      <c r="PKG328" s="7"/>
      <c r="PKH328" s="7"/>
      <c r="PKI328" s="8"/>
      <c r="PKJ328" s="8"/>
      <c r="PKK328" s="13"/>
      <c r="PKL328" s="6"/>
      <c r="PKM328" s="6"/>
      <c r="PKN328" s="6"/>
      <c r="PKO328" s="7"/>
      <c r="PKP328" s="7"/>
      <c r="PKQ328" s="8"/>
      <c r="PKR328" s="8"/>
      <c r="PKS328" s="13"/>
      <c r="PKT328" s="6"/>
      <c r="PKU328" s="6"/>
      <c r="PKV328" s="6"/>
      <c r="PKW328" s="7"/>
      <c r="PKX328" s="7"/>
      <c r="PKY328" s="8"/>
      <c r="PKZ328" s="8"/>
      <c r="PLA328" s="13"/>
      <c r="PLB328" s="6"/>
      <c r="PLC328" s="6"/>
      <c r="PLD328" s="6"/>
      <c r="PLE328" s="7"/>
      <c r="PLF328" s="7"/>
      <c r="PLG328" s="8"/>
      <c r="PLH328" s="8"/>
      <c r="PLI328" s="13"/>
      <c r="PLJ328" s="6"/>
      <c r="PLK328" s="6"/>
      <c r="PLL328" s="6"/>
      <c r="PLM328" s="7"/>
      <c r="PLN328" s="7"/>
      <c r="PLO328" s="8"/>
      <c r="PLP328" s="8"/>
      <c r="PLQ328" s="13"/>
      <c r="PLR328" s="6"/>
      <c r="PLS328" s="6"/>
      <c r="PLT328" s="6"/>
      <c r="PLU328" s="7"/>
      <c r="PLV328" s="7"/>
      <c r="PLW328" s="8"/>
      <c r="PLX328" s="8"/>
      <c r="PLY328" s="13"/>
      <c r="PLZ328" s="6"/>
      <c r="PMA328" s="6"/>
      <c r="PMB328" s="6"/>
      <c r="PMC328" s="7"/>
      <c r="PMD328" s="7"/>
      <c r="PME328" s="8"/>
      <c r="PMF328" s="8"/>
      <c r="PMG328" s="13"/>
      <c r="PMH328" s="6"/>
      <c r="PMI328" s="6"/>
      <c r="PMJ328" s="6"/>
      <c r="PMK328" s="7"/>
      <c r="PML328" s="7"/>
      <c r="PMM328" s="8"/>
      <c r="PMN328" s="8"/>
      <c r="PMO328" s="13"/>
      <c r="PMP328" s="6"/>
      <c r="PMQ328" s="6"/>
      <c r="PMR328" s="6"/>
      <c r="PMS328" s="7"/>
      <c r="PMT328" s="7"/>
      <c r="PMU328" s="8"/>
      <c r="PMV328" s="8"/>
      <c r="PMW328" s="13"/>
      <c r="PMX328" s="6"/>
      <c r="PMY328" s="6"/>
      <c r="PMZ328" s="6"/>
      <c r="PNA328" s="7"/>
      <c r="PNB328" s="7"/>
      <c r="PNC328" s="8"/>
      <c r="PND328" s="8"/>
      <c r="PNE328" s="13"/>
      <c r="PNF328" s="6"/>
      <c r="PNG328" s="6"/>
      <c r="PNH328" s="6"/>
      <c r="PNI328" s="7"/>
      <c r="PNJ328" s="7"/>
      <c r="PNK328" s="8"/>
      <c r="PNL328" s="8"/>
      <c r="PNM328" s="13"/>
      <c r="PNN328" s="6"/>
      <c r="PNO328" s="6"/>
      <c r="PNP328" s="6"/>
      <c r="PNQ328" s="7"/>
      <c r="PNR328" s="7"/>
      <c r="PNS328" s="8"/>
      <c r="PNT328" s="8"/>
      <c r="PNU328" s="13"/>
      <c r="PNV328" s="6"/>
      <c r="PNW328" s="6"/>
      <c r="PNX328" s="6"/>
      <c r="PNY328" s="7"/>
      <c r="PNZ328" s="7"/>
      <c r="POA328" s="8"/>
      <c r="POB328" s="8"/>
      <c r="POC328" s="13"/>
      <c r="POD328" s="6"/>
      <c r="POE328" s="6"/>
      <c r="POF328" s="6"/>
      <c r="POG328" s="7"/>
      <c r="POH328" s="7"/>
      <c r="POI328" s="8"/>
      <c r="POJ328" s="8"/>
      <c r="POK328" s="13"/>
      <c r="POL328" s="6"/>
      <c r="POM328" s="6"/>
      <c r="PON328" s="6"/>
      <c r="POO328" s="7"/>
      <c r="POP328" s="7"/>
      <c r="POQ328" s="8"/>
      <c r="POR328" s="8"/>
      <c r="POS328" s="13"/>
      <c r="POT328" s="6"/>
      <c r="POU328" s="6"/>
      <c r="POV328" s="6"/>
      <c r="POW328" s="7"/>
      <c r="POX328" s="7"/>
      <c r="POY328" s="8"/>
      <c r="POZ328" s="8"/>
      <c r="PPA328" s="13"/>
      <c r="PPB328" s="6"/>
      <c r="PPC328" s="6"/>
      <c r="PPD328" s="6"/>
      <c r="PPE328" s="7"/>
      <c r="PPF328" s="7"/>
      <c r="PPG328" s="8"/>
      <c r="PPH328" s="8"/>
      <c r="PPI328" s="13"/>
      <c r="PPJ328" s="6"/>
      <c r="PPK328" s="6"/>
      <c r="PPL328" s="6"/>
      <c r="PPM328" s="7"/>
      <c r="PPN328" s="7"/>
      <c r="PPO328" s="8"/>
      <c r="PPP328" s="8"/>
      <c r="PPQ328" s="13"/>
      <c r="PPR328" s="6"/>
      <c r="PPS328" s="6"/>
      <c r="PPT328" s="6"/>
      <c r="PPU328" s="7"/>
      <c r="PPV328" s="7"/>
      <c r="PPW328" s="8"/>
      <c r="PPX328" s="8"/>
      <c r="PPY328" s="13"/>
      <c r="PPZ328" s="6"/>
      <c r="PQA328" s="6"/>
      <c r="PQB328" s="6"/>
      <c r="PQC328" s="7"/>
      <c r="PQD328" s="7"/>
      <c r="PQE328" s="8"/>
      <c r="PQF328" s="8"/>
      <c r="PQG328" s="13"/>
      <c r="PQH328" s="6"/>
      <c r="PQI328" s="6"/>
      <c r="PQJ328" s="6"/>
      <c r="PQK328" s="7"/>
      <c r="PQL328" s="7"/>
      <c r="PQM328" s="8"/>
      <c r="PQN328" s="8"/>
      <c r="PQO328" s="13"/>
      <c r="PQP328" s="6"/>
      <c r="PQQ328" s="6"/>
      <c r="PQR328" s="6"/>
      <c r="PQS328" s="7"/>
      <c r="PQT328" s="7"/>
      <c r="PQU328" s="8"/>
      <c r="PQV328" s="8"/>
      <c r="PQW328" s="13"/>
      <c r="PQX328" s="6"/>
      <c r="PQY328" s="6"/>
      <c r="PQZ328" s="6"/>
      <c r="PRA328" s="7"/>
      <c r="PRB328" s="7"/>
      <c r="PRC328" s="8"/>
      <c r="PRD328" s="8"/>
      <c r="PRE328" s="13"/>
      <c r="PRF328" s="6"/>
      <c r="PRG328" s="6"/>
      <c r="PRH328" s="6"/>
      <c r="PRI328" s="7"/>
      <c r="PRJ328" s="7"/>
      <c r="PRK328" s="8"/>
      <c r="PRL328" s="8"/>
      <c r="PRM328" s="13"/>
      <c r="PRN328" s="6"/>
      <c r="PRO328" s="6"/>
      <c r="PRP328" s="6"/>
      <c r="PRQ328" s="7"/>
      <c r="PRR328" s="7"/>
      <c r="PRS328" s="8"/>
      <c r="PRT328" s="8"/>
      <c r="PRU328" s="13"/>
      <c r="PRV328" s="6"/>
      <c r="PRW328" s="6"/>
      <c r="PRX328" s="6"/>
      <c r="PRY328" s="7"/>
      <c r="PRZ328" s="7"/>
      <c r="PSA328" s="8"/>
      <c r="PSB328" s="8"/>
      <c r="PSC328" s="13"/>
      <c r="PSD328" s="6"/>
      <c r="PSE328" s="6"/>
      <c r="PSF328" s="6"/>
      <c r="PSG328" s="7"/>
      <c r="PSH328" s="7"/>
      <c r="PSI328" s="8"/>
      <c r="PSJ328" s="8"/>
      <c r="PSK328" s="13"/>
      <c r="PSL328" s="6"/>
      <c r="PSM328" s="6"/>
      <c r="PSN328" s="6"/>
      <c r="PSO328" s="7"/>
      <c r="PSP328" s="7"/>
      <c r="PSQ328" s="8"/>
      <c r="PSR328" s="8"/>
      <c r="PSS328" s="13"/>
      <c r="PST328" s="6"/>
      <c r="PSU328" s="6"/>
      <c r="PSV328" s="6"/>
      <c r="PSW328" s="7"/>
      <c r="PSX328" s="7"/>
      <c r="PSY328" s="8"/>
      <c r="PSZ328" s="8"/>
      <c r="PTA328" s="13"/>
      <c r="PTB328" s="6"/>
      <c r="PTC328" s="6"/>
      <c r="PTD328" s="6"/>
      <c r="PTE328" s="7"/>
      <c r="PTF328" s="7"/>
      <c r="PTG328" s="8"/>
      <c r="PTH328" s="8"/>
      <c r="PTI328" s="13"/>
      <c r="PTJ328" s="6"/>
      <c r="PTK328" s="6"/>
      <c r="PTL328" s="6"/>
      <c r="PTM328" s="7"/>
      <c r="PTN328" s="7"/>
      <c r="PTO328" s="8"/>
      <c r="PTP328" s="8"/>
      <c r="PTQ328" s="13"/>
      <c r="PTR328" s="6"/>
      <c r="PTS328" s="6"/>
      <c r="PTT328" s="6"/>
      <c r="PTU328" s="7"/>
      <c r="PTV328" s="7"/>
      <c r="PTW328" s="8"/>
      <c r="PTX328" s="8"/>
      <c r="PTY328" s="13"/>
      <c r="PTZ328" s="6"/>
      <c r="PUA328" s="6"/>
      <c r="PUB328" s="6"/>
      <c r="PUC328" s="7"/>
      <c r="PUD328" s="7"/>
      <c r="PUE328" s="8"/>
      <c r="PUF328" s="8"/>
      <c r="PUG328" s="13"/>
      <c r="PUH328" s="6"/>
      <c r="PUI328" s="6"/>
      <c r="PUJ328" s="6"/>
      <c r="PUK328" s="7"/>
      <c r="PUL328" s="7"/>
      <c r="PUM328" s="8"/>
      <c r="PUN328" s="8"/>
      <c r="PUO328" s="13"/>
      <c r="PUP328" s="6"/>
      <c r="PUQ328" s="6"/>
      <c r="PUR328" s="6"/>
      <c r="PUS328" s="7"/>
      <c r="PUT328" s="7"/>
      <c r="PUU328" s="8"/>
      <c r="PUV328" s="8"/>
      <c r="PUW328" s="13"/>
      <c r="PUX328" s="6"/>
      <c r="PUY328" s="6"/>
      <c r="PUZ328" s="6"/>
      <c r="PVA328" s="7"/>
      <c r="PVB328" s="7"/>
      <c r="PVC328" s="8"/>
      <c r="PVD328" s="8"/>
      <c r="PVE328" s="13"/>
      <c r="PVF328" s="6"/>
      <c r="PVG328" s="6"/>
      <c r="PVH328" s="6"/>
      <c r="PVI328" s="7"/>
      <c r="PVJ328" s="7"/>
      <c r="PVK328" s="8"/>
      <c r="PVL328" s="8"/>
      <c r="PVM328" s="13"/>
      <c r="PVN328" s="6"/>
      <c r="PVO328" s="6"/>
      <c r="PVP328" s="6"/>
      <c r="PVQ328" s="7"/>
      <c r="PVR328" s="7"/>
      <c r="PVS328" s="8"/>
      <c r="PVT328" s="8"/>
      <c r="PVU328" s="13"/>
      <c r="PVV328" s="6"/>
      <c r="PVW328" s="6"/>
      <c r="PVX328" s="6"/>
      <c r="PVY328" s="7"/>
      <c r="PVZ328" s="7"/>
      <c r="PWA328" s="8"/>
      <c r="PWB328" s="8"/>
      <c r="PWC328" s="13"/>
      <c r="PWD328" s="6"/>
      <c r="PWE328" s="6"/>
      <c r="PWF328" s="6"/>
      <c r="PWG328" s="7"/>
      <c r="PWH328" s="7"/>
      <c r="PWI328" s="8"/>
      <c r="PWJ328" s="8"/>
      <c r="PWK328" s="13"/>
      <c r="PWL328" s="6"/>
      <c r="PWM328" s="6"/>
      <c r="PWN328" s="6"/>
      <c r="PWO328" s="7"/>
      <c r="PWP328" s="7"/>
      <c r="PWQ328" s="8"/>
      <c r="PWR328" s="8"/>
      <c r="PWS328" s="13"/>
      <c r="PWT328" s="6"/>
      <c r="PWU328" s="6"/>
      <c r="PWV328" s="6"/>
      <c r="PWW328" s="7"/>
      <c r="PWX328" s="7"/>
      <c r="PWY328" s="8"/>
      <c r="PWZ328" s="8"/>
      <c r="PXA328" s="13"/>
      <c r="PXB328" s="6"/>
      <c r="PXC328" s="6"/>
      <c r="PXD328" s="6"/>
      <c r="PXE328" s="7"/>
      <c r="PXF328" s="7"/>
      <c r="PXG328" s="8"/>
      <c r="PXH328" s="8"/>
      <c r="PXI328" s="13"/>
      <c r="PXJ328" s="6"/>
      <c r="PXK328" s="6"/>
      <c r="PXL328" s="6"/>
      <c r="PXM328" s="7"/>
      <c r="PXN328" s="7"/>
      <c r="PXO328" s="8"/>
      <c r="PXP328" s="8"/>
      <c r="PXQ328" s="13"/>
      <c r="PXR328" s="6"/>
      <c r="PXS328" s="6"/>
      <c r="PXT328" s="6"/>
      <c r="PXU328" s="7"/>
      <c r="PXV328" s="7"/>
      <c r="PXW328" s="8"/>
      <c r="PXX328" s="8"/>
      <c r="PXY328" s="13"/>
      <c r="PXZ328" s="6"/>
      <c r="PYA328" s="6"/>
      <c r="PYB328" s="6"/>
      <c r="PYC328" s="7"/>
      <c r="PYD328" s="7"/>
      <c r="PYE328" s="8"/>
      <c r="PYF328" s="8"/>
      <c r="PYG328" s="13"/>
      <c r="PYH328" s="6"/>
      <c r="PYI328" s="6"/>
      <c r="PYJ328" s="6"/>
      <c r="PYK328" s="7"/>
      <c r="PYL328" s="7"/>
      <c r="PYM328" s="8"/>
      <c r="PYN328" s="8"/>
      <c r="PYO328" s="13"/>
      <c r="PYP328" s="6"/>
      <c r="PYQ328" s="6"/>
      <c r="PYR328" s="6"/>
      <c r="PYS328" s="7"/>
      <c r="PYT328" s="7"/>
      <c r="PYU328" s="8"/>
      <c r="PYV328" s="8"/>
      <c r="PYW328" s="13"/>
      <c r="PYX328" s="6"/>
      <c r="PYY328" s="6"/>
      <c r="PYZ328" s="6"/>
      <c r="PZA328" s="7"/>
      <c r="PZB328" s="7"/>
      <c r="PZC328" s="8"/>
      <c r="PZD328" s="8"/>
      <c r="PZE328" s="13"/>
      <c r="PZF328" s="6"/>
      <c r="PZG328" s="6"/>
      <c r="PZH328" s="6"/>
      <c r="PZI328" s="7"/>
      <c r="PZJ328" s="7"/>
      <c r="PZK328" s="8"/>
      <c r="PZL328" s="8"/>
      <c r="PZM328" s="13"/>
      <c r="PZN328" s="6"/>
      <c r="PZO328" s="6"/>
      <c r="PZP328" s="6"/>
      <c r="PZQ328" s="7"/>
      <c r="PZR328" s="7"/>
      <c r="PZS328" s="8"/>
      <c r="PZT328" s="8"/>
      <c r="PZU328" s="13"/>
      <c r="PZV328" s="6"/>
      <c r="PZW328" s="6"/>
      <c r="PZX328" s="6"/>
      <c r="PZY328" s="7"/>
      <c r="PZZ328" s="7"/>
      <c r="QAA328" s="8"/>
      <c r="QAB328" s="8"/>
      <c r="QAC328" s="13"/>
      <c r="QAD328" s="6"/>
      <c r="QAE328" s="6"/>
      <c r="QAF328" s="6"/>
      <c r="QAG328" s="7"/>
      <c r="QAH328" s="7"/>
      <c r="QAI328" s="8"/>
      <c r="QAJ328" s="8"/>
      <c r="QAK328" s="13"/>
      <c r="QAL328" s="6"/>
      <c r="QAM328" s="6"/>
      <c r="QAN328" s="6"/>
      <c r="QAO328" s="7"/>
      <c r="QAP328" s="7"/>
      <c r="QAQ328" s="8"/>
      <c r="QAR328" s="8"/>
      <c r="QAS328" s="13"/>
      <c r="QAT328" s="6"/>
      <c r="QAU328" s="6"/>
      <c r="QAV328" s="6"/>
      <c r="QAW328" s="7"/>
      <c r="QAX328" s="7"/>
      <c r="QAY328" s="8"/>
      <c r="QAZ328" s="8"/>
      <c r="QBA328" s="13"/>
      <c r="QBB328" s="6"/>
      <c r="QBC328" s="6"/>
      <c r="QBD328" s="6"/>
      <c r="QBE328" s="7"/>
      <c r="QBF328" s="7"/>
      <c r="QBG328" s="8"/>
      <c r="QBH328" s="8"/>
      <c r="QBI328" s="13"/>
      <c r="QBJ328" s="6"/>
      <c r="QBK328" s="6"/>
      <c r="QBL328" s="6"/>
      <c r="QBM328" s="7"/>
      <c r="QBN328" s="7"/>
      <c r="QBO328" s="8"/>
      <c r="QBP328" s="8"/>
      <c r="QBQ328" s="13"/>
      <c r="QBR328" s="6"/>
      <c r="QBS328" s="6"/>
      <c r="QBT328" s="6"/>
      <c r="QBU328" s="7"/>
      <c r="QBV328" s="7"/>
      <c r="QBW328" s="8"/>
      <c r="QBX328" s="8"/>
      <c r="QBY328" s="13"/>
      <c r="QBZ328" s="6"/>
      <c r="QCA328" s="6"/>
      <c r="QCB328" s="6"/>
      <c r="QCC328" s="7"/>
      <c r="QCD328" s="7"/>
      <c r="QCE328" s="8"/>
      <c r="QCF328" s="8"/>
      <c r="QCG328" s="13"/>
      <c r="QCH328" s="6"/>
      <c r="QCI328" s="6"/>
      <c r="QCJ328" s="6"/>
      <c r="QCK328" s="7"/>
      <c r="QCL328" s="7"/>
      <c r="QCM328" s="8"/>
      <c r="QCN328" s="8"/>
      <c r="QCO328" s="13"/>
      <c r="QCP328" s="6"/>
      <c r="QCQ328" s="6"/>
      <c r="QCR328" s="6"/>
      <c r="QCS328" s="7"/>
      <c r="QCT328" s="7"/>
      <c r="QCU328" s="8"/>
      <c r="QCV328" s="8"/>
      <c r="QCW328" s="13"/>
      <c r="QCX328" s="6"/>
      <c r="QCY328" s="6"/>
      <c r="QCZ328" s="6"/>
      <c r="QDA328" s="7"/>
      <c r="QDB328" s="7"/>
      <c r="QDC328" s="8"/>
      <c r="QDD328" s="8"/>
      <c r="QDE328" s="13"/>
      <c r="QDF328" s="6"/>
      <c r="QDG328" s="6"/>
      <c r="QDH328" s="6"/>
      <c r="QDI328" s="7"/>
      <c r="QDJ328" s="7"/>
      <c r="QDK328" s="8"/>
      <c r="QDL328" s="8"/>
      <c r="QDM328" s="13"/>
      <c r="QDN328" s="6"/>
      <c r="QDO328" s="6"/>
      <c r="QDP328" s="6"/>
      <c r="QDQ328" s="7"/>
      <c r="QDR328" s="7"/>
      <c r="QDS328" s="8"/>
      <c r="QDT328" s="8"/>
      <c r="QDU328" s="13"/>
      <c r="QDV328" s="6"/>
      <c r="QDW328" s="6"/>
      <c r="QDX328" s="6"/>
      <c r="QDY328" s="7"/>
      <c r="QDZ328" s="7"/>
      <c r="QEA328" s="8"/>
      <c r="QEB328" s="8"/>
      <c r="QEC328" s="13"/>
      <c r="QED328" s="6"/>
      <c r="QEE328" s="6"/>
      <c r="QEF328" s="6"/>
      <c r="QEG328" s="7"/>
      <c r="QEH328" s="7"/>
      <c r="QEI328" s="8"/>
      <c r="QEJ328" s="8"/>
      <c r="QEK328" s="13"/>
      <c r="QEL328" s="6"/>
      <c r="QEM328" s="6"/>
      <c r="QEN328" s="6"/>
      <c r="QEO328" s="7"/>
      <c r="QEP328" s="7"/>
      <c r="QEQ328" s="8"/>
      <c r="QER328" s="8"/>
      <c r="QES328" s="13"/>
      <c r="QET328" s="6"/>
      <c r="QEU328" s="6"/>
      <c r="QEV328" s="6"/>
      <c r="QEW328" s="7"/>
      <c r="QEX328" s="7"/>
      <c r="QEY328" s="8"/>
      <c r="QEZ328" s="8"/>
      <c r="QFA328" s="13"/>
      <c r="QFB328" s="6"/>
      <c r="QFC328" s="6"/>
      <c r="QFD328" s="6"/>
      <c r="QFE328" s="7"/>
      <c r="QFF328" s="7"/>
      <c r="QFG328" s="8"/>
      <c r="QFH328" s="8"/>
      <c r="QFI328" s="13"/>
      <c r="QFJ328" s="6"/>
      <c r="QFK328" s="6"/>
      <c r="QFL328" s="6"/>
      <c r="QFM328" s="7"/>
      <c r="QFN328" s="7"/>
      <c r="QFO328" s="8"/>
      <c r="QFP328" s="8"/>
      <c r="QFQ328" s="13"/>
      <c r="QFR328" s="6"/>
      <c r="QFS328" s="6"/>
      <c r="QFT328" s="6"/>
      <c r="QFU328" s="7"/>
      <c r="QFV328" s="7"/>
      <c r="QFW328" s="8"/>
      <c r="QFX328" s="8"/>
      <c r="QFY328" s="13"/>
      <c r="QFZ328" s="6"/>
      <c r="QGA328" s="6"/>
      <c r="QGB328" s="6"/>
      <c r="QGC328" s="7"/>
      <c r="QGD328" s="7"/>
      <c r="QGE328" s="8"/>
      <c r="QGF328" s="8"/>
      <c r="QGG328" s="13"/>
      <c r="QGH328" s="6"/>
      <c r="QGI328" s="6"/>
      <c r="QGJ328" s="6"/>
      <c r="QGK328" s="7"/>
      <c r="QGL328" s="7"/>
      <c r="QGM328" s="8"/>
      <c r="QGN328" s="8"/>
      <c r="QGO328" s="13"/>
      <c r="QGP328" s="6"/>
      <c r="QGQ328" s="6"/>
      <c r="QGR328" s="6"/>
      <c r="QGS328" s="7"/>
      <c r="QGT328" s="7"/>
      <c r="QGU328" s="8"/>
      <c r="QGV328" s="8"/>
      <c r="QGW328" s="13"/>
      <c r="QGX328" s="6"/>
      <c r="QGY328" s="6"/>
      <c r="QGZ328" s="6"/>
      <c r="QHA328" s="7"/>
      <c r="QHB328" s="7"/>
      <c r="QHC328" s="8"/>
      <c r="QHD328" s="8"/>
      <c r="QHE328" s="13"/>
      <c r="QHF328" s="6"/>
      <c r="QHG328" s="6"/>
      <c r="QHH328" s="6"/>
      <c r="QHI328" s="7"/>
      <c r="QHJ328" s="7"/>
      <c r="QHK328" s="8"/>
      <c r="QHL328" s="8"/>
      <c r="QHM328" s="13"/>
      <c r="QHN328" s="6"/>
      <c r="QHO328" s="6"/>
      <c r="QHP328" s="6"/>
      <c r="QHQ328" s="7"/>
      <c r="QHR328" s="7"/>
      <c r="QHS328" s="8"/>
      <c r="QHT328" s="8"/>
      <c r="QHU328" s="13"/>
      <c r="QHV328" s="6"/>
      <c r="QHW328" s="6"/>
      <c r="QHX328" s="6"/>
      <c r="QHY328" s="7"/>
      <c r="QHZ328" s="7"/>
      <c r="QIA328" s="8"/>
      <c r="QIB328" s="8"/>
      <c r="QIC328" s="13"/>
      <c r="QID328" s="6"/>
      <c r="QIE328" s="6"/>
      <c r="QIF328" s="6"/>
      <c r="QIG328" s="7"/>
      <c r="QIH328" s="7"/>
      <c r="QII328" s="8"/>
      <c r="QIJ328" s="8"/>
      <c r="QIK328" s="13"/>
      <c r="QIL328" s="6"/>
      <c r="QIM328" s="6"/>
      <c r="QIN328" s="6"/>
      <c r="QIO328" s="7"/>
      <c r="QIP328" s="7"/>
      <c r="QIQ328" s="8"/>
      <c r="QIR328" s="8"/>
      <c r="QIS328" s="13"/>
      <c r="QIT328" s="6"/>
      <c r="QIU328" s="6"/>
      <c r="QIV328" s="6"/>
      <c r="QIW328" s="7"/>
      <c r="QIX328" s="7"/>
      <c r="QIY328" s="8"/>
      <c r="QIZ328" s="8"/>
      <c r="QJA328" s="13"/>
      <c r="QJB328" s="6"/>
      <c r="QJC328" s="6"/>
      <c r="QJD328" s="6"/>
      <c r="QJE328" s="7"/>
      <c r="QJF328" s="7"/>
      <c r="QJG328" s="8"/>
      <c r="QJH328" s="8"/>
      <c r="QJI328" s="13"/>
      <c r="QJJ328" s="6"/>
      <c r="QJK328" s="6"/>
      <c r="QJL328" s="6"/>
      <c r="QJM328" s="7"/>
      <c r="QJN328" s="7"/>
      <c r="QJO328" s="8"/>
      <c r="QJP328" s="8"/>
      <c r="QJQ328" s="13"/>
      <c r="QJR328" s="6"/>
      <c r="QJS328" s="6"/>
      <c r="QJT328" s="6"/>
      <c r="QJU328" s="7"/>
      <c r="QJV328" s="7"/>
      <c r="QJW328" s="8"/>
      <c r="QJX328" s="8"/>
      <c r="QJY328" s="13"/>
      <c r="QJZ328" s="6"/>
      <c r="QKA328" s="6"/>
      <c r="QKB328" s="6"/>
      <c r="QKC328" s="7"/>
      <c r="QKD328" s="7"/>
      <c r="QKE328" s="8"/>
      <c r="QKF328" s="8"/>
      <c r="QKG328" s="13"/>
      <c r="QKH328" s="6"/>
      <c r="QKI328" s="6"/>
      <c r="QKJ328" s="6"/>
      <c r="QKK328" s="7"/>
      <c r="QKL328" s="7"/>
      <c r="QKM328" s="8"/>
      <c r="QKN328" s="8"/>
      <c r="QKO328" s="13"/>
      <c r="QKP328" s="6"/>
      <c r="QKQ328" s="6"/>
      <c r="QKR328" s="6"/>
      <c r="QKS328" s="7"/>
      <c r="QKT328" s="7"/>
      <c r="QKU328" s="8"/>
      <c r="QKV328" s="8"/>
      <c r="QKW328" s="13"/>
      <c r="QKX328" s="6"/>
      <c r="QKY328" s="6"/>
      <c r="QKZ328" s="6"/>
      <c r="QLA328" s="7"/>
      <c r="QLB328" s="7"/>
      <c r="QLC328" s="8"/>
      <c r="QLD328" s="8"/>
      <c r="QLE328" s="13"/>
      <c r="QLF328" s="6"/>
      <c r="QLG328" s="6"/>
      <c r="QLH328" s="6"/>
      <c r="QLI328" s="7"/>
      <c r="QLJ328" s="7"/>
      <c r="QLK328" s="8"/>
      <c r="QLL328" s="8"/>
      <c r="QLM328" s="13"/>
      <c r="QLN328" s="6"/>
      <c r="QLO328" s="6"/>
      <c r="QLP328" s="6"/>
      <c r="QLQ328" s="7"/>
      <c r="QLR328" s="7"/>
      <c r="QLS328" s="8"/>
      <c r="QLT328" s="8"/>
      <c r="QLU328" s="13"/>
      <c r="QLV328" s="6"/>
      <c r="QLW328" s="6"/>
      <c r="QLX328" s="6"/>
      <c r="QLY328" s="7"/>
      <c r="QLZ328" s="7"/>
      <c r="QMA328" s="8"/>
      <c r="QMB328" s="8"/>
      <c r="QMC328" s="13"/>
      <c r="QMD328" s="6"/>
      <c r="QME328" s="6"/>
      <c r="QMF328" s="6"/>
      <c r="QMG328" s="7"/>
      <c r="QMH328" s="7"/>
      <c r="QMI328" s="8"/>
      <c r="QMJ328" s="8"/>
      <c r="QMK328" s="13"/>
      <c r="QML328" s="6"/>
      <c r="QMM328" s="6"/>
      <c r="QMN328" s="6"/>
      <c r="QMO328" s="7"/>
      <c r="QMP328" s="7"/>
      <c r="QMQ328" s="8"/>
      <c r="QMR328" s="8"/>
      <c r="QMS328" s="13"/>
      <c r="QMT328" s="6"/>
      <c r="QMU328" s="6"/>
      <c r="QMV328" s="6"/>
      <c r="QMW328" s="7"/>
      <c r="QMX328" s="7"/>
      <c r="QMY328" s="8"/>
      <c r="QMZ328" s="8"/>
      <c r="QNA328" s="13"/>
      <c r="QNB328" s="6"/>
      <c r="QNC328" s="6"/>
      <c r="QND328" s="6"/>
      <c r="QNE328" s="7"/>
      <c r="QNF328" s="7"/>
      <c r="QNG328" s="8"/>
      <c r="QNH328" s="8"/>
      <c r="QNI328" s="13"/>
      <c r="QNJ328" s="6"/>
      <c r="QNK328" s="6"/>
      <c r="QNL328" s="6"/>
      <c r="QNM328" s="7"/>
      <c r="QNN328" s="7"/>
      <c r="QNO328" s="8"/>
      <c r="QNP328" s="8"/>
      <c r="QNQ328" s="13"/>
      <c r="QNR328" s="6"/>
      <c r="QNS328" s="6"/>
      <c r="QNT328" s="6"/>
      <c r="QNU328" s="7"/>
      <c r="QNV328" s="7"/>
      <c r="QNW328" s="8"/>
      <c r="QNX328" s="8"/>
      <c r="QNY328" s="13"/>
      <c r="QNZ328" s="6"/>
      <c r="QOA328" s="6"/>
      <c r="QOB328" s="6"/>
      <c r="QOC328" s="7"/>
      <c r="QOD328" s="7"/>
      <c r="QOE328" s="8"/>
      <c r="QOF328" s="8"/>
      <c r="QOG328" s="13"/>
      <c r="QOH328" s="6"/>
      <c r="QOI328" s="6"/>
      <c r="QOJ328" s="6"/>
      <c r="QOK328" s="7"/>
      <c r="QOL328" s="7"/>
      <c r="QOM328" s="8"/>
      <c r="QON328" s="8"/>
      <c r="QOO328" s="13"/>
      <c r="QOP328" s="6"/>
      <c r="QOQ328" s="6"/>
      <c r="QOR328" s="6"/>
      <c r="QOS328" s="7"/>
      <c r="QOT328" s="7"/>
      <c r="QOU328" s="8"/>
      <c r="QOV328" s="8"/>
      <c r="QOW328" s="13"/>
      <c r="QOX328" s="6"/>
      <c r="QOY328" s="6"/>
      <c r="QOZ328" s="6"/>
      <c r="QPA328" s="7"/>
      <c r="QPB328" s="7"/>
      <c r="QPC328" s="8"/>
      <c r="QPD328" s="8"/>
      <c r="QPE328" s="13"/>
      <c r="QPF328" s="6"/>
      <c r="QPG328" s="6"/>
      <c r="QPH328" s="6"/>
      <c r="QPI328" s="7"/>
      <c r="QPJ328" s="7"/>
      <c r="QPK328" s="8"/>
      <c r="QPL328" s="8"/>
      <c r="QPM328" s="13"/>
      <c r="QPN328" s="6"/>
      <c r="QPO328" s="6"/>
      <c r="QPP328" s="6"/>
      <c r="QPQ328" s="7"/>
      <c r="QPR328" s="7"/>
      <c r="QPS328" s="8"/>
      <c r="QPT328" s="8"/>
      <c r="QPU328" s="13"/>
      <c r="QPV328" s="6"/>
      <c r="QPW328" s="6"/>
      <c r="QPX328" s="6"/>
      <c r="QPY328" s="7"/>
      <c r="QPZ328" s="7"/>
      <c r="QQA328" s="8"/>
      <c r="QQB328" s="8"/>
      <c r="QQC328" s="13"/>
      <c r="QQD328" s="6"/>
      <c r="QQE328" s="6"/>
      <c r="QQF328" s="6"/>
      <c r="QQG328" s="7"/>
      <c r="QQH328" s="7"/>
      <c r="QQI328" s="8"/>
      <c r="QQJ328" s="8"/>
      <c r="QQK328" s="13"/>
      <c r="QQL328" s="6"/>
      <c r="QQM328" s="6"/>
      <c r="QQN328" s="6"/>
      <c r="QQO328" s="7"/>
      <c r="QQP328" s="7"/>
      <c r="QQQ328" s="8"/>
      <c r="QQR328" s="8"/>
      <c r="QQS328" s="13"/>
      <c r="QQT328" s="6"/>
      <c r="QQU328" s="6"/>
      <c r="QQV328" s="6"/>
      <c r="QQW328" s="7"/>
      <c r="QQX328" s="7"/>
      <c r="QQY328" s="8"/>
      <c r="QQZ328" s="8"/>
      <c r="QRA328" s="13"/>
      <c r="QRB328" s="6"/>
      <c r="QRC328" s="6"/>
      <c r="QRD328" s="6"/>
      <c r="QRE328" s="7"/>
      <c r="QRF328" s="7"/>
      <c r="QRG328" s="8"/>
      <c r="QRH328" s="8"/>
      <c r="QRI328" s="13"/>
      <c r="QRJ328" s="6"/>
      <c r="QRK328" s="6"/>
      <c r="QRL328" s="6"/>
      <c r="QRM328" s="7"/>
      <c r="QRN328" s="7"/>
      <c r="QRO328" s="8"/>
      <c r="QRP328" s="8"/>
      <c r="QRQ328" s="13"/>
      <c r="QRR328" s="6"/>
      <c r="QRS328" s="6"/>
      <c r="QRT328" s="6"/>
      <c r="QRU328" s="7"/>
      <c r="QRV328" s="7"/>
      <c r="QRW328" s="8"/>
      <c r="QRX328" s="8"/>
      <c r="QRY328" s="13"/>
      <c r="QRZ328" s="6"/>
      <c r="QSA328" s="6"/>
      <c r="QSB328" s="6"/>
      <c r="QSC328" s="7"/>
      <c r="QSD328" s="7"/>
      <c r="QSE328" s="8"/>
      <c r="QSF328" s="8"/>
      <c r="QSG328" s="13"/>
      <c r="QSH328" s="6"/>
      <c r="QSI328" s="6"/>
      <c r="QSJ328" s="6"/>
      <c r="QSK328" s="7"/>
      <c r="QSL328" s="7"/>
      <c r="QSM328" s="8"/>
      <c r="QSN328" s="8"/>
      <c r="QSO328" s="13"/>
      <c r="QSP328" s="6"/>
      <c r="QSQ328" s="6"/>
      <c r="QSR328" s="6"/>
      <c r="QSS328" s="7"/>
      <c r="QST328" s="7"/>
      <c r="QSU328" s="8"/>
      <c r="QSV328" s="8"/>
      <c r="QSW328" s="13"/>
      <c r="QSX328" s="6"/>
      <c r="QSY328" s="6"/>
      <c r="QSZ328" s="6"/>
      <c r="QTA328" s="7"/>
      <c r="QTB328" s="7"/>
      <c r="QTC328" s="8"/>
      <c r="QTD328" s="8"/>
      <c r="QTE328" s="13"/>
      <c r="QTF328" s="6"/>
      <c r="QTG328" s="6"/>
      <c r="QTH328" s="6"/>
      <c r="QTI328" s="7"/>
      <c r="QTJ328" s="7"/>
      <c r="QTK328" s="8"/>
      <c r="QTL328" s="8"/>
      <c r="QTM328" s="13"/>
      <c r="QTN328" s="6"/>
      <c r="QTO328" s="6"/>
      <c r="QTP328" s="6"/>
      <c r="QTQ328" s="7"/>
      <c r="QTR328" s="7"/>
      <c r="QTS328" s="8"/>
      <c r="QTT328" s="8"/>
      <c r="QTU328" s="13"/>
      <c r="QTV328" s="6"/>
      <c r="QTW328" s="6"/>
      <c r="QTX328" s="6"/>
      <c r="QTY328" s="7"/>
      <c r="QTZ328" s="7"/>
      <c r="QUA328" s="8"/>
      <c r="QUB328" s="8"/>
      <c r="QUC328" s="13"/>
      <c r="QUD328" s="6"/>
      <c r="QUE328" s="6"/>
      <c r="QUF328" s="6"/>
      <c r="QUG328" s="7"/>
      <c r="QUH328" s="7"/>
      <c r="QUI328" s="8"/>
      <c r="QUJ328" s="8"/>
      <c r="QUK328" s="13"/>
      <c r="QUL328" s="6"/>
      <c r="QUM328" s="6"/>
      <c r="QUN328" s="6"/>
      <c r="QUO328" s="7"/>
      <c r="QUP328" s="7"/>
      <c r="QUQ328" s="8"/>
      <c r="QUR328" s="8"/>
      <c r="QUS328" s="13"/>
      <c r="QUT328" s="6"/>
      <c r="QUU328" s="6"/>
      <c r="QUV328" s="6"/>
      <c r="QUW328" s="7"/>
      <c r="QUX328" s="7"/>
      <c r="QUY328" s="8"/>
      <c r="QUZ328" s="8"/>
      <c r="QVA328" s="13"/>
      <c r="QVB328" s="6"/>
      <c r="QVC328" s="6"/>
      <c r="QVD328" s="6"/>
      <c r="QVE328" s="7"/>
      <c r="QVF328" s="7"/>
      <c r="QVG328" s="8"/>
      <c r="QVH328" s="8"/>
      <c r="QVI328" s="13"/>
      <c r="QVJ328" s="6"/>
      <c r="QVK328" s="6"/>
      <c r="QVL328" s="6"/>
      <c r="QVM328" s="7"/>
      <c r="QVN328" s="7"/>
      <c r="QVO328" s="8"/>
      <c r="QVP328" s="8"/>
      <c r="QVQ328" s="13"/>
      <c r="QVR328" s="6"/>
      <c r="QVS328" s="6"/>
      <c r="QVT328" s="6"/>
      <c r="QVU328" s="7"/>
      <c r="QVV328" s="7"/>
      <c r="QVW328" s="8"/>
      <c r="QVX328" s="8"/>
      <c r="QVY328" s="13"/>
      <c r="QVZ328" s="6"/>
      <c r="QWA328" s="6"/>
      <c r="QWB328" s="6"/>
      <c r="QWC328" s="7"/>
      <c r="QWD328" s="7"/>
      <c r="QWE328" s="8"/>
      <c r="QWF328" s="8"/>
      <c r="QWG328" s="13"/>
      <c r="QWH328" s="6"/>
      <c r="QWI328" s="6"/>
      <c r="QWJ328" s="6"/>
      <c r="QWK328" s="7"/>
      <c r="QWL328" s="7"/>
      <c r="QWM328" s="8"/>
      <c r="QWN328" s="8"/>
      <c r="QWO328" s="13"/>
      <c r="QWP328" s="6"/>
      <c r="QWQ328" s="6"/>
      <c r="QWR328" s="6"/>
      <c r="QWS328" s="7"/>
      <c r="QWT328" s="7"/>
      <c r="QWU328" s="8"/>
      <c r="QWV328" s="8"/>
      <c r="QWW328" s="13"/>
      <c r="QWX328" s="6"/>
      <c r="QWY328" s="6"/>
      <c r="QWZ328" s="6"/>
      <c r="QXA328" s="7"/>
      <c r="QXB328" s="7"/>
      <c r="QXC328" s="8"/>
      <c r="QXD328" s="8"/>
      <c r="QXE328" s="13"/>
      <c r="QXF328" s="6"/>
      <c r="QXG328" s="6"/>
      <c r="QXH328" s="6"/>
      <c r="QXI328" s="7"/>
      <c r="QXJ328" s="7"/>
      <c r="QXK328" s="8"/>
      <c r="QXL328" s="8"/>
      <c r="QXM328" s="13"/>
      <c r="QXN328" s="6"/>
      <c r="QXO328" s="6"/>
      <c r="QXP328" s="6"/>
      <c r="QXQ328" s="7"/>
      <c r="QXR328" s="7"/>
      <c r="QXS328" s="8"/>
      <c r="QXT328" s="8"/>
      <c r="QXU328" s="13"/>
      <c r="QXV328" s="6"/>
      <c r="QXW328" s="6"/>
      <c r="QXX328" s="6"/>
      <c r="QXY328" s="7"/>
      <c r="QXZ328" s="7"/>
      <c r="QYA328" s="8"/>
      <c r="QYB328" s="8"/>
      <c r="QYC328" s="13"/>
      <c r="QYD328" s="6"/>
      <c r="QYE328" s="6"/>
      <c r="QYF328" s="6"/>
      <c r="QYG328" s="7"/>
      <c r="QYH328" s="7"/>
      <c r="QYI328" s="8"/>
      <c r="QYJ328" s="8"/>
      <c r="QYK328" s="13"/>
      <c r="QYL328" s="6"/>
      <c r="QYM328" s="6"/>
      <c r="QYN328" s="6"/>
      <c r="QYO328" s="7"/>
      <c r="QYP328" s="7"/>
      <c r="QYQ328" s="8"/>
      <c r="QYR328" s="8"/>
      <c r="QYS328" s="13"/>
      <c r="QYT328" s="6"/>
      <c r="QYU328" s="6"/>
      <c r="QYV328" s="6"/>
      <c r="QYW328" s="7"/>
      <c r="QYX328" s="7"/>
      <c r="QYY328" s="8"/>
      <c r="QYZ328" s="8"/>
      <c r="QZA328" s="13"/>
      <c r="QZB328" s="6"/>
      <c r="QZC328" s="6"/>
      <c r="QZD328" s="6"/>
      <c r="QZE328" s="7"/>
      <c r="QZF328" s="7"/>
      <c r="QZG328" s="8"/>
      <c r="QZH328" s="8"/>
      <c r="QZI328" s="13"/>
      <c r="QZJ328" s="6"/>
      <c r="QZK328" s="6"/>
      <c r="QZL328" s="6"/>
      <c r="QZM328" s="7"/>
      <c r="QZN328" s="7"/>
      <c r="QZO328" s="8"/>
      <c r="QZP328" s="8"/>
      <c r="QZQ328" s="13"/>
      <c r="QZR328" s="6"/>
      <c r="QZS328" s="6"/>
      <c r="QZT328" s="6"/>
      <c r="QZU328" s="7"/>
      <c r="QZV328" s="7"/>
      <c r="QZW328" s="8"/>
      <c r="QZX328" s="8"/>
      <c r="QZY328" s="13"/>
      <c r="QZZ328" s="6"/>
      <c r="RAA328" s="6"/>
      <c r="RAB328" s="6"/>
      <c r="RAC328" s="7"/>
      <c r="RAD328" s="7"/>
      <c r="RAE328" s="8"/>
      <c r="RAF328" s="8"/>
      <c r="RAG328" s="13"/>
      <c r="RAH328" s="6"/>
      <c r="RAI328" s="6"/>
      <c r="RAJ328" s="6"/>
      <c r="RAK328" s="7"/>
      <c r="RAL328" s="7"/>
      <c r="RAM328" s="8"/>
      <c r="RAN328" s="8"/>
      <c r="RAO328" s="13"/>
      <c r="RAP328" s="6"/>
      <c r="RAQ328" s="6"/>
      <c r="RAR328" s="6"/>
      <c r="RAS328" s="7"/>
      <c r="RAT328" s="7"/>
      <c r="RAU328" s="8"/>
      <c r="RAV328" s="8"/>
      <c r="RAW328" s="13"/>
      <c r="RAX328" s="6"/>
      <c r="RAY328" s="6"/>
      <c r="RAZ328" s="6"/>
      <c r="RBA328" s="7"/>
      <c r="RBB328" s="7"/>
      <c r="RBC328" s="8"/>
      <c r="RBD328" s="8"/>
      <c r="RBE328" s="13"/>
      <c r="RBF328" s="6"/>
      <c r="RBG328" s="6"/>
      <c r="RBH328" s="6"/>
      <c r="RBI328" s="7"/>
      <c r="RBJ328" s="7"/>
      <c r="RBK328" s="8"/>
      <c r="RBL328" s="8"/>
      <c r="RBM328" s="13"/>
      <c r="RBN328" s="6"/>
      <c r="RBO328" s="6"/>
      <c r="RBP328" s="6"/>
      <c r="RBQ328" s="7"/>
      <c r="RBR328" s="7"/>
      <c r="RBS328" s="8"/>
      <c r="RBT328" s="8"/>
      <c r="RBU328" s="13"/>
      <c r="RBV328" s="6"/>
      <c r="RBW328" s="6"/>
      <c r="RBX328" s="6"/>
      <c r="RBY328" s="7"/>
      <c r="RBZ328" s="7"/>
      <c r="RCA328" s="8"/>
      <c r="RCB328" s="8"/>
      <c r="RCC328" s="13"/>
      <c r="RCD328" s="6"/>
      <c r="RCE328" s="6"/>
      <c r="RCF328" s="6"/>
      <c r="RCG328" s="7"/>
      <c r="RCH328" s="7"/>
      <c r="RCI328" s="8"/>
      <c r="RCJ328" s="8"/>
      <c r="RCK328" s="13"/>
      <c r="RCL328" s="6"/>
      <c r="RCM328" s="6"/>
      <c r="RCN328" s="6"/>
      <c r="RCO328" s="7"/>
      <c r="RCP328" s="7"/>
      <c r="RCQ328" s="8"/>
      <c r="RCR328" s="8"/>
      <c r="RCS328" s="13"/>
      <c r="RCT328" s="6"/>
      <c r="RCU328" s="6"/>
      <c r="RCV328" s="6"/>
      <c r="RCW328" s="7"/>
      <c r="RCX328" s="7"/>
      <c r="RCY328" s="8"/>
      <c r="RCZ328" s="8"/>
      <c r="RDA328" s="13"/>
      <c r="RDB328" s="6"/>
      <c r="RDC328" s="6"/>
      <c r="RDD328" s="6"/>
      <c r="RDE328" s="7"/>
      <c r="RDF328" s="7"/>
      <c r="RDG328" s="8"/>
      <c r="RDH328" s="8"/>
      <c r="RDI328" s="13"/>
      <c r="RDJ328" s="6"/>
      <c r="RDK328" s="6"/>
      <c r="RDL328" s="6"/>
      <c r="RDM328" s="7"/>
      <c r="RDN328" s="7"/>
      <c r="RDO328" s="8"/>
      <c r="RDP328" s="8"/>
      <c r="RDQ328" s="13"/>
      <c r="RDR328" s="6"/>
      <c r="RDS328" s="6"/>
      <c r="RDT328" s="6"/>
      <c r="RDU328" s="7"/>
      <c r="RDV328" s="7"/>
      <c r="RDW328" s="8"/>
      <c r="RDX328" s="8"/>
      <c r="RDY328" s="13"/>
      <c r="RDZ328" s="6"/>
      <c r="REA328" s="6"/>
      <c r="REB328" s="6"/>
      <c r="REC328" s="7"/>
      <c r="RED328" s="7"/>
      <c r="REE328" s="8"/>
      <c r="REF328" s="8"/>
      <c r="REG328" s="13"/>
      <c r="REH328" s="6"/>
      <c r="REI328" s="6"/>
      <c r="REJ328" s="6"/>
      <c r="REK328" s="7"/>
      <c r="REL328" s="7"/>
      <c r="REM328" s="8"/>
      <c r="REN328" s="8"/>
      <c r="REO328" s="13"/>
      <c r="REP328" s="6"/>
      <c r="REQ328" s="6"/>
      <c r="RER328" s="6"/>
      <c r="RES328" s="7"/>
      <c r="RET328" s="7"/>
      <c r="REU328" s="8"/>
      <c r="REV328" s="8"/>
      <c r="REW328" s="13"/>
      <c r="REX328" s="6"/>
      <c r="REY328" s="6"/>
      <c r="REZ328" s="6"/>
      <c r="RFA328" s="7"/>
      <c r="RFB328" s="7"/>
      <c r="RFC328" s="8"/>
      <c r="RFD328" s="8"/>
      <c r="RFE328" s="13"/>
      <c r="RFF328" s="6"/>
      <c r="RFG328" s="6"/>
      <c r="RFH328" s="6"/>
      <c r="RFI328" s="7"/>
      <c r="RFJ328" s="7"/>
      <c r="RFK328" s="8"/>
      <c r="RFL328" s="8"/>
      <c r="RFM328" s="13"/>
      <c r="RFN328" s="6"/>
      <c r="RFO328" s="6"/>
      <c r="RFP328" s="6"/>
      <c r="RFQ328" s="7"/>
      <c r="RFR328" s="7"/>
      <c r="RFS328" s="8"/>
      <c r="RFT328" s="8"/>
      <c r="RFU328" s="13"/>
      <c r="RFV328" s="6"/>
      <c r="RFW328" s="6"/>
      <c r="RFX328" s="6"/>
      <c r="RFY328" s="7"/>
      <c r="RFZ328" s="7"/>
      <c r="RGA328" s="8"/>
      <c r="RGB328" s="8"/>
      <c r="RGC328" s="13"/>
      <c r="RGD328" s="6"/>
      <c r="RGE328" s="6"/>
      <c r="RGF328" s="6"/>
      <c r="RGG328" s="7"/>
      <c r="RGH328" s="7"/>
      <c r="RGI328" s="8"/>
      <c r="RGJ328" s="8"/>
      <c r="RGK328" s="13"/>
      <c r="RGL328" s="6"/>
      <c r="RGM328" s="6"/>
      <c r="RGN328" s="6"/>
      <c r="RGO328" s="7"/>
      <c r="RGP328" s="7"/>
      <c r="RGQ328" s="8"/>
      <c r="RGR328" s="8"/>
      <c r="RGS328" s="13"/>
      <c r="RGT328" s="6"/>
      <c r="RGU328" s="6"/>
      <c r="RGV328" s="6"/>
      <c r="RGW328" s="7"/>
      <c r="RGX328" s="7"/>
      <c r="RGY328" s="8"/>
      <c r="RGZ328" s="8"/>
      <c r="RHA328" s="13"/>
      <c r="RHB328" s="6"/>
      <c r="RHC328" s="6"/>
      <c r="RHD328" s="6"/>
      <c r="RHE328" s="7"/>
      <c r="RHF328" s="7"/>
      <c r="RHG328" s="8"/>
      <c r="RHH328" s="8"/>
      <c r="RHI328" s="13"/>
      <c r="RHJ328" s="6"/>
      <c r="RHK328" s="6"/>
      <c r="RHL328" s="6"/>
      <c r="RHM328" s="7"/>
      <c r="RHN328" s="7"/>
      <c r="RHO328" s="8"/>
      <c r="RHP328" s="8"/>
      <c r="RHQ328" s="13"/>
      <c r="RHR328" s="6"/>
      <c r="RHS328" s="6"/>
      <c r="RHT328" s="6"/>
      <c r="RHU328" s="7"/>
      <c r="RHV328" s="7"/>
      <c r="RHW328" s="8"/>
      <c r="RHX328" s="8"/>
      <c r="RHY328" s="13"/>
      <c r="RHZ328" s="6"/>
      <c r="RIA328" s="6"/>
      <c r="RIB328" s="6"/>
      <c r="RIC328" s="7"/>
      <c r="RID328" s="7"/>
      <c r="RIE328" s="8"/>
      <c r="RIF328" s="8"/>
      <c r="RIG328" s="13"/>
      <c r="RIH328" s="6"/>
      <c r="RII328" s="6"/>
      <c r="RIJ328" s="6"/>
      <c r="RIK328" s="7"/>
      <c r="RIL328" s="7"/>
      <c r="RIM328" s="8"/>
      <c r="RIN328" s="8"/>
      <c r="RIO328" s="13"/>
      <c r="RIP328" s="6"/>
      <c r="RIQ328" s="6"/>
      <c r="RIR328" s="6"/>
      <c r="RIS328" s="7"/>
      <c r="RIT328" s="7"/>
      <c r="RIU328" s="8"/>
      <c r="RIV328" s="8"/>
      <c r="RIW328" s="13"/>
      <c r="RIX328" s="6"/>
      <c r="RIY328" s="6"/>
      <c r="RIZ328" s="6"/>
      <c r="RJA328" s="7"/>
      <c r="RJB328" s="7"/>
      <c r="RJC328" s="8"/>
      <c r="RJD328" s="8"/>
      <c r="RJE328" s="13"/>
      <c r="RJF328" s="6"/>
      <c r="RJG328" s="6"/>
      <c r="RJH328" s="6"/>
      <c r="RJI328" s="7"/>
      <c r="RJJ328" s="7"/>
      <c r="RJK328" s="8"/>
      <c r="RJL328" s="8"/>
      <c r="RJM328" s="13"/>
      <c r="RJN328" s="6"/>
      <c r="RJO328" s="6"/>
      <c r="RJP328" s="6"/>
      <c r="RJQ328" s="7"/>
      <c r="RJR328" s="7"/>
      <c r="RJS328" s="8"/>
      <c r="RJT328" s="8"/>
      <c r="RJU328" s="13"/>
      <c r="RJV328" s="6"/>
      <c r="RJW328" s="6"/>
      <c r="RJX328" s="6"/>
      <c r="RJY328" s="7"/>
      <c r="RJZ328" s="7"/>
      <c r="RKA328" s="8"/>
      <c r="RKB328" s="8"/>
      <c r="RKC328" s="13"/>
      <c r="RKD328" s="6"/>
      <c r="RKE328" s="6"/>
      <c r="RKF328" s="6"/>
      <c r="RKG328" s="7"/>
      <c r="RKH328" s="7"/>
      <c r="RKI328" s="8"/>
      <c r="RKJ328" s="8"/>
      <c r="RKK328" s="13"/>
      <c r="RKL328" s="6"/>
      <c r="RKM328" s="6"/>
      <c r="RKN328" s="6"/>
      <c r="RKO328" s="7"/>
      <c r="RKP328" s="7"/>
      <c r="RKQ328" s="8"/>
      <c r="RKR328" s="8"/>
      <c r="RKS328" s="13"/>
      <c r="RKT328" s="6"/>
      <c r="RKU328" s="6"/>
      <c r="RKV328" s="6"/>
      <c r="RKW328" s="7"/>
      <c r="RKX328" s="7"/>
      <c r="RKY328" s="8"/>
      <c r="RKZ328" s="8"/>
      <c r="RLA328" s="13"/>
      <c r="RLB328" s="6"/>
      <c r="RLC328" s="6"/>
      <c r="RLD328" s="6"/>
      <c r="RLE328" s="7"/>
      <c r="RLF328" s="7"/>
      <c r="RLG328" s="8"/>
      <c r="RLH328" s="8"/>
      <c r="RLI328" s="13"/>
      <c r="RLJ328" s="6"/>
      <c r="RLK328" s="6"/>
      <c r="RLL328" s="6"/>
      <c r="RLM328" s="7"/>
      <c r="RLN328" s="7"/>
      <c r="RLO328" s="8"/>
      <c r="RLP328" s="8"/>
      <c r="RLQ328" s="13"/>
      <c r="RLR328" s="6"/>
      <c r="RLS328" s="6"/>
      <c r="RLT328" s="6"/>
      <c r="RLU328" s="7"/>
      <c r="RLV328" s="7"/>
      <c r="RLW328" s="8"/>
      <c r="RLX328" s="8"/>
      <c r="RLY328" s="13"/>
      <c r="RLZ328" s="6"/>
      <c r="RMA328" s="6"/>
      <c r="RMB328" s="6"/>
      <c r="RMC328" s="7"/>
      <c r="RMD328" s="7"/>
      <c r="RME328" s="8"/>
      <c r="RMF328" s="8"/>
      <c r="RMG328" s="13"/>
      <c r="RMH328" s="6"/>
      <c r="RMI328" s="6"/>
      <c r="RMJ328" s="6"/>
      <c r="RMK328" s="7"/>
      <c r="RML328" s="7"/>
      <c r="RMM328" s="8"/>
      <c r="RMN328" s="8"/>
      <c r="RMO328" s="13"/>
      <c r="RMP328" s="6"/>
      <c r="RMQ328" s="6"/>
      <c r="RMR328" s="6"/>
      <c r="RMS328" s="7"/>
      <c r="RMT328" s="7"/>
      <c r="RMU328" s="8"/>
      <c r="RMV328" s="8"/>
      <c r="RMW328" s="13"/>
      <c r="RMX328" s="6"/>
      <c r="RMY328" s="6"/>
      <c r="RMZ328" s="6"/>
      <c r="RNA328" s="7"/>
      <c r="RNB328" s="7"/>
      <c r="RNC328" s="8"/>
      <c r="RND328" s="8"/>
      <c r="RNE328" s="13"/>
      <c r="RNF328" s="6"/>
      <c r="RNG328" s="6"/>
      <c r="RNH328" s="6"/>
      <c r="RNI328" s="7"/>
      <c r="RNJ328" s="7"/>
      <c r="RNK328" s="8"/>
      <c r="RNL328" s="8"/>
      <c r="RNM328" s="13"/>
      <c r="RNN328" s="6"/>
      <c r="RNO328" s="6"/>
      <c r="RNP328" s="6"/>
      <c r="RNQ328" s="7"/>
      <c r="RNR328" s="7"/>
      <c r="RNS328" s="8"/>
      <c r="RNT328" s="8"/>
      <c r="RNU328" s="13"/>
      <c r="RNV328" s="6"/>
      <c r="RNW328" s="6"/>
      <c r="RNX328" s="6"/>
      <c r="RNY328" s="7"/>
      <c r="RNZ328" s="7"/>
      <c r="ROA328" s="8"/>
      <c r="ROB328" s="8"/>
      <c r="ROC328" s="13"/>
      <c r="ROD328" s="6"/>
      <c r="ROE328" s="6"/>
      <c r="ROF328" s="6"/>
      <c r="ROG328" s="7"/>
      <c r="ROH328" s="7"/>
      <c r="ROI328" s="8"/>
      <c r="ROJ328" s="8"/>
      <c r="ROK328" s="13"/>
      <c r="ROL328" s="6"/>
      <c r="ROM328" s="6"/>
      <c r="RON328" s="6"/>
      <c r="ROO328" s="7"/>
      <c r="ROP328" s="7"/>
      <c r="ROQ328" s="8"/>
      <c r="ROR328" s="8"/>
      <c r="ROS328" s="13"/>
      <c r="ROT328" s="6"/>
      <c r="ROU328" s="6"/>
      <c r="ROV328" s="6"/>
      <c r="ROW328" s="7"/>
      <c r="ROX328" s="7"/>
      <c r="ROY328" s="8"/>
      <c r="ROZ328" s="8"/>
      <c r="RPA328" s="13"/>
      <c r="RPB328" s="6"/>
      <c r="RPC328" s="6"/>
      <c r="RPD328" s="6"/>
      <c r="RPE328" s="7"/>
      <c r="RPF328" s="7"/>
      <c r="RPG328" s="8"/>
      <c r="RPH328" s="8"/>
      <c r="RPI328" s="13"/>
      <c r="RPJ328" s="6"/>
      <c r="RPK328" s="6"/>
      <c r="RPL328" s="6"/>
      <c r="RPM328" s="7"/>
      <c r="RPN328" s="7"/>
      <c r="RPO328" s="8"/>
      <c r="RPP328" s="8"/>
      <c r="RPQ328" s="13"/>
      <c r="RPR328" s="6"/>
      <c r="RPS328" s="6"/>
      <c r="RPT328" s="6"/>
      <c r="RPU328" s="7"/>
      <c r="RPV328" s="7"/>
      <c r="RPW328" s="8"/>
      <c r="RPX328" s="8"/>
      <c r="RPY328" s="13"/>
      <c r="RPZ328" s="6"/>
      <c r="RQA328" s="6"/>
      <c r="RQB328" s="6"/>
      <c r="RQC328" s="7"/>
      <c r="RQD328" s="7"/>
      <c r="RQE328" s="8"/>
      <c r="RQF328" s="8"/>
      <c r="RQG328" s="13"/>
      <c r="RQH328" s="6"/>
      <c r="RQI328" s="6"/>
      <c r="RQJ328" s="6"/>
      <c r="RQK328" s="7"/>
      <c r="RQL328" s="7"/>
      <c r="RQM328" s="8"/>
      <c r="RQN328" s="8"/>
      <c r="RQO328" s="13"/>
      <c r="RQP328" s="6"/>
      <c r="RQQ328" s="6"/>
      <c r="RQR328" s="6"/>
      <c r="RQS328" s="7"/>
      <c r="RQT328" s="7"/>
      <c r="RQU328" s="8"/>
      <c r="RQV328" s="8"/>
      <c r="RQW328" s="13"/>
      <c r="RQX328" s="6"/>
      <c r="RQY328" s="6"/>
      <c r="RQZ328" s="6"/>
      <c r="RRA328" s="7"/>
      <c r="RRB328" s="7"/>
      <c r="RRC328" s="8"/>
      <c r="RRD328" s="8"/>
      <c r="RRE328" s="13"/>
      <c r="RRF328" s="6"/>
      <c r="RRG328" s="6"/>
      <c r="RRH328" s="6"/>
      <c r="RRI328" s="7"/>
      <c r="RRJ328" s="7"/>
      <c r="RRK328" s="8"/>
      <c r="RRL328" s="8"/>
      <c r="RRM328" s="13"/>
      <c r="RRN328" s="6"/>
      <c r="RRO328" s="6"/>
      <c r="RRP328" s="6"/>
      <c r="RRQ328" s="7"/>
      <c r="RRR328" s="7"/>
      <c r="RRS328" s="8"/>
      <c r="RRT328" s="8"/>
      <c r="RRU328" s="13"/>
      <c r="RRV328" s="6"/>
      <c r="RRW328" s="6"/>
      <c r="RRX328" s="6"/>
      <c r="RRY328" s="7"/>
      <c r="RRZ328" s="7"/>
      <c r="RSA328" s="8"/>
      <c r="RSB328" s="8"/>
      <c r="RSC328" s="13"/>
      <c r="RSD328" s="6"/>
      <c r="RSE328" s="6"/>
      <c r="RSF328" s="6"/>
      <c r="RSG328" s="7"/>
      <c r="RSH328" s="7"/>
      <c r="RSI328" s="8"/>
      <c r="RSJ328" s="8"/>
      <c r="RSK328" s="13"/>
      <c r="RSL328" s="6"/>
      <c r="RSM328" s="6"/>
      <c r="RSN328" s="6"/>
      <c r="RSO328" s="7"/>
      <c r="RSP328" s="7"/>
      <c r="RSQ328" s="8"/>
      <c r="RSR328" s="8"/>
      <c r="RSS328" s="13"/>
      <c r="RST328" s="6"/>
      <c r="RSU328" s="6"/>
      <c r="RSV328" s="6"/>
      <c r="RSW328" s="7"/>
      <c r="RSX328" s="7"/>
      <c r="RSY328" s="8"/>
      <c r="RSZ328" s="8"/>
      <c r="RTA328" s="13"/>
      <c r="RTB328" s="6"/>
      <c r="RTC328" s="6"/>
      <c r="RTD328" s="6"/>
      <c r="RTE328" s="7"/>
      <c r="RTF328" s="7"/>
      <c r="RTG328" s="8"/>
      <c r="RTH328" s="8"/>
      <c r="RTI328" s="13"/>
      <c r="RTJ328" s="6"/>
      <c r="RTK328" s="6"/>
      <c r="RTL328" s="6"/>
      <c r="RTM328" s="7"/>
      <c r="RTN328" s="7"/>
      <c r="RTO328" s="8"/>
      <c r="RTP328" s="8"/>
      <c r="RTQ328" s="13"/>
      <c r="RTR328" s="6"/>
      <c r="RTS328" s="6"/>
      <c r="RTT328" s="6"/>
      <c r="RTU328" s="7"/>
      <c r="RTV328" s="7"/>
      <c r="RTW328" s="8"/>
      <c r="RTX328" s="8"/>
      <c r="RTY328" s="13"/>
      <c r="RTZ328" s="6"/>
      <c r="RUA328" s="6"/>
      <c r="RUB328" s="6"/>
      <c r="RUC328" s="7"/>
      <c r="RUD328" s="7"/>
      <c r="RUE328" s="8"/>
      <c r="RUF328" s="8"/>
      <c r="RUG328" s="13"/>
      <c r="RUH328" s="6"/>
      <c r="RUI328" s="6"/>
      <c r="RUJ328" s="6"/>
      <c r="RUK328" s="7"/>
      <c r="RUL328" s="7"/>
      <c r="RUM328" s="8"/>
      <c r="RUN328" s="8"/>
      <c r="RUO328" s="13"/>
      <c r="RUP328" s="6"/>
      <c r="RUQ328" s="6"/>
      <c r="RUR328" s="6"/>
      <c r="RUS328" s="7"/>
      <c r="RUT328" s="7"/>
      <c r="RUU328" s="8"/>
      <c r="RUV328" s="8"/>
      <c r="RUW328" s="13"/>
      <c r="RUX328" s="6"/>
      <c r="RUY328" s="6"/>
      <c r="RUZ328" s="6"/>
      <c r="RVA328" s="7"/>
      <c r="RVB328" s="7"/>
      <c r="RVC328" s="8"/>
      <c r="RVD328" s="8"/>
      <c r="RVE328" s="13"/>
      <c r="RVF328" s="6"/>
      <c r="RVG328" s="6"/>
      <c r="RVH328" s="6"/>
      <c r="RVI328" s="7"/>
      <c r="RVJ328" s="7"/>
      <c r="RVK328" s="8"/>
      <c r="RVL328" s="8"/>
      <c r="RVM328" s="13"/>
      <c r="RVN328" s="6"/>
      <c r="RVO328" s="6"/>
      <c r="RVP328" s="6"/>
      <c r="RVQ328" s="7"/>
      <c r="RVR328" s="7"/>
      <c r="RVS328" s="8"/>
      <c r="RVT328" s="8"/>
      <c r="RVU328" s="13"/>
      <c r="RVV328" s="6"/>
      <c r="RVW328" s="6"/>
      <c r="RVX328" s="6"/>
      <c r="RVY328" s="7"/>
      <c r="RVZ328" s="7"/>
      <c r="RWA328" s="8"/>
      <c r="RWB328" s="8"/>
      <c r="RWC328" s="13"/>
      <c r="RWD328" s="6"/>
      <c r="RWE328" s="6"/>
      <c r="RWF328" s="6"/>
      <c r="RWG328" s="7"/>
      <c r="RWH328" s="7"/>
      <c r="RWI328" s="8"/>
      <c r="RWJ328" s="8"/>
      <c r="RWK328" s="13"/>
      <c r="RWL328" s="6"/>
      <c r="RWM328" s="6"/>
      <c r="RWN328" s="6"/>
      <c r="RWO328" s="7"/>
      <c r="RWP328" s="7"/>
      <c r="RWQ328" s="8"/>
      <c r="RWR328" s="8"/>
      <c r="RWS328" s="13"/>
      <c r="RWT328" s="6"/>
      <c r="RWU328" s="6"/>
      <c r="RWV328" s="6"/>
      <c r="RWW328" s="7"/>
      <c r="RWX328" s="7"/>
      <c r="RWY328" s="8"/>
      <c r="RWZ328" s="8"/>
      <c r="RXA328" s="13"/>
      <c r="RXB328" s="6"/>
      <c r="RXC328" s="6"/>
      <c r="RXD328" s="6"/>
      <c r="RXE328" s="7"/>
      <c r="RXF328" s="7"/>
      <c r="RXG328" s="8"/>
      <c r="RXH328" s="8"/>
      <c r="RXI328" s="13"/>
      <c r="RXJ328" s="6"/>
      <c r="RXK328" s="6"/>
      <c r="RXL328" s="6"/>
      <c r="RXM328" s="7"/>
      <c r="RXN328" s="7"/>
      <c r="RXO328" s="8"/>
      <c r="RXP328" s="8"/>
      <c r="RXQ328" s="13"/>
      <c r="RXR328" s="6"/>
      <c r="RXS328" s="6"/>
      <c r="RXT328" s="6"/>
      <c r="RXU328" s="7"/>
      <c r="RXV328" s="7"/>
      <c r="RXW328" s="8"/>
      <c r="RXX328" s="8"/>
      <c r="RXY328" s="13"/>
      <c r="RXZ328" s="6"/>
      <c r="RYA328" s="6"/>
      <c r="RYB328" s="6"/>
      <c r="RYC328" s="7"/>
      <c r="RYD328" s="7"/>
      <c r="RYE328" s="8"/>
      <c r="RYF328" s="8"/>
      <c r="RYG328" s="13"/>
      <c r="RYH328" s="6"/>
      <c r="RYI328" s="6"/>
      <c r="RYJ328" s="6"/>
      <c r="RYK328" s="7"/>
      <c r="RYL328" s="7"/>
      <c r="RYM328" s="8"/>
      <c r="RYN328" s="8"/>
      <c r="RYO328" s="13"/>
      <c r="RYP328" s="6"/>
      <c r="RYQ328" s="6"/>
      <c r="RYR328" s="6"/>
      <c r="RYS328" s="7"/>
      <c r="RYT328" s="7"/>
      <c r="RYU328" s="8"/>
      <c r="RYV328" s="8"/>
      <c r="RYW328" s="13"/>
      <c r="RYX328" s="6"/>
      <c r="RYY328" s="6"/>
      <c r="RYZ328" s="6"/>
      <c r="RZA328" s="7"/>
      <c r="RZB328" s="7"/>
      <c r="RZC328" s="8"/>
      <c r="RZD328" s="8"/>
      <c r="RZE328" s="13"/>
      <c r="RZF328" s="6"/>
      <c r="RZG328" s="6"/>
      <c r="RZH328" s="6"/>
      <c r="RZI328" s="7"/>
      <c r="RZJ328" s="7"/>
      <c r="RZK328" s="8"/>
      <c r="RZL328" s="8"/>
      <c r="RZM328" s="13"/>
      <c r="RZN328" s="6"/>
      <c r="RZO328" s="6"/>
      <c r="RZP328" s="6"/>
      <c r="RZQ328" s="7"/>
      <c r="RZR328" s="7"/>
      <c r="RZS328" s="8"/>
      <c r="RZT328" s="8"/>
      <c r="RZU328" s="13"/>
      <c r="RZV328" s="6"/>
      <c r="RZW328" s="6"/>
      <c r="RZX328" s="6"/>
      <c r="RZY328" s="7"/>
      <c r="RZZ328" s="7"/>
      <c r="SAA328" s="8"/>
      <c r="SAB328" s="8"/>
      <c r="SAC328" s="13"/>
      <c r="SAD328" s="6"/>
      <c r="SAE328" s="6"/>
      <c r="SAF328" s="6"/>
      <c r="SAG328" s="7"/>
      <c r="SAH328" s="7"/>
      <c r="SAI328" s="8"/>
      <c r="SAJ328" s="8"/>
      <c r="SAK328" s="13"/>
      <c r="SAL328" s="6"/>
      <c r="SAM328" s="6"/>
      <c r="SAN328" s="6"/>
      <c r="SAO328" s="7"/>
      <c r="SAP328" s="7"/>
      <c r="SAQ328" s="8"/>
      <c r="SAR328" s="8"/>
      <c r="SAS328" s="13"/>
      <c r="SAT328" s="6"/>
      <c r="SAU328" s="6"/>
      <c r="SAV328" s="6"/>
      <c r="SAW328" s="7"/>
      <c r="SAX328" s="7"/>
      <c r="SAY328" s="8"/>
      <c r="SAZ328" s="8"/>
      <c r="SBA328" s="13"/>
      <c r="SBB328" s="6"/>
      <c r="SBC328" s="6"/>
      <c r="SBD328" s="6"/>
      <c r="SBE328" s="7"/>
      <c r="SBF328" s="7"/>
      <c r="SBG328" s="8"/>
      <c r="SBH328" s="8"/>
      <c r="SBI328" s="13"/>
      <c r="SBJ328" s="6"/>
      <c r="SBK328" s="6"/>
      <c r="SBL328" s="6"/>
      <c r="SBM328" s="7"/>
      <c r="SBN328" s="7"/>
      <c r="SBO328" s="8"/>
      <c r="SBP328" s="8"/>
      <c r="SBQ328" s="13"/>
      <c r="SBR328" s="6"/>
      <c r="SBS328" s="6"/>
      <c r="SBT328" s="6"/>
      <c r="SBU328" s="7"/>
      <c r="SBV328" s="7"/>
      <c r="SBW328" s="8"/>
      <c r="SBX328" s="8"/>
      <c r="SBY328" s="13"/>
      <c r="SBZ328" s="6"/>
      <c r="SCA328" s="6"/>
      <c r="SCB328" s="6"/>
      <c r="SCC328" s="7"/>
      <c r="SCD328" s="7"/>
      <c r="SCE328" s="8"/>
      <c r="SCF328" s="8"/>
      <c r="SCG328" s="13"/>
      <c r="SCH328" s="6"/>
      <c r="SCI328" s="6"/>
      <c r="SCJ328" s="6"/>
      <c r="SCK328" s="7"/>
      <c r="SCL328" s="7"/>
      <c r="SCM328" s="8"/>
      <c r="SCN328" s="8"/>
      <c r="SCO328" s="13"/>
      <c r="SCP328" s="6"/>
      <c r="SCQ328" s="6"/>
      <c r="SCR328" s="6"/>
      <c r="SCS328" s="7"/>
      <c r="SCT328" s="7"/>
      <c r="SCU328" s="8"/>
      <c r="SCV328" s="8"/>
      <c r="SCW328" s="13"/>
      <c r="SCX328" s="6"/>
      <c r="SCY328" s="6"/>
      <c r="SCZ328" s="6"/>
      <c r="SDA328" s="7"/>
      <c r="SDB328" s="7"/>
      <c r="SDC328" s="8"/>
      <c r="SDD328" s="8"/>
      <c r="SDE328" s="13"/>
      <c r="SDF328" s="6"/>
      <c r="SDG328" s="6"/>
      <c r="SDH328" s="6"/>
      <c r="SDI328" s="7"/>
      <c r="SDJ328" s="7"/>
      <c r="SDK328" s="8"/>
      <c r="SDL328" s="8"/>
      <c r="SDM328" s="13"/>
      <c r="SDN328" s="6"/>
      <c r="SDO328" s="6"/>
      <c r="SDP328" s="6"/>
      <c r="SDQ328" s="7"/>
      <c r="SDR328" s="7"/>
      <c r="SDS328" s="8"/>
      <c r="SDT328" s="8"/>
      <c r="SDU328" s="13"/>
      <c r="SDV328" s="6"/>
      <c r="SDW328" s="6"/>
      <c r="SDX328" s="6"/>
      <c r="SDY328" s="7"/>
      <c r="SDZ328" s="7"/>
      <c r="SEA328" s="8"/>
      <c r="SEB328" s="8"/>
      <c r="SEC328" s="13"/>
      <c r="SED328" s="6"/>
      <c r="SEE328" s="6"/>
      <c r="SEF328" s="6"/>
      <c r="SEG328" s="7"/>
      <c r="SEH328" s="7"/>
      <c r="SEI328" s="8"/>
      <c r="SEJ328" s="8"/>
      <c r="SEK328" s="13"/>
      <c r="SEL328" s="6"/>
      <c r="SEM328" s="6"/>
      <c r="SEN328" s="6"/>
      <c r="SEO328" s="7"/>
      <c r="SEP328" s="7"/>
      <c r="SEQ328" s="8"/>
      <c r="SER328" s="8"/>
      <c r="SES328" s="13"/>
      <c r="SET328" s="6"/>
      <c r="SEU328" s="6"/>
      <c r="SEV328" s="6"/>
      <c r="SEW328" s="7"/>
      <c r="SEX328" s="7"/>
      <c r="SEY328" s="8"/>
      <c r="SEZ328" s="8"/>
      <c r="SFA328" s="13"/>
      <c r="SFB328" s="6"/>
      <c r="SFC328" s="6"/>
      <c r="SFD328" s="6"/>
      <c r="SFE328" s="7"/>
      <c r="SFF328" s="7"/>
      <c r="SFG328" s="8"/>
      <c r="SFH328" s="8"/>
      <c r="SFI328" s="13"/>
      <c r="SFJ328" s="6"/>
      <c r="SFK328" s="6"/>
      <c r="SFL328" s="6"/>
      <c r="SFM328" s="7"/>
      <c r="SFN328" s="7"/>
      <c r="SFO328" s="8"/>
      <c r="SFP328" s="8"/>
      <c r="SFQ328" s="13"/>
      <c r="SFR328" s="6"/>
      <c r="SFS328" s="6"/>
      <c r="SFT328" s="6"/>
      <c r="SFU328" s="7"/>
      <c r="SFV328" s="7"/>
      <c r="SFW328" s="8"/>
      <c r="SFX328" s="8"/>
      <c r="SFY328" s="13"/>
      <c r="SFZ328" s="6"/>
      <c r="SGA328" s="6"/>
      <c r="SGB328" s="6"/>
      <c r="SGC328" s="7"/>
      <c r="SGD328" s="7"/>
      <c r="SGE328" s="8"/>
      <c r="SGF328" s="8"/>
      <c r="SGG328" s="13"/>
      <c r="SGH328" s="6"/>
      <c r="SGI328" s="6"/>
      <c r="SGJ328" s="6"/>
      <c r="SGK328" s="7"/>
      <c r="SGL328" s="7"/>
      <c r="SGM328" s="8"/>
      <c r="SGN328" s="8"/>
      <c r="SGO328" s="13"/>
      <c r="SGP328" s="6"/>
      <c r="SGQ328" s="6"/>
      <c r="SGR328" s="6"/>
      <c r="SGS328" s="7"/>
      <c r="SGT328" s="7"/>
      <c r="SGU328" s="8"/>
      <c r="SGV328" s="8"/>
      <c r="SGW328" s="13"/>
      <c r="SGX328" s="6"/>
      <c r="SGY328" s="6"/>
      <c r="SGZ328" s="6"/>
      <c r="SHA328" s="7"/>
      <c r="SHB328" s="7"/>
      <c r="SHC328" s="8"/>
      <c r="SHD328" s="8"/>
      <c r="SHE328" s="13"/>
      <c r="SHF328" s="6"/>
      <c r="SHG328" s="6"/>
      <c r="SHH328" s="6"/>
      <c r="SHI328" s="7"/>
      <c r="SHJ328" s="7"/>
      <c r="SHK328" s="8"/>
      <c r="SHL328" s="8"/>
      <c r="SHM328" s="13"/>
      <c r="SHN328" s="6"/>
      <c r="SHO328" s="6"/>
      <c r="SHP328" s="6"/>
      <c r="SHQ328" s="7"/>
      <c r="SHR328" s="7"/>
      <c r="SHS328" s="8"/>
      <c r="SHT328" s="8"/>
      <c r="SHU328" s="13"/>
      <c r="SHV328" s="6"/>
      <c r="SHW328" s="6"/>
      <c r="SHX328" s="6"/>
      <c r="SHY328" s="7"/>
      <c r="SHZ328" s="7"/>
      <c r="SIA328" s="8"/>
      <c r="SIB328" s="8"/>
      <c r="SIC328" s="13"/>
      <c r="SID328" s="6"/>
      <c r="SIE328" s="6"/>
      <c r="SIF328" s="6"/>
      <c r="SIG328" s="7"/>
      <c r="SIH328" s="7"/>
      <c r="SII328" s="8"/>
      <c r="SIJ328" s="8"/>
      <c r="SIK328" s="13"/>
      <c r="SIL328" s="6"/>
      <c r="SIM328" s="6"/>
      <c r="SIN328" s="6"/>
      <c r="SIO328" s="7"/>
      <c r="SIP328" s="7"/>
      <c r="SIQ328" s="8"/>
      <c r="SIR328" s="8"/>
      <c r="SIS328" s="13"/>
      <c r="SIT328" s="6"/>
      <c r="SIU328" s="6"/>
      <c r="SIV328" s="6"/>
      <c r="SIW328" s="7"/>
      <c r="SIX328" s="7"/>
      <c r="SIY328" s="8"/>
      <c r="SIZ328" s="8"/>
      <c r="SJA328" s="13"/>
      <c r="SJB328" s="6"/>
      <c r="SJC328" s="6"/>
      <c r="SJD328" s="6"/>
      <c r="SJE328" s="7"/>
      <c r="SJF328" s="7"/>
      <c r="SJG328" s="8"/>
      <c r="SJH328" s="8"/>
      <c r="SJI328" s="13"/>
      <c r="SJJ328" s="6"/>
      <c r="SJK328" s="6"/>
      <c r="SJL328" s="6"/>
      <c r="SJM328" s="7"/>
      <c r="SJN328" s="7"/>
      <c r="SJO328" s="8"/>
      <c r="SJP328" s="8"/>
      <c r="SJQ328" s="13"/>
      <c r="SJR328" s="6"/>
      <c r="SJS328" s="6"/>
      <c r="SJT328" s="6"/>
      <c r="SJU328" s="7"/>
      <c r="SJV328" s="7"/>
      <c r="SJW328" s="8"/>
      <c r="SJX328" s="8"/>
      <c r="SJY328" s="13"/>
      <c r="SJZ328" s="6"/>
      <c r="SKA328" s="6"/>
      <c r="SKB328" s="6"/>
      <c r="SKC328" s="7"/>
      <c r="SKD328" s="7"/>
      <c r="SKE328" s="8"/>
      <c r="SKF328" s="8"/>
      <c r="SKG328" s="13"/>
      <c r="SKH328" s="6"/>
      <c r="SKI328" s="6"/>
      <c r="SKJ328" s="6"/>
      <c r="SKK328" s="7"/>
      <c r="SKL328" s="7"/>
      <c r="SKM328" s="8"/>
      <c r="SKN328" s="8"/>
      <c r="SKO328" s="13"/>
      <c r="SKP328" s="6"/>
      <c r="SKQ328" s="6"/>
      <c r="SKR328" s="6"/>
      <c r="SKS328" s="7"/>
      <c r="SKT328" s="7"/>
      <c r="SKU328" s="8"/>
      <c r="SKV328" s="8"/>
      <c r="SKW328" s="13"/>
      <c r="SKX328" s="6"/>
      <c r="SKY328" s="6"/>
      <c r="SKZ328" s="6"/>
      <c r="SLA328" s="7"/>
      <c r="SLB328" s="7"/>
      <c r="SLC328" s="8"/>
      <c r="SLD328" s="8"/>
      <c r="SLE328" s="13"/>
      <c r="SLF328" s="6"/>
      <c r="SLG328" s="6"/>
      <c r="SLH328" s="6"/>
      <c r="SLI328" s="7"/>
      <c r="SLJ328" s="7"/>
      <c r="SLK328" s="8"/>
      <c r="SLL328" s="8"/>
      <c r="SLM328" s="13"/>
      <c r="SLN328" s="6"/>
      <c r="SLO328" s="6"/>
      <c r="SLP328" s="6"/>
      <c r="SLQ328" s="7"/>
      <c r="SLR328" s="7"/>
      <c r="SLS328" s="8"/>
      <c r="SLT328" s="8"/>
      <c r="SLU328" s="13"/>
      <c r="SLV328" s="6"/>
      <c r="SLW328" s="6"/>
      <c r="SLX328" s="6"/>
      <c r="SLY328" s="7"/>
      <c r="SLZ328" s="7"/>
      <c r="SMA328" s="8"/>
      <c r="SMB328" s="8"/>
      <c r="SMC328" s="13"/>
      <c r="SMD328" s="6"/>
      <c r="SME328" s="6"/>
      <c r="SMF328" s="6"/>
      <c r="SMG328" s="7"/>
      <c r="SMH328" s="7"/>
      <c r="SMI328" s="8"/>
      <c r="SMJ328" s="8"/>
      <c r="SMK328" s="13"/>
      <c r="SML328" s="6"/>
      <c r="SMM328" s="6"/>
      <c r="SMN328" s="6"/>
      <c r="SMO328" s="7"/>
      <c r="SMP328" s="7"/>
      <c r="SMQ328" s="8"/>
      <c r="SMR328" s="8"/>
      <c r="SMS328" s="13"/>
      <c r="SMT328" s="6"/>
      <c r="SMU328" s="6"/>
      <c r="SMV328" s="6"/>
      <c r="SMW328" s="7"/>
      <c r="SMX328" s="7"/>
      <c r="SMY328" s="8"/>
      <c r="SMZ328" s="8"/>
      <c r="SNA328" s="13"/>
      <c r="SNB328" s="6"/>
      <c r="SNC328" s="6"/>
      <c r="SND328" s="6"/>
      <c r="SNE328" s="7"/>
      <c r="SNF328" s="7"/>
      <c r="SNG328" s="8"/>
      <c r="SNH328" s="8"/>
      <c r="SNI328" s="13"/>
      <c r="SNJ328" s="6"/>
      <c r="SNK328" s="6"/>
      <c r="SNL328" s="6"/>
      <c r="SNM328" s="7"/>
      <c r="SNN328" s="7"/>
      <c r="SNO328" s="8"/>
      <c r="SNP328" s="8"/>
      <c r="SNQ328" s="13"/>
      <c r="SNR328" s="6"/>
      <c r="SNS328" s="6"/>
      <c r="SNT328" s="6"/>
      <c r="SNU328" s="7"/>
      <c r="SNV328" s="7"/>
      <c r="SNW328" s="8"/>
      <c r="SNX328" s="8"/>
      <c r="SNY328" s="13"/>
      <c r="SNZ328" s="6"/>
      <c r="SOA328" s="6"/>
      <c r="SOB328" s="6"/>
      <c r="SOC328" s="7"/>
      <c r="SOD328" s="7"/>
      <c r="SOE328" s="8"/>
      <c r="SOF328" s="8"/>
      <c r="SOG328" s="13"/>
      <c r="SOH328" s="6"/>
      <c r="SOI328" s="6"/>
      <c r="SOJ328" s="6"/>
      <c r="SOK328" s="7"/>
      <c r="SOL328" s="7"/>
      <c r="SOM328" s="8"/>
      <c r="SON328" s="8"/>
      <c r="SOO328" s="13"/>
      <c r="SOP328" s="6"/>
      <c r="SOQ328" s="6"/>
      <c r="SOR328" s="6"/>
      <c r="SOS328" s="7"/>
      <c r="SOT328" s="7"/>
      <c r="SOU328" s="8"/>
      <c r="SOV328" s="8"/>
      <c r="SOW328" s="13"/>
      <c r="SOX328" s="6"/>
      <c r="SOY328" s="6"/>
      <c r="SOZ328" s="6"/>
      <c r="SPA328" s="7"/>
      <c r="SPB328" s="7"/>
      <c r="SPC328" s="8"/>
      <c r="SPD328" s="8"/>
      <c r="SPE328" s="13"/>
      <c r="SPF328" s="6"/>
      <c r="SPG328" s="6"/>
      <c r="SPH328" s="6"/>
      <c r="SPI328" s="7"/>
      <c r="SPJ328" s="7"/>
      <c r="SPK328" s="8"/>
      <c r="SPL328" s="8"/>
      <c r="SPM328" s="13"/>
      <c r="SPN328" s="6"/>
      <c r="SPO328" s="6"/>
      <c r="SPP328" s="6"/>
      <c r="SPQ328" s="7"/>
      <c r="SPR328" s="7"/>
      <c r="SPS328" s="8"/>
      <c r="SPT328" s="8"/>
      <c r="SPU328" s="13"/>
      <c r="SPV328" s="6"/>
      <c r="SPW328" s="6"/>
      <c r="SPX328" s="6"/>
      <c r="SPY328" s="7"/>
      <c r="SPZ328" s="7"/>
      <c r="SQA328" s="8"/>
      <c r="SQB328" s="8"/>
      <c r="SQC328" s="13"/>
      <c r="SQD328" s="6"/>
      <c r="SQE328" s="6"/>
      <c r="SQF328" s="6"/>
      <c r="SQG328" s="7"/>
      <c r="SQH328" s="7"/>
      <c r="SQI328" s="8"/>
      <c r="SQJ328" s="8"/>
      <c r="SQK328" s="13"/>
      <c r="SQL328" s="6"/>
      <c r="SQM328" s="6"/>
      <c r="SQN328" s="6"/>
      <c r="SQO328" s="7"/>
      <c r="SQP328" s="7"/>
      <c r="SQQ328" s="8"/>
      <c r="SQR328" s="8"/>
      <c r="SQS328" s="13"/>
      <c r="SQT328" s="6"/>
      <c r="SQU328" s="6"/>
      <c r="SQV328" s="6"/>
      <c r="SQW328" s="7"/>
      <c r="SQX328" s="7"/>
      <c r="SQY328" s="8"/>
      <c r="SQZ328" s="8"/>
      <c r="SRA328" s="13"/>
      <c r="SRB328" s="6"/>
      <c r="SRC328" s="6"/>
      <c r="SRD328" s="6"/>
      <c r="SRE328" s="7"/>
      <c r="SRF328" s="7"/>
      <c r="SRG328" s="8"/>
      <c r="SRH328" s="8"/>
      <c r="SRI328" s="13"/>
      <c r="SRJ328" s="6"/>
      <c r="SRK328" s="6"/>
      <c r="SRL328" s="6"/>
      <c r="SRM328" s="7"/>
      <c r="SRN328" s="7"/>
      <c r="SRO328" s="8"/>
      <c r="SRP328" s="8"/>
      <c r="SRQ328" s="13"/>
      <c r="SRR328" s="6"/>
      <c r="SRS328" s="6"/>
      <c r="SRT328" s="6"/>
      <c r="SRU328" s="7"/>
      <c r="SRV328" s="7"/>
      <c r="SRW328" s="8"/>
      <c r="SRX328" s="8"/>
      <c r="SRY328" s="13"/>
      <c r="SRZ328" s="6"/>
      <c r="SSA328" s="6"/>
      <c r="SSB328" s="6"/>
      <c r="SSC328" s="7"/>
      <c r="SSD328" s="7"/>
      <c r="SSE328" s="8"/>
      <c r="SSF328" s="8"/>
      <c r="SSG328" s="13"/>
      <c r="SSH328" s="6"/>
      <c r="SSI328" s="6"/>
      <c r="SSJ328" s="6"/>
      <c r="SSK328" s="7"/>
      <c r="SSL328" s="7"/>
      <c r="SSM328" s="8"/>
      <c r="SSN328" s="8"/>
      <c r="SSO328" s="13"/>
      <c r="SSP328" s="6"/>
      <c r="SSQ328" s="6"/>
      <c r="SSR328" s="6"/>
      <c r="SSS328" s="7"/>
      <c r="SST328" s="7"/>
      <c r="SSU328" s="8"/>
      <c r="SSV328" s="8"/>
      <c r="SSW328" s="13"/>
      <c r="SSX328" s="6"/>
      <c r="SSY328" s="6"/>
      <c r="SSZ328" s="6"/>
      <c r="STA328" s="7"/>
      <c r="STB328" s="7"/>
      <c r="STC328" s="8"/>
      <c r="STD328" s="8"/>
      <c r="STE328" s="13"/>
      <c r="STF328" s="6"/>
      <c r="STG328" s="6"/>
      <c r="STH328" s="6"/>
      <c r="STI328" s="7"/>
      <c r="STJ328" s="7"/>
      <c r="STK328" s="8"/>
      <c r="STL328" s="8"/>
      <c r="STM328" s="13"/>
      <c r="STN328" s="6"/>
      <c r="STO328" s="6"/>
      <c r="STP328" s="6"/>
      <c r="STQ328" s="7"/>
      <c r="STR328" s="7"/>
      <c r="STS328" s="8"/>
      <c r="STT328" s="8"/>
      <c r="STU328" s="13"/>
      <c r="STV328" s="6"/>
      <c r="STW328" s="6"/>
      <c r="STX328" s="6"/>
      <c r="STY328" s="7"/>
      <c r="STZ328" s="7"/>
      <c r="SUA328" s="8"/>
      <c r="SUB328" s="8"/>
      <c r="SUC328" s="13"/>
      <c r="SUD328" s="6"/>
      <c r="SUE328" s="6"/>
      <c r="SUF328" s="6"/>
      <c r="SUG328" s="7"/>
      <c r="SUH328" s="7"/>
      <c r="SUI328" s="8"/>
      <c r="SUJ328" s="8"/>
      <c r="SUK328" s="13"/>
      <c r="SUL328" s="6"/>
      <c r="SUM328" s="6"/>
      <c r="SUN328" s="6"/>
      <c r="SUO328" s="7"/>
      <c r="SUP328" s="7"/>
      <c r="SUQ328" s="8"/>
      <c r="SUR328" s="8"/>
      <c r="SUS328" s="13"/>
      <c r="SUT328" s="6"/>
      <c r="SUU328" s="6"/>
      <c r="SUV328" s="6"/>
      <c r="SUW328" s="7"/>
      <c r="SUX328" s="7"/>
      <c r="SUY328" s="8"/>
      <c r="SUZ328" s="8"/>
      <c r="SVA328" s="13"/>
      <c r="SVB328" s="6"/>
      <c r="SVC328" s="6"/>
      <c r="SVD328" s="6"/>
      <c r="SVE328" s="7"/>
      <c r="SVF328" s="7"/>
      <c r="SVG328" s="8"/>
      <c r="SVH328" s="8"/>
      <c r="SVI328" s="13"/>
      <c r="SVJ328" s="6"/>
      <c r="SVK328" s="6"/>
      <c r="SVL328" s="6"/>
      <c r="SVM328" s="7"/>
      <c r="SVN328" s="7"/>
      <c r="SVO328" s="8"/>
      <c r="SVP328" s="8"/>
      <c r="SVQ328" s="13"/>
      <c r="SVR328" s="6"/>
      <c r="SVS328" s="6"/>
      <c r="SVT328" s="6"/>
      <c r="SVU328" s="7"/>
      <c r="SVV328" s="7"/>
      <c r="SVW328" s="8"/>
      <c r="SVX328" s="8"/>
      <c r="SVY328" s="13"/>
      <c r="SVZ328" s="6"/>
      <c r="SWA328" s="6"/>
      <c r="SWB328" s="6"/>
      <c r="SWC328" s="7"/>
      <c r="SWD328" s="7"/>
      <c r="SWE328" s="8"/>
      <c r="SWF328" s="8"/>
      <c r="SWG328" s="13"/>
      <c r="SWH328" s="6"/>
      <c r="SWI328" s="6"/>
      <c r="SWJ328" s="6"/>
      <c r="SWK328" s="7"/>
      <c r="SWL328" s="7"/>
      <c r="SWM328" s="8"/>
      <c r="SWN328" s="8"/>
      <c r="SWO328" s="13"/>
      <c r="SWP328" s="6"/>
      <c r="SWQ328" s="6"/>
      <c r="SWR328" s="6"/>
      <c r="SWS328" s="7"/>
      <c r="SWT328" s="7"/>
      <c r="SWU328" s="8"/>
      <c r="SWV328" s="8"/>
      <c r="SWW328" s="13"/>
      <c r="SWX328" s="6"/>
      <c r="SWY328" s="6"/>
      <c r="SWZ328" s="6"/>
      <c r="SXA328" s="7"/>
      <c r="SXB328" s="7"/>
      <c r="SXC328" s="8"/>
      <c r="SXD328" s="8"/>
      <c r="SXE328" s="13"/>
      <c r="SXF328" s="6"/>
      <c r="SXG328" s="6"/>
      <c r="SXH328" s="6"/>
      <c r="SXI328" s="7"/>
      <c r="SXJ328" s="7"/>
      <c r="SXK328" s="8"/>
      <c r="SXL328" s="8"/>
      <c r="SXM328" s="13"/>
      <c r="SXN328" s="6"/>
      <c r="SXO328" s="6"/>
      <c r="SXP328" s="6"/>
      <c r="SXQ328" s="7"/>
      <c r="SXR328" s="7"/>
      <c r="SXS328" s="8"/>
      <c r="SXT328" s="8"/>
      <c r="SXU328" s="13"/>
      <c r="SXV328" s="6"/>
      <c r="SXW328" s="6"/>
      <c r="SXX328" s="6"/>
      <c r="SXY328" s="7"/>
      <c r="SXZ328" s="7"/>
      <c r="SYA328" s="8"/>
      <c r="SYB328" s="8"/>
      <c r="SYC328" s="13"/>
      <c r="SYD328" s="6"/>
      <c r="SYE328" s="6"/>
      <c r="SYF328" s="6"/>
      <c r="SYG328" s="7"/>
      <c r="SYH328" s="7"/>
      <c r="SYI328" s="8"/>
      <c r="SYJ328" s="8"/>
      <c r="SYK328" s="13"/>
      <c r="SYL328" s="6"/>
      <c r="SYM328" s="6"/>
      <c r="SYN328" s="6"/>
      <c r="SYO328" s="7"/>
      <c r="SYP328" s="7"/>
      <c r="SYQ328" s="8"/>
      <c r="SYR328" s="8"/>
      <c r="SYS328" s="13"/>
      <c r="SYT328" s="6"/>
      <c r="SYU328" s="6"/>
      <c r="SYV328" s="6"/>
      <c r="SYW328" s="7"/>
      <c r="SYX328" s="7"/>
      <c r="SYY328" s="8"/>
      <c r="SYZ328" s="8"/>
      <c r="SZA328" s="13"/>
      <c r="SZB328" s="6"/>
      <c r="SZC328" s="6"/>
      <c r="SZD328" s="6"/>
      <c r="SZE328" s="7"/>
      <c r="SZF328" s="7"/>
      <c r="SZG328" s="8"/>
      <c r="SZH328" s="8"/>
      <c r="SZI328" s="13"/>
      <c r="SZJ328" s="6"/>
      <c r="SZK328" s="6"/>
      <c r="SZL328" s="6"/>
      <c r="SZM328" s="7"/>
      <c r="SZN328" s="7"/>
      <c r="SZO328" s="8"/>
      <c r="SZP328" s="8"/>
      <c r="SZQ328" s="13"/>
      <c r="SZR328" s="6"/>
      <c r="SZS328" s="6"/>
      <c r="SZT328" s="6"/>
      <c r="SZU328" s="7"/>
      <c r="SZV328" s="7"/>
      <c r="SZW328" s="8"/>
      <c r="SZX328" s="8"/>
      <c r="SZY328" s="13"/>
      <c r="SZZ328" s="6"/>
      <c r="TAA328" s="6"/>
      <c r="TAB328" s="6"/>
      <c r="TAC328" s="7"/>
      <c r="TAD328" s="7"/>
      <c r="TAE328" s="8"/>
      <c r="TAF328" s="8"/>
      <c r="TAG328" s="13"/>
      <c r="TAH328" s="6"/>
      <c r="TAI328" s="6"/>
      <c r="TAJ328" s="6"/>
      <c r="TAK328" s="7"/>
      <c r="TAL328" s="7"/>
      <c r="TAM328" s="8"/>
      <c r="TAN328" s="8"/>
      <c r="TAO328" s="13"/>
      <c r="TAP328" s="6"/>
      <c r="TAQ328" s="6"/>
      <c r="TAR328" s="6"/>
      <c r="TAS328" s="7"/>
      <c r="TAT328" s="7"/>
      <c r="TAU328" s="8"/>
      <c r="TAV328" s="8"/>
      <c r="TAW328" s="13"/>
      <c r="TAX328" s="6"/>
      <c r="TAY328" s="6"/>
      <c r="TAZ328" s="6"/>
      <c r="TBA328" s="7"/>
      <c r="TBB328" s="7"/>
      <c r="TBC328" s="8"/>
      <c r="TBD328" s="8"/>
      <c r="TBE328" s="13"/>
      <c r="TBF328" s="6"/>
      <c r="TBG328" s="6"/>
      <c r="TBH328" s="6"/>
      <c r="TBI328" s="7"/>
      <c r="TBJ328" s="7"/>
      <c r="TBK328" s="8"/>
      <c r="TBL328" s="8"/>
      <c r="TBM328" s="13"/>
      <c r="TBN328" s="6"/>
      <c r="TBO328" s="6"/>
      <c r="TBP328" s="6"/>
      <c r="TBQ328" s="7"/>
      <c r="TBR328" s="7"/>
      <c r="TBS328" s="8"/>
      <c r="TBT328" s="8"/>
      <c r="TBU328" s="13"/>
      <c r="TBV328" s="6"/>
      <c r="TBW328" s="6"/>
      <c r="TBX328" s="6"/>
      <c r="TBY328" s="7"/>
      <c r="TBZ328" s="7"/>
      <c r="TCA328" s="8"/>
      <c r="TCB328" s="8"/>
      <c r="TCC328" s="13"/>
      <c r="TCD328" s="6"/>
      <c r="TCE328" s="6"/>
      <c r="TCF328" s="6"/>
      <c r="TCG328" s="7"/>
      <c r="TCH328" s="7"/>
      <c r="TCI328" s="8"/>
      <c r="TCJ328" s="8"/>
      <c r="TCK328" s="13"/>
      <c r="TCL328" s="6"/>
      <c r="TCM328" s="6"/>
      <c r="TCN328" s="6"/>
      <c r="TCO328" s="7"/>
      <c r="TCP328" s="7"/>
      <c r="TCQ328" s="8"/>
      <c r="TCR328" s="8"/>
      <c r="TCS328" s="13"/>
      <c r="TCT328" s="6"/>
      <c r="TCU328" s="6"/>
      <c r="TCV328" s="6"/>
      <c r="TCW328" s="7"/>
      <c r="TCX328" s="7"/>
      <c r="TCY328" s="8"/>
      <c r="TCZ328" s="8"/>
      <c r="TDA328" s="13"/>
      <c r="TDB328" s="6"/>
      <c r="TDC328" s="6"/>
      <c r="TDD328" s="6"/>
      <c r="TDE328" s="7"/>
      <c r="TDF328" s="7"/>
      <c r="TDG328" s="8"/>
      <c r="TDH328" s="8"/>
      <c r="TDI328" s="13"/>
      <c r="TDJ328" s="6"/>
      <c r="TDK328" s="6"/>
      <c r="TDL328" s="6"/>
      <c r="TDM328" s="7"/>
      <c r="TDN328" s="7"/>
      <c r="TDO328" s="8"/>
      <c r="TDP328" s="8"/>
      <c r="TDQ328" s="13"/>
      <c r="TDR328" s="6"/>
      <c r="TDS328" s="6"/>
      <c r="TDT328" s="6"/>
      <c r="TDU328" s="7"/>
      <c r="TDV328" s="7"/>
      <c r="TDW328" s="8"/>
      <c r="TDX328" s="8"/>
      <c r="TDY328" s="13"/>
      <c r="TDZ328" s="6"/>
      <c r="TEA328" s="6"/>
      <c r="TEB328" s="6"/>
      <c r="TEC328" s="7"/>
      <c r="TED328" s="7"/>
      <c r="TEE328" s="8"/>
      <c r="TEF328" s="8"/>
      <c r="TEG328" s="13"/>
      <c r="TEH328" s="6"/>
      <c r="TEI328" s="6"/>
      <c r="TEJ328" s="6"/>
      <c r="TEK328" s="7"/>
      <c r="TEL328" s="7"/>
      <c r="TEM328" s="8"/>
      <c r="TEN328" s="8"/>
      <c r="TEO328" s="13"/>
      <c r="TEP328" s="6"/>
      <c r="TEQ328" s="6"/>
      <c r="TER328" s="6"/>
      <c r="TES328" s="7"/>
      <c r="TET328" s="7"/>
      <c r="TEU328" s="8"/>
      <c r="TEV328" s="8"/>
      <c r="TEW328" s="13"/>
      <c r="TEX328" s="6"/>
      <c r="TEY328" s="6"/>
      <c r="TEZ328" s="6"/>
      <c r="TFA328" s="7"/>
      <c r="TFB328" s="7"/>
      <c r="TFC328" s="8"/>
      <c r="TFD328" s="8"/>
      <c r="TFE328" s="13"/>
      <c r="TFF328" s="6"/>
      <c r="TFG328" s="6"/>
      <c r="TFH328" s="6"/>
      <c r="TFI328" s="7"/>
      <c r="TFJ328" s="7"/>
      <c r="TFK328" s="8"/>
      <c r="TFL328" s="8"/>
      <c r="TFM328" s="13"/>
      <c r="TFN328" s="6"/>
      <c r="TFO328" s="6"/>
      <c r="TFP328" s="6"/>
      <c r="TFQ328" s="7"/>
      <c r="TFR328" s="7"/>
      <c r="TFS328" s="8"/>
      <c r="TFT328" s="8"/>
      <c r="TFU328" s="13"/>
      <c r="TFV328" s="6"/>
      <c r="TFW328" s="6"/>
      <c r="TFX328" s="6"/>
      <c r="TFY328" s="7"/>
      <c r="TFZ328" s="7"/>
      <c r="TGA328" s="8"/>
      <c r="TGB328" s="8"/>
      <c r="TGC328" s="13"/>
      <c r="TGD328" s="6"/>
      <c r="TGE328" s="6"/>
      <c r="TGF328" s="6"/>
      <c r="TGG328" s="7"/>
      <c r="TGH328" s="7"/>
      <c r="TGI328" s="8"/>
      <c r="TGJ328" s="8"/>
      <c r="TGK328" s="13"/>
      <c r="TGL328" s="6"/>
      <c r="TGM328" s="6"/>
      <c r="TGN328" s="6"/>
      <c r="TGO328" s="7"/>
      <c r="TGP328" s="7"/>
      <c r="TGQ328" s="8"/>
      <c r="TGR328" s="8"/>
      <c r="TGS328" s="13"/>
      <c r="TGT328" s="6"/>
      <c r="TGU328" s="6"/>
      <c r="TGV328" s="6"/>
      <c r="TGW328" s="7"/>
      <c r="TGX328" s="7"/>
      <c r="TGY328" s="8"/>
      <c r="TGZ328" s="8"/>
      <c r="THA328" s="13"/>
      <c r="THB328" s="6"/>
      <c r="THC328" s="6"/>
      <c r="THD328" s="6"/>
      <c r="THE328" s="7"/>
      <c r="THF328" s="7"/>
      <c r="THG328" s="8"/>
      <c r="THH328" s="8"/>
      <c r="THI328" s="13"/>
      <c r="THJ328" s="6"/>
      <c r="THK328" s="6"/>
      <c r="THL328" s="6"/>
      <c r="THM328" s="7"/>
      <c r="THN328" s="7"/>
      <c r="THO328" s="8"/>
      <c r="THP328" s="8"/>
      <c r="THQ328" s="13"/>
      <c r="THR328" s="6"/>
      <c r="THS328" s="6"/>
      <c r="THT328" s="6"/>
      <c r="THU328" s="7"/>
      <c r="THV328" s="7"/>
      <c r="THW328" s="8"/>
      <c r="THX328" s="8"/>
      <c r="THY328" s="13"/>
      <c r="THZ328" s="6"/>
      <c r="TIA328" s="6"/>
      <c r="TIB328" s="6"/>
      <c r="TIC328" s="7"/>
      <c r="TID328" s="7"/>
      <c r="TIE328" s="8"/>
      <c r="TIF328" s="8"/>
      <c r="TIG328" s="13"/>
      <c r="TIH328" s="6"/>
      <c r="TII328" s="6"/>
      <c r="TIJ328" s="6"/>
      <c r="TIK328" s="7"/>
      <c r="TIL328" s="7"/>
      <c r="TIM328" s="8"/>
      <c r="TIN328" s="8"/>
      <c r="TIO328" s="13"/>
      <c r="TIP328" s="6"/>
      <c r="TIQ328" s="6"/>
      <c r="TIR328" s="6"/>
      <c r="TIS328" s="7"/>
      <c r="TIT328" s="7"/>
      <c r="TIU328" s="8"/>
      <c r="TIV328" s="8"/>
      <c r="TIW328" s="13"/>
      <c r="TIX328" s="6"/>
      <c r="TIY328" s="6"/>
      <c r="TIZ328" s="6"/>
      <c r="TJA328" s="7"/>
      <c r="TJB328" s="7"/>
      <c r="TJC328" s="8"/>
      <c r="TJD328" s="8"/>
      <c r="TJE328" s="13"/>
      <c r="TJF328" s="6"/>
      <c r="TJG328" s="6"/>
      <c r="TJH328" s="6"/>
      <c r="TJI328" s="7"/>
      <c r="TJJ328" s="7"/>
      <c r="TJK328" s="8"/>
      <c r="TJL328" s="8"/>
      <c r="TJM328" s="13"/>
      <c r="TJN328" s="6"/>
      <c r="TJO328" s="6"/>
      <c r="TJP328" s="6"/>
      <c r="TJQ328" s="7"/>
      <c r="TJR328" s="7"/>
      <c r="TJS328" s="8"/>
      <c r="TJT328" s="8"/>
      <c r="TJU328" s="13"/>
      <c r="TJV328" s="6"/>
      <c r="TJW328" s="6"/>
      <c r="TJX328" s="6"/>
      <c r="TJY328" s="7"/>
      <c r="TJZ328" s="7"/>
      <c r="TKA328" s="8"/>
      <c r="TKB328" s="8"/>
      <c r="TKC328" s="13"/>
      <c r="TKD328" s="6"/>
      <c r="TKE328" s="6"/>
      <c r="TKF328" s="6"/>
      <c r="TKG328" s="7"/>
      <c r="TKH328" s="7"/>
      <c r="TKI328" s="8"/>
      <c r="TKJ328" s="8"/>
      <c r="TKK328" s="13"/>
      <c r="TKL328" s="6"/>
      <c r="TKM328" s="6"/>
      <c r="TKN328" s="6"/>
      <c r="TKO328" s="7"/>
      <c r="TKP328" s="7"/>
      <c r="TKQ328" s="8"/>
      <c r="TKR328" s="8"/>
      <c r="TKS328" s="13"/>
      <c r="TKT328" s="6"/>
      <c r="TKU328" s="6"/>
      <c r="TKV328" s="6"/>
      <c r="TKW328" s="7"/>
      <c r="TKX328" s="7"/>
      <c r="TKY328" s="8"/>
      <c r="TKZ328" s="8"/>
      <c r="TLA328" s="13"/>
      <c r="TLB328" s="6"/>
      <c r="TLC328" s="6"/>
      <c r="TLD328" s="6"/>
      <c r="TLE328" s="7"/>
      <c r="TLF328" s="7"/>
      <c r="TLG328" s="8"/>
      <c r="TLH328" s="8"/>
      <c r="TLI328" s="13"/>
      <c r="TLJ328" s="6"/>
      <c r="TLK328" s="6"/>
      <c r="TLL328" s="6"/>
      <c r="TLM328" s="7"/>
      <c r="TLN328" s="7"/>
      <c r="TLO328" s="8"/>
      <c r="TLP328" s="8"/>
      <c r="TLQ328" s="13"/>
      <c r="TLR328" s="6"/>
      <c r="TLS328" s="6"/>
      <c r="TLT328" s="6"/>
      <c r="TLU328" s="7"/>
      <c r="TLV328" s="7"/>
      <c r="TLW328" s="8"/>
      <c r="TLX328" s="8"/>
      <c r="TLY328" s="13"/>
      <c r="TLZ328" s="6"/>
      <c r="TMA328" s="6"/>
      <c r="TMB328" s="6"/>
      <c r="TMC328" s="7"/>
      <c r="TMD328" s="7"/>
      <c r="TME328" s="8"/>
      <c r="TMF328" s="8"/>
      <c r="TMG328" s="13"/>
      <c r="TMH328" s="6"/>
      <c r="TMI328" s="6"/>
      <c r="TMJ328" s="6"/>
      <c r="TMK328" s="7"/>
      <c r="TML328" s="7"/>
      <c r="TMM328" s="8"/>
      <c r="TMN328" s="8"/>
      <c r="TMO328" s="13"/>
      <c r="TMP328" s="6"/>
      <c r="TMQ328" s="6"/>
      <c r="TMR328" s="6"/>
      <c r="TMS328" s="7"/>
      <c r="TMT328" s="7"/>
      <c r="TMU328" s="8"/>
      <c r="TMV328" s="8"/>
      <c r="TMW328" s="13"/>
      <c r="TMX328" s="6"/>
      <c r="TMY328" s="6"/>
      <c r="TMZ328" s="6"/>
      <c r="TNA328" s="7"/>
      <c r="TNB328" s="7"/>
      <c r="TNC328" s="8"/>
      <c r="TND328" s="8"/>
      <c r="TNE328" s="13"/>
      <c r="TNF328" s="6"/>
      <c r="TNG328" s="6"/>
      <c r="TNH328" s="6"/>
      <c r="TNI328" s="7"/>
      <c r="TNJ328" s="7"/>
      <c r="TNK328" s="8"/>
      <c r="TNL328" s="8"/>
      <c r="TNM328" s="13"/>
      <c r="TNN328" s="6"/>
      <c r="TNO328" s="6"/>
      <c r="TNP328" s="6"/>
      <c r="TNQ328" s="7"/>
      <c r="TNR328" s="7"/>
      <c r="TNS328" s="8"/>
      <c r="TNT328" s="8"/>
      <c r="TNU328" s="13"/>
      <c r="TNV328" s="6"/>
      <c r="TNW328" s="6"/>
      <c r="TNX328" s="6"/>
      <c r="TNY328" s="7"/>
      <c r="TNZ328" s="7"/>
      <c r="TOA328" s="8"/>
      <c r="TOB328" s="8"/>
      <c r="TOC328" s="13"/>
      <c r="TOD328" s="6"/>
      <c r="TOE328" s="6"/>
      <c r="TOF328" s="6"/>
      <c r="TOG328" s="7"/>
      <c r="TOH328" s="7"/>
      <c r="TOI328" s="8"/>
      <c r="TOJ328" s="8"/>
      <c r="TOK328" s="13"/>
      <c r="TOL328" s="6"/>
      <c r="TOM328" s="6"/>
      <c r="TON328" s="6"/>
      <c r="TOO328" s="7"/>
      <c r="TOP328" s="7"/>
      <c r="TOQ328" s="8"/>
      <c r="TOR328" s="8"/>
      <c r="TOS328" s="13"/>
      <c r="TOT328" s="6"/>
      <c r="TOU328" s="6"/>
      <c r="TOV328" s="6"/>
      <c r="TOW328" s="7"/>
      <c r="TOX328" s="7"/>
      <c r="TOY328" s="8"/>
      <c r="TOZ328" s="8"/>
      <c r="TPA328" s="13"/>
      <c r="TPB328" s="6"/>
      <c r="TPC328" s="6"/>
      <c r="TPD328" s="6"/>
      <c r="TPE328" s="7"/>
      <c r="TPF328" s="7"/>
      <c r="TPG328" s="8"/>
      <c r="TPH328" s="8"/>
      <c r="TPI328" s="13"/>
      <c r="TPJ328" s="6"/>
      <c r="TPK328" s="6"/>
      <c r="TPL328" s="6"/>
      <c r="TPM328" s="7"/>
      <c r="TPN328" s="7"/>
      <c r="TPO328" s="8"/>
      <c r="TPP328" s="8"/>
      <c r="TPQ328" s="13"/>
      <c r="TPR328" s="6"/>
      <c r="TPS328" s="6"/>
      <c r="TPT328" s="6"/>
      <c r="TPU328" s="7"/>
      <c r="TPV328" s="7"/>
      <c r="TPW328" s="8"/>
      <c r="TPX328" s="8"/>
      <c r="TPY328" s="13"/>
      <c r="TPZ328" s="6"/>
      <c r="TQA328" s="6"/>
      <c r="TQB328" s="6"/>
      <c r="TQC328" s="7"/>
      <c r="TQD328" s="7"/>
      <c r="TQE328" s="8"/>
      <c r="TQF328" s="8"/>
      <c r="TQG328" s="13"/>
      <c r="TQH328" s="6"/>
      <c r="TQI328" s="6"/>
      <c r="TQJ328" s="6"/>
      <c r="TQK328" s="7"/>
      <c r="TQL328" s="7"/>
      <c r="TQM328" s="8"/>
      <c r="TQN328" s="8"/>
      <c r="TQO328" s="13"/>
      <c r="TQP328" s="6"/>
      <c r="TQQ328" s="6"/>
      <c r="TQR328" s="6"/>
      <c r="TQS328" s="7"/>
      <c r="TQT328" s="7"/>
      <c r="TQU328" s="8"/>
      <c r="TQV328" s="8"/>
      <c r="TQW328" s="13"/>
      <c r="TQX328" s="6"/>
      <c r="TQY328" s="6"/>
      <c r="TQZ328" s="6"/>
      <c r="TRA328" s="7"/>
      <c r="TRB328" s="7"/>
      <c r="TRC328" s="8"/>
      <c r="TRD328" s="8"/>
      <c r="TRE328" s="13"/>
      <c r="TRF328" s="6"/>
      <c r="TRG328" s="6"/>
      <c r="TRH328" s="6"/>
      <c r="TRI328" s="7"/>
      <c r="TRJ328" s="7"/>
      <c r="TRK328" s="8"/>
      <c r="TRL328" s="8"/>
      <c r="TRM328" s="13"/>
      <c r="TRN328" s="6"/>
      <c r="TRO328" s="6"/>
      <c r="TRP328" s="6"/>
      <c r="TRQ328" s="7"/>
      <c r="TRR328" s="7"/>
      <c r="TRS328" s="8"/>
      <c r="TRT328" s="8"/>
      <c r="TRU328" s="13"/>
      <c r="TRV328" s="6"/>
      <c r="TRW328" s="6"/>
      <c r="TRX328" s="6"/>
      <c r="TRY328" s="7"/>
      <c r="TRZ328" s="7"/>
      <c r="TSA328" s="8"/>
      <c r="TSB328" s="8"/>
      <c r="TSC328" s="13"/>
      <c r="TSD328" s="6"/>
      <c r="TSE328" s="6"/>
      <c r="TSF328" s="6"/>
      <c r="TSG328" s="7"/>
      <c r="TSH328" s="7"/>
      <c r="TSI328" s="8"/>
      <c r="TSJ328" s="8"/>
      <c r="TSK328" s="13"/>
      <c r="TSL328" s="6"/>
      <c r="TSM328" s="6"/>
      <c r="TSN328" s="6"/>
      <c r="TSO328" s="7"/>
      <c r="TSP328" s="7"/>
      <c r="TSQ328" s="8"/>
      <c r="TSR328" s="8"/>
      <c r="TSS328" s="13"/>
      <c r="TST328" s="6"/>
      <c r="TSU328" s="6"/>
      <c r="TSV328" s="6"/>
      <c r="TSW328" s="7"/>
      <c r="TSX328" s="7"/>
      <c r="TSY328" s="8"/>
      <c r="TSZ328" s="8"/>
      <c r="TTA328" s="13"/>
      <c r="TTB328" s="6"/>
      <c r="TTC328" s="6"/>
      <c r="TTD328" s="6"/>
      <c r="TTE328" s="7"/>
      <c r="TTF328" s="7"/>
      <c r="TTG328" s="8"/>
      <c r="TTH328" s="8"/>
      <c r="TTI328" s="13"/>
      <c r="TTJ328" s="6"/>
      <c r="TTK328" s="6"/>
      <c r="TTL328" s="6"/>
      <c r="TTM328" s="7"/>
      <c r="TTN328" s="7"/>
      <c r="TTO328" s="8"/>
      <c r="TTP328" s="8"/>
      <c r="TTQ328" s="13"/>
      <c r="TTR328" s="6"/>
      <c r="TTS328" s="6"/>
      <c r="TTT328" s="6"/>
      <c r="TTU328" s="7"/>
      <c r="TTV328" s="7"/>
      <c r="TTW328" s="8"/>
      <c r="TTX328" s="8"/>
      <c r="TTY328" s="13"/>
      <c r="TTZ328" s="6"/>
      <c r="TUA328" s="6"/>
      <c r="TUB328" s="6"/>
      <c r="TUC328" s="7"/>
      <c r="TUD328" s="7"/>
      <c r="TUE328" s="8"/>
      <c r="TUF328" s="8"/>
      <c r="TUG328" s="13"/>
      <c r="TUH328" s="6"/>
      <c r="TUI328" s="6"/>
      <c r="TUJ328" s="6"/>
      <c r="TUK328" s="7"/>
      <c r="TUL328" s="7"/>
      <c r="TUM328" s="8"/>
      <c r="TUN328" s="8"/>
      <c r="TUO328" s="13"/>
      <c r="TUP328" s="6"/>
      <c r="TUQ328" s="6"/>
      <c r="TUR328" s="6"/>
      <c r="TUS328" s="7"/>
      <c r="TUT328" s="7"/>
      <c r="TUU328" s="8"/>
      <c r="TUV328" s="8"/>
      <c r="TUW328" s="13"/>
      <c r="TUX328" s="6"/>
      <c r="TUY328" s="6"/>
      <c r="TUZ328" s="6"/>
      <c r="TVA328" s="7"/>
      <c r="TVB328" s="7"/>
      <c r="TVC328" s="8"/>
      <c r="TVD328" s="8"/>
      <c r="TVE328" s="13"/>
      <c r="TVF328" s="6"/>
      <c r="TVG328" s="6"/>
      <c r="TVH328" s="6"/>
      <c r="TVI328" s="7"/>
      <c r="TVJ328" s="7"/>
      <c r="TVK328" s="8"/>
      <c r="TVL328" s="8"/>
      <c r="TVM328" s="13"/>
      <c r="TVN328" s="6"/>
      <c r="TVO328" s="6"/>
      <c r="TVP328" s="6"/>
      <c r="TVQ328" s="7"/>
      <c r="TVR328" s="7"/>
      <c r="TVS328" s="8"/>
      <c r="TVT328" s="8"/>
      <c r="TVU328" s="13"/>
      <c r="TVV328" s="6"/>
      <c r="TVW328" s="6"/>
      <c r="TVX328" s="6"/>
      <c r="TVY328" s="7"/>
      <c r="TVZ328" s="7"/>
      <c r="TWA328" s="8"/>
      <c r="TWB328" s="8"/>
      <c r="TWC328" s="13"/>
      <c r="TWD328" s="6"/>
      <c r="TWE328" s="6"/>
      <c r="TWF328" s="6"/>
      <c r="TWG328" s="7"/>
      <c r="TWH328" s="7"/>
      <c r="TWI328" s="8"/>
      <c r="TWJ328" s="8"/>
      <c r="TWK328" s="13"/>
      <c r="TWL328" s="6"/>
      <c r="TWM328" s="6"/>
      <c r="TWN328" s="6"/>
      <c r="TWO328" s="7"/>
      <c r="TWP328" s="7"/>
      <c r="TWQ328" s="8"/>
      <c r="TWR328" s="8"/>
      <c r="TWS328" s="13"/>
      <c r="TWT328" s="6"/>
      <c r="TWU328" s="6"/>
      <c r="TWV328" s="6"/>
      <c r="TWW328" s="7"/>
      <c r="TWX328" s="7"/>
      <c r="TWY328" s="8"/>
      <c r="TWZ328" s="8"/>
      <c r="TXA328" s="13"/>
      <c r="TXB328" s="6"/>
      <c r="TXC328" s="6"/>
      <c r="TXD328" s="6"/>
      <c r="TXE328" s="7"/>
      <c r="TXF328" s="7"/>
      <c r="TXG328" s="8"/>
      <c r="TXH328" s="8"/>
      <c r="TXI328" s="13"/>
      <c r="TXJ328" s="6"/>
      <c r="TXK328" s="6"/>
      <c r="TXL328" s="6"/>
      <c r="TXM328" s="7"/>
      <c r="TXN328" s="7"/>
      <c r="TXO328" s="8"/>
      <c r="TXP328" s="8"/>
      <c r="TXQ328" s="13"/>
      <c r="TXR328" s="6"/>
      <c r="TXS328" s="6"/>
      <c r="TXT328" s="6"/>
      <c r="TXU328" s="7"/>
      <c r="TXV328" s="7"/>
      <c r="TXW328" s="8"/>
      <c r="TXX328" s="8"/>
      <c r="TXY328" s="13"/>
      <c r="TXZ328" s="6"/>
      <c r="TYA328" s="6"/>
      <c r="TYB328" s="6"/>
      <c r="TYC328" s="7"/>
      <c r="TYD328" s="7"/>
      <c r="TYE328" s="8"/>
      <c r="TYF328" s="8"/>
      <c r="TYG328" s="13"/>
      <c r="TYH328" s="6"/>
      <c r="TYI328" s="6"/>
      <c r="TYJ328" s="6"/>
      <c r="TYK328" s="7"/>
      <c r="TYL328" s="7"/>
      <c r="TYM328" s="8"/>
      <c r="TYN328" s="8"/>
      <c r="TYO328" s="13"/>
      <c r="TYP328" s="6"/>
      <c r="TYQ328" s="6"/>
      <c r="TYR328" s="6"/>
      <c r="TYS328" s="7"/>
      <c r="TYT328" s="7"/>
      <c r="TYU328" s="8"/>
      <c r="TYV328" s="8"/>
      <c r="TYW328" s="13"/>
      <c r="TYX328" s="6"/>
      <c r="TYY328" s="6"/>
      <c r="TYZ328" s="6"/>
      <c r="TZA328" s="7"/>
      <c r="TZB328" s="7"/>
      <c r="TZC328" s="8"/>
      <c r="TZD328" s="8"/>
      <c r="TZE328" s="13"/>
      <c r="TZF328" s="6"/>
      <c r="TZG328" s="6"/>
      <c r="TZH328" s="6"/>
      <c r="TZI328" s="7"/>
      <c r="TZJ328" s="7"/>
      <c r="TZK328" s="8"/>
      <c r="TZL328" s="8"/>
      <c r="TZM328" s="13"/>
      <c r="TZN328" s="6"/>
      <c r="TZO328" s="6"/>
      <c r="TZP328" s="6"/>
      <c r="TZQ328" s="7"/>
      <c r="TZR328" s="7"/>
      <c r="TZS328" s="8"/>
      <c r="TZT328" s="8"/>
      <c r="TZU328" s="13"/>
      <c r="TZV328" s="6"/>
      <c r="TZW328" s="6"/>
      <c r="TZX328" s="6"/>
      <c r="TZY328" s="7"/>
      <c r="TZZ328" s="7"/>
      <c r="UAA328" s="8"/>
      <c r="UAB328" s="8"/>
      <c r="UAC328" s="13"/>
      <c r="UAD328" s="6"/>
      <c r="UAE328" s="6"/>
      <c r="UAF328" s="6"/>
      <c r="UAG328" s="7"/>
      <c r="UAH328" s="7"/>
      <c r="UAI328" s="8"/>
      <c r="UAJ328" s="8"/>
      <c r="UAK328" s="13"/>
      <c r="UAL328" s="6"/>
      <c r="UAM328" s="6"/>
      <c r="UAN328" s="6"/>
      <c r="UAO328" s="7"/>
      <c r="UAP328" s="7"/>
      <c r="UAQ328" s="8"/>
      <c r="UAR328" s="8"/>
      <c r="UAS328" s="13"/>
      <c r="UAT328" s="6"/>
      <c r="UAU328" s="6"/>
      <c r="UAV328" s="6"/>
      <c r="UAW328" s="7"/>
      <c r="UAX328" s="7"/>
      <c r="UAY328" s="8"/>
      <c r="UAZ328" s="8"/>
      <c r="UBA328" s="13"/>
      <c r="UBB328" s="6"/>
      <c r="UBC328" s="6"/>
      <c r="UBD328" s="6"/>
      <c r="UBE328" s="7"/>
      <c r="UBF328" s="7"/>
      <c r="UBG328" s="8"/>
      <c r="UBH328" s="8"/>
      <c r="UBI328" s="13"/>
      <c r="UBJ328" s="6"/>
      <c r="UBK328" s="6"/>
      <c r="UBL328" s="6"/>
      <c r="UBM328" s="7"/>
      <c r="UBN328" s="7"/>
      <c r="UBO328" s="8"/>
      <c r="UBP328" s="8"/>
      <c r="UBQ328" s="13"/>
      <c r="UBR328" s="6"/>
      <c r="UBS328" s="6"/>
      <c r="UBT328" s="6"/>
      <c r="UBU328" s="7"/>
      <c r="UBV328" s="7"/>
      <c r="UBW328" s="8"/>
      <c r="UBX328" s="8"/>
      <c r="UBY328" s="13"/>
      <c r="UBZ328" s="6"/>
      <c r="UCA328" s="6"/>
      <c r="UCB328" s="6"/>
      <c r="UCC328" s="7"/>
      <c r="UCD328" s="7"/>
      <c r="UCE328" s="8"/>
      <c r="UCF328" s="8"/>
      <c r="UCG328" s="13"/>
      <c r="UCH328" s="6"/>
      <c r="UCI328" s="6"/>
      <c r="UCJ328" s="6"/>
      <c r="UCK328" s="7"/>
      <c r="UCL328" s="7"/>
      <c r="UCM328" s="8"/>
      <c r="UCN328" s="8"/>
      <c r="UCO328" s="13"/>
      <c r="UCP328" s="6"/>
      <c r="UCQ328" s="6"/>
      <c r="UCR328" s="6"/>
      <c r="UCS328" s="7"/>
      <c r="UCT328" s="7"/>
      <c r="UCU328" s="8"/>
      <c r="UCV328" s="8"/>
      <c r="UCW328" s="13"/>
      <c r="UCX328" s="6"/>
      <c r="UCY328" s="6"/>
      <c r="UCZ328" s="6"/>
      <c r="UDA328" s="7"/>
      <c r="UDB328" s="7"/>
      <c r="UDC328" s="8"/>
      <c r="UDD328" s="8"/>
      <c r="UDE328" s="13"/>
      <c r="UDF328" s="6"/>
      <c r="UDG328" s="6"/>
      <c r="UDH328" s="6"/>
      <c r="UDI328" s="7"/>
      <c r="UDJ328" s="7"/>
      <c r="UDK328" s="8"/>
      <c r="UDL328" s="8"/>
      <c r="UDM328" s="13"/>
      <c r="UDN328" s="6"/>
      <c r="UDO328" s="6"/>
      <c r="UDP328" s="6"/>
      <c r="UDQ328" s="7"/>
      <c r="UDR328" s="7"/>
      <c r="UDS328" s="8"/>
      <c r="UDT328" s="8"/>
      <c r="UDU328" s="13"/>
      <c r="UDV328" s="6"/>
      <c r="UDW328" s="6"/>
      <c r="UDX328" s="6"/>
      <c r="UDY328" s="7"/>
      <c r="UDZ328" s="7"/>
      <c r="UEA328" s="8"/>
      <c r="UEB328" s="8"/>
      <c r="UEC328" s="13"/>
      <c r="UED328" s="6"/>
      <c r="UEE328" s="6"/>
      <c r="UEF328" s="6"/>
      <c r="UEG328" s="7"/>
      <c r="UEH328" s="7"/>
      <c r="UEI328" s="8"/>
      <c r="UEJ328" s="8"/>
      <c r="UEK328" s="13"/>
      <c r="UEL328" s="6"/>
      <c r="UEM328" s="6"/>
      <c r="UEN328" s="6"/>
      <c r="UEO328" s="7"/>
      <c r="UEP328" s="7"/>
      <c r="UEQ328" s="8"/>
      <c r="UER328" s="8"/>
      <c r="UES328" s="13"/>
      <c r="UET328" s="6"/>
      <c r="UEU328" s="6"/>
      <c r="UEV328" s="6"/>
      <c r="UEW328" s="7"/>
      <c r="UEX328" s="7"/>
      <c r="UEY328" s="8"/>
      <c r="UEZ328" s="8"/>
      <c r="UFA328" s="13"/>
      <c r="UFB328" s="6"/>
      <c r="UFC328" s="6"/>
      <c r="UFD328" s="6"/>
      <c r="UFE328" s="7"/>
      <c r="UFF328" s="7"/>
      <c r="UFG328" s="8"/>
      <c r="UFH328" s="8"/>
      <c r="UFI328" s="13"/>
      <c r="UFJ328" s="6"/>
      <c r="UFK328" s="6"/>
      <c r="UFL328" s="6"/>
      <c r="UFM328" s="7"/>
      <c r="UFN328" s="7"/>
      <c r="UFO328" s="8"/>
      <c r="UFP328" s="8"/>
      <c r="UFQ328" s="13"/>
      <c r="UFR328" s="6"/>
      <c r="UFS328" s="6"/>
      <c r="UFT328" s="6"/>
      <c r="UFU328" s="7"/>
      <c r="UFV328" s="7"/>
      <c r="UFW328" s="8"/>
      <c r="UFX328" s="8"/>
      <c r="UFY328" s="13"/>
      <c r="UFZ328" s="6"/>
      <c r="UGA328" s="6"/>
      <c r="UGB328" s="6"/>
      <c r="UGC328" s="7"/>
      <c r="UGD328" s="7"/>
      <c r="UGE328" s="8"/>
      <c r="UGF328" s="8"/>
      <c r="UGG328" s="13"/>
      <c r="UGH328" s="6"/>
      <c r="UGI328" s="6"/>
      <c r="UGJ328" s="6"/>
      <c r="UGK328" s="7"/>
      <c r="UGL328" s="7"/>
      <c r="UGM328" s="8"/>
      <c r="UGN328" s="8"/>
      <c r="UGO328" s="13"/>
      <c r="UGP328" s="6"/>
      <c r="UGQ328" s="6"/>
      <c r="UGR328" s="6"/>
      <c r="UGS328" s="7"/>
      <c r="UGT328" s="7"/>
      <c r="UGU328" s="8"/>
      <c r="UGV328" s="8"/>
      <c r="UGW328" s="13"/>
      <c r="UGX328" s="6"/>
      <c r="UGY328" s="6"/>
      <c r="UGZ328" s="6"/>
      <c r="UHA328" s="7"/>
      <c r="UHB328" s="7"/>
      <c r="UHC328" s="8"/>
      <c r="UHD328" s="8"/>
      <c r="UHE328" s="13"/>
      <c r="UHF328" s="6"/>
      <c r="UHG328" s="6"/>
      <c r="UHH328" s="6"/>
      <c r="UHI328" s="7"/>
      <c r="UHJ328" s="7"/>
      <c r="UHK328" s="8"/>
      <c r="UHL328" s="8"/>
      <c r="UHM328" s="13"/>
      <c r="UHN328" s="6"/>
      <c r="UHO328" s="6"/>
      <c r="UHP328" s="6"/>
      <c r="UHQ328" s="7"/>
      <c r="UHR328" s="7"/>
      <c r="UHS328" s="8"/>
      <c r="UHT328" s="8"/>
      <c r="UHU328" s="13"/>
      <c r="UHV328" s="6"/>
      <c r="UHW328" s="6"/>
      <c r="UHX328" s="6"/>
      <c r="UHY328" s="7"/>
      <c r="UHZ328" s="7"/>
      <c r="UIA328" s="8"/>
      <c r="UIB328" s="8"/>
      <c r="UIC328" s="13"/>
      <c r="UID328" s="6"/>
      <c r="UIE328" s="6"/>
      <c r="UIF328" s="6"/>
      <c r="UIG328" s="7"/>
      <c r="UIH328" s="7"/>
      <c r="UII328" s="8"/>
      <c r="UIJ328" s="8"/>
      <c r="UIK328" s="13"/>
      <c r="UIL328" s="6"/>
      <c r="UIM328" s="6"/>
      <c r="UIN328" s="6"/>
      <c r="UIO328" s="7"/>
      <c r="UIP328" s="7"/>
      <c r="UIQ328" s="8"/>
      <c r="UIR328" s="8"/>
      <c r="UIS328" s="13"/>
      <c r="UIT328" s="6"/>
      <c r="UIU328" s="6"/>
      <c r="UIV328" s="6"/>
      <c r="UIW328" s="7"/>
      <c r="UIX328" s="7"/>
      <c r="UIY328" s="8"/>
      <c r="UIZ328" s="8"/>
      <c r="UJA328" s="13"/>
      <c r="UJB328" s="6"/>
      <c r="UJC328" s="6"/>
      <c r="UJD328" s="6"/>
      <c r="UJE328" s="7"/>
      <c r="UJF328" s="7"/>
      <c r="UJG328" s="8"/>
      <c r="UJH328" s="8"/>
      <c r="UJI328" s="13"/>
      <c r="UJJ328" s="6"/>
      <c r="UJK328" s="6"/>
      <c r="UJL328" s="6"/>
      <c r="UJM328" s="7"/>
      <c r="UJN328" s="7"/>
      <c r="UJO328" s="8"/>
      <c r="UJP328" s="8"/>
      <c r="UJQ328" s="13"/>
      <c r="UJR328" s="6"/>
      <c r="UJS328" s="6"/>
      <c r="UJT328" s="6"/>
      <c r="UJU328" s="7"/>
      <c r="UJV328" s="7"/>
      <c r="UJW328" s="8"/>
      <c r="UJX328" s="8"/>
      <c r="UJY328" s="13"/>
      <c r="UJZ328" s="6"/>
      <c r="UKA328" s="6"/>
      <c r="UKB328" s="6"/>
      <c r="UKC328" s="7"/>
      <c r="UKD328" s="7"/>
      <c r="UKE328" s="8"/>
      <c r="UKF328" s="8"/>
      <c r="UKG328" s="13"/>
      <c r="UKH328" s="6"/>
      <c r="UKI328" s="6"/>
      <c r="UKJ328" s="6"/>
      <c r="UKK328" s="7"/>
      <c r="UKL328" s="7"/>
      <c r="UKM328" s="8"/>
      <c r="UKN328" s="8"/>
      <c r="UKO328" s="13"/>
      <c r="UKP328" s="6"/>
      <c r="UKQ328" s="6"/>
      <c r="UKR328" s="6"/>
      <c r="UKS328" s="7"/>
      <c r="UKT328" s="7"/>
      <c r="UKU328" s="8"/>
      <c r="UKV328" s="8"/>
      <c r="UKW328" s="13"/>
      <c r="UKX328" s="6"/>
      <c r="UKY328" s="6"/>
      <c r="UKZ328" s="6"/>
      <c r="ULA328" s="7"/>
      <c r="ULB328" s="7"/>
      <c r="ULC328" s="8"/>
      <c r="ULD328" s="8"/>
      <c r="ULE328" s="13"/>
      <c r="ULF328" s="6"/>
      <c r="ULG328" s="6"/>
      <c r="ULH328" s="6"/>
      <c r="ULI328" s="7"/>
      <c r="ULJ328" s="7"/>
      <c r="ULK328" s="8"/>
      <c r="ULL328" s="8"/>
      <c r="ULM328" s="13"/>
      <c r="ULN328" s="6"/>
      <c r="ULO328" s="6"/>
      <c r="ULP328" s="6"/>
      <c r="ULQ328" s="7"/>
      <c r="ULR328" s="7"/>
      <c r="ULS328" s="8"/>
      <c r="ULT328" s="8"/>
      <c r="ULU328" s="13"/>
      <c r="ULV328" s="6"/>
      <c r="ULW328" s="6"/>
      <c r="ULX328" s="6"/>
      <c r="ULY328" s="7"/>
      <c r="ULZ328" s="7"/>
      <c r="UMA328" s="8"/>
      <c r="UMB328" s="8"/>
      <c r="UMC328" s="13"/>
      <c r="UMD328" s="6"/>
      <c r="UME328" s="6"/>
      <c r="UMF328" s="6"/>
      <c r="UMG328" s="7"/>
      <c r="UMH328" s="7"/>
      <c r="UMI328" s="8"/>
      <c r="UMJ328" s="8"/>
      <c r="UMK328" s="13"/>
      <c r="UML328" s="6"/>
      <c r="UMM328" s="6"/>
      <c r="UMN328" s="6"/>
      <c r="UMO328" s="7"/>
      <c r="UMP328" s="7"/>
      <c r="UMQ328" s="8"/>
      <c r="UMR328" s="8"/>
      <c r="UMS328" s="13"/>
      <c r="UMT328" s="6"/>
      <c r="UMU328" s="6"/>
      <c r="UMV328" s="6"/>
      <c r="UMW328" s="7"/>
      <c r="UMX328" s="7"/>
      <c r="UMY328" s="8"/>
      <c r="UMZ328" s="8"/>
      <c r="UNA328" s="13"/>
      <c r="UNB328" s="6"/>
      <c r="UNC328" s="6"/>
      <c r="UND328" s="6"/>
      <c r="UNE328" s="7"/>
      <c r="UNF328" s="7"/>
      <c r="UNG328" s="8"/>
      <c r="UNH328" s="8"/>
      <c r="UNI328" s="13"/>
      <c r="UNJ328" s="6"/>
      <c r="UNK328" s="6"/>
      <c r="UNL328" s="6"/>
      <c r="UNM328" s="7"/>
      <c r="UNN328" s="7"/>
      <c r="UNO328" s="8"/>
      <c r="UNP328" s="8"/>
      <c r="UNQ328" s="13"/>
      <c r="UNR328" s="6"/>
      <c r="UNS328" s="6"/>
      <c r="UNT328" s="6"/>
      <c r="UNU328" s="7"/>
      <c r="UNV328" s="7"/>
      <c r="UNW328" s="8"/>
      <c r="UNX328" s="8"/>
      <c r="UNY328" s="13"/>
      <c r="UNZ328" s="6"/>
      <c r="UOA328" s="6"/>
      <c r="UOB328" s="6"/>
      <c r="UOC328" s="7"/>
      <c r="UOD328" s="7"/>
      <c r="UOE328" s="8"/>
      <c r="UOF328" s="8"/>
      <c r="UOG328" s="13"/>
      <c r="UOH328" s="6"/>
      <c r="UOI328" s="6"/>
      <c r="UOJ328" s="6"/>
      <c r="UOK328" s="7"/>
      <c r="UOL328" s="7"/>
      <c r="UOM328" s="8"/>
      <c r="UON328" s="8"/>
      <c r="UOO328" s="13"/>
      <c r="UOP328" s="6"/>
      <c r="UOQ328" s="6"/>
      <c r="UOR328" s="6"/>
      <c r="UOS328" s="7"/>
      <c r="UOT328" s="7"/>
      <c r="UOU328" s="8"/>
      <c r="UOV328" s="8"/>
      <c r="UOW328" s="13"/>
      <c r="UOX328" s="6"/>
      <c r="UOY328" s="6"/>
      <c r="UOZ328" s="6"/>
      <c r="UPA328" s="7"/>
      <c r="UPB328" s="7"/>
      <c r="UPC328" s="8"/>
      <c r="UPD328" s="8"/>
      <c r="UPE328" s="13"/>
      <c r="UPF328" s="6"/>
      <c r="UPG328" s="6"/>
      <c r="UPH328" s="6"/>
      <c r="UPI328" s="7"/>
      <c r="UPJ328" s="7"/>
      <c r="UPK328" s="8"/>
      <c r="UPL328" s="8"/>
      <c r="UPM328" s="13"/>
      <c r="UPN328" s="6"/>
      <c r="UPO328" s="6"/>
      <c r="UPP328" s="6"/>
      <c r="UPQ328" s="7"/>
      <c r="UPR328" s="7"/>
      <c r="UPS328" s="8"/>
      <c r="UPT328" s="8"/>
      <c r="UPU328" s="13"/>
      <c r="UPV328" s="6"/>
      <c r="UPW328" s="6"/>
      <c r="UPX328" s="6"/>
      <c r="UPY328" s="7"/>
      <c r="UPZ328" s="7"/>
      <c r="UQA328" s="8"/>
      <c r="UQB328" s="8"/>
      <c r="UQC328" s="13"/>
      <c r="UQD328" s="6"/>
      <c r="UQE328" s="6"/>
      <c r="UQF328" s="6"/>
      <c r="UQG328" s="7"/>
      <c r="UQH328" s="7"/>
      <c r="UQI328" s="8"/>
      <c r="UQJ328" s="8"/>
      <c r="UQK328" s="13"/>
      <c r="UQL328" s="6"/>
      <c r="UQM328" s="6"/>
      <c r="UQN328" s="6"/>
      <c r="UQO328" s="7"/>
      <c r="UQP328" s="7"/>
      <c r="UQQ328" s="8"/>
      <c r="UQR328" s="8"/>
      <c r="UQS328" s="13"/>
      <c r="UQT328" s="6"/>
      <c r="UQU328" s="6"/>
      <c r="UQV328" s="6"/>
      <c r="UQW328" s="7"/>
      <c r="UQX328" s="7"/>
      <c r="UQY328" s="8"/>
      <c r="UQZ328" s="8"/>
      <c r="URA328" s="13"/>
      <c r="URB328" s="6"/>
      <c r="URC328" s="6"/>
      <c r="URD328" s="6"/>
      <c r="URE328" s="7"/>
      <c r="URF328" s="7"/>
      <c r="URG328" s="8"/>
      <c r="URH328" s="8"/>
      <c r="URI328" s="13"/>
      <c r="URJ328" s="6"/>
      <c r="URK328" s="6"/>
      <c r="URL328" s="6"/>
      <c r="URM328" s="7"/>
      <c r="URN328" s="7"/>
      <c r="URO328" s="8"/>
      <c r="URP328" s="8"/>
      <c r="URQ328" s="13"/>
      <c r="URR328" s="6"/>
      <c r="URS328" s="6"/>
      <c r="URT328" s="6"/>
      <c r="URU328" s="7"/>
      <c r="URV328" s="7"/>
      <c r="URW328" s="8"/>
      <c r="URX328" s="8"/>
      <c r="URY328" s="13"/>
      <c r="URZ328" s="6"/>
      <c r="USA328" s="6"/>
      <c r="USB328" s="6"/>
      <c r="USC328" s="7"/>
      <c r="USD328" s="7"/>
      <c r="USE328" s="8"/>
      <c r="USF328" s="8"/>
      <c r="USG328" s="13"/>
      <c r="USH328" s="6"/>
      <c r="USI328" s="6"/>
      <c r="USJ328" s="6"/>
      <c r="USK328" s="7"/>
      <c r="USL328" s="7"/>
      <c r="USM328" s="8"/>
      <c r="USN328" s="8"/>
      <c r="USO328" s="13"/>
      <c r="USP328" s="6"/>
      <c r="USQ328" s="6"/>
      <c r="USR328" s="6"/>
      <c r="USS328" s="7"/>
      <c r="UST328" s="7"/>
      <c r="USU328" s="8"/>
      <c r="USV328" s="8"/>
      <c r="USW328" s="13"/>
      <c r="USX328" s="6"/>
      <c r="USY328" s="6"/>
      <c r="USZ328" s="6"/>
      <c r="UTA328" s="7"/>
      <c r="UTB328" s="7"/>
      <c r="UTC328" s="8"/>
      <c r="UTD328" s="8"/>
      <c r="UTE328" s="13"/>
      <c r="UTF328" s="6"/>
      <c r="UTG328" s="6"/>
      <c r="UTH328" s="6"/>
      <c r="UTI328" s="7"/>
      <c r="UTJ328" s="7"/>
      <c r="UTK328" s="8"/>
      <c r="UTL328" s="8"/>
      <c r="UTM328" s="13"/>
      <c r="UTN328" s="6"/>
      <c r="UTO328" s="6"/>
      <c r="UTP328" s="6"/>
      <c r="UTQ328" s="7"/>
      <c r="UTR328" s="7"/>
      <c r="UTS328" s="8"/>
      <c r="UTT328" s="8"/>
      <c r="UTU328" s="13"/>
      <c r="UTV328" s="6"/>
      <c r="UTW328" s="6"/>
      <c r="UTX328" s="6"/>
      <c r="UTY328" s="7"/>
      <c r="UTZ328" s="7"/>
      <c r="UUA328" s="8"/>
      <c r="UUB328" s="8"/>
      <c r="UUC328" s="13"/>
      <c r="UUD328" s="6"/>
      <c r="UUE328" s="6"/>
      <c r="UUF328" s="6"/>
      <c r="UUG328" s="7"/>
      <c r="UUH328" s="7"/>
      <c r="UUI328" s="8"/>
      <c r="UUJ328" s="8"/>
      <c r="UUK328" s="13"/>
      <c r="UUL328" s="6"/>
      <c r="UUM328" s="6"/>
      <c r="UUN328" s="6"/>
      <c r="UUO328" s="7"/>
      <c r="UUP328" s="7"/>
      <c r="UUQ328" s="8"/>
      <c r="UUR328" s="8"/>
      <c r="UUS328" s="13"/>
      <c r="UUT328" s="6"/>
      <c r="UUU328" s="6"/>
      <c r="UUV328" s="6"/>
      <c r="UUW328" s="7"/>
      <c r="UUX328" s="7"/>
      <c r="UUY328" s="8"/>
      <c r="UUZ328" s="8"/>
      <c r="UVA328" s="13"/>
      <c r="UVB328" s="6"/>
      <c r="UVC328" s="6"/>
      <c r="UVD328" s="6"/>
      <c r="UVE328" s="7"/>
      <c r="UVF328" s="7"/>
      <c r="UVG328" s="8"/>
      <c r="UVH328" s="8"/>
      <c r="UVI328" s="13"/>
      <c r="UVJ328" s="6"/>
      <c r="UVK328" s="6"/>
      <c r="UVL328" s="6"/>
      <c r="UVM328" s="7"/>
      <c r="UVN328" s="7"/>
      <c r="UVO328" s="8"/>
      <c r="UVP328" s="8"/>
      <c r="UVQ328" s="13"/>
      <c r="UVR328" s="6"/>
      <c r="UVS328" s="6"/>
      <c r="UVT328" s="6"/>
      <c r="UVU328" s="7"/>
      <c r="UVV328" s="7"/>
      <c r="UVW328" s="8"/>
      <c r="UVX328" s="8"/>
      <c r="UVY328" s="13"/>
      <c r="UVZ328" s="6"/>
      <c r="UWA328" s="6"/>
      <c r="UWB328" s="6"/>
      <c r="UWC328" s="7"/>
      <c r="UWD328" s="7"/>
      <c r="UWE328" s="8"/>
      <c r="UWF328" s="8"/>
      <c r="UWG328" s="13"/>
      <c r="UWH328" s="6"/>
      <c r="UWI328" s="6"/>
      <c r="UWJ328" s="6"/>
      <c r="UWK328" s="7"/>
      <c r="UWL328" s="7"/>
      <c r="UWM328" s="8"/>
      <c r="UWN328" s="8"/>
      <c r="UWO328" s="13"/>
      <c r="UWP328" s="6"/>
      <c r="UWQ328" s="6"/>
      <c r="UWR328" s="6"/>
      <c r="UWS328" s="7"/>
      <c r="UWT328" s="7"/>
      <c r="UWU328" s="8"/>
      <c r="UWV328" s="8"/>
      <c r="UWW328" s="13"/>
      <c r="UWX328" s="6"/>
      <c r="UWY328" s="6"/>
      <c r="UWZ328" s="6"/>
      <c r="UXA328" s="7"/>
      <c r="UXB328" s="7"/>
      <c r="UXC328" s="8"/>
      <c r="UXD328" s="8"/>
      <c r="UXE328" s="13"/>
      <c r="UXF328" s="6"/>
      <c r="UXG328" s="6"/>
      <c r="UXH328" s="6"/>
      <c r="UXI328" s="7"/>
      <c r="UXJ328" s="7"/>
      <c r="UXK328" s="8"/>
      <c r="UXL328" s="8"/>
      <c r="UXM328" s="13"/>
      <c r="UXN328" s="6"/>
      <c r="UXO328" s="6"/>
      <c r="UXP328" s="6"/>
      <c r="UXQ328" s="7"/>
      <c r="UXR328" s="7"/>
      <c r="UXS328" s="8"/>
      <c r="UXT328" s="8"/>
      <c r="UXU328" s="13"/>
      <c r="UXV328" s="6"/>
      <c r="UXW328" s="6"/>
      <c r="UXX328" s="6"/>
      <c r="UXY328" s="7"/>
      <c r="UXZ328" s="7"/>
      <c r="UYA328" s="8"/>
      <c r="UYB328" s="8"/>
      <c r="UYC328" s="13"/>
      <c r="UYD328" s="6"/>
      <c r="UYE328" s="6"/>
      <c r="UYF328" s="6"/>
      <c r="UYG328" s="7"/>
      <c r="UYH328" s="7"/>
      <c r="UYI328" s="8"/>
      <c r="UYJ328" s="8"/>
      <c r="UYK328" s="13"/>
      <c r="UYL328" s="6"/>
      <c r="UYM328" s="6"/>
      <c r="UYN328" s="6"/>
      <c r="UYO328" s="7"/>
      <c r="UYP328" s="7"/>
      <c r="UYQ328" s="8"/>
      <c r="UYR328" s="8"/>
      <c r="UYS328" s="13"/>
      <c r="UYT328" s="6"/>
      <c r="UYU328" s="6"/>
      <c r="UYV328" s="6"/>
      <c r="UYW328" s="7"/>
      <c r="UYX328" s="7"/>
      <c r="UYY328" s="8"/>
      <c r="UYZ328" s="8"/>
      <c r="UZA328" s="13"/>
      <c r="UZB328" s="6"/>
      <c r="UZC328" s="6"/>
      <c r="UZD328" s="6"/>
      <c r="UZE328" s="7"/>
      <c r="UZF328" s="7"/>
      <c r="UZG328" s="8"/>
      <c r="UZH328" s="8"/>
      <c r="UZI328" s="13"/>
      <c r="UZJ328" s="6"/>
      <c r="UZK328" s="6"/>
      <c r="UZL328" s="6"/>
      <c r="UZM328" s="7"/>
      <c r="UZN328" s="7"/>
      <c r="UZO328" s="8"/>
      <c r="UZP328" s="8"/>
      <c r="UZQ328" s="13"/>
      <c r="UZR328" s="6"/>
      <c r="UZS328" s="6"/>
      <c r="UZT328" s="6"/>
      <c r="UZU328" s="7"/>
      <c r="UZV328" s="7"/>
      <c r="UZW328" s="8"/>
      <c r="UZX328" s="8"/>
      <c r="UZY328" s="13"/>
      <c r="UZZ328" s="6"/>
      <c r="VAA328" s="6"/>
      <c r="VAB328" s="6"/>
      <c r="VAC328" s="7"/>
      <c r="VAD328" s="7"/>
      <c r="VAE328" s="8"/>
      <c r="VAF328" s="8"/>
      <c r="VAG328" s="13"/>
      <c r="VAH328" s="6"/>
      <c r="VAI328" s="6"/>
      <c r="VAJ328" s="6"/>
      <c r="VAK328" s="7"/>
      <c r="VAL328" s="7"/>
      <c r="VAM328" s="8"/>
      <c r="VAN328" s="8"/>
      <c r="VAO328" s="13"/>
      <c r="VAP328" s="6"/>
      <c r="VAQ328" s="6"/>
      <c r="VAR328" s="6"/>
      <c r="VAS328" s="7"/>
      <c r="VAT328" s="7"/>
      <c r="VAU328" s="8"/>
      <c r="VAV328" s="8"/>
      <c r="VAW328" s="13"/>
      <c r="VAX328" s="6"/>
      <c r="VAY328" s="6"/>
      <c r="VAZ328" s="6"/>
      <c r="VBA328" s="7"/>
      <c r="VBB328" s="7"/>
      <c r="VBC328" s="8"/>
      <c r="VBD328" s="8"/>
      <c r="VBE328" s="13"/>
      <c r="VBF328" s="6"/>
      <c r="VBG328" s="6"/>
      <c r="VBH328" s="6"/>
      <c r="VBI328" s="7"/>
      <c r="VBJ328" s="7"/>
      <c r="VBK328" s="8"/>
      <c r="VBL328" s="8"/>
      <c r="VBM328" s="13"/>
      <c r="VBN328" s="6"/>
      <c r="VBO328" s="6"/>
      <c r="VBP328" s="6"/>
      <c r="VBQ328" s="7"/>
      <c r="VBR328" s="7"/>
      <c r="VBS328" s="8"/>
      <c r="VBT328" s="8"/>
      <c r="VBU328" s="13"/>
      <c r="VBV328" s="6"/>
      <c r="VBW328" s="6"/>
      <c r="VBX328" s="6"/>
      <c r="VBY328" s="7"/>
      <c r="VBZ328" s="7"/>
      <c r="VCA328" s="8"/>
      <c r="VCB328" s="8"/>
      <c r="VCC328" s="13"/>
      <c r="VCD328" s="6"/>
      <c r="VCE328" s="6"/>
      <c r="VCF328" s="6"/>
      <c r="VCG328" s="7"/>
      <c r="VCH328" s="7"/>
      <c r="VCI328" s="8"/>
      <c r="VCJ328" s="8"/>
      <c r="VCK328" s="13"/>
      <c r="VCL328" s="6"/>
      <c r="VCM328" s="6"/>
      <c r="VCN328" s="6"/>
      <c r="VCO328" s="7"/>
      <c r="VCP328" s="7"/>
      <c r="VCQ328" s="8"/>
      <c r="VCR328" s="8"/>
      <c r="VCS328" s="13"/>
      <c r="VCT328" s="6"/>
      <c r="VCU328" s="6"/>
      <c r="VCV328" s="6"/>
      <c r="VCW328" s="7"/>
      <c r="VCX328" s="7"/>
      <c r="VCY328" s="8"/>
      <c r="VCZ328" s="8"/>
      <c r="VDA328" s="13"/>
      <c r="VDB328" s="6"/>
      <c r="VDC328" s="6"/>
      <c r="VDD328" s="6"/>
      <c r="VDE328" s="7"/>
      <c r="VDF328" s="7"/>
      <c r="VDG328" s="8"/>
      <c r="VDH328" s="8"/>
      <c r="VDI328" s="13"/>
      <c r="VDJ328" s="6"/>
      <c r="VDK328" s="6"/>
      <c r="VDL328" s="6"/>
      <c r="VDM328" s="7"/>
      <c r="VDN328" s="7"/>
      <c r="VDO328" s="8"/>
      <c r="VDP328" s="8"/>
      <c r="VDQ328" s="13"/>
      <c r="VDR328" s="6"/>
      <c r="VDS328" s="6"/>
      <c r="VDT328" s="6"/>
      <c r="VDU328" s="7"/>
      <c r="VDV328" s="7"/>
      <c r="VDW328" s="8"/>
      <c r="VDX328" s="8"/>
      <c r="VDY328" s="13"/>
      <c r="VDZ328" s="6"/>
      <c r="VEA328" s="6"/>
      <c r="VEB328" s="6"/>
      <c r="VEC328" s="7"/>
      <c r="VED328" s="7"/>
      <c r="VEE328" s="8"/>
      <c r="VEF328" s="8"/>
      <c r="VEG328" s="13"/>
      <c r="VEH328" s="6"/>
      <c r="VEI328" s="6"/>
      <c r="VEJ328" s="6"/>
      <c r="VEK328" s="7"/>
      <c r="VEL328" s="7"/>
      <c r="VEM328" s="8"/>
      <c r="VEN328" s="8"/>
      <c r="VEO328" s="13"/>
      <c r="VEP328" s="6"/>
      <c r="VEQ328" s="6"/>
      <c r="VER328" s="6"/>
      <c r="VES328" s="7"/>
      <c r="VET328" s="7"/>
      <c r="VEU328" s="8"/>
      <c r="VEV328" s="8"/>
      <c r="VEW328" s="13"/>
      <c r="VEX328" s="6"/>
      <c r="VEY328" s="6"/>
      <c r="VEZ328" s="6"/>
      <c r="VFA328" s="7"/>
      <c r="VFB328" s="7"/>
      <c r="VFC328" s="8"/>
      <c r="VFD328" s="8"/>
      <c r="VFE328" s="13"/>
      <c r="VFF328" s="6"/>
      <c r="VFG328" s="6"/>
      <c r="VFH328" s="6"/>
      <c r="VFI328" s="7"/>
      <c r="VFJ328" s="7"/>
      <c r="VFK328" s="8"/>
      <c r="VFL328" s="8"/>
      <c r="VFM328" s="13"/>
      <c r="VFN328" s="6"/>
      <c r="VFO328" s="6"/>
      <c r="VFP328" s="6"/>
      <c r="VFQ328" s="7"/>
      <c r="VFR328" s="7"/>
      <c r="VFS328" s="8"/>
      <c r="VFT328" s="8"/>
      <c r="VFU328" s="13"/>
      <c r="VFV328" s="6"/>
      <c r="VFW328" s="6"/>
      <c r="VFX328" s="6"/>
      <c r="VFY328" s="7"/>
      <c r="VFZ328" s="7"/>
      <c r="VGA328" s="8"/>
      <c r="VGB328" s="8"/>
      <c r="VGC328" s="13"/>
      <c r="VGD328" s="6"/>
      <c r="VGE328" s="6"/>
      <c r="VGF328" s="6"/>
      <c r="VGG328" s="7"/>
      <c r="VGH328" s="7"/>
      <c r="VGI328" s="8"/>
      <c r="VGJ328" s="8"/>
      <c r="VGK328" s="13"/>
      <c r="VGL328" s="6"/>
      <c r="VGM328" s="6"/>
      <c r="VGN328" s="6"/>
      <c r="VGO328" s="7"/>
      <c r="VGP328" s="7"/>
      <c r="VGQ328" s="8"/>
      <c r="VGR328" s="8"/>
      <c r="VGS328" s="13"/>
      <c r="VGT328" s="6"/>
      <c r="VGU328" s="6"/>
      <c r="VGV328" s="6"/>
      <c r="VGW328" s="7"/>
      <c r="VGX328" s="7"/>
      <c r="VGY328" s="8"/>
      <c r="VGZ328" s="8"/>
      <c r="VHA328" s="13"/>
      <c r="VHB328" s="6"/>
      <c r="VHC328" s="6"/>
      <c r="VHD328" s="6"/>
      <c r="VHE328" s="7"/>
      <c r="VHF328" s="7"/>
      <c r="VHG328" s="8"/>
      <c r="VHH328" s="8"/>
      <c r="VHI328" s="13"/>
      <c r="VHJ328" s="6"/>
      <c r="VHK328" s="6"/>
      <c r="VHL328" s="6"/>
      <c r="VHM328" s="7"/>
      <c r="VHN328" s="7"/>
      <c r="VHO328" s="8"/>
      <c r="VHP328" s="8"/>
      <c r="VHQ328" s="13"/>
      <c r="VHR328" s="6"/>
      <c r="VHS328" s="6"/>
      <c r="VHT328" s="6"/>
      <c r="VHU328" s="7"/>
      <c r="VHV328" s="7"/>
      <c r="VHW328" s="8"/>
      <c r="VHX328" s="8"/>
      <c r="VHY328" s="13"/>
      <c r="VHZ328" s="6"/>
      <c r="VIA328" s="6"/>
      <c r="VIB328" s="6"/>
      <c r="VIC328" s="7"/>
      <c r="VID328" s="7"/>
      <c r="VIE328" s="8"/>
      <c r="VIF328" s="8"/>
      <c r="VIG328" s="13"/>
      <c r="VIH328" s="6"/>
      <c r="VII328" s="6"/>
      <c r="VIJ328" s="6"/>
      <c r="VIK328" s="7"/>
      <c r="VIL328" s="7"/>
      <c r="VIM328" s="8"/>
      <c r="VIN328" s="8"/>
      <c r="VIO328" s="13"/>
      <c r="VIP328" s="6"/>
      <c r="VIQ328" s="6"/>
      <c r="VIR328" s="6"/>
      <c r="VIS328" s="7"/>
      <c r="VIT328" s="7"/>
      <c r="VIU328" s="8"/>
      <c r="VIV328" s="8"/>
      <c r="VIW328" s="13"/>
      <c r="VIX328" s="6"/>
      <c r="VIY328" s="6"/>
      <c r="VIZ328" s="6"/>
      <c r="VJA328" s="7"/>
      <c r="VJB328" s="7"/>
      <c r="VJC328" s="8"/>
      <c r="VJD328" s="8"/>
      <c r="VJE328" s="13"/>
      <c r="VJF328" s="6"/>
      <c r="VJG328" s="6"/>
      <c r="VJH328" s="6"/>
      <c r="VJI328" s="7"/>
      <c r="VJJ328" s="7"/>
      <c r="VJK328" s="8"/>
      <c r="VJL328" s="8"/>
      <c r="VJM328" s="13"/>
      <c r="VJN328" s="6"/>
      <c r="VJO328" s="6"/>
      <c r="VJP328" s="6"/>
      <c r="VJQ328" s="7"/>
      <c r="VJR328" s="7"/>
      <c r="VJS328" s="8"/>
      <c r="VJT328" s="8"/>
      <c r="VJU328" s="13"/>
      <c r="VJV328" s="6"/>
      <c r="VJW328" s="6"/>
      <c r="VJX328" s="6"/>
      <c r="VJY328" s="7"/>
      <c r="VJZ328" s="7"/>
      <c r="VKA328" s="8"/>
      <c r="VKB328" s="8"/>
      <c r="VKC328" s="13"/>
      <c r="VKD328" s="6"/>
      <c r="VKE328" s="6"/>
      <c r="VKF328" s="6"/>
      <c r="VKG328" s="7"/>
      <c r="VKH328" s="7"/>
      <c r="VKI328" s="8"/>
      <c r="VKJ328" s="8"/>
      <c r="VKK328" s="13"/>
      <c r="VKL328" s="6"/>
      <c r="VKM328" s="6"/>
      <c r="VKN328" s="6"/>
      <c r="VKO328" s="7"/>
      <c r="VKP328" s="7"/>
      <c r="VKQ328" s="8"/>
      <c r="VKR328" s="8"/>
      <c r="VKS328" s="13"/>
      <c r="VKT328" s="6"/>
      <c r="VKU328" s="6"/>
      <c r="VKV328" s="6"/>
      <c r="VKW328" s="7"/>
      <c r="VKX328" s="7"/>
      <c r="VKY328" s="8"/>
      <c r="VKZ328" s="8"/>
      <c r="VLA328" s="13"/>
      <c r="VLB328" s="6"/>
      <c r="VLC328" s="6"/>
      <c r="VLD328" s="6"/>
      <c r="VLE328" s="7"/>
      <c r="VLF328" s="7"/>
      <c r="VLG328" s="8"/>
      <c r="VLH328" s="8"/>
      <c r="VLI328" s="13"/>
      <c r="VLJ328" s="6"/>
      <c r="VLK328" s="6"/>
      <c r="VLL328" s="6"/>
      <c r="VLM328" s="7"/>
      <c r="VLN328" s="7"/>
      <c r="VLO328" s="8"/>
      <c r="VLP328" s="8"/>
      <c r="VLQ328" s="13"/>
      <c r="VLR328" s="6"/>
      <c r="VLS328" s="6"/>
      <c r="VLT328" s="6"/>
      <c r="VLU328" s="7"/>
      <c r="VLV328" s="7"/>
      <c r="VLW328" s="8"/>
      <c r="VLX328" s="8"/>
      <c r="VLY328" s="13"/>
      <c r="VLZ328" s="6"/>
      <c r="VMA328" s="6"/>
      <c r="VMB328" s="6"/>
      <c r="VMC328" s="7"/>
      <c r="VMD328" s="7"/>
      <c r="VME328" s="8"/>
      <c r="VMF328" s="8"/>
      <c r="VMG328" s="13"/>
      <c r="VMH328" s="6"/>
      <c r="VMI328" s="6"/>
      <c r="VMJ328" s="6"/>
      <c r="VMK328" s="7"/>
      <c r="VML328" s="7"/>
      <c r="VMM328" s="8"/>
      <c r="VMN328" s="8"/>
      <c r="VMO328" s="13"/>
      <c r="VMP328" s="6"/>
      <c r="VMQ328" s="6"/>
      <c r="VMR328" s="6"/>
      <c r="VMS328" s="7"/>
      <c r="VMT328" s="7"/>
      <c r="VMU328" s="8"/>
      <c r="VMV328" s="8"/>
      <c r="VMW328" s="13"/>
      <c r="VMX328" s="6"/>
      <c r="VMY328" s="6"/>
      <c r="VMZ328" s="6"/>
      <c r="VNA328" s="7"/>
      <c r="VNB328" s="7"/>
      <c r="VNC328" s="8"/>
      <c r="VND328" s="8"/>
      <c r="VNE328" s="13"/>
      <c r="VNF328" s="6"/>
      <c r="VNG328" s="6"/>
      <c r="VNH328" s="6"/>
      <c r="VNI328" s="7"/>
      <c r="VNJ328" s="7"/>
      <c r="VNK328" s="8"/>
      <c r="VNL328" s="8"/>
      <c r="VNM328" s="13"/>
      <c r="VNN328" s="6"/>
      <c r="VNO328" s="6"/>
      <c r="VNP328" s="6"/>
      <c r="VNQ328" s="7"/>
      <c r="VNR328" s="7"/>
      <c r="VNS328" s="8"/>
      <c r="VNT328" s="8"/>
      <c r="VNU328" s="13"/>
      <c r="VNV328" s="6"/>
      <c r="VNW328" s="6"/>
      <c r="VNX328" s="6"/>
      <c r="VNY328" s="7"/>
      <c r="VNZ328" s="7"/>
      <c r="VOA328" s="8"/>
      <c r="VOB328" s="8"/>
      <c r="VOC328" s="13"/>
      <c r="VOD328" s="6"/>
      <c r="VOE328" s="6"/>
      <c r="VOF328" s="6"/>
      <c r="VOG328" s="7"/>
      <c r="VOH328" s="7"/>
      <c r="VOI328" s="8"/>
      <c r="VOJ328" s="8"/>
      <c r="VOK328" s="13"/>
      <c r="VOL328" s="6"/>
      <c r="VOM328" s="6"/>
      <c r="VON328" s="6"/>
      <c r="VOO328" s="7"/>
      <c r="VOP328" s="7"/>
      <c r="VOQ328" s="8"/>
      <c r="VOR328" s="8"/>
      <c r="VOS328" s="13"/>
      <c r="VOT328" s="6"/>
      <c r="VOU328" s="6"/>
      <c r="VOV328" s="6"/>
      <c r="VOW328" s="7"/>
      <c r="VOX328" s="7"/>
      <c r="VOY328" s="8"/>
      <c r="VOZ328" s="8"/>
      <c r="VPA328" s="13"/>
      <c r="VPB328" s="6"/>
      <c r="VPC328" s="6"/>
      <c r="VPD328" s="6"/>
      <c r="VPE328" s="7"/>
      <c r="VPF328" s="7"/>
      <c r="VPG328" s="8"/>
      <c r="VPH328" s="8"/>
      <c r="VPI328" s="13"/>
      <c r="VPJ328" s="6"/>
      <c r="VPK328" s="6"/>
      <c r="VPL328" s="6"/>
      <c r="VPM328" s="7"/>
      <c r="VPN328" s="7"/>
      <c r="VPO328" s="8"/>
      <c r="VPP328" s="8"/>
      <c r="VPQ328" s="13"/>
      <c r="VPR328" s="6"/>
      <c r="VPS328" s="6"/>
      <c r="VPT328" s="6"/>
      <c r="VPU328" s="7"/>
      <c r="VPV328" s="7"/>
      <c r="VPW328" s="8"/>
      <c r="VPX328" s="8"/>
      <c r="VPY328" s="13"/>
      <c r="VPZ328" s="6"/>
      <c r="VQA328" s="6"/>
      <c r="VQB328" s="6"/>
      <c r="VQC328" s="7"/>
      <c r="VQD328" s="7"/>
      <c r="VQE328" s="8"/>
      <c r="VQF328" s="8"/>
      <c r="VQG328" s="13"/>
      <c r="VQH328" s="6"/>
      <c r="VQI328" s="6"/>
      <c r="VQJ328" s="6"/>
      <c r="VQK328" s="7"/>
      <c r="VQL328" s="7"/>
      <c r="VQM328" s="8"/>
      <c r="VQN328" s="8"/>
      <c r="VQO328" s="13"/>
      <c r="VQP328" s="6"/>
      <c r="VQQ328" s="6"/>
      <c r="VQR328" s="6"/>
      <c r="VQS328" s="7"/>
      <c r="VQT328" s="7"/>
      <c r="VQU328" s="8"/>
      <c r="VQV328" s="8"/>
      <c r="VQW328" s="13"/>
      <c r="VQX328" s="6"/>
      <c r="VQY328" s="6"/>
      <c r="VQZ328" s="6"/>
      <c r="VRA328" s="7"/>
      <c r="VRB328" s="7"/>
      <c r="VRC328" s="8"/>
      <c r="VRD328" s="8"/>
      <c r="VRE328" s="13"/>
      <c r="VRF328" s="6"/>
      <c r="VRG328" s="6"/>
      <c r="VRH328" s="6"/>
      <c r="VRI328" s="7"/>
      <c r="VRJ328" s="7"/>
      <c r="VRK328" s="8"/>
      <c r="VRL328" s="8"/>
      <c r="VRM328" s="13"/>
      <c r="VRN328" s="6"/>
      <c r="VRO328" s="6"/>
      <c r="VRP328" s="6"/>
      <c r="VRQ328" s="7"/>
      <c r="VRR328" s="7"/>
      <c r="VRS328" s="8"/>
      <c r="VRT328" s="8"/>
      <c r="VRU328" s="13"/>
      <c r="VRV328" s="6"/>
      <c r="VRW328" s="6"/>
      <c r="VRX328" s="6"/>
      <c r="VRY328" s="7"/>
      <c r="VRZ328" s="7"/>
      <c r="VSA328" s="8"/>
      <c r="VSB328" s="8"/>
      <c r="VSC328" s="13"/>
      <c r="VSD328" s="6"/>
      <c r="VSE328" s="6"/>
      <c r="VSF328" s="6"/>
      <c r="VSG328" s="7"/>
      <c r="VSH328" s="7"/>
      <c r="VSI328" s="8"/>
      <c r="VSJ328" s="8"/>
      <c r="VSK328" s="13"/>
      <c r="VSL328" s="6"/>
      <c r="VSM328" s="6"/>
      <c r="VSN328" s="6"/>
      <c r="VSO328" s="7"/>
      <c r="VSP328" s="7"/>
      <c r="VSQ328" s="8"/>
      <c r="VSR328" s="8"/>
      <c r="VSS328" s="13"/>
      <c r="VST328" s="6"/>
      <c r="VSU328" s="6"/>
      <c r="VSV328" s="6"/>
      <c r="VSW328" s="7"/>
      <c r="VSX328" s="7"/>
      <c r="VSY328" s="8"/>
      <c r="VSZ328" s="8"/>
      <c r="VTA328" s="13"/>
      <c r="VTB328" s="6"/>
      <c r="VTC328" s="6"/>
      <c r="VTD328" s="6"/>
      <c r="VTE328" s="7"/>
      <c r="VTF328" s="7"/>
      <c r="VTG328" s="8"/>
      <c r="VTH328" s="8"/>
      <c r="VTI328" s="13"/>
      <c r="VTJ328" s="6"/>
      <c r="VTK328" s="6"/>
      <c r="VTL328" s="6"/>
      <c r="VTM328" s="7"/>
      <c r="VTN328" s="7"/>
      <c r="VTO328" s="8"/>
      <c r="VTP328" s="8"/>
      <c r="VTQ328" s="13"/>
      <c r="VTR328" s="6"/>
      <c r="VTS328" s="6"/>
      <c r="VTT328" s="6"/>
      <c r="VTU328" s="7"/>
      <c r="VTV328" s="7"/>
      <c r="VTW328" s="8"/>
      <c r="VTX328" s="8"/>
      <c r="VTY328" s="13"/>
      <c r="VTZ328" s="6"/>
      <c r="VUA328" s="6"/>
      <c r="VUB328" s="6"/>
      <c r="VUC328" s="7"/>
      <c r="VUD328" s="7"/>
      <c r="VUE328" s="8"/>
      <c r="VUF328" s="8"/>
      <c r="VUG328" s="13"/>
      <c r="VUH328" s="6"/>
      <c r="VUI328" s="6"/>
      <c r="VUJ328" s="6"/>
      <c r="VUK328" s="7"/>
      <c r="VUL328" s="7"/>
      <c r="VUM328" s="8"/>
      <c r="VUN328" s="8"/>
      <c r="VUO328" s="13"/>
      <c r="VUP328" s="6"/>
      <c r="VUQ328" s="6"/>
      <c r="VUR328" s="6"/>
      <c r="VUS328" s="7"/>
      <c r="VUT328" s="7"/>
      <c r="VUU328" s="8"/>
      <c r="VUV328" s="8"/>
      <c r="VUW328" s="13"/>
      <c r="VUX328" s="6"/>
      <c r="VUY328" s="6"/>
      <c r="VUZ328" s="6"/>
      <c r="VVA328" s="7"/>
      <c r="VVB328" s="7"/>
      <c r="VVC328" s="8"/>
      <c r="VVD328" s="8"/>
      <c r="VVE328" s="13"/>
      <c r="VVF328" s="6"/>
      <c r="VVG328" s="6"/>
      <c r="VVH328" s="6"/>
      <c r="VVI328" s="7"/>
      <c r="VVJ328" s="7"/>
      <c r="VVK328" s="8"/>
      <c r="VVL328" s="8"/>
      <c r="VVM328" s="13"/>
      <c r="VVN328" s="6"/>
      <c r="VVO328" s="6"/>
      <c r="VVP328" s="6"/>
      <c r="VVQ328" s="7"/>
      <c r="VVR328" s="7"/>
      <c r="VVS328" s="8"/>
      <c r="VVT328" s="8"/>
      <c r="VVU328" s="13"/>
      <c r="VVV328" s="6"/>
      <c r="VVW328" s="6"/>
      <c r="VVX328" s="6"/>
      <c r="VVY328" s="7"/>
      <c r="VVZ328" s="7"/>
      <c r="VWA328" s="8"/>
      <c r="VWB328" s="8"/>
      <c r="VWC328" s="13"/>
      <c r="VWD328" s="6"/>
      <c r="VWE328" s="6"/>
      <c r="VWF328" s="6"/>
      <c r="VWG328" s="7"/>
      <c r="VWH328" s="7"/>
      <c r="VWI328" s="8"/>
      <c r="VWJ328" s="8"/>
      <c r="VWK328" s="13"/>
      <c r="VWL328" s="6"/>
      <c r="VWM328" s="6"/>
      <c r="VWN328" s="6"/>
      <c r="VWO328" s="7"/>
      <c r="VWP328" s="7"/>
      <c r="VWQ328" s="8"/>
      <c r="VWR328" s="8"/>
      <c r="VWS328" s="13"/>
      <c r="VWT328" s="6"/>
      <c r="VWU328" s="6"/>
      <c r="VWV328" s="6"/>
      <c r="VWW328" s="7"/>
      <c r="VWX328" s="7"/>
      <c r="VWY328" s="8"/>
      <c r="VWZ328" s="8"/>
      <c r="VXA328" s="13"/>
      <c r="VXB328" s="6"/>
      <c r="VXC328" s="6"/>
      <c r="VXD328" s="6"/>
      <c r="VXE328" s="7"/>
      <c r="VXF328" s="7"/>
      <c r="VXG328" s="8"/>
      <c r="VXH328" s="8"/>
      <c r="VXI328" s="13"/>
      <c r="VXJ328" s="6"/>
      <c r="VXK328" s="6"/>
      <c r="VXL328" s="6"/>
      <c r="VXM328" s="7"/>
      <c r="VXN328" s="7"/>
      <c r="VXO328" s="8"/>
      <c r="VXP328" s="8"/>
      <c r="VXQ328" s="13"/>
      <c r="VXR328" s="6"/>
      <c r="VXS328" s="6"/>
      <c r="VXT328" s="6"/>
      <c r="VXU328" s="7"/>
      <c r="VXV328" s="7"/>
      <c r="VXW328" s="8"/>
      <c r="VXX328" s="8"/>
      <c r="VXY328" s="13"/>
      <c r="VXZ328" s="6"/>
      <c r="VYA328" s="6"/>
      <c r="VYB328" s="6"/>
      <c r="VYC328" s="7"/>
      <c r="VYD328" s="7"/>
      <c r="VYE328" s="8"/>
      <c r="VYF328" s="8"/>
      <c r="VYG328" s="13"/>
      <c r="VYH328" s="6"/>
      <c r="VYI328" s="6"/>
      <c r="VYJ328" s="6"/>
      <c r="VYK328" s="7"/>
      <c r="VYL328" s="7"/>
      <c r="VYM328" s="8"/>
      <c r="VYN328" s="8"/>
      <c r="VYO328" s="13"/>
      <c r="VYP328" s="6"/>
      <c r="VYQ328" s="6"/>
      <c r="VYR328" s="6"/>
      <c r="VYS328" s="7"/>
      <c r="VYT328" s="7"/>
      <c r="VYU328" s="8"/>
      <c r="VYV328" s="8"/>
      <c r="VYW328" s="13"/>
      <c r="VYX328" s="6"/>
      <c r="VYY328" s="6"/>
      <c r="VYZ328" s="6"/>
      <c r="VZA328" s="7"/>
      <c r="VZB328" s="7"/>
      <c r="VZC328" s="8"/>
      <c r="VZD328" s="8"/>
      <c r="VZE328" s="13"/>
      <c r="VZF328" s="6"/>
      <c r="VZG328" s="6"/>
      <c r="VZH328" s="6"/>
      <c r="VZI328" s="7"/>
      <c r="VZJ328" s="7"/>
      <c r="VZK328" s="8"/>
      <c r="VZL328" s="8"/>
      <c r="VZM328" s="13"/>
      <c r="VZN328" s="6"/>
      <c r="VZO328" s="6"/>
      <c r="VZP328" s="6"/>
      <c r="VZQ328" s="7"/>
      <c r="VZR328" s="7"/>
      <c r="VZS328" s="8"/>
      <c r="VZT328" s="8"/>
      <c r="VZU328" s="13"/>
      <c r="VZV328" s="6"/>
      <c r="VZW328" s="6"/>
      <c r="VZX328" s="6"/>
      <c r="VZY328" s="7"/>
      <c r="VZZ328" s="7"/>
      <c r="WAA328" s="8"/>
      <c r="WAB328" s="8"/>
      <c r="WAC328" s="13"/>
      <c r="WAD328" s="6"/>
      <c r="WAE328" s="6"/>
      <c r="WAF328" s="6"/>
      <c r="WAG328" s="7"/>
      <c r="WAH328" s="7"/>
      <c r="WAI328" s="8"/>
      <c r="WAJ328" s="8"/>
      <c r="WAK328" s="13"/>
      <c r="WAL328" s="6"/>
      <c r="WAM328" s="6"/>
      <c r="WAN328" s="6"/>
      <c r="WAO328" s="7"/>
      <c r="WAP328" s="7"/>
      <c r="WAQ328" s="8"/>
      <c r="WAR328" s="8"/>
      <c r="WAS328" s="13"/>
      <c r="WAT328" s="6"/>
      <c r="WAU328" s="6"/>
      <c r="WAV328" s="6"/>
      <c r="WAW328" s="7"/>
      <c r="WAX328" s="7"/>
      <c r="WAY328" s="8"/>
      <c r="WAZ328" s="8"/>
      <c r="WBA328" s="13"/>
      <c r="WBB328" s="6"/>
      <c r="WBC328" s="6"/>
      <c r="WBD328" s="6"/>
      <c r="WBE328" s="7"/>
      <c r="WBF328" s="7"/>
      <c r="WBG328" s="8"/>
      <c r="WBH328" s="8"/>
      <c r="WBI328" s="13"/>
      <c r="WBJ328" s="6"/>
      <c r="WBK328" s="6"/>
      <c r="WBL328" s="6"/>
      <c r="WBM328" s="7"/>
      <c r="WBN328" s="7"/>
      <c r="WBO328" s="8"/>
      <c r="WBP328" s="8"/>
      <c r="WBQ328" s="13"/>
      <c r="WBR328" s="6"/>
      <c r="WBS328" s="6"/>
      <c r="WBT328" s="6"/>
      <c r="WBU328" s="7"/>
      <c r="WBV328" s="7"/>
      <c r="WBW328" s="8"/>
      <c r="WBX328" s="8"/>
      <c r="WBY328" s="13"/>
      <c r="WBZ328" s="6"/>
      <c r="WCA328" s="6"/>
      <c r="WCB328" s="6"/>
      <c r="WCC328" s="7"/>
      <c r="WCD328" s="7"/>
      <c r="WCE328" s="8"/>
      <c r="WCF328" s="8"/>
      <c r="WCG328" s="13"/>
      <c r="WCH328" s="6"/>
      <c r="WCI328" s="6"/>
      <c r="WCJ328" s="6"/>
      <c r="WCK328" s="7"/>
      <c r="WCL328" s="7"/>
      <c r="WCM328" s="8"/>
      <c r="WCN328" s="8"/>
      <c r="WCO328" s="13"/>
      <c r="WCP328" s="6"/>
      <c r="WCQ328" s="6"/>
      <c r="WCR328" s="6"/>
      <c r="WCS328" s="7"/>
      <c r="WCT328" s="7"/>
      <c r="WCU328" s="8"/>
      <c r="WCV328" s="8"/>
      <c r="WCW328" s="13"/>
      <c r="WCX328" s="6"/>
      <c r="WCY328" s="6"/>
      <c r="WCZ328" s="6"/>
      <c r="WDA328" s="7"/>
      <c r="WDB328" s="7"/>
      <c r="WDC328" s="8"/>
      <c r="WDD328" s="8"/>
      <c r="WDE328" s="13"/>
      <c r="WDF328" s="6"/>
      <c r="WDG328" s="6"/>
      <c r="WDH328" s="6"/>
      <c r="WDI328" s="7"/>
      <c r="WDJ328" s="7"/>
      <c r="WDK328" s="8"/>
      <c r="WDL328" s="8"/>
      <c r="WDM328" s="13"/>
      <c r="WDN328" s="6"/>
      <c r="WDO328" s="6"/>
      <c r="WDP328" s="6"/>
      <c r="WDQ328" s="7"/>
      <c r="WDR328" s="7"/>
      <c r="WDS328" s="8"/>
      <c r="WDT328" s="8"/>
      <c r="WDU328" s="13"/>
      <c r="WDV328" s="6"/>
      <c r="WDW328" s="6"/>
      <c r="WDX328" s="6"/>
      <c r="WDY328" s="7"/>
      <c r="WDZ328" s="7"/>
      <c r="WEA328" s="8"/>
      <c r="WEB328" s="8"/>
      <c r="WEC328" s="13"/>
      <c r="WED328" s="6"/>
      <c r="WEE328" s="6"/>
      <c r="WEF328" s="6"/>
      <c r="WEG328" s="7"/>
      <c r="WEH328" s="7"/>
      <c r="WEI328" s="8"/>
      <c r="WEJ328" s="8"/>
      <c r="WEK328" s="13"/>
      <c r="WEL328" s="6"/>
      <c r="WEM328" s="6"/>
      <c r="WEN328" s="6"/>
      <c r="WEO328" s="7"/>
      <c r="WEP328" s="7"/>
      <c r="WEQ328" s="8"/>
      <c r="WER328" s="8"/>
      <c r="WES328" s="13"/>
      <c r="WET328" s="6"/>
      <c r="WEU328" s="6"/>
      <c r="WEV328" s="6"/>
      <c r="WEW328" s="7"/>
      <c r="WEX328" s="7"/>
      <c r="WEY328" s="8"/>
      <c r="WEZ328" s="8"/>
      <c r="WFA328" s="13"/>
      <c r="WFB328" s="6"/>
      <c r="WFC328" s="6"/>
      <c r="WFD328" s="6"/>
      <c r="WFE328" s="7"/>
      <c r="WFF328" s="7"/>
      <c r="WFG328" s="8"/>
      <c r="WFH328" s="8"/>
      <c r="WFI328" s="13"/>
      <c r="WFJ328" s="6"/>
      <c r="WFK328" s="6"/>
      <c r="WFL328" s="6"/>
      <c r="WFM328" s="7"/>
      <c r="WFN328" s="7"/>
      <c r="WFO328" s="8"/>
      <c r="WFP328" s="8"/>
      <c r="WFQ328" s="13"/>
      <c r="WFR328" s="6"/>
      <c r="WFS328" s="6"/>
      <c r="WFT328" s="6"/>
      <c r="WFU328" s="7"/>
      <c r="WFV328" s="7"/>
      <c r="WFW328" s="8"/>
      <c r="WFX328" s="8"/>
      <c r="WFY328" s="13"/>
      <c r="WFZ328" s="6"/>
      <c r="WGA328" s="6"/>
      <c r="WGB328" s="6"/>
      <c r="WGC328" s="7"/>
      <c r="WGD328" s="7"/>
      <c r="WGE328" s="8"/>
      <c r="WGF328" s="8"/>
      <c r="WGG328" s="13"/>
      <c r="WGH328" s="6"/>
      <c r="WGI328" s="6"/>
      <c r="WGJ328" s="6"/>
      <c r="WGK328" s="7"/>
      <c r="WGL328" s="7"/>
      <c r="WGM328" s="8"/>
      <c r="WGN328" s="8"/>
      <c r="WGO328" s="13"/>
      <c r="WGP328" s="6"/>
      <c r="WGQ328" s="6"/>
      <c r="WGR328" s="6"/>
      <c r="WGS328" s="7"/>
      <c r="WGT328" s="7"/>
      <c r="WGU328" s="8"/>
      <c r="WGV328" s="8"/>
      <c r="WGW328" s="13"/>
      <c r="WGX328" s="6"/>
      <c r="WGY328" s="6"/>
      <c r="WGZ328" s="6"/>
      <c r="WHA328" s="7"/>
      <c r="WHB328" s="7"/>
      <c r="WHC328" s="8"/>
      <c r="WHD328" s="8"/>
      <c r="WHE328" s="13"/>
      <c r="WHF328" s="6"/>
      <c r="WHG328" s="6"/>
      <c r="WHH328" s="6"/>
      <c r="WHI328" s="7"/>
      <c r="WHJ328" s="7"/>
      <c r="WHK328" s="8"/>
      <c r="WHL328" s="8"/>
      <c r="WHM328" s="13"/>
      <c r="WHN328" s="6"/>
      <c r="WHO328" s="6"/>
      <c r="WHP328" s="6"/>
      <c r="WHQ328" s="7"/>
      <c r="WHR328" s="7"/>
      <c r="WHS328" s="8"/>
      <c r="WHT328" s="8"/>
      <c r="WHU328" s="13"/>
      <c r="WHV328" s="6"/>
      <c r="WHW328" s="6"/>
      <c r="WHX328" s="6"/>
      <c r="WHY328" s="7"/>
      <c r="WHZ328" s="7"/>
      <c r="WIA328" s="8"/>
      <c r="WIB328" s="8"/>
      <c r="WIC328" s="13"/>
      <c r="WID328" s="6"/>
      <c r="WIE328" s="6"/>
      <c r="WIF328" s="6"/>
      <c r="WIG328" s="7"/>
      <c r="WIH328" s="7"/>
      <c r="WII328" s="8"/>
      <c r="WIJ328" s="8"/>
      <c r="WIK328" s="13"/>
      <c r="WIL328" s="6"/>
      <c r="WIM328" s="6"/>
      <c r="WIN328" s="6"/>
      <c r="WIO328" s="7"/>
      <c r="WIP328" s="7"/>
      <c r="WIQ328" s="8"/>
      <c r="WIR328" s="8"/>
      <c r="WIS328" s="13"/>
      <c r="WIT328" s="6"/>
      <c r="WIU328" s="6"/>
      <c r="WIV328" s="6"/>
      <c r="WIW328" s="7"/>
      <c r="WIX328" s="7"/>
      <c r="WIY328" s="8"/>
      <c r="WIZ328" s="8"/>
      <c r="WJA328" s="13"/>
      <c r="WJB328" s="6"/>
      <c r="WJC328" s="6"/>
      <c r="WJD328" s="6"/>
      <c r="WJE328" s="7"/>
      <c r="WJF328" s="7"/>
      <c r="WJG328" s="8"/>
      <c r="WJH328" s="8"/>
      <c r="WJI328" s="13"/>
      <c r="WJJ328" s="6"/>
      <c r="WJK328" s="6"/>
      <c r="WJL328" s="6"/>
      <c r="WJM328" s="7"/>
      <c r="WJN328" s="7"/>
      <c r="WJO328" s="8"/>
      <c r="WJP328" s="8"/>
      <c r="WJQ328" s="13"/>
      <c r="WJR328" s="6"/>
      <c r="WJS328" s="6"/>
      <c r="WJT328" s="6"/>
      <c r="WJU328" s="7"/>
      <c r="WJV328" s="7"/>
      <c r="WJW328" s="8"/>
      <c r="WJX328" s="8"/>
      <c r="WJY328" s="13"/>
      <c r="WJZ328" s="6"/>
      <c r="WKA328" s="6"/>
      <c r="WKB328" s="6"/>
      <c r="WKC328" s="7"/>
      <c r="WKD328" s="7"/>
      <c r="WKE328" s="8"/>
      <c r="WKF328" s="8"/>
      <c r="WKG328" s="13"/>
      <c r="WKH328" s="6"/>
      <c r="WKI328" s="6"/>
      <c r="WKJ328" s="6"/>
      <c r="WKK328" s="7"/>
      <c r="WKL328" s="7"/>
      <c r="WKM328" s="8"/>
      <c r="WKN328" s="8"/>
      <c r="WKO328" s="13"/>
      <c r="WKP328" s="6"/>
      <c r="WKQ328" s="6"/>
      <c r="WKR328" s="6"/>
      <c r="WKS328" s="7"/>
      <c r="WKT328" s="7"/>
      <c r="WKU328" s="8"/>
      <c r="WKV328" s="8"/>
      <c r="WKW328" s="13"/>
      <c r="WKX328" s="6"/>
      <c r="WKY328" s="6"/>
      <c r="WKZ328" s="6"/>
      <c r="WLA328" s="7"/>
      <c r="WLB328" s="7"/>
      <c r="WLC328" s="8"/>
      <c r="WLD328" s="8"/>
      <c r="WLE328" s="13"/>
      <c r="WLF328" s="6"/>
      <c r="WLG328" s="6"/>
      <c r="WLH328" s="6"/>
      <c r="WLI328" s="7"/>
      <c r="WLJ328" s="7"/>
      <c r="WLK328" s="8"/>
      <c r="WLL328" s="8"/>
      <c r="WLM328" s="13"/>
      <c r="WLN328" s="6"/>
      <c r="WLO328" s="6"/>
      <c r="WLP328" s="6"/>
      <c r="WLQ328" s="7"/>
      <c r="WLR328" s="7"/>
      <c r="WLS328" s="8"/>
      <c r="WLT328" s="8"/>
      <c r="WLU328" s="13"/>
      <c r="WLV328" s="6"/>
      <c r="WLW328" s="6"/>
      <c r="WLX328" s="6"/>
      <c r="WLY328" s="7"/>
      <c r="WLZ328" s="7"/>
      <c r="WMA328" s="8"/>
      <c r="WMB328" s="8"/>
      <c r="WMC328" s="13"/>
      <c r="WMD328" s="6"/>
      <c r="WME328" s="6"/>
      <c r="WMF328" s="6"/>
      <c r="WMG328" s="7"/>
      <c r="WMH328" s="7"/>
      <c r="WMI328" s="8"/>
      <c r="WMJ328" s="8"/>
      <c r="WMK328" s="13"/>
      <c r="WML328" s="6"/>
      <c r="WMM328" s="6"/>
      <c r="WMN328" s="6"/>
      <c r="WMO328" s="7"/>
      <c r="WMP328" s="7"/>
      <c r="WMQ328" s="8"/>
      <c r="WMR328" s="8"/>
      <c r="WMS328" s="13"/>
      <c r="WMT328" s="6"/>
      <c r="WMU328" s="6"/>
      <c r="WMV328" s="6"/>
      <c r="WMW328" s="7"/>
      <c r="WMX328" s="7"/>
      <c r="WMY328" s="8"/>
      <c r="WMZ328" s="8"/>
      <c r="WNA328" s="13"/>
      <c r="WNB328" s="6"/>
      <c r="WNC328" s="6"/>
      <c r="WND328" s="6"/>
      <c r="WNE328" s="7"/>
      <c r="WNF328" s="7"/>
      <c r="WNG328" s="8"/>
      <c r="WNH328" s="8"/>
      <c r="WNI328" s="13"/>
      <c r="WNJ328" s="6"/>
      <c r="WNK328" s="6"/>
      <c r="WNL328" s="6"/>
      <c r="WNM328" s="7"/>
      <c r="WNN328" s="7"/>
      <c r="WNO328" s="8"/>
      <c r="WNP328" s="8"/>
      <c r="WNQ328" s="13"/>
      <c r="WNR328" s="6"/>
      <c r="WNS328" s="6"/>
      <c r="WNT328" s="6"/>
      <c r="WNU328" s="7"/>
      <c r="WNV328" s="7"/>
      <c r="WNW328" s="8"/>
      <c r="WNX328" s="8"/>
      <c r="WNY328" s="13"/>
      <c r="WNZ328" s="6"/>
      <c r="WOA328" s="6"/>
      <c r="WOB328" s="6"/>
      <c r="WOC328" s="7"/>
      <c r="WOD328" s="7"/>
      <c r="WOE328" s="8"/>
      <c r="WOF328" s="8"/>
      <c r="WOG328" s="13"/>
      <c r="WOH328" s="6"/>
      <c r="WOI328" s="6"/>
      <c r="WOJ328" s="6"/>
      <c r="WOK328" s="7"/>
      <c r="WOL328" s="7"/>
      <c r="WOM328" s="8"/>
      <c r="WON328" s="8"/>
      <c r="WOO328" s="13"/>
      <c r="WOP328" s="6"/>
      <c r="WOQ328" s="6"/>
      <c r="WOR328" s="6"/>
      <c r="WOS328" s="7"/>
      <c r="WOT328" s="7"/>
      <c r="WOU328" s="8"/>
      <c r="WOV328" s="8"/>
      <c r="WOW328" s="13"/>
      <c r="WOX328" s="6"/>
      <c r="WOY328" s="6"/>
      <c r="WOZ328" s="6"/>
      <c r="WPA328" s="7"/>
      <c r="WPB328" s="7"/>
      <c r="WPC328" s="8"/>
      <c r="WPD328" s="8"/>
      <c r="WPE328" s="13"/>
      <c r="WPF328" s="6"/>
      <c r="WPG328" s="6"/>
      <c r="WPH328" s="6"/>
      <c r="WPI328" s="7"/>
      <c r="WPJ328" s="7"/>
      <c r="WPK328" s="8"/>
      <c r="WPL328" s="8"/>
      <c r="WPM328" s="13"/>
      <c r="WPN328" s="6"/>
      <c r="WPO328" s="6"/>
      <c r="WPP328" s="6"/>
      <c r="WPQ328" s="7"/>
      <c r="WPR328" s="7"/>
      <c r="WPS328" s="8"/>
      <c r="WPT328" s="8"/>
      <c r="WPU328" s="13"/>
      <c r="WPV328" s="6"/>
      <c r="WPW328" s="6"/>
      <c r="WPX328" s="6"/>
      <c r="WPY328" s="7"/>
      <c r="WPZ328" s="7"/>
      <c r="WQA328" s="8"/>
      <c r="WQB328" s="8"/>
      <c r="WQC328" s="13"/>
      <c r="WQD328" s="6"/>
      <c r="WQE328" s="6"/>
      <c r="WQF328" s="6"/>
      <c r="WQG328" s="7"/>
      <c r="WQH328" s="7"/>
      <c r="WQI328" s="8"/>
      <c r="WQJ328" s="8"/>
      <c r="WQK328" s="13"/>
      <c r="WQL328" s="6"/>
      <c r="WQM328" s="6"/>
      <c r="WQN328" s="6"/>
      <c r="WQO328" s="7"/>
      <c r="WQP328" s="7"/>
      <c r="WQQ328" s="8"/>
      <c r="WQR328" s="8"/>
      <c r="WQS328" s="13"/>
      <c r="WQT328" s="6"/>
      <c r="WQU328" s="6"/>
      <c r="WQV328" s="6"/>
      <c r="WQW328" s="7"/>
      <c r="WQX328" s="7"/>
      <c r="WQY328" s="8"/>
      <c r="WQZ328" s="8"/>
      <c r="WRA328" s="13"/>
      <c r="WRB328" s="6"/>
      <c r="WRC328" s="6"/>
      <c r="WRD328" s="6"/>
      <c r="WRE328" s="7"/>
      <c r="WRF328" s="7"/>
      <c r="WRG328" s="8"/>
      <c r="WRH328" s="8"/>
      <c r="WRI328" s="13"/>
      <c r="WRJ328" s="6"/>
      <c r="WRK328" s="6"/>
      <c r="WRL328" s="6"/>
      <c r="WRM328" s="7"/>
      <c r="WRN328" s="7"/>
      <c r="WRO328" s="8"/>
      <c r="WRP328" s="8"/>
      <c r="WRQ328" s="13"/>
      <c r="WRR328" s="6"/>
      <c r="WRS328" s="6"/>
      <c r="WRT328" s="6"/>
      <c r="WRU328" s="7"/>
      <c r="WRV328" s="7"/>
      <c r="WRW328" s="8"/>
      <c r="WRX328" s="8"/>
      <c r="WRY328" s="13"/>
      <c r="WRZ328" s="6"/>
      <c r="WSA328" s="6"/>
      <c r="WSB328" s="6"/>
      <c r="WSC328" s="7"/>
      <c r="WSD328" s="7"/>
      <c r="WSE328" s="8"/>
      <c r="WSF328" s="8"/>
      <c r="WSG328" s="13"/>
      <c r="WSH328" s="6"/>
      <c r="WSI328" s="6"/>
      <c r="WSJ328" s="6"/>
      <c r="WSK328" s="7"/>
      <c r="WSL328" s="7"/>
      <c r="WSM328" s="8"/>
      <c r="WSN328" s="8"/>
      <c r="WSO328" s="13"/>
      <c r="WSP328" s="6"/>
      <c r="WSQ328" s="6"/>
      <c r="WSR328" s="6"/>
      <c r="WSS328" s="7"/>
      <c r="WST328" s="7"/>
      <c r="WSU328" s="8"/>
      <c r="WSV328" s="8"/>
      <c r="WSW328" s="13"/>
      <c r="WSX328" s="6"/>
      <c r="WSY328" s="6"/>
      <c r="WSZ328" s="6"/>
      <c r="WTA328" s="7"/>
      <c r="WTB328" s="7"/>
      <c r="WTC328" s="8"/>
      <c r="WTD328" s="8"/>
      <c r="WTE328" s="13"/>
      <c r="WTF328" s="6"/>
      <c r="WTG328" s="6"/>
      <c r="WTH328" s="6"/>
      <c r="WTI328" s="7"/>
      <c r="WTJ328" s="7"/>
      <c r="WTK328" s="8"/>
      <c r="WTL328" s="8"/>
      <c r="WTM328" s="13"/>
      <c r="WTN328" s="6"/>
      <c r="WTO328" s="6"/>
      <c r="WTP328" s="6"/>
      <c r="WTQ328" s="7"/>
      <c r="WTR328" s="7"/>
      <c r="WTS328" s="8"/>
      <c r="WTT328" s="8"/>
      <c r="WTU328" s="13"/>
      <c r="WTV328" s="6"/>
      <c r="WTW328" s="6"/>
      <c r="WTX328" s="6"/>
      <c r="WTY328" s="7"/>
      <c r="WTZ328" s="7"/>
      <c r="WUA328" s="8"/>
      <c r="WUB328" s="8"/>
      <c r="WUC328" s="13"/>
      <c r="WUD328" s="6"/>
      <c r="WUE328" s="6"/>
      <c r="WUF328" s="6"/>
      <c r="WUG328" s="7"/>
      <c r="WUH328" s="7"/>
      <c r="WUI328" s="8"/>
      <c r="WUJ328" s="8"/>
      <c r="WUK328" s="13"/>
      <c r="WUL328" s="6"/>
      <c r="WUM328" s="6"/>
      <c r="WUN328" s="6"/>
      <c r="WUO328" s="7"/>
      <c r="WUP328" s="7"/>
      <c r="WUQ328" s="8"/>
      <c r="WUR328" s="8"/>
      <c r="WUS328" s="13"/>
      <c r="WUT328" s="6"/>
      <c r="WUU328" s="6"/>
      <c r="WUV328" s="6"/>
      <c r="WUW328" s="7"/>
      <c r="WUX328" s="7"/>
      <c r="WUY328" s="8"/>
      <c r="WUZ328" s="8"/>
      <c r="WVA328" s="13"/>
      <c r="WVB328" s="6"/>
      <c r="WVC328" s="6"/>
      <c r="WVD328" s="6"/>
      <c r="WVE328" s="7"/>
      <c r="WVF328" s="7"/>
      <c r="WVG328" s="8"/>
      <c r="WVH328" s="8"/>
      <c r="WVI328" s="13"/>
      <c r="WVJ328" s="6"/>
      <c r="WVK328" s="6"/>
      <c r="WVL328" s="6"/>
      <c r="WVM328" s="7"/>
      <c r="WVN328" s="7"/>
      <c r="WVO328" s="8"/>
      <c r="WVP328" s="8"/>
      <c r="WVQ328" s="13"/>
      <c r="WVR328" s="6"/>
      <c r="WVS328" s="6"/>
      <c r="WVT328" s="6"/>
      <c r="WVU328" s="7"/>
      <c r="WVV328" s="7"/>
      <c r="WVW328" s="8"/>
      <c r="WVX328" s="8"/>
      <c r="WVY328" s="13"/>
      <c r="WVZ328" s="6"/>
      <c r="WWA328" s="6"/>
      <c r="WWB328" s="6"/>
      <c r="WWC328" s="7"/>
      <c r="WWD328" s="7"/>
      <c r="WWE328" s="8"/>
      <c r="WWF328" s="8"/>
      <c r="WWG328" s="13"/>
      <c r="WWH328" s="6"/>
      <c r="WWI328" s="6"/>
      <c r="WWJ328" s="6"/>
      <c r="WWK328" s="7"/>
      <c r="WWL328" s="7"/>
      <c r="WWM328" s="8"/>
      <c r="WWN328" s="8"/>
      <c r="WWO328" s="13"/>
      <c r="WWP328" s="6"/>
      <c r="WWQ328" s="6"/>
      <c r="WWR328" s="6"/>
      <c r="WWS328" s="7"/>
      <c r="WWT328" s="7"/>
      <c r="WWU328" s="8"/>
      <c r="WWV328" s="8"/>
      <c r="WWW328" s="13"/>
      <c r="WWX328" s="6"/>
      <c r="WWY328" s="6"/>
      <c r="WWZ328" s="6"/>
      <c r="WXA328" s="7"/>
      <c r="WXB328" s="7"/>
      <c r="WXC328" s="8"/>
      <c r="WXD328" s="8"/>
      <c r="WXE328" s="13"/>
      <c r="WXF328" s="6"/>
      <c r="WXG328" s="6"/>
      <c r="WXH328" s="6"/>
      <c r="WXI328" s="7"/>
      <c r="WXJ328" s="7"/>
      <c r="WXK328" s="8"/>
      <c r="WXL328" s="8"/>
      <c r="WXM328" s="13"/>
      <c r="WXN328" s="6"/>
      <c r="WXO328" s="6"/>
      <c r="WXP328" s="6"/>
      <c r="WXQ328" s="7"/>
      <c r="WXR328" s="7"/>
      <c r="WXS328" s="8"/>
      <c r="WXT328" s="8"/>
      <c r="WXU328" s="13"/>
      <c r="WXV328" s="6"/>
      <c r="WXW328" s="6"/>
      <c r="WXX328" s="6"/>
      <c r="WXY328" s="7"/>
      <c r="WXZ328" s="7"/>
      <c r="WYA328" s="8"/>
      <c r="WYB328" s="8"/>
      <c r="WYC328" s="13"/>
      <c r="WYD328" s="6"/>
      <c r="WYE328" s="6"/>
      <c r="WYF328" s="6"/>
      <c r="WYG328" s="7"/>
      <c r="WYH328" s="7"/>
      <c r="WYI328" s="8"/>
      <c r="WYJ328" s="8"/>
      <c r="WYK328" s="13"/>
      <c r="WYL328" s="6"/>
      <c r="WYM328" s="6"/>
      <c r="WYN328" s="6"/>
      <c r="WYO328" s="7"/>
      <c r="WYP328" s="7"/>
      <c r="WYQ328" s="8"/>
      <c r="WYR328" s="8"/>
      <c r="WYS328" s="13"/>
      <c r="WYT328" s="6"/>
      <c r="WYU328" s="6"/>
      <c r="WYV328" s="6"/>
      <c r="WYW328" s="7"/>
      <c r="WYX328" s="7"/>
      <c r="WYY328" s="8"/>
      <c r="WYZ328" s="8"/>
      <c r="WZA328" s="13"/>
      <c r="WZB328" s="6"/>
      <c r="WZC328" s="6"/>
      <c r="WZD328" s="6"/>
      <c r="WZE328" s="7"/>
      <c r="WZF328" s="7"/>
      <c r="WZG328" s="8"/>
      <c r="WZH328" s="8"/>
      <c r="WZI328" s="13"/>
      <c r="WZJ328" s="6"/>
      <c r="WZK328" s="6"/>
      <c r="WZL328" s="6"/>
      <c r="WZM328" s="7"/>
      <c r="WZN328" s="7"/>
      <c r="WZO328" s="8"/>
      <c r="WZP328" s="8"/>
      <c r="WZQ328" s="13"/>
      <c r="WZR328" s="6"/>
      <c r="WZS328" s="6"/>
      <c r="WZT328" s="6"/>
      <c r="WZU328" s="7"/>
      <c r="WZV328" s="7"/>
      <c r="WZW328" s="8"/>
      <c r="WZX328" s="8"/>
      <c r="WZY328" s="13"/>
      <c r="WZZ328" s="6"/>
      <c r="XAA328" s="6"/>
      <c r="XAB328" s="6"/>
      <c r="XAC328" s="7"/>
      <c r="XAD328" s="7"/>
      <c r="XAE328" s="8"/>
      <c r="XAF328" s="8"/>
      <c r="XAG328" s="13"/>
      <c r="XAH328" s="6"/>
      <c r="XAI328" s="6"/>
      <c r="XAJ328" s="6"/>
      <c r="XAK328" s="7"/>
      <c r="XAL328" s="7"/>
      <c r="XAM328" s="8"/>
      <c r="XAN328" s="8"/>
      <c r="XAO328" s="13"/>
      <c r="XAP328" s="6"/>
      <c r="XAQ328" s="6"/>
      <c r="XAR328" s="6"/>
      <c r="XAS328" s="7"/>
      <c r="XAT328" s="7"/>
      <c r="XAU328" s="8"/>
      <c r="XAV328" s="8"/>
      <c r="XAW328" s="13"/>
      <c r="XAX328" s="6"/>
      <c r="XAY328" s="6"/>
      <c r="XAZ328" s="6"/>
      <c r="XBA328" s="7"/>
      <c r="XBB328" s="7"/>
      <c r="XBC328" s="8"/>
      <c r="XBD328" s="8"/>
      <c r="XBE328" s="13"/>
      <c r="XBF328" s="6"/>
      <c r="XBG328" s="6"/>
      <c r="XBH328" s="6"/>
      <c r="XBI328" s="7"/>
      <c r="XBJ328" s="7"/>
      <c r="XBK328" s="8"/>
      <c r="XBL328" s="8"/>
      <c r="XBM328" s="13"/>
      <c r="XBN328" s="6"/>
      <c r="XBO328" s="6"/>
      <c r="XBP328" s="6"/>
      <c r="XBQ328" s="7"/>
      <c r="XBR328" s="7"/>
      <c r="XBS328" s="8"/>
      <c r="XBT328" s="8"/>
    </row>
    <row r="329" spans="1:16296" s="39" customFormat="1">
      <c r="A329" s="49" t="s">
        <v>7463</v>
      </c>
      <c r="B329" s="3">
        <v>6</v>
      </c>
      <c r="C329" s="2">
        <v>0.7</v>
      </c>
      <c r="D329" s="46">
        <v>40</v>
      </c>
      <c r="E329" s="3" t="s">
        <v>10537</v>
      </c>
      <c r="F329" s="3"/>
      <c r="G329" s="280">
        <v>24.35</v>
      </c>
      <c r="H329" s="280">
        <v>22.35</v>
      </c>
      <c r="I329" s="284">
        <v>21.950000000000003</v>
      </c>
      <c r="J329"/>
      <c r="K329"/>
      <c r="L329"/>
      <c r="M329"/>
      <c r="N329" s="7"/>
      <c r="O329" s="8"/>
      <c r="P329" s="8"/>
      <c r="Q329" s="13"/>
      <c r="R329" s="6"/>
      <c r="S329" s="6"/>
      <c r="T329" s="6"/>
      <c r="U329" s="7"/>
      <c r="V329" s="7"/>
      <c r="W329" s="8"/>
      <c r="X329" s="8"/>
      <c r="Y329" s="13"/>
      <c r="Z329" s="6"/>
      <c r="AA329" s="6"/>
      <c r="AB329" s="6"/>
      <c r="AC329" s="7"/>
      <c r="AD329" s="7"/>
      <c r="AE329" s="8"/>
      <c r="AF329" s="8"/>
      <c r="AG329" s="13"/>
      <c r="AH329" s="6"/>
      <c r="AI329" s="6"/>
      <c r="AJ329" s="6"/>
      <c r="AK329" s="7"/>
      <c r="AL329" s="7"/>
      <c r="AM329" s="8"/>
      <c r="AN329" s="8"/>
      <c r="AO329" s="13"/>
      <c r="AP329" s="6"/>
      <c r="AQ329" s="6"/>
      <c r="AR329" s="6"/>
      <c r="AS329" s="7"/>
      <c r="AT329" s="7"/>
      <c r="AU329" s="8"/>
      <c r="AV329" s="8"/>
      <c r="AW329" s="13"/>
      <c r="AX329" s="6"/>
      <c r="AY329" s="6"/>
      <c r="AZ329" s="6"/>
      <c r="BA329" s="7"/>
      <c r="BB329" s="7"/>
      <c r="BC329" s="8"/>
      <c r="BD329" s="8"/>
      <c r="BE329" s="13"/>
      <c r="BF329" s="6"/>
      <c r="BG329" s="6"/>
      <c r="BH329" s="6"/>
      <c r="BI329" s="7"/>
      <c r="BJ329" s="7"/>
      <c r="BK329" s="8"/>
      <c r="BL329" s="8"/>
      <c r="BM329" s="13"/>
      <c r="BN329" s="6"/>
      <c r="BO329" s="6"/>
      <c r="BP329" s="6"/>
      <c r="BQ329" s="7"/>
      <c r="BR329" s="7"/>
      <c r="BS329" s="8"/>
      <c r="BT329" s="8"/>
      <c r="BU329" s="13"/>
      <c r="BV329" s="6"/>
      <c r="BW329" s="6"/>
      <c r="BX329" s="6"/>
      <c r="BY329" s="7"/>
      <c r="BZ329" s="7"/>
      <c r="CA329" s="8"/>
      <c r="CB329" s="8"/>
      <c r="CC329" s="13"/>
      <c r="CD329" s="6"/>
      <c r="CE329" s="6"/>
      <c r="CF329" s="6"/>
      <c r="CG329" s="7"/>
      <c r="CH329" s="7"/>
      <c r="CI329" s="8"/>
      <c r="CJ329" s="8"/>
      <c r="CK329" s="13"/>
      <c r="CL329" s="6"/>
      <c r="CM329" s="6"/>
      <c r="CN329" s="6"/>
      <c r="CO329" s="7"/>
      <c r="CP329" s="7"/>
      <c r="CQ329" s="8"/>
      <c r="CR329" s="8"/>
      <c r="CS329" s="13"/>
      <c r="CT329" s="6"/>
      <c r="CU329" s="6"/>
      <c r="CV329" s="6"/>
      <c r="CW329" s="7"/>
      <c r="CX329" s="7"/>
      <c r="CY329" s="8"/>
      <c r="CZ329" s="8"/>
      <c r="DA329" s="13"/>
      <c r="DB329" s="6"/>
      <c r="DC329" s="6"/>
      <c r="DD329" s="6"/>
      <c r="DE329" s="7"/>
      <c r="DF329" s="7"/>
      <c r="DG329" s="8"/>
      <c r="DH329" s="8"/>
      <c r="DI329" s="13"/>
      <c r="DJ329" s="6"/>
      <c r="DK329" s="6"/>
      <c r="DL329" s="6"/>
      <c r="DM329" s="7"/>
      <c r="DN329" s="7"/>
      <c r="DO329" s="8"/>
      <c r="DP329" s="8"/>
      <c r="DQ329" s="13"/>
      <c r="DR329" s="6"/>
      <c r="DS329" s="6"/>
      <c r="DT329" s="6"/>
      <c r="DU329" s="7"/>
      <c r="DV329" s="7"/>
      <c r="DW329" s="8"/>
      <c r="DX329" s="8"/>
      <c r="DY329" s="13"/>
      <c r="DZ329" s="6"/>
      <c r="EA329" s="6"/>
      <c r="EB329" s="6"/>
      <c r="EC329" s="7"/>
      <c r="ED329" s="7"/>
      <c r="EE329" s="8"/>
      <c r="EF329" s="8"/>
      <c r="EG329" s="13"/>
      <c r="EH329" s="6"/>
      <c r="EI329" s="6"/>
      <c r="EJ329" s="6"/>
      <c r="EK329" s="7"/>
      <c r="EL329" s="7"/>
      <c r="EM329" s="8"/>
      <c r="EN329" s="8"/>
      <c r="EO329" s="13"/>
      <c r="EP329" s="6"/>
      <c r="EQ329" s="6"/>
      <c r="ER329" s="6"/>
      <c r="ES329" s="7"/>
      <c r="ET329" s="7"/>
      <c r="EU329" s="8"/>
      <c r="EV329" s="8"/>
      <c r="EW329" s="13"/>
      <c r="EX329" s="6"/>
      <c r="EY329" s="6"/>
      <c r="EZ329" s="6"/>
      <c r="FA329" s="7"/>
      <c r="FB329" s="7"/>
      <c r="FC329" s="8"/>
      <c r="FD329" s="8"/>
      <c r="FE329" s="13"/>
      <c r="FF329" s="6"/>
      <c r="FG329" s="6"/>
      <c r="FH329" s="6"/>
      <c r="FI329" s="7"/>
      <c r="FJ329" s="7"/>
      <c r="FK329" s="8"/>
      <c r="FL329" s="8"/>
      <c r="FM329" s="13"/>
      <c r="FN329" s="6"/>
      <c r="FO329" s="6"/>
      <c r="FP329" s="6"/>
      <c r="FQ329" s="7"/>
      <c r="FR329" s="7"/>
      <c r="FS329" s="8"/>
      <c r="FT329" s="8"/>
      <c r="FU329" s="13"/>
      <c r="FV329" s="6"/>
      <c r="FW329" s="6"/>
      <c r="FX329" s="6"/>
      <c r="FY329" s="7"/>
      <c r="FZ329" s="7"/>
      <c r="GA329" s="8"/>
      <c r="GB329" s="8"/>
      <c r="GC329" s="13"/>
      <c r="GD329" s="6"/>
      <c r="GE329" s="6"/>
      <c r="GF329" s="6"/>
      <c r="GG329" s="7"/>
      <c r="GH329" s="7"/>
      <c r="GI329" s="8"/>
      <c r="GJ329" s="8"/>
      <c r="GK329" s="13"/>
      <c r="GL329" s="6"/>
      <c r="GM329" s="6"/>
      <c r="GN329" s="6"/>
      <c r="GO329" s="7"/>
      <c r="GP329" s="7"/>
      <c r="GQ329" s="8"/>
      <c r="GR329" s="8"/>
      <c r="GS329" s="13"/>
      <c r="GT329" s="6"/>
      <c r="GU329" s="6"/>
      <c r="GV329" s="6"/>
      <c r="GW329" s="7"/>
      <c r="GX329" s="7"/>
      <c r="GY329" s="8"/>
      <c r="GZ329" s="8"/>
      <c r="HA329" s="13"/>
      <c r="HB329" s="6"/>
      <c r="HC329" s="6"/>
      <c r="HD329" s="6"/>
      <c r="HE329" s="7"/>
      <c r="HF329" s="7"/>
      <c r="HG329" s="8"/>
      <c r="HH329" s="8"/>
      <c r="HI329" s="13"/>
      <c r="HJ329" s="6"/>
      <c r="HK329" s="6"/>
      <c r="HL329" s="6"/>
      <c r="HM329" s="7"/>
      <c r="HN329" s="7"/>
      <c r="HO329" s="8"/>
      <c r="HP329" s="8"/>
      <c r="HQ329" s="13"/>
      <c r="HR329" s="6"/>
      <c r="HS329" s="6"/>
      <c r="HT329" s="6"/>
      <c r="HU329" s="7"/>
      <c r="HV329" s="7"/>
      <c r="HW329" s="8"/>
      <c r="HX329" s="8"/>
      <c r="HY329" s="13"/>
      <c r="HZ329" s="6"/>
      <c r="IA329" s="6"/>
      <c r="IB329" s="6"/>
      <c r="IC329" s="7"/>
      <c r="ID329" s="7"/>
      <c r="IE329" s="8"/>
      <c r="IF329" s="8"/>
      <c r="IG329" s="13"/>
      <c r="IH329" s="6"/>
      <c r="II329" s="6"/>
      <c r="IJ329" s="6"/>
      <c r="IK329" s="7"/>
      <c r="IL329" s="7"/>
      <c r="IM329" s="8"/>
      <c r="IN329" s="8"/>
      <c r="IO329" s="13"/>
      <c r="IP329" s="6"/>
      <c r="IQ329" s="6"/>
      <c r="IR329" s="6"/>
      <c r="IS329" s="7"/>
      <c r="IT329" s="7"/>
      <c r="IU329" s="8"/>
      <c r="IV329" s="8"/>
      <c r="IW329" s="13"/>
      <c r="IX329" s="6"/>
      <c r="IY329" s="6"/>
      <c r="IZ329" s="6"/>
      <c r="JA329" s="7"/>
      <c r="JB329" s="7"/>
      <c r="JC329" s="8"/>
      <c r="JD329" s="8"/>
      <c r="JE329" s="13"/>
      <c r="JF329" s="6"/>
      <c r="JG329" s="6"/>
      <c r="JH329" s="6"/>
      <c r="JI329" s="7"/>
      <c r="JJ329" s="7"/>
      <c r="JK329" s="8"/>
      <c r="JL329" s="8"/>
      <c r="JM329" s="13"/>
      <c r="JN329" s="6"/>
      <c r="JO329" s="6"/>
      <c r="JP329" s="6"/>
      <c r="JQ329" s="7"/>
      <c r="JR329" s="7"/>
      <c r="JS329" s="8"/>
      <c r="JT329" s="8"/>
      <c r="JU329" s="13"/>
      <c r="JV329" s="6"/>
      <c r="JW329" s="6"/>
      <c r="JX329" s="6"/>
      <c r="JY329" s="7"/>
      <c r="JZ329" s="7"/>
      <c r="KA329" s="8"/>
      <c r="KB329" s="8"/>
      <c r="KC329" s="13"/>
      <c r="KD329" s="6"/>
      <c r="KE329" s="6"/>
      <c r="KF329" s="6"/>
      <c r="KG329" s="7"/>
      <c r="KH329" s="7"/>
      <c r="KI329" s="8"/>
      <c r="KJ329" s="8"/>
      <c r="KK329" s="13"/>
      <c r="KL329" s="6"/>
      <c r="KM329" s="6"/>
      <c r="KN329" s="6"/>
      <c r="KO329" s="7"/>
      <c r="KP329" s="7"/>
      <c r="KQ329" s="8"/>
      <c r="KR329" s="8"/>
      <c r="KS329" s="13"/>
      <c r="KT329" s="6"/>
      <c r="KU329" s="6"/>
      <c r="KV329" s="6"/>
      <c r="KW329" s="7"/>
      <c r="KX329" s="7"/>
      <c r="KY329" s="8"/>
      <c r="KZ329" s="8"/>
      <c r="LA329" s="13"/>
      <c r="LB329" s="6"/>
      <c r="LC329" s="6"/>
      <c r="LD329" s="6"/>
      <c r="LE329" s="7"/>
      <c r="LF329" s="7"/>
      <c r="LG329" s="8"/>
      <c r="LH329" s="8"/>
      <c r="LI329" s="13"/>
      <c r="LJ329" s="6"/>
      <c r="LK329" s="6"/>
      <c r="LL329" s="6"/>
      <c r="LM329" s="7"/>
      <c r="LN329" s="7"/>
      <c r="LO329" s="8"/>
      <c r="LP329" s="8"/>
      <c r="LQ329" s="13"/>
      <c r="LR329" s="6"/>
      <c r="LS329" s="6"/>
      <c r="LT329" s="6"/>
      <c r="LU329" s="7"/>
      <c r="LV329" s="7"/>
      <c r="LW329" s="8"/>
      <c r="LX329" s="8"/>
      <c r="LY329" s="13"/>
      <c r="LZ329" s="6"/>
      <c r="MA329" s="6"/>
      <c r="MB329" s="6"/>
      <c r="MC329" s="7"/>
      <c r="MD329" s="7"/>
      <c r="ME329" s="8"/>
      <c r="MF329" s="8"/>
      <c r="MG329" s="13"/>
      <c r="MH329" s="6"/>
      <c r="MI329" s="6"/>
      <c r="MJ329" s="6"/>
      <c r="MK329" s="7"/>
      <c r="ML329" s="7"/>
      <c r="MM329" s="8"/>
      <c r="MN329" s="8"/>
      <c r="MO329" s="13"/>
      <c r="MP329" s="6"/>
      <c r="MQ329" s="6"/>
      <c r="MR329" s="6"/>
      <c r="MS329" s="7"/>
      <c r="MT329" s="7"/>
      <c r="MU329" s="8"/>
      <c r="MV329" s="8"/>
      <c r="MW329" s="13"/>
      <c r="MX329" s="6"/>
      <c r="MY329" s="6"/>
      <c r="MZ329" s="6"/>
      <c r="NA329" s="7"/>
      <c r="NB329" s="7"/>
      <c r="NC329" s="8"/>
      <c r="ND329" s="8"/>
      <c r="NE329" s="13"/>
      <c r="NF329" s="6"/>
      <c r="NG329" s="6"/>
      <c r="NH329" s="6"/>
      <c r="NI329" s="7"/>
      <c r="NJ329" s="7"/>
      <c r="NK329" s="8"/>
      <c r="NL329" s="8"/>
      <c r="NM329" s="13"/>
      <c r="NN329" s="6"/>
      <c r="NO329" s="6"/>
      <c r="NP329" s="6"/>
      <c r="NQ329" s="7"/>
      <c r="NR329" s="7"/>
      <c r="NS329" s="8"/>
      <c r="NT329" s="8"/>
      <c r="NU329" s="13"/>
      <c r="NV329" s="6"/>
      <c r="NW329" s="6"/>
      <c r="NX329" s="6"/>
      <c r="NY329" s="7"/>
      <c r="NZ329" s="7"/>
      <c r="OA329" s="8"/>
      <c r="OB329" s="8"/>
      <c r="OC329" s="13"/>
      <c r="OD329" s="6"/>
      <c r="OE329" s="6"/>
      <c r="OF329" s="6"/>
      <c r="OG329" s="7"/>
      <c r="OH329" s="7"/>
      <c r="OI329" s="8"/>
      <c r="OJ329" s="8"/>
      <c r="OK329" s="13"/>
      <c r="OL329" s="6"/>
      <c r="OM329" s="6"/>
      <c r="ON329" s="6"/>
      <c r="OO329" s="7"/>
      <c r="OP329" s="7"/>
      <c r="OQ329" s="8"/>
      <c r="OR329" s="8"/>
      <c r="OS329" s="13"/>
      <c r="OT329" s="6"/>
      <c r="OU329" s="6"/>
      <c r="OV329" s="6"/>
      <c r="OW329" s="7"/>
      <c r="OX329" s="7"/>
      <c r="OY329" s="8"/>
      <c r="OZ329" s="8"/>
      <c r="PA329" s="13"/>
      <c r="PB329" s="6"/>
      <c r="PC329" s="6"/>
      <c r="PD329" s="6"/>
      <c r="PE329" s="7"/>
      <c r="PF329" s="7"/>
      <c r="PG329" s="8"/>
      <c r="PH329" s="8"/>
      <c r="PI329" s="13"/>
      <c r="PJ329" s="6"/>
      <c r="PK329" s="6"/>
      <c r="PL329" s="6"/>
      <c r="PM329" s="7"/>
      <c r="PN329" s="7"/>
      <c r="PO329" s="8"/>
      <c r="PP329" s="8"/>
      <c r="PQ329" s="13"/>
      <c r="PR329" s="6"/>
      <c r="PS329" s="6"/>
      <c r="PT329" s="6"/>
      <c r="PU329" s="7"/>
      <c r="PV329" s="7"/>
      <c r="PW329" s="8"/>
      <c r="PX329" s="8"/>
      <c r="PY329" s="13"/>
      <c r="PZ329" s="6"/>
      <c r="QA329" s="6"/>
      <c r="QB329" s="6"/>
      <c r="QC329" s="7"/>
      <c r="QD329" s="7"/>
      <c r="QE329" s="8"/>
      <c r="QF329" s="8"/>
      <c r="QG329" s="13"/>
      <c r="QH329" s="6"/>
      <c r="QI329" s="6"/>
      <c r="QJ329" s="6"/>
      <c r="QK329" s="7"/>
      <c r="QL329" s="7"/>
      <c r="QM329" s="8"/>
      <c r="QN329" s="8"/>
      <c r="QO329" s="13"/>
      <c r="QP329" s="6"/>
      <c r="QQ329" s="6"/>
      <c r="QR329" s="6"/>
      <c r="QS329" s="7"/>
      <c r="QT329" s="7"/>
      <c r="QU329" s="8"/>
      <c r="QV329" s="8"/>
      <c r="QW329" s="13"/>
      <c r="QX329" s="6"/>
      <c r="QY329" s="6"/>
      <c r="QZ329" s="6"/>
      <c r="RA329" s="7"/>
      <c r="RB329" s="7"/>
      <c r="RC329" s="8"/>
      <c r="RD329" s="8"/>
      <c r="RE329" s="13"/>
      <c r="RF329" s="6"/>
      <c r="RG329" s="6"/>
      <c r="RH329" s="6"/>
      <c r="RI329" s="7"/>
      <c r="RJ329" s="7"/>
      <c r="RK329" s="8"/>
      <c r="RL329" s="8"/>
      <c r="RM329" s="13"/>
      <c r="RN329" s="6"/>
      <c r="RO329" s="6"/>
      <c r="RP329" s="6"/>
      <c r="RQ329" s="7"/>
      <c r="RR329" s="7"/>
      <c r="RS329" s="8"/>
      <c r="RT329" s="8"/>
      <c r="RU329" s="13"/>
      <c r="RV329" s="6"/>
      <c r="RW329" s="6"/>
      <c r="RX329" s="6"/>
      <c r="RY329" s="7"/>
      <c r="RZ329" s="7"/>
      <c r="SA329" s="8"/>
      <c r="SB329" s="8"/>
      <c r="SC329" s="13"/>
      <c r="SD329" s="6"/>
      <c r="SE329" s="6"/>
      <c r="SF329" s="6"/>
      <c r="SG329" s="7"/>
      <c r="SH329" s="7"/>
      <c r="SI329" s="8"/>
      <c r="SJ329" s="8"/>
      <c r="SK329" s="13"/>
      <c r="SL329" s="6"/>
      <c r="SM329" s="6"/>
      <c r="SN329" s="6"/>
      <c r="SO329" s="7"/>
      <c r="SP329" s="7"/>
      <c r="SQ329" s="8"/>
      <c r="SR329" s="8"/>
      <c r="SS329" s="13"/>
      <c r="ST329" s="6"/>
      <c r="SU329" s="6"/>
      <c r="SV329" s="6"/>
      <c r="SW329" s="7"/>
      <c r="SX329" s="7"/>
      <c r="SY329" s="8"/>
      <c r="SZ329" s="8"/>
      <c r="TA329" s="13"/>
      <c r="TB329" s="6"/>
      <c r="TC329" s="6"/>
      <c r="TD329" s="6"/>
      <c r="TE329" s="7"/>
      <c r="TF329" s="7"/>
      <c r="TG329" s="8"/>
      <c r="TH329" s="8"/>
      <c r="TI329" s="13"/>
      <c r="TJ329" s="6"/>
      <c r="TK329" s="6"/>
      <c r="TL329" s="6"/>
      <c r="TM329" s="7"/>
      <c r="TN329" s="7"/>
      <c r="TO329" s="8"/>
      <c r="TP329" s="8"/>
      <c r="TQ329" s="13"/>
      <c r="TR329" s="6"/>
      <c r="TS329" s="6"/>
      <c r="TT329" s="6"/>
      <c r="TU329" s="7"/>
      <c r="TV329" s="7"/>
      <c r="TW329" s="8"/>
      <c r="TX329" s="8"/>
      <c r="TY329" s="13"/>
      <c r="TZ329" s="6"/>
      <c r="UA329" s="6"/>
      <c r="UB329" s="6"/>
      <c r="UC329" s="7"/>
      <c r="UD329" s="7"/>
      <c r="UE329" s="8"/>
      <c r="UF329" s="8"/>
      <c r="UG329" s="13"/>
      <c r="UH329" s="6"/>
      <c r="UI329" s="6"/>
      <c r="UJ329" s="6"/>
      <c r="UK329" s="7"/>
      <c r="UL329" s="7"/>
      <c r="UM329" s="8"/>
      <c r="UN329" s="8"/>
      <c r="UO329" s="13"/>
      <c r="UP329" s="6"/>
      <c r="UQ329" s="6"/>
      <c r="UR329" s="6"/>
      <c r="US329" s="7"/>
      <c r="UT329" s="7"/>
      <c r="UU329" s="8"/>
      <c r="UV329" s="8"/>
      <c r="UW329" s="13"/>
      <c r="UX329" s="6"/>
      <c r="UY329" s="6"/>
      <c r="UZ329" s="6"/>
      <c r="VA329" s="7"/>
      <c r="VB329" s="7"/>
      <c r="VC329" s="8"/>
      <c r="VD329" s="8"/>
      <c r="VE329" s="13"/>
      <c r="VF329" s="6"/>
      <c r="VG329" s="6"/>
      <c r="VH329" s="6"/>
      <c r="VI329" s="7"/>
      <c r="VJ329" s="7"/>
      <c r="VK329" s="8"/>
      <c r="VL329" s="8"/>
      <c r="VM329" s="13"/>
      <c r="VN329" s="6"/>
      <c r="VO329" s="6"/>
      <c r="VP329" s="6"/>
      <c r="VQ329" s="7"/>
      <c r="VR329" s="7"/>
      <c r="VS329" s="8"/>
      <c r="VT329" s="8"/>
      <c r="VU329" s="13"/>
      <c r="VV329" s="6"/>
      <c r="VW329" s="6"/>
      <c r="VX329" s="6"/>
      <c r="VY329" s="7"/>
      <c r="VZ329" s="7"/>
      <c r="WA329" s="8"/>
      <c r="WB329" s="8"/>
      <c r="WC329" s="13"/>
      <c r="WD329" s="6"/>
      <c r="WE329" s="6"/>
      <c r="WF329" s="6"/>
      <c r="WG329" s="7"/>
      <c r="WH329" s="7"/>
      <c r="WI329" s="8"/>
      <c r="WJ329" s="8"/>
      <c r="WK329" s="13"/>
      <c r="WL329" s="6"/>
      <c r="WM329" s="6"/>
      <c r="WN329" s="6"/>
      <c r="WO329" s="7"/>
      <c r="WP329" s="7"/>
      <c r="WQ329" s="8"/>
      <c r="WR329" s="8"/>
      <c r="WS329" s="13"/>
      <c r="WT329" s="6"/>
      <c r="WU329" s="6"/>
      <c r="WV329" s="6"/>
      <c r="WW329" s="7"/>
      <c r="WX329" s="7"/>
      <c r="WY329" s="8"/>
      <c r="WZ329" s="8"/>
      <c r="XA329" s="13"/>
      <c r="XB329" s="6"/>
      <c r="XC329" s="6"/>
      <c r="XD329" s="6"/>
      <c r="XE329" s="7"/>
      <c r="XF329" s="7"/>
      <c r="XG329" s="8"/>
      <c r="XH329" s="8"/>
      <c r="XI329" s="13"/>
      <c r="XJ329" s="6"/>
      <c r="XK329" s="6"/>
      <c r="XL329" s="6"/>
      <c r="XM329" s="7"/>
      <c r="XN329" s="7"/>
      <c r="XO329" s="8"/>
      <c r="XP329" s="8"/>
      <c r="XQ329" s="13"/>
      <c r="XR329" s="6"/>
      <c r="XS329" s="6"/>
      <c r="XT329" s="6"/>
      <c r="XU329" s="7"/>
      <c r="XV329" s="7"/>
      <c r="XW329" s="8"/>
      <c r="XX329" s="8"/>
      <c r="XY329" s="13"/>
      <c r="XZ329" s="6"/>
      <c r="YA329" s="6"/>
      <c r="YB329" s="6"/>
      <c r="YC329" s="7"/>
      <c r="YD329" s="7"/>
      <c r="YE329" s="8"/>
      <c r="YF329" s="8"/>
      <c r="YG329" s="13"/>
      <c r="YH329" s="6"/>
      <c r="YI329" s="6"/>
      <c r="YJ329" s="6"/>
      <c r="YK329" s="7"/>
      <c r="YL329" s="7"/>
      <c r="YM329" s="8"/>
      <c r="YN329" s="8"/>
      <c r="YO329" s="13"/>
      <c r="YP329" s="6"/>
      <c r="YQ329" s="6"/>
      <c r="YR329" s="6"/>
      <c r="YS329" s="7"/>
      <c r="YT329" s="7"/>
      <c r="YU329" s="8"/>
      <c r="YV329" s="8"/>
      <c r="YW329" s="13"/>
      <c r="YX329" s="6"/>
      <c r="YY329" s="6"/>
      <c r="YZ329" s="6"/>
      <c r="ZA329" s="7"/>
      <c r="ZB329" s="7"/>
      <c r="ZC329" s="8"/>
      <c r="ZD329" s="8"/>
      <c r="ZE329" s="13"/>
      <c r="ZF329" s="6"/>
      <c r="ZG329" s="6"/>
      <c r="ZH329" s="6"/>
      <c r="ZI329" s="7"/>
      <c r="ZJ329" s="7"/>
      <c r="ZK329" s="8"/>
      <c r="ZL329" s="8"/>
      <c r="ZM329" s="13"/>
      <c r="ZN329" s="6"/>
      <c r="ZO329" s="6"/>
      <c r="ZP329" s="6"/>
      <c r="ZQ329" s="7"/>
      <c r="ZR329" s="7"/>
      <c r="ZS329" s="8"/>
      <c r="ZT329" s="8"/>
      <c r="ZU329" s="13"/>
      <c r="ZV329" s="6"/>
      <c r="ZW329" s="6"/>
      <c r="ZX329" s="6"/>
      <c r="ZY329" s="7"/>
      <c r="ZZ329" s="7"/>
      <c r="AAA329" s="8"/>
      <c r="AAB329" s="8"/>
      <c r="AAC329" s="13"/>
      <c r="AAD329" s="6"/>
      <c r="AAE329" s="6"/>
      <c r="AAF329" s="6"/>
      <c r="AAG329" s="7"/>
      <c r="AAH329" s="7"/>
      <c r="AAI329" s="8"/>
      <c r="AAJ329" s="8"/>
      <c r="AAK329" s="13"/>
      <c r="AAL329" s="6"/>
      <c r="AAM329" s="6"/>
      <c r="AAN329" s="6"/>
      <c r="AAO329" s="7"/>
      <c r="AAP329" s="7"/>
      <c r="AAQ329" s="8"/>
      <c r="AAR329" s="8"/>
      <c r="AAS329" s="13"/>
      <c r="AAT329" s="6"/>
      <c r="AAU329" s="6"/>
      <c r="AAV329" s="6"/>
      <c r="AAW329" s="7"/>
      <c r="AAX329" s="7"/>
      <c r="AAY329" s="8"/>
      <c r="AAZ329" s="8"/>
      <c r="ABA329" s="13"/>
      <c r="ABB329" s="6"/>
      <c r="ABC329" s="6"/>
      <c r="ABD329" s="6"/>
      <c r="ABE329" s="7"/>
      <c r="ABF329" s="7"/>
      <c r="ABG329" s="8"/>
      <c r="ABH329" s="8"/>
      <c r="ABI329" s="13"/>
      <c r="ABJ329" s="6"/>
      <c r="ABK329" s="6"/>
      <c r="ABL329" s="6"/>
      <c r="ABM329" s="7"/>
      <c r="ABN329" s="7"/>
      <c r="ABO329" s="8"/>
      <c r="ABP329" s="8"/>
      <c r="ABQ329" s="13"/>
      <c r="ABR329" s="6"/>
      <c r="ABS329" s="6"/>
      <c r="ABT329" s="6"/>
      <c r="ABU329" s="7"/>
      <c r="ABV329" s="7"/>
      <c r="ABW329" s="8"/>
      <c r="ABX329" s="8"/>
      <c r="ABY329" s="13"/>
      <c r="ABZ329" s="6"/>
      <c r="ACA329" s="6"/>
      <c r="ACB329" s="6"/>
      <c r="ACC329" s="7"/>
      <c r="ACD329" s="7"/>
      <c r="ACE329" s="8"/>
      <c r="ACF329" s="8"/>
      <c r="ACG329" s="13"/>
      <c r="ACH329" s="6"/>
      <c r="ACI329" s="6"/>
      <c r="ACJ329" s="6"/>
      <c r="ACK329" s="7"/>
      <c r="ACL329" s="7"/>
      <c r="ACM329" s="8"/>
      <c r="ACN329" s="8"/>
      <c r="ACO329" s="13"/>
      <c r="ACP329" s="6"/>
      <c r="ACQ329" s="6"/>
      <c r="ACR329" s="6"/>
      <c r="ACS329" s="7"/>
      <c r="ACT329" s="7"/>
      <c r="ACU329" s="8"/>
      <c r="ACV329" s="8"/>
      <c r="ACW329" s="13"/>
      <c r="ACX329" s="6"/>
      <c r="ACY329" s="6"/>
      <c r="ACZ329" s="6"/>
      <c r="ADA329" s="7"/>
      <c r="ADB329" s="7"/>
      <c r="ADC329" s="8"/>
      <c r="ADD329" s="8"/>
      <c r="ADE329" s="13"/>
      <c r="ADF329" s="6"/>
      <c r="ADG329" s="6"/>
      <c r="ADH329" s="6"/>
      <c r="ADI329" s="7"/>
      <c r="ADJ329" s="7"/>
      <c r="ADK329" s="8"/>
      <c r="ADL329" s="8"/>
      <c r="ADM329" s="13"/>
      <c r="ADN329" s="6"/>
      <c r="ADO329" s="6"/>
      <c r="ADP329" s="6"/>
      <c r="ADQ329" s="7"/>
      <c r="ADR329" s="7"/>
      <c r="ADS329" s="8"/>
      <c r="ADT329" s="8"/>
      <c r="ADU329" s="13"/>
      <c r="ADV329" s="6"/>
      <c r="ADW329" s="6"/>
      <c r="ADX329" s="6"/>
      <c r="ADY329" s="7"/>
      <c r="ADZ329" s="7"/>
      <c r="AEA329" s="8"/>
      <c r="AEB329" s="8"/>
      <c r="AEC329" s="13"/>
      <c r="AED329" s="6"/>
      <c r="AEE329" s="6"/>
      <c r="AEF329" s="6"/>
      <c r="AEG329" s="7"/>
      <c r="AEH329" s="7"/>
      <c r="AEI329" s="8"/>
      <c r="AEJ329" s="8"/>
      <c r="AEK329" s="13"/>
      <c r="AEL329" s="6"/>
      <c r="AEM329" s="6"/>
      <c r="AEN329" s="6"/>
      <c r="AEO329" s="7"/>
      <c r="AEP329" s="7"/>
      <c r="AEQ329" s="8"/>
      <c r="AER329" s="8"/>
      <c r="AES329" s="13"/>
      <c r="AET329" s="6"/>
      <c r="AEU329" s="6"/>
      <c r="AEV329" s="6"/>
      <c r="AEW329" s="7"/>
      <c r="AEX329" s="7"/>
      <c r="AEY329" s="8"/>
      <c r="AEZ329" s="8"/>
      <c r="AFA329" s="13"/>
      <c r="AFB329" s="6"/>
      <c r="AFC329" s="6"/>
      <c r="AFD329" s="6"/>
      <c r="AFE329" s="7"/>
      <c r="AFF329" s="7"/>
      <c r="AFG329" s="8"/>
      <c r="AFH329" s="8"/>
      <c r="AFI329" s="13"/>
      <c r="AFJ329" s="6"/>
      <c r="AFK329" s="6"/>
      <c r="AFL329" s="6"/>
      <c r="AFM329" s="7"/>
      <c r="AFN329" s="7"/>
      <c r="AFO329" s="8"/>
      <c r="AFP329" s="8"/>
      <c r="AFQ329" s="13"/>
      <c r="AFR329" s="6"/>
      <c r="AFS329" s="6"/>
      <c r="AFT329" s="6"/>
      <c r="AFU329" s="7"/>
      <c r="AFV329" s="7"/>
      <c r="AFW329" s="8"/>
      <c r="AFX329" s="8"/>
      <c r="AFY329" s="13"/>
      <c r="AFZ329" s="6"/>
      <c r="AGA329" s="6"/>
      <c r="AGB329" s="6"/>
      <c r="AGC329" s="7"/>
      <c r="AGD329" s="7"/>
      <c r="AGE329" s="8"/>
      <c r="AGF329" s="8"/>
      <c r="AGG329" s="13"/>
      <c r="AGH329" s="6"/>
      <c r="AGI329" s="6"/>
      <c r="AGJ329" s="6"/>
      <c r="AGK329" s="7"/>
      <c r="AGL329" s="7"/>
      <c r="AGM329" s="8"/>
      <c r="AGN329" s="8"/>
      <c r="AGO329" s="13"/>
      <c r="AGP329" s="6"/>
      <c r="AGQ329" s="6"/>
      <c r="AGR329" s="6"/>
      <c r="AGS329" s="7"/>
      <c r="AGT329" s="7"/>
      <c r="AGU329" s="8"/>
      <c r="AGV329" s="8"/>
      <c r="AGW329" s="13"/>
      <c r="AGX329" s="6"/>
      <c r="AGY329" s="6"/>
      <c r="AGZ329" s="6"/>
      <c r="AHA329" s="7"/>
      <c r="AHB329" s="7"/>
      <c r="AHC329" s="8"/>
      <c r="AHD329" s="8"/>
      <c r="AHE329" s="13"/>
      <c r="AHF329" s="6"/>
      <c r="AHG329" s="6"/>
      <c r="AHH329" s="6"/>
      <c r="AHI329" s="7"/>
      <c r="AHJ329" s="7"/>
      <c r="AHK329" s="8"/>
      <c r="AHL329" s="8"/>
      <c r="AHM329" s="13"/>
      <c r="AHN329" s="6"/>
      <c r="AHO329" s="6"/>
      <c r="AHP329" s="6"/>
      <c r="AHQ329" s="7"/>
      <c r="AHR329" s="7"/>
      <c r="AHS329" s="8"/>
      <c r="AHT329" s="8"/>
      <c r="AHU329" s="13"/>
      <c r="AHV329" s="6"/>
      <c r="AHW329" s="6"/>
      <c r="AHX329" s="6"/>
      <c r="AHY329" s="7"/>
      <c r="AHZ329" s="7"/>
      <c r="AIA329" s="8"/>
      <c r="AIB329" s="8"/>
      <c r="AIC329" s="13"/>
      <c r="AID329" s="6"/>
      <c r="AIE329" s="6"/>
      <c r="AIF329" s="6"/>
      <c r="AIG329" s="7"/>
      <c r="AIH329" s="7"/>
      <c r="AII329" s="8"/>
      <c r="AIJ329" s="8"/>
      <c r="AIK329" s="13"/>
      <c r="AIL329" s="6"/>
      <c r="AIM329" s="6"/>
      <c r="AIN329" s="6"/>
      <c r="AIO329" s="7"/>
      <c r="AIP329" s="7"/>
      <c r="AIQ329" s="8"/>
      <c r="AIR329" s="8"/>
      <c r="AIS329" s="13"/>
      <c r="AIT329" s="6"/>
      <c r="AIU329" s="6"/>
      <c r="AIV329" s="6"/>
      <c r="AIW329" s="7"/>
      <c r="AIX329" s="7"/>
      <c r="AIY329" s="8"/>
      <c r="AIZ329" s="8"/>
      <c r="AJA329" s="13"/>
      <c r="AJB329" s="6"/>
      <c r="AJC329" s="6"/>
      <c r="AJD329" s="6"/>
      <c r="AJE329" s="7"/>
      <c r="AJF329" s="7"/>
      <c r="AJG329" s="8"/>
      <c r="AJH329" s="8"/>
      <c r="AJI329" s="13"/>
      <c r="AJJ329" s="6"/>
      <c r="AJK329" s="6"/>
      <c r="AJL329" s="6"/>
      <c r="AJM329" s="7"/>
      <c r="AJN329" s="7"/>
      <c r="AJO329" s="8"/>
      <c r="AJP329" s="8"/>
      <c r="AJQ329" s="13"/>
      <c r="AJR329" s="6"/>
      <c r="AJS329" s="6"/>
      <c r="AJT329" s="6"/>
      <c r="AJU329" s="7"/>
      <c r="AJV329" s="7"/>
      <c r="AJW329" s="8"/>
      <c r="AJX329" s="8"/>
      <c r="AJY329" s="13"/>
      <c r="AJZ329" s="6"/>
      <c r="AKA329" s="6"/>
      <c r="AKB329" s="6"/>
      <c r="AKC329" s="7"/>
      <c r="AKD329" s="7"/>
      <c r="AKE329" s="8"/>
      <c r="AKF329" s="8"/>
      <c r="AKG329" s="13"/>
      <c r="AKH329" s="6"/>
      <c r="AKI329" s="6"/>
      <c r="AKJ329" s="6"/>
      <c r="AKK329" s="7"/>
      <c r="AKL329" s="7"/>
      <c r="AKM329" s="8"/>
      <c r="AKN329" s="8"/>
      <c r="AKO329" s="13"/>
      <c r="AKP329" s="6"/>
      <c r="AKQ329" s="6"/>
      <c r="AKR329" s="6"/>
      <c r="AKS329" s="7"/>
      <c r="AKT329" s="7"/>
      <c r="AKU329" s="8"/>
      <c r="AKV329" s="8"/>
      <c r="AKW329" s="13"/>
      <c r="AKX329" s="6"/>
      <c r="AKY329" s="6"/>
      <c r="AKZ329" s="6"/>
      <c r="ALA329" s="7"/>
      <c r="ALB329" s="7"/>
      <c r="ALC329" s="8"/>
      <c r="ALD329" s="8"/>
      <c r="ALE329" s="13"/>
      <c r="ALF329" s="6"/>
      <c r="ALG329" s="6"/>
      <c r="ALH329" s="6"/>
      <c r="ALI329" s="7"/>
      <c r="ALJ329" s="7"/>
      <c r="ALK329" s="8"/>
      <c r="ALL329" s="8"/>
      <c r="ALM329" s="13"/>
      <c r="ALN329" s="6"/>
      <c r="ALO329" s="6"/>
      <c r="ALP329" s="6"/>
      <c r="ALQ329" s="7"/>
      <c r="ALR329" s="7"/>
      <c r="ALS329" s="8"/>
      <c r="ALT329" s="8"/>
      <c r="ALU329" s="13"/>
      <c r="ALV329" s="6"/>
      <c r="ALW329" s="6"/>
      <c r="ALX329" s="6"/>
      <c r="ALY329" s="7"/>
      <c r="ALZ329" s="7"/>
      <c r="AMA329" s="8"/>
      <c r="AMB329" s="8"/>
      <c r="AMC329" s="13"/>
      <c r="AMD329" s="6"/>
      <c r="AME329" s="6"/>
      <c r="AMF329" s="6"/>
      <c r="AMG329" s="7"/>
      <c r="AMH329" s="7"/>
      <c r="AMI329" s="8"/>
      <c r="AMJ329" s="8"/>
      <c r="AMK329" s="13"/>
      <c r="AML329" s="6"/>
      <c r="AMM329" s="6"/>
      <c r="AMN329" s="6"/>
      <c r="AMO329" s="7"/>
      <c r="AMP329" s="7"/>
      <c r="AMQ329" s="8"/>
      <c r="AMR329" s="8"/>
      <c r="AMS329" s="13"/>
      <c r="AMT329" s="6"/>
      <c r="AMU329" s="6"/>
      <c r="AMV329" s="6"/>
      <c r="AMW329" s="7"/>
      <c r="AMX329" s="7"/>
      <c r="AMY329" s="8"/>
      <c r="AMZ329" s="8"/>
      <c r="ANA329" s="13"/>
      <c r="ANB329" s="6"/>
      <c r="ANC329" s="6"/>
      <c r="AND329" s="6"/>
      <c r="ANE329" s="7"/>
      <c r="ANF329" s="7"/>
      <c r="ANG329" s="8"/>
      <c r="ANH329" s="8"/>
      <c r="ANI329" s="13"/>
      <c r="ANJ329" s="6"/>
      <c r="ANK329" s="6"/>
      <c r="ANL329" s="6"/>
      <c r="ANM329" s="7"/>
      <c r="ANN329" s="7"/>
      <c r="ANO329" s="8"/>
      <c r="ANP329" s="8"/>
      <c r="ANQ329" s="13"/>
      <c r="ANR329" s="6"/>
      <c r="ANS329" s="6"/>
      <c r="ANT329" s="6"/>
      <c r="ANU329" s="7"/>
      <c r="ANV329" s="7"/>
      <c r="ANW329" s="8"/>
      <c r="ANX329" s="8"/>
      <c r="ANY329" s="13"/>
      <c r="ANZ329" s="6"/>
      <c r="AOA329" s="6"/>
      <c r="AOB329" s="6"/>
      <c r="AOC329" s="7"/>
      <c r="AOD329" s="7"/>
      <c r="AOE329" s="8"/>
      <c r="AOF329" s="8"/>
      <c r="AOG329" s="13"/>
      <c r="AOH329" s="6"/>
      <c r="AOI329" s="6"/>
      <c r="AOJ329" s="6"/>
      <c r="AOK329" s="7"/>
      <c r="AOL329" s="7"/>
      <c r="AOM329" s="8"/>
      <c r="AON329" s="8"/>
      <c r="AOO329" s="13"/>
      <c r="AOP329" s="6"/>
      <c r="AOQ329" s="6"/>
      <c r="AOR329" s="6"/>
      <c r="AOS329" s="7"/>
      <c r="AOT329" s="7"/>
      <c r="AOU329" s="8"/>
      <c r="AOV329" s="8"/>
      <c r="AOW329" s="13"/>
      <c r="AOX329" s="6"/>
      <c r="AOY329" s="6"/>
      <c r="AOZ329" s="6"/>
      <c r="APA329" s="7"/>
      <c r="APB329" s="7"/>
      <c r="APC329" s="8"/>
      <c r="APD329" s="8"/>
      <c r="APE329" s="13"/>
      <c r="APF329" s="6"/>
      <c r="APG329" s="6"/>
      <c r="APH329" s="6"/>
      <c r="API329" s="7"/>
      <c r="APJ329" s="7"/>
      <c r="APK329" s="8"/>
      <c r="APL329" s="8"/>
      <c r="APM329" s="13"/>
      <c r="APN329" s="6"/>
      <c r="APO329" s="6"/>
      <c r="APP329" s="6"/>
      <c r="APQ329" s="7"/>
      <c r="APR329" s="7"/>
      <c r="APS329" s="8"/>
      <c r="APT329" s="8"/>
      <c r="APU329" s="13"/>
      <c r="APV329" s="6"/>
      <c r="APW329" s="6"/>
      <c r="APX329" s="6"/>
      <c r="APY329" s="7"/>
      <c r="APZ329" s="7"/>
      <c r="AQA329" s="8"/>
      <c r="AQB329" s="8"/>
      <c r="AQC329" s="13"/>
      <c r="AQD329" s="6"/>
      <c r="AQE329" s="6"/>
      <c r="AQF329" s="6"/>
      <c r="AQG329" s="7"/>
      <c r="AQH329" s="7"/>
      <c r="AQI329" s="8"/>
      <c r="AQJ329" s="8"/>
      <c r="AQK329" s="13"/>
      <c r="AQL329" s="6"/>
      <c r="AQM329" s="6"/>
      <c r="AQN329" s="6"/>
      <c r="AQO329" s="7"/>
      <c r="AQP329" s="7"/>
      <c r="AQQ329" s="8"/>
      <c r="AQR329" s="8"/>
      <c r="AQS329" s="13"/>
      <c r="AQT329" s="6"/>
      <c r="AQU329" s="6"/>
      <c r="AQV329" s="6"/>
      <c r="AQW329" s="7"/>
      <c r="AQX329" s="7"/>
      <c r="AQY329" s="8"/>
      <c r="AQZ329" s="8"/>
      <c r="ARA329" s="13"/>
      <c r="ARB329" s="6"/>
      <c r="ARC329" s="6"/>
      <c r="ARD329" s="6"/>
      <c r="ARE329" s="7"/>
      <c r="ARF329" s="7"/>
      <c r="ARG329" s="8"/>
      <c r="ARH329" s="8"/>
      <c r="ARI329" s="13"/>
      <c r="ARJ329" s="6"/>
      <c r="ARK329" s="6"/>
      <c r="ARL329" s="6"/>
      <c r="ARM329" s="7"/>
      <c r="ARN329" s="7"/>
      <c r="ARO329" s="8"/>
      <c r="ARP329" s="8"/>
      <c r="ARQ329" s="13"/>
      <c r="ARR329" s="6"/>
      <c r="ARS329" s="6"/>
      <c r="ART329" s="6"/>
      <c r="ARU329" s="7"/>
      <c r="ARV329" s="7"/>
      <c r="ARW329" s="8"/>
      <c r="ARX329" s="8"/>
      <c r="ARY329" s="13"/>
      <c r="ARZ329" s="6"/>
      <c r="ASA329" s="6"/>
      <c r="ASB329" s="6"/>
      <c r="ASC329" s="7"/>
      <c r="ASD329" s="7"/>
      <c r="ASE329" s="8"/>
      <c r="ASF329" s="8"/>
      <c r="ASG329" s="13"/>
      <c r="ASH329" s="6"/>
      <c r="ASI329" s="6"/>
      <c r="ASJ329" s="6"/>
      <c r="ASK329" s="7"/>
      <c r="ASL329" s="7"/>
      <c r="ASM329" s="8"/>
      <c r="ASN329" s="8"/>
      <c r="ASO329" s="13"/>
      <c r="ASP329" s="6"/>
      <c r="ASQ329" s="6"/>
      <c r="ASR329" s="6"/>
      <c r="ASS329" s="7"/>
      <c r="AST329" s="7"/>
      <c r="ASU329" s="8"/>
      <c r="ASV329" s="8"/>
      <c r="ASW329" s="13"/>
      <c r="ASX329" s="6"/>
      <c r="ASY329" s="6"/>
      <c r="ASZ329" s="6"/>
      <c r="ATA329" s="7"/>
      <c r="ATB329" s="7"/>
      <c r="ATC329" s="8"/>
      <c r="ATD329" s="8"/>
      <c r="ATE329" s="13"/>
      <c r="ATF329" s="6"/>
      <c r="ATG329" s="6"/>
      <c r="ATH329" s="6"/>
      <c r="ATI329" s="7"/>
      <c r="ATJ329" s="7"/>
      <c r="ATK329" s="8"/>
      <c r="ATL329" s="8"/>
      <c r="ATM329" s="13"/>
      <c r="ATN329" s="6"/>
      <c r="ATO329" s="6"/>
      <c r="ATP329" s="6"/>
      <c r="ATQ329" s="7"/>
      <c r="ATR329" s="7"/>
      <c r="ATS329" s="8"/>
      <c r="ATT329" s="8"/>
      <c r="ATU329" s="13"/>
      <c r="ATV329" s="6"/>
      <c r="ATW329" s="6"/>
      <c r="ATX329" s="6"/>
      <c r="ATY329" s="7"/>
      <c r="ATZ329" s="7"/>
      <c r="AUA329" s="8"/>
      <c r="AUB329" s="8"/>
      <c r="AUC329" s="13"/>
      <c r="AUD329" s="6"/>
      <c r="AUE329" s="6"/>
      <c r="AUF329" s="6"/>
      <c r="AUG329" s="7"/>
      <c r="AUH329" s="7"/>
      <c r="AUI329" s="8"/>
      <c r="AUJ329" s="8"/>
      <c r="AUK329" s="13"/>
      <c r="AUL329" s="6"/>
      <c r="AUM329" s="6"/>
      <c r="AUN329" s="6"/>
      <c r="AUO329" s="7"/>
      <c r="AUP329" s="7"/>
      <c r="AUQ329" s="8"/>
      <c r="AUR329" s="8"/>
      <c r="AUS329" s="13"/>
      <c r="AUT329" s="6"/>
      <c r="AUU329" s="6"/>
      <c r="AUV329" s="6"/>
      <c r="AUW329" s="7"/>
      <c r="AUX329" s="7"/>
      <c r="AUY329" s="8"/>
      <c r="AUZ329" s="8"/>
      <c r="AVA329" s="13"/>
      <c r="AVB329" s="6"/>
      <c r="AVC329" s="6"/>
      <c r="AVD329" s="6"/>
      <c r="AVE329" s="7"/>
      <c r="AVF329" s="7"/>
      <c r="AVG329" s="8"/>
      <c r="AVH329" s="8"/>
      <c r="AVI329" s="13"/>
      <c r="AVJ329" s="6"/>
      <c r="AVK329" s="6"/>
      <c r="AVL329" s="6"/>
      <c r="AVM329" s="7"/>
      <c r="AVN329" s="7"/>
      <c r="AVO329" s="8"/>
      <c r="AVP329" s="8"/>
      <c r="AVQ329" s="13"/>
      <c r="AVR329" s="6"/>
      <c r="AVS329" s="6"/>
      <c r="AVT329" s="6"/>
      <c r="AVU329" s="7"/>
      <c r="AVV329" s="7"/>
      <c r="AVW329" s="8"/>
      <c r="AVX329" s="8"/>
      <c r="AVY329" s="13"/>
      <c r="AVZ329" s="6"/>
      <c r="AWA329" s="6"/>
      <c r="AWB329" s="6"/>
      <c r="AWC329" s="7"/>
      <c r="AWD329" s="7"/>
      <c r="AWE329" s="8"/>
      <c r="AWF329" s="8"/>
      <c r="AWG329" s="13"/>
      <c r="AWH329" s="6"/>
      <c r="AWI329" s="6"/>
      <c r="AWJ329" s="6"/>
      <c r="AWK329" s="7"/>
      <c r="AWL329" s="7"/>
      <c r="AWM329" s="8"/>
      <c r="AWN329" s="8"/>
      <c r="AWO329" s="13"/>
      <c r="AWP329" s="6"/>
      <c r="AWQ329" s="6"/>
      <c r="AWR329" s="6"/>
      <c r="AWS329" s="7"/>
      <c r="AWT329" s="7"/>
      <c r="AWU329" s="8"/>
      <c r="AWV329" s="8"/>
      <c r="AWW329" s="13"/>
      <c r="AWX329" s="6"/>
      <c r="AWY329" s="6"/>
      <c r="AWZ329" s="6"/>
      <c r="AXA329" s="7"/>
      <c r="AXB329" s="7"/>
      <c r="AXC329" s="8"/>
      <c r="AXD329" s="8"/>
      <c r="AXE329" s="13"/>
      <c r="AXF329" s="6"/>
      <c r="AXG329" s="6"/>
      <c r="AXH329" s="6"/>
      <c r="AXI329" s="7"/>
      <c r="AXJ329" s="7"/>
      <c r="AXK329" s="8"/>
      <c r="AXL329" s="8"/>
      <c r="AXM329" s="13"/>
      <c r="AXN329" s="6"/>
      <c r="AXO329" s="6"/>
      <c r="AXP329" s="6"/>
      <c r="AXQ329" s="7"/>
      <c r="AXR329" s="7"/>
      <c r="AXS329" s="8"/>
      <c r="AXT329" s="8"/>
      <c r="AXU329" s="13"/>
      <c r="AXV329" s="6"/>
      <c r="AXW329" s="6"/>
      <c r="AXX329" s="6"/>
      <c r="AXY329" s="7"/>
      <c r="AXZ329" s="7"/>
      <c r="AYA329" s="8"/>
      <c r="AYB329" s="8"/>
      <c r="AYC329" s="13"/>
      <c r="AYD329" s="6"/>
      <c r="AYE329" s="6"/>
      <c r="AYF329" s="6"/>
      <c r="AYG329" s="7"/>
      <c r="AYH329" s="7"/>
      <c r="AYI329" s="8"/>
      <c r="AYJ329" s="8"/>
      <c r="AYK329" s="13"/>
      <c r="AYL329" s="6"/>
      <c r="AYM329" s="6"/>
      <c r="AYN329" s="6"/>
      <c r="AYO329" s="7"/>
      <c r="AYP329" s="7"/>
      <c r="AYQ329" s="8"/>
      <c r="AYR329" s="8"/>
      <c r="AYS329" s="13"/>
      <c r="AYT329" s="6"/>
      <c r="AYU329" s="6"/>
      <c r="AYV329" s="6"/>
      <c r="AYW329" s="7"/>
      <c r="AYX329" s="7"/>
      <c r="AYY329" s="8"/>
      <c r="AYZ329" s="8"/>
      <c r="AZA329" s="13"/>
      <c r="AZB329" s="6"/>
      <c r="AZC329" s="6"/>
      <c r="AZD329" s="6"/>
      <c r="AZE329" s="7"/>
      <c r="AZF329" s="7"/>
      <c r="AZG329" s="8"/>
      <c r="AZH329" s="8"/>
      <c r="AZI329" s="13"/>
      <c r="AZJ329" s="6"/>
      <c r="AZK329" s="6"/>
      <c r="AZL329" s="6"/>
      <c r="AZM329" s="7"/>
      <c r="AZN329" s="7"/>
      <c r="AZO329" s="8"/>
      <c r="AZP329" s="8"/>
      <c r="AZQ329" s="13"/>
      <c r="AZR329" s="6"/>
      <c r="AZS329" s="6"/>
      <c r="AZT329" s="6"/>
      <c r="AZU329" s="7"/>
      <c r="AZV329" s="7"/>
      <c r="AZW329" s="8"/>
      <c r="AZX329" s="8"/>
      <c r="AZY329" s="13"/>
      <c r="AZZ329" s="6"/>
      <c r="BAA329" s="6"/>
      <c r="BAB329" s="6"/>
      <c r="BAC329" s="7"/>
      <c r="BAD329" s="7"/>
      <c r="BAE329" s="8"/>
      <c r="BAF329" s="8"/>
      <c r="BAG329" s="13"/>
      <c r="BAH329" s="6"/>
      <c r="BAI329" s="6"/>
      <c r="BAJ329" s="6"/>
      <c r="BAK329" s="7"/>
      <c r="BAL329" s="7"/>
      <c r="BAM329" s="8"/>
      <c r="BAN329" s="8"/>
      <c r="BAO329" s="13"/>
      <c r="BAP329" s="6"/>
      <c r="BAQ329" s="6"/>
      <c r="BAR329" s="6"/>
      <c r="BAS329" s="7"/>
      <c r="BAT329" s="7"/>
      <c r="BAU329" s="8"/>
      <c r="BAV329" s="8"/>
      <c r="BAW329" s="13"/>
      <c r="BAX329" s="6"/>
      <c r="BAY329" s="6"/>
      <c r="BAZ329" s="6"/>
      <c r="BBA329" s="7"/>
      <c r="BBB329" s="7"/>
      <c r="BBC329" s="8"/>
      <c r="BBD329" s="8"/>
      <c r="BBE329" s="13"/>
      <c r="BBF329" s="6"/>
      <c r="BBG329" s="6"/>
      <c r="BBH329" s="6"/>
      <c r="BBI329" s="7"/>
      <c r="BBJ329" s="7"/>
      <c r="BBK329" s="8"/>
      <c r="BBL329" s="8"/>
      <c r="BBM329" s="13"/>
      <c r="BBN329" s="6"/>
      <c r="BBO329" s="6"/>
      <c r="BBP329" s="6"/>
      <c r="BBQ329" s="7"/>
      <c r="BBR329" s="7"/>
      <c r="BBS329" s="8"/>
      <c r="BBT329" s="8"/>
      <c r="BBU329" s="13"/>
      <c r="BBV329" s="6"/>
      <c r="BBW329" s="6"/>
      <c r="BBX329" s="6"/>
      <c r="BBY329" s="7"/>
      <c r="BBZ329" s="7"/>
      <c r="BCA329" s="8"/>
      <c r="BCB329" s="8"/>
      <c r="BCC329" s="13"/>
      <c r="BCD329" s="6"/>
      <c r="BCE329" s="6"/>
      <c r="BCF329" s="6"/>
      <c r="BCG329" s="7"/>
      <c r="BCH329" s="7"/>
      <c r="BCI329" s="8"/>
      <c r="BCJ329" s="8"/>
      <c r="BCK329" s="13"/>
      <c r="BCL329" s="6"/>
      <c r="BCM329" s="6"/>
      <c r="BCN329" s="6"/>
      <c r="BCO329" s="7"/>
      <c r="BCP329" s="7"/>
      <c r="BCQ329" s="8"/>
      <c r="BCR329" s="8"/>
      <c r="BCS329" s="13"/>
      <c r="BCT329" s="6"/>
      <c r="BCU329" s="6"/>
      <c r="BCV329" s="6"/>
      <c r="BCW329" s="7"/>
      <c r="BCX329" s="7"/>
      <c r="BCY329" s="8"/>
      <c r="BCZ329" s="8"/>
      <c r="BDA329" s="13"/>
      <c r="BDB329" s="6"/>
      <c r="BDC329" s="6"/>
      <c r="BDD329" s="6"/>
      <c r="BDE329" s="7"/>
      <c r="BDF329" s="7"/>
      <c r="BDG329" s="8"/>
      <c r="BDH329" s="8"/>
      <c r="BDI329" s="13"/>
      <c r="BDJ329" s="6"/>
      <c r="BDK329" s="6"/>
      <c r="BDL329" s="6"/>
      <c r="BDM329" s="7"/>
      <c r="BDN329" s="7"/>
      <c r="BDO329" s="8"/>
      <c r="BDP329" s="8"/>
      <c r="BDQ329" s="13"/>
      <c r="BDR329" s="6"/>
      <c r="BDS329" s="6"/>
      <c r="BDT329" s="6"/>
      <c r="BDU329" s="7"/>
      <c r="BDV329" s="7"/>
      <c r="BDW329" s="8"/>
      <c r="BDX329" s="8"/>
      <c r="BDY329" s="13"/>
      <c r="BDZ329" s="6"/>
      <c r="BEA329" s="6"/>
      <c r="BEB329" s="6"/>
      <c r="BEC329" s="7"/>
      <c r="BED329" s="7"/>
      <c r="BEE329" s="8"/>
      <c r="BEF329" s="8"/>
      <c r="BEG329" s="13"/>
      <c r="BEH329" s="6"/>
      <c r="BEI329" s="6"/>
      <c r="BEJ329" s="6"/>
      <c r="BEK329" s="7"/>
      <c r="BEL329" s="7"/>
      <c r="BEM329" s="8"/>
      <c r="BEN329" s="8"/>
      <c r="BEO329" s="13"/>
      <c r="BEP329" s="6"/>
      <c r="BEQ329" s="6"/>
      <c r="BER329" s="6"/>
      <c r="BES329" s="7"/>
      <c r="BET329" s="7"/>
      <c r="BEU329" s="8"/>
      <c r="BEV329" s="8"/>
      <c r="BEW329" s="13"/>
      <c r="BEX329" s="6"/>
      <c r="BEY329" s="6"/>
      <c r="BEZ329" s="6"/>
      <c r="BFA329" s="7"/>
      <c r="BFB329" s="7"/>
      <c r="BFC329" s="8"/>
      <c r="BFD329" s="8"/>
      <c r="BFE329" s="13"/>
      <c r="BFF329" s="6"/>
      <c r="BFG329" s="6"/>
      <c r="BFH329" s="6"/>
      <c r="BFI329" s="7"/>
      <c r="BFJ329" s="7"/>
      <c r="BFK329" s="8"/>
      <c r="BFL329" s="8"/>
      <c r="BFM329" s="13"/>
      <c r="BFN329" s="6"/>
      <c r="BFO329" s="6"/>
      <c r="BFP329" s="6"/>
      <c r="BFQ329" s="7"/>
      <c r="BFR329" s="7"/>
      <c r="BFS329" s="8"/>
      <c r="BFT329" s="8"/>
      <c r="BFU329" s="13"/>
      <c r="BFV329" s="6"/>
      <c r="BFW329" s="6"/>
      <c r="BFX329" s="6"/>
      <c r="BFY329" s="7"/>
      <c r="BFZ329" s="7"/>
      <c r="BGA329" s="8"/>
      <c r="BGB329" s="8"/>
      <c r="BGC329" s="13"/>
      <c r="BGD329" s="6"/>
      <c r="BGE329" s="6"/>
      <c r="BGF329" s="6"/>
      <c r="BGG329" s="7"/>
      <c r="BGH329" s="7"/>
      <c r="BGI329" s="8"/>
      <c r="BGJ329" s="8"/>
      <c r="BGK329" s="13"/>
      <c r="BGL329" s="6"/>
      <c r="BGM329" s="6"/>
      <c r="BGN329" s="6"/>
      <c r="BGO329" s="7"/>
      <c r="BGP329" s="7"/>
      <c r="BGQ329" s="8"/>
      <c r="BGR329" s="8"/>
      <c r="BGS329" s="13"/>
      <c r="BGT329" s="6"/>
      <c r="BGU329" s="6"/>
      <c r="BGV329" s="6"/>
      <c r="BGW329" s="7"/>
      <c r="BGX329" s="7"/>
      <c r="BGY329" s="8"/>
      <c r="BGZ329" s="8"/>
      <c r="BHA329" s="13"/>
      <c r="BHB329" s="6"/>
      <c r="BHC329" s="6"/>
      <c r="BHD329" s="6"/>
      <c r="BHE329" s="7"/>
      <c r="BHF329" s="7"/>
      <c r="BHG329" s="8"/>
      <c r="BHH329" s="8"/>
      <c r="BHI329" s="13"/>
      <c r="BHJ329" s="6"/>
      <c r="BHK329" s="6"/>
      <c r="BHL329" s="6"/>
      <c r="BHM329" s="7"/>
      <c r="BHN329" s="7"/>
      <c r="BHO329" s="8"/>
      <c r="BHP329" s="8"/>
      <c r="BHQ329" s="13"/>
      <c r="BHR329" s="6"/>
      <c r="BHS329" s="6"/>
      <c r="BHT329" s="6"/>
      <c r="BHU329" s="7"/>
      <c r="BHV329" s="7"/>
      <c r="BHW329" s="8"/>
      <c r="BHX329" s="8"/>
      <c r="BHY329" s="13"/>
      <c r="BHZ329" s="6"/>
      <c r="BIA329" s="6"/>
      <c r="BIB329" s="6"/>
      <c r="BIC329" s="7"/>
      <c r="BID329" s="7"/>
      <c r="BIE329" s="8"/>
      <c r="BIF329" s="8"/>
      <c r="BIG329" s="13"/>
      <c r="BIH329" s="6"/>
      <c r="BII329" s="6"/>
      <c r="BIJ329" s="6"/>
      <c r="BIK329" s="7"/>
      <c r="BIL329" s="7"/>
      <c r="BIM329" s="8"/>
      <c r="BIN329" s="8"/>
      <c r="BIO329" s="13"/>
      <c r="BIP329" s="6"/>
      <c r="BIQ329" s="6"/>
      <c r="BIR329" s="6"/>
      <c r="BIS329" s="7"/>
      <c r="BIT329" s="7"/>
      <c r="BIU329" s="8"/>
      <c r="BIV329" s="8"/>
      <c r="BIW329" s="13"/>
      <c r="BIX329" s="6"/>
      <c r="BIY329" s="6"/>
      <c r="BIZ329" s="6"/>
      <c r="BJA329" s="7"/>
      <c r="BJB329" s="7"/>
      <c r="BJC329" s="8"/>
      <c r="BJD329" s="8"/>
      <c r="BJE329" s="13"/>
      <c r="BJF329" s="6"/>
      <c r="BJG329" s="6"/>
      <c r="BJH329" s="6"/>
      <c r="BJI329" s="7"/>
      <c r="BJJ329" s="7"/>
      <c r="BJK329" s="8"/>
      <c r="BJL329" s="8"/>
      <c r="BJM329" s="13"/>
      <c r="BJN329" s="6"/>
      <c r="BJO329" s="6"/>
      <c r="BJP329" s="6"/>
      <c r="BJQ329" s="7"/>
      <c r="BJR329" s="7"/>
      <c r="BJS329" s="8"/>
      <c r="BJT329" s="8"/>
      <c r="BJU329" s="13"/>
      <c r="BJV329" s="6"/>
      <c r="BJW329" s="6"/>
      <c r="BJX329" s="6"/>
      <c r="BJY329" s="7"/>
      <c r="BJZ329" s="7"/>
      <c r="BKA329" s="8"/>
      <c r="BKB329" s="8"/>
      <c r="BKC329" s="13"/>
      <c r="BKD329" s="6"/>
      <c r="BKE329" s="6"/>
      <c r="BKF329" s="6"/>
      <c r="BKG329" s="7"/>
      <c r="BKH329" s="7"/>
      <c r="BKI329" s="8"/>
      <c r="BKJ329" s="8"/>
      <c r="BKK329" s="13"/>
      <c r="BKL329" s="6"/>
      <c r="BKM329" s="6"/>
      <c r="BKN329" s="6"/>
      <c r="BKO329" s="7"/>
      <c r="BKP329" s="7"/>
      <c r="BKQ329" s="8"/>
      <c r="BKR329" s="8"/>
      <c r="BKS329" s="13"/>
      <c r="BKT329" s="6"/>
      <c r="BKU329" s="6"/>
      <c r="BKV329" s="6"/>
      <c r="BKW329" s="7"/>
      <c r="BKX329" s="7"/>
      <c r="BKY329" s="8"/>
      <c r="BKZ329" s="8"/>
      <c r="BLA329" s="13"/>
      <c r="BLB329" s="6"/>
      <c r="BLC329" s="6"/>
      <c r="BLD329" s="6"/>
      <c r="BLE329" s="7"/>
      <c r="BLF329" s="7"/>
      <c r="BLG329" s="8"/>
      <c r="BLH329" s="8"/>
      <c r="BLI329" s="13"/>
      <c r="BLJ329" s="6"/>
      <c r="BLK329" s="6"/>
      <c r="BLL329" s="6"/>
      <c r="BLM329" s="7"/>
      <c r="BLN329" s="7"/>
      <c r="BLO329" s="8"/>
      <c r="BLP329" s="8"/>
      <c r="BLQ329" s="13"/>
      <c r="BLR329" s="6"/>
      <c r="BLS329" s="6"/>
      <c r="BLT329" s="6"/>
      <c r="BLU329" s="7"/>
      <c r="BLV329" s="7"/>
      <c r="BLW329" s="8"/>
      <c r="BLX329" s="8"/>
      <c r="BLY329" s="13"/>
      <c r="BLZ329" s="6"/>
      <c r="BMA329" s="6"/>
      <c r="BMB329" s="6"/>
      <c r="BMC329" s="7"/>
      <c r="BMD329" s="7"/>
      <c r="BME329" s="8"/>
      <c r="BMF329" s="8"/>
      <c r="BMG329" s="13"/>
      <c r="BMH329" s="6"/>
      <c r="BMI329" s="6"/>
      <c r="BMJ329" s="6"/>
      <c r="BMK329" s="7"/>
      <c r="BML329" s="7"/>
      <c r="BMM329" s="8"/>
      <c r="BMN329" s="8"/>
      <c r="BMO329" s="13"/>
      <c r="BMP329" s="6"/>
      <c r="BMQ329" s="6"/>
      <c r="BMR329" s="6"/>
      <c r="BMS329" s="7"/>
      <c r="BMT329" s="7"/>
      <c r="BMU329" s="8"/>
      <c r="BMV329" s="8"/>
      <c r="BMW329" s="13"/>
      <c r="BMX329" s="6"/>
      <c r="BMY329" s="6"/>
      <c r="BMZ329" s="6"/>
      <c r="BNA329" s="7"/>
      <c r="BNB329" s="7"/>
      <c r="BNC329" s="8"/>
      <c r="BND329" s="8"/>
      <c r="BNE329" s="13"/>
      <c r="BNF329" s="6"/>
      <c r="BNG329" s="6"/>
      <c r="BNH329" s="6"/>
      <c r="BNI329" s="7"/>
      <c r="BNJ329" s="7"/>
      <c r="BNK329" s="8"/>
      <c r="BNL329" s="8"/>
      <c r="BNM329" s="13"/>
      <c r="BNN329" s="6"/>
      <c r="BNO329" s="6"/>
      <c r="BNP329" s="6"/>
      <c r="BNQ329" s="7"/>
      <c r="BNR329" s="7"/>
      <c r="BNS329" s="8"/>
      <c r="BNT329" s="8"/>
      <c r="BNU329" s="13"/>
      <c r="BNV329" s="6"/>
      <c r="BNW329" s="6"/>
      <c r="BNX329" s="6"/>
      <c r="BNY329" s="7"/>
      <c r="BNZ329" s="7"/>
      <c r="BOA329" s="8"/>
      <c r="BOB329" s="8"/>
      <c r="BOC329" s="13"/>
      <c r="BOD329" s="6"/>
      <c r="BOE329" s="6"/>
      <c r="BOF329" s="6"/>
      <c r="BOG329" s="7"/>
      <c r="BOH329" s="7"/>
      <c r="BOI329" s="8"/>
      <c r="BOJ329" s="8"/>
      <c r="BOK329" s="13"/>
      <c r="BOL329" s="6"/>
      <c r="BOM329" s="6"/>
      <c r="BON329" s="6"/>
      <c r="BOO329" s="7"/>
      <c r="BOP329" s="7"/>
      <c r="BOQ329" s="8"/>
      <c r="BOR329" s="8"/>
      <c r="BOS329" s="13"/>
      <c r="BOT329" s="6"/>
      <c r="BOU329" s="6"/>
      <c r="BOV329" s="6"/>
      <c r="BOW329" s="7"/>
      <c r="BOX329" s="7"/>
      <c r="BOY329" s="8"/>
      <c r="BOZ329" s="8"/>
      <c r="BPA329" s="13"/>
      <c r="BPB329" s="6"/>
      <c r="BPC329" s="6"/>
      <c r="BPD329" s="6"/>
      <c r="BPE329" s="7"/>
      <c r="BPF329" s="7"/>
      <c r="BPG329" s="8"/>
      <c r="BPH329" s="8"/>
      <c r="BPI329" s="13"/>
      <c r="BPJ329" s="6"/>
      <c r="BPK329" s="6"/>
      <c r="BPL329" s="6"/>
      <c r="BPM329" s="7"/>
      <c r="BPN329" s="7"/>
      <c r="BPO329" s="8"/>
      <c r="BPP329" s="8"/>
      <c r="BPQ329" s="13"/>
      <c r="BPR329" s="6"/>
      <c r="BPS329" s="6"/>
      <c r="BPT329" s="6"/>
      <c r="BPU329" s="7"/>
      <c r="BPV329" s="7"/>
      <c r="BPW329" s="8"/>
      <c r="BPX329" s="8"/>
      <c r="BPY329" s="13"/>
      <c r="BPZ329" s="6"/>
      <c r="BQA329" s="6"/>
      <c r="BQB329" s="6"/>
      <c r="BQC329" s="7"/>
      <c r="BQD329" s="7"/>
      <c r="BQE329" s="8"/>
      <c r="BQF329" s="8"/>
      <c r="BQG329" s="13"/>
      <c r="BQH329" s="6"/>
      <c r="BQI329" s="6"/>
      <c r="BQJ329" s="6"/>
      <c r="BQK329" s="7"/>
      <c r="BQL329" s="7"/>
      <c r="BQM329" s="8"/>
      <c r="BQN329" s="8"/>
      <c r="BQO329" s="13"/>
      <c r="BQP329" s="6"/>
      <c r="BQQ329" s="6"/>
      <c r="BQR329" s="6"/>
      <c r="BQS329" s="7"/>
      <c r="BQT329" s="7"/>
      <c r="BQU329" s="8"/>
      <c r="BQV329" s="8"/>
      <c r="BQW329" s="13"/>
      <c r="BQX329" s="6"/>
      <c r="BQY329" s="6"/>
      <c r="BQZ329" s="6"/>
      <c r="BRA329" s="7"/>
      <c r="BRB329" s="7"/>
      <c r="BRC329" s="8"/>
      <c r="BRD329" s="8"/>
      <c r="BRE329" s="13"/>
      <c r="BRF329" s="6"/>
      <c r="BRG329" s="6"/>
      <c r="BRH329" s="6"/>
      <c r="BRI329" s="7"/>
      <c r="BRJ329" s="7"/>
      <c r="BRK329" s="8"/>
      <c r="BRL329" s="8"/>
      <c r="BRM329" s="13"/>
      <c r="BRN329" s="6"/>
      <c r="BRO329" s="6"/>
      <c r="BRP329" s="6"/>
      <c r="BRQ329" s="7"/>
      <c r="BRR329" s="7"/>
      <c r="BRS329" s="8"/>
      <c r="BRT329" s="8"/>
      <c r="BRU329" s="13"/>
      <c r="BRV329" s="6"/>
      <c r="BRW329" s="6"/>
      <c r="BRX329" s="6"/>
      <c r="BRY329" s="7"/>
      <c r="BRZ329" s="7"/>
      <c r="BSA329" s="8"/>
      <c r="BSB329" s="8"/>
      <c r="BSC329" s="13"/>
      <c r="BSD329" s="6"/>
      <c r="BSE329" s="6"/>
      <c r="BSF329" s="6"/>
      <c r="BSG329" s="7"/>
      <c r="BSH329" s="7"/>
      <c r="BSI329" s="8"/>
      <c r="BSJ329" s="8"/>
      <c r="BSK329" s="13"/>
      <c r="BSL329" s="6"/>
      <c r="BSM329" s="6"/>
      <c r="BSN329" s="6"/>
      <c r="BSO329" s="7"/>
      <c r="BSP329" s="7"/>
      <c r="BSQ329" s="8"/>
      <c r="BSR329" s="8"/>
      <c r="BSS329" s="13"/>
      <c r="BST329" s="6"/>
      <c r="BSU329" s="6"/>
      <c r="BSV329" s="6"/>
      <c r="BSW329" s="7"/>
      <c r="BSX329" s="7"/>
      <c r="BSY329" s="8"/>
      <c r="BSZ329" s="8"/>
      <c r="BTA329" s="13"/>
      <c r="BTB329" s="6"/>
      <c r="BTC329" s="6"/>
      <c r="BTD329" s="6"/>
      <c r="BTE329" s="7"/>
      <c r="BTF329" s="7"/>
      <c r="BTG329" s="8"/>
      <c r="BTH329" s="8"/>
      <c r="BTI329" s="13"/>
      <c r="BTJ329" s="6"/>
      <c r="BTK329" s="6"/>
      <c r="BTL329" s="6"/>
      <c r="BTM329" s="7"/>
      <c r="BTN329" s="7"/>
      <c r="BTO329" s="8"/>
      <c r="BTP329" s="8"/>
      <c r="BTQ329" s="13"/>
      <c r="BTR329" s="6"/>
      <c r="BTS329" s="6"/>
      <c r="BTT329" s="6"/>
      <c r="BTU329" s="7"/>
      <c r="BTV329" s="7"/>
      <c r="BTW329" s="8"/>
      <c r="BTX329" s="8"/>
      <c r="BTY329" s="13"/>
      <c r="BTZ329" s="6"/>
      <c r="BUA329" s="6"/>
      <c r="BUB329" s="6"/>
      <c r="BUC329" s="7"/>
      <c r="BUD329" s="7"/>
      <c r="BUE329" s="8"/>
      <c r="BUF329" s="8"/>
      <c r="BUG329" s="13"/>
      <c r="BUH329" s="6"/>
      <c r="BUI329" s="6"/>
      <c r="BUJ329" s="6"/>
      <c r="BUK329" s="7"/>
      <c r="BUL329" s="7"/>
      <c r="BUM329" s="8"/>
      <c r="BUN329" s="8"/>
      <c r="BUO329" s="13"/>
      <c r="BUP329" s="6"/>
      <c r="BUQ329" s="6"/>
      <c r="BUR329" s="6"/>
      <c r="BUS329" s="7"/>
      <c r="BUT329" s="7"/>
      <c r="BUU329" s="8"/>
      <c r="BUV329" s="8"/>
      <c r="BUW329" s="13"/>
      <c r="BUX329" s="6"/>
      <c r="BUY329" s="6"/>
      <c r="BUZ329" s="6"/>
      <c r="BVA329" s="7"/>
      <c r="BVB329" s="7"/>
      <c r="BVC329" s="8"/>
      <c r="BVD329" s="8"/>
      <c r="BVE329" s="13"/>
      <c r="BVF329" s="6"/>
      <c r="BVG329" s="6"/>
      <c r="BVH329" s="6"/>
      <c r="BVI329" s="7"/>
      <c r="BVJ329" s="7"/>
      <c r="BVK329" s="8"/>
      <c r="BVL329" s="8"/>
      <c r="BVM329" s="13"/>
      <c r="BVN329" s="6"/>
      <c r="BVO329" s="6"/>
      <c r="BVP329" s="6"/>
      <c r="BVQ329" s="7"/>
      <c r="BVR329" s="7"/>
      <c r="BVS329" s="8"/>
      <c r="BVT329" s="8"/>
      <c r="BVU329" s="13"/>
      <c r="BVV329" s="6"/>
      <c r="BVW329" s="6"/>
      <c r="BVX329" s="6"/>
      <c r="BVY329" s="7"/>
      <c r="BVZ329" s="7"/>
      <c r="BWA329" s="8"/>
      <c r="BWB329" s="8"/>
      <c r="BWC329" s="13"/>
      <c r="BWD329" s="6"/>
      <c r="BWE329" s="6"/>
      <c r="BWF329" s="6"/>
      <c r="BWG329" s="7"/>
      <c r="BWH329" s="7"/>
      <c r="BWI329" s="8"/>
      <c r="BWJ329" s="8"/>
      <c r="BWK329" s="13"/>
      <c r="BWL329" s="6"/>
      <c r="BWM329" s="6"/>
      <c r="BWN329" s="6"/>
      <c r="BWO329" s="7"/>
      <c r="BWP329" s="7"/>
      <c r="BWQ329" s="8"/>
      <c r="BWR329" s="8"/>
      <c r="BWS329" s="13"/>
      <c r="BWT329" s="6"/>
      <c r="BWU329" s="6"/>
      <c r="BWV329" s="6"/>
      <c r="BWW329" s="7"/>
      <c r="BWX329" s="7"/>
      <c r="BWY329" s="8"/>
      <c r="BWZ329" s="8"/>
      <c r="BXA329" s="13"/>
      <c r="BXB329" s="6"/>
      <c r="BXC329" s="6"/>
      <c r="BXD329" s="6"/>
      <c r="BXE329" s="7"/>
      <c r="BXF329" s="7"/>
      <c r="BXG329" s="8"/>
      <c r="BXH329" s="8"/>
      <c r="BXI329" s="13"/>
      <c r="BXJ329" s="6"/>
      <c r="BXK329" s="6"/>
      <c r="BXL329" s="6"/>
      <c r="BXM329" s="7"/>
      <c r="BXN329" s="7"/>
      <c r="BXO329" s="8"/>
      <c r="BXP329" s="8"/>
      <c r="BXQ329" s="13"/>
      <c r="BXR329" s="6"/>
      <c r="BXS329" s="6"/>
      <c r="BXT329" s="6"/>
      <c r="BXU329" s="7"/>
      <c r="BXV329" s="7"/>
      <c r="BXW329" s="8"/>
      <c r="BXX329" s="8"/>
      <c r="BXY329" s="13"/>
      <c r="BXZ329" s="6"/>
      <c r="BYA329" s="6"/>
      <c r="BYB329" s="6"/>
      <c r="BYC329" s="7"/>
      <c r="BYD329" s="7"/>
      <c r="BYE329" s="8"/>
      <c r="BYF329" s="8"/>
      <c r="BYG329" s="13"/>
      <c r="BYH329" s="6"/>
      <c r="BYI329" s="6"/>
      <c r="BYJ329" s="6"/>
      <c r="BYK329" s="7"/>
      <c r="BYL329" s="7"/>
      <c r="BYM329" s="8"/>
      <c r="BYN329" s="8"/>
      <c r="BYO329" s="13"/>
      <c r="BYP329" s="6"/>
      <c r="BYQ329" s="6"/>
      <c r="BYR329" s="6"/>
      <c r="BYS329" s="7"/>
      <c r="BYT329" s="7"/>
      <c r="BYU329" s="8"/>
      <c r="BYV329" s="8"/>
      <c r="BYW329" s="13"/>
      <c r="BYX329" s="6"/>
      <c r="BYY329" s="6"/>
      <c r="BYZ329" s="6"/>
      <c r="BZA329" s="7"/>
      <c r="BZB329" s="7"/>
      <c r="BZC329" s="8"/>
      <c r="BZD329" s="8"/>
      <c r="BZE329" s="13"/>
      <c r="BZF329" s="6"/>
      <c r="BZG329" s="6"/>
      <c r="BZH329" s="6"/>
      <c r="BZI329" s="7"/>
      <c r="BZJ329" s="7"/>
      <c r="BZK329" s="8"/>
      <c r="BZL329" s="8"/>
      <c r="BZM329" s="13"/>
      <c r="BZN329" s="6"/>
      <c r="BZO329" s="6"/>
      <c r="BZP329" s="6"/>
      <c r="BZQ329" s="7"/>
      <c r="BZR329" s="7"/>
      <c r="BZS329" s="8"/>
      <c r="BZT329" s="8"/>
      <c r="BZU329" s="13"/>
      <c r="BZV329" s="6"/>
      <c r="BZW329" s="6"/>
      <c r="BZX329" s="6"/>
      <c r="BZY329" s="7"/>
      <c r="BZZ329" s="7"/>
      <c r="CAA329" s="8"/>
      <c r="CAB329" s="8"/>
      <c r="CAC329" s="13"/>
      <c r="CAD329" s="6"/>
      <c r="CAE329" s="6"/>
      <c r="CAF329" s="6"/>
      <c r="CAG329" s="7"/>
      <c r="CAH329" s="7"/>
      <c r="CAI329" s="8"/>
      <c r="CAJ329" s="8"/>
      <c r="CAK329" s="13"/>
      <c r="CAL329" s="6"/>
      <c r="CAM329" s="6"/>
      <c r="CAN329" s="6"/>
      <c r="CAO329" s="7"/>
      <c r="CAP329" s="7"/>
      <c r="CAQ329" s="8"/>
      <c r="CAR329" s="8"/>
      <c r="CAS329" s="13"/>
      <c r="CAT329" s="6"/>
      <c r="CAU329" s="6"/>
      <c r="CAV329" s="6"/>
      <c r="CAW329" s="7"/>
      <c r="CAX329" s="7"/>
      <c r="CAY329" s="8"/>
      <c r="CAZ329" s="8"/>
      <c r="CBA329" s="13"/>
      <c r="CBB329" s="6"/>
      <c r="CBC329" s="6"/>
      <c r="CBD329" s="6"/>
      <c r="CBE329" s="7"/>
      <c r="CBF329" s="7"/>
      <c r="CBG329" s="8"/>
      <c r="CBH329" s="8"/>
      <c r="CBI329" s="13"/>
      <c r="CBJ329" s="6"/>
      <c r="CBK329" s="6"/>
      <c r="CBL329" s="6"/>
      <c r="CBM329" s="7"/>
      <c r="CBN329" s="7"/>
      <c r="CBO329" s="8"/>
      <c r="CBP329" s="8"/>
      <c r="CBQ329" s="13"/>
      <c r="CBR329" s="6"/>
      <c r="CBS329" s="6"/>
      <c r="CBT329" s="6"/>
      <c r="CBU329" s="7"/>
      <c r="CBV329" s="7"/>
      <c r="CBW329" s="8"/>
      <c r="CBX329" s="8"/>
      <c r="CBY329" s="13"/>
      <c r="CBZ329" s="6"/>
      <c r="CCA329" s="6"/>
      <c r="CCB329" s="6"/>
      <c r="CCC329" s="7"/>
      <c r="CCD329" s="7"/>
      <c r="CCE329" s="8"/>
      <c r="CCF329" s="8"/>
      <c r="CCG329" s="13"/>
      <c r="CCH329" s="6"/>
      <c r="CCI329" s="6"/>
      <c r="CCJ329" s="6"/>
      <c r="CCK329" s="7"/>
      <c r="CCL329" s="7"/>
      <c r="CCM329" s="8"/>
      <c r="CCN329" s="8"/>
      <c r="CCO329" s="13"/>
      <c r="CCP329" s="6"/>
      <c r="CCQ329" s="6"/>
      <c r="CCR329" s="6"/>
      <c r="CCS329" s="7"/>
      <c r="CCT329" s="7"/>
      <c r="CCU329" s="8"/>
      <c r="CCV329" s="8"/>
      <c r="CCW329" s="13"/>
      <c r="CCX329" s="6"/>
      <c r="CCY329" s="6"/>
      <c r="CCZ329" s="6"/>
      <c r="CDA329" s="7"/>
      <c r="CDB329" s="7"/>
      <c r="CDC329" s="8"/>
      <c r="CDD329" s="8"/>
      <c r="CDE329" s="13"/>
      <c r="CDF329" s="6"/>
      <c r="CDG329" s="6"/>
      <c r="CDH329" s="6"/>
      <c r="CDI329" s="7"/>
      <c r="CDJ329" s="7"/>
      <c r="CDK329" s="8"/>
      <c r="CDL329" s="8"/>
      <c r="CDM329" s="13"/>
      <c r="CDN329" s="6"/>
      <c r="CDO329" s="6"/>
      <c r="CDP329" s="6"/>
      <c r="CDQ329" s="7"/>
      <c r="CDR329" s="7"/>
      <c r="CDS329" s="8"/>
      <c r="CDT329" s="8"/>
      <c r="CDU329" s="13"/>
      <c r="CDV329" s="6"/>
      <c r="CDW329" s="6"/>
      <c r="CDX329" s="6"/>
      <c r="CDY329" s="7"/>
      <c r="CDZ329" s="7"/>
      <c r="CEA329" s="8"/>
      <c r="CEB329" s="8"/>
      <c r="CEC329" s="13"/>
      <c r="CED329" s="6"/>
      <c r="CEE329" s="6"/>
      <c r="CEF329" s="6"/>
      <c r="CEG329" s="7"/>
      <c r="CEH329" s="7"/>
      <c r="CEI329" s="8"/>
      <c r="CEJ329" s="8"/>
      <c r="CEK329" s="13"/>
      <c r="CEL329" s="6"/>
      <c r="CEM329" s="6"/>
      <c r="CEN329" s="6"/>
      <c r="CEO329" s="7"/>
      <c r="CEP329" s="7"/>
      <c r="CEQ329" s="8"/>
      <c r="CER329" s="8"/>
      <c r="CES329" s="13"/>
      <c r="CET329" s="6"/>
      <c r="CEU329" s="6"/>
      <c r="CEV329" s="6"/>
      <c r="CEW329" s="7"/>
      <c r="CEX329" s="7"/>
      <c r="CEY329" s="8"/>
      <c r="CEZ329" s="8"/>
      <c r="CFA329" s="13"/>
      <c r="CFB329" s="6"/>
      <c r="CFC329" s="6"/>
      <c r="CFD329" s="6"/>
      <c r="CFE329" s="7"/>
      <c r="CFF329" s="7"/>
      <c r="CFG329" s="8"/>
      <c r="CFH329" s="8"/>
      <c r="CFI329" s="13"/>
      <c r="CFJ329" s="6"/>
      <c r="CFK329" s="6"/>
      <c r="CFL329" s="6"/>
      <c r="CFM329" s="7"/>
      <c r="CFN329" s="7"/>
      <c r="CFO329" s="8"/>
      <c r="CFP329" s="8"/>
      <c r="CFQ329" s="13"/>
      <c r="CFR329" s="6"/>
      <c r="CFS329" s="6"/>
      <c r="CFT329" s="6"/>
      <c r="CFU329" s="7"/>
      <c r="CFV329" s="7"/>
      <c r="CFW329" s="8"/>
      <c r="CFX329" s="8"/>
      <c r="CFY329" s="13"/>
      <c r="CFZ329" s="6"/>
      <c r="CGA329" s="6"/>
      <c r="CGB329" s="6"/>
      <c r="CGC329" s="7"/>
      <c r="CGD329" s="7"/>
      <c r="CGE329" s="8"/>
      <c r="CGF329" s="8"/>
      <c r="CGG329" s="13"/>
      <c r="CGH329" s="6"/>
      <c r="CGI329" s="6"/>
      <c r="CGJ329" s="6"/>
      <c r="CGK329" s="7"/>
      <c r="CGL329" s="7"/>
      <c r="CGM329" s="8"/>
      <c r="CGN329" s="8"/>
      <c r="CGO329" s="13"/>
      <c r="CGP329" s="6"/>
      <c r="CGQ329" s="6"/>
      <c r="CGR329" s="6"/>
      <c r="CGS329" s="7"/>
      <c r="CGT329" s="7"/>
      <c r="CGU329" s="8"/>
      <c r="CGV329" s="8"/>
      <c r="CGW329" s="13"/>
      <c r="CGX329" s="6"/>
      <c r="CGY329" s="6"/>
      <c r="CGZ329" s="6"/>
      <c r="CHA329" s="7"/>
      <c r="CHB329" s="7"/>
      <c r="CHC329" s="8"/>
      <c r="CHD329" s="8"/>
      <c r="CHE329" s="13"/>
      <c r="CHF329" s="6"/>
      <c r="CHG329" s="6"/>
      <c r="CHH329" s="6"/>
      <c r="CHI329" s="7"/>
      <c r="CHJ329" s="7"/>
      <c r="CHK329" s="8"/>
      <c r="CHL329" s="8"/>
      <c r="CHM329" s="13"/>
      <c r="CHN329" s="6"/>
      <c r="CHO329" s="6"/>
      <c r="CHP329" s="6"/>
      <c r="CHQ329" s="7"/>
      <c r="CHR329" s="7"/>
      <c r="CHS329" s="8"/>
      <c r="CHT329" s="8"/>
      <c r="CHU329" s="13"/>
      <c r="CHV329" s="6"/>
      <c r="CHW329" s="6"/>
      <c r="CHX329" s="6"/>
      <c r="CHY329" s="7"/>
      <c r="CHZ329" s="7"/>
      <c r="CIA329" s="8"/>
      <c r="CIB329" s="8"/>
      <c r="CIC329" s="13"/>
      <c r="CID329" s="6"/>
      <c r="CIE329" s="6"/>
      <c r="CIF329" s="6"/>
      <c r="CIG329" s="7"/>
      <c r="CIH329" s="7"/>
      <c r="CII329" s="8"/>
      <c r="CIJ329" s="8"/>
      <c r="CIK329" s="13"/>
      <c r="CIL329" s="6"/>
      <c r="CIM329" s="6"/>
      <c r="CIN329" s="6"/>
      <c r="CIO329" s="7"/>
      <c r="CIP329" s="7"/>
      <c r="CIQ329" s="8"/>
      <c r="CIR329" s="8"/>
      <c r="CIS329" s="13"/>
      <c r="CIT329" s="6"/>
      <c r="CIU329" s="6"/>
      <c r="CIV329" s="6"/>
      <c r="CIW329" s="7"/>
      <c r="CIX329" s="7"/>
      <c r="CIY329" s="8"/>
      <c r="CIZ329" s="8"/>
      <c r="CJA329" s="13"/>
      <c r="CJB329" s="6"/>
      <c r="CJC329" s="6"/>
      <c r="CJD329" s="6"/>
      <c r="CJE329" s="7"/>
      <c r="CJF329" s="7"/>
      <c r="CJG329" s="8"/>
      <c r="CJH329" s="8"/>
      <c r="CJI329" s="13"/>
      <c r="CJJ329" s="6"/>
      <c r="CJK329" s="6"/>
      <c r="CJL329" s="6"/>
      <c r="CJM329" s="7"/>
      <c r="CJN329" s="7"/>
      <c r="CJO329" s="8"/>
      <c r="CJP329" s="8"/>
      <c r="CJQ329" s="13"/>
      <c r="CJR329" s="6"/>
      <c r="CJS329" s="6"/>
      <c r="CJT329" s="6"/>
      <c r="CJU329" s="7"/>
      <c r="CJV329" s="7"/>
      <c r="CJW329" s="8"/>
      <c r="CJX329" s="8"/>
      <c r="CJY329" s="13"/>
      <c r="CJZ329" s="6"/>
      <c r="CKA329" s="6"/>
      <c r="CKB329" s="6"/>
      <c r="CKC329" s="7"/>
      <c r="CKD329" s="7"/>
      <c r="CKE329" s="8"/>
      <c r="CKF329" s="8"/>
      <c r="CKG329" s="13"/>
      <c r="CKH329" s="6"/>
      <c r="CKI329" s="6"/>
      <c r="CKJ329" s="6"/>
      <c r="CKK329" s="7"/>
      <c r="CKL329" s="7"/>
      <c r="CKM329" s="8"/>
      <c r="CKN329" s="8"/>
      <c r="CKO329" s="13"/>
      <c r="CKP329" s="6"/>
      <c r="CKQ329" s="6"/>
      <c r="CKR329" s="6"/>
      <c r="CKS329" s="7"/>
      <c r="CKT329" s="7"/>
      <c r="CKU329" s="8"/>
      <c r="CKV329" s="8"/>
      <c r="CKW329" s="13"/>
      <c r="CKX329" s="6"/>
      <c r="CKY329" s="6"/>
      <c r="CKZ329" s="6"/>
      <c r="CLA329" s="7"/>
      <c r="CLB329" s="7"/>
      <c r="CLC329" s="8"/>
      <c r="CLD329" s="8"/>
      <c r="CLE329" s="13"/>
      <c r="CLF329" s="6"/>
      <c r="CLG329" s="6"/>
      <c r="CLH329" s="6"/>
      <c r="CLI329" s="7"/>
      <c r="CLJ329" s="7"/>
      <c r="CLK329" s="8"/>
      <c r="CLL329" s="8"/>
      <c r="CLM329" s="13"/>
      <c r="CLN329" s="6"/>
      <c r="CLO329" s="6"/>
      <c r="CLP329" s="6"/>
      <c r="CLQ329" s="7"/>
      <c r="CLR329" s="7"/>
      <c r="CLS329" s="8"/>
      <c r="CLT329" s="8"/>
      <c r="CLU329" s="13"/>
      <c r="CLV329" s="6"/>
      <c r="CLW329" s="6"/>
      <c r="CLX329" s="6"/>
      <c r="CLY329" s="7"/>
      <c r="CLZ329" s="7"/>
      <c r="CMA329" s="8"/>
      <c r="CMB329" s="8"/>
      <c r="CMC329" s="13"/>
      <c r="CMD329" s="6"/>
      <c r="CME329" s="6"/>
      <c r="CMF329" s="6"/>
      <c r="CMG329" s="7"/>
      <c r="CMH329" s="7"/>
      <c r="CMI329" s="8"/>
      <c r="CMJ329" s="8"/>
      <c r="CMK329" s="13"/>
      <c r="CML329" s="6"/>
      <c r="CMM329" s="6"/>
      <c r="CMN329" s="6"/>
      <c r="CMO329" s="7"/>
      <c r="CMP329" s="7"/>
      <c r="CMQ329" s="8"/>
      <c r="CMR329" s="8"/>
      <c r="CMS329" s="13"/>
      <c r="CMT329" s="6"/>
      <c r="CMU329" s="6"/>
      <c r="CMV329" s="6"/>
      <c r="CMW329" s="7"/>
      <c r="CMX329" s="7"/>
      <c r="CMY329" s="8"/>
      <c r="CMZ329" s="8"/>
      <c r="CNA329" s="13"/>
      <c r="CNB329" s="6"/>
      <c r="CNC329" s="6"/>
      <c r="CND329" s="6"/>
      <c r="CNE329" s="7"/>
      <c r="CNF329" s="7"/>
      <c r="CNG329" s="8"/>
      <c r="CNH329" s="8"/>
      <c r="CNI329" s="13"/>
      <c r="CNJ329" s="6"/>
      <c r="CNK329" s="6"/>
      <c r="CNL329" s="6"/>
      <c r="CNM329" s="7"/>
      <c r="CNN329" s="7"/>
      <c r="CNO329" s="8"/>
      <c r="CNP329" s="8"/>
      <c r="CNQ329" s="13"/>
      <c r="CNR329" s="6"/>
      <c r="CNS329" s="6"/>
      <c r="CNT329" s="6"/>
      <c r="CNU329" s="7"/>
      <c r="CNV329" s="7"/>
      <c r="CNW329" s="8"/>
      <c r="CNX329" s="8"/>
      <c r="CNY329" s="13"/>
      <c r="CNZ329" s="6"/>
      <c r="COA329" s="6"/>
      <c r="COB329" s="6"/>
      <c r="COC329" s="7"/>
      <c r="COD329" s="7"/>
      <c r="COE329" s="8"/>
      <c r="COF329" s="8"/>
      <c r="COG329" s="13"/>
      <c r="COH329" s="6"/>
      <c r="COI329" s="6"/>
      <c r="COJ329" s="6"/>
      <c r="COK329" s="7"/>
      <c r="COL329" s="7"/>
      <c r="COM329" s="8"/>
      <c r="CON329" s="8"/>
      <c r="COO329" s="13"/>
      <c r="COP329" s="6"/>
      <c r="COQ329" s="6"/>
      <c r="COR329" s="6"/>
      <c r="COS329" s="7"/>
      <c r="COT329" s="7"/>
      <c r="COU329" s="8"/>
      <c r="COV329" s="8"/>
      <c r="COW329" s="13"/>
      <c r="COX329" s="6"/>
      <c r="COY329" s="6"/>
      <c r="COZ329" s="6"/>
      <c r="CPA329" s="7"/>
      <c r="CPB329" s="7"/>
      <c r="CPC329" s="8"/>
      <c r="CPD329" s="8"/>
      <c r="CPE329" s="13"/>
      <c r="CPF329" s="6"/>
      <c r="CPG329" s="6"/>
      <c r="CPH329" s="6"/>
      <c r="CPI329" s="7"/>
      <c r="CPJ329" s="7"/>
      <c r="CPK329" s="8"/>
      <c r="CPL329" s="8"/>
      <c r="CPM329" s="13"/>
      <c r="CPN329" s="6"/>
      <c r="CPO329" s="6"/>
      <c r="CPP329" s="6"/>
      <c r="CPQ329" s="7"/>
      <c r="CPR329" s="7"/>
      <c r="CPS329" s="8"/>
      <c r="CPT329" s="8"/>
      <c r="CPU329" s="13"/>
      <c r="CPV329" s="6"/>
      <c r="CPW329" s="6"/>
      <c r="CPX329" s="6"/>
      <c r="CPY329" s="7"/>
      <c r="CPZ329" s="7"/>
      <c r="CQA329" s="8"/>
      <c r="CQB329" s="8"/>
      <c r="CQC329" s="13"/>
      <c r="CQD329" s="6"/>
      <c r="CQE329" s="6"/>
      <c r="CQF329" s="6"/>
      <c r="CQG329" s="7"/>
      <c r="CQH329" s="7"/>
      <c r="CQI329" s="8"/>
      <c r="CQJ329" s="8"/>
      <c r="CQK329" s="13"/>
      <c r="CQL329" s="6"/>
      <c r="CQM329" s="6"/>
      <c r="CQN329" s="6"/>
      <c r="CQO329" s="7"/>
      <c r="CQP329" s="7"/>
      <c r="CQQ329" s="8"/>
      <c r="CQR329" s="8"/>
      <c r="CQS329" s="13"/>
      <c r="CQT329" s="6"/>
      <c r="CQU329" s="6"/>
      <c r="CQV329" s="6"/>
      <c r="CQW329" s="7"/>
      <c r="CQX329" s="7"/>
      <c r="CQY329" s="8"/>
      <c r="CQZ329" s="8"/>
      <c r="CRA329" s="13"/>
      <c r="CRB329" s="6"/>
      <c r="CRC329" s="6"/>
      <c r="CRD329" s="6"/>
      <c r="CRE329" s="7"/>
      <c r="CRF329" s="7"/>
      <c r="CRG329" s="8"/>
      <c r="CRH329" s="8"/>
      <c r="CRI329" s="13"/>
      <c r="CRJ329" s="6"/>
      <c r="CRK329" s="6"/>
      <c r="CRL329" s="6"/>
      <c r="CRM329" s="7"/>
      <c r="CRN329" s="7"/>
      <c r="CRO329" s="8"/>
      <c r="CRP329" s="8"/>
      <c r="CRQ329" s="13"/>
      <c r="CRR329" s="6"/>
      <c r="CRS329" s="6"/>
      <c r="CRT329" s="6"/>
      <c r="CRU329" s="7"/>
      <c r="CRV329" s="7"/>
      <c r="CRW329" s="8"/>
      <c r="CRX329" s="8"/>
      <c r="CRY329" s="13"/>
      <c r="CRZ329" s="6"/>
      <c r="CSA329" s="6"/>
      <c r="CSB329" s="6"/>
      <c r="CSC329" s="7"/>
      <c r="CSD329" s="7"/>
      <c r="CSE329" s="8"/>
      <c r="CSF329" s="8"/>
      <c r="CSG329" s="13"/>
      <c r="CSH329" s="6"/>
      <c r="CSI329" s="6"/>
      <c r="CSJ329" s="6"/>
      <c r="CSK329" s="7"/>
      <c r="CSL329" s="7"/>
      <c r="CSM329" s="8"/>
      <c r="CSN329" s="8"/>
      <c r="CSO329" s="13"/>
      <c r="CSP329" s="6"/>
      <c r="CSQ329" s="6"/>
      <c r="CSR329" s="6"/>
      <c r="CSS329" s="7"/>
      <c r="CST329" s="7"/>
      <c r="CSU329" s="8"/>
      <c r="CSV329" s="8"/>
      <c r="CSW329" s="13"/>
      <c r="CSX329" s="6"/>
      <c r="CSY329" s="6"/>
      <c r="CSZ329" s="6"/>
      <c r="CTA329" s="7"/>
      <c r="CTB329" s="7"/>
      <c r="CTC329" s="8"/>
      <c r="CTD329" s="8"/>
      <c r="CTE329" s="13"/>
      <c r="CTF329" s="6"/>
      <c r="CTG329" s="6"/>
      <c r="CTH329" s="6"/>
      <c r="CTI329" s="7"/>
      <c r="CTJ329" s="7"/>
      <c r="CTK329" s="8"/>
      <c r="CTL329" s="8"/>
      <c r="CTM329" s="13"/>
      <c r="CTN329" s="6"/>
      <c r="CTO329" s="6"/>
      <c r="CTP329" s="6"/>
      <c r="CTQ329" s="7"/>
      <c r="CTR329" s="7"/>
      <c r="CTS329" s="8"/>
      <c r="CTT329" s="8"/>
      <c r="CTU329" s="13"/>
      <c r="CTV329" s="6"/>
      <c r="CTW329" s="6"/>
      <c r="CTX329" s="6"/>
      <c r="CTY329" s="7"/>
      <c r="CTZ329" s="7"/>
      <c r="CUA329" s="8"/>
      <c r="CUB329" s="8"/>
      <c r="CUC329" s="13"/>
      <c r="CUD329" s="6"/>
      <c r="CUE329" s="6"/>
      <c r="CUF329" s="6"/>
      <c r="CUG329" s="7"/>
      <c r="CUH329" s="7"/>
      <c r="CUI329" s="8"/>
      <c r="CUJ329" s="8"/>
      <c r="CUK329" s="13"/>
      <c r="CUL329" s="6"/>
      <c r="CUM329" s="6"/>
      <c r="CUN329" s="6"/>
      <c r="CUO329" s="7"/>
      <c r="CUP329" s="7"/>
      <c r="CUQ329" s="8"/>
      <c r="CUR329" s="8"/>
      <c r="CUS329" s="13"/>
      <c r="CUT329" s="6"/>
      <c r="CUU329" s="6"/>
      <c r="CUV329" s="6"/>
      <c r="CUW329" s="7"/>
      <c r="CUX329" s="7"/>
      <c r="CUY329" s="8"/>
      <c r="CUZ329" s="8"/>
      <c r="CVA329" s="13"/>
      <c r="CVB329" s="6"/>
      <c r="CVC329" s="6"/>
      <c r="CVD329" s="6"/>
      <c r="CVE329" s="7"/>
      <c r="CVF329" s="7"/>
      <c r="CVG329" s="8"/>
      <c r="CVH329" s="8"/>
      <c r="CVI329" s="13"/>
      <c r="CVJ329" s="6"/>
      <c r="CVK329" s="6"/>
      <c r="CVL329" s="6"/>
      <c r="CVM329" s="7"/>
      <c r="CVN329" s="7"/>
      <c r="CVO329" s="8"/>
      <c r="CVP329" s="8"/>
      <c r="CVQ329" s="13"/>
      <c r="CVR329" s="6"/>
      <c r="CVS329" s="6"/>
      <c r="CVT329" s="6"/>
      <c r="CVU329" s="7"/>
      <c r="CVV329" s="7"/>
      <c r="CVW329" s="8"/>
      <c r="CVX329" s="8"/>
      <c r="CVY329" s="13"/>
      <c r="CVZ329" s="6"/>
      <c r="CWA329" s="6"/>
      <c r="CWB329" s="6"/>
      <c r="CWC329" s="7"/>
      <c r="CWD329" s="7"/>
      <c r="CWE329" s="8"/>
      <c r="CWF329" s="8"/>
      <c r="CWG329" s="13"/>
      <c r="CWH329" s="6"/>
      <c r="CWI329" s="6"/>
      <c r="CWJ329" s="6"/>
      <c r="CWK329" s="7"/>
      <c r="CWL329" s="7"/>
      <c r="CWM329" s="8"/>
      <c r="CWN329" s="8"/>
      <c r="CWO329" s="13"/>
      <c r="CWP329" s="6"/>
      <c r="CWQ329" s="6"/>
      <c r="CWR329" s="6"/>
      <c r="CWS329" s="7"/>
      <c r="CWT329" s="7"/>
      <c r="CWU329" s="8"/>
      <c r="CWV329" s="8"/>
      <c r="CWW329" s="13"/>
      <c r="CWX329" s="6"/>
      <c r="CWY329" s="6"/>
      <c r="CWZ329" s="6"/>
      <c r="CXA329" s="7"/>
      <c r="CXB329" s="7"/>
      <c r="CXC329" s="8"/>
      <c r="CXD329" s="8"/>
      <c r="CXE329" s="13"/>
      <c r="CXF329" s="6"/>
      <c r="CXG329" s="6"/>
      <c r="CXH329" s="6"/>
      <c r="CXI329" s="7"/>
      <c r="CXJ329" s="7"/>
      <c r="CXK329" s="8"/>
      <c r="CXL329" s="8"/>
      <c r="CXM329" s="13"/>
      <c r="CXN329" s="6"/>
      <c r="CXO329" s="6"/>
      <c r="CXP329" s="6"/>
      <c r="CXQ329" s="7"/>
      <c r="CXR329" s="7"/>
      <c r="CXS329" s="8"/>
      <c r="CXT329" s="8"/>
      <c r="CXU329" s="13"/>
      <c r="CXV329" s="6"/>
      <c r="CXW329" s="6"/>
      <c r="CXX329" s="6"/>
      <c r="CXY329" s="7"/>
      <c r="CXZ329" s="7"/>
      <c r="CYA329" s="8"/>
      <c r="CYB329" s="8"/>
      <c r="CYC329" s="13"/>
      <c r="CYD329" s="6"/>
      <c r="CYE329" s="6"/>
      <c r="CYF329" s="6"/>
      <c r="CYG329" s="7"/>
      <c r="CYH329" s="7"/>
      <c r="CYI329" s="8"/>
      <c r="CYJ329" s="8"/>
      <c r="CYK329" s="13"/>
      <c r="CYL329" s="6"/>
      <c r="CYM329" s="6"/>
      <c r="CYN329" s="6"/>
      <c r="CYO329" s="7"/>
      <c r="CYP329" s="7"/>
      <c r="CYQ329" s="8"/>
      <c r="CYR329" s="8"/>
      <c r="CYS329" s="13"/>
      <c r="CYT329" s="6"/>
      <c r="CYU329" s="6"/>
      <c r="CYV329" s="6"/>
      <c r="CYW329" s="7"/>
      <c r="CYX329" s="7"/>
      <c r="CYY329" s="8"/>
      <c r="CYZ329" s="8"/>
      <c r="CZA329" s="13"/>
      <c r="CZB329" s="6"/>
      <c r="CZC329" s="6"/>
      <c r="CZD329" s="6"/>
      <c r="CZE329" s="7"/>
      <c r="CZF329" s="7"/>
      <c r="CZG329" s="8"/>
      <c r="CZH329" s="8"/>
      <c r="CZI329" s="13"/>
      <c r="CZJ329" s="6"/>
      <c r="CZK329" s="6"/>
      <c r="CZL329" s="6"/>
      <c r="CZM329" s="7"/>
      <c r="CZN329" s="7"/>
      <c r="CZO329" s="8"/>
      <c r="CZP329" s="8"/>
      <c r="CZQ329" s="13"/>
      <c r="CZR329" s="6"/>
      <c r="CZS329" s="6"/>
      <c r="CZT329" s="6"/>
      <c r="CZU329" s="7"/>
      <c r="CZV329" s="7"/>
      <c r="CZW329" s="8"/>
      <c r="CZX329" s="8"/>
      <c r="CZY329" s="13"/>
      <c r="CZZ329" s="6"/>
      <c r="DAA329" s="6"/>
      <c r="DAB329" s="6"/>
      <c r="DAC329" s="7"/>
      <c r="DAD329" s="7"/>
      <c r="DAE329" s="8"/>
      <c r="DAF329" s="8"/>
      <c r="DAG329" s="13"/>
      <c r="DAH329" s="6"/>
      <c r="DAI329" s="6"/>
      <c r="DAJ329" s="6"/>
      <c r="DAK329" s="7"/>
      <c r="DAL329" s="7"/>
      <c r="DAM329" s="8"/>
      <c r="DAN329" s="8"/>
      <c r="DAO329" s="13"/>
      <c r="DAP329" s="6"/>
      <c r="DAQ329" s="6"/>
      <c r="DAR329" s="6"/>
      <c r="DAS329" s="7"/>
      <c r="DAT329" s="7"/>
      <c r="DAU329" s="8"/>
      <c r="DAV329" s="8"/>
      <c r="DAW329" s="13"/>
      <c r="DAX329" s="6"/>
      <c r="DAY329" s="6"/>
      <c r="DAZ329" s="6"/>
      <c r="DBA329" s="7"/>
      <c r="DBB329" s="7"/>
      <c r="DBC329" s="8"/>
      <c r="DBD329" s="8"/>
      <c r="DBE329" s="13"/>
      <c r="DBF329" s="6"/>
      <c r="DBG329" s="6"/>
      <c r="DBH329" s="6"/>
      <c r="DBI329" s="7"/>
      <c r="DBJ329" s="7"/>
      <c r="DBK329" s="8"/>
      <c r="DBL329" s="8"/>
      <c r="DBM329" s="13"/>
      <c r="DBN329" s="6"/>
      <c r="DBO329" s="6"/>
      <c r="DBP329" s="6"/>
      <c r="DBQ329" s="7"/>
      <c r="DBR329" s="7"/>
      <c r="DBS329" s="8"/>
      <c r="DBT329" s="8"/>
      <c r="DBU329" s="13"/>
      <c r="DBV329" s="6"/>
      <c r="DBW329" s="6"/>
      <c r="DBX329" s="6"/>
      <c r="DBY329" s="7"/>
      <c r="DBZ329" s="7"/>
      <c r="DCA329" s="8"/>
      <c r="DCB329" s="8"/>
      <c r="DCC329" s="13"/>
      <c r="DCD329" s="6"/>
      <c r="DCE329" s="6"/>
      <c r="DCF329" s="6"/>
      <c r="DCG329" s="7"/>
      <c r="DCH329" s="7"/>
      <c r="DCI329" s="8"/>
      <c r="DCJ329" s="8"/>
      <c r="DCK329" s="13"/>
      <c r="DCL329" s="6"/>
      <c r="DCM329" s="6"/>
      <c r="DCN329" s="6"/>
      <c r="DCO329" s="7"/>
      <c r="DCP329" s="7"/>
      <c r="DCQ329" s="8"/>
      <c r="DCR329" s="8"/>
      <c r="DCS329" s="13"/>
      <c r="DCT329" s="6"/>
      <c r="DCU329" s="6"/>
      <c r="DCV329" s="6"/>
      <c r="DCW329" s="7"/>
      <c r="DCX329" s="7"/>
      <c r="DCY329" s="8"/>
      <c r="DCZ329" s="8"/>
      <c r="DDA329" s="13"/>
      <c r="DDB329" s="6"/>
      <c r="DDC329" s="6"/>
      <c r="DDD329" s="6"/>
      <c r="DDE329" s="7"/>
      <c r="DDF329" s="7"/>
      <c r="DDG329" s="8"/>
      <c r="DDH329" s="8"/>
      <c r="DDI329" s="13"/>
      <c r="DDJ329" s="6"/>
      <c r="DDK329" s="6"/>
      <c r="DDL329" s="6"/>
      <c r="DDM329" s="7"/>
      <c r="DDN329" s="7"/>
      <c r="DDO329" s="8"/>
      <c r="DDP329" s="8"/>
      <c r="DDQ329" s="13"/>
      <c r="DDR329" s="6"/>
      <c r="DDS329" s="6"/>
      <c r="DDT329" s="6"/>
      <c r="DDU329" s="7"/>
      <c r="DDV329" s="7"/>
      <c r="DDW329" s="8"/>
      <c r="DDX329" s="8"/>
      <c r="DDY329" s="13"/>
      <c r="DDZ329" s="6"/>
      <c r="DEA329" s="6"/>
      <c r="DEB329" s="6"/>
      <c r="DEC329" s="7"/>
      <c r="DED329" s="7"/>
      <c r="DEE329" s="8"/>
      <c r="DEF329" s="8"/>
      <c r="DEG329" s="13"/>
      <c r="DEH329" s="6"/>
      <c r="DEI329" s="6"/>
      <c r="DEJ329" s="6"/>
      <c r="DEK329" s="7"/>
      <c r="DEL329" s="7"/>
      <c r="DEM329" s="8"/>
      <c r="DEN329" s="8"/>
      <c r="DEO329" s="13"/>
      <c r="DEP329" s="6"/>
      <c r="DEQ329" s="6"/>
      <c r="DER329" s="6"/>
      <c r="DES329" s="7"/>
      <c r="DET329" s="7"/>
      <c r="DEU329" s="8"/>
      <c r="DEV329" s="8"/>
      <c r="DEW329" s="13"/>
      <c r="DEX329" s="6"/>
      <c r="DEY329" s="6"/>
      <c r="DEZ329" s="6"/>
      <c r="DFA329" s="7"/>
      <c r="DFB329" s="7"/>
      <c r="DFC329" s="8"/>
      <c r="DFD329" s="8"/>
      <c r="DFE329" s="13"/>
      <c r="DFF329" s="6"/>
      <c r="DFG329" s="6"/>
      <c r="DFH329" s="6"/>
      <c r="DFI329" s="7"/>
      <c r="DFJ329" s="7"/>
      <c r="DFK329" s="8"/>
      <c r="DFL329" s="8"/>
      <c r="DFM329" s="13"/>
      <c r="DFN329" s="6"/>
      <c r="DFO329" s="6"/>
      <c r="DFP329" s="6"/>
      <c r="DFQ329" s="7"/>
      <c r="DFR329" s="7"/>
      <c r="DFS329" s="8"/>
      <c r="DFT329" s="8"/>
      <c r="DFU329" s="13"/>
      <c r="DFV329" s="6"/>
      <c r="DFW329" s="6"/>
      <c r="DFX329" s="6"/>
      <c r="DFY329" s="7"/>
      <c r="DFZ329" s="7"/>
      <c r="DGA329" s="8"/>
      <c r="DGB329" s="8"/>
      <c r="DGC329" s="13"/>
      <c r="DGD329" s="6"/>
      <c r="DGE329" s="6"/>
      <c r="DGF329" s="6"/>
      <c r="DGG329" s="7"/>
      <c r="DGH329" s="7"/>
      <c r="DGI329" s="8"/>
      <c r="DGJ329" s="8"/>
      <c r="DGK329" s="13"/>
      <c r="DGL329" s="6"/>
      <c r="DGM329" s="6"/>
      <c r="DGN329" s="6"/>
      <c r="DGO329" s="7"/>
      <c r="DGP329" s="7"/>
      <c r="DGQ329" s="8"/>
      <c r="DGR329" s="8"/>
      <c r="DGS329" s="13"/>
      <c r="DGT329" s="6"/>
      <c r="DGU329" s="6"/>
      <c r="DGV329" s="6"/>
      <c r="DGW329" s="7"/>
      <c r="DGX329" s="7"/>
      <c r="DGY329" s="8"/>
      <c r="DGZ329" s="8"/>
      <c r="DHA329" s="13"/>
      <c r="DHB329" s="6"/>
      <c r="DHC329" s="6"/>
      <c r="DHD329" s="6"/>
      <c r="DHE329" s="7"/>
      <c r="DHF329" s="7"/>
      <c r="DHG329" s="8"/>
      <c r="DHH329" s="8"/>
      <c r="DHI329" s="13"/>
      <c r="DHJ329" s="6"/>
      <c r="DHK329" s="6"/>
      <c r="DHL329" s="6"/>
      <c r="DHM329" s="7"/>
      <c r="DHN329" s="7"/>
      <c r="DHO329" s="8"/>
      <c r="DHP329" s="8"/>
      <c r="DHQ329" s="13"/>
      <c r="DHR329" s="6"/>
      <c r="DHS329" s="6"/>
      <c r="DHT329" s="6"/>
      <c r="DHU329" s="7"/>
      <c r="DHV329" s="7"/>
      <c r="DHW329" s="8"/>
      <c r="DHX329" s="8"/>
      <c r="DHY329" s="13"/>
      <c r="DHZ329" s="6"/>
      <c r="DIA329" s="6"/>
      <c r="DIB329" s="6"/>
      <c r="DIC329" s="7"/>
      <c r="DID329" s="7"/>
      <c r="DIE329" s="8"/>
      <c r="DIF329" s="8"/>
      <c r="DIG329" s="13"/>
      <c r="DIH329" s="6"/>
      <c r="DII329" s="6"/>
      <c r="DIJ329" s="6"/>
      <c r="DIK329" s="7"/>
      <c r="DIL329" s="7"/>
      <c r="DIM329" s="8"/>
      <c r="DIN329" s="8"/>
      <c r="DIO329" s="13"/>
      <c r="DIP329" s="6"/>
      <c r="DIQ329" s="6"/>
      <c r="DIR329" s="6"/>
      <c r="DIS329" s="7"/>
      <c r="DIT329" s="7"/>
      <c r="DIU329" s="8"/>
      <c r="DIV329" s="8"/>
      <c r="DIW329" s="13"/>
      <c r="DIX329" s="6"/>
      <c r="DIY329" s="6"/>
      <c r="DIZ329" s="6"/>
      <c r="DJA329" s="7"/>
      <c r="DJB329" s="7"/>
      <c r="DJC329" s="8"/>
      <c r="DJD329" s="8"/>
      <c r="DJE329" s="13"/>
      <c r="DJF329" s="6"/>
      <c r="DJG329" s="6"/>
      <c r="DJH329" s="6"/>
      <c r="DJI329" s="7"/>
      <c r="DJJ329" s="7"/>
      <c r="DJK329" s="8"/>
      <c r="DJL329" s="8"/>
      <c r="DJM329" s="13"/>
      <c r="DJN329" s="6"/>
      <c r="DJO329" s="6"/>
      <c r="DJP329" s="6"/>
      <c r="DJQ329" s="7"/>
      <c r="DJR329" s="7"/>
      <c r="DJS329" s="8"/>
      <c r="DJT329" s="8"/>
      <c r="DJU329" s="13"/>
      <c r="DJV329" s="6"/>
      <c r="DJW329" s="6"/>
      <c r="DJX329" s="6"/>
      <c r="DJY329" s="7"/>
      <c r="DJZ329" s="7"/>
      <c r="DKA329" s="8"/>
      <c r="DKB329" s="8"/>
      <c r="DKC329" s="13"/>
      <c r="DKD329" s="6"/>
      <c r="DKE329" s="6"/>
      <c r="DKF329" s="6"/>
      <c r="DKG329" s="7"/>
      <c r="DKH329" s="7"/>
      <c r="DKI329" s="8"/>
      <c r="DKJ329" s="8"/>
      <c r="DKK329" s="13"/>
      <c r="DKL329" s="6"/>
      <c r="DKM329" s="6"/>
      <c r="DKN329" s="6"/>
      <c r="DKO329" s="7"/>
      <c r="DKP329" s="7"/>
      <c r="DKQ329" s="8"/>
      <c r="DKR329" s="8"/>
      <c r="DKS329" s="13"/>
      <c r="DKT329" s="6"/>
      <c r="DKU329" s="6"/>
      <c r="DKV329" s="6"/>
      <c r="DKW329" s="7"/>
      <c r="DKX329" s="7"/>
      <c r="DKY329" s="8"/>
      <c r="DKZ329" s="8"/>
      <c r="DLA329" s="13"/>
      <c r="DLB329" s="6"/>
      <c r="DLC329" s="6"/>
      <c r="DLD329" s="6"/>
      <c r="DLE329" s="7"/>
      <c r="DLF329" s="7"/>
      <c r="DLG329" s="8"/>
      <c r="DLH329" s="8"/>
      <c r="DLI329" s="13"/>
      <c r="DLJ329" s="6"/>
      <c r="DLK329" s="6"/>
      <c r="DLL329" s="6"/>
      <c r="DLM329" s="7"/>
      <c r="DLN329" s="7"/>
      <c r="DLO329" s="8"/>
      <c r="DLP329" s="8"/>
      <c r="DLQ329" s="13"/>
      <c r="DLR329" s="6"/>
      <c r="DLS329" s="6"/>
      <c r="DLT329" s="6"/>
      <c r="DLU329" s="7"/>
      <c r="DLV329" s="7"/>
      <c r="DLW329" s="8"/>
      <c r="DLX329" s="8"/>
      <c r="DLY329" s="13"/>
      <c r="DLZ329" s="6"/>
      <c r="DMA329" s="6"/>
      <c r="DMB329" s="6"/>
      <c r="DMC329" s="7"/>
      <c r="DMD329" s="7"/>
      <c r="DME329" s="8"/>
      <c r="DMF329" s="8"/>
      <c r="DMG329" s="13"/>
      <c r="DMH329" s="6"/>
      <c r="DMI329" s="6"/>
      <c r="DMJ329" s="6"/>
      <c r="DMK329" s="7"/>
      <c r="DML329" s="7"/>
      <c r="DMM329" s="8"/>
      <c r="DMN329" s="8"/>
      <c r="DMO329" s="13"/>
      <c r="DMP329" s="6"/>
      <c r="DMQ329" s="6"/>
      <c r="DMR329" s="6"/>
      <c r="DMS329" s="7"/>
      <c r="DMT329" s="7"/>
      <c r="DMU329" s="8"/>
      <c r="DMV329" s="8"/>
      <c r="DMW329" s="13"/>
      <c r="DMX329" s="6"/>
      <c r="DMY329" s="6"/>
      <c r="DMZ329" s="6"/>
      <c r="DNA329" s="7"/>
      <c r="DNB329" s="7"/>
      <c r="DNC329" s="8"/>
      <c r="DND329" s="8"/>
      <c r="DNE329" s="13"/>
      <c r="DNF329" s="6"/>
      <c r="DNG329" s="6"/>
      <c r="DNH329" s="6"/>
      <c r="DNI329" s="7"/>
      <c r="DNJ329" s="7"/>
      <c r="DNK329" s="8"/>
      <c r="DNL329" s="8"/>
      <c r="DNM329" s="13"/>
      <c r="DNN329" s="6"/>
      <c r="DNO329" s="6"/>
      <c r="DNP329" s="6"/>
      <c r="DNQ329" s="7"/>
      <c r="DNR329" s="7"/>
      <c r="DNS329" s="8"/>
      <c r="DNT329" s="8"/>
      <c r="DNU329" s="13"/>
      <c r="DNV329" s="6"/>
      <c r="DNW329" s="6"/>
      <c r="DNX329" s="6"/>
      <c r="DNY329" s="7"/>
      <c r="DNZ329" s="7"/>
      <c r="DOA329" s="8"/>
      <c r="DOB329" s="8"/>
      <c r="DOC329" s="13"/>
      <c r="DOD329" s="6"/>
      <c r="DOE329" s="6"/>
      <c r="DOF329" s="6"/>
      <c r="DOG329" s="7"/>
      <c r="DOH329" s="7"/>
      <c r="DOI329" s="8"/>
      <c r="DOJ329" s="8"/>
      <c r="DOK329" s="13"/>
      <c r="DOL329" s="6"/>
      <c r="DOM329" s="6"/>
      <c r="DON329" s="6"/>
      <c r="DOO329" s="7"/>
      <c r="DOP329" s="7"/>
      <c r="DOQ329" s="8"/>
      <c r="DOR329" s="8"/>
      <c r="DOS329" s="13"/>
      <c r="DOT329" s="6"/>
      <c r="DOU329" s="6"/>
      <c r="DOV329" s="6"/>
      <c r="DOW329" s="7"/>
      <c r="DOX329" s="7"/>
      <c r="DOY329" s="8"/>
      <c r="DOZ329" s="8"/>
      <c r="DPA329" s="13"/>
      <c r="DPB329" s="6"/>
      <c r="DPC329" s="6"/>
      <c r="DPD329" s="6"/>
      <c r="DPE329" s="7"/>
      <c r="DPF329" s="7"/>
      <c r="DPG329" s="8"/>
      <c r="DPH329" s="8"/>
      <c r="DPI329" s="13"/>
      <c r="DPJ329" s="6"/>
      <c r="DPK329" s="6"/>
      <c r="DPL329" s="6"/>
      <c r="DPM329" s="7"/>
      <c r="DPN329" s="7"/>
      <c r="DPO329" s="8"/>
      <c r="DPP329" s="8"/>
      <c r="DPQ329" s="13"/>
      <c r="DPR329" s="6"/>
      <c r="DPS329" s="6"/>
      <c r="DPT329" s="6"/>
      <c r="DPU329" s="7"/>
      <c r="DPV329" s="7"/>
      <c r="DPW329" s="8"/>
      <c r="DPX329" s="8"/>
      <c r="DPY329" s="13"/>
      <c r="DPZ329" s="6"/>
      <c r="DQA329" s="6"/>
      <c r="DQB329" s="6"/>
      <c r="DQC329" s="7"/>
      <c r="DQD329" s="7"/>
      <c r="DQE329" s="8"/>
      <c r="DQF329" s="8"/>
      <c r="DQG329" s="13"/>
      <c r="DQH329" s="6"/>
      <c r="DQI329" s="6"/>
      <c r="DQJ329" s="6"/>
      <c r="DQK329" s="7"/>
      <c r="DQL329" s="7"/>
      <c r="DQM329" s="8"/>
      <c r="DQN329" s="8"/>
      <c r="DQO329" s="13"/>
      <c r="DQP329" s="6"/>
      <c r="DQQ329" s="6"/>
      <c r="DQR329" s="6"/>
      <c r="DQS329" s="7"/>
      <c r="DQT329" s="7"/>
      <c r="DQU329" s="8"/>
      <c r="DQV329" s="8"/>
      <c r="DQW329" s="13"/>
      <c r="DQX329" s="6"/>
      <c r="DQY329" s="6"/>
      <c r="DQZ329" s="6"/>
      <c r="DRA329" s="7"/>
      <c r="DRB329" s="7"/>
      <c r="DRC329" s="8"/>
      <c r="DRD329" s="8"/>
      <c r="DRE329" s="13"/>
      <c r="DRF329" s="6"/>
      <c r="DRG329" s="6"/>
      <c r="DRH329" s="6"/>
      <c r="DRI329" s="7"/>
      <c r="DRJ329" s="7"/>
      <c r="DRK329" s="8"/>
      <c r="DRL329" s="8"/>
      <c r="DRM329" s="13"/>
      <c r="DRN329" s="6"/>
      <c r="DRO329" s="6"/>
      <c r="DRP329" s="6"/>
      <c r="DRQ329" s="7"/>
      <c r="DRR329" s="7"/>
      <c r="DRS329" s="8"/>
      <c r="DRT329" s="8"/>
      <c r="DRU329" s="13"/>
      <c r="DRV329" s="6"/>
      <c r="DRW329" s="6"/>
      <c r="DRX329" s="6"/>
      <c r="DRY329" s="7"/>
      <c r="DRZ329" s="7"/>
      <c r="DSA329" s="8"/>
      <c r="DSB329" s="8"/>
      <c r="DSC329" s="13"/>
      <c r="DSD329" s="6"/>
      <c r="DSE329" s="6"/>
      <c r="DSF329" s="6"/>
      <c r="DSG329" s="7"/>
      <c r="DSH329" s="7"/>
      <c r="DSI329" s="8"/>
      <c r="DSJ329" s="8"/>
      <c r="DSK329" s="13"/>
      <c r="DSL329" s="6"/>
      <c r="DSM329" s="6"/>
      <c r="DSN329" s="6"/>
      <c r="DSO329" s="7"/>
      <c r="DSP329" s="7"/>
      <c r="DSQ329" s="8"/>
      <c r="DSR329" s="8"/>
      <c r="DSS329" s="13"/>
      <c r="DST329" s="6"/>
      <c r="DSU329" s="6"/>
      <c r="DSV329" s="6"/>
      <c r="DSW329" s="7"/>
      <c r="DSX329" s="7"/>
      <c r="DSY329" s="8"/>
      <c r="DSZ329" s="8"/>
      <c r="DTA329" s="13"/>
      <c r="DTB329" s="6"/>
      <c r="DTC329" s="6"/>
      <c r="DTD329" s="6"/>
      <c r="DTE329" s="7"/>
      <c r="DTF329" s="7"/>
      <c r="DTG329" s="8"/>
      <c r="DTH329" s="8"/>
      <c r="DTI329" s="13"/>
      <c r="DTJ329" s="6"/>
      <c r="DTK329" s="6"/>
      <c r="DTL329" s="6"/>
      <c r="DTM329" s="7"/>
      <c r="DTN329" s="7"/>
      <c r="DTO329" s="8"/>
      <c r="DTP329" s="8"/>
      <c r="DTQ329" s="13"/>
      <c r="DTR329" s="6"/>
      <c r="DTS329" s="6"/>
      <c r="DTT329" s="6"/>
      <c r="DTU329" s="7"/>
      <c r="DTV329" s="7"/>
      <c r="DTW329" s="8"/>
      <c r="DTX329" s="8"/>
      <c r="DTY329" s="13"/>
      <c r="DTZ329" s="6"/>
      <c r="DUA329" s="6"/>
      <c r="DUB329" s="6"/>
      <c r="DUC329" s="7"/>
      <c r="DUD329" s="7"/>
      <c r="DUE329" s="8"/>
      <c r="DUF329" s="8"/>
      <c r="DUG329" s="13"/>
      <c r="DUH329" s="6"/>
      <c r="DUI329" s="6"/>
      <c r="DUJ329" s="6"/>
      <c r="DUK329" s="7"/>
      <c r="DUL329" s="7"/>
      <c r="DUM329" s="8"/>
      <c r="DUN329" s="8"/>
      <c r="DUO329" s="13"/>
      <c r="DUP329" s="6"/>
      <c r="DUQ329" s="6"/>
      <c r="DUR329" s="6"/>
      <c r="DUS329" s="7"/>
      <c r="DUT329" s="7"/>
      <c r="DUU329" s="8"/>
      <c r="DUV329" s="8"/>
      <c r="DUW329" s="13"/>
      <c r="DUX329" s="6"/>
      <c r="DUY329" s="6"/>
      <c r="DUZ329" s="6"/>
      <c r="DVA329" s="7"/>
      <c r="DVB329" s="7"/>
      <c r="DVC329" s="8"/>
      <c r="DVD329" s="8"/>
      <c r="DVE329" s="13"/>
      <c r="DVF329" s="6"/>
      <c r="DVG329" s="6"/>
      <c r="DVH329" s="6"/>
      <c r="DVI329" s="7"/>
      <c r="DVJ329" s="7"/>
      <c r="DVK329" s="8"/>
      <c r="DVL329" s="8"/>
      <c r="DVM329" s="13"/>
      <c r="DVN329" s="6"/>
      <c r="DVO329" s="6"/>
      <c r="DVP329" s="6"/>
      <c r="DVQ329" s="7"/>
      <c r="DVR329" s="7"/>
      <c r="DVS329" s="8"/>
      <c r="DVT329" s="8"/>
      <c r="DVU329" s="13"/>
      <c r="DVV329" s="6"/>
      <c r="DVW329" s="6"/>
      <c r="DVX329" s="6"/>
      <c r="DVY329" s="7"/>
      <c r="DVZ329" s="7"/>
      <c r="DWA329" s="8"/>
      <c r="DWB329" s="8"/>
      <c r="DWC329" s="13"/>
      <c r="DWD329" s="6"/>
      <c r="DWE329" s="6"/>
      <c r="DWF329" s="6"/>
      <c r="DWG329" s="7"/>
      <c r="DWH329" s="7"/>
      <c r="DWI329" s="8"/>
      <c r="DWJ329" s="8"/>
      <c r="DWK329" s="13"/>
      <c r="DWL329" s="6"/>
      <c r="DWM329" s="6"/>
      <c r="DWN329" s="6"/>
      <c r="DWO329" s="7"/>
      <c r="DWP329" s="7"/>
      <c r="DWQ329" s="8"/>
      <c r="DWR329" s="8"/>
      <c r="DWS329" s="13"/>
      <c r="DWT329" s="6"/>
      <c r="DWU329" s="6"/>
      <c r="DWV329" s="6"/>
      <c r="DWW329" s="7"/>
      <c r="DWX329" s="7"/>
      <c r="DWY329" s="8"/>
      <c r="DWZ329" s="8"/>
      <c r="DXA329" s="13"/>
      <c r="DXB329" s="6"/>
      <c r="DXC329" s="6"/>
      <c r="DXD329" s="6"/>
      <c r="DXE329" s="7"/>
      <c r="DXF329" s="7"/>
      <c r="DXG329" s="8"/>
      <c r="DXH329" s="8"/>
      <c r="DXI329" s="13"/>
      <c r="DXJ329" s="6"/>
      <c r="DXK329" s="6"/>
      <c r="DXL329" s="6"/>
      <c r="DXM329" s="7"/>
      <c r="DXN329" s="7"/>
      <c r="DXO329" s="8"/>
      <c r="DXP329" s="8"/>
      <c r="DXQ329" s="13"/>
      <c r="DXR329" s="6"/>
      <c r="DXS329" s="6"/>
      <c r="DXT329" s="6"/>
      <c r="DXU329" s="7"/>
      <c r="DXV329" s="7"/>
      <c r="DXW329" s="8"/>
      <c r="DXX329" s="8"/>
      <c r="DXY329" s="13"/>
      <c r="DXZ329" s="6"/>
      <c r="DYA329" s="6"/>
      <c r="DYB329" s="6"/>
      <c r="DYC329" s="7"/>
      <c r="DYD329" s="7"/>
      <c r="DYE329" s="8"/>
      <c r="DYF329" s="8"/>
      <c r="DYG329" s="13"/>
      <c r="DYH329" s="6"/>
      <c r="DYI329" s="6"/>
      <c r="DYJ329" s="6"/>
      <c r="DYK329" s="7"/>
      <c r="DYL329" s="7"/>
      <c r="DYM329" s="8"/>
      <c r="DYN329" s="8"/>
      <c r="DYO329" s="13"/>
      <c r="DYP329" s="6"/>
      <c r="DYQ329" s="6"/>
      <c r="DYR329" s="6"/>
      <c r="DYS329" s="7"/>
      <c r="DYT329" s="7"/>
      <c r="DYU329" s="8"/>
      <c r="DYV329" s="8"/>
      <c r="DYW329" s="13"/>
      <c r="DYX329" s="6"/>
      <c r="DYY329" s="6"/>
      <c r="DYZ329" s="6"/>
      <c r="DZA329" s="7"/>
      <c r="DZB329" s="7"/>
      <c r="DZC329" s="8"/>
      <c r="DZD329" s="8"/>
      <c r="DZE329" s="13"/>
      <c r="DZF329" s="6"/>
      <c r="DZG329" s="6"/>
      <c r="DZH329" s="6"/>
      <c r="DZI329" s="7"/>
      <c r="DZJ329" s="7"/>
      <c r="DZK329" s="8"/>
      <c r="DZL329" s="8"/>
      <c r="DZM329" s="13"/>
      <c r="DZN329" s="6"/>
      <c r="DZO329" s="6"/>
      <c r="DZP329" s="6"/>
      <c r="DZQ329" s="7"/>
      <c r="DZR329" s="7"/>
      <c r="DZS329" s="8"/>
      <c r="DZT329" s="8"/>
      <c r="DZU329" s="13"/>
      <c r="DZV329" s="6"/>
      <c r="DZW329" s="6"/>
      <c r="DZX329" s="6"/>
      <c r="DZY329" s="7"/>
      <c r="DZZ329" s="7"/>
      <c r="EAA329" s="8"/>
      <c r="EAB329" s="8"/>
      <c r="EAC329" s="13"/>
      <c r="EAD329" s="6"/>
      <c r="EAE329" s="6"/>
      <c r="EAF329" s="6"/>
      <c r="EAG329" s="7"/>
      <c r="EAH329" s="7"/>
      <c r="EAI329" s="8"/>
      <c r="EAJ329" s="8"/>
      <c r="EAK329" s="13"/>
      <c r="EAL329" s="6"/>
      <c r="EAM329" s="6"/>
      <c r="EAN329" s="6"/>
      <c r="EAO329" s="7"/>
      <c r="EAP329" s="7"/>
      <c r="EAQ329" s="8"/>
      <c r="EAR329" s="8"/>
      <c r="EAS329" s="13"/>
      <c r="EAT329" s="6"/>
      <c r="EAU329" s="6"/>
      <c r="EAV329" s="6"/>
      <c r="EAW329" s="7"/>
      <c r="EAX329" s="7"/>
      <c r="EAY329" s="8"/>
      <c r="EAZ329" s="8"/>
      <c r="EBA329" s="13"/>
      <c r="EBB329" s="6"/>
      <c r="EBC329" s="6"/>
      <c r="EBD329" s="6"/>
      <c r="EBE329" s="7"/>
      <c r="EBF329" s="7"/>
      <c r="EBG329" s="8"/>
      <c r="EBH329" s="8"/>
      <c r="EBI329" s="13"/>
      <c r="EBJ329" s="6"/>
      <c r="EBK329" s="6"/>
      <c r="EBL329" s="6"/>
      <c r="EBM329" s="7"/>
      <c r="EBN329" s="7"/>
      <c r="EBO329" s="8"/>
      <c r="EBP329" s="8"/>
      <c r="EBQ329" s="13"/>
      <c r="EBR329" s="6"/>
      <c r="EBS329" s="6"/>
      <c r="EBT329" s="6"/>
      <c r="EBU329" s="7"/>
      <c r="EBV329" s="7"/>
      <c r="EBW329" s="8"/>
      <c r="EBX329" s="8"/>
      <c r="EBY329" s="13"/>
      <c r="EBZ329" s="6"/>
      <c r="ECA329" s="6"/>
      <c r="ECB329" s="6"/>
      <c r="ECC329" s="7"/>
      <c r="ECD329" s="7"/>
      <c r="ECE329" s="8"/>
      <c r="ECF329" s="8"/>
      <c r="ECG329" s="13"/>
      <c r="ECH329" s="6"/>
      <c r="ECI329" s="6"/>
      <c r="ECJ329" s="6"/>
      <c r="ECK329" s="7"/>
      <c r="ECL329" s="7"/>
      <c r="ECM329" s="8"/>
      <c r="ECN329" s="8"/>
      <c r="ECO329" s="13"/>
      <c r="ECP329" s="6"/>
      <c r="ECQ329" s="6"/>
      <c r="ECR329" s="6"/>
      <c r="ECS329" s="7"/>
      <c r="ECT329" s="7"/>
      <c r="ECU329" s="8"/>
      <c r="ECV329" s="8"/>
      <c r="ECW329" s="13"/>
      <c r="ECX329" s="6"/>
      <c r="ECY329" s="6"/>
      <c r="ECZ329" s="6"/>
      <c r="EDA329" s="7"/>
      <c r="EDB329" s="7"/>
      <c r="EDC329" s="8"/>
      <c r="EDD329" s="8"/>
      <c r="EDE329" s="13"/>
      <c r="EDF329" s="6"/>
      <c r="EDG329" s="6"/>
      <c r="EDH329" s="6"/>
      <c r="EDI329" s="7"/>
      <c r="EDJ329" s="7"/>
      <c r="EDK329" s="8"/>
      <c r="EDL329" s="8"/>
      <c r="EDM329" s="13"/>
      <c r="EDN329" s="6"/>
      <c r="EDO329" s="6"/>
      <c r="EDP329" s="6"/>
      <c r="EDQ329" s="7"/>
      <c r="EDR329" s="7"/>
      <c r="EDS329" s="8"/>
      <c r="EDT329" s="8"/>
      <c r="EDU329" s="13"/>
      <c r="EDV329" s="6"/>
      <c r="EDW329" s="6"/>
      <c r="EDX329" s="6"/>
      <c r="EDY329" s="7"/>
      <c r="EDZ329" s="7"/>
      <c r="EEA329" s="8"/>
      <c r="EEB329" s="8"/>
      <c r="EEC329" s="13"/>
      <c r="EED329" s="6"/>
      <c r="EEE329" s="6"/>
      <c r="EEF329" s="6"/>
      <c r="EEG329" s="7"/>
      <c r="EEH329" s="7"/>
      <c r="EEI329" s="8"/>
      <c r="EEJ329" s="8"/>
      <c r="EEK329" s="13"/>
      <c r="EEL329" s="6"/>
      <c r="EEM329" s="6"/>
      <c r="EEN329" s="6"/>
      <c r="EEO329" s="7"/>
      <c r="EEP329" s="7"/>
      <c r="EEQ329" s="8"/>
      <c r="EER329" s="8"/>
      <c r="EES329" s="13"/>
      <c r="EET329" s="6"/>
      <c r="EEU329" s="6"/>
      <c r="EEV329" s="6"/>
      <c r="EEW329" s="7"/>
      <c r="EEX329" s="7"/>
      <c r="EEY329" s="8"/>
      <c r="EEZ329" s="8"/>
      <c r="EFA329" s="13"/>
      <c r="EFB329" s="6"/>
      <c r="EFC329" s="6"/>
      <c r="EFD329" s="6"/>
      <c r="EFE329" s="7"/>
      <c r="EFF329" s="7"/>
      <c r="EFG329" s="8"/>
      <c r="EFH329" s="8"/>
      <c r="EFI329" s="13"/>
      <c r="EFJ329" s="6"/>
      <c r="EFK329" s="6"/>
      <c r="EFL329" s="6"/>
      <c r="EFM329" s="7"/>
      <c r="EFN329" s="7"/>
      <c r="EFO329" s="8"/>
      <c r="EFP329" s="8"/>
      <c r="EFQ329" s="13"/>
      <c r="EFR329" s="6"/>
      <c r="EFS329" s="6"/>
      <c r="EFT329" s="6"/>
      <c r="EFU329" s="7"/>
      <c r="EFV329" s="7"/>
      <c r="EFW329" s="8"/>
      <c r="EFX329" s="8"/>
      <c r="EFY329" s="13"/>
      <c r="EFZ329" s="6"/>
      <c r="EGA329" s="6"/>
      <c r="EGB329" s="6"/>
      <c r="EGC329" s="7"/>
      <c r="EGD329" s="7"/>
      <c r="EGE329" s="8"/>
      <c r="EGF329" s="8"/>
      <c r="EGG329" s="13"/>
      <c r="EGH329" s="6"/>
      <c r="EGI329" s="6"/>
      <c r="EGJ329" s="6"/>
      <c r="EGK329" s="7"/>
      <c r="EGL329" s="7"/>
      <c r="EGM329" s="8"/>
      <c r="EGN329" s="8"/>
      <c r="EGO329" s="13"/>
      <c r="EGP329" s="6"/>
      <c r="EGQ329" s="6"/>
      <c r="EGR329" s="6"/>
      <c r="EGS329" s="7"/>
      <c r="EGT329" s="7"/>
      <c r="EGU329" s="8"/>
      <c r="EGV329" s="8"/>
      <c r="EGW329" s="13"/>
      <c r="EGX329" s="6"/>
      <c r="EGY329" s="6"/>
      <c r="EGZ329" s="6"/>
      <c r="EHA329" s="7"/>
      <c r="EHB329" s="7"/>
      <c r="EHC329" s="8"/>
      <c r="EHD329" s="8"/>
      <c r="EHE329" s="13"/>
      <c r="EHF329" s="6"/>
      <c r="EHG329" s="6"/>
      <c r="EHH329" s="6"/>
      <c r="EHI329" s="7"/>
      <c r="EHJ329" s="7"/>
      <c r="EHK329" s="8"/>
      <c r="EHL329" s="8"/>
      <c r="EHM329" s="13"/>
      <c r="EHN329" s="6"/>
      <c r="EHO329" s="6"/>
      <c r="EHP329" s="6"/>
      <c r="EHQ329" s="7"/>
      <c r="EHR329" s="7"/>
      <c r="EHS329" s="8"/>
      <c r="EHT329" s="8"/>
      <c r="EHU329" s="13"/>
      <c r="EHV329" s="6"/>
      <c r="EHW329" s="6"/>
      <c r="EHX329" s="6"/>
      <c r="EHY329" s="7"/>
      <c r="EHZ329" s="7"/>
      <c r="EIA329" s="8"/>
      <c r="EIB329" s="8"/>
      <c r="EIC329" s="13"/>
      <c r="EID329" s="6"/>
      <c r="EIE329" s="6"/>
      <c r="EIF329" s="6"/>
      <c r="EIG329" s="7"/>
      <c r="EIH329" s="7"/>
      <c r="EII329" s="8"/>
      <c r="EIJ329" s="8"/>
      <c r="EIK329" s="13"/>
      <c r="EIL329" s="6"/>
      <c r="EIM329" s="6"/>
      <c r="EIN329" s="6"/>
      <c r="EIO329" s="7"/>
      <c r="EIP329" s="7"/>
      <c r="EIQ329" s="8"/>
      <c r="EIR329" s="8"/>
      <c r="EIS329" s="13"/>
      <c r="EIT329" s="6"/>
      <c r="EIU329" s="6"/>
      <c r="EIV329" s="6"/>
      <c r="EIW329" s="7"/>
      <c r="EIX329" s="7"/>
      <c r="EIY329" s="8"/>
      <c r="EIZ329" s="8"/>
      <c r="EJA329" s="13"/>
      <c r="EJB329" s="6"/>
      <c r="EJC329" s="6"/>
      <c r="EJD329" s="6"/>
      <c r="EJE329" s="7"/>
      <c r="EJF329" s="7"/>
      <c r="EJG329" s="8"/>
      <c r="EJH329" s="8"/>
      <c r="EJI329" s="13"/>
      <c r="EJJ329" s="6"/>
      <c r="EJK329" s="6"/>
      <c r="EJL329" s="6"/>
      <c r="EJM329" s="7"/>
      <c r="EJN329" s="7"/>
      <c r="EJO329" s="8"/>
      <c r="EJP329" s="8"/>
      <c r="EJQ329" s="13"/>
      <c r="EJR329" s="6"/>
      <c r="EJS329" s="6"/>
      <c r="EJT329" s="6"/>
      <c r="EJU329" s="7"/>
      <c r="EJV329" s="7"/>
      <c r="EJW329" s="8"/>
      <c r="EJX329" s="8"/>
      <c r="EJY329" s="13"/>
      <c r="EJZ329" s="6"/>
      <c r="EKA329" s="6"/>
      <c r="EKB329" s="6"/>
      <c r="EKC329" s="7"/>
      <c r="EKD329" s="7"/>
      <c r="EKE329" s="8"/>
      <c r="EKF329" s="8"/>
      <c r="EKG329" s="13"/>
      <c r="EKH329" s="6"/>
      <c r="EKI329" s="6"/>
      <c r="EKJ329" s="6"/>
      <c r="EKK329" s="7"/>
      <c r="EKL329" s="7"/>
      <c r="EKM329" s="8"/>
      <c r="EKN329" s="8"/>
      <c r="EKO329" s="13"/>
      <c r="EKP329" s="6"/>
      <c r="EKQ329" s="6"/>
      <c r="EKR329" s="6"/>
      <c r="EKS329" s="7"/>
      <c r="EKT329" s="7"/>
      <c r="EKU329" s="8"/>
      <c r="EKV329" s="8"/>
      <c r="EKW329" s="13"/>
      <c r="EKX329" s="6"/>
      <c r="EKY329" s="6"/>
      <c r="EKZ329" s="6"/>
      <c r="ELA329" s="7"/>
      <c r="ELB329" s="7"/>
      <c r="ELC329" s="8"/>
      <c r="ELD329" s="8"/>
      <c r="ELE329" s="13"/>
      <c r="ELF329" s="6"/>
      <c r="ELG329" s="6"/>
      <c r="ELH329" s="6"/>
      <c r="ELI329" s="7"/>
      <c r="ELJ329" s="7"/>
      <c r="ELK329" s="8"/>
      <c r="ELL329" s="8"/>
      <c r="ELM329" s="13"/>
      <c r="ELN329" s="6"/>
      <c r="ELO329" s="6"/>
      <c r="ELP329" s="6"/>
      <c r="ELQ329" s="7"/>
      <c r="ELR329" s="7"/>
      <c r="ELS329" s="8"/>
      <c r="ELT329" s="8"/>
      <c r="ELU329" s="13"/>
      <c r="ELV329" s="6"/>
      <c r="ELW329" s="6"/>
      <c r="ELX329" s="6"/>
      <c r="ELY329" s="7"/>
      <c r="ELZ329" s="7"/>
      <c r="EMA329" s="8"/>
      <c r="EMB329" s="8"/>
      <c r="EMC329" s="13"/>
      <c r="EMD329" s="6"/>
      <c r="EME329" s="6"/>
      <c r="EMF329" s="6"/>
      <c r="EMG329" s="7"/>
      <c r="EMH329" s="7"/>
      <c r="EMI329" s="8"/>
      <c r="EMJ329" s="8"/>
      <c r="EMK329" s="13"/>
      <c r="EML329" s="6"/>
      <c r="EMM329" s="6"/>
      <c r="EMN329" s="6"/>
      <c r="EMO329" s="7"/>
      <c r="EMP329" s="7"/>
      <c r="EMQ329" s="8"/>
      <c r="EMR329" s="8"/>
      <c r="EMS329" s="13"/>
      <c r="EMT329" s="6"/>
      <c r="EMU329" s="6"/>
      <c r="EMV329" s="6"/>
      <c r="EMW329" s="7"/>
      <c r="EMX329" s="7"/>
      <c r="EMY329" s="8"/>
      <c r="EMZ329" s="8"/>
      <c r="ENA329" s="13"/>
      <c r="ENB329" s="6"/>
      <c r="ENC329" s="6"/>
      <c r="END329" s="6"/>
      <c r="ENE329" s="7"/>
      <c r="ENF329" s="7"/>
      <c r="ENG329" s="8"/>
      <c r="ENH329" s="8"/>
      <c r="ENI329" s="13"/>
      <c r="ENJ329" s="6"/>
      <c r="ENK329" s="6"/>
      <c r="ENL329" s="6"/>
      <c r="ENM329" s="7"/>
      <c r="ENN329" s="7"/>
      <c r="ENO329" s="8"/>
      <c r="ENP329" s="8"/>
      <c r="ENQ329" s="13"/>
      <c r="ENR329" s="6"/>
      <c r="ENS329" s="6"/>
      <c r="ENT329" s="6"/>
      <c r="ENU329" s="7"/>
      <c r="ENV329" s="7"/>
      <c r="ENW329" s="8"/>
      <c r="ENX329" s="8"/>
      <c r="ENY329" s="13"/>
      <c r="ENZ329" s="6"/>
      <c r="EOA329" s="6"/>
      <c r="EOB329" s="6"/>
      <c r="EOC329" s="7"/>
      <c r="EOD329" s="7"/>
      <c r="EOE329" s="8"/>
      <c r="EOF329" s="8"/>
      <c r="EOG329" s="13"/>
      <c r="EOH329" s="6"/>
      <c r="EOI329" s="6"/>
      <c r="EOJ329" s="6"/>
      <c r="EOK329" s="7"/>
      <c r="EOL329" s="7"/>
      <c r="EOM329" s="8"/>
      <c r="EON329" s="8"/>
      <c r="EOO329" s="13"/>
      <c r="EOP329" s="6"/>
      <c r="EOQ329" s="6"/>
      <c r="EOR329" s="6"/>
      <c r="EOS329" s="7"/>
      <c r="EOT329" s="7"/>
      <c r="EOU329" s="8"/>
      <c r="EOV329" s="8"/>
      <c r="EOW329" s="13"/>
      <c r="EOX329" s="6"/>
      <c r="EOY329" s="6"/>
      <c r="EOZ329" s="6"/>
      <c r="EPA329" s="7"/>
      <c r="EPB329" s="7"/>
      <c r="EPC329" s="8"/>
      <c r="EPD329" s="8"/>
      <c r="EPE329" s="13"/>
      <c r="EPF329" s="6"/>
      <c r="EPG329" s="6"/>
      <c r="EPH329" s="6"/>
      <c r="EPI329" s="7"/>
      <c r="EPJ329" s="7"/>
      <c r="EPK329" s="8"/>
      <c r="EPL329" s="8"/>
      <c r="EPM329" s="13"/>
      <c r="EPN329" s="6"/>
      <c r="EPO329" s="6"/>
      <c r="EPP329" s="6"/>
      <c r="EPQ329" s="7"/>
      <c r="EPR329" s="7"/>
      <c r="EPS329" s="8"/>
      <c r="EPT329" s="8"/>
      <c r="EPU329" s="13"/>
      <c r="EPV329" s="6"/>
      <c r="EPW329" s="6"/>
      <c r="EPX329" s="6"/>
      <c r="EPY329" s="7"/>
      <c r="EPZ329" s="7"/>
      <c r="EQA329" s="8"/>
      <c r="EQB329" s="8"/>
      <c r="EQC329" s="13"/>
      <c r="EQD329" s="6"/>
      <c r="EQE329" s="6"/>
      <c r="EQF329" s="6"/>
      <c r="EQG329" s="7"/>
      <c r="EQH329" s="7"/>
      <c r="EQI329" s="8"/>
      <c r="EQJ329" s="8"/>
      <c r="EQK329" s="13"/>
      <c r="EQL329" s="6"/>
      <c r="EQM329" s="6"/>
      <c r="EQN329" s="6"/>
      <c r="EQO329" s="7"/>
      <c r="EQP329" s="7"/>
      <c r="EQQ329" s="8"/>
      <c r="EQR329" s="8"/>
      <c r="EQS329" s="13"/>
      <c r="EQT329" s="6"/>
      <c r="EQU329" s="6"/>
      <c r="EQV329" s="6"/>
      <c r="EQW329" s="7"/>
      <c r="EQX329" s="7"/>
      <c r="EQY329" s="8"/>
      <c r="EQZ329" s="8"/>
      <c r="ERA329" s="13"/>
      <c r="ERB329" s="6"/>
      <c r="ERC329" s="6"/>
      <c r="ERD329" s="6"/>
      <c r="ERE329" s="7"/>
      <c r="ERF329" s="7"/>
      <c r="ERG329" s="8"/>
      <c r="ERH329" s="8"/>
      <c r="ERI329" s="13"/>
      <c r="ERJ329" s="6"/>
      <c r="ERK329" s="6"/>
      <c r="ERL329" s="6"/>
      <c r="ERM329" s="7"/>
      <c r="ERN329" s="7"/>
      <c r="ERO329" s="8"/>
      <c r="ERP329" s="8"/>
      <c r="ERQ329" s="13"/>
      <c r="ERR329" s="6"/>
      <c r="ERS329" s="6"/>
      <c r="ERT329" s="6"/>
      <c r="ERU329" s="7"/>
      <c r="ERV329" s="7"/>
      <c r="ERW329" s="8"/>
      <c r="ERX329" s="8"/>
      <c r="ERY329" s="13"/>
      <c r="ERZ329" s="6"/>
      <c r="ESA329" s="6"/>
      <c r="ESB329" s="6"/>
      <c r="ESC329" s="7"/>
      <c r="ESD329" s="7"/>
      <c r="ESE329" s="8"/>
      <c r="ESF329" s="8"/>
      <c r="ESG329" s="13"/>
      <c r="ESH329" s="6"/>
      <c r="ESI329" s="6"/>
      <c r="ESJ329" s="6"/>
      <c r="ESK329" s="7"/>
      <c r="ESL329" s="7"/>
      <c r="ESM329" s="8"/>
      <c r="ESN329" s="8"/>
      <c r="ESO329" s="13"/>
      <c r="ESP329" s="6"/>
      <c r="ESQ329" s="6"/>
      <c r="ESR329" s="6"/>
      <c r="ESS329" s="7"/>
      <c r="EST329" s="7"/>
      <c r="ESU329" s="8"/>
      <c r="ESV329" s="8"/>
      <c r="ESW329" s="13"/>
      <c r="ESX329" s="6"/>
      <c r="ESY329" s="6"/>
      <c r="ESZ329" s="6"/>
      <c r="ETA329" s="7"/>
      <c r="ETB329" s="7"/>
      <c r="ETC329" s="8"/>
      <c r="ETD329" s="8"/>
      <c r="ETE329" s="13"/>
      <c r="ETF329" s="6"/>
      <c r="ETG329" s="6"/>
      <c r="ETH329" s="6"/>
      <c r="ETI329" s="7"/>
      <c r="ETJ329" s="7"/>
      <c r="ETK329" s="8"/>
      <c r="ETL329" s="8"/>
      <c r="ETM329" s="13"/>
      <c r="ETN329" s="6"/>
      <c r="ETO329" s="6"/>
      <c r="ETP329" s="6"/>
      <c r="ETQ329" s="7"/>
      <c r="ETR329" s="7"/>
      <c r="ETS329" s="8"/>
      <c r="ETT329" s="8"/>
      <c r="ETU329" s="13"/>
      <c r="ETV329" s="6"/>
      <c r="ETW329" s="6"/>
      <c r="ETX329" s="6"/>
      <c r="ETY329" s="7"/>
      <c r="ETZ329" s="7"/>
      <c r="EUA329" s="8"/>
      <c r="EUB329" s="8"/>
      <c r="EUC329" s="13"/>
      <c r="EUD329" s="6"/>
      <c r="EUE329" s="6"/>
      <c r="EUF329" s="6"/>
      <c r="EUG329" s="7"/>
      <c r="EUH329" s="7"/>
      <c r="EUI329" s="8"/>
      <c r="EUJ329" s="8"/>
      <c r="EUK329" s="13"/>
      <c r="EUL329" s="6"/>
      <c r="EUM329" s="6"/>
      <c r="EUN329" s="6"/>
      <c r="EUO329" s="7"/>
      <c r="EUP329" s="7"/>
      <c r="EUQ329" s="8"/>
      <c r="EUR329" s="8"/>
      <c r="EUS329" s="13"/>
      <c r="EUT329" s="6"/>
      <c r="EUU329" s="6"/>
      <c r="EUV329" s="6"/>
      <c r="EUW329" s="7"/>
      <c r="EUX329" s="7"/>
      <c r="EUY329" s="8"/>
      <c r="EUZ329" s="8"/>
      <c r="EVA329" s="13"/>
      <c r="EVB329" s="6"/>
      <c r="EVC329" s="6"/>
      <c r="EVD329" s="6"/>
      <c r="EVE329" s="7"/>
      <c r="EVF329" s="7"/>
      <c r="EVG329" s="8"/>
      <c r="EVH329" s="8"/>
      <c r="EVI329" s="13"/>
      <c r="EVJ329" s="6"/>
      <c r="EVK329" s="6"/>
      <c r="EVL329" s="6"/>
      <c r="EVM329" s="7"/>
      <c r="EVN329" s="7"/>
      <c r="EVO329" s="8"/>
      <c r="EVP329" s="8"/>
      <c r="EVQ329" s="13"/>
      <c r="EVR329" s="6"/>
      <c r="EVS329" s="6"/>
      <c r="EVT329" s="6"/>
      <c r="EVU329" s="7"/>
      <c r="EVV329" s="7"/>
      <c r="EVW329" s="8"/>
      <c r="EVX329" s="8"/>
      <c r="EVY329" s="13"/>
      <c r="EVZ329" s="6"/>
      <c r="EWA329" s="6"/>
      <c r="EWB329" s="6"/>
      <c r="EWC329" s="7"/>
      <c r="EWD329" s="7"/>
      <c r="EWE329" s="8"/>
      <c r="EWF329" s="8"/>
      <c r="EWG329" s="13"/>
      <c r="EWH329" s="6"/>
      <c r="EWI329" s="6"/>
      <c r="EWJ329" s="6"/>
      <c r="EWK329" s="7"/>
      <c r="EWL329" s="7"/>
      <c r="EWM329" s="8"/>
      <c r="EWN329" s="8"/>
      <c r="EWO329" s="13"/>
      <c r="EWP329" s="6"/>
      <c r="EWQ329" s="6"/>
      <c r="EWR329" s="6"/>
      <c r="EWS329" s="7"/>
      <c r="EWT329" s="7"/>
      <c r="EWU329" s="8"/>
      <c r="EWV329" s="8"/>
      <c r="EWW329" s="13"/>
      <c r="EWX329" s="6"/>
      <c r="EWY329" s="6"/>
      <c r="EWZ329" s="6"/>
      <c r="EXA329" s="7"/>
      <c r="EXB329" s="7"/>
      <c r="EXC329" s="8"/>
      <c r="EXD329" s="8"/>
      <c r="EXE329" s="13"/>
      <c r="EXF329" s="6"/>
      <c r="EXG329" s="6"/>
      <c r="EXH329" s="6"/>
      <c r="EXI329" s="7"/>
      <c r="EXJ329" s="7"/>
      <c r="EXK329" s="8"/>
      <c r="EXL329" s="8"/>
      <c r="EXM329" s="13"/>
      <c r="EXN329" s="6"/>
      <c r="EXO329" s="6"/>
      <c r="EXP329" s="6"/>
      <c r="EXQ329" s="7"/>
      <c r="EXR329" s="7"/>
      <c r="EXS329" s="8"/>
      <c r="EXT329" s="8"/>
      <c r="EXU329" s="13"/>
      <c r="EXV329" s="6"/>
      <c r="EXW329" s="6"/>
      <c r="EXX329" s="6"/>
      <c r="EXY329" s="7"/>
      <c r="EXZ329" s="7"/>
      <c r="EYA329" s="8"/>
      <c r="EYB329" s="8"/>
      <c r="EYC329" s="13"/>
      <c r="EYD329" s="6"/>
      <c r="EYE329" s="6"/>
      <c r="EYF329" s="6"/>
      <c r="EYG329" s="7"/>
      <c r="EYH329" s="7"/>
      <c r="EYI329" s="8"/>
      <c r="EYJ329" s="8"/>
      <c r="EYK329" s="13"/>
      <c r="EYL329" s="6"/>
      <c r="EYM329" s="6"/>
      <c r="EYN329" s="6"/>
      <c r="EYO329" s="7"/>
      <c r="EYP329" s="7"/>
      <c r="EYQ329" s="8"/>
      <c r="EYR329" s="8"/>
      <c r="EYS329" s="13"/>
      <c r="EYT329" s="6"/>
      <c r="EYU329" s="6"/>
      <c r="EYV329" s="6"/>
      <c r="EYW329" s="7"/>
      <c r="EYX329" s="7"/>
      <c r="EYY329" s="8"/>
      <c r="EYZ329" s="8"/>
      <c r="EZA329" s="13"/>
      <c r="EZB329" s="6"/>
      <c r="EZC329" s="6"/>
      <c r="EZD329" s="6"/>
      <c r="EZE329" s="7"/>
      <c r="EZF329" s="7"/>
      <c r="EZG329" s="8"/>
      <c r="EZH329" s="8"/>
      <c r="EZI329" s="13"/>
      <c r="EZJ329" s="6"/>
      <c r="EZK329" s="6"/>
      <c r="EZL329" s="6"/>
      <c r="EZM329" s="7"/>
      <c r="EZN329" s="7"/>
      <c r="EZO329" s="8"/>
      <c r="EZP329" s="8"/>
      <c r="EZQ329" s="13"/>
      <c r="EZR329" s="6"/>
      <c r="EZS329" s="6"/>
      <c r="EZT329" s="6"/>
      <c r="EZU329" s="7"/>
      <c r="EZV329" s="7"/>
      <c r="EZW329" s="8"/>
      <c r="EZX329" s="8"/>
      <c r="EZY329" s="13"/>
      <c r="EZZ329" s="6"/>
      <c r="FAA329" s="6"/>
      <c r="FAB329" s="6"/>
      <c r="FAC329" s="7"/>
      <c r="FAD329" s="7"/>
      <c r="FAE329" s="8"/>
      <c r="FAF329" s="8"/>
      <c r="FAG329" s="13"/>
      <c r="FAH329" s="6"/>
      <c r="FAI329" s="6"/>
      <c r="FAJ329" s="6"/>
      <c r="FAK329" s="7"/>
      <c r="FAL329" s="7"/>
      <c r="FAM329" s="8"/>
      <c r="FAN329" s="8"/>
      <c r="FAO329" s="13"/>
      <c r="FAP329" s="6"/>
      <c r="FAQ329" s="6"/>
      <c r="FAR329" s="6"/>
      <c r="FAS329" s="7"/>
      <c r="FAT329" s="7"/>
      <c r="FAU329" s="8"/>
      <c r="FAV329" s="8"/>
      <c r="FAW329" s="13"/>
      <c r="FAX329" s="6"/>
      <c r="FAY329" s="6"/>
      <c r="FAZ329" s="6"/>
      <c r="FBA329" s="7"/>
      <c r="FBB329" s="7"/>
      <c r="FBC329" s="8"/>
      <c r="FBD329" s="8"/>
      <c r="FBE329" s="13"/>
      <c r="FBF329" s="6"/>
      <c r="FBG329" s="6"/>
      <c r="FBH329" s="6"/>
      <c r="FBI329" s="7"/>
      <c r="FBJ329" s="7"/>
      <c r="FBK329" s="8"/>
      <c r="FBL329" s="8"/>
      <c r="FBM329" s="13"/>
      <c r="FBN329" s="6"/>
      <c r="FBO329" s="6"/>
      <c r="FBP329" s="6"/>
      <c r="FBQ329" s="7"/>
      <c r="FBR329" s="7"/>
      <c r="FBS329" s="8"/>
      <c r="FBT329" s="8"/>
      <c r="FBU329" s="13"/>
      <c r="FBV329" s="6"/>
      <c r="FBW329" s="6"/>
      <c r="FBX329" s="6"/>
      <c r="FBY329" s="7"/>
      <c r="FBZ329" s="7"/>
      <c r="FCA329" s="8"/>
      <c r="FCB329" s="8"/>
      <c r="FCC329" s="13"/>
      <c r="FCD329" s="6"/>
      <c r="FCE329" s="6"/>
      <c r="FCF329" s="6"/>
      <c r="FCG329" s="7"/>
      <c r="FCH329" s="7"/>
      <c r="FCI329" s="8"/>
      <c r="FCJ329" s="8"/>
      <c r="FCK329" s="13"/>
      <c r="FCL329" s="6"/>
      <c r="FCM329" s="6"/>
      <c r="FCN329" s="6"/>
      <c r="FCO329" s="7"/>
      <c r="FCP329" s="7"/>
      <c r="FCQ329" s="8"/>
      <c r="FCR329" s="8"/>
      <c r="FCS329" s="13"/>
      <c r="FCT329" s="6"/>
      <c r="FCU329" s="6"/>
      <c r="FCV329" s="6"/>
      <c r="FCW329" s="7"/>
      <c r="FCX329" s="7"/>
      <c r="FCY329" s="8"/>
      <c r="FCZ329" s="8"/>
      <c r="FDA329" s="13"/>
      <c r="FDB329" s="6"/>
      <c r="FDC329" s="6"/>
      <c r="FDD329" s="6"/>
      <c r="FDE329" s="7"/>
      <c r="FDF329" s="7"/>
      <c r="FDG329" s="8"/>
      <c r="FDH329" s="8"/>
      <c r="FDI329" s="13"/>
      <c r="FDJ329" s="6"/>
      <c r="FDK329" s="6"/>
      <c r="FDL329" s="6"/>
      <c r="FDM329" s="7"/>
      <c r="FDN329" s="7"/>
      <c r="FDO329" s="8"/>
      <c r="FDP329" s="8"/>
      <c r="FDQ329" s="13"/>
      <c r="FDR329" s="6"/>
      <c r="FDS329" s="6"/>
      <c r="FDT329" s="6"/>
      <c r="FDU329" s="7"/>
      <c r="FDV329" s="7"/>
      <c r="FDW329" s="8"/>
      <c r="FDX329" s="8"/>
      <c r="FDY329" s="13"/>
      <c r="FDZ329" s="6"/>
      <c r="FEA329" s="6"/>
      <c r="FEB329" s="6"/>
      <c r="FEC329" s="7"/>
      <c r="FED329" s="7"/>
      <c r="FEE329" s="8"/>
      <c r="FEF329" s="8"/>
      <c r="FEG329" s="13"/>
      <c r="FEH329" s="6"/>
      <c r="FEI329" s="6"/>
      <c r="FEJ329" s="6"/>
      <c r="FEK329" s="7"/>
      <c r="FEL329" s="7"/>
      <c r="FEM329" s="8"/>
      <c r="FEN329" s="8"/>
      <c r="FEO329" s="13"/>
      <c r="FEP329" s="6"/>
      <c r="FEQ329" s="6"/>
      <c r="FER329" s="6"/>
      <c r="FES329" s="7"/>
      <c r="FET329" s="7"/>
      <c r="FEU329" s="8"/>
      <c r="FEV329" s="8"/>
      <c r="FEW329" s="13"/>
      <c r="FEX329" s="6"/>
      <c r="FEY329" s="6"/>
      <c r="FEZ329" s="6"/>
      <c r="FFA329" s="7"/>
      <c r="FFB329" s="7"/>
      <c r="FFC329" s="8"/>
      <c r="FFD329" s="8"/>
      <c r="FFE329" s="13"/>
      <c r="FFF329" s="6"/>
      <c r="FFG329" s="6"/>
      <c r="FFH329" s="6"/>
      <c r="FFI329" s="7"/>
      <c r="FFJ329" s="7"/>
      <c r="FFK329" s="8"/>
      <c r="FFL329" s="8"/>
      <c r="FFM329" s="13"/>
      <c r="FFN329" s="6"/>
      <c r="FFO329" s="6"/>
      <c r="FFP329" s="6"/>
      <c r="FFQ329" s="7"/>
      <c r="FFR329" s="7"/>
      <c r="FFS329" s="8"/>
      <c r="FFT329" s="8"/>
      <c r="FFU329" s="13"/>
      <c r="FFV329" s="6"/>
      <c r="FFW329" s="6"/>
      <c r="FFX329" s="6"/>
      <c r="FFY329" s="7"/>
      <c r="FFZ329" s="7"/>
      <c r="FGA329" s="8"/>
      <c r="FGB329" s="8"/>
      <c r="FGC329" s="13"/>
      <c r="FGD329" s="6"/>
      <c r="FGE329" s="6"/>
      <c r="FGF329" s="6"/>
      <c r="FGG329" s="7"/>
      <c r="FGH329" s="7"/>
      <c r="FGI329" s="8"/>
      <c r="FGJ329" s="8"/>
      <c r="FGK329" s="13"/>
      <c r="FGL329" s="6"/>
      <c r="FGM329" s="6"/>
      <c r="FGN329" s="6"/>
      <c r="FGO329" s="7"/>
      <c r="FGP329" s="7"/>
      <c r="FGQ329" s="8"/>
      <c r="FGR329" s="8"/>
      <c r="FGS329" s="13"/>
      <c r="FGT329" s="6"/>
      <c r="FGU329" s="6"/>
      <c r="FGV329" s="6"/>
      <c r="FGW329" s="7"/>
      <c r="FGX329" s="7"/>
      <c r="FGY329" s="8"/>
      <c r="FGZ329" s="8"/>
      <c r="FHA329" s="13"/>
      <c r="FHB329" s="6"/>
      <c r="FHC329" s="6"/>
      <c r="FHD329" s="6"/>
      <c r="FHE329" s="7"/>
      <c r="FHF329" s="7"/>
      <c r="FHG329" s="8"/>
      <c r="FHH329" s="8"/>
      <c r="FHI329" s="13"/>
      <c r="FHJ329" s="6"/>
      <c r="FHK329" s="6"/>
      <c r="FHL329" s="6"/>
      <c r="FHM329" s="7"/>
      <c r="FHN329" s="7"/>
      <c r="FHO329" s="8"/>
      <c r="FHP329" s="8"/>
      <c r="FHQ329" s="13"/>
      <c r="FHR329" s="6"/>
      <c r="FHS329" s="6"/>
      <c r="FHT329" s="6"/>
      <c r="FHU329" s="7"/>
      <c r="FHV329" s="7"/>
      <c r="FHW329" s="8"/>
      <c r="FHX329" s="8"/>
      <c r="FHY329" s="13"/>
      <c r="FHZ329" s="6"/>
      <c r="FIA329" s="6"/>
      <c r="FIB329" s="6"/>
      <c r="FIC329" s="7"/>
      <c r="FID329" s="7"/>
      <c r="FIE329" s="8"/>
      <c r="FIF329" s="8"/>
      <c r="FIG329" s="13"/>
      <c r="FIH329" s="6"/>
      <c r="FII329" s="6"/>
      <c r="FIJ329" s="6"/>
      <c r="FIK329" s="7"/>
      <c r="FIL329" s="7"/>
      <c r="FIM329" s="8"/>
      <c r="FIN329" s="8"/>
      <c r="FIO329" s="13"/>
      <c r="FIP329" s="6"/>
      <c r="FIQ329" s="6"/>
      <c r="FIR329" s="6"/>
      <c r="FIS329" s="7"/>
      <c r="FIT329" s="7"/>
      <c r="FIU329" s="8"/>
      <c r="FIV329" s="8"/>
      <c r="FIW329" s="13"/>
      <c r="FIX329" s="6"/>
      <c r="FIY329" s="6"/>
      <c r="FIZ329" s="6"/>
      <c r="FJA329" s="7"/>
      <c r="FJB329" s="7"/>
      <c r="FJC329" s="8"/>
      <c r="FJD329" s="8"/>
      <c r="FJE329" s="13"/>
      <c r="FJF329" s="6"/>
      <c r="FJG329" s="6"/>
      <c r="FJH329" s="6"/>
      <c r="FJI329" s="7"/>
      <c r="FJJ329" s="7"/>
      <c r="FJK329" s="8"/>
      <c r="FJL329" s="8"/>
      <c r="FJM329" s="13"/>
      <c r="FJN329" s="6"/>
      <c r="FJO329" s="6"/>
      <c r="FJP329" s="6"/>
      <c r="FJQ329" s="7"/>
      <c r="FJR329" s="7"/>
      <c r="FJS329" s="8"/>
      <c r="FJT329" s="8"/>
      <c r="FJU329" s="13"/>
      <c r="FJV329" s="6"/>
      <c r="FJW329" s="6"/>
      <c r="FJX329" s="6"/>
      <c r="FJY329" s="7"/>
      <c r="FJZ329" s="7"/>
      <c r="FKA329" s="8"/>
      <c r="FKB329" s="8"/>
      <c r="FKC329" s="13"/>
      <c r="FKD329" s="6"/>
      <c r="FKE329" s="6"/>
      <c r="FKF329" s="6"/>
      <c r="FKG329" s="7"/>
      <c r="FKH329" s="7"/>
      <c r="FKI329" s="8"/>
      <c r="FKJ329" s="8"/>
      <c r="FKK329" s="13"/>
      <c r="FKL329" s="6"/>
      <c r="FKM329" s="6"/>
      <c r="FKN329" s="6"/>
      <c r="FKO329" s="7"/>
      <c r="FKP329" s="7"/>
      <c r="FKQ329" s="8"/>
      <c r="FKR329" s="8"/>
      <c r="FKS329" s="13"/>
      <c r="FKT329" s="6"/>
      <c r="FKU329" s="6"/>
      <c r="FKV329" s="6"/>
      <c r="FKW329" s="7"/>
      <c r="FKX329" s="7"/>
      <c r="FKY329" s="8"/>
      <c r="FKZ329" s="8"/>
      <c r="FLA329" s="13"/>
      <c r="FLB329" s="6"/>
      <c r="FLC329" s="6"/>
      <c r="FLD329" s="6"/>
      <c r="FLE329" s="7"/>
      <c r="FLF329" s="7"/>
      <c r="FLG329" s="8"/>
      <c r="FLH329" s="8"/>
      <c r="FLI329" s="13"/>
      <c r="FLJ329" s="6"/>
      <c r="FLK329" s="6"/>
      <c r="FLL329" s="6"/>
      <c r="FLM329" s="7"/>
      <c r="FLN329" s="7"/>
      <c r="FLO329" s="8"/>
      <c r="FLP329" s="8"/>
      <c r="FLQ329" s="13"/>
      <c r="FLR329" s="6"/>
      <c r="FLS329" s="6"/>
      <c r="FLT329" s="6"/>
      <c r="FLU329" s="7"/>
      <c r="FLV329" s="7"/>
      <c r="FLW329" s="8"/>
      <c r="FLX329" s="8"/>
      <c r="FLY329" s="13"/>
      <c r="FLZ329" s="6"/>
      <c r="FMA329" s="6"/>
      <c r="FMB329" s="6"/>
      <c r="FMC329" s="7"/>
      <c r="FMD329" s="7"/>
      <c r="FME329" s="8"/>
      <c r="FMF329" s="8"/>
      <c r="FMG329" s="13"/>
      <c r="FMH329" s="6"/>
      <c r="FMI329" s="6"/>
      <c r="FMJ329" s="6"/>
      <c r="FMK329" s="7"/>
      <c r="FML329" s="7"/>
      <c r="FMM329" s="8"/>
      <c r="FMN329" s="8"/>
      <c r="FMO329" s="13"/>
      <c r="FMP329" s="6"/>
      <c r="FMQ329" s="6"/>
      <c r="FMR329" s="6"/>
      <c r="FMS329" s="7"/>
      <c r="FMT329" s="7"/>
      <c r="FMU329" s="8"/>
      <c r="FMV329" s="8"/>
      <c r="FMW329" s="13"/>
      <c r="FMX329" s="6"/>
      <c r="FMY329" s="6"/>
      <c r="FMZ329" s="6"/>
      <c r="FNA329" s="7"/>
      <c r="FNB329" s="7"/>
      <c r="FNC329" s="8"/>
      <c r="FND329" s="8"/>
      <c r="FNE329" s="13"/>
      <c r="FNF329" s="6"/>
      <c r="FNG329" s="6"/>
      <c r="FNH329" s="6"/>
      <c r="FNI329" s="7"/>
      <c r="FNJ329" s="7"/>
      <c r="FNK329" s="8"/>
      <c r="FNL329" s="8"/>
      <c r="FNM329" s="13"/>
      <c r="FNN329" s="6"/>
      <c r="FNO329" s="6"/>
      <c r="FNP329" s="6"/>
      <c r="FNQ329" s="7"/>
      <c r="FNR329" s="7"/>
      <c r="FNS329" s="8"/>
      <c r="FNT329" s="8"/>
      <c r="FNU329" s="13"/>
      <c r="FNV329" s="6"/>
      <c r="FNW329" s="6"/>
      <c r="FNX329" s="6"/>
      <c r="FNY329" s="7"/>
      <c r="FNZ329" s="7"/>
      <c r="FOA329" s="8"/>
      <c r="FOB329" s="8"/>
      <c r="FOC329" s="13"/>
      <c r="FOD329" s="6"/>
      <c r="FOE329" s="6"/>
      <c r="FOF329" s="6"/>
      <c r="FOG329" s="7"/>
      <c r="FOH329" s="7"/>
      <c r="FOI329" s="8"/>
      <c r="FOJ329" s="8"/>
      <c r="FOK329" s="13"/>
      <c r="FOL329" s="6"/>
      <c r="FOM329" s="6"/>
      <c r="FON329" s="6"/>
      <c r="FOO329" s="7"/>
      <c r="FOP329" s="7"/>
      <c r="FOQ329" s="8"/>
      <c r="FOR329" s="8"/>
      <c r="FOS329" s="13"/>
      <c r="FOT329" s="6"/>
      <c r="FOU329" s="6"/>
      <c r="FOV329" s="6"/>
      <c r="FOW329" s="7"/>
      <c r="FOX329" s="7"/>
      <c r="FOY329" s="8"/>
      <c r="FOZ329" s="8"/>
      <c r="FPA329" s="13"/>
      <c r="FPB329" s="6"/>
      <c r="FPC329" s="6"/>
      <c r="FPD329" s="6"/>
      <c r="FPE329" s="7"/>
      <c r="FPF329" s="7"/>
      <c r="FPG329" s="8"/>
      <c r="FPH329" s="8"/>
      <c r="FPI329" s="13"/>
      <c r="FPJ329" s="6"/>
      <c r="FPK329" s="6"/>
      <c r="FPL329" s="6"/>
      <c r="FPM329" s="7"/>
      <c r="FPN329" s="7"/>
      <c r="FPO329" s="8"/>
      <c r="FPP329" s="8"/>
      <c r="FPQ329" s="13"/>
      <c r="FPR329" s="6"/>
      <c r="FPS329" s="6"/>
      <c r="FPT329" s="6"/>
      <c r="FPU329" s="7"/>
      <c r="FPV329" s="7"/>
      <c r="FPW329" s="8"/>
      <c r="FPX329" s="8"/>
      <c r="FPY329" s="13"/>
      <c r="FPZ329" s="6"/>
      <c r="FQA329" s="6"/>
      <c r="FQB329" s="6"/>
      <c r="FQC329" s="7"/>
      <c r="FQD329" s="7"/>
      <c r="FQE329" s="8"/>
      <c r="FQF329" s="8"/>
      <c r="FQG329" s="13"/>
      <c r="FQH329" s="6"/>
      <c r="FQI329" s="6"/>
      <c r="FQJ329" s="6"/>
      <c r="FQK329" s="7"/>
      <c r="FQL329" s="7"/>
      <c r="FQM329" s="8"/>
      <c r="FQN329" s="8"/>
      <c r="FQO329" s="13"/>
      <c r="FQP329" s="6"/>
      <c r="FQQ329" s="6"/>
      <c r="FQR329" s="6"/>
      <c r="FQS329" s="7"/>
      <c r="FQT329" s="7"/>
      <c r="FQU329" s="8"/>
      <c r="FQV329" s="8"/>
      <c r="FQW329" s="13"/>
      <c r="FQX329" s="6"/>
      <c r="FQY329" s="6"/>
      <c r="FQZ329" s="6"/>
      <c r="FRA329" s="7"/>
      <c r="FRB329" s="7"/>
      <c r="FRC329" s="8"/>
      <c r="FRD329" s="8"/>
      <c r="FRE329" s="13"/>
      <c r="FRF329" s="6"/>
      <c r="FRG329" s="6"/>
      <c r="FRH329" s="6"/>
      <c r="FRI329" s="7"/>
      <c r="FRJ329" s="7"/>
      <c r="FRK329" s="8"/>
      <c r="FRL329" s="8"/>
      <c r="FRM329" s="13"/>
      <c r="FRN329" s="6"/>
      <c r="FRO329" s="6"/>
      <c r="FRP329" s="6"/>
      <c r="FRQ329" s="7"/>
      <c r="FRR329" s="7"/>
      <c r="FRS329" s="8"/>
      <c r="FRT329" s="8"/>
      <c r="FRU329" s="13"/>
      <c r="FRV329" s="6"/>
      <c r="FRW329" s="6"/>
      <c r="FRX329" s="6"/>
      <c r="FRY329" s="7"/>
      <c r="FRZ329" s="7"/>
      <c r="FSA329" s="8"/>
      <c r="FSB329" s="8"/>
      <c r="FSC329" s="13"/>
      <c r="FSD329" s="6"/>
      <c r="FSE329" s="6"/>
      <c r="FSF329" s="6"/>
      <c r="FSG329" s="7"/>
      <c r="FSH329" s="7"/>
      <c r="FSI329" s="8"/>
      <c r="FSJ329" s="8"/>
      <c r="FSK329" s="13"/>
      <c r="FSL329" s="6"/>
      <c r="FSM329" s="6"/>
      <c r="FSN329" s="6"/>
      <c r="FSO329" s="7"/>
      <c r="FSP329" s="7"/>
      <c r="FSQ329" s="8"/>
      <c r="FSR329" s="8"/>
      <c r="FSS329" s="13"/>
      <c r="FST329" s="6"/>
      <c r="FSU329" s="6"/>
      <c r="FSV329" s="6"/>
      <c r="FSW329" s="7"/>
      <c r="FSX329" s="7"/>
      <c r="FSY329" s="8"/>
      <c r="FSZ329" s="8"/>
      <c r="FTA329" s="13"/>
      <c r="FTB329" s="6"/>
      <c r="FTC329" s="6"/>
      <c r="FTD329" s="6"/>
      <c r="FTE329" s="7"/>
      <c r="FTF329" s="7"/>
      <c r="FTG329" s="8"/>
      <c r="FTH329" s="8"/>
      <c r="FTI329" s="13"/>
      <c r="FTJ329" s="6"/>
      <c r="FTK329" s="6"/>
      <c r="FTL329" s="6"/>
      <c r="FTM329" s="7"/>
      <c r="FTN329" s="7"/>
      <c r="FTO329" s="8"/>
      <c r="FTP329" s="8"/>
      <c r="FTQ329" s="13"/>
      <c r="FTR329" s="6"/>
      <c r="FTS329" s="6"/>
      <c r="FTT329" s="6"/>
      <c r="FTU329" s="7"/>
      <c r="FTV329" s="7"/>
      <c r="FTW329" s="8"/>
      <c r="FTX329" s="8"/>
      <c r="FTY329" s="13"/>
      <c r="FTZ329" s="6"/>
      <c r="FUA329" s="6"/>
      <c r="FUB329" s="6"/>
      <c r="FUC329" s="7"/>
      <c r="FUD329" s="7"/>
      <c r="FUE329" s="8"/>
      <c r="FUF329" s="8"/>
      <c r="FUG329" s="13"/>
      <c r="FUH329" s="6"/>
      <c r="FUI329" s="6"/>
      <c r="FUJ329" s="6"/>
      <c r="FUK329" s="7"/>
      <c r="FUL329" s="7"/>
      <c r="FUM329" s="8"/>
      <c r="FUN329" s="8"/>
      <c r="FUO329" s="13"/>
      <c r="FUP329" s="6"/>
      <c r="FUQ329" s="6"/>
      <c r="FUR329" s="6"/>
      <c r="FUS329" s="7"/>
      <c r="FUT329" s="7"/>
      <c r="FUU329" s="8"/>
      <c r="FUV329" s="8"/>
      <c r="FUW329" s="13"/>
      <c r="FUX329" s="6"/>
      <c r="FUY329" s="6"/>
      <c r="FUZ329" s="6"/>
      <c r="FVA329" s="7"/>
      <c r="FVB329" s="7"/>
      <c r="FVC329" s="8"/>
      <c r="FVD329" s="8"/>
      <c r="FVE329" s="13"/>
      <c r="FVF329" s="6"/>
      <c r="FVG329" s="6"/>
      <c r="FVH329" s="6"/>
      <c r="FVI329" s="7"/>
      <c r="FVJ329" s="7"/>
      <c r="FVK329" s="8"/>
      <c r="FVL329" s="8"/>
      <c r="FVM329" s="13"/>
      <c r="FVN329" s="6"/>
      <c r="FVO329" s="6"/>
      <c r="FVP329" s="6"/>
      <c r="FVQ329" s="7"/>
      <c r="FVR329" s="7"/>
      <c r="FVS329" s="8"/>
      <c r="FVT329" s="8"/>
      <c r="FVU329" s="13"/>
      <c r="FVV329" s="6"/>
      <c r="FVW329" s="6"/>
      <c r="FVX329" s="6"/>
      <c r="FVY329" s="7"/>
      <c r="FVZ329" s="7"/>
      <c r="FWA329" s="8"/>
      <c r="FWB329" s="8"/>
      <c r="FWC329" s="13"/>
      <c r="FWD329" s="6"/>
      <c r="FWE329" s="6"/>
      <c r="FWF329" s="6"/>
      <c r="FWG329" s="7"/>
      <c r="FWH329" s="7"/>
      <c r="FWI329" s="8"/>
      <c r="FWJ329" s="8"/>
      <c r="FWK329" s="13"/>
      <c r="FWL329" s="6"/>
      <c r="FWM329" s="6"/>
      <c r="FWN329" s="6"/>
      <c r="FWO329" s="7"/>
      <c r="FWP329" s="7"/>
      <c r="FWQ329" s="8"/>
      <c r="FWR329" s="8"/>
      <c r="FWS329" s="13"/>
      <c r="FWT329" s="6"/>
      <c r="FWU329" s="6"/>
      <c r="FWV329" s="6"/>
      <c r="FWW329" s="7"/>
      <c r="FWX329" s="7"/>
      <c r="FWY329" s="8"/>
      <c r="FWZ329" s="8"/>
      <c r="FXA329" s="13"/>
      <c r="FXB329" s="6"/>
      <c r="FXC329" s="6"/>
      <c r="FXD329" s="6"/>
      <c r="FXE329" s="7"/>
      <c r="FXF329" s="7"/>
      <c r="FXG329" s="8"/>
      <c r="FXH329" s="8"/>
      <c r="FXI329" s="13"/>
      <c r="FXJ329" s="6"/>
      <c r="FXK329" s="6"/>
      <c r="FXL329" s="6"/>
      <c r="FXM329" s="7"/>
      <c r="FXN329" s="7"/>
      <c r="FXO329" s="8"/>
      <c r="FXP329" s="8"/>
      <c r="FXQ329" s="13"/>
      <c r="FXR329" s="6"/>
      <c r="FXS329" s="6"/>
      <c r="FXT329" s="6"/>
      <c r="FXU329" s="7"/>
      <c r="FXV329" s="7"/>
      <c r="FXW329" s="8"/>
      <c r="FXX329" s="8"/>
      <c r="FXY329" s="13"/>
      <c r="FXZ329" s="6"/>
      <c r="FYA329" s="6"/>
      <c r="FYB329" s="6"/>
      <c r="FYC329" s="7"/>
      <c r="FYD329" s="7"/>
      <c r="FYE329" s="8"/>
      <c r="FYF329" s="8"/>
      <c r="FYG329" s="13"/>
      <c r="FYH329" s="6"/>
      <c r="FYI329" s="6"/>
      <c r="FYJ329" s="6"/>
      <c r="FYK329" s="7"/>
      <c r="FYL329" s="7"/>
      <c r="FYM329" s="8"/>
      <c r="FYN329" s="8"/>
      <c r="FYO329" s="13"/>
      <c r="FYP329" s="6"/>
      <c r="FYQ329" s="6"/>
      <c r="FYR329" s="6"/>
      <c r="FYS329" s="7"/>
      <c r="FYT329" s="7"/>
      <c r="FYU329" s="8"/>
      <c r="FYV329" s="8"/>
      <c r="FYW329" s="13"/>
      <c r="FYX329" s="6"/>
      <c r="FYY329" s="6"/>
      <c r="FYZ329" s="6"/>
      <c r="FZA329" s="7"/>
      <c r="FZB329" s="7"/>
      <c r="FZC329" s="8"/>
      <c r="FZD329" s="8"/>
      <c r="FZE329" s="13"/>
      <c r="FZF329" s="6"/>
      <c r="FZG329" s="6"/>
      <c r="FZH329" s="6"/>
      <c r="FZI329" s="7"/>
      <c r="FZJ329" s="7"/>
      <c r="FZK329" s="8"/>
      <c r="FZL329" s="8"/>
      <c r="FZM329" s="13"/>
      <c r="FZN329" s="6"/>
      <c r="FZO329" s="6"/>
      <c r="FZP329" s="6"/>
      <c r="FZQ329" s="7"/>
      <c r="FZR329" s="7"/>
      <c r="FZS329" s="8"/>
      <c r="FZT329" s="8"/>
      <c r="FZU329" s="13"/>
      <c r="FZV329" s="6"/>
      <c r="FZW329" s="6"/>
      <c r="FZX329" s="6"/>
      <c r="FZY329" s="7"/>
      <c r="FZZ329" s="7"/>
      <c r="GAA329" s="8"/>
      <c r="GAB329" s="8"/>
      <c r="GAC329" s="13"/>
      <c r="GAD329" s="6"/>
      <c r="GAE329" s="6"/>
      <c r="GAF329" s="6"/>
      <c r="GAG329" s="7"/>
      <c r="GAH329" s="7"/>
      <c r="GAI329" s="8"/>
      <c r="GAJ329" s="8"/>
      <c r="GAK329" s="13"/>
      <c r="GAL329" s="6"/>
      <c r="GAM329" s="6"/>
      <c r="GAN329" s="6"/>
      <c r="GAO329" s="7"/>
      <c r="GAP329" s="7"/>
      <c r="GAQ329" s="8"/>
      <c r="GAR329" s="8"/>
      <c r="GAS329" s="13"/>
      <c r="GAT329" s="6"/>
      <c r="GAU329" s="6"/>
      <c r="GAV329" s="6"/>
      <c r="GAW329" s="7"/>
      <c r="GAX329" s="7"/>
      <c r="GAY329" s="8"/>
      <c r="GAZ329" s="8"/>
      <c r="GBA329" s="13"/>
      <c r="GBB329" s="6"/>
      <c r="GBC329" s="6"/>
      <c r="GBD329" s="6"/>
      <c r="GBE329" s="7"/>
      <c r="GBF329" s="7"/>
      <c r="GBG329" s="8"/>
      <c r="GBH329" s="8"/>
      <c r="GBI329" s="13"/>
      <c r="GBJ329" s="6"/>
      <c r="GBK329" s="6"/>
      <c r="GBL329" s="6"/>
      <c r="GBM329" s="7"/>
      <c r="GBN329" s="7"/>
      <c r="GBO329" s="8"/>
      <c r="GBP329" s="8"/>
      <c r="GBQ329" s="13"/>
      <c r="GBR329" s="6"/>
      <c r="GBS329" s="6"/>
      <c r="GBT329" s="6"/>
      <c r="GBU329" s="7"/>
      <c r="GBV329" s="7"/>
      <c r="GBW329" s="8"/>
      <c r="GBX329" s="8"/>
      <c r="GBY329" s="13"/>
      <c r="GBZ329" s="6"/>
      <c r="GCA329" s="6"/>
      <c r="GCB329" s="6"/>
      <c r="GCC329" s="7"/>
      <c r="GCD329" s="7"/>
      <c r="GCE329" s="8"/>
      <c r="GCF329" s="8"/>
      <c r="GCG329" s="13"/>
      <c r="GCH329" s="6"/>
      <c r="GCI329" s="6"/>
      <c r="GCJ329" s="6"/>
      <c r="GCK329" s="7"/>
      <c r="GCL329" s="7"/>
      <c r="GCM329" s="8"/>
      <c r="GCN329" s="8"/>
      <c r="GCO329" s="13"/>
      <c r="GCP329" s="6"/>
      <c r="GCQ329" s="6"/>
      <c r="GCR329" s="6"/>
      <c r="GCS329" s="7"/>
      <c r="GCT329" s="7"/>
      <c r="GCU329" s="8"/>
      <c r="GCV329" s="8"/>
      <c r="GCW329" s="13"/>
      <c r="GCX329" s="6"/>
      <c r="GCY329" s="6"/>
      <c r="GCZ329" s="6"/>
      <c r="GDA329" s="7"/>
      <c r="GDB329" s="7"/>
      <c r="GDC329" s="8"/>
      <c r="GDD329" s="8"/>
      <c r="GDE329" s="13"/>
      <c r="GDF329" s="6"/>
      <c r="GDG329" s="6"/>
      <c r="GDH329" s="6"/>
      <c r="GDI329" s="7"/>
      <c r="GDJ329" s="7"/>
      <c r="GDK329" s="8"/>
      <c r="GDL329" s="8"/>
      <c r="GDM329" s="13"/>
      <c r="GDN329" s="6"/>
      <c r="GDO329" s="6"/>
      <c r="GDP329" s="6"/>
      <c r="GDQ329" s="7"/>
      <c r="GDR329" s="7"/>
      <c r="GDS329" s="8"/>
      <c r="GDT329" s="8"/>
      <c r="GDU329" s="13"/>
      <c r="GDV329" s="6"/>
      <c r="GDW329" s="6"/>
      <c r="GDX329" s="6"/>
      <c r="GDY329" s="7"/>
      <c r="GDZ329" s="7"/>
      <c r="GEA329" s="8"/>
      <c r="GEB329" s="8"/>
      <c r="GEC329" s="13"/>
      <c r="GED329" s="6"/>
      <c r="GEE329" s="6"/>
      <c r="GEF329" s="6"/>
      <c r="GEG329" s="7"/>
      <c r="GEH329" s="7"/>
      <c r="GEI329" s="8"/>
      <c r="GEJ329" s="8"/>
      <c r="GEK329" s="13"/>
      <c r="GEL329" s="6"/>
      <c r="GEM329" s="6"/>
      <c r="GEN329" s="6"/>
      <c r="GEO329" s="7"/>
      <c r="GEP329" s="7"/>
      <c r="GEQ329" s="8"/>
      <c r="GER329" s="8"/>
      <c r="GES329" s="13"/>
      <c r="GET329" s="6"/>
      <c r="GEU329" s="6"/>
      <c r="GEV329" s="6"/>
      <c r="GEW329" s="7"/>
      <c r="GEX329" s="7"/>
      <c r="GEY329" s="8"/>
      <c r="GEZ329" s="8"/>
      <c r="GFA329" s="13"/>
      <c r="GFB329" s="6"/>
      <c r="GFC329" s="6"/>
      <c r="GFD329" s="6"/>
      <c r="GFE329" s="7"/>
      <c r="GFF329" s="7"/>
      <c r="GFG329" s="8"/>
      <c r="GFH329" s="8"/>
      <c r="GFI329" s="13"/>
      <c r="GFJ329" s="6"/>
      <c r="GFK329" s="6"/>
      <c r="GFL329" s="6"/>
      <c r="GFM329" s="7"/>
      <c r="GFN329" s="7"/>
      <c r="GFO329" s="8"/>
      <c r="GFP329" s="8"/>
      <c r="GFQ329" s="13"/>
      <c r="GFR329" s="6"/>
      <c r="GFS329" s="6"/>
      <c r="GFT329" s="6"/>
      <c r="GFU329" s="7"/>
      <c r="GFV329" s="7"/>
      <c r="GFW329" s="8"/>
      <c r="GFX329" s="8"/>
      <c r="GFY329" s="13"/>
      <c r="GFZ329" s="6"/>
      <c r="GGA329" s="6"/>
      <c r="GGB329" s="6"/>
      <c r="GGC329" s="7"/>
      <c r="GGD329" s="7"/>
      <c r="GGE329" s="8"/>
      <c r="GGF329" s="8"/>
      <c r="GGG329" s="13"/>
      <c r="GGH329" s="6"/>
      <c r="GGI329" s="6"/>
      <c r="GGJ329" s="6"/>
      <c r="GGK329" s="7"/>
      <c r="GGL329" s="7"/>
      <c r="GGM329" s="8"/>
      <c r="GGN329" s="8"/>
      <c r="GGO329" s="13"/>
      <c r="GGP329" s="6"/>
      <c r="GGQ329" s="6"/>
      <c r="GGR329" s="6"/>
      <c r="GGS329" s="7"/>
      <c r="GGT329" s="7"/>
      <c r="GGU329" s="8"/>
      <c r="GGV329" s="8"/>
      <c r="GGW329" s="13"/>
      <c r="GGX329" s="6"/>
      <c r="GGY329" s="6"/>
      <c r="GGZ329" s="6"/>
      <c r="GHA329" s="7"/>
      <c r="GHB329" s="7"/>
      <c r="GHC329" s="8"/>
      <c r="GHD329" s="8"/>
      <c r="GHE329" s="13"/>
      <c r="GHF329" s="6"/>
      <c r="GHG329" s="6"/>
      <c r="GHH329" s="6"/>
      <c r="GHI329" s="7"/>
      <c r="GHJ329" s="7"/>
      <c r="GHK329" s="8"/>
      <c r="GHL329" s="8"/>
      <c r="GHM329" s="13"/>
      <c r="GHN329" s="6"/>
      <c r="GHO329" s="6"/>
      <c r="GHP329" s="6"/>
      <c r="GHQ329" s="7"/>
      <c r="GHR329" s="7"/>
      <c r="GHS329" s="8"/>
      <c r="GHT329" s="8"/>
      <c r="GHU329" s="13"/>
      <c r="GHV329" s="6"/>
      <c r="GHW329" s="6"/>
      <c r="GHX329" s="6"/>
      <c r="GHY329" s="7"/>
      <c r="GHZ329" s="7"/>
      <c r="GIA329" s="8"/>
      <c r="GIB329" s="8"/>
      <c r="GIC329" s="13"/>
      <c r="GID329" s="6"/>
      <c r="GIE329" s="6"/>
      <c r="GIF329" s="6"/>
      <c r="GIG329" s="7"/>
      <c r="GIH329" s="7"/>
      <c r="GII329" s="8"/>
      <c r="GIJ329" s="8"/>
      <c r="GIK329" s="13"/>
      <c r="GIL329" s="6"/>
      <c r="GIM329" s="6"/>
      <c r="GIN329" s="6"/>
      <c r="GIO329" s="7"/>
      <c r="GIP329" s="7"/>
      <c r="GIQ329" s="8"/>
      <c r="GIR329" s="8"/>
      <c r="GIS329" s="13"/>
      <c r="GIT329" s="6"/>
      <c r="GIU329" s="6"/>
      <c r="GIV329" s="6"/>
      <c r="GIW329" s="7"/>
      <c r="GIX329" s="7"/>
      <c r="GIY329" s="8"/>
      <c r="GIZ329" s="8"/>
      <c r="GJA329" s="13"/>
      <c r="GJB329" s="6"/>
      <c r="GJC329" s="6"/>
      <c r="GJD329" s="6"/>
      <c r="GJE329" s="7"/>
      <c r="GJF329" s="7"/>
      <c r="GJG329" s="8"/>
      <c r="GJH329" s="8"/>
      <c r="GJI329" s="13"/>
      <c r="GJJ329" s="6"/>
      <c r="GJK329" s="6"/>
      <c r="GJL329" s="6"/>
      <c r="GJM329" s="7"/>
      <c r="GJN329" s="7"/>
      <c r="GJO329" s="8"/>
      <c r="GJP329" s="8"/>
      <c r="GJQ329" s="13"/>
      <c r="GJR329" s="6"/>
      <c r="GJS329" s="6"/>
      <c r="GJT329" s="6"/>
      <c r="GJU329" s="7"/>
      <c r="GJV329" s="7"/>
      <c r="GJW329" s="8"/>
      <c r="GJX329" s="8"/>
      <c r="GJY329" s="13"/>
      <c r="GJZ329" s="6"/>
      <c r="GKA329" s="6"/>
      <c r="GKB329" s="6"/>
      <c r="GKC329" s="7"/>
      <c r="GKD329" s="7"/>
      <c r="GKE329" s="8"/>
      <c r="GKF329" s="8"/>
      <c r="GKG329" s="13"/>
      <c r="GKH329" s="6"/>
      <c r="GKI329" s="6"/>
      <c r="GKJ329" s="6"/>
      <c r="GKK329" s="7"/>
      <c r="GKL329" s="7"/>
      <c r="GKM329" s="8"/>
      <c r="GKN329" s="8"/>
      <c r="GKO329" s="13"/>
      <c r="GKP329" s="6"/>
      <c r="GKQ329" s="6"/>
      <c r="GKR329" s="6"/>
      <c r="GKS329" s="7"/>
      <c r="GKT329" s="7"/>
      <c r="GKU329" s="8"/>
      <c r="GKV329" s="8"/>
      <c r="GKW329" s="13"/>
      <c r="GKX329" s="6"/>
      <c r="GKY329" s="6"/>
      <c r="GKZ329" s="6"/>
      <c r="GLA329" s="7"/>
      <c r="GLB329" s="7"/>
      <c r="GLC329" s="8"/>
      <c r="GLD329" s="8"/>
      <c r="GLE329" s="13"/>
      <c r="GLF329" s="6"/>
      <c r="GLG329" s="6"/>
      <c r="GLH329" s="6"/>
      <c r="GLI329" s="7"/>
      <c r="GLJ329" s="7"/>
      <c r="GLK329" s="8"/>
      <c r="GLL329" s="8"/>
      <c r="GLM329" s="13"/>
      <c r="GLN329" s="6"/>
      <c r="GLO329" s="6"/>
      <c r="GLP329" s="6"/>
      <c r="GLQ329" s="7"/>
      <c r="GLR329" s="7"/>
      <c r="GLS329" s="8"/>
      <c r="GLT329" s="8"/>
      <c r="GLU329" s="13"/>
      <c r="GLV329" s="6"/>
      <c r="GLW329" s="6"/>
      <c r="GLX329" s="6"/>
      <c r="GLY329" s="7"/>
      <c r="GLZ329" s="7"/>
      <c r="GMA329" s="8"/>
      <c r="GMB329" s="8"/>
      <c r="GMC329" s="13"/>
      <c r="GMD329" s="6"/>
      <c r="GME329" s="6"/>
      <c r="GMF329" s="6"/>
      <c r="GMG329" s="7"/>
      <c r="GMH329" s="7"/>
      <c r="GMI329" s="8"/>
      <c r="GMJ329" s="8"/>
      <c r="GMK329" s="13"/>
      <c r="GML329" s="6"/>
      <c r="GMM329" s="6"/>
      <c r="GMN329" s="6"/>
      <c r="GMO329" s="7"/>
      <c r="GMP329" s="7"/>
      <c r="GMQ329" s="8"/>
      <c r="GMR329" s="8"/>
      <c r="GMS329" s="13"/>
      <c r="GMT329" s="6"/>
      <c r="GMU329" s="6"/>
      <c r="GMV329" s="6"/>
      <c r="GMW329" s="7"/>
      <c r="GMX329" s="7"/>
      <c r="GMY329" s="8"/>
      <c r="GMZ329" s="8"/>
      <c r="GNA329" s="13"/>
      <c r="GNB329" s="6"/>
      <c r="GNC329" s="6"/>
      <c r="GND329" s="6"/>
      <c r="GNE329" s="7"/>
      <c r="GNF329" s="7"/>
      <c r="GNG329" s="8"/>
      <c r="GNH329" s="8"/>
      <c r="GNI329" s="13"/>
      <c r="GNJ329" s="6"/>
      <c r="GNK329" s="6"/>
      <c r="GNL329" s="6"/>
      <c r="GNM329" s="7"/>
      <c r="GNN329" s="7"/>
      <c r="GNO329" s="8"/>
      <c r="GNP329" s="8"/>
      <c r="GNQ329" s="13"/>
      <c r="GNR329" s="6"/>
      <c r="GNS329" s="6"/>
      <c r="GNT329" s="6"/>
      <c r="GNU329" s="7"/>
      <c r="GNV329" s="7"/>
      <c r="GNW329" s="8"/>
      <c r="GNX329" s="8"/>
      <c r="GNY329" s="13"/>
      <c r="GNZ329" s="6"/>
      <c r="GOA329" s="6"/>
      <c r="GOB329" s="6"/>
      <c r="GOC329" s="7"/>
      <c r="GOD329" s="7"/>
      <c r="GOE329" s="8"/>
      <c r="GOF329" s="8"/>
      <c r="GOG329" s="13"/>
      <c r="GOH329" s="6"/>
      <c r="GOI329" s="6"/>
      <c r="GOJ329" s="6"/>
      <c r="GOK329" s="7"/>
      <c r="GOL329" s="7"/>
      <c r="GOM329" s="8"/>
      <c r="GON329" s="8"/>
      <c r="GOO329" s="13"/>
      <c r="GOP329" s="6"/>
      <c r="GOQ329" s="6"/>
      <c r="GOR329" s="6"/>
      <c r="GOS329" s="7"/>
      <c r="GOT329" s="7"/>
      <c r="GOU329" s="8"/>
      <c r="GOV329" s="8"/>
      <c r="GOW329" s="13"/>
      <c r="GOX329" s="6"/>
      <c r="GOY329" s="6"/>
      <c r="GOZ329" s="6"/>
      <c r="GPA329" s="7"/>
      <c r="GPB329" s="7"/>
      <c r="GPC329" s="8"/>
      <c r="GPD329" s="8"/>
      <c r="GPE329" s="13"/>
      <c r="GPF329" s="6"/>
      <c r="GPG329" s="6"/>
      <c r="GPH329" s="6"/>
      <c r="GPI329" s="7"/>
      <c r="GPJ329" s="7"/>
      <c r="GPK329" s="8"/>
      <c r="GPL329" s="8"/>
      <c r="GPM329" s="13"/>
      <c r="GPN329" s="6"/>
      <c r="GPO329" s="6"/>
      <c r="GPP329" s="6"/>
      <c r="GPQ329" s="7"/>
      <c r="GPR329" s="7"/>
      <c r="GPS329" s="8"/>
      <c r="GPT329" s="8"/>
      <c r="GPU329" s="13"/>
      <c r="GPV329" s="6"/>
      <c r="GPW329" s="6"/>
      <c r="GPX329" s="6"/>
      <c r="GPY329" s="7"/>
      <c r="GPZ329" s="7"/>
      <c r="GQA329" s="8"/>
      <c r="GQB329" s="8"/>
      <c r="GQC329" s="13"/>
      <c r="GQD329" s="6"/>
      <c r="GQE329" s="6"/>
      <c r="GQF329" s="6"/>
      <c r="GQG329" s="7"/>
      <c r="GQH329" s="7"/>
      <c r="GQI329" s="8"/>
      <c r="GQJ329" s="8"/>
      <c r="GQK329" s="13"/>
      <c r="GQL329" s="6"/>
      <c r="GQM329" s="6"/>
      <c r="GQN329" s="6"/>
      <c r="GQO329" s="7"/>
      <c r="GQP329" s="7"/>
      <c r="GQQ329" s="8"/>
      <c r="GQR329" s="8"/>
      <c r="GQS329" s="13"/>
      <c r="GQT329" s="6"/>
      <c r="GQU329" s="6"/>
      <c r="GQV329" s="6"/>
      <c r="GQW329" s="7"/>
      <c r="GQX329" s="7"/>
      <c r="GQY329" s="8"/>
      <c r="GQZ329" s="8"/>
      <c r="GRA329" s="13"/>
      <c r="GRB329" s="6"/>
      <c r="GRC329" s="6"/>
      <c r="GRD329" s="6"/>
      <c r="GRE329" s="7"/>
      <c r="GRF329" s="7"/>
      <c r="GRG329" s="8"/>
      <c r="GRH329" s="8"/>
      <c r="GRI329" s="13"/>
      <c r="GRJ329" s="6"/>
      <c r="GRK329" s="6"/>
      <c r="GRL329" s="6"/>
      <c r="GRM329" s="7"/>
      <c r="GRN329" s="7"/>
      <c r="GRO329" s="8"/>
      <c r="GRP329" s="8"/>
      <c r="GRQ329" s="13"/>
      <c r="GRR329" s="6"/>
      <c r="GRS329" s="6"/>
      <c r="GRT329" s="6"/>
      <c r="GRU329" s="7"/>
      <c r="GRV329" s="7"/>
      <c r="GRW329" s="8"/>
      <c r="GRX329" s="8"/>
      <c r="GRY329" s="13"/>
      <c r="GRZ329" s="6"/>
      <c r="GSA329" s="6"/>
      <c r="GSB329" s="6"/>
      <c r="GSC329" s="7"/>
      <c r="GSD329" s="7"/>
      <c r="GSE329" s="8"/>
      <c r="GSF329" s="8"/>
      <c r="GSG329" s="13"/>
      <c r="GSH329" s="6"/>
      <c r="GSI329" s="6"/>
      <c r="GSJ329" s="6"/>
      <c r="GSK329" s="7"/>
      <c r="GSL329" s="7"/>
      <c r="GSM329" s="8"/>
      <c r="GSN329" s="8"/>
      <c r="GSO329" s="13"/>
      <c r="GSP329" s="6"/>
      <c r="GSQ329" s="6"/>
      <c r="GSR329" s="6"/>
      <c r="GSS329" s="7"/>
      <c r="GST329" s="7"/>
      <c r="GSU329" s="8"/>
      <c r="GSV329" s="8"/>
      <c r="GSW329" s="13"/>
      <c r="GSX329" s="6"/>
      <c r="GSY329" s="6"/>
      <c r="GSZ329" s="6"/>
      <c r="GTA329" s="7"/>
      <c r="GTB329" s="7"/>
      <c r="GTC329" s="8"/>
      <c r="GTD329" s="8"/>
      <c r="GTE329" s="13"/>
      <c r="GTF329" s="6"/>
      <c r="GTG329" s="6"/>
      <c r="GTH329" s="6"/>
      <c r="GTI329" s="7"/>
      <c r="GTJ329" s="7"/>
      <c r="GTK329" s="8"/>
      <c r="GTL329" s="8"/>
      <c r="GTM329" s="13"/>
      <c r="GTN329" s="6"/>
      <c r="GTO329" s="6"/>
      <c r="GTP329" s="6"/>
      <c r="GTQ329" s="7"/>
      <c r="GTR329" s="7"/>
      <c r="GTS329" s="8"/>
      <c r="GTT329" s="8"/>
      <c r="GTU329" s="13"/>
      <c r="GTV329" s="6"/>
      <c r="GTW329" s="6"/>
      <c r="GTX329" s="6"/>
      <c r="GTY329" s="7"/>
      <c r="GTZ329" s="7"/>
      <c r="GUA329" s="8"/>
      <c r="GUB329" s="8"/>
      <c r="GUC329" s="13"/>
      <c r="GUD329" s="6"/>
      <c r="GUE329" s="6"/>
      <c r="GUF329" s="6"/>
      <c r="GUG329" s="7"/>
      <c r="GUH329" s="7"/>
      <c r="GUI329" s="8"/>
      <c r="GUJ329" s="8"/>
      <c r="GUK329" s="13"/>
      <c r="GUL329" s="6"/>
      <c r="GUM329" s="6"/>
      <c r="GUN329" s="6"/>
      <c r="GUO329" s="7"/>
      <c r="GUP329" s="7"/>
      <c r="GUQ329" s="8"/>
      <c r="GUR329" s="8"/>
      <c r="GUS329" s="13"/>
      <c r="GUT329" s="6"/>
      <c r="GUU329" s="6"/>
      <c r="GUV329" s="6"/>
      <c r="GUW329" s="7"/>
      <c r="GUX329" s="7"/>
      <c r="GUY329" s="8"/>
      <c r="GUZ329" s="8"/>
      <c r="GVA329" s="13"/>
      <c r="GVB329" s="6"/>
      <c r="GVC329" s="6"/>
      <c r="GVD329" s="6"/>
      <c r="GVE329" s="7"/>
      <c r="GVF329" s="7"/>
      <c r="GVG329" s="8"/>
      <c r="GVH329" s="8"/>
      <c r="GVI329" s="13"/>
      <c r="GVJ329" s="6"/>
      <c r="GVK329" s="6"/>
      <c r="GVL329" s="6"/>
      <c r="GVM329" s="7"/>
      <c r="GVN329" s="7"/>
      <c r="GVO329" s="8"/>
      <c r="GVP329" s="8"/>
      <c r="GVQ329" s="13"/>
      <c r="GVR329" s="6"/>
      <c r="GVS329" s="6"/>
      <c r="GVT329" s="6"/>
      <c r="GVU329" s="7"/>
      <c r="GVV329" s="7"/>
      <c r="GVW329" s="8"/>
      <c r="GVX329" s="8"/>
      <c r="GVY329" s="13"/>
      <c r="GVZ329" s="6"/>
      <c r="GWA329" s="6"/>
      <c r="GWB329" s="6"/>
      <c r="GWC329" s="7"/>
      <c r="GWD329" s="7"/>
      <c r="GWE329" s="8"/>
      <c r="GWF329" s="8"/>
      <c r="GWG329" s="13"/>
      <c r="GWH329" s="6"/>
      <c r="GWI329" s="6"/>
      <c r="GWJ329" s="6"/>
      <c r="GWK329" s="7"/>
      <c r="GWL329" s="7"/>
      <c r="GWM329" s="8"/>
      <c r="GWN329" s="8"/>
      <c r="GWO329" s="13"/>
      <c r="GWP329" s="6"/>
      <c r="GWQ329" s="6"/>
      <c r="GWR329" s="6"/>
      <c r="GWS329" s="7"/>
      <c r="GWT329" s="7"/>
      <c r="GWU329" s="8"/>
      <c r="GWV329" s="8"/>
      <c r="GWW329" s="13"/>
      <c r="GWX329" s="6"/>
      <c r="GWY329" s="6"/>
      <c r="GWZ329" s="6"/>
      <c r="GXA329" s="7"/>
      <c r="GXB329" s="7"/>
      <c r="GXC329" s="8"/>
      <c r="GXD329" s="8"/>
      <c r="GXE329" s="13"/>
      <c r="GXF329" s="6"/>
      <c r="GXG329" s="6"/>
      <c r="GXH329" s="6"/>
      <c r="GXI329" s="7"/>
      <c r="GXJ329" s="7"/>
      <c r="GXK329" s="8"/>
      <c r="GXL329" s="8"/>
      <c r="GXM329" s="13"/>
      <c r="GXN329" s="6"/>
      <c r="GXO329" s="6"/>
      <c r="GXP329" s="6"/>
      <c r="GXQ329" s="7"/>
      <c r="GXR329" s="7"/>
      <c r="GXS329" s="8"/>
      <c r="GXT329" s="8"/>
      <c r="GXU329" s="13"/>
      <c r="GXV329" s="6"/>
      <c r="GXW329" s="6"/>
      <c r="GXX329" s="6"/>
      <c r="GXY329" s="7"/>
      <c r="GXZ329" s="7"/>
      <c r="GYA329" s="8"/>
      <c r="GYB329" s="8"/>
      <c r="GYC329" s="13"/>
      <c r="GYD329" s="6"/>
      <c r="GYE329" s="6"/>
      <c r="GYF329" s="6"/>
      <c r="GYG329" s="7"/>
      <c r="GYH329" s="7"/>
      <c r="GYI329" s="8"/>
      <c r="GYJ329" s="8"/>
      <c r="GYK329" s="13"/>
      <c r="GYL329" s="6"/>
      <c r="GYM329" s="6"/>
      <c r="GYN329" s="6"/>
      <c r="GYO329" s="7"/>
      <c r="GYP329" s="7"/>
      <c r="GYQ329" s="8"/>
      <c r="GYR329" s="8"/>
      <c r="GYS329" s="13"/>
      <c r="GYT329" s="6"/>
      <c r="GYU329" s="6"/>
      <c r="GYV329" s="6"/>
      <c r="GYW329" s="7"/>
      <c r="GYX329" s="7"/>
      <c r="GYY329" s="8"/>
      <c r="GYZ329" s="8"/>
      <c r="GZA329" s="13"/>
      <c r="GZB329" s="6"/>
      <c r="GZC329" s="6"/>
      <c r="GZD329" s="6"/>
      <c r="GZE329" s="7"/>
      <c r="GZF329" s="7"/>
      <c r="GZG329" s="8"/>
      <c r="GZH329" s="8"/>
      <c r="GZI329" s="13"/>
      <c r="GZJ329" s="6"/>
      <c r="GZK329" s="6"/>
      <c r="GZL329" s="6"/>
      <c r="GZM329" s="7"/>
      <c r="GZN329" s="7"/>
      <c r="GZO329" s="8"/>
      <c r="GZP329" s="8"/>
      <c r="GZQ329" s="13"/>
      <c r="GZR329" s="6"/>
      <c r="GZS329" s="6"/>
      <c r="GZT329" s="6"/>
      <c r="GZU329" s="7"/>
      <c r="GZV329" s="7"/>
      <c r="GZW329" s="8"/>
      <c r="GZX329" s="8"/>
      <c r="GZY329" s="13"/>
      <c r="GZZ329" s="6"/>
      <c r="HAA329" s="6"/>
      <c r="HAB329" s="6"/>
      <c r="HAC329" s="7"/>
      <c r="HAD329" s="7"/>
      <c r="HAE329" s="8"/>
      <c r="HAF329" s="8"/>
      <c r="HAG329" s="13"/>
      <c r="HAH329" s="6"/>
      <c r="HAI329" s="6"/>
      <c r="HAJ329" s="6"/>
      <c r="HAK329" s="7"/>
      <c r="HAL329" s="7"/>
      <c r="HAM329" s="8"/>
      <c r="HAN329" s="8"/>
      <c r="HAO329" s="13"/>
      <c r="HAP329" s="6"/>
      <c r="HAQ329" s="6"/>
      <c r="HAR329" s="6"/>
      <c r="HAS329" s="7"/>
      <c r="HAT329" s="7"/>
      <c r="HAU329" s="8"/>
      <c r="HAV329" s="8"/>
      <c r="HAW329" s="13"/>
      <c r="HAX329" s="6"/>
      <c r="HAY329" s="6"/>
      <c r="HAZ329" s="6"/>
      <c r="HBA329" s="7"/>
      <c r="HBB329" s="7"/>
      <c r="HBC329" s="8"/>
      <c r="HBD329" s="8"/>
      <c r="HBE329" s="13"/>
      <c r="HBF329" s="6"/>
      <c r="HBG329" s="6"/>
      <c r="HBH329" s="6"/>
      <c r="HBI329" s="7"/>
      <c r="HBJ329" s="7"/>
      <c r="HBK329" s="8"/>
      <c r="HBL329" s="8"/>
      <c r="HBM329" s="13"/>
      <c r="HBN329" s="6"/>
      <c r="HBO329" s="6"/>
      <c r="HBP329" s="6"/>
      <c r="HBQ329" s="7"/>
      <c r="HBR329" s="7"/>
      <c r="HBS329" s="8"/>
      <c r="HBT329" s="8"/>
      <c r="HBU329" s="13"/>
      <c r="HBV329" s="6"/>
      <c r="HBW329" s="6"/>
      <c r="HBX329" s="6"/>
      <c r="HBY329" s="7"/>
      <c r="HBZ329" s="7"/>
      <c r="HCA329" s="8"/>
      <c r="HCB329" s="8"/>
      <c r="HCC329" s="13"/>
      <c r="HCD329" s="6"/>
      <c r="HCE329" s="6"/>
      <c r="HCF329" s="6"/>
      <c r="HCG329" s="7"/>
      <c r="HCH329" s="7"/>
      <c r="HCI329" s="8"/>
      <c r="HCJ329" s="8"/>
      <c r="HCK329" s="13"/>
      <c r="HCL329" s="6"/>
      <c r="HCM329" s="6"/>
      <c r="HCN329" s="6"/>
      <c r="HCO329" s="7"/>
      <c r="HCP329" s="7"/>
      <c r="HCQ329" s="8"/>
      <c r="HCR329" s="8"/>
      <c r="HCS329" s="13"/>
      <c r="HCT329" s="6"/>
      <c r="HCU329" s="6"/>
      <c r="HCV329" s="6"/>
      <c r="HCW329" s="7"/>
      <c r="HCX329" s="7"/>
      <c r="HCY329" s="8"/>
      <c r="HCZ329" s="8"/>
      <c r="HDA329" s="13"/>
      <c r="HDB329" s="6"/>
      <c r="HDC329" s="6"/>
      <c r="HDD329" s="6"/>
      <c r="HDE329" s="7"/>
      <c r="HDF329" s="7"/>
      <c r="HDG329" s="8"/>
      <c r="HDH329" s="8"/>
      <c r="HDI329" s="13"/>
      <c r="HDJ329" s="6"/>
      <c r="HDK329" s="6"/>
      <c r="HDL329" s="6"/>
      <c r="HDM329" s="7"/>
      <c r="HDN329" s="7"/>
      <c r="HDO329" s="8"/>
      <c r="HDP329" s="8"/>
      <c r="HDQ329" s="13"/>
      <c r="HDR329" s="6"/>
      <c r="HDS329" s="6"/>
      <c r="HDT329" s="6"/>
      <c r="HDU329" s="7"/>
      <c r="HDV329" s="7"/>
      <c r="HDW329" s="8"/>
      <c r="HDX329" s="8"/>
      <c r="HDY329" s="13"/>
      <c r="HDZ329" s="6"/>
      <c r="HEA329" s="6"/>
      <c r="HEB329" s="6"/>
      <c r="HEC329" s="7"/>
      <c r="HED329" s="7"/>
      <c r="HEE329" s="8"/>
      <c r="HEF329" s="8"/>
      <c r="HEG329" s="13"/>
      <c r="HEH329" s="6"/>
      <c r="HEI329" s="6"/>
      <c r="HEJ329" s="6"/>
      <c r="HEK329" s="7"/>
      <c r="HEL329" s="7"/>
      <c r="HEM329" s="8"/>
      <c r="HEN329" s="8"/>
      <c r="HEO329" s="13"/>
      <c r="HEP329" s="6"/>
      <c r="HEQ329" s="6"/>
      <c r="HER329" s="6"/>
      <c r="HES329" s="7"/>
      <c r="HET329" s="7"/>
      <c r="HEU329" s="8"/>
      <c r="HEV329" s="8"/>
      <c r="HEW329" s="13"/>
      <c r="HEX329" s="6"/>
      <c r="HEY329" s="6"/>
      <c r="HEZ329" s="6"/>
      <c r="HFA329" s="7"/>
      <c r="HFB329" s="7"/>
      <c r="HFC329" s="8"/>
      <c r="HFD329" s="8"/>
      <c r="HFE329" s="13"/>
      <c r="HFF329" s="6"/>
      <c r="HFG329" s="6"/>
      <c r="HFH329" s="6"/>
      <c r="HFI329" s="7"/>
      <c r="HFJ329" s="7"/>
      <c r="HFK329" s="8"/>
      <c r="HFL329" s="8"/>
      <c r="HFM329" s="13"/>
      <c r="HFN329" s="6"/>
      <c r="HFO329" s="6"/>
      <c r="HFP329" s="6"/>
      <c r="HFQ329" s="7"/>
      <c r="HFR329" s="7"/>
      <c r="HFS329" s="8"/>
      <c r="HFT329" s="8"/>
      <c r="HFU329" s="13"/>
      <c r="HFV329" s="6"/>
      <c r="HFW329" s="6"/>
      <c r="HFX329" s="6"/>
      <c r="HFY329" s="7"/>
      <c r="HFZ329" s="7"/>
      <c r="HGA329" s="8"/>
      <c r="HGB329" s="8"/>
      <c r="HGC329" s="13"/>
      <c r="HGD329" s="6"/>
      <c r="HGE329" s="6"/>
      <c r="HGF329" s="6"/>
      <c r="HGG329" s="7"/>
      <c r="HGH329" s="7"/>
      <c r="HGI329" s="8"/>
      <c r="HGJ329" s="8"/>
      <c r="HGK329" s="13"/>
      <c r="HGL329" s="6"/>
      <c r="HGM329" s="6"/>
      <c r="HGN329" s="6"/>
      <c r="HGO329" s="7"/>
      <c r="HGP329" s="7"/>
      <c r="HGQ329" s="8"/>
      <c r="HGR329" s="8"/>
      <c r="HGS329" s="13"/>
      <c r="HGT329" s="6"/>
      <c r="HGU329" s="6"/>
      <c r="HGV329" s="6"/>
      <c r="HGW329" s="7"/>
      <c r="HGX329" s="7"/>
      <c r="HGY329" s="8"/>
      <c r="HGZ329" s="8"/>
      <c r="HHA329" s="13"/>
      <c r="HHB329" s="6"/>
      <c r="HHC329" s="6"/>
      <c r="HHD329" s="6"/>
      <c r="HHE329" s="7"/>
      <c r="HHF329" s="7"/>
      <c r="HHG329" s="8"/>
      <c r="HHH329" s="8"/>
      <c r="HHI329" s="13"/>
      <c r="HHJ329" s="6"/>
      <c r="HHK329" s="6"/>
      <c r="HHL329" s="6"/>
      <c r="HHM329" s="7"/>
      <c r="HHN329" s="7"/>
      <c r="HHO329" s="8"/>
      <c r="HHP329" s="8"/>
      <c r="HHQ329" s="13"/>
      <c r="HHR329" s="6"/>
      <c r="HHS329" s="6"/>
      <c r="HHT329" s="6"/>
      <c r="HHU329" s="7"/>
      <c r="HHV329" s="7"/>
      <c r="HHW329" s="8"/>
      <c r="HHX329" s="8"/>
      <c r="HHY329" s="13"/>
      <c r="HHZ329" s="6"/>
      <c r="HIA329" s="6"/>
      <c r="HIB329" s="6"/>
      <c r="HIC329" s="7"/>
      <c r="HID329" s="7"/>
      <c r="HIE329" s="8"/>
      <c r="HIF329" s="8"/>
      <c r="HIG329" s="13"/>
      <c r="HIH329" s="6"/>
      <c r="HII329" s="6"/>
      <c r="HIJ329" s="6"/>
      <c r="HIK329" s="7"/>
      <c r="HIL329" s="7"/>
      <c r="HIM329" s="8"/>
      <c r="HIN329" s="8"/>
      <c r="HIO329" s="13"/>
      <c r="HIP329" s="6"/>
      <c r="HIQ329" s="6"/>
      <c r="HIR329" s="6"/>
      <c r="HIS329" s="7"/>
      <c r="HIT329" s="7"/>
      <c r="HIU329" s="8"/>
      <c r="HIV329" s="8"/>
      <c r="HIW329" s="13"/>
      <c r="HIX329" s="6"/>
      <c r="HIY329" s="6"/>
      <c r="HIZ329" s="6"/>
      <c r="HJA329" s="7"/>
      <c r="HJB329" s="7"/>
      <c r="HJC329" s="8"/>
      <c r="HJD329" s="8"/>
      <c r="HJE329" s="13"/>
      <c r="HJF329" s="6"/>
      <c r="HJG329" s="6"/>
      <c r="HJH329" s="6"/>
      <c r="HJI329" s="7"/>
      <c r="HJJ329" s="7"/>
      <c r="HJK329" s="8"/>
      <c r="HJL329" s="8"/>
      <c r="HJM329" s="13"/>
      <c r="HJN329" s="6"/>
      <c r="HJO329" s="6"/>
      <c r="HJP329" s="6"/>
      <c r="HJQ329" s="7"/>
      <c r="HJR329" s="7"/>
      <c r="HJS329" s="8"/>
      <c r="HJT329" s="8"/>
      <c r="HJU329" s="13"/>
      <c r="HJV329" s="6"/>
      <c r="HJW329" s="6"/>
      <c r="HJX329" s="6"/>
      <c r="HJY329" s="7"/>
      <c r="HJZ329" s="7"/>
      <c r="HKA329" s="8"/>
      <c r="HKB329" s="8"/>
      <c r="HKC329" s="13"/>
      <c r="HKD329" s="6"/>
      <c r="HKE329" s="6"/>
      <c r="HKF329" s="6"/>
      <c r="HKG329" s="7"/>
      <c r="HKH329" s="7"/>
      <c r="HKI329" s="8"/>
      <c r="HKJ329" s="8"/>
      <c r="HKK329" s="13"/>
      <c r="HKL329" s="6"/>
      <c r="HKM329" s="6"/>
      <c r="HKN329" s="6"/>
      <c r="HKO329" s="7"/>
      <c r="HKP329" s="7"/>
      <c r="HKQ329" s="8"/>
      <c r="HKR329" s="8"/>
      <c r="HKS329" s="13"/>
      <c r="HKT329" s="6"/>
      <c r="HKU329" s="6"/>
      <c r="HKV329" s="6"/>
      <c r="HKW329" s="7"/>
      <c r="HKX329" s="7"/>
      <c r="HKY329" s="8"/>
      <c r="HKZ329" s="8"/>
      <c r="HLA329" s="13"/>
      <c r="HLB329" s="6"/>
      <c r="HLC329" s="6"/>
      <c r="HLD329" s="6"/>
      <c r="HLE329" s="7"/>
      <c r="HLF329" s="7"/>
      <c r="HLG329" s="8"/>
      <c r="HLH329" s="8"/>
      <c r="HLI329" s="13"/>
      <c r="HLJ329" s="6"/>
      <c r="HLK329" s="6"/>
      <c r="HLL329" s="6"/>
      <c r="HLM329" s="7"/>
      <c r="HLN329" s="7"/>
      <c r="HLO329" s="8"/>
      <c r="HLP329" s="8"/>
      <c r="HLQ329" s="13"/>
      <c r="HLR329" s="6"/>
      <c r="HLS329" s="6"/>
      <c r="HLT329" s="6"/>
      <c r="HLU329" s="7"/>
      <c r="HLV329" s="7"/>
      <c r="HLW329" s="8"/>
      <c r="HLX329" s="8"/>
      <c r="HLY329" s="13"/>
      <c r="HLZ329" s="6"/>
      <c r="HMA329" s="6"/>
      <c r="HMB329" s="6"/>
      <c r="HMC329" s="7"/>
      <c r="HMD329" s="7"/>
      <c r="HME329" s="8"/>
      <c r="HMF329" s="8"/>
      <c r="HMG329" s="13"/>
      <c r="HMH329" s="6"/>
      <c r="HMI329" s="6"/>
      <c r="HMJ329" s="6"/>
      <c r="HMK329" s="7"/>
      <c r="HML329" s="7"/>
      <c r="HMM329" s="8"/>
      <c r="HMN329" s="8"/>
      <c r="HMO329" s="13"/>
      <c r="HMP329" s="6"/>
      <c r="HMQ329" s="6"/>
      <c r="HMR329" s="6"/>
      <c r="HMS329" s="7"/>
      <c r="HMT329" s="7"/>
      <c r="HMU329" s="8"/>
      <c r="HMV329" s="8"/>
      <c r="HMW329" s="13"/>
      <c r="HMX329" s="6"/>
      <c r="HMY329" s="6"/>
      <c r="HMZ329" s="6"/>
      <c r="HNA329" s="7"/>
      <c r="HNB329" s="7"/>
      <c r="HNC329" s="8"/>
      <c r="HND329" s="8"/>
      <c r="HNE329" s="13"/>
      <c r="HNF329" s="6"/>
      <c r="HNG329" s="6"/>
      <c r="HNH329" s="6"/>
      <c r="HNI329" s="7"/>
      <c r="HNJ329" s="7"/>
      <c r="HNK329" s="8"/>
      <c r="HNL329" s="8"/>
      <c r="HNM329" s="13"/>
      <c r="HNN329" s="6"/>
      <c r="HNO329" s="6"/>
      <c r="HNP329" s="6"/>
      <c r="HNQ329" s="7"/>
      <c r="HNR329" s="7"/>
      <c r="HNS329" s="8"/>
      <c r="HNT329" s="8"/>
      <c r="HNU329" s="13"/>
      <c r="HNV329" s="6"/>
      <c r="HNW329" s="6"/>
      <c r="HNX329" s="6"/>
      <c r="HNY329" s="7"/>
      <c r="HNZ329" s="7"/>
      <c r="HOA329" s="8"/>
      <c r="HOB329" s="8"/>
      <c r="HOC329" s="13"/>
      <c r="HOD329" s="6"/>
      <c r="HOE329" s="6"/>
      <c r="HOF329" s="6"/>
      <c r="HOG329" s="7"/>
      <c r="HOH329" s="7"/>
      <c r="HOI329" s="8"/>
      <c r="HOJ329" s="8"/>
      <c r="HOK329" s="13"/>
      <c r="HOL329" s="6"/>
      <c r="HOM329" s="6"/>
      <c r="HON329" s="6"/>
      <c r="HOO329" s="7"/>
      <c r="HOP329" s="7"/>
      <c r="HOQ329" s="8"/>
      <c r="HOR329" s="8"/>
      <c r="HOS329" s="13"/>
      <c r="HOT329" s="6"/>
      <c r="HOU329" s="6"/>
      <c r="HOV329" s="6"/>
      <c r="HOW329" s="7"/>
      <c r="HOX329" s="7"/>
      <c r="HOY329" s="8"/>
      <c r="HOZ329" s="8"/>
      <c r="HPA329" s="13"/>
      <c r="HPB329" s="6"/>
      <c r="HPC329" s="6"/>
      <c r="HPD329" s="6"/>
      <c r="HPE329" s="7"/>
      <c r="HPF329" s="7"/>
      <c r="HPG329" s="8"/>
      <c r="HPH329" s="8"/>
      <c r="HPI329" s="13"/>
      <c r="HPJ329" s="6"/>
      <c r="HPK329" s="6"/>
      <c r="HPL329" s="6"/>
      <c r="HPM329" s="7"/>
      <c r="HPN329" s="7"/>
      <c r="HPO329" s="8"/>
      <c r="HPP329" s="8"/>
      <c r="HPQ329" s="13"/>
      <c r="HPR329" s="6"/>
      <c r="HPS329" s="6"/>
      <c r="HPT329" s="6"/>
      <c r="HPU329" s="7"/>
      <c r="HPV329" s="7"/>
      <c r="HPW329" s="8"/>
      <c r="HPX329" s="8"/>
      <c r="HPY329" s="13"/>
      <c r="HPZ329" s="6"/>
      <c r="HQA329" s="6"/>
      <c r="HQB329" s="6"/>
      <c r="HQC329" s="7"/>
      <c r="HQD329" s="7"/>
      <c r="HQE329" s="8"/>
      <c r="HQF329" s="8"/>
      <c r="HQG329" s="13"/>
      <c r="HQH329" s="6"/>
      <c r="HQI329" s="6"/>
      <c r="HQJ329" s="6"/>
      <c r="HQK329" s="7"/>
      <c r="HQL329" s="7"/>
      <c r="HQM329" s="8"/>
      <c r="HQN329" s="8"/>
      <c r="HQO329" s="13"/>
      <c r="HQP329" s="6"/>
      <c r="HQQ329" s="6"/>
      <c r="HQR329" s="6"/>
      <c r="HQS329" s="7"/>
      <c r="HQT329" s="7"/>
      <c r="HQU329" s="8"/>
      <c r="HQV329" s="8"/>
      <c r="HQW329" s="13"/>
      <c r="HQX329" s="6"/>
      <c r="HQY329" s="6"/>
      <c r="HQZ329" s="6"/>
      <c r="HRA329" s="7"/>
      <c r="HRB329" s="7"/>
      <c r="HRC329" s="8"/>
      <c r="HRD329" s="8"/>
      <c r="HRE329" s="13"/>
      <c r="HRF329" s="6"/>
      <c r="HRG329" s="6"/>
      <c r="HRH329" s="6"/>
      <c r="HRI329" s="7"/>
      <c r="HRJ329" s="7"/>
      <c r="HRK329" s="8"/>
      <c r="HRL329" s="8"/>
      <c r="HRM329" s="13"/>
      <c r="HRN329" s="6"/>
      <c r="HRO329" s="6"/>
      <c r="HRP329" s="6"/>
      <c r="HRQ329" s="7"/>
      <c r="HRR329" s="7"/>
      <c r="HRS329" s="8"/>
      <c r="HRT329" s="8"/>
      <c r="HRU329" s="13"/>
      <c r="HRV329" s="6"/>
      <c r="HRW329" s="6"/>
      <c r="HRX329" s="6"/>
      <c r="HRY329" s="7"/>
      <c r="HRZ329" s="7"/>
      <c r="HSA329" s="8"/>
      <c r="HSB329" s="8"/>
      <c r="HSC329" s="13"/>
      <c r="HSD329" s="6"/>
      <c r="HSE329" s="6"/>
      <c r="HSF329" s="6"/>
      <c r="HSG329" s="7"/>
      <c r="HSH329" s="7"/>
      <c r="HSI329" s="8"/>
      <c r="HSJ329" s="8"/>
      <c r="HSK329" s="13"/>
      <c r="HSL329" s="6"/>
      <c r="HSM329" s="6"/>
      <c r="HSN329" s="6"/>
      <c r="HSO329" s="7"/>
      <c r="HSP329" s="7"/>
      <c r="HSQ329" s="8"/>
      <c r="HSR329" s="8"/>
      <c r="HSS329" s="13"/>
      <c r="HST329" s="6"/>
      <c r="HSU329" s="6"/>
      <c r="HSV329" s="6"/>
      <c r="HSW329" s="7"/>
      <c r="HSX329" s="7"/>
      <c r="HSY329" s="8"/>
      <c r="HSZ329" s="8"/>
      <c r="HTA329" s="13"/>
      <c r="HTB329" s="6"/>
      <c r="HTC329" s="6"/>
      <c r="HTD329" s="6"/>
      <c r="HTE329" s="7"/>
      <c r="HTF329" s="7"/>
      <c r="HTG329" s="8"/>
      <c r="HTH329" s="8"/>
      <c r="HTI329" s="13"/>
      <c r="HTJ329" s="6"/>
      <c r="HTK329" s="6"/>
      <c r="HTL329" s="6"/>
      <c r="HTM329" s="7"/>
      <c r="HTN329" s="7"/>
      <c r="HTO329" s="8"/>
      <c r="HTP329" s="8"/>
      <c r="HTQ329" s="13"/>
      <c r="HTR329" s="6"/>
      <c r="HTS329" s="6"/>
      <c r="HTT329" s="6"/>
      <c r="HTU329" s="7"/>
      <c r="HTV329" s="7"/>
      <c r="HTW329" s="8"/>
      <c r="HTX329" s="8"/>
      <c r="HTY329" s="13"/>
      <c r="HTZ329" s="6"/>
      <c r="HUA329" s="6"/>
      <c r="HUB329" s="6"/>
      <c r="HUC329" s="7"/>
      <c r="HUD329" s="7"/>
      <c r="HUE329" s="8"/>
      <c r="HUF329" s="8"/>
      <c r="HUG329" s="13"/>
      <c r="HUH329" s="6"/>
      <c r="HUI329" s="6"/>
      <c r="HUJ329" s="6"/>
      <c r="HUK329" s="7"/>
      <c r="HUL329" s="7"/>
      <c r="HUM329" s="8"/>
      <c r="HUN329" s="8"/>
      <c r="HUO329" s="13"/>
      <c r="HUP329" s="6"/>
      <c r="HUQ329" s="6"/>
      <c r="HUR329" s="6"/>
      <c r="HUS329" s="7"/>
      <c r="HUT329" s="7"/>
      <c r="HUU329" s="8"/>
      <c r="HUV329" s="8"/>
      <c r="HUW329" s="13"/>
      <c r="HUX329" s="6"/>
      <c r="HUY329" s="6"/>
      <c r="HUZ329" s="6"/>
      <c r="HVA329" s="7"/>
      <c r="HVB329" s="7"/>
      <c r="HVC329" s="8"/>
      <c r="HVD329" s="8"/>
      <c r="HVE329" s="13"/>
      <c r="HVF329" s="6"/>
      <c r="HVG329" s="6"/>
      <c r="HVH329" s="6"/>
      <c r="HVI329" s="7"/>
      <c r="HVJ329" s="7"/>
      <c r="HVK329" s="8"/>
      <c r="HVL329" s="8"/>
      <c r="HVM329" s="13"/>
      <c r="HVN329" s="6"/>
      <c r="HVO329" s="6"/>
      <c r="HVP329" s="6"/>
      <c r="HVQ329" s="7"/>
      <c r="HVR329" s="7"/>
      <c r="HVS329" s="8"/>
      <c r="HVT329" s="8"/>
      <c r="HVU329" s="13"/>
      <c r="HVV329" s="6"/>
      <c r="HVW329" s="6"/>
      <c r="HVX329" s="6"/>
      <c r="HVY329" s="7"/>
      <c r="HVZ329" s="7"/>
      <c r="HWA329" s="8"/>
      <c r="HWB329" s="8"/>
      <c r="HWC329" s="13"/>
      <c r="HWD329" s="6"/>
      <c r="HWE329" s="6"/>
      <c r="HWF329" s="6"/>
      <c r="HWG329" s="7"/>
      <c r="HWH329" s="7"/>
      <c r="HWI329" s="8"/>
      <c r="HWJ329" s="8"/>
      <c r="HWK329" s="13"/>
      <c r="HWL329" s="6"/>
      <c r="HWM329" s="6"/>
      <c r="HWN329" s="6"/>
      <c r="HWO329" s="7"/>
      <c r="HWP329" s="7"/>
      <c r="HWQ329" s="8"/>
      <c r="HWR329" s="8"/>
      <c r="HWS329" s="13"/>
      <c r="HWT329" s="6"/>
      <c r="HWU329" s="6"/>
      <c r="HWV329" s="6"/>
      <c r="HWW329" s="7"/>
      <c r="HWX329" s="7"/>
      <c r="HWY329" s="8"/>
      <c r="HWZ329" s="8"/>
      <c r="HXA329" s="13"/>
      <c r="HXB329" s="6"/>
      <c r="HXC329" s="6"/>
      <c r="HXD329" s="6"/>
      <c r="HXE329" s="7"/>
      <c r="HXF329" s="7"/>
      <c r="HXG329" s="8"/>
      <c r="HXH329" s="8"/>
      <c r="HXI329" s="13"/>
      <c r="HXJ329" s="6"/>
      <c r="HXK329" s="6"/>
      <c r="HXL329" s="6"/>
      <c r="HXM329" s="7"/>
      <c r="HXN329" s="7"/>
      <c r="HXO329" s="8"/>
      <c r="HXP329" s="8"/>
      <c r="HXQ329" s="13"/>
      <c r="HXR329" s="6"/>
      <c r="HXS329" s="6"/>
      <c r="HXT329" s="6"/>
      <c r="HXU329" s="7"/>
      <c r="HXV329" s="7"/>
      <c r="HXW329" s="8"/>
      <c r="HXX329" s="8"/>
      <c r="HXY329" s="13"/>
      <c r="HXZ329" s="6"/>
      <c r="HYA329" s="6"/>
      <c r="HYB329" s="6"/>
      <c r="HYC329" s="7"/>
      <c r="HYD329" s="7"/>
      <c r="HYE329" s="8"/>
      <c r="HYF329" s="8"/>
      <c r="HYG329" s="13"/>
      <c r="HYH329" s="6"/>
      <c r="HYI329" s="6"/>
      <c r="HYJ329" s="6"/>
      <c r="HYK329" s="7"/>
      <c r="HYL329" s="7"/>
      <c r="HYM329" s="8"/>
      <c r="HYN329" s="8"/>
      <c r="HYO329" s="13"/>
      <c r="HYP329" s="6"/>
      <c r="HYQ329" s="6"/>
      <c r="HYR329" s="6"/>
      <c r="HYS329" s="7"/>
      <c r="HYT329" s="7"/>
      <c r="HYU329" s="8"/>
      <c r="HYV329" s="8"/>
      <c r="HYW329" s="13"/>
      <c r="HYX329" s="6"/>
      <c r="HYY329" s="6"/>
      <c r="HYZ329" s="6"/>
      <c r="HZA329" s="7"/>
      <c r="HZB329" s="7"/>
      <c r="HZC329" s="8"/>
      <c r="HZD329" s="8"/>
      <c r="HZE329" s="13"/>
      <c r="HZF329" s="6"/>
      <c r="HZG329" s="6"/>
      <c r="HZH329" s="6"/>
      <c r="HZI329" s="7"/>
      <c r="HZJ329" s="7"/>
      <c r="HZK329" s="8"/>
      <c r="HZL329" s="8"/>
      <c r="HZM329" s="13"/>
      <c r="HZN329" s="6"/>
      <c r="HZO329" s="6"/>
      <c r="HZP329" s="6"/>
      <c r="HZQ329" s="7"/>
      <c r="HZR329" s="7"/>
      <c r="HZS329" s="8"/>
      <c r="HZT329" s="8"/>
      <c r="HZU329" s="13"/>
      <c r="HZV329" s="6"/>
      <c r="HZW329" s="6"/>
      <c r="HZX329" s="6"/>
      <c r="HZY329" s="7"/>
      <c r="HZZ329" s="7"/>
      <c r="IAA329" s="8"/>
      <c r="IAB329" s="8"/>
      <c r="IAC329" s="13"/>
      <c r="IAD329" s="6"/>
      <c r="IAE329" s="6"/>
      <c r="IAF329" s="6"/>
      <c r="IAG329" s="7"/>
      <c r="IAH329" s="7"/>
      <c r="IAI329" s="8"/>
      <c r="IAJ329" s="8"/>
      <c r="IAK329" s="13"/>
      <c r="IAL329" s="6"/>
      <c r="IAM329" s="6"/>
      <c r="IAN329" s="6"/>
      <c r="IAO329" s="7"/>
      <c r="IAP329" s="7"/>
      <c r="IAQ329" s="8"/>
      <c r="IAR329" s="8"/>
      <c r="IAS329" s="13"/>
      <c r="IAT329" s="6"/>
      <c r="IAU329" s="6"/>
      <c r="IAV329" s="6"/>
      <c r="IAW329" s="7"/>
      <c r="IAX329" s="7"/>
      <c r="IAY329" s="8"/>
      <c r="IAZ329" s="8"/>
      <c r="IBA329" s="13"/>
      <c r="IBB329" s="6"/>
      <c r="IBC329" s="6"/>
      <c r="IBD329" s="6"/>
      <c r="IBE329" s="7"/>
      <c r="IBF329" s="7"/>
      <c r="IBG329" s="8"/>
      <c r="IBH329" s="8"/>
      <c r="IBI329" s="13"/>
      <c r="IBJ329" s="6"/>
      <c r="IBK329" s="6"/>
      <c r="IBL329" s="6"/>
      <c r="IBM329" s="7"/>
      <c r="IBN329" s="7"/>
      <c r="IBO329" s="8"/>
      <c r="IBP329" s="8"/>
      <c r="IBQ329" s="13"/>
      <c r="IBR329" s="6"/>
      <c r="IBS329" s="6"/>
      <c r="IBT329" s="6"/>
      <c r="IBU329" s="7"/>
      <c r="IBV329" s="7"/>
      <c r="IBW329" s="8"/>
      <c r="IBX329" s="8"/>
      <c r="IBY329" s="13"/>
      <c r="IBZ329" s="6"/>
      <c r="ICA329" s="6"/>
      <c r="ICB329" s="6"/>
      <c r="ICC329" s="7"/>
      <c r="ICD329" s="7"/>
      <c r="ICE329" s="8"/>
      <c r="ICF329" s="8"/>
      <c r="ICG329" s="13"/>
      <c r="ICH329" s="6"/>
      <c r="ICI329" s="6"/>
      <c r="ICJ329" s="6"/>
      <c r="ICK329" s="7"/>
      <c r="ICL329" s="7"/>
      <c r="ICM329" s="8"/>
      <c r="ICN329" s="8"/>
      <c r="ICO329" s="13"/>
      <c r="ICP329" s="6"/>
      <c r="ICQ329" s="6"/>
      <c r="ICR329" s="6"/>
      <c r="ICS329" s="7"/>
      <c r="ICT329" s="7"/>
      <c r="ICU329" s="8"/>
      <c r="ICV329" s="8"/>
      <c r="ICW329" s="13"/>
      <c r="ICX329" s="6"/>
      <c r="ICY329" s="6"/>
      <c r="ICZ329" s="6"/>
      <c r="IDA329" s="7"/>
      <c r="IDB329" s="7"/>
      <c r="IDC329" s="8"/>
      <c r="IDD329" s="8"/>
      <c r="IDE329" s="13"/>
      <c r="IDF329" s="6"/>
      <c r="IDG329" s="6"/>
      <c r="IDH329" s="6"/>
      <c r="IDI329" s="7"/>
      <c r="IDJ329" s="7"/>
      <c r="IDK329" s="8"/>
      <c r="IDL329" s="8"/>
      <c r="IDM329" s="13"/>
      <c r="IDN329" s="6"/>
      <c r="IDO329" s="6"/>
      <c r="IDP329" s="6"/>
      <c r="IDQ329" s="7"/>
      <c r="IDR329" s="7"/>
      <c r="IDS329" s="8"/>
      <c r="IDT329" s="8"/>
      <c r="IDU329" s="13"/>
      <c r="IDV329" s="6"/>
      <c r="IDW329" s="6"/>
      <c r="IDX329" s="6"/>
      <c r="IDY329" s="7"/>
      <c r="IDZ329" s="7"/>
      <c r="IEA329" s="8"/>
      <c r="IEB329" s="8"/>
      <c r="IEC329" s="13"/>
      <c r="IED329" s="6"/>
      <c r="IEE329" s="6"/>
      <c r="IEF329" s="6"/>
      <c r="IEG329" s="7"/>
      <c r="IEH329" s="7"/>
      <c r="IEI329" s="8"/>
      <c r="IEJ329" s="8"/>
      <c r="IEK329" s="13"/>
      <c r="IEL329" s="6"/>
      <c r="IEM329" s="6"/>
      <c r="IEN329" s="6"/>
      <c r="IEO329" s="7"/>
      <c r="IEP329" s="7"/>
      <c r="IEQ329" s="8"/>
      <c r="IER329" s="8"/>
      <c r="IES329" s="13"/>
      <c r="IET329" s="6"/>
      <c r="IEU329" s="6"/>
      <c r="IEV329" s="6"/>
      <c r="IEW329" s="7"/>
      <c r="IEX329" s="7"/>
      <c r="IEY329" s="8"/>
      <c r="IEZ329" s="8"/>
      <c r="IFA329" s="13"/>
      <c r="IFB329" s="6"/>
      <c r="IFC329" s="6"/>
      <c r="IFD329" s="6"/>
      <c r="IFE329" s="7"/>
      <c r="IFF329" s="7"/>
      <c r="IFG329" s="8"/>
      <c r="IFH329" s="8"/>
      <c r="IFI329" s="13"/>
      <c r="IFJ329" s="6"/>
      <c r="IFK329" s="6"/>
      <c r="IFL329" s="6"/>
      <c r="IFM329" s="7"/>
      <c r="IFN329" s="7"/>
      <c r="IFO329" s="8"/>
      <c r="IFP329" s="8"/>
      <c r="IFQ329" s="13"/>
      <c r="IFR329" s="6"/>
      <c r="IFS329" s="6"/>
      <c r="IFT329" s="6"/>
      <c r="IFU329" s="7"/>
      <c r="IFV329" s="7"/>
      <c r="IFW329" s="8"/>
      <c r="IFX329" s="8"/>
      <c r="IFY329" s="13"/>
      <c r="IFZ329" s="6"/>
      <c r="IGA329" s="6"/>
      <c r="IGB329" s="6"/>
      <c r="IGC329" s="7"/>
      <c r="IGD329" s="7"/>
      <c r="IGE329" s="8"/>
      <c r="IGF329" s="8"/>
      <c r="IGG329" s="13"/>
      <c r="IGH329" s="6"/>
      <c r="IGI329" s="6"/>
      <c r="IGJ329" s="6"/>
      <c r="IGK329" s="7"/>
      <c r="IGL329" s="7"/>
      <c r="IGM329" s="8"/>
      <c r="IGN329" s="8"/>
      <c r="IGO329" s="13"/>
      <c r="IGP329" s="6"/>
      <c r="IGQ329" s="6"/>
      <c r="IGR329" s="6"/>
      <c r="IGS329" s="7"/>
      <c r="IGT329" s="7"/>
      <c r="IGU329" s="8"/>
      <c r="IGV329" s="8"/>
      <c r="IGW329" s="13"/>
      <c r="IGX329" s="6"/>
      <c r="IGY329" s="6"/>
      <c r="IGZ329" s="6"/>
      <c r="IHA329" s="7"/>
      <c r="IHB329" s="7"/>
      <c r="IHC329" s="8"/>
      <c r="IHD329" s="8"/>
      <c r="IHE329" s="13"/>
      <c r="IHF329" s="6"/>
      <c r="IHG329" s="6"/>
      <c r="IHH329" s="6"/>
      <c r="IHI329" s="7"/>
      <c r="IHJ329" s="7"/>
      <c r="IHK329" s="8"/>
      <c r="IHL329" s="8"/>
      <c r="IHM329" s="13"/>
      <c r="IHN329" s="6"/>
      <c r="IHO329" s="6"/>
      <c r="IHP329" s="6"/>
      <c r="IHQ329" s="7"/>
      <c r="IHR329" s="7"/>
      <c r="IHS329" s="8"/>
      <c r="IHT329" s="8"/>
      <c r="IHU329" s="13"/>
      <c r="IHV329" s="6"/>
      <c r="IHW329" s="6"/>
      <c r="IHX329" s="6"/>
      <c r="IHY329" s="7"/>
      <c r="IHZ329" s="7"/>
      <c r="IIA329" s="8"/>
      <c r="IIB329" s="8"/>
      <c r="IIC329" s="13"/>
      <c r="IID329" s="6"/>
      <c r="IIE329" s="6"/>
      <c r="IIF329" s="6"/>
      <c r="IIG329" s="7"/>
      <c r="IIH329" s="7"/>
      <c r="III329" s="8"/>
      <c r="IIJ329" s="8"/>
      <c r="IIK329" s="13"/>
      <c r="IIL329" s="6"/>
      <c r="IIM329" s="6"/>
      <c r="IIN329" s="6"/>
      <c r="IIO329" s="7"/>
      <c r="IIP329" s="7"/>
      <c r="IIQ329" s="8"/>
      <c r="IIR329" s="8"/>
      <c r="IIS329" s="13"/>
      <c r="IIT329" s="6"/>
      <c r="IIU329" s="6"/>
      <c r="IIV329" s="6"/>
      <c r="IIW329" s="7"/>
      <c r="IIX329" s="7"/>
      <c r="IIY329" s="8"/>
      <c r="IIZ329" s="8"/>
      <c r="IJA329" s="13"/>
      <c r="IJB329" s="6"/>
      <c r="IJC329" s="6"/>
      <c r="IJD329" s="6"/>
      <c r="IJE329" s="7"/>
      <c r="IJF329" s="7"/>
      <c r="IJG329" s="8"/>
      <c r="IJH329" s="8"/>
      <c r="IJI329" s="13"/>
      <c r="IJJ329" s="6"/>
      <c r="IJK329" s="6"/>
      <c r="IJL329" s="6"/>
      <c r="IJM329" s="7"/>
      <c r="IJN329" s="7"/>
      <c r="IJO329" s="8"/>
      <c r="IJP329" s="8"/>
      <c r="IJQ329" s="13"/>
      <c r="IJR329" s="6"/>
      <c r="IJS329" s="6"/>
      <c r="IJT329" s="6"/>
      <c r="IJU329" s="7"/>
      <c r="IJV329" s="7"/>
      <c r="IJW329" s="8"/>
      <c r="IJX329" s="8"/>
      <c r="IJY329" s="13"/>
      <c r="IJZ329" s="6"/>
      <c r="IKA329" s="6"/>
      <c r="IKB329" s="6"/>
      <c r="IKC329" s="7"/>
      <c r="IKD329" s="7"/>
      <c r="IKE329" s="8"/>
      <c r="IKF329" s="8"/>
      <c r="IKG329" s="13"/>
      <c r="IKH329" s="6"/>
      <c r="IKI329" s="6"/>
      <c r="IKJ329" s="6"/>
      <c r="IKK329" s="7"/>
      <c r="IKL329" s="7"/>
      <c r="IKM329" s="8"/>
      <c r="IKN329" s="8"/>
      <c r="IKO329" s="13"/>
      <c r="IKP329" s="6"/>
      <c r="IKQ329" s="6"/>
      <c r="IKR329" s="6"/>
      <c r="IKS329" s="7"/>
      <c r="IKT329" s="7"/>
      <c r="IKU329" s="8"/>
      <c r="IKV329" s="8"/>
      <c r="IKW329" s="13"/>
      <c r="IKX329" s="6"/>
      <c r="IKY329" s="6"/>
      <c r="IKZ329" s="6"/>
      <c r="ILA329" s="7"/>
      <c r="ILB329" s="7"/>
      <c r="ILC329" s="8"/>
      <c r="ILD329" s="8"/>
      <c r="ILE329" s="13"/>
      <c r="ILF329" s="6"/>
      <c r="ILG329" s="6"/>
      <c r="ILH329" s="6"/>
      <c r="ILI329" s="7"/>
      <c r="ILJ329" s="7"/>
      <c r="ILK329" s="8"/>
      <c r="ILL329" s="8"/>
      <c r="ILM329" s="13"/>
      <c r="ILN329" s="6"/>
      <c r="ILO329" s="6"/>
      <c r="ILP329" s="6"/>
      <c r="ILQ329" s="7"/>
      <c r="ILR329" s="7"/>
      <c r="ILS329" s="8"/>
      <c r="ILT329" s="8"/>
      <c r="ILU329" s="13"/>
      <c r="ILV329" s="6"/>
      <c r="ILW329" s="6"/>
      <c r="ILX329" s="6"/>
      <c r="ILY329" s="7"/>
      <c r="ILZ329" s="7"/>
      <c r="IMA329" s="8"/>
      <c r="IMB329" s="8"/>
      <c r="IMC329" s="13"/>
      <c r="IMD329" s="6"/>
      <c r="IME329" s="6"/>
      <c r="IMF329" s="6"/>
      <c r="IMG329" s="7"/>
      <c r="IMH329" s="7"/>
      <c r="IMI329" s="8"/>
      <c r="IMJ329" s="8"/>
      <c r="IMK329" s="13"/>
      <c r="IML329" s="6"/>
      <c r="IMM329" s="6"/>
      <c r="IMN329" s="6"/>
      <c r="IMO329" s="7"/>
      <c r="IMP329" s="7"/>
      <c r="IMQ329" s="8"/>
      <c r="IMR329" s="8"/>
      <c r="IMS329" s="13"/>
      <c r="IMT329" s="6"/>
      <c r="IMU329" s="6"/>
      <c r="IMV329" s="6"/>
      <c r="IMW329" s="7"/>
      <c r="IMX329" s="7"/>
      <c r="IMY329" s="8"/>
      <c r="IMZ329" s="8"/>
      <c r="INA329" s="13"/>
      <c r="INB329" s="6"/>
      <c r="INC329" s="6"/>
      <c r="IND329" s="6"/>
      <c r="INE329" s="7"/>
      <c r="INF329" s="7"/>
      <c r="ING329" s="8"/>
      <c r="INH329" s="8"/>
      <c r="INI329" s="13"/>
      <c r="INJ329" s="6"/>
      <c r="INK329" s="6"/>
      <c r="INL329" s="6"/>
      <c r="INM329" s="7"/>
      <c r="INN329" s="7"/>
      <c r="INO329" s="8"/>
      <c r="INP329" s="8"/>
      <c r="INQ329" s="13"/>
      <c r="INR329" s="6"/>
      <c r="INS329" s="6"/>
      <c r="INT329" s="6"/>
      <c r="INU329" s="7"/>
      <c r="INV329" s="7"/>
      <c r="INW329" s="8"/>
      <c r="INX329" s="8"/>
      <c r="INY329" s="13"/>
      <c r="INZ329" s="6"/>
      <c r="IOA329" s="6"/>
      <c r="IOB329" s="6"/>
      <c r="IOC329" s="7"/>
      <c r="IOD329" s="7"/>
      <c r="IOE329" s="8"/>
      <c r="IOF329" s="8"/>
      <c r="IOG329" s="13"/>
      <c r="IOH329" s="6"/>
      <c r="IOI329" s="6"/>
      <c r="IOJ329" s="6"/>
      <c r="IOK329" s="7"/>
      <c r="IOL329" s="7"/>
      <c r="IOM329" s="8"/>
      <c r="ION329" s="8"/>
      <c r="IOO329" s="13"/>
      <c r="IOP329" s="6"/>
      <c r="IOQ329" s="6"/>
      <c r="IOR329" s="6"/>
      <c r="IOS329" s="7"/>
      <c r="IOT329" s="7"/>
      <c r="IOU329" s="8"/>
      <c r="IOV329" s="8"/>
      <c r="IOW329" s="13"/>
      <c r="IOX329" s="6"/>
      <c r="IOY329" s="6"/>
      <c r="IOZ329" s="6"/>
      <c r="IPA329" s="7"/>
      <c r="IPB329" s="7"/>
      <c r="IPC329" s="8"/>
      <c r="IPD329" s="8"/>
      <c r="IPE329" s="13"/>
      <c r="IPF329" s="6"/>
      <c r="IPG329" s="6"/>
      <c r="IPH329" s="6"/>
      <c r="IPI329" s="7"/>
      <c r="IPJ329" s="7"/>
      <c r="IPK329" s="8"/>
      <c r="IPL329" s="8"/>
      <c r="IPM329" s="13"/>
      <c r="IPN329" s="6"/>
      <c r="IPO329" s="6"/>
      <c r="IPP329" s="6"/>
      <c r="IPQ329" s="7"/>
      <c r="IPR329" s="7"/>
      <c r="IPS329" s="8"/>
      <c r="IPT329" s="8"/>
      <c r="IPU329" s="13"/>
      <c r="IPV329" s="6"/>
      <c r="IPW329" s="6"/>
      <c r="IPX329" s="6"/>
      <c r="IPY329" s="7"/>
      <c r="IPZ329" s="7"/>
      <c r="IQA329" s="8"/>
      <c r="IQB329" s="8"/>
      <c r="IQC329" s="13"/>
      <c r="IQD329" s="6"/>
      <c r="IQE329" s="6"/>
      <c r="IQF329" s="6"/>
      <c r="IQG329" s="7"/>
      <c r="IQH329" s="7"/>
      <c r="IQI329" s="8"/>
      <c r="IQJ329" s="8"/>
      <c r="IQK329" s="13"/>
      <c r="IQL329" s="6"/>
      <c r="IQM329" s="6"/>
      <c r="IQN329" s="6"/>
      <c r="IQO329" s="7"/>
      <c r="IQP329" s="7"/>
      <c r="IQQ329" s="8"/>
      <c r="IQR329" s="8"/>
      <c r="IQS329" s="13"/>
      <c r="IQT329" s="6"/>
      <c r="IQU329" s="6"/>
      <c r="IQV329" s="6"/>
      <c r="IQW329" s="7"/>
      <c r="IQX329" s="7"/>
      <c r="IQY329" s="8"/>
      <c r="IQZ329" s="8"/>
      <c r="IRA329" s="13"/>
      <c r="IRB329" s="6"/>
      <c r="IRC329" s="6"/>
      <c r="IRD329" s="6"/>
      <c r="IRE329" s="7"/>
      <c r="IRF329" s="7"/>
      <c r="IRG329" s="8"/>
      <c r="IRH329" s="8"/>
      <c r="IRI329" s="13"/>
      <c r="IRJ329" s="6"/>
      <c r="IRK329" s="6"/>
      <c r="IRL329" s="6"/>
      <c r="IRM329" s="7"/>
      <c r="IRN329" s="7"/>
      <c r="IRO329" s="8"/>
      <c r="IRP329" s="8"/>
      <c r="IRQ329" s="13"/>
      <c r="IRR329" s="6"/>
      <c r="IRS329" s="6"/>
      <c r="IRT329" s="6"/>
      <c r="IRU329" s="7"/>
      <c r="IRV329" s="7"/>
      <c r="IRW329" s="8"/>
      <c r="IRX329" s="8"/>
      <c r="IRY329" s="13"/>
      <c r="IRZ329" s="6"/>
      <c r="ISA329" s="6"/>
      <c r="ISB329" s="6"/>
      <c r="ISC329" s="7"/>
      <c r="ISD329" s="7"/>
      <c r="ISE329" s="8"/>
      <c r="ISF329" s="8"/>
      <c r="ISG329" s="13"/>
      <c r="ISH329" s="6"/>
      <c r="ISI329" s="6"/>
      <c r="ISJ329" s="6"/>
      <c r="ISK329" s="7"/>
      <c r="ISL329" s="7"/>
      <c r="ISM329" s="8"/>
      <c r="ISN329" s="8"/>
      <c r="ISO329" s="13"/>
      <c r="ISP329" s="6"/>
      <c r="ISQ329" s="6"/>
      <c r="ISR329" s="6"/>
      <c r="ISS329" s="7"/>
      <c r="IST329" s="7"/>
      <c r="ISU329" s="8"/>
      <c r="ISV329" s="8"/>
      <c r="ISW329" s="13"/>
      <c r="ISX329" s="6"/>
      <c r="ISY329" s="6"/>
      <c r="ISZ329" s="6"/>
      <c r="ITA329" s="7"/>
      <c r="ITB329" s="7"/>
      <c r="ITC329" s="8"/>
      <c r="ITD329" s="8"/>
      <c r="ITE329" s="13"/>
      <c r="ITF329" s="6"/>
      <c r="ITG329" s="6"/>
      <c r="ITH329" s="6"/>
      <c r="ITI329" s="7"/>
      <c r="ITJ329" s="7"/>
      <c r="ITK329" s="8"/>
      <c r="ITL329" s="8"/>
      <c r="ITM329" s="13"/>
      <c r="ITN329" s="6"/>
      <c r="ITO329" s="6"/>
      <c r="ITP329" s="6"/>
      <c r="ITQ329" s="7"/>
      <c r="ITR329" s="7"/>
      <c r="ITS329" s="8"/>
      <c r="ITT329" s="8"/>
      <c r="ITU329" s="13"/>
      <c r="ITV329" s="6"/>
      <c r="ITW329" s="6"/>
      <c r="ITX329" s="6"/>
      <c r="ITY329" s="7"/>
      <c r="ITZ329" s="7"/>
      <c r="IUA329" s="8"/>
      <c r="IUB329" s="8"/>
      <c r="IUC329" s="13"/>
      <c r="IUD329" s="6"/>
      <c r="IUE329" s="6"/>
      <c r="IUF329" s="6"/>
      <c r="IUG329" s="7"/>
      <c r="IUH329" s="7"/>
      <c r="IUI329" s="8"/>
      <c r="IUJ329" s="8"/>
      <c r="IUK329" s="13"/>
      <c r="IUL329" s="6"/>
      <c r="IUM329" s="6"/>
      <c r="IUN329" s="6"/>
      <c r="IUO329" s="7"/>
      <c r="IUP329" s="7"/>
      <c r="IUQ329" s="8"/>
      <c r="IUR329" s="8"/>
      <c r="IUS329" s="13"/>
      <c r="IUT329" s="6"/>
      <c r="IUU329" s="6"/>
      <c r="IUV329" s="6"/>
      <c r="IUW329" s="7"/>
      <c r="IUX329" s="7"/>
      <c r="IUY329" s="8"/>
      <c r="IUZ329" s="8"/>
      <c r="IVA329" s="13"/>
      <c r="IVB329" s="6"/>
      <c r="IVC329" s="6"/>
      <c r="IVD329" s="6"/>
      <c r="IVE329" s="7"/>
      <c r="IVF329" s="7"/>
      <c r="IVG329" s="8"/>
      <c r="IVH329" s="8"/>
      <c r="IVI329" s="13"/>
      <c r="IVJ329" s="6"/>
      <c r="IVK329" s="6"/>
      <c r="IVL329" s="6"/>
      <c r="IVM329" s="7"/>
      <c r="IVN329" s="7"/>
      <c r="IVO329" s="8"/>
      <c r="IVP329" s="8"/>
      <c r="IVQ329" s="13"/>
      <c r="IVR329" s="6"/>
      <c r="IVS329" s="6"/>
      <c r="IVT329" s="6"/>
      <c r="IVU329" s="7"/>
      <c r="IVV329" s="7"/>
      <c r="IVW329" s="8"/>
      <c r="IVX329" s="8"/>
      <c r="IVY329" s="13"/>
      <c r="IVZ329" s="6"/>
      <c r="IWA329" s="6"/>
      <c r="IWB329" s="6"/>
      <c r="IWC329" s="7"/>
      <c r="IWD329" s="7"/>
      <c r="IWE329" s="8"/>
      <c r="IWF329" s="8"/>
      <c r="IWG329" s="13"/>
      <c r="IWH329" s="6"/>
      <c r="IWI329" s="6"/>
      <c r="IWJ329" s="6"/>
      <c r="IWK329" s="7"/>
      <c r="IWL329" s="7"/>
      <c r="IWM329" s="8"/>
      <c r="IWN329" s="8"/>
      <c r="IWO329" s="13"/>
      <c r="IWP329" s="6"/>
      <c r="IWQ329" s="6"/>
      <c r="IWR329" s="6"/>
      <c r="IWS329" s="7"/>
      <c r="IWT329" s="7"/>
      <c r="IWU329" s="8"/>
      <c r="IWV329" s="8"/>
      <c r="IWW329" s="13"/>
      <c r="IWX329" s="6"/>
      <c r="IWY329" s="6"/>
      <c r="IWZ329" s="6"/>
      <c r="IXA329" s="7"/>
      <c r="IXB329" s="7"/>
      <c r="IXC329" s="8"/>
      <c r="IXD329" s="8"/>
      <c r="IXE329" s="13"/>
      <c r="IXF329" s="6"/>
      <c r="IXG329" s="6"/>
      <c r="IXH329" s="6"/>
      <c r="IXI329" s="7"/>
      <c r="IXJ329" s="7"/>
      <c r="IXK329" s="8"/>
      <c r="IXL329" s="8"/>
      <c r="IXM329" s="13"/>
      <c r="IXN329" s="6"/>
      <c r="IXO329" s="6"/>
      <c r="IXP329" s="6"/>
      <c r="IXQ329" s="7"/>
      <c r="IXR329" s="7"/>
      <c r="IXS329" s="8"/>
      <c r="IXT329" s="8"/>
      <c r="IXU329" s="13"/>
      <c r="IXV329" s="6"/>
      <c r="IXW329" s="6"/>
      <c r="IXX329" s="6"/>
      <c r="IXY329" s="7"/>
      <c r="IXZ329" s="7"/>
      <c r="IYA329" s="8"/>
      <c r="IYB329" s="8"/>
      <c r="IYC329" s="13"/>
      <c r="IYD329" s="6"/>
      <c r="IYE329" s="6"/>
      <c r="IYF329" s="6"/>
      <c r="IYG329" s="7"/>
      <c r="IYH329" s="7"/>
      <c r="IYI329" s="8"/>
      <c r="IYJ329" s="8"/>
      <c r="IYK329" s="13"/>
      <c r="IYL329" s="6"/>
      <c r="IYM329" s="6"/>
      <c r="IYN329" s="6"/>
      <c r="IYO329" s="7"/>
      <c r="IYP329" s="7"/>
      <c r="IYQ329" s="8"/>
      <c r="IYR329" s="8"/>
      <c r="IYS329" s="13"/>
      <c r="IYT329" s="6"/>
      <c r="IYU329" s="6"/>
      <c r="IYV329" s="6"/>
      <c r="IYW329" s="7"/>
      <c r="IYX329" s="7"/>
      <c r="IYY329" s="8"/>
      <c r="IYZ329" s="8"/>
      <c r="IZA329" s="13"/>
      <c r="IZB329" s="6"/>
      <c r="IZC329" s="6"/>
      <c r="IZD329" s="6"/>
      <c r="IZE329" s="7"/>
      <c r="IZF329" s="7"/>
      <c r="IZG329" s="8"/>
      <c r="IZH329" s="8"/>
      <c r="IZI329" s="13"/>
      <c r="IZJ329" s="6"/>
      <c r="IZK329" s="6"/>
      <c r="IZL329" s="6"/>
      <c r="IZM329" s="7"/>
      <c r="IZN329" s="7"/>
      <c r="IZO329" s="8"/>
      <c r="IZP329" s="8"/>
      <c r="IZQ329" s="13"/>
      <c r="IZR329" s="6"/>
      <c r="IZS329" s="6"/>
      <c r="IZT329" s="6"/>
      <c r="IZU329" s="7"/>
      <c r="IZV329" s="7"/>
      <c r="IZW329" s="8"/>
      <c r="IZX329" s="8"/>
      <c r="IZY329" s="13"/>
      <c r="IZZ329" s="6"/>
      <c r="JAA329" s="6"/>
      <c r="JAB329" s="6"/>
      <c r="JAC329" s="7"/>
      <c r="JAD329" s="7"/>
      <c r="JAE329" s="8"/>
      <c r="JAF329" s="8"/>
      <c r="JAG329" s="13"/>
      <c r="JAH329" s="6"/>
      <c r="JAI329" s="6"/>
      <c r="JAJ329" s="6"/>
      <c r="JAK329" s="7"/>
      <c r="JAL329" s="7"/>
      <c r="JAM329" s="8"/>
      <c r="JAN329" s="8"/>
      <c r="JAO329" s="13"/>
      <c r="JAP329" s="6"/>
      <c r="JAQ329" s="6"/>
      <c r="JAR329" s="6"/>
      <c r="JAS329" s="7"/>
      <c r="JAT329" s="7"/>
      <c r="JAU329" s="8"/>
      <c r="JAV329" s="8"/>
      <c r="JAW329" s="13"/>
      <c r="JAX329" s="6"/>
      <c r="JAY329" s="6"/>
      <c r="JAZ329" s="6"/>
      <c r="JBA329" s="7"/>
      <c r="JBB329" s="7"/>
      <c r="JBC329" s="8"/>
      <c r="JBD329" s="8"/>
      <c r="JBE329" s="13"/>
      <c r="JBF329" s="6"/>
      <c r="JBG329" s="6"/>
      <c r="JBH329" s="6"/>
      <c r="JBI329" s="7"/>
      <c r="JBJ329" s="7"/>
      <c r="JBK329" s="8"/>
      <c r="JBL329" s="8"/>
      <c r="JBM329" s="13"/>
      <c r="JBN329" s="6"/>
      <c r="JBO329" s="6"/>
      <c r="JBP329" s="6"/>
      <c r="JBQ329" s="7"/>
      <c r="JBR329" s="7"/>
      <c r="JBS329" s="8"/>
      <c r="JBT329" s="8"/>
      <c r="JBU329" s="13"/>
      <c r="JBV329" s="6"/>
      <c r="JBW329" s="6"/>
      <c r="JBX329" s="6"/>
      <c r="JBY329" s="7"/>
      <c r="JBZ329" s="7"/>
      <c r="JCA329" s="8"/>
      <c r="JCB329" s="8"/>
      <c r="JCC329" s="13"/>
      <c r="JCD329" s="6"/>
      <c r="JCE329" s="6"/>
      <c r="JCF329" s="6"/>
      <c r="JCG329" s="7"/>
      <c r="JCH329" s="7"/>
      <c r="JCI329" s="8"/>
      <c r="JCJ329" s="8"/>
      <c r="JCK329" s="13"/>
      <c r="JCL329" s="6"/>
      <c r="JCM329" s="6"/>
      <c r="JCN329" s="6"/>
      <c r="JCO329" s="7"/>
      <c r="JCP329" s="7"/>
      <c r="JCQ329" s="8"/>
      <c r="JCR329" s="8"/>
      <c r="JCS329" s="13"/>
      <c r="JCT329" s="6"/>
      <c r="JCU329" s="6"/>
      <c r="JCV329" s="6"/>
      <c r="JCW329" s="7"/>
      <c r="JCX329" s="7"/>
      <c r="JCY329" s="8"/>
      <c r="JCZ329" s="8"/>
      <c r="JDA329" s="13"/>
      <c r="JDB329" s="6"/>
      <c r="JDC329" s="6"/>
      <c r="JDD329" s="6"/>
      <c r="JDE329" s="7"/>
      <c r="JDF329" s="7"/>
      <c r="JDG329" s="8"/>
      <c r="JDH329" s="8"/>
      <c r="JDI329" s="13"/>
      <c r="JDJ329" s="6"/>
      <c r="JDK329" s="6"/>
      <c r="JDL329" s="6"/>
      <c r="JDM329" s="7"/>
      <c r="JDN329" s="7"/>
      <c r="JDO329" s="8"/>
      <c r="JDP329" s="8"/>
      <c r="JDQ329" s="13"/>
      <c r="JDR329" s="6"/>
      <c r="JDS329" s="6"/>
      <c r="JDT329" s="6"/>
      <c r="JDU329" s="7"/>
      <c r="JDV329" s="7"/>
      <c r="JDW329" s="8"/>
      <c r="JDX329" s="8"/>
      <c r="JDY329" s="13"/>
      <c r="JDZ329" s="6"/>
      <c r="JEA329" s="6"/>
      <c r="JEB329" s="6"/>
      <c r="JEC329" s="7"/>
      <c r="JED329" s="7"/>
      <c r="JEE329" s="8"/>
      <c r="JEF329" s="8"/>
      <c r="JEG329" s="13"/>
      <c r="JEH329" s="6"/>
      <c r="JEI329" s="6"/>
      <c r="JEJ329" s="6"/>
      <c r="JEK329" s="7"/>
      <c r="JEL329" s="7"/>
      <c r="JEM329" s="8"/>
      <c r="JEN329" s="8"/>
      <c r="JEO329" s="13"/>
      <c r="JEP329" s="6"/>
      <c r="JEQ329" s="6"/>
      <c r="JER329" s="6"/>
      <c r="JES329" s="7"/>
      <c r="JET329" s="7"/>
      <c r="JEU329" s="8"/>
      <c r="JEV329" s="8"/>
      <c r="JEW329" s="13"/>
      <c r="JEX329" s="6"/>
      <c r="JEY329" s="6"/>
      <c r="JEZ329" s="6"/>
      <c r="JFA329" s="7"/>
      <c r="JFB329" s="7"/>
      <c r="JFC329" s="8"/>
      <c r="JFD329" s="8"/>
      <c r="JFE329" s="13"/>
      <c r="JFF329" s="6"/>
      <c r="JFG329" s="6"/>
      <c r="JFH329" s="6"/>
      <c r="JFI329" s="7"/>
      <c r="JFJ329" s="7"/>
      <c r="JFK329" s="8"/>
      <c r="JFL329" s="8"/>
      <c r="JFM329" s="13"/>
      <c r="JFN329" s="6"/>
      <c r="JFO329" s="6"/>
      <c r="JFP329" s="6"/>
      <c r="JFQ329" s="7"/>
      <c r="JFR329" s="7"/>
      <c r="JFS329" s="8"/>
      <c r="JFT329" s="8"/>
      <c r="JFU329" s="13"/>
      <c r="JFV329" s="6"/>
      <c r="JFW329" s="6"/>
      <c r="JFX329" s="6"/>
      <c r="JFY329" s="7"/>
      <c r="JFZ329" s="7"/>
      <c r="JGA329" s="8"/>
      <c r="JGB329" s="8"/>
      <c r="JGC329" s="13"/>
      <c r="JGD329" s="6"/>
      <c r="JGE329" s="6"/>
      <c r="JGF329" s="6"/>
      <c r="JGG329" s="7"/>
      <c r="JGH329" s="7"/>
      <c r="JGI329" s="8"/>
      <c r="JGJ329" s="8"/>
      <c r="JGK329" s="13"/>
      <c r="JGL329" s="6"/>
      <c r="JGM329" s="6"/>
      <c r="JGN329" s="6"/>
      <c r="JGO329" s="7"/>
      <c r="JGP329" s="7"/>
      <c r="JGQ329" s="8"/>
      <c r="JGR329" s="8"/>
      <c r="JGS329" s="13"/>
      <c r="JGT329" s="6"/>
      <c r="JGU329" s="6"/>
      <c r="JGV329" s="6"/>
      <c r="JGW329" s="7"/>
      <c r="JGX329" s="7"/>
      <c r="JGY329" s="8"/>
      <c r="JGZ329" s="8"/>
      <c r="JHA329" s="13"/>
      <c r="JHB329" s="6"/>
      <c r="JHC329" s="6"/>
      <c r="JHD329" s="6"/>
      <c r="JHE329" s="7"/>
      <c r="JHF329" s="7"/>
      <c r="JHG329" s="8"/>
      <c r="JHH329" s="8"/>
      <c r="JHI329" s="13"/>
      <c r="JHJ329" s="6"/>
      <c r="JHK329" s="6"/>
      <c r="JHL329" s="6"/>
      <c r="JHM329" s="7"/>
      <c r="JHN329" s="7"/>
      <c r="JHO329" s="8"/>
      <c r="JHP329" s="8"/>
      <c r="JHQ329" s="13"/>
      <c r="JHR329" s="6"/>
      <c r="JHS329" s="6"/>
      <c r="JHT329" s="6"/>
      <c r="JHU329" s="7"/>
      <c r="JHV329" s="7"/>
      <c r="JHW329" s="8"/>
      <c r="JHX329" s="8"/>
      <c r="JHY329" s="13"/>
      <c r="JHZ329" s="6"/>
      <c r="JIA329" s="6"/>
      <c r="JIB329" s="6"/>
      <c r="JIC329" s="7"/>
      <c r="JID329" s="7"/>
      <c r="JIE329" s="8"/>
      <c r="JIF329" s="8"/>
      <c r="JIG329" s="13"/>
      <c r="JIH329" s="6"/>
      <c r="JII329" s="6"/>
      <c r="JIJ329" s="6"/>
      <c r="JIK329" s="7"/>
      <c r="JIL329" s="7"/>
      <c r="JIM329" s="8"/>
      <c r="JIN329" s="8"/>
      <c r="JIO329" s="13"/>
      <c r="JIP329" s="6"/>
      <c r="JIQ329" s="6"/>
      <c r="JIR329" s="6"/>
      <c r="JIS329" s="7"/>
      <c r="JIT329" s="7"/>
      <c r="JIU329" s="8"/>
      <c r="JIV329" s="8"/>
      <c r="JIW329" s="13"/>
      <c r="JIX329" s="6"/>
      <c r="JIY329" s="6"/>
      <c r="JIZ329" s="6"/>
      <c r="JJA329" s="7"/>
      <c r="JJB329" s="7"/>
      <c r="JJC329" s="8"/>
      <c r="JJD329" s="8"/>
      <c r="JJE329" s="13"/>
      <c r="JJF329" s="6"/>
      <c r="JJG329" s="6"/>
      <c r="JJH329" s="6"/>
      <c r="JJI329" s="7"/>
      <c r="JJJ329" s="7"/>
      <c r="JJK329" s="8"/>
      <c r="JJL329" s="8"/>
      <c r="JJM329" s="13"/>
      <c r="JJN329" s="6"/>
      <c r="JJO329" s="6"/>
      <c r="JJP329" s="6"/>
      <c r="JJQ329" s="7"/>
      <c r="JJR329" s="7"/>
      <c r="JJS329" s="8"/>
      <c r="JJT329" s="8"/>
      <c r="JJU329" s="13"/>
      <c r="JJV329" s="6"/>
      <c r="JJW329" s="6"/>
      <c r="JJX329" s="6"/>
      <c r="JJY329" s="7"/>
      <c r="JJZ329" s="7"/>
      <c r="JKA329" s="8"/>
      <c r="JKB329" s="8"/>
      <c r="JKC329" s="13"/>
      <c r="JKD329" s="6"/>
      <c r="JKE329" s="6"/>
      <c r="JKF329" s="6"/>
      <c r="JKG329" s="7"/>
      <c r="JKH329" s="7"/>
      <c r="JKI329" s="8"/>
      <c r="JKJ329" s="8"/>
      <c r="JKK329" s="13"/>
      <c r="JKL329" s="6"/>
      <c r="JKM329" s="6"/>
      <c r="JKN329" s="6"/>
      <c r="JKO329" s="7"/>
      <c r="JKP329" s="7"/>
      <c r="JKQ329" s="8"/>
      <c r="JKR329" s="8"/>
      <c r="JKS329" s="13"/>
      <c r="JKT329" s="6"/>
      <c r="JKU329" s="6"/>
      <c r="JKV329" s="6"/>
      <c r="JKW329" s="7"/>
      <c r="JKX329" s="7"/>
      <c r="JKY329" s="8"/>
      <c r="JKZ329" s="8"/>
      <c r="JLA329" s="13"/>
      <c r="JLB329" s="6"/>
      <c r="JLC329" s="6"/>
      <c r="JLD329" s="6"/>
      <c r="JLE329" s="7"/>
      <c r="JLF329" s="7"/>
      <c r="JLG329" s="8"/>
      <c r="JLH329" s="8"/>
      <c r="JLI329" s="13"/>
      <c r="JLJ329" s="6"/>
      <c r="JLK329" s="6"/>
      <c r="JLL329" s="6"/>
      <c r="JLM329" s="7"/>
      <c r="JLN329" s="7"/>
      <c r="JLO329" s="8"/>
      <c r="JLP329" s="8"/>
      <c r="JLQ329" s="13"/>
      <c r="JLR329" s="6"/>
      <c r="JLS329" s="6"/>
      <c r="JLT329" s="6"/>
      <c r="JLU329" s="7"/>
      <c r="JLV329" s="7"/>
      <c r="JLW329" s="8"/>
      <c r="JLX329" s="8"/>
      <c r="JLY329" s="13"/>
      <c r="JLZ329" s="6"/>
      <c r="JMA329" s="6"/>
      <c r="JMB329" s="6"/>
      <c r="JMC329" s="7"/>
      <c r="JMD329" s="7"/>
      <c r="JME329" s="8"/>
      <c r="JMF329" s="8"/>
      <c r="JMG329" s="13"/>
      <c r="JMH329" s="6"/>
      <c r="JMI329" s="6"/>
      <c r="JMJ329" s="6"/>
      <c r="JMK329" s="7"/>
      <c r="JML329" s="7"/>
      <c r="JMM329" s="8"/>
      <c r="JMN329" s="8"/>
      <c r="JMO329" s="13"/>
      <c r="JMP329" s="6"/>
      <c r="JMQ329" s="6"/>
      <c r="JMR329" s="6"/>
      <c r="JMS329" s="7"/>
      <c r="JMT329" s="7"/>
      <c r="JMU329" s="8"/>
      <c r="JMV329" s="8"/>
      <c r="JMW329" s="13"/>
      <c r="JMX329" s="6"/>
      <c r="JMY329" s="6"/>
      <c r="JMZ329" s="6"/>
      <c r="JNA329" s="7"/>
      <c r="JNB329" s="7"/>
      <c r="JNC329" s="8"/>
      <c r="JND329" s="8"/>
      <c r="JNE329" s="13"/>
      <c r="JNF329" s="6"/>
      <c r="JNG329" s="6"/>
      <c r="JNH329" s="6"/>
      <c r="JNI329" s="7"/>
      <c r="JNJ329" s="7"/>
      <c r="JNK329" s="8"/>
      <c r="JNL329" s="8"/>
      <c r="JNM329" s="13"/>
      <c r="JNN329" s="6"/>
      <c r="JNO329" s="6"/>
      <c r="JNP329" s="6"/>
      <c r="JNQ329" s="7"/>
      <c r="JNR329" s="7"/>
      <c r="JNS329" s="8"/>
      <c r="JNT329" s="8"/>
      <c r="JNU329" s="13"/>
      <c r="JNV329" s="6"/>
      <c r="JNW329" s="6"/>
      <c r="JNX329" s="6"/>
      <c r="JNY329" s="7"/>
      <c r="JNZ329" s="7"/>
      <c r="JOA329" s="8"/>
      <c r="JOB329" s="8"/>
      <c r="JOC329" s="13"/>
      <c r="JOD329" s="6"/>
      <c r="JOE329" s="6"/>
      <c r="JOF329" s="6"/>
      <c r="JOG329" s="7"/>
      <c r="JOH329" s="7"/>
      <c r="JOI329" s="8"/>
      <c r="JOJ329" s="8"/>
      <c r="JOK329" s="13"/>
      <c r="JOL329" s="6"/>
      <c r="JOM329" s="6"/>
      <c r="JON329" s="6"/>
      <c r="JOO329" s="7"/>
      <c r="JOP329" s="7"/>
      <c r="JOQ329" s="8"/>
      <c r="JOR329" s="8"/>
      <c r="JOS329" s="13"/>
      <c r="JOT329" s="6"/>
      <c r="JOU329" s="6"/>
      <c r="JOV329" s="6"/>
      <c r="JOW329" s="7"/>
      <c r="JOX329" s="7"/>
      <c r="JOY329" s="8"/>
      <c r="JOZ329" s="8"/>
      <c r="JPA329" s="13"/>
      <c r="JPB329" s="6"/>
      <c r="JPC329" s="6"/>
      <c r="JPD329" s="6"/>
      <c r="JPE329" s="7"/>
      <c r="JPF329" s="7"/>
      <c r="JPG329" s="8"/>
      <c r="JPH329" s="8"/>
      <c r="JPI329" s="13"/>
      <c r="JPJ329" s="6"/>
      <c r="JPK329" s="6"/>
      <c r="JPL329" s="6"/>
      <c r="JPM329" s="7"/>
      <c r="JPN329" s="7"/>
      <c r="JPO329" s="8"/>
      <c r="JPP329" s="8"/>
      <c r="JPQ329" s="13"/>
      <c r="JPR329" s="6"/>
      <c r="JPS329" s="6"/>
      <c r="JPT329" s="6"/>
      <c r="JPU329" s="7"/>
      <c r="JPV329" s="7"/>
      <c r="JPW329" s="8"/>
      <c r="JPX329" s="8"/>
      <c r="JPY329" s="13"/>
      <c r="JPZ329" s="6"/>
      <c r="JQA329" s="6"/>
      <c r="JQB329" s="6"/>
      <c r="JQC329" s="7"/>
      <c r="JQD329" s="7"/>
      <c r="JQE329" s="8"/>
      <c r="JQF329" s="8"/>
      <c r="JQG329" s="13"/>
      <c r="JQH329" s="6"/>
      <c r="JQI329" s="6"/>
      <c r="JQJ329" s="6"/>
      <c r="JQK329" s="7"/>
      <c r="JQL329" s="7"/>
      <c r="JQM329" s="8"/>
      <c r="JQN329" s="8"/>
      <c r="JQO329" s="13"/>
      <c r="JQP329" s="6"/>
      <c r="JQQ329" s="6"/>
      <c r="JQR329" s="6"/>
      <c r="JQS329" s="7"/>
      <c r="JQT329" s="7"/>
      <c r="JQU329" s="8"/>
      <c r="JQV329" s="8"/>
      <c r="JQW329" s="13"/>
      <c r="JQX329" s="6"/>
      <c r="JQY329" s="6"/>
      <c r="JQZ329" s="6"/>
      <c r="JRA329" s="7"/>
      <c r="JRB329" s="7"/>
      <c r="JRC329" s="8"/>
      <c r="JRD329" s="8"/>
      <c r="JRE329" s="13"/>
      <c r="JRF329" s="6"/>
      <c r="JRG329" s="6"/>
      <c r="JRH329" s="6"/>
      <c r="JRI329" s="7"/>
      <c r="JRJ329" s="7"/>
      <c r="JRK329" s="8"/>
      <c r="JRL329" s="8"/>
      <c r="JRM329" s="13"/>
      <c r="JRN329" s="6"/>
      <c r="JRO329" s="6"/>
      <c r="JRP329" s="6"/>
      <c r="JRQ329" s="7"/>
      <c r="JRR329" s="7"/>
      <c r="JRS329" s="8"/>
      <c r="JRT329" s="8"/>
      <c r="JRU329" s="13"/>
      <c r="JRV329" s="6"/>
      <c r="JRW329" s="6"/>
      <c r="JRX329" s="6"/>
      <c r="JRY329" s="7"/>
      <c r="JRZ329" s="7"/>
      <c r="JSA329" s="8"/>
      <c r="JSB329" s="8"/>
      <c r="JSC329" s="13"/>
      <c r="JSD329" s="6"/>
      <c r="JSE329" s="6"/>
      <c r="JSF329" s="6"/>
      <c r="JSG329" s="7"/>
      <c r="JSH329" s="7"/>
      <c r="JSI329" s="8"/>
      <c r="JSJ329" s="8"/>
      <c r="JSK329" s="13"/>
      <c r="JSL329" s="6"/>
      <c r="JSM329" s="6"/>
      <c r="JSN329" s="6"/>
      <c r="JSO329" s="7"/>
      <c r="JSP329" s="7"/>
      <c r="JSQ329" s="8"/>
      <c r="JSR329" s="8"/>
      <c r="JSS329" s="13"/>
      <c r="JST329" s="6"/>
      <c r="JSU329" s="6"/>
      <c r="JSV329" s="6"/>
      <c r="JSW329" s="7"/>
      <c r="JSX329" s="7"/>
      <c r="JSY329" s="8"/>
      <c r="JSZ329" s="8"/>
      <c r="JTA329" s="13"/>
      <c r="JTB329" s="6"/>
      <c r="JTC329" s="6"/>
      <c r="JTD329" s="6"/>
      <c r="JTE329" s="7"/>
      <c r="JTF329" s="7"/>
      <c r="JTG329" s="8"/>
      <c r="JTH329" s="8"/>
      <c r="JTI329" s="13"/>
      <c r="JTJ329" s="6"/>
      <c r="JTK329" s="6"/>
      <c r="JTL329" s="6"/>
      <c r="JTM329" s="7"/>
      <c r="JTN329" s="7"/>
      <c r="JTO329" s="8"/>
      <c r="JTP329" s="8"/>
      <c r="JTQ329" s="13"/>
      <c r="JTR329" s="6"/>
      <c r="JTS329" s="6"/>
      <c r="JTT329" s="6"/>
      <c r="JTU329" s="7"/>
      <c r="JTV329" s="7"/>
      <c r="JTW329" s="8"/>
      <c r="JTX329" s="8"/>
      <c r="JTY329" s="13"/>
      <c r="JTZ329" s="6"/>
      <c r="JUA329" s="6"/>
      <c r="JUB329" s="6"/>
      <c r="JUC329" s="7"/>
      <c r="JUD329" s="7"/>
      <c r="JUE329" s="8"/>
      <c r="JUF329" s="8"/>
      <c r="JUG329" s="13"/>
      <c r="JUH329" s="6"/>
      <c r="JUI329" s="6"/>
      <c r="JUJ329" s="6"/>
      <c r="JUK329" s="7"/>
      <c r="JUL329" s="7"/>
      <c r="JUM329" s="8"/>
      <c r="JUN329" s="8"/>
      <c r="JUO329" s="13"/>
      <c r="JUP329" s="6"/>
      <c r="JUQ329" s="6"/>
      <c r="JUR329" s="6"/>
      <c r="JUS329" s="7"/>
      <c r="JUT329" s="7"/>
      <c r="JUU329" s="8"/>
      <c r="JUV329" s="8"/>
      <c r="JUW329" s="13"/>
      <c r="JUX329" s="6"/>
      <c r="JUY329" s="6"/>
      <c r="JUZ329" s="6"/>
      <c r="JVA329" s="7"/>
      <c r="JVB329" s="7"/>
      <c r="JVC329" s="8"/>
      <c r="JVD329" s="8"/>
      <c r="JVE329" s="13"/>
      <c r="JVF329" s="6"/>
      <c r="JVG329" s="6"/>
      <c r="JVH329" s="6"/>
      <c r="JVI329" s="7"/>
      <c r="JVJ329" s="7"/>
      <c r="JVK329" s="8"/>
      <c r="JVL329" s="8"/>
      <c r="JVM329" s="13"/>
      <c r="JVN329" s="6"/>
      <c r="JVO329" s="6"/>
      <c r="JVP329" s="6"/>
      <c r="JVQ329" s="7"/>
      <c r="JVR329" s="7"/>
      <c r="JVS329" s="8"/>
      <c r="JVT329" s="8"/>
      <c r="JVU329" s="13"/>
      <c r="JVV329" s="6"/>
      <c r="JVW329" s="6"/>
      <c r="JVX329" s="6"/>
      <c r="JVY329" s="7"/>
      <c r="JVZ329" s="7"/>
      <c r="JWA329" s="8"/>
      <c r="JWB329" s="8"/>
      <c r="JWC329" s="13"/>
      <c r="JWD329" s="6"/>
      <c r="JWE329" s="6"/>
      <c r="JWF329" s="6"/>
      <c r="JWG329" s="7"/>
      <c r="JWH329" s="7"/>
      <c r="JWI329" s="8"/>
      <c r="JWJ329" s="8"/>
      <c r="JWK329" s="13"/>
      <c r="JWL329" s="6"/>
      <c r="JWM329" s="6"/>
      <c r="JWN329" s="6"/>
      <c r="JWO329" s="7"/>
      <c r="JWP329" s="7"/>
      <c r="JWQ329" s="8"/>
      <c r="JWR329" s="8"/>
      <c r="JWS329" s="13"/>
      <c r="JWT329" s="6"/>
      <c r="JWU329" s="6"/>
      <c r="JWV329" s="6"/>
      <c r="JWW329" s="7"/>
      <c r="JWX329" s="7"/>
      <c r="JWY329" s="8"/>
      <c r="JWZ329" s="8"/>
      <c r="JXA329" s="13"/>
      <c r="JXB329" s="6"/>
      <c r="JXC329" s="6"/>
      <c r="JXD329" s="6"/>
      <c r="JXE329" s="7"/>
      <c r="JXF329" s="7"/>
      <c r="JXG329" s="8"/>
      <c r="JXH329" s="8"/>
      <c r="JXI329" s="13"/>
      <c r="JXJ329" s="6"/>
      <c r="JXK329" s="6"/>
      <c r="JXL329" s="6"/>
      <c r="JXM329" s="7"/>
      <c r="JXN329" s="7"/>
      <c r="JXO329" s="8"/>
      <c r="JXP329" s="8"/>
      <c r="JXQ329" s="13"/>
      <c r="JXR329" s="6"/>
      <c r="JXS329" s="6"/>
      <c r="JXT329" s="6"/>
      <c r="JXU329" s="7"/>
      <c r="JXV329" s="7"/>
      <c r="JXW329" s="8"/>
      <c r="JXX329" s="8"/>
      <c r="JXY329" s="13"/>
      <c r="JXZ329" s="6"/>
      <c r="JYA329" s="6"/>
      <c r="JYB329" s="6"/>
      <c r="JYC329" s="7"/>
      <c r="JYD329" s="7"/>
      <c r="JYE329" s="8"/>
      <c r="JYF329" s="8"/>
      <c r="JYG329" s="13"/>
      <c r="JYH329" s="6"/>
      <c r="JYI329" s="6"/>
      <c r="JYJ329" s="6"/>
      <c r="JYK329" s="7"/>
      <c r="JYL329" s="7"/>
      <c r="JYM329" s="8"/>
      <c r="JYN329" s="8"/>
      <c r="JYO329" s="13"/>
      <c r="JYP329" s="6"/>
      <c r="JYQ329" s="6"/>
      <c r="JYR329" s="6"/>
      <c r="JYS329" s="7"/>
      <c r="JYT329" s="7"/>
      <c r="JYU329" s="8"/>
      <c r="JYV329" s="8"/>
      <c r="JYW329" s="13"/>
      <c r="JYX329" s="6"/>
      <c r="JYY329" s="6"/>
      <c r="JYZ329" s="6"/>
      <c r="JZA329" s="7"/>
      <c r="JZB329" s="7"/>
      <c r="JZC329" s="8"/>
      <c r="JZD329" s="8"/>
      <c r="JZE329" s="13"/>
      <c r="JZF329" s="6"/>
      <c r="JZG329" s="6"/>
      <c r="JZH329" s="6"/>
      <c r="JZI329" s="7"/>
      <c r="JZJ329" s="7"/>
      <c r="JZK329" s="8"/>
      <c r="JZL329" s="8"/>
      <c r="JZM329" s="13"/>
      <c r="JZN329" s="6"/>
      <c r="JZO329" s="6"/>
      <c r="JZP329" s="6"/>
      <c r="JZQ329" s="7"/>
      <c r="JZR329" s="7"/>
      <c r="JZS329" s="8"/>
      <c r="JZT329" s="8"/>
      <c r="JZU329" s="13"/>
      <c r="JZV329" s="6"/>
      <c r="JZW329" s="6"/>
      <c r="JZX329" s="6"/>
      <c r="JZY329" s="7"/>
      <c r="JZZ329" s="7"/>
      <c r="KAA329" s="8"/>
      <c r="KAB329" s="8"/>
      <c r="KAC329" s="13"/>
      <c r="KAD329" s="6"/>
      <c r="KAE329" s="6"/>
      <c r="KAF329" s="6"/>
      <c r="KAG329" s="7"/>
      <c r="KAH329" s="7"/>
      <c r="KAI329" s="8"/>
      <c r="KAJ329" s="8"/>
      <c r="KAK329" s="13"/>
      <c r="KAL329" s="6"/>
      <c r="KAM329" s="6"/>
      <c r="KAN329" s="6"/>
      <c r="KAO329" s="7"/>
      <c r="KAP329" s="7"/>
      <c r="KAQ329" s="8"/>
      <c r="KAR329" s="8"/>
      <c r="KAS329" s="13"/>
      <c r="KAT329" s="6"/>
      <c r="KAU329" s="6"/>
      <c r="KAV329" s="6"/>
      <c r="KAW329" s="7"/>
      <c r="KAX329" s="7"/>
      <c r="KAY329" s="8"/>
      <c r="KAZ329" s="8"/>
      <c r="KBA329" s="13"/>
      <c r="KBB329" s="6"/>
      <c r="KBC329" s="6"/>
      <c r="KBD329" s="6"/>
      <c r="KBE329" s="7"/>
      <c r="KBF329" s="7"/>
      <c r="KBG329" s="8"/>
      <c r="KBH329" s="8"/>
      <c r="KBI329" s="13"/>
      <c r="KBJ329" s="6"/>
      <c r="KBK329" s="6"/>
      <c r="KBL329" s="6"/>
      <c r="KBM329" s="7"/>
      <c r="KBN329" s="7"/>
      <c r="KBO329" s="8"/>
      <c r="KBP329" s="8"/>
      <c r="KBQ329" s="13"/>
      <c r="KBR329" s="6"/>
      <c r="KBS329" s="6"/>
      <c r="KBT329" s="6"/>
      <c r="KBU329" s="7"/>
      <c r="KBV329" s="7"/>
      <c r="KBW329" s="8"/>
      <c r="KBX329" s="8"/>
      <c r="KBY329" s="13"/>
      <c r="KBZ329" s="6"/>
      <c r="KCA329" s="6"/>
      <c r="KCB329" s="6"/>
      <c r="KCC329" s="7"/>
      <c r="KCD329" s="7"/>
      <c r="KCE329" s="8"/>
      <c r="KCF329" s="8"/>
      <c r="KCG329" s="13"/>
      <c r="KCH329" s="6"/>
      <c r="KCI329" s="6"/>
      <c r="KCJ329" s="6"/>
      <c r="KCK329" s="7"/>
      <c r="KCL329" s="7"/>
      <c r="KCM329" s="8"/>
      <c r="KCN329" s="8"/>
      <c r="KCO329" s="13"/>
      <c r="KCP329" s="6"/>
      <c r="KCQ329" s="6"/>
      <c r="KCR329" s="6"/>
      <c r="KCS329" s="7"/>
      <c r="KCT329" s="7"/>
      <c r="KCU329" s="8"/>
      <c r="KCV329" s="8"/>
      <c r="KCW329" s="13"/>
      <c r="KCX329" s="6"/>
      <c r="KCY329" s="6"/>
      <c r="KCZ329" s="6"/>
      <c r="KDA329" s="7"/>
      <c r="KDB329" s="7"/>
      <c r="KDC329" s="8"/>
      <c r="KDD329" s="8"/>
      <c r="KDE329" s="13"/>
      <c r="KDF329" s="6"/>
      <c r="KDG329" s="6"/>
      <c r="KDH329" s="6"/>
      <c r="KDI329" s="7"/>
      <c r="KDJ329" s="7"/>
      <c r="KDK329" s="8"/>
      <c r="KDL329" s="8"/>
      <c r="KDM329" s="13"/>
      <c r="KDN329" s="6"/>
      <c r="KDO329" s="6"/>
      <c r="KDP329" s="6"/>
      <c r="KDQ329" s="7"/>
      <c r="KDR329" s="7"/>
      <c r="KDS329" s="8"/>
      <c r="KDT329" s="8"/>
      <c r="KDU329" s="13"/>
      <c r="KDV329" s="6"/>
      <c r="KDW329" s="6"/>
      <c r="KDX329" s="6"/>
      <c r="KDY329" s="7"/>
      <c r="KDZ329" s="7"/>
      <c r="KEA329" s="8"/>
      <c r="KEB329" s="8"/>
      <c r="KEC329" s="13"/>
      <c r="KED329" s="6"/>
      <c r="KEE329" s="6"/>
      <c r="KEF329" s="6"/>
      <c r="KEG329" s="7"/>
      <c r="KEH329" s="7"/>
      <c r="KEI329" s="8"/>
      <c r="KEJ329" s="8"/>
      <c r="KEK329" s="13"/>
      <c r="KEL329" s="6"/>
      <c r="KEM329" s="6"/>
      <c r="KEN329" s="6"/>
      <c r="KEO329" s="7"/>
      <c r="KEP329" s="7"/>
      <c r="KEQ329" s="8"/>
      <c r="KER329" s="8"/>
      <c r="KES329" s="13"/>
      <c r="KET329" s="6"/>
      <c r="KEU329" s="6"/>
      <c r="KEV329" s="6"/>
      <c r="KEW329" s="7"/>
      <c r="KEX329" s="7"/>
      <c r="KEY329" s="8"/>
      <c r="KEZ329" s="8"/>
      <c r="KFA329" s="13"/>
      <c r="KFB329" s="6"/>
      <c r="KFC329" s="6"/>
      <c r="KFD329" s="6"/>
      <c r="KFE329" s="7"/>
      <c r="KFF329" s="7"/>
      <c r="KFG329" s="8"/>
      <c r="KFH329" s="8"/>
      <c r="KFI329" s="13"/>
      <c r="KFJ329" s="6"/>
      <c r="KFK329" s="6"/>
      <c r="KFL329" s="6"/>
      <c r="KFM329" s="7"/>
      <c r="KFN329" s="7"/>
      <c r="KFO329" s="8"/>
      <c r="KFP329" s="8"/>
      <c r="KFQ329" s="13"/>
      <c r="KFR329" s="6"/>
      <c r="KFS329" s="6"/>
      <c r="KFT329" s="6"/>
      <c r="KFU329" s="7"/>
      <c r="KFV329" s="7"/>
      <c r="KFW329" s="8"/>
      <c r="KFX329" s="8"/>
      <c r="KFY329" s="13"/>
      <c r="KFZ329" s="6"/>
      <c r="KGA329" s="6"/>
      <c r="KGB329" s="6"/>
      <c r="KGC329" s="7"/>
      <c r="KGD329" s="7"/>
      <c r="KGE329" s="8"/>
      <c r="KGF329" s="8"/>
      <c r="KGG329" s="13"/>
      <c r="KGH329" s="6"/>
      <c r="KGI329" s="6"/>
      <c r="KGJ329" s="6"/>
      <c r="KGK329" s="7"/>
      <c r="KGL329" s="7"/>
      <c r="KGM329" s="8"/>
      <c r="KGN329" s="8"/>
      <c r="KGO329" s="13"/>
      <c r="KGP329" s="6"/>
      <c r="KGQ329" s="6"/>
      <c r="KGR329" s="6"/>
      <c r="KGS329" s="7"/>
      <c r="KGT329" s="7"/>
      <c r="KGU329" s="8"/>
      <c r="KGV329" s="8"/>
      <c r="KGW329" s="13"/>
      <c r="KGX329" s="6"/>
      <c r="KGY329" s="6"/>
      <c r="KGZ329" s="6"/>
      <c r="KHA329" s="7"/>
      <c r="KHB329" s="7"/>
      <c r="KHC329" s="8"/>
      <c r="KHD329" s="8"/>
      <c r="KHE329" s="13"/>
      <c r="KHF329" s="6"/>
      <c r="KHG329" s="6"/>
      <c r="KHH329" s="6"/>
      <c r="KHI329" s="7"/>
      <c r="KHJ329" s="7"/>
      <c r="KHK329" s="8"/>
      <c r="KHL329" s="8"/>
      <c r="KHM329" s="13"/>
      <c r="KHN329" s="6"/>
      <c r="KHO329" s="6"/>
      <c r="KHP329" s="6"/>
      <c r="KHQ329" s="7"/>
      <c r="KHR329" s="7"/>
      <c r="KHS329" s="8"/>
      <c r="KHT329" s="8"/>
      <c r="KHU329" s="13"/>
      <c r="KHV329" s="6"/>
      <c r="KHW329" s="6"/>
      <c r="KHX329" s="6"/>
      <c r="KHY329" s="7"/>
      <c r="KHZ329" s="7"/>
      <c r="KIA329" s="8"/>
      <c r="KIB329" s="8"/>
      <c r="KIC329" s="13"/>
      <c r="KID329" s="6"/>
      <c r="KIE329" s="6"/>
      <c r="KIF329" s="6"/>
      <c r="KIG329" s="7"/>
      <c r="KIH329" s="7"/>
      <c r="KII329" s="8"/>
      <c r="KIJ329" s="8"/>
      <c r="KIK329" s="13"/>
      <c r="KIL329" s="6"/>
      <c r="KIM329" s="6"/>
      <c r="KIN329" s="6"/>
      <c r="KIO329" s="7"/>
      <c r="KIP329" s="7"/>
      <c r="KIQ329" s="8"/>
      <c r="KIR329" s="8"/>
      <c r="KIS329" s="13"/>
      <c r="KIT329" s="6"/>
      <c r="KIU329" s="6"/>
      <c r="KIV329" s="6"/>
      <c r="KIW329" s="7"/>
      <c r="KIX329" s="7"/>
      <c r="KIY329" s="8"/>
      <c r="KIZ329" s="8"/>
      <c r="KJA329" s="13"/>
      <c r="KJB329" s="6"/>
      <c r="KJC329" s="6"/>
      <c r="KJD329" s="6"/>
      <c r="KJE329" s="7"/>
      <c r="KJF329" s="7"/>
      <c r="KJG329" s="8"/>
      <c r="KJH329" s="8"/>
      <c r="KJI329" s="13"/>
      <c r="KJJ329" s="6"/>
      <c r="KJK329" s="6"/>
      <c r="KJL329" s="6"/>
      <c r="KJM329" s="7"/>
      <c r="KJN329" s="7"/>
      <c r="KJO329" s="8"/>
      <c r="KJP329" s="8"/>
      <c r="KJQ329" s="13"/>
      <c r="KJR329" s="6"/>
      <c r="KJS329" s="6"/>
      <c r="KJT329" s="6"/>
      <c r="KJU329" s="7"/>
      <c r="KJV329" s="7"/>
      <c r="KJW329" s="8"/>
      <c r="KJX329" s="8"/>
      <c r="KJY329" s="13"/>
      <c r="KJZ329" s="6"/>
      <c r="KKA329" s="6"/>
      <c r="KKB329" s="6"/>
      <c r="KKC329" s="7"/>
      <c r="KKD329" s="7"/>
      <c r="KKE329" s="8"/>
      <c r="KKF329" s="8"/>
      <c r="KKG329" s="13"/>
      <c r="KKH329" s="6"/>
      <c r="KKI329" s="6"/>
      <c r="KKJ329" s="6"/>
      <c r="KKK329" s="7"/>
      <c r="KKL329" s="7"/>
      <c r="KKM329" s="8"/>
      <c r="KKN329" s="8"/>
      <c r="KKO329" s="13"/>
      <c r="KKP329" s="6"/>
      <c r="KKQ329" s="6"/>
      <c r="KKR329" s="6"/>
      <c r="KKS329" s="7"/>
      <c r="KKT329" s="7"/>
      <c r="KKU329" s="8"/>
      <c r="KKV329" s="8"/>
      <c r="KKW329" s="13"/>
      <c r="KKX329" s="6"/>
      <c r="KKY329" s="6"/>
      <c r="KKZ329" s="6"/>
      <c r="KLA329" s="7"/>
      <c r="KLB329" s="7"/>
      <c r="KLC329" s="8"/>
      <c r="KLD329" s="8"/>
      <c r="KLE329" s="13"/>
      <c r="KLF329" s="6"/>
      <c r="KLG329" s="6"/>
      <c r="KLH329" s="6"/>
      <c r="KLI329" s="7"/>
      <c r="KLJ329" s="7"/>
      <c r="KLK329" s="8"/>
      <c r="KLL329" s="8"/>
      <c r="KLM329" s="13"/>
      <c r="KLN329" s="6"/>
      <c r="KLO329" s="6"/>
      <c r="KLP329" s="6"/>
      <c r="KLQ329" s="7"/>
      <c r="KLR329" s="7"/>
      <c r="KLS329" s="8"/>
      <c r="KLT329" s="8"/>
      <c r="KLU329" s="13"/>
      <c r="KLV329" s="6"/>
      <c r="KLW329" s="6"/>
      <c r="KLX329" s="6"/>
      <c r="KLY329" s="7"/>
      <c r="KLZ329" s="7"/>
      <c r="KMA329" s="8"/>
      <c r="KMB329" s="8"/>
      <c r="KMC329" s="13"/>
      <c r="KMD329" s="6"/>
      <c r="KME329" s="6"/>
      <c r="KMF329" s="6"/>
      <c r="KMG329" s="7"/>
      <c r="KMH329" s="7"/>
      <c r="KMI329" s="8"/>
      <c r="KMJ329" s="8"/>
      <c r="KMK329" s="13"/>
      <c r="KML329" s="6"/>
      <c r="KMM329" s="6"/>
      <c r="KMN329" s="6"/>
      <c r="KMO329" s="7"/>
      <c r="KMP329" s="7"/>
      <c r="KMQ329" s="8"/>
      <c r="KMR329" s="8"/>
      <c r="KMS329" s="13"/>
      <c r="KMT329" s="6"/>
      <c r="KMU329" s="6"/>
      <c r="KMV329" s="6"/>
      <c r="KMW329" s="7"/>
      <c r="KMX329" s="7"/>
      <c r="KMY329" s="8"/>
      <c r="KMZ329" s="8"/>
      <c r="KNA329" s="13"/>
      <c r="KNB329" s="6"/>
      <c r="KNC329" s="6"/>
      <c r="KND329" s="6"/>
      <c r="KNE329" s="7"/>
      <c r="KNF329" s="7"/>
      <c r="KNG329" s="8"/>
      <c r="KNH329" s="8"/>
      <c r="KNI329" s="13"/>
      <c r="KNJ329" s="6"/>
      <c r="KNK329" s="6"/>
      <c r="KNL329" s="6"/>
      <c r="KNM329" s="7"/>
      <c r="KNN329" s="7"/>
      <c r="KNO329" s="8"/>
      <c r="KNP329" s="8"/>
      <c r="KNQ329" s="13"/>
      <c r="KNR329" s="6"/>
      <c r="KNS329" s="6"/>
      <c r="KNT329" s="6"/>
      <c r="KNU329" s="7"/>
      <c r="KNV329" s="7"/>
      <c r="KNW329" s="8"/>
      <c r="KNX329" s="8"/>
      <c r="KNY329" s="13"/>
      <c r="KNZ329" s="6"/>
      <c r="KOA329" s="6"/>
      <c r="KOB329" s="6"/>
      <c r="KOC329" s="7"/>
      <c r="KOD329" s="7"/>
      <c r="KOE329" s="8"/>
      <c r="KOF329" s="8"/>
      <c r="KOG329" s="13"/>
      <c r="KOH329" s="6"/>
      <c r="KOI329" s="6"/>
      <c r="KOJ329" s="6"/>
      <c r="KOK329" s="7"/>
      <c r="KOL329" s="7"/>
      <c r="KOM329" s="8"/>
      <c r="KON329" s="8"/>
      <c r="KOO329" s="13"/>
      <c r="KOP329" s="6"/>
      <c r="KOQ329" s="6"/>
      <c r="KOR329" s="6"/>
      <c r="KOS329" s="7"/>
      <c r="KOT329" s="7"/>
      <c r="KOU329" s="8"/>
      <c r="KOV329" s="8"/>
      <c r="KOW329" s="13"/>
      <c r="KOX329" s="6"/>
      <c r="KOY329" s="6"/>
      <c r="KOZ329" s="6"/>
      <c r="KPA329" s="7"/>
      <c r="KPB329" s="7"/>
      <c r="KPC329" s="8"/>
      <c r="KPD329" s="8"/>
      <c r="KPE329" s="13"/>
      <c r="KPF329" s="6"/>
      <c r="KPG329" s="6"/>
      <c r="KPH329" s="6"/>
      <c r="KPI329" s="7"/>
      <c r="KPJ329" s="7"/>
      <c r="KPK329" s="8"/>
      <c r="KPL329" s="8"/>
      <c r="KPM329" s="13"/>
      <c r="KPN329" s="6"/>
      <c r="KPO329" s="6"/>
      <c r="KPP329" s="6"/>
      <c r="KPQ329" s="7"/>
      <c r="KPR329" s="7"/>
      <c r="KPS329" s="8"/>
      <c r="KPT329" s="8"/>
      <c r="KPU329" s="13"/>
      <c r="KPV329" s="6"/>
      <c r="KPW329" s="6"/>
      <c r="KPX329" s="6"/>
      <c r="KPY329" s="7"/>
      <c r="KPZ329" s="7"/>
      <c r="KQA329" s="8"/>
      <c r="KQB329" s="8"/>
      <c r="KQC329" s="13"/>
      <c r="KQD329" s="6"/>
      <c r="KQE329" s="6"/>
      <c r="KQF329" s="6"/>
      <c r="KQG329" s="7"/>
      <c r="KQH329" s="7"/>
      <c r="KQI329" s="8"/>
      <c r="KQJ329" s="8"/>
      <c r="KQK329" s="13"/>
      <c r="KQL329" s="6"/>
      <c r="KQM329" s="6"/>
      <c r="KQN329" s="6"/>
      <c r="KQO329" s="7"/>
      <c r="KQP329" s="7"/>
      <c r="KQQ329" s="8"/>
      <c r="KQR329" s="8"/>
      <c r="KQS329" s="13"/>
      <c r="KQT329" s="6"/>
      <c r="KQU329" s="6"/>
      <c r="KQV329" s="6"/>
      <c r="KQW329" s="7"/>
      <c r="KQX329" s="7"/>
      <c r="KQY329" s="8"/>
      <c r="KQZ329" s="8"/>
      <c r="KRA329" s="13"/>
      <c r="KRB329" s="6"/>
      <c r="KRC329" s="6"/>
      <c r="KRD329" s="6"/>
      <c r="KRE329" s="7"/>
      <c r="KRF329" s="7"/>
      <c r="KRG329" s="8"/>
      <c r="KRH329" s="8"/>
      <c r="KRI329" s="13"/>
      <c r="KRJ329" s="6"/>
      <c r="KRK329" s="6"/>
      <c r="KRL329" s="6"/>
      <c r="KRM329" s="7"/>
      <c r="KRN329" s="7"/>
      <c r="KRO329" s="8"/>
      <c r="KRP329" s="8"/>
      <c r="KRQ329" s="13"/>
      <c r="KRR329" s="6"/>
      <c r="KRS329" s="6"/>
      <c r="KRT329" s="6"/>
      <c r="KRU329" s="7"/>
      <c r="KRV329" s="7"/>
      <c r="KRW329" s="8"/>
      <c r="KRX329" s="8"/>
      <c r="KRY329" s="13"/>
      <c r="KRZ329" s="6"/>
      <c r="KSA329" s="6"/>
      <c r="KSB329" s="6"/>
      <c r="KSC329" s="7"/>
      <c r="KSD329" s="7"/>
      <c r="KSE329" s="8"/>
      <c r="KSF329" s="8"/>
      <c r="KSG329" s="13"/>
      <c r="KSH329" s="6"/>
      <c r="KSI329" s="6"/>
      <c r="KSJ329" s="6"/>
      <c r="KSK329" s="7"/>
      <c r="KSL329" s="7"/>
      <c r="KSM329" s="8"/>
      <c r="KSN329" s="8"/>
      <c r="KSO329" s="13"/>
      <c r="KSP329" s="6"/>
      <c r="KSQ329" s="6"/>
      <c r="KSR329" s="6"/>
      <c r="KSS329" s="7"/>
      <c r="KST329" s="7"/>
      <c r="KSU329" s="8"/>
      <c r="KSV329" s="8"/>
      <c r="KSW329" s="13"/>
      <c r="KSX329" s="6"/>
      <c r="KSY329" s="6"/>
      <c r="KSZ329" s="6"/>
      <c r="KTA329" s="7"/>
      <c r="KTB329" s="7"/>
      <c r="KTC329" s="8"/>
      <c r="KTD329" s="8"/>
      <c r="KTE329" s="13"/>
      <c r="KTF329" s="6"/>
      <c r="KTG329" s="6"/>
      <c r="KTH329" s="6"/>
      <c r="KTI329" s="7"/>
      <c r="KTJ329" s="7"/>
      <c r="KTK329" s="8"/>
      <c r="KTL329" s="8"/>
      <c r="KTM329" s="13"/>
      <c r="KTN329" s="6"/>
      <c r="KTO329" s="6"/>
      <c r="KTP329" s="6"/>
      <c r="KTQ329" s="7"/>
      <c r="KTR329" s="7"/>
      <c r="KTS329" s="8"/>
      <c r="KTT329" s="8"/>
      <c r="KTU329" s="13"/>
      <c r="KTV329" s="6"/>
      <c r="KTW329" s="6"/>
      <c r="KTX329" s="6"/>
      <c r="KTY329" s="7"/>
      <c r="KTZ329" s="7"/>
      <c r="KUA329" s="8"/>
      <c r="KUB329" s="8"/>
      <c r="KUC329" s="13"/>
      <c r="KUD329" s="6"/>
      <c r="KUE329" s="6"/>
      <c r="KUF329" s="6"/>
      <c r="KUG329" s="7"/>
      <c r="KUH329" s="7"/>
      <c r="KUI329" s="8"/>
      <c r="KUJ329" s="8"/>
      <c r="KUK329" s="13"/>
      <c r="KUL329" s="6"/>
      <c r="KUM329" s="6"/>
      <c r="KUN329" s="6"/>
      <c r="KUO329" s="7"/>
      <c r="KUP329" s="7"/>
      <c r="KUQ329" s="8"/>
      <c r="KUR329" s="8"/>
      <c r="KUS329" s="13"/>
      <c r="KUT329" s="6"/>
      <c r="KUU329" s="6"/>
      <c r="KUV329" s="6"/>
      <c r="KUW329" s="7"/>
      <c r="KUX329" s="7"/>
      <c r="KUY329" s="8"/>
      <c r="KUZ329" s="8"/>
      <c r="KVA329" s="13"/>
      <c r="KVB329" s="6"/>
      <c r="KVC329" s="6"/>
      <c r="KVD329" s="6"/>
      <c r="KVE329" s="7"/>
      <c r="KVF329" s="7"/>
      <c r="KVG329" s="8"/>
      <c r="KVH329" s="8"/>
      <c r="KVI329" s="13"/>
      <c r="KVJ329" s="6"/>
      <c r="KVK329" s="6"/>
      <c r="KVL329" s="6"/>
      <c r="KVM329" s="7"/>
      <c r="KVN329" s="7"/>
      <c r="KVO329" s="8"/>
      <c r="KVP329" s="8"/>
      <c r="KVQ329" s="13"/>
      <c r="KVR329" s="6"/>
      <c r="KVS329" s="6"/>
      <c r="KVT329" s="6"/>
      <c r="KVU329" s="7"/>
      <c r="KVV329" s="7"/>
      <c r="KVW329" s="8"/>
      <c r="KVX329" s="8"/>
      <c r="KVY329" s="13"/>
      <c r="KVZ329" s="6"/>
      <c r="KWA329" s="6"/>
      <c r="KWB329" s="6"/>
      <c r="KWC329" s="7"/>
      <c r="KWD329" s="7"/>
      <c r="KWE329" s="8"/>
      <c r="KWF329" s="8"/>
      <c r="KWG329" s="13"/>
      <c r="KWH329" s="6"/>
      <c r="KWI329" s="6"/>
      <c r="KWJ329" s="6"/>
      <c r="KWK329" s="7"/>
      <c r="KWL329" s="7"/>
      <c r="KWM329" s="8"/>
      <c r="KWN329" s="8"/>
      <c r="KWO329" s="13"/>
      <c r="KWP329" s="6"/>
      <c r="KWQ329" s="6"/>
      <c r="KWR329" s="6"/>
      <c r="KWS329" s="7"/>
      <c r="KWT329" s="7"/>
      <c r="KWU329" s="8"/>
      <c r="KWV329" s="8"/>
      <c r="KWW329" s="13"/>
      <c r="KWX329" s="6"/>
      <c r="KWY329" s="6"/>
      <c r="KWZ329" s="6"/>
      <c r="KXA329" s="7"/>
      <c r="KXB329" s="7"/>
      <c r="KXC329" s="8"/>
      <c r="KXD329" s="8"/>
      <c r="KXE329" s="13"/>
      <c r="KXF329" s="6"/>
      <c r="KXG329" s="6"/>
      <c r="KXH329" s="6"/>
      <c r="KXI329" s="7"/>
      <c r="KXJ329" s="7"/>
      <c r="KXK329" s="8"/>
      <c r="KXL329" s="8"/>
      <c r="KXM329" s="13"/>
      <c r="KXN329" s="6"/>
      <c r="KXO329" s="6"/>
      <c r="KXP329" s="6"/>
      <c r="KXQ329" s="7"/>
      <c r="KXR329" s="7"/>
      <c r="KXS329" s="8"/>
      <c r="KXT329" s="8"/>
      <c r="KXU329" s="13"/>
      <c r="KXV329" s="6"/>
      <c r="KXW329" s="6"/>
      <c r="KXX329" s="6"/>
      <c r="KXY329" s="7"/>
      <c r="KXZ329" s="7"/>
      <c r="KYA329" s="8"/>
      <c r="KYB329" s="8"/>
      <c r="KYC329" s="13"/>
      <c r="KYD329" s="6"/>
      <c r="KYE329" s="6"/>
      <c r="KYF329" s="6"/>
      <c r="KYG329" s="7"/>
      <c r="KYH329" s="7"/>
      <c r="KYI329" s="8"/>
      <c r="KYJ329" s="8"/>
      <c r="KYK329" s="13"/>
      <c r="KYL329" s="6"/>
      <c r="KYM329" s="6"/>
      <c r="KYN329" s="6"/>
      <c r="KYO329" s="7"/>
      <c r="KYP329" s="7"/>
      <c r="KYQ329" s="8"/>
      <c r="KYR329" s="8"/>
      <c r="KYS329" s="13"/>
      <c r="KYT329" s="6"/>
      <c r="KYU329" s="6"/>
      <c r="KYV329" s="6"/>
      <c r="KYW329" s="7"/>
      <c r="KYX329" s="7"/>
      <c r="KYY329" s="8"/>
      <c r="KYZ329" s="8"/>
      <c r="KZA329" s="13"/>
      <c r="KZB329" s="6"/>
      <c r="KZC329" s="6"/>
      <c r="KZD329" s="6"/>
      <c r="KZE329" s="7"/>
      <c r="KZF329" s="7"/>
      <c r="KZG329" s="8"/>
      <c r="KZH329" s="8"/>
      <c r="KZI329" s="13"/>
      <c r="KZJ329" s="6"/>
      <c r="KZK329" s="6"/>
      <c r="KZL329" s="6"/>
      <c r="KZM329" s="7"/>
      <c r="KZN329" s="7"/>
      <c r="KZO329" s="8"/>
      <c r="KZP329" s="8"/>
      <c r="KZQ329" s="13"/>
      <c r="KZR329" s="6"/>
      <c r="KZS329" s="6"/>
      <c r="KZT329" s="6"/>
      <c r="KZU329" s="7"/>
      <c r="KZV329" s="7"/>
      <c r="KZW329" s="8"/>
      <c r="KZX329" s="8"/>
      <c r="KZY329" s="13"/>
      <c r="KZZ329" s="6"/>
      <c r="LAA329" s="6"/>
      <c r="LAB329" s="6"/>
      <c r="LAC329" s="7"/>
      <c r="LAD329" s="7"/>
      <c r="LAE329" s="8"/>
      <c r="LAF329" s="8"/>
      <c r="LAG329" s="13"/>
      <c r="LAH329" s="6"/>
      <c r="LAI329" s="6"/>
      <c r="LAJ329" s="6"/>
      <c r="LAK329" s="7"/>
      <c r="LAL329" s="7"/>
      <c r="LAM329" s="8"/>
      <c r="LAN329" s="8"/>
      <c r="LAO329" s="13"/>
      <c r="LAP329" s="6"/>
      <c r="LAQ329" s="6"/>
      <c r="LAR329" s="6"/>
      <c r="LAS329" s="7"/>
      <c r="LAT329" s="7"/>
      <c r="LAU329" s="8"/>
      <c r="LAV329" s="8"/>
      <c r="LAW329" s="13"/>
      <c r="LAX329" s="6"/>
      <c r="LAY329" s="6"/>
      <c r="LAZ329" s="6"/>
      <c r="LBA329" s="7"/>
      <c r="LBB329" s="7"/>
      <c r="LBC329" s="8"/>
      <c r="LBD329" s="8"/>
      <c r="LBE329" s="13"/>
      <c r="LBF329" s="6"/>
      <c r="LBG329" s="6"/>
      <c r="LBH329" s="6"/>
      <c r="LBI329" s="7"/>
      <c r="LBJ329" s="7"/>
      <c r="LBK329" s="8"/>
      <c r="LBL329" s="8"/>
      <c r="LBM329" s="13"/>
      <c r="LBN329" s="6"/>
      <c r="LBO329" s="6"/>
      <c r="LBP329" s="6"/>
      <c r="LBQ329" s="7"/>
      <c r="LBR329" s="7"/>
      <c r="LBS329" s="8"/>
      <c r="LBT329" s="8"/>
      <c r="LBU329" s="13"/>
      <c r="LBV329" s="6"/>
      <c r="LBW329" s="6"/>
      <c r="LBX329" s="6"/>
      <c r="LBY329" s="7"/>
      <c r="LBZ329" s="7"/>
      <c r="LCA329" s="8"/>
      <c r="LCB329" s="8"/>
      <c r="LCC329" s="13"/>
      <c r="LCD329" s="6"/>
      <c r="LCE329" s="6"/>
      <c r="LCF329" s="6"/>
      <c r="LCG329" s="7"/>
      <c r="LCH329" s="7"/>
      <c r="LCI329" s="8"/>
      <c r="LCJ329" s="8"/>
      <c r="LCK329" s="13"/>
      <c r="LCL329" s="6"/>
      <c r="LCM329" s="6"/>
      <c r="LCN329" s="6"/>
      <c r="LCO329" s="7"/>
      <c r="LCP329" s="7"/>
      <c r="LCQ329" s="8"/>
      <c r="LCR329" s="8"/>
      <c r="LCS329" s="13"/>
      <c r="LCT329" s="6"/>
      <c r="LCU329" s="6"/>
      <c r="LCV329" s="6"/>
      <c r="LCW329" s="7"/>
      <c r="LCX329" s="7"/>
      <c r="LCY329" s="8"/>
      <c r="LCZ329" s="8"/>
      <c r="LDA329" s="13"/>
      <c r="LDB329" s="6"/>
      <c r="LDC329" s="6"/>
      <c r="LDD329" s="6"/>
      <c r="LDE329" s="7"/>
      <c r="LDF329" s="7"/>
      <c r="LDG329" s="8"/>
      <c r="LDH329" s="8"/>
      <c r="LDI329" s="13"/>
      <c r="LDJ329" s="6"/>
      <c r="LDK329" s="6"/>
      <c r="LDL329" s="6"/>
      <c r="LDM329" s="7"/>
      <c r="LDN329" s="7"/>
      <c r="LDO329" s="8"/>
      <c r="LDP329" s="8"/>
      <c r="LDQ329" s="13"/>
      <c r="LDR329" s="6"/>
      <c r="LDS329" s="6"/>
      <c r="LDT329" s="6"/>
      <c r="LDU329" s="7"/>
      <c r="LDV329" s="7"/>
      <c r="LDW329" s="8"/>
      <c r="LDX329" s="8"/>
      <c r="LDY329" s="13"/>
      <c r="LDZ329" s="6"/>
      <c r="LEA329" s="6"/>
      <c r="LEB329" s="6"/>
      <c r="LEC329" s="7"/>
      <c r="LED329" s="7"/>
      <c r="LEE329" s="8"/>
      <c r="LEF329" s="8"/>
      <c r="LEG329" s="13"/>
      <c r="LEH329" s="6"/>
      <c r="LEI329" s="6"/>
      <c r="LEJ329" s="6"/>
      <c r="LEK329" s="7"/>
      <c r="LEL329" s="7"/>
      <c r="LEM329" s="8"/>
      <c r="LEN329" s="8"/>
      <c r="LEO329" s="13"/>
      <c r="LEP329" s="6"/>
      <c r="LEQ329" s="6"/>
      <c r="LER329" s="6"/>
      <c r="LES329" s="7"/>
      <c r="LET329" s="7"/>
      <c r="LEU329" s="8"/>
      <c r="LEV329" s="8"/>
      <c r="LEW329" s="13"/>
      <c r="LEX329" s="6"/>
      <c r="LEY329" s="6"/>
      <c r="LEZ329" s="6"/>
      <c r="LFA329" s="7"/>
      <c r="LFB329" s="7"/>
      <c r="LFC329" s="8"/>
      <c r="LFD329" s="8"/>
      <c r="LFE329" s="13"/>
      <c r="LFF329" s="6"/>
      <c r="LFG329" s="6"/>
      <c r="LFH329" s="6"/>
      <c r="LFI329" s="7"/>
      <c r="LFJ329" s="7"/>
      <c r="LFK329" s="8"/>
      <c r="LFL329" s="8"/>
      <c r="LFM329" s="13"/>
      <c r="LFN329" s="6"/>
      <c r="LFO329" s="6"/>
      <c r="LFP329" s="6"/>
      <c r="LFQ329" s="7"/>
      <c r="LFR329" s="7"/>
      <c r="LFS329" s="8"/>
      <c r="LFT329" s="8"/>
      <c r="LFU329" s="13"/>
      <c r="LFV329" s="6"/>
      <c r="LFW329" s="6"/>
      <c r="LFX329" s="6"/>
      <c r="LFY329" s="7"/>
      <c r="LFZ329" s="7"/>
      <c r="LGA329" s="8"/>
      <c r="LGB329" s="8"/>
      <c r="LGC329" s="13"/>
      <c r="LGD329" s="6"/>
      <c r="LGE329" s="6"/>
      <c r="LGF329" s="6"/>
      <c r="LGG329" s="7"/>
      <c r="LGH329" s="7"/>
      <c r="LGI329" s="8"/>
      <c r="LGJ329" s="8"/>
      <c r="LGK329" s="13"/>
      <c r="LGL329" s="6"/>
      <c r="LGM329" s="6"/>
      <c r="LGN329" s="6"/>
      <c r="LGO329" s="7"/>
      <c r="LGP329" s="7"/>
      <c r="LGQ329" s="8"/>
      <c r="LGR329" s="8"/>
      <c r="LGS329" s="13"/>
      <c r="LGT329" s="6"/>
      <c r="LGU329" s="6"/>
      <c r="LGV329" s="6"/>
      <c r="LGW329" s="7"/>
      <c r="LGX329" s="7"/>
      <c r="LGY329" s="8"/>
      <c r="LGZ329" s="8"/>
      <c r="LHA329" s="13"/>
      <c r="LHB329" s="6"/>
      <c r="LHC329" s="6"/>
      <c r="LHD329" s="6"/>
      <c r="LHE329" s="7"/>
      <c r="LHF329" s="7"/>
      <c r="LHG329" s="8"/>
      <c r="LHH329" s="8"/>
      <c r="LHI329" s="13"/>
      <c r="LHJ329" s="6"/>
      <c r="LHK329" s="6"/>
      <c r="LHL329" s="6"/>
      <c r="LHM329" s="7"/>
      <c r="LHN329" s="7"/>
      <c r="LHO329" s="8"/>
      <c r="LHP329" s="8"/>
      <c r="LHQ329" s="13"/>
      <c r="LHR329" s="6"/>
      <c r="LHS329" s="6"/>
      <c r="LHT329" s="6"/>
      <c r="LHU329" s="7"/>
      <c r="LHV329" s="7"/>
      <c r="LHW329" s="8"/>
      <c r="LHX329" s="8"/>
      <c r="LHY329" s="13"/>
      <c r="LHZ329" s="6"/>
      <c r="LIA329" s="6"/>
      <c r="LIB329" s="6"/>
      <c r="LIC329" s="7"/>
      <c r="LID329" s="7"/>
      <c r="LIE329" s="8"/>
      <c r="LIF329" s="8"/>
      <c r="LIG329" s="13"/>
      <c r="LIH329" s="6"/>
      <c r="LII329" s="6"/>
      <c r="LIJ329" s="6"/>
      <c r="LIK329" s="7"/>
      <c r="LIL329" s="7"/>
      <c r="LIM329" s="8"/>
      <c r="LIN329" s="8"/>
      <c r="LIO329" s="13"/>
      <c r="LIP329" s="6"/>
      <c r="LIQ329" s="6"/>
      <c r="LIR329" s="6"/>
      <c r="LIS329" s="7"/>
      <c r="LIT329" s="7"/>
      <c r="LIU329" s="8"/>
      <c r="LIV329" s="8"/>
      <c r="LIW329" s="13"/>
      <c r="LIX329" s="6"/>
      <c r="LIY329" s="6"/>
      <c r="LIZ329" s="6"/>
      <c r="LJA329" s="7"/>
      <c r="LJB329" s="7"/>
      <c r="LJC329" s="8"/>
      <c r="LJD329" s="8"/>
      <c r="LJE329" s="13"/>
      <c r="LJF329" s="6"/>
      <c r="LJG329" s="6"/>
      <c r="LJH329" s="6"/>
      <c r="LJI329" s="7"/>
      <c r="LJJ329" s="7"/>
      <c r="LJK329" s="8"/>
      <c r="LJL329" s="8"/>
      <c r="LJM329" s="13"/>
      <c r="LJN329" s="6"/>
      <c r="LJO329" s="6"/>
      <c r="LJP329" s="6"/>
      <c r="LJQ329" s="7"/>
      <c r="LJR329" s="7"/>
      <c r="LJS329" s="8"/>
      <c r="LJT329" s="8"/>
      <c r="LJU329" s="13"/>
      <c r="LJV329" s="6"/>
      <c r="LJW329" s="6"/>
      <c r="LJX329" s="6"/>
      <c r="LJY329" s="7"/>
      <c r="LJZ329" s="7"/>
      <c r="LKA329" s="8"/>
      <c r="LKB329" s="8"/>
      <c r="LKC329" s="13"/>
      <c r="LKD329" s="6"/>
      <c r="LKE329" s="6"/>
      <c r="LKF329" s="6"/>
      <c r="LKG329" s="7"/>
      <c r="LKH329" s="7"/>
      <c r="LKI329" s="8"/>
      <c r="LKJ329" s="8"/>
      <c r="LKK329" s="13"/>
      <c r="LKL329" s="6"/>
      <c r="LKM329" s="6"/>
      <c r="LKN329" s="6"/>
      <c r="LKO329" s="7"/>
      <c r="LKP329" s="7"/>
      <c r="LKQ329" s="8"/>
      <c r="LKR329" s="8"/>
      <c r="LKS329" s="13"/>
      <c r="LKT329" s="6"/>
      <c r="LKU329" s="6"/>
      <c r="LKV329" s="6"/>
      <c r="LKW329" s="7"/>
      <c r="LKX329" s="7"/>
      <c r="LKY329" s="8"/>
      <c r="LKZ329" s="8"/>
      <c r="LLA329" s="13"/>
      <c r="LLB329" s="6"/>
      <c r="LLC329" s="6"/>
      <c r="LLD329" s="6"/>
      <c r="LLE329" s="7"/>
      <c r="LLF329" s="7"/>
      <c r="LLG329" s="8"/>
      <c r="LLH329" s="8"/>
      <c r="LLI329" s="13"/>
      <c r="LLJ329" s="6"/>
      <c r="LLK329" s="6"/>
      <c r="LLL329" s="6"/>
      <c r="LLM329" s="7"/>
      <c r="LLN329" s="7"/>
      <c r="LLO329" s="8"/>
      <c r="LLP329" s="8"/>
      <c r="LLQ329" s="13"/>
      <c r="LLR329" s="6"/>
      <c r="LLS329" s="6"/>
      <c r="LLT329" s="6"/>
      <c r="LLU329" s="7"/>
      <c r="LLV329" s="7"/>
      <c r="LLW329" s="8"/>
      <c r="LLX329" s="8"/>
      <c r="LLY329" s="13"/>
      <c r="LLZ329" s="6"/>
      <c r="LMA329" s="6"/>
      <c r="LMB329" s="6"/>
      <c r="LMC329" s="7"/>
      <c r="LMD329" s="7"/>
      <c r="LME329" s="8"/>
      <c r="LMF329" s="8"/>
      <c r="LMG329" s="13"/>
      <c r="LMH329" s="6"/>
      <c r="LMI329" s="6"/>
      <c r="LMJ329" s="6"/>
      <c r="LMK329" s="7"/>
      <c r="LML329" s="7"/>
      <c r="LMM329" s="8"/>
      <c r="LMN329" s="8"/>
      <c r="LMO329" s="13"/>
      <c r="LMP329" s="6"/>
      <c r="LMQ329" s="6"/>
      <c r="LMR329" s="6"/>
      <c r="LMS329" s="7"/>
      <c r="LMT329" s="7"/>
      <c r="LMU329" s="8"/>
      <c r="LMV329" s="8"/>
      <c r="LMW329" s="13"/>
      <c r="LMX329" s="6"/>
      <c r="LMY329" s="6"/>
      <c r="LMZ329" s="6"/>
      <c r="LNA329" s="7"/>
      <c r="LNB329" s="7"/>
      <c r="LNC329" s="8"/>
      <c r="LND329" s="8"/>
      <c r="LNE329" s="13"/>
      <c r="LNF329" s="6"/>
      <c r="LNG329" s="6"/>
      <c r="LNH329" s="6"/>
      <c r="LNI329" s="7"/>
      <c r="LNJ329" s="7"/>
      <c r="LNK329" s="8"/>
      <c r="LNL329" s="8"/>
      <c r="LNM329" s="13"/>
      <c r="LNN329" s="6"/>
      <c r="LNO329" s="6"/>
      <c r="LNP329" s="6"/>
      <c r="LNQ329" s="7"/>
      <c r="LNR329" s="7"/>
      <c r="LNS329" s="8"/>
      <c r="LNT329" s="8"/>
      <c r="LNU329" s="13"/>
      <c r="LNV329" s="6"/>
      <c r="LNW329" s="6"/>
      <c r="LNX329" s="6"/>
      <c r="LNY329" s="7"/>
      <c r="LNZ329" s="7"/>
      <c r="LOA329" s="8"/>
      <c r="LOB329" s="8"/>
      <c r="LOC329" s="13"/>
      <c r="LOD329" s="6"/>
      <c r="LOE329" s="6"/>
      <c r="LOF329" s="6"/>
      <c r="LOG329" s="7"/>
      <c r="LOH329" s="7"/>
      <c r="LOI329" s="8"/>
      <c r="LOJ329" s="8"/>
      <c r="LOK329" s="13"/>
      <c r="LOL329" s="6"/>
      <c r="LOM329" s="6"/>
      <c r="LON329" s="6"/>
      <c r="LOO329" s="7"/>
      <c r="LOP329" s="7"/>
      <c r="LOQ329" s="8"/>
      <c r="LOR329" s="8"/>
      <c r="LOS329" s="13"/>
      <c r="LOT329" s="6"/>
      <c r="LOU329" s="6"/>
      <c r="LOV329" s="6"/>
      <c r="LOW329" s="7"/>
      <c r="LOX329" s="7"/>
      <c r="LOY329" s="8"/>
      <c r="LOZ329" s="8"/>
      <c r="LPA329" s="13"/>
      <c r="LPB329" s="6"/>
      <c r="LPC329" s="6"/>
      <c r="LPD329" s="6"/>
      <c r="LPE329" s="7"/>
      <c r="LPF329" s="7"/>
      <c r="LPG329" s="8"/>
      <c r="LPH329" s="8"/>
      <c r="LPI329" s="13"/>
      <c r="LPJ329" s="6"/>
      <c r="LPK329" s="6"/>
      <c r="LPL329" s="6"/>
      <c r="LPM329" s="7"/>
      <c r="LPN329" s="7"/>
      <c r="LPO329" s="8"/>
      <c r="LPP329" s="8"/>
      <c r="LPQ329" s="13"/>
      <c r="LPR329" s="6"/>
      <c r="LPS329" s="6"/>
      <c r="LPT329" s="6"/>
      <c r="LPU329" s="7"/>
      <c r="LPV329" s="7"/>
      <c r="LPW329" s="8"/>
      <c r="LPX329" s="8"/>
      <c r="LPY329" s="13"/>
      <c r="LPZ329" s="6"/>
      <c r="LQA329" s="6"/>
      <c r="LQB329" s="6"/>
      <c r="LQC329" s="7"/>
      <c r="LQD329" s="7"/>
      <c r="LQE329" s="8"/>
      <c r="LQF329" s="8"/>
      <c r="LQG329" s="13"/>
      <c r="LQH329" s="6"/>
      <c r="LQI329" s="6"/>
      <c r="LQJ329" s="6"/>
      <c r="LQK329" s="7"/>
      <c r="LQL329" s="7"/>
      <c r="LQM329" s="8"/>
      <c r="LQN329" s="8"/>
      <c r="LQO329" s="13"/>
      <c r="LQP329" s="6"/>
      <c r="LQQ329" s="6"/>
      <c r="LQR329" s="6"/>
      <c r="LQS329" s="7"/>
      <c r="LQT329" s="7"/>
      <c r="LQU329" s="8"/>
      <c r="LQV329" s="8"/>
      <c r="LQW329" s="13"/>
      <c r="LQX329" s="6"/>
      <c r="LQY329" s="6"/>
      <c r="LQZ329" s="6"/>
      <c r="LRA329" s="7"/>
      <c r="LRB329" s="7"/>
      <c r="LRC329" s="8"/>
      <c r="LRD329" s="8"/>
      <c r="LRE329" s="13"/>
      <c r="LRF329" s="6"/>
      <c r="LRG329" s="6"/>
      <c r="LRH329" s="6"/>
      <c r="LRI329" s="7"/>
      <c r="LRJ329" s="7"/>
      <c r="LRK329" s="8"/>
      <c r="LRL329" s="8"/>
      <c r="LRM329" s="13"/>
      <c r="LRN329" s="6"/>
      <c r="LRO329" s="6"/>
      <c r="LRP329" s="6"/>
      <c r="LRQ329" s="7"/>
      <c r="LRR329" s="7"/>
      <c r="LRS329" s="8"/>
      <c r="LRT329" s="8"/>
      <c r="LRU329" s="13"/>
      <c r="LRV329" s="6"/>
      <c r="LRW329" s="6"/>
      <c r="LRX329" s="6"/>
      <c r="LRY329" s="7"/>
      <c r="LRZ329" s="7"/>
      <c r="LSA329" s="8"/>
      <c r="LSB329" s="8"/>
      <c r="LSC329" s="13"/>
      <c r="LSD329" s="6"/>
      <c r="LSE329" s="6"/>
      <c r="LSF329" s="6"/>
      <c r="LSG329" s="7"/>
      <c r="LSH329" s="7"/>
      <c r="LSI329" s="8"/>
      <c r="LSJ329" s="8"/>
      <c r="LSK329" s="13"/>
      <c r="LSL329" s="6"/>
      <c r="LSM329" s="6"/>
      <c r="LSN329" s="6"/>
      <c r="LSO329" s="7"/>
      <c r="LSP329" s="7"/>
      <c r="LSQ329" s="8"/>
      <c r="LSR329" s="8"/>
      <c r="LSS329" s="13"/>
      <c r="LST329" s="6"/>
      <c r="LSU329" s="6"/>
      <c r="LSV329" s="6"/>
      <c r="LSW329" s="7"/>
      <c r="LSX329" s="7"/>
      <c r="LSY329" s="8"/>
      <c r="LSZ329" s="8"/>
      <c r="LTA329" s="13"/>
      <c r="LTB329" s="6"/>
      <c r="LTC329" s="6"/>
      <c r="LTD329" s="6"/>
      <c r="LTE329" s="7"/>
      <c r="LTF329" s="7"/>
      <c r="LTG329" s="8"/>
      <c r="LTH329" s="8"/>
      <c r="LTI329" s="13"/>
      <c r="LTJ329" s="6"/>
      <c r="LTK329" s="6"/>
      <c r="LTL329" s="6"/>
      <c r="LTM329" s="7"/>
      <c r="LTN329" s="7"/>
      <c r="LTO329" s="8"/>
      <c r="LTP329" s="8"/>
      <c r="LTQ329" s="13"/>
      <c r="LTR329" s="6"/>
      <c r="LTS329" s="6"/>
      <c r="LTT329" s="6"/>
      <c r="LTU329" s="7"/>
      <c r="LTV329" s="7"/>
      <c r="LTW329" s="8"/>
      <c r="LTX329" s="8"/>
      <c r="LTY329" s="13"/>
      <c r="LTZ329" s="6"/>
      <c r="LUA329" s="6"/>
      <c r="LUB329" s="6"/>
      <c r="LUC329" s="7"/>
      <c r="LUD329" s="7"/>
      <c r="LUE329" s="8"/>
      <c r="LUF329" s="8"/>
      <c r="LUG329" s="13"/>
      <c r="LUH329" s="6"/>
      <c r="LUI329" s="6"/>
      <c r="LUJ329" s="6"/>
      <c r="LUK329" s="7"/>
      <c r="LUL329" s="7"/>
      <c r="LUM329" s="8"/>
      <c r="LUN329" s="8"/>
      <c r="LUO329" s="13"/>
      <c r="LUP329" s="6"/>
      <c r="LUQ329" s="6"/>
      <c r="LUR329" s="6"/>
      <c r="LUS329" s="7"/>
      <c r="LUT329" s="7"/>
      <c r="LUU329" s="8"/>
      <c r="LUV329" s="8"/>
      <c r="LUW329" s="13"/>
      <c r="LUX329" s="6"/>
      <c r="LUY329" s="6"/>
      <c r="LUZ329" s="6"/>
      <c r="LVA329" s="7"/>
      <c r="LVB329" s="7"/>
      <c r="LVC329" s="8"/>
      <c r="LVD329" s="8"/>
      <c r="LVE329" s="13"/>
      <c r="LVF329" s="6"/>
      <c r="LVG329" s="6"/>
      <c r="LVH329" s="6"/>
      <c r="LVI329" s="7"/>
      <c r="LVJ329" s="7"/>
      <c r="LVK329" s="8"/>
      <c r="LVL329" s="8"/>
      <c r="LVM329" s="13"/>
      <c r="LVN329" s="6"/>
      <c r="LVO329" s="6"/>
      <c r="LVP329" s="6"/>
      <c r="LVQ329" s="7"/>
      <c r="LVR329" s="7"/>
      <c r="LVS329" s="8"/>
      <c r="LVT329" s="8"/>
      <c r="LVU329" s="13"/>
      <c r="LVV329" s="6"/>
      <c r="LVW329" s="6"/>
      <c r="LVX329" s="6"/>
      <c r="LVY329" s="7"/>
      <c r="LVZ329" s="7"/>
      <c r="LWA329" s="8"/>
      <c r="LWB329" s="8"/>
      <c r="LWC329" s="13"/>
      <c r="LWD329" s="6"/>
      <c r="LWE329" s="6"/>
      <c r="LWF329" s="6"/>
      <c r="LWG329" s="7"/>
      <c r="LWH329" s="7"/>
      <c r="LWI329" s="8"/>
      <c r="LWJ329" s="8"/>
      <c r="LWK329" s="13"/>
      <c r="LWL329" s="6"/>
      <c r="LWM329" s="6"/>
      <c r="LWN329" s="6"/>
      <c r="LWO329" s="7"/>
      <c r="LWP329" s="7"/>
      <c r="LWQ329" s="8"/>
      <c r="LWR329" s="8"/>
      <c r="LWS329" s="13"/>
      <c r="LWT329" s="6"/>
      <c r="LWU329" s="6"/>
      <c r="LWV329" s="6"/>
      <c r="LWW329" s="7"/>
      <c r="LWX329" s="7"/>
      <c r="LWY329" s="8"/>
      <c r="LWZ329" s="8"/>
      <c r="LXA329" s="13"/>
      <c r="LXB329" s="6"/>
      <c r="LXC329" s="6"/>
      <c r="LXD329" s="6"/>
      <c r="LXE329" s="7"/>
      <c r="LXF329" s="7"/>
      <c r="LXG329" s="8"/>
      <c r="LXH329" s="8"/>
      <c r="LXI329" s="13"/>
      <c r="LXJ329" s="6"/>
      <c r="LXK329" s="6"/>
      <c r="LXL329" s="6"/>
      <c r="LXM329" s="7"/>
      <c r="LXN329" s="7"/>
      <c r="LXO329" s="8"/>
      <c r="LXP329" s="8"/>
      <c r="LXQ329" s="13"/>
      <c r="LXR329" s="6"/>
      <c r="LXS329" s="6"/>
      <c r="LXT329" s="6"/>
      <c r="LXU329" s="7"/>
      <c r="LXV329" s="7"/>
      <c r="LXW329" s="8"/>
      <c r="LXX329" s="8"/>
      <c r="LXY329" s="13"/>
      <c r="LXZ329" s="6"/>
      <c r="LYA329" s="6"/>
      <c r="LYB329" s="6"/>
      <c r="LYC329" s="7"/>
      <c r="LYD329" s="7"/>
      <c r="LYE329" s="8"/>
      <c r="LYF329" s="8"/>
      <c r="LYG329" s="13"/>
      <c r="LYH329" s="6"/>
      <c r="LYI329" s="6"/>
      <c r="LYJ329" s="6"/>
      <c r="LYK329" s="7"/>
      <c r="LYL329" s="7"/>
      <c r="LYM329" s="8"/>
      <c r="LYN329" s="8"/>
      <c r="LYO329" s="13"/>
      <c r="LYP329" s="6"/>
      <c r="LYQ329" s="6"/>
      <c r="LYR329" s="6"/>
      <c r="LYS329" s="7"/>
      <c r="LYT329" s="7"/>
      <c r="LYU329" s="8"/>
      <c r="LYV329" s="8"/>
      <c r="LYW329" s="13"/>
      <c r="LYX329" s="6"/>
      <c r="LYY329" s="6"/>
      <c r="LYZ329" s="6"/>
      <c r="LZA329" s="7"/>
      <c r="LZB329" s="7"/>
      <c r="LZC329" s="8"/>
      <c r="LZD329" s="8"/>
      <c r="LZE329" s="13"/>
      <c r="LZF329" s="6"/>
      <c r="LZG329" s="6"/>
      <c r="LZH329" s="6"/>
      <c r="LZI329" s="7"/>
      <c r="LZJ329" s="7"/>
      <c r="LZK329" s="8"/>
      <c r="LZL329" s="8"/>
      <c r="LZM329" s="13"/>
      <c r="LZN329" s="6"/>
      <c r="LZO329" s="6"/>
      <c r="LZP329" s="6"/>
      <c r="LZQ329" s="7"/>
      <c r="LZR329" s="7"/>
      <c r="LZS329" s="8"/>
      <c r="LZT329" s="8"/>
      <c r="LZU329" s="13"/>
      <c r="LZV329" s="6"/>
      <c r="LZW329" s="6"/>
      <c r="LZX329" s="6"/>
      <c r="LZY329" s="7"/>
      <c r="LZZ329" s="7"/>
      <c r="MAA329" s="8"/>
      <c r="MAB329" s="8"/>
      <c r="MAC329" s="13"/>
      <c r="MAD329" s="6"/>
      <c r="MAE329" s="6"/>
      <c r="MAF329" s="6"/>
      <c r="MAG329" s="7"/>
      <c r="MAH329" s="7"/>
      <c r="MAI329" s="8"/>
      <c r="MAJ329" s="8"/>
      <c r="MAK329" s="13"/>
      <c r="MAL329" s="6"/>
      <c r="MAM329" s="6"/>
      <c r="MAN329" s="6"/>
      <c r="MAO329" s="7"/>
      <c r="MAP329" s="7"/>
      <c r="MAQ329" s="8"/>
      <c r="MAR329" s="8"/>
      <c r="MAS329" s="13"/>
      <c r="MAT329" s="6"/>
      <c r="MAU329" s="6"/>
      <c r="MAV329" s="6"/>
      <c r="MAW329" s="7"/>
      <c r="MAX329" s="7"/>
      <c r="MAY329" s="8"/>
      <c r="MAZ329" s="8"/>
      <c r="MBA329" s="13"/>
      <c r="MBB329" s="6"/>
      <c r="MBC329" s="6"/>
      <c r="MBD329" s="6"/>
      <c r="MBE329" s="7"/>
      <c r="MBF329" s="7"/>
      <c r="MBG329" s="8"/>
      <c r="MBH329" s="8"/>
      <c r="MBI329" s="13"/>
      <c r="MBJ329" s="6"/>
      <c r="MBK329" s="6"/>
      <c r="MBL329" s="6"/>
      <c r="MBM329" s="7"/>
      <c r="MBN329" s="7"/>
      <c r="MBO329" s="8"/>
      <c r="MBP329" s="8"/>
      <c r="MBQ329" s="13"/>
      <c r="MBR329" s="6"/>
      <c r="MBS329" s="6"/>
      <c r="MBT329" s="6"/>
      <c r="MBU329" s="7"/>
      <c r="MBV329" s="7"/>
      <c r="MBW329" s="8"/>
      <c r="MBX329" s="8"/>
      <c r="MBY329" s="13"/>
      <c r="MBZ329" s="6"/>
      <c r="MCA329" s="6"/>
      <c r="MCB329" s="6"/>
      <c r="MCC329" s="7"/>
      <c r="MCD329" s="7"/>
      <c r="MCE329" s="8"/>
      <c r="MCF329" s="8"/>
      <c r="MCG329" s="13"/>
      <c r="MCH329" s="6"/>
      <c r="MCI329" s="6"/>
      <c r="MCJ329" s="6"/>
      <c r="MCK329" s="7"/>
      <c r="MCL329" s="7"/>
      <c r="MCM329" s="8"/>
      <c r="MCN329" s="8"/>
      <c r="MCO329" s="13"/>
      <c r="MCP329" s="6"/>
      <c r="MCQ329" s="6"/>
      <c r="MCR329" s="6"/>
      <c r="MCS329" s="7"/>
      <c r="MCT329" s="7"/>
      <c r="MCU329" s="8"/>
      <c r="MCV329" s="8"/>
      <c r="MCW329" s="13"/>
      <c r="MCX329" s="6"/>
      <c r="MCY329" s="6"/>
      <c r="MCZ329" s="6"/>
      <c r="MDA329" s="7"/>
      <c r="MDB329" s="7"/>
      <c r="MDC329" s="8"/>
      <c r="MDD329" s="8"/>
      <c r="MDE329" s="13"/>
      <c r="MDF329" s="6"/>
      <c r="MDG329" s="6"/>
      <c r="MDH329" s="6"/>
      <c r="MDI329" s="7"/>
      <c r="MDJ329" s="7"/>
      <c r="MDK329" s="8"/>
      <c r="MDL329" s="8"/>
      <c r="MDM329" s="13"/>
      <c r="MDN329" s="6"/>
      <c r="MDO329" s="6"/>
      <c r="MDP329" s="6"/>
      <c r="MDQ329" s="7"/>
      <c r="MDR329" s="7"/>
      <c r="MDS329" s="8"/>
      <c r="MDT329" s="8"/>
      <c r="MDU329" s="13"/>
      <c r="MDV329" s="6"/>
      <c r="MDW329" s="6"/>
      <c r="MDX329" s="6"/>
      <c r="MDY329" s="7"/>
      <c r="MDZ329" s="7"/>
      <c r="MEA329" s="8"/>
      <c r="MEB329" s="8"/>
      <c r="MEC329" s="13"/>
      <c r="MED329" s="6"/>
      <c r="MEE329" s="6"/>
      <c r="MEF329" s="6"/>
      <c r="MEG329" s="7"/>
      <c r="MEH329" s="7"/>
      <c r="MEI329" s="8"/>
      <c r="MEJ329" s="8"/>
      <c r="MEK329" s="13"/>
      <c r="MEL329" s="6"/>
      <c r="MEM329" s="6"/>
      <c r="MEN329" s="6"/>
      <c r="MEO329" s="7"/>
      <c r="MEP329" s="7"/>
      <c r="MEQ329" s="8"/>
      <c r="MER329" s="8"/>
      <c r="MES329" s="13"/>
      <c r="MET329" s="6"/>
      <c r="MEU329" s="6"/>
      <c r="MEV329" s="6"/>
      <c r="MEW329" s="7"/>
      <c r="MEX329" s="7"/>
      <c r="MEY329" s="8"/>
      <c r="MEZ329" s="8"/>
      <c r="MFA329" s="13"/>
      <c r="MFB329" s="6"/>
      <c r="MFC329" s="6"/>
      <c r="MFD329" s="6"/>
      <c r="MFE329" s="7"/>
      <c r="MFF329" s="7"/>
      <c r="MFG329" s="8"/>
      <c r="MFH329" s="8"/>
      <c r="MFI329" s="13"/>
      <c r="MFJ329" s="6"/>
      <c r="MFK329" s="6"/>
      <c r="MFL329" s="6"/>
      <c r="MFM329" s="7"/>
      <c r="MFN329" s="7"/>
      <c r="MFO329" s="8"/>
      <c r="MFP329" s="8"/>
      <c r="MFQ329" s="13"/>
      <c r="MFR329" s="6"/>
      <c r="MFS329" s="6"/>
      <c r="MFT329" s="6"/>
      <c r="MFU329" s="7"/>
      <c r="MFV329" s="7"/>
      <c r="MFW329" s="8"/>
      <c r="MFX329" s="8"/>
      <c r="MFY329" s="13"/>
      <c r="MFZ329" s="6"/>
      <c r="MGA329" s="6"/>
      <c r="MGB329" s="6"/>
      <c r="MGC329" s="7"/>
      <c r="MGD329" s="7"/>
      <c r="MGE329" s="8"/>
      <c r="MGF329" s="8"/>
      <c r="MGG329" s="13"/>
      <c r="MGH329" s="6"/>
      <c r="MGI329" s="6"/>
      <c r="MGJ329" s="6"/>
      <c r="MGK329" s="7"/>
      <c r="MGL329" s="7"/>
      <c r="MGM329" s="8"/>
      <c r="MGN329" s="8"/>
      <c r="MGO329" s="13"/>
      <c r="MGP329" s="6"/>
      <c r="MGQ329" s="6"/>
      <c r="MGR329" s="6"/>
      <c r="MGS329" s="7"/>
      <c r="MGT329" s="7"/>
      <c r="MGU329" s="8"/>
      <c r="MGV329" s="8"/>
      <c r="MGW329" s="13"/>
      <c r="MGX329" s="6"/>
      <c r="MGY329" s="6"/>
      <c r="MGZ329" s="6"/>
      <c r="MHA329" s="7"/>
      <c r="MHB329" s="7"/>
      <c r="MHC329" s="8"/>
      <c r="MHD329" s="8"/>
      <c r="MHE329" s="13"/>
      <c r="MHF329" s="6"/>
      <c r="MHG329" s="6"/>
      <c r="MHH329" s="6"/>
      <c r="MHI329" s="7"/>
      <c r="MHJ329" s="7"/>
      <c r="MHK329" s="8"/>
      <c r="MHL329" s="8"/>
      <c r="MHM329" s="13"/>
      <c r="MHN329" s="6"/>
      <c r="MHO329" s="6"/>
      <c r="MHP329" s="6"/>
      <c r="MHQ329" s="7"/>
      <c r="MHR329" s="7"/>
      <c r="MHS329" s="8"/>
      <c r="MHT329" s="8"/>
      <c r="MHU329" s="13"/>
      <c r="MHV329" s="6"/>
      <c r="MHW329" s="6"/>
      <c r="MHX329" s="6"/>
      <c r="MHY329" s="7"/>
      <c r="MHZ329" s="7"/>
      <c r="MIA329" s="8"/>
      <c r="MIB329" s="8"/>
      <c r="MIC329" s="13"/>
      <c r="MID329" s="6"/>
      <c r="MIE329" s="6"/>
      <c r="MIF329" s="6"/>
      <c r="MIG329" s="7"/>
      <c r="MIH329" s="7"/>
      <c r="MII329" s="8"/>
      <c r="MIJ329" s="8"/>
      <c r="MIK329" s="13"/>
      <c r="MIL329" s="6"/>
      <c r="MIM329" s="6"/>
      <c r="MIN329" s="6"/>
      <c r="MIO329" s="7"/>
      <c r="MIP329" s="7"/>
      <c r="MIQ329" s="8"/>
      <c r="MIR329" s="8"/>
      <c r="MIS329" s="13"/>
      <c r="MIT329" s="6"/>
      <c r="MIU329" s="6"/>
      <c r="MIV329" s="6"/>
      <c r="MIW329" s="7"/>
      <c r="MIX329" s="7"/>
      <c r="MIY329" s="8"/>
      <c r="MIZ329" s="8"/>
      <c r="MJA329" s="13"/>
      <c r="MJB329" s="6"/>
      <c r="MJC329" s="6"/>
      <c r="MJD329" s="6"/>
      <c r="MJE329" s="7"/>
      <c r="MJF329" s="7"/>
      <c r="MJG329" s="8"/>
      <c r="MJH329" s="8"/>
      <c r="MJI329" s="13"/>
      <c r="MJJ329" s="6"/>
      <c r="MJK329" s="6"/>
      <c r="MJL329" s="6"/>
      <c r="MJM329" s="7"/>
      <c r="MJN329" s="7"/>
      <c r="MJO329" s="8"/>
      <c r="MJP329" s="8"/>
      <c r="MJQ329" s="13"/>
      <c r="MJR329" s="6"/>
      <c r="MJS329" s="6"/>
      <c r="MJT329" s="6"/>
      <c r="MJU329" s="7"/>
      <c r="MJV329" s="7"/>
      <c r="MJW329" s="8"/>
      <c r="MJX329" s="8"/>
      <c r="MJY329" s="13"/>
      <c r="MJZ329" s="6"/>
      <c r="MKA329" s="6"/>
      <c r="MKB329" s="6"/>
      <c r="MKC329" s="7"/>
      <c r="MKD329" s="7"/>
      <c r="MKE329" s="8"/>
      <c r="MKF329" s="8"/>
      <c r="MKG329" s="13"/>
      <c r="MKH329" s="6"/>
      <c r="MKI329" s="6"/>
      <c r="MKJ329" s="6"/>
      <c r="MKK329" s="7"/>
      <c r="MKL329" s="7"/>
      <c r="MKM329" s="8"/>
      <c r="MKN329" s="8"/>
      <c r="MKO329" s="13"/>
      <c r="MKP329" s="6"/>
      <c r="MKQ329" s="6"/>
      <c r="MKR329" s="6"/>
      <c r="MKS329" s="7"/>
      <c r="MKT329" s="7"/>
      <c r="MKU329" s="8"/>
      <c r="MKV329" s="8"/>
      <c r="MKW329" s="13"/>
      <c r="MKX329" s="6"/>
      <c r="MKY329" s="6"/>
      <c r="MKZ329" s="6"/>
      <c r="MLA329" s="7"/>
      <c r="MLB329" s="7"/>
      <c r="MLC329" s="8"/>
      <c r="MLD329" s="8"/>
      <c r="MLE329" s="13"/>
      <c r="MLF329" s="6"/>
      <c r="MLG329" s="6"/>
      <c r="MLH329" s="6"/>
      <c r="MLI329" s="7"/>
      <c r="MLJ329" s="7"/>
      <c r="MLK329" s="8"/>
      <c r="MLL329" s="8"/>
      <c r="MLM329" s="13"/>
      <c r="MLN329" s="6"/>
      <c r="MLO329" s="6"/>
      <c r="MLP329" s="6"/>
      <c r="MLQ329" s="7"/>
      <c r="MLR329" s="7"/>
      <c r="MLS329" s="8"/>
      <c r="MLT329" s="8"/>
      <c r="MLU329" s="13"/>
      <c r="MLV329" s="6"/>
      <c r="MLW329" s="6"/>
      <c r="MLX329" s="6"/>
      <c r="MLY329" s="7"/>
      <c r="MLZ329" s="7"/>
      <c r="MMA329" s="8"/>
      <c r="MMB329" s="8"/>
      <c r="MMC329" s="13"/>
      <c r="MMD329" s="6"/>
      <c r="MME329" s="6"/>
      <c r="MMF329" s="6"/>
      <c r="MMG329" s="7"/>
      <c r="MMH329" s="7"/>
      <c r="MMI329" s="8"/>
      <c r="MMJ329" s="8"/>
      <c r="MMK329" s="13"/>
      <c r="MML329" s="6"/>
      <c r="MMM329" s="6"/>
      <c r="MMN329" s="6"/>
      <c r="MMO329" s="7"/>
      <c r="MMP329" s="7"/>
      <c r="MMQ329" s="8"/>
      <c r="MMR329" s="8"/>
      <c r="MMS329" s="13"/>
      <c r="MMT329" s="6"/>
      <c r="MMU329" s="6"/>
      <c r="MMV329" s="6"/>
      <c r="MMW329" s="7"/>
      <c r="MMX329" s="7"/>
      <c r="MMY329" s="8"/>
      <c r="MMZ329" s="8"/>
      <c r="MNA329" s="13"/>
      <c r="MNB329" s="6"/>
      <c r="MNC329" s="6"/>
      <c r="MND329" s="6"/>
      <c r="MNE329" s="7"/>
      <c r="MNF329" s="7"/>
      <c r="MNG329" s="8"/>
      <c r="MNH329" s="8"/>
      <c r="MNI329" s="13"/>
      <c r="MNJ329" s="6"/>
      <c r="MNK329" s="6"/>
      <c r="MNL329" s="6"/>
      <c r="MNM329" s="7"/>
      <c r="MNN329" s="7"/>
      <c r="MNO329" s="8"/>
      <c r="MNP329" s="8"/>
      <c r="MNQ329" s="13"/>
      <c r="MNR329" s="6"/>
      <c r="MNS329" s="6"/>
      <c r="MNT329" s="6"/>
      <c r="MNU329" s="7"/>
      <c r="MNV329" s="7"/>
      <c r="MNW329" s="8"/>
      <c r="MNX329" s="8"/>
      <c r="MNY329" s="13"/>
      <c r="MNZ329" s="6"/>
      <c r="MOA329" s="6"/>
      <c r="MOB329" s="6"/>
      <c r="MOC329" s="7"/>
      <c r="MOD329" s="7"/>
      <c r="MOE329" s="8"/>
      <c r="MOF329" s="8"/>
      <c r="MOG329" s="13"/>
      <c r="MOH329" s="6"/>
      <c r="MOI329" s="6"/>
      <c r="MOJ329" s="6"/>
      <c r="MOK329" s="7"/>
      <c r="MOL329" s="7"/>
      <c r="MOM329" s="8"/>
      <c r="MON329" s="8"/>
      <c r="MOO329" s="13"/>
      <c r="MOP329" s="6"/>
      <c r="MOQ329" s="6"/>
      <c r="MOR329" s="6"/>
      <c r="MOS329" s="7"/>
      <c r="MOT329" s="7"/>
      <c r="MOU329" s="8"/>
      <c r="MOV329" s="8"/>
      <c r="MOW329" s="13"/>
      <c r="MOX329" s="6"/>
      <c r="MOY329" s="6"/>
      <c r="MOZ329" s="6"/>
      <c r="MPA329" s="7"/>
      <c r="MPB329" s="7"/>
      <c r="MPC329" s="8"/>
      <c r="MPD329" s="8"/>
      <c r="MPE329" s="13"/>
      <c r="MPF329" s="6"/>
      <c r="MPG329" s="6"/>
      <c r="MPH329" s="6"/>
      <c r="MPI329" s="7"/>
      <c r="MPJ329" s="7"/>
      <c r="MPK329" s="8"/>
      <c r="MPL329" s="8"/>
      <c r="MPM329" s="13"/>
      <c r="MPN329" s="6"/>
      <c r="MPO329" s="6"/>
      <c r="MPP329" s="6"/>
      <c r="MPQ329" s="7"/>
      <c r="MPR329" s="7"/>
      <c r="MPS329" s="8"/>
      <c r="MPT329" s="8"/>
      <c r="MPU329" s="13"/>
      <c r="MPV329" s="6"/>
      <c r="MPW329" s="6"/>
      <c r="MPX329" s="6"/>
      <c r="MPY329" s="7"/>
      <c r="MPZ329" s="7"/>
      <c r="MQA329" s="8"/>
      <c r="MQB329" s="8"/>
      <c r="MQC329" s="13"/>
      <c r="MQD329" s="6"/>
      <c r="MQE329" s="6"/>
      <c r="MQF329" s="6"/>
      <c r="MQG329" s="7"/>
      <c r="MQH329" s="7"/>
      <c r="MQI329" s="8"/>
      <c r="MQJ329" s="8"/>
      <c r="MQK329" s="13"/>
      <c r="MQL329" s="6"/>
      <c r="MQM329" s="6"/>
      <c r="MQN329" s="6"/>
      <c r="MQO329" s="7"/>
      <c r="MQP329" s="7"/>
      <c r="MQQ329" s="8"/>
      <c r="MQR329" s="8"/>
      <c r="MQS329" s="13"/>
      <c r="MQT329" s="6"/>
      <c r="MQU329" s="6"/>
      <c r="MQV329" s="6"/>
      <c r="MQW329" s="7"/>
      <c r="MQX329" s="7"/>
      <c r="MQY329" s="8"/>
      <c r="MQZ329" s="8"/>
      <c r="MRA329" s="13"/>
      <c r="MRB329" s="6"/>
      <c r="MRC329" s="6"/>
      <c r="MRD329" s="6"/>
      <c r="MRE329" s="7"/>
      <c r="MRF329" s="7"/>
      <c r="MRG329" s="8"/>
      <c r="MRH329" s="8"/>
      <c r="MRI329" s="13"/>
      <c r="MRJ329" s="6"/>
      <c r="MRK329" s="6"/>
      <c r="MRL329" s="6"/>
      <c r="MRM329" s="7"/>
      <c r="MRN329" s="7"/>
      <c r="MRO329" s="8"/>
      <c r="MRP329" s="8"/>
      <c r="MRQ329" s="13"/>
      <c r="MRR329" s="6"/>
      <c r="MRS329" s="6"/>
      <c r="MRT329" s="6"/>
      <c r="MRU329" s="7"/>
      <c r="MRV329" s="7"/>
      <c r="MRW329" s="8"/>
      <c r="MRX329" s="8"/>
      <c r="MRY329" s="13"/>
      <c r="MRZ329" s="6"/>
      <c r="MSA329" s="6"/>
      <c r="MSB329" s="6"/>
      <c r="MSC329" s="7"/>
      <c r="MSD329" s="7"/>
      <c r="MSE329" s="8"/>
      <c r="MSF329" s="8"/>
      <c r="MSG329" s="13"/>
      <c r="MSH329" s="6"/>
      <c r="MSI329" s="6"/>
      <c r="MSJ329" s="6"/>
      <c r="MSK329" s="7"/>
      <c r="MSL329" s="7"/>
      <c r="MSM329" s="8"/>
      <c r="MSN329" s="8"/>
      <c r="MSO329" s="13"/>
      <c r="MSP329" s="6"/>
      <c r="MSQ329" s="6"/>
      <c r="MSR329" s="6"/>
      <c r="MSS329" s="7"/>
      <c r="MST329" s="7"/>
      <c r="MSU329" s="8"/>
      <c r="MSV329" s="8"/>
      <c r="MSW329" s="13"/>
      <c r="MSX329" s="6"/>
      <c r="MSY329" s="6"/>
      <c r="MSZ329" s="6"/>
      <c r="MTA329" s="7"/>
      <c r="MTB329" s="7"/>
      <c r="MTC329" s="8"/>
      <c r="MTD329" s="8"/>
      <c r="MTE329" s="13"/>
      <c r="MTF329" s="6"/>
      <c r="MTG329" s="6"/>
      <c r="MTH329" s="6"/>
      <c r="MTI329" s="7"/>
      <c r="MTJ329" s="7"/>
      <c r="MTK329" s="8"/>
      <c r="MTL329" s="8"/>
      <c r="MTM329" s="13"/>
      <c r="MTN329" s="6"/>
      <c r="MTO329" s="6"/>
      <c r="MTP329" s="6"/>
      <c r="MTQ329" s="7"/>
      <c r="MTR329" s="7"/>
      <c r="MTS329" s="8"/>
      <c r="MTT329" s="8"/>
      <c r="MTU329" s="13"/>
      <c r="MTV329" s="6"/>
      <c r="MTW329" s="6"/>
      <c r="MTX329" s="6"/>
      <c r="MTY329" s="7"/>
      <c r="MTZ329" s="7"/>
      <c r="MUA329" s="8"/>
      <c r="MUB329" s="8"/>
      <c r="MUC329" s="13"/>
      <c r="MUD329" s="6"/>
      <c r="MUE329" s="6"/>
      <c r="MUF329" s="6"/>
      <c r="MUG329" s="7"/>
      <c r="MUH329" s="7"/>
      <c r="MUI329" s="8"/>
      <c r="MUJ329" s="8"/>
      <c r="MUK329" s="13"/>
      <c r="MUL329" s="6"/>
      <c r="MUM329" s="6"/>
      <c r="MUN329" s="6"/>
      <c r="MUO329" s="7"/>
      <c r="MUP329" s="7"/>
      <c r="MUQ329" s="8"/>
      <c r="MUR329" s="8"/>
      <c r="MUS329" s="13"/>
      <c r="MUT329" s="6"/>
      <c r="MUU329" s="6"/>
      <c r="MUV329" s="6"/>
      <c r="MUW329" s="7"/>
      <c r="MUX329" s="7"/>
      <c r="MUY329" s="8"/>
      <c r="MUZ329" s="8"/>
      <c r="MVA329" s="13"/>
      <c r="MVB329" s="6"/>
      <c r="MVC329" s="6"/>
      <c r="MVD329" s="6"/>
      <c r="MVE329" s="7"/>
      <c r="MVF329" s="7"/>
      <c r="MVG329" s="8"/>
      <c r="MVH329" s="8"/>
      <c r="MVI329" s="13"/>
      <c r="MVJ329" s="6"/>
      <c r="MVK329" s="6"/>
      <c r="MVL329" s="6"/>
      <c r="MVM329" s="7"/>
      <c r="MVN329" s="7"/>
      <c r="MVO329" s="8"/>
      <c r="MVP329" s="8"/>
      <c r="MVQ329" s="13"/>
      <c r="MVR329" s="6"/>
      <c r="MVS329" s="6"/>
      <c r="MVT329" s="6"/>
      <c r="MVU329" s="7"/>
      <c r="MVV329" s="7"/>
      <c r="MVW329" s="8"/>
      <c r="MVX329" s="8"/>
      <c r="MVY329" s="13"/>
      <c r="MVZ329" s="6"/>
      <c r="MWA329" s="6"/>
      <c r="MWB329" s="6"/>
      <c r="MWC329" s="7"/>
      <c r="MWD329" s="7"/>
      <c r="MWE329" s="8"/>
      <c r="MWF329" s="8"/>
      <c r="MWG329" s="13"/>
      <c r="MWH329" s="6"/>
      <c r="MWI329" s="6"/>
      <c r="MWJ329" s="6"/>
      <c r="MWK329" s="7"/>
      <c r="MWL329" s="7"/>
      <c r="MWM329" s="8"/>
      <c r="MWN329" s="8"/>
      <c r="MWO329" s="13"/>
      <c r="MWP329" s="6"/>
      <c r="MWQ329" s="6"/>
      <c r="MWR329" s="6"/>
      <c r="MWS329" s="7"/>
      <c r="MWT329" s="7"/>
      <c r="MWU329" s="8"/>
      <c r="MWV329" s="8"/>
      <c r="MWW329" s="13"/>
      <c r="MWX329" s="6"/>
      <c r="MWY329" s="6"/>
      <c r="MWZ329" s="6"/>
      <c r="MXA329" s="7"/>
      <c r="MXB329" s="7"/>
      <c r="MXC329" s="8"/>
      <c r="MXD329" s="8"/>
      <c r="MXE329" s="13"/>
      <c r="MXF329" s="6"/>
      <c r="MXG329" s="6"/>
      <c r="MXH329" s="6"/>
      <c r="MXI329" s="7"/>
      <c r="MXJ329" s="7"/>
      <c r="MXK329" s="8"/>
      <c r="MXL329" s="8"/>
      <c r="MXM329" s="13"/>
      <c r="MXN329" s="6"/>
      <c r="MXO329" s="6"/>
      <c r="MXP329" s="6"/>
      <c r="MXQ329" s="7"/>
      <c r="MXR329" s="7"/>
      <c r="MXS329" s="8"/>
      <c r="MXT329" s="8"/>
      <c r="MXU329" s="13"/>
      <c r="MXV329" s="6"/>
      <c r="MXW329" s="6"/>
      <c r="MXX329" s="6"/>
      <c r="MXY329" s="7"/>
      <c r="MXZ329" s="7"/>
      <c r="MYA329" s="8"/>
      <c r="MYB329" s="8"/>
      <c r="MYC329" s="13"/>
      <c r="MYD329" s="6"/>
      <c r="MYE329" s="6"/>
      <c r="MYF329" s="6"/>
      <c r="MYG329" s="7"/>
      <c r="MYH329" s="7"/>
      <c r="MYI329" s="8"/>
      <c r="MYJ329" s="8"/>
      <c r="MYK329" s="13"/>
      <c r="MYL329" s="6"/>
      <c r="MYM329" s="6"/>
      <c r="MYN329" s="6"/>
      <c r="MYO329" s="7"/>
      <c r="MYP329" s="7"/>
      <c r="MYQ329" s="8"/>
      <c r="MYR329" s="8"/>
      <c r="MYS329" s="13"/>
      <c r="MYT329" s="6"/>
      <c r="MYU329" s="6"/>
      <c r="MYV329" s="6"/>
      <c r="MYW329" s="7"/>
      <c r="MYX329" s="7"/>
      <c r="MYY329" s="8"/>
      <c r="MYZ329" s="8"/>
      <c r="MZA329" s="13"/>
      <c r="MZB329" s="6"/>
      <c r="MZC329" s="6"/>
      <c r="MZD329" s="6"/>
      <c r="MZE329" s="7"/>
      <c r="MZF329" s="7"/>
      <c r="MZG329" s="8"/>
      <c r="MZH329" s="8"/>
      <c r="MZI329" s="13"/>
      <c r="MZJ329" s="6"/>
      <c r="MZK329" s="6"/>
      <c r="MZL329" s="6"/>
      <c r="MZM329" s="7"/>
      <c r="MZN329" s="7"/>
      <c r="MZO329" s="8"/>
      <c r="MZP329" s="8"/>
      <c r="MZQ329" s="13"/>
      <c r="MZR329" s="6"/>
      <c r="MZS329" s="6"/>
      <c r="MZT329" s="6"/>
      <c r="MZU329" s="7"/>
      <c r="MZV329" s="7"/>
      <c r="MZW329" s="8"/>
      <c r="MZX329" s="8"/>
      <c r="MZY329" s="13"/>
      <c r="MZZ329" s="6"/>
      <c r="NAA329" s="6"/>
      <c r="NAB329" s="6"/>
      <c r="NAC329" s="7"/>
      <c r="NAD329" s="7"/>
      <c r="NAE329" s="8"/>
      <c r="NAF329" s="8"/>
      <c r="NAG329" s="13"/>
      <c r="NAH329" s="6"/>
      <c r="NAI329" s="6"/>
      <c r="NAJ329" s="6"/>
      <c r="NAK329" s="7"/>
      <c r="NAL329" s="7"/>
      <c r="NAM329" s="8"/>
      <c r="NAN329" s="8"/>
      <c r="NAO329" s="13"/>
      <c r="NAP329" s="6"/>
      <c r="NAQ329" s="6"/>
      <c r="NAR329" s="6"/>
      <c r="NAS329" s="7"/>
      <c r="NAT329" s="7"/>
      <c r="NAU329" s="8"/>
      <c r="NAV329" s="8"/>
      <c r="NAW329" s="13"/>
      <c r="NAX329" s="6"/>
      <c r="NAY329" s="6"/>
      <c r="NAZ329" s="6"/>
      <c r="NBA329" s="7"/>
      <c r="NBB329" s="7"/>
      <c r="NBC329" s="8"/>
      <c r="NBD329" s="8"/>
      <c r="NBE329" s="13"/>
      <c r="NBF329" s="6"/>
      <c r="NBG329" s="6"/>
      <c r="NBH329" s="6"/>
      <c r="NBI329" s="7"/>
      <c r="NBJ329" s="7"/>
      <c r="NBK329" s="8"/>
      <c r="NBL329" s="8"/>
      <c r="NBM329" s="13"/>
      <c r="NBN329" s="6"/>
      <c r="NBO329" s="6"/>
      <c r="NBP329" s="6"/>
      <c r="NBQ329" s="7"/>
      <c r="NBR329" s="7"/>
      <c r="NBS329" s="8"/>
      <c r="NBT329" s="8"/>
      <c r="NBU329" s="13"/>
      <c r="NBV329" s="6"/>
      <c r="NBW329" s="6"/>
      <c r="NBX329" s="6"/>
      <c r="NBY329" s="7"/>
      <c r="NBZ329" s="7"/>
      <c r="NCA329" s="8"/>
      <c r="NCB329" s="8"/>
      <c r="NCC329" s="13"/>
      <c r="NCD329" s="6"/>
      <c r="NCE329" s="6"/>
      <c r="NCF329" s="6"/>
      <c r="NCG329" s="7"/>
      <c r="NCH329" s="7"/>
      <c r="NCI329" s="8"/>
      <c r="NCJ329" s="8"/>
      <c r="NCK329" s="13"/>
      <c r="NCL329" s="6"/>
      <c r="NCM329" s="6"/>
      <c r="NCN329" s="6"/>
      <c r="NCO329" s="7"/>
      <c r="NCP329" s="7"/>
      <c r="NCQ329" s="8"/>
      <c r="NCR329" s="8"/>
      <c r="NCS329" s="13"/>
      <c r="NCT329" s="6"/>
      <c r="NCU329" s="6"/>
      <c r="NCV329" s="6"/>
      <c r="NCW329" s="7"/>
      <c r="NCX329" s="7"/>
      <c r="NCY329" s="8"/>
      <c r="NCZ329" s="8"/>
      <c r="NDA329" s="13"/>
      <c r="NDB329" s="6"/>
      <c r="NDC329" s="6"/>
      <c r="NDD329" s="6"/>
      <c r="NDE329" s="7"/>
      <c r="NDF329" s="7"/>
      <c r="NDG329" s="8"/>
      <c r="NDH329" s="8"/>
      <c r="NDI329" s="13"/>
      <c r="NDJ329" s="6"/>
      <c r="NDK329" s="6"/>
      <c r="NDL329" s="6"/>
      <c r="NDM329" s="7"/>
      <c r="NDN329" s="7"/>
      <c r="NDO329" s="8"/>
      <c r="NDP329" s="8"/>
      <c r="NDQ329" s="13"/>
      <c r="NDR329" s="6"/>
      <c r="NDS329" s="6"/>
      <c r="NDT329" s="6"/>
      <c r="NDU329" s="7"/>
      <c r="NDV329" s="7"/>
      <c r="NDW329" s="8"/>
      <c r="NDX329" s="8"/>
      <c r="NDY329" s="13"/>
      <c r="NDZ329" s="6"/>
      <c r="NEA329" s="6"/>
      <c r="NEB329" s="6"/>
      <c r="NEC329" s="7"/>
      <c r="NED329" s="7"/>
      <c r="NEE329" s="8"/>
      <c r="NEF329" s="8"/>
      <c r="NEG329" s="13"/>
      <c r="NEH329" s="6"/>
      <c r="NEI329" s="6"/>
      <c r="NEJ329" s="6"/>
      <c r="NEK329" s="7"/>
      <c r="NEL329" s="7"/>
      <c r="NEM329" s="8"/>
      <c r="NEN329" s="8"/>
      <c r="NEO329" s="13"/>
      <c r="NEP329" s="6"/>
      <c r="NEQ329" s="6"/>
      <c r="NER329" s="6"/>
      <c r="NES329" s="7"/>
      <c r="NET329" s="7"/>
      <c r="NEU329" s="8"/>
      <c r="NEV329" s="8"/>
      <c r="NEW329" s="13"/>
      <c r="NEX329" s="6"/>
      <c r="NEY329" s="6"/>
      <c r="NEZ329" s="6"/>
      <c r="NFA329" s="7"/>
      <c r="NFB329" s="7"/>
      <c r="NFC329" s="8"/>
      <c r="NFD329" s="8"/>
      <c r="NFE329" s="13"/>
      <c r="NFF329" s="6"/>
      <c r="NFG329" s="6"/>
      <c r="NFH329" s="6"/>
      <c r="NFI329" s="7"/>
      <c r="NFJ329" s="7"/>
      <c r="NFK329" s="8"/>
      <c r="NFL329" s="8"/>
      <c r="NFM329" s="13"/>
      <c r="NFN329" s="6"/>
      <c r="NFO329" s="6"/>
      <c r="NFP329" s="6"/>
      <c r="NFQ329" s="7"/>
      <c r="NFR329" s="7"/>
      <c r="NFS329" s="8"/>
      <c r="NFT329" s="8"/>
      <c r="NFU329" s="13"/>
      <c r="NFV329" s="6"/>
      <c r="NFW329" s="6"/>
      <c r="NFX329" s="6"/>
      <c r="NFY329" s="7"/>
      <c r="NFZ329" s="7"/>
      <c r="NGA329" s="8"/>
      <c r="NGB329" s="8"/>
      <c r="NGC329" s="13"/>
      <c r="NGD329" s="6"/>
      <c r="NGE329" s="6"/>
      <c r="NGF329" s="6"/>
      <c r="NGG329" s="7"/>
      <c r="NGH329" s="7"/>
      <c r="NGI329" s="8"/>
      <c r="NGJ329" s="8"/>
      <c r="NGK329" s="13"/>
      <c r="NGL329" s="6"/>
      <c r="NGM329" s="6"/>
      <c r="NGN329" s="6"/>
      <c r="NGO329" s="7"/>
      <c r="NGP329" s="7"/>
      <c r="NGQ329" s="8"/>
      <c r="NGR329" s="8"/>
      <c r="NGS329" s="13"/>
      <c r="NGT329" s="6"/>
      <c r="NGU329" s="6"/>
      <c r="NGV329" s="6"/>
      <c r="NGW329" s="7"/>
      <c r="NGX329" s="7"/>
      <c r="NGY329" s="8"/>
      <c r="NGZ329" s="8"/>
      <c r="NHA329" s="13"/>
      <c r="NHB329" s="6"/>
      <c r="NHC329" s="6"/>
      <c r="NHD329" s="6"/>
      <c r="NHE329" s="7"/>
      <c r="NHF329" s="7"/>
      <c r="NHG329" s="8"/>
      <c r="NHH329" s="8"/>
      <c r="NHI329" s="13"/>
      <c r="NHJ329" s="6"/>
      <c r="NHK329" s="6"/>
      <c r="NHL329" s="6"/>
      <c r="NHM329" s="7"/>
      <c r="NHN329" s="7"/>
      <c r="NHO329" s="8"/>
      <c r="NHP329" s="8"/>
      <c r="NHQ329" s="13"/>
      <c r="NHR329" s="6"/>
      <c r="NHS329" s="6"/>
      <c r="NHT329" s="6"/>
      <c r="NHU329" s="7"/>
      <c r="NHV329" s="7"/>
      <c r="NHW329" s="8"/>
      <c r="NHX329" s="8"/>
      <c r="NHY329" s="13"/>
      <c r="NHZ329" s="6"/>
      <c r="NIA329" s="6"/>
      <c r="NIB329" s="6"/>
      <c r="NIC329" s="7"/>
      <c r="NID329" s="7"/>
      <c r="NIE329" s="8"/>
      <c r="NIF329" s="8"/>
      <c r="NIG329" s="13"/>
      <c r="NIH329" s="6"/>
      <c r="NII329" s="6"/>
      <c r="NIJ329" s="6"/>
      <c r="NIK329" s="7"/>
      <c r="NIL329" s="7"/>
      <c r="NIM329" s="8"/>
      <c r="NIN329" s="8"/>
      <c r="NIO329" s="13"/>
      <c r="NIP329" s="6"/>
      <c r="NIQ329" s="6"/>
      <c r="NIR329" s="6"/>
      <c r="NIS329" s="7"/>
      <c r="NIT329" s="7"/>
      <c r="NIU329" s="8"/>
      <c r="NIV329" s="8"/>
      <c r="NIW329" s="13"/>
      <c r="NIX329" s="6"/>
      <c r="NIY329" s="6"/>
      <c r="NIZ329" s="6"/>
      <c r="NJA329" s="7"/>
      <c r="NJB329" s="7"/>
      <c r="NJC329" s="8"/>
      <c r="NJD329" s="8"/>
      <c r="NJE329" s="13"/>
      <c r="NJF329" s="6"/>
      <c r="NJG329" s="6"/>
      <c r="NJH329" s="6"/>
      <c r="NJI329" s="7"/>
      <c r="NJJ329" s="7"/>
      <c r="NJK329" s="8"/>
      <c r="NJL329" s="8"/>
      <c r="NJM329" s="13"/>
      <c r="NJN329" s="6"/>
      <c r="NJO329" s="6"/>
      <c r="NJP329" s="6"/>
      <c r="NJQ329" s="7"/>
      <c r="NJR329" s="7"/>
      <c r="NJS329" s="8"/>
      <c r="NJT329" s="8"/>
      <c r="NJU329" s="13"/>
      <c r="NJV329" s="6"/>
      <c r="NJW329" s="6"/>
      <c r="NJX329" s="6"/>
      <c r="NJY329" s="7"/>
      <c r="NJZ329" s="7"/>
      <c r="NKA329" s="8"/>
      <c r="NKB329" s="8"/>
      <c r="NKC329" s="13"/>
      <c r="NKD329" s="6"/>
      <c r="NKE329" s="6"/>
      <c r="NKF329" s="6"/>
      <c r="NKG329" s="7"/>
      <c r="NKH329" s="7"/>
      <c r="NKI329" s="8"/>
      <c r="NKJ329" s="8"/>
      <c r="NKK329" s="13"/>
      <c r="NKL329" s="6"/>
      <c r="NKM329" s="6"/>
      <c r="NKN329" s="6"/>
      <c r="NKO329" s="7"/>
      <c r="NKP329" s="7"/>
      <c r="NKQ329" s="8"/>
      <c r="NKR329" s="8"/>
      <c r="NKS329" s="13"/>
      <c r="NKT329" s="6"/>
      <c r="NKU329" s="6"/>
      <c r="NKV329" s="6"/>
      <c r="NKW329" s="7"/>
      <c r="NKX329" s="7"/>
      <c r="NKY329" s="8"/>
      <c r="NKZ329" s="8"/>
      <c r="NLA329" s="13"/>
      <c r="NLB329" s="6"/>
      <c r="NLC329" s="6"/>
      <c r="NLD329" s="6"/>
      <c r="NLE329" s="7"/>
      <c r="NLF329" s="7"/>
      <c r="NLG329" s="8"/>
      <c r="NLH329" s="8"/>
      <c r="NLI329" s="13"/>
      <c r="NLJ329" s="6"/>
      <c r="NLK329" s="6"/>
      <c r="NLL329" s="6"/>
      <c r="NLM329" s="7"/>
      <c r="NLN329" s="7"/>
      <c r="NLO329" s="8"/>
      <c r="NLP329" s="8"/>
      <c r="NLQ329" s="13"/>
      <c r="NLR329" s="6"/>
      <c r="NLS329" s="6"/>
      <c r="NLT329" s="6"/>
      <c r="NLU329" s="7"/>
      <c r="NLV329" s="7"/>
      <c r="NLW329" s="8"/>
      <c r="NLX329" s="8"/>
      <c r="NLY329" s="13"/>
      <c r="NLZ329" s="6"/>
      <c r="NMA329" s="6"/>
      <c r="NMB329" s="6"/>
      <c r="NMC329" s="7"/>
      <c r="NMD329" s="7"/>
      <c r="NME329" s="8"/>
      <c r="NMF329" s="8"/>
      <c r="NMG329" s="13"/>
      <c r="NMH329" s="6"/>
      <c r="NMI329" s="6"/>
      <c r="NMJ329" s="6"/>
      <c r="NMK329" s="7"/>
      <c r="NML329" s="7"/>
      <c r="NMM329" s="8"/>
      <c r="NMN329" s="8"/>
      <c r="NMO329" s="13"/>
      <c r="NMP329" s="6"/>
      <c r="NMQ329" s="6"/>
      <c r="NMR329" s="6"/>
      <c r="NMS329" s="7"/>
      <c r="NMT329" s="7"/>
      <c r="NMU329" s="8"/>
      <c r="NMV329" s="8"/>
      <c r="NMW329" s="13"/>
      <c r="NMX329" s="6"/>
      <c r="NMY329" s="6"/>
      <c r="NMZ329" s="6"/>
      <c r="NNA329" s="7"/>
      <c r="NNB329" s="7"/>
      <c r="NNC329" s="8"/>
      <c r="NND329" s="8"/>
      <c r="NNE329" s="13"/>
      <c r="NNF329" s="6"/>
      <c r="NNG329" s="6"/>
      <c r="NNH329" s="6"/>
      <c r="NNI329" s="7"/>
      <c r="NNJ329" s="7"/>
      <c r="NNK329" s="8"/>
      <c r="NNL329" s="8"/>
      <c r="NNM329" s="13"/>
      <c r="NNN329" s="6"/>
      <c r="NNO329" s="6"/>
      <c r="NNP329" s="6"/>
      <c r="NNQ329" s="7"/>
      <c r="NNR329" s="7"/>
      <c r="NNS329" s="8"/>
      <c r="NNT329" s="8"/>
      <c r="NNU329" s="13"/>
      <c r="NNV329" s="6"/>
      <c r="NNW329" s="6"/>
      <c r="NNX329" s="6"/>
      <c r="NNY329" s="7"/>
      <c r="NNZ329" s="7"/>
      <c r="NOA329" s="8"/>
      <c r="NOB329" s="8"/>
      <c r="NOC329" s="13"/>
      <c r="NOD329" s="6"/>
      <c r="NOE329" s="6"/>
      <c r="NOF329" s="6"/>
      <c r="NOG329" s="7"/>
      <c r="NOH329" s="7"/>
      <c r="NOI329" s="8"/>
      <c r="NOJ329" s="8"/>
      <c r="NOK329" s="13"/>
      <c r="NOL329" s="6"/>
      <c r="NOM329" s="6"/>
      <c r="NON329" s="6"/>
      <c r="NOO329" s="7"/>
      <c r="NOP329" s="7"/>
      <c r="NOQ329" s="8"/>
      <c r="NOR329" s="8"/>
      <c r="NOS329" s="13"/>
      <c r="NOT329" s="6"/>
      <c r="NOU329" s="6"/>
      <c r="NOV329" s="6"/>
      <c r="NOW329" s="7"/>
      <c r="NOX329" s="7"/>
      <c r="NOY329" s="8"/>
      <c r="NOZ329" s="8"/>
      <c r="NPA329" s="13"/>
      <c r="NPB329" s="6"/>
      <c r="NPC329" s="6"/>
      <c r="NPD329" s="6"/>
      <c r="NPE329" s="7"/>
      <c r="NPF329" s="7"/>
      <c r="NPG329" s="8"/>
      <c r="NPH329" s="8"/>
      <c r="NPI329" s="13"/>
      <c r="NPJ329" s="6"/>
      <c r="NPK329" s="6"/>
      <c r="NPL329" s="6"/>
      <c r="NPM329" s="7"/>
      <c r="NPN329" s="7"/>
      <c r="NPO329" s="8"/>
      <c r="NPP329" s="8"/>
      <c r="NPQ329" s="13"/>
      <c r="NPR329" s="6"/>
      <c r="NPS329" s="6"/>
      <c r="NPT329" s="6"/>
      <c r="NPU329" s="7"/>
      <c r="NPV329" s="7"/>
      <c r="NPW329" s="8"/>
      <c r="NPX329" s="8"/>
      <c r="NPY329" s="13"/>
      <c r="NPZ329" s="6"/>
      <c r="NQA329" s="6"/>
      <c r="NQB329" s="6"/>
      <c r="NQC329" s="7"/>
      <c r="NQD329" s="7"/>
      <c r="NQE329" s="8"/>
      <c r="NQF329" s="8"/>
      <c r="NQG329" s="13"/>
      <c r="NQH329" s="6"/>
      <c r="NQI329" s="6"/>
      <c r="NQJ329" s="6"/>
      <c r="NQK329" s="7"/>
      <c r="NQL329" s="7"/>
      <c r="NQM329" s="8"/>
      <c r="NQN329" s="8"/>
      <c r="NQO329" s="13"/>
      <c r="NQP329" s="6"/>
      <c r="NQQ329" s="6"/>
      <c r="NQR329" s="6"/>
      <c r="NQS329" s="7"/>
      <c r="NQT329" s="7"/>
      <c r="NQU329" s="8"/>
      <c r="NQV329" s="8"/>
      <c r="NQW329" s="13"/>
      <c r="NQX329" s="6"/>
      <c r="NQY329" s="6"/>
      <c r="NQZ329" s="6"/>
      <c r="NRA329" s="7"/>
      <c r="NRB329" s="7"/>
      <c r="NRC329" s="8"/>
      <c r="NRD329" s="8"/>
      <c r="NRE329" s="13"/>
      <c r="NRF329" s="6"/>
      <c r="NRG329" s="6"/>
      <c r="NRH329" s="6"/>
      <c r="NRI329" s="7"/>
      <c r="NRJ329" s="7"/>
      <c r="NRK329" s="8"/>
      <c r="NRL329" s="8"/>
      <c r="NRM329" s="13"/>
      <c r="NRN329" s="6"/>
      <c r="NRO329" s="6"/>
      <c r="NRP329" s="6"/>
      <c r="NRQ329" s="7"/>
      <c r="NRR329" s="7"/>
      <c r="NRS329" s="8"/>
      <c r="NRT329" s="8"/>
      <c r="NRU329" s="13"/>
      <c r="NRV329" s="6"/>
      <c r="NRW329" s="6"/>
      <c r="NRX329" s="6"/>
      <c r="NRY329" s="7"/>
      <c r="NRZ329" s="7"/>
      <c r="NSA329" s="8"/>
      <c r="NSB329" s="8"/>
      <c r="NSC329" s="13"/>
      <c r="NSD329" s="6"/>
      <c r="NSE329" s="6"/>
      <c r="NSF329" s="6"/>
      <c r="NSG329" s="7"/>
      <c r="NSH329" s="7"/>
      <c r="NSI329" s="8"/>
      <c r="NSJ329" s="8"/>
      <c r="NSK329" s="13"/>
      <c r="NSL329" s="6"/>
      <c r="NSM329" s="6"/>
      <c r="NSN329" s="6"/>
      <c r="NSO329" s="7"/>
      <c r="NSP329" s="7"/>
      <c r="NSQ329" s="8"/>
      <c r="NSR329" s="8"/>
      <c r="NSS329" s="13"/>
      <c r="NST329" s="6"/>
      <c r="NSU329" s="6"/>
      <c r="NSV329" s="6"/>
      <c r="NSW329" s="7"/>
      <c r="NSX329" s="7"/>
      <c r="NSY329" s="8"/>
      <c r="NSZ329" s="8"/>
      <c r="NTA329" s="13"/>
      <c r="NTB329" s="6"/>
      <c r="NTC329" s="6"/>
      <c r="NTD329" s="6"/>
      <c r="NTE329" s="7"/>
      <c r="NTF329" s="7"/>
      <c r="NTG329" s="8"/>
      <c r="NTH329" s="8"/>
      <c r="NTI329" s="13"/>
      <c r="NTJ329" s="6"/>
      <c r="NTK329" s="6"/>
      <c r="NTL329" s="6"/>
      <c r="NTM329" s="7"/>
      <c r="NTN329" s="7"/>
      <c r="NTO329" s="8"/>
      <c r="NTP329" s="8"/>
      <c r="NTQ329" s="13"/>
      <c r="NTR329" s="6"/>
      <c r="NTS329" s="6"/>
      <c r="NTT329" s="6"/>
      <c r="NTU329" s="7"/>
      <c r="NTV329" s="7"/>
      <c r="NTW329" s="8"/>
      <c r="NTX329" s="8"/>
      <c r="NTY329" s="13"/>
      <c r="NTZ329" s="6"/>
      <c r="NUA329" s="6"/>
      <c r="NUB329" s="6"/>
      <c r="NUC329" s="7"/>
      <c r="NUD329" s="7"/>
      <c r="NUE329" s="8"/>
      <c r="NUF329" s="8"/>
      <c r="NUG329" s="13"/>
      <c r="NUH329" s="6"/>
      <c r="NUI329" s="6"/>
      <c r="NUJ329" s="6"/>
      <c r="NUK329" s="7"/>
      <c r="NUL329" s="7"/>
      <c r="NUM329" s="8"/>
      <c r="NUN329" s="8"/>
      <c r="NUO329" s="13"/>
      <c r="NUP329" s="6"/>
      <c r="NUQ329" s="6"/>
      <c r="NUR329" s="6"/>
      <c r="NUS329" s="7"/>
      <c r="NUT329" s="7"/>
      <c r="NUU329" s="8"/>
      <c r="NUV329" s="8"/>
      <c r="NUW329" s="13"/>
      <c r="NUX329" s="6"/>
      <c r="NUY329" s="6"/>
      <c r="NUZ329" s="6"/>
      <c r="NVA329" s="7"/>
      <c r="NVB329" s="7"/>
      <c r="NVC329" s="8"/>
      <c r="NVD329" s="8"/>
      <c r="NVE329" s="13"/>
      <c r="NVF329" s="6"/>
      <c r="NVG329" s="6"/>
      <c r="NVH329" s="6"/>
      <c r="NVI329" s="7"/>
      <c r="NVJ329" s="7"/>
      <c r="NVK329" s="8"/>
      <c r="NVL329" s="8"/>
      <c r="NVM329" s="13"/>
      <c r="NVN329" s="6"/>
      <c r="NVO329" s="6"/>
      <c r="NVP329" s="6"/>
      <c r="NVQ329" s="7"/>
      <c r="NVR329" s="7"/>
      <c r="NVS329" s="8"/>
      <c r="NVT329" s="8"/>
      <c r="NVU329" s="13"/>
      <c r="NVV329" s="6"/>
      <c r="NVW329" s="6"/>
      <c r="NVX329" s="6"/>
      <c r="NVY329" s="7"/>
      <c r="NVZ329" s="7"/>
      <c r="NWA329" s="8"/>
      <c r="NWB329" s="8"/>
      <c r="NWC329" s="13"/>
      <c r="NWD329" s="6"/>
      <c r="NWE329" s="6"/>
      <c r="NWF329" s="6"/>
      <c r="NWG329" s="7"/>
      <c r="NWH329" s="7"/>
      <c r="NWI329" s="8"/>
      <c r="NWJ329" s="8"/>
      <c r="NWK329" s="13"/>
      <c r="NWL329" s="6"/>
      <c r="NWM329" s="6"/>
      <c r="NWN329" s="6"/>
      <c r="NWO329" s="7"/>
      <c r="NWP329" s="7"/>
      <c r="NWQ329" s="8"/>
      <c r="NWR329" s="8"/>
      <c r="NWS329" s="13"/>
      <c r="NWT329" s="6"/>
      <c r="NWU329" s="6"/>
      <c r="NWV329" s="6"/>
      <c r="NWW329" s="7"/>
      <c r="NWX329" s="7"/>
      <c r="NWY329" s="8"/>
      <c r="NWZ329" s="8"/>
      <c r="NXA329" s="13"/>
      <c r="NXB329" s="6"/>
      <c r="NXC329" s="6"/>
      <c r="NXD329" s="6"/>
      <c r="NXE329" s="7"/>
      <c r="NXF329" s="7"/>
      <c r="NXG329" s="8"/>
      <c r="NXH329" s="8"/>
      <c r="NXI329" s="13"/>
      <c r="NXJ329" s="6"/>
      <c r="NXK329" s="6"/>
      <c r="NXL329" s="6"/>
      <c r="NXM329" s="7"/>
      <c r="NXN329" s="7"/>
      <c r="NXO329" s="8"/>
      <c r="NXP329" s="8"/>
      <c r="NXQ329" s="13"/>
      <c r="NXR329" s="6"/>
      <c r="NXS329" s="6"/>
      <c r="NXT329" s="6"/>
      <c r="NXU329" s="7"/>
      <c r="NXV329" s="7"/>
      <c r="NXW329" s="8"/>
      <c r="NXX329" s="8"/>
      <c r="NXY329" s="13"/>
      <c r="NXZ329" s="6"/>
      <c r="NYA329" s="6"/>
      <c r="NYB329" s="6"/>
      <c r="NYC329" s="7"/>
      <c r="NYD329" s="7"/>
      <c r="NYE329" s="8"/>
      <c r="NYF329" s="8"/>
      <c r="NYG329" s="13"/>
      <c r="NYH329" s="6"/>
      <c r="NYI329" s="6"/>
      <c r="NYJ329" s="6"/>
      <c r="NYK329" s="7"/>
      <c r="NYL329" s="7"/>
      <c r="NYM329" s="8"/>
      <c r="NYN329" s="8"/>
      <c r="NYO329" s="13"/>
      <c r="NYP329" s="6"/>
      <c r="NYQ329" s="6"/>
      <c r="NYR329" s="6"/>
      <c r="NYS329" s="7"/>
      <c r="NYT329" s="7"/>
      <c r="NYU329" s="8"/>
      <c r="NYV329" s="8"/>
      <c r="NYW329" s="13"/>
      <c r="NYX329" s="6"/>
      <c r="NYY329" s="6"/>
      <c r="NYZ329" s="6"/>
      <c r="NZA329" s="7"/>
      <c r="NZB329" s="7"/>
      <c r="NZC329" s="8"/>
      <c r="NZD329" s="8"/>
      <c r="NZE329" s="13"/>
      <c r="NZF329" s="6"/>
      <c r="NZG329" s="6"/>
      <c r="NZH329" s="6"/>
      <c r="NZI329" s="7"/>
      <c r="NZJ329" s="7"/>
      <c r="NZK329" s="8"/>
      <c r="NZL329" s="8"/>
      <c r="NZM329" s="13"/>
      <c r="NZN329" s="6"/>
      <c r="NZO329" s="6"/>
      <c r="NZP329" s="6"/>
      <c r="NZQ329" s="7"/>
      <c r="NZR329" s="7"/>
      <c r="NZS329" s="8"/>
      <c r="NZT329" s="8"/>
      <c r="NZU329" s="13"/>
      <c r="NZV329" s="6"/>
      <c r="NZW329" s="6"/>
      <c r="NZX329" s="6"/>
      <c r="NZY329" s="7"/>
      <c r="NZZ329" s="7"/>
      <c r="OAA329" s="8"/>
      <c r="OAB329" s="8"/>
      <c r="OAC329" s="13"/>
      <c r="OAD329" s="6"/>
      <c r="OAE329" s="6"/>
      <c r="OAF329" s="6"/>
      <c r="OAG329" s="7"/>
      <c r="OAH329" s="7"/>
      <c r="OAI329" s="8"/>
      <c r="OAJ329" s="8"/>
      <c r="OAK329" s="13"/>
      <c r="OAL329" s="6"/>
      <c r="OAM329" s="6"/>
      <c r="OAN329" s="6"/>
      <c r="OAO329" s="7"/>
      <c r="OAP329" s="7"/>
      <c r="OAQ329" s="8"/>
      <c r="OAR329" s="8"/>
      <c r="OAS329" s="13"/>
      <c r="OAT329" s="6"/>
      <c r="OAU329" s="6"/>
      <c r="OAV329" s="6"/>
      <c r="OAW329" s="7"/>
      <c r="OAX329" s="7"/>
      <c r="OAY329" s="8"/>
      <c r="OAZ329" s="8"/>
      <c r="OBA329" s="13"/>
      <c r="OBB329" s="6"/>
      <c r="OBC329" s="6"/>
      <c r="OBD329" s="6"/>
      <c r="OBE329" s="7"/>
      <c r="OBF329" s="7"/>
      <c r="OBG329" s="8"/>
      <c r="OBH329" s="8"/>
      <c r="OBI329" s="13"/>
      <c r="OBJ329" s="6"/>
      <c r="OBK329" s="6"/>
      <c r="OBL329" s="6"/>
      <c r="OBM329" s="7"/>
      <c r="OBN329" s="7"/>
      <c r="OBO329" s="8"/>
      <c r="OBP329" s="8"/>
      <c r="OBQ329" s="13"/>
      <c r="OBR329" s="6"/>
      <c r="OBS329" s="6"/>
      <c r="OBT329" s="6"/>
      <c r="OBU329" s="7"/>
      <c r="OBV329" s="7"/>
      <c r="OBW329" s="8"/>
      <c r="OBX329" s="8"/>
      <c r="OBY329" s="13"/>
      <c r="OBZ329" s="6"/>
      <c r="OCA329" s="6"/>
      <c r="OCB329" s="6"/>
      <c r="OCC329" s="7"/>
      <c r="OCD329" s="7"/>
      <c r="OCE329" s="8"/>
      <c r="OCF329" s="8"/>
      <c r="OCG329" s="13"/>
      <c r="OCH329" s="6"/>
      <c r="OCI329" s="6"/>
      <c r="OCJ329" s="6"/>
      <c r="OCK329" s="7"/>
      <c r="OCL329" s="7"/>
      <c r="OCM329" s="8"/>
      <c r="OCN329" s="8"/>
      <c r="OCO329" s="13"/>
      <c r="OCP329" s="6"/>
      <c r="OCQ329" s="6"/>
      <c r="OCR329" s="6"/>
      <c r="OCS329" s="7"/>
      <c r="OCT329" s="7"/>
      <c r="OCU329" s="8"/>
      <c r="OCV329" s="8"/>
      <c r="OCW329" s="13"/>
      <c r="OCX329" s="6"/>
      <c r="OCY329" s="6"/>
      <c r="OCZ329" s="6"/>
      <c r="ODA329" s="7"/>
      <c r="ODB329" s="7"/>
      <c r="ODC329" s="8"/>
      <c r="ODD329" s="8"/>
      <c r="ODE329" s="13"/>
      <c r="ODF329" s="6"/>
      <c r="ODG329" s="6"/>
      <c r="ODH329" s="6"/>
      <c r="ODI329" s="7"/>
      <c r="ODJ329" s="7"/>
      <c r="ODK329" s="8"/>
      <c r="ODL329" s="8"/>
      <c r="ODM329" s="13"/>
      <c r="ODN329" s="6"/>
      <c r="ODO329" s="6"/>
      <c r="ODP329" s="6"/>
      <c r="ODQ329" s="7"/>
      <c r="ODR329" s="7"/>
      <c r="ODS329" s="8"/>
      <c r="ODT329" s="8"/>
      <c r="ODU329" s="13"/>
      <c r="ODV329" s="6"/>
      <c r="ODW329" s="6"/>
      <c r="ODX329" s="6"/>
      <c r="ODY329" s="7"/>
      <c r="ODZ329" s="7"/>
      <c r="OEA329" s="8"/>
      <c r="OEB329" s="8"/>
      <c r="OEC329" s="13"/>
      <c r="OED329" s="6"/>
      <c r="OEE329" s="6"/>
      <c r="OEF329" s="6"/>
      <c r="OEG329" s="7"/>
      <c r="OEH329" s="7"/>
      <c r="OEI329" s="8"/>
      <c r="OEJ329" s="8"/>
      <c r="OEK329" s="13"/>
      <c r="OEL329" s="6"/>
      <c r="OEM329" s="6"/>
      <c r="OEN329" s="6"/>
      <c r="OEO329" s="7"/>
      <c r="OEP329" s="7"/>
      <c r="OEQ329" s="8"/>
      <c r="OER329" s="8"/>
      <c r="OES329" s="13"/>
      <c r="OET329" s="6"/>
      <c r="OEU329" s="6"/>
      <c r="OEV329" s="6"/>
      <c r="OEW329" s="7"/>
      <c r="OEX329" s="7"/>
      <c r="OEY329" s="8"/>
      <c r="OEZ329" s="8"/>
      <c r="OFA329" s="13"/>
      <c r="OFB329" s="6"/>
      <c r="OFC329" s="6"/>
      <c r="OFD329" s="6"/>
      <c r="OFE329" s="7"/>
      <c r="OFF329" s="7"/>
      <c r="OFG329" s="8"/>
      <c r="OFH329" s="8"/>
      <c r="OFI329" s="13"/>
      <c r="OFJ329" s="6"/>
      <c r="OFK329" s="6"/>
      <c r="OFL329" s="6"/>
      <c r="OFM329" s="7"/>
      <c r="OFN329" s="7"/>
      <c r="OFO329" s="8"/>
      <c r="OFP329" s="8"/>
      <c r="OFQ329" s="13"/>
      <c r="OFR329" s="6"/>
      <c r="OFS329" s="6"/>
      <c r="OFT329" s="6"/>
      <c r="OFU329" s="7"/>
      <c r="OFV329" s="7"/>
      <c r="OFW329" s="8"/>
      <c r="OFX329" s="8"/>
      <c r="OFY329" s="13"/>
      <c r="OFZ329" s="6"/>
      <c r="OGA329" s="6"/>
      <c r="OGB329" s="6"/>
      <c r="OGC329" s="7"/>
      <c r="OGD329" s="7"/>
      <c r="OGE329" s="8"/>
      <c r="OGF329" s="8"/>
      <c r="OGG329" s="13"/>
      <c r="OGH329" s="6"/>
      <c r="OGI329" s="6"/>
      <c r="OGJ329" s="6"/>
      <c r="OGK329" s="7"/>
      <c r="OGL329" s="7"/>
      <c r="OGM329" s="8"/>
      <c r="OGN329" s="8"/>
      <c r="OGO329" s="13"/>
      <c r="OGP329" s="6"/>
      <c r="OGQ329" s="6"/>
      <c r="OGR329" s="6"/>
      <c r="OGS329" s="7"/>
      <c r="OGT329" s="7"/>
      <c r="OGU329" s="8"/>
      <c r="OGV329" s="8"/>
      <c r="OGW329" s="13"/>
      <c r="OGX329" s="6"/>
      <c r="OGY329" s="6"/>
      <c r="OGZ329" s="6"/>
      <c r="OHA329" s="7"/>
      <c r="OHB329" s="7"/>
      <c r="OHC329" s="8"/>
      <c r="OHD329" s="8"/>
      <c r="OHE329" s="13"/>
      <c r="OHF329" s="6"/>
      <c r="OHG329" s="6"/>
      <c r="OHH329" s="6"/>
      <c r="OHI329" s="7"/>
      <c r="OHJ329" s="7"/>
      <c r="OHK329" s="8"/>
      <c r="OHL329" s="8"/>
      <c r="OHM329" s="13"/>
      <c r="OHN329" s="6"/>
      <c r="OHO329" s="6"/>
      <c r="OHP329" s="6"/>
      <c r="OHQ329" s="7"/>
      <c r="OHR329" s="7"/>
      <c r="OHS329" s="8"/>
      <c r="OHT329" s="8"/>
      <c r="OHU329" s="13"/>
      <c r="OHV329" s="6"/>
      <c r="OHW329" s="6"/>
      <c r="OHX329" s="6"/>
      <c r="OHY329" s="7"/>
      <c r="OHZ329" s="7"/>
      <c r="OIA329" s="8"/>
      <c r="OIB329" s="8"/>
      <c r="OIC329" s="13"/>
      <c r="OID329" s="6"/>
      <c r="OIE329" s="6"/>
      <c r="OIF329" s="6"/>
      <c r="OIG329" s="7"/>
      <c r="OIH329" s="7"/>
      <c r="OII329" s="8"/>
      <c r="OIJ329" s="8"/>
      <c r="OIK329" s="13"/>
      <c r="OIL329" s="6"/>
      <c r="OIM329" s="6"/>
      <c r="OIN329" s="6"/>
      <c r="OIO329" s="7"/>
      <c r="OIP329" s="7"/>
      <c r="OIQ329" s="8"/>
      <c r="OIR329" s="8"/>
      <c r="OIS329" s="13"/>
      <c r="OIT329" s="6"/>
      <c r="OIU329" s="6"/>
      <c r="OIV329" s="6"/>
      <c r="OIW329" s="7"/>
      <c r="OIX329" s="7"/>
      <c r="OIY329" s="8"/>
      <c r="OIZ329" s="8"/>
      <c r="OJA329" s="13"/>
      <c r="OJB329" s="6"/>
      <c r="OJC329" s="6"/>
      <c r="OJD329" s="6"/>
      <c r="OJE329" s="7"/>
      <c r="OJF329" s="7"/>
      <c r="OJG329" s="8"/>
      <c r="OJH329" s="8"/>
      <c r="OJI329" s="13"/>
      <c r="OJJ329" s="6"/>
      <c r="OJK329" s="6"/>
      <c r="OJL329" s="6"/>
      <c r="OJM329" s="7"/>
      <c r="OJN329" s="7"/>
      <c r="OJO329" s="8"/>
      <c r="OJP329" s="8"/>
      <c r="OJQ329" s="13"/>
      <c r="OJR329" s="6"/>
      <c r="OJS329" s="6"/>
      <c r="OJT329" s="6"/>
      <c r="OJU329" s="7"/>
      <c r="OJV329" s="7"/>
      <c r="OJW329" s="8"/>
      <c r="OJX329" s="8"/>
      <c r="OJY329" s="13"/>
      <c r="OJZ329" s="6"/>
      <c r="OKA329" s="6"/>
      <c r="OKB329" s="6"/>
      <c r="OKC329" s="7"/>
      <c r="OKD329" s="7"/>
      <c r="OKE329" s="8"/>
      <c r="OKF329" s="8"/>
      <c r="OKG329" s="13"/>
      <c r="OKH329" s="6"/>
      <c r="OKI329" s="6"/>
      <c r="OKJ329" s="6"/>
      <c r="OKK329" s="7"/>
      <c r="OKL329" s="7"/>
      <c r="OKM329" s="8"/>
      <c r="OKN329" s="8"/>
      <c r="OKO329" s="13"/>
      <c r="OKP329" s="6"/>
      <c r="OKQ329" s="6"/>
      <c r="OKR329" s="6"/>
      <c r="OKS329" s="7"/>
      <c r="OKT329" s="7"/>
      <c r="OKU329" s="8"/>
      <c r="OKV329" s="8"/>
      <c r="OKW329" s="13"/>
      <c r="OKX329" s="6"/>
      <c r="OKY329" s="6"/>
      <c r="OKZ329" s="6"/>
      <c r="OLA329" s="7"/>
      <c r="OLB329" s="7"/>
      <c r="OLC329" s="8"/>
      <c r="OLD329" s="8"/>
      <c r="OLE329" s="13"/>
      <c r="OLF329" s="6"/>
      <c r="OLG329" s="6"/>
      <c r="OLH329" s="6"/>
      <c r="OLI329" s="7"/>
      <c r="OLJ329" s="7"/>
      <c r="OLK329" s="8"/>
      <c r="OLL329" s="8"/>
      <c r="OLM329" s="13"/>
      <c r="OLN329" s="6"/>
      <c r="OLO329" s="6"/>
      <c r="OLP329" s="6"/>
      <c r="OLQ329" s="7"/>
      <c r="OLR329" s="7"/>
      <c r="OLS329" s="8"/>
      <c r="OLT329" s="8"/>
      <c r="OLU329" s="13"/>
      <c r="OLV329" s="6"/>
      <c r="OLW329" s="6"/>
      <c r="OLX329" s="6"/>
      <c r="OLY329" s="7"/>
      <c r="OLZ329" s="7"/>
      <c r="OMA329" s="8"/>
      <c r="OMB329" s="8"/>
      <c r="OMC329" s="13"/>
      <c r="OMD329" s="6"/>
      <c r="OME329" s="6"/>
      <c r="OMF329" s="6"/>
      <c r="OMG329" s="7"/>
      <c r="OMH329" s="7"/>
      <c r="OMI329" s="8"/>
      <c r="OMJ329" s="8"/>
      <c r="OMK329" s="13"/>
      <c r="OML329" s="6"/>
      <c r="OMM329" s="6"/>
      <c r="OMN329" s="6"/>
      <c r="OMO329" s="7"/>
      <c r="OMP329" s="7"/>
      <c r="OMQ329" s="8"/>
      <c r="OMR329" s="8"/>
      <c r="OMS329" s="13"/>
      <c r="OMT329" s="6"/>
      <c r="OMU329" s="6"/>
      <c r="OMV329" s="6"/>
      <c r="OMW329" s="7"/>
      <c r="OMX329" s="7"/>
      <c r="OMY329" s="8"/>
      <c r="OMZ329" s="8"/>
      <c r="ONA329" s="13"/>
      <c r="ONB329" s="6"/>
      <c r="ONC329" s="6"/>
      <c r="OND329" s="6"/>
      <c r="ONE329" s="7"/>
      <c r="ONF329" s="7"/>
      <c r="ONG329" s="8"/>
      <c r="ONH329" s="8"/>
      <c r="ONI329" s="13"/>
      <c r="ONJ329" s="6"/>
      <c r="ONK329" s="6"/>
      <c r="ONL329" s="6"/>
      <c r="ONM329" s="7"/>
      <c r="ONN329" s="7"/>
      <c r="ONO329" s="8"/>
      <c r="ONP329" s="8"/>
      <c r="ONQ329" s="13"/>
      <c r="ONR329" s="6"/>
      <c r="ONS329" s="6"/>
      <c r="ONT329" s="6"/>
      <c r="ONU329" s="7"/>
      <c r="ONV329" s="7"/>
      <c r="ONW329" s="8"/>
      <c r="ONX329" s="8"/>
      <c r="ONY329" s="13"/>
      <c r="ONZ329" s="6"/>
      <c r="OOA329" s="6"/>
      <c r="OOB329" s="6"/>
      <c r="OOC329" s="7"/>
      <c r="OOD329" s="7"/>
      <c r="OOE329" s="8"/>
      <c r="OOF329" s="8"/>
      <c r="OOG329" s="13"/>
      <c r="OOH329" s="6"/>
      <c r="OOI329" s="6"/>
      <c r="OOJ329" s="6"/>
      <c r="OOK329" s="7"/>
      <c r="OOL329" s="7"/>
      <c r="OOM329" s="8"/>
      <c r="OON329" s="8"/>
      <c r="OOO329" s="13"/>
      <c r="OOP329" s="6"/>
      <c r="OOQ329" s="6"/>
      <c r="OOR329" s="6"/>
      <c r="OOS329" s="7"/>
      <c r="OOT329" s="7"/>
      <c r="OOU329" s="8"/>
      <c r="OOV329" s="8"/>
      <c r="OOW329" s="13"/>
      <c r="OOX329" s="6"/>
      <c r="OOY329" s="6"/>
      <c r="OOZ329" s="6"/>
      <c r="OPA329" s="7"/>
      <c r="OPB329" s="7"/>
      <c r="OPC329" s="8"/>
      <c r="OPD329" s="8"/>
      <c r="OPE329" s="13"/>
      <c r="OPF329" s="6"/>
      <c r="OPG329" s="6"/>
      <c r="OPH329" s="6"/>
      <c r="OPI329" s="7"/>
      <c r="OPJ329" s="7"/>
      <c r="OPK329" s="8"/>
      <c r="OPL329" s="8"/>
      <c r="OPM329" s="13"/>
      <c r="OPN329" s="6"/>
      <c r="OPO329" s="6"/>
      <c r="OPP329" s="6"/>
      <c r="OPQ329" s="7"/>
      <c r="OPR329" s="7"/>
      <c r="OPS329" s="8"/>
      <c r="OPT329" s="8"/>
      <c r="OPU329" s="13"/>
      <c r="OPV329" s="6"/>
      <c r="OPW329" s="6"/>
      <c r="OPX329" s="6"/>
      <c r="OPY329" s="7"/>
      <c r="OPZ329" s="7"/>
      <c r="OQA329" s="8"/>
      <c r="OQB329" s="8"/>
      <c r="OQC329" s="13"/>
      <c r="OQD329" s="6"/>
      <c r="OQE329" s="6"/>
      <c r="OQF329" s="6"/>
      <c r="OQG329" s="7"/>
      <c r="OQH329" s="7"/>
      <c r="OQI329" s="8"/>
      <c r="OQJ329" s="8"/>
      <c r="OQK329" s="13"/>
      <c r="OQL329" s="6"/>
      <c r="OQM329" s="6"/>
      <c r="OQN329" s="6"/>
      <c r="OQO329" s="7"/>
      <c r="OQP329" s="7"/>
      <c r="OQQ329" s="8"/>
      <c r="OQR329" s="8"/>
      <c r="OQS329" s="13"/>
      <c r="OQT329" s="6"/>
      <c r="OQU329" s="6"/>
      <c r="OQV329" s="6"/>
      <c r="OQW329" s="7"/>
      <c r="OQX329" s="7"/>
      <c r="OQY329" s="8"/>
      <c r="OQZ329" s="8"/>
      <c r="ORA329" s="13"/>
      <c r="ORB329" s="6"/>
      <c r="ORC329" s="6"/>
      <c r="ORD329" s="6"/>
      <c r="ORE329" s="7"/>
      <c r="ORF329" s="7"/>
      <c r="ORG329" s="8"/>
      <c r="ORH329" s="8"/>
      <c r="ORI329" s="13"/>
      <c r="ORJ329" s="6"/>
      <c r="ORK329" s="6"/>
      <c r="ORL329" s="6"/>
      <c r="ORM329" s="7"/>
      <c r="ORN329" s="7"/>
      <c r="ORO329" s="8"/>
      <c r="ORP329" s="8"/>
      <c r="ORQ329" s="13"/>
      <c r="ORR329" s="6"/>
      <c r="ORS329" s="6"/>
      <c r="ORT329" s="6"/>
      <c r="ORU329" s="7"/>
      <c r="ORV329" s="7"/>
      <c r="ORW329" s="8"/>
      <c r="ORX329" s="8"/>
      <c r="ORY329" s="13"/>
      <c r="ORZ329" s="6"/>
      <c r="OSA329" s="6"/>
      <c r="OSB329" s="6"/>
      <c r="OSC329" s="7"/>
      <c r="OSD329" s="7"/>
      <c r="OSE329" s="8"/>
      <c r="OSF329" s="8"/>
      <c r="OSG329" s="13"/>
      <c r="OSH329" s="6"/>
      <c r="OSI329" s="6"/>
      <c r="OSJ329" s="6"/>
      <c r="OSK329" s="7"/>
      <c r="OSL329" s="7"/>
      <c r="OSM329" s="8"/>
      <c r="OSN329" s="8"/>
      <c r="OSO329" s="13"/>
      <c r="OSP329" s="6"/>
      <c r="OSQ329" s="6"/>
      <c r="OSR329" s="6"/>
      <c r="OSS329" s="7"/>
      <c r="OST329" s="7"/>
      <c r="OSU329" s="8"/>
      <c r="OSV329" s="8"/>
      <c r="OSW329" s="13"/>
      <c r="OSX329" s="6"/>
      <c r="OSY329" s="6"/>
      <c r="OSZ329" s="6"/>
      <c r="OTA329" s="7"/>
      <c r="OTB329" s="7"/>
      <c r="OTC329" s="8"/>
      <c r="OTD329" s="8"/>
      <c r="OTE329" s="13"/>
      <c r="OTF329" s="6"/>
      <c r="OTG329" s="6"/>
      <c r="OTH329" s="6"/>
      <c r="OTI329" s="7"/>
      <c r="OTJ329" s="7"/>
      <c r="OTK329" s="8"/>
      <c r="OTL329" s="8"/>
      <c r="OTM329" s="13"/>
      <c r="OTN329" s="6"/>
      <c r="OTO329" s="6"/>
      <c r="OTP329" s="6"/>
      <c r="OTQ329" s="7"/>
      <c r="OTR329" s="7"/>
      <c r="OTS329" s="8"/>
      <c r="OTT329" s="8"/>
      <c r="OTU329" s="13"/>
      <c r="OTV329" s="6"/>
      <c r="OTW329" s="6"/>
      <c r="OTX329" s="6"/>
      <c r="OTY329" s="7"/>
      <c r="OTZ329" s="7"/>
      <c r="OUA329" s="8"/>
      <c r="OUB329" s="8"/>
      <c r="OUC329" s="13"/>
      <c r="OUD329" s="6"/>
      <c r="OUE329" s="6"/>
      <c r="OUF329" s="6"/>
      <c r="OUG329" s="7"/>
      <c r="OUH329" s="7"/>
      <c r="OUI329" s="8"/>
      <c r="OUJ329" s="8"/>
      <c r="OUK329" s="13"/>
      <c r="OUL329" s="6"/>
      <c r="OUM329" s="6"/>
      <c r="OUN329" s="6"/>
      <c r="OUO329" s="7"/>
      <c r="OUP329" s="7"/>
      <c r="OUQ329" s="8"/>
      <c r="OUR329" s="8"/>
      <c r="OUS329" s="13"/>
      <c r="OUT329" s="6"/>
      <c r="OUU329" s="6"/>
      <c r="OUV329" s="6"/>
      <c r="OUW329" s="7"/>
      <c r="OUX329" s="7"/>
      <c r="OUY329" s="8"/>
      <c r="OUZ329" s="8"/>
      <c r="OVA329" s="13"/>
      <c r="OVB329" s="6"/>
      <c r="OVC329" s="6"/>
      <c r="OVD329" s="6"/>
      <c r="OVE329" s="7"/>
      <c r="OVF329" s="7"/>
      <c r="OVG329" s="8"/>
      <c r="OVH329" s="8"/>
      <c r="OVI329" s="13"/>
      <c r="OVJ329" s="6"/>
      <c r="OVK329" s="6"/>
      <c r="OVL329" s="6"/>
      <c r="OVM329" s="7"/>
      <c r="OVN329" s="7"/>
      <c r="OVO329" s="8"/>
      <c r="OVP329" s="8"/>
      <c r="OVQ329" s="13"/>
      <c r="OVR329" s="6"/>
      <c r="OVS329" s="6"/>
      <c r="OVT329" s="6"/>
      <c r="OVU329" s="7"/>
      <c r="OVV329" s="7"/>
      <c r="OVW329" s="8"/>
      <c r="OVX329" s="8"/>
      <c r="OVY329" s="13"/>
      <c r="OVZ329" s="6"/>
      <c r="OWA329" s="6"/>
      <c r="OWB329" s="6"/>
      <c r="OWC329" s="7"/>
      <c r="OWD329" s="7"/>
      <c r="OWE329" s="8"/>
      <c r="OWF329" s="8"/>
      <c r="OWG329" s="13"/>
      <c r="OWH329" s="6"/>
      <c r="OWI329" s="6"/>
      <c r="OWJ329" s="6"/>
      <c r="OWK329" s="7"/>
      <c r="OWL329" s="7"/>
      <c r="OWM329" s="8"/>
      <c r="OWN329" s="8"/>
      <c r="OWO329" s="13"/>
      <c r="OWP329" s="6"/>
      <c r="OWQ329" s="6"/>
      <c r="OWR329" s="6"/>
      <c r="OWS329" s="7"/>
      <c r="OWT329" s="7"/>
      <c r="OWU329" s="8"/>
      <c r="OWV329" s="8"/>
      <c r="OWW329" s="13"/>
      <c r="OWX329" s="6"/>
      <c r="OWY329" s="6"/>
      <c r="OWZ329" s="6"/>
      <c r="OXA329" s="7"/>
      <c r="OXB329" s="7"/>
      <c r="OXC329" s="8"/>
      <c r="OXD329" s="8"/>
      <c r="OXE329" s="13"/>
      <c r="OXF329" s="6"/>
      <c r="OXG329" s="6"/>
      <c r="OXH329" s="6"/>
      <c r="OXI329" s="7"/>
      <c r="OXJ329" s="7"/>
      <c r="OXK329" s="8"/>
      <c r="OXL329" s="8"/>
      <c r="OXM329" s="13"/>
      <c r="OXN329" s="6"/>
      <c r="OXO329" s="6"/>
      <c r="OXP329" s="6"/>
      <c r="OXQ329" s="7"/>
      <c r="OXR329" s="7"/>
      <c r="OXS329" s="8"/>
      <c r="OXT329" s="8"/>
      <c r="OXU329" s="13"/>
      <c r="OXV329" s="6"/>
      <c r="OXW329" s="6"/>
      <c r="OXX329" s="6"/>
      <c r="OXY329" s="7"/>
      <c r="OXZ329" s="7"/>
      <c r="OYA329" s="8"/>
      <c r="OYB329" s="8"/>
      <c r="OYC329" s="13"/>
      <c r="OYD329" s="6"/>
      <c r="OYE329" s="6"/>
      <c r="OYF329" s="6"/>
      <c r="OYG329" s="7"/>
      <c r="OYH329" s="7"/>
      <c r="OYI329" s="8"/>
      <c r="OYJ329" s="8"/>
      <c r="OYK329" s="13"/>
      <c r="OYL329" s="6"/>
      <c r="OYM329" s="6"/>
      <c r="OYN329" s="6"/>
      <c r="OYO329" s="7"/>
      <c r="OYP329" s="7"/>
      <c r="OYQ329" s="8"/>
      <c r="OYR329" s="8"/>
      <c r="OYS329" s="13"/>
      <c r="OYT329" s="6"/>
      <c r="OYU329" s="6"/>
      <c r="OYV329" s="6"/>
      <c r="OYW329" s="7"/>
      <c r="OYX329" s="7"/>
      <c r="OYY329" s="8"/>
      <c r="OYZ329" s="8"/>
      <c r="OZA329" s="13"/>
      <c r="OZB329" s="6"/>
      <c r="OZC329" s="6"/>
      <c r="OZD329" s="6"/>
      <c r="OZE329" s="7"/>
      <c r="OZF329" s="7"/>
      <c r="OZG329" s="8"/>
      <c r="OZH329" s="8"/>
      <c r="OZI329" s="13"/>
      <c r="OZJ329" s="6"/>
      <c r="OZK329" s="6"/>
      <c r="OZL329" s="6"/>
      <c r="OZM329" s="7"/>
      <c r="OZN329" s="7"/>
      <c r="OZO329" s="8"/>
      <c r="OZP329" s="8"/>
      <c r="OZQ329" s="13"/>
      <c r="OZR329" s="6"/>
      <c r="OZS329" s="6"/>
      <c r="OZT329" s="6"/>
      <c r="OZU329" s="7"/>
      <c r="OZV329" s="7"/>
      <c r="OZW329" s="8"/>
      <c r="OZX329" s="8"/>
      <c r="OZY329" s="13"/>
      <c r="OZZ329" s="6"/>
      <c r="PAA329" s="6"/>
      <c r="PAB329" s="6"/>
      <c r="PAC329" s="7"/>
      <c r="PAD329" s="7"/>
      <c r="PAE329" s="8"/>
      <c r="PAF329" s="8"/>
      <c r="PAG329" s="13"/>
      <c r="PAH329" s="6"/>
      <c r="PAI329" s="6"/>
      <c r="PAJ329" s="6"/>
      <c r="PAK329" s="7"/>
      <c r="PAL329" s="7"/>
      <c r="PAM329" s="8"/>
      <c r="PAN329" s="8"/>
      <c r="PAO329" s="13"/>
      <c r="PAP329" s="6"/>
      <c r="PAQ329" s="6"/>
      <c r="PAR329" s="6"/>
      <c r="PAS329" s="7"/>
      <c r="PAT329" s="7"/>
      <c r="PAU329" s="8"/>
      <c r="PAV329" s="8"/>
      <c r="PAW329" s="13"/>
      <c r="PAX329" s="6"/>
      <c r="PAY329" s="6"/>
      <c r="PAZ329" s="6"/>
      <c r="PBA329" s="7"/>
      <c r="PBB329" s="7"/>
      <c r="PBC329" s="8"/>
      <c r="PBD329" s="8"/>
      <c r="PBE329" s="13"/>
      <c r="PBF329" s="6"/>
      <c r="PBG329" s="6"/>
      <c r="PBH329" s="6"/>
      <c r="PBI329" s="7"/>
      <c r="PBJ329" s="7"/>
      <c r="PBK329" s="8"/>
      <c r="PBL329" s="8"/>
      <c r="PBM329" s="13"/>
      <c r="PBN329" s="6"/>
      <c r="PBO329" s="6"/>
      <c r="PBP329" s="6"/>
      <c r="PBQ329" s="7"/>
      <c r="PBR329" s="7"/>
      <c r="PBS329" s="8"/>
      <c r="PBT329" s="8"/>
      <c r="PBU329" s="13"/>
      <c r="PBV329" s="6"/>
      <c r="PBW329" s="6"/>
      <c r="PBX329" s="6"/>
      <c r="PBY329" s="7"/>
      <c r="PBZ329" s="7"/>
      <c r="PCA329" s="8"/>
      <c r="PCB329" s="8"/>
      <c r="PCC329" s="13"/>
      <c r="PCD329" s="6"/>
      <c r="PCE329" s="6"/>
      <c r="PCF329" s="6"/>
      <c r="PCG329" s="7"/>
      <c r="PCH329" s="7"/>
      <c r="PCI329" s="8"/>
      <c r="PCJ329" s="8"/>
      <c r="PCK329" s="13"/>
      <c r="PCL329" s="6"/>
      <c r="PCM329" s="6"/>
      <c r="PCN329" s="6"/>
      <c r="PCO329" s="7"/>
      <c r="PCP329" s="7"/>
      <c r="PCQ329" s="8"/>
      <c r="PCR329" s="8"/>
      <c r="PCS329" s="13"/>
      <c r="PCT329" s="6"/>
      <c r="PCU329" s="6"/>
      <c r="PCV329" s="6"/>
      <c r="PCW329" s="7"/>
      <c r="PCX329" s="7"/>
      <c r="PCY329" s="8"/>
      <c r="PCZ329" s="8"/>
      <c r="PDA329" s="13"/>
      <c r="PDB329" s="6"/>
      <c r="PDC329" s="6"/>
      <c r="PDD329" s="6"/>
      <c r="PDE329" s="7"/>
      <c r="PDF329" s="7"/>
      <c r="PDG329" s="8"/>
      <c r="PDH329" s="8"/>
      <c r="PDI329" s="13"/>
      <c r="PDJ329" s="6"/>
      <c r="PDK329" s="6"/>
      <c r="PDL329" s="6"/>
      <c r="PDM329" s="7"/>
      <c r="PDN329" s="7"/>
      <c r="PDO329" s="8"/>
      <c r="PDP329" s="8"/>
      <c r="PDQ329" s="13"/>
      <c r="PDR329" s="6"/>
      <c r="PDS329" s="6"/>
      <c r="PDT329" s="6"/>
      <c r="PDU329" s="7"/>
      <c r="PDV329" s="7"/>
      <c r="PDW329" s="8"/>
      <c r="PDX329" s="8"/>
      <c r="PDY329" s="13"/>
      <c r="PDZ329" s="6"/>
      <c r="PEA329" s="6"/>
      <c r="PEB329" s="6"/>
      <c r="PEC329" s="7"/>
      <c r="PED329" s="7"/>
      <c r="PEE329" s="8"/>
      <c r="PEF329" s="8"/>
      <c r="PEG329" s="13"/>
      <c r="PEH329" s="6"/>
      <c r="PEI329" s="6"/>
      <c r="PEJ329" s="6"/>
      <c r="PEK329" s="7"/>
      <c r="PEL329" s="7"/>
      <c r="PEM329" s="8"/>
      <c r="PEN329" s="8"/>
      <c r="PEO329" s="13"/>
      <c r="PEP329" s="6"/>
      <c r="PEQ329" s="6"/>
      <c r="PER329" s="6"/>
      <c r="PES329" s="7"/>
      <c r="PET329" s="7"/>
      <c r="PEU329" s="8"/>
      <c r="PEV329" s="8"/>
      <c r="PEW329" s="13"/>
      <c r="PEX329" s="6"/>
      <c r="PEY329" s="6"/>
      <c r="PEZ329" s="6"/>
      <c r="PFA329" s="7"/>
      <c r="PFB329" s="7"/>
      <c r="PFC329" s="8"/>
      <c r="PFD329" s="8"/>
      <c r="PFE329" s="13"/>
      <c r="PFF329" s="6"/>
      <c r="PFG329" s="6"/>
      <c r="PFH329" s="6"/>
      <c r="PFI329" s="7"/>
      <c r="PFJ329" s="7"/>
      <c r="PFK329" s="8"/>
      <c r="PFL329" s="8"/>
      <c r="PFM329" s="13"/>
      <c r="PFN329" s="6"/>
      <c r="PFO329" s="6"/>
      <c r="PFP329" s="6"/>
      <c r="PFQ329" s="7"/>
      <c r="PFR329" s="7"/>
      <c r="PFS329" s="8"/>
      <c r="PFT329" s="8"/>
      <c r="PFU329" s="13"/>
      <c r="PFV329" s="6"/>
      <c r="PFW329" s="6"/>
      <c r="PFX329" s="6"/>
      <c r="PFY329" s="7"/>
      <c r="PFZ329" s="7"/>
      <c r="PGA329" s="8"/>
      <c r="PGB329" s="8"/>
      <c r="PGC329" s="13"/>
      <c r="PGD329" s="6"/>
      <c r="PGE329" s="6"/>
      <c r="PGF329" s="6"/>
      <c r="PGG329" s="7"/>
      <c r="PGH329" s="7"/>
      <c r="PGI329" s="8"/>
      <c r="PGJ329" s="8"/>
      <c r="PGK329" s="13"/>
      <c r="PGL329" s="6"/>
      <c r="PGM329" s="6"/>
      <c r="PGN329" s="6"/>
      <c r="PGO329" s="7"/>
      <c r="PGP329" s="7"/>
      <c r="PGQ329" s="8"/>
      <c r="PGR329" s="8"/>
      <c r="PGS329" s="13"/>
      <c r="PGT329" s="6"/>
      <c r="PGU329" s="6"/>
      <c r="PGV329" s="6"/>
      <c r="PGW329" s="7"/>
      <c r="PGX329" s="7"/>
      <c r="PGY329" s="8"/>
      <c r="PGZ329" s="8"/>
      <c r="PHA329" s="13"/>
      <c r="PHB329" s="6"/>
      <c r="PHC329" s="6"/>
      <c r="PHD329" s="6"/>
      <c r="PHE329" s="7"/>
      <c r="PHF329" s="7"/>
      <c r="PHG329" s="8"/>
      <c r="PHH329" s="8"/>
      <c r="PHI329" s="13"/>
      <c r="PHJ329" s="6"/>
      <c r="PHK329" s="6"/>
      <c r="PHL329" s="6"/>
      <c r="PHM329" s="7"/>
      <c r="PHN329" s="7"/>
      <c r="PHO329" s="8"/>
      <c r="PHP329" s="8"/>
      <c r="PHQ329" s="13"/>
      <c r="PHR329" s="6"/>
      <c r="PHS329" s="6"/>
      <c r="PHT329" s="6"/>
      <c r="PHU329" s="7"/>
      <c r="PHV329" s="7"/>
      <c r="PHW329" s="8"/>
      <c r="PHX329" s="8"/>
      <c r="PHY329" s="13"/>
      <c r="PHZ329" s="6"/>
      <c r="PIA329" s="6"/>
      <c r="PIB329" s="6"/>
      <c r="PIC329" s="7"/>
      <c r="PID329" s="7"/>
      <c r="PIE329" s="8"/>
      <c r="PIF329" s="8"/>
      <c r="PIG329" s="13"/>
      <c r="PIH329" s="6"/>
      <c r="PII329" s="6"/>
      <c r="PIJ329" s="6"/>
      <c r="PIK329" s="7"/>
      <c r="PIL329" s="7"/>
      <c r="PIM329" s="8"/>
      <c r="PIN329" s="8"/>
      <c r="PIO329" s="13"/>
      <c r="PIP329" s="6"/>
      <c r="PIQ329" s="6"/>
      <c r="PIR329" s="6"/>
      <c r="PIS329" s="7"/>
      <c r="PIT329" s="7"/>
      <c r="PIU329" s="8"/>
      <c r="PIV329" s="8"/>
      <c r="PIW329" s="13"/>
      <c r="PIX329" s="6"/>
      <c r="PIY329" s="6"/>
      <c r="PIZ329" s="6"/>
      <c r="PJA329" s="7"/>
      <c r="PJB329" s="7"/>
      <c r="PJC329" s="8"/>
      <c r="PJD329" s="8"/>
      <c r="PJE329" s="13"/>
      <c r="PJF329" s="6"/>
      <c r="PJG329" s="6"/>
      <c r="PJH329" s="6"/>
      <c r="PJI329" s="7"/>
      <c r="PJJ329" s="7"/>
      <c r="PJK329" s="8"/>
      <c r="PJL329" s="8"/>
      <c r="PJM329" s="13"/>
      <c r="PJN329" s="6"/>
      <c r="PJO329" s="6"/>
      <c r="PJP329" s="6"/>
      <c r="PJQ329" s="7"/>
      <c r="PJR329" s="7"/>
      <c r="PJS329" s="8"/>
      <c r="PJT329" s="8"/>
      <c r="PJU329" s="13"/>
      <c r="PJV329" s="6"/>
      <c r="PJW329" s="6"/>
      <c r="PJX329" s="6"/>
      <c r="PJY329" s="7"/>
      <c r="PJZ329" s="7"/>
      <c r="PKA329" s="8"/>
      <c r="PKB329" s="8"/>
      <c r="PKC329" s="13"/>
      <c r="PKD329" s="6"/>
      <c r="PKE329" s="6"/>
      <c r="PKF329" s="6"/>
      <c r="PKG329" s="7"/>
      <c r="PKH329" s="7"/>
      <c r="PKI329" s="8"/>
      <c r="PKJ329" s="8"/>
      <c r="PKK329" s="13"/>
      <c r="PKL329" s="6"/>
      <c r="PKM329" s="6"/>
      <c r="PKN329" s="6"/>
      <c r="PKO329" s="7"/>
      <c r="PKP329" s="7"/>
      <c r="PKQ329" s="8"/>
      <c r="PKR329" s="8"/>
      <c r="PKS329" s="13"/>
      <c r="PKT329" s="6"/>
      <c r="PKU329" s="6"/>
      <c r="PKV329" s="6"/>
      <c r="PKW329" s="7"/>
      <c r="PKX329" s="7"/>
      <c r="PKY329" s="8"/>
      <c r="PKZ329" s="8"/>
      <c r="PLA329" s="13"/>
      <c r="PLB329" s="6"/>
      <c r="PLC329" s="6"/>
      <c r="PLD329" s="6"/>
      <c r="PLE329" s="7"/>
      <c r="PLF329" s="7"/>
      <c r="PLG329" s="8"/>
      <c r="PLH329" s="8"/>
      <c r="PLI329" s="13"/>
      <c r="PLJ329" s="6"/>
      <c r="PLK329" s="6"/>
      <c r="PLL329" s="6"/>
      <c r="PLM329" s="7"/>
      <c r="PLN329" s="7"/>
      <c r="PLO329" s="8"/>
      <c r="PLP329" s="8"/>
      <c r="PLQ329" s="13"/>
      <c r="PLR329" s="6"/>
      <c r="PLS329" s="6"/>
      <c r="PLT329" s="6"/>
      <c r="PLU329" s="7"/>
      <c r="PLV329" s="7"/>
      <c r="PLW329" s="8"/>
      <c r="PLX329" s="8"/>
      <c r="PLY329" s="13"/>
      <c r="PLZ329" s="6"/>
      <c r="PMA329" s="6"/>
      <c r="PMB329" s="6"/>
      <c r="PMC329" s="7"/>
      <c r="PMD329" s="7"/>
      <c r="PME329" s="8"/>
      <c r="PMF329" s="8"/>
      <c r="PMG329" s="13"/>
      <c r="PMH329" s="6"/>
      <c r="PMI329" s="6"/>
      <c r="PMJ329" s="6"/>
      <c r="PMK329" s="7"/>
      <c r="PML329" s="7"/>
      <c r="PMM329" s="8"/>
      <c r="PMN329" s="8"/>
      <c r="PMO329" s="13"/>
      <c r="PMP329" s="6"/>
      <c r="PMQ329" s="6"/>
      <c r="PMR329" s="6"/>
      <c r="PMS329" s="7"/>
      <c r="PMT329" s="7"/>
      <c r="PMU329" s="8"/>
      <c r="PMV329" s="8"/>
      <c r="PMW329" s="13"/>
      <c r="PMX329" s="6"/>
      <c r="PMY329" s="6"/>
      <c r="PMZ329" s="6"/>
      <c r="PNA329" s="7"/>
      <c r="PNB329" s="7"/>
      <c r="PNC329" s="8"/>
      <c r="PND329" s="8"/>
      <c r="PNE329" s="13"/>
      <c r="PNF329" s="6"/>
      <c r="PNG329" s="6"/>
      <c r="PNH329" s="6"/>
      <c r="PNI329" s="7"/>
      <c r="PNJ329" s="7"/>
      <c r="PNK329" s="8"/>
      <c r="PNL329" s="8"/>
      <c r="PNM329" s="13"/>
      <c r="PNN329" s="6"/>
      <c r="PNO329" s="6"/>
      <c r="PNP329" s="6"/>
      <c r="PNQ329" s="7"/>
      <c r="PNR329" s="7"/>
      <c r="PNS329" s="8"/>
      <c r="PNT329" s="8"/>
      <c r="PNU329" s="13"/>
      <c r="PNV329" s="6"/>
      <c r="PNW329" s="6"/>
      <c r="PNX329" s="6"/>
      <c r="PNY329" s="7"/>
      <c r="PNZ329" s="7"/>
      <c r="POA329" s="8"/>
      <c r="POB329" s="8"/>
      <c r="POC329" s="13"/>
      <c r="POD329" s="6"/>
      <c r="POE329" s="6"/>
      <c r="POF329" s="6"/>
      <c r="POG329" s="7"/>
      <c r="POH329" s="7"/>
      <c r="POI329" s="8"/>
      <c r="POJ329" s="8"/>
      <c r="POK329" s="13"/>
      <c r="POL329" s="6"/>
      <c r="POM329" s="6"/>
      <c r="PON329" s="6"/>
      <c r="POO329" s="7"/>
      <c r="POP329" s="7"/>
      <c r="POQ329" s="8"/>
      <c r="POR329" s="8"/>
      <c r="POS329" s="13"/>
      <c r="POT329" s="6"/>
      <c r="POU329" s="6"/>
      <c r="POV329" s="6"/>
      <c r="POW329" s="7"/>
      <c r="POX329" s="7"/>
      <c r="POY329" s="8"/>
      <c r="POZ329" s="8"/>
      <c r="PPA329" s="13"/>
      <c r="PPB329" s="6"/>
      <c r="PPC329" s="6"/>
      <c r="PPD329" s="6"/>
      <c r="PPE329" s="7"/>
      <c r="PPF329" s="7"/>
      <c r="PPG329" s="8"/>
      <c r="PPH329" s="8"/>
      <c r="PPI329" s="13"/>
      <c r="PPJ329" s="6"/>
      <c r="PPK329" s="6"/>
      <c r="PPL329" s="6"/>
      <c r="PPM329" s="7"/>
      <c r="PPN329" s="7"/>
      <c r="PPO329" s="8"/>
      <c r="PPP329" s="8"/>
      <c r="PPQ329" s="13"/>
      <c r="PPR329" s="6"/>
      <c r="PPS329" s="6"/>
      <c r="PPT329" s="6"/>
      <c r="PPU329" s="7"/>
      <c r="PPV329" s="7"/>
      <c r="PPW329" s="8"/>
      <c r="PPX329" s="8"/>
      <c r="PPY329" s="13"/>
      <c r="PPZ329" s="6"/>
      <c r="PQA329" s="6"/>
      <c r="PQB329" s="6"/>
      <c r="PQC329" s="7"/>
      <c r="PQD329" s="7"/>
      <c r="PQE329" s="8"/>
      <c r="PQF329" s="8"/>
      <c r="PQG329" s="13"/>
      <c r="PQH329" s="6"/>
      <c r="PQI329" s="6"/>
      <c r="PQJ329" s="6"/>
      <c r="PQK329" s="7"/>
      <c r="PQL329" s="7"/>
      <c r="PQM329" s="8"/>
      <c r="PQN329" s="8"/>
      <c r="PQO329" s="13"/>
      <c r="PQP329" s="6"/>
      <c r="PQQ329" s="6"/>
      <c r="PQR329" s="6"/>
      <c r="PQS329" s="7"/>
      <c r="PQT329" s="7"/>
      <c r="PQU329" s="8"/>
      <c r="PQV329" s="8"/>
      <c r="PQW329" s="13"/>
      <c r="PQX329" s="6"/>
      <c r="PQY329" s="6"/>
      <c r="PQZ329" s="6"/>
      <c r="PRA329" s="7"/>
      <c r="PRB329" s="7"/>
      <c r="PRC329" s="8"/>
      <c r="PRD329" s="8"/>
      <c r="PRE329" s="13"/>
      <c r="PRF329" s="6"/>
      <c r="PRG329" s="6"/>
      <c r="PRH329" s="6"/>
      <c r="PRI329" s="7"/>
      <c r="PRJ329" s="7"/>
      <c r="PRK329" s="8"/>
      <c r="PRL329" s="8"/>
      <c r="PRM329" s="13"/>
      <c r="PRN329" s="6"/>
      <c r="PRO329" s="6"/>
      <c r="PRP329" s="6"/>
      <c r="PRQ329" s="7"/>
      <c r="PRR329" s="7"/>
      <c r="PRS329" s="8"/>
      <c r="PRT329" s="8"/>
      <c r="PRU329" s="13"/>
      <c r="PRV329" s="6"/>
      <c r="PRW329" s="6"/>
      <c r="PRX329" s="6"/>
      <c r="PRY329" s="7"/>
      <c r="PRZ329" s="7"/>
      <c r="PSA329" s="8"/>
      <c r="PSB329" s="8"/>
      <c r="PSC329" s="13"/>
      <c r="PSD329" s="6"/>
      <c r="PSE329" s="6"/>
      <c r="PSF329" s="6"/>
      <c r="PSG329" s="7"/>
      <c r="PSH329" s="7"/>
      <c r="PSI329" s="8"/>
      <c r="PSJ329" s="8"/>
      <c r="PSK329" s="13"/>
      <c r="PSL329" s="6"/>
      <c r="PSM329" s="6"/>
      <c r="PSN329" s="6"/>
      <c r="PSO329" s="7"/>
      <c r="PSP329" s="7"/>
      <c r="PSQ329" s="8"/>
      <c r="PSR329" s="8"/>
      <c r="PSS329" s="13"/>
      <c r="PST329" s="6"/>
      <c r="PSU329" s="6"/>
      <c r="PSV329" s="6"/>
      <c r="PSW329" s="7"/>
      <c r="PSX329" s="7"/>
      <c r="PSY329" s="8"/>
      <c r="PSZ329" s="8"/>
      <c r="PTA329" s="13"/>
      <c r="PTB329" s="6"/>
      <c r="PTC329" s="6"/>
      <c r="PTD329" s="6"/>
      <c r="PTE329" s="7"/>
      <c r="PTF329" s="7"/>
      <c r="PTG329" s="8"/>
      <c r="PTH329" s="8"/>
      <c r="PTI329" s="13"/>
      <c r="PTJ329" s="6"/>
      <c r="PTK329" s="6"/>
      <c r="PTL329" s="6"/>
      <c r="PTM329" s="7"/>
      <c r="PTN329" s="7"/>
      <c r="PTO329" s="8"/>
      <c r="PTP329" s="8"/>
      <c r="PTQ329" s="13"/>
      <c r="PTR329" s="6"/>
      <c r="PTS329" s="6"/>
      <c r="PTT329" s="6"/>
      <c r="PTU329" s="7"/>
      <c r="PTV329" s="7"/>
      <c r="PTW329" s="8"/>
      <c r="PTX329" s="8"/>
      <c r="PTY329" s="13"/>
      <c r="PTZ329" s="6"/>
      <c r="PUA329" s="6"/>
      <c r="PUB329" s="6"/>
      <c r="PUC329" s="7"/>
      <c r="PUD329" s="7"/>
      <c r="PUE329" s="8"/>
      <c r="PUF329" s="8"/>
      <c r="PUG329" s="13"/>
      <c r="PUH329" s="6"/>
      <c r="PUI329" s="6"/>
      <c r="PUJ329" s="6"/>
      <c r="PUK329" s="7"/>
      <c r="PUL329" s="7"/>
      <c r="PUM329" s="8"/>
      <c r="PUN329" s="8"/>
      <c r="PUO329" s="13"/>
      <c r="PUP329" s="6"/>
      <c r="PUQ329" s="6"/>
      <c r="PUR329" s="6"/>
      <c r="PUS329" s="7"/>
      <c r="PUT329" s="7"/>
      <c r="PUU329" s="8"/>
      <c r="PUV329" s="8"/>
      <c r="PUW329" s="13"/>
      <c r="PUX329" s="6"/>
      <c r="PUY329" s="6"/>
      <c r="PUZ329" s="6"/>
      <c r="PVA329" s="7"/>
      <c r="PVB329" s="7"/>
      <c r="PVC329" s="8"/>
      <c r="PVD329" s="8"/>
      <c r="PVE329" s="13"/>
      <c r="PVF329" s="6"/>
      <c r="PVG329" s="6"/>
      <c r="PVH329" s="6"/>
      <c r="PVI329" s="7"/>
      <c r="PVJ329" s="7"/>
      <c r="PVK329" s="8"/>
      <c r="PVL329" s="8"/>
      <c r="PVM329" s="13"/>
      <c r="PVN329" s="6"/>
      <c r="PVO329" s="6"/>
      <c r="PVP329" s="6"/>
      <c r="PVQ329" s="7"/>
      <c r="PVR329" s="7"/>
      <c r="PVS329" s="8"/>
      <c r="PVT329" s="8"/>
      <c r="PVU329" s="13"/>
      <c r="PVV329" s="6"/>
      <c r="PVW329" s="6"/>
      <c r="PVX329" s="6"/>
      <c r="PVY329" s="7"/>
      <c r="PVZ329" s="7"/>
      <c r="PWA329" s="8"/>
      <c r="PWB329" s="8"/>
      <c r="PWC329" s="13"/>
      <c r="PWD329" s="6"/>
      <c r="PWE329" s="6"/>
      <c r="PWF329" s="6"/>
      <c r="PWG329" s="7"/>
      <c r="PWH329" s="7"/>
      <c r="PWI329" s="8"/>
      <c r="PWJ329" s="8"/>
      <c r="PWK329" s="13"/>
      <c r="PWL329" s="6"/>
      <c r="PWM329" s="6"/>
      <c r="PWN329" s="6"/>
      <c r="PWO329" s="7"/>
      <c r="PWP329" s="7"/>
      <c r="PWQ329" s="8"/>
      <c r="PWR329" s="8"/>
      <c r="PWS329" s="13"/>
      <c r="PWT329" s="6"/>
      <c r="PWU329" s="6"/>
      <c r="PWV329" s="6"/>
      <c r="PWW329" s="7"/>
      <c r="PWX329" s="7"/>
      <c r="PWY329" s="8"/>
      <c r="PWZ329" s="8"/>
      <c r="PXA329" s="13"/>
      <c r="PXB329" s="6"/>
      <c r="PXC329" s="6"/>
      <c r="PXD329" s="6"/>
      <c r="PXE329" s="7"/>
      <c r="PXF329" s="7"/>
      <c r="PXG329" s="8"/>
      <c r="PXH329" s="8"/>
      <c r="PXI329" s="13"/>
      <c r="PXJ329" s="6"/>
      <c r="PXK329" s="6"/>
      <c r="PXL329" s="6"/>
      <c r="PXM329" s="7"/>
      <c r="PXN329" s="7"/>
      <c r="PXO329" s="8"/>
      <c r="PXP329" s="8"/>
      <c r="PXQ329" s="13"/>
      <c r="PXR329" s="6"/>
      <c r="PXS329" s="6"/>
      <c r="PXT329" s="6"/>
      <c r="PXU329" s="7"/>
      <c r="PXV329" s="7"/>
      <c r="PXW329" s="8"/>
      <c r="PXX329" s="8"/>
      <c r="PXY329" s="13"/>
      <c r="PXZ329" s="6"/>
      <c r="PYA329" s="6"/>
      <c r="PYB329" s="6"/>
      <c r="PYC329" s="7"/>
      <c r="PYD329" s="7"/>
      <c r="PYE329" s="8"/>
      <c r="PYF329" s="8"/>
      <c r="PYG329" s="13"/>
      <c r="PYH329" s="6"/>
      <c r="PYI329" s="6"/>
      <c r="PYJ329" s="6"/>
      <c r="PYK329" s="7"/>
      <c r="PYL329" s="7"/>
      <c r="PYM329" s="8"/>
      <c r="PYN329" s="8"/>
      <c r="PYO329" s="13"/>
      <c r="PYP329" s="6"/>
      <c r="PYQ329" s="6"/>
      <c r="PYR329" s="6"/>
      <c r="PYS329" s="7"/>
      <c r="PYT329" s="7"/>
      <c r="PYU329" s="8"/>
      <c r="PYV329" s="8"/>
      <c r="PYW329" s="13"/>
      <c r="PYX329" s="6"/>
      <c r="PYY329" s="6"/>
      <c r="PYZ329" s="6"/>
      <c r="PZA329" s="7"/>
      <c r="PZB329" s="7"/>
      <c r="PZC329" s="8"/>
      <c r="PZD329" s="8"/>
      <c r="PZE329" s="13"/>
      <c r="PZF329" s="6"/>
      <c r="PZG329" s="6"/>
      <c r="PZH329" s="6"/>
      <c r="PZI329" s="7"/>
      <c r="PZJ329" s="7"/>
      <c r="PZK329" s="8"/>
      <c r="PZL329" s="8"/>
      <c r="PZM329" s="13"/>
      <c r="PZN329" s="6"/>
      <c r="PZO329" s="6"/>
      <c r="PZP329" s="6"/>
      <c r="PZQ329" s="7"/>
      <c r="PZR329" s="7"/>
      <c r="PZS329" s="8"/>
      <c r="PZT329" s="8"/>
      <c r="PZU329" s="13"/>
      <c r="PZV329" s="6"/>
      <c r="PZW329" s="6"/>
      <c r="PZX329" s="6"/>
      <c r="PZY329" s="7"/>
      <c r="PZZ329" s="7"/>
      <c r="QAA329" s="8"/>
      <c r="QAB329" s="8"/>
      <c r="QAC329" s="13"/>
      <c r="QAD329" s="6"/>
      <c r="QAE329" s="6"/>
      <c r="QAF329" s="6"/>
      <c r="QAG329" s="7"/>
      <c r="QAH329" s="7"/>
      <c r="QAI329" s="8"/>
      <c r="QAJ329" s="8"/>
      <c r="QAK329" s="13"/>
      <c r="QAL329" s="6"/>
      <c r="QAM329" s="6"/>
      <c r="QAN329" s="6"/>
      <c r="QAO329" s="7"/>
      <c r="QAP329" s="7"/>
      <c r="QAQ329" s="8"/>
      <c r="QAR329" s="8"/>
      <c r="QAS329" s="13"/>
      <c r="QAT329" s="6"/>
      <c r="QAU329" s="6"/>
      <c r="QAV329" s="6"/>
      <c r="QAW329" s="7"/>
      <c r="QAX329" s="7"/>
      <c r="QAY329" s="8"/>
      <c r="QAZ329" s="8"/>
      <c r="QBA329" s="13"/>
      <c r="QBB329" s="6"/>
      <c r="QBC329" s="6"/>
      <c r="QBD329" s="6"/>
      <c r="QBE329" s="7"/>
      <c r="QBF329" s="7"/>
      <c r="QBG329" s="8"/>
      <c r="QBH329" s="8"/>
      <c r="QBI329" s="13"/>
      <c r="QBJ329" s="6"/>
      <c r="QBK329" s="6"/>
      <c r="QBL329" s="6"/>
      <c r="QBM329" s="7"/>
      <c r="QBN329" s="7"/>
      <c r="QBO329" s="8"/>
      <c r="QBP329" s="8"/>
      <c r="QBQ329" s="13"/>
      <c r="QBR329" s="6"/>
      <c r="QBS329" s="6"/>
      <c r="QBT329" s="6"/>
      <c r="QBU329" s="7"/>
      <c r="QBV329" s="7"/>
      <c r="QBW329" s="8"/>
      <c r="QBX329" s="8"/>
      <c r="QBY329" s="13"/>
      <c r="QBZ329" s="6"/>
      <c r="QCA329" s="6"/>
      <c r="QCB329" s="6"/>
      <c r="QCC329" s="7"/>
      <c r="QCD329" s="7"/>
      <c r="QCE329" s="8"/>
      <c r="QCF329" s="8"/>
      <c r="QCG329" s="13"/>
      <c r="QCH329" s="6"/>
      <c r="QCI329" s="6"/>
      <c r="QCJ329" s="6"/>
      <c r="QCK329" s="7"/>
      <c r="QCL329" s="7"/>
      <c r="QCM329" s="8"/>
      <c r="QCN329" s="8"/>
      <c r="QCO329" s="13"/>
      <c r="QCP329" s="6"/>
      <c r="QCQ329" s="6"/>
      <c r="QCR329" s="6"/>
      <c r="QCS329" s="7"/>
      <c r="QCT329" s="7"/>
      <c r="QCU329" s="8"/>
      <c r="QCV329" s="8"/>
      <c r="QCW329" s="13"/>
      <c r="QCX329" s="6"/>
      <c r="QCY329" s="6"/>
      <c r="QCZ329" s="6"/>
      <c r="QDA329" s="7"/>
      <c r="QDB329" s="7"/>
      <c r="QDC329" s="8"/>
      <c r="QDD329" s="8"/>
      <c r="QDE329" s="13"/>
      <c r="QDF329" s="6"/>
      <c r="QDG329" s="6"/>
      <c r="QDH329" s="6"/>
      <c r="QDI329" s="7"/>
      <c r="QDJ329" s="7"/>
      <c r="QDK329" s="8"/>
      <c r="QDL329" s="8"/>
      <c r="QDM329" s="13"/>
      <c r="QDN329" s="6"/>
      <c r="QDO329" s="6"/>
      <c r="QDP329" s="6"/>
      <c r="QDQ329" s="7"/>
      <c r="QDR329" s="7"/>
      <c r="QDS329" s="8"/>
      <c r="QDT329" s="8"/>
      <c r="QDU329" s="13"/>
      <c r="QDV329" s="6"/>
      <c r="QDW329" s="6"/>
      <c r="QDX329" s="6"/>
      <c r="QDY329" s="7"/>
      <c r="QDZ329" s="7"/>
      <c r="QEA329" s="8"/>
      <c r="QEB329" s="8"/>
      <c r="QEC329" s="13"/>
      <c r="QED329" s="6"/>
      <c r="QEE329" s="6"/>
      <c r="QEF329" s="6"/>
      <c r="QEG329" s="7"/>
      <c r="QEH329" s="7"/>
      <c r="QEI329" s="8"/>
      <c r="QEJ329" s="8"/>
      <c r="QEK329" s="13"/>
      <c r="QEL329" s="6"/>
      <c r="QEM329" s="6"/>
      <c r="QEN329" s="6"/>
      <c r="QEO329" s="7"/>
      <c r="QEP329" s="7"/>
      <c r="QEQ329" s="8"/>
      <c r="QER329" s="8"/>
      <c r="QES329" s="13"/>
      <c r="QET329" s="6"/>
      <c r="QEU329" s="6"/>
      <c r="QEV329" s="6"/>
      <c r="QEW329" s="7"/>
      <c r="QEX329" s="7"/>
      <c r="QEY329" s="8"/>
      <c r="QEZ329" s="8"/>
      <c r="QFA329" s="13"/>
      <c r="QFB329" s="6"/>
      <c r="QFC329" s="6"/>
      <c r="QFD329" s="6"/>
      <c r="QFE329" s="7"/>
      <c r="QFF329" s="7"/>
      <c r="QFG329" s="8"/>
      <c r="QFH329" s="8"/>
      <c r="QFI329" s="13"/>
      <c r="QFJ329" s="6"/>
      <c r="QFK329" s="6"/>
      <c r="QFL329" s="6"/>
      <c r="QFM329" s="7"/>
      <c r="QFN329" s="7"/>
      <c r="QFO329" s="8"/>
      <c r="QFP329" s="8"/>
      <c r="QFQ329" s="13"/>
      <c r="QFR329" s="6"/>
      <c r="QFS329" s="6"/>
      <c r="QFT329" s="6"/>
      <c r="QFU329" s="7"/>
      <c r="QFV329" s="7"/>
      <c r="QFW329" s="8"/>
      <c r="QFX329" s="8"/>
      <c r="QFY329" s="13"/>
      <c r="QFZ329" s="6"/>
      <c r="QGA329" s="6"/>
      <c r="QGB329" s="6"/>
      <c r="QGC329" s="7"/>
      <c r="QGD329" s="7"/>
      <c r="QGE329" s="8"/>
      <c r="QGF329" s="8"/>
      <c r="QGG329" s="13"/>
      <c r="QGH329" s="6"/>
      <c r="QGI329" s="6"/>
      <c r="QGJ329" s="6"/>
      <c r="QGK329" s="7"/>
      <c r="QGL329" s="7"/>
      <c r="QGM329" s="8"/>
      <c r="QGN329" s="8"/>
      <c r="QGO329" s="13"/>
      <c r="QGP329" s="6"/>
      <c r="QGQ329" s="6"/>
      <c r="QGR329" s="6"/>
      <c r="QGS329" s="7"/>
      <c r="QGT329" s="7"/>
      <c r="QGU329" s="8"/>
      <c r="QGV329" s="8"/>
      <c r="QGW329" s="13"/>
      <c r="QGX329" s="6"/>
      <c r="QGY329" s="6"/>
      <c r="QGZ329" s="6"/>
      <c r="QHA329" s="7"/>
      <c r="QHB329" s="7"/>
      <c r="QHC329" s="8"/>
      <c r="QHD329" s="8"/>
      <c r="QHE329" s="13"/>
      <c r="QHF329" s="6"/>
      <c r="QHG329" s="6"/>
      <c r="QHH329" s="6"/>
      <c r="QHI329" s="7"/>
      <c r="QHJ329" s="7"/>
      <c r="QHK329" s="8"/>
      <c r="QHL329" s="8"/>
      <c r="QHM329" s="13"/>
      <c r="QHN329" s="6"/>
      <c r="QHO329" s="6"/>
      <c r="QHP329" s="6"/>
      <c r="QHQ329" s="7"/>
      <c r="QHR329" s="7"/>
      <c r="QHS329" s="8"/>
      <c r="QHT329" s="8"/>
      <c r="QHU329" s="13"/>
      <c r="QHV329" s="6"/>
      <c r="QHW329" s="6"/>
      <c r="QHX329" s="6"/>
      <c r="QHY329" s="7"/>
      <c r="QHZ329" s="7"/>
      <c r="QIA329" s="8"/>
      <c r="QIB329" s="8"/>
      <c r="QIC329" s="13"/>
      <c r="QID329" s="6"/>
      <c r="QIE329" s="6"/>
      <c r="QIF329" s="6"/>
      <c r="QIG329" s="7"/>
      <c r="QIH329" s="7"/>
      <c r="QII329" s="8"/>
      <c r="QIJ329" s="8"/>
      <c r="QIK329" s="13"/>
      <c r="QIL329" s="6"/>
      <c r="QIM329" s="6"/>
      <c r="QIN329" s="6"/>
      <c r="QIO329" s="7"/>
      <c r="QIP329" s="7"/>
      <c r="QIQ329" s="8"/>
      <c r="QIR329" s="8"/>
      <c r="QIS329" s="13"/>
      <c r="QIT329" s="6"/>
      <c r="QIU329" s="6"/>
      <c r="QIV329" s="6"/>
      <c r="QIW329" s="7"/>
      <c r="QIX329" s="7"/>
      <c r="QIY329" s="8"/>
      <c r="QIZ329" s="8"/>
      <c r="QJA329" s="13"/>
      <c r="QJB329" s="6"/>
      <c r="QJC329" s="6"/>
      <c r="QJD329" s="6"/>
      <c r="QJE329" s="7"/>
      <c r="QJF329" s="7"/>
      <c r="QJG329" s="8"/>
      <c r="QJH329" s="8"/>
      <c r="QJI329" s="13"/>
      <c r="QJJ329" s="6"/>
      <c r="QJK329" s="6"/>
      <c r="QJL329" s="6"/>
      <c r="QJM329" s="7"/>
      <c r="QJN329" s="7"/>
      <c r="QJO329" s="8"/>
      <c r="QJP329" s="8"/>
      <c r="QJQ329" s="13"/>
      <c r="QJR329" s="6"/>
      <c r="QJS329" s="6"/>
      <c r="QJT329" s="6"/>
      <c r="QJU329" s="7"/>
      <c r="QJV329" s="7"/>
      <c r="QJW329" s="8"/>
      <c r="QJX329" s="8"/>
      <c r="QJY329" s="13"/>
      <c r="QJZ329" s="6"/>
      <c r="QKA329" s="6"/>
      <c r="QKB329" s="6"/>
      <c r="QKC329" s="7"/>
      <c r="QKD329" s="7"/>
      <c r="QKE329" s="8"/>
      <c r="QKF329" s="8"/>
      <c r="QKG329" s="13"/>
      <c r="QKH329" s="6"/>
      <c r="QKI329" s="6"/>
      <c r="QKJ329" s="6"/>
      <c r="QKK329" s="7"/>
      <c r="QKL329" s="7"/>
      <c r="QKM329" s="8"/>
      <c r="QKN329" s="8"/>
      <c r="QKO329" s="13"/>
      <c r="QKP329" s="6"/>
      <c r="QKQ329" s="6"/>
      <c r="QKR329" s="6"/>
      <c r="QKS329" s="7"/>
      <c r="QKT329" s="7"/>
      <c r="QKU329" s="8"/>
      <c r="QKV329" s="8"/>
      <c r="QKW329" s="13"/>
      <c r="QKX329" s="6"/>
      <c r="QKY329" s="6"/>
      <c r="QKZ329" s="6"/>
      <c r="QLA329" s="7"/>
      <c r="QLB329" s="7"/>
      <c r="QLC329" s="8"/>
      <c r="QLD329" s="8"/>
      <c r="QLE329" s="13"/>
      <c r="QLF329" s="6"/>
      <c r="QLG329" s="6"/>
      <c r="QLH329" s="6"/>
      <c r="QLI329" s="7"/>
      <c r="QLJ329" s="7"/>
      <c r="QLK329" s="8"/>
      <c r="QLL329" s="8"/>
      <c r="QLM329" s="13"/>
      <c r="QLN329" s="6"/>
      <c r="QLO329" s="6"/>
      <c r="QLP329" s="6"/>
      <c r="QLQ329" s="7"/>
      <c r="QLR329" s="7"/>
      <c r="QLS329" s="8"/>
      <c r="QLT329" s="8"/>
      <c r="QLU329" s="13"/>
      <c r="QLV329" s="6"/>
      <c r="QLW329" s="6"/>
      <c r="QLX329" s="6"/>
      <c r="QLY329" s="7"/>
      <c r="QLZ329" s="7"/>
      <c r="QMA329" s="8"/>
      <c r="QMB329" s="8"/>
      <c r="QMC329" s="13"/>
      <c r="QMD329" s="6"/>
      <c r="QME329" s="6"/>
      <c r="QMF329" s="6"/>
      <c r="QMG329" s="7"/>
      <c r="QMH329" s="7"/>
      <c r="QMI329" s="8"/>
      <c r="QMJ329" s="8"/>
      <c r="QMK329" s="13"/>
      <c r="QML329" s="6"/>
      <c r="QMM329" s="6"/>
      <c r="QMN329" s="6"/>
      <c r="QMO329" s="7"/>
      <c r="QMP329" s="7"/>
      <c r="QMQ329" s="8"/>
      <c r="QMR329" s="8"/>
      <c r="QMS329" s="13"/>
      <c r="QMT329" s="6"/>
      <c r="QMU329" s="6"/>
      <c r="QMV329" s="6"/>
      <c r="QMW329" s="7"/>
      <c r="QMX329" s="7"/>
      <c r="QMY329" s="8"/>
      <c r="QMZ329" s="8"/>
      <c r="QNA329" s="13"/>
      <c r="QNB329" s="6"/>
      <c r="QNC329" s="6"/>
      <c r="QND329" s="6"/>
      <c r="QNE329" s="7"/>
      <c r="QNF329" s="7"/>
      <c r="QNG329" s="8"/>
      <c r="QNH329" s="8"/>
      <c r="QNI329" s="13"/>
      <c r="QNJ329" s="6"/>
      <c r="QNK329" s="6"/>
      <c r="QNL329" s="6"/>
      <c r="QNM329" s="7"/>
      <c r="QNN329" s="7"/>
      <c r="QNO329" s="8"/>
      <c r="QNP329" s="8"/>
      <c r="QNQ329" s="13"/>
      <c r="QNR329" s="6"/>
      <c r="QNS329" s="6"/>
      <c r="QNT329" s="6"/>
      <c r="QNU329" s="7"/>
      <c r="QNV329" s="7"/>
      <c r="QNW329" s="8"/>
      <c r="QNX329" s="8"/>
      <c r="QNY329" s="13"/>
      <c r="QNZ329" s="6"/>
      <c r="QOA329" s="6"/>
      <c r="QOB329" s="6"/>
      <c r="QOC329" s="7"/>
      <c r="QOD329" s="7"/>
      <c r="QOE329" s="8"/>
      <c r="QOF329" s="8"/>
      <c r="QOG329" s="13"/>
      <c r="QOH329" s="6"/>
      <c r="QOI329" s="6"/>
      <c r="QOJ329" s="6"/>
      <c r="QOK329" s="7"/>
      <c r="QOL329" s="7"/>
      <c r="QOM329" s="8"/>
      <c r="QON329" s="8"/>
      <c r="QOO329" s="13"/>
      <c r="QOP329" s="6"/>
      <c r="QOQ329" s="6"/>
      <c r="QOR329" s="6"/>
      <c r="QOS329" s="7"/>
      <c r="QOT329" s="7"/>
      <c r="QOU329" s="8"/>
      <c r="QOV329" s="8"/>
      <c r="QOW329" s="13"/>
      <c r="QOX329" s="6"/>
      <c r="QOY329" s="6"/>
      <c r="QOZ329" s="6"/>
      <c r="QPA329" s="7"/>
      <c r="QPB329" s="7"/>
      <c r="QPC329" s="8"/>
      <c r="QPD329" s="8"/>
      <c r="QPE329" s="13"/>
      <c r="QPF329" s="6"/>
      <c r="QPG329" s="6"/>
      <c r="QPH329" s="6"/>
      <c r="QPI329" s="7"/>
      <c r="QPJ329" s="7"/>
      <c r="QPK329" s="8"/>
      <c r="QPL329" s="8"/>
      <c r="QPM329" s="13"/>
      <c r="QPN329" s="6"/>
      <c r="QPO329" s="6"/>
      <c r="QPP329" s="6"/>
      <c r="QPQ329" s="7"/>
      <c r="QPR329" s="7"/>
      <c r="QPS329" s="8"/>
      <c r="QPT329" s="8"/>
      <c r="QPU329" s="13"/>
      <c r="QPV329" s="6"/>
      <c r="QPW329" s="6"/>
      <c r="QPX329" s="6"/>
      <c r="QPY329" s="7"/>
      <c r="QPZ329" s="7"/>
      <c r="QQA329" s="8"/>
      <c r="QQB329" s="8"/>
      <c r="QQC329" s="13"/>
      <c r="QQD329" s="6"/>
      <c r="QQE329" s="6"/>
      <c r="QQF329" s="6"/>
      <c r="QQG329" s="7"/>
      <c r="QQH329" s="7"/>
      <c r="QQI329" s="8"/>
      <c r="QQJ329" s="8"/>
      <c r="QQK329" s="13"/>
      <c r="QQL329" s="6"/>
      <c r="QQM329" s="6"/>
      <c r="QQN329" s="6"/>
      <c r="QQO329" s="7"/>
      <c r="QQP329" s="7"/>
      <c r="QQQ329" s="8"/>
      <c r="QQR329" s="8"/>
      <c r="QQS329" s="13"/>
      <c r="QQT329" s="6"/>
      <c r="QQU329" s="6"/>
      <c r="QQV329" s="6"/>
      <c r="QQW329" s="7"/>
      <c r="QQX329" s="7"/>
      <c r="QQY329" s="8"/>
      <c r="QQZ329" s="8"/>
      <c r="QRA329" s="13"/>
      <c r="QRB329" s="6"/>
      <c r="QRC329" s="6"/>
      <c r="QRD329" s="6"/>
      <c r="QRE329" s="7"/>
      <c r="QRF329" s="7"/>
      <c r="QRG329" s="8"/>
      <c r="QRH329" s="8"/>
      <c r="QRI329" s="13"/>
      <c r="QRJ329" s="6"/>
      <c r="QRK329" s="6"/>
      <c r="QRL329" s="6"/>
      <c r="QRM329" s="7"/>
      <c r="QRN329" s="7"/>
      <c r="QRO329" s="8"/>
      <c r="QRP329" s="8"/>
      <c r="QRQ329" s="13"/>
      <c r="QRR329" s="6"/>
      <c r="QRS329" s="6"/>
      <c r="QRT329" s="6"/>
      <c r="QRU329" s="7"/>
      <c r="QRV329" s="7"/>
      <c r="QRW329" s="8"/>
      <c r="QRX329" s="8"/>
      <c r="QRY329" s="13"/>
      <c r="QRZ329" s="6"/>
      <c r="QSA329" s="6"/>
      <c r="QSB329" s="6"/>
      <c r="QSC329" s="7"/>
      <c r="QSD329" s="7"/>
      <c r="QSE329" s="8"/>
      <c r="QSF329" s="8"/>
      <c r="QSG329" s="13"/>
      <c r="QSH329" s="6"/>
      <c r="QSI329" s="6"/>
      <c r="QSJ329" s="6"/>
      <c r="QSK329" s="7"/>
      <c r="QSL329" s="7"/>
      <c r="QSM329" s="8"/>
      <c r="QSN329" s="8"/>
      <c r="QSO329" s="13"/>
      <c r="QSP329" s="6"/>
      <c r="QSQ329" s="6"/>
      <c r="QSR329" s="6"/>
      <c r="QSS329" s="7"/>
      <c r="QST329" s="7"/>
      <c r="QSU329" s="8"/>
      <c r="QSV329" s="8"/>
      <c r="QSW329" s="13"/>
      <c r="QSX329" s="6"/>
      <c r="QSY329" s="6"/>
      <c r="QSZ329" s="6"/>
      <c r="QTA329" s="7"/>
      <c r="QTB329" s="7"/>
      <c r="QTC329" s="8"/>
      <c r="QTD329" s="8"/>
      <c r="QTE329" s="13"/>
      <c r="QTF329" s="6"/>
      <c r="QTG329" s="6"/>
      <c r="QTH329" s="6"/>
      <c r="QTI329" s="7"/>
      <c r="QTJ329" s="7"/>
      <c r="QTK329" s="8"/>
      <c r="QTL329" s="8"/>
      <c r="QTM329" s="13"/>
      <c r="QTN329" s="6"/>
      <c r="QTO329" s="6"/>
      <c r="QTP329" s="6"/>
      <c r="QTQ329" s="7"/>
      <c r="QTR329" s="7"/>
      <c r="QTS329" s="8"/>
      <c r="QTT329" s="8"/>
      <c r="QTU329" s="13"/>
      <c r="QTV329" s="6"/>
      <c r="QTW329" s="6"/>
      <c r="QTX329" s="6"/>
      <c r="QTY329" s="7"/>
      <c r="QTZ329" s="7"/>
      <c r="QUA329" s="8"/>
      <c r="QUB329" s="8"/>
      <c r="QUC329" s="13"/>
      <c r="QUD329" s="6"/>
      <c r="QUE329" s="6"/>
      <c r="QUF329" s="6"/>
      <c r="QUG329" s="7"/>
      <c r="QUH329" s="7"/>
      <c r="QUI329" s="8"/>
      <c r="QUJ329" s="8"/>
      <c r="QUK329" s="13"/>
      <c r="QUL329" s="6"/>
      <c r="QUM329" s="6"/>
      <c r="QUN329" s="6"/>
      <c r="QUO329" s="7"/>
      <c r="QUP329" s="7"/>
      <c r="QUQ329" s="8"/>
      <c r="QUR329" s="8"/>
      <c r="QUS329" s="13"/>
      <c r="QUT329" s="6"/>
      <c r="QUU329" s="6"/>
      <c r="QUV329" s="6"/>
      <c r="QUW329" s="7"/>
      <c r="QUX329" s="7"/>
      <c r="QUY329" s="8"/>
      <c r="QUZ329" s="8"/>
      <c r="QVA329" s="13"/>
      <c r="QVB329" s="6"/>
      <c r="QVC329" s="6"/>
      <c r="QVD329" s="6"/>
      <c r="QVE329" s="7"/>
      <c r="QVF329" s="7"/>
      <c r="QVG329" s="8"/>
      <c r="QVH329" s="8"/>
      <c r="QVI329" s="13"/>
      <c r="QVJ329" s="6"/>
      <c r="QVK329" s="6"/>
      <c r="QVL329" s="6"/>
      <c r="QVM329" s="7"/>
      <c r="QVN329" s="7"/>
      <c r="QVO329" s="8"/>
      <c r="QVP329" s="8"/>
      <c r="QVQ329" s="13"/>
      <c r="QVR329" s="6"/>
      <c r="QVS329" s="6"/>
      <c r="QVT329" s="6"/>
      <c r="QVU329" s="7"/>
      <c r="QVV329" s="7"/>
      <c r="QVW329" s="8"/>
      <c r="QVX329" s="8"/>
      <c r="QVY329" s="13"/>
      <c r="QVZ329" s="6"/>
      <c r="QWA329" s="6"/>
      <c r="QWB329" s="6"/>
      <c r="QWC329" s="7"/>
      <c r="QWD329" s="7"/>
      <c r="QWE329" s="8"/>
      <c r="QWF329" s="8"/>
      <c r="QWG329" s="13"/>
      <c r="QWH329" s="6"/>
      <c r="QWI329" s="6"/>
      <c r="QWJ329" s="6"/>
      <c r="QWK329" s="7"/>
      <c r="QWL329" s="7"/>
      <c r="QWM329" s="8"/>
      <c r="QWN329" s="8"/>
      <c r="QWO329" s="13"/>
      <c r="QWP329" s="6"/>
      <c r="QWQ329" s="6"/>
      <c r="QWR329" s="6"/>
      <c r="QWS329" s="7"/>
      <c r="QWT329" s="7"/>
      <c r="QWU329" s="8"/>
      <c r="QWV329" s="8"/>
      <c r="QWW329" s="13"/>
      <c r="QWX329" s="6"/>
      <c r="QWY329" s="6"/>
      <c r="QWZ329" s="6"/>
      <c r="QXA329" s="7"/>
      <c r="QXB329" s="7"/>
      <c r="QXC329" s="8"/>
      <c r="QXD329" s="8"/>
      <c r="QXE329" s="13"/>
      <c r="QXF329" s="6"/>
      <c r="QXG329" s="6"/>
      <c r="QXH329" s="6"/>
      <c r="QXI329" s="7"/>
      <c r="QXJ329" s="7"/>
      <c r="QXK329" s="8"/>
      <c r="QXL329" s="8"/>
      <c r="QXM329" s="13"/>
      <c r="QXN329" s="6"/>
      <c r="QXO329" s="6"/>
      <c r="QXP329" s="6"/>
      <c r="QXQ329" s="7"/>
      <c r="QXR329" s="7"/>
      <c r="QXS329" s="8"/>
      <c r="QXT329" s="8"/>
      <c r="QXU329" s="13"/>
      <c r="QXV329" s="6"/>
      <c r="QXW329" s="6"/>
      <c r="QXX329" s="6"/>
      <c r="QXY329" s="7"/>
      <c r="QXZ329" s="7"/>
      <c r="QYA329" s="8"/>
      <c r="QYB329" s="8"/>
      <c r="QYC329" s="13"/>
      <c r="QYD329" s="6"/>
      <c r="QYE329" s="6"/>
      <c r="QYF329" s="6"/>
      <c r="QYG329" s="7"/>
      <c r="QYH329" s="7"/>
      <c r="QYI329" s="8"/>
      <c r="QYJ329" s="8"/>
      <c r="QYK329" s="13"/>
      <c r="QYL329" s="6"/>
      <c r="QYM329" s="6"/>
      <c r="QYN329" s="6"/>
      <c r="QYO329" s="7"/>
      <c r="QYP329" s="7"/>
      <c r="QYQ329" s="8"/>
      <c r="QYR329" s="8"/>
      <c r="QYS329" s="13"/>
      <c r="QYT329" s="6"/>
      <c r="QYU329" s="6"/>
      <c r="QYV329" s="6"/>
      <c r="QYW329" s="7"/>
      <c r="QYX329" s="7"/>
      <c r="QYY329" s="8"/>
      <c r="QYZ329" s="8"/>
      <c r="QZA329" s="13"/>
      <c r="QZB329" s="6"/>
      <c r="QZC329" s="6"/>
      <c r="QZD329" s="6"/>
      <c r="QZE329" s="7"/>
      <c r="QZF329" s="7"/>
      <c r="QZG329" s="8"/>
      <c r="QZH329" s="8"/>
      <c r="QZI329" s="13"/>
      <c r="QZJ329" s="6"/>
      <c r="QZK329" s="6"/>
      <c r="QZL329" s="6"/>
      <c r="QZM329" s="7"/>
      <c r="QZN329" s="7"/>
      <c r="QZO329" s="8"/>
      <c r="QZP329" s="8"/>
      <c r="QZQ329" s="13"/>
      <c r="QZR329" s="6"/>
      <c r="QZS329" s="6"/>
      <c r="QZT329" s="6"/>
      <c r="QZU329" s="7"/>
      <c r="QZV329" s="7"/>
      <c r="QZW329" s="8"/>
      <c r="QZX329" s="8"/>
      <c r="QZY329" s="13"/>
      <c r="QZZ329" s="6"/>
      <c r="RAA329" s="6"/>
      <c r="RAB329" s="6"/>
      <c r="RAC329" s="7"/>
      <c r="RAD329" s="7"/>
      <c r="RAE329" s="8"/>
      <c r="RAF329" s="8"/>
      <c r="RAG329" s="13"/>
      <c r="RAH329" s="6"/>
      <c r="RAI329" s="6"/>
      <c r="RAJ329" s="6"/>
      <c r="RAK329" s="7"/>
      <c r="RAL329" s="7"/>
      <c r="RAM329" s="8"/>
      <c r="RAN329" s="8"/>
      <c r="RAO329" s="13"/>
      <c r="RAP329" s="6"/>
      <c r="RAQ329" s="6"/>
      <c r="RAR329" s="6"/>
      <c r="RAS329" s="7"/>
      <c r="RAT329" s="7"/>
      <c r="RAU329" s="8"/>
      <c r="RAV329" s="8"/>
      <c r="RAW329" s="13"/>
      <c r="RAX329" s="6"/>
      <c r="RAY329" s="6"/>
      <c r="RAZ329" s="6"/>
      <c r="RBA329" s="7"/>
      <c r="RBB329" s="7"/>
      <c r="RBC329" s="8"/>
      <c r="RBD329" s="8"/>
      <c r="RBE329" s="13"/>
      <c r="RBF329" s="6"/>
      <c r="RBG329" s="6"/>
      <c r="RBH329" s="6"/>
      <c r="RBI329" s="7"/>
      <c r="RBJ329" s="7"/>
      <c r="RBK329" s="8"/>
      <c r="RBL329" s="8"/>
      <c r="RBM329" s="13"/>
      <c r="RBN329" s="6"/>
      <c r="RBO329" s="6"/>
      <c r="RBP329" s="6"/>
      <c r="RBQ329" s="7"/>
      <c r="RBR329" s="7"/>
      <c r="RBS329" s="8"/>
      <c r="RBT329" s="8"/>
      <c r="RBU329" s="13"/>
      <c r="RBV329" s="6"/>
      <c r="RBW329" s="6"/>
      <c r="RBX329" s="6"/>
      <c r="RBY329" s="7"/>
      <c r="RBZ329" s="7"/>
      <c r="RCA329" s="8"/>
      <c r="RCB329" s="8"/>
      <c r="RCC329" s="13"/>
      <c r="RCD329" s="6"/>
      <c r="RCE329" s="6"/>
      <c r="RCF329" s="6"/>
      <c r="RCG329" s="7"/>
      <c r="RCH329" s="7"/>
      <c r="RCI329" s="8"/>
      <c r="RCJ329" s="8"/>
      <c r="RCK329" s="13"/>
      <c r="RCL329" s="6"/>
      <c r="RCM329" s="6"/>
      <c r="RCN329" s="6"/>
      <c r="RCO329" s="7"/>
      <c r="RCP329" s="7"/>
      <c r="RCQ329" s="8"/>
      <c r="RCR329" s="8"/>
      <c r="RCS329" s="13"/>
      <c r="RCT329" s="6"/>
      <c r="RCU329" s="6"/>
      <c r="RCV329" s="6"/>
      <c r="RCW329" s="7"/>
      <c r="RCX329" s="7"/>
      <c r="RCY329" s="8"/>
      <c r="RCZ329" s="8"/>
      <c r="RDA329" s="13"/>
      <c r="RDB329" s="6"/>
      <c r="RDC329" s="6"/>
      <c r="RDD329" s="6"/>
      <c r="RDE329" s="7"/>
      <c r="RDF329" s="7"/>
      <c r="RDG329" s="8"/>
      <c r="RDH329" s="8"/>
      <c r="RDI329" s="13"/>
      <c r="RDJ329" s="6"/>
      <c r="RDK329" s="6"/>
      <c r="RDL329" s="6"/>
      <c r="RDM329" s="7"/>
      <c r="RDN329" s="7"/>
      <c r="RDO329" s="8"/>
      <c r="RDP329" s="8"/>
      <c r="RDQ329" s="13"/>
      <c r="RDR329" s="6"/>
      <c r="RDS329" s="6"/>
      <c r="RDT329" s="6"/>
      <c r="RDU329" s="7"/>
      <c r="RDV329" s="7"/>
      <c r="RDW329" s="8"/>
      <c r="RDX329" s="8"/>
      <c r="RDY329" s="13"/>
      <c r="RDZ329" s="6"/>
      <c r="REA329" s="6"/>
      <c r="REB329" s="6"/>
      <c r="REC329" s="7"/>
      <c r="RED329" s="7"/>
      <c r="REE329" s="8"/>
      <c r="REF329" s="8"/>
      <c r="REG329" s="13"/>
      <c r="REH329" s="6"/>
      <c r="REI329" s="6"/>
      <c r="REJ329" s="6"/>
      <c r="REK329" s="7"/>
      <c r="REL329" s="7"/>
      <c r="REM329" s="8"/>
      <c r="REN329" s="8"/>
      <c r="REO329" s="13"/>
      <c r="REP329" s="6"/>
      <c r="REQ329" s="6"/>
      <c r="RER329" s="6"/>
      <c r="RES329" s="7"/>
      <c r="RET329" s="7"/>
      <c r="REU329" s="8"/>
      <c r="REV329" s="8"/>
      <c r="REW329" s="13"/>
      <c r="REX329" s="6"/>
      <c r="REY329" s="6"/>
      <c r="REZ329" s="6"/>
      <c r="RFA329" s="7"/>
      <c r="RFB329" s="7"/>
      <c r="RFC329" s="8"/>
      <c r="RFD329" s="8"/>
      <c r="RFE329" s="13"/>
      <c r="RFF329" s="6"/>
      <c r="RFG329" s="6"/>
      <c r="RFH329" s="6"/>
      <c r="RFI329" s="7"/>
      <c r="RFJ329" s="7"/>
      <c r="RFK329" s="8"/>
      <c r="RFL329" s="8"/>
      <c r="RFM329" s="13"/>
      <c r="RFN329" s="6"/>
      <c r="RFO329" s="6"/>
      <c r="RFP329" s="6"/>
      <c r="RFQ329" s="7"/>
      <c r="RFR329" s="7"/>
      <c r="RFS329" s="8"/>
      <c r="RFT329" s="8"/>
      <c r="RFU329" s="13"/>
      <c r="RFV329" s="6"/>
      <c r="RFW329" s="6"/>
      <c r="RFX329" s="6"/>
      <c r="RFY329" s="7"/>
      <c r="RFZ329" s="7"/>
      <c r="RGA329" s="8"/>
      <c r="RGB329" s="8"/>
      <c r="RGC329" s="13"/>
      <c r="RGD329" s="6"/>
      <c r="RGE329" s="6"/>
      <c r="RGF329" s="6"/>
      <c r="RGG329" s="7"/>
      <c r="RGH329" s="7"/>
      <c r="RGI329" s="8"/>
      <c r="RGJ329" s="8"/>
      <c r="RGK329" s="13"/>
      <c r="RGL329" s="6"/>
      <c r="RGM329" s="6"/>
      <c r="RGN329" s="6"/>
      <c r="RGO329" s="7"/>
      <c r="RGP329" s="7"/>
      <c r="RGQ329" s="8"/>
      <c r="RGR329" s="8"/>
      <c r="RGS329" s="13"/>
      <c r="RGT329" s="6"/>
      <c r="RGU329" s="6"/>
      <c r="RGV329" s="6"/>
      <c r="RGW329" s="7"/>
      <c r="RGX329" s="7"/>
      <c r="RGY329" s="8"/>
      <c r="RGZ329" s="8"/>
      <c r="RHA329" s="13"/>
      <c r="RHB329" s="6"/>
      <c r="RHC329" s="6"/>
      <c r="RHD329" s="6"/>
      <c r="RHE329" s="7"/>
      <c r="RHF329" s="7"/>
      <c r="RHG329" s="8"/>
      <c r="RHH329" s="8"/>
      <c r="RHI329" s="13"/>
      <c r="RHJ329" s="6"/>
      <c r="RHK329" s="6"/>
      <c r="RHL329" s="6"/>
      <c r="RHM329" s="7"/>
      <c r="RHN329" s="7"/>
      <c r="RHO329" s="8"/>
      <c r="RHP329" s="8"/>
      <c r="RHQ329" s="13"/>
      <c r="RHR329" s="6"/>
      <c r="RHS329" s="6"/>
      <c r="RHT329" s="6"/>
      <c r="RHU329" s="7"/>
      <c r="RHV329" s="7"/>
      <c r="RHW329" s="8"/>
      <c r="RHX329" s="8"/>
      <c r="RHY329" s="13"/>
      <c r="RHZ329" s="6"/>
      <c r="RIA329" s="6"/>
      <c r="RIB329" s="6"/>
      <c r="RIC329" s="7"/>
      <c r="RID329" s="7"/>
      <c r="RIE329" s="8"/>
      <c r="RIF329" s="8"/>
      <c r="RIG329" s="13"/>
      <c r="RIH329" s="6"/>
      <c r="RII329" s="6"/>
      <c r="RIJ329" s="6"/>
      <c r="RIK329" s="7"/>
      <c r="RIL329" s="7"/>
      <c r="RIM329" s="8"/>
      <c r="RIN329" s="8"/>
      <c r="RIO329" s="13"/>
      <c r="RIP329" s="6"/>
      <c r="RIQ329" s="6"/>
      <c r="RIR329" s="6"/>
      <c r="RIS329" s="7"/>
      <c r="RIT329" s="7"/>
      <c r="RIU329" s="8"/>
      <c r="RIV329" s="8"/>
      <c r="RIW329" s="13"/>
      <c r="RIX329" s="6"/>
      <c r="RIY329" s="6"/>
      <c r="RIZ329" s="6"/>
      <c r="RJA329" s="7"/>
      <c r="RJB329" s="7"/>
      <c r="RJC329" s="8"/>
      <c r="RJD329" s="8"/>
      <c r="RJE329" s="13"/>
      <c r="RJF329" s="6"/>
      <c r="RJG329" s="6"/>
      <c r="RJH329" s="6"/>
      <c r="RJI329" s="7"/>
      <c r="RJJ329" s="7"/>
      <c r="RJK329" s="8"/>
      <c r="RJL329" s="8"/>
      <c r="RJM329" s="13"/>
      <c r="RJN329" s="6"/>
      <c r="RJO329" s="6"/>
      <c r="RJP329" s="6"/>
      <c r="RJQ329" s="7"/>
      <c r="RJR329" s="7"/>
      <c r="RJS329" s="8"/>
      <c r="RJT329" s="8"/>
      <c r="RJU329" s="13"/>
      <c r="RJV329" s="6"/>
      <c r="RJW329" s="6"/>
      <c r="RJX329" s="6"/>
      <c r="RJY329" s="7"/>
      <c r="RJZ329" s="7"/>
      <c r="RKA329" s="8"/>
      <c r="RKB329" s="8"/>
      <c r="RKC329" s="13"/>
      <c r="RKD329" s="6"/>
      <c r="RKE329" s="6"/>
      <c r="RKF329" s="6"/>
      <c r="RKG329" s="7"/>
      <c r="RKH329" s="7"/>
      <c r="RKI329" s="8"/>
      <c r="RKJ329" s="8"/>
      <c r="RKK329" s="13"/>
      <c r="RKL329" s="6"/>
      <c r="RKM329" s="6"/>
      <c r="RKN329" s="6"/>
      <c r="RKO329" s="7"/>
      <c r="RKP329" s="7"/>
      <c r="RKQ329" s="8"/>
      <c r="RKR329" s="8"/>
      <c r="RKS329" s="13"/>
      <c r="RKT329" s="6"/>
      <c r="RKU329" s="6"/>
      <c r="RKV329" s="6"/>
      <c r="RKW329" s="7"/>
      <c r="RKX329" s="7"/>
      <c r="RKY329" s="8"/>
      <c r="RKZ329" s="8"/>
      <c r="RLA329" s="13"/>
      <c r="RLB329" s="6"/>
      <c r="RLC329" s="6"/>
      <c r="RLD329" s="6"/>
      <c r="RLE329" s="7"/>
      <c r="RLF329" s="7"/>
      <c r="RLG329" s="8"/>
      <c r="RLH329" s="8"/>
      <c r="RLI329" s="13"/>
      <c r="RLJ329" s="6"/>
      <c r="RLK329" s="6"/>
      <c r="RLL329" s="6"/>
      <c r="RLM329" s="7"/>
      <c r="RLN329" s="7"/>
      <c r="RLO329" s="8"/>
      <c r="RLP329" s="8"/>
      <c r="RLQ329" s="13"/>
      <c r="RLR329" s="6"/>
      <c r="RLS329" s="6"/>
      <c r="RLT329" s="6"/>
      <c r="RLU329" s="7"/>
      <c r="RLV329" s="7"/>
      <c r="RLW329" s="8"/>
      <c r="RLX329" s="8"/>
      <c r="RLY329" s="13"/>
      <c r="RLZ329" s="6"/>
      <c r="RMA329" s="6"/>
      <c r="RMB329" s="6"/>
      <c r="RMC329" s="7"/>
      <c r="RMD329" s="7"/>
      <c r="RME329" s="8"/>
      <c r="RMF329" s="8"/>
      <c r="RMG329" s="13"/>
      <c r="RMH329" s="6"/>
      <c r="RMI329" s="6"/>
      <c r="RMJ329" s="6"/>
      <c r="RMK329" s="7"/>
      <c r="RML329" s="7"/>
      <c r="RMM329" s="8"/>
      <c r="RMN329" s="8"/>
      <c r="RMO329" s="13"/>
      <c r="RMP329" s="6"/>
      <c r="RMQ329" s="6"/>
      <c r="RMR329" s="6"/>
      <c r="RMS329" s="7"/>
      <c r="RMT329" s="7"/>
      <c r="RMU329" s="8"/>
      <c r="RMV329" s="8"/>
      <c r="RMW329" s="13"/>
      <c r="RMX329" s="6"/>
      <c r="RMY329" s="6"/>
      <c r="RMZ329" s="6"/>
      <c r="RNA329" s="7"/>
      <c r="RNB329" s="7"/>
      <c r="RNC329" s="8"/>
      <c r="RND329" s="8"/>
      <c r="RNE329" s="13"/>
      <c r="RNF329" s="6"/>
      <c r="RNG329" s="6"/>
      <c r="RNH329" s="6"/>
      <c r="RNI329" s="7"/>
      <c r="RNJ329" s="7"/>
      <c r="RNK329" s="8"/>
      <c r="RNL329" s="8"/>
      <c r="RNM329" s="13"/>
      <c r="RNN329" s="6"/>
      <c r="RNO329" s="6"/>
      <c r="RNP329" s="6"/>
      <c r="RNQ329" s="7"/>
      <c r="RNR329" s="7"/>
      <c r="RNS329" s="8"/>
      <c r="RNT329" s="8"/>
      <c r="RNU329" s="13"/>
      <c r="RNV329" s="6"/>
      <c r="RNW329" s="6"/>
      <c r="RNX329" s="6"/>
      <c r="RNY329" s="7"/>
      <c r="RNZ329" s="7"/>
      <c r="ROA329" s="8"/>
      <c r="ROB329" s="8"/>
      <c r="ROC329" s="13"/>
      <c r="ROD329" s="6"/>
      <c r="ROE329" s="6"/>
      <c r="ROF329" s="6"/>
      <c r="ROG329" s="7"/>
      <c r="ROH329" s="7"/>
      <c r="ROI329" s="8"/>
      <c r="ROJ329" s="8"/>
      <c r="ROK329" s="13"/>
      <c r="ROL329" s="6"/>
      <c r="ROM329" s="6"/>
      <c r="RON329" s="6"/>
      <c r="ROO329" s="7"/>
      <c r="ROP329" s="7"/>
      <c r="ROQ329" s="8"/>
      <c r="ROR329" s="8"/>
      <c r="ROS329" s="13"/>
      <c r="ROT329" s="6"/>
      <c r="ROU329" s="6"/>
      <c r="ROV329" s="6"/>
      <c r="ROW329" s="7"/>
      <c r="ROX329" s="7"/>
      <c r="ROY329" s="8"/>
      <c r="ROZ329" s="8"/>
      <c r="RPA329" s="13"/>
      <c r="RPB329" s="6"/>
      <c r="RPC329" s="6"/>
      <c r="RPD329" s="6"/>
      <c r="RPE329" s="7"/>
      <c r="RPF329" s="7"/>
      <c r="RPG329" s="8"/>
      <c r="RPH329" s="8"/>
      <c r="RPI329" s="13"/>
      <c r="RPJ329" s="6"/>
      <c r="RPK329" s="6"/>
      <c r="RPL329" s="6"/>
      <c r="RPM329" s="7"/>
      <c r="RPN329" s="7"/>
      <c r="RPO329" s="8"/>
      <c r="RPP329" s="8"/>
      <c r="RPQ329" s="13"/>
      <c r="RPR329" s="6"/>
      <c r="RPS329" s="6"/>
      <c r="RPT329" s="6"/>
      <c r="RPU329" s="7"/>
      <c r="RPV329" s="7"/>
      <c r="RPW329" s="8"/>
      <c r="RPX329" s="8"/>
      <c r="RPY329" s="13"/>
      <c r="RPZ329" s="6"/>
      <c r="RQA329" s="6"/>
      <c r="RQB329" s="6"/>
      <c r="RQC329" s="7"/>
      <c r="RQD329" s="7"/>
      <c r="RQE329" s="8"/>
      <c r="RQF329" s="8"/>
      <c r="RQG329" s="13"/>
      <c r="RQH329" s="6"/>
      <c r="RQI329" s="6"/>
      <c r="RQJ329" s="6"/>
      <c r="RQK329" s="7"/>
      <c r="RQL329" s="7"/>
      <c r="RQM329" s="8"/>
      <c r="RQN329" s="8"/>
      <c r="RQO329" s="13"/>
      <c r="RQP329" s="6"/>
      <c r="RQQ329" s="6"/>
      <c r="RQR329" s="6"/>
      <c r="RQS329" s="7"/>
      <c r="RQT329" s="7"/>
      <c r="RQU329" s="8"/>
      <c r="RQV329" s="8"/>
      <c r="RQW329" s="13"/>
      <c r="RQX329" s="6"/>
      <c r="RQY329" s="6"/>
      <c r="RQZ329" s="6"/>
      <c r="RRA329" s="7"/>
      <c r="RRB329" s="7"/>
      <c r="RRC329" s="8"/>
      <c r="RRD329" s="8"/>
      <c r="RRE329" s="13"/>
      <c r="RRF329" s="6"/>
      <c r="RRG329" s="6"/>
      <c r="RRH329" s="6"/>
      <c r="RRI329" s="7"/>
      <c r="RRJ329" s="7"/>
      <c r="RRK329" s="8"/>
      <c r="RRL329" s="8"/>
      <c r="RRM329" s="13"/>
      <c r="RRN329" s="6"/>
      <c r="RRO329" s="6"/>
      <c r="RRP329" s="6"/>
      <c r="RRQ329" s="7"/>
      <c r="RRR329" s="7"/>
      <c r="RRS329" s="8"/>
      <c r="RRT329" s="8"/>
      <c r="RRU329" s="13"/>
      <c r="RRV329" s="6"/>
      <c r="RRW329" s="6"/>
      <c r="RRX329" s="6"/>
      <c r="RRY329" s="7"/>
      <c r="RRZ329" s="7"/>
      <c r="RSA329" s="8"/>
      <c r="RSB329" s="8"/>
      <c r="RSC329" s="13"/>
      <c r="RSD329" s="6"/>
      <c r="RSE329" s="6"/>
      <c r="RSF329" s="6"/>
      <c r="RSG329" s="7"/>
      <c r="RSH329" s="7"/>
      <c r="RSI329" s="8"/>
      <c r="RSJ329" s="8"/>
      <c r="RSK329" s="13"/>
      <c r="RSL329" s="6"/>
      <c r="RSM329" s="6"/>
      <c r="RSN329" s="6"/>
      <c r="RSO329" s="7"/>
      <c r="RSP329" s="7"/>
      <c r="RSQ329" s="8"/>
      <c r="RSR329" s="8"/>
      <c r="RSS329" s="13"/>
      <c r="RST329" s="6"/>
      <c r="RSU329" s="6"/>
      <c r="RSV329" s="6"/>
      <c r="RSW329" s="7"/>
      <c r="RSX329" s="7"/>
      <c r="RSY329" s="8"/>
      <c r="RSZ329" s="8"/>
      <c r="RTA329" s="13"/>
      <c r="RTB329" s="6"/>
      <c r="RTC329" s="6"/>
      <c r="RTD329" s="6"/>
      <c r="RTE329" s="7"/>
      <c r="RTF329" s="7"/>
      <c r="RTG329" s="8"/>
      <c r="RTH329" s="8"/>
      <c r="RTI329" s="13"/>
      <c r="RTJ329" s="6"/>
      <c r="RTK329" s="6"/>
      <c r="RTL329" s="6"/>
      <c r="RTM329" s="7"/>
      <c r="RTN329" s="7"/>
      <c r="RTO329" s="8"/>
      <c r="RTP329" s="8"/>
      <c r="RTQ329" s="13"/>
      <c r="RTR329" s="6"/>
      <c r="RTS329" s="6"/>
      <c r="RTT329" s="6"/>
      <c r="RTU329" s="7"/>
      <c r="RTV329" s="7"/>
      <c r="RTW329" s="8"/>
      <c r="RTX329" s="8"/>
      <c r="RTY329" s="13"/>
      <c r="RTZ329" s="6"/>
      <c r="RUA329" s="6"/>
      <c r="RUB329" s="6"/>
      <c r="RUC329" s="7"/>
      <c r="RUD329" s="7"/>
      <c r="RUE329" s="8"/>
      <c r="RUF329" s="8"/>
      <c r="RUG329" s="13"/>
      <c r="RUH329" s="6"/>
      <c r="RUI329" s="6"/>
      <c r="RUJ329" s="6"/>
      <c r="RUK329" s="7"/>
      <c r="RUL329" s="7"/>
      <c r="RUM329" s="8"/>
      <c r="RUN329" s="8"/>
      <c r="RUO329" s="13"/>
      <c r="RUP329" s="6"/>
      <c r="RUQ329" s="6"/>
      <c r="RUR329" s="6"/>
      <c r="RUS329" s="7"/>
      <c r="RUT329" s="7"/>
      <c r="RUU329" s="8"/>
      <c r="RUV329" s="8"/>
      <c r="RUW329" s="13"/>
      <c r="RUX329" s="6"/>
      <c r="RUY329" s="6"/>
      <c r="RUZ329" s="6"/>
      <c r="RVA329" s="7"/>
      <c r="RVB329" s="7"/>
      <c r="RVC329" s="8"/>
      <c r="RVD329" s="8"/>
      <c r="RVE329" s="13"/>
      <c r="RVF329" s="6"/>
      <c r="RVG329" s="6"/>
      <c r="RVH329" s="6"/>
      <c r="RVI329" s="7"/>
      <c r="RVJ329" s="7"/>
      <c r="RVK329" s="8"/>
      <c r="RVL329" s="8"/>
      <c r="RVM329" s="13"/>
      <c r="RVN329" s="6"/>
      <c r="RVO329" s="6"/>
      <c r="RVP329" s="6"/>
      <c r="RVQ329" s="7"/>
      <c r="RVR329" s="7"/>
      <c r="RVS329" s="8"/>
      <c r="RVT329" s="8"/>
      <c r="RVU329" s="13"/>
      <c r="RVV329" s="6"/>
      <c r="RVW329" s="6"/>
      <c r="RVX329" s="6"/>
      <c r="RVY329" s="7"/>
      <c r="RVZ329" s="7"/>
      <c r="RWA329" s="8"/>
      <c r="RWB329" s="8"/>
      <c r="RWC329" s="13"/>
      <c r="RWD329" s="6"/>
      <c r="RWE329" s="6"/>
      <c r="RWF329" s="6"/>
      <c r="RWG329" s="7"/>
      <c r="RWH329" s="7"/>
      <c r="RWI329" s="8"/>
      <c r="RWJ329" s="8"/>
      <c r="RWK329" s="13"/>
      <c r="RWL329" s="6"/>
      <c r="RWM329" s="6"/>
      <c r="RWN329" s="6"/>
      <c r="RWO329" s="7"/>
      <c r="RWP329" s="7"/>
      <c r="RWQ329" s="8"/>
      <c r="RWR329" s="8"/>
      <c r="RWS329" s="13"/>
      <c r="RWT329" s="6"/>
      <c r="RWU329" s="6"/>
      <c r="RWV329" s="6"/>
      <c r="RWW329" s="7"/>
      <c r="RWX329" s="7"/>
      <c r="RWY329" s="8"/>
      <c r="RWZ329" s="8"/>
      <c r="RXA329" s="13"/>
      <c r="RXB329" s="6"/>
      <c r="RXC329" s="6"/>
      <c r="RXD329" s="6"/>
      <c r="RXE329" s="7"/>
      <c r="RXF329" s="7"/>
      <c r="RXG329" s="8"/>
      <c r="RXH329" s="8"/>
      <c r="RXI329" s="13"/>
      <c r="RXJ329" s="6"/>
      <c r="RXK329" s="6"/>
      <c r="RXL329" s="6"/>
      <c r="RXM329" s="7"/>
      <c r="RXN329" s="7"/>
      <c r="RXO329" s="8"/>
      <c r="RXP329" s="8"/>
      <c r="RXQ329" s="13"/>
      <c r="RXR329" s="6"/>
      <c r="RXS329" s="6"/>
      <c r="RXT329" s="6"/>
      <c r="RXU329" s="7"/>
      <c r="RXV329" s="7"/>
      <c r="RXW329" s="8"/>
      <c r="RXX329" s="8"/>
      <c r="RXY329" s="13"/>
      <c r="RXZ329" s="6"/>
      <c r="RYA329" s="6"/>
      <c r="RYB329" s="6"/>
      <c r="RYC329" s="7"/>
      <c r="RYD329" s="7"/>
      <c r="RYE329" s="8"/>
      <c r="RYF329" s="8"/>
      <c r="RYG329" s="13"/>
      <c r="RYH329" s="6"/>
      <c r="RYI329" s="6"/>
      <c r="RYJ329" s="6"/>
      <c r="RYK329" s="7"/>
      <c r="RYL329" s="7"/>
      <c r="RYM329" s="8"/>
      <c r="RYN329" s="8"/>
      <c r="RYO329" s="13"/>
      <c r="RYP329" s="6"/>
      <c r="RYQ329" s="6"/>
      <c r="RYR329" s="6"/>
      <c r="RYS329" s="7"/>
      <c r="RYT329" s="7"/>
      <c r="RYU329" s="8"/>
      <c r="RYV329" s="8"/>
      <c r="RYW329" s="13"/>
      <c r="RYX329" s="6"/>
      <c r="RYY329" s="6"/>
      <c r="RYZ329" s="6"/>
      <c r="RZA329" s="7"/>
      <c r="RZB329" s="7"/>
      <c r="RZC329" s="8"/>
      <c r="RZD329" s="8"/>
      <c r="RZE329" s="13"/>
      <c r="RZF329" s="6"/>
      <c r="RZG329" s="6"/>
      <c r="RZH329" s="6"/>
      <c r="RZI329" s="7"/>
      <c r="RZJ329" s="7"/>
      <c r="RZK329" s="8"/>
      <c r="RZL329" s="8"/>
      <c r="RZM329" s="13"/>
      <c r="RZN329" s="6"/>
      <c r="RZO329" s="6"/>
      <c r="RZP329" s="6"/>
      <c r="RZQ329" s="7"/>
      <c r="RZR329" s="7"/>
      <c r="RZS329" s="8"/>
      <c r="RZT329" s="8"/>
      <c r="RZU329" s="13"/>
      <c r="RZV329" s="6"/>
      <c r="RZW329" s="6"/>
      <c r="RZX329" s="6"/>
      <c r="RZY329" s="7"/>
      <c r="RZZ329" s="7"/>
      <c r="SAA329" s="8"/>
      <c r="SAB329" s="8"/>
      <c r="SAC329" s="13"/>
      <c r="SAD329" s="6"/>
      <c r="SAE329" s="6"/>
      <c r="SAF329" s="6"/>
      <c r="SAG329" s="7"/>
      <c r="SAH329" s="7"/>
      <c r="SAI329" s="8"/>
      <c r="SAJ329" s="8"/>
      <c r="SAK329" s="13"/>
      <c r="SAL329" s="6"/>
      <c r="SAM329" s="6"/>
      <c r="SAN329" s="6"/>
      <c r="SAO329" s="7"/>
      <c r="SAP329" s="7"/>
      <c r="SAQ329" s="8"/>
      <c r="SAR329" s="8"/>
      <c r="SAS329" s="13"/>
      <c r="SAT329" s="6"/>
      <c r="SAU329" s="6"/>
      <c r="SAV329" s="6"/>
      <c r="SAW329" s="7"/>
      <c r="SAX329" s="7"/>
      <c r="SAY329" s="8"/>
      <c r="SAZ329" s="8"/>
      <c r="SBA329" s="13"/>
      <c r="SBB329" s="6"/>
      <c r="SBC329" s="6"/>
      <c r="SBD329" s="6"/>
      <c r="SBE329" s="7"/>
      <c r="SBF329" s="7"/>
      <c r="SBG329" s="8"/>
      <c r="SBH329" s="8"/>
      <c r="SBI329" s="13"/>
      <c r="SBJ329" s="6"/>
      <c r="SBK329" s="6"/>
      <c r="SBL329" s="6"/>
      <c r="SBM329" s="7"/>
      <c r="SBN329" s="7"/>
      <c r="SBO329" s="8"/>
      <c r="SBP329" s="8"/>
      <c r="SBQ329" s="13"/>
      <c r="SBR329" s="6"/>
      <c r="SBS329" s="6"/>
      <c r="SBT329" s="6"/>
      <c r="SBU329" s="7"/>
      <c r="SBV329" s="7"/>
      <c r="SBW329" s="8"/>
      <c r="SBX329" s="8"/>
      <c r="SBY329" s="13"/>
      <c r="SBZ329" s="6"/>
      <c r="SCA329" s="6"/>
      <c r="SCB329" s="6"/>
      <c r="SCC329" s="7"/>
      <c r="SCD329" s="7"/>
      <c r="SCE329" s="8"/>
      <c r="SCF329" s="8"/>
      <c r="SCG329" s="13"/>
      <c r="SCH329" s="6"/>
      <c r="SCI329" s="6"/>
      <c r="SCJ329" s="6"/>
      <c r="SCK329" s="7"/>
      <c r="SCL329" s="7"/>
      <c r="SCM329" s="8"/>
      <c r="SCN329" s="8"/>
      <c r="SCO329" s="13"/>
      <c r="SCP329" s="6"/>
      <c r="SCQ329" s="6"/>
      <c r="SCR329" s="6"/>
      <c r="SCS329" s="7"/>
      <c r="SCT329" s="7"/>
      <c r="SCU329" s="8"/>
      <c r="SCV329" s="8"/>
      <c r="SCW329" s="13"/>
      <c r="SCX329" s="6"/>
      <c r="SCY329" s="6"/>
      <c r="SCZ329" s="6"/>
      <c r="SDA329" s="7"/>
      <c r="SDB329" s="7"/>
      <c r="SDC329" s="8"/>
      <c r="SDD329" s="8"/>
      <c r="SDE329" s="13"/>
      <c r="SDF329" s="6"/>
      <c r="SDG329" s="6"/>
      <c r="SDH329" s="6"/>
      <c r="SDI329" s="7"/>
      <c r="SDJ329" s="7"/>
      <c r="SDK329" s="8"/>
      <c r="SDL329" s="8"/>
      <c r="SDM329" s="13"/>
      <c r="SDN329" s="6"/>
      <c r="SDO329" s="6"/>
      <c r="SDP329" s="6"/>
      <c r="SDQ329" s="7"/>
      <c r="SDR329" s="7"/>
      <c r="SDS329" s="8"/>
      <c r="SDT329" s="8"/>
      <c r="SDU329" s="13"/>
      <c r="SDV329" s="6"/>
      <c r="SDW329" s="6"/>
      <c r="SDX329" s="6"/>
      <c r="SDY329" s="7"/>
      <c r="SDZ329" s="7"/>
      <c r="SEA329" s="8"/>
      <c r="SEB329" s="8"/>
      <c r="SEC329" s="13"/>
      <c r="SED329" s="6"/>
      <c r="SEE329" s="6"/>
      <c r="SEF329" s="6"/>
      <c r="SEG329" s="7"/>
      <c r="SEH329" s="7"/>
      <c r="SEI329" s="8"/>
      <c r="SEJ329" s="8"/>
      <c r="SEK329" s="13"/>
      <c r="SEL329" s="6"/>
      <c r="SEM329" s="6"/>
      <c r="SEN329" s="6"/>
      <c r="SEO329" s="7"/>
      <c r="SEP329" s="7"/>
      <c r="SEQ329" s="8"/>
      <c r="SER329" s="8"/>
      <c r="SES329" s="13"/>
      <c r="SET329" s="6"/>
      <c r="SEU329" s="6"/>
      <c r="SEV329" s="6"/>
      <c r="SEW329" s="7"/>
      <c r="SEX329" s="7"/>
      <c r="SEY329" s="8"/>
      <c r="SEZ329" s="8"/>
      <c r="SFA329" s="13"/>
      <c r="SFB329" s="6"/>
      <c r="SFC329" s="6"/>
      <c r="SFD329" s="6"/>
      <c r="SFE329" s="7"/>
      <c r="SFF329" s="7"/>
      <c r="SFG329" s="8"/>
      <c r="SFH329" s="8"/>
      <c r="SFI329" s="13"/>
      <c r="SFJ329" s="6"/>
      <c r="SFK329" s="6"/>
      <c r="SFL329" s="6"/>
      <c r="SFM329" s="7"/>
      <c r="SFN329" s="7"/>
      <c r="SFO329" s="8"/>
      <c r="SFP329" s="8"/>
      <c r="SFQ329" s="13"/>
      <c r="SFR329" s="6"/>
      <c r="SFS329" s="6"/>
      <c r="SFT329" s="6"/>
      <c r="SFU329" s="7"/>
      <c r="SFV329" s="7"/>
      <c r="SFW329" s="8"/>
      <c r="SFX329" s="8"/>
      <c r="SFY329" s="13"/>
      <c r="SFZ329" s="6"/>
      <c r="SGA329" s="6"/>
      <c r="SGB329" s="6"/>
      <c r="SGC329" s="7"/>
      <c r="SGD329" s="7"/>
      <c r="SGE329" s="8"/>
      <c r="SGF329" s="8"/>
      <c r="SGG329" s="13"/>
      <c r="SGH329" s="6"/>
      <c r="SGI329" s="6"/>
      <c r="SGJ329" s="6"/>
      <c r="SGK329" s="7"/>
      <c r="SGL329" s="7"/>
      <c r="SGM329" s="8"/>
      <c r="SGN329" s="8"/>
      <c r="SGO329" s="13"/>
      <c r="SGP329" s="6"/>
      <c r="SGQ329" s="6"/>
      <c r="SGR329" s="6"/>
      <c r="SGS329" s="7"/>
      <c r="SGT329" s="7"/>
      <c r="SGU329" s="8"/>
      <c r="SGV329" s="8"/>
      <c r="SGW329" s="13"/>
      <c r="SGX329" s="6"/>
      <c r="SGY329" s="6"/>
      <c r="SGZ329" s="6"/>
      <c r="SHA329" s="7"/>
      <c r="SHB329" s="7"/>
      <c r="SHC329" s="8"/>
      <c r="SHD329" s="8"/>
      <c r="SHE329" s="13"/>
      <c r="SHF329" s="6"/>
      <c r="SHG329" s="6"/>
      <c r="SHH329" s="6"/>
      <c r="SHI329" s="7"/>
      <c r="SHJ329" s="7"/>
      <c r="SHK329" s="8"/>
      <c r="SHL329" s="8"/>
      <c r="SHM329" s="13"/>
      <c r="SHN329" s="6"/>
      <c r="SHO329" s="6"/>
      <c r="SHP329" s="6"/>
      <c r="SHQ329" s="7"/>
      <c r="SHR329" s="7"/>
      <c r="SHS329" s="8"/>
      <c r="SHT329" s="8"/>
      <c r="SHU329" s="13"/>
      <c r="SHV329" s="6"/>
      <c r="SHW329" s="6"/>
      <c r="SHX329" s="6"/>
      <c r="SHY329" s="7"/>
      <c r="SHZ329" s="7"/>
      <c r="SIA329" s="8"/>
      <c r="SIB329" s="8"/>
      <c r="SIC329" s="13"/>
      <c r="SID329" s="6"/>
      <c r="SIE329" s="6"/>
      <c r="SIF329" s="6"/>
      <c r="SIG329" s="7"/>
      <c r="SIH329" s="7"/>
      <c r="SII329" s="8"/>
      <c r="SIJ329" s="8"/>
      <c r="SIK329" s="13"/>
      <c r="SIL329" s="6"/>
      <c r="SIM329" s="6"/>
      <c r="SIN329" s="6"/>
      <c r="SIO329" s="7"/>
      <c r="SIP329" s="7"/>
      <c r="SIQ329" s="8"/>
      <c r="SIR329" s="8"/>
      <c r="SIS329" s="13"/>
      <c r="SIT329" s="6"/>
      <c r="SIU329" s="6"/>
      <c r="SIV329" s="6"/>
      <c r="SIW329" s="7"/>
      <c r="SIX329" s="7"/>
      <c r="SIY329" s="8"/>
      <c r="SIZ329" s="8"/>
      <c r="SJA329" s="13"/>
      <c r="SJB329" s="6"/>
      <c r="SJC329" s="6"/>
      <c r="SJD329" s="6"/>
      <c r="SJE329" s="7"/>
      <c r="SJF329" s="7"/>
      <c r="SJG329" s="8"/>
      <c r="SJH329" s="8"/>
      <c r="SJI329" s="13"/>
      <c r="SJJ329" s="6"/>
      <c r="SJK329" s="6"/>
      <c r="SJL329" s="6"/>
      <c r="SJM329" s="7"/>
      <c r="SJN329" s="7"/>
      <c r="SJO329" s="8"/>
      <c r="SJP329" s="8"/>
      <c r="SJQ329" s="13"/>
      <c r="SJR329" s="6"/>
      <c r="SJS329" s="6"/>
      <c r="SJT329" s="6"/>
      <c r="SJU329" s="7"/>
      <c r="SJV329" s="7"/>
      <c r="SJW329" s="8"/>
      <c r="SJX329" s="8"/>
      <c r="SJY329" s="13"/>
      <c r="SJZ329" s="6"/>
      <c r="SKA329" s="6"/>
      <c r="SKB329" s="6"/>
      <c r="SKC329" s="7"/>
      <c r="SKD329" s="7"/>
      <c r="SKE329" s="8"/>
      <c r="SKF329" s="8"/>
      <c r="SKG329" s="13"/>
      <c r="SKH329" s="6"/>
      <c r="SKI329" s="6"/>
      <c r="SKJ329" s="6"/>
      <c r="SKK329" s="7"/>
      <c r="SKL329" s="7"/>
      <c r="SKM329" s="8"/>
      <c r="SKN329" s="8"/>
      <c r="SKO329" s="13"/>
      <c r="SKP329" s="6"/>
      <c r="SKQ329" s="6"/>
      <c r="SKR329" s="6"/>
      <c r="SKS329" s="7"/>
      <c r="SKT329" s="7"/>
      <c r="SKU329" s="8"/>
      <c r="SKV329" s="8"/>
      <c r="SKW329" s="13"/>
      <c r="SKX329" s="6"/>
      <c r="SKY329" s="6"/>
      <c r="SKZ329" s="6"/>
      <c r="SLA329" s="7"/>
      <c r="SLB329" s="7"/>
      <c r="SLC329" s="8"/>
      <c r="SLD329" s="8"/>
      <c r="SLE329" s="13"/>
      <c r="SLF329" s="6"/>
      <c r="SLG329" s="6"/>
      <c r="SLH329" s="6"/>
      <c r="SLI329" s="7"/>
      <c r="SLJ329" s="7"/>
      <c r="SLK329" s="8"/>
      <c r="SLL329" s="8"/>
      <c r="SLM329" s="13"/>
      <c r="SLN329" s="6"/>
      <c r="SLO329" s="6"/>
      <c r="SLP329" s="6"/>
      <c r="SLQ329" s="7"/>
      <c r="SLR329" s="7"/>
      <c r="SLS329" s="8"/>
      <c r="SLT329" s="8"/>
      <c r="SLU329" s="13"/>
      <c r="SLV329" s="6"/>
      <c r="SLW329" s="6"/>
      <c r="SLX329" s="6"/>
      <c r="SLY329" s="7"/>
      <c r="SLZ329" s="7"/>
      <c r="SMA329" s="8"/>
      <c r="SMB329" s="8"/>
      <c r="SMC329" s="13"/>
      <c r="SMD329" s="6"/>
      <c r="SME329" s="6"/>
      <c r="SMF329" s="6"/>
      <c r="SMG329" s="7"/>
      <c r="SMH329" s="7"/>
      <c r="SMI329" s="8"/>
      <c r="SMJ329" s="8"/>
      <c r="SMK329" s="13"/>
      <c r="SML329" s="6"/>
      <c r="SMM329" s="6"/>
      <c r="SMN329" s="6"/>
      <c r="SMO329" s="7"/>
      <c r="SMP329" s="7"/>
      <c r="SMQ329" s="8"/>
      <c r="SMR329" s="8"/>
      <c r="SMS329" s="13"/>
      <c r="SMT329" s="6"/>
      <c r="SMU329" s="6"/>
      <c r="SMV329" s="6"/>
      <c r="SMW329" s="7"/>
      <c r="SMX329" s="7"/>
      <c r="SMY329" s="8"/>
      <c r="SMZ329" s="8"/>
      <c r="SNA329" s="13"/>
      <c r="SNB329" s="6"/>
      <c r="SNC329" s="6"/>
      <c r="SND329" s="6"/>
      <c r="SNE329" s="7"/>
      <c r="SNF329" s="7"/>
      <c r="SNG329" s="8"/>
      <c r="SNH329" s="8"/>
      <c r="SNI329" s="13"/>
      <c r="SNJ329" s="6"/>
      <c r="SNK329" s="6"/>
      <c r="SNL329" s="6"/>
      <c r="SNM329" s="7"/>
      <c r="SNN329" s="7"/>
      <c r="SNO329" s="8"/>
      <c r="SNP329" s="8"/>
      <c r="SNQ329" s="13"/>
      <c r="SNR329" s="6"/>
      <c r="SNS329" s="6"/>
      <c r="SNT329" s="6"/>
      <c r="SNU329" s="7"/>
      <c r="SNV329" s="7"/>
      <c r="SNW329" s="8"/>
      <c r="SNX329" s="8"/>
      <c r="SNY329" s="13"/>
      <c r="SNZ329" s="6"/>
      <c r="SOA329" s="6"/>
      <c r="SOB329" s="6"/>
      <c r="SOC329" s="7"/>
      <c r="SOD329" s="7"/>
      <c r="SOE329" s="8"/>
      <c r="SOF329" s="8"/>
      <c r="SOG329" s="13"/>
      <c r="SOH329" s="6"/>
      <c r="SOI329" s="6"/>
      <c r="SOJ329" s="6"/>
      <c r="SOK329" s="7"/>
      <c r="SOL329" s="7"/>
      <c r="SOM329" s="8"/>
      <c r="SON329" s="8"/>
      <c r="SOO329" s="13"/>
      <c r="SOP329" s="6"/>
      <c r="SOQ329" s="6"/>
      <c r="SOR329" s="6"/>
      <c r="SOS329" s="7"/>
      <c r="SOT329" s="7"/>
      <c r="SOU329" s="8"/>
      <c r="SOV329" s="8"/>
      <c r="SOW329" s="13"/>
      <c r="SOX329" s="6"/>
      <c r="SOY329" s="6"/>
      <c r="SOZ329" s="6"/>
      <c r="SPA329" s="7"/>
      <c r="SPB329" s="7"/>
      <c r="SPC329" s="8"/>
      <c r="SPD329" s="8"/>
      <c r="SPE329" s="13"/>
      <c r="SPF329" s="6"/>
      <c r="SPG329" s="6"/>
      <c r="SPH329" s="6"/>
      <c r="SPI329" s="7"/>
      <c r="SPJ329" s="7"/>
      <c r="SPK329" s="8"/>
      <c r="SPL329" s="8"/>
      <c r="SPM329" s="13"/>
      <c r="SPN329" s="6"/>
      <c r="SPO329" s="6"/>
      <c r="SPP329" s="6"/>
      <c r="SPQ329" s="7"/>
      <c r="SPR329" s="7"/>
      <c r="SPS329" s="8"/>
      <c r="SPT329" s="8"/>
      <c r="SPU329" s="13"/>
      <c r="SPV329" s="6"/>
      <c r="SPW329" s="6"/>
      <c r="SPX329" s="6"/>
      <c r="SPY329" s="7"/>
      <c r="SPZ329" s="7"/>
      <c r="SQA329" s="8"/>
      <c r="SQB329" s="8"/>
      <c r="SQC329" s="13"/>
      <c r="SQD329" s="6"/>
      <c r="SQE329" s="6"/>
      <c r="SQF329" s="6"/>
      <c r="SQG329" s="7"/>
      <c r="SQH329" s="7"/>
      <c r="SQI329" s="8"/>
      <c r="SQJ329" s="8"/>
      <c r="SQK329" s="13"/>
      <c r="SQL329" s="6"/>
      <c r="SQM329" s="6"/>
      <c r="SQN329" s="6"/>
      <c r="SQO329" s="7"/>
      <c r="SQP329" s="7"/>
      <c r="SQQ329" s="8"/>
      <c r="SQR329" s="8"/>
      <c r="SQS329" s="13"/>
      <c r="SQT329" s="6"/>
      <c r="SQU329" s="6"/>
      <c r="SQV329" s="6"/>
      <c r="SQW329" s="7"/>
      <c r="SQX329" s="7"/>
      <c r="SQY329" s="8"/>
      <c r="SQZ329" s="8"/>
      <c r="SRA329" s="13"/>
      <c r="SRB329" s="6"/>
      <c r="SRC329" s="6"/>
      <c r="SRD329" s="6"/>
      <c r="SRE329" s="7"/>
      <c r="SRF329" s="7"/>
      <c r="SRG329" s="8"/>
      <c r="SRH329" s="8"/>
      <c r="SRI329" s="13"/>
      <c r="SRJ329" s="6"/>
      <c r="SRK329" s="6"/>
      <c r="SRL329" s="6"/>
      <c r="SRM329" s="7"/>
      <c r="SRN329" s="7"/>
      <c r="SRO329" s="8"/>
      <c r="SRP329" s="8"/>
      <c r="SRQ329" s="13"/>
      <c r="SRR329" s="6"/>
      <c r="SRS329" s="6"/>
      <c r="SRT329" s="6"/>
      <c r="SRU329" s="7"/>
      <c r="SRV329" s="7"/>
      <c r="SRW329" s="8"/>
      <c r="SRX329" s="8"/>
      <c r="SRY329" s="13"/>
      <c r="SRZ329" s="6"/>
      <c r="SSA329" s="6"/>
      <c r="SSB329" s="6"/>
      <c r="SSC329" s="7"/>
      <c r="SSD329" s="7"/>
      <c r="SSE329" s="8"/>
      <c r="SSF329" s="8"/>
      <c r="SSG329" s="13"/>
      <c r="SSH329" s="6"/>
      <c r="SSI329" s="6"/>
      <c r="SSJ329" s="6"/>
      <c r="SSK329" s="7"/>
      <c r="SSL329" s="7"/>
      <c r="SSM329" s="8"/>
      <c r="SSN329" s="8"/>
      <c r="SSO329" s="13"/>
      <c r="SSP329" s="6"/>
      <c r="SSQ329" s="6"/>
      <c r="SSR329" s="6"/>
      <c r="SSS329" s="7"/>
      <c r="SST329" s="7"/>
      <c r="SSU329" s="8"/>
      <c r="SSV329" s="8"/>
      <c r="SSW329" s="13"/>
      <c r="SSX329" s="6"/>
      <c r="SSY329" s="6"/>
      <c r="SSZ329" s="6"/>
      <c r="STA329" s="7"/>
      <c r="STB329" s="7"/>
      <c r="STC329" s="8"/>
      <c r="STD329" s="8"/>
      <c r="STE329" s="13"/>
      <c r="STF329" s="6"/>
      <c r="STG329" s="6"/>
      <c r="STH329" s="6"/>
      <c r="STI329" s="7"/>
      <c r="STJ329" s="7"/>
      <c r="STK329" s="8"/>
      <c r="STL329" s="8"/>
      <c r="STM329" s="13"/>
      <c r="STN329" s="6"/>
      <c r="STO329" s="6"/>
      <c r="STP329" s="6"/>
      <c r="STQ329" s="7"/>
      <c r="STR329" s="7"/>
      <c r="STS329" s="8"/>
      <c r="STT329" s="8"/>
      <c r="STU329" s="13"/>
      <c r="STV329" s="6"/>
      <c r="STW329" s="6"/>
      <c r="STX329" s="6"/>
      <c r="STY329" s="7"/>
      <c r="STZ329" s="7"/>
      <c r="SUA329" s="8"/>
      <c r="SUB329" s="8"/>
      <c r="SUC329" s="13"/>
      <c r="SUD329" s="6"/>
      <c r="SUE329" s="6"/>
      <c r="SUF329" s="6"/>
      <c r="SUG329" s="7"/>
      <c r="SUH329" s="7"/>
      <c r="SUI329" s="8"/>
      <c r="SUJ329" s="8"/>
      <c r="SUK329" s="13"/>
      <c r="SUL329" s="6"/>
      <c r="SUM329" s="6"/>
      <c r="SUN329" s="6"/>
      <c r="SUO329" s="7"/>
      <c r="SUP329" s="7"/>
      <c r="SUQ329" s="8"/>
      <c r="SUR329" s="8"/>
      <c r="SUS329" s="13"/>
      <c r="SUT329" s="6"/>
      <c r="SUU329" s="6"/>
      <c r="SUV329" s="6"/>
      <c r="SUW329" s="7"/>
      <c r="SUX329" s="7"/>
      <c r="SUY329" s="8"/>
      <c r="SUZ329" s="8"/>
      <c r="SVA329" s="13"/>
      <c r="SVB329" s="6"/>
      <c r="SVC329" s="6"/>
      <c r="SVD329" s="6"/>
      <c r="SVE329" s="7"/>
      <c r="SVF329" s="7"/>
      <c r="SVG329" s="8"/>
      <c r="SVH329" s="8"/>
      <c r="SVI329" s="13"/>
      <c r="SVJ329" s="6"/>
      <c r="SVK329" s="6"/>
      <c r="SVL329" s="6"/>
      <c r="SVM329" s="7"/>
      <c r="SVN329" s="7"/>
      <c r="SVO329" s="8"/>
      <c r="SVP329" s="8"/>
      <c r="SVQ329" s="13"/>
      <c r="SVR329" s="6"/>
      <c r="SVS329" s="6"/>
      <c r="SVT329" s="6"/>
      <c r="SVU329" s="7"/>
      <c r="SVV329" s="7"/>
      <c r="SVW329" s="8"/>
      <c r="SVX329" s="8"/>
      <c r="SVY329" s="13"/>
      <c r="SVZ329" s="6"/>
      <c r="SWA329" s="6"/>
      <c r="SWB329" s="6"/>
      <c r="SWC329" s="7"/>
      <c r="SWD329" s="7"/>
      <c r="SWE329" s="8"/>
      <c r="SWF329" s="8"/>
      <c r="SWG329" s="13"/>
      <c r="SWH329" s="6"/>
      <c r="SWI329" s="6"/>
      <c r="SWJ329" s="6"/>
      <c r="SWK329" s="7"/>
      <c r="SWL329" s="7"/>
      <c r="SWM329" s="8"/>
      <c r="SWN329" s="8"/>
      <c r="SWO329" s="13"/>
      <c r="SWP329" s="6"/>
      <c r="SWQ329" s="6"/>
      <c r="SWR329" s="6"/>
      <c r="SWS329" s="7"/>
      <c r="SWT329" s="7"/>
      <c r="SWU329" s="8"/>
      <c r="SWV329" s="8"/>
      <c r="SWW329" s="13"/>
      <c r="SWX329" s="6"/>
      <c r="SWY329" s="6"/>
      <c r="SWZ329" s="6"/>
      <c r="SXA329" s="7"/>
      <c r="SXB329" s="7"/>
      <c r="SXC329" s="8"/>
      <c r="SXD329" s="8"/>
      <c r="SXE329" s="13"/>
      <c r="SXF329" s="6"/>
      <c r="SXG329" s="6"/>
      <c r="SXH329" s="6"/>
      <c r="SXI329" s="7"/>
      <c r="SXJ329" s="7"/>
      <c r="SXK329" s="8"/>
      <c r="SXL329" s="8"/>
      <c r="SXM329" s="13"/>
      <c r="SXN329" s="6"/>
      <c r="SXO329" s="6"/>
      <c r="SXP329" s="6"/>
      <c r="SXQ329" s="7"/>
      <c r="SXR329" s="7"/>
      <c r="SXS329" s="8"/>
      <c r="SXT329" s="8"/>
      <c r="SXU329" s="13"/>
      <c r="SXV329" s="6"/>
      <c r="SXW329" s="6"/>
      <c r="SXX329" s="6"/>
      <c r="SXY329" s="7"/>
      <c r="SXZ329" s="7"/>
      <c r="SYA329" s="8"/>
      <c r="SYB329" s="8"/>
      <c r="SYC329" s="13"/>
      <c r="SYD329" s="6"/>
      <c r="SYE329" s="6"/>
      <c r="SYF329" s="6"/>
      <c r="SYG329" s="7"/>
      <c r="SYH329" s="7"/>
      <c r="SYI329" s="8"/>
      <c r="SYJ329" s="8"/>
      <c r="SYK329" s="13"/>
      <c r="SYL329" s="6"/>
      <c r="SYM329" s="6"/>
      <c r="SYN329" s="6"/>
      <c r="SYO329" s="7"/>
      <c r="SYP329" s="7"/>
      <c r="SYQ329" s="8"/>
      <c r="SYR329" s="8"/>
      <c r="SYS329" s="13"/>
      <c r="SYT329" s="6"/>
      <c r="SYU329" s="6"/>
      <c r="SYV329" s="6"/>
      <c r="SYW329" s="7"/>
      <c r="SYX329" s="7"/>
      <c r="SYY329" s="8"/>
      <c r="SYZ329" s="8"/>
      <c r="SZA329" s="13"/>
      <c r="SZB329" s="6"/>
      <c r="SZC329" s="6"/>
      <c r="SZD329" s="6"/>
      <c r="SZE329" s="7"/>
      <c r="SZF329" s="7"/>
      <c r="SZG329" s="8"/>
      <c r="SZH329" s="8"/>
      <c r="SZI329" s="13"/>
      <c r="SZJ329" s="6"/>
      <c r="SZK329" s="6"/>
      <c r="SZL329" s="6"/>
      <c r="SZM329" s="7"/>
      <c r="SZN329" s="7"/>
      <c r="SZO329" s="8"/>
      <c r="SZP329" s="8"/>
      <c r="SZQ329" s="13"/>
      <c r="SZR329" s="6"/>
      <c r="SZS329" s="6"/>
      <c r="SZT329" s="6"/>
      <c r="SZU329" s="7"/>
      <c r="SZV329" s="7"/>
      <c r="SZW329" s="8"/>
      <c r="SZX329" s="8"/>
      <c r="SZY329" s="13"/>
      <c r="SZZ329" s="6"/>
      <c r="TAA329" s="6"/>
      <c r="TAB329" s="6"/>
      <c r="TAC329" s="7"/>
      <c r="TAD329" s="7"/>
      <c r="TAE329" s="8"/>
      <c r="TAF329" s="8"/>
      <c r="TAG329" s="13"/>
      <c r="TAH329" s="6"/>
      <c r="TAI329" s="6"/>
      <c r="TAJ329" s="6"/>
      <c r="TAK329" s="7"/>
      <c r="TAL329" s="7"/>
      <c r="TAM329" s="8"/>
      <c r="TAN329" s="8"/>
      <c r="TAO329" s="13"/>
      <c r="TAP329" s="6"/>
      <c r="TAQ329" s="6"/>
      <c r="TAR329" s="6"/>
      <c r="TAS329" s="7"/>
      <c r="TAT329" s="7"/>
      <c r="TAU329" s="8"/>
      <c r="TAV329" s="8"/>
      <c r="TAW329" s="13"/>
      <c r="TAX329" s="6"/>
      <c r="TAY329" s="6"/>
      <c r="TAZ329" s="6"/>
      <c r="TBA329" s="7"/>
      <c r="TBB329" s="7"/>
      <c r="TBC329" s="8"/>
      <c r="TBD329" s="8"/>
      <c r="TBE329" s="13"/>
      <c r="TBF329" s="6"/>
      <c r="TBG329" s="6"/>
      <c r="TBH329" s="6"/>
      <c r="TBI329" s="7"/>
      <c r="TBJ329" s="7"/>
      <c r="TBK329" s="8"/>
      <c r="TBL329" s="8"/>
      <c r="TBM329" s="13"/>
      <c r="TBN329" s="6"/>
      <c r="TBO329" s="6"/>
      <c r="TBP329" s="6"/>
      <c r="TBQ329" s="7"/>
      <c r="TBR329" s="7"/>
      <c r="TBS329" s="8"/>
      <c r="TBT329" s="8"/>
      <c r="TBU329" s="13"/>
      <c r="TBV329" s="6"/>
      <c r="TBW329" s="6"/>
      <c r="TBX329" s="6"/>
      <c r="TBY329" s="7"/>
      <c r="TBZ329" s="7"/>
      <c r="TCA329" s="8"/>
      <c r="TCB329" s="8"/>
      <c r="TCC329" s="13"/>
      <c r="TCD329" s="6"/>
      <c r="TCE329" s="6"/>
      <c r="TCF329" s="6"/>
      <c r="TCG329" s="7"/>
      <c r="TCH329" s="7"/>
      <c r="TCI329" s="8"/>
      <c r="TCJ329" s="8"/>
      <c r="TCK329" s="13"/>
      <c r="TCL329" s="6"/>
      <c r="TCM329" s="6"/>
      <c r="TCN329" s="6"/>
      <c r="TCO329" s="7"/>
      <c r="TCP329" s="7"/>
      <c r="TCQ329" s="8"/>
      <c r="TCR329" s="8"/>
      <c r="TCS329" s="13"/>
      <c r="TCT329" s="6"/>
      <c r="TCU329" s="6"/>
      <c r="TCV329" s="6"/>
      <c r="TCW329" s="7"/>
      <c r="TCX329" s="7"/>
      <c r="TCY329" s="8"/>
      <c r="TCZ329" s="8"/>
      <c r="TDA329" s="13"/>
      <c r="TDB329" s="6"/>
      <c r="TDC329" s="6"/>
      <c r="TDD329" s="6"/>
      <c r="TDE329" s="7"/>
      <c r="TDF329" s="7"/>
      <c r="TDG329" s="8"/>
      <c r="TDH329" s="8"/>
      <c r="TDI329" s="13"/>
      <c r="TDJ329" s="6"/>
      <c r="TDK329" s="6"/>
      <c r="TDL329" s="6"/>
      <c r="TDM329" s="7"/>
      <c r="TDN329" s="7"/>
      <c r="TDO329" s="8"/>
      <c r="TDP329" s="8"/>
      <c r="TDQ329" s="13"/>
      <c r="TDR329" s="6"/>
      <c r="TDS329" s="6"/>
      <c r="TDT329" s="6"/>
      <c r="TDU329" s="7"/>
      <c r="TDV329" s="7"/>
      <c r="TDW329" s="8"/>
      <c r="TDX329" s="8"/>
      <c r="TDY329" s="13"/>
      <c r="TDZ329" s="6"/>
      <c r="TEA329" s="6"/>
      <c r="TEB329" s="6"/>
      <c r="TEC329" s="7"/>
      <c r="TED329" s="7"/>
      <c r="TEE329" s="8"/>
      <c r="TEF329" s="8"/>
      <c r="TEG329" s="13"/>
      <c r="TEH329" s="6"/>
      <c r="TEI329" s="6"/>
      <c r="TEJ329" s="6"/>
      <c r="TEK329" s="7"/>
      <c r="TEL329" s="7"/>
      <c r="TEM329" s="8"/>
      <c r="TEN329" s="8"/>
      <c r="TEO329" s="13"/>
      <c r="TEP329" s="6"/>
      <c r="TEQ329" s="6"/>
      <c r="TER329" s="6"/>
      <c r="TES329" s="7"/>
      <c r="TET329" s="7"/>
      <c r="TEU329" s="8"/>
      <c r="TEV329" s="8"/>
      <c r="TEW329" s="13"/>
      <c r="TEX329" s="6"/>
      <c r="TEY329" s="6"/>
      <c r="TEZ329" s="6"/>
      <c r="TFA329" s="7"/>
      <c r="TFB329" s="7"/>
      <c r="TFC329" s="8"/>
      <c r="TFD329" s="8"/>
      <c r="TFE329" s="13"/>
      <c r="TFF329" s="6"/>
      <c r="TFG329" s="6"/>
      <c r="TFH329" s="6"/>
      <c r="TFI329" s="7"/>
      <c r="TFJ329" s="7"/>
      <c r="TFK329" s="8"/>
      <c r="TFL329" s="8"/>
      <c r="TFM329" s="13"/>
      <c r="TFN329" s="6"/>
      <c r="TFO329" s="6"/>
      <c r="TFP329" s="6"/>
      <c r="TFQ329" s="7"/>
      <c r="TFR329" s="7"/>
      <c r="TFS329" s="8"/>
      <c r="TFT329" s="8"/>
      <c r="TFU329" s="13"/>
      <c r="TFV329" s="6"/>
      <c r="TFW329" s="6"/>
      <c r="TFX329" s="6"/>
      <c r="TFY329" s="7"/>
      <c r="TFZ329" s="7"/>
      <c r="TGA329" s="8"/>
      <c r="TGB329" s="8"/>
      <c r="TGC329" s="13"/>
      <c r="TGD329" s="6"/>
      <c r="TGE329" s="6"/>
      <c r="TGF329" s="6"/>
      <c r="TGG329" s="7"/>
      <c r="TGH329" s="7"/>
      <c r="TGI329" s="8"/>
      <c r="TGJ329" s="8"/>
      <c r="TGK329" s="13"/>
      <c r="TGL329" s="6"/>
      <c r="TGM329" s="6"/>
      <c r="TGN329" s="6"/>
      <c r="TGO329" s="7"/>
      <c r="TGP329" s="7"/>
      <c r="TGQ329" s="8"/>
      <c r="TGR329" s="8"/>
      <c r="TGS329" s="13"/>
      <c r="TGT329" s="6"/>
      <c r="TGU329" s="6"/>
      <c r="TGV329" s="6"/>
      <c r="TGW329" s="7"/>
      <c r="TGX329" s="7"/>
      <c r="TGY329" s="8"/>
      <c r="TGZ329" s="8"/>
      <c r="THA329" s="13"/>
      <c r="THB329" s="6"/>
      <c r="THC329" s="6"/>
      <c r="THD329" s="6"/>
      <c r="THE329" s="7"/>
      <c r="THF329" s="7"/>
      <c r="THG329" s="8"/>
      <c r="THH329" s="8"/>
      <c r="THI329" s="13"/>
      <c r="THJ329" s="6"/>
      <c r="THK329" s="6"/>
      <c r="THL329" s="6"/>
      <c r="THM329" s="7"/>
      <c r="THN329" s="7"/>
      <c r="THO329" s="8"/>
      <c r="THP329" s="8"/>
      <c r="THQ329" s="13"/>
      <c r="THR329" s="6"/>
      <c r="THS329" s="6"/>
      <c r="THT329" s="6"/>
      <c r="THU329" s="7"/>
      <c r="THV329" s="7"/>
      <c r="THW329" s="8"/>
      <c r="THX329" s="8"/>
      <c r="THY329" s="13"/>
      <c r="THZ329" s="6"/>
      <c r="TIA329" s="6"/>
      <c r="TIB329" s="6"/>
      <c r="TIC329" s="7"/>
      <c r="TID329" s="7"/>
      <c r="TIE329" s="8"/>
      <c r="TIF329" s="8"/>
      <c r="TIG329" s="13"/>
      <c r="TIH329" s="6"/>
      <c r="TII329" s="6"/>
      <c r="TIJ329" s="6"/>
      <c r="TIK329" s="7"/>
      <c r="TIL329" s="7"/>
      <c r="TIM329" s="8"/>
      <c r="TIN329" s="8"/>
      <c r="TIO329" s="13"/>
      <c r="TIP329" s="6"/>
      <c r="TIQ329" s="6"/>
      <c r="TIR329" s="6"/>
      <c r="TIS329" s="7"/>
      <c r="TIT329" s="7"/>
      <c r="TIU329" s="8"/>
      <c r="TIV329" s="8"/>
      <c r="TIW329" s="13"/>
      <c r="TIX329" s="6"/>
      <c r="TIY329" s="6"/>
      <c r="TIZ329" s="6"/>
      <c r="TJA329" s="7"/>
      <c r="TJB329" s="7"/>
      <c r="TJC329" s="8"/>
      <c r="TJD329" s="8"/>
      <c r="TJE329" s="13"/>
      <c r="TJF329" s="6"/>
      <c r="TJG329" s="6"/>
      <c r="TJH329" s="6"/>
      <c r="TJI329" s="7"/>
      <c r="TJJ329" s="7"/>
      <c r="TJK329" s="8"/>
      <c r="TJL329" s="8"/>
      <c r="TJM329" s="13"/>
      <c r="TJN329" s="6"/>
      <c r="TJO329" s="6"/>
      <c r="TJP329" s="6"/>
      <c r="TJQ329" s="7"/>
      <c r="TJR329" s="7"/>
      <c r="TJS329" s="8"/>
      <c r="TJT329" s="8"/>
      <c r="TJU329" s="13"/>
      <c r="TJV329" s="6"/>
      <c r="TJW329" s="6"/>
      <c r="TJX329" s="6"/>
      <c r="TJY329" s="7"/>
      <c r="TJZ329" s="7"/>
      <c r="TKA329" s="8"/>
      <c r="TKB329" s="8"/>
      <c r="TKC329" s="13"/>
      <c r="TKD329" s="6"/>
      <c r="TKE329" s="6"/>
      <c r="TKF329" s="6"/>
      <c r="TKG329" s="7"/>
      <c r="TKH329" s="7"/>
      <c r="TKI329" s="8"/>
      <c r="TKJ329" s="8"/>
      <c r="TKK329" s="13"/>
      <c r="TKL329" s="6"/>
      <c r="TKM329" s="6"/>
      <c r="TKN329" s="6"/>
      <c r="TKO329" s="7"/>
      <c r="TKP329" s="7"/>
      <c r="TKQ329" s="8"/>
      <c r="TKR329" s="8"/>
      <c r="TKS329" s="13"/>
      <c r="TKT329" s="6"/>
      <c r="TKU329" s="6"/>
      <c r="TKV329" s="6"/>
      <c r="TKW329" s="7"/>
      <c r="TKX329" s="7"/>
      <c r="TKY329" s="8"/>
      <c r="TKZ329" s="8"/>
      <c r="TLA329" s="13"/>
      <c r="TLB329" s="6"/>
      <c r="TLC329" s="6"/>
      <c r="TLD329" s="6"/>
      <c r="TLE329" s="7"/>
      <c r="TLF329" s="7"/>
      <c r="TLG329" s="8"/>
      <c r="TLH329" s="8"/>
      <c r="TLI329" s="13"/>
      <c r="TLJ329" s="6"/>
      <c r="TLK329" s="6"/>
      <c r="TLL329" s="6"/>
      <c r="TLM329" s="7"/>
      <c r="TLN329" s="7"/>
      <c r="TLO329" s="8"/>
      <c r="TLP329" s="8"/>
      <c r="TLQ329" s="13"/>
      <c r="TLR329" s="6"/>
      <c r="TLS329" s="6"/>
      <c r="TLT329" s="6"/>
      <c r="TLU329" s="7"/>
      <c r="TLV329" s="7"/>
      <c r="TLW329" s="8"/>
      <c r="TLX329" s="8"/>
      <c r="TLY329" s="13"/>
      <c r="TLZ329" s="6"/>
      <c r="TMA329" s="6"/>
      <c r="TMB329" s="6"/>
      <c r="TMC329" s="7"/>
      <c r="TMD329" s="7"/>
      <c r="TME329" s="8"/>
      <c r="TMF329" s="8"/>
      <c r="TMG329" s="13"/>
      <c r="TMH329" s="6"/>
      <c r="TMI329" s="6"/>
      <c r="TMJ329" s="6"/>
      <c r="TMK329" s="7"/>
      <c r="TML329" s="7"/>
      <c r="TMM329" s="8"/>
      <c r="TMN329" s="8"/>
      <c r="TMO329" s="13"/>
      <c r="TMP329" s="6"/>
      <c r="TMQ329" s="6"/>
      <c r="TMR329" s="6"/>
      <c r="TMS329" s="7"/>
      <c r="TMT329" s="7"/>
      <c r="TMU329" s="8"/>
      <c r="TMV329" s="8"/>
      <c r="TMW329" s="13"/>
      <c r="TMX329" s="6"/>
      <c r="TMY329" s="6"/>
      <c r="TMZ329" s="6"/>
      <c r="TNA329" s="7"/>
      <c r="TNB329" s="7"/>
      <c r="TNC329" s="8"/>
      <c r="TND329" s="8"/>
      <c r="TNE329" s="13"/>
      <c r="TNF329" s="6"/>
      <c r="TNG329" s="6"/>
      <c r="TNH329" s="6"/>
      <c r="TNI329" s="7"/>
      <c r="TNJ329" s="7"/>
      <c r="TNK329" s="8"/>
      <c r="TNL329" s="8"/>
      <c r="TNM329" s="13"/>
      <c r="TNN329" s="6"/>
      <c r="TNO329" s="6"/>
      <c r="TNP329" s="6"/>
      <c r="TNQ329" s="7"/>
      <c r="TNR329" s="7"/>
      <c r="TNS329" s="8"/>
      <c r="TNT329" s="8"/>
      <c r="TNU329" s="13"/>
      <c r="TNV329" s="6"/>
      <c r="TNW329" s="6"/>
      <c r="TNX329" s="6"/>
      <c r="TNY329" s="7"/>
      <c r="TNZ329" s="7"/>
      <c r="TOA329" s="8"/>
      <c r="TOB329" s="8"/>
      <c r="TOC329" s="13"/>
      <c r="TOD329" s="6"/>
      <c r="TOE329" s="6"/>
      <c r="TOF329" s="6"/>
      <c r="TOG329" s="7"/>
      <c r="TOH329" s="7"/>
      <c r="TOI329" s="8"/>
      <c r="TOJ329" s="8"/>
      <c r="TOK329" s="13"/>
      <c r="TOL329" s="6"/>
      <c r="TOM329" s="6"/>
      <c r="TON329" s="6"/>
      <c r="TOO329" s="7"/>
      <c r="TOP329" s="7"/>
      <c r="TOQ329" s="8"/>
      <c r="TOR329" s="8"/>
      <c r="TOS329" s="13"/>
      <c r="TOT329" s="6"/>
      <c r="TOU329" s="6"/>
      <c r="TOV329" s="6"/>
      <c r="TOW329" s="7"/>
      <c r="TOX329" s="7"/>
      <c r="TOY329" s="8"/>
      <c r="TOZ329" s="8"/>
      <c r="TPA329" s="13"/>
      <c r="TPB329" s="6"/>
      <c r="TPC329" s="6"/>
      <c r="TPD329" s="6"/>
      <c r="TPE329" s="7"/>
      <c r="TPF329" s="7"/>
      <c r="TPG329" s="8"/>
      <c r="TPH329" s="8"/>
      <c r="TPI329" s="13"/>
      <c r="TPJ329" s="6"/>
      <c r="TPK329" s="6"/>
      <c r="TPL329" s="6"/>
      <c r="TPM329" s="7"/>
      <c r="TPN329" s="7"/>
      <c r="TPO329" s="8"/>
      <c r="TPP329" s="8"/>
      <c r="TPQ329" s="13"/>
      <c r="TPR329" s="6"/>
      <c r="TPS329" s="6"/>
      <c r="TPT329" s="6"/>
      <c r="TPU329" s="7"/>
      <c r="TPV329" s="7"/>
      <c r="TPW329" s="8"/>
      <c r="TPX329" s="8"/>
      <c r="TPY329" s="13"/>
      <c r="TPZ329" s="6"/>
      <c r="TQA329" s="6"/>
      <c r="TQB329" s="6"/>
      <c r="TQC329" s="7"/>
      <c r="TQD329" s="7"/>
      <c r="TQE329" s="8"/>
      <c r="TQF329" s="8"/>
      <c r="TQG329" s="13"/>
      <c r="TQH329" s="6"/>
      <c r="TQI329" s="6"/>
      <c r="TQJ329" s="6"/>
      <c r="TQK329" s="7"/>
      <c r="TQL329" s="7"/>
      <c r="TQM329" s="8"/>
      <c r="TQN329" s="8"/>
      <c r="TQO329" s="13"/>
      <c r="TQP329" s="6"/>
      <c r="TQQ329" s="6"/>
      <c r="TQR329" s="6"/>
      <c r="TQS329" s="7"/>
      <c r="TQT329" s="7"/>
      <c r="TQU329" s="8"/>
      <c r="TQV329" s="8"/>
      <c r="TQW329" s="13"/>
      <c r="TQX329" s="6"/>
      <c r="TQY329" s="6"/>
      <c r="TQZ329" s="6"/>
      <c r="TRA329" s="7"/>
      <c r="TRB329" s="7"/>
      <c r="TRC329" s="8"/>
      <c r="TRD329" s="8"/>
      <c r="TRE329" s="13"/>
      <c r="TRF329" s="6"/>
      <c r="TRG329" s="6"/>
      <c r="TRH329" s="6"/>
      <c r="TRI329" s="7"/>
      <c r="TRJ329" s="7"/>
      <c r="TRK329" s="8"/>
      <c r="TRL329" s="8"/>
      <c r="TRM329" s="13"/>
      <c r="TRN329" s="6"/>
      <c r="TRO329" s="6"/>
      <c r="TRP329" s="6"/>
      <c r="TRQ329" s="7"/>
      <c r="TRR329" s="7"/>
      <c r="TRS329" s="8"/>
      <c r="TRT329" s="8"/>
      <c r="TRU329" s="13"/>
      <c r="TRV329" s="6"/>
      <c r="TRW329" s="6"/>
      <c r="TRX329" s="6"/>
      <c r="TRY329" s="7"/>
      <c r="TRZ329" s="7"/>
      <c r="TSA329" s="8"/>
      <c r="TSB329" s="8"/>
      <c r="TSC329" s="13"/>
      <c r="TSD329" s="6"/>
      <c r="TSE329" s="6"/>
      <c r="TSF329" s="6"/>
      <c r="TSG329" s="7"/>
      <c r="TSH329" s="7"/>
      <c r="TSI329" s="8"/>
      <c r="TSJ329" s="8"/>
      <c r="TSK329" s="13"/>
      <c r="TSL329" s="6"/>
      <c r="TSM329" s="6"/>
      <c r="TSN329" s="6"/>
      <c r="TSO329" s="7"/>
      <c r="TSP329" s="7"/>
      <c r="TSQ329" s="8"/>
      <c r="TSR329" s="8"/>
      <c r="TSS329" s="13"/>
      <c r="TST329" s="6"/>
      <c r="TSU329" s="6"/>
      <c r="TSV329" s="6"/>
      <c r="TSW329" s="7"/>
      <c r="TSX329" s="7"/>
      <c r="TSY329" s="8"/>
      <c r="TSZ329" s="8"/>
      <c r="TTA329" s="13"/>
      <c r="TTB329" s="6"/>
      <c r="TTC329" s="6"/>
      <c r="TTD329" s="6"/>
      <c r="TTE329" s="7"/>
      <c r="TTF329" s="7"/>
      <c r="TTG329" s="8"/>
      <c r="TTH329" s="8"/>
      <c r="TTI329" s="13"/>
      <c r="TTJ329" s="6"/>
      <c r="TTK329" s="6"/>
      <c r="TTL329" s="6"/>
      <c r="TTM329" s="7"/>
      <c r="TTN329" s="7"/>
      <c r="TTO329" s="8"/>
      <c r="TTP329" s="8"/>
      <c r="TTQ329" s="13"/>
      <c r="TTR329" s="6"/>
      <c r="TTS329" s="6"/>
      <c r="TTT329" s="6"/>
      <c r="TTU329" s="7"/>
      <c r="TTV329" s="7"/>
      <c r="TTW329" s="8"/>
      <c r="TTX329" s="8"/>
      <c r="TTY329" s="13"/>
      <c r="TTZ329" s="6"/>
      <c r="TUA329" s="6"/>
      <c r="TUB329" s="6"/>
      <c r="TUC329" s="7"/>
      <c r="TUD329" s="7"/>
      <c r="TUE329" s="8"/>
      <c r="TUF329" s="8"/>
      <c r="TUG329" s="13"/>
      <c r="TUH329" s="6"/>
      <c r="TUI329" s="6"/>
      <c r="TUJ329" s="6"/>
      <c r="TUK329" s="7"/>
      <c r="TUL329" s="7"/>
      <c r="TUM329" s="8"/>
      <c r="TUN329" s="8"/>
      <c r="TUO329" s="13"/>
      <c r="TUP329" s="6"/>
      <c r="TUQ329" s="6"/>
      <c r="TUR329" s="6"/>
      <c r="TUS329" s="7"/>
      <c r="TUT329" s="7"/>
      <c r="TUU329" s="8"/>
      <c r="TUV329" s="8"/>
      <c r="TUW329" s="13"/>
      <c r="TUX329" s="6"/>
      <c r="TUY329" s="6"/>
      <c r="TUZ329" s="6"/>
      <c r="TVA329" s="7"/>
      <c r="TVB329" s="7"/>
      <c r="TVC329" s="8"/>
      <c r="TVD329" s="8"/>
      <c r="TVE329" s="13"/>
      <c r="TVF329" s="6"/>
      <c r="TVG329" s="6"/>
      <c r="TVH329" s="6"/>
      <c r="TVI329" s="7"/>
      <c r="TVJ329" s="7"/>
      <c r="TVK329" s="8"/>
      <c r="TVL329" s="8"/>
      <c r="TVM329" s="13"/>
      <c r="TVN329" s="6"/>
      <c r="TVO329" s="6"/>
      <c r="TVP329" s="6"/>
      <c r="TVQ329" s="7"/>
      <c r="TVR329" s="7"/>
      <c r="TVS329" s="8"/>
      <c r="TVT329" s="8"/>
      <c r="TVU329" s="13"/>
      <c r="TVV329" s="6"/>
      <c r="TVW329" s="6"/>
      <c r="TVX329" s="6"/>
      <c r="TVY329" s="7"/>
      <c r="TVZ329" s="7"/>
      <c r="TWA329" s="8"/>
      <c r="TWB329" s="8"/>
      <c r="TWC329" s="13"/>
      <c r="TWD329" s="6"/>
      <c r="TWE329" s="6"/>
      <c r="TWF329" s="6"/>
      <c r="TWG329" s="7"/>
      <c r="TWH329" s="7"/>
      <c r="TWI329" s="8"/>
      <c r="TWJ329" s="8"/>
      <c r="TWK329" s="13"/>
      <c r="TWL329" s="6"/>
      <c r="TWM329" s="6"/>
      <c r="TWN329" s="6"/>
      <c r="TWO329" s="7"/>
      <c r="TWP329" s="7"/>
      <c r="TWQ329" s="8"/>
      <c r="TWR329" s="8"/>
      <c r="TWS329" s="13"/>
      <c r="TWT329" s="6"/>
      <c r="TWU329" s="6"/>
      <c r="TWV329" s="6"/>
      <c r="TWW329" s="7"/>
      <c r="TWX329" s="7"/>
      <c r="TWY329" s="8"/>
      <c r="TWZ329" s="8"/>
      <c r="TXA329" s="13"/>
      <c r="TXB329" s="6"/>
      <c r="TXC329" s="6"/>
      <c r="TXD329" s="6"/>
      <c r="TXE329" s="7"/>
      <c r="TXF329" s="7"/>
      <c r="TXG329" s="8"/>
      <c r="TXH329" s="8"/>
      <c r="TXI329" s="13"/>
      <c r="TXJ329" s="6"/>
      <c r="TXK329" s="6"/>
      <c r="TXL329" s="6"/>
      <c r="TXM329" s="7"/>
      <c r="TXN329" s="7"/>
      <c r="TXO329" s="8"/>
      <c r="TXP329" s="8"/>
      <c r="TXQ329" s="13"/>
      <c r="TXR329" s="6"/>
      <c r="TXS329" s="6"/>
      <c r="TXT329" s="6"/>
      <c r="TXU329" s="7"/>
      <c r="TXV329" s="7"/>
      <c r="TXW329" s="8"/>
      <c r="TXX329" s="8"/>
      <c r="TXY329" s="13"/>
      <c r="TXZ329" s="6"/>
      <c r="TYA329" s="6"/>
      <c r="TYB329" s="6"/>
      <c r="TYC329" s="7"/>
      <c r="TYD329" s="7"/>
      <c r="TYE329" s="8"/>
      <c r="TYF329" s="8"/>
      <c r="TYG329" s="13"/>
      <c r="TYH329" s="6"/>
      <c r="TYI329" s="6"/>
      <c r="TYJ329" s="6"/>
      <c r="TYK329" s="7"/>
      <c r="TYL329" s="7"/>
      <c r="TYM329" s="8"/>
      <c r="TYN329" s="8"/>
      <c r="TYO329" s="13"/>
      <c r="TYP329" s="6"/>
      <c r="TYQ329" s="6"/>
      <c r="TYR329" s="6"/>
      <c r="TYS329" s="7"/>
      <c r="TYT329" s="7"/>
      <c r="TYU329" s="8"/>
      <c r="TYV329" s="8"/>
      <c r="TYW329" s="13"/>
      <c r="TYX329" s="6"/>
      <c r="TYY329" s="6"/>
      <c r="TYZ329" s="6"/>
      <c r="TZA329" s="7"/>
      <c r="TZB329" s="7"/>
      <c r="TZC329" s="8"/>
      <c r="TZD329" s="8"/>
      <c r="TZE329" s="13"/>
      <c r="TZF329" s="6"/>
      <c r="TZG329" s="6"/>
      <c r="TZH329" s="6"/>
      <c r="TZI329" s="7"/>
      <c r="TZJ329" s="7"/>
      <c r="TZK329" s="8"/>
      <c r="TZL329" s="8"/>
      <c r="TZM329" s="13"/>
      <c r="TZN329" s="6"/>
      <c r="TZO329" s="6"/>
      <c r="TZP329" s="6"/>
      <c r="TZQ329" s="7"/>
      <c r="TZR329" s="7"/>
      <c r="TZS329" s="8"/>
      <c r="TZT329" s="8"/>
      <c r="TZU329" s="13"/>
      <c r="TZV329" s="6"/>
      <c r="TZW329" s="6"/>
      <c r="TZX329" s="6"/>
      <c r="TZY329" s="7"/>
      <c r="TZZ329" s="7"/>
      <c r="UAA329" s="8"/>
      <c r="UAB329" s="8"/>
      <c r="UAC329" s="13"/>
      <c r="UAD329" s="6"/>
      <c r="UAE329" s="6"/>
      <c r="UAF329" s="6"/>
      <c r="UAG329" s="7"/>
      <c r="UAH329" s="7"/>
      <c r="UAI329" s="8"/>
      <c r="UAJ329" s="8"/>
      <c r="UAK329" s="13"/>
      <c r="UAL329" s="6"/>
      <c r="UAM329" s="6"/>
      <c r="UAN329" s="6"/>
      <c r="UAO329" s="7"/>
      <c r="UAP329" s="7"/>
      <c r="UAQ329" s="8"/>
      <c r="UAR329" s="8"/>
      <c r="UAS329" s="13"/>
      <c r="UAT329" s="6"/>
      <c r="UAU329" s="6"/>
      <c r="UAV329" s="6"/>
      <c r="UAW329" s="7"/>
      <c r="UAX329" s="7"/>
      <c r="UAY329" s="8"/>
      <c r="UAZ329" s="8"/>
      <c r="UBA329" s="13"/>
      <c r="UBB329" s="6"/>
      <c r="UBC329" s="6"/>
      <c r="UBD329" s="6"/>
      <c r="UBE329" s="7"/>
      <c r="UBF329" s="7"/>
      <c r="UBG329" s="8"/>
      <c r="UBH329" s="8"/>
      <c r="UBI329" s="13"/>
      <c r="UBJ329" s="6"/>
      <c r="UBK329" s="6"/>
      <c r="UBL329" s="6"/>
      <c r="UBM329" s="7"/>
      <c r="UBN329" s="7"/>
      <c r="UBO329" s="8"/>
      <c r="UBP329" s="8"/>
      <c r="UBQ329" s="13"/>
      <c r="UBR329" s="6"/>
      <c r="UBS329" s="6"/>
      <c r="UBT329" s="6"/>
      <c r="UBU329" s="7"/>
      <c r="UBV329" s="7"/>
      <c r="UBW329" s="8"/>
      <c r="UBX329" s="8"/>
      <c r="UBY329" s="13"/>
      <c r="UBZ329" s="6"/>
      <c r="UCA329" s="6"/>
      <c r="UCB329" s="6"/>
      <c r="UCC329" s="7"/>
      <c r="UCD329" s="7"/>
      <c r="UCE329" s="8"/>
      <c r="UCF329" s="8"/>
      <c r="UCG329" s="13"/>
      <c r="UCH329" s="6"/>
      <c r="UCI329" s="6"/>
      <c r="UCJ329" s="6"/>
      <c r="UCK329" s="7"/>
      <c r="UCL329" s="7"/>
      <c r="UCM329" s="8"/>
      <c r="UCN329" s="8"/>
      <c r="UCO329" s="13"/>
      <c r="UCP329" s="6"/>
      <c r="UCQ329" s="6"/>
      <c r="UCR329" s="6"/>
      <c r="UCS329" s="7"/>
      <c r="UCT329" s="7"/>
      <c r="UCU329" s="8"/>
      <c r="UCV329" s="8"/>
      <c r="UCW329" s="13"/>
      <c r="UCX329" s="6"/>
      <c r="UCY329" s="6"/>
      <c r="UCZ329" s="6"/>
      <c r="UDA329" s="7"/>
      <c r="UDB329" s="7"/>
      <c r="UDC329" s="8"/>
      <c r="UDD329" s="8"/>
      <c r="UDE329" s="13"/>
      <c r="UDF329" s="6"/>
      <c r="UDG329" s="6"/>
      <c r="UDH329" s="6"/>
      <c r="UDI329" s="7"/>
      <c r="UDJ329" s="7"/>
      <c r="UDK329" s="8"/>
      <c r="UDL329" s="8"/>
      <c r="UDM329" s="13"/>
      <c r="UDN329" s="6"/>
      <c r="UDO329" s="6"/>
      <c r="UDP329" s="6"/>
      <c r="UDQ329" s="7"/>
      <c r="UDR329" s="7"/>
      <c r="UDS329" s="8"/>
      <c r="UDT329" s="8"/>
      <c r="UDU329" s="13"/>
      <c r="UDV329" s="6"/>
      <c r="UDW329" s="6"/>
      <c r="UDX329" s="6"/>
      <c r="UDY329" s="7"/>
      <c r="UDZ329" s="7"/>
      <c r="UEA329" s="8"/>
      <c r="UEB329" s="8"/>
      <c r="UEC329" s="13"/>
      <c r="UED329" s="6"/>
      <c r="UEE329" s="6"/>
      <c r="UEF329" s="6"/>
      <c r="UEG329" s="7"/>
      <c r="UEH329" s="7"/>
      <c r="UEI329" s="8"/>
      <c r="UEJ329" s="8"/>
      <c r="UEK329" s="13"/>
      <c r="UEL329" s="6"/>
      <c r="UEM329" s="6"/>
      <c r="UEN329" s="6"/>
      <c r="UEO329" s="7"/>
      <c r="UEP329" s="7"/>
      <c r="UEQ329" s="8"/>
      <c r="UER329" s="8"/>
      <c r="UES329" s="13"/>
      <c r="UET329" s="6"/>
      <c r="UEU329" s="6"/>
      <c r="UEV329" s="6"/>
      <c r="UEW329" s="7"/>
      <c r="UEX329" s="7"/>
      <c r="UEY329" s="8"/>
      <c r="UEZ329" s="8"/>
      <c r="UFA329" s="13"/>
      <c r="UFB329" s="6"/>
      <c r="UFC329" s="6"/>
      <c r="UFD329" s="6"/>
      <c r="UFE329" s="7"/>
      <c r="UFF329" s="7"/>
      <c r="UFG329" s="8"/>
      <c r="UFH329" s="8"/>
      <c r="UFI329" s="13"/>
      <c r="UFJ329" s="6"/>
      <c r="UFK329" s="6"/>
      <c r="UFL329" s="6"/>
      <c r="UFM329" s="7"/>
      <c r="UFN329" s="7"/>
      <c r="UFO329" s="8"/>
      <c r="UFP329" s="8"/>
      <c r="UFQ329" s="13"/>
      <c r="UFR329" s="6"/>
      <c r="UFS329" s="6"/>
      <c r="UFT329" s="6"/>
      <c r="UFU329" s="7"/>
      <c r="UFV329" s="7"/>
      <c r="UFW329" s="8"/>
      <c r="UFX329" s="8"/>
      <c r="UFY329" s="13"/>
      <c r="UFZ329" s="6"/>
      <c r="UGA329" s="6"/>
      <c r="UGB329" s="6"/>
      <c r="UGC329" s="7"/>
      <c r="UGD329" s="7"/>
      <c r="UGE329" s="8"/>
      <c r="UGF329" s="8"/>
      <c r="UGG329" s="13"/>
      <c r="UGH329" s="6"/>
      <c r="UGI329" s="6"/>
      <c r="UGJ329" s="6"/>
      <c r="UGK329" s="7"/>
      <c r="UGL329" s="7"/>
      <c r="UGM329" s="8"/>
      <c r="UGN329" s="8"/>
      <c r="UGO329" s="13"/>
      <c r="UGP329" s="6"/>
      <c r="UGQ329" s="6"/>
      <c r="UGR329" s="6"/>
      <c r="UGS329" s="7"/>
      <c r="UGT329" s="7"/>
      <c r="UGU329" s="8"/>
      <c r="UGV329" s="8"/>
      <c r="UGW329" s="13"/>
      <c r="UGX329" s="6"/>
      <c r="UGY329" s="6"/>
      <c r="UGZ329" s="6"/>
      <c r="UHA329" s="7"/>
      <c r="UHB329" s="7"/>
      <c r="UHC329" s="8"/>
      <c r="UHD329" s="8"/>
      <c r="UHE329" s="13"/>
      <c r="UHF329" s="6"/>
      <c r="UHG329" s="6"/>
      <c r="UHH329" s="6"/>
      <c r="UHI329" s="7"/>
      <c r="UHJ329" s="7"/>
      <c r="UHK329" s="8"/>
      <c r="UHL329" s="8"/>
      <c r="UHM329" s="13"/>
      <c r="UHN329" s="6"/>
      <c r="UHO329" s="6"/>
      <c r="UHP329" s="6"/>
      <c r="UHQ329" s="7"/>
      <c r="UHR329" s="7"/>
      <c r="UHS329" s="8"/>
      <c r="UHT329" s="8"/>
      <c r="UHU329" s="13"/>
      <c r="UHV329" s="6"/>
      <c r="UHW329" s="6"/>
      <c r="UHX329" s="6"/>
      <c r="UHY329" s="7"/>
      <c r="UHZ329" s="7"/>
      <c r="UIA329" s="8"/>
      <c r="UIB329" s="8"/>
      <c r="UIC329" s="13"/>
      <c r="UID329" s="6"/>
      <c r="UIE329" s="6"/>
      <c r="UIF329" s="6"/>
      <c r="UIG329" s="7"/>
      <c r="UIH329" s="7"/>
      <c r="UII329" s="8"/>
      <c r="UIJ329" s="8"/>
      <c r="UIK329" s="13"/>
      <c r="UIL329" s="6"/>
      <c r="UIM329" s="6"/>
      <c r="UIN329" s="6"/>
      <c r="UIO329" s="7"/>
      <c r="UIP329" s="7"/>
      <c r="UIQ329" s="8"/>
      <c r="UIR329" s="8"/>
      <c r="UIS329" s="13"/>
      <c r="UIT329" s="6"/>
      <c r="UIU329" s="6"/>
      <c r="UIV329" s="6"/>
      <c r="UIW329" s="7"/>
      <c r="UIX329" s="7"/>
      <c r="UIY329" s="8"/>
      <c r="UIZ329" s="8"/>
      <c r="UJA329" s="13"/>
      <c r="UJB329" s="6"/>
      <c r="UJC329" s="6"/>
      <c r="UJD329" s="6"/>
      <c r="UJE329" s="7"/>
      <c r="UJF329" s="7"/>
      <c r="UJG329" s="8"/>
      <c r="UJH329" s="8"/>
      <c r="UJI329" s="13"/>
      <c r="UJJ329" s="6"/>
      <c r="UJK329" s="6"/>
      <c r="UJL329" s="6"/>
      <c r="UJM329" s="7"/>
      <c r="UJN329" s="7"/>
      <c r="UJO329" s="8"/>
      <c r="UJP329" s="8"/>
      <c r="UJQ329" s="13"/>
      <c r="UJR329" s="6"/>
      <c r="UJS329" s="6"/>
      <c r="UJT329" s="6"/>
      <c r="UJU329" s="7"/>
      <c r="UJV329" s="7"/>
      <c r="UJW329" s="8"/>
      <c r="UJX329" s="8"/>
      <c r="UJY329" s="13"/>
      <c r="UJZ329" s="6"/>
      <c r="UKA329" s="6"/>
      <c r="UKB329" s="6"/>
      <c r="UKC329" s="7"/>
      <c r="UKD329" s="7"/>
      <c r="UKE329" s="8"/>
      <c r="UKF329" s="8"/>
      <c r="UKG329" s="13"/>
      <c r="UKH329" s="6"/>
      <c r="UKI329" s="6"/>
      <c r="UKJ329" s="6"/>
      <c r="UKK329" s="7"/>
      <c r="UKL329" s="7"/>
      <c r="UKM329" s="8"/>
      <c r="UKN329" s="8"/>
      <c r="UKO329" s="13"/>
      <c r="UKP329" s="6"/>
      <c r="UKQ329" s="6"/>
      <c r="UKR329" s="6"/>
      <c r="UKS329" s="7"/>
      <c r="UKT329" s="7"/>
      <c r="UKU329" s="8"/>
      <c r="UKV329" s="8"/>
      <c r="UKW329" s="13"/>
      <c r="UKX329" s="6"/>
      <c r="UKY329" s="6"/>
      <c r="UKZ329" s="6"/>
      <c r="ULA329" s="7"/>
      <c r="ULB329" s="7"/>
      <c r="ULC329" s="8"/>
      <c r="ULD329" s="8"/>
      <c r="ULE329" s="13"/>
      <c r="ULF329" s="6"/>
      <c r="ULG329" s="6"/>
      <c r="ULH329" s="6"/>
      <c r="ULI329" s="7"/>
      <c r="ULJ329" s="7"/>
      <c r="ULK329" s="8"/>
      <c r="ULL329" s="8"/>
      <c r="ULM329" s="13"/>
      <c r="ULN329" s="6"/>
      <c r="ULO329" s="6"/>
      <c r="ULP329" s="6"/>
      <c r="ULQ329" s="7"/>
      <c r="ULR329" s="7"/>
      <c r="ULS329" s="8"/>
      <c r="ULT329" s="8"/>
      <c r="ULU329" s="13"/>
      <c r="ULV329" s="6"/>
      <c r="ULW329" s="6"/>
      <c r="ULX329" s="6"/>
      <c r="ULY329" s="7"/>
      <c r="ULZ329" s="7"/>
      <c r="UMA329" s="8"/>
      <c r="UMB329" s="8"/>
      <c r="UMC329" s="13"/>
      <c r="UMD329" s="6"/>
      <c r="UME329" s="6"/>
      <c r="UMF329" s="6"/>
      <c r="UMG329" s="7"/>
      <c r="UMH329" s="7"/>
      <c r="UMI329" s="8"/>
      <c r="UMJ329" s="8"/>
      <c r="UMK329" s="13"/>
      <c r="UML329" s="6"/>
      <c r="UMM329" s="6"/>
      <c r="UMN329" s="6"/>
      <c r="UMO329" s="7"/>
      <c r="UMP329" s="7"/>
      <c r="UMQ329" s="8"/>
      <c r="UMR329" s="8"/>
      <c r="UMS329" s="13"/>
      <c r="UMT329" s="6"/>
      <c r="UMU329" s="6"/>
      <c r="UMV329" s="6"/>
      <c r="UMW329" s="7"/>
      <c r="UMX329" s="7"/>
      <c r="UMY329" s="8"/>
      <c r="UMZ329" s="8"/>
      <c r="UNA329" s="13"/>
      <c r="UNB329" s="6"/>
      <c r="UNC329" s="6"/>
      <c r="UND329" s="6"/>
      <c r="UNE329" s="7"/>
      <c r="UNF329" s="7"/>
      <c r="UNG329" s="8"/>
      <c r="UNH329" s="8"/>
      <c r="UNI329" s="13"/>
      <c r="UNJ329" s="6"/>
      <c r="UNK329" s="6"/>
      <c r="UNL329" s="6"/>
      <c r="UNM329" s="7"/>
      <c r="UNN329" s="7"/>
      <c r="UNO329" s="8"/>
      <c r="UNP329" s="8"/>
      <c r="UNQ329" s="13"/>
      <c r="UNR329" s="6"/>
      <c r="UNS329" s="6"/>
      <c r="UNT329" s="6"/>
      <c r="UNU329" s="7"/>
      <c r="UNV329" s="7"/>
      <c r="UNW329" s="8"/>
      <c r="UNX329" s="8"/>
      <c r="UNY329" s="13"/>
      <c r="UNZ329" s="6"/>
      <c r="UOA329" s="6"/>
      <c r="UOB329" s="6"/>
      <c r="UOC329" s="7"/>
      <c r="UOD329" s="7"/>
      <c r="UOE329" s="8"/>
      <c r="UOF329" s="8"/>
      <c r="UOG329" s="13"/>
      <c r="UOH329" s="6"/>
      <c r="UOI329" s="6"/>
      <c r="UOJ329" s="6"/>
      <c r="UOK329" s="7"/>
      <c r="UOL329" s="7"/>
      <c r="UOM329" s="8"/>
      <c r="UON329" s="8"/>
      <c r="UOO329" s="13"/>
      <c r="UOP329" s="6"/>
      <c r="UOQ329" s="6"/>
      <c r="UOR329" s="6"/>
      <c r="UOS329" s="7"/>
      <c r="UOT329" s="7"/>
      <c r="UOU329" s="8"/>
      <c r="UOV329" s="8"/>
      <c r="UOW329" s="13"/>
      <c r="UOX329" s="6"/>
      <c r="UOY329" s="6"/>
      <c r="UOZ329" s="6"/>
      <c r="UPA329" s="7"/>
      <c r="UPB329" s="7"/>
      <c r="UPC329" s="8"/>
      <c r="UPD329" s="8"/>
      <c r="UPE329" s="13"/>
      <c r="UPF329" s="6"/>
      <c r="UPG329" s="6"/>
      <c r="UPH329" s="6"/>
      <c r="UPI329" s="7"/>
      <c r="UPJ329" s="7"/>
      <c r="UPK329" s="8"/>
      <c r="UPL329" s="8"/>
      <c r="UPM329" s="13"/>
      <c r="UPN329" s="6"/>
      <c r="UPO329" s="6"/>
      <c r="UPP329" s="6"/>
      <c r="UPQ329" s="7"/>
      <c r="UPR329" s="7"/>
      <c r="UPS329" s="8"/>
      <c r="UPT329" s="8"/>
      <c r="UPU329" s="13"/>
      <c r="UPV329" s="6"/>
      <c r="UPW329" s="6"/>
      <c r="UPX329" s="6"/>
      <c r="UPY329" s="7"/>
      <c r="UPZ329" s="7"/>
      <c r="UQA329" s="8"/>
      <c r="UQB329" s="8"/>
      <c r="UQC329" s="13"/>
      <c r="UQD329" s="6"/>
      <c r="UQE329" s="6"/>
      <c r="UQF329" s="6"/>
      <c r="UQG329" s="7"/>
      <c r="UQH329" s="7"/>
      <c r="UQI329" s="8"/>
      <c r="UQJ329" s="8"/>
      <c r="UQK329" s="13"/>
      <c r="UQL329" s="6"/>
      <c r="UQM329" s="6"/>
      <c r="UQN329" s="6"/>
      <c r="UQO329" s="7"/>
      <c r="UQP329" s="7"/>
      <c r="UQQ329" s="8"/>
      <c r="UQR329" s="8"/>
      <c r="UQS329" s="13"/>
      <c r="UQT329" s="6"/>
      <c r="UQU329" s="6"/>
      <c r="UQV329" s="6"/>
      <c r="UQW329" s="7"/>
      <c r="UQX329" s="7"/>
      <c r="UQY329" s="8"/>
      <c r="UQZ329" s="8"/>
      <c r="URA329" s="13"/>
      <c r="URB329" s="6"/>
      <c r="URC329" s="6"/>
      <c r="URD329" s="6"/>
      <c r="URE329" s="7"/>
      <c r="URF329" s="7"/>
      <c r="URG329" s="8"/>
      <c r="URH329" s="8"/>
      <c r="URI329" s="13"/>
      <c r="URJ329" s="6"/>
      <c r="URK329" s="6"/>
      <c r="URL329" s="6"/>
      <c r="URM329" s="7"/>
      <c r="URN329" s="7"/>
      <c r="URO329" s="8"/>
      <c r="URP329" s="8"/>
      <c r="URQ329" s="13"/>
      <c r="URR329" s="6"/>
      <c r="URS329" s="6"/>
      <c r="URT329" s="6"/>
      <c r="URU329" s="7"/>
      <c r="URV329" s="7"/>
      <c r="URW329" s="8"/>
      <c r="URX329" s="8"/>
      <c r="URY329" s="13"/>
      <c r="URZ329" s="6"/>
      <c r="USA329" s="6"/>
      <c r="USB329" s="6"/>
      <c r="USC329" s="7"/>
      <c r="USD329" s="7"/>
      <c r="USE329" s="8"/>
      <c r="USF329" s="8"/>
      <c r="USG329" s="13"/>
      <c r="USH329" s="6"/>
      <c r="USI329" s="6"/>
      <c r="USJ329" s="6"/>
      <c r="USK329" s="7"/>
      <c r="USL329" s="7"/>
      <c r="USM329" s="8"/>
      <c r="USN329" s="8"/>
      <c r="USO329" s="13"/>
      <c r="USP329" s="6"/>
      <c r="USQ329" s="6"/>
      <c r="USR329" s="6"/>
      <c r="USS329" s="7"/>
      <c r="UST329" s="7"/>
      <c r="USU329" s="8"/>
      <c r="USV329" s="8"/>
      <c r="USW329" s="13"/>
      <c r="USX329" s="6"/>
      <c r="USY329" s="6"/>
      <c r="USZ329" s="6"/>
      <c r="UTA329" s="7"/>
      <c r="UTB329" s="7"/>
      <c r="UTC329" s="8"/>
      <c r="UTD329" s="8"/>
      <c r="UTE329" s="13"/>
      <c r="UTF329" s="6"/>
      <c r="UTG329" s="6"/>
      <c r="UTH329" s="6"/>
      <c r="UTI329" s="7"/>
      <c r="UTJ329" s="7"/>
      <c r="UTK329" s="8"/>
      <c r="UTL329" s="8"/>
      <c r="UTM329" s="13"/>
      <c r="UTN329" s="6"/>
      <c r="UTO329" s="6"/>
      <c r="UTP329" s="6"/>
      <c r="UTQ329" s="7"/>
      <c r="UTR329" s="7"/>
      <c r="UTS329" s="8"/>
      <c r="UTT329" s="8"/>
      <c r="UTU329" s="13"/>
      <c r="UTV329" s="6"/>
      <c r="UTW329" s="6"/>
      <c r="UTX329" s="6"/>
      <c r="UTY329" s="7"/>
      <c r="UTZ329" s="7"/>
      <c r="UUA329" s="8"/>
      <c r="UUB329" s="8"/>
      <c r="UUC329" s="13"/>
      <c r="UUD329" s="6"/>
      <c r="UUE329" s="6"/>
      <c r="UUF329" s="6"/>
      <c r="UUG329" s="7"/>
      <c r="UUH329" s="7"/>
      <c r="UUI329" s="8"/>
      <c r="UUJ329" s="8"/>
      <c r="UUK329" s="13"/>
      <c r="UUL329" s="6"/>
      <c r="UUM329" s="6"/>
      <c r="UUN329" s="6"/>
      <c r="UUO329" s="7"/>
      <c r="UUP329" s="7"/>
      <c r="UUQ329" s="8"/>
      <c r="UUR329" s="8"/>
      <c r="UUS329" s="13"/>
      <c r="UUT329" s="6"/>
      <c r="UUU329" s="6"/>
      <c r="UUV329" s="6"/>
      <c r="UUW329" s="7"/>
      <c r="UUX329" s="7"/>
      <c r="UUY329" s="8"/>
      <c r="UUZ329" s="8"/>
      <c r="UVA329" s="13"/>
      <c r="UVB329" s="6"/>
      <c r="UVC329" s="6"/>
      <c r="UVD329" s="6"/>
      <c r="UVE329" s="7"/>
      <c r="UVF329" s="7"/>
      <c r="UVG329" s="8"/>
      <c r="UVH329" s="8"/>
      <c r="UVI329" s="13"/>
      <c r="UVJ329" s="6"/>
      <c r="UVK329" s="6"/>
      <c r="UVL329" s="6"/>
      <c r="UVM329" s="7"/>
      <c r="UVN329" s="7"/>
      <c r="UVO329" s="8"/>
      <c r="UVP329" s="8"/>
      <c r="UVQ329" s="13"/>
      <c r="UVR329" s="6"/>
      <c r="UVS329" s="6"/>
      <c r="UVT329" s="6"/>
      <c r="UVU329" s="7"/>
      <c r="UVV329" s="7"/>
      <c r="UVW329" s="8"/>
      <c r="UVX329" s="8"/>
      <c r="UVY329" s="13"/>
      <c r="UVZ329" s="6"/>
      <c r="UWA329" s="6"/>
      <c r="UWB329" s="6"/>
      <c r="UWC329" s="7"/>
      <c r="UWD329" s="7"/>
      <c r="UWE329" s="8"/>
      <c r="UWF329" s="8"/>
      <c r="UWG329" s="13"/>
      <c r="UWH329" s="6"/>
      <c r="UWI329" s="6"/>
      <c r="UWJ329" s="6"/>
      <c r="UWK329" s="7"/>
      <c r="UWL329" s="7"/>
      <c r="UWM329" s="8"/>
      <c r="UWN329" s="8"/>
      <c r="UWO329" s="13"/>
      <c r="UWP329" s="6"/>
      <c r="UWQ329" s="6"/>
      <c r="UWR329" s="6"/>
      <c r="UWS329" s="7"/>
      <c r="UWT329" s="7"/>
      <c r="UWU329" s="8"/>
      <c r="UWV329" s="8"/>
      <c r="UWW329" s="13"/>
      <c r="UWX329" s="6"/>
      <c r="UWY329" s="6"/>
      <c r="UWZ329" s="6"/>
      <c r="UXA329" s="7"/>
      <c r="UXB329" s="7"/>
      <c r="UXC329" s="8"/>
      <c r="UXD329" s="8"/>
      <c r="UXE329" s="13"/>
      <c r="UXF329" s="6"/>
      <c r="UXG329" s="6"/>
      <c r="UXH329" s="6"/>
      <c r="UXI329" s="7"/>
      <c r="UXJ329" s="7"/>
      <c r="UXK329" s="8"/>
      <c r="UXL329" s="8"/>
      <c r="UXM329" s="13"/>
      <c r="UXN329" s="6"/>
      <c r="UXO329" s="6"/>
      <c r="UXP329" s="6"/>
      <c r="UXQ329" s="7"/>
      <c r="UXR329" s="7"/>
      <c r="UXS329" s="8"/>
      <c r="UXT329" s="8"/>
      <c r="UXU329" s="13"/>
      <c r="UXV329" s="6"/>
      <c r="UXW329" s="6"/>
      <c r="UXX329" s="6"/>
      <c r="UXY329" s="7"/>
      <c r="UXZ329" s="7"/>
      <c r="UYA329" s="8"/>
      <c r="UYB329" s="8"/>
      <c r="UYC329" s="13"/>
      <c r="UYD329" s="6"/>
      <c r="UYE329" s="6"/>
      <c r="UYF329" s="6"/>
      <c r="UYG329" s="7"/>
      <c r="UYH329" s="7"/>
      <c r="UYI329" s="8"/>
      <c r="UYJ329" s="8"/>
      <c r="UYK329" s="13"/>
      <c r="UYL329" s="6"/>
      <c r="UYM329" s="6"/>
      <c r="UYN329" s="6"/>
      <c r="UYO329" s="7"/>
      <c r="UYP329" s="7"/>
      <c r="UYQ329" s="8"/>
      <c r="UYR329" s="8"/>
      <c r="UYS329" s="13"/>
      <c r="UYT329" s="6"/>
      <c r="UYU329" s="6"/>
      <c r="UYV329" s="6"/>
      <c r="UYW329" s="7"/>
      <c r="UYX329" s="7"/>
      <c r="UYY329" s="8"/>
      <c r="UYZ329" s="8"/>
      <c r="UZA329" s="13"/>
      <c r="UZB329" s="6"/>
      <c r="UZC329" s="6"/>
      <c r="UZD329" s="6"/>
      <c r="UZE329" s="7"/>
      <c r="UZF329" s="7"/>
      <c r="UZG329" s="8"/>
      <c r="UZH329" s="8"/>
      <c r="UZI329" s="13"/>
      <c r="UZJ329" s="6"/>
      <c r="UZK329" s="6"/>
      <c r="UZL329" s="6"/>
      <c r="UZM329" s="7"/>
      <c r="UZN329" s="7"/>
      <c r="UZO329" s="8"/>
      <c r="UZP329" s="8"/>
      <c r="UZQ329" s="13"/>
      <c r="UZR329" s="6"/>
      <c r="UZS329" s="6"/>
      <c r="UZT329" s="6"/>
      <c r="UZU329" s="7"/>
      <c r="UZV329" s="7"/>
      <c r="UZW329" s="8"/>
      <c r="UZX329" s="8"/>
      <c r="UZY329" s="13"/>
      <c r="UZZ329" s="6"/>
      <c r="VAA329" s="6"/>
      <c r="VAB329" s="6"/>
      <c r="VAC329" s="7"/>
      <c r="VAD329" s="7"/>
      <c r="VAE329" s="8"/>
      <c r="VAF329" s="8"/>
      <c r="VAG329" s="13"/>
      <c r="VAH329" s="6"/>
      <c r="VAI329" s="6"/>
      <c r="VAJ329" s="6"/>
      <c r="VAK329" s="7"/>
      <c r="VAL329" s="7"/>
      <c r="VAM329" s="8"/>
      <c r="VAN329" s="8"/>
      <c r="VAO329" s="13"/>
      <c r="VAP329" s="6"/>
      <c r="VAQ329" s="6"/>
      <c r="VAR329" s="6"/>
      <c r="VAS329" s="7"/>
      <c r="VAT329" s="7"/>
      <c r="VAU329" s="8"/>
      <c r="VAV329" s="8"/>
      <c r="VAW329" s="13"/>
      <c r="VAX329" s="6"/>
      <c r="VAY329" s="6"/>
      <c r="VAZ329" s="6"/>
      <c r="VBA329" s="7"/>
      <c r="VBB329" s="7"/>
      <c r="VBC329" s="8"/>
      <c r="VBD329" s="8"/>
      <c r="VBE329" s="13"/>
      <c r="VBF329" s="6"/>
      <c r="VBG329" s="6"/>
      <c r="VBH329" s="6"/>
      <c r="VBI329" s="7"/>
      <c r="VBJ329" s="7"/>
      <c r="VBK329" s="8"/>
      <c r="VBL329" s="8"/>
      <c r="VBM329" s="13"/>
      <c r="VBN329" s="6"/>
      <c r="VBO329" s="6"/>
      <c r="VBP329" s="6"/>
      <c r="VBQ329" s="7"/>
      <c r="VBR329" s="7"/>
      <c r="VBS329" s="8"/>
      <c r="VBT329" s="8"/>
      <c r="VBU329" s="13"/>
      <c r="VBV329" s="6"/>
      <c r="VBW329" s="6"/>
      <c r="VBX329" s="6"/>
      <c r="VBY329" s="7"/>
      <c r="VBZ329" s="7"/>
      <c r="VCA329" s="8"/>
      <c r="VCB329" s="8"/>
      <c r="VCC329" s="13"/>
      <c r="VCD329" s="6"/>
      <c r="VCE329" s="6"/>
      <c r="VCF329" s="6"/>
      <c r="VCG329" s="7"/>
      <c r="VCH329" s="7"/>
      <c r="VCI329" s="8"/>
      <c r="VCJ329" s="8"/>
      <c r="VCK329" s="13"/>
      <c r="VCL329" s="6"/>
      <c r="VCM329" s="6"/>
      <c r="VCN329" s="6"/>
      <c r="VCO329" s="7"/>
      <c r="VCP329" s="7"/>
      <c r="VCQ329" s="8"/>
      <c r="VCR329" s="8"/>
      <c r="VCS329" s="13"/>
      <c r="VCT329" s="6"/>
      <c r="VCU329" s="6"/>
      <c r="VCV329" s="6"/>
      <c r="VCW329" s="7"/>
      <c r="VCX329" s="7"/>
      <c r="VCY329" s="8"/>
      <c r="VCZ329" s="8"/>
      <c r="VDA329" s="13"/>
      <c r="VDB329" s="6"/>
      <c r="VDC329" s="6"/>
      <c r="VDD329" s="6"/>
      <c r="VDE329" s="7"/>
      <c r="VDF329" s="7"/>
      <c r="VDG329" s="8"/>
      <c r="VDH329" s="8"/>
      <c r="VDI329" s="13"/>
      <c r="VDJ329" s="6"/>
      <c r="VDK329" s="6"/>
      <c r="VDL329" s="6"/>
      <c r="VDM329" s="7"/>
      <c r="VDN329" s="7"/>
      <c r="VDO329" s="8"/>
      <c r="VDP329" s="8"/>
      <c r="VDQ329" s="13"/>
      <c r="VDR329" s="6"/>
      <c r="VDS329" s="6"/>
      <c r="VDT329" s="6"/>
      <c r="VDU329" s="7"/>
      <c r="VDV329" s="7"/>
      <c r="VDW329" s="8"/>
      <c r="VDX329" s="8"/>
      <c r="VDY329" s="13"/>
      <c r="VDZ329" s="6"/>
      <c r="VEA329" s="6"/>
      <c r="VEB329" s="6"/>
      <c r="VEC329" s="7"/>
      <c r="VED329" s="7"/>
      <c r="VEE329" s="8"/>
      <c r="VEF329" s="8"/>
      <c r="VEG329" s="13"/>
      <c r="VEH329" s="6"/>
      <c r="VEI329" s="6"/>
      <c r="VEJ329" s="6"/>
      <c r="VEK329" s="7"/>
      <c r="VEL329" s="7"/>
      <c r="VEM329" s="8"/>
      <c r="VEN329" s="8"/>
      <c r="VEO329" s="13"/>
      <c r="VEP329" s="6"/>
      <c r="VEQ329" s="6"/>
      <c r="VER329" s="6"/>
      <c r="VES329" s="7"/>
      <c r="VET329" s="7"/>
      <c r="VEU329" s="8"/>
      <c r="VEV329" s="8"/>
      <c r="VEW329" s="13"/>
      <c r="VEX329" s="6"/>
      <c r="VEY329" s="6"/>
      <c r="VEZ329" s="6"/>
      <c r="VFA329" s="7"/>
      <c r="VFB329" s="7"/>
      <c r="VFC329" s="8"/>
      <c r="VFD329" s="8"/>
      <c r="VFE329" s="13"/>
      <c r="VFF329" s="6"/>
      <c r="VFG329" s="6"/>
      <c r="VFH329" s="6"/>
      <c r="VFI329" s="7"/>
      <c r="VFJ329" s="7"/>
      <c r="VFK329" s="8"/>
      <c r="VFL329" s="8"/>
      <c r="VFM329" s="13"/>
      <c r="VFN329" s="6"/>
      <c r="VFO329" s="6"/>
      <c r="VFP329" s="6"/>
      <c r="VFQ329" s="7"/>
      <c r="VFR329" s="7"/>
      <c r="VFS329" s="8"/>
      <c r="VFT329" s="8"/>
      <c r="VFU329" s="13"/>
      <c r="VFV329" s="6"/>
      <c r="VFW329" s="6"/>
      <c r="VFX329" s="6"/>
      <c r="VFY329" s="7"/>
      <c r="VFZ329" s="7"/>
      <c r="VGA329" s="8"/>
      <c r="VGB329" s="8"/>
      <c r="VGC329" s="13"/>
      <c r="VGD329" s="6"/>
      <c r="VGE329" s="6"/>
      <c r="VGF329" s="6"/>
      <c r="VGG329" s="7"/>
      <c r="VGH329" s="7"/>
      <c r="VGI329" s="8"/>
      <c r="VGJ329" s="8"/>
      <c r="VGK329" s="13"/>
      <c r="VGL329" s="6"/>
      <c r="VGM329" s="6"/>
      <c r="VGN329" s="6"/>
      <c r="VGO329" s="7"/>
      <c r="VGP329" s="7"/>
      <c r="VGQ329" s="8"/>
      <c r="VGR329" s="8"/>
      <c r="VGS329" s="13"/>
      <c r="VGT329" s="6"/>
      <c r="VGU329" s="6"/>
      <c r="VGV329" s="6"/>
      <c r="VGW329" s="7"/>
      <c r="VGX329" s="7"/>
      <c r="VGY329" s="8"/>
      <c r="VGZ329" s="8"/>
      <c r="VHA329" s="13"/>
      <c r="VHB329" s="6"/>
      <c r="VHC329" s="6"/>
      <c r="VHD329" s="6"/>
      <c r="VHE329" s="7"/>
      <c r="VHF329" s="7"/>
      <c r="VHG329" s="8"/>
      <c r="VHH329" s="8"/>
      <c r="VHI329" s="13"/>
      <c r="VHJ329" s="6"/>
      <c r="VHK329" s="6"/>
      <c r="VHL329" s="6"/>
      <c r="VHM329" s="7"/>
      <c r="VHN329" s="7"/>
      <c r="VHO329" s="8"/>
      <c r="VHP329" s="8"/>
      <c r="VHQ329" s="13"/>
      <c r="VHR329" s="6"/>
      <c r="VHS329" s="6"/>
      <c r="VHT329" s="6"/>
      <c r="VHU329" s="7"/>
      <c r="VHV329" s="7"/>
      <c r="VHW329" s="8"/>
      <c r="VHX329" s="8"/>
      <c r="VHY329" s="13"/>
      <c r="VHZ329" s="6"/>
      <c r="VIA329" s="6"/>
      <c r="VIB329" s="6"/>
      <c r="VIC329" s="7"/>
      <c r="VID329" s="7"/>
      <c r="VIE329" s="8"/>
      <c r="VIF329" s="8"/>
      <c r="VIG329" s="13"/>
      <c r="VIH329" s="6"/>
      <c r="VII329" s="6"/>
      <c r="VIJ329" s="6"/>
      <c r="VIK329" s="7"/>
      <c r="VIL329" s="7"/>
      <c r="VIM329" s="8"/>
      <c r="VIN329" s="8"/>
      <c r="VIO329" s="13"/>
      <c r="VIP329" s="6"/>
      <c r="VIQ329" s="6"/>
      <c r="VIR329" s="6"/>
      <c r="VIS329" s="7"/>
      <c r="VIT329" s="7"/>
      <c r="VIU329" s="8"/>
      <c r="VIV329" s="8"/>
      <c r="VIW329" s="13"/>
      <c r="VIX329" s="6"/>
      <c r="VIY329" s="6"/>
      <c r="VIZ329" s="6"/>
      <c r="VJA329" s="7"/>
      <c r="VJB329" s="7"/>
      <c r="VJC329" s="8"/>
      <c r="VJD329" s="8"/>
      <c r="VJE329" s="13"/>
      <c r="VJF329" s="6"/>
      <c r="VJG329" s="6"/>
      <c r="VJH329" s="6"/>
      <c r="VJI329" s="7"/>
      <c r="VJJ329" s="7"/>
      <c r="VJK329" s="8"/>
      <c r="VJL329" s="8"/>
      <c r="VJM329" s="13"/>
      <c r="VJN329" s="6"/>
      <c r="VJO329" s="6"/>
      <c r="VJP329" s="6"/>
      <c r="VJQ329" s="7"/>
      <c r="VJR329" s="7"/>
      <c r="VJS329" s="8"/>
      <c r="VJT329" s="8"/>
      <c r="VJU329" s="13"/>
      <c r="VJV329" s="6"/>
      <c r="VJW329" s="6"/>
      <c r="VJX329" s="6"/>
      <c r="VJY329" s="7"/>
      <c r="VJZ329" s="7"/>
      <c r="VKA329" s="8"/>
      <c r="VKB329" s="8"/>
      <c r="VKC329" s="13"/>
      <c r="VKD329" s="6"/>
      <c r="VKE329" s="6"/>
      <c r="VKF329" s="6"/>
      <c r="VKG329" s="7"/>
      <c r="VKH329" s="7"/>
      <c r="VKI329" s="8"/>
      <c r="VKJ329" s="8"/>
      <c r="VKK329" s="13"/>
      <c r="VKL329" s="6"/>
      <c r="VKM329" s="6"/>
      <c r="VKN329" s="6"/>
      <c r="VKO329" s="7"/>
      <c r="VKP329" s="7"/>
      <c r="VKQ329" s="8"/>
      <c r="VKR329" s="8"/>
      <c r="VKS329" s="13"/>
      <c r="VKT329" s="6"/>
      <c r="VKU329" s="6"/>
      <c r="VKV329" s="6"/>
      <c r="VKW329" s="7"/>
      <c r="VKX329" s="7"/>
      <c r="VKY329" s="8"/>
      <c r="VKZ329" s="8"/>
      <c r="VLA329" s="13"/>
      <c r="VLB329" s="6"/>
      <c r="VLC329" s="6"/>
      <c r="VLD329" s="6"/>
      <c r="VLE329" s="7"/>
      <c r="VLF329" s="7"/>
      <c r="VLG329" s="8"/>
      <c r="VLH329" s="8"/>
      <c r="VLI329" s="13"/>
      <c r="VLJ329" s="6"/>
      <c r="VLK329" s="6"/>
      <c r="VLL329" s="6"/>
      <c r="VLM329" s="7"/>
      <c r="VLN329" s="7"/>
      <c r="VLO329" s="8"/>
      <c r="VLP329" s="8"/>
      <c r="VLQ329" s="13"/>
      <c r="VLR329" s="6"/>
      <c r="VLS329" s="6"/>
      <c r="VLT329" s="6"/>
      <c r="VLU329" s="7"/>
      <c r="VLV329" s="7"/>
      <c r="VLW329" s="8"/>
      <c r="VLX329" s="8"/>
      <c r="VLY329" s="13"/>
      <c r="VLZ329" s="6"/>
      <c r="VMA329" s="6"/>
      <c r="VMB329" s="6"/>
      <c r="VMC329" s="7"/>
      <c r="VMD329" s="7"/>
      <c r="VME329" s="8"/>
      <c r="VMF329" s="8"/>
      <c r="VMG329" s="13"/>
      <c r="VMH329" s="6"/>
      <c r="VMI329" s="6"/>
      <c r="VMJ329" s="6"/>
      <c r="VMK329" s="7"/>
      <c r="VML329" s="7"/>
      <c r="VMM329" s="8"/>
      <c r="VMN329" s="8"/>
      <c r="VMO329" s="13"/>
      <c r="VMP329" s="6"/>
      <c r="VMQ329" s="6"/>
      <c r="VMR329" s="6"/>
      <c r="VMS329" s="7"/>
      <c r="VMT329" s="7"/>
      <c r="VMU329" s="8"/>
      <c r="VMV329" s="8"/>
      <c r="VMW329" s="13"/>
      <c r="VMX329" s="6"/>
      <c r="VMY329" s="6"/>
      <c r="VMZ329" s="6"/>
      <c r="VNA329" s="7"/>
      <c r="VNB329" s="7"/>
      <c r="VNC329" s="8"/>
      <c r="VND329" s="8"/>
      <c r="VNE329" s="13"/>
      <c r="VNF329" s="6"/>
      <c r="VNG329" s="6"/>
      <c r="VNH329" s="6"/>
      <c r="VNI329" s="7"/>
      <c r="VNJ329" s="7"/>
      <c r="VNK329" s="8"/>
      <c r="VNL329" s="8"/>
      <c r="VNM329" s="13"/>
      <c r="VNN329" s="6"/>
      <c r="VNO329" s="6"/>
      <c r="VNP329" s="6"/>
      <c r="VNQ329" s="7"/>
      <c r="VNR329" s="7"/>
      <c r="VNS329" s="8"/>
      <c r="VNT329" s="8"/>
      <c r="VNU329" s="13"/>
      <c r="VNV329" s="6"/>
      <c r="VNW329" s="6"/>
      <c r="VNX329" s="6"/>
      <c r="VNY329" s="7"/>
      <c r="VNZ329" s="7"/>
      <c r="VOA329" s="8"/>
      <c r="VOB329" s="8"/>
      <c r="VOC329" s="13"/>
      <c r="VOD329" s="6"/>
      <c r="VOE329" s="6"/>
      <c r="VOF329" s="6"/>
      <c r="VOG329" s="7"/>
      <c r="VOH329" s="7"/>
      <c r="VOI329" s="8"/>
      <c r="VOJ329" s="8"/>
      <c r="VOK329" s="13"/>
      <c r="VOL329" s="6"/>
      <c r="VOM329" s="6"/>
      <c r="VON329" s="6"/>
      <c r="VOO329" s="7"/>
      <c r="VOP329" s="7"/>
      <c r="VOQ329" s="8"/>
      <c r="VOR329" s="8"/>
      <c r="VOS329" s="13"/>
      <c r="VOT329" s="6"/>
      <c r="VOU329" s="6"/>
      <c r="VOV329" s="6"/>
      <c r="VOW329" s="7"/>
      <c r="VOX329" s="7"/>
      <c r="VOY329" s="8"/>
      <c r="VOZ329" s="8"/>
      <c r="VPA329" s="13"/>
      <c r="VPB329" s="6"/>
      <c r="VPC329" s="6"/>
      <c r="VPD329" s="6"/>
      <c r="VPE329" s="7"/>
      <c r="VPF329" s="7"/>
      <c r="VPG329" s="8"/>
      <c r="VPH329" s="8"/>
      <c r="VPI329" s="13"/>
      <c r="VPJ329" s="6"/>
      <c r="VPK329" s="6"/>
      <c r="VPL329" s="6"/>
      <c r="VPM329" s="7"/>
      <c r="VPN329" s="7"/>
      <c r="VPO329" s="8"/>
      <c r="VPP329" s="8"/>
      <c r="VPQ329" s="13"/>
      <c r="VPR329" s="6"/>
      <c r="VPS329" s="6"/>
      <c r="VPT329" s="6"/>
      <c r="VPU329" s="7"/>
      <c r="VPV329" s="7"/>
      <c r="VPW329" s="8"/>
      <c r="VPX329" s="8"/>
      <c r="VPY329" s="13"/>
      <c r="VPZ329" s="6"/>
      <c r="VQA329" s="6"/>
      <c r="VQB329" s="6"/>
      <c r="VQC329" s="7"/>
      <c r="VQD329" s="7"/>
      <c r="VQE329" s="8"/>
      <c r="VQF329" s="8"/>
      <c r="VQG329" s="13"/>
      <c r="VQH329" s="6"/>
      <c r="VQI329" s="6"/>
      <c r="VQJ329" s="6"/>
      <c r="VQK329" s="7"/>
      <c r="VQL329" s="7"/>
      <c r="VQM329" s="8"/>
      <c r="VQN329" s="8"/>
      <c r="VQO329" s="13"/>
      <c r="VQP329" s="6"/>
      <c r="VQQ329" s="6"/>
      <c r="VQR329" s="6"/>
      <c r="VQS329" s="7"/>
      <c r="VQT329" s="7"/>
      <c r="VQU329" s="8"/>
      <c r="VQV329" s="8"/>
      <c r="VQW329" s="13"/>
      <c r="VQX329" s="6"/>
      <c r="VQY329" s="6"/>
      <c r="VQZ329" s="6"/>
      <c r="VRA329" s="7"/>
      <c r="VRB329" s="7"/>
      <c r="VRC329" s="8"/>
      <c r="VRD329" s="8"/>
      <c r="VRE329" s="13"/>
      <c r="VRF329" s="6"/>
      <c r="VRG329" s="6"/>
      <c r="VRH329" s="6"/>
      <c r="VRI329" s="7"/>
      <c r="VRJ329" s="7"/>
      <c r="VRK329" s="8"/>
      <c r="VRL329" s="8"/>
      <c r="VRM329" s="13"/>
      <c r="VRN329" s="6"/>
      <c r="VRO329" s="6"/>
      <c r="VRP329" s="6"/>
      <c r="VRQ329" s="7"/>
      <c r="VRR329" s="7"/>
      <c r="VRS329" s="8"/>
      <c r="VRT329" s="8"/>
      <c r="VRU329" s="13"/>
      <c r="VRV329" s="6"/>
      <c r="VRW329" s="6"/>
      <c r="VRX329" s="6"/>
      <c r="VRY329" s="7"/>
      <c r="VRZ329" s="7"/>
      <c r="VSA329" s="8"/>
      <c r="VSB329" s="8"/>
      <c r="VSC329" s="13"/>
      <c r="VSD329" s="6"/>
      <c r="VSE329" s="6"/>
      <c r="VSF329" s="6"/>
      <c r="VSG329" s="7"/>
      <c r="VSH329" s="7"/>
      <c r="VSI329" s="8"/>
      <c r="VSJ329" s="8"/>
      <c r="VSK329" s="13"/>
      <c r="VSL329" s="6"/>
      <c r="VSM329" s="6"/>
      <c r="VSN329" s="6"/>
      <c r="VSO329" s="7"/>
      <c r="VSP329" s="7"/>
      <c r="VSQ329" s="8"/>
      <c r="VSR329" s="8"/>
      <c r="VSS329" s="13"/>
      <c r="VST329" s="6"/>
      <c r="VSU329" s="6"/>
      <c r="VSV329" s="6"/>
      <c r="VSW329" s="7"/>
      <c r="VSX329" s="7"/>
      <c r="VSY329" s="8"/>
      <c r="VSZ329" s="8"/>
      <c r="VTA329" s="13"/>
      <c r="VTB329" s="6"/>
      <c r="VTC329" s="6"/>
      <c r="VTD329" s="6"/>
      <c r="VTE329" s="7"/>
      <c r="VTF329" s="7"/>
      <c r="VTG329" s="8"/>
      <c r="VTH329" s="8"/>
      <c r="VTI329" s="13"/>
      <c r="VTJ329" s="6"/>
      <c r="VTK329" s="6"/>
      <c r="VTL329" s="6"/>
      <c r="VTM329" s="7"/>
      <c r="VTN329" s="7"/>
      <c r="VTO329" s="8"/>
      <c r="VTP329" s="8"/>
      <c r="VTQ329" s="13"/>
      <c r="VTR329" s="6"/>
      <c r="VTS329" s="6"/>
      <c r="VTT329" s="6"/>
      <c r="VTU329" s="7"/>
      <c r="VTV329" s="7"/>
      <c r="VTW329" s="8"/>
      <c r="VTX329" s="8"/>
      <c r="VTY329" s="13"/>
      <c r="VTZ329" s="6"/>
      <c r="VUA329" s="6"/>
      <c r="VUB329" s="6"/>
      <c r="VUC329" s="7"/>
      <c r="VUD329" s="7"/>
      <c r="VUE329" s="8"/>
      <c r="VUF329" s="8"/>
      <c r="VUG329" s="13"/>
      <c r="VUH329" s="6"/>
      <c r="VUI329" s="6"/>
      <c r="VUJ329" s="6"/>
      <c r="VUK329" s="7"/>
      <c r="VUL329" s="7"/>
      <c r="VUM329" s="8"/>
      <c r="VUN329" s="8"/>
      <c r="VUO329" s="13"/>
      <c r="VUP329" s="6"/>
      <c r="VUQ329" s="6"/>
      <c r="VUR329" s="6"/>
      <c r="VUS329" s="7"/>
      <c r="VUT329" s="7"/>
      <c r="VUU329" s="8"/>
      <c r="VUV329" s="8"/>
      <c r="VUW329" s="13"/>
      <c r="VUX329" s="6"/>
      <c r="VUY329" s="6"/>
      <c r="VUZ329" s="6"/>
      <c r="VVA329" s="7"/>
      <c r="VVB329" s="7"/>
      <c r="VVC329" s="8"/>
      <c r="VVD329" s="8"/>
      <c r="VVE329" s="13"/>
      <c r="VVF329" s="6"/>
      <c r="VVG329" s="6"/>
      <c r="VVH329" s="6"/>
      <c r="VVI329" s="7"/>
      <c r="VVJ329" s="7"/>
      <c r="VVK329" s="8"/>
      <c r="VVL329" s="8"/>
      <c r="VVM329" s="13"/>
      <c r="VVN329" s="6"/>
      <c r="VVO329" s="6"/>
      <c r="VVP329" s="6"/>
      <c r="VVQ329" s="7"/>
      <c r="VVR329" s="7"/>
      <c r="VVS329" s="8"/>
      <c r="VVT329" s="8"/>
      <c r="VVU329" s="13"/>
      <c r="VVV329" s="6"/>
      <c r="VVW329" s="6"/>
      <c r="VVX329" s="6"/>
      <c r="VVY329" s="7"/>
      <c r="VVZ329" s="7"/>
      <c r="VWA329" s="8"/>
      <c r="VWB329" s="8"/>
      <c r="VWC329" s="13"/>
      <c r="VWD329" s="6"/>
      <c r="VWE329" s="6"/>
      <c r="VWF329" s="6"/>
      <c r="VWG329" s="7"/>
      <c r="VWH329" s="7"/>
      <c r="VWI329" s="8"/>
      <c r="VWJ329" s="8"/>
      <c r="VWK329" s="13"/>
      <c r="VWL329" s="6"/>
      <c r="VWM329" s="6"/>
      <c r="VWN329" s="6"/>
      <c r="VWO329" s="7"/>
      <c r="VWP329" s="7"/>
      <c r="VWQ329" s="8"/>
      <c r="VWR329" s="8"/>
      <c r="VWS329" s="13"/>
      <c r="VWT329" s="6"/>
      <c r="VWU329" s="6"/>
      <c r="VWV329" s="6"/>
      <c r="VWW329" s="7"/>
      <c r="VWX329" s="7"/>
      <c r="VWY329" s="8"/>
      <c r="VWZ329" s="8"/>
      <c r="VXA329" s="13"/>
      <c r="VXB329" s="6"/>
      <c r="VXC329" s="6"/>
      <c r="VXD329" s="6"/>
      <c r="VXE329" s="7"/>
      <c r="VXF329" s="7"/>
      <c r="VXG329" s="8"/>
      <c r="VXH329" s="8"/>
      <c r="VXI329" s="13"/>
      <c r="VXJ329" s="6"/>
      <c r="VXK329" s="6"/>
      <c r="VXL329" s="6"/>
      <c r="VXM329" s="7"/>
      <c r="VXN329" s="7"/>
      <c r="VXO329" s="8"/>
      <c r="VXP329" s="8"/>
      <c r="VXQ329" s="13"/>
      <c r="VXR329" s="6"/>
      <c r="VXS329" s="6"/>
      <c r="VXT329" s="6"/>
      <c r="VXU329" s="7"/>
      <c r="VXV329" s="7"/>
      <c r="VXW329" s="8"/>
      <c r="VXX329" s="8"/>
      <c r="VXY329" s="13"/>
      <c r="VXZ329" s="6"/>
      <c r="VYA329" s="6"/>
      <c r="VYB329" s="6"/>
      <c r="VYC329" s="7"/>
      <c r="VYD329" s="7"/>
      <c r="VYE329" s="8"/>
      <c r="VYF329" s="8"/>
      <c r="VYG329" s="13"/>
      <c r="VYH329" s="6"/>
      <c r="VYI329" s="6"/>
      <c r="VYJ329" s="6"/>
      <c r="VYK329" s="7"/>
      <c r="VYL329" s="7"/>
      <c r="VYM329" s="8"/>
      <c r="VYN329" s="8"/>
      <c r="VYO329" s="13"/>
      <c r="VYP329" s="6"/>
      <c r="VYQ329" s="6"/>
      <c r="VYR329" s="6"/>
      <c r="VYS329" s="7"/>
      <c r="VYT329" s="7"/>
      <c r="VYU329" s="8"/>
      <c r="VYV329" s="8"/>
      <c r="VYW329" s="13"/>
      <c r="VYX329" s="6"/>
      <c r="VYY329" s="6"/>
      <c r="VYZ329" s="6"/>
      <c r="VZA329" s="7"/>
      <c r="VZB329" s="7"/>
      <c r="VZC329" s="8"/>
      <c r="VZD329" s="8"/>
      <c r="VZE329" s="13"/>
      <c r="VZF329" s="6"/>
      <c r="VZG329" s="6"/>
      <c r="VZH329" s="6"/>
      <c r="VZI329" s="7"/>
      <c r="VZJ329" s="7"/>
      <c r="VZK329" s="8"/>
      <c r="VZL329" s="8"/>
      <c r="VZM329" s="13"/>
      <c r="VZN329" s="6"/>
      <c r="VZO329" s="6"/>
      <c r="VZP329" s="6"/>
      <c r="VZQ329" s="7"/>
      <c r="VZR329" s="7"/>
      <c r="VZS329" s="8"/>
      <c r="VZT329" s="8"/>
      <c r="VZU329" s="13"/>
      <c r="VZV329" s="6"/>
      <c r="VZW329" s="6"/>
      <c r="VZX329" s="6"/>
      <c r="VZY329" s="7"/>
      <c r="VZZ329" s="7"/>
      <c r="WAA329" s="8"/>
      <c r="WAB329" s="8"/>
      <c r="WAC329" s="13"/>
      <c r="WAD329" s="6"/>
      <c r="WAE329" s="6"/>
      <c r="WAF329" s="6"/>
      <c r="WAG329" s="7"/>
      <c r="WAH329" s="7"/>
      <c r="WAI329" s="8"/>
      <c r="WAJ329" s="8"/>
      <c r="WAK329" s="13"/>
      <c r="WAL329" s="6"/>
      <c r="WAM329" s="6"/>
      <c r="WAN329" s="6"/>
      <c r="WAO329" s="7"/>
      <c r="WAP329" s="7"/>
      <c r="WAQ329" s="8"/>
      <c r="WAR329" s="8"/>
      <c r="WAS329" s="13"/>
      <c r="WAT329" s="6"/>
      <c r="WAU329" s="6"/>
      <c r="WAV329" s="6"/>
      <c r="WAW329" s="7"/>
      <c r="WAX329" s="7"/>
      <c r="WAY329" s="8"/>
      <c r="WAZ329" s="8"/>
      <c r="WBA329" s="13"/>
      <c r="WBB329" s="6"/>
      <c r="WBC329" s="6"/>
      <c r="WBD329" s="6"/>
      <c r="WBE329" s="7"/>
      <c r="WBF329" s="7"/>
      <c r="WBG329" s="8"/>
      <c r="WBH329" s="8"/>
      <c r="WBI329" s="13"/>
      <c r="WBJ329" s="6"/>
      <c r="WBK329" s="6"/>
      <c r="WBL329" s="6"/>
      <c r="WBM329" s="7"/>
      <c r="WBN329" s="7"/>
      <c r="WBO329" s="8"/>
      <c r="WBP329" s="8"/>
      <c r="WBQ329" s="13"/>
      <c r="WBR329" s="6"/>
      <c r="WBS329" s="6"/>
      <c r="WBT329" s="6"/>
      <c r="WBU329" s="7"/>
      <c r="WBV329" s="7"/>
      <c r="WBW329" s="8"/>
      <c r="WBX329" s="8"/>
      <c r="WBY329" s="13"/>
      <c r="WBZ329" s="6"/>
      <c r="WCA329" s="6"/>
      <c r="WCB329" s="6"/>
      <c r="WCC329" s="7"/>
      <c r="WCD329" s="7"/>
      <c r="WCE329" s="8"/>
      <c r="WCF329" s="8"/>
      <c r="WCG329" s="13"/>
      <c r="WCH329" s="6"/>
      <c r="WCI329" s="6"/>
      <c r="WCJ329" s="6"/>
      <c r="WCK329" s="7"/>
      <c r="WCL329" s="7"/>
      <c r="WCM329" s="8"/>
      <c r="WCN329" s="8"/>
      <c r="WCO329" s="13"/>
      <c r="WCP329" s="6"/>
      <c r="WCQ329" s="6"/>
      <c r="WCR329" s="6"/>
      <c r="WCS329" s="7"/>
      <c r="WCT329" s="7"/>
      <c r="WCU329" s="8"/>
      <c r="WCV329" s="8"/>
      <c r="WCW329" s="13"/>
      <c r="WCX329" s="6"/>
      <c r="WCY329" s="6"/>
      <c r="WCZ329" s="6"/>
      <c r="WDA329" s="7"/>
      <c r="WDB329" s="7"/>
      <c r="WDC329" s="8"/>
      <c r="WDD329" s="8"/>
      <c r="WDE329" s="13"/>
      <c r="WDF329" s="6"/>
      <c r="WDG329" s="6"/>
      <c r="WDH329" s="6"/>
      <c r="WDI329" s="7"/>
      <c r="WDJ329" s="7"/>
      <c r="WDK329" s="8"/>
      <c r="WDL329" s="8"/>
      <c r="WDM329" s="13"/>
      <c r="WDN329" s="6"/>
      <c r="WDO329" s="6"/>
      <c r="WDP329" s="6"/>
      <c r="WDQ329" s="7"/>
      <c r="WDR329" s="7"/>
      <c r="WDS329" s="8"/>
      <c r="WDT329" s="8"/>
      <c r="WDU329" s="13"/>
      <c r="WDV329" s="6"/>
      <c r="WDW329" s="6"/>
      <c r="WDX329" s="6"/>
      <c r="WDY329" s="7"/>
      <c r="WDZ329" s="7"/>
      <c r="WEA329" s="8"/>
      <c r="WEB329" s="8"/>
      <c r="WEC329" s="13"/>
      <c r="WED329" s="6"/>
      <c r="WEE329" s="6"/>
      <c r="WEF329" s="6"/>
      <c r="WEG329" s="7"/>
      <c r="WEH329" s="7"/>
      <c r="WEI329" s="8"/>
      <c r="WEJ329" s="8"/>
      <c r="WEK329" s="13"/>
      <c r="WEL329" s="6"/>
      <c r="WEM329" s="6"/>
      <c r="WEN329" s="6"/>
      <c r="WEO329" s="7"/>
      <c r="WEP329" s="7"/>
      <c r="WEQ329" s="8"/>
      <c r="WER329" s="8"/>
      <c r="WES329" s="13"/>
      <c r="WET329" s="6"/>
      <c r="WEU329" s="6"/>
      <c r="WEV329" s="6"/>
      <c r="WEW329" s="7"/>
      <c r="WEX329" s="7"/>
      <c r="WEY329" s="8"/>
      <c r="WEZ329" s="8"/>
      <c r="WFA329" s="13"/>
      <c r="WFB329" s="6"/>
      <c r="WFC329" s="6"/>
      <c r="WFD329" s="6"/>
      <c r="WFE329" s="7"/>
      <c r="WFF329" s="7"/>
      <c r="WFG329" s="8"/>
      <c r="WFH329" s="8"/>
      <c r="WFI329" s="13"/>
      <c r="WFJ329" s="6"/>
      <c r="WFK329" s="6"/>
      <c r="WFL329" s="6"/>
      <c r="WFM329" s="7"/>
      <c r="WFN329" s="7"/>
      <c r="WFO329" s="8"/>
      <c r="WFP329" s="8"/>
      <c r="WFQ329" s="13"/>
      <c r="WFR329" s="6"/>
      <c r="WFS329" s="6"/>
      <c r="WFT329" s="6"/>
      <c r="WFU329" s="7"/>
      <c r="WFV329" s="7"/>
      <c r="WFW329" s="8"/>
      <c r="WFX329" s="8"/>
      <c r="WFY329" s="13"/>
      <c r="WFZ329" s="6"/>
      <c r="WGA329" s="6"/>
      <c r="WGB329" s="6"/>
      <c r="WGC329" s="7"/>
      <c r="WGD329" s="7"/>
      <c r="WGE329" s="8"/>
      <c r="WGF329" s="8"/>
      <c r="WGG329" s="13"/>
      <c r="WGH329" s="6"/>
      <c r="WGI329" s="6"/>
      <c r="WGJ329" s="6"/>
      <c r="WGK329" s="7"/>
      <c r="WGL329" s="7"/>
      <c r="WGM329" s="8"/>
      <c r="WGN329" s="8"/>
      <c r="WGO329" s="13"/>
      <c r="WGP329" s="6"/>
      <c r="WGQ329" s="6"/>
      <c r="WGR329" s="6"/>
      <c r="WGS329" s="7"/>
      <c r="WGT329" s="7"/>
      <c r="WGU329" s="8"/>
      <c r="WGV329" s="8"/>
      <c r="WGW329" s="13"/>
      <c r="WGX329" s="6"/>
      <c r="WGY329" s="6"/>
      <c r="WGZ329" s="6"/>
      <c r="WHA329" s="7"/>
      <c r="WHB329" s="7"/>
      <c r="WHC329" s="8"/>
      <c r="WHD329" s="8"/>
      <c r="WHE329" s="13"/>
      <c r="WHF329" s="6"/>
      <c r="WHG329" s="6"/>
      <c r="WHH329" s="6"/>
      <c r="WHI329" s="7"/>
      <c r="WHJ329" s="7"/>
      <c r="WHK329" s="8"/>
      <c r="WHL329" s="8"/>
      <c r="WHM329" s="13"/>
      <c r="WHN329" s="6"/>
      <c r="WHO329" s="6"/>
      <c r="WHP329" s="6"/>
      <c r="WHQ329" s="7"/>
      <c r="WHR329" s="7"/>
      <c r="WHS329" s="8"/>
      <c r="WHT329" s="8"/>
      <c r="WHU329" s="13"/>
      <c r="WHV329" s="6"/>
      <c r="WHW329" s="6"/>
      <c r="WHX329" s="6"/>
      <c r="WHY329" s="7"/>
      <c r="WHZ329" s="7"/>
      <c r="WIA329" s="8"/>
      <c r="WIB329" s="8"/>
      <c r="WIC329" s="13"/>
      <c r="WID329" s="6"/>
      <c r="WIE329" s="6"/>
      <c r="WIF329" s="6"/>
      <c r="WIG329" s="7"/>
      <c r="WIH329" s="7"/>
      <c r="WII329" s="8"/>
      <c r="WIJ329" s="8"/>
      <c r="WIK329" s="13"/>
      <c r="WIL329" s="6"/>
      <c r="WIM329" s="6"/>
      <c r="WIN329" s="6"/>
      <c r="WIO329" s="7"/>
      <c r="WIP329" s="7"/>
      <c r="WIQ329" s="8"/>
      <c r="WIR329" s="8"/>
      <c r="WIS329" s="13"/>
      <c r="WIT329" s="6"/>
      <c r="WIU329" s="6"/>
      <c r="WIV329" s="6"/>
      <c r="WIW329" s="7"/>
      <c r="WIX329" s="7"/>
      <c r="WIY329" s="8"/>
      <c r="WIZ329" s="8"/>
      <c r="WJA329" s="13"/>
      <c r="WJB329" s="6"/>
      <c r="WJC329" s="6"/>
      <c r="WJD329" s="6"/>
      <c r="WJE329" s="7"/>
      <c r="WJF329" s="7"/>
      <c r="WJG329" s="8"/>
      <c r="WJH329" s="8"/>
      <c r="WJI329" s="13"/>
      <c r="WJJ329" s="6"/>
      <c r="WJK329" s="6"/>
      <c r="WJL329" s="6"/>
      <c r="WJM329" s="7"/>
      <c r="WJN329" s="7"/>
      <c r="WJO329" s="8"/>
      <c r="WJP329" s="8"/>
      <c r="WJQ329" s="13"/>
      <c r="WJR329" s="6"/>
      <c r="WJS329" s="6"/>
      <c r="WJT329" s="6"/>
      <c r="WJU329" s="7"/>
      <c r="WJV329" s="7"/>
      <c r="WJW329" s="8"/>
      <c r="WJX329" s="8"/>
      <c r="WJY329" s="13"/>
      <c r="WJZ329" s="6"/>
      <c r="WKA329" s="6"/>
      <c r="WKB329" s="6"/>
      <c r="WKC329" s="7"/>
      <c r="WKD329" s="7"/>
      <c r="WKE329" s="8"/>
      <c r="WKF329" s="8"/>
      <c r="WKG329" s="13"/>
      <c r="WKH329" s="6"/>
      <c r="WKI329" s="6"/>
      <c r="WKJ329" s="6"/>
      <c r="WKK329" s="7"/>
      <c r="WKL329" s="7"/>
      <c r="WKM329" s="8"/>
      <c r="WKN329" s="8"/>
      <c r="WKO329" s="13"/>
      <c r="WKP329" s="6"/>
      <c r="WKQ329" s="6"/>
      <c r="WKR329" s="6"/>
      <c r="WKS329" s="7"/>
      <c r="WKT329" s="7"/>
      <c r="WKU329" s="8"/>
      <c r="WKV329" s="8"/>
      <c r="WKW329" s="13"/>
      <c r="WKX329" s="6"/>
      <c r="WKY329" s="6"/>
      <c r="WKZ329" s="6"/>
      <c r="WLA329" s="7"/>
      <c r="WLB329" s="7"/>
      <c r="WLC329" s="8"/>
      <c r="WLD329" s="8"/>
      <c r="WLE329" s="13"/>
      <c r="WLF329" s="6"/>
      <c r="WLG329" s="6"/>
      <c r="WLH329" s="6"/>
      <c r="WLI329" s="7"/>
      <c r="WLJ329" s="7"/>
      <c r="WLK329" s="8"/>
      <c r="WLL329" s="8"/>
      <c r="WLM329" s="13"/>
      <c r="WLN329" s="6"/>
      <c r="WLO329" s="6"/>
      <c r="WLP329" s="6"/>
      <c r="WLQ329" s="7"/>
      <c r="WLR329" s="7"/>
      <c r="WLS329" s="8"/>
      <c r="WLT329" s="8"/>
      <c r="WLU329" s="13"/>
      <c r="WLV329" s="6"/>
      <c r="WLW329" s="6"/>
      <c r="WLX329" s="6"/>
      <c r="WLY329" s="7"/>
      <c r="WLZ329" s="7"/>
      <c r="WMA329" s="8"/>
      <c r="WMB329" s="8"/>
      <c r="WMC329" s="13"/>
      <c r="WMD329" s="6"/>
      <c r="WME329" s="6"/>
      <c r="WMF329" s="6"/>
      <c r="WMG329" s="7"/>
      <c r="WMH329" s="7"/>
      <c r="WMI329" s="8"/>
      <c r="WMJ329" s="8"/>
      <c r="WMK329" s="13"/>
      <c r="WML329" s="6"/>
      <c r="WMM329" s="6"/>
      <c r="WMN329" s="6"/>
      <c r="WMO329" s="7"/>
      <c r="WMP329" s="7"/>
      <c r="WMQ329" s="8"/>
      <c r="WMR329" s="8"/>
      <c r="WMS329" s="13"/>
      <c r="WMT329" s="6"/>
      <c r="WMU329" s="6"/>
      <c r="WMV329" s="6"/>
      <c r="WMW329" s="7"/>
      <c r="WMX329" s="7"/>
      <c r="WMY329" s="8"/>
      <c r="WMZ329" s="8"/>
      <c r="WNA329" s="13"/>
      <c r="WNB329" s="6"/>
      <c r="WNC329" s="6"/>
      <c r="WND329" s="6"/>
      <c r="WNE329" s="7"/>
      <c r="WNF329" s="7"/>
      <c r="WNG329" s="8"/>
      <c r="WNH329" s="8"/>
      <c r="WNI329" s="13"/>
      <c r="WNJ329" s="6"/>
      <c r="WNK329" s="6"/>
      <c r="WNL329" s="6"/>
      <c r="WNM329" s="7"/>
      <c r="WNN329" s="7"/>
      <c r="WNO329" s="8"/>
      <c r="WNP329" s="8"/>
      <c r="WNQ329" s="13"/>
      <c r="WNR329" s="6"/>
      <c r="WNS329" s="6"/>
      <c r="WNT329" s="6"/>
      <c r="WNU329" s="7"/>
      <c r="WNV329" s="7"/>
      <c r="WNW329" s="8"/>
      <c r="WNX329" s="8"/>
      <c r="WNY329" s="13"/>
      <c r="WNZ329" s="6"/>
      <c r="WOA329" s="6"/>
      <c r="WOB329" s="6"/>
      <c r="WOC329" s="7"/>
      <c r="WOD329" s="7"/>
      <c r="WOE329" s="8"/>
      <c r="WOF329" s="8"/>
      <c r="WOG329" s="13"/>
      <c r="WOH329" s="6"/>
      <c r="WOI329" s="6"/>
      <c r="WOJ329" s="6"/>
      <c r="WOK329" s="7"/>
      <c r="WOL329" s="7"/>
      <c r="WOM329" s="8"/>
      <c r="WON329" s="8"/>
      <c r="WOO329" s="13"/>
      <c r="WOP329" s="6"/>
      <c r="WOQ329" s="6"/>
      <c r="WOR329" s="6"/>
      <c r="WOS329" s="7"/>
      <c r="WOT329" s="7"/>
      <c r="WOU329" s="8"/>
      <c r="WOV329" s="8"/>
      <c r="WOW329" s="13"/>
      <c r="WOX329" s="6"/>
      <c r="WOY329" s="6"/>
      <c r="WOZ329" s="6"/>
      <c r="WPA329" s="7"/>
      <c r="WPB329" s="7"/>
      <c r="WPC329" s="8"/>
      <c r="WPD329" s="8"/>
      <c r="WPE329" s="13"/>
      <c r="WPF329" s="6"/>
      <c r="WPG329" s="6"/>
      <c r="WPH329" s="6"/>
      <c r="WPI329" s="7"/>
      <c r="WPJ329" s="7"/>
      <c r="WPK329" s="8"/>
      <c r="WPL329" s="8"/>
      <c r="WPM329" s="13"/>
      <c r="WPN329" s="6"/>
      <c r="WPO329" s="6"/>
      <c r="WPP329" s="6"/>
      <c r="WPQ329" s="7"/>
      <c r="WPR329" s="7"/>
      <c r="WPS329" s="8"/>
      <c r="WPT329" s="8"/>
      <c r="WPU329" s="13"/>
      <c r="WPV329" s="6"/>
      <c r="WPW329" s="6"/>
      <c r="WPX329" s="6"/>
      <c r="WPY329" s="7"/>
      <c r="WPZ329" s="7"/>
      <c r="WQA329" s="8"/>
      <c r="WQB329" s="8"/>
      <c r="WQC329" s="13"/>
      <c r="WQD329" s="6"/>
      <c r="WQE329" s="6"/>
      <c r="WQF329" s="6"/>
      <c r="WQG329" s="7"/>
      <c r="WQH329" s="7"/>
      <c r="WQI329" s="8"/>
      <c r="WQJ329" s="8"/>
      <c r="WQK329" s="13"/>
      <c r="WQL329" s="6"/>
      <c r="WQM329" s="6"/>
      <c r="WQN329" s="6"/>
      <c r="WQO329" s="7"/>
      <c r="WQP329" s="7"/>
      <c r="WQQ329" s="8"/>
      <c r="WQR329" s="8"/>
      <c r="WQS329" s="13"/>
      <c r="WQT329" s="6"/>
      <c r="WQU329" s="6"/>
      <c r="WQV329" s="6"/>
      <c r="WQW329" s="7"/>
      <c r="WQX329" s="7"/>
      <c r="WQY329" s="8"/>
      <c r="WQZ329" s="8"/>
      <c r="WRA329" s="13"/>
      <c r="WRB329" s="6"/>
      <c r="WRC329" s="6"/>
      <c r="WRD329" s="6"/>
      <c r="WRE329" s="7"/>
      <c r="WRF329" s="7"/>
      <c r="WRG329" s="8"/>
      <c r="WRH329" s="8"/>
      <c r="WRI329" s="13"/>
      <c r="WRJ329" s="6"/>
      <c r="WRK329" s="6"/>
      <c r="WRL329" s="6"/>
      <c r="WRM329" s="7"/>
      <c r="WRN329" s="7"/>
      <c r="WRO329" s="8"/>
      <c r="WRP329" s="8"/>
      <c r="WRQ329" s="13"/>
      <c r="WRR329" s="6"/>
      <c r="WRS329" s="6"/>
      <c r="WRT329" s="6"/>
      <c r="WRU329" s="7"/>
      <c r="WRV329" s="7"/>
      <c r="WRW329" s="8"/>
      <c r="WRX329" s="8"/>
      <c r="WRY329" s="13"/>
      <c r="WRZ329" s="6"/>
      <c r="WSA329" s="6"/>
      <c r="WSB329" s="6"/>
      <c r="WSC329" s="7"/>
      <c r="WSD329" s="7"/>
      <c r="WSE329" s="8"/>
      <c r="WSF329" s="8"/>
      <c r="WSG329" s="13"/>
      <c r="WSH329" s="6"/>
      <c r="WSI329" s="6"/>
      <c r="WSJ329" s="6"/>
      <c r="WSK329" s="7"/>
      <c r="WSL329" s="7"/>
      <c r="WSM329" s="8"/>
      <c r="WSN329" s="8"/>
      <c r="WSO329" s="13"/>
      <c r="WSP329" s="6"/>
      <c r="WSQ329" s="6"/>
      <c r="WSR329" s="6"/>
      <c r="WSS329" s="7"/>
      <c r="WST329" s="7"/>
      <c r="WSU329" s="8"/>
      <c r="WSV329" s="8"/>
      <c r="WSW329" s="13"/>
      <c r="WSX329" s="6"/>
      <c r="WSY329" s="6"/>
      <c r="WSZ329" s="6"/>
      <c r="WTA329" s="7"/>
      <c r="WTB329" s="7"/>
      <c r="WTC329" s="8"/>
      <c r="WTD329" s="8"/>
      <c r="WTE329" s="13"/>
      <c r="WTF329" s="6"/>
      <c r="WTG329" s="6"/>
      <c r="WTH329" s="6"/>
      <c r="WTI329" s="7"/>
      <c r="WTJ329" s="7"/>
      <c r="WTK329" s="8"/>
      <c r="WTL329" s="8"/>
      <c r="WTM329" s="13"/>
      <c r="WTN329" s="6"/>
      <c r="WTO329" s="6"/>
      <c r="WTP329" s="6"/>
      <c r="WTQ329" s="7"/>
      <c r="WTR329" s="7"/>
      <c r="WTS329" s="8"/>
      <c r="WTT329" s="8"/>
      <c r="WTU329" s="13"/>
      <c r="WTV329" s="6"/>
      <c r="WTW329" s="6"/>
      <c r="WTX329" s="6"/>
      <c r="WTY329" s="7"/>
      <c r="WTZ329" s="7"/>
      <c r="WUA329" s="8"/>
      <c r="WUB329" s="8"/>
      <c r="WUC329" s="13"/>
      <c r="WUD329" s="6"/>
      <c r="WUE329" s="6"/>
      <c r="WUF329" s="6"/>
      <c r="WUG329" s="7"/>
      <c r="WUH329" s="7"/>
      <c r="WUI329" s="8"/>
      <c r="WUJ329" s="8"/>
      <c r="WUK329" s="13"/>
      <c r="WUL329" s="6"/>
      <c r="WUM329" s="6"/>
      <c r="WUN329" s="6"/>
      <c r="WUO329" s="7"/>
      <c r="WUP329" s="7"/>
      <c r="WUQ329" s="8"/>
      <c r="WUR329" s="8"/>
      <c r="WUS329" s="13"/>
      <c r="WUT329" s="6"/>
      <c r="WUU329" s="6"/>
      <c r="WUV329" s="6"/>
      <c r="WUW329" s="7"/>
      <c r="WUX329" s="7"/>
      <c r="WUY329" s="8"/>
      <c r="WUZ329" s="8"/>
      <c r="WVA329" s="13"/>
      <c r="WVB329" s="6"/>
      <c r="WVC329" s="6"/>
      <c r="WVD329" s="6"/>
      <c r="WVE329" s="7"/>
      <c r="WVF329" s="7"/>
      <c r="WVG329" s="8"/>
      <c r="WVH329" s="8"/>
      <c r="WVI329" s="13"/>
      <c r="WVJ329" s="6"/>
      <c r="WVK329" s="6"/>
      <c r="WVL329" s="6"/>
      <c r="WVM329" s="7"/>
      <c r="WVN329" s="7"/>
      <c r="WVO329" s="8"/>
      <c r="WVP329" s="8"/>
      <c r="WVQ329" s="13"/>
      <c r="WVR329" s="6"/>
      <c r="WVS329" s="6"/>
      <c r="WVT329" s="6"/>
      <c r="WVU329" s="7"/>
      <c r="WVV329" s="7"/>
      <c r="WVW329" s="8"/>
      <c r="WVX329" s="8"/>
      <c r="WVY329" s="13"/>
      <c r="WVZ329" s="6"/>
      <c r="WWA329" s="6"/>
      <c r="WWB329" s="6"/>
      <c r="WWC329" s="7"/>
      <c r="WWD329" s="7"/>
      <c r="WWE329" s="8"/>
      <c r="WWF329" s="8"/>
      <c r="WWG329" s="13"/>
      <c r="WWH329" s="6"/>
      <c r="WWI329" s="6"/>
      <c r="WWJ329" s="6"/>
      <c r="WWK329" s="7"/>
      <c r="WWL329" s="7"/>
      <c r="WWM329" s="8"/>
      <c r="WWN329" s="8"/>
      <c r="WWO329" s="13"/>
      <c r="WWP329" s="6"/>
      <c r="WWQ329" s="6"/>
      <c r="WWR329" s="6"/>
      <c r="WWS329" s="7"/>
      <c r="WWT329" s="7"/>
      <c r="WWU329" s="8"/>
      <c r="WWV329" s="8"/>
      <c r="WWW329" s="13"/>
      <c r="WWX329" s="6"/>
      <c r="WWY329" s="6"/>
      <c r="WWZ329" s="6"/>
      <c r="WXA329" s="7"/>
      <c r="WXB329" s="7"/>
      <c r="WXC329" s="8"/>
      <c r="WXD329" s="8"/>
      <c r="WXE329" s="13"/>
      <c r="WXF329" s="6"/>
      <c r="WXG329" s="6"/>
      <c r="WXH329" s="6"/>
      <c r="WXI329" s="7"/>
      <c r="WXJ329" s="7"/>
      <c r="WXK329" s="8"/>
      <c r="WXL329" s="8"/>
      <c r="WXM329" s="13"/>
      <c r="WXN329" s="6"/>
      <c r="WXO329" s="6"/>
      <c r="WXP329" s="6"/>
      <c r="WXQ329" s="7"/>
      <c r="WXR329" s="7"/>
      <c r="WXS329" s="8"/>
      <c r="WXT329" s="8"/>
      <c r="WXU329" s="13"/>
      <c r="WXV329" s="6"/>
      <c r="WXW329" s="6"/>
      <c r="WXX329" s="6"/>
      <c r="WXY329" s="7"/>
      <c r="WXZ329" s="7"/>
      <c r="WYA329" s="8"/>
      <c r="WYB329" s="8"/>
      <c r="WYC329" s="13"/>
      <c r="WYD329" s="6"/>
      <c r="WYE329" s="6"/>
      <c r="WYF329" s="6"/>
      <c r="WYG329" s="7"/>
      <c r="WYH329" s="7"/>
      <c r="WYI329" s="8"/>
      <c r="WYJ329" s="8"/>
      <c r="WYK329" s="13"/>
      <c r="WYL329" s="6"/>
      <c r="WYM329" s="6"/>
      <c r="WYN329" s="6"/>
      <c r="WYO329" s="7"/>
      <c r="WYP329" s="7"/>
      <c r="WYQ329" s="8"/>
      <c r="WYR329" s="8"/>
      <c r="WYS329" s="13"/>
      <c r="WYT329" s="6"/>
      <c r="WYU329" s="6"/>
      <c r="WYV329" s="6"/>
      <c r="WYW329" s="7"/>
      <c r="WYX329" s="7"/>
      <c r="WYY329" s="8"/>
      <c r="WYZ329" s="8"/>
      <c r="WZA329" s="13"/>
      <c r="WZB329" s="6"/>
      <c r="WZC329" s="6"/>
      <c r="WZD329" s="6"/>
      <c r="WZE329" s="7"/>
      <c r="WZF329" s="7"/>
      <c r="WZG329" s="8"/>
      <c r="WZH329" s="8"/>
      <c r="WZI329" s="13"/>
      <c r="WZJ329" s="6"/>
      <c r="WZK329" s="6"/>
      <c r="WZL329" s="6"/>
      <c r="WZM329" s="7"/>
      <c r="WZN329" s="7"/>
      <c r="WZO329" s="8"/>
      <c r="WZP329" s="8"/>
      <c r="WZQ329" s="13"/>
      <c r="WZR329" s="6"/>
      <c r="WZS329" s="6"/>
      <c r="WZT329" s="6"/>
      <c r="WZU329" s="7"/>
      <c r="WZV329" s="7"/>
      <c r="WZW329" s="8"/>
      <c r="WZX329" s="8"/>
      <c r="WZY329" s="13"/>
      <c r="WZZ329" s="6"/>
      <c r="XAA329" s="6"/>
      <c r="XAB329" s="6"/>
      <c r="XAC329" s="7"/>
      <c r="XAD329" s="7"/>
      <c r="XAE329" s="8"/>
      <c r="XAF329" s="8"/>
      <c r="XAG329" s="13"/>
      <c r="XAH329" s="6"/>
      <c r="XAI329" s="6"/>
      <c r="XAJ329" s="6"/>
      <c r="XAK329" s="7"/>
      <c r="XAL329" s="7"/>
      <c r="XAM329" s="8"/>
      <c r="XAN329" s="8"/>
      <c r="XAO329" s="13"/>
      <c r="XAP329" s="6"/>
      <c r="XAQ329" s="6"/>
      <c r="XAR329" s="6"/>
      <c r="XAS329" s="7"/>
      <c r="XAT329" s="7"/>
      <c r="XAU329" s="8"/>
      <c r="XAV329" s="8"/>
      <c r="XAW329" s="13"/>
      <c r="XAX329" s="6"/>
      <c r="XAY329" s="6"/>
      <c r="XAZ329" s="6"/>
      <c r="XBA329" s="7"/>
      <c r="XBB329" s="7"/>
      <c r="XBC329" s="8"/>
      <c r="XBD329" s="8"/>
      <c r="XBE329" s="13"/>
      <c r="XBF329" s="6"/>
      <c r="XBG329" s="6"/>
      <c r="XBH329" s="6"/>
      <c r="XBI329" s="7"/>
      <c r="XBJ329" s="7"/>
      <c r="XBK329" s="8"/>
      <c r="XBL329" s="8"/>
      <c r="XBM329" s="13"/>
      <c r="XBN329" s="6"/>
      <c r="XBO329" s="6"/>
      <c r="XBP329" s="6"/>
      <c r="XBQ329" s="7"/>
      <c r="XBR329" s="7"/>
      <c r="XBS329" s="8"/>
      <c r="XBT329" s="8"/>
    </row>
    <row r="330" spans="1:16296">
      <c r="A330" s="49" t="s">
        <v>7475</v>
      </c>
      <c r="B330" s="3">
        <v>6</v>
      </c>
      <c r="C330" s="2">
        <v>1</v>
      </c>
      <c r="D330" s="46">
        <v>42.5</v>
      </c>
      <c r="E330" s="3" t="s">
        <v>10537</v>
      </c>
      <c r="F330" s="3"/>
      <c r="G330" s="280">
        <v>21.6</v>
      </c>
      <c r="H330" s="280">
        <v>19.850000000000001</v>
      </c>
      <c r="I330" s="284">
        <v>19.5</v>
      </c>
      <c r="N330" s="43"/>
      <c r="O330" s="40"/>
      <c r="P330" s="40"/>
      <c r="Q330" s="41"/>
      <c r="R330" s="42"/>
      <c r="S330" s="42"/>
      <c r="T330" s="42"/>
      <c r="U330" s="43"/>
      <c r="V330" s="43"/>
      <c r="W330" s="40"/>
      <c r="X330" s="40"/>
      <c r="Y330" s="41"/>
      <c r="Z330" s="42"/>
      <c r="AA330" s="42"/>
      <c r="AB330" s="42"/>
      <c r="AC330" s="43"/>
      <c r="AD330" s="43"/>
      <c r="AE330" s="40"/>
      <c r="AF330" s="40"/>
      <c r="AG330" s="41"/>
      <c r="AH330" s="42"/>
      <c r="AI330" s="42"/>
      <c r="AJ330" s="42"/>
      <c r="AK330" s="43"/>
      <c r="AL330" s="43"/>
      <c r="AM330" s="40"/>
      <c r="AN330" s="40"/>
      <c r="AO330" s="41"/>
      <c r="AP330" s="42"/>
      <c r="AQ330" s="42"/>
      <c r="AR330" s="42"/>
      <c r="AS330" s="43"/>
      <c r="AT330" s="43"/>
      <c r="AU330" s="40"/>
      <c r="AV330" s="40"/>
      <c r="AW330" s="41"/>
      <c r="AX330" s="42"/>
      <c r="AY330" s="42"/>
      <c r="AZ330" s="42"/>
      <c r="BA330" s="43"/>
      <c r="BB330" s="43"/>
      <c r="BC330" s="40"/>
      <c r="BD330" s="40"/>
      <c r="BE330" s="41"/>
      <c r="BF330" s="42"/>
      <c r="BG330" s="42"/>
      <c r="BH330" s="42"/>
      <c r="BI330" s="43"/>
      <c r="BJ330" s="43"/>
      <c r="BK330" s="40"/>
      <c r="BL330" s="40"/>
      <c r="BM330" s="41"/>
      <c r="BN330" s="42"/>
      <c r="BO330" s="42"/>
      <c r="BP330" s="42"/>
      <c r="BQ330" s="43"/>
      <c r="BR330" s="43"/>
      <c r="BS330" s="40"/>
      <c r="BT330" s="40"/>
      <c r="BU330" s="41"/>
      <c r="BV330" s="42"/>
      <c r="BW330" s="42"/>
      <c r="BX330" s="42"/>
      <c r="BY330" s="43"/>
      <c r="BZ330" s="43"/>
      <c r="CA330" s="40"/>
      <c r="CB330" s="40"/>
      <c r="CC330" s="41"/>
      <c r="CD330" s="42"/>
      <c r="CE330" s="42"/>
      <c r="CF330" s="42"/>
      <c r="CG330" s="43"/>
      <c r="CH330" s="43"/>
      <c r="CI330" s="40"/>
      <c r="CJ330" s="40"/>
      <c r="CK330" s="41"/>
      <c r="CL330" s="42"/>
      <c r="CM330" s="42"/>
      <c r="CN330" s="42"/>
      <c r="CO330" s="43"/>
      <c r="CP330" s="43"/>
      <c r="CQ330" s="40"/>
      <c r="CR330" s="40"/>
      <c r="CS330" s="41"/>
      <c r="CT330" s="42"/>
      <c r="CU330" s="42"/>
      <c r="CV330" s="42"/>
      <c r="CW330" s="43"/>
      <c r="CX330" s="43"/>
      <c r="CY330" s="40"/>
      <c r="CZ330" s="40"/>
      <c r="DA330" s="41"/>
      <c r="DB330" s="42"/>
      <c r="DC330" s="42"/>
      <c r="DD330" s="42"/>
      <c r="DE330" s="43"/>
      <c r="DF330" s="43"/>
      <c r="DG330" s="40"/>
      <c r="DH330" s="40"/>
      <c r="DI330" s="41"/>
      <c r="DJ330" s="42"/>
      <c r="DK330" s="42"/>
      <c r="DL330" s="42"/>
      <c r="DM330" s="43"/>
      <c r="DN330" s="43"/>
      <c r="DO330" s="40"/>
      <c r="DP330" s="40"/>
      <c r="DQ330" s="41"/>
      <c r="DR330" s="42"/>
      <c r="DS330" s="42"/>
      <c r="DT330" s="42"/>
      <c r="DU330" s="43"/>
      <c r="DV330" s="43"/>
      <c r="DW330" s="40"/>
      <c r="DX330" s="40"/>
      <c r="DY330" s="41"/>
      <c r="DZ330" s="42"/>
      <c r="EA330" s="42"/>
      <c r="EB330" s="42"/>
      <c r="EC330" s="43"/>
      <c r="ED330" s="43"/>
      <c r="EE330" s="40"/>
      <c r="EF330" s="40"/>
      <c r="EG330" s="41"/>
      <c r="EH330" s="42"/>
      <c r="EI330" s="42"/>
      <c r="EJ330" s="42"/>
      <c r="EK330" s="43"/>
      <c r="EL330" s="43"/>
      <c r="EM330" s="40"/>
      <c r="EN330" s="40"/>
      <c r="EO330" s="41"/>
      <c r="EP330" s="42"/>
      <c r="EQ330" s="42"/>
      <c r="ER330" s="42"/>
      <c r="ES330" s="43"/>
      <c r="ET330" s="43"/>
      <c r="EU330" s="40"/>
      <c r="EV330" s="40"/>
      <c r="EW330" s="41"/>
      <c r="EX330" s="42"/>
      <c r="EY330" s="42"/>
      <c r="EZ330" s="42"/>
      <c r="FA330" s="43"/>
      <c r="FB330" s="43"/>
      <c r="FC330" s="40"/>
      <c r="FD330" s="40"/>
      <c r="FE330" s="41"/>
      <c r="FF330" s="42"/>
      <c r="FG330" s="42"/>
      <c r="FH330" s="42"/>
      <c r="FI330" s="43"/>
      <c r="FJ330" s="43"/>
      <c r="FK330" s="40"/>
      <c r="FL330" s="40"/>
      <c r="FM330" s="41"/>
      <c r="FN330" s="42"/>
      <c r="FO330" s="42"/>
      <c r="FP330" s="42"/>
      <c r="FQ330" s="43"/>
      <c r="FR330" s="43"/>
      <c r="FS330" s="40"/>
      <c r="FT330" s="40"/>
      <c r="FU330" s="41"/>
      <c r="FV330" s="42"/>
      <c r="FW330" s="42"/>
      <c r="FX330" s="42"/>
      <c r="FY330" s="43"/>
      <c r="FZ330" s="43"/>
      <c r="GA330" s="40"/>
      <c r="GB330" s="40"/>
      <c r="GC330" s="41"/>
      <c r="GD330" s="42"/>
      <c r="GE330" s="42"/>
      <c r="GF330" s="42"/>
      <c r="GG330" s="43"/>
      <c r="GH330" s="43"/>
      <c r="GI330" s="40"/>
      <c r="GJ330" s="40"/>
      <c r="GK330" s="41"/>
      <c r="GL330" s="42"/>
      <c r="GM330" s="42"/>
      <c r="GN330" s="42"/>
      <c r="GO330" s="43"/>
      <c r="GP330" s="43"/>
      <c r="GQ330" s="40"/>
      <c r="GR330" s="40"/>
      <c r="GS330" s="41"/>
      <c r="GT330" s="42"/>
      <c r="GU330" s="42"/>
      <c r="GV330" s="42"/>
      <c r="GW330" s="43"/>
      <c r="GX330" s="43"/>
      <c r="GY330" s="40"/>
      <c r="GZ330" s="40"/>
      <c r="HA330" s="41"/>
      <c r="HB330" s="42"/>
      <c r="HC330" s="42"/>
      <c r="HD330" s="42"/>
      <c r="HE330" s="43"/>
      <c r="HF330" s="43"/>
      <c r="HG330" s="40"/>
      <c r="HH330" s="40"/>
      <c r="HI330" s="41"/>
      <c r="HJ330" s="42"/>
      <c r="HK330" s="42"/>
      <c r="HL330" s="42"/>
      <c r="HM330" s="43"/>
      <c r="HN330" s="43"/>
      <c r="HO330" s="40"/>
      <c r="HP330" s="40"/>
      <c r="HQ330" s="41"/>
      <c r="HR330" s="42"/>
      <c r="HS330" s="42"/>
      <c r="HT330" s="42"/>
      <c r="HU330" s="43"/>
      <c r="HV330" s="43"/>
      <c r="HW330" s="40"/>
      <c r="HX330" s="40"/>
      <c r="HY330" s="41"/>
      <c r="HZ330" s="42"/>
      <c r="IA330" s="42"/>
      <c r="IB330" s="42"/>
      <c r="IC330" s="43"/>
      <c r="ID330" s="43"/>
      <c r="IE330" s="40"/>
      <c r="IF330" s="40"/>
      <c r="IG330" s="41"/>
      <c r="IH330" s="42"/>
      <c r="II330" s="42"/>
      <c r="IJ330" s="42"/>
      <c r="IK330" s="43"/>
      <c r="IL330" s="43"/>
      <c r="IM330" s="40"/>
      <c r="IN330" s="40"/>
      <c r="IO330" s="41"/>
      <c r="IP330" s="42"/>
      <c r="IQ330" s="42"/>
      <c r="IR330" s="42"/>
      <c r="IS330" s="43"/>
      <c r="IT330" s="43"/>
      <c r="IU330" s="40"/>
      <c r="IV330" s="40"/>
      <c r="IW330" s="41"/>
      <c r="IX330" s="42"/>
      <c r="IY330" s="42"/>
      <c r="IZ330" s="42"/>
      <c r="JA330" s="43"/>
      <c r="JB330" s="43"/>
      <c r="JC330" s="40"/>
      <c r="JD330" s="40"/>
      <c r="JE330" s="41"/>
      <c r="JF330" s="42"/>
      <c r="JG330" s="42"/>
      <c r="JH330" s="42"/>
      <c r="JI330" s="43"/>
      <c r="JJ330" s="43"/>
      <c r="JK330" s="40"/>
      <c r="JL330" s="40"/>
      <c r="JM330" s="41"/>
      <c r="JN330" s="42"/>
      <c r="JO330" s="42"/>
      <c r="JP330" s="42"/>
      <c r="JQ330" s="43"/>
      <c r="JR330" s="43"/>
      <c r="JS330" s="40"/>
      <c r="JT330" s="40"/>
      <c r="JU330" s="41"/>
      <c r="JV330" s="42"/>
      <c r="JW330" s="42"/>
      <c r="JX330" s="42"/>
      <c r="JY330" s="43"/>
      <c r="JZ330" s="43"/>
      <c r="KA330" s="40"/>
      <c r="KB330" s="40"/>
      <c r="KC330" s="41"/>
      <c r="KD330" s="42"/>
      <c r="KE330" s="42"/>
      <c r="KF330" s="42"/>
      <c r="KG330" s="43"/>
      <c r="KH330" s="43"/>
      <c r="KI330" s="40"/>
      <c r="KJ330" s="40"/>
      <c r="KK330" s="41"/>
      <c r="KL330" s="42"/>
      <c r="KM330" s="42"/>
      <c r="KN330" s="42"/>
      <c r="KO330" s="43"/>
      <c r="KP330" s="43"/>
      <c r="KQ330" s="40"/>
      <c r="KR330" s="40"/>
      <c r="KS330" s="41"/>
      <c r="KT330" s="42"/>
      <c r="KU330" s="42"/>
      <c r="KV330" s="42"/>
      <c r="KW330" s="43"/>
      <c r="KX330" s="43"/>
      <c r="KY330" s="40"/>
      <c r="KZ330" s="40"/>
      <c r="LA330" s="41"/>
      <c r="LB330" s="42"/>
      <c r="LC330" s="42"/>
      <c r="LD330" s="42"/>
      <c r="LE330" s="43"/>
      <c r="LF330" s="43"/>
      <c r="LG330" s="40"/>
      <c r="LH330" s="40"/>
      <c r="LI330" s="41"/>
      <c r="LJ330" s="42"/>
      <c r="LK330" s="42"/>
      <c r="LL330" s="42"/>
      <c r="LM330" s="43"/>
      <c r="LN330" s="43"/>
      <c r="LO330" s="40"/>
      <c r="LP330" s="40"/>
      <c r="LQ330" s="41"/>
      <c r="LR330" s="42"/>
      <c r="LS330" s="42"/>
      <c r="LT330" s="42"/>
      <c r="LU330" s="43"/>
      <c r="LV330" s="43"/>
      <c r="LW330" s="40"/>
      <c r="LX330" s="40"/>
      <c r="LY330" s="41"/>
      <c r="LZ330" s="42"/>
      <c r="MA330" s="42"/>
      <c r="MB330" s="42"/>
      <c r="MC330" s="43"/>
      <c r="MD330" s="43"/>
      <c r="ME330" s="40"/>
      <c r="MF330" s="40"/>
      <c r="MG330" s="41"/>
      <c r="MH330" s="42"/>
      <c r="MI330" s="42"/>
      <c r="MJ330" s="42"/>
      <c r="MK330" s="43"/>
      <c r="ML330" s="43"/>
      <c r="MM330" s="40"/>
      <c r="MN330" s="40"/>
      <c r="MO330" s="41"/>
      <c r="MP330" s="42"/>
      <c r="MQ330" s="42"/>
      <c r="MR330" s="42"/>
      <c r="MS330" s="43"/>
      <c r="MT330" s="43"/>
      <c r="MU330" s="40"/>
      <c r="MV330" s="40"/>
      <c r="MW330" s="41"/>
      <c r="MX330" s="42"/>
      <c r="MY330" s="42"/>
      <c r="MZ330" s="42"/>
      <c r="NA330" s="43"/>
      <c r="NB330" s="43"/>
      <c r="NC330" s="40"/>
      <c r="ND330" s="40"/>
      <c r="NE330" s="41"/>
      <c r="NF330" s="42"/>
      <c r="NG330" s="42"/>
      <c r="NH330" s="42"/>
      <c r="NI330" s="43"/>
      <c r="NJ330" s="43"/>
      <c r="NK330" s="40"/>
      <c r="NL330" s="40"/>
      <c r="NM330" s="41"/>
      <c r="NN330" s="42"/>
      <c r="NO330" s="42"/>
      <c r="NP330" s="42"/>
      <c r="NQ330" s="43"/>
      <c r="NR330" s="43"/>
      <c r="NS330" s="40"/>
      <c r="NT330" s="40"/>
      <c r="NU330" s="41"/>
      <c r="NV330" s="42"/>
      <c r="NW330" s="42"/>
      <c r="NX330" s="42"/>
      <c r="NY330" s="43"/>
      <c r="NZ330" s="43"/>
      <c r="OA330" s="40"/>
      <c r="OB330" s="40"/>
      <c r="OC330" s="41"/>
      <c r="OD330" s="42"/>
      <c r="OE330" s="42"/>
      <c r="OF330" s="42"/>
      <c r="OG330" s="43"/>
      <c r="OH330" s="43"/>
      <c r="OI330" s="40"/>
      <c r="OJ330" s="40"/>
      <c r="OK330" s="41"/>
      <c r="OL330" s="42"/>
      <c r="OM330" s="42"/>
      <c r="ON330" s="42"/>
      <c r="OO330" s="43"/>
      <c r="OP330" s="43"/>
      <c r="OQ330" s="40"/>
      <c r="OR330" s="40"/>
      <c r="OS330" s="41"/>
      <c r="OT330" s="42"/>
      <c r="OU330" s="42"/>
      <c r="OV330" s="42"/>
      <c r="OW330" s="43"/>
      <c r="OX330" s="43"/>
      <c r="OY330" s="40"/>
      <c r="OZ330" s="40"/>
      <c r="PA330" s="41"/>
      <c r="PB330" s="42"/>
      <c r="PC330" s="42"/>
      <c r="PD330" s="42"/>
      <c r="PE330" s="43"/>
      <c r="PF330" s="43"/>
      <c r="PG330" s="40"/>
      <c r="PH330" s="40"/>
      <c r="PI330" s="41"/>
      <c r="PJ330" s="42"/>
      <c r="PK330" s="42"/>
      <c r="PL330" s="42"/>
      <c r="PM330" s="43"/>
      <c r="PN330" s="43"/>
      <c r="PO330" s="40"/>
      <c r="PP330" s="40"/>
      <c r="PQ330" s="41"/>
      <c r="PR330" s="42"/>
      <c r="PS330" s="42"/>
      <c r="PT330" s="42"/>
      <c r="PU330" s="43"/>
      <c r="PV330" s="43"/>
      <c r="PW330" s="40"/>
      <c r="PX330" s="40"/>
      <c r="PY330" s="41"/>
      <c r="PZ330" s="42"/>
      <c r="QA330" s="42"/>
      <c r="QB330" s="42"/>
      <c r="QC330" s="43"/>
      <c r="QD330" s="43"/>
      <c r="QE330" s="40"/>
      <c r="QF330" s="40"/>
      <c r="QG330" s="41"/>
      <c r="QH330" s="42"/>
      <c r="QI330" s="42"/>
      <c r="QJ330" s="42"/>
      <c r="QK330" s="43"/>
      <c r="QL330" s="43"/>
      <c r="QM330" s="40"/>
      <c r="QN330" s="40"/>
      <c r="QO330" s="41"/>
      <c r="QP330" s="42"/>
      <c r="QQ330" s="42"/>
      <c r="QR330" s="42"/>
      <c r="QS330" s="43"/>
      <c r="QT330" s="43"/>
      <c r="QU330" s="40"/>
      <c r="QV330" s="40"/>
      <c r="QW330" s="41"/>
      <c r="QX330" s="42"/>
      <c r="QY330" s="42"/>
      <c r="QZ330" s="42"/>
      <c r="RA330" s="43"/>
      <c r="RB330" s="43"/>
      <c r="RC330" s="40"/>
      <c r="RD330" s="40"/>
      <c r="RE330" s="41"/>
      <c r="RF330" s="42"/>
      <c r="RG330" s="42"/>
      <c r="RH330" s="42"/>
      <c r="RI330" s="43"/>
      <c r="RJ330" s="43"/>
      <c r="RK330" s="40"/>
      <c r="RL330" s="40"/>
      <c r="RM330" s="41"/>
      <c r="RN330" s="42"/>
      <c r="RO330" s="42"/>
      <c r="RP330" s="42"/>
      <c r="RQ330" s="43"/>
      <c r="RR330" s="43"/>
      <c r="RS330" s="40"/>
      <c r="RT330" s="40"/>
      <c r="RU330" s="41"/>
      <c r="RV330" s="42"/>
      <c r="RW330" s="42"/>
      <c r="RX330" s="42"/>
      <c r="RY330" s="43"/>
      <c r="RZ330" s="43"/>
      <c r="SA330" s="40"/>
      <c r="SB330" s="40"/>
      <c r="SC330" s="41"/>
      <c r="SD330" s="42"/>
      <c r="SE330" s="42"/>
      <c r="SF330" s="42"/>
      <c r="SG330" s="43"/>
      <c r="SH330" s="43"/>
      <c r="SI330" s="40"/>
      <c r="SJ330" s="40"/>
      <c r="SK330" s="41"/>
      <c r="SL330" s="42"/>
      <c r="SM330" s="42"/>
      <c r="SN330" s="42"/>
      <c r="SO330" s="43"/>
      <c r="SP330" s="43"/>
      <c r="SQ330" s="40"/>
      <c r="SR330" s="40"/>
      <c r="SS330" s="41"/>
      <c r="ST330" s="42"/>
      <c r="SU330" s="42"/>
      <c r="SV330" s="42"/>
      <c r="SW330" s="43"/>
      <c r="SX330" s="43"/>
      <c r="SY330" s="40"/>
      <c r="SZ330" s="40"/>
      <c r="TA330" s="41"/>
      <c r="TB330" s="42"/>
      <c r="TC330" s="42"/>
      <c r="TD330" s="42"/>
      <c r="TE330" s="43"/>
      <c r="TF330" s="43"/>
      <c r="TG330" s="40"/>
      <c r="TH330" s="40"/>
      <c r="TI330" s="41"/>
      <c r="TJ330" s="42"/>
      <c r="TK330" s="42"/>
      <c r="TL330" s="42"/>
      <c r="TM330" s="43"/>
      <c r="TN330" s="43"/>
      <c r="TO330" s="40"/>
      <c r="TP330" s="40"/>
      <c r="TQ330" s="41"/>
      <c r="TR330" s="42"/>
      <c r="TS330" s="42"/>
      <c r="TT330" s="42"/>
      <c r="TU330" s="43"/>
      <c r="TV330" s="43"/>
      <c r="TW330" s="40"/>
      <c r="TX330" s="40"/>
      <c r="TY330" s="41"/>
      <c r="TZ330" s="42"/>
      <c r="UA330" s="42"/>
      <c r="UB330" s="42"/>
      <c r="UC330" s="43"/>
      <c r="UD330" s="43"/>
      <c r="UE330" s="40"/>
      <c r="UF330" s="40"/>
      <c r="UG330" s="41"/>
      <c r="UH330" s="42"/>
      <c r="UI330" s="42"/>
      <c r="UJ330" s="42"/>
      <c r="UK330" s="43"/>
      <c r="UL330" s="43"/>
      <c r="UM330" s="40"/>
      <c r="UN330" s="40"/>
      <c r="UO330" s="41"/>
      <c r="UP330" s="42"/>
      <c r="UQ330" s="42"/>
      <c r="UR330" s="42"/>
      <c r="US330" s="43"/>
      <c r="UT330" s="43"/>
      <c r="UU330" s="40"/>
      <c r="UV330" s="40"/>
      <c r="UW330" s="41"/>
      <c r="UX330" s="42"/>
      <c r="UY330" s="42"/>
      <c r="UZ330" s="42"/>
      <c r="VA330" s="43"/>
      <c r="VB330" s="43"/>
      <c r="VC330" s="40"/>
      <c r="VD330" s="40"/>
      <c r="VE330" s="41"/>
      <c r="VF330" s="42"/>
      <c r="VG330" s="42"/>
      <c r="VH330" s="42"/>
      <c r="VI330" s="43"/>
      <c r="VJ330" s="43"/>
      <c r="VK330" s="40"/>
      <c r="VL330" s="40"/>
      <c r="VM330" s="41"/>
      <c r="VN330" s="42"/>
      <c r="VO330" s="42"/>
      <c r="VP330" s="42"/>
      <c r="VQ330" s="43"/>
      <c r="VR330" s="43"/>
      <c r="VS330" s="40"/>
      <c r="VT330" s="40"/>
      <c r="VU330" s="41"/>
      <c r="VV330" s="42"/>
      <c r="VW330" s="42"/>
      <c r="VX330" s="42"/>
      <c r="VY330" s="43"/>
      <c r="VZ330" s="43"/>
      <c r="WA330" s="40"/>
      <c r="WB330" s="40"/>
      <c r="WC330" s="41"/>
      <c r="WD330" s="42"/>
      <c r="WE330" s="42"/>
      <c r="WF330" s="42"/>
      <c r="WG330" s="43"/>
      <c r="WH330" s="43"/>
      <c r="WI330" s="40"/>
      <c r="WJ330" s="40"/>
      <c r="WK330" s="41"/>
      <c r="WL330" s="42"/>
      <c r="WM330" s="42"/>
      <c r="WN330" s="42"/>
      <c r="WO330" s="43"/>
      <c r="WP330" s="43"/>
      <c r="WQ330" s="40"/>
      <c r="WR330" s="40"/>
      <c r="WS330" s="41"/>
      <c r="WT330" s="42"/>
      <c r="WU330" s="42"/>
      <c r="WV330" s="42"/>
      <c r="WW330" s="43"/>
      <c r="WX330" s="43"/>
      <c r="WY330" s="40"/>
      <c r="WZ330" s="40"/>
      <c r="XA330" s="41"/>
      <c r="XB330" s="42"/>
      <c r="XC330" s="42"/>
      <c r="XD330" s="42"/>
      <c r="XE330" s="43"/>
      <c r="XF330" s="43"/>
      <c r="XG330" s="40"/>
      <c r="XH330" s="40"/>
      <c r="XI330" s="41"/>
      <c r="XJ330" s="42"/>
      <c r="XK330" s="42"/>
      <c r="XL330" s="42"/>
      <c r="XM330" s="43"/>
      <c r="XN330" s="43"/>
      <c r="XO330" s="40"/>
      <c r="XP330" s="40"/>
      <c r="XQ330" s="41"/>
      <c r="XR330" s="42"/>
      <c r="XS330" s="42"/>
      <c r="XT330" s="42"/>
      <c r="XU330" s="43"/>
      <c r="XV330" s="43"/>
      <c r="XW330" s="40"/>
      <c r="XX330" s="40"/>
      <c r="XY330" s="41"/>
      <c r="XZ330" s="42"/>
      <c r="YA330" s="42"/>
      <c r="YB330" s="42"/>
      <c r="YC330" s="43"/>
      <c r="YD330" s="43"/>
      <c r="YE330" s="40"/>
      <c r="YF330" s="40"/>
      <c r="YG330" s="41"/>
      <c r="YH330" s="42"/>
      <c r="YI330" s="42"/>
      <c r="YJ330" s="42"/>
      <c r="YK330" s="43"/>
      <c r="YL330" s="43"/>
      <c r="YM330" s="40"/>
      <c r="YN330" s="40"/>
      <c r="YO330" s="41"/>
      <c r="YP330" s="42"/>
      <c r="YQ330" s="42"/>
      <c r="YR330" s="42"/>
      <c r="YS330" s="43"/>
      <c r="YT330" s="43"/>
      <c r="YU330" s="40"/>
      <c r="YV330" s="40"/>
      <c r="YW330" s="41"/>
      <c r="YX330" s="42"/>
      <c r="YY330" s="42"/>
      <c r="YZ330" s="42"/>
      <c r="ZA330" s="43"/>
      <c r="ZB330" s="43"/>
      <c r="ZC330" s="40"/>
      <c r="ZD330" s="40"/>
      <c r="ZE330" s="41"/>
      <c r="ZF330" s="42"/>
      <c r="ZG330" s="42"/>
      <c r="ZH330" s="42"/>
      <c r="ZI330" s="43"/>
      <c r="ZJ330" s="43"/>
      <c r="ZK330" s="40"/>
      <c r="ZL330" s="40"/>
      <c r="ZM330" s="41"/>
      <c r="ZN330" s="42"/>
      <c r="ZO330" s="42"/>
      <c r="ZP330" s="42"/>
      <c r="ZQ330" s="43"/>
      <c r="ZR330" s="43"/>
      <c r="ZS330" s="40"/>
      <c r="ZT330" s="40"/>
      <c r="ZU330" s="41"/>
      <c r="ZV330" s="42"/>
      <c r="ZW330" s="42"/>
      <c r="ZX330" s="42"/>
      <c r="ZY330" s="43"/>
      <c r="ZZ330" s="43"/>
      <c r="AAA330" s="40"/>
      <c r="AAB330" s="40"/>
      <c r="AAC330" s="41"/>
      <c r="AAD330" s="42"/>
      <c r="AAE330" s="42"/>
      <c r="AAF330" s="42"/>
      <c r="AAG330" s="43"/>
      <c r="AAH330" s="43"/>
      <c r="AAI330" s="40"/>
      <c r="AAJ330" s="40"/>
      <c r="AAK330" s="41"/>
      <c r="AAL330" s="42"/>
      <c r="AAM330" s="42"/>
      <c r="AAN330" s="42"/>
      <c r="AAO330" s="43"/>
      <c r="AAP330" s="43"/>
      <c r="AAQ330" s="40"/>
      <c r="AAR330" s="40"/>
      <c r="AAS330" s="41"/>
      <c r="AAT330" s="42"/>
      <c r="AAU330" s="42"/>
      <c r="AAV330" s="42"/>
      <c r="AAW330" s="43"/>
      <c r="AAX330" s="43"/>
      <c r="AAY330" s="40"/>
      <c r="AAZ330" s="40"/>
      <c r="ABA330" s="41"/>
      <c r="ABB330" s="42"/>
      <c r="ABC330" s="42"/>
      <c r="ABD330" s="42"/>
      <c r="ABE330" s="43"/>
      <c r="ABF330" s="43"/>
      <c r="ABG330" s="40"/>
      <c r="ABH330" s="40"/>
      <c r="ABI330" s="41"/>
      <c r="ABJ330" s="42"/>
      <c r="ABK330" s="42"/>
      <c r="ABL330" s="42"/>
      <c r="ABM330" s="43"/>
      <c r="ABN330" s="43"/>
      <c r="ABO330" s="40"/>
      <c r="ABP330" s="40"/>
      <c r="ABQ330" s="41"/>
      <c r="ABR330" s="42"/>
      <c r="ABS330" s="42"/>
      <c r="ABT330" s="42"/>
      <c r="ABU330" s="43"/>
      <c r="ABV330" s="43"/>
      <c r="ABW330" s="40"/>
      <c r="ABX330" s="40"/>
      <c r="ABY330" s="41"/>
      <c r="ABZ330" s="42"/>
      <c r="ACA330" s="42"/>
      <c r="ACB330" s="42"/>
      <c r="ACC330" s="43"/>
      <c r="ACD330" s="43"/>
      <c r="ACE330" s="40"/>
      <c r="ACF330" s="40"/>
      <c r="ACG330" s="41"/>
      <c r="ACH330" s="42"/>
      <c r="ACI330" s="42"/>
      <c r="ACJ330" s="42"/>
      <c r="ACK330" s="43"/>
      <c r="ACL330" s="43"/>
      <c r="ACM330" s="40"/>
      <c r="ACN330" s="40"/>
      <c r="ACO330" s="41"/>
      <c r="ACP330" s="42"/>
      <c r="ACQ330" s="42"/>
      <c r="ACR330" s="42"/>
      <c r="ACS330" s="43"/>
      <c r="ACT330" s="43"/>
      <c r="ACU330" s="40"/>
      <c r="ACV330" s="40"/>
      <c r="ACW330" s="41"/>
      <c r="ACX330" s="42"/>
      <c r="ACY330" s="42"/>
      <c r="ACZ330" s="42"/>
      <c r="ADA330" s="43"/>
      <c r="ADB330" s="43"/>
      <c r="ADC330" s="40"/>
      <c r="ADD330" s="40"/>
      <c r="ADE330" s="41"/>
      <c r="ADF330" s="42"/>
      <c r="ADG330" s="42"/>
      <c r="ADH330" s="42"/>
      <c r="ADI330" s="43"/>
      <c r="ADJ330" s="43"/>
      <c r="ADK330" s="40"/>
      <c r="ADL330" s="40"/>
      <c r="ADM330" s="41"/>
      <c r="ADN330" s="42"/>
      <c r="ADO330" s="42"/>
      <c r="ADP330" s="42"/>
      <c r="ADQ330" s="43"/>
      <c r="ADR330" s="43"/>
      <c r="ADS330" s="40"/>
      <c r="ADT330" s="40"/>
      <c r="ADU330" s="41"/>
      <c r="ADV330" s="42"/>
      <c r="ADW330" s="42"/>
      <c r="ADX330" s="42"/>
      <c r="ADY330" s="43"/>
      <c r="ADZ330" s="43"/>
      <c r="AEA330" s="40"/>
      <c r="AEB330" s="40"/>
      <c r="AEC330" s="41"/>
      <c r="AED330" s="42"/>
      <c r="AEE330" s="42"/>
      <c r="AEF330" s="42"/>
      <c r="AEG330" s="43"/>
      <c r="AEH330" s="43"/>
      <c r="AEI330" s="40"/>
      <c r="AEJ330" s="40"/>
      <c r="AEK330" s="41"/>
      <c r="AEL330" s="42"/>
      <c r="AEM330" s="42"/>
      <c r="AEN330" s="42"/>
      <c r="AEO330" s="43"/>
      <c r="AEP330" s="43"/>
      <c r="AEQ330" s="40"/>
      <c r="AER330" s="40"/>
      <c r="AES330" s="41"/>
      <c r="AET330" s="42"/>
      <c r="AEU330" s="42"/>
      <c r="AEV330" s="42"/>
      <c r="AEW330" s="43"/>
      <c r="AEX330" s="43"/>
      <c r="AEY330" s="40"/>
      <c r="AEZ330" s="40"/>
      <c r="AFA330" s="41"/>
      <c r="AFB330" s="42"/>
      <c r="AFC330" s="42"/>
      <c r="AFD330" s="42"/>
      <c r="AFE330" s="43"/>
      <c r="AFF330" s="43"/>
      <c r="AFG330" s="40"/>
      <c r="AFH330" s="40"/>
      <c r="AFI330" s="41"/>
      <c r="AFJ330" s="42"/>
      <c r="AFK330" s="42"/>
      <c r="AFL330" s="42"/>
      <c r="AFM330" s="43"/>
      <c r="AFN330" s="43"/>
      <c r="AFO330" s="40"/>
      <c r="AFP330" s="40"/>
      <c r="AFQ330" s="41"/>
      <c r="AFR330" s="42"/>
      <c r="AFS330" s="42"/>
      <c r="AFT330" s="42"/>
      <c r="AFU330" s="43"/>
      <c r="AFV330" s="43"/>
      <c r="AFW330" s="40"/>
      <c r="AFX330" s="40"/>
      <c r="AFY330" s="41"/>
      <c r="AFZ330" s="42"/>
      <c r="AGA330" s="42"/>
      <c r="AGB330" s="42"/>
      <c r="AGC330" s="43"/>
      <c r="AGD330" s="43"/>
      <c r="AGE330" s="40"/>
      <c r="AGF330" s="40"/>
      <c r="AGG330" s="41"/>
      <c r="AGH330" s="42"/>
      <c r="AGI330" s="42"/>
      <c r="AGJ330" s="42"/>
      <c r="AGK330" s="43"/>
      <c r="AGL330" s="43"/>
      <c r="AGM330" s="40"/>
      <c r="AGN330" s="40"/>
      <c r="AGO330" s="41"/>
      <c r="AGP330" s="42"/>
      <c r="AGQ330" s="42"/>
      <c r="AGR330" s="42"/>
      <c r="AGS330" s="43"/>
      <c r="AGT330" s="43"/>
      <c r="AGU330" s="40"/>
      <c r="AGV330" s="40"/>
      <c r="AGW330" s="41"/>
      <c r="AGX330" s="42"/>
      <c r="AGY330" s="42"/>
      <c r="AGZ330" s="42"/>
      <c r="AHA330" s="43"/>
      <c r="AHB330" s="43"/>
      <c r="AHC330" s="40"/>
      <c r="AHD330" s="40"/>
      <c r="AHE330" s="41"/>
      <c r="AHF330" s="42"/>
      <c r="AHG330" s="42"/>
      <c r="AHH330" s="42"/>
      <c r="AHI330" s="43"/>
      <c r="AHJ330" s="43"/>
      <c r="AHK330" s="40"/>
      <c r="AHL330" s="40"/>
      <c r="AHM330" s="41"/>
      <c r="AHN330" s="42"/>
      <c r="AHO330" s="42"/>
      <c r="AHP330" s="42"/>
      <c r="AHQ330" s="43"/>
      <c r="AHR330" s="43"/>
      <c r="AHS330" s="40"/>
      <c r="AHT330" s="40"/>
      <c r="AHU330" s="41"/>
      <c r="AHV330" s="42"/>
      <c r="AHW330" s="42"/>
      <c r="AHX330" s="42"/>
      <c r="AHY330" s="43"/>
      <c r="AHZ330" s="43"/>
      <c r="AIA330" s="40"/>
      <c r="AIB330" s="40"/>
      <c r="AIC330" s="41"/>
      <c r="AID330" s="42"/>
      <c r="AIE330" s="42"/>
      <c r="AIF330" s="42"/>
      <c r="AIG330" s="43"/>
      <c r="AIH330" s="43"/>
      <c r="AII330" s="40"/>
      <c r="AIJ330" s="40"/>
      <c r="AIK330" s="41"/>
      <c r="AIL330" s="42"/>
      <c r="AIM330" s="42"/>
      <c r="AIN330" s="42"/>
      <c r="AIO330" s="43"/>
      <c r="AIP330" s="43"/>
      <c r="AIQ330" s="40"/>
      <c r="AIR330" s="40"/>
      <c r="AIS330" s="41"/>
      <c r="AIT330" s="42"/>
      <c r="AIU330" s="42"/>
      <c r="AIV330" s="42"/>
      <c r="AIW330" s="43"/>
      <c r="AIX330" s="43"/>
      <c r="AIY330" s="40"/>
      <c r="AIZ330" s="40"/>
      <c r="AJA330" s="41"/>
      <c r="AJB330" s="42"/>
      <c r="AJC330" s="42"/>
      <c r="AJD330" s="42"/>
      <c r="AJE330" s="43"/>
      <c r="AJF330" s="43"/>
      <c r="AJG330" s="40"/>
      <c r="AJH330" s="40"/>
      <c r="AJI330" s="41"/>
      <c r="AJJ330" s="42"/>
      <c r="AJK330" s="42"/>
      <c r="AJL330" s="42"/>
      <c r="AJM330" s="43"/>
      <c r="AJN330" s="43"/>
      <c r="AJO330" s="40"/>
      <c r="AJP330" s="40"/>
      <c r="AJQ330" s="41"/>
      <c r="AJR330" s="42"/>
      <c r="AJS330" s="42"/>
      <c r="AJT330" s="42"/>
      <c r="AJU330" s="43"/>
      <c r="AJV330" s="43"/>
      <c r="AJW330" s="40"/>
      <c r="AJX330" s="40"/>
      <c r="AJY330" s="41"/>
      <c r="AJZ330" s="42"/>
      <c r="AKA330" s="42"/>
      <c r="AKB330" s="42"/>
      <c r="AKC330" s="43"/>
      <c r="AKD330" s="43"/>
      <c r="AKE330" s="40"/>
      <c r="AKF330" s="40"/>
      <c r="AKG330" s="41"/>
      <c r="AKH330" s="42"/>
      <c r="AKI330" s="42"/>
      <c r="AKJ330" s="42"/>
      <c r="AKK330" s="43"/>
      <c r="AKL330" s="43"/>
      <c r="AKM330" s="40"/>
      <c r="AKN330" s="40"/>
      <c r="AKO330" s="41"/>
      <c r="AKP330" s="42"/>
      <c r="AKQ330" s="42"/>
      <c r="AKR330" s="42"/>
      <c r="AKS330" s="43"/>
      <c r="AKT330" s="43"/>
      <c r="AKU330" s="40"/>
      <c r="AKV330" s="40"/>
      <c r="AKW330" s="41"/>
      <c r="AKX330" s="42"/>
      <c r="AKY330" s="42"/>
      <c r="AKZ330" s="42"/>
      <c r="ALA330" s="43"/>
      <c r="ALB330" s="43"/>
      <c r="ALC330" s="40"/>
      <c r="ALD330" s="40"/>
      <c r="ALE330" s="41"/>
      <c r="ALF330" s="42"/>
      <c r="ALG330" s="42"/>
      <c r="ALH330" s="42"/>
      <c r="ALI330" s="43"/>
      <c r="ALJ330" s="43"/>
      <c r="ALK330" s="40"/>
      <c r="ALL330" s="40"/>
      <c r="ALM330" s="41"/>
      <c r="ALN330" s="42"/>
      <c r="ALO330" s="42"/>
      <c r="ALP330" s="42"/>
      <c r="ALQ330" s="43"/>
      <c r="ALR330" s="43"/>
      <c r="ALS330" s="40"/>
      <c r="ALT330" s="40"/>
      <c r="ALU330" s="41"/>
      <c r="ALV330" s="42"/>
      <c r="ALW330" s="42"/>
      <c r="ALX330" s="42"/>
      <c r="ALY330" s="43"/>
      <c r="ALZ330" s="43"/>
      <c r="AMA330" s="40"/>
      <c r="AMB330" s="40"/>
      <c r="AMC330" s="41"/>
      <c r="AMD330" s="42"/>
      <c r="AME330" s="42"/>
      <c r="AMF330" s="42"/>
      <c r="AMG330" s="43"/>
      <c r="AMH330" s="43"/>
      <c r="AMI330" s="40"/>
      <c r="AMJ330" s="40"/>
      <c r="AMK330" s="41"/>
      <c r="AML330" s="42"/>
      <c r="AMM330" s="42"/>
      <c r="AMN330" s="42"/>
      <c r="AMO330" s="43"/>
      <c r="AMP330" s="43"/>
      <c r="AMQ330" s="40"/>
      <c r="AMR330" s="40"/>
      <c r="AMS330" s="41"/>
      <c r="AMT330" s="42"/>
      <c r="AMU330" s="42"/>
      <c r="AMV330" s="42"/>
      <c r="AMW330" s="43"/>
      <c r="AMX330" s="43"/>
      <c r="AMY330" s="40"/>
      <c r="AMZ330" s="40"/>
      <c r="ANA330" s="41"/>
      <c r="ANB330" s="42"/>
      <c r="ANC330" s="42"/>
      <c r="AND330" s="42"/>
      <c r="ANE330" s="43"/>
      <c r="ANF330" s="43"/>
      <c r="ANG330" s="40"/>
      <c r="ANH330" s="40"/>
      <c r="ANI330" s="41"/>
      <c r="ANJ330" s="42"/>
      <c r="ANK330" s="42"/>
      <c r="ANL330" s="42"/>
      <c r="ANM330" s="43"/>
      <c r="ANN330" s="43"/>
      <c r="ANO330" s="40"/>
      <c r="ANP330" s="40"/>
      <c r="ANQ330" s="41"/>
      <c r="ANR330" s="42"/>
      <c r="ANS330" s="42"/>
      <c r="ANT330" s="42"/>
      <c r="ANU330" s="43"/>
      <c r="ANV330" s="43"/>
      <c r="ANW330" s="40"/>
      <c r="ANX330" s="40"/>
      <c r="ANY330" s="41"/>
      <c r="ANZ330" s="42"/>
      <c r="AOA330" s="42"/>
      <c r="AOB330" s="42"/>
      <c r="AOC330" s="43"/>
      <c r="AOD330" s="43"/>
      <c r="AOE330" s="40"/>
      <c r="AOF330" s="40"/>
      <c r="AOG330" s="41"/>
      <c r="AOH330" s="42"/>
      <c r="AOI330" s="42"/>
      <c r="AOJ330" s="42"/>
      <c r="AOK330" s="43"/>
      <c r="AOL330" s="43"/>
      <c r="AOM330" s="40"/>
      <c r="AON330" s="40"/>
      <c r="AOO330" s="41"/>
      <c r="AOP330" s="42"/>
      <c r="AOQ330" s="42"/>
      <c r="AOR330" s="42"/>
      <c r="AOS330" s="43"/>
      <c r="AOT330" s="43"/>
      <c r="AOU330" s="40"/>
      <c r="AOV330" s="40"/>
      <c r="AOW330" s="41"/>
      <c r="AOX330" s="42"/>
      <c r="AOY330" s="42"/>
      <c r="AOZ330" s="42"/>
      <c r="APA330" s="43"/>
      <c r="APB330" s="43"/>
      <c r="APC330" s="40"/>
      <c r="APD330" s="40"/>
      <c r="APE330" s="41"/>
      <c r="APF330" s="42"/>
      <c r="APG330" s="42"/>
      <c r="APH330" s="42"/>
      <c r="API330" s="43"/>
      <c r="APJ330" s="43"/>
      <c r="APK330" s="40"/>
      <c r="APL330" s="40"/>
      <c r="APM330" s="41"/>
      <c r="APN330" s="42"/>
      <c r="APO330" s="42"/>
      <c r="APP330" s="42"/>
      <c r="APQ330" s="43"/>
      <c r="APR330" s="43"/>
      <c r="APS330" s="40"/>
      <c r="APT330" s="40"/>
      <c r="APU330" s="41"/>
      <c r="APV330" s="42"/>
      <c r="APW330" s="42"/>
      <c r="APX330" s="42"/>
      <c r="APY330" s="43"/>
      <c r="APZ330" s="43"/>
      <c r="AQA330" s="40"/>
      <c r="AQB330" s="40"/>
      <c r="AQC330" s="41"/>
      <c r="AQD330" s="42"/>
      <c r="AQE330" s="42"/>
      <c r="AQF330" s="42"/>
      <c r="AQG330" s="43"/>
      <c r="AQH330" s="43"/>
      <c r="AQI330" s="40"/>
      <c r="AQJ330" s="40"/>
      <c r="AQK330" s="41"/>
      <c r="AQL330" s="42"/>
      <c r="AQM330" s="42"/>
      <c r="AQN330" s="42"/>
      <c r="AQO330" s="43"/>
      <c r="AQP330" s="43"/>
      <c r="AQQ330" s="40"/>
      <c r="AQR330" s="40"/>
      <c r="AQS330" s="41"/>
      <c r="AQT330" s="42"/>
      <c r="AQU330" s="42"/>
      <c r="AQV330" s="42"/>
      <c r="AQW330" s="43"/>
      <c r="AQX330" s="43"/>
      <c r="AQY330" s="40"/>
      <c r="AQZ330" s="40"/>
      <c r="ARA330" s="41"/>
      <c r="ARB330" s="42"/>
      <c r="ARC330" s="42"/>
      <c r="ARD330" s="42"/>
      <c r="ARE330" s="43"/>
      <c r="ARF330" s="43"/>
      <c r="ARG330" s="40"/>
      <c r="ARH330" s="40"/>
      <c r="ARI330" s="41"/>
      <c r="ARJ330" s="42"/>
      <c r="ARK330" s="42"/>
      <c r="ARL330" s="42"/>
      <c r="ARM330" s="43"/>
      <c r="ARN330" s="43"/>
      <c r="ARO330" s="40"/>
      <c r="ARP330" s="40"/>
      <c r="ARQ330" s="41"/>
      <c r="ARR330" s="42"/>
      <c r="ARS330" s="42"/>
      <c r="ART330" s="42"/>
      <c r="ARU330" s="43"/>
      <c r="ARV330" s="43"/>
      <c r="ARW330" s="40"/>
      <c r="ARX330" s="40"/>
      <c r="ARY330" s="41"/>
      <c r="ARZ330" s="42"/>
      <c r="ASA330" s="42"/>
      <c r="ASB330" s="42"/>
      <c r="ASC330" s="43"/>
      <c r="ASD330" s="43"/>
      <c r="ASE330" s="40"/>
      <c r="ASF330" s="40"/>
      <c r="ASG330" s="41"/>
      <c r="ASH330" s="42"/>
      <c r="ASI330" s="42"/>
      <c r="ASJ330" s="42"/>
      <c r="ASK330" s="43"/>
      <c r="ASL330" s="43"/>
      <c r="ASM330" s="40"/>
      <c r="ASN330" s="40"/>
      <c r="ASO330" s="41"/>
      <c r="ASP330" s="42"/>
      <c r="ASQ330" s="42"/>
      <c r="ASR330" s="42"/>
      <c r="ASS330" s="43"/>
      <c r="AST330" s="43"/>
      <c r="ASU330" s="40"/>
      <c r="ASV330" s="40"/>
      <c r="ASW330" s="41"/>
      <c r="ASX330" s="42"/>
      <c r="ASY330" s="42"/>
      <c r="ASZ330" s="42"/>
      <c r="ATA330" s="43"/>
      <c r="ATB330" s="43"/>
      <c r="ATC330" s="40"/>
      <c r="ATD330" s="40"/>
      <c r="ATE330" s="41"/>
      <c r="ATF330" s="42"/>
      <c r="ATG330" s="42"/>
      <c r="ATH330" s="42"/>
      <c r="ATI330" s="43"/>
      <c r="ATJ330" s="43"/>
      <c r="ATK330" s="40"/>
      <c r="ATL330" s="40"/>
      <c r="ATM330" s="41"/>
      <c r="ATN330" s="42"/>
      <c r="ATO330" s="42"/>
      <c r="ATP330" s="42"/>
      <c r="ATQ330" s="43"/>
      <c r="ATR330" s="43"/>
      <c r="ATS330" s="40"/>
      <c r="ATT330" s="40"/>
      <c r="ATU330" s="41"/>
      <c r="ATV330" s="42"/>
      <c r="ATW330" s="42"/>
      <c r="ATX330" s="42"/>
      <c r="ATY330" s="43"/>
      <c r="ATZ330" s="43"/>
      <c r="AUA330" s="40"/>
      <c r="AUB330" s="40"/>
      <c r="AUC330" s="41"/>
      <c r="AUD330" s="42"/>
      <c r="AUE330" s="42"/>
      <c r="AUF330" s="42"/>
      <c r="AUG330" s="43"/>
      <c r="AUH330" s="43"/>
      <c r="AUI330" s="40"/>
      <c r="AUJ330" s="40"/>
      <c r="AUK330" s="41"/>
      <c r="AUL330" s="42"/>
      <c r="AUM330" s="42"/>
      <c r="AUN330" s="42"/>
      <c r="AUO330" s="43"/>
      <c r="AUP330" s="43"/>
      <c r="AUQ330" s="40"/>
      <c r="AUR330" s="40"/>
      <c r="AUS330" s="41"/>
      <c r="AUT330" s="42"/>
      <c r="AUU330" s="42"/>
      <c r="AUV330" s="42"/>
      <c r="AUW330" s="43"/>
      <c r="AUX330" s="43"/>
      <c r="AUY330" s="40"/>
      <c r="AUZ330" s="40"/>
      <c r="AVA330" s="41"/>
      <c r="AVB330" s="42"/>
      <c r="AVC330" s="42"/>
      <c r="AVD330" s="42"/>
      <c r="AVE330" s="43"/>
      <c r="AVF330" s="43"/>
      <c r="AVG330" s="40"/>
      <c r="AVH330" s="40"/>
      <c r="AVI330" s="41"/>
      <c r="AVJ330" s="42"/>
      <c r="AVK330" s="42"/>
      <c r="AVL330" s="42"/>
      <c r="AVM330" s="43"/>
      <c r="AVN330" s="43"/>
      <c r="AVO330" s="40"/>
      <c r="AVP330" s="40"/>
      <c r="AVQ330" s="41"/>
      <c r="AVR330" s="42"/>
      <c r="AVS330" s="42"/>
      <c r="AVT330" s="42"/>
      <c r="AVU330" s="43"/>
      <c r="AVV330" s="43"/>
      <c r="AVW330" s="40"/>
      <c r="AVX330" s="40"/>
      <c r="AVY330" s="41"/>
      <c r="AVZ330" s="42"/>
      <c r="AWA330" s="42"/>
      <c r="AWB330" s="42"/>
      <c r="AWC330" s="43"/>
      <c r="AWD330" s="43"/>
      <c r="AWE330" s="40"/>
      <c r="AWF330" s="40"/>
      <c r="AWG330" s="41"/>
      <c r="AWH330" s="42"/>
      <c r="AWI330" s="42"/>
      <c r="AWJ330" s="42"/>
      <c r="AWK330" s="43"/>
      <c r="AWL330" s="43"/>
      <c r="AWM330" s="40"/>
      <c r="AWN330" s="40"/>
      <c r="AWO330" s="41"/>
      <c r="AWP330" s="42"/>
      <c r="AWQ330" s="42"/>
      <c r="AWR330" s="42"/>
      <c r="AWS330" s="43"/>
      <c r="AWT330" s="43"/>
      <c r="AWU330" s="40"/>
      <c r="AWV330" s="40"/>
      <c r="AWW330" s="41"/>
      <c r="AWX330" s="42"/>
      <c r="AWY330" s="42"/>
      <c r="AWZ330" s="42"/>
      <c r="AXA330" s="43"/>
      <c r="AXB330" s="43"/>
      <c r="AXC330" s="40"/>
      <c r="AXD330" s="40"/>
      <c r="AXE330" s="41"/>
      <c r="AXF330" s="42"/>
      <c r="AXG330" s="42"/>
      <c r="AXH330" s="42"/>
      <c r="AXI330" s="43"/>
      <c r="AXJ330" s="43"/>
      <c r="AXK330" s="40"/>
      <c r="AXL330" s="40"/>
      <c r="AXM330" s="41"/>
      <c r="AXN330" s="42"/>
      <c r="AXO330" s="42"/>
      <c r="AXP330" s="42"/>
      <c r="AXQ330" s="43"/>
      <c r="AXR330" s="43"/>
      <c r="AXS330" s="40"/>
      <c r="AXT330" s="40"/>
      <c r="AXU330" s="41"/>
      <c r="AXV330" s="42"/>
      <c r="AXW330" s="42"/>
      <c r="AXX330" s="42"/>
      <c r="AXY330" s="43"/>
      <c r="AXZ330" s="43"/>
      <c r="AYA330" s="40"/>
      <c r="AYB330" s="40"/>
      <c r="AYC330" s="41"/>
      <c r="AYD330" s="42"/>
      <c r="AYE330" s="42"/>
      <c r="AYF330" s="42"/>
      <c r="AYG330" s="43"/>
      <c r="AYH330" s="43"/>
      <c r="AYI330" s="40"/>
      <c r="AYJ330" s="40"/>
      <c r="AYK330" s="41"/>
      <c r="AYL330" s="42"/>
      <c r="AYM330" s="42"/>
      <c r="AYN330" s="42"/>
      <c r="AYO330" s="43"/>
      <c r="AYP330" s="43"/>
      <c r="AYQ330" s="40"/>
      <c r="AYR330" s="40"/>
      <c r="AYS330" s="41"/>
      <c r="AYT330" s="42"/>
      <c r="AYU330" s="42"/>
      <c r="AYV330" s="42"/>
      <c r="AYW330" s="43"/>
      <c r="AYX330" s="43"/>
      <c r="AYY330" s="40"/>
      <c r="AYZ330" s="40"/>
      <c r="AZA330" s="41"/>
      <c r="AZB330" s="42"/>
      <c r="AZC330" s="42"/>
      <c r="AZD330" s="42"/>
      <c r="AZE330" s="43"/>
      <c r="AZF330" s="43"/>
      <c r="AZG330" s="40"/>
      <c r="AZH330" s="40"/>
      <c r="AZI330" s="41"/>
      <c r="AZJ330" s="42"/>
      <c r="AZK330" s="42"/>
      <c r="AZL330" s="42"/>
      <c r="AZM330" s="43"/>
      <c r="AZN330" s="43"/>
      <c r="AZO330" s="40"/>
      <c r="AZP330" s="40"/>
      <c r="AZQ330" s="41"/>
      <c r="AZR330" s="42"/>
      <c r="AZS330" s="42"/>
      <c r="AZT330" s="42"/>
      <c r="AZU330" s="43"/>
      <c r="AZV330" s="43"/>
      <c r="AZW330" s="40"/>
      <c r="AZX330" s="40"/>
      <c r="AZY330" s="41"/>
      <c r="AZZ330" s="42"/>
      <c r="BAA330" s="42"/>
      <c r="BAB330" s="42"/>
      <c r="BAC330" s="43"/>
      <c r="BAD330" s="43"/>
      <c r="BAE330" s="40"/>
      <c r="BAF330" s="40"/>
      <c r="BAG330" s="41"/>
      <c r="BAH330" s="42"/>
      <c r="BAI330" s="42"/>
      <c r="BAJ330" s="42"/>
      <c r="BAK330" s="43"/>
      <c r="BAL330" s="43"/>
      <c r="BAM330" s="40"/>
      <c r="BAN330" s="40"/>
      <c r="BAO330" s="41"/>
      <c r="BAP330" s="42"/>
      <c r="BAQ330" s="42"/>
      <c r="BAR330" s="42"/>
      <c r="BAS330" s="43"/>
      <c r="BAT330" s="43"/>
      <c r="BAU330" s="40"/>
      <c r="BAV330" s="40"/>
      <c r="BAW330" s="41"/>
      <c r="BAX330" s="42"/>
      <c r="BAY330" s="42"/>
      <c r="BAZ330" s="42"/>
      <c r="BBA330" s="43"/>
      <c r="BBB330" s="43"/>
      <c r="BBC330" s="40"/>
      <c r="BBD330" s="40"/>
      <c r="BBE330" s="41"/>
      <c r="BBF330" s="42"/>
      <c r="BBG330" s="42"/>
      <c r="BBH330" s="42"/>
      <c r="BBI330" s="43"/>
      <c r="BBJ330" s="43"/>
      <c r="BBK330" s="40"/>
      <c r="BBL330" s="40"/>
      <c r="BBM330" s="41"/>
      <c r="BBN330" s="42"/>
      <c r="BBO330" s="42"/>
      <c r="BBP330" s="42"/>
      <c r="BBQ330" s="43"/>
      <c r="BBR330" s="43"/>
      <c r="BBS330" s="40"/>
      <c r="BBT330" s="40"/>
      <c r="BBU330" s="41"/>
      <c r="BBV330" s="42"/>
      <c r="BBW330" s="42"/>
      <c r="BBX330" s="42"/>
      <c r="BBY330" s="43"/>
      <c r="BBZ330" s="43"/>
      <c r="BCA330" s="40"/>
      <c r="BCB330" s="40"/>
      <c r="BCC330" s="41"/>
      <c r="BCD330" s="42"/>
      <c r="BCE330" s="42"/>
      <c r="BCF330" s="42"/>
      <c r="BCG330" s="43"/>
      <c r="BCH330" s="43"/>
      <c r="BCI330" s="40"/>
      <c r="BCJ330" s="40"/>
      <c r="BCK330" s="41"/>
      <c r="BCL330" s="42"/>
      <c r="BCM330" s="42"/>
      <c r="BCN330" s="42"/>
      <c r="BCO330" s="43"/>
      <c r="BCP330" s="43"/>
      <c r="BCQ330" s="40"/>
      <c r="BCR330" s="40"/>
      <c r="BCS330" s="41"/>
      <c r="BCT330" s="42"/>
      <c r="BCU330" s="42"/>
      <c r="BCV330" s="42"/>
      <c r="BCW330" s="43"/>
      <c r="BCX330" s="43"/>
      <c r="BCY330" s="40"/>
      <c r="BCZ330" s="40"/>
      <c r="BDA330" s="41"/>
      <c r="BDB330" s="42"/>
      <c r="BDC330" s="42"/>
      <c r="BDD330" s="42"/>
      <c r="BDE330" s="43"/>
      <c r="BDF330" s="43"/>
      <c r="BDG330" s="40"/>
      <c r="BDH330" s="40"/>
      <c r="BDI330" s="41"/>
      <c r="BDJ330" s="42"/>
      <c r="BDK330" s="42"/>
      <c r="BDL330" s="42"/>
      <c r="BDM330" s="43"/>
      <c r="BDN330" s="43"/>
      <c r="BDO330" s="40"/>
      <c r="BDP330" s="40"/>
      <c r="BDQ330" s="41"/>
      <c r="BDR330" s="42"/>
      <c r="BDS330" s="42"/>
      <c r="BDT330" s="42"/>
      <c r="BDU330" s="43"/>
      <c r="BDV330" s="43"/>
      <c r="BDW330" s="40"/>
      <c r="BDX330" s="40"/>
      <c r="BDY330" s="41"/>
      <c r="BDZ330" s="42"/>
      <c r="BEA330" s="42"/>
      <c r="BEB330" s="42"/>
      <c r="BEC330" s="43"/>
      <c r="BED330" s="43"/>
      <c r="BEE330" s="40"/>
      <c r="BEF330" s="40"/>
      <c r="BEG330" s="41"/>
      <c r="BEH330" s="42"/>
      <c r="BEI330" s="42"/>
      <c r="BEJ330" s="42"/>
      <c r="BEK330" s="43"/>
      <c r="BEL330" s="43"/>
      <c r="BEM330" s="40"/>
      <c r="BEN330" s="40"/>
      <c r="BEO330" s="41"/>
      <c r="BEP330" s="42"/>
      <c r="BEQ330" s="42"/>
      <c r="BER330" s="42"/>
      <c r="BES330" s="43"/>
      <c r="BET330" s="43"/>
      <c r="BEU330" s="40"/>
      <c r="BEV330" s="40"/>
      <c r="BEW330" s="41"/>
      <c r="BEX330" s="42"/>
      <c r="BEY330" s="42"/>
      <c r="BEZ330" s="42"/>
      <c r="BFA330" s="43"/>
      <c r="BFB330" s="43"/>
      <c r="BFC330" s="40"/>
      <c r="BFD330" s="40"/>
      <c r="BFE330" s="41"/>
      <c r="BFF330" s="42"/>
      <c r="BFG330" s="42"/>
      <c r="BFH330" s="42"/>
      <c r="BFI330" s="43"/>
      <c r="BFJ330" s="43"/>
      <c r="BFK330" s="40"/>
      <c r="BFL330" s="40"/>
      <c r="BFM330" s="41"/>
      <c r="BFN330" s="42"/>
      <c r="BFO330" s="42"/>
      <c r="BFP330" s="42"/>
      <c r="BFQ330" s="43"/>
      <c r="BFR330" s="43"/>
      <c r="BFS330" s="40"/>
      <c r="BFT330" s="40"/>
      <c r="BFU330" s="41"/>
      <c r="BFV330" s="42"/>
      <c r="BFW330" s="42"/>
      <c r="BFX330" s="42"/>
      <c r="BFY330" s="43"/>
      <c r="BFZ330" s="43"/>
      <c r="BGA330" s="40"/>
      <c r="BGB330" s="40"/>
      <c r="BGC330" s="41"/>
      <c r="BGD330" s="42"/>
      <c r="BGE330" s="42"/>
      <c r="BGF330" s="42"/>
      <c r="BGG330" s="43"/>
      <c r="BGH330" s="43"/>
      <c r="BGI330" s="40"/>
      <c r="BGJ330" s="40"/>
      <c r="BGK330" s="41"/>
      <c r="BGL330" s="42"/>
      <c r="BGM330" s="42"/>
      <c r="BGN330" s="42"/>
      <c r="BGO330" s="43"/>
      <c r="BGP330" s="43"/>
      <c r="BGQ330" s="40"/>
      <c r="BGR330" s="40"/>
      <c r="BGS330" s="41"/>
      <c r="BGT330" s="42"/>
      <c r="BGU330" s="42"/>
      <c r="BGV330" s="42"/>
      <c r="BGW330" s="43"/>
      <c r="BGX330" s="43"/>
      <c r="BGY330" s="40"/>
      <c r="BGZ330" s="40"/>
      <c r="BHA330" s="41"/>
      <c r="BHB330" s="42"/>
      <c r="BHC330" s="42"/>
      <c r="BHD330" s="42"/>
      <c r="BHE330" s="43"/>
      <c r="BHF330" s="43"/>
      <c r="BHG330" s="40"/>
      <c r="BHH330" s="40"/>
      <c r="BHI330" s="41"/>
      <c r="BHJ330" s="42"/>
      <c r="BHK330" s="42"/>
      <c r="BHL330" s="42"/>
      <c r="BHM330" s="43"/>
      <c r="BHN330" s="43"/>
      <c r="BHO330" s="40"/>
      <c r="BHP330" s="40"/>
      <c r="BHQ330" s="41"/>
      <c r="BHR330" s="42"/>
      <c r="BHS330" s="42"/>
      <c r="BHT330" s="42"/>
      <c r="BHU330" s="43"/>
      <c r="BHV330" s="43"/>
      <c r="BHW330" s="40"/>
      <c r="BHX330" s="40"/>
      <c r="BHY330" s="41"/>
      <c r="BHZ330" s="42"/>
      <c r="BIA330" s="42"/>
      <c r="BIB330" s="42"/>
      <c r="BIC330" s="43"/>
      <c r="BID330" s="43"/>
      <c r="BIE330" s="40"/>
      <c r="BIF330" s="40"/>
      <c r="BIG330" s="41"/>
      <c r="BIH330" s="42"/>
      <c r="BII330" s="42"/>
      <c r="BIJ330" s="42"/>
      <c r="BIK330" s="43"/>
      <c r="BIL330" s="43"/>
      <c r="BIM330" s="40"/>
      <c r="BIN330" s="40"/>
      <c r="BIO330" s="41"/>
      <c r="BIP330" s="42"/>
      <c r="BIQ330" s="42"/>
      <c r="BIR330" s="42"/>
      <c r="BIS330" s="43"/>
      <c r="BIT330" s="43"/>
      <c r="BIU330" s="40"/>
      <c r="BIV330" s="40"/>
      <c r="BIW330" s="41"/>
      <c r="BIX330" s="42"/>
      <c r="BIY330" s="42"/>
      <c r="BIZ330" s="42"/>
      <c r="BJA330" s="43"/>
      <c r="BJB330" s="43"/>
      <c r="BJC330" s="40"/>
      <c r="BJD330" s="40"/>
      <c r="BJE330" s="41"/>
      <c r="BJF330" s="42"/>
      <c r="BJG330" s="42"/>
      <c r="BJH330" s="42"/>
      <c r="BJI330" s="43"/>
      <c r="BJJ330" s="43"/>
      <c r="BJK330" s="40"/>
      <c r="BJL330" s="40"/>
      <c r="BJM330" s="41"/>
      <c r="BJN330" s="42"/>
      <c r="BJO330" s="42"/>
      <c r="BJP330" s="42"/>
      <c r="BJQ330" s="43"/>
      <c r="BJR330" s="43"/>
      <c r="BJS330" s="40"/>
      <c r="BJT330" s="40"/>
      <c r="BJU330" s="41"/>
      <c r="BJV330" s="42"/>
      <c r="BJW330" s="42"/>
      <c r="BJX330" s="42"/>
      <c r="BJY330" s="43"/>
      <c r="BJZ330" s="43"/>
      <c r="BKA330" s="40"/>
      <c r="BKB330" s="40"/>
      <c r="BKC330" s="41"/>
      <c r="BKD330" s="42"/>
      <c r="BKE330" s="42"/>
      <c r="BKF330" s="42"/>
      <c r="BKG330" s="43"/>
      <c r="BKH330" s="43"/>
      <c r="BKI330" s="40"/>
      <c r="BKJ330" s="40"/>
      <c r="BKK330" s="41"/>
      <c r="BKL330" s="42"/>
      <c r="BKM330" s="42"/>
      <c r="BKN330" s="42"/>
      <c r="BKO330" s="43"/>
      <c r="BKP330" s="43"/>
      <c r="BKQ330" s="40"/>
      <c r="BKR330" s="40"/>
      <c r="BKS330" s="41"/>
      <c r="BKT330" s="42"/>
      <c r="BKU330" s="42"/>
      <c r="BKV330" s="42"/>
      <c r="BKW330" s="43"/>
      <c r="BKX330" s="43"/>
      <c r="BKY330" s="40"/>
      <c r="BKZ330" s="40"/>
      <c r="BLA330" s="41"/>
      <c r="BLB330" s="42"/>
      <c r="BLC330" s="42"/>
      <c r="BLD330" s="42"/>
      <c r="BLE330" s="43"/>
      <c r="BLF330" s="43"/>
      <c r="BLG330" s="40"/>
      <c r="BLH330" s="40"/>
      <c r="BLI330" s="41"/>
      <c r="BLJ330" s="42"/>
      <c r="BLK330" s="42"/>
      <c r="BLL330" s="42"/>
      <c r="BLM330" s="43"/>
      <c r="BLN330" s="43"/>
      <c r="BLO330" s="40"/>
      <c r="BLP330" s="40"/>
      <c r="BLQ330" s="41"/>
      <c r="BLR330" s="42"/>
      <c r="BLS330" s="42"/>
      <c r="BLT330" s="42"/>
      <c r="BLU330" s="43"/>
      <c r="BLV330" s="43"/>
      <c r="BLW330" s="40"/>
      <c r="BLX330" s="40"/>
      <c r="BLY330" s="41"/>
      <c r="BLZ330" s="42"/>
      <c r="BMA330" s="42"/>
      <c r="BMB330" s="42"/>
      <c r="BMC330" s="43"/>
      <c r="BMD330" s="43"/>
      <c r="BME330" s="40"/>
      <c r="BMF330" s="40"/>
      <c r="BMG330" s="41"/>
      <c r="BMH330" s="42"/>
      <c r="BMI330" s="42"/>
      <c r="BMJ330" s="42"/>
      <c r="BMK330" s="43"/>
      <c r="BML330" s="43"/>
      <c r="BMM330" s="40"/>
      <c r="BMN330" s="40"/>
      <c r="BMO330" s="41"/>
      <c r="BMP330" s="42"/>
      <c r="BMQ330" s="42"/>
      <c r="BMR330" s="42"/>
      <c r="BMS330" s="43"/>
      <c r="BMT330" s="43"/>
      <c r="BMU330" s="40"/>
      <c r="BMV330" s="40"/>
      <c r="BMW330" s="41"/>
      <c r="BMX330" s="42"/>
      <c r="BMY330" s="42"/>
      <c r="BMZ330" s="42"/>
      <c r="BNA330" s="43"/>
      <c r="BNB330" s="43"/>
      <c r="BNC330" s="40"/>
      <c r="BND330" s="40"/>
      <c r="BNE330" s="41"/>
      <c r="BNF330" s="42"/>
      <c r="BNG330" s="42"/>
      <c r="BNH330" s="42"/>
      <c r="BNI330" s="43"/>
      <c r="BNJ330" s="43"/>
      <c r="BNK330" s="40"/>
      <c r="BNL330" s="40"/>
      <c r="BNM330" s="41"/>
      <c r="BNN330" s="42"/>
      <c r="BNO330" s="42"/>
      <c r="BNP330" s="42"/>
      <c r="BNQ330" s="43"/>
      <c r="BNR330" s="43"/>
      <c r="BNS330" s="40"/>
      <c r="BNT330" s="40"/>
      <c r="BNU330" s="41"/>
      <c r="BNV330" s="42"/>
      <c r="BNW330" s="42"/>
      <c r="BNX330" s="42"/>
      <c r="BNY330" s="43"/>
      <c r="BNZ330" s="43"/>
      <c r="BOA330" s="40"/>
      <c r="BOB330" s="40"/>
      <c r="BOC330" s="41"/>
      <c r="BOD330" s="42"/>
      <c r="BOE330" s="42"/>
      <c r="BOF330" s="42"/>
      <c r="BOG330" s="43"/>
      <c r="BOH330" s="43"/>
      <c r="BOI330" s="40"/>
      <c r="BOJ330" s="40"/>
      <c r="BOK330" s="41"/>
      <c r="BOL330" s="42"/>
      <c r="BOM330" s="42"/>
      <c r="BON330" s="42"/>
      <c r="BOO330" s="43"/>
      <c r="BOP330" s="43"/>
      <c r="BOQ330" s="40"/>
      <c r="BOR330" s="40"/>
      <c r="BOS330" s="41"/>
      <c r="BOT330" s="42"/>
      <c r="BOU330" s="42"/>
      <c r="BOV330" s="42"/>
      <c r="BOW330" s="43"/>
      <c r="BOX330" s="43"/>
      <c r="BOY330" s="40"/>
      <c r="BOZ330" s="40"/>
      <c r="BPA330" s="41"/>
      <c r="BPB330" s="42"/>
      <c r="BPC330" s="42"/>
      <c r="BPD330" s="42"/>
      <c r="BPE330" s="43"/>
      <c r="BPF330" s="43"/>
      <c r="BPG330" s="40"/>
      <c r="BPH330" s="40"/>
      <c r="BPI330" s="41"/>
      <c r="BPJ330" s="42"/>
      <c r="BPK330" s="42"/>
      <c r="BPL330" s="42"/>
      <c r="BPM330" s="43"/>
      <c r="BPN330" s="43"/>
      <c r="BPO330" s="40"/>
      <c r="BPP330" s="40"/>
      <c r="BPQ330" s="41"/>
      <c r="BPR330" s="42"/>
      <c r="BPS330" s="42"/>
      <c r="BPT330" s="42"/>
      <c r="BPU330" s="43"/>
      <c r="BPV330" s="43"/>
      <c r="BPW330" s="40"/>
      <c r="BPX330" s="40"/>
      <c r="BPY330" s="41"/>
      <c r="BPZ330" s="42"/>
      <c r="BQA330" s="42"/>
      <c r="BQB330" s="42"/>
      <c r="BQC330" s="43"/>
      <c r="BQD330" s="43"/>
      <c r="BQE330" s="40"/>
      <c r="BQF330" s="40"/>
      <c r="BQG330" s="41"/>
      <c r="BQH330" s="42"/>
      <c r="BQI330" s="42"/>
      <c r="BQJ330" s="42"/>
      <c r="BQK330" s="43"/>
      <c r="BQL330" s="43"/>
      <c r="BQM330" s="40"/>
      <c r="BQN330" s="40"/>
      <c r="BQO330" s="41"/>
      <c r="BQP330" s="42"/>
      <c r="BQQ330" s="42"/>
      <c r="BQR330" s="42"/>
      <c r="BQS330" s="43"/>
      <c r="BQT330" s="43"/>
      <c r="BQU330" s="40"/>
      <c r="BQV330" s="40"/>
      <c r="BQW330" s="41"/>
      <c r="BQX330" s="42"/>
      <c r="BQY330" s="42"/>
      <c r="BQZ330" s="42"/>
      <c r="BRA330" s="43"/>
      <c r="BRB330" s="43"/>
      <c r="BRC330" s="40"/>
      <c r="BRD330" s="40"/>
      <c r="BRE330" s="41"/>
      <c r="BRF330" s="42"/>
      <c r="BRG330" s="42"/>
      <c r="BRH330" s="42"/>
      <c r="BRI330" s="43"/>
      <c r="BRJ330" s="43"/>
      <c r="BRK330" s="40"/>
      <c r="BRL330" s="40"/>
      <c r="BRM330" s="41"/>
      <c r="BRN330" s="42"/>
      <c r="BRO330" s="42"/>
      <c r="BRP330" s="42"/>
      <c r="BRQ330" s="43"/>
      <c r="BRR330" s="43"/>
      <c r="BRS330" s="40"/>
      <c r="BRT330" s="40"/>
      <c r="BRU330" s="41"/>
      <c r="BRV330" s="42"/>
      <c r="BRW330" s="42"/>
      <c r="BRX330" s="42"/>
      <c r="BRY330" s="43"/>
      <c r="BRZ330" s="43"/>
      <c r="BSA330" s="40"/>
      <c r="BSB330" s="40"/>
      <c r="BSC330" s="41"/>
      <c r="BSD330" s="42"/>
      <c r="BSE330" s="42"/>
      <c r="BSF330" s="42"/>
      <c r="BSG330" s="43"/>
      <c r="BSH330" s="43"/>
      <c r="BSI330" s="40"/>
      <c r="BSJ330" s="40"/>
      <c r="BSK330" s="41"/>
      <c r="BSL330" s="42"/>
      <c r="BSM330" s="42"/>
      <c r="BSN330" s="42"/>
      <c r="BSO330" s="43"/>
      <c r="BSP330" s="43"/>
      <c r="BSQ330" s="40"/>
      <c r="BSR330" s="40"/>
      <c r="BSS330" s="41"/>
      <c r="BST330" s="42"/>
      <c r="BSU330" s="42"/>
      <c r="BSV330" s="42"/>
      <c r="BSW330" s="43"/>
      <c r="BSX330" s="43"/>
      <c r="BSY330" s="40"/>
      <c r="BSZ330" s="40"/>
      <c r="BTA330" s="41"/>
      <c r="BTB330" s="42"/>
      <c r="BTC330" s="42"/>
      <c r="BTD330" s="42"/>
      <c r="BTE330" s="43"/>
      <c r="BTF330" s="43"/>
      <c r="BTG330" s="40"/>
      <c r="BTH330" s="40"/>
      <c r="BTI330" s="41"/>
      <c r="BTJ330" s="42"/>
      <c r="BTK330" s="42"/>
      <c r="BTL330" s="42"/>
      <c r="BTM330" s="43"/>
      <c r="BTN330" s="43"/>
      <c r="BTO330" s="40"/>
      <c r="BTP330" s="40"/>
      <c r="BTQ330" s="41"/>
      <c r="BTR330" s="42"/>
      <c r="BTS330" s="42"/>
      <c r="BTT330" s="42"/>
      <c r="BTU330" s="43"/>
      <c r="BTV330" s="43"/>
      <c r="BTW330" s="40"/>
      <c r="BTX330" s="40"/>
      <c r="BTY330" s="41"/>
      <c r="BTZ330" s="42"/>
      <c r="BUA330" s="42"/>
      <c r="BUB330" s="42"/>
      <c r="BUC330" s="43"/>
      <c r="BUD330" s="43"/>
      <c r="BUE330" s="40"/>
      <c r="BUF330" s="40"/>
      <c r="BUG330" s="41"/>
      <c r="BUH330" s="42"/>
      <c r="BUI330" s="42"/>
      <c r="BUJ330" s="42"/>
      <c r="BUK330" s="43"/>
      <c r="BUL330" s="43"/>
      <c r="BUM330" s="40"/>
      <c r="BUN330" s="40"/>
      <c r="BUO330" s="41"/>
      <c r="BUP330" s="42"/>
      <c r="BUQ330" s="42"/>
      <c r="BUR330" s="42"/>
      <c r="BUS330" s="43"/>
      <c r="BUT330" s="43"/>
      <c r="BUU330" s="40"/>
      <c r="BUV330" s="40"/>
      <c r="BUW330" s="41"/>
      <c r="BUX330" s="42"/>
      <c r="BUY330" s="42"/>
      <c r="BUZ330" s="42"/>
      <c r="BVA330" s="43"/>
      <c r="BVB330" s="43"/>
      <c r="BVC330" s="40"/>
      <c r="BVD330" s="40"/>
      <c r="BVE330" s="41"/>
      <c r="BVF330" s="42"/>
      <c r="BVG330" s="42"/>
      <c r="BVH330" s="42"/>
      <c r="BVI330" s="43"/>
      <c r="BVJ330" s="43"/>
      <c r="BVK330" s="40"/>
      <c r="BVL330" s="40"/>
      <c r="BVM330" s="41"/>
      <c r="BVN330" s="42"/>
      <c r="BVO330" s="42"/>
      <c r="BVP330" s="42"/>
      <c r="BVQ330" s="43"/>
      <c r="BVR330" s="43"/>
      <c r="BVS330" s="40"/>
      <c r="BVT330" s="40"/>
      <c r="BVU330" s="41"/>
      <c r="BVV330" s="42"/>
      <c r="BVW330" s="42"/>
      <c r="BVX330" s="42"/>
      <c r="BVY330" s="43"/>
      <c r="BVZ330" s="43"/>
      <c r="BWA330" s="40"/>
      <c r="BWB330" s="40"/>
      <c r="BWC330" s="41"/>
      <c r="BWD330" s="42"/>
      <c r="BWE330" s="42"/>
      <c r="BWF330" s="42"/>
      <c r="BWG330" s="43"/>
      <c r="BWH330" s="43"/>
      <c r="BWI330" s="40"/>
      <c r="BWJ330" s="40"/>
      <c r="BWK330" s="41"/>
      <c r="BWL330" s="42"/>
      <c r="BWM330" s="42"/>
      <c r="BWN330" s="42"/>
      <c r="BWO330" s="43"/>
      <c r="BWP330" s="43"/>
      <c r="BWQ330" s="40"/>
      <c r="BWR330" s="40"/>
      <c r="BWS330" s="41"/>
      <c r="BWT330" s="42"/>
      <c r="BWU330" s="42"/>
      <c r="BWV330" s="42"/>
      <c r="BWW330" s="43"/>
      <c r="BWX330" s="43"/>
      <c r="BWY330" s="40"/>
      <c r="BWZ330" s="40"/>
      <c r="BXA330" s="41"/>
      <c r="BXB330" s="42"/>
      <c r="BXC330" s="42"/>
      <c r="BXD330" s="42"/>
      <c r="BXE330" s="43"/>
      <c r="BXF330" s="43"/>
      <c r="BXG330" s="40"/>
      <c r="BXH330" s="40"/>
      <c r="BXI330" s="41"/>
      <c r="BXJ330" s="42"/>
      <c r="BXK330" s="42"/>
      <c r="BXL330" s="42"/>
      <c r="BXM330" s="43"/>
      <c r="BXN330" s="43"/>
      <c r="BXO330" s="40"/>
      <c r="BXP330" s="40"/>
      <c r="BXQ330" s="41"/>
      <c r="BXR330" s="42"/>
      <c r="BXS330" s="42"/>
      <c r="BXT330" s="42"/>
      <c r="BXU330" s="43"/>
      <c r="BXV330" s="43"/>
      <c r="BXW330" s="40"/>
      <c r="BXX330" s="40"/>
      <c r="BXY330" s="41"/>
      <c r="BXZ330" s="42"/>
      <c r="BYA330" s="42"/>
      <c r="BYB330" s="42"/>
      <c r="BYC330" s="43"/>
      <c r="BYD330" s="43"/>
      <c r="BYE330" s="40"/>
      <c r="BYF330" s="40"/>
      <c r="BYG330" s="41"/>
      <c r="BYH330" s="42"/>
      <c r="BYI330" s="42"/>
      <c r="BYJ330" s="42"/>
      <c r="BYK330" s="43"/>
      <c r="BYL330" s="43"/>
      <c r="BYM330" s="40"/>
      <c r="BYN330" s="40"/>
      <c r="BYO330" s="41"/>
      <c r="BYP330" s="42"/>
      <c r="BYQ330" s="42"/>
      <c r="BYR330" s="42"/>
      <c r="BYS330" s="43"/>
      <c r="BYT330" s="43"/>
      <c r="BYU330" s="40"/>
      <c r="BYV330" s="40"/>
      <c r="BYW330" s="41"/>
      <c r="BYX330" s="42"/>
      <c r="BYY330" s="42"/>
      <c r="BYZ330" s="42"/>
      <c r="BZA330" s="43"/>
      <c r="BZB330" s="43"/>
      <c r="BZC330" s="40"/>
      <c r="BZD330" s="40"/>
      <c r="BZE330" s="41"/>
      <c r="BZF330" s="42"/>
      <c r="BZG330" s="42"/>
      <c r="BZH330" s="42"/>
      <c r="BZI330" s="43"/>
      <c r="BZJ330" s="43"/>
      <c r="BZK330" s="40"/>
      <c r="BZL330" s="40"/>
      <c r="BZM330" s="41"/>
      <c r="BZN330" s="42"/>
      <c r="BZO330" s="42"/>
      <c r="BZP330" s="42"/>
      <c r="BZQ330" s="43"/>
      <c r="BZR330" s="43"/>
      <c r="BZS330" s="40"/>
      <c r="BZT330" s="40"/>
      <c r="BZU330" s="41"/>
      <c r="BZV330" s="42"/>
      <c r="BZW330" s="42"/>
      <c r="BZX330" s="42"/>
      <c r="BZY330" s="43"/>
      <c r="BZZ330" s="43"/>
      <c r="CAA330" s="40"/>
      <c r="CAB330" s="40"/>
      <c r="CAC330" s="41"/>
      <c r="CAD330" s="42"/>
      <c r="CAE330" s="42"/>
      <c r="CAF330" s="42"/>
      <c r="CAG330" s="43"/>
      <c r="CAH330" s="43"/>
      <c r="CAI330" s="40"/>
      <c r="CAJ330" s="40"/>
      <c r="CAK330" s="41"/>
      <c r="CAL330" s="42"/>
      <c r="CAM330" s="42"/>
      <c r="CAN330" s="42"/>
      <c r="CAO330" s="43"/>
      <c r="CAP330" s="43"/>
      <c r="CAQ330" s="40"/>
      <c r="CAR330" s="40"/>
      <c r="CAS330" s="41"/>
      <c r="CAT330" s="42"/>
      <c r="CAU330" s="42"/>
      <c r="CAV330" s="42"/>
      <c r="CAW330" s="43"/>
      <c r="CAX330" s="43"/>
      <c r="CAY330" s="40"/>
      <c r="CAZ330" s="40"/>
      <c r="CBA330" s="41"/>
      <c r="CBB330" s="42"/>
      <c r="CBC330" s="42"/>
      <c r="CBD330" s="42"/>
      <c r="CBE330" s="43"/>
      <c r="CBF330" s="43"/>
      <c r="CBG330" s="40"/>
      <c r="CBH330" s="40"/>
      <c r="CBI330" s="41"/>
      <c r="CBJ330" s="42"/>
      <c r="CBK330" s="42"/>
      <c r="CBL330" s="42"/>
      <c r="CBM330" s="43"/>
      <c r="CBN330" s="43"/>
      <c r="CBO330" s="40"/>
      <c r="CBP330" s="40"/>
      <c r="CBQ330" s="41"/>
      <c r="CBR330" s="42"/>
      <c r="CBS330" s="42"/>
      <c r="CBT330" s="42"/>
      <c r="CBU330" s="43"/>
      <c r="CBV330" s="43"/>
      <c r="CBW330" s="40"/>
      <c r="CBX330" s="40"/>
      <c r="CBY330" s="41"/>
      <c r="CBZ330" s="42"/>
      <c r="CCA330" s="42"/>
      <c r="CCB330" s="42"/>
      <c r="CCC330" s="43"/>
      <c r="CCD330" s="43"/>
      <c r="CCE330" s="40"/>
      <c r="CCF330" s="40"/>
      <c r="CCG330" s="41"/>
      <c r="CCH330" s="42"/>
      <c r="CCI330" s="42"/>
      <c r="CCJ330" s="42"/>
      <c r="CCK330" s="43"/>
      <c r="CCL330" s="43"/>
      <c r="CCM330" s="40"/>
      <c r="CCN330" s="40"/>
      <c r="CCO330" s="41"/>
      <c r="CCP330" s="42"/>
      <c r="CCQ330" s="42"/>
      <c r="CCR330" s="42"/>
      <c r="CCS330" s="43"/>
      <c r="CCT330" s="43"/>
      <c r="CCU330" s="40"/>
      <c r="CCV330" s="40"/>
      <c r="CCW330" s="41"/>
      <c r="CCX330" s="42"/>
      <c r="CCY330" s="42"/>
      <c r="CCZ330" s="42"/>
      <c r="CDA330" s="43"/>
      <c r="CDB330" s="43"/>
      <c r="CDC330" s="40"/>
      <c r="CDD330" s="40"/>
      <c r="CDE330" s="41"/>
      <c r="CDF330" s="42"/>
      <c r="CDG330" s="42"/>
      <c r="CDH330" s="42"/>
      <c r="CDI330" s="43"/>
      <c r="CDJ330" s="43"/>
      <c r="CDK330" s="40"/>
      <c r="CDL330" s="40"/>
      <c r="CDM330" s="41"/>
      <c r="CDN330" s="42"/>
      <c r="CDO330" s="42"/>
      <c r="CDP330" s="42"/>
      <c r="CDQ330" s="43"/>
      <c r="CDR330" s="43"/>
      <c r="CDS330" s="40"/>
      <c r="CDT330" s="40"/>
      <c r="CDU330" s="41"/>
      <c r="CDV330" s="42"/>
      <c r="CDW330" s="42"/>
      <c r="CDX330" s="42"/>
      <c r="CDY330" s="43"/>
      <c r="CDZ330" s="43"/>
      <c r="CEA330" s="40"/>
      <c r="CEB330" s="40"/>
      <c r="CEC330" s="41"/>
      <c r="CED330" s="42"/>
      <c r="CEE330" s="42"/>
      <c r="CEF330" s="42"/>
      <c r="CEG330" s="43"/>
      <c r="CEH330" s="43"/>
      <c r="CEI330" s="40"/>
      <c r="CEJ330" s="40"/>
      <c r="CEK330" s="41"/>
      <c r="CEL330" s="42"/>
      <c r="CEM330" s="42"/>
      <c r="CEN330" s="42"/>
      <c r="CEO330" s="43"/>
      <c r="CEP330" s="43"/>
      <c r="CEQ330" s="40"/>
      <c r="CER330" s="40"/>
      <c r="CES330" s="41"/>
      <c r="CET330" s="42"/>
      <c r="CEU330" s="42"/>
      <c r="CEV330" s="42"/>
      <c r="CEW330" s="43"/>
      <c r="CEX330" s="43"/>
      <c r="CEY330" s="40"/>
      <c r="CEZ330" s="40"/>
      <c r="CFA330" s="41"/>
      <c r="CFB330" s="42"/>
      <c r="CFC330" s="42"/>
      <c r="CFD330" s="42"/>
      <c r="CFE330" s="43"/>
      <c r="CFF330" s="43"/>
      <c r="CFG330" s="40"/>
      <c r="CFH330" s="40"/>
      <c r="CFI330" s="41"/>
      <c r="CFJ330" s="42"/>
      <c r="CFK330" s="42"/>
      <c r="CFL330" s="42"/>
      <c r="CFM330" s="43"/>
      <c r="CFN330" s="43"/>
      <c r="CFO330" s="40"/>
      <c r="CFP330" s="40"/>
      <c r="CFQ330" s="41"/>
      <c r="CFR330" s="42"/>
      <c r="CFS330" s="42"/>
      <c r="CFT330" s="42"/>
      <c r="CFU330" s="43"/>
      <c r="CFV330" s="43"/>
      <c r="CFW330" s="40"/>
      <c r="CFX330" s="40"/>
      <c r="CFY330" s="41"/>
      <c r="CFZ330" s="42"/>
      <c r="CGA330" s="42"/>
      <c r="CGB330" s="42"/>
      <c r="CGC330" s="43"/>
      <c r="CGD330" s="43"/>
      <c r="CGE330" s="40"/>
      <c r="CGF330" s="40"/>
      <c r="CGG330" s="41"/>
      <c r="CGH330" s="42"/>
      <c r="CGI330" s="42"/>
      <c r="CGJ330" s="42"/>
      <c r="CGK330" s="43"/>
      <c r="CGL330" s="43"/>
      <c r="CGM330" s="40"/>
      <c r="CGN330" s="40"/>
      <c r="CGO330" s="41"/>
      <c r="CGP330" s="42"/>
      <c r="CGQ330" s="42"/>
      <c r="CGR330" s="42"/>
      <c r="CGS330" s="43"/>
      <c r="CGT330" s="43"/>
      <c r="CGU330" s="40"/>
      <c r="CGV330" s="40"/>
      <c r="CGW330" s="41"/>
      <c r="CGX330" s="42"/>
      <c r="CGY330" s="42"/>
      <c r="CGZ330" s="42"/>
      <c r="CHA330" s="43"/>
      <c r="CHB330" s="43"/>
      <c r="CHC330" s="40"/>
      <c r="CHD330" s="40"/>
      <c r="CHE330" s="41"/>
      <c r="CHF330" s="42"/>
      <c r="CHG330" s="42"/>
      <c r="CHH330" s="42"/>
      <c r="CHI330" s="43"/>
      <c r="CHJ330" s="43"/>
      <c r="CHK330" s="40"/>
      <c r="CHL330" s="40"/>
      <c r="CHM330" s="41"/>
      <c r="CHN330" s="42"/>
      <c r="CHO330" s="42"/>
      <c r="CHP330" s="42"/>
      <c r="CHQ330" s="43"/>
      <c r="CHR330" s="43"/>
      <c r="CHS330" s="40"/>
      <c r="CHT330" s="40"/>
      <c r="CHU330" s="41"/>
      <c r="CHV330" s="42"/>
      <c r="CHW330" s="42"/>
      <c r="CHX330" s="42"/>
      <c r="CHY330" s="43"/>
      <c r="CHZ330" s="43"/>
      <c r="CIA330" s="40"/>
      <c r="CIB330" s="40"/>
      <c r="CIC330" s="41"/>
      <c r="CID330" s="42"/>
      <c r="CIE330" s="42"/>
      <c r="CIF330" s="42"/>
      <c r="CIG330" s="43"/>
      <c r="CIH330" s="43"/>
      <c r="CII330" s="40"/>
      <c r="CIJ330" s="40"/>
      <c r="CIK330" s="41"/>
      <c r="CIL330" s="42"/>
      <c r="CIM330" s="42"/>
      <c r="CIN330" s="42"/>
      <c r="CIO330" s="43"/>
      <c r="CIP330" s="43"/>
      <c r="CIQ330" s="40"/>
      <c r="CIR330" s="40"/>
      <c r="CIS330" s="41"/>
      <c r="CIT330" s="42"/>
      <c r="CIU330" s="42"/>
      <c r="CIV330" s="42"/>
      <c r="CIW330" s="43"/>
      <c r="CIX330" s="43"/>
      <c r="CIY330" s="40"/>
      <c r="CIZ330" s="40"/>
      <c r="CJA330" s="41"/>
      <c r="CJB330" s="42"/>
      <c r="CJC330" s="42"/>
      <c r="CJD330" s="42"/>
      <c r="CJE330" s="43"/>
      <c r="CJF330" s="43"/>
      <c r="CJG330" s="40"/>
      <c r="CJH330" s="40"/>
      <c r="CJI330" s="41"/>
      <c r="CJJ330" s="42"/>
      <c r="CJK330" s="42"/>
      <c r="CJL330" s="42"/>
      <c r="CJM330" s="43"/>
      <c r="CJN330" s="43"/>
      <c r="CJO330" s="40"/>
      <c r="CJP330" s="40"/>
      <c r="CJQ330" s="41"/>
      <c r="CJR330" s="42"/>
      <c r="CJS330" s="42"/>
      <c r="CJT330" s="42"/>
      <c r="CJU330" s="43"/>
      <c r="CJV330" s="43"/>
      <c r="CJW330" s="40"/>
      <c r="CJX330" s="40"/>
      <c r="CJY330" s="41"/>
      <c r="CJZ330" s="42"/>
      <c r="CKA330" s="42"/>
      <c r="CKB330" s="42"/>
      <c r="CKC330" s="43"/>
      <c r="CKD330" s="43"/>
      <c r="CKE330" s="40"/>
      <c r="CKF330" s="40"/>
      <c r="CKG330" s="41"/>
      <c r="CKH330" s="42"/>
      <c r="CKI330" s="42"/>
      <c r="CKJ330" s="42"/>
      <c r="CKK330" s="43"/>
      <c r="CKL330" s="43"/>
      <c r="CKM330" s="40"/>
      <c r="CKN330" s="40"/>
      <c r="CKO330" s="41"/>
      <c r="CKP330" s="42"/>
      <c r="CKQ330" s="42"/>
      <c r="CKR330" s="42"/>
      <c r="CKS330" s="43"/>
      <c r="CKT330" s="43"/>
      <c r="CKU330" s="40"/>
      <c r="CKV330" s="40"/>
      <c r="CKW330" s="41"/>
      <c r="CKX330" s="42"/>
      <c r="CKY330" s="42"/>
      <c r="CKZ330" s="42"/>
      <c r="CLA330" s="43"/>
      <c r="CLB330" s="43"/>
      <c r="CLC330" s="40"/>
      <c r="CLD330" s="40"/>
      <c r="CLE330" s="41"/>
      <c r="CLF330" s="42"/>
      <c r="CLG330" s="42"/>
      <c r="CLH330" s="42"/>
      <c r="CLI330" s="43"/>
      <c r="CLJ330" s="43"/>
      <c r="CLK330" s="40"/>
      <c r="CLL330" s="40"/>
      <c r="CLM330" s="41"/>
      <c r="CLN330" s="42"/>
      <c r="CLO330" s="42"/>
      <c r="CLP330" s="42"/>
      <c r="CLQ330" s="43"/>
      <c r="CLR330" s="43"/>
      <c r="CLS330" s="40"/>
      <c r="CLT330" s="40"/>
      <c r="CLU330" s="41"/>
      <c r="CLV330" s="42"/>
      <c r="CLW330" s="42"/>
      <c r="CLX330" s="42"/>
      <c r="CLY330" s="43"/>
      <c r="CLZ330" s="43"/>
      <c r="CMA330" s="40"/>
      <c r="CMB330" s="40"/>
      <c r="CMC330" s="41"/>
      <c r="CMD330" s="42"/>
      <c r="CME330" s="42"/>
      <c r="CMF330" s="42"/>
      <c r="CMG330" s="43"/>
      <c r="CMH330" s="43"/>
      <c r="CMI330" s="40"/>
      <c r="CMJ330" s="40"/>
      <c r="CMK330" s="41"/>
      <c r="CML330" s="42"/>
      <c r="CMM330" s="42"/>
      <c r="CMN330" s="42"/>
      <c r="CMO330" s="43"/>
      <c r="CMP330" s="43"/>
      <c r="CMQ330" s="40"/>
      <c r="CMR330" s="40"/>
      <c r="CMS330" s="41"/>
      <c r="CMT330" s="42"/>
      <c r="CMU330" s="42"/>
      <c r="CMV330" s="42"/>
      <c r="CMW330" s="43"/>
      <c r="CMX330" s="43"/>
      <c r="CMY330" s="40"/>
      <c r="CMZ330" s="40"/>
      <c r="CNA330" s="41"/>
      <c r="CNB330" s="42"/>
      <c r="CNC330" s="42"/>
      <c r="CND330" s="42"/>
      <c r="CNE330" s="43"/>
      <c r="CNF330" s="43"/>
      <c r="CNG330" s="40"/>
      <c r="CNH330" s="40"/>
      <c r="CNI330" s="41"/>
      <c r="CNJ330" s="42"/>
      <c r="CNK330" s="42"/>
      <c r="CNL330" s="42"/>
      <c r="CNM330" s="43"/>
      <c r="CNN330" s="43"/>
      <c r="CNO330" s="40"/>
      <c r="CNP330" s="40"/>
      <c r="CNQ330" s="41"/>
      <c r="CNR330" s="42"/>
      <c r="CNS330" s="42"/>
      <c r="CNT330" s="42"/>
      <c r="CNU330" s="43"/>
      <c r="CNV330" s="43"/>
      <c r="CNW330" s="40"/>
      <c r="CNX330" s="40"/>
      <c r="CNY330" s="41"/>
      <c r="CNZ330" s="42"/>
      <c r="COA330" s="42"/>
      <c r="COB330" s="42"/>
      <c r="COC330" s="43"/>
      <c r="COD330" s="43"/>
      <c r="COE330" s="40"/>
      <c r="COF330" s="40"/>
      <c r="COG330" s="41"/>
      <c r="COH330" s="42"/>
      <c r="COI330" s="42"/>
      <c r="COJ330" s="42"/>
      <c r="COK330" s="43"/>
      <c r="COL330" s="43"/>
      <c r="COM330" s="40"/>
      <c r="CON330" s="40"/>
      <c r="COO330" s="41"/>
      <c r="COP330" s="42"/>
      <c r="COQ330" s="42"/>
      <c r="COR330" s="42"/>
      <c r="COS330" s="43"/>
      <c r="COT330" s="43"/>
      <c r="COU330" s="40"/>
      <c r="COV330" s="40"/>
      <c r="COW330" s="41"/>
      <c r="COX330" s="42"/>
      <c r="COY330" s="42"/>
      <c r="COZ330" s="42"/>
      <c r="CPA330" s="43"/>
      <c r="CPB330" s="43"/>
      <c r="CPC330" s="40"/>
      <c r="CPD330" s="40"/>
      <c r="CPE330" s="41"/>
      <c r="CPF330" s="42"/>
      <c r="CPG330" s="42"/>
      <c r="CPH330" s="42"/>
      <c r="CPI330" s="43"/>
      <c r="CPJ330" s="43"/>
      <c r="CPK330" s="40"/>
      <c r="CPL330" s="40"/>
      <c r="CPM330" s="41"/>
      <c r="CPN330" s="42"/>
      <c r="CPO330" s="42"/>
      <c r="CPP330" s="42"/>
      <c r="CPQ330" s="43"/>
      <c r="CPR330" s="43"/>
      <c r="CPS330" s="40"/>
      <c r="CPT330" s="40"/>
      <c r="CPU330" s="41"/>
      <c r="CPV330" s="42"/>
      <c r="CPW330" s="42"/>
      <c r="CPX330" s="42"/>
      <c r="CPY330" s="43"/>
      <c r="CPZ330" s="43"/>
      <c r="CQA330" s="40"/>
      <c r="CQB330" s="40"/>
      <c r="CQC330" s="41"/>
      <c r="CQD330" s="42"/>
      <c r="CQE330" s="42"/>
      <c r="CQF330" s="42"/>
      <c r="CQG330" s="43"/>
      <c r="CQH330" s="43"/>
      <c r="CQI330" s="40"/>
      <c r="CQJ330" s="40"/>
      <c r="CQK330" s="41"/>
      <c r="CQL330" s="42"/>
      <c r="CQM330" s="42"/>
      <c r="CQN330" s="42"/>
      <c r="CQO330" s="43"/>
      <c r="CQP330" s="43"/>
      <c r="CQQ330" s="40"/>
      <c r="CQR330" s="40"/>
      <c r="CQS330" s="41"/>
      <c r="CQT330" s="42"/>
      <c r="CQU330" s="42"/>
      <c r="CQV330" s="42"/>
      <c r="CQW330" s="43"/>
      <c r="CQX330" s="43"/>
      <c r="CQY330" s="40"/>
      <c r="CQZ330" s="40"/>
      <c r="CRA330" s="41"/>
      <c r="CRB330" s="42"/>
      <c r="CRC330" s="42"/>
      <c r="CRD330" s="42"/>
      <c r="CRE330" s="43"/>
      <c r="CRF330" s="43"/>
      <c r="CRG330" s="40"/>
      <c r="CRH330" s="40"/>
      <c r="CRI330" s="41"/>
      <c r="CRJ330" s="42"/>
      <c r="CRK330" s="42"/>
      <c r="CRL330" s="42"/>
      <c r="CRM330" s="43"/>
      <c r="CRN330" s="43"/>
      <c r="CRO330" s="40"/>
      <c r="CRP330" s="40"/>
      <c r="CRQ330" s="41"/>
      <c r="CRR330" s="42"/>
      <c r="CRS330" s="42"/>
      <c r="CRT330" s="42"/>
      <c r="CRU330" s="43"/>
      <c r="CRV330" s="43"/>
      <c r="CRW330" s="40"/>
      <c r="CRX330" s="40"/>
      <c r="CRY330" s="41"/>
      <c r="CRZ330" s="42"/>
      <c r="CSA330" s="42"/>
      <c r="CSB330" s="42"/>
      <c r="CSC330" s="43"/>
      <c r="CSD330" s="43"/>
      <c r="CSE330" s="40"/>
      <c r="CSF330" s="40"/>
      <c r="CSG330" s="41"/>
      <c r="CSH330" s="42"/>
      <c r="CSI330" s="42"/>
      <c r="CSJ330" s="42"/>
      <c r="CSK330" s="43"/>
      <c r="CSL330" s="43"/>
      <c r="CSM330" s="40"/>
      <c r="CSN330" s="40"/>
      <c r="CSO330" s="41"/>
      <c r="CSP330" s="42"/>
      <c r="CSQ330" s="42"/>
      <c r="CSR330" s="42"/>
      <c r="CSS330" s="43"/>
      <c r="CST330" s="43"/>
      <c r="CSU330" s="40"/>
      <c r="CSV330" s="40"/>
      <c r="CSW330" s="41"/>
      <c r="CSX330" s="42"/>
      <c r="CSY330" s="42"/>
      <c r="CSZ330" s="42"/>
      <c r="CTA330" s="43"/>
      <c r="CTB330" s="43"/>
      <c r="CTC330" s="40"/>
      <c r="CTD330" s="40"/>
      <c r="CTE330" s="41"/>
      <c r="CTF330" s="42"/>
      <c r="CTG330" s="42"/>
      <c r="CTH330" s="42"/>
      <c r="CTI330" s="43"/>
      <c r="CTJ330" s="43"/>
      <c r="CTK330" s="40"/>
      <c r="CTL330" s="40"/>
      <c r="CTM330" s="41"/>
      <c r="CTN330" s="42"/>
      <c r="CTO330" s="42"/>
      <c r="CTP330" s="42"/>
      <c r="CTQ330" s="43"/>
      <c r="CTR330" s="43"/>
      <c r="CTS330" s="40"/>
      <c r="CTT330" s="40"/>
      <c r="CTU330" s="41"/>
      <c r="CTV330" s="42"/>
      <c r="CTW330" s="42"/>
      <c r="CTX330" s="42"/>
      <c r="CTY330" s="43"/>
      <c r="CTZ330" s="43"/>
      <c r="CUA330" s="40"/>
      <c r="CUB330" s="40"/>
      <c r="CUC330" s="41"/>
      <c r="CUD330" s="42"/>
      <c r="CUE330" s="42"/>
      <c r="CUF330" s="42"/>
      <c r="CUG330" s="43"/>
      <c r="CUH330" s="43"/>
      <c r="CUI330" s="40"/>
      <c r="CUJ330" s="40"/>
      <c r="CUK330" s="41"/>
      <c r="CUL330" s="42"/>
      <c r="CUM330" s="42"/>
      <c r="CUN330" s="42"/>
      <c r="CUO330" s="43"/>
      <c r="CUP330" s="43"/>
      <c r="CUQ330" s="40"/>
      <c r="CUR330" s="40"/>
      <c r="CUS330" s="41"/>
      <c r="CUT330" s="42"/>
      <c r="CUU330" s="42"/>
      <c r="CUV330" s="42"/>
      <c r="CUW330" s="43"/>
      <c r="CUX330" s="43"/>
      <c r="CUY330" s="40"/>
      <c r="CUZ330" s="40"/>
      <c r="CVA330" s="41"/>
      <c r="CVB330" s="42"/>
      <c r="CVC330" s="42"/>
      <c r="CVD330" s="42"/>
      <c r="CVE330" s="43"/>
      <c r="CVF330" s="43"/>
      <c r="CVG330" s="40"/>
      <c r="CVH330" s="40"/>
      <c r="CVI330" s="41"/>
      <c r="CVJ330" s="42"/>
      <c r="CVK330" s="42"/>
      <c r="CVL330" s="42"/>
      <c r="CVM330" s="43"/>
      <c r="CVN330" s="43"/>
      <c r="CVO330" s="40"/>
      <c r="CVP330" s="40"/>
      <c r="CVQ330" s="41"/>
      <c r="CVR330" s="42"/>
      <c r="CVS330" s="42"/>
      <c r="CVT330" s="42"/>
      <c r="CVU330" s="43"/>
      <c r="CVV330" s="43"/>
      <c r="CVW330" s="40"/>
      <c r="CVX330" s="40"/>
      <c r="CVY330" s="41"/>
      <c r="CVZ330" s="42"/>
      <c r="CWA330" s="42"/>
      <c r="CWB330" s="42"/>
      <c r="CWC330" s="43"/>
      <c r="CWD330" s="43"/>
      <c r="CWE330" s="40"/>
      <c r="CWF330" s="40"/>
      <c r="CWG330" s="41"/>
      <c r="CWH330" s="42"/>
      <c r="CWI330" s="42"/>
      <c r="CWJ330" s="42"/>
      <c r="CWK330" s="43"/>
      <c r="CWL330" s="43"/>
      <c r="CWM330" s="40"/>
      <c r="CWN330" s="40"/>
      <c r="CWO330" s="41"/>
      <c r="CWP330" s="42"/>
      <c r="CWQ330" s="42"/>
      <c r="CWR330" s="42"/>
      <c r="CWS330" s="43"/>
      <c r="CWT330" s="43"/>
      <c r="CWU330" s="40"/>
      <c r="CWV330" s="40"/>
      <c r="CWW330" s="41"/>
      <c r="CWX330" s="42"/>
      <c r="CWY330" s="42"/>
      <c r="CWZ330" s="42"/>
      <c r="CXA330" s="43"/>
      <c r="CXB330" s="43"/>
      <c r="CXC330" s="40"/>
      <c r="CXD330" s="40"/>
      <c r="CXE330" s="41"/>
      <c r="CXF330" s="42"/>
      <c r="CXG330" s="42"/>
      <c r="CXH330" s="42"/>
      <c r="CXI330" s="43"/>
      <c r="CXJ330" s="43"/>
      <c r="CXK330" s="40"/>
      <c r="CXL330" s="40"/>
      <c r="CXM330" s="41"/>
      <c r="CXN330" s="42"/>
      <c r="CXO330" s="42"/>
      <c r="CXP330" s="42"/>
      <c r="CXQ330" s="43"/>
      <c r="CXR330" s="43"/>
      <c r="CXS330" s="40"/>
      <c r="CXT330" s="40"/>
      <c r="CXU330" s="41"/>
      <c r="CXV330" s="42"/>
      <c r="CXW330" s="42"/>
      <c r="CXX330" s="42"/>
      <c r="CXY330" s="43"/>
      <c r="CXZ330" s="43"/>
      <c r="CYA330" s="40"/>
      <c r="CYB330" s="40"/>
      <c r="CYC330" s="41"/>
      <c r="CYD330" s="42"/>
      <c r="CYE330" s="42"/>
      <c r="CYF330" s="42"/>
      <c r="CYG330" s="43"/>
      <c r="CYH330" s="43"/>
      <c r="CYI330" s="40"/>
      <c r="CYJ330" s="40"/>
      <c r="CYK330" s="41"/>
      <c r="CYL330" s="42"/>
      <c r="CYM330" s="42"/>
      <c r="CYN330" s="42"/>
      <c r="CYO330" s="43"/>
      <c r="CYP330" s="43"/>
      <c r="CYQ330" s="40"/>
      <c r="CYR330" s="40"/>
      <c r="CYS330" s="41"/>
      <c r="CYT330" s="42"/>
      <c r="CYU330" s="42"/>
      <c r="CYV330" s="42"/>
      <c r="CYW330" s="43"/>
      <c r="CYX330" s="43"/>
      <c r="CYY330" s="40"/>
      <c r="CYZ330" s="40"/>
      <c r="CZA330" s="41"/>
      <c r="CZB330" s="42"/>
      <c r="CZC330" s="42"/>
      <c r="CZD330" s="42"/>
      <c r="CZE330" s="43"/>
      <c r="CZF330" s="43"/>
      <c r="CZG330" s="40"/>
      <c r="CZH330" s="40"/>
      <c r="CZI330" s="41"/>
      <c r="CZJ330" s="42"/>
      <c r="CZK330" s="42"/>
      <c r="CZL330" s="42"/>
      <c r="CZM330" s="43"/>
      <c r="CZN330" s="43"/>
      <c r="CZO330" s="40"/>
      <c r="CZP330" s="40"/>
      <c r="CZQ330" s="41"/>
      <c r="CZR330" s="42"/>
      <c r="CZS330" s="42"/>
      <c r="CZT330" s="42"/>
      <c r="CZU330" s="43"/>
      <c r="CZV330" s="43"/>
      <c r="CZW330" s="40"/>
      <c r="CZX330" s="40"/>
      <c r="CZY330" s="41"/>
      <c r="CZZ330" s="42"/>
      <c r="DAA330" s="42"/>
      <c r="DAB330" s="42"/>
      <c r="DAC330" s="43"/>
      <c r="DAD330" s="43"/>
      <c r="DAE330" s="40"/>
      <c r="DAF330" s="40"/>
      <c r="DAG330" s="41"/>
      <c r="DAH330" s="42"/>
      <c r="DAI330" s="42"/>
      <c r="DAJ330" s="42"/>
      <c r="DAK330" s="43"/>
      <c r="DAL330" s="43"/>
      <c r="DAM330" s="40"/>
      <c r="DAN330" s="40"/>
      <c r="DAO330" s="41"/>
      <c r="DAP330" s="42"/>
      <c r="DAQ330" s="42"/>
      <c r="DAR330" s="42"/>
      <c r="DAS330" s="43"/>
      <c r="DAT330" s="43"/>
      <c r="DAU330" s="40"/>
      <c r="DAV330" s="40"/>
      <c r="DAW330" s="41"/>
      <c r="DAX330" s="42"/>
      <c r="DAY330" s="42"/>
      <c r="DAZ330" s="42"/>
      <c r="DBA330" s="43"/>
      <c r="DBB330" s="43"/>
      <c r="DBC330" s="40"/>
      <c r="DBD330" s="40"/>
      <c r="DBE330" s="41"/>
      <c r="DBF330" s="42"/>
      <c r="DBG330" s="42"/>
      <c r="DBH330" s="42"/>
      <c r="DBI330" s="43"/>
      <c r="DBJ330" s="43"/>
      <c r="DBK330" s="40"/>
      <c r="DBL330" s="40"/>
      <c r="DBM330" s="41"/>
      <c r="DBN330" s="42"/>
      <c r="DBO330" s="42"/>
      <c r="DBP330" s="42"/>
      <c r="DBQ330" s="43"/>
      <c r="DBR330" s="43"/>
      <c r="DBS330" s="40"/>
      <c r="DBT330" s="40"/>
      <c r="DBU330" s="41"/>
      <c r="DBV330" s="42"/>
      <c r="DBW330" s="42"/>
      <c r="DBX330" s="42"/>
      <c r="DBY330" s="43"/>
      <c r="DBZ330" s="43"/>
      <c r="DCA330" s="40"/>
      <c r="DCB330" s="40"/>
      <c r="DCC330" s="41"/>
      <c r="DCD330" s="42"/>
      <c r="DCE330" s="42"/>
      <c r="DCF330" s="42"/>
      <c r="DCG330" s="43"/>
      <c r="DCH330" s="43"/>
      <c r="DCI330" s="40"/>
      <c r="DCJ330" s="40"/>
      <c r="DCK330" s="41"/>
      <c r="DCL330" s="42"/>
      <c r="DCM330" s="42"/>
      <c r="DCN330" s="42"/>
      <c r="DCO330" s="43"/>
      <c r="DCP330" s="43"/>
      <c r="DCQ330" s="40"/>
      <c r="DCR330" s="40"/>
      <c r="DCS330" s="41"/>
      <c r="DCT330" s="42"/>
      <c r="DCU330" s="42"/>
      <c r="DCV330" s="42"/>
      <c r="DCW330" s="43"/>
      <c r="DCX330" s="43"/>
      <c r="DCY330" s="40"/>
      <c r="DCZ330" s="40"/>
      <c r="DDA330" s="41"/>
      <c r="DDB330" s="42"/>
      <c r="DDC330" s="42"/>
      <c r="DDD330" s="42"/>
      <c r="DDE330" s="43"/>
      <c r="DDF330" s="43"/>
      <c r="DDG330" s="40"/>
      <c r="DDH330" s="40"/>
      <c r="DDI330" s="41"/>
      <c r="DDJ330" s="42"/>
      <c r="DDK330" s="42"/>
      <c r="DDL330" s="42"/>
      <c r="DDM330" s="43"/>
      <c r="DDN330" s="43"/>
      <c r="DDO330" s="40"/>
      <c r="DDP330" s="40"/>
      <c r="DDQ330" s="41"/>
      <c r="DDR330" s="42"/>
      <c r="DDS330" s="42"/>
      <c r="DDT330" s="42"/>
      <c r="DDU330" s="43"/>
      <c r="DDV330" s="43"/>
      <c r="DDW330" s="40"/>
      <c r="DDX330" s="40"/>
      <c r="DDY330" s="41"/>
      <c r="DDZ330" s="42"/>
      <c r="DEA330" s="42"/>
      <c r="DEB330" s="42"/>
      <c r="DEC330" s="43"/>
      <c r="DED330" s="43"/>
      <c r="DEE330" s="40"/>
      <c r="DEF330" s="40"/>
      <c r="DEG330" s="41"/>
      <c r="DEH330" s="42"/>
      <c r="DEI330" s="42"/>
      <c r="DEJ330" s="42"/>
      <c r="DEK330" s="43"/>
      <c r="DEL330" s="43"/>
      <c r="DEM330" s="40"/>
      <c r="DEN330" s="40"/>
      <c r="DEO330" s="41"/>
      <c r="DEP330" s="42"/>
      <c r="DEQ330" s="42"/>
      <c r="DER330" s="42"/>
      <c r="DES330" s="43"/>
      <c r="DET330" s="43"/>
      <c r="DEU330" s="40"/>
      <c r="DEV330" s="40"/>
      <c r="DEW330" s="41"/>
      <c r="DEX330" s="42"/>
      <c r="DEY330" s="42"/>
      <c r="DEZ330" s="42"/>
      <c r="DFA330" s="43"/>
      <c r="DFB330" s="43"/>
      <c r="DFC330" s="40"/>
      <c r="DFD330" s="40"/>
      <c r="DFE330" s="41"/>
      <c r="DFF330" s="42"/>
      <c r="DFG330" s="42"/>
      <c r="DFH330" s="42"/>
      <c r="DFI330" s="43"/>
      <c r="DFJ330" s="43"/>
      <c r="DFK330" s="40"/>
      <c r="DFL330" s="40"/>
      <c r="DFM330" s="41"/>
      <c r="DFN330" s="42"/>
      <c r="DFO330" s="42"/>
      <c r="DFP330" s="42"/>
      <c r="DFQ330" s="43"/>
      <c r="DFR330" s="43"/>
      <c r="DFS330" s="40"/>
      <c r="DFT330" s="40"/>
      <c r="DFU330" s="41"/>
      <c r="DFV330" s="42"/>
      <c r="DFW330" s="42"/>
      <c r="DFX330" s="42"/>
      <c r="DFY330" s="43"/>
      <c r="DFZ330" s="43"/>
      <c r="DGA330" s="40"/>
      <c r="DGB330" s="40"/>
      <c r="DGC330" s="41"/>
      <c r="DGD330" s="42"/>
      <c r="DGE330" s="42"/>
      <c r="DGF330" s="42"/>
      <c r="DGG330" s="43"/>
      <c r="DGH330" s="43"/>
      <c r="DGI330" s="40"/>
      <c r="DGJ330" s="40"/>
      <c r="DGK330" s="41"/>
      <c r="DGL330" s="42"/>
      <c r="DGM330" s="42"/>
      <c r="DGN330" s="42"/>
      <c r="DGO330" s="43"/>
      <c r="DGP330" s="43"/>
      <c r="DGQ330" s="40"/>
      <c r="DGR330" s="40"/>
      <c r="DGS330" s="41"/>
      <c r="DGT330" s="42"/>
      <c r="DGU330" s="42"/>
      <c r="DGV330" s="42"/>
      <c r="DGW330" s="43"/>
      <c r="DGX330" s="43"/>
      <c r="DGY330" s="40"/>
      <c r="DGZ330" s="40"/>
      <c r="DHA330" s="41"/>
      <c r="DHB330" s="42"/>
      <c r="DHC330" s="42"/>
      <c r="DHD330" s="42"/>
      <c r="DHE330" s="43"/>
      <c r="DHF330" s="43"/>
      <c r="DHG330" s="40"/>
      <c r="DHH330" s="40"/>
      <c r="DHI330" s="41"/>
      <c r="DHJ330" s="42"/>
      <c r="DHK330" s="42"/>
      <c r="DHL330" s="42"/>
      <c r="DHM330" s="43"/>
      <c r="DHN330" s="43"/>
      <c r="DHO330" s="40"/>
      <c r="DHP330" s="40"/>
      <c r="DHQ330" s="41"/>
      <c r="DHR330" s="42"/>
      <c r="DHS330" s="42"/>
      <c r="DHT330" s="42"/>
      <c r="DHU330" s="43"/>
      <c r="DHV330" s="43"/>
      <c r="DHW330" s="40"/>
      <c r="DHX330" s="40"/>
      <c r="DHY330" s="41"/>
      <c r="DHZ330" s="42"/>
      <c r="DIA330" s="42"/>
      <c r="DIB330" s="42"/>
      <c r="DIC330" s="43"/>
      <c r="DID330" s="43"/>
      <c r="DIE330" s="40"/>
      <c r="DIF330" s="40"/>
      <c r="DIG330" s="41"/>
      <c r="DIH330" s="42"/>
      <c r="DII330" s="42"/>
      <c r="DIJ330" s="42"/>
      <c r="DIK330" s="43"/>
      <c r="DIL330" s="43"/>
      <c r="DIM330" s="40"/>
      <c r="DIN330" s="40"/>
      <c r="DIO330" s="41"/>
      <c r="DIP330" s="42"/>
      <c r="DIQ330" s="42"/>
      <c r="DIR330" s="42"/>
      <c r="DIS330" s="43"/>
      <c r="DIT330" s="43"/>
      <c r="DIU330" s="40"/>
      <c r="DIV330" s="40"/>
      <c r="DIW330" s="41"/>
      <c r="DIX330" s="42"/>
      <c r="DIY330" s="42"/>
      <c r="DIZ330" s="42"/>
      <c r="DJA330" s="43"/>
      <c r="DJB330" s="43"/>
      <c r="DJC330" s="40"/>
      <c r="DJD330" s="40"/>
      <c r="DJE330" s="41"/>
      <c r="DJF330" s="42"/>
      <c r="DJG330" s="42"/>
      <c r="DJH330" s="42"/>
      <c r="DJI330" s="43"/>
      <c r="DJJ330" s="43"/>
      <c r="DJK330" s="40"/>
      <c r="DJL330" s="40"/>
      <c r="DJM330" s="41"/>
      <c r="DJN330" s="42"/>
      <c r="DJO330" s="42"/>
      <c r="DJP330" s="42"/>
      <c r="DJQ330" s="43"/>
      <c r="DJR330" s="43"/>
      <c r="DJS330" s="40"/>
      <c r="DJT330" s="40"/>
      <c r="DJU330" s="41"/>
      <c r="DJV330" s="42"/>
      <c r="DJW330" s="42"/>
      <c r="DJX330" s="42"/>
      <c r="DJY330" s="43"/>
      <c r="DJZ330" s="43"/>
      <c r="DKA330" s="40"/>
      <c r="DKB330" s="40"/>
      <c r="DKC330" s="41"/>
      <c r="DKD330" s="42"/>
      <c r="DKE330" s="42"/>
      <c r="DKF330" s="42"/>
      <c r="DKG330" s="43"/>
      <c r="DKH330" s="43"/>
      <c r="DKI330" s="40"/>
      <c r="DKJ330" s="40"/>
      <c r="DKK330" s="41"/>
      <c r="DKL330" s="42"/>
      <c r="DKM330" s="42"/>
      <c r="DKN330" s="42"/>
      <c r="DKO330" s="43"/>
      <c r="DKP330" s="43"/>
      <c r="DKQ330" s="40"/>
      <c r="DKR330" s="40"/>
      <c r="DKS330" s="41"/>
      <c r="DKT330" s="42"/>
      <c r="DKU330" s="42"/>
      <c r="DKV330" s="42"/>
      <c r="DKW330" s="43"/>
      <c r="DKX330" s="43"/>
      <c r="DKY330" s="40"/>
      <c r="DKZ330" s="40"/>
      <c r="DLA330" s="41"/>
      <c r="DLB330" s="42"/>
      <c r="DLC330" s="42"/>
      <c r="DLD330" s="42"/>
      <c r="DLE330" s="43"/>
      <c r="DLF330" s="43"/>
      <c r="DLG330" s="40"/>
      <c r="DLH330" s="40"/>
      <c r="DLI330" s="41"/>
      <c r="DLJ330" s="42"/>
      <c r="DLK330" s="42"/>
      <c r="DLL330" s="42"/>
      <c r="DLM330" s="43"/>
      <c r="DLN330" s="43"/>
      <c r="DLO330" s="40"/>
      <c r="DLP330" s="40"/>
      <c r="DLQ330" s="41"/>
      <c r="DLR330" s="42"/>
      <c r="DLS330" s="42"/>
      <c r="DLT330" s="42"/>
      <c r="DLU330" s="43"/>
      <c r="DLV330" s="43"/>
      <c r="DLW330" s="40"/>
      <c r="DLX330" s="40"/>
      <c r="DLY330" s="41"/>
      <c r="DLZ330" s="42"/>
      <c r="DMA330" s="42"/>
      <c r="DMB330" s="42"/>
      <c r="DMC330" s="43"/>
      <c r="DMD330" s="43"/>
      <c r="DME330" s="40"/>
      <c r="DMF330" s="40"/>
      <c r="DMG330" s="41"/>
      <c r="DMH330" s="42"/>
      <c r="DMI330" s="42"/>
      <c r="DMJ330" s="42"/>
      <c r="DMK330" s="43"/>
      <c r="DML330" s="43"/>
      <c r="DMM330" s="40"/>
      <c r="DMN330" s="40"/>
      <c r="DMO330" s="41"/>
      <c r="DMP330" s="42"/>
      <c r="DMQ330" s="42"/>
      <c r="DMR330" s="42"/>
      <c r="DMS330" s="43"/>
      <c r="DMT330" s="43"/>
      <c r="DMU330" s="40"/>
      <c r="DMV330" s="40"/>
      <c r="DMW330" s="41"/>
      <c r="DMX330" s="42"/>
      <c r="DMY330" s="42"/>
      <c r="DMZ330" s="42"/>
      <c r="DNA330" s="43"/>
      <c r="DNB330" s="43"/>
      <c r="DNC330" s="40"/>
      <c r="DND330" s="40"/>
      <c r="DNE330" s="41"/>
      <c r="DNF330" s="42"/>
      <c r="DNG330" s="42"/>
      <c r="DNH330" s="42"/>
      <c r="DNI330" s="43"/>
      <c r="DNJ330" s="43"/>
      <c r="DNK330" s="40"/>
      <c r="DNL330" s="40"/>
      <c r="DNM330" s="41"/>
      <c r="DNN330" s="42"/>
      <c r="DNO330" s="42"/>
      <c r="DNP330" s="42"/>
      <c r="DNQ330" s="43"/>
      <c r="DNR330" s="43"/>
      <c r="DNS330" s="40"/>
      <c r="DNT330" s="40"/>
      <c r="DNU330" s="41"/>
      <c r="DNV330" s="42"/>
      <c r="DNW330" s="42"/>
      <c r="DNX330" s="42"/>
      <c r="DNY330" s="43"/>
      <c r="DNZ330" s="43"/>
      <c r="DOA330" s="40"/>
      <c r="DOB330" s="40"/>
      <c r="DOC330" s="41"/>
      <c r="DOD330" s="42"/>
      <c r="DOE330" s="42"/>
      <c r="DOF330" s="42"/>
      <c r="DOG330" s="43"/>
      <c r="DOH330" s="43"/>
      <c r="DOI330" s="40"/>
      <c r="DOJ330" s="40"/>
      <c r="DOK330" s="41"/>
      <c r="DOL330" s="42"/>
      <c r="DOM330" s="42"/>
      <c r="DON330" s="42"/>
      <c r="DOO330" s="43"/>
      <c r="DOP330" s="43"/>
      <c r="DOQ330" s="40"/>
      <c r="DOR330" s="40"/>
      <c r="DOS330" s="41"/>
      <c r="DOT330" s="42"/>
      <c r="DOU330" s="42"/>
      <c r="DOV330" s="42"/>
      <c r="DOW330" s="43"/>
      <c r="DOX330" s="43"/>
      <c r="DOY330" s="40"/>
      <c r="DOZ330" s="40"/>
      <c r="DPA330" s="41"/>
      <c r="DPB330" s="42"/>
      <c r="DPC330" s="42"/>
      <c r="DPD330" s="42"/>
      <c r="DPE330" s="43"/>
      <c r="DPF330" s="43"/>
      <c r="DPG330" s="40"/>
      <c r="DPH330" s="40"/>
      <c r="DPI330" s="41"/>
      <c r="DPJ330" s="42"/>
      <c r="DPK330" s="42"/>
      <c r="DPL330" s="42"/>
      <c r="DPM330" s="43"/>
      <c r="DPN330" s="43"/>
      <c r="DPO330" s="40"/>
      <c r="DPP330" s="40"/>
      <c r="DPQ330" s="41"/>
      <c r="DPR330" s="42"/>
      <c r="DPS330" s="42"/>
      <c r="DPT330" s="42"/>
      <c r="DPU330" s="43"/>
      <c r="DPV330" s="43"/>
      <c r="DPW330" s="40"/>
      <c r="DPX330" s="40"/>
      <c r="DPY330" s="41"/>
      <c r="DPZ330" s="42"/>
      <c r="DQA330" s="42"/>
      <c r="DQB330" s="42"/>
      <c r="DQC330" s="43"/>
      <c r="DQD330" s="43"/>
      <c r="DQE330" s="40"/>
      <c r="DQF330" s="40"/>
      <c r="DQG330" s="41"/>
      <c r="DQH330" s="42"/>
      <c r="DQI330" s="42"/>
      <c r="DQJ330" s="42"/>
      <c r="DQK330" s="43"/>
      <c r="DQL330" s="43"/>
      <c r="DQM330" s="40"/>
      <c r="DQN330" s="40"/>
      <c r="DQO330" s="41"/>
      <c r="DQP330" s="42"/>
      <c r="DQQ330" s="42"/>
      <c r="DQR330" s="42"/>
      <c r="DQS330" s="43"/>
      <c r="DQT330" s="43"/>
      <c r="DQU330" s="40"/>
      <c r="DQV330" s="40"/>
      <c r="DQW330" s="41"/>
      <c r="DQX330" s="42"/>
      <c r="DQY330" s="42"/>
      <c r="DQZ330" s="42"/>
      <c r="DRA330" s="43"/>
      <c r="DRB330" s="43"/>
      <c r="DRC330" s="40"/>
      <c r="DRD330" s="40"/>
      <c r="DRE330" s="41"/>
      <c r="DRF330" s="42"/>
      <c r="DRG330" s="42"/>
      <c r="DRH330" s="42"/>
      <c r="DRI330" s="43"/>
      <c r="DRJ330" s="43"/>
      <c r="DRK330" s="40"/>
      <c r="DRL330" s="40"/>
      <c r="DRM330" s="41"/>
      <c r="DRN330" s="42"/>
      <c r="DRO330" s="42"/>
      <c r="DRP330" s="42"/>
      <c r="DRQ330" s="43"/>
      <c r="DRR330" s="43"/>
      <c r="DRS330" s="40"/>
      <c r="DRT330" s="40"/>
      <c r="DRU330" s="41"/>
      <c r="DRV330" s="42"/>
      <c r="DRW330" s="42"/>
      <c r="DRX330" s="42"/>
      <c r="DRY330" s="43"/>
      <c r="DRZ330" s="43"/>
      <c r="DSA330" s="40"/>
      <c r="DSB330" s="40"/>
      <c r="DSC330" s="41"/>
      <c r="DSD330" s="42"/>
      <c r="DSE330" s="42"/>
      <c r="DSF330" s="42"/>
      <c r="DSG330" s="43"/>
      <c r="DSH330" s="43"/>
      <c r="DSI330" s="40"/>
      <c r="DSJ330" s="40"/>
      <c r="DSK330" s="41"/>
      <c r="DSL330" s="42"/>
      <c r="DSM330" s="42"/>
      <c r="DSN330" s="42"/>
      <c r="DSO330" s="43"/>
      <c r="DSP330" s="43"/>
      <c r="DSQ330" s="40"/>
      <c r="DSR330" s="40"/>
      <c r="DSS330" s="41"/>
      <c r="DST330" s="42"/>
      <c r="DSU330" s="42"/>
      <c r="DSV330" s="42"/>
      <c r="DSW330" s="43"/>
      <c r="DSX330" s="43"/>
      <c r="DSY330" s="40"/>
      <c r="DSZ330" s="40"/>
      <c r="DTA330" s="41"/>
      <c r="DTB330" s="42"/>
      <c r="DTC330" s="42"/>
      <c r="DTD330" s="42"/>
      <c r="DTE330" s="43"/>
      <c r="DTF330" s="43"/>
      <c r="DTG330" s="40"/>
      <c r="DTH330" s="40"/>
      <c r="DTI330" s="41"/>
      <c r="DTJ330" s="42"/>
      <c r="DTK330" s="42"/>
      <c r="DTL330" s="42"/>
      <c r="DTM330" s="43"/>
      <c r="DTN330" s="43"/>
      <c r="DTO330" s="40"/>
      <c r="DTP330" s="40"/>
      <c r="DTQ330" s="41"/>
      <c r="DTR330" s="42"/>
      <c r="DTS330" s="42"/>
      <c r="DTT330" s="42"/>
      <c r="DTU330" s="43"/>
      <c r="DTV330" s="43"/>
      <c r="DTW330" s="40"/>
      <c r="DTX330" s="40"/>
      <c r="DTY330" s="41"/>
      <c r="DTZ330" s="42"/>
      <c r="DUA330" s="42"/>
      <c r="DUB330" s="42"/>
      <c r="DUC330" s="43"/>
      <c r="DUD330" s="43"/>
      <c r="DUE330" s="40"/>
      <c r="DUF330" s="40"/>
      <c r="DUG330" s="41"/>
      <c r="DUH330" s="42"/>
      <c r="DUI330" s="42"/>
      <c r="DUJ330" s="42"/>
      <c r="DUK330" s="43"/>
      <c r="DUL330" s="43"/>
      <c r="DUM330" s="40"/>
      <c r="DUN330" s="40"/>
      <c r="DUO330" s="41"/>
      <c r="DUP330" s="42"/>
      <c r="DUQ330" s="42"/>
      <c r="DUR330" s="42"/>
      <c r="DUS330" s="43"/>
      <c r="DUT330" s="43"/>
      <c r="DUU330" s="40"/>
      <c r="DUV330" s="40"/>
      <c r="DUW330" s="41"/>
      <c r="DUX330" s="42"/>
      <c r="DUY330" s="42"/>
      <c r="DUZ330" s="42"/>
      <c r="DVA330" s="43"/>
      <c r="DVB330" s="43"/>
      <c r="DVC330" s="40"/>
      <c r="DVD330" s="40"/>
      <c r="DVE330" s="41"/>
      <c r="DVF330" s="42"/>
      <c r="DVG330" s="42"/>
      <c r="DVH330" s="42"/>
      <c r="DVI330" s="43"/>
      <c r="DVJ330" s="43"/>
      <c r="DVK330" s="40"/>
      <c r="DVL330" s="40"/>
      <c r="DVM330" s="41"/>
      <c r="DVN330" s="42"/>
      <c r="DVO330" s="42"/>
      <c r="DVP330" s="42"/>
      <c r="DVQ330" s="43"/>
      <c r="DVR330" s="43"/>
      <c r="DVS330" s="40"/>
      <c r="DVT330" s="40"/>
      <c r="DVU330" s="41"/>
      <c r="DVV330" s="42"/>
      <c r="DVW330" s="42"/>
      <c r="DVX330" s="42"/>
      <c r="DVY330" s="43"/>
      <c r="DVZ330" s="43"/>
      <c r="DWA330" s="40"/>
      <c r="DWB330" s="40"/>
      <c r="DWC330" s="41"/>
      <c r="DWD330" s="42"/>
      <c r="DWE330" s="42"/>
      <c r="DWF330" s="42"/>
      <c r="DWG330" s="43"/>
      <c r="DWH330" s="43"/>
      <c r="DWI330" s="40"/>
      <c r="DWJ330" s="40"/>
      <c r="DWK330" s="41"/>
      <c r="DWL330" s="42"/>
      <c r="DWM330" s="42"/>
      <c r="DWN330" s="42"/>
      <c r="DWO330" s="43"/>
      <c r="DWP330" s="43"/>
      <c r="DWQ330" s="40"/>
      <c r="DWR330" s="40"/>
      <c r="DWS330" s="41"/>
      <c r="DWT330" s="42"/>
      <c r="DWU330" s="42"/>
      <c r="DWV330" s="42"/>
      <c r="DWW330" s="43"/>
      <c r="DWX330" s="43"/>
      <c r="DWY330" s="40"/>
      <c r="DWZ330" s="40"/>
      <c r="DXA330" s="41"/>
      <c r="DXB330" s="42"/>
      <c r="DXC330" s="42"/>
      <c r="DXD330" s="42"/>
      <c r="DXE330" s="43"/>
      <c r="DXF330" s="43"/>
      <c r="DXG330" s="40"/>
      <c r="DXH330" s="40"/>
      <c r="DXI330" s="41"/>
      <c r="DXJ330" s="42"/>
      <c r="DXK330" s="42"/>
      <c r="DXL330" s="42"/>
      <c r="DXM330" s="43"/>
      <c r="DXN330" s="43"/>
      <c r="DXO330" s="40"/>
      <c r="DXP330" s="40"/>
      <c r="DXQ330" s="41"/>
      <c r="DXR330" s="42"/>
      <c r="DXS330" s="42"/>
      <c r="DXT330" s="42"/>
      <c r="DXU330" s="43"/>
      <c r="DXV330" s="43"/>
      <c r="DXW330" s="40"/>
      <c r="DXX330" s="40"/>
      <c r="DXY330" s="41"/>
      <c r="DXZ330" s="42"/>
      <c r="DYA330" s="42"/>
      <c r="DYB330" s="42"/>
      <c r="DYC330" s="43"/>
      <c r="DYD330" s="43"/>
      <c r="DYE330" s="40"/>
      <c r="DYF330" s="40"/>
      <c r="DYG330" s="41"/>
      <c r="DYH330" s="42"/>
      <c r="DYI330" s="42"/>
      <c r="DYJ330" s="42"/>
      <c r="DYK330" s="43"/>
      <c r="DYL330" s="43"/>
      <c r="DYM330" s="40"/>
      <c r="DYN330" s="40"/>
      <c r="DYO330" s="41"/>
      <c r="DYP330" s="42"/>
      <c r="DYQ330" s="42"/>
      <c r="DYR330" s="42"/>
      <c r="DYS330" s="43"/>
      <c r="DYT330" s="43"/>
      <c r="DYU330" s="40"/>
      <c r="DYV330" s="40"/>
      <c r="DYW330" s="41"/>
      <c r="DYX330" s="42"/>
      <c r="DYY330" s="42"/>
      <c r="DYZ330" s="42"/>
      <c r="DZA330" s="43"/>
      <c r="DZB330" s="43"/>
      <c r="DZC330" s="40"/>
      <c r="DZD330" s="40"/>
      <c r="DZE330" s="41"/>
      <c r="DZF330" s="42"/>
      <c r="DZG330" s="42"/>
      <c r="DZH330" s="42"/>
      <c r="DZI330" s="43"/>
      <c r="DZJ330" s="43"/>
      <c r="DZK330" s="40"/>
      <c r="DZL330" s="40"/>
      <c r="DZM330" s="41"/>
      <c r="DZN330" s="42"/>
      <c r="DZO330" s="42"/>
      <c r="DZP330" s="42"/>
      <c r="DZQ330" s="43"/>
      <c r="DZR330" s="43"/>
      <c r="DZS330" s="40"/>
      <c r="DZT330" s="40"/>
      <c r="DZU330" s="41"/>
      <c r="DZV330" s="42"/>
      <c r="DZW330" s="42"/>
      <c r="DZX330" s="42"/>
      <c r="DZY330" s="43"/>
      <c r="DZZ330" s="43"/>
      <c r="EAA330" s="40"/>
      <c r="EAB330" s="40"/>
      <c r="EAC330" s="41"/>
      <c r="EAD330" s="42"/>
      <c r="EAE330" s="42"/>
      <c r="EAF330" s="42"/>
      <c r="EAG330" s="43"/>
      <c r="EAH330" s="43"/>
      <c r="EAI330" s="40"/>
      <c r="EAJ330" s="40"/>
      <c r="EAK330" s="41"/>
      <c r="EAL330" s="42"/>
      <c r="EAM330" s="42"/>
      <c r="EAN330" s="42"/>
      <c r="EAO330" s="43"/>
      <c r="EAP330" s="43"/>
      <c r="EAQ330" s="40"/>
      <c r="EAR330" s="40"/>
      <c r="EAS330" s="41"/>
      <c r="EAT330" s="42"/>
      <c r="EAU330" s="42"/>
      <c r="EAV330" s="42"/>
      <c r="EAW330" s="43"/>
      <c r="EAX330" s="43"/>
      <c r="EAY330" s="40"/>
      <c r="EAZ330" s="40"/>
      <c r="EBA330" s="41"/>
      <c r="EBB330" s="42"/>
      <c r="EBC330" s="42"/>
      <c r="EBD330" s="42"/>
      <c r="EBE330" s="43"/>
      <c r="EBF330" s="43"/>
      <c r="EBG330" s="40"/>
      <c r="EBH330" s="40"/>
      <c r="EBI330" s="41"/>
      <c r="EBJ330" s="42"/>
      <c r="EBK330" s="42"/>
      <c r="EBL330" s="42"/>
      <c r="EBM330" s="43"/>
      <c r="EBN330" s="43"/>
      <c r="EBO330" s="40"/>
      <c r="EBP330" s="40"/>
      <c r="EBQ330" s="41"/>
      <c r="EBR330" s="42"/>
      <c r="EBS330" s="42"/>
      <c r="EBT330" s="42"/>
      <c r="EBU330" s="43"/>
      <c r="EBV330" s="43"/>
      <c r="EBW330" s="40"/>
      <c r="EBX330" s="40"/>
      <c r="EBY330" s="41"/>
      <c r="EBZ330" s="42"/>
      <c r="ECA330" s="42"/>
      <c r="ECB330" s="42"/>
      <c r="ECC330" s="43"/>
      <c r="ECD330" s="43"/>
      <c r="ECE330" s="40"/>
      <c r="ECF330" s="40"/>
      <c r="ECG330" s="41"/>
      <c r="ECH330" s="42"/>
      <c r="ECI330" s="42"/>
      <c r="ECJ330" s="42"/>
      <c r="ECK330" s="43"/>
      <c r="ECL330" s="43"/>
      <c r="ECM330" s="40"/>
      <c r="ECN330" s="40"/>
      <c r="ECO330" s="41"/>
      <c r="ECP330" s="42"/>
      <c r="ECQ330" s="42"/>
      <c r="ECR330" s="42"/>
      <c r="ECS330" s="43"/>
      <c r="ECT330" s="43"/>
      <c r="ECU330" s="40"/>
      <c r="ECV330" s="40"/>
      <c r="ECW330" s="41"/>
      <c r="ECX330" s="42"/>
      <c r="ECY330" s="42"/>
      <c r="ECZ330" s="42"/>
      <c r="EDA330" s="43"/>
      <c r="EDB330" s="43"/>
      <c r="EDC330" s="40"/>
      <c r="EDD330" s="40"/>
      <c r="EDE330" s="41"/>
      <c r="EDF330" s="42"/>
      <c r="EDG330" s="42"/>
      <c r="EDH330" s="42"/>
      <c r="EDI330" s="43"/>
      <c r="EDJ330" s="43"/>
      <c r="EDK330" s="40"/>
      <c r="EDL330" s="40"/>
      <c r="EDM330" s="41"/>
      <c r="EDN330" s="42"/>
      <c r="EDO330" s="42"/>
      <c r="EDP330" s="42"/>
      <c r="EDQ330" s="43"/>
      <c r="EDR330" s="43"/>
      <c r="EDS330" s="40"/>
      <c r="EDT330" s="40"/>
      <c r="EDU330" s="41"/>
      <c r="EDV330" s="42"/>
      <c r="EDW330" s="42"/>
      <c r="EDX330" s="42"/>
      <c r="EDY330" s="43"/>
      <c r="EDZ330" s="43"/>
      <c r="EEA330" s="40"/>
      <c r="EEB330" s="40"/>
      <c r="EEC330" s="41"/>
      <c r="EED330" s="42"/>
      <c r="EEE330" s="42"/>
      <c r="EEF330" s="42"/>
      <c r="EEG330" s="43"/>
      <c r="EEH330" s="43"/>
      <c r="EEI330" s="40"/>
      <c r="EEJ330" s="40"/>
      <c r="EEK330" s="41"/>
      <c r="EEL330" s="42"/>
      <c r="EEM330" s="42"/>
      <c r="EEN330" s="42"/>
      <c r="EEO330" s="43"/>
      <c r="EEP330" s="43"/>
      <c r="EEQ330" s="40"/>
      <c r="EER330" s="40"/>
      <c r="EES330" s="41"/>
      <c r="EET330" s="42"/>
      <c r="EEU330" s="42"/>
      <c r="EEV330" s="42"/>
      <c r="EEW330" s="43"/>
      <c r="EEX330" s="43"/>
      <c r="EEY330" s="40"/>
      <c r="EEZ330" s="40"/>
      <c r="EFA330" s="41"/>
      <c r="EFB330" s="42"/>
      <c r="EFC330" s="42"/>
      <c r="EFD330" s="42"/>
      <c r="EFE330" s="43"/>
      <c r="EFF330" s="43"/>
      <c r="EFG330" s="40"/>
      <c r="EFH330" s="40"/>
      <c r="EFI330" s="41"/>
      <c r="EFJ330" s="42"/>
      <c r="EFK330" s="42"/>
      <c r="EFL330" s="42"/>
      <c r="EFM330" s="43"/>
      <c r="EFN330" s="43"/>
      <c r="EFO330" s="40"/>
      <c r="EFP330" s="40"/>
      <c r="EFQ330" s="41"/>
      <c r="EFR330" s="42"/>
      <c r="EFS330" s="42"/>
      <c r="EFT330" s="42"/>
      <c r="EFU330" s="43"/>
      <c r="EFV330" s="43"/>
      <c r="EFW330" s="40"/>
      <c r="EFX330" s="40"/>
      <c r="EFY330" s="41"/>
      <c r="EFZ330" s="42"/>
      <c r="EGA330" s="42"/>
      <c r="EGB330" s="42"/>
      <c r="EGC330" s="43"/>
      <c r="EGD330" s="43"/>
      <c r="EGE330" s="40"/>
      <c r="EGF330" s="40"/>
      <c r="EGG330" s="41"/>
      <c r="EGH330" s="42"/>
      <c r="EGI330" s="42"/>
      <c r="EGJ330" s="42"/>
      <c r="EGK330" s="43"/>
      <c r="EGL330" s="43"/>
      <c r="EGM330" s="40"/>
      <c r="EGN330" s="40"/>
      <c r="EGO330" s="41"/>
      <c r="EGP330" s="42"/>
      <c r="EGQ330" s="42"/>
      <c r="EGR330" s="42"/>
      <c r="EGS330" s="43"/>
      <c r="EGT330" s="43"/>
      <c r="EGU330" s="40"/>
      <c r="EGV330" s="40"/>
      <c r="EGW330" s="41"/>
      <c r="EGX330" s="42"/>
      <c r="EGY330" s="42"/>
      <c r="EGZ330" s="42"/>
      <c r="EHA330" s="43"/>
      <c r="EHB330" s="43"/>
      <c r="EHC330" s="40"/>
      <c r="EHD330" s="40"/>
      <c r="EHE330" s="41"/>
      <c r="EHF330" s="42"/>
      <c r="EHG330" s="42"/>
      <c r="EHH330" s="42"/>
      <c r="EHI330" s="43"/>
      <c r="EHJ330" s="43"/>
      <c r="EHK330" s="40"/>
      <c r="EHL330" s="40"/>
      <c r="EHM330" s="41"/>
      <c r="EHN330" s="42"/>
      <c r="EHO330" s="42"/>
      <c r="EHP330" s="42"/>
      <c r="EHQ330" s="43"/>
      <c r="EHR330" s="43"/>
      <c r="EHS330" s="40"/>
      <c r="EHT330" s="40"/>
      <c r="EHU330" s="41"/>
      <c r="EHV330" s="42"/>
      <c r="EHW330" s="42"/>
      <c r="EHX330" s="42"/>
      <c r="EHY330" s="43"/>
      <c r="EHZ330" s="43"/>
      <c r="EIA330" s="40"/>
      <c r="EIB330" s="40"/>
      <c r="EIC330" s="41"/>
      <c r="EID330" s="42"/>
      <c r="EIE330" s="42"/>
      <c r="EIF330" s="42"/>
      <c r="EIG330" s="43"/>
      <c r="EIH330" s="43"/>
      <c r="EII330" s="40"/>
      <c r="EIJ330" s="40"/>
      <c r="EIK330" s="41"/>
      <c r="EIL330" s="42"/>
      <c r="EIM330" s="42"/>
      <c r="EIN330" s="42"/>
      <c r="EIO330" s="43"/>
      <c r="EIP330" s="43"/>
      <c r="EIQ330" s="40"/>
      <c r="EIR330" s="40"/>
      <c r="EIS330" s="41"/>
      <c r="EIT330" s="42"/>
      <c r="EIU330" s="42"/>
      <c r="EIV330" s="42"/>
      <c r="EIW330" s="43"/>
      <c r="EIX330" s="43"/>
      <c r="EIY330" s="40"/>
      <c r="EIZ330" s="40"/>
      <c r="EJA330" s="41"/>
      <c r="EJB330" s="42"/>
      <c r="EJC330" s="42"/>
      <c r="EJD330" s="42"/>
      <c r="EJE330" s="43"/>
      <c r="EJF330" s="43"/>
      <c r="EJG330" s="40"/>
      <c r="EJH330" s="40"/>
      <c r="EJI330" s="41"/>
      <c r="EJJ330" s="42"/>
      <c r="EJK330" s="42"/>
      <c r="EJL330" s="42"/>
      <c r="EJM330" s="43"/>
      <c r="EJN330" s="43"/>
      <c r="EJO330" s="40"/>
      <c r="EJP330" s="40"/>
      <c r="EJQ330" s="41"/>
      <c r="EJR330" s="42"/>
      <c r="EJS330" s="42"/>
      <c r="EJT330" s="42"/>
      <c r="EJU330" s="43"/>
      <c r="EJV330" s="43"/>
      <c r="EJW330" s="40"/>
      <c r="EJX330" s="40"/>
      <c r="EJY330" s="41"/>
      <c r="EJZ330" s="42"/>
      <c r="EKA330" s="42"/>
      <c r="EKB330" s="42"/>
      <c r="EKC330" s="43"/>
      <c r="EKD330" s="43"/>
      <c r="EKE330" s="40"/>
      <c r="EKF330" s="40"/>
      <c r="EKG330" s="41"/>
      <c r="EKH330" s="42"/>
      <c r="EKI330" s="42"/>
      <c r="EKJ330" s="42"/>
      <c r="EKK330" s="43"/>
      <c r="EKL330" s="43"/>
      <c r="EKM330" s="40"/>
      <c r="EKN330" s="40"/>
      <c r="EKO330" s="41"/>
      <c r="EKP330" s="42"/>
      <c r="EKQ330" s="42"/>
      <c r="EKR330" s="42"/>
      <c r="EKS330" s="43"/>
      <c r="EKT330" s="43"/>
      <c r="EKU330" s="40"/>
      <c r="EKV330" s="40"/>
      <c r="EKW330" s="41"/>
      <c r="EKX330" s="42"/>
      <c r="EKY330" s="42"/>
      <c r="EKZ330" s="42"/>
      <c r="ELA330" s="43"/>
      <c r="ELB330" s="43"/>
      <c r="ELC330" s="40"/>
      <c r="ELD330" s="40"/>
      <c r="ELE330" s="41"/>
      <c r="ELF330" s="42"/>
      <c r="ELG330" s="42"/>
      <c r="ELH330" s="42"/>
      <c r="ELI330" s="43"/>
      <c r="ELJ330" s="43"/>
      <c r="ELK330" s="40"/>
      <c r="ELL330" s="40"/>
      <c r="ELM330" s="41"/>
      <c r="ELN330" s="42"/>
      <c r="ELO330" s="42"/>
      <c r="ELP330" s="42"/>
      <c r="ELQ330" s="43"/>
      <c r="ELR330" s="43"/>
      <c r="ELS330" s="40"/>
      <c r="ELT330" s="40"/>
      <c r="ELU330" s="41"/>
      <c r="ELV330" s="42"/>
      <c r="ELW330" s="42"/>
      <c r="ELX330" s="42"/>
      <c r="ELY330" s="43"/>
      <c r="ELZ330" s="43"/>
      <c r="EMA330" s="40"/>
      <c r="EMB330" s="40"/>
      <c r="EMC330" s="41"/>
      <c r="EMD330" s="42"/>
      <c r="EME330" s="42"/>
      <c r="EMF330" s="42"/>
      <c r="EMG330" s="43"/>
      <c r="EMH330" s="43"/>
      <c r="EMI330" s="40"/>
      <c r="EMJ330" s="40"/>
      <c r="EMK330" s="41"/>
      <c r="EML330" s="42"/>
      <c r="EMM330" s="42"/>
      <c r="EMN330" s="42"/>
      <c r="EMO330" s="43"/>
      <c r="EMP330" s="43"/>
      <c r="EMQ330" s="40"/>
      <c r="EMR330" s="40"/>
      <c r="EMS330" s="41"/>
      <c r="EMT330" s="42"/>
      <c r="EMU330" s="42"/>
      <c r="EMV330" s="42"/>
      <c r="EMW330" s="43"/>
      <c r="EMX330" s="43"/>
      <c r="EMY330" s="40"/>
      <c r="EMZ330" s="40"/>
      <c r="ENA330" s="41"/>
      <c r="ENB330" s="42"/>
      <c r="ENC330" s="42"/>
      <c r="END330" s="42"/>
      <c r="ENE330" s="43"/>
      <c r="ENF330" s="43"/>
      <c r="ENG330" s="40"/>
      <c r="ENH330" s="40"/>
      <c r="ENI330" s="41"/>
      <c r="ENJ330" s="42"/>
      <c r="ENK330" s="42"/>
      <c r="ENL330" s="42"/>
      <c r="ENM330" s="43"/>
      <c r="ENN330" s="43"/>
      <c r="ENO330" s="40"/>
      <c r="ENP330" s="40"/>
      <c r="ENQ330" s="41"/>
      <c r="ENR330" s="42"/>
      <c r="ENS330" s="42"/>
      <c r="ENT330" s="42"/>
      <c r="ENU330" s="43"/>
      <c r="ENV330" s="43"/>
      <c r="ENW330" s="40"/>
      <c r="ENX330" s="40"/>
      <c r="ENY330" s="41"/>
      <c r="ENZ330" s="42"/>
      <c r="EOA330" s="42"/>
      <c r="EOB330" s="42"/>
      <c r="EOC330" s="43"/>
      <c r="EOD330" s="43"/>
      <c r="EOE330" s="40"/>
      <c r="EOF330" s="40"/>
      <c r="EOG330" s="41"/>
      <c r="EOH330" s="42"/>
      <c r="EOI330" s="42"/>
      <c r="EOJ330" s="42"/>
      <c r="EOK330" s="43"/>
      <c r="EOL330" s="43"/>
      <c r="EOM330" s="40"/>
      <c r="EON330" s="40"/>
      <c r="EOO330" s="41"/>
      <c r="EOP330" s="42"/>
      <c r="EOQ330" s="42"/>
      <c r="EOR330" s="42"/>
      <c r="EOS330" s="43"/>
      <c r="EOT330" s="43"/>
      <c r="EOU330" s="40"/>
      <c r="EOV330" s="40"/>
      <c r="EOW330" s="41"/>
      <c r="EOX330" s="42"/>
      <c r="EOY330" s="42"/>
      <c r="EOZ330" s="42"/>
      <c r="EPA330" s="43"/>
      <c r="EPB330" s="43"/>
      <c r="EPC330" s="40"/>
      <c r="EPD330" s="40"/>
      <c r="EPE330" s="41"/>
      <c r="EPF330" s="42"/>
      <c r="EPG330" s="42"/>
      <c r="EPH330" s="42"/>
      <c r="EPI330" s="43"/>
      <c r="EPJ330" s="43"/>
      <c r="EPK330" s="40"/>
      <c r="EPL330" s="40"/>
      <c r="EPM330" s="41"/>
      <c r="EPN330" s="42"/>
      <c r="EPO330" s="42"/>
      <c r="EPP330" s="42"/>
      <c r="EPQ330" s="43"/>
      <c r="EPR330" s="43"/>
      <c r="EPS330" s="40"/>
      <c r="EPT330" s="40"/>
      <c r="EPU330" s="41"/>
      <c r="EPV330" s="42"/>
      <c r="EPW330" s="42"/>
      <c r="EPX330" s="42"/>
      <c r="EPY330" s="43"/>
      <c r="EPZ330" s="43"/>
      <c r="EQA330" s="40"/>
      <c r="EQB330" s="40"/>
      <c r="EQC330" s="41"/>
      <c r="EQD330" s="42"/>
      <c r="EQE330" s="42"/>
      <c r="EQF330" s="42"/>
      <c r="EQG330" s="43"/>
      <c r="EQH330" s="43"/>
      <c r="EQI330" s="40"/>
      <c r="EQJ330" s="40"/>
      <c r="EQK330" s="41"/>
      <c r="EQL330" s="42"/>
      <c r="EQM330" s="42"/>
      <c r="EQN330" s="42"/>
      <c r="EQO330" s="43"/>
      <c r="EQP330" s="43"/>
      <c r="EQQ330" s="40"/>
      <c r="EQR330" s="40"/>
      <c r="EQS330" s="41"/>
      <c r="EQT330" s="42"/>
      <c r="EQU330" s="42"/>
      <c r="EQV330" s="42"/>
      <c r="EQW330" s="43"/>
      <c r="EQX330" s="43"/>
      <c r="EQY330" s="40"/>
      <c r="EQZ330" s="40"/>
      <c r="ERA330" s="41"/>
      <c r="ERB330" s="42"/>
      <c r="ERC330" s="42"/>
      <c r="ERD330" s="42"/>
      <c r="ERE330" s="43"/>
      <c r="ERF330" s="43"/>
      <c r="ERG330" s="40"/>
      <c r="ERH330" s="40"/>
      <c r="ERI330" s="41"/>
      <c r="ERJ330" s="42"/>
      <c r="ERK330" s="42"/>
      <c r="ERL330" s="42"/>
      <c r="ERM330" s="43"/>
      <c r="ERN330" s="43"/>
      <c r="ERO330" s="40"/>
      <c r="ERP330" s="40"/>
      <c r="ERQ330" s="41"/>
      <c r="ERR330" s="42"/>
      <c r="ERS330" s="42"/>
      <c r="ERT330" s="42"/>
      <c r="ERU330" s="43"/>
      <c r="ERV330" s="43"/>
      <c r="ERW330" s="40"/>
      <c r="ERX330" s="40"/>
      <c r="ERY330" s="41"/>
      <c r="ERZ330" s="42"/>
      <c r="ESA330" s="42"/>
      <c r="ESB330" s="42"/>
      <c r="ESC330" s="43"/>
      <c r="ESD330" s="43"/>
      <c r="ESE330" s="40"/>
      <c r="ESF330" s="40"/>
      <c r="ESG330" s="41"/>
      <c r="ESH330" s="42"/>
      <c r="ESI330" s="42"/>
      <c r="ESJ330" s="42"/>
      <c r="ESK330" s="43"/>
      <c r="ESL330" s="43"/>
      <c r="ESM330" s="40"/>
      <c r="ESN330" s="40"/>
      <c r="ESO330" s="41"/>
      <c r="ESP330" s="42"/>
      <c r="ESQ330" s="42"/>
      <c r="ESR330" s="42"/>
      <c r="ESS330" s="43"/>
      <c r="EST330" s="43"/>
      <c r="ESU330" s="40"/>
      <c r="ESV330" s="40"/>
      <c r="ESW330" s="41"/>
      <c r="ESX330" s="42"/>
      <c r="ESY330" s="42"/>
      <c r="ESZ330" s="42"/>
      <c r="ETA330" s="43"/>
      <c r="ETB330" s="43"/>
      <c r="ETC330" s="40"/>
      <c r="ETD330" s="40"/>
      <c r="ETE330" s="41"/>
      <c r="ETF330" s="42"/>
      <c r="ETG330" s="42"/>
      <c r="ETH330" s="42"/>
      <c r="ETI330" s="43"/>
      <c r="ETJ330" s="43"/>
      <c r="ETK330" s="40"/>
      <c r="ETL330" s="40"/>
      <c r="ETM330" s="41"/>
      <c r="ETN330" s="42"/>
      <c r="ETO330" s="42"/>
      <c r="ETP330" s="42"/>
      <c r="ETQ330" s="43"/>
      <c r="ETR330" s="43"/>
      <c r="ETS330" s="40"/>
      <c r="ETT330" s="40"/>
      <c r="ETU330" s="41"/>
      <c r="ETV330" s="42"/>
      <c r="ETW330" s="42"/>
      <c r="ETX330" s="42"/>
      <c r="ETY330" s="43"/>
      <c r="ETZ330" s="43"/>
      <c r="EUA330" s="40"/>
      <c r="EUB330" s="40"/>
      <c r="EUC330" s="41"/>
      <c r="EUD330" s="42"/>
      <c r="EUE330" s="42"/>
      <c r="EUF330" s="42"/>
      <c r="EUG330" s="43"/>
      <c r="EUH330" s="43"/>
      <c r="EUI330" s="40"/>
      <c r="EUJ330" s="40"/>
      <c r="EUK330" s="41"/>
      <c r="EUL330" s="42"/>
      <c r="EUM330" s="42"/>
      <c r="EUN330" s="42"/>
      <c r="EUO330" s="43"/>
      <c r="EUP330" s="43"/>
      <c r="EUQ330" s="40"/>
      <c r="EUR330" s="40"/>
      <c r="EUS330" s="41"/>
      <c r="EUT330" s="42"/>
      <c r="EUU330" s="42"/>
      <c r="EUV330" s="42"/>
      <c r="EUW330" s="43"/>
      <c r="EUX330" s="43"/>
      <c r="EUY330" s="40"/>
      <c r="EUZ330" s="40"/>
      <c r="EVA330" s="41"/>
      <c r="EVB330" s="42"/>
      <c r="EVC330" s="42"/>
      <c r="EVD330" s="42"/>
      <c r="EVE330" s="43"/>
      <c r="EVF330" s="43"/>
      <c r="EVG330" s="40"/>
      <c r="EVH330" s="40"/>
      <c r="EVI330" s="41"/>
      <c r="EVJ330" s="42"/>
      <c r="EVK330" s="42"/>
      <c r="EVL330" s="42"/>
      <c r="EVM330" s="43"/>
      <c r="EVN330" s="43"/>
      <c r="EVO330" s="40"/>
      <c r="EVP330" s="40"/>
      <c r="EVQ330" s="41"/>
      <c r="EVR330" s="42"/>
      <c r="EVS330" s="42"/>
      <c r="EVT330" s="42"/>
      <c r="EVU330" s="43"/>
      <c r="EVV330" s="43"/>
      <c r="EVW330" s="40"/>
      <c r="EVX330" s="40"/>
      <c r="EVY330" s="41"/>
      <c r="EVZ330" s="42"/>
      <c r="EWA330" s="42"/>
      <c r="EWB330" s="42"/>
      <c r="EWC330" s="43"/>
      <c r="EWD330" s="43"/>
      <c r="EWE330" s="40"/>
      <c r="EWF330" s="40"/>
      <c r="EWG330" s="41"/>
      <c r="EWH330" s="42"/>
      <c r="EWI330" s="42"/>
      <c r="EWJ330" s="42"/>
      <c r="EWK330" s="43"/>
      <c r="EWL330" s="43"/>
      <c r="EWM330" s="40"/>
      <c r="EWN330" s="40"/>
      <c r="EWO330" s="41"/>
      <c r="EWP330" s="42"/>
      <c r="EWQ330" s="42"/>
      <c r="EWR330" s="42"/>
      <c r="EWS330" s="43"/>
      <c r="EWT330" s="43"/>
      <c r="EWU330" s="40"/>
      <c r="EWV330" s="40"/>
      <c r="EWW330" s="41"/>
      <c r="EWX330" s="42"/>
      <c r="EWY330" s="42"/>
      <c r="EWZ330" s="42"/>
      <c r="EXA330" s="43"/>
      <c r="EXB330" s="43"/>
      <c r="EXC330" s="40"/>
      <c r="EXD330" s="40"/>
      <c r="EXE330" s="41"/>
      <c r="EXF330" s="42"/>
      <c r="EXG330" s="42"/>
      <c r="EXH330" s="42"/>
      <c r="EXI330" s="43"/>
      <c r="EXJ330" s="43"/>
      <c r="EXK330" s="40"/>
      <c r="EXL330" s="40"/>
      <c r="EXM330" s="41"/>
      <c r="EXN330" s="42"/>
      <c r="EXO330" s="42"/>
      <c r="EXP330" s="42"/>
      <c r="EXQ330" s="43"/>
      <c r="EXR330" s="43"/>
      <c r="EXS330" s="40"/>
      <c r="EXT330" s="40"/>
      <c r="EXU330" s="41"/>
      <c r="EXV330" s="42"/>
      <c r="EXW330" s="42"/>
      <c r="EXX330" s="42"/>
      <c r="EXY330" s="43"/>
      <c r="EXZ330" s="43"/>
      <c r="EYA330" s="40"/>
      <c r="EYB330" s="40"/>
      <c r="EYC330" s="41"/>
      <c r="EYD330" s="42"/>
      <c r="EYE330" s="42"/>
      <c r="EYF330" s="42"/>
      <c r="EYG330" s="43"/>
      <c r="EYH330" s="43"/>
      <c r="EYI330" s="40"/>
      <c r="EYJ330" s="40"/>
      <c r="EYK330" s="41"/>
      <c r="EYL330" s="42"/>
      <c r="EYM330" s="42"/>
      <c r="EYN330" s="42"/>
      <c r="EYO330" s="43"/>
      <c r="EYP330" s="43"/>
      <c r="EYQ330" s="40"/>
      <c r="EYR330" s="40"/>
      <c r="EYS330" s="41"/>
      <c r="EYT330" s="42"/>
      <c r="EYU330" s="42"/>
      <c r="EYV330" s="42"/>
      <c r="EYW330" s="43"/>
      <c r="EYX330" s="43"/>
      <c r="EYY330" s="40"/>
      <c r="EYZ330" s="40"/>
      <c r="EZA330" s="41"/>
      <c r="EZB330" s="42"/>
      <c r="EZC330" s="42"/>
      <c r="EZD330" s="42"/>
      <c r="EZE330" s="43"/>
      <c r="EZF330" s="43"/>
      <c r="EZG330" s="40"/>
      <c r="EZH330" s="40"/>
      <c r="EZI330" s="41"/>
      <c r="EZJ330" s="42"/>
      <c r="EZK330" s="42"/>
      <c r="EZL330" s="42"/>
      <c r="EZM330" s="43"/>
      <c r="EZN330" s="43"/>
      <c r="EZO330" s="40"/>
      <c r="EZP330" s="40"/>
      <c r="EZQ330" s="41"/>
      <c r="EZR330" s="42"/>
      <c r="EZS330" s="42"/>
      <c r="EZT330" s="42"/>
      <c r="EZU330" s="43"/>
      <c r="EZV330" s="43"/>
      <c r="EZW330" s="40"/>
      <c r="EZX330" s="40"/>
      <c r="EZY330" s="41"/>
      <c r="EZZ330" s="42"/>
      <c r="FAA330" s="42"/>
      <c r="FAB330" s="42"/>
      <c r="FAC330" s="43"/>
      <c r="FAD330" s="43"/>
      <c r="FAE330" s="40"/>
      <c r="FAF330" s="40"/>
      <c r="FAG330" s="41"/>
      <c r="FAH330" s="42"/>
      <c r="FAI330" s="42"/>
      <c r="FAJ330" s="42"/>
      <c r="FAK330" s="43"/>
      <c r="FAL330" s="43"/>
      <c r="FAM330" s="40"/>
      <c r="FAN330" s="40"/>
      <c r="FAO330" s="41"/>
      <c r="FAP330" s="42"/>
      <c r="FAQ330" s="42"/>
      <c r="FAR330" s="42"/>
      <c r="FAS330" s="43"/>
      <c r="FAT330" s="43"/>
      <c r="FAU330" s="40"/>
      <c r="FAV330" s="40"/>
      <c r="FAW330" s="41"/>
      <c r="FAX330" s="42"/>
      <c r="FAY330" s="42"/>
      <c r="FAZ330" s="42"/>
      <c r="FBA330" s="43"/>
      <c r="FBB330" s="43"/>
      <c r="FBC330" s="40"/>
      <c r="FBD330" s="40"/>
      <c r="FBE330" s="41"/>
      <c r="FBF330" s="42"/>
      <c r="FBG330" s="42"/>
      <c r="FBH330" s="42"/>
      <c r="FBI330" s="43"/>
      <c r="FBJ330" s="43"/>
      <c r="FBK330" s="40"/>
      <c r="FBL330" s="40"/>
      <c r="FBM330" s="41"/>
      <c r="FBN330" s="42"/>
      <c r="FBO330" s="42"/>
      <c r="FBP330" s="42"/>
      <c r="FBQ330" s="43"/>
      <c r="FBR330" s="43"/>
      <c r="FBS330" s="40"/>
      <c r="FBT330" s="40"/>
      <c r="FBU330" s="41"/>
      <c r="FBV330" s="42"/>
      <c r="FBW330" s="42"/>
      <c r="FBX330" s="42"/>
      <c r="FBY330" s="43"/>
      <c r="FBZ330" s="43"/>
      <c r="FCA330" s="40"/>
      <c r="FCB330" s="40"/>
      <c r="FCC330" s="41"/>
      <c r="FCD330" s="42"/>
      <c r="FCE330" s="42"/>
      <c r="FCF330" s="42"/>
      <c r="FCG330" s="43"/>
      <c r="FCH330" s="43"/>
      <c r="FCI330" s="40"/>
      <c r="FCJ330" s="40"/>
      <c r="FCK330" s="41"/>
      <c r="FCL330" s="42"/>
      <c r="FCM330" s="42"/>
      <c r="FCN330" s="42"/>
      <c r="FCO330" s="43"/>
      <c r="FCP330" s="43"/>
      <c r="FCQ330" s="40"/>
      <c r="FCR330" s="40"/>
      <c r="FCS330" s="41"/>
      <c r="FCT330" s="42"/>
      <c r="FCU330" s="42"/>
      <c r="FCV330" s="42"/>
      <c r="FCW330" s="43"/>
      <c r="FCX330" s="43"/>
      <c r="FCY330" s="40"/>
      <c r="FCZ330" s="40"/>
      <c r="FDA330" s="41"/>
      <c r="FDB330" s="42"/>
      <c r="FDC330" s="42"/>
      <c r="FDD330" s="42"/>
      <c r="FDE330" s="43"/>
      <c r="FDF330" s="43"/>
      <c r="FDG330" s="40"/>
      <c r="FDH330" s="40"/>
      <c r="FDI330" s="41"/>
      <c r="FDJ330" s="42"/>
      <c r="FDK330" s="42"/>
      <c r="FDL330" s="42"/>
      <c r="FDM330" s="43"/>
      <c r="FDN330" s="43"/>
      <c r="FDO330" s="40"/>
      <c r="FDP330" s="40"/>
      <c r="FDQ330" s="41"/>
      <c r="FDR330" s="42"/>
      <c r="FDS330" s="42"/>
      <c r="FDT330" s="42"/>
      <c r="FDU330" s="43"/>
      <c r="FDV330" s="43"/>
      <c r="FDW330" s="40"/>
      <c r="FDX330" s="40"/>
      <c r="FDY330" s="41"/>
      <c r="FDZ330" s="42"/>
      <c r="FEA330" s="42"/>
      <c r="FEB330" s="42"/>
      <c r="FEC330" s="43"/>
      <c r="FED330" s="43"/>
      <c r="FEE330" s="40"/>
      <c r="FEF330" s="40"/>
      <c r="FEG330" s="41"/>
      <c r="FEH330" s="42"/>
      <c r="FEI330" s="42"/>
      <c r="FEJ330" s="42"/>
      <c r="FEK330" s="43"/>
      <c r="FEL330" s="43"/>
      <c r="FEM330" s="40"/>
      <c r="FEN330" s="40"/>
      <c r="FEO330" s="41"/>
      <c r="FEP330" s="42"/>
      <c r="FEQ330" s="42"/>
      <c r="FER330" s="42"/>
      <c r="FES330" s="43"/>
      <c r="FET330" s="43"/>
      <c r="FEU330" s="40"/>
      <c r="FEV330" s="40"/>
      <c r="FEW330" s="41"/>
      <c r="FEX330" s="42"/>
      <c r="FEY330" s="42"/>
      <c r="FEZ330" s="42"/>
      <c r="FFA330" s="43"/>
      <c r="FFB330" s="43"/>
      <c r="FFC330" s="40"/>
      <c r="FFD330" s="40"/>
      <c r="FFE330" s="41"/>
      <c r="FFF330" s="42"/>
      <c r="FFG330" s="42"/>
      <c r="FFH330" s="42"/>
      <c r="FFI330" s="43"/>
      <c r="FFJ330" s="43"/>
      <c r="FFK330" s="40"/>
      <c r="FFL330" s="40"/>
      <c r="FFM330" s="41"/>
      <c r="FFN330" s="42"/>
      <c r="FFO330" s="42"/>
      <c r="FFP330" s="42"/>
      <c r="FFQ330" s="43"/>
      <c r="FFR330" s="43"/>
      <c r="FFS330" s="40"/>
      <c r="FFT330" s="40"/>
      <c r="FFU330" s="41"/>
      <c r="FFV330" s="42"/>
      <c r="FFW330" s="42"/>
      <c r="FFX330" s="42"/>
      <c r="FFY330" s="43"/>
      <c r="FFZ330" s="43"/>
      <c r="FGA330" s="40"/>
      <c r="FGB330" s="40"/>
      <c r="FGC330" s="41"/>
      <c r="FGD330" s="42"/>
      <c r="FGE330" s="42"/>
      <c r="FGF330" s="42"/>
      <c r="FGG330" s="43"/>
      <c r="FGH330" s="43"/>
      <c r="FGI330" s="40"/>
      <c r="FGJ330" s="40"/>
      <c r="FGK330" s="41"/>
      <c r="FGL330" s="42"/>
      <c r="FGM330" s="42"/>
      <c r="FGN330" s="42"/>
      <c r="FGO330" s="43"/>
      <c r="FGP330" s="43"/>
      <c r="FGQ330" s="40"/>
      <c r="FGR330" s="40"/>
      <c r="FGS330" s="41"/>
      <c r="FGT330" s="42"/>
      <c r="FGU330" s="42"/>
      <c r="FGV330" s="42"/>
      <c r="FGW330" s="43"/>
      <c r="FGX330" s="43"/>
      <c r="FGY330" s="40"/>
      <c r="FGZ330" s="40"/>
      <c r="FHA330" s="41"/>
      <c r="FHB330" s="42"/>
      <c r="FHC330" s="42"/>
      <c r="FHD330" s="42"/>
      <c r="FHE330" s="43"/>
      <c r="FHF330" s="43"/>
      <c r="FHG330" s="40"/>
      <c r="FHH330" s="40"/>
      <c r="FHI330" s="41"/>
      <c r="FHJ330" s="42"/>
      <c r="FHK330" s="42"/>
      <c r="FHL330" s="42"/>
      <c r="FHM330" s="43"/>
      <c r="FHN330" s="43"/>
      <c r="FHO330" s="40"/>
      <c r="FHP330" s="40"/>
      <c r="FHQ330" s="41"/>
      <c r="FHR330" s="42"/>
      <c r="FHS330" s="42"/>
      <c r="FHT330" s="42"/>
      <c r="FHU330" s="43"/>
      <c r="FHV330" s="43"/>
      <c r="FHW330" s="40"/>
      <c r="FHX330" s="40"/>
      <c r="FHY330" s="41"/>
      <c r="FHZ330" s="42"/>
      <c r="FIA330" s="42"/>
      <c r="FIB330" s="42"/>
      <c r="FIC330" s="43"/>
      <c r="FID330" s="43"/>
      <c r="FIE330" s="40"/>
      <c r="FIF330" s="40"/>
      <c r="FIG330" s="41"/>
      <c r="FIH330" s="42"/>
      <c r="FII330" s="42"/>
      <c r="FIJ330" s="42"/>
      <c r="FIK330" s="43"/>
      <c r="FIL330" s="43"/>
      <c r="FIM330" s="40"/>
      <c r="FIN330" s="40"/>
      <c r="FIO330" s="41"/>
      <c r="FIP330" s="42"/>
      <c r="FIQ330" s="42"/>
      <c r="FIR330" s="42"/>
      <c r="FIS330" s="43"/>
      <c r="FIT330" s="43"/>
      <c r="FIU330" s="40"/>
      <c r="FIV330" s="40"/>
      <c r="FIW330" s="41"/>
      <c r="FIX330" s="42"/>
      <c r="FIY330" s="42"/>
      <c r="FIZ330" s="42"/>
      <c r="FJA330" s="43"/>
      <c r="FJB330" s="43"/>
      <c r="FJC330" s="40"/>
      <c r="FJD330" s="40"/>
      <c r="FJE330" s="41"/>
      <c r="FJF330" s="42"/>
      <c r="FJG330" s="42"/>
      <c r="FJH330" s="42"/>
      <c r="FJI330" s="43"/>
      <c r="FJJ330" s="43"/>
      <c r="FJK330" s="40"/>
      <c r="FJL330" s="40"/>
      <c r="FJM330" s="41"/>
      <c r="FJN330" s="42"/>
      <c r="FJO330" s="42"/>
      <c r="FJP330" s="42"/>
      <c r="FJQ330" s="43"/>
      <c r="FJR330" s="43"/>
      <c r="FJS330" s="40"/>
      <c r="FJT330" s="40"/>
      <c r="FJU330" s="41"/>
      <c r="FJV330" s="42"/>
      <c r="FJW330" s="42"/>
      <c r="FJX330" s="42"/>
      <c r="FJY330" s="43"/>
      <c r="FJZ330" s="43"/>
      <c r="FKA330" s="40"/>
      <c r="FKB330" s="40"/>
      <c r="FKC330" s="41"/>
      <c r="FKD330" s="42"/>
      <c r="FKE330" s="42"/>
      <c r="FKF330" s="42"/>
      <c r="FKG330" s="43"/>
      <c r="FKH330" s="43"/>
      <c r="FKI330" s="40"/>
      <c r="FKJ330" s="40"/>
      <c r="FKK330" s="41"/>
      <c r="FKL330" s="42"/>
      <c r="FKM330" s="42"/>
      <c r="FKN330" s="42"/>
      <c r="FKO330" s="43"/>
      <c r="FKP330" s="43"/>
      <c r="FKQ330" s="40"/>
      <c r="FKR330" s="40"/>
      <c r="FKS330" s="41"/>
      <c r="FKT330" s="42"/>
      <c r="FKU330" s="42"/>
      <c r="FKV330" s="42"/>
      <c r="FKW330" s="43"/>
      <c r="FKX330" s="43"/>
      <c r="FKY330" s="40"/>
      <c r="FKZ330" s="40"/>
      <c r="FLA330" s="41"/>
      <c r="FLB330" s="42"/>
      <c r="FLC330" s="42"/>
      <c r="FLD330" s="42"/>
      <c r="FLE330" s="43"/>
      <c r="FLF330" s="43"/>
      <c r="FLG330" s="40"/>
      <c r="FLH330" s="40"/>
      <c r="FLI330" s="41"/>
      <c r="FLJ330" s="42"/>
      <c r="FLK330" s="42"/>
      <c r="FLL330" s="42"/>
      <c r="FLM330" s="43"/>
      <c r="FLN330" s="43"/>
      <c r="FLO330" s="40"/>
      <c r="FLP330" s="40"/>
      <c r="FLQ330" s="41"/>
      <c r="FLR330" s="42"/>
      <c r="FLS330" s="42"/>
      <c r="FLT330" s="42"/>
      <c r="FLU330" s="43"/>
      <c r="FLV330" s="43"/>
      <c r="FLW330" s="40"/>
      <c r="FLX330" s="40"/>
      <c r="FLY330" s="41"/>
      <c r="FLZ330" s="42"/>
      <c r="FMA330" s="42"/>
      <c r="FMB330" s="42"/>
      <c r="FMC330" s="43"/>
      <c r="FMD330" s="43"/>
      <c r="FME330" s="40"/>
      <c r="FMF330" s="40"/>
      <c r="FMG330" s="41"/>
      <c r="FMH330" s="42"/>
      <c r="FMI330" s="42"/>
      <c r="FMJ330" s="42"/>
      <c r="FMK330" s="43"/>
      <c r="FML330" s="43"/>
      <c r="FMM330" s="40"/>
      <c r="FMN330" s="40"/>
      <c r="FMO330" s="41"/>
      <c r="FMP330" s="42"/>
      <c r="FMQ330" s="42"/>
      <c r="FMR330" s="42"/>
      <c r="FMS330" s="43"/>
      <c r="FMT330" s="43"/>
      <c r="FMU330" s="40"/>
      <c r="FMV330" s="40"/>
      <c r="FMW330" s="41"/>
      <c r="FMX330" s="42"/>
      <c r="FMY330" s="42"/>
      <c r="FMZ330" s="42"/>
      <c r="FNA330" s="43"/>
      <c r="FNB330" s="43"/>
      <c r="FNC330" s="40"/>
      <c r="FND330" s="40"/>
      <c r="FNE330" s="41"/>
      <c r="FNF330" s="42"/>
      <c r="FNG330" s="42"/>
      <c r="FNH330" s="42"/>
      <c r="FNI330" s="43"/>
      <c r="FNJ330" s="43"/>
      <c r="FNK330" s="40"/>
      <c r="FNL330" s="40"/>
      <c r="FNM330" s="41"/>
      <c r="FNN330" s="42"/>
      <c r="FNO330" s="42"/>
      <c r="FNP330" s="42"/>
      <c r="FNQ330" s="43"/>
      <c r="FNR330" s="43"/>
      <c r="FNS330" s="40"/>
      <c r="FNT330" s="40"/>
      <c r="FNU330" s="41"/>
      <c r="FNV330" s="42"/>
      <c r="FNW330" s="42"/>
      <c r="FNX330" s="42"/>
      <c r="FNY330" s="43"/>
      <c r="FNZ330" s="43"/>
      <c r="FOA330" s="40"/>
      <c r="FOB330" s="40"/>
      <c r="FOC330" s="41"/>
      <c r="FOD330" s="42"/>
      <c r="FOE330" s="42"/>
      <c r="FOF330" s="42"/>
      <c r="FOG330" s="43"/>
      <c r="FOH330" s="43"/>
      <c r="FOI330" s="40"/>
      <c r="FOJ330" s="40"/>
      <c r="FOK330" s="41"/>
      <c r="FOL330" s="42"/>
      <c r="FOM330" s="42"/>
      <c r="FON330" s="42"/>
      <c r="FOO330" s="43"/>
      <c r="FOP330" s="43"/>
      <c r="FOQ330" s="40"/>
      <c r="FOR330" s="40"/>
      <c r="FOS330" s="41"/>
      <c r="FOT330" s="42"/>
      <c r="FOU330" s="42"/>
      <c r="FOV330" s="42"/>
      <c r="FOW330" s="43"/>
      <c r="FOX330" s="43"/>
      <c r="FOY330" s="40"/>
      <c r="FOZ330" s="40"/>
      <c r="FPA330" s="41"/>
      <c r="FPB330" s="42"/>
      <c r="FPC330" s="42"/>
      <c r="FPD330" s="42"/>
      <c r="FPE330" s="43"/>
      <c r="FPF330" s="43"/>
      <c r="FPG330" s="40"/>
      <c r="FPH330" s="40"/>
      <c r="FPI330" s="41"/>
      <c r="FPJ330" s="42"/>
      <c r="FPK330" s="42"/>
      <c r="FPL330" s="42"/>
      <c r="FPM330" s="43"/>
      <c r="FPN330" s="43"/>
      <c r="FPO330" s="40"/>
      <c r="FPP330" s="40"/>
      <c r="FPQ330" s="41"/>
      <c r="FPR330" s="42"/>
      <c r="FPS330" s="42"/>
      <c r="FPT330" s="42"/>
      <c r="FPU330" s="43"/>
      <c r="FPV330" s="43"/>
      <c r="FPW330" s="40"/>
      <c r="FPX330" s="40"/>
      <c r="FPY330" s="41"/>
      <c r="FPZ330" s="42"/>
      <c r="FQA330" s="42"/>
      <c r="FQB330" s="42"/>
      <c r="FQC330" s="43"/>
      <c r="FQD330" s="43"/>
      <c r="FQE330" s="40"/>
      <c r="FQF330" s="40"/>
      <c r="FQG330" s="41"/>
      <c r="FQH330" s="42"/>
      <c r="FQI330" s="42"/>
      <c r="FQJ330" s="42"/>
      <c r="FQK330" s="43"/>
      <c r="FQL330" s="43"/>
      <c r="FQM330" s="40"/>
      <c r="FQN330" s="40"/>
      <c r="FQO330" s="41"/>
      <c r="FQP330" s="42"/>
      <c r="FQQ330" s="42"/>
      <c r="FQR330" s="42"/>
      <c r="FQS330" s="43"/>
      <c r="FQT330" s="43"/>
      <c r="FQU330" s="40"/>
      <c r="FQV330" s="40"/>
      <c r="FQW330" s="41"/>
      <c r="FQX330" s="42"/>
      <c r="FQY330" s="42"/>
      <c r="FQZ330" s="42"/>
      <c r="FRA330" s="43"/>
      <c r="FRB330" s="43"/>
      <c r="FRC330" s="40"/>
      <c r="FRD330" s="40"/>
      <c r="FRE330" s="41"/>
      <c r="FRF330" s="42"/>
      <c r="FRG330" s="42"/>
      <c r="FRH330" s="42"/>
      <c r="FRI330" s="43"/>
      <c r="FRJ330" s="43"/>
      <c r="FRK330" s="40"/>
      <c r="FRL330" s="40"/>
      <c r="FRM330" s="41"/>
      <c r="FRN330" s="42"/>
      <c r="FRO330" s="42"/>
      <c r="FRP330" s="42"/>
      <c r="FRQ330" s="43"/>
      <c r="FRR330" s="43"/>
      <c r="FRS330" s="40"/>
      <c r="FRT330" s="40"/>
      <c r="FRU330" s="41"/>
      <c r="FRV330" s="42"/>
      <c r="FRW330" s="42"/>
      <c r="FRX330" s="42"/>
      <c r="FRY330" s="43"/>
      <c r="FRZ330" s="43"/>
      <c r="FSA330" s="40"/>
      <c r="FSB330" s="40"/>
      <c r="FSC330" s="41"/>
      <c r="FSD330" s="42"/>
      <c r="FSE330" s="42"/>
      <c r="FSF330" s="42"/>
      <c r="FSG330" s="43"/>
      <c r="FSH330" s="43"/>
      <c r="FSI330" s="40"/>
      <c r="FSJ330" s="40"/>
      <c r="FSK330" s="41"/>
      <c r="FSL330" s="42"/>
      <c r="FSM330" s="42"/>
      <c r="FSN330" s="42"/>
      <c r="FSO330" s="43"/>
      <c r="FSP330" s="43"/>
      <c r="FSQ330" s="40"/>
      <c r="FSR330" s="40"/>
      <c r="FSS330" s="41"/>
      <c r="FST330" s="42"/>
      <c r="FSU330" s="42"/>
      <c r="FSV330" s="42"/>
      <c r="FSW330" s="43"/>
      <c r="FSX330" s="43"/>
      <c r="FSY330" s="40"/>
      <c r="FSZ330" s="40"/>
      <c r="FTA330" s="41"/>
      <c r="FTB330" s="42"/>
      <c r="FTC330" s="42"/>
      <c r="FTD330" s="42"/>
      <c r="FTE330" s="43"/>
      <c r="FTF330" s="43"/>
      <c r="FTG330" s="40"/>
      <c r="FTH330" s="40"/>
      <c r="FTI330" s="41"/>
      <c r="FTJ330" s="42"/>
      <c r="FTK330" s="42"/>
      <c r="FTL330" s="42"/>
      <c r="FTM330" s="43"/>
      <c r="FTN330" s="43"/>
      <c r="FTO330" s="40"/>
      <c r="FTP330" s="40"/>
      <c r="FTQ330" s="41"/>
      <c r="FTR330" s="42"/>
      <c r="FTS330" s="42"/>
      <c r="FTT330" s="42"/>
      <c r="FTU330" s="43"/>
      <c r="FTV330" s="43"/>
      <c r="FTW330" s="40"/>
      <c r="FTX330" s="40"/>
      <c r="FTY330" s="41"/>
      <c r="FTZ330" s="42"/>
      <c r="FUA330" s="42"/>
      <c r="FUB330" s="42"/>
      <c r="FUC330" s="43"/>
      <c r="FUD330" s="43"/>
      <c r="FUE330" s="40"/>
      <c r="FUF330" s="40"/>
      <c r="FUG330" s="41"/>
      <c r="FUH330" s="42"/>
      <c r="FUI330" s="42"/>
      <c r="FUJ330" s="42"/>
      <c r="FUK330" s="43"/>
      <c r="FUL330" s="43"/>
      <c r="FUM330" s="40"/>
      <c r="FUN330" s="40"/>
      <c r="FUO330" s="41"/>
      <c r="FUP330" s="42"/>
      <c r="FUQ330" s="42"/>
      <c r="FUR330" s="42"/>
      <c r="FUS330" s="43"/>
      <c r="FUT330" s="43"/>
      <c r="FUU330" s="40"/>
      <c r="FUV330" s="40"/>
      <c r="FUW330" s="41"/>
      <c r="FUX330" s="42"/>
      <c r="FUY330" s="42"/>
      <c r="FUZ330" s="42"/>
      <c r="FVA330" s="43"/>
      <c r="FVB330" s="43"/>
      <c r="FVC330" s="40"/>
      <c r="FVD330" s="40"/>
      <c r="FVE330" s="41"/>
      <c r="FVF330" s="42"/>
      <c r="FVG330" s="42"/>
      <c r="FVH330" s="42"/>
      <c r="FVI330" s="43"/>
      <c r="FVJ330" s="43"/>
      <c r="FVK330" s="40"/>
      <c r="FVL330" s="40"/>
      <c r="FVM330" s="41"/>
      <c r="FVN330" s="42"/>
      <c r="FVO330" s="42"/>
      <c r="FVP330" s="42"/>
      <c r="FVQ330" s="43"/>
      <c r="FVR330" s="43"/>
      <c r="FVS330" s="40"/>
      <c r="FVT330" s="40"/>
      <c r="FVU330" s="41"/>
      <c r="FVV330" s="42"/>
      <c r="FVW330" s="42"/>
      <c r="FVX330" s="42"/>
      <c r="FVY330" s="43"/>
      <c r="FVZ330" s="43"/>
      <c r="FWA330" s="40"/>
      <c r="FWB330" s="40"/>
      <c r="FWC330" s="41"/>
      <c r="FWD330" s="42"/>
      <c r="FWE330" s="42"/>
      <c r="FWF330" s="42"/>
      <c r="FWG330" s="43"/>
      <c r="FWH330" s="43"/>
      <c r="FWI330" s="40"/>
      <c r="FWJ330" s="40"/>
      <c r="FWK330" s="41"/>
      <c r="FWL330" s="42"/>
      <c r="FWM330" s="42"/>
      <c r="FWN330" s="42"/>
      <c r="FWO330" s="43"/>
      <c r="FWP330" s="43"/>
      <c r="FWQ330" s="40"/>
      <c r="FWR330" s="40"/>
      <c r="FWS330" s="41"/>
      <c r="FWT330" s="42"/>
      <c r="FWU330" s="42"/>
      <c r="FWV330" s="42"/>
      <c r="FWW330" s="43"/>
      <c r="FWX330" s="43"/>
      <c r="FWY330" s="40"/>
      <c r="FWZ330" s="40"/>
      <c r="FXA330" s="41"/>
      <c r="FXB330" s="42"/>
      <c r="FXC330" s="42"/>
      <c r="FXD330" s="42"/>
      <c r="FXE330" s="43"/>
      <c r="FXF330" s="43"/>
      <c r="FXG330" s="40"/>
      <c r="FXH330" s="40"/>
      <c r="FXI330" s="41"/>
      <c r="FXJ330" s="42"/>
      <c r="FXK330" s="42"/>
      <c r="FXL330" s="42"/>
      <c r="FXM330" s="43"/>
      <c r="FXN330" s="43"/>
      <c r="FXO330" s="40"/>
      <c r="FXP330" s="40"/>
      <c r="FXQ330" s="41"/>
      <c r="FXR330" s="42"/>
      <c r="FXS330" s="42"/>
      <c r="FXT330" s="42"/>
      <c r="FXU330" s="43"/>
      <c r="FXV330" s="43"/>
      <c r="FXW330" s="40"/>
      <c r="FXX330" s="40"/>
      <c r="FXY330" s="41"/>
      <c r="FXZ330" s="42"/>
      <c r="FYA330" s="42"/>
      <c r="FYB330" s="42"/>
      <c r="FYC330" s="43"/>
      <c r="FYD330" s="43"/>
      <c r="FYE330" s="40"/>
      <c r="FYF330" s="40"/>
      <c r="FYG330" s="41"/>
      <c r="FYH330" s="42"/>
      <c r="FYI330" s="42"/>
      <c r="FYJ330" s="42"/>
      <c r="FYK330" s="43"/>
      <c r="FYL330" s="43"/>
      <c r="FYM330" s="40"/>
      <c r="FYN330" s="40"/>
      <c r="FYO330" s="41"/>
      <c r="FYP330" s="42"/>
      <c r="FYQ330" s="42"/>
      <c r="FYR330" s="42"/>
      <c r="FYS330" s="43"/>
      <c r="FYT330" s="43"/>
      <c r="FYU330" s="40"/>
      <c r="FYV330" s="40"/>
      <c r="FYW330" s="41"/>
      <c r="FYX330" s="42"/>
      <c r="FYY330" s="42"/>
      <c r="FYZ330" s="42"/>
      <c r="FZA330" s="43"/>
      <c r="FZB330" s="43"/>
      <c r="FZC330" s="40"/>
      <c r="FZD330" s="40"/>
      <c r="FZE330" s="41"/>
      <c r="FZF330" s="42"/>
      <c r="FZG330" s="42"/>
      <c r="FZH330" s="42"/>
      <c r="FZI330" s="43"/>
      <c r="FZJ330" s="43"/>
      <c r="FZK330" s="40"/>
      <c r="FZL330" s="40"/>
      <c r="FZM330" s="41"/>
      <c r="FZN330" s="42"/>
      <c r="FZO330" s="42"/>
      <c r="FZP330" s="42"/>
      <c r="FZQ330" s="43"/>
      <c r="FZR330" s="43"/>
      <c r="FZS330" s="40"/>
      <c r="FZT330" s="40"/>
      <c r="FZU330" s="41"/>
      <c r="FZV330" s="42"/>
      <c r="FZW330" s="42"/>
      <c r="FZX330" s="42"/>
      <c r="FZY330" s="43"/>
      <c r="FZZ330" s="43"/>
      <c r="GAA330" s="40"/>
      <c r="GAB330" s="40"/>
      <c r="GAC330" s="41"/>
      <c r="GAD330" s="42"/>
      <c r="GAE330" s="42"/>
      <c r="GAF330" s="42"/>
      <c r="GAG330" s="43"/>
      <c r="GAH330" s="43"/>
      <c r="GAI330" s="40"/>
      <c r="GAJ330" s="40"/>
      <c r="GAK330" s="41"/>
      <c r="GAL330" s="42"/>
      <c r="GAM330" s="42"/>
      <c r="GAN330" s="42"/>
      <c r="GAO330" s="43"/>
      <c r="GAP330" s="43"/>
      <c r="GAQ330" s="40"/>
      <c r="GAR330" s="40"/>
      <c r="GAS330" s="41"/>
      <c r="GAT330" s="42"/>
      <c r="GAU330" s="42"/>
      <c r="GAV330" s="42"/>
      <c r="GAW330" s="43"/>
      <c r="GAX330" s="43"/>
      <c r="GAY330" s="40"/>
      <c r="GAZ330" s="40"/>
      <c r="GBA330" s="41"/>
      <c r="GBB330" s="42"/>
      <c r="GBC330" s="42"/>
      <c r="GBD330" s="42"/>
      <c r="GBE330" s="43"/>
      <c r="GBF330" s="43"/>
      <c r="GBG330" s="40"/>
      <c r="GBH330" s="40"/>
      <c r="GBI330" s="41"/>
      <c r="GBJ330" s="42"/>
      <c r="GBK330" s="42"/>
      <c r="GBL330" s="42"/>
      <c r="GBM330" s="43"/>
      <c r="GBN330" s="43"/>
      <c r="GBO330" s="40"/>
      <c r="GBP330" s="40"/>
      <c r="GBQ330" s="41"/>
      <c r="GBR330" s="42"/>
      <c r="GBS330" s="42"/>
      <c r="GBT330" s="42"/>
      <c r="GBU330" s="43"/>
      <c r="GBV330" s="43"/>
      <c r="GBW330" s="40"/>
      <c r="GBX330" s="40"/>
      <c r="GBY330" s="41"/>
      <c r="GBZ330" s="42"/>
      <c r="GCA330" s="42"/>
      <c r="GCB330" s="42"/>
      <c r="GCC330" s="43"/>
      <c r="GCD330" s="43"/>
      <c r="GCE330" s="40"/>
      <c r="GCF330" s="40"/>
      <c r="GCG330" s="41"/>
      <c r="GCH330" s="42"/>
      <c r="GCI330" s="42"/>
      <c r="GCJ330" s="42"/>
      <c r="GCK330" s="43"/>
      <c r="GCL330" s="43"/>
      <c r="GCM330" s="40"/>
      <c r="GCN330" s="40"/>
      <c r="GCO330" s="41"/>
      <c r="GCP330" s="42"/>
      <c r="GCQ330" s="42"/>
      <c r="GCR330" s="42"/>
      <c r="GCS330" s="43"/>
      <c r="GCT330" s="43"/>
      <c r="GCU330" s="40"/>
      <c r="GCV330" s="40"/>
      <c r="GCW330" s="41"/>
      <c r="GCX330" s="42"/>
      <c r="GCY330" s="42"/>
      <c r="GCZ330" s="42"/>
      <c r="GDA330" s="43"/>
      <c r="GDB330" s="43"/>
      <c r="GDC330" s="40"/>
      <c r="GDD330" s="40"/>
      <c r="GDE330" s="41"/>
      <c r="GDF330" s="42"/>
      <c r="GDG330" s="42"/>
      <c r="GDH330" s="42"/>
      <c r="GDI330" s="43"/>
      <c r="GDJ330" s="43"/>
      <c r="GDK330" s="40"/>
      <c r="GDL330" s="40"/>
      <c r="GDM330" s="41"/>
      <c r="GDN330" s="42"/>
      <c r="GDO330" s="42"/>
      <c r="GDP330" s="42"/>
      <c r="GDQ330" s="43"/>
      <c r="GDR330" s="43"/>
      <c r="GDS330" s="40"/>
      <c r="GDT330" s="40"/>
      <c r="GDU330" s="41"/>
      <c r="GDV330" s="42"/>
      <c r="GDW330" s="42"/>
      <c r="GDX330" s="42"/>
      <c r="GDY330" s="43"/>
      <c r="GDZ330" s="43"/>
      <c r="GEA330" s="40"/>
      <c r="GEB330" s="40"/>
      <c r="GEC330" s="41"/>
      <c r="GED330" s="42"/>
      <c r="GEE330" s="42"/>
      <c r="GEF330" s="42"/>
      <c r="GEG330" s="43"/>
      <c r="GEH330" s="43"/>
      <c r="GEI330" s="40"/>
      <c r="GEJ330" s="40"/>
      <c r="GEK330" s="41"/>
      <c r="GEL330" s="42"/>
      <c r="GEM330" s="42"/>
      <c r="GEN330" s="42"/>
      <c r="GEO330" s="43"/>
      <c r="GEP330" s="43"/>
      <c r="GEQ330" s="40"/>
      <c r="GER330" s="40"/>
      <c r="GES330" s="41"/>
      <c r="GET330" s="42"/>
      <c r="GEU330" s="42"/>
      <c r="GEV330" s="42"/>
      <c r="GEW330" s="43"/>
      <c r="GEX330" s="43"/>
      <c r="GEY330" s="40"/>
      <c r="GEZ330" s="40"/>
      <c r="GFA330" s="41"/>
      <c r="GFB330" s="42"/>
      <c r="GFC330" s="42"/>
      <c r="GFD330" s="42"/>
      <c r="GFE330" s="43"/>
      <c r="GFF330" s="43"/>
      <c r="GFG330" s="40"/>
      <c r="GFH330" s="40"/>
      <c r="GFI330" s="41"/>
      <c r="GFJ330" s="42"/>
      <c r="GFK330" s="42"/>
      <c r="GFL330" s="42"/>
      <c r="GFM330" s="43"/>
      <c r="GFN330" s="43"/>
      <c r="GFO330" s="40"/>
      <c r="GFP330" s="40"/>
      <c r="GFQ330" s="41"/>
      <c r="GFR330" s="42"/>
      <c r="GFS330" s="42"/>
      <c r="GFT330" s="42"/>
      <c r="GFU330" s="43"/>
      <c r="GFV330" s="43"/>
      <c r="GFW330" s="40"/>
      <c r="GFX330" s="40"/>
      <c r="GFY330" s="41"/>
      <c r="GFZ330" s="42"/>
      <c r="GGA330" s="42"/>
      <c r="GGB330" s="42"/>
      <c r="GGC330" s="43"/>
      <c r="GGD330" s="43"/>
      <c r="GGE330" s="40"/>
      <c r="GGF330" s="40"/>
      <c r="GGG330" s="41"/>
      <c r="GGH330" s="42"/>
      <c r="GGI330" s="42"/>
      <c r="GGJ330" s="42"/>
      <c r="GGK330" s="43"/>
      <c r="GGL330" s="43"/>
      <c r="GGM330" s="40"/>
      <c r="GGN330" s="40"/>
      <c r="GGO330" s="41"/>
      <c r="GGP330" s="42"/>
      <c r="GGQ330" s="42"/>
      <c r="GGR330" s="42"/>
      <c r="GGS330" s="43"/>
      <c r="GGT330" s="43"/>
      <c r="GGU330" s="40"/>
      <c r="GGV330" s="40"/>
      <c r="GGW330" s="41"/>
      <c r="GGX330" s="42"/>
      <c r="GGY330" s="42"/>
      <c r="GGZ330" s="42"/>
      <c r="GHA330" s="43"/>
      <c r="GHB330" s="43"/>
      <c r="GHC330" s="40"/>
      <c r="GHD330" s="40"/>
      <c r="GHE330" s="41"/>
      <c r="GHF330" s="42"/>
      <c r="GHG330" s="42"/>
      <c r="GHH330" s="42"/>
      <c r="GHI330" s="43"/>
      <c r="GHJ330" s="43"/>
      <c r="GHK330" s="40"/>
      <c r="GHL330" s="40"/>
      <c r="GHM330" s="41"/>
      <c r="GHN330" s="42"/>
      <c r="GHO330" s="42"/>
      <c r="GHP330" s="42"/>
      <c r="GHQ330" s="43"/>
      <c r="GHR330" s="43"/>
      <c r="GHS330" s="40"/>
      <c r="GHT330" s="40"/>
      <c r="GHU330" s="41"/>
      <c r="GHV330" s="42"/>
      <c r="GHW330" s="42"/>
      <c r="GHX330" s="42"/>
      <c r="GHY330" s="43"/>
      <c r="GHZ330" s="43"/>
      <c r="GIA330" s="40"/>
      <c r="GIB330" s="40"/>
      <c r="GIC330" s="41"/>
      <c r="GID330" s="42"/>
      <c r="GIE330" s="42"/>
      <c r="GIF330" s="42"/>
      <c r="GIG330" s="43"/>
      <c r="GIH330" s="43"/>
      <c r="GII330" s="40"/>
      <c r="GIJ330" s="40"/>
      <c r="GIK330" s="41"/>
      <c r="GIL330" s="42"/>
      <c r="GIM330" s="42"/>
      <c r="GIN330" s="42"/>
      <c r="GIO330" s="43"/>
      <c r="GIP330" s="43"/>
      <c r="GIQ330" s="40"/>
      <c r="GIR330" s="40"/>
      <c r="GIS330" s="41"/>
      <c r="GIT330" s="42"/>
      <c r="GIU330" s="42"/>
      <c r="GIV330" s="42"/>
      <c r="GIW330" s="43"/>
      <c r="GIX330" s="43"/>
      <c r="GIY330" s="40"/>
      <c r="GIZ330" s="40"/>
      <c r="GJA330" s="41"/>
      <c r="GJB330" s="42"/>
      <c r="GJC330" s="42"/>
      <c r="GJD330" s="42"/>
      <c r="GJE330" s="43"/>
      <c r="GJF330" s="43"/>
      <c r="GJG330" s="40"/>
      <c r="GJH330" s="40"/>
      <c r="GJI330" s="41"/>
      <c r="GJJ330" s="42"/>
      <c r="GJK330" s="42"/>
      <c r="GJL330" s="42"/>
      <c r="GJM330" s="43"/>
      <c r="GJN330" s="43"/>
      <c r="GJO330" s="40"/>
      <c r="GJP330" s="40"/>
      <c r="GJQ330" s="41"/>
      <c r="GJR330" s="42"/>
      <c r="GJS330" s="42"/>
      <c r="GJT330" s="42"/>
      <c r="GJU330" s="43"/>
      <c r="GJV330" s="43"/>
      <c r="GJW330" s="40"/>
      <c r="GJX330" s="40"/>
      <c r="GJY330" s="41"/>
      <c r="GJZ330" s="42"/>
      <c r="GKA330" s="42"/>
      <c r="GKB330" s="42"/>
      <c r="GKC330" s="43"/>
      <c r="GKD330" s="43"/>
      <c r="GKE330" s="40"/>
      <c r="GKF330" s="40"/>
      <c r="GKG330" s="41"/>
      <c r="GKH330" s="42"/>
      <c r="GKI330" s="42"/>
      <c r="GKJ330" s="42"/>
      <c r="GKK330" s="43"/>
      <c r="GKL330" s="43"/>
      <c r="GKM330" s="40"/>
      <c r="GKN330" s="40"/>
      <c r="GKO330" s="41"/>
      <c r="GKP330" s="42"/>
      <c r="GKQ330" s="42"/>
      <c r="GKR330" s="42"/>
      <c r="GKS330" s="43"/>
      <c r="GKT330" s="43"/>
      <c r="GKU330" s="40"/>
      <c r="GKV330" s="40"/>
      <c r="GKW330" s="41"/>
      <c r="GKX330" s="42"/>
      <c r="GKY330" s="42"/>
      <c r="GKZ330" s="42"/>
      <c r="GLA330" s="43"/>
      <c r="GLB330" s="43"/>
      <c r="GLC330" s="40"/>
      <c r="GLD330" s="40"/>
      <c r="GLE330" s="41"/>
      <c r="GLF330" s="42"/>
      <c r="GLG330" s="42"/>
      <c r="GLH330" s="42"/>
      <c r="GLI330" s="43"/>
      <c r="GLJ330" s="43"/>
      <c r="GLK330" s="40"/>
      <c r="GLL330" s="40"/>
      <c r="GLM330" s="41"/>
      <c r="GLN330" s="42"/>
      <c r="GLO330" s="42"/>
      <c r="GLP330" s="42"/>
      <c r="GLQ330" s="43"/>
      <c r="GLR330" s="43"/>
      <c r="GLS330" s="40"/>
      <c r="GLT330" s="40"/>
      <c r="GLU330" s="41"/>
      <c r="GLV330" s="42"/>
      <c r="GLW330" s="42"/>
      <c r="GLX330" s="42"/>
      <c r="GLY330" s="43"/>
      <c r="GLZ330" s="43"/>
      <c r="GMA330" s="40"/>
      <c r="GMB330" s="40"/>
      <c r="GMC330" s="41"/>
      <c r="GMD330" s="42"/>
      <c r="GME330" s="42"/>
      <c r="GMF330" s="42"/>
      <c r="GMG330" s="43"/>
      <c r="GMH330" s="43"/>
      <c r="GMI330" s="40"/>
      <c r="GMJ330" s="40"/>
      <c r="GMK330" s="41"/>
      <c r="GML330" s="42"/>
      <c r="GMM330" s="42"/>
      <c r="GMN330" s="42"/>
      <c r="GMO330" s="43"/>
      <c r="GMP330" s="43"/>
      <c r="GMQ330" s="40"/>
      <c r="GMR330" s="40"/>
      <c r="GMS330" s="41"/>
      <c r="GMT330" s="42"/>
      <c r="GMU330" s="42"/>
      <c r="GMV330" s="42"/>
      <c r="GMW330" s="43"/>
      <c r="GMX330" s="43"/>
      <c r="GMY330" s="40"/>
      <c r="GMZ330" s="40"/>
      <c r="GNA330" s="41"/>
      <c r="GNB330" s="42"/>
      <c r="GNC330" s="42"/>
      <c r="GND330" s="42"/>
      <c r="GNE330" s="43"/>
      <c r="GNF330" s="43"/>
      <c r="GNG330" s="40"/>
      <c r="GNH330" s="40"/>
      <c r="GNI330" s="41"/>
      <c r="GNJ330" s="42"/>
      <c r="GNK330" s="42"/>
      <c r="GNL330" s="42"/>
      <c r="GNM330" s="43"/>
      <c r="GNN330" s="43"/>
      <c r="GNO330" s="40"/>
      <c r="GNP330" s="40"/>
      <c r="GNQ330" s="41"/>
      <c r="GNR330" s="42"/>
      <c r="GNS330" s="42"/>
      <c r="GNT330" s="42"/>
      <c r="GNU330" s="43"/>
      <c r="GNV330" s="43"/>
      <c r="GNW330" s="40"/>
      <c r="GNX330" s="40"/>
      <c r="GNY330" s="41"/>
      <c r="GNZ330" s="42"/>
      <c r="GOA330" s="42"/>
      <c r="GOB330" s="42"/>
      <c r="GOC330" s="43"/>
      <c r="GOD330" s="43"/>
      <c r="GOE330" s="40"/>
      <c r="GOF330" s="40"/>
      <c r="GOG330" s="41"/>
      <c r="GOH330" s="42"/>
      <c r="GOI330" s="42"/>
      <c r="GOJ330" s="42"/>
      <c r="GOK330" s="43"/>
      <c r="GOL330" s="43"/>
      <c r="GOM330" s="40"/>
      <c r="GON330" s="40"/>
      <c r="GOO330" s="41"/>
      <c r="GOP330" s="42"/>
      <c r="GOQ330" s="42"/>
      <c r="GOR330" s="42"/>
      <c r="GOS330" s="43"/>
      <c r="GOT330" s="43"/>
      <c r="GOU330" s="40"/>
      <c r="GOV330" s="40"/>
      <c r="GOW330" s="41"/>
      <c r="GOX330" s="42"/>
      <c r="GOY330" s="42"/>
      <c r="GOZ330" s="42"/>
      <c r="GPA330" s="43"/>
      <c r="GPB330" s="43"/>
      <c r="GPC330" s="40"/>
      <c r="GPD330" s="40"/>
      <c r="GPE330" s="41"/>
      <c r="GPF330" s="42"/>
      <c r="GPG330" s="42"/>
      <c r="GPH330" s="42"/>
      <c r="GPI330" s="43"/>
      <c r="GPJ330" s="43"/>
      <c r="GPK330" s="40"/>
      <c r="GPL330" s="40"/>
      <c r="GPM330" s="41"/>
      <c r="GPN330" s="42"/>
      <c r="GPO330" s="42"/>
      <c r="GPP330" s="42"/>
      <c r="GPQ330" s="43"/>
      <c r="GPR330" s="43"/>
      <c r="GPS330" s="40"/>
      <c r="GPT330" s="40"/>
      <c r="GPU330" s="41"/>
      <c r="GPV330" s="42"/>
      <c r="GPW330" s="42"/>
      <c r="GPX330" s="42"/>
      <c r="GPY330" s="43"/>
      <c r="GPZ330" s="43"/>
      <c r="GQA330" s="40"/>
      <c r="GQB330" s="40"/>
      <c r="GQC330" s="41"/>
      <c r="GQD330" s="42"/>
      <c r="GQE330" s="42"/>
      <c r="GQF330" s="42"/>
      <c r="GQG330" s="43"/>
      <c r="GQH330" s="43"/>
      <c r="GQI330" s="40"/>
      <c r="GQJ330" s="40"/>
      <c r="GQK330" s="41"/>
      <c r="GQL330" s="42"/>
      <c r="GQM330" s="42"/>
      <c r="GQN330" s="42"/>
      <c r="GQO330" s="43"/>
      <c r="GQP330" s="43"/>
      <c r="GQQ330" s="40"/>
      <c r="GQR330" s="40"/>
      <c r="GQS330" s="41"/>
      <c r="GQT330" s="42"/>
      <c r="GQU330" s="42"/>
      <c r="GQV330" s="42"/>
      <c r="GQW330" s="43"/>
      <c r="GQX330" s="43"/>
      <c r="GQY330" s="40"/>
      <c r="GQZ330" s="40"/>
      <c r="GRA330" s="41"/>
      <c r="GRB330" s="42"/>
      <c r="GRC330" s="42"/>
      <c r="GRD330" s="42"/>
      <c r="GRE330" s="43"/>
      <c r="GRF330" s="43"/>
      <c r="GRG330" s="40"/>
      <c r="GRH330" s="40"/>
      <c r="GRI330" s="41"/>
      <c r="GRJ330" s="42"/>
      <c r="GRK330" s="42"/>
      <c r="GRL330" s="42"/>
      <c r="GRM330" s="43"/>
      <c r="GRN330" s="43"/>
      <c r="GRO330" s="40"/>
      <c r="GRP330" s="40"/>
      <c r="GRQ330" s="41"/>
      <c r="GRR330" s="42"/>
      <c r="GRS330" s="42"/>
      <c r="GRT330" s="42"/>
      <c r="GRU330" s="43"/>
      <c r="GRV330" s="43"/>
      <c r="GRW330" s="40"/>
      <c r="GRX330" s="40"/>
      <c r="GRY330" s="41"/>
      <c r="GRZ330" s="42"/>
      <c r="GSA330" s="42"/>
      <c r="GSB330" s="42"/>
      <c r="GSC330" s="43"/>
      <c r="GSD330" s="43"/>
      <c r="GSE330" s="40"/>
      <c r="GSF330" s="40"/>
      <c r="GSG330" s="41"/>
      <c r="GSH330" s="42"/>
      <c r="GSI330" s="42"/>
      <c r="GSJ330" s="42"/>
      <c r="GSK330" s="43"/>
      <c r="GSL330" s="43"/>
      <c r="GSM330" s="40"/>
      <c r="GSN330" s="40"/>
      <c r="GSO330" s="41"/>
      <c r="GSP330" s="42"/>
      <c r="GSQ330" s="42"/>
      <c r="GSR330" s="42"/>
      <c r="GSS330" s="43"/>
      <c r="GST330" s="43"/>
      <c r="GSU330" s="40"/>
      <c r="GSV330" s="40"/>
      <c r="GSW330" s="41"/>
      <c r="GSX330" s="42"/>
      <c r="GSY330" s="42"/>
      <c r="GSZ330" s="42"/>
      <c r="GTA330" s="43"/>
      <c r="GTB330" s="43"/>
      <c r="GTC330" s="40"/>
      <c r="GTD330" s="40"/>
      <c r="GTE330" s="41"/>
      <c r="GTF330" s="42"/>
      <c r="GTG330" s="42"/>
      <c r="GTH330" s="42"/>
      <c r="GTI330" s="43"/>
      <c r="GTJ330" s="43"/>
      <c r="GTK330" s="40"/>
      <c r="GTL330" s="40"/>
      <c r="GTM330" s="41"/>
      <c r="GTN330" s="42"/>
      <c r="GTO330" s="42"/>
      <c r="GTP330" s="42"/>
      <c r="GTQ330" s="43"/>
      <c r="GTR330" s="43"/>
      <c r="GTS330" s="40"/>
      <c r="GTT330" s="40"/>
      <c r="GTU330" s="41"/>
      <c r="GTV330" s="42"/>
      <c r="GTW330" s="42"/>
      <c r="GTX330" s="42"/>
      <c r="GTY330" s="43"/>
      <c r="GTZ330" s="43"/>
      <c r="GUA330" s="40"/>
      <c r="GUB330" s="40"/>
      <c r="GUC330" s="41"/>
      <c r="GUD330" s="42"/>
      <c r="GUE330" s="42"/>
      <c r="GUF330" s="42"/>
      <c r="GUG330" s="43"/>
      <c r="GUH330" s="43"/>
      <c r="GUI330" s="40"/>
      <c r="GUJ330" s="40"/>
      <c r="GUK330" s="41"/>
      <c r="GUL330" s="42"/>
      <c r="GUM330" s="42"/>
      <c r="GUN330" s="42"/>
      <c r="GUO330" s="43"/>
      <c r="GUP330" s="43"/>
      <c r="GUQ330" s="40"/>
      <c r="GUR330" s="40"/>
      <c r="GUS330" s="41"/>
      <c r="GUT330" s="42"/>
      <c r="GUU330" s="42"/>
      <c r="GUV330" s="42"/>
      <c r="GUW330" s="43"/>
      <c r="GUX330" s="43"/>
      <c r="GUY330" s="40"/>
      <c r="GUZ330" s="40"/>
      <c r="GVA330" s="41"/>
      <c r="GVB330" s="42"/>
      <c r="GVC330" s="42"/>
      <c r="GVD330" s="42"/>
      <c r="GVE330" s="43"/>
      <c r="GVF330" s="43"/>
      <c r="GVG330" s="40"/>
      <c r="GVH330" s="40"/>
      <c r="GVI330" s="41"/>
      <c r="GVJ330" s="42"/>
      <c r="GVK330" s="42"/>
      <c r="GVL330" s="42"/>
      <c r="GVM330" s="43"/>
      <c r="GVN330" s="43"/>
      <c r="GVO330" s="40"/>
      <c r="GVP330" s="40"/>
      <c r="GVQ330" s="41"/>
      <c r="GVR330" s="42"/>
      <c r="GVS330" s="42"/>
      <c r="GVT330" s="42"/>
      <c r="GVU330" s="43"/>
      <c r="GVV330" s="43"/>
      <c r="GVW330" s="40"/>
      <c r="GVX330" s="40"/>
      <c r="GVY330" s="41"/>
      <c r="GVZ330" s="42"/>
      <c r="GWA330" s="42"/>
      <c r="GWB330" s="42"/>
      <c r="GWC330" s="43"/>
      <c r="GWD330" s="43"/>
      <c r="GWE330" s="40"/>
      <c r="GWF330" s="40"/>
      <c r="GWG330" s="41"/>
      <c r="GWH330" s="42"/>
      <c r="GWI330" s="42"/>
      <c r="GWJ330" s="42"/>
      <c r="GWK330" s="43"/>
      <c r="GWL330" s="43"/>
      <c r="GWM330" s="40"/>
      <c r="GWN330" s="40"/>
      <c r="GWO330" s="41"/>
      <c r="GWP330" s="42"/>
      <c r="GWQ330" s="42"/>
      <c r="GWR330" s="42"/>
      <c r="GWS330" s="43"/>
      <c r="GWT330" s="43"/>
      <c r="GWU330" s="40"/>
      <c r="GWV330" s="40"/>
      <c r="GWW330" s="41"/>
      <c r="GWX330" s="42"/>
      <c r="GWY330" s="42"/>
      <c r="GWZ330" s="42"/>
      <c r="GXA330" s="43"/>
      <c r="GXB330" s="43"/>
      <c r="GXC330" s="40"/>
      <c r="GXD330" s="40"/>
      <c r="GXE330" s="41"/>
      <c r="GXF330" s="42"/>
      <c r="GXG330" s="42"/>
      <c r="GXH330" s="42"/>
      <c r="GXI330" s="43"/>
      <c r="GXJ330" s="43"/>
      <c r="GXK330" s="40"/>
      <c r="GXL330" s="40"/>
      <c r="GXM330" s="41"/>
      <c r="GXN330" s="42"/>
      <c r="GXO330" s="42"/>
      <c r="GXP330" s="42"/>
      <c r="GXQ330" s="43"/>
      <c r="GXR330" s="43"/>
      <c r="GXS330" s="40"/>
      <c r="GXT330" s="40"/>
      <c r="GXU330" s="41"/>
      <c r="GXV330" s="42"/>
      <c r="GXW330" s="42"/>
      <c r="GXX330" s="42"/>
      <c r="GXY330" s="43"/>
      <c r="GXZ330" s="43"/>
      <c r="GYA330" s="40"/>
      <c r="GYB330" s="40"/>
      <c r="GYC330" s="41"/>
      <c r="GYD330" s="42"/>
      <c r="GYE330" s="42"/>
      <c r="GYF330" s="42"/>
      <c r="GYG330" s="43"/>
      <c r="GYH330" s="43"/>
      <c r="GYI330" s="40"/>
      <c r="GYJ330" s="40"/>
      <c r="GYK330" s="41"/>
      <c r="GYL330" s="42"/>
      <c r="GYM330" s="42"/>
      <c r="GYN330" s="42"/>
      <c r="GYO330" s="43"/>
      <c r="GYP330" s="43"/>
      <c r="GYQ330" s="40"/>
      <c r="GYR330" s="40"/>
      <c r="GYS330" s="41"/>
      <c r="GYT330" s="42"/>
      <c r="GYU330" s="42"/>
      <c r="GYV330" s="42"/>
      <c r="GYW330" s="43"/>
      <c r="GYX330" s="43"/>
      <c r="GYY330" s="40"/>
      <c r="GYZ330" s="40"/>
      <c r="GZA330" s="41"/>
      <c r="GZB330" s="42"/>
      <c r="GZC330" s="42"/>
      <c r="GZD330" s="42"/>
      <c r="GZE330" s="43"/>
      <c r="GZF330" s="43"/>
      <c r="GZG330" s="40"/>
      <c r="GZH330" s="40"/>
      <c r="GZI330" s="41"/>
      <c r="GZJ330" s="42"/>
      <c r="GZK330" s="42"/>
      <c r="GZL330" s="42"/>
      <c r="GZM330" s="43"/>
      <c r="GZN330" s="43"/>
      <c r="GZO330" s="40"/>
      <c r="GZP330" s="40"/>
      <c r="GZQ330" s="41"/>
      <c r="GZR330" s="42"/>
      <c r="GZS330" s="42"/>
      <c r="GZT330" s="42"/>
      <c r="GZU330" s="43"/>
      <c r="GZV330" s="43"/>
      <c r="GZW330" s="40"/>
      <c r="GZX330" s="40"/>
      <c r="GZY330" s="41"/>
      <c r="GZZ330" s="42"/>
      <c r="HAA330" s="42"/>
      <c r="HAB330" s="42"/>
      <c r="HAC330" s="43"/>
      <c r="HAD330" s="43"/>
      <c r="HAE330" s="40"/>
      <c r="HAF330" s="40"/>
      <c r="HAG330" s="41"/>
      <c r="HAH330" s="42"/>
      <c r="HAI330" s="42"/>
      <c r="HAJ330" s="42"/>
      <c r="HAK330" s="43"/>
      <c r="HAL330" s="43"/>
      <c r="HAM330" s="40"/>
      <c r="HAN330" s="40"/>
      <c r="HAO330" s="41"/>
      <c r="HAP330" s="42"/>
      <c r="HAQ330" s="42"/>
      <c r="HAR330" s="42"/>
      <c r="HAS330" s="43"/>
      <c r="HAT330" s="43"/>
      <c r="HAU330" s="40"/>
      <c r="HAV330" s="40"/>
      <c r="HAW330" s="41"/>
      <c r="HAX330" s="42"/>
      <c r="HAY330" s="42"/>
      <c r="HAZ330" s="42"/>
      <c r="HBA330" s="43"/>
      <c r="HBB330" s="43"/>
      <c r="HBC330" s="40"/>
      <c r="HBD330" s="40"/>
      <c r="HBE330" s="41"/>
      <c r="HBF330" s="42"/>
      <c r="HBG330" s="42"/>
      <c r="HBH330" s="42"/>
      <c r="HBI330" s="43"/>
      <c r="HBJ330" s="43"/>
      <c r="HBK330" s="40"/>
      <c r="HBL330" s="40"/>
      <c r="HBM330" s="41"/>
      <c r="HBN330" s="42"/>
      <c r="HBO330" s="42"/>
      <c r="HBP330" s="42"/>
      <c r="HBQ330" s="43"/>
      <c r="HBR330" s="43"/>
      <c r="HBS330" s="40"/>
      <c r="HBT330" s="40"/>
      <c r="HBU330" s="41"/>
      <c r="HBV330" s="42"/>
      <c r="HBW330" s="42"/>
      <c r="HBX330" s="42"/>
      <c r="HBY330" s="43"/>
      <c r="HBZ330" s="43"/>
      <c r="HCA330" s="40"/>
      <c r="HCB330" s="40"/>
      <c r="HCC330" s="41"/>
      <c r="HCD330" s="42"/>
      <c r="HCE330" s="42"/>
      <c r="HCF330" s="42"/>
      <c r="HCG330" s="43"/>
      <c r="HCH330" s="43"/>
      <c r="HCI330" s="40"/>
      <c r="HCJ330" s="40"/>
      <c r="HCK330" s="41"/>
      <c r="HCL330" s="42"/>
      <c r="HCM330" s="42"/>
      <c r="HCN330" s="42"/>
      <c r="HCO330" s="43"/>
      <c r="HCP330" s="43"/>
      <c r="HCQ330" s="40"/>
      <c r="HCR330" s="40"/>
      <c r="HCS330" s="41"/>
      <c r="HCT330" s="42"/>
      <c r="HCU330" s="42"/>
      <c r="HCV330" s="42"/>
      <c r="HCW330" s="43"/>
      <c r="HCX330" s="43"/>
      <c r="HCY330" s="40"/>
      <c r="HCZ330" s="40"/>
      <c r="HDA330" s="41"/>
      <c r="HDB330" s="42"/>
      <c r="HDC330" s="42"/>
      <c r="HDD330" s="42"/>
      <c r="HDE330" s="43"/>
      <c r="HDF330" s="43"/>
      <c r="HDG330" s="40"/>
      <c r="HDH330" s="40"/>
      <c r="HDI330" s="41"/>
      <c r="HDJ330" s="42"/>
      <c r="HDK330" s="42"/>
      <c r="HDL330" s="42"/>
      <c r="HDM330" s="43"/>
      <c r="HDN330" s="43"/>
      <c r="HDO330" s="40"/>
      <c r="HDP330" s="40"/>
      <c r="HDQ330" s="41"/>
      <c r="HDR330" s="42"/>
      <c r="HDS330" s="42"/>
      <c r="HDT330" s="42"/>
      <c r="HDU330" s="43"/>
      <c r="HDV330" s="43"/>
      <c r="HDW330" s="40"/>
      <c r="HDX330" s="40"/>
      <c r="HDY330" s="41"/>
      <c r="HDZ330" s="42"/>
      <c r="HEA330" s="42"/>
      <c r="HEB330" s="42"/>
      <c r="HEC330" s="43"/>
      <c r="HED330" s="43"/>
      <c r="HEE330" s="40"/>
      <c r="HEF330" s="40"/>
      <c r="HEG330" s="41"/>
      <c r="HEH330" s="42"/>
      <c r="HEI330" s="42"/>
      <c r="HEJ330" s="42"/>
      <c r="HEK330" s="43"/>
      <c r="HEL330" s="43"/>
      <c r="HEM330" s="40"/>
      <c r="HEN330" s="40"/>
      <c r="HEO330" s="41"/>
      <c r="HEP330" s="42"/>
      <c r="HEQ330" s="42"/>
      <c r="HER330" s="42"/>
      <c r="HES330" s="43"/>
      <c r="HET330" s="43"/>
      <c r="HEU330" s="40"/>
      <c r="HEV330" s="40"/>
      <c r="HEW330" s="41"/>
      <c r="HEX330" s="42"/>
      <c r="HEY330" s="42"/>
      <c r="HEZ330" s="42"/>
      <c r="HFA330" s="43"/>
      <c r="HFB330" s="43"/>
      <c r="HFC330" s="40"/>
      <c r="HFD330" s="40"/>
      <c r="HFE330" s="41"/>
      <c r="HFF330" s="42"/>
      <c r="HFG330" s="42"/>
      <c r="HFH330" s="42"/>
      <c r="HFI330" s="43"/>
      <c r="HFJ330" s="43"/>
      <c r="HFK330" s="40"/>
      <c r="HFL330" s="40"/>
      <c r="HFM330" s="41"/>
      <c r="HFN330" s="42"/>
      <c r="HFO330" s="42"/>
      <c r="HFP330" s="42"/>
      <c r="HFQ330" s="43"/>
      <c r="HFR330" s="43"/>
      <c r="HFS330" s="40"/>
      <c r="HFT330" s="40"/>
      <c r="HFU330" s="41"/>
      <c r="HFV330" s="42"/>
      <c r="HFW330" s="42"/>
      <c r="HFX330" s="42"/>
      <c r="HFY330" s="43"/>
      <c r="HFZ330" s="43"/>
      <c r="HGA330" s="40"/>
      <c r="HGB330" s="40"/>
      <c r="HGC330" s="41"/>
      <c r="HGD330" s="42"/>
      <c r="HGE330" s="42"/>
      <c r="HGF330" s="42"/>
      <c r="HGG330" s="43"/>
      <c r="HGH330" s="43"/>
      <c r="HGI330" s="40"/>
      <c r="HGJ330" s="40"/>
      <c r="HGK330" s="41"/>
      <c r="HGL330" s="42"/>
      <c r="HGM330" s="42"/>
      <c r="HGN330" s="42"/>
      <c r="HGO330" s="43"/>
      <c r="HGP330" s="43"/>
      <c r="HGQ330" s="40"/>
      <c r="HGR330" s="40"/>
      <c r="HGS330" s="41"/>
      <c r="HGT330" s="42"/>
      <c r="HGU330" s="42"/>
      <c r="HGV330" s="42"/>
      <c r="HGW330" s="43"/>
      <c r="HGX330" s="43"/>
      <c r="HGY330" s="40"/>
      <c r="HGZ330" s="40"/>
      <c r="HHA330" s="41"/>
      <c r="HHB330" s="42"/>
      <c r="HHC330" s="42"/>
      <c r="HHD330" s="42"/>
      <c r="HHE330" s="43"/>
      <c r="HHF330" s="43"/>
      <c r="HHG330" s="40"/>
      <c r="HHH330" s="40"/>
      <c r="HHI330" s="41"/>
      <c r="HHJ330" s="42"/>
      <c r="HHK330" s="42"/>
      <c r="HHL330" s="42"/>
      <c r="HHM330" s="43"/>
      <c r="HHN330" s="43"/>
      <c r="HHO330" s="40"/>
      <c r="HHP330" s="40"/>
      <c r="HHQ330" s="41"/>
      <c r="HHR330" s="42"/>
      <c r="HHS330" s="42"/>
      <c r="HHT330" s="42"/>
      <c r="HHU330" s="43"/>
      <c r="HHV330" s="43"/>
      <c r="HHW330" s="40"/>
      <c r="HHX330" s="40"/>
      <c r="HHY330" s="41"/>
      <c r="HHZ330" s="42"/>
      <c r="HIA330" s="42"/>
      <c r="HIB330" s="42"/>
      <c r="HIC330" s="43"/>
      <c r="HID330" s="43"/>
      <c r="HIE330" s="40"/>
      <c r="HIF330" s="40"/>
      <c r="HIG330" s="41"/>
      <c r="HIH330" s="42"/>
      <c r="HII330" s="42"/>
      <c r="HIJ330" s="42"/>
      <c r="HIK330" s="43"/>
      <c r="HIL330" s="43"/>
      <c r="HIM330" s="40"/>
      <c r="HIN330" s="40"/>
      <c r="HIO330" s="41"/>
      <c r="HIP330" s="42"/>
      <c r="HIQ330" s="42"/>
      <c r="HIR330" s="42"/>
      <c r="HIS330" s="43"/>
      <c r="HIT330" s="43"/>
      <c r="HIU330" s="40"/>
      <c r="HIV330" s="40"/>
      <c r="HIW330" s="41"/>
      <c r="HIX330" s="42"/>
      <c r="HIY330" s="42"/>
      <c r="HIZ330" s="42"/>
      <c r="HJA330" s="43"/>
      <c r="HJB330" s="43"/>
      <c r="HJC330" s="40"/>
      <c r="HJD330" s="40"/>
      <c r="HJE330" s="41"/>
      <c r="HJF330" s="42"/>
      <c r="HJG330" s="42"/>
      <c r="HJH330" s="42"/>
      <c r="HJI330" s="43"/>
      <c r="HJJ330" s="43"/>
      <c r="HJK330" s="40"/>
      <c r="HJL330" s="40"/>
      <c r="HJM330" s="41"/>
      <c r="HJN330" s="42"/>
      <c r="HJO330" s="42"/>
      <c r="HJP330" s="42"/>
      <c r="HJQ330" s="43"/>
      <c r="HJR330" s="43"/>
      <c r="HJS330" s="40"/>
      <c r="HJT330" s="40"/>
      <c r="HJU330" s="41"/>
      <c r="HJV330" s="42"/>
      <c r="HJW330" s="42"/>
      <c r="HJX330" s="42"/>
      <c r="HJY330" s="43"/>
      <c r="HJZ330" s="43"/>
      <c r="HKA330" s="40"/>
      <c r="HKB330" s="40"/>
      <c r="HKC330" s="41"/>
      <c r="HKD330" s="42"/>
      <c r="HKE330" s="42"/>
      <c r="HKF330" s="42"/>
      <c r="HKG330" s="43"/>
      <c r="HKH330" s="43"/>
      <c r="HKI330" s="40"/>
      <c r="HKJ330" s="40"/>
      <c r="HKK330" s="41"/>
      <c r="HKL330" s="42"/>
      <c r="HKM330" s="42"/>
      <c r="HKN330" s="42"/>
      <c r="HKO330" s="43"/>
      <c r="HKP330" s="43"/>
      <c r="HKQ330" s="40"/>
      <c r="HKR330" s="40"/>
      <c r="HKS330" s="41"/>
      <c r="HKT330" s="42"/>
      <c r="HKU330" s="42"/>
      <c r="HKV330" s="42"/>
      <c r="HKW330" s="43"/>
      <c r="HKX330" s="43"/>
      <c r="HKY330" s="40"/>
      <c r="HKZ330" s="40"/>
      <c r="HLA330" s="41"/>
      <c r="HLB330" s="42"/>
      <c r="HLC330" s="42"/>
      <c r="HLD330" s="42"/>
      <c r="HLE330" s="43"/>
      <c r="HLF330" s="43"/>
      <c r="HLG330" s="40"/>
      <c r="HLH330" s="40"/>
      <c r="HLI330" s="41"/>
      <c r="HLJ330" s="42"/>
      <c r="HLK330" s="42"/>
      <c r="HLL330" s="42"/>
      <c r="HLM330" s="43"/>
      <c r="HLN330" s="43"/>
      <c r="HLO330" s="40"/>
      <c r="HLP330" s="40"/>
      <c r="HLQ330" s="41"/>
      <c r="HLR330" s="42"/>
      <c r="HLS330" s="42"/>
      <c r="HLT330" s="42"/>
      <c r="HLU330" s="43"/>
      <c r="HLV330" s="43"/>
      <c r="HLW330" s="40"/>
      <c r="HLX330" s="40"/>
      <c r="HLY330" s="41"/>
      <c r="HLZ330" s="42"/>
      <c r="HMA330" s="42"/>
      <c r="HMB330" s="42"/>
      <c r="HMC330" s="43"/>
      <c r="HMD330" s="43"/>
      <c r="HME330" s="40"/>
      <c r="HMF330" s="40"/>
      <c r="HMG330" s="41"/>
      <c r="HMH330" s="42"/>
      <c r="HMI330" s="42"/>
      <c r="HMJ330" s="42"/>
      <c r="HMK330" s="43"/>
      <c r="HML330" s="43"/>
      <c r="HMM330" s="40"/>
      <c r="HMN330" s="40"/>
      <c r="HMO330" s="41"/>
      <c r="HMP330" s="42"/>
      <c r="HMQ330" s="42"/>
      <c r="HMR330" s="42"/>
      <c r="HMS330" s="43"/>
      <c r="HMT330" s="43"/>
      <c r="HMU330" s="40"/>
      <c r="HMV330" s="40"/>
      <c r="HMW330" s="41"/>
      <c r="HMX330" s="42"/>
      <c r="HMY330" s="42"/>
      <c r="HMZ330" s="42"/>
      <c r="HNA330" s="43"/>
      <c r="HNB330" s="43"/>
      <c r="HNC330" s="40"/>
      <c r="HND330" s="40"/>
      <c r="HNE330" s="41"/>
      <c r="HNF330" s="42"/>
      <c r="HNG330" s="42"/>
      <c r="HNH330" s="42"/>
      <c r="HNI330" s="43"/>
      <c r="HNJ330" s="43"/>
      <c r="HNK330" s="40"/>
      <c r="HNL330" s="40"/>
      <c r="HNM330" s="41"/>
      <c r="HNN330" s="42"/>
      <c r="HNO330" s="42"/>
      <c r="HNP330" s="42"/>
      <c r="HNQ330" s="43"/>
      <c r="HNR330" s="43"/>
      <c r="HNS330" s="40"/>
      <c r="HNT330" s="40"/>
      <c r="HNU330" s="41"/>
      <c r="HNV330" s="42"/>
      <c r="HNW330" s="42"/>
      <c r="HNX330" s="42"/>
      <c r="HNY330" s="43"/>
      <c r="HNZ330" s="43"/>
      <c r="HOA330" s="40"/>
      <c r="HOB330" s="40"/>
      <c r="HOC330" s="41"/>
      <c r="HOD330" s="42"/>
      <c r="HOE330" s="42"/>
      <c r="HOF330" s="42"/>
      <c r="HOG330" s="43"/>
      <c r="HOH330" s="43"/>
      <c r="HOI330" s="40"/>
      <c r="HOJ330" s="40"/>
      <c r="HOK330" s="41"/>
      <c r="HOL330" s="42"/>
      <c r="HOM330" s="42"/>
      <c r="HON330" s="42"/>
      <c r="HOO330" s="43"/>
      <c r="HOP330" s="43"/>
      <c r="HOQ330" s="40"/>
      <c r="HOR330" s="40"/>
      <c r="HOS330" s="41"/>
      <c r="HOT330" s="42"/>
      <c r="HOU330" s="42"/>
      <c r="HOV330" s="42"/>
      <c r="HOW330" s="43"/>
      <c r="HOX330" s="43"/>
      <c r="HOY330" s="40"/>
      <c r="HOZ330" s="40"/>
      <c r="HPA330" s="41"/>
      <c r="HPB330" s="42"/>
      <c r="HPC330" s="42"/>
      <c r="HPD330" s="42"/>
      <c r="HPE330" s="43"/>
      <c r="HPF330" s="43"/>
      <c r="HPG330" s="40"/>
      <c r="HPH330" s="40"/>
      <c r="HPI330" s="41"/>
      <c r="HPJ330" s="42"/>
      <c r="HPK330" s="42"/>
      <c r="HPL330" s="42"/>
      <c r="HPM330" s="43"/>
      <c r="HPN330" s="43"/>
      <c r="HPO330" s="40"/>
      <c r="HPP330" s="40"/>
      <c r="HPQ330" s="41"/>
      <c r="HPR330" s="42"/>
      <c r="HPS330" s="42"/>
      <c r="HPT330" s="42"/>
      <c r="HPU330" s="43"/>
      <c r="HPV330" s="43"/>
      <c r="HPW330" s="40"/>
      <c r="HPX330" s="40"/>
      <c r="HPY330" s="41"/>
      <c r="HPZ330" s="42"/>
      <c r="HQA330" s="42"/>
      <c r="HQB330" s="42"/>
      <c r="HQC330" s="43"/>
      <c r="HQD330" s="43"/>
      <c r="HQE330" s="40"/>
      <c r="HQF330" s="40"/>
      <c r="HQG330" s="41"/>
      <c r="HQH330" s="42"/>
      <c r="HQI330" s="42"/>
      <c r="HQJ330" s="42"/>
      <c r="HQK330" s="43"/>
      <c r="HQL330" s="43"/>
      <c r="HQM330" s="40"/>
      <c r="HQN330" s="40"/>
      <c r="HQO330" s="41"/>
      <c r="HQP330" s="42"/>
      <c r="HQQ330" s="42"/>
      <c r="HQR330" s="42"/>
      <c r="HQS330" s="43"/>
      <c r="HQT330" s="43"/>
      <c r="HQU330" s="40"/>
      <c r="HQV330" s="40"/>
      <c r="HQW330" s="41"/>
      <c r="HQX330" s="42"/>
      <c r="HQY330" s="42"/>
      <c r="HQZ330" s="42"/>
      <c r="HRA330" s="43"/>
      <c r="HRB330" s="43"/>
      <c r="HRC330" s="40"/>
      <c r="HRD330" s="40"/>
      <c r="HRE330" s="41"/>
      <c r="HRF330" s="42"/>
      <c r="HRG330" s="42"/>
      <c r="HRH330" s="42"/>
      <c r="HRI330" s="43"/>
      <c r="HRJ330" s="43"/>
      <c r="HRK330" s="40"/>
      <c r="HRL330" s="40"/>
      <c r="HRM330" s="41"/>
      <c r="HRN330" s="42"/>
      <c r="HRO330" s="42"/>
      <c r="HRP330" s="42"/>
      <c r="HRQ330" s="43"/>
      <c r="HRR330" s="43"/>
      <c r="HRS330" s="40"/>
      <c r="HRT330" s="40"/>
      <c r="HRU330" s="41"/>
      <c r="HRV330" s="42"/>
      <c r="HRW330" s="42"/>
      <c r="HRX330" s="42"/>
      <c r="HRY330" s="43"/>
      <c r="HRZ330" s="43"/>
      <c r="HSA330" s="40"/>
      <c r="HSB330" s="40"/>
      <c r="HSC330" s="41"/>
      <c r="HSD330" s="42"/>
      <c r="HSE330" s="42"/>
      <c r="HSF330" s="42"/>
      <c r="HSG330" s="43"/>
      <c r="HSH330" s="43"/>
      <c r="HSI330" s="40"/>
      <c r="HSJ330" s="40"/>
      <c r="HSK330" s="41"/>
      <c r="HSL330" s="42"/>
      <c r="HSM330" s="42"/>
      <c r="HSN330" s="42"/>
      <c r="HSO330" s="43"/>
      <c r="HSP330" s="43"/>
      <c r="HSQ330" s="40"/>
      <c r="HSR330" s="40"/>
      <c r="HSS330" s="41"/>
      <c r="HST330" s="42"/>
      <c r="HSU330" s="42"/>
      <c r="HSV330" s="42"/>
      <c r="HSW330" s="43"/>
      <c r="HSX330" s="43"/>
      <c r="HSY330" s="40"/>
      <c r="HSZ330" s="40"/>
      <c r="HTA330" s="41"/>
      <c r="HTB330" s="42"/>
      <c r="HTC330" s="42"/>
      <c r="HTD330" s="42"/>
      <c r="HTE330" s="43"/>
      <c r="HTF330" s="43"/>
      <c r="HTG330" s="40"/>
      <c r="HTH330" s="40"/>
      <c r="HTI330" s="41"/>
      <c r="HTJ330" s="42"/>
      <c r="HTK330" s="42"/>
      <c r="HTL330" s="42"/>
      <c r="HTM330" s="43"/>
      <c r="HTN330" s="43"/>
      <c r="HTO330" s="40"/>
      <c r="HTP330" s="40"/>
      <c r="HTQ330" s="41"/>
      <c r="HTR330" s="42"/>
      <c r="HTS330" s="42"/>
      <c r="HTT330" s="42"/>
      <c r="HTU330" s="43"/>
      <c r="HTV330" s="43"/>
      <c r="HTW330" s="40"/>
      <c r="HTX330" s="40"/>
      <c r="HTY330" s="41"/>
      <c r="HTZ330" s="42"/>
      <c r="HUA330" s="42"/>
      <c r="HUB330" s="42"/>
      <c r="HUC330" s="43"/>
      <c r="HUD330" s="43"/>
      <c r="HUE330" s="40"/>
      <c r="HUF330" s="40"/>
      <c r="HUG330" s="41"/>
      <c r="HUH330" s="42"/>
      <c r="HUI330" s="42"/>
      <c r="HUJ330" s="42"/>
      <c r="HUK330" s="43"/>
      <c r="HUL330" s="43"/>
      <c r="HUM330" s="40"/>
      <c r="HUN330" s="40"/>
      <c r="HUO330" s="41"/>
      <c r="HUP330" s="42"/>
      <c r="HUQ330" s="42"/>
      <c r="HUR330" s="42"/>
      <c r="HUS330" s="43"/>
      <c r="HUT330" s="43"/>
      <c r="HUU330" s="40"/>
      <c r="HUV330" s="40"/>
      <c r="HUW330" s="41"/>
      <c r="HUX330" s="42"/>
      <c r="HUY330" s="42"/>
      <c r="HUZ330" s="42"/>
      <c r="HVA330" s="43"/>
      <c r="HVB330" s="43"/>
      <c r="HVC330" s="40"/>
      <c r="HVD330" s="40"/>
      <c r="HVE330" s="41"/>
      <c r="HVF330" s="42"/>
      <c r="HVG330" s="42"/>
      <c r="HVH330" s="42"/>
      <c r="HVI330" s="43"/>
      <c r="HVJ330" s="43"/>
      <c r="HVK330" s="40"/>
      <c r="HVL330" s="40"/>
      <c r="HVM330" s="41"/>
      <c r="HVN330" s="42"/>
      <c r="HVO330" s="42"/>
      <c r="HVP330" s="42"/>
      <c r="HVQ330" s="43"/>
      <c r="HVR330" s="43"/>
      <c r="HVS330" s="40"/>
      <c r="HVT330" s="40"/>
      <c r="HVU330" s="41"/>
      <c r="HVV330" s="42"/>
      <c r="HVW330" s="42"/>
      <c r="HVX330" s="42"/>
      <c r="HVY330" s="43"/>
      <c r="HVZ330" s="43"/>
      <c r="HWA330" s="40"/>
      <c r="HWB330" s="40"/>
      <c r="HWC330" s="41"/>
      <c r="HWD330" s="42"/>
      <c r="HWE330" s="42"/>
      <c r="HWF330" s="42"/>
      <c r="HWG330" s="43"/>
      <c r="HWH330" s="43"/>
      <c r="HWI330" s="40"/>
      <c r="HWJ330" s="40"/>
      <c r="HWK330" s="41"/>
      <c r="HWL330" s="42"/>
      <c r="HWM330" s="42"/>
      <c r="HWN330" s="42"/>
      <c r="HWO330" s="43"/>
      <c r="HWP330" s="43"/>
      <c r="HWQ330" s="40"/>
      <c r="HWR330" s="40"/>
      <c r="HWS330" s="41"/>
      <c r="HWT330" s="42"/>
      <c r="HWU330" s="42"/>
      <c r="HWV330" s="42"/>
      <c r="HWW330" s="43"/>
      <c r="HWX330" s="43"/>
      <c r="HWY330" s="40"/>
      <c r="HWZ330" s="40"/>
      <c r="HXA330" s="41"/>
      <c r="HXB330" s="42"/>
      <c r="HXC330" s="42"/>
      <c r="HXD330" s="42"/>
      <c r="HXE330" s="43"/>
      <c r="HXF330" s="43"/>
      <c r="HXG330" s="40"/>
      <c r="HXH330" s="40"/>
      <c r="HXI330" s="41"/>
      <c r="HXJ330" s="42"/>
      <c r="HXK330" s="42"/>
      <c r="HXL330" s="42"/>
      <c r="HXM330" s="43"/>
      <c r="HXN330" s="43"/>
      <c r="HXO330" s="40"/>
      <c r="HXP330" s="40"/>
      <c r="HXQ330" s="41"/>
      <c r="HXR330" s="42"/>
      <c r="HXS330" s="42"/>
      <c r="HXT330" s="42"/>
      <c r="HXU330" s="43"/>
      <c r="HXV330" s="43"/>
      <c r="HXW330" s="40"/>
      <c r="HXX330" s="40"/>
      <c r="HXY330" s="41"/>
      <c r="HXZ330" s="42"/>
      <c r="HYA330" s="42"/>
      <c r="HYB330" s="42"/>
      <c r="HYC330" s="43"/>
      <c r="HYD330" s="43"/>
      <c r="HYE330" s="40"/>
      <c r="HYF330" s="40"/>
      <c r="HYG330" s="41"/>
      <c r="HYH330" s="42"/>
      <c r="HYI330" s="42"/>
      <c r="HYJ330" s="42"/>
      <c r="HYK330" s="43"/>
      <c r="HYL330" s="43"/>
      <c r="HYM330" s="40"/>
      <c r="HYN330" s="40"/>
      <c r="HYO330" s="41"/>
      <c r="HYP330" s="42"/>
      <c r="HYQ330" s="42"/>
      <c r="HYR330" s="42"/>
      <c r="HYS330" s="43"/>
      <c r="HYT330" s="43"/>
      <c r="HYU330" s="40"/>
      <c r="HYV330" s="40"/>
      <c r="HYW330" s="41"/>
      <c r="HYX330" s="42"/>
      <c r="HYY330" s="42"/>
      <c r="HYZ330" s="42"/>
      <c r="HZA330" s="43"/>
      <c r="HZB330" s="43"/>
      <c r="HZC330" s="40"/>
      <c r="HZD330" s="40"/>
      <c r="HZE330" s="41"/>
      <c r="HZF330" s="42"/>
      <c r="HZG330" s="42"/>
      <c r="HZH330" s="42"/>
      <c r="HZI330" s="43"/>
      <c r="HZJ330" s="43"/>
      <c r="HZK330" s="40"/>
      <c r="HZL330" s="40"/>
      <c r="HZM330" s="41"/>
      <c r="HZN330" s="42"/>
      <c r="HZO330" s="42"/>
      <c r="HZP330" s="42"/>
      <c r="HZQ330" s="43"/>
      <c r="HZR330" s="43"/>
      <c r="HZS330" s="40"/>
      <c r="HZT330" s="40"/>
      <c r="HZU330" s="41"/>
      <c r="HZV330" s="42"/>
      <c r="HZW330" s="42"/>
      <c r="HZX330" s="42"/>
      <c r="HZY330" s="43"/>
      <c r="HZZ330" s="43"/>
      <c r="IAA330" s="40"/>
      <c r="IAB330" s="40"/>
      <c r="IAC330" s="41"/>
      <c r="IAD330" s="42"/>
      <c r="IAE330" s="42"/>
      <c r="IAF330" s="42"/>
      <c r="IAG330" s="43"/>
      <c r="IAH330" s="43"/>
      <c r="IAI330" s="40"/>
      <c r="IAJ330" s="40"/>
      <c r="IAK330" s="41"/>
      <c r="IAL330" s="42"/>
      <c r="IAM330" s="42"/>
      <c r="IAN330" s="42"/>
      <c r="IAO330" s="43"/>
      <c r="IAP330" s="43"/>
      <c r="IAQ330" s="40"/>
      <c r="IAR330" s="40"/>
      <c r="IAS330" s="41"/>
      <c r="IAT330" s="42"/>
      <c r="IAU330" s="42"/>
      <c r="IAV330" s="42"/>
      <c r="IAW330" s="43"/>
      <c r="IAX330" s="43"/>
      <c r="IAY330" s="40"/>
      <c r="IAZ330" s="40"/>
      <c r="IBA330" s="41"/>
      <c r="IBB330" s="42"/>
      <c r="IBC330" s="42"/>
      <c r="IBD330" s="42"/>
      <c r="IBE330" s="43"/>
      <c r="IBF330" s="43"/>
      <c r="IBG330" s="40"/>
      <c r="IBH330" s="40"/>
      <c r="IBI330" s="41"/>
      <c r="IBJ330" s="42"/>
      <c r="IBK330" s="42"/>
      <c r="IBL330" s="42"/>
      <c r="IBM330" s="43"/>
      <c r="IBN330" s="43"/>
      <c r="IBO330" s="40"/>
      <c r="IBP330" s="40"/>
      <c r="IBQ330" s="41"/>
      <c r="IBR330" s="42"/>
      <c r="IBS330" s="42"/>
      <c r="IBT330" s="42"/>
      <c r="IBU330" s="43"/>
      <c r="IBV330" s="43"/>
      <c r="IBW330" s="40"/>
      <c r="IBX330" s="40"/>
      <c r="IBY330" s="41"/>
      <c r="IBZ330" s="42"/>
      <c r="ICA330" s="42"/>
      <c r="ICB330" s="42"/>
      <c r="ICC330" s="43"/>
      <c r="ICD330" s="43"/>
      <c r="ICE330" s="40"/>
      <c r="ICF330" s="40"/>
      <c r="ICG330" s="41"/>
      <c r="ICH330" s="42"/>
      <c r="ICI330" s="42"/>
      <c r="ICJ330" s="42"/>
      <c r="ICK330" s="43"/>
      <c r="ICL330" s="43"/>
      <c r="ICM330" s="40"/>
      <c r="ICN330" s="40"/>
      <c r="ICO330" s="41"/>
      <c r="ICP330" s="42"/>
      <c r="ICQ330" s="42"/>
      <c r="ICR330" s="42"/>
      <c r="ICS330" s="43"/>
      <c r="ICT330" s="43"/>
      <c r="ICU330" s="40"/>
      <c r="ICV330" s="40"/>
      <c r="ICW330" s="41"/>
      <c r="ICX330" s="42"/>
      <c r="ICY330" s="42"/>
      <c r="ICZ330" s="42"/>
      <c r="IDA330" s="43"/>
      <c r="IDB330" s="43"/>
      <c r="IDC330" s="40"/>
      <c r="IDD330" s="40"/>
      <c r="IDE330" s="41"/>
      <c r="IDF330" s="42"/>
      <c r="IDG330" s="42"/>
      <c r="IDH330" s="42"/>
      <c r="IDI330" s="43"/>
      <c r="IDJ330" s="43"/>
      <c r="IDK330" s="40"/>
      <c r="IDL330" s="40"/>
      <c r="IDM330" s="41"/>
      <c r="IDN330" s="42"/>
      <c r="IDO330" s="42"/>
      <c r="IDP330" s="42"/>
      <c r="IDQ330" s="43"/>
      <c r="IDR330" s="43"/>
      <c r="IDS330" s="40"/>
      <c r="IDT330" s="40"/>
      <c r="IDU330" s="41"/>
      <c r="IDV330" s="42"/>
      <c r="IDW330" s="42"/>
      <c r="IDX330" s="42"/>
      <c r="IDY330" s="43"/>
      <c r="IDZ330" s="43"/>
      <c r="IEA330" s="40"/>
      <c r="IEB330" s="40"/>
      <c r="IEC330" s="41"/>
      <c r="IED330" s="42"/>
      <c r="IEE330" s="42"/>
      <c r="IEF330" s="42"/>
      <c r="IEG330" s="43"/>
      <c r="IEH330" s="43"/>
      <c r="IEI330" s="40"/>
      <c r="IEJ330" s="40"/>
      <c r="IEK330" s="41"/>
      <c r="IEL330" s="42"/>
      <c r="IEM330" s="42"/>
      <c r="IEN330" s="42"/>
      <c r="IEO330" s="43"/>
      <c r="IEP330" s="43"/>
      <c r="IEQ330" s="40"/>
      <c r="IER330" s="40"/>
      <c r="IES330" s="41"/>
      <c r="IET330" s="42"/>
      <c r="IEU330" s="42"/>
      <c r="IEV330" s="42"/>
      <c r="IEW330" s="43"/>
      <c r="IEX330" s="43"/>
      <c r="IEY330" s="40"/>
      <c r="IEZ330" s="40"/>
      <c r="IFA330" s="41"/>
      <c r="IFB330" s="42"/>
      <c r="IFC330" s="42"/>
      <c r="IFD330" s="42"/>
      <c r="IFE330" s="43"/>
      <c r="IFF330" s="43"/>
      <c r="IFG330" s="40"/>
      <c r="IFH330" s="40"/>
      <c r="IFI330" s="41"/>
      <c r="IFJ330" s="42"/>
      <c r="IFK330" s="42"/>
      <c r="IFL330" s="42"/>
      <c r="IFM330" s="43"/>
      <c r="IFN330" s="43"/>
      <c r="IFO330" s="40"/>
      <c r="IFP330" s="40"/>
      <c r="IFQ330" s="41"/>
      <c r="IFR330" s="42"/>
      <c r="IFS330" s="42"/>
      <c r="IFT330" s="42"/>
      <c r="IFU330" s="43"/>
      <c r="IFV330" s="43"/>
      <c r="IFW330" s="40"/>
      <c r="IFX330" s="40"/>
      <c r="IFY330" s="41"/>
      <c r="IFZ330" s="42"/>
      <c r="IGA330" s="42"/>
      <c r="IGB330" s="42"/>
      <c r="IGC330" s="43"/>
      <c r="IGD330" s="43"/>
      <c r="IGE330" s="40"/>
      <c r="IGF330" s="40"/>
      <c r="IGG330" s="41"/>
      <c r="IGH330" s="42"/>
      <c r="IGI330" s="42"/>
      <c r="IGJ330" s="42"/>
      <c r="IGK330" s="43"/>
      <c r="IGL330" s="43"/>
      <c r="IGM330" s="40"/>
      <c r="IGN330" s="40"/>
      <c r="IGO330" s="41"/>
      <c r="IGP330" s="42"/>
      <c r="IGQ330" s="42"/>
      <c r="IGR330" s="42"/>
      <c r="IGS330" s="43"/>
      <c r="IGT330" s="43"/>
      <c r="IGU330" s="40"/>
      <c r="IGV330" s="40"/>
      <c r="IGW330" s="41"/>
      <c r="IGX330" s="42"/>
      <c r="IGY330" s="42"/>
      <c r="IGZ330" s="42"/>
      <c r="IHA330" s="43"/>
      <c r="IHB330" s="43"/>
      <c r="IHC330" s="40"/>
      <c r="IHD330" s="40"/>
      <c r="IHE330" s="41"/>
      <c r="IHF330" s="42"/>
      <c r="IHG330" s="42"/>
      <c r="IHH330" s="42"/>
      <c r="IHI330" s="43"/>
      <c r="IHJ330" s="43"/>
      <c r="IHK330" s="40"/>
      <c r="IHL330" s="40"/>
      <c r="IHM330" s="41"/>
      <c r="IHN330" s="42"/>
      <c r="IHO330" s="42"/>
      <c r="IHP330" s="42"/>
      <c r="IHQ330" s="43"/>
      <c r="IHR330" s="43"/>
      <c r="IHS330" s="40"/>
      <c r="IHT330" s="40"/>
      <c r="IHU330" s="41"/>
      <c r="IHV330" s="42"/>
      <c r="IHW330" s="42"/>
      <c r="IHX330" s="42"/>
      <c r="IHY330" s="43"/>
      <c r="IHZ330" s="43"/>
      <c r="IIA330" s="40"/>
      <c r="IIB330" s="40"/>
      <c r="IIC330" s="41"/>
      <c r="IID330" s="42"/>
      <c r="IIE330" s="42"/>
      <c r="IIF330" s="42"/>
      <c r="IIG330" s="43"/>
      <c r="IIH330" s="43"/>
      <c r="III330" s="40"/>
      <c r="IIJ330" s="40"/>
      <c r="IIK330" s="41"/>
      <c r="IIL330" s="42"/>
      <c r="IIM330" s="42"/>
      <c r="IIN330" s="42"/>
      <c r="IIO330" s="43"/>
      <c r="IIP330" s="43"/>
      <c r="IIQ330" s="40"/>
      <c r="IIR330" s="40"/>
      <c r="IIS330" s="41"/>
      <c r="IIT330" s="42"/>
      <c r="IIU330" s="42"/>
      <c r="IIV330" s="42"/>
      <c r="IIW330" s="43"/>
      <c r="IIX330" s="43"/>
      <c r="IIY330" s="40"/>
      <c r="IIZ330" s="40"/>
      <c r="IJA330" s="41"/>
      <c r="IJB330" s="42"/>
      <c r="IJC330" s="42"/>
      <c r="IJD330" s="42"/>
      <c r="IJE330" s="43"/>
      <c r="IJF330" s="43"/>
      <c r="IJG330" s="40"/>
      <c r="IJH330" s="40"/>
      <c r="IJI330" s="41"/>
      <c r="IJJ330" s="42"/>
      <c r="IJK330" s="42"/>
      <c r="IJL330" s="42"/>
      <c r="IJM330" s="43"/>
      <c r="IJN330" s="43"/>
      <c r="IJO330" s="40"/>
      <c r="IJP330" s="40"/>
      <c r="IJQ330" s="41"/>
      <c r="IJR330" s="42"/>
      <c r="IJS330" s="42"/>
      <c r="IJT330" s="42"/>
      <c r="IJU330" s="43"/>
      <c r="IJV330" s="43"/>
      <c r="IJW330" s="40"/>
      <c r="IJX330" s="40"/>
      <c r="IJY330" s="41"/>
      <c r="IJZ330" s="42"/>
      <c r="IKA330" s="42"/>
      <c r="IKB330" s="42"/>
      <c r="IKC330" s="43"/>
      <c r="IKD330" s="43"/>
      <c r="IKE330" s="40"/>
      <c r="IKF330" s="40"/>
      <c r="IKG330" s="41"/>
      <c r="IKH330" s="42"/>
      <c r="IKI330" s="42"/>
      <c r="IKJ330" s="42"/>
      <c r="IKK330" s="43"/>
      <c r="IKL330" s="43"/>
      <c r="IKM330" s="40"/>
      <c r="IKN330" s="40"/>
      <c r="IKO330" s="41"/>
      <c r="IKP330" s="42"/>
      <c r="IKQ330" s="42"/>
      <c r="IKR330" s="42"/>
      <c r="IKS330" s="43"/>
      <c r="IKT330" s="43"/>
      <c r="IKU330" s="40"/>
      <c r="IKV330" s="40"/>
      <c r="IKW330" s="41"/>
      <c r="IKX330" s="42"/>
      <c r="IKY330" s="42"/>
      <c r="IKZ330" s="42"/>
      <c r="ILA330" s="43"/>
      <c r="ILB330" s="43"/>
      <c r="ILC330" s="40"/>
      <c r="ILD330" s="40"/>
      <c r="ILE330" s="41"/>
      <c r="ILF330" s="42"/>
      <c r="ILG330" s="42"/>
      <c r="ILH330" s="42"/>
      <c r="ILI330" s="43"/>
      <c r="ILJ330" s="43"/>
      <c r="ILK330" s="40"/>
      <c r="ILL330" s="40"/>
      <c r="ILM330" s="41"/>
      <c r="ILN330" s="42"/>
      <c r="ILO330" s="42"/>
      <c r="ILP330" s="42"/>
      <c r="ILQ330" s="43"/>
      <c r="ILR330" s="43"/>
      <c r="ILS330" s="40"/>
      <c r="ILT330" s="40"/>
      <c r="ILU330" s="41"/>
      <c r="ILV330" s="42"/>
      <c r="ILW330" s="42"/>
      <c r="ILX330" s="42"/>
      <c r="ILY330" s="43"/>
      <c r="ILZ330" s="43"/>
      <c r="IMA330" s="40"/>
      <c r="IMB330" s="40"/>
      <c r="IMC330" s="41"/>
      <c r="IMD330" s="42"/>
      <c r="IME330" s="42"/>
      <c r="IMF330" s="42"/>
      <c r="IMG330" s="43"/>
      <c r="IMH330" s="43"/>
      <c r="IMI330" s="40"/>
      <c r="IMJ330" s="40"/>
      <c r="IMK330" s="41"/>
      <c r="IML330" s="42"/>
      <c r="IMM330" s="42"/>
      <c r="IMN330" s="42"/>
      <c r="IMO330" s="43"/>
      <c r="IMP330" s="43"/>
      <c r="IMQ330" s="40"/>
      <c r="IMR330" s="40"/>
      <c r="IMS330" s="41"/>
      <c r="IMT330" s="42"/>
      <c r="IMU330" s="42"/>
      <c r="IMV330" s="42"/>
      <c r="IMW330" s="43"/>
      <c r="IMX330" s="43"/>
      <c r="IMY330" s="40"/>
      <c r="IMZ330" s="40"/>
      <c r="INA330" s="41"/>
      <c r="INB330" s="42"/>
      <c r="INC330" s="42"/>
      <c r="IND330" s="42"/>
      <c r="INE330" s="43"/>
      <c r="INF330" s="43"/>
      <c r="ING330" s="40"/>
      <c r="INH330" s="40"/>
      <c r="INI330" s="41"/>
      <c r="INJ330" s="42"/>
      <c r="INK330" s="42"/>
      <c r="INL330" s="42"/>
      <c r="INM330" s="43"/>
      <c r="INN330" s="43"/>
      <c r="INO330" s="40"/>
      <c r="INP330" s="40"/>
      <c r="INQ330" s="41"/>
      <c r="INR330" s="42"/>
      <c r="INS330" s="42"/>
      <c r="INT330" s="42"/>
      <c r="INU330" s="43"/>
      <c r="INV330" s="43"/>
      <c r="INW330" s="40"/>
      <c r="INX330" s="40"/>
      <c r="INY330" s="41"/>
      <c r="INZ330" s="42"/>
      <c r="IOA330" s="42"/>
      <c r="IOB330" s="42"/>
      <c r="IOC330" s="43"/>
      <c r="IOD330" s="43"/>
      <c r="IOE330" s="40"/>
      <c r="IOF330" s="40"/>
      <c r="IOG330" s="41"/>
      <c r="IOH330" s="42"/>
      <c r="IOI330" s="42"/>
      <c r="IOJ330" s="42"/>
      <c r="IOK330" s="43"/>
      <c r="IOL330" s="43"/>
      <c r="IOM330" s="40"/>
      <c r="ION330" s="40"/>
      <c r="IOO330" s="41"/>
      <c r="IOP330" s="42"/>
      <c r="IOQ330" s="42"/>
      <c r="IOR330" s="42"/>
      <c r="IOS330" s="43"/>
      <c r="IOT330" s="43"/>
      <c r="IOU330" s="40"/>
      <c r="IOV330" s="40"/>
      <c r="IOW330" s="41"/>
      <c r="IOX330" s="42"/>
      <c r="IOY330" s="42"/>
      <c r="IOZ330" s="42"/>
      <c r="IPA330" s="43"/>
      <c r="IPB330" s="43"/>
      <c r="IPC330" s="40"/>
      <c r="IPD330" s="40"/>
      <c r="IPE330" s="41"/>
      <c r="IPF330" s="42"/>
      <c r="IPG330" s="42"/>
      <c r="IPH330" s="42"/>
      <c r="IPI330" s="43"/>
      <c r="IPJ330" s="43"/>
      <c r="IPK330" s="40"/>
      <c r="IPL330" s="40"/>
      <c r="IPM330" s="41"/>
      <c r="IPN330" s="42"/>
      <c r="IPO330" s="42"/>
      <c r="IPP330" s="42"/>
      <c r="IPQ330" s="43"/>
      <c r="IPR330" s="43"/>
      <c r="IPS330" s="40"/>
      <c r="IPT330" s="40"/>
      <c r="IPU330" s="41"/>
      <c r="IPV330" s="42"/>
      <c r="IPW330" s="42"/>
      <c r="IPX330" s="42"/>
      <c r="IPY330" s="43"/>
      <c r="IPZ330" s="43"/>
      <c r="IQA330" s="40"/>
      <c r="IQB330" s="40"/>
      <c r="IQC330" s="41"/>
      <c r="IQD330" s="42"/>
      <c r="IQE330" s="42"/>
      <c r="IQF330" s="42"/>
      <c r="IQG330" s="43"/>
      <c r="IQH330" s="43"/>
      <c r="IQI330" s="40"/>
      <c r="IQJ330" s="40"/>
      <c r="IQK330" s="41"/>
      <c r="IQL330" s="42"/>
      <c r="IQM330" s="42"/>
      <c r="IQN330" s="42"/>
      <c r="IQO330" s="43"/>
      <c r="IQP330" s="43"/>
      <c r="IQQ330" s="40"/>
      <c r="IQR330" s="40"/>
      <c r="IQS330" s="41"/>
      <c r="IQT330" s="42"/>
      <c r="IQU330" s="42"/>
      <c r="IQV330" s="42"/>
      <c r="IQW330" s="43"/>
      <c r="IQX330" s="43"/>
      <c r="IQY330" s="40"/>
      <c r="IQZ330" s="40"/>
      <c r="IRA330" s="41"/>
      <c r="IRB330" s="42"/>
      <c r="IRC330" s="42"/>
      <c r="IRD330" s="42"/>
      <c r="IRE330" s="43"/>
      <c r="IRF330" s="43"/>
      <c r="IRG330" s="40"/>
      <c r="IRH330" s="40"/>
      <c r="IRI330" s="41"/>
      <c r="IRJ330" s="42"/>
      <c r="IRK330" s="42"/>
      <c r="IRL330" s="42"/>
      <c r="IRM330" s="43"/>
      <c r="IRN330" s="43"/>
      <c r="IRO330" s="40"/>
      <c r="IRP330" s="40"/>
      <c r="IRQ330" s="41"/>
      <c r="IRR330" s="42"/>
      <c r="IRS330" s="42"/>
      <c r="IRT330" s="42"/>
      <c r="IRU330" s="43"/>
      <c r="IRV330" s="43"/>
      <c r="IRW330" s="40"/>
      <c r="IRX330" s="40"/>
      <c r="IRY330" s="41"/>
      <c r="IRZ330" s="42"/>
      <c r="ISA330" s="42"/>
      <c r="ISB330" s="42"/>
      <c r="ISC330" s="43"/>
      <c r="ISD330" s="43"/>
      <c r="ISE330" s="40"/>
      <c r="ISF330" s="40"/>
      <c r="ISG330" s="41"/>
      <c r="ISH330" s="42"/>
      <c r="ISI330" s="42"/>
      <c r="ISJ330" s="42"/>
      <c r="ISK330" s="43"/>
      <c r="ISL330" s="43"/>
      <c r="ISM330" s="40"/>
      <c r="ISN330" s="40"/>
      <c r="ISO330" s="41"/>
      <c r="ISP330" s="42"/>
      <c r="ISQ330" s="42"/>
      <c r="ISR330" s="42"/>
      <c r="ISS330" s="43"/>
      <c r="IST330" s="43"/>
      <c r="ISU330" s="40"/>
      <c r="ISV330" s="40"/>
      <c r="ISW330" s="41"/>
      <c r="ISX330" s="42"/>
      <c r="ISY330" s="42"/>
      <c r="ISZ330" s="42"/>
      <c r="ITA330" s="43"/>
      <c r="ITB330" s="43"/>
      <c r="ITC330" s="40"/>
      <c r="ITD330" s="40"/>
      <c r="ITE330" s="41"/>
      <c r="ITF330" s="42"/>
      <c r="ITG330" s="42"/>
      <c r="ITH330" s="42"/>
      <c r="ITI330" s="43"/>
      <c r="ITJ330" s="43"/>
      <c r="ITK330" s="40"/>
      <c r="ITL330" s="40"/>
      <c r="ITM330" s="41"/>
      <c r="ITN330" s="42"/>
      <c r="ITO330" s="42"/>
      <c r="ITP330" s="42"/>
      <c r="ITQ330" s="43"/>
      <c r="ITR330" s="43"/>
      <c r="ITS330" s="40"/>
      <c r="ITT330" s="40"/>
      <c r="ITU330" s="41"/>
      <c r="ITV330" s="42"/>
      <c r="ITW330" s="42"/>
      <c r="ITX330" s="42"/>
      <c r="ITY330" s="43"/>
      <c r="ITZ330" s="43"/>
      <c r="IUA330" s="40"/>
      <c r="IUB330" s="40"/>
      <c r="IUC330" s="41"/>
      <c r="IUD330" s="42"/>
      <c r="IUE330" s="42"/>
      <c r="IUF330" s="42"/>
      <c r="IUG330" s="43"/>
      <c r="IUH330" s="43"/>
      <c r="IUI330" s="40"/>
      <c r="IUJ330" s="40"/>
      <c r="IUK330" s="41"/>
      <c r="IUL330" s="42"/>
      <c r="IUM330" s="42"/>
      <c r="IUN330" s="42"/>
      <c r="IUO330" s="43"/>
      <c r="IUP330" s="43"/>
      <c r="IUQ330" s="40"/>
      <c r="IUR330" s="40"/>
      <c r="IUS330" s="41"/>
      <c r="IUT330" s="42"/>
      <c r="IUU330" s="42"/>
      <c r="IUV330" s="42"/>
      <c r="IUW330" s="43"/>
      <c r="IUX330" s="43"/>
      <c r="IUY330" s="40"/>
      <c r="IUZ330" s="40"/>
      <c r="IVA330" s="41"/>
      <c r="IVB330" s="42"/>
      <c r="IVC330" s="42"/>
      <c r="IVD330" s="42"/>
      <c r="IVE330" s="43"/>
      <c r="IVF330" s="43"/>
      <c r="IVG330" s="40"/>
      <c r="IVH330" s="40"/>
      <c r="IVI330" s="41"/>
      <c r="IVJ330" s="42"/>
      <c r="IVK330" s="42"/>
      <c r="IVL330" s="42"/>
      <c r="IVM330" s="43"/>
      <c r="IVN330" s="43"/>
      <c r="IVO330" s="40"/>
      <c r="IVP330" s="40"/>
      <c r="IVQ330" s="41"/>
      <c r="IVR330" s="42"/>
      <c r="IVS330" s="42"/>
      <c r="IVT330" s="42"/>
      <c r="IVU330" s="43"/>
      <c r="IVV330" s="43"/>
      <c r="IVW330" s="40"/>
      <c r="IVX330" s="40"/>
      <c r="IVY330" s="41"/>
      <c r="IVZ330" s="42"/>
      <c r="IWA330" s="42"/>
      <c r="IWB330" s="42"/>
      <c r="IWC330" s="43"/>
      <c r="IWD330" s="43"/>
      <c r="IWE330" s="40"/>
      <c r="IWF330" s="40"/>
      <c r="IWG330" s="41"/>
      <c r="IWH330" s="42"/>
      <c r="IWI330" s="42"/>
      <c r="IWJ330" s="42"/>
      <c r="IWK330" s="43"/>
      <c r="IWL330" s="43"/>
      <c r="IWM330" s="40"/>
      <c r="IWN330" s="40"/>
      <c r="IWO330" s="41"/>
      <c r="IWP330" s="42"/>
      <c r="IWQ330" s="42"/>
      <c r="IWR330" s="42"/>
      <c r="IWS330" s="43"/>
      <c r="IWT330" s="43"/>
      <c r="IWU330" s="40"/>
      <c r="IWV330" s="40"/>
      <c r="IWW330" s="41"/>
      <c r="IWX330" s="42"/>
      <c r="IWY330" s="42"/>
      <c r="IWZ330" s="42"/>
      <c r="IXA330" s="43"/>
      <c r="IXB330" s="43"/>
      <c r="IXC330" s="40"/>
      <c r="IXD330" s="40"/>
      <c r="IXE330" s="41"/>
      <c r="IXF330" s="42"/>
      <c r="IXG330" s="42"/>
      <c r="IXH330" s="42"/>
      <c r="IXI330" s="43"/>
      <c r="IXJ330" s="43"/>
      <c r="IXK330" s="40"/>
      <c r="IXL330" s="40"/>
      <c r="IXM330" s="41"/>
      <c r="IXN330" s="42"/>
      <c r="IXO330" s="42"/>
      <c r="IXP330" s="42"/>
      <c r="IXQ330" s="43"/>
      <c r="IXR330" s="43"/>
      <c r="IXS330" s="40"/>
      <c r="IXT330" s="40"/>
      <c r="IXU330" s="41"/>
      <c r="IXV330" s="42"/>
      <c r="IXW330" s="42"/>
      <c r="IXX330" s="42"/>
      <c r="IXY330" s="43"/>
      <c r="IXZ330" s="43"/>
      <c r="IYA330" s="40"/>
      <c r="IYB330" s="40"/>
      <c r="IYC330" s="41"/>
      <c r="IYD330" s="42"/>
      <c r="IYE330" s="42"/>
      <c r="IYF330" s="42"/>
      <c r="IYG330" s="43"/>
      <c r="IYH330" s="43"/>
      <c r="IYI330" s="40"/>
      <c r="IYJ330" s="40"/>
      <c r="IYK330" s="41"/>
      <c r="IYL330" s="42"/>
      <c r="IYM330" s="42"/>
      <c r="IYN330" s="42"/>
      <c r="IYO330" s="43"/>
      <c r="IYP330" s="43"/>
      <c r="IYQ330" s="40"/>
      <c r="IYR330" s="40"/>
      <c r="IYS330" s="41"/>
      <c r="IYT330" s="42"/>
      <c r="IYU330" s="42"/>
      <c r="IYV330" s="42"/>
      <c r="IYW330" s="43"/>
      <c r="IYX330" s="43"/>
      <c r="IYY330" s="40"/>
      <c r="IYZ330" s="40"/>
      <c r="IZA330" s="41"/>
      <c r="IZB330" s="42"/>
      <c r="IZC330" s="42"/>
      <c r="IZD330" s="42"/>
      <c r="IZE330" s="43"/>
      <c r="IZF330" s="43"/>
      <c r="IZG330" s="40"/>
      <c r="IZH330" s="40"/>
      <c r="IZI330" s="41"/>
      <c r="IZJ330" s="42"/>
      <c r="IZK330" s="42"/>
      <c r="IZL330" s="42"/>
      <c r="IZM330" s="43"/>
      <c r="IZN330" s="43"/>
      <c r="IZO330" s="40"/>
      <c r="IZP330" s="40"/>
      <c r="IZQ330" s="41"/>
      <c r="IZR330" s="42"/>
      <c r="IZS330" s="42"/>
      <c r="IZT330" s="42"/>
      <c r="IZU330" s="43"/>
      <c r="IZV330" s="43"/>
      <c r="IZW330" s="40"/>
      <c r="IZX330" s="40"/>
      <c r="IZY330" s="41"/>
      <c r="IZZ330" s="42"/>
      <c r="JAA330" s="42"/>
      <c r="JAB330" s="42"/>
      <c r="JAC330" s="43"/>
      <c r="JAD330" s="43"/>
      <c r="JAE330" s="40"/>
      <c r="JAF330" s="40"/>
      <c r="JAG330" s="41"/>
      <c r="JAH330" s="42"/>
      <c r="JAI330" s="42"/>
      <c r="JAJ330" s="42"/>
      <c r="JAK330" s="43"/>
      <c r="JAL330" s="43"/>
      <c r="JAM330" s="40"/>
      <c r="JAN330" s="40"/>
      <c r="JAO330" s="41"/>
      <c r="JAP330" s="42"/>
      <c r="JAQ330" s="42"/>
      <c r="JAR330" s="42"/>
      <c r="JAS330" s="43"/>
      <c r="JAT330" s="43"/>
      <c r="JAU330" s="40"/>
      <c r="JAV330" s="40"/>
      <c r="JAW330" s="41"/>
      <c r="JAX330" s="42"/>
      <c r="JAY330" s="42"/>
      <c r="JAZ330" s="42"/>
      <c r="JBA330" s="43"/>
      <c r="JBB330" s="43"/>
      <c r="JBC330" s="40"/>
      <c r="JBD330" s="40"/>
      <c r="JBE330" s="41"/>
      <c r="JBF330" s="42"/>
      <c r="JBG330" s="42"/>
      <c r="JBH330" s="42"/>
      <c r="JBI330" s="43"/>
      <c r="JBJ330" s="43"/>
      <c r="JBK330" s="40"/>
      <c r="JBL330" s="40"/>
      <c r="JBM330" s="41"/>
      <c r="JBN330" s="42"/>
      <c r="JBO330" s="42"/>
      <c r="JBP330" s="42"/>
      <c r="JBQ330" s="43"/>
      <c r="JBR330" s="43"/>
      <c r="JBS330" s="40"/>
      <c r="JBT330" s="40"/>
      <c r="JBU330" s="41"/>
      <c r="JBV330" s="42"/>
      <c r="JBW330" s="42"/>
      <c r="JBX330" s="42"/>
      <c r="JBY330" s="43"/>
      <c r="JBZ330" s="43"/>
      <c r="JCA330" s="40"/>
      <c r="JCB330" s="40"/>
      <c r="JCC330" s="41"/>
      <c r="JCD330" s="42"/>
      <c r="JCE330" s="42"/>
      <c r="JCF330" s="42"/>
      <c r="JCG330" s="43"/>
      <c r="JCH330" s="43"/>
      <c r="JCI330" s="40"/>
      <c r="JCJ330" s="40"/>
      <c r="JCK330" s="41"/>
      <c r="JCL330" s="42"/>
      <c r="JCM330" s="42"/>
      <c r="JCN330" s="42"/>
      <c r="JCO330" s="43"/>
      <c r="JCP330" s="43"/>
      <c r="JCQ330" s="40"/>
      <c r="JCR330" s="40"/>
      <c r="JCS330" s="41"/>
      <c r="JCT330" s="42"/>
      <c r="JCU330" s="42"/>
      <c r="JCV330" s="42"/>
      <c r="JCW330" s="43"/>
      <c r="JCX330" s="43"/>
      <c r="JCY330" s="40"/>
      <c r="JCZ330" s="40"/>
      <c r="JDA330" s="41"/>
      <c r="JDB330" s="42"/>
      <c r="JDC330" s="42"/>
      <c r="JDD330" s="42"/>
      <c r="JDE330" s="43"/>
      <c r="JDF330" s="43"/>
      <c r="JDG330" s="40"/>
      <c r="JDH330" s="40"/>
      <c r="JDI330" s="41"/>
      <c r="JDJ330" s="42"/>
      <c r="JDK330" s="42"/>
      <c r="JDL330" s="42"/>
      <c r="JDM330" s="43"/>
      <c r="JDN330" s="43"/>
      <c r="JDO330" s="40"/>
      <c r="JDP330" s="40"/>
      <c r="JDQ330" s="41"/>
      <c r="JDR330" s="42"/>
      <c r="JDS330" s="42"/>
      <c r="JDT330" s="42"/>
      <c r="JDU330" s="43"/>
      <c r="JDV330" s="43"/>
      <c r="JDW330" s="40"/>
      <c r="JDX330" s="40"/>
      <c r="JDY330" s="41"/>
      <c r="JDZ330" s="42"/>
      <c r="JEA330" s="42"/>
      <c r="JEB330" s="42"/>
      <c r="JEC330" s="43"/>
      <c r="JED330" s="43"/>
      <c r="JEE330" s="40"/>
      <c r="JEF330" s="40"/>
      <c r="JEG330" s="41"/>
      <c r="JEH330" s="42"/>
      <c r="JEI330" s="42"/>
      <c r="JEJ330" s="42"/>
      <c r="JEK330" s="43"/>
      <c r="JEL330" s="43"/>
      <c r="JEM330" s="40"/>
      <c r="JEN330" s="40"/>
      <c r="JEO330" s="41"/>
      <c r="JEP330" s="42"/>
      <c r="JEQ330" s="42"/>
      <c r="JER330" s="42"/>
      <c r="JES330" s="43"/>
      <c r="JET330" s="43"/>
      <c r="JEU330" s="40"/>
      <c r="JEV330" s="40"/>
      <c r="JEW330" s="41"/>
      <c r="JEX330" s="42"/>
      <c r="JEY330" s="42"/>
      <c r="JEZ330" s="42"/>
      <c r="JFA330" s="43"/>
      <c r="JFB330" s="43"/>
      <c r="JFC330" s="40"/>
      <c r="JFD330" s="40"/>
      <c r="JFE330" s="41"/>
      <c r="JFF330" s="42"/>
      <c r="JFG330" s="42"/>
      <c r="JFH330" s="42"/>
      <c r="JFI330" s="43"/>
      <c r="JFJ330" s="43"/>
      <c r="JFK330" s="40"/>
      <c r="JFL330" s="40"/>
      <c r="JFM330" s="41"/>
      <c r="JFN330" s="42"/>
      <c r="JFO330" s="42"/>
      <c r="JFP330" s="42"/>
      <c r="JFQ330" s="43"/>
      <c r="JFR330" s="43"/>
      <c r="JFS330" s="40"/>
      <c r="JFT330" s="40"/>
      <c r="JFU330" s="41"/>
      <c r="JFV330" s="42"/>
      <c r="JFW330" s="42"/>
      <c r="JFX330" s="42"/>
      <c r="JFY330" s="43"/>
      <c r="JFZ330" s="43"/>
      <c r="JGA330" s="40"/>
      <c r="JGB330" s="40"/>
      <c r="JGC330" s="41"/>
      <c r="JGD330" s="42"/>
      <c r="JGE330" s="42"/>
      <c r="JGF330" s="42"/>
      <c r="JGG330" s="43"/>
      <c r="JGH330" s="43"/>
      <c r="JGI330" s="40"/>
      <c r="JGJ330" s="40"/>
      <c r="JGK330" s="41"/>
      <c r="JGL330" s="42"/>
      <c r="JGM330" s="42"/>
      <c r="JGN330" s="42"/>
      <c r="JGO330" s="43"/>
      <c r="JGP330" s="43"/>
      <c r="JGQ330" s="40"/>
      <c r="JGR330" s="40"/>
      <c r="JGS330" s="41"/>
      <c r="JGT330" s="42"/>
      <c r="JGU330" s="42"/>
      <c r="JGV330" s="42"/>
      <c r="JGW330" s="43"/>
      <c r="JGX330" s="43"/>
      <c r="JGY330" s="40"/>
      <c r="JGZ330" s="40"/>
      <c r="JHA330" s="41"/>
      <c r="JHB330" s="42"/>
      <c r="JHC330" s="42"/>
      <c r="JHD330" s="42"/>
      <c r="JHE330" s="43"/>
      <c r="JHF330" s="43"/>
      <c r="JHG330" s="40"/>
      <c r="JHH330" s="40"/>
      <c r="JHI330" s="41"/>
      <c r="JHJ330" s="42"/>
      <c r="JHK330" s="42"/>
      <c r="JHL330" s="42"/>
      <c r="JHM330" s="43"/>
      <c r="JHN330" s="43"/>
      <c r="JHO330" s="40"/>
      <c r="JHP330" s="40"/>
      <c r="JHQ330" s="41"/>
      <c r="JHR330" s="42"/>
      <c r="JHS330" s="42"/>
      <c r="JHT330" s="42"/>
      <c r="JHU330" s="43"/>
      <c r="JHV330" s="43"/>
      <c r="JHW330" s="40"/>
      <c r="JHX330" s="40"/>
      <c r="JHY330" s="41"/>
      <c r="JHZ330" s="42"/>
      <c r="JIA330" s="42"/>
      <c r="JIB330" s="42"/>
      <c r="JIC330" s="43"/>
      <c r="JID330" s="43"/>
      <c r="JIE330" s="40"/>
      <c r="JIF330" s="40"/>
      <c r="JIG330" s="41"/>
      <c r="JIH330" s="42"/>
      <c r="JII330" s="42"/>
      <c r="JIJ330" s="42"/>
      <c r="JIK330" s="43"/>
      <c r="JIL330" s="43"/>
      <c r="JIM330" s="40"/>
      <c r="JIN330" s="40"/>
      <c r="JIO330" s="41"/>
      <c r="JIP330" s="42"/>
      <c r="JIQ330" s="42"/>
      <c r="JIR330" s="42"/>
      <c r="JIS330" s="43"/>
      <c r="JIT330" s="43"/>
      <c r="JIU330" s="40"/>
      <c r="JIV330" s="40"/>
      <c r="JIW330" s="41"/>
      <c r="JIX330" s="42"/>
      <c r="JIY330" s="42"/>
      <c r="JIZ330" s="42"/>
      <c r="JJA330" s="43"/>
      <c r="JJB330" s="43"/>
      <c r="JJC330" s="40"/>
      <c r="JJD330" s="40"/>
      <c r="JJE330" s="41"/>
      <c r="JJF330" s="42"/>
      <c r="JJG330" s="42"/>
      <c r="JJH330" s="42"/>
      <c r="JJI330" s="43"/>
      <c r="JJJ330" s="43"/>
      <c r="JJK330" s="40"/>
      <c r="JJL330" s="40"/>
      <c r="JJM330" s="41"/>
      <c r="JJN330" s="42"/>
      <c r="JJO330" s="42"/>
      <c r="JJP330" s="42"/>
      <c r="JJQ330" s="43"/>
      <c r="JJR330" s="43"/>
      <c r="JJS330" s="40"/>
      <c r="JJT330" s="40"/>
      <c r="JJU330" s="41"/>
      <c r="JJV330" s="42"/>
      <c r="JJW330" s="42"/>
      <c r="JJX330" s="42"/>
      <c r="JJY330" s="43"/>
      <c r="JJZ330" s="43"/>
      <c r="JKA330" s="40"/>
      <c r="JKB330" s="40"/>
      <c r="JKC330" s="41"/>
      <c r="JKD330" s="42"/>
      <c r="JKE330" s="42"/>
      <c r="JKF330" s="42"/>
      <c r="JKG330" s="43"/>
      <c r="JKH330" s="43"/>
      <c r="JKI330" s="40"/>
      <c r="JKJ330" s="40"/>
      <c r="JKK330" s="41"/>
      <c r="JKL330" s="42"/>
      <c r="JKM330" s="42"/>
      <c r="JKN330" s="42"/>
      <c r="JKO330" s="43"/>
      <c r="JKP330" s="43"/>
      <c r="JKQ330" s="40"/>
      <c r="JKR330" s="40"/>
      <c r="JKS330" s="41"/>
      <c r="JKT330" s="42"/>
      <c r="JKU330" s="42"/>
      <c r="JKV330" s="42"/>
      <c r="JKW330" s="43"/>
      <c r="JKX330" s="43"/>
      <c r="JKY330" s="40"/>
      <c r="JKZ330" s="40"/>
      <c r="JLA330" s="41"/>
      <c r="JLB330" s="42"/>
      <c r="JLC330" s="42"/>
      <c r="JLD330" s="42"/>
      <c r="JLE330" s="43"/>
      <c r="JLF330" s="43"/>
      <c r="JLG330" s="40"/>
      <c r="JLH330" s="40"/>
      <c r="JLI330" s="41"/>
      <c r="JLJ330" s="42"/>
      <c r="JLK330" s="42"/>
      <c r="JLL330" s="42"/>
      <c r="JLM330" s="43"/>
      <c r="JLN330" s="43"/>
      <c r="JLO330" s="40"/>
      <c r="JLP330" s="40"/>
      <c r="JLQ330" s="41"/>
      <c r="JLR330" s="42"/>
      <c r="JLS330" s="42"/>
      <c r="JLT330" s="42"/>
      <c r="JLU330" s="43"/>
      <c r="JLV330" s="43"/>
      <c r="JLW330" s="40"/>
      <c r="JLX330" s="40"/>
      <c r="JLY330" s="41"/>
      <c r="JLZ330" s="42"/>
      <c r="JMA330" s="42"/>
      <c r="JMB330" s="42"/>
      <c r="JMC330" s="43"/>
      <c r="JMD330" s="43"/>
      <c r="JME330" s="40"/>
      <c r="JMF330" s="40"/>
      <c r="JMG330" s="41"/>
      <c r="JMH330" s="42"/>
      <c r="JMI330" s="42"/>
      <c r="JMJ330" s="42"/>
      <c r="JMK330" s="43"/>
      <c r="JML330" s="43"/>
      <c r="JMM330" s="40"/>
      <c r="JMN330" s="40"/>
      <c r="JMO330" s="41"/>
      <c r="JMP330" s="42"/>
      <c r="JMQ330" s="42"/>
      <c r="JMR330" s="42"/>
      <c r="JMS330" s="43"/>
      <c r="JMT330" s="43"/>
      <c r="JMU330" s="40"/>
      <c r="JMV330" s="40"/>
      <c r="JMW330" s="41"/>
      <c r="JMX330" s="42"/>
      <c r="JMY330" s="42"/>
      <c r="JMZ330" s="42"/>
      <c r="JNA330" s="43"/>
      <c r="JNB330" s="43"/>
      <c r="JNC330" s="40"/>
      <c r="JND330" s="40"/>
      <c r="JNE330" s="41"/>
      <c r="JNF330" s="42"/>
      <c r="JNG330" s="42"/>
      <c r="JNH330" s="42"/>
      <c r="JNI330" s="43"/>
      <c r="JNJ330" s="43"/>
      <c r="JNK330" s="40"/>
      <c r="JNL330" s="40"/>
      <c r="JNM330" s="41"/>
      <c r="JNN330" s="42"/>
      <c r="JNO330" s="42"/>
      <c r="JNP330" s="42"/>
      <c r="JNQ330" s="43"/>
      <c r="JNR330" s="43"/>
      <c r="JNS330" s="40"/>
      <c r="JNT330" s="40"/>
      <c r="JNU330" s="41"/>
      <c r="JNV330" s="42"/>
      <c r="JNW330" s="42"/>
      <c r="JNX330" s="42"/>
      <c r="JNY330" s="43"/>
      <c r="JNZ330" s="43"/>
      <c r="JOA330" s="40"/>
      <c r="JOB330" s="40"/>
      <c r="JOC330" s="41"/>
      <c r="JOD330" s="42"/>
      <c r="JOE330" s="42"/>
      <c r="JOF330" s="42"/>
      <c r="JOG330" s="43"/>
      <c r="JOH330" s="43"/>
      <c r="JOI330" s="40"/>
      <c r="JOJ330" s="40"/>
      <c r="JOK330" s="41"/>
      <c r="JOL330" s="42"/>
      <c r="JOM330" s="42"/>
      <c r="JON330" s="42"/>
      <c r="JOO330" s="43"/>
      <c r="JOP330" s="43"/>
      <c r="JOQ330" s="40"/>
      <c r="JOR330" s="40"/>
      <c r="JOS330" s="41"/>
      <c r="JOT330" s="42"/>
      <c r="JOU330" s="42"/>
      <c r="JOV330" s="42"/>
      <c r="JOW330" s="43"/>
      <c r="JOX330" s="43"/>
      <c r="JOY330" s="40"/>
      <c r="JOZ330" s="40"/>
      <c r="JPA330" s="41"/>
      <c r="JPB330" s="42"/>
      <c r="JPC330" s="42"/>
      <c r="JPD330" s="42"/>
      <c r="JPE330" s="43"/>
      <c r="JPF330" s="43"/>
      <c r="JPG330" s="40"/>
      <c r="JPH330" s="40"/>
      <c r="JPI330" s="41"/>
      <c r="JPJ330" s="42"/>
      <c r="JPK330" s="42"/>
      <c r="JPL330" s="42"/>
      <c r="JPM330" s="43"/>
      <c r="JPN330" s="43"/>
      <c r="JPO330" s="40"/>
      <c r="JPP330" s="40"/>
      <c r="JPQ330" s="41"/>
      <c r="JPR330" s="42"/>
      <c r="JPS330" s="42"/>
      <c r="JPT330" s="42"/>
      <c r="JPU330" s="43"/>
      <c r="JPV330" s="43"/>
      <c r="JPW330" s="40"/>
      <c r="JPX330" s="40"/>
      <c r="JPY330" s="41"/>
      <c r="JPZ330" s="42"/>
      <c r="JQA330" s="42"/>
      <c r="JQB330" s="42"/>
      <c r="JQC330" s="43"/>
      <c r="JQD330" s="43"/>
      <c r="JQE330" s="40"/>
      <c r="JQF330" s="40"/>
      <c r="JQG330" s="41"/>
      <c r="JQH330" s="42"/>
      <c r="JQI330" s="42"/>
      <c r="JQJ330" s="42"/>
      <c r="JQK330" s="43"/>
      <c r="JQL330" s="43"/>
      <c r="JQM330" s="40"/>
      <c r="JQN330" s="40"/>
      <c r="JQO330" s="41"/>
      <c r="JQP330" s="42"/>
      <c r="JQQ330" s="42"/>
      <c r="JQR330" s="42"/>
      <c r="JQS330" s="43"/>
      <c r="JQT330" s="43"/>
      <c r="JQU330" s="40"/>
      <c r="JQV330" s="40"/>
      <c r="JQW330" s="41"/>
      <c r="JQX330" s="42"/>
      <c r="JQY330" s="42"/>
      <c r="JQZ330" s="42"/>
      <c r="JRA330" s="43"/>
      <c r="JRB330" s="43"/>
      <c r="JRC330" s="40"/>
      <c r="JRD330" s="40"/>
      <c r="JRE330" s="41"/>
      <c r="JRF330" s="42"/>
      <c r="JRG330" s="42"/>
      <c r="JRH330" s="42"/>
      <c r="JRI330" s="43"/>
      <c r="JRJ330" s="43"/>
      <c r="JRK330" s="40"/>
      <c r="JRL330" s="40"/>
      <c r="JRM330" s="41"/>
      <c r="JRN330" s="42"/>
      <c r="JRO330" s="42"/>
      <c r="JRP330" s="42"/>
      <c r="JRQ330" s="43"/>
      <c r="JRR330" s="43"/>
      <c r="JRS330" s="40"/>
      <c r="JRT330" s="40"/>
      <c r="JRU330" s="41"/>
      <c r="JRV330" s="42"/>
      <c r="JRW330" s="42"/>
      <c r="JRX330" s="42"/>
      <c r="JRY330" s="43"/>
      <c r="JRZ330" s="43"/>
      <c r="JSA330" s="40"/>
      <c r="JSB330" s="40"/>
      <c r="JSC330" s="41"/>
      <c r="JSD330" s="42"/>
      <c r="JSE330" s="42"/>
      <c r="JSF330" s="42"/>
      <c r="JSG330" s="43"/>
      <c r="JSH330" s="43"/>
      <c r="JSI330" s="40"/>
      <c r="JSJ330" s="40"/>
      <c r="JSK330" s="41"/>
      <c r="JSL330" s="42"/>
      <c r="JSM330" s="42"/>
      <c r="JSN330" s="42"/>
      <c r="JSO330" s="43"/>
      <c r="JSP330" s="43"/>
      <c r="JSQ330" s="40"/>
      <c r="JSR330" s="40"/>
      <c r="JSS330" s="41"/>
      <c r="JST330" s="42"/>
      <c r="JSU330" s="42"/>
      <c r="JSV330" s="42"/>
      <c r="JSW330" s="43"/>
      <c r="JSX330" s="43"/>
      <c r="JSY330" s="40"/>
      <c r="JSZ330" s="40"/>
      <c r="JTA330" s="41"/>
      <c r="JTB330" s="42"/>
      <c r="JTC330" s="42"/>
      <c r="JTD330" s="42"/>
      <c r="JTE330" s="43"/>
      <c r="JTF330" s="43"/>
      <c r="JTG330" s="40"/>
      <c r="JTH330" s="40"/>
      <c r="JTI330" s="41"/>
      <c r="JTJ330" s="42"/>
      <c r="JTK330" s="42"/>
      <c r="JTL330" s="42"/>
      <c r="JTM330" s="43"/>
      <c r="JTN330" s="43"/>
      <c r="JTO330" s="40"/>
      <c r="JTP330" s="40"/>
      <c r="JTQ330" s="41"/>
      <c r="JTR330" s="42"/>
      <c r="JTS330" s="42"/>
      <c r="JTT330" s="42"/>
      <c r="JTU330" s="43"/>
      <c r="JTV330" s="43"/>
      <c r="JTW330" s="40"/>
      <c r="JTX330" s="40"/>
      <c r="JTY330" s="41"/>
      <c r="JTZ330" s="42"/>
      <c r="JUA330" s="42"/>
      <c r="JUB330" s="42"/>
      <c r="JUC330" s="43"/>
      <c r="JUD330" s="43"/>
      <c r="JUE330" s="40"/>
      <c r="JUF330" s="40"/>
      <c r="JUG330" s="41"/>
      <c r="JUH330" s="42"/>
      <c r="JUI330" s="42"/>
      <c r="JUJ330" s="42"/>
      <c r="JUK330" s="43"/>
      <c r="JUL330" s="43"/>
      <c r="JUM330" s="40"/>
      <c r="JUN330" s="40"/>
      <c r="JUO330" s="41"/>
      <c r="JUP330" s="42"/>
      <c r="JUQ330" s="42"/>
      <c r="JUR330" s="42"/>
      <c r="JUS330" s="43"/>
      <c r="JUT330" s="43"/>
      <c r="JUU330" s="40"/>
      <c r="JUV330" s="40"/>
      <c r="JUW330" s="41"/>
      <c r="JUX330" s="42"/>
      <c r="JUY330" s="42"/>
      <c r="JUZ330" s="42"/>
      <c r="JVA330" s="43"/>
      <c r="JVB330" s="43"/>
      <c r="JVC330" s="40"/>
      <c r="JVD330" s="40"/>
      <c r="JVE330" s="41"/>
      <c r="JVF330" s="42"/>
      <c r="JVG330" s="42"/>
      <c r="JVH330" s="42"/>
      <c r="JVI330" s="43"/>
      <c r="JVJ330" s="43"/>
      <c r="JVK330" s="40"/>
      <c r="JVL330" s="40"/>
      <c r="JVM330" s="41"/>
      <c r="JVN330" s="42"/>
      <c r="JVO330" s="42"/>
      <c r="JVP330" s="42"/>
      <c r="JVQ330" s="43"/>
      <c r="JVR330" s="43"/>
      <c r="JVS330" s="40"/>
      <c r="JVT330" s="40"/>
      <c r="JVU330" s="41"/>
      <c r="JVV330" s="42"/>
      <c r="JVW330" s="42"/>
      <c r="JVX330" s="42"/>
      <c r="JVY330" s="43"/>
      <c r="JVZ330" s="43"/>
      <c r="JWA330" s="40"/>
      <c r="JWB330" s="40"/>
      <c r="JWC330" s="41"/>
      <c r="JWD330" s="42"/>
      <c r="JWE330" s="42"/>
      <c r="JWF330" s="42"/>
      <c r="JWG330" s="43"/>
      <c r="JWH330" s="43"/>
      <c r="JWI330" s="40"/>
      <c r="JWJ330" s="40"/>
      <c r="JWK330" s="41"/>
      <c r="JWL330" s="42"/>
      <c r="JWM330" s="42"/>
      <c r="JWN330" s="42"/>
      <c r="JWO330" s="43"/>
      <c r="JWP330" s="43"/>
      <c r="JWQ330" s="40"/>
      <c r="JWR330" s="40"/>
      <c r="JWS330" s="41"/>
      <c r="JWT330" s="42"/>
      <c r="JWU330" s="42"/>
      <c r="JWV330" s="42"/>
      <c r="JWW330" s="43"/>
      <c r="JWX330" s="43"/>
      <c r="JWY330" s="40"/>
      <c r="JWZ330" s="40"/>
      <c r="JXA330" s="41"/>
      <c r="JXB330" s="42"/>
      <c r="JXC330" s="42"/>
      <c r="JXD330" s="42"/>
      <c r="JXE330" s="43"/>
      <c r="JXF330" s="43"/>
      <c r="JXG330" s="40"/>
      <c r="JXH330" s="40"/>
      <c r="JXI330" s="41"/>
      <c r="JXJ330" s="42"/>
      <c r="JXK330" s="42"/>
      <c r="JXL330" s="42"/>
      <c r="JXM330" s="43"/>
      <c r="JXN330" s="43"/>
      <c r="JXO330" s="40"/>
      <c r="JXP330" s="40"/>
      <c r="JXQ330" s="41"/>
      <c r="JXR330" s="42"/>
      <c r="JXS330" s="42"/>
      <c r="JXT330" s="42"/>
      <c r="JXU330" s="43"/>
      <c r="JXV330" s="43"/>
      <c r="JXW330" s="40"/>
      <c r="JXX330" s="40"/>
      <c r="JXY330" s="41"/>
      <c r="JXZ330" s="42"/>
      <c r="JYA330" s="42"/>
      <c r="JYB330" s="42"/>
      <c r="JYC330" s="43"/>
      <c r="JYD330" s="43"/>
      <c r="JYE330" s="40"/>
      <c r="JYF330" s="40"/>
      <c r="JYG330" s="41"/>
      <c r="JYH330" s="42"/>
      <c r="JYI330" s="42"/>
      <c r="JYJ330" s="42"/>
      <c r="JYK330" s="43"/>
      <c r="JYL330" s="43"/>
      <c r="JYM330" s="40"/>
      <c r="JYN330" s="40"/>
      <c r="JYO330" s="41"/>
      <c r="JYP330" s="42"/>
      <c r="JYQ330" s="42"/>
      <c r="JYR330" s="42"/>
      <c r="JYS330" s="43"/>
      <c r="JYT330" s="43"/>
      <c r="JYU330" s="40"/>
      <c r="JYV330" s="40"/>
      <c r="JYW330" s="41"/>
      <c r="JYX330" s="42"/>
      <c r="JYY330" s="42"/>
      <c r="JYZ330" s="42"/>
      <c r="JZA330" s="43"/>
      <c r="JZB330" s="43"/>
      <c r="JZC330" s="40"/>
      <c r="JZD330" s="40"/>
      <c r="JZE330" s="41"/>
      <c r="JZF330" s="42"/>
      <c r="JZG330" s="42"/>
      <c r="JZH330" s="42"/>
      <c r="JZI330" s="43"/>
      <c r="JZJ330" s="43"/>
      <c r="JZK330" s="40"/>
      <c r="JZL330" s="40"/>
      <c r="JZM330" s="41"/>
      <c r="JZN330" s="42"/>
      <c r="JZO330" s="42"/>
      <c r="JZP330" s="42"/>
      <c r="JZQ330" s="43"/>
      <c r="JZR330" s="43"/>
      <c r="JZS330" s="40"/>
      <c r="JZT330" s="40"/>
      <c r="JZU330" s="41"/>
      <c r="JZV330" s="42"/>
      <c r="JZW330" s="42"/>
      <c r="JZX330" s="42"/>
      <c r="JZY330" s="43"/>
      <c r="JZZ330" s="43"/>
      <c r="KAA330" s="40"/>
      <c r="KAB330" s="40"/>
      <c r="KAC330" s="41"/>
      <c r="KAD330" s="42"/>
      <c r="KAE330" s="42"/>
      <c r="KAF330" s="42"/>
      <c r="KAG330" s="43"/>
      <c r="KAH330" s="43"/>
      <c r="KAI330" s="40"/>
      <c r="KAJ330" s="40"/>
      <c r="KAK330" s="41"/>
      <c r="KAL330" s="42"/>
      <c r="KAM330" s="42"/>
      <c r="KAN330" s="42"/>
      <c r="KAO330" s="43"/>
      <c r="KAP330" s="43"/>
      <c r="KAQ330" s="40"/>
      <c r="KAR330" s="40"/>
      <c r="KAS330" s="41"/>
      <c r="KAT330" s="42"/>
      <c r="KAU330" s="42"/>
      <c r="KAV330" s="42"/>
      <c r="KAW330" s="43"/>
      <c r="KAX330" s="43"/>
      <c r="KAY330" s="40"/>
      <c r="KAZ330" s="40"/>
      <c r="KBA330" s="41"/>
      <c r="KBB330" s="42"/>
      <c r="KBC330" s="42"/>
      <c r="KBD330" s="42"/>
      <c r="KBE330" s="43"/>
      <c r="KBF330" s="43"/>
      <c r="KBG330" s="40"/>
      <c r="KBH330" s="40"/>
      <c r="KBI330" s="41"/>
      <c r="KBJ330" s="42"/>
      <c r="KBK330" s="42"/>
      <c r="KBL330" s="42"/>
      <c r="KBM330" s="43"/>
      <c r="KBN330" s="43"/>
      <c r="KBO330" s="40"/>
      <c r="KBP330" s="40"/>
      <c r="KBQ330" s="41"/>
      <c r="KBR330" s="42"/>
      <c r="KBS330" s="42"/>
      <c r="KBT330" s="42"/>
      <c r="KBU330" s="43"/>
      <c r="KBV330" s="43"/>
      <c r="KBW330" s="40"/>
      <c r="KBX330" s="40"/>
      <c r="KBY330" s="41"/>
      <c r="KBZ330" s="42"/>
      <c r="KCA330" s="42"/>
      <c r="KCB330" s="42"/>
      <c r="KCC330" s="43"/>
      <c r="KCD330" s="43"/>
      <c r="KCE330" s="40"/>
      <c r="KCF330" s="40"/>
      <c r="KCG330" s="41"/>
      <c r="KCH330" s="42"/>
      <c r="KCI330" s="42"/>
      <c r="KCJ330" s="42"/>
      <c r="KCK330" s="43"/>
      <c r="KCL330" s="43"/>
      <c r="KCM330" s="40"/>
      <c r="KCN330" s="40"/>
      <c r="KCO330" s="41"/>
      <c r="KCP330" s="42"/>
      <c r="KCQ330" s="42"/>
      <c r="KCR330" s="42"/>
      <c r="KCS330" s="43"/>
      <c r="KCT330" s="43"/>
      <c r="KCU330" s="40"/>
      <c r="KCV330" s="40"/>
      <c r="KCW330" s="41"/>
      <c r="KCX330" s="42"/>
      <c r="KCY330" s="42"/>
      <c r="KCZ330" s="42"/>
      <c r="KDA330" s="43"/>
      <c r="KDB330" s="43"/>
      <c r="KDC330" s="40"/>
      <c r="KDD330" s="40"/>
      <c r="KDE330" s="41"/>
      <c r="KDF330" s="42"/>
      <c r="KDG330" s="42"/>
      <c r="KDH330" s="42"/>
      <c r="KDI330" s="43"/>
      <c r="KDJ330" s="43"/>
      <c r="KDK330" s="40"/>
      <c r="KDL330" s="40"/>
      <c r="KDM330" s="41"/>
      <c r="KDN330" s="42"/>
      <c r="KDO330" s="42"/>
      <c r="KDP330" s="42"/>
      <c r="KDQ330" s="43"/>
      <c r="KDR330" s="43"/>
      <c r="KDS330" s="40"/>
      <c r="KDT330" s="40"/>
      <c r="KDU330" s="41"/>
      <c r="KDV330" s="42"/>
      <c r="KDW330" s="42"/>
      <c r="KDX330" s="42"/>
      <c r="KDY330" s="43"/>
      <c r="KDZ330" s="43"/>
      <c r="KEA330" s="40"/>
      <c r="KEB330" s="40"/>
      <c r="KEC330" s="41"/>
      <c r="KED330" s="42"/>
      <c r="KEE330" s="42"/>
      <c r="KEF330" s="42"/>
      <c r="KEG330" s="43"/>
      <c r="KEH330" s="43"/>
      <c r="KEI330" s="40"/>
      <c r="KEJ330" s="40"/>
      <c r="KEK330" s="41"/>
      <c r="KEL330" s="42"/>
      <c r="KEM330" s="42"/>
      <c r="KEN330" s="42"/>
      <c r="KEO330" s="43"/>
      <c r="KEP330" s="43"/>
      <c r="KEQ330" s="40"/>
      <c r="KER330" s="40"/>
      <c r="KES330" s="41"/>
      <c r="KET330" s="42"/>
      <c r="KEU330" s="42"/>
      <c r="KEV330" s="42"/>
      <c r="KEW330" s="43"/>
      <c r="KEX330" s="43"/>
      <c r="KEY330" s="40"/>
      <c r="KEZ330" s="40"/>
      <c r="KFA330" s="41"/>
      <c r="KFB330" s="42"/>
      <c r="KFC330" s="42"/>
      <c r="KFD330" s="42"/>
      <c r="KFE330" s="43"/>
      <c r="KFF330" s="43"/>
      <c r="KFG330" s="40"/>
      <c r="KFH330" s="40"/>
      <c r="KFI330" s="41"/>
      <c r="KFJ330" s="42"/>
      <c r="KFK330" s="42"/>
      <c r="KFL330" s="42"/>
      <c r="KFM330" s="43"/>
      <c r="KFN330" s="43"/>
      <c r="KFO330" s="40"/>
      <c r="KFP330" s="40"/>
      <c r="KFQ330" s="41"/>
      <c r="KFR330" s="42"/>
      <c r="KFS330" s="42"/>
      <c r="KFT330" s="42"/>
      <c r="KFU330" s="43"/>
      <c r="KFV330" s="43"/>
      <c r="KFW330" s="40"/>
      <c r="KFX330" s="40"/>
      <c r="KFY330" s="41"/>
      <c r="KFZ330" s="42"/>
      <c r="KGA330" s="42"/>
      <c r="KGB330" s="42"/>
      <c r="KGC330" s="43"/>
      <c r="KGD330" s="43"/>
      <c r="KGE330" s="40"/>
      <c r="KGF330" s="40"/>
      <c r="KGG330" s="41"/>
      <c r="KGH330" s="42"/>
      <c r="KGI330" s="42"/>
      <c r="KGJ330" s="42"/>
      <c r="KGK330" s="43"/>
      <c r="KGL330" s="43"/>
      <c r="KGM330" s="40"/>
      <c r="KGN330" s="40"/>
      <c r="KGO330" s="41"/>
      <c r="KGP330" s="42"/>
      <c r="KGQ330" s="42"/>
      <c r="KGR330" s="42"/>
      <c r="KGS330" s="43"/>
      <c r="KGT330" s="43"/>
      <c r="KGU330" s="40"/>
      <c r="KGV330" s="40"/>
      <c r="KGW330" s="41"/>
      <c r="KGX330" s="42"/>
      <c r="KGY330" s="42"/>
      <c r="KGZ330" s="42"/>
      <c r="KHA330" s="43"/>
      <c r="KHB330" s="43"/>
      <c r="KHC330" s="40"/>
      <c r="KHD330" s="40"/>
      <c r="KHE330" s="41"/>
      <c r="KHF330" s="42"/>
      <c r="KHG330" s="42"/>
      <c r="KHH330" s="42"/>
      <c r="KHI330" s="43"/>
      <c r="KHJ330" s="43"/>
      <c r="KHK330" s="40"/>
      <c r="KHL330" s="40"/>
      <c r="KHM330" s="41"/>
      <c r="KHN330" s="42"/>
      <c r="KHO330" s="42"/>
      <c r="KHP330" s="42"/>
      <c r="KHQ330" s="43"/>
      <c r="KHR330" s="43"/>
      <c r="KHS330" s="40"/>
      <c r="KHT330" s="40"/>
      <c r="KHU330" s="41"/>
      <c r="KHV330" s="42"/>
      <c r="KHW330" s="42"/>
      <c r="KHX330" s="42"/>
      <c r="KHY330" s="43"/>
      <c r="KHZ330" s="43"/>
      <c r="KIA330" s="40"/>
      <c r="KIB330" s="40"/>
      <c r="KIC330" s="41"/>
      <c r="KID330" s="42"/>
      <c r="KIE330" s="42"/>
      <c r="KIF330" s="42"/>
      <c r="KIG330" s="43"/>
      <c r="KIH330" s="43"/>
      <c r="KII330" s="40"/>
      <c r="KIJ330" s="40"/>
      <c r="KIK330" s="41"/>
      <c r="KIL330" s="42"/>
      <c r="KIM330" s="42"/>
      <c r="KIN330" s="42"/>
      <c r="KIO330" s="43"/>
      <c r="KIP330" s="43"/>
      <c r="KIQ330" s="40"/>
      <c r="KIR330" s="40"/>
      <c r="KIS330" s="41"/>
      <c r="KIT330" s="42"/>
      <c r="KIU330" s="42"/>
      <c r="KIV330" s="42"/>
      <c r="KIW330" s="43"/>
      <c r="KIX330" s="43"/>
      <c r="KIY330" s="40"/>
      <c r="KIZ330" s="40"/>
      <c r="KJA330" s="41"/>
      <c r="KJB330" s="42"/>
      <c r="KJC330" s="42"/>
      <c r="KJD330" s="42"/>
      <c r="KJE330" s="43"/>
      <c r="KJF330" s="43"/>
      <c r="KJG330" s="40"/>
      <c r="KJH330" s="40"/>
      <c r="KJI330" s="41"/>
      <c r="KJJ330" s="42"/>
      <c r="KJK330" s="42"/>
      <c r="KJL330" s="42"/>
      <c r="KJM330" s="43"/>
      <c r="KJN330" s="43"/>
      <c r="KJO330" s="40"/>
      <c r="KJP330" s="40"/>
      <c r="KJQ330" s="41"/>
      <c r="KJR330" s="42"/>
      <c r="KJS330" s="42"/>
      <c r="KJT330" s="42"/>
      <c r="KJU330" s="43"/>
      <c r="KJV330" s="43"/>
      <c r="KJW330" s="40"/>
      <c r="KJX330" s="40"/>
      <c r="KJY330" s="41"/>
      <c r="KJZ330" s="42"/>
      <c r="KKA330" s="42"/>
      <c r="KKB330" s="42"/>
      <c r="KKC330" s="43"/>
      <c r="KKD330" s="43"/>
      <c r="KKE330" s="40"/>
      <c r="KKF330" s="40"/>
      <c r="KKG330" s="41"/>
      <c r="KKH330" s="42"/>
      <c r="KKI330" s="42"/>
      <c r="KKJ330" s="42"/>
      <c r="KKK330" s="43"/>
      <c r="KKL330" s="43"/>
      <c r="KKM330" s="40"/>
      <c r="KKN330" s="40"/>
      <c r="KKO330" s="41"/>
      <c r="KKP330" s="42"/>
      <c r="KKQ330" s="42"/>
      <c r="KKR330" s="42"/>
      <c r="KKS330" s="43"/>
      <c r="KKT330" s="43"/>
      <c r="KKU330" s="40"/>
      <c r="KKV330" s="40"/>
      <c r="KKW330" s="41"/>
      <c r="KKX330" s="42"/>
      <c r="KKY330" s="42"/>
      <c r="KKZ330" s="42"/>
      <c r="KLA330" s="43"/>
      <c r="KLB330" s="43"/>
      <c r="KLC330" s="40"/>
      <c r="KLD330" s="40"/>
      <c r="KLE330" s="41"/>
      <c r="KLF330" s="42"/>
      <c r="KLG330" s="42"/>
      <c r="KLH330" s="42"/>
      <c r="KLI330" s="43"/>
      <c r="KLJ330" s="43"/>
      <c r="KLK330" s="40"/>
      <c r="KLL330" s="40"/>
      <c r="KLM330" s="41"/>
      <c r="KLN330" s="42"/>
      <c r="KLO330" s="42"/>
      <c r="KLP330" s="42"/>
      <c r="KLQ330" s="43"/>
      <c r="KLR330" s="43"/>
      <c r="KLS330" s="40"/>
      <c r="KLT330" s="40"/>
      <c r="KLU330" s="41"/>
      <c r="KLV330" s="42"/>
      <c r="KLW330" s="42"/>
      <c r="KLX330" s="42"/>
      <c r="KLY330" s="43"/>
      <c r="KLZ330" s="43"/>
      <c r="KMA330" s="40"/>
      <c r="KMB330" s="40"/>
      <c r="KMC330" s="41"/>
      <c r="KMD330" s="42"/>
      <c r="KME330" s="42"/>
      <c r="KMF330" s="42"/>
      <c r="KMG330" s="43"/>
      <c r="KMH330" s="43"/>
      <c r="KMI330" s="40"/>
      <c r="KMJ330" s="40"/>
      <c r="KMK330" s="41"/>
      <c r="KML330" s="42"/>
      <c r="KMM330" s="42"/>
      <c r="KMN330" s="42"/>
      <c r="KMO330" s="43"/>
      <c r="KMP330" s="43"/>
      <c r="KMQ330" s="40"/>
      <c r="KMR330" s="40"/>
      <c r="KMS330" s="41"/>
      <c r="KMT330" s="42"/>
      <c r="KMU330" s="42"/>
      <c r="KMV330" s="42"/>
      <c r="KMW330" s="43"/>
      <c r="KMX330" s="43"/>
      <c r="KMY330" s="40"/>
      <c r="KMZ330" s="40"/>
      <c r="KNA330" s="41"/>
      <c r="KNB330" s="42"/>
      <c r="KNC330" s="42"/>
      <c r="KND330" s="42"/>
      <c r="KNE330" s="43"/>
      <c r="KNF330" s="43"/>
      <c r="KNG330" s="40"/>
      <c r="KNH330" s="40"/>
      <c r="KNI330" s="41"/>
      <c r="KNJ330" s="42"/>
      <c r="KNK330" s="42"/>
      <c r="KNL330" s="42"/>
      <c r="KNM330" s="43"/>
      <c r="KNN330" s="43"/>
      <c r="KNO330" s="40"/>
      <c r="KNP330" s="40"/>
      <c r="KNQ330" s="41"/>
      <c r="KNR330" s="42"/>
      <c r="KNS330" s="42"/>
      <c r="KNT330" s="42"/>
      <c r="KNU330" s="43"/>
      <c r="KNV330" s="43"/>
      <c r="KNW330" s="40"/>
      <c r="KNX330" s="40"/>
      <c r="KNY330" s="41"/>
      <c r="KNZ330" s="42"/>
      <c r="KOA330" s="42"/>
      <c r="KOB330" s="42"/>
      <c r="KOC330" s="43"/>
      <c r="KOD330" s="43"/>
      <c r="KOE330" s="40"/>
      <c r="KOF330" s="40"/>
      <c r="KOG330" s="41"/>
      <c r="KOH330" s="42"/>
      <c r="KOI330" s="42"/>
      <c r="KOJ330" s="42"/>
      <c r="KOK330" s="43"/>
      <c r="KOL330" s="43"/>
      <c r="KOM330" s="40"/>
      <c r="KON330" s="40"/>
      <c r="KOO330" s="41"/>
      <c r="KOP330" s="42"/>
      <c r="KOQ330" s="42"/>
      <c r="KOR330" s="42"/>
      <c r="KOS330" s="43"/>
      <c r="KOT330" s="43"/>
      <c r="KOU330" s="40"/>
      <c r="KOV330" s="40"/>
      <c r="KOW330" s="41"/>
      <c r="KOX330" s="42"/>
      <c r="KOY330" s="42"/>
      <c r="KOZ330" s="42"/>
      <c r="KPA330" s="43"/>
      <c r="KPB330" s="43"/>
      <c r="KPC330" s="40"/>
      <c r="KPD330" s="40"/>
      <c r="KPE330" s="41"/>
      <c r="KPF330" s="42"/>
      <c r="KPG330" s="42"/>
      <c r="KPH330" s="42"/>
      <c r="KPI330" s="43"/>
      <c r="KPJ330" s="43"/>
      <c r="KPK330" s="40"/>
      <c r="KPL330" s="40"/>
      <c r="KPM330" s="41"/>
      <c r="KPN330" s="42"/>
      <c r="KPO330" s="42"/>
      <c r="KPP330" s="42"/>
      <c r="KPQ330" s="43"/>
      <c r="KPR330" s="43"/>
      <c r="KPS330" s="40"/>
      <c r="KPT330" s="40"/>
      <c r="KPU330" s="41"/>
      <c r="KPV330" s="42"/>
      <c r="KPW330" s="42"/>
      <c r="KPX330" s="42"/>
      <c r="KPY330" s="43"/>
      <c r="KPZ330" s="43"/>
      <c r="KQA330" s="40"/>
      <c r="KQB330" s="40"/>
      <c r="KQC330" s="41"/>
      <c r="KQD330" s="42"/>
      <c r="KQE330" s="42"/>
      <c r="KQF330" s="42"/>
      <c r="KQG330" s="43"/>
      <c r="KQH330" s="43"/>
      <c r="KQI330" s="40"/>
      <c r="KQJ330" s="40"/>
      <c r="KQK330" s="41"/>
      <c r="KQL330" s="42"/>
      <c r="KQM330" s="42"/>
      <c r="KQN330" s="42"/>
      <c r="KQO330" s="43"/>
      <c r="KQP330" s="43"/>
      <c r="KQQ330" s="40"/>
      <c r="KQR330" s="40"/>
      <c r="KQS330" s="41"/>
      <c r="KQT330" s="42"/>
      <c r="KQU330" s="42"/>
      <c r="KQV330" s="42"/>
      <c r="KQW330" s="43"/>
      <c r="KQX330" s="43"/>
      <c r="KQY330" s="40"/>
      <c r="KQZ330" s="40"/>
      <c r="KRA330" s="41"/>
      <c r="KRB330" s="42"/>
      <c r="KRC330" s="42"/>
      <c r="KRD330" s="42"/>
      <c r="KRE330" s="43"/>
      <c r="KRF330" s="43"/>
      <c r="KRG330" s="40"/>
      <c r="KRH330" s="40"/>
      <c r="KRI330" s="41"/>
      <c r="KRJ330" s="42"/>
      <c r="KRK330" s="42"/>
      <c r="KRL330" s="42"/>
      <c r="KRM330" s="43"/>
      <c r="KRN330" s="43"/>
      <c r="KRO330" s="40"/>
      <c r="KRP330" s="40"/>
      <c r="KRQ330" s="41"/>
      <c r="KRR330" s="42"/>
      <c r="KRS330" s="42"/>
      <c r="KRT330" s="42"/>
      <c r="KRU330" s="43"/>
      <c r="KRV330" s="43"/>
      <c r="KRW330" s="40"/>
      <c r="KRX330" s="40"/>
      <c r="KRY330" s="41"/>
      <c r="KRZ330" s="42"/>
      <c r="KSA330" s="42"/>
      <c r="KSB330" s="42"/>
      <c r="KSC330" s="43"/>
      <c r="KSD330" s="43"/>
      <c r="KSE330" s="40"/>
      <c r="KSF330" s="40"/>
      <c r="KSG330" s="41"/>
      <c r="KSH330" s="42"/>
      <c r="KSI330" s="42"/>
      <c r="KSJ330" s="42"/>
      <c r="KSK330" s="43"/>
      <c r="KSL330" s="43"/>
      <c r="KSM330" s="40"/>
      <c r="KSN330" s="40"/>
      <c r="KSO330" s="41"/>
      <c r="KSP330" s="42"/>
      <c r="KSQ330" s="42"/>
      <c r="KSR330" s="42"/>
      <c r="KSS330" s="43"/>
      <c r="KST330" s="43"/>
      <c r="KSU330" s="40"/>
      <c r="KSV330" s="40"/>
      <c r="KSW330" s="41"/>
      <c r="KSX330" s="42"/>
      <c r="KSY330" s="42"/>
      <c r="KSZ330" s="42"/>
      <c r="KTA330" s="43"/>
      <c r="KTB330" s="43"/>
      <c r="KTC330" s="40"/>
      <c r="KTD330" s="40"/>
      <c r="KTE330" s="41"/>
      <c r="KTF330" s="42"/>
      <c r="KTG330" s="42"/>
      <c r="KTH330" s="42"/>
      <c r="KTI330" s="43"/>
      <c r="KTJ330" s="43"/>
      <c r="KTK330" s="40"/>
      <c r="KTL330" s="40"/>
      <c r="KTM330" s="41"/>
      <c r="KTN330" s="42"/>
      <c r="KTO330" s="42"/>
      <c r="KTP330" s="42"/>
      <c r="KTQ330" s="43"/>
      <c r="KTR330" s="43"/>
      <c r="KTS330" s="40"/>
      <c r="KTT330" s="40"/>
      <c r="KTU330" s="41"/>
      <c r="KTV330" s="42"/>
      <c r="KTW330" s="42"/>
      <c r="KTX330" s="42"/>
      <c r="KTY330" s="43"/>
      <c r="KTZ330" s="43"/>
      <c r="KUA330" s="40"/>
      <c r="KUB330" s="40"/>
      <c r="KUC330" s="41"/>
      <c r="KUD330" s="42"/>
      <c r="KUE330" s="42"/>
      <c r="KUF330" s="42"/>
      <c r="KUG330" s="43"/>
      <c r="KUH330" s="43"/>
      <c r="KUI330" s="40"/>
      <c r="KUJ330" s="40"/>
      <c r="KUK330" s="41"/>
      <c r="KUL330" s="42"/>
      <c r="KUM330" s="42"/>
      <c r="KUN330" s="42"/>
      <c r="KUO330" s="43"/>
      <c r="KUP330" s="43"/>
      <c r="KUQ330" s="40"/>
      <c r="KUR330" s="40"/>
      <c r="KUS330" s="41"/>
      <c r="KUT330" s="42"/>
      <c r="KUU330" s="42"/>
      <c r="KUV330" s="42"/>
      <c r="KUW330" s="43"/>
      <c r="KUX330" s="43"/>
      <c r="KUY330" s="40"/>
      <c r="KUZ330" s="40"/>
      <c r="KVA330" s="41"/>
      <c r="KVB330" s="42"/>
      <c r="KVC330" s="42"/>
      <c r="KVD330" s="42"/>
      <c r="KVE330" s="43"/>
      <c r="KVF330" s="43"/>
      <c r="KVG330" s="40"/>
      <c r="KVH330" s="40"/>
      <c r="KVI330" s="41"/>
      <c r="KVJ330" s="42"/>
      <c r="KVK330" s="42"/>
      <c r="KVL330" s="42"/>
      <c r="KVM330" s="43"/>
      <c r="KVN330" s="43"/>
      <c r="KVO330" s="40"/>
      <c r="KVP330" s="40"/>
      <c r="KVQ330" s="41"/>
      <c r="KVR330" s="42"/>
      <c r="KVS330" s="42"/>
      <c r="KVT330" s="42"/>
      <c r="KVU330" s="43"/>
      <c r="KVV330" s="43"/>
      <c r="KVW330" s="40"/>
      <c r="KVX330" s="40"/>
      <c r="KVY330" s="41"/>
      <c r="KVZ330" s="42"/>
      <c r="KWA330" s="42"/>
      <c r="KWB330" s="42"/>
      <c r="KWC330" s="43"/>
      <c r="KWD330" s="43"/>
      <c r="KWE330" s="40"/>
      <c r="KWF330" s="40"/>
      <c r="KWG330" s="41"/>
      <c r="KWH330" s="42"/>
      <c r="KWI330" s="42"/>
      <c r="KWJ330" s="42"/>
      <c r="KWK330" s="43"/>
      <c r="KWL330" s="43"/>
      <c r="KWM330" s="40"/>
      <c r="KWN330" s="40"/>
      <c r="KWO330" s="41"/>
      <c r="KWP330" s="42"/>
      <c r="KWQ330" s="42"/>
      <c r="KWR330" s="42"/>
      <c r="KWS330" s="43"/>
      <c r="KWT330" s="43"/>
      <c r="KWU330" s="40"/>
      <c r="KWV330" s="40"/>
      <c r="KWW330" s="41"/>
      <c r="KWX330" s="42"/>
      <c r="KWY330" s="42"/>
      <c r="KWZ330" s="42"/>
      <c r="KXA330" s="43"/>
      <c r="KXB330" s="43"/>
      <c r="KXC330" s="40"/>
      <c r="KXD330" s="40"/>
      <c r="KXE330" s="41"/>
      <c r="KXF330" s="42"/>
      <c r="KXG330" s="42"/>
      <c r="KXH330" s="42"/>
      <c r="KXI330" s="43"/>
      <c r="KXJ330" s="43"/>
      <c r="KXK330" s="40"/>
      <c r="KXL330" s="40"/>
      <c r="KXM330" s="41"/>
      <c r="KXN330" s="42"/>
      <c r="KXO330" s="42"/>
      <c r="KXP330" s="42"/>
      <c r="KXQ330" s="43"/>
      <c r="KXR330" s="43"/>
      <c r="KXS330" s="40"/>
      <c r="KXT330" s="40"/>
      <c r="KXU330" s="41"/>
      <c r="KXV330" s="42"/>
      <c r="KXW330" s="42"/>
      <c r="KXX330" s="42"/>
      <c r="KXY330" s="43"/>
      <c r="KXZ330" s="43"/>
      <c r="KYA330" s="40"/>
      <c r="KYB330" s="40"/>
      <c r="KYC330" s="41"/>
      <c r="KYD330" s="42"/>
      <c r="KYE330" s="42"/>
      <c r="KYF330" s="42"/>
      <c r="KYG330" s="43"/>
      <c r="KYH330" s="43"/>
      <c r="KYI330" s="40"/>
      <c r="KYJ330" s="40"/>
      <c r="KYK330" s="41"/>
      <c r="KYL330" s="42"/>
      <c r="KYM330" s="42"/>
      <c r="KYN330" s="42"/>
      <c r="KYO330" s="43"/>
      <c r="KYP330" s="43"/>
      <c r="KYQ330" s="40"/>
      <c r="KYR330" s="40"/>
      <c r="KYS330" s="41"/>
      <c r="KYT330" s="42"/>
      <c r="KYU330" s="42"/>
      <c r="KYV330" s="42"/>
      <c r="KYW330" s="43"/>
      <c r="KYX330" s="43"/>
      <c r="KYY330" s="40"/>
      <c r="KYZ330" s="40"/>
      <c r="KZA330" s="41"/>
      <c r="KZB330" s="42"/>
      <c r="KZC330" s="42"/>
      <c r="KZD330" s="42"/>
      <c r="KZE330" s="43"/>
      <c r="KZF330" s="43"/>
      <c r="KZG330" s="40"/>
      <c r="KZH330" s="40"/>
      <c r="KZI330" s="41"/>
      <c r="KZJ330" s="42"/>
      <c r="KZK330" s="42"/>
      <c r="KZL330" s="42"/>
      <c r="KZM330" s="43"/>
      <c r="KZN330" s="43"/>
      <c r="KZO330" s="40"/>
      <c r="KZP330" s="40"/>
      <c r="KZQ330" s="41"/>
      <c r="KZR330" s="42"/>
      <c r="KZS330" s="42"/>
      <c r="KZT330" s="42"/>
      <c r="KZU330" s="43"/>
      <c r="KZV330" s="43"/>
      <c r="KZW330" s="40"/>
      <c r="KZX330" s="40"/>
      <c r="KZY330" s="41"/>
      <c r="KZZ330" s="42"/>
      <c r="LAA330" s="42"/>
      <c r="LAB330" s="42"/>
      <c r="LAC330" s="43"/>
      <c r="LAD330" s="43"/>
      <c r="LAE330" s="40"/>
      <c r="LAF330" s="40"/>
      <c r="LAG330" s="41"/>
      <c r="LAH330" s="42"/>
      <c r="LAI330" s="42"/>
      <c r="LAJ330" s="42"/>
      <c r="LAK330" s="43"/>
      <c r="LAL330" s="43"/>
      <c r="LAM330" s="40"/>
      <c r="LAN330" s="40"/>
      <c r="LAO330" s="41"/>
      <c r="LAP330" s="42"/>
      <c r="LAQ330" s="42"/>
      <c r="LAR330" s="42"/>
      <c r="LAS330" s="43"/>
      <c r="LAT330" s="43"/>
      <c r="LAU330" s="40"/>
      <c r="LAV330" s="40"/>
      <c r="LAW330" s="41"/>
      <c r="LAX330" s="42"/>
      <c r="LAY330" s="42"/>
      <c r="LAZ330" s="42"/>
      <c r="LBA330" s="43"/>
      <c r="LBB330" s="43"/>
      <c r="LBC330" s="40"/>
      <c r="LBD330" s="40"/>
      <c r="LBE330" s="41"/>
      <c r="LBF330" s="42"/>
      <c r="LBG330" s="42"/>
      <c r="LBH330" s="42"/>
      <c r="LBI330" s="43"/>
      <c r="LBJ330" s="43"/>
      <c r="LBK330" s="40"/>
      <c r="LBL330" s="40"/>
      <c r="LBM330" s="41"/>
      <c r="LBN330" s="42"/>
      <c r="LBO330" s="42"/>
      <c r="LBP330" s="42"/>
      <c r="LBQ330" s="43"/>
      <c r="LBR330" s="43"/>
      <c r="LBS330" s="40"/>
      <c r="LBT330" s="40"/>
      <c r="LBU330" s="41"/>
      <c r="LBV330" s="42"/>
      <c r="LBW330" s="42"/>
      <c r="LBX330" s="42"/>
      <c r="LBY330" s="43"/>
      <c r="LBZ330" s="43"/>
      <c r="LCA330" s="40"/>
      <c r="LCB330" s="40"/>
      <c r="LCC330" s="41"/>
      <c r="LCD330" s="42"/>
      <c r="LCE330" s="42"/>
      <c r="LCF330" s="42"/>
      <c r="LCG330" s="43"/>
      <c r="LCH330" s="43"/>
      <c r="LCI330" s="40"/>
      <c r="LCJ330" s="40"/>
      <c r="LCK330" s="41"/>
      <c r="LCL330" s="42"/>
      <c r="LCM330" s="42"/>
      <c r="LCN330" s="42"/>
      <c r="LCO330" s="43"/>
      <c r="LCP330" s="43"/>
      <c r="LCQ330" s="40"/>
      <c r="LCR330" s="40"/>
      <c r="LCS330" s="41"/>
      <c r="LCT330" s="42"/>
      <c r="LCU330" s="42"/>
      <c r="LCV330" s="42"/>
      <c r="LCW330" s="43"/>
      <c r="LCX330" s="43"/>
      <c r="LCY330" s="40"/>
      <c r="LCZ330" s="40"/>
      <c r="LDA330" s="41"/>
      <c r="LDB330" s="42"/>
      <c r="LDC330" s="42"/>
      <c r="LDD330" s="42"/>
      <c r="LDE330" s="43"/>
      <c r="LDF330" s="43"/>
      <c r="LDG330" s="40"/>
      <c r="LDH330" s="40"/>
      <c r="LDI330" s="41"/>
      <c r="LDJ330" s="42"/>
      <c r="LDK330" s="42"/>
      <c r="LDL330" s="42"/>
      <c r="LDM330" s="43"/>
      <c r="LDN330" s="43"/>
      <c r="LDO330" s="40"/>
      <c r="LDP330" s="40"/>
      <c r="LDQ330" s="41"/>
      <c r="LDR330" s="42"/>
      <c r="LDS330" s="42"/>
      <c r="LDT330" s="42"/>
      <c r="LDU330" s="43"/>
      <c r="LDV330" s="43"/>
      <c r="LDW330" s="40"/>
      <c r="LDX330" s="40"/>
      <c r="LDY330" s="41"/>
      <c r="LDZ330" s="42"/>
      <c r="LEA330" s="42"/>
      <c r="LEB330" s="42"/>
      <c r="LEC330" s="43"/>
      <c r="LED330" s="43"/>
      <c r="LEE330" s="40"/>
      <c r="LEF330" s="40"/>
      <c r="LEG330" s="41"/>
      <c r="LEH330" s="42"/>
      <c r="LEI330" s="42"/>
      <c r="LEJ330" s="42"/>
      <c r="LEK330" s="43"/>
      <c r="LEL330" s="43"/>
      <c r="LEM330" s="40"/>
      <c r="LEN330" s="40"/>
      <c r="LEO330" s="41"/>
      <c r="LEP330" s="42"/>
      <c r="LEQ330" s="42"/>
      <c r="LER330" s="42"/>
      <c r="LES330" s="43"/>
      <c r="LET330" s="43"/>
      <c r="LEU330" s="40"/>
      <c r="LEV330" s="40"/>
      <c r="LEW330" s="41"/>
      <c r="LEX330" s="42"/>
      <c r="LEY330" s="42"/>
      <c r="LEZ330" s="42"/>
      <c r="LFA330" s="43"/>
      <c r="LFB330" s="43"/>
      <c r="LFC330" s="40"/>
      <c r="LFD330" s="40"/>
      <c r="LFE330" s="41"/>
      <c r="LFF330" s="42"/>
      <c r="LFG330" s="42"/>
      <c r="LFH330" s="42"/>
      <c r="LFI330" s="43"/>
      <c r="LFJ330" s="43"/>
      <c r="LFK330" s="40"/>
      <c r="LFL330" s="40"/>
      <c r="LFM330" s="41"/>
      <c r="LFN330" s="42"/>
      <c r="LFO330" s="42"/>
      <c r="LFP330" s="42"/>
      <c r="LFQ330" s="43"/>
      <c r="LFR330" s="43"/>
      <c r="LFS330" s="40"/>
      <c r="LFT330" s="40"/>
      <c r="LFU330" s="41"/>
      <c r="LFV330" s="42"/>
      <c r="LFW330" s="42"/>
      <c r="LFX330" s="42"/>
      <c r="LFY330" s="43"/>
      <c r="LFZ330" s="43"/>
      <c r="LGA330" s="40"/>
      <c r="LGB330" s="40"/>
      <c r="LGC330" s="41"/>
      <c r="LGD330" s="42"/>
      <c r="LGE330" s="42"/>
      <c r="LGF330" s="42"/>
      <c r="LGG330" s="43"/>
      <c r="LGH330" s="43"/>
      <c r="LGI330" s="40"/>
      <c r="LGJ330" s="40"/>
      <c r="LGK330" s="41"/>
      <c r="LGL330" s="42"/>
      <c r="LGM330" s="42"/>
      <c r="LGN330" s="42"/>
      <c r="LGO330" s="43"/>
      <c r="LGP330" s="43"/>
      <c r="LGQ330" s="40"/>
      <c r="LGR330" s="40"/>
      <c r="LGS330" s="41"/>
      <c r="LGT330" s="42"/>
      <c r="LGU330" s="42"/>
      <c r="LGV330" s="42"/>
      <c r="LGW330" s="43"/>
      <c r="LGX330" s="43"/>
      <c r="LGY330" s="40"/>
      <c r="LGZ330" s="40"/>
      <c r="LHA330" s="41"/>
      <c r="LHB330" s="42"/>
      <c r="LHC330" s="42"/>
      <c r="LHD330" s="42"/>
      <c r="LHE330" s="43"/>
      <c r="LHF330" s="43"/>
      <c r="LHG330" s="40"/>
      <c r="LHH330" s="40"/>
      <c r="LHI330" s="41"/>
      <c r="LHJ330" s="42"/>
      <c r="LHK330" s="42"/>
      <c r="LHL330" s="42"/>
      <c r="LHM330" s="43"/>
      <c r="LHN330" s="43"/>
      <c r="LHO330" s="40"/>
      <c r="LHP330" s="40"/>
      <c r="LHQ330" s="41"/>
      <c r="LHR330" s="42"/>
      <c r="LHS330" s="42"/>
      <c r="LHT330" s="42"/>
      <c r="LHU330" s="43"/>
      <c r="LHV330" s="43"/>
      <c r="LHW330" s="40"/>
      <c r="LHX330" s="40"/>
      <c r="LHY330" s="41"/>
      <c r="LHZ330" s="42"/>
      <c r="LIA330" s="42"/>
      <c r="LIB330" s="42"/>
      <c r="LIC330" s="43"/>
      <c r="LID330" s="43"/>
      <c r="LIE330" s="40"/>
      <c r="LIF330" s="40"/>
      <c r="LIG330" s="41"/>
      <c r="LIH330" s="42"/>
      <c r="LII330" s="42"/>
      <c r="LIJ330" s="42"/>
      <c r="LIK330" s="43"/>
      <c r="LIL330" s="43"/>
      <c r="LIM330" s="40"/>
      <c r="LIN330" s="40"/>
      <c r="LIO330" s="41"/>
      <c r="LIP330" s="42"/>
      <c r="LIQ330" s="42"/>
      <c r="LIR330" s="42"/>
      <c r="LIS330" s="43"/>
      <c r="LIT330" s="43"/>
      <c r="LIU330" s="40"/>
      <c r="LIV330" s="40"/>
      <c r="LIW330" s="41"/>
      <c r="LIX330" s="42"/>
      <c r="LIY330" s="42"/>
      <c r="LIZ330" s="42"/>
      <c r="LJA330" s="43"/>
      <c r="LJB330" s="43"/>
      <c r="LJC330" s="40"/>
      <c r="LJD330" s="40"/>
      <c r="LJE330" s="41"/>
      <c r="LJF330" s="42"/>
      <c r="LJG330" s="42"/>
      <c r="LJH330" s="42"/>
      <c r="LJI330" s="43"/>
      <c r="LJJ330" s="43"/>
      <c r="LJK330" s="40"/>
      <c r="LJL330" s="40"/>
      <c r="LJM330" s="41"/>
      <c r="LJN330" s="42"/>
      <c r="LJO330" s="42"/>
      <c r="LJP330" s="42"/>
      <c r="LJQ330" s="43"/>
      <c r="LJR330" s="43"/>
      <c r="LJS330" s="40"/>
      <c r="LJT330" s="40"/>
      <c r="LJU330" s="41"/>
      <c r="LJV330" s="42"/>
      <c r="LJW330" s="42"/>
      <c r="LJX330" s="42"/>
      <c r="LJY330" s="43"/>
      <c r="LJZ330" s="43"/>
      <c r="LKA330" s="40"/>
      <c r="LKB330" s="40"/>
      <c r="LKC330" s="41"/>
      <c r="LKD330" s="42"/>
      <c r="LKE330" s="42"/>
      <c r="LKF330" s="42"/>
      <c r="LKG330" s="43"/>
      <c r="LKH330" s="43"/>
      <c r="LKI330" s="40"/>
      <c r="LKJ330" s="40"/>
      <c r="LKK330" s="41"/>
      <c r="LKL330" s="42"/>
      <c r="LKM330" s="42"/>
      <c r="LKN330" s="42"/>
      <c r="LKO330" s="43"/>
      <c r="LKP330" s="43"/>
      <c r="LKQ330" s="40"/>
      <c r="LKR330" s="40"/>
      <c r="LKS330" s="41"/>
      <c r="LKT330" s="42"/>
      <c r="LKU330" s="42"/>
      <c r="LKV330" s="42"/>
      <c r="LKW330" s="43"/>
      <c r="LKX330" s="43"/>
      <c r="LKY330" s="40"/>
      <c r="LKZ330" s="40"/>
      <c r="LLA330" s="41"/>
      <c r="LLB330" s="42"/>
      <c r="LLC330" s="42"/>
      <c r="LLD330" s="42"/>
      <c r="LLE330" s="43"/>
      <c r="LLF330" s="43"/>
      <c r="LLG330" s="40"/>
      <c r="LLH330" s="40"/>
      <c r="LLI330" s="41"/>
      <c r="LLJ330" s="42"/>
      <c r="LLK330" s="42"/>
      <c r="LLL330" s="42"/>
      <c r="LLM330" s="43"/>
      <c r="LLN330" s="43"/>
      <c r="LLO330" s="40"/>
      <c r="LLP330" s="40"/>
      <c r="LLQ330" s="41"/>
      <c r="LLR330" s="42"/>
      <c r="LLS330" s="42"/>
      <c r="LLT330" s="42"/>
      <c r="LLU330" s="43"/>
      <c r="LLV330" s="43"/>
      <c r="LLW330" s="40"/>
      <c r="LLX330" s="40"/>
      <c r="LLY330" s="41"/>
      <c r="LLZ330" s="42"/>
      <c r="LMA330" s="42"/>
      <c r="LMB330" s="42"/>
      <c r="LMC330" s="43"/>
      <c r="LMD330" s="43"/>
      <c r="LME330" s="40"/>
      <c r="LMF330" s="40"/>
      <c r="LMG330" s="41"/>
      <c r="LMH330" s="42"/>
      <c r="LMI330" s="42"/>
      <c r="LMJ330" s="42"/>
      <c r="LMK330" s="43"/>
      <c r="LML330" s="43"/>
      <c r="LMM330" s="40"/>
      <c r="LMN330" s="40"/>
      <c r="LMO330" s="41"/>
      <c r="LMP330" s="42"/>
      <c r="LMQ330" s="42"/>
      <c r="LMR330" s="42"/>
      <c r="LMS330" s="43"/>
      <c r="LMT330" s="43"/>
      <c r="LMU330" s="40"/>
      <c r="LMV330" s="40"/>
      <c r="LMW330" s="41"/>
      <c r="LMX330" s="42"/>
      <c r="LMY330" s="42"/>
      <c r="LMZ330" s="42"/>
      <c r="LNA330" s="43"/>
      <c r="LNB330" s="43"/>
      <c r="LNC330" s="40"/>
      <c r="LND330" s="40"/>
      <c r="LNE330" s="41"/>
      <c r="LNF330" s="42"/>
      <c r="LNG330" s="42"/>
      <c r="LNH330" s="42"/>
      <c r="LNI330" s="43"/>
      <c r="LNJ330" s="43"/>
      <c r="LNK330" s="40"/>
      <c r="LNL330" s="40"/>
      <c r="LNM330" s="41"/>
      <c r="LNN330" s="42"/>
      <c r="LNO330" s="42"/>
      <c r="LNP330" s="42"/>
      <c r="LNQ330" s="43"/>
      <c r="LNR330" s="43"/>
      <c r="LNS330" s="40"/>
      <c r="LNT330" s="40"/>
      <c r="LNU330" s="41"/>
      <c r="LNV330" s="42"/>
      <c r="LNW330" s="42"/>
      <c r="LNX330" s="42"/>
      <c r="LNY330" s="43"/>
      <c r="LNZ330" s="43"/>
      <c r="LOA330" s="40"/>
      <c r="LOB330" s="40"/>
      <c r="LOC330" s="41"/>
      <c r="LOD330" s="42"/>
      <c r="LOE330" s="42"/>
      <c r="LOF330" s="42"/>
      <c r="LOG330" s="43"/>
      <c r="LOH330" s="43"/>
      <c r="LOI330" s="40"/>
      <c r="LOJ330" s="40"/>
      <c r="LOK330" s="41"/>
      <c r="LOL330" s="42"/>
      <c r="LOM330" s="42"/>
      <c r="LON330" s="42"/>
      <c r="LOO330" s="43"/>
      <c r="LOP330" s="43"/>
      <c r="LOQ330" s="40"/>
      <c r="LOR330" s="40"/>
      <c r="LOS330" s="41"/>
      <c r="LOT330" s="42"/>
      <c r="LOU330" s="42"/>
      <c r="LOV330" s="42"/>
      <c r="LOW330" s="43"/>
      <c r="LOX330" s="43"/>
      <c r="LOY330" s="40"/>
      <c r="LOZ330" s="40"/>
      <c r="LPA330" s="41"/>
      <c r="LPB330" s="42"/>
      <c r="LPC330" s="42"/>
      <c r="LPD330" s="42"/>
      <c r="LPE330" s="43"/>
      <c r="LPF330" s="43"/>
      <c r="LPG330" s="40"/>
      <c r="LPH330" s="40"/>
      <c r="LPI330" s="41"/>
      <c r="LPJ330" s="42"/>
      <c r="LPK330" s="42"/>
      <c r="LPL330" s="42"/>
      <c r="LPM330" s="43"/>
      <c r="LPN330" s="43"/>
      <c r="LPO330" s="40"/>
      <c r="LPP330" s="40"/>
      <c r="LPQ330" s="41"/>
      <c r="LPR330" s="42"/>
      <c r="LPS330" s="42"/>
      <c r="LPT330" s="42"/>
      <c r="LPU330" s="43"/>
      <c r="LPV330" s="43"/>
      <c r="LPW330" s="40"/>
      <c r="LPX330" s="40"/>
      <c r="LPY330" s="41"/>
      <c r="LPZ330" s="42"/>
      <c r="LQA330" s="42"/>
      <c r="LQB330" s="42"/>
      <c r="LQC330" s="43"/>
      <c r="LQD330" s="43"/>
      <c r="LQE330" s="40"/>
      <c r="LQF330" s="40"/>
      <c r="LQG330" s="41"/>
      <c r="LQH330" s="42"/>
      <c r="LQI330" s="42"/>
      <c r="LQJ330" s="42"/>
      <c r="LQK330" s="43"/>
      <c r="LQL330" s="43"/>
      <c r="LQM330" s="40"/>
      <c r="LQN330" s="40"/>
      <c r="LQO330" s="41"/>
      <c r="LQP330" s="42"/>
      <c r="LQQ330" s="42"/>
      <c r="LQR330" s="42"/>
      <c r="LQS330" s="43"/>
      <c r="LQT330" s="43"/>
      <c r="LQU330" s="40"/>
      <c r="LQV330" s="40"/>
      <c r="LQW330" s="41"/>
      <c r="LQX330" s="42"/>
      <c r="LQY330" s="42"/>
      <c r="LQZ330" s="42"/>
      <c r="LRA330" s="43"/>
      <c r="LRB330" s="43"/>
      <c r="LRC330" s="40"/>
      <c r="LRD330" s="40"/>
      <c r="LRE330" s="41"/>
      <c r="LRF330" s="42"/>
      <c r="LRG330" s="42"/>
      <c r="LRH330" s="42"/>
      <c r="LRI330" s="43"/>
      <c r="LRJ330" s="43"/>
      <c r="LRK330" s="40"/>
      <c r="LRL330" s="40"/>
      <c r="LRM330" s="41"/>
      <c r="LRN330" s="42"/>
      <c r="LRO330" s="42"/>
      <c r="LRP330" s="42"/>
      <c r="LRQ330" s="43"/>
      <c r="LRR330" s="43"/>
      <c r="LRS330" s="40"/>
      <c r="LRT330" s="40"/>
      <c r="LRU330" s="41"/>
      <c r="LRV330" s="42"/>
      <c r="LRW330" s="42"/>
      <c r="LRX330" s="42"/>
      <c r="LRY330" s="43"/>
      <c r="LRZ330" s="43"/>
      <c r="LSA330" s="40"/>
      <c r="LSB330" s="40"/>
      <c r="LSC330" s="41"/>
      <c r="LSD330" s="42"/>
      <c r="LSE330" s="42"/>
      <c r="LSF330" s="42"/>
      <c r="LSG330" s="43"/>
      <c r="LSH330" s="43"/>
      <c r="LSI330" s="40"/>
      <c r="LSJ330" s="40"/>
      <c r="LSK330" s="41"/>
      <c r="LSL330" s="42"/>
      <c r="LSM330" s="42"/>
      <c r="LSN330" s="42"/>
      <c r="LSO330" s="43"/>
      <c r="LSP330" s="43"/>
      <c r="LSQ330" s="40"/>
      <c r="LSR330" s="40"/>
      <c r="LSS330" s="41"/>
      <c r="LST330" s="42"/>
      <c r="LSU330" s="42"/>
      <c r="LSV330" s="42"/>
      <c r="LSW330" s="43"/>
      <c r="LSX330" s="43"/>
      <c r="LSY330" s="40"/>
      <c r="LSZ330" s="40"/>
      <c r="LTA330" s="41"/>
      <c r="LTB330" s="42"/>
      <c r="LTC330" s="42"/>
      <c r="LTD330" s="42"/>
      <c r="LTE330" s="43"/>
      <c r="LTF330" s="43"/>
      <c r="LTG330" s="40"/>
      <c r="LTH330" s="40"/>
      <c r="LTI330" s="41"/>
      <c r="LTJ330" s="42"/>
      <c r="LTK330" s="42"/>
      <c r="LTL330" s="42"/>
      <c r="LTM330" s="43"/>
      <c r="LTN330" s="43"/>
      <c r="LTO330" s="40"/>
      <c r="LTP330" s="40"/>
      <c r="LTQ330" s="41"/>
      <c r="LTR330" s="42"/>
      <c r="LTS330" s="42"/>
      <c r="LTT330" s="42"/>
      <c r="LTU330" s="43"/>
      <c r="LTV330" s="43"/>
      <c r="LTW330" s="40"/>
      <c r="LTX330" s="40"/>
      <c r="LTY330" s="41"/>
      <c r="LTZ330" s="42"/>
      <c r="LUA330" s="42"/>
      <c r="LUB330" s="42"/>
      <c r="LUC330" s="43"/>
      <c r="LUD330" s="43"/>
      <c r="LUE330" s="40"/>
      <c r="LUF330" s="40"/>
      <c r="LUG330" s="41"/>
      <c r="LUH330" s="42"/>
      <c r="LUI330" s="42"/>
      <c r="LUJ330" s="42"/>
      <c r="LUK330" s="43"/>
      <c r="LUL330" s="43"/>
      <c r="LUM330" s="40"/>
      <c r="LUN330" s="40"/>
      <c r="LUO330" s="41"/>
      <c r="LUP330" s="42"/>
      <c r="LUQ330" s="42"/>
      <c r="LUR330" s="42"/>
      <c r="LUS330" s="43"/>
      <c r="LUT330" s="43"/>
      <c r="LUU330" s="40"/>
      <c r="LUV330" s="40"/>
      <c r="LUW330" s="41"/>
      <c r="LUX330" s="42"/>
      <c r="LUY330" s="42"/>
      <c r="LUZ330" s="42"/>
      <c r="LVA330" s="43"/>
      <c r="LVB330" s="43"/>
      <c r="LVC330" s="40"/>
      <c r="LVD330" s="40"/>
      <c r="LVE330" s="41"/>
      <c r="LVF330" s="42"/>
      <c r="LVG330" s="42"/>
      <c r="LVH330" s="42"/>
      <c r="LVI330" s="43"/>
      <c r="LVJ330" s="43"/>
      <c r="LVK330" s="40"/>
      <c r="LVL330" s="40"/>
      <c r="LVM330" s="41"/>
      <c r="LVN330" s="42"/>
      <c r="LVO330" s="42"/>
      <c r="LVP330" s="42"/>
      <c r="LVQ330" s="43"/>
      <c r="LVR330" s="43"/>
      <c r="LVS330" s="40"/>
      <c r="LVT330" s="40"/>
      <c r="LVU330" s="41"/>
      <c r="LVV330" s="42"/>
      <c r="LVW330" s="42"/>
      <c r="LVX330" s="42"/>
      <c r="LVY330" s="43"/>
      <c r="LVZ330" s="43"/>
      <c r="LWA330" s="40"/>
      <c r="LWB330" s="40"/>
      <c r="LWC330" s="41"/>
      <c r="LWD330" s="42"/>
      <c r="LWE330" s="42"/>
      <c r="LWF330" s="42"/>
      <c r="LWG330" s="43"/>
      <c r="LWH330" s="43"/>
      <c r="LWI330" s="40"/>
      <c r="LWJ330" s="40"/>
      <c r="LWK330" s="41"/>
      <c r="LWL330" s="42"/>
      <c r="LWM330" s="42"/>
      <c r="LWN330" s="42"/>
      <c r="LWO330" s="43"/>
      <c r="LWP330" s="43"/>
      <c r="LWQ330" s="40"/>
      <c r="LWR330" s="40"/>
      <c r="LWS330" s="41"/>
      <c r="LWT330" s="42"/>
      <c r="LWU330" s="42"/>
      <c r="LWV330" s="42"/>
      <c r="LWW330" s="43"/>
      <c r="LWX330" s="43"/>
      <c r="LWY330" s="40"/>
      <c r="LWZ330" s="40"/>
      <c r="LXA330" s="41"/>
      <c r="LXB330" s="42"/>
      <c r="LXC330" s="42"/>
      <c r="LXD330" s="42"/>
      <c r="LXE330" s="43"/>
      <c r="LXF330" s="43"/>
      <c r="LXG330" s="40"/>
      <c r="LXH330" s="40"/>
      <c r="LXI330" s="41"/>
      <c r="LXJ330" s="42"/>
      <c r="LXK330" s="42"/>
      <c r="LXL330" s="42"/>
      <c r="LXM330" s="43"/>
      <c r="LXN330" s="43"/>
      <c r="LXO330" s="40"/>
      <c r="LXP330" s="40"/>
      <c r="LXQ330" s="41"/>
      <c r="LXR330" s="42"/>
      <c r="LXS330" s="42"/>
      <c r="LXT330" s="42"/>
      <c r="LXU330" s="43"/>
      <c r="LXV330" s="43"/>
      <c r="LXW330" s="40"/>
      <c r="LXX330" s="40"/>
      <c r="LXY330" s="41"/>
      <c r="LXZ330" s="42"/>
      <c r="LYA330" s="42"/>
      <c r="LYB330" s="42"/>
      <c r="LYC330" s="43"/>
      <c r="LYD330" s="43"/>
      <c r="LYE330" s="40"/>
      <c r="LYF330" s="40"/>
      <c r="LYG330" s="41"/>
      <c r="LYH330" s="42"/>
      <c r="LYI330" s="42"/>
      <c r="LYJ330" s="42"/>
      <c r="LYK330" s="43"/>
      <c r="LYL330" s="43"/>
      <c r="LYM330" s="40"/>
      <c r="LYN330" s="40"/>
      <c r="LYO330" s="41"/>
      <c r="LYP330" s="42"/>
      <c r="LYQ330" s="42"/>
      <c r="LYR330" s="42"/>
      <c r="LYS330" s="43"/>
      <c r="LYT330" s="43"/>
      <c r="LYU330" s="40"/>
      <c r="LYV330" s="40"/>
      <c r="LYW330" s="41"/>
      <c r="LYX330" s="42"/>
      <c r="LYY330" s="42"/>
      <c r="LYZ330" s="42"/>
      <c r="LZA330" s="43"/>
      <c r="LZB330" s="43"/>
      <c r="LZC330" s="40"/>
      <c r="LZD330" s="40"/>
      <c r="LZE330" s="41"/>
      <c r="LZF330" s="42"/>
      <c r="LZG330" s="42"/>
      <c r="LZH330" s="42"/>
      <c r="LZI330" s="43"/>
      <c r="LZJ330" s="43"/>
      <c r="LZK330" s="40"/>
      <c r="LZL330" s="40"/>
      <c r="LZM330" s="41"/>
      <c r="LZN330" s="42"/>
      <c r="LZO330" s="42"/>
      <c r="LZP330" s="42"/>
      <c r="LZQ330" s="43"/>
      <c r="LZR330" s="43"/>
      <c r="LZS330" s="40"/>
      <c r="LZT330" s="40"/>
      <c r="LZU330" s="41"/>
      <c r="LZV330" s="42"/>
      <c r="LZW330" s="42"/>
      <c r="LZX330" s="42"/>
      <c r="LZY330" s="43"/>
      <c r="LZZ330" s="43"/>
      <c r="MAA330" s="40"/>
      <c r="MAB330" s="40"/>
      <c r="MAC330" s="41"/>
      <c r="MAD330" s="42"/>
      <c r="MAE330" s="42"/>
      <c r="MAF330" s="42"/>
      <c r="MAG330" s="43"/>
      <c r="MAH330" s="43"/>
      <c r="MAI330" s="40"/>
      <c r="MAJ330" s="40"/>
      <c r="MAK330" s="41"/>
      <c r="MAL330" s="42"/>
      <c r="MAM330" s="42"/>
      <c r="MAN330" s="42"/>
      <c r="MAO330" s="43"/>
      <c r="MAP330" s="43"/>
      <c r="MAQ330" s="40"/>
      <c r="MAR330" s="40"/>
      <c r="MAS330" s="41"/>
      <c r="MAT330" s="42"/>
      <c r="MAU330" s="42"/>
      <c r="MAV330" s="42"/>
      <c r="MAW330" s="43"/>
      <c r="MAX330" s="43"/>
      <c r="MAY330" s="40"/>
      <c r="MAZ330" s="40"/>
      <c r="MBA330" s="41"/>
      <c r="MBB330" s="42"/>
      <c r="MBC330" s="42"/>
      <c r="MBD330" s="42"/>
      <c r="MBE330" s="43"/>
      <c r="MBF330" s="43"/>
      <c r="MBG330" s="40"/>
      <c r="MBH330" s="40"/>
      <c r="MBI330" s="41"/>
      <c r="MBJ330" s="42"/>
      <c r="MBK330" s="42"/>
      <c r="MBL330" s="42"/>
      <c r="MBM330" s="43"/>
      <c r="MBN330" s="43"/>
      <c r="MBO330" s="40"/>
      <c r="MBP330" s="40"/>
      <c r="MBQ330" s="41"/>
      <c r="MBR330" s="42"/>
      <c r="MBS330" s="42"/>
      <c r="MBT330" s="42"/>
      <c r="MBU330" s="43"/>
      <c r="MBV330" s="43"/>
      <c r="MBW330" s="40"/>
      <c r="MBX330" s="40"/>
      <c r="MBY330" s="41"/>
      <c r="MBZ330" s="42"/>
      <c r="MCA330" s="42"/>
      <c r="MCB330" s="42"/>
      <c r="MCC330" s="43"/>
      <c r="MCD330" s="43"/>
      <c r="MCE330" s="40"/>
      <c r="MCF330" s="40"/>
      <c r="MCG330" s="41"/>
      <c r="MCH330" s="42"/>
      <c r="MCI330" s="42"/>
      <c r="MCJ330" s="42"/>
      <c r="MCK330" s="43"/>
      <c r="MCL330" s="43"/>
      <c r="MCM330" s="40"/>
      <c r="MCN330" s="40"/>
      <c r="MCO330" s="41"/>
      <c r="MCP330" s="42"/>
      <c r="MCQ330" s="42"/>
      <c r="MCR330" s="42"/>
      <c r="MCS330" s="43"/>
      <c r="MCT330" s="43"/>
      <c r="MCU330" s="40"/>
      <c r="MCV330" s="40"/>
      <c r="MCW330" s="41"/>
      <c r="MCX330" s="42"/>
      <c r="MCY330" s="42"/>
      <c r="MCZ330" s="42"/>
      <c r="MDA330" s="43"/>
      <c r="MDB330" s="43"/>
      <c r="MDC330" s="40"/>
      <c r="MDD330" s="40"/>
      <c r="MDE330" s="41"/>
      <c r="MDF330" s="42"/>
      <c r="MDG330" s="42"/>
      <c r="MDH330" s="42"/>
      <c r="MDI330" s="43"/>
      <c r="MDJ330" s="43"/>
      <c r="MDK330" s="40"/>
      <c r="MDL330" s="40"/>
      <c r="MDM330" s="41"/>
      <c r="MDN330" s="42"/>
      <c r="MDO330" s="42"/>
      <c r="MDP330" s="42"/>
      <c r="MDQ330" s="43"/>
      <c r="MDR330" s="43"/>
      <c r="MDS330" s="40"/>
      <c r="MDT330" s="40"/>
      <c r="MDU330" s="41"/>
      <c r="MDV330" s="42"/>
      <c r="MDW330" s="42"/>
      <c r="MDX330" s="42"/>
      <c r="MDY330" s="43"/>
      <c r="MDZ330" s="43"/>
      <c r="MEA330" s="40"/>
      <c r="MEB330" s="40"/>
      <c r="MEC330" s="41"/>
      <c r="MED330" s="42"/>
      <c r="MEE330" s="42"/>
      <c r="MEF330" s="42"/>
      <c r="MEG330" s="43"/>
      <c r="MEH330" s="43"/>
      <c r="MEI330" s="40"/>
      <c r="MEJ330" s="40"/>
      <c r="MEK330" s="41"/>
      <c r="MEL330" s="42"/>
      <c r="MEM330" s="42"/>
      <c r="MEN330" s="42"/>
      <c r="MEO330" s="43"/>
      <c r="MEP330" s="43"/>
      <c r="MEQ330" s="40"/>
      <c r="MER330" s="40"/>
      <c r="MES330" s="41"/>
      <c r="MET330" s="42"/>
      <c r="MEU330" s="42"/>
      <c r="MEV330" s="42"/>
      <c r="MEW330" s="43"/>
      <c r="MEX330" s="43"/>
      <c r="MEY330" s="40"/>
      <c r="MEZ330" s="40"/>
      <c r="MFA330" s="41"/>
      <c r="MFB330" s="42"/>
      <c r="MFC330" s="42"/>
      <c r="MFD330" s="42"/>
      <c r="MFE330" s="43"/>
      <c r="MFF330" s="43"/>
      <c r="MFG330" s="40"/>
      <c r="MFH330" s="40"/>
      <c r="MFI330" s="41"/>
      <c r="MFJ330" s="42"/>
      <c r="MFK330" s="42"/>
      <c r="MFL330" s="42"/>
      <c r="MFM330" s="43"/>
      <c r="MFN330" s="43"/>
      <c r="MFO330" s="40"/>
      <c r="MFP330" s="40"/>
      <c r="MFQ330" s="41"/>
      <c r="MFR330" s="42"/>
      <c r="MFS330" s="42"/>
      <c r="MFT330" s="42"/>
      <c r="MFU330" s="43"/>
      <c r="MFV330" s="43"/>
      <c r="MFW330" s="40"/>
      <c r="MFX330" s="40"/>
      <c r="MFY330" s="41"/>
      <c r="MFZ330" s="42"/>
      <c r="MGA330" s="42"/>
      <c r="MGB330" s="42"/>
      <c r="MGC330" s="43"/>
      <c r="MGD330" s="43"/>
      <c r="MGE330" s="40"/>
      <c r="MGF330" s="40"/>
      <c r="MGG330" s="41"/>
      <c r="MGH330" s="42"/>
      <c r="MGI330" s="42"/>
      <c r="MGJ330" s="42"/>
      <c r="MGK330" s="43"/>
      <c r="MGL330" s="43"/>
      <c r="MGM330" s="40"/>
      <c r="MGN330" s="40"/>
      <c r="MGO330" s="41"/>
      <c r="MGP330" s="42"/>
      <c r="MGQ330" s="42"/>
      <c r="MGR330" s="42"/>
      <c r="MGS330" s="43"/>
      <c r="MGT330" s="43"/>
      <c r="MGU330" s="40"/>
      <c r="MGV330" s="40"/>
      <c r="MGW330" s="41"/>
      <c r="MGX330" s="42"/>
      <c r="MGY330" s="42"/>
      <c r="MGZ330" s="42"/>
      <c r="MHA330" s="43"/>
      <c r="MHB330" s="43"/>
      <c r="MHC330" s="40"/>
      <c r="MHD330" s="40"/>
      <c r="MHE330" s="41"/>
      <c r="MHF330" s="42"/>
      <c r="MHG330" s="42"/>
      <c r="MHH330" s="42"/>
      <c r="MHI330" s="43"/>
      <c r="MHJ330" s="43"/>
      <c r="MHK330" s="40"/>
      <c r="MHL330" s="40"/>
      <c r="MHM330" s="41"/>
      <c r="MHN330" s="42"/>
      <c r="MHO330" s="42"/>
      <c r="MHP330" s="42"/>
      <c r="MHQ330" s="43"/>
      <c r="MHR330" s="43"/>
      <c r="MHS330" s="40"/>
      <c r="MHT330" s="40"/>
      <c r="MHU330" s="41"/>
      <c r="MHV330" s="42"/>
      <c r="MHW330" s="42"/>
      <c r="MHX330" s="42"/>
      <c r="MHY330" s="43"/>
      <c r="MHZ330" s="43"/>
      <c r="MIA330" s="40"/>
      <c r="MIB330" s="40"/>
      <c r="MIC330" s="41"/>
      <c r="MID330" s="42"/>
      <c r="MIE330" s="42"/>
      <c r="MIF330" s="42"/>
      <c r="MIG330" s="43"/>
      <c r="MIH330" s="43"/>
      <c r="MII330" s="40"/>
      <c r="MIJ330" s="40"/>
      <c r="MIK330" s="41"/>
      <c r="MIL330" s="42"/>
      <c r="MIM330" s="42"/>
      <c r="MIN330" s="42"/>
      <c r="MIO330" s="43"/>
      <c r="MIP330" s="43"/>
      <c r="MIQ330" s="40"/>
      <c r="MIR330" s="40"/>
      <c r="MIS330" s="41"/>
      <c r="MIT330" s="42"/>
      <c r="MIU330" s="42"/>
      <c r="MIV330" s="42"/>
      <c r="MIW330" s="43"/>
      <c r="MIX330" s="43"/>
      <c r="MIY330" s="40"/>
      <c r="MIZ330" s="40"/>
      <c r="MJA330" s="41"/>
      <c r="MJB330" s="42"/>
      <c r="MJC330" s="42"/>
      <c r="MJD330" s="42"/>
      <c r="MJE330" s="43"/>
      <c r="MJF330" s="43"/>
      <c r="MJG330" s="40"/>
      <c r="MJH330" s="40"/>
      <c r="MJI330" s="41"/>
      <c r="MJJ330" s="42"/>
      <c r="MJK330" s="42"/>
      <c r="MJL330" s="42"/>
      <c r="MJM330" s="43"/>
      <c r="MJN330" s="43"/>
      <c r="MJO330" s="40"/>
      <c r="MJP330" s="40"/>
      <c r="MJQ330" s="41"/>
      <c r="MJR330" s="42"/>
      <c r="MJS330" s="42"/>
      <c r="MJT330" s="42"/>
      <c r="MJU330" s="43"/>
      <c r="MJV330" s="43"/>
      <c r="MJW330" s="40"/>
      <c r="MJX330" s="40"/>
      <c r="MJY330" s="41"/>
      <c r="MJZ330" s="42"/>
      <c r="MKA330" s="42"/>
      <c r="MKB330" s="42"/>
      <c r="MKC330" s="43"/>
      <c r="MKD330" s="43"/>
      <c r="MKE330" s="40"/>
      <c r="MKF330" s="40"/>
      <c r="MKG330" s="41"/>
      <c r="MKH330" s="42"/>
      <c r="MKI330" s="42"/>
      <c r="MKJ330" s="42"/>
      <c r="MKK330" s="43"/>
      <c r="MKL330" s="43"/>
      <c r="MKM330" s="40"/>
      <c r="MKN330" s="40"/>
      <c r="MKO330" s="41"/>
      <c r="MKP330" s="42"/>
      <c r="MKQ330" s="42"/>
      <c r="MKR330" s="42"/>
      <c r="MKS330" s="43"/>
      <c r="MKT330" s="43"/>
      <c r="MKU330" s="40"/>
      <c r="MKV330" s="40"/>
      <c r="MKW330" s="41"/>
      <c r="MKX330" s="42"/>
      <c r="MKY330" s="42"/>
      <c r="MKZ330" s="42"/>
      <c r="MLA330" s="43"/>
      <c r="MLB330" s="43"/>
      <c r="MLC330" s="40"/>
      <c r="MLD330" s="40"/>
      <c r="MLE330" s="41"/>
      <c r="MLF330" s="42"/>
      <c r="MLG330" s="42"/>
      <c r="MLH330" s="42"/>
      <c r="MLI330" s="43"/>
      <c r="MLJ330" s="43"/>
      <c r="MLK330" s="40"/>
      <c r="MLL330" s="40"/>
      <c r="MLM330" s="41"/>
      <c r="MLN330" s="42"/>
      <c r="MLO330" s="42"/>
      <c r="MLP330" s="42"/>
      <c r="MLQ330" s="43"/>
      <c r="MLR330" s="43"/>
      <c r="MLS330" s="40"/>
      <c r="MLT330" s="40"/>
      <c r="MLU330" s="41"/>
      <c r="MLV330" s="42"/>
      <c r="MLW330" s="42"/>
      <c r="MLX330" s="42"/>
      <c r="MLY330" s="43"/>
      <c r="MLZ330" s="43"/>
      <c r="MMA330" s="40"/>
      <c r="MMB330" s="40"/>
      <c r="MMC330" s="41"/>
      <c r="MMD330" s="42"/>
      <c r="MME330" s="42"/>
      <c r="MMF330" s="42"/>
      <c r="MMG330" s="43"/>
      <c r="MMH330" s="43"/>
      <c r="MMI330" s="40"/>
      <c r="MMJ330" s="40"/>
      <c r="MMK330" s="41"/>
      <c r="MML330" s="42"/>
      <c r="MMM330" s="42"/>
      <c r="MMN330" s="42"/>
      <c r="MMO330" s="43"/>
      <c r="MMP330" s="43"/>
      <c r="MMQ330" s="40"/>
      <c r="MMR330" s="40"/>
      <c r="MMS330" s="41"/>
      <c r="MMT330" s="42"/>
      <c r="MMU330" s="42"/>
      <c r="MMV330" s="42"/>
      <c r="MMW330" s="43"/>
      <c r="MMX330" s="43"/>
      <c r="MMY330" s="40"/>
      <c r="MMZ330" s="40"/>
      <c r="MNA330" s="41"/>
      <c r="MNB330" s="42"/>
      <c r="MNC330" s="42"/>
      <c r="MND330" s="42"/>
      <c r="MNE330" s="43"/>
      <c r="MNF330" s="43"/>
      <c r="MNG330" s="40"/>
      <c r="MNH330" s="40"/>
      <c r="MNI330" s="41"/>
      <c r="MNJ330" s="42"/>
      <c r="MNK330" s="42"/>
      <c r="MNL330" s="42"/>
      <c r="MNM330" s="43"/>
      <c r="MNN330" s="43"/>
      <c r="MNO330" s="40"/>
      <c r="MNP330" s="40"/>
      <c r="MNQ330" s="41"/>
      <c r="MNR330" s="42"/>
      <c r="MNS330" s="42"/>
      <c r="MNT330" s="42"/>
      <c r="MNU330" s="43"/>
      <c r="MNV330" s="43"/>
      <c r="MNW330" s="40"/>
      <c r="MNX330" s="40"/>
      <c r="MNY330" s="41"/>
      <c r="MNZ330" s="42"/>
      <c r="MOA330" s="42"/>
      <c r="MOB330" s="42"/>
      <c r="MOC330" s="43"/>
      <c r="MOD330" s="43"/>
      <c r="MOE330" s="40"/>
      <c r="MOF330" s="40"/>
      <c r="MOG330" s="41"/>
      <c r="MOH330" s="42"/>
      <c r="MOI330" s="42"/>
      <c r="MOJ330" s="42"/>
      <c r="MOK330" s="43"/>
      <c r="MOL330" s="43"/>
      <c r="MOM330" s="40"/>
      <c r="MON330" s="40"/>
      <c r="MOO330" s="41"/>
      <c r="MOP330" s="42"/>
      <c r="MOQ330" s="42"/>
      <c r="MOR330" s="42"/>
      <c r="MOS330" s="43"/>
      <c r="MOT330" s="43"/>
      <c r="MOU330" s="40"/>
      <c r="MOV330" s="40"/>
      <c r="MOW330" s="41"/>
      <c r="MOX330" s="42"/>
      <c r="MOY330" s="42"/>
      <c r="MOZ330" s="42"/>
      <c r="MPA330" s="43"/>
      <c r="MPB330" s="43"/>
      <c r="MPC330" s="40"/>
      <c r="MPD330" s="40"/>
      <c r="MPE330" s="41"/>
      <c r="MPF330" s="42"/>
      <c r="MPG330" s="42"/>
      <c r="MPH330" s="42"/>
      <c r="MPI330" s="43"/>
      <c r="MPJ330" s="43"/>
      <c r="MPK330" s="40"/>
      <c r="MPL330" s="40"/>
      <c r="MPM330" s="41"/>
      <c r="MPN330" s="42"/>
      <c r="MPO330" s="42"/>
      <c r="MPP330" s="42"/>
      <c r="MPQ330" s="43"/>
      <c r="MPR330" s="43"/>
      <c r="MPS330" s="40"/>
      <c r="MPT330" s="40"/>
      <c r="MPU330" s="41"/>
      <c r="MPV330" s="42"/>
      <c r="MPW330" s="42"/>
      <c r="MPX330" s="42"/>
      <c r="MPY330" s="43"/>
      <c r="MPZ330" s="43"/>
      <c r="MQA330" s="40"/>
      <c r="MQB330" s="40"/>
      <c r="MQC330" s="41"/>
      <c r="MQD330" s="42"/>
      <c r="MQE330" s="42"/>
      <c r="MQF330" s="42"/>
      <c r="MQG330" s="43"/>
      <c r="MQH330" s="43"/>
      <c r="MQI330" s="40"/>
      <c r="MQJ330" s="40"/>
      <c r="MQK330" s="41"/>
      <c r="MQL330" s="42"/>
      <c r="MQM330" s="42"/>
      <c r="MQN330" s="42"/>
      <c r="MQO330" s="43"/>
      <c r="MQP330" s="43"/>
      <c r="MQQ330" s="40"/>
      <c r="MQR330" s="40"/>
      <c r="MQS330" s="41"/>
      <c r="MQT330" s="42"/>
      <c r="MQU330" s="42"/>
      <c r="MQV330" s="42"/>
      <c r="MQW330" s="43"/>
      <c r="MQX330" s="43"/>
      <c r="MQY330" s="40"/>
      <c r="MQZ330" s="40"/>
      <c r="MRA330" s="41"/>
      <c r="MRB330" s="42"/>
      <c r="MRC330" s="42"/>
      <c r="MRD330" s="42"/>
      <c r="MRE330" s="43"/>
      <c r="MRF330" s="43"/>
      <c r="MRG330" s="40"/>
      <c r="MRH330" s="40"/>
      <c r="MRI330" s="41"/>
      <c r="MRJ330" s="42"/>
      <c r="MRK330" s="42"/>
      <c r="MRL330" s="42"/>
      <c r="MRM330" s="43"/>
      <c r="MRN330" s="43"/>
      <c r="MRO330" s="40"/>
      <c r="MRP330" s="40"/>
      <c r="MRQ330" s="41"/>
      <c r="MRR330" s="42"/>
      <c r="MRS330" s="42"/>
      <c r="MRT330" s="42"/>
      <c r="MRU330" s="43"/>
      <c r="MRV330" s="43"/>
      <c r="MRW330" s="40"/>
      <c r="MRX330" s="40"/>
      <c r="MRY330" s="41"/>
      <c r="MRZ330" s="42"/>
      <c r="MSA330" s="42"/>
      <c r="MSB330" s="42"/>
      <c r="MSC330" s="43"/>
      <c r="MSD330" s="43"/>
      <c r="MSE330" s="40"/>
      <c r="MSF330" s="40"/>
      <c r="MSG330" s="41"/>
      <c r="MSH330" s="42"/>
      <c r="MSI330" s="42"/>
      <c r="MSJ330" s="42"/>
      <c r="MSK330" s="43"/>
      <c r="MSL330" s="43"/>
      <c r="MSM330" s="40"/>
      <c r="MSN330" s="40"/>
      <c r="MSO330" s="41"/>
      <c r="MSP330" s="42"/>
      <c r="MSQ330" s="42"/>
      <c r="MSR330" s="42"/>
      <c r="MSS330" s="43"/>
      <c r="MST330" s="43"/>
      <c r="MSU330" s="40"/>
      <c r="MSV330" s="40"/>
      <c r="MSW330" s="41"/>
      <c r="MSX330" s="42"/>
      <c r="MSY330" s="42"/>
      <c r="MSZ330" s="42"/>
      <c r="MTA330" s="43"/>
      <c r="MTB330" s="43"/>
      <c r="MTC330" s="40"/>
      <c r="MTD330" s="40"/>
      <c r="MTE330" s="41"/>
      <c r="MTF330" s="42"/>
      <c r="MTG330" s="42"/>
      <c r="MTH330" s="42"/>
      <c r="MTI330" s="43"/>
      <c r="MTJ330" s="43"/>
      <c r="MTK330" s="40"/>
      <c r="MTL330" s="40"/>
      <c r="MTM330" s="41"/>
      <c r="MTN330" s="42"/>
      <c r="MTO330" s="42"/>
      <c r="MTP330" s="42"/>
      <c r="MTQ330" s="43"/>
      <c r="MTR330" s="43"/>
      <c r="MTS330" s="40"/>
      <c r="MTT330" s="40"/>
      <c r="MTU330" s="41"/>
      <c r="MTV330" s="42"/>
      <c r="MTW330" s="42"/>
      <c r="MTX330" s="42"/>
      <c r="MTY330" s="43"/>
      <c r="MTZ330" s="43"/>
      <c r="MUA330" s="40"/>
      <c r="MUB330" s="40"/>
      <c r="MUC330" s="41"/>
      <c r="MUD330" s="42"/>
      <c r="MUE330" s="42"/>
      <c r="MUF330" s="42"/>
      <c r="MUG330" s="43"/>
      <c r="MUH330" s="43"/>
      <c r="MUI330" s="40"/>
      <c r="MUJ330" s="40"/>
      <c r="MUK330" s="41"/>
      <c r="MUL330" s="42"/>
      <c r="MUM330" s="42"/>
      <c r="MUN330" s="42"/>
      <c r="MUO330" s="43"/>
      <c r="MUP330" s="43"/>
      <c r="MUQ330" s="40"/>
      <c r="MUR330" s="40"/>
      <c r="MUS330" s="41"/>
      <c r="MUT330" s="42"/>
      <c r="MUU330" s="42"/>
      <c r="MUV330" s="42"/>
      <c r="MUW330" s="43"/>
      <c r="MUX330" s="43"/>
      <c r="MUY330" s="40"/>
      <c r="MUZ330" s="40"/>
      <c r="MVA330" s="41"/>
      <c r="MVB330" s="42"/>
      <c r="MVC330" s="42"/>
      <c r="MVD330" s="42"/>
      <c r="MVE330" s="43"/>
      <c r="MVF330" s="43"/>
      <c r="MVG330" s="40"/>
      <c r="MVH330" s="40"/>
      <c r="MVI330" s="41"/>
      <c r="MVJ330" s="42"/>
      <c r="MVK330" s="42"/>
      <c r="MVL330" s="42"/>
      <c r="MVM330" s="43"/>
      <c r="MVN330" s="43"/>
      <c r="MVO330" s="40"/>
      <c r="MVP330" s="40"/>
      <c r="MVQ330" s="41"/>
      <c r="MVR330" s="42"/>
      <c r="MVS330" s="42"/>
      <c r="MVT330" s="42"/>
      <c r="MVU330" s="43"/>
      <c r="MVV330" s="43"/>
      <c r="MVW330" s="40"/>
      <c r="MVX330" s="40"/>
      <c r="MVY330" s="41"/>
      <c r="MVZ330" s="42"/>
      <c r="MWA330" s="42"/>
      <c r="MWB330" s="42"/>
      <c r="MWC330" s="43"/>
      <c r="MWD330" s="43"/>
      <c r="MWE330" s="40"/>
      <c r="MWF330" s="40"/>
      <c r="MWG330" s="41"/>
      <c r="MWH330" s="42"/>
      <c r="MWI330" s="42"/>
      <c r="MWJ330" s="42"/>
      <c r="MWK330" s="43"/>
      <c r="MWL330" s="43"/>
      <c r="MWM330" s="40"/>
      <c r="MWN330" s="40"/>
      <c r="MWO330" s="41"/>
      <c r="MWP330" s="42"/>
      <c r="MWQ330" s="42"/>
      <c r="MWR330" s="42"/>
      <c r="MWS330" s="43"/>
      <c r="MWT330" s="43"/>
      <c r="MWU330" s="40"/>
      <c r="MWV330" s="40"/>
      <c r="MWW330" s="41"/>
      <c r="MWX330" s="42"/>
      <c r="MWY330" s="42"/>
      <c r="MWZ330" s="42"/>
      <c r="MXA330" s="43"/>
      <c r="MXB330" s="43"/>
      <c r="MXC330" s="40"/>
      <c r="MXD330" s="40"/>
      <c r="MXE330" s="41"/>
      <c r="MXF330" s="42"/>
      <c r="MXG330" s="42"/>
      <c r="MXH330" s="42"/>
      <c r="MXI330" s="43"/>
      <c r="MXJ330" s="43"/>
      <c r="MXK330" s="40"/>
      <c r="MXL330" s="40"/>
      <c r="MXM330" s="41"/>
      <c r="MXN330" s="42"/>
      <c r="MXO330" s="42"/>
      <c r="MXP330" s="42"/>
      <c r="MXQ330" s="43"/>
      <c r="MXR330" s="43"/>
      <c r="MXS330" s="40"/>
      <c r="MXT330" s="40"/>
      <c r="MXU330" s="41"/>
      <c r="MXV330" s="42"/>
      <c r="MXW330" s="42"/>
      <c r="MXX330" s="42"/>
      <c r="MXY330" s="43"/>
      <c r="MXZ330" s="43"/>
      <c r="MYA330" s="40"/>
      <c r="MYB330" s="40"/>
      <c r="MYC330" s="41"/>
      <c r="MYD330" s="42"/>
      <c r="MYE330" s="42"/>
      <c r="MYF330" s="42"/>
      <c r="MYG330" s="43"/>
      <c r="MYH330" s="43"/>
      <c r="MYI330" s="40"/>
      <c r="MYJ330" s="40"/>
      <c r="MYK330" s="41"/>
      <c r="MYL330" s="42"/>
      <c r="MYM330" s="42"/>
      <c r="MYN330" s="42"/>
      <c r="MYO330" s="43"/>
      <c r="MYP330" s="43"/>
      <c r="MYQ330" s="40"/>
      <c r="MYR330" s="40"/>
      <c r="MYS330" s="41"/>
      <c r="MYT330" s="42"/>
      <c r="MYU330" s="42"/>
      <c r="MYV330" s="42"/>
      <c r="MYW330" s="43"/>
      <c r="MYX330" s="43"/>
      <c r="MYY330" s="40"/>
      <c r="MYZ330" s="40"/>
      <c r="MZA330" s="41"/>
      <c r="MZB330" s="42"/>
      <c r="MZC330" s="42"/>
      <c r="MZD330" s="42"/>
      <c r="MZE330" s="43"/>
      <c r="MZF330" s="43"/>
      <c r="MZG330" s="40"/>
      <c r="MZH330" s="40"/>
      <c r="MZI330" s="41"/>
      <c r="MZJ330" s="42"/>
      <c r="MZK330" s="42"/>
      <c r="MZL330" s="42"/>
      <c r="MZM330" s="43"/>
      <c r="MZN330" s="43"/>
      <c r="MZO330" s="40"/>
      <c r="MZP330" s="40"/>
      <c r="MZQ330" s="41"/>
      <c r="MZR330" s="42"/>
      <c r="MZS330" s="42"/>
      <c r="MZT330" s="42"/>
      <c r="MZU330" s="43"/>
      <c r="MZV330" s="43"/>
      <c r="MZW330" s="40"/>
      <c r="MZX330" s="40"/>
      <c r="MZY330" s="41"/>
      <c r="MZZ330" s="42"/>
      <c r="NAA330" s="42"/>
      <c r="NAB330" s="42"/>
      <c r="NAC330" s="43"/>
      <c r="NAD330" s="43"/>
      <c r="NAE330" s="40"/>
      <c r="NAF330" s="40"/>
      <c r="NAG330" s="41"/>
      <c r="NAH330" s="42"/>
      <c r="NAI330" s="42"/>
      <c r="NAJ330" s="42"/>
      <c r="NAK330" s="43"/>
      <c r="NAL330" s="43"/>
      <c r="NAM330" s="40"/>
      <c r="NAN330" s="40"/>
      <c r="NAO330" s="41"/>
      <c r="NAP330" s="42"/>
      <c r="NAQ330" s="42"/>
      <c r="NAR330" s="42"/>
      <c r="NAS330" s="43"/>
      <c r="NAT330" s="43"/>
      <c r="NAU330" s="40"/>
      <c r="NAV330" s="40"/>
      <c r="NAW330" s="41"/>
      <c r="NAX330" s="42"/>
      <c r="NAY330" s="42"/>
      <c r="NAZ330" s="42"/>
      <c r="NBA330" s="43"/>
      <c r="NBB330" s="43"/>
      <c r="NBC330" s="40"/>
      <c r="NBD330" s="40"/>
      <c r="NBE330" s="41"/>
      <c r="NBF330" s="42"/>
      <c r="NBG330" s="42"/>
      <c r="NBH330" s="42"/>
      <c r="NBI330" s="43"/>
      <c r="NBJ330" s="43"/>
      <c r="NBK330" s="40"/>
      <c r="NBL330" s="40"/>
      <c r="NBM330" s="41"/>
      <c r="NBN330" s="42"/>
      <c r="NBO330" s="42"/>
      <c r="NBP330" s="42"/>
      <c r="NBQ330" s="43"/>
      <c r="NBR330" s="43"/>
      <c r="NBS330" s="40"/>
      <c r="NBT330" s="40"/>
      <c r="NBU330" s="41"/>
      <c r="NBV330" s="42"/>
      <c r="NBW330" s="42"/>
      <c r="NBX330" s="42"/>
      <c r="NBY330" s="43"/>
      <c r="NBZ330" s="43"/>
      <c r="NCA330" s="40"/>
      <c r="NCB330" s="40"/>
      <c r="NCC330" s="41"/>
      <c r="NCD330" s="42"/>
      <c r="NCE330" s="42"/>
      <c r="NCF330" s="42"/>
      <c r="NCG330" s="43"/>
      <c r="NCH330" s="43"/>
      <c r="NCI330" s="40"/>
      <c r="NCJ330" s="40"/>
      <c r="NCK330" s="41"/>
      <c r="NCL330" s="42"/>
      <c r="NCM330" s="42"/>
      <c r="NCN330" s="42"/>
      <c r="NCO330" s="43"/>
      <c r="NCP330" s="43"/>
      <c r="NCQ330" s="40"/>
      <c r="NCR330" s="40"/>
      <c r="NCS330" s="41"/>
      <c r="NCT330" s="42"/>
      <c r="NCU330" s="42"/>
      <c r="NCV330" s="42"/>
      <c r="NCW330" s="43"/>
      <c r="NCX330" s="43"/>
      <c r="NCY330" s="40"/>
      <c r="NCZ330" s="40"/>
      <c r="NDA330" s="41"/>
      <c r="NDB330" s="42"/>
      <c r="NDC330" s="42"/>
      <c r="NDD330" s="42"/>
      <c r="NDE330" s="43"/>
      <c r="NDF330" s="43"/>
      <c r="NDG330" s="40"/>
      <c r="NDH330" s="40"/>
      <c r="NDI330" s="41"/>
      <c r="NDJ330" s="42"/>
      <c r="NDK330" s="42"/>
      <c r="NDL330" s="42"/>
      <c r="NDM330" s="43"/>
      <c r="NDN330" s="43"/>
      <c r="NDO330" s="40"/>
      <c r="NDP330" s="40"/>
      <c r="NDQ330" s="41"/>
      <c r="NDR330" s="42"/>
      <c r="NDS330" s="42"/>
      <c r="NDT330" s="42"/>
      <c r="NDU330" s="43"/>
      <c r="NDV330" s="43"/>
      <c r="NDW330" s="40"/>
      <c r="NDX330" s="40"/>
      <c r="NDY330" s="41"/>
      <c r="NDZ330" s="42"/>
      <c r="NEA330" s="42"/>
      <c r="NEB330" s="42"/>
      <c r="NEC330" s="43"/>
      <c r="NED330" s="43"/>
      <c r="NEE330" s="40"/>
      <c r="NEF330" s="40"/>
      <c r="NEG330" s="41"/>
      <c r="NEH330" s="42"/>
      <c r="NEI330" s="42"/>
      <c r="NEJ330" s="42"/>
      <c r="NEK330" s="43"/>
      <c r="NEL330" s="43"/>
      <c r="NEM330" s="40"/>
      <c r="NEN330" s="40"/>
      <c r="NEO330" s="41"/>
      <c r="NEP330" s="42"/>
      <c r="NEQ330" s="42"/>
      <c r="NER330" s="42"/>
      <c r="NES330" s="43"/>
      <c r="NET330" s="43"/>
      <c r="NEU330" s="40"/>
      <c r="NEV330" s="40"/>
      <c r="NEW330" s="41"/>
      <c r="NEX330" s="42"/>
      <c r="NEY330" s="42"/>
      <c r="NEZ330" s="42"/>
      <c r="NFA330" s="43"/>
      <c r="NFB330" s="43"/>
      <c r="NFC330" s="40"/>
      <c r="NFD330" s="40"/>
      <c r="NFE330" s="41"/>
      <c r="NFF330" s="42"/>
      <c r="NFG330" s="42"/>
      <c r="NFH330" s="42"/>
      <c r="NFI330" s="43"/>
      <c r="NFJ330" s="43"/>
      <c r="NFK330" s="40"/>
      <c r="NFL330" s="40"/>
      <c r="NFM330" s="41"/>
      <c r="NFN330" s="42"/>
      <c r="NFO330" s="42"/>
      <c r="NFP330" s="42"/>
      <c r="NFQ330" s="43"/>
      <c r="NFR330" s="43"/>
      <c r="NFS330" s="40"/>
      <c r="NFT330" s="40"/>
      <c r="NFU330" s="41"/>
      <c r="NFV330" s="42"/>
      <c r="NFW330" s="42"/>
      <c r="NFX330" s="42"/>
      <c r="NFY330" s="43"/>
      <c r="NFZ330" s="43"/>
      <c r="NGA330" s="40"/>
      <c r="NGB330" s="40"/>
      <c r="NGC330" s="41"/>
      <c r="NGD330" s="42"/>
      <c r="NGE330" s="42"/>
      <c r="NGF330" s="42"/>
      <c r="NGG330" s="43"/>
      <c r="NGH330" s="43"/>
      <c r="NGI330" s="40"/>
      <c r="NGJ330" s="40"/>
      <c r="NGK330" s="41"/>
      <c r="NGL330" s="42"/>
      <c r="NGM330" s="42"/>
      <c r="NGN330" s="42"/>
      <c r="NGO330" s="43"/>
      <c r="NGP330" s="43"/>
      <c r="NGQ330" s="40"/>
      <c r="NGR330" s="40"/>
      <c r="NGS330" s="41"/>
      <c r="NGT330" s="42"/>
      <c r="NGU330" s="42"/>
      <c r="NGV330" s="42"/>
      <c r="NGW330" s="43"/>
      <c r="NGX330" s="43"/>
      <c r="NGY330" s="40"/>
      <c r="NGZ330" s="40"/>
      <c r="NHA330" s="41"/>
      <c r="NHB330" s="42"/>
      <c r="NHC330" s="42"/>
      <c r="NHD330" s="42"/>
      <c r="NHE330" s="43"/>
      <c r="NHF330" s="43"/>
      <c r="NHG330" s="40"/>
      <c r="NHH330" s="40"/>
      <c r="NHI330" s="41"/>
      <c r="NHJ330" s="42"/>
      <c r="NHK330" s="42"/>
      <c r="NHL330" s="42"/>
      <c r="NHM330" s="43"/>
      <c r="NHN330" s="43"/>
      <c r="NHO330" s="40"/>
      <c r="NHP330" s="40"/>
      <c r="NHQ330" s="41"/>
      <c r="NHR330" s="42"/>
      <c r="NHS330" s="42"/>
      <c r="NHT330" s="42"/>
      <c r="NHU330" s="43"/>
      <c r="NHV330" s="43"/>
      <c r="NHW330" s="40"/>
      <c r="NHX330" s="40"/>
      <c r="NHY330" s="41"/>
      <c r="NHZ330" s="42"/>
      <c r="NIA330" s="42"/>
      <c r="NIB330" s="42"/>
      <c r="NIC330" s="43"/>
      <c r="NID330" s="43"/>
      <c r="NIE330" s="40"/>
      <c r="NIF330" s="40"/>
      <c r="NIG330" s="41"/>
      <c r="NIH330" s="42"/>
      <c r="NII330" s="42"/>
      <c r="NIJ330" s="42"/>
      <c r="NIK330" s="43"/>
      <c r="NIL330" s="43"/>
      <c r="NIM330" s="40"/>
      <c r="NIN330" s="40"/>
      <c r="NIO330" s="41"/>
      <c r="NIP330" s="42"/>
      <c r="NIQ330" s="42"/>
      <c r="NIR330" s="42"/>
      <c r="NIS330" s="43"/>
      <c r="NIT330" s="43"/>
      <c r="NIU330" s="40"/>
      <c r="NIV330" s="40"/>
      <c r="NIW330" s="41"/>
      <c r="NIX330" s="42"/>
      <c r="NIY330" s="42"/>
      <c r="NIZ330" s="42"/>
      <c r="NJA330" s="43"/>
      <c r="NJB330" s="43"/>
      <c r="NJC330" s="40"/>
      <c r="NJD330" s="40"/>
      <c r="NJE330" s="41"/>
      <c r="NJF330" s="42"/>
      <c r="NJG330" s="42"/>
      <c r="NJH330" s="42"/>
      <c r="NJI330" s="43"/>
      <c r="NJJ330" s="43"/>
      <c r="NJK330" s="40"/>
      <c r="NJL330" s="40"/>
      <c r="NJM330" s="41"/>
      <c r="NJN330" s="42"/>
      <c r="NJO330" s="42"/>
      <c r="NJP330" s="42"/>
      <c r="NJQ330" s="43"/>
      <c r="NJR330" s="43"/>
      <c r="NJS330" s="40"/>
      <c r="NJT330" s="40"/>
      <c r="NJU330" s="41"/>
      <c r="NJV330" s="42"/>
      <c r="NJW330" s="42"/>
      <c r="NJX330" s="42"/>
      <c r="NJY330" s="43"/>
      <c r="NJZ330" s="43"/>
      <c r="NKA330" s="40"/>
      <c r="NKB330" s="40"/>
      <c r="NKC330" s="41"/>
      <c r="NKD330" s="42"/>
      <c r="NKE330" s="42"/>
      <c r="NKF330" s="42"/>
      <c r="NKG330" s="43"/>
      <c r="NKH330" s="43"/>
      <c r="NKI330" s="40"/>
      <c r="NKJ330" s="40"/>
      <c r="NKK330" s="41"/>
      <c r="NKL330" s="42"/>
      <c r="NKM330" s="42"/>
      <c r="NKN330" s="42"/>
      <c r="NKO330" s="43"/>
      <c r="NKP330" s="43"/>
      <c r="NKQ330" s="40"/>
      <c r="NKR330" s="40"/>
      <c r="NKS330" s="41"/>
      <c r="NKT330" s="42"/>
      <c r="NKU330" s="42"/>
      <c r="NKV330" s="42"/>
      <c r="NKW330" s="43"/>
      <c r="NKX330" s="43"/>
      <c r="NKY330" s="40"/>
      <c r="NKZ330" s="40"/>
      <c r="NLA330" s="41"/>
      <c r="NLB330" s="42"/>
      <c r="NLC330" s="42"/>
      <c r="NLD330" s="42"/>
      <c r="NLE330" s="43"/>
      <c r="NLF330" s="43"/>
      <c r="NLG330" s="40"/>
      <c r="NLH330" s="40"/>
      <c r="NLI330" s="41"/>
      <c r="NLJ330" s="42"/>
      <c r="NLK330" s="42"/>
      <c r="NLL330" s="42"/>
      <c r="NLM330" s="43"/>
      <c r="NLN330" s="43"/>
      <c r="NLO330" s="40"/>
      <c r="NLP330" s="40"/>
      <c r="NLQ330" s="41"/>
      <c r="NLR330" s="42"/>
      <c r="NLS330" s="42"/>
      <c r="NLT330" s="42"/>
      <c r="NLU330" s="43"/>
      <c r="NLV330" s="43"/>
      <c r="NLW330" s="40"/>
      <c r="NLX330" s="40"/>
      <c r="NLY330" s="41"/>
      <c r="NLZ330" s="42"/>
      <c r="NMA330" s="42"/>
      <c r="NMB330" s="42"/>
      <c r="NMC330" s="43"/>
      <c r="NMD330" s="43"/>
      <c r="NME330" s="40"/>
      <c r="NMF330" s="40"/>
      <c r="NMG330" s="41"/>
      <c r="NMH330" s="42"/>
      <c r="NMI330" s="42"/>
      <c r="NMJ330" s="42"/>
      <c r="NMK330" s="43"/>
      <c r="NML330" s="43"/>
      <c r="NMM330" s="40"/>
      <c r="NMN330" s="40"/>
      <c r="NMO330" s="41"/>
      <c r="NMP330" s="42"/>
      <c r="NMQ330" s="42"/>
      <c r="NMR330" s="42"/>
      <c r="NMS330" s="43"/>
      <c r="NMT330" s="43"/>
      <c r="NMU330" s="40"/>
      <c r="NMV330" s="40"/>
      <c r="NMW330" s="41"/>
      <c r="NMX330" s="42"/>
      <c r="NMY330" s="42"/>
      <c r="NMZ330" s="42"/>
      <c r="NNA330" s="43"/>
      <c r="NNB330" s="43"/>
      <c r="NNC330" s="40"/>
      <c r="NND330" s="40"/>
      <c r="NNE330" s="41"/>
      <c r="NNF330" s="42"/>
      <c r="NNG330" s="42"/>
      <c r="NNH330" s="42"/>
      <c r="NNI330" s="43"/>
      <c r="NNJ330" s="43"/>
      <c r="NNK330" s="40"/>
      <c r="NNL330" s="40"/>
      <c r="NNM330" s="41"/>
      <c r="NNN330" s="42"/>
      <c r="NNO330" s="42"/>
      <c r="NNP330" s="42"/>
      <c r="NNQ330" s="43"/>
      <c r="NNR330" s="43"/>
      <c r="NNS330" s="40"/>
      <c r="NNT330" s="40"/>
      <c r="NNU330" s="41"/>
      <c r="NNV330" s="42"/>
      <c r="NNW330" s="42"/>
      <c r="NNX330" s="42"/>
      <c r="NNY330" s="43"/>
      <c r="NNZ330" s="43"/>
      <c r="NOA330" s="40"/>
      <c r="NOB330" s="40"/>
      <c r="NOC330" s="41"/>
      <c r="NOD330" s="42"/>
      <c r="NOE330" s="42"/>
      <c r="NOF330" s="42"/>
      <c r="NOG330" s="43"/>
      <c r="NOH330" s="43"/>
      <c r="NOI330" s="40"/>
      <c r="NOJ330" s="40"/>
      <c r="NOK330" s="41"/>
      <c r="NOL330" s="42"/>
      <c r="NOM330" s="42"/>
      <c r="NON330" s="42"/>
      <c r="NOO330" s="43"/>
      <c r="NOP330" s="43"/>
      <c r="NOQ330" s="40"/>
      <c r="NOR330" s="40"/>
      <c r="NOS330" s="41"/>
      <c r="NOT330" s="42"/>
      <c r="NOU330" s="42"/>
      <c r="NOV330" s="42"/>
      <c r="NOW330" s="43"/>
      <c r="NOX330" s="43"/>
      <c r="NOY330" s="40"/>
      <c r="NOZ330" s="40"/>
      <c r="NPA330" s="41"/>
      <c r="NPB330" s="42"/>
      <c r="NPC330" s="42"/>
      <c r="NPD330" s="42"/>
      <c r="NPE330" s="43"/>
      <c r="NPF330" s="43"/>
      <c r="NPG330" s="40"/>
      <c r="NPH330" s="40"/>
      <c r="NPI330" s="41"/>
      <c r="NPJ330" s="42"/>
      <c r="NPK330" s="42"/>
      <c r="NPL330" s="42"/>
      <c r="NPM330" s="43"/>
      <c r="NPN330" s="43"/>
      <c r="NPO330" s="40"/>
      <c r="NPP330" s="40"/>
      <c r="NPQ330" s="41"/>
      <c r="NPR330" s="42"/>
      <c r="NPS330" s="42"/>
      <c r="NPT330" s="42"/>
      <c r="NPU330" s="43"/>
      <c r="NPV330" s="43"/>
      <c r="NPW330" s="40"/>
      <c r="NPX330" s="40"/>
      <c r="NPY330" s="41"/>
      <c r="NPZ330" s="42"/>
      <c r="NQA330" s="42"/>
      <c r="NQB330" s="42"/>
      <c r="NQC330" s="43"/>
      <c r="NQD330" s="43"/>
      <c r="NQE330" s="40"/>
      <c r="NQF330" s="40"/>
      <c r="NQG330" s="41"/>
      <c r="NQH330" s="42"/>
      <c r="NQI330" s="42"/>
      <c r="NQJ330" s="42"/>
      <c r="NQK330" s="43"/>
      <c r="NQL330" s="43"/>
      <c r="NQM330" s="40"/>
      <c r="NQN330" s="40"/>
      <c r="NQO330" s="41"/>
      <c r="NQP330" s="42"/>
      <c r="NQQ330" s="42"/>
      <c r="NQR330" s="42"/>
      <c r="NQS330" s="43"/>
      <c r="NQT330" s="43"/>
      <c r="NQU330" s="40"/>
      <c r="NQV330" s="40"/>
      <c r="NQW330" s="41"/>
      <c r="NQX330" s="42"/>
      <c r="NQY330" s="42"/>
      <c r="NQZ330" s="42"/>
      <c r="NRA330" s="43"/>
      <c r="NRB330" s="43"/>
      <c r="NRC330" s="40"/>
      <c r="NRD330" s="40"/>
      <c r="NRE330" s="41"/>
      <c r="NRF330" s="42"/>
      <c r="NRG330" s="42"/>
      <c r="NRH330" s="42"/>
      <c r="NRI330" s="43"/>
      <c r="NRJ330" s="43"/>
      <c r="NRK330" s="40"/>
      <c r="NRL330" s="40"/>
      <c r="NRM330" s="41"/>
      <c r="NRN330" s="42"/>
      <c r="NRO330" s="42"/>
      <c r="NRP330" s="42"/>
      <c r="NRQ330" s="43"/>
      <c r="NRR330" s="43"/>
      <c r="NRS330" s="40"/>
      <c r="NRT330" s="40"/>
      <c r="NRU330" s="41"/>
      <c r="NRV330" s="42"/>
      <c r="NRW330" s="42"/>
      <c r="NRX330" s="42"/>
      <c r="NRY330" s="43"/>
      <c r="NRZ330" s="43"/>
      <c r="NSA330" s="40"/>
      <c r="NSB330" s="40"/>
      <c r="NSC330" s="41"/>
      <c r="NSD330" s="42"/>
      <c r="NSE330" s="42"/>
      <c r="NSF330" s="42"/>
      <c r="NSG330" s="43"/>
      <c r="NSH330" s="43"/>
      <c r="NSI330" s="40"/>
      <c r="NSJ330" s="40"/>
      <c r="NSK330" s="41"/>
      <c r="NSL330" s="42"/>
      <c r="NSM330" s="42"/>
      <c r="NSN330" s="42"/>
      <c r="NSO330" s="43"/>
      <c r="NSP330" s="43"/>
      <c r="NSQ330" s="40"/>
      <c r="NSR330" s="40"/>
      <c r="NSS330" s="41"/>
      <c r="NST330" s="42"/>
      <c r="NSU330" s="42"/>
      <c r="NSV330" s="42"/>
      <c r="NSW330" s="43"/>
      <c r="NSX330" s="43"/>
      <c r="NSY330" s="40"/>
      <c r="NSZ330" s="40"/>
      <c r="NTA330" s="41"/>
      <c r="NTB330" s="42"/>
      <c r="NTC330" s="42"/>
      <c r="NTD330" s="42"/>
      <c r="NTE330" s="43"/>
      <c r="NTF330" s="43"/>
      <c r="NTG330" s="40"/>
      <c r="NTH330" s="40"/>
      <c r="NTI330" s="41"/>
      <c r="NTJ330" s="42"/>
      <c r="NTK330" s="42"/>
      <c r="NTL330" s="42"/>
      <c r="NTM330" s="43"/>
      <c r="NTN330" s="43"/>
      <c r="NTO330" s="40"/>
      <c r="NTP330" s="40"/>
      <c r="NTQ330" s="41"/>
      <c r="NTR330" s="42"/>
      <c r="NTS330" s="42"/>
      <c r="NTT330" s="42"/>
      <c r="NTU330" s="43"/>
      <c r="NTV330" s="43"/>
      <c r="NTW330" s="40"/>
      <c r="NTX330" s="40"/>
      <c r="NTY330" s="41"/>
      <c r="NTZ330" s="42"/>
      <c r="NUA330" s="42"/>
      <c r="NUB330" s="42"/>
      <c r="NUC330" s="43"/>
      <c r="NUD330" s="43"/>
      <c r="NUE330" s="40"/>
      <c r="NUF330" s="40"/>
      <c r="NUG330" s="41"/>
      <c r="NUH330" s="42"/>
      <c r="NUI330" s="42"/>
      <c r="NUJ330" s="42"/>
      <c r="NUK330" s="43"/>
      <c r="NUL330" s="43"/>
      <c r="NUM330" s="40"/>
      <c r="NUN330" s="40"/>
      <c r="NUO330" s="41"/>
      <c r="NUP330" s="42"/>
      <c r="NUQ330" s="42"/>
      <c r="NUR330" s="42"/>
      <c r="NUS330" s="43"/>
      <c r="NUT330" s="43"/>
      <c r="NUU330" s="40"/>
      <c r="NUV330" s="40"/>
      <c r="NUW330" s="41"/>
      <c r="NUX330" s="42"/>
      <c r="NUY330" s="42"/>
      <c r="NUZ330" s="42"/>
      <c r="NVA330" s="43"/>
      <c r="NVB330" s="43"/>
      <c r="NVC330" s="40"/>
      <c r="NVD330" s="40"/>
      <c r="NVE330" s="41"/>
      <c r="NVF330" s="42"/>
      <c r="NVG330" s="42"/>
      <c r="NVH330" s="42"/>
      <c r="NVI330" s="43"/>
      <c r="NVJ330" s="43"/>
      <c r="NVK330" s="40"/>
      <c r="NVL330" s="40"/>
      <c r="NVM330" s="41"/>
      <c r="NVN330" s="42"/>
      <c r="NVO330" s="42"/>
      <c r="NVP330" s="42"/>
      <c r="NVQ330" s="43"/>
      <c r="NVR330" s="43"/>
      <c r="NVS330" s="40"/>
      <c r="NVT330" s="40"/>
      <c r="NVU330" s="41"/>
      <c r="NVV330" s="42"/>
      <c r="NVW330" s="42"/>
      <c r="NVX330" s="42"/>
      <c r="NVY330" s="43"/>
      <c r="NVZ330" s="43"/>
      <c r="NWA330" s="40"/>
      <c r="NWB330" s="40"/>
      <c r="NWC330" s="41"/>
      <c r="NWD330" s="42"/>
      <c r="NWE330" s="42"/>
      <c r="NWF330" s="42"/>
      <c r="NWG330" s="43"/>
      <c r="NWH330" s="43"/>
      <c r="NWI330" s="40"/>
      <c r="NWJ330" s="40"/>
      <c r="NWK330" s="41"/>
      <c r="NWL330" s="42"/>
      <c r="NWM330" s="42"/>
      <c r="NWN330" s="42"/>
      <c r="NWO330" s="43"/>
      <c r="NWP330" s="43"/>
      <c r="NWQ330" s="40"/>
      <c r="NWR330" s="40"/>
      <c r="NWS330" s="41"/>
      <c r="NWT330" s="42"/>
      <c r="NWU330" s="42"/>
      <c r="NWV330" s="42"/>
      <c r="NWW330" s="43"/>
      <c r="NWX330" s="43"/>
      <c r="NWY330" s="40"/>
      <c r="NWZ330" s="40"/>
      <c r="NXA330" s="41"/>
      <c r="NXB330" s="42"/>
      <c r="NXC330" s="42"/>
      <c r="NXD330" s="42"/>
      <c r="NXE330" s="43"/>
      <c r="NXF330" s="43"/>
      <c r="NXG330" s="40"/>
      <c r="NXH330" s="40"/>
      <c r="NXI330" s="41"/>
      <c r="NXJ330" s="42"/>
      <c r="NXK330" s="42"/>
      <c r="NXL330" s="42"/>
      <c r="NXM330" s="43"/>
      <c r="NXN330" s="43"/>
      <c r="NXO330" s="40"/>
      <c r="NXP330" s="40"/>
      <c r="NXQ330" s="41"/>
      <c r="NXR330" s="42"/>
      <c r="NXS330" s="42"/>
      <c r="NXT330" s="42"/>
      <c r="NXU330" s="43"/>
      <c r="NXV330" s="43"/>
      <c r="NXW330" s="40"/>
      <c r="NXX330" s="40"/>
      <c r="NXY330" s="41"/>
      <c r="NXZ330" s="42"/>
      <c r="NYA330" s="42"/>
      <c r="NYB330" s="42"/>
      <c r="NYC330" s="43"/>
      <c r="NYD330" s="43"/>
      <c r="NYE330" s="40"/>
      <c r="NYF330" s="40"/>
      <c r="NYG330" s="41"/>
      <c r="NYH330" s="42"/>
      <c r="NYI330" s="42"/>
      <c r="NYJ330" s="42"/>
      <c r="NYK330" s="43"/>
      <c r="NYL330" s="43"/>
      <c r="NYM330" s="40"/>
      <c r="NYN330" s="40"/>
      <c r="NYO330" s="41"/>
      <c r="NYP330" s="42"/>
      <c r="NYQ330" s="42"/>
      <c r="NYR330" s="42"/>
      <c r="NYS330" s="43"/>
      <c r="NYT330" s="43"/>
      <c r="NYU330" s="40"/>
      <c r="NYV330" s="40"/>
      <c r="NYW330" s="41"/>
      <c r="NYX330" s="42"/>
      <c r="NYY330" s="42"/>
      <c r="NYZ330" s="42"/>
      <c r="NZA330" s="43"/>
      <c r="NZB330" s="43"/>
      <c r="NZC330" s="40"/>
      <c r="NZD330" s="40"/>
      <c r="NZE330" s="41"/>
      <c r="NZF330" s="42"/>
      <c r="NZG330" s="42"/>
      <c r="NZH330" s="42"/>
      <c r="NZI330" s="43"/>
      <c r="NZJ330" s="43"/>
      <c r="NZK330" s="40"/>
      <c r="NZL330" s="40"/>
      <c r="NZM330" s="41"/>
      <c r="NZN330" s="42"/>
      <c r="NZO330" s="42"/>
      <c r="NZP330" s="42"/>
      <c r="NZQ330" s="43"/>
      <c r="NZR330" s="43"/>
      <c r="NZS330" s="40"/>
      <c r="NZT330" s="40"/>
      <c r="NZU330" s="41"/>
      <c r="NZV330" s="42"/>
      <c r="NZW330" s="42"/>
      <c r="NZX330" s="42"/>
      <c r="NZY330" s="43"/>
      <c r="NZZ330" s="43"/>
      <c r="OAA330" s="40"/>
      <c r="OAB330" s="40"/>
      <c r="OAC330" s="41"/>
      <c r="OAD330" s="42"/>
      <c r="OAE330" s="42"/>
      <c r="OAF330" s="42"/>
      <c r="OAG330" s="43"/>
      <c r="OAH330" s="43"/>
      <c r="OAI330" s="40"/>
      <c r="OAJ330" s="40"/>
      <c r="OAK330" s="41"/>
      <c r="OAL330" s="42"/>
      <c r="OAM330" s="42"/>
      <c r="OAN330" s="42"/>
      <c r="OAO330" s="43"/>
      <c r="OAP330" s="43"/>
      <c r="OAQ330" s="40"/>
      <c r="OAR330" s="40"/>
      <c r="OAS330" s="41"/>
      <c r="OAT330" s="42"/>
      <c r="OAU330" s="42"/>
      <c r="OAV330" s="42"/>
      <c r="OAW330" s="43"/>
      <c r="OAX330" s="43"/>
      <c r="OAY330" s="40"/>
      <c r="OAZ330" s="40"/>
      <c r="OBA330" s="41"/>
      <c r="OBB330" s="42"/>
      <c r="OBC330" s="42"/>
      <c r="OBD330" s="42"/>
      <c r="OBE330" s="43"/>
      <c r="OBF330" s="43"/>
      <c r="OBG330" s="40"/>
      <c r="OBH330" s="40"/>
      <c r="OBI330" s="41"/>
      <c r="OBJ330" s="42"/>
      <c r="OBK330" s="42"/>
      <c r="OBL330" s="42"/>
      <c r="OBM330" s="43"/>
      <c r="OBN330" s="43"/>
      <c r="OBO330" s="40"/>
      <c r="OBP330" s="40"/>
      <c r="OBQ330" s="41"/>
      <c r="OBR330" s="42"/>
      <c r="OBS330" s="42"/>
      <c r="OBT330" s="42"/>
      <c r="OBU330" s="43"/>
      <c r="OBV330" s="43"/>
      <c r="OBW330" s="40"/>
      <c r="OBX330" s="40"/>
      <c r="OBY330" s="41"/>
      <c r="OBZ330" s="42"/>
      <c r="OCA330" s="42"/>
      <c r="OCB330" s="42"/>
      <c r="OCC330" s="43"/>
      <c r="OCD330" s="43"/>
      <c r="OCE330" s="40"/>
      <c r="OCF330" s="40"/>
      <c r="OCG330" s="41"/>
      <c r="OCH330" s="42"/>
      <c r="OCI330" s="42"/>
      <c r="OCJ330" s="42"/>
      <c r="OCK330" s="43"/>
      <c r="OCL330" s="43"/>
      <c r="OCM330" s="40"/>
      <c r="OCN330" s="40"/>
      <c r="OCO330" s="41"/>
      <c r="OCP330" s="42"/>
      <c r="OCQ330" s="42"/>
      <c r="OCR330" s="42"/>
      <c r="OCS330" s="43"/>
      <c r="OCT330" s="43"/>
      <c r="OCU330" s="40"/>
      <c r="OCV330" s="40"/>
      <c r="OCW330" s="41"/>
      <c r="OCX330" s="42"/>
      <c r="OCY330" s="42"/>
      <c r="OCZ330" s="42"/>
      <c r="ODA330" s="43"/>
      <c r="ODB330" s="43"/>
      <c r="ODC330" s="40"/>
      <c r="ODD330" s="40"/>
      <c r="ODE330" s="41"/>
      <c r="ODF330" s="42"/>
      <c r="ODG330" s="42"/>
      <c r="ODH330" s="42"/>
      <c r="ODI330" s="43"/>
      <c r="ODJ330" s="43"/>
      <c r="ODK330" s="40"/>
      <c r="ODL330" s="40"/>
      <c r="ODM330" s="41"/>
      <c r="ODN330" s="42"/>
      <c r="ODO330" s="42"/>
      <c r="ODP330" s="42"/>
      <c r="ODQ330" s="43"/>
      <c r="ODR330" s="43"/>
      <c r="ODS330" s="40"/>
      <c r="ODT330" s="40"/>
      <c r="ODU330" s="41"/>
      <c r="ODV330" s="42"/>
      <c r="ODW330" s="42"/>
      <c r="ODX330" s="42"/>
      <c r="ODY330" s="43"/>
      <c r="ODZ330" s="43"/>
      <c r="OEA330" s="40"/>
      <c r="OEB330" s="40"/>
      <c r="OEC330" s="41"/>
      <c r="OED330" s="42"/>
      <c r="OEE330" s="42"/>
      <c r="OEF330" s="42"/>
      <c r="OEG330" s="43"/>
      <c r="OEH330" s="43"/>
      <c r="OEI330" s="40"/>
      <c r="OEJ330" s="40"/>
      <c r="OEK330" s="41"/>
      <c r="OEL330" s="42"/>
      <c r="OEM330" s="42"/>
      <c r="OEN330" s="42"/>
      <c r="OEO330" s="43"/>
      <c r="OEP330" s="43"/>
      <c r="OEQ330" s="40"/>
      <c r="OER330" s="40"/>
      <c r="OES330" s="41"/>
      <c r="OET330" s="42"/>
      <c r="OEU330" s="42"/>
      <c r="OEV330" s="42"/>
      <c r="OEW330" s="43"/>
      <c r="OEX330" s="43"/>
      <c r="OEY330" s="40"/>
      <c r="OEZ330" s="40"/>
      <c r="OFA330" s="41"/>
      <c r="OFB330" s="42"/>
      <c r="OFC330" s="42"/>
      <c r="OFD330" s="42"/>
      <c r="OFE330" s="43"/>
      <c r="OFF330" s="43"/>
      <c r="OFG330" s="40"/>
      <c r="OFH330" s="40"/>
      <c r="OFI330" s="41"/>
      <c r="OFJ330" s="42"/>
      <c r="OFK330" s="42"/>
      <c r="OFL330" s="42"/>
      <c r="OFM330" s="43"/>
      <c r="OFN330" s="43"/>
      <c r="OFO330" s="40"/>
      <c r="OFP330" s="40"/>
      <c r="OFQ330" s="41"/>
      <c r="OFR330" s="42"/>
      <c r="OFS330" s="42"/>
      <c r="OFT330" s="42"/>
      <c r="OFU330" s="43"/>
      <c r="OFV330" s="43"/>
      <c r="OFW330" s="40"/>
      <c r="OFX330" s="40"/>
      <c r="OFY330" s="41"/>
      <c r="OFZ330" s="42"/>
      <c r="OGA330" s="42"/>
      <c r="OGB330" s="42"/>
      <c r="OGC330" s="43"/>
      <c r="OGD330" s="43"/>
      <c r="OGE330" s="40"/>
      <c r="OGF330" s="40"/>
      <c r="OGG330" s="41"/>
      <c r="OGH330" s="42"/>
      <c r="OGI330" s="42"/>
      <c r="OGJ330" s="42"/>
      <c r="OGK330" s="43"/>
      <c r="OGL330" s="43"/>
      <c r="OGM330" s="40"/>
      <c r="OGN330" s="40"/>
      <c r="OGO330" s="41"/>
      <c r="OGP330" s="42"/>
      <c r="OGQ330" s="42"/>
      <c r="OGR330" s="42"/>
      <c r="OGS330" s="43"/>
      <c r="OGT330" s="43"/>
      <c r="OGU330" s="40"/>
      <c r="OGV330" s="40"/>
      <c r="OGW330" s="41"/>
      <c r="OGX330" s="42"/>
      <c r="OGY330" s="42"/>
      <c r="OGZ330" s="42"/>
      <c r="OHA330" s="43"/>
      <c r="OHB330" s="43"/>
      <c r="OHC330" s="40"/>
      <c r="OHD330" s="40"/>
      <c r="OHE330" s="41"/>
      <c r="OHF330" s="42"/>
      <c r="OHG330" s="42"/>
      <c r="OHH330" s="42"/>
      <c r="OHI330" s="43"/>
      <c r="OHJ330" s="43"/>
      <c r="OHK330" s="40"/>
      <c r="OHL330" s="40"/>
      <c r="OHM330" s="41"/>
      <c r="OHN330" s="42"/>
      <c r="OHO330" s="42"/>
      <c r="OHP330" s="42"/>
      <c r="OHQ330" s="43"/>
      <c r="OHR330" s="43"/>
      <c r="OHS330" s="40"/>
      <c r="OHT330" s="40"/>
      <c r="OHU330" s="41"/>
      <c r="OHV330" s="42"/>
      <c r="OHW330" s="42"/>
      <c r="OHX330" s="42"/>
      <c r="OHY330" s="43"/>
      <c r="OHZ330" s="43"/>
      <c r="OIA330" s="40"/>
      <c r="OIB330" s="40"/>
      <c r="OIC330" s="41"/>
      <c r="OID330" s="42"/>
      <c r="OIE330" s="42"/>
      <c r="OIF330" s="42"/>
      <c r="OIG330" s="43"/>
      <c r="OIH330" s="43"/>
      <c r="OII330" s="40"/>
      <c r="OIJ330" s="40"/>
      <c r="OIK330" s="41"/>
      <c r="OIL330" s="42"/>
      <c r="OIM330" s="42"/>
      <c r="OIN330" s="42"/>
      <c r="OIO330" s="43"/>
      <c r="OIP330" s="43"/>
      <c r="OIQ330" s="40"/>
      <c r="OIR330" s="40"/>
      <c r="OIS330" s="41"/>
      <c r="OIT330" s="42"/>
      <c r="OIU330" s="42"/>
      <c r="OIV330" s="42"/>
      <c r="OIW330" s="43"/>
      <c r="OIX330" s="43"/>
      <c r="OIY330" s="40"/>
      <c r="OIZ330" s="40"/>
      <c r="OJA330" s="41"/>
      <c r="OJB330" s="42"/>
      <c r="OJC330" s="42"/>
      <c r="OJD330" s="42"/>
      <c r="OJE330" s="43"/>
      <c r="OJF330" s="43"/>
      <c r="OJG330" s="40"/>
      <c r="OJH330" s="40"/>
      <c r="OJI330" s="41"/>
      <c r="OJJ330" s="42"/>
      <c r="OJK330" s="42"/>
      <c r="OJL330" s="42"/>
      <c r="OJM330" s="43"/>
      <c r="OJN330" s="43"/>
      <c r="OJO330" s="40"/>
      <c r="OJP330" s="40"/>
      <c r="OJQ330" s="41"/>
      <c r="OJR330" s="42"/>
      <c r="OJS330" s="42"/>
      <c r="OJT330" s="42"/>
      <c r="OJU330" s="43"/>
      <c r="OJV330" s="43"/>
      <c r="OJW330" s="40"/>
      <c r="OJX330" s="40"/>
      <c r="OJY330" s="41"/>
      <c r="OJZ330" s="42"/>
      <c r="OKA330" s="42"/>
      <c r="OKB330" s="42"/>
      <c r="OKC330" s="43"/>
      <c r="OKD330" s="43"/>
      <c r="OKE330" s="40"/>
      <c r="OKF330" s="40"/>
      <c r="OKG330" s="41"/>
      <c r="OKH330" s="42"/>
      <c r="OKI330" s="42"/>
      <c r="OKJ330" s="42"/>
      <c r="OKK330" s="43"/>
      <c r="OKL330" s="43"/>
      <c r="OKM330" s="40"/>
      <c r="OKN330" s="40"/>
      <c r="OKO330" s="41"/>
      <c r="OKP330" s="42"/>
      <c r="OKQ330" s="42"/>
      <c r="OKR330" s="42"/>
      <c r="OKS330" s="43"/>
      <c r="OKT330" s="43"/>
      <c r="OKU330" s="40"/>
      <c r="OKV330" s="40"/>
      <c r="OKW330" s="41"/>
      <c r="OKX330" s="42"/>
      <c r="OKY330" s="42"/>
      <c r="OKZ330" s="42"/>
      <c r="OLA330" s="43"/>
      <c r="OLB330" s="43"/>
      <c r="OLC330" s="40"/>
      <c r="OLD330" s="40"/>
      <c r="OLE330" s="41"/>
      <c r="OLF330" s="42"/>
      <c r="OLG330" s="42"/>
      <c r="OLH330" s="42"/>
      <c r="OLI330" s="43"/>
      <c r="OLJ330" s="43"/>
      <c r="OLK330" s="40"/>
      <c r="OLL330" s="40"/>
      <c r="OLM330" s="41"/>
      <c r="OLN330" s="42"/>
      <c r="OLO330" s="42"/>
      <c r="OLP330" s="42"/>
      <c r="OLQ330" s="43"/>
      <c r="OLR330" s="43"/>
      <c r="OLS330" s="40"/>
      <c r="OLT330" s="40"/>
      <c r="OLU330" s="41"/>
      <c r="OLV330" s="42"/>
      <c r="OLW330" s="42"/>
      <c r="OLX330" s="42"/>
      <c r="OLY330" s="43"/>
      <c r="OLZ330" s="43"/>
      <c r="OMA330" s="40"/>
      <c r="OMB330" s="40"/>
      <c r="OMC330" s="41"/>
      <c r="OMD330" s="42"/>
      <c r="OME330" s="42"/>
      <c r="OMF330" s="42"/>
      <c r="OMG330" s="43"/>
      <c r="OMH330" s="43"/>
      <c r="OMI330" s="40"/>
      <c r="OMJ330" s="40"/>
      <c r="OMK330" s="41"/>
      <c r="OML330" s="42"/>
      <c r="OMM330" s="42"/>
      <c r="OMN330" s="42"/>
      <c r="OMO330" s="43"/>
      <c r="OMP330" s="43"/>
      <c r="OMQ330" s="40"/>
      <c r="OMR330" s="40"/>
      <c r="OMS330" s="41"/>
      <c r="OMT330" s="42"/>
      <c r="OMU330" s="42"/>
      <c r="OMV330" s="42"/>
      <c r="OMW330" s="43"/>
      <c r="OMX330" s="43"/>
      <c r="OMY330" s="40"/>
      <c r="OMZ330" s="40"/>
      <c r="ONA330" s="41"/>
      <c r="ONB330" s="42"/>
      <c r="ONC330" s="42"/>
      <c r="OND330" s="42"/>
      <c r="ONE330" s="43"/>
      <c r="ONF330" s="43"/>
      <c r="ONG330" s="40"/>
      <c r="ONH330" s="40"/>
      <c r="ONI330" s="41"/>
      <c r="ONJ330" s="42"/>
      <c r="ONK330" s="42"/>
      <c r="ONL330" s="42"/>
      <c r="ONM330" s="43"/>
      <c r="ONN330" s="43"/>
      <c r="ONO330" s="40"/>
      <c r="ONP330" s="40"/>
      <c r="ONQ330" s="41"/>
      <c r="ONR330" s="42"/>
      <c r="ONS330" s="42"/>
      <c r="ONT330" s="42"/>
      <c r="ONU330" s="43"/>
      <c r="ONV330" s="43"/>
      <c r="ONW330" s="40"/>
      <c r="ONX330" s="40"/>
      <c r="ONY330" s="41"/>
      <c r="ONZ330" s="42"/>
      <c r="OOA330" s="42"/>
      <c r="OOB330" s="42"/>
      <c r="OOC330" s="43"/>
      <c r="OOD330" s="43"/>
      <c r="OOE330" s="40"/>
      <c r="OOF330" s="40"/>
      <c r="OOG330" s="41"/>
      <c r="OOH330" s="42"/>
      <c r="OOI330" s="42"/>
      <c r="OOJ330" s="42"/>
      <c r="OOK330" s="43"/>
      <c r="OOL330" s="43"/>
      <c r="OOM330" s="40"/>
      <c r="OON330" s="40"/>
      <c r="OOO330" s="41"/>
      <c r="OOP330" s="42"/>
      <c r="OOQ330" s="42"/>
      <c r="OOR330" s="42"/>
      <c r="OOS330" s="43"/>
      <c r="OOT330" s="43"/>
      <c r="OOU330" s="40"/>
      <c r="OOV330" s="40"/>
      <c r="OOW330" s="41"/>
      <c r="OOX330" s="42"/>
      <c r="OOY330" s="42"/>
      <c r="OOZ330" s="42"/>
      <c r="OPA330" s="43"/>
      <c r="OPB330" s="43"/>
      <c r="OPC330" s="40"/>
      <c r="OPD330" s="40"/>
      <c r="OPE330" s="41"/>
      <c r="OPF330" s="42"/>
      <c r="OPG330" s="42"/>
      <c r="OPH330" s="42"/>
      <c r="OPI330" s="43"/>
      <c r="OPJ330" s="43"/>
      <c r="OPK330" s="40"/>
      <c r="OPL330" s="40"/>
      <c r="OPM330" s="41"/>
      <c r="OPN330" s="42"/>
      <c r="OPO330" s="42"/>
      <c r="OPP330" s="42"/>
      <c r="OPQ330" s="43"/>
      <c r="OPR330" s="43"/>
      <c r="OPS330" s="40"/>
      <c r="OPT330" s="40"/>
      <c r="OPU330" s="41"/>
      <c r="OPV330" s="42"/>
      <c r="OPW330" s="42"/>
      <c r="OPX330" s="42"/>
      <c r="OPY330" s="43"/>
      <c r="OPZ330" s="43"/>
      <c r="OQA330" s="40"/>
      <c r="OQB330" s="40"/>
      <c r="OQC330" s="41"/>
      <c r="OQD330" s="42"/>
      <c r="OQE330" s="42"/>
      <c r="OQF330" s="42"/>
      <c r="OQG330" s="43"/>
      <c r="OQH330" s="43"/>
      <c r="OQI330" s="40"/>
      <c r="OQJ330" s="40"/>
      <c r="OQK330" s="41"/>
      <c r="OQL330" s="42"/>
      <c r="OQM330" s="42"/>
      <c r="OQN330" s="42"/>
      <c r="OQO330" s="43"/>
      <c r="OQP330" s="43"/>
      <c r="OQQ330" s="40"/>
      <c r="OQR330" s="40"/>
      <c r="OQS330" s="41"/>
      <c r="OQT330" s="42"/>
      <c r="OQU330" s="42"/>
      <c r="OQV330" s="42"/>
      <c r="OQW330" s="43"/>
      <c r="OQX330" s="43"/>
      <c r="OQY330" s="40"/>
      <c r="OQZ330" s="40"/>
      <c r="ORA330" s="41"/>
      <c r="ORB330" s="42"/>
      <c r="ORC330" s="42"/>
      <c r="ORD330" s="42"/>
      <c r="ORE330" s="43"/>
      <c r="ORF330" s="43"/>
      <c r="ORG330" s="40"/>
      <c r="ORH330" s="40"/>
      <c r="ORI330" s="41"/>
      <c r="ORJ330" s="42"/>
      <c r="ORK330" s="42"/>
      <c r="ORL330" s="42"/>
      <c r="ORM330" s="43"/>
      <c r="ORN330" s="43"/>
      <c r="ORO330" s="40"/>
      <c r="ORP330" s="40"/>
      <c r="ORQ330" s="41"/>
      <c r="ORR330" s="42"/>
      <c r="ORS330" s="42"/>
      <c r="ORT330" s="42"/>
      <c r="ORU330" s="43"/>
      <c r="ORV330" s="43"/>
      <c r="ORW330" s="40"/>
      <c r="ORX330" s="40"/>
      <c r="ORY330" s="41"/>
      <c r="ORZ330" s="42"/>
      <c r="OSA330" s="42"/>
      <c r="OSB330" s="42"/>
      <c r="OSC330" s="43"/>
      <c r="OSD330" s="43"/>
      <c r="OSE330" s="40"/>
      <c r="OSF330" s="40"/>
      <c r="OSG330" s="41"/>
      <c r="OSH330" s="42"/>
      <c r="OSI330" s="42"/>
      <c r="OSJ330" s="42"/>
      <c r="OSK330" s="43"/>
      <c r="OSL330" s="43"/>
      <c r="OSM330" s="40"/>
      <c r="OSN330" s="40"/>
      <c r="OSO330" s="41"/>
      <c r="OSP330" s="42"/>
      <c r="OSQ330" s="42"/>
      <c r="OSR330" s="42"/>
      <c r="OSS330" s="43"/>
      <c r="OST330" s="43"/>
      <c r="OSU330" s="40"/>
      <c r="OSV330" s="40"/>
      <c r="OSW330" s="41"/>
      <c r="OSX330" s="42"/>
      <c r="OSY330" s="42"/>
      <c r="OSZ330" s="42"/>
      <c r="OTA330" s="43"/>
      <c r="OTB330" s="43"/>
      <c r="OTC330" s="40"/>
      <c r="OTD330" s="40"/>
      <c r="OTE330" s="41"/>
      <c r="OTF330" s="42"/>
      <c r="OTG330" s="42"/>
      <c r="OTH330" s="42"/>
      <c r="OTI330" s="43"/>
      <c r="OTJ330" s="43"/>
      <c r="OTK330" s="40"/>
      <c r="OTL330" s="40"/>
      <c r="OTM330" s="41"/>
      <c r="OTN330" s="42"/>
      <c r="OTO330" s="42"/>
      <c r="OTP330" s="42"/>
      <c r="OTQ330" s="43"/>
      <c r="OTR330" s="43"/>
      <c r="OTS330" s="40"/>
      <c r="OTT330" s="40"/>
      <c r="OTU330" s="41"/>
      <c r="OTV330" s="42"/>
      <c r="OTW330" s="42"/>
      <c r="OTX330" s="42"/>
      <c r="OTY330" s="43"/>
      <c r="OTZ330" s="43"/>
      <c r="OUA330" s="40"/>
      <c r="OUB330" s="40"/>
      <c r="OUC330" s="41"/>
      <c r="OUD330" s="42"/>
      <c r="OUE330" s="42"/>
      <c r="OUF330" s="42"/>
      <c r="OUG330" s="43"/>
      <c r="OUH330" s="43"/>
      <c r="OUI330" s="40"/>
      <c r="OUJ330" s="40"/>
      <c r="OUK330" s="41"/>
      <c r="OUL330" s="42"/>
      <c r="OUM330" s="42"/>
      <c r="OUN330" s="42"/>
      <c r="OUO330" s="43"/>
      <c r="OUP330" s="43"/>
      <c r="OUQ330" s="40"/>
      <c r="OUR330" s="40"/>
      <c r="OUS330" s="41"/>
      <c r="OUT330" s="42"/>
      <c r="OUU330" s="42"/>
      <c r="OUV330" s="42"/>
      <c r="OUW330" s="43"/>
      <c r="OUX330" s="43"/>
      <c r="OUY330" s="40"/>
      <c r="OUZ330" s="40"/>
      <c r="OVA330" s="41"/>
      <c r="OVB330" s="42"/>
      <c r="OVC330" s="42"/>
      <c r="OVD330" s="42"/>
      <c r="OVE330" s="43"/>
      <c r="OVF330" s="43"/>
      <c r="OVG330" s="40"/>
      <c r="OVH330" s="40"/>
      <c r="OVI330" s="41"/>
      <c r="OVJ330" s="42"/>
      <c r="OVK330" s="42"/>
      <c r="OVL330" s="42"/>
      <c r="OVM330" s="43"/>
      <c r="OVN330" s="43"/>
      <c r="OVO330" s="40"/>
      <c r="OVP330" s="40"/>
      <c r="OVQ330" s="41"/>
      <c r="OVR330" s="42"/>
      <c r="OVS330" s="42"/>
      <c r="OVT330" s="42"/>
      <c r="OVU330" s="43"/>
      <c r="OVV330" s="43"/>
      <c r="OVW330" s="40"/>
      <c r="OVX330" s="40"/>
      <c r="OVY330" s="41"/>
      <c r="OVZ330" s="42"/>
      <c r="OWA330" s="42"/>
      <c r="OWB330" s="42"/>
      <c r="OWC330" s="43"/>
      <c r="OWD330" s="43"/>
      <c r="OWE330" s="40"/>
      <c r="OWF330" s="40"/>
      <c r="OWG330" s="41"/>
      <c r="OWH330" s="42"/>
      <c r="OWI330" s="42"/>
      <c r="OWJ330" s="42"/>
      <c r="OWK330" s="43"/>
      <c r="OWL330" s="43"/>
      <c r="OWM330" s="40"/>
      <c r="OWN330" s="40"/>
      <c r="OWO330" s="41"/>
      <c r="OWP330" s="42"/>
      <c r="OWQ330" s="42"/>
      <c r="OWR330" s="42"/>
      <c r="OWS330" s="43"/>
      <c r="OWT330" s="43"/>
      <c r="OWU330" s="40"/>
      <c r="OWV330" s="40"/>
      <c r="OWW330" s="41"/>
      <c r="OWX330" s="42"/>
      <c r="OWY330" s="42"/>
      <c r="OWZ330" s="42"/>
      <c r="OXA330" s="43"/>
      <c r="OXB330" s="43"/>
      <c r="OXC330" s="40"/>
      <c r="OXD330" s="40"/>
      <c r="OXE330" s="41"/>
      <c r="OXF330" s="42"/>
      <c r="OXG330" s="42"/>
      <c r="OXH330" s="42"/>
      <c r="OXI330" s="43"/>
      <c r="OXJ330" s="43"/>
      <c r="OXK330" s="40"/>
      <c r="OXL330" s="40"/>
      <c r="OXM330" s="41"/>
      <c r="OXN330" s="42"/>
      <c r="OXO330" s="42"/>
      <c r="OXP330" s="42"/>
      <c r="OXQ330" s="43"/>
      <c r="OXR330" s="43"/>
      <c r="OXS330" s="40"/>
      <c r="OXT330" s="40"/>
      <c r="OXU330" s="41"/>
      <c r="OXV330" s="42"/>
      <c r="OXW330" s="42"/>
      <c r="OXX330" s="42"/>
      <c r="OXY330" s="43"/>
      <c r="OXZ330" s="43"/>
      <c r="OYA330" s="40"/>
      <c r="OYB330" s="40"/>
      <c r="OYC330" s="41"/>
      <c r="OYD330" s="42"/>
      <c r="OYE330" s="42"/>
      <c r="OYF330" s="42"/>
      <c r="OYG330" s="43"/>
      <c r="OYH330" s="43"/>
      <c r="OYI330" s="40"/>
      <c r="OYJ330" s="40"/>
      <c r="OYK330" s="41"/>
      <c r="OYL330" s="42"/>
      <c r="OYM330" s="42"/>
      <c r="OYN330" s="42"/>
      <c r="OYO330" s="43"/>
      <c r="OYP330" s="43"/>
      <c r="OYQ330" s="40"/>
      <c r="OYR330" s="40"/>
      <c r="OYS330" s="41"/>
      <c r="OYT330" s="42"/>
      <c r="OYU330" s="42"/>
      <c r="OYV330" s="42"/>
      <c r="OYW330" s="43"/>
      <c r="OYX330" s="43"/>
      <c r="OYY330" s="40"/>
      <c r="OYZ330" s="40"/>
      <c r="OZA330" s="41"/>
      <c r="OZB330" s="42"/>
      <c r="OZC330" s="42"/>
      <c r="OZD330" s="42"/>
      <c r="OZE330" s="43"/>
      <c r="OZF330" s="43"/>
      <c r="OZG330" s="40"/>
      <c r="OZH330" s="40"/>
      <c r="OZI330" s="41"/>
      <c r="OZJ330" s="42"/>
      <c r="OZK330" s="42"/>
      <c r="OZL330" s="42"/>
      <c r="OZM330" s="43"/>
      <c r="OZN330" s="43"/>
      <c r="OZO330" s="40"/>
      <c r="OZP330" s="40"/>
      <c r="OZQ330" s="41"/>
      <c r="OZR330" s="42"/>
      <c r="OZS330" s="42"/>
      <c r="OZT330" s="42"/>
      <c r="OZU330" s="43"/>
      <c r="OZV330" s="43"/>
      <c r="OZW330" s="40"/>
      <c r="OZX330" s="40"/>
      <c r="OZY330" s="41"/>
      <c r="OZZ330" s="42"/>
      <c r="PAA330" s="42"/>
      <c r="PAB330" s="42"/>
      <c r="PAC330" s="43"/>
      <c r="PAD330" s="43"/>
      <c r="PAE330" s="40"/>
      <c r="PAF330" s="40"/>
      <c r="PAG330" s="41"/>
      <c r="PAH330" s="42"/>
      <c r="PAI330" s="42"/>
      <c r="PAJ330" s="42"/>
      <c r="PAK330" s="43"/>
      <c r="PAL330" s="43"/>
      <c r="PAM330" s="40"/>
      <c r="PAN330" s="40"/>
      <c r="PAO330" s="41"/>
      <c r="PAP330" s="42"/>
      <c r="PAQ330" s="42"/>
      <c r="PAR330" s="42"/>
      <c r="PAS330" s="43"/>
      <c r="PAT330" s="43"/>
      <c r="PAU330" s="40"/>
      <c r="PAV330" s="40"/>
      <c r="PAW330" s="41"/>
      <c r="PAX330" s="42"/>
      <c r="PAY330" s="42"/>
      <c r="PAZ330" s="42"/>
      <c r="PBA330" s="43"/>
      <c r="PBB330" s="43"/>
      <c r="PBC330" s="40"/>
      <c r="PBD330" s="40"/>
      <c r="PBE330" s="41"/>
      <c r="PBF330" s="42"/>
      <c r="PBG330" s="42"/>
      <c r="PBH330" s="42"/>
      <c r="PBI330" s="43"/>
      <c r="PBJ330" s="43"/>
      <c r="PBK330" s="40"/>
      <c r="PBL330" s="40"/>
      <c r="PBM330" s="41"/>
      <c r="PBN330" s="42"/>
      <c r="PBO330" s="42"/>
      <c r="PBP330" s="42"/>
      <c r="PBQ330" s="43"/>
      <c r="PBR330" s="43"/>
      <c r="PBS330" s="40"/>
      <c r="PBT330" s="40"/>
      <c r="PBU330" s="41"/>
      <c r="PBV330" s="42"/>
      <c r="PBW330" s="42"/>
      <c r="PBX330" s="42"/>
      <c r="PBY330" s="43"/>
      <c r="PBZ330" s="43"/>
      <c r="PCA330" s="40"/>
      <c r="PCB330" s="40"/>
      <c r="PCC330" s="41"/>
      <c r="PCD330" s="42"/>
      <c r="PCE330" s="42"/>
      <c r="PCF330" s="42"/>
      <c r="PCG330" s="43"/>
      <c r="PCH330" s="43"/>
      <c r="PCI330" s="40"/>
      <c r="PCJ330" s="40"/>
      <c r="PCK330" s="41"/>
      <c r="PCL330" s="42"/>
      <c r="PCM330" s="42"/>
      <c r="PCN330" s="42"/>
      <c r="PCO330" s="43"/>
      <c r="PCP330" s="43"/>
      <c r="PCQ330" s="40"/>
      <c r="PCR330" s="40"/>
      <c r="PCS330" s="41"/>
      <c r="PCT330" s="42"/>
      <c r="PCU330" s="42"/>
      <c r="PCV330" s="42"/>
      <c r="PCW330" s="43"/>
      <c r="PCX330" s="43"/>
      <c r="PCY330" s="40"/>
      <c r="PCZ330" s="40"/>
      <c r="PDA330" s="41"/>
      <c r="PDB330" s="42"/>
      <c r="PDC330" s="42"/>
      <c r="PDD330" s="42"/>
      <c r="PDE330" s="43"/>
      <c r="PDF330" s="43"/>
      <c r="PDG330" s="40"/>
      <c r="PDH330" s="40"/>
      <c r="PDI330" s="41"/>
      <c r="PDJ330" s="42"/>
      <c r="PDK330" s="42"/>
      <c r="PDL330" s="42"/>
      <c r="PDM330" s="43"/>
      <c r="PDN330" s="43"/>
      <c r="PDO330" s="40"/>
      <c r="PDP330" s="40"/>
      <c r="PDQ330" s="41"/>
      <c r="PDR330" s="42"/>
      <c r="PDS330" s="42"/>
      <c r="PDT330" s="42"/>
      <c r="PDU330" s="43"/>
      <c r="PDV330" s="43"/>
      <c r="PDW330" s="40"/>
      <c r="PDX330" s="40"/>
      <c r="PDY330" s="41"/>
      <c r="PDZ330" s="42"/>
      <c r="PEA330" s="42"/>
      <c r="PEB330" s="42"/>
      <c r="PEC330" s="43"/>
      <c r="PED330" s="43"/>
      <c r="PEE330" s="40"/>
      <c r="PEF330" s="40"/>
      <c r="PEG330" s="41"/>
      <c r="PEH330" s="42"/>
      <c r="PEI330" s="42"/>
      <c r="PEJ330" s="42"/>
      <c r="PEK330" s="43"/>
      <c r="PEL330" s="43"/>
      <c r="PEM330" s="40"/>
      <c r="PEN330" s="40"/>
      <c r="PEO330" s="41"/>
      <c r="PEP330" s="42"/>
      <c r="PEQ330" s="42"/>
      <c r="PER330" s="42"/>
      <c r="PES330" s="43"/>
      <c r="PET330" s="43"/>
      <c r="PEU330" s="40"/>
      <c r="PEV330" s="40"/>
      <c r="PEW330" s="41"/>
      <c r="PEX330" s="42"/>
      <c r="PEY330" s="42"/>
      <c r="PEZ330" s="42"/>
      <c r="PFA330" s="43"/>
      <c r="PFB330" s="43"/>
      <c r="PFC330" s="40"/>
      <c r="PFD330" s="40"/>
      <c r="PFE330" s="41"/>
      <c r="PFF330" s="42"/>
      <c r="PFG330" s="42"/>
      <c r="PFH330" s="42"/>
      <c r="PFI330" s="43"/>
      <c r="PFJ330" s="43"/>
      <c r="PFK330" s="40"/>
      <c r="PFL330" s="40"/>
      <c r="PFM330" s="41"/>
      <c r="PFN330" s="42"/>
      <c r="PFO330" s="42"/>
      <c r="PFP330" s="42"/>
      <c r="PFQ330" s="43"/>
      <c r="PFR330" s="43"/>
      <c r="PFS330" s="40"/>
      <c r="PFT330" s="40"/>
      <c r="PFU330" s="41"/>
      <c r="PFV330" s="42"/>
      <c r="PFW330" s="42"/>
      <c r="PFX330" s="42"/>
      <c r="PFY330" s="43"/>
      <c r="PFZ330" s="43"/>
      <c r="PGA330" s="40"/>
      <c r="PGB330" s="40"/>
      <c r="PGC330" s="41"/>
      <c r="PGD330" s="42"/>
      <c r="PGE330" s="42"/>
      <c r="PGF330" s="42"/>
      <c r="PGG330" s="43"/>
      <c r="PGH330" s="43"/>
      <c r="PGI330" s="40"/>
      <c r="PGJ330" s="40"/>
      <c r="PGK330" s="41"/>
      <c r="PGL330" s="42"/>
      <c r="PGM330" s="42"/>
      <c r="PGN330" s="42"/>
      <c r="PGO330" s="43"/>
      <c r="PGP330" s="43"/>
      <c r="PGQ330" s="40"/>
      <c r="PGR330" s="40"/>
      <c r="PGS330" s="41"/>
      <c r="PGT330" s="42"/>
      <c r="PGU330" s="42"/>
      <c r="PGV330" s="42"/>
      <c r="PGW330" s="43"/>
      <c r="PGX330" s="43"/>
      <c r="PGY330" s="40"/>
      <c r="PGZ330" s="40"/>
      <c r="PHA330" s="41"/>
      <c r="PHB330" s="42"/>
      <c r="PHC330" s="42"/>
      <c r="PHD330" s="42"/>
      <c r="PHE330" s="43"/>
      <c r="PHF330" s="43"/>
      <c r="PHG330" s="40"/>
      <c r="PHH330" s="40"/>
      <c r="PHI330" s="41"/>
      <c r="PHJ330" s="42"/>
      <c r="PHK330" s="42"/>
      <c r="PHL330" s="42"/>
      <c r="PHM330" s="43"/>
      <c r="PHN330" s="43"/>
      <c r="PHO330" s="40"/>
      <c r="PHP330" s="40"/>
      <c r="PHQ330" s="41"/>
      <c r="PHR330" s="42"/>
      <c r="PHS330" s="42"/>
      <c r="PHT330" s="42"/>
      <c r="PHU330" s="43"/>
      <c r="PHV330" s="43"/>
      <c r="PHW330" s="40"/>
      <c r="PHX330" s="40"/>
      <c r="PHY330" s="41"/>
      <c r="PHZ330" s="42"/>
      <c r="PIA330" s="42"/>
      <c r="PIB330" s="42"/>
      <c r="PIC330" s="43"/>
      <c r="PID330" s="43"/>
      <c r="PIE330" s="40"/>
      <c r="PIF330" s="40"/>
      <c r="PIG330" s="41"/>
      <c r="PIH330" s="42"/>
      <c r="PII330" s="42"/>
      <c r="PIJ330" s="42"/>
      <c r="PIK330" s="43"/>
      <c r="PIL330" s="43"/>
      <c r="PIM330" s="40"/>
      <c r="PIN330" s="40"/>
      <c r="PIO330" s="41"/>
      <c r="PIP330" s="42"/>
      <c r="PIQ330" s="42"/>
      <c r="PIR330" s="42"/>
      <c r="PIS330" s="43"/>
      <c r="PIT330" s="43"/>
      <c r="PIU330" s="40"/>
      <c r="PIV330" s="40"/>
      <c r="PIW330" s="41"/>
      <c r="PIX330" s="42"/>
      <c r="PIY330" s="42"/>
      <c r="PIZ330" s="42"/>
      <c r="PJA330" s="43"/>
      <c r="PJB330" s="43"/>
      <c r="PJC330" s="40"/>
      <c r="PJD330" s="40"/>
      <c r="PJE330" s="41"/>
      <c r="PJF330" s="42"/>
      <c r="PJG330" s="42"/>
      <c r="PJH330" s="42"/>
      <c r="PJI330" s="43"/>
      <c r="PJJ330" s="43"/>
      <c r="PJK330" s="40"/>
      <c r="PJL330" s="40"/>
      <c r="PJM330" s="41"/>
      <c r="PJN330" s="42"/>
      <c r="PJO330" s="42"/>
      <c r="PJP330" s="42"/>
      <c r="PJQ330" s="43"/>
      <c r="PJR330" s="43"/>
      <c r="PJS330" s="40"/>
      <c r="PJT330" s="40"/>
      <c r="PJU330" s="41"/>
      <c r="PJV330" s="42"/>
      <c r="PJW330" s="42"/>
      <c r="PJX330" s="42"/>
      <c r="PJY330" s="43"/>
      <c r="PJZ330" s="43"/>
      <c r="PKA330" s="40"/>
      <c r="PKB330" s="40"/>
      <c r="PKC330" s="41"/>
      <c r="PKD330" s="42"/>
      <c r="PKE330" s="42"/>
      <c r="PKF330" s="42"/>
      <c r="PKG330" s="43"/>
      <c r="PKH330" s="43"/>
      <c r="PKI330" s="40"/>
      <c r="PKJ330" s="40"/>
      <c r="PKK330" s="41"/>
      <c r="PKL330" s="42"/>
      <c r="PKM330" s="42"/>
      <c r="PKN330" s="42"/>
      <c r="PKO330" s="43"/>
      <c r="PKP330" s="43"/>
      <c r="PKQ330" s="40"/>
      <c r="PKR330" s="40"/>
      <c r="PKS330" s="41"/>
      <c r="PKT330" s="42"/>
      <c r="PKU330" s="42"/>
      <c r="PKV330" s="42"/>
      <c r="PKW330" s="43"/>
      <c r="PKX330" s="43"/>
      <c r="PKY330" s="40"/>
      <c r="PKZ330" s="40"/>
      <c r="PLA330" s="41"/>
      <c r="PLB330" s="42"/>
      <c r="PLC330" s="42"/>
      <c r="PLD330" s="42"/>
      <c r="PLE330" s="43"/>
      <c r="PLF330" s="43"/>
      <c r="PLG330" s="40"/>
      <c r="PLH330" s="40"/>
      <c r="PLI330" s="41"/>
      <c r="PLJ330" s="42"/>
      <c r="PLK330" s="42"/>
      <c r="PLL330" s="42"/>
      <c r="PLM330" s="43"/>
      <c r="PLN330" s="43"/>
      <c r="PLO330" s="40"/>
      <c r="PLP330" s="40"/>
      <c r="PLQ330" s="41"/>
      <c r="PLR330" s="42"/>
      <c r="PLS330" s="42"/>
      <c r="PLT330" s="42"/>
      <c r="PLU330" s="43"/>
      <c r="PLV330" s="43"/>
      <c r="PLW330" s="40"/>
      <c r="PLX330" s="40"/>
      <c r="PLY330" s="41"/>
      <c r="PLZ330" s="42"/>
      <c r="PMA330" s="42"/>
      <c r="PMB330" s="42"/>
      <c r="PMC330" s="43"/>
      <c r="PMD330" s="43"/>
      <c r="PME330" s="40"/>
      <c r="PMF330" s="40"/>
      <c r="PMG330" s="41"/>
      <c r="PMH330" s="42"/>
      <c r="PMI330" s="42"/>
      <c r="PMJ330" s="42"/>
      <c r="PMK330" s="43"/>
      <c r="PML330" s="43"/>
      <c r="PMM330" s="40"/>
      <c r="PMN330" s="40"/>
      <c r="PMO330" s="41"/>
      <c r="PMP330" s="42"/>
      <c r="PMQ330" s="42"/>
      <c r="PMR330" s="42"/>
      <c r="PMS330" s="43"/>
      <c r="PMT330" s="43"/>
      <c r="PMU330" s="40"/>
      <c r="PMV330" s="40"/>
      <c r="PMW330" s="41"/>
      <c r="PMX330" s="42"/>
      <c r="PMY330" s="42"/>
      <c r="PMZ330" s="42"/>
      <c r="PNA330" s="43"/>
      <c r="PNB330" s="43"/>
      <c r="PNC330" s="40"/>
      <c r="PND330" s="40"/>
      <c r="PNE330" s="41"/>
      <c r="PNF330" s="42"/>
      <c r="PNG330" s="42"/>
      <c r="PNH330" s="42"/>
      <c r="PNI330" s="43"/>
      <c r="PNJ330" s="43"/>
      <c r="PNK330" s="40"/>
      <c r="PNL330" s="40"/>
      <c r="PNM330" s="41"/>
      <c r="PNN330" s="42"/>
      <c r="PNO330" s="42"/>
      <c r="PNP330" s="42"/>
      <c r="PNQ330" s="43"/>
      <c r="PNR330" s="43"/>
      <c r="PNS330" s="40"/>
      <c r="PNT330" s="40"/>
      <c r="PNU330" s="41"/>
      <c r="PNV330" s="42"/>
      <c r="PNW330" s="42"/>
      <c r="PNX330" s="42"/>
      <c r="PNY330" s="43"/>
      <c r="PNZ330" s="43"/>
      <c r="POA330" s="40"/>
      <c r="POB330" s="40"/>
      <c r="POC330" s="41"/>
      <c r="POD330" s="42"/>
      <c r="POE330" s="42"/>
      <c r="POF330" s="42"/>
      <c r="POG330" s="43"/>
      <c r="POH330" s="43"/>
      <c r="POI330" s="40"/>
      <c r="POJ330" s="40"/>
      <c r="POK330" s="41"/>
      <c r="POL330" s="42"/>
      <c r="POM330" s="42"/>
      <c r="PON330" s="42"/>
      <c r="POO330" s="43"/>
      <c r="POP330" s="43"/>
      <c r="POQ330" s="40"/>
      <c r="POR330" s="40"/>
      <c r="POS330" s="41"/>
      <c r="POT330" s="42"/>
      <c r="POU330" s="42"/>
      <c r="POV330" s="42"/>
      <c r="POW330" s="43"/>
      <c r="POX330" s="43"/>
      <c r="POY330" s="40"/>
      <c r="POZ330" s="40"/>
      <c r="PPA330" s="41"/>
      <c r="PPB330" s="42"/>
      <c r="PPC330" s="42"/>
      <c r="PPD330" s="42"/>
      <c r="PPE330" s="43"/>
      <c r="PPF330" s="43"/>
      <c r="PPG330" s="40"/>
      <c r="PPH330" s="40"/>
      <c r="PPI330" s="41"/>
      <c r="PPJ330" s="42"/>
      <c r="PPK330" s="42"/>
      <c r="PPL330" s="42"/>
      <c r="PPM330" s="43"/>
      <c r="PPN330" s="43"/>
      <c r="PPO330" s="40"/>
      <c r="PPP330" s="40"/>
      <c r="PPQ330" s="41"/>
      <c r="PPR330" s="42"/>
      <c r="PPS330" s="42"/>
      <c r="PPT330" s="42"/>
      <c r="PPU330" s="43"/>
      <c r="PPV330" s="43"/>
      <c r="PPW330" s="40"/>
      <c r="PPX330" s="40"/>
      <c r="PPY330" s="41"/>
      <c r="PPZ330" s="42"/>
      <c r="PQA330" s="42"/>
      <c r="PQB330" s="42"/>
      <c r="PQC330" s="43"/>
      <c r="PQD330" s="43"/>
      <c r="PQE330" s="40"/>
      <c r="PQF330" s="40"/>
      <c r="PQG330" s="41"/>
      <c r="PQH330" s="42"/>
      <c r="PQI330" s="42"/>
      <c r="PQJ330" s="42"/>
      <c r="PQK330" s="43"/>
      <c r="PQL330" s="43"/>
      <c r="PQM330" s="40"/>
      <c r="PQN330" s="40"/>
      <c r="PQO330" s="41"/>
      <c r="PQP330" s="42"/>
      <c r="PQQ330" s="42"/>
      <c r="PQR330" s="42"/>
      <c r="PQS330" s="43"/>
      <c r="PQT330" s="43"/>
      <c r="PQU330" s="40"/>
      <c r="PQV330" s="40"/>
      <c r="PQW330" s="41"/>
      <c r="PQX330" s="42"/>
      <c r="PQY330" s="42"/>
      <c r="PQZ330" s="42"/>
      <c r="PRA330" s="43"/>
      <c r="PRB330" s="43"/>
      <c r="PRC330" s="40"/>
      <c r="PRD330" s="40"/>
      <c r="PRE330" s="41"/>
      <c r="PRF330" s="42"/>
      <c r="PRG330" s="42"/>
      <c r="PRH330" s="42"/>
      <c r="PRI330" s="43"/>
      <c r="PRJ330" s="43"/>
      <c r="PRK330" s="40"/>
      <c r="PRL330" s="40"/>
      <c r="PRM330" s="41"/>
      <c r="PRN330" s="42"/>
      <c r="PRO330" s="42"/>
      <c r="PRP330" s="42"/>
      <c r="PRQ330" s="43"/>
      <c r="PRR330" s="43"/>
      <c r="PRS330" s="40"/>
      <c r="PRT330" s="40"/>
      <c r="PRU330" s="41"/>
      <c r="PRV330" s="42"/>
      <c r="PRW330" s="42"/>
      <c r="PRX330" s="42"/>
      <c r="PRY330" s="43"/>
      <c r="PRZ330" s="43"/>
      <c r="PSA330" s="40"/>
      <c r="PSB330" s="40"/>
      <c r="PSC330" s="41"/>
      <c r="PSD330" s="42"/>
      <c r="PSE330" s="42"/>
      <c r="PSF330" s="42"/>
      <c r="PSG330" s="43"/>
      <c r="PSH330" s="43"/>
      <c r="PSI330" s="40"/>
      <c r="PSJ330" s="40"/>
      <c r="PSK330" s="41"/>
      <c r="PSL330" s="42"/>
      <c r="PSM330" s="42"/>
      <c r="PSN330" s="42"/>
      <c r="PSO330" s="43"/>
      <c r="PSP330" s="43"/>
      <c r="PSQ330" s="40"/>
      <c r="PSR330" s="40"/>
      <c r="PSS330" s="41"/>
      <c r="PST330" s="42"/>
      <c r="PSU330" s="42"/>
      <c r="PSV330" s="42"/>
      <c r="PSW330" s="43"/>
      <c r="PSX330" s="43"/>
      <c r="PSY330" s="40"/>
      <c r="PSZ330" s="40"/>
      <c r="PTA330" s="41"/>
      <c r="PTB330" s="42"/>
      <c r="PTC330" s="42"/>
      <c r="PTD330" s="42"/>
      <c r="PTE330" s="43"/>
      <c r="PTF330" s="43"/>
      <c r="PTG330" s="40"/>
      <c r="PTH330" s="40"/>
      <c r="PTI330" s="41"/>
      <c r="PTJ330" s="42"/>
      <c r="PTK330" s="42"/>
      <c r="PTL330" s="42"/>
      <c r="PTM330" s="43"/>
      <c r="PTN330" s="43"/>
      <c r="PTO330" s="40"/>
      <c r="PTP330" s="40"/>
      <c r="PTQ330" s="41"/>
      <c r="PTR330" s="42"/>
      <c r="PTS330" s="42"/>
      <c r="PTT330" s="42"/>
      <c r="PTU330" s="43"/>
      <c r="PTV330" s="43"/>
      <c r="PTW330" s="40"/>
      <c r="PTX330" s="40"/>
      <c r="PTY330" s="41"/>
      <c r="PTZ330" s="42"/>
      <c r="PUA330" s="42"/>
      <c r="PUB330" s="42"/>
      <c r="PUC330" s="43"/>
      <c r="PUD330" s="43"/>
      <c r="PUE330" s="40"/>
      <c r="PUF330" s="40"/>
      <c r="PUG330" s="41"/>
      <c r="PUH330" s="42"/>
      <c r="PUI330" s="42"/>
      <c r="PUJ330" s="42"/>
      <c r="PUK330" s="43"/>
      <c r="PUL330" s="43"/>
      <c r="PUM330" s="40"/>
      <c r="PUN330" s="40"/>
      <c r="PUO330" s="41"/>
      <c r="PUP330" s="42"/>
      <c r="PUQ330" s="42"/>
      <c r="PUR330" s="42"/>
      <c r="PUS330" s="43"/>
      <c r="PUT330" s="43"/>
      <c r="PUU330" s="40"/>
      <c r="PUV330" s="40"/>
      <c r="PUW330" s="41"/>
      <c r="PUX330" s="42"/>
      <c r="PUY330" s="42"/>
      <c r="PUZ330" s="42"/>
      <c r="PVA330" s="43"/>
      <c r="PVB330" s="43"/>
      <c r="PVC330" s="40"/>
      <c r="PVD330" s="40"/>
      <c r="PVE330" s="41"/>
      <c r="PVF330" s="42"/>
      <c r="PVG330" s="42"/>
      <c r="PVH330" s="42"/>
      <c r="PVI330" s="43"/>
      <c r="PVJ330" s="43"/>
      <c r="PVK330" s="40"/>
      <c r="PVL330" s="40"/>
      <c r="PVM330" s="41"/>
      <c r="PVN330" s="42"/>
      <c r="PVO330" s="42"/>
      <c r="PVP330" s="42"/>
      <c r="PVQ330" s="43"/>
      <c r="PVR330" s="43"/>
      <c r="PVS330" s="40"/>
      <c r="PVT330" s="40"/>
      <c r="PVU330" s="41"/>
      <c r="PVV330" s="42"/>
      <c r="PVW330" s="42"/>
      <c r="PVX330" s="42"/>
      <c r="PVY330" s="43"/>
      <c r="PVZ330" s="43"/>
      <c r="PWA330" s="40"/>
      <c r="PWB330" s="40"/>
      <c r="PWC330" s="41"/>
      <c r="PWD330" s="42"/>
      <c r="PWE330" s="42"/>
      <c r="PWF330" s="42"/>
      <c r="PWG330" s="43"/>
      <c r="PWH330" s="43"/>
      <c r="PWI330" s="40"/>
      <c r="PWJ330" s="40"/>
      <c r="PWK330" s="41"/>
      <c r="PWL330" s="42"/>
      <c r="PWM330" s="42"/>
      <c r="PWN330" s="42"/>
      <c r="PWO330" s="43"/>
      <c r="PWP330" s="43"/>
      <c r="PWQ330" s="40"/>
      <c r="PWR330" s="40"/>
      <c r="PWS330" s="41"/>
      <c r="PWT330" s="42"/>
      <c r="PWU330" s="42"/>
      <c r="PWV330" s="42"/>
      <c r="PWW330" s="43"/>
      <c r="PWX330" s="43"/>
      <c r="PWY330" s="40"/>
      <c r="PWZ330" s="40"/>
      <c r="PXA330" s="41"/>
      <c r="PXB330" s="42"/>
      <c r="PXC330" s="42"/>
      <c r="PXD330" s="42"/>
      <c r="PXE330" s="43"/>
      <c r="PXF330" s="43"/>
      <c r="PXG330" s="40"/>
      <c r="PXH330" s="40"/>
      <c r="PXI330" s="41"/>
      <c r="PXJ330" s="42"/>
      <c r="PXK330" s="42"/>
      <c r="PXL330" s="42"/>
      <c r="PXM330" s="43"/>
      <c r="PXN330" s="43"/>
      <c r="PXO330" s="40"/>
      <c r="PXP330" s="40"/>
      <c r="PXQ330" s="41"/>
      <c r="PXR330" s="42"/>
      <c r="PXS330" s="42"/>
      <c r="PXT330" s="42"/>
      <c r="PXU330" s="43"/>
      <c r="PXV330" s="43"/>
      <c r="PXW330" s="40"/>
      <c r="PXX330" s="40"/>
      <c r="PXY330" s="41"/>
      <c r="PXZ330" s="42"/>
      <c r="PYA330" s="42"/>
      <c r="PYB330" s="42"/>
      <c r="PYC330" s="43"/>
      <c r="PYD330" s="43"/>
      <c r="PYE330" s="40"/>
      <c r="PYF330" s="40"/>
      <c r="PYG330" s="41"/>
      <c r="PYH330" s="42"/>
      <c r="PYI330" s="42"/>
      <c r="PYJ330" s="42"/>
      <c r="PYK330" s="43"/>
      <c r="PYL330" s="43"/>
      <c r="PYM330" s="40"/>
      <c r="PYN330" s="40"/>
      <c r="PYO330" s="41"/>
      <c r="PYP330" s="42"/>
      <c r="PYQ330" s="42"/>
      <c r="PYR330" s="42"/>
      <c r="PYS330" s="43"/>
      <c r="PYT330" s="43"/>
      <c r="PYU330" s="40"/>
      <c r="PYV330" s="40"/>
      <c r="PYW330" s="41"/>
      <c r="PYX330" s="42"/>
      <c r="PYY330" s="42"/>
      <c r="PYZ330" s="42"/>
      <c r="PZA330" s="43"/>
      <c r="PZB330" s="43"/>
      <c r="PZC330" s="40"/>
      <c r="PZD330" s="40"/>
      <c r="PZE330" s="41"/>
      <c r="PZF330" s="42"/>
      <c r="PZG330" s="42"/>
      <c r="PZH330" s="42"/>
      <c r="PZI330" s="43"/>
      <c r="PZJ330" s="43"/>
      <c r="PZK330" s="40"/>
      <c r="PZL330" s="40"/>
      <c r="PZM330" s="41"/>
      <c r="PZN330" s="42"/>
      <c r="PZO330" s="42"/>
      <c r="PZP330" s="42"/>
      <c r="PZQ330" s="43"/>
      <c r="PZR330" s="43"/>
      <c r="PZS330" s="40"/>
      <c r="PZT330" s="40"/>
      <c r="PZU330" s="41"/>
      <c r="PZV330" s="42"/>
      <c r="PZW330" s="42"/>
      <c r="PZX330" s="42"/>
      <c r="PZY330" s="43"/>
      <c r="PZZ330" s="43"/>
      <c r="QAA330" s="40"/>
      <c r="QAB330" s="40"/>
      <c r="QAC330" s="41"/>
      <c r="QAD330" s="42"/>
      <c r="QAE330" s="42"/>
      <c r="QAF330" s="42"/>
      <c r="QAG330" s="43"/>
      <c r="QAH330" s="43"/>
      <c r="QAI330" s="40"/>
      <c r="QAJ330" s="40"/>
      <c r="QAK330" s="41"/>
      <c r="QAL330" s="42"/>
      <c r="QAM330" s="42"/>
      <c r="QAN330" s="42"/>
      <c r="QAO330" s="43"/>
      <c r="QAP330" s="43"/>
      <c r="QAQ330" s="40"/>
      <c r="QAR330" s="40"/>
      <c r="QAS330" s="41"/>
      <c r="QAT330" s="42"/>
      <c r="QAU330" s="42"/>
      <c r="QAV330" s="42"/>
      <c r="QAW330" s="43"/>
      <c r="QAX330" s="43"/>
      <c r="QAY330" s="40"/>
      <c r="QAZ330" s="40"/>
      <c r="QBA330" s="41"/>
      <c r="QBB330" s="42"/>
      <c r="QBC330" s="42"/>
      <c r="QBD330" s="42"/>
      <c r="QBE330" s="43"/>
      <c r="QBF330" s="43"/>
      <c r="QBG330" s="40"/>
      <c r="QBH330" s="40"/>
      <c r="QBI330" s="41"/>
      <c r="QBJ330" s="42"/>
      <c r="QBK330" s="42"/>
      <c r="QBL330" s="42"/>
      <c r="QBM330" s="43"/>
      <c r="QBN330" s="43"/>
      <c r="QBO330" s="40"/>
      <c r="QBP330" s="40"/>
      <c r="QBQ330" s="41"/>
      <c r="QBR330" s="42"/>
      <c r="QBS330" s="42"/>
      <c r="QBT330" s="42"/>
      <c r="QBU330" s="43"/>
      <c r="QBV330" s="43"/>
      <c r="QBW330" s="40"/>
      <c r="QBX330" s="40"/>
      <c r="QBY330" s="41"/>
      <c r="QBZ330" s="42"/>
      <c r="QCA330" s="42"/>
      <c r="QCB330" s="42"/>
      <c r="QCC330" s="43"/>
      <c r="QCD330" s="43"/>
      <c r="QCE330" s="40"/>
      <c r="QCF330" s="40"/>
      <c r="QCG330" s="41"/>
      <c r="QCH330" s="42"/>
      <c r="QCI330" s="42"/>
      <c r="QCJ330" s="42"/>
      <c r="QCK330" s="43"/>
      <c r="QCL330" s="43"/>
      <c r="QCM330" s="40"/>
      <c r="QCN330" s="40"/>
      <c r="QCO330" s="41"/>
      <c r="QCP330" s="42"/>
      <c r="QCQ330" s="42"/>
      <c r="QCR330" s="42"/>
      <c r="QCS330" s="43"/>
      <c r="QCT330" s="43"/>
      <c r="QCU330" s="40"/>
      <c r="QCV330" s="40"/>
      <c r="QCW330" s="41"/>
      <c r="QCX330" s="42"/>
      <c r="QCY330" s="42"/>
      <c r="QCZ330" s="42"/>
      <c r="QDA330" s="43"/>
      <c r="QDB330" s="43"/>
      <c r="QDC330" s="40"/>
      <c r="QDD330" s="40"/>
      <c r="QDE330" s="41"/>
      <c r="QDF330" s="42"/>
      <c r="QDG330" s="42"/>
      <c r="QDH330" s="42"/>
      <c r="QDI330" s="43"/>
      <c r="QDJ330" s="43"/>
      <c r="QDK330" s="40"/>
      <c r="QDL330" s="40"/>
      <c r="QDM330" s="41"/>
      <c r="QDN330" s="42"/>
      <c r="QDO330" s="42"/>
      <c r="QDP330" s="42"/>
      <c r="QDQ330" s="43"/>
      <c r="QDR330" s="43"/>
      <c r="QDS330" s="40"/>
      <c r="QDT330" s="40"/>
      <c r="QDU330" s="41"/>
      <c r="QDV330" s="42"/>
      <c r="QDW330" s="42"/>
      <c r="QDX330" s="42"/>
      <c r="QDY330" s="43"/>
      <c r="QDZ330" s="43"/>
      <c r="QEA330" s="40"/>
      <c r="QEB330" s="40"/>
      <c r="QEC330" s="41"/>
      <c r="QED330" s="42"/>
      <c r="QEE330" s="42"/>
      <c r="QEF330" s="42"/>
      <c r="QEG330" s="43"/>
      <c r="QEH330" s="43"/>
      <c r="QEI330" s="40"/>
      <c r="QEJ330" s="40"/>
      <c r="QEK330" s="41"/>
      <c r="QEL330" s="42"/>
      <c r="QEM330" s="42"/>
      <c r="QEN330" s="42"/>
      <c r="QEO330" s="43"/>
      <c r="QEP330" s="43"/>
      <c r="QEQ330" s="40"/>
      <c r="QER330" s="40"/>
      <c r="QES330" s="41"/>
      <c r="QET330" s="42"/>
      <c r="QEU330" s="42"/>
      <c r="QEV330" s="42"/>
      <c r="QEW330" s="43"/>
      <c r="QEX330" s="43"/>
      <c r="QEY330" s="40"/>
      <c r="QEZ330" s="40"/>
      <c r="QFA330" s="41"/>
      <c r="QFB330" s="42"/>
      <c r="QFC330" s="42"/>
      <c r="QFD330" s="42"/>
      <c r="QFE330" s="43"/>
      <c r="QFF330" s="43"/>
      <c r="QFG330" s="40"/>
      <c r="QFH330" s="40"/>
      <c r="QFI330" s="41"/>
      <c r="QFJ330" s="42"/>
      <c r="QFK330" s="42"/>
      <c r="QFL330" s="42"/>
      <c r="QFM330" s="43"/>
      <c r="QFN330" s="43"/>
      <c r="QFO330" s="40"/>
      <c r="QFP330" s="40"/>
      <c r="QFQ330" s="41"/>
      <c r="QFR330" s="42"/>
      <c r="QFS330" s="42"/>
      <c r="QFT330" s="42"/>
      <c r="QFU330" s="43"/>
      <c r="QFV330" s="43"/>
      <c r="QFW330" s="40"/>
      <c r="QFX330" s="40"/>
      <c r="QFY330" s="41"/>
      <c r="QFZ330" s="42"/>
      <c r="QGA330" s="42"/>
      <c r="QGB330" s="42"/>
      <c r="QGC330" s="43"/>
      <c r="QGD330" s="43"/>
      <c r="QGE330" s="40"/>
      <c r="QGF330" s="40"/>
      <c r="QGG330" s="41"/>
      <c r="QGH330" s="42"/>
      <c r="QGI330" s="42"/>
      <c r="QGJ330" s="42"/>
      <c r="QGK330" s="43"/>
      <c r="QGL330" s="43"/>
      <c r="QGM330" s="40"/>
      <c r="QGN330" s="40"/>
      <c r="QGO330" s="41"/>
      <c r="QGP330" s="42"/>
      <c r="QGQ330" s="42"/>
      <c r="QGR330" s="42"/>
      <c r="QGS330" s="43"/>
      <c r="QGT330" s="43"/>
      <c r="QGU330" s="40"/>
      <c r="QGV330" s="40"/>
      <c r="QGW330" s="41"/>
      <c r="QGX330" s="42"/>
      <c r="QGY330" s="42"/>
      <c r="QGZ330" s="42"/>
      <c r="QHA330" s="43"/>
      <c r="QHB330" s="43"/>
      <c r="QHC330" s="40"/>
      <c r="QHD330" s="40"/>
      <c r="QHE330" s="41"/>
      <c r="QHF330" s="42"/>
      <c r="QHG330" s="42"/>
      <c r="QHH330" s="42"/>
      <c r="QHI330" s="43"/>
      <c r="QHJ330" s="43"/>
      <c r="QHK330" s="40"/>
      <c r="QHL330" s="40"/>
      <c r="QHM330" s="41"/>
      <c r="QHN330" s="42"/>
      <c r="QHO330" s="42"/>
      <c r="QHP330" s="42"/>
      <c r="QHQ330" s="43"/>
      <c r="QHR330" s="43"/>
      <c r="QHS330" s="40"/>
      <c r="QHT330" s="40"/>
      <c r="QHU330" s="41"/>
      <c r="QHV330" s="42"/>
      <c r="QHW330" s="42"/>
      <c r="QHX330" s="42"/>
      <c r="QHY330" s="43"/>
      <c r="QHZ330" s="43"/>
      <c r="QIA330" s="40"/>
      <c r="QIB330" s="40"/>
      <c r="QIC330" s="41"/>
      <c r="QID330" s="42"/>
      <c r="QIE330" s="42"/>
      <c r="QIF330" s="42"/>
      <c r="QIG330" s="43"/>
      <c r="QIH330" s="43"/>
      <c r="QII330" s="40"/>
      <c r="QIJ330" s="40"/>
      <c r="QIK330" s="41"/>
      <c r="QIL330" s="42"/>
      <c r="QIM330" s="42"/>
      <c r="QIN330" s="42"/>
      <c r="QIO330" s="43"/>
      <c r="QIP330" s="43"/>
      <c r="QIQ330" s="40"/>
      <c r="QIR330" s="40"/>
      <c r="QIS330" s="41"/>
      <c r="QIT330" s="42"/>
      <c r="QIU330" s="42"/>
      <c r="QIV330" s="42"/>
      <c r="QIW330" s="43"/>
      <c r="QIX330" s="43"/>
      <c r="QIY330" s="40"/>
      <c r="QIZ330" s="40"/>
      <c r="QJA330" s="41"/>
      <c r="QJB330" s="42"/>
      <c r="QJC330" s="42"/>
      <c r="QJD330" s="42"/>
      <c r="QJE330" s="43"/>
      <c r="QJF330" s="43"/>
      <c r="QJG330" s="40"/>
      <c r="QJH330" s="40"/>
      <c r="QJI330" s="41"/>
      <c r="QJJ330" s="42"/>
      <c r="QJK330" s="42"/>
      <c r="QJL330" s="42"/>
      <c r="QJM330" s="43"/>
      <c r="QJN330" s="43"/>
      <c r="QJO330" s="40"/>
      <c r="QJP330" s="40"/>
      <c r="QJQ330" s="41"/>
      <c r="QJR330" s="42"/>
      <c r="QJS330" s="42"/>
      <c r="QJT330" s="42"/>
      <c r="QJU330" s="43"/>
      <c r="QJV330" s="43"/>
      <c r="QJW330" s="40"/>
      <c r="QJX330" s="40"/>
      <c r="QJY330" s="41"/>
      <c r="QJZ330" s="42"/>
      <c r="QKA330" s="42"/>
      <c r="QKB330" s="42"/>
      <c r="QKC330" s="43"/>
      <c r="QKD330" s="43"/>
      <c r="QKE330" s="40"/>
      <c r="QKF330" s="40"/>
      <c r="QKG330" s="41"/>
      <c r="QKH330" s="42"/>
      <c r="QKI330" s="42"/>
      <c r="QKJ330" s="42"/>
      <c r="QKK330" s="43"/>
      <c r="QKL330" s="43"/>
      <c r="QKM330" s="40"/>
      <c r="QKN330" s="40"/>
      <c r="QKO330" s="41"/>
      <c r="QKP330" s="42"/>
      <c r="QKQ330" s="42"/>
      <c r="QKR330" s="42"/>
      <c r="QKS330" s="43"/>
      <c r="QKT330" s="43"/>
      <c r="QKU330" s="40"/>
      <c r="QKV330" s="40"/>
      <c r="QKW330" s="41"/>
      <c r="QKX330" s="42"/>
      <c r="QKY330" s="42"/>
      <c r="QKZ330" s="42"/>
      <c r="QLA330" s="43"/>
      <c r="QLB330" s="43"/>
      <c r="QLC330" s="40"/>
      <c r="QLD330" s="40"/>
      <c r="QLE330" s="41"/>
      <c r="QLF330" s="42"/>
      <c r="QLG330" s="42"/>
      <c r="QLH330" s="42"/>
      <c r="QLI330" s="43"/>
      <c r="QLJ330" s="43"/>
      <c r="QLK330" s="40"/>
      <c r="QLL330" s="40"/>
      <c r="QLM330" s="41"/>
      <c r="QLN330" s="42"/>
      <c r="QLO330" s="42"/>
      <c r="QLP330" s="42"/>
      <c r="QLQ330" s="43"/>
      <c r="QLR330" s="43"/>
      <c r="QLS330" s="40"/>
      <c r="QLT330" s="40"/>
      <c r="QLU330" s="41"/>
      <c r="QLV330" s="42"/>
      <c r="QLW330" s="42"/>
      <c r="QLX330" s="42"/>
      <c r="QLY330" s="43"/>
      <c r="QLZ330" s="43"/>
      <c r="QMA330" s="40"/>
      <c r="QMB330" s="40"/>
      <c r="QMC330" s="41"/>
      <c r="QMD330" s="42"/>
      <c r="QME330" s="42"/>
      <c r="QMF330" s="42"/>
      <c r="QMG330" s="43"/>
      <c r="QMH330" s="43"/>
      <c r="QMI330" s="40"/>
      <c r="QMJ330" s="40"/>
      <c r="QMK330" s="41"/>
      <c r="QML330" s="42"/>
      <c r="QMM330" s="42"/>
      <c r="QMN330" s="42"/>
      <c r="QMO330" s="43"/>
      <c r="QMP330" s="43"/>
      <c r="QMQ330" s="40"/>
      <c r="QMR330" s="40"/>
      <c r="QMS330" s="41"/>
      <c r="QMT330" s="42"/>
      <c r="QMU330" s="42"/>
      <c r="QMV330" s="42"/>
      <c r="QMW330" s="43"/>
      <c r="QMX330" s="43"/>
      <c r="QMY330" s="40"/>
      <c r="QMZ330" s="40"/>
      <c r="QNA330" s="41"/>
      <c r="QNB330" s="42"/>
      <c r="QNC330" s="42"/>
      <c r="QND330" s="42"/>
      <c r="QNE330" s="43"/>
      <c r="QNF330" s="43"/>
      <c r="QNG330" s="40"/>
      <c r="QNH330" s="40"/>
      <c r="QNI330" s="41"/>
      <c r="QNJ330" s="42"/>
      <c r="QNK330" s="42"/>
      <c r="QNL330" s="42"/>
      <c r="QNM330" s="43"/>
      <c r="QNN330" s="43"/>
      <c r="QNO330" s="40"/>
      <c r="QNP330" s="40"/>
      <c r="QNQ330" s="41"/>
      <c r="QNR330" s="42"/>
      <c r="QNS330" s="42"/>
      <c r="QNT330" s="42"/>
      <c r="QNU330" s="43"/>
      <c r="QNV330" s="43"/>
      <c r="QNW330" s="40"/>
      <c r="QNX330" s="40"/>
      <c r="QNY330" s="41"/>
      <c r="QNZ330" s="42"/>
      <c r="QOA330" s="42"/>
      <c r="QOB330" s="42"/>
      <c r="QOC330" s="43"/>
      <c r="QOD330" s="43"/>
      <c r="QOE330" s="40"/>
      <c r="QOF330" s="40"/>
      <c r="QOG330" s="41"/>
      <c r="QOH330" s="42"/>
      <c r="QOI330" s="42"/>
      <c r="QOJ330" s="42"/>
      <c r="QOK330" s="43"/>
      <c r="QOL330" s="43"/>
      <c r="QOM330" s="40"/>
      <c r="QON330" s="40"/>
      <c r="QOO330" s="41"/>
      <c r="QOP330" s="42"/>
      <c r="QOQ330" s="42"/>
      <c r="QOR330" s="42"/>
      <c r="QOS330" s="43"/>
      <c r="QOT330" s="43"/>
      <c r="QOU330" s="40"/>
      <c r="QOV330" s="40"/>
      <c r="QOW330" s="41"/>
      <c r="QOX330" s="42"/>
      <c r="QOY330" s="42"/>
      <c r="QOZ330" s="42"/>
      <c r="QPA330" s="43"/>
      <c r="QPB330" s="43"/>
      <c r="QPC330" s="40"/>
      <c r="QPD330" s="40"/>
      <c r="QPE330" s="41"/>
      <c r="QPF330" s="42"/>
      <c r="QPG330" s="42"/>
      <c r="QPH330" s="42"/>
      <c r="QPI330" s="43"/>
      <c r="QPJ330" s="43"/>
      <c r="QPK330" s="40"/>
      <c r="QPL330" s="40"/>
      <c r="QPM330" s="41"/>
      <c r="QPN330" s="42"/>
      <c r="QPO330" s="42"/>
      <c r="QPP330" s="42"/>
      <c r="QPQ330" s="43"/>
      <c r="QPR330" s="43"/>
      <c r="QPS330" s="40"/>
      <c r="QPT330" s="40"/>
      <c r="QPU330" s="41"/>
      <c r="QPV330" s="42"/>
      <c r="QPW330" s="42"/>
      <c r="QPX330" s="42"/>
      <c r="QPY330" s="43"/>
      <c r="QPZ330" s="43"/>
      <c r="QQA330" s="40"/>
      <c r="QQB330" s="40"/>
      <c r="QQC330" s="41"/>
      <c r="QQD330" s="42"/>
      <c r="QQE330" s="42"/>
      <c r="QQF330" s="42"/>
      <c r="QQG330" s="43"/>
      <c r="QQH330" s="43"/>
      <c r="QQI330" s="40"/>
      <c r="QQJ330" s="40"/>
      <c r="QQK330" s="41"/>
      <c r="QQL330" s="42"/>
      <c r="QQM330" s="42"/>
      <c r="QQN330" s="42"/>
      <c r="QQO330" s="43"/>
      <c r="QQP330" s="43"/>
      <c r="QQQ330" s="40"/>
      <c r="QQR330" s="40"/>
      <c r="QQS330" s="41"/>
      <c r="QQT330" s="42"/>
      <c r="QQU330" s="42"/>
      <c r="QQV330" s="42"/>
      <c r="QQW330" s="43"/>
      <c r="QQX330" s="43"/>
      <c r="QQY330" s="40"/>
      <c r="QQZ330" s="40"/>
      <c r="QRA330" s="41"/>
      <c r="QRB330" s="42"/>
      <c r="QRC330" s="42"/>
      <c r="QRD330" s="42"/>
      <c r="QRE330" s="43"/>
      <c r="QRF330" s="43"/>
      <c r="QRG330" s="40"/>
      <c r="QRH330" s="40"/>
      <c r="QRI330" s="41"/>
      <c r="QRJ330" s="42"/>
      <c r="QRK330" s="42"/>
      <c r="QRL330" s="42"/>
      <c r="QRM330" s="43"/>
      <c r="QRN330" s="43"/>
      <c r="QRO330" s="40"/>
      <c r="QRP330" s="40"/>
      <c r="QRQ330" s="41"/>
      <c r="QRR330" s="42"/>
      <c r="QRS330" s="42"/>
      <c r="QRT330" s="42"/>
      <c r="QRU330" s="43"/>
      <c r="QRV330" s="43"/>
      <c r="QRW330" s="40"/>
      <c r="QRX330" s="40"/>
      <c r="QRY330" s="41"/>
      <c r="QRZ330" s="42"/>
      <c r="QSA330" s="42"/>
      <c r="QSB330" s="42"/>
      <c r="QSC330" s="43"/>
      <c r="QSD330" s="43"/>
      <c r="QSE330" s="40"/>
      <c r="QSF330" s="40"/>
      <c r="QSG330" s="41"/>
      <c r="QSH330" s="42"/>
      <c r="QSI330" s="42"/>
      <c r="QSJ330" s="42"/>
      <c r="QSK330" s="43"/>
      <c r="QSL330" s="43"/>
      <c r="QSM330" s="40"/>
      <c r="QSN330" s="40"/>
      <c r="QSO330" s="41"/>
      <c r="QSP330" s="42"/>
      <c r="QSQ330" s="42"/>
      <c r="QSR330" s="42"/>
      <c r="QSS330" s="43"/>
      <c r="QST330" s="43"/>
      <c r="QSU330" s="40"/>
      <c r="QSV330" s="40"/>
      <c r="QSW330" s="41"/>
      <c r="QSX330" s="42"/>
      <c r="QSY330" s="42"/>
      <c r="QSZ330" s="42"/>
      <c r="QTA330" s="43"/>
      <c r="QTB330" s="43"/>
      <c r="QTC330" s="40"/>
      <c r="QTD330" s="40"/>
      <c r="QTE330" s="41"/>
      <c r="QTF330" s="42"/>
      <c r="QTG330" s="42"/>
      <c r="QTH330" s="42"/>
      <c r="QTI330" s="43"/>
      <c r="QTJ330" s="43"/>
      <c r="QTK330" s="40"/>
      <c r="QTL330" s="40"/>
      <c r="QTM330" s="41"/>
      <c r="QTN330" s="42"/>
      <c r="QTO330" s="42"/>
      <c r="QTP330" s="42"/>
      <c r="QTQ330" s="43"/>
      <c r="QTR330" s="43"/>
      <c r="QTS330" s="40"/>
      <c r="QTT330" s="40"/>
      <c r="QTU330" s="41"/>
      <c r="QTV330" s="42"/>
      <c r="QTW330" s="42"/>
      <c r="QTX330" s="42"/>
      <c r="QTY330" s="43"/>
      <c r="QTZ330" s="43"/>
      <c r="QUA330" s="40"/>
      <c r="QUB330" s="40"/>
      <c r="QUC330" s="41"/>
      <c r="QUD330" s="42"/>
      <c r="QUE330" s="42"/>
      <c r="QUF330" s="42"/>
      <c r="QUG330" s="43"/>
      <c r="QUH330" s="43"/>
      <c r="QUI330" s="40"/>
      <c r="QUJ330" s="40"/>
      <c r="QUK330" s="41"/>
      <c r="QUL330" s="42"/>
      <c r="QUM330" s="42"/>
      <c r="QUN330" s="42"/>
      <c r="QUO330" s="43"/>
      <c r="QUP330" s="43"/>
      <c r="QUQ330" s="40"/>
      <c r="QUR330" s="40"/>
      <c r="QUS330" s="41"/>
      <c r="QUT330" s="42"/>
      <c r="QUU330" s="42"/>
      <c r="QUV330" s="42"/>
      <c r="QUW330" s="43"/>
      <c r="QUX330" s="43"/>
      <c r="QUY330" s="40"/>
      <c r="QUZ330" s="40"/>
      <c r="QVA330" s="41"/>
      <c r="QVB330" s="42"/>
      <c r="QVC330" s="42"/>
      <c r="QVD330" s="42"/>
      <c r="QVE330" s="43"/>
      <c r="QVF330" s="43"/>
      <c r="QVG330" s="40"/>
      <c r="QVH330" s="40"/>
      <c r="QVI330" s="41"/>
      <c r="QVJ330" s="42"/>
      <c r="QVK330" s="42"/>
      <c r="QVL330" s="42"/>
      <c r="QVM330" s="43"/>
      <c r="QVN330" s="43"/>
      <c r="QVO330" s="40"/>
      <c r="QVP330" s="40"/>
      <c r="QVQ330" s="41"/>
      <c r="QVR330" s="42"/>
      <c r="QVS330" s="42"/>
      <c r="QVT330" s="42"/>
      <c r="QVU330" s="43"/>
      <c r="QVV330" s="43"/>
      <c r="QVW330" s="40"/>
      <c r="QVX330" s="40"/>
      <c r="QVY330" s="41"/>
      <c r="QVZ330" s="42"/>
      <c r="QWA330" s="42"/>
      <c r="QWB330" s="42"/>
      <c r="QWC330" s="43"/>
      <c r="QWD330" s="43"/>
      <c r="QWE330" s="40"/>
      <c r="QWF330" s="40"/>
      <c r="QWG330" s="41"/>
      <c r="QWH330" s="42"/>
      <c r="QWI330" s="42"/>
      <c r="QWJ330" s="42"/>
      <c r="QWK330" s="43"/>
      <c r="QWL330" s="43"/>
      <c r="QWM330" s="40"/>
      <c r="QWN330" s="40"/>
      <c r="QWO330" s="41"/>
      <c r="QWP330" s="42"/>
      <c r="QWQ330" s="42"/>
      <c r="QWR330" s="42"/>
      <c r="QWS330" s="43"/>
      <c r="QWT330" s="43"/>
      <c r="QWU330" s="40"/>
      <c r="QWV330" s="40"/>
      <c r="QWW330" s="41"/>
      <c r="QWX330" s="42"/>
      <c r="QWY330" s="42"/>
      <c r="QWZ330" s="42"/>
      <c r="QXA330" s="43"/>
      <c r="QXB330" s="43"/>
      <c r="QXC330" s="40"/>
      <c r="QXD330" s="40"/>
      <c r="QXE330" s="41"/>
      <c r="QXF330" s="42"/>
      <c r="QXG330" s="42"/>
      <c r="QXH330" s="42"/>
      <c r="QXI330" s="43"/>
      <c r="QXJ330" s="43"/>
      <c r="QXK330" s="40"/>
      <c r="QXL330" s="40"/>
      <c r="QXM330" s="41"/>
      <c r="QXN330" s="42"/>
      <c r="QXO330" s="42"/>
      <c r="QXP330" s="42"/>
      <c r="QXQ330" s="43"/>
      <c r="QXR330" s="43"/>
      <c r="QXS330" s="40"/>
      <c r="QXT330" s="40"/>
      <c r="QXU330" s="41"/>
      <c r="QXV330" s="42"/>
      <c r="QXW330" s="42"/>
      <c r="QXX330" s="42"/>
      <c r="QXY330" s="43"/>
      <c r="QXZ330" s="43"/>
      <c r="QYA330" s="40"/>
      <c r="QYB330" s="40"/>
      <c r="QYC330" s="41"/>
      <c r="QYD330" s="42"/>
      <c r="QYE330" s="42"/>
      <c r="QYF330" s="42"/>
      <c r="QYG330" s="43"/>
      <c r="QYH330" s="43"/>
      <c r="QYI330" s="40"/>
      <c r="QYJ330" s="40"/>
      <c r="QYK330" s="41"/>
      <c r="QYL330" s="42"/>
      <c r="QYM330" s="42"/>
      <c r="QYN330" s="42"/>
      <c r="QYO330" s="43"/>
      <c r="QYP330" s="43"/>
      <c r="QYQ330" s="40"/>
      <c r="QYR330" s="40"/>
      <c r="QYS330" s="41"/>
      <c r="QYT330" s="42"/>
      <c r="QYU330" s="42"/>
      <c r="QYV330" s="42"/>
      <c r="QYW330" s="43"/>
      <c r="QYX330" s="43"/>
      <c r="QYY330" s="40"/>
      <c r="QYZ330" s="40"/>
      <c r="QZA330" s="41"/>
      <c r="QZB330" s="42"/>
      <c r="QZC330" s="42"/>
      <c r="QZD330" s="42"/>
      <c r="QZE330" s="43"/>
      <c r="QZF330" s="43"/>
      <c r="QZG330" s="40"/>
      <c r="QZH330" s="40"/>
      <c r="QZI330" s="41"/>
      <c r="QZJ330" s="42"/>
      <c r="QZK330" s="42"/>
      <c r="QZL330" s="42"/>
      <c r="QZM330" s="43"/>
      <c r="QZN330" s="43"/>
      <c r="QZO330" s="40"/>
      <c r="QZP330" s="40"/>
      <c r="QZQ330" s="41"/>
      <c r="QZR330" s="42"/>
      <c r="QZS330" s="42"/>
      <c r="QZT330" s="42"/>
      <c r="QZU330" s="43"/>
      <c r="QZV330" s="43"/>
      <c r="QZW330" s="40"/>
      <c r="QZX330" s="40"/>
      <c r="QZY330" s="41"/>
      <c r="QZZ330" s="42"/>
      <c r="RAA330" s="42"/>
      <c r="RAB330" s="42"/>
      <c r="RAC330" s="43"/>
      <c r="RAD330" s="43"/>
      <c r="RAE330" s="40"/>
      <c r="RAF330" s="40"/>
      <c r="RAG330" s="41"/>
      <c r="RAH330" s="42"/>
      <c r="RAI330" s="42"/>
      <c r="RAJ330" s="42"/>
      <c r="RAK330" s="43"/>
      <c r="RAL330" s="43"/>
      <c r="RAM330" s="40"/>
      <c r="RAN330" s="40"/>
      <c r="RAO330" s="41"/>
      <c r="RAP330" s="42"/>
      <c r="RAQ330" s="42"/>
      <c r="RAR330" s="42"/>
      <c r="RAS330" s="43"/>
      <c r="RAT330" s="43"/>
      <c r="RAU330" s="40"/>
      <c r="RAV330" s="40"/>
      <c r="RAW330" s="41"/>
      <c r="RAX330" s="42"/>
      <c r="RAY330" s="42"/>
      <c r="RAZ330" s="42"/>
      <c r="RBA330" s="43"/>
      <c r="RBB330" s="43"/>
      <c r="RBC330" s="40"/>
      <c r="RBD330" s="40"/>
      <c r="RBE330" s="41"/>
      <c r="RBF330" s="42"/>
      <c r="RBG330" s="42"/>
      <c r="RBH330" s="42"/>
      <c r="RBI330" s="43"/>
      <c r="RBJ330" s="43"/>
      <c r="RBK330" s="40"/>
      <c r="RBL330" s="40"/>
      <c r="RBM330" s="41"/>
      <c r="RBN330" s="42"/>
      <c r="RBO330" s="42"/>
      <c r="RBP330" s="42"/>
      <c r="RBQ330" s="43"/>
      <c r="RBR330" s="43"/>
      <c r="RBS330" s="40"/>
      <c r="RBT330" s="40"/>
      <c r="RBU330" s="41"/>
      <c r="RBV330" s="42"/>
      <c r="RBW330" s="42"/>
      <c r="RBX330" s="42"/>
      <c r="RBY330" s="43"/>
      <c r="RBZ330" s="43"/>
      <c r="RCA330" s="40"/>
      <c r="RCB330" s="40"/>
      <c r="RCC330" s="41"/>
      <c r="RCD330" s="42"/>
      <c r="RCE330" s="42"/>
      <c r="RCF330" s="42"/>
      <c r="RCG330" s="43"/>
      <c r="RCH330" s="43"/>
      <c r="RCI330" s="40"/>
      <c r="RCJ330" s="40"/>
      <c r="RCK330" s="41"/>
      <c r="RCL330" s="42"/>
      <c r="RCM330" s="42"/>
      <c r="RCN330" s="42"/>
      <c r="RCO330" s="43"/>
      <c r="RCP330" s="43"/>
      <c r="RCQ330" s="40"/>
      <c r="RCR330" s="40"/>
      <c r="RCS330" s="41"/>
      <c r="RCT330" s="42"/>
      <c r="RCU330" s="42"/>
      <c r="RCV330" s="42"/>
      <c r="RCW330" s="43"/>
      <c r="RCX330" s="43"/>
      <c r="RCY330" s="40"/>
      <c r="RCZ330" s="40"/>
      <c r="RDA330" s="41"/>
      <c r="RDB330" s="42"/>
      <c r="RDC330" s="42"/>
      <c r="RDD330" s="42"/>
      <c r="RDE330" s="43"/>
      <c r="RDF330" s="43"/>
      <c r="RDG330" s="40"/>
      <c r="RDH330" s="40"/>
      <c r="RDI330" s="41"/>
      <c r="RDJ330" s="42"/>
      <c r="RDK330" s="42"/>
      <c r="RDL330" s="42"/>
      <c r="RDM330" s="43"/>
      <c r="RDN330" s="43"/>
      <c r="RDO330" s="40"/>
      <c r="RDP330" s="40"/>
      <c r="RDQ330" s="41"/>
      <c r="RDR330" s="42"/>
      <c r="RDS330" s="42"/>
      <c r="RDT330" s="42"/>
      <c r="RDU330" s="43"/>
      <c r="RDV330" s="43"/>
      <c r="RDW330" s="40"/>
      <c r="RDX330" s="40"/>
      <c r="RDY330" s="41"/>
      <c r="RDZ330" s="42"/>
      <c r="REA330" s="42"/>
      <c r="REB330" s="42"/>
      <c r="REC330" s="43"/>
      <c r="RED330" s="43"/>
      <c r="REE330" s="40"/>
      <c r="REF330" s="40"/>
      <c r="REG330" s="41"/>
      <c r="REH330" s="42"/>
      <c r="REI330" s="42"/>
      <c r="REJ330" s="42"/>
      <c r="REK330" s="43"/>
      <c r="REL330" s="43"/>
      <c r="REM330" s="40"/>
      <c r="REN330" s="40"/>
      <c r="REO330" s="41"/>
      <c r="REP330" s="42"/>
      <c r="REQ330" s="42"/>
      <c r="RER330" s="42"/>
      <c r="RES330" s="43"/>
      <c r="RET330" s="43"/>
      <c r="REU330" s="40"/>
      <c r="REV330" s="40"/>
      <c r="REW330" s="41"/>
      <c r="REX330" s="42"/>
      <c r="REY330" s="42"/>
      <c r="REZ330" s="42"/>
      <c r="RFA330" s="43"/>
      <c r="RFB330" s="43"/>
      <c r="RFC330" s="40"/>
      <c r="RFD330" s="40"/>
      <c r="RFE330" s="41"/>
      <c r="RFF330" s="42"/>
      <c r="RFG330" s="42"/>
      <c r="RFH330" s="42"/>
      <c r="RFI330" s="43"/>
      <c r="RFJ330" s="43"/>
      <c r="RFK330" s="40"/>
      <c r="RFL330" s="40"/>
      <c r="RFM330" s="41"/>
      <c r="RFN330" s="42"/>
      <c r="RFO330" s="42"/>
      <c r="RFP330" s="42"/>
      <c r="RFQ330" s="43"/>
      <c r="RFR330" s="43"/>
      <c r="RFS330" s="40"/>
      <c r="RFT330" s="40"/>
      <c r="RFU330" s="41"/>
      <c r="RFV330" s="42"/>
      <c r="RFW330" s="42"/>
      <c r="RFX330" s="42"/>
      <c r="RFY330" s="43"/>
      <c r="RFZ330" s="43"/>
      <c r="RGA330" s="40"/>
      <c r="RGB330" s="40"/>
      <c r="RGC330" s="41"/>
      <c r="RGD330" s="42"/>
      <c r="RGE330" s="42"/>
      <c r="RGF330" s="42"/>
      <c r="RGG330" s="43"/>
      <c r="RGH330" s="43"/>
      <c r="RGI330" s="40"/>
      <c r="RGJ330" s="40"/>
      <c r="RGK330" s="41"/>
      <c r="RGL330" s="42"/>
      <c r="RGM330" s="42"/>
      <c r="RGN330" s="42"/>
      <c r="RGO330" s="43"/>
      <c r="RGP330" s="43"/>
      <c r="RGQ330" s="40"/>
      <c r="RGR330" s="40"/>
      <c r="RGS330" s="41"/>
      <c r="RGT330" s="42"/>
      <c r="RGU330" s="42"/>
      <c r="RGV330" s="42"/>
      <c r="RGW330" s="43"/>
      <c r="RGX330" s="43"/>
      <c r="RGY330" s="40"/>
      <c r="RGZ330" s="40"/>
      <c r="RHA330" s="41"/>
      <c r="RHB330" s="42"/>
      <c r="RHC330" s="42"/>
      <c r="RHD330" s="42"/>
      <c r="RHE330" s="43"/>
      <c r="RHF330" s="43"/>
      <c r="RHG330" s="40"/>
      <c r="RHH330" s="40"/>
      <c r="RHI330" s="41"/>
      <c r="RHJ330" s="42"/>
      <c r="RHK330" s="42"/>
      <c r="RHL330" s="42"/>
      <c r="RHM330" s="43"/>
      <c r="RHN330" s="43"/>
      <c r="RHO330" s="40"/>
      <c r="RHP330" s="40"/>
      <c r="RHQ330" s="41"/>
      <c r="RHR330" s="42"/>
      <c r="RHS330" s="42"/>
      <c r="RHT330" s="42"/>
      <c r="RHU330" s="43"/>
      <c r="RHV330" s="43"/>
      <c r="RHW330" s="40"/>
      <c r="RHX330" s="40"/>
      <c r="RHY330" s="41"/>
      <c r="RHZ330" s="42"/>
      <c r="RIA330" s="42"/>
      <c r="RIB330" s="42"/>
      <c r="RIC330" s="43"/>
      <c r="RID330" s="43"/>
      <c r="RIE330" s="40"/>
      <c r="RIF330" s="40"/>
      <c r="RIG330" s="41"/>
      <c r="RIH330" s="42"/>
      <c r="RII330" s="42"/>
      <c r="RIJ330" s="42"/>
      <c r="RIK330" s="43"/>
      <c r="RIL330" s="43"/>
      <c r="RIM330" s="40"/>
      <c r="RIN330" s="40"/>
      <c r="RIO330" s="41"/>
      <c r="RIP330" s="42"/>
      <c r="RIQ330" s="42"/>
      <c r="RIR330" s="42"/>
      <c r="RIS330" s="43"/>
      <c r="RIT330" s="43"/>
      <c r="RIU330" s="40"/>
      <c r="RIV330" s="40"/>
      <c r="RIW330" s="41"/>
      <c r="RIX330" s="42"/>
      <c r="RIY330" s="42"/>
      <c r="RIZ330" s="42"/>
      <c r="RJA330" s="43"/>
      <c r="RJB330" s="43"/>
      <c r="RJC330" s="40"/>
      <c r="RJD330" s="40"/>
      <c r="RJE330" s="41"/>
      <c r="RJF330" s="42"/>
      <c r="RJG330" s="42"/>
      <c r="RJH330" s="42"/>
      <c r="RJI330" s="43"/>
      <c r="RJJ330" s="43"/>
      <c r="RJK330" s="40"/>
      <c r="RJL330" s="40"/>
      <c r="RJM330" s="41"/>
      <c r="RJN330" s="42"/>
      <c r="RJO330" s="42"/>
      <c r="RJP330" s="42"/>
      <c r="RJQ330" s="43"/>
      <c r="RJR330" s="43"/>
      <c r="RJS330" s="40"/>
      <c r="RJT330" s="40"/>
      <c r="RJU330" s="41"/>
      <c r="RJV330" s="42"/>
      <c r="RJW330" s="42"/>
      <c r="RJX330" s="42"/>
      <c r="RJY330" s="43"/>
      <c r="RJZ330" s="43"/>
      <c r="RKA330" s="40"/>
      <c r="RKB330" s="40"/>
      <c r="RKC330" s="41"/>
      <c r="RKD330" s="42"/>
      <c r="RKE330" s="42"/>
      <c r="RKF330" s="42"/>
      <c r="RKG330" s="43"/>
      <c r="RKH330" s="43"/>
      <c r="RKI330" s="40"/>
      <c r="RKJ330" s="40"/>
      <c r="RKK330" s="41"/>
      <c r="RKL330" s="42"/>
      <c r="RKM330" s="42"/>
      <c r="RKN330" s="42"/>
      <c r="RKO330" s="43"/>
      <c r="RKP330" s="43"/>
      <c r="RKQ330" s="40"/>
      <c r="RKR330" s="40"/>
      <c r="RKS330" s="41"/>
      <c r="RKT330" s="42"/>
      <c r="RKU330" s="42"/>
      <c r="RKV330" s="42"/>
      <c r="RKW330" s="43"/>
      <c r="RKX330" s="43"/>
      <c r="RKY330" s="40"/>
      <c r="RKZ330" s="40"/>
      <c r="RLA330" s="41"/>
      <c r="RLB330" s="42"/>
      <c r="RLC330" s="42"/>
      <c r="RLD330" s="42"/>
      <c r="RLE330" s="43"/>
      <c r="RLF330" s="43"/>
      <c r="RLG330" s="40"/>
      <c r="RLH330" s="40"/>
      <c r="RLI330" s="41"/>
      <c r="RLJ330" s="42"/>
      <c r="RLK330" s="42"/>
      <c r="RLL330" s="42"/>
      <c r="RLM330" s="43"/>
      <c r="RLN330" s="43"/>
      <c r="RLO330" s="40"/>
      <c r="RLP330" s="40"/>
      <c r="RLQ330" s="41"/>
      <c r="RLR330" s="42"/>
      <c r="RLS330" s="42"/>
      <c r="RLT330" s="42"/>
      <c r="RLU330" s="43"/>
      <c r="RLV330" s="43"/>
      <c r="RLW330" s="40"/>
      <c r="RLX330" s="40"/>
      <c r="RLY330" s="41"/>
      <c r="RLZ330" s="42"/>
      <c r="RMA330" s="42"/>
      <c r="RMB330" s="42"/>
      <c r="RMC330" s="43"/>
      <c r="RMD330" s="43"/>
      <c r="RME330" s="40"/>
      <c r="RMF330" s="40"/>
      <c r="RMG330" s="41"/>
      <c r="RMH330" s="42"/>
      <c r="RMI330" s="42"/>
      <c r="RMJ330" s="42"/>
      <c r="RMK330" s="43"/>
      <c r="RML330" s="43"/>
      <c r="RMM330" s="40"/>
      <c r="RMN330" s="40"/>
      <c r="RMO330" s="41"/>
      <c r="RMP330" s="42"/>
      <c r="RMQ330" s="42"/>
      <c r="RMR330" s="42"/>
      <c r="RMS330" s="43"/>
      <c r="RMT330" s="43"/>
      <c r="RMU330" s="40"/>
      <c r="RMV330" s="40"/>
      <c r="RMW330" s="41"/>
      <c r="RMX330" s="42"/>
      <c r="RMY330" s="42"/>
      <c r="RMZ330" s="42"/>
      <c r="RNA330" s="43"/>
      <c r="RNB330" s="43"/>
      <c r="RNC330" s="40"/>
      <c r="RND330" s="40"/>
      <c r="RNE330" s="41"/>
      <c r="RNF330" s="42"/>
      <c r="RNG330" s="42"/>
      <c r="RNH330" s="42"/>
      <c r="RNI330" s="43"/>
      <c r="RNJ330" s="43"/>
      <c r="RNK330" s="40"/>
      <c r="RNL330" s="40"/>
      <c r="RNM330" s="41"/>
      <c r="RNN330" s="42"/>
      <c r="RNO330" s="42"/>
      <c r="RNP330" s="42"/>
      <c r="RNQ330" s="43"/>
      <c r="RNR330" s="43"/>
      <c r="RNS330" s="40"/>
      <c r="RNT330" s="40"/>
      <c r="RNU330" s="41"/>
      <c r="RNV330" s="42"/>
      <c r="RNW330" s="42"/>
      <c r="RNX330" s="42"/>
      <c r="RNY330" s="43"/>
      <c r="RNZ330" s="43"/>
      <c r="ROA330" s="40"/>
      <c r="ROB330" s="40"/>
      <c r="ROC330" s="41"/>
      <c r="ROD330" s="42"/>
      <c r="ROE330" s="42"/>
      <c r="ROF330" s="42"/>
      <c r="ROG330" s="43"/>
      <c r="ROH330" s="43"/>
      <c r="ROI330" s="40"/>
      <c r="ROJ330" s="40"/>
      <c r="ROK330" s="41"/>
      <c r="ROL330" s="42"/>
      <c r="ROM330" s="42"/>
      <c r="RON330" s="42"/>
      <c r="ROO330" s="43"/>
      <c r="ROP330" s="43"/>
      <c r="ROQ330" s="40"/>
      <c r="ROR330" s="40"/>
      <c r="ROS330" s="41"/>
      <c r="ROT330" s="42"/>
      <c r="ROU330" s="42"/>
      <c r="ROV330" s="42"/>
      <c r="ROW330" s="43"/>
      <c r="ROX330" s="43"/>
      <c r="ROY330" s="40"/>
      <c r="ROZ330" s="40"/>
      <c r="RPA330" s="41"/>
      <c r="RPB330" s="42"/>
      <c r="RPC330" s="42"/>
      <c r="RPD330" s="42"/>
      <c r="RPE330" s="43"/>
      <c r="RPF330" s="43"/>
      <c r="RPG330" s="40"/>
      <c r="RPH330" s="40"/>
      <c r="RPI330" s="41"/>
      <c r="RPJ330" s="42"/>
      <c r="RPK330" s="42"/>
      <c r="RPL330" s="42"/>
      <c r="RPM330" s="43"/>
      <c r="RPN330" s="43"/>
      <c r="RPO330" s="40"/>
      <c r="RPP330" s="40"/>
      <c r="RPQ330" s="41"/>
      <c r="RPR330" s="42"/>
      <c r="RPS330" s="42"/>
      <c r="RPT330" s="42"/>
      <c r="RPU330" s="43"/>
      <c r="RPV330" s="43"/>
      <c r="RPW330" s="40"/>
      <c r="RPX330" s="40"/>
      <c r="RPY330" s="41"/>
      <c r="RPZ330" s="42"/>
      <c r="RQA330" s="42"/>
      <c r="RQB330" s="42"/>
      <c r="RQC330" s="43"/>
      <c r="RQD330" s="43"/>
      <c r="RQE330" s="40"/>
      <c r="RQF330" s="40"/>
      <c r="RQG330" s="41"/>
      <c r="RQH330" s="42"/>
      <c r="RQI330" s="42"/>
      <c r="RQJ330" s="42"/>
      <c r="RQK330" s="43"/>
      <c r="RQL330" s="43"/>
      <c r="RQM330" s="40"/>
      <c r="RQN330" s="40"/>
      <c r="RQO330" s="41"/>
      <c r="RQP330" s="42"/>
      <c r="RQQ330" s="42"/>
      <c r="RQR330" s="42"/>
      <c r="RQS330" s="43"/>
      <c r="RQT330" s="43"/>
      <c r="RQU330" s="40"/>
      <c r="RQV330" s="40"/>
      <c r="RQW330" s="41"/>
      <c r="RQX330" s="42"/>
      <c r="RQY330" s="42"/>
      <c r="RQZ330" s="42"/>
      <c r="RRA330" s="43"/>
      <c r="RRB330" s="43"/>
      <c r="RRC330" s="40"/>
      <c r="RRD330" s="40"/>
      <c r="RRE330" s="41"/>
      <c r="RRF330" s="42"/>
      <c r="RRG330" s="42"/>
      <c r="RRH330" s="42"/>
      <c r="RRI330" s="43"/>
      <c r="RRJ330" s="43"/>
      <c r="RRK330" s="40"/>
      <c r="RRL330" s="40"/>
      <c r="RRM330" s="41"/>
      <c r="RRN330" s="42"/>
      <c r="RRO330" s="42"/>
      <c r="RRP330" s="42"/>
      <c r="RRQ330" s="43"/>
      <c r="RRR330" s="43"/>
      <c r="RRS330" s="40"/>
      <c r="RRT330" s="40"/>
      <c r="RRU330" s="41"/>
      <c r="RRV330" s="42"/>
      <c r="RRW330" s="42"/>
      <c r="RRX330" s="42"/>
      <c r="RRY330" s="43"/>
      <c r="RRZ330" s="43"/>
      <c r="RSA330" s="40"/>
      <c r="RSB330" s="40"/>
      <c r="RSC330" s="41"/>
      <c r="RSD330" s="42"/>
      <c r="RSE330" s="42"/>
      <c r="RSF330" s="42"/>
      <c r="RSG330" s="43"/>
      <c r="RSH330" s="43"/>
      <c r="RSI330" s="40"/>
      <c r="RSJ330" s="40"/>
      <c r="RSK330" s="41"/>
      <c r="RSL330" s="42"/>
      <c r="RSM330" s="42"/>
      <c r="RSN330" s="42"/>
      <c r="RSO330" s="43"/>
      <c r="RSP330" s="43"/>
      <c r="RSQ330" s="40"/>
      <c r="RSR330" s="40"/>
      <c r="RSS330" s="41"/>
      <c r="RST330" s="42"/>
      <c r="RSU330" s="42"/>
      <c r="RSV330" s="42"/>
      <c r="RSW330" s="43"/>
      <c r="RSX330" s="43"/>
      <c r="RSY330" s="40"/>
      <c r="RSZ330" s="40"/>
      <c r="RTA330" s="41"/>
      <c r="RTB330" s="42"/>
      <c r="RTC330" s="42"/>
      <c r="RTD330" s="42"/>
      <c r="RTE330" s="43"/>
      <c r="RTF330" s="43"/>
      <c r="RTG330" s="40"/>
      <c r="RTH330" s="40"/>
      <c r="RTI330" s="41"/>
      <c r="RTJ330" s="42"/>
      <c r="RTK330" s="42"/>
      <c r="RTL330" s="42"/>
      <c r="RTM330" s="43"/>
      <c r="RTN330" s="43"/>
      <c r="RTO330" s="40"/>
      <c r="RTP330" s="40"/>
      <c r="RTQ330" s="41"/>
      <c r="RTR330" s="42"/>
      <c r="RTS330" s="42"/>
      <c r="RTT330" s="42"/>
      <c r="RTU330" s="43"/>
      <c r="RTV330" s="43"/>
      <c r="RTW330" s="40"/>
      <c r="RTX330" s="40"/>
      <c r="RTY330" s="41"/>
      <c r="RTZ330" s="42"/>
      <c r="RUA330" s="42"/>
      <c r="RUB330" s="42"/>
      <c r="RUC330" s="43"/>
      <c r="RUD330" s="43"/>
      <c r="RUE330" s="40"/>
      <c r="RUF330" s="40"/>
      <c r="RUG330" s="41"/>
      <c r="RUH330" s="42"/>
      <c r="RUI330" s="42"/>
      <c r="RUJ330" s="42"/>
      <c r="RUK330" s="43"/>
      <c r="RUL330" s="43"/>
      <c r="RUM330" s="40"/>
      <c r="RUN330" s="40"/>
      <c r="RUO330" s="41"/>
      <c r="RUP330" s="42"/>
      <c r="RUQ330" s="42"/>
      <c r="RUR330" s="42"/>
      <c r="RUS330" s="43"/>
      <c r="RUT330" s="43"/>
      <c r="RUU330" s="40"/>
      <c r="RUV330" s="40"/>
      <c r="RUW330" s="41"/>
      <c r="RUX330" s="42"/>
      <c r="RUY330" s="42"/>
      <c r="RUZ330" s="42"/>
      <c r="RVA330" s="43"/>
      <c r="RVB330" s="43"/>
      <c r="RVC330" s="40"/>
      <c r="RVD330" s="40"/>
      <c r="RVE330" s="41"/>
      <c r="RVF330" s="42"/>
      <c r="RVG330" s="42"/>
      <c r="RVH330" s="42"/>
      <c r="RVI330" s="43"/>
      <c r="RVJ330" s="43"/>
      <c r="RVK330" s="40"/>
      <c r="RVL330" s="40"/>
      <c r="RVM330" s="41"/>
      <c r="RVN330" s="42"/>
      <c r="RVO330" s="42"/>
      <c r="RVP330" s="42"/>
      <c r="RVQ330" s="43"/>
      <c r="RVR330" s="43"/>
      <c r="RVS330" s="40"/>
      <c r="RVT330" s="40"/>
      <c r="RVU330" s="41"/>
      <c r="RVV330" s="42"/>
      <c r="RVW330" s="42"/>
      <c r="RVX330" s="42"/>
      <c r="RVY330" s="43"/>
      <c r="RVZ330" s="43"/>
      <c r="RWA330" s="40"/>
      <c r="RWB330" s="40"/>
      <c r="RWC330" s="41"/>
      <c r="RWD330" s="42"/>
      <c r="RWE330" s="42"/>
      <c r="RWF330" s="42"/>
      <c r="RWG330" s="43"/>
      <c r="RWH330" s="43"/>
      <c r="RWI330" s="40"/>
      <c r="RWJ330" s="40"/>
      <c r="RWK330" s="41"/>
      <c r="RWL330" s="42"/>
      <c r="RWM330" s="42"/>
      <c r="RWN330" s="42"/>
      <c r="RWO330" s="43"/>
      <c r="RWP330" s="43"/>
      <c r="RWQ330" s="40"/>
      <c r="RWR330" s="40"/>
      <c r="RWS330" s="41"/>
      <c r="RWT330" s="42"/>
      <c r="RWU330" s="42"/>
      <c r="RWV330" s="42"/>
      <c r="RWW330" s="43"/>
      <c r="RWX330" s="43"/>
      <c r="RWY330" s="40"/>
      <c r="RWZ330" s="40"/>
      <c r="RXA330" s="41"/>
      <c r="RXB330" s="42"/>
      <c r="RXC330" s="42"/>
      <c r="RXD330" s="42"/>
      <c r="RXE330" s="43"/>
      <c r="RXF330" s="43"/>
      <c r="RXG330" s="40"/>
      <c r="RXH330" s="40"/>
      <c r="RXI330" s="41"/>
      <c r="RXJ330" s="42"/>
      <c r="RXK330" s="42"/>
      <c r="RXL330" s="42"/>
      <c r="RXM330" s="43"/>
      <c r="RXN330" s="43"/>
      <c r="RXO330" s="40"/>
      <c r="RXP330" s="40"/>
      <c r="RXQ330" s="41"/>
      <c r="RXR330" s="42"/>
      <c r="RXS330" s="42"/>
      <c r="RXT330" s="42"/>
      <c r="RXU330" s="43"/>
      <c r="RXV330" s="43"/>
      <c r="RXW330" s="40"/>
      <c r="RXX330" s="40"/>
      <c r="RXY330" s="41"/>
      <c r="RXZ330" s="42"/>
      <c r="RYA330" s="42"/>
      <c r="RYB330" s="42"/>
      <c r="RYC330" s="43"/>
      <c r="RYD330" s="43"/>
      <c r="RYE330" s="40"/>
      <c r="RYF330" s="40"/>
      <c r="RYG330" s="41"/>
      <c r="RYH330" s="42"/>
      <c r="RYI330" s="42"/>
      <c r="RYJ330" s="42"/>
      <c r="RYK330" s="43"/>
      <c r="RYL330" s="43"/>
      <c r="RYM330" s="40"/>
      <c r="RYN330" s="40"/>
      <c r="RYO330" s="41"/>
      <c r="RYP330" s="42"/>
      <c r="RYQ330" s="42"/>
      <c r="RYR330" s="42"/>
      <c r="RYS330" s="43"/>
      <c r="RYT330" s="43"/>
      <c r="RYU330" s="40"/>
      <c r="RYV330" s="40"/>
      <c r="RYW330" s="41"/>
      <c r="RYX330" s="42"/>
      <c r="RYY330" s="42"/>
      <c r="RYZ330" s="42"/>
      <c r="RZA330" s="43"/>
      <c r="RZB330" s="43"/>
      <c r="RZC330" s="40"/>
      <c r="RZD330" s="40"/>
      <c r="RZE330" s="41"/>
      <c r="RZF330" s="42"/>
      <c r="RZG330" s="42"/>
      <c r="RZH330" s="42"/>
      <c r="RZI330" s="43"/>
      <c r="RZJ330" s="43"/>
      <c r="RZK330" s="40"/>
      <c r="RZL330" s="40"/>
      <c r="RZM330" s="41"/>
      <c r="RZN330" s="42"/>
      <c r="RZO330" s="42"/>
      <c r="RZP330" s="42"/>
      <c r="RZQ330" s="43"/>
      <c r="RZR330" s="43"/>
      <c r="RZS330" s="40"/>
      <c r="RZT330" s="40"/>
      <c r="RZU330" s="41"/>
      <c r="RZV330" s="42"/>
      <c r="RZW330" s="42"/>
      <c r="RZX330" s="42"/>
      <c r="RZY330" s="43"/>
      <c r="RZZ330" s="43"/>
      <c r="SAA330" s="40"/>
      <c r="SAB330" s="40"/>
      <c r="SAC330" s="41"/>
      <c r="SAD330" s="42"/>
      <c r="SAE330" s="42"/>
      <c r="SAF330" s="42"/>
      <c r="SAG330" s="43"/>
      <c r="SAH330" s="43"/>
      <c r="SAI330" s="40"/>
      <c r="SAJ330" s="40"/>
      <c r="SAK330" s="41"/>
      <c r="SAL330" s="42"/>
      <c r="SAM330" s="42"/>
      <c r="SAN330" s="42"/>
      <c r="SAO330" s="43"/>
      <c r="SAP330" s="43"/>
      <c r="SAQ330" s="40"/>
      <c r="SAR330" s="40"/>
      <c r="SAS330" s="41"/>
      <c r="SAT330" s="42"/>
      <c r="SAU330" s="42"/>
      <c r="SAV330" s="42"/>
      <c r="SAW330" s="43"/>
      <c r="SAX330" s="43"/>
      <c r="SAY330" s="40"/>
      <c r="SAZ330" s="40"/>
      <c r="SBA330" s="41"/>
      <c r="SBB330" s="42"/>
      <c r="SBC330" s="42"/>
      <c r="SBD330" s="42"/>
      <c r="SBE330" s="43"/>
      <c r="SBF330" s="43"/>
      <c r="SBG330" s="40"/>
      <c r="SBH330" s="40"/>
      <c r="SBI330" s="41"/>
      <c r="SBJ330" s="42"/>
      <c r="SBK330" s="42"/>
      <c r="SBL330" s="42"/>
      <c r="SBM330" s="43"/>
      <c r="SBN330" s="43"/>
      <c r="SBO330" s="40"/>
      <c r="SBP330" s="40"/>
      <c r="SBQ330" s="41"/>
      <c r="SBR330" s="42"/>
      <c r="SBS330" s="42"/>
      <c r="SBT330" s="42"/>
      <c r="SBU330" s="43"/>
      <c r="SBV330" s="43"/>
      <c r="SBW330" s="40"/>
      <c r="SBX330" s="40"/>
      <c r="SBY330" s="41"/>
      <c r="SBZ330" s="42"/>
      <c r="SCA330" s="42"/>
      <c r="SCB330" s="42"/>
      <c r="SCC330" s="43"/>
      <c r="SCD330" s="43"/>
      <c r="SCE330" s="40"/>
      <c r="SCF330" s="40"/>
      <c r="SCG330" s="41"/>
      <c r="SCH330" s="42"/>
      <c r="SCI330" s="42"/>
      <c r="SCJ330" s="42"/>
      <c r="SCK330" s="43"/>
      <c r="SCL330" s="43"/>
      <c r="SCM330" s="40"/>
      <c r="SCN330" s="40"/>
      <c r="SCO330" s="41"/>
      <c r="SCP330" s="42"/>
      <c r="SCQ330" s="42"/>
      <c r="SCR330" s="42"/>
      <c r="SCS330" s="43"/>
      <c r="SCT330" s="43"/>
      <c r="SCU330" s="40"/>
      <c r="SCV330" s="40"/>
      <c r="SCW330" s="41"/>
      <c r="SCX330" s="42"/>
      <c r="SCY330" s="42"/>
      <c r="SCZ330" s="42"/>
      <c r="SDA330" s="43"/>
      <c r="SDB330" s="43"/>
      <c r="SDC330" s="40"/>
      <c r="SDD330" s="40"/>
      <c r="SDE330" s="41"/>
      <c r="SDF330" s="42"/>
      <c r="SDG330" s="42"/>
      <c r="SDH330" s="42"/>
      <c r="SDI330" s="43"/>
      <c r="SDJ330" s="43"/>
      <c r="SDK330" s="40"/>
      <c r="SDL330" s="40"/>
      <c r="SDM330" s="41"/>
      <c r="SDN330" s="42"/>
      <c r="SDO330" s="42"/>
      <c r="SDP330" s="42"/>
      <c r="SDQ330" s="43"/>
      <c r="SDR330" s="43"/>
      <c r="SDS330" s="40"/>
      <c r="SDT330" s="40"/>
      <c r="SDU330" s="41"/>
      <c r="SDV330" s="42"/>
      <c r="SDW330" s="42"/>
      <c r="SDX330" s="42"/>
      <c r="SDY330" s="43"/>
      <c r="SDZ330" s="43"/>
      <c r="SEA330" s="40"/>
      <c r="SEB330" s="40"/>
      <c r="SEC330" s="41"/>
      <c r="SED330" s="42"/>
      <c r="SEE330" s="42"/>
      <c r="SEF330" s="42"/>
      <c r="SEG330" s="43"/>
      <c r="SEH330" s="43"/>
      <c r="SEI330" s="40"/>
      <c r="SEJ330" s="40"/>
      <c r="SEK330" s="41"/>
      <c r="SEL330" s="42"/>
      <c r="SEM330" s="42"/>
      <c r="SEN330" s="42"/>
      <c r="SEO330" s="43"/>
      <c r="SEP330" s="43"/>
      <c r="SEQ330" s="40"/>
      <c r="SER330" s="40"/>
      <c r="SES330" s="41"/>
      <c r="SET330" s="42"/>
      <c r="SEU330" s="42"/>
      <c r="SEV330" s="42"/>
      <c r="SEW330" s="43"/>
      <c r="SEX330" s="43"/>
      <c r="SEY330" s="40"/>
      <c r="SEZ330" s="40"/>
      <c r="SFA330" s="41"/>
      <c r="SFB330" s="42"/>
      <c r="SFC330" s="42"/>
      <c r="SFD330" s="42"/>
      <c r="SFE330" s="43"/>
      <c r="SFF330" s="43"/>
      <c r="SFG330" s="40"/>
      <c r="SFH330" s="40"/>
      <c r="SFI330" s="41"/>
      <c r="SFJ330" s="42"/>
      <c r="SFK330" s="42"/>
      <c r="SFL330" s="42"/>
      <c r="SFM330" s="43"/>
      <c r="SFN330" s="43"/>
      <c r="SFO330" s="40"/>
      <c r="SFP330" s="40"/>
      <c r="SFQ330" s="41"/>
      <c r="SFR330" s="42"/>
      <c r="SFS330" s="42"/>
      <c r="SFT330" s="42"/>
      <c r="SFU330" s="43"/>
      <c r="SFV330" s="43"/>
      <c r="SFW330" s="40"/>
      <c r="SFX330" s="40"/>
      <c r="SFY330" s="41"/>
      <c r="SFZ330" s="42"/>
      <c r="SGA330" s="42"/>
      <c r="SGB330" s="42"/>
      <c r="SGC330" s="43"/>
      <c r="SGD330" s="43"/>
      <c r="SGE330" s="40"/>
      <c r="SGF330" s="40"/>
      <c r="SGG330" s="41"/>
      <c r="SGH330" s="42"/>
      <c r="SGI330" s="42"/>
      <c r="SGJ330" s="42"/>
      <c r="SGK330" s="43"/>
      <c r="SGL330" s="43"/>
      <c r="SGM330" s="40"/>
      <c r="SGN330" s="40"/>
      <c r="SGO330" s="41"/>
      <c r="SGP330" s="42"/>
      <c r="SGQ330" s="42"/>
      <c r="SGR330" s="42"/>
      <c r="SGS330" s="43"/>
      <c r="SGT330" s="43"/>
      <c r="SGU330" s="40"/>
      <c r="SGV330" s="40"/>
      <c r="SGW330" s="41"/>
      <c r="SGX330" s="42"/>
      <c r="SGY330" s="42"/>
      <c r="SGZ330" s="42"/>
      <c r="SHA330" s="43"/>
      <c r="SHB330" s="43"/>
      <c r="SHC330" s="40"/>
      <c r="SHD330" s="40"/>
      <c r="SHE330" s="41"/>
      <c r="SHF330" s="42"/>
      <c r="SHG330" s="42"/>
      <c r="SHH330" s="42"/>
      <c r="SHI330" s="43"/>
      <c r="SHJ330" s="43"/>
      <c r="SHK330" s="40"/>
      <c r="SHL330" s="40"/>
      <c r="SHM330" s="41"/>
      <c r="SHN330" s="42"/>
      <c r="SHO330" s="42"/>
      <c r="SHP330" s="42"/>
      <c r="SHQ330" s="43"/>
      <c r="SHR330" s="43"/>
      <c r="SHS330" s="40"/>
      <c r="SHT330" s="40"/>
      <c r="SHU330" s="41"/>
      <c r="SHV330" s="42"/>
      <c r="SHW330" s="42"/>
      <c r="SHX330" s="42"/>
      <c r="SHY330" s="43"/>
      <c r="SHZ330" s="43"/>
      <c r="SIA330" s="40"/>
      <c r="SIB330" s="40"/>
      <c r="SIC330" s="41"/>
      <c r="SID330" s="42"/>
      <c r="SIE330" s="42"/>
      <c r="SIF330" s="42"/>
      <c r="SIG330" s="43"/>
      <c r="SIH330" s="43"/>
      <c r="SII330" s="40"/>
      <c r="SIJ330" s="40"/>
      <c r="SIK330" s="41"/>
      <c r="SIL330" s="42"/>
      <c r="SIM330" s="42"/>
      <c r="SIN330" s="42"/>
      <c r="SIO330" s="43"/>
      <c r="SIP330" s="43"/>
      <c r="SIQ330" s="40"/>
      <c r="SIR330" s="40"/>
      <c r="SIS330" s="41"/>
      <c r="SIT330" s="42"/>
      <c r="SIU330" s="42"/>
      <c r="SIV330" s="42"/>
      <c r="SIW330" s="43"/>
      <c r="SIX330" s="43"/>
      <c r="SIY330" s="40"/>
      <c r="SIZ330" s="40"/>
      <c r="SJA330" s="41"/>
      <c r="SJB330" s="42"/>
      <c r="SJC330" s="42"/>
      <c r="SJD330" s="42"/>
      <c r="SJE330" s="43"/>
      <c r="SJF330" s="43"/>
      <c r="SJG330" s="40"/>
      <c r="SJH330" s="40"/>
      <c r="SJI330" s="41"/>
      <c r="SJJ330" s="42"/>
      <c r="SJK330" s="42"/>
      <c r="SJL330" s="42"/>
      <c r="SJM330" s="43"/>
      <c r="SJN330" s="43"/>
      <c r="SJO330" s="40"/>
      <c r="SJP330" s="40"/>
      <c r="SJQ330" s="41"/>
      <c r="SJR330" s="42"/>
      <c r="SJS330" s="42"/>
      <c r="SJT330" s="42"/>
      <c r="SJU330" s="43"/>
      <c r="SJV330" s="43"/>
      <c r="SJW330" s="40"/>
      <c r="SJX330" s="40"/>
      <c r="SJY330" s="41"/>
      <c r="SJZ330" s="42"/>
      <c r="SKA330" s="42"/>
      <c r="SKB330" s="42"/>
      <c r="SKC330" s="43"/>
      <c r="SKD330" s="43"/>
      <c r="SKE330" s="40"/>
      <c r="SKF330" s="40"/>
      <c r="SKG330" s="41"/>
      <c r="SKH330" s="42"/>
      <c r="SKI330" s="42"/>
      <c r="SKJ330" s="42"/>
      <c r="SKK330" s="43"/>
      <c r="SKL330" s="43"/>
      <c r="SKM330" s="40"/>
      <c r="SKN330" s="40"/>
      <c r="SKO330" s="41"/>
      <c r="SKP330" s="42"/>
      <c r="SKQ330" s="42"/>
      <c r="SKR330" s="42"/>
      <c r="SKS330" s="43"/>
      <c r="SKT330" s="43"/>
      <c r="SKU330" s="40"/>
      <c r="SKV330" s="40"/>
      <c r="SKW330" s="41"/>
      <c r="SKX330" s="42"/>
      <c r="SKY330" s="42"/>
      <c r="SKZ330" s="42"/>
      <c r="SLA330" s="43"/>
      <c r="SLB330" s="43"/>
      <c r="SLC330" s="40"/>
      <c r="SLD330" s="40"/>
      <c r="SLE330" s="41"/>
      <c r="SLF330" s="42"/>
      <c r="SLG330" s="42"/>
      <c r="SLH330" s="42"/>
      <c r="SLI330" s="43"/>
      <c r="SLJ330" s="43"/>
      <c r="SLK330" s="40"/>
      <c r="SLL330" s="40"/>
      <c r="SLM330" s="41"/>
      <c r="SLN330" s="42"/>
      <c r="SLO330" s="42"/>
      <c r="SLP330" s="42"/>
      <c r="SLQ330" s="43"/>
      <c r="SLR330" s="43"/>
      <c r="SLS330" s="40"/>
      <c r="SLT330" s="40"/>
      <c r="SLU330" s="41"/>
      <c r="SLV330" s="42"/>
      <c r="SLW330" s="42"/>
      <c r="SLX330" s="42"/>
      <c r="SLY330" s="43"/>
      <c r="SLZ330" s="43"/>
      <c r="SMA330" s="40"/>
      <c r="SMB330" s="40"/>
      <c r="SMC330" s="41"/>
      <c r="SMD330" s="42"/>
      <c r="SME330" s="42"/>
      <c r="SMF330" s="42"/>
      <c r="SMG330" s="43"/>
      <c r="SMH330" s="43"/>
      <c r="SMI330" s="40"/>
      <c r="SMJ330" s="40"/>
      <c r="SMK330" s="41"/>
      <c r="SML330" s="42"/>
      <c r="SMM330" s="42"/>
      <c r="SMN330" s="42"/>
      <c r="SMO330" s="43"/>
      <c r="SMP330" s="43"/>
      <c r="SMQ330" s="40"/>
      <c r="SMR330" s="40"/>
      <c r="SMS330" s="41"/>
      <c r="SMT330" s="42"/>
      <c r="SMU330" s="42"/>
      <c r="SMV330" s="42"/>
      <c r="SMW330" s="43"/>
      <c r="SMX330" s="43"/>
      <c r="SMY330" s="40"/>
      <c r="SMZ330" s="40"/>
      <c r="SNA330" s="41"/>
      <c r="SNB330" s="42"/>
      <c r="SNC330" s="42"/>
      <c r="SND330" s="42"/>
      <c r="SNE330" s="43"/>
      <c r="SNF330" s="43"/>
      <c r="SNG330" s="40"/>
      <c r="SNH330" s="40"/>
      <c r="SNI330" s="41"/>
      <c r="SNJ330" s="42"/>
      <c r="SNK330" s="42"/>
      <c r="SNL330" s="42"/>
      <c r="SNM330" s="43"/>
      <c r="SNN330" s="43"/>
      <c r="SNO330" s="40"/>
      <c r="SNP330" s="40"/>
      <c r="SNQ330" s="41"/>
      <c r="SNR330" s="42"/>
      <c r="SNS330" s="42"/>
      <c r="SNT330" s="42"/>
      <c r="SNU330" s="43"/>
      <c r="SNV330" s="43"/>
      <c r="SNW330" s="40"/>
      <c r="SNX330" s="40"/>
      <c r="SNY330" s="41"/>
      <c r="SNZ330" s="42"/>
      <c r="SOA330" s="42"/>
      <c r="SOB330" s="42"/>
      <c r="SOC330" s="43"/>
      <c r="SOD330" s="43"/>
      <c r="SOE330" s="40"/>
      <c r="SOF330" s="40"/>
      <c r="SOG330" s="41"/>
      <c r="SOH330" s="42"/>
      <c r="SOI330" s="42"/>
      <c r="SOJ330" s="42"/>
      <c r="SOK330" s="43"/>
      <c r="SOL330" s="43"/>
      <c r="SOM330" s="40"/>
      <c r="SON330" s="40"/>
      <c r="SOO330" s="41"/>
      <c r="SOP330" s="42"/>
      <c r="SOQ330" s="42"/>
      <c r="SOR330" s="42"/>
      <c r="SOS330" s="43"/>
      <c r="SOT330" s="43"/>
      <c r="SOU330" s="40"/>
      <c r="SOV330" s="40"/>
      <c r="SOW330" s="41"/>
      <c r="SOX330" s="42"/>
      <c r="SOY330" s="42"/>
      <c r="SOZ330" s="42"/>
      <c r="SPA330" s="43"/>
      <c r="SPB330" s="43"/>
      <c r="SPC330" s="40"/>
      <c r="SPD330" s="40"/>
      <c r="SPE330" s="41"/>
      <c r="SPF330" s="42"/>
      <c r="SPG330" s="42"/>
      <c r="SPH330" s="42"/>
      <c r="SPI330" s="43"/>
      <c r="SPJ330" s="43"/>
      <c r="SPK330" s="40"/>
      <c r="SPL330" s="40"/>
      <c r="SPM330" s="41"/>
      <c r="SPN330" s="42"/>
      <c r="SPO330" s="42"/>
      <c r="SPP330" s="42"/>
      <c r="SPQ330" s="43"/>
      <c r="SPR330" s="43"/>
      <c r="SPS330" s="40"/>
      <c r="SPT330" s="40"/>
      <c r="SPU330" s="41"/>
      <c r="SPV330" s="42"/>
      <c r="SPW330" s="42"/>
      <c r="SPX330" s="42"/>
      <c r="SPY330" s="43"/>
      <c r="SPZ330" s="43"/>
      <c r="SQA330" s="40"/>
      <c r="SQB330" s="40"/>
      <c r="SQC330" s="41"/>
      <c r="SQD330" s="42"/>
      <c r="SQE330" s="42"/>
      <c r="SQF330" s="42"/>
      <c r="SQG330" s="43"/>
      <c r="SQH330" s="43"/>
      <c r="SQI330" s="40"/>
      <c r="SQJ330" s="40"/>
      <c r="SQK330" s="41"/>
      <c r="SQL330" s="42"/>
      <c r="SQM330" s="42"/>
      <c r="SQN330" s="42"/>
      <c r="SQO330" s="43"/>
      <c r="SQP330" s="43"/>
      <c r="SQQ330" s="40"/>
      <c r="SQR330" s="40"/>
      <c r="SQS330" s="41"/>
      <c r="SQT330" s="42"/>
      <c r="SQU330" s="42"/>
      <c r="SQV330" s="42"/>
      <c r="SQW330" s="43"/>
      <c r="SQX330" s="43"/>
      <c r="SQY330" s="40"/>
      <c r="SQZ330" s="40"/>
      <c r="SRA330" s="41"/>
      <c r="SRB330" s="42"/>
      <c r="SRC330" s="42"/>
      <c r="SRD330" s="42"/>
      <c r="SRE330" s="43"/>
      <c r="SRF330" s="43"/>
      <c r="SRG330" s="40"/>
      <c r="SRH330" s="40"/>
      <c r="SRI330" s="41"/>
      <c r="SRJ330" s="42"/>
      <c r="SRK330" s="42"/>
      <c r="SRL330" s="42"/>
      <c r="SRM330" s="43"/>
      <c r="SRN330" s="43"/>
      <c r="SRO330" s="40"/>
      <c r="SRP330" s="40"/>
      <c r="SRQ330" s="41"/>
      <c r="SRR330" s="42"/>
      <c r="SRS330" s="42"/>
      <c r="SRT330" s="42"/>
      <c r="SRU330" s="43"/>
      <c r="SRV330" s="43"/>
      <c r="SRW330" s="40"/>
      <c r="SRX330" s="40"/>
      <c r="SRY330" s="41"/>
      <c r="SRZ330" s="42"/>
      <c r="SSA330" s="42"/>
      <c r="SSB330" s="42"/>
      <c r="SSC330" s="43"/>
      <c r="SSD330" s="43"/>
      <c r="SSE330" s="40"/>
      <c r="SSF330" s="40"/>
      <c r="SSG330" s="41"/>
      <c r="SSH330" s="42"/>
      <c r="SSI330" s="42"/>
      <c r="SSJ330" s="42"/>
      <c r="SSK330" s="43"/>
      <c r="SSL330" s="43"/>
      <c r="SSM330" s="40"/>
      <c r="SSN330" s="40"/>
      <c r="SSO330" s="41"/>
      <c r="SSP330" s="42"/>
      <c r="SSQ330" s="42"/>
      <c r="SSR330" s="42"/>
      <c r="SSS330" s="43"/>
      <c r="SST330" s="43"/>
      <c r="SSU330" s="40"/>
      <c r="SSV330" s="40"/>
      <c r="SSW330" s="41"/>
      <c r="SSX330" s="42"/>
      <c r="SSY330" s="42"/>
      <c r="SSZ330" s="42"/>
      <c r="STA330" s="43"/>
      <c r="STB330" s="43"/>
      <c r="STC330" s="40"/>
      <c r="STD330" s="40"/>
      <c r="STE330" s="41"/>
      <c r="STF330" s="42"/>
      <c r="STG330" s="42"/>
      <c r="STH330" s="42"/>
      <c r="STI330" s="43"/>
      <c r="STJ330" s="43"/>
      <c r="STK330" s="40"/>
      <c r="STL330" s="40"/>
      <c r="STM330" s="41"/>
      <c r="STN330" s="42"/>
      <c r="STO330" s="42"/>
      <c r="STP330" s="42"/>
      <c r="STQ330" s="43"/>
      <c r="STR330" s="43"/>
      <c r="STS330" s="40"/>
      <c r="STT330" s="40"/>
      <c r="STU330" s="41"/>
      <c r="STV330" s="42"/>
      <c r="STW330" s="42"/>
      <c r="STX330" s="42"/>
      <c r="STY330" s="43"/>
      <c r="STZ330" s="43"/>
      <c r="SUA330" s="40"/>
      <c r="SUB330" s="40"/>
      <c r="SUC330" s="41"/>
      <c r="SUD330" s="42"/>
      <c r="SUE330" s="42"/>
      <c r="SUF330" s="42"/>
      <c r="SUG330" s="43"/>
      <c r="SUH330" s="43"/>
      <c r="SUI330" s="40"/>
      <c r="SUJ330" s="40"/>
      <c r="SUK330" s="41"/>
      <c r="SUL330" s="42"/>
      <c r="SUM330" s="42"/>
      <c r="SUN330" s="42"/>
      <c r="SUO330" s="43"/>
      <c r="SUP330" s="43"/>
      <c r="SUQ330" s="40"/>
      <c r="SUR330" s="40"/>
      <c r="SUS330" s="41"/>
      <c r="SUT330" s="42"/>
      <c r="SUU330" s="42"/>
      <c r="SUV330" s="42"/>
      <c r="SUW330" s="43"/>
      <c r="SUX330" s="43"/>
      <c r="SUY330" s="40"/>
      <c r="SUZ330" s="40"/>
      <c r="SVA330" s="41"/>
      <c r="SVB330" s="42"/>
      <c r="SVC330" s="42"/>
      <c r="SVD330" s="42"/>
      <c r="SVE330" s="43"/>
      <c r="SVF330" s="43"/>
      <c r="SVG330" s="40"/>
      <c r="SVH330" s="40"/>
      <c r="SVI330" s="41"/>
      <c r="SVJ330" s="42"/>
      <c r="SVK330" s="42"/>
      <c r="SVL330" s="42"/>
      <c r="SVM330" s="43"/>
      <c r="SVN330" s="43"/>
      <c r="SVO330" s="40"/>
      <c r="SVP330" s="40"/>
      <c r="SVQ330" s="41"/>
      <c r="SVR330" s="42"/>
      <c r="SVS330" s="42"/>
      <c r="SVT330" s="42"/>
      <c r="SVU330" s="43"/>
      <c r="SVV330" s="43"/>
      <c r="SVW330" s="40"/>
      <c r="SVX330" s="40"/>
      <c r="SVY330" s="41"/>
      <c r="SVZ330" s="42"/>
      <c r="SWA330" s="42"/>
      <c r="SWB330" s="42"/>
      <c r="SWC330" s="43"/>
      <c r="SWD330" s="43"/>
      <c r="SWE330" s="40"/>
      <c r="SWF330" s="40"/>
      <c r="SWG330" s="41"/>
      <c r="SWH330" s="42"/>
      <c r="SWI330" s="42"/>
      <c r="SWJ330" s="42"/>
      <c r="SWK330" s="43"/>
      <c r="SWL330" s="43"/>
      <c r="SWM330" s="40"/>
      <c r="SWN330" s="40"/>
      <c r="SWO330" s="41"/>
      <c r="SWP330" s="42"/>
      <c r="SWQ330" s="42"/>
      <c r="SWR330" s="42"/>
      <c r="SWS330" s="43"/>
      <c r="SWT330" s="43"/>
      <c r="SWU330" s="40"/>
      <c r="SWV330" s="40"/>
      <c r="SWW330" s="41"/>
      <c r="SWX330" s="42"/>
      <c r="SWY330" s="42"/>
      <c r="SWZ330" s="42"/>
      <c r="SXA330" s="43"/>
      <c r="SXB330" s="43"/>
      <c r="SXC330" s="40"/>
      <c r="SXD330" s="40"/>
      <c r="SXE330" s="41"/>
      <c r="SXF330" s="42"/>
      <c r="SXG330" s="42"/>
      <c r="SXH330" s="42"/>
      <c r="SXI330" s="43"/>
      <c r="SXJ330" s="43"/>
      <c r="SXK330" s="40"/>
      <c r="SXL330" s="40"/>
      <c r="SXM330" s="41"/>
      <c r="SXN330" s="42"/>
      <c r="SXO330" s="42"/>
      <c r="SXP330" s="42"/>
      <c r="SXQ330" s="43"/>
      <c r="SXR330" s="43"/>
      <c r="SXS330" s="40"/>
      <c r="SXT330" s="40"/>
      <c r="SXU330" s="41"/>
      <c r="SXV330" s="42"/>
      <c r="SXW330" s="42"/>
      <c r="SXX330" s="42"/>
      <c r="SXY330" s="43"/>
      <c r="SXZ330" s="43"/>
      <c r="SYA330" s="40"/>
      <c r="SYB330" s="40"/>
      <c r="SYC330" s="41"/>
      <c r="SYD330" s="42"/>
      <c r="SYE330" s="42"/>
      <c r="SYF330" s="42"/>
      <c r="SYG330" s="43"/>
      <c r="SYH330" s="43"/>
      <c r="SYI330" s="40"/>
      <c r="SYJ330" s="40"/>
      <c r="SYK330" s="41"/>
      <c r="SYL330" s="42"/>
      <c r="SYM330" s="42"/>
      <c r="SYN330" s="42"/>
      <c r="SYO330" s="43"/>
      <c r="SYP330" s="43"/>
      <c r="SYQ330" s="40"/>
      <c r="SYR330" s="40"/>
      <c r="SYS330" s="41"/>
      <c r="SYT330" s="42"/>
      <c r="SYU330" s="42"/>
      <c r="SYV330" s="42"/>
      <c r="SYW330" s="43"/>
      <c r="SYX330" s="43"/>
      <c r="SYY330" s="40"/>
      <c r="SYZ330" s="40"/>
      <c r="SZA330" s="41"/>
      <c r="SZB330" s="42"/>
      <c r="SZC330" s="42"/>
      <c r="SZD330" s="42"/>
      <c r="SZE330" s="43"/>
      <c r="SZF330" s="43"/>
      <c r="SZG330" s="40"/>
      <c r="SZH330" s="40"/>
      <c r="SZI330" s="41"/>
      <c r="SZJ330" s="42"/>
      <c r="SZK330" s="42"/>
      <c r="SZL330" s="42"/>
      <c r="SZM330" s="43"/>
      <c r="SZN330" s="43"/>
      <c r="SZO330" s="40"/>
      <c r="SZP330" s="40"/>
      <c r="SZQ330" s="41"/>
      <c r="SZR330" s="42"/>
      <c r="SZS330" s="42"/>
      <c r="SZT330" s="42"/>
      <c r="SZU330" s="43"/>
      <c r="SZV330" s="43"/>
      <c r="SZW330" s="40"/>
      <c r="SZX330" s="40"/>
      <c r="SZY330" s="41"/>
      <c r="SZZ330" s="42"/>
      <c r="TAA330" s="42"/>
      <c r="TAB330" s="42"/>
      <c r="TAC330" s="43"/>
      <c r="TAD330" s="43"/>
      <c r="TAE330" s="40"/>
      <c r="TAF330" s="40"/>
      <c r="TAG330" s="41"/>
      <c r="TAH330" s="42"/>
      <c r="TAI330" s="42"/>
      <c r="TAJ330" s="42"/>
      <c r="TAK330" s="43"/>
      <c r="TAL330" s="43"/>
      <c r="TAM330" s="40"/>
      <c r="TAN330" s="40"/>
      <c r="TAO330" s="41"/>
      <c r="TAP330" s="42"/>
      <c r="TAQ330" s="42"/>
      <c r="TAR330" s="42"/>
      <c r="TAS330" s="43"/>
      <c r="TAT330" s="43"/>
      <c r="TAU330" s="40"/>
      <c r="TAV330" s="40"/>
      <c r="TAW330" s="41"/>
      <c r="TAX330" s="42"/>
      <c r="TAY330" s="42"/>
      <c r="TAZ330" s="42"/>
      <c r="TBA330" s="43"/>
      <c r="TBB330" s="43"/>
      <c r="TBC330" s="40"/>
      <c r="TBD330" s="40"/>
      <c r="TBE330" s="41"/>
      <c r="TBF330" s="42"/>
      <c r="TBG330" s="42"/>
      <c r="TBH330" s="42"/>
      <c r="TBI330" s="43"/>
      <c r="TBJ330" s="43"/>
      <c r="TBK330" s="40"/>
      <c r="TBL330" s="40"/>
      <c r="TBM330" s="41"/>
      <c r="TBN330" s="42"/>
      <c r="TBO330" s="42"/>
      <c r="TBP330" s="42"/>
      <c r="TBQ330" s="43"/>
      <c r="TBR330" s="43"/>
      <c r="TBS330" s="40"/>
      <c r="TBT330" s="40"/>
      <c r="TBU330" s="41"/>
      <c r="TBV330" s="42"/>
      <c r="TBW330" s="42"/>
      <c r="TBX330" s="42"/>
      <c r="TBY330" s="43"/>
      <c r="TBZ330" s="43"/>
      <c r="TCA330" s="40"/>
      <c r="TCB330" s="40"/>
      <c r="TCC330" s="41"/>
      <c r="TCD330" s="42"/>
      <c r="TCE330" s="42"/>
      <c r="TCF330" s="42"/>
      <c r="TCG330" s="43"/>
      <c r="TCH330" s="43"/>
      <c r="TCI330" s="40"/>
      <c r="TCJ330" s="40"/>
      <c r="TCK330" s="41"/>
      <c r="TCL330" s="42"/>
      <c r="TCM330" s="42"/>
      <c r="TCN330" s="42"/>
      <c r="TCO330" s="43"/>
      <c r="TCP330" s="43"/>
      <c r="TCQ330" s="40"/>
      <c r="TCR330" s="40"/>
      <c r="TCS330" s="41"/>
      <c r="TCT330" s="42"/>
      <c r="TCU330" s="42"/>
      <c r="TCV330" s="42"/>
      <c r="TCW330" s="43"/>
      <c r="TCX330" s="43"/>
      <c r="TCY330" s="40"/>
      <c r="TCZ330" s="40"/>
      <c r="TDA330" s="41"/>
      <c r="TDB330" s="42"/>
      <c r="TDC330" s="42"/>
      <c r="TDD330" s="42"/>
      <c r="TDE330" s="43"/>
      <c r="TDF330" s="43"/>
      <c r="TDG330" s="40"/>
      <c r="TDH330" s="40"/>
      <c r="TDI330" s="41"/>
      <c r="TDJ330" s="42"/>
      <c r="TDK330" s="42"/>
      <c r="TDL330" s="42"/>
      <c r="TDM330" s="43"/>
      <c r="TDN330" s="43"/>
      <c r="TDO330" s="40"/>
      <c r="TDP330" s="40"/>
      <c r="TDQ330" s="41"/>
      <c r="TDR330" s="42"/>
      <c r="TDS330" s="42"/>
      <c r="TDT330" s="42"/>
      <c r="TDU330" s="43"/>
      <c r="TDV330" s="43"/>
      <c r="TDW330" s="40"/>
      <c r="TDX330" s="40"/>
      <c r="TDY330" s="41"/>
      <c r="TDZ330" s="42"/>
      <c r="TEA330" s="42"/>
      <c r="TEB330" s="42"/>
      <c r="TEC330" s="43"/>
      <c r="TED330" s="43"/>
      <c r="TEE330" s="40"/>
      <c r="TEF330" s="40"/>
      <c r="TEG330" s="41"/>
      <c r="TEH330" s="42"/>
      <c r="TEI330" s="42"/>
      <c r="TEJ330" s="42"/>
      <c r="TEK330" s="43"/>
      <c r="TEL330" s="43"/>
      <c r="TEM330" s="40"/>
      <c r="TEN330" s="40"/>
      <c r="TEO330" s="41"/>
      <c r="TEP330" s="42"/>
      <c r="TEQ330" s="42"/>
      <c r="TER330" s="42"/>
      <c r="TES330" s="43"/>
      <c r="TET330" s="43"/>
      <c r="TEU330" s="40"/>
      <c r="TEV330" s="40"/>
      <c r="TEW330" s="41"/>
      <c r="TEX330" s="42"/>
      <c r="TEY330" s="42"/>
      <c r="TEZ330" s="42"/>
      <c r="TFA330" s="43"/>
      <c r="TFB330" s="43"/>
      <c r="TFC330" s="40"/>
      <c r="TFD330" s="40"/>
      <c r="TFE330" s="41"/>
      <c r="TFF330" s="42"/>
      <c r="TFG330" s="42"/>
      <c r="TFH330" s="42"/>
      <c r="TFI330" s="43"/>
      <c r="TFJ330" s="43"/>
      <c r="TFK330" s="40"/>
      <c r="TFL330" s="40"/>
      <c r="TFM330" s="41"/>
      <c r="TFN330" s="42"/>
      <c r="TFO330" s="42"/>
      <c r="TFP330" s="42"/>
      <c r="TFQ330" s="43"/>
      <c r="TFR330" s="43"/>
      <c r="TFS330" s="40"/>
      <c r="TFT330" s="40"/>
      <c r="TFU330" s="41"/>
      <c r="TFV330" s="42"/>
      <c r="TFW330" s="42"/>
      <c r="TFX330" s="42"/>
      <c r="TFY330" s="43"/>
      <c r="TFZ330" s="43"/>
      <c r="TGA330" s="40"/>
      <c r="TGB330" s="40"/>
      <c r="TGC330" s="41"/>
      <c r="TGD330" s="42"/>
      <c r="TGE330" s="42"/>
      <c r="TGF330" s="42"/>
      <c r="TGG330" s="43"/>
      <c r="TGH330" s="43"/>
      <c r="TGI330" s="40"/>
      <c r="TGJ330" s="40"/>
      <c r="TGK330" s="41"/>
      <c r="TGL330" s="42"/>
      <c r="TGM330" s="42"/>
      <c r="TGN330" s="42"/>
      <c r="TGO330" s="43"/>
      <c r="TGP330" s="43"/>
      <c r="TGQ330" s="40"/>
      <c r="TGR330" s="40"/>
      <c r="TGS330" s="41"/>
      <c r="TGT330" s="42"/>
      <c r="TGU330" s="42"/>
      <c r="TGV330" s="42"/>
      <c r="TGW330" s="43"/>
      <c r="TGX330" s="43"/>
      <c r="TGY330" s="40"/>
      <c r="TGZ330" s="40"/>
      <c r="THA330" s="41"/>
      <c r="THB330" s="42"/>
      <c r="THC330" s="42"/>
      <c r="THD330" s="42"/>
      <c r="THE330" s="43"/>
      <c r="THF330" s="43"/>
      <c r="THG330" s="40"/>
      <c r="THH330" s="40"/>
      <c r="THI330" s="41"/>
      <c r="THJ330" s="42"/>
      <c r="THK330" s="42"/>
      <c r="THL330" s="42"/>
      <c r="THM330" s="43"/>
      <c r="THN330" s="43"/>
      <c r="THO330" s="40"/>
      <c r="THP330" s="40"/>
      <c r="THQ330" s="41"/>
      <c r="THR330" s="42"/>
      <c r="THS330" s="42"/>
      <c r="THT330" s="42"/>
      <c r="THU330" s="43"/>
      <c r="THV330" s="43"/>
      <c r="THW330" s="40"/>
      <c r="THX330" s="40"/>
      <c r="THY330" s="41"/>
      <c r="THZ330" s="42"/>
      <c r="TIA330" s="42"/>
      <c r="TIB330" s="42"/>
      <c r="TIC330" s="43"/>
      <c r="TID330" s="43"/>
      <c r="TIE330" s="40"/>
      <c r="TIF330" s="40"/>
      <c r="TIG330" s="41"/>
      <c r="TIH330" s="42"/>
      <c r="TII330" s="42"/>
      <c r="TIJ330" s="42"/>
      <c r="TIK330" s="43"/>
      <c r="TIL330" s="43"/>
      <c r="TIM330" s="40"/>
      <c r="TIN330" s="40"/>
      <c r="TIO330" s="41"/>
      <c r="TIP330" s="42"/>
      <c r="TIQ330" s="42"/>
      <c r="TIR330" s="42"/>
      <c r="TIS330" s="43"/>
      <c r="TIT330" s="43"/>
      <c r="TIU330" s="40"/>
      <c r="TIV330" s="40"/>
      <c r="TIW330" s="41"/>
      <c r="TIX330" s="42"/>
      <c r="TIY330" s="42"/>
      <c r="TIZ330" s="42"/>
      <c r="TJA330" s="43"/>
      <c r="TJB330" s="43"/>
      <c r="TJC330" s="40"/>
      <c r="TJD330" s="40"/>
      <c r="TJE330" s="41"/>
      <c r="TJF330" s="42"/>
      <c r="TJG330" s="42"/>
      <c r="TJH330" s="42"/>
      <c r="TJI330" s="43"/>
      <c r="TJJ330" s="43"/>
      <c r="TJK330" s="40"/>
      <c r="TJL330" s="40"/>
      <c r="TJM330" s="41"/>
      <c r="TJN330" s="42"/>
      <c r="TJO330" s="42"/>
      <c r="TJP330" s="42"/>
      <c r="TJQ330" s="43"/>
      <c r="TJR330" s="43"/>
      <c r="TJS330" s="40"/>
      <c r="TJT330" s="40"/>
      <c r="TJU330" s="41"/>
      <c r="TJV330" s="42"/>
      <c r="TJW330" s="42"/>
      <c r="TJX330" s="42"/>
      <c r="TJY330" s="43"/>
      <c r="TJZ330" s="43"/>
      <c r="TKA330" s="40"/>
      <c r="TKB330" s="40"/>
      <c r="TKC330" s="41"/>
      <c r="TKD330" s="42"/>
      <c r="TKE330" s="42"/>
      <c r="TKF330" s="42"/>
      <c r="TKG330" s="43"/>
      <c r="TKH330" s="43"/>
      <c r="TKI330" s="40"/>
      <c r="TKJ330" s="40"/>
      <c r="TKK330" s="41"/>
      <c r="TKL330" s="42"/>
      <c r="TKM330" s="42"/>
      <c r="TKN330" s="42"/>
      <c r="TKO330" s="43"/>
      <c r="TKP330" s="43"/>
      <c r="TKQ330" s="40"/>
      <c r="TKR330" s="40"/>
      <c r="TKS330" s="41"/>
      <c r="TKT330" s="42"/>
      <c r="TKU330" s="42"/>
      <c r="TKV330" s="42"/>
      <c r="TKW330" s="43"/>
      <c r="TKX330" s="43"/>
      <c r="TKY330" s="40"/>
      <c r="TKZ330" s="40"/>
      <c r="TLA330" s="41"/>
      <c r="TLB330" s="42"/>
      <c r="TLC330" s="42"/>
      <c r="TLD330" s="42"/>
      <c r="TLE330" s="43"/>
      <c r="TLF330" s="43"/>
      <c r="TLG330" s="40"/>
      <c r="TLH330" s="40"/>
      <c r="TLI330" s="41"/>
      <c r="TLJ330" s="42"/>
      <c r="TLK330" s="42"/>
      <c r="TLL330" s="42"/>
      <c r="TLM330" s="43"/>
      <c r="TLN330" s="43"/>
      <c r="TLO330" s="40"/>
      <c r="TLP330" s="40"/>
      <c r="TLQ330" s="41"/>
      <c r="TLR330" s="42"/>
      <c r="TLS330" s="42"/>
      <c r="TLT330" s="42"/>
      <c r="TLU330" s="43"/>
      <c r="TLV330" s="43"/>
      <c r="TLW330" s="40"/>
      <c r="TLX330" s="40"/>
      <c r="TLY330" s="41"/>
      <c r="TLZ330" s="42"/>
      <c r="TMA330" s="42"/>
      <c r="TMB330" s="42"/>
      <c r="TMC330" s="43"/>
      <c r="TMD330" s="43"/>
      <c r="TME330" s="40"/>
      <c r="TMF330" s="40"/>
      <c r="TMG330" s="41"/>
      <c r="TMH330" s="42"/>
      <c r="TMI330" s="42"/>
      <c r="TMJ330" s="42"/>
      <c r="TMK330" s="43"/>
      <c r="TML330" s="43"/>
      <c r="TMM330" s="40"/>
      <c r="TMN330" s="40"/>
      <c r="TMO330" s="41"/>
      <c r="TMP330" s="42"/>
      <c r="TMQ330" s="42"/>
      <c r="TMR330" s="42"/>
      <c r="TMS330" s="43"/>
      <c r="TMT330" s="43"/>
      <c r="TMU330" s="40"/>
      <c r="TMV330" s="40"/>
      <c r="TMW330" s="41"/>
      <c r="TMX330" s="42"/>
      <c r="TMY330" s="42"/>
      <c r="TMZ330" s="42"/>
      <c r="TNA330" s="43"/>
      <c r="TNB330" s="43"/>
      <c r="TNC330" s="40"/>
      <c r="TND330" s="40"/>
      <c r="TNE330" s="41"/>
      <c r="TNF330" s="42"/>
      <c r="TNG330" s="42"/>
      <c r="TNH330" s="42"/>
      <c r="TNI330" s="43"/>
      <c r="TNJ330" s="43"/>
      <c r="TNK330" s="40"/>
      <c r="TNL330" s="40"/>
      <c r="TNM330" s="41"/>
      <c r="TNN330" s="42"/>
      <c r="TNO330" s="42"/>
      <c r="TNP330" s="42"/>
      <c r="TNQ330" s="43"/>
      <c r="TNR330" s="43"/>
      <c r="TNS330" s="40"/>
      <c r="TNT330" s="40"/>
      <c r="TNU330" s="41"/>
      <c r="TNV330" s="42"/>
      <c r="TNW330" s="42"/>
      <c r="TNX330" s="42"/>
      <c r="TNY330" s="43"/>
      <c r="TNZ330" s="43"/>
      <c r="TOA330" s="40"/>
      <c r="TOB330" s="40"/>
      <c r="TOC330" s="41"/>
      <c r="TOD330" s="42"/>
      <c r="TOE330" s="42"/>
      <c r="TOF330" s="42"/>
      <c r="TOG330" s="43"/>
      <c r="TOH330" s="43"/>
      <c r="TOI330" s="40"/>
      <c r="TOJ330" s="40"/>
      <c r="TOK330" s="41"/>
      <c r="TOL330" s="42"/>
      <c r="TOM330" s="42"/>
      <c r="TON330" s="42"/>
      <c r="TOO330" s="43"/>
      <c r="TOP330" s="43"/>
      <c r="TOQ330" s="40"/>
      <c r="TOR330" s="40"/>
      <c r="TOS330" s="41"/>
      <c r="TOT330" s="42"/>
      <c r="TOU330" s="42"/>
      <c r="TOV330" s="42"/>
      <c r="TOW330" s="43"/>
      <c r="TOX330" s="43"/>
      <c r="TOY330" s="40"/>
      <c r="TOZ330" s="40"/>
      <c r="TPA330" s="41"/>
      <c r="TPB330" s="42"/>
      <c r="TPC330" s="42"/>
      <c r="TPD330" s="42"/>
      <c r="TPE330" s="43"/>
      <c r="TPF330" s="43"/>
      <c r="TPG330" s="40"/>
      <c r="TPH330" s="40"/>
      <c r="TPI330" s="41"/>
      <c r="TPJ330" s="42"/>
      <c r="TPK330" s="42"/>
      <c r="TPL330" s="42"/>
      <c r="TPM330" s="43"/>
      <c r="TPN330" s="43"/>
      <c r="TPO330" s="40"/>
      <c r="TPP330" s="40"/>
      <c r="TPQ330" s="41"/>
      <c r="TPR330" s="42"/>
      <c r="TPS330" s="42"/>
      <c r="TPT330" s="42"/>
      <c r="TPU330" s="43"/>
      <c r="TPV330" s="43"/>
      <c r="TPW330" s="40"/>
      <c r="TPX330" s="40"/>
      <c r="TPY330" s="41"/>
      <c r="TPZ330" s="42"/>
      <c r="TQA330" s="42"/>
      <c r="TQB330" s="42"/>
      <c r="TQC330" s="43"/>
      <c r="TQD330" s="43"/>
      <c r="TQE330" s="40"/>
      <c r="TQF330" s="40"/>
      <c r="TQG330" s="41"/>
      <c r="TQH330" s="42"/>
      <c r="TQI330" s="42"/>
      <c r="TQJ330" s="42"/>
      <c r="TQK330" s="43"/>
      <c r="TQL330" s="43"/>
      <c r="TQM330" s="40"/>
      <c r="TQN330" s="40"/>
      <c r="TQO330" s="41"/>
      <c r="TQP330" s="42"/>
      <c r="TQQ330" s="42"/>
      <c r="TQR330" s="42"/>
      <c r="TQS330" s="43"/>
      <c r="TQT330" s="43"/>
      <c r="TQU330" s="40"/>
      <c r="TQV330" s="40"/>
      <c r="TQW330" s="41"/>
      <c r="TQX330" s="42"/>
      <c r="TQY330" s="42"/>
      <c r="TQZ330" s="42"/>
      <c r="TRA330" s="43"/>
      <c r="TRB330" s="43"/>
      <c r="TRC330" s="40"/>
      <c r="TRD330" s="40"/>
      <c r="TRE330" s="41"/>
      <c r="TRF330" s="42"/>
      <c r="TRG330" s="42"/>
      <c r="TRH330" s="42"/>
      <c r="TRI330" s="43"/>
      <c r="TRJ330" s="43"/>
      <c r="TRK330" s="40"/>
      <c r="TRL330" s="40"/>
      <c r="TRM330" s="41"/>
      <c r="TRN330" s="42"/>
      <c r="TRO330" s="42"/>
      <c r="TRP330" s="42"/>
      <c r="TRQ330" s="43"/>
      <c r="TRR330" s="43"/>
      <c r="TRS330" s="40"/>
      <c r="TRT330" s="40"/>
      <c r="TRU330" s="41"/>
      <c r="TRV330" s="42"/>
      <c r="TRW330" s="42"/>
      <c r="TRX330" s="42"/>
      <c r="TRY330" s="43"/>
      <c r="TRZ330" s="43"/>
      <c r="TSA330" s="40"/>
      <c r="TSB330" s="40"/>
      <c r="TSC330" s="41"/>
      <c r="TSD330" s="42"/>
      <c r="TSE330" s="42"/>
      <c r="TSF330" s="42"/>
      <c r="TSG330" s="43"/>
      <c r="TSH330" s="43"/>
      <c r="TSI330" s="40"/>
      <c r="TSJ330" s="40"/>
      <c r="TSK330" s="41"/>
      <c r="TSL330" s="42"/>
      <c r="TSM330" s="42"/>
      <c r="TSN330" s="42"/>
      <c r="TSO330" s="43"/>
      <c r="TSP330" s="43"/>
      <c r="TSQ330" s="40"/>
      <c r="TSR330" s="40"/>
      <c r="TSS330" s="41"/>
      <c r="TST330" s="42"/>
      <c r="TSU330" s="42"/>
      <c r="TSV330" s="42"/>
      <c r="TSW330" s="43"/>
      <c r="TSX330" s="43"/>
      <c r="TSY330" s="40"/>
      <c r="TSZ330" s="40"/>
      <c r="TTA330" s="41"/>
      <c r="TTB330" s="42"/>
      <c r="TTC330" s="42"/>
      <c r="TTD330" s="42"/>
      <c r="TTE330" s="43"/>
      <c r="TTF330" s="43"/>
      <c r="TTG330" s="40"/>
      <c r="TTH330" s="40"/>
      <c r="TTI330" s="41"/>
      <c r="TTJ330" s="42"/>
      <c r="TTK330" s="42"/>
      <c r="TTL330" s="42"/>
      <c r="TTM330" s="43"/>
      <c r="TTN330" s="43"/>
      <c r="TTO330" s="40"/>
      <c r="TTP330" s="40"/>
      <c r="TTQ330" s="41"/>
      <c r="TTR330" s="42"/>
      <c r="TTS330" s="42"/>
      <c r="TTT330" s="42"/>
      <c r="TTU330" s="43"/>
      <c r="TTV330" s="43"/>
      <c r="TTW330" s="40"/>
      <c r="TTX330" s="40"/>
      <c r="TTY330" s="41"/>
      <c r="TTZ330" s="42"/>
      <c r="TUA330" s="42"/>
      <c r="TUB330" s="42"/>
      <c r="TUC330" s="43"/>
      <c r="TUD330" s="43"/>
      <c r="TUE330" s="40"/>
      <c r="TUF330" s="40"/>
      <c r="TUG330" s="41"/>
      <c r="TUH330" s="42"/>
      <c r="TUI330" s="42"/>
      <c r="TUJ330" s="42"/>
      <c r="TUK330" s="43"/>
      <c r="TUL330" s="43"/>
      <c r="TUM330" s="40"/>
      <c r="TUN330" s="40"/>
      <c r="TUO330" s="41"/>
      <c r="TUP330" s="42"/>
      <c r="TUQ330" s="42"/>
      <c r="TUR330" s="42"/>
      <c r="TUS330" s="43"/>
      <c r="TUT330" s="43"/>
      <c r="TUU330" s="40"/>
      <c r="TUV330" s="40"/>
      <c r="TUW330" s="41"/>
      <c r="TUX330" s="42"/>
      <c r="TUY330" s="42"/>
      <c r="TUZ330" s="42"/>
      <c r="TVA330" s="43"/>
      <c r="TVB330" s="43"/>
      <c r="TVC330" s="40"/>
      <c r="TVD330" s="40"/>
      <c r="TVE330" s="41"/>
      <c r="TVF330" s="42"/>
      <c r="TVG330" s="42"/>
      <c r="TVH330" s="42"/>
      <c r="TVI330" s="43"/>
      <c r="TVJ330" s="43"/>
      <c r="TVK330" s="40"/>
      <c r="TVL330" s="40"/>
      <c r="TVM330" s="41"/>
      <c r="TVN330" s="42"/>
      <c r="TVO330" s="42"/>
      <c r="TVP330" s="42"/>
      <c r="TVQ330" s="43"/>
      <c r="TVR330" s="43"/>
      <c r="TVS330" s="40"/>
      <c r="TVT330" s="40"/>
      <c r="TVU330" s="41"/>
      <c r="TVV330" s="42"/>
      <c r="TVW330" s="42"/>
      <c r="TVX330" s="42"/>
      <c r="TVY330" s="43"/>
      <c r="TVZ330" s="43"/>
      <c r="TWA330" s="40"/>
      <c r="TWB330" s="40"/>
      <c r="TWC330" s="41"/>
      <c r="TWD330" s="42"/>
      <c r="TWE330" s="42"/>
      <c r="TWF330" s="42"/>
      <c r="TWG330" s="43"/>
      <c r="TWH330" s="43"/>
      <c r="TWI330" s="40"/>
      <c r="TWJ330" s="40"/>
      <c r="TWK330" s="41"/>
      <c r="TWL330" s="42"/>
      <c r="TWM330" s="42"/>
      <c r="TWN330" s="42"/>
      <c r="TWO330" s="43"/>
      <c r="TWP330" s="43"/>
      <c r="TWQ330" s="40"/>
      <c r="TWR330" s="40"/>
      <c r="TWS330" s="41"/>
      <c r="TWT330" s="42"/>
      <c r="TWU330" s="42"/>
      <c r="TWV330" s="42"/>
      <c r="TWW330" s="43"/>
      <c r="TWX330" s="43"/>
      <c r="TWY330" s="40"/>
      <c r="TWZ330" s="40"/>
      <c r="TXA330" s="41"/>
      <c r="TXB330" s="42"/>
      <c r="TXC330" s="42"/>
      <c r="TXD330" s="42"/>
      <c r="TXE330" s="43"/>
      <c r="TXF330" s="43"/>
      <c r="TXG330" s="40"/>
      <c r="TXH330" s="40"/>
      <c r="TXI330" s="41"/>
      <c r="TXJ330" s="42"/>
      <c r="TXK330" s="42"/>
      <c r="TXL330" s="42"/>
      <c r="TXM330" s="43"/>
      <c r="TXN330" s="43"/>
      <c r="TXO330" s="40"/>
      <c r="TXP330" s="40"/>
      <c r="TXQ330" s="41"/>
      <c r="TXR330" s="42"/>
      <c r="TXS330" s="42"/>
      <c r="TXT330" s="42"/>
      <c r="TXU330" s="43"/>
      <c r="TXV330" s="43"/>
      <c r="TXW330" s="40"/>
      <c r="TXX330" s="40"/>
      <c r="TXY330" s="41"/>
      <c r="TXZ330" s="42"/>
      <c r="TYA330" s="42"/>
      <c r="TYB330" s="42"/>
      <c r="TYC330" s="43"/>
      <c r="TYD330" s="43"/>
      <c r="TYE330" s="40"/>
      <c r="TYF330" s="40"/>
      <c r="TYG330" s="41"/>
      <c r="TYH330" s="42"/>
      <c r="TYI330" s="42"/>
      <c r="TYJ330" s="42"/>
      <c r="TYK330" s="43"/>
      <c r="TYL330" s="43"/>
      <c r="TYM330" s="40"/>
      <c r="TYN330" s="40"/>
      <c r="TYO330" s="41"/>
      <c r="TYP330" s="42"/>
      <c r="TYQ330" s="42"/>
      <c r="TYR330" s="42"/>
      <c r="TYS330" s="43"/>
      <c r="TYT330" s="43"/>
      <c r="TYU330" s="40"/>
      <c r="TYV330" s="40"/>
      <c r="TYW330" s="41"/>
      <c r="TYX330" s="42"/>
      <c r="TYY330" s="42"/>
      <c r="TYZ330" s="42"/>
      <c r="TZA330" s="43"/>
      <c r="TZB330" s="43"/>
      <c r="TZC330" s="40"/>
      <c r="TZD330" s="40"/>
      <c r="TZE330" s="41"/>
      <c r="TZF330" s="42"/>
      <c r="TZG330" s="42"/>
      <c r="TZH330" s="42"/>
      <c r="TZI330" s="43"/>
      <c r="TZJ330" s="43"/>
      <c r="TZK330" s="40"/>
      <c r="TZL330" s="40"/>
      <c r="TZM330" s="41"/>
      <c r="TZN330" s="42"/>
      <c r="TZO330" s="42"/>
      <c r="TZP330" s="42"/>
      <c r="TZQ330" s="43"/>
      <c r="TZR330" s="43"/>
      <c r="TZS330" s="40"/>
      <c r="TZT330" s="40"/>
      <c r="TZU330" s="41"/>
      <c r="TZV330" s="42"/>
      <c r="TZW330" s="42"/>
      <c r="TZX330" s="42"/>
      <c r="TZY330" s="43"/>
      <c r="TZZ330" s="43"/>
      <c r="UAA330" s="40"/>
      <c r="UAB330" s="40"/>
      <c r="UAC330" s="41"/>
      <c r="UAD330" s="42"/>
      <c r="UAE330" s="42"/>
      <c r="UAF330" s="42"/>
      <c r="UAG330" s="43"/>
      <c r="UAH330" s="43"/>
      <c r="UAI330" s="40"/>
      <c r="UAJ330" s="40"/>
      <c r="UAK330" s="41"/>
      <c r="UAL330" s="42"/>
      <c r="UAM330" s="42"/>
      <c r="UAN330" s="42"/>
      <c r="UAO330" s="43"/>
      <c r="UAP330" s="43"/>
      <c r="UAQ330" s="40"/>
      <c r="UAR330" s="40"/>
      <c r="UAS330" s="41"/>
      <c r="UAT330" s="42"/>
      <c r="UAU330" s="42"/>
      <c r="UAV330" s="42"/>
      <c r="UAW330" s="43"/>
      <c r="UAX330" s="43"/>
      <c r="UAY330" s="40"/>
      <c r="UAZ330" s="40"/>
      <c r="UBA330" s="41"/>
      <c r="UBB330" s="42"/>
      <c r="UBC330" s="42"/>
      <c r="UBD330" s="42"/>
      <c r="UBE330" s="43"/>
      <c r="UBF330" s="43"/>
      <c r="UBG330" s="40"/>
      <c r="UBH330" s="40"/>
      <c r="UBI330" s="41"/>
      <c r="UBJ330" s="42"/>
      <c r="UBK330" s="42"/>
      <c r="UBL330" s="42"/>
      <c r="UBM330" s="43"/>
      <c r="UBN330" s="43"/>
      <c r="UBO330" s="40"/>
      <c r="UBP330" s="40"/>
      <c r="UBQ330" s="41"/>
      <c r="UBR330" s="42"/>
      <c r="UBS330" s="42"/>
      <c r="UBT330" s="42"/>
      <c r="UBU330" s="43"/>
      <c r="UBV330" s="43"/>
      <c r="UBW330" s="40"/>
      <c r="UBX330" s="40"/>
      <c r="UBY330" s="41"/>
      <c r="UBZ330" s="42"/>
      <c r="UCA330" s="42"/>
      <c r="UCB330" s="42"/>
      <c r="UCC330" s="43"/>
      <c r="UCD330" s="43"/>
      <c r="UCE330" s="40"/>
      <c r="UCF330" s="40"/>
      <c r="UCG330" s="41"/>
      <c r="UCH330" s="42"/>
      <c r="UCI330" s="42"/>
      <c r="UCJ330" s="42"/>
      <c r="UCK330" s="43"/>
      <c r="UCL330" s="43"/>
      <c r="UCM330" s="40"/>
      <c r="UCN330" s="40"/>
      <c r="UCO330" s="41"/>
      <c r="UCP330" s="42"/>
      <c r="UCQ330" s="42"/>
      <c r="UCR330" s="42"/>
      <c r="UCS330" s="43"/>
      <c r="UCT330" s="43"/>
      <c r="UCU330" s="40"/>
      <c r="UCV330" s="40"/>
      <c r="UCW330" s="41"/>
      <c r="UCX330" s="42"/>
      <c r="UCY330" s="42"/>
      <c r="UCZ330" s="42"/>
      <c r="UDA330" s="43"/>
      <c r="UDB330" s="43"/>
      <c r="UDC330" s="40"/>
      <c r="UDD330" s="40"/>
      <c r="UDE330" s="41"/>
      <c r="UDF330" s="42"/>
      <c r="UDG330" s="42"/>
      <c r="UDH330" s="42"/>
      <c r="UDI330" s="43"/>
      <c r="UDJ330" s="43"/>
      <c r="UDK330" s="40"/>
      <c r="UDL330" s="40"/>
      <c r="UDM330" s="41"/>
      <c r="UDN330" s="42"/>
      <c r="UDO330" s="42"/>
      <c r="UDP330" s="42"/>
      <c r="UDQ330" s="43"/>
      <c r="UDR330" s="43"/>
      <c r="UDS330" s="40"/>
      <c r="UDT330" s="40"/>
      <c r="UDU330" s="41"/>
      <c r="UDV330" s="42"/>
      <c r="UDW330" s="42"/>
      <c r="UDX330" s="42"/>
      <c r="UDY330" s="43"/>
      <c r="UDZ330" s="43"/>
      <c r="UEA330" s="40"/>
      <c r="UEB330" s="40"/>
      <c r="UEC330" s="41"/>
      <c r="UED330" s="42"/>
      <c r="UEE330" s="42"/>
      <c r="UEF330" s="42"/>
      <c r="UEG330" s="43"/>
      <c r="UEH330" s="43"/>
      <c r="UEI330" s="40"/>
      <c r="UEJ330" s="40"/>
      <c r="UEK330" s="41"/>
      <c r="UEL330" s="42"/>
      <c r="UEM330" s="42"/>
      <c r="UEN330" s="42"/>
      <c r="UEO330" s="43"/>
      <c r="UEP330" s="43"/>
      <c r="UEQ330" s="40"/>
      <c r="UER330" s="40"/>
      <c r="UES330" s="41"/>
      <c r="UET330" s="42"/>
      <c r="UEU330" s="42"/>
      <c r="UEV330" s="42"/>
      <c r="UEW330" s="43"/>
      <c r="UEX330" s="43"/>
      <c r="UEY330" s="40"/>
      <c r="UEZ330" s="40"/>
      <c r="UFA330" s="41"/>
      <c r="UFB330" s="42"/>
      <c r="UFC330" s="42"/>
      <c r="UFD330" s="42"/>
      <c r="UFE330" s="43"/>
      <c r="UFF330" s="43"/>
      <c r="UFG330" s="40"/>
      <c r="UFH330" s="40"/>
      <c r="UFI330" s="41"/>
      <c r="UFJ330" s="42"/>
      <c r="UFK330" s="42"/>
      <c r="UFL330" s="42"/>
      <c r="UFM330" s="43"/>
      <c r="UFN330" s="43"/>
      <c r="UFO330" s="40"/>
      <c r="UFP330" s="40"/>
      <c r="UFQ330" s="41"/>
      <c r="UFR330" s="42"/>
      <c r="UFS330" s="42"/>
      <c r="UFT330" s="42"/>
      <c r="UFU330" s="43"/>
      <c r="UFV330" s="43"/>
      <c r="UFW330" s="40"/>
      <c r="UFX330" s="40"/>
      <c r="UFY330" s="41"/>
      <c r="UFZ330" s="42"/>
      <c r="UGA330" s="42"/>
      <c r="UGB330" s="42"/>
      <c r="UGC330" s="43"/>
      <c r="UGD330" s="43"/>
      <c r="UGE330" s="40"/>
      <c r="UGF330" s="40"/>
      <c r="UGG330" s="41"/>
      <c r="UGH330" s="42"/>
      <c r="UGI330" s="42"/>
      <c r="UGJ330" s="42"/>
      <c r="UGK330" s="43"/>
      <c r="UGL330" s="43"/>
      <c r="UGM330" s="40"/>
      <c r="UGN330" s="40"/>
      <c r="UGO330" s="41"/>
      <c r="UGP330" s="42"/>
      <c r="UGQ330" s="42"/>
      <c r="UGR330" s="42"/>
      <c r="UGS330" s="43"/>
      <c r="UGT330" s="43"/>
      <c r="UGU330" s="40"/>
      <c r="UGV330" s="40"/>
      <c r="UGW330" s="41"/>
      <c r="UGX330" s="42"/>
      <c r="UGY330" s="42"/>
      <c r="UGZ330" s="42"/>
      <c r="UHA330" s="43"/>
      <c r="UHB330" s="43"/>
      <c r="UHC330" s="40"/>
      <c r="UHD330" s="40"/>
      <c r="UHE330" s="41"/>
      <c r="UHF330" s="42"/>
      <c r="UHG330" s="42"/>
      <c r="UHH330" s="42"/>
      <c r="UHI330" s="43"/>
      <c r="UHJ330" s="43"/>
      <c r="UHK330" s="40"/>
      <c r="UHL330" s="40"/>
      <c r="UHM330" s="41"/>
      <c r="UHN330" s="42"/>
      <c r="UHO330" s="42"/>
      <c r="UHP330" s="42"/>
      <c r="UHQ330" s="43"/>
      <c r="UHR330" s="43"/>
      <c r="UHS330" s="40"/>
      <c r="UHT330" s="40"/>
      <c r="UHU330" s="41"/>
      <c r="UHV330" s="42"/>
      <c r="UHW330" s="42"/>
      <c r="UHX330" s="42"/>
      <c r="UHY330" s="43"/>
      <c r="UHZ330" s="43"/>
      <c r="UIA330" s="40"/>
      <c r="UIB330" s="40"/>
      <c r="UIC330" s="41"/>
      <c r="UID330" s="42"/>
      <c r="UIE330" s="42"/>
      <c r="UIF330" s="42"/>
      <c r="UIG330" s="43"/>
      <c r="UIH330" s="43"/>
      <c r="UII330" s="40"/>
      <c r="UIJ330" s="40"/>
      <c r="UIK330" s="41"/>
      <c r="UIL330" s="42"/>
      <c r="UIM330" s="42"/>
      <c r="UIN330" s="42"/>
      <c r="UIO330" s="43"/>
      <c r="UIP330" s="43"/>
      <c r="UIQ330" s="40"/>
      <c r="UIR330" s="40"/>
      <c r="UIS330" s="41"/>
      <c r="UIT330" s="42"/>
      <c r="UIU330" s="42"/>
      <c r="UIV330" s="42"/>
      <c r="UIW330" s="43"/>
      <c r="UIX330" s="43"/>
      <c r="UIY330" s="40"/>
      <c r="UIZ330" s="40"/>
      <c r="UJA330" s="41"/>
      <c r="UJB330" s="42"/>
      <c r="UJC330" s="42"/>
      <c r="UJD330" s="42"/>
      <c r="UJE330" s="43"/>
      <c r="UJF330" s="43"/>
      <c r="UJG330" s="40"/>
      <c r="UJH330" s="40"/>
      <c r="UJI330" s="41"/>
      <c r="UJJ330" s="42"/>
      <c r="UJK330" s="42"/>
      <c r="UJL330" s="42"/>
      <c r="UJM330" s="43"/>
      <c r="UJN330" s="43"/>
      <c r="UJO330" s="40"/>
      <c r="UJP330" s="40"/>
      <c r="UJQ330" s="41"/>
      <c r="UJR330" s="42"/>
      <c r="UJS330" s="42"/>
      <c r="UJT330" s="42"/>
      <c r="UJU330" s="43"/>
      <c r="UJV330" s="43"/>
      <c r="UJW330" s="40"/>
      <c r="UJX330" s="40"/>
      <c r="UJY330" s="41"/>
      <c r="UJZ330" s="42"/>
      <c r="UKA330" s="42"/>
      <c r="UKB330" s="42"/>
      <c r="UKC330" s="43"/>
      <c r="UKD330" s="43"/>
      <c r="UKE330" s="40"/>
      <c r="UKF330" s="40"/>
      <c r="UKG330" s="41"/>
      <c r="UKH330" s="42"/>
      <c r="UKI330" s="42"/>
      <c r="UKJ330" s="42"/>
      <c r="UKK330" s="43"/>
      <c r="UKL330" s="43"/>
      <c r="UKM330" s="40"/>
      <c r="UKN330" s="40"/>
      <c r="UKO330" s="41"/>
      <c r="UKP330" s="42"/>
      <c r="UKQ330" s="42"/>
      <c r="UKR330" s="42"/>
      <c r="UKS330" s="43"/>
      <c r="UKT330" s="43"/>
      <c r="UKU330" s="40"/>
      <c r="UKV330" s="40"/>
      <c r="UKW330" s="41"/>
      <c r="UKX330" s="42"/>
      <c r="UKY330" s="42"/>
      <c r="UKZ330" s="42"/>
      <c r="ULA330" s="43"/>
      <c r="ULB330" s="43"/>
      <c r="ULC330" s="40"/>
      <c r="ULD330" s="40"/>
      <c r="ULE330" s="41"/>
      <c r="ULF330" s="42"/>
      <c r="ULG330" s="42"/>
      <c r="ULH330" s="42"/>
      <c r="ULI330" s="43"/>
      <c r="ULJ330" s="43"/>
      <c r="ULK330" s="40"/>
      <c r="ULL330" s="40"/>
      <c r="ULM330" s="41"/>
      <c r="ULN330" s="42"/>
      <c r="ULO330" s="42"/>
      <c r="ULP330" s="42"/>
      <c r="ULQ330" s="43"/>
      <c r="ULR330" s="43"/>
      <c r="ULS330" s="40"/>
      <c r="ULT330" s="40"/>
      <c r="ULU330" s="41"/>
      <c r="ULV330" s="42"/>
      <c r="ULW330" s="42"/>
      <c r="ULX330" s="42"/>
      <c r="ULY330" s="43"/>
      <c r="ULZ330" s="43"/>
      <c r="UMA330" s="40"/>
      <c r="UMB330" s="40"/>
      <c r="UMC330" s="41"/>
      <c r="UMD330" s="42"/>
      <c r="UME330" s="42"/>
      <c r="UMF330" s="42"/>
      <c r="UMG330" s="43"/>
      <c r="UMH330" s="43"/>
      <c r="UMI330" s="40"/>
      <c r="UMJ330" s="40"/>
      <c r="UMK330" s="41"/>
      <c r="UML330" s="42"/>
      <c r="UMM330" s="42"/>
      <c r="UMN330" s="42"/>
      <c r="UMO330" s="43"/>
      <c r="UMP330" s="43"/>
      <c r="UMQ330" s="40"/>
      <c r="UMR330" s="40"/>
      <c r="UMS330" s="41"/>
      <c r="UMT330" s="42"/>
      <c r="UMU330" s="42"/>
      <c r="UMV330" s="42"/>
      <c r="UMW330" s="43"/>
      <c r="UMX330" s="43"/>
      <c r="UMY330" s="40"/>
      <c r="UMZ330" s="40"/>
      <c r="UNA330" s="41"/>
      <c r="UNB330" s="42"/>
      <c r="UNC330" s="42"/>
      <c r="UND330" s="42"/>
      <c r="UNE330" s="43"/>
      <c r="UNF330" s="43"/>
      <c r="UNG330" s="40"/>
      <c r="UNH330" s="40"/>
      <c r="UNI330" s="41"/>
      <c r="UNJ330" s="42"/>
      <c r="UNK330" s="42"/>
      <c r="UNL330" s="42"/>
      <c r="UNM330" s="43"/>
      <c r="UNN330" s="43"/>
      <c r="UNO330" s="40"/>
      <c r="UNP330" s="40"/>
      <c r="UNQ330" s="41"/>
      <c r="UNR330" s="42"/>
      <c r="UNS330" s="42"/>
      <c r="UNT330" s="42"/>
      <c r="UNU330" s="43"/>
      <c r="UNV330" s="43"/>
      <c r="UNW330" s="40"/>
      <c r="UNX330" s="40"/>
      <c r="UNY330" s="41"/>
      <c r="UNZ330" s="42"/>
      <c r="UOA330" s="42"/>
      <c r="UOB330" s="42"/>
      <c r="UOC330" s="43"/>
      <c r="UOD330" s="43"/>
      <c r="UOE330" s="40"/>
      <c r="UOF330" s="40"/>
      <c r="UOG330" s="41"/>
      <c r="UOH330" s="42"/>
      <c r="UOI330" s="42"/>
      <c r="UOJ330" s="42"/>
      <c r="UOK330" s="43"/>
      <c r="UOL330" s="43"/>
      <c r="UOM330" s="40"/>
      <c r="UON330" s="40"/>
      <c r="UOO330" s="41"/>
      <c r="UOP330" s="42"/>
      <c r="UOQ330" s="42"/>
      <c r="UOR330" s="42"/>
      <c r="UOS330" s="43"/>
      <c r="UOT330" s="43"/>
      <c r="UOU330" s="40"/>
      <c r="UOV330" s="40"/>
      <c r="UOW330" s="41"/>
      <c r="UOX330" s="42"/>
      <c r="UOY330" s="42"/>
      <c r="UOZ330" s="42"/>
      <c r="UPA330" s="43"/>
      <c r="UPB330" s="43"/>
      <c r="UPC330" s="40"/>
      <c r="UPD330" s="40"/>
      <c r="UPE330" s="41"/>
      <c r="UPF330" s="42"/>
      <c r="UPG330" s="42"/>
      <c r="UPH330" s="42"/>
      <c r="UPI330" s="43"/>
      <c r="UPJ330" s="43"/>
      <c r="UPK330" s="40"/>
      <c r="UPL330" s="40"/>
      <c r="UPM330" s="41"/>
      <c r="UPN330" s="42"/>
      <c r="UPO330" s="42"/>
      <c r="UPP330" s="42"/>
      <c r="UPQ330" s="43"/>
      <c r="UPR330" s="43"/>
      <c r="UPS330" s="40"/>
      <c r="UPT330" s="40"/>
      <c r="UPU330" s="41"/>
      <c r="UPV330" s="42"/>
      <c r="UPW330" s="42"/>
      <c r="UPX330" s="42"/>
      <c r="UPY330" s="43"/>
      <c r="UPZ330" s="43"/>
      <c r="UQA330" s="40"/>
      <c r="UQB330" s="40"/>
      <c r="UQC330" s="41"/>
      <c r="UQD330" s="42"/>
      <c r="UQE330" s="42"/>
      <c r="UQF330" s="42"/>
      <c r="UQG330" s="43"/>
      <c r="UQH330" s="43"/>
      <c r="UQI330" s="40"/>
      <c r="UQJ330" s="40"/>
      <c r="UQK330" s="41"/>
      <c r="UQL330" s="42"/>
      <c r="UQM330" s="42"/>
      <c r="UQN330" s="42"/>
      <c r="UQO330" s="43"/>
      <c r="UQP330" s="43"/>
      <c r="UQQ330" s="40"/>
      <c r="UQR330" s="40"/>
      <c r="UQS330" s="41"/>
      <c r="UQT330" s="42"/>
      <c r="UQU330" s="42"/>
      <c r="UQV330" s="42"/>
      <c r="UQW330" s="43"/>
      <c r="UQX330" s="43"/>
      <c r="UQY330" s="40"/>
      <c r="UQZ330" s="40"/>
      <c r="URA330" s="41"/>
      <c r="URB330" s="42"/>
      <c r="URC330" s="42"/>
      <c r="URD330" s="42"/>
      <c r="URE330" s="43"/>
      <c r="URF330" s="43"/>
      <c r="URG330" s="40"/>
      <c r="URH330" s="40"/>
      <c r="URI330" s="41"/>
      <c r="URJ330" s="42"/>
      <c r="URK330" s="42"/>
      <c r="URL330" s="42"/>
      <c r="URM330" s="43"/>
      <c r="URN330" s="43"/>
      <c r="URO330" s="40"/>
      <c r="URP330" s="40"/>
      <c r="URQ330" s="41"/>
      <c r="URR330" s="42"/>
      <c r="URS330" s="42"/>
      <c r="URT330" s="42"/>
      <c r="URU330" s="43"/>
      <c r="URV330" s="43"/>
      <c r="URW330" s="40"/>
      <c r="URX330" s="40"/>
      <c r="URY330" s="41"/>
      <c r="URZ330" s="42"/>
      <c r="USA330" s="42"/>
      <c r="USB330" s="42"/>
      <c r="USC330" s="43"/>
      <c r="USD330" s="43"/>
      <c r="USE330" s="40"/>
      <c r="USF330" s="40"/>
      <c r="USG330" s="41"/>
      <c r="USH330" s="42"/>
      <c r="USI330" s="42"/>
      <c r="USJ330" s="42"/>
      <c r="USK330" s="43"/>
      <c r="USL330" s="43"/>
      <c r="USM330" s="40"/>
      <c r="USN330" s="40"/>
      <c r="USO330" s="41"/>
      <c r="USP330" s="42"/>
      <c r="USQ330" s="42"/>
      <c r="USR330" s="42"/>
      <c r="USS330" s="43"/>
      <c r="UST330" s="43"/>
      <c r="USU330" s="40"/>
      <c r="USV330" s="40"/>
      <c r="USW330" s="41"/>
      <c r="USX330" s="42"/>
      <c r="USY330" s="42"/>
      <c r="USZ330" s="42"/>
      <c r="UTA330" s="43"/>
      <c r="UTB330" s="43"/>
      <c r="UTC330" s="40"/>
      <c r="UTD330" s="40"/>
      <c r="UTE330" s="41"/>
      <c r="UTF330" s="42"/>
      <c r="UTG330" s="42"/>
      <c r="UTH330" s="42"/>
      <c r="UTI330" s="43"/>
      <c r="UTJ330" s="43"/>
      <c r="UTK330" s="40"/>
      <c r="UTL330" s="40"/>
      <c r="UTM330" s="41"/>
      <c r="UTN330" s="42"/>
      <c r="UTO330" s="42"/>
      <c r="UTP330" s="42"/>
      <c r="UTQ330" s="43"/>
      <c r="UTR330" s="43"/>
      <c r="UTS330" s="40"/>
      <c r="UTT330" s="40"/>
      <c r="UTU330" s="41"/>
      <c r="UTV330" s="42"/>
      <c r="UTW330" s="42"/>
      <c r="UTX330" s="42"/>
      <c r="UTY330" s="43"/>
      <c r="UTZ330" s="43"/>
      <c r="UUA330" s="40"/>
      <c r="UUB330" s="40"/>
      <c r="UUC330" s="41"/>
      <c r="UUD330" s="42"/>
      <c r="UUE330" s="42"/>
      <c r="UUF330" s="42"/>
      <c r="UUG330" s="43"/>
      <c r="UUH330" s="43"/>
      <c r="UUI330" s="40"/>
      <c r="UUJ330" s="40"/>
      <c r="UUK330" s="41"/>
      <c r="UUL330" s="42"/>
      <c r="UUM330" s="42"/>
      <c r="UUN330" s="42"/>
      <c r="UUO330" s="43"/>
      <c r="UUP330" s="43"/>
      <c r="UUQ330" s="40"/>
      <c r="UUR330" s="40"/>
      <c r="UUS330" s="41"/>
      <c r="UUT330" s="42"/>
      <c r="UUU330" s="42"/>
      <c r="UUV330" s="42"/>
      <c r="UUW330" s="43"/>
      <c r="UUX330" s="43"/>
      <c r="UUY330" s="40"/>
      <c r="UUZ330" s="40"/>
      <c r="UVA330" s="41"/>
      <c r="UVB330" s="42"/>
      <c r="UVC330" s="42"/>
      <c r="UVD330" s="42"/>
      <c r="UVE330" s="43"/>
      <c r="UVF330" s="43"/>
      <c r="UVG330" s="40"/>
      <c r="UVH330" s="40"/>
      <c r="UVI330" s="41"/>
      <c r="UVJ330" s="42"/>
      <c r="UVK330" s="42"/>
      <c r="UVL330" s="42"/>
      <c r="UVM330" s="43"/>
      <c r="UVN330" s="43"/>
      <c r="UVO330" s="40"/>
      <c r="UVP330" s="40"/>
      <c r="UVQ330" s="41"/>
      <c r="UVR330" s="42"/>
      <c r="UVS330" s="42"/>
      <c r="UVT330" s="42"/>
      <c r="UVU330" s="43"/>
      <c r="UVV330" s="43"/>
      <c r="UVW330" s="40"/>
      <c r="UVX330" s="40"/>
      <c r="UVY330" s="41"/>
      <c r="UVZ330" s="42"/>
      <c r="UWA330" s="42"/>
      <c r="UWB330" s="42"/>
      <c r="UWC330" s="43"/>
      <c r="UWD330" s="43"/>
      <c r="UWE330" s="40"/>
      <c r="UWF330" s="40"/>
      <c r="UWG330" s="41"/>
      <c r="UWH330" s="42"/>
      <c r="UWI330" s="42"/>
      <c r="UWJ330" s="42"/>
      <c r="UWK330" s="43"/>
      <c r="UWL330" s="43"/>
      <c r="UWM330" s="40"/>
      <c r="UWN330" s="40"/>
      <c r="UWO330" s="41"/>
      <c r="UWP330" s="42"/>
      <c r="UWQ330" s="42"/>
      <c r="UWR330" s="42"/>
      <c r="UWS330" s="43"/>
      <c r="UWT330" s="43"/>
      <c r="UWU330" s="40"/>
      <c r="UWV330" s="40"/>
      <c r="UWW330" s="41"/>
      <c r="UWX330" s="42"/>
      <c r="UWY330" s="42"/>
      <c r="UWZ330" s="42"/>
      <c r="UXA330" s="43"/>
      <c r="UXB330" s="43"/>
      <c r="UXC330" s="40"/>
      <c r="UXD330" s="40"/>
      <c r="UXE330" s="41"/>
      <c r="UXF330" s="42"/>
      <c r="UXG330" s="42"/>
      <c r="UXH330" s="42"/>
      <c r="UXI330" s="43"/>
      <c r="UXJ330" s="43"/>
      <c r="UXK330" s="40"/>
      <c r="UXL330" s="40"/>
      <c r="UXM330" s="41"/>
      <c r="UXN330" s="42"/>
      <c r="UXO330" s="42"/>
      <c r="UXP330" s="42"/>
      <c r="UXQ330" s="43"/>
      <c r="UXR330" s="43"/>
      <c r="UXS330" s="40"/>
      <c r="UXT330" s="40"/>
      <c r="UXU330" s="41"/>
      <c r="UXV330" s="42"/>
      <c r="UXW330" s="42"/>
      <c r="UXX330" s="42"/>
      <c r="UXY330" s="43"/>
      <c r="UXZ330" s="43"/>
      <c r="UYA330" s="40"/>
      <c r="UYB330" s="40"/>
      <c r="UYC330" s="41"/>
      <c r="UYD330" s="42"/>
      <c r="UYE330" s="42"/>
      <c r="UYF330" s="42"/>
      <c r="UYG330" s="43"/>
      <c r="UYH330" s="43"/>
      <c r="UYI330" s="40"/>
      <c r="UYJ330" s="40"/>
      <c r="UYK330" s="41"/>
      <c r="UYL330" s="42"/>
      <c r="UYM330" s="42"/>
      <c r="UYN330" s="42"/>
      <c r="UYO330" s="43"/>
      <c r="UYP330" s="43"/>
      <c r="UYQ330" s="40"/>
      <c r="UYR330" s="40"/>
      <c r="UYS330" s="41"/>
      <c r="UYT330" s="42"/>
      <c r="UYU330" s="42"/>
      <c r="UYV330" s="42"/>
      <c r="UYW330" s="43"/>
      <c r="UYX330" s="43"/>
      <c r="UYY330" s="40"/>
      <c r="UYZ330" s="40"/>
      <c r="UZA330" s="41"/>
      <c r="UZB330" s="42"/>
      <c r="UZC330" s="42"/>
      <c r="UZD330" s="42"/>
      <c r="UZE330" s="43"/>
      <c r="UZF330" s="43"/>
      <c r="UZG330" s="40"/>
      <c r="UZH330" s="40"/>
      <c r="UZI330" s="41"/>
      <c r="UZJ330" s="42"/>
      <c r="UZK330" s="42"/>
      <c r="UZL330" s="42"/>
      <c r="UZM330" s="43"/>
      <c r="UZN330" s="43"/>
      <c r="UZO330" s="40"/>
      <c r="UZP330" s="40"/>
      <c r="UZQ330" s="41"/>
      <c r="UZR330" s="42"/>
      <c r="UZS330" s="42"/>
      <c r="UZT330" s="42"/>
      <c r="UZU330" s="43"/>
      <c r="UZV330" s="43"/>
      <c r="UZW330" s="40"/>
      <c r="UZX330" s="40"/>
      <c r="UZY330" s="41"/>
      <c r="UZZ330" s="42"/>
      <c r="VAA330" s="42"/>
      <c r="VAB330" s="42"/>
      <c r="VAC330" s="43"/>
      <c r="VAD330" s="43"/>
      <c r="VAE330" s="40"/>
      <c r="VAF330" s="40"/>
      <c r="VAG330" s="41"/>
      <c r="VAH330" s="42"/>
      <c r="VAI330" s="42"/>
      <c r="VAJ330" s="42"/>
      <c r="VAK330" s="43"/>
      <c r="VAL330" s="43"/>
      <c r="VAM330" s="40"/>
      <c r="VAN330" s="40"/>
      <c r="VAO330" s="41"/>
      <c r="VAP330" s="42"/>
      <c r="VAQ330" s="42"/>
      <c r="VAR330" s="42"/>
      <c r="VAS330" s="43"/>
      <c r="VAT330" s="43"/>
      <c r="VAU330" s="40"/>
      <c r="VAV330" s="40"/>
      <c r="VAW330" s="41"/>
      <c r="VAX330" s="42"/>
      <c r="VAY330" s="42"/>
      <c r="VAZ330" s="42"/>
      <c r="VBA330" s="43"/>
      <c r="VBB330" s="43"/>
      <c r="VBC330" s="40"/>
      <c r="VBD330" s="40"/>
      <c r="VBE330" s="41"/>
      <c r="VBF330" s="42"/>
      <c r="VBG330" s="42"/>
      <c r="VBH330" s="42"/>
      <c r="VBI330" s="43"/>
      <c r="VBJ330" s="43"/>
      <c r="VBK330" s="40"/>
      <c r="VBL330" s="40"/>
      <c r="VBM330" s="41"/>
      <c r="VBN330" s="42"/>
      <c r="VBO330" s="42"/>
      <c r="VBP330" s="42"/>
      <c r="VBQ330" s="43"/>
      <c r="VBR330" s="43"/>
      <c r="VBS330" s="40"/>
      <c r="VBT330" s="40"/>
      <c r="VBU330" s="41"/>
      <c r="VBV330" s="42"/>
      <c r="VBW330" s="42"/>
      <c r="VBX330" s="42"/>
      <c r="VBY330" s="43"/>
      <c r="VBZ330" s="43"/>
      <c r="VCA330" s="40"/>
      <c r="VCB330" s="40"/>
      <c r="VCC330" s="41"/>
      <c r="VCD330" s="42"/>
      <c r="VCE330" s="42"/>
      <c r="VCF330" s="42"/>
      <c r="VCG330" s="43"/>
      <c r="VCH330" s="43"/>
      <c r="VCI330" s="40"/>
      <c r="VCJ330" s="40"/>
      <c r="VCK330" s="41"/>
      <c r="VCL330" s="42"/>
      <c r="VCM330" s="42"/>
      <c r="VCN330" s="42"/>
      <c r="VCO330" s="43"/>
      <c r="VCP330" s="43"/>
      <c r="VCQ330" s="40"/>
      <c r="VCR330" s="40"/>
      <c r="VCS330" s="41"/>
      <c r="VCT330" s="42"/>
      <c r="VCU330" s="42"/>
      <c r="VCV330" s="42"/>
      <c r="VCW330" s="43"/>
      <c r="VCX330" s="43"/>
      <c r="VCY330" s="40"/>
      <c r="VCZ330" s="40"/>
      <c r="VDA330" s="41"/>
      <c r="VDB330" s="42"/>
      <c r="VDC330" s="42"/>
      <c r="VDD330" s="42"/>
      <c r="VDE330" s="43"/>
      <c r="VDF330" s="43"/>
      <c r="VDG330" s="40"/>
      <c r="VDH330" s="40"/>
      <c r="VDI330" s="41"/>
      <c r="VDJ330" s="42"/>
      <c r="VDK330" s="42"/>
      <c r="VDL330" s="42"/>
      <c r="VDM330" s="43"/>
      <c r="VDN330" s="43"/>
      <c r="VDO330" s="40"/>
      <c r="VDP330" s="40"/>
      <c r="VDQ330" s="41"/>
      <c r="VDR330" s="42"/>
      <c r="VDS330" s="42"/>
      <c r="VDT330" s="42"/>
      <c r="VDU330" s="43"/>
      <c r="VDV330" s="43"/>
      <c r="VDW330" s="40"/>
      <c r="VDX330" s="40"/>
      <c r="VDY330" s="41"/>
      <c r="VDZ330" s="42"/>
      <c r="VEA330" s="42"/>
      <c r="VEB330" s="42"/>
      <c r="VEC330" s="43"/>
      <c r="VED330" s="43"/>
      <c r="VEE330" s="40"/>
      <c r="VEF330" s="40"/>
      <c r="VEG330" s="41"/>
      <c r="VEH330" s="42"/>
      <c r="VEI330" s="42"/>
      <c r="VEJ330" s="42"/>
      <c r="VEK330" s="43"/>
      <c r="VEL330" s="43"/>
      <c r="VEM330" s="40"/>
      <c r="VEN330" s="40"/>
      <c r="VEO330" s="41"/>
      <c r="VEP330" s="42"/>
      <c r="VEQ330" s="42"/>
      <c r="VER330" s="42"/>
      <c r="VES330" s="43"/>
      <c r="VET330" s="43"/>
      <c r="VEU330" s="40"/>
      <c r="VEV330" s="40"/>
      <c r="VEW330" s="41"/>
      <c r="VEX330" s="42"/>
      <c r="VEY330" s="42"/>
      <c r="VEZ330" s="42"/>
      <c r="VFA330" s="43"/>
      <c r="VFB330" s="43"/>
      <c r="VFC330" s="40"/>
      <c r="VFD330" s="40"/>
      <c r="VFE330" s="41"/>
      <c r="VFF330" s="42"/>
      <c r="VFG330" s="42"/>
      <c r="VFH330" s="42"/>
      <c r="VFI330" s="43"/>
      <c r="VFJ330" s="43"/>
      <c r="VFK330" s="40"/>
      <c r="VFL330" s="40"/>
      <c r="VFM330" s="41"/>
      <c r="VFN330" s="42"/>
      <c r="VFO330" s="42"/>
      <c r="VFP330" s="42"/>
      <c r="VFQ330" s="43"/>
      <c r="VFR330" s="43"/>
      <c r="VFS330" s="40"/>
      <c r="VFT330" s="40"/>
      <c r="VFU330" s="41"/>
      <c r="VFV330" s="42"/>
      <c r="VFW330" s="42"/>
      <c r="VFX330" s="42"/>
      <c r="VFY330" s="43"/>
      <c r="VFZ330" s="43"/>
      <c r="VGA330" s="40"/>
      <c r="VGB330" s="40"/>
      <c r="VGC330" s="41"/>
      <c r="VGD330" s="42"/>
      <c r="VGE330" s="42"/>
      <c r="VGF330" s="42"/>
      <c r="VGG330" s="43"/>
      <c r="VGH330" s="43"/>
      <c r="VGI330" s="40"/>
      <c r="VGJ330" s="40"/>
      <c r="VGK330" s="41"/>
      <c r="VGL330" s="42"/>
      <c r="VGM330" s="42"/>
      <c r="VGN330" s="42"/>
      <c r="VGO330" s="43"/>
      <c r="VGP330" s="43"/>
      <c r="VGQ330" s="40"/>
      <c r="VGR330" s="40"/>
      <c r="VGS330" s="41"/>
      <c r="VGT330" s="42"/>
      <c r="VGU330" s="42"/>
      <c r="VGV330" s="42"/>
      <c r="VGW330" s="43"/>
      <c r="VGX330" s="43"/>
      <c r="VGY330" s="40"/>
      <c r="VGZ330" s="40"/>
      <c r="VHA330" s="41"/>
      <c r="VHB330" s="42"/>
      <c r="VHC330" s="42"/>
      <c r="VHD330" s="42"/>
      <c r="VHE330" s="43"/>
      <c r="VHF330" s="43"/>
      <c r="VHG330" s="40"/>
      <c r="VHH330" s="40"/>
      <c r="VHI330" s="41"/>
      <c r="VHJ330" s="42"/>
      <c r="VHK330" s="42"/>
      <c r="VHL330" s="42"/>
      <c r="VHM330" s="43"/>
      <c r="VHN330" s="43"/>
      <c r="VHO330" s="40"/>
      <c r="VHP330" s="40"/>
      <c r="VHQ330" s="41"/>
      <c r="VHR330" s="42"/>
      <c r="VHS330" s="42"/>
      <c r="VHT330" s="42"/>
      <c r="VHU330" s="43"/>
      <c r="VHV330" s="43"/>
      <c r="VHW330" s="40"/>
      <c r="VHX330" s="40"/>
      <c r="VHY330" s="41"/>
      <c r="VHZ330" s="42"/>
      <c r="VIA330" s="42"/>
      <c r="VIB330" s="42"/>
      <c r="VIC330" s="43"/>
      <c r="VID330" s="43"/>
      <c r="VIE330" s="40"/>
      <c r="VIF330" s="40"/>
      <c r="VIG330" s="41"/>
      <c r="VIH330" s="42"/>
      <c r="VII330" s="42"/>
      <c r="VIJ330" s="42"/>
      <c r="VIK330" s="43"/>
      <c r="VIL330" s="43"/>
      <c r="VIM330" s="40"/>
      <c r="VIN330" s="40"/>
      <c r="VIO330" s="41"/>
      <c r="VIP330" s="42"/>
      <c r="VIQ330" s="42"/>
      <c r="VIR330" s="42"/>
      <c r="VIS330" s="43"/>
      <c r="VIT330" s="43"/>
      <c r="VIU330" s="40"/>
      <c r="VIV330" s="40"/>
      <c r="VIW330" s="41"/>
      <c r="VIX330" s="42"/>
      <c r="VIY330" s="42"/>
      <c r="VIZ330" s="42"/>
      <c r="VJA330" s="43"/>
      <c r="VJB330" s="43"/>
      <c r="VJC330" s="40"/>
      <c r="VJD330" s="40"/>
      <c r="VJE330" s="41"/>
      <c r="VJF330" s="42"/>
      <c r="VJG330" s="42"/>
      <c r="VJH330" s="42"/>
      <c r="VJI330" s="43"/>
      <c r="VJJ330" s="43"/>
      <c r="VJK330" s="40"/>
      <c r="VJL330" s="40"/>
      <c r="VJM330" s="41"/>
      <c r="VJN330" s="42"/>
      <c r="VJO330" s="42"/>
      <c r="VJP330" s="42"/>
      <c r="VJQ330" s="43"/>
      <c r="VJR330" s="43"/>
      <c r="VJS330" s="40"/>
      <c r="VJT330" s="40"/>
      <c r="VJU330" s="41"/>
      <c r="VJV330" s="42"/>
      <c r="VJW330" s="42"/>
      <c r="VJX330" s="42"/>
      <c r="VJY330" s="43"/>
      <c r="VJZ330" s="43"/>
      <c r="VKA330" s="40"/>
      <c r="VKB330" s="40"/>
      <c r="VKC330" s="41"/>
      <c r="VKD330" s="42"/>
      <c r="VKE330" s="42"/>
      <c r="VKF330" s="42"/>
      <c r="VKG330" s="43"/>
      <c r="VKH330" s="43"/>
      <c r="VKI330" s="40"/>
      <c r="VKJ330" s="40"/>
      <c r="VKK330" s="41"/>
      <c r="VKL330" s="42"/>
      <c r="VKM330" s="42"/>
      <c r="VKN330" s="42"/>
      <c r="VKO330" s="43"/>
      <c r="VKP330" s="43"/>
      <c r="VKQ330" s="40"/>
      <c r="VKR330" s="40"/>
      <c r="VKS330" s="41"/>
      <c r="VKT330" s="42"/>
      <c r="VKU330" s="42"/>
      <c r="VKV330" s="42"/>
      <c r="VKW330" s="43"/>
      <c r="VKX330" s="43"/>
      <c r="VKY330" s="40"/>
      <c r="VKZ330" s="40"/>
      <c r="VLA330" s="41"/>
      <c r="VLB330" s="42"/>
      <c r="VLC330" s="42"/>
      <c r="VLD330" s="42"/>
      <c r="VLE330" s="43"/>
      <c r="VLF330" s="43"/>
      <c r="VLG330" s="40"/>
      <c r="VLH330" s="40"/>
      <c r="VLI330" s="41"/>
      <c r="VLJ330" s="42"/>
      <c r="VLK330" s="42"/>
      <c r="VLL330" s="42"/>
      <c r="VLM330" s="43"/>
      <c r="VLN330" s="43"/>
      <c r="VLO330" s="40"/>
      <c r="VLP330" s="40"/>
      <c r="VLQ330" s="41"/>
      <c r="VLR330" s="42"/>
      <c r="VLS330" s="42"/>
      <c r="VLT330" s="42"/>
      <c r="VLU330" s="43"/>
      <c r="VLV330" s="43"/>
      <c r="VLW330" s="40"/>
      <c r="VLX330" s="40"/>
      <c r="VLY330" s="41"/>
      <c r="VLZ330" s="42"/>
      <c r="VMA330" s="42"/>
      <c r="VMB330" s="42"/>
      <c r="VMC330" s="43"/>
      <c r="VMD330" s="43"/>
      <c r="VME330" s="40"/>
      <c r="VMF330" s="40"/>
      <c r="VMG330" s="41"/>
      <c r="VMH330" s="42"/>
      <c r="VMI330" s="42"/>
      <c r="VMJ330" s="42"/>
      <c r="VMK330" s="43"/>
      <c r="VML330" s="43"/>
      <c r="VMM330" s="40"/>
      <c r="VMN330" s="40"/>
      <c r="VMO330" s="41"/>
      <c r="VMP330" s="42"/>
      <c r="VMQ330" s="42"/>
      <c r="VMR330" s="42"/>
      <c r="VMS330" s="43"/>
      <c r="VMT330" s="43"/>
      <c r="VMU330" s="40"/>
      <c r="VMV330" s="40"/>
      <c r="VMW330" s="41"/>
      <c r="VMX330" s="42"/>
      <c r="VMY330" s="42"/>
      <c r="VMZ330" s="42"/>
      <c r="VNA330" s="43"/>
      <c r="VNB330" s="43"/>
      <c r="VNC330" s="40"/>
      <c r="VND330" s="40"/>
      <c r="VNE330" s="41"/>
      <c r="VNF330" s="42"/>
      <c r="VNG330" s="42"/>
      <c r="VNH330" s="42"/>
      <c r="VNI330" s="43"/>
      <c r="VNJ330" s="43"/>
      <c r="VNK330" s="40"/>
      <c r="VNL330" s="40"/>
      <c r="VNM330" s="41"/>
      <c r="VNN330" s="42"/>
      <c r="VNO330" s="42"/>
      <c r="VNP330" s="42"/>
      <c r="VNQ330" s="43"/>
      <c r="VNR330" s="43"/>
      <c r="VNS330" s="40"/>
      <c r="VNT330" s="40"/>
      <c r="VNU330" s="41"/>
      <c r="VNV330" s="42"/>
      <c r="VNW330" s="42"/>
      <c r="VNX330" s="42"/>
      <c r="VNY330" s="43"/>
      <c r="VNZ330" s="43"/>
      <c r="VOA330" s="40"/>
      <c r="VOB330" s="40"/>
      <c r="VOC330" s="41"/>
      <c r="VOD330" s="42"/>
      <c r="VOE330" s="42"/>
      <c r="VOF330" s="42"/>
      <c r="VOG330" s="43"/>
      <c r="VOH330" s="43"/>
      <c r="VOI330" s="40"/>
      <c r="VOJ330" s="40"/>
      <c r="VOK330" s="41"/>
      <c r="VOL330" s="42"/>
      <c r="VOM330" s="42"/>
      <c r="VON330" s="42"/>
      <c r="VOO330" s="43"/>
      <c r="VOP330" s="43"/>
      <c r="VOQ330" s="40"/>
      <c r="VOR330" s="40"/>
      <c r="VOS330" s="41"/>
      <c r="VOT330" s="42"/>
      <c r="VOU330" s="42"/>
      <c r="VOV330" s="42"/>
      <c r="VOW330" s="43"/>
      <c r="VOX330" s="43"/>
      <c r="VOY330" s="40"/>
      <c r="VOZ330" s="40"/>
      <c r="VPA330" s="41"/>
      <c r="VPB330" s="42"/>
      <c r="VPC330" s="42"/>
      <c r="VPD330" s="42"/>
      <c r="VPE330" s="43"/>
      <c r="VPF330" s="43"/>
      <c r="VPG330" s="40"/>
      <c r="VPH330" s="40"/>
      <c r="VPI330" s="41"/>
      <c r="VPJ330" s="42"/>
      <c r="VPK330" s="42"/>
      <c r="VPL330" s="42"/>
      <c r="VPM330" s="43"/>
      <c r="VPN330" s="43"/>
      <c r="VPO330" s="40"/>
      <c r="VPP330" s="40"/>
      <c r="VPQ330" s="41"/>
      <c r="VPR330" s="42"/>
      <c r="VPS330" s="42"/>
      <c r="VPT330" s="42"/>
      <c r="VPU330" s="43"/>
      <c r="VPV330" s="43"/>
      <c r="VPW330" s="40"/>
      <c r="VPX330" s="40"/>
      <c r="VPY330" s="41"/>
      <c r="VPZ330" s="42"/>
      <c r="VQA330" s="42"/>
      <c r="VQB330" s="42"/>
      <c r="VQC330" s="43"/>
      <c r="VQD330" s="43"/>
      <c r="VQE330" s="40"/>
      <c r="VQF330" s="40"/>
      <c r="VQG330" s="41"/>
      <c r="VQH330" s="42"/>
      <c r="VQI330" s="42"/>
      <c r="VQJ330" s="42"/>
      <c r="VQK330" s="43"/>
      <c r="VQL330" s="43"/>
      <c r="VQM330" s="40"/>
      <c r="VQN330" s="40"/>
      <c r="VQO330" s="41"/>
      <c r="VQP330" s="42"/>
      <c r="VQQ330" s="42"/>
      <c r="VQR330" s="42"/>
      <c r="VQS330" s="43"/>
      <c r="VQT330" s="43"/>
      <c r="VQU330" s="40"/>
      <c r="VQV330" s="40"/>
      <c r="VQW330" s="41"/>
      <c r="VQX330" s="42"/>
      <c r="VQY330" s="42"/>
      <c r="VQZ330" s="42"/>
      <c r="VRA330" s="43"/>
      <c r="VRB330" s="43"/>
      <c r="VRC330" s="40"/>
      <c r="VRD330" s="40"/>
      <c r="VRE330" s="41"/>
      <c r="VRF330" s="42"/>
      <c r="VRG330" s="42"/>
      <c r="VRH330" s="42"/>
      <c r="VRI330" s="43"/>
      <c r="VRJ330" s="43"/>
      <c r="VRK330" s="40"/>
      <c r="VRL330" s="40"/>
      <c r="VRM330" s="41"/>
      <c r="VRN330" s="42"/>
      <c r="VRO330" s="42"/>
      <c r="VRP330" s="42"/>
      <c r="VRQ330" s="43"/>
      <c r="VRR330" s="43"/>
      <c r="VRS330" s="40"/>
      <c r="VRT330" s="40"/>
      <c r="VRU330" s="41"/>
      <c r="VRV330" s="42"/>
      <c r="VRW330" s="42"/>
      <c r="VRX330" s="42"/>
      <c r="VRY330" s="43"/>
      <c r="VRZ330" s="43"/>
      <c r="VSA330" s="40"/>
      <c r="VSB330" s="40"/>
      <c r="VSC330" s="41"/>
      <c r="VSD330" s="42"/>
      <c r="VSE330" s="42"/>
      <c r="VSF330" s="42"/>
      <c r="VSG330" s="43"/>
      <c r="VSH330" s="43"/>
      <c r="VSI330" s="40"/>
      <c r="VSJ330" s="40"/>
      <c r="VSK330" s="41"/>
      <c r="VSL330" s="42"/>
      <c r="VSM330" s="42"/>
      <c r="VSN330" s="42"/>
      <c r="VSO330" s="43"/>
      <c r="VSP330" s="43"/>
      <c r="VSQ330" s="40"/>
      <c r="VSR330" s="40"/>
      <c r="VSS330" s="41"/>
      <c r="VST330" s="42"/>
      <c r="VSU330" s="42"/>
      <c r="VSV330" s="42"/>
      <c r="VSW330" s="43"/>
      <c r="VSX330" s="43"/>
      <c r="VSY330" s="40"/>
      <c r="VSZ330" s="40"/>
      <c r="VTA330" s="41"/>
      <c r="VTB330" s="42"/>
      <c r="VTC330" s="42"/>
      <c r="VTD330" s="42"/>
      <c r="VTE330" s="43"/>
      <c r="VTF330" s="43"/>
      <c r="VTG330" s="40"/>
      <c r="VTH330" s="40"/>
      <c r="VTI330" s="41"/>
      <c r="VTJ330" s="42"/>
      <c r="VTK330" s="42"/>
      <c r="VTL330" s="42"/>
      <c r="VTM330" s="43"/>
      <c r="VTN330" s="43"/>
      <c r="VTO330" s="40"/>
      <c r="VTP330" s="40"/>
      <c r="VTQ330" s="41"/>
      <c r="VTR330" s="42"/>
      <c r="VTS330" s="42"/>
      <c r="VTT330" s="42"/>
      <c r="VTU330" s="43"/>
      <c r="VTV330" s="43"/>
      <c r="VTW330" s="40"/>
      <c r="VTX330" s="40"/>
      <c r="VTY330" s="41"/>
      <c r="VTZ330" s="42"/>
      <c r="VUA330" s="42"/>
      <c r="VUB330" s="42"/>
      <c r="VUC330" s="43"/>
      <c r="VUD330" s="43"/>
      <c r="VUE330" s="40"/>
      <c r="VUF330" s="40"/>
      <c r="VUG330" s="41"/>
      <c r="VUH330" s="42"/>
      <c r="VUI330" s="42"/>
      <c r="VUJ330" s="42"/>
      <c r="VUK330" s="43"/>
      <c r="VUL330" s="43"/>
      <c r="VUM330" s="40"/>
      <c r="VUN330" s="40"/>
      <c r="VUO330" s="41"/>
      <c r="VUP330" s="42"/>
      <c r="VUQ330" s="42"/>
      <c r="VUR330" s="42"/>
      <c r="VUS330" s="43"/>
      <c r="VUT330" s="43"/>
      <c r="VUU330" s="40"/>
      <c r="VUV330" s="40"/>
      <c r="VUW330" s="41"/>
      <c r="VUX330" s="42"/>
      <c r="VUY330" s="42"/>
      <c r="VUZ330" s="42"/>
      <c r="VVA330" s="43"/>
      <c r="VVB330" s="43"/>
      <c r="VVC330" s="40"/>
      <c r="VVD330" s="40"/>
      <c r="VVE330" s="41"/>
      <c r="VVF330" s="42"/>
      <c r="VVG330" s="42"/>
      <c r="VVH330" s="42"/>
      <c r="VVI330" s="43"/>
      <c r="VVJ330" s="43"/>
      <c r="VVK330" s="40"/>
      <c r="VVL330" s="40"/>
      <c r="VVM330" s="41"/>
      <c r="VVN330" s="42"/>
      <c r="VVO330" s="42"/>
      <c r="VVP330" s="42"/>
      <c r="VVQ330" s="43"/>
      <c r="VVR330" s="43"/>
      <c r="VVS330" s="40"/>
      <c r="VVT330" s="40"/>
      <c r="VVU330" s="41"/>
      <c r="VVV330" s="42"/>
      <c r="VVW330" s="42"/>
      <c r="VVX330" s="42"/>
      <c r="VVY330" s="43"/>
      <c r="VVZ330" s="43"/>
      <c r="VWA330" s="40"/>
      <c r="VWB330" s="40"/>
      <c r="VWC330" s="41"/>
      <c r="VWD330" s="42"/>
      <c r="VWE330" s="42"/>
      <c r="VWF330" s="42"/>
      <c r="VWG330" s="43"/>
      <c r="VWH330" s="43"/>
      <c r="VWI330" s="40"/>
      <c r="VWJ330" s="40"/>
      <c r="VWK330" s="41"/>
      <c r="VWL330" s="42"/>
      <c r="VWM330" s="42"/>
      <c r="VWN330" s="42"/>
      <c r="VWO330" s="43"/>
      <c r="VWP330" s="43"/>
      <c r="VWQ330" s="40"/>
      <c r="VWR330" s="40"/>
      <c r="VWS330" s="41"/>
      <c r="VWT330" s="42"/>
      <c r="VWU330" s="42"/>
      <c r="VWV330" s="42"/>
      <c r="VWW330" s="43"/>
      <c r="VWX330" s="43"/>
      <c r="VWY330" s="40"/>
      <c r="VWZ330" s="40"/>
      <c r="VXA330" s="41"/>
      <c r="VXB330" s="42"/>
      <c r="VXC330" s="42"/>
      <c r="VXD330" s="42"/>
      <c r="VXE330" s="43"/>
      <c r="VXF330" s="43"/>
      <c r="VXG330" s="40"/>
      <c r="VXH330" s="40"/>
      <c r="VXI330" s="41"/>
      <c r="VXJ330" s="42"/>
      <c r="VXK330" s="42"/>
      <c r="VXL330" s="42"/>
      <c r="VXM330" s="43"/>
      <c r="VXN330" s="43"/>
      <c r="VXO330" s="40"/>
      <c r="VXP330" s="40"/>
      <c r="VXQ330" s="41"/>
      <c r="VXR330" s="42"/>
      <c r="VXS330" s="42"/>
      <c r="VXT330" s="42"/>
      <c r="VXU330" s="43"/>
      <c r="VXV330" s="43"/>
      <c r="VXW330" s="40"/>
      <c r="VXX330" s="40"/>
      <c r="VXY330" s="41"/>
      <c r="VXZ330" s="42"/>
      <c r="VYA330" s="42"/>
      <c r="VYB330" s="42"/>
      <c r="VYC330" s="43"/>
      <c r="VYD330" s="43"/>
      <c r="VYE330" s="40"/>
      <c r="VYF330" s="40"/>
      <c r="VYG330" s="41"/>
      <c r="VYH330" s="42"/>
      <c r="VYI330" s="42"/>
      <c r="VYJ330" s="42"/>
      <c r="VYK330" s="43"/>
      <c r="VYL330" s="43"/>
      <c r="VYM330" s="40"/>
      <c r="VYN330" s="40"/>
      <c r="VYO330" s="41"/>
      <c r="VYP330" s="42"/>
      <c r="VYQ330" s="42"/>
      <c r="VYR330" s="42"/>
      <c r="VYS330" s="43"/>
      <c r="VYT330" s="43"/>
      <c r="VYU330" s="40"/>
      <c r="VYV330" s="40"/>
      <c r="VYW330" s="41"/>
      <c r="VYX330" s="42"/>
      <c r="VYY330" s="42"/>
      <c r="VYZ330" s="42"/>
      <c r="VZA330" s="43"/>
      <c r="VZB330" s="43"/>
      <c r="VZC330" s="40"/>
      <c r="VZD330" s="40"/>
      <c r="VZE330" s="41"/>
      <c r="VZF330" s="42"/>
      <c r="VZG330" s="42"/>
      <c r="VZH330" s="42"/>
      <c r="VZI330" s="43"/>
      <c r="VZJ330" s="43"/>
      <c r="VZK330" s="40"/>
      <c r="VZL330" s="40"/>
      <c r="VZM330" s="41"/>
      <c r="VZN330" s="42"/>
      <c r="VZO330" s="42"/>
      <c r="VZP330" s="42"/>
      <c r="VZQ330" s="43"/>
      <c r="VZR330" s="43"/>
      <c r="VZS330" s="40"/>
      <c r="VZT330" s="40"/>
      <c r="VZU330" s="41"/>
      <c r="VZV330" s="42"/>
      <c r="VZW330" s="42"/>
      <c r="VZX330" s="42"/>
      <c r="VZY330" s="43"/>
      <c r="VZZ330" s="43"/>
      <c r="WAA330" s="40"/>
      <c r="WAB330" s="40"/>
      <c r="WAC330" s="41"/>
      <c r="WAD330" s="42"/>
      <c r="WAE330" s="42"/>
      <c r="WAF330" s="42"/>
      <c r="WAG330" s="43"/>
      <c r="WAH330" s="43"/>
      <c r="WAI330" s="40"/>
      <c r="WAJ330" s="40"/>
      <c r="WAK330" s="41"/>
      <c r="WAL330" s="42"/>
      <c r="WAM330" s="42"/>
      <c r="WAN330" s="42"/>
      <c r="WAO330" s="43"/>
      <c r="WAP330" s="43"/>
      <c r="WAQ330" s="40"/>
      <c r="WAR330" s="40"/>
      <c r="WAS330" s="41"/>
      <c r="WAT330" s="42"/>
      <c r="WAU330" s="42"/>
      <c r="WAV330" s="42"/>
      <c r="WAW330" s="43"/>
      <c r="WAX330" s="43"/>
      <c r="WAY330" s="40"/>
      <c r="WAZ330" s="40"/>
      <c r="WBA330" s="41"/>
      <c r="WBB330" s="42"/>
      <c r="WBC330" s="42"/>
      <c r="WBD330" s="42"/>
      <c r="WBE330" s="43"/>
      <c r="WBF330" s="43"/>
      <c r="WBG330" s="40"/>
      <c r="WBH330" s="40"/>
      <c r="WBI330" s="41"/>
      <c r="WBJ330" s="42"/>
      <c r="WBK330" s="42"/>
      <c r="WBL330" s="42"/>
      <c r="WBM330" s="43"/>
      <c r="WBN330" s="43"/>
      <c r="WBO330" s="40"/>
      <c r="WBP330" s="40"/>
      <c r="WBQ330" s="41"/>
      <c r="WBR330" s="42"/>
      <c r="WBS330" s="42"/>
      <c r="WBT330" s="42"/>
      <c r="WBU330" s="43"/>
      <c r="WBV330" s="43"/>
      <c r="WBW330" s="40"/>
      <c r="WBX330" s="40"/>
      <c r="WBY330" s="41"/>
      <c r="WBZ330" s="42"/>
      <c r="WCA330" s="42"/>
      <c r="WCB330" s="42"/>
      <c r="WCC330" s="43"/>
      <c r="WCD330" s="43"/>
      <c r="WCE330" s="40"/>
      <c r="WCF330" s="40"/>
      <c r="WCG330" s="41"/>
      <c r="WCH330" s="42"/>
      <c r="WCI330" s="42"/>
      <c r="WCJ330" s="42"/>
      <c r="WCK330" s="43"/>
      <c r="WCL330" s="43"/>
      <c r="WCM330" s="40"/>
      <c r="WCN330" s="40"/>
      <c r="WCO330" s="41"/>
      <c r="WCP330" s="42"/>
      <c r="WCQ330" s="42"/>
      <c r="WCR330" s="42"/>
      <c r="WCS330" s="43"/>
      <c r="WCT330" s="43"/>
      <c r="WCU330" s="40"/>
      <c r="WCV330" s="40"/>
      <c r="WCW330" s="41"/>
      <c r="WCX330" s="42"/>
      <c r="WCY330" s="42"/>
      <c r="WCZ330" s="42"/>
      <c r="WDA330" s="43"/>
      <c r="WDB330" s="43"/>
      <c r="WDC330" s="40"/>
      <c r="WDD330" s="40"/>
      <c r="WDE330" s="41"/>
      <c r="WDF330" s="42"/>
      <c r="WDG330" s="42"/>
      <c r="WDH330" s="42"/>
      <c r="WDI330" s="43"/>
      <c r="WDJ330" s="43"/>
      <c r="WDK330" s="40"/>
      <c r="WDL330" s="40"/>
      <c r="WDM330" s="41"/>
      <c r="WDN330" s="42"/>
      <c r="WDO330" s="42"/>
      <c r="WDP330" s="42"/>
      <c r="WDQ330" s="43"/>
      <c r="WDR330" s="43"/>
      <c r="WDS330" s="40"/>
      <c r="WDT330" s="40"/>
      <c r="WDU330" s="41"/>
      <c r="WDV330" s="42"/>
      <c r="WDW330" s="42"/>
      <c r="WDX330" s="42"/>
      <c r="WDY330" s="43"/>
      <c r="WDZ330" s="43"/>
      <c r="WEA330" s="40"/>
      <c r="WEB330" s="40"/>
      <c r="WEC330" s="41"/>
      <c r="WED330" s="42"/>
      <c r="WEE330" s="42"/>
      <c r="WEF330" s="42"/>
      <c r="WEG330" s="43"/>
      <c r="WEH330" s="43"/>
      <c r="WEI330" s="40"/>
      <c r="WEJ330" s="40"/>
      <c r="WEK330" s="41"/>
      <c r="WEL330" s="42"/>
      <c r="WEM330" s="42"/>
      <c r="WEN330" s="42"/>
      <c r="WEO330" s="43"/>
      <c r="WEP330" s="43"/>
      <c r="WEQ330" s="40"/>
      <c r="WER330" s="40"/>
      <c r="WES330" s="41"/>
      <c r="WET330" s="42"/>
      <c r="WEU330" s="42"/>
      <c r="WEV330" s="42"/>
      <c r="WEW330" s="43"/>
      <c r="WEX330" s="43"/>
      <c r="WEY330" s="40"/>
      <c r="WEZ330" s="40"/>
      <c r="WFA330" s="41"/>
      <c r="WFB330" s="42"/>
      <c r="WFC330" s="42"/>
      <c r="WFD330" s="42"/>
      <c r="WFE330" s="43"/>
      <c r="WFF330" s="43"/>
      <c r="WFG330" s="40"/>
      <c r="WFH330" s="40"/>
      <c r="WFI330" s="41"/>
      <c r="WFJ330" s="42"/>
      <c r="WFK330" s="42"/>
      <c r="WFL330" s="42"/>
      <c r="WFM330" s="43"/>
      <c r="WFN330" s="43"/>
      <c r="WFO330" s="40"/>
      <c r="WFP330" s="40"/>
      <c r="WFQ330" s="41"/>
      <c r="WFR330" s="42"/>
      <c r="WFS330" s="42"/>
      <c r="WFT330" s="42"/>
      <c r="WFU330" s="43"/>
      <c r="WFV330" s="43"/>
      <c r="WFW330" s="40"/>
      <c r="WFX330" s="40"/>
      <c r="WFY330" s="41"/>
      <c r="WFZ330" s="42"/>
      <c r="WGA330" s="42"/>
      <c r="WGB330" s="42"/>
      <c r="WGC330" s="43"/>
      <c r="WGD330" s="43"/>
      <c r="WGE330" s="40"/>
      <c r="WGF330" s="40"/>
      <c r="WGG330" s="41"/>
      <c r="WGH330" s="42"/>
      <c r="WGI330" s="42"/>
      <c r="WGJ330" s="42"/>
      <c r="WGK330" s="43"/>
      <c r="WGL330" s="43"/>
      <c r="WGM330" s="40"/>
      <c r="WGN330" s="40"/>
      <c r="WGO330" s="41"/>
      <c r="WGP330" s="42"/>
      <c r="WGQ330" s="42"/>
      <c r="WGR330" s="42"/>
      <c r="WGS330" s="43"/>
      <c r="WGT330" s="43"/>
      <c r="WGU330" s="40"/>
      <c r="WGV330" s="40"/>
      <c r="WGW330" s="41"/>
      <c r="WGX330" s="42"/>
      <c r="WGY330" s="42"/>
      <c r="WGZ330" s="42"/>
      <c r="WHA330" s="43"/>
      <c r="WHB330" s="43"/>
      <c r="WHC330" s="40"/>
      <c r="WHD330" s="40"/>
      <c r="WHE330" s="41"/>
      <c r="WHF330" s="42"/>
      <c r="WHG330" s="42"/>
      <c r="WHH330" s="42"/>
      <c r="WHI330" s="43"/>
      <c r="WHJ330" s="43"/>
      <c r="WHK330" s="40"/>
      <c r="WHL330" s="40"/>
      <c r="WHM330" s="41"/>
      <c r="WHN330" s="42"/>
      <c r="WHO330" s="42"/>
      <c r="WHP330" s="42"/>
      <c r="WHQ330" s="43"/>
      <c r="WHR330" s="43"/>
      <c r="WHS330" s="40"/>
      <c r="WHT330" s="40"/>
      <c r="WHU330" s="41"/>
      <c r="WHV330" s="42"/>
      <c r="WHW330" s="42"/>
      <c r="WHX330" s="42"/>
      <c r="WHY330" s="43"/>
      <c r="WHZ330" s="43"/>
      <c r="WIA330" s="40"/>
      <c r="WIB330" s="40"/>
      <c r="WIC330" s="41"/>
      <c r="WID330" s="42"/>
      <c r="WIE330" s="42"/>
      <c r="WIF330" s="42"/>
      <c r="WIG330" s="43"/>
      <c r="WIH330" s="43"/>
      <c r="WII330" s="40"/>
      <c r="WIJ330" s="40"/>
      <c r="WIK330" s="41"/>
      <c r="WIL330" s="42"/>
      <c r="WIM330" s="42"/>
      <c r="WIN330" s="42"/>
      <c r="WIO330" s="43"/>
      <c r="WIP330" s="43"/>
      <c r="WIQ330" s="40"/>
      <c r="WIR330" s="40"/>
      <c r="WIS330" s="41"/>
      <c r="WIT330" s="42"/>
      <c r="WIU330" s="42"/>
      <c r="WIV330" s="42"/>
      <c r="WIW330" s="43"/>
      <c r="WIX330" s="43"/>
      <c r="WIY330" s="40"/>
      <c r="WIZ330" s="40"/>
      <c r="WJA330" s="41"/>
      <c r="WJB330" s="42"/>
      <c r="WJC330" s="42"/>
      <c r="WJD330" s="42"/>
      <c r="WJE330" s="43"/>
      <c r="WJF330" s="43"/>
      <c r="WJG330" s="40"/>
      <c r="WJH330" s="40"/>
      <c r="WJI330" s="41"/>
      <c r="WJJ330" s="42"/>
      <c r="WJK330" s="42"/>
      <c r="WJL330" s="42"/>
      <c r="WJM330" s="43"/>
      <c r="WJN330" s="43"/>
      <c r="WJO330" s="40"/>
      <c r="WJP330" s="40"/>
      <c r="WJQ330" s="41"/>
      <c r="WJR330" s="42"/>
      <c r="WJS330" s="42"/>
      <c r="WJT330" s="42"/>
      <c r="WJU330" s="43"/>
      <c r="WJV330" s="43"/>
      <c r="WJW330" s="40"/>
      <c r="WJX330" s="40"/>
      <c r="WJY330" s="41"/>
      <c r="WJZ330" s="42"/>
      <c r="WKA330" s="42"/>
      <c r="WKB330" s="42"/>
      <c r="WKC330" s="43"/>
      <c r="WKD330" s="43"/>
      <c r="WKE330" s="40"/>
      <c r="WKF330" s="40"/>
      <c r="WKG330" s="41"/>
      <c r="WKH330" s="42"/>
      <c r="WKI330" s="42"/>
      <c r="WKJ330" s="42"/>
      <c r="WKK330" s="43"/>
      <c r="WKL330" s="43"/>
      <c r="WKM330" s="40"/>
      <c r="WKN330" s="40"/>
      <c r="WKO330" s="41"/>
      <c r="WKP330" s="42"/>
      <c r="WKQ330" s="42"/>
      <c r="WKR330" s="42"/>
      <c r="WKS330" s="43"/>
      <c r="WKT330" s="43"/>
      <c r="WKU330" s="40"/>
      <c r="WKV330" s="40"/>
      <c r="WKW330" s="41"/>
      <c r="WKX330" s="42"/>
      <c r="WKY330" s="42"/>
      <c r="WKZ330" s="42"/>
      <c r="WLA330" s="43"/>
      <c r="WLB330" s="43"/>
      <c r="WLC330" s="40"/>
      <c r="WLD330" s="40"/>
      <c r="WLE330" s="41"/>
      <c r="WLF330" s="42"/>
      <c r="WLG330" s="42"/>
      <c r="WLH330" s="42"/>
      <c r="WLI330" s="43"/>
      <c r="WLJ330" s="43"/>
      <c r="WLK330" s="40"/>
      <c r="WLL330" s="40"/>
      <c r="WLM330" s="41"/>
      <c r="WLN330" s="42"/>
      <c r="WLO330" s="42"/>
      <c r="WLP330" s="42"/>
      <c r="WLQ330" s="43"/>
      <c r="WLR330" s="43"/>
      <c r="WLS330" s="40"/>
      <c r="WLT330" s="40"/>
      <c r="WLU330" s="41"/>
      <c r="WLV330" s="42"/>
      <c r="WLW330" s="42"/>
      <c r="WLX330" s="42"/>
      <c r="WLY330" s="43"/>
      <c r="WLZ330" s="43"/>
      <c r="WMA330" s="40"/>
      <c r="WMB330" s="40"/>
      <c r="WMC330" s="41"/>
      <c r="WMD330" s="42"/>
      <c r="WME330" s="42"/>
      <c r="WMF330" s="42"/>
      <c r="WMG330" s="43"/>
      <c r="WMH330" s="43"/>
      <c r="WMI330" s="40"/>
      <c r="WMJ330" s="40"/>
      <c r="WMK330" s="41"/>
      <c r="WML330" s="42"/>
      <c r="WMM330" s="42"/>
      <c r="WMN330" s="42"/>
      <c r="WMO330" s="43"/>
      <c r="WMP330" s="43"/>
      <c r="WMQ330" s="40"/>
      <c r="WMR330" s="40"/>
      <c r="WMS330" s="41"/>
      <c r="WMT330" s="42"/>
      <c r="WMU330" s="42"/>
      <c r="WMV330" s="42"/>
      <c r="WMW330" s="43"/>
      <c r="WMX330" s="43"/>
      <c r="WMY330" s="40"/>
      <c r="WMZ330" s="40"/>
      <c r="WNA330" s="41"/>
      <c r="WNB330" s="42"/>
      <c r="WNC330" s="42"/>
      <c r="WND330" s="42"/>
      <c r="WNE330" s="43"/>
      <c r="WNF330" s="43"/>
      <c r="WNG330" s="40"/>
      <c r="WNH330" s="40"/>
      <c r="WNI330" s="41"/>
      <c r="WNJ330" s="42"/>
      <c r="WNK330" s="42"/>
      <c r="WNL330" s="42"/>
      <c r="WNM330" s="43"/>
      <c r="WNN330" s="43"/>
      <c r="WNO330" s="40"/>
      <c r="WNP330" s="40"/>
      <c r="WNQ330" s="41"/>
      <c r="WNR330" s="42"/>
      <c r="WNS330" s="42"/>
      <c r="WNT330" s="42"/>
      <c r="WNU330" s="43"/>
      <c r="WNV330" s="43"/>
      <c r="WNW330" s="40"/>
      <c r="WNX330" s="40"/>
      <c r="WNY330" s="41"/>
      <c r="WNZ330" s="42"/>
      <c r="WOA330" s="42"/>
      <c r="WOB330" s="42"/>
      <c r="WOC330" s="43"/>
      <c r="WOD330" s="43"/>
      <c r="WOE330" s="40"/>
      <c r="WOF330" s="40"/>
      <c r="WOG330" s="41"/>
      <c r="WOH330" s="42"/>
      <c r="WOI330" s="42"/>
      <c r="WOJ330" s="42"/>
      <c r="WOK330" s="43"/>
      <c r="WOL330" s="43"/>
      <c r="WOM330" s="40"/>
      <c r="WON330" s="40"/>
      <c r="WOO330" s="41"/>
      <c r="WOP330" s="42"/>
      <c r="WOQ330" s="42"/>
      <c r="WOR330" s="42"/>
      <c r="WOS330" s="43"/>
      <c r="WOT330" s="43"/>
      <c r="WOU330" s="40"/>
      <c r="WOV330" s="40"/>
      <c r="WOW330" s="41"/>
      <c r="WOX330" s="42"/>
      <c r="WOY330" s="42"/>
      <c r="WOZ330" s="42"/>
      <c r="WPA330" s="43"/>
      <c r="WPB330" s="43"/>
      <c r="WPC330" s="40"/>
      <c r="WPD330" s="40"/>
      <c r="WPE330" s="41"/>
      <c r="WPF330" s="42"/>
      <c r="WPG330" s="42"/>
      <c r="WPH330" s="42"/>
      <c r="WPI330" s="43"/>
      <c r="WPJ330" s="43"/>
      <c r="WPK330" s="40"/>
      <c r="WPL330" s="40"/>
      <c r="WPM330" s="41"/>
      <c r="WPN330" s="42"/>
      <c r="WPO330" s="42"/>
      <c r="WPP330" s="42"/>
      <c r="WPQ330" s="43"/>
      <c r="WPR330" s="43"/>
      <c r="WPS330" s="40"/>
      <c r="WPT330" s="40"/>
      <c r="WPU330" s="41"/>
      <c r="WPV330" s="42"/>
      <c r="WPW330" s="42"/>
      <c r="WPX330" s="42"/>
      <c r="WPY330" s="43"/>
      <c r="WPZ330" s="43"/>
      <c r="WQA330" s="40"/>
      <c r="WQB330" s="40"/>
      <c r="WQC330" s="41"/>
      <c r="WQD330" s="42"/>
      <c r="WQE330" s="42"/>
      <c r="WQF330" s="42"/>
      <c r="WQG330" s="43"/>
      <c r="WQH330" s="43"/>
      <c r="WQI330" s="40"/>
      <c r="WQJ330" s="40"/>
      <c r="WQK330" s="41"/>
      <c r="WQL330" s="42"/>
      <c r="WQM330" s="42"/>
      <c r="WQN330" s="42"/>
      <c r="WQO330" s="43"/>
      <c r="WQP330" s="43"/>
      <c r="WQQ330" s="40"/>
      <c r="WQR330" s="40"/>
      <c r="WQS330" s="41"/>
      <c r="WQT330" s="42"/>
      <c r="WQU330" s="42"/>
      <c r="WQV330" s="42"/>
      <c r="WQW330" s="43"/>
      <c r="WQX330" s="43"/>
      <c r="WQY330" s="40"/>
      <c r="WQZ330" s="40"/>
      <c r="WRA330" s="41"/>
      <c r="WRB330" s="42"/>
      <c r="WRC330" s="42"/>
      <c r="WRD330" s="42"/>
      <c r="WRE330" s="43"/>
      <c r="WRF330" s="43"/>
      <c r="WRG330" s="40"/>
      <c r="WRH330" s="40"/>
      <c r="WRI330" s="41"/>
      <c r="WRJ330" s="42"/>
      <c r="WRK330" s="42"/>
      <c r="WRL330" s="42"/>
      <c r="WRM330" s="43"/>
      <c r="WRN330" s="43"/>
      <c r="WRO330" s="40"/>
      <c r="WRP330" s="40"/>
      <c r="WRQ330" s="41"/>
      <c r="WRR330" s="42"/>
      <c r="WRS330" s="42"/>
      <c r="WRT330" s="42"/>
      <c r="WRU330" s="43"/>
      <c r="WRV330" s="43"/>
      <c r="WRW330" s="40"/>
      <c r="WRX330" s="40"/>
      <c r="WRY330" s="41"/>
      <c r="WRZ330" s="42"/>
      <c r="WSA330" s="42"/>
      <c r="WSB330" s="42"/>
      <c r="WSC330" s="43"/>
      <c r="WSD330" s="43"/>
      <c r="WSE330" s="40"/>
      <c r="WSF330" s="40"/>
      <c r="WSG330" s="41"/>
      <c r="WSH330" s="42"/>
      <c r="WSI330" s="42"/>
      <c r="WSJ330" s="42"/>
      <c r="WSK330" s="43"/>
      <c r="WSL330" s="43"/>
      <c r="WSM330" s="40"/>
      <c r="WSN330" s="40"/>
      <c r="WSO330" s="41"/>
      <c r="WSP330" s="42"/>
      <c r="WSQ330" s="42"/>
      <c r="WSR330" s="42"/>
      <c r="WSS330" s="43"/>
      <c r="WST330" s="43"/>
      <c r="WSU330" s="40"/>
      <c r="WSV330" s="40"/>
      <c r="WSW330" s="41"/>
      <c r="WSX330" s="42"/>
      <c r="WSY330" s="42"/>
      <c r="WSZ330" s="42"/>
      <c r="WTA330" s="43"/>
      <c r="WTB330" s="43"/>
      <c r="WTC330" s="40"/>
      <c r="WTD330" s="40"/>
      <c r="WTE330" s="41"/>
      <c r="WTF330" s="42"/>
      <c r="WTG330" s="42"/>
      <c r="WTH330" s="42"/>
      <c r="WTI330" s="43"/>
      <c r="WTJ330" s="43"/>
      <c r="WTK330" s="40"/>
      <c r="WTL330" s="40"/>
      <c r="WTM330" s="41"/>
      <c r="WTN330" s="42"/>
      <c r="WTO330" s="42"/>
      <c r="WTP330" s="42"/>
      <c r="WTQ330" s="43"/>
      <c r="WTR330" s="43"/>
      <c r="WTS330" s="40"/>
      <c r="WTT330" s="40"/>
      <c r="WTU330" s="41"/>
      <c r="WTV330" s="42"/>
      <c r="WTW330" s="42"/>
      <c r="WTX330" s="42"/>
      <c r="WTY330" s="43"/>
      <c r="WTZ330" s="43"/>
      <c r="WUA330" s="40"/>
      <c r="WUB330" s="40"/>
      <c r="WUC330" s="41"/>
      <c r="WUD330" s="42"/>
      <c r="WUE330" s="42"/>
      <c r="WUF330" s="42"/>
      <c r="WUG330" s="43"/>
      <c r="WUH330" s="43"/>
      <c r="WUI330" s="40"/>
      <c r="WUJ330" s="40"/>
      <c r="WUK330" s="41"/>
      <c r="WUL330" s="42"/>
      <c r="WUM330" s="42"/>
      <c r="WUN330" s="42"/>
      <c r="WUO330" s="43"/>
      <c r="WUP330" s="43"/>
      <c r="WUQ330" s="40"/>
      <c r="WUR330" s="40"/>
      <c r="WUS330" s="41"/>
      <c r="WUT330" s="42"/>
      <c r="WUU330" s="42"/>
      <c r="WUV330" s="42"/>
      <c r="WUW330" s="43"/>
      <c r="WUX330" s="43"/>
      <c r="WUY330" s="40"/>
      <c r="WUZ330" s="40"/>
      <c r="WVA330" s="41"/>
      <c r="WVB330" s="42"/>
      <c r="WVC330" s="42"/>
      <c r="WVD330" s="42"/>
      <c r="WVE330" s="43"/>
      <c r="WVF330" s="43"/>
      <c r="WVG330" s="40"/>
      <c r="WVH330" s="40"/>
      <c r="WVI330" s="41"/>
      <c r="WVJ330" s="42"/>
      <c r="WVK330" s="42"/>
      <c r="WVL330" s="42"/>
      <c r="WVM330" s="43"/>
      <c r="WVN330" s="43"/>
      <c r="WVO330" s="40"/>
      <c r="WVP330" s="40"/>
      <c r="WVQ330" s="41"/>
      <c r="WVR330" s="42"/>
      <c r="WVS330" s="42"/>
      <c r="WVT330" s="42"/>
      <c r="WVU330" s="43"/>
      <c r="WVV330" s="43"/>
      <c r="WVW330" s="40"/>
      <c r="WVX330" s="40"/>
      <c r="WVY330" s="41"/>
      <c r="WVZ330" s="42"/>
      <c r="WWA330" s="42"/>
      <c r="WWB330" s="42"/>
      <c r="WWC330" s="43"/>
      <c r="WWD330" s="43"/>
      <c r="WWE330" s="40"/>
      <c r="WWF330" s="40"/>
      <c r="WWG330" s="41"/>
      <c r="WWH330" s="42"/>
      <c r="WWI330" s="42"/>
      <c r="WWJ330" s="42"/>
      <c r="WWK330" s="43"/>
      <c r="WWL330" s="43"/>
      <c r="WWM330" s="40"/>
      <c r="WWN330" s="40"/>
      <c r="WWO330" s="41"/>
      <c r="WWP330" s="42"/>
      <c r="WWQ330" s="42"/>
      <c r="WWR330" s="42"/>
      <c r="WWS330" s="43"/>
      <c r="WWT330" s="43"/>
      <c r="WWU330" s="40"/>
      <c r="WWV330" s="40"/>
      <c r="WWW330" s="41"/>
      <c r="WWX330" s="42"/>
      <c r="WWY330" s="42"/>
      <c r="WWZ330" s="42"/>
      <c r="WXA330" s="43"/>
      <c r="WXB330" s="43"/>
      <c r="WXC330" s="40"/>
      <c r="WXD330" s="40"/>
      <c r="WXE330" s="41"/>
      <c r="WXF330" s="42"/>
      <c r="WXG330" s="42"/>
      <c r="WXH330" s="42"/>
      <c r="WXI330" s="43"/>
      <c r="WXJ330" s="43"/>
      <c r="WXK330" s="40"/>
      <c r="WXL330" s="40"/>
      <c r="WXM330" s="41"/>
      <c r="WXN330" s="42"/>
      <c r="WXO330" s="42"/>
      <c r="WXP330" s="42"/>
      <c r="WXQ330" s="43"/>
      <c r="WXR330" s="43"/>
      <c r="WXS330" s="40"/>
      <c r="WXT330" s="40"/>
      <c r="WXU330" s="41"/>
      <c r="WXV330" s="42"/>
      <c r="WXW330" s="42"/>
      <c r="WXX330" s="42"/>
      <c r="WXY330" s="43"/>
      <c r="WXZ330" s="43"/>
      <c r="WYA330" s="40"/>
      <c r="WYB330" s="40"/>
      <c r="WYC330" s="41"/>
      <c r="WYD330" s="42"/>
      <c r="WYE330" s="42"/>
      <c r="WYF330" s="42"/>
      <c r="WYG330" s="43"/>
      <c r="WYH330" s="43"/>
      <c r="WYI330" s="40"/>
      <c r="WYJ330" s="40"/>
      <c r="WYK330" s="41"/>
      <c r="WYL330" s="42"/>
      <c r="WYM330" s="42"/>
      <c r="WYN330" s="42"/>
      <c r="WYO330" s="43"/>
      <c r="WYP330" s="43"/>
      <c r="WYQ330" s="40"/>
      <c r="WYR330" s="40"/>
      <c r="WYS330" s="41"/>
      <c r="WYT330" s="42"/>
      <c r="WYU330" s="42"/>
      <c r="WYV330" s="42"/>
      <c r="WYW330" s="43"/>
      <c r="WYX330" s="43"/>
      <c r="WYY330" s="40"/>
      <c r="WYZ330" s="40"/>
      <c r="WZA330" s="41"/>
      <c r="WZB330" s="42"/>
      <c r="WZC330" s="42"/>
      <c r="WZD330" s="42"/>
      <c r="WZE330" s="43"/>
      <c r="WZF330" s="43"/>
      <c r="WZG330" s="40"/>
      <c r="WZH330" s="40"/>
      <c r="WZI330" s="41"/>
      <c r="WZJ330" s="42"/>
      <c r="WZK330" s="42"/>
      <c r="WZL330" s="42"/>
      <c r="WZM330" s="43"/>
      <c r="WZN330" s="43"/>
      <c r="WZO330" s="40"/>
      <c r="WZP330" s="40"/>
      <c r="WZQ330" s="41"/>
      <c r="WZR330" s="42"/>
      <c r="WZS330" s="42"/>
      <c r="WZT330" s="42"/>
      <c r="WZU330" s="43"/>
      <c r="WZV330" s="43"/>
      <c r="WZW330" s="40"/>
      <c r="WZX330" s="40"/>
      <c r="WZY330" s="41"/>
      <c r="WZZ330" s="42"/>
      <c r="XAA330" s="42"/>
      <c r="XAB330" s="42"/>
      <c r="XAC330" s="43"/>
      <c r="XAD330" s="43"/>
      <c r="XAE330" s="40"/>
      <c r="XAF330" s="40"/>
      <c r="XAG330" s="41"/>
      <c r="XAH330" s="42"/>
      <c r="XAI330" s="42"/>
      <c r="XAJ330" s="42"/>
      <c r="XAK330" s="43"/>
      <c r="XAL330" s="43"/>
      <c r="XAM330" s="40"/>
      <c r="XAN330" s="40"/>
      <c r="XAO330" s="41"/>
      <c r="XAP330" s="42"/>
      <c r="XAQ330" s="42"/>
      <c r="XAR330" s="42"/>
      <c r="XAS330" s="43"/>
      <c r="XAT330" s="43"/>
      <c r="XAU330" s="40"/>
      <c r="XAV330" s="40"/>
      <c r="XAW330" s="41"/>
      <c r="XAX330" s="42"/>
      <c r="XAY330" s="42"/>
      <c r="XAZ330" s="42"/>
      <c r="XBA330" s="43"/>
      <c r="XBB330" s="43"/>
      <c r="XBC330" s="40"/>
      <c r="XBD330" s="40"/>
      <c r="XBE330" s="41"/>
      <c r="XBF330" s="42"/>
      <c r="XBG330" s="42"/>
      <c r="XBH330" s="42"/>
      <c r="XBI330" s="43"/>
      <c r="XBJ330" s="43"/>
      <c r="XBK330" s="40"/>
      <c r="XBL330" s="40"/>
      <c r="XBM330" s="41"/>
      <c r="XBN330" s="42"/>
      <c r="XBO330" s="42"/>
      <c r="XBP330" s="42"/>
      <c r="XBQ330" s="43"/>
      <c r="XBR330" s="43"/>
      <c r="XBS330" s="40"/>
      <c r="XBT330" s="40"/>
    </row>
    <row r="331" spans="1:16296" s="39" customFormat="1">
      <c r="A331" s="49" t="s">
        <v>26292</v>
      </c>
      <c r="B331" s="3">
        <v>6</v>
      </c>
      <c r="C331" s="2">
        <v>0.7</v>
      </c>
      <c r="D331" s="46">
        <v>40</v>
      </c>
      <c r="E331" s="3" t="s">
        <v>10537</v>
      </c>
      <c r="F331" s="3"/>
      <c r="G331" s="280">
        <v>26.200000000000003</v>
      </c>
      <c r="H331" s="280">
        <v>24.05</v>
      </c>
      <c r="I331" s="284">
        <v>23.6</v>
      </c>
      <c r="J331"/>
      <c r="K331"/>
      <c r="L331"/>
      <c r="M331"/>
      <c r="N331" s="43"/>
      <c r="O331" s="40"/>
      <c r="P331" s="40"/>
      <c r="Q331" s="41"/>
      <c r="R331" s="42"/>
      <c r="S331" s="42"/>
      <c r="T331" s="42"/>
      <c r="U331" s="43"/>
      <c r="V331" s="43"/>
      <c r="W331" s="40"/>
      <c r="X331" s="40"/>
      <c r="Y331" s="41"/>
      <c r="Z331" s="42"/>
      <c r="AA331" s="42"/>
      <c r="AB331" s="42"/>
      <c r="AC331" s="43"/>
      <c r="AD331" s="43"/>
      <c r="AE331" s="40"/>
      <c r="AF331" s="40"/>
      <c r="AG331" s="41"/>
      <c r="AH331" s="42"/>
      <c r="AI331" s="42"/>
      <c r="AJ331" s="42"/>
      <c r="AK331" s="43"/>
      <c r="AL331" s="43"/>
      <c r="AM331" s="40"/>
      <c r="AN331" s="40"/>
      <c r="AO331" s="41"/>
      <c r="AP331" s="42"/>
      <c r="AQ331" s="42"/>
      <c r="AR331" s="42"/>
      <c r="AS331" s="43"/>
      <c r="AT331" s="43"/>
      <c r="AU331" s="40"/>
      <c r="AV331" s="40"/>
      <c r="AW331" s="41"/>
      <c r="AX331" s="42"/>
      <c r="AY331" s="42"/>
      <c r="AZ331" s="42"/>
      <c r="BA331" s="43"/>
      <c r="BB331" s="43"/>
      <c r="BC331" s="40"/>
      <c r="BD331" s="40"/>
      <c r="BE331" s="41"/>
      <c r="BF331" s="42"/>
      <c r="BG331" s="42"/>
      <c r="BH331" s="42"/>
      <c r="BI331" s="43"/>
      <c r="BJ331" s="43"/>
      <c r="BK331" s="40"/>
      <c r="BL331" s="40"/>
      <c r="BM331" s="41"/>
      <c r="BN331" s="42"/>
      <c r="BO331" s="42"/>
      <c r="BP331" s="42"/>
      <c r="BQ331" s="43"/>
      <c r="BR331" s="43"/>
      <c r="BS331" s="40"/>
      <c r="BT331" s="40"/>
      <c r="BU331" s="41"/>
      <c r="BV331" s="42"/>
      <c r="BW331" s="42"/>
      <c r="BX331" s="42"/>
      <c r="BY331" s="43"/>
      <c r="BZ331" s="43"/>
      <c r="CA331" s="40"/>
      <c r="CB331" s="40"/>
      <c r="CC331" s="41"/>
      <c r="CD331" s="42"/>
      <c r="CE331" s="42"/>
      <c r="CF331" s="42"/>
      <c r="CG331" s="43"/>
      <c r="CH331" s="43"/>
      <c r="CI331" s="40"/>
      <c r="CJ331" s="40"/>
      <c r="CK331" s="41"/>
      <c r="CL331" s="42"/>
      <c r="CM331" s="42"/>
      <c r="CN331" s="42"/>
      <c r="CO331" s="43"/>
      <c r="CP331" s="43"/>
      <c r="CQ331" s="40"/>
      <c r="CR331" s="40"/>
      <c r="CS331" s="41"/>
      <c r="CT331" s="42"/>
      <c r="CU331" s="42"/>
      <c r="CV331" s="42"/>
      <c r="CW331" s="43"/>
      <c r="CX331" s="43"/>
      <c r="CY331" s="40"/>
      <c r="CZ331" s="40"/>
      <c r="DA331" s="41"/>
      <c r="DB331" s="42"/>
      <c r="DC331" s="42"/>
      <c r="DD331" s="42"/>
      <c r="DE331" s="43"/>
      <c r="DF331" s="43"/>
      <c r="DG331" s="40"/>
      <c r="DH331" s="40"/>
      <c r="DI331" s="41"/>
      <c r="DJ331" s="42"/>
      <c r="DK331" s="42"/>
      <c r="DL331" s="42"/>
      <c r="DM331" s="43"/>
      <c r="DN331" s="43"/>
      <c r="DO331" s="40"/>
      <c r="DP331" s="40"/>
      <c r="DQ331" s="41"/>
      <c r="DR331" s="42"/>
      <c r="DS331" s="42"/>
      <c r="DT331" s="42"/>
      <c r="DU331" s="43"/>
      <c r="DV331" s="43"/>
      <c r="DW331" s="40"/>
      <c r="DX331" s="40"/>
      <c r="DY331" s="41"/>
      <c r="DZ331" s="42"/>
      <c r="EA331" s="42"/>
      <c r="EB331" s="42"/>
      <c r="EC331" s="43"/>
      <c r="ED331" s="43"/>
      <c r="EE331" s="40"/>
      <c r="EF331" s="40"/>
      <c r="EG331" s="41"/>
      <c r="EH331" s="42"/>
      <c r="EI331" s="42"/>
      <c r="EJ331" s="42"/>
      <c r="EK331" s="43"/>
      <c r="EL331" s="43"/>
      <c r="EM331" s="40"/>
      <c r="EN331" s="40"/>
      <c r="EO331" s="41"/>
      <c r="EP331" s="42"/>
      <c r="EQ331" s="42"/>
      <c r="ER331" s="42"/>
      <c r="ES331" s="43"/>
      <c r="ET331" s="43"/>
      <c r="EU331" s="40"/>
      <c r="EV331" s="40"/>
      <c r="EW331" s="41"/>
      <c r="EX331" s="42"/>
      <c r="EY331" s="42"/>
      <c r="EZ331" s="42"/>
      <c r="FA331" s="43"/>
      <c r="FB331" s="43"/>
      <c r="FC331" s="40"/>
      <c r="FD331" s="40"/>
      <c r="FE331" s="41"/>
      <c r="FF331" s="42"/>
      <c r="FG331" s="42"/>
      <c r="FH331" s="42"/>
      <c r="FI331" s="43"/>
      <c r="FJ331" s="43"/>
      <c r="FK331" s="40"/>
      <c r="FL331" s="40"/>
      <c r="FM331" s="41"/>
      <c r="FN331" s="42"/>
      <c r="FO331" s="42"/>
      <c r="FP331" s="42"/>
      <c r="FQ331" s="43"/>
      <c r="FR331" s="43"/>
      <c r="FS331" s="40"/>
      <c r="FT331" s="40"/>
      <c r="FU331" s="41"/>
      <c r="FV331" s="42"/>
      <c r="FW331" s="42"/>
      <c r="FX331" s="42"/>
      <c r="FY331" s="43"/>
      <c r="FZ331" s="43"/>
      <c r="GA331" s="40"/>
      <c r="GB331" s="40"/>
      <c r="GC331" s="41"/>
      <c r="GD331" s="42"/>
      <c r="GE331" s="42"/>
      <c r="GF331" s="42"/>
      <c r="GG331" s="43"/>
      <c r="GH331" s="43"/>
      <c r="GI331" s="40"/>
      <c r="GJ331" s="40"/>
      <c r="GK331" s="41"/>
      <c r="GL331" s="42"/>
      <c r="GM331" s="42"/>
      <c r="GN331" s="42"/>
      <c r="GO331" s="43"/>
      <c r="GP331" s="43"/>
      <c r="GQ331" s="40"/>
      <c r="GR331" s="40"/>
      <c r="GS331" s="41"/>
      <c r="GT331" s="42"/>
      <c r="GU331" s="42"/>
      <c r="GV331" s="42"/>
      <c r="GW331" s="43"/>
      <c r="GX331" s="43"/>
      <c r="GY331" s="40"/>
      <c r="GZ331" s="40"/>
      <c r="HA331" s="41"/>
      <c r="HB331" s="42"/>
      <c r="HC331" s="42"/>
      <c r="HD331" s="42"/>
      <c r="HE331" s="43"/>
      <c r="HF331" s="43"/>
      <c r="HG331" s="40"/>
      <c r="HH331" s="40"/>
      <c r="HI331" s="41"/>
      <c r="HJ331" s="42"/>
      <c r="HK331" s="42"/>
      <c r="HL331" s="42"/>
      <c r="HM331" s="43"/>
      <c r="HN331" s="43"/>
      <c r="HO331" s="40"/>
      <c r="HP331" s="40"/>
      <c r="HQ331" s="41"/>
      <c r="HR331" s="42"/>
      <c r="HS331" s="42"/>
      <c r="HT331" s="42"/>
      <c r="HU331" s="43"/>
      <c r="HV331" s="43"/>
      <c r="HW331" s="40"/>
      <c r="HX331" s="40"/>
      <c r="HY331" s="41"/>
      <c r="HZ331" s="42"/>
      <c r="IA331" s="42"/>
      <c r="IB331" s="42"/>
      <c r="IC331" s="43"/>
      <c r="ID331" s="43"/>
      <c r="IE331" s="40"/>
      <c r="IF331" s="40"/>
      <c r="IG331" s="41"/>
      <c r="IH331" s="42"/>
      <c r="II331" s="42"/>
      <c r="IJ331" s="42"/>
      <c r="IK331" s="43"/>
      <c r="IL331" s="43"/>
      <c r="IM331" s="40"/>
      <c r="IN331" s="40"/>
      <c r="IO331" s="41"/>
      <c r="IP331" s="42"/>
      <c r="IQ331" s="42"/>
      <c r="IR331" s="42"/>
      <c r="IS331" s="43"/>
      <c r="IT331" s="43"/>
      <c r="IU331" s="40"/>
      <c r="IV331" s="40"/>
      <c r="IW331" s="41"/>
      <c r="IX331" s="42"/>
      <c r="IY331" s="42"/>
      <c r="IZ331" s="42"/>
      <c r="JA331" s="43"/>
      <c r="JB331" s="43"/>
      <c r="JC331" s="40"/>
      <c r="JD331" s="40"/>
      <c r="JE331" s="41"/>
      <c r="JF331" s="42"/>
      <c r="JG331" s="42"/>
      <c r="JH331" s="42"/>
      <c r="JI331" s="43"/>
      <c r="JJ331" s="43"/>
      <c r="JK331" s="40"/>
      <c r="JL331" s="40"/>
      <c r="JM331" s="41"/>
      <c r="JN331" s="42"/>
      <c r="JO331" s="42"/>
      <c r="JP331" s="42"/>
      <c r="JQ331" s="43"/>
      <c r="JR331" s="43"/>
      <c r="JS331" s="40"/>
      <c r="JT331" s="40"/>
      <c r="JU331" s="41"/>
      <c r="JV331" s="42"/>
      <c r="JW331" s="42"/>
      <c r="JX331" s="42"/>
      <c r="JY331" s="43"/>
      <c r="JZ331" s="43"/>
      <c r="KA331" s="40"/>
      <c r="KB331" s="40"/>
      <c r="KC331" s="41"/>
      <c r="KD331" s="42"/>
      <c r="KE331" s="42"/>
      <c r="KF331" s="42"/>
      <c r="KG331" s="43"/>
      <c r="KH331" s="43"/>
      <c r="KI331" s="40"/>
      <c r="KJ331" s="40"/>
      <c r="KK331" s="41"/>
      <c r="KL331" s="42"/>
      <c r="KM331" s="42"/>
      <c r="KN331" s="42"/>
      <c r="KO331" s="43"/>
      <c r="KP331" s="43"/>
      <c r="KQ331" s="40"/>
      <c r="KR331" s="40"/>
      <c r="KS331" s="41"/>
      <c r="KT331" s="42"/>
      <c r="KU331" s="42"/>
      <c r="KV331" s="42"/>
      <c r="KW331" s="43"/>
      <c r="KX331" s="43"/>
      <c r="KY331" s="40"/>
      <c r="KZ331" s="40"/>
      <c r="LA331" s="41"/>
      <c r="LB331" s="42"/>
      <c r="LC331" s="42"/>
      <c r="LD331" s="42"/>
      <c r="LE331" s="43"/>
      <c r="LF331" s="43"/>
      <c r="LG331" s="40"/>
      <c r="LH331" s="40"/>
      <c r="LI331" s="41"/>
      <c r="LJ331" s="42"/>
      <c r="LK331" s="42"/>
      <c r="LL331" s="42"/>
      <c r="LM331" s="43"/>
      <c r="LN331" s="43"/>
      <c r="LO331" s="40"/>
      <c r="LP331" s="40"/>
      <c r="LQ331" s="41"/>
      <c r="LR331" s="42"/>
      <c r="LS331" s="42"/>
      <c r="LT331" s="42"/>
      <c r="LU331" s="43"/>
      <c r="LV331" s="43"/>
      <c r="LW331" s="40"/>
      <c r="LX331" s="40"/>
      <c r="LY331" s="41"/>
      <c r="LZ331" s="42"/>
      <c r="MA331" s="42"/>
      <c r="MB331" s="42"/>
      <c r="MC331" s="43"/>
      <c r="MD331" s="43"/>
      <c r="ME331" s="40"/>
      <c r="MF331" s="40"/>
      <c r="MG331" s="41"/>
      <c r="MH331" s="42"/>
      <c r="MI331" s="42"/>
      <c r="MJ331" s="42"/>
      <c r="MK331" s="43"/>
      <c r="ML331" s="43"/>
      <c r="MM331" s="40"/>
      <c r="MN331" s="40"/>
      <c r="MO331" s="41"/>
      <c r="MP331" s="42"/>
      <c r="MQ331" s="42"/>
      <c r="MR331" s="42"/>
      <c r="MS331" s="43"/>
      <c r="MT331" s="43"/>
      <c r="MU331" s="40"/>
      <c r="MV331" s="40"/>
      <c r="MW331" s="41"/>
      <c r="MX331" s="42"/>
      <c r="MY331" s="42"/>
      <c r="MZ331" s="42"/>
      <c r="NA331" s="43"/>
      <c r="NB331" s="43"/>
      <c r="NC331" s="40"/>
      <c r="ND331" s="40"/>
      <c r="NE331" s="41"/>
      <c r="NF331" s="42"/>
      <c r="NG331" s="42"/>
      <c r="NH331" s="42"/>
      <c r="NI331" s="43"/>
      <c r="NJ331" s="43"/>
      <c r="NK331" s="40"/>
      <c r="NL331" s="40"/>
      <c r="NM331" s="41"/>
      <c r="NN331" s="42"/>
      <c r="NO331" s="42"/>
      <c r="NP331" s="42"/>
      <c r="NQ331" s="43"/>
      <c r="NR331" s="43"/>
      <c r="NS331" s="40"/>
      <c r="NT331" s="40"/>
      <c r="NU331" s="41"/>
      <c r="NV331" s="42"/>
      <c r="NW331" s="42"/>
      <c r="NX331" s="42"/>
      <c r="NY331" s="43"/>
      <c r="NZ331" s="43"/>
      <c r="OA331" s="40"/>
      <c r="OB331" s="40"/>
      <c r="OC331" s="41"/>
      <c r="OD331" s="42"/>
      <c r="OE331" s="42"/>
      <c r="OF331" s="42"/>
      <c r="OG331" s="43"/>
      <c r="OH331" s="43"/>
      <c r="OI331" s="40"/>
      <c r="OJ331" s="40"/>
      <c r="OK331" s="41"/>
      <c r="OL331" s="42"/>
      <c r="OM331" s="42"/>
      <c r="ON331" s="42"/>
      <c r="OO331" s="43"/>
      <c r="OP331" s="43"/>
      <c r="OQ331" s="40"/>
      <c r="OR331" s="40"/>
      <c r="OS331" s="41"/>
      <c r="OT331" s="42"/>
      <c r="OU331" s="42"/>
      <c r="OV331" s="42"/>
      <c r="OW331" s="43"/>
      <c r="OX331" s="43"/>
      <c r="OY331" s="40"/>
      <c r="OZ331" s="40"/>
      <c r="PA331" s="41"/>
      <c r="PB331" s="42"/>
      <c r="PC331" s="42"/>
      <c r="PD331" s="42"/>
      <c r="PE331" s="43"/>
      <c r="PF331" s="43"/>
      <c r="PG331" s="40"/>
      <c r="PH331" s="40"/>
      <c r="PI331" s="41"/>
      <c r="PJ331" s="42"/>
      <c r="PK331" s="42"/>
      <c r="PL331" s="42"/>
      <c r="PM331" s="43"/>
      <c r="PN331" s="43"/>
      <c r="PO331" s="40"/>
      <c r="PP331" s="40"/>
      <c r="PQ331" s="41"/>
      <c r="PR331" s="42"/>
      <c r="PS331" s="42"/>
      <c r="PT331" s="42"/>
      <c r="PU331" s="43"/>
      <c r="PV331" s="43"/>
      <c r="PW331" s="40"/>
      <c r="PX331" s="40"/>
      <c r="PY331" s="41"/>
      <c r="PZ331" s="42"/>
      <c r="QA331" s="42"/>
      <c r="QB331" s="42"/>
      <c r="QC331" s="43"/>
      <c r="QD331" s="43"/>
      <c r="QE331" s="40"/>
      <c r="QF331" s="40"/>
      <c r="QG331" s="41"/>
      <c r="QH331" s="42"/>
      <c r="QI331" s="42"/>
      <c r="QJ331" s="42"/>
      <c r="QK331" s="43"/>
      <c r="QL331" s="43"/>
      <c r="QM331" s="40"/>
      <c r="QN331" s="40"/>
      <c r="QO331" s="41"/>
      <c r="QP331" s="42"/>
      <c r="QQ331" s="42"/>
      <c r="QR331" s="42"/>
      <c r="QS331" s="43"/>
      <c r="QT331" s="43"/>
      <c r="QU331" s="40"/>
      <c r="QV331" s="40"/>
      <c r="QW331" s="41"/>
      <c r="QX331" s="42"/>
      <c r="QY331" s="42"/>
      <c r="QZ331" s="42"/>
      <c r="RA331" s="43"/>
      <c r="RB331" s="43"/>
      <c r="RC331" s="40"/>
      <c r="RD331" s="40"/>
      <c r="RE331" s="41"/>
      <c r="RF331" s="42"/>
      <c r="RG331" s="42"/>
      <c r="RH331" s="42"/>
      <c r="RI331" s="43"/>
      <c r="RJ331" s="43"/>
      <c r="RK331" s="40"/>
      <c r="RL331" s="40"/>
      <c r="RM331" s="41"/>
      <c r="RN331" s="42"/>
      <c r="RO331" s="42"/>
      <c r="RP331" s="42"/>
      <c r="RQ331" s="43"/>
      <c r="RR331" s="43"/>
      <c r="RS331" s="40"/>
      <c r="RT331" s="40"/>
      <c r="RU331" s="41"/>
      <c r="RV331" s="42"/>
      <c r="RW331" s="42"/>
      <c r="RX331" s="42"/>
      <c r="RY331" s="43"/>
      <c r="RZ331" s="43"/>
      <c r="SA331" s="40"/>
      <c r="SB331" s="40"/>
      <c r="SC331" s="41"/>
      <c r="SD331" s="42"/>
      <c r="SE331" s="42"/>
      <c r="SF331" s="42"/>
      <c r="SG331" s="43"/>
      <c r="SH331" s="43"/>
      <c r="SI331" s="40"/>
      <c r="SJ331" s="40"/>
      <c r="SK331" s="41"/>
      <c r="SL331" s="42"/>
      <c r="SM331" s="42"/>
      <c r="SN331" s="42"/>
      <c r="SO331" s="43"/>
      <c r="SP331" s="43"/>
      <c r="SQ331" s="40"/>
      <c r="SR331" s="40"/>
      <c r="SS331" s="41"/>
      <c r="ST331" s="42"/>
      <c r="SU331" s="42"/>
      <c r="SV331" s="42"/>
      <c r="SW331" s="43"/>
      <c r="SX331" s="43"/>
      <c r="SY331" s="40"/>
      <c r="SZ331" s="40"/>
      <c r="TA331" s="41"/>
      <c r="TB331" s="42"/>
      <c r="TC331" s="42"/>
      <c r="TD331" s="42"/>
      <c r="TE331" s="43"/>
      <c r="TF331" s="43"/>
      <c r="TG331" s="40"/>
      <c r="TH331" s="40"/>
      <c r="TI331" s="41"/>
      <c r="TJ331" s="42"/>
      <c r="TK331" s="42"/>
      <c r="TL331" s="42"/>
      <c r="TM331" s="43"/>
      <c r="TN331" s="43"/>
      <c r="TO331" s="40"/>
      <c r="TP331" s="40"/>
      <c r="TQ331" s="41"/>
      <c r="TR331" s="42"/>
      <c r="TS331" s="42"/>
      <c r="TT331" s="42"/>
      <c r="TU331" s="43"/>
      <c r="TV331" s="43"/>
      <c r="TW331" s="40"/>
      <c r="TX331" s="40"/>
      <c r="TY331" s="41"/>
      <c r="TZ331" s="42"/>
      <c r="UA331" s="42"/>
      <c r="UB331" s="42"/>
      <c r="UC331" s="43"/>
      <c r="UD331" s="43"/>
      <c r="UE331" s="40"/>
      <c r="UF331" s="40"/>
      <c r="UG331" s="41"/>
      <c r="UH331" s="42"/>
      <c r="UI331" s="42"/>
      <c r="UJ331" s="42"/>
      <c r="UK331" s="43"/>
      <c r="UL331" s="43"/>
      <c r="UM331" s="40"/>
      <c r="UN331" s="40"/>
      <c r="UO331" s="41"/>
      <c r="UP331" s="42"/>
      <c r="UQ331" s="42"/>
      <c r="UR331" s="42"/>
      <c r="US331" s="43"/>
      <c r="UT331" s="43"/>
      <c r="UU331" s="40"/>
      <c r="UV331" s="40"/>
      <c r="UW331" s="41"/>
      <c r="UX331" s="42"/>
      <c r="UY331" s="42"/>
      <c r="UZ331" s="42"/>
      <c r="VA331" s="43"/>
      <c r="VB331" s="43"/>
      <c r="VC331" s="40"/>
      <c r="VD331" s="40"/>
      <c r="VE331" s="41"/>
      <c r="VF331" s="42"/>
      <c r="VG331" s="42"/>
      <c r="VH331" s="42"/>
      <c r="VI331" s="43"/>
      <c r="VJ331" s="43"/>
      <c r="VK331" s="40"/>
      <c r="VL331" s="40"/>
      <c r="VM331" s="41"/>
      <c r="VN331" s="42"/>
      <c r="VO331" s="42"/>
      <c r="VP331" s="42"/>
      <c r="VQ331" s="43"/>
      <c r="VR331" s="43"/>
      <c r="VS331" s="40"/>
      <c r="VT331" s="40"/>
      <c r="VU331" s="41"/>
      <c r="VV331" s="42"/>
      <c r="VW331" s="42"/>
      <c r="VX331" s="42"/>
      <c r="VY331" s="43"/>
      <c r="VZ331" s="43"/>
      <c r="WA331" s="40"/>
      <c r="WB331" s="40"/>
      <c r="WC331" s="41"/>
      <c r="WD331" s="42"/>
      <c r="WE331" s="42"/>
      <c r="WF331" s="42"/>
      <c r="WG331" s="43"/>
      <c r="WH331" s="43"/>
      <c r="WI331" s="40"/>
      <c r="WJ331" s="40"/>
      <c r="WK331" s="41"/>
      <c r="WL331" s="42"/>
      <c r="WM331" s="42"/>
      <c r="WN331" s="42"/>
      <c r="WO331" s="43"/>
      <c r="WP331" s="43"/>
      <c r="WQ331" s="40"/>
      <c r="WR331" s="40"/>
      <c r="WS331" s="41"/>
      <c r="WT331" s="42"/>
      <c r="WU331" s="42"/>
      <c r="WV331" s="42"/>
      <c r="WW331" s="43"/>
      <c r="WX331" s="43"/>
      <c r="WY331" s="40"/>
      <c r="WZ331" s="40"/>
      <c r="XA331" s="41"/>
      <c r="XB331" s="42"/>
      <c r="XC331" s="42"/>
      <c r="XD331" s="42"/>
      <c r="XE331" s="43"/>
      <c r="XF331" s="43"/>
      <c r="XG331" s="40"/>
      <c r="XH331" s="40"/>
      <c r="XI331" s="41"/>
      <c r="XJ331" s="42"/>
      <c r="XK331" s="42"/>
      <c r="XL331" s="42"/>
      <c r="XM331" s="43"/>
      <c r="XN331" s="43"/>
      <c r="XO331" s="40"/>
      <c r="XP331" s="40"/>
      <c r="XQ331" s="41"/>
      <c r="XR331" s="42"/>
      <c r="XS331" s="42"/>
      <c r="XT331" s="42"/>
      <c r="XU331" s="43"/>
      <c r="XV331" s="43"/>
      <c r="XW331" s="40"/>
      <c r="XX331" s="40"/>
      <c r="XY331" s="41"/>
      <c r="XZ331" s="42"/>
      <c r="YA331" s="42"/>
      <c r="YB331" s="42"/>
      <c r="YC331" s="43"/>
      <c r="YD331" s="43"/>
      <c r="YE331" s="40"/>
      <c r="YF331" s="40"/>
      <c r="YG331" s="41"/>
      <c r="YH331" s="42"/>
      <c r="YI331" s="42"/>
      <c r="YJ331" s="42"/>
      <c r="YK331" s="43"/>
      <c r="YL331" s="43"/>
      <c r="YM331" s="40"/>
      <c r="YN331" s="40"/>
      <c r="YO331" s="41"/>
      <c r="YP331" s="42"/>
      <c r="YQ331" s="42"/>
      <c r="YR331" s="42"/>
      <c r="YS331" s="43"/>
      <c r="YT331" s="43"/>
      <c r="YU331" s="40"/>
      <c r="YV331" s="40"/>
      <c r="YW331" s="41"/>
      <c r="YX331" s="42"/>
      <c r="YY331" s="42"/>
      <c r="YZ331" s="42"/>
      <c r="ZA331" s="43"/>
      <c r="ZB331" s="43"/>
      <c r="ZC331" s="40"/>
      <c r="ZD331" s="40"/>
      <c r="ZE331" s="41"/>
      <c r="ZF331" s="42"/>
      <c r="ZG331" s="42"/>
      <c r="ZH331" s="42"/>
      <c r="ZI331" s="43"/>
      <c r="ZJ331" s="43"/>
      <c r="ZK331" s="40"/>
      <c r="ZL331" s="40"/>
      <c r="ZM331" s="41"/>
      <c r="ZN331" s="42"/>
      <c r="ZO331" s="42"/>
      <c r="ZP331" s="42"/>
      <c r="ZQ331" s="43"/>
      <c r="ZR331" s="43"/>
      <c r="ZS331" s="40"/>
      <c r="ZT331" s="40"/>
      <c r="ZU331" s="41"/>
      <c r="ZV331" s="42"/>
      <c r="ZW331" s="42"/>
      <c r="ZX331" s="42"/>
      <c r="ZY331" s="43"/>
      <c r="ZZ331" s="43"/>
      <c r="AAA331" s="40"/>
      <c r="AAB331" s="40"/>
      <c r="AAC331" s="41"/>
      <c r="AAD331" s="42"/>
      <c r="AAE331" s="42"/>
      <c r="AAF331" s="42"/>
      <c r="AAG331" s="43"/>
      <c r="AAH331" s="43"/>
      <c r="AAI331" s="40"/>
      <c r="AAJ331" s="40"/>
      <c r="AAK331" s="41"/>
      <c r="AAL331" s="42"/>
      <c r="AAM331" s="42"/>
      <c r="AAN331" s="42"/>
      <c r="AAO331" s="43"/>
      <c r="AAP331" s="43"/>
      <c r="AAQ331" s="40"/>
      <c r="AAR331" s="40"/>
      <c r="AAS331" s="41"/>
      <c r="AAT331" s="42"/>
      <c r="AAU331" s="42"/>
      <c r="AAV331" s="42"/>
      <c r="AAW331" s="43"/>
      <c r="AAX331" s="43"/>
      <c r="AAY331" s="40"/>
      <c r="AAZ331" s="40"/>
      <c r="ABA331" s="41"/>
      <c r="ABB331" s="42"/>
      <c r="ABC331" s="42"/>
      <c r="ABD331" s="42"/>
      <c r="ABE331" s="43"/>
      <c r="ABF331" s="43"/>
      <c r="ABG331" s="40"/>
      <c r="ABH331" s="40"/>
      <c r="ABI331" s="41"/>
      <c r="ABJ331" s="42"/>
      <c r="ABK331" s="42"/>
      <c r="ABL331" s="42"/>
      <c r="ABM331" s="43"/>
      <c r="ABN331" s="43"/>
      <c r="ABO331" s="40"/>
      <c r="ABP331" s="40"/>
      <c r="ABQ331" s="41"/>
      <c r="ABR331" s="42"/>
      <c r="ABS331" s="42"/>
      <c r="ABT331" s="42"/>
      <c r="ABU331" s="43"/>
      <c r="ABV331" s="43"/>
      <c r="ABW331" s="40"/>
      <c r="ABX331" s="40"/>
      <c r="ABY331" s="41"/>
      <c r="ABZ331" s="42"/>
      <c r="ACA331" s="42"/>
      <c r="ACB331" s="42"/>
      <c r="ACC331" s="43"/>
      <c r="ACD331" s="43"/>
      <c r="ACE331" s="40"/>
      <c r="ACF331" s="40"/>
      <c r="ACG331" s="41"/>
      <c r="ACH331" s="42"/>
      <c r="ACI331" s="42"/>
      <c r="ACJ331" s="42"/>
      <c r="ACK331" s="43"/>
      <c r="ACL331" s="43"/>
      <c r="ACM331" s="40"/>
      <c r="ACN331" s="40"/>
      <c r="ACO331" s="41"/>
      <c r="ACP331" s="42"/>
      <c r="ACQ331" s="42"/>
      <c r="ACR331" s="42"/>
      <c r="ACS331" s="43"/>
      <c r="ACT331" s="43"/>
      <c r="ACU331" s="40"/>
      <c r="ACV331" s="40"/>
      <c r="ACW331" s="41"/>
      <c r="ACX331" s="42"/>
      <c r="ACY331" s="42"/>
      <c r="ACZ331" s="42"/>
      <c r="ADA331" s="43"/>
      <c r="ADB331" s="43"/>
      <c r="ADC331" s="40"/>
      <c r="ADD331" s="40"/>
      <c r="ADE331" s="41"/>
      <c r="ADF331" s="42"/>
      <c r="ADG331" s="42"/>
      <c r="ADH331" s="42"/>
      <c r="ADI331" s="43"/>
      <c r="ADJ331" s="43"/>
      <c r="ADK331" s="40"/>
      <c r="ADL331" s="40"/>
      <c r="ADM331" s="41"/>
      <c r="ADN331" s="42"/>
      <c r="ADO331" s="42"/>
      <c r="ADP331" s="42"/>
      <c r="ADQ331" s="43"/>
      <c r="ADR331" s="43"/>
      <c r="ADS331" s="40"/>
      <c r="ADT331" s="40"/>
      <c r="ADU331" s="41"/>
      <c r="ADV331" s="42"/>
      <c r="ADW331" s="42"/>
      <c r="ADX331" s="42"/>
      <c r="ADY331" s="43"/>
      <c r="ADZ331" s="43"/>
      <c r="AEA331" s="40"/>
      <c r="AEB331" s="40"/>
      <c r="AEC331" s="41"/>
      <c r="AED331" s="42"/>
      <c r="AEE331" s="42"/>
      <c r="AEF331" s="42"/>
      <c r="AEG331" s="43"/>
      <c r="AEH331" s="43"/>
      <c r="AEI331" s="40"/>
      <c r="AEJ331" s="40"/>
      <c r="AEK331" s="41"/>
      <c r="AEL331" s="42"/>
      <c r="AEM331" s="42"/>
      <c r="AEN331" s="42"/>
      <c r="AEO331" s="43"/>
      <c r="AEP331" s="43"/>
      <c r="AEQ331" s="40"/>
      <c r="AER331" s="40"/>
      <c r="AES331" s="41"/>
      <c r="AET331" s="42"/>
      <c r="AEU331" s="42"/>
      <c r="AEV331" s="42"/>
      <c r="AEW331" s="43"/>
      <c r="AEX331" s="43"/>
      <c r="AEY331" s="40"/>
      <c r="AEZ331" s="40"/>
      <c r="AFA331" s="41"/>
      <c r="AFB331" s="42"/>
      <c r="AFC331" s="42"/>
      <c r="AFD331" s="42"/>
      <c r="AFE331" s="43"/>
      <c r="AFF331" s="43"/>
      <c r="AFG331" s="40"/>
      <c r="AFH331" s="40"/>
      <c r="AFI331" s="41"/>
      <c r="AFJ331" s="42"/>
      <c r="AFK331" s="42"/>
      <c r="AFL331" s="42"/>
      <c r="AFM331" s="43"/>
      <c r="AFN331" s="43"/>
      <c r="AFO331" s="40"/>
      <c r="AFP331" s="40"/>
      <c r="AFQ331" s="41"/>
      <c r="AFR331" s="42"/>
      <c r="AFS331" s="42"/>
      <c r="AFT331" s="42"/>
      <c r="AFU331" s="43"/>
      <c r="AFV331" s="43"/>
      <c r="AFW331" s="40"/>
      <c r="AFX331" s="40"/>
      <c r="AFY331" s="41"/>
      <c r="AFZ331" s="42"/>
      <c r="AGA331" s="42"/>
      <c r="AGB331" s="42"/>
      <c r="AGC331" s="43"/>
      <c r="AGD331" s="43"/>
      <c r="AGE331" s="40"/>
      <c r="AGF331" s="40"/>
      <c r="AGG331" s="41"/>
      <c r="AGH331" s="42"/>
      <c r="AGI331" s="42"/>
      <c r="AGJ331" s="42"/>
      <c r="AGK331" s="43"/>
      <c r="AGL331" s="43"/>
      <c r="AGM331" s="40"/>
      <c r="AGN331" s="40"/>
      <c r="AGO331" s="41"/>
      <c r="AGP331" s="42"/>
      <c r="AGQ331" s="42"/>
      <c r="AGR331" s="42"/>
      <c r="AGS331" s="43"/>
      <c r="AGT331" s="43"/>
      <c r="AGU331" s="40"/>
      <c r="AGV331" s="40"/>
      <c r="AGW331" s="41"/>
      <c r="AGX331" s="42"/>
      <c r="AGY331" s="42"/>
      <c r="AGZ331" s="42"/>
      <c r="AHA331" s="43"/>
      <c r="AHB331" s="43"/>
      <c r="AHC331" s="40"/>
      <c r="AHD331" s="40"/>
      <c r="AHE331" s="41"/>
      <c r="AHF331" s="42"/>
      <c r="AHG331" s="42"/>
      <c r="AHH331" s="42"/>
      <c r="AHI331" s="43"/>
      <c r="AHJ331" s="43"/>
      <c r="AHK331" s="40"/>
      <c r="AHL331" s="40"/>
      <c r="AHM331" s="41"/>
      <c r="AHN331" s="42"/>
      <c r="AHO331" s="42"/>
      <c r="AHP331" s="42"/>
      <c r="AHQ331" s="43"/>
      <c r="AHR331" s="43"/>
      <c r="AHS331" s="40"/>
      <c r="AHT331" s="40"/>
      <c r="AHU331" s="41"/>
      <c r="AHV331" s="42"/>
      <c r="AHW331" s="42"/>
      <c r="AHX331" s="42"/>
      <c r="AHY331" s="43"/>
      <c r="AHZ331" s="43"/>
      <c r="AIA331" s="40"/>
      <c r="AIB331" s="40"/>
      <c r="AIC331" s="41"/>
      <c r="AID331" s="42"/>
      <c r="AIE331" s="42"/>
      <c r="AIF331" s="42"/>
      <c r="AIG331" s="43"/>
      <c r="AIH331" s="43"/>
      <c r="AII331" s="40"/>
      <c r="AIJ331" s="40"/>
      <c r="AIK331" s="41"/>
      <c r="AIL331" s="42"/>
      <c r="AIM331" s="42"/>
      <c r="AIN331" s="42"/>
      <c r="AIO331" s="43"/>
      <c r="AIP331" s="43"/>
      <c r="AIQ331" s="40"/>
      <c r="AIR331" s="40"/>
      <c r="AIS331" s="41"/>
      <c r="AIT331" s="42"/>
      <c r="AIU331" s="42"/>
      <c r="AIV331" s="42"/>
      <c r="AIW331" s="43"/>
      <c r="AIX331" s="43"/>
      <c r="AIY331" s="40"/>
      <c r="AIZ331" s="40"/>
      <c r="AJA331" s="41"/>
      <c r="AJB331" s="42"/>
      <c r="AJC331" s="42"/>
      <c r="AJD331" s="42"/>
      <c r="AJE331" s="43"/>
      <c r="AJF331" s="43"/>
      <c r="AJG331" s="40"/>
      <c r="AJH331" s="40"/>
      <c r="AJI331" s="41"/>
      <c r="AJJ331" s="42"/>
      <c r="AJK331" s="42"/>
      <c r="AJL331" s="42"/>
      <c r="AJM331" s="43"/>
      <c r="AJN331" s="43"/>
      <c r="AJO331" s="40"/>
      <c r="AJP331" s="40"/>
      <c r="AJQ331" s="41"/>
      <c r="AJR331" s="42"/>
      <c r="AJS331" s="42"/>
      <c r="AJT331" s="42"/>
      <c r="AJU331" s="43"/>
      <c r="AJV331" s="43"/>
      <c r="AJW331" s="40"/>
      <c r="AJX331" s="40"/>
      <c r="AJY331" s="41"/>
      <c r="AJZ331" s="42"/>
      <c r="AKA331" s="42"/>
      <c r="AKB331" s="42"/>
      <c r="AKC331" s="43"/>
      <c r="AKD331" s="43"/>
      <c r="AKE331" s="40"/>
      <c r="AKF331" s="40"/>
      <c r="AKG331" s="41"/>
      <c r="AKH331" s="42"/>
      <c r="AKI331" s="42"/>
      <c r="AKJ331" s="42"/>
      <c r="AKK331" s="43"/>
      <c r="AKL331" s="43"/>
      <c r="AKM331" s="40"/>
      <c r="AKN331" s="40"/>
      <c r="AKO331" s="41"/>
      <c r="AKP331" s="42"/>
      <c r="AKQ331" s="42"/>
      <c r="AKR331" s="42"/>
      <c r="AKS331" s="43"/>
      <c r="AKT331" s="43"/>
      <c r="AKU331" s="40"/>
      <c r="AKV331" s="40"/>
      <c r="AKW331" s="41"/>
      <c r="AKX331" s="42"/>
      <c r="AKY331" s="42"/>
      <c r="AKZ331" s="42"/>
      <c r="ALA331" s="43"/>
      <c r="ALB331" s="43"/>
      <c r="ALC331" s="40"/>
      <c r="ALD331" s="40"/>
      <c r="ALE331" s="41"/>
      <c r="ALF331" s="42"/>
      <c r="ALG331" s="42"/>
      <c r="ALH331" s="42"/>
      <c r="ALI331" s="43"/>
      <c r="ALJ331" s="43"/>
      <c r="ALK331" s="40"/>
      <c r="ALL331" s="40"/>
      <c r="ALM331" s="41"/>
      <c r="ALN331" s="42"/>
      <c r="ALO331" s="42"/>
      <c r="ALP331" s="42"/>
      <c r="ALQ331" s="43"/>
      <c r="ALR331" s="43"/>
      <c r="ALS331" s="40"/>
      <c r="ALT331" s="40"/>
      <c r="ALU331" s="41"/>
      <c r="ALV331" s="42"/>
      <c r="ALW331" s="42"/>
      <c r="ALX331" s="42"/>
      <c r="ALY331" s="43"/>
      <c r="ALZ331" s="43"/>
      <c r="AMA331" s="40"/>
      <c r="AMB331" s="40"/>
      <c r="AMC331" s="41"/>
      <c r="AMD331" s="42"/>
      <c r="AME331" s="42"/>
      <c r="AMF331" s="42"/>
      <c r="AMG331" s="43"/>
      <c r="AMH331" s="43"/>
      <c r="AMI331" s="40"/>
      <c r="AMJ331" s="40"/>
      <c r="AMK331" s="41"/>
      <c r="AML331" s="42"/>
      <c r="AMM331" s="42"/>
      <c r="AMN331" s="42"/>
      <c r="AMO331" s="43"/>
      <c r="AMP331" s="43"/>
      <c r="AMQ331" s="40"/>
      <c r="AMR331" s="40"/>
      <c r="AMS331" s="41"/>
      <c r="AMT331" s="42"/>
      <c r="AMU331" s="42"/>
      <c r="AMV331" s="42"/>
      <c r="AMW331" s="43"/>
      <c r="AMX331" s="43"/>
      <c r="AMY331" s="40"/>
      <c r="AMZ331" s="40"/>
      <c r="ANA331" s="41"/>
      <c r="ANB331" s="42"/>
      <c r="ANC331" s="42"/>
      <c r="AND331" s="42"/>
      <c r="ANE331" s="43"/>
      <c r="ANF331" s="43"/>
      <c r="ANG331" s="40"/>
      <c r="ANH331" s="40"/>
      <c r="ANI331" s="41"/>
      <c r="ANJ331" s="42"/>
      <c r="ANK331" s="42"/>
      <c r="ANL331" s="42"/>
      <c r="ANM331" s="43"/>
      <c r="ANN331" s="43"/>
      <c r="ANO331" s="40"/>
      <c r="ANP331" s="40"/>
      <c r="ANQ331" s="41"/>
      <c r="ANR331" s="42"/>
      <c r="ANS331" s="42"/>
      <c r="ANT331" s="42"/>
      <c r="ANU331" s="43"/>
      <c r="ANV331" s="43"/>
      <c r="ANW331" s="40"/>
      <c r="ANX331" s="40"/>
      <c r="ANY331" s="41"/>
      <c r="ANZ331" s="42"/>
      <c r="AOA331" s="42"/>
      <c r="AOB331" s="42"/>
      <c r="AOC331" s="43"/>
      <c r="AOD331" s="43"/>
      <c r="AOE331" s="40"/>
      <c r="AOF331" s="40"/>
      <c r="AOG331" s="41"/>
      <c r="AOH331" s="42"/>
      <c r="AOI331" s="42"/>
      <c r="AOJ331" s="42"/>
      <c r="AOK331" s="43"/>
      <c r="AOL331" s="43"/>
      <c r="AOM331" s="40"/>
      <c r="AON331" s="40"/>
      <c r="AOO331" s="41"/>
      <c r="AOP331" s="42"/>
      <c r="AOQ331" s="42"/>
      <c r="AOR331" s="42"/>
      <c r="AOS331" s="43"/>
      <c r="AOT331" s="43"/>
      <c r="AOU331" s="40"/>
      <c r="AOV331" s="40"/>
      <c r="AOW331" s="41"/>
      <c r="AOX331" s="42"/>
      <c r="AOY331" s="42"/>
      <c r="AOZ331" s="42"/>
      <c r="APA331" s="43"/>
      <c r="APB331" s="43"/>
      <c r="APC331" s="40"/>
      <c r="APD331" s="40"/>
      <c r="APE331" s="41"/>
      <c r="APF331" s="42"/>
      <c r="APG331" s="42"/>
      <c r="APH331" s="42"/>
      <c r="API331" s="43"/>
      <c r="APJ331" s="43"/>
      <c r="APK331" s="40"/>
      <c r="APL331" s="40"/>
      <c r="APM331" s="41"/>
      <c r="APN331" s="42"/>
      <c r="APO331" s="42"/>
      <c r="APP331" s="42"/>
      <c r="APQ331" s="43"/>
      <c r="APR331" s="43"/>
      <c r="APS331" s="40"/>
      <c r="APT331" s="40"/>
      <c r="APU331" s="41"/>
      <c r="APV331" s="42"/>
      <c r="APW331" s="42"/>
      <c r="APX331" s="42"/>
      <c r="APY331" s="43"/>
      <c r="APZ331" s="43"/>
      <c r="AQA331" s="40"/>
      <c r="AQB331" s="40"/>
      <c r="AQC331" s="41"/>
      <c r="AQD331" s="42"/>
      <c r="AQE331" s="42"/>
      <c r="AQF331" s="42"/>
      <c r="AQG331" s="43"/>
      <c r="AQH331" s="43"/>
      <c r="AQI331" s="40"/>
      <c r="AQJ331" s="40"/>
      <c r="AQK331" s="41"/>
      <c r="AQL331" s="42"/>
      <c r="AQM331" s="42"/>
      <c r="AQN331" s="42"/>
      <c r="AQO331" s="43"/>
      <c r="AQP331" s="43"/>
      <c r="AQQ331" s="40"/>
      <c r="AQR331" s="40"/>
      <c r="AQS331" s="41"/>
      <c r="AQT331" s="42"/>
      <c r="AQU331" s="42"/>
      <c r="AQV331" s="42"/>
      <c r="AQW331" s="43"/>
      <c r="AQX331" s="43"/>
      <c r="AQY331" s="40"/>
      <c r="AQZ331" s="40"/>
      <c r="ARA331" s="41"/>
      <c r="ARB331" s="42"/>
      <c r="ARC331" s="42"/>
      <c r="ARD331" s="42"/>
      <c r="ARE331" s="43"/>
      <c r="ARF331" s="43"/>
      <c r="ARG331" s="40"/>
      <c r="ARH331" s="40"/>
      <c r="ARI331" s="41"/>
      <c r="ARJ331" s="42"/>
      <c r="ARK331" s="42"/>
      <c r="ARL331" s="42"/>
      <c r="ARM331" s="43"/>
      <c r="ARN331" s="43"/>
      <c r="ARO331" s="40"/>
      <c r="ARP331" s="40"/>
      <c r="ARQ331" s="41"/>
      <c r="ARR331" s="42"/>
      <c r="ARS331" s="42"/>
      <c r="ART331" s="42"/>
      <c r="ARU331" s="43"/>
      <c r="ARV331" s="43"/>
      <c r="ARW331" s="40"/>
      <c r="ARX331" s="40"/>
      <c r="ARY331" s="41"/>
      <c r="ARZ331" s="42"/>
      <c r="ASA331" s="42"/>
      <c r="ASB331" s="42"/>
      <c r="ASC331" s="43"/>
      <c r="ASD331" s="43"/>
      <c r="ASE331" s="40"/>
      <c r="ASF331" s="40"/>
      <c r="ASG331" s="41"/>
      <c r="ASH331" s="42"/>
      <c r="ASI331" s="42"/>
      <c r="ASJ331" s="42"/>
      <c r="ASK331" s="43"/>
      <c r="ASL331" s="43"/>
      <c r="ASM331" s="40"/>
      <c r="ASN331" s="40"/>
      <c r="ASO331" s="41"/>
      <c r="ASP331" s="42"/>
      <c r="ASQ331" s="42"/>
      <c r="ASR331" s="42"/>
      <c r="ASS331" s="43"/>
      <c r="AST331" s="43"/>
      <c r="ASU331" s="40"/>
      <c r="ASV331" s="40"/>
      <c r="ASW331" s="41"/>
      <c r="ASX331" s="42"/>
      <c r="ASY331" s="42"/>
      <c r="ASZ331" s="42"/>
      <c r="ATA331" s="43"/>
      <c r="ATB331" s="43"/>
      <c r="ATC331" s="40"/>
      <c r="ATD331" s="40"/>
      <c r="ATE331" s="41"/>
      <c r="ATF331" s="42"/>
      <c r="ATG331" s="42"/>
      <c r="ATH331" s="42"/>
      <c r="ATI331" s="43"/>
      <c r="ATJ331" s="43"/>
      <c r="ATK331" s="40"/>
      <c r="ATL331" s="40"/>
      <c r="ATM331" s="41"/>
      <c r="ATN331" s="42"/>
      <c r="ATO331" s="42"/>
      <c r="ATP331" s="42"/>
      <c r="ATQ331" s="43"/>
      <c r="ATR331" s="43"/>
      <c r="ATS331" s="40"/>
      <c r="ATT331" s="40"/>
      <c r="ATU331" s="41"/>
      <c r="ATV331" s="42"/>
      <c r="ATW331" s="42"/>
      <c r="ATX331" s="42"/>
      <c r="ATY331" s="43"/>
      <c r="ATZ331" s="43"/>
      <c r="AUA331" s="40"/>
      <c r="AUB331" s="40"/>
      <c r="AUC331" s="41"/>
      <c r="AUD331" s="42"/>
      <c r="AUE331" s="42"/>
      <c r="AUF331" s="42"/>
      <c r="AUG331" s="43"/>
      <c r="AUH331" s="43"/>
      <c r="AUI331" s="40"/>
      <c r="AUJ331" s="40"/>
      <c r="AUK331" s="41"/>
      <c r="AUL331" s="42"/>
      <c r="AUM331" s="42"/>
      <c r="AUN331" s="42"/>
      <c r="AUO331" s="43"/>
      <c r="AUP331" s="43"/>
      <c r="AUQ331" s="40"/>
      <c r="AUR331" s="40"/>
      <c r="AUS331" s="41"/>
      <c r="AUT331" s="42"/>
      <c r="AUU331" s="42"/>
      <c r="AUV331" s="42"/>
      <c r="AUW331" s="43"/>
      <c r="AUX331" s="43"/>
      <c r="AUY331" s="40"/>
      <c r="AUZ331" s="40"/>
      <c r="AVA331" s="41"/>
      <c r="AVB331" s="42"/>
      <c r="AVC331" s="42"/>
      <c r="AVD331" s="42"/>
      <c r="AVE331" s="43"/>
      <c r="AVF331" s="43"/>
      <c r="AVG331" s="40"/>
      <c r="AVH331" s="40"/>
      <c r="AVI331" s="41"/>
      <c r="AVJ331" s="42"/>
      <c r="AVK331" s="42"/>
      <c r="AVL331" s="42"/>
      <c r="AVM331" s="43"/>
      <c r="AVN331" s="43"/>
      <c r="AVO331" s="40"/>
      <c r="AVP331" s="40"/>
      <c r="AVQ331" s="41"/>
      <c r="AVR331" s="42"/>
      <c r="AVS331" s="42"/>
      <c r="AVT331" s="42"/>
      <c r="AVU331" s="43"/>
      <c r="AVV331" s="43"/>
      <c r="AVW331" s="40"/>
      <c r="AVX331" s="40"/>
      <c r="AVY331" s="41"/>
      <c r="AVZ331" s="42"/>
      <c r="AWA331" s="42"/>
      <c r="AWB331" s="42"/>
      <c r="AWC331" s="43"/>
      <c r="AWD331" s="43"/>
      <c r="AWE331" s="40"/>
      <c r="AWF331" s="40"/>
      <c r="AWG331" s="41"/>
      <c r="AWH331" s="42"/>
      <c r="AWI331" s="42"/>
      <c r="AWJ331" s="42"/>
      <c r="AWK331" s="43"/>
      <c r="AWL331" s="43"/>
      <c r="AWM331" s="40"/>
      <c r="AWN331" s="40"/>
      <c r="AWO331" s="41"/>
      <c r="AWP331" s="42"/>
      <c r="AWQ331" s="42"/>
      <c r="AWR331" s="42"/>
      <c r="AWS331" s="43"/>
      <c r="AWT331" s="43"/>
      <c r="AWU331" s="40"/>
      <c r="AWV331" s="40"/>
      <c r="AWW331" s="41"/>
      <c r="AWX331" s="42"/>
      <c r="AWY331" s="42"/>
      <c r="AWZ331" s="42"/>
      <c r="AXA331" s="43"/>
      <c r="AXB331" s="43"/>
      <c r="AXC331" s="40"/>
      <c r="AXD331" s="40"/>
      <c r="AXE331" s="41"/>
      <c r="AXF331" s="42"/>
      <c r="AXG331" s="42"/>
      <c r="AXH331" s="42"/>
      <c r="AXI331" s="43"/>
      <c r="AXJ331" s="43"/>
      <c r="AXK331" s="40"/>
      <c r="AXL331" s="40"/>
      <c r="AXM331" s="41"/>
      <c r="AXN331" s="42"/>
      <c r="AXO331" s="42"/>
      <c r="AXP331" s="42"/>
      <c r="AXQ331" s="43"/>
      <c r="AXR331" s="43"/>
      <c r="AXS331" s="40"/>
      <c r="AXT331" s="40"/>
      <c r="AXU331" s="41"/>
      <c r="AXV331" s="42"/>
      <c r="AXW331" s="42"/>
      <c r="AXX331" s="42"/>
      <c r="AXY331" s="43"/>
      <c r="AXZ331" s="43"/>
      <c r="AYA331" s="40"/>
      <c r="AYB331" s="40"/>
      <c r="AYC331" s="41"/>
      <c r="AYD331" s="42"/>
      <c r="AYE331" s="42"/>
      <c r="AYF331" s="42"/>
      <c r="AYG331" s="43"/>
      <c r="AYH331" s="43"/>
      <c r="AYI331" s="40"/>
      <c r="AYJ331" s="40"/>
      <c r="AYK331" s="41"/>
      <c r="AYL331" s="42"/>
      <c r="AYM331" s="42"/>
      <c r="AYN331" s="42"/>
      <c r="AYO331" s="43"/>
      <c r="AYP331" s="43"/>
      <c r="AYQ331" s="40"/>
      <c r="AYR331" s="40"/>
      <c r="AYS331" s="41"/>
      <c r="AYT331" s="42"/>
      <c r="AYU331" s="42"/>
      <c r="AYV331" s="42"/>
      <c r="AYW331" s="43"/>
      <c r="AYX331" s="43"/>
      <c r="AYY331" s="40"/>
      <c r="AYZ331" s="40"/>
      <c r="AZA331" s="41"/>
      <c r="AZB331" s="42"/>
      <c r="AZC331" s="42"/>
      <c r="AZD331" s="42"/>
      <c r="AZE331" s="43"/>
      <c r="AZF331" s="43"/>
      <c r="AZG331" s="40"/>
      <c r="AZH331" s="40"/>
      <c r="AZI331" s="41"/>
      <c r="AZJ331" s="42"/>
      <c r="AZK331" s="42"/>
      <c r="AZL331" s="42"/>
      <c r="AZM331" s="43"/>
      <c r="AZN331" s="43"/>
      <c r="AZO331" s="40"/>
      <c r="AZP331" s="40"/>
      <c r="AZQ331" s="41"/>
      <c r="AZR331" s="42"/>
      <c r="AZS331" s="42"/>
      <c r="AZT331" s="42"/>
      <c r="AZU331" s="43"/>
      <c r="AZV331" s="43"/>
      <c r="AZW331" s="40"/>
      <c r="AZX331" s="40"/>
      <c r="AZY331" s="41"/>
      <c r="AZZ331" s="42"/>
      <c r="BAA331" s="42"/>
      <c r="BAB331" s="42"/>
      <c r="BAC331" s="43"/>
      <c r="BAD331" s="43"/>
      <c r="BAE331" s="40"/>
      <c r="BAF331" s="40"/>
      <c r="BAG331" s="41"/>
      <c r="BAH331" s="42"/>
      <c r="BAI331" s="42"/>
      <c r="BAJ331" s="42"/>
      <c r="BAK331" s="43"/>
      <c r="BAL331" s="43"/>
      <c r="BAM331" s="40"/>
      <c r="BAN331" s="40"/>
      <c r="BAO331" s="41"/>
      <c r="BAP331" s="42"/>
      <c r="BAQ331" s="42"/>
      <c r="BAR331" s="42"/>
      <c r="BAS331" s="43"/>
      <c r="BAT331" s="43"/>
      <c r="BAU331" s="40"/>
      <c r="BAV331" s="40"/>
      <c r="BAW331" s="41"/>
      <c r="BAX331" s="42"/>
      <c r="BAY331" s="42"/>
      <c r="BAZ331" s="42"/>
      <c r="BBA331" s="43"/>
      <c r="BBB331" s="43"/>
      <c r="BBC331" s="40"/>
      <c r="BBD331" s="40"/>
      <c r="BBE331" s="41"/>
      <c r="BBF331" s="42"/>
      <c r="BBG331" s="42"/>
      <c r="BBH331" s="42"/>
      <c r="BBI331" s="43"/>
      <c r="BBJ331" s="43"/>
      <c r="BBK331" s="40"/>
      <c r="BBL331" s="40"/>
      <c r="BBM331" s="41"/>
      <c r="BBN331" s="42"/>
      <c r="BBO331" s="42"/>
      <c r="BBP331" s="42"/>
      <c r="BBQ331" s="43"/>
      <c r="BBR331" s="43"/>
      <c r="BBS331" s="40"/>
      <c r="BBT331" s="40"/>
      <c r="BBU331" s="41"/>
      <c r="BBV331" s="42"/>
      <c r="BBW331" s="42"/>
      <c r="BBX331" s="42"/>
      <c r="BBY331" s="43"/>
      <c r="BBZ331" s="43"/>
      <c r="BCA331" s="40"/>
      <c r="BCB331" s="40"/>
      <c r="BCC331" s="41"/>
      <c r="BCD331" s="42"/>
      <c r="BCE331" s="42"/>
      <c r="BCF331" s="42"/>
      <c r="BCG331" s="43"/>
      <c r="BCH331" s="43"/>
      <c r="BCI331" s="40"/>
      <c r="BCJ331" s="40"/>
      <c r="BCK331" s="41"/>
      <c r="BCL331" s="42"/>
      <c r="BCM331" s="42"/>
      <c r="BCN331" s="42"/>
      <c r="BCO331" s="43"/>
      <c r="BCP331" s="43"/>
      <c r="BCQ331" s="40"/>
      <c r="BCR331" s="40"/>
      <c r="BCS331" s="41"/>
      <c r="BCT331" s="42"/>
      <c r="BCU331" s="42"/>
      <c r="BCV331" s="42"/>
      <c r="BCW331" s="43"/>
      <c r="BCX331" s="43"/>
      <c r="BCY331" s="40"/>
      <c r="BCZ331" s="40"/>
      <c r="BDA331" s="41"/>
      <c r="BDB331" s="42"/>
      <c r="BDC331" s="42"/>
      <c r="BDD331" s="42"/>
      <c r="BDE331" s="43"/>
      <c r="BDF331" s="43"/>
      <c r="BDG331" s="40"/>
      <c r="BDH331" s="40"/>
      <c r="BDI331" s="41"/>
      <c r="BDJ331" s="42"/>
      <c r="BDK331" s="42"/>
      <c r="BDL331" s="42"/>
      <c r="BDM331" s="43"/>
      <c r="BDN331" s="43"/>
      <c r="BDO331" s="40"/>
      <c r="BDP331" s="40"/>
      <c r="BDQ331" s="41"/>
      <c r="BDR331" s="42"/>
      <c r="BDS331" s="42"/>
      <c r="BDT331" s="42"/>
      <c r="BDU331" s="43"/>
      <c r="BDV331" s="43"/>
      <c r="BDW331" s="40"/>
      <c r="BDX331" s="40"/>
      <c r="BDY331" s="41"/>
      <c r="BDZ331" s="42"/>
      <c r="BEA331" s="42"/>
      <c r="BEB331" s="42"/>
      <c r="BEC331" s="43"/>
      <c r="BED331" s="43"/>
      <c r="BEE331" s="40"/>
      <c r="BEF331" s="40"/>
      <c r="BEG331" s="41"/>
      <c r="BEH331" s="42"/>
      <c r="BEI331" s="42"/>
      <c r="BEJ331" s="42"/>
      <c r="BEK331" s="43"/>
      <c r="BEL331" s="43"/>
      <c r="BEM331" s="40"/>
      <c r="BEN331" s="40"/>
      <c r="BEO331" s="41"/>
      <c r="BEP331" s="42"/>
      <c r="BEQ331" s="42"/>
      <c r="BER331" s="42"/>
      <c r="BES331" s="43"/>
      <c r="BET331" s="43"/>
      <c r="BEU331" s="40"/>
      <c r="BEV331" s="40"/>
      <c r="BEW331" s="41"/>
      <c r="BEX331" s="42"/>
      <c r="BEY331" s="42"/>
      <c r="BEZ331" s="42"/>
      <c r="BFA331" s="43"/>
      <c r="BFB331" s="43"/>
      <c r="BFC331" s="40"/>
      <c r="BFD331" s="40"/>
      <c r="BFE331" s="41"/>
      <c r="BFF331" s="42"/>
      <c r="BFG331" s="42"/>
      <c r="BFH331" s="42"/>
      <c r="BFI331" s="43"/>
      <c r="BFJ331" s="43"/>
      <c r="BFK331" s="40"/>
      <c r="BFL331" s="40"/>
      <c r="BFM331" s="41"/>
      <c r="BFN331" s="42"/>
      <c r="BFO331" s="42"/>
      <c r="BFP331" s="42"/>
      <c r="BFQ331" s="43"/>
      <c r="BFR331" s="43"/>
      <c r="BFS331" s="40"/>
      <c r="BFT331" s="40"/>
      <c r="BFU331" s="41"/>
      <c r="BFV331" s="42"/>
      <c r="BFW331" s="42"/>
      <c r="BFX331" s="42"/>
      <c r="BFY331" s="43"/>
      <c r="BFZ331" s="43"/>
      <c r="BGA331" s="40"/>
      <c r="BGB331" s="40"/>
      <c r="BGC331" s="41"/>
      <c r="BGD331" s="42"/>
      <c r="BGE331" s="42"/>
      <c r="BGF331" s="42"/>
      <c r="BGG331" s="43"/>
      <c r="BGH331" s="43"/>
      <c r="BGI331" s="40"/>
      <c r="BGJ331" s="40"/>
      <c r="BGK331" s="41"/>
      <c r="BGL331" s="42"/>
      <c r="BGM331" s="42"/>
      <c r="BGN331" s="42"/>
      <c r="BGO331" s="43"/>
      <c r="BGP331" s="43"/>
      <c r="BGQ331" s="40"/>
      <c r="BGR331" s="40"/>
      <c r="BGS331" s="41"/>
      <c r="BGT331" s="42"/>
      <c r="BGU331" s="42"/>
      <c r="BGV331" s="42"/>
      <c r="BGW331" s="43"/>
      <c r="BGX331" s="43"/>
      <c r="BGY331" s="40"/>
      <c r="BGZ331" s="40"/>
      <c r="BHA331" s="41"/>
      <c r="BHB331" s="42"/>
      <c r="BHC331" s="42"/>
      <c r="BHD331" s="42"/>
      <c r="BHE331" s="43"/>
      <c r="BHF331" s="43"/>
      <c r="BHG331" s="40"/>
      <c r="BHH331" s="40"/>
      <c r="BHI331" s="41"/>
      <c r="BHJ331" s="42"/>
      <c r="BHK331" s="42"/>
      <c r="BHL331" s="42"/>
      <c r="BHM331" s="43"/>
      <c r="BHN331" s="43"/>
      <c r="BHO331" s="40"/>
      <c r="BHP331" s="40"/>
      <c r="BHQ331" s="41"/>
      <c r="BHR331" s="42"/>
      <c r="BHS331" s="42"/>
      <c r="BHT331" s="42"/>
      <c r="BHU331" s="43"/>
      <c r="BHV331" s="43"/>
      <c r="BHW331" s="40"/>
      <c r="BHX331" s="40"/>
      <c r="BHY331" s="41"/>
      <c r="BHZ331" s="42"/>
      <c r="BIA331" s="42"/>
      <c r="BIB331" s="42"/>
      <c r="BIC331" s="43"/>
      <c r="BID331" s="43"/>
      <c r="BIE331" s="40"/>
      <c r="BIF331" s="40"/>
      <c r="BIG331" s="41"/>
      <c r="BIH331" s="42"/>
      <c r="BII331" s="42"/>
      <c r="BIJ331" s="42"/>
      <c r="BIK331" s="43"/>
      <c r="BIL331" s="43"/>
      <c r="BIM331" s="40"/>
      <c r="BIN331" s="40"/>
      <c r="BIO331" s="41"/>
      <c r="BIP331" s="42"/>
      <c r="BIQ331" s="42"/>
      <c r="BIR331" s="42"/>
      <c r="BIS331" s="43"/>
      <c r="BIT331" s="43"/>
      <c r="BIU331" s="40"/>
      <c r="BIV331" s="40"/>
      <c r="BIW331" s="41"/>
      <c r="BIX331" s="42"/>
      <c r="BIY331" s="42"/>
      <c r="BIZ331" s="42"/>
      <c r="BJA331" s="43"/>
      <c r="BJB331" s="43"/>
      <c r="BJC331" s="40"/>
      <c r="BJD331" s="40"/>
      <c r="BJE331" s="41"/>
      <c r="BJF331" s="42"/>
      <c r="BJG331" s="42"/>
      <c r="BJH331" s="42"/>
      <c r="BJI331" s="43"/>
      <c r="BJJ331" s="43"/>
      <c r="BJK331" s="40"/>
      <c r="BJL331" s="40"/>
      <c r="BJM331" s="41"/>
      <c r="BJN331" s="42"/>
      <c r="BJO331" s="42"/>
      <c r="BJP331" s="42"/>
      <c r="BJQ331" s="43"/>
      <c r="BJR331" s="43"/>
      <c r="BJS331" s="40"/>
      <c r="BJT331" s="40"/>
      <c r="BJU331" s="41"/>
      <c r="BJV331" s="42"/>
      <c r="BJW331" s="42"/>
      <c r="BJX331" s="42"/>
      <c r="BJY331" s="43"/>
      <c r="BJZ331" s="43"/>
      <c r="BKA331" s="40"/>
      <c r="BKB331" s="40"/>
      <c r="BKC331" s="41"/>
      <c r="BKD331" s="42"/>
      <c r="BKE331" s="42"/>
      <c r="BKF331" s="42"/>
      <c r="BKG331" s="43"/>
      <c r="BKH331" s="43"/>
      <c r="BKI331" s="40"/>
      <c r="BKJ331" s="40"/>
      <c r="BKK331" s="41"/>
      <c r="BKL331" s="42"/>
      <c r="BKM331" s="42"/>
      <c r="BKN331" s="42"/>
      <c r="BKO331" s="43"/>
      <c r="BKP331" s="43"/>
      <c r="BKQ331" s="40"/>
      <c r="BKR331" s="40"/>
      <c r="BKS331" s="41"/>
      <c r="BKT331" s="42"/>
      <c r="BKU331" s="42"/>
      <c r="BKV331" s="42"/>
      <c r="BKW331" s="43"/>
      <c r="BKX331" s="43"/>
      <c r="BKY331" s="40"/>
      <c r="BKZ331" s="40"/>
      <c r="BLA331" s="41"/>
      <c r="BLB331" s="42"/>
      <c r="BLC331" s="42"/>
      <c r="BLD331" s="42"/>
      <c r="BLE331" s="43"/>
      <c r="BLF331" s="43"/>
      <c r="BLG331" s="40"/>
      <c r="BLH331" s="40"/>
      <c r="BLI331" s="41"/>
      <c r="BLJ331" s="42"/>
      <c r="BLK331" s="42"/>
      <c r="BLL331" s="42"/>
      <c r="BLM331" s="43"/>
      <c r="BLN331" s="43"/>
      <c r="BLO331" s="40"/>
      <c r="BLP331" s="40"/>
      <c r="BLQ331" s="41"/>
      <c r="BLR331" s="42"/>
      <c r="BLS331" s="42"/>
      <c r="BLT331" s="42"/>
      <c r="BLU331" s="43"/>
      <c r="BLV331" s="43"/>
      <c r="BLW331" s="40"/>
      <c r="BLX331" s="40"/>
      <c r="BLY331" s="41"/>
      <c r="BLZ331" s="42"/>
      <c r="BMA331" s="42"/>
      <c r="BMB331" s="42"/>
      <c r="BMC331" s="43"/>
      <c r="BMD331" s="43"/>
      <c r="BME331" s="40"/>
      <c r="BMF331" s="40"/>
      <c r="BMG331" s="41"/>
      <c r="BMH331" s="42"/>
      <c r="BMI331" s="42"/>
      <c r="BMJ331" s="42"/>
      <c r="BMK331" s="43"/>
      <c r="BML331" s="43"/>
      <c r="BMM331" s="40"/>
      <c r="BMN331" s="40"/>
      <c r="BMO331" s="41"/>
      <c r="BMP331" s="42"/>
      <c r="BMQ331" s="42"/>
      <c r="BMR331" s="42"/>
      <c r="BMS331" s="43"/>
      <c r="BMT331" s="43"/>
      <c r="BMU331" s="40"/>
      <c r="BMV331" s="40"/>
      <c r="BMW331" s="41"/>
      <c r="BMX331" s="42"/>
      <c r="BMY331" s="42"/>
      <c r="BMZ331" s="42"/>
      <c r="BNA331" s="43"/>
      <c r="BNB331" s="43"/>
      <c r="BNC331" s="40"/>
      <c r="BND331" s="40"/>
      <c r="BNE331" s="41"/>
      <c r="BNF331" s="42"/>
      <c r="BNG331" s="42"/>
      <c r="BNH331" s="42"/>
      <c r="BNI331" s="43"/>
      <c r="BNJ331" s="43"/>
      <c r="BNK331" s="40"/>
      <c r="BNL331" s="40"/>
      <c r="BNM331" s="41"/>
      <c r="BNN331" s="42"/>
      <c r="BNO331" s="42"/>
      <c r="BNP331" s="42"/>
      <c r="BNQ331" s="43"/>
      <c r="BNR331" s="43"/>
      <c r="BNS331" s="40"/>
      <c r="BNT331" s="40"/>
      <c r="BNU331" s="41"/>
      <c r="BNV331" s="42"/>
      <c r="BNW331" s="42"/>
      <c r="BNX331" s="42"/>
      <c r="BNY331" s="43"/>
      <c r="BNZ331" s="43"/>
      <c r="BOA331" s="40"/>
      <c r="BOB331" s="40"/>
      <c r="BOC331" s="41"/>
      <c r="BOD331" s="42"/>
      <c r="BOE331" s="42"/>
      <c r="BOF331" s="42"/>
      <c r="BOG331" s="43"/>
      <c r="BOH331" s="43"/>
      <c r="BOI331" s="40"/>
      <c r="BOJ331" s="40"/>
      <c r="BOK331" s="41"/>
      <c r="BOL331" s="42"/>
      <c r="BOM331" s="42"/>
      <c r="BON331" s="42"/>
      <c r="BOO331" s="43"/>
      <c r="BOP331" s="43"/>
      <c r="BOQ331" s="40"/>
      <c r="BOR331" s="40"/>
      <c r="BOS331" s="41"/>
      <c r="BOT331" s="42"/>
      <c r="BOU331" s="42"/>
      <c r="BOV331" s="42"/>
      <c r="BOW331" s="43"/>
      <c r="BOX331" s="43"/>
      <c r="BOY331" s="40"/>
      <c r="BOZ331" s="40"/>
      <c r="BPA331" s="41"/>
      <c r="BPB331" s="42"/>
      <c r="BPC331" s="42"/>
      <c r="BPD331" s="42"/>
      <c r="BPE331" s="43"/>
      <c r="BPF331" s="43"/>
      <c r="BPG331" s="40"/>
      <c r="BPH331" s="40"/>
      <c r="BPI331" s="41"/>
      <c r="BPJ331" s="42"/>
      <c r="BPK331" s="42"/>
      <c r="BPL331" s="42"/>
      <c r="BPM331" s="43"/>
      <c r="BPN331" s="43"/>
      <c r="BPO331" s="40"/>
      <c r="BPP331" s="40"/>
      <c r="BPQ331" s="41"/>
      <c r="BPR331" s="42"/>
      <c r="BPS331" s="42"/>
      <c r="BPT331" s="42"/>
      <c r="BPU331" s="43"/>
      <c r="BPV331" s="43"/>
      <c r="BPW331" s="40"/>
      <c r="BPX331" s="40"/>
      <c r="BPY331" s="41"/>
      <c r="BPZ331" s="42"/>
      <c r="BQA331" s="42"/>
      <c r="BQB331" s="42"/>
      <c r="BQC331" s="43"/>
      <c r="BQD331" s="43"/>
      <c r="BQE331" s="40"/>
      <c r="BQF331" s="40"/>
      <c r="BQG331" s="41"/>
      <c r="BQH331" s="42"/>
      <c r="BQI331" s="42"/>
      <c r="BQJ331" s="42"/>
      <c r="BQK331" s="43"/>
      <c r="BQL331" s="43"/>
      <c r="BQM331" s="40"/>
      <c r="BQN331" s="40"/>
      <c r="BQO331" s="41"/>
      <c r="BQP331" s="42"/>
      <c r="BQQ331" s="42"/>
      <c r="BQR331" s="42"/>
      <c r="BQS331" s="43"/>
      <c r="BQT331" s="43"/>
      <c r="BQU331" s="40"/>
      <c r="BQV331" s="40"/>
      <c r="BQW331" s="41"/>
      <c r="BQX331" s="42"/>
      <c r="BQY331" s="42"/>
      <c r="BQZ331" s="42"/>
      <c r="BRA331" s="43"/>
      <c r="BRB331" s="43"/>
      <c r="BRC331" s="40"/>
      <c r="BRD331" s="40"/>
      <c r="BRE331" s="41"/>
      <c r="BRF331" s="42"/>
      <c r="BRG331" s="42"/>
      <c r="BRH331" s="42"/>
      <c r="BRI331" s="43"/>
      <c r="BRJ331" s="43"/>
      <c r="BRK331" s="40"/>
      <c r="BRL331" s="40"/>
      <c r="BRM331" s="41"/>
      <c r="BRN331" s="42"/>
      <c r="BRO331" s="42"/>
      <c r="BRP331" s="42"/>
      <c r="BRQ331" s="43"/>
      <c r="BRR331" s="43"/>
      <c r="BRS331" s="40"/>
      <c r="BRT331" s="40"/>
      <c r="BRU331" s="41"/>
      <c r="BRV331" s="42"/>
      <c r="BRW331" s="42"/>
      <c r="BRX331" s="42"/>
      <c r="BRY331" s="43"/>
      <c r="BRZ331" s="43"/>
      <c r="BSA331" s="40"/>
      <c r="BSB331" s="40"/>
      <c r="BSC331" s="41"/>
      <c r="BSD331" s="42"/>
      <c r="BSE331" s="42"/>
      <c r="BSF331" s="42"/>
      <c r="BSG331" s="43"/>
      <c r="BSH331" s="43"/>
      <c r="BSI331" s="40"/>
      <c r="BSJ331" s="40"/>
      <c r="BSK331" s="41"/>
      <c r="BSL331" s="42"/>
      <c r="BSM331" s="42"/>
      <c r="BSN331" s="42"/>
      <c r="BSO331" s="43"/>
      <c r="BSP331" s="43"/>
      <c r="BSQ331" s="40"/>
      <c r="BSR331" s="40"/>
      <c r="BSS331" s="41"/>
      <c r="BST331" s="42"/>
      <c r="BSU331" s="42"/>
      <c r="BSV331" s="42"/>
      <c r="BSW331" s="43"/>
      <c r="BSX331" s="43"/>
      <c r="BSY331" s="40"/>
      <c r="BSZ331" s="40"/>
      <c r="BTA331" s="41"/>
      <c r="BTB331" s="42"/>
      <c r="BTC331" s="42"/>
      <c r="BTD331" s="42"/>
      <c r="BTE331" s="43"/>
      <c r="BTF331" s="43"/>
      <c r="BTG331" s="40"/>
      <c r="BTH331" s="40"/>
      <c r="BTI331" s="41"/>
      <c r="BTJ331" s="42"/>
      <c r="BTK331" s="42"/>
      <c r="BTL331" s="42"/>
      <c r="BTM331" s="43"/>
      <c r="BTN331" s="43"/>
      <c r="BTO331" s="40"/>
      <c r="BTP331" s="40"/>
      <c r="BTQ331" s="41"/>
      <c r="BTR331" s="42"/>
      <c r="BTS331" s="42"/>
      <c r="BTT331" s="42"/>
      <c r="BTU331" s="43"/>
      <c r="BTV331" s="43"/>
      <c r="BTW331" s="40"/>
      <c r="BTX331" s="40"/>
      <c r="BTY331" s="41"/>
      <c r="BTZ331" s="42"/>
      <c r="BUA331" s="42"/>
      <c r="BUB331" s="42"/>
      <c r="BUC331" s="43"/>
      <c r="BUD331" s="43"/>
      <c r="BUE331" s="40"/>
      <c r="BUF331" s="40"/>
      <c r="BUG331" s="41"/>
      <c r="BUH331" s="42"/>
      <c r="BUI331" s="42"/>
      <c r="BUJ331" s="42"/>
      <c r="BUK331" s="43"/>
      <c r="BUL331" s="43"/>
      <c r="BUM331" s="40"/>
      <c r="BUN331" s="40"/>
      <c r="BUO331" s="41"/>
      <c r="BUP331" s="42"/>
      <c r="BUQ331" s="42"/>
      <c r="BUR331" s="42"/>
      <c r="BUS331" s="43"/>
      <c r="BUT331" s="43"/>
      <c r="BUU331" s="40"/>
      <c r="BUV331" s="40"/>
      <c r="BUW331" s="41"/>
      <c r="BUX331" s="42"/>
      <c r="BUY331" s="42"/>
      <c r="BUZ331" s="42"/>
      <c r="BVA331" s="43"/>
      <c r="BVB331" s="43"/>
      <c r="BVC331" s="40"/>
      <c r="BVD331" s="40"/>
      <c r="BVE331" s="41"/>
      <c r="BVF331" s="42"/>
      <c r="BVG331" s="42"/>
      <c r="BVH331" s="42"/>
      <c r="BVI331" s="43"/>
      <c r="BVJ331" s="43"/>
      <c r="BVK331" s="40"/>
      <c r="BVL331" s="40"/>
      <c r="BVM331" s="41"/>
      <c r="BVN331" s="42"/>
      <c r="BVO331" s="42"/>
      <c r="BVP331" s="42"/>
      <c r="BVQ331" s="43"/>
      <c r="BVR331" s="43"/>
      <c r="BVS331" s="40"/>
      <c r="BVT331" s="40"/>
      <c r="BVU331" s="41"/>
      <c r="BVV331" s="42"/>
      <c r="BVW331" s="42"/>
      <c r="BVX331" s="42"/>
      <c r="BVY331" s="43"/>
      <c r="BVZ331" s="43"/>
      <c r="BWA331" s="40"/>
      <c r="BWB331" s="40"/>
      <c r="BWC331" s="41"/>
      <c r="BWD331" s="42"/>
      <c r="BWE331" s="42"/>
      <c r="BWF331" s="42"/>
      <c r="BWG331" s="43"/>
      <c r="BWH331" s="43"/>
      <c r="BWI331" s="40"/>
      <c r="BWJ331" s="40"/>
      <c r="BWK331" s="41"/>
      <c r="BWL331" s="42"/>
      <c r="BWM331" s="42"/>
      <c r="BWN331" s="42"/>
      <c r="BWO331" s="43"/>
      <c r="BWP331" s="43"/>
      <c r="BWQ331" s="40"/>
      <c r="BWR331" s="40"/>
      <c r="BWS331" s="41"/>
      <c r="BWT331" s="42"/>
      <c r="BWU331" s="42"/>
      <c r="BWV331" s="42"/>
      <c r="BWW331" s="43"/>
      <c r="BWX331" s="43"/>
      <c r="BWY331" s="40"/>
      <c r="BWZ331" s="40"/>
      <c r="BXA331" s="41"/>
      <c r="BXB331" s="42"/>
      <c r="BXC331" s="42"/>
      <c r="BXD331" s="42"/>
      <c r="BXE331" s="43"/>
      <c r="BXF331" s="43"/>
      <c r="BXG331" s="40"/>
      <c r="BXH331" s="40"/>
      <c r="BXI331" s="41"/>
      <c r="BXJ331" s="42"/>
      <c r="BXK331" s="42"/>
      <c r="BXL331" s="42"/>
      <c r="BXM331" s="43"/>
      <c r="BXN331" s="43"/>
      <c r="BXO331" s="40"/>
      <c r="BXP331" s="40"/>
      <c r="BXQ331" s="41"/>
      <c r="BXR331" s="42"/>
      <c r="BXS331" s="42"/>
      <c r="BXT331" s="42"/>
      <c r="BXU331" s="43"/>
      <c r="BXV331" s="43"/>
      <c r="BXW331" s="40"/>
      <c r="BXX331" s="40"/>
      <c r="BXY331" s="41"/>
      <c r="BXZ331" s="42"/>
      <c r="BYA331" s="42"/>
      <c r="BYB331" s="42"/>
      <c r="BYC331" s="43"/>
      <c r="BYD331" s="43"/>
      <c r="BYE331" s="40"/>
      <c r="BYF331" s="40"/>
      <c r="BYG331" s="41"/>
      <c r="BYH331" s="42"/>
      <c r="BYI331" s="42"/>
      <c r="BYJ331" s="42"/>
      <c r="BYK331" s="43"/>
      <c r="BYL331" s="43"/>
      <c r="BYM331" s="40"/>
      <c r="BYN331" s="40"/>
      <c r="BYO331" s="41"/>
      <c r="BYP331" s="42"/>
      <c r="BYQ331" s="42"/>
      <c r="BYR331" s="42"/>
      <c r="BYS331" s="43"/>
      <c r="BYT331" s="43"/>
      <c r="BYU331" s="40"/>
      <c r="BYV331" s="40"/>
      <c r="BYW331" s="41"/>
      <c r="BYX331" s="42"/>
      <c r="BYY331" s="42"/>
      <c r="BYZ331" s="42"/>
      <c r="BZA331" s="43"/>
      <c r="BZB331" s="43"/>
      <c r="BZC331" s="40"/>
      <c r="BZD331" s="40"/>
      <c r="BZE331" s="41"/>
      <c r="BZF331" s="42"/>
      <c r="BZG331" s="42"/>
      <c r="BZH331" s="42"/>
      <c r="BZI331" s="43"/>
      <c r="BZJ331" s="43"/>
      <c r="BZK331" s="40"/>
      <c r="BZL331" s="40"/>
      <c r="BZM331" s="41"/>
      <c r="BZN331" s="42"/>
      <c r="BZO331" s="42"/>
      <c r="BZP331" s="42"/>
      <c r="BZQ331" s="43"/>
      <c r="BZR331" s="43"/>
      <c r="BZS331" s="40"/>
      <c r="BZT331" s="40"/>
      <c r="BZU331" s="41"/>
      <c r="BZV331" s="42"/>
      <c r="BZW331" s="42"/>
      <c r="BZX331" s="42"/>
      <c r="BZY331" s="43"/>
      <c r="BZZ331" s="43"/>
      <c r="CAA331" s="40"/>
      <c r="CAB331" s="40"/>
      <c r="CAC331" s="41"/>
      <c r="CAD331" s="42"/>
      <c r="CAE331" s="42"/>
      <c r="CAF331" s="42"/>
      <c r="CAG331" s="43"/>
      <c r="CAH331" s="43"/>
      <c r="CAI331" s="40"/>
      <c r="CAJ331" s="40"/>
      <c r="CAK331" s="41"/>
      <c r="CAL331" s="42"/>
      <c r="CAM331" s="42"/>
      <c r="CAN331" s="42"/>
      <c r="CAO331" s="43"/>
      <c r="CAP331" s="43"/>
      <c r="CAQ331" s="40"/>
      <c r="CAR331" s="40"/>
      <c r="CAS331" s="41"/>
      <c r="CAT331" s="42"/>
      <c r="CAU331" s="42"/>
      <c r="CAV331" s="42"/>
      <c r="CAW331" s="43"/>
      <c r="CAX331" s="43"/>
      <c r="CAY331" s="40"/>
      <c r="CAZ331" s="40"/>
      <c r="CBA331" s="41"/>
      <c r="CBB331" s="42"/>
      <c r="CBC331" s="42"/>
      <c r="CBD331" s="42"/>
      <c r="CBE331" s="43"/>
      <c r="CBF331" s="43"/>
      <c r="CBG331" s="40"/>
      <c r="CBH331" s="40"/>
      <c r="CBI331" s="41"/>
      <c r="CBJ331" s="42"/>
      <c r="CBK331" s="42"/>
      <c r="CBL331" s="42"/>
      <c r="CBM331" s="43"/>
      <c r="CBN331" s="43"/>
      <c r="CBO331" s="40"/>
      <c r="CBP331" s="40"/>
      <c r="CBQ331" s="41"/>
      <c r="CBR331" s="42"/>
      <c r="CBS331" s="42"/>
      <c r="CBT331" s="42"/>
      <c r="CBU331" s="43"/>
      <c r="CBV331" s="43"/>
      <c r="CBW331" s="40"/>
      <c r="CBX331" s="40"/>
      <c r="CBY331" s="41"/>
      <c r="CBZ331" s="42"/>
      <c r="CCA331" s="42"/>
      <c r="CCB331" s="42"/>
      <c r="CCC331" s="43"/>
      <c r="CCD331" s="43"/>
      <c r="CCE331" s="40"/>
      <c r="CCF331" s="40"/>
      <c r="CCG331" s="41"/>
      <c r="CCH331" s="42"/>
      <c r="CCI331" s="42"/>
      <c r="CCJ331" s="42"/>
      <c r="CCK331" s="43"/>
      <c r="CCL331" s="43"/>
      <c r="CCM331" s="40"/>
      <c r="CCN331" s="40"/>
      <c r="CCO331" s="41"/>
      <c r="CCP331" s="42"/>
      <c r="CCQ331" s="42"/>
      <c r="CCR331" s="42"/>
      <c r="CCS331" s="43"/>
      <c r="CCT331" s="43"/>
      <c r="CCU331" s="40"/>
      <c r="CCV331" s="40"/>
      <c r="CCW331" s="41"/>
      <c r="CCX331" s="42"/>
      <c r="CCY331" s="42"/>
      <c r="CCZ331" s="42"/>
      <c r="CDA331" s="43"/>
      <c r="CDB331" s="43"/>
      <c r="CDC331" s="40"/>
      <c r="CDD331" s="40"/>
      <c r="CDE331" s="41"/>
      <c r="CDF331" s="42"/>
      <c r="CDG331" s="42"/>
      <c r="CDH331" s="42"/>
      <c r="CDI331" s="43"/>
      <c r="CDJ331" s="43"/>
      <c r="CDK331" s="40"/>
      <c r="CDL331" s="40"/>
      <c r="CDM331" s="41"/>
      <c r="CDN331" s="42"/>
      <c r="CDO331" s="42"/>
      <c r="CDP331" s="42"/>
      <c r="CDQ331" s="43"/>
      <c r="CDR331" s="43"/>
      <c r="CDS331" s="40"/>
      <c r="CDT331" s="40"/>
      <c r="CDU331" s="41"/>
      <c r="CDV331" s="42"/>
      <c r="CDW331" s="42"/>
      <c r="CDX331" s="42"/>
      <c r="CDY331" s="43"/>
      <c r="CDZ331" s="43"/>
      <c r="CEA331" s="40"/>
      <c r="CEB331" s="40"/>
      <c r="CEC331" s="41"/>
      <c r="CED331" s="42"/>
      <c r="CEE331" s="42"/>
      <c r="CEF331" s="42"/>
      <c r="CEG331" s="43"/>
      <c r="CEH331" s="43"/>
      <c r="CEI331" s="40"/>
      <c r="CEJ331" s="40"/>
      <c r="CEK331" s="41"/>
      <c r="CEL331" s="42"/>
      <c r="CEM331" s="42"/>
      <c r="CEN331" s="42"/>
      <c r="CEO331" s="43"/>
      <c r="CEP331" s="43"/>
      <c r="CEQ331" s="40"/>
      <c r="CER331" s="40"/>
      <c r="CES331" s="41"/>
      <c r="CET331" s="42"/>
      <c r="CEU331" s="42"/>
      <c r="CEV331" s="42"/>
      <c r="CEW331" s="43"/>
      <c r="CEX331" s="43"/>
      <c r="CEY331" s="40"/>
      <c r="CEZ331" s="40"/>
      <c r="CFA331" s="41"/>
      <c r="CFB331" s="42"/>
      <c r="CFC331" s="42"/>
      <c r="CFD331" s="42"/>
      <c r="CFE331" s="43"/>
      <c r="CFF331" s="43"/>
      <c r="CFG331" s="40"/>
      <c r="CFH331" s="40"/>
      <c r="CFI331" s="41"/>
      <c r="CFJ331" s="42"/>
      <c r="CFK331" s="42"/>
      <c r="CFL331" s="42"/>
      <c r="CFM331" s="43"/>
      <c r="CFN331" s="43"/>
      <c r="CFO331" s="40"/>
      <c r="CFP331" s="40"/>
      <c r="CFQ331" s="41"/>
      <c r="CFR331" s="42"/>
      <c r="CFS331" s="42"/>
      <c r="CFT331" s="42"/>
      <c r="CFU331" s="43"/>
      <c r="CFV331" s="43"/>
      <c r="CFW331" s="40"/>
      <c r="CFX331" s="40"/>
      <c r="CFY331" s="41"/>
      <c r="CFZ331" s="42"/>
      <c r="CGA331" s="42"/>
      <c r="CGB331" s="42"/>
      <c r="CGC331" s="43"/>
      <c r="CGD331" s="43"/>
      <c r="CGE331" s="40"/>
      <c r="CGF331" s="40"/>
      <c r="CGG331" s="41"/>
      <c r="CGH331" s="42"/>
      <c r="CGI331" s="42"/>
      <c r="CGJ331" s="42"/>
      <c r="CGK331" s="43"/>
      <c r="CGL331" s="43"/>
      <c r="CGM331" s="40"/>
      <c r="CGN331" s="40"/>
      <c r="CGO331" s="41"/>
      <c r="CGP331" s="42"/>
      <c r="CGQ331" s="42"/>
      <c r="CGR331" s="42"/>
      <c r="CGS331" s="43"/>
      <c r="CGT331" s="43"/>
      <c r="CGU331" s="40"/>
      <c r="CGV331" s="40"/>
      <c r="CGW331" s="41"/>
      <c r="CGX331" s="42"/>
      <c r="CGY331" s="42"/>
      <c r="CGZ331" s="42"/>
      <c r="CHA331" s="43"/>
      <c r="CHB331" s="43"/>
      <c r="CHC331" s="40"/>
      <c r="CHD331" s="40"/>
      <c r="CHE331" s="41"/>
      <c r="CHF331" s="42"/>
      <c r="CHG331" s="42"/>
      <c r="CHH331" s="42"/>
      <c r="CHI331" s="43"/>
      <c r="CHJ331" s="43"/>
      <c r="CHK331" s="40"/>
      <c r="CHL331" s="40"/>
      <c r="CHM331" s="41"/>
      <c r="CHN331" s="42"/>
      <c r="CHO331" s="42"/>
      <c r="CHP331" s="42"/>
      <c r="CHQ331" s="43"/>
      <c r="CHR331" s="43"/>
      <c r="CHS331" s="40"/>
      <c r="CHT331" s="40"/>
      <c r="CHU331" s="41"/>
      <c r="CHV331" s="42"/>
      <c r="CHW331" s="42"/>
      <c r="CHX331" s="42"/>
      <c r="CHY331" s="43"/>
      <c r="CHZ331" s="43"/>
      <c r="CIA331" s="40"/>
      <c r="CIB331" s="40"/>
      <c r="CIC331" s="41"/>
      <c r="CID331" s="42"/>
      <c r="CIE331" s="42"/>
      <c r="CIF331" s="42"/>
      <c r="CIG331" s="43"/>
      <c r="CIH331" s="43"/>
      <c r="CII331" s="40"/>
      <c r="CIJ331" s="40"/>
      <c r="CIK331" s="41"/>
      <c r="CIL331" s="42"/>
      <c r="CIM331" s="42"/>
      <c r="CIN331" s="42"/>
      <c r="CIO331" s="43"/>
      <c r="CIP331" s="43"/>
      <c r="CIQ331" s="40"/>
      <c r="CIR331" s="40"/>
      <c r="CIS331" s="41"/>
      <c r="CIT331" s="42"/>
      <c r="CIU331" s="42"/>
      <c r="CIV331" s="42"/>
      <c r="CIW331" s="43"/>
      <c r="CIX331" s="43"/>
      <c r="CIY331" s="40"/>
      <c r="CIZ331" s="40"/>
      <c r="CJA331" s="41"/>
      <c r="CJB331" s="42"/>
      <c r="CJC331" s="42"/>
      <c r="CJD331" s="42"/>
      <c r="CJE331" s="43"/>
      <c r="CJF331" s="43"/>
      <c r="CJG331" s="40"/>
      <c r="CJH331" s="40"/>
      <c r="CJI331" s="41"/>
      <c r="CJJ331" s="42"/>
      <c r="CJK331" s="42"/>
      <c r="CJL331" s="42"/>
      <c r="CJM331" s="43"/>
      <c r="CJN331" s="43"/>
      <c r="CJO331" s="40"/>
      <c r="CJP331" s="40"/>
      <c r="CJQ331" s="41"/>
      <c r="CJR331" s="42"/>
      <c r="CJS331" s="42"/>
      <c r="CJT331" s="42"/>
      <c r="CJU331" s="43"/>
      <c r="CJV331" s="43"/>
      <c r="CJW331" s="40"/>
      <c r="CJX331" s="40"/>
      <c r="CJY331" s="41"/>
      <c r="CJZ331" s="42"/>
      <c r="CKA331" s="42"/>
      <c r="CKB331" s="42"/>
      <c r="CKC331" s="43"/>
      <c r="CKD331" s="43"/>
      <c r="CKE331" s="40"/>
      <c r="CKF331" s="40"/>
      <c r="CKG331" s="41"/>
      <c r="CKH331" s="42"/>
      <c r="CKI331" s="42"/>
      <c r="CKJ331" s="42"/>
      <c r="CKK331" s="43"/>
      <c r="CKL331" s="43"/>
      <c r="CKM331" s="40"/>
      <c r="CKN331" s="40"/>
      <c r="CKO331" s="41"/>
      <c r="CKP331" s="42"/>
      <c r="CKQ331" s="42"/>
      <c r="CKR331" s="42"/>
      <c r="CKS331" s="43"/>
      <c r="CKT331" s="43"/>
      <c r="CKU331" s="40"/>
      <c r="CKV331" s="40"/>
      <c r="CKW331" s="41"/>
      <c r="CKX331" s="42"/>
      <c r="CKY331" s="42"/>
      <c r="CKZ331" s="42"/>
      <c r="CLA331" s="43"/>
      <c r="CLB331" s="43"/>
      <c r="CLC331" s="40"/>
      <c r="CLD331" s="40"/>
      <c r="CLE331" s="41"/>
      <c r="CLF331" s="42"/>
      <c r="CLG331" s="42"/>
      <c r="CLH331" s="42"/>
      <c r="CLI331" s="43"/>
      <c r="CLJ331" s="43"/>
      <c r="CLK331" s="40"/>
      <c r="CLL331" s="40"/>
      <c r="CLM331" s="41"/>
      <c r="CLN331" s="42"/>
      <c r="CLO331" s="42"/>
      <c r="CLP331" s="42"/>
      <c r="CLQ331" s="43"/>
      <c r="CLR331" s="43"/>
      <c r="CLS331" s="40"/>
      <c r="CLT331" s="40"/>
      <c r="CLU331" s="41"/>
      <c r="CLV331" s="42"/>
      <c r="CLW331" s="42"/>
      <c r="CLX331" s="42"/>
      <c r="CLY331" s="43"/>
      <c r="CLZ331" s="43"/>
      <c r="CMA331" s="40"/>
      <c r="CMB331" s="40"/>
      <c r="CMC331" s="41"/>
      <c r="CMD331" s="42"/>
      <c r="CME331" s="42"/>
      <c r="CMF331" s="42"/>
      <c r="CMG331" s="43"/>
      <c r="CMH331" s="43"/>
      <c r="CMI331" s="40"/>
      <c r="CMJ331" s="40"/>
      <c r="CMK331" s="41"/>
      <c r="CML331" s="42"/>
      <c r="CMM331" s="42"/>
      <c r="CMN331" s="42"/>
      <c r="CMO331" s="43"/>
      <c r="CMP331" s="43"/>
      <c r="CMQ331" s="40"/>
      <c r="CMR331" s="40"/>
      <c r="CMS331" s="41"/>
      <c r="CMT331" s="42"/>
      <c r="CMU331" s="42"/>
      <c r="CMV331" s="42"/>
      <c r="CMW331" s="43"/>
      <c r="CMX331" s="43"/>
      <c r="CMY331" s="40"/>
      <c r="CMZ331" s="40"/>
      <c r="CNA331" s="41"/>
      <c r="CNB331" s="42"/>
      <c r="CNC331" s="42"/>
      <c r="CND331" s="42"/>
      <c r="CNE331" s="43"/>
      <c r="CNF331" s="43"/>
      <c r="CNG331" s="40"/>
      <c r="CNH331" s="40"/>
      <c r="CNI331" s="41"/>
      <c r="CNJ331" s="42"/>
      <c r="CNK331" s="42"/>
      <c r="CNL331" s="42"/>
      <c r="CNM331" s="43"/>
      <c r="CNN331" s="43"/>
      <c r="CNO331" s="40"/>
      <c r="CNP331" s="40"/>
      <c r="CNQ331" s="41"/>
      <c r="CNR331" s="42"/>
      <c r="CNS331" s="42"/>
      <c r="CNT331" s="42"/>
      <c r="CNU331" s="43"/>
      <c r="CNV331" s="43"/>
      <c r="CNW331" s="40"/>
      <c r="CNX331" s="40"/>
      <c r="CNY331" s="41"/>
      <c r="CNZ331" s="42"/>
      <c r="COA331" s="42"/>
      <c r="COB331" s="42"/>
      <c r="COC331" s="43"/>
      <c r="COD331" s="43"/>
      <c r="COE331" s="40"/>
      <c r="COF331" s="40"/>
      <c r="COG331" s="41"/>
      <c r="COH331" s="42"/>
      <c r="COI331" s="42"/>
      <c r="COJ331" s="42"/>
      <c r="COK331" s="43"/>
      <c r="COL331" s="43"/>
      <c r="COM331" s="40"/>
      <c r="CON331" s="40"/>
      <c r="COO331" s="41"/>
      <c r="COP331" s="42"/>
      <c r="COQ331" s="42"/>
      <c r="COR331" s="42"/>
      <c r="COS331" s="43"/>
      <c r="COT331" s="43"/>
      <c r="COU331" s="40"/>
      <c r="COV331" s="40"/>
      <c r="COW331" s="41"/>
      <c r="COX331" s="42"/>
      <c r="COY331" s="42"/>
      <c r="COZ331" s="42"/>
      <c r="CPA331" s="43"/>
      <c r="CPB331" s="43"/>
      <c r="CPC331" s="40"/>
      <c r="CPD331" s="40"/>
      <c r="CPE331" s="41"/>
      <c r="CPF331" s="42"/>
      <c r="CPG331" s="42"/>
      <c r="CPH331" s="42"/>
      <c r="CPI331" s="43"/>
      <c r="CPJ331" s="43"/>
      <c r="CPK331" s="40"/>
      <c r="CPL331" s="40"/>
      <c r="CPM331" s="41"/>
      <c r="CPN331" s="42"/>
      <c r="CPO331" s="42"/>
      <c r="CPP331" s="42"/>
      <c r="CPQ331" s="43"/>
      <c r="CPR331" s="43"/>
      <c r="CPS331" s="40"/>
      <c r="CPT331" s="40"/>
      <c r="CPU331" s="41"/>
      <c r="CPV331" s="42"/>
      <c r="CPW331" s="42"/>
      <c r="CPX331" s="42"/>
      <c r="CPY331" s="43"/>
      <c r="CPZ331" s="43"/>
      <c r="CQA331" s="40"/>
      <c r="CQB331" s="40"/>
      <c r="CQC331" s="41"/>
      <c r="CQD331" s="42"/>
      <c r="CQE331" s="42"/>
      <c r="CQF331" s="42"/>
      <c r="CQG331" s="43"/>
      <c r="CQH331" s="43"/>
      <c r="CQI331" s="40"/>
      <c r="CQJ331" s="40"/>
      <c r="CQK331" s="41"/>
      <c r="CQL331" s="42"/>
      <c r="CQM331" s="42"/>
      <c r="CQN331" s="42"/>
      <c r="CQO331" s="43"/>
      <c r="CQP331" s="43"/>
      <c r="CQQ331" s="40"/>
      <c r="CQR331" s="40"/>
      <c r="CQS331" s="41"/>
      <c r="CQT331" s="42"/>
      <c r="CQU331" s="42"/>
      <c r="CQV331" s="42"/>
      <c r="CQW331" s="43"/>
      <c r="CQX331" s="43"/>
      <c r="CQY331" s="40"/>
      <c r="CQZ331" s="40"/>
      <c r="CRA331" s="41"/>
      <c r="CRB331" s="42"/>
      <c r="CRC331" s="42"/>
      <c r="CRD331" s="42"/>
      <c r="CRE331" s="43"/>
      <c r="CRF331" s="43"/>
      <c r="CRG331" s="40"/>
      <c r="CRH331" s="40"/>
      <c r="CRI331" s="41"/>
      <c r="CRJ331" s="42"/>
      <c r="CRK331" s="42"/>
      <c r="CRL331" s="42"/>
      <c r="CRM331" s="43"/>
      <c r="CRN331" s="43"/>
      <c r="CRO331" s="40"/>
      <c r="CRP331" s="40"/>
      <c r="CRQ331" s="41"/>
      <c r="CRR331" s="42"/>
      <c r="CRS331" s="42"/>
      <c r="CRT331" s="42"/>
      <c r="CRU331" s="43"/>
      <c r="CRV331" s="43"/>
      <c r="CRW331" s="40"/>
      <c r="CRX331" s="40"/>
      <c r="CRY331" s="41"/>
      <c r="CRZ331" s="42"/>
      <c r="CSA331" s="42"/>
      <c r="CSB331" s="42"/>
      <c r="CSC331" s="43"/>
      <c r="CSD331" s="43"/>
      <c r="CSE331" s="40"/>
      <c r="CSF331" s="40"/>
      <c r="CSG331" s="41"/>
      <c r="CSH331" s="42"/>
      <c r="CSI331" s="42"/>
      <c r="CSJ331" s="42"/>
      <c r="CSK331" s="43"/>
      <c r="CSL331" s="43"/>
      <c r="CSM331" s="40"/>
      <c r="CSN331" s="40"/>
      <c r="CSO331" s="41"/>
      <c r="CSP331" s="42"/>
      <c r="CSQ331" s="42"/>
      <c r="CSR331" s="42"/>
      <c r="CSS331" s="43"/>
      <c r="CST331" s="43"/>
      <c r="CSU331" s="40"/>
      <c r="CSV331" s="40"/>
      <c r="CSW331" s="41"/>
      <c r="CSX331" s="42"/>
      <c r="CSY331" s="42"/>
      <c r="CSZ331" s="42"/>
      <c r="CTA331" s="43"/>
      <c r="CTB331" s="43"/>
      <c r="CTC331" s="40"/>
      <c r="CTD331" s="40"/>
      <c r="CTE331" s="41"/>
      <c r="CTF331" s="42"/>
      <c r="CTG331" s="42"/>
      <c r="CTH331" s="42"/>
      <c r="CTI331" s="43"/>
      <c r="CTJ331" s="43"/>
      <c r="CTK331" s="40"/>
      <c r="CTL331" s="40"/>
      <c r="CTM331" s="41"/>
      <c r="CTN331" s="42"/>
      <c r="CTO331" s="42"/>
      <c r="CTP331" s="42"/>
      <c r="CTQ331" s="43"/>
      <c r="CTR331" s="43"/>
      <c r="CTS331" s="40"/>
      <c r="CTT331" s="40"/>
      <c r="CTU331" s="41"/>
      <c r="CTV331" s="42"/>
      <c r="CTW331" s="42"/>
      <c r="CTX331" s="42"/>
      <c r="CTY331" s="43"/>
      <c r="CTZ331" s="43"/>
      <c r="CUA331" s="40"/>
      <c r="CUB331" s="40"/>
      <c r="CUC331" s="41"/>
      <c r="CUD331" s="42"/>
      <c r="CUE331" s="42"/>
      <c r="CUF331" s="42"/>
      <c r="CUG331" s="43"/>
      <c r="CUH331" s="43"/>
      <c r="CUI331" s="40"/>
      <c r="CUJ331" s="40"/>
      <c r="CUK331" s="41"/>
      <c r="CUL331" s="42"/>
      <c r="CUM331" s="42"/>
      <c r="CUN331" s="42"/>
      <c r="CUO331" s="43"/>
      <c r="CUP331" s="43"/>
      <c r="CUQ331" s="40"/>
      <c r="CUR331" s="40"/>
      <c r="CUS331" s="41"/>
      <c r="CUT331" s="42"/>
      <c r="CUU331" s="42"/>
      <c r="CUV331" s="42"/>
      <c r="CUW331" s="43"/>
      <c r="CUX331" s="43"/>
      <c r="CUY331" s="40"/>
      <c r="CUZ331" s="40"/>
      <c r="CVA331" s="41"/>
      <c r="CVB331" s="42"/>
      <c r="CVC331" s="42"/>
      <c r="CVD331" s="42"/>
      <c r="CVE331" s="43"/>
      <c r="CVF331" s="43"/>
      <c r="CVG331" s="40"/>
      <c r="CVH331" s="40"/>
      <c r="CVI331" s="41"/>
      <c r="CVJ331" s="42"/>
      <c r="CVK331" s="42"/>
      <c r="CVL331" s="42"/>
      <c r="CVM331" s="43"/>
      <c r="CVN331" s="43"/>
      <c r="CVO331" s="40"/>
      <c r="CVP331" s="40"/>
      <c r="CVQ331" s="41"/>
      <c r="CVR331" s="42"/>
      <c r="CVS331" s="42"/>
      <c r="CVT331" s="42"/>
      <c r="CVU331" s="43"/>
      <c r="CVV331" s="43"/>
      <c r="CVW331" s="40"/>
      <c r="CVX331" s="40"/>
      <c r="CVY331" s="41"/>
      <c r="CVZ331" s="42"/>
      <c r="CWA331" s="42"/>
      <c r="CWB331" s="42"/>
      <c r="CWC331" s="43"/>
      <c r="CWD331" s="43"/>
      <c r="CWE331" s="40"/>
      <c r="CWF331" s="40"/>
      <c r="CWG331" s="41"/>
      <c r="CWH331" s="42"/>
      <c r="CWI331" s="42"/>
      <c r="CWJ331" s="42"/>
      <c r="CWK331" s="43"/>
      <c r="CWL331" s="43"/>
      <c r="CWM331" s="40"/>
      <c r="CWN331" s="40"/>
      <c r="CWO331" s="41"/>
      <c r="CWP331" s="42"/>
      <c r="CWQ331" s="42"/>
      <c r="CWR331" s="42"/>
      <c r="CWS331" s="43"/>
      <c r="CWT331" s="43"/>
      <c r="CWU331" s="40"/>
      <c r="CWV331" s="40"/>
      <c r="CWW331" s="41"/>
      <c r="CWX331" s="42"/>
      <c r="CWY331" s="42"/>
      <c r="CWZ331" s="42"/>
      <c r="CXA331" s="43"/>
      <c r="CXB331" s="43"/>
      <c r="CXC331" s="40"/>
      <c r="CXD331" s="40"/>
      <c r="CXE331" s="41"/>
      <c r="CXF331" s="42"/>
      <c r="CXG331" s="42"/>
      <c r="CXH331" s="42"/>
      <c r="CXI331" s="43"/>
      <c r="CXJ331" s="43"/>
      <c r="CXK331" s="40"/>
      <c r="CXL331" s="40"/>
      <c r="CXM331" s="41"/>
      <c r="CXN331" s="42"/>
      <c r="CXO331" s="42"/>
      <c r="CXP331" s="42"/>
      <c r="CXQ331" s="43"/>
      <c r="CXR331" s="43"/>
      <c r="CXS331" s="40"/>
      <c r="CXT331" s="40"/>
      <c r="CXU331" s="41"/>
      <c r="CXV331" s="42"/>
      <c r="CXW331" s="42"/>
      <c r="CXX331" s="42"/>
      <c r="CXY331" s="43"/>
      <c r="CXZ331" s="43"/>
      <c r="CYA331" s="40"/>
      <c r="CYB331" s="40"/>
      <c r="CYC331" s="41"/>
      <c r="CYD331" s="42"/>
      <c r="CYE331" s="42"/>
      <c r="CYF331" s="42"/>
      <c r="CYG331" s="43"/>
      <c r="CYH331" s="43"/>
      <c r="CYI331" s="40"/>
      <c r="CYJ331" s="40"/>
      <c r="CYK331" s="41"/>
      <c r="CYL331" s="42"/>
      <c r="CYM331" s="42"/>
      <c r="CYN331" s="42"/>
      <c r="CYO331" s="43"/>
      <c r="CYP331" s="43"/>
      <c r="CYQ331" s="40"/>
      <c r="CYR331" s="40"/>
      <c r="CYS331" s="41"/>
      <c r="CYT331" s="42"/>
      <c r="CYU331" s="42"/>
      <c r="CYV331" s="42"/>
      <c r="CYW331" s="43"/>
      <c r="CYX331" s="43"/>
      <c r="CYY331" s="40"/>
      <c r="CYZ331" s="40"/>
      <c r="CZA331" s="41"/>
      <c r="CZB331" s="42"/>
      <c r="CZC331" s="42"/>
      <c r="CZD331" s="42"/>
      <c r="CZE331" s="43"/>
      <c r="CZF331" s="43"/>
      <c r="CZG331" s="40"/>
      <c r="CZH331" s="40"/>
      <c r="CZI331" s="41"/>
      <c r="CZJ331" s="42"/>
      <c r="CZK331" s="42"/>
      <c r="CZL331" s="42"/>
      <c r="CZM331" s="43"/>
      <c r="CZN331" s="43"/>
      <c r="CZO331" s="40"/>
      <c r="CZP331" s="40"/>
      <c r="CZQ331" s="41"/>
      <c r="CZR331" s="42"/>
      <c r="CZS331" s="42"/>
      <c r="CZT331" s="42"/>
      <c r="CZU331" s="43"/>
      <c r="CZV331" s="43"/>
      <c r="CZW331" s="40"/>
      <c r="CZX331" s="40"/>
      <c r="CZY331" s="41"/>
      <c r="CZZ331" s="42"/>
      <c r="DAA331" s="42"/>
      <c r="DAB331" s="42"/>
      <c r="DAC331" s="43"/>
      <c r="DAD331" s="43"/>
      <c r="DAE331" s="40"/>
      <c r="DAF331" s="40"/>
      <c r="DAG331" s="41"/>
      <c r="DAH331" s="42"/>
      <c r="DAI331" s="42"/>
      <c r="DAJ331" s="42"/>
      <c r="DAK331" s="43"/>
      <c r="DAL331" s="43"/>
      <c r="DAM331" s="40"/>
      <c r="DAN331" s="40"/>
      <c r="DAO331" s="41"/>
      <c r="DAP331" s="42"/>
      <c r="DAQ331" s="42"/>
      <c r="DAR331" s="42"/>
      <c r="DAS331" s="43"/>
      <c r="DAT331" s="43"/>
      <c r="DAU331" s="40"/>
      <c r="DAV331" s="40"/>
      <c r="DAW331" s="41"/>
      <c r="DAX331" s="42"/>
      <c r="DAY331" s="42"/>
      <c r="DAZ331" s="42"/>
      <c r="DBA331" s="43"/>
      <c r="DBB331" s="43"/>
      <c r="DBC331" s="40"/>
      <c r="DBD331" s="40"/>
      <c r="DBE331" s="41"/>
      <c r="DBF331" s="42"/>
      <c r="DBG331" s="42"/>
      <c r="DBH331" s="42"/>
      <c r="DBI331" s="43"/>
      <c r="DBJ331" s="43"/>
      <c r="DBK331" s="40"/>
      <c r="DBL331" s="40"/>
      <c r="DBM331" s="41"/>
      <c r="DBN331" s="42"/>
      <c r="DBO331" s="42"/>
      <c r="DBP331" s="42"/>
      <c r="DBQ331" s="43"/>
      <c r="DBR331" s="43"/>
      <c r="DBS331" s="40"/>
      <c r="DBT331" s="40"/>
      <c r="DBU331" s="41"/>
      <c r="DBV331" s="42"/>
      <c r="DBW331" s="42"/>
      <c r="DBX331" s="42"/>
      <c r="DBY331" s="43"/>
      <c r="DBZ331" s="43"/>
      <c r="DCA331" s="40"/>
      <c r="DCB331" s="40"/>
      <c r="DCC331" s="41"/>
      <c r="DCD331" s="42"/>
      <c r="DCE331" s="42"/>
      <c r="DCF331" s="42"/>
      <c r="DCG331" s="43"/>
      <c r="DCH331" s="43"/>
      <c r="DCI331" s="40"/>
      <c r="DCJ331" s="40"/>
      <c r="DCK331" s="41"/>
      <c r="DCL331" s="42"/>
      <c r="DCM331" s="42"/>
      <c r="DCN331" s="42"/>
      <c r="DCO331" s="43"/>
      <c r="DCP331" s="43"/>
      <c r="DCQ331" s="40"/>
      <c r="DCR331" s="40"/>
      <c r="DCS331" s="41"/>
      <c r="DCT331" s="42"/>
      <c r="DCU331" s="42"/>
      <c r="DCV331" s="42"/>
      <c r="DCW331" s="43"/>
      <c r="DCX331" s="43"/>
      <c r="DCY331" s="40"/>
      <c r="DCZ331" s="40"/>
      <c r="DDA331" s="41"/>
      <c r="DDB331" s="42"/>
      <c r="DDC331" s="42"/>
      <c r="DDD331" s="42"/>
      <c r="DDE331" s="43"/>
      <c r="DDF331" s="43"/>
      <c r="DDG331" s="40"/>
      <c r="DDH331" s="40"/>
      <c r="DDI331" s="41"/>
      <c r="DDJ331" s="42"/>
      <c r="DDK331" s="42"/>
      <c r="DDL331" s="42"/>
      <c r="DDM331" s="43"/>
      <c r="DDN331" s="43"/>
      <c r="DDO331" s="40"/>
      <c r="DDP331" s="40"/>
      <c r="DDQ331" s="41"/>
      <c r="DDR331" s="42"/>
      <c r="DDS331" s="42"/>
      <c r="DDT331" s="42"/>
      <c r="DDU331" s="43"/>
      <c r="DDV331" s="43"/>
      <c r="DDW331" s="40"/>
      <c r="DDX331" s="40"/>
      <c r="DDY331" s="41"/>
      <c r="DDZ331" s="42"/>
      <c r="DEA331" s="42"/>
      <c r="DEB331" s="42"/>
      <c r="DEC331" s="43"/>
      <c r="DED331" s="43"/>
      <c r="DEE331" s="40"/>
      <c r="DEF331" s="40"/>
      <c r="DEG331" s="41"/>
      <c r="DEH331" s="42"/>
      <c r="DEI331" s="42"/>
      <c r="DEJ331" s="42"/>
      <c r="DEK331" s="43"/>
      <c r="DEL331" s="43"/>
      <c r="DEM331" s="40"/>
      <c r="DEN331" s="40"/>
      <c r="DEO331" s="41"/>
      <c r="DEP331" s="42"/>
      <c r="DEQ331" s="42"/>
      <c r="DER331" s="42"/>
      <c r="DES331" s="43"/>
      <c r="DET331" s="43"/>
      <c r="DEU331" s="40"/>
      <c r="DEV331" s="40"/>
      <c r="DEW331" s="41"/>
      <c r="DEX331" s="42"/>
      <c r="DEY331" s="42"/>
      <c r="DEZ331" s="42"/>
      <c r="DFA331" s="43"/>
      <c r="DFB331" s="43"/>
      <c r="DFC331" s="40"/>
      <c r="DFD331" s="40"/>
      <c r="DFE331" s="41"/>
      <c r="DFF331" s="42"/>
      <c r="DFG331" s="42"/>
      <c r="DFH331" s="42"/>
      <c r="DFI331" s="43"/>
      <c r="DFJ331" s="43"/>
      <c r="DFK331" s="40"/>
      <c r="DFL331" s="40"/>
      <c r="DFM331" s="41"/>
      <c r="DFN331" s="42"/>
      <c r="DFO331" s="42"/>
      <c r="DFP331" s="42"/>
      <c r="DFQ331" s="43"/>
      <c r="DFR331" s="43"/>
      <c r="DFS331" s="40"/>
      <c r="DFT331" s="40"/>
      <c r="DFU331" s="41"/>
      <c r="DFV331" s="42"/>
      <c r="DFW331" s="42"/>
      <c r="DFX331" s="42"/>
      <c r="DFY331" s="43"/>
      <c r="DFZ331" s="43"/>
      <c r="DGA331" s="40"/>
      <c r="DGB331" s="40"/>
      <c r="DGC331" s="41"/>
      <c r="DGD331" s="42"/>
      <c r="DGE331" s="42"/>
      <c r="DGF331" s="42"/>
      <c r="DGG331" s="43"/>
      <c r="DGH331" s="43"/>
      <c r="DGI331" s="40"/>
      <c r="DGJ331" s="40"/>
      <c r="DGK331" s="41"/>
      <c r="DGL331" s="42"/>
      <c r="DGM331" s="42"/>
      <c r="DGN331" s="42"/>
      <c r="DGO331" s="43"/>
      <c r="DGP331" s="43"/>
      <c r="DGQ331" s="40"/>
      <c r="DGR331" s="40"/>
      <c r="DGS331" s="41"/>
      <c r="DGT331" s="42"/>
      <c r="DGU331" s="42"/>
      <c r="DGV331" s="42"/>
      <c r="DGW331" s="43"/>
      <c r="DGX331" s="43"/>
      <c r="DGY331" s="40"/>
      <c r="DGZ331" s="40"/>
      <c r="DHA331" s="41"/>
      <c r="DHB331" s="42"/>
      <c r="DHC331" s="42"/>
      <c r="DHD331" s="42"/>
      <c r="DHE331" s="43"/>
      <c r="DHF331" s="43"/>
      <c r="DHG331" s="40"/>
      <c r="DHH331" s="40"/>
      <c r="DHI331" s="41"/>
      <c r="DHJ331" s="42"/>
      <c r="DHK331" s="42"/>
      <c r="DHL331" s="42"/>
      <c r="DHM331" s="43"/>
      <c r="DHN331" s="43"/>
      <c r="DHO331" s="40"/>
      <c r="DHP331" s="40"/>
      <c r="DHQ331" s="41"/>
      <c r="DHR331" s="42"/>
      <c r="DHS331" s="42"/>
      <c r="DHT331" s="42"/>
      <c r="DHU331" s="43"/>
      <c r="DHV331" s="43"/>
      <c r="DHW331" s="40"/>
      <c r="DHX331" s="40"/>
      <c r="DHY331" s="41"/>
      <c r="DHZ331" s="42"/>
      <c r="DIA331" s="42"/>
      <c r="DIB331" s="42"/>
      <c r="DIC331" s="43"/>
      <c r="DID331" s="43"/>
      <c r="DIE331" s="40"/>
      <c r="DIF331" s="40"/>
      <c r="DIG331" s="41"/>
      <c r="DIH331" s="42"/>
      <c r="DII331" s="42"/>
      <c r="DIJ331" s="42"/>
      <c r="DIK331" s="43"/>
      <c r="DIL331" s="43"/>
      <c r="DIM331" s="40"/>
      <c r="DIN331" s="40"/>
      <c r="DIO331" s="41"/>
      <c r="DIP331" s="42"/>
      <c r="DIQ331" s="42"/>
      <c r="DIR331" s="42"/>
      <c r="DIS331" s="43"/>
      <c r="DIT331" s="43"/>
      <c r="DIU331" s="40"/>
      <c r="DIV331" s="40"/>
      <c r="DIW331" s="41"/>
      <c r="DIX331" s="42"/>
      <c r="DIY331" s="42"/>
      <c r="DIZ331" s="42"/>
      <c r="DJA331" s="43"/>
      <c r="DJB331" s="43"/>
      <c r="DJC331" s="40"/>
      <c r="DJD331" s="40"/>
      <c r="DJE331" s="41"/>
      <c r="DJF331" s="42"/>
      <c r="DJG331" s="42"/>
      <c r="DJH331" s="42"/>
      <c r="DJI331" s="43"/>
      <c r="DJJ331" s="43"/>
      <c r="DJK331" s="40"/>
      <c r="DJL331" s="40"/>
      <c r="DJM331" s="41"/>
      <c r="DJN331" s="42"/>
      <c r="DJO331" s="42"/>
      <c r="DJP331" s="42"/>
      <c r="DJQ331" s="43"/>
      <c r="DJR331" s="43"/>
      <c r="DJS331" s="40"/>
      <c r="DJT331" s="40"/>
      <c r="DJU331" s="41"/>
      <c r="DJV331" s="42"/>
      <c r="DJW331" s="42"/>
      <c r="DJX331" s="42"/>
      <c r="DJY331" s="43"/>
      <c r="DJZ331" s="43"/>
      <c r="DKA331" s="40"/>
      <c r="DKB331" s="40"/>
      <c r="DKC331" s="41"/>
      <c r="DKD331" s="42"/>
      <c r="DKE331" s="42"/>
      <c r="DKF331" s="42"/>
      <c r="DKG331" s="43"/>
      <c r="DKH331" s="43"/>
      <c r="DKI331" s="40"/>
      <c r="DKJ331" s="40"/>
      <c r="DKK331" s="41"/>
      <c r="DKL331" s="42"/>
      <c r="DKM331" s="42"/>
      <c r="DKN331" s="42"/>
      <c r="DKO331" s="43"/>
      <c r="DKP331" s="43"/>
      <c r="DKQ331" s="40"/>
      <c r="DKR331" s="40"/>
      <c r="DKS331" s="41"/>
      <c r="DKT331" s="42"/>
      <c r="DKU331" s="42"/>
      <c r="DKV331" s="42"/>
      <c r="DKW331" s="43"/>
      <c r="DKX331" s="43"/>
      <c r="DKY331" s="40"/>
      <c r="DKZ331" s="40"/>
      <c r="DLA331" s="41"/>
      <c r="DLB331" s="42"/>
      <c r="DLC331" s="42"/>
      <c r="DLD331" s="42"/>
      <c r="DLE331" s="43"/>
      <c r="DLF331" s="43"/>
      <c r="DLG331" s="40"/>
      <c r="DLH331" s="40"/>
      <c r="DLI331" s="41"/>
      <c r="DLJ331" s="42"/>
      <c r="DLK331" s="42"/>
      <c r="DLL331" s="42"/>
      <c r="DLM331" s="43"/>
      <c r="DLN331" s="43"/>
      <c r="DLO331" s="40"/>
      <c r="DLP331" s="40"/>
      <c r="DLQ331" s="41"/>
      <c r="DLR331" s="42"/>
      <c r="DLS331" s="42"/>
      <c r="DLT331" s="42"/>
      <c r="DLU331" s="43"/>
      <c r="DLV331" s="43"/>
      <c r="DLW331" s="40"/>
      <c r="DLX331" s="40"/>
      <c r="DLY331" s="41"/>
      <c r="DLZ331" s="42"/>
      <c r="DMA331" s="42"/>
      <c r="DMB331" s="42"/>
      <c r="DMC331" s="43"/>
      <c r="DMD331" s="43"/>
      <c r="DME331" s="40"/>
      <c r="DMF331" s="40"/>
      <c r="DMG331" s="41"/>
      <c r="DMH331" s="42"/>
      <c r="DMI331" s="42"/>
      <c r="DMJ331" s="42"/>
      <c r="DMK331" s="43"/>
      <c r="DML331" s="43"/>
      <c r="DMM331" s="40"/>
      <c r="DMN331" s="40"/>
      <c r="DMO331" s="41"/>
      <c r="DMP331" s="42"/>
      <c r="DMQ331" s="42"/>
      <c r="DMR331" s="42"/>
      <c r="DMS331" s="43"/>
      <c r="DMT331" s="43"/>
      <c r="DMU331" s="40"/>
      <c r="DMV331" s="40"/>
      <c r="DMW331" s="41"/>
      <c r="DMX331" s="42"/>
      <c r="DMY331" s="42"/>
      <c r="DMZ331" s="42"/>
      <c r="DNA331" s="43"/>
      <c r="DNB331" s="43"/>
      <c r="DNC331" s="40"/>
      <c r="DND331" s="40"/>
      <c r="DNE331" s="41"/>
      <c r="DNF331" s="42"/>
      <c r="DNG331" s="42"/>
      <c r="DNH331" s="42"/>
      <c r="DNI331" s="43"/>
      <c r="DNJ331" s="43"/>
      <c r="DNK331" s="40"/>
      <c r="DNL331" s="40"/>
      <c r="DNM331" s="41"/>
      <c r="DNN331" s="42"/>
      <c r="DNO331" s="42"/>
      <c r="DNP331" s="42"/>
      <c r="DNQ331" s="43"/>
      <c r="DNR331" s="43"/>
      <c r="DNS331" s="40"/>
      <c r="DNT331" s="40"/>
      <c r="DNU331" s="41"/>
      <c r="DNV331" s="42"/>
      <c r="DNW331" s="42"/>
      <c r="DNX331" s="42"/>
      <c r="DNY331" s="43"/>
      <c r="DNZ331" s="43"/>
      <c r="DOA331" s="40"/>
      <c r="DOB331" s="40"/>
      <c r="DOC331" s="41"/>
      <c r="DOD331" s="42"/>
      <c r="DOE331" s="42"/>
      <c r="DOF331" s="42"/>
      <c r="DOG331" s="43"/>
      <c r="DOH331" s="43"/>
      <c r="DOI331" s="40"/>
      <c r="DOJ331" s="40"/>
      <c r="DOK331" s="41"/>
      <c r="DOL331" s="42"/>
      <c r="DOM331" s="42"/>
      <c r="DON331" s="42"/>
      <c r="DOO331" s="43"/>
      <c r="DOP331" s="43"/>
      <c r="DOQ331" s="40"/>
      <c r="DOR331" s="40"/>
      <c r="DOS331" s="41"/>
      <c r="DOT331" s="42"/>
      <c r="DOU331" s="42"/>
      <c r="DOV331" s="42"/>
      <c r="DOW331" s="43"/>
      <c r="DOX331" s="43"/>
      <c r="DOY331" s="40"/>
      <c r="DOZ331" s="40"/>
      <c r="DPA331" s="41"/>
      <c r="DPB331" s="42"/>
      <c r="DPC331" s="42"/>
      <c r="DPD331" s="42"/>
      <c r="DPE331" s="43"/>
      <c r="DPF331" s="43"/>
      <c r="DPG331" s="40"/>
      <c r="DPH331" s="40"/>
      <c r="DPI331" s="41"/>
      <c r="DPJ331" s="42"/>
      <c r="DPK331" s="42"/>
      <c r="DPL331" s="42"/>
      <c r="DPM331" s="43"/>
      <c r="DPN331" s="43"/>
      <c r="DPO331" s="40"/>
      <c r="DPP331" s="40"/>
      <c r="DPQ331" s="41"/>
      <c r="DPR331" s="42"/>
      <c r="DPS331" s="42"/>
      <c r="DPT331" s="42"/>
      <c r="DPU331" s="43"/>
      <c r="DPV331" s="43"/>
      <c r="DPW331" s="40"/>
      <c r="DPX331" s="40"/>
      <c r="DPY331" s="41"/>
      <c r="DPZ331" s="42"/>
      <c r="DQA331" s="42"/>
      <c r="DQB331" s="42"/>
      <c r="DQC331" s="43"/>
      <c r="DQD331" s="43"/>
      <c r="DQE331" s="40"/>
      <c r="DQF331" s="40"/>
      <c r="DQG331" s="41"/>
      <c r="DQH331" s="42"/>
      <c r="DQI331" s="42"/>
      <c r="DQJ331" s="42"/>
      <c r="DQK331" s="43"/>
      <c r="DQL331" s="43"/>
      <c r="DQM331" s="40"/>
      <c r="DQN331" s="40"/>
      <c r="DQO331" s="41"/>
      <c r="DQP331" s="42"/>
      <c r="DQQ331" s="42"/>
      <c r="DQR331" s="42"/>
      <c r="DQS331" s="43"/>
      <c r="DQT331" s="43"/>
      <c r="DQU331" s="40"/>
      <c r="DQV331" s="40"/>
      <c r="DQW331" s="41"/>
      <c r="DQX331" s="42"/>
      <c r="DQY331" s="42"/>
      <c r="DQZ331" s="42"/>
      <c r="DRA331" s="43"/>
      <c r="DRB331" s="43"/>
      <c r="DRC331" s="40"/>
      <c r="DRD331" s="40"/>
      <c r="DRE331" s="41"/>
      <c r="DRF331" s="42"/>
      <c r="DRG331" s="42"/>
      <c r="DRH331" s="42"/>
      <c r="DRI331" s="43"/>
      <c r="DRJ331" s="43"/>
      <c r="DRK331" s="40"/>
      <c r="DRL331" s="40"/>
      <c r="DRM331" s="41"/>
      <c r="DRN331" s="42"/>
      <c r="DRO331" s="42"/>
      <c r="DRP331" s="42"/>
      <c r="DRQ331" s="43"/>
      <c r="DRR331" s="43"/>
      <c r="DRS331" s="40"/>
      <c r="DRT331" s="40"/>
      <c r="DRU331" s="41"/>
      <c r="DRV331" s="42"/>
      <c r="DRW331" s="42"/>
      <c r="DRX331" s="42"/>
      <c r="DRY331" s="43"/>
      <c r="DRZ331" s="43"/>
      <c r="DSA331" s="40"/>
      <c r="DSB331" s="40"/>
      <c r="DSC331" s="41"/>
      <c r="DSD331" s="42"/>
      <c r="DSE331" s="42"/>
      <c r="DSF331" s="42"/>
      <c r="DSG331" s="43"/>
      <c r="DSH331" s="43"/>
      <c r="DSI331" s="40"/>
      <c r="DSJ331" s="40"/>
      <c r="DSK331" s="41"/>
      <c r="DSL331" s="42"/>
      <c r="DSM331" s="42"/>
      <c r="DSN331" s="42"/>
      <c r="DSO331" s="43"/>
      <c r="DSP331" s="43"/>
      <c r="DSQ331" s="40"/>
      <c r="DSR331" s="40"/>
      <c r="DSS331" s="41"/>
      <c r="DST331" s="42"/>
      <c r="DSU331" s="42"/>
      <c r="DSV331" s="42"/>
      <c r="DSW331" s="43"/>
      <c r="DSX331" s="43"/>
      <c r="DSY331" s="40"/>
      <c r="DSZ331" s="40"/>
      <c r="DTA331" s="41"/>
      <c r="DTB331" s="42"/>
      <c r="DTC331" s="42"/>
      <c r="DTD331" s="42"/>
      <c r="DTE331" s="43"/>
      <c r="DTF331" s="43"/>
      <c r="DTG331" s="40"/>
      <c r="DTH331" s="40"/>
      <c r="DTI331" s="41"/>
      <c r="DTJ331" s="42"/>
      <c r="DTK331" s="42"/>
      <c r="DTL331" s="42"/>
      <c r="DTM331" s="43"/>
      <c r="DTN331" s="43"/>
      <c r="DTO331" s="40"/>
      <c r="DTP331" s="40"/>
      <c r="DTQ331" s="41"/>
      <c r="DTR331" s="42"/>
      <c r="DTS331" s="42"/>
      <c r="DTT331" s="42"/>
      <c r="DTU331" s="43"/>
      <c r="DTV331" s="43"/>
      <c r="DTW331" s="40"/>
      <c r="DTX331" s="40"/>
      <c r="DTY331" s="41"/>
      <c r="DTZ331" s="42"/>
      <c r="DUA331" s="42"/>
      <c r="DUB331" s="42"/>
      <c r="DUC331" s="43"/>
      <c r="DUD331" s="43"/>
      <c r="DUE331" s="40"/>
      <c r="DUF331" s="40"/>
      <c r="DUG331" s="41"/>
      <c r="DUH331" s="42"/>
      <c r="DUI331" s="42"/>
      <c r="DUJ331" s="42"/>
      <c r="DUK331" s="43"/>
      <c r="DUL331" s="43"/>
      <c r="DUM331" s="40"/>
      <c r="DUN331" s="40"/>
      <c r="DUO331" s="41"/>
      <c r="DUP331" s="42"/>
      <c r="DUQ331" s="42"/>
      <c r="DUR331" s="42"/>
      <c r="DUS331" s="43"/>
      <c r="DUT331" s="43"/>
      <c r="DUU331" s="40"/>
      <c r="DUV331" s="40"/>
      <c r="DUW331" s="41"/>
      <c r="DUX331" s="42"/>
      <c r="DUY331" s="42"/>
      <c r="DUZ331" s="42"/>
      <c r="DVA331" s="43"/>
      <c r="DVB331" s="43"/>
      <c r="DVC331" s="40"/>
      <c r="DVD331" s="40"/>
      <c r="DVE331" s="41"/>
      <c r="DVF331" s="42"/>
      <c r="DVG331" s="42"/>
      <c r="DVH331" s="42"/>
      <c r="DVI331" s="43"/>
      <c r="DVJ331" s="43"/>
      <c r="DVK331" s="40"/>
      <c r="DVL331" s="40"/>
      <c r="DVM331" s="41"/>
      <c r="DVN331" s="42"/>
      <c r="DVO331" s="42"/>
      <c r="DVP331" s="42"/>
      <c r="DVQ331" s="43"/>
      <c r="DVR331" s="43"/>
      <c r="DVS331" s="40"/>
      <c r="DVT331" s="40"/>
      <c r="DVU331" s="41"/>
      <c r="DVV331" s="42"/>
      <c r="DVW331" s="42"/>
      <c r="DVX331" s="42"/>
      <c r="DVY331" s="43"/>
      <c r="DVZ331" s="43"/>
      <c r="DWA331" s="40"/>
      <c r="DWB331" s="40"/>
      <c r="DWC331" s="41"/>
      <c r="DWD331" s="42"/>
      <c r="DWE331" s="42"/>
      <c r="DWF331" s="42"/>
      <c r="DWG331" s="43"/>
      <c r="DWH331" s="43"/>
      <c r="DWI331" s="40"/>
      <c r="DWJ331" s="40"/>
      <c r="DWK331" s="41"/>
      <c r="DWL331" s="42"/>
      <c r="DWM331" s="42"/>
      <c r="DWN331" s="42"/>
      <c r="DWO331" s="43"/>
      <c r="DWP331" s="43"/>
      <c r="DWQ331" s="40"/>
      <c r="DWR331" s="40"/>
      <c r="DWS331" s="41"/>
      <c r="DWT331" s="42"/>
      <c r="DWU331" s="42"/>
      <c r="DWV331" s="42"/>
      <c r="DWW331" s="43"/>
      <c r="DWX331" s="43"/>
      <c r="DWY331" s="40"/>
      <c r="DWZ331" s="40"/>
      <c r="DXA331" s="41"/>
      <c r="DXB331" s="42"/>
      <c r="DXC331" s="42"/>
      <c r="DXD331" s="42"/>
      <c r="DXE331" s="43"/>
      <c r="DXF331" s="43"/>
      <c r="DXG331" s="40"/>
      <c r="DXH331" s="40"/>
      <c r="DXI331" s="41"/>
      <c r="DXJ331" s="42"/>
      <c r="DXK331" s="42"/>
      <c r="DXL331" s="42"/>
      <c r="DXM331" s="43"/>
      <c r="DXN331" s="43"/>
      <c r="DXO331" s="40"/>
      <c r="DXP331" s="40"/>
      <c r="DXQ331" s="41"/>
      <c r="DXR331" s="42"/>
      <c r="DXS331" s="42"/>
      <c r="DXT331" s="42"/>
      <c r="DXU331" s="43"/>
      <c r="DXV331" s="43"/>
      <c r="DXW331" s="40"/>
      <c r="DXX331" s="40"/>
      <c r="DXY331" s="41"/>
      <c r="DXZ331" s="42"/>
      <c r="DYA331" s="42"/>
      <c r="DYB331" s="42"/>
      <c r="DYC331" s="43"/>
      <c r="DYD331" s="43"/>
      <c r="DYE331" s="40"/>
      <c r="DYF331" s="40"/>
      <c r="DYG331" s="41"/>
      <c r="DYH331" s="42"/>
      <c r="DYI331" s="42"/>
      <c r="DYJ331" s="42"/>
      <c r="DYK331" s="43"/>
      <c r="DYL331" s="43"/>
      <c r="DYM331" s="40"/>
      <c r="DYN331" s="40"/>
      <c r="DYO331" s="41"/>
      <c r="DYP331" s="42"/>
      <c r="DYQ331" s="42"/>
      <c r="DYR331" s="42"/>
      <c r="DYS331" s="43"/>
      <c r="DYT331" s="43"/>
      <c r="DYU331" s="40"/>
      <c r="DYV331" s="40"/>
      <c r="DYW331" s="41"/>
      <c r="DYX331" s="42"/>
      <c r="DYY331" s="42"/>
      <c r="DYZ331" s="42"/>
      <c r="DZA331" s="43"/>
      <c r="DZB331" s="43"/>
      <c r="DZC331" s="40"/>
      <c r="DZD331" s="40"/>
      <c r="DZE331" s="41"/>
      <c r="DZF331" s="42"/>
      <c r="DZG331" s="42"/>
      <c r="DZH331" s="42"/>
      <c r="DZI331" s="43"/>
      <c r="DZJ331" s="43"/>
      <c r="DZK331" s="40"/>
      <c r="DZL331" s="40"/>
      <c r="DZM331" s="41"/>
      <c r="DZN331" s="42"/>
      <c r="DZO331" s="42"/>
      <c r="DZP331" s="42"/>
      <c r="DZQ331" s="43"/>
      <c r="DZR331" s="43"/>
      <c r="DZS331" s="40"/>
      <c r="DZT331" s="40"/>
      <c r="DZU331" s="41"/>
      <c r="DZV331" s="42"/>
      <c r="DZW331" s="42"/>
      <c r="DZX331" s="42"/>
      <c r="DZY331" s="43"/>
      <c r="DZZ331" s="43"/>
      <c r="EAA331" s="40"/>
      <c r="EAB331" s="40"/>
      <c r="EAC331" s="41"/>
      <c r="EAD331" s="42"/>
      <c r="EAE331" s="42"/>
      <c r="EAF331" s="42"/>
      <c r="EAG331" s="43"/>
      <c r="EAH331" s="43"/>
      <c r="EAI331" s="40"/>
      <c r="EAJ331" s="40"/>
      <c r="EAK331" s="41"/>
      <c r="EAL331" s="42"/>
      <c r="EAM331" s="42"/>
      <c r="EAN331" s="42"/>
      <c r="EAO331" s="43"/>
      <c r="EAP331" s="43"/>
      <c r="EAQ331" s="40"/>
      <c r="EAR331" s="40"/>
      <c r="EAS331" s="41"/>
      <c r="EAT331" s="42"/>
      <c r="EAU331" s="42"/>
      <c r="EAV331" s="42"/>
      <c r="EAW331" s="43"/>
      <c r="EAX331" s="43"/>
      <c r="EAY331" s="40"/>
      <c r="EAZ331" s="40"/>
      <c r="EBA331" s="41"/>
      <c r="EBB331" s="42"/>
      <c r="EBC331" s="42"/>
      <c r="EBD331" s="42"/>
      <c r="EBE331" s="43"/>
      <c r="EBF331" s="43"/>
      <c r="EBG331" s="40"/>
      <c r="EBH331" s="40"/>
      <c r="EBI331" s="41"/>
      <c r="EBJ331" s="42"/>
      <c r="EBK331" s="42"/>
      <c r="EBL331" s="42"/>
      <c r="EBM331" s="43"/>
      <c r="EBN331" s="43"/>
      <c r="EBO331" s="40"/>
      <c r="EBP331" s="40"/>
      <c r="EBQ331" s="41"/>
      <c r="EBR331" s="42"/>
      <c r="EBS331" s="42"/>
      <c r="EBT331" s="42"/>
      <c r="EBU331" s="43"/>
      <c r="EBV331" s="43"/>
      <c r="EBW331" s="40"/>
      <c r="EBX331" s="40"/>
      <c r="EBY331" s="41"/>
      <c r="EBZ331" s="42"/>
      <c r="ECA331" s="42"/>
      <c r="ECB331" s="42"/>
      <c r="ECC331" s="43"/>
      <c r="ECD331" s="43"/>
      <c r="ECE331" s="40"/>
      <c r="ECF331" s="40"/>
      <c r="ECG331" s="41"/>
      <c r="ECH331" s="42"/>
      <c r="ECI331" s="42"/>
      <c r="ECJ331" s="42"/>
      <c r="ECK331" s="43"/>
      <c r="ECL331" s="43"/>
      <c r="ECM331" s="40"/>
      <c r="ECN331" s="40"/>
      <c r="ECO331" s="41"/>
      <c r="ECP331" s="42"/>
      <c r="ECQ331" s="42"/>
      <c r="ECR331" s="42"/>
      <c r="ECS331" s="43"/>
      <c r="ECT331" s="43"/>
      <c r="ECU331" s="40"/>
      <c r="ECV331" s="40"/>
      <c r="ECW331" s="41"/>
      <c r="ECX331" s="42"/>
      <c r="ECY331" s="42"/>
      <c r="ECZ331" s="42"/>
      <c r="EDA331" s="43"/>
      <c r="EDB331" s="43"/>
      <c r="EDC331" s="40"/>
      <c r="EDD331" s="40"/>
      <c r="EDE331" s="41"/>
      <c r="EDF331" s="42"/>
      <c r="EDG331" s="42"/>
      <c r="EDH331" s="42"/>
      <c r="EDI331" s="43"/>
      <c r="EDJ331" s="43"/>
      <c r="EDK331" s="40"/>
      <c r="EDL331" s="40"/>
      <c r="EDM331" s="41"/>
      <c r="EDN331" s="42"/>
      <c r="EDO331" s="42"/>
      <c r="EDP331" s="42"/>
      <c r="EDQ331" s="43"/>
      <c r="EDR331" s="43"/>
      <c r="EDS331" s="40"/>
      <c r="EDT331" s="40"/>
      <c r="EDU331" s="41"/>
      <c r="EDV331" s="42"/>
      <c r="EDW331" s="42"/>
      <c r="EDX331" s="42"/>
      <c r="EDY331" s="43"/>
      <c r="EDZ331" s="43"/>
      <c r="EEA331" s="40"/>
      <c r="EEB331" s="40"/>
      <c r="EEC331" s="41"/>
      <c r="EED331" s="42"/>
      <c r="EEE331" s="42"/>
      <c r="EEF331" s="42"/>
      <c r="EEG331" s="43"/>
      <c r="EEH331" s="43"/>
      <c r="EEI331" s="40"/>
      <c r="EEJ331" s="40"/>
      <c r="EEK331" s="41"/>
      <c r="EEL331" s="42"/>
      <c r="EEM331" s="42"/>
      <c r="EEN331" s="42"/>
      <c r="EEO331" s="43"/>
      <c r="EEP331" s="43"/>
      <c r="EEQ331" s="40"/>
      <c r="EER331" s="40"/>
      <c r="EES331" s="41"/>
      <c r="EET331" s="42"/>
      <c r="EEU331" s="42"/>
      <c r="EEV331" s="42"/>
      <c r="EEW331" s="43"/>
      <c r="EEX331" s="43"/>
      <c r="EEY331" s="40"/>
      <c r="EEZ331" s="40"/>
      <c r="EFA331" s="41"/>
      <c r="EFB331" s="42"/>
      <c r="EFC331" s="42"/>
      <c r="EFD331" s="42"/>
      <c r="EFE331" s="43"/>
      <c r="EFF331" s="43"/>
      <c r="EFG331" s="40"/>
      <c r="EFH331" s="40"/>
      <c r="EFI331" s="41"/>
      <c r="EFJ331" s="42"/>
      <c r="EFK331" s="42"/>
      <c r="EFL331" s="42"/>
      <c r="EFM331" s="43"/>
      <c r="EFN331" s="43"/>
      <c r="EFO331" s="40"/>
      <c r="EFP331" s="40"/>
      <c r="EFQ331" s="41"/>
      <c r="EFR331" s="42"/>
      <c r="EFS331" s="42"/>
      <c r="EFT331" s="42"/>
      <c r="EFU331" s="43"/>
      <c r="EFV331" s="43"/>
      <c r="EFW331" s="40"/>
      <c r="EFX331" s="40"/>
      <c r="EFY331" s="41"/>
      <c r="EFZ331" s="42"/>
      <c r="EGA331" s="42"/>
      <c r="EGB331" s="42"/>
      <c r="EGC331" s="43"/>
      <c r="EGD331" s="43"/>
      <c r="EGE331" s="40"/>
      <c r="EGF331" s="40"/>
      <c r="EGG331" s="41"/>
      <c r="EGH331" s="42"/>
      <c r="EGI331" s="42"/>
      <c r="EGJ331" s="42"/>
      <c r="EGK331" s="43"/>
      <c r="EGL331" s="43"/>
      <c r="EGM331" s="40"/>
      <c r="EGN331" s="40"/>
      <c r="EGO331" s="41"/>
      <c r="EGP331" s="42"/>
      <c r="EGQ331" s="42"/>
      <c r="EGR331" s="42"/>
      <c r="EGS331" s="43"/>
      <c r="EGT331" s="43"/>
      <c r="EGU331" s="40"/>
      <c r="EGV331" s="40"/>
      <c r="EGW331" s="41"/>
      <c r="EGX331" s="42"/>
      <c r="EGY331" s="42"/>
      <c r="EGZ331" s="42"/>
      <c r="EHA331" s="43"/>
      <c r="EHB331" s="43"/>
      <c r="EHC331" s="40"/>
      <c r="EHD331" s="40"/>
      <c r="EHE331" s="41"/>
      <c r="EHF331" s="42"/>
      <c r="EHG331" s="42"/>
      <c r="EHH331" s="42"/>
      <c r="EHI331" s="43"/>
      <c r="EHJ331" s="43"/>
      <c r="EHK331" s="40"/>
      <c r="EHL331" s="40"/>
      <c r="EHM331" s="41"/>
      <c r="EHN331" s="42"/>
      <c r="EHO331" s="42"/>
      <c r="EHP331" s="42"/>
      <c r="EHQ331" s="43"/>
      <c r="EHR331" s="43"/>
      <c r="EHS331" s="40"/>
      <c r="EHT331" s="40"/>
      <c r="EHU331" s="41"/>
      <c r="EHV331" s="42"/>
      <c r="EHW331" s="42"/>
      <c r="EHX331" s="42"/>
      <c r="EHY331" s="43"/>
      <c r="EHZ331" s="43"/>
      <c r="EIA331" s="40"/>
      <c r="EIB331" s="40"/>
      <c r="EIC331" s="41"/>
      <c r="EID331" s="42"/>
      <c r="EIE331" s="42"/>
      <c r="EIF331" s="42"/>
      <c r="EIG331" s="43"/>
      <c r="EIH331" s="43"/>
      <c r="EII331" s="40"/>
      <c r="EIJ331" s="40"/>
      <c r="EIK331" s="41"/>
      <c r="EIL331" s="42"/>
      <c r="EIM331" s="42"/>
      <c r="EIN331" s="42"/>
      <c r="EIO331" s="43"/>
      <c r="EIP331" s="43"/>
      <c r="EIQ331" s="40"/>
      <c r="EIR331" s="40"/>
      <c r="EIS331" s="41"/>
      <c r="EIT331" s="42"/>
      <c r="EIU331" s="42"/>
      <c r="EIV331" s="42"/>
      <c r="EIW331" s="43"/>
      <c r="EIX331" s="43"/>
      <c r="EIY331" s="40"/>
      <c r="EIZ331" s="40"/>
      <c r="EJA331" s="41"/>
      <c r="EJB331" s="42"/>
      <c r="EJC331" s="42"/>
      <c r="EJD331" s="42"/>
      <c r="EJE331" s="43"/>
      <c r="EJF331" s="43"/>
      <c r="EJG331" s="40"/>
      <c r="EJH331" s="40"/>
      <c r="EJI331" s="41"/>
      <c r="EJJ331" s="42"/>
      <c r="EJK331" s="42"/>
      <c r="EJL331" s="42"/>
      <c r="EJM331" s="43"/>
      <c r="EJN331" s="43"/>
      <c r="EJO331" s="40"/>
      <c r="EJP331" s="40"/>
      <c r="EJQ331" s="41"/>
      <c r="EJR331" s="42"/>
      <c r="EJS331" s="42"/>
      <c r="EJT331" s="42"/>
      <c r="EJU331" s="43"/>
      <c r="EJV331" s="43"/>
      <c r="EJW331" s="40"/>
      <c r="EJX331" s="40"/>
      <c r="EJY331" s="41"/>
      <c r="EJZ331" s="42"/>
      <c r="EKA331" s="42"/>
      <c r="EKB331" s="42"/>
      <c r="EKC331" s="43"/>
      <c r="EKD331" s="43"/>
      <c r="EKE331" s="40"/>
      <c r="EKF331" s="40"/>
      <c r="EKG331" s="41"/>
      <c r="EKH331" s="42"/>
      <c r="EKI331" s="42"/>
      <c r="EKJ331" s="42"/>
      <c r="EKK331" s="43"/>
      <c r="EKL331" s="43"/>
      <c r="EKM331" s="40"/>
      <c r="EKN331" s="40"/>
      <c r="EKO331" s="41"/>
      <c r="EKP331" s="42"/>
      <c r="EKQ331" s="42"/>
      <c r="EKR331" s="42"/>
      <c r="EKS331" s="43"/>
      <c r="EKT331" s="43"/>
      <c r="EKU331" s="40"/>
      <c r="EKV331" s="40"/>
      <c r="EKW331" s="41"/>
      <c r="EKX331" s="42"/>
      <c r="EKY331" s="42"/>
      <c r="EKZ331" s="42"/>
      <c r="ELA331" s="43"/>
      <c r="ELB331" s="43"/>
      <c r="ELC331" s="40"/>
      <c r="ELD331" s="40"/>
      <c r="ELE331" s="41"/>
      <c r="ELF331" s="42"/>
      <c r="ELG331" s="42"/>
      <c r="ELH331" s="42"/>
      <c r="ELI331" s="43"/>
      <c r="ELJ331" s="43"/>
      <c r="ELK331" s="40"/>
      <c r="ELL331" s="40"/>
      <c r="ELM331" s="41"/>
      <c r="ELN331" s="42"/>
      <c r="ELO331" s="42"/>
      <c r="ELP331" s="42"/>
      <c r="ELQ331" s="43"/>
      <c r="ELR331" s="43"/>
      <c r="ELS331" s="40"/>
      <c r="ELT331" s="40"/>
      <c r="ELU331" s="41"/>
      <c r="ELV331" s="42"/>
      <c r="ELW331" s="42"/>
      <c r="ELX331" s="42"/>
      <c r="ELY331" s="43"/>
      <c r="ELZ331" s="43"/>
      <c r="EMA331" s="40"/>
      <c r="EMB331" s="40"/>
      <c r="EMC331" s="41"/>
      <c r="EMD331" s="42"/>
      <c r="EME331" s="42"/>
      <c r="EMF331" s="42"/>
      <c r="EMG331" s="43"/>
      <c r="EMH331" s="43"/>
      <c r="EMI331" s="40"/>
      <c r="EMJ331" s="40"/>
      <c r="EMK331" s="41"/>
      <c r="EML331" s="42"/>
      <c r="EMM331" s="42"/>
      <c r="EMN331" s="42"/>
      <c r="EMO331" s="43"/>
      <c r="EMP331" s="43"/>
      <c r="EMQ331" s="40"/>
      <c r="EMR331" s="40"/>
      <c r="EMS331" s="41"/>
      <c r="EMT331" s="42"/>
      <c r="EMU331" s="42"/>
      <c r="EMV331" s="42"/>
      <c r="EMW331" s="43"/>
      <c r="EMX331" s="43"/>
      <c r="EMY331" s="40"/>
      <c r="EMZ331" s="40"/>
      <c r="ENA331" s="41"/>
      <c r="ENB331" s="42"/>
      <c r="ENC331" s="42"/>
      <c r="END331" s="42"/>
      <c r="ENE331" s="43"/>
      <c r="ENF331" s="43"/>
      <c r="ENG331" s="40"/>
      <c r="ENH331" s="40"/>
      <c r="ENI331" s="41"/>
      <c r="ENJ331" s="42"/>
      <c r="ENK331" s="42"/>
      <c r="ENL331" s="42"/>
      <c r="ENM331" s="43"/>
      <c r="ENN331" s="43"/>
      <c r="ENO331" s="40"/>
      <c r="ENP331" s="40"/>
      <c r="ENQ331" s="41"/>
      <c r="ENR331" s="42"/>
      <c r="ENS331" s="42"/>
      <c r="ENT331" s="42"/>
      <c r="ENU331" s="43"/>
      <c r="ENV331" s="43"/>
      <c r="ENW331" s="40"/>
      <c r="ENX331" s="40"/>
      <c r="ENY331" s="41"/>
      <c r="ENZ331" s="42"/>
      <c r="EOA331" s="42"/>
      <c r="EOB331" s="42"/>
      <c r="EOC331" s="43"/>
      <c r="EOD331" s="43"/>
      <c r="EOE331" s="40"/>
      <c r="EOF331" s="40"/>
      <c r="EOG331" s="41"/>
      <c r="EOH331" s="42"/>
      <c r="EOI331" s="42"/>
      <c r="EOJ331" s="42"/>
      <c r="EOK331" s="43"/>
      <c r="EOL331" s="43"/>
      <c r="EOM331" s="40"/>
      <c r="EON331" s="40"/>
      <c r="EOO331" s="41"/>
      <c r="EOP331" s="42"/>
      <c r="EOQ331" s="42"/>
      <c r="EOR331" s="42"/>
      <c r="EOS331" s="43"/>
      <c r="EOT331" s="43"/>
      <c r="EOU331" s="40"/>
      <c r="EOV331" s="40"/>
      <c r="EOW331" s="41"/>
      <c r="EOX331" s="42"/>
      <c r="EOY331" s="42"/>
      <c r="EOZ331" s="42"/>
      <c r="EPA331" s="43"/>
      <c r="EPB331" s="43"/>
      <c r="EPC331" s="40"/>
      <c r="EPD331" s="40"/>
      <c r="EPE331" s="41"/>
      <c r="EPF331" s="42"/>
      <c r="EPG331" s="42"/>
      <c r="EPH331" s="42"/>
      <c r="EPI331" s="43"/>
      <c r="EPJ331" s="43"/>
      <c r="EPK331" s="40"/>
      <c r="EPL331" s="40"/>
      <c r="EPM331" s="41"/>
      <c r="EPN331" s="42"/>
      <c r="EPO331" s="42"/>
      <c r="EPP331" s="42"/>
      <c r="EPQ331" s="43"/>
      <c r="EPR331" s="43"/>
      <c r="EPS331" s="40"/>
      <c r="EPT331" s="40"/>
      <c r="EPU331" s="41"/>
      <c r="EPV331" s="42"/>
      <c r="EPW331" s="42"/>
      <c r="EPX331" s="42"/>
      <c r="EPY331" s="43"/>
      <c r="EPZ331" s="43"/>
      <c r="EQA331" s="40"/>
      <c r="EQB331" s="40"/>
      <c r="EQC331" s="41"/>
      <c r="EQD331" s="42"/>
      <c r="EQE331" s="42"/>
      <c r="EQF331" s="42"/>
      <c r="EQG331" s="43"/>
      <c r="EQH331" s="43"/>
      <c r="EQI331" s="40"/>
      <c r="EQJ331" s="40"/>
      <c r="EQK331" s="41"/>
      <c r="EQL331" s="42"/>
      <c r="EQM331" s="42"/>
      <c r="EQN331" s="42"/>
      <c r="EQO331" s="43"/>
      <c r="EQP331" s="43"/>
      <c r="EQQ331" s="40"/>
      <c r="EQR331" s="40"/>
      <c r="EQS331" s="41"/>
      <c r="EQT331" s="42"/>
      <c r="EQU331" s="42"/>
      <c r="EQV331" s="42"/>
      <c r="EQW331" s="43"/>
      <c r="EQX331" s="43"/>
      <c r="EQY331" s="40"/>
      <c r="EQZ331" s="40"/>
      <c r="ERA331" s="41"/>
      <c r="ERB331" s="42"/>
      <c r="ERC331" s="42"/>
      <c r="ERD331" s="42"/>
      <c r="ERE331" s="43"/>
      <c r="ERF331" s="43"/>
      <c r="ERG331" s="40"/>
      <c r="ERH331" s="40"/>
      <c r="ERI331" s="41"/>
      <c r="ERJ331" s="42"/>
      <c r="ERK331" s="42"/>
      <c r="ERL331" s="42"/>
      <c r="ERM331" s="43"/>
      <c r="ERN331" s="43"/>
      <c r="ERO331" s="40"/>
      <c r="ERP331" s="40"/>
      <c r="ERQ331" s="41"/>
      <c r="ERR331" s="42"/>
      <c r="ERS331" s="42"/>
      <c r="ERT331" s="42"/>
      <c r="ERU331" s="43"/>
      <c r="ERV331" s="43"/>
      <c r="ERW331" s="40"/>
      <c r="ERX331" s="40"/>
      <c r="ERY331" s="41"/>
      <c r="ERZ331" s="42"/>
      <c r="ESA331" s="42"/>
      <c r="ESB331" s="42"/>
      <c r="ESC331" s="43"/>
      <c r="ESD331" s="43"/>
      <c r="ESE331" s="40"/>
      <c r="ESF331" s="40"/>
      <c r="ESG331" s="41"/>
      <c r="ESH331" s="42"/>
      <c r="ESI331" s="42"/>
      <c r="ESJ331" s="42"/>
      <c r="ESK331" s="43"/>
      <c r="ESL331" s="43"/>
      <c r="ESM331" s="40"/>
      <c r="ESN331" s="40"/>
      <c r="ESO331" s="41"/>
      <c r="ESP331" s="42"/>
      <c r="ESQ331" s="42"/>
      <c r="ESR331" s="42"/>
      <c r="ESS331" s="43"/>
      <c r="EST331" s="43"/>
      <c r="ESU331" s="40"/>
      <c r="ESV331" s="40"/>
      <c r="ESW331" s="41"/>
      <c r="ESX331" s="42"/>
      <c r="ESY331" s="42"/>
      <c r="ESZ331" s="42"/>
      <c r="ETA331" s="43"/>
      <c r="ETB331" s="43"/>
      <c r="ETC331" s="40"/>
      <c r="ETD331" s="40"/>
      <c r="ETE331" s="41"/>
      <c r="ETF331" s="42"/>
      <c r="ETG331" s="42"/>
      <c r="ETH331" s="42"/>
      <c r="ETI331" s="43"/>
      <c r="ETJ331" s="43"/>
      <c r="ETK331" s="40"/>
      <c r="ETL331" s="40"/>
      <c r="ETM331" s="41"/>
      <c r="ETN331" s="42"/>
      <c r="ETO331" s="42"/>
      <c r="ETP331" s="42"/>
      <c r="ETQ331" s="43"/>
      <c r="ETR331" s="43"/>
      <c r="ETS331" s="40"/>
      <c r="ETT331" s="40"/>
      <c r="ETU331" s="41"/>
      <c r="ETV331" s="42"/>
      <c r="ETW331" s="42"/>
      <c r="ETX331" s="42"/>
      <c r="ETY331" s="43"/>
      <c r="ETZ331" s="43"/>
      <c r="EUA331" s="40"/>
      <c r="EUB331" s="40"/>
      <c r="EUC331" s="41"/>
      <c r="EUD331" s="42"/>
      <c r="EUE331" s="42"/>
      <c r="EUF331" s="42"/>
      <c r="EUG331" s="43"/>
      <c r="EUH331" s="43"/>
      <c r="EUI331" s="40"/>
      <c r="EUJ331" s="40"/>
      <c r="EUK331" s="41"/>
      <c r="EUL331" s="42"/>
      <c r="EUM331" s="42"/>
      <c r="EUN331" s="42"/>
      <c r="EUO331" s="43"/>
      <c r="EUP331" s="43"/>
      <c r="EUQ331" s="40"/>
      <c r="EUR331" s="40"/>
      <c r="EUS331" s="41"/>
      <c r="EUT331" s="42"/>
      <c r="EUU331" s="42"/>
      <c r="EUV331" s="42"/>
      <c r="EUW331" s="43"/>
      <c r="EUX331" s="43"/>
      <c r="EUY331" s="40"/>
      <c r="EUZ331" s="40"/>
      <c r="EVA331" s="41"/>
      <c r="EVB331" s="42"/>
      <c r="EVC331" s="42"/>
      <c r="EVD331" s="42"/>
      <c r="EVE331" s="43"/>
      <c r="EVF331" s="43"/>
      <c r="EVG331" s="40"/>
      <c r="EVH331" s="40"/>
      <c r="EVI331" s="41"/>
      <c r="EVJ331" s="42"/>
      <c r="EVK331" s="42"/>
      <c r="EVL331" s="42"/>
      <c r="EVM331" s="43"/>
      <c r="EVN331" s="43"/>
      <c r="EVO331" s="40"/>
      <c r="EVP331" s="40"/>
      <c r="EVQ331" s="41"/>
      <c r="EVR331" s="42"/>
      <c r="EVS331" s="42"/>
      <c r="EVT331" s="42"/>
      <c r="EVU331" s="43"/>
      <c r="EVV331" s="43"/>
      <c r="EVW331" s="40"/>
      <c r="EVX331" s="40"/>
      <c r="EVY331" s="41"/>
      <c r="EVZ331" s="42"/>
      <c r="EWA331" s="42"/>
      <c r="EWB331" s="42"/>
      <c r="EWC331" s="43"/>
      <c r="EWD331" s="43"/>
      <c r="EWE331" s="40"/>
      <c r="EWF331" s="40"/>
      <c r="EWG331" s="41"/>
      <c r="EWH331" s="42"/>
      <c r="EWI331" s="42"/>
      <c r="EWJ331" s="42"/>
      <c r="EWK331" s="43"/>
      <c r="EWL331" s="43"/>
      <c r="EWM331" s="40"/>
      <c r="EWN331" s="40"/>
      <c r="EWO331" s="41"/>
      <c r="EWP331" s="42"/>
      <c r="EWQ331" s="42"/>
      <c r="EWR331" s="42"/>
      <c r="EWS331" s="43"/>
      <c r="EWT331" s="43"/>
      <c r="EWU331" s="40"/>
      <c r="EWV331" s="40"/>
      <c r="EWW331" s="41"/>
      <c r="EWX331" s="42"/>
      <c r="EWY331" s="42"/>
      <c r="EWZ331" s="42"/>
      <c r="EXA331" s="43"/>
      <c r="EXB331" s="43"/>
      <c r="EXC331" s="40"/>
      <c r="EXD331" s="40"/>
      <c r="EXE331" s="41"/>
      <c r="EXF331" s="42"/>
      <c r="EXG331" s="42"/>
      <c r="EXH331" s="42"/>
      <c r="EXI331" s="43"/>
      <c r="EXJ331" s="43"/>
      <c r="EXK331" s="40"/>
      <c r="EXL331" s="40"/>
      <c r="EXM331" s="41"/>
      <c r="EXN331" s="42"/>
      <c r="EXO331" s="42"/>
      <c r="EXP331" s="42"/>
      <c r="EXQ331" s="43"/>
      <c r="EXR331" s="43"/>
      <c r="EXS331" s="40"/>
      <c r="EXT331" s="40"/>
      <c r="EXU331" s="41"/>
      <c r="EXV331" s="42"/>
      <c r="EXW331" s="42"/>
      <c r="EXX331" s="42"/>
      <c r="EXY331" s="43"/>
      <c r="EXZ331" s="43"/>
      <c r="EYA331" s="40"/>
      <c r="EYB331" s="40"/>
      <c r="EYC331" s="41"/>
      <c r="EYD331" s="42"/>
      <c r="EYE331" s="42"/>
      <c r="EYF331" s="42"/>
      <c r="EYG331" s="43"/>
      <c r="EYH331" s="43"/>
      <c r="EYI331" s="40"/>
      <c r="EYJ331" s="40"/>
      <c r="EYK331" s="41"/>
      <c r="EYL331" s="42"/>
      <c r="EYM331" s="42"/>
      <c r="EYN331" s="42"/>
      <c r="EYO331" s="43"/>
      <c r="EYP331" s="43"/>
      <c r="EYQ331" s="40"/>
      <c r="EYR331" s="40"/>
      <c r="EYS331" s="41"/>
      <c r="EYT331" s="42"/>
      <c r="EYU331" s="42"/>
      <c r="EYV331" s="42"/>
      <c r="EYW331" s="43"/>
      <c r="EYX331" s="43"/>
      <c r="EYY331" s="40"/>
      <c r="EYZ331" s="40"/>
      <c r="EZA331" s="41"/>
      <c r="EZB331" s="42"/>
      <c r="EZC331" s="42"/>
      <c r="EZD331" s="42"/>
      <c r="EZE331" s="43"/>
      <c r="EZF331" s="43"/>
      <c r="EZG331" s="40"/>
      <c r="EZH331" s="40"/>
      <c r="EZI331" s="41"/>
      <c r="EZJ331" s="42"/>
      <c r="EZK331" s="42"/>
      <c r="EZL331" s="42"/>
      <c r="EZM331" s="43"/>
      <c r="EZN331" s="43"/>
      <c r="EZO331" s="40"/>
      <c r="EZP331" s="40"/>
      <c r="EZQ331" s="41"/>
      <c r="EZR331" s="42"/>
      <c r="EZS331" s="42"/>
      <c r="EZT331" s="42"/>
      <c r="EZU331" s="43"/>
      <c r="EZV331" s="43"/>
      <c r="EZW331" s="40"/>
      <c r="EZX331" s="40"/>
      <c r="EZY331" s="41"/>
      <c r="EZZ331" s="42"/>
      <c r="FAA331" s="42"/>
      <c r="FAB331" s="42"/>
      <c r="FAC331" s="43"/>
      <c r="FAD331" s="43"/>
      <c r="FAE331" s="40"/>
      <c r="FAF331" s="40"/>
      <c r="FAG331" s="41"/>
      <c r="FAH331" s="42"/>
      <c r="FAI331" s="42"/>
      <c r="FAJ331" s="42"/>
      <c r="FAK331" s="43"/>
      <c r="FAL331" s="43"/>
      <c r="FAM331" s="40"/>
      <c r="FAN331" s="40"/>
      <c r="FAO331" s="41"/>
      <c r="FAP331" s="42"/>
      <c r="FAQ331" s="42"/>
      <c r="FAR331" s="42"/>
      <c r="FAS331" s="43"/>
      <c r="FAT331" s="43"/>
      <c r="FAU331" s="40"/>
      <c r="FAV331" s="40"/>
      <c r="FAW331" s="41"/>
      <c r="FAX331" s="42"/>
      <c r="FAY331" s="42"/>
      <c r="FAZ331" s="42"/>
      <c r="FBA331" s="43"/>
      <c r="FBB331" s="43"/>
      <c r="FBC331" s="40"/>
      <c r="FBD331" s="40"/>
      <c r="FBE331" s="41"/>
      <c r="FBF331" s="42"/>
      <c r="FBG331" s="42"/>
      <c r="FBH331" s="42"/>
      <c r="FBI331" s="43"/>
      <c r="FBJ331" s="43"/>
      <c r="FBK331" s="40"/>
      <c r="FBL331" s="40"/>
      <c r="FBM331" s="41"/>
      <c r="FBN331" s="42"/>
      <c r="FBO331" s="42"/>
      <c r="FBP331" s="42"/>
      <c r="FBQ331" s="43"/>
      <c r="FBR331" s="43"/>
      <c r="FBS331" s="40"/>
      <c r="FBT331" s="40"/>
      <c r="FBU331" s="41"/>
      <c r="FBV331" s="42"/>
      <c r="FBW331" s="42"/>
      <c r="FBX331" s="42"/>
      <c r="FBY331" s="43"/>
      <c r="FBZ331" s="43"/>
      <c r="FCA331" s="40"/>
      <c r="FCB331" s="40"/>
      <c r="FCC331" s="41"/>
      <c r="FCD331" s="42"/>
      <c r="FCE331" s="42"/>
      <c r="FCF331" s="42"/>
      <c r="FCG331" s="43"/>
      <c r="FCH331" s="43"/>
      <c r="FCI331" s="40"/>
      <c r="FCJ331" s="40"/>
      <c r="FCK331" s="41"/>
      <c r="FCL331" s="42"/>
      <c r="FCM331" s="42"/>
      <c r="FCN331" s="42"/>
      <c r="FCO331" s="43"/>
      <c r="FCP331" s="43"/>
      <c r="FCQ331" s="40"/>
      <c r="FCR331" s="40"/>
      <c r="FCS331" s="41"/>
      <c r="FCT331" s="42"/>
      <c r="FCU331" s="42"/>
      <c r="FCV331" s="42"/>
      <c r="FCW331" s="43"/>
      <c r="FCX331" s="43"/>
      <c r="FCY331" s="40"/>
      <c r="FCZ331" s="40"/>
      <c r="FDA331" s="41"/>
      <c r="FDB331" s="42"/>
      <c r="FDC331" s="42"/>
      <c r="FDD331" s="42"/>
      <c r="FDE331" s="43"/>
      <c r="FDF331" s="43"/>
      <c r="FDG331" s="40"/>
      <c r="FDH331" s="40"/>
      <c r="FDI331" s="41"/>
      <c r="FDJ331" s="42"/>
      <c r="FDK331" s="42"/>
      <c r="FDL331" s="42"/>
      <c r="FDM331" s="43"/>
      <c r="FDN331" s="43"/>
      <c r="FDO331" s="40"/>
      <c r="FDP331" s="40"/>
      <c r="FDQ331" s="41"/>
      <c r="FDR331" s="42"/>
      <c r="FDS331" s="42"/>
      <c r="FDT331" s="42"/>
      <c r="FDU331" s="43"/>
      <c r="FDV331" s="43"/>
      <c r="FDW331" s="40"/>
      <c r="FDX331" s="40"/>
      <c r="FDY331" s="41"/>
      <c r="FDZ331" s="42"/>
      <c r="FEA331" s="42"/>
      <c r="FEB331" s="42"/>
      <c r="FEC331" s="43"/>
      <c r="FED331" s="43"/>
      <c r="FEE331" s="40"/>
      <c r="FEF331" s="40"/>
      <c r="FEG331" s="41"/>
      <c r="FEH331" s="42"/>
      <c r="FEI331" s="42"/>
      <c r="FEJ331" s="42"/>
      <c r="FEK331" s="43"/>
      <c r="FEL331" s="43"/>
      <c r="FEM331" s="40"/>
      <c r="FEN331" s="40"/>
      <c r="FEO331" s="41"/>
      <c r="FEP331" s="42"/>
      <c r="FEQ331" s="42"/>
      <c r="FER331" s="42"/>
      <c r="FES331" s="43"/>
      <c r="FET331" s="43"/>
      <c r="FEU331" s="40"/>
      <c r="FEV331" s="40"/>
      <c r="FEW331" s="41"/>
      <c r="FEX331" s="42"/>
      <c r="FEY331" s="42"/>
      <c r="FEZ331" s="42"/>
      <c r="FFA331" s="43"/>
      <c r="FFB331" s="43"/>
      <c r="FFC331" s="40"/>
      <c r="FFD331" s="40"/>
      <c r="FFE331" s="41"/>
      <c r="FFF331" s="42"/>
      <c r="FFG331" s="42"/>
      <c r="FFH331" s="42"/>
      <c r="FFI331" s="43"/>
      <c r="FFJ331" s="43"/>
      <c r="FFK331" s="40"/>
      <c r="FFL331" s="40"/>
      <c r="FFM331" s="41"/>
      <c r="FFN331" s="42"/>
      <c r="FFO331" s="42"/>
      <c r="FFP331" s="42"/>
      <c r="FFQ331" s="43"/>
      <c r="FFR331" s="43"/>
      <c r="FFS331" s="40"/>
      <c r="FFT331" s="40"/>
      <c r="FFU331" s="41"/>
      <c r="FFV331" s="42"/>
      <c r="FFW331" s="42"/>
      <c r="FFX331" s="42"/>
      <c r="FFY331" s="43"/>
      <c r="FFZ331" s="43"/>
      <c r="FGA331" s="40"/>
      <c r="FGB331" s="40"/>
      <c r="FGC331" s="41"/>
      <c r="FGD331" s="42"/>
      <c r="FGE331" s="42"/>
      <c r="FGF331" s="42"/>
      <c r="FGG331" s="43"/>
      <c r="FGH331" s="43"/>
      <c r="FGI331" s="40"/>
      <c r="FGJ331" s="40"/>
      <c r="FGK331" s="41"/>
      <c r="FGL331" s="42"/>
      <c r="FGM331" s="42"/>
      <c r="FGN331" s="42"/>
      <c r="FGO331" s="43"/>
      <c r="FGP331" s="43"/>
      <c r="FGQ331" s="40"/>
      <c r="FGR331" s="40"/>
      <c r="FGS331" s="41"/>
      <c r="FGT331" s="42"/>
      <c r="FGU331" s="42"/>
      <c r="FGV331" s="42"/>
      <c r="FGW331" s="43"/>
      <c r="FGX331" s="43"/>
      <c r="FGY331" s="40"/>
      <c r="FGZ331" s="40"/>
      <c r="FHA331" s="41"/>
      <c r="FHB331" s="42"/>
      <c r="FHC331" s="42"/>
      <c r="FHD331" s="42"/>
      <c r="FHE331" s="43"/>
      <c r="FHF331" s="43"/>
      <c r="FHG331" s="40"/>
      <c r="FHH331" s="40"/>
      <c r="FHI331" s="41"/>
      <c r="FHJ331" s="42"/>
      <c r="FHK331" s="42"/>
      <c r="FHL331" s="42"/>
      <c r="FHM331" s="43"/>
      <c r="FHN331" s="43"/>
      <c r="FHO331" s="40"/>
      <c r="FHP331" s="40"/>
      <c r="FHQ331" s="41"/>
      <c r="FHR331" s="42"/>
      <c r="FHS331" s="42"/>
      <c r="FHT331" s="42"/>
      <c r="FHU331" s="43"/>
      <c r="FHV331" s="43"/>
      <c r="FHW331" s="40"/>
      <c r="FHX331" s="40"/>
      <c r="FHY331" s="41"/>
      <c r="FHZ331" s="42"/>
      <c r="FIA331" s="42"/>
      <c r="FIB331" s="42"/>
      <c r="FIC331" s="43"/>
      <c r="FID331" s="43"/>
      <c r="FIE331" s="40"/>
      <c r="FIF331" s="40"/>
      <c r="FIG331" s="41"/>
      <c r="FIH331" s="42"/>
      <c r="FII331" s="42"/>
      <c r="FIJ331" s="42"/>
      <c r="FIK331" s="43"/>
      <c r="FIL331" s="43"/>
      <c r="FIM331" s="40"/>
      <c r="FIN331" s="40"/>
      <c r="FIO331" s="41"/>
      <c r="FIP331" s="42"/>
      <c r="FIQ331" s="42"/>
      <c r="FIR331" s="42"/>
      <c r="FIS331" s="43"/>
      <c r="FIT331" s="43"/>
      <c r="FIU331" s="40"/>
      <c r="FIV331" s="40"/>
      <c r="FIW331" s="41"/>
      <c r="FIX331" s="42"/>
      <c r="FIY331" s="42"/>
      <c r="FIZ331" s="42"/>
      <c r="FJA331" s="43"/>
      <c r="FJB331" s="43"/>
      <c r="FJC331" s="40"/>
      <c r="FJD331" s="40"/>
      <c r="FJE331" s="41"/>
      <c r="FJF331" s="42"/>
      <c r="FJG331" s="42"/>
      <c r="FJH331" s="42"/>
      <c r="FJI331" s="43"/>
      <c r="FJJ331" s="43"/>
      <c r="FJK331" s="40"/>
      <c r="FJL331" s="40"/>
      <c r="FJM331" s="41"/>
      <c r="FJN331" s="42"/>
      <c r="FJO331" s="42"/>
      <c r="FJP331" s="42"/>
      <c r="FJQ331" s="43"/>
      <c r="FJR331" s="43"/>
      <c r="FJS331" s="40"/>
      <c r="FJT331" s="40"/>
      <c r="FJU331" s="41"/>
      <c r="FJV331" s="42"/>
      <c r="FJW331" s="42"/>
      <c r="FJX331" s="42"/>
      <c r="FJY331" s="43"/>
      <c r="FJZ331" s="43"/>
      <c r="FKA331" s="40"/>
      <c r="FKB331" s="40"/>
      <c r="FKC331" s="41"/>
      <c r="FKD331" s="42"/>
      <c r="FKE331" s="42"/>
      <c r="FKF331" s="42"/>
      <c r="FKG331" s="43"/>
      <c r="FKH331" s="43"/>
      <c r="FKI331" s="40"/>
      <c r="FKJ331" s="40"/>
      <c r="FKK331" s="41"/>
      <c r="FKL331" s="42"/>
      <c r="FKM331" s="42"/>
      <c r="FKN331" s="42"/>
      <c r="FKO331" s="43"/>
      <c r="FKP331" s="43"/>
      <c r="FKQ331" s="40"/>
      <c r="FKR331" s="40"/>
      <c r="FKS331" s="41"/>
      <c r="FKT331" s="42"/>
      <c r="FKU331" s="42"/>
      <c r="FKV331" s="42"/>
      <c r="FKW331" s="43"/>
      <c r="FKX331" s="43"/>
      <c r="FKY331" s="40"/>
      <c r="FKZ331" s="40"/>
      <c r="FLA331" s="41"/>
      <c r="FLB331" s="42"/>
      <c r="FLC331" s="42"/>
      <c r="FLD331" s="42"/>
      <c r="FLE331" s="43"/>
      <c r="FLF331" s="43"/>
      <c r="FLG331" s="40"/>
      <c r="FLH331" s="40"/>
      <c r="FLI331" s="41"/>
      <c r="FLJ331" s="42"/>
      <c r="FLK331" s="42"/>
      <c r="FLL331" s="42"/>
      <c r="FLM331" s="43"/>
      <c r="FLN331" s="43"/>
      <c r="FLO331" s="40"/>
      <c r="FLP331" s="40"/>
      <c r="FLQ331" s="41"/>
      <c r="FLR331" s="42"/>
      <c r="FLS331" s="42"/>
      <c r="FLT331" s="42"/>
      <c r="FLU331" s="43"/>
      <c r="FLV331" s="43"/>
      <c r="FLW331" s="40"/>
      <c r="FLX331" s="40"/>
      <c r="FLY331" s="41"/>
      <c r="FLZ331" s="42"/>
      <c r="FMA331" s="42"/>
      <c r="FMB331" s="42"/>
      <c r="FMC331" s="43"/>
      <c r="FMD331" s="43"/>
      <c r="FME331" s="40"/>
      <c r="FMF331" s="40"/>
      <c r="FMG331" s="41"/>
      <c r="FMH331" s="42"/>
      <c r="FMI331" s="42"/>
      <c r="FMJ331" s="42"/>
      <c r="FMK331" s="43"/>
      <c r="FML331" s="43"/>
      <c r="FMM331" s="40"/>
      <c r="FMN331" s="40"/>
      <c r="FMO331" s="41"/>
      <c r="FMP331" s="42"/>
      <c r="FMQ331" s="42"/>
      <c r="FMR331" s="42"/>
      <c r="FMS331" s="43"/>
      <c r="FMT331" s="43"/>
      <c r="FMU331" s="40"/>
      <c r="FMV331" s="40"/>
      <c r="FMW331" s="41"/>
      <c r="FMX331" s="42"/>
      <c r="FMY331" s="42"/>
      <c r="FMZ331" s="42"/>
      <c r="FNA331" s="43"/>
      <c r="FNB331" s="43"/>
      <c r="FNC331" s="40"/>
      <c r="FND331" s="40"/>
      <c r="FNE331" s="41"/>
      <c r="FNF331" s="42"/>
      <c r="FNG331" s="42"/>
      <c r="FNH331" s="42"/>
      <c r="FNI331" s="43"/>
      <c r="FNJ331" s="43"/>
      <c r="FNK331" s="40"/>
      <c r="FNL331" s="40"/>
      <c r="FNM331" s="41"/>
      <c r="FNN331" s="42"/>
      <c r="FNO331" s="42"/>
      <c r="FNP331" s="42"/>
      <c r="FNQ331" s="43"/>
      <c r="FNR331" s="43"/>
      <c r="FNS331" s="40"/>
      <c r="FNT331" s="40"/>
      <c r="FNU331" s="41"/>
      <c r="FNV331" s="42"/>
      <c r="FNW331" s="42"/>
      <c r="FNX331" s="42"/>
      <c r="FNY331" s="43"/>
      <c r="FNZ331" s="43"/>
      <c r="FOA331" s="40"/>
      <c r="FOB331" s="40"/>
      <c r="FOC331" s="41"/>
      <c r="FOD331" s="42"/>
      <c r="FOE331" s="42"/>
      <c r="FOF331" s="42"/>
      <c r="FOG331" s="43"/>
      <c r="FOH331" s="43"/>
      <c r="FOI331" s="40"/>
      <c r="FOJ331" s="40"/>
      <c r="FOK331" s="41"/>
      <c r="FOL331" s="42"/>
      <c r="FOM331" s="42"/>
      <c r="FON331" s="42"/>
      <c r="FOO331" s="43"/>
      <c r="FOP331" s="43"/>
      <c r="FOQ331" s="40"/>
      <c r="FOR331" s="40"/>
      <c r="FOS331" s="41"/>
      <c r="FOT331" s="42"/>
      <c r="FOU331" s="42"/>
      <c r="FOV331" s="42"/>
      <c r="FOW331" s="43"/>
      <c r="FOX331" s="43"/>
      <c r="FOY331" s="40"/>
      <c r="FOZ331" s="40"/>
      <c r="FPA331" s="41"/>
      <c r="FPB331" s="42"/>
      <c r="FPC331" s="42"/>
      <c r="FPD331" s="42"/>
      <c r="FPE331" s="43"/>
      <c r="FPF331" s="43"/>
      <c r="FPG331" s="40"/>
      <c r="FPH331" s="40"/>
      <c r="FPI331" s="41"/>
      <c r="FPJ331" s="42"/>
      <c r="FPK331" s="42"/>
      <c r="FPL331" s="42"/>
      <c r="FPM331" s="43"/>
      <c r="FPN331" s="43"/>
      <c r="FPO331" s="40"/>
      <c r="FPP331" s="40"/>
      <c r="FPQ331" s="41"/>
      <c r="FPR331" s="42"/>
      <c r="FPS331" s="42"/>
      <c r="FPT331" s="42"/>
      <c r="FPU331" s="43"/>
      <c r="FPV331" s="43"/>
      <c r="FPW331" s="40"/>
      <c r="FPX331" s="40"/>
      <c r="FPY331" s="41"/>
      <c r="FPZ331" s="42"/>
      <c r="FQA331" s="42"/>
      <c r="FQB331" s="42"/>
      <c r="FQC331" s="43"/>
      <c r="FQD331" s="43"/>
      <c r="FQE331" s="40"/>
      <c r="FQF331" s="40"/>
      <c r="FQG331" s="41"/>
      <c r="FQH331" s="42"/>
      <c r="FQI331" s="42"/>
      <c r="FQJ331" s="42"/>
      <c r="FQK331" s="43"/>
      <c r="FQL331" s="43"/>
      <c r="FQM331" s="40"/>
      <c r="FQN331" s="40"/>
      <c r="FQO331" s="41"/>
      <c r="FQP331" s="42"/>
      <c r="FQQ331" s="42"/>
      <c r="FQR331" s="42"/>
      <c r="FQS331" s="43"/>
      <c r="FQT331" s="43"/>
      <c r="FQU331" s="40"/>
      <c r="FQV331" s="40"/>
      <c r="FQW331" s="41"/>
      <c r="FQX331" s="42"/>
      <c r="FQY331" s="42"/>
      <c r="FQZ331" s="42"/>
      <c r="FRA331" s="43"/>
      <c r="FRB331" s="43"/>
      <c r="FRC331" s="40"/>
      <c r="FRD331" s="40"/>
      <c r="FRE331" s="41"/>
      <c r="FRF331" s="42"/>
      <c r="FRG331" s="42"/>
      <c r="FRH331" s="42"/>
      <c r="FRI331" s="43"/>
      <c r="FRJ331" s="43"/>
      <c r="FRK331" s="40"/>
      <c r="FRL331" s="40"/>
      <c r="FRM331" s="41"/>
      <c r="FRN331" s="42"/>
      <c r="FRO331" s="42"/>
      <c r="FRP331" s="42"/>
      <c r="FRQ331" s="43"/>
      <c r="FRR331" s="43"/>
      <c r="FRS331" s="40"/>
      <c r="FRT331" s="40"/>
      <c r="FRU331" s="41"/>
      <c r="FRV331" s="42"/>
      <c r="FRW331" s="42"/>
      <c r="FRX331" s="42"/>
      <c r="FRY331" s="43"/>
      <c r="FRZ331" s="43"/>
      <c r="FSA331" s="40"/>
      <c r="FSB331" s="40"/>
      <c r="FSC331" s="41"/>
      <c r="FSD331" s="42"/>
      <c r="FSE331" s="42"/>
      <c r="FSF331" s="42"/>
      <c r="FSG331" s="43"/>
      <c r="FSH331" s="43"/>
      <c r="FSI331" s="40"/>
      <c r="FSJ331" s="40"/>
      <c r="FSK331" s="41"/>
      <c r="FSL331" s="42"/>
      <c r="FSM331" s="42"/>
      <c r="FSN331" s="42"/>
      <c r="FSO331" s="43"/>
      <c r="FSP331" s="43"/>
      <c r="FSQ331" s="40"/>
      <c r="FSR331" s="40"/>
      <c r="FSS331" s="41"/>
      <c r="FST331" s="42"/>
      <c r="FSU331" s="42"/>
      <c r="FSV331" s="42"/>
      <c r="FSW331" s="43"/>
      <c r="FSX331" s="43"/>
      <c r="FSY331" s="40"/>
      <c r="FSZ331" s="40"/>
      <c r="FTA331" s="41"/>
      <c r="FTB331" s="42"/>
      <c r="FTC331" s="42"/>
      <c r="FTD331" s="42"/>
      <c r="FTE331" s="43"/>
      <c r="FTF331" s="43"/>
      <c r="FTG331" s="40"/>
      <c r="FTH331" s="40"/>
      <c r="FTI331" s="41"/>
      <c r="FTJ331" s="42"/>
      <c r="FTK331" s="42"/>
      <c r="FTL331" s="42"/>
      <c r="FTM331" s="43"/>
      <c r="FTN331" s="43"/>
      <c r="FTO331" s="40"/>
      <c r="FTP331" s="40"/>
      <c r="FTQ331" s="41"/>
      <c r="FTR331" s="42"/>
      <c r="FTS331" s="42"/>
      <c r="FTT331" s="42"/>
      <c r="FTU331" s="43"/>
      <c r="FTV331" s="43"/>
      <c r="FTW331" s="40"/>
      <c r="FTX331" s="40"/>
      <c r="FTY331" s="41"/>
      <c r="FTZ331" s="42"/>
      <c r="FUA331" s="42"/>
      <c r="FUB331" s="42"/>
      <c r="FUC331" s="43"/>
      <c r="FUD331" s="43"/>
      <c r="FUE331" s="40"/>
      <c r="FUF331" s="40"/>
      <c r="FUG331" s="41"/>
      <c r="FUH331" s="42"/>
      <c r="FUI331" s="42"/>
      <c r="FUJ331" s="42"/>
      <c r="FUK331" s="43"/>
      <c r="FUL331" s="43"/>
      <c r="FUM331" s="40"/>
      <c r="FUN331" s="40"/>
      <c r="FUO331" s="41"/>
      <c r="FUP331" s="42"/>
      <c r="FUQ331" s="42"/>
      <c r="FUR331" s="42"/>
      <c r="FUS331" s="43"/>
      <c r="FUT331" s="43"/>
      <c r="FUU331" s="40"/>
      <c r="FUV331" s="40"/>
      <c r="FUW331" s="41"/>
      <c r="FUX331" s="42"/>
      <c r="FUY331" s="42"/>
      <c r="FUZ331" s="42"/>
      <c r="FVA331" s="43"/>
      <c r="FVB331" s="43"/>
      <c r="FVC331" s="40"/>
      <c r="FVD331" s="40"/>
      <c r="FVE331" s="41"/>
      <c r="FVF331" s="42"/>
      <c r="FVG331" s="42"/>
      <c r="FVH331" s="42"/>
      <c r="FVI331" s="43"/>
      <c r="FVJ331" s="43"/>
      <c r="FVK331" s="40"/>
      <c r="FVL331" s="40"/>
      <c r="FVM331" s="41"/>
      <c r="FVN331" s="42"/>
      <c r="FVO331" s="42"/>
      <c r="FVP331" s="42"/>
      <c r="FVQ331" s="43"/>
      <c r="FVR331" s="43"/>
      <c r="FVS331" s="40"/>
      <c r="FVT331" s="40"/>
      <c r="FVU331" s="41"/>
      <c r="FVV331" s="42"/>
      <c r="FVW331" s="42"/>
      <c r="FVX331" s="42"/>
      <c r="FVY331" s="43"/>
      <c r="FVZ331" s="43"/>
      <c r="FWA331" s="40"/>
      <c r="FWB331" s="40"/>
      <c r="FWC331" s="41"/>
      <c r="FWD331" s="42"/>
      <c r="FWE331" s="42"/>
      <c r="FWF331" s="42"/>
      <c r="FWG331" s="43"/>
      <c r="FWH331" s="43"/>
      <c r="FWI331" s="40"/>
      <c r="FWJ331" s="40"/>
      <c r="FWK331" s="41"/>
      <c r="FWL331" s="42"/>
      <c r="FWM331" s="42"/>
      <c r="FWN331" s="42"/>
      <c r="FWO331" s="43"/>
      <c r="FWP331" s="43"/>
      <c r="FWQ331" s="40"/>
      <c r="FWR331" s="40"/>
      <c r="FWS331" s="41"/>
      <c r="FWT331" s="42"/>
      <c r="FWU331" s="42"/>
      <c r="FWV331" s="42"/>
      <c r="FWW331" s="43"/>
      <c r="FWX331" s="43"/>
      <c r="FWY331" s="40"/>
      <c r="FWZ331" s="40"/>
      <c r="FXA331" s="41"/>
      <c r="FXB331" s="42"/>
      <c r="FXC331" s="42"/>
      <c r="FXD331" s="42"/>
      <c r="FXE331" s="43"/>
      <c r="FXF331" s="43"/>
      <c r="FXG331" s="40"/>
      <c r="FXH331" s="40"/>
      <c r="FXI331" s="41"/>
      <c r="FXJ331" s="42"/>
      <c r="FXK331" s="42"/>
      <c r="FXL331" s="42"/>
      <c r="FXM331" s="43"/>
      <c r="FXN331" s="43"/>
      <c r="FXO331" s="40"/>
      <c r="FXP331" s="40"/>
      <c r="FXQ331" s="41"/>
      <c r="FXR331" s="42"/>
      <c r="FXS331" s="42"/>
      <c r="FXT331" s="42"/>
      <c r="FXU331" s="43"/>
      <c r="FXV331" s="43"/>
      <c r="FXW331" s="40"/>
      <c r="FXX331" s="40"/>
      <c r="FXY331" s="41"/>
      <c r="FXZ331" s="42"/>
      <c r="FYA331" s="42"/>
      <c r="FYB331" s="42"/>
      <c r="FYC331" s="43"/>
      <c r="FYD331" s="43"/>
      <c r="FYE331" s="40"/>
      <c r="FYF331" s="40"/>
      <c r="FYG331" s="41"/>
      <c r="FYH331" s="42"/>
      <c r="FYI331" s="42"/>
      <c r="FYJ331" s="42"/>
      <c r="FYK331" s="43"/>
      <c r="FYL331" s="43"/>
      <c r="FYM331" s="40"/>
      <c r="FYN331" s="40"/>
      <c r="FYO331" s="41"/>
      <c r="FYP331" s="42"/>
      <c r="FYQ331" s="42"/>
      <c r="FYR331" s="42"/>
      <c r="FYS331" s="43"/>
      <c r="FYT331" s="43"/>
      <c r="FYU331" s="40"/>
      <c r="FYV331" s="40"/>
      <c r="FYW331" s="41"/>
      <c r="FYX331" s="42"/>
      <c r="FYY331" s="42"/>
      <c r="FYZ331" s="42"/>
      <c r="FZA331" s="43"/>
      <c r="FZB331" s="43"/>
      <c r="FZC331" s="40"/>
      <c r="FZD331" s="40"/>
      <c r="FZE331" s="41"/>
      <c r="FZF331" s="42"/>
      <c r="FZG331" s="42"/>
      <c r="FZH331" s="42"/>
      <c r="FZI331" s="43"/>
      <c r="FZJ331" s="43"/>
      <c r="FZK331" s="40"/>
      <c r="FZL331" s="40"/>
      <c r="FZM331" s="41"/>
      <c r="FZN331" s="42"/>
      <c r="FZO331" s="42"/>
      <c r="FZP331" s="42"/>
      <c r="FZQ331" s="43"/>
      <c r="FZR331" s="43"/>
      <c r="FZS331" s="40"/>
      <c r="FZT331" s="40"/>
      <c r="FZU331" s="41"/>
      <c r="FZV331" s="42"/>
      <c r="FZW331" s="42"/>
      <c r="FZX331" s="42"/>
      <c r="FZY331" s="43"/>
      <c r="FZZ331" s="43"/>
      <c r="GAA331" s="40"/>
      <c r="GAB331" s="40"/>
      <c r="GAC331" s="41"/>
      <c r="GAD331" s="42"/>
      <c r="GAE331" s="42"/>
      <c r="GAF331" s="42"/>
      <c r="GAG331" s="43"/>
      <c r="GAH331" s="43"/>
      <c r="GAI331" s="40"/>
      <c r="GAJ331" s="40"/>
      <c r="GAK331" s="41"/>
      <c r="GAL331" s="42"/>
      <c r="GAM331" s="42"/>
      <c r="GAN331" s="42"/>
      <c r="GAO331" s="43"/>
      <c r="GAP331" s="43"/>
      <c r="GAQ331" s="40"/>
      <c r="GAR331" s="40"/>
      <c r="GAS331" s="41"/>
      <c r="GAT331" s="42"/>
      <c r="GAU331" s="42"/>
      <c r="GAV331" s="42"/>
      <c r="GAW331" s="43"/>
      <c r="GAX331" s="43"/>
      <c r="GAY331" s="40"/>
      <c r="GAZ331" s="40"/>
      <c r="GBA331" s="41"/>
      <c r="GBB331" s="42"/>
      <c r="GBC331" s="42"/>
      <c r="GBD331" s="42"/>
      <c r="GBE331" s="43"/>
      <c r="GBF331" s="43"/>
      <c r="GBG331" s="40"/>
      <c r="GBH331" s="40"/>
      <c r="GBI331" s="41"/>
      <c r="GBJ331" s="42"/>
      <c r="GBK331" s="42"/>
      <c r="GBL331" s="42"/>
      <c r="GBM331" s="43"/>
      <c r="GBN331" s="43"/>
      <c r="GBO331" s="40"/>
      <c r="GBP331" s="40"/>
      <c r="GBQ331" s="41"/>
      <c r="GBR331" s="42"/>
      <c r="GBS331" s="42"/>
      <c r="GBT331" s="42"/>
      <c r="GBU331" s="43"/>
      <c r="GBV331" s="43"/>
      <c r="GBW331" s="40"/>
      <c r="GBX331" s="40"/>
      <c r="GBY331" s="41"/>
      <c r="GBZ331" s="42"/>
      <c r="GCA331" s="42"/>
      <c r="GCB331" s="42"/>
      <c r="GCC331" s="43"/>
      <c r="GCD331" s="43"/>
      <c r="GCE331" s="40"/>
      <c r="GCF331" s="40"/>
      <c r="GCG331" s="41"/>
      <c r="GCH331" s="42"/>
      <c r="GCI331" s="42"/>
      <c r="GCJ331" s="42"/>
      <c r="GCK331" s="43"/>
      <c r="GCL331" s="43"/>
      <c r="GCM331" s="40"/>
      <c r="GCN331" s="40"/>
      <c r="GCO331" s="41"/>
      <c r="GCP331" s="42"/>
      <c r="GCQ331" s="42"/>
      <c r="GCR331" s="42"/>
      <c r="GCS331" s="43"/>
      <c r="GCT331" s="43"/>
      <c r="GCU331" s="40"/>
      <c r="GCV331" s="40"/>
      <c r="GCW331" s="41"/>
      <c r="GCX331" s="42"/>
      <c r="GCY331" s="42"/>
      <c r="GCZ331" s="42"/>
      <c r="GDA331" s="43"/>
      <c r="GDB331" s="43"/>
      <c r="GDC331" s="40"/>
      <c r="GDD331" s="40"/>
      <c r="GDE331" s="41"/>
      <c r="GDF331" s="42"/>
      <c r="GDG331" s="42"/>
      <c r="GDH331" s="42"/>
      <c r="GDI331" s="43"/>
      <c r="GDJ331" s="43"/>
      <c r="GDK331" s="40"/>
      <c r="GDL331" s="40"/>
      <c r="GDM331" s="41"/>
      <c r="GDN331" s="42"/>
      <c r="GDO331" s="42"/>
      <c r="GDP331" s="42"/>
      <c r="GDQ331" s="43"/>
      <c r="GDR331" s="43"/>
      <c r="GDS331" s="40"/>
      <c r="GDT331" s="40"/>
      <c r="GDU331" s="41"/>
      <c r="GDV331" s="42"/>
      <c r="GDW331" s="42"/>
      <c r="GDX331" s="42"/>
      <c r="GDY331" s="43"/>
      <c r="GDZ331" s="43"/>
      <c r="GEA331" s="40"/>
      <c r="GEB331" s="40"/>
      <c r="GEC331" s="41"/>
      <c r="GED331" s="42"/>
      <c r="GEE331" s="42"/>
      <c r="GEF331" s="42"/>
      <c r="GEG331" s="43"/>
      <c r="GEH331" s="43"/>
      <c r="GEI331" s="40"/>
      <c r="GEJ331" s="40"/>
      <c r="GEK331" s="41"/>
      <c r="GEL331" s="42"/>
      <c r="GEM331" s="42"/>
      <c r="GEN331" s="42"/>
      <c r="GEO331" s="43"/>
      <c r="GEP331" s="43"/>
      <c r="GEQ331" s="40"/>
      <c r="GER331" s="40"/>
      <c r="GES331" s="41"/>
      <c r="GET331" s="42"/>
      <c r="GEU331" s="42"/>
      <c r="GEV331" s="42"/>
      <c r="GEW331" s="43"/>
      <c r="GEX331" s="43"/>
      <c r="GEY331" s="40"/>
      <c r="GEZ331" s="40"/>
      <c r="GFA331" s="41"/>
      <c r="GFB331" s="42"/>
      <c r="GFC331" s="42"/>
      <c r="GFD331" s="42"/>
      <c r="GFE331" s="43"/>
      <c r="GFF331" s="43"/>
      <c r="GFG331" s="40"/>
      <c r="GFH331" s="40"/>
      <c r="GFI331" s="41"/>
      <c r="GFJ331" s="42"/>
      <c r="GFK331" s="42"/>
      <c r="GFL331" s="42"/>
      <c r="GFM331" s="43"/>
      <c r="GFN331" s="43"/>
      <c r="GFO331" s="40"/>
      <c r="GFP331" s="40"/>
      <c r="GFQ331" s="41"/>
      <c r="GFR331" s="42"/>
      <c r="GFS331" s="42"/>
      <c r="GFT331" s="42"/>
      <c r="GFU331" s="43"/>
      <c r="GFV331" s="43"/>
      <c r="GFW331" s="40"/>
      <c r="GFX331" s="40"/>
      <c r="GFY331" s="41"/>
      <c r="GFZ331" s="42"/>
      <c r="GGA331" s="42"/>
      <c r="GGB331" s="42"/>
      <c r="GGC331" s="43"/>
      <c r="GGD331" s="43"/>
      <c r="GGE331" s="40"/>
      <c r="GGF331" s="40"/>
      <c r="GGG331" s="41"/>
      <c r="GGH331" s="42"/>
      <c r="GGI331" s="42"/>
      <c r="GGJ331" s="42"/>
      <c r="GGK331" s="43"/>
      <c r="GGL331" s="43"/>
      <c r="GGM331" s="40"/>
      <c r="GGN331" s="40"/>
      <c r="GGO331" s="41"/>
      <c r="GGP331" s="42"/>
      <c r="GGQ331" s="42"/>
      <c r="GGR331" s="42"/>
      <c r="GGS331" s="43"/>
      <c r="GGT331" s="43"/>
      <c r="GGU331" s="40"/>
      <c r="GGV331" s="40"/>
      <c r="GGW331" s="41"/>
      <c r="GGX331" s="42"/>
      <c r="GGY331" s="42"/>
      <c r="GGZ331" s="42"/>
      <c r="GHA331" s="43"/>
      <c r="GHB331" s="43"/>
      <c r="GHC331" s="40"/>
      <c r="GHD331" s="40"/>
      <c r="GHE331" s="41"/>
      <c r="GHF331" s="42"/>
      <c r="GHG331" s="42"/>
      <c r="GHH331" s="42"/>
      <c r="GHI331" s="43"/>
      <c r="GHJ331" s="43"/>
      <c r="GHK331" s="40"/>
      <c r="GHL331" s="40"/>
      <c r="GHM331" s="41"/>
      <c r="GHN331" s="42"/>
      <c r="GHO331" s="42"/>
      <c r="GHP331" s="42"/>
      <c r="GHQ331" s="43"/>
      <c r="GHR331" s="43"/>
      <c r="GHS331" s="40"/>
      <c r="GHT331" s="40"/>
      <c r="GHU331" s="41"/>
      <c r="GHV331" s="42"/>
      <c r="GHW331" s="42"/>
      <c r="GHX331" s="42"/>
      <c r="GHY331" s="43"/>
      <c r="GHZ331" s="43"/>
      <c r="GIA331" s="40"/>
      <c r="GIB331" s="40"/>
      <c r="GIC331" s="41"/>
      <c r="GID331" s="42"/>
      <c r="GIE331" s="42"/>
      <c r="GIF331" s="42"/>
      <c r="GIG331" s="43"/>
      <c r="GIH331" s="43"/>
      <c r="GII331" s="40"/>
      <c r="GIJ331" s="40"/>
      <c r="GIK331" s="41"/>
      <c r="GIL331" s="42"/>
      <c r="GIM331" s="42"/>
      <c r="GIN331" s="42"/>
      <c r="GIO331" s="43"/>
      <c r="GIP331" s="43"/>
      <c r="GIQ331" s="40"/>
      <c r="GIR331" s="40"/>
      <c r="GIS331" s="41"/>
      <c r="GIT331" s="42"/>
      <c r="GIU331" s="42"/>
      <c r="GIV331" s="42"/>
      <c r="GIW331" s="43"/>
      <c r="GIX331" s="43"/>
      <c r="GIY331" s="40"/>
      <c r="GIZ331" s="40"/>
      <c r="GJA331" s="41"/>
      <c r="GJB331" s="42"/>
      <c r="GJC331" s="42"/>
      <c r="GJD331" s="42"/>
      <c r="GJE331" s="43"/>
      <c r="GJF331" s="43"/>
      <c r="GJG331" s="40"/>
      <c r="GJH331" s="40"/>
      <c r="GJI331" s="41"/>
      <c r="GJJ331" s="42"/>
      <c r="GJK331" s="42"/>
      <c r="GJL331" s="42"/>
      <c r="GJM331" s="43"/>
      <c r="GJN331" s="43"/>
      <c r="GJO331" s="40"/>
      <c r="GJP331" s="40"/>
      <c r="GJQ331" s="41"/>
      <c r="GJR331" s="42"/>
      <c r="GJS331" s="42"/>
      <c r="GJT331" s="42"/>
      <c r="GJU331" s="43"/>
      <c r="GJV331" s="43"/>
      <c r="GJW331" s="40"/>
      <c r="GJX331" s="40"/>
      <c r="GJY331" s="41"/>
      <c r="GJZ331" s="42"/>
      <c r="GKA331" s="42"/>
      <c r="GKB331" s="42"/>
      <c r="GKC331" s="43"/>
      <c r="GKD331" s="43"/>
      <c r="GKE331" s="40"/>
      <c r="GKF331" s="40"/>
      <c r="GKG331" s="41"/>
      <c r="GKH331" s="42"/>
      <c r="GKI331" s="42"/>
      <c r="GKJ331" s="42"/>
      <c r="GKK331" s="43"/>
      <c r="GKL331" s="43"/>
      <c r="GKM331" s="40"/>
      <c r="GKN331" s="40"/>
      <c r="GKO331" s="41"/>
      <c r="GKP331" s="42"/>
      <c r="GKQ331" s="42"/>
      <c r="GKR331" s="42"/>
      <c r="GKS331" s="43"/>
      <c r="GKT331" s="43"/>
      <c r="GKU331" s="40"/>
      <c r="GKV331" s="40"/>
      <c r="GKW331" s="41"/>
      <c r="GKX331" s="42"/>
      <c r="GKY331" s="42"/>
      <c r="GKZ331" s="42"/>
      <c r="GLA331" s="43"/>
      <c r="GLB331" s="43"/>
      <c r="GLC331" s="40"/>
      <c r="GLD331" s="40"/>
      <c r="GLE331" s="41"/>
      <c r="GLF331" s="42"/>
      <c r="GLG331" s="42"/>
      <c r="GLH331" s="42"/>
      <c r="GLI331" s="43"/>
      <c r="GLJ331" s="43"/>
      <c r="GLK331" s="40"/>
      <c r="GLL331" s="40"/>
      <c r="GLM331" s="41"/>
      <c r="GLN331" s="42"/>
      <c r="GLO331" s="42"/>
      <c r="GLP331" s="42"/>
      <c r="GLQ331" s="43"/>
      <c r="GLR331" s="43"/>
      <c r="GLS331" s="40"/>
      <c r="GLT331" s="40"/>
      <c r="GLU331" s="41"/>
      <c r="GLV331" s="42"/>
      <c r="GLW331" s="42"/>
      <c r="GLX331" s="42"/>
      <c r="GLY331" s="43"/>
      <c r="GLZ331" s="43"/>
      <c r="GMA331" s="40"/>
      <c r="GMB331" s="40"/>
      <c r="GMC331" s="41"/>
      <c r="GMD331" s="42"/>
      <c r="GME331" s="42"/>
      <c r="GMF331" s="42"/>
      <c r="GMG331" s="43"/>
      <c r="GMH331" s="43"/>
      <c r="GMI331" s="40"/>
      <c r="GMJ331" s="40"/>
      <c r="GMK331" s="41"/>
      <c r="GML331" s="42"/>
      <c r="GMM331" s="42"/>
      <c r="GMN331" s="42"/>
      <c r="GMO331" s="43"/>
      <c r="GMP331" s="43"/>
      <c r="GMQ331" s="40"/>
      <c r="GMR331" s="40"/>
      <c r="GMS331" s="41"/>
      <c r="GMT331" s="42"/>
      <c r="GMU331" s="42"/>
      <c r="GMV331" s="42"/>
      <c r="GMW331" s="43"/>
      <c r="GMX331" s="43"/>
      <c r="GMY331" s="40"/>
      <c r="GMZ331" s="40"/>
      <c r="GNA331" s="41"/>
      <c r="GNB331" s="42"/>
      <c r="GNC331" s="42"/>
      <c r="GND331" s="42"/>
      <c r="GNE331" s="43"/>
      <c r="GNF331" s="43"/>
      <c r="GNG331" s="40"/>
      <c r="GNH331" s="40"/>
      <c r="GNI331" s="41"/>
      <c r="GNJ331" s="42"/>
      <c r="GNK331" s="42"/>
      <c r="GNL331" s="42"/>
      <c r="GNM331" s="43"/>
      <c r="GNN331" s="43"/>
      <c r="GNO331" s="40"/>
      <c r="GNP331" s="40"/>
      <c r="GNQ331" s="41"/>
      <c r="GNR331" s="42"/>
      <c r="GNS331" s="42"/>
      <c r="GNT331" s="42"/>
      <c r="GNU331" s="43"/>
      <c r="GNV331" s="43"/>
      <c r="GNW331" s="40"/>
      <c r="GNX331" s="40"/>
      <c r="GNY331" s="41"/>
      <c r="GNZ331" s="42"/>
      <c r="GOA331" s="42"/>
      <c r="GOB331" s="42"/>
      <c r="GOC331" s="43"/>
      <c r="GOD331" s="43"/>
      <c r="GOE331" s="40"/>
      <c r="GOF331" s="40"/>
      <c r="GOG331" s="41"/>
      <c r="GOH331" s="42"/>
      <c r="GOI331" s="42"/>
      <c r="GOJ331" s="42"/>
      <c r="GOK331" s="43"/>
      <c r="GOL331" s="43"/>
      <c r="GOM331" s="40"/>
      <c r="GON331" s="40"/>
      <c r="GOO331" s="41"/>
      <c r="GOP331" s="42"/>
      <c r="GOQ331" s="42"/>
      <c r="GOR331" s="42"/>
      <c r="GOS331" s="43"/>
      <c r="GOT331" s="43"/>
      <c r="GOU331" s="40"/>
      <c r="GOV331" s="40"/>
      <c r="GOW331" s="41"/>
      <c r="GOX331" s="42"/>
      <c r="GOY331" s="42"/>
      <c r="GOZ331" s="42"/>
      <c r="GPA331" s="43"/>
      <c r="GPB331" s="43"/>
      <c r="GPC331" s="40"/>
      <c r="GPD331" s="40"/>
      <c r="GPE331" s="41"/>
      <c r="GPF331" s="42"/>
      <c r="GPG331" s="42"/>
      <c r="GPH331" s="42"/>
      <c r="GPI331" s="43"/>
      <c r="GPJ331" s="43"/>
      <c r="GPK331" s="40"/>
      <c r="GPL331" s="40"/>
      <c r="GPM331" s="41"/>
      <c r="GPN331" s="42"/>
      <c r="GPO331" s="42"/>
      <c r="GPP331" s="42"/>
      <c r="GPQ331" s="43"/>
      <c r="GPR331" s="43"/>
      <c r="GPS331" s="40"/>
      <c r="GPT331" s="40"/>
      <c r="GPU331" s="41"/>
      <c r="GPV331" s="42"/>
      <c r="GPW331" s="42"/>
      <c r="GPX331" s="42"/>
      <c r="GPY331" s="43"/>
      <c r="GPZ331" s="43"/>
      <c r="GQA331" s="40"/>
      <c r="GQB331" s="40"/>
      <c r="GQC331" s="41"/>
      <c r="GQD331" s="42"/>
      <c r="GQE331" s="42"/>
      <c r="GQF331" s="42"/>
      <c r="GQG331" s="43"/>
      <c r="GQH331" s="43"/>
      <c r="GQI331" s="40"/>
      <c r="GQJ331" s="40"/>
      <c r="GQK331" s="41"/>
      <c r="GQL331" s="42"/>
      <c r="GQM331" s="42"/>
      <c r="GQN331" s="42"/>
      <c r="GQO331" s="43"/>
      <c r="GQP331" s="43"/>
      <c r="GQQ331" s="40"/>
      <c r="GQR331" s="40"/>
      <c r="GQS331" s="41"/>
      <c r="GQT331" s="42"/>
      <c r="GQU331" s="42"/>
      <c r="GQV331" s="42"/>
      <c r="GQW331" s="43"/>
      <c r="GQX331" s="43"/>
      <c r="GQY331" s="40"/>
      <c r="GQZ331" s="40"/>
      <c r="GRA331" s="41"/>
      <c r="GRB331" s="42"/>
      <c r="GRC331" s="42"/>
      <c r="GRD331" s="42"/>
      <c r="GRE331" s="43"/>
      <c r="GRF331" s="43"/>
      <c r="GRG331" s="40"/>
      <c r="GRH331" s="40"/>
      <c r="GRI331" s="41"/>
      <c r="GRJ331" s="42"/>
      <c r="GRK331" s="42"/>
      <c r="GRL331" s="42"/>
      <c r="GRM331" s="43"/>
      <c r="GRN331" s="43"/>
      <c r="GRO331" s="40"/>
      <c r="GRP331" s="40"/>
      <c r="GRQ331" s="41"/>
      <c r="GRR331" s="42"/>
      <c r="GRS331" s="42"/>
      <c r="GRT331" s="42"/>
      <c r="GRU331" s="43"/>
      <c r="GRV331" s="43"/>
      <c r="GRW331" s="40"/>
      <c r="GRX331" s="40"/>
      <c r="GRY331" s="41"/>
      <c r="GRZ331" s="42"/>
      <c r="GSA331" s="42"/>
      <c r="GSB331" s="42"/>
      <c r="GSC331" s="43"/>
      <c r="GSD331" s="43"/>
      <c r="GSE331" s="40"/>
      <c r="GSF331" s="40"/>
      <c r="GSG331" s="41"/>
      <c r="GSH331" s="42"/>
      <c r="GSI331" s="42"/>
      <c r="GSJ331" s="42"/>
      <c r="GSK331" s="43"/>
      <c r="GSL331" s="43"/>
      <c r="GSM331" s="40"/>
      <c r="GSN331" s="40"/>
      <c r="GSO331" s="41"/>
      <c r="GSP331" s="42"/>
      <c r="GSQ331" s="42"/>
      <c r="GSR331" s="42"/>
      <c r="GSS331" s="43"/>
      <c r="GST331" s="43"/>
      <c r="GSU331" s="40"/>
      <c r="GSV331" s="40"/>
      <c r="GSW331" s="41"/>
      <c r="GSX331" s="42"/>
      <c r="GSY331" s="42"/>
      <c r="GSZ331" s="42"/>
      <c r="GTA331" s="43"/>
      <c r="GTB331" s="43"/>
      <c r="GTC331" s="40"/>
      <c r="GTD331" s="40"/>
      <c r="GTE331" s="41"/>
      <c r="GTF331" s="42"/>
      <c r="GTG331" s="42"/>
      <c r="GTH331" s="42"/>
      <c r="GTI331" s="43"/>
      <c r="GTJ331" s="43"/>
      <c r="GTK331" s="40"/>
      <c r="GTL331" s="40"/>
      <c r="GTM331" s="41"/>
      <c r="GTN331" s="42"/>
      <c r="GTO331" s="42"/>
      <c r="GTP331" s="42"/>
      <c r="GTQ331" s="43"/>
      <c r="GTR331" s="43"/>
      <c r="GTS331" s="40"/>
      <c r="GTT331" s="40"/>
      <c r="GTU331" s="41"/>
      <c r="GTV331" s="42"/>
      <c r="GTW331" s="42"/>
      <c r="GTX331" s="42"/>
      <c r="GTY331" s="43"/>
      <c r="GTZ331" s="43"/>
      <c r="GUA331" s="40"/>
      <c r="GUB331" s="40"/>
      <c r="GUC331" s="41"/>
      <c r="GUD331" s="42"/>
      <c r="GUE331" s="42"/>
      <c r="GUF331" s="42"/>
      <c r="GUG331" s="43"/>
      <c r="GUH331" s="43"/>
      <c r="GUI331" s="40"/>
      <c r="GUJ331" s="40"/>
      <c r="GUK331" s="41"/>
      <c r="GUL331" s="42"/>
      <c r="GUM331" s="42"/>
      <c r="GUN331" s="42"/>
      <c r="GUO331" s="43"/>
      <c r="GUP331" s="43"/>
      <c r="GUQ331" s="40"/>
      <c r="GUR331" s="40"/>
      <c r="GUS331" s="41"/>
      <c r="GUT331" s="42"/>
      <c r="GUU331" s="42"/>
      <c r="GUV331" s="42"/>
      <c r="GUW331" s="43"/>
      <c r="GUX331" s="43"/>
      <c r="GUY331" s="40"/>
      <c r="GUZ331" s="40"/>
      <c r="GVA331" s="41"/>
      <c r="GVB331" s="42"/>
      <c r="GVC331" s="42"/>
      <c r="GVD331" s="42"/>
      <c r="GVE331" s="43"/>
      <c r="GVF331" s="43"/>
      <c r="GVG331" s="40"/>
      <c r="GVH331" s="40"/>
      <c r="GVI331" s="41"/>
      <c r="GVJ331" s="42"/>
      <c r="GVK331" s="42"/>
      <c r="GVL331" s="42"/>
      <c r="GVM331" s="43"/>
      <c r="GVN331" s="43"/>
      <c r="GVO331" s="40"/>
      <c r="GVP331" s="40"/>
      <c r="GVQ331" s="41"/>
      <c r="GVR331" s="42"/>
      <c r="GVS331" s="42"/>
      <c r="GVT331" s="42"/>
      <c r="GVU331" s="43"/>
      <c r="GVV331" s="43"/>
      <c r="GVW331" s="40"/>
      <c r="GVX331" s="40"/>
      <c r="GVY331" s="41"/>
      <c r="GVZ331" s="42"/>
      <c r="GWA331" s="42"/>
      <c r="GWB331" s="42"/>
      <c r="GWC331" s="43"/>
      <c r="GWD331" s="43"/>
      <c r="GWE331" s="40"/>
      <c r="GWF331" s="40"/>
      <c r="GWG331" s="41"/>
      <c r="GWH331" s="42"/>
      <c r="GWI331" s="42"/>
      <c r="GWJ331" s="42"/>
      <c r="GWK331" s="43"/>
      <c r="GWL331" s="43"/>
      <c r="GWM331" s="40"/>
      <c r="GWN331" s="40"/>
      <c r="GWO331" s="41"/>
      <c r="GWP331" s="42"/>
      <c r="GWQ331" s="42"/>
      <c r="GWR331" s="42"/>
      <c r="GWS331" s="43"/>
      <c r="GWT331" s="43"/>
      <c r="GWU331" s="40"/>
      <c r="GWV331" s="40"/>
      <c r="GWW331" s="41"/>
      <c r="GWX331" s="42"/>
      <c r="GWY331" s="42"/>
      <c r="GWZ331" s="42"/>
      <c r="GXA331" s="43"/>
      <c r="GXB331" s="43"/>
      <c r="GXC331" s="40"/>
      <c r="GXD331" s="40"/>
      <c r="GXE331" s="41"/>
      <c r="GXF331" s="42"/>
      <c r="GXG331" s="42"/>
      <c r="GXH331" s="42"/>
      <c r="GXI331" s="43"/>
      <c r="GXJ331" s="43"/>
      <c r="GXK331" s="40"/>
      <c r="GXL331" s="40"/>
      <c r="GXM331" s="41"/>
      <c r="GXN331" s="42"/>
      <c r="GXO331" s="42"/>
      <c r="GXP331" s="42"/>
      <c r="GXQ331" s="43"/>
      <c r="GXR331" s="43"/>
      <c r="GXS331" s="40"/>
      <c r="GXT331" s="40"/>
      <c r="GXU331" s="41"/>
      <c r="GXV331" s="42"/>
      <c r="GXW331" s="42"/>
      <c r="GXX331" s="42"/>
      <c r="GXY331" s="43"/>
      <c r="GXZ331" s="43"/>
      <c r="GYA331" s="40"/>
      <c r="GYB331" s="40"/>
      <c r="GYC331" s="41"/>
      <c r="GYD331" s="42"/>
      <c r="GYE331" s="42"/>
      <c r="GYF331" s="42"/>
      <c r="GYG331" s="43"/>
      <c r="GYH331" s="43"/>
      <c r="GYI331" s="40"/>
      <c r="GYJ331" s="40"/>
      <c r="GYK331" s="41"/>
      <c r="GYL331" s="42"/>
      <c r="GYM331" s="42"/>
      <c r="GYN331" s="42"/>
      <c r="GYO331" s="43"/>
      <c r="GYP331" s="43"/>
      <c r="GYQ331" s="40"/>
      <c r="GYR331" s="40"/>
      <c r="GYS331" s="41"/>
      <c r="GYT331" s="42"/>
      <c r="GYU331" s="42"/>
      <c r="GYV331" s="42"/>
      <c r="GYW331" s="43"/>
      <c r="GYX331" s="43"/>
      <c r="GYY331" s="40"/>
      <c r="GYZ331" s="40"/>
      <c r="GZA331" s="41"/>
      <c r="GZB331" s="42"/>
      <c r="GZC331" s="42"/>
      <c r="GZD331" s="42"/>
      <c r="GZE331" s="43"/>
      <c r="GZF331" s="43"/>
      <c r="GZG331" s="40"/>
      <c r="GZH331" s="40"/>
      <c r="GZI331" s="41"/>
      <c r="GZJ331" s="42"/>
      <c r="GZK331" s="42"/>
      <c r="GZL331" s="42"/>
      <c r="GZM331" s="43"/>
      <c r="GZN331" s="43"/>
      <c r="GZO331" s="40"/>
      <c r="GZP331" s="40"/>
      <c r="GZQ331" s="41"/>
      <c r="GZR331" s="42"/>
      <c r="GZS331" s="42"/>
      <c r="GZT331" s="42"/>
      <c r="GZU331" s="43"/>
      <c r="GZV331" s="43"/>
      <c r="GZW331" s="40"/>
      <c r="GZX331" s="40"/>
      <c r="GZY331" s="41"/>
      <c r="GZZ331" s="42"/>
      <c r="HAA331" s="42"/>
      <c r="HAB331" s="42"/>
      <c r="HAC331" s="43"/>
      <c r="HAD331" s="43"/>
      <c r="HAE331" s="40"/>
      <c r="HAF331" s="40"/>
      <c r="HAG331" s="41"/>
      <c r="HAH331" s="42"/>
      <c r="HAI331" s="42"/>
      <c r="HAJ331" s="42"/>
      <c r="HAK331" s="43"/>
      <c r="HAL331" s="43"/>
      <c r="HAM331" s="40"/>
      <c r="HAN331" s="40"/>
      <c r="HAO331" s="41"/>
      <c r="HAP331" s="42"/>
      <c r="HAQ331" s="42"/>
      <c r="HAR331" s="42"/>
      <c r="HAS331" s="43"/>
      <c r="HAT331" s="43"/>
      <c r="HAU331" s="40"/>
      <c r="HAV331" s="40"/>
      <c r="HAW331" s="41"/>
      <c r="HAX331" s="42"/>
      <c r="HAY331" s="42"/>
      <c r="HAZ331" s="42"/>
      <c r="HBA331" s="43"/>
      <c r="HBB331" s="43"/>
      <c r="HBC331" s="40"/>
      <c r="HBD331" s="40"/>
      <c r="HBE331" s="41"/>
      <c r="HBF331" s="42"/>
      <c r="HBG331" s="42"/>
      <c r="HBH331" s="42"/>
      <c r="HBI331" s="43"/>
      <c r="HBJ331" s="43"/>
      <c r="HBK331" s="40"/>
      <c r="HBL331" s="40"/>
      <c r="HBM331" s="41"/>
      <c r="HBN331" s="42"/>
      <c r="HBO331" s="42"/>
      <c r="HBP331" s="42"/>
      <c r="HBQ331" s="43"/>
      <c r="HBR331" s="43"/>
      <c r="HBS331" s="40"/>
      <c r="HBT331" s="40"/>
      <c r="HBU331" s="41"/>
      <c r="HBV331" s="42"/>
      <c r="HBW331" s="42"/>
      <c r="HBX331" s="42"/>
      <c r="HBY331" s="43"/>
      <c r="HBZ331" s="43"/>
      <c r="HCA331" s="40"/>
      <c r="HCB331" s="40"/>
      <c r="HCC331" s="41"/>
      <c r="HCD331" s="42"/>
      <c r="HCE331" s="42"/>
      <c r="HCF331" s="42"/>
      <c r="HCG331" s="43"/>
      <c r="HCH331" s="43"/>
      <c r="HCI331" s="40"/>
      <c r="HCJ331" s="40"/>
      <c r="HCK331" s="41"/>
      <c r="HCL331" s="42"/>
      <c r="HCM331" s="42"/>
      <c r="HCN331" s="42"/>
      <c r="HCO331" s="43"/>
      <c r="HCP331" s="43"/>
      <c r="HCQ331" s="40"/>
      <c r="HCR331" s="40"/>
      <c r="HCS331" s="41"/>
      <c r="HCT331" s="42"/>
      <c r="HCU331" s="42"/>
      <c r="HCV331" s="42"/>
      <c r="HCW331" s="43"/>
      <c r="HCX331" s="43"/>
      <c r="HCY331" s="40"/>
      <c r="HCZ331" s="40"/>
      <c r="HDA331" s="41"/>
      <c r="HDB331" s="42"/>
      <c r="HDC331" s="42"/>
      <c r="HDD331" s="42"/>
      <c r="HDE331" s="43"/>
      <c r="HDF331" s="43"/>
      <c r="HDG331" s="40"/>
      <c r="HDH331" s="40"/>
      <c r="HDI331" s="41"/>
      <c r="HDJ331" s="42"/>
      <c r="HDK331" s="42"/>
      <c r="HDL331" s="42"/>
      <c r="HDM331" s="43"/>
      <c r="HDN331" s="43"/>
      <c r="HDO331" s="40"/>
      <c r="HDP331" s="40"/>
      <c r="HDQ331" s="41"/>
      <c r="HDR331" s="42"/>
      <c r="HDS331" s="42"/>
      <c r="HDT331" s="42"/>
      <c r="HDU331" s="43"/>
      <c r="HDV331" s="43"/>
      <c r="HDW331" s="40"/>
      <c r="HDX331" s="40"/>
      <c r="HDY331" s="41"/>
      <c r="HDZ331" s="42"/>
      <c r="HEA331" s="42"/>
      <c r="HEB331" s="42"/>
      <c r="HEC331" s="43"/>
      <c r="HED331" s="43"/>
      <c r="HEE331" s="40"/>
      <c r="HEF331" s="40"/>
      <c r="HEG331" s="41"/>
      <c r="HEH331" s="42"/>
      <c r="HEI331" s="42"/>
      <c r="HEJ331" s="42"/>
      <c r="HEK331" s="43"/>
      <c r="HEL331" s="43"/>
      <c r="HEM331" s="40"/>
      <c r="HEN331" s="40"/>
      <c r="HEO331" s="41"/>
      <c r="HEP331" s="42"/>
      <c r="HEQ331" s="42"/>
      <c r="HER331" s="42"/>
      <c r="HES331" s="43"/>
      <c r="HET331" s="43"/>
      <c r="HEU331" s="40"/>
      <c r="HEV331" s="40"/>
      <c r="HEW331" s="41"/>
      <c r="HEX331" s="42"/>
      <c r="HEY331" s="42"/>
      <c r="HEZ331" s="42"/>
      <c r="HFA331" s="43"/>
      <c r="HFB331" s="43"/>
      <c r="HFC331" s="40"/>
      <c r="HFD331" s="40"/>
      <c r="HFE331" s="41"/>
      <c r="HFF331" s="42"/>
      <c r="HFG331" s="42"/>
      <c r="HFH331" s="42"/>
      <c r="HFI331" s="43"/>
      <c r="HFJ331" s="43"/>
      <c r="HFK331" s="40"/>
      <c r="HFL331" s="40"/>
      <c r="HFM331" s="41"/>
      <c r="HFN331" s="42"/>
      <c r="HFO331" s="42"/>
      <c r="HFP331" s="42"/>
      <c r="HFQ331" s="43"/>
      <c r="HFR331" s="43"/>
      <c r="HFS331" s="40"/>
      <c r="HFT331" s="40"/>
      <c r="HFU331" s="41"/>
      <c r="HFV331" s="42"/>
      <c r="HFW331" s="42"/>
      <c r="HFX331" s="42"/>
      <c r="HFY331" s="43"/>
      <c r="HFZ331" s="43"/>
      <c r="HGA331" s="40"/>
      <c r="HGB331" s="40"/>
      <c r="HGC331" s="41"/>
      <c r="HGD331" s="42"/>
      <c r="HGE331" s="42"/>
      <c r="HGF331" s="42"/>
      <c r="HGG331" s="43"/>
      <c r="HGH331" s="43"/>
      <c r="HGI331" s="40"/>
      <c r="HGJ331" s="40"/>
      <c r="HGK331" s="41"/>
      <c r="HGL331" s="42"/>
      <c r="HGM331" s="42"/>
      <c r="HGN331" s="42"/>
      <c r="HGO331" s="43"/>
      <c r="HGP331" s="43"/>
      <c r="HGQ331" s="40"/>
      <c r="HGR331" s="40"/>
      <c r="HGS331" s="41"/>
      <c r="HGT331" s="42"/>
      <c r="HGU331" s="42"/>
      <c r="HGV331" s="42"/>
      <c r="HGW331" s="43"/>
      <c r="HGX331" s="43"/>
      <c r="HGY331" s="40"/>
      <c r="HGZ331" s="40"/>
      <c r="HHA331" s="41"/>
      <c r="HHB331" s="42"/>
      <c r="HHC331" s="42"/>
      <c r="HHD331" s="42"/>
      <c r="HHE331" s="43"/>
      <c r="HHF331" s="43"/>
      <c r="HHG331" s="40"/>
      <c r="HHH331" s="40"/>
      <c r="HHI331" s="41"/>
      <c r="HHJ331" s="42"/>
      <c r="HHK331" s="42"/>
      <c r="HHL331" s="42"/>
      <c r="HHM331" s="43"/>
      <c r="HHN331" s="43"/>
      <c r="HHO331" s="40"/>
      <c r="HHP331" s="40"/>
      <c r="HHQ331" s="41"/>
      <c r="HHR331" s="42"/>
      <c r="HHS331" s="42"/>
      <c r="HHT331" s="42"/>
      <c r="HHU331" s="43"/>
      <c r="HHV331" s="43"/>
      <c r="HHW331" s="40"/>
      <c r="HHX331" s="40"/>
      <c r="HHY331" s="41"/>
      <c r="HHZ331" s="42"/>
      <c r="HIA331" s="42"/>
      <c r="HIB331" s="42"/>
      <c r="HIC331" s="43"/>
      <c r="HID331" s="43"/>
      <c r="HIE331" s="40"/>
      <c r="HIF331" s="40"/>
      <c r="HIG331" s="41"/>
      <c r="HIH331" s="42"/>
      <c r="HII331" s="42"/>
      <c r="HIJ331" s="42"/>
      <c r="HIK331" s="43"/>
      <c r="HIL331" s="43"/>
      <c r="HIM331" s="40"/>
      <c r="HIN331" s="40"/>
      <c r="HIO331" s="41"/>
      <c r="HIP331" s="42"/>
      <c r="HIQ331" s="42"/>
      <c r="HIR331" s="42"/>
      <c r="HIS331" s="43"/>
      <c r="HIT331" s="43"/>
      <c r="HIU331" s="40"/>
      <c r="HIV331" s="40"/>
      <c r="HIW331" s="41"/>
      <c r="HIX331" s="42"/>
      <c r="HIY331" s="42"/>
      <c r="HIZ331" s="42"/>
      <c r="HJA331" s="43"/>
      <c r="HJB331" s="43"/>
      <c r="HJC331" s="40"/>
      <c r="HJD331" s="40"/>
      <c r="HJE331" s="41"/>
      <c r="HJF331" s="42"/>
      <c r="HJG331" s="42"/>
      <c r="HJH331" s="42"/>
      <c r="HJI331" s="43"/>
      <c r="HJJ331" s="43"/>
      <c r="HJK331" s="40"/>
      <c r="HJL331" s="40"/>
      <c r="HJM331" s="41"/>
      <c r="HJN331" s="42"/>
      <c r="HJO331" s="42"/>
      <c r="HJP331" s="42"/>
      <c r="HJQ331" s="43"/>
      <c r="HJR331" s="43"/>
      <c r="HJS331" s="40"/>
      <c r="HJT331" s="40"/>
      <c r="HJU331" s="41"/>
      <c r="HJV331" s="42"/>
      <c r="HJW331" s="42"/>
      <c r="HJX331" s="42"/>
      <c r="HJY331" s="43"/>
      <c r="HJZ331" s="43"/>
      <c r="HKA331" s="40"/>
      <c r="HKB331" s="40"/>
      <c r="HKC331" s="41"/>
      <c r="HKD331" s="42"/>
      <c r="HKE331" s="42"/>
      <c r="HKF331" s="42"/>
      <c r="HKG331" s="43"/>
      <c r="HKH331" s="43"/>
      <c r="HKI331" s="40"/>
      <c r="HKJ331" s="40"/>
      <c r="HKK331" s="41"/>
      <c r="HKL331" s="42"/>
      <c r="HKM331" s="42"/>
      <c r="HKN331" s="42"/>
      <c r="HKO331" s="43"/>
      <c r="HKP331" s="43"/>
      <c r="HKQ331" s="40"/>
      <c r="HKR331" s="40"/>
      <c r="HKS331" s="41"/>
      <c r="HKT331" s="42"/>
      <c r="HKU331" s="42"/>
      <c r="HKV331" s="42"/>
      <c r="HKW331" s="43"/>
      <c r="HKX331" s="43"/>
      <c r="HKY331" s="40"/>
      <c r="HKZ331" s="40"/>
      <c r="HLA331" s="41"/>
      <c r="HLB331" s="42"/>
      <c r="HLC331" s="42"/>
      <c r="HLD331" s="42"/>
      <c r="HLE331" s="43"/>
      <c r="HLF331" s="43"/>
      <c r="HLG331" s="40"/>
      <c r="HLH331" s="40"/>
      <c r="HLI331" s="41"/>
      <c r="HLJ331" s="42"/>
      <c r="HLK331" s="42"/>
      <c r="HLL331" s="42"/>
      <c r="HLM331" s="43"/>
      <c r="HLN331" s="43"/>
      <c r="HLO331" s="40"/>
      <c r="HLP331" s="40"/>
      <c r="HLQ331" s="41"/>
      <c r="HLR331" s="42"/>
      <c r="HLS331" s="42"/>
      <c r="HLT331" s="42"/>
      <c r="HLU331" s="43"/>
      <c r="HLV331" s="43"/>
      <c r="HLW331" s="40"/>
      <c r="HLX331" s="40"/>
      <c r="HLY331" s="41"/>
      <c r="HLZ331" s="42"/>
      <c r="HMA331" s="42"/>
      <c r="HMB331" s="42"/>
      <c r="HMC331" s="43"/>
      <c r="HMD331" s="43"/>
      <c r="HME331" s="40"/>
      <c r="HMF331" s="40"/>
      <c r="HMG331" s="41"/>
      <c r="HMH331" s="42"/>
      <c r="HMI331" s="42"/>
      <c r="HMJ331" s="42"/>
      <c r="HMK331" s="43"/>
      <c r="HML331" s="43"/>
      <c r="HMM331" s="40"/>
      <c r="HMN331" s="40"/>
      <c r="HMO331" s="41"/>
      <c r="HMP331" s="42"/>
      <c r="HMQ331" s="42"/>
      <c r="HMR331" s="42"/>
      <c r="HMS331" s="43"/>
      <c r="HMT331" s="43"/>
      <c r="HMU331" s="40"/>
      <c r="HMV331" s="40"/>
      <c r="HMW331" s="41"/>
      <c r="HMX331" s="42"/>
      <c r="HMY331" s="42"/>
      <c r="HMZ331" s="42"/>
      <c r="HNA331" s="43"/>
      <c r="HNB331" s="43"/>
      <c r="HNC331" s="40"/>
      <c r="HND331" s="40"/>
      <c r="HNE331" s="41"/>
      <c r="HNF331" s="42"/>
      <c r="HNG331" s="42"/>
      <c r="HNH331" s="42"/>
      <c r="HNI331" s="43"/>
      <c r="HNJ331" s="43"/>
      <c r="HNK331" s="40"/>
      <c r="HNL331" s="40"/>
      <c r="HNM331" s="41"/>
      <c r="HNN331" s="42"/>
      <c r="HNO331" s="42"/>
      <c r="HNP331" s="42"/>
      <c r="HNQ331" s="43"/>
      <c r="HNR331" s="43"/>
      <c r="HNS331" s="40"/>
      <c r="HNT331" s="40"/>
      <c r="HNU331" s="41"/>
      <c r="HNV331" s="42"/>
      <c r="HNW331" s="42"/>
      <c r="HNX331" s="42"/>
      <c r="HNY331" s="43"/>
      <c r="HNZ331" s="43"/>
      <c r="HOA331" s="40"/>
      <c r="HOB331" s="40"/>
      <c r="HOC331" s="41"/>
      <c r="HOD331" s="42"/>
      <c r="HOE331" s="42"/>
      <c r="HOF331" s="42"/>
      <c r="HOG331" s="43"/>
      <c r="HOH331" s="43"/>
      <c r="HOI331" s="40"/>
      <c r="HOJ331" s="40"/>
      <c r="HOK331" s="41"/>
      <c r="HOL331" s="42"/>
      <c r="HOM331" s="42"/>
      <c r="HON331" s="42"/>
      <c r="HOO331" s="43"/>
      <c r="HOP331" s="43"/>
      <c r="HOQ331" s="40"/>
      <c r="HOR331" s="40"/>
      <c r="HOS331" s="41"/>
      <c r="HOT331" s="42"/>
      <c r="HOU331" s="42"/>
      <c r="HOV331" s="42"/>
      <c r="HOW331" s="43"/>
      <c r="HOX331" s="43"/>
      <c r="HOY331" s="40"/>
      <c r="HOZ331" s="40"/>
      <c r="HPA331" s="41"/>
      <c r="HPB331" s="42"/>
      <c r="HPC331" s="42"/>
      <c r="HPD331" s="42"/>
      <c r="HPE331" s="43"/>
      <c r="HPF331" s="43"/>
      <c r="HPG331" s="40"/>
      <c r="HPH331" s="40"/>
      <c r="HPI331" s="41"/>
      <c r="HPJ331" s="42"/>
      <c r="HPK331" s="42"/>
      <c r="HPL331" s="42"/>
      <c r="HPM331" s="43"/>
      <c r="HPN331" s="43"/>
      <c r="HPO331" s="40"/>
      <c r="HPP331" s="40"/>
      <c r="HPQ331" s="41"/>
      <c r="HPR331" s="42"/>
      <c r="HPS331" s="42"/>
      <c r="HPT331" s="42"/>
      <c r="HPU331" s="43"/>
      <c r="HPV331" s="43"/>
      <c r="HPW331" s="40"/>
      <c r="HPX331" s="40"/>
      <c r="HPY331" s="41"/>
      <c r="HPZ331" s="42"/>
      <c r="HQA331" s="42"/>
      <c r="HQB331" s="42"/>
      <c r="HQC331" s="43"/>
      <c r="HQD331" s="43"/>
      <c r="HQE331" s="40"/>
      <c r="HQF331" s="40"/>
      <c r="HQG331" s="41"/>
      <c r="HQH331" s="42"/>
      <c r="HQI331" s="42"/>
      <c r="HQJ331" s="42"/>
      <c r="HQK331" s="43"/>
      <c r="HQL331" s="43"/>
      <c r="HQM331" s="40"/>
      <c r="HQN331" s="40"/>
      <c r="HQO331" s="41"/>
      <c r="HQP331" s="42"/>
      <c r="HQQ331" s="42"/>
      <c r="HQR331" s="42"/>
      <c r="HQS331" s="43"/>
      <c r="HQT331" s="43"/>
      <c r="HQU331" s="40"/>
      <c r="HQV331" s="40"/>
      <c r="HQW331" s="41"/>
      <c r="HQX331" s="42"/>
      <c r="HQY331" s="42"/>
      <c r="HQZ331" s="42"/>
      <c r="HRA331" s="43"/>
      <c r="HRB331" s="43"/>
      <c r="HRC331" s="40"/>
      <c r="HRD331" s="40"/>
      <c r="HRE331" s="41"/>
      <c r="HRF331" s="42"/>
      <c r="HRG331" s="42"/>
      <c r="HRH331" s="42"/>
      <c r="HRI331" s="43"/>
      <c r="HRJ331" s="43"/>
      <c r="HRK331" s="40"/>
      <c r="HRL331" s="40"/>
      <c r="HRM331" s="41"/>
      <c r="HRN331" s="42"/>
      <c r="HRO331" s="42"/>
      <c r="HRP331" s="42"/>
      <c r="HRQ331" s="43"/>
      <c r="HRR331" s="43"/>
      <c r="HRS331" s="40"/>
      <c r="HRT331" s="40"/>
      <c r="HRU331" s="41"/>
      <c r="HRV331" s="42"/>
      <c r="HRW331" s="42"/>
      <c r="HRX331" s="42"/>
      <c r="HRY331" s="43"/>
      <c r="HRZ331" s="43"/>
      <c r="HSA331" s="40"/>
      <c r="HSB331" s="40"/>
      <c r="HSC331" s="41"/>
      <c r="HSD331" s="42"/>
      <c r="HSE331" s="42"/>
      <c r="HSF331" s="42"/>
      <c r="HSG331" s="43"/>
      <c r="HSH331" s="43"/>
      <c r="HSI331" s="40"/>
      <c r="HSJ331" s="40"/>
      <c r="HSK331" s="41"/>
      <c r="HSL331" s="42"/>
      <c r="HSM331" s="42"/>
      <c r="HSN331" s="42"/>
      <c r="HSO331" s="43"/>
      <c r="HSP331" s="43"/>
      <c r="HSQ331" s="40"/>
      <c r="HSR331" s="40"/>
      <c r="HSS331" s="41"/>
      <c r="HST331" s="42"/>
      <c r="HSU331" s="42"/>
      <c r="HSV331" s="42"/>
      <c r="HSW331" s="43"/>
      <c r="HSX331" s="43"/>
      <c r="HSY331" s="40"/>
      <c r="HSZ331" s="40"/>
      <c r="HTA331" s="41"/>
      <c r="HTB331" s="42"/>
      <c r="HTC331" s="42"/>
      <c r="HTD331" s="42"/>
      <c r="HTE331" s="43"/>
      <c r="HTF331" s="43"/>
      <c r="HTG331" s="40"/>
      <c r="HTH331" s="40"/>
      <c r="HTI331" s="41"/>
      <c r="HTJ331" s="42"/>
      <c r="HTK331" s="42"/>
      <c r="HTL331" s="42"/>
      <c r="HTM331" s="43"/>
      <c r="HTN331" s="43"/>
      <c r="HTO331" s="40"/>
      <c r="HTP331" s="40"/>
      <c r="HTQ331" s="41"/>
      <c r="HTR331" s="42"/>
      <c r="HTS331" s="42"/>
      <c r="HTT331" s="42"/>
      <c r="HTU331" s="43"/>
      <c r="HTV331" s="43"/>
      <c r="HTW331" s="40"/>
      <c r="HTX331" s="40"/>
      <c r="HTY331" s="41"/>
      <c r="HTZ331" s="42"/>
      <c r="HUA331" s="42"/>
      <c r="HUB331" s="42"/>
      <c r="HUC331" s="43"/>
      <c r="HUD331" s="43"/>
      <c r="HUE331" s="40"/>
      <c r="HUF331" s="40"/>
      <c r="HUG331" s="41"/>
      <c r="HUH331" s="42"/>
      <c r="HUI331" s="42"/>
      <c r="HUJ331" s="42"/>
      <c r="HUK331" s="43"/>
      <c r="HUL331" s="43"/>
      <c r="HUM331" s="40"/>
      <c r="HUN331" s="40"/>
      <c r="HUO331" s="41"/>
      <c r="HUP331" s="42"/>
      <c r="HUQ331" s="42"/>
      <c r="HUR331" s="42"/>
      <c r="HUS331" s="43"/>
      <c r="HUT331" s="43"/>
      <c r="HUU331" s="40"/>
      <c r="HUV331" s="40"/>
      <c r="HUW331" s="41"/>
      <c r="HUX331" s="42"/>
      <c r="HUY331" s="42"/>
      <c r="HUZ331" s="42"/>
      <c r="HVA331" s="43"/>
      <c r="HVB331" s="43"/>
      <c r="HVC331" s="40"/>
      <c r="HVD331" s="40"/>
      <c r="HVE331" s="41"/>
      <c r="HVF331" s="42"/>
      <c r="HVG331" s="42"/>
      <c r="HVH331" s="42"/>
      <c r="HVI331" s="43"/>
      <c r="HVJ331" s="43"/>
      <c r="HVK331" s="40"/>
      <c r="HVL331" s="40"/>
      <c r="HVM331" s="41"/>
      <c r="HVN331" s="42"/>
      <c r="HVO331" s="42"/>
      <c r="HVP331" s="42"/>
      <c r="HVQ331" s="43"/>
      <c r="HVR331" s="43"/>
      <c r="HVS331" s="40"/>
      <c r="HVT331" s="40"/>
      <c r="HVU331" s="41"/>
      <c r="HVV331" s="42"/>
      <c r="HVW331" s="42"/>
      <c r="HVX331" s="42"/>
      <c r="HVY331" s="43"/>
      <c r="HVZ331" s="43"/>
      <c r="HWA331" s="40"/>
      <c r="HWB331" s="40"/>
      <c r="HWC331" s="41"/>
      <c r="HWD331" s="42"/>
      <c r="HWE331" s="42"/>
      <c r="HWF331" s="42"/>
      <c r="HWG331" s="43"/>
      <c r="HWH331" s="43"/>
      <c r="HWI331" s="40"/>
      <c r="HWJ331" s="40"/>
      <c r="HWK331" s="41"/>
      <c r="HWL331" s="42"/>
      <c r="HWM331" s="42"/>
      <c r="HWN331" s="42"/>
      <c r="HWO331" s="43"/>
      <c r="HWP331" s="43"/>
      <c r="HWQ331" s="40"/>
      <c r="HWR331" s="40"/>
      <c r="HWS331" s="41"/>
      <c r="HWT331" s="42"/>
      <c r="HWU331" s="42"/>
      <c r="HWV331" s="42"/>
      <c r="HWW331" s="43"/>
      <c r="HWX331" s="43"/>
      <c r="HWY331" s="40"/>
      <c r="HWZ331" s="40"/>
      <c r="HXA331" s="41"/>
      <c r="HXB331" s="42"/>
      <c r="HXC331" s="42"/>
      <c r="HXD331" s="42"/>
      <c r="HXE331" s="43"/>
      <c r="HXF331" s="43"/>
      <c r="HXG331" s="40"/>
      <c r="HXH331" s="40"/>
      <c r="HXI331" s="41"/>
      <c r="HXJ331" s="42"/>
      <c r="HXK331" s="42"/>
      <c r="HXL331" s="42"/>
      <c r="HXM331" s="43"/>
      <c r="HXN331" s="43"/>
      <c r="HXO331" s="40"/>
      <c r="HXP331" s="40"/>
      <c r="HXQ331" s="41"/>
      <c r="HXR331" s="42"/>
      <c r="HXS331" s="42"/>
      <c r="HXT331" s="42"/>
      <c r="HXU331" s="43"/>
      <c r="HXV331" s="43"/>
      <c r="HXW331" s="40"/>
      <c r="HXX331" s="40"/>
      <c r="HXY331" s="41"/>
      <c r="HXZ331" s="42"/>
      <c r="HYA331" s="42"/>
      <c r="HYB331" s="42"/>
      <c r="HYC331" s="43"/>
      <c r="HYD331" s="43"/>
      <c r="HYE331" s="40"/>
      <c r="HYF331" s="40"/>
      <c r="HYG331" s="41"/>
      <c r="HYH331" s="42"/>
      <c r="HYI331" s="42"/>
      <c r="HYJ331" s="42"/>
      <c r="HYK331" s="43"/>
      <c r="HYL331" s="43"/>
      <c r="HYM331" s="40"/>
      <c r="HYN331" s="40"/>
      <c r="HYO331" s="41"/>
      <c r="HYP331" s="42"/>
      <c r="HYQ331" s="42"/>
      <c r="HYR331" s="42"/>
      <c r="HYS331" s="43"/>
      <c r="HYT331" s="43"/>
      <c r="HYU331" s="40"/>
      <c r="HYV331" s="40"/>
      <c r="HYW331" s="41"/>
      <c r="HYX331" s="42"/>
      <c r="HYY331" s="42"/>
      <c r="HYZ331" s="42"/>
      <c r="HZA331" s="43"/>
      <c r="HZB331" s="43"/>
      <c r="HZC331" s="40"/>
      <c r="HZD331" s="40"/>
      <c r="HZE331" s="41"/>
      <c r="HZF331" s="42"/>
      <c r="HZG331" s="42"/>
      <c r="HZH331" s="42"/>
      <c r="HZI331" s="43"/>
      <c r="HZJ331" s="43"/>
      <c r="HZK331" s="40"/>
      <c r="HZL331" s="40"/>
      <c r="HZM331" s="41"/>
      <c r="HZN331" s="42"/>
      <c r="HZO331" s="42"/>
      <c r="HZP331" s="42"/>
      <c r="HZQ331" s="43"/>
      <c r="HZR331" s="43"/>
      <c r="HZS331" s="40"/>
      <c r="HZT331" s="40"/>
      <c r="HZU331" s="41"/>
      <c r="HZV331" s="42"/>
      <c r="HZW331" s="42"/>
      <c r="HZX331" s="42"/>
      <c r="HZY331" s="43"/>
      <c r="HZZ331" s="43"/>
      <c r="IAA331" s="40"/>
      <c r="IAB331" s="40"/>
      <c r="IAC331" s="41"/>
      <c r="IAD331" s="42"/>
      <c r="IAE331" s="42"/>
      <c r="IAF331" s="42"/>
      <c r="IAG331" s="43"/>
      <c r="IAH331" s="43"/>
      <c r="IAI331" s="40"/>
      <c r="IAJ331" s="40"/>
      <c r="IAK331" s="41"/>
      <c r="IAL331" s="42"/>
      <c r="IAM331" s="42"/>
      <c r="IAN331" s="42"/>
      <c r="IAO331" s="43"/>
      <c r="IAP331" s="43"/>
      <c r="IAQ331" s="40"/>
      <c r="IAR331" s="40"/>
      <c r="IAS331" s="41"/>
      <c r="IAT331" s="42"/>
      <c r="IAU331" s="42"/>
      <c r="IAV331" s="42"/>
      <c r="IAW331" s="43"/>
      <c r="IAX331" s="43"/>
      <c r="IAY331" s="40"/>
      <c r="IAZ331" s="40"/>
      <c r="IBA331" s="41"/>
      <c r="IBB331" s="42"/>
      <c r="IBC331" s="42"/>
      <c r="IBD331" s="42"/>
      <c r="IBE331" s="43"/>
      <c r="IBF331" s="43"/>
      <c r="IBG331" s="40"/>
      <c r="IBH331" s="40"/>
      <c r="IBI331" s="41"/>
      <c r="IBJ331" s="42"/>
      <c r="IBK331" s="42"/>
      <c r="IBL331" s="42"/>
      <c r="IBM331" s="43"/>
      <c r="IBN331" s="43"/>
      <c r="IBO331" s="40"/>
      <c r="IBP331" s="40"/>
      <c r="IBQ331" s="41"/>
      <c r="IBR331" s="42"/>
      <c r="IBS331" s="42"/>
      <c r="IBT331" s="42"/>
      <c r="IBU331" s="43"/>
      <c r="IBV331" s="43"/>
      <c r="IBW331" s="40"/>
      <c r="IBX331" s="40"/>
      <c r="IBY331" s="41"/>
      <c r="IBZ331" s="42"/>
      <c r="ICA331" s="42"/>
      <c r="ICB331" s="42"/>
      <c r="ICC331" s="43"/>
      <c r="ICD331" s="43"/>
      <c r="ICE331" s="40"/>
      <c r="ICF331" s="40"/>
      <c r="ICG331" s="41"/>
      <c r="ICH331" s="42"/>
      <c r="ICI331" s="42"/>
      <c r="ICJ331" s="42"/>
      <c r="ICK331" s="43"/>
      <c r="ICL331" s="43"/>
      <c r="ICM331" s="40"/>
      <c r="ICN331" s="40"/>
      <c r="ICO331" s="41"/>
      <c r="ICP331" s="42"/>
      <c r="ICQ331" s="42"/>
      <c r="ICR331" s="42"/>
      <c r="ICS331" s="43"/>
      <c r="ICT331" s="43"/>
      <c r="ICU331" s="40"/>
      <c r="ICV331" s="40"/>
      <c r="ICW331" s="41"/>
      <c r="ICX331" s="42"/>
      <c r="ICY331" s="42"/>
      <c r="ICZ331" s="42"/>
      <c r="IDA331" s="43"/>
      <c r="IDB331" s="43"/>
      <c r="IDC331" s="40"/>
      <c r="IDD331" s="40"/>
      <c r="IDE331" s="41"/>
      <c r="IDF331" s="42"/>
      <c r="IDG331" s="42"/>
      <c r="IDH331" s="42"/>
      <c r="IDI331" s="43"/>
      <c r="IDJ331" s="43"/>
      <c r="IDK331" s="40"/>
      <c r="IDL331" s="40"/>
      <c r="IDM331" s="41"/>
      <c r="IDN331" s="42"/>
      <c r="IDO331" s="42"/>
      <c r="IDP331" s="42"/>
      <c r="IDQ331" s="43"/>
      <c r="IDR331" s="43"/>
      <c r="IDS331" s="40"/>
      <c r="IDT331" s="40"/>
      <c r="IDU331" s="41"/>
      <c r="IDV331" s="42"/>
      <c r="IDW331" s="42"/>
      <c r="IDX331" s="42"/>
      <c r="IDY331" s="43"/>
      <c r="IDZ331" s="43"/>
      <c r="IEA331" s="40"/>
      <c r="IEB331" s="40"/>
      <c r="IEC331" s="41"/>
      <c r="IED331" s="42"/>
      <c r="IEE331" s="42"/>
      <c r="IEF331" s="42"/>
      <c r="IEG331" s="43"/>
      <c r="IEH331" s="43"/>
      <c r="IEI331" s="40"/>
      <c r="IEJ331" s="40"/>
      <c r="IEK331" s="41"/>
      <c r="IEL331" s="42"/>
      <c r="IEM331" s="42"/>
      <c r="IEN331" s="42"/>
      <c r="IEO331" s="43"/>
      <c r="IEP331" s="43"/>
      <c r="IEQ331" s="40"/>
      <c r="IER331" s="40"/>
      <c r="IES331" s="41"/>
      <c r="IET331" s="42"/>
      <c r="IEU331" s="42"/>
      <c r="IEV331" s="42"/>
      <c r="IEW331" s="43"/>
      <c r="IEX331" s="43"/>
      <c r="IEY331" s="40"/>
      <c r="IEZ331" s="40"/>
      <c r="IFA331" s="41"/>
      <c r="IFB331" s="42"/>
      <c r="IFC331" s="42"/>
      <c r="IFD331" s="42"/>
      <c r="IFE331" s="43"/>
      <c r="IFF331" s="43"/>
      <c r="IFG331" s="40"/>
      <c r="IFH331" s="40"/>
      <c r="IFI331" s="41"/>
      <c r="IFJ331" s="42"/>
      <c r="IFK331" s="42"/>
      <c r="IFL331" s="42"/>
      <c r="IFM331" s="43"/>
      <c r="IFN331" s="43"/>
      <c r="IFO331" s="40"/>
      <c r="IFP331" s="40"/>
      <c r="IFQ331" s="41"/>
      <c r="IFR331" s="42"/>
      <c r="IFS331" s="42"/>
      <c r="IFT331" s="42"/>
      <c r="IFU331" s="43"/>
      <c r="IFV331" s="43"/>
      <c r="IFW331" s="40"/>
      <c r="IFX331" s="40"/>
      <c r="IFY331" s="41"/>
      <c r="IFZ331" s="42"/>
      <c r="IGA331" s="42"/>
      <c r="IGB331" s="42"/>
      <c r="IGC331" s="43"/>
      <c r="IGD331" s="43"/>
      <c r="IGE331" s="40"/>
      <c r="IGF331" s="40"/>
      <c r="IGG331" s="41"/>
      <c r="IGH331" s="42"/>
      <c r="IGI331" s="42"/>
      <c r="IGJ331" s="42"/>
      <c r="IGK331" s="43"/>
      <c r="IGL331" s="43"/>
      <c r="IGM331" s="40"/>
      <c r="IGN331" s="40"/>
      <c r="IGO331" s="41"/>
      <c r="IGP331" s="42"/>
      <c r="IGQ331" s="42"/>
      <c r="IGR331" s="42"/>
      <c r="IGS331" s="43"/>
      <c r="IGT331" s="43"/>
      <c r="IGU331" s="40"/>
      <c r="IGV331" s="40"/>
      <c r="IGW331" s="41"/>
      <c r="IGX331" s="42"/>
      <c r="IGY331" s="42"/>
      <c r="IGZ331" s="42"/>
      <c r="IHA331" s="43"/>
      <c r="IHB331" s="43"/>
      <c r="IHC331" s="40"/>
      <c r="IHD331" s="40"/>
      <c r="IHE331" s="41"/>
      <c r="IHF331" s="42"/>
      <c r="IHG331" s="42"/>
      <c r="IHH331" s="42"/>
      <c r="IHI331" s="43"/>
      <c r="IHJ331" s="43"/>
      <c r="IHK331" s="40"/>
      <c r="IHL331" s="40"/>
      <c r="IHM331" s="41"/>
      <c r="IHN331" s="42"/>
      <c r="IHO331" s="42"/>
      <c r="IHP331" s="42"/>
      <c r="IHQ331" s="43"/>
      <c r="IHR331" s="43"/>
      <c r="IHS331" s="40"/>
      <c r="IHT331" s="40"/>
      <c r="IHU331" s="41"/>
      <c r="IHV331" s="42"/>
      <c r="IHW331" s="42"/>
      <c r="IHX331" s="42"/>
      <c r="IHY331" s="43"/>
      <c r="IHZ331" s="43"/>
      <c r="IIA331" s="40"/>
      <c r="IIB331" s="40"/>
      <c r="IIC331" s="41"/>
      <c r="IID331" s="42"/>
      <c r="IIE331" s="42"/>
      <c r="IIF331" s="42"/>
      <c r="IIG331" s="43"/>
      <c r="IIH331" s="43"/>
      <c r="III331" s="40"/>
      <c r="IIJ331" s="40"/>
      <c r="IIK331" s="41"/>
      <c r="IIL331" s="42"/>
      <c r="IIM331" s="42"/>
      <c r="IIN331" s="42"/>
      <c r="IIO331" s="43"/>
      <c r="IIP331" s="43"/>
      <c r="IIQ331" s="40"/>
      <c r="IIR331" s="40"/>
      <c r="IIS331" s="41"/>
      <c r="IIT331" s="42"/>
      <c r="IIU331" s="42"/>
      <c r="IIV331" s="42"/>
      <c r="IIW331" s="43"/>
      <c r="IIX331" s="43"/>
      <c r="IIY331" s="40"/>
      <c r="IIZ331" s="40"/>
      <c r="IJA331" s="41"/>
      <c r="IJB331" s="42"/>
      <c r="IJC331" s="42"/>
      <c r="IJD331" s="42"/>
      <c r="IJE331" s="43"/>
      <c r="IJF331" s="43"/>
      <c r="IJG331" s="40"/>
      <c r="IJH331" s="40"/>
      <c r="IJI331" s="41"/>
      <c r="IJJ331" s="42"/>
      <c r="IJK331" s="42"/>
      <c r="IJL331" s="42"/>
      <c r="IJM331" s="43"/>
      <c r="IJN331" s="43"/>
      <c r="IJO331" s="40"/>
      <c r="IJP331" s="40"/>
      <c r="IJQ331" s="41"/>
      <c r="IJR331" s="42"/>
      <c r="IJS331" s="42"/>
      <c r="IJT331" s="42"/>
      <c r="IJU331" s="43"/>
      <c r="IJV331" s="43"/>
      <c r="IJW331" s="40"/>
      <c r="IJX331" s="40"/>
      <c r="IJY331" s="41"/>
      <c r="IJZ331" s="42"/>
      <c r="IKA331" s="42"/>
      <c r="IKB331" s="42"/>
      <c r="IKC331" s="43"/>
      <c r="IKD331" s="43"/>
      <c r="IKE331" s="40"/>
      <c r="IKF331" s="40"/>
      <c r="IKG331" s="41"/>
      <c r="IKH331" s="42"/>
      <c r="IKI331" s="42"/>
      <c r="IKJ331" s="42"/>
      <c r="IKK331" s="43"/>
      <c r="IKL331" s="43"/>
      <c r="IKM331" s="40"/>
      <c r="IKN331" s="40"/>
      <c r="IKO331" s="41"/>
      <c r="IKP331" s="42"/>
      <c r="IKQ331" s="42"/>
      <c r="IKR331" s="42"/>
      <c r="IKS331" s="43"/>
      <c r="IKT331" s="43"/>
      <c r="IKU331" s="40"/>
      <c r="IKV331" s="40"/>
      <c r="IKW331" s="41"/>
      <c r="IKX331" s="42"/>
      <c r="IKY331" s="42"/>
      <c r="IKZ331" s="42"/>
      <c r="ILA331" s="43"/>
      <c r="ILB331" s="43"/>
      <c r="ILC331" s="40"/>
      <c r="ILD331" s="40"/>
      <c r="ILE331" s="41"/>
      <c r="ILF331" s="42"/>
      <c r="ILG331" s="42"/>
      <c r="ILH331" s="42"/>
      <c r="ILI331" s="43"/>
      <c r="ILJ331" s="43"/>
      <c r="ILK331" s="40"/>
      <c r="ILL331" s="40"/>
      <c r="ILM331" s="41"/>
      <c r="ILN331" s="42"/>
      <c r="ILO331" s="42"/>
      <c r="ILP331" s="42"/>
      <c r="ILQ331" s="43"/>
      <c r="ILR331" s="43"/>
      <c r="ILS331" s="40"/>
      <c r="ILT331" s="40"/>
      <c r="ILU331" s="41"/>
      <c r="ILV331" s="42"/>
      <c r="ILW331" s="42"/>
      <c r="ILX331" s="42"/>
      <c r="ILY331" s="43"/>
      <c r="ILZ331" s="43"/>
      <c r="IMA331" s="40"/>
      <c r="IMB331" s="40"/>
      <c r="IMC331" s="41"/>
      <c r="IMD331" s="42"/>
      <c r="IME331" s="42"/>
      <c r="IMF331" s="42"/>
      <c r="IMG331" s="43"/>
      <c r="IMH331" s="43"/>
      <c r="IMI331" s="40"/>
      <c r="IMJ331" s="40"/>
      <c r="IMK331" s="41"/>
      <c r="IML331" s="42"/>
      <c r="IMM331" s="42"/>
      <c r="IMN331" s="42"/>
      <c r="IMO331" s="43"/>
      <c r="IMP331" s="43"/>
      <c r="IMQ331" s="40"/>
      <c r="IMR331" s="40"/>
      <c r="IMS331" s="41"/>
      <c r="IMT331" s="42"/>
      <c r="IMU331" s="42"/>
      <c r="IMV331" s="42"/>
      <c r="IMW331" s="43"/>
      <c r="IMX331" s="43"/>
      <c r="IMY331" s="40"/>
      <c r="IMZ331" s="40"/>
      <c r="INA331" s="41"/>
      <c r="INB331" s="42"/>
      <c r="INC331" s="42"/>
      <c r="IND331" s="42"/>
      <c r="INE331" s="43"/>
      <c r="INF331" s="43"/>
      <c r="ING331" s="40"/>
      <c r="INH331" s="40"/>
      <c r="INI331" s="41"/>
      <c r="INJ331" s="42"/>
      <c r="INK331" s="42"/>
      <c r="INL331" s="42"/>
      <c r="INM331" s="43"/>
      <c r="INN331" s="43"/>
      <c r="INO331" s="40"/>
      <c r="INP331" s="40"/>
      <c r="INQ331" s="41"/>
      <c r="INR331" s="42"/>
      <c r="INS331" s="42"/>
      <c r="INT331" s="42"/>
      <c r="INU331" s="43"/>
      <c r="INV331" s="43"/>
      <c r="INW331" s="40"/>
      <c r="INX331" s="40"/>
      <c r="INY331" s="41"/>
      <c r="INZ331" s="42"/>
      <c r="IOA331" s="42"/>
      <c r="IOB331" s="42"/>
      <c r="IOC331" s="43"/>
      <c r="IOD331" s="43"/>
      <c r="IOE331" s="40"/>
      <c r="IOF331" s="40"/>
      <c r="IOG331" s="41"/>
      <c r="IOH331" s="42"/>
      <c r="IOI331" s="42"/>
      <c r="IOJ331" s="42"/>
      <c r="IOK331" s="43"/>
      <c r="IOL331" s="43"/>
      <c r="IOM331" s="40"/>
      <c r="ION331" s="40"/>
      <c r="IOO331" s="41"/>
      <c r="IOP331" s="42"/>
      <c r="IOQ331" s="42"/>
      <c r="IOR331" s="42"/>
      <c r="IOS331" s="43"/>
      <c r="IOT331" s="43"/>
      <c r="IOU331" s="40"/>
      <c r="IOV331" s="40"/>
      <c r="IOW331" s="41"/>
      <c r="IOX331" s="42"/>
      <c r="IOY331" s="42"/>
      <c r="IOZ331" s="42"/>
      <c r="IPA331" s="43"/>
      <c r="IPB331" s="43"/>
      <c r="IPC331" s="40"/>
      <c r="IPD331" s="40"/>
      <c r="IPE331" s="41"/>
      <c r="IPF331" s="42"/>
      <c r="IPG331" s="42"/>
      <c r="IPH331" s="42"/>
      <c r="IPI331" s="43"/>
      <c r="IPJ331" s="43"/>
      <c r="IPK331" s="40"/>
      <c r="IPL331" s="40"/>
      <c r="IPM331" s="41"/>
      <c r="IPN331" s="42"/>
      <c r="IPO331" s="42"/>
      <c r="IPP331" s="42"/>
      <c r="IPQ331" s="43"/>
      <c r="IPR331" s="43"/>
      <c r="IPS331" s="40"/>
      <c r="IPT331" s="40"/>
      <c r="IPU331" s="41"/>
      <c r="IPV331" s="42"/>
      <c r="IPW331" s="42"/>
      <c r="IPX331" s="42"/>
      <c r="IPY331" s="43"/>
      <c r="IPZ331" s="43"/>
      <c r="IQA331" s="40"/>
      <c r="IQB331" s="40"/>
      <c r="IQC331" s="41"/>
      <c r="IQD331" s="42"/>
      <c r="IQE331" s="42"/>
      <c r="IQF331" s="42"/>
      <c r="IQG331" s="43"/>
      <c r="IQH331" s="43"/>
      <c r="IQI331" s="40"/>
      <c r="IQJ331" s="40"/>
      <c r="IQK331" s="41"/>
      <c r="IQL331" s="42"/>
      <c r="IQM331" s="42"/>
      <c r="IQN331" s="42"/>
      <c r="IQO331" s="43"/>
      <c r="IQP331" s="43"/>
      <c r="IQQ331" s="40"/>
      <c r="IQR331" s="40"/>
      <c r="IQS331" s="41"/>
      <c r="IQT331" s="42"/>
      <c r="IQU331" s="42"/>
      <c r="IQV331" s="42"/>
      <c r="IQW331" s="43"/>
      <c r="IQX331" s="43"/>
      <c r="IQY331" s="40"/>
      <c r="IQZ331" s="40"/>
      <c r="IRA331" s="41"/>
      <c r="IRB331" s="42"/>
      <c r="IRC331" s="42"/>
      <c r="IRD331" s="42"/>
      <c r="IRE331" s="43"/>
      <c r="IRF331" s="43"/>
      <c r="IRG331" s="40"/>
      <c r="IRH331" s="40"/>
      <c r="IRI331" s="41"/>
      <c r="IRJ331" s="42"/>
      <c r="IRK331" s="42"/>
      <c r="IRL331" s="42"/>
      <c r="IRM331" s="43"/>
      <c r="IRN331" s="43"/>
      <c r="IRO331" s="40"/>
      <c r="IRP331" s="40"/>
      <c r="IRQ331" s="41"/>
      <c r="IRR331" s="42"/>
      <c r="IRS331" s="42"/>
      <c r="IRT331" s="42"/>
      <c r="IRU331" s="43"/>
      <c r="IRV331" s="43"/>
      <c r="IRW331" s="40"/>
      <c r="IRX331" s="40"/>
      <c r="IRY331" s="41"/>
      <c r="IRZ331" s="42"/>
      <c r="ISA331" s="42"/>
      <c r="ISB331" s="42"/>
      <c r="ISC331" s="43"/>
      <c r="ISD331" s="43"/>
      <c r="ISE331" s="40"/>
      <c r="ISF331" s="40"/>
      <c r="ISG331" s="41"/>
      <c r="ISH331" s="42"/>
      <c r="ISI331" s="42"/>
      <c r="ISJ331" s="42"/>
      <c r="ISK331" s="43"/>
      <c r="ISL331" s="43"/>
      <c r="ISM331" s="40"/>
      <c r="ISN331" s="40"/>
      <c r="ISO331" s="41"/>
      <c r="ISP331" s="42"/>
      <c r="ISQ331" s="42"/>
      <c r="ISR331" s="42"/>
      <c r="ISS331" s="43"/>
      <c r="IST331" s="43"/>
      <c r="ISU331" s="40"/>
      <c r="ISV331" s="40"/>
      <c r="ISW331" s="41"/>
      <c r="ISX331" s="42"/>
      <c r="ISY331" s="42"/>
      <c r="ISZ331" s="42"/>
      <c r="ITA331" s="43"/>
      <c r="ITB331" s="43"/>
      <c r="ITC331" s="40"/>
      <c r="ITD331" s="40"/>
      <c r="ITE331" s="41"/>
      <c r="ITF331" s="42"/>
      <c r="ITG331" s="42"/>
      <c r="ITH331" s="42"/>
      <c r="ITI331" s="43"/>
      <c r="ITJ331" s="43"/>
      <c r="ITK331" s="40"/>
      <c r="ITL331" s="40"/>
      <c r="ITM331" s="41"/>
      <c r="ITN331" s="42"/>
      <c r="ITO331" s="42"/>
      <c r="ITP331" s="42"/>
      <c r="ITQ331" s="43"/>
      <c r="ITR331" s="43"/>
      <c r="ITS331" s="40"/>
      <c r="ITT331" s="40"/>
      <c r="ITU331" s="41"/>
      <c r="ITV331" s="42"/>
      <c r="ITW331" s="42"/>
      <c r="ITX331" s="42"/>
      <c r="ITY331" s="43"/>
      <c r="ITZ331" s="43"/>
      <c r="IUA331" s="40"/>
      <c r="IUB331" s="40"/>
      <c r="IUC331" s="41"/>
      <c r="IUD331" s="42"/>
      <c r="IUE331" s="42"/>
      <c r="IUF331" s="42"/>
      <c r="IUG331" s="43"/>
      <c r="IUH331" s="43"/>
      <c r="IUI331" s="40"/>
      <c r="IUJ331" s="40"/>
      <c r="IUK331" s="41"/>
      <c r="IUL331" s="42"/>
      <c r="IUM331" s="42"/>
      <c r="IUN331" s="42"/>
      <c r="IUO331" s="43"/>
      <c r="IUP331" s="43"/>
      <c r="IUQ331" s="40"/>
      <c r="IUR331" s="40"/>
      <c r="IUS331" s="41"/>
      <c r="IUT331" s="42"/>
      <c r="IUU331" s="42"/>
      <c r="IUV331" s="42"/>
      <c r="IUW331" s="43"/>
      <c r="IUX331" s="43"/>
      <c r="IUY331" s="40"/>
      <c r="IUZ331" s="40"/>
      <c r="IVA331" s="41"/>
      <c r="IVB331" s="42"/>
      <c r="IVC331" s="42"/>
      <c r="IVD331" s="42"/>
      <c r="IVE331" s="43"/>
      <c r="IVF331" s="43"/>
      <c r="IVG331" s="40"/>
      <c r="IVH331" s="40"/>
      <c r="IVI331" s="41"/>
      <c r="IVJ331" s="42"/>
      <c r="IVK331" s="42"/>
      <c r="IVL331" s="42"/>
      <c r="IVM331" s="43"/>
      <c r="IVN331" s="43"/>
      <c r="IVO331" s="40"/>
      <c r="IVP331" s="40"/>
      <c r="IVQ331" s="41"/>
      <c r="IVR331" s="42"/>
      <c r="IVS331" s="42"/>
      <c r="IVT331" s="42"/>
      <c r="IVU331" s="43"/>
      <c r="IVV331" s="43"/>
      <c r="IVW331" s="40"/>
      <c r="IVX331" s="40"/>
      <c r="IVY331" s="41"/>
      <c r="IVZ331" s="42"/>
      <c r="IWA331" s="42"/>
      <c r="IWB331" s="42"/>
      <c r="IWC331" s="43"/>
      <c r="IWD331" s="43"/>
      <c r="IWE331" s="40"/>
      <c r="IWF331" s="40"/>
      <c r="IWG331" s="41"/>
      <c r="IWH331" s="42"/>
      <c r="IWI331" s="42"/>
      <c r="IWJ331" s="42"/>
      <c r="IWK331" s="43"/>
      <c r="IWL331" s="43"/>
      <c r="IWM331" s="40"/>
      <c r="IWN331" s="40"/>
      <c r="IWO331" s="41"/>
      <c r="IWP331" s="42"/>
      <c r="IWQ331" s="42"/>
      <c r="IWR331" s="42"/>
      <c r="IWS331" s="43"/>
      <c r="IWT331" s="43"/>
      <c r="IWU331" s="40"/>
      <c r="IWV331" s="40"/>
      <c r="IWW331" s="41"/>
      <c r="IWX331" s="42"/>
      <c r="IWY331" s="42"/>
      <c r="IWZ331" s="42"/>
      <c r="IXA331" s="43"/>
      <c r="IXB331" s="43"/>
      <c r="IXC331" s="40"/>
      <c r="IXD331" s="40"/>
      <c r="IXE331" s="41"/>
      <c r="IXF331" s="42"/>
      <c r="IXG331" s="42"/>
      <c r="IXH331" s="42"/>
      <c r="IXI331" s="43"/>
      <c r="IXJ331" s="43"/>
      <c r="IXK331" s="40"/>
      <c r="IXL331" s="40"/>
      <c r="IXM331" s="41"/>
      <c r="IXN331" s="42"/>
      <c r="IXO331" s="42"/>
      <c r="IXP331" s="42"/>
      <c r="IXQ331" s="43"/>
      <c r="IXR331" s="43"/>
      <c r="IXS331" s="40"/>
      <c r="IXT331" s="40"/>
      <c r="IXU331" s="41"/>
      <c r="IXV331" s="42"/>
      <c r="IXW331" s="42"/>
      <c r="IXX331" s="42"/>
      <c r="IXY331" s="43"/>
      <c r="IXZ331" s="43"/>
      <c r="IYA331" s="40"/>
      <c r="IYB331" s="40"/>
      <c r="IYC331" s="41"/>
      <c r="IYD331" s="42"/>
      <c r="IYE331" s="42"/>
      <c r="IYF331" s="42"/>
      <c r="IYG331" s="43"/>
      <c r="IYH331" s="43"/>
      <c r="IYI331" s="40"/>
      <c r="IYJ331" s="40"/>
      <c r="IYK331" s="41"/>
      <c r="IYL331" s="42"/>
      <c r="IYM331" s="42"/>
      <c r="IYN331" s="42"/>
      <c r="IYO331" s="43"/>
      <c r="IYP331" s="43"/>
      <c r="IYQ331" s="40"/>
      <c r="IYR331" s="40"/>
      <c r="IYS331" s="41"/>
      <c r="IYT331" s="42"/>
      <c r="IYU331" s="42"/>
      <c r="IYV331" s="42"/>
      <c r="IYW331" s="43"/>
      <c r="IYX331" s="43"/>
      <c r="IYY331" s="40"/>
      <c r="IYZ331" s="40"/>
      <c r="IZA331" s="41"/>
      <c r="IZB331" s="42"/>
      <c r="IZC331" s="42"/>
      <c r="IZD331" s="42"/>
      <c r="IZE331" s="43"/>
      <c r="IZF331" s="43"/>
      <c r="IZG331" s="40"/>
      <c r="IZH331" s="40"/>
      <c r="IZI331" s="41"/>
      <c r="IZJ331" s="42"/>
      <c r="IZK331" s="42"/>
      <c r="IZL331" s="42"/>
      <c r="IZM331" s="43"/>
      <c r="IZN331" s="43"/>
      <c r="IZO331" s="40"/>
      <c r="IZP331" s="40"/>
      <c r="IZQ331" s="41"/>
      <c r="IZR331" s="42"/>
      <c r="IZS331" s="42"/>
      <c r="IZT331" s="42"/>
      <c r="IZU331" s="43"/>
      <c r="IZV331" s="43"/>
      <c r="IZW331" s="40"/>
      <c r="IZX331" s="40"/>
      <c r="IZY331" s="41"/>
      <c r="IZZ331" s="42"/>
      <c r="JAA331" s="42"/>
      <c r="JAB331" s="42"/>
      <c r="JAC331" s="43"/>
      <c r="JAD331" s="43"/>
      <c r="JAE331" s="40"/>
      <c r="JAF331" s="40"/>
      <c r="JAG331" s="41"/>
      <c r="JAH331" s="42"/>
      <c r="JAI331" s="42"/>
      <c r="JAJ331" s="42"/>
      <c r="JAK331" s="43"/>
      <c r="JAL331" s="43"/>
      <c r="JAM331" s="40"/>
      <c r="JAN331" s="40"/>
      <c r="JAO331" s="41"/>
      <c r="JAP331" s="42"/>
      <c r="JAQ331" s="42"/>
      <c r="JAR331" s="42"/>
      <c r="JAS331" s="43"/>
      <c r="JAT331" s="43"/>
      <c r="JAU331" s="40"/>
      <c r="JAV331" s="40"/>
      <c r="JAW331" s="41"/>
      <c r="JAX331" s="42"/>
      <c r="JAY331" s="42"/>
      <c r="JAZ331" s="42"/>
      <c r="JBA331" s="43"/>
      <c r="JBB331" s="43"/>
      <c r="JBC331" s="40"/>
      <c r="JBD331" s="40"/>
      <c r="JBE331" s="41"/>
      <c r="JBF331" s="42"/>
      <c r="JBG331" s="42"/>
      <c r="JBH331" s="42"/>
      <c r="JBI331" s="43"/>
      <c r="JBJ331" s="43"/>
      <c r="JBK331" s="40"/>
      <c r="JBL331" s="40"/>
      <c r="JBM331" s="41"/>
      <c r="JBN331" s="42"/>
      <c r="JBO331" s="42"/>
      <c r="JBP331" s="42"/>
      <c r="JBQ331" s="43"/>
      <c r="JBR331" s="43"/>
      <c r="JBS331" s="40"/>
      <c r="JBT331" s="40"/>
      <c r="JBU331" s="41"/>
      <c r="JBV331" s="42"/>
      <c r="JBW331" s="42"/>
      <c r="JBX331" s="42"/>
      <c r="JBY331" s="43"/>
      <c r="JBZ331" s="43"/>
      <c r="JCA331" s="40"/>
      <c r="JCB331" s="40"/>
      <c r="JCC331" s="41"/>
      <c r="JCD331" s="42"/>
      <c r="JCE331" s="42"/>
      <c r="JCF331" s="42"/>
      <c r="JCG331" s="43"/>
      <c r="JCH331" s="43"/>
      <c r="JCI331" s="40"/>
      <c r="JCJ331" s="40"/>
      <c r="JCK331" s="41"/>
      <c r="JCL331" s="42"/>
      <c r="JCM331" s="42"/>
      <c r="JCN331" s="42"/>
      <c r="JCO331" s="43"/>
      <c r="JCP331" s="43"/>
      <c r="JCQ331" s="40"/>
      <c r="JCR331" s="40"/>
      <c r="JCS331" s="41"/>
      <c r="JCT331" s="42"/>
      <c r="JCU331" s="42"/>
      <c r="JCV331" s="42"/>
      <c r="JCW331" s="43"/>
      <c r="JCX331" s="43"/>
      <c r="JCY331" s="40"/>
      <c r="JCZ331" s="40"/>
      <c r="JDA331" s="41"/>
      <c r="JDB331" s="42"/>
      <c r="JDC331" s="42"/>
      <c r="JDD331" s="42"/>
      <c r="JDE331" s="43"/>
      <c r="JDF331" s="43"/>
      <c r="JDG331" s="40"/>
      <c r="JDH331" s="40"/>
      <c r="JDI331" s="41"/>
      <c r="JDJ331" s="42"/>
      <c r="JDK331" s="42"/>
      <c r="JDL331" s="42"/>
      <c r="JDM331" s="43"/>
      <c r="JDN331" s="43"/>
      <c r="JDO331" s="40"/>
      <c r="JDP331" s="40"/>
      <c r="JDQ331" s="41"/>
      <c r="JDR331" s="42"/>
      <c r="JDS331" s="42"/>
      <c r="JDT331" s="42"/>
      <c r="JDU331" s="43"/>
      <c r="JDV331" s="43"/>
      <c r="JDW331" s="40"/>
      <c r="JDX331" s="40"/>
      <c r="JDY331" s="41"/>
      <c r="JDZ331" s="42"/>
      <c r="JEA331" s="42"/>
      <c r="JEB331" s="42"/>
      <c r="JEC331" s="43"/>
      <c r="JED331" s="43"/>
      <c r="JEE331" s="40"/>
      <c r="JEF331" s="40"/>
      <c r="JEG331" s="41"/>
      <c r="JEH331" s="42"/>
      <c r="JEI331" s="42"/>
      <c r="JEJ331" s="42"/>
      <c r="JEK331" s="43"/>
      <c r="JEL331" s="43"/>
      <c r="JEM331" s="40"/>
      <c r="JEN331" s="40"/>
      <c r="JEO331" s="41"/>
      <c r="JEP331" s="42"/>
      <c r="JEQ331" s="42"/>
      <c r="JER331" s="42"/>
      <c r="JES331" s="43"/>
      <c r="JET331" s="43"/>
      <c r="JEU331" s="40"/>
      <c r="JEV331" s="40"/>
      <c r="JEW331" s="41"/>
      <c r="JEX331" s="42"/>
      <c r="JEY331" s="42"/>
      <c r="JEZ331" s="42"/>
      <c r="JFA331" s="43"/>
      <c r="JFB331" s="43"/>
      <c r="JFC331" s="40"/>
      <c r="JFD331" s="40"/>
      <c r="JFE331" s="41"/>
      <c r="JFF331" s="42"/>
      <c r="JFG331" s="42"/>
      <c r="JFH331" s="42"/>
      <c r="JFI331" s="43"/>
      <c r="JFJ331" s="43"/>
      <c r="JFK331" s="40"/>
      <c r="JFL331" s="40"/>
      <c r="JFM331" s="41"/>
      <c r="JFN331" s="42"/>
      <c r="JFO331" s="42"/>
      <c r="JFP331" s="42"/>
      <c r="JFQ331" s="43"/>
      <c r="JFR331" s="43"/>
      <c r="JFS331" s="40"/>
      <c r="JFT331" s="40"/>
      <c r="JFU331" s="41"/>
      <c r="JFV331" s="42"/>
      <c r="JFW331" s="42"/>
      <c r="JFX331" s="42"/>
      <c r="JFY331" s="43"/>
      <c r="JFZ331" s="43"/>
      <c r="JGA331" s="40"/>
      <c r="JGB331" s="40"/>
      <c r="JGC331" s="41"/>
      <c r="JGD331" s="42"/>
      <c r="JGE331" s="42"/>
      <c r="JGF331" s="42"/>
      <c r="JGG331" s="43"/>
      <c r="JGH331" s="43"/>
      <c r="JGI331" s="40"/>
      <c r="JGJ331" s="40"/>
      <c r="JGK331" s="41"/>
      <c r="JGL331" s="42"/>
      <c r="JGM331" s="42"/>
      <c r="JGN331" s="42"/>
      <c r="JGO331" s="43"/>
      <c r="JGP331" s="43"/>
      <c r="JGQ331" s="40"/>
      <c r="JGR331" s="40"/>
      <c r="JGS331" s="41"/>
      <c r="JGT331" s="42"/>
      <c r="JGU331" s="42"/>
      <c r="JGV331" s="42"/>
      <c r="JGW331" s="43"/>
      <c r="JGX331" s="43"/>
      <c r="JGY331" s="40"/>
      <c r="JGZ331" s="40"/>
      <c r="JHA331" s="41"/>
      <c r="JHB331" s="42"/>
      <c r="JHC331" s="42"/>
      <c r="JHD331" s="42"/>
      <c r="JHE331" s="43"/>
      <c r="JHF331" s="43"/>
      <c r="JHG331" s="40"/>
      <c r="JHH331" s="40"/>
      <c r="JHI331" s="41"/>
      <c r="JHJ331" s="42"/>
      <c r="JHK331" s="42"/>
      <c r="JHL331" s="42"/>
      <c r="JHM331" s="43"/>
      <c r="JHN331" s="43"/>
      <c r="JHO331" s="40"/>
      <c r="JHP331" s="40"/>
      <c r="JHQ331" s="41"/>
      <c r="JHR331" s="42"/>
      <c r="JHS331" s="42"/>
      <c r="JHT331" s="42"/>
      <c r="JHU331" s="43"/>
      <c r="JHV331" s="43"/>
      <c r="JHW331" s="40"/>
      <c r="JHX331" s="40"/>
      <c r="JHY331" s="41"/>
      <c r="JHZ331" s="42"/>
      <c r="JIA331" s="42"/>
      <c r="JIB331" s="42"/>
      <c r="JIC331" s="43"/>
      <c r="JID331" s="43"/>
      <c r="JIE331" s="40"/>
      <c r="JIF331" s="40"/>
      <c r="JIG331" s="41"/>
      <c r="JIH331" s="42"/>
      <c r="JII331" s="42"/>
      <c r="JIJ331" s="42"/>
      <c r="JIK331" s="43"/>
      <c r="JIL331" s="43"/>
      <c r="JIM331" s="40"/>
      <c r="JIN331" s="40"/>
      <c r="JIO331" s="41"/>
      <c r="JIP331" s="42"/>
      <c r="JIQ331" s="42"/>
      <c r="JIR331" s="42"/>
      <c r="JIS331" s="43"/>
      <c r="JIT331" s="43"/>
      <c r="JIU331" s="40"/>
      <c r="JIV331" s="40"/>
      <c r="JIW331" s="41"/>
      <c r="JIX331" s="42"/>
      <c r="JIY331" s="42"/>
      <c r="JIZ331" s="42"/>
      <c r="JJA331" s="43"/>
      <c r="JJB331" s="43"/>
      <c r="JJC331" s="40"/>
      <c r="JJD331" s="40"/>
      <c r="JJE331" s="41"/>
      <c r="JJF331" s="42"/>
      <c r="JJG331" s="42"/>
      <c r="JJH331" s="42"/>
      <c r="JJI331" s="43"/>
      <c r="JJJ331" s="43"/>
      <c r="JJK331" s="40"/>
      <c r="JJL331" s="40"/>
      <c r="JJM331" s="41"/>
      <c r="JJN331" s="42"/>
      <c r="JJO331" s="42"/>
      <c r="JJP331" s="42"/>
      <c r="JJQ331" s="43"/>
      <c r="JJR331" s="43"/>
      <c r="JJS331" s="40"/>
      <c r="JJT331" s="40"/>
      <c r="JJU331" s="41"/>
      <c r="JJV331" s="42"/>
      <c r="JJW331" s="42"/>
      <c r="JJX331" s="42"/>
      <c r="JJY331" s="43"/>
      <c r="JJZ331" s="43"/>
      <c r="JKA331" s="40"/>
      <c r="JKB331" s="40"/>
      <c r="JKC331" s="41"/>
      <c r="JKD331" s="42"/>
      <c r="JKE331" s="42"/>
      <c r="JKF331" s="42"/>
      <c r="JKG331" s="43"/>
      <c r="JKH331" s="43"/>
      <c r="JKI331" s="40"/>
      <c r="JKJ331" s="40"/>
      <c r="JKK331" s="41"/>
      <c r="JKL331" s="42"/>
      <c r="JKM331" s="42"/>
      <c r="JKN331" s="42"/>
      <c r="JKO331" s="43"/>
      <c r="JKP331" s="43"/>
      <c r="JKQ331" s="40"/>
      <c r="JKR331" s="40"/>
      <c r="JKS331" s="41"/>
      <c r="JKT331" s="42"/>
      <c r="JKU331" s="42"/>
      <c r="JKV331" s="42"/>
      <c r="JKW331" s="43"/>
      <c r="JKX331" s="43"/>
      <c r="JKY331" s="40"/>
      <c r="JKZ331" s="40"/>
      <c r="JLA331" s="41"/>
      <c r="JLB331" s="42"/>
      <c r="JLC331" s="42"/>
      <c r="JLD331" s="42"/>
      <c r="JLE331" s="43"/>
      <c r="JLF331" s="43"/>
      <c r="JLG331" s="40"/>
      <c r="JLH331" s="40"/>
      <c r="JLI331" s="41"/>
      <c r="JLJ331" s="42"/>
      <c r="JLK331" s="42"/>
      <c r="JLL331" s="42"/>
      <c r="JLM331" s="43"/>
      <c r="JLN331" s="43"/>
      <c r="JLO331" s="40"/>
      <c r="JLP331" s="40"/>
      <c r="JLQ331" s="41"/>
      <c r="JLR331" s="42"/>
      <c r="JLS331" s="42"/>
      <c r="JLT331" s="42"/>
      <c r="JLU331" s="43"/>
      <c r="JLV331" s="43"/>
      <c r="JLW331" s="40"/>
      <c r="JLX331" s="40"/>
      <c r="JLY331" s="41"/>
      <c r="JLZ331" s="42"/>
      <c r="JMA331" s="42"/>
      <c r="JMB331" s="42"/>
      <c r="JMC331" s="43"/>
      <c r="JMD331" s="43"/>
      <c r="JME331" s="40"/>
      <c r="JMF331" s="40"/>
      <c r="JMG331" s="41"/>
      <c r="JMH331" s="42"/>
      <c r="JMI331" s="42"/>
      <c r="JMJ331" s="42"/>
      <c r="JMK331" s="43"/>
      <c r="JML331" s="43"/>
      <c r="JMM331" s="40"/>
      <c r="JMN331" s="40"/>
      <c r="JMO331" s="41"/>
      <c r="JMP331" s="42"/>
      <c r="JMQ331" s="42"/>
      <c r="JMR331" s="42"/>
      <c r="JMS331" s="43"/>
      <c r="JMT331" s="43"/>
      <c r="JMU331" s="40"/>
      <c r="JMV331" s="40"/>
      <c r="JMW331" s="41"/>
      <c r="JMX331" s="42"/>
      <c r="JMY331" s="42"/>
      <c r="JMZ331" s="42"/>
      <c r="JNA331" s="43"/>
      <c r="JNB331" s="43"/>
      <c r="JNC331" s="40"/>
      <c r="JND331" s="40"/>
      <c r="JNE331" s="41"/>
      <c r="JNF331" s="42"/>
      <c r="JNG331" s="42"/>
      <c r="JNH331" s="42"/>
      <c r="JNI331" s="43"/>
      <c r="JNJ331" s="43"/>
      <c r="JNK331" s="40"/>
      <c r="JNL331" s="40"/>
      <c r="JNM331" s="41"/>
      <c r="JNN331" s="42"/>
      <c r="JNO331" s="42"/>
      <c r="JNP331" s="42"/>
      <c r="JNQ331" s="43"/>
      <c r="JNR331" s="43"/>
      <c r="JNS331" s="40"/>
      <c r="JNT331" s="40"/>
      <c r="JNU331" s="41"/>
      <c r="JNV331" s="42"/>
      <c r="JNW331" s="42"/>
      <c r="JNX331" s="42"/>
      <c r="JNY331" s="43"/>
      <c r="JNZ331" s="43"/>
      <c r="JOA331" s="40"/>
      <c r="JOB331" s="40"/>
      <c r="JOC331" s="41"/>
      <c r="JOD331" s="42"/>
      <c r="JOE331" s="42"/>
      <c r="JOF331" s="42"/>
      <c r="JOG331" s="43"/>
      <c r="JOH331" s="43"/>
      <c r="JOI331" s="40"/>
      <c r="JOJ331" s="40"/>
      <c r="JOK331" s="41"/>
      <c r="JOL331" s="42"/>
      <c r="JOM331" s="42"/>
      <c r="JON331" s="42"/>
      <c r="JOO331" s="43"/>
      <c r="JOP331" s="43"/>
      <c r="JOQ331" s="40"/>
      <c r="JOR331" s="40"/>
      <c r="JOS331" s="41"/>
      <c r="JOT331" s="42"/>
      <c r="JOU331" s="42"/>
      <c r="JOV331" s="42"/>
      <c r="JOW331" s="43"/>
      <c r="JOX331" s="43"/>
      <c r="JOY331" s="40"/>
      <c r="JOZ331" s="40"/>
      <c r="JPA331" s="41"/>
      <c r="JPB331" s="42"/>
      <c r="JPC331" s="42"/>
      <c r="JPD331" s="42"/>
      <c r="JPE331" s="43"/>
      <c r="JPF331" s="43"/>
      <c r="JPG331" s="40"/>
      <c r="JPH331" s="40"/>
      <c r="JPI331" s="41"/>
      <c r="JPJ331" s="42"/>
      <c r="JPK331" s="42"/>
      <c r="JPL331" s="42"/>
      <c r="JPM331" s="43"/>
      <c r="JPN331" s="43"/>
      <c r="JPO331" s="40"/>
      <c r="JPP331" s="40"/>
      <c r="JPQ331" s="41"/>
      <c r="JPR331" s="42"/>
      <c r="JPS331" s="42"/>
      <c r="JPT331" s="42"/>
      <c r="JPU331" s="43"/>
      <c r="JPV331" s="43"/>
      <c r="JPW331" s="40"/>
      <c r="JPX331" s="40"/>
      <c r="JPY331" s="41"/>
      <c r="JPZ331" s="42"/>
      <c r="JQA331" s="42"/>
      <c r="JQB331" s="42"/>
      <c r="JQC331" s="43"/>
      <c r="JQD331" s="43"/>
      <c r="JQE331" s="40"/>
      <c r="JQF331" s="40"/>
      <c r="JQG331" s="41"/>
      <c r="JQH331" s="42"/>
      <c r="JQI331" s="42"/>
      <c r="JQJ331" s="42"/>
      <c r="JQK331" s="43"/>
      <c r="JQL331" s="43"/>
      <c r="JQM331" s="40"/>
      <c r="JQN331" s="40"/>
      <c r="JQO331" s="41"/>
      <c r="JQP331" s="42"/>
      <c r="JQQ331" s="42"/>
      <c r="JQR331" s="42"/>
      <c r="JQS331" s="43"/>
      <c r="JQT331" s="43"/>
      <c r="JQU331" s="40"/>
      <c r="JQV331" s="40"/>
      <c r="JQW331" s="41"/>
      <c r="JQX331" s="42"/>
      <c r="JQY331" s="42"/>
      <c r="JQZ331" s="42"/>
      <c r="JRA331" s="43"/>
      <c r="JRB331" s="43"/>
      <c r="JRC331" s="40"/>
      <c r="JRD331" s="40"/>
      <c r="JRE331" s="41"/>
      <c r="JRF331" s="42"/>
      <c r="JRG331" s="42"/>
      <c r="JRH331" s="42"/>
      <c r="JRI331" s="43"/>
      <c r="JRJ331" s="43"/>
      <c r="JRK331" s="40"/>
      <c r="JRL331" s="40"/>
      <c r="JRM331" s="41"/>
      <c r="JRN331" s="42"/>
      <c r="JRO331" s="42"/>
      <c r="JRP331" s="42"/>
      <c r="JRQ331" s="43"/>
      <c r="JRR331" s="43"/>
      <c r="JRS331" s="40"/>
      <c r="JRT331" s="40"/>
      <c r="JRU331" s="41"/>
      <c r="JRV331" s="42"/>
      <c r="JRW331" s="42"/>
      <c r="JRX331" s="42"/>
      <c r="JRY331" s="43"/>
      <c r="JRZ331" s="43"/>
      <c r="JSA331" s="40"/>
      <c r="JSB331" s="40"/>
      <c r="JSC331" s="41"/>
      <c r="JSD331" s="42"/>
      <c r="JSE331" s="42"/>
      <c r="JSF331" s="42"/>
      <c r="JSG331" s="43"/>
      <c r="JSH331" s="43"/>
      <c r="JSI331" s="40"/>
      <c r="JSJ331" s="40"/>
      <c r="JSK331" s="41"/>
      <c r="JSL331" s="42"/>
      <c r="JSM331" s="42"/>
      <c r="JSN331" s="42"/>
      <c r="JSO331" s="43"/>
      <c r="JSP331" s="43"/>
      <c r="JSQ331" s="40"/>
      <c r="JSR331" s="40"/>
      <c r="JSS331" s="41"/>
      <c r="JST331" s="42"/>
      <c r="JSU331" s="42"/>
      <c r="JSV331" s="42"/>
      <c r="JSW331" s="43"/>
      <c r="JSX331" s="43"/>
      <c r="JSY331" s="40"/>
      <c r="JSZ331" s="40"/>
      <c r="JTA331" s="41"/>
      <c r="JTB331" s="42"/>
      <c r="JTC331" s="42"/>
      <c r="JTD331" s="42"/>
      <c r="JTE331" s="43"/>
      <c r="JTF331" s="43"/>
      <c r="JTG331" s="40"/>
      <c r="JTH331" s="40"/>
      <c r="JTI331" s="41"/>
      <c r="JTJ331" s="42"/>
      <c r="JTK331" s="42"/>
      <c r="JTL331" s="42"/>
      <c r="JTM331" s="43"/>
      <c r="JTN331" s="43"/>
      <c r="JTO331" s="40"/>
      <c r="JTP331" s="40"/>
      <c r="JTQ331" s="41"/>
      <c r="JTR331" s="42"/>
      <c r="JTS331" s="42"/>
      <c r="JTT331" s="42"/>
      <c r="JTU331" s="43"/>
      <c r="JTV331" s="43"/>
      <c r="JTW331" s="40"/>
      <c r="JTX331" s="40"/>
      <c r="JTY331" s="41"/>
      <c r="JTZ331" s="42"/>
      <c r="JUA331" s="42"/>
      <c r="JUB331" s="42"/>
      <c r="JUC331" s="43"/>
      <c r="JUD331" s="43"/>
      <c r="JUE331" s="40"/>
      <c r="JUF331" s="40"/>
      <c r="JUG331" s="41"/>
      <c r="JUH331" s="42"/>
      <c r="JUI331" s="42"/>
      <c r="JUJ331" s="42"/>
      <c r="JUK331" s="43"/>
      <c r="JUL331" s="43"/>
      <c r="JUM331" s="40"/>
      <c r="JUN331" s="40"/>
      <c r="JUO331" s="41"/>
      <c r="JUP331" s="42"/>
      <c r="JUQ331" s="42"/>
      <c r="JUR331" s="42"/>
      <c r="JUS331" s="43"/>
      <c r="JUT331" s="43"/>
      <c r="JUU331" s="40"/>
      <c r="JUV331" s="40"/>
      <c r="JUW331" s="41"/>
      <c r="JUX331" s="42"/>
      <c r="JUY331" s="42"/>
      <c r="JUZ331" s="42"/>
      <c r="JVA331" s="43"/>
      <c r="JVB331" s="43"/>
      <c r="JVC331" s="40"/>
      <c r="JVD331" s="40"/>
      <c r="JVE331" s="41"/>
      <c r="JVF331" s="42"/>
      <c r="JVG331" s="42"/>
      <c r="JVH331" s="42"/>
      <c r="JVI331" s="43"/>
      <c r="JVJ331" s="43"/>
      <c r="JVK331" s="40"/>
      <c r="JVL331" s="40"/>
      <c r="JVM331" s="41"/>
      <c r="JVN331" s="42"/>
      <c r="JVO331" s="42"/>
      <c r="JVP331" s="42"/>
      <c r="JVQ331" s="43"/>
      <c r="JVR331" s="43"/>
      <c r="JVS331" s="40"/>
      <c r="JVT331" s="40"/>
      <c r="JVU331" s="41"/>
      <c r="JVV331" s="42"/>
      <c r="JVW331" s="42"/>
      <c r="JVX331" s="42"/>
      <c r="JVY331" s="43"/>
      <c r="JVZ331" s="43"/>
      <c r="JWA331" s="40"/>
      <c r="JWB331" s="40"/>
      <c r="JWC331" s="41"/>
      <c r="JWD331" s="42"/>
      <c r="JWE331" s="42"/>
      <c r="JWF331" s="42"/>
      <c r="JWG331" s="43"/>
      <c r="JWH331" s="43"/>
      <c r="JWI331" s="40"/>
      <c r="JWJ331" s="40"/>
      <c r="JWK331" s="41"/>
      <c r="JWL331" s="42"/>
      <c r="JWM331" s="42"/>
      <c r="JWN331" s="42"/>
      <c r="JWO331" s="43"/>
      <c r="JWP331" s="43"/>
      <c r="JWQ331" s="40"/>
      <c r="JWR331" s="40"/>
      <c r="JWS331" s="41"/>
      <c r="JWT331" s="42"/>
      <c r="JWU331" s="42"/>
      <c r="JWV331" s="42"/>
      <c r="JWW331" s="43"/>
      <c r="JWX331" s="43"/>
      <c r="JWY331" s="40"/>
      <c r="JWZ331" s="40"/>
      <c r="JXA331" s="41"/>
      <c r="JXB331" s="42"/>
      <c r="JXC331" s="42"/>
      <c r="JXD331" s="42"/>
      <c r="JXE331" s="43"/>
      <c r="JXF331" s="43"/>
      <c r="JXG331" s="40"/>
      <c r="JXH331" s="40"/>
      <c r="JXI331" s="41"/>
      <c r="JXJ331" s="42"/>
      <c r="JXK331" s="42"/>
      <c r="JXL331" s="42"/>
      <c r="JXM331" s="43"/>
      <c r="JXN331" s="43"/>
      <c r="JXO331" s="40"/>
      <c r="JXP331" s="40"/>
      <c r="JXQ331" s="41"/>
      <c r="JXR331" s="42"/>
      <c r="JXS331" s="42"/>
      <c r="JXT331" s="42"/>
      <c r="JXU331" s="43"/>
      <c r="JXV331" s="43"/>
      <c r="JXW331" s="40"/>
      <c r="JXX331" s="40"/>
      <c r="JXY331" s="41"/>
      <c r="JXZ331" s="42"/>
      <c r="JYA331" s="42"/>
      <c r="JYB331" s="42"/>
      <c r="JYC331" s="43"/>
      <c r="JYD331" s="43"/>
      <c r="JYE331" s="40"/>
      <c r="JYF331" s="40"/>
      <c r="JYG331" s="41"/>
      <c r="JYH331" s="42"/>
      <c r="JYI331" s="42"/>
      <c r="JYJ331" s="42"/>
      <c r="JYK331" s="43"/>
      <c r="JYL331" s="43"/>
      <c r="JYM331" s="40"/>
      <c r="JYN331" s="40"/>
      <c r="JYO331" s="41"/>
      <c r="JYP331" s="42"/>
      <c r="JYQ331" s="42"/>
      <c r="JYR331" s="42"/>
      <c r="JYS331" s="43"/>
      <c r="JYT331" s="43"/>
      <c r="JYU331" s="40"/>
      <c r="JYV331" s="40"/>
      <c r="JYW331" s="41"/>
      <c r="JYX331" s="42"/>
      <c r="JYY331" s="42"/>
      <c r="JYZ331" s="42"/>
      <c r="JZA331" s="43"/>
      <c r="JZB331" s="43"/>
      <c r="JZC331" s="40"/>
      <c r="JZD331" s="40"/>
      <c r="JZE331" s="41"/>
      <c r="JZF331" s="42"/>
      <c r="JZG331" s="42"/>
      <c r="JZH331" s="42"/>
      <c r="JZI331" s="43"/>
      <c r="JZJ331" s="43"/>
      <c r="JZK331" s="40"/>
      <c r="JZL331" s="40"/>
      <c r="JZM331" s="41"/>
      <c r="JZN331" s="42"/>
      <c r="JZO331" s="42"/>
      <c r="JZP331" s="42"/>
      <c r="JZQ331" s="43"/>
      <c r="JZR331" s="43"/>
      <c r="JZS331" s="40"/>
      <c r="JZT331" s="40"/>
      <c r="JZU331" s="41"/>
      <c r="JZV331" s="42"/>
      <c r="JZW331" s="42"/>
      <c r="JZX331" s="42"/>
      <c r="JZY331" s="43"/>
      <c r="JZZ331" s="43"/>
      <c r="KAA331" s="40"/>
      <c r="KAB331" s="40"/>
      <c r="KAC331" s="41"/>
      <c r="KAD331" s="42"/>
      <c r="KAE331" s="42"/>
      <c r="KAF331" s="42"/>
      <c r="KAG331" s="43"/>
      <c r="KAH331" s="43"/>
      <c r="KAI331" s="40"/>
      <c r="KAJ331" s="40"/>
      <c r="KAK331" s="41"/>
      <c r="KAL331" s="42"/>
      <c r="KAM331" s="42"/>
      <c r="KAN331" s="42"/>
      <c r="KAO331" s="43"/>
      <c r="KAP331" s="43"/>
      <c r="KAQ331" s="40"/>
      <c r="KAR331" s="40"/>
      <c r="KAS331" s="41"/>
      <c r="KAT331" s="42"/>
      <c r="KAU331" s="42"/>
      <c r="KAV331" s="42"/>
      <c r="KAW331" s="43"/>
      <c r="KAX331" s="43"/>
      <c r="KAY331" s="40"/>
      <c r="KAZ331" s="40"/>
      <c r="KBA331" s="41"/>
      <c r="KBB331" s="42"/>
      <c r="KBC331" s="42"/>
      <c r="KBD331" s="42"/>
      <c r="KBE331" s="43"/>
      <c r="KBF331" s="43"/>
      <c r="KBG331" s="40"/>
      <c r="KBH331" s="40"/>
      <c r="KBI331" s="41"/>
      <c r="KBJ331" s="42"/>
      <c r="KBK331" s="42"/>
      <c r="KBL331" s="42"/>
      <c r="KBM331" s="43"/>
      <c r="KBN331" s="43"/>
      <c r="KBO331" s="40"/>
      <c r="KBP331" s="40"/>
      <c r="KBQ331" s="41"/>
      <c r="KBR331" s="42"/>
      <c r="KBS331" s="42"/>
      <c r="KBT331" s="42"/>
      <c r="KBU331" s="43"/>
      <c r="KBV331" s="43"/>
      <c r="KBW331" s="40"/>
      <c r="KBX331" s="40"/>
      <c r="KBY331" s="41"/>
      <c r="KBZ331" s="42"/>
      <c r="KCA331" s="42"/>
      <c r="KCB331" s="42"/>
      <c r="KCC331" s="43"/>
      <c r="KCD331" s="43"/>
      <c r="KCE331" s="40"/>
      <c r="KCF331" s="40"/>
      <c r="KCG331" s="41"/>
      <c r="KCH331" s="42"/>
      <c r="KCI331" s="42"/>
      <c r="KCJ331" s="42"/>
      <c r="KCK331" s="43"/>
      <c r="KCL331" s="43"/>
      <c r="KCM331" s="40"/>
      <c r="KCN331" s="40"/>
      <c r="KCO331" s="41"/>
      <c r="KCP331" s="42"/>
      <c r="KCQ331" s="42"/>
      <c r="KCR331" s="42"/>
      <c r="KCS331" s="43"/>
      <c r="KCT331" s="43"/>
      <c r="KCU331" s="40"/>
      <c r="KCV331" s="40"/>
      <c r="KCW331" s="41"/>
      <c r="KCX331" s="42"/>
      <c r="KCY331" s="42"/>
      <c r="KCZ331" s="42"/>
      <c r="KDA331" s="43"/>
      <c r="KDB331" s="43"/>
      <c r="KDC331" s="40"/>
      <c r="KDD331" s="40"/>
      <c r="KDE331" s="41"/>
      <c r="KDF331" s="42"/>
      <c r="KDG331" s="42"/>
      <c r="KDH331" s="42"/>
      <c r="KDI331" s="43"/>
      <c r="KDJ331" s="43"/>
      <c r="KDK331" s="40"/>
      <c r="KDL331" s="40"/>
      <c r="KDM331" s="41"/>
      <c r="KDN331" s="42"/>
      <c r="KDO331" s="42"/>
      <c r="KDP331" s="42"/>
      <c r="KDQ331" s="43"/>
      <c r="KDR331" s="43"/>
      <c r="KDS331" s="40"/>
      <c r="KDT331" s="40"/>
      <c r="KDU331" s="41"/>
      <c r="KDV331" s="42"/>
      <c r="KDW331" s="42"/>
      <c r="KDX331" s="42"/>
      <c r="KDY331" s="43"/>
      <c r="KDZ331" s="43"/>
      <c r="KEA331" s="40"/>
      <c r="KEB331" s="40"/>
      <c r="KEC331" s="41"/>
      <c r="KED331" s="42"/>
      <c r="KEE331" s="42"/>
      <c r="KEF331" s="42"/>
      <c r="KEG331" s="43"/>
      <c r="KEH331" s="43"/>
      <c r="KEI331" s="40"/>
      <c r="KEJ331" s="40"/>
      <c r="KEK331" s="41"/>
      <c r="KEL331" s="42"/>
      <c r="KEM331" s="42"/>
      <c r="KEN331" s="42"/>
      <c r="KEO331" s="43"/>
      <c r="KEP331" s="43"/>
      <c r="KEQ331" s="40"/>
      <c r="KER331" s="40"/>
      <c r="KES331" s="41"/>
      <c r="KET331" s="42"/>
      <c r="KEU331" s="42"/>
      <c r="KEV331" s="42"/>
      <c r="KEW331" s="43"/>
      <c r="KEX331" s="43"/>
      <c r="KEY331" s="40"/>
      <c r="KEZ331" s="40"/>
      <c r="KFA331" s="41"/>
      <c r="KFB331" s="42"/>
      <c r="KFC331" s="42"/>
      <c r="KFD331" s="42"/>
      <c r="KFE331" s="43"/>
      <c r="KFF331" s="43"/>
      <c r="KFG331" s="40"/>
      <c r="KFH331" s="40"/>
      <c r="KFI331" s="41"/>
      <c r="KFJ331" s="42"/>
      <c r="KFK331" s="42"/>
      <c r="KFL331" s="42"/>
      <c r="KFM331" s="43"/>
      <c r="KFN331" s="43"/>
      <c r="KFO331" s="40"/>
      <c r="KFP331" s="40"/>
      <c r="KFQ331" s="41"/>
      <c r="KFR331" s="42"/>
      <c r="KFS331" s="42"/>
      <c r="KFT331" s="42"/>
      <c r="KFU331" s="43"/>
      <c r="KFV331" s="43"/>
      <c r="KFW331" s="40"/>
      <c r="KFX331" s="40"/>
      <c r="KFY331" s="41"/>
      <c r="KFZ331" s="42"/>
      <c r="KGA331" s="42"/>
      <c r="KGB331" s="42"/>
      <c r="KGC331" s="43"/>
      <c r="KGD331" s="43"/>
      <c r="KGE331" s="40"/>
      <c r="KGF331" s="40"/>
      <c r="KGG331" s="41"/>
      <c r="KGH331" s="42"/>
      <c r="KGI331" s="42"/>
      <c r="KGJ331" s="42"/>
      <c r="KGK331" s="43"/>
      <c r="KGL331" s="43"/>
      <c r="KGM331" s="40"/>
      <c r="KGN331" s="40"/>
      <c r="KGO331" s="41"/>
      <c r="KGP331" s="42"/>
      <c r="KGQ331" s="42"/>
      <c r="KGR331" s="42"/>
      <c r="KGS331" s="43"/>
      <c r="KGT331" s="43"/>
      <c r="KGU331" s="40"/>
      <c r="KGV331" s="40"/>
      <c r="KGW331" s="41"/>
      <c r="KGX331" s="42"/>
      <c r="KGY331" s="42"/>
      <c r="KGZ331" s="42"/>
      <c r="KHA331" s="43"/>
      <c r="KHB331" s="43"/>
      <c r="KHC331" s="40"/>
      <c r="KHD331" s="40"/>
      <c r="KHE331" s="41"/>
      <c r="KHF331" s="42"/>
      <c r="KHG331" s="42"/>
      <c r="KHH331" s="42"/>
      <c r="KHI331" s="43"/>
      <c r="KHJ331" s="43"/>
      <c r="KHK331" s="40"/>
      <c r="KHL331" s="40"/>
      <c r="KHM331" s="41"/>
      <c r="KHN331" s="42"/>
      <c r="KHO331" s="42"/>
      <c r="KHP331" s="42"/>
      <c r="KHQ331" s="43"/>
      <c r="KHR331" s="43"/>
      <c r="KHS331" s="40"/>
      <c r="KHT331" s="40"/>
      <c r="KHU331" s="41"/>
      <c r="KHV331" s="42"/>
      <c r="KHW331" s="42"/>
      <c r="KHX331" s="42"/>
      <c r="KHY331" s="43"/>
      <c r="KHZ331" s="43"/>
      <c r="KIA331" s="40"/>
      <c r="KIB331" s="40"/>
      <c r="KIC331" s="41"/>
      <c r="KID331" s="42"/>
      <c r="KIE331" s="42"/>
      <c r="KIF331" s="42"/>
      <c r="KIG331" s="43"/>
      <c r="KIH331" s="43"/>
      <c r="KII331" s="40"/>
      <c r="KIJ331" s="40"/>
      <c r="KIK331" s="41"/>
      <c r="KIL331" s="42"/>
      <c r="KIM331" s="42"/>
      <c r="KIN331" s="42"/>
      <c r="KIO331" s="43"/>
      <c r="KIP331" s="43"/>
      <c r="KIQ331" s="40"/>
      <c r="KIR331" s="40"/>
      <c r="KIS331" s="41"/>
      <c r="KIT331" s="42"/>
      <c r="KIU331" s="42"/>
      <c r="KIV331" s="42"/>
      <c r="KIW331" s="43"/>
      <c r="KIX331" s="43"/>
      <c r="KIY331" s="40"/>
      <c r="KIZ331" s="40"/>
      <c r="KJA331" s="41"/>
      <c r="KJB331" s="42"/>
      <c r="KJC331" s="42"/>
      <c r="KJD331" s="42"/>
      <c r="KJE331" s="43"/>
      <c r="KJF331" s="43"/>
      <c r="KJG331" s="40"/>
      <c r="KJH331" s="40"/>
      <c r="KJI331" s="41"/>
      <c r="KJJ331" s="42"/>
      <c r="KJK331" s="42"/>
      <c r="KJL331" s="42"/>
      <c r="KJM331" s="43"/>
      <c r="KJN331" s="43"/>
      <c r="KJO331" s="40"/>
      <c r="KJP331" s="40"/>
      <c r="KJQ331" s="41"/>
      <c r="KJR331" s="42"/>
      <c r="KJS331" s="42"/>
      <c r="KJT331" s="42"/>
      <c r="KJU331" s="43"/>
      <c r="KJV331" s="43"/>
      <c r="KJW331" s="40"/>
      <c r="KJX331" s="40"/>
      <c r="KJY331" s="41"/>
      <c r="KJZ331" s="42"/>
      <c r="KKA331" s="42"/>
      <c r="KKB331" s="42"/>
      <c r="KKC331" s="43"/>
      <c r="KKD331" s="43"/>
      <c r="KKE331" s="40"/>
      <c r="KKF331" s="40"/>
      <c r="KKG331" s="41"/>
      <c r="KKH331" s="42"/>
      <c r="KKI331" s="42"/>
      <c r="KKJ331" s="42"/>
      <c r="KKK331" s="43"/>
      <c r="KKL331" s="43"/>
      <c r="KKM331" s="40"/>
      <c r="KKN331" s="40"/>
      <c r="KKO331" s="41"/>
      <c r="KKP331" s="42"/>
      <c r="KKQ331" s="42"/>
      <c r="KKR331" s="42"/>
      <c r="KKS331" s="43"/>
      <c r="KKT331" s="43"/>
      <c r="KKU331" s="40"/>
      <c r="KKV331" s="40"/>
      <c r="KKW331" s="41"/>
      <c r="KKX331" s="42"/>
      <c r="KKY331" s="42"/>
      <c r="KKZ331" s="42"/>
      <c r="KLA331" s="43"/>
      <c r="KLB331" s="43"/>
      <c r="KLC331" s="40"/>
      <c r="KLD331" s="40"/>
      <c r="KLE331" s="41"/>
      <c r="KLF331" s="42"/>
      <c r="KLG331" s="42"/>
      <c r="KLH331" s="42"/>
      <c r="KLI331" s="43"/>
      <c r="KLJ331" s="43"/>
      <c r="KLK331" s="40"/>
      <c r="KLL331" s="40"/>
      <c r="KLM331" s="41"/>
      <c r="KLN331" s="42"/>
      <c r="KLO331" s="42"/>
      <c r="KLP331" s="42"/>
      <c r="KLQ331" s="43"/>
      <c r="KLR331" s="43"/>
      <c r="KLS331" s="40"/>
      <c r="KLT331" s="40"/>
      <c r="KLU331" s="41"/>
      <c r="KLV331" s="42"/>
      <c r="KLW331" s="42"/>
      <c r="KLX331" s="42"/>
      <c r="KLY331" s="43"/>
      <c r="KLZ331" s="43"/>
      <c r="KMA331" s="40"/>
      <c r="KMB331" s="40"/>
      <c r="KMC331" s="41"/>
      <c r="KMD331" s="42"/>
      <c r="KME331" s="42"/>
      <c r="KMF331" s="42"/>
      <c r="KMG331" s="43"/>
      <c r="KMH331" s="43"/>
      <c r="KMI331" s="40"/>
      <c r="KMJ331" s="40"/>
      <c r="KMK331" s="41"/>
      <c r="KML331" s="42"/>
      <c r="KMM331" s="42"/>
      <c r="KMN331" s="42"/>
      <c r="KMO331" s="43"/>
      <c r="KMP331" s="43"/>
      <c r="KMQ331" s="40"/>
      <c r="KMR331" s="40"/>
      <c r="KMS331" s="41"/>
      <c r="KMT331" s="42"/>
      <c r="KMU331" s="42"/>
      <c r="KMV331" s="42"/>
      <c r="KMW331" s="43"/>
      <c r="KMX331" s="43"/>
      <c r="KMY331" s="40"/>
      <c r="KMZ331" s="40"/>
      <c r="KNA331" s="41"/>
      <c r="KNB331" s="42"/>
      <c r="KNC331" s="42"/>
      <c r="KND331" s="42"/>
      <c r="KNE331" s="43"/>
      <c r="KNF331" s="43"/>
      <c r="KNG331" s="40"/>
      <c r="KNH331" s="40"/>
      <c r="KNI331" s="41"/>
      <c r="KNJ331" s="42"/>
      <c r="KNK331" s="42"/>
      <c r="KNL331" s="42"/>
      <c r="KNM331" s="43"/>
      <c r="KNN331" s="43"/>
      <c r="KNO331" s="40"/>
      <c r="KNP331" s="40"/>
      <c r="KNQ331" s="41"/>
      <c r="KNR331" s="42"/>
      <c r="KNS331" s="42"/>
      <c r="KNT331" s="42"/>
      <c r="KNU331" s="43"/>
      <c r="KNV331" s="43"/>
      <c r="KNW331" s="40"/>
      <c r="KNX331" s="40"/>
      <c r="KNY331" s="41"/>
      <c r="KNZ331" s="42"/>
      <c r="KOA331" s="42"/>
      <c r="KOB331" s="42"/>
      <c r="KOC331" s="43"/>
      <c r="KOD331" s="43"/>
      <c r="KOE331" s="40"/>
      <c r="KOF331" s="40"/>
      <c r="KOG331" s="41"/>
      <c r="KOH331" s="42"/>
      <c r="KOI331" s="42"/>
      <c r="KOJ331" s="42"/>
      <c r="KOK331" s="43"/>
      <c r="KOL331" s="43"/>
      <c r="KOM331" s="40"/>
      <c r="KON331" s="40"/>
      <c r="KOO331" s="41"/>
      <c r="KOP331" s="42"/>
      <c r="KOQ331" s="42"/>
      <c r="KOR331" s="42"/>
      <c r="KOS331" s="43"/>
      <c r="KOT331" s="43"/>
      <c r="KOU331" s="40"/>
      <c r="KOV331" s="40"/>
      <c r="KOW331" s="41"/>
      <c r="KOX331" s="42"/>
      <c r="KOY331" s="42"/>
      <c r="KOZ331" s="42"/>
      <c r="KPA331" s="43"/>
      <c r="KPB331" s="43"/>
      <c r="KPC331" s="40"/>
      <c r="KPD331" s="40"/>
      <c r="KPE331" s="41"/>
      <c r="KPF331" s="42"/>
      <c r="KPG331" s="42"/>
      <c r="KPH331" s="42"/>
      <c r="KPI331" s="43"/>
      <c r="KPJ331" s="43"/>
      <c r="KPK331" s="40"/>
      <c r="KPL331" s="40"/>
      <c r="KPM331" s="41"/>
      <c r="KPN331" s="42"/>
      <c r="KPO331" s="42"/>
      <c r="KPP331" s="42"/>
      <c r="KPQ331" s="43"/>
      <c r="KPR331" s="43"/>
      <c r="KPS331" s="40"/>
      <c r="KPT331" s="40"/>
      <c r="KPU331" s="41"/>
      <c r="KPV331" s="42"/>
      <c r="KPW331" s="42"/>
      <c r="KPX331" s="42"/>
      <c r="KPY331" s="43"/>
      <c r="KPZ331" s="43"/>
      <c r="KQA331" s="40"/>
      <c r="KQB331" s="40"/>
      <c r="KQC331" s="41"/>
      <c r="KQD331" s="42"/>
      <c r="KQE331" s="42"/>
      <c r="KQF331" s="42"/>
      <c r="KQG331" s="43"/>
      <c r="KQH331" s="43"/>
      <c r="KQI331" s="40"/>
      <c r="KQJ331" s="40"/>
      <c r="KQK331" s="41"/>
      <c r="KQL331" s="42"/>
      <c r="KQM331" s="42"/>
      <c r="KQN331" s="42"/>
      <c r="KQO331" s="43"/>
      <c r="KQP331" s="43"/>
      <c r="KQQ331" s="40"/>
      <c r="KQR331" s="40"/>
      <c r="KQS331" s="41"/>
      <c r="KQT331" s="42"/>
      <c r="KQU331" s="42"/>
      <c r="KQV331" s="42"/>
      <c r="KQW331" s="43"/>
      <c r="KQX331" s="43"/>
      <c r="KQY331" s="40"/>
      <c r="KQZ331" s="40"/>
      <c r="KRA331" s="41"/>
      <c r="KRB331" s="42"/>
      <c r="KRC331" s="42"/>
      <c r="KRD331" s="42"/>
      <c r="KRE331" s="43"/>
      <c r="KRF331" s="43"/>
      <c r="KRG331" s="40"/>
      <c r="KRH331" s="40"/>
      <c r="KRI331" s="41"/>
      <c r="KRJ331" s="42"/>
      <c r="KRK331" s="42"/>
      <c r="KRL331" s="42"/>
      <c r="KRM331" s="43"/>
      <c r="KRN331" s="43"/>
      <c r="KRO331" s="40"/>
      <c r="KRP331" s="40"/>
      <c r="KRQ331" s="41"/>
      <c r="KRR331" s="42"/>
      <c r="KRS331" s="42"/>
      <c r="KRT331" s="42"/>
      <c r="KRU331" s="43"/>
      <c r="KRV331" s="43"/>
      <c r="KRW331" s="40"/>
      <c r="KRX331" s="40"/>
      <c r="KRY331" s="41"/>
      <c r="KRZ331" s="42"/>
      <c r="KSA331" s="42"/>
      <c r="KSB331" s="42"/>
      <c r="KSC331" s="43"/>
      <c r="KSD331" s="43"/>
      <c r="KSE331" s="40"/>
      <c r="KSF331" s="40"/>
      <c r="KSG331" s="41"/>
      <c r="KSH331" s="42"/>
      <c r="KSI331" s="42"/>
      <c r="KSJ331" s="42"/>
      <c r="KSK331" s="43"/>
      <c r="KSL331" s="43"/>
      <c r="KSM331" s="40"/>
      <c r="KSN331" s="40"/>
      <c r="KSO331" s="41"/>
      <c r="KSP331" s="42"/>
      <c r="KSQ331" s="42"/>
      <c r="KSR331" s="42"/>
      <c r="KSS331" s="43"/>
      <c r="KST331" s="43"/>
      <c r="KSU331" s="40"/>
      <c r="KSV331" s="40"/>
      <c r="KSW331" s="41"/>
      <c r="KSX331" s="42"/>
      <c r="KSY331" s="42"/>
      <c r="KSZ331" s="42"/>
      <c r="KTA331" s="43"/>
      <c r="KTB331" s="43"/>
      <c r="KTC331" s="40"/>
      <c r="KTD331" s="40"/>
      <c r="KTE331" s="41"/>
      <c r="KTF331" s="42"/>
      <c r="KTG331" s="42"/>
      <c r="KTH331" s="42"/>
      <c r="KTI331" s="43"/>
      <c r="KTJ331" s="43"/>
      <c r="KTK331" s="40"/>
      <c r="KTL331" s="40"/>
      <c r="KTM331" s="41"/>
      <c r="KTN331" s="42"/>
      <c r="KTO331" s="42"/>
      <c r="KTP331" s="42"/>
      <c r="KTQ331" s="43"/>
      <c r="KTR331" s="43"/>
      <c r="KTS331" s="40"/>
      <c r="KTT331" s="40"/>
      <c r="KTU331" s="41"/>
      <c r="KTV331" s="42"/>
      <c r="KTW331" s="42"/>
      <c r="KTX331" s="42"/>
      <c r="KTY331" s="43"/>
      <c r="KTZ331" s="43"/>
      <c r="KUA331" s="40"/>
      <c r="KUB331" s="40"/>
      <c r="KUC331" s="41"/>
      <c r="KUD331" s="42"/>
      <c r="KUE331" s="42"/>
      <c r="KUF331" s="42"/>
      <c r="KUG331" s="43"/>
      <c r="KUH331" s="43"/>
      <c r="KUI331" s="40"/>
      <c r="KUJ331" s="40"/>
      <c r="KUK331" s="41"/>
      <c r="KUL331" s="42"/>
      <c r="KUM331" s="42"/>
      <c r="KUN331" s="42"/>
      <c r="KUO331" s="43"/>
      <c r="KUP331" s="43"/>
      <c r="KUQ331" s="40"/>
      <c r="KUR331" s="40"/>
      <c r="KUS331" s="41"/>
      <c r="KUT331" s="42"/>
      <c r="KUU331" s="42"/>
      <c r="KUV331" s="42"/>
      <c r="KUW331" s="43"/>
      <c r="KUX331" s="43"/>
      <c r="KUY331" s="40"/>
      <c r="KUZ331" s="40"/>
      <c r="KVA331" s="41"/>
      <c r="KVB331" s="42"/>
      <c r="KVC331" s="42"/>
      <c r="KVD331" s="42"/>
      <c r="KVE331" s="43"/>
      <c r="KVF331" s="43"/>
      <c r="KVG331" s="40"/>
      <c r="KVH331" s="40"/>
      <c r="KVI331" s="41"/>
      <c r="KVJ331" s="42"/>
      <c r="KVK331" s="42"/>
      <c r="KVL331" s="42"/>
      <c r="KVM331" s="43"/>
      <c r="KVN331" s="43"/>
      <c r="KVO331" s="40"/>
      <c r="KVP331" s="40"/>
      <c r="KVQ331" s="41"/>
      <c r="KVR331" s="42"/>
      <c r="KVS331" s="42"/>
      <c r="KVT331" s="42"/>
      <c r="KVU331" s="43"/>
      <c r="KVV331" s="43"/>
      <c r="KVW331" s="40"/>
      <c r="KVX331" s="40"/>
      <c r="KVY331" s="41"/>
      <c r="KVZ331" s="42"/>
      <c r="KWA331" s="42"/>
      <c r="KWB331" s="42"/>
      <c r="KWC331" s="43"/>
      <c r="KWD331" s="43"/>
      <c r="KWE331" s="40"/>
      <c r="KWF331" s="40"/>
      <c r="KWG331" s="41"/>
      <c r="KWH331" s="42"/>
      <c r="KWI331" s="42"/>
      <c r="KWJ331" s="42"/>
      <c r="KWK331" s="43"/>
      <c r="KWL331" s="43"/>
      <c r="KWM331" s="40"/>
      <c r="KWN331" s="40"/>
      <c r="KWO331" s="41"/>
      <c r="KWP331" s="42"/>
      <c r="KWQ331" s="42"/>
      <c r="KWR331" s="42"/>
      <c r="KWS331" s="43"/>
      <c r="KWT331" s="43"/>
      <c r="KWU331" s="40"/>
      <c r="KWV331" s="40"/>
      <c r="KWW331" s="41"/>
      <c r="KWX331" s="42"/>
      <c r="KWY331" s="42"/>
      <c r="KWZ331" s="42"/>
      <c r="KXA331" s="43"/>
      <c r="KXB331" s="43"/>
      <c r="KXC331" s="40"/>
      <c r="KXD331" s="40"/>
      <c r="KXE331" s="41"/>
      <c r="KXF331" s="42"/>
      <c r="KXG331" s="42"/>
      <c r="KXH331" s="42"/>
      <c r="KXI331" s="43"/>
      <c r="KXJ331" s="43"/>
      <c r="KXK331" s="40"/>
      <c r="KXL331" s="40"/>
      <c r="KXM331" s="41"/>
      <c r="KXN331" s="42"/>
      <c r="KXO331" s="42"/>
      <c r="KXP331" s="42"/>
      <c r="KXQ331" s="43"/>
      <c r="KXR331" s="43"/>
      <c r="KXS331" s="40"/>
      <c r="KXT331" s="40"/>
      <c r="KXU331" s="41"/>
      <c r="KXV331" s="42"/>
      <c r="KXW331" s="42"/>
      <c r="KXX331" s="42"/>
      <c r="KXY331" s="43"/>
      <c r="KXZ331" s="43"/>
      <c r="KYA331" s="40"/>
      <c r="KYB331" s="40"/>
      <c r="KYC331" s="41"/>
      <c r="KYD331" s="42"/>
      <c r="KYE331" s="42"/>
      <c r="KYF331" s="42"/>
      <c r="KYG331" s="43"/>
      <c r="KYH331" s="43"/>
      <c r="KYI331" s="40"/>
      <c r="KYJ331" s="40"/>
      <c r="KYK331" s="41"/>
      <c r="KYL331" s="42"/>
      <c r="KYM331" s="42"/>
      <c r="KYN331" s="42"/>
      <c r="KYO331" s="43"/>
      <c r="KYP331" s="43"/>
      <c r="KYQ331" s="40"/>
      <c r="KYR331" s="40"/>
      <c r="KYS331" s="41"/>
      <c r="KYT331" s="42"/>
      <c r="KYU331" s="42"/>
      <c r="KYV331" s="42"/>
      <c r="KYW331" s="43"/>
      <c r="KYX331" s="43"/>
      <c r="KYY331" s="40"/>
      <c r="KYZ331" s="40"/>
      <c r="KZA331" s="41"/>
      <c r="KZB331" s="42"/>
      <c r="KZC331" s="42"/>
      <c r="KZD331" s="42"/>
      <c r="KZE331" s="43"/>
      <c r="KZF331" s="43"/>
      <c r="KZG331" s="40"/>
      <c r="KZH331" s="40"/>
      <c r="KZI331" s="41"/>
      <c r="KZJ331" s="42"/>
      <c r="KZK331" s="42"/>
      <c r="KZL331" s="42"/>
      <c r="KZM331" s="43"/>
      <c r="KZN331" s="43"/>
      <c r="KZO331" s="40"/>
      <c r="KZP331" s="40"/>
      <c r="KZQ331" s="41"/>
      <c r="KZR331" s="42"/>
      <c r="KZS331" s="42"/>
      <c r="KZT331" s="42"/>
      <c r="KZU331" s="43"/>
      <c r="KZV331" s="43"/>
      <c r="KZW331" s="40"/>
      <c r="KZX331" s="40"/>
      <c r="KZY331" s="41"/>
      <c r="KZZ331" s="42"/>
      <c r="LAA331" s="42"/>
      <c r="LAB331" s="42"/>
      <c r="LAC331" s="43"/>
      <c r="LAD331" s="43"/>
      <c r="LAE331" s="40"/>
      <c r="LAF331" s="40"/>
      <c r="LAG331" s="41"/>
      <c r="LAH331" s="42"/>
      <c r="LAI331" s="42"/>
      <c r="LAJ331" s="42"/>
      <c r="LAK331" s="43"/>
      <c r="LAL331" s="43"/>
      <c r="LAM331" s="40"/>
      <c r="LAN331" s="40"/>
      <c r="LAO331" s="41"/>
      <c r="LAP331" s="42"/>
      <c r="LAQ331" s="42"/>
      <c r="LAR331" s="42"/>
      <c r="LAS331" s="43"/>
      <c r="LAT331" s="43"/>
      <c r="LAU331" s="40"/>
      <c r="LAV331" s="40"/>
      <c r="LAW331" s="41"/>
      <c r="LAX331" s="42"/>
      <c r="LAY331" s="42"/>
      <c r="LAZ331" s="42"/>
      <c r="LBA331" s="43"/>
      <c r="LBB331" s="43"/>
      <c r="LBC331" s="40"/>
      <c r="LBD331" s="40"/>
      <c r="LBE331" s="41"/>
      <c r="LBF331" s="42"/>
      <c r="LBG331" s="42"/>
      <c r="LBH331" s="42"/>
      <c r="LBI331" s="43"/>
      <c r="LBJ331" s="43"/>
      <c r="LBK331" s="40"/>
      <c r="LBL331" s="40"/>
      <c r="LBM331" s="41"/>
      <c r="LBN331" s="42"/>
      <c r="LBO331" s="42"/>
      <c r="LBP331" s="42"/>
      <c r="LBQ331" s="43"/>
      <c r="LBR331" s="43"/>
      <c r="LBS331" s="40"/>
      <c r="LBT331" s="40"/>
      <c r="LBU331" s="41"/>
      <c r="LBV331" s="42"/>
      <c r="LBW331" s="42"/>
      <c r="LBX331" s="42"/>
      <c r="LBY331" s="43"/>
      <c r="LBZ331" s="43"/>
      <c r="LCA331" s="40"/>
      <c r="LCB331" s="40"/>
      <c r="LCC331" s="41"/>
      <c r="LCD331" s="42"/>
      <c r="LCE331" s="42"/>
      <c r="LCF331" s="42"/>
      <c r="LCG331" s="43"/>
      <c r="LCH331" s="43"/>
      <c r="LCI331" s="40"/>
      <c r="LCJ331" s="40"/>
      <c r="LCK331" s="41"/>
      <c r="LCL331" s="42"/>
      <c r="LCM331" s="42"/>
      <c r="LCN331" s="42"/>
      <c r="LCO331" s="43"/>
      <c r="LCP331" s="43"/>
      <c r="LCQ331" s="40"/>
      <c r="LCR331" s="40"/>
      <c r="LCS331" s="41"/>
      <c r="LCT331" s="42"/>
      <c r="LCU331" s="42"/>
      <c r="LCV331" s="42"/>
      <c r="LCW331" s="43"/>
      <c r="LCX331" s="43"/>
      <c r="LCY331" s="40"/>
      <c r="LCZ331" s="40"/>
      <c r="LDA331" s="41"/>
      <c r="LDB331" s="42"/>
      <c r="LDC331" s="42"/>
      <c r="LDD331" s="42"/>
      <c r="LDE331" s="43"/>
      <c r="LDF331" s="43"/>
      <c r="LDG331" s="40"/>
      <c r="LDH331" s="40"/>
      <c r="LDI331" s="41"/>
      <c r="LDJ331" s="42"/>
      <c r="LDK331" s="42"/>
      <c r="LDL331" s="42"/>
      <c r="LDM331" s="43"/>
      <c r="LDN331" s="43"/>
      <c r="LDO331" s="40"/>
      <c r="LDP331" s="40"/>
      <c r="LDQ331" s="41"/>
      <c r="LDR331" s="42"/>
      <c r="LDS331" s="42"/>
      <c r="LDT331" s="42"/>
      <c r="LDU331" s="43"/>
      <c r="LDV331" s="43"/>
      <c r="LDW331" s="40"/>
      <c r="LDX331" s="40"/>
      <c r="LDY331" s="41"/>
      <c r="LDZ331" s="42"/>
      <c r="LEA331" s="42"/>
      <c r="LEB331" s="42"/>
      <c r="LEC331" s="43"/>
      <c r="LED331" s="43"/>
      <c r="LEE331" s="40"/>
      <c r="LEF331" s="40"/>
      <c r="LEG331" s="41"/>
      <c r="LEH331" s="42"/>
      <c r="LEI331" s="42"/>
      <c r="LEJ331" s="42"/>
      <c r="LEK331" s="43"/>
      <c r="LEL331" s="43"/>
      <c r="LEM331" s="40"/>
      <c r="LEN331" s="40"/>
      <c r="LEO331" s="41"/>
      <c r="LEP331" s="42"/>
      <c r="LEQ331" s="42"/>
      <c r="LER331" s="42"/>
      <c r="LES331" s="43"/>
      <c r="LET331" s="43"/>
      <c r="LEU331" s="40"/>
      <c r="LEV331" s="40"/>
      <c r="LEW331" s="41"/>
      <c r="LEX331" s="42"/>
      <c r="LEY331" s="42"/>
      <c r="LEZ331" s="42"/>
      <c r="LFA331" s="43"/>
      <c r="LFB331" s="43"/>
      <c r="LFC331" s="40"/>
      <c r="LFD331" s="40"/>
      <c r="LFE331" s="41"/>
      <c r="LFF331" s="42"/>
      <c r="LFG331" s="42"/>
      <c r="LFH331" s="42"/>
      <c r="LFI331" s="43"/>
      <c r="LFJ331" s="43"/>
      <c r="LFK331" s="40"/>
      <c r="LFL331" s="40"/>
      <c r="LFM331" s="41"/>
      <c r="LFN331" s="42"/>
      <c r="LFO331" s="42"/>
      <c r="LFP331" s="42"/>
      <c r="LFQ331" s="43"/>
      <c r="LFR331" s="43"/>
      <c r="LFS331" s="40"/>
      <c r="LFT331" s="40"/>
      <c r="LFU331" s="41"/>
      <c r="LFV331" s="42"/>
      <c r="LFW331" s="42"/>
      <c r="LFX331" s="42"/>
      <c r="LFY331" s="43"/>
      <c r="LFZ331" s="43"/>
      <c r="LGA331" s="40"/>
      <c r="LGB331" s="40"/>
      <c r="LGC331" s="41"/>
      <c r="LGD331" s="42"/>
      <c r="LGE331" s="42"/>
      <c r="LGF331" s="42"/>
      <c r="LGG331" s="43"/>
      <c r="LGH331" s="43"/>
      <c r="LGI331" s="40"/>
      <c r="LGJ331" s="40"/>
      <c r="LGK331" s="41"/>
      <c r="LGL331" s="42"/>
      <c r="LGM331" s="42"/>
      <c r="LGN331" s="42"/>
      <c r="LGO331" s="43"/>
      <c r="LGP331" s="43"/>
      <c r="LGQ331" s="40"/>
      <c r="LGR331" s="40"/>
      <c r="LGS331" s="41"/>
      <c r="LGT331" s="42"/>
      <c r="LGU331" s="42"/>
      <c r="LGV331" s="42"/>
      <c r="LGW331" s="43"/>
      <c r="LGX331" s="43"/>
      <c r="LGY331" s="40"/>
      <c r="LGZ331" s="40"/>
      <c r="LHA331" s="41"/>
      <c r="LHB331" s="42"/>
      <c r="LHC331" s="42"/>
      <c r="LHD331" s="42"/>
      <c r="LHE331" s="43"/>
      <c r="LHF331" s="43"/>
      <c r="LHG331" s="40"/>
      <c r="LHH331" s="40"/>
      <c r="LHI331" s="41"/>
      <c r="LHJ331" s="42"/>
      <c r="LHK331" s="42"/>
      <c r="LHL331" s="42"/>
      <c r="LHM331" s="43"/>
      <c r="LHN331" s="43"/>
      <c r="LHO331" s="40"/>
      <c r="LHP331" s="40"/>
      <c r="LHQ331" s="41"/>
      <c r="LHR331" s="42"/>
      <c r="LHS331" s="42"/>
      <c r="LHT331" s="42"/>
      <c r="LHU331" s="43"/>
      <c r="LHV331" s="43"/>
      <c r="LHW331" s="40"/>
      <c r="LHX331" s="40"/>
      <c r="LHY331" s="41"/>
      <c r="LHZ331" s="42"/>
      <c r="LIA331" s="42"/>
      <c r="LIB331" s="42"/>
      <c r="LIC331" s="43"/>
      <c r="LID331" s="43"/>
      <c r="LIE331" s="40"/>
      <c r="LIF331" s="40"/>
      <c r="LIG331" s="41"/>
      <c r="LIH331" s="42"/>
      <c r="LII331" s="42"/>
      <c r="LIJ331" s="42"/>
      <c r="LIK331" s="43"/>
      <c r="LIL331" s="43"/>
      <c r="LIM331" s="40"/>
      <c r="LIN331" s="40"/>
      <c r="LIO331" s="41"/>
      <c r="LIP331" s="42"/>
      <c r="LIQ331" s="42"/>
      <c r="LIR331" s="42"/>
      <c r="LIS331" s="43"/>
      <c r="LIT331" s="43"/>
      <c r="LIU331" s="40"/>
      <c r="LIV331" s="40"/>
      <c r="LIW331" s="41"/>
      <c r="LIX331" s="42"/>
      <c r="LIY331" s="42"/>
      <c r="LIZ331" s="42"/>
      <c r="LJA331" s="43"/>
      <c r="LJB331" s="43"/>
      <c r="LJC331" s="40"/>
      <c r="LJD331" s="40"/>
      <c r="LJE331" s="41"/>
      <c r="LJF331" s="42"/>
      <c r="LJG331" s="42"/>
      <c r="LJH331" s="42"/>
      <c r="LJI331" s="43"/>
      <c r="LJJ331" s="43"/>
      <c r="LJK331" s="40"/>
      <c r="LJL331" s="40"/>
      <c r="LJM331" s="41"/>
      <c r="LJN331" s="42"/>
      <c r="LJO331" s="42"/>
      <c r="LJP331" s="42"/>
      <c r="LJQ331" s="43"/>
      <c r="LJR331" s="43"/>
      <c r="LJS331" s="40"/>
      <c r="LJT331" s="40"/>
      <c r="LJU331" s="41"/>
      <c r="LJV331" s="42"/>
      <c r="LJW331" s="42"/>
      <c r="LJX331" s="42"/>
      <c r="LJY331" s="43"/>
      <c r="LJZ331" s="43"/>
      <c r="LKA331" s="40"/>
      <c r="LKB331" s="40"/>
      <c r="LKC331" s="41"/>
      <c r="LKD331" s="42"/>
      <c r="LKE331" s="42"/>
      <c r="LKF331" s="42"/>
      <c r="LKG331" s="43"/>
      <c r="LKH331" s="43"/>
      <c r="LKI331" s="40"/>
      <c r="LKJ331" s="40"/>
      <c r="LKK331" s="41"/>
      <c r="LKL331" s="42"/>
      <c r="LKM331" s="42"/>
      <c r="LKN331" s="42"/>
      <c r="LKO331" s="43"/>
      <c r="LKP331" s="43"/>
      <c r="LKQ331" s="40"/>
      <c r="LKR331" s="40"/>
      <c r="LKS331" s="41"/>
      <c r="LKT331" s="42"/>
      <c r="LKU331" s="42"/>
      <c r="LKV331" s="42"/>
      <c r="LKW331" s="43"/>
      <c r="LKX331" s="43"/>
      <c r="LKY331" s="40"/>
      <c r="LKZ331" s="40"/>
      <c r="LLA331" s="41"/>
      <c r="LLB331" s="42"/>
      <c r="LLC331" s="42"/>
      <c r="LLD331" s="42"/>
      <c r="LLE331" s="43"/>
      <c r="LLF331" s="43"/>
      <c r="LLG331" s="40"/>
      <c r="LLH331" s="40"/>
      <c r="LLI331" s="41"/>
      <c r="LLJ331" s="42"/>
      <c r="LLK331" s="42"/>
      <c r="LLL331" s="42"/>
      <c r="LLM331" s="43"/>
      <c r="LLN331" s="43"/>
      <c r="LLO331" s="40"/>
      <c r="LLP331" s="40"/>
      <c r="LLQ331" s="41"/>
      <c r="LLR331" s="42"/>
      <c r="LLS331" s="42"/>
      <c r="LLT331" s="42"/>
      <c r="LLU331" s="43"/>
      <c r="LLV331" s="43"/>
      <c r="LLW331" s="40"/>
      <c r="LLX331" s="40"/>
      <c r="LLY331" s="41"/>
      <c r="LLZ331" s="42"/>
      <c r="LMA331" s="42"/>
      <c r="LMB331" s="42"/>
      <c r="LMC331" s="43"/>
      <c r="LMD331" s="43"/>
      <c r="LME331" s="40"/>
      <c r="LMF331" s="40"/>
      <c r="LMG331" s="41"/>
      <c r="LMH331" s="42"/>
      <c r="LMI331" s="42"/>
      <c r="LMJ331" s="42"/>
      <c r="LMK331" s="43"/>
      <c r="LML331" s="43"/>
      <c r="LMM331" s="40"/>
      <c r="LMN331" s="40"/>
      <c r="LMO331" s="41"/>
      <c r="LMP331" s="42"/>
      <c r="LMQ331" s="42"/>
      <c r="LMR331" s="42"/>
      <c r="LMS331" s="43"/>
      <c r="LMT331" s="43"/>
      <c r="LMU331" s="40"/>
      <c r="LMV331" s="40"/>
      <c r="LMW331" s="41"/>
      <c r="LMX331" s="42"/>
      <c r="LMY331" s="42"/>
      <c r="LMZ331" s="42"/>
      <c r="LNA331" s="43"/>
      <c r="LNB331" s="43"/>
      <c r="LNC331" s="40"/>
      <c r="LND331" s="40"/>
      <c r="LNE331" s="41"/>
      <c r="LNF331" s="42"/>
      <c r="LNG331" s="42"/>
      <c r="LNH331" s="42"/>
      <c r="LNI331" s="43"/>
      <c r="LNJ331" s="43"/>
      <c r="LNK331" s="40"/>
      <c r="LNL331" s="40"/>
      <c r="LNM331" s="41"/>
      <c r="LNN331" s="42"/>
      <c r="LNO331" s="42"/>
      <c r="LNP331" s="42"/>
      <c r="LNQ331" s="43"/>
      <c r="LNR331" s="43"/>
      <c r="LNS331" s="40"/>
      <c r="LNT331" s="40"/>
      <c r="LNU331" s="41"/>
      <c r="LNV331" s="42"/>
      <c r="LNW331" s="42"/>
      <c r="LNX331" s="42"/>
      <c r="LNY331" s="43"/>
      <c r="LNZ331" s="43"/>
      <c r="LOA331" s="40"/>
      <c r="LOB331" s="40"/>
      <c r="LOC331" s="41"/>
      <c r="LOD331" s="42"/>
      <c r="LOE331" s="42"/>
      <c r="LOF331" s="42"/>
      <c r="LOG331" s="43"/>
      <c r="LOH331" s="43"/>
      <c r="LOI331" s="40"/>
      <c r="LOJ331" s="40"/>
      <c r="LOK331" s="41"/>
      <c r="LOL331" s="42"/>
      <c r="LOM331" s="42"/>
      <c r="LON331" s="42"/>
      <c r="LOO331" s="43"/>
      <c r="LOP331" s="43"/>
      <c r="LOQ331" s="40"/>
      <c r="LOR331" s="40"/>
      <c r="LOS331" s="41"/>
      <c r="LOT331" s="42"/>
      <c r="LOU331" s="42"/>
      <c r="LOV331" s="42"/>
      <c r="LOW331" s="43"/>
      <c r="LOX331" s="43"/>
      <c r="LOY331" s="40"/>
      <c r="LOZ331" s="40"/>
      <c r="LPA331" s="41"/>
      <c r="LPB331" s="42"/>
      <c r="LPC331" s="42"/>
      <c r="LPD331" s="42"/>
      <c r="LPE331" s="43"/>
      <c r="LPF331" s="43"/>
      <c r="LPG331" s="40"/>
      <c r="LPH331" s="40"/>
      <c r="LPI331" s="41"/>
      <c r="LPJ331" s="42"/>
      <c r="LPK331" s="42"/>
      <c r="LPL331" s="42"/>
      <c r="LPM331" s="43"/>
      <c r="LPN331" s="43"/>
      <c r="LPO331" s="40"/>
      <c r="LPP331" s="40"/>
      <c r="LPQ331" s="41"/>
      <c r="LPR331" s="42"/>
      <c r="LPS331" s="42"/>
      <c r="LPT331" s="42"/>
      <c r="LPU331" s="43"/>
      <c r="LPV331" s="43"/>
      <c r="LPW331" s="40"/>
      <c r="LPX331" s="40"/>
      <c r="LPY331" s="41"/>
      <c r="LPZ331" s="42"/>
      <c r="LQA331" s="42"/>
      <c r="LQB331" s="42"/>
      <c r="LQC331" s="43"/>
      <c r="LQD331" s="43"/>
      <c r="LQE331" s="40"/>
      <c r="LQF331" s="40"/>
      <c r="LQG331" s="41"/>
      <c r="LQH331" s="42"/>
      <c r="LQI331" s="42"/>
      <c r="LQJ331" s="42"/>
      <c r="LQK331" s="43"/>
      <c r="LQL331" s="43"/>
      <c r="LQM331" s="40"/>
      <c r="LQN331" s="40"/>
      <c r="LQO331" s="41"/>
      <c r="LQP331" s="42"/>
      <c r="LQQ331" s="42"/>
      <c r="LQR331" s="42"/>
      <c r="LQS331" s="43"/>
      <c r="LQT331" s="43"/>
      <c r="LQU331" s="40"/>
      <c r="LQV331" s="40"/>
      <c r="LQW331" s="41"/>
      <c r="LQX331" s="42"/>
      <c r="LQY331" s="42"/>
      <c r="LQZ331" s="42"/>
      <c r="LRA331" s="43"/>
      <c r="LRB331" s="43"/>
      <c r="LRC331" s="40"/>
      <c r="LRD331" s="40"/>
      <c r="LRE331" s="41"/>
      <c r="LRF331" s="42"/>
      <c r="LRG331" s="42"/>
      <c r="LRH331" s="42"/>
      <c r="LRI331" s="43"/>
      <c r="LRJ331" s="43"/>
      <c r="LRK331" s="40"/>
      <c r="LRL331" s="40"/>
      <c r="LRM331" s="41"/>
      <c r="LRN331" s="42"/>
      <c r="LRO331" s="42"/>
      <c r="LRP331" s="42"/>
      <c r="LRQ331" s="43"/>
      <c r="LRR331" s="43"/>
      <c r="LRS331" s="40"/>
      <c r="LRT331" s="40"/>
      <c r="LRU331" s="41"/>
      <c r="LRV331" s="42"/>
      <c r="LRW331" s="42"/>
      <c r="LRX331" s="42"/>
      <c r="LRY331" s="43"/>
      <c r="LRZ331" s="43"/>
      <c r="LSA331" s="40"/>
      <c r="LSB331" s="40"/>
      <c r="LSC331" s="41"/>
      <c r="LSD331" s="42"/>
      <c r="LSE331" s="42"/>
      <c r="LSF331" s="42"/>
      <c r="LSG331" s="43"/>
      <c r="LSH331" s="43"/>
      <c r="LSI331" s="40"/>
      <c r="LSJ331" s="40"/>
      <c r="LSK331" s="41"/>
      <c r="LSL331" s="42"/>
      <c r="LSM331" s="42"/>
      <c r="LSN331" s="42"/>
      <c r="LSO331" s="43"/>
      <c r="LSP331" s="43"/>
      <c r="LSQ331" s="40"/>
      <c r="LSR331" s="40"/>
      <c r="LSS331" s="41"/>
      <c r="LST331" s="42"/>
      <c r="LSU331" s="42"/>
      <c r="LSV331" s="42"/>
      <c r="LSW331" s="43"/>
      <c r="LSX331" s="43"/>
      <c r="LSY331" s="40"/>
      <c r="LSZ331" s="40"/>
      <c r="LTA331" s="41"/>
      <c r="LTB331" s="42"/>
      <c r="LTC331" s="42"/>
      <c r="LTD331" s="42"/>
      <c r="LTE331" s="43"/>
      <c r="LTF331" s="43"/>
      <c r="LTG331" s="40"/>
      <c r="LTH331" s="40"/>
      <c r="LTI331" s="41"/>
      <c r="LTJ331" s="42"/>
      <c r="LTK331" s="42"/>
      <c r="LTL331" s="42"/>
      <c r="LTM331" s="43"/>
      <c r="LTN331" s="43"/>
      <c r="LTO331" s="40"/>
      <c r="LTP331" s="40"/>
      <c r="LTQ331" s="41"/>
      <c r="LTR331" s="42"/>
      <c r="LTS331" s="42"/>
      <c r="LTT331" s="42"/>
      <c r="LTU331" s="43"/>
      <c r="LTV331" s="43"/>
      <c r="LTW331" s="40"/>
      <c r="LTX331" s="40"/>
      <c r="LTY331" s="41"/>
      <c r="LTZ331" s="42"/>
      <c r="LUA331" s="42"/>
      <c r="LUB331" s="42"/>
      <c r="LUC331" s="43"/>
      <c r="LUD331" s="43"/>
      <c r="LUE331" s="40"/>
      <c r="LUF331" s="40"/>
      <c r="LUG331" s="41"/>
      <c r="LUH331" s="42"/>
      <c r="LUI331" s="42"/>
      <c r="LUJ331" s="42"/>
      <c r="LUK331" s="43"/>
      <c r="LUL331" s="43"/>
      <c r="LUM331" s="40"/>
      <c r="LUN331" s="40"/>
      <c r="LUO331" s="41"/>
      <c r="LUP331" s="42"/>
      <c r="LUQ331" s="42"/>
      <c r="LUR331" s="42"/>
      <c r="LUS331" s="43"/>
      <c r="LUT331" s="43"/>
      <c r="LUU331" s="40"/>
      <c r="LUV331" s="40"/>
      <c r="LUW331" s="41"/>
      <c r="LUX331" s="42"/>
      <c r="LUY331" s="42"/>
      <c r="LUZ331" s="42"/>
      <c r="LVA331" s="43"/>
      <c r="LVB331" s="43"/>
      <c r="LVC331" s="40"/>
      <c r="LVD331" s="40"/>
      <c r="LVE331" s="41"/>
      <c r="LVF331" s="42"/>
      <c r="LVG331" s="42"/>
      <c r="LVH331" s="42"/>
      <c r="LVI331" s="43"/>
      <c r="LVJ331" s="43"/>
      <c r="LVK331" s="40"/>
      <c r="LVL331" s="40"/>
      <c r="LVM331" s="41"/>
      <c r="LVN331" s="42"/>
      <c r="LVO331" s="42"/>
      <c r="LVP331" s="42"/>
      <c r="LVQ331" s="43"/>
      <c r="LVR331" s="43"/>
      <c r="LVS331" s="40"/>
      <c r="LVT331" s="40"/>
      <c r="LVU331" s="41"/>
      <c r="LVV331" s="42"/>
      <c r="LVW331" s="42"/>
      <c r="LVX331" s="42"/>
      <c r="LVY331" s="43"/>
      <c r="LVZ331" s="43"/>
      <c r="LWA331" s="40"/>
      <c r="LWB331" s="40"/>
      <c r="LWC331" s="41"/>
      <c r="LWD331" s="42"/>
      <c r="LWE331" s="42"/>
      <c r="LWF331" s="42"/>
      <c r="LWG331" s="43"/>
      <c r="LWH331" s="43"/>
      <c r="LWI331" s="40"/>
      <c r="LWJ331" s="40"/>
      <c r="LWK331" s="41"/>
      <c r="LWL331" s="42"/>
      <c r="LWM331" s="42"/>
      <c r="LWN331" s="42"/>
      <c r="LWO331" s="43"/>
      <c r="LWP331" s="43"/>
      <c r="LWQ331" s="40"/>
      <c r="LWR331" s="40"/>
      <c r="LWS331" s="41"/>
      <c r="LWT331" s="42"/>
      <c r="LWU331" s="42"/>
      <c r="LWV331" s="42"/>
      <c r="LWW331" s="43"/>
      <c r="LWX331" s="43"/>
      <c r="LWY331" s="40"/>
      <c r="LWZ331" s="40"/>
      <c r="LXA331" s="41"/>
      <c r="LXB331" s="42"/>
      <c r="LXC331" s="42"/>
      <c r="LXD331" s="42"/>
      <c r="LXE331" s="43"/>
      <c r="LXF331" s="43"/>
      <c r="LXG331" s="40"/>
      <c r="LXH331" s="40"/>
      <c r="LXI331" s="41"/>
      <c r="LXJ331" s="42"/>
      <c r="LXK331" s="42"/>
      <c r="LXL331" s="42"/>
      <c r="LXM331" s="43"/>
      <c r="LXN331" s="43"/>
      <c r="LXO331" s="40"/>
      <c r="LXP331" s="40"/>
      <c r="LXQ331" s="41"/>
      <c r="LXR331" s="42"/>
      <c r="LXS331" s="42"/>
      <c r="LXT331" s="42"/>
      <c r="LXU331" s="43"/>
      <c r="LXV331" s="43"/>
      <c r="LXW331" s="40"/>
      <c r="LXX331" s="40"/>
      <c r="LXY331" s="41"/>
      <c r="LXZ331" s="42"/>
      <c r="LYA331" s="42"/>
      <c r="LYB331" s="42"/>
      <c r="LYC331" s="43"/>
      <c r="LYD331" s="43"/>
      <c r="LYE331" s="40"/>
      <c r="LYF331" s="40"/>
      <c r="LYG331" s="41"/>
      <c r="LYH331" s="42"/>
      <c r="LYI331" s="42"/>
      <c r="LYJ331" s="42"/>
      <c r="LYK331" s="43"/>
      <c r="LYL331" s="43"/>
      <c r="LYM331" s="40"/>
      <c r="LYN331" s="40"/>
      <c r="LYO331" s="41"/>
      <c r="LYP331" s="42"/>
      <c r="LYQ331" s="42"/>
      <c r="LYR331" s="42"/>
      <c r="LYS331" s="43"/>
      <c r="LYT331" s="43"/>
      <c r="LYU331" s="40"/>
      <c r="LYV331" s="40"/>
      <c r="LYW331" s="41"/>
      <c r="LYX331" s="42"/>
      <c r="LYY331" s="42"/>
      <c r="LYZ331" s="42"/>
      <c r="LZA331" s="43"/>
      <c r="LZB331" s="43"/>
      <c r="LZC331" s="40"/>
      <c r="LZD331" s="40"/>
      <c r="LZE331" s="41"/>
      <c r="LZF331" s="42"/>
      <c r="LZG331" s="42"/>
      <c r="LZH331" s="42"/>
      <c r="LZI331" s="43"/>
      <c r="LZJ331" s="43"/>
      <c r="LZK331" s="40"/>
      <c r="LZL331" s="40"/>
      <c r="LZM331" s="41"/>
      <c r="LZN331" s="42"/>
      <c r="LZO331" s="42"/>
      <c r="LZP331" s="42"/>
      <c r="LZQ331" s="43"/>
      <c r="LZR331" s="43"/>
      <c r="LZS331" s="40"/>
      <c r="LZT331" s="40"/>
      <c r="LZU331" s="41"/>
      <c r="LZV331" s="42"/>
      <c r="LZW331" s="42"/>
      <c r="LZX331" s="42"/>
      <c r="LZY331" s="43"/>
      <c r="LZZ331" s="43"/>
      <c r="MAA331" s="40"/>
      <c r="MAB331" s="40"/>
      <c r="MAC331" s="41"/>
      <c r="MAD331" s="42"/>
      <c r="MAE331" s="42"/>
      <c r="MAF331" s="42"/>
      <c r="MAG331" s="43"/>
      <c r="MAH331" s="43"/>
      <c r="MAI331" s="40"/>
      <c r="MAJ331" s="40"/>
      <c r="MAK331" s="41"/>
      <c r="MAL331" s="42"/>
      <c r="MAM331" s="42"/>
      <c r="MAN331" s="42"/>
      <c r="MAO331" s="43"/>
      <c r="MAP331" s="43"/>
      <c r="MAQ331" s="40"/>
      <c r="MAR331" s="40"/>
      <c r="MAS331" s="41"/>
      <c r="MAT331" s="42"/>
      <c r="MAU331" s="42"/>
      <c r="MAV331" s="42"/>
      <c r="MAW331" s="43"/>
      <c r="MAX331" s="43"/>
      <c r="MAY331" s="40"/>
      <c r="MAZ331" s="40"/>
      <c r="MBA331" s="41"/>
      <c r="MBB331" s="42"/>
      <c r="MBC331" s="42"/>
      <c r="MBD331" s="42"/>
      <c r="MBE331" s="43"/>
      <c r="MBF331" s="43"/>
      <c r="MBG331" s="40"/>
      <c r="MBH331" s="40"/>
      <c r="MBI331" s="41"/>
      <c r="MBJ331" s="42"/>
      <c r="MBK331" s="42"/>
      <c r="MBL331" s="42"/>
      <c r="MBM331" s="43"/>
      <c r="MBN331" s="43"/>
      <c r="MBO331" s="40"/>
      <c r="MBP331" s="40"/>
      <c r="MBQ331" s="41"/>
      <c r="MBR331" s="42"/>
      <c r="MBS331" s="42"/>
      <c r="MBT331" s="42"/>
      <c r="MBU331" s="43"/>
      <c r="MBV331" s="43"/>
      <c r="MBW331" s="40"/>
      <c r="MBX331" s="40"/>
      <c r="MBY331" s="41"/>
      <c r="MBZ331" s="42"/>
      <c r="MCA331" s="42"/>
      <c r="MCB331" s="42"/>
      <c r="MCC331" s="43"/>
      <c r="MCD331" s="43"/>
      <c r="MCE331" s="40"/>
      <c r="MCF331" s="40"/>
      <c r="MCG331" s="41"/>
      <c r="MCH331" s="42"/>
      <c r="MCI331" s="42"/>
      <c r="MCJ331" s="42"/>
      <c r="MCK331" s="43"/>
      <c r="MCL331" s="43"/>
      <c r="MCM331" s="40"/>
      <c r="MCN331" s="40"/>
      <c r="MCO331" s="41"/>
      <c r="MCP331" s="42"/>
      <c r="MCQ331" s="42"/>
      <c r="MCR331" s="42"/>
      <c r="MCS331" s="43"/>
      <c r="MCT331" s="43"/>
      <c r="MCU331" s="40"/>
      <c r="MCV331" s="40"/>
      <c r="MCW331" s="41"/>
      <c r="MCX331" s="42"/>
      <c r="MCY331" s="42"/>
      <c r="MCZ331" s="42"/>
      <c r="MDA331" s="43"/>
      <c r="MDB331" s="43"/>
      <c r="MDC331" s="40"/>
      <c r="MDD331" s="40"/>
      <c r="MDE331" s="41"/>
      <c r="MDF331" s="42"/>
      <c r="MDG331" s="42"/>
      <c r="MDH331" s="42"/>
      <c r="MDI331" s="43"/>
      <c r="MDJ331" s="43"/>
      <c r="MDK331" s="40"/>
      <c r="MDL331" s="40"/>
      <c r="MDM331" s="41"/>
      <c r="MDN331" s="42"/>
      <c r="MDO331" s="42"/>
      <c r="MDP331" s="42"/>
      <c r="MDQ331" s="43"/>
      <c r="MDR331" s="43"/>
      <c r="MDS331" s="40"/>
      <c r="MDT331" s="40"/>
      <c r="MDU331" s="41"/>
      <c r="MDV331" s="42"/>
      <c r="MDW331" s="42"/>
      <c r="MDX331" s="42"/>
      <c r="MDY331" s="43"/>
      <c r="MDZ331" s="43"/>
      <c r="MEA331" s="40"/>
      <c r="MEB331" s="40"/>
      <c r="MEC331" s="41"/>
      <c r="MED331" s="42"/>
      <c r="MEE331" s="42"/>
      <c r="MEF331" s="42"/>
      <c r="MEG331" s="43"/>
      <c r="MEH331" s="43"/>
      <c r="MEI331" s="40"/>
      <c r="MEJ331" s="40"/>
      <c r="MEK331" s="41"/>
      <c r="MEL331" s="42"/>
      <c r="MEM331" s="42"/>
      <c r="MEN331" s="42"/>
      <c r="MEO331" s="43"/>
      <c r="MEP331" s="43"/>
      <c r="MEQ331" s="40"/>
      <c r="MER331" s="40"/>
      <c r="MES331" s="41"/>
      <c r="MET331" s="42"/>
      <c r="MEU331" s="42"/>
      <c r="MEV331" s="42"/>
      <c r="MEW331" s="43"/>
      <c r="MEX331" s="43"/>
      <c r="MEY331" s="40"/>
      <c r="MEZ331" s="40"/>
      <c r="MFA331" s="41"/>
      <c r="MFB331" s="42"/>
      <c r="MFC331" s="42"/>
      <c r="MFD331" s="42"/>
      <c r="MFE331" s="43"/>
      <c r="MFF331" s="43"/>
      <c r="MFG331" s="40"/>
      <c r="MFH331" s="40"/>
      <c r="MFI331" s="41"/>
      <c r="MFJ331" s="42"/>
      <c r="MFK331" s="42"/>
      <c r="MFL331" s="42"/>
      <c r="MFM331" s="43"/>
      <c r="MFN331" s="43"/>
      <c r="MFO331" s="40"/>
      <c r="MFP331" s="40"/>
      <c r="MFQ331" s="41"/>
      <c r="MFR331" s="42"/>
      <c r="MFS331" s="42"/>
      <c r="MFT331" s="42"/>
      <c r="MFU331" s="43"/>
      <c r="MFV331" s="43"/>
      <c r="MFW331" s="40"/>
      <c r="MFX331" s="40"/>
      <c r="MFY331" s="41"/>
      <c r="MFZ331" s="42"/>
      <c r="MGA331" s="42"/>
      <c r="MGB331" s="42"/>
      <c r="MGC331" s="43"/>
      <c r="MGD331" s="43"/>
      <c r="MGE331" s="40"/>
      <c r="MGF331" s="40"/>
      <c r="MGG331" s="41"/>
      <c r="MGH331" s="42"/>
      <c r="MGI331" s="42"/>
      <c r="MGJ331" s="42"/>
      <c r="MGK331" s="43"/>
      <c r="MGL331" s="43"/>
      <c r="MGM331" s="40"/>
      <c r="MGN331" s="40"/>
      <c r="MGO331" s="41"/>
      <c r="MGP331" s="42"/>
      <c r="MGQ331" s="42"/>
      <c r="MGR331" s="42"/>
      <c r="MGS331" s="43"/>
      <c r="MGT331" s="43"/>
      <c r="MGU331" s="40"/>
      <c r="MGV331" s="40"/>
      <c r="MGW331" s="41"/>
      <c r="MGX331" s="42"/>
      <c r="MGY331" s="42"/>
      <c r="MGZ331" s="42"/>
      <c r="MHA331" s="43"/>
      <c r="MHB331" s="43"/>
      <c r="MHC331" s="40"/>
      <c r="MHD331" s="40"/>
      <c r="MHE331" s="41"/>
      <c r="MHF331" s="42"/>
      <c r="MHG331" s="42"/>
      <c r="MHH331" s="42"/>
      <c r="MHI331" s="43"/>
      <c r="MHJ331" s="43"/>
      <c r="MHK331" s="40"/>
      <c r="MHL331" s="40"/>
      <c r="MHM331" s="41"/>
      <c r="MHN331" s="42"/>
      <c r="MHO331" s="42"/>
      <c r="MHP331" s="42"/>
      <c r="MHQ331" s="43"/>
      <c r="MHR331" s="43"/>
      <c r="MHS331" s="40"/>
      <c r="MHT331" s="40"/>
      <c r="MHU331" s="41"/>
      <c r="MHV331" s="42"/>
      <c r="MHW331" s="42"/>
      <c r="MHX331" s="42"/>
      <c r="MHY331" s="43"/>
      <c r="MHZ331" s="43"/>
      <c r="MIA331" s="40"/>
      <c r="MIB331" s="40"/>
      <c r="MIC331" s="41"/>
      <c r="MID331" s="42"/>
      <c r="MIE331" s="42"/>
      <c r="MIF331" s="42"/>
      <c r="MIG331" s="43"/>
      <c r="MIH331" s="43"/>
      <c r="MII331" s="40"/>
      <c r="MIJ331" s="40"/>
      <c r="MIK331" s="41"/>
      <c r="MIL331" s="42"/>
      <c r="MIM331" s="42"/>
      <c r="MIN331" s="42"/>
      <c r="MIO331" s="43"/>
      <c r="MIP331" s="43"/>
      <c r="MIQ331" s="40"/>
      <c r="MIR331" s="40"/>
      <c r="MIS331" s="41"/>
      <c r="MIT331" s="42"/>
      <c r="MIU331" s="42"/>
      <c r="MIV331" s="42"/>
      <c r="MIW331" s="43"/>
      <c r="MIX331" s="43"/>
      <c r="MIY331" s="40"/>
      <c r="MIZ331" s="40"/>
      <c r="MJA331" s="41"/>
      <c r="MJB331" s="42"/>
      <c r="MJC331" s="42"/>
      <c r="MJD331" s="42"/>
      <c r="MJE331" s="43"/>
      <c r="MJF331" s="43"/>
      <c r="MJG331" s="40"/>
      <c r="MJH331" s="40"/>
      <c r="MJI331" s="41"/>
      <c r="MJJ331" s="42"/>
      <c r="MJK331" s="42"/>
      <c r="MJL331" s="42"/>
      <c r="MJM331" s="43"/>
      <c r="MJN331" s="43"/>
      <c r="MJO331" s="40"/>
      <c r="MJP331" s="40"/>
      <c r="MJQ331" s="41"/>
      <c r="MJR331" s="42"/>
      <c r="MJS331" s="42"/>
      <c r="MJT331" s="42"/>
      <c r="MJU331" s="43"/>
      <c r="MJV331" s="43"/>
      <c r="MJW331" s="40"/>
      <c r="MJX331" s="40"/>
      <c r="MJY331" s="41"/>
      <c r="MJZ331" s="42"/>
      <c r="MKA331" s="42"/>
      <c r="MKB331" s="42"/>
      <c r="MKC331" s="43"/>
      <c r="MKD331" s="43"/>
      <c r="MKE331" s="40"/>
      <c r="MKF331" s="40"/>
      <c r="MKG331" s="41"/>
      <c r="MKH331" s="42"/>
      <c r="MKI331" s="42"/>
      <c r="MKJ331" s="42"/>
      <c r="MKK331" s="43"/>
      <c r="MKL331" s="43"/>
      <c r="MKM331" s="40"/>
      <c r="MKN331" s="40"/>
      <c r="MKO331" s="41"/>
      <c r="MKP331" s="42"/>
      <c r="MKQ331" s="42"/>
      <c r="MKR331" s="42"/>
      <c r="MKS331" s="43"/>
      <c r="MKT331" s="43"/>
      <c r="MKU331" s="40"/>
      <c r="MKV331" s="40"/>
      <c r="MKW331" s="41"/>
      <c r="MKX331" s="42"/>
      <c r="MKY331" s="42"/>
      <c r="MKZ331" s="42"/>
      <c r="MLA331" s="43"/>
      <c r="MLB331" s="43"/>
      <c r="MLC331" s="40"/>
      <c r="MLD331" s="40"/>
      <c r="MLE331" s="41"/>
      <c r="MLF331" s="42"/>
      <c r="MLG331" s="42"/>
      <c r="MLH331" s="42"/>
      <c r="MLI331" s="43"/>
      <c r="MLJ331" s="43"/>
      <c r="MLK331" s="40"/>
      <c r="MLL331" s="40"/>
      <c r="MLM331" s="41"/>
      <c r="MLN331" s="42"/>
      <c r="MLO331" s="42"/>
      <c r="MLP331" s="42"/>
      <c r="MLQ331" s="43"/>
      <c r="MLR331" s="43"/>
      <c r="MLS331" s="40"/>
      <c r="MLT331" s="40"/>
      <c r="MLU331" s="41"/>
      <c r="MLV331" s="42"/>
      <c r="MLW331" s="42"/>
      <c r="MLX331" s="42"/>
      <c r="MLY331" s="43"/>
      <c r="MLZ331" s="43"/>
      <c r="MMA331" s="40"/>
      <c r="MMB331" s="40"/>
      <c r="MMC331" s="41"/>
      <c r="MMD331" s="42"/>
      <c r="MME331" s="42"/>
      <c r="MMF331" s="42"/>
      <c r="MMG331" s="43"/>
      <c r="MMH331" s="43"/>
      <c r="MMI331" s="40"/>
      <c r="MMJ331" s="40"/>
      <c r="MMK331" s="41"/>
      <c r="MML331" s="42"/>
      <c r="MMM331" s="42"/>
      <c r="MMN331" s="42"/>
      <c r="MMO331" s="43"/>
      <c r="MMP331" s="43"/>
      <c r="MMQ331" s="40"/>
      <c r="MMR331" s="40"/>
      <c r="MMS331" s="41"/>
      <c r="MMT331" s="42"/>
      <c r="MMU331" s="42"/>
      <c r="MMV331" s="42"/>
      <c r="MMW331" s="43"/>
      <c r="MMX331" s="43"/>
      <c r="MMY331" s="40"/>
      <c r="MMZ331" s="40"/>
      <c r="MNA331" s="41"/>
      <c r="MNB331" s="42"/>
      <c r="MNC331" s="42"/>
      <c r="MND331" s="42"/>
      <c r="MNE331" s="43"/>
      <c r="MNF331" s="43"/>
      <c r="MNG331" s="40"/>
      <c r="MNH331" s="40"/>
      <c r="MNI331" s="41"/>
      <c r="MNJ331" s="42"/>
      <c r="MNK331" s="42"/>
      <c r="MNL331" s="42"/>
      <c r="MNM331" s="43"/>
      <c r="MNN331" s="43"/>
      <c r="MNO331" s="40"/>
      <c r="MNP331" s="40"/>
      <c r="MNQ331" s="41"/>
      <c r="MNR331" s="42"/>
      <c r="MNS331" s="42"/>
      <c r="MNT331" s="42"/>
      <c r="MNU331" s="43"/>
      <c r="MNV331" s="43"/>
      <c r="MNW331" s="40"/>
      <c r="MNX331" s="40"/>
      <c r="MNY331" s="41"/>
      <c r="MNZ331" s="42"/>
      <c r="MOA331" s="42"/>
      <c r="MOB331" s="42"/>
      <c r="MOC331" s="43"/>
      <c r="MOD331" s="43"/>
      <c r="MOE331" s="40"/>
      <c r="MOF331" s="40"/>
      <c r="MOG331" s="41"/>
      <c r="MOH331" s="42"/>
      <c r="MOI331" s="42"/>
      <c r="MOJ331" s="42"/>
      <c r="MOK331" s="43"/>
      <c r="MOL331" s="43"/>
      <c r="MOM331" s="40"/>
      <c r="MON331" s="40"/>
      <c r="MOO331" s="41"/>
      <c r="MOP331" s="42"/>
      <c r="MOQ331" s="42"/>
      <c r="MOR331" s="42"/>
      <c r="MOS331" s="43"/>
      <c r="MOT331" s="43"/>
      <c r="MOU331" s="40"/>
      <c r="MOV331" s="40"/>
      <c r="MOW331" s="41"/>
      <c r="MOX331" s="42"/>
      <c r="MOY331" s="42"/>
      <c r="MOZ331" s="42"/>
      <c r="MPA331" s="43"/>
      <c r="MPB331" s="43"/>
      <c r="MPC331" s="40"/>
      <c r="MPD331" s="40"/>
      <c r="MPE331" s="41"/>
      <c r="MPF331" s="42"/>
      <c r="MPG331" s="42"/>
      <c r="MPH331" s="42"/>
      <c r="MPI331" s="43"/>
      <c r="MPJ331" s="43"/>
      <c r="MPK331" s="40"/>
      <c r="MPL331" s="40"/>
      <c r="MPM331" s="41"/>
      <c r="MPN331" s="42"/>
      <c r="MPO331" s="42"/>
      <c r="MPP331" s="42"/>
      <c r="MPQ331" s="43"/>
      <c r="MPR331" s="43"/>
      <c r="MPS331" s="40"/>
      <c r="MPT331" s="40"/>
      <c r="MPU331" s="41"/>
      <c r="MPV331" s="42"/>
      <c r="MPW331" s="42"/>
      <c r="MPX331" s="42"/>
      <c r="MPY331" s="43"/>
      <c r="MPZ331" s="43"/>
      <c r="MQA331" s="40"/>
      <c r="MQB331" s="40"/>
      <c r="MQC331" s="41"/>
      <c r="MQD331" s="42"/>
      <c r="MQE331" s="42"/>
      <c r="MQF331" s="42"/>
      <c r="MQG331" s="43"/>
      <c r="MQH331" s="43"/>
      <c r="MQI331" s="40"/>
      <c r="MQJ331" s="40"/>
      <c r="MQK331" s="41"/>
      <c r="MQL331" s="42"/>
      <c r="MQM331" s="42"/>
      <c r="MQN331" s="42"/>
      <c r="MQO331" s="43"/>
      <c r="MQP331" s="43"/>
      <c r="MQQ331" s="40"/>
      <c r="MQR331" s="40"/>
      <c r="MQS331" s="41"/>
      <c r="MQT331" s="42"/>
      <c r="MQU331" s="42"/>
      <c r="MQV331" s="42"/>
      <c r="MQW331" s="43"/>
      <c r="MQX331" s="43"/>
      <c r="MQY331" s="40"/>
      <c r="MQZ331" s="40"/>
      <c r="MRA331" s="41"/>
      <c r="MRB331" s="42"/>
      <c r="MRC331" s="42"/>
      <c r="MRD331" s="42"/>
      <c r="MRE331" s="43"/>
      <c r="MRF331" s="43"/>
      <c r="MRG331" s="40"/>
      <c r="MRH331" s="40"/>
      <c r="MRI331" s="41"/>
      <c r="MRJ331" s="42"/>
      <c r="MRK331" s="42"/>
      <c r="MRL331" s="42"/>
      <c r="MRM331" s="43"/>
      <c r="MRN331" s="43"/>
      <c r="MRO331" s="40"/>
      <c r="MRP331" s="40"/>
      <c r="MRQ331" s="41"/>
      <c r="MRR331" s="42"/>
      <c r="MRS331" s="42"/>
      <c r="MRT331" s="42"/>
      <c r="MRU331" s="43"/>
      <c r="MRV331" s="43"/>
      <c r="MRW331" s="40"/>
      <c r="MRX331" s="40"/>
      <c r="MRY331" s="41"/>
      <c r="MRZ331" s="42"/>
      <c r="MSA331" s="42"/>
      <c r="MSB331" s="42"/>
      <c r="MSC331" s="43"/>
      <c r="MSD331" s="43"/>
      <c r="MSE331" s="40"/>
      <c r="MSF331" s="40"/>
      <c r="MSG331" s="41"/>
      <c r="MSH331" s="42"/>
      <c r="MSI331" s="42"/>
      <c r="MSJ331" s="42"/>
      <c r="MSK331" s="43"/>
      <c r="MSL331" s="43"/>
      <c r="MSM331" s="40"/>
      <c r="MSN331" s="40"/>
      <c r="MSO331" s="41"/>
      <c r="MSP331" s="42"/>
      <c r="MSQ331" s="42"/>
      <c r="MSR331" s="42"/>
      <c r="MSS331" s="43"/>
      <c r="MST331" s="43"/>
      <c r="MSU331" s="40"/>
      <c r="MSV331" s="40"/>
      <c r="MSW331" s="41"/>
      <c r="MSX331" s="42"/>
      <c r="MSY331" s="42"/>
      <c r="MSZ331" s="42"/>
      <c r="MTA331" s="43"/>
      <c r="MTB331" s="43"/>
      <c r="MTC331" s="40"/>
      <c r="MTD331" s="40"/>
      <c r="MTE331" s="41"/>
      <c r="MTF331" s="42"/>
      <c r="MTG331" s="42"/>
      <c r="MTH331" s="42"/>
      <c r="MTI331" s="43"/>
      <c r="MTJ331" s="43"/>
      <c r="MTK331" s="40"/>
      <c r="MTL331" s="40"/>
      <c r="MTM331" s="41"/>
      <c r="MTN331" s="42"/>
      <c r="MTO331" s="42"/>
      <c r="MTP331" s="42"/>
      <c r="MTQ331" s="43"/>
      <c r="MTR331" s="43"/>
      <c r="MTS331" s="40"/>
      <c r="MTT331" s="40"/>
      <c r="MTU331" s="41"/>
      <c r="MTV331" s="42"/>
      <c r="MTW331" s="42"/>
      <c r="MTX331" s="42"/>
      <c r="MTY331" s="43"/>
      <c r="MTZ331" s="43"/>
      <c r="MUA331" s="40"/>
      <c r="MUB331" s="40"/>
      <c r="MUC331" s="41"/>
      <c r="MUD331" s="42"/>
      <c r="MUE331" s="42"/>
      <c r="MUF331" s="42"/>
      <c r="MUG331" s="43"/>
      <c r="MUH331" s="43"/>
      <c r="MUI331" s="40"/>
      <c r="MUJ331" s="40"/>
      <c r="MUK331" s="41"/>
      <c r="MUL331" s="42"/>
      <c r="MUM331" s="42"/>
      <c r="MUN331" s="42"/>
      <c r="MUO331" s="43"/>
      <c r="MUP331" s="43"/>
      <c r="MUQ331" s="40"/>
      <c r="MUR331" s="40"/>
      <c r="MUS331" s="41"/>
      <c r="MUT331" s="42"/>
      <c r="MUU331" s="42"/>
      <c r="MUV331" s="42"/>
      <c r="MUW331" s="43"/>
      <c r="MUX331" s="43"/>
      <c r="MUY331" s="40"/>
      <c r="MUZ331" s="40"/>
      <c r="MVA331" s="41"/>
      <c r="MVB331" s="42"/>
      <c r="MVC331" s="42"/>
      <c r="MVD331" s="42"/>
      <c r="MVE331" s="43"/>
      <c r="MVF331" s="43"/>
      <c r="MVG331" s="40"/>
      <c r="MVH331" s="40"/>
      <c r="MVI331" s="41"/>
      <c r="MVJ331" s="42"/>
      <c r="MVK331" s="42"/>
      <c r="MVL331" s="42"/>
      <c r="MVM331" s="43"/>
      <c r="MVN331" s="43"/>
      <c r="MVO331" s="40"/>
      <c r="MVP331" s="40"/>
      <c r="MVQ331" s="41"/>
      <c r="MVR331" s="42"/>
      <c r="MVS331" s="42"/>
      <c r="MVT331" s="42"/>
      <c r="MVU331" s="43"/>
      <c r="MVV331" s="43"/>
      <c r="MVW331" s="40"/>
      <c r="MVX331" s="40"/>
      <c r="MVY331" s="41"/>
      <c r="MVZ331" s="42"/>
      <c r="MWA331" s="42"/>
      <c r="MWB331" s="42"/>
      <c r="MWC331" s="43"/>
      <c r="MWD331" s="43"/>
      <c r="MWE331" s="40"/>
      <c r="MWF331" s="40"/>
      <c r="MWG331" s="41"/>
      <c r="MWH331" s="42"/>
      <c r="MWI331" s="42"/>
      <c r="MWJ331" s="42"/>
      <c r="MWK331" s="43"/>
      <c r="MWL331" s="43"/>
      <c r="MWM331" s="40"/>
      <c r="MWN331" s="40"/>
      <c r="MWO331" s="41"/>
      <c r="MWP331" s="42"/>
      <c r="MWQ331" s="42"/>
      <c r="MWR331" s="42"/>
      <c r="MWS331" s="43"/>
      <c r="MWT331" s="43"/>
      <c r="MWU331" s="40"/>
      <c r="MWV331" s="40"/>
      <c r="MWW331" s="41"/>
      <c r="MWX331" s="42"/>
      <c r="MWY331" s="42"/>
      <c r="MWZ331" s="42"/>
      <c r="MXA331" s="43"/>
      <c r="MXB331" s="43"/>
      <c r="MXC331" s="40"/>
      <c r="MXD331" s="40"/>
      <c r="MXE331" s="41"/>
      <c r="MXF331" s="42"/>
      <c r="MXG331" s="42"/>
      <c r="MXH331" s="42"/>
      <c r="MXI331" s="43"/>
      <c r="MXJ331" s="43"/>
      <c r="MXK331" s="40"/>
      <c r="MXL331" s="40"/>
      <c r="MXM331" s="41"/>
      <c r="MXN331" s="42"/>
      <c r="MXO331" s="42"/>
      <c r="MXP331" s="42"/>
      <c r="MXQ331" s="43"/>
      <c r="MXR331" s="43"/>
      <c r="MXS331" s="40"/>
      <c r="MXT331" s="40"/>
      <c r="MXU331" s="41"/>
      <c r="MXV331" s="42"/>
      <c r="MXW331" s="42"/>
      <c r="MXX331" s="42"/>
      <c r="MXY331" s="43"/>
      <c r="MXZ331" s="43"/>
      <c r="MYA331" s="40"/>
      <c r="MYB331" s="40"/>
      <c r="MYC331" s="41"/>
      <c r="MYD331" s="42"/>
      <c r="MYE331" s="42"/>
      <c r="MYF331" s="42"/>
      <c r="MYG331" s="43"/>
      <c r="MYH331" s="43"/>
      <c r="MYI331" s="40"/>
      <c r="MYJ331" s="40"/>
      <c r="MYK331" s="41"/>
      <c r="MYL331" s="42"/>
      <c r="MYM331" s="42"/>
      <c r="MYN331" s="42"/>
      <c r="MYO331" s="43"/>
      <c r="MYP331" s="43"/>
      <c r="MYQ331" s="40"/>
      <c r="MYR331" s="40"/>
      <c r="MYS331" s="41"/>
      <c r="MYT331" s="42"/>
      <c r="MYU331" s="42"/>
      <c r="MYV331" s="42"/>
      <c r="MYW331" s="43"/>
      <c r="MYX331" s="43"/>
      <c r="MYY331" s="40"/>
      <c r="MYZ331" s="40"/>
      <c r="MZA331" s="41"/>
      <c r="MZB331" s="42"/>
      <c r="MZC331" s="42"/>
      <c r="MZD331" s="42"/>
      <c r="MZE331" s="43"/>
      <c r="MZF331" s="43"/>
      <c r="MZG331" s="40"/>
      <c r="MZH331" s="40"/>
      <c r="MZI331" s="41"/>
      <c r="MZJ331" s="42"/>
      <c r="MZK331" s="42"/>
      <c r="MZL331" s="42"/>
      <c r="MZM331" s="43"/>
      <c r="MZN331" s="43"/>
      <c r="MZO331" s="40"/>
      <c r="MZP331" s="40"/>
      <c r="MZQ331" s="41"/>
      <c r="MZR331" s="42"/>
      <c r="MZS331" s="42"/>
      <c r="MZT331" s="42"/>
      <c r="MZU331" s="43"/>
      <c r="MZV331" s="43"/>
      <c r="MZW331" s="40"/>
      <c r="MZX331" s="40"/>
      <c r="MZY331" s="41"/>
      <c r="MZZ331" s="42"/>
      <c r="NAA331" s="42"/>
      <c r="NAB331" s="42"/>
      <c r="NAC331" s="43"/>
      <c r="NAD331" s="43"/>
      <c r="NAE331" s="40"/>
      <c r="NAF331" s="40"/>
      <c r="NAG331" s="41"/>
      <c r="NAH331" s="42"/>
      <c r="NAI331" s="42"/>
      <c r="NAJ331" s="42"/>
      <c r="NAK331" s="43"/>
      <c r="NAL331" s="43"/>
      <c r="NAM331" s="40"/>
      <c r="NAN331" s="40"/>
      <c r="NAO331" s="41"/>
      <c r="NAP331" s="42"/>
      <c r="NAQ331" s="42"/>
      <c r="NAR331" s="42"/>
      <c r="NAS331" s="43"/>
      <c r="NAT331" s="43"/>
      <c r="NAU331" s="40"/>
      <c r="NAV331" s="40"/>
      <c r="NAW331" s="41"/>
      <c r="NAX331" s="42"/>
      <c r="NAY331" s="42"/>
      <c r="NAZ331" s="42"/>
      <c r="NBA331" s="43"/>
      <c r="NBB331" s="43"/>
      <c r="NBC331" s="40"/>
      <c r="NBD331" s="40"/>
      <c r="NBE331" s="41"/>
      <c r="NBF331" s="42"/>
      <c r="NBG331" s="42"/>
      <c r="NBH331" s="42"/>
      <c r="NBI331" s="43"/>
      <c r="NBJ331" s="43"/>
      <c r="NBK331" s="40"/>
      <c r="NBL331" s="40"/>
      <c r="NBM331" s="41"/>
      <c r="NBN331" s="42"/>
      <c r="NBO331" s="42"/>
      <c r="NBP331" s="42"/>
      <c r="NBQ331" s="43"/>
      <c r="NBR331" s="43"/>
      <c r="NBS331" s="40"/>
      <c r="NBT331" s="40"/>
      <c r="NBU331" s="41"/>
      <c r="NBV331" s="42"/>
      <c r="NBW331" s="42"/>
      <c r="NBX331" s="42"/>
      <c r="NBY331" s="43"/>
      <c r="NBZ331" s="43"/>
      <c r="NCA331" s="40"/>
      <c r="NCB331" s="40"/>
      <c r="NCC331" s="41"/>
      <c r="NCD331" s="42"/>
      <c r="NCE331" s="42"/>
      <c r="NCF331" s="42"/>
      <c r="NCG331" s="43"/>
      <c r="NCH331" s="43"/>
      <c r="NCI331" s="40"/>
      <c r="NCJ331" s="40"/>
      <c r="NCK331" s="41"/>
      <c r="NCL331" s="42"/>
      <c r="NCM331" s="42"/>
      <c r="NCN331" s="42"/>
      <c r="NCO331" s="43"/>
      <c r="NCP331" s="43"/>
      <c r="NCQ331" s="40"/>
      <c r="NCR331" s="40"/>
      <c r="NCS331" s="41"/>
      <c r="NCT331" s="42"/>
      <c r="NCU331" s="42"/>
      <c r="NCV331" s="42"/>
      <c r="NCW331" s="43"/>
      <c r="NCX331" s="43"/>
      <c r="NCY331" s="40"/>
      <c r="NCZ331" s="40"/>
      <c r="NDA331" s="41"/>
      <c r="NDB331" s="42"/>
      <c r="NDC331" s="42"/>
      <c r="NDD331" s="42"/>
      <c r="NDE331" s="43"/>
      <c r="NDF331" s="43"/>
      <c r="NDG331" s="40"/>
      <c r="NDH331" s="40"/>
      <c r="NDI331" s="41"/>
      <c r="NDJ331" s="42"/>
      <c r="NDK331" s="42"/>
      <c r="NDL331" s="42"/>
      <c r="NDM331" s="43"/>
      <c r="NDN331" s="43"/>
      <c r="NDO331" s="40"/>
      <c r="NDP331" s="40"/>
      <c r="NDQ331" s="41"/>
      <c r="NDR331" s="42"/>
      <c r="NDS331" s="42"/>
      <c r="NDT331" s="42"/>
      <c r="NDU331" s="43"/>
      <c r="NDV331" s="43"/>
      <c r="NDW331" s="40"/>
      <c r="NDX331" s="40"/>
      <c r="NDY331" s="41"/>
      <c r="NDZ331" s="42"/>
      <c r="NEA331" s="42"/>
      <c r="NEB331" s="42"/>
      <c r="NEC331" s="43"/>
      <c r="NED331" s="43"/>
      <c r="NEE331" s="40"/>
      <c r="NEF331" s="40"/>
      <c r="NEG331" s="41"/>
      <c r="NEH331" s="42"/>
      <c r="NEI331" s="42"/>
      <c r="NEJ331" s="42"/>
      <c r="NEK331" s="43"/>
      <c r="NEL331" s="43"/>
      <c r="NEM331" s="40"/>
      <c r="NEN331" s="40"/>
      <c r="NEO331" s="41"/>
      <c r="NEP331" s="42"/>
      <c r="NEQ331" s="42"/>
      <c r="NER331" s="42"/>
      <c r="NES331" s="43"/>
      <c r="NET331" s="43"/>
      <c r="NEU331" s="40"/>
      <c r="NEV331" s="40"/>
      <c r="NEW331" s="41"/>
      <c r="NEX331" s="42"/>
      <c r="NEY331" s="42"/>
      <c r="NEZ331" s="42"/>
      <c r="NFA331" s="43"/>
      <c r="NFB331" s="43"/>
      <c r="NFC331" s="40"/>
      <c r="NFD331" s="40"/>
      <c r="NFE331" s="41"/>
      <c r="NFF331" s="42"/>
      <c r="NFG331" s="42"/>
      <c r="NFH331" s="42"/>
      <c r="NFI331" s="43"/>
      <c r="NFJ331" s="43"/>
      <c r="NFK331" s="40"/>
      <c r="NFL331" s="40"/>
      <c r="NFM331" s="41"/>
      <c r="NFN331" s="42"/>
      <c r="NFO331" s="42"/>
      <c r="NFP331" s="42"/>
      <c r="NFQ331" s="43"/>
      <c r="NFR331" s="43"/>
      <c r="NFS331" s="40"/>
      <c r="NFT331" s="40"/>
      <c r="NFU331" s="41"/>
      <c r="NFV331" s="42"/>
      <c r="NFW331" s="42"/>
      <c r="NFX331" s="42"/>
      <c r="NFY331" s="43"/>
      <c r="NFZ331" s="43"/>
      <c r="NGA331" s="40"/>
      <c r="NGB331" s="40"/>
      <c r="NGC331" s="41"/>
      <c r="NGD331" s="42"/>
      <c r="NGE331" s="42"/>
      <c r="NGF331" s="42"/>
      <c r="NGG331" s="43"/>
      <c r="NGH331" s="43"/>
      <c r="NGI331" s="40"/>
      <c r="NGJ331" s="40"/>
      <c r="NGK331" s="41"/>
      <c r="NGL331" s="42"/>
      <c r="NGM331" s="42"/>
      <c r="NGN331" s="42"/>
      <c r="NGO331" s="43"/>
      <c r="NGP331" s="43"/>
      <c r="NGQ331" s="40"/>
      <c r="NGR331" s="40"/>
      <c r="NGS331" s="41"/>
      <c r="NGT331" s="42"/>
      <c r="NGU331" s="42"/>
      <c r="NGV331" s="42"/>
      <c r="NGW331" s="43"/>
      <c r="NGX331" s="43"/>
      <c r="NGY331" s="40"/>
      <c r="NGZ331" s="40"/>
      <c r="NHA331" s="41"/>
      <c r="NHB331" s="42"/>
      <c r="NHC331" s="42"/>
      <c r="NHD331" s="42"/>
      <c r="NHE331" s="43"/>
      <c r="NHF331" s="43"/>
      <c r="NHG331" s="40"/>
      <c r="NHH331" s="40"/>
      <c r="NHI331" s="41"/>
      <c r="NHJ331" s="42"/>
      <c r="NHK331" s="42"/>
      <c r="NHL331" s="42"/>
      <c r="NHM331" s="43"/>
      <c r="NHN331" s="43"/>
      <c r="NHO331" s="40"/>
      <c r="NHP331" s="40"/>
      <c r="NHQ331" s="41"/>
      <c r="NHR331" s="42"/>
      <c r="NHS331" s="42"/>
      <c r="NHT331" s="42"/>
      <c r="NHU331" s="43"/>
      <c r="NHV331" s="43"/>
      <c r="NHW331" s="40"/>
      <c r="NHX331" s="40"/>
      <c r="NHY331" s="41"/>
      <c r="NHZ331" s="42"/>
      <c r="NIA331" s="42"/>
      <c r="NIB331" s="42"/>
      <c r="NIC331" s="43"/>
      <c r="NID331" s="43"/>
      <c r="NIE331" s="40"/>
      <c r="NIF331" s="40"/>
      <c r="NIG331" s="41"/>
      <c r="NIH331" s="42"/>
      <c r="NII331" s="42"/>
      <c r="NIJ331" s="42"/>
      <c r="NIK331" s="43"/>
      <c r="NIL331" s="43"/>
      <c r="NIM331" s="40"/>
      <c r="NIN331" s="40"/>
      <c r="NIO331" s="41"/>
      <c r="NIP331" s="42"/>
      <c r="NIQ331" s="42"/>
      <c r="NIR331" s="42"/>
      <c r="NIS331" s="43"/>
      <c r="NIT331" s="43"/>
      <c r="NIU331" s="40"/>
      <c r="NIV331" s="40"/>
      <c r="NIW331" s="41"/>
      <c r="NIX331" s="42"/>
      <c r="NIY331" s="42"/>
      <c r="NIZ331" s="42"/>
      <c r="NJA331" s="43"/>
      <c r="NJB331" s="43"/>
      <c r="NJC331" s="40"/>
      <c r="NJD331" s="40"/>
      <c r="NJE331" s="41"/>
      <c r="NJF331" s="42"/>
      <c r="NJG331" s="42"/>
      <c r="NJH331" s="42"/>
      <c r="NJI331" s="43"/>
      <c r="NJJ331" s="43"/>
      <c r="NJK331" s="40"/>
      <c r="NJL331" s="40"/>
      <c r="NJM331" s="41"/>
      <c r="NJN331" s="42"/>
      <c r="NJO331" s="42"/>
      <c r="NJP331" s="42"/>
      <c r="NJQ331" s="43"/>
      <c r="NJR331" s="43"/>
      <c r="NJS331" s="40"/>
      <c r="NJT331" s="40"/>
      <c r="NJU331" s="41"/>
      <c r="NJV331" s="42"/>
      <c r="NJW331" s="42"/>
      <c r="NJX331" s="42"/>
      <c r="NJY331" s="43"/>
      <c r="NJZ331" s="43"/>
      <c r="NKA331" s="40"/>
      <c r="NKB331" s="40"/>
      <c r="NKC331" s="41"/>
      <c r="NKD331" s="42"/>
      <c r="NKE331" s="42"/>
      <c r="NKF331" s="42"/>
      <c r="NKG331" s="43"/>
      <c r="NKH331" s="43"/>
      <c r="NKI331" s="40"/>
      <c r="NKJ331" s="40"/>
      <c r="NKK331" s="41"/>
      <c r="NKL331" s="42"/>
      <c r="NKM331" s="42"/>
      <c r="NKN331" s="42"/>
      <c r="NKO331" s="43"/>
      <c r="NKP331" s="43"/>
      <c r="NKQ331" s="40"/>
      <c r="NKR331" s="40"/>
      <c r="NKS331" s="41"/>
      <c r="NKT331" s="42"/>
      <c r="NKU331" s="42"/>
      <c r="NKV331" s="42"/>
      <c r="NKW331" s="43"/>
      <c r="NKX331" s="43"/>
      <c r="NKY331" s="40"/>
      <c r="NKZ331" s="40"/>
      <c r="NLA331" s="41"/>
      <c r="NLB331" s="42"/>
      <c r="NLC331" s="42"/>
      <c r="NLD331" s="42"/>
      <c r="NLE331" s="43"/>
      <c r="NLF331" s="43"/>
      <c r="NLG331" s="40"/>
      <c r="NLH331" s="40"/>
      <c r="NLI331" s="41"/>
      <c r="NLJ331" s="42"/>
      <c r="NLK331" s="42"/>
      <c r="NLL331" s="42"/>
      <c r="NLM331" s="43"/>
      <c r="NLN331" s="43"/>
      <c r="NLO331" s="40"/>
      <c r="NLP331" s="40"/>
      <c r="NLQ331" s="41"/>
      <c r="NLR331" s="42"/>
      <c r="NLS331" s="42"/>
      <c r="NLT331" s="42"/>
      <c r="NLU331" s="43"/>
      <c r="NLV331" s="43"/>
      <c r="NLW331" s="40"/>
      <c r="NLX331" s="40"/>
      <c r="NLY331" s="41"/>
      <c r="NLZ331" s="42"/>
      <c r="NMA331" s="42"/>
      <c r="NMB331" s="42"/>
      <c r="NMC331" s="43"/>
      <c r="NMD331" s="43"/>
      <c r="NME331" s="40"/>
      <c r="NMF331" s="40"/>
      <c r="NMG331" s="41"/>
      <c r="NMH331" s="42"/>
      <c r="NMI331" s="42"/>
      <c r="NMJ331" s="42"/>
      <c r="NMK331" s="43"/>
      <c r="NML331" s="43"/>
      <c r="NMM331" s="40"/>
      <c r="NMN331" s="40"/>
      <c r="NMO331" s="41"/>
      <c r="NMP331" s="42"/>
      <c r="NMQ331" s="42"/>
      <c r="NMR331" s="42"/>
      <c r="NMS331" s="43"/>
      <c r="NMT331" s="43"/>
      <c r="NMU331" s="40"/>
      <c r="NMV331" s="40"/>
      <c r="NMW331" s="41"/>
      <c r="NMX331" s="42"/>
      <c r="NMY331" s="42"/>
      <c r="NMZ331" s="42"/>
      <c r="NNA331" s="43"/>
      <c r="NNB331" s="43"/>
      <c r="NNC331" s="40"/>
      <c r="NND331" s="40"/>
      <c r="NNE331" s="41"/>
      <c r="NNF331" s="42"/>
      <c r="NNG331" s="42"/>
      <c r="NNH331" s="42"/>
      <c r="NNI331" s="43"/>
      <c r="NNJ331" s="43"/>
      <c r="NNK331" s="40"/>
      <c r="NNL331" s="40"/>
      <c r="NNM331" s="41"/>
      <c r="NNN331" s="42"/>
      <c r="NNO331" s="42"/>
      <c r="NNP331" s="42"/>
      <c r="NNQ331" s="43"/>
      <c r="NNR331" s="43"/>
      <c r="NNS331" s="40"/>
      <c r="NNT331" s="40"/>
      <c r="NNU331" s="41"/>
      <c r="NNV331" s="42"/>
      <c r="NNW331" s="42"/>
      <c r="NNX331" s="42"/>
      <c r="NNY331" s="43"/>
      <c r="NNZ331" s="43"/>
      <c r="NOA331" s="40"/>
      <c r="NOB331" s="40"/>
      <c r="NOC331" s="41"/>
      <c r="NOD331" s="42"/>
      <c r="NOE331" s="42"/>
      <c r="NOF331" s="42"/>
      <c r="NOG331" s="43"/>
      <c r="NOH331" s="43"/>
      <c r="NOI331" s="40"/>
      <c r="NOJ331" s="40"/>
      <c r="NOK331" s="41"/>
      <c r="NOL331" s="42"/>
      <c r="NOM331" s="42"/>
      <c r="NON331" s="42"/>
      <c r="NOO331" s="43"/>
      <c r="NOP331" s="43"/>
      <c r="NOQ331" s="40"/>
      <c r="NOR331" s="40"/>
      <c r="NOS331" s="41"/>
      <c r="NOT331" s="42"/>
      <c r="NOU331" s="42"/>
      <c r="NOV331" s="42"/>
      <c r="NOW331" s="43"/>
      <c r="NOX331" s="43"/>
      <c r="NOY331" s="40"/>
      <c r="NOZ331" s="40"/>
      <c r="NPA331" s="41"/>
      <c r="NPB331" s="42"/>
      <c r="NPC331" s="42"/>
      <c r="NPD331" s="42"/>
      <c r="NPE331" s="43"/>
      <c r="NPF331" s="43"/>
      <c r="NPG331" s="40"/>
      <c r="NPH331" s="40"/>
      <c r="NPI331" s="41"/>
      <c r="NPJ331" s="42"/>
      <c r="NPK331" s="42"/>
      <c r="NPL331" s="42"/>
      <c r="NPM331" s="43"/>
      <c r="NPN331" s="43"/>
      <c r="NPO331" s="40"/>
      <c r="NPP331" s="40"/>
      <c r="NPQ331" s="41"/>
      <c r="NPR331" s="42"/>
      <c r="NPS331" s="42"/>
      <c r="NPT331" s="42"/>
      <c r="NPU331" s="43"/>
      <c r="NPV331" s="43"/>
      <c r="NPW331" s="40"/>
      <c r="NPX331" s="40"/>
      <c r="NPY331" s="41"/>
      <c r="NPZ331" s="42"/>
      <c r="NQA331" s="42"/>
      <c r="NQB331" s="42"/>
      <c r="NQC331" s="43"/>
      <c r="NQD331" s="43"/>
      <c r="NQE331" s="40"/>
      <c r="NQF331" s="40"/>
      <c r="NQG331" s="41"/>
      <c r="NQH331" s="42"/>
      <c r="NQI331" s="42"/>
      <c r="NQJ331" s="42"/>
      <c r="NQK331" s="43"/>
      <c r="NQL331" s="43"/>
      <c r="NQM331" s="40"/>
      <c r="NQN331" s="40"/>
      <c r="NQO331" s="41"/>
      <c r="NQP331" s="42"/>
      <c r="NQQ331" s="42"/>
      <c r="NQR331" s="42"/>
      <c r="NQS331" s="43"/>
      <c r="NQT331" s="43"/>
      <c r="NQU331" s="40"/>
      <c r="NQV331" s="40"/>
      <c r="NQW331" s="41"/>
      <c r="NQX331" s="42"/>
      <c r="NQY331" s="42"/>
      <c r="NQZ331" s="42"/>
      <c r="NRA331" s="43"/>
      <c r="NRB331" s="43"/>
      <c r="NRC331" s="40"/>
      <c r="NRD331" s="40"/>
      <c r="NRE331" s="41"/>
      <c r="NRF331" s="42"/>
      <c r="NRG331" s="42"/>
      <c r="NRH331" s="42"/>
      <c r="NRI331" s="43"/>
      <c r="NRJ331" s="43"/>
      <c r="NRK331" s="40"/>
      <c r="NRL331" s="40"/>
      <c r="NRM331" s="41"/>
      <c r="NRN331" s="42"/>
      <c r="NRO331" s="42"/>
      <c r="NRP331" s="42"/>
      <c r="NRQ331" s="43"/>
      <c r="NRR331" s="43"/>
      <c r="NRS331" s="40"/>
      <c r="NRT331" s="40"/>
      <c r="NRU331" s="41"/>
      <c r="NRV331" s="42"/>
      <c r="NRW331" s="42"/>
      <c r="NRX331" s="42"/>
      <c r="NRY331" s="43"/>
      <c r="NRZ331" s="43"/>
      <c r="NSA331" s="40"/>
      <c r="NSB331" s="40"/>
      <c r="NSC331" s="41"/>
      <c r="NSD331" s="42"/>
      <c r="NSE331" s="42"/>
      <c r="NSF331" s="42"/>
      <c r="NSG331" s="43"/>
      <c r="NSH331" s="43"/>
      <c r="NSI331" s="40"/>
      <c r="NSJ331" s="40"/>
      <c r="NSK331" s="41"/>
      <c r="NSL331" s="42"/>
      <c r="NSM331" s="42"/>
      <c r="NSN331" s="42"/>
      <c r="NSO331" s="43"/>
      <c r="NSP331" s="43"/>
      <c r="NSQ331" s="40"/>
      <c r="NSR331" s="40"/>
      <c r="NSS331" s="41"/>
      <c r="NST331" s="42"/>
      <c r="NSU331" s="42"/>
      <c r="NSV331" s="42"/>
      <c r="NSW331" s="43"/>
      <c r="NSX331" s="43"/>
      <c r="NSY331" s="40"/>
      <c r="NSZ331" s="40"/>
      <c r="NTA331" s="41"/>
      <c r="NTB331" s="42"/>
      <c r="NTC331" s="42"/>
      <c r="NTD331" s="42"/>
      <c r="NTE331" s="43"/>
      <c r="NTF331" s="43"/>
      <c r="NTG331" s="40"/>
      <c r="NTH331" s="40"/>
      <c r="NTI331" s="41"/>
      <c r="NTJ331" s="42"/>
      <c r="NTK331" s="42"/>
      <c r="NTL331" s="42"/>
      <c r="NTM331" s="43"/>
      <c r="NTN331" s="43"/>
      <c r="NTO331" s="40"/>
      <c r="NTP331" s="40"/>
      <c r="NTQ331" s="41"/>
      <c r="NTR331" s="42"/>
      <c r="NTS331" s="42"/>
      <c r="NTT331" s="42"/>
      <c r="NTU331" s="43"/>
      <c r="NTV331" s="43"/>
      <c r="NTW331" s="40"/>
      <c r="NTX331" s="40"/>
      <c r="NTY331" s="41"/>
      <c r="NTZ331" s="42"/>
      <c r="NUA331" s="42"/>
      <c r="NUB331" s="42"/>
      <c r="NUC331" s="43"/>
      <c r="NUD331" s="43"/>
      <c r="NUE331" s="40"/>
      <c r="NUF331" s="40"/>
      <c r="NUG331" s="41"/>
      <c r="NUH331" s="42"/>
      <c r="NUI331" s="42"/>
      <c r="NUJ331" s="42"/>
      <c r="NUK331" s="43"/>
      <c r="NUL331" s="43"/>
      <c r="NUM331" s="40"/>
      <c r="NUN331" s="40"/>
      <c r="NUO331" s="41"/>
      <c r="NUP331" s="42"/>
      <c r="NUQ331" s="42"/>
      <c r="NUR331" s="42"/>
      <c r="NUS331" s="43"/>
      <c r="NUT331" s="43"/>
      <c r="NUU331" s="40"/>
      <c r="NUV331" s="40"/>
      <c r="NUW331" s="41"/>
      <c r="NUX331" s="42"/>
      <c r="NUY331" s="42"/>
      <c r="NUZ331" s="42"/>
      <c r="NVA331" s="43"/>
      <c r="NVB331" s="43"/>
      <c r="NVC331" s="40"/>
      <c r="NVD331" s="40"/>
      <c r="NVE331" s="41"/>
      <c r="NVF331" s="42"/>
      <c r="NVG331" s="42"/>
      <c r="NVH331" s="42"/>
      <c r="NVI331" s="43"/>
      <c r="NVJ331" s="43"/>
      <c r="NVK331" s="40"/>
      <c r="NVL331" s="40"/>
      <c r="NVM331" s="41"/>
      <c r="NVN331" s="42"/>
      <c r="NVO331" s="42"/>
      <c r="NVP331" s="42"/>
      <c r="NVQ331" s="43"/>
      <c r="NVR331" s="43"/>
      <c r="NVS331" s="40"/>
      <c r="NVT331" s="40"/>
      <c r="NVU331" s="41"/>
      <c r="NVV331" s="42"/>
      <c r="NVW331" s="42"/>
      <c r="NVX331" s="42"/>
      <c r="NVY331" s="43"/>
      <c r="NVZ331" s="43"/>
      <c r="NWA331" s="40"/>
      <c r="NWB331" s="40"/>
      <c r="NWC331" s="41"/>
      <c r="NWD331" s="42"/>
      <c r="NWE331" s="42"/>
      <c r="NWF331" s="42"/>
      <c r="NWG331" s="43"/>
      <c r="NWH331" s="43"/>
      <c r="NWI331" s="40"/>
      <c r="NWJ331" s="40"/>
      <c r="NWK331" s="41"/>
      <c r="NWL331" s="42"/>
      <c r="NWM331" s="42"/>
      <c r="NWN331" s="42"/>
      <c r="NWO331" s="43"/>
      <c r="NWP331" s="43"/>
      <c r="NWQ331" s="40"/>
      <c r="NWR331" s="40"/>
      <c r="NWS331" s="41"/>
      <c r="NWT331" s="42"/>
      <c r="NWU331" s="42"/>
      <c r="NWV331" s="42"/>
      <c r="NWW331" s="43"/>
      <c r="NWX331" s="43"/>
      <c r="NWY331" s="40"/>
      <c r="NWZ331" s="40"/>
      <c r="NXA331" s="41"/>
      <c r="NXB331" s="42"/>
      <c r="NXC331" s="42"/>
      <c r="NXD331" s="42"/>
      <c r="NXE331" s="43"/>
      <c r="NXF331" s="43"/>
      <c r="NXG331" s="40"/>
      <c r="NXH331" s="40"/>
      <c r="NXI331" s="41"/>
      <c r="NXJ331" s="42"/>
      <c r="NXK331" s="42"/>
      <c r="NXL331" s="42"/>
      <c r="NXM331" s="43"/>
      <c r="NXN331" s="43"/>
      <c r="NXO331" s="40"/>
      <c r="NXP331" s="40"/>
      <c r="NXQ331" s="41"/>
      <c r="NXR331" s="42"/>
      <c r="NXS331" s="42"/>
      <c r="NXT331" s="42"/>
      <c r="NXU331" s="43"/>
      <c r="NXV331" s="43"/>
      <c r="NXW331" s="40"/>
      <c r="NXX331" s="40"/>
      <c r="NXY331" s="41"/>
      <c r="NXZ331" s="42"/>
      <c r="NYA331" s="42"/>
      <c r="NYB331" s="42"/>
      <c r="NYC331" s="43"/>
      <c r="NYD331" s="43"/>
      <c r="NYE331" s="40"/>
      <c r="NYF331" s="40"/>
      <c r="NYG331" s="41"/>
      <c r="NYH331" s="42"/>
      <c r="NYI331" s="42"/>
      <c r="NYJ331" s="42"/>
      <c r="NYK331" s="43"/>
      <c r="NYL331" s="43"/>
      <c r="NYM331" s="40"/>
      <c r="NYN331" s="40"/>
      <c r="NYO331" s="41"/>
      <c r="NYP331" s="42"/>
      <c r="NYQ331" s="42"/>
      <c r="NYR331" s="42"/>
      <c r="NYS331" s="43"/>
      <c r="NYT331" s="43"/>
      <c r="NYU331" s="40"/>
      <c r="NYV331" s="40"/>
      <c r="NYW331" s="41"/>
      <c r="NYX331" s="42"/>
      <c r="NYY331" s="42"/>
      <c r="NYZ331" s="42"/>
      <c r="NZA331" s="43"/>
      <c r="NZB331" s="43"/>
      <c r="NZC331" s="40"/>
      <c r="NZD331" s="40"/>
      <c r="NZE331" s="41"/>
      <c r="NZF331" s="42"/>
      <c r="NZG331" s="42"/>
      <c r="NZH331" s="42"/>
      <c r="NZI331" s="43"/>
      <c r="NZJ331" s="43"/>
      <c r="NZK331" s="40"/>
      <c r="NZL331" s="40"/>
      <c r="NZM331" s="41"/>
      <c r="NZN331" s="42"/>
      <c r="NZO331" s="42"/>
      <c r="NZP331" s="42"/>
      <c r="NZQ331" s="43"/>
      <c r="NZR331" s="43"/>
      <c r="NZS331" s="40"/>
      <c r="NZT331" s="40"/>
      <c r="NZU331" s="41"/>
      <c r="NZV331" s="42"/>
      <c r="NZW331" s="42"/>
      <c r="NZX331" s="42"/>
      <c r="NZY331" s="43"/>
      <c r="NZZ331" s="43"/>
      <c r="OAA331" s="40"/>
      <c r="OAB331" s="40"/>
      <c r="OAC331" s="41"/>
      <c r="OAD331" s="42"/>
      <c r="OAE331" s="42"/>
      <c r="OAF331" s="42"/>
      <c r="OAG331" s="43"/>
      <c r="OAH331" s="43"/>
      <c r="OAI331" s="40"/>
      <c r="OAJ331" s="40"/>
      <c r="OAK331" s="41"/>
      <c r="OAL331" s="42"/>
      <c r="OAM331" s="42"/>
      <c r="OAN331" s="42"/>
      <c r="OAO331" s="43"/>
      <c r="OAP331" s="43"/>
      <c r="OAQ331" s="40"/>
      <c r="OAR331" s="40"/>
      <c r="OAS331" s="41"/>
      <c r="OAT331" s="42"/>
      <c r="OAU331" s="42"/>
      <c r="OAV331" s="42"/>
      <c r="OAW331" s="43"/>
      <c r="OAX331" s="43"/>
      <c r="OAY331" s="40"/>
      <c r="OAZ331" s="40"/>
      <c r="OBA331" s="41"/>
      <c r="OBB331" s="42"/>
      <c r="OBC331" s="42"/>
      <c r="OBD331" s="42"/>
      <c r="OBE331" s="43"/>
      <c r="OBF331" s="43"/>
      <c r="OBG331" s="40"/>
      <c r="OBH331" s="40"/>
      <c r="OBI331" s="41"/>
      <c r="OBJ331" s="42"/>
      <c r="OBK331" s="42"/>
      <c r="OBL331" s="42"/>
      <c r="OBM331" s="43"/>
      <c r="OBN331" s="43"/>
      <c r="OBO331" s="40"/>
      <c r="OBP331" s="40"/>
      <c r="OBQ331" s="41"/>
      <c r="OBR331" s="42"/>
      <c r="OBS331" s="42"/>
      <c r="OBT331" s="42"/>
      <c r="OBU331" s="43"/>
      <c r="OBV331" s="43"/>
      <c r="OBW331" s="40"/>
      <c r="OBX331" s="40"/>
      <c r="OBY331" s="41"/>
      <c r="OBZ331" s="42"/>
      <c r="OCA331" s="42"/>
      <c r="OCB331" s="42"/>
      <c r="OCC331" s="43"/>
      <c r="OCD331" s="43"/>
      <c r="OCE331" s="40"/>
      <c r="OCF331" s="40"/>
      <c r="OCG331" s="41"/>
      <c r="OCH331" s="42"/>
      <c r="OCI331" s="42"/>
      <c r="OCJ331" s="42"/>
      <c r="OCK331" s="43"/>
      <c r="OCL331" s="43"/>
      <c r="OCM331" s="40"/>
      <c r="OCN331" s="40"/>
      <c r="OCO331" s="41"/>
      <c r="OCP331" s="42"/>
      <c r="OCQ331" s="42"/>
      <c r="OCR331" s="42"/>
      <c r="OCS331" s="43"/>
      <c r="OCT331" s="43"/>
      <c r="OCU331" s="40"/>
      <c r="OCV331" s="40"/>
      <c r="OCW331" s="41"/>
      <c r="OCX331" s="42"/>
      <c r="OCY331" s="42"/>
      <c r="OCZ331" s="42"/>
      <c r="ODA331" s="43"/>
      <c r="ODB331" s="43"/>
      <c r="ODC331" s="40"/>
      <c r="ODD331" s="40"/>
      <c r="ODE331" s="41"/>
      <c r="ODF331" s="42"/>
      <c r="ODG331" s="42"/>
      <c r="ODH331" s="42"/>
      <c r="ODI331" s="43"/>
      <c r="ODJ331" s="43"/>
      <c r="ODK331" s="40"/>
      <c r="ODL331" s="40"/>
      <c r="ODM331" s="41"/>
      <c r="ODN331" s="42"/>
      <c r="ODO331" s="42"/>
      <c r="ODP331" s="42"/>
      <c r="ODQ331" s="43"/>
      <c r="ODR331" s="43"/>
      <c r="ODS331" s="40"/>
      <c r="ODT331" s="40"/>
      <c r="ODU331" s="41"/>
      <c r="ODV331" s="42"/>
      <c r="ODW331" s="42"/>
      <c r="ODX331" s="42"/>
      <c r="ODY331" s="43"/>
      <c r="ODZ331" s="43"/>
      <c r="OEA331" s="40"/>
      <c r="OEB331" s="40"/>
      <c r="OEC331" s="41"/>
      <c r="OED331" s="42"/>
      <c r="OEE331" s="42"/>
      <c r="OEF331" s="42"/>
      <c r="OEG331" s="43"/>
      <c r="OEH331" s="43"/>
      <c r="OEI331" s="40"/>
      <c r="OEJ331" s="40"/>
      <c r="OEK331" s="41"/>
      <c r="OEL331" s="42"/>
      <c r="OEM331" s="42"/>
      <c r="OEN331" s="42"/>
      <c r="OEO331" s="43"/>
      <c r="OEP331" s="43"/>
      <c r="OEQ331" s="40"/>
      <c r="OER331" s="40"/>
      <c r="OES331" s="41"/>
      <c r="OET331" s="42"/>
      <c r="OEU331" s="42"/>
      <c r="OEV331" s="42"/>
      <c r="OEW331" s="43"/>
      <c r="OEX331" s="43"/>
      <c r="OEY331" s="40"/>
      <c r="OEZ331" s="40"/>
      <c r="OFA331" s="41"/>
      <c r="OFB331" s="42"/>
      <c r="OFC331" s="42"/>
      <c r="OFD331" s="42"/>
      <c r="OFE331" s="43"/>
      <c r="OFF331" s="43"/>
      <c r="OFG331" s="40"/>
      <c r="OFH331" s="40"/>
      <c r="OFI331" s="41"/>
      <c r="OFJ331" s="42"/>
      <c r="OFK331" s="42"/>
      <c r="OFL331" s="42"/>
      <c r="OFM331" s="43"/>
      <c r="OFN331" s="43"/>
      <c r="OFO331" s="40"/>
      <c r="OFP331" s="40"/>
      <c r="OFQ331" s="41"/>
      <c r="OFR331" s="42"/>
      <c r="OFS331" s="42"/>
      <c r="OFT331" s="42"/>
      <c r="OFU331" s="43"/>
      <c r="OFV331" s="43"/>
      <c r="OFW331" s="40"/>
      <c r="OFX331" s="40"/>
      <c r="OFY331" s="41"/>
      <c r="OFZ331" s="42"/>
      <c r="OGA331" s="42"/>
      <c r="OGB331" s="42"/>
      <c r="OGC331" s="43"/>
      <c r="OGD331" s="43"/>
      <c r="OGE331" s="40"/>
      <c r="OGF331" s="40"/>
      <c r="OGG331" s="41"/>
      <c r="OGH331" s="42"/>
      <c r="OGI331" s="42"/>
      <c r="OGJ331" s="42"/>
      <c r="OGK331" s="43"/>
      <c r="OGL331" s="43"/>
      <c r="OGM331" s="40"/>
      <c r="OGN331" s="40"/>
      <c r="OGO331" s="41"/>
      <c r="OGP331" s="42"/>
      <c r="OGQ331" s="42"/>
      <c r="OGR331" s="42"/>
      <c r="OGS331" s="43"/>
      <c r="OGT331" s="43"/>
      <c r="OGU331" s="40"/>
      <c r="OGV331" s="40"/>
      <c r="OGW331" s="41"/>
      <c r="OGX331" s="42"/>
      <c r="OGY331" s="42"/>
      <c r="OGZ331" s="42"/>
      <c r="OHA331" s="43"/>
      <c r="OHB331" s="43"/>
      <c r="OHC331" s="40"/>
      <c r="OHD331" s="40"/>
      <c r="OHE331" s="41"/>
      <c r="OHF331" s="42"/>
      <c r="OHG331" s="42"/>
      <c r="OHH331" s="42"/>
      <c r="OHI331" s="43"/>
      <c r="OHJ331" s="43"/>
      <c r="OHK331" s="40"/>
      <c r="OHL331" s="40"/>
      <c r="OHM331" s="41"/>
      <c r="OHN331" s="42"/>
      <c r="OHO331" s="42"/>
      <c r="OHP331" s="42"/>
      <c r="OHQ331" s="43"/>
      <c r="OHR331" s="43"/>
      <c r="OHS331" s="40"/>
      <c r="OHT331" s="40"/>
      <c r="OHU331" s="41"/>
      <c r="OHV331" s="42"/>
      <c r="OHW331" s="42"/>
      <c r="OHX331" s="42"/>
      <c r="OHY331" s="43"/>
      <c r="OHZ331" s="43"/>
      <c r="OIA331" s="40"/>
      <c r="OIB331" s="40"/>
      <c r="OIC331" s="41"/>
      <c r="OID331" s="42"/>
      <c r="OIE331" s="42"/>
      <c r="OIF331" s="42"/>
      <c r="OIG331" s="43"/>
      <c r="OIH331" s="43"/>
      <c r="OII331" s="40"/>
      <c r="OIJ331" s="40"/>
      <c r="OIK331" s="41"/>
      <c r="OIL331" s="42"/>
      <c r="OIM331" s="42"/>
      <c r="OIN331" s="42"/>
      <c r="OIO331" s="43"/>
      <c r="OIP331" s="43"/>
      <c r="OIQ331" s="40"/>
      <c r="OIR331" s="40"/>
      <c r="OIS331" s="41"/>
      <c r="OIT331" s="42"/>
      <c r="OIU331" s="42"/>
      <c r="OIV331" s="42"/>
      <c r="OIW331" s="43"/>
      <c r="OIX331" s="43"/>
      <c r="OIY331" s="40"/>
      <c r="OIZ331" s="40"/>
      <c r="OJA331" s="41"/>
      <c r="OJB331" s="42"/>
      <c r="OJC331" s="42"/>
      <c r="OJD331" s="42"/>
      <c r="OJE331" s="43"/>
      <c r="OJF331" s="43"/>
      <c r="OJG331" s="40"/>
      <c r="OJH331" s="40"/>
      <c r="OJI331" s="41"/>
      <c r="OJJ331" s="42"/>
      <c r="OJK331" s="42"/>
      <c r="OJL331" s="42"/>
      <c r="OJM331" s="43"/>
      <c r="OJN331" s="43"/>
      <c r="OJO331" s="40"/>
      <c r="OJP331" s="40"/>
      <c r="OJQ331" s="41"/>
      <c r="OJR331" s="42"/>
      <c r="OJS331" s="42"/>
      <c r="OJT331" s="42"/>
      <c r="OJU331" s="43"/>
      <c r="OJV331" s="43"/>
      <c r="OJW331" s="40"/>
      <c r="OJX331" s="40"/>
      <c r="OJY331" s="41"/>
      <c r="OJZ331" s="42"/>
      <c r="OKA331" s="42"/>
      <c r="OKB331" s="42"/>
      <c r="OKC331" s="43"/>
      <c r="OKD331" s="43"/>
      <c r="OKE331" s="40"/>
      <c r="OKF331" s="40"/>
      <c r="OKG331" s="41"/>
      <c r="OKH331" s="42"/>
      <c r="OKI331" s="42"/>
      <c r="OKJ331" s="42"/>
      <c r="OKK331" s="43"/>
      <c r="OKL331" s="43"/>
      <c r="OKM331" s="40"/>
      <c r="OKN331" s="40"/>
      <c r="OKO331" s="41"/>
      <c r="OKP331" s="42"/>
      <c r="OKQ331" s="42"/>
      <c r="OKR331" s="42"/>
      <c r="OKS331" s="43"/>
      <c r="OKT331" s="43"/>
      <c r="OKU331" s="40"/>
      <c r="OKV331" s="40"/>
      <c r="OKW331" s="41"/>
      <c r="OKX331" s="42"/>
      <c r="OKY331" s="42"/>
      <c r="OKZ331" s="42"/>
      <c r="OLA331" s="43"/>
      <c r="OLB331" s="43"/>
      <c r="OLC331" s="40"/>
      <c r="OLD331" s="40"/>
      <c r="OLE331" s="41"/>
      <c r="OLF331" s="42"/>
      <c r="OLG331" s="42"/>
      <c r="OLH331" s="42"/>
      <c r="OLI331" s="43"/>
      <c r="OLJ331" s="43"/>
      <c r="OLK331" s="40"/>
      <c r="OLL331" s="40"/>
      <c r="OLM331" s="41"/>
      <c r="OLN331" s="42"/>
      <c r="OLO331" s="42"/>
      <c r="OLP331" s="42"/>
      <c r="OLQ331" s="43"/>
      <c r="OLR331" s="43"/>
      <c r="OLS331" s="40"/>
      <c r="OLT331" s="40"/>
      <c r="OLU331" s="41"/>
      <c r="OLV331" s="42"/>
      <c r="OLW331" s="42"/>
      <c r="OLX331" s="42"/>
      <c r="OLY331" s="43"/>
      <c r="OLZ331" s="43"/>
      <c r="OMA331" s="40"/>
      <c r="OMB331" s="40"/>
      <c r="OMC331" s="41"/>
      <c r="OMD331" s="42"/>
      <c r="OME331" s="42"/>
      <c r="OMF331" s="42"/>
      <c r="OMG331" s="43"/>
      <c r="OMH331" s="43"/>
      <c r="OMI331" s="40"/>
      <c r="OMJ331" s="40"/>
      <c r="OMK331" s="41"/>
      <c r="OML331" s="42"/>
      <c r="OMM331" s="42"/>
      <c r="OMN331" s="42"/>
      <c r="OMO331" s="43"/>
      <c r="OMP331" s="43"/>
      <c r="OMQ331" s="40"/>
      <c r="OMR331" s="40"/>
      <c r="OMS331" s="41"/>
      <c r="OMT331" s="42"/>
      <c r="OMU331" s="42"/>
      <c r="OMV331" s="42"/>
      <c r="OMW331" s="43"/>
      <c r="OMX331" s="43"/>
      <c r="OMY331" s="40"/>
      <c r="OMZ331" s="40"/>
      <c r="ONA331" s="41"/>
      <c r="ONB331" s="42"/>
      <c r="ONC331" s="42"/>
      <c r="OND331" s="42"/>
      <c r="ONE331" s="43"/>
      <c r="ONF331" s="43"/>
      <c r="ONG331" s="40"/>
      <c r="ONH331" s="40"/>
      <c r="ONI331" s="41"/>
      <c r="ONJ331" s="42"/>
      <c r="ONK331" s="42"/>
      <c r="ONL331" s="42"/>
      <c r="ONM331" s="43"/>
      <c r="ONN331" s="43"/>
      <c r="ONO331" s="40"/>
      <c r="ONP331" s="40"/>
      <c r="ONQ331" s="41"/>
      <c r="ONR331" s="42"/>
      <c r="ONS331" s="42"/>
      <c r="ONT331" s="42"/>
      <c r="ONU331" s="43"/>
      <c r="ONV331" s="43"/>
      <c r="ONW331" s="40"/>
      <c r="ONX331" s="40"/>
      <c r="ONY331" s="41"/>
      <c r="ONZ331" s="42"/>
      <c r="OOA331" s="42"/>
      <c r="OOB331" s="42"/>
      <c r="OOC331" s="43"/>
      <c r="OOD331" s="43"/>
      <c r="OOE331" s="40"/>
      <c r="OOF331" s="40"/>
      <c r="OOG331" s="41"/>
      <c r="OOH331" s="42"/>
      <c r="OOI331" s="42"/>
      <c r="OOJ331" s="42"/>
      <c r="OOK331" s="43"/>
      <c r="OOL331" s="43"/>
      <c r="OOM331" s="40"/>
      <c r="OON331" s="40"/>
      <c r="OOO331" s="41"/>
      <c r="OOP331" s="42"/>
      <c r="OOQ331" s="42"/>
      <c r="OOR331" s="42"/>
      <c r="OOS331" s="43"/>
      <c r="OOT331" s="43"/>
      <c r="OOU331" s="40"/>
      <c r="OOV331" s="40"/>
      <c r="OOW331" s="41"/>
      <c r="OOX331" s="42"/>
      <c r="OOY331" s="42"/>
      <c r="OOZ331" s="42"/>
      <c r="OPA331" s="43"/>
      <c r="OPB331" s="43"/>
      <c r="OPC331" s="40"/>
      <c r="OPD331" s="40"/>
      <c r="OPE331" s="41"/>
      <c r="OPF331" s="42"/>
      <c r="OPG331" s="42"/>
      <c r="OPH331" s="42"/>
      <c r="OPI331" s="43"/>
      <c r="OPJ331" s="43"/>
      <c r="OPK331" s="40"/>
      <c r="OPL331" s="40"/>
      <c r="OPM331" s="41"/>
      <c r="OPN331" s="42"/>
      <c r="OPO331" s="42"/>
      <c r="OPP331" s="42"/>
      <c r="OPQ331" s="43"/>
      <c r="OPR331" s="43"/>
      <c r="OPS331" s="40"/>
      <c r="OPT331" s="40"/>
      <c r="OPU331" s="41"/>
      <c r="OPV331" s="42"/>
      <c r="OPW331" s="42"/>
      <c r="OPX331" s="42"/>
      <c r="OPY331" s="43"/>
      <c r="OPZ331" s="43"/>
      <c r="OQA331" s="40"/>
      <c r="OQB331" s="40"/>
      <c r="OQC331" s="41"/>
      <c r="OQD331" s="42"/>
      <c r="OQE331" s="42"/>
      <c r="OQF331" s="42"/>
      <c r="OQG331" s="43"/>
      <c r="OQH331" s="43"/>
      <c r="OQI331" s="40"/>
      <c r="OQJ331" s="40"/>
      <c r="OQK331" s="41"/>
      <c r="OQL331" s="42"/>
      <c r="OQM331" s="42"/>
      <c r="OQN331" s="42"/>
      <c r="OQO331" s="43"/>
      <c r="OQP331" s="43"/>
      <c r="OQQ331" s="40"/>
      <c r="OQR331" s="40"/>
      <c r="OQS331" s="41"/>
      <c r="OQT331" s="42"/>
      <c r="OQU331" s="42"/>
      <c r="OQV331" s="42"/>
      <c r="OQW331" s="43"/>
      <c r="OQX331" s="43"/>
      <c r="OQY331" s="40"/>
      <c r="OQZ331" s="40"/>
      <c r="ORA331" s="41"/>
      <c r="ORB331" s="42"/>
      <c r="ORC331" s="42"/>
      <c r="ORD331" s="42"/>
      <c r="ORE331" s="43"/>
      <c r="ORF331" s="43"/>
      <c r="ORG331" s="40"/>
      <c r="ORH331" s="40"/>
      <c r="ORI331" s="41"/>
      <c r="ORJ331" s="42"/>
      <c r="ORK331" s="42"/>
      <c r="ORL331" s="42"/>
      <c r="ORM331" s="43"/>
      <c r="ORN331" s="43"/>
      <c r="ORO331" s="40"/>
      <c r="ORP331" s="40"/>
      <c r="ORQ331" s="41"/>
      <c r="ORR331" s="42"/>
      <c r="ORS331" s="42"/>
      <c r="ORT331" s="42"/>
      <c r="ORU331" s="43"/>
      <c r="ORV331" s="43"/>
      <c r="ORW331" s="40"/>
      <c r="ORX331" s="40"/>
      <c r="ORY331" s="41"/>
      <c r="ORZ331" s="42"/>
      <c r="OSA331" s="42"/>
      <c r="OSB331" s="42"/>
      <c r="OSC331" s="43"/>
      <c r="OSD331" s="43"/>
      <c r="OSE331" s="40"/>
      <c r="OSF331" s="40"/>
      <c r="OSG331" s="41"/>
      <c r="OSH331" s="42"/>
      <c r="OSI331" s="42"/>
      <c r="OSJ331" s="42"/>
      <c r="OSK331" s="43"/>
      <c r="OSL331" s="43"/>
      <c r="OSM331" s="40"/>
      <c r="OSN331" s="40"/>
      <c r="OSO331" s="41"/>
      <c r="OSP331" s="42"/>
      <c r="OSQ331" s="42"/>
      <c r="OSR331" s="42"/>
      <c r="OSS331" s="43"/>
      <c r="OST331" s="43"/>
      <c r="OSU331" s="40"/>
      <c r="OSV331" s="40"/>
      <c r="OSW331" s="41"/>
      <c r="OSX331" s="42"/>
      <c r="OSY331" s="42"/>
      <c r="OSZ331" s="42"/>
      <c r="OTA331" s="43"/>
      <c r="OTB331" s="43"/>
      <c r="OTC331" s="40"/>
      <c r="OTD331" s="40"/>
      <c r="OTE331" s="41"/>
      <c r="OTF331" s="42"/>
      <c r="OTG331" s="42"/>
      <c r="OTH331" s="42"/>
      <c r="OTI331" s="43"/>
      <c r="OTJ331" s="43"/>
      <c r="OTK331" s="40"/>
      <c r="OTL331" s="40"/>
      <c r="OTM331" s="41"/>
      <c r="OTN331" s="42"/>
      <c r="OTO331" s="42"/>
      <c r="OTP331" s="42"/>
      <c r="OTQ331" s="43"/>
      <c r="OTR331" s="43"/>
      <c r="OTS331" s="40"/>
      <c r="OTT331" s="40"/>
      <c r="OTU331" s="41"/>
      <c r="OTV331" s="42"/>
      <c r="OTW331" s="42"/>
      <c r="OTX331" s="42"/>
      <c r="OTY331" s="43"/>
      <c r="OTZ331" s="43"/>
      <c r="OUA331" s="40"/>
      <c r="OUB331" s="40"/>
      <c r="OUC331" s="41"/>
      <c r="OUD331" s="42"/>
      <c r="OUE331" s="42"/>
      <c r="OUF331" s="42"/>
      <c r="OUG331" s="43"/>
      <c r="OUH331" s="43"/>
      <c r="OUI331" s="40"/>
      <c r="OUJ331" s="40"/>
      <c r="OUK331" s="41"/>
      <c r="OUL331" s="42"/>
      <c r="OUM331" s="42"/>
      <c r="OUN331" s="42"/>
      <c r="OUO331" s="43"/>
      <c r="OUP331" s="43"/>
      <c r="OUQ331" s="40"/>
      <c r="OUR331" s="40"/>
      <c r="OUS331" s="41"/>
      <c r="OUT331" s="42"/>
      <c r="OUU331" s="42"/>
      <c r="OUV331" s="42"/>
      <c r="OUW331" s="43"/>
      <c r="OUX331" s="43"/>
      <c r="OUY331" s="40"/>
      <c r="OUZ331" s="40"/>
      <c r="OVA331" s="41"/>
      <c r="OVB331" s="42"/>
      <c r="OVC331" s="42"/>
      <c r="OVD331" s="42"/>
      <c r="OVE331" s="43"/>
      <c r="OVF331" s="43"/>
      <c r="OVG331" s="40"/>
      <c r="OVH331" s="40"/>
      <c r="OVI331" s="41"/>
      <c r="OVJ331" s="42"/>
      <c r="OVK331" s="42"/>
      <c r="OVL331" s="42"/>
      <c r="OVM331" s="43"/>
      <c r="OVN331" s="43"/>
      <c r="OVO331" s="40"/>
      <c r="OVP331" s="40"/>
      <c r="OVQ331" s="41"/>
      <c r="OVR331" s="42"/>
      <c r="OVS331" s="42"/>
      <c r="OVT331" s="42"/>
      <c r="OVU331" s="43"/>
      <c r="OVV331" s="43"/>
      <c r="OVW331" s="40"/>
      <c r="OVX331" s="40"/>
      <c r="OVY331" s="41"/>
      <c r="OVZ331" s="42"/>
      <c r="OWA331" s="42"/>
      <c r="OWB331" s="42"/>
      <c r="OWC331" s="43"/>
      <c r="OWD331" s="43"/>
      <c r="OWE331" s="40"/>
      <c r="OWF331" s="40"/>
      <c r="OWG331" s="41"/>
      <c r="OWH331" s="42"/>
      <c r="OWI331" s="42"/>
      <c r="OWJ331" s="42"/>
      <c r="OWK331" s="43"/>
      <c r="OWL331" s="43"/>
      <c r="OWM331" s="40"/>
      <c r="OWN331" s="40"/>
      <c r="OWO331" s="41"/>
      <c r="OWP331" s="42"/>
      <c r="OWQ331" s="42"/>
      <c r="OWR331" s="42"/>
      <c r="OWS331" s="43"/>
      <c r="OWT331" s="43"/>
      <c r="OWU331" s="40"/>
      <c r="OWV331" s="40"/>
      <c r="OWW331" s="41"/>
      <c r="OWX331" s="42"/>
      <c r="OWY331" s="42"/>
      <c r="OWZ331" s="42"/>
      <c r="OXA331" s="43"/>
      <c r="OXB331" s="43"/>
      <c r="OXC331" s="40"/>
      <c r="OXD331" s="40"/>
      <c r="OXE331" s="41"/>
      <c r="OXF331" s="42"/>
      <c r="OXG331" s="42"/>
      <c r="OXH331" s="42"/>
      <c r="OXI331" s="43"/>
      <c r="OXJ331" s="43"/>
      <c r="OXK331" s="40"/>
      <c r="OXL331" s="40"/>
      <c r="OXM331" s="41"/>
      <c r="OXN331" s="42"/>
      <c r="OXO331" s="42"/>
      <c r="OXP331" s="42"/>
      <c r="OXQ331" s="43"/>
      <c r="OXR331" s="43"/>
      <c r="OXS331" s="40"/>
      <c r="OXT331" s="40"/>
      <c r="OXU331" s="41"/>
      <c r="OXV331" s="42"/>
      <c r="OXW331" s="42"/>
      <c r="OXX331" s="42"/>
      <c r="OXY331" s="43"/>
      <c r="OXZ331" s="43"/>
      <c r="OYA331" s="40"/>
      <c r="OYB331" s="40"/>
      <c r="OYC331" s="41"/>
      <c r="OYD331" s="42"/>
      <c r="OYE331" s="42"/>
      <c r="OYF331" s="42"/>
      <c r="OYG331" s="43"/>
      <c r="OYH331" s="43"/>
      <c r="OYI331" s="40"/>
      <c r="OYJ331" s="40"/>
      <c r="OYK331" s="41"/>
      <c r="OYL331" s="42"/>
      <c r="OYM331" s="42"/>
      <c r="OYN331" s="42"/>
      <c r="OYO331" s="43"/>
      <c r="OYP331" s="43"/>
      <c r="OYQ331" s="40"/>
      <c r="OYR331" s="40"/>
      <c r="OYS331" s="41"/>
      <c r="OYT331" s="42"/>
      <c r="OYU331" s="42"/>
      <c r="OYV331" s="42"/>
      <c r="OYW331" s="43"/>
      <c r="OYX331" s="43"/>
      <c r="OYY331" s="40"/>
      <c r="OYZ331" s="40"/>
      <c r="OZA331" s="41"/>
      <c r="OZB331" s="42"/>
      <c r="OZC331" s="42"/>
      <c r="OZD331" s="42"/>
      <c r="OZE331" s="43"/>
      <c r="OZF331" s="43"/>
      <c r="OZG331" s="40"/>
      <c r="OZH331" s="40"/>
      <c r="OZI331" s="41"/>
      <c r="OZJ331" s="42"/>
      <c r="OZK331" s="42"/>
      <c r="OZL331" s="42"/>
      <c r="OZM331" s="43"/>
      <c r="OZN331" s="43"/>
      <c r="OZO331" s="40"/>
      <c r="OZP331" s="40"/>
      <c r="OZQ331" s="41"/>
      <c r="OZR331" s="42"/>
      <c r="OZS331" s="42"/>
      <c r="OZT331" s="42"/>
      <c r="OZU331" s="43"/>
      <c r="OZV331" s="43"/>
      <c r="OZW331" s="40"/>
      <c r="OZX331" s="40"/>
      <c r="OZY331" s="41"/>
      <c r="OZZ331" s="42"/>
      <c r="PAA331" s="42"/>
      <c r="PAB331" s="42"/>
      <c r="PAC331" s="43"/>
      <c r="PAD331" s="43"/>
      <c r="PAE331" s="40"/>
      <c r="PAF331" s="40"/>
      <c r="PAG331" s="41"/>
      <c r="PAH331" s="42"/>
      <c r="PAI331" s="42"/>
      <c r="PAJ331" s="42"/>
      <c r="PAK331" s="43"/>
      <c r="PAL331" s="43"/>
      <c r="PAM331" s="40"/>
      <c r="PAN331" s="40"/>
      <c r="PAO331" s="41"/>
      <c r="PAP331" s="42"/>
      <c r="PAQ331" s="42"/>
      <c r="PAR331" s="42"/>
      <c r="PAS331" s="43"/>
      <c r="PAT331" s="43"/>
      <c r="PAU331" s="40"/>
      <c r="PAV331" s="40"/>
      <c r="PAW331" s="41"/>
      <c r="PAX331" s="42"/>
      <c r="PAY331" s="42"/>
      <c r="PAZ331" s="42"/>
      <c r="PBA331" s="43"/>
      <c r="PBB331" s="43"/>
      <c r="PBC331" s="40"/>
      <c r="PBD331" s="40"/>
      <c r="PBE331" s="41"/>
      <c r="PBF331" s="42"/>
      <c r="PBG331" s="42"/>
      <c r="PBH331" s="42"/>
      <c r="PBI331" s="43"/>
      <c r="PBJ331" s="43"/>
      <c r="PBK331" s="40"/>
      <c r="PBL331" s="40"/>
      <c r="PBM331" s="41"/>
      <c r="PBN331" s="42"/>
      <c r="PBO331" s="42"/>
      <c r="PBP331" s="42"/>
      <c r="PBQ331" s="43"/>
      <c r="PBR331" s="43"/>
      <c r="PBS331" s="40"/>
      <c r="PBT331" s="40"/>
      <c r="PBU331" s="41"/>
      <c r="PBV331" s="42"/>
      <c r="PBW331" s="42"/>
      <c r="PBX331" s="42"/>
      <c r="PBY331" s="43"/>
      <c r="PBZ331" s="43"/>
      <c r="PCA331" s="40"/>
      <c r="PCB331" s="40"/>
      <c r="PCC331" s="41"/>
      <c r="PCD331" s="42"/>
      <c r="PCE331" s="42"/>
      <c r="PCF331" s="42"/>
      <c r="PCG331" s="43"/>
      <c r="PCH331" s="43"/>
      <c r="PCI331" s="40"/>
      <c r="PCJ331" s="40"/>
      <c r="PCK331" s="41"/>
      <c r="PCL331" s="42"/>
      <c r="PCM331" s="42"/>
      <c r="PCN331" s="42"/>
      <c r="PCO331" s="43"/>
      <c r="PCP331" s="43"/>
      <c r="PCQ331" s="40"/>
      <c r="PCR331" s="40"/>
      <c r="PCS331" s="41"/>
      <c r="PCT331" s="42"/>
      <c r="PCU331" s="42"/>
      <c r="PCV331" s="42"/>
      <c r="PCW331" s="43"/>
      <c r="PCX331" s="43"/>
      <c r="PCY331" s="40"/>
      <c r="PCZ331" s="40"/>
      <c r="PDA331" s="41"/>
      <c r="PDB331" s="42"/>
      <c r="PDC331" s="42"/>
      <c r="PDD331" s="42"/>
      <c r="PDE331" s="43"/>
      <c r="PDF331" s="43"/>
      <c r="PDG331" s="40"/>
      <c r="PDH331" s="40"/>
      <c r="PDI331" s="41"/>
      <c r="PDJ331" s="42"/>
      <c r="PDK331" s="42"/>
      <c r="PDL331" s="42"/>
      <c r="PDM331" s="43"/>
      <c r="PDN331" s="43"/>
      <c r="PDO331" s="40"/>
      <c r="PDP331" s="40"/>
      <c r="PDQ331" s="41"/>
      <c r="PDR331" s="42"/>
      <c r="PDS331" s="42"/>
      <c r="PDT331" s="42"/>
      <c r="PDU331" s="43"/>
      <c r="PDV331" s="43"/>
      <c r="PDW331" s="40"/>
      <c r="PDX331" s="40"/>
      <c r="PDY331" s="41"/>
      <c r="PDZ331" s="42"/>
      <c r="PEA331" s="42"/>
      <c r="PEB331" s="42"/>
      <c r="PEC331" s="43"/>
      <c r="PED331" s="43"/>
      <c r="PEE331" s="40"/>
      <c r="PEF331" s="40"/>
      <c r="PEG331" s="41"/>
      <c r="PEH331" s="42"/>
      <c r="PEI331" s="42"/>
      <c r="PEJ331" s="42"/>
      <c r="PEK331" s="43"/>
      <c r="PEL331" s="43"/>
      <c r="PEM331" s="40"/>
      <c r="PEN331" s="40"/>
      <c r="PEO331" s="41"/>
      <c r="PEP331" s="42"/>
      <c r="PEQ331" s="42"/>
      <c r="PER331" s="42"/>
      <c r="PES331" s="43"/>
      <c r="PET331" s="43"/>
      <c r="PEU331" s="40"/>
      <c r="PEV331" s="40"/>
      <c r="PEW331" s="41"/>
      <c r="PEX331" s="42"/>
      <c r="PEY331" s="42"/>
      <c r="PEZ331" s="42"/>
      <c r="PFA331" s="43"/>
      <c r="PFB331" s="43"/>
      <c r="PFC331" s="40"/>
      <c r="PFD331" s="40"/>
      <c r="PFE331" s="41"/>
      <c r="PFF331" s="42"/>
      <c r="PFG331" s="42"/>
      <c r="PFH331" s="42"/>
      <c r="PFI331" s="43"/>
      <c r="PFJ331" s="43"/>
      <c r="PFK331" s="40"/>
      <c r="PFL331" s="40"/>
      <c r="PFM331" s="41"/>
      <c r="PFN331" s="42"/>
      <c r="PFO331" s="42"/>
      <c r="PFP331" s="42"/>
      <c r="PFQ331" s="43"/>
      <c r="PFR331" s="43"/>
      <c r="PFS331" s="40"/>
      <c r="PFT331" s="40"/>
      <c r="PFU331" s="41"/>
      <c r="PFV331" s="42"/>
      <c r="PFW331" s="42"/>
      <c r="PFX331" s="42"/>
      <c r="PFY331" s="43"/>
      <c r="PFZ331" s="43"/>
      <c r="PGA331" s="40"/>
      <c r="PGB331" s="40"/>
      <c r="PGC331" s="41"/>
      <c r="PGD331" s="42"/>
      <c r="PGE331" s="42"/>
      <c r="PGF331" s="42"/>
      <c r="PGG331" s="43"/>
      <c r="PGH331" s="43"/>
      <c r="PGI331" s="40"/>
      <c r="PGJ331" s="40"/>
      <c r="PGK331" s="41"/>
      <c r="PGL331" s="42"/>
      <c r="PGM331" s="42"/>
      <c r="PGN331" s="42"/>
      <c r="PGO331" s="43"/>
      <c r="PGP331" s="43"/>
      <c r="PGQ331" s="40"/>
      <c r="PGR331" s="40"/>
      <c r="PGS331" s="41"/>
      <c r="PGT331" s="42"/>
      <c r="PGU331" s="42"/>
      <c r="PGV331" s="42"/>
      <c r="PGW331" s="43"/>
      <c r="PGX331" s="43"/>
      <c r="PGY331" s="40"/>
      <c r="PGZ331" s="40"/>
      <c r="PHA331" s="41"/>
      <c r="PHB331" s="42"/>
      <c r="PHC331" s="42"/>
      <c r="PHD331" s="42"/>
      <c r="PHE331" s="43"/>
      <c r="PHF331" s="43"/>
      <c r="PHG331" s="40"/>
      <c r="PHH331" s="40"/>
      <c r="PHI331" s="41"/>
      <c r="PHJ331" s="42"/>
      <c r="PHK331" s="42"/>
      <c r="PHL331" s="42"/>
      <c r="PHM331" s="43"/>
      <c r="PHN331" s="43"/>
      <c r="PHO331" s="40"/>
      <c r="PHP331" s="40"/>
      <c r="PHQ331" s="41"/>
      <c r="PHR331" s="42"/>
      <c r="PHS331" s="42"/>
      <c r="PHT331" s="42"/>
      <c r="PHU331" s="43"/>
      <c r="PHV331" s="43"/>
      <c r="PHW331" s="40"/>
      <c r="PHX331" s="40"/>
      <c r="PHY331" s="41"/>
      <c r="PHZ331" s="42"/>
      <c r="PIA331" s="42"/>
      <c r="PIB331" s="42"/>
      <c r="PIC331" s="43"/>
      <c r="PID331" s="43"/>
      <c r="PIE331" s="40"/>
      <c r="PIF331" s="40"/>
      <c r="PIG331" s="41"/>
      <c r="PIH331" s="42"/>
      <c r="PII331" s="42"/>
      <c r="PIJ331" s="42"/>
      <c r="PIK331" s="43"/>
      <c r="PIL331" s="43"/>
      <c r="PIM331" s="40"/>
      <c r="PIN331" s="40"/>
      <c r="PIO331" s="41"/>
      <c r="PIP331" s="42"/>
      <c r="PIQ331" s="42"/>
      <c r="PIR331" s="42"/>
      <c r="PIS331" s="43"/>
      <c r="PIT331" s="43"/>
      <c r="PIU331" s="40"/>
      <c r="PIV331" s="40"/>
      <c r="PIW331" s="41"/>
      <c r="PIX331" s="42"/>
      <c r="PIY331" s="42"/>
      <c r="PIZ331" s="42"/>
      <c r="PJA331" s="43"/>
      <c r="PJB331" s="43"/>
      <c r="PJC331" s="40"/>
      <c r="PJD331" s="40"/>
      <c r="PJE331" s="41"/>
      <c r="PJF331" s="42"/>
      <c r="PJG331" s="42"/>
      <c r="PJH331" s="42"/>
      <c r="PJI331" s="43"/>
      <c r="PJJ331" s="43"/>
      <c r="PJK331" s="40"/>
      <c r="PJL331" s="40"/>
      <c r="PJM331" s="41"/>
      <c r="PJN331" s="42"/>
      <c r="PJO331" s="42"/>
      <c r="PJP331" s="42"/>
      <c r="PJQ331" s="43"/>
      <c r="PJR331" s="43"/>
      <c r="PJS331" s="40"/>
      <c r="PJT331" s="40"/>
      <c r="PJU331" s="41"/>
      <c r="PJV331" s="42"/>
      <c r="PJW331" s="42"/>
      <c r="PJX331" s="42"/>
      <c r="PJY331" s="43"/>
      <c r="PJZ331" s="43"/>
      <c r="PKA331" s="40"/>
      <c r="PKB331" s="40"/>
      <c r="PKC331" s="41"/>
      <c r="PKD331" s="42"/>
      <c r="PKE331" s="42"/>
      <c r="PKF331" s="42"/>
      <c r="PKG331" s="43"/>
      <c r="PKH331" s="43"/>
      <c r="PKI331" s="40"/>
      <c r="PKJ331" s="40"/>
      <c r="PKK331" s="41"/>
      <c r="PKL331" s="42"/>
      <c r="PKM331" s="42"/>
      <c r="PKN331" s="42"/>
      <c r="PKO331" s="43"/>
      <c r="PKP331" s="43"/>
      <c r="PKQ331" s="40"/>
      <c r="PKR331" s="40"/>
      <c r="PKS331" s="41"/>
      <c r="PKT331" s="42"/>
      <c r="PKU331" s="42"/>
      <c r="PKV331" s="42"/>
      <c r="PKW331" s="43"/>
      <c r="PKX331" s="43"/>
      <c r="PKY331" s="40"/>
      <c r="PKZ331" s="40"/>
      <c r="PLA331" s="41"/>
      <c r="PLB331" s="42"/>
      <c r="PLC331" s="42"/>
      <c r="PLD331" s="42"/>
      <c r="PLE331" s="43"/>
      <c r="PLF331" s="43"/>
      <c r="PLG331" s="40"/>
      <c r="PLH331" s="40"/>
      <c r="PLI331" s="41"/>
      <c r="PLJ331" s="42"/>
      <c r="PLK331" s="42"/>
      <c r="PLL331" s="42"/>
      <c r="PLM331" s="43"/>
      <c r="PLN331" s="43"/>
      <c r="PLO331" s="40"/>
      <c r="PLP331" s="40"/>
      <c r="PLQ331" s="41"/>
      <c r="PLR331" s="42"/>
      <c r="PLS331" s="42"/>
      <c r="PLT331" s="42"/>
      <c r="PLU331" s="43"/>
      <c r="PLV331" s="43"/>
      <c r="PLW331" s="40"/>
      <c r="PLX331" s="40"/>
      <c r="PLY331" s="41"/>
      <c r="PLZ331" s="42"/>
      <c r="PMA331" s="42"/>
      <c r="PMB331" s="42"/>
      <c r="PMC331" s="43"/>
      <c r="PMD331" s="43"/>
      <c r="PME331" s="40"/>
      <c r="PMF331" s="40"/>
      <c r="PMG331" s="41"/>
      <c r="PMH331" s="42"/>
      <c r="PMI331" s="42"/>
      <c r="PMJ331" s="42"/>
      <c r="PMK331" s="43"/>
      <c r="PML331" s="43"/>
      <c r="PMM331" s="40"/>
      <c r="PMN331" s="40"/>
      <c r="PMO331" s="41"/>
      <c r="PMP331" s="42"/>
      <c r="PMQ331" s="42"/>
      <c r="PMR331" s="42"/>
      <c r="PMS331" s="43"/>
      <c r="PMT331" s="43"/>
      <c r="PMU331" s="40"/>
      <c r="PMV331" s="40"/>
      <c r="PMW331" s="41"/>
      <c r="PMX331" s="42"/>
      <c r="PMY331" s="42"/>
      <c r="PMZ331" s="42"/>
      <c r="PNA331" s="43"/>
      <c r="PNB331" s="43"/>
      <c r="PNC331" s="40"/>
      <c r="PND331" s="40"/>
      <c r="PNE331" s="41"/>
      <c r="PNF331" s="42"/>
      <c r="PNG331" s="42"/>
      <c r="PNH331" s="42"/>
      <c r="PNI331" s="43"/>
      <c r="PNJ331" s="43"/>
      <c r="PNK331" s="40"/>
      <c r="PNL331" s="40"/>
      <c r="PNM331" s="41"/>
      <c r="PNN331" s="42"/>
      <c r="PNO331" s="42"/>
      <c r="PNP331" s="42"/>
      <c r="PNQ331" s="43"/>
      <c r="PNR331" s="43"/>
      <c r="PNS331" s="40"/>
      <c r="PNT331" s="40"/>
      <c r="PNU331" s="41"/>
      <c r="PNV331" s="42"/>
      <c r="PNW331" s="42"/>
      <c r="PNX331" s="42"/>
      <c r="PNY331" s="43"/>
      <c r="PNZ331" s="43"/>
      <c r="POA331" s="40"/>
      <c r="POB331" s="40"/>
      <c r="POC331" s="41"/>
      <c r="POD331" s="42"/>
      <c r="POE331" s="42"/>
      <c r="POF331" s="42"/>
      <c r="POG331" s="43"/>
      <c r="POH331" s="43"/>
      <c r="POI331" s="40"/>
      <c r="POJ331" s="40"/>
      <c r="POK331" s="41"/>
      <c r="POL331" s="42"/>
      <c r="POM331" s="42"/>
      <c r="PON331" s="42"/>
      <c r="POO331" s="43"/>
      <c r="POP331" s="43"/>
      <c r="POQ331" s="40"/>
      <c r="POR331" s="40"/>
      <c r="POS331" s="41"/>
      <c r="POT331" s="42"/>
      <c r="POU331" s="42"/>
      <c r="POV331" s="42"/>
      <c r="POW331" s="43"/>
      <c r="POX331" s="43"/>
      <c r="POY331" s="40"/>
      <c r="POZ331" s="40"/>
      <c r="PPA331" s="41"/>
      <c r="PPB331" s="42"/>
      <c r="PPC331" s="42"/>
      <c r="PPD331" s="42"/>
      <c r="PPE331" s="43"/>
      <c r="PPF331" s="43"/>
      <c r="PPG331" s="40"/>
      <c r="PPH331" s="40"/>
      <c r="PPI331" s="41"/>
      <c r="PPJ331" s="42"/>
      <c r="PPK331" s="42"/>
      <c r="PPL331" s="42"/>
      <c r="PPM331" s="43"/>
      <c r="PPN331" s="43"/>
      <c r="PPO331" s="40"/>
      <c r="PPP331" s="40"/>
      <c r="PPQ331" s="41"/>
      <c r="PPR331" s="42"/>
      <c r="PPS331" s="42"/>
      <c r="PPT331" s="42"/>
      <c r="PPU331" s="43"/>
      <c r="PPV331" s="43"/>
      <c r="PPW331" s="40"/>
      <c r="PPX331" s="40"/>
      <c r="PPY331" s="41"/>
      <c r="PPZ331" s="42"/>
      <c r="PQA331" s="42"/>
      <c r="PQB331" s="42"/>
      <c r="PQC331" s="43"/>
      <c r="PQD331" s="43"/>
      <c r="PQE331" s="40"/>
      <c r="PQF331" s="40"/>
      <c r="PQG331" s="41"/>
      <c r="PQH331" s="42"/>
      <c r="PQI331" s="42"/>
      <c r="PQJ331" s="42"/>
      <c r="PQK331" s="43"/>
      <c r="PQL331" s="43"/>
      <c r="PQM331" s="40"/>
      <c r="PQN331" s="40"/>
      <c r="PQO331" s="41"/>
      <c r="PQP331" s="42"/>
      <c r="PQQ331" s="42"/>
      <c r="PQR331" s="42"/>
      <c r="PQS331" s="43"/>
      <c r="PQT331" s="43"/>
      <c r="PQU331" s="40"/>
      <c r="PQV331" s="40"/>
      <c r="PQW331" s="41"/>
      <c r="PQX331" s="42"/>
      <c r="PQY331" s="42"/>
      <c r="PQZ331" s="42"/>
      <c r="PRA331" s="43"/>
      <c r="PRB331" s="43"/>
      <c r="PRC331" s="40"/>
      <c r="PRD331" s="40"/>
      <c r="PRE331" s="41"/>
      <c r="PRF331" s="42"/>
      <c r="PRG331" s="42"/>
      <c r="PRH331" s="42"/>
      <c r="PRI331" s="43"/>
      <c r="PRJ331" s="43"/>
      <c r="PRK331" s="40"/>
      <c r="PRL331" s="40"/>
      <c r="PRM331" s="41"/>
      <c r="PRN331" s="42"/>
      <c r="PRO331" s="42"/>
      <c r="PRP331" s="42"/>
      <c r="PRQ331" s="43"/>
      <c r="PRR331" s="43"/>
      <c r="PRS331" s="40"/>
      <c r="PRT331" s="40"/>
      <c r="PRU331" s="41"/>
      <c r="PRV331" s="42"/>
      <c r="PRW331" s="42"/>
      <c r="PRX331" s="42"/>
      <c r="PRY331" s="43"/>
      <c r="PRZ331" s="43"/>
      <c r="PSA331" s="40"/>
      <c r="PSB331" s="40"/>
      <c r="PSC331" s="41"/>
      <c r="PSD331" s="42"/>
      <c r="PSE331" s="42"/>
      <c r="PSF331" s="42"/>
      <c r="PSG331" s="43"/>
      <c r="PSH331" s="43"/>
      <c r="PSI331" s="40"/>
      <c r="PSJ331" s="40"/>
      <c r="PSK331" s="41"/>
      <c r="PSL331" s="42"/>
      <c r="PSM331" s="42"/>
      <c r="PSN331" s="42"/>
      <c r="PSO331" s="43"/>
      <c r="PSP331" s="43"/>
      <c r="PSQ331" s="40"/>
      <c r="PSR331" s="40"/>
      <c r="PSS331" s="41"/>
      <c r="PST331" s="42"/>
      <c r="PSU331" s="42"/>
      <c r="PSV331" s="42"/>
      <c r="PSW331" s="43"/>
      <c r="PSX331" s="43"/>
      <c r="PSY331" s="40"/>
      <c r="PSZ331" s="40"/>
      <c r="PTA331" s="41"/>
      <c r="PTB331" s="42"/>
      <c r="PTC331" s="42"/>
      <c r="PTD331" s="42"/>
      <c r="PTE331" s="43"/>
      <c r="PTF331" s="43"/>
      <c r="PTG331" s="40"/>
      <c r="PTH331" s="40"/>
      <c r="PTI331" s="41"/>
      <c r="PTJ331" s="42"/>
      <c r="PTK331" s="42"/>
      <c r="PTL331" s="42"/>
      <c r="PTM331" s="43"/>
      <c r="PTN331" s="43"/>
      <c r="PTO331" s="40"/>
      <c r="PTP331" s="40"/>
      <c r="PTQ331" s="41"/>
      <c r="PTR331" s="42"/>
      <c r="PTS331" s="42"/>
      <c r="PTT331" s="42"/>
      <c r="PTU331" s="43"/>
      <c r="PTV331" s="43"/>
      <c r="PTW331" s="40"/>
      <c r="PTX331" s="40"/>
      <c r="PTY331" s="41"/>
      <c r="PTZ331" s="42"/>
      <c r="PUA331" s="42"/>
      <c r="PUB331" s="42"/>
      <c r="PUC331" s="43"/>
      <c r="PUD331" s="43"/>
      <c r="PUE331" s="40"/>
      <c r="PUF331" s="40"/>
      <c r="PUG331" s="41"/>
      <c r="PUH331" s="42"/>
      <c r="PUI331" s="42"/>
      <c r="PUJ331" s="42"/>
      <c r="PUK331" s="43"/>
      <c r="PUL331" s="43"/>
      <c r="PUM331" s="40"/>
      <c r="PUN331" s="40"/>
      <c r="PUO331" s="41"/>
      <c r="PUP331" s="42"/>
      <c r="PUQ331" s="42"/>
      <c r="PUR331" s="42"/>
      <c r="PUS331" s="43"/>
      <c r="PUT331" s="43"/>
      <c r="PUU331" s="40"/>
      <c r="PUV331" s="40"/>
      <c r="PUW331" s="41"/>
      <c r="PUX331" s="42"/>
      <c r="PUY331" s="42"/>
      <c r="PUZ331" s="42"/>
      <c r="PVA331" s="43"/>
      <c r="PVB331" s="43"/>
      <c r="PVC331" s="40"/>
      <c r="PVD331" s="40"/>
      <c r="PVE331" s="41"/>
      <c r="PVF331" s="42"/>
      <c r="PVG331" s="42"/>
      <c r="PVH331" s="42"/>
      <c r="PVI331" s="43"/>
      <c r="PVJ331" s="43"/>
      <c r="PVK331" s="40"/>
      <c r="PVL331" s="40"/>
      <c r="PVM331" s="41"/>
      <c r="PVN331" s="42"/>
      <c r="PVO331" s="42"/>
      <c r="PVP331" s="42"/>
      <c r="PVQ331" s="43"/>
      <c r="PVR331" s="43"/>
      <c r="PVS331" s="40"/>
      <c r="PVT331" s="40"/>
      <c r="PVU331" s="41"/>
      <c r="PVV331" s="42"/>
      <c r="PVW331" s="42"/>
      <c r="PVX331" s="42"/>
      <c r="PVY331" s="43"/>
      <c r="PVZ331" s="43"/>
      <c r="PWA331" s="40"/>
      <c r="PWB331" s="40"/>
      <c r="PWC331" s="41"/>
      <c r="PWD331" s="42"/>
      <c r="PWE331" s="42"/>
      <c r="PWF331" s="42"/>
      <c r="PWG331" s="43"/>
      <c r="PWH331" s="43"/>
      <c r="PWI331" s="40"/>
      <c r="PWJ331" s="40"/>
      <c r="PWK331" s="41"/>
      <c r="PWL331" s="42"/>
      <c r="PWM331" s="42"/>
      <c r="PWN331" s="42"/>
      <c r="PWO331" s="43"/>
      <c r="PWP331" s="43"/>
      <c r="PWQ331" s="40"/>
      <c r="PWR331" s="40"/>
      <c r="PWS331" s="41"/>
      <c r="PWT331" s="42"/>
      <c r="PWU331" s="42"/>
      <c r="PWV331" s="42"/>
      <c r="PWW331" s="43"/>
      <c r="PWX331" s="43"/>
      <c r="PWY331" s="40"/>
      <c r="PWZ331" s="40"/>
      <c r="PXA331" s="41"/>
      <c r="PXB331" s="42"/>
      <c r="PXC331" s="42"/>
      <c r="PXD331" s="42"/>
      <c r="PXE331" s="43"/>
      <c r="PXF331" s="43"/>
      <c r="PXG331" s="40"/>
      <c r="PXH331" s="40"/>
      <c r="PXI331" s="41"/>
      <c r="PXJ331" s="42"/>
      <c r="PXK331" s="42"/>
      <c r="PXL331" s="42"/>
      <c r="PXM331" s="43"/>
      <c r="PXN331" s="43"/>
      <c r="PXO331" s="40"/>
      <c r="PXP331" s="40"/>
      <c r="PXQ331" s="41"/>
      <c r="PXR331" s="42"/>
      <c r="PXS331" s="42"/>
      <c r="PXT331" s="42"/>
      <c r="PXU331" s="43"/>
      <c r="PXV331" s="43"/>
      <c r="PXW331" s="40"/>
      <c r="PXX331" s="40"/>
      <c r="PXY331" s="41"/>
      <c r="PXZ331" s="42"/>
      <c r="PYA331" s="42"/>
      <c r="PYB331" s="42"/>
      <c r="PYC331" s="43"/>
      <c r="PYD331" s="43"/>
      <c r="PYE331" s="40"/>
      <c r="PYF331" s="40"/>
      <c r="PYG331" s="41"/>
      <c r="PYH331" s="42"/>
      <c r="PYI331" s="42"/>
      <c r="PYJ331" s="42"/>
      <c r="PYK331" s="43"/>
      <c r="PYL331" s="43"/>
      <c r="PYM331" s="40"/>
      <c r="PYN331" s="40"/>
      <c r="PYO331" s="41"/>
      <c r="PYP331" s="42"/>
      <c r="PYQ331" s="42"/>
      <c r="PYR331" s="42"/>
      <c r="PYS331" s="43"/>
      <c r="PYT331" s="43"/>
      <c r="PYU331" s="40"/>
      <c r="PYV331" s="40"/>
      <c r="PYW331" s="41"/>
      <c r="PYX331" s="42"/>
      <c r="PYY331" s="42"/>
      <c r="PYZ331" s="42"/>
      <c r="PZA331" s="43"/>
      <c r="PZB331" s="43"/>
      <c r="PZC331" s="40"/>
      <c r="PZD331" s="40"/>
      <c r="PZE331" s="41"/>
      <c r="PZF331" s="42"/>
      <c r="PZG331" s="42"/>
      <c r="PZH331" s="42"/>
      <c r="PZI331" s="43"/>
      <c r="PZJ331" s="43"/>
      <c r="PZK331" s="40"/>
      <c r="PZL331" s="40"/>
      <c r="PZM331" s="41"/>
      <c r="PZN331" s="42"/>
      <c r="PZO331" s="42"/>
      <c r="PZP331" s="42"/>
      <c r="PZQ331" s="43"/>
      <c r="PZR331" s="43"/>
      <c r="PZS331" s="40"/>
      <c r="PZT331" s="40"/>
      <c r="PZU331" s="41"/>
      <c r="PZV331" s="42"/>
      <c r="PZW331" s="42"/>
      <c r="PZX331" s="42"/>
      <c r="PZY331" s="43"/>
      <c r="PZZ331" s="43"/>
      <c r="QAA331" s="40"/>
      <c r="QAB331" s="40"/>
      <c r="QAC331" s="41"/>
      <c r="QAD331" s="42"/>
      <c r="QAE331" s="42"/>
      <c r="QAF331" s="42"/>
      <c r="QAG331" s="43"/>
      <c r="QAH331" s="43"/>
      <c r="QAI331" s="40"/>
      <c r="QAJ331" s="40"/>
      <c r="QAK331" s="41"/>
      <c r="QAL331" s="42"/>
      <c r="QAM331" s="42"/>
      <c r="QAN331" s="42"/>
      <c r="QAO331" s="43"/>
      <c r="QAP331" s="43"/>
      <c r="QAQ331" s="40"/>
      <c r="QAR331" s="40"/>
      <c r="QAS331" s="41"/>
      <c r="QAT331" s="42"/>
      <c r="QAU331" s="42"/>
      <c r="QAV331" s="42"/>
      <c r="QAW331" s="43"/>
      <c r="QAX331" s="43"/>
      <c r="QAY331" s="40"/>
      <c r="QAZ331" s="40"/>
      <c r="QBA331" s="41"/>
      <c r="QBB331" s="42"/>
      <c r="QBC331" s="42"/>
      <c r="QBD331" s="42"/>
      <c r="QBE331" s="43"/>
      <c r="QBF331" s="43"/>
      <c r="QBG331" s="40"/>
      <c r="QBH331" s="40"/>
      <c r="QBI331" s="41"/>
      <c r="QBJ331" s="42"/>
      <c r="QBK331" s="42"/>
      <c r="QBL331" s="42"/>
      <c r="QBM331" s="43"/>
      <c r="QBN331" s="43"/>
      <c r="QBO331" s="40"/>
      <c r="QBP331" s="40"/>
      <c r="QBQ331" s="41"/>
      <c r="QBR331" s="42"/>
      <c r="QBS331" s="42"/>
      <c r="QBT331" s="42"/>
      <c r="QBU331" s="43"/>
      <c r="QBV331" s="43"/>
      <c r="QBW331" s="40"/>
      <c r="QBX331" s="40"/>
      <c r="QBY331" s="41"/>
      <c r="QBZ331" s="42"/>
      <c r="QCA331" s="42"/>
      <c r="QCB331" s="42"/>
      <c r="QCC331" s="43"/>
      <c r="QCD331" s="43"/>
      <c r="QCE331" s="40"/>
      <c r="QCF331" s="40"/>
      <c r="QCG331" s="41"/>
      <c r="QCH331" s="42"/>
      <c r="QCI331" s="42"/>
      <c r="QCJ331" s="42"/>
      <c r="QCK331" s="43"/>
      <c r="QCL331" s="43"/>
      <c r="QCM331" s="40"/>
      <c r="QCN331" s="40"/>
      <c r="QCO331" s="41"/>
      <c r="QCP331" s="42"/>
      <c r="QCQ331" s="42"/>
      <c r="QCR331" s="42"/>
      <c r="QCS331" s="43"/>
      <c r="QCT331" s="43"/>
      <c r="QCU331" s="40"/>
      <c r="QCV331" s="40"/>
      <c r="QCW331" s="41"/>
      <c r="QCX331" s="42"/>
      <c r="QCY331" s="42"/>
      <c r="QCZ331" s="42"/>
      <c r="QDA331" s="43"/>
      <c r="QDB331" s="43"/>
      <c r="QDC331" s="40"/>
      <c r="QDD331" s="40"/>
      <c r="QDE331" s="41"/>
      <c r="QDF331" s="42"/>
      <c r="QDG331" s="42"/>
      <c r="QDH331" s="42"/>
      <c r="QDI331" s="43"/>
      <c r="QDJ331" s="43"/>
      <c r="QDK331" s="40"/>
      <c r="QDL331" s="40"/>
      <c r="QDM331" s="41"/>
      <c r="QDN331" s="42"/>
      <c r="QDO331" s="42"/>
      <c r="QDP331" s="42"/>
      <c r="QDQ331" s="43"/>
      <c r="QDR331" s="43"/>
      <c r="QDS331" s="40"/>
      <c r="QDT331" s="40"/>
      <c r="QDU331" s="41"/>
      <c r="QDV331" s="42"/>
      <c r="QDW331" s="42"/>
      <c r="QDX331" s="42"/>
      <c r="QDY331" s="43"/>
      <c r="QDZ331" s="43"/>
      <c r="QEA331" s="40"/>
      <c r="QEB331" s="40"/>
      <c r="QEC331" s="41"/>
      <c r="QED331" s="42"/>
      <c r="QEE331" s="42"/>
      <c r="QEF331" s="42"/>
      <c r="QEG331" s="43"/>
      <c r="QEH331" s="43"/>
      <c r="QEI331" s="40"/>
      <c r="QEJ331" s="40"/>
      <c r="QEK331" s="41"/>
      <c r="QEL331" s="42"/>
      <c r="QEM331" s="42"/>
      <c r="QEN331" s="42"/>
      <c r="QEO331" s="43"/>
      <c r="QEP331" s="43"/>
      <c r="QEQ331" s="40"/>
      <c r="QER331" s="40"/>
      <c r="QES331" s="41"/>
      <c r="QET331" s="42"/>
      <c r="QEU331" s="42"/>
      <c r="QEV331" s="42"/>
      <c r="QEW331" s="43"/>
      <c r="QEX331" s="43"/>
      <c r="QEY331" s="40"/>
      <c r="QEZ331" s="40"/>
      <c r="QFA331" s="41"/>
      <c r="QFB331" s="42"/>
      <c r="QFC331" s="42"/>
      <c r="QFD331" s="42"/>
      <c r="QFE331" s="43"/>
      <c r="QFF331" s="43"/>
      <c r="QFG331" s="40"/>
      <c r="QFH331" s="40"/>
      <c r="QFI331" s="41"/>
      <c r="QFJ331" s="42"/>
      <c r="QFK331" s="42"/>
      <c r="QFL331" s="42"/>
      <c r="QFM331" s="43"/>
      <c r="QFN331" s="43"/>
      <c r="QFO331" s="40"/>
      <c r="QFP331" s="40"/>
      <c r="QFQ331" s="41"/>
      <c r="QFR331" s="42"/>
      <c r="QFS331" s="42"/>
      <c r="QFT331" s="42"/>
      <c r="QFU331" s="43"/>
      <c r="QFV331" s="43"/>
      <c r="QFW331" s="40"/>
      <c r="QFX331" s="40"/>
      <c r="QFY331" s="41"/>
      <c r="QFZ331" s="42"/>
      <c r="QGA331" s="42"/>
      <c r="QGB331" s="42"/>
      <c r="QGC331" s="43"/>
      <c r="QGD331" s="43"/>
      <c r="QGE331" s="40"/>
      <c r="QGF331" s="40"/>
      <c r="QGG331" s="41"/>
      <c r="QGH331" s="42"/>
      <c r="QGI331" s="42"/>
      <c r="QGJ331" s="42"/>
      <c r="QGK331" s="43"/>
      <c r="QGL331" s="43"/>
      <c r="QGM331" s="40"/>
      <c r="QGN331" s="40"/>
      <c r="QGO331" s="41"/>
      <c r="QGP331" s="42"/>
      <c r="QGQ331" s="42"/>
      <c r="QGR331" s="42"/>
      <c r="QGS331" s="43"/>
      <c r="QGT331" s="43"/>
      <c r="QGU331" s="40"/>
      <c r="QGV331" s="40"/>
      <c r="QGW331" s="41"/>
      <c r="QGX331" s="42"/>
      <c r="QGY331" s="42"/>
      <c r="QGZ331" s="42"/>
      <c r="QHA331" s="43"/>
      <c r="QHB331" s="43"/>
      <c r="QHC331" s="40"/>
      <c r="QHD331" s="40"/>
      <c r="QHE331" s="41"/>
      <c r="QHF331" s="42"/>
      <c r="QHG331" s="42"/>
      <c r="QHH331" s="42"/>
      <c r="QHI331" s="43"/>
      <c r="QHJ331" s="43"/>
      <c r="QHK331" s="40"/>
      <c r="QHL331" s="40"/>
      <c r="QHM331" s="41"/>
      <c r="QHN331" s="42"/>
      <c r="QHO331" s="42"/>
      <c r="QHP331" s="42"/>
      <c r="QHQ331" s="43"/>
      <c r="QHR331" s="43"/>
      <c r="QHS331" s="40"/>
      <c r="QHT331" s="40"/>
      <c r="QHU331" s="41"/>
      <c r="QHV331" s="42"/>
      <c r="QHW331" s="42"/>
      <c r="QHX331" s="42"/>
      <c r="QHY331" s="43"/>
      <c r="QHZ331" s="43"/>
      <c r="QIA331" s="40"/>
      <c r="QIB331" s="40"/>
      <c r="QIC331" s="41"/>
      <c r="QID331" s="42"/>
      <c r="QIE331" s="42"/>
      <c r="QIF331" s="42"/>
      <c r="QIG331" s="43"/>
      <c r="QIH331" s="43"/>
      <c r="QII331" s="40"/>
      <c r="QIJ331" s="40"/>
      <c r="QIK331" s="41"/>
      <c r="QIL331" s="42"/>
      <c r="QIM331" s="42"/>
      <c r="QIN331" s="42"/>
      <c r="QIO331" s="43"/>
      <c r="QIP331" s="43"/>
      <c r="QIQ331" s="40"/>
      <c r="QIR331" s="40"/>
      <c r="QIS331" s="41"/>
      <c r="QIT331" s="42"/>
      <c r="QIU331" s="42"/>
      <c r="QIV331" s="42"/>
      <c r="QIW331" s="43"/>
      <c r="QIX331" s="43"/>
      <c r="QIY331" s="40"/>
      <c r="QIZ331" s="40"/>
      <c r="QJA331" s="41"/>
      <c r="QJB331" s="42"/>
      <c r="QJC331" s="42"/>
      <c r="QJD331" s="42"/>
      <c r="QJE331" s="43"/>
      <c r="QJF331" s="43"/>
      <c r="QJG331" s="40"/>
      <c r="QJH331" s="40"/>
      <c r="QJI331" s="41"/>
      <c r="QJJ331" s="42"/>
      <c r="QJK331" s="42"/>
      <c r="QJL331" s="42"/>
      <c r="QJM331" s="43"/>
      <c r="QJN331" s="43"/>
      <c r="QJO331" s="40"/>
      <c r="QJP331" s="40"/>
      <c r="QJQ331" s="41"/>
      <c r="QJR331" s="42"/>
      <c r="QJS331" s="42"/>
      <c r="QJT331" s="42"/>
      <c r="QJU331" s="43"/>
      <c r="QJV331" s="43"/>
      <c r="QJW331" s="40"/>
      <c r="QJX331" s="40"/>
      <c r="QJY331" s="41"/>
      <c r="QJZ331" s="42"/>
      <c r="QKA331" s="42"/>
      <c r="QKB331" s="42"/>
      <c r="QKC331" s="43"/>
      <c r="QKD331" s="43"/>
      <c r="QKE331" s="40"/>
      <c r="QKF331" s="40"/>
      <c r="QKG331" s="41"/>
      <c r="QKH331" s="42"/>
      <c r="QKI331" s="42"/>
      <c r="QKJ331" s="42"/>
      <c r="QKK331" s="43"/>
      <c r="QKL331" s="43"/>
      <c r="QKM331" s="40"/>
      <c r="QKN331" s="40"/>
      <c r="QKO331" s="41"/>
      <c r="QKP331" s="42"/>
      <c r="QKQ331" s="42"/>
      <c r="QKR331" s="42"/>
      <c r="QKS331" s="43"/>
      <c r="QKT331" s="43"/>
      <c r="QKU331" s="40"/>
      <c r="QKV331" s="40"/>
      <c r="QKW331" s="41"/>
      <c r="QKX331" s="42"/>
      <c r="QKY331" s="42"/>
      <c r="QKZ331" s="42"/>
      <c r="QLA331" s="43"/>
      <c r="QLB331" s="43"/>
      <c r="QLC331" s="40"/>
      <c r="QLD331" s="40"/>
      <c r="QLE331" s="41"/>
      <c r="QLF331" s="42"/>
      <c r="QLG331" s="42"/>
      <c r="QLH331" s="42"/>
      <c r="QLI331" s="43"/>
      <c r="QLJ331" s="43"/>
      <c r="QLK331" s="40"/>
      <c r="QLL331" s="40"/>
      <c r="QLM331" s="41"/>
      <c r="QLN331" s="42"/>
      <c r="QLO331" s="42"/>
      <c r="QLP331" s="42"/>
      <c r="QLQ331" s="43"/>
      <c r="QLR331" s="43"/>
      <c r="QLS331" s="40"/>
      <c r="QLT331" s="40"/>
      <c r="QLU331" s="41"/>
      <c r="QLV331" s="42"/>
      <c r="QLW331" s="42"/>
      <c r="QLX331" s="42"/>
      <c r="QLY331" s="43"/>
      <c r="QLZ331" s="43"/>
      <c r="QMA331" s="40"/>
      <c r="QMB331" s="40"/>
      <c r="QMC331" s="41"/>
      <c r="QMD331" s="42"/>
      <c r="QME331" s="42"/>
      <c r="QMF331" s="42"/>
      <c r="QMG331" s="43"/>
      <c r="QMH331" s="43"/>
      <c r="QMI331" s="40"/>
      <c r="QMJ331" s="40"/>
      <c r="QMK331" s="41"/>
      <c r="QML331" s="42"/>
      <c r="QMM331" s="42"/>
      <c r="QMN331" s="42"/>
      <c r="QMO331" s="43"/>
      <c r="QMP331" s="43"/>
      <c r="QMQ331" s="40"/>
      <c r="QMR331" s="40"/>
      <c r="QMS331" s="41"/>
      <c r="QMT331" s="42"/>
      <c r="QMU331" s="42"/>
      <c r="QMV331" s="42"/>
      <c r="QMW331" s="43"/>
      <c r="QMX331" s="43"/>
      <c r="QMY331" s="40"/>
      <c r="QMZ331" s="40"/>
      <c r="QNA331" s="41"/>
      <c r="QNB331" s="42"/>
      <c r="QNC331" s="42"/>
      <c r="QND331" s="42"/>
      <c r="QNE331" s="43"/>
      <c r="QNF331" s="43"/>
      <c r="QNG331" s="40"/>
      <c r="QNH331" s="40"/>
      <c r="QNI331" s="41"/>
      <c r="QNJ331" s="42"/>
      <c r="QNK331" s="42"/>
      <c r="QNL331" s="42"/>
      <c r="QNM331" s="43"/>
      <c r="QNN331" s="43"/>
      <c r="QNO331" s="40"/>
      <c r="QNP331" s="40"/>
      <c r="QNQ331" s="41"/>
      <c r="QNR331" s="42"/>
      <c r="QNS331" s="42"/>
      <c r="QNT331" s="42"/>
      <c r="QNU331" s="43"/>
      <c r="QNV331" s="43"/>
      <c r="QNW331" s="40"/>
      <c r="QNX331" s="40"/>
      <c r="QNY331" s="41"/>
      <c r="QNZ331" s="42"/>
      <c r="QOA331" s="42"/>
      <c r="QOB331" s="42"/>
      <c r="QOC331" s="43"/>
      <c r="QOD331" s="43"/>
      <c r="QOE331" s="40"/>
      <c r="QOF331" s="40"/>
      <c r="QOG331" s="41"/>
      <c r="QOH331" s="42"/>
      <c r="QOI331" s="42"/>
      <c r="QOJ331" s="42"/>
      <c r="QOK331" s="43"/>
      <c r="QOL331" s="43"/>
      <c r="QOM331" s="40"/>
      <c r="QON331" s="40"/>
      <c r="QOO331" s="41"/>
      <c r="QOP331" s="42"/>
      <c r="QOQ331" s="42"/>
      <c r="QOR331" s="42"/>
      <c r="QOS331" s="43"/>
      <c r="QOT331" s="43"/>
      <c r="QOU331" s="40"/>
      <c r="QOV331" s="40"/>
      <c r="QOW331" s="41"/>
      <c r="QOX331" s="42"/>
      <c r="QOY331" s="42"/>
      <c r="QOZ331" s="42"/>
      <c r="QPA331" s="43"/>
      <c r="QPB331" s="43"/>
      <c r="QPC331" s="40"/>
      <c r="QPD331" s="40"/>
      <c r="QPE331" s="41"/>
      <c r="QPF331" s="42"/>
      <c r="QPG331" s="42"/>
      <c r="QPH331" s="42"/>
      <c r="QPI331" s="43"/>
      <c r="QPJ331" s="43"/>
      <c r="QPK331" s="40"/>
      <c r="QPL331" s="40"/>
      <c r="QPM331" s="41"/>
      <c r="QPN331" s="42"/>
      <c r="QPO331" s="42"/>
      <c r="QPP331" s="42"/>
      <c r="QPQ331" s="43"/>
      <c r="QPR331" s="43"/>
      <c r="QPS331" s="40"/>
      <c r="QPT331" s="40"/>
      <c r="QPU331" s="41"/>
      <c r="QPV331" s="42"/>
      <c r="QPW331" s="42"/>
      <c r="QPX331" s="42"/>
      <c r="QPY331" s="43"/>
      <c r="QPZ331" s="43"/>
      <c r="QQA331" s="40"/>
      <c r="QQB331" s="40"/>
      <c r="QQC331" s="41"/>
      <c r="QQD331" s="42"/>
      <c r="QQE331" s="42"/>
      <c r="QQF331" s="42"/>
      <c r="QQG331" s="43"/>
      <c r="QQH331" s="43"/>
      <c r="QQI331" s="40"/>
      <c r="QQJ331" s="40"/>
      <c r="QQK331" s="41"/>
      <c r="QQL331" s="42"/>
      <c r="QQM331" s="42"/>
      <c r="QQN331" s="42"/>
      <c r="QQO331" s="43"/>
      <c r="QQP331" s="43"/>
      <c r="QQQ331" s="40"/>
      <c r="QQR331" s="40"/>
      <c r="QQS331" s="41"/>
      <c r="QQT331" s="42"/>
      <c r="QQU331" s="42"/>
      <c r="QQV331" s="42"/>
      <c r="QQW331" s="43"/>
      <c r="QQX331" s="43"/>
      <c r="QQY331" s="40"/>
      <c r="QQZ331" s="40"/>
      <c r="QRA331" s="41"/>
      <c r="QRB331" s="42"/>
      <c r="QRC331" s="42"/>
      <c r="QRD331" s="42"/>
      <c r="QRE331" s="43"/>
      <c r="QRF331" s="43"/>
      <c r="QRG331" s="40"/>
      <c r="QRH331" s="40"/>
      <c r="QRI331" s="41"/>
      <c r="QRJ331" s="42"/>
      <c r="QRK331" s="42"/>
      <c r="QRL331" s="42"/>
      <c r="QRM331" s="43"/>
      <c r="QRN331" s="43"/>
      <c r="QRO331" s="40"/>
      <c r="QRP331" s="40"/>
      <c r="QRQ331" s="41"/>
      <c r="QRR331" s="42"/>
      <c r="QRS331" s="42"/>
      <c r="QRT331" s="42"/>
      <c r="QRU331" s="43"/>
      <c r="QRV331" s="43"/>
      <c r="QRW331" s="40"/>
      <c r="QRX331" s="40"/>
      <c r="QRY331" s="41"/>
      <c r="QRZ331" s="42"/>
      <c r="QSA331" s="42"/>
      <c r="QSB331" s="42"/>
      <c r="QSC331" s="43"/>
      <c r="QSD331" s="43"/>
      <c r="QSE331" s="40"/>
      <c r="QSF331" s="40"/>
      <c r="QSG331" s="41"/>
      <c r="QSH331" s="42"/>
      <c r="QSI331" s="42"/>
      <c r="QSJ331" s="42"/>
      <c r="QSK331" s="43"/>
      <c r="QSL331" s="43"/>
      <c r="QSM331" s="40"/>
      <c r="QSN331" s="40"/>
      <c r="QSO331" s="41"/>
      <c r="QSP331" s="42"/>
      <c r="QSQ331" s="42"/>
      <c r="QSR331" s="42"/>
      <c r="QSS331" s="43"/>
      <c r="QST331" s="43"/>
      <c r="QSU331" s="40"/>
      <c r="QSV331" s="40"/>
      <c r="QSW331" s="41"/>
      <c r="QSX331" s="42"/>
      <c r="QSY331" s="42"/>
      <c r="QSZ331" s="42"/>
      <c r="QTA331" s="43"/>
      <c r="QTB331" s="43"/>
      <c r="QTC331" s="40"/>
      <c r="QTD331" s="40"/>
      <c r="QTE331" s="41"/>
      <c r="QTF331" s="42"/>
      <c r="QTG331" s="42"/>
      <c r="QTH331" s="42"/>
      <c r="QTI331" s="43"/>
      <c r="QTJ331" s="43"/>
      <c r="QTK331" s="40"/>
      <c r="QTL331" s="40"/>
      <c r="QTM331" s="41"/>
      <c r="QTN331" s="42"/>
      <c r="QTO331" s="42"/>
      <c r="QTP331" s="42"/>
      <c r="QTQ331" s="43"/>
      <c r="QTR331" s="43"/>
      <c r="QTS331" s="40"/>
      <c r="QTT331" s="40"/>
      <c r="QTU331" s="41"/>
      <c r="QTV331" s="42"/>
      <c r="QTW331" s="42"/>
      <c r="QTX331" s="42"/>
      <c r="QTY331" s="43"/>
      <c r="QTZ331" s="43"/>
      <c r="QUA331" s="40"/>
      <c r="QUB331" s="40"/>
      <c r="QUC331" s="41"/>
      <c r="QUD331" s="42"/>
      <c r="QUE331" s="42"/>
      <c r="QUF331" s="42"/>
      <c r="QUG331" s="43"/>
      <c r="QUH331" s="43"/>
      <c r="QUI331" s="40"/>
      <c r="QUJ331" s="40"/>
      <c r="QUK331" s="41"/>
      <c r="QUL331" s="42"/>
      <c r="QUM331" s="42"/>
      <c r="QUN331" s="42"/>
      <c r="QUO331" s="43"/>
      <c r="QUP331" s="43"/>
      <c r="QUQ331" s="40"/>
      <c r="QUR331" s="40"/>
      <c r="QUS331" s="41"/>
      <c r="QUT331" s="42"/>
      <c r="QUU331" s="42"/>
      <c r="QUV331" s="42"/>
      <c r="QUW331" s="43"/>
      <c r="QUX331" s="43"/>
      <c r="QUY331" s="40"/>
      <c r="QUZ331" s="40"/>
      <c r="QVA331" s="41"/>
      <c r="QVB331" s="42"/>
      <c r="QVC331" s="42"/>
      <c r="QVD331" s="42"/>
      <c r="QVE331" s="43"/>
      <c r="QVF331" s="43"/>
      <c r="QVG331" s="40"/>
      <c r="QVH331" s="40"/>
      <c r="QVI331" s="41"/>
      <c r="QVJ331" s="42"/>
      <c r="QVK331" s="42"/>
      <c r="QVL331" s="42"/>
      <c r="QVM331" s="43"/>
      <c r="QVN331" s="43"/>
      <c r="QVO331" s="40"/>
      <c r="QVP331" s="40"/>
      <c r="QVQ331" s="41"/>
      <c r="QVR331" s="42"/>
      <c r="QVS331" s="42"/>
      <c r="QVT331" s="42"/>
      <c r="QVU331" s="43"/>
      <c r="QVV331" s="43"/>
      <c r="QVW331" s="40"/>
      <c r="QVX331" s="40"/>
      <c r="QVY331" s="41"/>
      <c r="QVZ331" s="42"/>
      <c r="QWA331" s="42"/>
      <c r="QWB331" s="42"/>
      <c r="QWC331" s="43"/>
      <c r="QWD331" s="43"/>
      <c r="QWE331" s="40"/>
      <c r="QWF331" s="40"/>
      <c r="QWG331" s="41"/>
      <c r="QWH331" s="42"/>
      <c r="QWI331" s="42"/>
      <c r="QWJ331" s="42"/>
      <c r="QWK331" s="43"/>
      <c r="QWL331" s="43"/>
      <c r="QWM331" s="40"/>
      <c r="QWN331" s="40"/>
      <c r="QWO331" s="41"/>
      <c r="QWP331" s="42"/>
      <c r="QWQ331" s="42"/>
      <c r="QWR331" s="42"/>
      <c r="QWS331" s="43"/>
      <c r="QWT331" s="43"/>
      <c r="QWU331" s="40"/>
      <c r="QWV331" s="40"/>
      <c r="QWW331" s="41"/>
      <c r="QWX331" s="42"/>
      <c r="QWY331" s="42"/>
      <c r="QWZ331" s="42"/>
      <c r="QXA331" s="43"/>
      <c r="QXB331" s="43"/>
      <c r="QXC331" s="40"/>
      <c r="QXD331" s="40"/>
      <c r="QXE331" s="41"/>
      <c r="QXF331" s="42"/>
      <c r="QXG331" s="42"/>
      <c r="QXH331" s="42"/>
      <c r="QXI331" s="43"/>
      <c r="QXJ331" s="43"/>
      <c r="QXK331" s="40"/>
      <c r="QXL331" s="40"/>
      <c r="QXM331" s="41"/>
      <c r="QXN331" s="42"/>
      <c r="QXO331" s="42"/>
      <c r="QXP331" s="42"/>
      <c r="QXQ331" s="43"/>
      <c r="QXR331" s="43"/>
      <c r="QXS331" s="40"/>
      <c r="QXT331" s="40"/>
      <c r="QXU331" s="41"/>
      <c r="QXV331" s="42"/>
      <c r="QXW331" s="42"/>
      <c r="QXX331" s="42"/>
      <c r="QXY331" s="43"/>
      <c r="QXZ331" s="43"/>
      <c r="QYA331" s="40"/>
      <c r="QYB331" s="40"/>
      <c r="QYC331" s="41"/>
      <c r="QYD331" s="42"/>
      <c r="QYE331" s="42"/>
      <c r="QYF331" s="42"/>
      <c r="QYG331" s="43"/>
      <c r="QYH331" s="43"/>
      <c r="QYI331" s="40"/>
      <c r="QYJ331" s="40"/>
      <c r="QYK331" s="41"/>
      <c r="QYL331" s="42"/>
      <c r="QYM331" s="42"/>
      <c r="QYN331" s="42"/>
      <c r="QYO331" s="43"/>
      <c r="QYP331" s="43"/>
      <c r="QYQ331" s="40"/>
      <c r="QYR331" s="40"/>
      <c r="QYS331" s="41"/>
      <c r="QYT331" s="42"/>
      <c r="QYU331" s="42"/>
      <c r="QYV331" s="42"/>
      <c r="QYW331" s="43"/>
      <c r="QYX331" s="43"/>
      <c r="QYY331" s="40"/>
      <c r="QYZ331" s="40"/>
      <c r="QZA331" s="41"/>
      <c r="QZB331" s="42"/>
      <c r="QZC331" s="42"/>
      <c r="QZD331" s="42"/>
      <c r="QZE331" s="43"/>
      <c r="QZF331" s="43"/>
      <c r="QZG331" s="40"/>
      <c r="QZH331" s="40"/>
      <c r="QZI331" s="41"/>
      <c r="QZJ331" s="42"/>
      <c r="QZK331" s="42"/>
      <c r="QZL331" s="42"/>
      <c r="QZM331" s="43"/>
      <c r="QZN331" s="43"/>
      <c r="QZO331" s="40"/>
      <c r="QZP331" s="40"/>
      <c r="QZQ331" s="41"/>
      <c r="QZR331" s="42"/>
      <c r="QZS331" s="42"/>
      <c r="QZT331" s="42"/>
      <c r="QZU331" s="43"/>
      <c r="QZV331" s="43"/>
      <c r="QZW331" s="40"/>
      <c r="QZX331" s="40"/>
      <c r="QZY331" s="41"/>
      <c r="QZZ331" s="42"/>
      <c r="RAA331" s="42"/>
      <c r="RAB331" s="42"/>
      <c r="RAC331" s="43"/>
      <c r="RAD331" s="43"/>
      <c r="RAE331" s="40"/>
      <c r="RAF331" s="40"/>
      <c r="RAG331" s="41"/>
      <c r="RAH331" s="42"/>
      <c r="RAI331" s="42"/>
      <c r="RAJ331" s="42"/>
      <c r="RAK331" s="43"/>
      <c r="RAL331" s="43"/>
      <c r="RAM331" s="40"/>
      <c r="RAN331" s="40"/>
      <c r="RAO331" s="41"/>
      <c r="RAP331" s="42"/>
      <c r="RAQ331" s="42"/>
      <c r="RAR331" s="42"/>
      <c r="RAS331" s="43"/>
      <c r="RAT331" s="43"/>
      <c r="RAU331" s="40"/>
      <c r="RAV331" s="40"/>
      <c r="RAW331" s="41"/>
      <c r="RAX331" s="42"/>
      <c r="RAY331" s="42"/>
      <c r="RAZ331" s="42"/>
      <c r="RBA331" s="43"/>
      <c r="RBB331" s="43"/>
      <c r="RBC331" s="40"/>
      <c r="RBD331" s="40"/>
      <c r="RBE331" s="41"/>
      <c r="RBF331" s="42"/>
      <c r="RBG331" s="42"/>
      <c r="RBH331" s="42"/>
      <c r="RBI331" s="43"/>
      <c r="RBJ331" s="43"/>
      <c r="RBK331" s="40"/>
      <c r="RBL331" s="40"/>
      <c r="RBM331" s="41"/>
      <c r="RBN331" s="42"/>
      <c r="RBO331" s="42"/>
      <c r="RBP331" s="42"/>
      <c r="RBQ331" s="43"/>
      <c r="RBR331" s="43"/>
      <c r="RBS331" s="40"/>
      <c r="RBT331" s="40"/>
      <c r="RBU331" s="41"/>
      <c r="RBV331" s="42"/>
      <c r="RBW331" s="42"/>
      <c r="RBX331" s="42"/>
      <c r="RBY331" s="43"/>
      <c r="RBZ331" s="43"/>
      <c r="RCA331" s="40"/>
      <c r="RCB331" s="40"/>
      <c r="RCC331" s="41"/>
      <c r="RCD331" s="42"/>
      <c r="RCE331" s="42"/>
      <c r="RCF331" s="42"/>
      <c r="RCG331" s="43"/>
      <c r="RCH331" s="43"/>
      <c r="RCI331" s="40"/>
      <c r="RCJ331" s="40"/>
      <c r="RCK331" s="41"/>
      <c r="RCL331" s="42"/>
      <c r="RCM331" s="42"/>
      <c r="RCN331" s="42"/>
      <c r="RCO331" s="43"/>
      <c r="RCP331" s="43"/>
      <c r="RCQ331" s="40"/>
      <c r="RCR331" s="40"/>
      <c r="RCS331" s="41"/>
      <c r="RCT331" s="42"/>
      <c r="RCU331" s="42"/>
      <c r="RCV331" s="42"/>
      <c r="RCW331" s="43"/>
      <c r="RCX331" s="43"/>
      <c r="RCY331" s="40"/>
      <c r="RCZ331" s="40"/>
      <c r="RDA331" s="41"/>
      <c r="RDB331" s="42"/>
      <c r="RDC331" s="42"/>
      <c r="RDD331" s="42"/>
      <c r="RDE331" s="43"/>
      <c r="RDF331" s="43"/>
      <c r="RDG331" s="40"/>
      <c r="RDH331" s="40"/>
      <c r="RDI331" s="41"/>
      <c r="RDJ331" s="42"/>
      <c r="RDK331" s="42"/>
      <c r="RDL331" s="42"/>
      <c r="RDM331" s="43"/>
      <c r="RDN331" s="43"/>
      <c r="RDO331" s="40"/>
      <c r="RDP331" s="40"/>
      <c r="RDQ331" s="41"/>
      <c r="RDR331" s="42"/>
      <c r="RDS331" s="42"/>
      <c r="RDT331" s="42"/>
      <c r="RDU331" s="43"/>
      <c r="RDV331" s="43"/>
      <c r="RDW331" s="40"/>
      <c r="RDX331" s="40"/>
      <c r="RDY331" s="41"/>
      <c r="RDZ331" s="42"/>
      <c r="REA331" s="42"/>
      <c r="REB331" s="42"/>
      <c r="REC331" s="43"/>
      <c r="RED331" s="43"/>
      <c r="REE331" s="40"/>
      <c r="REF331" s="40"/>
      <c r="REG331" s="41"/>
      <c r="REH331" s="42"/>
      <c r="REI331" s="42"/>
      <c r="REJ331" s="42"/>
      <c r="REK331" s="43"/>
      <c r="REL331" s="43"/>
      <c r="REM331" s="40"/>
      <c r="REN331" s="40"/>
      <c r="REO331" s="41"/>
      <c r="REP331" s="42"/>
      <c r="REQ331" s="42"/>
      <c r="RER331" s="42"/>
      <c r="RES331" s="43"/>
      <c r="RET331" s="43"/>
      <c r="REU331" s="40"/>
      <c r="REV331" s="40"/>
      <c r="REW331" s="41"/>
      <c r="REX331" s="42"/>
      <c r="REY331" s="42"/>
      <c r="REZ331" s="42"/>
      <c r="RFA331" s="43"/>
      <c r="RFB331" s="43"/>
      <c r="RFC331" s="40"/>
      <c r="RFD331" s="40"/>
      <c r="RFE331" s="41"/>
      <c r="RFF331" s="42"/>
      <c r="RFG331" s="42"/>
      <c r="RFH331" s="42"/>
      <c r="RFI331" s="43"/>
      <c r="RFJ331" s="43"/>
      <c r="RFK331" s="40"/>
      <c r="RFL331" s="40"/>
      <c r="RFM331" s="41"/>
      <c r="RFN331" s="42"/>
      <c r="RFO331" s="42"/>
      <c r="RFP331" s="42"/>
      <c r="RFQ331" s="43"/>
      <c r="RFR331" s="43"/>
      <c r="RFS331" s="40"/>
      <c r="RFT331" s="40"/>
      <c r="RFU331" s="41"/>
      <c r="RFV331" s="42"/>
      <c r="RFW331" s="42"/>
      <c r="RFX331" s="42"/>
      <c r="RFY331" s="43"/>
      <c r="RFZ331" s="43"/>
      <c r="RGA331" s="40"/>
      <c r="RGB331" s="40"/>
      <c r="RGC331" s="41"/>
      <c r="RGD331" s="42"/>
      <c r="RGE331" s="42"/>
      <c r="RGF331" s="42"/>
      <c r="RGG331" s="43"/>
      <c r="RGH331" s="43"/>
      <c r="RGI331" s="40"/>
      <c r="RGJ331" s="40"/>
      <c r="RGK331" s="41"/>
      <c r="RGL331" s="42"/>
      <c r="RGM331" s="42"/>
      <c r="RGN331" s="42"/>
      <c r="RGO331" s="43"/>
      <c r="RGP331" s="43"/>
      <c r="RGQ331" s="40"/>
      <c r="RGR331" s="40"/>
      <c r="RGS331" s="41"/>
      <c r="RGT331" s="42"/>
      <c r="RGU331" s="42"/>
      <c r="RGV331" s="42"/>
      <c r="RGW331" s="43"/>
      <c r="RGX331" s="43"/>
      <c r="RGY331" s="40"/>
      <c r="RGZ331" s="40"/>
      <c r="RHA331" s="41"/>
      <c r="RHB331" s="42"/>
      <c r="RHC331" s="42"/>
      <c r="RHD331" s="42"/>
      <c r="RHE331" s="43"/>
      <c r="RHF331" s="43"/>
      <c r="RHG331" s="40"/>
      <c r="RHH331" s="40"/>
      <c r="RHI331" s="41"/>
      <c r="RHJ331" s="42"/>
      <c r="RHK331" s="42"/>
      <c r="RHL331" s="42"/>
      <c r="RHM331" s="43"/>
      <c r="RHN331" s="43"/>
      <c r="RHO331" s="40"/>
      <c r="RHP331" s="40"/>
      <c r="RHQ331" s="41"/>
      <c r="RHR331" s="42"/>
      <c r="RHS331" s="42"/>
      <c r="RHT331" s="42"/>
      <c r="RHU331" s="43"/>
      <c r="RHV331" s="43"/>
      <c r="RHW331" s="40"/>
      <c r="RHX331" s="40"/>
      <c r="RHY331" s="41"/>
      <c r="RHZ331" s="42"/>
      <c r="RIA331" s="42"/>
      <c r="RIB331" s="42"/>
      <c r="RIC331" s="43"/>
      <c r="RID331" s="43"/>
      <c r="RIE331" s="40"/>
      <c r="RIF331" s="40"/>
      <c r="RIG331" s="41"/>
      <c r="RIH331" s="42"/>
      <c r="RII331" s="42"/>
      <c r="RIJ331" s="42"/>
      <c r="RIK331" s="43"/>
      <c r="RIL331" s="43"/>
      <c r="RIM331" s="40"/>
      <c r="RIN331" s="40"/>
      <c r="RIO331" s="41"/>
      <c r="RIP331" s="42"/>
      <c r="RIQ331" s="42"/>
      <c r="RIR331" s="42"/>
      <c r="RIS331" s="43"/>
      <c r="RIT331" s="43"/>
      <c r="RIU331" s="40"/>
      <c r="RIV331" s="40"/>
      <c r="RIW331" s="41"/>
      <c r="RIX331" s="42"/>
      <c r="RIY331" s="42"/>
      <c r="RIZ331" s="42"/>
      <c r="RJA331" s="43"/>
      <c r="RJB331" s="43"/>
      <c r="RJC331" s="40"/>
      <c r="RJD331" s="40"/>
      <c r="RJE331" s="41"/>
      <c r="RJF331" s="42"/>
      <c r="RJG331" s="42"/>
      <c r="RJH331" s="42"/>
      <c r="RJI331" s="43"/>
      <c r="RJJ331" s="43"/>
      <c r="RJK331" s="40"/>
      <c r="RJL331" s="40"/>
      <c r="RJM331" s="41"/>
      <c r="RJN331" s="42"/>
      <c r="RJO331" s="42"/>
      <c r="RJP331" s="42"/>
      <c r="RJQ331" s="43"/>
      <c r="RJR331" s="43"/>
      <c r="RJS331" s="40"/>
      <c r="RJT331" s="40"/>
      <c r="RJU331" s="41"/>
      <c r="RJV331" s="42"/>
      <c r="RJW331" s="42"/>
      <c r="RJX331" s="42"/>
      <c r="RJY331" s="43"/>
      <c r="RJZ331" s="43"/>
      <c r="RKA331" s="40"/>
      <c r="RKB331" s="40"/>
      <c r="RKC331" s="41"/>
      <c r="RKD331" s="42"/>
      <c r="RKE331" s="42"/>
      <c r="RKF331" s="42"/>
      <c r="RKG331" s="43"/>
      <c r="RKH331" s="43"/>
      <c r="RKI331" s="40"/>
      <c r="RKJ331" s="40"/>
      <c r="RKK331" s="41"/>
      <c r="RKL331" s="42"/>
      <c r="RKM331" s="42"/>
      <c r="RKN331" s="42"/>
      <c r="RKO331" s="43"/>
      <c r="RKP331" s="43"/>
      <c r="RKQ331" s="40"/>
      <c r="RKR331" s="40"/>
      <c r="RKS331" s="41"/>
      <c r="RKT331" s="42"/>
      <c r="RKU331" s="42"/>
      <c r="RKV331" s="42"/>
      <c r="RKW331" s="43"/>
      <c r="RKX331" s="43"/>
      <c r="RKY331" s="40"/>
      <c r="RKZ331" s="40"/>
      <c r="RLA331" s="41"/>
      <c r="RLB331" s="42"/>
      <c r="RLC331" s="42"/>
      <c r="RLD331" s="42"/>
      <c r="RLE331" s="43"/>
      <c r="RLF331" s="43"/>
      <c r="RLG331" s="40"/>
      <c r="RLH331" s="40"/>
      <c r="RLI331" s="41"/>
      <c r="RLJ331" s="42"/>
      <c r="RLK331" s="42"/>
      <c r="RLL331" s="42"/>
      <c r="RLM331" s="43"/>
      <c r="RLN331" s="43"/>
      <c r="RLO331" s="40"/>
      <c r="RLP331" s="40"/>
      <c r="RLQ331" s="41"/>
      <c r="RLR331" s="42"/>
      <c r="RLS331" s="42"/>
      <c r="RLT331" s="42"/>
      <c r="RLU331" s="43"/>
      <c r="RLV331" s="43"/>
      <c r="RLW331" s="40"/>
      <c r="RLX331" s="40"/>
      <c r="RLY331" s="41"/>
      <c r="RLZ331" s="42"/>
      <c r="RMA331" s="42"/>
      <c r="RMB331" s="42"/>
      <c r="RMC331" s="43"/>
      <c r="RMD331" s="43"/>
      <c r="RME331" s="40"/>
      <c r="RMF331" s="40"/>
      <c r="RMG331" s="41"/>
      <c r="RMH331" s="42"/>
      <c r="RMI331" s="42"/>
      <c r="RMJ331" s="42"/>
      <c r="RMK331" s="43"/>
      <c r="RML331" s="43"/>
      <c r="RMM331" s="40"/>
      <c r="RMN331" s="40"/>
      <c r="RMO331" s="41"/>
      <c r="RMP331" s="42"/>
      <c r="RMQ331" s="42"/>
      <c r="RMR331" s="42"/>
      <c r="RMS331" s="43"/>
      <c r="RMT331" s="43"/>
      <c r="RMU331" s="40"/>
      <c r="RMV331" s="40"/>
      <c r="RMW331" s="41"/>
      <c r="RMX331" s="42"/>
      <c r="RMY331" s="42"/>
      <c r="RMZ331" s="42"/>
      <c r="RNA331" s="43"/>
      <c r="RNB331" s="43"/>
      <c r="RNC331" s="40"/>
      <c r="RND331" s="40"/>
      <c r="RNE331" s="41"/>
      <c r="RNF331" s="42"/>
      <c r="RNG331" s="42"/>
      <c r="RNH331" s="42"/>
      <c r="RNI331" s="43"/>
      <c r="RNJ331" s="43"/>
      <c r="RNK331" s="40"/>
      <c r="RNL331" s="40"/>
      <c r="RNM331" s="41"/>
      <c r="RNN331" s="42"/>
      <c r="RNO331" s="42"/>
      <c r="RNP331" s="42"/>
      <c r="RNQ331" s="43"/>
      <c r="RNR331" s="43"/>
      <c r="RNS331" s="40"/>
      <c r="RNT331" s="40"/>
      <c r="RNU331" s="41"/>
      <c r="RNV331" s="42"/>
      <c r="RNW331" s="42"/>
      <c r="RNX331" s="42"/>
      <c r="RNY331" s="43"/>
      <c r="RNZ331" s="43"/>
      <c r="ROA331" s="40"/>
      <c r="ROB331" s="40"/>
      <c r="ROC331" s="41"/>
      <c r="ROD331" s="42"/>
      <c r="ROE331" s="42"/>
      <c r="ROF331" s="42"/>
      <c r="ROG331" s="43"/>
      <c r="ROH331" s="43"/>
      <c r="ROI331" s="40"/>
      <c r="ROJ331" s="40"/>
      <c r="ROK331" s="41"/>
      <c r="ROL331" s="42"/>
      <c r="ROM331" s="42"/>
      <c r="RON331" s="42"/>
      <c r="ROO331" s="43"/>
      <c r="ROP331" s="43"/>
      <c r="ROQ331" s="40"/>
      <c r="ROR331" s="40"/>
      <c r="ROS331" s="41"/>
      <c r="ROT331" s="42"/>
      <c r="ROU331" s="42"/>
      <c r="ROV331" s="42"/>
      <c r="ROW331" s="43"/>
      <c r="ROX331" s="43"/>
      <c r="ROY331" s="40"/>
      <c r="ROZ331" s="40"/>
      <c r="RPA331" s="41"/>
      <c r="RPB331" s="42"/>
      <c r="RPC331" s="42"/>
      <c r="RPD331" s="42"/>
      <c r="RPE331" s="43"/>
      <c r="RPF331" s="43"/>
      <c r="RPG331" s="40"/>
      <c r="RPH331" s="40"/>
      <c r="RPI331" s="41"/>
      <c r="RPJ331" s="42"/>
      <c r="RPK331" s="42"/>
      <c r="RPL331" s="42"/>
      <c r="RPM331" s="43"/>
      <c r="RPN331" s="43"/>
      <c r="RPO331" s="40"/>
      <c r="RPP331" s="40"/>
      <c r="RPQ331" s="41"/>
      <c r="RPR331" s="42"/>
      <c r="RPS331" s="42"/>
      <c r="RPT331" s="42"/>
      <c r="RPU331" s="43"/>
      <c r="RPV331" s="43"/>
      <c r="RPW331" s="40"/>
      <c r="RPX331" s="40"/>
      <c r="RPY331" s="41"/>
      <c r="RPZ331" s="42"/>
      <c r="RQA331" s="42"/>
      <c r="RQB331" s="42"/>
      <c r="RQC331" s="43"/>
      <c r="RQD331" s="43"/>
      <c r="RQE331" s="40"/>
      <c r="RQF331" s="40"/>
      <c r="RQG331" s="41"/>
      <c r="RQH331" s="42"/>
      <c r="RQI331" s="42"/>
      <c r="RQJ331" s="42"/>
      <c r="RQK331" s="43"/>
      <c r="RQL331" s="43"/>
      <c r="RQM331" s="40"/>
      <c r="RQN331" s="40"/>
      <c r="RQO331" s="41"/>
      <c r="RQP331" s="42"/>
      <c r="RQQ331" s="42"/>
      <c r="RQR331" s="42"/>
      <c r="RQS331" s="43"/>
      <c r="RQT331" s="43"/>
      <c r="RQU331" s="40"/>
      <c r="RQV331" s="40"/>
      <c r="RQW331" s="41"/>
      <c r="RQX331" s="42"/>
      <c r="RQY331" s="42"/>
      <c r="RQZ331" s="42"/>
      <c r="RRA331" s="43"/>
      <c r="RRB331" s="43"/>
      <c r="RRC331" s="40"/>
      <c r="RRD331" s="40"/>
      <c r="RRE331" s="41"/>
      <c r="RRF331" s="42"/>
      <c r="RRG331" s="42"/>
      <c r="RRH331" s="42"/>
      <c r="RRI331" s="43"/>
      <c r="RRJ331" s="43"/>
      <c r="RRK331" s="40"/>
      <c r="RRL331" s="40"/>
      <c r="RRM331" s="41"/>
      <c r="RRN331" s="42"/>
      <c r="RRO331" s="42"/>
      <c r="RRP331" s="42"/>
      <c r="RRQ331" s="43"/>
      <c r="RRR331" s="43"/>
      <c r="RRS331" s="40"/>
      <c r="RRT331" s="40"/>
      <c r="RRU331" s="41"/>
      <c r="RRV331" s="42"/>
      <c r="RRW331" s="42"/>
      <c r="RRX331" s="42"/>
      <c r="RRY331" s="43"/>
      <c r="RRZ331" s="43"/>
      <c r="RSA331" s="40"/>
      <c r="RSB331" s="40"/>
      <c r="RSC331" s="41"/>
      <c r="RSD331" s="42"/>
      <c r="RSE331" s="42"/>
      <c r="RSF331" s="42"/>
      <c r="RSG331" s="43"/>
      <c r="RSH331" s="43"/>
      <c r="RSI331" s="40"/>
      <c r="RSJ331" s="40"/>
      <c r="RSK331" s="41"/>
      <c r="RSL331" s="42"/>
      <c r="RSM331" s="42"/>
      <c r="RSN331" s="42"/>
      <c r="RSO331" s="43"/>
      <c r="RSP331" s="43"/>
      <c r="RSQ331" s="40"/>
      <c r="RSR331" s="40"/>
      <c r="RSS331" s="41"/>
      <c r="RST331" s="42"/>
      <c r="RSU331" s="42"/>
      <c r="RSV331" s="42"/>
      <c r="RSW331" s="43"/>
      <c r="RSX331" s="43"/>
      <c r="RSY331" s="40"/>
      <c r="RSZ331" s="40"/>
      <c r="RTA331" s="41"/>
      <c r="RTB331" s="42"/>
      <c r="RTC331" s="42"/>
      <c r="RTD331" s="42"/>
      <c r="RTE331" s="43"/>
      <c r="RTF331" s="43"/>
      <c r="RTG331" s="40"/>
      <c r="RTH331" s="40"/>
      <c r="RTI331" s="41"/>
      <c r="RTJ331" s="42"/>
      <c r="RTK331" s="42"/>
      <c r="RTL331" s="42"/>
      <c r="RTM331" s="43"/>
      <c r="RTN331" s="43"/>
      <c r="RTO331" s="40"/>
      <c r="RTP331" s="40"/>
      <c r="RTQ331" s="41"/>
      <c r="RTR331" s="42"/>
      <c r="RTS331" s="42"/>
      <c r="RTT331" s="42"/>
      <c r="RTU331" s="43"/>
      <c r="RTV331" s="43"/>
      <c r="RTW331" s="40"/>
      <c r="RTX331" s="40"/>
      <c r="RTY331" s="41"/>
      <c r="RTZ331" s="42"/>
      <c r="RUA331" s="42"/>
      <c r="RUB331" s="42"/>
      <c r="RUC331" s="43"/>
      <c r="RUD331" s="43"/>
      <c r="RUE331" s="40"/>
      <c r="RUF331" s="40"/>
      <c r="RUG331" s="41"/>
      <c r="RUH331" s="42"/>
      <c r="RUI331" s="42"/>
      <c r="RUJ331" s="42"/>
      <c r="RUK331" s="43"/>
      <c r="RUL331" s="43"/>
      <c r="RUM331" s="40"/>
      <c r="RUN331" s="40"/>
      <c r="RUO331" s="41"/>
      <c r="RUP331" s="42"/>
      <c r="RUQ331" s="42"/>
      <c r="RUR331" s="42"/>
      <c r="RUS331" s="43"/>
      <c r="RUT331" s="43"/>
      <c r="RUU331" s="40"/>
      <c r="RUV331" s="40"/>
      <c r="RUW331" s="41"/>
      <c r="RUX331" s="42"/>
      <c r="RUY331" s="42"/>
      <c r="RUZ331" s="42"/>
      <c r="RVA331" s="43"/>
      <c r="RVB331" s="43"/>
      <c r="RVC331" s="40"/>
      <c r="RVD331" s="40"/>
      <c r="RVE331" s="41"/>
      <c r="RVF331" s="42"/>
      <c r="RVG331" s="42"/>
      <c r="RVH331" s="42"/>
      <c r="RVI331" s="43"/>
      <c r="RVJ331" s="43"/>
      <c r="RVK331" s="40"/>
      <c r="RVL331" s="40"/>
      <c r="RVM331" s="41"/>
      <c r="RVN331" s="42"/>
      <c r="RVO331" s="42"/>
      <c r="RVP331" s="42"/>
      <c r="RVQ331" s="43"/>
      <c r="RVR331" s="43"/>
      <c r="RVS331" s="40"/>
      <c r="RVT331" s="40"/>
      <c r="RVU331" s="41"/>
      <c r="RVV331" s="42"/>
      <c r="RVW331" s="42"/>
      <c r="RVX331" s="42"/>
      <c r="RVY331" s="43"/>
      <c r="RVZ331" s="43"/>
      <c r="RWA331" s="40"/>
      <c r="RWB331" s="40"/>
      <c r="RWC331" s="41"/>
      <c r="RWD331" s="42"/>
      <c r="RWE331" s="42"/>
      <c r="RWF331" s="42"/>
      <c r="RWG331" s="43"/>
      <c r="RWH331" s="43"/>
      <c r="RWI331" s="40"/>
      <c r="RWJ331" s="40"/>
      <c r="RWK331" s="41"/>
      <c r="RWL331" s="42"/>
      <c r="RWM331" s="42"/>
      <c r="RWN331" s="42"/>
      <c r="RWO331" s="43"/>
      <c r="RWP331" s="43"/>
      <c r="RWQ331" s="40"/>
      <c r="RWR331" s="40"/>
      <c r="RWS331" s="41"/>
      <c r="RWT331" s="42"/>
      <c r="RWU331" s="42"/>
      <c r="RWV331" s="42"/>
      <c r="RWW331" s="43"/>
      <c r="RWX331" s="43"/>
      <c r="RWY331" s="40"/>
      <c r="RWZ331" s="40"/>
      <c r="RXA331" s="41"/>
      <c r="RXB331" s="42"/>
      <c r="RXC331" s="42"/>
      <c r="RXD331" s="42"/>
      <c r="RXE331" s="43"/>
      <c r="RXF331" s="43"/>
      <c r="RXG331" s="40"/>
      <c r="RXH331" s="40"/>
      <c r="RXI331" s="41"/>
      <c r="RXJ331" s="42"/>
      <c r="RXK331" s="42"/>
      <c r="RXL331" s="42"/>
      <c r="RXM331" s="43"/>
      <c r="RXN331" s="43"/>
      <c r="RXO331" s="40"/>
      <c r="RXP331" s="40"/>
      <c r="RXQ331" s="41"/>
      <c r="RXR331" s="42"/>
      <c r="RXS331" s="42"/>
      <c r="RXT331" s="42"/>
      <c r="RXU331" s="43"/>
      <c r="RXV331" s="43"/>
      <c r="RXW331" s="40"/>
      <c r="RXX331" s="40"/>
      <c r="RXY331" s="41"/>
      <c r="RXZ331" s="42"/>
      <c r="RYA331" s="42"/>
      <c r="RYB331" s="42"/>
      <c r="RYC331" s="43"/>
      <c r="RYD331" s="43"/>
      <c r="RYE331" s="40"/>
      <c r="RYF331" s="40"/>
      <c r="RYG331" s="41"/>
      <c r="RYH331" s="42"/>
      <c r="RYI331" s="42"/>
      <c r="RYJ331" s="42"/>
      <c r="RYK331" s="43"/>
      <c r="RYL331" s="43"/>
      <c r="RYM331" s="40"/>
      <c r="RYN331" s="40"/>
      <c r="RYO331" s="41"/>
      <c r="RYP331" s="42"/>
      <c r="RYQ331" s="42"/>
      <c r="RYR331" s="42"/>
      <c r="RYS331" s="43"/>
      <c r="RYT331" s="43"/>
      <c r="RYU331" s="40"/>
      <c r="RYV331" s="40"/>
      <c r="RYW331" s="41"/>
      <c r="RYX331" s="42"/>
      <c r="RYY331" s="42"/>
      <c r="RYZ331" s="42"/>
      <c r="RZA331" s="43"/>
      <c r="RZB331" s="43"/>
      <c r="RZC331" s="40"/>
      <c r="RZD331" s="40"/>
      <c r="RZE331" s="41"/>
      <c r="RZF331" s="42"/>
      <c r="RZG331" s="42"/>
      <c r="RZH331" s="42"/>
      <c r="RZI331" s="43"/>
      <c r="RZJ331" s="43"/>
      <c r="RZK331" s="40"/>
      <c r="RZL331" s="40"/>
      <c r="RZM331" s="41"/>
      <c r="RZN331" s="42"/>
      <c r="RZO331" s="42"/>
      <c r="RZP331" s="42"/>
      <c r="RZQ331" s="43"/>
      <c r="RZR331" s="43"/>
      <c r="RZS331" s="40"/>
      <c r="RZT331" s="40"/>
      <c r="RZU331" s="41"/>
      <c r="RZV331" s="42"/>
      <c r="RZW331" s="42"/>
      <c r="RZX331" s="42"/>
      <c r="RZY331" s="43"/>
      <c r="RZZ331" s="43"/>
      <c r="SAA331" s="40"/>
      <c r="SAB331" s="40"/>
      <c r="SAC331" s="41"/>
      <c r="SAD331" s="42"/>
      <c r="SAE331" s="42"/>
      <c r="SAF331" s="42"/>
      <c r="SAG331" s="43"/>
      <c r="SAH331" s="43"/>
      <c r="SAI331" s="40"/>
      <c r="SAJ331" s="40"/>
      <c r="SAK331" s="41"/>
      <c r="SAL331" s="42"/>
      <c r="SAM331" s="42"/>
      <c r="SAN331" s="42"/>
      <c r="SAO331" s="43"/>
      <c r="SAP331" s="43"/>
      <c r="SAQ331" s="40"/>
      <c r="SAR331" s="40"/>
      <c r="SAS331" s="41"/>
      <c r="SAT331" s="42"/>
      <c r="SAU331" s="42"/>
      <c r="SAV331" s="42"/>
      <c r="SAW331" s="43"/>
      <c r="SAX331" s="43"/>
      <c r="SAY331" s="40"/>
      <c r="SAZ331" s="40"/>
      <c r="SBA331" s="41"/>
      <c r="SBB331" s="42"/>
      <c r="SBC331" s="42"/>
      <c r="SBD331" s="42"/>
      <c r="SBE331" s="43"/>
      <c r="SBF331" s="43"/>
      <c r="SBG331" s="40"/>
      <c r="SBH331" s="40"/>
      <c r="SBI331" s="41"/>
      <c r="SBJ331" s="42"/>
      <c r="SBK331" s="42"/>
      <c r="SBL331" s="42"/>
      <c r="SBM331" s="43"/>
      <c r="SBN331" s="43"/>
      <c r="SBO331" s="40"/>
      <c r="SBP331" s="40"/>
      <c r="SBQ331" s="41"/>
      <c r="SBR331" s="42"/>
      <c r="SBS331" s="42"/>
      <c r="SBT331" s="42"/>
      <c r="SBU331" s="43"/>
      <c r="SBV331" s="43"/>
      <c r="SBW331" s="40"/>
      <c r="SBX331" s="40"/>
      <c r="SBY331" s="41"/>
      <c r="SBZ331" s="42"/>
      <c r="SCA331" s="42"/>
      <c r="SCB331" s="42"/>
      <c r="SCC331" s="43"/>
      <c r="SCD331" s="43"/>
      <c r="SCE331" s="40"/>
      <c r="SCF331" s="40"/>
      <c r="SCG331" s="41"/>
      <c r="SCH331" s="42"/>
      <c r="SCI331" s="42"/>
      <c r="SCJ331" s="42"/>
      <c r="SCK331" s="43"/>
      <c r="SCL331" s="43"/>
      <c r="SCM331" s="40"/>
      <c r="SCN331" s="40"/>
      <c r="SCO331" s="41"/>
      <c r="SCP331" s="42"/>
      <c r="SCQ331" s="42"/>
      <c r="SCR331" s="42"/>
      <c r="SCS331" s="43"/>
      <c r="SCT331" s="43"/>
      <c r="SCU331" s="40"/>
      <c r="SCV331" s="40"/>
      <c r="SCW331" s="41"/>
      <c r="SCX331" s="42"/>
      <c r="SCY331" s="42"/>
      <c r="SCZ331" s="42"/>
      <c r="SDA331" s="43"/>
      <c r="SDB331" s="43"/>
      <c r="SDC331" s="40"/>
      <c r="SDD331" s="40"/>
      <c r="SDE331" s="41"/>
      <c r="SDF331" s="42"/>
      <c r="SDG331" s="42"/>
      <c r="SDH331" s="42"/>
      <c r="SDI331" s="43"/>
      <c r="SDJ331" s="43"/>
      <c r="SDK331" s="40"/>
      <c r="SDL331" s="40"/>
      <c r="SDM331" s="41"/>
      <c r="SDN331" s="42"/>
      <c r="SDO331" s="42"/>
      <c r="SDP331" s="42"/>
      <c r="SDQ331" s="43"/>
      <c r="SDR331" s="43"/>
      <c r="SDS331" s="40"/>
      <c r="SDT331" s="40"/>
      <c r="SDU331" s="41"/>
      <c r="SDV331" s="42"/>
      <c r="SDW331" s="42"/>
      <c r="SDX331" s="42"/>
      <c r="SDY331" s="43"/>
      <c r="SDZ331" s="43"/>
      <c r="SEA331" s="40"/>
      <c r="SEB331" s="40"/>
      <c r="SEC331" s="41"/>
      <c r="SED331" s="42"/>
      <c r="SEE331" s="42"/>
      <c r="SEF331" s="42"/>
      <c r="SEG331" s="43"/>
      <c r="SEH331" s="43"/>
      <c r="SEI331" s="40"/>
      <c r="SEJ331" s="40"/>
      <c r="SEK331" s="41"/>
      <c r="SEL331" s="42"/>
      <c r="SEM331" s="42"/>
      <c r="SEN331" s="42"/>
      <c r="SEO331" s="43"/>
      <c r="SEP331" s="43"/>
      <c r="SEQ331" s="40"/>
      <c r="SER331" s="40"/>
      <c r="SES331" s="41"/>
      <c r="SET331" s="42"/>
      <c r="SEU331" s="42"/>
      <c r="SEV331" s="42"/>
      <c r="SEW331" s="43"/>
      <c r="SEX331" s="43"/>
      <c r="SEY331" s="40"/>
      <c r="SEZ331" s="40"/>
      <c r="SFA331" s="41"/>
      <c r="SFB331" s="42"/>
      <c r="SFC331" s="42"/>
      <c r="SFD331" s="42"/>
      <c r="SFE331" s="43"/>
      <c r="SFF331" s="43"/>
      <c r="SFG331" s="40"/>
      <c r="SFH331" s="40"/>
      <c r="SFI331" s="41"/>
      <c r="SFJ331" s="42"/>
      <c r="SFK331" s="42"/>
      <c r="SFL331" s="42"/>
      <c r="SFM331" s="43"/>
      <c r="SFN331" s="43"/>
      <c r="SFO331" s="40"/>
      <c r="SFP331" s="40"/>
      <c r="SFQ331" s="41"/>
      <c r="SFR331" s="42"/>
      <c r="SFS331" s="42"/>
      <c r="SFT331" s="42"/>
      <c r="SFU331" s="43"/>
      <c r="SFV331" s="43"/>
      <c r="SFW331" s="40"/>
      <c r="SFX331" s="40"/>
      <c r="SFY331" s="41"/>
      <c r="SFZ331" s="42"/>
      <c r="SGA331" s="42"/>
      <c r="SGB331" s="42"/>
      <c r="SGC331" s="43"/>
      <c r="SGD331" s="43"/>
      <c r="SGE331" s="40"/>
      <c r="SGF331" s="40"/>
      <c r="SGG331" s="41"/>
      <c r="SGH331" s="42"/>
      <c r="SGI331" s="42"/>
      <c r="SGJ331" s="42"/>
      <c r="SGK331" s="43"/>
      <c r="SGL331" s="43"/>
      <c r="SGM331" s="40"/>
      <c r="SGN331" s="40"/>
      <c r="SGO331" s="41"/>
      <c r="SGP331" s="42"/>
      <c r="SGQ331" s="42"/>
      <c r="SGR331" s="42"/>
      <c r="SGS331" s="43"/>
      <c r="SGT331" s="43"/>
      <c r="SGU331" s="40"/>
      <c r="SGV331" s="40"/>
      <c r="SGW331" s="41"/>
      <c r="SGX331" s="42"/>
      <c r="SGY331" s="42"/>
      <c r="SGZ331" s="42"/>
      <c r="SHA331" s="43"/>
      <c r="SHB331" s="43"/>
      <c r="SHC331" s="40"/>
      <c r="SHD331" s="40"/>
      <c r="SHE331" s="41"/>
      <c r="SHF331" s="42"/>
      <c r="SHG331" s="42"/>
      <c r="SHH331" s="42"/>
      <c r="SHI331" s="43"/>
      <c r="SHJ331" s="43"/>
      <c r="SHK331" s="40"/>
      <c r="SHL331" s="40"/>
      <c r="SHM331" s="41"/>
      <c r="SHN331" s="42"/>
      <c r="SHO331" s="42"/>
      <c r="SHP331" s="42"/>
      <c r="SHQ331" s="43"/>
      <c r="SHR331" s="43"/>
      <c r="SHS331" s="40"/>
      <c r="SHT331" s="40"/>
      <c r="SHU331" s="41"/>
      <c r="SHV331" s="42"/>
      <c r="SHW331" s="42"/>
      <c r="SHX331" s="42"/>
      <c r="SHY331" s="43"/>
      <c r="SHZ331" s="43"/>
      <c r="SIA331" s="40"/>
      <c r="SIB331" s="40"/>
      <c r="SIC331" s="41"/>
      <c r="SID331" s="42"/>
      <c r="SIE331" s="42"/>
      <c r="SIF331" s="42"/>
      <c r="SIG331" s="43"/>
      <c r="SIH331" s="43"/>
      <c r="SII331" s="40"/>
      <c r="SIJ331" s="40"/>
      <c r="SIK331" s="41"/>
      <c r="SIL331" s="42"/>
      <c r="SIM331" s="42"/>
      <c r="SIN331" s="42"/>
      <c r="SIO331" s="43"/>
      <c r="SIP331" s="43"/>
      <c r="SIQ331" s="40"/>
      <c r="SIR331" s="40"/>
      <c r="SIS331" s="41"/>
      <c r="SIT331" s="42"/>
      <c r="SIU331" s="42"/>
      <c r="SIV331" s="42"/>
      <c r="SIW331" s="43"/>
      <c r="SIX331" s="43"/>
      <c r="SIY331" s="40"/>
      <c r="SIZ331" s="40"/>
      <c r="SJA331" s="41"/>
      <c r="SJB331" s="42"/>
      <c r="SJC331" s="42"/>
      <c r="SJD331" s="42"/>
      <c r="SJE331" s="43"/>
      <c r="SJF331" s="43"/>
      <c r="SJG331" s="40"/>
      <c r="SJH331" s="40"/>
      <c r="SJI331" s="41"/>
      <c r="SJJ331" s="42"/>
      <c r="SJK331" s="42"/>
      <c r="SJL331" s="42"/>
      <c r="SJM331" s="43"/>
      <c r="SJN331" s="43"/>
      <c r="SJO331" s="40"/>
      <c r="SJP331" s="40"/>
      <c r="SJQ331" s="41"/>
      <c r="SJR331" s="42"/>
      <c r="SJS331" s="42"/>
      <c r="SJT331" s="42"/>
      <c r="SJU331" s="43"/>
      <c r="SJV331" s="43"/>
      <c r="SJW331" s="40"/>
      <c r="SJX331" s="40"/>
      <c r="SJY331" s="41"/>
      <c r="SJZ331" s="42"/>
      <c r="SKA331" s="42"/>
      <c r="SKB331" s="42"/>
      <c r="SKC331" s="43"/>
      <c r="SKD331" s="43"/>
      <c r="SKE331" s="40"/>
      <c r="SKF331" s="40"/>
      <c r="SKG331" s="41"/>
      <c r="SKH331" s="42"/>
      <c r="SKI331" s="42"/>
      <c r="SKJ331" s="42"/>
      <c r="SKK331" s="43"/>
      <c r="SKL331" s="43"/>
      <c r="SKM331" s="40"/>
      <c r="SKN331" s="40"/>
      <c r="SKO331" s="41"/>
      <c r="SKP331" s="42"/>
      <c r="SKQ331" s="42"/>
      <c r="SKR331" s="42"/>
      <c r="SKS331" s="43"/>
      <c r="SKT331" s="43"/>
      <c r="SKU331" s="40"/>
      <c r="SKV331" s="40"/>
      <c r="SKW331" s="41"/>
      <c r="SKX331" s="42"/>
      <c r="SKY331" s="42"/>
      <c r="SKZ331" s="42"/>
      <c r="SLA331" s="43"/>
      <c r="SLB331" s="43"/>
      <c r="SLC331" s="40"/>
      <c r="SLD331" s="40"/>
      <c r="SLE331" s="41"/>
      <c r="SLF331" s="42"/>
      <c r="SLG331" s="42"/>
      <c r="SLH331" s="42"/>
      <c r="SLI331" s="43"/>
      <c r="SLJ331" s="43"/>
      <c r="SLK331" s="40"/>
      <c r="SLL331" s="40"/>
      <c r="SLM331" s="41"/>
      <c r="SLN331" s="42"/>
      <c r="SLO331" s="42"/>
      <c r="SLP331" s="42"/>
      <c r="SLQ331" s="43"/>
      <c r="SLR331" s="43"/>
      <c r="SLS331" s="40"/>
      <c r="SLT331" s="40"/>
      <c r="SLU331" s="41"/>
      <c r="SLV331" s="42"/>
      <c r="SLW331" s="42"/>
      <c r="SLX331" s="42"/>
      <c r="SLY331" s="43"/>
      <c r="SLZ331" s="43"/>
      <c r="SMA331" s="40"/>
      <c r="SMB331" s="40"/>
      <c r="SMC331" s="41"/>
      <c r="SMD331" s="42"/>
      <c r="SME331" s="42"/>
      <c r="SMF331" s="42"/>
      <c r="SMG331" s="43"/>
      <c r="SMH331" s="43"/>
      <c r="SMI331" s="40"/>
      <c r="SMJ331" s="40"/>
      <c r="SMK331" s="41"/>
      <c r="SML331" s="42"/>
      <c r="SMM331" s="42"/>
      <c r="SMN331" s="42"/>
      <c r="SMO331" s="43"/>
      <c r="SMP331" s="43"/>
      <c r="SMQ331" s="40"/>
      <c r="SMR331" s="40"/>
      <c r="SMS331" s="41"/>
      <c r="SMT331" s="42"/>
      <c r="SMU331" s="42"/>
      <c r="SMV331" s="42"/>
      <c r="SMW331" s="43"/>
      <c r="SMX331" s="43"/>
      <c r="SMY331" s="40"/>
      <c r="SMZ331" s="40"/>
      <c r="SNA331" s="41"/>
      <c r="SNB331" s="42"/>
      <c r="SNC331" s="42"/>
      <c r="SND331" s="42"/>
      <c r="SNE331" s="43"/>
      <c r="SNF331" s="43"/>
      <c r="SNG331" s="40"/>
      <c r="SNH331" s="40"/>
      <c r="SNI331" s="41"/>
      <c r="SNJ331" s="42"/>
      <c r="SNK331" s="42"/>
      <c r="SNL331" s="42"/>
      <c r="SNM331" s="43"/>
      <c r="SNN331" s="43"/>
      <c r="SNO331" s="40"/>
      <c r="SNP331" s="40"/>
      <c r="SNQ331" s="41"/>
      <c r="SNR331" s="42"/>
      <c r="SNS331" s="42"/>
      <c r="SNT331" s="42"/>
      <c r="SNU331" s="43"/>
      <c r="SNV331" s="43"/>
      <c r="SNW331" s="40"/>
      <c r="SNX331" s="40"/>
      <c r="SNY331" s="41"/>
      <c r="SNZ331" s="42"/>
      <c r="SOA331" s="42"/>
      <c r="SOB331" s="42"/>
      <c r="SOC331" s="43"/>
      <c r="SOD331" s="43"/>
      <c r="SOE331" s="40"/>
      <c r="SOF331" s="40"/>
      <c r="SOG331" s="41"/>
      <c r="SOH331" s="42"/>
      <c r="SOI331" s="42"/>
      <c r="SOJ331" s="42"/>
      <c r="SOK331" s="43"/>
      <c r="SOL331" s="43"/>
      <c r="SOM331" s="40"/>
      <c r="SON331" s="40"/>
      <c r="SOO331" s="41"/>
      <c r="SOP331" s="42"/>
      <c r="SOQ331" s="42"/>
      <c r="SOR331" s="42"/>
      <c r="SOS331" s="43"/>
      <c r="SOT331" s="43"/>
      <c r="SOU331" s="40"/>
      <c r="SOV331" s="40"/>
      <c r="SOW331" s="41"/>
      <c r="SOX331" s="42"/>
      <c r="SOY331" s="42"/>
      <c r="SOZ331" s="42"/>
      <c r="SPA331" s="43"/>
      <c r="SPB331" s="43"/>
      <c r="SPC331" s="40"/>
      <c r="SPD331" s="40"/>
      <c r="SPE331" s="41"/>
      <c r="SPF331" s="42"/>
      <c r="SPG331" s="42"/>
      <c r="SPH331" s="42"/>
      <c r="SPI331" s="43"/>
      <c r="SPJ331" s="43"/>
      <c r="SPK331" s="40"/>
      <c r="SPL331" s="40"/>
      <c r="SPM331" s="41"/>
      <c r="SPN331" s="42"/>
      <c r="SPO331" s="42"/>
      <c r="SPP331" s="42"/>
      <c r="SPQ331" s="43"/>
      <c r="SPR331" s="43"/>
      <c r="SPS331" s="40"/>
      <c r="SPT331" s="40"/>
      <c r="SPU331" s="41"/>
      <c r="SPV331" s="42"/>
      <c r="SPW331" s="42"/>
      <c r="SPX331" s="42"/>
      <c r="SPY331" s="43"/>
      <c r="SPZ331" s="43"/>
      <c r="SQA331" s="40"/>
      <c r="SQB331" s="40"/>
      <c r="SQC331" s="41"/>
      <c r="SQD331" s="42"/>
      <c r="SQE331" s="42"/>
      <c r="SQF331" s="42"/>
      <c r="SQG331" s="43"/>
      <c r="SQH331" s="43"/>
      <c r="SQI331" s="40"/>
      <c r="SQJ331" s="40"/>
      <c r="SQK331" s="41"/>
      <c r="SQL331" s="42"/>
      <c r="SQM331" s="42"/>
      <c r="SQN331" s="42"/>
      <c r="SQO331" s="43"/>
      <c r="SQP331" s="43"/>
      <c r="SQQ331" s="40"/>
      <c r="SQR331" s="40"/>
      <c r="SQS331" s="41"/>
      <c r="SQT331" s="42"/>
      <c r="SQU331" s="42"/>
      <c r="SQV331" s="42"/>
      <c r="SQW331" s="43"/>
      <c r="SQX331" s="43"/>
      <c r="SQY331" s="40"/>
      <c r="SQZ331" s="40"/>
      <c r="SRA331" s="41"/>
      <c r="SRB331" s="42"/>
      <c r="SRC331" s="42"/>
      <c r="SRD331" s="42"/>
      <c r="SRE331" s="43"/>
      <c r="SRF331" s="43"/>
      <c r="SRG331" s="40"/>
      <c r="SRH331" s="40"/>
      <c r="SRI331" s="41"/>
      <c r="SRJ331" s="42"/>
      <c r="SRK331" s="42"/>
      <c r="SRL331" s="42"/>
      <c r="SRM331" s="43"/>
      <c r="SRN331" s="43"/>
      <c r="SRO331" s="40"/>
      <c r="SRP331" s="40"/>
      <c r="SRQ331" s="41"/>
      <c r="SRR331" s="42"/>
      <c r="SRS331" s="42"/>
      <c r="SRT331" s="42"/>
      <c r="SRU331" s="43"/>
      <c r="SRV331" s="43"/>
      <c r="SRW331" s="40"/>
      <c r="SRX331" s="40"/>
      <c r="SRY331" s="41"/>
      <c r="SRZ331" s="42"/>
      <c r="SSA331" s="42"/>
      <c r="SSB331" s="42"/>
      <c r="SSC331" s="43"/>
      <c r="SSD331" s="43"/>
      <c r="SSE331" s="40"/>
      <c r="SSF331" s="40"/>
      <c r="SSG331" s="41"/>
      <c r="SSH331" s="42"/>
      <c r="SSI331" s="42"/>
      <c r="SSJ331" s="42"/>
      <c r="SSK331" s="43"/>
      <c r="SSL331" s="43"/>
      <c r="SSM331" s="40"/>
      <c r="SSN331" s="40"/>
      <c r="SSO331" s="41"/>
      <c r="SSP331" s="42"/>
      <c r="SSQ331" s="42"/>
      <c r="SSR331" s="42"/>
      <c r="SSS331" s="43"/>
      <c r="SST331" s="43"/>
      <c r="SSU331" s="40"/>
      <c r="SSV331" s="40"/>
      <c r="SSW331" s="41"/>
      <c r="SSX331" s="42"/>
      <c r="SSY331" s="42"/>
      <c r="SSZ331" s="42"/>
      <c r="STA331" s="43"/>
      <c r="STB331" s="43"/>
      <c r="STC331" s="40"/>
      <c r="STD331" s="40"/>
      <c r="STE331" s="41"/>
      <c r="STF331" s="42"/>
      <c r="STG331" s="42"/>
      <c r="STH331" s="42"/>
      <c r="STI331" s="43"/>
      <c r="STJ331" s="43"/>
      <c r="STK331" s="40"/>
      <c r="STL331" s="40"/>
      <c r="STM331" s="41"/>
      <c r="STN331" s="42"/>
      <c r="STO331" s="42"/>
      <c r="STP331" s="42"/>
      <c r="STQ331" s="43"/>
      <c r="STR331" s="43"/>
      <c r="STS331" s="40"/>
      <c r="STT331" s="40"/>
      <c r="STU331" s="41"/>
      <c r="STV331" s="42"/>
      <c r="STW331" s="42"/>
      <c r="STX331" s="42"/>
      <c r="STY331" s="43"/>
      <c r="STZ331" s="43"/>
      <c r="SUA331" s="40"/>
      <c r="SUB331" s="40"/>
      <c r="SUC331" s="41"/>
      <c r="SUD331" s="42"/>
      <c r="SUE331" s="42"/>
      <c r="SUF331" s="42"/>
      <c r="SUG331" s="43"/>
      <c r="SUH331" s="43"/>
      <c r="SUI331" s="40"/>
      <c r="SUJ331" s="40"/>
      <c r="SUK331" s="41"/>
      <c r="SUL331" s="42"/>
      <c r="SUM331" s="42"/>
      <c r="SUN331" s="42"/>
      <c r="SUO331" s="43"/>
      <c r="SUP331" s="43"/>
      <c r="SUQ331" s="40"/>
      <c r="SUR331" s="40"/>
      <c r="SUS331" s="41"/>
      <c r="SUT331" s="42"/>
      <c r="SUU331" s="42"/>
      <c r="SUV331" s="42"/>
      <c r="SUW331" s="43"/>
      <c r="SUX331" s="43"/>
      <c r="SUY331" s="40"/>
      <c r="SUZ331" s="40"/>
      <c r="SVA331" s="41"/>
      <c r="SVB331" s="42"/>
      <c r="SVC331" s="42"/>
      <c r="SVD331" s="42"/>
      <c r="SVE331" s="43"/>
      <c r="SVF331" s="43"/>
      <c r="SVG331" s="40"/>
      <c r="SVH331" s="40"/>
      <c r="SVI331" s="41"/>
      <c r="SVJ331" s="42"/>
      <c r="SVK331" s="42"/>
      <c r="SVL331" s="42"/>
      <c r="SVM331" s="43"/>
      <c r="SVN331" s="43"/>
      <c r="SVO331" s="40"/>
      <c r="SVP331" s="40"/>
      <c r="SVQ331" s="41"/>
      <c r="SVR331" s="42"/>
      <c r="SVS331" s="42"/>
      <c r="SVT331" s="42"/>
      <c r="SVU331" s="43"/>
      <c r="SVV331" s="43"/>
      <c r="SVW331" s="40"/>
      <c r="SVX331" s="40"/>
      <c r="SVY331" s="41"/>
      <c r="SVZ331" s="42"/>
      <c r="SWA331" s="42"/>
      <c r="SWB331" s="42"/>
      <c r="SWC331" s="43"/>
      <c r="SWD331" s="43"/>
      <c r="SWE331" s="40"/>
      <c r="SWF331" s="40"/>
      <c r="SWG331" s="41"/>
      <c r="SWH331" s="42"/>
      <c r="SWI331" s="42"/>
      <c r="SWJ331" s="42"/>
      <c r="SWK331" s="43"/>
      <c r="SWL331" s="43"/>
      <c r="SWM331" s="40"/>
      <c r="SWN331" s="40"/>
      <c r="SWO331" s="41"/>
      <c r="SWP331" s="42"/>
      <c r="SWQ331" s="42"/>
      <c r="SWR331" s="42"/>
      <c r="SWS331" s="43"/>
      <c r="SWT331" s="43"/>
      <c r="SWU331" s="40"/>
      <c r="SWV331" s="40"/>
      <c r="SWW331" s="41"/>
      <c r="SWX331" s="42"/>
      <c r="SWY331" s="42"/>
      <c r="SWZ331" s="42"/>
      <c r="SXA331" s="43"/>
      <c r="SXB331" s="43"/>
      <c r="SXC331" s="40"/>
      <c r="SXD331" s="40"/>
      <c r="SXE331" s="41"/>
      <c r="SXF331" s="42"/>
      <c r="SXG331" s="42"/>
      <c r="SXH331" s="42"/>
      <c r="SXI331" s="43"/>
      <c r="SXJ331" s="43"/>
      <c r="SXK331" s="40"/>
      <c r="SXL331" s="40"/>
      <c r="SXM331" s="41"/>
      <c r="SXN331" s="42"/>
      <c r="SXO331" s="42"/>
      <c r="SXP331" s="42"/>
      <c r="SXQ331" s="43"/>
      <c r="SXR331" s="43"/>
      <c r="SXS331" s="40"/>
      <c r="SXT331" s="40"/>
      <c r="SXU331" s="41"/>
      <c r="SXV331" s="42"/>
      <c r="SXW331" s="42"/>
      <c r="SXX331" s="42"/>
      <c r="SXY331" s="43"/>
      <c r="SXZ331" s="43"/>
      <c r="SYA331" s="40"/>
      <c r="SYB331" s="40"/>
      <c r="SYC331" s="41"/>
      <c r="SYD331" s="42"/>
      <c r="SYE331" s="42"/>
      <c r="SYF331" s="42"/>
      <c r="SYG331" s="43"/>
      <c r="SYH331" s="43"/>
      <c r="SYI331" s="40"/>
      <c r="SYJ331" s="40"/>
      <c r="SYK331" s="41"/>
      <c r="SYL331" s="42"/>
      <c r="SYM331" s="42"/>
      <c r="SYN331" s="42"/>
      <c r="SYO331" s="43"/>
      <c r="SYP331" s="43"/>
      <c r="SYQ331" s="40"/>
      <c r="SYR331" s="40"/>
      <c r="SYS331" s="41"/>
      <c r="SYT331" s="42"/>
      <c r="SYU331" s="42"/>
      <c r="SYV331" s="42"/>
      <c r="SYW331" s="43"/>
      <c r="SYX331" s="43"/>
      <c r="SYY331" s="40"/>
      <c r="SYZ331" s="40"/>
      <c r="SZA331" s="41"/>
      <c r="SZB331" s="42"/>
      <c r="SZC331" s="42"/>
      <c r="SZD331" s="42"/>
      <c r="SZE331" s="43"/>
      <c r="SZF331" s="43"/>
      <c r="SZG331" s="40"/>
      <c r="SZH331" s="40"/>
      <c r="SZI331" s="41"/>
      <c r="SZJ331" s="42"/>
      <c r="SZK331" s="42"/>
      <c r="SZL331" s="42"/>
      <c r="SZM331" s="43"/>
      <c r="SZN331" s="43"/>
      <c r="SZO331" s="40"/>
      <c r="SZP331" s="40"/>
      <c r="SZQ331" s="41"/>
      <c r="SZR331" s="42"/>
      <c r="SZS331" s="42"/>
      <c r="SZT331" s="42"/>
      <c r="SZU331" s="43"/>
      <c r="SZV331" s="43"/>
      <c r="SZW331" s="40"/>
      <c r="SZX331" s="40"/>
      <c r="SZY331" s="41"/>
      <c r="SZZ331" s="42"/>
      <c r="TAA331" s="42"/>
      <c r="TAB331" s="42"/>
      <c r="TAC331" s="43"/>
      <c r="TAD331" s="43"/>
      <c r="TAE331" s="40"/>
      <c r="TAF331" s="40"/>
      <c r="TAG331" s="41"/>
      <c r="TAH331" s="42"/>
      <c r="TAI331" s="42"/>
      <c r="TAJ331" s="42"/>
      <c r="TAK331" s="43"/>
      <c r="TAL331" s="43"/>
      <c r="TAM331" s="40"/>
      <c r="TAN331" s="40"/>
      <c r="TAO331" s="41"/>
      <c r="TAP331" s="42"/>
      <c r="TAQ331" s="42"/>
      <c r="TAR331" s="42"/>
      <c r="TAS331" s="43"/>
      <c r="TAT331" s="43"/>
      <c r="TAU331" s="40"/>
      <c r="TAV331" s="40"/>
      <c r="TAW331" s="41"/>
      <c r="TAX331" s="42"/>
      <c r="TAY331" s="42"/>
      <c r="TAZ331" s="42"/>
      <c r="TBA331" s="43"/>
      <c r="TBB331" s="43"/>
      <c r="TBC331" s="40"/>
      <c r="TBD331" s="40"/>
      <c r="TBE331" s="41"/>
      <c r="TBF331" s="42"/>
      <c r="TBG331" s="42"/>
      <c r="TBH331" s="42"/>
      <c r="TBI331" s="43"/>
      <c r="TBJ331" s="43"/>
      <c r="TBK331" s="40"/>
      <c r="TBL331" s="40"/>
      <c r="TBM331" s="41"/>
      <c r="TBN331" s="42"/>
      <c r="TBO331" s="42"/>
      <c r="TBP331" s="42"/>
      <c r="TBQ331" s="43"/>
      <c r="TBR331" s="43"/>
      <c r="TBS331" s="40"/>
      <c r="TBT331" s="40"/>
      <c r="TBU331" s="41"/>
      <c r="TBV331" s="42"/>
      <c r="TBW331" s="42"/>
      <c r="TBX331" s="42"/>
      <c r="TBY331" s="43"/>
      <c r="TBZ331" s="43"/>
      <c r="TCA331" s="40"/>
      <c r="TCB331" s="40"/>
      <c r="TCC331" s="41"/>
      <c r="TCD331" s="42"/>
      <c r="TCE331" s="42"/>
      <c r="TCF331" s="42"/>
      <c r="TCG331" s="43"/>
      <c r="TCH331" s="43"/>
      <c r="TCI331" s="40"/>
      <c r="TCJ331" s="40"/>
      <c r="TCK331" s="41"/>
      <c r="TCL331" s="42"/>
      <c r="TCM331" s="42"/>
      <c r="TCN331" s="42"/>
      <c r="TCO331" s="43"/>
      <c r="TCP331" s="43"/>
      <c r="TCQ331" s="40"/>
      <c r="TCR331" s="40"/>
      <c r="TCS331" s="41"/>
      <c r="TCT331" s="42"/>
      <c r="TCU331" s="42"/>
      <c r="TCV331" s="42"/>
      <c r="TCW331" s="43"/>
      <c r="TCX331" s="43"/>
      <c r="TCY331" s="40"/>
      <c r="TCZ331" s="40"/>
      <c r="TDA331" s="41"/>
      <c r="TDB331" s="42"/>
      <c r="TDC331" s="42"/>
      <c r="TDD331" s="42"/>
      <c r="TDE331" s="43"/>
      <c r="TDF331" s="43"/>
      <c r="TDG331" s="40"/>
      <c r="TDH331" s="40"/>
      <c r="TDI331" s="41"/>
      <c r="TDJ331" s="42"/>
      <c r="TDK331" s="42"/>
      <c r="TDL331" s="42"/>
      <c r="TDM331" s="43"/>
      <c r="TDN331" s="43"/>
      <c r="TDO331" s="40"/>
      <c r="TDP331" s="40"/>
      <c r="TDQ331" s="41"/>
      <c r="TDR331" s="42"/>
      <c r="TDS331" s="42"/>
      <c r="TDT331" s="42"/>
      <c r="TDU331" s="43"/>
      <c r="TDV331" s="43"/>
      <c r="TDW331" s="40"/>
      <c r="TDX331" s="40"/>
      <c r="TDY331" s="41"/>
      <c r="TDZ331" s="42"/>
      <c r="TEA331" s="42"/>
      <c r="TEB331" s="42"/>
      <c r="TEC331" s="43"/>
      <c r="TED331" s="43"/>
      <c r="TEE331" s="40"/>
      <c r="TEF331" s="40"/>
      <c r="TEG331" s="41"/>
      <c r="TEH331" s="42"/>
      <c r="TEI331" s="42"/>
      <c r="TEJ331" s="42"/>
      <c r="TEK331" s="43"/>
      <c r="TEL331" s="43"/>
      <c r="TEM331" s="40"/>
      <c r="TEN331" s="40"/>
      <c r="TEO331" s="41"/>
      <c r="TEP331" s="42"/>
      <c r="TEQ331" s="42"/>
      <c r="TER331" s="42"/>
      <c r="TES331" s="43"/>
      <c r="TET331" s="43"/>
      <c r="TEU331" s="40"/>
      <c r="TEV331" s="40"/>
      <c r="TEW331" s="41"/>
      <c r="TEX331" s="42"/>
      <c r="TEY331" s="42"/>
      <c r="TEZ331" s="42"/>
      <c r="TFA331" s="43"/>
      <c r="TFB331" s="43"/>
      <c r="TFC331" s="40"/>
      <c r="TFD331" s="40"/>
      <c r="TFE331" s="41"/>
      <c r="TFF331" s="42"/>
      <c r="TFG331" s="42"/>
      <c r="TFH331" s="42"/>
      <c r="TFI331" s="43"/>
      <c r="TFJ331" s="43"/>
      <c r="TFK331" s="40"/>
      <c r="TFL331" s="40"/>
      <c r="TFM331" s="41"/>
      <c r="TFN331" s="42"/>
      <c r="TFO331" s="42"/>
      <c r="TFP331" s="42"/>
      <c r="TFQ331" s="43"/>
      <c r="TFR331" s="43"/>
      <c r="TFS331" s="40"/>
      <c r="TFT331" s="40"/>
      <c r="TFU331" s="41"/>
      <c r="TFV331" s="42"/>
      <c r="TFW331" s="42"/>
      <c r="TFX331" s="42"/>
      <c r="TFY331" s="43"/>
      <c r="TFZ331" s="43"/>
      <c r="TGA331" s="40"/>
      <c r="TGB331" s="40"/>
      <c r="TGC331" s="41"/>
      <c r="TGD331" s="42"/>
      <c r="TGE331" s="42"/>
      <c r="TGF331" s="42"/>
      <c r="TGG331" s="43"/>
      <c r="TGH331" s="43"/>
      <c r="TGI331" s="40"/>
      <c r="TGJ331" s="40"/>
      <c r="TGK331" s="41"/>
      <c r="TGL331" s="42"/>
      <c r="TGM331" s="42"/>
      <c r="TGN331" s="42"/>
      <c r="TGO331" s="43"/>
      <c r="TGP331" s="43"/>
      <c r="TGQ331" s="40"/>
      <c r="TGR331" s="40"/>
      <c r="TGS331" s="41"/>
      <c r="TGT331" s="42"/>
      <c r="TGU331" s="42"/>
      <c r="TGV331" s="42"/>
      <c r="TGW331" s="43"/>
      <c r="TGX331" s="43"/>
      <c r="TGY331" s="40"/>
      <c r="TGZ331" s="40"/>
      <c r="THA331" s="41"/>
      <c r="THB331" s="42"/>
      <c r="THC331" s="42"/>
      <c r="THD331" s="42"/>
      <c r="THE331" s="43"/>
      <c r="THF331" s="43"/>
      <c r="THG331" s="40"/>
      <c r="THH331" s="40"/>
      <c r="THI331" s="41"/>
      <c r="THJ331" s="42"/>
      <c r="THK331" s="42"/>
      <c r="THL331" s="42"/>
      <c r="THM331" s="43"/>
      <c r="THN331" s="43"/>
      <c r="THO331" s="40"/>
      <c r="THP331" s="40"/>
      <c r="THQ331" s="41"/>
      <c r="THR331" s="42"/>
      <c r="THS331" s="42"/>
      <c r="THT331" s="42"/>
      <c r="THU331" s="43"/>
      <c r="THV331" s="43"/>
      <c r="THW331" s="40"/>
      <c r="THX331" s="40"/>
      <c r="THY331" s="41"/>
      <c r="THZ331" s="42"/>
      <c r="TIA331" s="42"/>
      <c r="TIB331" s="42"/>
      <c r="TIC331" s="43"/>
      <c r="TID331" s="43"/>
      <c r="TIE331" s="40"/>
      <c r="TIF331" s="40"/>
      <c r="TIG331" s="41"/>
      <c r="TIH331" s="42"/>
      <c r="TII331" s="42"/>
      <c r="TIJ331" s="42"/>
      <c r="TIK331" s="43"/>
      <c r="TIL331" s="43"/>
      <c r="TIM331" s="40"/>
      <c r="TIN331" s="40"/>
      <c r="TIO331" s="41"/>
      <c r="TIP331" s="42"/>
      <c r="TIQ331" s="42"/>
      <c r="TIR331" s="42"/>
      <c r="TIS331" s="43"/>
      <c r="TIT331" s="43"/>
      <c r="TIU331" s="40"/>
      <c r="TIV331" s="40"/>
      <c r="TIW331" s="41"/>
      <c r="TIX331" s="42"/>
      <c r="TIY331" s="42"/>
      <c r="TIZ331" s="42"/>
      <c r="TJA331" s="43"/>
      <c r="TJB331" s="43"/>
      <c r="TJC331" s="40"/>
      <c r="TJD331" s="40"/>
      <c r="TJE331" s="41"/>
      <c r="TJF331" s="42"/>
      <c r="TJG331" s="42"/>
      <c r="TJH331" s="42"/>
      <c r="TJI331" s="43"/>
      <c r="TJJ331" s="43"/>
      <c r="TJK331" s="40"/>
      <c r="TJL331" s="40"/>
      <c r="TJM331" s="41"/>
      <c r="TJN331" s="42"/>
      <c r="TJO331" s="42"/>
      <c r="TJP331" s="42"/>
      <c r="TJQ331" s="43"/>
      <c r="TJR331" s="43"/>
      <c r="TJS331" s="40"/>
      <c r="TJT331" s="40"/>
      <c r="TJU331" s="41"/>
      <c r="TJV331" s="42"/>
      <c r="TJW331" s="42"/>
      <c r="TJX331" s="42"/>
      <c r="TJY331" s="43"/>
      <c r="TJZ331" s="43"/>
      <c r="TKA331" s="40"/>
      <c r="TKB331" s="40"/>
      <c r="TKC331" s="41"/>
      <c r="TKD331" s="42"/>
      <c r="TKE331" s="42"/>
      <c r="TKF331" s="42"/>
      <c r="TKG331" s="43"/>
      <c r="TKH331" s="43"/>
      <c r="TKI331" s="40"/>
      <c r="TKJ331" s="40"/>
      <c r="TKK331" s="41"/>
      <c r="TKL331" s="42"/>
      <c r="TKM331" s="42"/>
      <c r="TKN331" s="42"/>
      <c r="TKO331" s="43"/>
      <c r="TKP331" s="43"/>
      <c r="TKQ331" s="40"/>
      <c r="TKR331" s="40"/>
      <c r="TKS331" s="41"/>
      <c r="TKT331" s="42"/>
      <c r="TKU331" s="42"/>
      <c r="TKV331" s="42"/>
      <c r="TKW331" s="43"/>
      <c r="TKX331" s="43"/>
      <c r="TKY331" s="40"/>
      <c r="TKZ331" s="40"/>
      <c r="TLA331" s="41"/>
      <c r="TLB331" s="42"/>
      <c r="TLC331" s="42"/>
      <c r="TLD331" s="42"/>
      <c r="TLE331" s="43"/>
      <c r="TLF331" s="43"/>
      <c r="TLG331" s="40"/>
      <c r="TLH331" s="40"/>
      <c r="TLI331" s="41"/>
      <c r="TLJ331" s="42"/>
      <c r="TLK331" s="42"/>
      <c r="TLL331" s="42"/>
      <c r="TLM331" s="43"/>
      <c r="TLN331" s="43"/>
      <c r="TLO331" s="40"/>
      <c r="TLP331" s="40"/>
      <c r="TLQ331" s="41"/>
      <c r="TLR331" s="42"/>
      <c r="TLS331" s="42"/>
      <c r="TLT331" s="42"/>
      <c r="TLU331" s="43"/>
      <c r="TLV331" s="43"/>
      <c r="TLW331" s="40"/>
      <c r="TLX331" s="40"/>
      <c r="TLY331" s="41"/>
      <c r="TLZ331" s="42"/>
      <c r="TMA331" s="42"/>
      <c r="TMB331" s="42"/>
      <c r="TMC331" s="43"/>
      <c r="TMD331" s="43"/>
      <c r="TME331" s="40"/>
      <c r="TMF331" s="40"/>
      <c r="TMG331" s="41"/>
      <c r="TMH331" s="42"/>
      <c r="TMI331" s="42"/>
      <c r="TMJ331" s="42"/>
      <c r="TMK331" s="43"/>
      <c r="TML331" s="43"/>
      <c r="TMM331" s="40"/>
      <c r="TMN331" s="40"/>
      <c r="TMO331" s="41"/>
      <c r="TMP331" s="42"/>
      <c r="TMQ331" s="42"/>
      <c r="TMR331" s="42"/>
      <c r="TMS331" s="43"/>
      <c r="TMT331" s="43"/>
      <c r="TMU331" s="40"/>
      <c r="TMV331" s="40"/>
      <c r="TMW331" s="41"/>
      <c r="TMX331" s="42"/>
      <c r="TMY331" s="42"/>
      <c r="TMZ331" s="42"/>
      <c r="TNA331" s="43"/>
      <c r="TNB331" s="43"/>
      <c r="TNC331" s="40"/>
      <c r="TND331" s="40"/>
      <c r="TNE331" s="41"/>
      <c r="TNF331" s="42"/>
      <c r="TNG331" s="42"/>
      <c r="TNH331" s="42"/>
      <c r="TNI331" s="43"/>
      <c r="TNJ331" s="43"/>
      <c r="TNK331" s="40"/>
      <c r="TNL331" s="40"/>
      <c r="TNM331" s="41"/>
      <c r="TNN331" s="42"/>
      <c r="TNO331" s="42"/>
      <c r="TNP331" s="42"/>
      <c r="TNQ331" s="43"/>
      <c r="TNR331" s="43"/>
      <c r="TNS331" s="40"/>
      <c r="TNT331" s="40"/>
      <c r="TNU331" s="41"/>
      <c r="TNV331" s="42"/>
      <c r="TNW331" s="42"/>
      <c r="TNX331" s="42"/>
      <c r="TNY331" s="43"/>
      <c r="TNZ331" s="43"/>
      <c r="TOA331" s="40"/>
      <c r="TOB331" s="40"/>
      <c r="TOC331" s="41"/>
      <c r="TOD331" s="42"/>
      <c r="TOE331" s="42"/>
      <c r="TOF331" s="42"/>
      <c r="TOG331" s="43"/>
      <c r="TOH331" s="43"/>
      <c r="TOI331" s="40"/>
      <c r="TOJ331" s="40"/>
      <c r="TOK331" s="41"/>
      <c r="TOL331" s="42"/>
      <c r="TOM331" s="42"/>
      <c r="TON331" s="42"/>
      <c r="TOO331" s="43"/>
      <c r="TOP331" s="43"/>
      <c r="TOQ331" s="40"/>
      <c r="TOR331" s="40"/>
      <c r="TOS331" s="41"/>
      <c r="TOT331" s="42"/>
      <c r="TOU331" s="42"/>
      <c r="TOV331" s="42"/>
      <c r="TOW331" s="43"/>
      <c r="TOX331" s="43"/>
      <c r="TOY331" s="40"/>
      <c r="TOZ331" s="40"/>
      <c r="TPA331" s="41"/>
      <c r="TPB331" s="42"/>
      <c r="TPC331" s="42"/>
      <c r="TPD331" s="42"/>
      <c r="TPE331" s="43"/>
      <c r="TPF331" s="43"/>
      <c r="TPG331" s="40"/>
      <c r="TPH331" s="40"/>
      <c r="TPI331" s="41"/>
      <c r="TPJ331" s="42"/>
      <c r="TPK331" s="42"/>
      <c r="TPL331" s="42"/>
      <c r="TPM331" s="43"/>
      <c r="TPN331" s="43"/>
      <c r="TPO331" s="40"/>
      <c r="TPP331" s="40"/>
      <c r="TPQ331" s="41"/>
      <c r="TPR331" s="42"/>
      <c r="TPS331" s="42"/>
      <c r="TPT331" s="42"/>
      <c r="TPU331" s="43"/>
      <c r="TPV331" s="43"/>
      <c r="TPW331" s="40"/>
      <c r="TPX331" s="40"/>
      <c r="TPY331" s="41"/>
      <c r="TPZ331" s="42"/>
      <c r="TQA331" s="42"/>
      <c r="TQB331" s="42"/>
      <c r="TQC331" s="43"/>
      <c r="TQD331" s="43"/>
      <c r="TQE331" s="40"/>
      <c r="TQF331" s="40"/>
      <c r="TQG331" s="41"/>
      <c r="TQH331" s="42"/>
      <c r="TQI331" s="42"/>
      <c r="TQJ331" s="42"/>
      <c r="TQK331" s="43"/>
      <c r="TQL331" s="43"/>
      <c r="TQM331" s="40"/>
      <c r="TQN331" s="40"/>
      <c r="TQO331" s="41"/>
      <c r="TQP331" s="42"/>
      <c r="TQQ331" s="42"/>
      <c r="TQR331" s="42"/>
      <c r="TQS331" s="43"/>
      <c r="TQT331" s="43"/>
      <c r="TQU331" s="40"/>
      <c r="TQV331" s="40"/>
      <c r="TQW331" s="41"/>
      <c r="TQX331" s="42"/>
      <c r="TQY331" s="42"/>
      <c r="TQZ331" s="42"/>
      <c r="TRA331" s="43"/>
      <c r="TRB331" s="43"/>
      <c r="TRC331" s="40"/>
      <c r="TRD331" s="40"/>
      <c r="TRE331" s="41"/>
      <c r="TRF331" s="42"/>
      <c r="TRG331" s="42"/>
      <c r="TRH331" s="42"/>
      <c r="TRI331" s="43"/>
      <c r="TRJ331" s="43"/>
      <c r="TRK331" s="40"/>
      <c r="TRL331" s="40"/>
      <c r="TRM331" s="41"/>
      <c r="TRN331" s="42"/>
      <c r="TRO331" s="42"/>
      <c r="TRP331" s="42"/>
      <c r="TRQ331" s="43"/>
      <c r="TRR331" s="43"/>
      <c r="TRS331" s="40"/>
      <c r="TRT331" s="40"/>
      <c r="TRU331" s="41"/>
      <c r="TRV331" s="42"/>
      <c r="TRW331" s="42"/>
      <c r="TRX331" s="42"/>
      <c r="TRY331" s="43"/>
      <c r="TRZ331" s="43"/>
      <c r="TSA331" s="40"/>
      <c r="TSB331" s="40"/>
      <c r="TSC331" s="41"/>
      <c r="TSD331" s="42"/>
      <c r="TSE331" s="42"/>
      <c r="TSF331" s="42"/>
      <c r="TSG331" s="43"/>
      <c r="TSH331" s="43"/>
      <c r="TSI331" s="40"/>
      <c r="TSJ331" s="40"/>
      <c r="TSK331" s="41"/>
      <c r="TSL331" s="42"/>
      <c r="TSM331" s="42"/>
      <c r="TSN331" s="42"/>
      <c r="TSO331" s="43"/>
      <c r="TSP331" s="43"/>
      <c r="TSQ331" s="40"/>
      <c r="TSR331" s="40"/>
      <c r="TSS331" s="41"/>
      <c r="TST331" s="42"/>
      <c r="TSU331" s="42"/>
      <c r="TSV331" s="42"/>
      <c r="TSW331" s="43"/>
      <c r="TSX331" s="43"/>
      <c r="TSY331" s="40"/>
      <c r="TSZ331" s="40"/>
      <c r="TTA331" s="41"/>
      <c r="TTB331" s="42"/>
      <c r="TTC331" s="42"/>
      <c r="TTD331" s="42"/>
      <c r="TTE331" s="43"/>
      <c r="TTF331" s="43"/>
      <c r="TTG331" s="40"/>
      <c r="TTH331" s="40"/>
      <c r="TTI331" s="41"/>
      <c r="TTJ331" s="42"/>
      <c r="TTK331" s="42"/>
      <c r="TTL331" s="42"/>
      <c r="TTM331" s="43"/>
      <c r="TTN331" s="43"/>
      <c r="TTO331" s="40"/>
      <c r="TTP331" s="40"/>
      <c r="TTQ331" s="41"/>
      <c r="TTR331" s="42"/>
      <c r="TTS331" s="42"/>
      <c r="TTT331" s="42"/>
      <c r="TTU331" s="43"/>
      <c r="TTV331" s="43"/>
      <c r="TTW331" s="40"/>
      <c r="TTX331" s="40"/>
      <c r="TTY331" s="41"/>
      <c r="TTZ331" s="42"/>
      <c r="TUA331" s="42"/>
      <c r="TUB331" s="42"/>
      <c r="TUC331" s="43"/>
      <c r="TUD331" s="43"/>
      <c r="TUE331" s="40"/>
      <c r="TUF331" s="40"/>
      <c r="TUG331" s="41"/>
      <c r="TUH331" s="42"/>
      <c r="TUI331" s="42"/>
      <c r="TUJ331" s="42"/>
      <c r="TUK331" s="43"/>
      <c r="TUL331" s="43"/>
      <c r="TUM331" s="40"/>
      <c r="TUN331" s="40"/>
      <c r="TUO331" s="41"/>
      <c r="TUP331" s="42"/>
      <c r="TUQ331" s="42"/>
      <c r="TUR331" s="42"/>
      <c r="TUS331" s="43"/>
      <c r="TUT331" s="43"/>
      <c r="TUU331" s="40"/>
      <c r="TUV331" s="40"/>
      <c r="TUW331" s="41"/>
      <c r="TUX331" s="42"/>
      <c r="TUY331" s="42"/>
      <c r="TUZ331" s="42"/>
      <c r="TVA331" s="43"/>
      <c r="TVB331" s="43"/>
      <c r="TVC331" s="40"/>
      <c r="TVD331" s="40"/>
      <c r="TVE331" s="41"/>
      <c r="TVF331" s="42"/>
      <c r="TVG331" s="42"/>
      <c r="TVH331" s="42"/>
      <c r="TVI331" s="43"/>
      <c r="TVJ331" s="43"/>
      <c r="TVK331" s="40"/>
      <c r="TVL331" s="40"/>
      <c r="TVM331" s="41"/>
      <c r="TVN331" s="42"/>
      <c r="TVO331" s="42"/>
      <c r="TVP331" s="42"/>
      <c r="TVQ331" s="43"/>
      <c r="TVR331" s="43"/>
      <c r="TVS331" s="40"/>
      <c r="TVT331" s="40"/>
      <c r="TVU331" s="41"/>
      <c r="TVV331" s="42"/>
      <c r="TVW331" s="42"/>
      <c r="TVX331" s="42"/>
      <c r="TVY331" s="43"/>
      <c r="TVZ331" s="43"/>
      <c r="TWA331" s="40"/>
      <c r="TWB331" s="40"/>
      <c r="TWC331" s="41"/>
      <c r="TWD331" s="42"/>
      <c r="TWE331" s="42"/>
      <c r="TWF331" s="42"/>
      <c r="TWG331" s="43"/>
      <c r="TWH331" s="43"/>
      <c r="TWI331" s="40"/>
      <c r="TWJ331" s="40"/>
      <c r="TWK331" s="41"/>
      <c r="TWL331" s="42"/>
      <c r="TWM331" s="42"/>
      <c r="TWN331" s="42"/>
      <c r="TWO331" s="43"/>
      <c r="TWP331" s="43"/>
      <c r="TWQ331" s="40"/>
      <c r="TWR331" s="40"/>
      <c r="TWS331" s="41"/>
      <c r="TWT331" s="42"/>
      <c r="TWU331" s="42"/>
      <c r="TWV331" s="42"/>
      <c r="TWW331" s="43"/>
      <c r="TWX331" s="43"/>
      <c r="TWY331" s="40"/>
      <c r="TWZ331" s="40"/>
      <c r="TXA331" s="41"/>
      <c r="TXB331" s="42"/>
      <c r="TXC331" s="42"/>
      <c r="TXD331" s="42"/>
      <c r="TXE331" s="43"/>
      <c r="TXF331" s="43"/>
      <c r="TXG331" s="40"/>
      <c r="TXH331" s="40"/>
      <c r="TXI331" s="41"/>
      <c r="TXJ331" s="42"/>
      <c r="TXK331" s="42"/>
      <c r="TXL331" s="42"/>
      <c r="TXM331" s="43"/>
      <c r="TXN331" s="43"/>
      <c r="TXO331" s="40"/>
      <c r="TXP331" s="40"/>
      <c r="TXQ331" s="41"/>
      <c r="TXR331" s="42"/>
      <c r="TXS331" s="42"/>
      <c r="TXT331" s="42"/>
      <c r="TXU331" s="43"/>
      <c r="TXV331" s="43"/>
      <c r="TXW331" s="40"/>
      <c r="TXX331" s="40"/>
      <c r="TXY331" s="41"/>
      <c r="TXZ331" s="42"/>
      <c r="TYA331" s="42"/>
      <c r="TYB331" s="42"/>
      <c r="TYC331" s="43"/>
      <c r="TYD331" s="43"/>
      <c r="TYE331" s="40"/>
      <c r="TYF331" s="40"/>
      <c r="TYG331" s="41"/>
      <c r="TYH331" s="42"/>
      <c r="TYI331" s="42"/>
      <c r="TYJ331" s="42"/>
      <c r="TYK331" s="43"/>
      <c r="TYL331" s="43"/>
      <c r="TYM331" s="40"/>
      <c r="TYN331" s="40"/>
      <c r="TYO331" s="41"/>
      <c r="TYP331" s="42"/>
      <c r="TYQ331" s="42"/>
      <c r="TYR331" s="42"/>
      <c r="TYS331" s="43"/>
      <c r="TYT331" s="43"/>
      <c r="TYU331" s="40"/>
      <c r="TYV331" s="40"/>
      <c r="TYW331" s="41"/>
      <c r="TYX331" s="42"/>
      <c r="TYY331" s="42"/>
      <c r="TYZ331" s="42"/>
      <c r="TZA331" s="43"/>
      <c r="TZB331" s="43"/>
      <c r="TZC331" s="40"/>
      <c r="TZD331" s="40"/>
      <c r="TZE331" s="41"/>
      <c r="TZF331" s="42"/>
      <c r="TZG331" s="42"/>
      <c r="TZH331" s="42"/>
      <c r="TZI331" s="43"/>
      <c r="TZJ331" s="43"/>
      <c r="TZK331" s="40"/>
      <c r="TZL331" s="40"/>
      <c r="TZM331" s="41"/>
      <c r="TZN331" s="42"/>
      <c r="TZO331" s="42"/>
      <c r="TZP331" s="42"/>
      <c r="TZQ331" s="43"/>
      <c r="TZR331" s="43"/>
      <c r="TZS331" s="40"/>
      <c r="TZT331" s="40"/>
      <c r="TZU331" s="41"/>
      <c r="TZV331" s="42"/>
      <c r="TZW331" s="42"/>
      <c r="TZX331" s="42"/>
      <c r="TZY331" s="43"/>
      <c r="TZZ331" s="43"/>
      <c r="UAA331" s="40"/>
      <c r="UAB331" s="40"/>
      <c r="UAC331" s="41"/>
      <c r="UAD331" s="42"/>
      <c r="UAE331" s="42"/>
      <c r="UAF331" s="42"/>
      <c r="UAG331" s="43"/>
      <c r="UAH331" s="43"/>
      <c r="UAI331" s="40"/>
      <c r="UAJ331" s="40"/>
      <c r="UAK331" s="41"/>
      <c r="UAL331" s="42"/>
      <c r="UAM331" s="42"/>
      <c r="UAN331" s="42"/>
      <c r="UAO331" s="43"/>
      <c r="UAP331" s="43"/>
      <c r="UAQ331" s="40"/>
      <c r="UAR331" s="40"/>
      <c r="UAS331" s="41"/>
      <c r="UAT331" s="42"/>
      <c r="UAU331" s="42"/>
      <c r="UAV331" s="42"/>
      <c r="UAW331" s="43"/>
      <c r="UAX331" s="43"/>
      <c r="UAY331" s="40"/>
      <c r="UAZ331" s="40"/>
      <c r="UBA331" s="41"/>
      <c r="UBB331" s="42"/>
      <c r="UBC331" s="42"/>
      <c r="UBD331" s="42"/>
      <c r="UBE331" s="43"/>
      <c r="UBF331" s="43"/>
      <c r="UBG331" s="40"/>
      <c r="UBH331" s="40"/>
      <c r="UBI331" s="41"/>
      <c r="UBJ331" s="42"/>
      <c r="UBK331" s="42"/>
      <c r="UBL331" s="42"/>
      <c r="UBM331" s="43"/>
      <c r="UBN331" s="43"/>
      <c r="UBO331" s="40"/>
      <c r="UBP331" s="40"/>
      <c r="UBQ331" s="41"/>
      <c r="UBR331" s="42"/>
      <c r="UBS331" s="42"/>
      <c r="UBT331" s="42"/>
      <c r="UBU331" s="43"/>
      <c r="UBV331" s="43"/>
      <c r="UBW331" s="40"/>
      <c r="UBX331" s="40"/>
      <c r="UBY331" s="41"/>
      <c r="UBZ331" s="42"/>
      <c r="UCA331" s="42"/>
      <c r="UCB331" s="42"/>
      <c r="UCC331" s="43"/>
      <c r="UCD331" s="43"/>
      <c r="UCE331" s="40"/>
      <c r="UCF331" s="40"/>
      <c r="UCG331" s="41"/>
      <c r="UCH331" s="42"/>
      <c r="UCI331" s="42"/>
      <c r="UCJ331" s="42"/>
      <c r="UCK331" s="43"/>
      <c r="UCL331" s="43"/>
      <c r="UCM331" s="40"/>
      <c r="UCN331" s="40"/>
      <c r="UCO331" s="41"/>
      <c r="UCP331" s="42"/>
      <c r="UCQ331" s="42"/>
      <c r="UCR331" s="42"/>
      <c r="UCS331" s="43"/>
      <c r="UCT331" s="43"/>
      <c r="UCU331" s="40"/>
      <c r="UCV331" s="40"/>
      <c r="UCW331" s="41"/>
      <c r="UCX331" s="42"/>
      <c r="UCY331" s="42"/>
      <c r="UCZ331" s="42"/>
      <c r="UDA331" s="43"/>
      <c r="UDB331" s="43"/>
      <c r="UDC331" s="40"/>
      <c r="UDD331" s="40"/>
      <c r="UDE331" s="41"/>
      <c r="UDF331" s="42"/>
      <c r="UDG331" s="42"/>
      <c r="UDH331" s="42"/>
      <c r="UDI331" s="43"/>
      <c r="UDJ331" s="43"/>
      <c r="UDK331" s="40"/>
      <c r="UDL331" s="40"/>
      <c r="UDM331" s="41"/>
      <c r="UDN331" s="42"/>
      <c r="UDO331" s="42"/>
      <c r="UDP331" s="42"/>
      <c r="UDQ331" s="43"/>
      <c r="UDR331" s="43"/>
      <c r="UDS331" s="40"/>
      <c r="UDT331" s="40"/>
      <c r="UDU331" s="41"/>
      <c r="UDV331" s="42"/>
      <c r="UDW331" s="42"/>
      <c r="UDX331" s="42"/>
      <c r="UDY331" s="43"/>
      <c r="UDZ331" s="43"/>
      <c r="UEA331" s="40"/>
      <c r="UEB331" s="40"/>
      <c r="UEC331" s="41"/>
      <c r="UED331" s="42"/>
      <c r="UEE331" s="42"/>
      <c r="UEF331" s="42"/>
      <c r="UEG331" s="43"/>
      <c r="UEH331" s="43"/>
      <c r="UEI331" s="40"/>
      <c r="UEJ331" s="40"/>
      <c r="UEK331" s="41"/>
      <c r="UEL331" s="42"/>
      <c r="UEM331" s="42"/>
      <c r="UEN331" s="42"/>
      <c r="UEO331" s="43"/>
      <c r="UEP331" s="43"/>
      <c r="UEQ331" s="40"/>
      <c r="UER331" s="40"/>
      <c r="UES331" s="41"/>
      <c r="UET331" s="42"/>
      <c r="UEU331" s="42"/>
      <c r="UEV331" s="42"/>
      <c r="UEW331" s="43"/>
      <c r="UEX331" s="43"/>
      <c r="UEY331" s="40"/>
      <c r="UEZ331" s="40"/>
      <c r="UFA331" s="41"/>
      <c r="UFB331" s="42"/>
      <c r="UFC331" s="42"/>
      <c r="UFD331" s="42"/>
      <c r="UFE331" s="43"/>
      <c r="UFF331" s="43"/>
      <c r="UFG331" s="40"/>
      <c r="UFH331" s="40"/>
      <c r="UFI331" s="41"/>
      <c r="UFJ331" s="42"/>
      <c r="UFK331" s="42"/>
      <c r="UFL331" s="42"/>
      <c r="UFM331" s="43"/>
      <c r="UFN331" s="43"/>
      <c r="UFO331" s="40"/>
      <c r="UFP331" s="40"/>
      <c r="UFQ331" s="41"/>
      <c r="UFR331" s="42"/>
      <c r="UFS331" s="42"/>
      <c r="UFT331" s="42"/>
      <c r="UFU331" s="43"/>
      <c r="UFV331" s="43"/>
      <c r="UFW331" s="40"/>
      <c r="UFX331" s="40"/>
      <c r="UFY331" s="41"/>
      <c r="UFZ331" s="42"/>
      <c r="UGA331" s="42"/>
      <c r="UGB331" s="42"/>
      <c r="UGC331" s="43"/>
      <c r="UGD331" s="43"/>
      <c r="UGE331" s="40"/>
      <c r="UGF331" s="40"/>
      <c r="UGG331" s="41"/>
      <c r="UGH331" s="42"/>
      <c r="UGI331" s="42"/>
      <c r="UGJ331" s="42"/>
      <c r="UGK331" s="43"/>
      <c r="UGL331" s="43"/>
      <c r="UGM331" s="40"/>
      <c r="UGN331" s="40"/>
      <c r="UGO331" s="41"/>
      <c r="UGP331" s="42"/>
      <c r="UGQ331" s="42"/>
      <c r="UGR331" s="42"/>
      <c r="UGS331" s="43"/>
      <c r="UGT331" s="43"/>
      <c r="UGU331" s="40"/>
      <c r="UGV331" s="40"/>
      <c r="UGW331" s="41"/>
      <c r="UGX331" s="42"/>
      <c r="UGY331" s="42"/>
      <c r="UGZ331" s="42"/>
      <c r="UHA331" s="43"/>
      <c r="UHB331" s="43"/>
      <c r="UHC331" s="40"/>
      <c r="UHD331" s="40"/>
      <c r="UHE331" s="41"/>
      <c r="UHF331" s="42"/>
      <c r="UHG331" s="42"/>
      <c r="UHH331" s="42"/>
      <c r="UHI331" s="43"/>
      <c r="UHJ331" s="43"/>
      <c r="UHK331" s="40"/>
      <c r="UHL331" s="40"/>
      <c r="UHM331" s="41"/>
      <c r="UHN331" s="42"/>
      <c r="UHO331" s="42"/>
      <c r="UHP331" s="42"/>
      <c r="UHQ331" s="43"/>
      <c r="UHR331" s="43"/>
      <c r="UHS331" s="40"/>
      <c r="UHT331" s="40"/>
      <c r="UHU331" s="41"/>
      <c r="UHV331" s="42"/>
      <c r="UHW331" s="42"/>
      <c r="UHX331" s="42"/>
      <c r="UHY331" s="43"/>
      <c r="UHZ331" s="43"/>
      <c r="UIA331" s="40"/>
      <c r="UIB331" s="40"/>
      <c r="UIC331" s="41"/>
      <c r="UID331" s="42"/>
      <c r="UIE331" s="42"/>
      <c r="UIF331" s="42"/>
      <c r="UIG331" s="43"/>
      <c r="UIH331" s="43"/>
      <c r="UII331" s="40"/>
      <c r="UIJ331" s="40"/>
      <c r="UIK331" s="41"/>
      <c r="UIL331" s="42"/>
      <c r="UIM331" s="42"/>
      <c r="UIN331" s="42"/>
      <c r="UIO331" s="43"/>
      <c r="UIP331" s="43"/>
      <c r="UIQ331" s="40"/>
      <c r="UIR331" s="40"/>
      <c r="UIS331" s="41"/>
      <c r="UIT331" s="42"/>
      <c r="UIU331" s="42"/>
      <c r="UIV331" s="42"/>
      <c r="UIW331" s="43"/>
      <c r="UIX331" s="43"/>
      <c r="UIY331" s="40"/>
      <c r="UIZ331" s="40"/>
      <c r="UJA331" s="41"/>
      <c r="UJB331" s="42"/>
      <c r="UJC331" s="42"/>
      <c r="UJD331" s="42"/>
      <c r="UJE331" s="43"/>
      <c r="UJF331" s="43"/>
      <c r="UJG331" s="40"/>
      <c r="UJH331" s="40"/>
      <c r="UJI331" s="41"/>
      <c r="UJJ331" s="42"/>
      <c r="UJK331" s="42"/>
      <c r="UJL331" s="42"/>
      <c r="UJM331" s="43"/>
      <c r="UJN331" s="43"/>
      <c r="UJO331" s="40"/>
      <c r="UJP331" s="40"/>
      <c r="UJQ331" s="41"/>
      <c r="UJR331" s="42"/>
      <c r="UJS331" s="42"/>
      <c r="UJT331" s="42"/>
      <c r="UJU331" s="43"/>
      <c r="UJV331" s="43"/>
      <c r="UJW331" s="40"/>
      <c r="UJX331" s="40"/>
      <c r="UJY331" s="41"/>
      <c r="UJZ331" s="42"/>
      <c r="UKA331" s="42"/>
      <c r="UKB331" s="42"/>
      <c r="UKC331" s="43"/>
      <c r="UKD331" s="43"/>
      <c r="UKE331" s="40"/>
      <c r="UKF331" s="40"/>
      <c r="UKG331" s="41"/>
      <c r="UKH331" s="42"/>
      <c r="UKI331" s="42"/>
      <c r="UKJ331" s="42"/>
      <c r="UKK331" s="43"/>
      <c r="UKL331" s="43"/>
      <c r="UKM331" s="40"/>
      <c r="UKN331" s="40"/>
      <c r="UKO331" s="41"/>
      <c r="UKP331" s="42"/>
      <c r="UKQ331" s="42"/>
      <c r="UKR331" s="42"/>
      <c r="UKS331" s="43"/>
      <c r="UKT331" s="43"/>
      <c r="UKU331" s="40"/>
      <c r="UKV331" s="40"/>
      <c r="UKW331" s="41"/>
      <c r="UKX331" s="42"/>
      <c r="UKY331" s="42"/>
      <c r="UKZ331" s="42"/>
      <c r="ULA331" s="43"/>
      <c r="ULB331" s="43"/>
      <c r="ULC331" s="40"/>
      <c r="ULD331" s="40"/>
      <c r="ULE331" s="41"/>
      <c r="ULF331" s="42"/>
      <c r="ULG331" s="42"/>
      <c r="ULH331" s="42"/>
      <c r="ULI331" s="43"/>
      <c r="ULJ331" s="43"/>
      <c r="ULK331" s="40"/>
      <c r="ULL331" s="40"/>
      <c r="ULM331" s="41"/>
      <c r="ULN331" s="42"/>
      <c r="ULO331" s="42"/>
      <c r="ULP331" s="42"/>
      <c r="ULQ331" s="43"/>
      <c r="ULR331" s="43"/>
      <c r="ULS331" s="40"/>
      <c r="ULT331" s="40"/>
      <c r="ULU331" s="41"/>
      <c r="ULV331" s="42"/>
      <c r="ULW331" s="42"/>
      <c r="ULX331" s="42"/>
      <c r="ULY331" s="43"/>
      <c r="ULZ331" s="43"/>
      <c r="UMA331" s="40"/>
      <c r="UMB331" s="40"/>
      <c r="UMC331" s="41"/>
      <c r="UMD331" s="42"/>
      <c r="UME331" s="42"/>
      <c r="UMF331" s="42"/>
      <c r="UMG331" s="43"/>
      <c r="UMH331" s="43"/>
      <c r="UMI331" s="40"/>
      <c r="UMJ331" s="40"/>
      <c r="UMK331" s="41"/>
      <c r="UML331" s="42"/>
      <c r="UMM331" s="42"/>
      <c r="UMN331" s="42"/>
      <c r="UMO331" s="43"/>
      <c r="UMP331" s="43"/>
      <c r="UMQ331" s="40"/>
      <c r="UMR331" s="40"/>
      <c r="UMS331" s="41"/>
      <c r="UMT331" s="42"/>
      <c r="UMU331" s="42"/>
      <c r="UMV331" s="42"/>
      <c r="UMW331" s="43"/>
      <c r="UMX331" s="43"/>
      <c r="UMY331" s="40"/>
      <c r="UMZ331" s="40"/>
      <c r="UNA331" s="41"/>
      <c r="UNB331" s="42"/>
      <c r="UNC331" s="42"/>
      <c r="UND331" s="42"/>
      <c r="UNE331" s="43"/>
      <c r="UNF331" s="43"/>
      <c r="UNG331" s="40"/>
      <c r="UNH331" s="40"/>
      <c r="UNI331" s="41"/>
      <c r="UNJ331" s="42"/>
      <c r="UNK331" s="42"/>
      <c r="UNL331" s="42"/>
      <c r="UNM331" s="43"/>
      <c r="UNN331" s="43"/>
      <c r="UNO331" s="40"/>
      <c r="UNP331" s="40"/>
      <c r="UNQ331" s="41"/>
      <c r="UNR331" s="42"/>
      <c r="UNS331" s="42"/>
      <c r="UNT331" s="42"/>
      <c r="UNU331" s="43"/>
      <c r="UNV331" s="43"/>
      <c r="UNW331" s="40"/>
      <c r="UNX331" s="40"/>
      <c r="UNY331" s="41"/>
      <c r="UNZ331" s="42"/>
      <c r="UOA331" s="42"/>
      <c r="UOB331" s="42"/>
      <c r="UOC331" s="43"/>
      <c r="UOD331" s="43"/>
      <c r="UOE331" s="40"/>
      <c r="UOF331" s="40"/>
      <c r="UOG331" s="41"/>
      <c r="UOH331" s="42"/>
      <c r="UOI331" s="42"/>
      <c r="UOJ331" s="42"/>
      <c r="UOK331" s="43"/>
      <c r="UOL331" s="43"/>
      <c r="UOM331" s="40"/>
      <c r="UON331" s="40"/>
      <c r="UOO331" s="41"/>
      <c r="UOP331" s="42"/>
      <c r="UOQ331" s="42"/>
      <c r="UOR331" s="42"/>
      <c r="UOS331" s="43"/>
      <c r="UOT331" s="43"/>
      <c r="UOU331" s="40"/>
      <c r="UOV331" s="40"/>
      <c r="UOW331" s="41"/>
      <c r="UOX331" s="42"/>
      <c r="UOY331" s="42"/>
      <c r="UOZ331" s="42"/>
      <c r="UPA331" s="43"/>
      <c r="UPB331" s="43"/>
      <c r="UPC331" s="40"/>
      <c r="UPD331" s="40"/>
      <c r="UPE331" s="41"/>
      <c r="UPF331" s="42"/>
      <c r="UPG331" s="42"/>
      <c r="UPH331" s="42"/>
      <c r="UPI331" s="43"/>
      <c r="UPJ331" s="43"/>
      <c r="UPK331" s="40"/>
      <c r="UPL331" s="40"/>
      <c r="UPM331" s="41"/>
      <c r="UPN331" s="42"/>
      <c r="UPO331" s="42"/>
      <c r="UPP331" s="42"/>
      <c r="UPQ331" s="43"/>
      <c r="UPR331" s="43"/>
      <c r="UPS331" s="40"/>
      <c r="UPT331" s="40"/>
      <c r="UPU331" s="41"/>
      <c r="UPV331" s="42"/>
      <c r="UPW331" s="42"/>
      <c r="UPX331" s="42"/>
      <c r="UPY331" s="43"/>
      <c r="UPZ331" s="43"/>
      <c r="UQA331" s="40"/>
      <c r="UQB331" s="40"/>
      <c r="UQC331" s="41"/>
      <c r="UQD331" s="42"/>
      <c r="UQE331" s="42"/>
      <c r="UQF331" s="42"/>
      <c r="UQG331" s="43"/>
      <c r="UQH331" s="43"/>
      <c r="UQI331" s="40"/>
      <c r="UQJ331" s="40"/>
      <c r="UQK331" s="41"/>
      <c r="UQL331" s="42"/>
      <c r="UQM331" s="42"/>
      <c r="UQN331" s="42"/>
      <c r="UQO331" s="43"/>
      <c r="UQP331" s="43"/>
      <c r="UQQ331" s="40"/>
      <c r="UQR331" s="40"/>
      <c r="UQS331" s="41"/>
      <c r="UQT331" s="42"/>
      <c r="UQU331" s="42"/>
      <c r="UQV331" s="42"/>
      <c r="UQW331" s="43"/>
      <c r="UQX331" s="43"/>
      <c r="UQY331" s="40"/>
      <c r="UQZ331" s="40"/>
      <c r="URA331" s="41"/>
      <c r="URB331" s="42"/>
      <c r="URC331" s="42"/>
      <c r="URD331" s="42"/>
      <c r="URE331" s="43"/>
      <c r="URF331" s="43"/>
      <c r="URG331" s="40"/>
      <c r="URH331" s="40"/>
      <c r="URI331" s="41"/>
      <c r="URJ331" s="42"/>
      <c r="URK331" s="42"/>
      <c r="URL331" s="42"/>
      <c r="URM331" s="43"/>
      <c r="URN331" s="43"/>
      <c r="URO331" s="40"/>
      <c r="URP331" s="40"/>
      <c r="URQ331" s="41"/>
      <c r="URR331" s="42"/>
      <c r="URS331" s="42"/>
      <c r="URT331" s="42"/>
      <c r="URU331" s="43"/>
      <c r="URV331" s="43"/>
      <c r="URW331" s="40"/>
      <c r="URX331" s="40"/>
      <c r="URY331" s="41"/>
      <c r="URZ331" s="42"/>
      <c r="USA331" s="42"/>
      <c r="USB331" s="42"/>
      <c r="USC331" s="43"/>
      <c r="USD331" s="43"/>
      <c r="USE331" s="40"/>
      <c r="USF331" s="40"/>
      <c r="USG331" s="41"/>
      <c r="USH331" s="42"/>
      <c r="USI331" s="42"/>
      <c r="USJ331" s="42"/>
      <c r="USK331" s="43"/>
      <c r="USL331" s="43"/>
      <c r="USM331" s="40"/>
      <c r="USN331" s="40"/>
      <c r="USO331" s="41"/>
      <c r="USP331" s="42"/>
      <c r="USQ331" s="42"/>
      <c r="USR331" s="42"/>
      <c r="USS331" s="43"/>
      <c r="UST331" s="43"/>
      <c r="USU331" s="40"/>
      <c r="USV331" s="40"/>
      <c r="USW331" s="41"/>
      <c r="USX331" s="42"/>
      <c r="USY331" s="42"/>
      <c r="USZ331" s="42"/>
      <c r="UTA331" s="43"/>
      <c r="UTB331" s="43"/>
      <c r="UTC331" s="40"/>
      <c r="UTD331" s="40"/>
      <c r="UTE331" s="41"/>
      <c r="UTF331" s="42"/>
      <c r="UTG331" s="42"/>
      <c r="UTH331" s="42"/>
      <c r="UTI331" s="43"/>
      <c r="UTJ331" s="43"/>
      <c r="UTK331" s="40"/>
      <c r="UTL331" s="40"/>
      <c r="UTM331" s="41"/>
      <c r="UTN331" s="42"/>
      <c r="UTO331" s="42"/>
      <c r="UTP331" s="42"/>
      <c r="UTQ331" s="43"/>
      <c r="UTR331" s="43"/>
      <c r="UTS331" s="40"/>
      <c r="UTT331" s="40"/>
      <c r="UTU331" s="41"/>
      <c r="UTV331" s="42"/>
      <c r="UTW331" s="42"/>
      <c r="UTX331" s="42"/>
      <c r="UTY331" s="43"/>
      <c r="UTZ331" s="43"/>
      <c r="UUA331" s="40"/>
      <c r="UUB331" s="40"/>
      <c r="UUC331" s="41"/>
      <c r="UUD331" s="42"/>
      <c r="UUE331" s="42"/>
      <c r="UUF331" s="42"/>
      <c r="UUG331" s="43"/>
      <c r="UUH331" s="43"/>
      <c r="UUI331" s="40"/>
      <c r="UUJ331" s="40"/>
      <c r="UUK331" s="41"/>
      <c r="UUL331" s="42"/>
      <c r="UUM331" s="42"/>
      <c r="UUN331" s="42"/>
      <c r="UUO331" s="43"/>
      <c r="UUP331" s="43"/>
      <c r="UUQ331" s="40"/>
      <c r="UUR331" s="40"/>
      <c r="UUS331" s="41"/>
      <c r="UUT331" s="42"/>
      <c r="UUU331" s="42"/>
      <c r="UUV331" s="42"/>
      <c r="UUW331" s="43"/>
      <c r="UUX331" s="43"/>
      <c r="UUY331" s="40"/>
      <c r="UUZ331" s="40"/>
      <c r="UVA331" s="41"/>
      <c r="UVB331" s="42"/>
      <c r="UVC331" s="42"/>
      <c r="UVD331" s="42"/>
      <c r="UVE331" s="43"/>
      <c r="UVF331" s="43"/>
      <c r="UVG331" s="40"/>
      <c r="UVH331" s="40"/>
      <c r="UVI331" s="41"/>
      <c r="UVJ331" s="42"/>
      <c r="UVK331" s="42"/>
      <c r="UVL331" s="42"/>
      <c r="UVM331" s="43"/>
      <c r="UVN331" s="43"/>
      <c r="UVO331" s="40"/>
      <c r="UVP331" s="40"/>
      <c r="UVQ331" s="41"/>
      <c r="UVR331" s="42"/>
      <c r="UVS331" s="42"/>
      <c r="UVT331" s="42"/>
      <c r="UVU331" s="43"/>
      <c r="UVV331" s="43"/>
      <c r="UVW331" s="40"/>
      <c r="UVX331" s="40"/>
      <c r="UVY331" s="41"/>
      <c r="UVZ331" s="42"/>
      <c r="UWA331" s="42"/>
      <c r="UWB331" s="42"/>
      <c r="UWC331" s="43"/>
      <c r="UWD331" s="43"/>
      <c r="UWE331" s="40"/>
      <c r="UWF331" s="40"/>
      <c r="UWG331" s="41"/>
      <c r="UWH331" s="42"/>
      <c r="UWI331" s="42"/>
      <c r="UWJ331" s="42"/>
      <c r="UWK331" s="43"/>
      <c r="UWL331" s="43"/>
      <c r="UWM331" s="40"/>
      <c r="UWN331" s="40"/>
      <c r="UWO331" s="41"/>
      <c r="UWP331" s="42"/>
      <c r="UWQ331" s="42"/>
      <c r="UWR331" s="42"/>
      <c r="UWS331" s="43"/>
      <c r="UWT331" s="43"/>
      <c r="UWU331" s="40"/>
      <c r="UWV331" s="40"/>
      <c r="UWW331" s="41"/>
      <c r="UWX331" s="42"/>
      <c r="UWY331" s="42"/>
      <c r="UWZ331" s="42"/>
      <c r="UXA331" s="43"/>
      <c r="UXB331" s="43"/>
      <c r="UXC331" s="40"/>
      <c r="UXD331" s="40"/>
      <c r="UXE331" s="41"/>
      <c r="UXF331" s="42"/>
      <c r="UXG331" s="42"/>
      <c r="UXH331" s="42"/>
      <c r="UXI331" s="43"/>
      <c r="UXJ331" s="43"/>
      <c r="UXK331" s="40"/>
      <c r="UXL331" s="40"/>
      <c r="UXM331" s="41"/>
      <c r="UXN331" s="42"/>
      <c r="UXO331" s="42"/>
      <c r="UXP331" s="42"/>
      <c r="UXQ331" s="43"/>
      <c r="UXR331" s="43"/>
      <c r="UXS331" s="40"/>
      <c r="UXT331" s="40"/>
      <c r="UXU331" s="41"/>
      <c r="UXV331" s="42"/>
      <c r="UXW331" s="42"/>
      <c r="UXX331" s="42"/>
      <c r="UXY331" s="43"/>
      <c r="UXZ331" s="43"/>
      <c r="UYA331" s="40"/>
      <c r="UYB331" s="40"/>
      <c r="UYC331" s="41"/>
      <c r="UYD331" s="42"/>
      <c r="UYE331" s="42"/>
      <c r="UYF331" s="42"/>
      <c r="UYG331" s="43"/>
      <c r="UYH331" s="43"/>
      <c r="UYI331" s="40"/>
      <c r="UYJ331" s="40"/>
      <c r="UYK331" s="41"/>
      <c r="UYL331" s="42"/>
      <c r="UYM331" s="42"/>
      <c r="UYN331" s="42"/>
      <c r="UYO331" s="43"/>
      <c r="UYP331" s="43"/>
      <c r="UYQ331" s="40"/>
      <c r="UYR331" s="40"/>
      <c r="UYS331" s="41"/>
      <c r="UYT331" s="42"/>
      <c r="UYU331" s="42"/>
      <c r="UYV331" s="42"/>
      <c r="UYW331" s="43"/>
      <c r="UYX331" s="43"/>
      <c r="UYY331" s="40"/>
      <c r="UYZ331" s="40"/>
      <c r="UZA331" s="41"/>
      <c r="UZB331" s="42"/>
      <c r="UZC331" s="42"/>
      <c r="UZD331" s="42"/>
      <c r="UZE331" s="43"/>
      <c r="UZF331" s="43"/>
      <c r="UZG331" s="40"/>
      <c r="UZH331" s="40"/>
      <c r="UZI331" s="41"/>
      <c r="UZJ331" s="42"/>
      <c r="UZK331" s="42"/>
      <c r="UZL331" s="42"/>
      <c r="UZM331" s="43"/>
      <c r="UZN331" s="43"/>
      <c r="UZO331" s="40"/>
      <c r="UZP331" s="40"/>
      <c r="UZQ331" s="41"/>
      <c r="UZR331" s="42"/>
      <c r="UZS331" s="42"/>
      <c r="UZT331" s="42"/>
      <c r="UZU331" s="43"/>
      <c r="UZV331" s="43"/>
      <c r="UZW331" s="40"/>
      <c r="UZX331" s="40"/>
      <c r="UZY331" s="41"/>
      <c r="UZZ331" s="42"/>
      <c r="VAA331" s="42"/>
      <c r="VAB331" s="42"/>
      <c r="VAC331" s="43"/>
      <c r="VAD331" s="43"/>
      <c r="VAE331" s="40"/>
      <c r="VAF331" s="40"/>
      <c r="VAG331" s="41"/>
      <c r="VAH331" s="42"/>
      <c r="VAI331" s="42"/>
      <c r="VAJ331" s="42"/>
      <c r="VAK331" s="43"/>
      <c r="VAL331" s="43"/>
      <c r="VAM331" s="40"/>
      <c r="VAN331" s="40"/>
      <c r="VAO331" s="41"/>
      <c r="VAP331" s="42"/>
      <c r="VAQ331" s="42"/>
      <c r="VAR331" s="42"/>
      <c r="VAS331" s="43"/>
      <c r="VAT331" s="43"/>
      <c r="VAU331" s="40"/>
      <c r="VAV331" s="40"/>
      <c r="VAW331" s="41"/>
      <c r="VAX331" s="42"/>
      <c r="VAY331" s="42"/>
      <c r="VAZ331" s="42"/>
      <c r="VBA331" s="43"/>
      <c r="VBB331" s="43"/>
      <c r="VBC331" s="40"/>
      <c r="VBD331" s="40"/>
      <c r="VBE331" s="41"/>
      <c r="VBF331" s="42"/>
      <c r="VBG331" s="42"/>
      <c r="VBH331" s="42"/>
      <c r="VBI331" s="43"/>
      <c r="VBJ331" s="43"/>
      <c r="VBK331" s="40"/>
      <c r="VBL331" s="40"/>
      <c r="VBM331" s="41"/>
      <c r="VBN331" s="42"/>
      <c r="VBO331" s="42"/>
      <c r="VBP331" s="42"/>
      <c r="VBQ331" s="43"/>
      <c r="VBR331" s="43"/>
      <c r="VBS331" s="40"/>
      <c r="VBT331" s="40"/>
      <c r="VBU331" s="41"/>
      <c r="VBV331" s="42"/>
      <c r="VBW331" s="42"/>
      <c r="VBX331" s="42"/>
      <c r="VBY331" s="43"/>
      <c r="VBZ331" s="43"/>
      <c r="VCA331" s="40"/>
      <c r="VCB331" s="40"/>
      <c r="VCC331" s="41"/>
      <c r="VCD331" s="42"/>
      <c r="VCE331" s="42"/>
      <c r="VCF331" s="42"/>
      <c r="VCG331" s="43"/>
      <c r="VCH331" s="43"/>
      <c r="VCI331" s="40"/>
      <c r="VCJ331" s="40"/>
      <c r="VCK331" s="41"/>
      <c r="VCL331" s="42"/>
      <c r="VCM331" s="42"/>
      <c r="VCN331" s="42"/>
      <c r="VCO331" s="43"/>
      <c r="VCP331" s="43"/>
      <c r="VCQ331" s="40"/>
      <c r="VCR331" s="40"/>
      <c r="VCS331" s="41"/>
      <c r="VCT331" s="42"/>
      <c r="VCU331" s="42"/>
      <c r="VCV331" s="42"/>
      <c r="VCW331" s="43"/>
      <c r="VCX331" s="43"/>
      <c r="VCY331" s="40"/>
      <c r="VCZ331" s="40"/>
      <c r="VDA331" s="41"/>
      <c r="VDB331" s="42"/>
      <c r="VDC331" s="42"/>
      <c r="VDD331" s="42"/>
      <c r="VDE331" s="43"/>
      <c r="VDF331" s="43"/>
      <c r="VDG331" s="40"/>
      <c r="VDH331" s="40"/>
      <c r="VDI331" s="41"/>
      <c r="VDJ331" s="42"/>
      <c r="VDK331" s="42"/>
      <c r="VDL331" s="42"/>
      <c r="VDM331" s="43"/>
      <c r="VDN331" s="43"/>
      <c r="VDO331" s="40"/>
      <c r="VDP331" s="40"/>
      <c r="VDQ331" s="41"/>
      <c r="VDR331" s="42"/>
      <c r="VDS331" s="42"/>
      <c r="VDT331" s="42"/>
      <c r="VDU331" s="43"/>
      <c r="VDV331" s="43"/>
      <c r="VDW331" s="40"/>
      <c r="VDX331" s="40"/>
      <c r="VDY331" s="41"/>
      <c r="VDZ331" s="42"/>
      <c r="VEA331" s="42"/>
      <c r="VEB331" s="42"/>
      <c r="VEC331" s="43"/>
      <c r="VED331" s="43"/>
      <c r="VEE331" s="40"/>
      <c r="VEF331" s="40"/>
      <c r="VEG331" s="41"/>
      <c r="VEH331" s="42"/>
      <c r="VEI331" s="42"/>
      <c r="VEJ331" s="42"/>
      <c r="VEK331" s="43"/>
      <c r="VEL331" s="43"/>
      <c r="VEM331" s="40"/>
      <c r="VEN331" s="40"/>
      <c r="VEO331" s="41"/>
      <c r="VEP331" s="42"/>
      <c r="VEQ331" s="42"/>
      <c r="VER331" s="42"/>
      <c r="VES331" s="43"/>
      <c r="VET331" s="43"/>
      <c r="VEU331" s="40"/>
      <c r="VEV331" s="40"/>
      <c r="VEW331" s="41"/>
      <c r="VEX331" s="42"/>
      <c r="VEY331" s="42"/>
      <c r="VEZ331" s="42"/>
      <c r="VFA331" s="43"/>
      <c r="VFB331" s="43"/>
      <c r="VFC331" s="40"/>
      <c r="VFD331" s="40"/>
      <c r="VFE331" s="41"/>
      <c r="VFF331" s="42"/>
      <c r="VFG331" s="42"/>
      <c r="VFH331" s="42"/>
      <c r="VFI331" s="43"/>
      <c r="VFJ331" s="43"/>
      <c r="VFK331" s="40"/>
      <c r="VFL331" s="40"/>
      <c r="VFM331" s="41"/>
      <c r="VFN331" s="42"/>
      <c r="VFO331" s="42"/>
      <c r="VFP331" s="42"/>
      <c r="VFQ331" s="43"/>
      <c r="VFR331" s="43"/>
      <c r="VFS331" s="40"/>
      <c r="VFT331" s="40"/>
      <c r="VFU331" s="41"/>
      <c r="VFV331" s="42"/>
      <c r="VFW331" s="42"/>
      <c r="VFX331" s="42"/>
      <c r="VFY331" s="43"/>
      <c r="VFZ331" s="43"/>
      <c r="VGA331" s="40"/>
      <c r="VGB331" s="40"/>
      <c r="VGC331" s="41"/>
      <c r="VGD331" s="42"/>
      <c r="VGE331" s="42"/>
      <c r="VGF331" s="42"/>
      <c r="VGG331" s="43"/>
      <c r="VGH331" s="43"/>
      <c r="VGI331" s="40"/>
      <c r="VGJ331" s="40"/>
      <c r="VGK331" s="41"/>
      <c r="VGL331" s="42"/>
      <c r="VGM331" s="42"/>
      <c r="VGN331" s="42"/>
      <c r="VGO331" s="43"/>
      <c r="VGP331" s="43"/>
      <c r="VGQ331" s="40"/>
      <c r="VGR331" s="40"/>
      <c r="VGS331" s="41"/>
      <c r="VGT331" s="42"/>
      <c r="VGU331" s="42"/>
      <c r="VGV331" s="42"/>
      <c r="VGW331" s="43"/>
      <c r="VGX331" s="43"/>
      <c r="VGY331" s="40"/>
      <c r="VGZ331" s="40"/>
      <c r="VHA331" s="41"/>
      <c r="VHB331" s="42"/>
      <c r="VHC331" s="42"/>
      <c r="VHD331" s="42"/>
      <c r="VHE331" s="43"/>
      <c r="VHF331" s="43"/>
      <c r="VHG331" s="40"/>
      <c r="VHH331" s="40"/>
      <c r="VHI331" s="41"/>
      <c r="VHJ331" s="42"/>
      <c r="VHK331" s="42"/>
      <c r="VHL331" s="42"/>
      <c r="VHM331" s="43"/>
      <c r="VHN331" s="43"/>
      <c r="VHO331" s="40"/>
      <c r="VHP331" s="40"/>
      <c r="VHQ331" s="41"/>
      <c r="VHR331" s="42"/>
      <c r="VHS331" s="42"/>
      <c r="VHT331" s="42"/>
      <c r="VHU331" s="43"/>
      <c r="VHV331" s="43"/>
      <c r="VHW331" s="40"/>
      <c r="VHX331" s="40"/>
      <c r="VHY331" s="41"/>
      <c r="VHZ331" s="42"/>
      <c r="VIA331" s="42"/>
      <c r="VIB331" s="42"/>
      <c r="VIC331" s="43"/>
      <c r="VID331" s="43"/>
      <c r="VIE331" s="40"/>
      <c r="VIF331" s="40"/>
      <c r="VIG331" s="41"/>
      <c r="VIH331" s="42"/>
      <c r="VII331" s="42"/>
      <c r="VIJ331" s="42"/>
      <c r="VIK331" s="43"/>
      <c r="VIL331" s="43"/>
      <c r="VIM331" s="40"/>
      <c r="VIN331" s="40"/>
      <c r="VIO331" s="41"/>
      <c r="VIP331" s="42"/>
      <c r="VIQ331" s="42"/>
      <c r="VIR331" s="42"/>
      <c r="VIS331" s="43"/>
      <c r="VIT331" s="43"/>
      <c r="VIU331" s="40"/>
      <c r="VIV331" s="40"/>
      <c r="VIW331" s="41"/>
      <c r="VIX331" s="42"/>
      <c r="VIY331" s="42"/>
      <c r="VIZ331" s="42"/>
      <c r="VJA331" s="43"/>
      <c r="VJB331" s="43"/>
      <c r="VJC331" s="40"/>
      <c r="VJD331" s="40"/>
      <c r="VJE331" s="41"/>
      <c r="VJF331" s="42"/>
      <c r="VJG331" s="42"/>
      <c r="VJH331" s="42"/>
      <c r="VJI331" s="43"/>
      <c r="VJJ331" s="43"/>
      <c r="VJK331" s="40"/>
      <c r="VJL331" s="40"/>
      <c r="VJM331" s="41"/>
      <c r="VJN331" s="42"/>
      <c r="VJO331" s="42"/>
      <c r="VJP331" s="42"/>
      <c r="VJQ331" s="43"/>
      <c r="VJR331" s="43"/>
      <c r="VJS331" s="40"/>
      <c r="VJT331" s="40"/>
      <c r="VJU331" s="41"/>
      <c r="VJV331" s="42"/>
      <c r="VJW331" s="42"/>
      <c r="VJX331" s="42"/>
      <c r="VJY331" s="43"/>
      <c r="VJZ331" s="43"/>
      <c r="VKA331" s="40"/>
      <c r="VKB331" s="40"/>
      <c r="VKC331" s="41"/>
      <c r="VKD331" s="42"/>
      <c r="VKE331" s="42"/>
      <c r="VKF331" s="42"/>
      <c r="VKG331" s="43"/>
      <c r="VKH331" s="43"/>
      <c r="VKI331" s="40"/>
      <c r="VKJ331" s="40"/>
      <c r="VKK331" s="41"/>
      <c r="VKL331" s="42"/>
      <c r="VKM331" s="42"/>
      <c r="VKN331" s="42"/>
      <c r="VKO331" s="43"/>
      <c r="VKP331" s="43"/>
      <c r="VKQ331" s="40"/>
      <c r="VKR331" s="40"/>
      <c r="VKS331" s="41"/>
      <c r="VKT331" s="42"/>
      <c r="VKU331" s="42"/>
      <c r="VKV331" s="42"/>
      <c r="VKW331" s="43"/>
      <c r="VKX331" s="43"/>
      <c r="VKY331" s="40"/>
      <c r="VKZ331" s="40"/>
      <c r="VLA331" s="41"/>
      <c r="VLB331" s="42"/>
      <c r="VLC331" s="42"/>
      <c r="VLD331" s="42"/>
      <c r="VLE331" s="43"/>
      <c r="VLF331" s="43"/>
      <c r="VLG331" s="40"/>
      <c r="VLH331" s="40"/>
      <c r="VLI331" s="41"/>
      <c r="VLJ331" s="42"/>
      <c r="VLK331" s="42"/>
      <c r="VLL331" s="42"/>
      <c r="VLM331" s="43"/>
      <c r="VLN331" s="43"/>
      <c r="VLO331" s="40"/>
      <c r="VLP331" s="40"/>
      <c r="VLQ331" s="41"/>
      <c r="VLR331" s="42"/>
      <c r="VLS331" s="42"/>
      <c r="VLT331" s="42"/>
      <c r="VLU331" s="43"/>
      <c r="VLV331" s="43"/>
      <c r="VLW331" s="40"/>
      <c r="VLX331" s="40"/>
      <c r="VLY331" s="41"/>
      <c r="VLZ331" s="42"/>
      <c r="VMA331" s="42"/>
      <c r="VMB331" s="42"/>
      <c r="VMC331" s="43"/>
      <c r="VMD331" s="43"/>
      <c r="VME331" s="40"/>
      <c r="VMF331" s="40"/>
      <c r="VMG331" s="41"/>
      <c r="VMH331" s="42"/>
      <c r="VMI331" s="42"/>
      <c r="VMJ331" s="42"/>
      <c r="VMK331" s="43"/>
      <c r="VML331" s="43"/>
      <c r="VMM331" s="40"/>
      <c r="VMN331" s="40"/>
      <c r="VMO331" s="41"/>
      <c r="VMP331" s="42"/>
      <c r="VMQ331" s="42"/>
      <c r="VMR331" s="42"/>
      <c r="VMS331" s="43"/>
      <c r="VMT331" s="43"/>
      <c r="VMU331" s="40"/>
      <c r="VMV331" s="40"/>
      <c r="VMW331" s="41"/>
      <c r="VMX331" s="42"/>
      <c r="VMY331" s="42"/>
      <c r="VMZ331" s="42"/>
      <c r="VNA331" s="43"/>
      <c r="VNB331" s="43"/>
      <c r="VNC331" s="40"/>
      <c r="VND331" s="40"/>
      <c r="VNE331" s="41"/>
      <c r="VNF331" s="42"/>
      <c r="VNG331" s="42"/>
      <c r="VNH331" s="42"/>
      <c r="VNI331" s="43"/>
      <c r="VNJ331" s="43"/>
      <c r="VNK331" s="40"/>
      <c r="VNL331" s="40"/>
      <c r="VNM331" s="41"/>
      <c r="VNN331" s="42"/>
      <c r="VNO331" s="42"/>
      <c r="VNP331" s="42"/>
      <c r="VNQ331" s="43"/>
      <c r="VNR331" s="43"/>
      <c r="VNS331" s="40"/>
      <c r="VNT331" s="40"/>
      <c r="VNU331" s="41"/>
      <c r="VNV331" s="42"/>
      <c r="VNW331" s="42"/>
      <c r="VNX331" s="42"/>
      <c r="VNY331" s="43"/>
      <c r="VNZ331" s="43"/>
      <c r="VOA331" s="40"/>
      <c r="VOB331" s="40"/>
      <c r="VOC331" s="41"/>
      <c r="VOD331" s="42"/>
      <c r="VOE331" s="42"/>
      <c r="VOF331" s="42"/>
      <c r="VOG331" s="43"/>
      <c r="VOH331" s="43"/>
      <c r="VOI331" s="40"/>
      <c r="VOJ331" s="40"/>
      <c r="VOK331" s="41"/>
      <c r="VOL331" s="42"/>
      <c r="VOM331" s="42"/>
      <c r="VON331" s="42"/>
      <c r="VOO331" s="43"/>
      <c r="VOP331" s="43"/>
      <c r="VOQ331" s="40"/>
      <c r="VOR331" s="40"/>
      <c r="VOS331" s="41"/>
      <c r="VOT331" s="42"/>
      <c r="VOU331" s="42"/>
      <c r="VOV331" s="42"/>
      <c r="VOW331" s="43"/>
      <c r="VOX331" s="43"/>
      <c r="VOY331" s="40"/>
      <c r="VOZ331" s="40"/>
      <c r="VPA331" s="41"/>
      <c r="VPB331" s="42"/>
      <c r="VPC331" s="42"/>
      <c r="VPD331" s="42"/>
      <c r="VPE331" s="43"/>
      <c r="VPF331" s="43"/>
      <c r="VPG331" s="40"/>
      <c r="VPH331" s="40"/>
      <c r="VPI331" s="41"/>
      <c r="VPJ331" s="42"/>
      <c r="VPK331" s="42"/>
      <c r="VPL331" s="42"/>
      <c r="VPM331" s="43"/>
      <c r="VPN331" s="43"/>
      <c r="VPO331" s="40"/>
      <c r="VPP331" s="40"/>
      <c r="VPQ331" s="41"/>
      <c r="VPR331" s="42"/>
      <c r="VPS331" s="42"/>
      <c r="VPT331" s="42"/>
      <c r="VPU331" s="43"/>
      <c r="VPV331" s="43"/>
      <c r="VPW331" s="40"/>
      <c r="VPX331" s="40"/>
      <c r="VPY331" s="41"/>
      <c r="VPZ331" s="42"/>
      <c r="VQA331" s="42"/>
      <c r="VQB331" s="42"/>
      <c r="VQC331" s="43"/>
      <c r="VQD331" s="43"/>
      <c r="VQE331" s="40"/>
      <c r="VQF331" s="40"/>
      <c r="VQG331" s="41"/>
      <c r="VQH331" s="42"/>
      <c r="VQI331" s="42"/>
      <c r="VQJ331" s="42"/>
      <c r="VQK331" s="43"/>
      <c r="VQL331" s="43"/>
      <c r="VQM331" s="40"/>
      <c r="VQN331" s="40"/>
      <c r="VQO331" s="41"/>
      <c r="VQP331" s="42"/>
      <c r="VQQ331" s="42"/>
      <c r="VQR331" s="42"/>
      <c r="VQS331" s="43"/>
      <c r="VQT331" s="43"/>
      <c r="VQU331" s="40"/>
      <c r="VQV331" s="40"/>
      <c r="VQW331" s="41"/>
      <c r="VQX331" s="42"/>
      <c r="VQY331" s="42"/>
      <c r="VQZ331" s="42"/>
      <c r="VRA331" s="43"/>
      <c r="VRB331" s="43"/>
      <c r="VRC331" s="40"/>
      <c r="VRD331" s="40"/>
      <c r="VRE331" s="41"/>
      <c r="VRF331" s="42"/>
      <c r="VRG331" s="42"/>
      <c r="VRH331" s="42"/>
      <c r="VRI331" s="43"/>
      <c r="VRJ331" s="43"/>
      <c r="VRK331" s="40"/>
      <c r="VRL331" s="40"/>
      <c r="VRM331" s="41"/>
      <c r="VRN331" s="42"/>
      <c r="VRO331" s="42"/>
      <c r="VRP331" s="42"/>
      <c r="VRQ331" s="43"/>
      <c r="VRR331" s="43"/>
      <c r="VRS331" s="40"/>
      <c r="VRT331" s="40"/>
      <c r="VRU331" s="41"/>
      <c r="VRV331" s="42"/>
      <c r="VRW331" s="42"/>
      <c r="VRX331" s="42"/>
      <c r="VRY331" s="43"/>
      <c r="VRZ331" s="43"/>
      <c r="VSA331" s="40"/>
      <c r="VSB331" s="40"/>
      <c r="VSC331" s="41"/>
      <c r="VSD331" s="42"/>
      <c r="VSE331" s="42"/>
      <c r="VSF331" s="42"/>
      <c r="VSG331" s="43"/>
      <c r="VSH331" s="43"/>
      <c r="VSI331" s="40"/>
      <c r="VSJ331" s="40"/>
      <c r="VSK331" s="41"/>
      <c r="VSL331" s="42"/>
      <c r="VSM331" s="42"/>
      <c r="VSN331" s="42"/>
      <c r="VSO331" s="43"/>
      <c r="VSP331" s="43"/>
      <c r="VSQ331" s="40"/>
      <c r="VSR331" s="40"/>
      <c r="VSS331" s="41"/>
      <c r="VST331" s="42"/>
      <c r="VSU331" s="42"/>
      <c r="VSV331" s="42"/>
      <c r="VSW331" s="43"/>
      <c r="VSX331" s="43"/>
      <c r="VSY331" s="40"/>
      <c r="VSZ331" s="40"/>
      <c r="VTA331" s="41"/>
      <c r="VTB331" s="42"/>
      <c r="VTC331" s="42"/>
      <c r="VTD331" s="42"/>
      <c r="VTE331" s="43"/>
      <c r="VTF331" s="43"/>
      <c r="VTG331" s="40"/>
      <c r="VTH331" s="40"/>
      <c r="VTI331" s="41"/>
      <c r="VTJ331" s="42"/>
      <c r="VTK331" s="42"/>
      <c r="VTL331" s="42"/>
      <c r="VTM331" s="43"/>
      <c r="VTN331" s="43"/>
      <c r="VTO331" s="40"/>
      <c r="VTP331" s="40"/>
      <c r="VTQ331" s="41"/>
      <c r="VTR331" s="42"/>
      <c r="VTS331" s="42"/>
      <c r="VTT331" s="42"/>
      <c r="VTU331" s="43"/>
      <c r="VTV331" s="43"/>
      <c r="VTW331" s="40"/>
      <c r="VTX331" s="40"/>
      <c r="VTY331" s="41"/>
      <c r="VTZ331" s="42"/>
      <c r="VUA331" s="42"/>
      <c r="VUB331" s="42"/>
      <c r="VUC331" s="43"/>
      <c r="VUD331" s="43"/>
      <c r="VUE331" s="40"/>
      <c r="VUF331" s="40"/>
      <c r="VUG331" s="41"/>
      <c r="VUH331" s="42"/>
      <c r="VUI331" s="42"/>
      <c r="VUJ331" s="42"/>
      <c r="VUK331" s="43"/>
      <c r="VUL331" s="43"/>
      <c r="VUM331" s="40"/>
      <c r="VUN331" s="40"/>
      <c r="VUO331" s="41"/>
      <c r="VUP331" s="42"/>
      <c r="VUQ331" s="42"/>
      <c r="VUR331" s="42"/>
      <c r="VUS331" s="43"/>
      <c r="VUT331" s="43"/>
      <c r="VUU331" s="40"/>
      <c r="VUV331" s="40"/>
      <c r="VUW331" s="41"/>
      <c r="VUX331" s="42"/>
      <c r="VUY331" s="42"/>
      <c r="VUZ331" s="42"/>
      <c r="VVA331" s="43"/>
      <c r="VVB331" s="43"/>
      <c r="VVC331" s="40"/>
      <c r="VVD331" s="40"/>
      <c r="VVE331" s="41"/>
      <c r="VVF331" s="42"/>
      <c r="VVG331" s="42"/>
      <c r="VVH331" s="42"/>
      <c r="VVI331" s="43"/>
      <c r="VVJ331" s="43"/>
      <c r="VVK331" s="40"/>
      <c r="VVL331" s="40"/>
      <c r="VVM331" s="41"/>
      <c r="VVN331" s="42"/>
      <c r="VVO331" s="42"/>
      <c r="VVP331" s="42"/>
      <c r="VVQ331" s="43"/>
      <c r="VVR331" s="43"/>
      <c r="VVS331" s="40"/>
      <c r="VVT331" s="40"/>
      <c r="VVU331" s="41"/>
      <c r="VVV331" s="42"/>
      <c r="VVW331" s="42"/>
      <c r="VVX331" s="42"/>
      <c r="VVY331" s="43"/>
      <c r="VVZ331" s="43"/>
      <c r="VWA331" s="40"/>
      <c r="VWB331" s="40"/>
      <c r="VWC331" s="41"/>
      <c r="VWD331" s="42"/>
      <c r="VWE331" s="42"/>
      <c r="VWF331" s="42"/>
      <c r="VWG331" s="43"/>
      <c r="VWH331" s="43"/>
      <c r="VWI331" s="40"/>
      <c r="VWJ331" s="40"/>
      <c r="VWK331" s="41"/>
      <c r="VWL331" s="42"/>
      <c r="VWM331" s="42"/>
      <c r="VWN331" s="42"/>
      <c r="VWO331" s="43"/>
      <c r="VWP331" s="43"/>
      <c r="VWQ331" s="40"/>
      <c r="VWR331" s="40"/>
      <c r="VWS331" s="41"/>
      <c r="VWT331" s="42"/>
      <c r="VWU331" s="42"/>
      <c r="VWV331" s="42"/>
      <c r="VWW331" s="43"/>
      <c r="VWX331" s="43"/>
      <c r="VWY331" s="40"/>
      <c r="VWZ331" s="40"/>
      <c r="VXA331" s="41"/>
      <c r="VXB331" s="42"/>
      <c r="VXC331" s="42"/>
      <c r="VXD331" s="42"/>
      <c r="VXE331" s="43"/>
      <c r="VXF331" s="43"/>
      <c r="VXG331" s="40"/>
      <c r="VXH331" s="40"/>
      <c r="VXI331" s="41"/>
      <c r="VXJ331" s="42"/>
      <c r="VXK331" s="42"/>
      <c r="VXL331" s="42"/>
      <c r="VXM331" s="43"/>
      <c r="VXN331" s="43"/>
      <c r="VXO331" s="40"/>
      <c r="VXP331" s="40"/>
      <c r="VXQ331" s="41"/>
      <c r="VXR331" s="42"/>
      <c r="VXS331" s="42"/>
      <c r="VXT331" s="42"/>
      <c r="VXU331" s="43"/>
      <c r="VXV331" s="43"/>
      <c r="VXW331" s="40"/>
      <c r="VXX331" s="40"/>
      <c r="VXY331" s="41"/>
      <c r="VXZ331" s="42"/>
      <c r="VYA331" s="42"/>
      <c r="VYB331" s="42"/>
      <c r="VYC331" s="43"/>
      <c r="VYD331" s="43"/>
      <c r="VYE331" s="40"/>
      <c r="VYF331" s="40"/>
      <c r="VYG331" s="41"/>
      <c r="VYH331" s="42"/>
      <c r="VYI331" s="42"/>
      <c r="VYJ331" s="42"/>
      <c r="VYK331" s="43"/>
      <c r="VYL331" s="43"/>
      <c r="VYM331" s="40"/>
      <c r="VYN331" s="40"/>
      <c r="VYO331" s="41"/>
      <c r="VYP331" s="42"/>
      <c r="VYQ331" s="42"/>
      <c r="VYR331" s="42"/>
      <c r="VYS331" s="43"/>
      <c r="VYT331" s="43"/>
      <c r="VYU331" s="40"/>
      <c r="VYV331" s="40"/>
      <c r="VYW331" s="41"/>
      <c r="VYX331" s="42"/>
      <c r="VYY331" s="42"/>
      <c r="VYZ331" s="42"/>
      <c r="VZA331" s="43"/>
      <c r="VZB331" s="43"/>
      <c r="VZC331" s="40"/>
      <c r="VZD331" s="40"/>
      <c r="VZE331" s="41"/>
      <c r="VZF331" s="42"/>
      <c r="VZG331" s="42"/>
      <c r="VZH331" s="42"/>
      <c r="VZI331" s="43"/>
      <c r="VZJ331" s="43"/>
      <c r="VZK331" s="40"/>
      <c r="VZL331" s="40"/>
      <c r="VZM331" s="41"/>
      <c r="VZN331" s="42"/>
      <c r="VZO331" s="42"/>
      <c r="VZP331" s="42"/>
      <c r="VZQ331" s="43"/>
      <c r="VZR331" s="43"/>
      <c r="VZS331" s="40"/>
      <c r="VZT331" s="40"/>
      <c r="VZU331" s="41"/>
      <c r="VZV331" s="42"/>
      <c r="VZW331" s="42"/>
      <c r="VZX331" s="42"/>
      <c r="VZY331" s="43"/>
      <c r="VZZ331" s="43"/>
      <c r="WAA331" s="40"/>
      <c r="WAB331" s="40"/>
      <c r="WAC331" s="41"/>
      <c r="WAD331" s="42"/>
      <c r="WAE331" s="42"/>
      <c r="WAF331" s="42"/>
      <c r="WAG331" s="43"/>
      <c r="WAH331" s="43"/>
      <c r="WAI331" s="40"/>
      <c r="WAJ331" s="40"/>
      <c r="WAK331" s="41"/>
      <c r="WAL331" s="42"/>
      <c r="WAM331" s="42"/>
      <c r="WAN331" s="42"/>
      <c r="WAO331" s="43"/>
      <c r="WAP331" s="43"/>
      <c r="WAQ331" s="40"/>
      <c r="WAR331" s="40"/>
      <c r="WAS331" s="41"/>
      <c r="WAT331" s="42"/>
      <c r="WAU331" s="42"/>
      <c r="WAV331" s="42"/>
      <c r="WAW331" s="43"/>
      <c r="WAX331" s="43"/>
      <c r="WAY331" s="40"/>
      <c r="WAZ331" s="40"/>
      <c r="WBA331" s="41"/>
      <c r="WBB331" s="42"/>
      <c r="WBC331" s="42"/>
      <c r="WBD331" s="42"/>
      <c r="WBE331" s="43"/>
      <c r="WBF331" s="43"/>
      <c r="WBG331" s="40"/>
      <c r="WBH331" s="40"/>
      <c r="WBI331" s="41"/>
      <c r="WBJ331" s="42"/>
      <c r="WBK331" s="42"/>
      <c r="WBL331" s="42"/>
      <c r="WBM331" s="43"/>
      <c r="WBN331" s="43"/>
      <c r="WBO331" s="40"/>
      <c r="WBP331" s="40"/>
      <c r="WBQ331" s="41"/>
      <c r="WBR331" s="42"/>
      <c r="WBS331" s="42"/>
      <c r="WBT331" s="42"/>
      <c r="WBU331" s="43"/>
      <c r="WBV331" s="43"/>
      <c r="WBW331" s="40"/>
      <c r="WBX331" s="40"/>
      <c r="WBY331" s="41"/>
      <c r="WBZ331" s="42"/>
      <c r="WCA331" s="42"/>
      <c r="WCB331" s="42"/>
      <c r="WCC331" s="43"/>
      <c r="WCD331" s="43"/>
      <c r="WCE331" s="40"/>
      <c r="WCF331" s="40"/>
      <c r="WCG331" s="41"/>
      <c r="WCH331" s="42"/>
      <c r="WCI331" s="42"/>
      <c r="WCJ331" s="42"/>
      <c r="WCK331" s="43"/>
      <c r="WCL331" s="43"/>
      <c r="WCM331" s="40"/>
      <c r="WCN331" s="40"/>
      <c r="WCO331" s="41"/>
      <c r="WCP331" s="42"/>
      <c r="WCQ331" s="42"/>
      <c r="WCR331" s="42"/>
      <c r="WCS331" s="43"/>
      <c r="WCT331" s="43"/>
      <c r="WCU331" s="40"/>
      <c r="WCV331" s="40"/>
      <c r="WCW331" s="41"/>
      <c r="WCX331" s="42"/>
      <c r="WCY331" s="42"/>
      <c r="WCZ331" s="42"/>
      <c r="WDA331" s="43"/>
      <c r="WDB331" s="43"/>
      <c r="WDC331" s="40"/>
      <c r="WDD331" s="40"/>
      <c r="WDE331" s="41"/>
      <c r="WDF331" s="42"/>
      <c r="WDG331" s="42"/>
      <c r="WDH331" s="42"/>
      <c r="WDI331" s="43"/>
      <c r="WDJ331" s="43"/>
      <c r="WDK331" s="40"/>
      <c r="WDL331" s="40"/>
      <c r="WDM331" s="41"/>
      <c r="WDN331" s="42"/>
      <c r="WDO331" s="42"/>
      <c r="WDP331" s="42"/>
      <c r="WDQ331" s="43"/>
      <c r="WDR331" s="43"/>
      <c r="WDS331" s="40"/>
      <c r="WDT331" s="40"/>
      <c r="WDU331" s="41"/>
      <c r="WDV331" s="42"/>
      <c r="WDW331" s="42"/>
      <c r="WDX331" s="42"/>
      <c r="WDY331" s="43"/>
      <c r="WDZ331" s="43"/>
      <c r="WEA331" s="40"/>
      <c r="WEB331" s="40"/>
      <c r="WEC331" s="41"/>
      <c r="WED331" s="42"/>
      <c r="WEE331" s="42"/>
      <c r="WEF331" s="42"/>
      <c r="WEG331" s="43"/>
      <c r="WEH331" s="43"/>
      <c r="WEI331" s="40"/>
      <c r="WEJ331" s="40"/>
      <c r="WEK331" s="41"/>
      <c r="WEL331" s="42"/>
      <c r="WEM331" s="42"/>
      <c r="WEN331" s="42"/>
      <c r="WEO331" s="43"/>
      <c r="WEP331" s="43"/>
      <c r="WEQ331" s="40"/>
      <c r="WER331" s="40"/>
      <c r="WES331" s="41"/>
      <c r="WET331" s="42"/>
      <c r="WEU331" s="42"/>
      <c r="WEV331" s="42"/>
      <c r="WEW331" s="43"/>
      <c r="WEX331" s="43"/>
      <c r="WEY331" s="40"/>
      <c r="WEZ331" s="40"/>
      <c r="WFA331" s="41"/>
      <c r="WFB331" s="42"/>
      <c r="WFC331" s="42"/>
      <c r="WFD331" s="42"/>
      <c r="WFE331" s="43"/>
      <c r="WFF331" s="43"/>
      <c r="WFG331" s="40"/>
      <c r="WFH331" s="40"/>
      <c r="WFI331" s="41"/>
      <c r="WFJ331" s="42"/>
      <c r="WFK331" s="42"/>
      <c r="WFL331" s="42"/>
      <c r="WFM331" s="43"/>
      <c r="WFN331" s="43"/>
      <c r="WFO331" s="40"/>
      <c r="WFP331" s="40"/>
      <c r="WFQ331" s="41"/>
      <c r="WFR331" s="42"/>
      <c r="WFS331" s="42"/>
      <c r="WFT331" s="42"/>
      <c r="WFU331" s="43"/>
      <c r="WFV331" s="43"/>
      <c r="WFW331" s="40"/>
      <c r="WFX331" s="40"/>
      <c r="WFY331" s="41"/>
      <c r="WFZ331" s="42"/>
      <c r="WGA331" s="42"/>
      <c r="WGB331" s="42"/>
      <c r="WGC331" s="43"/>
      <c r="WGD331" s="43"/>
      <c r="WGE331" s="40"/>
      <c r="WGF331" s="40"/>
      <c r="WGG331" s="41"/>
      <c r="WGH331" s="42"/>
      <c r="WGI331" s="42"/>
      <c r="WGJ331" s="42"/>
      <c r="WGK331" s="43"/>
      <c r="WGL331" s="43"/>
      <c r="WGM331" s="40"/>
      <c r="WGN331" s="40"/>
      <c r="WGO331" s="41"/>
      <c r="WGP331" s="42"/>
      <c r="WGQ331" s="42"/>
      <c r="WGR331" s="42"/>
      <c r="WGS331" s="43"/>
      <c r="WGT331" s="43"/>
      <c r="WGU331" s="40"/>
      <c r="WGV331" s="40"/>
      <c r="WGW331" s="41"/>
      <c r="WGX331" s="42"/>
      <c r="WGY331" s="42"/>
      <c r="WGZ331" s="42"/>
      <c r="WHA331" s="43"/>
      <c r="WHB331" s="43"/>
      <c r="WHC331" s="40"/>
      <c r="WHD331" s="40"/>
      <c r="WHE331" s="41"/>
      <c r="WHF331" s="42"/>
      <c r="WHG331" s="42"/>
      <c r="WHH331" s="42"/>
      <c r="WHI331" s="43"/>
      <c r="WHJ331" s="43"/>
      <c r="WHK331" s="40"/>
      <c r="WHL331" s="40"/>
      <c r="WHM331" s="41"/>
      <c r="WHN331" s="42"/>
      <c r="WHO331" s="42"/>
      <c r="WHP331" s="42"/>
      <c r="WHQ331" s="43"/>
      <c r="WHR331" s="43"/>
      <c r="WHS331" s="40"/>
      <c r="WHT331" s="40"/>
      <c r="WHU331" s="41"/>
      <c r="WHV331" s="42"/>
      <c r="WHW331" s="42"/>
      <c r="WHX331" s="42"/>
      <c r="WHY331" s="43"/>
      <c r="WHZ331" s="43"/>
      <c r="WIA331" s="40"/>
      <c r="WIB331" s="40"/>
      <c r="WIC331" s="41"/>
      <c r="WID331" s="42"/>
      <c r="WIE331" s="42"/>
      <c r="WIF331" s="42"/>
      <c r="WIG331" s="43"/>
      <c r="WIH331" s="43"/>
      <c r="WII331" s="40"/>
      <c r="WIJ331" s="40"/>
      <c r="WIK331" s="41"/>
      <c r="WIL331" s="42"/>
      <c r="WIM331" s="42"/>
      <c r="WIN331" s="42"/>
      <c r="WIO331" s="43"/>
      <c r="WIP331" s="43"/>
      <c r="WIQ331" s="40"/>
      <c r="WIR331" s="40"/>
      <c r="WIS331" s="41"/>
      <c r="WIT331" s="42"/>
      <c r="WIU331" s="42"/>
      <c r="WIV331" s="42"/>
      <c r="WIW331" s="43"/>
      <c r="WIX331" s="43"/>
      <c r="WIY331" s="40"/>
      <c r="WIZ331" s="40"/>
      <c r="WJA331" s="41"/>
      <c r="WJB331" s="42"/>
      <c r="WJC331" s="42"/>
      <c r="WJD331" s="42"/>
      <c r="WJE331" s="43"/>
      <c r="WJF331" s="43"/>
      <c r="WJG331" s="40"/>
      <c r="WJH331" s="40"/>
      <c r="WJI331" s="41"/>
      <c r="WJJ331" s="42"/>
      <c r="WJK331" s="42"/>
      <c r="WJL331" s="42"/>
      <c r="WJM331" s="43"/>
      <c r="WJN331" s="43"/>
      <c r="WJO331" s="40"/>
      <c r="WJP331" s="40"/>
      <c r="WJQ331" s="41"/>
      <c r="WJR331" s="42"/>
      <c r="WJS331" s="42"/>
      <c r="WJT331" s="42"/>
      <c r="WJU331" s="43"/>
      <c r="WJV331" s="43"/>
      <c r="WJW331" s="40"/>
      <c r="WJX331" s="40"/>
      <c r="WJY331" s="41"/>
      <c r="WJZ331" s="42"/>
      <c r="WKA331" s="42"/>
      <c r="WKB331" s="42"/>
      <c r="WKC331" s="43"/>
      <c r="WKD331" s="43"/>
      <c r="WKE331" s="40"/>
      <c r="WKF331" s="40"/>
      <c r="WKG331" s="41"/>
      <c r="WKH331" s="42"/>
      <c r="WKI331" s="42"/>
      <c r="WKJ331" s="42"/>
      <c r="WKK331" s="43"/>
      <c r="WKL331" s="43"/>
      <c r="WKM331" s="40"/>
      <c r="WKN331" s="40"/>
      <c r="WKO331" s="41"/>
      <c r="WKP331" s="42"/>
      <c r="WKQ331" s="42"/>
      <c r="WKR331" s="42"/>
      <c r="WKS331" s="43"/>
      <c r="WKT331" s="43"/>
      <c r="WKU331" s="40"/>
      <c r="WKV331" s="40"/>
      <c r="WKW331" s="41"/>
      <c r="WKX331" s="42"/>
      <c r="WKY331" s="42"/>
      <c r="WKZ331" s="42"/>
      <c r="WLA331" s="43"/>
      <c r="WLB331" s="43"/>
      <c r="WLC331" s="40"/>
      <c r="WLD331" s="40"/>
      <c r="WLE331" s="41"/>
      <c r="WLF331" s="42"/>
      <c r="WLG331" s="42"/>
      <c r="WLH331" s="42"/>
      <c r="WLI331" s="43"/>
      <c r="WLJ331" s="43"/>
      <c r="WLK331" s="40"/>
      <c r="WLL331" s="40"/>
      <c r="WLM331" s="41"/>
      <c r="WLN331" s="42"/>
      <c r="WLO331" s="42"/>
      <c r="WLP331" s="42"/>
      <c r="WLQ331" s="43"/>
      <c r="WLR331" s="43"/>
      <c r="WLS331" s="40"/>
      <c r="WLT331" s="40"/>
      <c r="WLU331" s="41"/>
      <c r="WLV331" s="42"/>
      <c r="WLW331" s="42"/>
      <c r="WLX331" s="42"/>
      <c r="WLY331" s="43"/>
      <c r="WLZ331" s="43"/>
      <c r="WMA331" s="40"/>
      <c r="WMB331" s="40"/>
      <c r="WMC331" s="41"/>
      <c r="WMD331" s="42"/>
      <c r="WME331" s="42"/>
      <c r="WMF331" s="42"/>
      <c r="WMG331" s="43"/>
      <c r="WMH331" s="43"/>
      <c r="WMI331" s="40"/>
      <c r="WMJ331" s="40"/>
      <c r="WMK331" s="41"/>
      <c r="WML331" s="42"/>
      <c r="WMM331" s="42"/>
      <c r="WMN331" s="42"/>
      <c r="WMO331" s="43"/>
      <c r="WMP331" s="43"/>
      <c r="WMQ331" s="40"/>
      <c r="WMR331" s="40"/>
      <c r="WMS331" s="41"/>
      <c r="WMT331" s="42"/>
      <c r="WMU331" s="42"/>
      <c r="WMV331" s="42"/>
      <c r="WMW331" s="43"/>
      <c r="WMX331" s="43"/>
      <c r="WMY331" s="40"/>
      <c r="WMZ331" s="40"/>
      <c r="WNA331" s="41"/>
      <c r="WNB331" s="42"/>
      <c r="WNC331" s="42"/>
      <c r="WND331" s="42"/>
      <c r="WNE331" s="43"/>
      <c r="WNF331" s="43"/>
      <c r="WNG331" s="40"/>
      <c r="WNH331" s="40"/>
      <c r="WNI331" s="41"/>
      <c r="WNJ331" s="42"/>
      <c r="WNK331" s="42"/>
      <c r="WNL331" s="42"/>
      <c r="WNM331" s="43"/>
      <c r="WNN331" s="43"/>
      <c r="WNO331" s="40"/>
      <c r="WNP331" s="40"/>
      <c r="WNQ331" s="41"/>
      <c r="WNR331" s="42"/>
      <c r="WNS331" s="42"/>
      <c r="WNT331" s="42"/>
      <c r="WNU331" s="43"/>
      <c r="WNV331" s="43"/>
      <c r="WNW331" s="40"/>
      <c r="WNX331" s="40"/>
      <c r="WNY331" s="41"/>
      <c r="WNZ331" s="42"/>
      <c r="WOA331" s="42"/>
      <c r="WOB331" s="42"/>
      <c r="WOC331" s="43"/>
      <c r="WOD331" s="43"/>
      <c r="WOE331" s="40"/>
      <c r="WOF331" s="40"/>
      <c r="WOG331" s="41"/>
      <c r="WOH331" s="42"/>
      <c r="WOI331" s="42"/>
      <c r="WOJ331" s="42"/>
      <c r="WOK331" s="43"/>
      <c r="WOL331" s="43"/>
      <c r="WOM331" s="40"/>
      <c r="WON331" s="40"/>
      <c r="WOO331" s="41"/>
      <c r="WOP331" s="42"/>
      <c r="WOQ331" s="42"/>
      <c r="WOR331" s="42"/>
      <c r="WOS331" s="43"/>
      <c r="WOT331" s="43"/>
      <c r="WOU331" s="40"/>
      <c r="WOV331" s="40"/>
      <c r="WOW331" s="41"/>
      <c r="WOX331" s="42"/>
      <c r="WOY331" s="42"/>
      <c r="WOZ331" s="42"/>
      <c r="WPA331" s="43"/>
      <c r="WPB331" s="43"/>
      <c r="WPC331" s="40"/>
      <c r="WPD331" s="40"/>
      <c r="WPE331" s="41"/>
      <c r="WPF331" s="42"/>
      <c r="WPG331" s="42"/>
      <c r="WPH331" s="42"/>
      <c r="WPI331" s="43"/>
      <c r="WPJ331" s="43"/>
      <c r="WPK331" s="40"/>
      <c r="WPL331" s="40"/>
      <c r="WPM331" s="41"/>
      <c r="WPN331" s="42"/>
      <c r="WPO331" s="42"/>
      <c r="WPP331" s="42"/>
      <c r="WPQ331" s="43"/>
      <c r="WPR331" s="43"/>
      <c r="WPS331" s="40"/>
      <c r="WPT331" s="40"/>
      <c r="WPU331" s="41"/>
      <c r="WPV331" s="42"/>
      <c r="WPW331" s="42"/>
      <c r="WPX331" s="42"/>
      <c r="WPY331" s="43"/>
      <c r="WPZ331" s="43"/>
      <c r="WQA331" s="40"/>
      <c r="WQB331" s="40"/>
      <c r="WQC331" s="41"/>
      <c r="WQD331" s="42"/>
      <c r="WQE331" s="42"/>
      <c r="WQF331" s="42"/>
      <c r="WQG331" s="43"/>
      <c r="WQH331" s="43"/>
      <c r="WQI331" s="40"/>
      <c r="WQJ331" s="40"/>
      <c r="WQK331" s="41"/>
      <c r="WQL331" s="42"/>
      <c r="WQM331" s="42"/>
      <c r="WQN331" s="42"/>
      <c r="WQO331" s="43"/>
      <c r="WQP331" s="43"/>
      <c r="WQQ331" s="40"/>
      <c r="WQR331" s="40"/>
      <c r="WQS331" s="41"/>
      <c r="WQT331" s="42"/>
      <c r="WQU331" s="42"/>
      <c r="WQV331" s="42"/>
      <c r="WQW331" s="43"/>
      <c r="WQX331" s="43"/>
      <c r="WQY331" s="40"/>
      <c r="WQZ331" s="40"/>
      <c r="WRA331" s="41"/>
      <c r="WRB331" s="42"/>
      <c r="WRC331" s="42"/>
      <c r="WRD331" s="42"/>
      <c r="WRE331" s="43"/>
      <c r="WRF331" s="43"/>
      <c r="WRG331" s="40"/>
      <c r="WRH331" s="40"/>
      <c r="WRI331" s="41"/>
      <c r="WRJ331" s="42"/>
      <c r="WRK331" s="42"/>
      <c r="WRL331" s="42"/>
      <c r="WRM331" s="43"/>
      <c r="WRN331" s="43"/>
      <c r="WRO331" s="40"/>
      <c r="WRP331" s="40"/>
      <c r="WRQ331" s="41"/>
      <c r="WRR331" s="42"/>
      <c r="WRS331" s="42"/>
      <c r="WRT331" s="42"/>
      <c r="WRU331" s="43"/>
      <c r="WRV331" s="43"/>
      <c r="WRW331" s="40"/>
      <c r="WRX331" s="40"/>
      <c r="WRY331" s="41"/>
      <c r="WRZ331" s="42"/>
      <c r="WSA331" s="42"/>
      <c r="WSB331" s="42"/>
      <c r="WSC331" s="43"/>
      <c r="WSD331" s="43"/>
      <c r="WSE331" s="40"/>
      <c r="WSF331" s="40"/>
      <c r="WSG331" s="41"/>
      <c r="WSH331" s="42"/>
      <c r="WSI331" s="42"/>
      <c r="WSJ331" s="42"/>
      <c r="WSK331" s="43"/>
      <c r="WSL331" s="43"/>
      <c r="WSM331" s="40"/>
      <c r="WSN331" s="40"/>
      <c r="WSO331" s="41"/>
      <c r="WSP331" s="42"/>
      <c r="WSQ331" s="42"/>
      <c r="WSR331" s="42"/>
      <c r="WSS331" s="43"/>
      <c r="WST331" s="43"/>
      <c r="WSU331" s="40"/>
      <c r="WSV331" s="40"/>
      <c r="WSW331" s="41"/>
      <c r="WSX331" s="42"/>
      <c r="WSY331" s="42"/>
      <c r="WSZ331" s="42"/>
      <c r="WTA331" s="43"/>
      <c r="WTB331" s="43"/>
      <c r="WTC331" s="40"/>
      <c r="WTD331" s="40"/>
      <c r="WTE331" s="41"/>
      <c r="WTF331" s="42"/>
      <c r="WTG331" s="42"/>
      <c r="WTH331" s="42"/>
      <c r="WTI331" s="43"/>
      <c r="WTJ331" s="43"/>
      <c r="WTK331" s="40"/>
      <c r="WTL331" s="40"/>
      <c r="WTM331" s="41"/>
      <c r="WTN331" s="42"/>
      <c r="WTO331" s="42"/>
      <c r="WTP331" s="42"/>
      <c r="WTQ331" s="43"/>
      <c r="WTR331" s="43"/>
      <c r="WTS331" s="40"/>
      <c r="WTT331" s="40"/>
      <c r="WTU331" s="41"/>
      <c r="WTV331" s="42"/>
      <c r="WTW331" s="42"/>
      <c r="WTX331" s="42"/>
      <c r="WTY331" s="43"/>
      <c r="WTZ331" s="43"/>
      <c r="WUA331" s="40"/>
      <c r="WUB331" s="40"/>
      <c r="WUC331" s="41"/>
      <c r="WUD331" s="42"/>
      <c r="WUE331" s="42"/>
      <c r="WUF331" s="42"/>
      <c r="WUG331" s="43"/>
      <c r="WUH331" s="43"/>
      <c r="WUI331" s="40"/>
      <c r="WUJ331" s="40"/>
      <c r="WUK331" s="41"/>
      <c r="WUL331" s="42"/>
      <c r="WUM331" s="42"/>
      <c r="WUN331" s="42"/>
      <c r="WUO331" s="43"/>
      <c r="WUP331" s="43"/>
      <c r="WUQ331" s="40"/>
      <c r="WUR331" s="40"/>
      <c r="WUS331" s="41"/>
      <c r="WUT331" s="42"/>
      <c r="WUU331" s="42"/>
      <c r="WUV331" s="42"/>
      <c r="WUW331" s="43"/>
      <c r="WUX331" s="43"/>
      <c r="WUY331" s="40"/>
      <c r="WUZ331" s="40"/>
      <c r="WVA331" s="41"/>
      <c r="WVB331" s="42"/>
      <c r="WVC331" s="42"/>
      <c r="WVD331" s="42"/>
      <c r="WVE331" s="43"/>
      <c r="WVF331" s="43"/>
      <c r="WVG331" s="40"/>
      <c r="WVH331" s="40"/>
      <c r="WVI331" s="41"/>
      <c r="WVJ331" s="42"/>
      <c r="WVK331" s="42"/>
      <c r="WVL331" s="42"/>
      <c r="WVM331" s="43"/>
      <c r="WVN331" s="43"/>
      <c r="WVO331" s="40"/>
      <c r="WVP331" s="40"/>
      <c r="WVQ331" s="41"/>
      <c r="WVR331" s="42"/>
      <c r="WVS331" s="42"/>
      <c r="WVT331" s="42"/>
      <c r="WVU331" s="43"/>
      <c r="WVV331" s="43"/>
      <c r="WVW331" s="40"/>
      <c r="WVX331" s="40"/>
      <c r="WVY331" s="41"/>
      <c r="WVZ331" s="42"/>
      <c r="WWA331" s="42"/>
      <c r="WWB331" s="42"/>
      <c r="WWC331" s="43"/>
      <c r="WWD331" s="43"/>
      <c r="WWE331" s="40"/>
      <c r="WWF331" s="40"/>
      <c r="WWG331" s="41"/>
      <c r="WWH331" s="42"/>
      <c r="WWI331" s="42"/>
      <c r="WWJ331" s="42"/>
      <c r="WWK331" s="43"/>
      <c r="WWL331" s="43"/>
      <c r="WWM331" s="40"/>
      <c r="WWN331" s="40"/>
      <c r="WWO331" s="41"/>
      <c r="WWP331" s="42"/>
      <c r="WWQ331" s="42"/>
      <c r="WWR331" s="42"/>
      <c r="WWS331" s="43"/>
      <c r="WWT331" s="43"/>
      <c r="WWU331" s="40"/>
      <c r="WWV331" s="40"/>
      <c r="WWW331" s="41"/>
      <c r="WWX331" s="42"/>
      <c r="WWY331" s="42"/>
      <c r="WWZ331" s="42"/>
      <c r="WXA331" s="43"/>
      <c r="WXB331" s="43"/>
      <c r="WXC331" s="40"/>
      <c r="WXD331" s="40"/>
      <c r="WXE331" s="41"/>
      <c r="WXF331" s="42"/>
      <c r="WXG331" s="42"/>
      <c r="WXH331" s="42"/>
      <c r="WXI331" s="43"/>
      <c r="WXJ331" s="43"/>
      <c r="WXK331" s="40"/>
      <c r="WXL331" s="40"/>
      <c r="WXM331" s="41"/>
      <c r="WXN331" s="42"/>
      <c r="WXO331" s="42"/>
      <c r="WXP331" s="42"/>
      <c r="WXQ331" s="43"/>
      <c r="WXR331" s="43"/>
      <c r="WXS331" s="40"/>
      <c r="WXT331" s="40"/>
      <c r="WXU331" s="41"/>
      <c r="WXV331" s="42"/>
      <c r="WXW331" s="42"/>
      <c r="WXX331" s="42"/>
      <c r="WXY331" s="43"/>
      <c r="WXZ331" s="43"/>
      <c r="WYA331" s="40"/>
      <c r="WYB331" s="40"/>
      <c r="WYC331" s="41"/>
      <c r="WYD331" s="42"/>
      <c r="WYE331" s="42"/>
      <c r="WYF331" s="42"/>
      <c r="WYG331" s="43"/>
      <c r="WYH331" s="43"/>
      <c r="WYI331" s="40"/>
      <c r="WYJ331" s="40"/>
      <c r="WYK331" s="41"/>
      <c r="WYL331" s="42"/>
      <c r="WYM331" s="42"/>
      <c r="WYN331" s="42"/>
      <c r="WYO331" s="43"/>
      <c r="WYP331" s="43"/>
      <c r="WYQ331" s="40"/>
      <c r="WYR331" s="40"/>
      <c r="WYS331" s="41"/>
      <c r="WYT331" s="42"/>
      <c r="WYU331" s="42"/>
      <c r="WYV331" s="42"/>
      <c r="WYW331" s="43"/>
      <c r="WYX331" s="43"/>
      <c r="WYY331" s="40"/>
      <c r="WYZ331" s="40"/>
      <c r="WZA331" s="41"/>
      <c r="WZB331" s="42"/>
      <c r="WZC331" s="42"/>
      <c r="WZD331" s="42"/>
      <c r="WZE331" s="43"/>
      <c r="WZF331" s="43"/>
      <c r="WZG331" s="40"/>
      <c r="WZH331" s="40"/>
      <c r="WZI331" s="41"/>
      <c r="WZJ331" s="42"/>
      <c r="WZK331" s="42"/>
      <c r="WZL331" s="42"/>
      <c r="WZM331" s="43"/>
      <c r="WZN331" s="43"/>
      <c r="WZO331" s="40"/>
      <c r="WZP331" s="40"/>
      <c r="WZQ331" s="41"/>
      <c r="WZR331" s="42"/>
      <c r="WZS331" s="42"/>
      <c r="WZT331" s="42"/>
      <c r="WZU331" s="43"/>
      <c r="WZV331" s="43"/>
      <c r="WZW331" s="40"/>
      <c r="WZX331" s="40"/>
      <c r="WZY331" s="41"/>
      <c r="WZZ331" s="42"/>
      <c r="XAA331" s="42"/>
      <c r="XAB331" s="42"/>
      <c r="XAC331" s="43"/>
      <c r="XAD331" s="43"/>
      <c r="XAE331" s="40"/>
      <c r="XAF331" s="40"/>
      <c r="XAG331" s="41"/>
      <c r="XAH331" s="42"/>
      <c r="XAI331" s="42"/>
      <c r="XAJ331" s="42"/>
      <c r="XAK331" s="43"/>
      <c r="XAL331" s="43"/>
      <c r="XAM331" s="40"/>
      <c r="XAN331" s="40"/>
      <c r="XAO331" s="41"/>
      <c r="XAP331" s="42"/>
      <c r="XAQ331" s="42"/>
      <c r="XAR331" s="42"/>
      <c r="XAS331" s="43"/>
      <c r="XAT331" s="43"/>
      <c r="XAU331" s="40"/>
      <c r="XAV331" s="40"/>
      <c r="XAW331" s="41"/>
      <c r="XAX331" s="42"/>
      <c r="XAY331" s="42"/>
      <c r="XAZ331" s="42"/>
      <c r="XBA331" s="43"/>
      <c r="XBB331" s="43"/>
      <c r="XBC331" s="40"/>
      <c r="XBD331" s="40"/>
      <c r="XBE331" s="41"/>
      <c r="XBF331" s="42"/>
      <c r="XBG331" s="42"/>
      <c r="XBH331" s="42"/>
      <c r="XBI331" s="43"/>
      <c r="XBJ331" s="43"/>
      <c r="XBK331" s="40"/>
      <c r="XBL331" s="40"/>
      <c r="XBM331" s="41"/>
      <c r="XBN331" s="42"/>
      <c r="XBO331" s="42"/>
      <c r="XBP331" s="42"/>
      <c r="XBQ331" s="43"/>
      <c r="XBR331" s="43"/>
      <c r="XBS331" s="40"/>
      <c r="XBT331" s="40"/>
    </row>
    <row r="332" spans="1:16296" s="3" customFormat="1">
      <c r="A332" s="49" t="s">
        <v>7533</v>
      </c>
      <c r="B332" s="3">
        <v>6</v>
      </c>
      <c r="C332" s="2">
        <v>0.5</v>
      </c>
      <c r="D332" s="46">
        <v>45.8</v>
      </c>
      <c r="E332" s="3" t="s">
        <v>10537</v>
      </c>
      <c r="G332" s="280">
        <v>22.5</v>
      </c>
      <c r="H332" s="280">
        <v>20.650000000000002</v>
      </c>
      <c r="I332" s="284">
        <v>20.3</v>
      </c>
      <c r="J332"/>
      <c r="K332"/>
      <c r="L332"/>
      <c r="M332"/>
    </row>
    <row r="333" spans="1:16296" s="15" customFormat="1">
      <c r="A333" s="49" t="s">
        <v>7557</v>
      </c>
      <c r="B333" s="3">
        <v>6</v>
      </c>
      <c r="C333" s="2">
        <v>0.7</v>
      </c>
      <c r="D333" s="46">
        <v>47</v>
      </c>
      <c r="E333" s="3" t="s">
        <v>10537</v>
      </c>
      <c r="F333" s="3"/>
      <c r="G333" s="280">
        <v>28.650000000000002</v>
      </c>
      <c r="H333" s="280">
        <v>26.3</v>
      </c>
      <c r="I333" s="284">
        <v>25.85</v>
      </c>
      <c r="J333"/>
      <c r="K333"/>
      <c r="L333"/>
      <c r="M333"/>
    </row>
    <row r="334" spans="1:16296" s="15" customFormat="1">
      <c r="A334" s="49" t="s">
        <v>7611</v>
      </c>
      <c r="B334" s="3">
        <v>12</v>
      </c>
      <c r="C334" s="2">
        <v>0.05</v>
      </c>
      <c r="D334" s="46">
        <v>40</v>
      </c>
      <c r="E334" s="3" t="s">
        <v>10537</v>
      </c>
      <c r="F334" s="3"/>
      <c r="G334" s="280">
        <v>7.25</v>
      </c>
      <c r="H334" s="280">
        <v>6.65</v>
      </c>
      <c r="I334" s="284">
        <v>6.5</v>
      </c>
      <c r="J334"/>
      <c r="K334"/>
      <c r="L334"/>
      <c r="M334"/>
    </row>
    <row r="335" spans="1:16296">
      <c r="A335" s="49" t="s">
        <v>26554</v>
      </c>
      <c r="B335" s="3">
        <v>6</v>
      </c>
      <c r="C335" s="2">
        <v>0.5</v>
      </c>
      <c r="D335" s="46">
        <v>40</v>
      </c>
      <c r="E335" s="3" t="s">
        <v>10537</v>
      </c>
      <c r="F335" s="3"/>
      <c r="G335" s="280">
        <v>26.400000000000002</v>
      </c>
      <c r="H335" s="280">
        <v>24.25</v>
      </c>
      <c r="I335" s="284">
        <v>23.8</v>
      </c>
    </row>
    <row r="336" spans="1:16296" s="39" customFormat="1">
      <c r="A336" s="49" t="s">
        <v>7616</v>
      </c>
      <c r="B336" s="3">
        <v>5</v>
      </c>
      <c r="C336" s="2">
        <v>0.7</v>
      </c>
      <c r="D336" s="46">
        <v>40</v>
      </c>
      <c r="E336" s="3" t="s">
        <v>10543</v>
      </c>
      <c r="F336" s="3"/>
      <c r="G336" s="280">
        <v>45.1</v>
      </c>
      <c r="H336" s="280">
        <v>41.400000000000006</v>
      </c>
      <c r="I336" s="284">
        <v>40.650000000000006</v>
      </c>
      <c r="J336"/>
      <c r="K336"/>
      <c r="L336"/>
      <c r="M336"/>
    </row>
    <row r="337" spans="1:13">
      <c r="A337" s="49" t="s">
        <v>26375</v>
      </c>
      <c r="B337" s="3">
        <v>6</v>
      </c>
      <c r="C337" s="2">
        <v>0.5</v>
      </c>
      <c r="D337" s="46">
        <v>45</v>
      </c>
      <c r="E337" s="3" t="s">
        <v>10537</v>
      </c>
      <c r="F337" s="3"/>
      <c r="G337" s="280">
        <v>35.25</v>
      </c>
      <c r="H337" s="280">
        <v>32.35</v>
      </c>
      <c r="I337" s="284">
        <v>31.8</v>
      </c>
    </row>
    <row r="338" spans="1:13" s="39" customFormat="1">
      <c r="A338" s="49" t="s">
        <v>26376</v>
      </c>
      <c r="B338" s="3">
        <v>6</v>
      </c>
      <c r="C338" s="2">
        <v>0.5</v>
      </c>
      <c r="D338" s="46">
        <v>45</v>
      </c>
      <c r="E338" s="3" t="s">
        <v>10537</v>
      </c>
      <c r="F338" s="3"/>
      <c r="G338" s="280">
        <v>35.85</v>
      </c>
      <c r="H338" s="280">
        <v>32.950000000000003</v>
      </c>
      <c r="I338" s="284">
        <v>32.35</v>
      </c>
      <c r="J338"/>
      <c r="K338"/>
      <c r="L338"/>
      <c r="M338"/>
    </row>
    <row r="339" spans="1:13">
      <c r="A339" s="49" t="s">
        <v>26318</v>
      </c>
      <c r="B339" s="3">
        <v>6</v>
      </c>
      <c r="C339" s="2">
        <v>0.5</v>
      </c>
      <c r="D339" s="46">
        <v>40</v>
      </c>
      <c r="E339" s="3" t="s">
        <v>10537</v>
      </c>
      <c r="F339" s="3"/>
      <c r="G339" s="280">
        <v>23.35</v>
      </c>
      <c r="H339" s="280">
        <v>21.450000000000003</v>
      </c>
      <c r="I339" s="284">
        <v>21.05</v>
      </c>
    </row>
    <row r="340" spans="1:13" s="39" customFormat="1">
      <c r="A340" s="49" t="s">
        <v>7619</v>
      </c>
      <c r="B340" s="3">
        <v>6</v>
      </c>
      <c r="C340" s="2">
        <v>0.7</v>
      </c>
      <c r="D340" s="46">
        <v>40</v>
      </c>
      <c r="E340" s="3" t="s">
        <v>10537</v>
      </c>
      <c r="F340" s="3"/>
      <c r="G340" s="280">
        <v>28</v>
      </c>
      <c r="H340" s="280">
        <v>25.75</v>
      </c>
      <c r="I340" s="284">
        <v>25.25</v>
      </c>
      <c r="J340"/>
      <c r="K340"/>
      <c r="L340"/>
      <c r="M340"/>
    </row>
    <row r="341" spans="1:13" s="39" customFormat="1">
      <c r="A341" s="49" t="s">
        <v>7758</v>
      </c>
      <c r="B341" s="3">
        <v>6</v>
      </c>
      <c r="C341" s="2">
        <v>0.7</v>
      </c>
      <c r="D341" s="46">
        <v>42</v>
      </c>
      <c r="E341" s="3" t="s">
        <v>10537</v>
      </c>
      <c r="F341" s="3"/>
      <c r="G341" s="280">
        <v>24.900000000000002</v>
      </c>
      <c r="H341" s="280">
        <v>22.85</v>
      </c>
      <c r="I341" s="284">
        <v>22.450000000000003</v>
      </c>
      <c r="J341"/>
      <c r="K341"/>
      <c r="L341"/>
      <c r="M341"/>
    </row>
    <row r="342" spans="1:13" s="39" customFormat="1">
      <c r="A342" s="49" t="s">
        <v>7761</v>
      </c>
      <c r="B342" s="3">
        <v>6</v>
      </c>
      <c r="C342" s="2">
        <v>0.7</v>
      </c>
      <c r="D342" s="46">
        <v>42</v>
      </c>
      <c r="E342" s="3" t="s">
        <v>10537</v>
      </c>
      <c r="F342" s="3"/>
      <c r="G342" s="280">
        <v>22.900000000000002</v>
      </c>
      <c r="H342" s="280">
        <v>21</v>
      </c>
      <c r="I342" s="284">
        <v>20.650000000000002</v>
      </c>
      <c r="J342"/>
      <c r="K342"/>
      <c r="L342"/>
      <c r="M342"/>
    </row>
    <row r="343" spans="1:13">
      <c r="A343" s="49" t="s">
        <v>7766</v>
      </c>
      <c r="B343" s="3">
        <v>6</v>
      </c>
      <c r="C343" s="2">
        <v>0.7</v>
      </c>
      <c r="D343" s="46">
        <v>57.1</v>
      </c>
      <c r="E343" s="3" t="s">
        <v>10537</v>
      </c>
      <c r="F343" s="3"/>
      <c r="G343" s="280">
        <v>26.5</v>
      </c>
      <c r="H343" s="280">
        <v>24.3</v>
      </c>
      <c r="I343" s="284">
        <v>23.900000000000002</v>
      </c>
    </row>
    <row r="344" spans="1:13" s="39" customFormat="1">
      <c r="A344" s="49" t="s">
        <v>7769</v>
      </c>
      <c r="B344" s="3">
        <v>6</v>
      </c>
      <c r="C344" s="2">
        <v>0.7</v>
      </c>
      <c r="D344" s="46">
        <v>42</v>
      </c>
      <c r="E344" s="3" t="s">
        <v>10537</v>
      </c>
      <c r="F344" s="3"/>
      <c r="G344" s="280">
        <v>17.850000000000001</v>
      </c>
      <c r="H344" s="280">
        <v>16.350000000000001</v>
      </c>
      <c r="I344" s="284">
        <v>16.100000000000001</v>
      </c>
      <c r="J344"/>
      <c r="K344"/>
      <c r="L344"/>
      <c r="M344"/>
    </row>
    <row r="345" spans="1:13" s="39" customFormat="1">
      <c r="A345" s="49" t="s">
        <v>7772</v>
      </c>
      <c r="B345" s="3">
        <v>6</v>
      </c>
      <c r="C345" s="2">
        <v>0.5</v>
      </c>
      <c r="D345" s="46">
        <v>29</v>
      </c>
      <c r="E345" s="3" t="s">
        <v>10555</v>
      </c>
      <c r="F345" s="3"/>
      <c r="G345" s="280">
        <v>18.350000000000001</v>
      </c>
      <c r="H345" s="280">
        <v>16.850000000000001</v>
      </c>
      <c r="I345" s="284">
        <v>16.55</v>
      </c>
      <c r="J345"/>
      <c r="K345"/>
      <c r="L345"/>
      <c r="M345"/>
    </row>
    <row r="346" spans="1:13">
      <c r="A346" s="49" t="s">
        <v>7793</v>
      </c>
      <c r="B346" s="3">
        <v>6</v>
      </c>
      <c r="C346" s="2">
        <v>0.7</v>
      </c>
      <c r="D346" s="46">
        <v>25</v>
      </c>
      <c r="E346" s="3" t="s">
        <v>10555</v>
      </c>
      <c r="F346" s="3"/>
      <c r="G346" s="280">
        <v>11.4</v>
      </c>
      <c r="H346" s="280">
        <v>10.450000000000001</v>
      </c>
      <c r="I346" s="284">
        <v>10.25</v>
      </c>
    </row>
    <row r="347" spans="1:13" s="39" customFormat="1">
      <c r="A347" s="49" t="s">
        <v>7829</v>
      </c>
      <c r="B347" s="3">
        <v>6</v>
      </c>
      <c r="C347" s="2">
        <v>0.7</v>
      </c>
      <c r="D347" s="46">
        <v>47</v>
      </c>
      <c r="E347" s="3" t="s">
        <v>10537</v>
      </c>
      <c r="F347" s="3"/>
      <c r="G347" s="280">
        <v>13.8</v>
      </c>
      <c r="H347" s="280">
        <v>12.700000000000001</v>
      </c>
      <c r="I347" s="284">
        <v>12.450000000000001</v>
      </c>
      <c r="J347"/>
      <c r="K347"/>
      <c r="L347"/>
      <c r="M347"/>
    </row>
    <row r="348" spans="1:13" s="39" customFormat="1">
      <c r="A348" s="49" t="s">
        <v>7966</v>
      </c>
      <c r="B348" s="3">
        <v>6</v>
      </c>
      <c r="C348" s="2">
        <v>0.7</v>
      </c>
      <c r="D348" s="46">
        <v>41.5</v>
      </c>
      <c r="E348" s="3" t="s">
        <v>10537</v>
      </c>
      <c r="F348" s="3"/>
      <c r="G348" s="280">
        <v>19.3</v>
      </c>
      <c r="H348" s="280">
        <v>17.75</v>
      </c>
      <c r="I348" s="284">
        <v>17.400000000000002</v>
      </c>
      <c r="J348"/>
      <c r="K348"/>
      <c r="L348"/>
      <c r="M348"/>
    </row>
    <row r="349" spans="1:13">
      <c r="A349" s="49" t="s">
        <v>7975</v>
      </c>
      <c r="B349" s="3">
        <v>12</v>
      </c>
      <c r="C349" s="2">
        <v>0.05</v>
      </c>
      <c r="D349" s="46">
        <v>40</v>
      </c>
      <c r="E349" s="3" t="s">
        <v>10537</v>
      </c>
      <c r="F349" s="3"/>
      <c r="G349" s="280">
        <v>4.9000000000000004</v>
      </c>
      <c r="H349" s="280">
        <v>4.5</v>
      </c>
      <c r="I349" s="284">
        <v>4.45</v>
      </c>
    </row>
    <row r="350" spans="1:13" s="39" customFormat="1">
      <c r="A350" s="49" t="s">
        <v>19211</v>
      </c>
      <c r="B350" s="3">
        <v>6</v>
      </c>
      <c r="C350" s="2">
        <v>0.7</v>
      </c>
      <c r="D350" s="46">
        <v>40</v>
      </c>
      <c r="E350" s="3" t="s">
        <v>10537</v>
      </c>
      <c r="F350" s="3"/>
      <c r="G350" s="280">
        <v>26.8</v>
      </c>
      <c r="H350" s="280">
        <v>24.6</v>
      </c>
      <c r="I350" s="284">
        <v>24.150000000000002</v>
      </c>
      <c r="J350"/>
      <c r="K350"/>
      <c r="L350"/>
      <c r="M350"/>
    </row>
    <row r="351" spans="1:13" s="39" customFormat="1">
      <c r="A351" s="49" t="s">
        <v>8025</v>
      </c>
      <c r="B351" s="3">
        <v>6</v>
      </c>
      <c r="C351" s="2">
        <v>1</v>
      </c>
      <c r="D351" s="46">
        <v>40</v>
      </c>
      <c r="E351" s="3" t="s">
        <v>10537</v>
      </c>
      <c r="F351" s="3"/>
      <c r="G351" s="280">
        <v>15.8</v>
      </c>
      <c r="H351" s="280">
        <v>14.5</v>
      </c>
      <c r="I351" s="284">
        <v>14.25</v>
      </c>
      <c r="J351"/>
      <c r="K351"/>
      <c r="L351"/>
      <c r="M351"/>
    </row>
    <row r="352" spans="1:13">
      <c r="A352" s="49" t="s">
        <v>8135</v>
      </c>
      <c r="B352" s="3">
        <v>6</v>
      </c>
      <c r="C352" s="2">
        <v>0.7</v>
      </c>
      <c r="D352" s="46">
        <v>40</v>
      </c>
      <c r="E352" s="3" t="s">
        <v>10537</v>
      </c>
      <c r="F352" s="3"/>
      <c r="G352" s="280">
        <v>25.900000000000002</v>
      </c>
      <c r="H352" s="280">
        <v>23.75</v>
      </c>
      <c r="I352" s="284">
        <v>23.35</v>
      </c>
    </row>
    <row r="353" spans="1:13" s="39" customFormat="1">
      <c r="A353" s="49" t="s">
        <v>8138</v>
      </c>
      <c r="B353" s="3">
        <v>6</v>
      </c>
      <c r="C353" s="2">
        <v>0.5</v>
      </c>
      <c r="D353" s="46">
        <v>57</v>
      </c>
      <c r="E353" s="3" t="s">
        <v>10537</v>
      </c>
      <c r="F353" s="3"/>
      <c r="G353" s="280">
        <v>26.05</v>
      </c>
      <c r="H353" s="280">
        <v>23.950000000000003</v>
      </c>
      <c r="I353" s="284">
        <v>23.5</v>
      </c>
      <c r="J353"/>
      <c r="K353"/>
      <c r="L353"/>
      <c r="M353"/>
    </row>
    <row r="354" spans="1:13" s="39" customFormat="1">
      <c r="A354" s="49" t="s">
        <v>8141</v>
      </c>
      <c r="B354" s="3">
        <v>6</v>
      </c>
      <c r="C354" s="2">
        <v>0.7</v>
      </c>
      <c r="D354" s="46">
        <v>38</v>
      </c>
      <c r="E354" s="3" t="s">
        <v>10555</v>
      </c>
      <c r="F354" s="3"/>
      <c r="G354" s="280">
        <v>27.55</v>
      </c>
      <c r="H354" s="280">
        <v>25.3</v>
      </c>
      <c r="I354" s="284">
        <v>24.85</v>
      </c>
      <c r="J354"/>
      <c r="K354"/>
      <c r="L354"/>
      <c r="M354"/>
    </row>
    <row r="355" spans="1:13">
      <c r="A355" s="49" t="s">
        <v>8155</v>
      </c>
      <c r="B355" s="3">
        <v>6</v>
      </c>
      <c r="C355" s="2">
        <v>0.7</v>
      </c>
      <c r="D355" s="46">
        <v>27</v>
      </c>
      <c r="E355" s="3" t="s">
        <v>10537</v>
      </c>
      <c r="F355" s="3"/>
      <c r="G355" s="280">
        <v>26.55</v>
      </c>
      <c r="H355" s="280">
        <v>24.400000000000002</v>
      </c>
      <c r="I355" s="284">
        <v>23.950000000000003</v>
      </c>
    </row>
    <row r="356" spans="1:13" s="39" customFormat="1">
      <c r="A356" s="49" t="s">
        <v>8389</v>
      </c>
      <c r="B356" s="3">
        <v>6</v>
      </c>
      <c r="C356" s="2">
        <v>0.7</v>
      </c>
      <c r="D356" s="46">
        <v>43</v>
      </c>
      <c r="E356" s="3" t="s">
        <v>10537</v>
      </c>
      <c r="F356" s="3"/>
      <c r="G356" s="280">
        <v>24.650000000000002</v>
      </c>
      <c r="H356" s="280">
        <v>22.6</v>
      </c>
      <c r="I356" s="284">
        <v>22.200000000000003</v>
      </c>
      <c r="J356"/>
      <c r="K356"/>
      <c r="L356"/>
      <c r="M356"/>
    </row>
    <row r="357" spans="1:13">
      <c r="A357" s="49" t="s">
        <v>8414</v>
      </c>
      <c r="B357" s="3">
        <v>6</v>
      </c>
      <c r="C357" s="2">
        <v>0.7</v>
      </c>
      <c r="D357" s="46">
        <v>43</v>
      </c>
      <c r="E357" s="3" t="s">
        <v>10537</v>
      </c>
      <c r="F357" s="3"/>
      <c r="G357" s="280">
        <v>34.1</v>
      </c>
      <c r="H357" s="280">
        <v>31.3</v>
      </c>
      <c r="I357" s="284">
        <v>30.75</v>
      </c>
    </row>
    <row r="358" spans="1:13">
      <c r="A358" s="49" t="s">
        <v>26463</v>
      </c>
      <c r="B358" s="3">
        <v>6</v>
      </c>
      <c r="C358" s="2">
        <v>0.7</v>
      </c>
      <c r="D358" s="46">
        <v>42.3</v>
      </c>
      <c r="E358" s="3" t="s">
        <v>10537</v>
      </c>
      <c r="F358" s="3"/>
      <c r="G358" s="280">
        <v>31.900000000000002</v>
      </c>
      <c r="H358" s="280">
        <v>29.3</v>
      </c>
      <c r="I358" s="284">
        <v>28.75</v>
      </c>
    </row>
    <row r="359" spans="1:13" s="39" customFormat="1">
      <c r="A359" s="49" t="s">
        <v>26464</v>
      </c>
      <c r="B359" s="3">
        <v>6</v>
      </c>
      <c r="C359" s="2">
        <v>0.7</v>
      </c>
      <c r="D359" s="46">
        <v>57</v>
      </c>
      <c r="E359" s="3" t="s">
        <v>10537</v>
      </c>
      <c r="F359" s="3"/>
      <c r="G359" s="280">
        <v>35.65</v>
      </c>
      <c r="H359" s="280">
        <v>32.700000000000003</v>
      </c>
      <c r="I359" s="284">
        <v>32.1</v>
      </c>
      <c r="J359"/>
      <c r="K359"/>
      <c r="L359"/>
      <c r="M359"/>
    </row>
    <row r="360" spans="1:13" s="39" customFormat="1">
      <c r="A360" s="49" t="s">
        <v>26320</v>
      </c>
      <c r="B360" s="3">
        <v>6</v>
      </c>
      <c r="C360" s="2">
        <v>0.5</v>
      </c>
      <c r="D360" s="46">
        <v>40</v>
      </c>
      <c r="E360" s="3" t="s">
        <v>10537</v>
      </c>
      <c r="F360" s="3"/>
      <c r="G360" s="280">
        <v>26.35</v>
      </c>
      <c r="H360" s="280">
        <v>24.200000000000003</v>
      </c>
      <c r="I360" s="284">
        <v>23.75</v>
      </c>
      <c r="J360"/>
      <c r="K360"/>
      <c r="L360"/>
      <c r="M360"/>
    </row>
    <row r="361" spans="1:13">
      <c r="A361" s="49" t="s">
        <v>26299</v>
      </c>
      <c r="B361" s="3">
        <v>6</v>
      </c>
      <c r="C361" s="2">
        <v>0.7</v>
      </c>
      <c r="D361" s="46">
        <v>40</v>
      </c>
      <c r="E361" s="3" t="s">
        <v>10537</v>
      </c>
      <c r="F361" s="3"/>
      <c r="G361" s="280">
        <v>14.600000000000001</v>
      </c>
      <c r="H361" s="280">
        <v>13.4</v>
      </c>
      <c r="I361" s="284">
        <v>13.15</v>
      </c>
    </row>
    <row r="362" spans="1:13" s="39" customFormat="1">
      <c r="A362" s="49" t="s">
        <v>8746</v>
      </c>
      <c r="B362" s="3">
        <v>96</v>
      </c>
      <c r="C362" s="2">
        <v>0.05</v>
      </c>
      <c r="D362" s="46">
        <v>43</v>
      </c>
      <c r="E362" s="3" t="s">
        <v>10537</v>
      </c>
      <c r="F362" s="3"/>
      <c r="G362" s="280">
        <v>5.1000000000000005</v>
      </c>
      <c r="H362" s="280">
        <v>4.7</v>
      </c>
      <c r="I362" s="284">
        <v>4.6000000000000005</v>
      </c>
      <c r="J362"/>
      <c r="K362"/>
      <c r="L362"/>
      <c r="M362"/>
    </row>
    <row r="363" spans="1:13">
      <c r="A363" s="49" t="s">
        <v>19213</v>
      </c>
      <c r="B363" s="3">
        <v>6</v>
      </c>
      <c r="C363" s="2">
        <v>0.7</v>
      </c>
      <c r="D363" s="46">
        <v>43</v>
      </c>
      <c r="E363" s="3" t="s">
        <v>10537</v>
      </c>
      <c r="F363" s="3"/>
      <c r="G363" s="280">
        <v>30.6</v>
      </c>
      <c r="H363" s="280">
        <v>28.1</v>
      </c>
      <c r="I363" s="284">
        <v>27.6</v>
      </c>
    </row>
    <row r="364" spans="1:13">
      <c r="A364" s="49" t="s">
        <v>8751</v>
      </c>
      <c r="B364" s="3">
        <v>6</v>
      </c>
      <c r="C364" s="2">
        <v>0.7</v>
      </c>
      <c r="D364" s="46">
        <v>43</v>
      </c>
      <c r="E364" s="3" t="s">
        <v>10537</v>
      </c>
      <c r="F364" s="3"/>
      <c r="G364" s="280">
        <v>30.6</v>
      </c>
      <c r="H364" s="280">
        <v>28.1</v>
      </c>
      <c r="I364" s="284">
        <v>27.6</v>
      </c>
    </row>
    <row r="365" spans="1:13" s="39" customFormat="1">
      <c r="A365" s="49" t="s">
        <v>8754</v>
      </c>
      <c r="B365" s="3">
        <v>6</v>
      </c>
      <c r="C365" s="2">
        <v>0.7</v>
      </c>
      <c r="D365" s="46">
        <v>40.4</v>
      </c>
      <c r="E365" s="3" t="s">
        <v>10537</v>
      </c>
      <c r="F365" s="3"/>
      <c r="G365" s="280">
        <v>20.75</v>
      </c>
      <c r="H365" s="280">
        <v>19.05</v>
      </c>
      <c r="I365" s="284">
        <v>18.7</v>
      </c>
      <c r="J365"/>
      <c r="K365"/>
      <c r="L365"/>
      <c r="M365"/>
    </row>
    <row r="366" spans="1:13" s="39" customFormat="1">
      <c r="A366" s="49" t="s">
        <v>8757</v>
      </c>
      <c r="B366" s="3">
        <v>6</v>
      </c>
      <c r="C366" s="2">
        <v>0.7</v>
      </c>
      <c r="D366" s="46">
        <v>41.6</v>
      </c>
      <c r="E366" s="3" t="s">
        <v>10537</v>
      </c>
      <c r="F366" s="3"/>
      <c r="G366" s="280">
        <v>21.75</v>
      </c>
      <c r="H366" s="280">
        <v>20</v>
      </c>
      <c r="I366" s="284">
        <v>19.600000000000001</v>
      </c>
      <c r="J366"/>
      <c r="K366"/>
      <c r="L366"/>
      <c r="M366"/>
    </row>
    <row r="367" spans="1:13">
      <c r="A367" s="49" t="s">
        <v>8760</v>
      </c>
      <c r="B367" s="3">
        <v>6</v>
      </c>
      <c r="C367" s="2">
        <v>0.5</v>
      </c>
      <c r="D367" s="46">
        <v>29</v>
      </c>
      <c r="E367" s="3" t="s">
        <v>10555</v>
      </c>
      <c r="F367" s="3"/>
      <c r="G367" s="280">
        <v>28.75</v>
      </c>
      <c r="H367" s="280">
        <v>26.400000000000002</v>
      </c>
      <c r="I367" s="284">
        <v>25.950000000000003</v>
      </c>
    </row>
    <row r="368" spans="1:13" s="39" customFormat="1">
      <c r="A368" s="49" t="s">
        <v>8763</v>
      </c>
      <c r="B368" s="3">
        <v>6</v>
      </c>
      <c r="C368" s="2">
        <v>0.7</v>
      </c>
      <c r="D368" s="46">
        <v>40</v>
      </c>
      <c r="E368" s="3" t="s">
        <v>10537</v>
      </c>
      <c r="F368" s="3"/>
      <c r="G368" s="280">
        <v>32.25</v>
      </c>
      <c r="H368" s="280">
        <v>29.6</v>
      </c>
      <c r="I368" s="284">
        <v>29.05</v>
      </c>
      <c r="J368"/>
      <c r="K368"/>
      <c r="L368"/>
      <c r="M368"/>
    </row>
    <row r="369" spans="1:13">
      <c r="A369" s="49" t="s">
        <v>8765</v>
      </c>
      <c r="B369" s="3">
        <v>10</v>
      </c>
      <c r="C369" s="2">
        <v>0.7</v>
      </c>
      <c r="D369" s="46">
        <v>40</v>
      </c>
      <c r="E369" s="3" t="s">
        <v>10543</v>
      </c>
      <c r="F369" s="3"/>
      <c r="G369" s="280">
        <v>49.300000000000004</v>
      </c>
      <c r="H369" s="280">
        <v>45.25</v>
      </c>
      <c r="I369" s="284">
        <v>44.45</v>
      </c>
    </row>
    <row r="370" spans="1:13">
      <c r="A370" s="49" t="s">
        <v>8767</v>
      </c>
      <c r="B370" s="3">
        <v>5</v>
      </c>
      <c r="C370" s="2">
        <v>0.7</v>
      </c>
      <c r="D370" s="46">
        <v>40</v>
      </c>
      <c r="E370" s="3" t="s">
        <v>10543</v>
      </c>
      <c r="F370" s="3"/>
      <c r="G370" s="280">
        <v>84.7</v>
      </c>
      <c r="H370" s="280">
        <v>77.75</v>
      </c>
      <c r="I370" s="284">
        <v>76.350000000000009</v>
      </c>
    </row>
    <row r="371" spans="1:13" s="39" customFormat="1">
      <c r="A371" s="49" t="s">
        <v>8790</v>
      </c>
      <c r="B371" s="3">
        <v>6</v>
      </c>
      <c r="C371" s="2">
        <v>0.7</v>
      </c>
      <c r="D371" s="46">
        <v>43</v>
      </c>
      <c r="E371" s="3" t="s">
        <v>10537</v>
      </c>
      <c r="F371" s="3"/>
      <c r="G371" s="280">
        <v>33.15</v>
      </c>
      <c r="H371" s="280">
        <v>30.450000000000003</v>
      </c>
      <c r="I371" s="284">
        <v>29.900000000000002</v>
      </c>
      <c r="J371"/>
      <c r="K371"/>
      <c r="L371"/>
      <c r="M371"/>
    </row>
    <row r="372" spans="1:13">
      <c r="A372" s="49" t="s">
        <v>8793</v>
      </c>
      <c r="B372" s="3">
        <v>6</v>
      </c>
      <c r="C372" s="2">
        <v>0.7</v>
      </c>
      <c r="D372" s="46">
        <v>43</v>
      </c>
      <c r="E372" s="3" t="s">
        <v>10537</v>
      </c>
      <c r="F372" s="3"/>
      <c r="G372" s="280">
        <v>33.15</v>
      </c>
      <c r="H372" s="280">
        <v>30.450000000000003</v>
      </c>
      <c r="I372" s="284">
        <v>29.900000000000002</v>
      </c>
    </row>
    <row r="373" spans="1:13">
      <c r="A373" s="49" t="s">
        <v>8796</v>
      </c>
      <c r="B373" s="3">
        <v>6</v>
      </c>
      <c r="C373" s="2">
        <v>0.7</v>
      </c>
      <c r="D373" s="46">
        <v>43</v>
      </c>
      <c r="E373" s="3" t="s">
        <v>10537</v>
      </c>
      <c r="F373" s="3"/>
      <c r="G373" s="280">
        <v>33.15</v>
      </c>
      <c r="H373" s="280">
        <v>30.450000000000003</v>
      </c>
      <c r="I373" s="284">
        <v>29.900000000000002</v>
      </c>
    </row>
    <row r="374" spans="1:13" s="39" customFormat="1">
      <c r="A374" s="49" t="s">
        <v>26466</v>
      </c>
      <c r="B374" s="3">
        <v>6</v>
      </c>
      <c r="C374" s="2">
        <v>0.7</v>
      </c>
      <c r="D374" s="46">
        <v>41.8</v>
      </c>
      <c r="E374" s="3" t="s">
        <v>10537</v>
      </c>
      <c r="F374" s="3"/>
      <c r="G374" s="280">
        <v>23.900000000000002</v>
      </c>
      <c r="H374" s="280">
        <v>21.950000000000003</v>
      </c>
      <c r="I374" s="284">
        <v>21.55</v>
      </c>
      <c r="J374"/>
      <c r="K374"/>
      <c r="L374"/>
      <c r="M374"/>
    </row>
    <row r="375" spans="1:13" s="39" customFormat="1">
      <c r="A375" s="49" t="s">
        <v>8799</v>
      </c>
      <c r="B375" s="3">
        <v>6</v>
      </c>
      <c r="C375" s="2">
        <v>0.7</v>
      </c>
      <c r="D375" s="46">
        <v>41.8</v>
      </c>
      <c r="E375" s="3" t="s">
        <v>10537</v>
      </c>
      <c r="F375" s="3"/>
      <c r="G375" s="280">
        <v>28.200000000000003</v>
      </c>
      <c r="H375" s="280">
        <v>25.85</v>
      </c>
      <c r="I375" s="284">
        <v>25.400000000000002</v>
      </c>
      <c r="J375"/>
      <c r="K375"/>
      <c r="L375"/>
      <c r="M375"/>
    </row>
    <row r="376" spans="1:13">
      <c r="A376" s="49" t="s">
        <v>8869</v>
      </c>
      <c r="B376" s="3">
        <v>6</v>
      </c>
      <c r="C376" s="2">
        <v>0.7</v>
      </c>
      <c r="D376" s="46">
        <v>20</v>
      </c>
      <c r="E376" s="3" t="s">
        <v>10555</v>
      </c>
      <c r="F376" s="3"/>
      <c r="G376" s="280">
        <v>23.5</v>
      </c>
      <c r="H376" s="280">
        <v>21.6</v>
      </c>
      <c r="I376" s="284">
        <v>21.200000000000003</v>
      </c>
    </row>
    <row r="377" spans="1:13" s="39" customFormat="1">
      <c r="A377" s="49" t="s">
        <v>9168</v>
      </c>
      <c r="B377" s="3">
        <v>6</v>
      </c>
      <c r="C377" s="2">
        <v>0.7</v>
      </c>
      <c r="D377" s="46">
        <v>43</v>
      </c>
      <c r="E377" s="3" t="s">
        <v>10537</v>
      </c>
      <c r="F377" s="3"/>
      <c r="G377" s="280">
        <v>20.650000000000002</v>
      </c>
      <c r="H377" s="280">
        <v>18.95</v>
      </c>
      <c r="I377" s="284">
        <v>18.650000000000002</v>
      </c>
      <c r="J377"/>
      <c r="K377"/>
      <c r="L377"/>
      <c r="M377"/>
    </row>
    <row r="378" spans="1:13" s="39" customFormat="1">
      <c r="A378" s="49" t="s">
        <v>26394</v>
      </c>
      <c r="B378" s="3">
        <v>6</v>
      </c>
      <c r="C378" s="2">
        <v>1</v>
      </c>
      <c r="D378" s="46">
        <v>43</v>
      </c>
      <c r="E378" s="3" t="s">
        <v>10537</v>
      </c>
      <c r="F378" s="3"/>
      <c r="G378" s="280">
        <v>28.700000000000003</v>
      </c>
      <c r="H378" s="280">
        <v>26.35</v>
      </c>
      <c r="I378" s="284">
        <v>25.900000000000002</v>
      </c>
      <c r="J378"/>
      <c r="K378"/>
      <c r="L378"/>
      <c r="M378"/>
    </row>
    <row r="379" spans="1:13">
      <c r="A379" s="49" t="s">
        <v>9298</v>
      </c>
      <c r="B379" s="3">
        <v>6</v>
      </c>
      <c r="C379" s="2">
        <v>0.7</v>
      </c>
      <c r="D379" s="46">
        <v>42</v>
      </c>
      <c r="E379" s="3" t="s">
        <v>10537</v>
      </c>
      <c r="F379" s="3"/>
      <c r="G379" s="280">
        <v>26.55</v>
      </c>
      <c r="H379" s="280">
        <v>24.400000000000002</v>
      </c>
      <c r="I379" s="284">
        <v>23.950000000000003</v>
      </c>
    </row>
    <row r="380" spans="1:13" s="39" customFormat="1">
      <c r="A380" s="49" t="s">
        <v>9408</v>
      </c>
      <c r="B380" s="3">
        <v>6</v>
      </c>
      <c r="C380" s="2">
        <v>0.7</v>
      </c>
      <c r="D380" s="46">
        <v>37.5</v>
      </c>
      <c r="E380" s="3" t="s">
        <v>10537</v>
      </c>
      <c r="F380" s="3"/>
      <c r="G380" s="280">
        <v>17.75</v>
      </c>
      <c r="H380" s="280">
        <v>16.3</v>
      </c>
      <c r="I380" s="284">
        <v>16</v>
      </c>
      <c r="J380"/>
      <c r="K380"/>
      <c r="L380"/>
      <c r="M380"/>
    </row>
    <row r="381" spans="1:13">
      <c r="A381" s="49" t="s">
        <v>9441</v>
      </c>
      <c r="B381" s="3">
        <v>12</v>
      </c>
      <c r="C381" s="2">
        <v>1</v>
      </c>
      <c r="D381" s="46">
        <v>46</v>
      </c>
      <c r="E381" s="3" t="s">
        <v>10537</v>
      </c>
      <c r="F381" s="3"/>
      <c r="G381" s="280">
        <v>31.5</v>
      </c>
      <c r="H381" s="280">
        <v>28.950000000000003</v>
      </c>
      <c r="I381" s="284">
        <v>28.400000000000002</v>
      </c>
    </row>
    <row r="382" spans="1:13" s="39" customFormat="1">
      <c r="A382" s="49" t="s">
        <v>9446</v>
      </c>
      <c r="B382" s="3">
        <v>6</v>
      </c>
      <c r="C382" s="2">
        <v>0.7</v>
      </c>
      <c r="D382" s="46">
        <v>24</v>
      </c>
      <c r="E382" s="3" t="s">
        <v>10555</v>
      </c>
      <c r="F382" s="3"/>
      <c r="G382" s="280">
        <v>16.850000000000001</v>
      </c>
      <c r="H382" s="280">
        <v>15.450000000000001</v>
      </c>
      <c r="I382" s="284">
        <v>15.200000000000001</v>
      </c>
      <c r="J382"/>
      <c r="K382"/>
      <c r="L382"/>
      <c r="M382"/>
    </row>
    <row r="383" spans="1:13" s="39" customFormat="1">
      <c r="A383" s="49" t="s">
        <v>9455</v>
      </c>
      <c r="B383" s="3">
        <v>6</v>
      </c>
      <c r="C383" s="2">
        <v>0.7</v>
      </c>
      <c r="D383" s="46">
        <v>40</v>
      </c>
      <c r="E383" s="3" t="s">
        <v>10537</v>
      </c>
      <c r="F383" s="3"/>
      <c r="G383" s="280">
        <v>26.150000000000002</v>
      </c>
      <c r="H383" s="280">
        <v>24</v>
      </c>
      <c r="I383" s="284">
        <v>23.55</v>
      </c>
      <c r="J383"/>
      <c r="K383"/>
      <c r="L383"/>
      <c r="M383"/>
    </row>
    <row r="384" spans="1:13">
      <c r="A384" s="49" t="s">
        <v>9458</v>
      </c>
      <c r="B384" s="3">
        <v>6</v>
      </c>
      <c r="C384" s="2">
        <v>0.7</v>
      </c>
      <c r="D384" s="46">
        <v>43</v>
      </c>
      <c r="E384" s="3" t="s">
        <v>10537</v>
      </c>
      <c r="F384" s="3"/>
      <c r="G384" s="280">
        <v>26.400000000000002</v>
      </c>
      <c r="H384" s="280">
        <v>24.25</v>
      </c>
      <c r="I384" s="284">
        <v>23.8</v>
      </c>
    </row>
    <row r="385" spans="1:13" s="39" customFormat="1">
      <c r="A385" s="49" t="s">
        <v>9461</v>
      </c>
      <c r="B385" s="3">
        <v>6</v>
      </c>
      <c r="C385" s="2">
        <v>0.7</v>
      </c>
      <c r="D385" s="46">
        <v>40</v>
      </c>
      <c r="E385" s="3" t="s">
        <v>10537</v>
      </c>
      <c r="F385" s="3"/>
      <c r="G385" s="280">
        <v>26.150000000000002</v>
      </c>
      <c r="H385" s="280">
        <v>24</v>
      </c>
      <c r="I385" s="284">
        <v>23.55</v>
      </c>
      <c r="J385"/>
      <c r="K385"/>
      <c r="L385"/>
      <c r="M385"/>
    </row>
    <row r="386" spans="1:13" s="39" customFormat="1">
      <c r="A386" s="49" t="s">
        <v>9464</v>
      </c>
      <c r="B386" s="3">
        <v>6</v>
      </c>
      <c r="C386" s="2">
        <v>0.7</v>
      </c>
      <c r="D386" s="46">
        <v>40</v>
      </c>
      <c r="E386" s="3" t="s">
        <v>10537</v>
      </c>
      <c r="F386" s="3"/>
      <c r="G386" s="280">
        <v>26.150000000000002</v>
      </c>
      <c r="H386" s="280">
        <v>24</v>
      </c>
      <c r="I386" s="284">
        <v>23.55</v>
      </c>
      <c r="J386"/>
      <c r="K386"/>
      <c r="L386"/>
      <c r="M386"/>
    </row>
    <row r="387" spans="1:13">
      <c r="A387" s="49" t="s">
        <v>9467</v>
      </c>
      <c r="B387" s="3">
        <v>6</v>
      </c>
      <c r="C387" s="2">
        <v>0.7</v>
      </c>
      <c r="D387" s="46">
        <v>41</v>
      </c>
      <c r="E387" s="3" t="s">
        <v>10537</v>
      </c>
      <c r="F387" s="3"/>
      <c r="G387" s="280">
        <v>26.200000000000003</v>
      </c>
      <c r="H387" s="280">
        <v>24.05</v>
      </c>
      <c r="I387" s="284">
        <v>23.650000000000002</v>
      </c>
    </row>
    <row r="388" spans="1:13" s="39" customFormat="1">
      <c r="A388" s="49" t="s">
        <v>9537</v>
      </c>
      <c r="B388" s="3">
        <v>6</v>
      </c>
      <c r="C388" s="2">
        <v>0.5</v>
      </c>
      <c r="D388" s="46">
        <v>42.9</v>
      </c>
      <c r="E388" s="3" t="s">
        <v>10543</v>
      </c>
      <c r="F388" s="3"/>
      <c r="G388" s="280">
        <v>32.1</v>
      </c>
      <c r="H388" s="280">
        <v>29.450000000000003</v>
      </c>
      <c r="I388" s="284">
        <v>28.900000000000002</v>
      </c>
      <c r="J388"/>
      <c r="K388"/>
      <c r="L388"/>
      <c r="M388"/>
    </row>
    <row r="389" spans="1:13">
      <c r="A389" s="49" t="s">
        <v>9612</v>
      </c>
      <c r="B389" s="3">
        <v>1</v>
      </c>
      <c r="C389" s="2">
        <v>3</v>
      </c>
      <c r="D389" s="46">
        <v>43</v>
      </c>
      <c r="E389" s="3" t="s">
        <v>10537</v>
      </c>
      <c r="F389" s="3"/>
      <c r="G389" s="280">
        <v>186.55</v>
      </c>
      <c r="H389" s="280">
        <v>171.3</v>
      </c>
      <c r="I389" s="284">
        <v>168.20000000000002</v>
      </c>
    </row>
    <row r="390" spans="1:13" s="39" customFormat="1">
      <c r="A390" s="49" t="s">
        <v>9618</v>
      </c>
      <c r="B390" s="3">
        <v>3</v>
      </c>
      <c r="C390" s="2">
        <v>0.7</v>
      </c>
      <c r="D390" s="46">
        <v>43</v>
      </c>
      <c r="E390" s="3" t="s">
        <v>10537</v>
      </c>
      <c r="F390" s="3"/>
      <c r="G390" s="280">
        <v>37.4</v>
      </c>
      <c r="H390" s="280">
        <v>34.300000000000004</v>
      </c>
      <c r="I390" s="284">
        <v>33.700000000000003</v>
      </c>
      <c r="J390"/>
      <c r="K390"/>
      <c r="L390"/>
      <c r="M390"/>
    </row>
    <row r="391" spans="1:13">
      <c r="A391" s="49" t="s">
        <v>9764</v>
      </c>
      <c r="B391" s="3">
        <v>6</v>
      </c>
      <c r="C391" s="2">
        <v>0.7</v>
      </c>
      <c r="D391" s="46">
        <v>37.5</v>
      </c>
      <c r="E391" s="3" t="s">
        <v>10537</v>
      </c>
      <c r="F391" s="3"/>
      <c r="G391" s="280">
        <v>27.200000000000003</v>
      </c>
      <c r="H391" s="280">
        <v>24.950000000000003</v>
      </c>
      <c r="I391" s="284">
        <v>24.5</v>
      </c>
    </row>
    <row r="392" spans="1:13">
      <c r="A392" s="49" t="s">
        <v>9978</v>
      </c>
      <c r="B392" s="3">
        <v>6</v>
      </c>
      <c r="C392" s="2">
        <v>0.7</v>
      </c>
      <c r="D392" s="46">
        <v>40</v>
      </c>
      <c r="E392" s="3" t="s">
        <v>10537</v>
      </c>
      <c r="F392" s="3"/>
      <c r="G392" s="280">
        <v>30.900000000000002</v>
      </c>
      <c r="H392" s="280">
        <v>28.35</v>
      </c>
      <c r="I392" s="284">
        <v>27.85</v>
      </c>
    </row>
    <row r="393" spans="1:13" s="39" customFormat="1">
      <c r="A393" s="49" t="s">
        <v>9984</v>
      </c>
      <c r="B393" s="3">
        <v>6</v>
      </c>
      <c r="C393" s="2">
        <v>0.7</v>
      </c>
      <c r="D393" s="46">
        <v>40</v>
      </c>
      <c r="E393" s="3" t="s">
        <v>10537</v>
      </c>
      <c r="F393" s="3"/>
      <c r="G393" s="280">
        <v>30.900000000000002</v>
      </c>
      <c r="H393" s="280">
        <v>28.35</v>
      </c>
      <c r="I393" s="284">
        <v>27.85</v>
      </c>
      <c r="J393"/>
      <c r="K393"/>
      <c r="L393"/>
      <c r="M393"/>
    </row>
    <row r="394" spans="1:13">
      <c r="A394" s="49" t="s">
        <v>26321</v>
      </c>
      <c r="B394" s="3">
        <v>6</v>
      </c>
      <c r="C394" s="2">
        <v>0.5</v>
      </c>
      <c r="D394" s="46">
        <v>40</v>
      </c>
      <c r="E394" s="3" t="s">
        <v>10537</v>
      </c>
      <c r="F394" s="3"/>
      <c r="G394" s="280">
        <v>23.6</v>
      </c>
      <c r="H394" s="280">
        <v>21.650000000000002</v>
      </c>
      <c r="I394" s="284">
        <v>21.3</v>
      </c>
    </row>
    <row r="395" spans="1:13">
      <c r="A395" s="49" t="s">
        <v>9997</v>
      </c>
      <c r="B395" s="3">
        <v>6</v>
      </c>
      <c r="C395" s="2">
        <v>0.5</v>
      </c>
      <c r="D395" s="46">
        <v>40</v>
      </c>
      <c r="E395" s="3" t="s">
        <v>10537</v>
      </c>
      <c r="F395" s="3"/>
      <c r="G395" s="280">
        <v>23.6</v>
      </c>
      <c r="H395" s="280">
        <v>21.650000000000002</v>
      </c>
      <c r="I395" s="284">
        <v>21.3</v>
      </c>
    </row>
    <row r="396" spans="1:13" s="39" customFormat="1">
      <c r="A396" s="49" t="s">
        <v>10020</v>
      </c>
      <c r="B396" s="3">
        <v>6</v>
      </c>
      <c r="C396" s="2">
        <v>0.7</v>
      </c>
      <c r="D396" s="46">
        <v>41.5</v>
      </c>
      <c r="E396" s="3" t="s">
        <v>10537</v>
      </c>
      <c r="F396" s="3"/>
      <c r="G396" s="280">
        <v>26.950000000000003</v>
      </c>
      <c r="H396" s="280">
        <v>24.75</v>
      </c>
      <c r="I396" s="284">
        <v>24.3</v>
      </c>
      <c r="J396"/>
      <c r="K396"/>
      <c r="L396"/>
      <c r="M396"/>
    </row>
    <row r="397" spans="1:13">
      <c r="A397" s="49" t="s">
        <v>10023</v>
      </c>
      <c r="B397" s="3">
        <v>6</v>
      </c>
      <c r="C397" s="2">
        <v>0.5</v>
      </c>
      <c r="D397" s="46">
        <v>41.5</v>
      </c>
      <c r="E397" s="3" t="s">
        <v>10537</v>
      </c>
      <c r="F397" s="3"/>
      <c r="G397" s="280">
        <v>27.1</v>
      </c>
      <c r="H397" s="280">
        <v>24.900000000000002</v>
      </c>
      <c r="I397" s="284">
        <v>24.450000000000003</v>
      </c>
    </row>
    <row r="398" spans="1:13" s="39" customFormat="1">
      <c r="A398" s="49" t="s">
        <v>10170</v>
      </c>
      <c r="B398" s="3">
        <v>6</v>
      </c>
      <c r="C398" s="2">
        <v>0.7</v>
      </c>
      <c r="D398" s="46">
        <v>40</v>
      </c>
      <c r="E398" s="3" t="s">
        <v>10537</v>
      </c>
      <c r="F398" s="3"/>
      <c r="G398" s="280">
        <v>20.700000000000003</v>
      </c>
      <c r="H398" s="280">
        <v>19</v>
      </c>
      <c r="I398" s="284">
        <v>18.650000000000002</v>
      </c>
      <c r="J398"/>
      <c r="K398"/>
      <c r="L398"/>
      <c r="M398"/>
    </row>
    <row r="399" spans="1:13">
      <c r="A399" s="49" t="s">
        <v>10185</v>
      </c>
      <c r="B399" s="3">
        <v>6</v>
      </c>
      <c r="C399" s="2">
        <v>0.7</v>
      </c>
      <c r="D399" s="46">
        <v>43</v>
      </c>
      <c r="E399" s="3" t="s">
        <v>10537</v>
      </c>
      <c r="F399" s="3"/>
      <c r="G399" s="280">
        <v>17.650000000000002</v>
      </c>
      <c r="H399" s="280">
        <v>16.25</v>
      </c>
      <c r="I399" s="284">
        <v>15.950000000000001</v>
      </c>
    </row>
    <row r="400" spans="1:13" s="39" customFormat="1">
      <c r="A400" s="49" t="s">
        <v>10188</v>
      </c>
      <c r="B400" s="3">
        <v>6</v>
      </c>
      <c r="C400" s="2">
        <v>0.7</v>
      </c>
      <c r="D400" s="46">
        <v>41.3</v>
      </c>
      <c r="E400" s="3" t="s">
        <v>10537</v>
      </c>
      <c r="F400" s="3"/>
      <c r="G400" s="280">
        <v>17.5</v>
      </c>
      <c r="H400" s="280">
        <v>16.100000000000001</v>
      </c>
      <c r="I400" s="284">
        <v>15.8</v>
      </c>
      <c r="J400"/>
      <c r="K400"/>
      <c r="L400"/>
      <c r="M400"/>
    </row>
    <row r="401" spans="1:13">
      <c r="A401" s="49" t="s">
        <v>10191</v>
      </c>
      <c r="B401" s="3">
        <v>6</v>
      </c>
      <c r="C401" s="2">
        <v>0.7</v>
      </c>
      <c r="D401" s="46">
        <v>43</v>
      </c>
      <c r="E401" s="3" t="s">
        <v>10537</v>
      </c>
      <c r="F401" s="3"/>
      <c r="G401" s="280">
        <v>17.650000000000002</v>
      </c>
      <c r="H401" s="280">
        <v>16.25</v>
      </c>
      <c r="I401" s="284">
        <v>15.950000000000001</v>
      </c>
    </row>
    <row r="402" spans="1:13">
      <c r="A402" s="49" t="s">
        <v>10197</v>
      </c>
      <c r="B402" s="3">
        <v>6</v>
      </c>
      <c r="C402" s="2">
        <v>0.7</v>
      </c>
      <c r="D402" s="46">
        <v>47</v>
      </c>
      <c r="E402" s="3" t="s">
        <v>10537</v>
      </c>
      <c r="F402" s="3"/>
      <c r="G402" s="280">
        <v>18.05</v>
      </c>
      <c r="H402" s="280">
        <v>16.55</v>
      </c>
      <c r="I402" s="284">
        <v>16.25</v>
      </c>
    </row>
    <row r="403" spans="1:13" s="39" customFormat="1">
      <c r="A403" s="49" t="s">
        <v>26532</v>
      </c>
      <c r="B403" s="3">
        <v>6</v>
      </c>
      <c r="C403" s="2">
        <v>0.7</v>
      </c>
      <c r="D403" s="46">
        <v>43</v>
      </c>
      <c r="E403" s="3" t="s">
        <v>10537</v>
      </c>
      <c r="F403" s="3"/>
      <c r="G403" s="280">
        <v>17.650000000000002</v>
      </c>
      <c r="H403" s="280">
        <v>16.25</v>
      </c>
      <c r="I403" s="284">
        <v>15.950000000000001</v>
      </c>
      <c r="J403"/>
      <c r="K403"/>
      <c r="L403"/>
      <c r="M403"/>
    </row>
    <row r="404" spans="1:13">
      <c r="A404" s="49" t="s">
        <v>10200</v>
      </c>
      <c r="B404" s="3">
        <v>6</v>
      </c>
      <c r="C404" s="2">
        <v>0.7</v>
      </c>
      <c r="D404" s="46">
        <v>43</v>
      </c>
      <c r="E404" s="3" t="s">
        <v>10537</v>
      </c>
      <c r="F404" s="3"/>
      <c r="G404" s="280">
        <v>16.100000000000001</v>
      </c>
      <c r="H404" s="280">
        <v>14.75</v>
      </c>
      <c r="I404" s="284">
        <v>14.5</v>
      </c>
    </row>
    <row r="405" spans="1:13">
      <c r="A405" s="49" t="s">
        <v>26533</v>
      </c>
      <c r="B405" s="3">
        <v>6</v>
      </c>
      <c r="C405" s="2">
        <v>0.7</v>
      </c>
      <c r="D405" s="46">
        <v>43</v>
      </c>
      <c r="E405" s="3" t="s">
        <v>10537</v>
      </c>
      <c r="F405" s="3"/>
      <c r="G405" s="280">
        <v>17.650000000000002</v>
      </c>
      <c r="H405" s="280">
        <v>16.25</v>
      </c>
      <c r="I405" s="284">
        <v>15.950000000000001</v>
      </c>
    </row>
    <row r="406" spans="1:13" s="39" customFormat="1">
      <c r="A406" s="49" t="s">
        <v>10203</v>
      </c>
      <c r="B406" s="3">
        <v>6</v>
      </c>
      <c r="C406" s="2">
        <v>0.7</v>
      </c>
      <c r="D406" s="46">
        <v>43</v>
      </c>
      <c r="E406" s="3" t="s">
        <v>10537</v>
      </c>
      <c r="F406" s="3"/>
      <c r="G406" s="280">
        <v>17.650000000000002</v>
      </c>
      <c r="H406" s="280">
        <v>16.25</v>
      </c>
      <c r="I406" s="284">
        <v>15.950000000000001</v>
      </c>
      <c r="J406"/>
      <c r="K406"/>
      <c r="L406"/>
      <c r="M406"/>
    </row>
    <row r="407" spans="1:13">
      <c r="A407" s="49" t="s">
        <v>10206</v>
      </c>
      <c r="B407" s="3">
        <v>6</v>
      </c>
      <c r="C407" s="2">
        <v>0.7</v>
      </c>
      <c r="D407" s="46">
        <v>43</v>
      </c>
      <c r="E407" s="3" t="s">
        <v>10537</v>
      </c>
      <c r="F407" s="3"/>
      <c r="G407" s="280">
        <v>17.650000000000002</v>
      </c>
      <c r="H407" s="280">
        <v>16.25</v>
      </c>
      <c r="I407" s="284">
        <v>15.950000000000001</v>
      </c>
    </row>
    <row r="408" spans="1:13" s="39" customFormat="1">
      <c r="A408" s="49" t="s">
        <v>10208</v>
      </c>
      <c r="B408" s="3">
        <v>6</v>
      </c>
      <c r="C408" s="2">
        <v>0.7</v>
      </c>
      <c r="D408" s="46">
        <v>43</v>
      </c>
      <c r="E408" s="3" t="s">
        <v>10537</v>
      </c>
      <c r="F408" s="3"/>
      <c r="G408" s="280">
        <v>17.650000000000002</v>
      </c>
      <c r="H408" s="280">
        <v>16.25</v>
      </c>
      <c r="I408" s="284">
        <v>15.950000000000001</v>
      </c>
      <c r="J408"/>
      <c r="K408"/>
      <c r="L408"/>
      <c r="M408"/>
    </row>
    <row r="409" spans="1:13">
      <c r="A409" s="49" t="s">
        <v>10209</v>
      </c>
      <c r="B409" s="3">
        <v>6</v>
      </c>
      <c r="C409" s="2">
        <v>0.7</v>
      </c>
      <c r="D409" s="46">
        <v>43</v>
      </c>
      <c r="E409" s="3" t="s">
        <v>10537</v>
      </c>
      <c r="F409" s="3"/>
      <c r="G409" s="280">
        <v>17.650000000000002</v>
      </c>
      <c r="H409" s="280">
        <v>16.25</v>
      </c>
      <c r="I409" s="284">
        <v>15.950000000000001</v>
      </c>
    </row>
    <row r="410" spans="1:13" s="39" customFormat="1">
      <c r="A410" s="49" t="s">
        <v>10320</v>
      </c>
      <c r="B410" s="3">
        <v>6</v>
      </c>
      <c r="C410" s="2">
        <v>0.7</v>
      </c>
      <c r="D410" s="46">
        <v>40</v>
      </c>
      <c r="E410" s="3" t="s">
        <v>10537</v>
      </c>
      <c r="F410" s="3"/>
      <c r="G410" s="280">
        <v>26.200000000000003</v>
      </c>
      <c r="H410" s="280">
        <v>24.05</v>
      </c>
      <c r="I410" s="284">
        <v>23.6</v>
      </c>
      <c r="J410"/>
      <c r="K410"/>
      <c r="L410"/>
      <c r="M410"/>
    </row>
    <row r="411" spans="1:13">
      <c r="A411" s="49" t="s">
        <v>10323</v>
      </c>
      <c r="B411" s="3">
        <v>6</v>
      </c>
      <c r="C411" s="2">
        <v>0.7</v>
      </c>
      <c r="D411" s="46">
        <v>38</v>
      </c>
      <c r="E411" s="3" t="s">
        <v>10537</v>
      </c>
      <c r="F411" s="3"/>
      <c r="G411" s="280">
        <v>14.450000000000001</v>
      </c>
      <c r="H411" s="280">
        <v>13.25</v>
      </c>
      <c r="I411" s="284">
        <v>13</v>
      </c>
    </row>
    <row r="412" spans="1:13">
      <c r="A412" s="49" t="s">
        <v>10326</v>
      </c>
      <c r="B412" s="3">
        <v>6</v>
      </c>
      <c r="C412" s="2">
        <v>0.7</v>
      </c>
      <c r="D412" s="46">
        <v>38</v>
      </c>
      <c r="E412" s="3" t="s">
        <v>10537</v>
      </c>
      <c r="F412" s="3"/>
      <c r="G412" s="280">
        <v>17.3</v>
      </c>
      <c r="H412" s="280">
        <v>15.9</v>
      </c>
      <c r="I412" s="284">
        <v>15.600000000000001</v>
      </c>
    </row>
    <row r="413" spans="1:13" s="39" customFormat="1">
      <c r="A413" s="49" t="s">
        <v>10329</v>
      </c>
      <c r="B413" s="3">
        <v>24</v>
      </c>
      <c r="C413" s="2">
        <v>0.05</v>
      </c>
      <c r="D413" s="46">
        <v>38</v>
      </c>
      <c r="E413" s="3" t="s">
        <v>10537</v>
      </c>
      <c r="F413" s="3"/>
      <c r="G413" s="280">
        <v>4.6000000000000005</v>
      </c>
      <c r="H413" s="280">
        <v>4.2</v>
      </c>
      <c r="I413" s="284">
        <v>4.1500000000000004</v>
      </c>
      <c r="J413"/>
      <c r="K413"/>
      <c r="L413"/>
      <c r="M413"/>
    </row>
    <row r="414" spans="1:13" s="39" customFormat="1">
      <c r="A414" s="49" t="s">
        <v>10465</v>
      </c>
      <c r="B414" s="3">
        <v>6</v>
      </c>
      <c r="C414" s="2">
        <v>1</v>
      </c>
      <c r="D414" s="46">
        <v>44.5</v>
      </c>
      <c r="E414" s="3" t="s">
        <v>10537</v>
      </c>
      <c r="F414" s="3"/>
      <c r="G414" s="280">
        <v>21.3</v>
      </c>
      <c r="H414" s="280">
        <v>19.600000000000001</v>
      </c>
      <c r="I414" s="284">
        <v>19.25</v>
      </c>
      <c r="J414"/>
      <c r="K414"/>
      <c r="L414"/>
      <c r="M414"/>
    </row>
    <row r="415" spans="1:13">
      <c r="A415" s="49" t="s">
        <v>10468</v>
      </c>
      <c r="B415" s="3">
        <v>6</v>
      </c>
      <c r="C415" s="2">
        <v>0.7</v>
      </c>
      <c r="D415" s="46">
        <v>44</v>
      </c>
      <c r="E415" s="3" t="s">
        <v>10537</v>
      </c>
      <c r="F415" s="3"/>
      <c r="G415" s="280">
        <v>22.6</v>
      </c>
      <c r="H415" s="280">
        <v>20.75</v>
      </c>
      <c r="I415" s="284">
        <v>20.350000000000001</v>
      </c>
    </row>
    <row r="416" spans="1:13" s="39" customFormat="1">
      <c r="A416" s="49" t="s">
        <v>10471</v>
      </c>
      <c r="B416" s="3">
        <v>6</v>
      </c>
      <c r="C416" s="2">
        <v>0.7</v>
      </c>
      <c r="D416" s="46">
        <v>44.5</v>
      </c>
      <c r="E416" s="3" t="s">
        <v>10537</v>
      </c>
      <c r="F416" s="3"/>
      <c r="G416" s="280">
        <v>17.55</v>
      </c>
      <c r="H416" s="280">
        <v>16.150000000000002</v>
      </c>
      <c r="I416" s="284">
        <v>15.850000000000001</v>
      </c>
      <c r="J416"/>
      <c r="K416"/>
      <c r="L416"/>
      <c r="M416"/>
    </row>
    <row r="417" spans="1:13" s="39" customFormat="1">
      <c r="A417" s="49" t="s">
        <v>10474</v>
      </c>
      <c r="B417" s="3">
        <v>6</v>
      </c>
      <c r="C417" s="2">
        <v>0.7</v>
      </c>
      <c r="D417" s="46">
        <v>40</v>
      </c>
      <c r="E417" s="3" t="s">
        <v>10537</v>
      </c>
      <c r="F417" s="3"/>
      <c r="G417" s="280">
        <v>22.55</v>
      </c>
      <c r="H417" s="280">
        <v>20.700000000000003</v>
      </c>
      <c r="I417" s="284">
        <v>20.3</v>
      </c>
      <c r="J417"/>
      <c r="K417"/>
      <c r="L417"/>
      <c r="M417"/>
    </row>
    <row r="418" spans="1:13" s="39" customFormat="1" ht="17.149999999999999" customHeight="1">
      <c r="A418" s="399" t="s">
        <v>10633</v>
      </c>
      <c r="B418" s="400"/>
      <c r="C418" s="400"/>
      <c r="D418" s="400"/>
      <c r="E418" s="400"/>
      <c r="F418" s="277"/>
      <c r="G418" s="279"/>
      <c r="H418" s="279"/>
      <c r="I418" s="283"/>
    </row>
    <row r="419" spans="1:13">
      <c r="A419" s="49" t="s">
        <v>2182</v>
      </c>
      <c r="B419" s="3">
        <v>6</v>
      </c>
      <c r="C419" s="2">
        <v>0.7</v>
      </c>
      <c r="D419" s="46">
        <v>40</v>
      </c>
      <c r="E419" s="3" t="s">
        <v>10558</v>
      </c>
      <c r="F419" s="3"/>
      <c r="G419" s="280">
        <v>62.2</v>
      </c>
      <c r="H419" s="280">
        <v>57.1</v>
      </c>
      <c r="I419" s="284">
        <v>56.050000000000004</v>
      </c>
    </row>
    <row r="420" spans="1:13" s="39" customFormat="1">
      <c r="A420" s="49" t="s">
        <v>3115</v>
      </c>
      <c r="B420" s="3">
        <v>6</v>
      </c>
      <c r="C420" s="2">
        <v>0.7</v>
      </c>
      <c r="D420" s="46">
        <v>42</v>
      </c>
      <c r="E420" s="3" t="s">
        <v>10558</v>
      </c>
      <c r="F420" s="3"/>
      <c r="G420" s="280">
        <v>33.1</v>
      </c>
      <c r="H420" s="280">
        <v>30.35</v>
      </c>
      <c r="I420" s="284">
        <v>29.85</v>
      </c>
      <c r="J420"/>
      <c r="K420"/>
      <c r="L420"/>
      <c r="M420"/>
    </row>
    <row r="421" spans="1:13">
      <c r="A421" s="49" t="s">
        <v>4767</v>
      </c>
      <c r="B421" s="3">
        <v>6</v>
      </c>
      <c r="C421" s="2">
        <v>0.7</v>
      </c>
      <c r="D421" s="46">
        <v>38</v>
      </c>
      <c r="E421" s="3" t="s">
        <v>10558</v>
      </c>
      <c r="F421" s="3"/>
      <c r="G421" s="280">
        <v>23.5</v>
      </c>
      <c r="H421" s="280">
        <v>21.6</v>
      </c>
      <c r="I421" s="284">
        <v>21.200000000000003</v>
      </c>
    </row>
    <row r="422" spans="1:13">
      <c r="A422" s="49" t="s">
        <v>5168</v>
      </c>
      <c r="B422" s="3">
        <v>6</v>
      </c>
      <c r="C422" s="2">
        <v>0.7</v>
      </c>
      <c r="D422" s="46">
        <v>40</v>
      </c>
      <c r="E422" s="3" t="s">
        <v>10558</v>
      </c>
      <c r="F422" s="3"/>
      <c r="G422" s="280">
        <v>37.15</v>
      </c>
      <c r="H422" s="280">
        <v>34.15</v>
      </c>
      <c r="I422" s="284">
        <v>33.5</v>
      </c>
    </row>
    <row r="423" spans="1:13" s="39" customFormat="1">
      <c r="A423" s="49" t="s">
        <v>6973</v>
      </c>
      <c r="B423" s="3">
        <v>6</v>
      </c>
      <c r="C423" s="2">
        <v>0.7</v>
      </c>
      <c r="D423" s="46">
        <v>43.2</v>
      </c>
      <c r="E423" s="3" t="s">
        <v>10558</v>
      </c>
      <c r="F423" s="3"/>
      <c r="G423" s="280">
        <v>40.200000000000003</v>
      </c>
      <c r="H423" s="280">
        <v>36.9</v>
      </c>
      <c r="I423" s="284">
        <v>36.25</v>
      </c>
      <c r="J423"/>
      <c r="K423"/>
      <c r="L423"/>
      <c r="M423"/>
    </row>
    <row r="424" spans="1:13" s="39" customFormat="1">
      <c r="A424" s="49" t="s">
        <v>7255</v>
      </c>
      <c r="B424" s="3">
        <v>6</v>
      </c>
      <c r="C424" s="2">
        <v>0.7</v>
      </c>
      <c r="D424" s="46">
        <v>47.3</v>
      </c>
      <c r="E424" s="3" t="s">
        <v>10558</v>
      </c>
      <c r="F424" s="3"/>
      <c r="G424" s="280">
        <v>55.800000000000004</v>
      </c>
      <c r="H424" s="280">
        <v>51.25</v>
      </c>
      <c r="I424" s="284">
        <v>50.35</v>
      </c>
      <c r="J424"/>
      <c r="K424"/>
      <c r="L424"/>
      <c r="M424"/>
    </row>
    <row r="425" spans="1:13">
      <c r="A425" s="49" t="s">
        <v>7258</v>
      </c>
      <c r="B425" s="3">
        <v>6</v>
      </c>
      <c r="C425" s="2">
        <v>0.7</v>
      </c>
      <c r="D425" s="46">
        <v>45</v>
      </c>
      <c r="E425" s="3" t="s">
        <v>10558</v>
      </c>
      <c r="F425" s="3"/>
      <c r="G425" s="280">
        <v>52.25</v>
      </c>
      <c r="H425" s="280">
        <v>47.95</v>
      </c>
      <c r="I425" s="284">
        <v>47.1</v>
      </c>
    </row>
    <row r="426" spans="1:13">
      <c r="A426" s="49" t="s">
        <v>7261</v>
      </c>
      <c r="B426" s="3">
        <v>6</v>
      </c>
      <c r="C426" s="2">
        <v>0.7</v>
      </c>
      <c r="D426" s="46">
        <v>46.4</v>
      </c>
      <c r="E426" s="3" t="s">
        <v>10558</v>
      </c>
      <c r="F426" s="3"/>
      <c r="G426" s="280">
        <v>52.2</v>
      </c>
      <c r="H426" s="280">
        <v>47.900000000000006</v>
      </c>
      <c r="I426" s="284">
        <v>47.050000000000004</v>
      </c>
    </row>
    <row r="427" spans="1:13" s="39" customFormat="1">
      <c r="A427" s="49" t="s">
        <v>7264</v>
      </c>
      <c r="B427" s="3">
        <v>6</v>
      </c>
      <c r="C427" s="2">
        <v>0.7</v>
      </c>
      <c r="D427" s="46">
        <v>40</v>
      </c>
      <c r="E427" s="3" t="s">
        <v>10558</v>
      </c>
      <c r="F427" s="3"/>
      <c r="G427" s="280">
        <v>42.900000000000006</v>
      </c>
      <c r="H427" s="280">
        <v>39.400000000000006</v>
      </c>
      <c r="I427" s="284">
        <v>38.700000000000003</v>
      </c>
      <c r="J427"/>
      <c r="K427"/>
      <c r="L427"/>
      <c r="M427"/>
    </row>
    <row r="428" spans="1:13" s="39" customFormat="1">
      <c r="A428" s="49" t="s">
        <v>7267</v>
      </c>
      <c r="B428" s="3">
        <v>6</v>
      </c>
      <c r="C428" s="2">
        <v>0.7</v>
      </c>
      <c r="D428" s="46">
        <v>45</v>
      </c>
      <c r="E428" s="3" t="s">
        <v>10558</v>
      </c>
      <c r="F428" s="3"/>
      <c r="G428" s="280">
        <v>35.950000000000003</v>
      </c>
      <c r="H428" s="280">
        <v>33</v>
      </c>
      <c r="I428" s="284">
        <v>32.450000000000003</v>
      </c>
      <c r="J428"/>
      <c r="K428"/>
      <c r="L428"/>
      <c r="M428"/>
    </row>
    <row r="429" spans="1:13">
      <c r="A429" s="49" t="s">
        <v>7270</v>
      </c>
      <c r="B429" s="3">
        <v>6</v>
      </c>
      <c r="C429" s="2">
        <v>0.7</v>
      </c>
      <c r="D429" s="46">
        <v>40</v>
      </c>
      <c r="E429" s="3" t="s">
        <v>10558</v>
      </c>
      <c r="F429" s="3"/>
      <c r="G429" s="280">
        <v>38.5</v>
      </c>
      <c r="H429" s="280">
        <v>35.35</v>
      </c>
      <c r="I429" s="284">
        <v>34.75</v>
      </c>
    </row>
    <row r="430" spans="1:13" s="39" customFormat="1">
      <c r="A430" s="49" t="s">
        <v>7273</v>
      </c>
      <c r="B430" s="3">
        <v>6</v>
      </c>
      <c r="C430" s="2">
        <v>0.7</v>
      </c>
      <c r="D430" s="46">
        <v>45.7</v>
      </c>
      <c r="E430" s="3" t="s">
        <v>10558</v>
      </c>
      <c r="F430" s="3"/>
      <c r="G430" s="280">
        <v>55.650000000000006</v>
      </c>
      <c r="H430" s="280">
        <v>51.1</v>
      </c>
      <c r="I430" s="284">
        <v>50.2</v>
      </c>
      <c r="J430"/>
      <c r="K430"/>
      <c r="L430"/>
      <c r="M430"/>
    </row>
    <row r="431" spans="1:13" s="39" customFormat="1">
      <c r="A431" s="49" t="s">
        <v>7276</v>
      </c>
      <c r="B431" s="3">
        <v>6</v>
      </c>
      <c r="C431" s="2">
        <v>0.7</v>
      </c>
      <c r="D431" s="46">
        <v>44.2</v>
      </c>
      <c r="E431" s="3" t="s">
        <v>10558</v>
      </c>
      <c r="F431" s="3"/>
      <c r="G431" s="280">
        <v>52.300000000000004</v>
      </c>
      <c r="H431" s="280">
        <v>48</v>
      </c>
      <c r="I431" s="284">
        <v>47.150000000000006</v>
      </c>
      <c r="J431"/>
      <c r="K431"/>
      <c r="L431"/>
      <c r="M431"/>
    </row>
    <row r="432" spans="1:13" s="39" customFormat="1">
      <c r="A432" s="49" t="s">
        <v>7279</v>
      </c>
      <c r="B432" s="3">
        <v>6</v>
      </c>
      <c r="C432" s="2">
        <v>0.7</v>
      </c>
      <c r="D432" s="46">
        <v>45</v>
      </c>
      <c r="E432" s="3" t="s">
        <v>10558</v>
      </c>
      <c r="F432" s="3"/>
      <c r="G432" s="280">
        <v>36.1</v>
      </c>
      <c r="H432" s="280">
        <v>33.15</v>
      </c>
      <c r="I432" s="284">
        <v>32.550000000000004</v>
      </c>
      <c r="J432"/>
      <c r="K432"/>
      <c r="L432"/>
      <c r="M432"/>
    </row>
    <row r="433" spans="1:13">
      <c r="A433" s="49" t="s">
        <v>26453</v>
      </c>
      <c r="B433" s="3">
        <v>6</v>
      </c>
      <c r="C433" s="2">
        <v>0.7</v>
      </c>
      <c r="D433" s="46">
        <v>37</v>
      </c>
      <c r="E433" s="3" t="s">
        <v>10558</v>
      </c>
      <c r="F433" s="3"/>
      <c r="G433" s="280">
        <v>25.6</v>
      </c>
      <c r="H433" s="280">
        <v>23.5</v>
      </c>
      <c r="I433" s="284">
        <v>23.1</v>
      </c>
    </row>
    <row r="434" spans="1:13" s="39" customFormat="1">
      <c r="A434" s="49" t="s">
        <v>26454</v>
      </c>
      <c r="B434" s="3">
        <v>6</v>
      </c>
      <c r="C434" s="2">
        <v>0.7</v>
      </c>
      <c r="D434" s="46">
        <v>37</v>
      </c>
      <c r="E434" s="3" t="s">
        <v>10558</v>
      </c>
      <c r="F434" s="3"/>
      <c r="G434" s="280">
        <v>26.55</v>
      </c>
      <c r="H434" s="280">
        <v>24.35</v>
      </c>
      <c r="I434" s="284">
        <v>23.950000000000003</v>
      </c>
      <c r="J434"/>
      <c r="K434"/>
      <c r="L434"/>
      <c r="M434"/>
    </row>
    <row r="435" spans="1:13" s="39" customFormat="1">
      <c r="A435" s="49" t="s">
        <v>8476</v>
      </c>
      <c r="B435" s="3">
        <v>6</v>
      </c>
      <c r="C435" s="2">
        <v>0.7</v>
      </c>
      <c r="D435" s="46">
        <v>40</v>
      </c>
      <c r="E435" s="3" t="s">
        <v>10558</v>
      </c>
      <c r="F435" s="3"/>
      <c r="G435" s="280">
        <v>31.200000000000003</v>
      </c>
      <c r="H435" s="280">
        <v>28.650000000000002</v>
      </c>
      <c r="I435" s="284">
        <v>28.150000000000002</v>
      </c>
      <c r="J435"/>
      <c r="K435"/>
      <c r="L435"/>
      <c r="M435"/>
    </row>
    <row r="436" spans="1:13" s="39" customFormat="1" ht="17.149999999999999" customHeight="1">
      <c r="A436" s="399" t="s">
        <v>10634</v>
      </c>
      <c r="B436" s="400"/>
      <c r="C436" s="400"/>
      <c r="D436" s="400"/>
      <c r="E436" s="400"/>
      <c r="F436" s="277"/>
      <c r="G436" s="279"/>
      <c r="H436" s="279"/>
      <c r="I436" s="283"/>
    </row>
    <row r="437" spans="1:13">
      <c r="A437" s="49" t="s">
        <v>278</v>
      </c>
      <c r="B437" s="3">
        <v>12</v>
      </c>
      <c r="C437" s="2">
        <v>0.7</v>
      </c>
      <c r="D437" s="46">
        <v>29</v>
      </c>
      <c r="E437" s="3" t="s">
        <v>10540</v>
      </c>
      <c r="F437" s="3"/>
      <c r="G437" s="280">
        <v>16.600000000000001</v>
      </c>
      <c r="H437" s="280">
        <v>15.25</v>
      </c>
      <c r="I437" s="284">
        <v>15</v>
      </c>
    </row>
    <row r="438" spans="1:13" s="39" customFormat="1">
      <c r="A438" s="49" t="s">
        <v>281</v>
      </c>
      <c r="B438" s="3">
        <v>12</v>
      </c>
      <c r="C438" s="2">
        <v>0.7</v>
      </c>
      <c r="D438" s="46">
        <v>24</v>
      </c>
      <c r="E438" s="3" t="s">
        <v>10540</v>
      </c>
      <c r="F438" s="3"/>
      <c r="G438" s="280">
        <v>15.65</v>
      </c>
      <c r="H438" s="280">
        <v>14.350000000000001</v>
      </c>
      <c r="I438" s="284">
        <v>14.100000000000001</v>
      </c>
      <c r="J438"/>
      <c r="K438"/>
      <c r="L438"/>
      <c r="M438"/>
    </row>
    <row r="439" spans="1:13" s="39" customFormat="1">
      <c r="A439" s="49" t="s">
        <v>3133</v>
      </c>
      <c r="B439" s="3">
        <v>6</v>
      </c>
      <c r="C439" s="2">
        <v>0.7</v>
      </c>
      <c r="D439" s="46">
        <v>40</v>
      </c>
      <c r="E439" s="3" t="s">
        <v>10559</v>
      </c>
      <c r="F439" s="3"/>
      <c r="G439" s="280">
        <v>15.05</v>
      </c>
      <c r="H439" s="280">
        <v>13.8</v>
      </c>
      <c r="I439" s="284">
        <v>13.55</v>
      </c>
      <c r="J439"/>
      <c r="K439"/>
      <c r="L439"/>
      <c r="M439"/>
    </row>
    <row r="440" spans="1:13" s="39" customFormat="1">
      <c r="A440" s="49" t="s">
        <v>3136</v>
      </c>
      <c r="B440" s="3">
        <v>6</v>
      </c>
      <c r="C440" s="2">
        <v>0.7</v>
      </c>
      <c r="D440" s="46">
        <v>40</v>
      </c>
      <c r="E440" s="3" t="s">
        <v>10559</v>
      </c>
      <c r="F440" s="3"/>
      <c r="G440" s="280">
        <v>15.65</v>
      </c>
      <c r="H440" s="280">
        <v>14.350000000000001</v>
      </c>
      <c r="I440" s="284">
        <v>14.100000000000001</v>
      </c>
      <c r="J440"/>
      <c r="K440"/>
      <c r="L440"/>
      <c r="M440"/>
    </row>
    <row r="441" spans="1:13">
      <c r="A441" s="49" t="s">
        <v>3139</v>
      </c>
      <c r="B441" s="3">
        <v>6</v>
      </c>
      <c r="C441" s="2">
        <v>0.7</v>
      </c>
      <c r="D441" s="46">
        <v>40</v>
      </c>
      <c r="E441" s="3" t="s">
        <v>10559</v>
      </c>
      <c r="F441" s="3"/>
      <c r="G441" s="280">
        <v>15.65</v>
      </c>
      <c r="H441" s="280">
        <v>14.350000000000001</v>
      </c>
      <c r="I441" s="284">
        <v>14.100000000000001</v>
      </c>
    </row>
    <row r="442" spans="1:13">
      <c r="A442" s="49" t="s">
        <v>3142</v>
      </c>
      <c r="B442" s="3">
        <v>6</v>
      </c>
      <c r="C442" s="2">
        <v>0.7</v>
      </c>
      <c r="D442" s="46">
        <v>40</v>
      </c>
      <c r="E442" s="3" t="s">
        <v>10559</v>
      </c>
      <c r="F442" s="3"/>
      <c r="G442" s="280">
        <v>15.65</v>
      </c>
      <c r="H442" s="280">
        <v>14.350000000000001</v>
      </c>
      <c r="I442" s="284">
        <v>14.100000000000001</v>
      </c>
    </row>
    <row r="443" spans="1:13" s="39" customFormat="1">
      <c r="A443" s="49" t="s">
        <v>6158</v>
      </c>
      <c r="B443" s="3">
        <v>6</v>
      </c>
      <c r="C443" s="2">
        <v>0.7</v>
      </c>
      <c r="D443" s="46">
        <v>40</v>
      </c>
      <c r="E443" s="3" t="s">
        <v>10540</v>
      </c>
      <c r="F443" s="3"/>
      <c r="G443" s="280">
        <v>20.900000000000002</v>
      </c>
      <c r="H443" s="280">
        <v>19.200000000000003</v>
      </c>
      <c r="I443" s="284">
        <v>18.850000000000001</v>
      </c>
      <c r="J443"/>
      <c r="K443"/>
      <c r="L443"/>
      <c r="M443"/>
    </row>
    <row r="444" spans="1:13">
      <c r="A444" s="49" t="s">
        <v>7086</v>
      </c>
      <c r="B444" s="3">
        <v>6</v>
      </c>
      <c r="C444" s="2">
        <v>0.7</v>
      </c>
      <c r="D444" s="46">
        <v>41.5</v>
      </c>
      <c r="E444" s="3" t="s">
        <v>10540</v>
      </c>
      <c r="F444" s="3"/>
      <c r="G444" s="280">
        <v>13.700000000000001</v>
      </c>
      <c r="H444" s="280">
        <v>12.600000000000001</v>
      </c>
      <c r="I444" s="284">
        <v>12.350000000000001</v>
      </c>
    </row>
    <row r="445" spans="1:13" s="39" customFormat="1">
      <c r="A445" s="49" t="s">
        <v>26357</v>
      </c>
      <c r="B445" s="3">
        <v>12</v>
      </c>
      <c r="C445" s="2">
        <v>0.7</v>
      </c>
      <c r="D445" s="46">
        <v>12</v>
      </c>
      <c r="E445" s="3" t="s">
        <v>10559</v>
      </c>
      <c r="F445" s="3"/>
      <c r="G445" s="280">
        <v>9</v>
      </c>
      <c r="H445" s="280">
        <v>8.3000000000000007</v>
      </c>
      <c r="I445" s="284">
        <v>8.15</v>
      </c>
      <c r="J445"/>
      <c r="K445"/>
      <c r="L445"/>
      <c r="M445"/>
    </row>
    <row r="446" spans="1:13">
      <c r="A446" s="49" t="s">
        <v>7862</v>
      </c>
      <c r="B446" s="3">
        <v>12</v>
      </c>
      <c r="C446" s="2">
        <v>0.7</v>
      </c>
      <c r="D446" s="46">
        <v>14</v>
      </c>
      <c r="E446" s="3" t="s">
        <v>10559</v>
      </c>
      <c r="F446" s="3"/>
      <c r="G446" s="280">
        <v>9.8000000000000007</v>
      </c>
      <c r="H446" s="280">
        <v>9</v>
      </c>
      <c r="I446" s="284">
        <v>8.85</v>
      </c>
    </row>
    <row r="447" spans="1:13" s="39" customFormat="1">
      <c r="A447" s="49" t="s">
        <v>7865</v>
      </c>
      <c r="B447" s="3">
        <v>6</v>
      </c>
      <c r="C447" s="2">
        <v>0.7</v>
      </c>
      <c r="D447" s="46">
        <v>38</v>
      </c>
      <c r="E447" s="3" t="s">
        <v>10540</v>
      </c>
      <c r="F447" s="3"/>
      <c r="G447" s="280">
        <v>11.05</v>
      </c>
      <c r="H447" s="280">
        <v>10.15</v>
      </c>
      <c r="I447" s="284">
        <v>10</v>
      </c>
      <c r="J447"/>
      <c r="K447"/>
      <c r="L447"/>
      <c r="M447"/>
    </row>
    <row r="448" spans="1:13">
      <c r="A448" s="49" t="s">
        <v>8411</v>
      </c>
      <c r="B448" s="3">
        <v>6</v>
      </c>
      <c r="C448" s="2">
        <v>0.7</v>
      </c>
      <c r="D448" s="46">
        <v>38</v>
      </c>
      <c r="E448" s="3" t="s">
        <v>10540</v>
      </c>
      <c r="F448" s="3"/>
      <c r="G448" s="280">
        <v>12.15</v>
      </c>
      <c r="H448" s="280">
        <v>11.15</v>
      </c>
      <c r="I448" s="284">
        <v>10.950000000000001</v>
      </c>
    </row>
    <row r="449" spans="1:13" s="39" customFormat="1">
      <c r="A449" s="49" t="s">
        <v>10078</v>
      </c>
      <c r="B449" s="3">
        <v>6</v>
      </c>
      <c r="C449" s="2">
        <v>1</v>
      </c>
      <c r="D449" s="46">
        <v>39</v>
      </c>
      <c r="E449" s="3" t="s">
        <v>10540</v>
      </c>
      <c r="F449" s="3"/>
      <c r="G449" s="280">
        <v>11.9</v>
      </c>
      <c r="H449" s="280">
        <v>10.950000000000001</v>
      </c>
      <c r="I449" s="284">
        <v>10.75</v>
      </c>
      <c r="J449"/>
      <c r="K449"/>
      <c r="L449"/>
      <c r="M449"/>
    </row>
    <row r="450" spans="1:13">
      <c r="A450" s="49" t="s">
        <v>10344</v>
      </c>
      <c r="B450" s="3">
        <v>6</v>
      </c>
      <c r="C450" s="2">
        <v>1</v>
      </c>
      <c r="D450" s="46">
        <v>38</v>
      </c>
      <c r="E450" s="3" t="s">
        <v>10540</v>
      </c>
      <c r="F450" s="3"/>
      <c r="G450" s="280">
        <v>16.55</v>
      </c>
      <c r="H450" s="280">
        <v>15.200000000000001</v>
      </c>
      <c r="I450" s="284">
        <v>14.9</v>
      </c>
    </row>
    <row r="451" spans="1:13" s="39" customFormat="1" ht="17.149999999999999" customHeight="1">
      <c r="A451" s="399" t="s">
        <v>12170</v>
      </c>
      <c r="B451" s="400"/>
      <c r="C451" s="400"/>
      <c r="D451" s="400"/>
      <c r="E451" s="400"/>
      <c r="F451" s="277"/>
      <c r="G451" s="279"/>
      <c r="H451" s="279"/>
      <c r="I451" s="283"/>
    </row>
    <row r="452" spans="1:13">
      <c r="A452" s="49" t="s">
        <v>286</v>
      </c>
      <c r="B452" s="3">
        <v>6</v>
      </c>
      <c r="C452" s="2">
        <v>0.7</v>
      </c>
      <c r="D452" s="46">
        <v>30</v>
      </c>
      <c r="E452" s="3" t="s">
        <v>10539</v>
      </c>
      <c r="F452" s="3"/>
      <c r="G452" s="280">
        <v>18.100000000000001</v>
      </c>
      <c r="H452" s="280">
        <v>16.650000000000002</v>
      </c>
      <c r="I452" s="284">
        <v>16.350000000000001</v>
      </c>
    </row>
    <row r="453" spans="1:13">
      <c r="A453" s="49" t="s">
        <v>338</v>
      </c>
      <c r="B453" s="3">
        <v>6</v>
      </c>
      <c r="C453" s="2">
        <v>0.5</v>
      </c>
      <c r="D453" s="46">
        <v>38</v>
      </c>
      <c r="E453" s="3" t="s">
        <v>10544</v>
      </c>
      <c r="F453" s="3"/>
      <c r="G453" s="280">
        <v>8.85</v>
      </c>
      <c r="H453" s="280">
        <v>8.1</v>
      </c>
      <c r="I453" s="284">
        <v>7.95</v>
      </c>
    </row>
    <row r="454" spans="1:13">
      <c r="A454" s="49" t="s">
        <v>368</v>
      </c>
      <c r="B454" s="3">
        <v>6</v>
      </c>
      <c r="C454" s="2">
        <v>0.7</v>
      </c>
      <c r="D454" s="46">
        <v>38</v>
      </c>
      <c r="E454" s="3" t="s">
        <v>10545</v>
      </c>
      <c r="F454" s="3"/>
      <c r="G454" s="280">
        <v>17.400000000000002</v>
      </c>
      <c r="H454" s="280">
        <v>16</v>
      </c>
      <c r="I454" s="284">
        <v>15.700000000000001</v>
      </c>
    </row>
    <row r="455" spans="1:13">
      <c r="A455" s="49" t="s">
        <v>371</v>
      </c>
      <c r="B455" s="3">
        <v>6</v>
      </c>
      <c r="C455" s="2">
        <v>0.7</v>
      </c>
      <c r="D455" s="46">
        <v>28</v>
      </c>
      <c r="E455" s="3" t="s">
        <v>10539</v>
      </c>
      <c r="F455" s="3"/>
      <c r="G455" s="280">
        <v>11.100000000000001</v>
      </c>
      <c r="H455" s="280">
        <v>10.200000000000001</v>
      </c>
      <c r="I455" s="284">
        <v>10</v>
      </c>
    </row>
    <row r="456" spans="1:13">
      <c r="A456" s="49" t="s">
        <v>26397</v>
      </c>
      <c r="B456" s="3">
        <v>6</v>
      </c>
      <c r="C456" s="2">
        <v>0.7</v>
      </c>
      <c r="D456" s="46">
        <v>28</v>
      </c>
      <c r="E456" s="3" t="s">
        <v>10546</v>
      </c>
      <c r="F456" s="3"/>
      <c r="G456" s="280">
        <v>11.65</v>
      </c>
      <c r="H456" s="280">
        <v>10.700000000000001</v>
      </c>
      <c r="I456" s="284">
        <v>10.5</v>
      </c>
    </row>
    <row r="457" spans="1:13" s="39" customFormat="1">
      <c r="A457" s="49" t="s">
        <v>26398</v>
      </c>
      <c r="B457" s="3">
        <v>6</v>
      </c>
      <c r="C457" s="2">
        <v>0.7</v>
      </c>
      <c r="D457" s="46">
        <v>28</v>
      </c>
      <c r="E457" s="3" t="s">
        <v>10547</v>
      </c>
      <c r="F457" s="3"/>
      <c r="G457" s="280">
        <v>10.450000000000001</v>
      </c>
      <c r="H457" s="280">
        <v>9.6000000000000014</v>
      </c>
      <c r="I457" s="284">
        <v>9.4</v>
      </c>
      <c r="J457"/>
      <c r="K457"/>
      <c r="L457"/>
      <c r="M457"/>
    </row>
    <row r="458" spans="1:13">
      <c r="A458" s="49" t="s">
        <v>377</v>
      </c>
      <c r="B458" s="3">
        <v>6</v>
      </c>
      <c r="C458" s="2">
        <v>1</v>
      </c>
      <c r="D458" s="46">
        <v>17</v>
      </c>
      <c r="E458" s="3" t="s">
        <v>10545</v>
      </c>
      <c r="F458" s="3"/>
      <c r="G458" s="280">
        <v>13.5</v>
      </c>
      <c r="H458" s="280">
        <v>12.4</v>
      </c>
      <c r="I458" s="284">
        <v>12.200000000000001</v>
      </c>
    </row>
    <row r="459" spans="1:13">
      <c r="A459" s="49" t="s">
        <v>384</v>
      </c>
      <c r="B459" s="3">
        <v>6</v>
      </c>
      <c r="C459" s="2">
        <v>0.7</v>
      </c>
      <c r="D459" s="46">
        <v>15.5</v>
      </c>
      <c r="E459" s="3" t="s">
        <v>10545</v>
      </c>
      <c r="F459" s="3"/>
      <c r="G459" s="280">
        <v>13</v>
      </c>
      <c r="H459" s="280">
        <v>11.9</v>
      </c>
      <c r="I459" s="284">
        <v>11.700000000000001</v>
      </c>
    </row>
    <row r="460" spans="1:13" s="39" customFormat="1">
      <c r="A460" s="49" t="s">
        <v>26399</v>
      </c>
      <c r="B460" s="3">
        <v>6</v>
      </c>
      <c r="C460" s="2">
        <v>0.7</v>
      </c>
      <c r="D460" s="46">
        <v>15.5</v>
      </c>
      <c r="E460" s="3" t="s">
        <v>10545</v>
      </c>
      <c r="F460" s="3"/>
      <c r="G460" s="280">
        <v>13</v>
      </c>
      <c r="H460" s="280">
        <v>11.9</v>
      </c>
      <c r="I460" s="284">
        <v>11.700000000000001</v>
      </c>
      <c r="J460"/>
      <c r="K460"/>
      <c r="L460"/>
      <c r="M460"/>
    </row>
    <row r="461" spans="1:13">
      <c r="A461" s="49" t="s">
        <v>514</v>
      </c>
      <c r="B461" s="3">
        <v>6</v>
      </c>
      <c r="C461" s="2">
        <v>0.7</v>
      </c>
      <c r="D461" s="46">
        <v>11</v>
      </c>
      <c r="E461" s="3" t="s">
        <v>10547</v>
      </c>
      <c r="F461" s="3"/>
      <c r="G461" s="280">
        <v>12.3</v>
      </c>
      <c r="H461" s="280">
        <v>11.3</v>
      </c>
      <c r="I461" s="284">
        <v>11.100000000000001</v>
      </c>
    </row>
    <row r="462" spans="1:13">
      <c r="A462" s="49" t="s">
        <v>618</v>
      </c>
      <c r="B462" s="3">
        <v>6</v>
      </c>
      <c r="C462" s="2">
        <v>0.7</v>
      </c>
      <c r="D462" s="46">
        <v>17</v>
      </c>
      <c r="E462" s="3" t="s">
        <v>10545</v>
      </c>
      <c r="F462" s="3"/>
      <c r="G462" s="280">
        <v>14.5</v>
      </c>
      <c r="H462" s="280">
        <v>13.350000000000001</v>
      </c>
      <c r="I462" s="284">
        <v>13.100000000000001</v>
      </c>
    </row>
    <row r="463" spans="1:13">
      <c r="A463" s="49" t="s">
        <v>26401</v>
      </c>
      <c r="B463" s="3">
        <v>6</v>
      </c>
      <c r="C463" s="2">
        <v>0.7</v>
      </c>
      <c r="D463" s="46">
        <v>15</v>
      </c>
      <c r="E463" s="3" t="s">
        <v>10545</v>
      </c>
      <c r="F463" s="3"/>
      <c r="G463" s="280">
        <v>13.9</v>
      </c>
      <c r="H463" s="280">
        <v>12.8</v>
      </c>
      <c r="I463" s="284">
        <v>12.55</v>
      </c>
    </row>
    <row r="464" spans="1:13" s="39" customFormat="1">
      <c r="A464" s="49" t="s">
        <v>716</v>
      </c>
      <c r="B464" s="3">
        <v>6</v>
      </c>
      <c r="C464" s="2">
        <v>0.7</v>
      </c>
      <c r="D464" s="46">
        <v>40</v>
      </c>
      <c r="E464" s="3" t="s">
        <v>10544</v>
      </c>
      <c r="F464" s="3"/>
      <c r="G464" s="280">
        <v>15.75</v>
      </c>
      <c r="H464" s="280">
        <v>14.450000000000001</v>
      </c>
      <c r="I464" s="284">
        <v>14.200000000000001</v>
      </c>
      <c r="J464"/>
      <c r="K464"/>
      <c r="L464"/>
      <c r="M464"/>
    </row>
    <row r="465" spans="1:13">
      <c r="A465" s="49" t="s">
        <v>858</v>
      </c>
      <c r="B465" s="3">
        <v>6</v>
      </c>
      <c r="C465" s="2">
        <v>0.7</v>
      </c>
      <c r="D465" s="46">
        <v>17</v>
      </c>
      <c r="E465" s="3" t="s">
        <v>10545</v>
      </c>
      <c r="F465" s="3"/>
      <c r="G465" s="280">
        <v>18.95</v>
      </c>
      <c r="H465" s="280">
        <v>17.400000000000002</v>
      </c>
      <c r="I465" s="284">
        <v>17.100000000000001</v>
      </c>
    </row>
    <row r="466" spans="1:13">
      <c r="A466" s="49" t="s">
        <v>861</v>
      </c>
      <c r="B466" s="3">
        <v>6</v>
      </c>
      <c r="C466" s="2">
        <v>0.5</v>
      </c>
      <c r="D466" s="46">
        <v>15.7</v>
      </c>
      <c r="E466" s="3" t="s">
        <v>10545</v>
      </c>
      <c r="F466" s="3"/>
      <c r="G466" s="280">
        <v>13.450000000000001</v>
      </c>
      <c r="H466" s="280">
        <v>12.350000000000001</v>
      </c>
      <c r="I466" s="284">
        <v>12.15</v>
      </c>
    </row>
    <row r="467" spans="1:13" s="39" customFormat="1">
      <c r="A467" s="49" t="s">
        <v>864</v>
      </c>
      <c r="B467" s="3">
        <v>12</v>
      </c>
      <c r="C467" s="2">
        <v>0.7</v>
      </c>
      <c r="D467" s="46">
        <v>15.7</v>
      </c>
      <c r="E467" s="3" t="s">
        <v>10545</v>
      </c>
      <c r="F467" s="3"/>
      <c r="G467" s="280">
        <v>19.100000000000001</v>
      </c>
      <c r="H467" s="280">
        <v>17.55</v>
      </c>
      <c r="I467" s="284">
        <v>17.25</v>
      </c>
      <c r="J467"/>
      <c r="K467"/>
      <c r="L467"/>
      <c r="M467"/>
    </row>
    <row r="468" spans="1:13">
      <c r="A468" s="49" t="s">
        <v>867</v>
      </c>
      <c r="B468" s="3">
        <v>6</v>
      </c>
      <c r="C468" s="2">
        <v>0.7</v>
      </c>
      <c r="D468" s="46">
        <v>17</v>
      </c>
      <c r="E468" s="3" t="s">
        <v>10545</v>
      </c>
      <c r="F468" s="3"/>
      <c r="G468" s="280">
        <v>18.650000000000002</v>
      </c>
      <c r="H468" s="280">
        <v>17.150000000000002</v>
      </c>
      <c r="I468" s="284">
        <v>16.850000000000001</v>
      </c>
    </row>
    <row r="469" spans="1:13">
      <c r="A469" s="49" t="s">
        <v>870</v>
      </c>
      <c r="B469" s="3">
        <v>6</v>
      </c>
      <c r="C469" s="2">
        <v>0.7</v>
      </c>
      <c r="D469" s="46">
        <v>17</v>
      </c>
      <c r="E469" s="3" t="s">
        <v>10545</v>
      </c>
      <c r="F469" s="3"/>
      <c r="G469" s="280">
        <v>15.4</v>
      </c>
      <c r="H469" s="280">
        <v>14.100000000000001</v>
      </c>
      <c r="I469" s="284">
        <v>13.850000000000001</v>
      </c>
    </row>
    <row r="470" spans="1:13" s="39" customFormat="1">
      <c r="A470" s="49" t="s">
        <v>875</v>
      </c>
      <c r="B470" s="3">
        <v>6</v>
      </c>
      <c r="C470" s="2">
        <v>1</v>
      </c>
      <c r="D470" s="46">
        <v>17</v>
      </c>
      <c r="E470" s="3" t="s">
        <v>10545</v>
      </c>
      <c r="F470" s="3"/>
      <c r="G470" s="280">
        <v>16.850000000000001</v>
      </c>
      <c r="H470" s="280">
        <v>15.5</v>
      </c>
      <c r="I470" s="284">
        <v>15.200000000000001</v>
      </c>
      <c r="J470"/>
      <c r="K470"/>
      <c r="L470"/>
      <c r="M470"/>
    </row>
    <row r="471" spans="1:13">
      <c r="A471" s="49" t="s">
        <v>890</v>
      </c>
      <c r="B471" s="3">
        <v>6</v>
      </c>
      <c r="C471" s="2">
        <v>0.7</v>
      </c>
      <c r="D471" s="46">
        <v>17</v>
      </c>
      <c r="E471" s="3" t="s">
        <v>10545</v>
      </c>
      <c r="F471" s="3"/>
      <c r="G471" s="280">
        <v>13.100000000000001</v>
      </c>
      <c r="H471" s="280">
        <v>12.05</v>
      </c>
      <c r="I471" s="284">
        <v>11.850000000000001</v>
      </c>
    </row>
    <row r="472" spans="1:13">
      <c r="A472" s="49" t="s">
        <v>1031</v>
      </c>
      <c r="B472" s="3">
        <v>6</v>
      </c>
      <c r="C472" s="2">
        <v>0.7</v>
      </c>
      <c r="D472" s="46">
        <v>16</v>
      </c>
      <c r="E472" s="3" t="s">
        <v>10544</v>
      </c>
      <c r="F472" s="3"/>
      <c r="G472" s="280">
        <v>9.15</v>
      </c>
      <c r="H472" s="280">
        <v>8.4</v>
      </c>
      <c r="I472" s="284">
        <v>8.25</v>
      </c>
    </row>
    <row r="473" spans="1:13" s="39" customFormat="1">
      <c r="A473" s="49" t="s">
        <v>26405</v>
      </c>
      <c r="B473" s="3">
        <v>6</v>
      </c>
      <c r="C473" s="2">
        <v>0.7</v>
      </c>
      <c r="D473" s="46">
        <v>17</v>
      </c>
      <c r="E473" s="3" t="s">
        <v>10545</v>
      </c>
      <c r="F473" s="3"/>
      <c r="G473" s="280">
        <v>8</v>
      </c>
      <c r="H473" s="280">
        <v>7.3500000000000005</v>
      </c>
      <c r="I473" s="284">
        <v>7.2</v>
      </c>
      <c r="J473"/>
      <c r="K473"/>
      <c r="L473"/>
      <c r="M473"/>
    </row>
    <row r="474" spans="1:13">
      <c r="A474" s="49" t="s">
        <v>1165</v>
      </c>
      <c r="B474" s="3">
        <v>6</v>
      </c>
      <c r="C474" s="2">
        <v>0.7</v>
      </c>
      <c r="D474" s="46">
        <v>32</v>
      </c>
      <c r="E474" s="3" t="s">
        <v>10539</v>
      </c>
      <c r="F474" s="3"/>
      <c r="G474" s="280">
        <v>7.3000000000000007</v>
      </c>
      <c r="H474" s="280">
        <v>6.7</v>
      </c>
      <c r="I474" s="284">
        <v>6.6000000000000005</v>
      </c>
    </row>
    <row r="475" spans="1:13">
      <c r="A475" s="49" t="s">
        <v>26406</v>
      </c>
      <c r="B475" s="3">
        <v>6</v>
      </c>
      <c r="C475" s="2">
        <v>0.7</v>
      </c>
      <c r="D475" s="46">
        <v>18</v>
      </c>
      <c r="E475" s="3" t="s">
        <v>10539</v>
      </c>
      <c r="F475" s="3"/>
      <c r="G475" s="280">
        <v>10.200000000000001</v>
      </c>
      <c r="H475" s="280">
        <v>9.4</v>
      </c>
      <c r="I475" s="284">
        <v>9.2000000000000011</v>
      </c>
    </row>
    <row r="476" spans="1:13">
      <c r="A476" s="49" t="s">
        <v>26338</v>
      </c>
      <c r="B476" s="3">
        <v>12</v>
      </c>
      <c r="C476" s="2">
        <v>0.5</v>
      </c>
      <c r="D476" s="46">
        <v>22</v>
      </c>
      <c r="E476" s="3" t="s">
        <v>10547</v>
      </c>
      <c r="F476" s="3"/>
      <c r="G476" s="280">
        <v>13.700000000000001</v>
      </c>
      <c r="H476" s="280">
        <v>12.55</v>
      </c>
      <c r="I476" s="284">
        <v>12.350000000000001</v>
      </c>
    </row>
    <row r="477" spans="1:13">
      <c r="A477" s="49" t="s">
        <v>1254</v>
      </c>
      <c r="B477" s="3">
        <v>12</v>
      </c>
      <c r="C477" s="2">
        <v>0.5</v>
      </c>
      <c r="D477" s="46">
        <v>22</v>
      </c>
      <c r="E477" s="3" t="s">
        <v>10539</v>
      </c>
      <c r="F477" s="3"/>
      <c r="G477" s="280">
        <v>19.3</v>
      </c>
      <c r="H477" s="280">
        <v>17.7</v>
      </c>
      <c r="I477" s="284">
        <v>17.400000000000002</v>
      </c>
    </row>
    <row r="478" spans="1:13">
      <c r="A478" s="49" t="s">
        <v>1443</v>
      </c>
      <c r="B478" s="3">
        <v>6</v>
      </c>
      <c r="C478" s="2">
        <v>0.7</v>
      </c>
      <c r="D478" s="46">
        <v>24</v>
      </c>
      <c r="E478" s="3" t="s">
        <v>10544</v>
      </c>
      <c r="F478" s="3"/>
      <c r="G478" s="280">
        <v>9.4500000000000011</v>
      </c>
      <c r="H478" s="280">
        <v>8.7000000000000011</v>
      </c>
      <c r="I478" s="284">
        <v>8.5500000000000007</v>
      </c>
    </row>
    <row r="479" spans="1:13">
      <c r="A479" s="49" t="s">
        <v>1455</v>
      </c>
      <c r="B479" s="3">
        <v>6</v>
      </c>
      <c r="C479" s="2">
        <v>0.7</v>
      </c>
      <c r="D479" s="46">
        <v>17</v>
      </c>
      <c r="E479" s="3" t="s">
        <v>10544</v>
      </c>
      <c r="F479" s="3"/>
      <c r="G479" s="280">
        <v>8.5</v>
      </c>
      <c r="H479" s="280">
        <v>7.8000000000000007</v>
      </c>
      <c r="I479" s="284">
        <v>7.65</v>
      </c>
    </row>
    <row r="480" spans="1:13">
      <c r="A480" s="49" t="s">
        <v>1490</v>
      </c>
      <c r="B480" s="3">
        <v>6</v>
      </c>
      <c r="C480" s="2">
        <v>0.7</v>
      </c>
      <c r="D480" s="46">
        <v>17</v>
      </c>
      <c r="E480" s="3" t="s">
        <v>10544</v>
      </c>
      <c r="F480" s="3"/>
      <c r="G480" s="280">
        <v>8.6</v>
      </c>
      <c r="H480" s="280">
        <v>7.9</v>
      </c>
      <c r="I480" s="284">
        <v>7.75</v>
      </c>
    </row>
    <row r="481" spans="1:13">
      <c r="A481" s="49" t="s">
        <v>1514</v>
      </c>
      <c r="B481" s="3">
        <v>6</v>
      </c>
      <c r="C481" s="2">
        <v>0.7</v>
      </c>
      <c r="D481" s="46">
        <v>15</v>
      </c>
      <c r="E481" s="3" t="s">
        <v>10545</v>
      </c>
      <c r="F481" s="3"/>
      <c r="G481" s="280">
        <v>8.9</v>
      </c>
      <c r="H481" s="280">
        <v>8.2000000000000011</v>
      </c>
      <c r="I481" s="284">
        <v>8.0500000000000007</v>
      </c>
    </row>
    <row r="482" spans="1:13" s="39" customFormat="1">
      <c r="A482" s="49" t="s">
        <v>1582</v>
      </c>
      <c r="B482" s="3">
        <v>6</v>
      </c>
      <c r="C482" s="2">
        <v>0.5</v>
      </c>
      <c r="D482" s="46">
        <v>20</v>
      </c>
      <c r="E482" s="3" t="s">
        <v>10544</v>
      </c>
      <c r="F482" s="3"/>
      <c r="G482" s="280">
        <v>8.1</v>
      </c>
      <c r="H482" s="280">
        <v>7.45</v>
      </c>
      <c r="I482" s="284">
        <v>7.3000000000000007</v>
      </c>
      <c r="J482"/>
      <c r="K482"/>
      <c r="L482"/>
      <c r="M482"/>
    </row>
    <row r="483" spans="1:13">
      <c r="A483" s="49" t="s">
        <v>1596</v>
      </c>
      <c r="B483" s="3">
        <v>6</v>
      </c>
      <c r="C483" s="2">
        <v>0.5</v>
      </c>
      <c r="D483" s="46">
        <v>20</v>
      </c>
      <c r="E483" s="3" t="s">
        <v>10539</v>
      </c>
      <c r="F483" s="3"/>
      <c r="G483" s="280">
        <v>7.45</v>
      </c>
      <c r="H483" s="280">
        <v>6.8500000000000005</v>
      </c>
      <c r="I483" s="284">
        <v>6.7</v>
      </c>
    </row>
    <row r="484" spans="1:13">
      <c r="A484" s="49" t="s">
        <v>1613</v>
      </c>
      <c r="B484" s="3">
        <v>24</v>
      </c>
      <c r="C484" s="2">
        <v>0.05</v>
      </c>
      <c r="D484" s="46">
        <v>15</v>
      </c>
      <c r="E484" s="3" t="s">
        <v>10545</v>
      </c>
      <c r="F484" s="3"/>
      <c r="G484" s="280">
        <v>3.3000000000000003</v>
      </c>
      <c r="H484" s="280">
        <v>3</v>
      </c>
      <c r="I484" s="284">
        <v>2.95</v>
      </c>
    </row>
    <row r="485" spans="1:13">
      <c r="A485" s="49" t="s">
        <v>26411</v>
      </c>
      <c r="B485" s="3">
        <v>6</v>
      </c>
      <c r="C485" s="2">
        <v>0.7</v>
      </c>
      <c r="D485" s="46">
        <v>21</v>
      </c>
      <c r="E485" s="3" t="s">
        <v>10547</v>
      </c>
      <c r="F485" s="3"/>
      <c r="G485" s="280">
        <v>15.950000000000001</v>
      </c>
      <c r="H485" s="280">
        <v>14.65</v>
      </c>
      <c r="I485" s="284">
        <v>14.4</v>
      </c>
    </row>
    <row r="486" spans="1:13" s="39" customFormat="1">
      <c r="A486" s="49" t="s">
        <v>1996</v>
      </c>
      <c r="B486" s="3">
        <v>200</v>
      </c>
      <c r="C486" s="2">
        <v>0.05</v>
      </c>
      <c r="D486" s="46">
        <v>25</v>
      </c>
      <c r="E486" s="3" t="s">
        <v>10547</v>
      </c>
      <c r="F486" s="3"/>
      <c r="G486" s="280">
        <v>3.4000000000000004</v>
      </c>
      <c r="H486" s="280">
        <v>3.1500000000000004</v>
      </c>
      <c r="I486" s="284">
        <v>3.1</v>
      </c>
      <c r="J486"/>
      <c r="K486"/>
      <c r="L486"/>
      <c r="M486"/>
    </row>
    <row r="487" spans="1:13">
      <c r="A487" s="49" t="s">
        <v>2041</v>
      </c>
      <c r="B487" s="3">
        <v>6</v>
      </c>
      <c r="C487" s="2">
        <v>0.7</v>
      </c>
      <c r="D487" s="46">
        <v>14.5</v>
      </c>
      <c r="E487" s="3" t="s">
        <v>10539</v>
      </c>
      <c r="F487" s="3"/>
      <c r="G487" s="280">
        <v>19.650000000000002</v>
      </c>
      <c r="H487" s="280">
        <v>18.05</v>
      </c>
      <c r="I487" s="284">
        <v>17.75</v>
      </c>
    </row>
    <row r="488" spans="1:13">
      <c r="A488" s="49" t="s">
        <v>2047</v>
      </c>
      <c r="B488" s="3">
        <v>6</v>
      </c>
      <c r="C488" s="2">
        <v>0.7</v>
      </c>
      <c r="D488" s="46">
        <v>15</v>
      </c>
      <c r="E488" s="3" t="s">
        <v>10545</v>
      </c>
      <c r="F488" s="3"/>
      <c r="G488" s="280">
        <v>16.600000000000001</v>
      </c>
      <c r="H488" s="280">
        <v>15.25</v>
      </c>
      <c r="I488" s="284">
        <v>14.950000000000001</v>
      </c>
    </row>
    <row r="489" spans="1:13">
      <c r="A489" s="49" t="s">
        <v>26341</v>
      </c>
      <c r="B489" s="3">
        <v>12</v>
      </c>
      <c r="C489" s="2">
        <v>0.5</v>
      </c>
      <c r="D489" s="46">
        <v>26</v>
      </c>
      <c r="E489" s="3" t="s">
        <v>10539</v>
      </c>
      <c r="F489" s="3"/>
      <c r="G489" s="280">
        <v>8.25</v>
      </c>
      <c r="H489" s="280">
        <v>7.6000000000000005</v>
      </c>
      <c r="I489" s="284">
        <v>7.45</v>
      </c>
    </row>
    <row r="490" spans="1:13" s="39" customFormat="1">
      <c r="A490" s="49" t="s">
        <v>2162</v>
      </c>
      <c r="B490" s="3">
        <v>12</v>
      </c>
      <c r="C490" s="2">
        <v>1</v>
      </c>
      <c r="D490" s="46">
        <v>17</v>
      </c>
      <c r="E490" s="3" t="s">
        <v>10545</v>
      </c>
      <c r="F490" s="3"/>
      <c r="G490" s="280">
        <v>14.55</v>
      </c>
      <c r="H490" s="280">
        <v>13.350000000000001</v>
      </c>
      <c r="I490" s="284">
        <v>13.15</v>
      </c>
      <c r="J490"/>
      <c r="K490"/>
      <c r="L490"/>
      <c r="M490"/>
    </row>
    <row r="491" spans="1:13">
      <c r="A491" s="49" t="s">
        <v>2272</v>
      </c>
      <c r="B491" s="3">
        <v>6</v>
      </c>
      <c r="C491" s="2">
        <v>0.5</v>
      </c>
      <c r="D491" s="46">
        <v>16.5</v>
      </c>
      <c r="E491" s="3" t="s">
        <v>10544</v>
      </c>
      <c r="F491" s="3"/>
      <c r="G491" s="280">
        <v>16.3</v>
      </c>
      <c r="H491" s="280">
        <v>15</v>
      </c>
      <c r="I491" s="284">
        <v>14.700000000000001</v>
      </c>
    </row>
    <row r="492" spans="1:13">
      <c r="A492" s="49" t="s">
        <v>2277</v>
      </c>
      <c r="B492" s="3">
        <v>6</v>
      </c>
      <c r="C492" s="2">
        <v>0.5</v>
      </c>
      <c r="D492" s="46">
        <v>16.5</v>
      </c>
      <c r="E492" s="3" t="s">
        <v>10544</v>
      </c>
      <c r="F492" s="3"/>
      <c r="G492" s="280">
        <v>16.3</v>
      </c>
      <c r="H492" s="280">
        <v>15</v>
      </c>
      <c r="I492" s="284">
        <v>14.700000000000001</v>
      </c>
    </row>
    <row r="493" spans="1:13" s="39" customFormat="1">
      <c r="A493" s="49" t="s">
        <v>2293</v>
      </c>
      <c r="B493" s="3">
        <v>6</v>
      </c>
      <c r="C493" s="2">
        <v>0.7</v>
      </c>
      <c r="D493" s="46">
        <v>43</v>
      </c>
      <c r="E493" s="3" t="s">
        <v>10539</v>
      </c>
      <c r="F493" s="3"/>
      <c r="G493" s="280">
        <v>34.950000000000003</v>
      </c>
      <c r="H493" s="280">
        <v>32.1</v>
      </c>
      <c r="I493" s="284">
        <v>31.5</v>
      </c>
      <c r="J493"/>
      <c r="K493"/>
      <c r="L493"/>
      <c r="M493"/>
    </row>
    <row r="494" spans="1:13" s="39" customFormat="1">
      <c r="A494" s="49" t="s">
        <v>2378</v>
      </c>
      <c r="B494" s="3">
        <v>6</v>
      </c>
      <c r="C494" s="2">
        <v>0.5</v>
      </c>
      <c r="D494" s="46">
        <v>18</v>
      </c>
      <c r="E494" s="3" t="s">
        <v>10545</v>
      </c>
      <c r="F494" s="3"/>
      <c r="G494" s="280">
        <v>14.600000000000001</v>
      </c>
      <c r="H494" s="280">
        <v>13.4</v>
      </c>
      <c r="I494" s="284">
        <v>13.15</v>
      </c>
      <c r="J494"/>
      <c r="K494"/>
      <c r="L494"/>
      <c r="M494"/>
    </row>
    <row r="495" spans="1:13">
      <c r="A495" s="49" t="s">
        <v>2426</v>
      </c>
      <c r="B495" s="3">
        <v>6</v>
      </c>
      <c r="C495" s="2">
        <v>0.7</v>
      </c>
      <c r="D495" s="46">
        <v>20</v>
      </c>
      <c r="E495" s="3" t="s">
        <v>10544</v>
      </c>
      <c r="F495" s="3"/>
      <c r="G495" s="280">
        <v>24.75</v>
      </c>
      <c r="H495" s="280">
        <v>22.700000000000003</v>
      </c>
      <c r="I495" s="284">
        <v>22.3</v>
      </c>
    </row>
    <row r="496" spans="1:13">
      <c r="A496" s="49" t="s">
        <v>2549</v>
      </c>
      <c r="B496" s="3">
        <v>120</v>
      </c>
      <c r="C496" s="2">
        <v>0.05</v>
      </c>
      <c r="D496" s="46">
        <v>40</v>
      </c>
      <c r="E496" s="3" t="s">
        <v>10544</v>
      </c>
      <c r="F496" s="3"/>
      <c r="G496" s="280">
        <v>3.7</v>
      </c>
      <c r="H496" s="280">
        <v>3.4000000000000004</v>
      </c>
      <c r="I496" s="284">
        <v>3.35</v>
      </c>
    </row>
    <row r="497" spans="1:13">
      <c r="A497" s="49" t="s">
        <v>2805</v>
      </c>
      <c r="B497" s="3">
        <v>6</v>
      </c>
      <c r="C497" s="2">
        <v>0.7</v>
      </c>
      <c r="D497" s="46">
        <v>17</v>
      </c>
      <c r="E497" s="3" t="s">
        <v>10545</v>
      </c>
      <c r="F497" s="3"/>
      <c r="G497" s="280">
        <v>9.9</v>
      </c>
      <c r="H497" s="280">
        <v>9.1</v>
      </c>
      <c r="I497" s="284">
        <v>8.9</v>
      </c>
    </row>
    <row r="498" spans="1:13" s="39" customFormat="1">
      <c r="A498" s="49" t="s">
        <v>26420</v>
      </c>
      <c r="B498" s="3">
        <v>6</v>
      </c>
      <c r="C498" s="2">
        <v>0.7</v>
      </c>
      <c r="D498" s="46">
        <v>20</v>
      </c>
      <c r="E498" s="3" t="s">
        <v>10546</v>
      </c>
      <c r="F498" s="3"/>
      <c r="G498" s="280">
        <v>12.55</v>
      </c>
      <c r="H498" s="280">
        <v>11.5</v>
      </c>
      <c r="I498" s="284">
        <v>11.3</v>
      </c>
      <c r="J498"/>
      <c r="K498"/>
      <c r="L498"/>
      <c r="M498"/>
    </row>
    <row r="499" spans="1:13">
      <c r="A499" s="49" t="s">
        <v>3127</v>
      </c>
      <c r="B499" s="3">
        <v>6</v>
      </c>
      <c r="C499" s="2">
        <v>0.7</v>
      </c>
      <c r="D499" s="46">
        <v>20</v>
      </c>
      <c r="E499" s="3" t="s">
        <v>10544</v>
      </c>
      <c r="F499" s="3"/>
      <c r="G499" s="280">
        <v>7.0500000000000007</v>
      </c>
      <c r="H499" s="280">
        <v>6.45</v>
      </c>
      <c r="I499" s="284">
        <v>6.3500000000000005</v>
      </c>
    </row>
    <row r="500" spans="1:13">
      <c r="A500" s="49" t="s">
        <v>3151</v>
      </c>
      <c r="B500" s="3">
        <v>6</v>
      </c>
      <c r="C500" s="2">
        <v>0.7</v>
      </c>
      <c r="D500" s="46">
        <v>14.9</v>
      </c>
      <c r="E500" s="3" t="s">
        <v>10539</v>
      </c>
      <c r="F500" s="3"/>
      <c r="G500" s="280">
        <v>13.3</v>
      </c>
      <c r="H500" s="280">
        <v>12.200000000000001</v>
      </c>
      <c r="I500" s="284">
        <v>12</v>
      </c>
    </row>
    <row r="501" spans="1:13" s="39" customFormat="1">
      <c r="A501" s="49" t="s">
        <v>3218</v>
      </c>
      <c r="B501" s="3">
        <v>6</v>
      </c>
      <c r="C501" s="2">
        <v>0.5</v>
      </c>
      <c r="D501" s="46">
        <v>28</v>
      </c>
      <c r="E501" s="3" t="s">
        <v>10544</v>
      </c>
      <c r="F501" s="3"/>
      <c r="G501" s="280">
        <v>15.65</v>
      </c>
      <c r="H501" s="280">
        <v>14.350000000000001</v>
      </c>
      <c r="I501" s="284">
        <v>14.100000000000001</v>
      </c>
      <c r="J501"/>
      <c r="K501"/>
      <c r="L501"/>
      <c r="M501"/>
    </row>
    <row r="502" spans="1:13" s="39" customFormat="1">
      <c r="A502" s="49" t="s">
        <v>26423</v>
      </c>
      <c r="B502" s="3">
        <v>6</v>
      </c>
      <c r="C502" s="2">
        <v>0.7</v>
      </c>
      <c r="D502" s="46">
        <v>28</v>
      </c>
      <c r="E502" s="3" t="s">
        <v>10546</v>
      </c>
      <c r="F502" s="3"/>
      <c r="G502" s="280">
        <v>15.700000000000001</v>
      </c>
      <c r="H502" s="280">
        <v>14.4</v>
      </c>
      <c r="I502" s="284">
        <v>14.15</v>
      </c>
      <c r="J502"/>
      <c r="K502"/>
      <c r="L502"/>
      <c r="M502"/>
    </row>
    <row r="503" spans="1:13" s="39" customFormat="1">
      <c r="A503" s="49" t="s">
        <v>3276</v>
      </c>
      <c r="B503" s="3">
        <v>6</v>
      </c>
      <c r="C503" s="2">
        <v>0.7</v>
      </c>
      <c r="D503" s="46">
        <v>17</v>
      </c>
      <c r="E503" s="3" t="s">
        <v>10546</v>
      </c>
      <c r="F503" s="3"/>
      <c r="G503" s="280">
        <v>18.95</v>
      </c>
      <c r="H503" s="280">
        <v>17.400000000000002</v>
      </c>
      <c r="I503" s="284">
        <v>17.100000000000001</v>
      </c>
      <c r="J503"/>
      <c r="K503"/>
      <c r="L503"/>
      <c r="M503"/>
    </row>
    <row r="504" spans="1:13">
      <c r="A504" s="49" t="s">
        <v>3295</v>
      </c>
      <c r="B504" s="3">
        <v>6</v>
      </c>
      <c r="C504" s="2">
        <v>0.7</v>
      </c>
      <c r="D504" s="46">
        <v>40</v>
      </c>
      <c r="E504" s="3" t="s">
        <v>10539</v>
      </c>
      <c r="F504" s="3"/>
      <c r="G504" s="280">
        <v>18.8</v>
      </c>
      <c r="H504" s="280">
        <v>17.25</v>
      </c>
      <c r="I504" s="284">
        <v>16.95</v>
      </c>
    </row>
    <row r="505" spans="1:13" s="39" customFormat="1">
      <c r="A505" s="49" t="s">
        <v>3368</v>
      </c>
      <c r="B505" s="3">
        <v>6</v>
      </c>
      <c r="C505" s="2">
        <v>0.7</v>
      </c>
      <c r="D505" s="46">
        <v>15</v>
      </c>
      <c r="E505" s="3" t="s">
        <v>10545</v>
      </c>
      <c r="F505" s="3"/>
      <c r="G505" s="280">
        <v>11.5</v>
      </c>
      <c r="H505" s="280">
        <v>10.55</v>
      </c>
      <c r="I505" s="284">
        <v>10.350000000000001</v>
      </c>
      <c r="J505"/>
      <c r="K505"/>
      <c r="L505"/>
      <c r="M505"/>
    </row>
    <row r="506" spans="1:13" s="39" customFormat="1">
      <c r="A506" s="49" t="s">
        <v>26425</v>
      </c>
      <c r="B506" s="3">
        <v>6</v>
      </c>
      <c r="C506" s="2">
        <v>0.7</v>
      </c>
      <c r="D506" s="46">
        <v>15</v>
      </c>
      <c r="E506" s="3" t="s">
        <v>10545</v>
      </c>
      <c r="F506" s="3"/>
      <c r="G506" s="280">
        <v>11.5</v>
      </c>
      <c r="H506" s="280">
        <v>10.55</v>
      </c>
      <c r="I506" s="284">
        <v>10.350000000000001</v>
      </c>
      <c r="J506"/>
      <c r="K506"/>
      <c r="L506"/>
      <c r="M506"/>
    </row>
    <row r="507" spans="1:13">
      <c r="A507" s="49" t="s">
        <v>3473</v>
      </c>
      <c r="B507" s="3">
        <v>6</v>
      </c>
      <c r="C507" s="2">
        <v>0.5</v>
      </c>
      <c r="D507" s="46">
        <v>20</v>
      </c>
      <c r="E507" s="3" t="s">
        <v>10539</v>
      </c>
      <c r="F507" s="3"/>
      <c r="G507" s="280">
        <v>12.65</v>
      </c>
      <c r="H507" s="280">
        <v>11.600000000000001</v>
      </c>
      <c r="I507" s="284">
        <v>11.4</v>
      </c>
    </row>
    <row r="508" spans="1:13" s="39" customFormat="1">
      <c r="A508" s="49" t="s">
        <v>3497</v>
      </c>
      <c r="B508" s="3">
        <v>6</v>
      </c>
      <c r="C508" s="2">
        <v>0.7</v>
      </c>
      <c r="D508" s="46">
        <v>15</v>
      </c>
      <c r="E508" s="3" t="s">
        <v>10545</v>
      </c>
      <c r="F508" s="3"/>
      <c r="G508" s="280">
        <v>23.85</v>
      </c>
      <c r="H508" s="280">
        <v>21.900000000000002</v>
      </c>
      <c r="I508" s="284">
        <v>21.5</v>
      </c>
      <c r="J508"/>
      <c r="K508"/>
      <c r="L508"/>
      <c r="M508"/>
    </row>
    <row r="509" spans="1:13">
      <c r="A509" s="49" t="s">
        <v>3550</v>
      </c>
      <c r="B509" s="3">
        <v>6</v>
      </c>
      <c r="C509" s="2">
        <v>0.7</v>
      </c>
      <c r="D509" s="46">
        <v>37</v>
      </c>
      <c r="E509" s="3" t="s">
        <v>10539</v>
      </c>
      <c r="F509" s="3"/>
      <c r="G509" s="280">
        <v>19.75</v>
      </c>
      <c r="H509" s="280">
        <v>18.150000000000002</v>
      </c>
      <c r="I509" s="284">
        <v>17.850000000000001</v>
      </c>
    </row>
    <row r="510" spans="1:13">
      <c r="A510" s="49" t="s">
        <v>3897</v>
      </c>
      <c r="B510" s="3">
        <v>6</v>
      </c>
      <c r="C510" s="2">
        <v>0.7</v>
      </c>
      <c r="D510" s="46">
        <v>30</v>
      </c>
      <c r="E510" s="3" t="s">
        <v>10547</v>
      </c>
      <c r="F510" s="3"/>
      <c r="G510" s="280">
        <v>14.5</v>
      </c>
      <c r="H510" s="280">
        <v>13.3</v>
      </c>
      <c r="I510" s="284">
        <v>13.100000000000001</v>
      </c>
    </row>
    <row r="511" spans="1:13" s="39" customFormat="1">
      <c r="A511" s="49" t="s">
        <v>3913</v>
      </c>
      <c r="B511" s="3">
        <v>6</v>
      </c>
      <c r="C511" s="2">
        <v>0.7</v>
      </c>
      <c r="D511" s="46">
        <v>16.399999999999999</v>
      </c>
      <c r="E511" s="3" t="s">
        <v>10539</v>
      </c>
      <c r="F511" s="3"/>
      <c r="G511" s="280">
        <v>16.650000000000002</v>
      </c>
      <c r="H511" s="280">
        <v>15.3</v>
      </c>
      <c r="I511" s="284">
        <v>15.05</v>
      </c>
      <c r="J511"/>
      <c r="K511"/>
      <c r="L511"/>
      <c r="M511"/>
    </row>
    <row r="512" spans="1:13">
      <c r="A512" s="49" t="s">
        <v>26433</v>
      </c>
      <c r="B512" s="3">
        <v>6</v>
      </c>
      <c r="C512" s="2">
        <v>0.7</v>
      </c>
      <c r="D512" s="46">
        <v>16.399999999999999</v>
      </c>
      <c r="E512" s="3" t="s">
        <v>10539</v>
      </c>
      <c r="F512" s="3"/>
      <c r="G512" s="280">
        <v>15.850000000000001</v>
      </c>
      <c r="H512" s="280">
        <v>14.55</v>
      </c>
      <c r="I512" s="284">
        <v>14.3</v>
      </c>
    </row>
    <row r="513" spans="1:13" s="39" customFormat="1">
      <c r="A513" s="49" t="s">
        <v>4080</v>
      </c>
      <c r="B513" s="3">
        <v>6</v>
      </c>
      <c r="C513" s="2">
        <v>0.7</v>
      </c>
      <c r="D513" s="46">
        <v>30</v>
      </c>
      <c r="E513" s="3" t="s">
        <v>10539</v>
      </c>
      <c r="F513" s="3"/>
      <c r="G513" s="280">
        <v>12.8</v>
      </c>
      <c r="H513" s="280">
        <v>11.75</v>
      </c>
      <c r="I513" s="284">
        <v>11.55</v>
      </c>
      <c r="J513"/>
      <c r="K513"/>
      <c r="L513"/>
      <c r="M513"/>
    </row>
    <row r="514" spans="1:13">
      <c r="A514" s="49" t="s">
        <v>4112</v>
      </c>
      <c r="B514" s="3">
        <v>6</v>
      </c>
      <c r="C514" s="2">
        <v>1</v>
      </c>
      <c r="D514" s="46">
        <v>17.899999999999999</v>
      </c>
      <c r="E514" s="3" t="s">
        <v>10539</v>
      </c>
      <c r="F514" s="3"/>
      <c r="G514" s="280">
        <v>14.850000000000001</v>
      </c>
      <c r="H514" s="280">
        <v>13.65</v>
      </c>
      <c r="I514" s="284">
        <v>13.4</v>
      </c>
    </row>
    <row r="515" spans="1:13" s="39" customFormat="1">
      <c r="A515" s="49" t="s">
        <v>4654</v>
      </c>
      <c r="B515" s="3">
        <v>6</v>
      </c>
      <c r="C515" s="2">
        <v>0.7</v>
      </c>
      <c r="D515" s="46">
        <v>40</v>
      </c>
      <c r="E515" s="3" t="s">
        <v>10539</v>
      </c>
      <c r="F515" s="3"/>
      <c r="G515" s="280">
        <v>71.95</v>
      </c>
      <c r="H515" s="280">
        <v>66.05</v>
      </c>
      <c r="I515" s="284">
        <v>64.850000000000009</v>
      </c>
      <c r="J515"/>
      <c r="K515"/>
      <c r="L515"/>
      <c r="M515"/>
    </row>
    <row r="516" spans="1:13" s="39" customFormat="1">
      <c r="A516" s="49" t="s">
        <v>4656</v>
      </c>
      <c r="B516" s="3">
        <v>6</v>
      </c>
      <c r="C516" s="2">
        <v>0.7</v>
      </c>
      <c r="D516" s="46">
        <v>40</v>
      </c>
      <c r="E516" s="3" t="s">
        <v>10539</v>
      </c>
      <c r="F516" s="3"/>
      <c r="G516" s="280">
        <v>41.45</v>
      </c>
      <c r="H516" s="280">
        <v>38.050000000000004</v>
      </c>
      <c r="I516" s="284">
        <v>37.35</v>
      </c>
      <c r="J516"/>
      <c r="K516"/>
      <c r="L516"/>
      <c r="M516"/>
    </row>
    <row r="517" spans="1:13" s="39" customFormat="1">
      <c r="A517" s="49" t="s">
        <v>4659</v>
      </c>
      <c r="B517" s="3">
        <v>2</v>
      </c>
      <c r="C517" s="2">
        <v>0.7</v>
      </c>
      <c r="D517" s="46">
        <v>40</v>
      </c>
      <c r="E517" s="3" t="s">
        <v>10544</v>
      </c>
      <c r="F517" s="3"/>
      <c r="G517" s="280">
        <v>755.75</v>
      </c>
      <c r="H517" s="280">
        <v>693.80000000000007</v>
      </c>
      <c r="I517" s="284">
        <v>681.40000000000009</v>
      </c>
      <c r="J517"/>
      <c r="K517"/>
      <c r="L517"/>
      <c r="M517"/>
    </row>
    <row r="518" spans="1:13">
      <c r="A518" s="49" t="s">
        <v>4662</v>
      </c>
      <c r="B518" s="3">
        <v>6</v>
      </c>
      <c r="C518" s="2">
        <v>0.7</v>
      </c>
      <c r="D518" s="46">
        <v>40</v>
      </c>
      <c r="E518" s="3" t="s">
        <v>10539</v>
      </c>
      <c r="F518" s="3"/>
      <c r="G518" s="280">
        <v>18.850000000000001</v>
      </c>
      <c r="H518" s="280">
        <v>17.350000000000001</v>
      </c>
      <c r="I518" s="284">
        <v>17</v>
      </c>
    </row>
    <row r="519" spans="1:13" s="39" customFormat="1">
      <c r="A519" s="49" t="s">
        <v>4894</v>
      </c>
      <c r="B519" s="3">
        <v>6</v>
      </c>
      <c r="C519" s="2">
        <v>0.7</v>
      </c>
      <c r="D519" s="46">
        <v>24</v>
      </c>
      <c r="E519" s="3" t="s">
        <v>10544</v>
      </c>
      <c r="F519" s="3"/>
      <c r="G519" s="280">
        <v>14.700000000000001</v>
      </c>
      <c r="H519" s="280">
        <v>13.5</v>
      </c>
      <c r="I519" s="284">
        <v>13.25</v>
      </c>
      <c r="J519"/>
      <c r="K519"/>
      <c r="L519"/>
      <c r="M519"/>
    </row>
    <row r="520" spans="1:13">
      <c r="A520" s="49" t="s">
        <v>26347</v>
      </c>
      <c r="B520" s="3">
        <v>3</v>
      </c>
      <c r="C520" s="2">
        <v>0.7</v>
      </c>
      <c r="D520" s="46">
        <v>38</v>
      </c>
      <c r="E520" s="3" t="s">
        <v>10539</v>
      </c>
      <c r="F520" s="3"/>
      <c r="G520" s="280">
        <v>19.900000000000002</v>
      </c>
      <c r="H520" s="280">
        <v>18.3</v>
      </c>
      <c r="I520" s="284">
        <v>17.95</v>
      </c>
    </row>
    <row r="521" spans="1:13">
      <c r="A521" s="49" t="s">
        <v>5182</v>
      </c>
      <c r="B521" s="3">
        <v>6</v>
      </c>
      <c r="C521" s="2">
        <v>0.5</v>
      </c>
      <c r="D521" s="46">
        <v>20</v>
      </c>
      <c r="E521" s="3" t="s">
        <v>10545</v>
      </c>
      <c r="F521" s="3"/>
      <c r="G521" s="280">
        <v>12.75</v>
      </c>
      <c r="H521" s="280">
        <v>11.700000000000001</v>
      </c>
      <c r="I521" s="284">
        <v>11.5</v>
      </c>
    </row>
    <row r="522" spans="1:13" s="39" customFormat="1">
      <c r="A522" s="49" t="s">
        <v>5197</v>
      </c>
      <c r="B522" s="3">
        <v>6</v>
      </c>
      <c r="C522" s="2">
        <v>0.7</v>
      </c>
      <c r="D522" s="46">
        <v>30</v>
      </c>
      <c r="E522" s="3" t="s">
        <v>10546</v>
      </c>
      <c r="F522" s="3"/>
      <c r="G522" s="280">
        <v>15.200000000000001</v>
      </c>
      <c r="H522" s="280">
        <v>13.950000000000001</v>
      </c>
      <c r="I522" s="284">
        <v>13.700000000000001</v>
      </c>
      <c r="J522"/>
      <c r="K522"/>
      <c r="L522"/>
      <c r="M522"/>
    </row>
    <row r="523" spans="1:13" s="39" customFormat="1">
      <c r="A523" s="49" t="s">
        <v>5336</v>
      </c>
      <c r="B523" s="3">
        <v>6</v>
      </c>
      <c r="C523" s="2">
        <v>1</v>
      </c>
      <c r="D523" s="46">
        <v>35</v>
      </c>
      <c r="E523" s="3" t="s">
        <v>10547</v>
      </c>
      <c r="F523" s="3"/>
      <c r="G523" s="280">
        <v>16.2</v>
      </c>
      <c r="H523" s="280">
        <v>14.9</v>
      </c>
      <c r="I523" s="284">
        <v>14.65</v>
      </c>
      <c r="J523"/>
      <c r="K523"/>
      <c r="L523"/>
      <c r="M523"/>
    </row>
    <row r="524" spans="1:13">
      <c r="A524" s="49" t="s">
        <v>5372</v>
      </c>
      <c r="B524" s="3">
        <v>6</v>
      </c>
      <c r="C524" s="2">
        <v>0.7</v>
      </c>
      <c r="D524" s="46">
        <v>35</v>
      </c>
      <c r="E524" s="3" t="s">
        <v>10546</v>
      </c>
      <c r="F524" s="3"/>
      <c r="G524" s="280">
        <v>13.850000000000001</v>
      </c>
      <c r="H524" s="280">
        <v>12.700000000000001</v>
      </c>
      <c r="I524" s="284">
        <v>12.5</v>
      </c>
    </row>
    <row r="525" spans="1:13" s="39" customFormat="1">
      <c r="A525" s="49" t="s">
        <v>26553</v>
      </c>
      <c r="B525" s="3">
        <v>3</v>
      </c>
      <c r="C525" s="2">
        <v>3</v>
      </c>
      <c r="D525" s="46">
        <v>35</v>
      </c>
      <c r="E525" s="3" t="s">
        <v>10547</v>
      </c>
      <c r="F525" s="3"/>
      <c r="G525" s="280">
        <v>65.150000000000006</v>
      </c>
      <c r="H525" s="280">
        <v>59.800000000000004</v>
      </c>
      <c r="I525" s="284">
        <v>58.75</v>
      </c>
      <c r="J525"/>
      <c r="K525"/>
      <c r="L525"/>
      <c r="M525"/>
    </row>
    <row r="526" spans="1:13" s="39" customFormat="1">
      <c r="A526" s="49" t="s">
        <v>26389</v>
      </c>
      <c r="B526" s="3">
        <v>6</v>
      </c>
      <c r="C526" s="2">
        <v>1</v>
      </c>
      <c r="D526" s="46">
        <v>25</v>
      </c>
      <c r="E526" s="3" t="s">
        <v>10544</v>
      </c>
      <c r="F526" s="3"/>
      <c r="G526" s="280">
        <v>12.950000000000001</v>
      </c>
      <c r="H526" s="280">
        <v>11.9</v>
      </c>
      <c r="I526" s="284">
        <v>11.65</v>
      </c>
      <c r="J526"/>
      <c r="K526"/>
      <c r="L526"/>
      <c r="M526"/>
    </row>
    <row r="527" spans="1:13">
      <c r="A527" s="49" t="s">
        <v>5725</v>
      </c>
      <c r="B527" s="3">
        <v>6</v>
      </c>
      <c r="C527" s="2">
        <v>0.7</v>
      </c>
      <c r="D527" s="46">
        <v>30</v>
      </c>
      <c r="E527" s="3" t="s">
        <v>10547</v>
      </c>
      <c r="F527" s="3"/>
      <c r="G527" s="280">
        <v>10.050000000000001</v>
      </c>
      <c r="H527" s="280">
        <v>9.25</v>
      </c>
      <c r="I527" s="284">
        <v>9.0500000000000007</v>
      </c>
    </row>
    <row r="528" spans="1:13" s="39" customFormat="1">
      <c r="A528" s="49" t="s">
        <v>5951</v>
      </c>
      <c r="B528" s="3">
        <v>12</v>
      </c>
      <c r="C528" s="2">
        <v>0.5</v>
      </c>
      <c r="D528" s="46">
        <v>38</v>
      </c>
      <c r="E528" s="3" t="s">
        <v>10539</v>
      </c>
      <c r="F528" s="3"/>
      <c r="G528" s="280">
        <v>8.5500000000000007</v>
      </c>
      <c r="H528" s="280">
        <v>7.8500000000000005</v>
      </c>
      <c r="I528" s="284">
        <v>7.7</v>
      </c>
      <c r="J528"/>
      <c r="K528"/>
      <c r="L528"/>
      <c r="M528"/>
    </row>
    <row r="529" spans="1:13" s="39" customFormat="1">
      <c r="A529" s="49" t="s">
        <v>5966</v>
      </c>
      <c r="B529" s="3">
        <v>6</v>
      </c>
      <c r="C529" s="2">
        <v>0.7</v>
      </c>
      <c r="D529" s="46">
        <v>18</v>
      </c>
      <c r="E529" s="3" t="s">
        <v>10544</v>
      </c>
      <c r="F529" s="3"/>
      <c r="G529" s="280">
        <v>14.200000000000001</v>
      </c>
      <c r="H529" s="280">
        <v>13</v>
      </c>
      <c r="I529" s="284">
        <v>12.8</v>
      </c>
      <c r="J529"/>
      <c r="K529"/>
      <c r="L529"/>
      <c r="M529"/>
    </row>
    <row r="530" spans="1:13">
      <c r="A530" s="49" t="s">
        <v>5972</v>
      </c>
      <c r="B530" s="3">
        <v>6</v>
      </c>
      <c r="C530" s="2">
        <v>0.7</v>
      </c>
      <c r="D530" s="46">
        <v>20</v>
      </c>
      <c r="E530" s="3" t="s">
        <v>10545</v>
      </c>
      <c r="F530" s="3"/>
      <c r="G530" s="280">
        <v>14.950000000000001</v>
      </c>
      <c r="H530" s="280">
        <v>13.75</v>
      </c>
      <c r="I530" s="284">
        <v>13.5</v>
      </c>
    </row>
    <row r="531" spans="1:13" s="39" customFormat="1">
      <c r="A531" s="49" t="s">
        <v>6110</v>
      </c>
      <c r="B531" s="3">
        <v>6</v>
      </c>
      <c r="C531" s="2">
        <v>0.7</v>
      </c>
      <c r="D531" s="46">
        <v>40</v>
      </c>
      <c r="E531" s="3" t="s">
        <v>10544</v>
      </c>
      <c r="F531" s="3"/>
      <c r="G531" s="280">
        <v>9.7000000000000011</v>
      </c>
      <c r="H531" s="280">
        <v>8.9500000000000011</v>
      </c>
      <c r="I531" s="284">
        <v>8.75</v>
      </c>
      <c r="J531"/>
      <c r="K531"/>
      <c r="L531"/>
      <c r="M531"/>
    </row>
    <row r="532" spans="1:13">
      <c r="A532" s="49" t="s">
        <v>6196</v>
      </c>
      <c r="B532" s="3">
        <v>6</v>
      </c>
      <c r="C532" s="2">
        <v>1</v>
      </c>
      <c r="D532" s="46">
        <v>31</v>
      </c>
      <c r="E532" s="3" t="s">
        <v>10539</v>
      </c>
      <c r="F532" s="3"/>
      <c r="G532" s="280">
        <v>18.350000000000001</v>
      </c>
      <c r="H532" s="280">
        <v>16.850000000000001</v>
      </c>
      <c r="I532" s="284">
        <v>16.55</v>
      </c>
    </row>
    <row r="533" spans="1:13" s="39" customFormat="1">
      <c r="A533" s="49" t="s">
        <v>6206</v>
      </c>
      <c r="B533" s="3">
        <v>6</v>
      </c>
      <c r="C533" s="2">
        <v>0.7</v>
      </c>
      <c r="D533" s="46">
        <v>16</v>
      </c>
      <c r="E533" s="3" t="s">
        <v>10545</v>
      </c>
      <c r="F533" s="3"/>
      <c r="G533" s="280">
        <v>15.850000000000001</v>
      </c>
      <c r="H533" s="280">
        <v>14.55</v>
      </c>
      <c r="I533" s="284">
        <v>14.3</v>
      </c>
      <c r="J533"/>
      <c r="K533"/>
      <c r="L533"/>
      <c r="M533"/>
    </row>
    <row r="534" spans="1:13" s="39" customFormat="1">
      <c r="A534" s="49" t="s">
        <v>6209</v>
      </c>
      <c r="B534" s="3">
        <v>6</v>
      </c>
      <c r="C534" s="2">
        <v>0.7</v>
      </c>
      <c r="D534" s="46">
        <v>16</v>
      </c>
      <c r="E534" s="3" t="s">
        <v>10545</v>
      </c>
      <c r="F534" s="3"/>
      <c r="G534" s="280">
        <v>17.900000000000002</v>
      </c>
      <c r="H534" s="280">
        <v>16.45</v>
      </c>
      <c r="I534" s="284">
        <v>16.150000000000002</v>
      </c>
      <c r="J534"/>
      <c r="K534"/>
      <c r="L534"/>
      <c r="M534"/>
    </row>
    <row r="535" spans="1:13" s="39" customFormat="1">
      <c r="A535" s="49" t="s">
        <v>6212</v>
      </c>
      <c r="B535" s="3">
        <v>6</v>
      </c>
      <c r="C535" s="2">
        <v>1</v>
      </c>
      <c r="D535" s="46">
        <v>16</v>
      </c>
      <c r="E535" s="3" t="s">
        <v>10545</v>
      </c>
      <c r="F535" s="3"/>
      <c r="G535" s="280">
        <v>15.15</v>
      </c>
      <c r="H535" s="280">
        <v>13.9</v>
      </c>
      <c r="I535" s="284">
        <v>13.65</v>
      </c>
      <c r="J535"/>
      <c r="K535"/>
      <c r="L535"/>
      <c r="M535"/>
    </row>
    <row r="536" spans="1:13" s="39" customFormat="1">
      <c r="A536" s="49" t="s">
        <v>26392</v>
      </c>
      <c r="B536" s="3">
        <v>6</v>
      </c>
      <c r="C536" s="2">
        <v>1</v>
      </c>
      <c r="D536" s="46">
        <v>16</v>
      </c>
      <c r="E536" s="3" t="s">
        <v>10545</v>
      </c>
      <c r="F536" s="3"/>
      <c r="G536" s="280">
        <v>15.15</v>
      </c>
      <c r="H536" s="280">
        <v>13.9</v>
      </c>
      <c r="I536" s="284">
        <v>13.65</v>
      </c>
      <c r="J536"/>
      <c r="K536"/>
      <c r="L536"/>
      <c r="M536"/>
    </row>
    <row r="537" spans="1:13" s="39" customFormat="1">
      <c r="A537" s="49" t="s">
        <v>6221</v>
      </c>
      <c r="B537" s="3">
        <v>6</v>
      </c>
      <c r="C537" s="2">
        <v>0.7</v>
      </c>
      <c r="D537" s="46">
        <v>30</v>
      </c>
      <c r="E537" s="3" t="s">
        <v>10539</v>
      </c>
      <c r="F537" s="3"/>
      <c r="G537" s="280">
        <v>19.8</v>
      </c>
      <c r="H537" s="280">
        <v>18.2</v>
      </c>
      <c r="I537" s="284">
        <v>17.850000000000001</v>
      </c>
      <c r="J537"/>
      <c r="K537"/>
      <c r="L537"/>
      <c r="M537"/>
    </row>
    <row r="538" spans="1:13">
      <c r="A538" s="49" t="s">
        <v>6224</v>
      </c>
      <c r="B538" s="3">
        <v>6</v>
      </c>
      <c r="C538" s="2">
        <v>0.7</v>
      </c>
      <c r="D538" s="46">
        <v>22</v>
      </c>
      <c r="E538" s="3" t="s">
        <v>10547</v>
      </c>
      <c r="F538" s="3"/>
      <c r="G538" s="280">
        <v>11.75</v>
      </c>
      <c r="H538" s="280">
        <v>10.75</v>
      </c>
      <c r="I538" s="284">
        <v>10.600000000000001</v>
      </c>
    </row>
    <row r="539" spans="1:13">
      <c r="A539" s="49" t="s">
        <v>6227</v>
      </c>
      <c r="B539" s="3">
        <v>6</v>
      </c>
      <c r="C539" s="2">
        <v>0.7</v>
      </c>
      <c r="D539" s="46">
        <v>31</v>
      </c>
      <c r="E539" s="3" t="s">
        <v>10539</v>
      </c>
      <c r="F539" s="3"/>
      <c r="G539" s="280">
        <v>10.050000000000001</v>
      </c>
      <c r="H539" s="280">
        <v>9.2000000000000011</v>
      </c>
      <c r="I539" s="284">
        <v>9.0500000000000007</v>
      </c>
    </row>
    <row r="540" spans="1:13" s="39" customFormat="1">
      <c r="A540" s="49" t="s">
        <v>6340</v>
      </c>
      <c r="B540" s="3">
        <v>6</v>
      </c>
      <c r="C540" s="2">
        <v>0.7</v>
      </c>
      <c r="D540" s="46">
        <v>24</v>
      </c>
      <c r="E540" s="3" t="s">
        <v>10539</v>
      </c>
      <c r="F540" s="3"/>
      <c r="G540" s="280">
        <v>10.700000000000001</v>
      </c>
      <c r="H540" s="280">
        <v>9.8000000000000007</v>
      </c>
      <c r="I540" s="284">
        <v>9.65</v>
      </c>
      <c r="J540"/>
      <c r="K540"/>
      <c r="L540"/>
      <c r="M540"/>
    </row>
    <row r="541" spans="1:13" s="39" customFormat="1">
      <c r="A541" s="49" t="s">
        <v>26444</v>
      </c>
      <c r="B541" s="3">
        <v>6</v>
      </c>
      <c r="C541" s="2">
        <v>0.7</v>
      </c>
      <c r="D541" s="46">
        <v>32</v>
      </c>
      <c r="E541" s="3" t="s">
        <v>10544</v>
      </c>
      <c r="F541" s="3"/>
      <c r="G541" s="280">
        <v>13.850000000000001</v>
      </c>
      <c r="H541" s="280">
        <v>12.700000000000001</v>
      </c>
      <c r="I541" s="284">
        <v>12.5</v>
      </c>
      <c r="J541"/>
      <c r="K541"/>
      <c r="L541"/>
      <c r="M541"/>
    </row>
    <row r="542" spans="1:13" s="39" customFormat="1">
      <c r="A542" s="49" t="s">
        <v>6450</v>
      </c>
      <c r="B542" s="3">
        <v>6</v>
      </c>
      <c r="C542" s="2">
        <v>0.7</v>
      </c>
      <c r="D542" s="46">
        <v>21</v>
      </c>
      <c r="E542" s="3" t="s">
        <v>10544</v>
      </c>
      <c r="F542" s="3"/>
      <c r="G542" s="280">
        <v>13.3</v>
      </c>
      <c r="H542" s="280">
        <v>12.200000000000001</v>
      </c>
      <c r="I542" s="284">
        <v>12</v>
      </c>
      <c r="J542"/>
      <c r="K542"/>
      <c r="L542"/>
      <c r="M542"/>
    </row>
    <row r="543" spans="1:13" s="39" customFormat="1">
      <c r="A543" s="49" t="s">
        <v>6453</v>
      </c>
      <c r="B543" s="3">
        <v>6</v>
      </c>
      <c r="C543" s="2">
        <v>0.7</v>
      </c>
      <c r="D543" s="46">
        <v>21</v>
      </c>
      <c r="E543" s="3" t="s">
        <v>10544</v>
      </c>
      <c r="F543" s="3"/>
      <c r="G543" s="280">
        <v>14.450000000000001</v>
      </c>
      <c r="H543" s="280">
        <v>13.25</v>
      </c>
      <c r="I543" s="284">
        <v>13.05</v>
      </c>
      <c r="J543"/>
      <c r="K543"/>
      <c r="L543"/>
      <c r="M543"/>
    </row>
    <row r="544" spans="1:13" s="39" customFormat="1">
      <c r="A544" s="49" t="s">
        <v>6462</v>
      </c>
      <c r="B544" s="3">
        <v>6</v>
      </c>
      <c r="C544" s="2">
        <v>0.7</v>
      </c>
      <c r="D544" s="46">
        <v>21</v>
      </c>
      <c r="E544" s="3" t="s">
        <v>10544</v>
      </c>
      <c r="F544" s="3"/>
      <c r="G544" s="280">
        <v>14.450000000000001</v>
      </c>
      <c r="H544" s="280">
        <v>13.25</v>
      </c>
      <c r="I544" s="284">
        <v>13.05</v>
      </c>
      <c r="J544"/>
      <c r="K544"/>
      <c r="L544"/>
      <c r="M544"/>
    </row>
    <row r="545" spans="1:13">
      <c r="A545" s="49" t="s">
        <v>6474</v>
      </c>
      <c r="B545" s="3">
        <v>6</v>
      </c>
      <c r="C545" s="2">
        <v>0.7</v>
      </c>
      <c r="D545" s="46">
        <v>38</v>
      </c>
      <c r="E545" s="3" t="s">
        <v>10544</v>
      </c>
      <c r="F545" s="3"/>
      <c r="G545" s="280">
        <v>15.15</v>
      </c>
      <c r="H545" s="280">
        <v>13.9</v>
      </c>
      <c r="I545" s="284">
        <v>13.65</v>
      </c>
    </row>
    <row r="546" spans="1:13" s="39" customFormat="1">
      <c r="A546" s="49" t="s">
        <v>6751</v>
      </c>
      <c r="B546" s="3">
        <v>6</v>
      </c>
      <c r="C546" s="2">
        <v>0.7</v>
      </c>
      <c r="D546" s="46">
        <v>30</v>
      </c>
      <c r="E546" s="3" t="s">
        <v>10539</v>
      </c>
      <c r="F546" s="3"/>
      <c r="G546" s="280">
        <v>19.8</v>
      </c>
      <c r="H546" s="280">
        <v>18.2</v>
      </c>
      <c r="I546" s="284">
        <v>17.850000000000001</v>
      </c>
      <c r="J546"/>
      <c r="K546"/>
      <c r="L546"/>
      <c r="M546"/>
    </row>
    <row r="547" spans="1:13" s="39" customFormat="1">
      <c r="A547" s="49" t="s">
        <v>6783</v>
      </c>
      <c r="B547" s="3">
        <v>6</v>
      </c>
      <c r="C547" s="2">
        <v>0.7</v>
      </c>
      <c r="D547" s="46">
        <v>30</v>
      </c>
      <c r="E547" s="3" t="s">
        <v>10544</v>
      </c>
      <c r="F547" s="3"/>
      <c r="G547" s="280">
        <v>19.8</v>
      </c>
      <c r="H547" s="280">
        <v>18.2</v>
      </c>
      <c r="I547" s="284">
        <v>17.850000000000001</v>
      </c>
      <c r="J547"/>
      <c r="K547"/>
      <c r="L547"/>
      <c r="M547"/>
    </row>
    <row r="548" spans="1:13" s="39" customFormat="1">
      <c r="A548" s="49" t="s">
        <v>6802</v>
      </c>
      <c r="B548" s="3">
        <v>6</v>
      </c>
      <c r="C548" s="2">
        <v>0.7</v>
      </c>
      <c r="D548" s="46">
        <v>20</v>
      </c>
      <c r="E548" s="3" t="s">
        <v>10544</v>
      </c>
      <c r="F548" s="3"/>
      <c r="G548" s="280">
        <v>16.2</v>
      </c>
      <c r="H548" s="280">
        <v>14.850000000000001</v>
      </c>
      <c r="I548" s="284">
        <v>14.600000000000001</v>
      </c>
      <c r="J548"/>
      <c r="K548"/>
      <c r="L548"/>
      <c r="M548"/>
    </row>
    <row r="549" spans="1:13">
      <c r="A549" s="49" t="s">
        <v>6962</v>
      </c>
      <c r="B549" s="3">
        <v>6</v>
      </c>
      <c r="C549" s="2">
        <v>0.7</v>
      </c>
      <c r="D549" s="46">
        <v>12.5</v>
      </c>
      <c r="E549" s="3" t="s">
        <v>10544</v>
      </c>
      <c r="F549" s="3"/>
      <c r="G549" s="280">
        <v>12.600000000000001</v>
      </c>
      <c r="H549" s="280">
        <v>11.55</v>
      </c>
      <c r="I549" s="284">
        <v>11.350000000000001</v>
      </c>
    </row>
    <row r="550" spans="1:13" s="39" customFormat="1">
      <c r="A550" s="49" t="s">
        <v>7023</v>
      </c>
      <c r="B550" s="3">
        <v>6</v>
      </c>
      <c r="C550" s="2">
        <v>0.7</v>
      </c>
      <c r="D550" s="46">
        <v>17</v>
      </c>
      <c r="E550" s="3" t="s">
        <v>10545</v>
      </c>
      <c r="F550" s="3"/>
      <c r="G550" s="280">
        <v>13.65</v>
      </c>
      <c r="H550" s="280">
        <v>12.55</v>
      </c>
      <c r="I550" s="284">
        <v>12.350000000000001</v>
      </c>
      <c r="J550"/>
      <c r="K550"/>
      <c r="L550"/>
      <c r="M550"/>
    </row>
    <row r="551" spans="1:13" s="39" customFormat="1">
      <c r="A551" s="49" t="s">
        <v>7028</v>
      </c>
      <c r="B551" s="3">
        <v>6</v>
      </c>
      <c r="C551" s="2">
        <v>0.7</v>
      </c>
      <c r="D551" s="46">
        <v>17</v>
      </c>
      <c r="E551" s="3" t="s">
        <v>10545</v>
      </c>
      <c r="F551" s="3"/>
      <c r="G551" s="280">
        <v>14.200000000000001</v>
      </c>
      <c r="H551" s="280">
        <v>13.05</v>
      </c>
      <c r="I551" s="284">
        <v>12.8</v>
      </c>
      <c r="J551"/>
      <c r="K551"/>
      <c r="L551"/>
      <c r="M551"/>
    </row>
    <row r="552" spans="1:13">
      <c r="A552" s="49" t="s">
        <v>7036</v>
      </c>
      <c r="B552" s="3">
        <v>6</v>
      </c>
      <c r="C552" s="2">
        <v>0.7</v>
      </c>
      <c r="D552" s="46">
        <v>15</v>
      </c>
      <c r="E552" s="3" t="s">
        <v>10545</v>
      </c>
      <c r="F552" s="3"/>
      <c r="G552" s="280">
        <v>13.600000000000001</v>
      </c>
      <c r="H552" s="280">
        <v>12.5</v>
      </c>
      <c r="I552" s="284">
        <v>12.3</v>
      </c>
    </row>
    <row r="553" spans="1:13" s="39" customFormat="1">
      <c r="A553" s="49" t="s">
        <v>7041</v>
      </c>
      <c r="B553" s="3">
        <v>6</v>
      </c>
      <c r="C553" s="2">
        <v>0.5</v>
      </c>
      <c r="D553" s="46">
        <v>15</v>
      </c>
      <c r="E553" s="3" t="s">
        <v>10545</v>
      </c>
      <c r="F553" s="3"/>
      <c r="G553" s="280">
        <v>11.700000000000001</v>
      </c>
      <c r="H553" s="280">
        <v>10.75</v>
      </c>
      <c r="I553" s="284">
        <v>10.55</v>
      </c>
      <c r="J553"/>
      <c r="K553"/>
      <c r="L553"/>
      <c r="M553"/>
    </row>
    <row r="554" spans="1:13" s="39" customFormat="1">
      <c r="A554" s="49" t="s">
        <v>7044</v>
      </c>
      <c r="B554" s="3">
        <v>6</v>
      </c>
      <c r="C554" s="2">
        <v>0.7</v>
      </c>
      <c r="D554" s="46">
        <v>23</v>
      </c>
      <c r="E554" s="3" t="s">
        <v>10539</v>
      </c>
      <c r="F554" s="3"/>
      <c r="G554" s="280">
        <v>27.75</v>
      </c>
      <c r="H554" s="280">
        <v>25.450000000000003</v>
      </c>
      <c r="I554" s="284">
        <v>25</v>
      </c>
      <c r="J554"/>
      <c r="K554"/>
      <c r="L554"/>
      <c r="M554"/>
    </row>
    <row r="555" spans="1:13" s="39" customFormat="1">
      <c r="A555" s="49" t="s">
        <v>26374</v>
      </c>
      <c r="B555" s="3">
        <v>6</v>
      </c>
      <c r="C555" s="2">
        <v>0.5</v>
      </c>
      <c r="D555" s="46">
        <v>26</v>
      </c>
      <c r="E555" s="3" t="s">
        <v>10546</v>
      </c>
      <c r="F555" s="3"/>
      <c r="G555" s="280">
        <v>12.55</v>
      </c>
      <c r="H555" s="280">
        <v>11.5</v>
      </c>
      <c r="I555" s="284">
        <v>11.3</v>
      </c>
      <c r="J555"/>
      <c r="K555"/>
      <c r="L555"/>
      <c r="M555"/>
    </row>
    <row r="556" spans="1:13" s="39" customFormat="1">
      <c r="A556" s="49" t="s">
        <v>7635</v>
      </c>
      <c r="B556" s="3">
        <v>6</v>
      </c>
      <c r="C556" s="2">
        <v>1</v>
      </c>
      <c r="D556" s="46">
        <v>17</v>
      </c>
      <c r="E556" s="3" t="s">
        <v>10544</v>
      </c>
      <c r="F556" s="3"/>
      <c r="G556" s="280">
        <v>14</v>
      </c>
      <c r="H556" s="280">
        <v>12.850000000000001</v>
      </c>
      <c r="I556" s="284">
        <v>12.65</v>
      </c>
      <c r="J556"/>
      <c r="K556"/>
      <c r="L556"/>
      <c r="M556"/>
    </row>
    <row r="557" spans="1:13">
      <c r="A557" s="49" t="s">
        <v>7775</v>
      </c>
      <c r="B557" s="3">
        <v>6</v>
      </c>
      <c r="C557" s="2">
        <v>1</v>
      </c>
      <c r="D557" s="46">
        <v>21</v>
      </c>
      <c r="E557" s="3" t="s">
        <v>10547</v>
      </c>
      <c r="F557" s="3"/>
      <c r="G557" s="280">
        <v>14.15</v>
      </c>
      <c r="H557" s="280">
        <v>13</v>
      </c>
      <c r="I557" s="284">
        <v>12.75</v>
      </c>
    </row>
    <row r="558" spans="1:13" s="39" customFormat="1">
      <c r="A558" s="49" t="s">
        <v>7778</v>
      </c>
      <c r="B558" s="3">
        <v>6</v>
      </c>
      <c r="C558" s="2">
        <v>1</v>
      </c>
      <c r="D558" s="46">
        <v>18</v>
      </c>
      <c r="E558" s="3" t="s">
        <v>10547</v>
      </c>
      <c r="F558" s="3"/>
      <c r="G558" s="280">
        <v>12.05</v>
      </c>
      <c r="H558" s="280">
        <v>11.05</v>
      </c>
      <c r="I558" s="284">
        <v>10.9</v>
      </c>
      <c r="J558"/>
      <c r="K558"/>
      <c r="L558"/>
      <c r="M558"/>
    </row>
    <row r="559" spans="1:13" s="39" customFormat="1">
      <c r="A559" s="49" t="s">
        <v>7781</v>
      </c>
      <c r="B559" s="3">
        <v>6</v>
      </c>
      <c r="C559" s="2">
        <v>1</v>
      </c>
      <c r="D559" s="46">
        <v>18</v>
      </c>
      <c r="E559" s="3" t="s">
        <v>10547</v>
      </c>
      <c r="F559" s="3"/>
      <c r="G559" s="280">
        <v>12.450000000000001</v>
      </c>
      <c r="H559" s="280">
        <v>11.4</v>
      </c>
      <c r="I559" s="284">
        <v>11.200000000000001</v>
      </c>
      <c r="J559"/>
      <c r="K559"/>
      <c r="L559"/>
      <c r="M559"/>
    </row>
    <row r="560" spans="1:13" s="39" customFormat="1">
      <c r="A560" s="49" t="s">
        <v>7800</v>
      </c>
      <c r="B560" s="3">
        <v>48</v>
      </c>
      <c r="C560" s="2">
        <v>0.05</v>
      </c>
      <c r="D560" s="46">
        <v>17</v>
      </c>
      <c r="E560" s="3" t="s">
        <v>10544</v>
      </c>
      <c r="F560" s="3"/>
      <c r="G560" s="280">
        <v>9.15</v>
      </c>
      <c r="H560" s="280">
        <v>8.4</v>
      </c>
      <c r="I560" s="284">
        <v>8.25</v>
      </c>
      <c r="J560"/>
      <c r="K560"/>
      <c r="L560"/>
      <c r="M560"/>
    </row>
    <row r="561" spans="1:13" s="39" customFormat="1">
      <c r="A561" s="49" t="s">
        <v>7805</v>
      </c>
      <c r="B561" s="3">
        <v>48</v>
      </c>
      <c r="C561" s="2">
        <v>0.05</v>
      </c>
      <c r="D561" s="46">
        <v>17</v>
      </c>
      <c r="E561" s="3" t="s">
        <v>10544</v>
      </c>
      <c r="F561" s="3"/>
      <c r="G561" s="280">
        <v>8.4500000000000011</v>
      </c>
      <c r="H561" s="280">
        <v>7.75</v>
      </c>
      <c r="I561" s="284">
        <v>7.6000000000000005</v>
      </c>
      <c r="J561"/>
      <c r="K561"/>
      <c r="L561"/>
      <c r="M561"/>
    </row>
    <row r="562" spans="1:13" s="39" customFormat="1">
      <c r="A562" s="49" t="s">
        <v>7810</v>
      </c>
      <c r="B562" s="3">
        <v>48</v>
      </c>
      <c r="C562" s="2">
        <v>0.05</v>
      </c>
      <c r="D562" s="46">
        <v>17</v>
      </c>
      <c r="E562" s="3" t="s">
        <v>10544</v>
      </c>
      <c r="F562" s="3"/>
      <c r="G562" s="280">
        <v>8.4500000000000011</v>
      </c>
      <c r="H562" s="280">
        <v>7.75</v>
      </c>
      <c r="I562" s="284">
        <v>7.6000000000000005</v>
      </c>
      <c r="J562"/>
      <c r="K562"/>
      <c r="L562"/>
      <c r="M562"/>
    </row>
    <row r="563" spans="1:13" s="39" customFormat="1">
      <c r="A563" s="49" t="s">
        <v>7818</v>
      </c>
      <c r="B563" s="3">
        <v>48</v>
      </c>
      <c r="C563" s="2">
        <v>0.05</v>
      </c>
      <c r="D563" s="46">
        <v>17</v>
      </c>
      <c r="E563" s="3" t="s">
        <v>10544</v>
      </c>
      <c r="F563" s="3"/>
      <c r="G563" s="280">
        <v>9.65</v>
      </c>
      <c r="H563" s="280">
        <v>8.85</v>
      </c>
      <c r="I563" s="284">
        <v>8.7000000000000011</v>
      </c>
      <c r="J563"/>
      <c r="K563"/>
      <c r="L563"/>
      <c r="M563"/>
    </row>
    <row r="564" spans="1:13">
      <c r="A564" s="49" t="s">
        <v>7854</v>
      </c>
      <c r="B564" s="3">
        <v>6</v>
      </c>
      <c r="C564" s="2">
        <v>1</v>
      </c>
      <c r="D564" s="46">
        <v>17</v>
      </c>
      <c r="E564" s="3" t="s">
        <v>10544</v>
      </c>
      <c r="F564" s="3"/>
      <c r="G564" s="280">
        <v>13.75</v>
      </c>
      <c r="H564" s="280">
        <v>12.65</v>
      </c>
      <c r="I564" s="284">
        <v>12.4</v>
      </c>
    </row>
    <row r="565" spans="1:13" s="39" customFormat="1">
      <c r="A565" s="49" t="s">
        <v>7948</v>
      </c>
      <c r="B565" s="3">
        <v>6</v>
      </c>
      <c r="C565" s="2">
        <v>0.7</v>
      </c>
      <c r="D565" s="46">
        <v>25</v>
      </c>
      <c r="E565" s="3" t="s">
        <v>10544</v>
      </c>
      <c r="F565" s="3"/>
      <c r="G565" s="280">
        <v>11.4</v>
      </c>
      <c r="H565" s="280">
        <v>10.450000000000001</v>
      </c>
      <c r="I565" s="284">
        <v>10.25</v>
      </c>
      <c r="J565"/>
      <c r="K565"/>
      <c r="L565"/>
      <c r="M565"/>
    </row>
    <row r="566" spans="1:13" s="39" customFormat="1">
      <c r="A566" s="49" t="s">
        <v>7957</v>
      </c>
      <c r="B566" s="3">
        <v>6</v>
      </c>
      <c r="C566" s="2">
        <v>0.7</v>
      </c>
      <c r="D566" s="46">
        <v>9</v>
      </c>
      <c r="E566" s="3" t="s">
        <v>10545</v>
      </c>
      <c r="F566" s="3"/>
      <c r="G566" s="280">
        <v>12.05</v>
      </c>
      <c r="H566" s="280">
        <v>11.05</v>
      </c>
      <c r="I566" s="284">
        <v>10.850000000000001</v>
      </c>
      <c r="J566"/>
      <c r="K566"/>
      <c r="L566"/>
      <c r="M566"/>
    </row>
    <row r="567" spans="1:13">
      <c r="A567" s="49" t="s">
        <v>26359</v>
      </c>
      <c r="B567" s="3">
        <v>12</v>
      </c>
      <c r="C567" s="2">
        <v>0.5</v>
      </c>
      <c r="D567" s="46">
        <v>30</v>
      </c>
      <c r="E567" s="3" t="s">
        <v>10544</v>
      </c>
      <c r="F567" s="3"/>
      <c r="G567" s="280">
        <v>9.3000000000000007</v>
      </c>
      <c r="H567" s="280">
        <v>8.5500000000000007</v>
      </c>
      <c r="I567" s="284">
        <v>8.4</v>
      </c>
    </row>
    <row r="568" spans="1:13" s="39" customFormat="1">
      <c r="A568" s="49" t="s">
        <v>8246</v>
      </c>
      <c r="B568" s="3">
        <v>12</v>
      </c>
      <c r="C568" s="2">
        <v>0.5</v>
      </c>
      <c r="D568" s="46">
        <v>45</v>
      </c>
      <c r="E568" s="3" t="s">
        <v>10539</v>
      </c>
      <c r="F568" s="3"/>
      <c r="G568" s="280">
        <v>11</v>
      </c>
      <c r="H568" s="280">
        <v>10.100000000000001</v>
      </c>
      <c r="I568" s="284">
        <v>9.9</v>
      </c>
      <c r="J568"/>
      <c r="K568"/>
      <c r="L568"/>
      <c r="M568"/>
    </row>
    <row r="569" spans="1:13" s="39" customFormat="1">
      <c r="A569" s="49" t="s">
        <v>8406</v>
      </c>
      <c r="B569" s="3">
        <v>6</v>
      </c>
      <c r="C569" s="2">
        <v>1</v>
      </c>
      <c r="D569" s="46">
        <v>20</v>
      </c>
      <c r="E569" s="3" t="s">
        <v>10544</v>
      </c>
      <c r="F569" s="3"/>
      <c r="G569" s="280">
        <v>13.4</v>
      </c>
      <c r="H569" s="280">
        <v>12.3</v>
      </c>
      <c r="I569" s="284">
        <v>12.100000000000001</v>
      </c>
      <c r="J569"/>
      <c r="K569"/>
      <c r="L569"/>
      <c r="M569"/>
    </row>
    <row r="570" spans="1:13">
      <c r="A570" s="49" t="s">
        <v>8448</v>
      </c>
      <c r="B570" s="3">
        <v>1</v>
      </c>
      <c r="C570" s="2">
        <v>3</v>
      </c>
      <c r="D570" s="46">
        <v>25</v>
      </c>
      <c r="E570" s="3" t="s">
        <v>10539</v>
      </c>
      <c r="F570" s="3"/>
      <c r="G570" s="280">
        <v>72.400000000000006</v>
      </c>
      <c r="H570" s="280">
        <v>66.45</v>
      </c>
      <c r="I570" s="284">
        <v>65.25</v>
      </c>
    </row>
    <row r="571" spans="1:13" s="39" customFormat="1">
      <c r="A571" s="49" t="s">
        <v>8696</v>
      </c>
      <c r="B571" s="3">
        <v>6</v>
      </c>
      <c r="C571" s="2">
        <v>0.7</v>
      </c>
      <c r="D571" s="46">
        <v>30</v>
      </c>
      <c r="E571" s="3" t="s">
        <v>10539</v>
      </c>
      <c r="F571" s="3"/>
      <c r="G571" s="280">
        <v>11.450000000000001</v>
      </c>
      <c r="H571" s="280">
        <v>10.5</v>
      </c>
      <c r="I571" s="284">
        <v>10.350000000000001</v>
      </c>
      <c r="J571"/>
      <c r="K571"/>
      <c r="L571"/>
      <c r="M571"/>
    </row>
    <row r="572" spans="1:13" s="39" customFormat="1">
      <c r="A572" s="49" t="s">
        <v>8713</v>
      </c>
      <c r="B572" s="3">
        <v>6</v>
      </c>
      <c r="C572" s="2">
        <v>1</v>
      </c>
      <c r="D572" s="46">
        <v>15.5</v>
      </c>
      <c r="E572" s="3" t="s">
        <v>10545</v>
      </c>
      <c r="F572" s="3"/>
      <c r="G572" s="280">
        <v>19.900000000000002</v>
      </c>
      <c r="H572" s="280">
        <v>18.3</v>
      </c>
      <c r="I572" s="284">
        <v>17.95</v>
      </c>
      <c r="J572"/>
      <c r="K572"/>
      <c r="L572"/>
      <c r="M572"/>
    </row>
    <row r="573" spans="1:13">
      <c r="A573" s="49" t="s">
        <v>26393</v>
      </c>
      <c r="B573" s="3">
        <v>6</v>
      </c>
      <c r="C573" s="2">
        <v>1</v>
      </c>
      <c r="D573" s="46">
        <v>25</v>
      </c>
      <c r="E573" s="3" t="s">
        <v>10539</v>
      </c>
      <c r="F573" s="3"/>
      <c r="G573" s="280">
        <v>12.350000000000001</v>
      </c>
      <c r="H573" s="280">
        <v>11.3</v>
      </c>
      <c r="I573" s="284">
        <v>11.100000000000001</v>
      </c>
    </row>
    <row r="574" spans="1:13" s="39" customFormat="1">
      <c r="A574" s="49" t="s">
        <v>9187</v>
      </c>
      <c r="B574" s="3">
        <v>6</v>
      </c>
      <c r="C574" s="2">
        <v>0.7</v>
      </c>
      <c r="D574" s="46">
        <v>14.5</v>
      </c>
      <c r="E574" s="3" t="s">
        <v>10539</v>
      </c>
      <c r="F574" s="3"/>
      <c r="G574" s="280">
        <v>16.3</v>
      </c>
      <c r="H574" s="280">
        <v>15</v>
      </c>
      <c r="I574" s="284">
        <v>14.700000000000001</v>
      </c>
      <c r="J574"/>
      <c r="K574"/>
      <c r="L574"/>
      <c r="M574"/>
    </row>
    <row r="575" spans="1:13" s="39" customFormat="1">
      <c r="A575" s="49" t="s">
        <v>26383</v>
      </c>
      <c r="B575" s="3">
        <v>6</v>
      </c>
      <c r="C575" s="2">
        <v>0.5</v>
      </c>
      <c r="D575" s="46">
        <v>14.5</v>
      </c>
      <c r="E575" s="3" t="s">
        <v>10546</v>
      </c>
      <c r="F575" s="3"/>
      <c r="G575" s="280">
        <v>13.8</v>
      </c>
      <c r="H575" s="280">
        <v>12.700000000000001</v>
      </c>
      <c r="I575" s="284">
        <v>12.450000000000001</v>
      </c>
      <c r="J575"/>
      <c r="K575"/>
      <c r="L575"/>
      <c r="M575"/>
    </row>
    <row r="576" spans="1:13">
      <c r="A576" s="49" t="s">
        <v>26472</v>
      </c>
      <c r="B576" s="3">
        <v>6</v>
      </c>
      <c r="C576" s="2">
        <v>0.7</v>
      </c>
      <c r="D576" s="46">
        <v>30</v>
      </c>
      <c r="E576" s="3" t="s">
        <v>10544</v>
      </c>
      <c r="F576" s="3"/>
      <c r="G576" s="280">
        <v>9.9</v>
      </c>
      <c r="H576" s="280">
        <v>9.0500000000000007</v>
      </c>
      <c r="I576" s="284">
        <v>8.9</v>
      </c>
    </row>
    <row r="577" spans="1:13" s="39" customFormat="1">
      <c r="A577" s="49" t="s">
        <v>26477</v>
      </c>
      <c r="B577" s="3">
        <v>6</v>
      </c>
      <c r="C577" s="2">
        <v>0.7</v>
      </c>
      <c r="D577" s="46">
        <v>30</v>
      </c>
      <c r="E577" s="3" t="s">
        <v>10546</v>
      </c>
      <c r="F577" s="3"/>
      <c r="G577" s="280">
        <v>17.95</v>
      </c>
      <c r="H577" s="280">
        <v>16.45</v>
      </c>
      <c r="I577" s="284">
        <v>16.150000000000002</v>
      </c>
      <c r="J577"/>
      <c r="K577"/>
      <c r="L577"/>
      <c r="M577"/>
    </row>
    <row r="578" spans="1:13" s="39" customFormat="1">
      <c r="A578" s="49" t="s">
        <v>26481</v>
      </c>
      <c r="B578" s="3">
        <v>6</v>
      </c>
      <c r="C578" s="2">
        <v>0.7</v>
      </c>
      <c r="D578" s="46">
        <v>20</v>
      </c>
      <c r="E578" s="3" t="s">
        <v>10544</v>
      </c>
      <c r="F578" s="3"/>
      <c r="G578" s="280">
        <v>11.9</v>
      </c>
      <c r="H578" s="280">
        <v>10.950000000000001</v>
      </c>
      <c r="I578" s="284">
        <v>10.75</v>
      </c>
      <c r="J578"/>
      <c r="K578"/>
      <c r="L578"/>
      <c r="M578"/>
    </row>
    <row r="579" spans="1:13" s="39" customFormat="1">
      <c r="A579" s="49" t="s">
        <v>10494</v>
      </c>
      <c r="B579" s="3">
        <v>6</v>
      </c>
      <c r="C579" s="2">
        <v>0.7</v>
      </c>
      <c r="D579" s="46">
        <v>40</v>
      </c>
      <c r="E579" s="3" t="s">
        <v>10544</v>
      </c>
      <c r="F579" s="3"/>
      <c r="G579" s="280">
        <v>18.2</v>
      </c>
      <c r="H579" s="280">
        <v>16.7</v>
      </c>
      <c r="I579" s="284">
        <v>16.400000000000002</v>
      </c>
      <c r="J579"/>
      <c r="K579"/>
      <c r="L579"/>
      <c r="M579"/>
    </row>
    <row r="580" spans="1:13" s="39" customFormat="1">
      <c r="A580" s="49" t="s">
        <v>10505</v>
      </c>
      <c r="B580" s="3">
        <v>6</v>
      </c>
      <c r="C580" s="2">
        <v>0.7</v>
      </c>
      <c r="D580" s="46">
        <v>28</v>
      </c>
      <c r="E580" s="3" t="s">
        <v>10539</v>
      </c>
      <c r="F580" s="3"/>
      <c r="G580" s="280">
        <v>14.75</v>
      </c>
      <c r="H580" s="280">
        <v>13.55</v>
      </c>
      <c r="I580" s="284">
        <v>13.3</v>
      </c>
      <c r="J580"/>
      <c r="K580"/>
      <c r="L580"/>
      <c r="M580"/>
    </row>
    <row r="581" spans="1:13" s="39" customFormat="1" ht="17.149999999999999" customHeight="1">
      <c r="A581" s="399" t="s">
        <v>10636</v>
      </c>
      <c r="B581" s="400"/>
      <c r="C581" s="400"/>
      <c r="D581" s="400"/>
      <c r="E581" s="400"/>
      <c r="F581" s="277"/>
      <c r="G581" s="279"/>
      <c r="H581" s="279"/>
      <c r="I581" s="283"/>
    </row>
    <row r="582" spans="1:13">
      <c r="A582" s="49" t="s">
        <v>60</v>
      </c>
      <c r="B582" s="3">
        <v>6</v>
      </c>
      <c r="C582" s="2">
        <v>0.7</v>
      </c>
      <c r="D582" s="46">
        <v>42</v>
      </c>
      <c r="E582" s="3" t="s">
        <v>10535</v>
      </c>
      <c r="F582" s="3"/>
      <c r="G582" s="280">
        <v>73.350000000000009</v>
      </c>
      <c r="H582" s="280">
        <v>67.350000000000009</v>
      </c>
      <c r="I582" s="284">
        <v>66.150000000000006</v>
      </c>
    </row>
    <row r="583" spans="1:13" s="39" customFormat="1">
      <c r="A583" s="49" t="s">
        <v>72</v>
      </c>
      <c r="B583" s="3">
        <v>6</v>
      </c>
      <c r="C583" s="2">
        <v>0.7</v>
      </c>
      <c r="D583" s="46">
        <v>40</v>
      </c>
      <c r="E583" s="3" t="s">
        <v>10535</v>
      </c>
      <c r="F583" s="3"/>
      <c r="G583" s="280">
        <v>35.35</v>
      </c>
      <c r="H583" s="280">
        <v>32.450000000000003</v>
      </c>
      <c r="I583" s="284">
        <v>31.85</v>
      </c>
      <c r="J583"/>
      <c r="K583"/>
      <c r="L583"/>
      <c r="M583"/>
    </row>
    <row r="584" spans="1:13" s="39" customFormat="1">
      <c r="A584" s="49" t="s">
        <v>220</v>
      </c>
      <c r="B584" s="3">
        <v>6</v>
      </c>
      <c r="C584" s="2">
        <v>0.7</v>
      </c>
      <c r="D584" s="46">
        <v>40</v>
      </c>
      <c r="E584" s="3" t="s">
        <v>10535</v>
      </c>
      <c r="F584" s="3"/>
      <c r="G584" s="280">
        <v>24.900000000000002</v>
      </c>
      <c r="H584" s="280">
        <v>22.85</v>
      </c>
      <c r="I584" s="284">
        <v>22.450000000000003</v>
      </c>
      <c r="J584"/>
      <c r="K584"/>
      <c r="L584"/>
      <c r="M584"/>
    </row>
    <row r="585" spans="1:13" s="39" customFormat="1">
      <c r="A585" s="49" t="s">
        <v>226</v>
      </c>
      <c r="B585" s="3">
        <v>6</v>
      </c>
      <c r="C585" s="2">
        <v>0.7</v>
      </c>
      <c r="D585" s="46">
        <v>40</v>
      </c>
      <c r="E585" s="3" t="s">
        <v>10535</v>
      </c>
      <c r="F585" s="3"/>
      <c r="G585" s="280">
        <v>16.8</v>
      </c>
      <c r="H585" s="280">
        <v>15.4</v>
      </c>
      <c r="I585" s="284">
        <v>15.15</v>
      </c>
      <c r="J585"/>
      <c r="K585"/>
      <c r="L585"/>
      <c r="M585"/>
    </row>
    <row r="586" spans="1:13" s="39" customFormat="1">
      <c r="A586" s="49" t="s">
        <v>229</v>
      </c>
      <c r="B586" s="3">
        <v>6</v>
      </c>
      <c r="C586" s="2">
        <v>0.7</v>
      </c>
      <c r="D586" s="46">
        <v>40</v>
      </c>
      <c r="E586" s="3" t="s">
        <v>10535</v>
      </c>
      <c r="F586" s="3"/>
      <c r="G586" s="280">
        <v>13.4</v>
      </c>
      <c r="H586" s="280">
        <v>12.3</v>
      </c>
      <c r="I586" s="284">
        <v>12.05</v>
      </c>
      <c r="J586"/>
      <c r="K586"/>
      <c r="L586"/>
      <c r="M586"/>
    </row>
    <row r="587" spans="1:13">
      <c r="A587" s="49" t="s">
        <v>26234</v>
      </c>
      <c r="B587" s="3">
        <v>6</v>
      </c>
      <c r="C587" s="2">
        <v>0.7</v>
      </c>
      <c r="D587" s="46">
        <v>40</v>
      </c>
      <c r="E587" s="3" t="s">
        <v>10535</v>
      </c>
      <c r="F587" s="3"/>
      <c r="G587" s="280">
        <v>53.650000000000006</v>
      </c>
      <c r="H587" s="280">
        <v>49.25</v>
      </c>
      <c r="I587" s="284">
        <v>48.35</v>
      </c>
    </row>
    <row r="588" spans="1:13" s="39" customFormat="1">
      <c r="A588" s="49" t="s">
        <v>232</v>
      </c>
      <c r="B588" s="3">
        <v>6</v>
      </c>
      <c r="C588" s="2">
        <v>0.7</v>
      </c>
      <c r="D588" s="46">
        <v>40</v>
      </c>
      <c r="E588" s="3" t="s">
        <v>10535</v>
      </c>
      <c r="F588" s="3"/>
      <c r="G588" s="280">
        <v>37.15</v>
      </c>
      <c r="H588" s="280">
        <v>34.15</v>
      </c>
      <c r="I588" s="284">
        <v>33.5</v>
      </c>
      <c r="J588"/>
      <c r="K588"/>
      <c r="L588"/>
      <c r="M588"/>
    </row>
    <row r="589" spans="1:13" s="39" customFormat="1">
      <c r="A589" s="49" t="s">
        <v>445</v>
      </c>
      <c r="B589" s="3">
        <v>6</v>
      </c>
      <c r="C589" s="2">
        <v>0.7</v>
      </c>
      <c r="D589" s="46">
        <v>40</v>
      </c>
      <c r="E589" s="3" t="s">
        <v>10535</v>
      </c>
      <c r="F589" s="3"/>
      <c r="G589" s="280">
        <v>46.95</v>
      </c>
      <c r="H589" s="280">
        <v>43.1</v>
      </c>
      <c r="I589" s="284">
        <v>42.300000000000004</v>
      </c>
      <c r="J589"/>
      <c r="K589"/>
      <c r="L589"/>
      <c r="M589"/>
    </row>
    <row r="590" spans="1:13" s="39" customFormat="1">
      <c r="A590" s="49" t="s">
        <v>448</v>
      </c>
      <c r="B590" s="3">
        <v>6</v>
      </c>
      <c r="C590" s="2">
        <v>0.7</v>
      </c>
      <c r="D590" s="46">
        <v>40</v>
      </c>
      <c r="E590" s="3" t="s">
        <v>10535</v>
      </c>
      <c r="F590" s="3"/>
      <c r="G590" s="280">
        <v>26.05</v>
      </c>
      <c r="H590" s="280">
        <v>23.950000000000003</v>
      </c>
      <c r="I590" s="284">
        <v>23.5</v>
      </c>
      <c r="J590"/>
      <c r="K590"/>
      <c r="L590"/>
      <c r="M590"/>
    </row>
    <row r="591" spans="1:13">
      <c r="A591" s="49" t="s">
        <v>451</v>
      </c>
      <c r="B591" s="3">
        <v>6</v>
      </c>
      <c r="C591" s="2">
        <v>0.7</v>
      </c>
      <c r="D591" s="46">
        <v>40</v>
      </c>
      <c r="E591" s="3" t="s">
        <v>10535</v>
      </c>
      <c r="F591" s="3"/>
      <c r="G591" s="280">
        <v>19.200000000000003</v>
      </c>
      <c r="H591" s="280">
        <v>17.600000000000001</v>
      </c>
      <c r="I591" s="284">
        <v>17.3</v>
      </c>
    </row>
    <row r="592" spans="1:13" s="39" customFormat="1">
      <c r="A592" s="49" t="s">
        <v>463</v>
      </c>
      <c r="B592" s="3">
        <v>6</v>
      </c>
      <c r="C592" s="2">
        <v>0.7</v>
      </c>
      <c r="D592" s="46">
        <v>40</v>
      </c>
      <c r="E592" s="3" t="s">
        <v>10535</v>
      </c>
      <c r="F592" s="3"/>
      <c r="G592" s="280">
        <v>20.700000000000003</v>
      </c>
      <c r="H592" s="280">
        <v>19</v>
      </c>
      <c r="I592" s="284">
        <v>18.650000000000002</v>
      </c>
      <c r="J592"/>
      <c r="K592"/>
      <c r="L592"/>
      <c r="M592"/>
    </row>
    <row r="593" spans="1:13" s="39" customFormat="1">
      <c r="A593" s="49" t="s">
        <v>524</v>
      </c>
      <c r="B593" s="3">
        <v>6</v>
      </c>
      <c r="C593" s="2">
        <v>0.7</v>
      </c>
      <c r="D593" s="46">
        <v>43</v>
      </c>
      <c r="E593" s="3" t="s">
        <v>10535</v>
      </c>
      <c r="F593" s="3"/>
      <c r="G593" s="280">
        <v>51.45</v>
      </c>
      <c r="H593" s="280">
        <v>47.25</v>
      </c>
      <c r="I593" s="284">
        <v>46.400000000000006</v>
      </c>
      <c r="J593"/>
      <c r="K593"/>
      <c r="L593"/>
      <c r="M593"/>
    </row>
    <row r="594" spans="1:13" s="39" customFormat="1">
      <c r="A594" s="49" t="s">
        <v>527</v>
      </c>
      <c r="B594" s="3">
        <v>6</v>
      </c>
      <c r="C594" s="2">
        <v>0.7</v>
      </c>
      <c r="D594" s="46">
        <v>43</v>
      </c>
      <c r="E594" s="3" t="s">
        <v>10535</v>
      </c>
      <c r="F594" s="3"/>
      <c r="G594" s="280">
        <v>33.15</v>
      </c>
      <c r="H594" s="280">
        <v>30.450000000000003</v>
      </c>
      <c r="I594" s="284">
        <v>29.900000000000002</v>
      </c>
      <c r="J594"/>
      <c r="K594"/>
      <c r="L594"/>
      <c r="M594"/>
    </row>
    <row r="595" spans="1:13" s="39" customFormat="1">
      <c r="A595" s="49" t="s">
        <v>26514</v>
      </c>
      <c r="B595" s="3">
        <v>6</v>
      </c>
      <c r="C595" s="2">
        <v>0.7</v>
      </c>
      <c r="D595" s="46">
        <v>43</v>
      </c>
      <c r="E595" s="3" t="s">
        <v>10535</v>
      </c>
      <c r="F595" s="3"/>
      <c r="G595" s="280">
        <v>23.1</v>
      </c>
      <c r="H595" s="280">
        <v>21.200000000000003</v>
      </c>
      <c r="I595" s="284">
        <v>20.85</v>
      </c>
      <c r="J595"/>
      <c r="K595"/>
      <c r="L595"/>
      <c r="M595"/>
    </row>
    <row r="596" spans="1:13" s="39" customFormat="1">
      <c r="A596" s="49" t="s">
        <v>532</v>
      </c>
      <c r="B596" s="3">
        <v>6</v>
      </c>
      <c r="C596" s="2">
        <v>0.7</v>
      </c>
      <c r="D596" s="46">
        <v>40</v>
      </c>
      <c r="E596" s="3" t="s">
        <v>10535</v>
      </c>
      <c r="F596" s="3"/>
      <c r="G596" s="280">
        <v>24.900000000000002</v>
      </c>
      <c r="H596" s="280">
        <v>22.85</v>
      </c>
      <c r="I596" s="284">
        <v>22.450000000000003</v>
      </c>
      <c r="J596"/>
      <c r="K596"/>
      <c r="L596"/>
      <c r="M596"/>
    </row>
    <row r="597" spans="1:13" s="39" customFormat="1">
      <c r="A597" s="49" t="s">
        <v>741</v>
      </c>
      <c r="B597" s="3">
        <v>6</v>
      </c>
      <c r="C597" s="2">
        <v>0.7</v>
      </c>
      <c r="D597" s="46">
        <v>40</v>
      </c>
      <c r="E597" s="3" t="s">
        <v>10535</v>
      </c>
      <c r="F597" s="3"/>
      <c r="G597" s="280">
        <v>22.900000000000002</v>
      </c>
      <c r="H597" s="280">
        <v>21</v>
      </c>
      <c r="I597" s="284">
        <v>20.650000000000002</v>
      </c>
      <c r="J597"/>
      <c r="K597"/>
      <c r="L597"/>
      <c r="M597"/>
    </row>
    <row r="598" spans="1:13" s="39" customFormat="1">
      <c r="A598" s="49" t="s">
        <v>744</v>
      </c>
      <c r="B598" s="3">
        <v>6</v>
      </c>
      <c r="C598" s="2">
        <v>0.7</v>
      </c>
      <c r="D598" s="46">
        <v>40</v>
      </c>
      <c r="E598" s="3" t="s">
        <v>10535</v>
      </c>
      <c r="F598" s="3"/>
      <c r="G598" s="280">
        <v>22.900000000000002</v>
      </c>
      <c r="H598" s="280">
        <v>21</v>
      </c>
      <c r="I598" s="284">
        <v>20.650000000000002</v>
      </c>
      <c r="J598"/>
      <c r="K598"/>
      <c r="L598"/>
      <c r="M598"/>
    </row>
    <row r="599" spans="1:13">
      <c r="A599" s="49" t="s">
        <v>747</v>
      </c>
      <c r="B599" s="3">
        <v>6</v>
      </c>
      <c r="C599" s="2">
        <v>0.7</v>
      </c>
      <c r="D599" s="46">
        <v>40</v>
      </c>
      <c r="E599" s="3" t="s">
        <v>10535</v>
      </c>
      <c r="F599" s="3"/>
      <c r="G599" s="280">
        <v>15.700000000000001</v>
      </c>
      <c r="H599" s="280">
        <v>14.4</v>
      </c>
      <c r="I599" s="284">
        <v>14.15</v>
      </c>
    </row>
    <row r="600" spans="1:13">
      <c r="A600" s="49" t="s">
        <v>760</v>
      </c>
      <c r="B600" s="3">
        <v>6</v>
      </c>
      <c r="C600" s="2">
        <v>0.7</v>
      </c>
      <c r="D600" s="46">
        <v>40</v>
      </c>
      <c r="E600" s="3" t="s">
        <v>10535</v>
      </c>
      <c r="F600" s="3"/>
      <c r="G600" s="280">
        <v>18.7</v>
      </c>
      <c r="H600" s="280">
        <v>17.150000000000002</v>
      </c>
      <c r="I600" s="284">
        <v>16.850000000000001</v>
      </c>
    </row>
    <row r="601" spans="1:13" s="39" customFormat="1">
      <c r="A601" s="49" t="s">
        <v>762</v>
      </c>
      <c r="B601" s="3">
        <v>1</v>
      </c>
      <c r="C601" s="2">
        <v>3</v>
      </c>
      <c r="D601" s="46">
        <v>37.5</v>
      </c>
      <c r="E601" s="3" t="s">
        <v>10551</v>
      </c>
      <c r="F601" s="3"/>
      <c r="G601" s="280">
        <v>48.45</v>
      </c>
      <c r="H601" s="280">
        <v>44.5</v>
      </c>
      <c r="I601" s="284">
        <v>43.7</v>
      </c>
      <c r="J601"/>
      <c r="K601"/>
      <c r="L601"/>
      <c r="M601"/>
    </row>
    <row r="602" spans="1:13" s="39" customFormat="1">
      <c r="A602" s="49" t="s">
        <v>790</v>
      </c>
      <c r="B602" s="3">
        <v>6</v>
      </c>
      <c r="C602" s="2">
        <v>0.7</v>
      </c>
      <c r="D602" s="46">
        <v>32</v>
      </c>
      <c r="E602" s="3" t="s">
        <v>10552</v>
      </c>
      <c r="F602" s="3"/>
      <c r="G602" s="280">
        <v>11.5</v>
      </c>
      <c r="H602" s="280">
        <v>10.55</v>
      </c>
      <c r="I602" s="284">
        <v>10.4</v>
      </c>
      <c r="J602"/>
      <c r="K602"/>
      <c r="L602"/>
      <c r="M602"/>
    </row>
    <row r="603" spans="1:13" s="39" customFormat="1">
      <c r="A603" s="49" t="s">
        <v>793</v>
      </c>
      <c r="B603" s="3">
        <v>6</v>
      </c>
      <c r="C603" s="2">
        <v>0.7</v>
      </c>
      <c r="D603" s="46">
        <v>15</v>
      </c>
      <c r="E603" s="3" t="s">
        <v>10552</v>
      </c>
      <c r="F603" s="3"/>
      <c r="G603" s="280">
        <v>13.3</v>
      </c>
      <c r="H603" s="280">
        <v>12.200000000000001</v>
      </c>
      <c r="I603" s="284">
        <v>12</v>
      </c>
      <c r="J603"/>
      <c r="K603"/>
      <c r="L603"/>
      <c r="M603"/>
    </row>
    <row r="604" spans="1:13" s="39" customFormat="1">
      <c r="A604" s="49" t="s">
        <v>799</v>
      </c>
      <c r="B604" s="3">
        <v>6</v>
      </c>
      <c r="C604" s="2">
        <v>0.7</v>
      </c>
      <c r="D604" s="46">
        <v>40</v>
      </c>
      <c r="E604" s="3" t="s">
        <v>10535</v>
      </c>
      <c r="F604" s="3"/>
      <c r="G604" s="280">
        <v>57.800000000000004</v>
      </c>
      <c r="H604" s="280">
        <v>53.050000000000004</v>
      </c>
      <c r="I604" s="284">
        <v>52.1</v>
      </c>
      <c r="J604"/>
      <c r="K604"/>
      <c r="L604"/>
      <c r="M604"/>
    </row>
    <row r="605" spans="1:13" s="39" customFormat="1">
      <c r="A605" s="49" t="s">
        <v>802</v>
      </c>
      <c r="B605" s="3">
        <v>6</v>
      </c>
      <c r="C605" s="2">
        <v>0.7</v>
      </c>
      <c r="D605" s="46">
        <v>40</v>
      </c>
      <c r="E605" s="3" t="s">
        <v>10535</v>
      </c>
      <c r="F605" s="3"/>
      <c r="G605" s="280">
        <v>121.35000000000001</v>
      </c>
      <c r="H605" s="280">
        <v>111.4</v>
      </c>
      <c r="I605" s="284">
        <v>109.4</v>
      </c>
      <c r="J605"/>
      <c r="K605"/>
      <c r="L605"/>
      <c r="M605"/>
    </row>
    <row r="606" spans="1:13" s="39" customFormat="1">
      <c r="A606" s="49" t="s">
        <v>805</v>
      </c>
      <c r="B606" s="3">
        <v>6</v>
      </c>
      <c r="C606" s="2">
        <v>0.7</v>
      </c>
      <c r="D606" s="46">
        <v>40</v>
      </c>
      <c r="E606" s="3" t="s">
        <v>10551</v>
      </c>
      <c r="F606" s="3"/>
      <c r="G606" s="280">
        <v>43.900000000000006</v>
      </c>
      <c r="H606" s="280">
        <v>40.300000000000004</v>
      </c>
      <c r="I606" s="284">
        <v>39.550000000000004</v>
      </c>
      <c r="J606"/>
      <c r="K606"/>
      <c r="L606"/>
      <c r="M606"/>
    </row>
    <row r="607" spans="1:13" s="39" customFormat="1">
      <c r="A607" s="49" t="s">
        <v>26302</v>
      </c>
      <c r="B607" s="3">
        <v>6</v>
      </c>
      <c r="C607" s="2">
        <v>1</v>
      </c>
      <c r="D607" s="46">
        <v>40</v>
      </c>
      <c r="E607" s="3" t="s">
        <v>10535</v>
      </c>
      <c r="F607" s="3"/>
      <c r="G607" s="280">
        <v>63.7</v>
      </c>
      <c r="H607" s="280">
        <v>58.5</v>
      </c>
      <c r="I607" s="284">
        <v>57.45</v>
      </c>
      <c r="J607"/>
      <c r="K607"/>
      <c r="L607"/>
      <c r="M607"/>
    </row>
    <row r="608" spans="1:13" s="39" customFormat="1">
      <c r="A608" s="49" t="s">
        <v>814</v>
      </c>
      <c r="B608" s="3">
        <v>6</v>
      </c>
      <c r="C608" s="2">
        <v>1</v>
      </c>
      <c r="D608" s="46">
        <v>32</v>
      </c>
      <c r="E608" s="3" t="s">
        <v>10552</v>
      </c>
      <c r="F608" s="3"/>
      <c r="G608" s="280">
        <v>14.700000000000001</v>
      </c>
      <c r="H608" s="280">
        <v>13.5</v>
      </c>
      <c r="I608" s="284">
        <v>13.25</v>
      </c>
      <c r="J608"/>
      <c r="K608"/>
      <c r="L608"/>
      <c r="M608"/>
    </row>
    <row r="609" spans="1:13" s="39" customFormat="1">
      <c r="A609" s="49" t="s">
        <v>819</v>
      </c>
      <c r="B609" s="3">
        <v>6</v>
      </c>
      <c r="C609" s="2">
        <v>0.7</v>
      </c>
      <c r="D609" s="46">
        <v>32</v>
      </c>
      <c r="E609" s="3" t="s">
        <v>10552</v>
      </c>
      <c r="F609" s="3"/>
      <c r="G609" s="280">
        <v>11.75</v>
      </c>
      <c r="H609" s="280">
        <v>10.8</v>
      </c>
      <c r="I609" s="284">
        <v>10.600000000000001</v>
      </c>
      <c r="J609"/>
      <c r="K609"/>
      <c r="L609"/>
      <c r="M609"/>
    </row>
    <row r="610" spans="1:13">
      <c r="A610" s="49" t="s">
        <v>822</v>
      </c>
      <c r="B610" s="3">
        <v>6</v>
      </c>
      <c r="C610" s="2">
        <v>0.7</v>
      </c>
      <c r="D610" s="46">
        <v>14.9</v>
      </c>
      <c r="E610" s="3" t="s">
        <v>10552</v>
      </c>
      <c r="F610" s="3"/>
      <c r="G610" s="280">
        <v>10.050000000000001</v>
      </c>
      <c r="H610" s="280">
        <v>9.25</v>
      </c>
      <c r="I610" s="284">
        <v>9.1</v>
      </c>
    </row>
    <row r="611" spans="1:13" s="39" customFormat="1">
      <c r="A611" s="49" t="s">
        <v>828</v>
      </c>
      <c r="B611" s="3">
        <v>6</v>
      </c>
      <c r="C611" s="2">
        <v>1</v>
      </c>
      <c r="D611" s="46">
        <v>32</v>
      </c>
      <c r="E611" s="3" t="s">
        <v>10552</v>
      </c>
      <c r="F611" s="3"/>
      <c r="G611" s="280">
        <v>14.700000000000001</v>
      </c>
      <c r="H611" s="280">
        <v>13.5</v>
      </c>
      <c r="I611" s="284">
        <v>13.25</v>
      </c>
      <c r="J611"/>
      <c r="K611"/>
      <c r="L611"/>
      <c r="M611"/>
    </row>
    <row r="612" spans="1:13" s="39" customFormat="1">
      <c r="A612" s="49" t="s">
        <v>26547</v>
      </c>
      <c r="B612" s="3">
        <v>6</v>
      </c>
      <c r="C612" s="2">
        <v>1.5</v>
      </c>
      <c r="D612" s="46">
        <v>32</v>
      </c>
      <c r="E612" s="3" t="s">
        <v>10552</v>
      </c>
      <c r="F612" s="3"/>
      <c r="G612" s="280">
        <v>22.950000000000003</v>
      </c>
      <c r="H612" s="280">
        <v>21.05</v>
      </c>
      <c r="I612" s="284">
        <v>20.650000000000002</v>
      </c>
      <c r="J612"/>
      <c r="K612"/>
      <c r="L612"/>
      <c r="M612"/>
    </row>
    <row r="613" spans="1:13">
      <c r="A613" s="49" t="s">
        <v>838</v>
      </c>
      <c r="B613" s="3">
        <v>6</v>
      </c>
      <c r="C613" s="2">
        <v>1</v>
      </c>
      <c r="D613" s="46">
        <v>35</v>
      </c>
      <c r="E613" s="3" t="s">
        <v>10535</v>
      </c>
      <c r="F613" s="3"/>
      <c r="G613" s="280">
        <v>15.3</v>
      </c>
      <c r="H613" s="280">
        <v>14.05</v>
      </c>
      <c r="I613" s="284">
        <v>13.8</v>
      </c>
    </row>
    <row r="614" spans="1:13" s="39" customFormat="1">
      <c r="A614" s="49" t="s">
        <v>19203</v>
      </c>
      <c r="B614" s="3">
        <v>6</v>
      </c>
      <c r="C614" s="2">
        <v>1.5</v>
      </c>
      <c r="D614" s="46">
        <v>35</v>
      </c>
      <c r="E614" s="3" t="s">
        <v>10535</v>
      </c>
      <c r="F614" s="3"/>
      <c r="G614" s="280">
        <v>21.900000000000002</v>
      </c>
      <c r="H614" s="280">
        <v>20.100000000000001</v>
      </c>
      <c r="I614" s="284">
        <v>19.75</v>
      </c>
      <c r="J614"/>
      <c r="K614"/>
      <c r="L614"/>
      <c r="M614"/>
    </row>
    <row r="615" spans="1:13" s="39" customFormat="1">
      <c r="A615" s="49" t="s">
        <v>944</v>
      </c>
      <c r="B615" s="3">
        <v>6</v>
      </c>
      <c r="C615" s="2">
        <v>0.7</v>
      </c>
      <c r="D615" s="46">
        <v>45</v>
      </c>
      <c r="E615" s="3" t="s">
        <v>10535</v>
      </c>
      <c r="F615" s="3"/>
      <c r="G615" s="280">
        <v>52.85</v>
      </c>
      <c r="H615" s="280">
        <v>48.550000000000004</v>
      </c>
      <c r="I615" s="284">
        <v>47.650000000000006</v>
      </c>
      <c r="J615"/>
      <c r="K615"/>
      <c r="L615"/>
      <c r="M615"/>
    </row>
    <row r="616" spans="1:13" s="39" customFormat="1">
      <c r="A616" s="49" t="s">
        <v>947</v>
      </c>
      <c r="B616" s="3">
        <v>6</v>
      </c>
      <c r="C616" s="2">
        <v>0.7</v>
      </c>
      <c r="D616" s="46">
        <v>45</v>
      </c>
      <c r="E616" s="3" t="s">
        <v>10535</v>
      </c>
      <c r="F616" s="3"/>
      <c r="G616" s="280">
        <v>43.1</v>
      </c>
      <c r="H616" s="280">
        <v>39.550000000000004</v>
      </c>
      <c r="I616" s="284">
        <v>38.85</v>
      </c>
      <c r="J616"/>
      <c r="K616"/>
      <c r="L616"/>
      <c r="M616"/>
    </row>
    <row r="617" spans="1:13" s="39" customFormat="1">
      <c r="A617" s="49" t="s">
        <v>974</v>
      </c>
      <c r="B617" s="3">
        <v>6</v>
      </c>
      <c r="C617" s="2">
        <v>0.7</v>
      </c>
      <c r="D617" s="46">
        <v>40</v>
      </c>
      <c r="E617" s="3" t="s">
        <v>10535</v>
      </c>
      <c r="F617" s="3"/>
      <c r="G617" s="280">
        <v>53.650000000000006</v>
      </c>
      <c r="H617" s="280">
        <v>49.25</v>
      </c>
      <c r="I617" s="284">
        <v>48.35</v>
      </c>
      <c r="J617"/>
      <c r="K617"/>
      <c r="L617"/>
      <c r="M617"/>
    </row>
    <row r="618" spans="1:13">
      <c r="A618" s="49" t="s">
        <v>988</v>
      </c>
      <c r="B618" s="3">
        <v>12</v>
      </c>
      <c r="C618" s="2">
        <v>0.7</v>
      </c>
      <c r="D618" s="46">
        <v>37.5</v>
      </c>
      <c r="E618" s="3" t="s">
        <v>10535</v>
      </c>
      <c r="F618" s="3"/>
      <c r="G618" s="280">
        <v>13</v>
      </c>
      <c r="H618" s="280">
        <v>11.9</v>
      </c>
      <c r="I618" s="284">
        <v>11.700000000000001</v>
      </c>
    </row>
    <row r="619" spans="1:13" s="39" customFormat="1">
      <c r="A619" s="49" t="s">
        <v>991</v>
      </c>
      <c r="B619" s="3">
        <v>6</v>
      </c>
      <c r="C619" s="2">
        <v>0.7</v>
      </c>
      <c r="D619" s="46">
        <v>37.5</v>
      </c>
      <c r="E619" s="3" t="s">
        <v>10551</v>
      </c>
      <c r="F619" s="3"/>
      <c r="G619" s="280">
        <v>12.55</v>
      </c>
      <c r="H619" s="280">
        <v>11.55</v>
      </c>
      <c r="I619" s="284">
        <v>11.3</v>
      </c>
      <c r="J619"/>
      <c r="K619"/>
      <c r="L619"/>
      <c r="M619"/>
    </row>
    <row r="620" spans="1:13" s="39" customFormat="1">
      <c r="A620" s="49" t="s">
        <v>994</v>
      </c>
      <c r="B620" s="3">
        <v>6</v>
      </c>
      <c r="C620" s="2">
        <v>0.7</v>
      </c>
      <c r="D620" s="46">
        <v>37.5</v>
      </c>
      <c r="E620" s="3" t="s">
        <v>10535</v>
      </c>
      <c r="F620" s="3"/>
      <c r="G620" s="280">
        <v>14.4</v>
      </c>
      <c r="H620" s="280">
        <v>13.200000000000001</v>
      </c>
      <c r="I620" s="284">
        <v>12.950000000000001</v>
      </c>
      <c r="J620"/>
      <c r="K620"/>
      <c r="L620"/>
      <c r="M620"/>
    </row>
    <row r="621" spans="1:13" s="39" customFormat="1">
      <c r="A621" s="49" t="s">
        <v>26402</v>
      </c>
      <c r="B621" s="3">
        <v>6</v>
      </c>
      <c r="C621" s="2">
        <v>0.7</v>
      </c>
      <c r="D621" s="46">
        <v>37.5</v>
      </c>
      <c r="E621" s="3" t="s">
        <v>10553</v>
      </c>
      <c r="F621" s="3"/>
      <c r="G621" s="280">
        <v>15.700000000000001</v>
      </c>
      <c r="H621" s="280">
        <v>14.450000000000001</v>
      </c>
      <c r="I621" s="284">
        <v>14.200000000000001</v>
      </c>
      <c r="J621"/>
      <c r="K621"/>
      <c r="L621"/>
      <c r="M621"/>
    </row>
    <row r="622" spans="1:13">
      <c r="A622" s="49" t="s">
        <v>1000</v>
      </c>
      <c r="B622" s="3">
        <v>6</v>
      </c>
      <c r="C622" s="2">
        <v>0.7</v>
      </c>
      <c r="D622" s="46">
        <v>38</v>
      </c>
      <c r="E622" s="3" t="s">
        <v>10535</v>
      </c>
      <c r="F622" s="3"/>
      <c r="G622" s="280">
        <v>20.700000000000003</v>
      </c>
      <c r="H622" s="280">
        <v>19</v>
      </c>
      <c r="I622" s="284">
        <v>18.650000000000002</v>
      </c>
    </row>
    <row r="623" spans="1:13">
      <c r="A623" s="49" t="s">
        <v>1005</v>
      </c>
      <c r="B623" s="3">
        <v>6</v>
      </c>
      <c r="C623" s="2">
        <v>0.7</v>
      </c>
      <c r="D623" s="46">
        <v>40</v>
      </c>
      <c r="E623" s="3" t="s">
        <v>10535</v>
      </c>
      <c r="F623" s="3"/>
      <c r="G623" s="280">
        <v>38.25</v>
      </c>
      <c r="H623" s="280">
        <v>35.15</v>
      </c>
      <c r="I623" s="284">
        <v>34.5</v>
      </c>
    </row>
    <row r="624" spans="1:13">
      <c r="A624" s="49" t="s">
        <v>1008</v>
      </c>
      <c r="B624" s="3">
        <v>6</v>
      </c>
      <c r="C624" s="2">
        <v>0.7</v>
      </c>
      <c r="D624" s="46">
        <v>38</v>
      </c>
      <c r="E624" s="3" t="s">
        <v>10535</v>
      </c>
      <c r="F624" s="3"/>
      <c r="G624" s="280">
        <v>29.05</v>
      </c>
      <c r="H624" s="280">
        <v>26.700000000000003</v>
      </c>
      <c r="I624" s="284">
        <v>26.200000000000003</v>
      </c>
    </row>
    <row r="625" spans="1:13" s="39" customFormat="1">
      <c r="A625" s="49" t="s">
        <v>1011</v>
      </c>
      <c r="B625" s="3">
        <v>6</v>
      </c>
      <c r="C625" s="2">
        <v>0.7</v>
      </c>
      <c r="D625" s="46">
        <v>40</v>
      </c>
      <c r="E625" s="3" t="s">
        <v>10535</v>
      </c>
      <c r="F625" s="3"/>
      <c r="G625" s="280">
        <v>36.550000000000004</v>
      </c>
      <c r="H625" s="280">
        <v>33.550000000000004</v>
      </c>
      <c r="I625" s="284">
        <v>32.950000000000003</v>
      </c>
      <c r="J625"/>
      <c r="K625"/>
      <c r="L625"/>
      <c r="M625"/>
    </row>
    <row r="626" spans="1:13" s="39" customFormat="1">
      <c r="A626" s="49" t="s">
        <v>1296</v>
      </c>
      <c r="B626" s="3">
        <v>6</v>
      </c>
      <c r="C626" s="2">
        <v>0.7</v>
      </c>
      <c r="D626" s="46">
        <v>40</v>
      </c>
      <c r="E626" s="3" t="s">
        <v>10535</v>
      </c>
      <c r="F626" s="3"/>
      <c r="G626" s="280">
        <v>15.5</v>
      </c>
      <c r="H626" s="280">
        <v>14.25</v>
      </c>
      <c r="I626" s="284">
        <v>14</v>
      </c>
      <c r="J626"/>
      <c r="K626"/>
      <c r="L626"/>
      <c r="M626"/>
    </row>
    <row r="627" spans="1:13" s="39" customFormat="1">
      <c r="A627" s="49" t="s">
        <v>1302</v>
      </c>
      <c r="B627" s="3">
        <v>6</v>
      </c>
      <c r="C627" s="2">
        <v>0.7</v>
      </c>
      <c r="D627" s="46">
        <v>40</v>
      </c>
      <c r="E627" s="3" t="s">
        <v>10535</v>
      </c>
      <c r="F627" s="3"/>
      <c r="G627" s="280">
        <v>16.75</v>
      </c>
      <c r="H627" s="280">
        <v>15.350000000000001</v>
      </c>
      <c r="I627" s="284">
        <v>15.100000000000001</v>
      </c>
      <c r="J627"/>
      <c r="K627"/>
      <c r="L627"/>
      <c r="M627"/>
    </row>
    <row r="628" spans="1:13">
      <c r="A628" s="49" t="s">
        <v>1323</v>
      </c>
      <c r="B628" s="3">
        <v>6</v>
      </c>
      <c r="C628" s="2">
        <v>0.7</v>
      </c>
      <c r="D628" s="46">
        <v>40</v>
      </c>
      <c r="E628" s="3" t="s">
        <v>10535</v>
      </c>
      <c r="F628" s="3"/>
      <c r="G628" s="280">
        <v>19.05</v>
      </c>
      <c r="H628" s="280">
        <v>17.5</v>
      </c>
      <c r="I628" s="284">
        <v>17.2</v>
      </c>
    </row>
    <row r="629" spans="1:13" s="39" customFormat="1">
      <c r="A629" s="49" t="s">
        <v>1326</v>
      </c>
      <c r="B629" s="3">
        <v>6</v>
      </c>
      <c r="C629" s="2">
        <v>0.7</v>
      </c>
      <c r="D629" s="46">
        <v>40</v>
      </c>
      <c r="E629" s="3" t="s">
        <v>10535</v>
      </c>
      <c r="F629" s="3"/>
      <c r="G629" s="280">
        <v>24.35</v>
      </c>
      <c r="H629" s="280">
        <v>22.35</v>
      </c>
      <c r="I629" s="284">
        <v>21.950000000000003</v>
      </c>
      <c r="J629"/>
      <c r="K629"/>
      <c r="L629"/>
      <c r="M629"/>
    </row>
    <row r="630" spans="1:13">
      <c r="A630" s="49" t="s">
        <v>1358</v>
      </c>
      <c r="B630" s="3">
        <v>6</v>
      </c>
      <c r="C630" s="2">
        <v>0.7</v>
      </c>
      <c r="D630" s="46">
        <v>40</v>
      </c>
      <c r="E630" s="3" t="s">
        <v>10535</v>
      </c>
      <c r="F630" s="3"/>
      <c r="G630" s="280">
        <v>37.800000000000004</v>
      </c>
      <c r="H630" s="280">
        <v>34.700000000000003</v>
      </c>
      <c r="I630" s="284">
        <v>34.050000000000004</v>
      </c>
    </row>
    <row r="631" spans="1:13" s="39" customFormat="1">
      <c r="A631" s="49" t="s">
        <v>26366</v>
      </c>
      <c r="B631" s="3">
        <v>6</v>
      </c>
      <c r="C631" s="2">
        <v>0.5</v>
      </c>
      <c r="D631" s="46">
        <v>45</v>
      </c>
      <c r="E631" s="3" t="s">
        <v>10535</v>
      </c>
      <c r="F631" s="3"/>
      <c r="G631" s="280">
        <v>52.95</v>
      </c>
      <c r="H631" s="280">
        <v>48.6</v>
      </c>
      <c r="I631" s="284">
        <v>47.75</v>
      </c>
      <c r="J631"/>
      <c r="K631"/>
      <c r="L631"/>
      <c r="M631"/>
    </row>
    <row r="632" spans="1:13" s="39" customFormat="1">
      <c r="A632" s="49" t="s">
        <v>26367</v>
      </c>
      <c r="B632" s="3">
        <v>6</v>
      </c>
      <c r="C632" s="2">
        <v>0.5</v>
      </c>
      <c r="D632" s="46">
        <v>45</v>
      </c>
      <c r="E632" s="3" t="s">
        <v>10535</v>
      </c>
      <c r="F632" s="3"/>
      <c r="G632" s="280">
        <v>68.2</v>
      </c>
      <c r="H632" s="280">
        <v>62.6</v>
      </c>
      <c r="I632" s="284">
        <v>61.5</v>
      </c>
      <c r="J632"/>
      <c r="K632"/>
      <c r="L632"/>
      <c r="M632"/>
    </row>
    <row r="633" spans="1:13" s="39" customFormat="1">
      <c r="A633" s="49" t="s">
        <v>26368</v>
      </c>
      <c r="B633" s="3">
        <v>6</v>
      </c>
      <c r="C633" s="2">
        <v>0.5</v>
      </c>
      <c r="D633" s="46">
        <v>45</v>
      </c>
      <c r="E633" s="3" t="s">
        <v>10535</v>
      </c>
      <c r="F633" s="3"/>
      <c r="G633" s="280">
        <v>68.2</v>
      </c>
      <c r="H633" s="280">
        <v>62.6</v>
      </c>
      <c r="I633" s="284">
        <v>61.5</v>
      </c>
      <c r="J633"/>
      <c r="K633"/>
      <c r="L633"/>
      <c r="M633"/>
    </row>
    <row r="634" spans="1:13" s="39" customFormat="1">
      <c r="A634" s="49" t="s">
        <v>1561</v>
      </c>
      <c r="B634" s="3">
        <v>6</v>
      </c>
      <c r="C634" s="2">
        <v>0.5</v>
      </c>
      <c r="D634" s="46">
        <v>45</v>
      </c>
      <c r="E634" s="3" t="s">
        <v>10535</v>
      </c>
      <c r="F634" s="3"/>
      <c r="G634" s="280">
        <v>69.400000000000006</v>
      </c>
      <c r="H634" s="280">
        <v>63.75</v>
      </c>
      <c r="I634" s="284">
        <v>62.6</v>
      </c>
      <c r="J634"/>
      <c r="K634"/>
      <c r="L634"/>
      <c r="M634"/>
    </row>
    <row r="635" spans="1:13">
      <c r="A635" s="49" t="s">
        <v>26369</v>
      </c>
      <c r="B635" s="3">
        <v>6</v>
      </c>
      <c r="C635" s="2">
        <v>0.5</v>
      </c>
      <c r="D635" s="46">
        <v>45</v>
      </c>
      <c r="E635" s="3" t="s">
        <v>10535</v>
      </c>
      <c r="F635" s="3"/>
      <c r="G635" s="280">
        <v>61.5</v>
      </c>
      <c r="H635" s="280">
        <v>56.45</v>
      </c>
      <c r="I635" s="284">
        <v>55.45</v>
      </c>
    </row>
    <row r="636" spans="1:13" s="39" customFormat="1">
      <c r="A636" s="49" t="s">
        <v>1564</v>
      </c>
      <c r="B636" s="3">
        <v>6</v>
      </c>
      <c r="C636" s="2">
        <v>0.5</v>
      </c>
      <c r="D636" s="46">
        <v>40</v>
      </c>
      <c r="E636" s="3" t="s">
        <v>10551</v>
      </c>
      <c r="F636" s="3"/>
      <c r="G636" s="280">
        <v>16.650000000000002</v>
      </c>
      <c r="H636" s="280">
        <v>15.3</v>
      </c>
      <c r="I636" s="284">
        <v>15</v>
      </c>
      <c r="J636"/>
      <c r="K636"/>
      <c r="L636"/>
      <c r="M636"/>
    </row>
    <row r="637" spans="1:13">
      <c r="A637" s="49" t="s">
        <v>1570</v>
      </c>
      <c r="B637" s="3">
        <v>6</v>
      </c>
      <c r="C637" s="2">
        <v>0.5</v>
      </c>
      <c r="D637" s="46">
        <v>30</v>
      </c>
      <c r="E637" s="3" t="s">
        <v>10535</v>
      </c>
      <c r="F637" s="3"/>
      <c r="G637" s="280">
        <v>18.45</v>
      </c>
      <c r="H637" s="280">
        <v>16.95</v>
      </c>
      <c r="I637" s="284">
        <v>16.650000000000002</v>
      </c>
    </row>
    <row r="638" spans="1:13" s="39" customFormat="1">
      <c r="A638" s="49" t="s">
        <v>1573</v>
      </c>
      <c r="B638" s="3">
        <v>6</v>
      </c>
      <c r="C638" s="2">
        <v>0.5</v>
      </c>
      <c r="D638" s="46">
        <v>40</v>
      </c>
      <c r="E638" s="3" t="s">
        <v>10535</v>
      </c>
      <c r="F638" s="3"/>
      <c r="G638" s="280">
        <v>27.950000000000003</v>
      </c>
      <c r="H638" s="280">
        <v>25.650000000000002</v>
      </c>
      <c r="I638" s="284">
        <v>25.200000000000003</v>
      </c>
      <c r="J638"/>
      <c r="K638"/>
      <c r="L638"/>
      <c r="M638"/>
    </row>
    <row r="639" spans="1:13" s="39" customFormat="1">
      <c r="A639" s="49" t="s">
        <v>1608</v>
      </c>
      <c r="B639" s="3">
        <v>6</v>
      </c>
      <c r="C639" s="2">
        <v>0.7</v>
      </c>
      <c r="D639" s="46">
        <v>38</v>
      </c>
      <c r="E639" s="3" t="s">
        <v>10535</v>
      </c>
      <c r="F639" s="3"/>
      <c r="G639" s="280">
        <v>14.850000000000001</v>
      </c>
      <c r="H639" s="280">
        <v>13.65</v>
      </c>
      <c r="I639" s="284">
        <v>13.4</v>
      </c>
      <c r="J639"/>
      <c r="K639"/>
      <c r="L639"/>
      <c r="M639"/>
    </row>
    <row r="640" spans="1:13" s="39" customFormat="1">
      <c r="A640" s="49" t="s">
        <v>1623</v>
      </c>
      <c r="B640" s="3">
        <v>6</v>
      </c>
      <c r="C640" s="2">
        <v>1</v>
      </c>
      <c r="D640" s="46">
        <v>40</v>
      </c>
      <c r="E640" s="3" t="s">
        <v>10535</v>
      </c>
      <c r="F640" s="3"/>
      <c r="G640" s="280">
        <v>27.1</v>
      </c>
      <c r="H640" s="280">
        <v>24.900000000000002</v>
      </c>
      <c r="I640" s="284">
        <v>24.450000000000003</v>
      </c>
      <c r="J640"/>
      <c r="K640"/>
      <c r="L640"/>
      <c r="M640"/>
    </row>
    <row r="641" spans="1:13" s="39" customFormat="1">
      <c r="A641" s="49" t="s">
        <v>1629</v>
      </c>
      <c r="B641" s="3">
        <v>6</v>
      </c>
      <c r="C641" s="2">
        <v>0.7</v>
      </c>
      <c r="D641" s="46">
        <v>38</v>
      </c>
      <c r="E641" s="3" t="s">
        <v>10535</v>
      </c>
      <c r="F641" s="3"/>
      <c r="G641" s="280">
        <v>24.8</v>
      </c>
      <c r="H641" s="280">
        <v>22.75</v>
      </c>
      <c r="I641" s="284">
        <v>22.35</v>
      </c>
      <c r="J641"/>
      <c r="K641"/>
      <c r="L641"/>
      <c r="M641"/>
    </row>
    <row r="642" spans="1:13">
      <c r="A642" s="49" t="s">
        <v>1633</v>
      </c>
      <c r="B642" s="3">
        <v>6</v>
      </c>
      <c r="C642" s="2">
        <v>0.7</v>
      </c>
      <c r="D642" s="46">
        <v>40</v>
      </c>
      <c r="E642" s="3" t="s">
        <v>10535</v>
      </c>
      <c r="F642" s="3"/>
      <c r="G642" s="280">
        <v>29.25</v>
      </c>
      <c r="H642" s="280">
        <v>26.85</v>
      </c>
      <c r="I642" s="284">
        <v>26.35</v>
      </c>
    </row>
    <row r="643" spans="1:13" s="39" customFormat="1">
      <c r="A643" s="49" t="s">
        <v>1636</v>
      </c>
      <c r="B643" s="3">
        <v>6</v>
      </c>
      <c r="C643" s="2">
        <v>0.7</v>
      </c>
      <c r="D643" s="46">
        <v>40</v>
      </c>
      <c r="E643" s="3" t="s">
        <v>10535</v>
      </c>
      <c r="F643" s="3"/>
      <c r="G643" s="280">
        <v>18.55</v>
      </c>
      <c r="H643" s="280">
        <v>17.05</v>
      </c>
      <c r="I643" s="284">
        <v>16.75</v>
      </c>
      <c r="J643"/>
      <c r="K643"/>
      <c r="L643"/>
      <c r="M643"/>
    </row>
    <row r="644" spans="1:13" s="39" customFormat="1">
      <c r="A644" s="49" t="s">
        <v>1668</v>
      </c>
      <c r="B644" s="3">
        <v>6</v>
      </c>
      <c r="C644" s="2">
        <v>0.7</v>
      </c>
      <c r="D644" s="46">
        <v>45</v>
      </c>
      <c r="E644" s="3" t="s">
        <v>10535</v>
      </c>
      <c r="F644" s="3"/>
      <c r="G644" s="280">
        <v>34.800000000000004</v>
      </c>
      <c r="H644" s="280">
        <v>31.950000000000003</v>
      </c>
      <c r="I644" s="284">
        <v>31.400000000000002</v>
      </c>
      <c r="J644"/>
      <c r="K644"/>
      <c r="L644"/>
      <c r="M644"/>
    </row>
    <row r="645" spans="1:13" s="39" customFormat="1">
      <c r="A645" s="49" t="s">
        <v>1765</v>
      </c>
      <c r="B645" s="3">
        <v>6</v>
      </c>
      <c r="C645" s="2">
        <v>0.7</v>
      </c>
      <c r="D645" s="46">
        <v>40</v>
      </c>
      <c r="E645" s="3" t="s">
        <v>10535</v>
      </c>
      <c r="F645" s="3"/>
      <c r="G645" s="280">
        <v>26.200000000000003</v>
      </c>
      <c r="H645" s="280">
        <v>24.05</v>
      </c>
      <c r="I645" s="284">
        <v>23.6</v>
      </c>
      <c r="J645"/>
      <c r="K645"/>
      <c r="L645"/>
      <c r="M645"/>
    </row>
    <row r="646" spans="1:13" s="39" customFormat="1">
      <c r="A646" s="49" t="s">
        <v>1768</v>
      </c>
      <c r="B646" s="3">
        <v>6</v>
      </c>
      <c r="C646" s="2">
        <v>0.7</v>
      </c>
      <c r="D646" s="46">
        <v>40</v>
      </c>
      <c r="E646" s="3" t="s">
        <v>10535</v>
      </c>
      <c r="F646" s="3"/>
      <c r="G646" s="280">
        <v>26.8</v>
      </c>
      <c r="H646" s="280">
        <v>24.6</v>
      </c>
      <c r="I646" s="284">
        <v>24.150000000000002</v>
      </c>
      <c r="J646"/>
      <c r="K646"/>
      <c r="L646"/>
      <c r="M646"/>
    </row>
    <row r="647" spans="1:13">
      <c r="A647" s="49" t="s">
        <v>1954</v>
      </c>
      <c r="B647" s="3">
        <v>6</v>
      </c>
      <c r="C647" s="2">
        <v>1</v>
      </c>
      <c r="D647" s="46">
        <v>37.5</v>
      </c>
      <c r="E647" s="3" t="s">
        <v>10535</v>
      </c>
      <c r="F647" s="3"/>
      <c r="G647" s="280">
        <v>9.35</v>
      </c>
      <c r="H647" s="280">
        <v>8.5500000000000007</v>
      </c>
      <c r="I647" s="284">
        <v>8.4</v>
      </c>
    </row>
    <row r="648" spans="1:13">
      <c r="A648" s="49" t="s">
        <v>1978</v>
      </c>
      <c r="B648" s="3">
        <v>6</v>
      </c>
      <c r="C648" s="2">
        <v>0.7</v>
      </c>
      <c r="D648" s="46">
        <v>38</v>
      </c>
      <c r="E648" s="3" t="s">
        <v>10535</v>
      </c>
      <c r="F648" s="3"/>
      <c r="G648" s="280">
        <v>10.450000000000001</v>
      </c>
      <c r="H648" s="280">
        <v>9.6000000000000014</v>
      </c>
      <c r="I648" s="284">
        <v>9.4500000000000011</v>
      </c>
    </row>
    <row r="649" spans="1:13" s="39" customFormat="1">
      <c r="A649" s="49" t="s">
        <v>1981</v>
      </c>
      <c r="B649" s="3">
        <v>6</v>
      </c>
      <c r="C649" s="2">
        <v>0.7</v>
      </c>
      <c r="D649" s="46">
        <v>37.5</v>
      </c>
      <c r="E649" s="3" t="s">
        <v>10551</v>
      </c>
      <c r="F649" s="3"/>
      <c r="G649" s="280">
        <v>9.2000000000000011</v>
      </c>
      <c r="H649" s="280">
        <v>8.4500000000000011</v>
      </c>
      <c r="I649" s="284">
        <v>8.3000000000000007</v>
      </c>
      <c r="J649"/>
      <c r="K649"/>
      <c r="L649"/>
      <c r="M649"/>
    </row>
    <row r="650" spans="1:13" s="39" customFormat="1">
      <c r="A650" s="49" t="s">
        <v>1984</v>
      </c>
      <c r="B650" s="3">
        <v>6</v>
      </c>
      <c r="C650" s="2">
        <v>0.7</v>
      </c>
      <c r="D650" s="46">
        <v>37.5</v>
      </c>
      <c r="E650" s="3" t="s">
        <v>10535</v>
      </c>
      <c r="F650" s="3"/>
      <c r="G650" s="280">
        <v>9.2000000000000011</v>
      </c>
      <c r="H650" s="280">
        <v>8.4500000000000011</v>
      </c>
      <c r="I650" s="284">
        <v>8.3000000000000007</v>
      </c>
      <c r="J650"/>
      <c r="K650"/>
      <c r="L650"/>
      <c r="M650"/>
    </row>
    <row r="651" spans="1:13" s="39" customFormat="1">
      <c r="A651" s="49" t="s">
        <v>2027</v>
      </c>
      <c r="B651" s="3">
        <v>6</v>
      </c>
      <c r="C651" s="2">
        <v>0.7</v>
      </c>
      <c r="D651" s="46">
        <v>40</v>
      </c>
      <c r="E651" s="3" t="s">
        <v>10535</v>
      </c>
      <c r="F651" s="3"/>
      <c r="G651" s="280">
        <v>28</v>
      </c>
      <c r="H651" s="280">
        <v>25.75</v>
      </c>
      <c r="I651" s="284">
        <v>25.25</v>
      </c>
      <c r="J651"/>
      <c r="K651"/>
      <c r="L651"/>
      <c r="M651"/>
    </row>
    <row r="652" spans="1:13">
      <c r="A652" s="49" t="s">
        <v>2038</v>
      </c>
      <c r="B652" s="3">
        <v>6</v>
      </c>
      <c r="C652" s="2">
        <v>0.7</v>
      </c>
      <c r="D652" s="46">
        <v>37.5</v>
      </c>
      <c r="E652" s="3" t="s">
        <v>10551</v>
      </c>
      <c r="F652" s="3"/>
      <c r="G652" s="280">
        <v>22</v>
      </c>
      <c r="H652" s="280">
        <v>20.200000000000003</v>
      </c>
      <c r="I652" s="284">
        <v>19.850000000000001</v>
      </c>
    </row>
    <row r="653" spans="1:13" s="39" customFormat="1">
      <c r="A653" s="49" t="s">
        <v>2076</v>
      </c>
      <c r="B653" s="3">
        <v>12</v>
      </c>
      <c r="C653" s="2">
        <v>1</v>
      </c>
      <c r="D653" s="46">
        <v>40</v>
      </c>
      <c r="E653" s="3" t="s">
        <v>10535</v>
      </c>
      <c r="F653" s="3"/>
      <c r="G653" s="280">
        <v>16.95</v>
      </c>
      <c r="H653" s="280">
        <v>15.600000000000001</v>
      </c>
      <c r="I653" s="284">
        <v>15.3</v>
      </c>
      <c r="J653"/>
      <c r="K653"/>
      <c r="L653"/>
      <c r="M653"/>
    </row>
    <row r="654" spans="1:13" s="39" customFormat="1">
      <c r="A654" s="49" t="s">
        <v>2079</v>
      </c>
      <c r="B654" s="3">
        <v>6</v>
      </c>
      <c r="C654" s="2">
        <v>0.7</v>
      </c>
      <c r="D654" s="46">
        <v>40</v>
      </c>
      <c r="E654" s="3" t="s">
        <v>10535</v>
      </c>
      <c r="F654" s="3"/>
      <c r="G654" s="280">
        <v>11.3</v>
      </c>
      <c r="H654" s="280">
        <v>10.4</v>
      </c>
      <c r="I654" s="284">
        <v>10.200000000000001</v>
      </c>
      <c r="J654"/>
      <c r="K654"/>
      <c r="L654"/>
      <c r="M654"/>
    </row>
    <row r="655" spans="1:13">
      <c r="A655" s="49" t="s">
        <v>2082</v>
      </c>
      <c r="B655" s="3">
        <v>12</v>
      </c>
      <c r="C655" s="2">
        <v>1</v>
      </c>
      <c r="D655" s="46">
        <v>40</v>
      </c>
      <c r="E655" s="3" t="s">
        <v>10535</v>
      </c>
      <c r="F655" s="3"/>
      <c r="G655" s="280">
        <v>14.700000000000001</v>
      </c>
      <c r="H655" s="280">
        <v>13.5</v>
      </c>
      <c r="I655" s="284">
        <v>13.25</v>
      </c>
    </row>
    <row r="656" spans="1:13">
      <c r="A656" s="49" t="s">
        <v>2085</v>
      </c>
      <c r="B656" s="3">
        <v>6</v>
      </c>
      <c r="C656" s="2">
        <v>0.7</v>
      </c>
      <c r="D656" s="46">
        <v>25</v>
      </c>
      <c r="E656" s="3" t="s">
        <v>10552</v>
      </c>
      <c r="F656" s="3"/>
      <c r="G656" s="280">
        <v>15.05</v>
      </c>
      <c r="H656" s="280">
        <v>13.8</v>
      </c>
      <c r="I656" s="284">
        <v>13.55</v>
      </c>
    </row>
    <row r="657" spans="1:13" s="39" customFormat="1">
      <c r="A657" s="49" t="s">
        <v>2088</v>
      </c>
      <c r="B657" s="3">
        <v>6</v>
      </c>
      <c r="C657" s="2">
        <v>1</v>
      </c>
      <c r="D657" s="46">
        <v>35</v>
      </c>
      <c r="E657" s="3" t="s">
        <v>10535</v>
      </c>
      <c r="F657" s="3"/>
      <c r="G657" s="280">
        <v>14.8</v>
      </c>
      <c r="H657" s="280">
        <v>13.600000000000001</v>
      </c>
      <c r="I657" s="284">
        <v>13.350000000000001</v>
      </c>
      <c r="J657"/>
      <c r="K657"/>
      <c r="L657"/>
      <c r="M657"/>
    </row>
    <row r="658" spans="1:13" s="39" customFormat="1">
      <c r="A658" s="49" t="s">
        <v>2102</v>
      </c>
      <c r="B658" s="3">
        <v>6</v>
      </c>
      <c r="C658" s="2">
        <v>0.7</v>
      </c>
      <c r="D658" s="46">
        <v>25</v>
      </c>
      <c r="E658" s="3" t="s">
        <v>10552</v>
      </c>
      <c r="F658" s="3"/>
      <c r="G658" s="280">
        <v>12.05</v>
      </c>
      <c r="H658" s="280">
        <v>11.05</v>
      </c>
      <c r="I658" s="284">
        <v>10.850000000000001</v>
      </c>
      <c r="J658"/>
      <c r="K658"/>
      <c r="L658"/>
      <c r="M658"/>
    </row>
    <row r="659" spans="1:13">
      <c r="A659" s="49" t="s">
        <v>2105</v>
      </c>
      <c r="B659" s="3">
        <v>6</v>
      </c>
      <c r="C659" s="2">
        <v>1</v>
      </c>
      <c r="D659" s="46">
        <v>37.5</v>
      </c>
      <c r="E659" s="3" t="s">
        <v>10551</v>
      </c>
      <c r="F659" s="3"/>
      <c r="G659" s="280">
        <v>14.450000000000001</v>
      </c>
      <c r="H659" s="280">
        <v>13.3</v>
      </c>
      <c r="I659" s="284">
        <v>13.05</v>
      </c>
    </row>
    <row r="660" spans="1:13" s="39" customFormat="1">
      <c r="A660" s="49" t="s">
        <v>2113</v>
      </c>
      <c r="B660" s="3">
        <v>4</v>
      </c>
      <c r="C660" s="2">
        <v>0.7</v>
      </c>
      <c r="D660" s="46">
        <v>40</v>
      </c>
      <c r="E660" s="3" t="s">
        <v>10535</v>
      </c>
      <c r="F660" s="3"/>
      <c r="G660" s="280">
        <v>20.200000000000003</v>
      </c>
      <c r="H660" s="280">
        <v>18.55</v>
      </c>
      <c r="I660" s="284">
        <v>18.25</v>
      </c>
      <c r="J660"/>
      <c r="K660"/>
      <c r="L660"/>
      <c r="M660"/>
    </row>
    <row r="661" spans="1:13" s="39" customFormat="1">
      <c r="A661" s="49" t="s">
        <v>2116</v>
      </c>
      <c r="B661" s="3">
        <v>4</v>
      </c>
      <c r="C661" s="2">
        <v>0.7</v>
      </c>
      <c r="D661" s="46">
        <v>40</v>
      </c>
      <c r="E661" s="3" t="s">
        <v>10535</v>
      </c>
      <c r="F661" s="3"/>
      <c r="G661" s="280">
        <v>20.200000000000003</v>
      </c>
      <c r="H661" s="280">
        <v>18.55</v>
      </c>
      <c r="I661" s="284">
        <v>18.25</v>
      </c>
      <c r="J661"/>
      <c r="K661"/>
      <c r="L661"/>
      <c r="M661"/>
    </row>
    <row r="662" spans="1:13" s="39" customFormat="1">
      <c r="A662" s="49" t="s">
        <v>2212</v>
      </c>
      <c r="B662" s="3">
        <v>6</v>
      </c>
      <c r="C662" s="2">
        <v>1</v>
      </c>
      <c r="D662" s="46">
        <v>37.5</v>
      </c>
      <c r="E662" s="3" t="s">
        <v>10551</v>
      </c>
      <c r="F662" s="3"/>
      <c r="G662" s="280">
        <v>9.4500000000000011</v>
      </c>
      <c r="H662" s="280">
        <v>8.7000000000000011</v>
      </c>
      <c r="I662" s="284">
        <v>8.5500000000000007</v>
      </c>
      <c r="J662"/>
      <c r="K662"/>
      <c r="L662"/>
      <c r="M662"/>
    </row>
    <row r="663" spans="1:13" s="39" customFormat="1">
      <c r="A663" s="49" t="s">
        <v>2215</v>
      </c>
      <c r="B663" s="3">
        <v>6</v>
      </c>
      <c r="C663" s="2">
        <v>1</v>
      </c>
      <c r="D663" s="46">
        <v>37.5</v>
      </c>
      <c r="E663" s="3" t="s">
        <v>10535</v>
      </c>
      <c r="F663" s="3"/>
      <c r="G663" s="280">
        <v>9.6000000000000014</v>
      </c>
      <c r="H663" s="280">
        <v>8.8000000000000007</v>
      </c>
      <c r="I663" s="284">
        <v>8.65</v>
      </c>
      <c r="J663"/>
      <c r="K663"/>
      <c r="L663"/>
      <c r="M663"/>
    </row>
    <row r="664" spans="1:13" s="39" customFormat="1">
      <c r="A664" s="49" t="s">
        <v>2218</v>
      </c>
      <c r="B664" s="3">
        <v>6</v>
      </c>
      <c r="C664" s="2">
        <v>0.7</v>
      </c>
      <c r="D664" s="46">
        <v>35</v>
      </c>
      <c r="E664" s="3" t="s">
        <v>10535</v>
      </c>
      <c r="F664" s="3"/>
      <c r="G664" s="280">
        <v>8.4500000000000011</v>
      </c>
      <c r="H664" s="280">
        <v>7.75</v>
      </c>
      <c r="I664" s="284">
        <v>7.6000000000000005</v>
      </c>
      <c r="J664"/>
      <c r="K664"/>
      <c r="L664"/>
      <c r="M664"/>
    </row>
    <row r="665" spans="1:13">
      <c r="A665" s="49" t="s">
        <v>2242</v>
      </c>
      <c r="B665" s="3">
        <v>6</v>
      </c>
      <c r="C665" s="2">
        <v>0.7</v>
      </c>
      <c r="D665" s="46">
        <v>40</v>
      </c>
      <c r="E665" s="3" t="s">
        <v>10535</v>
      </c>
      <c r="F665" s="3"/>
      <c r="G665" s="280">
        <v>25.6</v>
      </c>
      <c r="H665" s="280">
        <v>23.5</v>
      </c>
      <c r="I665" s="284">
        <v>23.05</v>
      </c>
    </row>
    <row r="666" spans="1:13" s="39" customFormat="1">
      <c r="A666" s="49" t="s">
        <v>2245</v>
      </c>
      <c r="B666" s="3">
        <v>6</v>
      </c>
      <c r="C666" s="2">
        <v>0.7</v>
      </c>
      <c r="D666" s="46">
        <v>40</v>
      </c>
      <c r="E666" s="3" t="s">
        <v>10535</v>
      </c>
      <c r="F666" s="3"/>
      <c r="G666" s="280">
        <v>35.35</v>
      </c>
      <c r="H666" s="280">
        <v>32.450000000000003</v>
      </c>
      <c r="I666" s="284">
        <v>31.85</v>
      </c>
      <c r="J666"/>
      <c r="K666"/>
      <c r="L666"/>
      <c r="M666"/>
    </row>
    <row r="667" spans="1:13">
      <c r="A667" s="49" t="s">
        <v>2254</v>
      </c>
      <c r="B667" s="3">
        <v>6</v>
      </c>
      <c r="C667" s="2">
        <v>0.7</v>
      </c>
      <c r="D667" s="46">
        <v>40</v>
      </c>
      <c r="E667" s="3" t="s">
        <v>10535</v>
      </c>
      <c r="F667" s="3"/>
      <c r="G667" s="280">
        <v>113.4</v>
      </c>
      <c r="H667" s="280">
        <v>104.15</v>
      </c>
      <c r="I667" s="284">
        <v>102.25</v>
      </c>
    </row>
    <row r="668" spans="1:13" s="39" customFormat="1">
      <c r="A668" s="49" t="s">
        <v>2260</v>
      </c>
      <c r="B668" s="3">
        <v>6</v>
      </c>
      <c r="C668" s="2">
        <v>0.7</v>
      </c>
      <c r="D668" s="46">
        <v>40</v>
      </c>
      <c r="E668" s="3" t="s">
        <v>10535</v>
      </c>
      <c r="F668" s="3"/>
      <c r="G668" s="280">
        <v>19.5</v>
      </c>
      <c r="H668" s="280">
        <v>17.900000000000002</v>
      </c>
      <c r="I668" s="284">
        <v>17.55</v>
      </c>
      <c r="J668"/>
      <c r="K668"/>
      <c r="L668"/>
      <c r="M668"/>
    </row>
    <row r="669" spans="1:13">
      <c r="A669" s="49" t="s">
        <v>2263</v>
      </c>
      <c r="B669" s="3">
        <v>6</v>
      </c>
      <c r="C669" s="2">
        <v>0.7</v>
      </c>
      <c r="D669" s="46">
        <v>40</v>
      </c>
      <c r="E669" s="3" t="s">
        <v>10535</v>
      </c>
      <c r="F669" s="3"/>
      <c r="G669" s="280">
        <v>17.600000000000001</v>
      </c>
      <c r="H669" s="280">
        <v>16.150000000000002</v>
      </c>
      <c r="I669" s="284">
        <v>15.850000000000001</v>
      </c>
    </row>
    <row r="670" spans="1:13" s="39" customFormat="1">
      <c r="A670" s="49" t="s">
        <v>2266</v>
      </c>
      <c r="B670" s="3">
        <v>6</v>
      </c>
      <c r="C670" s="2">
        <v>0.7</v>
      </c>
      <c r="D670" s="46">
        <v>40</v>
      </c>
      <c r="E670" s="3" t="s">
        <v>10535</v>
      </c>
      <c r="F670" s="3"/>
      <c r="G670" s="280">
        <v>17.95</v>
      </c>
      <c r="H670" s="280">
        <v>16.5</v>
      </c>
      <c r="I670" s="284">
        <v>16.2</v>
      </c>
      <c r="J670"/>
      <c r="K670"/>
      <c r="L670"/>
      <c r="M670"/>
    </row>
    <row r="671" spans="1:13">
      <c r="A671" s="49" t="s">
        <v>2269</v>
      </c>
      <c r="B671" s="3">
        <v>6</v>
      </c>
      <c r="C671" s="2">
        <v>0.7</v>
      </c>
      <c r="D671" s="46">
        <v>40</v>
      </c>
      <c r="E671" s="3" t="s">
        <v>10535</v>
      </c>
      <c r="F671" s="3"/>
      <c r="G671" s="280">
        <v>32.9</v>
      </c>
      <c r="H671" s="280">
        <v>30.200000000000003</v>
      </c>
      <c r="I671" s="284">
        <v>29.650000000000002</v>
      </c>
    </row>
    <row r="672" spans="1:13" s="39" customFormat="1">
      <c r="A672" s="49" t="s">
        <v>2438</v>
      </c>
      <c r="B672" s="3">
        <v>6</v>
      </c>
      <c r="C672" s="2">
        <v>0.7</v>
      </c>
      <c r="D672" s="46">
        <v>45.2</v>
      </c>
      <c r="E672" s="3" t="s">
        <v>10535</v>
      </c>
      <c r="F672" s="3"/>
      <c r="G672" s="280">
        <v>45.150000000000006</v>
      </c>
      <c r="H672" s="280">
        <v>41.45</v>
      </c>
      <c r="I672" s="284">
        <v>40.700000000000003</v>
      </c>
      <c r="J672"/>
      <c r="K672"/>
      <c r="L672"/>
      <c r="M672"/>
    </row>
    <row r="673" spans="1:13" s="39" customFormat="1">
      <c r="A673" s="49" t="s">
        <v>2493</v>
      </c>
      <c r="B673" s="3">
        <v>6</v>
      </c>
      <c r="C673" s="2">
        <v>1</v>
      </c>
      <c r="D673" s="46">
        <v>50</v>
      </c>
      <c r="E673" s="3" t="s">
        <v>10551</v>
      </c>
      <c r="F673" s="3"/>
      <c r="G673" s="280">
        <v>21.6</v>
      </c>
      <c r="H673" s="280">
        <v>19.8</v>
      </c>
      <c r="I673" s="284">
        <v>19.450000000000003</v>
      </c>
      <c r="J673"/>
      <c r="K673"/>
      <c r="L673"/>
      <c r="M673"/>
    </row>
    <row r="674" spans="1:13">
      <c r="A674" s="49" t="s">
        <v>26416</v>
      </c>
      <c r="B674" s="3">
        <v>6</v>
      </c>
      <c r="C674" s="2">
        <v>0.7</v>
      </c>
      <c r="D674" s="46">
        <v>50</v>
      </c>
      <c r="E674" s="3" t="s">
        <v>10551</v>
      </c>
      <c r="F674" s="3"/>
      <c r="G674" s="280">
        <v>19.150000000000002</v>
      </c>
      <c r="H674" s="280">
        <v>17.600000000000001</v>
      </c>
      <c r="I674" s="284">
        <v>17.25</v>
      </c>
    </row>
    <row r="675" spans="1:13" s="39" customFormat="1">
      <c r="A675" s="49" t="s">
        <v>2502</v>
      </c>
      <c r="B675" s="3">
        <v>6</v>
      </c>
      <c r="C675" s="2">
        <v>0.7</v>
      </c>
      <c r="D675" s="46">
        <v>40</v>
      </c>
      <c r="E675" s="3" t="s">
        <v>10535</v>
      </c>
      <c r="F675" s="3"/>
      <c r="G675" s="280">
        <v>23.150000000000002</v>
      </c>
      <c r="H675" s="280">
        <v>21.25</v>
      </c>
      <c r="I675" s="284">
        <v>20.85</v>
      </c>
      <c r="J675"/>
      <c r="K675"/>
      <c r="L675"/>
      <c r="M675"/>
    </row>
    <row r="676" spans="1:13">
      <c r="A676" s="49" t="s">
        <v>2505</v>
      </c>
      <c r="B676" s="3">
        <v>6</v>
      </c>
      <c r="C676" s="2">
        <v>0.7</v>
      </c>
      <c r="D676" s="46">
        <v>40</v>
      </c>
      <c r="E676" s="3" t="s">
        <v>10535</v>
      </c>
      <c r="F676" s="3"/>
      <c r="G676" s="280">
        <v>32.300000000000004</v>
      </c>
      <c r="H676" s="280">
        <v>29.650000000000002</v>
      </c>
      <c r="I676" s="284">
        <v>29.1</v>
      </c>
    </row>
    <row r="677" spans="1:13">
      <c r="A677" s="49" t="s">
        <v>2508</v>
      </c>
      <c r="B677" s="3">
        <v>6</v>
      </c>
      <c r="C677" s="2">
        <v>0.7</v>
      </c>
      <c r="D677" s="46">
        <v>42</v>
      </c>
      <c r="E677" s="3" t="s">
        <v>10535</v>
      </c>
      <c r="F677" s="3"/>
      <c r="G677" s="280">
        <v>47.1</v>
      </c>
      <c r="H677" s="280">
        <v>43.25</v>
      </c>
      <c r="I677" s="284">
        <v>42.5</v>
      </c>
    </row>
    <row r="678" spans="1:13" s="39" customFormat="1">
      <c r="A678" s="49" t="s">
        <v>2566</v>
      </c>
      <c r="B678" s="3">
        <v>6</v>
      </c>
      <c r="C678" s="2">
        <v>0.7</v>
      </c>
      <c r="D678" s="46">
        <v>47</v>
      </c>
      <c r="E678" s="3" t="s">
        <v>10535</v>
      </c>
      <c r="F678" s="3"/>
      <c r="G678" s="280">
        <v>27.400000000000002</v>
      </c>
      <c r="H678" s="280">
        <v>25.200000000000003</v>
      </c>
      <c r="I678" s="284">
        <v>24.75</v>
      </c>
      <c r="J678"/>
      <c r="K678"/>
      <c r="L678"/>
      <c r="M678"/>
    </row>
    <row r="679" spans="1:13" s="39" customFormat="1">
      <c r="A679" s="49" t="s">
        <v>2569</v>
      </c>
      <c r="B679" s="3">
        <v>6</v>
      </c>
      <c r="C679" s="2">
        <v>0.7</v>
      </c>
      <c r="D679" s="46">
        <v>40</v>
      </c>
      <c r="E679" s="3" t="s">
        <v>10535</v>
      </c>
      <c r="F679" s="3"/>
      <c r="G679" s="280">
        <v>28</v>
      </c>
      <c r="H679" s="280">
        <v>25.75</v>
      </c>
      <c r="I679" s="284">
        <v>25.25</v>
      </c>
      <c r="J679"/>
      <c r="K679"/>
      <c r="L679"/>
      <c r="M679"/>
    </row>
    <row r="680" spans="1:13">
      <c r="A680" s="49" t="s">
        <v>2572</v>
      </c>
      <c r="B680" s="3">
        <v>6</v>
      </c>
      <c r="C680" s="2">
        <v>0.7</v>
      </c>
      <c r="D680" s="46">
        <v>54</v>
      </c>
      <c r="E680" s="3" t="s">
        <v>10535</v>
      </c>
      <c r="F680" s="3"/>
      <c r="G680" s="280">
        <v>32.25</v>
      </c>
      <c r="H680" s="280">
        <v>29.6</v>
      </c>
      <c r="I680" s="284">
        <v>29.1</v>
      </c>
    </row>
    <row r="681" spans="1:13">
      <c r="A681" s="49" t="s">
        <v>2575</v>
      </c>
      <c r="B681" s="3">
        <v>6</v>
      </c>
      <c r="C681" s="2">
        <v>0.7</v>
      </c>
      <c r="D681" s="46">
        <v>40</v>
      </c>
      <c r="E681" s="3" t="s">
        <v>10535</v>
      </c>
      <c r="F681" s="3"/>
      <c r="G681" s="280">
        <v>28.950000000000003</v>
      </c>
      <c r="H681" s="280">
        <v>26.55</v>
      </c>
      <c r="I681" s="284">
        <v>26.1</v>
      </c>
    </row>
    <row r="682" spans="1:13" s="39" customFormat="1">
      <c r="A682" s="49" t="s">
        <v>2756</v>
      </c>
      <c r="B682" s="3">
        <v>6</v>
      </c>
      <c r="C682" s="2">
        <v>0.7</v>
      </c>
      <c r="D682" s="46">
        <v>40</v>
      </c>
      <c r="E682" s="3" t="s">
        <v>10535</v>
      </c>
      <c r="F682" s="3"/>
      <c r="G682" s="280">
        <v>35.35</v>
      </c>
      <c r="H682" s="280">
        <v>32.450000000000003</v>
      </c>
      <c r="I682" s="284">
        <v>31.85</v>
      </c>
      <c r="J682"/>
      <c r="K682"/>
      <c r="L682"/>
      <c r="M682"/>
    </row>
    <row r="683" spans="1:13">
      <c r="A683" s="49" t="s">
        <v>2759</v>
      </c>
      <c r="B683" s="3">
        <v>6</v>
      </c>
      <c r="C683" s="2">
        <v>0.7</v>
      </c>
      <c r="D683" s="46">
        <v>40</v>
      </c>
      <c r="E683" s="3" t="s">
        <v>10535</v>
      </c>
      <c r="F683" s="3"/>
      <c r="G683" s="280">
        <v>53.050000000000004</v>
      </c>
      <c r="H683" s="280">
        <v>48.7</v>
      </c>
      <c r="I683" s="284">
        <v>47.800000000000004</v>
      </c>
    </row>
    <row r="684" spans="1:13">
      <c r="A684" s="49" t="s">
        <v>2762</v>
      </c>
      <c r="B684" s="3">
        <v>6</v>
      </c>
      <c r="C684" s="2">
        <v>0.7</v>
      </c>
      <c r="D684" s="46">
        <v>46.2</v>
      </c>
      <c r="E684" s="3" t="s">
        <v>10535</v>
      </c>
      <c r="F684" s="3"/>
      <c r="G684" s="280">
        <v>76.150000000000006</v>
      </c>
      <c r="H684" s="280">
        <v>69.900000000000006</v>
      </c>
      <c r="I684" s="284">
        <v>68.650000000000006</v>
      </c>
    </row>
    <row r="685" spans="1:13">
      <c r="A685" s="49" t="s">
        <v>2765</v>
      </c>
      <c r="B685" s="3">
        <v>6</v>
      </c>
      <c r="C685" s="2">
        <v>0.7</v>
      </c>
      <c r="D685" s="46">
        <v>50.6</v>
      </c>
      <c r="E685" s="3" t="s">
        <v>10535</v>
      </c>
      <c r="F685" s="3"/>
      <c r="G685" s="280">
        <v>73.5</v>
      </c>
      <c r="H685" s="280">
        <v>67.45</v>
      </c>
      <c r="I685" s="284">
        <v>66.25</v>
      </c>
    </row>
    <row r="686" spans="1:13" s="39" customFormat="1">
      <c r="A686" s="49" t="s">
        <v>26235</v>
      </c>
      <c r="B686" s="3">
        <v>6</v>
      </c>
      <c r="C686" s="2">
        <v>0.7</v>
      </c>
      <c r="D686" s="46">
        <v>40</v>
      </c>
      <c r="E686" s="3" t="s">
        <v>10535</v>
      </c>
      <c r="F686" s="3"/>
      <c r="G686" s="280">
        <v>10.9</v>
      </c>
      <c r="H686" s="280">
        <v>10</v>
      </c>
      <c r="I686" s="284">
        <v>9.8000000000000007</v>
      </c>
      <c r="J686"/>
      <c r="K686"/>
      <c r="L686"/>
      <c r="M686"/>
    </row>
    <row r="687" spans="1:13">
      <c r="A687" s="49" t="s">
        <v>3043</v>
      </c>
      <c r="B687" s="3">
        <v>6</v>
      </c>
      <c r="C687" s="2">
        <v>0.7</v>
      </c>
      <c r="D687" s="46">
        <v>37.5</v>
      </c>
      <c r="E687" s="3" t="s">
        <v>10552</v>
      </c>
      <c r="F687" s="3"/>
      <c r="G687" s="280">
        <v>16.350000000000001</v>
      </c>
      <c r="H687" s="280">
        <v>15</v>
      </c>
      <c r="I687" s="284">
        <v>14.75</v>
      </c>
    </row>
    <row r="688" spans="1:13">
      <c r="A688" s="49" t="s">
        <v>3046</v>
      </c>
      <c r="B688" s="3">
        <v>6</v>
      </c>
      <c r="C688" s="2">
        <v>0.7</v>
      </c>
      <c r="D688" s="46">
        <v>37.5</v>
      </c>
      <c r="E688" s="3" t="s">
        <v>10552</v>
      </c>
      <c r="F688" s="3"/>
      <c r="G688" s="280">
        <v>16.350000000000001</v>
      </c>
      <c r="H688" s="280">
        <v>15</v>
      </c>
      <c r="I688" s="284">
        <v>14.75</v>
      </c>
    </row>
    <row r="689" spans="1:13">
      <c r="A689" s="49" t="s">
        <v>3049</v>
      </c>
      <c r="B689" s="3">
        <v>6</v>
      </c>
      <c r="C689" s="2">
        <v>0.7</v>
      </c>
      <c r="D689" s="46">
        <v>40</v>
      </c>
      <c r="E689" s="3" t="s">
        <v>10552</v>
      </c>
      <c r="F689" s="3"/>
      <c r="G689" s="280">
        <v>16.55</v>
      </c>
      <c r="H689" s="280">
        <v>15.200000000000001</v>
      </c>
      <c r="I689" s="284">
        <v>14.950000000000001</v>
      </c>
    </row>
    <row r="690" spans="1:13">
      <c r="A690" s="49" t="s">
        <v>3055</v>
      </c>
      <c r="B690" s="3">
        <v>6</v>
      </c>
      <c r="C690" s="2">
        <v>0.7</v>
      </c>
      <c r="D690" s="46">
        <v>37.5</v>
      </c>
      <c r="E690" s="3" t="s">
        <v>10552</v>
      </c>
      <c r="F690" s="3"/>
      <c r="G690" s="280">
        <v>16.350000000000001</v>
      </c>
      <c r="H690" s="280">
        <v>15</v>
      </c>
      <c r="I690" s="284">
        <v>14.75</v>
      </c>
    </row>
    <row r="691" spans="1:13" s="39" customFormat="1">
      <c r="A691" s="49" t="s">
        <v>3058</v>
      </c>
      <c r="B691" s="3">
        <v>6</v>
      </c>
      <c r="C691" s="2">
        <v>0.7</v>
      </c>
      <c r="D691" s="46">
        <v>17</v>
      </c>
      <c r="E691" s="3" t="s">
        <v>10552</v>
      </c>
      <c r="F691" s="3"/>
      <c r="G691" s="280">
        <v>14.5</v>
      </c>
      <c r="H691" s="280">
        <v>13.350000000000001</v>
      </c>
      <c r="I691" s="284">
        <v>13.100000000000001</v>
      </c>
      <c r="J691"/>
      <c r="K691"/>
      <c r="L691"/>
      <c r="M691"/>
    </row>
    <row r="692" spans="1:13" s="39" customFormat="1">
      <c r="A692" s="49" t="s">
        <v>3061</v>
      </c>
      <c r="B692" s="3">
        <v>6</v>
      </c>
      <c r="C692" s="2">
        <v>0.7</v>
      </c>
      <c r="D692" s="46">
        <v>37.5</v>
      </c>
      <c r="E692" s="3" t="s">
        <v>10535</v>
      </c>
      <c r="F692" s="3"/>
      <c r="G692" s="280">
        <v>16.350000000000001</v>
      </c>
      <c r="H692" s="280">
        <v>15</v>
      </c>
      <c r="I692" s="284">
        <v>14.75</v>
      </c>
      <c r="J692"/>
      <c r="K692"/>
      <c r="L692"/>
      <c r="M692"/>
    </row>
    <row r="693" spans="1:13">
      <c r="A693" s="49" t="s">
        <v>3070</v>
      </c>
      <c r="B693" s="3">
        <v>6</v>
      </c>
      <c r="C693" s="2">
        <v>0.7</v>
      </c>
      <c r="D693" s="46">
        <v>37.5</v>
      </c>
      <c r="E693" s="3" t="s">
        <v>10551</v>
      </c>
      <c r="F693" s="3"/>
      <c r="G693" s="280">
        <v>16.350000000000001</v>
      </c>
      <c r="H693" s="280">
        <v>15</v>
      </c>
      <c r="I693" s="284">
        <v>14.75</v>
      </c>
    </row>
    <row r="694" spans="1:13" s="39" customFormat="1">
      <c r="A694" s="49" t="s">
        <v>26236</v>
      </c>
      <c r="B694" s="3">
        <v>6</v>
      </c>
      <c r="C694" s="2">
        <v>0.7</v>
      </c>
      <c r="D694" s="46">
        <v>40</v>
      </c>
      <c r="E694" s="3" t="s">
        <v>10535</v>
      </c>
      <c r="F694" s="3"/>
      <c r="G694" s="280">
        <v>60.35</v>
      </c>
      <c r="H694" s="280">
        <v>55.400000000000006</v>
      </c>
      <c r="I694" s="284">
        <v>54.400000000000006</v>
      </c>
      <c r="J694"/>
      <c r="K694"/>
      <c r="L694"/>
      <c r="M694"/>
    </row>
    <row r="695" spans="1:13">
      <c r="A695" s="49" t="s">
        <v>3073</v>
      </c>
      <c r="B695" s="3">
        <v>6</v>
      </c>
      <c r="C695" s="2">
        <v>0.7</v>
      </c>
      <c r="D695" s="46">
        <v>40</v>
      </c>
      <c r="E695" s="3" t="s">
        <v>10535</v>
      </c>
      <c r="F695" s="3"/>
      <c r="G695" s="280">
        <v>37.1</v>
      </c>
      <c r="H695" s="280">
        <v>34.050000000000004</v>
      </c>
      <c r="I695" s="284">
        <v>33.450000000000003</v>
      </c>
    </row>
    <row r="696" spans="1:13">
      <c r="A696" s="49" t="s">
        <v>3076</v>
      </c>
      <c r="B696" s="3">
        <v>6</v>
      </c>
      <c r="C696" s="2">
        <v>0.7</v>
      </c>
      <c r="D696" s="46">
        <v>35</v>
      </c>
      <c r="E696" s="3" t="s">
        <v>10535</v>
      </c>
      <c r="F696" s="3"/>
      <c r="G696" s="280">
        <v>36.1</v>
      </c>
      <c r="H696" s="280">
        <v>33.15</v>
      </c>
      <c r="I696" s="284">
        <v>32.550000000000004</v>
      </c>
    </row>
    <row r="697" spans="1:13">
      <c r="A697" s="49" t="s">
        <v>3079</v>
      </c>
      <c r="B697" s="3">
        <v>48</v>
      </c>
      <c r="C697" s="2">
        <v>0.05</v>
      </c>
      <c r="D697" s="46">
        <v>40</v>
      </c>
      <c r="E697" s="3" t="s">
        <v>10535</v>
      </c>
      <c r="F697" s="3"/>
      <c r="G697" s="280">
        <v>7.25</v>
      </c>
      <c r="H697" s="280">
        <v>6.65</v>
      </c>
      <c r="I697" s="284">
        <v>6.5</v>
      </c>
    </row>
    <row r="698" spans="1:13">
      <c r="A698" s="49" t="s">
        <v>3192</v>
      </c>
      <c r="B698" s="3">
        <v>6</v>
      </c>
      <c r="C698" s="2">
        <v>0.7</v>
      </c>
      <c r="D698" s="46">
        <v>40</v>
      </c>
      <c r="E698" s="3" t="s">
        <v>10535</v>
      </c>
      <c r="F698" s="3"/>
      <c r="G698" s="280">
        <v>29.55</v>
      </c>
      <c r="H698" s="280">
        <v>27.150000000000002</v>
      </c>
      <c r="I698" s="284">
        <v>26.650000000000002</v>
      </c>
    </row>
    <row r="699" spans="1:13" s="39" customFormat="1">
      <c r="A699" s="49" t="s">
        <v>3195</v>
      </c>
      <c r="B699" s="3">
        <v>6</v>
      </c>
      <c r="C699" s="2">
        <v>0.7</v>
      </c>
      <c r="D699" s="46">
        <v>40</v>
      </c>
      <c r="E699" s="3" t="s">
        <v>10535</v>
      </c>
      <c r="F699" s="3"/>
      <c r="G699" s="280">
        <v>29.55</v>
      </c>
      <c r="H699" s="280">
        <v>27.150000000000002</v>
      </c>
      <c r="I699" s="284">
        <v>26.650000000000002</v>
      </c>
      <c r="J699"/>
      <c r="K699"/>
      <c r="L699"/>
      <c r="M699"/>
    </row>
    <row r="700" spans="1:13" s="39" customFormat="1">
      <c r="A700" s="49" t="s">
        <v>3201</v>
      </c>
      <c r="B700" s="3">
        <v>6</v>
      </c>
      <c r="C700" s="2">
        <v>0.7</v>
      </c>
      <c r="D700" s="46">
        <v>40</v>
      </c>
      <c r="E700" s="3" t="s">
        <v>10535</v>
      </c>
      <c r="F700" s="3"/>
      <c r="G700" s="280">
        <v>41.45</v>
      </c>
      <c r="H700" s="280">
        <v>38.050000000000004</v>
      </c>
      <c r="I700" s="284">
        <v>37.35</v>
      </c>
      <c r="J700"/>
      <c r="K700"/>
      <c r="L700"/>
      <c r="M700"/>
    </row>
    <row r="701" spans="1:13" s="39" customFormat="1">
      <c r="A701" s="49" t="s">
        <v>3203</v>
      </c>
      <c r="B701" s="3">
        <v>6</v>
      </c>
      <c r="C701" s="2">
        <v>0.7</v>
      </c>
      <c r="D701" s="46">
        <v>40</v>
      </c>
      <c r="E701" s="3" t="s">
        <v>10535</v>
      </c>
      <c r="F701" s="3"/>
      <c r="G701" s="280">
        <v>68.3</v>
      </c>
      <c r="H701" s="280">
        <v>62.7</v>
      </c>
      <c r="I701" s="284">
        <v>61.550000000000004</v>
      </c>
      <c r="J701"/>
      <c r="K701"/>
      <c r="L701"/>
      <c r="M701"/>
    </row>
    <row r="702" spans="1:13">
      <c r="A702" s="49" t="s">
        <v>26237</v>
      </c>
      <c r="B702" s="3">
        <v>6</v>
      </c>
      <c r="C702" s="2">
        <v>0.7</v>
      </c>
      <c r="D702" s="46">
        <v>40</v>
      </c>
      <c r="E702" s="3" t="s">
        <v>10535</v>
      </c>
      <c r="F702" s="3"/>
      <c r="G702" s="280">
        <v>68.3</v>
      </c>
      <c r="H702" s="280">
        <v>62.7</v>
      </c>
      <c r="I702" s="284">
        <v>61.550000000000004</v>
      </c>
    </row>
    <row r="703" spans="1:13">
      <c r="A703" s="49" t="s">
        <v>3224</v>
      </c>
      <c r="B703" s="3">
        <v>4</v>
      </c>
      <c r="C703" s="2">
        <v>0.7</v>
      </c>
      <c r="D703" s="46">
        <v>47</v>
      </c>
      <c r="E703" s="3" t="s">
        <v>10535</v>
      </c>
      <c r="F703" s="3"/>
      <c r="G703" s="280">
        <v>201.25</v>
      </c>
      <c r="H703" s="280">
        <v>184.8</v>
      </c>
      <c r="I703" s="284">
        <v>181.5</v>
      </c>
    </row>
    <row r="704" spans="1:13">
      <c r="A704" s="49" t="s">
        <v>3227</v>
      </c>
      <c r="B704" s="3">
        <v>6</v>
      </c>
      <c r="C704" s="2">
        <v>0.7</v>
      </c>
      <c r="D704" s="46">
        <v>40</v>
      </c>
      <c r="E704" s="3" t="s">
        <v>10535</v>
      </c>
      <c r="F704" s="3"/>
      <c r="G704" s="280">
        <v>20.5</v>
      </c>
      <c r="H704" s="280">
        <v>18.850000000000001</v>
      </c>
      <c r="I704" s="284">
        <v>18.5</v>
      </c>
    </row>
    <row r="705" spans="1:13" s="39" customFormat="1">
      <c r="A705" s="49" t="s">
        <v>26315</v>
      </c>
      <c r="B705" s="3">
        <v>6</v>
      </c>
      <c r="C705" s="2">
        <v>0.75</v>
      </c>
      <c r="D705" s="46">
        <v>40</v>
      </c>
      <c r="E705" s="3" t="s">
        <v>10535</v>
      </c>
      <c r="F705" s="3"/>
      <c r="G705" s="280">
        <v>21.700000000000003</v>
      </c>
      <c r="H705" s="280">
        <v>19.900000000000002</v>
      </c>
      <c r="I705" s="284">
        <v>19.55</v>
      </c>
      <c r="J705"/>
      <c r="K705"/>
      <c r="L705"/>
      <c r="M705"/>
    </row>
    <row r="706" spans="1:13" s="39" customFormat="1">
      <c r="A706" s="49" t="s">
        <v>3230</v>
      </c>
      <c r="B706" s="3">
        <v>6</v>
      </c>
      <c r="C706" s="2">
        <v>0.7</v>
      </c>
      <c r="D706" s="46">
        <v>40</v>
      </c>
      <c r="E706" s="3" t="s">
        <v>10535</v>
      </c>
      <c r="F706" s="3"/>
      <c r="G706" s="280">
        <v>20.5</v>
      </c>
      <c r="H706" s="280">
        <v>18.850000000000001</v>
      </c>
      <c r="I706" s="284">
        <v>18.5</v>
      </c>
      <c r="J706"/>
      <c r="K706"/>
      <c r="L706"/>
      <c r="M706"/>
    </row>
    <row r="707" spans="1:13">
      <c r="A707" s="49" t="s">
        <v>3233</v>
      </c>
      <c r="B707" s="3">
        <v>6</v>
      </c>
      <c r="C707" s="2">
        <v>0.7</v>
      </c>
      <c r="D707" s="46">
        <v>47</v>
      </c>
      <c r="E707" s="3" t="s">
        <v>10535</v>
      </c>
      <c r="F707" s="3"/>
      <c r="G707" s="280">
        <v>46.95</v>
      </c>
      <c r="H707" s="280">
        <v>43.1</v>
      </c>
      <c r="I707" s="284">
        <v>42.35</v>
      </c>
    </row>
    <row r="708" spans="1:13">
      <c r="A708" s="49" t="s">
        <v>3236</v>
      </c>
      <c r="B708" s="3">
        <v>6</v>
      </c>
      <c r="C708" s="2">
        <v>0.7</v>
      </c>
      <c r="D708" s="46">
        <v>47</v>
      </c>
      <c r="E708" s="3" t="s">
        <v>10535</v>
      </c>
      <c r="F708" s="3"/>
      <c r="G708" s="280">
        <v>50.6</v>
      </c>
      <c r="H708" s="280">
        <v>46.45</v>
      </c>
      <c r="I708" s="284">
        <v>45.650000000000006</v>
      </c>
    </row>
    <row r="709" spans="1:13">
      <c r="A709" s="49" t="s">
        <v>3239</v>
      </c>
      <c r="B709" s="3">
        <v>6</v>
      </c>
      <c r="C709" s="2">
        <v>0.7</v>
      </c>
      <c r="D709" s="46">
        <v>47</v>
      </c>
      <c r="E709" s="3" t="s">
        <v>10535</v>
      </c>
      <c r="F709" s="3"/>
      <c r="G709" s="280">
        <v>49.400000000000006</v>
      </c>
      <c r="H709" s="280">
        <v>45.35</v>
      </c>
      <c r="I709" s="284">
        <v>44.550000000000004</v>
      </c>
    </row>
    <row r="710" spans="1:13" s="39" customFormat="1">
      <c r="A710" s="49" t="s">
        <v>3242</v>
      </c>
      <c r="B710" s="3">
        <v>6</v>
      </c>
      <c r="C710" s="2">
        <v>0.7</v>
      </c>
      <c r="D710" s="46">
        <v>47</v>
      </c>
      <c r="E710" s="3" t="s">
        <v>10551</v>
      </c>
      <c r="F710" s="3"/>
      <c r="G710" s="280">
        <v>23.450000000000003</v>
      </c>
      <c r="H710" s="280">
        <v>21.55</v>
      </c>
      <c r="I710" s="284">
        <v>21.150000000000002</v>
      </c>
      <c r="J710"/>
      <c r="K710"/>
      <c r="L710"/>
      <c r="M710"/>
    </row>
    <row r="711" spans="1:13">
      <c r="A711" s="49" t="s">
        <v>3245</v>
      </c>
      <c r="B711" s="3">
        <v>6</v>
      </c>
      <c r="C711" s="2">
        <v>0.7</v>
      </c>
      <c r="D711" s="46">
        <v>40</v>
      </c>
      <c r="E711" s="3" t="s">
        <v>10535</v>
      </c>
      <c r="F711" s="3"/>
      <c r="G711" s="280">
        <v>33.5</v>
      </c>
      <c r="H711" s="280">
        <v>30.75</v>
      </c>
      <c r="I711" s="284">
        <v>30.200000000000003</v>
      </c>
    </row>
    <row r="712" spans="1:13">
      <c r="A712" s="49" t="s">
        <v>26238</v>
      </c>
      <c r="B712" s="3">
        <v>6</v>
      </c>
      <c r="C712" s="2">
        <v>0.7</v>
      </c>
      <c r="D712" s="46">
        <v>40</v>
      </c>
      <c r="E712" s="3" t="s">
        <v>10535</v>
      </c>
      <c r="F712" s="3"/>
      <c r="G712" s="280">
        <v>34.1</v>
      </c>
      <c r="H712" s="280">
        <v>31.35</v>
      </c>
      <c r="I712" s="284">
        <v>30.75</v>
      </c>
    </row>
    <row r="713" spans="1:13">
      <c r="A713" s="49" t="s">
        <v>3248</v>
      </c>
      <c r="B713" s="3">
        <v>6</v>
      </c>
      <c r="C713" s="2">
        <v>0.7</v>
      </c>
      <c r="D713" s="46">
        <v>40</v>
      </c>
      <c r="E713" s="3" t="s">
        <v>10535</v>
      </c>
      <c r="F713" s="3"/>
      <c r="G713" s="280">
        <v>33.450000000000003</v>
      </c>
      <c r="H713" s="280">
        <v>30.700000000000003</v>
      </c>
      <c r="I713" s="284">
        <v>30.150000000000002</v>
      </c>
    </row>
    <row r="714" spans="1:13" s="39" customFormat="1">
      <c r="A714" s="49" t="s">
        <v>3251</v>
      </c>
      <c r="B714" s="3">
        <v>6</v>
      </c>
      <c r="C714" s="2">
        <v>0.7</v>
      </c>
      <c r="D714" s="46">
        <v>43</v>
      </c>
      <c r="E714" s="3" t="s">
        <v>10535</v>
      </c>
      <c r="F714" s="3"/>
      <c r="G714" s="280">
        <v>39.25</v>
      </c>
      <c r="H714" s="280">
        <v>36.050000000000004</v>
      </c>
      <c r="I714" s="284">
        <v>35.4</v>
      </c>
      <c r="J714"/>
      <c r="K714"/>
      <c r="L714"/>
      <c r="M714"/>
    </row>
    <row r="715" spans="1:13" s="39" customFormat="1">
      <c r="A715" s="49" t="s">
        <v>3336</v>
      </c>
      <c r="B715" s="3">
        <v>6</v>
      </c>
      <c r="C715" s="2">
        <v>0.7</v>
      </c>
      <c r="D715" s="46">
        <v>40</v>
      </c>
      <c r="E715" s="3" t="s">
        <v>10535</v>
      </c>
      <c r="F715" s="3"/>
      <c r="G715" s="280">
        <v>42.050000000000004</v>
      </c>
      <c r="H715" s="280">
        <v>38.6</v>
      </c>
      <c r="I715" s="284">
        <v>37.9</v>
      </c>
      <c r="J715"/>
      <c r="K715"/>
      <c r="L715"/>
      <c r="M715"/>
    </row>
    <row r="716" spans="1:13" s="39" customFormat="1">
      <c r="A716" s="49" t="s">
        <v>3340</v>
      </c>
      <c r="B716" s="3">
        <v>6</v>
      </c>
      <c r="C716" s="2">
        <v>0.7</v>
      </c>
      <c r="D716" s="46">
        <v>40</v>
      </c>
      <c r="E716" s="3" t="s">
        <v>10535</v>
      </c>
      <c r="F716" s="3"/>
      <c r="G716" s="280">
        <v>33.5</v>
      </c>
      <c r="H716" s="280">
        <v>30.75</v>
      </c>
      <c r="I716" s="284">
        <v>30.200000000000003</v>
      </c>
      <c r="J716"/>
      <c r="K716"/>
      <c r="L716"/>
      <c r="M716"/>
    </row>
    <row r="717" spans="1:13" s="39" customFormat="1">
      <c r="A717" s="49" t="s">
        <v>3346</v>
      </c>
      <c r="B717" s="3">
        <v>6</v>
      </c>
      <c r="C717" s="2">
        <v>0.7</v>
      </c>
      <c r="D717" s="46">
        <v>40</v>
      </c>
      <c r="E717" s="3" t="s">
        <v>10535</v>
      </c>
      <c r="F717" s="3"/>
      <c r="G717" s="280">
        <v>34.1</v>
      </c>
      <c r="H717" s="280">
        <v>31.35</v>
      </c>
      <c r="I717" s="284">
        <v>30.75</v>
      </c>
      <c r="J717"/>
      <c r="K717"/>
      <c r="L717"/>
      <c r="M717"/>
    </row>
    <row r="718" spans="1:13">
      <c r="A718" s="49" t="s">
        <v>3350</v>
      </c>
      <c r="B718" s="3">
        <v>6</v>
      </c>
      <c r="C718" s="2">
        <v>0.7</v>
      </c>
      <c r="D718" s="46">
        <v>40</v>
      </c>
      <c r="E718" s="3" t="s">
        <v>10535</v>
      </c>
      <c r="F718" s="3"/>
      <c r="G718" s="280">
        <v>151.85</v>
      </c>
      <c r="H718" s="280">
        <v>139.4</v>
      </c>
      <c r="I718" s="284">
        <v>136.9</v>
      </c>
    </row>
    <row r="719" spans="1:13" s="39" customFormat="1">
      <c r="A719" s="49" t="s">
        <v>3353</v>
      </c>
      <c r="B719" s="3">
        <v>6</v>
      </c>
      <c r="C719" s="2">
        <v>0.7</v>
      </c>
      <c r="D719" s="46">
        <v>40</v>
      </c>
      <c r="E719" s="3" t="s">
        <v>10535</v>
      </c>
      <c r="F719" s="3"/>
      <c r="G719" s="280">
        <v>32.300000000000004</v>
      </c>
      <c r="H719" s="280">
        <v>29.650000000000002</v>
      </c>
      <c r="I719" s="284">
        <v>29.1</v>
      </c>
      <c r="J719"/>
      <c r="K719"/>
      <c r="L719"/>
      <c r="M719"/>
    </row>
    <row r="720" spans="1:13" s="39" customFormat="1">
      <c r="A720" s="49" t="s">
        <v>26276</v>
      </c>
      <c r="B720" s="3">
        <v>6</v>
      </c>
      <c r="C720" s="2">
        <v>0.7</v>
      </c>
      <c r="D720" s="46">
        <v>40</v>
      </c>
      <c r="E720" s="3" t="s">
        <v>10551</v>
      </c>
      <c r="F720" s="3"/>
      <c r="G720" s="280">
        <v>14.600000000000001</v>
      </c>
      <c r="H720" s="280">
        <v>13.4</v>
      </c>
      <c r="I720" s="284">
        <v>13.15</v>
      </c>
      <c r="J720"/>
      <c r="K720"/>
      <c r="L720"/>
      <c r="M720"/>
    </row>
    <row r="721" spans="1:13" s="39" customFormat="1">
      <c r="A721" s="49" t="s">
        <v>26424</v>
      </c>
      <c r="B721" s="3">
        <v>6</v>
      </c>
      <c r="C721" s="2">
        <v>0.7</v>
      </c>
      <c r="D721" s="46">
        <v>41</v>
      </c>
      <c r="E721" s="3" t="s">
        <v>10535</v>
      </c>
      <c r="F721" s="3"/>
      <c r="G721" s="280">
        <v>33</v>
      </c>
      <c r="H721" s="280">
        <v>30.3</v>
      </c>
      <c r="I721" s="284">
        <v>29.75</v>
      </c>
      <c r="J721"/>
      <c r="K721"/>
      <c r="L721"/>
      <c r="M721"/>
    </row>
    <row r="722" spans="1:13">
      <c r="A722" s="49" t="s">
        <v>3365</v>
      </c>
      <c r="B722" s="3">
        <v>6</v>
      </c>
      <c r="C722" s="2">
        <v>0.7</v>
      </c>
      <c r="D722" s="46">
        <v>45</v>
      </c>
      <c r="E722" s="3" t="s">
        <v>10535</v>
      </c>
      <c r="F722" s="3"/>
      <c r="G722" s="280">
        <v>23.6</v>
      </c>
      <c r="H722" s="280">
        <v>21.650000000000002</v>
      </c>
      <c r="I722" s="284">
        <v>21.25</v>
      </c>
    </row>
    <row r="723" spans="1:13" s="39" customFormat="1">
      <c r="A723" s="49" t="s">
        <v>3377</v>
      </c>
      <c r="B723" s="3">
        <v>6</v>
      </c>
      <c r="C723" s="2">
        <v>0.7</v>
      </c>
      <c r="D723" s="46">
        <v>48</v>
      </c>
      <c r="E723" s="3" t="s">
        <v>10535</v>
      </c>
      <c r="F723" s="3"/>
      <c r="G723" s="280">
        <v>56.800000000000004</v>
      </c>
      <c r="H723" s="280">
        <v>52.150000000000006</v>
      </c>
      <c r="I723" s="284">
        <v>51.2</v>
      </c>
      <c r="J723"/>
      <c r="K723"/>
      <c r="L723"/>
      <c r="M723"/>
    </row>
    <row r="724" spans="1:13">
      <c r="A724" s="49" t="s">
        <v>3383</v>
      </c>
      <c r="B724" s="3">
        <v>6</v>
      </c>
      <c r="C724" s="2">
        <v>0.7</v>
      </c>
      <c r="D724" s="46">
        <v>40</v>
      </c>
      <c r="E724" s="3" t="s">
        <v>10535</v>
      </c>
      <c r="F724" s="3"/>
      <c r="G724" s="280">
        <v>28</v>
      </c>
      <c r="H724" s="280">
        <v>25.75</v>
      </c>
      <c r="I724" s="284">
        <v>25.25</v>
      </c>
    </row>
    <row r="725" spans="1:13">
      <c r="A725" s="49" t="s">
        <v>26239</v>
      </c>
      <c r="B725" s="3">
        <v>6</v>
      </c>
      <c r="C725" s="2">
        <v>0.7</v>
      </c>
      <c r="D725" s="46">
        <v>40</v>
      </c>
      <c r="E725" s="3" t="s">
        <v>10535</v>
      </c>
      <c r="F725" s="3"/>
      <c r="G725" s="280">
        <v>26.8</v>
      </c>
      <c r="H725" s="280">
        <v>24.6</v>
      </c>
      <c r="I725" s="284">
        <v>24.150000000000002</v>
      </c>
    </row>
    <row r="726" spans="1:13" s="39" customFormat="1">
      <c r="A726" s="49" t="s">
        <v>3503</v>
      </c>
      <c r="B726" s="3">
        <v>6</v>
      </c>
      <c r="C726" s="2">
        <v>0.7</v>
      </c>
      <c r="D726" s="46">
        <v>40</v>
      </c>
      <c r="E726" s="3" t="s">
        <v>10535</v>
      </c>
      <c r="F726" s="3"/>
      <c r="G726" s="280">
        <v>26.5</v>
      </c>
      <c r="H726" s="280">
        <v>24.35</v>
      </c>
      <c r="I726" s="284">
        <v>23.900000000000002</v>
      </c>
      <c r="J726"/>
      <c r="K726"/>
      <c r="L726"/>
      <c r="M726"/>
    </row>
    <row r="727" spans="1:13">
      <c r="A727" s="49" t="s">
        <v>3506</v>
      </c>
      <c r="B727" s="3">
        <v>6</v>
      </c>
      <c r="C727" s="2">
        <v>0.7</v>
      </c>
      <c r="D727" s="46">
        <v>43</v>
      </c>
      <c r="E727" s="3" t="s">
        <v>10535</v>
      </c>
      <c r="F727" s="3"/>
      <c r="G727" s="280">
        <v>36.85</v>
      </c>
      <c r="H727" s="280">
        <v>33.800000000000004</v>
      </c>
      <c r="I727" s="284">
        <v>33.200000000000003</v>
      </c>
    </row>
    <row r="728" spans="1:13" s="39" customFormat="1">
      <c r="A728" s="49" t="s">
        <v>26516</v>
      </c>
      <c r="B728" s="3">
        <v>6</v>
      </c>
      <c r="C728" s="2">
        <v>0.7</v>
      </c>
      <c r="D728" s="46">
        <v>43</v>
      </c>
      <c r="E728" s="3" t="s">
        <v>10535</v>
      </c>
      <c r="F728" s="3"/>
      <c r="G728" s="280">
        <v>67.350000000000009</v>
      </c>
      <c r="H728" s="280">
        <v>61.800000000000004</v>
      </c>
      <c r="I728" s="284">
        <v>60.7</v>
      </c>
      <c r="J728"/>
      <c r="K728"/>
      <c r="L728"/>
      <c r="M728"/>
    </row>
    <row r="729" spans="1:13" s="39" customFormat="1">
      <c r="A729" s="49" t="s">
        <v>3509</v>
      </c>
      <c r="B729" s="3">
        <v>6</v>
      </c>
      <c r="C729" s="2">
        <v>0.7</v>
      </c>
      <c r="D729" s="46">
        <v>40</v>
      </c>
      <c r="E729" s="3" t="s">
        <v>10535</v>
      </c>
      <c r="F729" s="3"/>
      <c r="G729" s="280">
        <v>15.05</v>
      </c>
      <c r="H729" s="280">
        <v>13.8</v>
      </c>
      <c r="I729" s="284">
        <v>13.55</v>
      </c>
      <c r="J729"/>
      <c r="K729"/>
      <c r="L729"/>
      <c r="M729"/>
    </row>
    <row r="730" spans="1:13" s="39" customFormat="1">
      <c r="A730" s="49" t="s">
        <v>26240</v>
      </c>
      <c r="B730" s="3">
        <v>6</v>
      </c>
      <c r="C730" s="2">
        <v>0.7</v>
      </c>
      <c r="D730" s="46">
        <v>40</v>
      </c>
      <c r="E730" s="3" t="s">
        <v>10535</v>
      </c>
      <c r="F730" s="3"/>
      <c r="G730" s="280">
        <v>18.55</v>
      </c>
      <c r="H730" s="280">
        <v>17.05</v>
      </c>
      <c r="I730" s="284">
        <v>16.75</v>
      </c>
      <c r="J730"/>
      <c r="K730"/>
      <c r="L730"/>
      <c r="M730"/>
    </row>
    <row r="731" spans="1:13">
      <c r="A731" s="49" t="s">
        <v>26430</v>
      </c>
      <c r="B731" s="3">
        <v>6</v>
      </c>
      <c r="C731" s="2">
        <v>0.7</v>
      </c>
      <c r="D731" s="46">
        <v>41.8</v>
      </c>
      <c r="E731" s="3" t="s">
        <v>10535</v>
      </c>
      <c r="F731" s="3"/>
      <c r="G731" s="280">
        <v>31.85</v>
      </c>
      <c r="H731" s="280">
        <v>29.25</v>
      </c>
      <c r="I731" s="284">
        <v>28.700000000000003</v>
      </c>
    </row>
    <row r="732" spans="1:13" s="39" customFormat="1">
      <c r="A732" s="49" t="s">
        <v>3518</v>
      </c>
      <c r="B732" s="3">
        <v>6</v>
      </c>
      <c r="C732" s="2">
        <v>0.7</v>
      </c>
      <c r="D732" s="46">
        <v>40</v>
      </c>
      <c r="E732" s="3" t="s">
        <v>10535</v>
      </c>
      <c r="F732" s="3"/>
      <c r="G732" s="280">
        <v>23</v>
      </c>
      <c r="H732" s="280">
        <v>21.150000000000002</v>
      </c>
      <c r="I732" s="284">
        <v>20.75</v>
      </c>
      <c r="J732"/>
      <c r="K732"/>
      <c r="L732"/>
      <c r="M732"/>
    </row>
    <row r="733" spans="1:13">
      <c r="A733" s="49" t="s">
        <v>3521</v>
      </c>
      <c r="B733" s="3">
        <v>6</v>
      </c>
      <c r="C733" s="2">
        <v>0.7</v>
      </c>
      <c r="D733" s="46">
        <v>42.1</v>
      </c>
      <c r="E733" s="3" t="s">
        <v>10535</v>
      </c>
      <c r="F733" s="3"/>
      <c r="G733" s="280">
        <v>47.75</v>
      </c>
      <c r="H733" s="280">
        <v>43.800000000000004</v>
      </c>
      <c r="I733" s="284">
        <v>43.050000000000004</v>
      </c>
    </row>
    <row r="734" spans="1:13">
      <c r="A734" s="49" t="s">
        <v>3524</v>
      </c>
      <c r="B734" s="3">
        <v>6</v>
      </c>
      <c r="C734" s="2">
        <v>0.7</v>
      </c>
      <c r="D734" s="46">
        <v>43.4</v>
      </c>
      <c r="E734" s="3" t="s">
        <v>10535</v>
      </c>
      <c r="F734" s="3"/>
      <c r="G734" s="280">
        <v>40.5</v>
      </c>
      <c r="H734" s="280">
        <v>37.200000000000003</v>
      </c>
      <c r="I734" s="284">
        <v>36.550000000000004</v>
      </c>
    </row>
    <row r="735" spans="1:13" s="39" customFormat="1">
      <c r="A735" s="49" t="s">
        <v>3527</v>
      </c>
      <c r="B735" s="3">
        <v>6</v>
      </c>
      <c r="C735" s="2">
        <v>0.7</v>
      </c>
      <c r="D735" s="46">
        <v>40</v>
      </c>
      <c r="E735" s="3" t="s">
        <v>10535</v>
      </c>
      <c r="F735" s="3"/>
      <c r="G735" s="280">
        <v>19.5</v>
      </c>
      <c r="H735" s="280">
        <v>17.900000000000002</v>
      </c>
      <c r="I735" s="284">
        <v>17.55</v>
      </c>
      <c r="J735"/>
      <c r="K735"/>
      <c r="L735"/>
      <c r="M735"/>
    </row>
    <row r="736" spans="1:13" s="39" customFormat="1">
      <c r="A736" s="49" t="s">
        <v>3530</v>
      </c>
      <c r="B736" s="3">
        <v>6</v>
      </c>
      <c r="C736" s="2">
        <v>0.7</v>
      </c>
      <c r="D736" s="46">
        <v>40</v>
      </c>
      <c r="E736" s="3" t="s">
        <v>10535</v>
      </c>
      <c r="F736" s="3"/>
      <c r="G736" s="280">
        <v>24.400000000000002</v>
      </c>
      <c r="H736" s="280">
        <v>22.400000000000002</v>
      </c>
      <c r="I736" s="284">
        <v>22</v>
      </c>
      <c r="J736"/>
      <c r="K736"/>
      <c r="L736"/>
      <c r="M736"/>
    </row>
    <row r="737" spans="1:13" s="39" customFormat="1">
      <c r="A737" s="49" t="s">
        <v>26278</v>
      </c>
      <c r="B737" s="3">
        <v>6</v>
      </c>
      <c r="C737" s="2">
        <v>0.7</v>
      </c>
      <c r="D737" s="46">
        <v>40</v>
      </c>
      <c r="E737" s="3" t="s">
        <v>10551</v>
      </c>
      <c r="F737" s="3"/>
      <c r="G737" s="280">
        <v>15.8</v>
      </c>
      <c r="H737" s="280">
        <v>14.55</v>
      </c>
      <c r="I737" s="284">
        <v>14.25</v>
      </c>
      <c r="J737"/>
      <c r="K737"/>
      <c r="L737"/>
      <c r="M737"/>
    </row>
    <row r="738" spans="1:13" s="39" customFormat="1">
      <c r="A738" s="49" t="s">
        <v>3553</v>
      </c>
      <c r="B738" s="3">
        <v>6</v>
      </c>
      <c r="C738" s="2">
        <v>0.7</v>
      </c>
      <c r="D738" s="46">
        <v>41.3</v>
      </c>
      <c r="E738" s="3" t="s">
        <v>10535</v>
      </c>
      <c r="F738" s="3"/>
      <c r="G738" s="280">
        <v>40.35</v>
      </c>
      <c r="H738" s="280">
        <v>37.050000000000004</v>
      </c>
      <c r="I738" s="284">
        <v>36.35</v>
      </c>
      <c r="J738"/>
      <c r="K738"/>
      <c r="L738"/>
      <c r="M738"/>
    </row>
    <row r="739" spans="1:13">
      <c r="A739" s="49" t="s">
        <v>3599</v>
      </c>
      <c r="B739" s="3">
        <v>6</v>
      </c>
      <c r="C739" s="2">
        <v>0.7</v>
      </c>
      <c r="D739" s="46">
        <v>37.5</v>
      </c>
      <c r="E739" s="3" t="s">
        <v>10535</v>
      </c>
      <c r="F739" s="3"/>
      <c r="G739" s="280">
        <v>9.5</v>
      </c>
      <c r="H739" s="280">
        <v>8.75</v>
      </c>
      <c r="I739" s="284">
        <v>8.5500000000000007</v>
      </c>
    </row>
    <row r="740" spans="1:13">
      <c r="A740" s="49" t="s">
        <v>3679</v>
      </c>
      <c r="B740" s="3">
        <v>6</v>
      </c>
      <c r="C740" s="2">
        <v>0.7</v>
      </c>
      <c r="D740" s="46">
        <v>41.3</v>
      </c>
      <c r="E740" s="3" t="s">
        <v>10535</v>
      </c>
      <c r="F740" s="3"/>
      <c r="G740" s="280">
        <v>45.2</v>
      </c>
      <c r="H740" s="280">
        <v>41.5</v>
      </c>
      <c r="I740" s="284">
        <v>40.75</v>
      </c>
    </row>
    <row r="741" spans="1:13" s="39" customFormat="1">
      <c r="A741" s="49" t="s">
        <v>26434</v>
      </c>
      <c r="B741" s="3">
        <v>6</v>
      </c>
      <c r="C741" s="2">
        <v>0.7</v>
      </c>
      <c r="D741" s="46">
        <v>35</v>
      </c>
      <c r="E741" s="3" t="s">
        <v>10535</v>
      </c>
      <c r="F741" s="3"/>
      <c r="G741" s="280">
        <v>14.15</v>
      </c>
      <c r="H741" s="280">
        <v>13</v>
      </c>
      <c r="I741" s="284">
        <v>12.75</v>
      </c>
      <c r="J741"/>
      <c r="K741"/>
      <c r="L741"/>
      <c r="M741"/>
    </row>
    <row r="742" spans="1:13">
      <c r="A742" s="49" t="s">
        <v>26241</v>
      </c>
      <c r="B742" s="3">
        <v>6</v>
      </c>
      <c r="C742" s="2">
        <v>0.7</v>
      </c>
      <c r="D742" s="46">
        <v>40</v>
      </c>
      <c r="E742" s="3" t="s">
        <v>10535</v>
      </c>
      <c r="F742" s="3"/>
      <c r="G742" s="280">
        <v>14.600000000000001</v>
      </c>
      <c r="H742" s="280">
        <v>13.4</v>
      </c>
      <c r="I742" s="284">
        <v>13.15</v>
      </c>
    </row>
    <row r="743" spans="1:13" s="39" customFormat="1">
      <c r="A743" s="49" t="s">
        <v>3934</v>
      </c>
      <c r="B743" s="3">
        <v>6</v>
      </c>
      <c r="C743" s="2">
        <v>0.7</v>
      </c>
      <c r="D743" s="46">
        <v>17</v>
      </c>
      <c r="E743" s="3" t="s">
        <v>10552</v>
      </c>
      <c r="F743" s="3"/>
      <c r="G743" s="280">
        <v>11.65</v>
      </c>
      <c r="H743" s="280">
        <v>10.700000000000001</v>
      </c>
      <c r="I743" s="284">
        <v>10.5</v>
      </c>
      <c r="J743"/>
      <c r="K743"/>
      <c r="L743"/>
      <c r="M743"/>
    </row>
    <row r="744" spans="1:13" s="39" customFormat="1">
      <c r="A744" s="49" t="s">
        <v>3952</v>
      </c>
      <c r="B744" s="3">
        <v>6</v>
      </c>
      <c r="C744" s="2">
        <v>0.7</v>
      </c>
      <c r="D744" s="46">
        <v>40</v>
      </c>
      <c r="E744" s="3" t="s">
        <v>10535</v>
      </c>
      <c r="F744" s="3"/>
      <c r="G744" s="280">
        <v>20.400000000000002</v>
      </c>
      <c r="H744" s="280">
        <v>18.75</v>
      </c>
      <c r="I744" s="284">
        <v>18.400000000000002</v>
      </c>
      <c r="J744"/>
      <c r="K744"/>
      <c r="L744"/>
      <c r="M744"/>
    </row>
    <row r="745" spans="1:13" s="39" customFormat="1">
      <c r="A745" s="49" t="s">
        <v>3955</v>
      </c>
      <c r="B745" s="3">
        <v>6</v>
      </c>
      <c r="C745" s="2">
        <v>0.7</v>
      </c>
      <c r="D745" s="46">
        <v>40</v>
      </c>
      <c r="E745" s="3" t="s">
        <v>10535</v>
      </c>
      <c r="F745" s="3"/>
      <c r="G745" s="280">
        <v>15.8</v>
      </c>
      <c r="H745" s="280">
        <v>14.55</v>
      </c>
      <c r="I745" s="284">
        <v>14.25</v>
      </c>
      <c r="J745"/>
      <c r="K745"/>
      <c r="L745"/>
      <c r="M745"/>
    </row>
    <row r="746" spans="1:13">
      <c r="A746" s="49" t="s">
        <v>4001</v>
      </c>
      <c r="B746" s="3">
        <v>6</v>
      </c>
      <c r="C746" s="2">
        <v>0.7</v>
      </c>
      <c r="D746" s="46">
        <v>37.5</v>
      </c>
      <c r="E746" s="3" t="s">
        <v>10535</v>
      </c>
      <c r="F746" s="3"/>
      <c r="G746" s="280">
        <v>21.700000000000003</v>
      </c>
      <c r="H746" s="280">
        <v>19.950000000000003</v>
      </c>
      <c r="I746" s="284">
        <v>19.55</v>
      </c>
    </row>
    <row r="747" spans="1:13" s="39" customFormat="1">
      <c r="A747" s="49" t="s">
        <v>4591</v>
      </c>
      <c r="B747" s="3">
        <v>6</v>
      </c>
      <c r="C747" s="2">
        <v>0.7</v>
      </c>
      <c r="D747" s="46">
        <v>75.5</v>
      </c>
      <c r="E747" s="3" t="s">
        <v>10535</v>
      </c>
      <c r="F747" s="3"/>
      <c r="G747" s="280">
        <v>23.85</v>
      </c>
      <c r="H747" s="280">
        <v>21.900000000000002</v>
      </c>
      <c r="I747" s="284">
        <v>21.5</v>
      </c>
      <c r="J747"/>
      <c r="K747"/>
      <c r="L747"/>
      <c r="M747"/>
    </row>
    <row r="748" spans="1:13">
      <c r="A748" s="49" t="s">
        <v>4594</v>
      </c>
      <c r="B748" s="3">
        <v>6</v>
      </c>
      <c r="C748" s="2">
        <v>0.7</v>
      </c>
      <c r="D748" s="46">
        <v>40</v>
      </c>
      <c r="E748" s="3" t="s">
        <v>10535</v>
      </c>
      <c r="F748" s="3"/>
      <c r="G748" s="280">
        <v>18.8</v>
      </c>
      <c r="H748" s="280">
        <v>17.25</v>
      </c>
      <c r="I748" s="284">
        <v>16.95</v>
      </c>
    </row>
    <row r="749" spans="1:13">
      <c r="A749" s="49" t="s">
        <v>4597</v>
      </c>
      <c r="B749" s="3">
        <v>6</v>
      </c>
      <c r="C749" s="2">
        <v>0.7</v>
      </c>
      <c r="D749" s="46">
        <v>40</v>
      </c>
      <c r="E749" s="3" t="s">
        <v>10535</v>
      </c>
      <c r="F749" s="3"/>
      <c r="G749" s="280">
        <v>48.75</v>
      </c>
      <c r="H749" s="280">
        <v>44.75</v>
      </c>
      <c r="I749" s="284">
        <v>43.95</v>
      </c>
    </row>
    <row r="750" spans="1:13" s="39" customFormat="1">
      <c r="A750" s="49" t="s">
        <v>4600</v>
      </c>
      <c r="B750" s="3">
        <v>12</v>
      </c>
      <c r="C750" s="2">
        <v>0.7</v>
      </c>
      <c r="D750" s="46">
        <v>40</v>
      </c>
      <c r="E750" s="3" t="s">
        <v>10535</v>
      </c>
      <c r="F750" s="3"/>
      <c r="G750" s="280">
        <v>16.55</v>
      </c>
      <c r="H750" s="280">
        <v>15.200000000000001</v>
      </c>
      <c r="I750" s="284">
        <v>14.950000000000001</v>
      </c>
      <c r="J750"/>
      <c r="K750"/>
      <c r="L750"/>
      <c r="M750"/>
    </row>
    <row r="751" spans="1:13">
      <c r="A751" s="49" t="s">
        <v>26346</v>
      </c>
      <c r="B751" s="3">
        <v>5</v>
      </c>
      <c r="C751" s="2">
        <v>0.7</v>
      </c>
      <c r="D751" s="46">
        <v>42</v>
      </c>
      <c r="E751" s="3" t="s">
        <v>10553</v>
      </c>
      <c r="F751" s="3"/>
      <c r="G751" s="280">
        <v>37.950000000000003</v>
      </c>
      <c r="H751" s="280">
        <v>34.85</v>
      </c>
      <c r="I751" s="284">
        <v>34.25</v>
      </c>
    </row>
    <row r="752" spans="1:13" s="39" customFormat="1">
      <c r="A752" s="49" t="s">
        <v>4636</v>
      </c>
      <c r="B752" s="3">
        <v>6</v>
      </c>
      <c r="C752" s="2">
        <v>0.7</v>
      </c>
      <c r="D752" s="46">
        <v>40</v>
      </c>
      <c r="E752" s="3" t="s">
        <v>10535</v>
      </c>
      <c r="F752" s="3"/>
      <c r="G752" s="280">
        <v>13.4</v>
      </c>
      <c r="H752" s="280">
        <v>12.3</v>
      </c>
      <c r="I752" s="284">
        <v>12.05</v>
      </c>
      <c r="J752"/>
      <c r="K752"/>
      <c r="L752"/>
      <c r="M752"/>
    </row>
    <row r="753" spans="1:13">
      <c r="A753" s="49" t="s">
        <v>4639</v>
      </c>
      <c r="B753" s="3">
        <v>6</v>
      </c>
      <c r="C753" s="2">
        <v>0.7</v>
      </c>
      <c r="D753" s="46">
        <v>40</v>
      </c>
      <c r="E753" s="3" t="s">
        <v>10535</v>
      </c>
      <c r="F753" s="3"/>
      <c r="G753" s="280">
        <v>14.600000000000001</v>
      </c>
      <c r="H753" s="280">
        <v>13.4</v>
      </c>
      <c r="I753" s="284">
        <v>13.15</v>
      </c>
    </row>
    <row r="754" spans="1:13">
      <c r="A754" s="49" t="s">
        <v>4642</v>
      </c>
      <c r="B754" s="3">
        <v>6</v>
      </c>
      <c r="C754" s="2">
        <v>0.7</v>
      </c>
      <c r="D754" s="46">
        <v>38</v>
      </c>
      <c r="E754" s="3" t="s">
        <v>10552</v>
      </c>
      <c r="F754" s="3"/>
      <c r="G754" s="280">
        <v>13.200000000000001</v>
      </c>
      <c r="H754" s="280">
        <v>12.15</v>
      </c>
      <c r="I754" s="284">
        <v>11.9</v>
      </c>
    </row>
    <row r="755" spans="1:13">
      <c r="A755" s="49" t="s">
        <v>4645</v>
      </c>
      <c r="B755" s="3">
        <v>6</v>
      </c>
      <c r="C755" s="2">
        <v>0.7</v>
      </c>
      <c r="D755" s="46">
        <v>38</v>
      </c>
      <c r="E755" s="3" t="s">
        <v>10552</v>
      </c>
      <c r="F755" s="3"/>
      <c r="G755" s="280">
        <v>12</v>
      </c>
      <c r="H755" s="280">
        <v>11</v>
      </c>
      <c r="I755" s="284">
        <v>10.8</v>
      </c>
    </row>
    <row r="756" spans="1:13">
      <c r="A756" s="49" t="s">
        <v>4648</v>
      </c>
      <c r="B756" s="3">
        <v>6</v>
      </c>
      <c r="C756" s="2">
        <v>0.7</v>
      </c>
      <c r="D756" s="46">
        <v>38</v>
      </c>
      <c r="E756" s="3" t="s">
        <v>10552</v>
      </c>
      <c r="F756" s="3"/>
      <c r="G756" s="280">
        <v>12.600000000000001</v>
      </c>
      <c r="H756" s="280">
        <v>11.55</v>
      </c>
      <c r="I756" s="284">
        <v>11.350000000000001</v>
      </c>
    </row>
    <row r="757" spans="1:13" s="39" customFormat="1">
      <c r="A757" s="49" t="s">
        <v>4651</v>
      </c>
      <c r="B757" s="3">
        <v>6</v>
      </c>
      <c r="C757" s="2">
        <v>0.7</v>
      </c>
      <c r="D757" s="46">
        <v>38</v>
      </c>
      <c r="E757" s="3" t="s">
        <v>10535</v>
      </c>
      <c r="F757" s="3"/>
      <c r="G757" s="280">
        <v>12.600000000000001</v>
      </c>
      <c r="H757" s="280">
        <v>11.55</v>
      </c>
      <c r="I757" s="284">
        <v>11.350000000000001</v>
      </c>
      <c r="J757"/>
      <c r="K757"/>
      <c r="L757"/>
      <c r="M757"/>
    </row>
    <row r="758" spans="1:13">
      <c r="A758" s="49" t="s">
        <v>4835</v>
      </c>
      <c r="B758" s="3">
        <v>6</v>
      </c>
      <c r="C758" s="2">
        <v>0.7</v>
      </c>
      <c r="D758" s="46">
        <v>40</v>
      </c>
      <c r="E758" s="3" t="s">
        <v>10551</v>
      </c>
      <c r="F758" s="3"/>
      <c r="G758" s="280">
        <v>12.850000000000001</v>
      </c>
      <c r="H758" s="280">
        <v>11.8</v>
      </c>
      <c r="I758" s="284">
        <v>11.55</v>
      </c>
    </row>
    <row r="759" spans="1:13" s="39" customFormat="1">
      <c r="A759" s="49" t="s">
        <v>4852</v>
      </c>
      <c r="B759" s="3">
        <v>6</v>
      </c>
      <c r="C759" s="2">
        <v>0.7</v>
      </c>
      <c r="D759" s="46">
        <v>35</v>
      </c>
      <c r="E759" s="3" t="s">
        <v>10535</v>
      </c>
      <c r="F759" s="3"/>
      <c r="G759" s="280">
        <v>19.650000000000002</v>
      </c>
      <c r="H759" s="280">
        <v>18.05</v>
      </c>
      <c r="I759" s="284">
        <v>17.7</v>
      </c>
      <c r="J759"/>
      <c r="K759"/>
      <c r="L759"/>
      <c r="M759"/>
    </row>
    <row r="760" spans="1:13" s="39" customFormat="1">
      <c r="A760" s="49" t="s">
        <v>4855</v>
      </c>
      <c r="B760" s="3">
        <v>6</v>
      </c>
      <c r="C760" s="2">
        <v>0.7</v>
      </c>
      <c r="D760" s="46">
        <v>45</v>
      </c>
      <c r="E760" s="3" t="s">
        <v>10535</v>
      </c>
      <c r="F760" s="3"/>
      <c r="G760" s="280">
        <v>37</v>
      </c>
      <c r="H760" s="280">
        <v>33.950000000000003</v>
      </c>
      <c r="I760" s="284">
        <v>33.35</v>
      </c>
      <c r="J760"/>
      <c r="K760"/>
      <c r="L760"/>
      <c r="M760"/>
    </row>
    <row r="761" spans="1:13" s="39" customFormat="1">
      <c r="A761" s="49" t="s">
        <v>5004</v>
      </c>
      <c r="B761" s="3">
        <v>6</v>
      </c>
      <c r="C761" s="2">
        <v>0.7</v>
      </c>
      <c r="D761" s="46">
        <v>40</v>
      </c>
      <c r="E761" s="3" t="s">
        <v>10535</v>
      </c>
      <c r="F761" s="3"/>
      <c r="G761" s="280">
        <v>28.650000000000002</v>
      </c>
      <c r="H761" s="280">
        <v>26.3</v>
      </c>
      <c r="I761" s="284">
        <v>25.8</v>
      </c>
      <c r="J761"/>
      <c r="K761"/>
      <c r="L761"/>
      <c r="M761"/>
    </row>
    <row r="762" spans="1:13" s="39" customFormat="1">
      <c r="A762" s="49" t="s">
        <v>5007</v>
      </c>
      <c r="B762" s="3">
        <v>6</v>
      </c>
      <c r="C762" s="2">
        <v>0.7</v>
      </c>
      <c r="D762" s="46">
        <v>40</v>
      </c>
      <c r="E762" s="3" t="s">
        <v>10535</v>
      </c>
      <c r="F762" s="3"/>
      <c r="G762" s="280">
        <v>35.950000000000003</v>
      </c>
      <c r="H762" s="280">
        <v>33</v>
      </c>
      <c r="I762" s="284">
        <v>32.4</v>
      </c>
      <c r="J762"/>
      <c r="K762"/>
      <c r="L762"/>
      <c r="M762"/>
    </row>
    <row r="763" spans="1:13">
      <c r="A763" s="49" t="s">
        <v>5010</v>
      </c>
      <c r="B763" s="3">
        <v>6</v>
      </c>
      <c r="C763" s="2">
        <v>0.7</v>
      </c>
      <c r="D763" s="46">
        <v>40</v>
      </c>
      <c r="E763" s="3" t="s">
        <v>10535</v>
      </c>
      <c r="F763" s="3"/>
      <c r="G763" s="280">
        <v>53.650000000000006</v>
      </c>
      <c r="H763" s="280">
        <v>49.25</v>
      </c>
      <c r="I763" s="284">
        <v>48.35</v>
      </c>
    </row>
    <row r="764" spans="1:13" s="39" customFormat="1">
      <c r="A764" s="49" t="s">
        <v>5392</v>
      </c>
      <c r="B764" s="3">
        <v>6</v>
      </c>
      <c r="C764" s="2">
        <v>0.7</v>
      </c>
      <c r="D764" s="46">
        <v>40</v>
      </c>
      <c r="E764" s="3" t="s">
        <v>10535</v>
      </c>
      <c r="F764" s="3"/>
      <c r="G764" s="280">
        <v>14.200000000000001</v>
      </c>
      <c r="H764" s="280">
        <v>13</v>
      </c>
      <c r="I764" s="284">
        <v>12.8</v>
      </c>
      <c r="J764"/>
      <c r="K764"/>
      <c r="L764"/>
      <c r="M764"/>
    </row>
    <row r="765" spans="1:13" s="39" customFormat="1">
      <c r="A765" s="49" t="s">
        <v>5395</v>
      </c>
      <c r="B765" s="3">
        <v>6</v>
      </c>
      <c r="C765" s="2">
        <v>0.7</v>
      </c>
      <c r="D765" s="46">
        <v>40</v>
      </c>
      <c r="E765" s="3" t="s">
        <v>10535</v>
      </c>
      <c r="F765" s="3"/>
      <c r="G765" s="280">
        <v>14.600000000000001</v>
      </c>
      <c r="H765" s="280">
        <v>13.4</v>
      </c>
      <c r="I765" s="284">
        <v>13.15</v>
      </c>
      <c r="J765"/>
      <c r="K765"/>
      <c r="L765"/>
      <c r="M765"/>
    </row>
    <row r="766" spans="1:13">
      <c r="A766" s="49" t="s">
        <v>26242</v>
      </c>
      <c r="B766" s="3">
        <v>6</v>
      </c>
      <c r="C766" s="2">
        <v>0.7</v>
      </c>
      <c r="D766" s="46">
        <v>40</v>
      </c>
      <c r="E766" s="3" t="s">
        <v>10535</v>
      </c>
      <c r="F766" s="3"/>
      <c r="G766" s="280">
        <v>43.900000000000006</v>
      </c>
      <c r="H766" s="280">
        <v>40.300000000000004</v>
      </c>
      <c r="I766" s="284">
        <v>39.550000000000004</v>
      </c>
    </row>
    <row r="767" spans="1:13">
      <c r="A767" s="49" t="s">
        <v>5845</v>
      </c>
      <c r="B767" s="3">
        <v>12</v>
      </c>
      <c r="C767" s="2">
        <v>0.5</v>
      </c>
      <c r="D767" s="46">
        <v>40</v>
      </c>
      <c r="E767" s="3" t="s">
        <v>10535</v>
      </c>
      <c r="F767" s="3"/>
      <c r="G767" s="280">
        <v>23.950000000000003</v>
      </c>
      <c r="H767" s="280">
        <v>22</v>
      </c>
      <c r="I767" s="284">
        <v>21.6</v>
      </c>
    </row>
    <row r="768" spans="1:13" s="39" customFormat="1">
      <c r="A768" s="49" t="s">
        <v>26442</v>
      </c>
      <c r="B768" s="3">
        <v>6</v>
      </c>
      <c r="C768" s="2">
        <v>0.7</v>
      </c>
      <c r="D768" s="46">
        <v>45</v>
      </c>
      <c r="E768" s="3" t="s">
        <v>10535</v>
      </c>
      <c r="F768" s="3"/>
      <c r="G768" s="280">
        <v>30.900000000000002</v>
      </c>
      <c r="H768" s="280">
        <v>28.35</v>
      </c>
      <c r="I768" s="284">
        <v>27.85</v>
      </c>
      <c r="J768"/>
      <c r="K768"/>
      <c r="L768"/>
      <c r="M768"/>
    </row>
    <row r="769" spans="1:13" s="39" customFormat="1">
      <c r="A769" s="49" t="s">
        <v>5931</v>
      </c>
      <c r="B769" s="3">
        <v>6</v>
      </c>
      <c r="C769" s="2">
        <v>1</v>
      </c>
      <c r="D769" s="46">
        <v>40</v>
      </c>
      <c r="E769" s="3" t="s">
        <v>10553</v>
      </c>
      <c r="F769" s="3"/>
      <c r="G769" s="280">
        <v>24.950000000000003</v>
      </c>
      <c r="H769" s="280">
        <v>22.900000000000002</v>
      </c>
      <c r="I769" s="284">
        <v>22.5</v>
      </c>
      <c r="J769"/>
      <c r="K769"/>
      <c r="L769"/>
      <c r="M769"/>
    </row>
    <row r="770" spans="1:13" s="39" customFormat="1">
      <c r="A770" s="49" t="s">
        <v>5934</v>
      </c>
      <c r="B770" s="3">
        <v>6</v>
      </c>
      <c r="C770" s="2">
        <v>0.7</v>
      </c>
      <c r="D770" s="46">
        <v>47</v>
      </c>
      <c r="E770" s="3" t="s">
        <v>10535</v>
      </c>
      <c r="F770" s="3"/>
      <c r="G770" s="280">
        <v>24.700000000000003</v>
      </c>
      <c r="H770" s="280">
        <v>22.650000000000002</v>
      </c>
      <c r="I770" s="284">
        <v>22.25</v>
      </c>
      <c r="J770"/>
      <c r="K770"/>
      <c r="L770"/>
      <c r="M770"/>
    </row>
    <row r="771" spans="1:13" s="39" customFormat="1">
      <c r="A771" s="49" t="s">
        <v>5937</v>
      </c>
      <c r="B771" s="3">
        <v>6</v>
      </c>
      <c r="C771" s="2">
        <v>0.7</v>
      </c>
      <c r="D771" s="46">
        <v>40</v>
      </c>
      <c r="E771" s="3" t="s">
        <v>10535</v>
      </c>
      <c r="F771" s="3"/>
      <c r="G771" s="280">
        <v>17.95</v>
      </c>
      <c r="H771" s="280">
        <v>16.5</v>
      </c>
      <c r="I771" s="284">
        <v>16.2</v>
      </c>
      <c r="J771"/>
      <c r="K771"/>
      <c r="L771"/>
      <c r="M771"/>
    </row>
    <row r="772" spans="1:13">
      <c r="A772" s="49" t="s">
        <v>5946</v>
      </c>
      <c r="B772" s="3">
        <v>6</v>
      </c>
      <c r="C772" s="2">
        <v>0.7</v>
      </c>
      <c r="D772" s="46">
        <v>40</v>
      </c>
      <c r="E772" s="3" t="s">
        <v>10535</v>
      </c>
      <c r="F772" s="3"/>
      <c r="G772" s="280">
        <v>31.700000000000003</v>
      </c>
      <c r="H772" s="280">
        <v>29.1</v>
      </c>
      <c r="I772" s="284">
        <v>28.55</v>
      </c>
    </row>
    <row r="773" spans="1:13">
      <c r="A773" s="49" t="s">
        <v>5981</v>
      </c>
      <c r="B773" s="3">
        <v>6</v>
      </c>
      <c r="C773" s="2">
        <v>0.7</v>
      </c>
      <c r="D773" s="46">
        <v>40</v>
      </c>
      <c r="E773" s="3" t="s">
        <v>10535</v>
      </c>
      <c r="F773" s="3"/>
      <c r="G773" s="280">
        <v>36.550000000000004</v>
      </c>
      <c r="H773" s="280">
        <v>33.550000000000004</v>
      </c>
      <c r="I773" s="284">
        <v>32.950000000000003</v>
      </c>
    </row>
    <row r="774" spans="1:13">
      <c r="A774" s="49" t="s">
        <v>26350</v>
      </c>
      <c r="B774" s="3">
        <v>3</v>
      </c>
      <c r="C774" s="2">
        <v>0.7</v>
      </c>
      <c r="D774" s="46">
        <v>46</v>
      </c>
      <c r="E774" s="3" t="s">
        <v>10535</v>
      </c>
      <c r="F774" s="3"/>
      <c r="G774" s="280">
        <v>44.400000000000006</v>
      </c>
      <c r="H774" s="280">
        <v>40.800000000000004</v>
      </c>
      <c r="I774" s="284">
        <v>40.050000000000004</v>
      </c>
    </row>
    <row r="775" spans="1:13" s="39" customFormat="1">
      <c r="A775" s="49" t="s">
        <v>5984</v>
      </c>
      <c r="B775" s="3">
        <v>3</v>
      </c>
      <c r="C775" s="2">
        <v>0.7</v>
      </c>
      <c r="D775" s="46">
        <v>48</v>
      </c>
      <c r="E775" s="3" t="s">
        <v>10535</v>
      </c>
      <c r="F775" s="3"/>
      <c r="G775" s="280">
        <v>48.25</v>
      </c>
      <c r="H775" s="280">
        <v>44.300000000000004</v>
      </c>
      <c r="I775" s="284">
        <v>43.5</v>
      </c>
      <c r="J775"/>
      <c r="K775"/>
      <c r="L775"/>
      <c r="M775"/>
    </row>
    <row r="776" spans="1:13" s="39" customFormat="1">
      <c r="A776" s="49" t="s">
        <v>5986</v>
      </c>
      <c r="B776" s="3">
        <v>3</v>
      </c>
      <c r="C776" s="2">
        <v>0.7</v>
      </c>
      <c r="D776" s="46">
        <v>55</v>
      </c>
      <c r="E776" s="3" t="s">
        <v>10535</v>
      </c>
      <c r="F776" s="3"/>
      <c r="G776" s="280">
        <v>42.75</v>
      </c>
      <c r="H776" s="280">
        <v>39.25</v>
      </c>
      <c r="I776" s="284">
        <v>38.550000000000004</v>
      </c>
      <c r="J776"/>
      <c r="K776"/>
      <c r="L776"/>
      <c r="M776"/>
    </row>
    <row r="777" spans="1:13">
      <c r="A777" s="49" t="s">
        <v>5989</v>
      </c>
      <c r="B777" s="3">
        <v>3</v>
      </c>
      <c r="C777" s="2">
        <v>0.7</v>
      </c>
      <c r="D777" s="46">
        <v>55</v>
      </c>
      <c r="E777" s="3" t="s">
        <v>10535</v>
      </c>
      <c r="F777" s="3"/>
      <c r="G777" s="280">
        <v>49.300000000000004</v>
      </c>
      <c r="H777" s="280">
        <v>45.25</v>
      </c>
      <c r="I777" s="284">
        <v>44.45</v>
      </c>
    </row>
    <row r="778" spans="1:13" s="39" customFormat="1">
      <c r="A778" s="49" t="s">
        <v>26351</v>
      </c>
      <c r="B778" s="3">
        <v>3</v>
      </c>
      <c r="C778" s="2">
        <v>0.7</v>
      </c>
      <c r="D778" s="46">
        <v>42</v>
      </c>
      <c r="E778" s="3" t="s">
        <v>10535</v>
      </c>
      <c r="F778" s="3"/>
      <c r="G778" s="280">
        <v>44.050000000000004</v>
      </c>
      <c r="H778" s="280">
        <v>40.450000000000003</v>
      </c>
      <c r="I778" s="284">
        <v>39.75</v>
      </c>
      <c r="J778"/>
      <c r="K778"/>
      <c r="L778"/>
      <c r="M778"/>
    </row>
    <row r="779" spans="1:13">
      <c r="A779" s="49" t="s">
        <v>26352</v>
      </c>
      <c r="B779" s="3">
        <v>3</v>
      </c>
      <c r="C779" s="2">
        <v>0.7</v>
      </c>
      <c r="D779" s="46">
        <v>48</v>
      </c>
      <c r="E779" s="3" t="s">
        <v>10535</v>
      </c>
      <c r="F779" s="3"/>
      <c r="G779" s="280">
        <v>48.800000000000004</v>
      </c>
      <c r="H779" s="280">
        <v>44.800000000000004</v>
      </c>
      <c r="I779" s="284">
        <v>44</v>
      </c>
    </row>
    <row r="780" spans="1:13">
      <c r="A780" s="49" t="s">
        <v>5992</v>
      </c>
      <c r="B780" s="3">
        <v>3</v>
      </c>
      <c r="C780" s="2">
        <v>0.7</v>
      </c>
      <c r="D780" s="46">
        <v>43</v>
      </c>
      <c r="E780" s="3" t="s">
        <v>10535</v>
      </c>
      <c r="F780" s="3"/>
      <c r="G780" s="280">
        <v>48.1</v>
      </c>
      <c r="H780" s="280">
        <v>44.150000000000006</v>
      </c>
      <c r="I780" s="284">
        <v>43.400000000000006</v>
      </c>
    </row>
    <row r="781" spans="1:13" s="39" customFormat="1">
      <c r="A781" s="49" t="s">
        <v>26243</v>
      </c>
      <c r="B781" s="3">
        <v>6</v>
      </c>
      <c r="C781" s="2">
        <v>0.7</v>
      </c>
      <c r="D781" s="46">
        <v>40</v>
      </c>
      <c r="E781" s="3" t="s">
        <v>10535</v>
      </c>
      <c r="F781" s="3"/>
      <c r="G781" s="280">
        <v>28.650000000000002</v>
      </c>
      <c r="H781" s="280">
        <v>26.3</v>
      </c>
      <c r="I781" s="284">
        <v>25.8</v>
      </c>
      <c r="J781"/>
      <c r="K781"/>
      <c r="L781"/>
      <c r="M781"/>
    </row>
    <row r="782" spans="1:13" s="39" customFormat="1">
      <c r="A782" s="49" t="s">
        <v>6167</v>
      </c>
      <c r="B782" s="3">
        <v>6</v>
      </c>
      <c r="C782" s="2">
        <v>0.7</v>
      </c>
      <c r="D782" s="46">
        <v>40</v>
      </c>
      <c r="E782" s="3" t="s">
        <v>10535</v>
      </c>
      <c r="F782" s="3"/>
      <c r="G782" s="280">
        <v>20.900000000000002</v>
      </c>
      <c r="H782" s="280">
        <v>19.200000000000003</v>
      </c>
      <c r="I782" s="284">
        <v>18.850000000000001</v>
      </c>
      <c r="J782"/>
      <c r="K782"/>
      <c r="L782"/>
      <c r="M782"/>
    </row>
    <row r="783" spans="1:13">
      <c r="A783" s="49" t="s">
        <v>6170</v>
      </c>
      <c r="B783" s="3">
        <v>6</v>
      </c>
      <c r="C783" s="2">
        <v>0.7</v>
      </c>
      <c r="D783" s="46">
        <v>34</v>
      </c>
      <c r="E783" s="3" t="s">
        <v>10535</v>
      </c>
      <c r="F783" s="3"/>
      <c r="G783" s="280">
        <v>15.9</v>
      </c>
      <c r="H783" s="280">
        <v>14.600000000000001</v>
      </c>
      <c r="I783" s="284">
        <v>14.350000000000001</v>
      </c>
    </row>
    <row r="784" spans="1:13">
      <c r="A784" s="49" t="s">
        <v>6459</v>
      </c>
      <c r="B784" s="3">
        <v>6</v>
      </c>
      <c r="C784" s="2">
        <v>0.7</v>
      </c>
      <c r="D784" s="46">
        <v>21</v>
      </c>
      <c r="E784" s="3" t="s">
        <v>10552</v>
      </c>
      <c r="F784" s="3"/>
      <c r="G784" s="280">
        <v>14.450000000000001</v>
      </c>
      <c r="H784" s="280">
        <v>13.25</v>
      </c>
      <c r="I784" s="284">
        <v>13.05</v>
      </c>
    </row>
    <row r="785" spans="1:13" s="39" customFormat="1">
      <c r="A785" s="49" t="s">
        <v>6477</v>
      </c>
      <c r="B785" s="3">
        <v>4</v>
      </c>
      <c r="C785" s="2">
        <v>0.7</v>
      </c>
      <c r="D785" s="46">
        <v>40</v>
      </c>
      <c r="E785" s="3" t="s">
        <v>10535</v>
      </c>
      <c r="F785" s="3"/>
      <c r="G785" s="280">
        <v>21.35</v>
      </c>
      <c r="H785" s="280">
        <v>19.600000000000001</v>
      </c>
      <c r="I785" s="284">
        <v>19.25</v>
      </c>
      <c r="J785"/>
      <c r="K785"/>
      <c r="L785"/>
      <c r="M785"/>
    </row>
    <row r="786" spans="1:13">
      <c r="A786" s="49" t="s">
        <v>6480</v>
      </c>
      <c r="B786" s="3">
        <v>6</v>
      </c>
      <c r="C786" s="2">
        <v>0.7</v>
      </c>
      <c r="D786" s="46">
        <v>81</v>
      </c>
      <c r="E786" s="3" t="s">
        <v>10551</v>
      </c>
      <c r="F786" s="3"/>
      <c r="G786" s="280">
        <v>20.450000000000003</v>
      </c>
      <c r="H786" s="280">
        <v>18.75</v>
      </c>
      <c r="I786" s="284">
        <v>18.400000000000002</v>
      </c>
    </row>
    <row r="787" spans="1:13" s="39" customFormat="1">
      <c r="A787" s="49" t="s">
        <v>6655</v>
      </c>
      <c r="B787" s="3">
        <v>6</v>
      </c>
      <c r="C787" s="2">
        <v>0.7</v>
      </c>
      <c r="D787" s="46">
        <v>40</v>
      </c>
      <c r="E787" s="3" t="s">
        <v>10535</v>
      </c>
      <c r="F787" s="3"/>
      <c r="G787" s="280">
        <v>19.5</v>
      </c>
      <c r="H787" s="280">
        <v>17.900000000000002</v>
      </c>
      <c r="I787" s="284">
        <v>17.55</v>
      </c>
      <c r="J787"/>
      <c r="K787"/>
      <c r="L787"/>
      <c r="M787"/>
    </row>
    <row r="788" spans="1:13" s="39" customFormat="1">
      <c r="A788" s="49" t="s">
        <v>6667</v>
      </c>
      <c r="B788" s="3">
        <v>6</v>
      </c>
      <c r="C788" s="2">
        <v>0.7</v>
      </c>
      <c r="D788" s="46">
        <v>40</v>
      </c>
      <c r="E788" s="3" t="s">
        <v>10535</v>
      </c>
      <c r="F788" s="3"/>
      <c r="G788" s="280">
        <v>17.100000000000001</v>
      </c>
      <c r="H788" s="280">
        <v>15.700000000000001</v>
      </c>
      <c r="I788" s="284">
        <v>15.4</v>
      </c>
      <c r="J788"/>
      <c r="K788"/>
      <c r="L788"/>
      <c r="M788"/>
    </row>
    <row r="789" spans="1:13" s="39" customFormat="1">
      <c r="A789" s="49" t="s">
        <v>6679</v>
      </c>
      <c r="B789" s="3">
        <v>6</v>
      </c>
      <c r="C789" s="2">
        <v>0.7</v>
      </c>
      <c r="D789" s="46">
        <v>40</v>
      </c>
      <c r="E789" s="3" t="s">
        <v>10535</v>
      </c>
      <c r="F789" s="3"/>
      <c r="G789" s="280">
        <v>23.150000000000002</v>
      </c>
      <c r="H789" s="280">
        <v>21.25</v>
      </c>
      <c r="I789" s="284">
        <v>20.85</v>
      </c>
      <c r="J789"/>
      <c r="K789"/>
      <c r="L789"/>
      <c r="M789"/>
    </row>
    <row r="790" spans="1:13">
      <c r="A790" s="49" t="s">
        <v>6712</v>
      </c>
      <c r="B790" s="3">
        <v>6</v>
      </c>
      <c r="C790" s="2">
        <v>0.7</v>
      </c>
      <c r="D790" s="46">
        <v>40</v>
      </c>
      <c r="E790" s="3" t="s">
        <v>10535</v>
      </c>
      <c r="F790" s="3"/>
      <c r="G790" s="280">
        <v>28</v>
      </c>
      <c r="H790" s="280">
        <v>25.75</v>
      </c>
      <c r="I790" s="284">
        <v>25.25</v>
      </c>
    </row>
    <row r="791" spans="1:13" s="39" customFormat="1">
      <c r="A791" s="49" t="s">
        <v>26244</v>
      </c>
      <c r="B791" s="3">
        <v>6</v>
      </c>
      <c r="C791" s="2">
        <v>0.7</v>
      </c>
      <c r="D791" s="46">
        <v>40</v>
      </c>
      <c r="E791" s="3" t="s">
        <v>10535</v>
      </c>
      <c r="F791" s="3"/>
      <c r="G791" s="280">
        <v>25.75</v>
      </c>
      <c r="H791" s="280">
        <v>23.650000000000002</v>
      </c>
      <c r="I791" s="284">
        <v>23.25</v>
      </c>
      <c r="J791"/>
      <c r="K791"/>
      <c r="L791"/>
      <c r="M791"/>
    </row>
    <row r="792" spans="1:13" s="39" customFormat="1">
      <c r="A792" s="49" t="s">
        <v>6807</v>
      </c>
      <c r="B792" s="3">
        <v>6</v>
      </c>
      <c r="C792" s="2">
        <v>1</v>
      </c>
      <c r="D792" s="46">
        <v>37.5</v>
      </c>
      <c r="E792" s="3" t="s">
        <v>10535</v>
      </c>
      <c r="F792" s="3"/>
      <c r="G792" s="280">
        <v>12.65</v>
      </c>
      <c r="H792" s="280">
        <v>11.600000000000001</v>
      </c>
      <c r="I792" s="284">
        <v>11.4</v>
      </c>
      <c r="J792"/>
      <c r="K792"/>
      <c r="L792"/>
      <c r="M792"/>
    </row>
    <row r="793" spans="1:13" s="39" customFormat="1">
      <c r="A793" s="49" t="s">
        <v>6997</v>
      </c>
      <c r="B793" s="3">
        <v>6</v>
      </c>
      <c r="C793" s="2">
        <v>0.7</v>
      </c>
      <c r="D793" s="46">
        <v>40</v>
      </c>
      <c r="E793" s="3" t="s">
        <v>10535</v>
      </c>
      <c r="F793" s="3"/>
      <c r="G793" s="280">
        <v>30.150000000000002</v>
      </c>
      <c r="H793" s="280">
        <v>27.700000000000003</v>
      </c>
      <c r="I793" s="284">
        <v>27.200000000000003</v>
      </c>
      <c r="J793"/>
      <c r="K793"/>
      <c r="L793"/>
      <c r="M793"/>
    </row>
    <row r="794" spans="1:13">
      <c r="A794" s="49" t="s">
        <v>7009</v>
      </c>
      <c r="B794" s="3">
        <v>6</v>
      </c>
      <c r="C794" s="2">
        <v>1</v>
      </c>
      <c r="D794" s="46">
        <v>43</v>
      </c>
      <c r="E794" s="3" t="s">
        <v>10535</v>
      </c>
      <c r="F794" s="3"/>
      <c r="G794" s="280">
        <v>36</v>
      </c>
      <c r="H794" s="280">
        <v>33.050000000000004</v>
      </c>
      <c r="I794" s="284">
        <v>32.5</v>
      </c>
    </row>
    <row r="795" spans="1:13" s="39" customFormat="1">
      <c r="A795" s="49" t="s">
        <v>7012</v>
      </c>
      <c r="B795" s="3">
        <v>6</v>
      </c>
      <c r="C795" s="2">
        <v>0.7</v>
      </c>
      <c r="D795" s="46">
        <v>43</v>
      </c>
      <c r="E795" s="3" t="s">
        <v>10535</v>
      </c>
      <c r="F795" s="3"/>
      <c r="G795" s="280">
        <v>23.950000000000003</v>
      </c>
      <c r="H795" s="280">
        <v>22</v>
      </c>
      <c r="I795" s="284">
        <v>21.6</v>
      </c>
      <c r="J795"/>
      <c r="K795"/>
      <c r="L795"/>
      <c r="M795"/>
    </row>
    <row r="796" spans="1:13">
      <c r="A796" s="49" t="s">
        <v>7015</v>
      </c>
      <c r="B796" s="3">
        <v>6</v>
      </c>
      <c r="C796" s="2">
        <v>0.7</v>
      </c>
      <c r="D796" s="46">
        <v>40</v>
      </c>
      <c r="E796" s="3" t="s">
        <v>10535</v>
      </c>
      <c r="F796" s="3"/>
      <c r="G796" s="280">
        <v>16.75</v>
      </c>
      <c r="H796" s="280">
        <v>15.350000000000001</v>
      </c>
      <c r="I796" s="284">
        <v>15.100000000000001</v>
      </c>
    </row>
    <row r="797" spans="1:13" s="39" customFormat="1">
      <c r="A797" s="49" t="s">
        <v>7020</v>
      </c>
      <c r="B797" s="3">
        <v>6</v>
      </c>
      <c r="C797" s="2">
        <v>0.7</v>
      </c>
      <c r="D797" s="46">
        <v>43</v>
      </c>
      <c r="E797" s="3" t="s">
        <v>10535</v>
      </c>
      <c r="F797" s="3"/>
      <c r="G797" s="280">
        <v>33.700000000000003</v>
      </c>
      <c r="H797" s="280">
        <v>30.950000000000003</v>
      </c>
      <c r="I797" s="284">
        <v>30.400000000000002</v>
      </c>
      <c r="J797"/>
      <c r="K797"/>
      <c r="L797"/>
      <c r="M797"/>
    </row>
    <row r="798" spans="1:13" s="39" customFormat="1">
      <c r="A798" s="49" t="s">
        <v>7066</v>
      </c>
      <c r="B798" s="3">
        <v>12</v>
      </c>
      <c r="C798" s="2">
        <v>1</v>
      </c>
      <c r="D798" s="46">
        <v>40</v>
      </c>
      <c r="E798" s="3" t="s">
        <v>10535</v>
      </c>
      <c r="F798" s="3"/>
      <c r="G798" s="280">
        <v>14.25</v>
      </c>
      <c r="H798" s="280">
        <v>13.05</v>
      </c>
      <c r="I798" s="284">
        <v>12.850000000000001</v>
      </c>
      <c r="J798"/>
      <c r="K798"/>
      <c r="L798"/>
      <c r="M798"/>
    </row>
    <row r="799" spans="1:13" s="39" customFormat="1">
      <c r="A799" s="49" t="s">
        <v>7108</v>
      </c>
      <c r="B799" s="3">
        <v>6</v>
      </c>
      <c r="C799" s="2">
        <v>0.7</v>
      </c>
      <c r="D799" s="46">
        <v>40</v>
      </c>
      <c r="E799" s="3" t="s">
        <v>10535</v>
      </c>
      <c r="F799" s="3"/>
      <c r="G799" s="280">
        <v>23.150000000000002</v>
      </c>
      <c r="H799" s="280">
        <v>21.25</v>
      </c>
      <c r="I799" s="284">
        <v>20.85</v>
      </c>
      <c r="J799"/>
      <c r="K799"/>
      <c r="L799"/>
      <c r="M799"/>
    </row>
    <row r="800" spans="1:13" s="39" customFormat="1">
      <c r="A800" s="49" t="s">
        <v>7210</v>
      </c>
      <c r="B800" s="3">
        <v>6</v>
      </c>
      <c r="C800" s="2">
        <v>1</v>
      </c>
      <c r="D800" s="46">
        <v>32</v>
      </c>
      <c r="E800" s="3" t="s">
        <v>10552</v>
      </c>
      <c r="F800" s="3"/>
      <c r="G800" s="280">
        <v>17.5</v>
      </c>
      <c r="H800" s="280">
        <v>16.05</v>
      </c>
      <c r="I800" s="284">
        <v>15.75</v>
      </c>
      <c r="J800"/>
      <c r="K800"/>
      <c r="L800"/>
      <c r="M800"/>
    </row>
    <row r="801" spans="1:13">
      <c r="A801" s="49" t="s">
        <v>7355</v>
      </c>
      <c r="B801" s="3">
        <v>6</v>
      </c>
      <c r="C801" s="2">
        <v>1</v>
      </c>
      <c r="D801" s="46">
        <v>37.5</v>
      </c>
      <c r="E801" s="3" t="s">
        <v>10535</v>
      </c>
      <c r="F801" s="3"/>
      <c r="G801" s="280">
        <v>10.9</v>
      </c>
      <c r="H801" s="280">
        <v>10.050000000000001</v>
      </c>
      <c r="I801" s="284">
        <v>9.8500000000000014</v>
      </c>
    </row>
    <row r="802" spans="1:13" s="39" customFormat="1">
      <c r="A802" s="49" t="s">
        <v>7362</v>
      </c>
      <c r="B802" s="3">
        <v>6</v>
      </c>
      <c r="C802" s="2">
        <v>1</v>
      </c>
      <c r="D802" s="46">
        <v>37.5</v>
      </c>
      <c r="E802" s="3" t="s">
        <v>10551</v>
      </c>
      <c r="F802" s="3"/>
      <c r="G802" s="280">
        <v>11.350000000000001</v>
      </c>
      <c r="H802" s="280">
        <v>10.4</v>
      </c>
      <c r="I802" s="284">
        <v>10.25</v>
      </c>
      <c r="J802"/>
      <c r="K802"/>
      <c r="L802"/>
      <c r="M802"/>
    </row>
    <row r="803" spans="1:13">
      <c r="A803" s="49" t="s">
        <v>7369</v>
      </c>
      <c r="B803" s="3">
        <v>9</v>
      </c>
      <c r="C803" s="2">
        <v>1</v>
      </c>
      <c r="D803" s="46">
        <v>42.8</v>
      </c>
      <c r="E803" s="3" t="s">
        <v>10535</v>
      </c>
      <c r="F803" s="3"/>
      <c r="G803" s="280">
        <v>43.300000000000004</v>
      </c>
      <c r="H803" s="280">
        <v>39.75</v>
      </c>
      <c r="I803" s="284">
        <v>39.050000000000004</v>
      </c>
    </row>
    <row r="804" spans="1:13">
      <c r="A804" s="49" t="s">
        <v>7372</v>
      </c>
      <c r="B804" s="3">
        <v>6</v>
      </c>
      <c r="C804" s="2">
        <v>0.7</v>
      </c>
      <c r="D804" s="46">
        <v>37.5</v>
      </c>
      <c r="E804" s="3" t="s">
        <v>10535</v>
      </c>
      <c r="F804" s="3"/>
      <c r="G804" s="280">
        <v>8.75</v>
      </c>
      <c r="H804" s="280">
        <v>8.0500000000000007</v>
      </c>
      <c r="I804" s="284">
        <v>7.9</v>
      </c>
    </row>
    <row r="805" spans="1:13" s="39" customFormat="1">
      <c r="A805" s="49" t="s">
        <v>7409</v>
      </c>
      <c r="B805" s="3">
        <v>6</v>
      </c>
      <c r="C805" s="2">
        <v>0.7</v>
      </c>
      <c r="D805" s="46">
        <v>40</v>
      </c>
      <c r="E805" s="3" t="s">
        <v>10535</v>
      </c>
      <c r="F805" s="3"/>
      <c r="G805" s="280">
        <v>18.25</v>
      </c>
      <c r="H805" s="280">
        <v>16.75</v>
      </c>
      <c r="I805" s="284">
        <v>16.45</v>
      </c>
      <c r="J805"/>
      <c r="K805"/>
      <c r="L805"/>
      <c r="M805"/>
    </row>
    <row r="806" spans="1:13" s="39" customFormat="1">
      <c r="A806" s="49" t="s">
        <v>7412</v>
      </c>
      <c r="B806" s="3">
        <v>36</v>
      </c>
      <c r="C806" s="2">
        <v>0.05</v>
      </c>
      <c r="D806" s="46">
        <v>40</v>
      </c>
      <c r="E806" s="3" t="s">
        <v>10535</v>
      </c>
      <c r="F806" s="3"/>
      <c r="G806" s="280">
        <v>7.95</v>
      </c>
      <c r="H806" s="280">
        <v>7.3000000000000007</v>
      </c>
      <c r="I806" s="284">
        <v>7.2</v>
      </c>
      <c r="J806"/>
      <c r="K806"/>
      <c r="L806"/>
      <c r="M806"/>
    </row>
    <row r="807" spans="1:13">
      <c r="A807" s="49" t="s">
        <v>7486</v>
      </c>
      <c r="B807" s="3">
        <v>6</v>
      </c>
      <c r="C807" s="2">
        <v>0.7</v>
      </c>
      <c r="D807" s="46">
        <v>38</v>
      </c>
      <c r="E807" s="3" t="s">
        <v>10535</v>
      </c>
      <c r="F807" s="3"/>
      <c r="G807" s="280">
        <v>33.950000000000003</v>
      </c>
      <c r="H807" s="280">
        <v>31.150000000000002</v>
      </c>
      <c r="I807" s="284">
        <v>30.6</v>
      </c>
    </row>
    <row r="808" spans="1:13" s="39" customFormat="1">
      <c r="A808" s="49" t="s">
        <v>7489</v>
      </c>
      <c r="B808" s="3">
        <v>6</v>
      </c>
      <c r="C808" s="2">
        <v>0.7</v>
      </c>
      <c r="D808" s="46">
        <v>43</v>
      </c>
      <c r="E808" s="3" t="s">
        <v>10535</v>
      </c>
      <c r="F808" s="3"/>
      <c r="G808" s="280">
        <v>35.300000000000004</v>
      </c>
      <c r="H808" s="280">
        <v>32.4</v>
      </c>
      <c r="I808" s="284">
        <v>31.85</v>
      </c>
      <c r="J808"/>
      <c r="K808"/>
      <c r="L808"/>
      <c r="M808"/>
    </row>
    <row r="809" spans="1:13">
      <c r="A809" s="49" t="s">
        <v>7492</v>
      </c>
      <c r="B809" s="3">
        <v>6</v>
      </c>
      <c r="C809" s="2">
        <v>0.7</v>
      </c>
      <c r="D809" s="46">
        <v>38</v>
      </c>
      <c r="E809" s="3" t="s">
        <v>10535</v>
      </c>
      <c r="F809" s="3"/>
      <c r="G809" s="280">
        <v>39.400000000000006</v>
      </c>
      <c r="H809" s="280">
        <v>36.15</v>
      </c>
      <c r="I809" s="284">
        <v>35.5</v>
      </c>
    </row>
    <row r="810" spans="1:13">
      <c r="A810" s="49" t="s">
        <v>7495</v>
      </c>
      <c r="B810" s="3">
        <v>6</v>
      </c>
      <c r="C810" s="2">
        <v>0.7</v>
      </c>
      <c r="D810" s="46">
        <v>38</v>
      </c>
      <c r="E810" s="3" t="s">
        <v>10535</v>
      </c>
      <c r="F810" s="3"/>
      <c r="G810" s="280">
        <v>46.75</v>
      </c>
      <c r="H810" s="280">
        <v>42.95</v>
      </c>
      <c r="I810" s="284">
        <v>42.150000000000006</v>
      </c>
    </row>
    <row r="811" spans="1:13" s="39" customFormat="1">
      <c r="A811" s="49" t="s">
        <v>7498</v>
      </c>
      <c r="B811" s="3">
        <v>6</v>
      </c>
      <c r="C811" s="2">
        <v>0.7</v>
      </c>
      <c r="D811" s="46">
        <v>38</v>
      </c>
      <c r="E811" s="3" t="s">
        <v>10535</v>
      </c>
      <c r="F811" s="3"/>
      <c r="G811" s="280">
        <v>62.6</v>
      </c>
      <c r="H811" s="280">
        <v>57.5</v>
      </c>
      <c r="I811" s="284">
        <v>56.45</v>
      </c>
      <c r="J811"/>
      <c r="K811"/>
      <c r="L811"/>
      <c r="M811"/>
    </row>
    <row r="812" spans="1:13">
      <c r="A812" s="49" t="s">
        <v>7501</v>
      </c>
      <c r="B812" s="3">
        <v>6</v>
      </c>
      <c r="C812" s="2">
        <v>0.7</v>
      </c>
      <c r="D812" s="46">
        <v>43</v>
      </c>
      <c r="E812" s="3" t="s">
        <v>10535</v>
      </c>
      <c r="F812" s="3"/>
      <c r="G812" s="280">
        <v>64.900000000000006</v>
      </c>
      <c r="H812" s="280">
        <v>59.550000000000004</v>
      </c>
      <c r="I812" s="284">
        <v>58.5</v>
      </c>
    </row>
    <row r="813" spans="1:13" s="39" customFormat="1">
      <c r="A813" s="49" t="s">
        <v>7504</v>
      </c>
      <c r="B813" s="3">
        <v>6</v>
      </c>
      <c r="C813" s="2">
        <v>0.7</v>
      </c>
      <c r="D813" s="46">
        <v>43</v>
      </c>
      <c r="E813" s="3" t="s">
        <v>10535</v>
      </c>
      <c r="F813" s="3"/>
      <c r="G813" s="280">
        <v>60</v>
      </c>
      <c r="H813" s="280">
        <v>55.1</v>
      </c>
      <c r="I813" s="284">
        <v>54.1</v>
      </c>
      <c r="J813"/>
      <c r="K813"/>
      <c r="L813"/>
      <c r="M813"/>
    </row>
    <row r="814" spans="1:13" s="39" customFormat="1">
      <c r="A814" s="49" t="s">
        <v>7507</v>
      </c>
      <c r="B814" s="3">
        <v>6</v>
      </c>
      <c r="C814" s="2">
        <v>1</v>
      </c>
      <c r="D814" s="46">
        <v>37.5</v>
      </c>
      <c r="E814" s="3" t="s">
        <v>10551</v>
      </c>
      <c r="F814" s="3"/>
      <c r="G814" s="280">
        <v>11.100000000000001</v>
      </c>
      <c r="H814" s="280">
        <v>10.200000000000001</v>
      </c>
      <c r="I814" s="284">
        <v>10</v>
      </c>
      <c r="J814"/>
      <c r="K814"/>
      <c r="L814"/>
      <c r="M814"/>
    </row>
    <row r="815" spans="1:13">
      <c r="A815" s="49" t="s">
        <v>26245</v>
      </c>
      <c r="B815" s="3">
        <v>6</v>
      </c>
      <c r="C815" s="2">
        <v>0.7</v>
      </c>
      <c r="D815" s="46">
        <v>40</v>
      </c>
      <c r="E815" s="3" t="s">
        <v>10535</v>
      </c>
      <c r="F815" s="3"/>
      <c r="G815" s="280">
        <v>28</v>
      </c>
      <c r="H815" s="280">
        <v>25.75</v>
      </c>
      <c r="I815" s="284">
        <v>25.25</v>
      </c>
    </row>
    <row r="816" spans="1:13" s="39" customFormat="1">
      <c r="A816" s="49" t="s">
        <v>7685</v>
      </c>
      <c r="B816" s="3">
        <v>12</v>
      </c>
      <c r="C816" s="2">
        <v>0.05</v>
      </c>
      <c r="D816" s="46">
        <v>40</v>
      </c>
      <c r="E816" s="3" t="s">
        <v>10535</v>
      </c>
      <c r="F816" s="3"/>
      <c r="G816" s="280">
        <v>3.4000000000000004</v>
      </c>
      <c r="H816" s="280">
        <v>3.1</v>
      </c>
      <c r="I816" s="284">
        <v>3.0500000000000003</v>
      </c>
      <c r="J816"/>
      <c r="K816"/>
      <c r="L816"/>
      <c r="M816"/>
    </row>
    <row r="817" spans="1:13" s="39" customFormat="1">
      <c r="A817" s="49" t="s">
        <v>26319</v>
      </c>
      <c r="B817" s="3">
        <v>6</v>
      </c>
      <c r="C817" s="2">
        <v>0.5</v>
      </c>
      <c r="D817" s="46">
        <v>40</v>
      </c>
      <c r="E817" s="3" t="s">
        <v>10535</v>
      </c>
      <c r="F817" s="3"/>
      <c r="G817" s="280">
        <v>17.25</v>
      </c>
      <c r="H817" s="280">
        <v>15.850000000000001</v>
      </c>
      <c r="I817" s="284">
        <v>15.55</v>
      </c>
      <c r="J817"/>
      <c r="K817"/>
      <c r="L817"/>
      <c r="M817"/>
    </row>
    <row r="818" spans="1:13" s="39" customFormat="1">
      <c r="A818" s="49" t="s">
        <v>7845</v>
      </c>
      <c r="B818" s="3">
        <v>6</v>
      </c>
      <c r="C818" s="2">
        <v>0.7</v>
      </c>
      <c r="D818" s="46">
        <v>37.5</v>
      </c>
      <c r="E818" s="3" t="s">
        <v>10535</v>
      </c>
      <c r="F818" s="3"/>
      <c r="G818" s="280">
        <v>15.100000000000001</v>
      </c>
      <c r="H818" s="280">
        <v>13.9</v>
      </c>
      <c r="I818" s="284">
        <v>13.65</v>
      </c>
      <c r="J818"/>
      <c r="K818"/>
      <c r="L818"/>
      <c r="M818"/>
    </row>
    <row r="819" spans="1:13">
      <c r="A819" s="49" t="s">
        <v>26246</v>
      </c>
      <c r="B819" s="3">
        <v>6</v>
      </c>
      <c r="C819" s="2">
        <v>0.7</v>
      </c>
      <c r="D819" s="46">
        <v>40</v>
      </c>
      <c r="E819" s="3" t="s">
        <v>10535</v>
      </c>
      <c r="F819" s="3"/>
      <c r="G819" s="280">
        <v>44.800000000000004</v>
      </c>
      <c r="H819" s="280">
        <v>41.150000000000006</v>
      </c>
      <c r="I819" s="284">
        <v>40.400000000000006</v>
      </c>
    </row>
    <row r="820" spans="1:13" s="39" customFormat="1">
      <c r="A820" s="49" t="s">
        <v>7848</v>
      </c>
      <c r="B820" s="3">
        <v>6</v>
      </c>
      <c r="C820" s="2">
        <v>0.7</v>
      </c>
      <c r="D820" s="46">
        <v>37.5</v>
      </c>
      <c r="E820" s="3" t="s">
        <v>10552</v>
      </c>
      <c r="F820" s="3"/>
      <c r="G820" s="280">
        <v>18.45</v>
      </c>
      <c r="H820" s="280">
        <v>16.95</v>
      </c>
      <c r="I820" s="284">
        <v>16.650000000000002</v>
      </c>
      <c r="J820"/>
      <c r="K820"/>
      <c r="L820"/>
      <c r="M820"/>
    </row>
    <row r="821" spans="1:13" s="39" customFormat="1">
      <c r="A821" s="49" t="s">
        <v>7851</v>
      </c>
      <c r="B821" s="3">
        <v>6</v>
      </c>
      <c r="C821" s="2">
        <v>0.7</v>
      </c>
      <c r="D821" s="46">
        <v>37.5</v>
      </c>
      <c r="E821" s="3" t="s">
        <v>10552</v>
      </c>
      <c r="F821" s="3"/>
      <c r="G821" s="280">
        <v>18.45</v>
      </c>
      <c r="H821" s="280">
        <v>16.95</v>
      </c>
      <c r="I821" s="284">
        <v>16.650000000000002</v>
      </c>
      <c r="J821"/>
      <c r="K821"/>
      <c r="L821"/>
      <c r="M821"/>
    </row>
    <row r="822" spans="1:13">
      <c r="A822" s="49" t="s">
        <v>26356</v>
      </c>
      <c r="B822" s="3">
        <v>4</v>
      </c>
      <c r="C822" s="2">
        <v>0.7</v>
      </c>
      <c r="D822" s="46">
        <v>37.5</v>
      </c>
      <c r="E822" s="3" t="s">
        <v>10553</v>
      </c>
      <c r="F822" s="3"/>
      <c r="G822" s="280">
        <v>48.550000000000004</v>
      </c>
      <c r="H822" s="280">
        <v>44.550000000000004</v>
      </c>
      <c r="I822" s="284">
        <v>43.75</v>
      </c>
    </row>
    <row r="823" spans="1:13">
      <c r="A823" s="49" t="s">
        <v>7870</v>
      </c>
      <c r="B823" s="3">
        <v>6</v>
      </c>
      <c r="C823" s="2">
        <v>0.7</v>
      </c>
      <c r="D823" s="46">
        <v>41.2</v>
      </c>
      <c r="E823" s="3" t="s">
        <v>10551</v>
      </c>
      <c r="F823" s="3"/>
      <c r="G823" s="280">
        <v>14.05</v>
      </c>
      <c r="H823" s="280">
        <v>12.9</v>
      </c>
      <c r="I823" s="284">
        <v>12.65</v>
      </c>
    </row>
    <row r="824" spans="1:13" s="39" customFormat="1">
      <c r="A824" s="49" t="s">
        <v>7873</v>
      </c>
      <c r="B824" s="3">
        <v>6</v>
      </c>
      <c r="C824" s="2">
        <v>0.7</v>
      </c>
      <c r="D824" s="46">
        <v>40</v>
      </c>
      <c r="E824" s="3" t="s">
        <v>10535</v>
      </c>
      <c r="F824" s="3"/>
      <c r="G824" s="280">
        <v>21.450000000000003</v>
      </c>
      <c r="H824" s="280">
        <v>19.700000000000003</v>
      </c>
      <c r="I824" s="284">
        <v>19.350000000000001</v>
      </c>
      <c r="J824"/>
      <c r="K824"/>
      <c r="L824"/>
      <c r="M824"/>
    </row>
    <row r="825" spans="1:13" s="39" customFormat="1">
      <c r="A825" s="49" t="s">
        <v>7882</v>
      </c>
      <c r="B825" s="3">
        <v>6</v>
      </c>
      <c r="C825" s="2">
        <v>0.7</v>
      </c>
      <c r="D825" s="46">
        <v>40</v>
      </c>
      <c r="E825" s="3" t="s">
        <v>10535</v>
      </c>
      <c r="F825" s="3"/>
      <c r="G825" s="280">
        <v>20.05</v>
      </c>
      <c r="H825" s="280">
        <v>18.400000000000002</v>
      </c>
      <c r="I825" s="284">
        <v>18.05</v>
      </c>
      <c r="J825"/>
      <c r="K825"/>
      <c r="L825"/>
      <c r="M825"/>
    </row>
    <row r="826" spans="1:13">
      <c r="A826" s="49" t="s">
        <v>7885</v>
      </c>
      <c r="B826" s="3">
        <v>6</v>
      </c>
      <c r="C826" s="2">
        <v>0.7</v>
      </c>
      <c r="D826" s="46">
        <v>40</v>
      </c>
      <c r="E826" s="3" t="s">
        <v>10535</v>
      </c>
      <c r="F826" s="3"/>
      <c r="G826" s="280">
        <v>22.25</v>
      </c>
      <c r="H826" s="280">
        <v>20.400000000000002</v>
      </c>
      <c r="I826" s="284">
        <v>20.05</v>
      </c>
    </row>
    <row r="827" spans="1:13" s="39" customFormat="1">
      <c r="A827" s="49" t="s">
        <v>7888</v>
      </c>
      <c r="B827" s="3">
        <v>6</v>
      </c>
      <c r="C827" s="2">
        <v>0.7</v>
      </c>
      <c r="D827" s="46">
        <v>40</v>
      </c>
      <c r="E827" s="3" t="s">
        <v>10535</v>
      </c>
      <c r="F827" s="3"/>
      <c r="G827" s="280">
        <v>13.950000000000001</v>
      </c>
      <c r="H827" s="280">
        <v>12.8</v>
      </c>
      <c r="I827" s="284">
        <v>12.55</v>
      </c>
      <c r="J827"/>
      <c r="K827"/>
      <c r="L827"/>
      <c r="M827"/>
    </row>
    <row r="828" spans="1:13" s="39" customFormat="1">
      <c r="A828" s="49" t="s">
        <v>7891</v>
      </c>
      <c r="B828" s="3">
        <v>6</v>
      </c>
      <c r="C828" s="2">
        <v>0.7</v>
      </c>
      <c r="D828" s="46">
        <v>69</v>
      </c>
      <c r="E828" s="3" t="s">
        <v>10535</v>
      </c>
      <c r="F828" s="3"/>
      <c r="G828" s="280">
        <v>20.85</v>
      </c>
      <c r="H828" s="280">
        <v>19.100000000000001</v>
      </c>
      <c r="I828" s="284">
        <v>18.8</v>
      </c>
      <c r="J828"/>
      <c r="K828"/>
      <c r="L828"/>
      <c r="M828"/>
    </row>
    <row r="829" spans="1:13">
      <c r="A829" s="49" t="s">
        <v>7894</v>
      </c>
      <c r="B829" s="3">
        <v>6</v>
      </c>
      <c r="C829" s="2">
        <v>0.7</v>
      </c>
      <c r="D829" s="46">
        <v>40</v>
      </c>
      <c r="E829" s="3" t="s">
        <v>10535</v>
      </c>
      <c r="F829" s="3"/>
      <c r="G829" s="280">
        <v>22</v>
      </c>
      <c r="H829" s="280">
        <v>20.200000000000003</v>
      </c>
      <c r="I829" s="284">
        <v>19.8</v>
      </c>
    </row>
    <row r="830" spans="1:13">
      <c r="A830" s="49" t="s">
        <v>7900</v>
      </c>
      <c r="B830" s="3">
        <v>6</v>
      </c>
      <c r="C830" s="2">
        <v>0.7</v>
      </c>
      <c r="D830" s="46">
        <v>40</v>
      </c>
      <c r="E830" s="3" t="s">
        <v>10535</v>
      </c>
      <c r="F830" s="3"/>
      <c r="G830" s="280">
        <v>24.35</v>
      </c>
      <c r="H830" s="280">
        <v>22.35</v>
      </c>
      <c r="I830" s="284">
        <v>21.950000000000003</v>
      </c>
    </row>
    <row r="831" spans="1:13" s="39" customFormat="1">
      <c r="A831" s="49" t="s">
        <v>7903</v>
      </c>
      <c r="B831" s="3">
        <v>6</v>
      </c>
      <c r="C831" s="2">
        <v>0.7</v>
      </c>
      <c r="D831" s="46">
        <v>43</v>
      </c>
      <c r="E831" s="3" t="s">
        <v>10535</v>
      </c>
      <c r="F831" s="3"/>
      <c r="G831" s="280">
        <v>21.900000000000002</v>
      </c>
      <c r="H831" s="280">
        <v>20.100000000000001</v>
      </c>
      <c r="I831" s="284">
        <v>19.75</v>
      </c>
      <c r="J831"/>
      <c r="K831"/>
      <c r="L831"/>
      <c r="M831"/>
    </row>
    <row r="832" spans="1:13" s="39" customFormat="1">
      <c r="A832" s="49" t="s">
        <v>7909</v>
      </c>
      <c r="B832" s="3">
        <v>6</v>
      </c>
      <c r="C832" s="2">
        <v>0.7</v>
      </c>
      <c r="D832" s="46">
        <v>40</v>
      </c>
      <c r="E832" s="3" t="s">
        <v>10535</v>
      </c>
      <c r="F832" s="3"/>
      <c r="G832" s="280">
        <v>37.15</v>
      </c>
      <c r="H832" s="280">
        <v>34.15</v>
      </c>
      <c r="I832" s="284">
        <v>33.5</v>
      </c>
      <c r="J832"/>
      <c r="K832"/>
      <c r="L832"/>
      <c r="M832"/>
    </row>
    <row r="833" spans="1:13" s="39" customFormat="1">
      <c r="A833" s="49" t="s">
        <v>26457</v>
      </c>
      <c r="B833" s="3">
        <v>6</v>
      </c>
      <c r="C833" s="2">
        <v>0.7</v>
      </c>
      <c r="D833" s="46">
        <v>30</v>
      </c>
      <c r="E833" s="3" t="s">
        <v>10552</v>
      </c>
      <c r="F833" s="3"/>
      <c r="G833" s="280">
        <v>19.150000000000002</v>
      </c>
      <c r="H833" s="280">
        <v>17.600000000000001</v>
      </c>
      <c r="I833" s="284">
        <v>17.25</v>
      </c>
      <c r="J833"/>
      <c r="K833"/>
      <c r="L833"/>
      <c r="M833"/>
    </row>
    <row r="834" spans="1:13" s="39" customFormat="1">
      <c r="A834" s="49" t="s">
        <v>26458</v>
      </c>
      <c r="B834" s="3">
        <v>6</v>
      </c>
      <c r="C834" s="2">
        <v>0.7</v>
      </c>
      <c r="D834" s="46">
        <v>30</v>
      </c>
      <c r="E834" s="3" t="s">
        <v>10552</v>
      </c>
      <c r="F834" s="3"/>
      <c r="G834" s="280">
        <v>21.6</v>
      </c>
      <c r="H834" s="280">
        <v>19.8</v>
      </c>
      <c r="I834" s="284">
        <v>19.450000000000003</v>
      </c>
      <c r="J834"/>
      <c r="K834"/>
      <c r="L834"/>
      <c r="M834"/>
    </row>
    <row r="835" spans="1:13">
      <c r="A835" s="49" t="s">
        <v>7960</v>
      </c>
      <c r="B835" s="3">
        <v>6</v>
      </c>
      <c r="C835" s="2">
        <v>0.7</v>
      </c>
      <c r="D835" s="46">
        <v>30</v>
      </c>
      <c r="E835" s="3" t="s">
        <v>10552</v>
      </c>
      <c r="F835" s="3"/>
      <c r="G835" s="280">
        <v>19.150000000000002</v>
      </c>
      <c r="H835" s="280">
        <v>17.600000000000001</v>
      </c>
      <c r="I835" s="284">
        <v>17.25</v>
      </c>
    </row>
    <row r="836" spans="1:13" s="39" customFormat="1">
      <c r="A836" s="49" t="s">
        <v>7980</v>
      </c>
      <c r="B836" s="3">
        <v>6</v>
      </c>
      <c r="C836" s="2">
        <v>1</v>
      </c>
      <c r="D836" s="46">
        <v>54</v>
      </c>
      <c r="E836" s="3" t="s">
        <v>10535</v>
      </c>
      <c r="F836" s="3"/>
      <c r="G836" s="280">
        <v>13.3</v>
      </c>
      <c r="H836" s="280">
        <v>12.200000000000001</v>
      </c>
      <c r="I836" s="284">
        <v>12</v>
      </c>
      <c r="J836"/>
      <c r="K836"/>
      <c r="L836"/>
      <c r="M836"/>
    </row>
    <row r="837" spans="1:13">
      <c r="A837" s="49" t="s">
        <v>8008</v>
      </c>
      <c r="B837" s="3">
        <v>6</v>
      </c>
      <c r="C837" s="2">
        <v>0.7</v>
      </c>
      <c r="D837" s="46">
        <v>40</v>
      </c>
      <c r="E837" s="3" t="s">
        <v>10535</v>
      </c>
      <c r="F837" s="3"/>
      <c r="G837" s="280">
        <v>26.85</v>
      </c>
      <c r="H837" s="280">
        <v>24.650000000000002</v>
      </c>
      <c r="I837" s="284">
        <v>24.200000000000003</v>
      </c>
    </row>
    <row r="838" spans="1:13">
      <c r="A838" s="49" t="s">
        <v>8014</v>
      </c>
      <c r="B838" s="3">
        <v>6</v>
      </c>
      <c r="C838" s="2">
        <v>0.7</v>
      </c>
      <c r="D838" s="46">
        <v>40</v>
      </c>
      <c r="E838" s="3" t="s">
        <v>10535</v>
      </c>
      <c r="F838" s="3"/>
      <c r="G838" s="280">
        <v>35.35</v>
      </c>
      <c r="H838" s="280">
        <v>32.450000000000003</v>
      </c>
      <c r="I838" s="284">
        <v>31.85</v>
      </c>
    </row>
    <row r="839" spans="1:13" s="39" customFormat="1">
      <c r="A839" s="49" t="s">
        <v>26459</v>
      </c>
      <c r="B839" s="3">
        <v>6</v>
      </c>
      <c r="C839" s="2">
        <v>0.7</v>
      </c>
      <c r="D839" s="46">
        <v>54.5</v>
      </c>
      <c r="E839" s="3" t="s">
        <v>10535</v>
      </c>
      <c r="F839" s="3"/>
      <c r="G839" s="280">
        <v>51.25</v>
      </c>
      <c r="H839" s="280">
        <v>47.050000000000004</v>
      </c>
      <c r="I839" s="284">
        <v>46.25</v>
      </c>
      <c r="J839"/>
      <c r="K839"/>
      <c r="L839"/>
      <c r="M839"/>
    </row>
    <row r="840" spans="1:13" s="39" customFormat="1">
      <c r="A840" s="49" t="s">
        <v>8068</v>
      </c>
      <c r="B840" s="3">
        <v>6</v>
      </c>
      <c r="C840" s="2">
        <v>0.7</v>
      </c>
      <c r="D840" s="46">
        <v>40</v>
      </c>
      <c r="E840" s="3" t="s">
        <v>10535</v>
      </c>
      <c r="F840" s="3"/>
      <c r="G840" s="280">
        <v>46.300000000000004</v>
      </c>
      <c r="H840" s="280">
        <v>42.550000000000004</v>
      </c>
      <c r="I840" s="284">
        <v>41.75</v>
      </c>
      <c r="J840"/>
      <c r="K840"/>
      <c r="L840"/>
      <c r="M840"/>
    </row>
    <row r="841" spans="1:13" s="39" customFormat="1">
      <c r="A841" s="49" t="s">
        <v>8071</v>
      </c>
      <c r="B841" s="3">
        <v>6</v>
      </c>
      <c r="C841" s="2">
        <v>0.7</v>
      </c>
      <c r="D841" s="46">
        <v>54.5</v>
      </c>
      <c r="E841" s="3" t="s">
        <v>10535</v>
      </c>
      <c r="F841" s="3"/>
      <c r="G841" s="280">
        <v>39.050000000000004</v>
      </c>
      <c r="H841" s="280">
        <v>35.85</v>
      </c>
      <c r="I841" s="284">
        <v>35.25</v>
      </c>
      <c r="J841"/>
      <c r="K841"/>
      <c r="L841"/>
      <c r="M841"/>
    </row>
    <row r="842" spans="1:13" s="39" customFormat="1">
      <c r="A842" s="49" t="s">
        <v>8077</v>
      </c>
      <c r="B842" s="3">
        <v>6</v>
      </c>
      <c r="C842" s="2">
        <v>0.7</v>
      </c>
      <c r="D842" s="46">
        <v>54.5</v>
      </c>
      <c r="E842" s="3" t="s">
        <v>10535</v>
      </c>
      <c r="F842" s="3"/>
      <c r="G842" s="280">
        <v>20.85</v>
      </c>
      <c r="H842" s="280">
        <v>19.100000000000001</v>
      </c>
      <c r="I842" s="284">
        <v>18.8</v>
      </c>
      <c r="J842"/>
      <c r="K842"/>
      <c r="L842"/>
      <c r="M842"/>
    </row>
    <row r="843" spans="1:13" s="39" customFormat="1">
      <c r="A843" s="49" t="s">
        <v>8080</v>
      </c>
      <c r="B843" s="3">
        <v>6</v>
      </c>
      <c r="C843" s="2">
        <v>0.7</v>
      </c>
      <c r="D843" s="46">
        <v>40</v>
      </c>
      <c r="E843" s="3" t="s">
        <v>10535</v>
      </c>
      <c r="F843" s="3"/>
      <c r="G843" s="280">
        <v>17.600000000000001</v>
      </c>
      <c r="H843" s="280">
        <v>16.150000000000002</v>
      </c>
      <c r="I843" s="284">
        <v>15.850000000000001</v>
      </c>
      <c r="J843"/>
      <c r="K843"/>
      <c r="L843"/>
      <c r="M843"/>
    </row>
    <row r="844" spans="1:13" s="39" customFormat="1">
      <c r="A844" s="49" t="s">
        <v>8083</v>
      </c>
      <c r="B844" s="3">
        <v>6</v>
      </c>
      <c r="C844" s="2">
        <v>0.7</v>
      </c>
      <c r="D844" s="46">
        <v>75.5</v>
      </c>
      <c r="E844" s="3" t="s">
        <v>10535</v>
      </c>
      <c r="F844" s="3"/>
      <c r="G844" s="280">
        <v>23.85</v>
      </c>
      <c r="H844" s="280">
        <v>21.900000000000002</v>
      </c>
      <c r="I844" s="284">
        <v>21.5</v>
      </c>
      <c r="J844"/>
      <c r="K844"/>
      <c r="L844"/>
      <c r="M844"/>
    </row>
    <row r="845" spans="1:13">
      <c r="A845" s="49" t="s">
        <v>8086</v>
      </c>
      <c r="B845" s="3">
        <v>6</v>
      </c>
      <c r="C845" s="2">
        <v>0.7</v>
      </c>
      <c r="D845" s="46">
        <v>40</v>
      </c>
      <c r="E845" s="3" t="s">
        <v>10535</v>
      </c>
      <c r="F845" s="3"/>
      <c r="G845" s="280">
        <v>26.150000000000002</v>
      </c>
      <c r="H845" s="280">
        <v>24</v>
      </c>
      <c r="I845" s="284">
        <v>23.55</v>
      </c>
    </row>
    <row r="846" spans="1:13">
      <c r="A846" s="49" t="s">
        <v>8092</v>
      </c>
      <c r="B846" s="3">
        <v>6</v>
      </c>
      <c r="C846" s="2">
        <v>0.7</v>
      </c>
      <c r="D846" s="46">
        <v>46</v>
      </c>
      <c r="E846" s="3" t="s">
        <v>10535</v>
      </c>
      <c r="F846" s="3"/>
      <c r="G846" s="280">
        <v>40.75</v>
      </c>
      <c r="H846" s="280">
        <v>37.4</v>
      </c>
      <c r="I846" s="284">
        <v>36.75</v>
      </c>
    </row>
    <row r="847" spans="1:13" s="39" customFormat="1">
      <c r="A847" s="49" t="s">
        <v>8144</v>
      </c>
      <c r="B847" s="3">
        <v>6</v>
      </c>
      <c r="C847" s="2">
        <v>0.7</v>
      </c>
      <c r="D847" s="46">
        <v>40</v>
      </c>
      <c r="E847" s="3" t="s">
        <v>10535</v>
      </c>
      <c r="F847" s="3"/>
      <c r="G847" s="280">
        <v>31.700000000000003</v>
      </c>
      <c r="H847" s="280">
        <v>29.1</v>
      </c>
      <c r="I847" s="284">
        <v>28.55</v>
      </c>
      <c r="J847"/>
      <c r="K847"/>
      <c r="L847"/>
      <c r="M847"/>
    </row>
    <row r="848" spans="1:13" s="39" customFormat="1">
      <c r="A848" s="49" t="s">
        <v>19212</v>
      </c>
      <c r="B848" s="3">
        <v>1</v>
      </c>
      <c r="C848" s="2">
        <v>4.5</v>
      </c>
      <c r="D848" s="46">
        <v>40</v>
      </c>
      <c r="E848" s="3" t="s">
        <v>10535</v>
      </c>
      <c r="F848" s="3"/>
      <c r="G848" s="280">
        <v>189.35000000000002</v>
      </c>
      <c r="H848" s="280">
        <v>173.85000000000002</v>
      </c>
      <c r="I848" s="284">
        <v>170.75</v>
      </c>
      <c r="J848"/>
      <c r="K848"/>
      <c r="L848"/>
      <c r="M848"/>
    </row>
    <row r="849" spans="1:13" s="39" customFormat="1">
      <c r="A849" s="49" t="s">
        <v>8149</v>
      </c>
      <c r="B849" s="3">
        <v>6</v>
      </c>
      <c r="C849" s="2">
        <v>0.7</v>
      </c>
      <c r="D849" s="46">
        <v>46</v>
      </c>
      <c r="E849" s="3" t="s">
        <v>10535</v>
      </c>
      <c r="F849" s="3"/>
      <c r="G849" s="280">
        <v>45.650000000000006</v>
      </c>
      <c r="H849" s="280">
        <v>41.900000000000006</v>
      </c>
      <c r="I849" s="284">
        <v>41.150000000000006</v>
      </c>
      <c r="J849"/>
      <c r="K849"/>
      <c r="L849"/>
      <c r="M849"/>
    </row>
    <row r="850" spans="1:13" s="39" customFormat="1">
      <c r="A850" s="49" t="s">
        <v>8152</v>
      </c>
      <c r="B850" s="3">
        <v>6</v>
      </c>
      <c r="C850" s="2">
        <v>0.7</v>
      </c>
      <c r="D850" s="46">
        <v>46</v>
      </c>
      <c r="E850" s="3" t="s">
        <v>10535</v>
      </c>
      <c r="F850" s="3"/>
      <c r="G850" s="280">
        <v>38.900000000000006</v>
      </c>
      <c r="H850" s="280">
        <v>35.75</v>
      </c>
      <c r="I850" s="284">
        <v>35.1</v>
      </c>
      <c r="J850"/>
      <c r="K850"/>
      <c r="L850"/>
      <c r="M850"/>
    </row>
    <row r="851" spans="1:13">
      <c r="A851" s="49" t="s">
        <v>26334</v>
      </c>
      <c r="B851" s="3">
        <v>48</v>
      </c>
      <c r="C851" s="2">
        <v>0.05</v>
      </c>
      <c r="D851" s="46">
        <v>40</v>
      </c>
      <c r="E851" s="3" t="s">
        <v>10535</v>
      </c>
      <c r="F851" s="3"/>
      <c r="G851" s="280">
        <v>4.3</v>
      </c>
      <c r="H851" s="280">
        <v>3.95</v>
      </c>
      <c r="I851" s="284">
        <v>3.9000000000000004</v>
      </c>
    </row>
    <row r="852" spans="1:13" s="39" customFormat="1">
      <c r="A852" s="49" t="s">
        <v>8198</v>
      </c>
      <c r="B852" s="3">
        <v>4</v>
      </c>
      <c r="C852" s="2">
        <v>0.7</v>
      </c>
      <c r="D852" s="46">
        <v>40</v>
      </c>
      <c r="E852" s="3" t="s">
        <v>10535</v>
      </c>
      <c r="F852" s="3"/>
      <c r="G852" s="280">
        <v>32.050000000000004</v>
      </c>
      <c r="H852" s="280">
        <v>29.400000000000002</v>
      </c>
      <c r="I852" s="284">
        <v>28.900000000000002</v>
      </c>
      <c r="J852"/>
      <c r="K852"/>
      <c r="L852"/>
      <c r="M852"/>
    </row>
    <row r="853" spans="1:13">
      <c r="A853" s="49" t="s">
        <v>8201</v>
      </c>
      <c r="B853" s="3">
        <v>4</v>
      </c>
      <c r="C853" s="2">
        <v>0.7</v>
      </c>
      <c r="D853" s="46">
        <v>40</v>
      </c>
      <c r="E853" s="3" t="s">
        <v>10535</v>
      </c>
      <c r="F853" s="3"/>
      <c r="G853" s="280">
        <v>23.150000000000002</v>
      </c>
      <c r="H853" s="280">
        <v>21.25</v>
      </c>
      <c r="I853" s="284">
        <v>20.85</v>
      </c>
    </row>
    <row r="854" spans="1:13">
      <c r="A854" s="49" t="s">
        <v>8204</v>
      </c>
      <c r="B854" s="3">
        <v>4</v>
      </c>
      <c r="C854" s="2">
        <v>0.7</v>
      </c>
      <c r="D854" s="46">
        <v>40</v>
      </c>
      <c r="E854" s="3" t="s">
        <v>10535</v>
      </c>
      <c r="F854" s="3"/>
      <c r="G854" s="280">
        <v>39</v>
      </c>
      <c r="H854" s="280">
        <v>35.800000000000004</v>
      </c>
      <c r="I854" s="284">
        <v>35.15</v>
      </c>
    </row>
    <row r="855" spans="1:13" s="39" customFormat="1">
      <c r="A855" s="49" t="s">
        <v>26377</v>
      </c>
      <c r="B855" s="3">
        <v>6</v>
      </c>
      <c r="C855" s="2">
        <v>0.5</v>
      </c>
      <c r="D855" s="46">
        <v>38</v>
      </c>
      <c r="E855" s="3" t="s">
        <v>10552</v>
      </c>
      <c r="F855" s="3"/>
      <c r="G855" s="280">
        <v>17.150000000000002</v>
      </c>
      <c r="H855" s="280">
        <v>15.700000000000001</v>
      </c>
      <c r="I855" s="284">
        <v>15.450000000000001</v>
      </c>
      <c r="J855"/>
      <c r="K855"/>
      <c r="L855"/>
      <c r="M855"/>
    </row>
    <row r="856" spans="1:13" s="39" customFormat="1">
      <c r="A856" s="49" t="s">
        <v>26378</v>
      </c>
      <c r="B856" s="3">
        <v>6</v>
      </c>
      <c r="C856" s="2">
        <v>0.5</v>
      </c>
      <c r="D856" s="46">
        <v>38</v>
      </c>
      <c r="E856" s="3" t="s">
        <v>10552</v>
      </c>
      <c r="F856" s="3"/>
      <c r="G856" s="280">
        <v>17.45</v>
      </c>
      <c r="H856" s="280">
        <v>16</v>
      </c>
      <c r="I856" s="284">
        <v>15.700000000000001</v>
      </c>
      <c r="J856"/>
      <c r="K856"/>
      <c r="L856"/>
      <c r="M856"/>
    </row>
    <row r="857" spans="1:13">
      <c r="A857" s="49" t="s">
        <v>26379</v>
      </c>
      <c r="B857" s="3">
        <v>6</v>
      </c>
      <c r="C857" s="2">
        <v>0.5</v>
      </c>
      <c r="D857" s="46">
        <v>38</v>
      </c>
      <c r="E857" s="3" t="s">
        <v>10552</v>
      </c>
      <c r="F857" s="3"/>
      <c r="G857" s="280">
        <v>17.45</v>
      </c>
      <c r="H857" s="280">
        <v>16</v>
      </c>
      <c r="I857" s="284">
        <v>15.700000000000001</v>
      </c>
    </row>
    <row r="858" spans="1:13" s="39" customFormat="1">
      <c r="A858" s="49" t="s">
        <v>8291</v>
      </c>
      <c r="B858" s="3">
        <v>6</v>
      </c>
      <c r="C858" s="2">
        <v>0.7</v>
      </c>
      <c r="D858" s="46">
        <v>37.5</v>
      </c>
      <c r="E858" s="3" t="s">
        <v>10535</v>
      </c>
      <c r="F858" s="3"/>
      <c r="G858" s="280">
        <v>11.950000000000001</v>
      </c>
      <c r="H858" s="280">
        <v>10.950000000000001</v>
      </c>
      <c r="I858" s="284">
        <v>10.75</v>
      </c>
      <c r="J858"/>
      <c r="K858"/>
      <c r="L858"/>
      <c r="M858"/>
    </row>
    <row r="859" spans="1:13">
      <c r="A859" s="49" t="s">
        <v>8296</v>
      </c>
      <c r="B859" s="3">
        <v>6</v>
      </c>
      <c r="C859" s="2">
        <v>1</v>
      </c>
      <c r="D859" s="46">
        <v>37.5</v>
      </c>
      <c r="E859" s="3" t="s">
        <v>10535</v>
      </c>
      <c r="F859" s="3"/>
      <c r="G859" s="280">
        <v>14.200000000000001</v>
      </c>
      <c r="H859" s="280">
        <v>13.05</v>
      </c>
      <c r="I859" s="284">
        <v>12.8</v>
      </c>
    </row>
    <row r="860" spans="1:13" s="39" customFormat="1">
      <c r="A860" s="49" t="s">
        <v>26335</v>
      </c>
      <c r="B860" s="3">
        <v>4</v>
      </c>
      <c r="C860" s="2">
        <v>0.7</v>
      </c>
      <c r="D860" s="46">
        <v>40</v>
      </c>
      <c r="E860" s="3" t="s">
        <v>10551</v>
      </c>
      <c r="F860" s="3"/>
      <c r="G860" s="280">
        <v>98.15</v>
      </c>
      <c r="H860" s="280">
        <v>90.15</v>
      </c>
      <c r="I860" s="284">
        <v>88.5</v>
      </c>
      <c r="J860"/>
      <c r="K860"/>
      <c r="L860"/>
      <c r="M860"/>
    </row>
    <row r="861" spans="1:13">
      <c r="A861" s="49" t="s">
        <v>26327</v>
      </c>
      <c r="B861" s="3">
        <v>12</v>
      </c>
      <c r="C861" s="2">
        <v>0.05</v>
      </c>
      <c r="D861" s="46">
        <v>40</v>
      </c>
      <c r="E861" s="3" t="s">
        <v>10535</v>
      </c>
      <c r="F861" s="3"/>
      <c r="G861" s="280">
        <v>4.6000000000000005</v>
      </c>
      <c r="H861" s="280">
        <v>4.25</v>
      </c>
      <c r="I861" s="284">
        <v>4.1500000000000004</v>
      </c>
    </row>
    <row r="862" spans="1:13" s="39" customFormat="1">
      <c r="A862" s="49" t="s">
        <v>26380</v>
      </c>
      <c r="B862" s="3">
        <v>6</v>
      </c>
      <c r="C862" s="2">
        <v>0.5</v>
      </c>
      <c r="D862" s="46">
        <v>57.5</v>
      </c>
      <c r="E862" s="3" t="s">
        <v>10535</v>
      </c>
      <c r="F862" s="3"/>
      <c r="G862" s="280">
        <v>19.600000000000001</v>
      </c>
      <c r="H862" s="280">
        <v>18</v>
      </c>
      <c r="I862" s="284">
        <v>17.650000000000002</v>
      </c>
      <c r="J862"/>
      <c r="K862"/>
      <c r="L862"/>
      <c r="M862"/>
    </row>
    <row r="863" spans="1:13">
      <c r="A863" s="49" t="s">
        <v>26381</v>
      </c>
      <c r="B863" s="3">
        <v>6</v>
      </c>
      <c r="C863" s="2">
        <v>0.5</v>
      </c>
      <c r="D863" s="46">
        <v>65</v>
      </c>
      <c r="E863" s="3" t="s">
        <v>10535</v>
      </c>
      <c r="F863" s="3"/>
      <c r="G863" s="280">
        <v>42.6</v>
      </c>
      <c r="H863" s="280">
        <v>39.150000000000006</v>
      </c>
      <c r="I863" s="284">
        <v>38.450000000000003</v>
      </c>
    </row>
    <row r="864" spans="1:13" s="39" customFormat="1">
      <c r="A864" s="49" t="s">
        <v>8301</v>
      </c>
      <c r="B864" s="3">
        <v>6</v>
      </c>
      <c r="C864" s="2">
        <v>0.7</v>
      </c>
      <c r="D864" s="46">
        <v>55.5</v>
      </c>
      <c r="E864" s="3" t="s">
        <v>10535</v>
      </c>
      <c r="F864" s="3"/>
      <c r="G864" s="280">
        <v>26.1</v>
      </c>
      <c r="H864" s="280">
        <v>23.950000000000003</v>
      </c>
      <c r="I864" s="284">
        <v>23.55</v>
      </c>
      <c r="J864"/>
      <c r="K864"/>
      <c r="L864"/>
      <c r="M864"/>
    </row>
    <row r="865" spans="1:13">
      <c r="A865" s="49" t="s">
        <v>8310</v>
      </c>
      <c r="B865" s="3">
        <v>6</v>
      </c>
      <c r="C865" s="2">
        <v>0.7</v>
      </c>
      <c r="D865" s="46">
        <v>20</v>
      </c>
      <c r="E865" s="3" t="s">
        <v>10552</v>
      </c>
      <c r="F865" s="3"/>
      <c r="G865" s="280">
        <v>12.15</v>
      </c>
      <c r="H865" s="280">
        <v>11.15</v>
      </c>
      <c r="I865" s="284">
        <v>10.950000000000001</v>
      </c>
    </row>
    <row r="866" spans="1:13" s="39" customFormat="1">
      <c r="A866" s="49" t="s">
        <v>26461</v>
      </c>
      <c r="B866" s="3">
        <v>6</v>
      </c>
      <c r="C866" s="2">
        <v>0.7</v>
      </c>
      <c r="D866" s="46">
        <v>20</v>
      </c>
      <c r="E866" s="3" t="s">
        <v>10552</v>
      </c>
      <c r="F866" s="3"/>
      <c r="G866" s="280">
        <v>10.65</v>
      </c>
      <c r="H866" s="280">
        <v>9.75</v>
      </c>
      <c r="I866" s="284">
        <v>9.6000000000000014</v>
      </c>
      <c r="J866"/>
      <c r="K866"/>
      <c r="L866"/>
      <c r="M866"/>
    </row>
    <row r="867" spans="1:13">
      <c r="A867" s="49" t="s">
        <v>8314</v>
      </c>
      <c r="B867" s="3">
        <v>6</v>
      </c>
      <c r="C867" s="2">
        <v>0.7</v>
      </c>
      <c r="D867" s="46">
        <v>20</v>
      </c>
      <c r="E867" s="3" t="s">
        <v>10552</v>
      </c>
      <c r="F867" s="3"/>
      <c r="G867" s="280">
        <v>12.100000000000001</v>
      </c>
      <c r="H867" s="280">
        <v>11.100000000000001</v>
      </c>
      <c r="I867" s="284">
        <v>10.9</v>
      </c>
    </row>
    <row r="868" spans="1:13" s="39" customFormat="1">
      <c r="A868" s="49" t="s">
        <v>8320</v>
      </c>
      <c r="B868" s="3">
        <v>6</v>
      </c>
      <c r="C868" s="2">
        <v>1</v>
      </c>
      <c r="D868" s="46">
        <v>22</v>
      </c>
      <c r="E868" s="3" t="s">
        <v>10552</v>
      </c>
      <c r="F868" s="3"/>
      <c r="G868" s="280">
        <v>13.05</v>
      </c>
      <c r="H868" s="280">
        <v>12</v>
      </c>
      <c r="I868" s="284">
        <v>11.75</v>
      </c>
      <c r="J868"/>
      <c r="K868"/>
      <c r="L868"/>
      <c r="M868"/>
    </row>
    <row r="869" spans="1:13" s="39" customFormat="1">
      <c r="A869" s="49" t="s">
        <v>8326</v>
      </c>
      <c r="B869" s="3">
        <v>6</v>
      </c>
      <c r="C869" s="2">
        <v>0.5</v>
      </c>
      <c r="D869" s="46">
        <v>40</v>
      </c>
      <c r="E869" s="3" t="s">
        <v>10535</v>
      </c>
      <c r="F869" s="3"/>
      <c r="G869" s="280">
        <v>20.3</v>
      </c>
      <c r="H869" s="280">
        <v>18.650000000000002</v>
      </c>
      <c r="I869" s="284">
        <v>18.3</v>
      </c>
      <c r="J869"/>
      <c r="K869"/>
      <c r="L869"/>
      <c r="M869"/>
    </row>
    <row r="870" spans="1:13">
      <c r="A870" s="49" t="s">
        <v>26382</v>
      </c>
      <c r="B870" s="3">
        <v>6</v>
      </c>
      <c r="C870" s="2">
        <v>0.5</v>
      </c>
      <c r="D870" s="46">
        <v>46.2</v>
      </c>
      <c r="E870" s="3" t="s">
        <v>10535</v>
      </c>
      <c r="F870" s="3"/>
      <c r="G870" s="280">
        <v>49.35</v>
      </c>
      <c r="H870" s="280">
        <v>45.300000000000004</v>
      </c>
      <c r="I870" s="284">
        <v>44.5</v>
      </c>
    </row>
    <row r="871" spans="1:13">
      <c r="A871" s="49" t="s">
        <v>26462</v>
      </c>
      <c r="B871" s="3">
        <v>6</v>
      </c>
      <c r="C871" s="2">
        <v>0.7</v>
      </c>
      <c r="D871" s="46">
        <v>57</v>
      </c>
      <c r="E871" s="3" t="s">
        <v>10535</v>
      </c>
      <c r="F871" s="3"/>
      <c r="G871" s="280">
        <v>33.75</v>
      </c>
      <c r="H871" s="280">
        <v>30.950000000000003</v>
      </c>
      <c r="I871" s="284">
        <v>30.400000000000002</v>
      </c>
    </row>
    <row r="872" spans="1:13" s="39" customFormat="1">
      <c r="A872" s="49" t="s">
        <v>8372</v>
      </c>
      <c r="B872" s="3">
        <v>6</v>
      </c>
      <c r="C872" s="2">
        <v>0.7</v>
      </c>
      <c r="D872" s="46">
        <v>15</v>
      </c>
      <c r="E872" s="3" t="s">
        <v>10552</v>
      </c>
      <c r="F872" s="3"/>
      <c r="G872" s="280">
        <v>18.55</v>
      </c>
      <c r="H872" s="280">
        <v>17.05</v>
      </c>
      <c r="I872" s="284">
        <v>16.75</v>
      </c>
      <c r="J872"/>
      <c r="K872"/>
      <c r="L872"/>
      <c r="M872"/>
    </row>
    <row r="873" spans="1:13" s="39" customFormat="1">
      <c r="A873" s="49" t="s">
        <v>8375</v>
      </c>
      <c r="B873" s="3">
        <v>6</v>
      </c>
      <c r="C873" s="2">
        <v>0.7</v>
      </c>
      <c r="D873" s="46">
        <v>40</v>
      </c>
      <c r="E873" s="3" t="s">
        <v>10535</v>
      </c>
      <c r="F873" s="3"/>
      <c r="G873" s="280">
        <v>21.75</v>
      </c>
      <c r="H873" s="280">
        <v>19.950000000000003</v>
      </c>
      <c r="I873" s="284">
        <v>19.600000000000001</v>
      </c>
      <c r="J873"/>
      <c r="K873"/>
      <c r="L873"/>
      <c r="M873"/>
    </row>
    <row r="874" spans="1:13">
      <c r="A874" s="49" t="s">
        <v>8401</v>
      </c>
      <c r="B874" s="3">
        <v>6</v>
      </c>
      <c r="C874" s="2">
        <v>0.7</v>
      </c>
      <c r="D874" s="46">
        <v>40</v>
      </c>
      <c r="E874" s="3" t="s">
        <v>10535</v>
      </c>
      <c r="F874" s="3"/>
      <c r="G874" s="280">
        <v>34.1</v>
      </c>
      <c r="H874" s="280">
        <v>31.35</v>
      </c>
      <c r="I874" s="284">
        <v>30.75</v>
      </c>
    </row>
    <row r="875" spans="1:13" s="39" customFormat="1">
      <c r="A875" s="49" t="s">
        <v>8417</v>
      </c>
      <c r="B875" s="3">
        <v>6</v>
      </c>
      <c r="C875" s="2">
        <v>0.7</v>
      </c>
      <c r="D875" s="46">
        <v>40</v>
      </c>
      <c r="E875" s="3" t="s">
        <v>10535</v>
      </c>
      <c r="F875" s="3"/>
      <c r="G875" s="280">
        <v>15.350000000000001</v>
      </c>
      <c r="H875" s="280">
        <v>14.100000000000001</v>
      </c>
      <c r="I875" s="284">
        <v>13.850000000000001</v>
      </c>
      <c r="J875"/>
      <c r="K875"/>
      <c r="L875"/>
      <c r="M875"/>
    </row>
    <row r="876" spans="1:13">
      <c r="A876" s="49" t="s">
        <v>8429</v>
      </c>
      <c r="B876" s="3">
        <v>6</v>
      </c>
      <c r="C876" s="2">
        <v>1</v>
      </c>
      <c r="D876" s="46">
        <v>50</v>
      </c>
      <c r="E876" s="3" t="s">
        <v>10535</v>
      </c>
      <c r="F876" s="3"/>
      <c r="G876" s="280">
        <v>20.8</v>
      </c>
      <c r="H876" s="280">
        <v>19.100000000000001</v>
      </c>
      <c r="I876" s="284">
        <v>18.75</v>
      </c>
    </row>
    <row r="877" spans="1:13" s="39" customFormat="1">
      <c r="A877" s="49" t="s">
        <v>8435</v>
      </c>
      <c r="B877" s="3">
        <v>6</v>
      </c>
      <c r="C877" s="2">
        <v>0.7</v>
      </c>
      <c r="D877" s="46">
        <v>45</v>
      </c>
      <c r="E877" s="3" t="s">
        <v>10535</v>
      </c>
      <c r="F877" s="3"/>
      <c r="G877" s="280">
        <v>15.25</v>
      </c>
      <c r="H877" s="280">
        <v>14</v>
      </c>
      <c r="I877" s="284">
        <v>13.75</v>
      </c>
      <c r="J877"/>
      <c r="K877"/>
      <c r="L877"/>
      <c r="M877"/>
    </row>
    <row r="878" spans="1:13" s="39" customFormat="1">
      <c r="A878" s="49" t="s">
        <v>26296</v>
      </c>
      <c r="B878" s="3">
        <v>6</v>
      </c>
      <c r="C878" s="2">
        <v>0.7</v>
      </c>
      <c r="D878" s="46">
        <v>40</v>
      </c>
      <c r="E878" s="3" t="s">
        <v>10551</v>
      </c>
      <c r="F878" s="3"/>
      <c r="G878" s="280">
        <v>13.200000000000001</v>
      </c>
      <c r="H878" s="280">
        <v>12.100000000000001</v>
      </c>
      <c r="I878" s="284">
        <v>11.9</v>
      </c>
      <c r="J878"/>
      <c r="K878"/>
      <c r="L878"/>
      <c r="M878"/>
    </row>
    <row r="879" spans="1:13">
      <c r="A879" s="49" t="s">
        <v>8525</v>
      </c>
      <c r="B879" s="3">
        <v>6</v>
      </c>
      <c r="C879" s="2">
        <v>0.7</v>
      </c>
      <c r="D879" s="46">
        <v>40</v>
      </c>
      <c r="E879" s="3" t="s">
        <v>10535</v>
      </c>
      <c r="F879" s="3"/>
      <c r="G879" s="280">
        <v>36.550000000000004</v>
      </c>
      <c r="H879" s="280">
        <v>33.550000000000004</v>
      </c>
      <c r="I879" s="284">
        <v>32.950000000000003</v>
      </c>
    </row>
    <row r="880" spans="1:13">
      <c r="A880" s="49" t="s">
        <v>8528</v>
      </c>
      <c r="B880" s="3">
        <v>12</v>
      </c>
      <c r="C880" s="2">
        <v>0.7</v>
      </c>
      <c r="D880" s="46">
        <v>40</v>
      </c>
      <c r="E880" s="3" t="s">
        <v>10535</v>
      </c>
      <c r="F880" s="3"/>
      <c r="G880" s="280">
        <v>43.900000000000006</v>
      </c>
      <c r="H880" s="280">
        <v>40.300000000000004</v>
      </c>
      <c r="I880" s="284">
        <v>39.550000000000004</v>
      </c>
    </row>
    <row r="881" spans="1:13" s="39" customFormat="1">
      <c r="A881" s="49" t="s">
        <v>8531</v>
      </c>
      <c r="B881" s="3">
        <v>6</v>
      </c>
      <c r="C881" s="2">
        <v>0.7</v>
      </c>
      <c r="D881" s="46">
        <v>40</v>
      </c>
      <c r="E881" s="3" t="s">
        <v>10535</v>
      </c>
      <c r="F881" s="3"/>
      <c r="G881" s="280">
        <v>29.85</v>
      </c>
      <c r="H881" s="280">
        <v>27.400000000000002</v>
      </c>
      <c r="I881" s="284">
        <v>26.900000000000002</v>
      </c>
      <c r="J881"/>
      <c r="K881"/>
      <c r="L881"/>
      <c r="M881"/>
    </row>
    <row r="882" spans="1:13">
      <c r="A882" s="49" t="s">
        <v>8537</v>
      </c>
      <c r="B882" s="3">
        <v>12</v>
      </c>
      <c r="C882" s="2">
        <v>0.7</v>
      </c>
      <c r="D882" s="46">
        <v>40</v>
      </c>
      <c r="E882" s="3" t="s">
        <v>10551</v>
      </c>
      <c r="F882" s="3"/>
      <c r="G882" s="280">
        <v>16.45</v>
      </c>
      <c r="H882" s="280">
        <v>15.100000000000001</v>
      </c>
      <c r="I882" s="284">
        <v>14.8</v>
      </c>
    </row>
    <row r="883" spans="1:13" s="39" customFormat="1">
      <c r="A883" s="49" t="s">
        <v>8619</v>
      </c>
      <c r="B883" s="3">
        <v>6</v>
      </c>
      <c r="C883" s="2">
        <v>0.7</v>
      </c>
      <c r="D883" s="46">
        <v>40</v>
      </c>
      <c r="E883" s="3" t="s">
        <v>10535</v>
      </c>
      <c r="F883" s="3"/>
      <c r="G883" s="280">
        <v>38.75</v>
      </c>
      <c r="H883" s="280">
        <v>35.6</v>
      </c>
      <c r="I883" s="284">
        <v>34.950000000000003</v>
      </c>
      <c r="J883"/>
      <c r="K883"/>
      <c r="L883"/>
      <c r="M883"/>
    </row>
    <row r="884" spans="1:13" s="39" customFormat="1">
      <c r="A884" s="49" t="s">
        <v>26247</v>
      </c>
      <c r="B884" s="3">
        <v>6</v>
      </c>
      <c r="C884" s="2">
        <v>0.7</v>
      </c>
      <c r="D884" s="46">
        <v>40</v>
      </c>
      <c r="E884" s="3" t="s">
        <v>10535</v>
      </c>
      <c r="F884" s="3"/>
      <c r="G884" s="280">
        <v>21.900000000000002</v>
      </c>
      <c r="H884" s="280">
        <v>20.150000000000002</v>
      </c>
      <c r="I884" s="284">
        <v>19.75</v>
      </c>
      <c r="J884"/>
      <c r="K884"/>
      <c r="L884"/>
      <c r="M884"/>
    </row>
    <row r="885" spans="1:13">
      <c r="A885" s="49" t="s">
        <v>26248</v>
      </c>
      <c r="B885" s="3">
        <v>6</v>
      </c>
      <c r="C885" s="2">
        <v>0.7</v>
      </c>
      <c r="D885" s="46">
        <v>40</v>
      </c>
      <c r="E885" s="3" t="s">
        <v>10535</v>
      </c>
      <c r="F885" s="3"/>
      <c r="G885" s="280">
        <v>20.700000000000003</v>
      </c>
      <c r="H885" s="280">
        <v>19</v>
      </c>
      <c r="I885" s="284">
        <v>18.650000000000002</v>
      </c>
    </row>
    <row r="886" spans="1:13" s="39" customFormat="1">
      <c r="A886" s="49" t="s">
        <v>26465</v>
      </c>
      <c r="B886" s="3">
        <v>6</v>
      </c>
      <c r="C886" s="2">
        <v>0.7</v>
      </c>
      <c r="D886" s="46">
        <v>37.5</v>
      </c>
      <c r="E886" s="3" t="s">
        <v>10535</v>
      </c>
      <c r="F886" s="3"/>
      <c r="G886" s="280">
        <v>20.5</v>
      </c>
      <c r="H886" s="280">
        <v>18.8</v>
      </c>
      <c r="I886" s="284">
        <v>18.45</v>
      </c>
      <c r="J886"/>
      <c r="K886"/>
      <c r="L886"/>
      <c r="M886"/>
    </row>
    <row r="887" spans="1:13">
      <c r="A887" s="49" t="s">
        <v>8855</v>
      </c>
      <c r="B887" s="3">
        <v>6</v>
      </c>
      <c r="C887" s="2">
        <v>0.7</v>
      </c>
      <c r="D887" s="46">
        <v>57</v>
      </c>
      <c r="E887" s="3" t="s">
        <v>10535</v>
      </c>
      <c r="F887" s="3"/>
      <c r="G887" s="280">
        <v>22.200000000000003</v>
      </c>
      <c r="H887" s="280">
        <v>20.400000000000002</v>
      </c>
      <c r="I887" s="284">
        <v>20</v>
      </c>
    </row>
    <row r="888" spans="1:13">
      <c r="A888" s="49" t="s">
        <v>9052</v>
      </c>
      <c r="B888" s="3">
        <v>6</v>
      </c>
      <c r="C888" s="2">
        <v>0.7</v>
      </c>
      <c r="D888" s="46">
        <v>30</v>
      </c>
      <c r="E888" s="3" t="s">
        <v>10552</v>
      </c>
      <c r="F888" s="3"/>
      <c r="G888" s="280">
        <v>19.5</v>
      </c>
      <c r="H888" s="280">
        <v>17.900000000000002</v>
      </c>
      <c r="I888" s="284">
        <v>17.600000000000001</v>
      </c>
    </row>
    <row r="889" spans="1:13" s="39" customFormat="1">
      <c r="A889" s="49" t="s">
        <v>9055</v>
      </c>
      <c r="B889" s="3">
        <v>6</v>
      </c>
      <c r="C889" s="2">
        <v>0.7</v>
      </c>
      <c r="D889" s="46">
        <v>38</v>
      </c>
      <c r="E889" s="3" t="s">
        <v>10551</v>
      </c>
      <c r="F889" s="3"/>
      <c r="G889" s="280">
        <v>16.850000000000001</v>
      </c>
      <c r="H889" s="280">
        <v>15.5</v>
      </c>
      <c r="I889" s="284">
        <v>15.200000000000001</v>
      </c>
      <c r="J889"/>
      <c r="K889"/>
      <c r="L889"/>
      <c r="M889"/>
    </row>
    <row r="890" spans="1:13">
      <c r="A890" s="49" t="s">
        <v>9058</v>
      </c>
      <c r="B890" s="3">
        <v>6</v>
      </c>
      <c r="C890" s="2">
        <v>0.7</v>
      </c>
      <c r="D890" s="46">
        <v>38</v>
      </c>
      <c r="E890" s="3" t="s">
        <v>10551</v>
      </c>
      <c r="F890" s="3"/>
      <c r="G890" s="280">
        <v>19.3</v>
      </c>
      <c r="H890" s="280">
        <v>17.75</v>
      </c>
      <c r="I890" s="284">
        <v>17.400000000000002</v>
      </c>
    </row>
    <row r="891" spans="1:13" s="39" customFormat="1">
      <c r="A891" s="49" t="s">
        <v>9061</v>
      </c>
      <c r="B891" s="3">
        <v>6</v>
      </c>
      <c r="C891" s="2">
        <v>0.7</v>
      </c>
      <c r="D891" s="46">
        <v>38</v>
      </c>
      <c r="E891" s="3" t="s">
        <v>10552</v>
      </c>
      <c r="F891" s="3"/>
      <c r="G891" s="280">
        <v>18.100000000000001</v>
      </c>
      <c r="H891" s="280">
        <v>16.600000000000001</v>
      </c>
      <c r="I891" s="284">
        <v>16.3</v>
      </c>
      <c r="J891"/>
      <c r="K891"/>
      <c r="L891"/>
      <c r="M891"/>
    </row>
    <row r="892" spans="1:13">
      <c r="A892" s="49" t="s">
        <v>9064</v>
      </c>
      <c r="B892" s="3">
        <v>6</v>
      </c>
      <c r="C892" s="2">
        <v>0.7</v>
      </c>
      <c r="D892" s="46">
        <v>38</v>
      </c>
      <c r="E892" s="3" t="s">
        <v>10552</v>
      </c>
      <c r="F892" s="3"/>
      <c r="G892" s="280">
        <v>20.85</v>
      </c>
      <c r="H892" s="280">
        <v>19.150000000000002</v>
      </c>
      <c r="I892" s="284">
        <v>18.8</v>
      </c>
    </row>
    <row r="893" spans="1:13">
      <c r="A893" s="49" t="s">
        <v>9067</v>
      </c>
      <c r="B893" s="3">
        <v>6</v>
      </c>
      <c r="C893" s="2">
        <v>0.7</v>
      </c>
      <c r="D893" s="46">
        <v>38</v>
      </c>
      <c r="E893" s="3" t="s">
        <v>10552</v>
      </c>
      <c r="F893" s="3"/>
      <c r="G893" s="280">
        <v>20.85</v>
      </c>
      <c r="H893" s="280">
        <v>19.150000000000002</v>
      </c>
      <c r="I893" s="284">
        <v>18.8</v>
      </c>
    </row>
    <row r="894" spans="1:13">
      <c r="A894" s="49" t="s">
        <v>9069</v>
      </c>
      <c r="B894" s="3">
        <v>8</v>
      </c>
      <c r="C894" s="2">
        <v>0.7</v>
      </c>
      <c r="D894" s="46">
        <v>38</v>
      </c>
      <c r="E894" s="3" t="s">
        <v>10553</v>
      </c>
      <c r="F894" s="3"/>
      <c r="G894" s="280">
        <v>21.450000000000003</v>
      </c>
      <c r="H894" s="280">
        <v>19.700000000000003</v>
      </c>
      <c r="I894" s="284">
        <v>19.350000000000001</v>
      </c>
    </row>
    <row r="895" spans="1:13">
      <c r="A895" s="49" t="s">
        <v>9072</v>
      </c>
      <c r="B895" s="3">
        <v>6</v>
      </c>
      <c r="C895" s="2">
        <v>0.7</v>
      </c>
      <c r="D895" s="46">
        <v>38</v>
      </c>
      <c r="E895" s="3" t="s">
        <v>10535</v>
      </c>
      <c r="F895" s="3"/>
      <c r="G895" s="280">
        <v>20.85</v>
      </c>
      <c r="H895" s="280">
        <v>19.150000000000002</v>
      </c>
      <c r="I895" s="284">
        <v>18.8</v>
      </c>
    </row>
    <row r="896" spans="1:13" s="39" customFormat="1">
      <c r="A896" s="49" t="s">
        <v>26483</v>
      </c>
      <c r="B896" s="3">
        <v>6</v>
      </c>
      <c r="C896" s="2">
        <v>0.7</v>
      </c>
      <c r="D896" s="46">
        <v>38</v>
      </c>
      <c r="E896" s="3" t="s">
        <v>10552</v>
      </c>
      <c r="F896" s="3"/>
      <c r="G896" s="280">
        <v>17.8</v>
      </c>
      <c r="H896" s="280">
        <v>16.350000000000001</v>
      </c>
      <c r="I896" s="284">
        <v>16.05</v>
      </c>
      <c r="J896"/>
      <c r="K896"/>
      <c r="L896"/>
      <c r="M896"/>
    </row>
    <row r="897" spans="1:13">
      <c r="A897" s="49" t="s">
        <v>9096</v>
      </c>
      <c r="B897" s="3">
        <v>6</v>
      </c>
      <c r="C897" s="2">
        <v>0.7</v>
      </c>
      <c r="D897" s="46">
        <v>38</v>
      </c>
      <c r="E897" s="3" t="s">
        <v>10552</v>
      </c>
      <c r="F897" s="3"/>
      <c r="G897" s="280">
        <v>46.75</v>
      </c>
      <c r="H897" s="280">
        <v>42.95</v>
      </c>
      <c r="I897" s="284">
        <v>42.150000000000006</v>
      </c>
    </row>
    <row r="898" spans="1:13" s="39" customFormat="1">
      <c r="A898" s="49" t="s">
        <v>9118</v>
      </c>
      <c r="B898" s="3">
        <v>6</v>
      </c>
      <c r="C898" s="2">
        <v>0.7</v>
      </c>
      <c r="D898" s="46">
        <v>38</v>
      </c>
      <c r="E898" s="3" t="s">
        <v>10535</v>
      </c>
      <c r="F898" s="3"/>
      <c r="G898" s="280">
        <v>12.700000000000001</v>
      </c>
      <c r="H898" s="280">
        <v>11.700000000000001</v>
      </c>
      <c r="I898" s="284">
        <v>11.450000000000001</v>
      </c>
      <c r="J898"/>
      <c r="K898"/>
      <c r="L898"/>
      <c r="M898"/>
    </row>
    <row r="899" spans="1:13" s="39" customFormat="1">
      <c r="A899" s="49" t="s">
        <v>9124</v>
      </c>
      <c r="B899" s="3">
        <v>6</v>
      </c>
      <c r="C899" s="2">
        <v>1</v>
      </c>
      <c r="D899" s="46">
        <v>60</v>
      </c>
      <c r="E899" s="3" t="s">
        <v>10535</v>
      </c>
      <c r="F899" s="3"/>
      <c r="G899" s="280">
        <v>17.25</v>
      </c>
      <c r="H899" s="280">
        <v>15.850000000000001</v>
      </c>
      <c r="I899" s="284">
        <v>15.55</v>
      </c>
      <c r="J899"/>
      <c r="K899"/>
      <c r="L899"/>
      <c r="M899"/>
    </row>
    <row r="900" spans="1:13">
      <c r="A900" s="49" t="s">
        <v>9129</v>
      </c>
      <c r="B900" s="3">
        <v>6</v>
      </c>
      <c r="C900" s="2">
        <v>0.7</v>
      </c>
      <c r="D900" s="46">
        <v>80</v>
      </c>
      <c r="E900" s="3" t="s">
        <v>10535</v>
      </c>
      <c r="F900" s="3"/>
      <c r="G900" s="280">
        <v>16.150000000000002</v>
      </c>
      <c r="H900" s="280">
        <v>14.8</v>
      </c>
      <c r="I900" s="284">
        <v>14.55</v>
      </c>
    </row>
    <row r="901" spans="1:13">
      <c r="A901" s="49" t="s">
        <v>9139</v>
      </c>
      <c r="B901" s="3">
        <v>6</v>
      </c>
      <c r="C901" s="2">
        <v>0.5</v>
      </c>
      <c r="D901" s="46">
        <v>40</v>
      </c>
      <c r="E901" s="3" t="s">
        <v>10535</v>
      </c>
      <c r="F901" s="3"/>
      <c r="G901" s="280">
        <v>10.100000000000001</v>
      </c>
      <c r="H901" s="280">
        <v>9.3000000000000007</v>
      </c>
      <c r="I901" s="284">
        <v>9.1</v>
      </c>
    </row>
    <row r="902" spans="1:13">
      <c r="A902" s="49" t="s">
        <v>9292</v>
      </c>
      <c r="B902" s="3">
        <v>6</v>
      </c>
      <c r="C902" s="2">
        <v>0.7</v>
      </c>
      <c r="D902" s="46">
        <v>40</v>
      </c>
      <c r="E902" s="3" t="s">
        <v>10535</v>
      </c>
      <c r="F902" s="3"/>
      <c r="G902" s="280">
        <v>13.950000000000001</v>
      </c>
      <c r="H902" s="280">
        <v>12.8</v>
      </c>
      <c r="I902" s="284">
        <v>12.55</v>
      </c>
    </row>
    <row r="903" spans="1:13" s="39" customFormat="1">
      <c r="A903" s="49" t="s">
        <v>9295</v>
      </c>
      <c r="B903" s="3">
        <v>6</v>
      </c>
      <c r="C903" s="2">
        <v>0.7</v>
      </c>
      <c r="D903" s="46">
        <v>40</v>
      </c>
      <c r="E903" s="3" t="s">
        <v>10551</v>
      </c>
      <c r="F903" s="3"/>
      <c r="G903" s="280">
        <v>11.55</v>
      </c>
      <c r="H903" s="280">
        <v>10.600000000000001</v>
      </c>
      <c r="I903" s="284">
        <v>10.4</v>
      </c>
      <c r="J903"/>
      <c r="K903"/>
      <c r="L903"/>
      <c r="M903"/>
    </row>
    <row r="904" spans="1:13" s="39" customFormat="1">
      <c r="A904" s="49" t="s">
        <v>9358</v>
      </c>
      <c r="B904" s="3">
        <v>6</v>
      </c>
      <c r="C904" s="2">
        <v>0.7</v>
      </c>
      <c r="D904" s="46">
        <v>11</v>
      </c>
      <c r="E904" s="3" t="s">
        <v>10552</v>
      </c>
      <c r="F904" s="3"/>
      <c r="G904" s="280">
        <v>16.25</v>
      </c>
      <c r="H904" s="280">
        <v>14.9</v>
      </c>
      <c r="I904" s="284">
        <v>14.65</v>
      </c>
      <c r="J904"/>
      <c r="K904"/>
      <c r="L904"/>
      <c r="M904"/>
    </row>
    <row r="905" spans="1:13" s="39" customFormat="1">
      <c r="A905" s="49" t="s">
        <v>9528</v>
      </c>
      <c r="B905" s="3">
        <v>6</v>
      </c>
      <c r="C905" s="2">
        <v>0.7</v>
      </c>
      <c r="D905" s="46">
        <v>37.5</v>
      </c>
      <c r="E905" s="3" t="s">
        <v>10535</v>
      </c>
      <c r="F905" s="3"/>
      <c r="G905" s="280">
        <v>17.350000000000001</v>
      </c>
      <c r="H905" s="280">
        <v>15.950000000000001</v>
      </c>
      <c r="I905" s="284">
        <v>15.65</v>
      </c>
      <c r="J905"/>
      <c r="K905"/>
      <c r="L905"/>
      <c r="M905"/>
    </row>
    <row r="906" spans="1:13" s="39" customFormat="1">
      <c r="A906" s="49" t="s">
        <v>9531</v>
      </c>
      <c r="B906" s="3">
        <v>6</v>
      </c>
      <c r="C906" s="2">
        <v>0.7</v>
      </c>
      <c r="D906" s="46">
        <v>40</v>
      </c>
      <c r="E906" s="3" t="s">
        <v>10551</v>
      </c>
      <c r="F906" s="3"/>
      <c r="G906" s="280">
        <v>13.700000000000001</v>
      </c>
      <c r="H906" s="280">
        <v>12.55</v>
      </c>
      <c r="I906" s="284">
        <v>12.350000000000001</v>
      </c>
      <c r="J906"/>
      <c r="K906"/>
      <c r="L906"/>
      <c r="M906"/>
    </row>
    <row r="907" spans="1:13" s="39" customFormat="1">
      <c r="A907" s="49" t="s">
        <v>9534</v>
      </c>
      <c r="B907" s="3">
        <v>6</v>
      </c>
      <c r="C907" s="2">
        <v>0.7</v>
      </c>
      <c r="D907" s="46">
        <v>40</v>
      </c>
      <c r="E907" s="3" t="s">
        <v>10535</v>
      </c>
      <c r="F907" s="3"/>
      <c r="G907" s="280">
        <v>28</v>
      </c>
      <c r="H907" s="280">
        <v>25.75</v>
      </c>
      <c r="I907" s="284">
        <v>25.25</v>
      </c>
      <c r="J907"/>
      <c r="K907"/>
      <c r="L907"/>
      <c r="M907"/>
    </row>
    <row r="908" spans="1:13">
      <c r="A908" s="49" t="s">
        <v>26384</v>
      </c>
      <c r="B908" s="3">
        <v>6</v>
      </c>
      <c r="C908" s="2">
        <v>0.5</v>
      </c>
      <c r="D908" s="46">
        <v>41.2</v>
      </c>
      <c r="E908" s="3" t="s">
        <v>10553</v>
      </c>
      <c r="F908" s="3"/>
      <c r="G908" s="280">
        <v>41.400000000000006</v>
      </c>
      <c r="H908" s="280">
        <v>38.050000000000004</v>
      </c>
      <c r="I908" s="284">
        <v>37.35</v>
      </c>
    </row>
    <row r="909" spans="1:13">
      <c r="A909" s="49" t="s">
        <v>26385</v>
      </c>
      <c r="B909" s="3">
        <v>6</v>
      </c>
      <c r="C909" s="2">
        <v>0.5</v>
      </c>
      <c r="D909" s="46">
        <v>40.9</v>
      </c>
      <c r="E909" s="3" t="s">
        <v>10553</v>
      </c>
      <c r="F909" s="3"/>
      <c r="G909" s="280">
        <v>41.400000000000006</v>
      </c>
      <c r="H909" s="280">
        <v>38</v>
      </c>
      <c r="I909" s="284">
        <v>37.35</v>
      </c>
    </row>
    <row r="910" spans="1:13">
      <c r="A910" s="49" t="s">
        <v>26528</v>
      </c>
      <c r="B910" s="3">
        <v>6</v>
      </c>
      <c r="C910" s="2">
        <v>0.7</v>
      </c>
      <c r="D910" s="46">
        <v>43</v>
      </c>
      <c r="E910" s="3" t="s">
        <v>10535</v>
      </c>
      <c r="F910" s="3"/>
      <c r="G910" s="280">
        <v>34.450000000000003</v>
      </c>
      <c r="H910" s="280">
        <v>31.650000000000002</v>
      </c>
      <c r="I910" s="284">
        <v>31.05</v>
      </c>
    </row>
    <row r="911" spans="1:13" s="39" customFormat="1">
      <c r="A911" s="49" t="s">
        <v>10053</v>
      </c>
      <c r="B911" s="3">
        <v>6</v>
      </c>
      <c r="C911" s="2">
        <v>1</v>
      </c>
      <c r="D911" s="46">
        <v>40</v>
      </c>
      <c r="E911" s="3" t="s">
        <v>10552</v>
      </c>
      <c r="F911" s="3"/>
      <c r="G911" s="280">
        <v>14.600000000000001</v>
      </c>
      <c r="H911" s="280">
        <v>13.4</v>
      </c>
      <c r="I911" s="284">
        <v>13.15</v>
      </c>
      <c r="J911"/>
      <c r="K911"/>
      <c r="L911"/>
      <c r="M911"/>
    </row>
    <row r="912" spans="1:13" s="39" customFormat="1">
      <c r="A912" s="49" t="s">
        <v>26529</v>
      </c>
      <c r="B912" s="3">
        <v>6</v>
      </c>
      <c r="C912" s="2">
        <v>0.7</v>
      </c>
      <c r="D912" s="46">
        <v>43</v>
      </c>
      <c r="E912" s="3" t="s">
        <v>10535</v>
      </c>
      <c r="F912" s="3"/>
      <c r="G912" s="280">
        <v>42.150000000000006</v>
      </c>
      <c r="H912" s="280">
        <v>38.700000000000003</v>
      </c>
      <c r="I912" s="284">
        <v>38</v>
      </c>
      <c r="J912"/>
      <c r="K912"/>
      <c r="L912"/>
      <c r="M912"/>
    </row>
    <row r="913" spans="1:13">
      <c r="A913" s="49" t="s">
        <v>10144</v>
      </c>
      <c r="B913" s="3">
        <v>6</v>
      </c>
      <c r="C913" s="2">
        <v>0.7</v>
      </c>
      <c r="D913" s="46">
        <v>40</v>
      </c>
      <c r="E913" s="3" t="s">
        <v>10535</v>
      </c>
      <c r="F913" s="3"/>
      <c r="G913" s="280">
        <v>37.800000000000004</v>
      </c>
      <c r="H913" s="280">
        <v>34.700000000000003</v>
      </c>
      <c r="I913" s="284">
        <v>34.050000000000004</v>
      </c>
    </row>
    <row r="914" spans="1:13">
      <c r="A914" s="49" t="s">
        <v>10300</v>
      </c>
      <c r="B914" s="3">
        <v>6</v>
      </c>
      <c r="C914" s="2">
        <v>0.7</v>
      </c>
      <c r="D914" s="46">
        <v>45</v>
      </c>
      <c r="E914" s="3" t="s">
        <v>10535</v>
      </c>
      <c r="F914" s="3"/>
      <c r="G914" s="280">
        <v>36.4</v>
      </c>
      <c r="H914" s="280">
        <v>33.4</v>
      </c>
      <c r="I914" s="284">
        <v>32.800000000000004</v>
      </c>
    </row>
    <row r="915" spans="1:13">
      <c r="A915" s="49" t="s">
        <v>10365</v>
      </c>
      <c r="B915" s="3">
        <v>6</v>
      </c>
      <c r="C915" s="2">
        <v>0.7</v>
      </c>
      <c r="D915" s="46">
        <v>40</v>
      </c>
      <c r="E915" s="3" t="s">
        <v>10535</v>
      </c>
      <c r="F915" s="3"/>
      <c r="G915" s="280">
        <v>50.550000000000004</v>
      </c>
      <c r="H915" s="280">
        <v>46.400000000000006</v>
      </c>
      <c r="I915" s="284">
        <v>45.550000000000004</v>
      </c>
    </row>
    <row r="916" spans="1:13" s="39" customFormat="1">
      <c r="A916" s="49" t="s">
        <v>10371</v>
      </c>
      <c r="B916" s="3">
        <v>6</v>
      </c>
      <c r="C916" s="2">
        <v>1</v>
      </c>
      <c r="D916" s="46">
        <v>40</v>
      </c>
      <c r="E916" s="3" t="s">
        <v>10535</v>
      </c>
      <c r="F916" s="3"/>
      <c r="G916" s="280">
        <v>56.400000000000006</v>
      </c>
      <c r="H916" s="280">
        <v>51.75</v>
      </c>
      <c r="I916" s="284">
        <v>50.85</v>
      </c>
      <c r="J916"/>
      <c r="K916"/>
      <c r="L916"/>
      <c r="M916"/>
    </row>
    <row r="917" spans="1:13" s="39" customFormat="1">
      <c r="A917" s="49" t="s">
        <v>10374</v>
      </c>
      <c r="B917" s="3">
        <v>6</v>
      </c>
      <c r="C917" s="2">
        <v>1</v>
      </c>
      <c r="D917" s="46">
        <v>43</v>
      </c>
      <c r="E917" s="3" t="s">
        <v>10535</v>
      </c>
      <c r="F917" s="3"/>
      <c r="G917" s="280">
        <v>67.75</v>
      </c>
      <c r="H917" s="280">
        <v>62.2</v>
      </c>
      <c r="I917" s="284">
        <v>61.1</v>
      </c>
      <c r="J917"/>
      <c r="K917"/>
      <c r="L917"/>
      <c r="M917"/>
    </row>
    <row r="918" spans="1:13">
      <c r="A918" s="49" t="s">
        <v>10384</v>
      </c>
      <c r="B918" s="3">
        <v>3</v>
      </c>
      <c r="C918" s="2">
        <v>0.7</v>
      </c>
      <c r="D918" s="46">
        <v>45</v>
      </c>
      <c r="E918" s="3" t="s">
        <v>10535</v>
      </c>
      <c r="F918" s="3"/>
      <c r="G918" s="280">
        <v>237.70000000000002</v>
      </c>
      <c r="H918" s="280">
        <v>218.20000000000002</v>
      </c>
      <c r="I918" s="284">
        <v>214.3</v>
      </c>
    </row>
    <row r="919" spans="1:13" s="39" customFormat="1">
      <c r="A919" s="49" t="s">
        <v>10387</v>
      </c>
      <c r="B919" s="3">
        <v>6</v>
      </c>
      <c r="C919" s="2">
        <v>0.7</v>
      </c>
      <c r="D919" s="46">
        <v>40</v>
      </c>
      <c r="E919" s="3" t="s">
        <v>10535</v>
      </c>
      <c r="F919" s="3"/>
      <c r="G919" s="280">
        <v>106.65</v>
      </c>
      <c r="H919" s="280">
        <v>97.9</v>
      </c>
      <c r="I919" s="284">
        <v>96.15</v>
      </c>
      <c r="J919"/>
      <c r="K919"/>
      <c r="L919"/>
      <c r="M919"/>
    </row>
    <row r="920" spans="1:13" s="39" customFormat="1" ht="17.149999999999999" customHeight="1">
      <c r="A920" s="399" t="s">
        <v>10637</v>
      </c>
      <c r="B920" s="400"/>
      <c r="C920" s="400"/>
      <c r="D920" s="400"/>
      <c r="E920" s="400"/>
      <c r="F920" s="277"/>
      <c r="G920" s="279"/>
      <c r="H920" s="279"/>
      <c r="I920" s="283"/>
    </row>
    <row r="921" spans="1:13">
      <c r="A921" s="49" t="s">
        <v>15</v>
      </c>
      <c r="B921" s="3">
        <v>6</v>
      </c>
      <c r="C921" s="2">
        <v>0.7</v>
      </c>
      <c r="D921" s="46">
        <v>38</v>
      </c>
      <c r="E921" s="3" t="s">
        <v>10531</v>
      </c>
      <c r="F921" s="3"/>
      <c r="G921" s="280">
        <v>28.75</v>
      </c>
      <c r="H921" s="280">
        <v>26.400000000000002</v>
      </c>
      <c r="I921" s="284">
        <v>25.950000000000003</v>
      </c>
    </row>
    <row r="922" spans="1:13" s="39" customFormat="1">
      <c r="A922" s="49" t="s">
        <v>22</v>
      </c>
      <c r="B922" s="3">
        <v>6</v>
      </c>
      <c r="C922" s="2">
        <v>0.7</v>
      </c>
      <c r="D922" s="46">
        <v>38</v>
      </c>
      <c r="E922" s="3" t="s">
        <v>10531</v>
      </c>
      <c r="F922" s="3"/>
      <c r="G922" s="280">
        <v>25.1</v>
      </c>
      <c r="H922" s="280">
        <v>23.05</v>
      </c>
      <c r="I922" s="284">
        <v>22.650000000000002</v>
      </c>
      <c r="J922"/>
      <c r="K922"/>
      <c r="L922"/>
      <c r="M922"/>
    </row>
    <row r="923" spans="1:13">
      <c r="A923" s="49" t="s">
        <v>25</v>
      </c>
      <c r="B923" s="3">
        <v>6</v>
      </c>
      <c r="C923" s="2">
        <v>0.7</v>
      </c>
      <c r="D923" s="46">
        <v>38</v>
      </c>
      <c r="E923" s="3" t="s">
        <v>10531</v>
      </c>
      <c r="F923" s="3"/>
      <c r="G923" s="280">
        <v>23.450000000000003</v>
      </c>
      <c r="H923" s="280">
        <v>21.55</v>
      </c>
      <c r="I923" s="284">
        <v>21.150000000000002</v>
      </c>
    </row>
    <row r="924" spans="1:13" s="39" customFormat="1">
      <c r="A924" s="49" t="s">
        <v>37</v>
      </c>
      <c r="B924" s="3">
        <v>6</v>
      </c>
      <c r="C924" s="2">
        <v>0.7</v>
      </c>
      <c r="D924" s="46">
        <v>38</v>
      </c>
      <c r="E924" s="3" t="s">
        <v>10531</v>
      </c>
      <c r="F924" s="3"/>
      <c r="G924" s="280">
        <v>13.65</v>
      </c>
      <c r="H924" s="280">
        <v>12.5</v>
      </c>
      <c r="I924" s="284">
        <v>12.3</v>
      </c>
      <c r="J924"/>
      <c r="K924"/>
      <c r="L924"/>
      <c r="M924"/>
    </row>
    <row r="925" spans="1:13" s="39" customFormat="1">
      <c r="A925" s="49" t="s">
        <v>40</v>
      </c>
      <c r="B925" s="3">
        <v>6</v>
      </c>
      <c r="C925" s="2">
        <v>0.7</v>
      </c>
      <c r="D925" s="46">
        <v>38</v>
      </c>
      <c r="E925" s="3" t="s">
        <v>10531</v>
      </c>
      <c r="F925" s="3"/>
      <c r="G925" s="280">
        <v>16.25</v>
      </c>
      <c r="H925" s="280">
        <v>14.950000000000001</v>
      </c>
      <c r="I925" s="284">
        <v>14.65</v>
      </c>
      <c r="J925"/>
      <c r="K925"/>
      <c r="L925"/>
      <c r="M925"/>
    </row>
    <row r="926" spans="1:13">
      <c r="A926" s="49" t="s">
        <v>272</v>
      </c>
      <c r="B926" s="3">
        <v>6</v>
      </c>
      <c r="C926" s="2">
        <v>0.7</v>
      </c>
      <c r="D926" s="46">
        <v>38</v>
      </c>
      <c r="E926" s="3" t="s">
        <v>10531</v>
      </c>
      <c r="F926" s="3"/>
      <c r="G926" s="280">
        <v>12.3</v>
      </c>
      <c r="H926" s="280">
        <v>11.3</v>
      </c>
      <c r="I926" s="284">
        <v>11.100000000000001</v>
      </c>
    </row>
    <row r="927" spans="1:13">
      <c r="A927" s="49" t="s">
        <v>275</v>
      </c>
      <c r="B927" s="3">
        <v>6</v>
      </c>
      <c r="C927" s="2">
        <v>0.7</v>
      </c>
      <c r="D927" s="46">
        <v>38</v>
      </c>
      <c r="E927" s="3" t="s">
        <v>10531</v>
      </c>
      <c r="F927" s="3"/>
      <c r="G927" s="280">
        <v>12.3</v>
      </c>
      <c r="H927" s="280">
        <v>11.3</v>
      </c>
      <c r="I927" s="284">
        <v>11.100000000000001</v>
      </c>
    </row>
    <row r="928" spans="1:13" s="39" customFormat="1">
      <c r="A928" s="49" t="s">
        <v>349</v>
      </c>
      <c r="B928" s="3">
        <v>4</v>
      </c>
      <c r="C928" s="2">
        <v>0.7</v>
      </c>
      <c r="D928" s="46">
        <v>40</v>
      </c>
      <c r="E928" s="3" t="s">
        <v>10531</v>
      </c>
      <c r="F928" s="3"/>
      <c r="G928" s="280">
        <v>117.65</v>
      </c>
      <c r="H928" s="280">
        <v>108</v>
      </c>
      <c r="I928" s="284">
        <v>106.05000000000001</v>
      </c>
      <c r="J928"/>
      <c r="K928"/>
      <c r="L928"/>
      <c r="M928"/>
    </row>
    <row r="929" spans="1:13">
      <c r="A929" s="49" t="s">
        <v>352</v>
      </c>
      <c r="B929" s="3">
        <v>6</v>
      </c>
      <c r="C929" s="2">
        <v>0.7</v>
      </c>
      <c r="D929" s="46">
        <v>40</v>
      </c>
      <c r="E929" s="3" t="s">
        <v>10531</v>
      </c>
      <c r="F929" s="3"/>
      <c r="G929" s="280">
        <v>44.45</v>
      </c>
      <c r="H929" s="280">
        <v>40.800000000000004</v>
      </c>
      <c r="I929" s="284">
        <v>40.050000000000004</v>
      </c>
    </row>
    <row r="930" spans="1:13" s="39" customFormat="1">
      <c r="A930" s="49" t="s">
        <v>357</v>
      </c>
      <c r="B930" s="3">
        <v>6</v>
      </c>
      <c r="C930" s="2">
        <v>0.7</v>
      </c>
      <c r="D930" s="46">
        <v>40</v>
      </c>
      <c r="E930" s="3" t="s">
        <v>10531</v>
      </c>
      <c r="F930" s="3"/>
      <c r="G930" s="280">
        <v>44.45</v>
      </c>
      <c r="H930" s="280">
        <v>40.800000000000004</v>
      </c>
      <c r="I930" s="284">
        <v>40.050000000000004</v>
      </c>
      <c r="J930"/>
      <c r="K930"/>
      <c r="L930"/>
      <c r="M930"/>
    </row>
    <row r="931" spans="1:13">
      <c r="A931" s="49" t="s">
        <v>360</v>
      </c>
      <c r="B931" s="3">
        <v>6</v>
      </c>
      <c r="C931" s="2">
        <v>0.7</v>
      </c>
      <c r="D931" s="46">
        <v>40</v>
      </c>
      <c r="E931" s="3" t="s">
        <v>10531</v>
      </c>
      <c r="F931" s="3"/>
      <c r="G931" s="280">
        <v>50.550000000000004</v>
      </c>
      <c r="H931" s="280">
        <v>46.400000000000006</v>
      </c>
      <c r="I931" s="284">
        <v>45.550000000000004</v>
      </c>
    </row>
    <row r="932" spans="1:13">
      <c r="A932" s="49" t="s">
        <v>1809</v>
      </c>
      <c r="B932" s="3">
        <v>6</v>
      </c>
      <c r="C932" s="2">
        <v>0.7</v>
      </c>
      <c r="D932" s="46">
        <v>38</v>
      </c>
      <c r="E932" s="3" t="s">
        <v>10531</v>
      </c>
      <c r="F932" s="3"/>
      <c r="G932" s="280">
        <v>10.600000000000001</v>
      </c>
      <c r="H932" s="280">
        <v>9.7000000000000011</v>
      </c>
      <c r="I932" s="284">
        <v>9.5500000000000007</v>
      </c>
    </row>
    <row r="933" spans="1:13" s="39" customFormat="1">
      <c r="A933" s="49" t="s">
        <v>1812</v>
      </c>
      <c r="B933" s="3">
        <v>6</v>
      </c>
      <c r="C933" s="2">
        <v>0.7</v>
      </c>
      <c r="D933" s="46">
        <v>38</v>
      </c>
      <c r="E933" s="3" t="s">
        <v>10531</v>
      </c>
      <c r="F933" s="3"/>
      <c r="G933" s="280">
        <v>10.600000000000001</v>
      </c>
      <c r="H933" s="280">
        <v>9.7000000000000011</v>
      </c>
      <c r="I933" s="284">
        <v>9.5500000000000007</v>
      </c>
      <c r="J933"/>
      <c r="K933"/>
      <c r="L933"/>
      <c r="M933"/>
    </row>
    <row r="934" spans="1:13">
      <c r="A934" s="49" t="s">
        <v>1922</v>
      </c>
      <c r="B934" s="3">
        <v>6</v>
      </c>
      <c r="C934" s="2">
        <v>0.5</v>
      </c>
      <c r="D934" s="46">
        <v>40</v>
      </c>
      <c r="E934" s="3" t="s">
        <v>10531</v>
      </c>
      <c r="F934" s="3"/>
      <c r="G934" s="280">
        <v>22.150000000000002</v>
      </c>
      <c r="H934" s="280">
        <v>20.3</v>
      </c>
      <c r="I934" s="284">
        <v>19.950000000000003</v>
      </c>
    </row>
    <row r="935" spans="1:13" s="39" customFormat="1">
      <c r="A935" s="49" t="s">
        <v>1925</v>
      </c>
      <c r="B935" s="3">
        <v>6</v>
      </c>
      <c r="C935" s="2">
        <v>0.5</v>
      </c>
      <c r="D935" s="46">
        <v>40</v>
      </c>
      <c r="E935" s="3" t="s">
        <v>10531</v>
      </c>
      <c r="F935" s="3"/>
      <c r="G935" s="280">
        <v>16.45</v>
      </c>
      <c r="H935" s="280">
        <v>15.100000000000001</v>
      </c>
      <c r="I935" s="284">
        <v>14.850000000000001</v>
      </c>
      <c r="J935"/>
      <c r="K935"/>
      <c r="L935"/>
      <c r="M935"/>
    </row>
    <row r="936" spans="1:13" s="39" customFormat="1">
      <c r="A936" s="49" t="s">
        <v>26314</v>
      </c>
      <c r="B936" s="3">
        <v>6</v>
      </c>
      <c r="C936" s="2">
        <v>0.5</v>
      </c>
      <c r="D936" s="46">
        <v>40</v>
      </c>
      <c r="E936" s="3" t="s">
        <v>10531</v>
      </c>
      <c r="F936" s="3"/>
      <c r="G936" s="280">
        <v>16.650000000000002</v>
      </c>
      <c r="H936" s="280">
        <v>15.3</v>
      </c>
      <c r="I936" s="284">
        <v>15</v>
      </c>
      <c r="J936"/>
      <c r="K936"/>
      <c r="L936"/>
      <c r="M936"/>
    </row>
    <row r="937" spans="1:13">
      <c r="A937" s="49" t="s">
        <v>1990</v>
      </c>
      <c r="B937" s="3">
        <v>6</v>
      </c>
      <c r="C937" s="2">
        <v>0.7</v>
      </c>
      <c r="D937" s="46">
        <v>40</v>
      </c>
      <c r="E937" s="3" t="s">
        <v>10531</v>
      </c>
      <c r="F937" s="3"/>
      <c r="G937" s="280">
        <v>15.05</v>
      </c>
      <c r="H937" s="280">
        <v>13.8</v>
      </c>
      <c r="I937" s="284">
        <v>13.55</v>
      </c>
    </row>
    <row r="938" spans="1:13">
      <c r="A938" s="49" t="s">
        <v>1993</v>
      </c>
      <c r="B938" s="3">
        <v>6</v>
      </c>
      <c r="C938" s="2">
        <v>0.7</v>
      </c>
      <c r="D938" s="46">
        <v>35</v>
      </c>
      <c r="E938" s="3" t="s">
        <v>10531</v>
      </c>
      <c r="F938" s="3"/>
      <c r="G938" s="280">
        <v>13.55</v>
      </c>
      <c r="H938" s="280">
        <v>12.450000000000001</v>
      </c>
      <c r="I938" s="284">
        <v>12.200000000000001</v>
      </c>
    </row>
    <row r="939" spans="1:13" s="39" customFormat="1">
      <c r="A939" s="49" t="s">
        <v>2176</v>
      </c>
      <c r="B939" s="3">
        <v>6</v>
      </c>
      <c r="C939" s="2">
        <v>0.7</v>
      </c>
      <c r="D939" s="46">
        <v>40</v>
      </c>
      <c r="E939" s="3" t="s">
        <v>10531</v>
      </c>
      <c r="F939" s="3"/>
      <c r="G939" s="280">
        <v>67.05</v>
      </c>
      <c r="H939" s="280">
        <v>61.550000000000004</v>
      </c>
      <c r="I939" s="284">
        <v>60.45</v>
      </c>
      <c r="J939"/>
      <c r="K939"/>
      <c r="L939"/>
      <c r="M939"/>
    </row>
    <row r="940" spans="1:13">
      <c r="A940" s="49" t="s">
        <v>2179</v>
      </c>
      <c r="B940" s="3">
        <v>6</v>
      </c>
      <c r="C940" s="2">
        <v>0.7</v>
      </c>
      <c r="D940" s="46">
        <v>40</v>
      </c>
      <c r="E940" s="3" t="s">
        <v>10531</v>
      </c>
      <c r="F940" s="3"/>
      <c r="G940" s="280">
        <v>56.1</v>
      </c>
      <c r="H940" s="280">
        <v>51.5</v>
      </c>
      <c r="I940" s="284">
        <v>50.550000000000004</v>
      </c>
    </row>
    <row r="941" spans="1:13" s="39" customFormat="1">
      <c r="A941" s="49" t="s">
        <v>2185</v>
      </c>
      <c r="B941" s="3">
        <v>6</v>
      </c>
      <c r="C941" s="2">
        <v>0.7</v>
      </c>
      <c r="D941" s="46">
        <v>40</v>
      </c>
      <c r="E941" s="3" t="s">
        <v>10531</v>
      </c>
      <c r="F941" s="3"/>
      <c r="G941" s="280">
        <v>55.45</v>
      </c>
      <c r="H941" s="280">
        <v>50.95</v>
      </c>
      <c r="I941" s="284">
        <v>50</v>
      </c>
      <c r="J941"/>
      <c r="K941"/>
      <c r="L941"/>
      <c r="M941"/>
    </row>
    <row r="942" spans="1:13" s="39" customFormat="1">
      <c r="A942" s="49" t="s">
        <v>2221</v>
      </c>
      <c r="B942" s="3">
        <v>6</v>
      </c>
      <c r="C942" s="2">
        <v>0.7</v>
      </c>
      <c r="D942" s="46">
        <v>40</v>
      </c>
      <c r="E942" s="3" t="s">
        <v>10531</v>
      </c>
      <c r="F942" s="3"/>
      <c r="G942" s="280">
        <v>19.200000000000003</v>
      </c>
      <c r="H942" s="280">
        <v>17.600000000000001</v>
      </c>
      <c r="I942" s="284">
        <v>17.3</v>
      </c>
      <c r="J942"/>
      <c r="K942"/>
      <c r="L942"/>
      <c r="M942"/>
    </row>
    <row r="943" spans="1:13" s="39" customFormat="1">
      <c r="A943" s="49" t="s">
        <v>2224</v>
      </c>
      <c r="B943" s="3">
        <v>6</v>
      </c>
      <c r="C943" s="2">
        <v>0.7</v>
      </c>
      <c r="D943" s="46">
        <v>40</v>
      </c>
      <c r="E943" s="3" t="s">
        <v>10531</v>
      </c>
      <c r="F943" s="3"/>
      <c r="G943" s="280">
        <v>20.05</v>
      </c>
      <c r="H943" s="280">
        <v>18.400000000000002</v>
      </c>
      <c r="I943" s="284">
        <v>18.05</v>
      </c>
      <c r="J943"/>
      <c r="K943"/>
      <c r="L943"/>
      <c r="M943"/>
    </row>
    <row r="944" spans="1:13">
      <c r="A944" s="49" t="s">
        <v>26270</v>
      </c>
      <c r="B944" s="3">
        <v>6</v>
      </c>
      <c r="C944" s="2">
        <v>0.7</v>
      </c>
      <c r="D944" s="46">
        <v>40</v>
      </c>
      <c r="E944" s="3" t="s">
        <v>10531</v>
      </c>
      <c r="F944" s="3"/>
      <c r="G944" s="280">
        <v>37</v>
      </c>
      <c r="H944" s="280">
        <v>33.950000000000003</v>
      </c>
      <c r="I944" s="284">
        <v>33.35</v>
      </c>
    </row>
    <row r="945" spans="1:13">
      <c r="A945" s="49" t="s">
        <v>2488</v>
      </c>
      <c r="B945" s="3">
        <v>3</v>
      </c>
      <c r="C945" s="2">
        <v>0.7</v>
      </c>
      <c r="D945" s="46">
        <v>40</v>
      </c>
      <c r="E945" s="3" t="s">
        <v>10531</v>
      </c>
      <c r="F945" s="3"/>
      <c r="G945" s="280">
        <v>492.25</v>
      </c>
      <c r="H945" s="280">
        <v>451.90000000000003</v>
      </c>
      <c r="I945" s="284">
        <v>443.8</v>
      </c>
    </row>
    <row r="946" spans="1:13" s="39" customFormat="1">
      <c r="A946" s="49" t="s">
        <v>26272</v>
      </c>
      <c r="B946" s="3">
        <v>6</v>
      </c>
      <c r="C946" s="2">
        <v>0.7</v>
      </c>
      <c r="D946" s="46">
        <v>40</v>
      </c>
      <c r="E946" s="3" t="s">
        <v>10531</v>
      </c>
      <c r="F946" s="3"/>
      <c r="G946" s="280">
        <v>123.80000000000001</v>
      </c>
      <c r="H946" s="280">
        <v>113.65</v>
      </c>
      <c r="I946" s="284">
        <v>111.60000000000001</v>
      </c>
      <c r="J946"/>
      <c r="K946"/>
      <c r="L946"/>
      <c r="M946"/>
    </row>
    <row r="947" spans="1:13">
      <c r="A947" s="49" t="s">
        <v>2532</v>
      </c>
      <c r="B947" s="3">
        <v>6</v>
      </c>
      <c r="C947" s="2">
        <v>0.7</v>
      </c>
      <c r="D947" s="46">
        <v>38</v>
      </c>
      <c r="E947" s="3" t="s">
        <v>10531</v>
      </c>
      <c r="F947" s="3"/>
      <c r="G947" s="280">
        <v>38.85</v>
      </c>
      <c r="H947" s="280">
        <v>35.65</v>
      </c>
      <c r="I947" s="284">
        <v>35</v>
      </c>
    </row>
    <row r="948" spans="1:13" s="39" customFormat="1">
      <c r="A948" s="49" t="s">
        <v>2535</v>
      </c>
      <c r="B948" s="3">
        <v>6</v>
      </c>
      <c r="C948" s="2">
        <v>0.7</v>
      </c>
      <c r="D948" s="46">
        <v>35</v>
      </c>
      <c r="E948" s="3" t="s">
        <v>10531</v>
      </c>
      <c r="F948" s="3"/>
      <c r="G948" s="280">
        <v>44.650000000000006</v>
      </c>
      <c r="H948" s="280">
        <v>41</v>
      </c>
      <c r="I948" s="284">
        <v>40.25</v>
      </c>
      <c r="J948"/>
      <c r="K948"/>
      <c r="L948"/>
      <c r="M948"/>
    </row>
    <row r="949" spans="1:13" s="39" customFormat="1">
      <c r="A949" s="49" t="s">
        <v>2747</v>
      </c>
      <c r="B949" s="3">
        <v>6</v>
      </c>
      <c r="C949" s="2">
        <v>0.7</v>
      </c>
      <c r="D949" s="46">
        <v>38</v>
      </c>
      <c r="E949" s="3" t="s">
        <v>10531</v>
      </c>
      <c r="F949" s="3"/>
      <c r="G949" s="280">
        <v>32.1</v>
      </c>
      <c r="H949" s="280">
        <v>29.5</v>
      </c>
      <c r="I949" s="284">
        <v>28.950000000000003</v>
      </c>
      <c r="J949"/>
      <c r="K949"/>
      <c r="L949"/>
      <c r="M949"/>
    </row>
    <row r="950" spans="1:13">
      <c r="A950" s="49" t="s">
        <v>2750</v>
      </c>
      <c r="B950" s="3">
        <v>6</v>
      </c>
      <c r="C950" s="2">
        <v>0.7</v>
      </c>
      <c r="D950" s="46">
        <v>38</v>
      </c>
      <c r="E950" s="3" t="s">
        <v>10531</v>
      </c>
      <c r="F950" s="3"/>
      <c r="G950" s="280">
        <v>24.35</v>
      </c>
      <c r="H950" s="280">
        <v>22.35</v>
      </c>
      <c r="I950" s="284">
        <v>21.950000000000003</v>
      </c>
    </row>
    <row r="951" spans="1:13">
      <c r="A951" s="49" t="s">
        <v>2753</v>
      </c>
      <c r="B951" s="3">
        <v>6</v>
      </c>
      <c r="C951" s="2">
        <v>0.7</v>
      </c>
      <c r="D951" s="46">
        <v>38</v>
      </c>
      <c r="E951" s="3" t="s">
        <v>10531</v>
      </c>
      <c r="F951" s="3"/>
      <c r="G951" s="280">
        <v>26.650000000000002</v>
      </c>
      <c r="H951" s="280">
        <v>24.450000000000003</v>
      </c>
      <c r="I951" s="284">
        <v>24</v>
      </c>
    </row>
    <row r="952" spans="1:13" s="39" customFormat="1">
      <c r="A952" s="49" t="s">
        <v>3040</v>
      </c>
      <c r="B952" s="3">
        <v>6</v>
      </c>
      <c r="C952" s="2">
        <v>0.7</v>
      </c>
      <c r="D952" s="46">
        <v>40</v>
      </c>
      <c r="E952" s="3" t="s">
        <v>10531</v>
      </c>
      <c r="F952" s="3"/>
      <c r="G952" s="280">
        <v>16.55</v>
      </c>
      <c r="H952" s="280">
        <v>15.200000000000001</v>
      </c>
      <c r="I952" s="284">
        <v>14.950000000000001</v>
      </c>
      <c r="J952"/>
      <c r="K952"/>
      <c r="L952"/>
      <c r="M952"/>
    </row>
    <row r="953" spans="1:13">
      <c r="A953" s="49" t="s">
        <v>3310</v>
      </c>
      <c r="B953" s="3">
        <v>6</v>
      </c>
      <c r="C953" s="2">
        <v>0.7</v>
      </c>
      <c r="D953" s="46">
        <v>38</v>
      </c>
      <c r="E953" s="3" t="s">
        <v>10531</v>
      </c>
      <c r="F953" s="3"/>
      <c r="G953" s="280">
        <v>170</v>
      </c>
      <c r="H953" s="280">
        <v>156.05000000000001</v>
      </c>
      <c r="I953" s="284">
        <v>153.25</v>
      </c>
    </row>
    <row r="954" spans="1:13" s="39" customFormat="1">
      <c r="A954" s="49" t="s">
        <v>3313</v>
      </c>
      <c r="B954" s="3">
        <v>6</v>
      </c>
      <c r="C954" s="2">
        <v>0.7</v>
      </c>
      <c r="D954" s="46">
        <v>38</v>
      </c>
      <c r="E954" s="3" t="s">
        <v>10531</v>
      </c>
      <c r="F954" s="3"/>
      <c r="G954" s="280">
        <v>48</v>
      </c>
      <c r="H954" s="280">
        <v>44.050000000000004</v>
      </c>
      <c r="I954" s="284">
        <v>43.25</v>
      </c>
      <c r="J954"/>
      <c r="K954"/>
      <c r="L954"/>
      <c r="M954"/>
    </row>
    <row r="955" spans="1:13" s="39" customFormat="1">
      <c r="A955" s="49" t="s">
        <v>3316</v>
      </c>
      <c r="B955" s="3">
        <v>6</v>
      </c>
      <c r="C955" s="2">
        <v>0.7</v>
      </c>
      <c r="D955" s="46">
        <v>38</v>
      </c>
      <c r="E955" s="3" t="s">
        <v>10531</v>
      </c>
      <c r="F955" s="3"/>
      <c r="G955" s="280">
        <v>57.75</v>
      </c>
      <c r="H955" s="280">
        <v>53</v>
      </c>
      <c r="I955" s="284">
        <v>52.050000000000004</v>
      </c>
      <c r="J955"/>
      <c r="K955"/>
      <c r="L955"/>
      <c r="M955"/>
    </row>
    <row r="956" spans="1:13" s="39" customFormat="1">
      <c r="A956" s="49" t="s">
        <v>3318</v>
      </c>
      <c r="B956" s="3">
        <v>6</v>
      </c>
      <c r="C956" s="2">
        <v>0.7</v>
      </c>
      <c r="D956" s="46">
        <v>38</v>
      </c>
      <c r="E956" s="3" t="s">
        <v>10531</v>
      </c>
      <c r="F956" s="3"/>
      <c r="G956" s="280">
        <v>37.6</v>
      </c>
      <c r="H956" s="280">
        <v>34.550000000000004</v>
      </c>
      <c r="I956" s="284">
        <v>33.9</v>
      </c>
      <c r="J956"/>
      <c r="K956"/>
      <c r="L956"/>
      <c r="M956"/>
    </row>
    <row r="957" spans="1:13">
      <c r="A957" s="49" t="s">
        <v>3321</v>
      </c>
      <c r="B957" s="3">
        <v>6</v>
      </c>
      <c r="C957" s="2">
        <v>0.7</v>
      </c>
      <c r="D957" s="46">
        <v>38</v>
      </c>
      <c r="E957" s="3" t="s">
        <v>10531</v>
      </c>
      <c r="F957" s="3"/>
      <c r="G957" s="280">
        <v>42.5</v>
      </c>
      <c r="H957" s="280">
        <v>39</v>
      </c>
      <c r="I957" s="284">
        <v>38.300000000000004</v>
      </c>
    </row>
    <row r="958" spans="1:13">
      <c r="A958" s="49" t="s">
        <v>3323</v>
      </c>
      <c r="B958" s="3">
        <v>6</v>
      </c>
      <c r="C958" s="2">
        <v>0.7</v>
      </c>
      <c r="D958" s="46">
        <v>38</v>
      </c>
      <c r="E958" s="3" t="s">
        <v>10531</v>
      </c>
      <c r="F958" s="3"/>
      <c r="G958" s="280">
        <v>49.800000000000004</v>
      </c>
      <c r="H958" s="280">
        <v>45.75</v>
      </c>
      <c r="I958" s="284">
        <v>44.900000000000006</v>
      </c>
    </row>
    <row r="959" spans="1:13" s="39" customFormat="1">
      <c r="A959" s="49" t="s">
        <v>3326</v>
      </c>
      <c r="B959" s="3">
        <v>6</v>
      </c>
      <c r="C959" s="2">
        <v>0.7</v>
      </c>
      <c r="D959" s="46">
        <v>38</v>
      </c>
      <c r="E959" s="3" t="s">
        <v>10531</v>
      </c>
      <c r="F959" s="3"/>
      <c r="G959" s="280">
        <v>46.150000000000006</v>
      </c>
      <c r="H959" s="280">
        <v>42.35</v>
      </c>
      <c r="I959" s="284">
        <v>41.6</v>
      </c>
      <c r="J959"/>
      <c r="K959"/>
      <c r="L959"/>
      <c r="M959"/>
    </row>
    <row r="960" spans="1:13" s="39" customFormat="1">
      <c r="A960" s="49" t="s">
        <v>3512</v>
      </c>
      <c r="B960" s="3">
        <v>6</v>
      </c>
      <c r="C960" s="2">
        <v>0.7</v>
      </c>
      <c r="D960" s="46">
        <v>38</v>
      </c>
      <c r="E960" s="3" t="s">
        <v>10531</v>
      </c>
      <c r="F960" s="3"/>
      <c r="G960" s="280">
        <v>18.100000000000001</v>
      </c>
      <c r="H960" s="280">
        <v>16.600000000000001</v>
      </c>
      <c r="I960" s="284">
        <v>16.3</v>
      </c>
      <c r="J960"/>
      <c r="K960"/>
      <c r="L960"/>
      <c r="M960"/>
    </row>
    <row r="961" spans="1:13">
      <c r="A961" s="49" t="s">
        <v>3515</v>
      </c>
      <c r="B961" s="3">
        <v>6</v>
      </c>
      <c r="C961" s="2">
        <v>0.7</v>
      </c>
      <c r="D961" s="46">
        <v>38</v>
      </c>
      <c r="E961" s="3" t="s">
        <v>10531</v>
      </c>
      <c r="F961" s="3"/>
      <c r="G961" s="280">
        <v>18.100000000000001</v>
      </c>
      <c r="H961" s="280">
        <v>16.600000000000001</v>
      </c>
      <c r="I961" s="284">
        <v>16.3</v>
      </c>
    </row>
    <row r="962" spans="1:13" s="39" customFormat="1">
      <c r="A962" s="49" t="s">
        <v>3975</v>
      </c>
      <c r="B962" s="3">
        <v>6</v>
      </c>
      <c r="C962" s="2">
        <v>0.7</v>
      </c>
      <c r="D962" s="46">
        <v>40</v>
      </c>
      <c r="E962" s="3" t="s">
        <v>10531</v>
      </c>
      <c r="F962" s="3"/>
      <c r="G962" s="280">
        <v>89</v>
      </c>
      <c r="H962" s="280">
        <v>81.75</v>
      </c>
      <c r="I962" s="284">
        <v>80.25</v>
      </c>
      <c r="J962"/>
      <c r="K962"/>
      <c r="L962"/>
      <c r="M962"/>
    </row>
    <row r="963" spans="1:13" s="39" customFormat="1">
      <c r="A963" s="49" t="s">
        <v>4983</v>
      </c>
      <c r="B963" s="3">
        <v>6</v>
      </c>
      <c r="C963" s="2">
        <v>0.7</v>
      </c>
      <c r="D963" s="46">
        <v>40</v>
      </c>
      <c r="E963" s="3" t="s">
        <v>10531</v>
      </c>
      <c r="F963" s="3"/>
      <c r="G963" s="280">
        <v>39</v>
      </c>
      <c r="H963" s="280">
        <v>35.800000000000004</v>
      </c>
      <c r="I963" s="284">
        <v>35.15</v>
      </c>
      <c r="J963"/>
      <c r="K963"/>
      <c r="L963"/>
      <c r="M963"/>
    </row>
    <row r="964" spans="1:13">
      <c r="A964" s="49" t="s">
        <v>4986</v>
      </c>
      <c r="B964" s="3">
        <v>6</v>
      </c>
      <c r="C964" s="2">
        <v>0.7</v>
      </c>
      <c r="D964" s="46">
        <v>40</v>
      </c>
      <c r="E964" s="3" t="s">
        <v>10531</v>
      </c>
      <c r="F964" s="3"/>
      <c r="G964" s="280">
        <v>40.200000000000003</v>
      </c>
      <c r="H964" s="280">
        <v>36.950000000000003</v>
      </c>
      <c r="I964" s="284">
        <v>36.25</v>
      </c>
    </row>
    <row r="965" spans="1:13">
      <c r="A965" s="49" t="s">
        <v>4990</v>
      </c>
      <c r="B965" s="3">
        <v>6</v>
      </c>
      <c r="C965" s="2">
        <v>0.7</v>
      </c>
      <c r="D965" s="46">
        <v>40</v>
      </c>
      <c r="E965" s="3" t="s">
        <v>10531</v>
      </c>
      <c r="F965" s="3"/>
      <c r="G965" s="280">
        <v>32.9</v>
      </c>
      <c r="H965" s="280">
        <v>30.200000000000003</v>
      </c>
      <c r="I965" s="284">
        <v>29.650000000000002</v>
      </c>
    </row>
    <row r="966" spans="1:13" s="39" customFormat="1">
      <c r="A966" s="49" t="s">
        <v>5440</v>
      </c>
      <c r="B966" s="3">
        <v>6</v>
      </c>
      <c r="C966" s="2">
        <v>0.7</v>
      </c>
      <c r="D966" s="46">
        <v>35</v>
      </c>
      <c r="E966" s="3" t="s">
        <v>10531</v>
      </c>
      <c r="F966" s="3"/>
      <c r="G966" s="280">
        <v>12.950000000000001</v>
      </c>
      <c r="H966" s="280">
        <v>11.9</v>
      </c>
      <c r="I966" s="284">
        <v>11.65</v>
      </c>
      <c r="J966"/>
      <c r="K966"/>
      <c r="L966"/>
      <c r="M966"/>
    </row>
    <row r="967" spans="1:13">
      <c r="A967" s="49" t="s">
        <v>5443</v>
      </c>
      <c r="B967" s="3">
        <v>6</v>
      </c>
      <c r="C967" s="2">
        <v>0.7</v>
      </c>
      <c r="D967" s="46">
        <v>35</v>
      </c>
      <c r="E967" s="3" t="s">
        <v>10531</v>
      </c>
      <c r="F967" s="3"/>
      <c r="G967" s="280">
        <v>10.5</v>
      </c>
      <c r="H967" s="280">
        <v>9.65</v>
      </c>
      <c r="I967" s="284">
        <v>9.4500000000000011</v>
      </c>
    </row>
    <row r="968" spans="1:13" s="39" customFormat="1">
      <c r="A968" s="49" t="s">
        <v>5730</v>
      </c>
      <c r="B968" s="3">
        <v>6</v>
      </c>
      <c r="C968" s="2">
        <v>0.7</v>
      </c>
      <c r="D968" s="46">
        <v>40</v>
      </c>
      <c r="E968" s="3" t="s">
        <v>10531</v>
      </c>
      <c r="F968" s="3"/>
      <c r="G968" s="280">
        <v>35.35</v>
      </c>
      <c r="H968" s="280">
        <v>32.450000000000003</v>
      </c>
      <c r="I968" s="284">
        <v>31.85</v>
      </c>
      <c r="J968"/>
      <c r="K968"/>
      <c r="L968"/>
      <c r="M968"/>
    </row>
    <row r="969" spans="1:13" s="39" customFormat="1">
      <c r="A969" s="49" t="s">
        <v>5890</v>
      </c>
      <c r="B969" s="3">
        <v>6</v>
      </c>
      <c r="C969" s="2">
        <v>0.7</v>
      </c>
      <c r="D969" s="46">
        <v>40</v>
      </c>
      <c r="E969" s="3" t="s">
        <v>10531</v>
      </c>
      <c r="F969" s="3"/>
      <c r="G969" s="280">
        <v>106.7</v>
      </c>
      <c r="H969" s="280">
        <v>97.95</v>
      </c>
      <c r="I969" s="284">
        <v>96.2</v>
      </c>
      <c r="J969"/>
      <c r="K969"/>
      <c r="L969"/>
      <c r="M969"/>
    </row>
    <row r="970" spans="1:13">
      <c r="A970" s="49" t="s">
        <v>6022</v>
      </c>
      <c r="B970" s="3">
        <v>6</v>
      </c>
      <c r="C970" s="2">
        <v>0.7</v>
      </c>
      <c r="D970" s="46">
        <v>38</v>
      </c>
      <c r="E970" s="3" t="s">
        <v>10531</v>
      </c>
      <c r="F970" s="3"/>
      <c r="G970" s="280">
        <v>33.050000000000004</v>
      </c>
      <c r="H970" s="280">
        <v>30.35</v>
      </c>
      <c r="I970" s="284">
        <v>29.8</v>
      </c>
    </row>
    <row r="971" spans="1:13">
      <c r="A971" s="49" t="s">
        <v>6025</v>
      </c>
      <c r="B971" s="3">
        <v>6</v>
      </c>
      <c r="C971" s="2">
        <v>0.7</v>
      </c>
      <c r="D971" s="46">
        <v>40</v>
      </c>
      <c r="E971" s="3" t="s">
        <v>10531</v>
      </c>
      <c r="F971" s="3"/>
      <c r="G971" s="280">
        <v>37.800000000000004</v>
      </c>
      <c r="H971" s="280">
        <v>34.700000000000003</v>
      </c>
      <c r="I971" s="284">
        <v>34.050000000000004</v>
      </c>
    </row>
    <row r="972" spans="1:13" s="39" customFormat="1">
      <c r="A972" s="49" t="s">
        <v>7299</v>
      </c>
      <c r="B972" s="3">
        <v>6</v>
      </c>
      <c r="C972" s="2">
        <v>0.5</v>
      </c>
      <c r="D972" s="46">
        <v>40</v>
      </c>
      <c r="E972" s="3" t="s">
        <v>10531</v>
      </c>
      <c r="F972" s="3"/>
      <c r="G972" s="280">
        <v>29.450000000000003</v>
      </c>
      <c r="H972" s="280">
        <v>27.05</v>
      </c>
      <c r="I972" s="284">
        <v>26.55</v>
      </c>
      <c r="J972"/>
      <c r="K972"/>
      <c r="L972"/>
      <c r="M972"/>
    </row>
    <row r="973" spans="1:13">
      <c r="A973" s="49" t="s">
        <v>7302</v>
      </c>
      <c r="B973" s="3">
        <v>6</v>
      </c>
      <c r="C973" s="2">
        <v>0.5</v>
      </c>
      <c r="D973" s="46">
        <v>40</v>
      </c>
      <c r="E973" s="3" t="s">
        <v>10531</v>
      </c>
      <c r="F973" s="3"/>
      <c r="G973" s="280">
        <v>24.900000000000002</v>
      </c>
      <c r="H973" s="280">
        <v>22.85</v>
      </c>
      <c r="I973" s="284">
        <v>22.450000000000003</v>
      </c>
    </row>
    <row r="974" spans="1:13" s="39" customFormat="1">
      <c r="A974" s="49" t="s">
        <v>7451</v>
      </c>
      <c r="B974" s="3">
        <v>6</v>
      </c>
      <c r="C974" s="2">
        <v>0.7</v>
      </c>
      <c r="D974" s="46">
        <v>38</v>
      </c>
      <c r="E974" s="3" t="s">
        <v>10531</v>
      </c>
      <c r="F974" s="3"/>
      <c r="G974" s="280">
        <v>28.150000000000002</v>
      </c>
      <c r="H974" s="280">
        <v>25.85</v>
      </c>
      <c r="I974" s="284">
        <v>25.400000000000002</v>
      </c>
      <c r="J974"/>
      <c r="K974"/>
      <c r="L974"/>
      <c r="M974"/>
    </row>
    <row r="975" spans="1:13" s="39" customFormat="1">
      <c r="A975" s="49" t="s">
        <v>7454</v>
      </c>
      <c r="B975" s="3">
        <v>6</v>
      </c>
      <c r="C975" s="2">
        <v>0.7</v>
      </c>
      <c r="D975" s="46">
        <v>38</v>
      </c>
      <c r="E975" s="3" t="s">
        <v>10531</v>
      </c>
      <c r="F975" s="3"/>
      <c r="G975" s="280">
        <v>27.85</v>
      </c>
      <c r="H975" s="280">
        <v>25.55</v>
      </c>
      <c r="I975" s="284">
        <v>25.1</v>
      </c>
      <c r="J975"/>
      <c r="K975"/>
      <c r="L975"/>
      <c r="M975"/>
    </row>
    <row r="976" spans="1:13">
      <c r="A976" s="49" t="s">
        <v>7460</v>
      </c>
      <c r="B976" s="3">
        <v>6</v>
      </c>
      <c r="C976" s="2">
        <v>0.7</v>
      </c>
      <c r="D976" s="46">
        <v>35</v>
      </c>
      <c r="E976" s="3" t="s">
        <v>10531</v>
      </c>
      <c r="F976" s="3"/>
      <c r="G976" s="280">
        <v>17.2</v>
      </c>
      <c r="H976" s="280">
        <v>15.8</v>
      </c>
      <c r="I976" s="284">
        <v>15.5</v>
      </c>
    </row>
    <row r="977" spans="1:13">
      <c r="A977" s="49" t="s">
        <v>7568</v>
      </c>
      <c r="B977" s="3">
        <v>6</v>
      </c>
      <c r="C977" s="2">
        <v>0.7</v>
      </c>
      <c r="D977" s="46">
        <v>40</v>
      </c>
      <c r="E977" s="3" t="s">
        <v>10531</v>
      </c>
      <c r="F977" s="3"/>
      <c r="G977" s="280">
        <v>81.100000000000009</v>
      </c>
      <c r="H977" s="280">
        <v>74.45</v>
      </c>
      <c r="I977" s="284">
        <v>73.100000000000009</v>
      </c>
    </row>
    <row r="978" spans="1:13" s="39" customFormat="1">
      <c r="A978" s="49" t="s">
        <v>7571</v>
      </c>
      <c r="B978" s="3">
        <v>6</v>
      </c>
      <c r="C978" s="2">
        <v>0.7</v>
      </c>
      <c r="D978" s="46">
        <v>40</v>
      </c>
      <c r="E978" s="3" t="s">
        <v>10531</v>
      </c>
      <c r="F978" s="3"/>
      <c r="G978" s="280">
        <v>65.25</v>
      </c>
      <c r="H978" s="280">
        <v>59.900000000000006</v>
      </c>
      <c r="I978" s="284">
        <v>58.800000000000004</v>
      </c>
      <c r="J978"/>
      <c r="K978"/>
      <c r="L978"/>
      <c r="M978"/>
    </row>
    <row r="979" spans="1:13">
      <c r="A979" s="49" t="s">
        <v>7652</v>
      </c>
      <c r="B979" s="3">
        <v>6</v>
      </c>
      <c r="C979" s="2">
        <v>0.7</v>
      </c>
      <c r="D979" s="46">
        <v>40</v>
      </c>
      <c r="E979" s="3" t="s">
        <v>10531</v>
      </c>
      <c r="F979" s="3"/>
      <c r="G979" s="280">
        <v>46.300000000000004</v>
      </c>
      <c r="H979" s="280">
        <v>42.550000000000004</v>
      </c>
      <c r="I979" s="284">
        <v>41.75</v>
      </c>
    </row>
    <row r="980" spans="1:13" s="39" customFormat="1">
      <c r="A980" s="49" t="s">
        <v>7655</v>
      </c>
      <c r="B980" s="3">
        <v>6</v>
      </c>
      <c r="C980" s="2">
        <v>0.7</v>
      </c>
      <c r="D980" s="46">
        <v>40</v>
      </c>
      <c r="E980" s="3" t="s">
        <v>10531</v>
      </c>
      <c r="F980" s="3"/>
      <c r="G980" s="280">
        <v>206.75</v>
      </c>
      <c r="H980" s="280">
        <v>189.8</v>
      </c>
      <c r="I980" s="284">
        <v>186.4</v>
      </c>
      <c r="J980"/>
      <c r="K980"/>
      <c r="L980"/>
      <c r="M980"/>
    </row>
    <row r="981" spans="1:13" s="39" customFormat="1">
      <c r="A981" s="49" t="s">
        <v>7658</v>
      </c>
      <c r="B981" s="3">
        <v>4</v>
      </c>
      <c r="C981" s="2">
        <v>0.7</v>
      </c>
      <c r="D981" s="46">
        <v>40</v>
      </c>
      <c r="E981" s="3" t="s">
        <v>10531</v>
      </c>
      <c r="F981" s="3"/>
      <c r="G981" s="280">
        <v>365.35</v>
      </c>
      <c r="H981" s="280">
        <v>335.40000000000003</v>
      </c>
      <c r="I981" s="284">
        <v>329.40000000000003</v>
      </c>
      <c r="J981"/>
      <c r="K981"/>
      <c r="L981"/>
      <c r="M981"/>
    </row>
    <row r="982" spans="1:13">
      <c r="A982" s="49" t="s">
        <v>26333</v>
      </c>
      <c r="B982" s="3">
        <v>3</v>
      </c>
      <c r="C982" s="2">
        <v>0.7</v>
      </c>
      <c r="D982" s="46">
        <v>40</v>
      </c>
      <c r="E982" s="3" t="s">
        <v>10531</v>
      </c>
      <c r="F982" s="3"/>
      <c r="G982" s="280">
        <v>170.15</v>
      </c>
      <c r="H982" s="280">
        <v>156.20000000000002</v>
      </c>
      <c r="I982" s="284">
        <v>153.4</v>
      </c>
    </row>
    <row r="983" spans="1:13">
      <c r="A983" s="49" t="s">
        <v>7661</v>
      </c>
      <c r="B983" s="3">
        <v>6</v>
      </c>
      <c r="C983" s="2">
        <v>0.7</v>
      </c>
      <c r="D983" s="46">
        <v>40</v>
      </c>
      <c r="E983" s="3" t="s">
        <v>10531</v>
      </c>
      <c r="F983" s="3"/>
      <c r="G983" s="280">
        <v>42.95</v>
      </c>
      <c r="H983" s="280">
        <v>39.450000000000003</v>
      </c>
      <c r="I983" s="284">
        <v>38.75</v>
      </c>
    </row>
    <row r="984" spans="1:13">
      <c r="A984" s="49" t="s">
        <v>7664</v>
      </c>
      <c r="B984" s="3">
        <v>60</v>
      </c>
      <c r="C984" s="2">
        <v>0.05</v>
      </c>
      <c r="D984" s="46">
        <v>40</v>
      </c>
      <c r="E984" s="3" t="s">
        <v>10531</v>
      </c>
      <c r="F984" s="3"/>
      <c r="G984" s="280">
        <v>7.25</v>
      </c>
      <c r="H984" s="280">
        <v>6.65</v>
      </c>
      <c r="I984" s="284">
        <v>6.5</v>
      </c>
    </row>
    <row r="985" spans="1:13">
      <c r="A985" s="49" t="s">
        <v>7667</v>
      </c>
      <c r="B985" s="3">
        <v>6</v>
      </c>
      <c r="C985" s="2">
        <v>0.7</v>
      </c>
      <c r="D985" s="46">
        <v>40</v>
      </c>
      <c r="E985" s="3" t="s">
        <v>10531</v>
      </c>
      <c r="F985" s="3"/>
      <c r="G985" s="280">
        <v>40.200000000000003</v>
      </c>
      <c r="H985" s="280">
        <v>36.950000000000003</v>
      </c>
      <c r="I985" s="284">
        <v>36.25</v>
      </c>
    </row>
    <row r="986" spans="1:13" s="39" customFormat="1">
      <c r="A986" s="49" t="s">
        <v>7670</v>
      </c>
      <c r="B986" s="3">
        <v>6</v>
      </c>
      <c r="C986" s="2">
        <v>1</v>
      </c>
      <c r="D986" s="46">
        <v>40</v>
      </c>
      <c r="E986" s="3" t="s">
        <v>10531</v>
      </c>
      <c r="F986" s="3"/>
      <c r="G986" s="280">
        <v>53.95</v>
      </c>
      <c r="H986" s="280">
        <v>49.5</v>
      </c>
      <c r="I986" s="284">
        <v>48.650000000000006</v>
      </c>
      <c r="J986"/>
      <c r="K986"/>
      <c r="L986"/>
      <c r="M986"/>
    </row>
    <row r="987" spans="1:13" s="39" customFormat="1">
      <c r="A987" s="49" t="s">
        <v>26293</v>
      </c>
      <c r="B987" s="3">
        <v>6</v>
      </c>
      <c r="C987" s="2">
        <v>0.7</v>
      </c>
      <c r="D987" s="46">
        <v>40</v>
      </c>
      <c r="E987" s="3" t="s">
        <v>10531</v>
      </c>
      <c r="F987" s="3"/>
      <c r="G987" s="280">
        <v>39.6</v>
      </c>
      <c r="H987" s="280">
        <v>36.35</v>
      </c>
      <c r="I987" s="284">
        <v>35.700000000000003</v>
      </c>
      <c r="J987"/>
      <c r="K987"/>
      <c r="L987"/>
      <c r="M987"/>
    </row>
    <row r="988" spans="1:13">
      <c r="A988" s="49" t="s">
        <v>8158</v>
      </c>
      <c r="B988" s="3">
        <v>6</v>
      </c>
      <c r="C988" s="2">
        <v>0.7</v>
      </c>
      <c r="D988" s="46">
        <v>38</v>
      </c>
      <c r="E988" s="3" t="s">
        <v>10531</v>
      </c>
      <c r="F988" s="3"/>
      <c r="G988" s="280">
        <v>63.25</v>
      </c>
      <c r="H988" s="280">
        <v>58.050000000000004</v>
      </c>
      <c r="I988" s="284">
        <v>57</v>
      </c>
    </row>
    <row r="989" spans="1:13">
      <c r="A989" s="49" t="s">
        <v>8729</v>
      </c>
      <c r="B989" s="3">
        <v>12</v>
      </c>
      <c r="C989" s="2">
        <v>0.05</v>
      </c>
      <c r="D989" s="46">
        <v>38</v>
      </c>
      <c r="E989" s="3" t="s">
        <v>10531</v>
      </c>
      <c r="F989" s="3"/>
      <c r="G989" s="280">
        <v>3.8000000000000003</v>
      </c>
      <c r="H989" s="280">
        <v>3.5</v>
      </c>
      <c r="I989" s="284">
        <v>3.45</v>
      </c>
    </row>
    <row r="990" spans="1:13">
      <c r="A990" s="49" t="s">
        <v>8731</v>
      </c>
      <c r="B990" s="3">
        <v>6</v>
      </c>
      <c r="C990" s="2">
        <v>1</v>
      </c>
      <c r="D990" s="46">
        <v>38</v>
      </c>
      <c r="E990" s="3" t="s">
        <v>10531</v>
      </c>
      <c r="F990" s="3"/>
      <c r="G990" s="280">
        <v>15.450000000000001</v>
      </c>
      <c r="H990" s="280">
        <v>14.200000000000001</v>
      </c>
      <c r="I990" s="284">
        <v>13.9</v>
      </c>
    </row>
    <row r="991" spans="1:13">
      <c r="A991" s="49" t="s">
        <v>26482</v>
      </c>
      <c r="B991" s="3">
        <v>6</v>
      </c>
      <c r="C991" s="2">
        <v>0.7</v>
      </c>
      <c r="D991" s="46">
        <v>38</v>
      </c>
      <c r="E991" s="3" t="s">
        <v>10531</v>
      </c>
      <c r="F991" s="3"/>
      <c r="G991" s="280">
        <v>12.8</v>
      </c>
      <c r="H991" s="280">
        <v>11.75</v>
      </c>
      <c r="I991" s="284">
        <v>11.5</v>
      </c>
    </row>
    <row r="992" spans="1:13" s="39" customFormat="1">
      <c r="A992" s="49" t="s">
        <v>8736</v>
      </c>
      <c r="B992" s="3">
        <v>6</v>
      </c>
      <c r="C992" s="2">
        <v>1</v>
      </c>
      <c r="D992" s="46">
        <v>38</v>
      </c>
      <c r="E992" s="3" t="s">
        <v>10531</v>
      </c>
      <c r="F992" s="3"/>
      <c r="G992" s="280">
        <v>15.450000000000001</v>
      </c>
      <c r="H992" s="280">
        <v>14.200000000000001</v>
      </c>
      <c r="I992" s="284">
        <v>13.9</v>
      </c>
      <c r="J992"/>
      <c r="K992"/>
      <c r="L992"/>
      <c r="M992"/>
    </row>
    <row r="993" spans="1:13" s="39" customFormat="1">
      <c r="A993" s="49" t="s">
        <v>8737</v>
      </c>
      <c r="B993" s="3">
        <v>6</v>
      </c>
      <c r="C993" s="2">
        <v>0.7</v>
      </c>
      <c r="D993" s="46">
        <v>38</v>
      </c>
      <c r="E993" s="3" t="s">
        <v>10531</v>
      </c>
      <c r="F993" s="3"/>
      <c r="G993" s="280">
        <v>12.8</v>
      </c>
      <c r="H993" s="280">
        <v>11.75</v>
      </c>
      <c r="I993" s="284">
        <v>11.5</v>
      </c>
      <c r="J993"/>
      <c r="K993"/>
      <c r="L993"/>
      <c r="M993"/>
    </row>
    <row r="994" spans="1:13">
      <c r="A994" s="49" t="s">
        <v>8743</v>
      </c>
      <c r="B994" s="3">
        <v>6</v>
      </c>
      <c r="C994" s="2">
        <v>1</v>
      </c>
      <c r="D994" s="46">
        <v>38</v>
      </c>
      <c r="E994" s="3" t="s">
        <v>10531</v>
      </c>
      <c r="F994" s="3"/>
      <c r="G994" s="280">
        <v>15.450000000000001</v>
      </c>
      <c r="H994" s="280">
        <v>14.200000000000001</v>
      </c>
      <c r="I994" s="284">
        <v>13.9</v>
      </c>
    </row>
    <row r="995" spans="1:13">
      <c r="A995" s="49" t="s">
        <v>9367</v>
      </c>
      <c r="B995" s="3">
        <v>6</v>
      </c>
      <c r="C995" s="2">
        <v>0.7</v>
      </c>
      <c r="D995" s="46">
        <v>40</v>
      </c>
      <c r="E995" s="3" t="s">
        <v>10531</v>
      </c>
      <c r="F995" s="3"/>
      <c r="G995" s="280">
        <v>28.650000000000002</v>
      </c>
      <c r="H995" s="280">
        <v>26.3</v>
      </c>
      <c r="I995" s="284">
        <v>25.8</v>
      </c>
    </row>
    <row r="996" spans="1:13" s="39" customFormat="1">
      <c r="A996" s="49" t="s">
        <v>26473</v>
      </c>
      <c r="B996" s="3">
        <v>6</v>
      </c>
      <c r="C996" s="2">
        <v>0.7</v>
      </c>
      <c r="D996" s="46">
        <v>35</v>
      </c>
      <c r="E996" s="3" t="s">
        <v>10531</v>
      </c>
      <c r="F996" s="3"/>
      <c r="G996" s="280">
        <v>10.5</v>
      </c>
      <c r="H996" s="280">
        <v>9.65</v>
      </c>
      <c r="I996" s="284">
        <v>9.4500000000000011</v>
      </c>
      <c r="J996"/>
      <c r="K996"/>
      <c r="L996"/>
      <c r="M996"/>
    </row>
    <row r="997" spans="1:13">
      <c r="A997" s="49" t="s">
        <v>9789</v>
      </c>
      <c r="B997" s="3">
        <v>6</v>
      </c>
      <c r="C997" s="2">
        <v>0.7</v>
      </c>
      <c r="D997" s="46">
        <v>35</v>
      </c>
      <c r="E997" s="3" t="s">
        <v>10531</v>
      </c>
      <c r="F997" s="3"/>
      <c r="G997" s="280">
        <v>15.100000000000001</v>
      </c>
      <c r="H997" s="280">
        <v>13.850000000000001</v>
      </c>
      <c r="I997" s="284">
        <v>13.600000000000001</v>
      </c>
    </row>
    <row r="998" spans="1:13">
      <c r="A998" s="49" t="s">
        <v>9792</v>
      </c>
      <c r="B998" s="3">
        <v>6</v>
      </c>
      <c r="C998" s="2">
        <v>0.7</v>
      </c>
      <c r="D998" s="46">
        <v>35</v>
      </c>
      <c r="E998" s="3" t="s">
        <v>10531</v>
      </c>
      <c r="F998" s="3"/>
      <c r="G998" s="280">
        <v>14.700000000000001</v>
      </c>
      <c r="H998" s="280">
        <v>13.5</v>
      </c>
      <c r="I998" s="284">
        <v>13.25</v>
      </c>
    </row>
    <row r="999" spans="1:13" s="39" customFormat="1">
      <c r="A999" s="49" t="s">
        <v>10146</v>
      </c>
      <c r="B999" s="3">
        <v>6</v>
      </c>
      <c r="C999" s="2">
        <v>0.7</v>
      </c>
      <c r="D999" s="46">
        <v>40</v>
      </c>
      <c r="E999" s="3" t="s">
        <v>10531</v>
      </c>
      <c r="F999" s="3"/>
      <c r="G999" s="280">
        <v>60.95</v>
      </c>
      <c r="H999" s="280">
        <v>55.95</v>
      </c>
      <c r="I999" s="284">
        <v>54.95</v>
      </c>
      <c r="J999"/>
      <c r="K999"/>
      <c r="L999"/>
      <c r="M999"/>
    </row>
    <row r="1000" spans="1:13" s="39" customFormat="1">
      <c r="A1000" s="49" t="s">
        <v>10148</v>
      </c>
      <c r="B1000" s="3">
        <v>6</v>
      </c>
      <c r="C1000" s="2">
        <v>0.7</v>
      </c>
      <c r="D1000" s="46">
        <v>40</v>
      </c>
      <c r="E1000" s="3" t="s">
        <v>10531</v>
      </c>
      <c r="F1000" s="3"/>
      <c r="G1000" s="280">
        <v>35.35</v>
      </c>
      <c r="H1000" s="280">
        <v>32.450000000000003</v>
      </c>
      <c r="I1000" s="284">
        <v>31.85</v>
      </c>
      <c r="J1000"/>
      <c r="K1000"/>
      <c r="L1000"/>
      <c r="M1000"/>
    </row>
    <row r="1001" spans="1:13" s="39" customFormat="1" ht="17.149999999999999" customHeight="1">
      <c r="A1001" s="399" t="s">
        <v>10638</v>
      </c>
      <c r="B1001" s="400"/>
      <c r="C1001" s="400"/>
      <c r="D1001" s="400"/>
      <c r="E1001" s="400"/>
      <c r="F1001" s="277"/>
      <c r="G1001" s="279"/>
      <c r="H1001" s="279"/>
      <c r="I1001" s="283"/>
    </row>
    <row r="1002" spans="1:13">
      <c r="A1002" s="49" t="s">
        <v>31</v>
      </c>
      <c r="B1002" s="3">
        <v>6</v>
      </c>
      <c r="C1002" s="2">
        <v>1</v>
      </c>
      <c r="D1002" s="46">
        <v>30</v>
      </c>
      <c r="E1002" s="3" t="s">
        <v>10532</v>
      </c>
      <c r="F1002" s="3"/>
      <c r="G1002" s="280">
        <v>27.35</v>
      </c>
      <c r="H1002" s="280">
        <v>25.1</v>
      </c>
      <c r="I1002" s="284">
        <v>24.650000000000002</v>
      </c>
    </row>
    <row r="1003" spans="1:13">
      <c r="A1003" s="49" t="s">
        <v>43</v>
      </c>
      <c r="B1003" s="3">
        <v>6</v>
      </c>
      <c r="C1003" s="2">
        <v>0.7</v>
      </c>
      <c r="D1003" s="46">
        <v>40</v>
      </c>
      <c r="E1003" s="3" t="s">
        <v>10533</v>
      </c>
      <c r="F1003" s="3"/>
      <c r="G1003" s="280">
        <v>15.05</v>
      </c>
      <c r="H1003" s="280">
        <v>13.8</v>
      </c>
      <c r="I1003" s="284">
        <v>13.55</v>
      </c>
    </row>
    <row r="1004" spans="1:13">
      <c r="A1004" s="49" t="s">
        <v>150</v>
      </c>
      <c r="B1004" s="3">
        <v>12</v>
      </c>
      <c r="C1004" s="2">
        <v>1</v>
      </c>
      <c r="D1004" s="46">
        <v>40</v>
      </c>
      <c r="E1004" s="3" t="s">
        <v>10532</v>
      </c>
      <c r="F1004" s="3"/>
      <c r="G1004" s="280">
        <v>16.400000000000002</v>
      </c>
      <c r="H1004" s="280">
        <v>15.100000000000001</v>
      </c>
      <c r="I1004" s="284">
        <v>14.8</v>
      </c>
    </row>
    <row r="1005" spans="1:13">
      <c r="A1005" s="49" t="s">
        <v>152</v>
      </c>
      <c r="B1005" s="3">
        <v>12</v>
      </c>
      <c r="C1005" s="2">
        <v>1</v>
      </c>
      <c r="D1005" s="46">
        <v>40</v>
      </c>
      <c r="E1005" s="3" t="s">
        <v>10532</v>
      </c>
      <c r="F1005" s="3"/>
      <c r="G1005" s="280">
        <v>15.950000000000001</v>
      </c>
      <c r="H1005" s="280">
        <v>14.65</v>
      </c>
      <c r="I1005" s="284">
        <v>14.350000000000001</v>
      </c>
    </row>
    <row r="1006" spans="1:13" s="39" customFormat="1">
      <c r="A1006" s="49" t="s">
        <v>159</v>
      </c>
      <c r="B1006" s="3">
        <v>6</v>
      </c>
      <c r="C1006" s="2">
        <v>0.7</v>
      </c>
      <c r="D1006" s="46">
        <v>35</v>
      </c>
      <c r="E1006" s="3" t="s">
        <v>10533</v>
      </c>
      <c r="F1006" s="3"/>
      <c r="G1006" s="280">
        <v>14.450000000000001</v>
      </c>
      <c r="H1006" s="280">
        <v>13.3</v>
      </c>
      <c r="I1006" s="284">
        <v>13.05</v>
      </c>
      <c r="J1006"/>
      <c r="K1006"/>
      <c r="L1006"/>
      <c r="M1006"/>
    </row>
    <row r="1007" spans="1:13">
      <c r="A1007" s="49" t="s">
        <v>172</v>
      </c>
      <c r="B1007" s="3">
        <v>12</v>
      </c>
      <c r="C1007" s="2">
        <v>1</v>
      </c>
      <c r="D1007" s="46">
        <v>38</v>
      </c>
      <c r="E1007" s="3" t="s">
        <v>10532</v>
      </c>
      <c r="F1007" s="3"/>
      <c r="G1007" s="280">
        <v>16.600000000000001</v>
      </c>
      <c r="H1007" s="280">
        <v>15.25</v>
      </c>
      <c r="I1007" s="284">
        <v>14.950000000000001</v>
      </c>
    </row>
    <row r="1008" spans="1:13">
      <c r="A1008" s="49" t="s">
        <v>182</v>
      </c>
      <c r="B1008" s="3">
        <v>12</v>
      </c>
      <c r="C1008" s="2">
        <v>1</v>
      </c>
      <c r="D1008" s="46">
        <v>40</v>
      </c>
      <c r="E1008" s="3" t="s">
        <v>10532</v>
      </c>
      <c r="F1008" s="3"/>
      <c r="G1008" s="280">
        <v>16.2</v>
      </c>
      <c r="H1008" s="280">
        <v>14.850000000000001</v>
      </c>
      <c r="I1008" s="284">
        <v>14.600000000000001</v>
      </c>
    </row>
    <row r="1009" spans="1:13" s="39" customFormat="1">
      <c r="A1009" s="49" t="s">
        <v>187</v>
      </c>
      <c r="B1009" s="3">
        <v>12</v>
      </c>
      <c r="C1009" s="2">
        <v>1</v>
      </c>
      <c r="D1009" s="46">
        <v>38</v>
      </c>
      <c r="E1009" s="3" t="s">
        <v>10532</v>
      </c>
      <c r="F1009" s="3"/>
      <c r="G1009" s="280">
        <v>15.950000000000001</v>
      </c>
      <c r="H1009" s="280">
        <v>14.600000000000001</v>
      </c>
      <c r="I1009" s="284">
        <v>14.350000000000001</v>
      </c>
      <c r="J1009"/>
      <c r="K1009"/>
      <c r="L1009"/>
      <c r="M1009"/>
    </row>
    <row r="1010" spans="1:13">
      <c r="A1010" s="49" t="s">
        <v>198</v>
      </c>
      <c r="B1010" s="3">
        <v>12</v>
      </c>
      <c r="C1010" s="2">
        <v>1</v>
      </c>
      <c r="D1010" s="46">
        <v>40</v>
      </c>
      <c r="E1010" s="3" t="s">
        <v>10533</v>
      </c>
      <c r="F1010" s="3"/>
      <c r="G1010" s="280">
        <v>15.450000000000001</v>
      </c>
      <c r="H1010" s="280">
        <v>14.200000000000001</v>
      </c>
      <c r="I1010" s="284">
        <v>13.950000000000001</v>
      </c>
    </row>
    <row r="1011" spans="1:13">
      <c r="A1011" s="49" t="s">
        <v>408</v>
      </c>
      <c r="B1011" s="3">
        <v>6</v>
      </c>
      <c r="C1011" s="2">
        <v>1</v>
      </c>
      <c r="D1011" s="46">
        <v>40</v>
      </c>
      <c r="E1011" s="3" t="s">
        <v>10533</v>
      </c>
      <c r="F1011" s="3"/>
      <c r="G1011" s="280">
        <v>23.450000000000003</v>
      </c>
      <c r="H1011" s="280">
        <v>21.5</v>
      </c>
      <c r="I1011" s="284">
        <v>21.150000000000002</v>
      </c>
    </row>
    <row r="1012" spans="1:13">
      <c r="A1012" s="49" t="s">
        <v>603</v>
      </c>
      <c r="B1012" s="3">
        <v>1</v>
      </c>
      <c r="C1012" s="2">
        <v>1.2</v>
      </c>
      <c r="D1012" s="46">
        <v>40</v>
      </c>
      <c r="E1012" s="3" t="s">
        <v>10533</v>
      </c>
      <c r="F1012" s="3"/>
      <c r="G1012" s="280">
        <v>90.350000000000009</v>
      </c>
      <c r="H1012" s="280">
        <v>82.95</v>
      </c>
      <c r="I1012" s="284">
        <v>81.45</v>
      </c>
    </row>
    <row r="1013" spans="1:13" s="39" customFormat="1">
      <c r="A1013" s="49" t="s">
        <v>642</v>
      </c>
      <c r="B1013" s="3">
        <v>6</v>
      </c>
      <c r="C1013" s="2">
        <v>0.7</v>
      </c>
      <c r="D1013" s="46">
        <v>24</v>
      </c>
      <c r="E1013" s="3" t="s">
        <v>10532</v>
      </c>
      <c r="F1013" s="3"/>
      <c r="G1013" s="280">
        <v>12.5</v>
      </c>
      <c r="H1013" s="280">
        <v>11.5</v>
      </c>
      <c r="I1013" s="284">
        <v>11.3</v>
      </c>
      <c r="J1013"/>
      <c r="K1013"/>
      <c r="L1013"/>
      <c r="M1013"/>
    </row>
    <row r="1014" spans="1:13" s="39" customFormat="1">
      <c r="A1014" s="49" t="s">
        <v>678</v>
      </c>
      <c r="B1014" s="3">
        <v>6</v>
      </c>
      <c r="C1014" s="2">
        <v>0.7</v>
      </c>
      <c r="D1014" s="46">
        <v>40</v>
      </c>
      <c r="E1014" s="3" t="s">
        <v>10533</v>
      </c>
      <c r="F1014" s="3"/>
      <c r="G1014" s="280">
        <v>24.950000000000003</v>
      </c>
      <c r="H1014" s="280">
        <v>22.950000000000003</v>
      </c>
      <c r="I1014" s="284">
        <v>22.5</v>
      </c>
      <c r="J1014"/>
      <c r="K1014"/>
      <c r="L1014"/>
      <c r="M1014"/>
    </row>
    <row r="1015" spans="1:13">
      <c r="A1015" s="49" t="s">
        <v>680</v>
      </c>
      <c r="B1015" s="3">
        <v>6</v>
      </c>
      <c r="C1015" s="2">
        <v>0.7</v>
      </c>
      <c r="D1015" s="46">
        <v>35.200000000000003</v>
      </c>
      <c r="E1015" s="3" t="s">
        <v>10532</v>
      </c>
      <c r="F1015" s="3"/>
      <c r="G1015" s="280">
        <v>27.6</v>
      </c>
      <c r="H1015" s="280">
        <v>25.35</v>
      </c>
      <c r="I1015" s="284">
        <v>24.900000000000002</v>
      </c>
    </row>
    <row r="1016" spans="1:13" s="39" customFormat="1">
      <c r="A1016" s="49" t="s">
        <v>1017</v>
      </c>
      <c r="B1016" s="3">
        <v>6</v>
      </c>
      <c r="C1016" s="2">
        <v>0.7</v>
      </c>
      <c r="D1016" s="46">
        <v>33</v>
      </c>
      <c r="E1016" s="3" t="s">
        <v>10532</v>
      </c>
      <c r="F1016" s="3"/>
      <c r="G1016" s="280">
        <v>11.950000000000001</v>
      </c>
      <c r="H1016" s="280">
        <v>11</v>
      </c>
      <c r="I1016" s="284">
        <v>10.8</v>
      </c>
      <c r="J1016"/>
      <c r="K1016"/>
      <c r="L1016"/>
      <c r="M1016"/>
    </row>
    <row r="1017" spans="1:13">
      <c r="A1017" s="49" t="s">
        <v>1020</v>
      </c>
      <c r="B1017" s="3">
        <v>6</v>
      </c>
      <c r="C1017" s="2">
        <v>0.7</v>
      </c>
      <c r="D1017" s="46">
        <v>35</v>
      </c>
      <c r="E1017" s="3" t="s">
        <v>10532</v>
      </c>
      <c r="F1017" s="3"/>
      <c r="G1017" s="280">
        <v>13.3</v>
      </c>
      <c r="H1017" s="280">
        <v>12.200000000000001</v>
      </c>
      <c r="I1017" s="284">
        <v>12</v>
      </c>
    </row>
    <row r="1018" spans="1:13">
      <c r="A1018" s="49" t="s">
        <v>26262</v>
      </c>
      <c r="B1018" s="3">
        <v>6</v>
      </c>
      <c r="C1018" s="2">
        <v>0.7</v>
      </c>
      <c r="D1018" s="46">
        <v>40</v>
      </c>
      <c r="E1018" s="3" t="s">
        <v>10533</v>
      </c>
      <c r="F1018" s="3"/>
      <c r="G1018" s="280">
        <v>53.650000000000006</v>
      </c>
      <c r="H1018" s="280">
        <v>49.25</v>
      </c>
      <c r="I1018" s="284">
        <v>48.35</v>
      </c>
    </row>
    <row r="1019" spans="1:13" s="39" customFormat="1">
      <c r="A1019" s="49" t="s">
        <v>26263</v>
      </c>
      <c r="B1019" s="3">
        <v>6</v>
      </c>
      <c r="C1019" s="2">
        <v>0.7</v>
      </c>
      <c r="D1019" s="46">
        <v>40</v>
      </c>
      <c r="E1019" s="3" t="s">
        <v>10532</v>
      </c>
      <c r="F1019" s="3"/>
      <c r="G1019" s="280">
        <v>21.3</v>
      </c>
      <c r="H1019" s="280">
        <v>19.55</v>
      </c>
      <c r="I1019" s="284">
        <v>19.200000000000003</v>
      </c>
      <c r="J1019"/>
      <c r="K1019"/>
      <c r="L1019"/>
      <c r="M1019"/>
    </row>
    <row r="1020" spans="1:13" s="39" customFormat="1">
      <c r="A1020" s="49" t="s">
        <v>26264</v>
      </c>
      <c r="B1020" s="3">
        <v>6</v>
      </c>
      <c r="C1020" s="2">
        <v>0.7</v>
      </c>
      <c r="D1020" s="46">
        <v>40</v>
      </c>
      <c r="E1020" s="3" t="s">
        <v>10533</v>
      </c>
      <c r="F1020" s="3"/>
      <c r="G1020" s="280">
        <v>35.35</v>
      </c>
      <c r="H1020" s="280">
        <v>32.450000000000003</v>
      </c>
      <c r="I1020" s="284">
        <v>31.85</v>
      </c>
      <c r="J1020"/>
      <c r="K1020"/>
      <c r="L1020"/>
      <c r="M1020"/>
    </row>
    <row r="1021" spans="1:13">
      <c r="A1021" s="49" t="s">
        <v>1084</v>
      </c>
      <c r="B1021" s="3">
        <v>6</v>
      </c>
      <c r="C1021" s="2">
        <v>1</v>
      </c>
      <c r="D1021" s="46">
        <v>40</v>
      </c>
      <c r="E1021" s="3" t="s">
        <v>10533</v>
      </c>
      <c r="F1021" s="3"/>
      <c r="G1021" s="280">
        <v>31.35</v>
      </c>
      <c r="H1021" s="280">
        <v>28.8</v>
      </c>
      <c r="I1021" s="284">
        <v>28.3</v>
      </c>
    </row>
    <row r="1022" spans="1:13">
      <c r="A1022" s="49" t="s">
        <v>1099</v>
      </c>
      <c r="B1022" s="3">
        <v>6</v>
      </c>
      <c r="C1022" s="2">
        <v>1</v>
      </c>
      <c r="D1022" s="46">
        <v>40</v>
      </c>
      <c r="E1022" s="3" t="s">
        <v>10532</v>
      </c>
      <c r="F1022" s="3"/>
      <c r="G1022" s="280">
        <v>34.4</v>
      </c>
      <c r="H1022" s="280">
        <v>31.6</v>
      </c>
      <c r="I1022" s="284">
        <v>31.05</v>
      </c>
    </row>
    <row r="1023" spans="1:13" s="39" customFormat="1">
      <c r="A1023" s="49" t="s">
        <v>1508</v>
      </c>
      <c r="B1023" s="3">
        <v>6</v>
      </c>
      <c r="C1023" s="2">
        <v>1</v>
      </c>
      <c r="D1023" s="46">
        <v>37.5</v>
      </c>
      <c r="E1023" s="3" t="s">
        <v>10533</v>
      </c>
      <c r="F1023" s="3"/>
      <c r="G1023" s="280">
        <v>12.9</v>
      </c>
      <c r="H1023" s="280">
        <v>11.8</v>
      </c>
      <c r="I1023" s="284">
        <v>11.600000000000001</v>
      </c>
      <c r="J1023"/>
      <c r="K1023"/>
      <c r="L1023"/>
      <c r="M1023"/>
    </row>
    <row r="1024" spans="1:13">
      <c r="A1024" s="49" t="s">
        <v>2044</v>
      </c>
      <c r="B1024" s="3">
        <v>6</v>
      </c>
      <c r="C1024" s="2">
        <v>0.7</v>
      </c>
      <c r="D1024" s="46">
        <v>37.5</v>
      </c>
      <c r="E1024" s="3" t="s">
        <v>10532</v>
      </c>
      <c r="F1024" s="3"/>
      <c r="G1024" s="280">
        <v>21.700000000000003</v>
      </c>
      <c r="H1024" s="280">
        <v>19.950000000000003</v>
      </c>
      <c r="I1024" s="284">
        <v>19.55</v>
      </c>
    </row>
    <row r="1025" spans="1:13" s="39" customFormat="1">
      <c r="A1025" s="49" t="s">
        <v>2119</v>
      </c>
      <c r="B1025" s="3">
        <v>6</v>
      </c>
      <c r="C1025" s="2">
        <v>0.5</v>
      </c>
      <c r="D1025" s="46">
        <v>24</v>
      </c>
      <c r="E1025" s="3" t="s">
        <v>10532</v>
      </c>
      <c r="F1025" s="3"/>
      <c r="G1025" s="280">
        <v>18.400000000000002</v>
      </c>
      <c r="H1025" s="280">
        <v>16.850000000000001</v>
      </c>
      <c r="I1025" s="284">
        <v>16.55</v>
      </c>
      <c r="J1025"/>
      <c r="K1025"/>
      <c r="L1025"/>
      <c r="M1025"/>
    </row>
    <row r="1026" spans="1:13">
      <c r="A1026" s="49" t="s">
        <v>2375</v>
      </c>
      <c r="B1026" s="3">
        <v>6</v>
      </c>
      <c r="C1026" s="2">
        <v>0.7</v>
      </c>
      <c r="D1026" s="46">
        <v>40</v>
      </c>
      <c r="E1026" s="3" t="s">
        <v>10533</v>
      </c>
      <c r="F1026" s="3"/>
      <c r="G1026" s="280">
        <v>26.8</v>
      </c>
      <c r="H1026" s="280">
        <v>24.6</v>
      </c>
      <c r="I1026" s="284">
        <v>24.150000000000002</v>
      </c>
    </row>
    <row r="1027" spans="1:13">
      <c r="A1027" s="49" t="s">
        <v>2381</v>
      </c>
      <c r="B1027" s="3">
        <v>6</v>
      </c>
      <c r="C1027" s="2">
        <v>0.7</v>
      </c>
      <c r="D1027" s="46">
        <v>40</v>
      </c>
      <c r="E1027" s="3" t="s">
        <v>10533</v>
      </c>
      <c r="F1027" s="3"/>
      <c r="G1027" s="280">
        <v>28</v>
      </c>
      <c r="H1027" s="280">
        <v>25.75</v>
      </c>
      <c r="I1027" s="284">
        <v>25.25</v>
      </c>
    </row>
    <row r="1028" spans="1:13">
      <c r="A1028" s="49" t="s">
        <v>2384</v>
      </c>
      <c r="B1028" s="3">
        <v>6</v>
      </c>
      <c r="C1028" s="2">
        <v>0.7</v>
      </c>
      <c r="D1028" s="46">
        <v>40</v>
      </c>
      <c r="E1028" s="3" t="s">
        <v>10533</v>
      </c>
      <c r="F1028" s="3"/>
      <c r="G1028" s="280">
        <v>26.200000000000003</v>
      </c>
      <c r="H1028" s="280">
        <v>24.05</v>
      </c>
      <c r="I1028" s="284">
        <v>23.6</v>
      </c>
    </row>
    <row r="1029" spans="1:13" s="39" customFormat="1">
      <c r="A1029" s="49" t="s">
        <v>2387</v>
      </c>
      <c r="B1029" s="3">
        <v>6</v>
      </c>
      <c r="C1029" s="2">
        <v>0.7</v>
      </c>
      <c r="D1029" s="46">
        <v>40</v>
      </c>
      <c r="E1029" s="3" t="s">
        <v>10533</v>
      </c>
      <c r="F1029" s="3"/>
      <c r="G1029" s="280">
        <v>26.200000000000003</v>
      </c>
      <c r="H1029" s="280">
        <v>24.05</v>
      </c>
      <c r="I1029" s="284">
        <v>23.6</v>
      </c>
      <c r="J1029"/>
      <c r="K1029"/>
      <c r="L1029"/>
      <c r="M1029"/>
    </row>
    <row r="1030" spans="1:13" s="39" customFormat="1">
      <c r="A1030" s="49" t="s">
        <v>2390</v>
      </c>
      <c r="B1030" s="3">
        <v>6</v>
      </c>
      <c r="C1030" s="2">
        <v>0.5</v>
      </c>
      <c r="D1030" s="46">
        <v>18</v>
      </c>
      <c r="E1030" s="3" t="s">
        <v>10532</v>
      </c>
      <c r="F1030" s="3"/>
      <c r="G1030" s="280">
        <v>14.4</v>
      </c>
      <c r="H1030" s="280">
        <v>13.200000000000001</v>
      </c>
      <c r="I1030" s="284">
        <v>13</v>
      </c>
      <c r="J1030"/>
      <c r="K1030"/>
      <c r="L1030"/>
      <c r="M1030"/>
    </row>
    <row r="1031" spans="1:13" s="39" customFormat="1">
      <c r="A1031" s="49" t="s">
        <v>26304</v>
      </c>
      <c r="B1031" s="3">
        <v>6</v>
      </c>
      <c r="C1031" s="2">
        <v>1</v>
      </c>
      <c r="D1031" s="46">
        <v>40</v>
      </c>
      <c r="E1031" s="3" t="s">
        <v>10533</v>
      </c>
      <c r="F1031" s="3"/>
      <c r="G1031" s="280">
        <v>91.75</v>
      </c>
      <c r="H1031" s="280">
        <v>84.25</v>
      </c>
      <c r="I1031" s="284">
        <v>82.75</v>
      </c>
      <c r="J1031"/>
      <c r="K1031"/>
      <c r="L1031"/>
      <c r="M1031"/>
    </row>
    <row r="1032" spans="1:13">
      <c r="A1032" s="49" t="s">
        <v>2393</v>
      </c>
      <c r="B1032" s="3">
        <v>6</v>
      </c>
      <c r="C1032" s="2">
        <v>0.7</v>
      </c>
      <c r="D1032" s="46">
        <v>40</v>
      </c>
      <c r="E1032" s="3" t="s">
        <v>10533</v>
      </c>
      <c r="F1032" s="3"/>
      <c r="G1032" s="280">
        <v>26.200000000000003</v>
      </c>
      <c r="H1032" s="280">
        <v>24.05</v>
      </c>
      <c r="I1032" s="284">
        <v>23.6</v>
      </c>
    </row>
    <row r="1033" spans="1:13">
      <c r="A1033" s="49" t="s">
        <v>2444</v>
      </c>
      <c r="B1033" s="3">
        <v>6</v>
      </c>
      <c r="C1033" s="2">
        <v>0.7</v>
      </c>
      <c r="D1033" s="46">
        <v>37.5</v>
      </c>
      <c r="E1033" s="3" t="s">
        <v>10532</v>
      </c>
      <c r="F1033" s="3"/>
      <c r="G1033" s="280">
        <v>25.35</v>
      </c>
      <c r="H1033" s="280">
        <v>23.3</v>
      </c>
      <c r="I1033" s="284">
        <v>22.85</v>
      </c>
    </row>
    <row r="1034" spans="1:13" s="39" customFormat="1">
      <c r="A1034" s="49" t="s">
        <v>2447</v>
      </c>
      <c r="B1034" s="3">
        <v>6</v>
      </c>
      <c r="C1034" s="2">
        <v>0.7</v>
      </c>
      <c r="D1034" s="46">
        <v>37.5</v>
      </c>
      <c r="E1034" s="3" t="s">
        <v>10532</v>
      </c>
      <c r="F1034" s="3"/>
      <c r="G1034" s="280">
        <v>25.05</v>
      </c>
      <c r="H1034" s="280">
        <v>23</v>
      </c>
      <c r="I1034" s="284">
        <v>22.6</v>
      </c>
      <c r="J1034"/>
      <c r="K1034"/>
      <c r="L1034"/>
      <c r="M1034"/>
    </row>
    <row r="1035" spans="1:13">
      <c r="A1035" s="49" t="s">
        <v>2456</v>
      </c>
      <c r="B1035" s="3">
        <v>6</v>
      </c>
      <c r="C1035" s="2">
        <v>0.7</v>
      </c>
      <c r="D1035" s="46">
        <v>37.5</v>
      </c>
      <c r="E1035" s="3" t="s">
        <v>10532</v>
      </c>
      <c r="F1035" s="3"/>
      <c r="G1035" s="280">
        <v>25.05</v>
      </c>
      <c r="H1035" s="280">
        <v>23</v>
      </c>
      <c r="I1035" s="284">
        <v>22.6</v>
      </c>
    </row>
    <row r="1036" spans="1:13" s="39" customFormat="1">
      <c r="A1036" s="49" t="s">
        <v>2459</v>
      </c>
      <c r="B1036" s="3">
        <v>6</v>
      </c>
      <c r="C1036" s="2">
        <v>0.7</v>
      </c>
      <c r="D1036" s="46">
        <v>37.5</v>
      </c>
      <c r="E1036" s="3" t="s">
        <v>10532</v>
      </c>
      <c r="F1036" s="3"/>
      <c r="G1036" s="280">
        <v>24.700000000000003</v>
      </c>
      <c r="H1036" s="280">
        <v>22.650000000000002</v>
      </c>
      <c r="I1036" s="284">
        <v>22.25</v>
      </c>
      <c r="J1036"/>
      <c r="K1036"/>
      <c r="L1036"/>
      <c r="M1036"/>
    </row>
    <row r="1037" spans="1:13">
      <c r="A1037" s="49" t="s">
        <v>26415</v>
      </c>
      <c r="B1037" s="3">
        <v>6</v>
      </c>
      <c r="C1037" s="2">
        <v>0.7</v>
      </c>
      <c r="D1037" s="46">
        <v>37.5</v>
      </c>
      <c r="E1037" s="3" t="s">
        <v>10532</v>
      </c>
      <c r="F1037" s="3"/>
      <c r="G1037" s="280">
        <v>29.650000000000002</v>
      </c>
      <c r="H1037" s="280">
        <v>27.200000000000003</v>
      </c>
      <c r="I1037" s="284">
        <v>26.700000000000003</v>
      </c>
    </row>
    <row r="1038" spans="1:13">
      <c r="A1038" s="49" t="s">
        <v>2462</v>
      </c>
      <c r="B1038" s="3">
        <v>12</v>
      </c>
      <c r="C1038" s="2">
        <v>1</v>
      </c>
      <c r="D1038" s="46">
        <v>40</v>
      </c>
      <c r="E1038" s="3" t="s">
        <v>10533</v>
      </c>
      <c r="F1038" s="3"/>
      <c r="G1038" s="280">
        <v>33.200000000000003</v>
      </c>
      <c r="H1038" s="280">
        <v>30.5</v>
      </c>
      <c r="I1038" s="284">
        <v>29.950000000000003</v>
      </c>
    </row>
    <row r="1039" spans="1:13" s="39" customFormat="1">
      <c r="A1039" s="49" t="s">
        <v>2823</v>
      </c>
      <c r="B1039" s="3">
        <v>4</v>
      </c>
      <c r="C1039" s="2">
        <v>0.7</v>
      </c>
      <c r="D1039" s="46">
        <v>40</v>
      </c>
      <c r="E1039" s="3" t="s">
        <v>10533</v>
      </c>
      <c r="F1039" s="3"/>
      <c r="G1039" s="280">
        <v>42.650000000000006</v>
      </c>
      <c r="H1039" s="280">
        <v>39.150000000000006</v>
      </c>
      <c r="I1039" s="284">
        <v>38.450000000000003</v>
      </c>
      <c r="J1039"/>
      <c r="K1039"/>
      <c r="L1039"/>
      <c r="M1039"/>
    </row>
    <row r="1040" spans="1:13">
      <c r="A1040" s="49" t="s">
        <v>2826</v>
      </c>
      <c r="B1040" s="3">
        <v>3</v>
      </c>
      <c r="C1040" s="2">
        <v>1.75</v>
      </c>
      <c r="D1040" s="46">
        <v>40</v>
      </c>
      <c r="E1040" s="3" t="s">
        <v>10533</v>
      </c>
      <c r="F1040" s="3"/>
      <c r="G1040" s="280">
        <v>70.5</v>
      </c>
      <c r="H1040" s="280">
        <v>64.7</v>
      </c>
      <c r="I1040" s="284">
        <v>63.550000000000004</v>
      </c>
    </row>
    <row r="1041" spans="1:13" s="39" customFormat="1">
      <c r="A1041" s="49" t="s">
        <v>2833</v>
      </c>
      <c r="B1041" s="3">
        <v>6</v>
      </c>
      <c r="C1041" s="2">
        <v>0.7</v>
      </c>
      <c r="D1041" s="46">
        <v>40</v>
      </c>
      <c r="E1041" s="3" t="s">
        <v>10533</v>
      </c>
      <c r="F1041" s="3"/>
      <c r="G1041" s="280">
        <v>40.200000000000003</v>
      </c>
      <c r="H1041" s="280">
        <v>36.950000000000003</v>
      </c>
      <c r="I1041" s="284">
        <v>36.25</v>
      </c>
      <c r="J1041"/>
      <c r="K1041"/>
      <c r="L1041"/>
      <c r="M1041"/>
    </row>
    <row r="1042" spans="1:13">
      <c r="A1042" s="49" t="s">
        <v>26331</v>
      </c>
      <c r="B1042" s="3">
        <v>4</v>
      </c>
      <c r="C1042" s="2">
        <v>0.7</v>
      </c>
      <c r="D1042" s="46">
        <v>40</v>
      </c>
      <c r="E1042" s="3" t="s">
        <v>10533</v>
      </c>
      <c r="F1042" s="3"/>
      <c r="G1042" s="280">
        <v>108.55000000000001</v>
      </c>
      <c r="H1042" s="280">
        <v>99.65</v>
      </c>
      <c r="I1042" s="284">
        <v>97.850000000000009</v>
      </c>
    </row>
    <row r="1043" spans="1:13">
      <c r="A1043" s="49" t="s">
        <v>2836</v>
      </c>
      <c r="B1043" s="3">
        <v>6</v>
      </c>
      <c r="C1043" s="2">
        <v>0.7</v>
      </c>
      <c r="D1043" s="46">
        <v>40</v>
      </c>
      <c r="E1043" s="3" t="s">
        <v>10533</v>
      </c>
      <c r="F1043" s="3"/>
      <c r="G1043" s="280">
        <v>40.050000000000004</v>
      </c>
      <c r="H1043" s="280">
        <v>36.75</v>
      </c>
      <c r="I1043" s="284">
        <v>36.1</v>
      </c>
    </row>
    <row r="1044" spans="1:13" s="39" customFormat="1">
      <c r="A1044" s="49" t="s">
        <v>2865</v>
      </c>
      <c r="B1044" s="3">
        <v>6</v>
      </c>
      <c r="C1044" s="2">
        <v>1</v>
      </c>
      <c r="D1044" s="46">
        <v>40</v>
      </c>
      <c r="E1044" s="3" t="s">
        <v>10533</v>
      </c>
      <c r="F1044" s="3"/>
      <c r="G1044" s="280">
        <v>10.8</v>
      </c>
      <c r="H1044" s="280">
        <v>9.9500000000000011</v>
      </c>
      <c r="I1044" s="284">
        <v>9.75</v>
      </c>
      <c r="J1044"/>
      <c r="K1044"/>
      <c r="L1044"/>
      <c r="M1044"/>
    </row>
    <row r="1045" spans="1:13">
      <c r="A1045" s="49" t="s">
        <v>2880</v>
      </c>
      <c r="B1045" s="3">
        <v>12</v>
      </c>
      <c r="C1045" s="2">
        <v>1</v>
      </c>
      <c r="D1045" s="46">
        <v>40</v>
      </c>
      <c r="E1045" s="3" t="s">
        <v>10533</v>
      </c>
      <c r="F1045" s="3"/>
      <c r="G1045" s="280">
        <v>12.350000000000001</v>
      </c>
      <c r="H1045" s="280">
        <v>11.350000000000001</v>
      </c>
      <c r="I1045" s="284">
        <v>11.15</v>
      </c>
    </row>
    <row r="1046" spans="1:13" s="39" customFormat="1">
      <c r="A1046" s="49" t="s">
        <v>3094</v>
      </c>
      <c r="B1046" s="3">
        <v>6</v>
      </c>
      <c r="C1046" s="2">
        <v>0.5</v>
      </c>
      <c r="D1046" s="46">
        <v>40</v>
      </c>
      <c r="E1046" s="3" t="s">
        <v>10533</v>
      </c>
      <c r="F1046" s="3"/>
      <c r="G1046" s="280">
        <v>23.450000000000003</v>
      </c>
      <c r="H1046" s="280">
        <v>21.55</v>
      </c>
      <c r="I1046" s="284">
        <v>21.150000000000002</v>
      </c>
      <c r="J1046"/>
      <c r="K1046"/>
      <c r="L1046"/>
      <c r="M1046"/>
    </row>
    <row r="1047" spans="1:13" s="39" customFormat="1">
      <c r="A1047" s="49" t="s">
        <v>3101</v>
      </c>
      <c r="B1047" s="3">
        <v>1</v>
      </c>
      <c r="C1047" s="2">
        <v>1</v>
      </c>
      <c r="D1047" s="46">
        <v>40</v>
      </c>
      <c r="E1047" s="3" t="s">
        <v>10533</v>
      </c>
      <c r="F1047" s="3"/>
      <c r="G1047" s="280">
        <v>42.95</v>
      </c>
      <c r="H1047" s="280">
        <v>39.450000000000003</v>
      </c>
      <c r="I1047" s="284">
        <v>38.75</v>
      </c>
      <c r="J1047"/>
      <c r="K1047"/>
      <c r="L1047"/>
      <c r="M1047"/>
    </row>
    <row r="1048" spans="1:13">
      <c r="A1048" s="49" t="s">
        <v>3421</v>
      </c>
      <c r="B1048" s="3">
        <v>6</v>
      </c>
      <c r="C1048" s="2">
        <v>0.7</v>
      </c>
      <c r="D1048" s="46">
        <v>43</v>
      </c>
      <c r="E1048" s="3" t="s">
        <v>10533</v>
      </c>
      <c r="F1048" s="3"/>
      <c r="G1048" s="280">
        <v>20.950000000000003</v>
      </c>
      <c r="H1048" s="280">
        <v>19.25</v>
      </c>
      <c r="I1048" s="284">
        <v>18.900000000000002</v>
      </c>
    </row>
    <row r="1049" spans="1:13">
      <c r="A1049" s="49" t="s">
        <v>3459</v>
      </c>
      <c r="B1049" s="3">
        <v>6</v>
      </c>
      <c r="C1049" s="2">
        <v>1</v>
      </c>
      <c r="D1049" s="46">
        <v>37.5</v>
      </c>
      <c r="E1049" s="3" t="s">
        <v>10533</v>
      </c>
      <c r="F1049" s="3"/>
      <c r="G1049" s="280">
        <v>8.65</v>
      </c>
      <c r="H1049" s="280">
        <v>7.95</v>
      </c>
      <c r="I1049" s="284">
        <v>7.8000000000000007</v>
      </c>
    </row>
    <row r="1050" spans="1:13" s="39" customFormat="1">
      <c r="A1050" s="49" t="s">
        <v>3500</v>
      </c>
      <c r="B1050" s="3">
        <v>6</v>
      </c>
      <c r="C1050" s="2">
        <v>0.7</v>
      </c>
      <c r="D1050" s="46">
        <v>40</v>
      </c>
      <c r="E1050" s="3" t="s">
        <v>10533</v>
      </c>
      <c r="F1050" s="3"/>
      <c r="G1050" s="280">
        <v>24.35</v>
      </c>
      <c r="H1050" s="280">
        <v>22.35</v>
      </c>
      <c r="I1050" s="284">
        <v>21.950000000000003</v>
      </c>
      <c r="J1050"/>
      <c r="K1050"/>
      <c r="L1050"/>
      <c r="M1050"/>
    </row>
    <row r="1051" spans="1:13" s="39" customFormat="1">
      <c r="A1051" s="49" t="s">
        <v>3571</v>
      </c>
      <c r="B1051" s="3">
        <v>6</v>
      </c>
      <c r="C1051" s="2">
        <v>1</v>
      </c>
      <c r="D1051" s="46">
        <v>18</v>
      </c>
      <c r="E1051" s="3" t="s">
        <v>10532</v>
      </c>
      <c r="F1051" s="3"/>
      <c r="G1051" s="280">
        <v>13.75</v>
      </c>
      <c r="H1051" s="280">
        <v>12.65</v>
      </c>
      <c r="I1051" s="284">
        <v>12.4</v>
      </c>
      <c r="J1051"/>
      <c r="K1051"/>
      <c r="L1051"/>
      <c r="M1051"/>
    </row>
    <row r="1052" spans="1:13">
      <c r="A1052" s="49" t="s">
        <v>3583</v>
      </c>
      <c r="B1052" s="3">
        <v>6</v>
      </c>
      <c r="C1052" s="2">
        <v>1</v>
      </c>
      <c r="D1052" s="46">
        <v>40</v>
      </c>
      <c r="E1052" s="3" t="s">
        <v>10533</v>
      </c>
      <c r="F1052" s="3"/>
      <c r="G1052" s="280">
        <v>11.8</v>
      </c>
      <c r="H1052" s="280">
        <v>10.8</v>
      </c>
      <c r="I1052" s="284">
        <v>10.65</v>
      </c>
    </row>
    <row r="1053" spans="1:13" s="39" customFormat="1">
      <c r="A1053" s="49" t="s">
        <v>3631</v>
      </c>
      <c r="B1053" s="3">
        <v>35</v>
      </c>
      <c r="C1053" s="2">
        <v>0.05</v>
      </c>
      <c r="D1053" s="46">
        <v>38</v>
      </c>
      <c r="E1053" s="3" t="s">
        <v>10532</v>
      </c>
      <c r="F1053" s="3"/>
      <c r="G1053" s="280">
        <v>6.6000000000000005</v>
      </c>
      <c r="H1053" s="280">
        <v>6.0500000000000007</v>
      </c>
      <c r="I1053" s="284">
        <v>5.95</v>
      </c>
      <c r="J1053"/>
      <c r="K1053"/>
      <c r="L1053"/>
      <c r="M1053"/>
    </row>
    <row r="1054" spans="1:13" s="39" customFormat="1">
      <c r="A1054" s="49" t="s">
        <v>3637</v>
      </c>
      <c r="B1054" s="3">
        <v>9</v>
      </c>
      <c r="C1054" s="2">
        <v>0.5</v>
      </c>
      <c r="D1054" s="46">
        <v>40</v>
      </c>
      <c r="E1054" s="3" t="s">
        <v>10533</v>
      </c>
      <c r="F1054" s="3"/>
      <c r="G1054" s="280">
        <v>22.05</v>
      </c>
      <c r="H1054" s="280">
        <v>20.25</v>
      </c>
      <c r="I1054" s="284">
        <v>19.900000000000002</v>
      </c>
      <c r="J1054"/>
      <c r="K1054"/>
      <c r="L1054"/>
      <c r="M1054"/>
    </row>
    <row r="1055" spans="1:13">
      <c r="A1055" s="49" t="s">
        <v>3905</v>
      </c>
      <c r="B1055" s="3">
        <v>6</v>
      </c>
      <c r="C1055" s="2">
        <v>0.7</v>
      </c>
      <c r="D1055" s="46">
        <v>40</v>
      </c>
      <c r="E1055" s="3" t="s">
        <v>10533</v>
      </c>
      <c r="F1055" s="3"/>
      <c r="G1055" s="280">
        <v>14.4</v>
      </c>
      <c r="H1055" s="280">
        <v>13.25</v>
      </c>
      <c r="I1055" s="284">
        <v>13</v>
      </c>
    </row>
    <row r="1056" spans="1:13">
      <c r="A1056" s="49" t="s">
        <v>3908</v>
      </c>
      <c r="B1056" s="3">
        <v>6</v>
      </c>
      <c r="C1056" s="2">
        <v>0.7</v>
      </c>
      <c r="D1056" s="46">
        <v>40</v>
      </c>
      <c r="E1056" s="3" t="s">
        <v>10533</v>
      </c>
      <c r="F1056" s="3"/>
      <c r="G1056" s="280">
        <v>14.55</v>
      </c>
      <c r="H1056" s="280">
        <v>13.350000000000001</v>
      </c>
      <c r="I1056" s="284">
        <v>13.100000000000001</v>
      </c>
    </row>
    <row r="1057" spans="1:13" s="39" customFormat="1">
      <c r="A1057" s="49" t="s">
        <v>3916</v>
      </c>
      <c r="B1057" s="3">
        <v>6</v>
      </c>
      <c r="C1057" s="2">
        <v>1</v>
      </c>
      <c r="D1057" s="46">
        <v>30</v>
      </c>
      <c r="E1057" s="3" t="s">
        <v>10532</v>
      </c>
      <c r="F1057" s="3"/>
      <c r="G1057" s="280">
        <v>15.9</v>
      </c>
      <c r="H1057" s="280">
        <v>14.600000000000001</v>
      </c>
      <c r="I1057" s="284">
        <v>14.350000000000001</v>
      </c>
      <c r="J1057"/>
      <c r="K1057"/>
      <c r="L1057"/>
      <c r="M1057"/>
    </row>
    <row r="1058" spans="1:13" s="39" customFormat="1">
      <c r="A1058" s="49" t="s">
        <v>4094</v>
      </c>
      <c r="B1058" s="3">
        <v>6</v>
      </c>
      <c r="C1058" s="2">
        <v>0.7</v>
      </c>
      <c r="D1058" s="46">
        <v>27</v>
      </c>
      <c r="E1058" s="3" t="s">
        <v>10532</v>
      </c>
      <c r="F1058" s="3"/>
      <c r="G1058" s="280">
        <v>14.25</v>
      </c>
      <c r="H1058" s="280">
        <v>13.100000000000001</v>
      </c>
      <c r="I1058" s="284">
        <v>12.850000000000001</v>
      </c>
      <c r="J1058"/>
      <c r="K1058"/>
      <c r="L1058"/>
      <c r="M1058"/>
    </row>
    <row r="1059" spans="1:13">
      <c r="A1059" s="49" t="s">
        <v>4539</v>
      </c>
      <c r="B1059" s="3">
        <v>6</v>
      </c>
      <c r="C1059" s="2">
        <v>0.7</v>
      </c>
      <c r="D1059" s="46">
        <v>40</v>
      </c>
      <c r="E1059" s="3" t="s">
        <v>10533</v>
      </c>
      <c r="F1059" s="3"/>
      <c r="G1059" s="280">
        <v>30.150000000000002</v>
      </c>
      <c r="H1059" s="280">
        <v>27.700000000000003</v>
      </c>
      <c r="I1059" s="284">
        <v>27.200000000000003</v>
      </c>
    </row>
    <row r="1060" spans="1:13" s="39" customFormat="1">
      <c r="A1060" s="49" t="s">
        <v>4542</v>
      </c>
      <c r="B1060" s="3">
        <v>1</v>
      </c>
      <c r="C1060" s="2">
        <v>3</v>
      </c>
      <c r="D1060" s="46">
        <v>40</v>
      </c>
      <c r="E1060" s="3" t="s">
        <v>10533</v>
      </c>
      <c r="F1060" s="3"/>
      <c r="G1060" s="280">
        <v>203.75</v>
      </c>
      <c r="H1060" s="280">
        <v>187.05</v>
      </c>
      <c r="I1060" s="284">
        <v>183.70000000000002</v>
      </c>
      <c r="J1060"/>
      <c r="K1060"/>
      <c r="L1060"/>
      <c r="M1060"/>
    </row>
    <row r="1061" spans="1:13" s="39" customFormat="1">
      <c r="A1061" s="49" t="s">
        <v>4551</v>
      </c>
      <c r="B1061" s="3">
        <v>6</v>
      </c>
      <c r="C1061" s="2">
        <v>0.7</v>
      </c>
      <c r="D1061" s="46">
        <v>37.5</v>
      </c>
      <c r="E1061" s="3" t="s">
        <v>10533</v>
      </c>
      <c r="F1061" s="3"/>
      <c r="G1061" s="280">
        <v>8.2000000000000011</v>
      </c>
      <c r="H1061" s="280">
        <v>7.5500000000000007</v>
      </c>
      <c r="I1061" s="284">
        <v>7.4</v>
      </c>
      <c r="J1061"/>
      <c r="K1061"/>
      <c r="L1061"/>
      <c r="M1061"/>
    </row>
    <row r="1062" spans="1:13">
      <c r="A1062" s="49" t="s">
        <v>4705</v>
      </c>
      <c r="B1062" s="3">
        <v>6</v>
      </c>
      <c r="C1062" s="2">
        <v>1</v>
      </c>
      <c r="D1062" s="46">
        <v>38</v>
      </c>
      <c r="E1062" s="3" t="s">
        <v>10533</v>
      </c>
      <c r="F1062" s="3"/>
      <c r="G1062" s="280">
        <v>14.65</v>
      </c>
      <c r="H1062" s="280">
        <v>13.450000000000001</v>
      </c>
      <c r="I1062" s="284">
        <v>13.200000000000001</v>
      </c>
    </row>
    <row r="1063" spans="1:13">
      <c r="A1063" s="49" t="s">
        <v>4710</v>
      </c>
      <c r="B1063" s="3">
        <v>6</v>
      </c>
      <c r="C1063" s="2">
        <v>0.7</v>
      </c>
      <c r="D1063" s="46">
        <v>38</v>
      </c>
      <c r="E1063" s="3" t="s">
        <v>10640</v>
      </c>
      <c r="F1063" s="3"/>
      <c r="G1063" s="280">
        <v>11.55</v>
      </c>
      <c r="H1063" s="280">
        <v>10.600000000000001</v>
      </c>
      <c r="I1063" s="284">
        <v>10.4</v>
      </c>
    </row>
    <row r="1064" spans="1:13" s="39" customFormat="1">
      <c r="A1064" s="49" t="s">
        <v>4732</v>
      </c>
      <c r="B1064" s="3">
        <v>96</v>
      </c>
      <c r="C1064" s="2">
        <v>0.05</v>
      </c>
      <c r="D1064" s="46">
        <v>40</v>
      </c>
      <c r="E1064" s="3" t="s">
        <v>10533</v>
      </c>
      <c r="F1064" s="3"/>
      <c r="G1064" s="280">
        <v>5.1000000000000005</v>
      </c>
      <c r="H1064" s="280">
        <v>4.7</v>
      </c>
      <c r="I1064" s="284">
        <v>4.6000000000000005</v>
      </c>
      <c r="J1064"/>
      <c r="K1064"/>
      <c r="L1064"/>
      <c r="M1064"/>
    </row>
    <row r="1065" spans="1:13">
      <c r="A1065" s="49" t="s">
        <v>26550</v>
      </c>
      <c r="B1065" s="3">
        <v>6</v>
      </c>
      <c r="C1065" s="2">
        <v>1</v>
      </c>
      <c r="D1065" s="46">
        <v>40</v>
      </c>
      <c r="E1065" s="3" t="s">
        <v>10533</v>
      </c>
      <c r="F1065" s="3"/>
      <c r="G1065" s="280">
        <v>37.15</v>
      </c>
      <c r="H1065" s="280">
        <v>34.1</v>
      </c>
      <c r="I1065" s="284">
        <v>33.5</v>
      </c>
    </row>
    <row r="1066" spans="1:13" s="39" customFormat="1">
      <c r="A1066" s="49" t="s">
        <v>5113</v>
      </c>
      <c r="B1066" s="3">
        <v>6</v>
      </c>
      <c r="C1066" s="2">
        <v>0.7</v>
      </c>
      <c r="D1066" s="46">
        <v>32</v>
      </c>
      <c r="E1066" s="3" t="s">
        <v>10532</v>
      </c>
      <c r="F1066" s="3"/>
      <c r="G1066" s="280">
        <v>12.700000000000001</v>
      </c>
      <c r="H1066" s="280">
        <v>11.65</v>
      </c>
      <c r="I1066" s="284">
        <v>11.450000000000001</v>
      </c>
      <c r="J1066"/>
      <c r="K1066"/>
      <c r="L1066"/>
      <c r="M1066"/>
    </row>
    <row r="1067" spans="1:13" s="39" customFormat="1">
      <c r="A1067" s="49" t="s">
        <v>5116</v>
      </c>
      <c r="B1067" s="3">
        <v>6</v>
      </c>
      <c r="C1067" s="2">
        <v>0.7</v>
      </c>
      <c r="D1067" s="46">
        <v>17</v>
      </c>
      <c r="E1067" s="3" t="s">
        <v>10532</v>
      </c>
      <c r="F1067" s="3"/>
      <c r="G1067" s="280">
        <v>18.350000000000001</v>
      </c>
      <c r="H1067" s="280">
        <v>16.850000000000001</v>
      </c>
      <c r="I1067" s="284">
        <v>16.55</v>
      </c>
      <c r="J1067"/>
      <c r="K1067"/>
      <c r="L1067"/>
      <c r="M1067"/>
    </row>
    <row r="1068" spans="1:13" s="39" customFormat="1">
      <c r="A1068" s="49" t="s">
        <v>5138</v>
      </c>
      <c r="B1068" s="3">
        <v>6</v>
      </c>
      <c r="C1068" s="2">
        <v>1</v>
      </c>
      <c r="D1068" s="46">
        <v>37.5</v>
      </c>
      <c r="E1068" s="3" t="s">
        <v>10533</v>
      </c>
      <c r="F1068" s="3"/>
      <c r="G1068" s="280">
        <v>9.35</v>
      </c>
      <c r="H1068" s="280">
        <v>8.5500000000000007</v>
      </c>
      <c r="I1068" s="284">
        <v>8.4</v>
      </c>
      <c r="J1068"/>
      <c r="K1068"/>
      <c r="L1068"/>
      <c r="M1068"/>
    </row>
    <row r="1069" spans="1:13">
      <c r="A1069" s="49" t="s">
        <v>5758</v>
      </c>
      <c r="B1069" s="3">
        <v>6</v>
      </c>
      <c r="C1069" s="2">
        <v>0.5</v>
      </c>
      <c r="D1069" s="46">
        <v>40</v>
      </c>
      <c r="E1069" s="3" t="s">
        <v>10533</v>
      </c>
      <c r="F1069" s="3"/>
      <c r="G1069" s="280">
        <v>16.2</v>
      </c>
      <c r="H1069" s="280">
        <v>14.9</v>
      </c>
      <c r="I1069" s="284">
        <v>14.600000000000001</v>
      </c>
    </row>
    <row r="1070" spans="1:13">
      <c r="A1070" s="49" t="s">
        <v>5761</v>
      </c>
      <c r="B1070" s="3">
        <v>6</v>
      </c>
      <c r="C1070" s="2">
        <v>0.7</v>
      </c>
      <c r="D1070" s="46">
        <v>40</v>
      </c>
      <c r="E1070" s="3" t="s">
        <v>10533</v>
      </c>
      <c r="F1070" s="3"/>
      <c r="G1070" s="280">
        <v>23.150000000000002</v>
      </c>
      <c r="H1070" s="280">
        <v>21.25</v>
      </c>
      <c r="I1070" s="284">
        <v>20.85</v>
      </c>
    </row>
    <row r="1071" spans="1:13" s="39" customFormat="1">
      <c r="A1071" s="49" t="s">
        <v>5793</v>
      </c>
      <c r="B1071" s="3">
        <v>12</v>
      </c>
      <c r="C1071" s="2">
        <v>1</v>
      </c>
      <c r="D1071" s="46">
        <v>40</v>
      </c>
      <c r="E1071" s="3" t="s">
        <v>10533</v>
      </c>
      <c r="F1071" s="3"/>
      <c r="G1071" s="280">
        <v>24</v>
      </c>
      <c r="H1071" s="280">
        <v>22</v>
      </c>
      <c r="I1071" s="284">
        <v>21.650000000000002</v>
      </c>
      <c r="J1071"/>
      <c r="K1071"/>
      <c r="L1071"/>
      <c r="M1071"/>
    </row>
    <row r="1072" spans="1:13">
      <c r="A1072" s="49" t="s">
        <v>5798</v>
      </c>
      <c r="B1072" s="3">
        <v>6</v>
      </c>
      <c r="C1072" s="2">
        <v>0.7</v>
      </c>
      <c r="D1072" s="46">
        <v>40</v>
      </c>
      <c r="E1072" s="3" t="s">
        <v>10532</v>
      </c>
      <c r="F1072" s="3"/>
      <c r="G1072" s="280">
        <v>19.05</v>
      </c>
      <c r="H1072" s="280">
        <v>17.5</v>
      </c>
      <c r="I1072" s="284">
        <v>17.2</v>
      </c>
    </row>
    <row r="1073" spans="1:13" s="39" customFormat="1">
      <c r="A1073" s="49" t="s">
        <v>5819</v>
      </c>
      <c r="B1073" s="3">
        <v>6</v>
      </c>
      <c r="C1073" s="2">
        <v>0.7</v>
      </c>
      <c r="D1073" s="46">
        <v>40</v>
      </c>
      <c r="E1073" s="3" t="s">
        <v>10533</v>
      </c>
      <c r="F1073" s="3"/>
      <c r="G1073" s="280">
        <v>20.85</v>
      </c>
      <c r="H1073" s="280">
        <v>19.100000000000001</v>
      </c>
      <c r="I1073" s="284">
        <v>18.8</v>
      </c>
      <c r="J1073"/>
      <c r="K1073"/>
      <c r="L1073"/>
      <c r="M1073"/>
    </row>
    <row r="1074" spans="1:13" s="39" customFormat="1">
      <c r="A1074" s="49" t="s">
        <v>5859</v>
      </c>
      <c r="B1074" s="3">
        <v>6</v>
      </c>
      <c r="C1074" s="2">
        <v>0.5</v>
      </c>
      <c r="D1074" s="46">
        <v>20</v>
      </c>
      <c r="E1074" s="3" t="s">
        <v>10532</v>
      </c>
      <c r="F1074" s="3"/>
      <c r="G1074" s="280">
        <v>8.35</v>
      </c>
      <c r="H1074" s="280">
        <v>7.7</v>
      </c>
      <c r="I1074" s="284">
        <v>7.5500000000000007</v>
      </c>
      <c r="J1074"/>
      <c r="K1074"/>
      <c r="L1074"/>
      <c r="M1074"/>
    </row>
    <row r="1075" spans="1:13" s="39" customFormat="1">
      <c r="A1075" s="49" t="s">
        <v>5954</v>
      </c>
      <c r="B1075" s="3">
        <v>12</v>
      </c>
      <c r="C1075" s="2">
        <v>0.7</v>
      </c>
      <c r="D1075" s="46">
        <v>40</v>
      </c>
      <c r="E1075" s="3" t="s">
        <v>10533</v>
      </c>
      <c r="F1075" s="3"/>
      <c r="G1075" s="280">
        <v>9.15</v>
      </c>
      <c r="H1075" s="280">
        <v>8.4</v>
      </c>
      <c r="I1075" s="284">
        <v>8.25</v>
      </c>
      <c r="J1075"/>
      <c r="K1075"/>
      <c r="L1075"/>
      <c r="M1075"/>
    </row>
    <row r="1076" spans="1:13">
      <c r="A1076" s="49" t="s">
        <v>6297</v>
      </c>
      <c r="B1076" s="3">
        <v>4</v>
      </c>
      <c r="C1076" s="2">
        <v>1</v>
      </c>
      <c r="D1076" s="46">
        <v>40</v>
      </c>
      <c r="E1076" s="3" t="s">
        <v>10533</v>
      </c>
      <c r="F1076" s="3"/>
      <c r="G1076" s="280">
        <v>85.050000000000011</v>
      </c>
      <c r="H1076" s="280">
        <v>78.100000000000009</v>
      </c>
      <c r="I1076" s="284">
        <v>76.7</v>
      </c>
    </row>
    <row r="1077" spans="1:13">
      <c r="A1077" s="49" t="s">
        <v>6300</v>
      </c>
      <c r="B1077" s="3">
        <v>4</v>
      </c>
      <c r="C1077" s="2">
        <v>1</v>
      </c>
      <c r="D1077" s="46">
        <v>40</v>
      </c>
      <c r="E1077" s="3" t="s">
        <v>10533</v>
      </c>
      <c r="F1077" s="3"/>
      <c r="G1077" s="280">
        <v>102.15</v>
      </c>
      <c r="H1077" s="280">
        <v>93.75</v>
      </c>
      <c r="I1077" s="284">
        <v>92.100000000000009</v>
      </c>
    </row>
    <row r="1078" spans="1:13">
      <c r="A1078" s="49" t="s">
        <v>6470</v>
      </c>
      <c r="B1078" s="3">
        <v>6</v>
      </c>
      <c r="C1078" s="2">
        <v>0.7</v>
      </c>
      <c r="D1078" s="46">
        <v>40</v>
      </c>
      <c r="E1078" s="3" t="s">
        <v>10533</v>
      </c>
      <c r="F1078" s="3"/>
      <c r="G1078" s="280">
        <v>28.55</v>
      </c>
      <c r="H1078" s="280">
        <v>26.25</v>
      </c>
      <c r="I1078" s="284">
        <v>25.75</v>
      </c>
    </row>
    <row r="1079" spans="1:13">
      <c r="A1079" s="49" t="s">
        <v>6649</v>
      </c>
      <c r="B1079" s="3">
        <v>6</v>
      </c>
      <c r="C1079" s="2">
        <v>0.7</v>
      </c>
      <c r="D1079" s="46">
        <v>40</v>
      </c>
      <c r="E1079" s="3" t="s">
        <v>10533</v>
      </c>
      <c r="F1079" s="3"/>
      <c r="G1079" s="280">
        <v>25.3</v>
      </c>
      <c r="H1079" s="280">
        <v>23.200000000000003</v>
      </c>
      <c r="I1079" s="284">
        <v>22.8</v>
      </c>
    </row>
    <row r="1080" spans="1:13" s="39" customFormat="1">
      <c r="A1080" s="49" t="s">
        <v>26307</v>
      </c>
      <c r="B1080" s="3">
        <v>6</v>
      </c>
      <c r="C1080" s="2">
        <v>1</v>
      </c>
      <c r="D1080" s="46">
        <v>40</v>
      </c>
      <c r="E1080" s="3" t="s">
        <v>10533</v>
      </c>
      <c r="F1080" s="3"/>
      <c r="G1080" s="280">
        <v>28.950000000000003</v>
      </c>
      <c r="H1080" s="280">
        <v>26.55</v>
      </c>
      <c r="I1080" s="284">
        <v>26.1</v>
      </c>
      <c r="J1080"/>
      <c r="K1080"/>
      <c r="L1080"/>
      <c r="M1080"/>
    </row>
    <row r="1081" spans="1:13" s="39" customFormat="1">
      <c r="A1081" s="49" t="s">
        <v>6706</v>
      </c>
      <c r="B1081" s="3">
        <v>6</v>
      </c>
      <c r="C1081" s="2">
        <v>0.7</v>
      </c>
      <c r="D1081" s="46">
        <v>40</v>
      </c>
      <c r="E1081" s="3" t="s">
        <v>10533</v>
      </c>
      <c r="F1081" s="3"/>
      <c r="G1081" s="280">
        <v>26.200000000000003</v>
      </c>
      <c r="H1081" s="280">
        <v>24.05</v>
      </c>
      <c r="I1081" s="284">
        <v>23.6</v>
      </c>
      <c r="J1081"/>
      <c r="K1081"/>
      <c r="L1081"/>
      <c r="M1081"/>
    </row>
    <row r="1082" spans="1:13" s="39" customFormat="1">
      <c r="A1082" s="49" t="s">
        <v>6715</v>
      </c>
      <c r="B1082" s="3">
        <v>6</v>
      </c>
      <c r="C1082" s="2">
        <v>0.5</v>
      </c>
      <c r="D1082" s="46">
        <v>40</v>
      </c>
      <c r="E1082" s="3" t="s">
        <v>10533</v>
      </c>
      <c r="F1082" s="3"/>
      <c r="G1082" s="280">
        <v>19.700000000000003</v>
      </c>
      <c r="H1082" s="280">
        <v>18.100000000000001</v>
      </c>
      <c r="I1082" s="284">
        <v>17.75</v>
      </c>
      <c r="J1082"/>
      <c r="K1082"/>
      <c r="L1082"/>
      <c r="M1082"/>
    </row>
    <row r="1083" spans="1:13">
      <c r="A1083" s="49" t="s">
        <v>6840</v>
      </c>
      <c r="B1083" s="3">
        <v>6</v>
      </c>
      <c r="C1083" s="2">
        <v>0.7</v>
      </c>
      <c r="D1083" s="46">
        <v>40</v>
      </c>
      <c r="E1083" s="3" t="s">
        <v>10533</v>
      </c>
      <c r="F1083" s="3"/>
      <c r="G1083" s="280">
        <v>19.350000000000001</v>
      </c>
      <c r="H1083" s="280">
        <v>17.8</v>
      </c>
      <c r="I1083" s="284">
        <v>17.45</v>
      </c>
    </row>
    <row r="1084" spans="1:13">
      <c r="A1084" s="49" t="s">
        <v>7074</v>
      </c>
      <c r="B1084" s="3">
        <v>6</v>
      </c>
      <c r="C1084" s="2">
        <v>0.5</v>
      </c>
      <c r="D1084" s="46">
        <v>37.5</v>
      </c>
      <c r="E1084" s="3" t="s">
        <v>10532</v>
      </c>
      <c r="F1084" s="3"/>
      <c r="G1084" s="280">
        <v>17.650000000000002</v>
      </c>
      <c r="H1084" s="280">
        <v>16.2</v>
      </c>
      <c r="I1084" s="284">
        <v>15.9</v>
      </c>
    </row>
    <row r="1085" spans="1:13">
      <c r="A1085" s="49" t="s">
        <v>26325</v>
      </c>
      <c r="B1085" s="3">
        <v>12</v>
      </c>
      <c r="C1085" s="2">
        <v>0.7</v>
      </c>
      <c r="D1085" s="46">
        <v>40</v>
      </c>
      <c r="E1085" s="3" t="s">
        <v>10533</v>
      </c>
      <c r="F1085" s="3"/>
      <c r="G1085" s="280">
        <v>26.8</v>
      </c>
      <c r="H1085" s="280">
        <v>24.6</v>
      </c>
      <c r="I1085" s="284">
        <v>24.150000000000002</v>
      </c>
    </row>
    <row r="1086" spans="1:13" s="39" customFormat="1">
      <c r="A1086" s="49" t="s">
        <v>7083</v>
      </c>
      <c r="B1086" s="3">
        <v>12</v>
      </c>
      <c r="C1086" s="2">
        <v>0.7</v>
      </c>
      <c r="D1086" s="46">
        <v>40</v>
      </c>
      <c r="E1086" s="3" t="s">
        <v>10533</v>
      </c>
      <c r="F1086" s="3"/>
      <c r="G1086" s="280">
        <v>26.8</v>
      </c>
      <c r="H1086" s="280">
        <v>24.6</v>
      </c>
      <c r="I1086" s="284">
        <v>24.150000000000002</v>
      </c>
      <c r="J1086"/>
      <c r="K1086"/>
      <c r="L1086"/>
      <c r="M1086"/>
    </row>
    <row r="1087" spans="1:13" s="39" customFormat="1">
      <c r="A1087" s="49" t="s">
        <v>7095</v>
      </c>
      <c r="B1087" s="3">
        <v>6</v>
      </c>
      <c r="C1087" s="2">
        <v>1</v>
      </c>
      <c r="D1087" s="46">
        <v>40</v>
      </c>
      <c r="E1087" s="3" t="s">
        <v>10533</v>
      </c>
      <c r="F1087" s="3"/>
      <c r="G1087" s="280">
        <v>16.100000000000001</v>
      </c>
      <c r="H1087" s="280">
        <v>14.8</v>
      </c>
      <c r="I1087" s="284">
        <v>14.55</v>
      </c>
      <c r="J1087"/>
      <c r="K1087"/>
      <c r="L1087"/>
      <c r="M1087"/>
    </row>
    <row r="1088" spans="1:13" s="39" customFormat="1">
      <c r="A1088" s="49" t="s">
        <v>7099</v>
      </c>
      <c r="B1088" s="3">
        <v>12</v>
      </c>
      <c r="C1088" s="2">
        <v>1</v>
      </c>
      <c r="D1088" s="46">
        <v>40</v>
      </c>
      <c r="E1088" s="3" t="s">
        <v>10533</v>
      </c>
      <c r="F1088" s="3"/>
      <c r="G1088" s="280">
        <v>10.950000000000001</v>
      </c>
      <c r="H1088" s="280">
        <v>10.050000000000001</v>
      </c>
      <c r="I1088" s="284">
        <v>9.8500000000000014</v>
      </c>
      <c r="J1088"/>
      <c r="K1088"/>
      <c r="L1088"/>
      <c r="M1088"/>
    </row>
    <row r="1089" spans="1:13">
      <c r="A1089" s="49" t="s">
        <v>7102</v>
      </c>
      <c r="B1089" s="3">
        <v>12</v>
      </c>
      <c r="C1089" s="2">
        <v>1</v>
      </c>
      <c r="D1089" s="46">
        <v>40</v>
      </c>
      <c r="E1089" s="3" t="s">
        <v>10532</v>
      </c>
      <c r="F1089" s="3"/>
      <c r="G1089" s="280">
        <v>11</v>
      </c>
      <c r="H1089" s="280">
        <v>10.100000000000001</v>
      </c>
      <c r="I1089" s="284">
        <v>9.9</v>
      </c>
    </row>
    <row r="1090" spans="1:13">
      <c r="A1090" s="49" t="s">
        <v>7105</v>
      </c>
      <c r="B1090" s="3">
        <v>12</v>
      </c>
      <c r="C1090" s="2">
        <v>1</v>
      </c>
      <c r="D1090" s="46">
        <v>40</v>
      </c>
      <c r="E1090" s="3" t="s">
        <v>10533</v>
      </c>
      <c r="F1090" s="3"/>
      <c r="G1090" s="280">
        <v>11</v>
      </c>
      <c r="H1090" s="280">
        <v>10.100000000000001</v>
      </c>
      <c r="I1090" s="284">
        <v>9.9</v>
      </c>
    </row>
    <row r="1091" spans="1:13">
      <c r="A1091" s="49" t="s">
        <v>7165</v>
      </c>
      <c r="B1091" s="3">
        <v>6</v>
      </c>
      <c r="C1091" s="2">
        <v>0.7</v>
      </c>
      <c r="D1091" s="46">
        <v>40</v>
      </c>
      <c r="E1091" s="3" t="s">
        <v>10533</v>
      </c>
      <c r="F1091" s="3"/>
      <c r="G1091" s="280">
        <v>25.6</v>
      </c>
      <c r="H1091" s="280">
        <v>23.5</v>
      </c>
      <c r="I1091" s="284">
        <v>23.05</v>
      </c>
    </row>
    <row r="1092" spans="1:13">
      <c r="A1092" s="49" t="s">
        <v>7282</v>
      </c>
      <c r="B1092" s="3">
        <v>12</v>
      </c>
      <c r="C1092" s="2">
        <v>0.7</v>
      </c>
      <c r="D1092" s="46">
        <v>15</v>
      </c>
      <c r="E1092" s="3" t="s">
        <v>10532</v>
      </c>
      <c r="F1092" s="3"/>
      <c r="G1092" s="280">
        <v>18.5</v>
      </c>
      <c r="H1092" s="280">
        <v>17</v>
      </c>
      <c r="I1092" s="284">
        <v>16.7</v>
      </c>
    </row>
    <row r="1093" spans="1:13" s="39" customFormat="1">
      <c r="A1093" s="49" t="s">
        <v>7323</v>
      </c>
      <c r="B1093" s="3">
        <v>6</v>
      </c>
      <c r="C1093" s="2">
        <v>1</v>
      </c>
      <c r="D1093" s="46">
        <v>40</v>
      </c>
      <c r="E1093" s="3" t="s">
        <v>10533</v>
      </c>
      <c r="F1093" s="3"/>
      <c r="G1093" s="280">
        <v>15.200000000000001</v>
      </c>
      <c r="H1093" s="280">
        <v>13.950000000000001</v>
      </c>
      <c r="I1093" s="284">
        <v>13.700000000000001</v>
      </c>
      <c r="J1093"/>
      <c r="K1093"/>
      <c r="L1093"/>
      <c r="M1093"/>
    </row>
    <row r="1094" spans="1:13" s="39" customFormat="1">
      <c r="A1094" s="49" t="s">
        <v>7539</v>
      </c>
      <c r="B1094" s="3">
        <v>6</v>
      </c>
      <c r="C1094" s="2">
        <v>0.7</v>
      </c>
      <c r="D1094" s="46">
        <v>40</v>
      </c>
      <c r="E1094" s="3" t="s">
        <v>10533</v>
      </c>
      <c r="F1094" s="3"/>
      <c r="G1094" s="280">
        <v>24.900000000000002</v>
      </c>
      <c r="H1094" s="280">
        <v>22.85</v>
      </c>
      <c r="I1094" s="284">
        <v>22.450000000000003</v>
      </c>
      <c r="J1094"/>
      <c r="K1094"/>
      <c r="L1094"/>
      <c r="M1094"/>
    </row>
    <row r="1095" spans="1:13" s="39" customFormat="1">
      <c r="A1095" s="49" t="s">
        <v>26355</v>
      </c>
      <c r="B1095" s="3">
        <v>12</v>
      </c>
      <c r="C1095" s="2">
        <v>0.7</v>
      </c>
      <c r="D1095" s="46">
        <v>37.5</v>
      </c>
      <c r="E1095" s="3" t="s">
        <v>10533</v>
      </c>
      <c r="F1095" s="3"/>
      <c r="G1095" s="280">
        <v>7.25</v>
      </c>
      <c r="H1095" s="280">
        <v>6.65</v>
      </c>
      <c r="I1095" s="284">
        <v>6.5500000000000007</v>
      </c>
      <c r="J1095"/>
      <c r="K1095"/>
      <c r="L1095"/>
      <c r="M1095"/>
    </row>
    <row r="1096" spans="1:13">
      <c r="A1096" s="49" t="s">
        <v>7719</v>
      </c>
      <c r="B1096" s="3">
        <v>1</v>
      </c>
      <c r="C1096" s="2">
        <v>1</v>
      </c>
      <c r="D1096" s="46">
        <v>40</v>
      </c>
      <c r="E1096" s="3" t="s">
        <v>10533</v>
      </c>
      <c r="F1096" s="3"/>
      <c r="G1096" s="280">
        <v>52.1</v>
      </c>
      <c r="H1096" s="280">
        <v>47.85</v>
      </c>
      <c r="I1096" s="284">
        <v>47</v>
      </c>
    </row>
    <row r="1097" spans="1:13">
      <c r="A1097" s="49" t="s">
        <v>7928</v>
      </c>
      <c r="B1097" s="3">
        <v>6</v>
      </c>
      <c r="C1097" s="2">
        <v>1</v>
      </c>
      <c r="D1097" s="46">
        <v>37.5</v>
      </c>
      <c r="E1097" s="3" t="s">
        <v>10533</v>
      </c>
      <c r="F1097" s="3"/>
      <c r="G1097" s="280">
        <v>10.600000000000001</v>
      </c>
      <c r="H1097" s="280">
        <v>9.75</v>
      </c>
      <c r="I1097" s="284">
        <v>9.6000000000000014</v>
      </c>
    </row>
    <row r="1098" spans="1:13">
      <c r="A1098" s="49" t="s">
        <v>8002</v>
      </c>
      <c r="B1098" s="3">
        <v>6</v>
      </c>
      <c r="C1098" s="2">
        <v>0.7</v>
      </c>
      <c r="D1098" s="46">
        <v>40</v>
      </c>
      <c r="E1098" s="3" t="s">
        <v>10533</v>
      </c>
      <c r="F1098" s="3"/>
      <c r="G1098" s="280">
        <v>31.700000000000003</v>
      </c>
      <c r="H1098" s="280">
        <v>29.1</v>
      </c>
      <c r="I1098" s="284">
        <v>28.55</v>
      </c>
    </row>
    <row r="1099" spans="1:13">
      <c r="A1099" s="49" t="s">
        <v>8005</v>
      </c>
      <c r="B1099" s="3">
        <v>40</v>
      </c>
      <c r="C1099" s="2">
        <v>0.05</v>
      </c>
      <c r="D1099" s="46">
        <v>40</v>
      </c>
      <c r="E1099" s="3" t="s">
        <v>10533</v>
      </c>
      <c r="F1099" s="3"/>
      <c r="G1099" s="280">
        <v>4.75</v>
      </c>
      <c r="H1099" s="280">
        <v>4.3500000000000005</v>
      </c>
      <c r="I1099" s="284">
        <v>4.25</v>
      </c>
    </row>
    <row r="1100" spans="1:13" s="39" customFormat="1">
      <c r="A1100" s="49" t="s">
        <v>8035</v>
      </c>
      <c r="B1100" s="3">
        <v>6</v>
      </c>
      <c r="C1100" s="2">
        <v>1</v>
      </c>
      <c r="D1100" s="46">
        <v>37.5</v>
      </c>
      <c r="E1100" s="3" t="s">
        <v>10533</v>
      </c>
      <c r="F1100" s="3"/>
      <c r="G1100" s="280">
        <v>10.25</v>
      </c>
      <c r="H1100" s="280">
        <v>9.4</v>
      </c>
      <c r="I1100" s="284">
        <v>9.25</v>
      </c>
      <c r="J1100"/>
      <c r="K1100"/>
      <c r="L1100"/>
      <c r="M1100"/>
    </row>
    <row r="1101" spans="1:13">
      <c r="A1101" s="49" t="s">
        <v>8046</v>
      </c>
      <c r="B1101" s="3">
        <v>6</v>
      </c>
      <c r="C1101" s="2">
        <v>0.7</v>
      </c>
      <c r="D1101" s="46">
        <v>15</v>
      </c>
      <c r="E1101" s="3" t="s">
        <v>10532</v>
      </c>
      <c r="F1101" s="3"/>
      <c r="G1101" s="280">
        <v>6.65</v>
      </c>
      <c r="H1101" s="280">
        <v>6.1000000000000005</v>
      </c>
      <c r="I1101" s="284">
        <v>6</v>
      </c>
    </row>
    <row r="1102" spans="1:13" s="39" customFormat="1">
      <c r="A1102" s="49" t="s">
        <v>8054</v>
      </c>
      <c r="B1102" s="3">
        <v>6</v>
      </c>
      <c r="C1102" s="2">
        <v>0.7</v>
      </c>
      <c r="D1102" s="46">
        <v>17.7</v>
      </c>
      <c r="E1102" s="3" t="s">
        <v>10532</v>
      </c>
      <c r="F1102" s="3"/>
      <c r="G1102" s="280">
        <v>7.25</v>
      </c>
      <c r="H1102" s="280">
        <v>6.65</v>
      </c>
      <c r="I1102" s="284">
        <v>6.5500000000000007</v>
      </c>
      <c r="J1102"/>
      <c r="K1102"/>
      <c r="L1102"/>
      <c r="M1102"/>
    </row>
    <row r="1103" spans="1:13" s="39" customFormat="1">
      <c r="A1103" s="49" t="s">
        <v>8057</v>
      </c>
      <c r="B1103" s="3">
        <v>6</v>
      </c>
      <c r="C1103" s="2">
        <v>1</v>
      </c>
      <c r="D1103" s="46">
        <v>37.5</v>
      </c>
      <c r="E1103" s="3" t="s">
        <v>10533</v>
      </c>
      <c r="F1103" s="3"/>
      <c r="G1103" s="280">
        <v>9.4</v>
      </c>
      <c r="H1103" s="280">
        <v>8.65</v>
      </c>
      <c r="I1103" s="284">
        <v>8.5</v>
      </c>
      <c r="J1103"/>
      <c r="K1103"/>
      <c r="L1103"/>
      <c r="M1103"/>
    </row>
    <row r="1104" spans="1:13">
      <c r="A1104" s="49" t="s">
        <v>8164</v>
      </c>
      <c r="B1104" s="3">
        <v>6</v>
      </c>
      <c r="C1104" s="2">
        <v>0.7</v>
      </c>
      <c r="D1104" s="46">
        <v>40</v>
      </c>
      <c r="E1104" s="3" t="s">
        <v>10533</v>
      </c>
      <c r="F1104" s="3"/>
      <c r="G1104" s="280">
        <v>32.9</v>
      </c>
      <c r="H1104" s="280">
        <v>30.200000000000003</v>
      </c>
      <c r="I1104" s="284">
        <v>29.650000000000002</v>
      </c>
    </row>
    <row r="1105" spans="1:13">
      <c r="A1105" s="49" t="s">
        <v>8167</v>
      </c>
      <c r="B1105" s="3">
        <v>6</v>
      </c>
      <c r="C1105" s="2">
        <v>0.7</v>
      </c>
      <c r="D1105" s="46">
        <v>40</v>
      </c>
      <c r="E1105" s="3" t="s">
        <v>10533</v>
      </c>
      <c r="F1105" s="3"/>
      <c r="G1105" s="280">
        <v>32.9</v>
      </c>
      <c r="H1105" s="280">
        <v>30.200000000000003</v>
      </c>
      <c r="I1105" s="284">
        <v>29.650000000000002</v>
      </c>
    </row>
    <row r="1106" spans="1:13">
      <c r="A1106" s="49" t="s">
        <v>8255</v>
      </c>
      <c r="B1106" s="3">
        <v>6</v>
      </c>
      <c r="C1106" s="2">
        <v>0.7</v>
      </c>
      <c r="D1106" s="46">
        <v>40</v>
      </c>
      <c r="E1106" s="3" t="s">
        <v>10533</v>
      </c>
      <c r="F1106" s="3"/>
      <c r="G1106" s="280">
        <v>25.3</v>
      </c>
      <c r="H1106" s="280">
        <v>23.200000000000003</v>
      </c>
      <c r="I1106" s="284">
        <v>22.8</v>
      </c>
    </row>
    <row r="1107" spans="1:13" s="39" customFormat="1">
      <c r="A1107" s="49" t="s">
        <v>8258</v>
      </c>
      <c r="B1107" s="3">
        <v>6</v>
      </c>
      <c r="C1107" s="2">
        <v>1</v>
      </c>
      <c r="D1107" s="46">
        <v>40</v>
      </c>
      <c r="E1107" s="3" t="s">
        <v>10533</v>
      </c>
      <c r="F1107" s="3"/>
      <c r="G1107" s="280">
        <v>29.85</v>
      </c>
      <c r="H1107" s="280">
        <v>27.400000000000002</v>
      </c>
      <c r="I1107" s="284">
        <v>26.900000000000002</v>
      </c>
      <c r="J1107"/>
      <c r="K1107"/>
      <c r="L1107"/>
      <c r="M1107"/>
    </row>
    <row r="1108" spans="1:13">
      <c r="A1108" s="49" t="s">
        <v>8261</v>
      </c>
      <c r="B1108" s="3">
        <v>6</v>
      </c>
      <c r="C1108" s="2">
        <v>1</v>
      </c>
      <c r="D1108" s="46">
        <v>40</v>
      </c>
      <c r="E1108" s="3" t="s">
        <v>10533</v>
      </c>
      <c r="F1108" s="3"/>
      <c r="G1108" s="280">
        <v>31.3</v>
      </c>
      <c r="H1108" s="280">
        <v>28.75</v>
      </c>
      <c r="I1108" s="284">
        <v>28.25</v>
      </c>
    </row>
    <row r="1109" spans="1:13">
      <c r="A1109" s="49" t="s">
        <v>8270</v>
      </c>
      <c r="B1109" s="3">
        <v>6</v>
      </c>
      <c r="C1109" s="2">
        <v>0.7</v>
      </c>
      <c r="D1109" s="46">
        <v>14</v>
      </c>
      <c r="E1109" s="3" t="s">
        <v>10532</v>
      </c>
      <c r="F1109" s="3"/>
      <c r="G1109" s="280">
        <v>10.65</v>
      </c>
      <c r="H1109" s="280">
        <v>9.8000000000000007</v>
      </c>
      <c r="I1109" s="284">
        <v>9.6000000000000014</v>
      </c>
    </row>
    <row r="1110" spans="1:13">
      <c r="A1110" s="49" t="s">
        <v>8273</v>
      </c>
      <c r="B1110" s="3">
        <v>6</v>
      </c>
      <c r="C1110" s="2">
        <v>0.7</v>
      </c>
      <c r="D1110" s="46">
        <v>14.7</v>
      </c>
      <c r="E1110" s="3" t="s">
        <v>10532</v>
      </c>
      <c r="F1110" s="3"/>
      <c r="G1110" s="280">
        <v>10.450000000000001</v>
      </c>
      <c r="H1110" s="280">
        <v>9.6000000000000014</v>
      </c>
      <c r="I1110" s="284">
        <v>9.4500000000000011</v>
      </c>
    </row>
    <row r="1111" spans="1:13">
      <c r="A1111" s="49" t="s">
        <v>8276</v>
      </c>
      <c r="B1111" s="3">
        <v>6</v>
      </c>
      <c r="C1111" s="2">
        <v>0.7</v>
      </c>
      <c r="D1111" s="46">
        <v>17</v>
      </c>
      <c r="E1111" s="3" t="s">
        <v>10532</v>
      </c>
      <c r="F1111" s="3"/>
      <c r="G1111" s="280">
        <v>11.15</v>
      </c>
      <c r="H1111" s="280">
        <v>10.25</v>
      </c>
      <c r="I1111" s="284">
        <v>10.050000000000001</v>
      </c>
    </row>
    <row r="1112" spans="1:13" s="39" customFormat="1">
      <c r="A1112" s="49" t="s">
        <v>8378</v>
      </c>
      <c r="B1112" s="3">
        <v>6</v>
      </c>
      <c r="C1112" s="2">
        <v>1.5</v>
      </c>
      <c r="D1112" s="46">
        <v>18</v>
      </c>
      <c r="E1112" s="3" t="s">
        <v>10532</v>
      </c>
      <c r="F1112" s="3"/>
      <c r="G1112" s="280">
        <v>24.200000000000003</v>
      </c>
      <c r="H1112" s="280">
        <v>22.200000000000003</v>
      </c>
      <c r="I1112" s="284">
        <v>21.8</v>
      </c>
      <c r="J1112"/>
      <c r="K1112"/>
      <c r="L1112"/>
      <c r="M1112"/>
    </row>
    <row r="1113" spans="1:13" s="39" customFormat="1">
      <c r="A1113" s="49" t="s">
        <v>8381</v>
      </c>
      <c r="B1113" s="3">
        <v>6</v>
      </c>
      <c r="C1113" s="2">
        <v>0.7</v>
      </c>
      <c r="D1113" s="46">
        <v>14.9</v>
      </c>
      <c r="E1113" s="3" t="s">
        <v>10532</v>
      </c>
      <c r="F1113" s="3"/>
      <c r="G1113" s="280">
        <v>12.200000000000001</v>
      </c>
      <c r="H1113" s="280">
        <v>11.200000000000001</v>
      </c>
      <c r="I1113" s="284">
        <v>11</v>
      </c>
      <c r="J1113"/>
      <c r="K1113"/>
      <c r="L1113"/>
      <c r="M1113"/>
    </row>
    <row r="1114" spans="1:13">
      <c r="A1114" s="49" t="s">
        <v>8386</v>
      </c>
      <c r="B1114" s="3">
        <v>6</v>
      </c>
      <c r="C1114" s="2">
        <v>1</v>
      </c>
      <c r="D1114" s="46">
        <v>18</v>
      </c>
      <c r="E1114" s="3" t="s">
        <v>10532</v>
      </c>
      <c r="F1114" s="3"/>
      <c r="G1114" s="280">
        <v>13.350000000000001</v>
      </c>
      <c r="H1114" s="280">
        <v>12.25</v>
      </c>
      <c r="I1114" s="284">
        <v>12.05</v>
      </c>
    </row>
    <row r="1115" spans="1:13" s="39" customFormat="1">
      <c r="A1115" s="49" t="s">
        <v>8819</v>
      </c>
      <c r="B1115" s="3">
        <v>12</v>
      </c>
      <c r="C1115" s="2">
        <v>1</v>
      </c>
      <c r="D1115" s="46">
        <v>50</v>
      </c>
      <c r="E1115" s="3" t="s">
        <v>10533</v>
      </c>
      <c r="F1115" s="3"/>
      <c r="G1115" s="280">
        <v>15.350000000000001</v>
      </c>
      <c r="H1115" s="280">
        <v>14.100000000000001</v>
      </c>
      <c r="I1115" s="284">
        <v>13.850000000000001</v>
      </c>
      <c r="J1115"/>
      <c r="K1115"/>
      <c r="L1115"/>
      <c r="M1115"/>
    </row>
    <row r="1116" spans="1:13" s="39" customFormat="1">
      <c r="A1116" s="49" t="s">
        <v>8830</v>
      </c>
      <c r="B1116" s="3">
        <v>6</v>
      </c>
      <c r="C1116" s="2">
        <v>0.7</v>
      </c>
      <c r="D1116" s="46">
        <v>25</v>
      </c>
      <c r="E1116" s="3" t="s">
        <v>10532</v>
      </c>
      <c r="F1116" s="3"/>
      <c r="G1116" s="280">
        <v>12.950000000000001</v>
      </c>
      <c r="H1116" s="280">
        <v>11.9</v>
      </c>
      <c r="I1116" s="284">
        <v>11.700000000000001</v>
      </c>
      <c r="J1116"/>
      <c r="K1116"/>
      <c r="L1116"/>
      <c r="M1116"/>
    </row>
    <row r="1117" spans="1:13" s="39" customFormat="1">
      <c r="A1117" s="49" t="s">
        <v>26360</v>
      </c>
      <c r="B1117" s="3">
        <v>15</v>
      </c>
      <c r="C1117" s="2">
        <v>0.5</v>
      </c>
      <c r="D1117" s="46">
        <v>28</v>
      </c>
      <c r="E1117" s="3" t="s">
        <v>10532</v>
      </c>
      <c r="F1117" s="3"/>
      <c r="G1117" s="280">
        <v>8.4500000000000011</v>
      </c>
      <c r="H1117" s="280">
        <v>7.75</v>
      </c>
      <c r="I1117" s="284">
        <v>7.6000000000000005</v>
      </c>
      <c r="J1117"/>
      <c r="K1117"/>
      <c r="L1117"/>
      <c r="M1117"/>
    </row>
    <row r="1118" spans="1:13" s="39" customFormat="1">
      <c r="A1118" s="49" t="s">
        <v>9090</v>
      </c>
      <c r="B1118" s="3">
        <v>6</v>
      </c>
      <c r="C1118" s="2">
        <v>0.7</v>
      </c>
      <c r="D1118" s="46">
        <v>38</v>
      </c>
      <c r="E1118" s="3" t="s">
        <v>10532</v>
      </c>
      <c r="F1118" s="3"/>
      <c r="G1118" s="280">
        <v>46.75</v>
      </c>
      <c r="H1118" s="280">
        <v>42.95</v>
      </c>
      <c r="I1118" s="284">
        <v>42.150000000000006</v>
      </c>
      <c r="J1118"/>
      <c r="K1118"/>
      <c r="L1118"/>
      <c r="M1118"/>
    </row>
    <row r="1119" spans="1:13">
      <c r="A1119" s="49" t="s">
        <v>9289</v>
      </c>
      <c r="B1119" s="3">
        <v>6</v>
      </c>
      <c r="C1119" s="2">
        <v>0.7</v>
      </c>
      <c r="D1119" s="46">
        <v>40</v>
      </c>
      <c r="E1119" s="3" t="s">
        <v>10532</v>
      </c>
      <c r="F1119" s="3"/>
      <c r="G1119" s="280">
        <v>17.650000000000002</v>
      </c>
      <c r="H1119" s="280">
        <v>16.2</v>
      </c>
      <c r="I1119" s="284">
        <v>15.9</v>
      </c>
    </row>
    <row r="1120" spans="1:13">
      <c r="A1120" s="49" t="s">
        <v>9761</v>
      </c>
      <c r="B1120" s="3">
        <v>6</v>
      </c>
      <c r="C1120" s="2">
        <v>1</v>
      </c>
      <c r="D1120" s="46">
        <v>37.5</v>
      </c>
      <c r="E1120" s="3" t="s">
        <v>10533</v>
      </c>
      <c r="F1120" s="3"/>
      <c r="G1120" s="280">
        <v>17.350000000000001</v>
      </c>
      <c r="H1120" s="280">
        <v>15.9</v>
      </c>
      <c r="I1120" s="284">
        <v>15.65</v>
      </c>
    </row>
    <row r="1121" spans="1:13" s="39" customFormat="1">
      <c r="A1121" s="49" t="s">
        <v>9767</v>
      </c>
      <c r="B1121" s="3">
        <v>6</v>
      </c>
      <c r="C1121" s="2">
        <v>0.7</v>
      </c>
      <c r="D1121" s="46">
        <v>29.9</v>
      </c>
      <c r="E1121" s="3" t="s">
        <v>10532</v>
      </c>
      <c r="F1121" s="3"/>
      <c r="G1121" s="280">
        <v>17.350000000000001</v>
      </c>
      <c r="H1121" s="280">
        <v>15.950000000000001</v>
      </c>
      <c r="I1121" s="284">
        <v>15.65</v>
      </c>
      <c r="J1121"/>
      <c r="K1121"/>
      <c r="L1121"/>
      <c r="M1121"/>
    </row>
    <row r="1122" spans="1:13">
      <c r="A1122" s="49" t="s">
        <v>9795</v>
      </c>
      <c r="B1122" s="3">
        <v>12</v>
      </c>
      <c r="C1122" s="2">
        <v>1</v>
      </c>
      <c r="D1122" s="46">
        <v>40</v>
      </c>
      <c r="E1122" s="3" t="s">
        <v>10533</v>
      </c>
      <c r="F1122" s="3"/>
      <c r="G1122" s="280">
        <v>19.8</v>
      </c>
      <c r="H1122" s="280">
        <v>18.150000000000002</v>
      </c>
      <c r="I1122" s="284">
        <v>17.850000000000001</v>
      </c>
    </row>
    <row r="1123" spans="1:13" s="39" customFormat="1">
      <c r="A1123" s="49" t="s">
        <v>9886</v>
      </c>
      <c r="B1123" s="3">
        <v>6</v>
      </c>
      <c r="C1123" s="2">
        <v>0.7</v>
      </c>
      <c r="D1123" s="46">
        <v>17</v>
      </c>
      <c r="E1123" s="3" t="s">
        <v>10532</v>
      </c>
      <c r="F1123" s="3"/>
      <c r="G1123" s="280">
        <v>11.25</v>
      </c>
      <c r="H1123" s="280">
        <v>10.3</v>
      </c>
      <c r="I1123" s="284">
        <v>10.15</v>
      </c>
      <c r="J1123"/>
      <c r="K1123"/>
      <c r="L1123"/>
      <c r="M1123"/>
    </row>
    <row r="1124" spans="1:13" s="39" customFormat="1">
      <c r="A1124" s="49" t="s">
        <v>9889</v>
      </c>
      <c r="B1124" s="3">
        <v>6</v>
      </c>
      <c r="C1124" s="2">
        <v>0.7</v>
      </c>
      <c r="D1124" s="46">
        <v>17</v>
      </c>
      <c r="E1124" s="3" t="s">
        <v>10532</v>
      </c>
      <c r="F1124" s="3"/>
      <c r="G1124" s="280">
        <v>12.75</v>
      </c>
      <c r="H1124" s="280">
        <v>11.700000000000001</v>
      </c>
      <c r="I1124" s="284">
        <v>11.5</v>
      </c>
      <c r="J1124"/>
      <c r="K1124"/>
      <c r="L1124"/>
      <c r="M1124"/>
    </row>
    <row r="1125" spans="1:13">
      <c r="A1125" s="49" t="s">
        <v>9892</v>
      </c>
      <c r="B1125" s="3">
        <v>6</v>
      </c>
      <c r="C1125" s="2">
        <v>0.7</v>
      </c>
      <c r="D1125" s="46">
        <v>17</v>
      </c>
      <c r="E1125" s="3" t="s">
        <v>10532</v>
      </c>
      <c r="F1125" s="3"/>
      <c r="G1125" s="280">
        <v>10.200000000000001</v>
      </c>
      <c r="H1125" s="280">
        <v>9.35</v>
      </c>
      <c r="I1125" s="284">
        <v>9.2000000000000011</v>
      </c>
    </row>
    <row r="1126" spans="1:13" s="39" customFormat="1">
      <c r="A1126" s="49" t="s">
        <v>9981</v>
      </c>
      <c r="B1126" s="3">
        <v>6</v>
      </c>
      <c r="C1126" s="2">
        <v>0.7</v>
      </c>
      <c r="D1126" s="46">
        <v>40</v>
      </c>
      <c r="E1126" s="3" t="s">
        <v>10533</v>
      </c>
      <c r="F1126" s="3"/>
      <c r="G1126" s="280">
        <v>26.85</v>
      </c>
      <c r="H1126" s="280">
        <v>24.650000000000002</v>
      </c>
      <c r="I1126" s="284">
        <v>24.200000000000003</v>
      </c>
      <c r="J1126"/>
      <c r="K1126"/>
      <c r="L1126"/>
      <c r="M1126"/>
    </row>
    <row r="1127" spans="1:13">
      <c r="A1127" s="49" t="s">
        <v>10015</v>
      </c>
      <c r="B1127" s="3">
        <v>6</v>
      </c>
      <c r="C1127" s="2">
        <v>1</v>
      </c>
      <c r="D1127" s="46">
        <v>21</v>
      </c>
      <c r="E1127" s="3" t="s">
        <v>10532</v>
      </c>
      <c r="F1127" s="3"/>
      <c r="G1127" s="280">
        <v>13.9</v>
      </c>
      <c r="H1127" s="280">
        <v>12.75</v>
      </c>
      <c r="I1127" s="284">
        <v>12.55</v>
      </c>
    </row>
    <row r="1128" spans="1:13">
      <c r="A1128" s="49" t="s">
        <v>10029</v>
      </c>
      <c r="B1128" s="3">
        <v>6</v>
      </c>
      <c r="C1128" s="2">
        <v>1</v>
      </c>
      <c r="D1128" s="46">
        <v>35</v>
      </c>
      <c r="E1128" s="3" t="s">
        <v>10532</v>
      </c>
      <c r="F1128" s="3"/>
      <c r="G1128" s="280">
        <v>20.6</v>
      </c>
      <c r="H1128" s="280">
        <v>18.900000000000002</v>
      </c>
      <c r="I1128" s="284">
        <v>18.600000000000001</v>
      </c>
    </row>
    <row r="1129" spans="1:13" s="39" customFormat="1">
      <c r="A1129" s="49" t="s">
        <v>10032</v>
      </c>
      <c r="B1129" s="3">
        <v>6</v>
      </c>
      <c r="C1129" s="2">
        <v>1</v>
      </c>
      <c r="D1129" s="46">
        <v>40</v>
      </c>
      <c r="E1129" s="3" t="s">
        <v>10533</v>
      </c>
      <c r="F1129" s="3"/>
      <c r="G1129" s="280">
        <v>20.25</v>
      </c>
      <c r="H1129" s="280">
        <v>18.600000000000001</v>
      </c>
      <c r="I1129" s="284">
        <v>18.3</v>
      </c>
      <c r="J1129"/>
      <c r="K1129"/>
      <c r="L1129"/>
      <c r="M1129"/>
    </row>
    <row r="1130" spans="1:13" s="39" customFormat="1">
      <c r="A1130" s="49" t="s">
        <v>10035</v>
      </c>
      <c r="B1130" s="3">
        <v>6</v>
      </c>
      <c r="C1130" s="2">
        <v>1</v>
      </c>
      <c r="D1130" s="46">
        <v>35</v>
      </c>
      <c r="E1130" s="3" t="s">
        <v>10532</v>
      </c>
      <c r="F1130" s="3"/>
      <c r="G1130" s="280">
        <v>20.6</v>
      </c>
      <c r="H1130" s="280">
        <v>18.900000000000002</v>
      </c>
      <c r="I1130" s="284">
        <v>18.600000000000001</v>
      </c>
      <c r="J1130"/>
      <c r="K1130"/>
      <c r="L1130"/>
      <c r="M1130"/>
    </row>
    <row r="1131" spans="1:13">
      <c r="A1131" s="49" t="s">
        <v>10038</v>
      </c>
      <c r="B1131" s="3">
        <v>6</v>
      </c>
      <c r="C1131" s="2">
        <v>1</v>
      </c>
      <c r="D1131" s="46">
        <v>35</v>
      </c>
      <c r="E1131" s="3" t="s">
        <v>10532</v>
      </c>
      <c r="F1131" s="3"/>
      <c r="G1131" s="280">
        <v>20.6</v>
      </c>
      <c r="H1131" s="280">
        <v>18.900000000000002</v>
      </c>
      <c r="I1131" s="284">
        <v>18.600000000000001</v>
      </c>
    </row>
    <row r="1132" spans="1:13" s="39" customFormat="1">
      <c r="A1132" s="49" t="s">
        <v>10041</v>
      </c>
      <c r="B1132" s="3">
        <v>6</v>
      </c>
      <c r="C1132" s="2">
        <v>1</v>
      </c>
      <c r="D1132" s="46">
        <v>35</v>
      </c>
      <c r="E1132" s="3" t="s">
        <v>10532</v>
      </c>
      <c r="F1132" s="3"/>
      <c r="G1132" s="280">
        <v>20.6</v>
      </c>
      <c r="H1132" s="280">
        <v>18.900000000000002</v>
      </c>
      <c r="I1132" s="284">
        <v>18.600000000000001</v>
      </c>
      <c r="J1132"/>
      <c r="K1132"/>
      <c r="L1132"/>
      <c r="M1132"/>
    </row>
    <row r="1133" spans="1:13" s="39" customFormat="1">
      <c r="A1133" s="49" t="s">
        <v>10141</v>
      </c>
      <c r="B1133" s="3">
        <v>6</v>
      </c>
      <c r="C1133" s="2">
        <v>0.7</v>
      </c>
      <c r="D1133" s="46">
        <v>40</v>
      </c>
      <c r="E1133" s="3" t="s">
        <v>10533</v>
      </c>
      <c r="F1133" s="3"/>
      <c r="G1133" s="280">
        <v>21.700000000000003</v>
      </c>
      <c r="H1133" s="280">
        <v>19.900000000000002</v>
      </c>
      <c r="I1133" s="284">
        <v>19.55</v>
      </c>
      <c r="J1133"/>
      <c r="K1133"/>
      <c r="L1133"/>
      <c r="M1133"/>
    </row>
    <row r="1134" spans="1:13" s="39" customFormat="1">
      <c r="A1134" s="49" t="s">
        <v>26531</v>
      </c>
      <c r="B1134" s="3">
        <v>6</v>
      </c>
      <c r="C1134" s="2">
        <v>0.7</v>
      </c>
      <c r="D1134" s="46">
        <v>43</v>
      </c>
      <c r="E1134" s="3" t="s">
        <v>10532</v>
      </c>
      <c r="F1134" s="3"/>
      <c r="G1134" s="280">
        <v>15.5</v>
      </c>
      <c r="H1134" s="280">
        <v>14.200000000000001</v>
      </c>
      <c r="I1134" s="284">
        <v>13.950000000000001</v>
      </c>
      <c r="J1134"/>
      <c r="K1134"/>
      <c r="L1134"/>
      <c r="M1134"/>
    </row>
    <row r="1135" spans="1:13" s="39" customFormat="1">
      <c r="A1135" s="49" t="s">
        <v>26301</v>
      </c>
      <c r="B1135" s="3">
        <v>6</v>
      </c>
      <c r="C1135" s="2">
        <v>0.7</v>
      </c>
      <c r="D1135" s="46">
        <v>40</v>
      </c>
      <c r="E1135" s="3" t="s">
        <v>10533</v>
      </c>
      <c r="F1135" s="3"/>
      <c r="G1135" s="280">
        <v>29.75</v>
      </c>
      <c r="H1135" s="280">
        <v>27.3</v>
      </c>
      <c r="I1135" s="284">
        <v>26.8</v>
      </c>
      <c r="J1135"/>
      <c r="K1135"/>
      <c r="L1135"/>
      <c r="M1135"/>
    </row>
    <row r="1136" spans="1:13" s="39" customFormat="1">
      <c r="A1136" s="49" t="s">
        <v>10332</v>
      </c>
      <c r="B1136" s="3">
        <v>6</v>
      </c>
      <c r="C1136" s="2">
        <v>1</v>
      </c>
      <c r="D1136" s="46">
        <v>15</v>
      </c>
      <c r="E1136" s="3" t="s">
        <v>10532</v>
      </c>
      <c r="F1136" s="3"/>
      <c r="G1136" s="280">
        <v>11.75</v>
      </c>
      <c r="H1136" s="280">
        <v>10.8</v>
      </c>
      <c r="I1136" s="284">
        <v>10.600000000000001</v>
      </c>
      <c r="J1136"/>
      <c r="K1136"/>
      <c r="L1136"/>
      <c r="M1136"/>
    </row>
    <row r="1137" spans="1:13">
      <c r="A1137" s="49" t="s">
        <v>10393</v>
      </c>
      <c r="B1137" s="3">
        <v>10</v>
      </c>
      <c r="C1137" s="2">
        <v>0.5</v>
      </c>
      <c r="D1137" s="46">
        <v>38</v>
      </c>
      <c r="E1137" s="3" t="s">
        <v>10533</v>
      </c>
      <c r="F1137" s="3"/>
      <c r="G1137" s="280">
        <v>25.650000000000002</v>
      </c>
      <c r="H1137" s="280">
        <v>23.55</v>
      </c>
      <c r="I1137" s="284">
        <v>23.150000000000002</v>
      </c>
    </row>
    <row r="1138" spans="1:13" s="39" customFormat="1">
      <c r="A1138" s="49" t="s">
        <v>10399</v>
      </c>
      <c r="B1138" s="3">
        <v>6</v>
      </c>
      <c r="C1138" s="2">
        <v>0.7</v>
      </c>
      <c r="D1138" s="46">
        <v>40</v>
      </c>
      <c r="E1138" s="3" t="s">
        <v>10533</v>
      </c>
      <c r="F1138" s="3"/>
      <c r="G1138" s="280">
        <v>10.950000000000001</v>
      </c>
      <c r="H1138" s="280">
        <v>10.050000000000001</v>
      </c>
      <c r="I1138" s="284">
        <v>9.8500000000000014</v>
      </c>
      <c r="J1138"/>
      <c r="K1138"/>
      <c r="L1138"/>
      <c r="M1138"/>
    </row>
    <row r="1139" spans="1:13">
      <c r="A1139" s="49" t="s">
        <v>10404</v>
      </c>
      <c r="B1139" s="3">
        <v>12</v>
      </c>
      <c r="C1139" s="2">
        <v>0.5</v>
      </c>
      <c r="D1139" s="46">
        <v>30</v>
      </c>
      <c r="E1139" s="3" t="s">
        <v>10532</v>
      </c>
      <c r="F1139" s="3"/>
      <c r="G1139" s="280">
        <v>8.2000000000000011</v>
      </c>
      <c r="H1139" s="280">
        <v>7.5500000000000007</v>
      </c>
      <c r="I1139" s="284">
        <v>7.4</v>
      </c>
    </row>
    <row r="1140" spans="1:13">
      <c r="A1140" s="49" t="s">
        <v>10407</v>
      </c>
      <c r="B1140" s="3">
        <v>12</v>
      </c>
      <c r="C1140" s="2">
        <v>0.5</v>
      </c>
      <c r="D1140" s="46">
        <v>30</v>
      </c>
      <c r="E1140" s="3" t="s">
        <v>10532</v>
      </c>
      <c r="F1140" s="3"/>
      <c r="G1140" s="280">
        <v>8.2000000000000011</v>
      </c>
      <c r="H1140" s="280">
        <v>7.5500000000000007</v>
      </c>
      <c r="I1140" s="284">
        <v>7.4</v>
      </c>
    </row>
    <row r="1141" spans="1:13" s="39" customFormat="1">
      <c r="A1141" s="49" t="s">
        <v>10410</v>
      </c>
      <c r="B1141" s="3">
        <v>6</v>
      </c>
      <c r="C1141" s="2">
        <v>0.7</v>
      </c>
      <c r="D1141" s="46">
        <v>34</v>
      </c>
      <c r="E1141" s="3" t="s">
        <v>10532</v>
      </c>
      <c r="F1141" s="3"/>
      <c r="G1141" s="280">
        <v>10.4</v>
      </c>
      <c r="H1141" s="280">
        <v>9.5500000000000007</v>
      </c>
      <c r="I1141" s="284">
        <v>9.4</v>
      </c>
      <c r="J1141"/>
      <c r="K1141"/>
      <c r="L1141"/>
      <c r="M1141"/>
    </row>
    <row r="1142" spans="1:13" s="39" customFormat="1">
      <c r="A1142" s="49" t="s">
        <v>10415</v>
      </c>
      <c r="B1142" s="3">
        <v>15</v>
      </c>
      <c r="C1142" s="2">
        <v>0.5</v>
      </c>
      <c r="D1142" s="46">
        <v>40</v>
      </c>
      <c r="E1142" s="3" t="s">
        <v>10533</v>
      </c>
      <c r="F1142" s="3"/>
      <c r="G1142" s="280">
        <v>7.75</v>
      </c>
      <c r="H1142" s="280">
        <v>7.1000000000000005</v>
      </c>
      <c r="I1142" s="284">
        <v>7</v>
      </c>
      <c r="J1142"/>
      <c r="K1142"/>
      <c r="L1142"/>
      <c r="M1142"/>
    </row>
    <row r="1143" spans="1:13" s="39" customFormat="1">
      <c r="A1143" s="49" t="s">
        <v>10420</v>
      </c>
      <c r="B1143" s="3">
        <v>6</v>
      </c>
      <c r="C1143" s="2">
        <v>1</v>
      </c>
      <c r="D1143" s="46">
        <v>40</v>
      </c>
      <c r="E1143" s="3" t="s">
        <v>10533</v>
      </c>
      <c r="F1143" s="3"/>
      <c r="G1143" s="280">
        <v>12.9</v>
      </c>
      <c r="H1143" s="280">
        <v>11.850000000000001</v>
      </c>
      <c r="I1143" s="284">
        <v>11.600000000000001</v>
      </c>
      <c r="J1143"/>
      <c r="K1143"/>
      <c r="L1143"/>
      <c r="M1143"/>
    </row>
    <row r="1144" spans="1:13" s="39" customFormat="1">
      <c r="A1144" s="49" t="s">
        <v>10425</v>
      </c>
      <c r="B1144" s="3">
        <v>12</v>
      </c>
      <c r="C1144" s="2">
        <v>0.5</v>
      </c>
      <c r="D1144" s="46">
        <v>40</v>
      </c>
      <c r="E1144" s="3" t="s">
        <v>10533</v>
      </c>
      <c r="F1144" s="3"/>
      <c r="G1144" s="280">
        <v>10.850000000000001</v>
      </c>
      <c r="H1144" s="280">
        <v>9.9500000000000011</v>
      </c>
      <c r="I1144" s="284">
        <v>9.8000000000000007</v>
      </c>
      <c r="J1144"/>
      <c r="K1144"/>
      <c r="L1144"/>
      <c r="M1144"/>
    </row>
    <row r="1145" spans="1:13" s="39" customFormat="1">
      <c r="A1145" s="49" t="s">
        <v>10523</v>
      </c>
      <c r="B1145" s="3">
        <v>12</v>
      </c>
      <c r="C1145" s="2">
        <v>1</v>
      </c>
      <c r="D1145" s="46">
        <v>40</v>
      </c>
      <c r="E1145" s="3" t="s">
        <v>10533</v>
      </c>
      <c r="F1145" s="3"/>
      <c r="G1145" s="280">
        <v>10.65</v>
      </c>
      <c r="H1145" s="280">
        <v>9.75</v>
      </c>
      <c r="I1145" s="284">
        <v>9.6000000000000014</v>
      </c>
      <c r="J1145"/>
      <c r="K1145"/>
      <c r="L1145"/>
      <c r="M1145"/>
    </row>
    <row r="1146" spans="1:13" s="39" customFormat="1" ht="17.149999999999999" customHeight="1">
      <c r="A1146" s="399" t="s">
        <v>10639</v>
      </c>
      <c r="B1146" s="400"/>
      <c r="C1146" s="400"/>
      <c r="D1146" s="400"/>
      <c r="E1146" s="400"/>
      <c r="F1146" s="277"/>
      <c r="G1146" s="279"/>
      <c r="H1146" s="279"/>
      <c r="I1146" s="283"/>
    </row>
    <row r="1147" spans="1:13" s="39" customFormat="1">
      <c r="A1147" s="49" t="s">
        <v>26259</v>
      </c>
      <c r="B1147" s="3">
        <v>6</v>
      </c>
      <c r="C1147" s="2">
        <v>0.7</v>
      </c>
      <c r="D1147" s="46">
        <v>40</v>
      </c>
      <c r="E1147" s="3" t="s">
        <v>10538</v>
      </c>
      <c r="F1147" s="3"/>
      <c r="G1147" s="280">
        <v>22.450000000000003</v>
      </c>
      <c r="H1147" s="280">
        <v>20.650000000000002</v>
      </c>
      <c r="I1147" s="284">
        <v>20.25</v>
      </c>
      <c r="J1147"/>
      <c r="K1147"/>
      <c r="L1147"/>
      <c r="M1147"/>
    </row>
    <row r="1148" spans="1:13">
      <c r="A1148" s="49" t="s">
        <v>26268</v>
      </c>
      <c r="B1148" s="3">
        <v>6</v>
      </c>
      <c r="C1148" s="2">
        <v>0.7</v>
      </c>
      <c r="D1148" s="46">
        <v>40</v>
      </c>
      <c r="E1148" s="3" t="s">
        <v>10538</v>
      </c>
      <c r="F1148" s="3"/>
      <c r="G1148" s="280">
        <v>34.1</v>
      </c>
      <c r="H1148" s="280">
        <v>31.35</v>
      </c>
      <c r="I1148" s="284">
        <v>30.75</v>
      </c>
    </row>
    <row r="1149" spans="1:13">
      <c r="A1149" s="49" t="s">
        <v>26155</v>
      </c>
      <c r="B1149" s="3">
        <v>6</v>
      </c>
      <c r="C1149" s="2">
        <v>0.7</v>
      </c>
      <c r="D1149" s="46">
        <v>45.8</v>
      </c>
      <c r="E1149" s="3" t="s">
        <v>10538</v>
      </c>
      <c r="F1149" s="3"/>
      <c r="G1149" s="280">
        <v>40.150000000000006</v>
      </c>
      <c r="H1149" s="280">
        <v>36.85</v>
      </c>
      <c r="I1149" s="284">
        <v>36.200000000000003</v>
      </c>
    </row>
    <row r="1150" spans="1:13" s="39" customFormat="1">
      <c r="A1150" s="49" t="s">
        <v>26527</v>
      </c>
      <c r="B1150" s="3">
        <v>6</v>
      </c>
      <c r="C1150" s="2">
        <v>0.7</v>
      </c>
      <c r="D1150" s="46">
        <v>43</v>
      </c>
      <c r="E1150" s="3" t="s">
        <v>10538</v>
      </c>
      <c r="F1150" s="3"/>
      <c r="G1150" s="280">
        <v>54.45</v>
      </c>
      <c r="H1150" s="280">
        <v>50</v>
      </c>
      <c r="I1150" s="284">
        <v>49.1</v>
      </c>
      <c r="J1150"/>
      <c r="K1150"/>
      <c r="L1150"/>
      <c r="M1150"/>
    </row>
    <row r="1151" spans="1:13" s="39" customFormat="1">
      <c r="A1151" s="49" t="s">
        <v>9681</v>
      </c>
      <c r="B1151" s="3">
        <v>6</v>
      </c>
      <c r="C1151" s="2">
        <v>0.7</v>
      </c>
      <c r="D1151" s="46">
        <v>40</v>
      </c>
      <c r="E1151" s="3" t="s">
        <v>10538</v>
      </c>
      <c r="F1151" s="3"/>
      <c r="G1151" s="280">
        <v>22.25</v>
      </c>
      <c r="H1151" s="280">
        <v>20.400000000000002</v>
      </c>
      <c r="I1151" s="284">
        <v>20.05</v>
      </c>
      <c r="J1151"/>
      <c r="K1151"/>
      <c r="L1151"/>
      <c r="M1151"/>
    </row>
    <row r="1152" spans="1:13" s="39" customFormat="1">
      <c r="A1152" s="49" t="s">
        <v>45</v>
      </c>
      <c r="B1152" s="3">
        <v>6</v>
      </c>
      <c r="C1152" s="2">
        <v>1</v>
      </c>
      <c r="D1152" s="46">
        <v>40</v>
      </c>
      <c r="E1152" s="3" t="s">
        <v>10534</v>
      </c>
      <c r="F1152" s="3"/>
      <c r="G1152" s="280">
        <v>22.75</v>
      </c>
      <c r="H1152" s="280">
        <v>20.900000000000002</v>
      </c>
      <c r="I1152" s="284">
        <v>20.55</v>
      </c>
      <c r="J1152"/>
      <c r="K1152"/>
      <c r="L1152"/>
      <c r="M1152"/>
    </row>
    <row r="1153" spans="1:13" s="39" customFormat="1">
      <c r="A1153" s="49" t="s">
        <v>49</v>
      </c>
      <c r="B1153" s="3">
        <v>6</v>
      </c>
      <c r="C1153" s="2">
        <v>1</v>
      </c>
      <c r="D1153" s="46">
        <v>40</v>
      </c>
      <c r="E1153" s="3" t="s">
        <v>10534</v>
      </c>
      <c r="F1153" s="3"/>
      <c r="G1153" s="280">
        <v>22.75</v>
      </c>
      <c r="H1153" s="280">
        <v>20.900000000000002</v>
      </c>
      <c r="I1153" s="284">
        <v>20.55</v>
      </c>
      <c r="J1153"/>
      <c r="K1153"/>
      <c r="L1153"/>
      <c r="M1153"/>
    </row>
    <row r="1154" spans="1:13" s="39" customFormat="1">
      <c r="A1154" s="49" t="s">
        <v>51</v>
      </c>
      <c r="B1154" s="3">
        <v>6</v>
      </c>
      <c r="C1154" s="2">
        <v>0.7</v>
      </c>
      <c r="D1154" s="46">
        <v>35</v>
      </c>
      <c r="E1154" s="3" t="s">
        <v>10534</v>
      </c>
      <c r="F1154" s="3"/>
      <c r="G1154" s="280">
        <v>23.450000000000003</v>
      </c>
      <c r="H1154" s="280">
        <v>21.5</v>
      </c>
      <c r="I1154" s="284">
        <v>21.150000000000002</v>
      </c>
      <c r="J1154"/>
      <c r="K1154"/>
      <c r="L1154"/>
      <c r="M1154"/>
    </row>
    <row r="1155" spans="1:13">
      <c r="A1155" s="49" t="s">
        <v>1293</v>
      </c>
      <c r="B1155" s="3">
        <v>6</v>
      </c>
      <c r="C1155" s="2">
        <v>0.7</v>
      </c>
      <c r="D1155" s="46">
        <v>40</v>
      </c>
      <c r="E1155" s="3" t="s">
        <v>10534</v>
      </c>
      <c r="F1155" s="3"/>
      <c r="G1155" s="280">
        <v>25.6</v>
      </c>
      <c r="H1155" s="280">
        <v>23.5</v>
      </c>
      <c r="I1155" s="284">
        <v>23.05</v>
      </c>
    </row>
    <row r="1156" spans="1:13">
      <c r="A1156" s="49" t="s">
        <v>1299</v>
      </c>
      <c r="B1156" s="3">
        <v>6</v>
      </c>
      <c r="C1156" s="2">
        <v>0.7</v>
      </c>
      <c r="D1156" s="46">
        <v>35</v>
      </c>
      <c r="E1156" s="3" t="s">
        <v>10534</v>
      </c>
      <c r="F1156" s="3"/>
      <c r="G1156" s="280">
        <v>8.8000000000000007</v>
      </c>
      <c r="H1156" s="280">
        <v>8.0500000000000007</v>
      </c>
      <c r="I1156" s="284">
        <v>7.95</v>
      </c>
    </row>
    <row r="1157" spans="1:13">
      <c r="A1157" s="49" t="s">
        <v>1319</v>
      </c>
      <c r="B1157" s="3">
        <v>6</v>
      </c>
      <c r="C1157" s="2">
        <v>1</v>
      </c>
      <c r="D1157" s="46">
        <v>35</v>
      </c>
      <c r="E1157" s="3" t="s">
        <v>10534</v>
      </c>
      <c r="F1157" s="3"/>
      <c r="G1157" s="280">
        <v>12.55</v>
      </c>
      <c r="H1157" s="280">
        <v>11.55</v>
      </c>
      <c r="I1157" s="284">
        <v>11.350000000000001</v>
      </c>
    </row>
    <row r="1158" spans="1:13" s="39" customFormat="1">
      <c r="A1158" s="49" t="s">
        <v>3052</v>
      </c>
      <c r="B1158" s="3">
        <v>6</v>
      </c>
      <c r="C1158" s="2">
        <v>0.7</v>
      </c>
      <c r="D1158" s="46">
        <v>17</v>
      </c>
      <c r="E1158" s="3" t="s">
        <v>10534</v>
      </c>
      <c r="F1158" s="3"/>
      <c r="G1158" s="280">
        <v>14.5</v>
      </c>
      <c r="H1158" s="280">
        <v>13.350000000000001</v>
      </c>
      <c r="I1158" s="284">
        <v>13.100000000000001</v>
      </c>
      <c r="J1158"/>
      <c r="K1158"/>
      <c r="L1158"/>
      <c r="M1158"/>
    </row>
    <row r="1159" spans="1:13">
      <c r="A1159" s="49" t="s">
        <v>3064</v>
      </c>
      <c r="B1159" s="3">
        <v>6</v>
      </c>
      <c r="C1159" s="2">
        <v>0.7</v>
      </c>
      <c r="D1159" s="46">
        <v>17</v>
      </c>
      <c r="E1159" s="3" t="s">
        <v>10534</v>
      </c>
      <c r="F1159" s="3"/>
      <c r="G1159" s="280">
        <v>14.5</v>
      </c>
      <c r="H1159" s="280">
        <v>13.350000000000001</v>
      </c>
      <c r="I1159" s="284">
        <v>13.100000000000001</v>
      </c>
    </row>
    <row r="1160" spans="1:13" s="39" customFormat="1">
      <c r="A1160" s="49" t="s">
        <v>3172</v>
      </c>
      <c r="B1160" s="3">
        <v>6</v>
      </c>
      <c r="C1160" s="2">
        <v>0.7</v>
      </c>
      <c r="D1160" s="46">
        <v>40</v>
      </c>
      <c r="E1160" s="3" t="s">
        <v>10534</v>
      </c>
      <c r="F1160" s="3"/>
      <c r="G1160" s="280">
        <v>17.95</v>
      </c>
      <c r="H1160" s="280">
        <v>16.5</v>
      </c>
      <c r="I1160" s="284">
        <v>16.2</v>
      </c>
      <c r="J1160"/>
      <c r="K1160"/>
      <c r="L1160"/>
      <c r="M1160"/>
    </row>
    <row r="1161" spans="1:13">
      <c r="A1161" s="49" t="s">
        <v>3395</v>
      </c>
      <c r="B1161" s="3">
        <v>6</v>
      </c>
      <c r="C1161" s="2">
        <v>0.7</v>
      </c>
      <c r="D1161" s="46">
        <v>40</v>
      </c>
      <c r="E1161" s="3" t="s">
        <v>10534</v>
      </c>
      <c r="F1161" s="3"/>
      <c r="G1161" s="280">
        <v>20.75</v>
      </c>
      <c r="H1161" s="280">
        <v>19.05</v>
      </c>
      <c r="I1161" s="284">
        <v>18.7</v>
      </c>
    </row>
    <row r="1162" spans="1:13" s="39" customFormat="1">
      <c r="A1162" s="49" t="s">
        <v>3491</v>
      </c>
      <c r="B1162" s="3">
        <v>6</v>
      </c>
      <c r="C1162" s="2">
        <v>0.7</v>
      </c>
      <c r="D1162" s="46">
        <v>17</v>
      </c>
      <c r="E1162" s="3" t="s">
        <v>10534</v>
      </c>
      <c r="F1162" s="3"/>
      <c r="G1162" s="280">
        <v>19.900000000000002</v>
      </c>
      <c r="H1162" s="280">
        <v>18.25</v>
      </c>
      <c r="I1162" s="284">
        <v>17.95</v>
      </c>
      <c r="J1162"/>
      <c r="K1162"/>
      <c r="L1162"/>
      <c r="M1162"/>
    </row>
    <row r="1163" spans="1:13">
      <c r="A1163" s="49" t="s">
        <v>3892</v>
      </c>
      <c r="B1163" s="3">
        <v>6</v>
      </c>
      <c r="C1163" s="2">
        <v>0.7</v>
      </c>
      <c r="D1163" s="46">
        <v>33</v>
      </c>
      <c r="E1163" s="3" t="s">
        <v>10534</v>
      </c>
      <c r="F1163" s="3"/>
      <c r="G1163" s="280">
        <v>12.700000000000001</v>
      </c>
      <c r="H1163" s="280">
        <v>11.65</v>
      </c>
      <c r="I1163" s="284">
        <v>11.450000000000001</v>
      </c>
    </row>
    <row r="1164" spans="1:13">
      <c r="A1164" s="49" t="s">
        <v>5177</v>
      </c>
      <c r="B1164" s="3">
        <v>6</v>
      </c>
      <c r="C1164" s="2">
        <v>1</v>
      </c>
      <c r="D1164" s="46">
        <v>35</v>
      </c>
      <c r="E1164" s="3" t="s">
        <v>10534</v>
      </c>
      <c r="F1164" s="3"/>
      <c r="G1164" s="280">
        <v>19.950000000000003</v>
      </c>
      <c r="H1164" s="280">
        <v>18.3</v>
      </c>
      <c r="I1164" s="284">
        <v>18</v>
      </c>
    </row>
    <row r="1165" spans="1:13">
      <c r="A1165" s="49" t="s">
        <v>5255</v>
      </c>
      <c r="B1165" s="3">
        <v>6</v>
      </c>
      <c r="C1165" s="2">
        <v>1</v>
      </c>
      <c r="D1165" s="46">
        <v>35</v>
      </c>
      <c r="E1165" s="3" t="s">
        <v>10534</v>
      </c>
      <c r="F1165" s="3"/>
      <c r="G1165" s="280">
        <v>24.75</v>
      </c>
      <c r="H1165" s="280">
        <v>22.75</v>
      </c>
      <c r="I1165" s="284">
        <v>22.35</v>
      </c>
    </row>
    <row r="1166" spans="1:13">
      <c r="A1166" s="49" t="s">
        <v>5280</v>
      </c>
      <c r="B1166" s="3">
        <v>12</v>
      </c>
      <c r="C1166" s="2">
        <v>1</v>
      </c>
      <c r="D1166" s="46">
        <v>35</v>
      </c>
      <c r="E1166" s="3" t="s">
        <v>10534</v>
      </c>
      <c r="F1166" s="3"/>
      <c r="G1166" s="280">
        <v>24.450000000000003</v>
      </c>
      <c r="H1166" s="280">
        <v>22.450000000000003</v>
      </c>
      <c r="I1166" s="284">
        <v>22.05</v>
      </c>
    </row>
    <row r="1167" spans="1:13" s="39" customFormat="1">
      <c r="A1167" s="49" t="s">
        <v>5431</v>
      </c>
      <c r="B1167" s="3">
        <v>6</v>
      </c>
      <c r="C1167" s="2">
        <v>0.7</v>
      </c>
      <c r="D1167" s="46">
        <v>30</v>
      </c>
      <c r="E1167" s="3" t="s">
        <v>10534</v>
      </c>
      <c r="F1167" s="3"/>
      <c r="G1167" s="280">
        <v>21.55</v>
      </c>
      <c r="H1167" s="280">
        <v>19.75</v>
      </c>
      <c r="I1167" s="284">
        <v>19.400000000000002</v>
      </c>
      <c r="J1167"/>
      <c r="K1167"/>
      <c r="L1167"/>
      <c r="M1167"/>
    </row>
    <row r="1168" spans="1:13" s="39" customFormat="1" ht="17.149999999999999" customHeight="1">
      <c r="A1168" s="49" t="s">
        <v>5486</v>
      </c>
      <c r="B1168" s="3">
        <v>6</v>
      </c>
      <c r="C1168" s="2">
        <v>0.7</v>
      </c>
      <c r="D1168" s="46">
        <v>32.5</v>
      </c>
      <c r="E1168" s="3" t="s">
        <v>10534</v>
      </c>
      <c r="F1168" s="3"/>
      <c r="G1168" s="280">
        <v>13.950000000000001</v>
      </c>
      <c r="H1168" s="280">
        <v>12.8</v>
      </c>
      <c r="I1168" s="284">
        <v>12.55</v>
      </c>
      <c r="J1168"/>
      <c r="K1168"/>
      <c r="L1168"/>
      <c r="M1168"/>
    </row>
    <row r="1169" spans="1:13" s="39" customFormat="1">
      <c r="A1169" s="49" t="s">
        <v>9006</v>
      </c>
      <c r="B1169" s="3">
        <v>6</v>
      </c>
      <c r="C1169" s="2">
        <v>1</v>
      </c>
      <c r="D1169" s="46">
        <v>35</v>
      </c>
      <c r="E1169" s="3" t="s">
        <v>10534</v>
      </c>
      <c r="F1169" s="3"/>
      <c r="G1169" s="280">
        <v>14.15</v>
      </c>
      <c r="H1169" s="280">
        <v>13</v>
      </c>
      <c r="I1169" s="284">
        <v>12.75</v>
      </c>
      <c r="J1169"/>
      <c r="K1169"/>
      <c r="L1169"/>
      <c r="M1169"/>
    </row>
    <row r="1170" spans="1:13" s="39" customFormat="1">
      <c r="A1170" s="49" t="s">
        <v>9688</v>
      </c>
      <c r="B1170" s="3">
        <v>6</v>
      </c>
      <c r="C1170" s="2">
        <v>0.7</v>
      </c>
      <c r="D1170" s="46">
        <v>35</v>
      </c>
      <c r="E1170" s="3" t="s">
        <v>10534</v>
      </c>
      <c r="F1170" s="3"/>
      <c r="G1170" s="280">
        <v>16.600000000000001</v>
      </c>
      <c r="H1170" s="280">
        <v>15.25</v>
      </c>
      <c r="I1170" s="284">
        <v>14.950000000000001</v>
      </c>
      <c r="J1170"/>
      <c r="K1170"/>
      <c r="L1170"/>
      <c r="M1170"/>
    </row>
    <row r="1171" spans="1:13">
      <c r="A1171" s="49" t="s">
        <v>9734</v>
      </c>
      <c r="B1171" s="3">
        <v>6</v>
      </c>
      <c r="C1171" s="2">
        <v>0.5</v>
      </c>
      <c r="D1171" s="46">
        <v>35</v>
      </c>
      <c r="E1171" s="3" t="s">
        <v>10534</v>
      </c>
      <c r="F1171" s="3"/>
      <c r="G1171" s="280">
        <v>12.05</v>
      </c>
      <c r="H1171" s="280">
        <v>11.05</v>
      </c>
      <c r="I1171" s="284">
        <v>10.850000000000001</v>
      </c>
    </row>
    <row r="1172" spans="1:13">
      <c r="A1172" s="49" t="s">
        <v>9781</v>
      </c>
      <c r="B1172" s="3">
        <v>6</v>
      </c>
      <c r="C1172" s="2">
        <v>1</v>
      </c>
      <c r="D1172" s="46">
        <v>33</v>
      </c>
      <c r="E1172" s="3" t="s">
        <v>10534</v>
      </c>
      <c r="F1172" s="3"/>
      <c r="G1172" s="280">
        <v>15.8</v>
      </c>
      <c r="H1172" s="280">
        <v>14.5</v>
      </c>
      <c r="I1172" s="284">
        <v>14.25</v>
      </c>
    </row>
    <row r="1173" spans="1:13">
      <c r="A1173" s="49" t="s">
        <v>10226</v>
      </c>
      <c r="B1173" s="3">
        <v>6</v>
      </c>
      <c r="C1173" s="2">
        <v>0.7</v>
      </c>
      <c r="D1173" s="46">
        <v>35.5</v>
      </c>
      <c r="E1173" s="3" t="s">
        <v>10534</v>
      </c>
      <c r="F1173" s="3"/>
      <c r="G1173" s="280">
        <v>18.8</v>
      </c>
      <c r="H1173" s="280">
        <v>17.25</v>
      </c>
      <c r="I1173" s="284">
        <v>16.95</v>
      </c>
    </row>
    <row r="1174" spans="1:13">
      <c r="A1174" s="49" t="s">
        <v>26260</v>
      </c>
      <c r="B1174" s="3">
        <v>6</v>
      </c>
      <c r="C1174" s="2">
        <v>0.7</v>
      </c>
      <c r="D1174" s="46">
        <v>40</v>
      </c>
      <c r="E1174" s="3" t="s">
        <v>10542</v>
      </c>
      <c r="F1174" s="3"/>
      <c r="G1174" s="280">
        <v>25.6</v>
      </c>
      <c r="H1174" s="280">
        <v>23.5</v>
      </c>
      <c r="I1174" s="284">
        <v>23.05</v>
      </c>
    </row>
    <row r="1175" spans="1:13" s="39" customFormat="1">
      <c r="A1175" s="49" t="s">
        <v>2587</v>
      </c>
      <c r="B1175" s="3">
        <v>6</v>
      </c>
      <c r="C1175" s="2">
        <v>0.7</v>
      </c>
      <c r="D1175" s="46">
        <v>43</v>
      </c>
      <c r="E1175" s="3" t="s">
        <v>10542</v>
      </c>
      <c r="F1175" s="3"/>
      <c r="G1175" s="280">
        <v>60</v>
      </c>
      <c r="H1175" s="280">
        <v>55.1</v>
      </c>
      <c r="I1175" s="284">
        <v>54.1</v>
      </c>
      <c r="J1175"/>
      <c r="K1175"/>
      <c r="L1175"/>
      <c r="M1175"/>
    </row>
    <row r="1176" spans="1:13" s="39" customFormat="1">
      <c r="A1176" s="49" t="s">
        <v>4778</v>
      </c>
      <c r="B1176" s="3">
        <v>6</v>
      </c>
      <c r="C1176" s="2">
        <v>0.7</v>
      </c>
      <c r="D1176" s="46">
        <v>40</v>
      </c>
      <c r="E1176" s="3" t="s">
        <v>10542</v>
      </c>
      <c r="F1176" s="3"/>
      <c r="G1176" s="280">
        <v>22.450000000000003</v>
      </c>
      <c r="H1176" s="280">
        <v>20.650000000000002</v>
      </c>
      <c r="I1176" s="284">
        <v>20.25</v>
      </c>
      <c r="J1176"/>
      <c r="K1176"/>
      <c r="L1176"/>
      <c r="M1176"/>
    </row>
    <row r="1177" spans="1:13" s="39" customFormat="1">
      <c r="A1177" s="49" t="s">
        <v>5837</v>
      </c>
      <c r="B1177" s="3">
        <v>6</v>
      </c>
      <c r="C1177" s="2">
        <v>0.7</v>
      </c>
      <c r="D1177" s="46">
        <v>56</v>
      </c>
      <c r="E1177" s="3" t="s">
        <v>10542</v>
      </c>
      <c r="F1177" s="3"/>
      <c r="G1177" s="280">
        <v>35.550000000000004</v>
      </c>
      <c r="H1177" s="280">
        <v>32.65</v>
      </c>
      <c r="I1177" s="284">
        <v>32.050000000000004</v>
      </c>
      <c r="J1177"/>
      <c r="K1177"/>
      <c r="L1177"/>
      <c r="M1177"/>
    </row>
    <row r="1178" spans="1:13" s="39" customFormat="1">
      <c r="A1178" s="49" t="s">
        <v>26441</v>
      </c>
      <c r="B1178" s="3">
        <v>6</v>
      </c>
      <c r="C1178" s="2">
        <v>0.7</v>
      </c>
      <c r="D1178" s="46">
        <v>56</v>
      </c>
      <c r="E1178" s="3" t="s">
        <v>10542</v>
      </c>
      <c r="F1178" s="3"/>
      <c r="G1178" s="280">
        <v>31.55</v>
      </c>
      <c r="H1178" s="280">
        <v>29</v>
      </c>
      <c r="I1178" s="284">
        <v>28.450000000000003</v>
      </c>
      <c r="J1178"/>
      <c r="K1178"/>
      <c r="L1178"/>
      <c r="M1178"/>
    </row>
    <row r="1179" spans="1:13" s="39" customFormat="1">
      <c r="A1179" s="49" t="s">
        <v>26519</v>
      </c>
      <c r="B1179" s="3">
        <v>6</v>
      </c>
      <c r="C1179" s="2">
        <v>0.7</v>
      </c>
      <c r="D1179" s="46">
        <v>43</v>
      </c>
      <c r="E1179" s="3" t="s">
        <v>10542</v>
      </c>
      <c r="F1179" s="3"/>
      <c r="G1179" s="280">
        <v>33.15</v>
      </c>
      <c r="H1179" s="280">
        <v>30.450000000000003</v>
      </c>
      <c r="I1179" s="284">
        <v>29.900000000000002</v>
      </c>
      <c r="J1179"/>
      <c r="K1179"/>
      <c r="L1179"/>
      <c r="M1179"/>
    </row>
    <row r="1180" spans="1:13" s="39" customFormat="1">
      <c r="A1180" s="49" t="s">
        <v>26520</v>
      </c>
      <c r="B1180" s="3">
        <v>6</v>
      </c>
      <c r="C1180" s="2">
        <v>0.7</v>
      </c>
      <c r="D1180" s="46">
        <v>43</v>
      </c>
      <c r="E1180" s="3" t="s">
        <v>10542</v>
      </c>
      <c r="F1180" s="3"/>
      <c r="G1180" s="280">
        <v>33.15</v>
      </c>
      <c r="H1180" s="280">
        <v>30.450000000000003</v>
      </c>
      <c r="I1180" s="284">
        <v>29.900000000000002</v>
      </c>
      <c r="J1180"/>
      <c r="K1180"/>
      <c r="L1180"/>
      <c r="M1180"/>
    </row>
    <row r="1181" spans="1:13">
      <c r="A1181" s="49" t="s">
        <v>5963</v>
      </c>
      <c r="B1181" s="3">
        <v>6</v>
      </c>
      <c r="C1181" s="2">
        <v>0.7</v>
      </c>
      <c r="D1181" s="46">
        <v>43</v>
      </c>
      <c r="E1181" s="3" t="s">
        <v>10542</v>
      </c>
      <c r="F1181" s="3"/>
      <c r="G1181" s="280">
        <v>54.45</v>
      </c>
      <c r="H1181" s="280">
        <v>50</v>
      </c>
      <c r="I1181" s="284">
        <v>49.1</v>
      </c>
    </row>
    <row r="1182" spans="1:13">
      <c r="A1182" s="49" t="s">
        <v>26470</v>
      </c>
      <c r="B1182" s="3">
        <v>6</v>
      </c>
      <c r="C1182" s="2">
        <v>0.7</v>
      </c>
      <c r="D1182" s="46">
        <v>50</v>
      </c>
      <c r="E1182" s="3" t="s">
        <v>10542</v>
      </c>
      <c r="F1182" s="3"/>
      <c r="G1182" s="280">
        <v>61.85</v>
      </c>
      <c r="H1182" s="280">
        <v>56.800000000000004</v>
      </c>
      <c r="I1182" s="284">
        <v>55.75</v>
      </c>
    </row>
    <row r="1183" spans="1:13">
      <c r="A1183" s="49" t="s">
        <v>9372</v>
      </c>
      <c r="B1183" s="3">
        <v>6</v>
      </c>
      <c r="C1183" s="2">
        <v>0.7</v>
      </c>
      <c r="D1183" s="46">
        <v>50</v>
      </c>
      <c r="E1183" s="3" t="s">
        <v>10542</v>
      </c>
      <c r="F1183" s="3"/>
      <c r="G1183" s="280">
        <v>76.5</v>
      </c>
      <c r="H1183" s="280">
        <v>70.2</v>
      </c>
      <c r="I1183" s="284">
        <v>68.95</v>
      </c>
    </row>
    <row r="1184" spans="1:13">
      <c r="A1184" s="49" t="s">
        <v>9685</v>
      </c>
      <c r="B1184" s="3">
        <v>6</v>
      </c>
      <c r="C1184" s="2">
        <v>0.7</v>
      </c>
      <c r="D1184" s="46">
        <v>40</v>
      </c>
      <c r="E1184" s="3" t="s">
        <v>10542</v>
      </c>
      <c r="F1184" s="3"/>
      <c r="G1184" s="280">
        <v>25.200000000000003</v>
      </c>
      <c r="H1184" s="280">
        <v>23.150000000000002</v>
      </c>
      <c r="I1184" s="284">
        <v>22.75</v>
      </c>
    </row>
    <row r="1185" spans="1:13" s="39" customFormat="1">
      <c r="A1185" s="49" t="s">
        <v>9758</v>
      </c>
      <c r="B1185" s="3">
        <v>6</v>
      </c>
      <c r="C1185" s="2">
        <v>0.7</v>
      </c>
      <c r="D1185" s="46">
        <v>40</v>
      </c>
      <c r="E1185" s="3" t="s">
        <v>10542</v>
      </c>
      <c r="F1185" s="3"/>
      <c r="G1185" s="280">
        <v>21.6</v>
      </c>
      <c r="H1185" s="280">
        <v>19.850000000000001</v>
      </c>
      <c r="I1185" s="284">
        <v>19.5</v>
      </c>
      <c r="J1185"/>
      <c r="K1185"/>
      <c r="L1185"/>
      <c r="M1185"/>
    </row>
    <row r="1186" spans="1:13" s="39" customFormat="1">
      <c r="A1186" s="49" t="s">
        <v>86</v>
      </c>
      <c r="B1186" s="3">
        <v>6</v>
      </c>
      <c r="C1186" s="2">
        <v>1</v>
      </c>
      <c r="D1186" s="46">
        <v>40</v>
      </c>
      <c r="E1186" s="3" t="s">
        <v>10536</v>
      </c>
      <c r="F1186" s="3"/>
      <c r="G1186" s="280">
        <v>43.550000000000004</v>
      </c>
      <c r="H1186" s="280">
        <v>40</v>
      </c>
      <c r="I1186" s="284">
        <v>39.300000000000004</v>
      </c>
      <c r="J1186"/>
      <c r="K1186"/>
      <c r="L1186"/>
      <c r="M1186"/>
    </row>
    <row r="1187" spans="1:13" s="39" customFormat="1">
      <c r="A1187" s="49" t="s">
        <v>96</v>
      </c>
      <c r="B1187" s="3">
        <v>6</v>
      </c>
      <c r="C1187" s="2">
        <v>0.7</v>
      </c>
      <c r="D1187" s="46">
        <v>40</v>
      </c>
      <c r="E1187" s="3" t="s">
        <v>10536</v>
      </c>
      <c r="F1187" s="3"/>
      <c r="G1187" s="280">
        <v>60.95</v>
      </c>
      <c r="H1187" s="280">
        <v>55.95</v>
      </c>
      <c r="I1187" s="284">
        <v>54.95</v>
      </c>
      <c r="J1187"/>
      <c r="K1187"/>
      <c r="L1187"/>
      <c r="M1187"/>
    </row>
    <row r="1188" spans="1:13" s="39" customFormat="1">
      <c r="A1188" s="49" t="s">
        <v>99</v>
      </c>
      <c r="B1188" s="3">
        <v>4</v>
      </c>
      <c r="C1188" s="2">
        <v>0.7</v>
      </c>
      <c r="D1188" s="46">
        <v>40</v>
      </c>
      <c r="E1188" s="3" t="s">
        <v>10536</v>
      </c>
      <c r="F1188" s="3"/>
      <c r="G1188" s="280">
        <v>149.4</v>
      </c>
      <c r="H1188" s="280">
        <v>137.15</v>
      </c>
      <c r="I1188" s="284">
        <v>134.70000000000002</v>
      </c>
      <c r="J1188"/>
      <c r="K1188"/>
      <c r="L1188"/>
      <c r="M1188"/>
    </row>
    <row r="1189" spans="1:13">
      <c r="A1189" s="49" t="s">
        <v>111</v>
      </c>
      <c r="B1189" s="3">
        <v>3</v>
      </c>
      <c r="C1189" s="2">
        <v>0.7</v>
      </c>
      <c r="D1189" s="46">
        <v>40</v>
      </c>
      <c r="E1189" s="3" t="s">
        <v>10536</v>
      </c>
      <c r="F1189" s="3"/>
      <c r="G1189" s="280">
        <v>52.400000000000006</v>
      </c>
      <c r="H1189" s="280">
        <v>48.150000000000006</v>
      </c>
      <c r="I1189" s="284">
        <v>47.25</v>
      </c>
    </row>
    <row r="1190" spans="1:13">
      <c r="A1190" s="49" t="s">
        <v>114</v>
      </c>
      <c r="B1190" s="3">
        <v>6</v>
      </c>
      <c r="C1190" s="2">
        <v>0.7</v>
      </c>
      <c r="D1190" s="46">
        <v>40</v>
      </c>
      <c r="E1190" s="3" t="s">
        <v>10536</v>
      </c>
      <c r="F1190" s="3"/>
      <c r="G1190" s="280">
        <v>51.2</v>
      </c>
      <c r="H1190" s="280">
        <v>47</v>
      </c>
      <c r="I1190" s="284">
        <v>46.150000000000006</v>
      </c>
    </row>
    <row r="1191" spans="1:13">
      <c r="A1191" s="49" t="s">
        <v>123</v>
      </c>
      <c r="B1191" s="3">
        <v>6</v>
      </c>
      <c r="C1191" s="2">
        <v>0.7</v>
      </c>
      <c r="D1191" s="46">
        <v>43</v>
      </c>
      <c r="E1191" s="3" t="s">
        <v>10536</v>
      </c>
      <c r="F1191" s="3"/>
      <c r="G1191" s="280">
        <v>112.45</v>
      </c>
      <c r="H1191" s="280">
        <v>103.25</v>
      </c>
      <c r="I1191" s="284">
        <v>101.4</v>
      </c>
    </row>
    <row r="1192" spans="1:13">
      <c r="A1192" s="49" t="s">
        <v>26396</v>
      </c>
      <c r="B1192" s="3">
        <v>6</v>
      </c>
      <c r="C1192" s="2">
        <v>0.7</v>
      </c>
      <c r="D1192" s="46">
        <v>61.3</v>
      </c>
      <c r="E1192" s="3" t="s">
        <v>10536</v>
      </c>
      <c r="F1192" s="3"/>
      <c r="G1192" s="280">
        <v>73.850000000000009</v>
      </c>
      <c r="H1192" s="280">
        <v>67.8</v>
      </c>
      <c r="I1192" s="284">
        <v>66.55</v>
      </c>
    </row>
    <row r="1193" spans="1:13" s="39" customFormat="1">
      <c r="A1193" s="49" t="s">
        <v>127</v>
      </c>
      <c r="B1193" s="3">
        <v>6</v>
      </c>
      <c r="C1193" s="2">
        <v>0.7</v>
      </c>
      <c r="D1193" s="46">
        <v>60.8</v>
      </c>
      <c r="E1193" s="3" t="s">
        <v>10536</v>
      </c>
      <c r="F1193" s="3"/>
      <c r="G1193" s="280">
        <v>62.800000000000004</v>
      </c>
      <c r="H1193" s="280">
        <v>57.650000000000006</v>
      </c>
      <c r="I1193" s="284">
        <v>56.650000000000006</v>
      </c>
      <c r="J1193"/>
      <c r="K1193"/>
      <c r="L1193"/>
      <c r="M1193"/>
    </row>
    <row r="1194" spans="1:13" s="39" customFormat="1">
      <c r="A1194" s="49" t="s">
        <v>132</v>
      </c>
      <c r="B1194" s="3">
        <v>6</v>
      </c>
      <c r="C1194" s="2">
        <v>0.7</v>
      </c>
      <c r="D1194" s="46">
        <v>58.9</v>
      </c>
      <c r="E1194" s="3" t="s">
        <v>10536</v>
      </c>
      <c r="F1194" s="3"/>
      <c r="G1194" s="280">
        <v>60.2</v>
      </c>
      <c r="H1194" s="280">
        <v>55.25</v>
      </c>
      <c r="I1194" s="284">
        <v>54.300000000000004</v>
      </c>
      <c r="J1194"/>
      <c r="K1194"/>
      <c r="L1194"/>
      <c r="M1194"/>
    </row>
    <row r="1195" spans="1:13">
      <c r="A1195" s="49" t="s">
        <v>134</v>
      </c>
      <c r="B1195" s="3">
        <v>6</v>
      </c>
      <c r="C1195" s="2">
        <v>0.7</v>
      </c>
      <c r="D1195" s="46">
        <v>48</v>
      </c>
      <c r="E1195" s="3" t="s">
        <v>10536</v>
      </c>
      <c r="F1195" s="3"/>
      <c r="G1195" s="280">
        <v>45.800000000000004</v>
      </c>
      <c r="H1195" s="280">
        <v>42.050000000000004</v>
      </c>
      <c r="I1195" s="284">
        <v>41.300000000000004</v>
      </c>
    </row>
    <row r="1196" spans="1:13" s="39" customFormat="1">
      <c r="A1196" s="49" t="s">
        <v>137</v>
      </c>
      <c r="B1196" s="3">
        <v>3</v>
      </c>
      <c r="C1196" s="2">
        <v>0.7</v>
      </c>
      <c r="D1196" s="46">
        <v>40</v>
      </c>
      <c r="E1196" s="3" t="s">
        <v>10536</v>
      </c>
      <c r="F1196" s="3"/>
      <c r="G1196" s="280">
        <v>42.050000000000004</v>
      </c>
      <c r="H1196" s="280">
        <v>38.6</v>
      </c>
      <c r="I1196" s="284">
        <v>37.9</v>
      </c>
      <c r="J1196"/>
      <c r="K1196"/>
      <c r="L1196"/>
      <c r="M1196"/>
    </row>
    <row r="1197" spans="1:13">
      <c r="A1197" s="49" t="s">
        <v>257</v>
      </c>
      <c r="B1197" s="3">
        <v>6</v>
      </c>
      <c r="C1197" s="2">
        <v>0.7</v>
      </c>
      <c r="D1197" s="46">
        <v>40</v>
      </c>
      <c r="E1197" s="3" t="s">
        <v>10536</v>
      </c>
      <c r="F1197" s="3"/>
      <c r="G1197" s="280">
        <v>20.100000000000001</v>
      </c>
      <c r="H1197" s="280">
        <v>18.45</v>
      </c>
      <c r="I1197" s="284">
        <v>18.100000000000001</v>
      </c>
    </row>
    <row r="1198" spans="1:13">
      <c r="A1198" s="49" t="s">
        <v>260</v>
      </c>
      <c r="B1198" s="3">
        <v>6</v>
      </c>
      <c r="C1198" s="2">
        <v>0.7</v>
      </c>
      <c r="D1198" s="46">
        <v>40</v>
      </c>
      <c r="E1198" s="3" t="s">
        <v>10536</v>
      </c>
      <c r="F1198" s="3"/>
      <c r="G1198" s="280">
        <v>22.450000000000003</v>
      </c>
      <c r="H1198" s="280">
        <v>20.650000000000002</v>
      </c>
      <c r="I1198" s="284">
        <v>20.25</v>
      </c>
    </row>
    <row r="1199" spans="1:13">
      <c r="A1199" s="49" t="s">
        <v>263</v>
      </c>
      <c r="B1199" s="3">
        <v>6</v>
      </c>
      <c r="C1199" s="2">
        <v>0.7</v>
      </c>
      <c r="D1199" s="46">
        <v>40</v>
      </c>
      <c r="E1199" s="3" t="s">
        <v>10536</v>
      </c>
      <c r="F1199" s="3"/>
      <c r="G1199" s="280">
        <v>20.100000000000001</v>
      </c>
      <c r="H1199" s="280">
        <v>18.45</v>
      </c>
      <c r="I1199" s="284">
        <v>18.100000000000001</v>
      </c>
    </row>
    <row r="1200" spans="1:13">
      <c r="A1200" s="49" t="s">
        <v>289</v>
      </c>
      <c r="B1200" s="3">
        <v>6</v>
      </c>
      <c r="C1200" s="2">
        <v>0.7</v>
      </c>
      <c r="D1200" s="46">
        <v>48.9</v>
      </c>
      <c r="E1200" s="3" t="s">
        <v>10536</v>
      </c>
      <c r="F1200" s="3"/>
      <c r="G1200" s="280">
        <v>55</v>
      </c>
      <c r="H1200" s="280">
        <v>50.45</v>
      </c>
      <c r="I1200" s="284">
        <v>49.550000000000004</v>
      </c>
    </row>
    <row r="1201" spans="1:13" s="39" customFormat="1">
      <c r="A1201" s="49" t="s">
        <v>295</v>
      </c>
      <c r="B1201" s="3">
        <v>6</v>
      </c>
      <c r="C1201" s="2">
        <v>0.5</v>
      </c>
      <c r="D1201" s="46">
        <v>50</v>
      </c>
      <c r="E1201" s="3" t="s">
        <v>10536</v>
      </c>
      <c r="F1201" s="3"/>
      <c r="G1201" s="280">
        <v>95.95</v>
      </c>
      <c r="H1201" s="280">
        <v>88.100000000000009</v>
      </c>
      <c r="I1201" s="284">
        <v>86.550000000000011</v>
      </c>
      <c r="J1201"/>
      <c r="K1201"/>
      <c r="L1201"/>
      <c r="M1201"/>
    </row>
    <row r="1202" spans="1:13" s="39" customFormat="1">
      <c r="A1202" s="49" t="s">
        <v>298</v>
      </c>
      <c r="B1202" s="3">
        <v>6</v>
      </c>
      <c r="C1202" s="2">
        <v>0.5</v>
      </c>
      <c r="D1202" s="46">
        <v>50</v>
      </c>
      <c r="E1202" s="3" t="s">
        <v>10536</v>
      </c>
      <c r="F1202" s="3"/>
      <c r="G1202" s="280">
        <v>84.350000000000009</v>
      </c>
      <c r="H1202" s="280">
        <v>77.45</v>
      </c>
      <c r="I1202" s="284">
        <v>76.100000000000009</v>
      </c>
      <c r="J1202"/>
      <c r="K1202"/>
      <c r="L1202"/>
      <c r="M1202"/>
    </row>
    <row r="1203" spans="1:13">
      <c r="A1203" s="49" t="s">
        <v>303</v>
      </c>
      <c r="B1203" s="3">
        <v>6</v>
      </c>
      <c r="C1203" s="2">
        <v>0.5</v>
      </c>
      <c r="D1203" s="46">
        <v>46</v>
      </c>
      <c r="E1203" s="3" t="s">
        <v>10536</v>
      </c>
      <c r="F1203" s="3"/>
      <c r="G1203" s="280">
        <v>54.25</v>
      </c>
      <c r="H1203" s="280">
        <v>49.800000000000004</v>
      </c>
      <c r="I1203" s="284">
        <v>48.900000000000006</v>
      </c>
    </row>
    <row r="1204" spans="1:13" s="39" customFormat="1">
      <c r="A1204" s="49" t="s">
        <v>26400</v>
      </c>
      <c r="B1204" s="3">
        <v>6</v>
      </c>
      <c r="C1204" s="2">
        <v>0.7</v>
      </c>
      <c r="D1204" s="46">
        <v>61.8</v>
      </c>
      <c r="E1204" s="3" t="s">
        <v>10536</v>
      </c>
      <c r="F1204" s="3"/>
      <c r="G1204" s="280">
        <v>49.45</v>
      </c>
      <c r="H1204" s="280">
        <v>45.400000000000006</v>
      </c>
      <c r="I1204" s="284">
        <v>44.6</v>
      </c>
      <c r="J1204"/>
      <c r="K1204"/>
      <c r="L1204"/>
      <c r="M1204"/>
    </row>
    <row r="1205" spans="1:13">
      <c r="A1205" s="49" t="s">
        <v>26485</v>
      </c>
      <c r="B1205" s="3">
        <v>6</v>
      </c>
      <c r="C1205" s="2">
        <v>0.7</v>
      </c>
      <c r="D1205" s="46">
        <v>46</v>
      </c>
      <c r="E1205" s="3" t="s">
        <v>10536</v>
      </c>
      <c r="F1205" s="3"/>
      <c r="G1205" s="280">
        <v>40.1</v>
      </c>
      <c r="H1205" s="280">
        <v>36.800000000000004</v>
      </c>
      <c r="I1205" s="284">
        <v>36.15</v>
      </c>
    </row>
    <row r="1206" spans="1:13">
      <c r="A1206" s="49" t="s">
        <v>430</v>
      </c>
      <c r="B1206" s="3">
        <v>6</v>
      </c>
      <c r="C1206" s="2">
        <v>0.7</v>
      </c>
      <c r="D1206" s="46">
        <v>40</v>
      </c>
      <c r="E1206" s="3" t="s">
        <v>10536</v>
      </c>
      <c r="F1206" s="3"/>
      <c r="G1206" s="280">
        <v>25.900000000000002</v>
      </c>
      <c r="H1206" s="280">
        <v>23.75</v>
      </c>
      <c r="I1206" s="284">
        <v>23.35</v>
      </c>
    </row>
    <row r="1207" spans="1:13">
      <c r="A1207" s="49" t="s">
        <v>26486</v>
      </c>
      <c r="B1207" s="3">
        <v>6</v>
      </c>
      <c r="C1207" s="2">
        <v>0.7</v>
      </c>
      <c r="D1207" s="46">
        <v>46</v>
      </c>
      <c r="E1207" s="3" t="s">
        <v>10536</v>
      </c>
      <c r="F1207" s="3"/>
      <c r="G1207" s="280">
        <v>76.150000000000006</v>
      </c>
      <c r="H1207" s="280">
        <v>69.900000000000006</v>
      </c>
      <c r="I1207" s="284">
        <v>68.650000000000006</v>
      </c>
    </row>
    <row r="1208" spans="1:13">
      <c r="A1208" s="49" t="s">
        <v>26487</v>
      </c>
      <c r="B1208" s="3">
        <v>6</v>
      </c>
      <c r="C1208" s="2">
        <v>0.7</v>
      </c>
      <c r="D1208" s="46">
        <v>46</v>
      </c>
      <c r="E1208" s="3" t="s">
        <v>10536</v>
      </c>
      <c r="F1208" s="3"/>
      <c r="G1208" s="280">
        <v>146.30000000000001</v>
      </c>
      <c r="H1208" s="280">
        <v>134.30000000000001</v>
      </c>
      <c r="I1208" s="284">
        <v>131.9</v>
      </c>
    </row>
    <row r="1209" spans="1:13" s="39" customFormat="1">
      <c r="A1209" s="49" t="s">
        <v>552</v>
      </c>
      <c r="B1209" s="3">
        <v>6</v>
      </c>
      <c r="C1209" s="2">
        <v>0.7</v>
      </c>
      <c r="D1209" s="46">
        <v>46</v>
      </c>
      <c r="E1209" s="3" t="s">
        <v>10536</v>
      </c>
      <c r="F1209" s="3"/>
      <c r="G1209" s="280">
        <v>47.150000000000006</v>
      </c>
      <c r="H1209" s="280">
        <v>43.300000000000004</v>
      </c>
      <c r="I1209" s="284">
        <v>42.5</v>
      </c>
      <c r="J1209"/>
      <c r="K1209"/>
      <c r="L1209"/>
      <c r="M1209"/>
    </row>
    <row r="1210" spans="1:13" s="39" customFormat="1">
      <c r="A1210" s="49" t="s">
        <v>555</v>
      </c>
      <c r="B1210" s="3">
        <v>6</v>
      </c>
      <c r="C1210" s="2">
        <v>0.7</v>
      </c>
      <c r="D1210" s="46">
        <v>46.2</v>
      </c>
      <c r="E1210" s="3" t="s">
        <v>10536</v>
      </c>
      <c r="F1210" s="3"/>
      <c r="G1210" s="280">
        <v>268.3</v>
      </c>
      <c r="H1210" s="280">
        <v>246.3</v>
      </c>
      <c r="I1210" s="284">
        <v>241.9</v>
      </c>
      <c r="J1210"/>
      <c r="K1210"/>
      <c r="L1210"/>
      <c r="M1210"/>
    </row>
    <row r="1211" spans="1:13">
      <c r="A1211" s="49" t="s">
        <v>558</v>
      </c>
      <c r="B1211" s="3">
        <v>6</v>
      </c>
      <c r="C1211" s="2">
        <v>0.7</v>
      </c>
      <c r="D1211" s="46">
        <v>51</v>
      </c>
      <c r="E1211" s="3" t="s">
        <v>10536</v>
      </c>
      <c r="F1211" s="3"/>
      <c r="G1211" s="280">
        <v>1897.45</v>
      </c>
      <c r="H1211" s="280">
        <v>1741.9</v>
      </c>
      <c r="I1211" s="284">
        <v>1710.8000000000002</v>
      </c>
    </row>
    <row r="1212" spans="1:13" s="39" customFormat="1">
      <c r="A1212" s="49" t="s">
        <v>561</v>
      </c>
      <c r="B1212" s="3">
        <v>1</v>
      </c>
      <c r="C1212" s="2">
        <v>0.7</v>
      </c>
      <c r="D1212" s="46">
        <v>46</v>
      </c>
      <c r="E1212" s="3" t="s">
        <v>10536</v>
      </c>
      <c r="F1212" s="3"/>
      <c r="G1212" s="280">
        <v>1073.5</v>
      </c>
      <c r="H1212" s="280">
        <v>985.5</v>
      </c>
      <c r="I1212" s="284">
        <v>967.90000000000009</v>
      </c>
      <c r="J1212"/>
      <c r="K1212"/>
      <c r="L1212"/>
      <c r="M1212"/>
    </row>
    <row r="1213" spans="1:13">
      <c r="A1213" s="49" t="s">
        <v>564</v>
      </c>
      <c r="B1213" s="3">
        <v>6</v>
      </c>
      <c r="C1213" s="2">
        <v>0.7</v>
      </c>
      <c r="D1213" s="46">
        <v>47.4</v>
      </c>
      <c r="E1213" s="3" t="s">
        <v>10536</v>
      </c>
      <c r="F1213" s="3"/>
      <c r="G1213" s="280">
        <v>40.25</v>
      </c>
      <c r="H1213" s="280">
        <v>36.950000000000003</v>
      </c>
      <c r="I1213" s="284">
        <v>36.300000000000004</v>
      </c>
    </row>
    <row r="1214" spans="1:13">
      <c r="A1214" s="49" t="s">
        <v>566</v>
      </c>
      <c r="B1214" s="3">
        <v>6</v>
      </c>
      <c r="C1214" s="2">
        <v>1</v>
      </c>
      <c r="D1214" s="46">
        <v>46.6</v>
      </c>
      <c r="E1214" s="3" t="s">
        <v>10536</v>
      </c>
      <c r="F1214" s="3"/>
      <c r="G1214" s="280">
        <v>62.7</v>
      </c>
      <c r="H1214" s="280">
        <v>57.550000000000004</v>
      </c>
      <c r="I1214" s="284">
        <v>56.550000000000004</v>
      </c>
    </row>
    <row r="1215" spans="1:13">
      <c r="A1215" s="49" t="s">
        <v>568</v>
      </c>
      <c r="B1215" s="3">
        <v>6</v>
      </c>
      <c r="C1215" s="2">
        <v>0.7</v>
      </c>
      <c r="D1215" s="46">
        <v>46</v>
      </c>
      <c r="E1215" s="3" t="s">
        <v>10536</v>
      </c>
      <c r="F1215" s="3"/>
      <c r="G1215" s="280">
        <v>219.5</v>
      </c>
      <c r="H1215" s="280">
        <v>201.5</v>
      </c>
      <c r="I1215" s="284">
        <v>197.9</v>
      </c>
    </row>
    <row r="1216" spans="1:13">
      <c r="A1216" s="49" t="s">
        <v>571</v>
      </c>
      <c r="B1216" s="3">
        <v>6</v>
      </c>
      <c r="C1216" s="2">
        <v>0.7</v>
      </c>
      <c r="D1216" s="46">
        <v>57.1</v>
      </c>
      <c r="E1216" s="3" t="s">
        <v>10536</v>
      </c>
      <c r="F1216" s="3"/>
      <c r="G1216" s="280">
        <v>82</v>
      </c>
      <c r="H1216" s="280">
        <v>75.3</v>
      </c>
      <c r="I1216" s="284">
        <v>73.95</v>
      </c>
    </row>
    <row r="1217" spans="1:13" s="39" customFormat="1">
      <c r="A1217" s="49" t="s">
        <v>26488</v>
      </c>
      <c r="B1217" s="3">
        <v>6</v>
      </c>
      <c r="C1217" s="2">
        <v>0.7</v>
      </c>
      <c r="D1217" s="46">
        <v>46</v>
      </c>
      <c r="E1217" s="3" t="s">
        <v>10536</v>
      </c>
      <c r="F1217" s="3"/>
      <c r="G1217" s="280">
        <v>142.6</v>
      </c>
      <c r="H1217" s="280">
        <v>130.95000000000002</v>
      </c>
      <c r="I1217" s="284">
        <v>128.6</v>
      </c>
      <c r="J1217"/>
      <c r="K1217"/>
      <c r="L1217"/>
      <c r="M1217"/>
    </row>
    <row r="1218" spans="1:13" s="39" customFormat="1">
      <c r="A1218" s="49" t="s">
        <v>580</v>
      </c>
      <c r="B1218" s="3">
        <v>6</v>
      </c>
      <c r="C1218" s="2">
        <v>0.7</v>
      </c>
      <c r="D1218" s="46">
        <v>54.2</v>
      </c>
      <c r="E1218" s="3" t="s">
        <v>10536</v>
      </c>
      <c r="F1218" s="3"/>
      <c r="G1218" s="280">
        <v>73.2</v>
      </c>
      <c r="H1218" s="280">
        <v>67.2</v>
      </c>
      <c r="I1218" s="284">
        <v>66</v>
      </c>
      <c r="J1218"/>
      <c r="K1218"/>
      <c r="L1218"/>
      <c r="M1218"/>
    </row>
    <row r="1219" spans="1:13">
      <c r="A1219" s="49" t="s">
        <v>583</v>
      </c>
      <c r="B1219" s="3">
        <v>6</v>
      </c>
      <c r="C1219" s="2">
        <v>0.7</v>
      </c>
      <c r="D1219" s="46">
        <v>46</v>
      </c>
      <c r="E1219" s="3" t="s">
        <v>10536</v>
      </c>
      <c r="F1219" s="3"/>
      <c r="G1219" s="280">
        <v>40.1</v>
      </c>
      <c r="H1219" s="280">
        <v>36.800000000000004</v>
      </c>
      <c r="I1219" s="284">
        <v>36.15</v>
      </c>
    </row>
    <row r="1220" spans="1:13">
      <c r="A1220" s="49" t="s">
        <v>586</v>
      </c>
      <c r="B1220" s="3">
        <v>6</v>
      </c>
      <c r="C1220" s="2">
        <v>0.7</v>
      </c>
      <c r="D1220" s="46">
        <v>40</v>
      </c>
      <c r="E1220" s="3" t="s">
        <v>10536</v>
      </c>
      <c r="F1220" s="3"/>
      <c r="G1220" s="280">
        <v>21.25</v>
      </c>
      <c r="H1220" s="280">
        <v>19.5</v>
      </c>
      <c r="I1220" s="284">
        <v>19.150000000000002</v>
      </c>
    </row>
    <row r="1221" spans="1:13">
      <c r="A1221" s="49" t="s">
        <v>589</v>
      </c>
      <c r="B1221" s="3">
        <v>6</v>
      </c>
      <c r="C1221" s="2">
        <v>1</v>
      </c>
      <c r="D1221" s="46">
        <v>40</v>
      </c>
      <c r="E1221" s="3" t="s">
        <v>10536</v>
      </c>
      <c r="F1221" s="3"/>
      <c r="G1221" s="280">
        <v>34.4</v>
      </c>
      <c r="H1221" s="280">
        <v>31.6</v>
      </c>
      <c r="I1221" s="284">
        <v>31.05</v>
      </c>
    </row>
    <row r="1222" spans="1:13">
      <c r="A1222" s="49" t="s">
        <v>600</v>
      </c>
      <c r="B1222" s="3">
        <v>6</v>
      </c>
      <c r="C1222" s="2">
        <v>0.7</v>
      </c>
      <c r="D1222" s="46">
        <v>46</v>
      </c>
      <c r="E1222" s="3" t="s">
        <v>10536</v>
      </c>
      <c r="F1222" s="3"/>
      <c r="G1222" s="280">
        <v>28.55</v>
      </c>
      <c r="H1222" s="280">
        <v>26.200000000000003</v>
      </c>
      <c r="I1222" s="284">
        <v>25.75</v>
      </c>
    </row>
    <row r="1223" spans="1:13">
      <c r="A1223" s="49" t="s">
        <v>615</v>
      </c>
      <c r="B1223" s="3">
        <v>6</v>
      </c>
      <c r="C1223" s="2">
        <v>0.7</v>
      </c>
      <c r="D1223" s="46">
        <v>43</v>
      </c>
      <c r="E1223" s="3" t="s">
        <v>10536</v>
      </c>
      <c r="F1223" s="3"/>
      <c r="G1223" s="280">
        <v>28.3</v>
      </c>
      <c r="H1223" s="280">
        <v>25.950000000000003</v>
      </c>
      <c r="I1223" s="284">
        <v>25.5</v>
      </c>
    </row>
    <row r="1224" spans="1:13">
      <c r="A1224" s="49" t="s">
        <v>624</v>
      </c>
      <c r="B1224" s="3">
        <v>6</v>
      </c>
      <c r="C1224" s="2">
        <v>0.7</v>
      </c>
      <c r="D1224" s="46">
        <v>46</v>
      </c>
      <c r="E1224" s="3" t="s">
        <v>10536</v>
      </c>
      <c r="F1224" s="3"/>
      <c r="G1224" s="280">
        <v>36.800000000000004</v>
      </c>
      <c r="H1224" s="280">
        <v>33.800000000000004</v>
      </c>
      <c r="I1224" s="284">
        <v>33.15</v>
      </c>
    </row>
    <row r="1225" spans="1:13" s="39" customFormat="1">
      <c r="A1225" s="49" t="s">
        <v>627</v>
      </c>
      <c r="B1225" s="3">
        <v>6</v>
      </c>
      <c r="C1225" s="2">
        <v>0.7</v>
      </c>
      <c r="D1225" s="46">
        <v>56.2</v>
      </c>
      <c r="E1225" s="3" t="s">
        <v>10536</v>
      </c>
      <c r="F1225" s="3"/>
      <c r="G1225" s="280">
        <v>43.5</v>
      </c>
      <c r="H1225" s="280">
        <v>39.900000000000006</v>
      </c>
      <c r="I1225" s="284">
        <v>39.200000000000003</v>
      </c>
      <c r="J1225"/>
      <c r="K1225"/>
      <c r="L1225"/>
      <c r="M1225"/>
    </row>
    <row r="1226" spans="1:13" s="39" customFormat="1">
      <c r="A1226" s="49" t="s">
        <v>630</v>
      </c>
      <c r="B1226" s="3">
        <v>6</v>
      </c>
      <c r="C1226" s="2">
        <v>0.7</v>
      </c>
      <c r="D1226" s="46">
        <v>43</v>
      </c>
      <c r="E1226" s="3" t="s">
        <v>10536</v>
      </c>
      <c r="F1226" s="3"/>
      <c r="G1226" s="280">
        <v>23.400000000000002</v>
      </c>
      <c r="H1226" s="280">
        <v>21.5</v>
      </c>
      <c r="I1226" s="284">
        <v>21.1</v>
      </c>
      <c r="J1226"/>
      <c r="K1226"/>
      <c r="L1226"/>
      <c r="M1226"/>
    </row>
    <row r="1227" spans="1:13">
      <c r="A1227" s="49" t="s">
        <v>704</v>
      </c>
      <c r="B1227" s="3">
        <v>12</v>
      </c>
      <c r="C1227" s="2">
        <v>1</v>
      </c>
      <c r="D1227" s="46">
        <v>40</v>
      </c>
      <c r="E1227" s="3" t="s">
        <v>10536</v>
      </c>
      <c r="F1227" s="3"/>
      <c r="G1227" s="280">
        <v>27.1</v>
      </c>
      <c r="H1227" s="280">
        <v>24.900000000000002</v>
      </c>
      <c r="I1227" s="284">
        <v>24.450000000000003</v>
      </c>
    </row>
    <row r="1228" spans="1:13">
      <c r="A1228" s="49" t="s">
        <v>707</v>
      </c>
      <c r="B1228" s="3">
        <v>12</v>
      </c>
      <c r="C1228" s="2">
        <v>1</v>
      </c>
      <c r="D1228" s="46">
        <v>43</v>
      </c>
      <c r="E1228" s="3" t="s">
        <v>10536</v>
      </c>
      <c r="F1228" s="3"/>
      <c r="G1228" s="280">
        <v>40.900000000000006</v>
      </c>
      <c r="H1228" s="280">
        <v>37.550000000000004</v>
      </c>
      <c r="I1228" s="284">
        <v>36.9</v>
      </c>
    </row>
    <row r="1229" spans="1:13">
      <c r="A1229" s="49" t="s">
        <v>710</v>
      </c>
      <c r="B1229" s="3">
        <v>6</v>
      </c>
      <c r="C1229" s="2">
        <v>0.7</v>
      </c>
      <c r="D1229" s="46">
        <v>43</v>
      </c>
      <c r="E1229" s="3" t="s">
        <v>10536</v>
      </c>
      <c r="F1229" s="3"/>
      <c r="G1229" s="280">
        <v>38.550000000000004</v>
      </c>
      <c r="H1229" s="280">
        <v>35.4</v>
      </c>
      <c r="I1229" s="284">
        <v>34.75</v>
      </c>
    </row>
    <row r="1230" spans="1:13">
      <c r="A1230" s="49" t="s">
        <v>713</v>
      </c>
      <c r="B1230" s="3">
        <v>6</v>
      </c>
      <c r="C1230" s="2">
        <v>0.7</v>
      </c>
      <c r="D1230" s="46">
        <v>43</v>
      </c>
      <c r="E1230" s="3" t="s">
        <v>10536</v>
      </c>
      <c r="F1230" s="3"/>
      <c r="G1230" s="280">
        <v>51.45</v>
      </c>
      <c r="H1230" s="280">
        <v>47.25</v>
      </c>
      <c r="I1230" s="284">
        <v>46.400000000000006</v>
      </c>
    </row>
    <row r="1231" spans="1:13">
      <c r="A1231" s="49" t="s">
        <v>901</v>
      </c>
      <c r="B1231" s="3">
        <v>6</v>
      </c>
      <c r="C1231" s="2">
        <v>0.7</v>
      </c>
      <c r="D1231" s="46">
        <v>46</v>
      </c>
      <c r="E1231" s="3" t="s">
        <v>10536</v>
      </c>
      <c r="F1231" s="3"/>
      <c r="G1231" s="280">
        <v>38.900000000000006</v>
      </c>
      <c r="H1231" s="280">
        <v>35.75</v>
      </c>
      <c r="I1231" s="284">
        <v>35.1</v>
      </c>
    </row>
    <row r="1232" spans="1:13">
      <c r="A1232" s="49" t="s">
        <v>916</v>
      </c>
      <c r="B1232" s="3">
        <v>6</v>
      </c>
      <c r="C1232" s="2">
        <v>0.7</v>
      </c>
      <c r="D1232" s="46">
        <v>53</v>
      </c>
      <c r="E1232" s="3" t="s">
        <v>10536</v>
      </c>
      <c r="F1232" s="3"/>
      <c r="G1232" s="280">
        <v>54.800000000000004</v>
      </c>
      <c r="H1232" s="280">
        <v>50.300000000000004</v>
      </c>
      <c r="I1232" s="284">
        <v>49.400000000000006</v>
      </c>
    </row>
    <row r="1233" spans="1:13" s="39" customFormat="1">
      <c r="A1233" s="49" t="s">
        <v>941</v>
      </c>
      <c r="B1233" s="3">
        <v>6</v>
      </c>
      <c r="C1233" s="2">
        <v>0.7</v>
      </c>
      <c r="D1233" s="46">
        <v>46</v>
      </c>
      <c r="E1233" s="3" t="s">
        <v>10536</v>
      </c>
      <c r="F1233" s="3"/>
      <c r="G1233" s="280">
        <v>38.900000000000006</v>
      </c>
      <c r="H1233" s="280">
        <v>35.75</v>
      </c>
      <c r="I1233" s="284">
        <v>35.1</v>
      </c>
      <c r="J1233"/>
      <c r="K1233"/>
      <c r="L1233"/>
      <c r="M1233"/>
    </row>
    <row r="1234" spans="1:13" s="39" customFormat="1">
      <c r="A1234" s="49" t="s">
        <v>950</v>
      </c>
      <c r="B1234" s="3">
        <v>6</v>
      </c>
      <c r="C1234" s="2">
        <v>0.7</v>
      </c>
      <c r="D1234" s="46">
        <v>43</v>
      </c>
      <c r="E1234" s="3" t="s">
        <v>10536</v>
      </c>
      <c r="F1234" s="3"/>
      <c r="G1234" s="280">
        <v>60</v>
      </c>
      <c r="H1234" s="280">
        <v>55.1</v>
      </c>
      <c r="I1234" s="284">
        <v>54.1</v>
      </c>
      <c r="J1234"/>
      <c r="K1234"/>
      <c r="L1234"/>
      <c r="M1234"/>
    </row>
    <row r="1235" spans="1:13" s="39" customFormat="1">
      <c r="A1235" s="49" t="s">
        <v>953</v>
      </c>
      <c r="B1235" s="3">
        <v>6</v>
      </c>
      <c r="C1235" s="2">
        <v>0.7</v>
      </c>
      <c r="D1235" s="46">
        <v>40</v>
      </c>
      <c r="E1235" s="3" t="s">
        <v>10536</v>
      </c>
      <c r="F1235" s="3"/>
      <c r="G1235" s="280">
        <v>55.45</v>
      </c>
      <c r="H1235" s="280">
        <v>50.95</v>
      </c>
      <c r="I1235" s="284">
        <v>50</v>
      </c>
      <c r="J1235"/>
      <c r="K1235"/>
      <c r="L1235"/>
      <c r="M1235"/>
    </row>
    <row r="1236" spans="1:13" s="39" customFormat="1">
      <c r="A1236" s="49" t="s">
        <v>962</v>
      </c>
      <c r="B1236" s="3">
        <v>6</v>
      </c>
      <c r="C1236" s="2">
        <v>0.7</v>
      </c>
      <c r="D1236" s="46">
        <v>48.3</v>
      </c>
      <c r="E1236" s="3" t="s">
        <v>10536</v>
      </c>
      <c r="F1236" s="3"/>
      <c r="G1236" s="280">
        <v>81.2</v>
      </c>
      <c r="H1236" s="280">
        <v>74.55</v>
      </c>
      <c r="I1236" s="284">
        <v>73.25</v>
      </c>
      <c r="J1236"/>
      <c r="K1236"/>
      <c r="L1236"/>
      <c r="M1236"/>
    </row>
    <row r="1237" spans="1:13">
      <c r="A1237" s="49" t="s">
        <v>965</v>
      </c>
      <c r="B1237" s="3">
        <v>6</v>
      </c>
      <c r="C1237" s="2">
        <v>0.7</v>
      </c>
      <c r="D1237" s="46">
        <v>47.6</v>
      </c>
      <c r="E1237" s="3" t="s">
        <v>10536</v>
      </c>
      <c r="F1237" s="3"/>
      <c r="G1237" s="280">
        <v>225.75</v>
      </c>
      <c r="H1237" s="280">
        <v>207.25</v>
      </c>
      <c r="I1237" s="284">
        <v>203.55</v>
      </c>
    </row>
    <row r="1238" spans="1:13">
      <c r="A1238" s="49" t="s">
        <v>26489</v>
      </c>
      <c r="B1238" s="3">
        <v>6</v>
      </c>
      <c r="C1238" s="2">
        <v>0.7</v>
      </c>
      <c r="D1238" s="46">
        <v>46</v>
      </c>
      <c r="E1238" s="3" t="s">
        <v>10536</v>
      </c>
      <c r="F1238" s="3"/>
      <c r="G1238" s="280">
        <v>43.2</v>
      </c>
      <c r="H1238" s="280">
        <v>39.650000000000006</v>
      </c>
      <c r="I1238" s="284">
        <v>38.950000000000003</v>
      </c>
    </row>
    <row r="1239" spans="1:13">
      <c r="A1239" s="49" t="s">
        <v>1036</v>
      </c>
      <c r="B1239" s="3">
        <v>6</v>
      </c>
      <c r="C1239" s="2">
        <v>0.7</v>
      </c>
      <c r="D1239" s="46">
        <v>46</v>
      </c>
      <c r="E1239" s="3" t="s">
        <v>10536</v>
      </c>
      <c r="F1239" s="3"/>
      <c r="G1239" s="280">
        <v>49.300000000000004</v>
      </c>
      <c r="H1239" s="280">
        <v>45.25</v>
      </c>
      <c r="I1239" s="284">
        <v>44.45</v>
      </c>
    </row>
    <row r="1240" spans="1:13">
      <c r="A1240" s="49" t="s">
        <v>1107</v>
      </c>
      <c r="B1240" s="3">
        <v>6</v>
      </c>
      <c r="C1240" s="2">
        <v>1</v>
      </c>
      <c r="D1240" s="46">
        <v>43</v>
      </c>
      <c r="E1240" s="3" t="s">
        <v>10536</v>
      </c>
      <c r="F1240" s="3"/>
      <c r="G1240" s="280">
        <v>45.150000000000006</v>
      </c>
      <c r="H1240" s="280">
        <v>41.45</v>
      </c>
      <c r="I1240" s="284">
        <v>40.75</v>
      </c>
    </row>
    <row r="1241" spans="1:13">
      <c r="A1241" s="49" t="s">
        <v>1110</v>
      </c>
      <c r="B1241" s="3">
        <v>6</v>
      </c>
      <c r="C1241" s="2">
        <v>0.7</v>
      </c>
      <c r="D1241" s="46">
        <v>43</v>
      </c>
      <c r="E1241" s="3" t="s">
        <v>10536</v>
      </c>
      <c r="F1241" s="3"/>
      <c r="G1241" s="280">
        <v>28.85</v>
      </c>
      <c r="H1241" s="280">
        <v>26.5</v>
      </c>
      <c r="I1241" s="284">
        <v>26</v>
      </c>
    </row>
    <row r="1242" spans="1:13" s="39" customFormat="1">
      <c r="A1242" s="49" t="s">
        <v>1113</v>
      </c>
      <c r="B1242" s="3">
        <v>6</v>
      </c>
      <c r="C1242" s="2">
        <v>0.7</v>
      </c>
      <c r="D1242" s="46">
        <v>46</v>
      </c>
      <c r="E1242" s="3" t="s">
        <v>10536</v>
      </c>
      <c r="F1242" s="3"/>
      <c r="G1242" s="280">
        <v>34.300000000000004</v>
      </c>
      <c r="H1242" s="280">
        <v>31.5</v>
      </c>
      <c r="I1242" s="284">
        <v>30.900000000000002</v>
      </c>
      <c r="J1242"/>
      <c r="K1242"/>
      <c r="L1242"/>
      <c r="M1242"/>
    </row>
    <row r="1243" spans="1:13">
      <c r="A1243" s="49" t="s">
        <v>26534</v>
      </c>
      <c r="B1243" s="3">
        <v>6</v>
      </c>
      <c r="C1243" s="2">
        <v>0.7</v>
      </c>
      <c r="D1243" s="46">
        <v>43</v>
      </c>
      <c r="E1243" s="3" t="s">
        <v>10536</v>
      </c>
      <c r="F1243" s="3"/>
      <c r="G1243" s="280">
        <v>36.5</v>
      </c>
      <c r="H1243" s="280">
        <v>33.550000000000004</v>
      </c>
      <c r="I1243" s="284">
        <v>32.950000000000003</v>
      </c>
    </row>
    <row r="1244" spans="1:13" s="39" customFormat="1">
      <c r="A1244" s="49" t="s">
        <v>1116</v>
      </c>
      <c r="B1244" s="3">
        <v>6</v>
      </c>
      <c r="C1244" s="2">
        <v>0.7</v>
      </c>
      <c r="D1244" s="46">
        <v>46</v>
      </c>
      <c r="E1244" s="3" t="s">
        <v>10536</v>
      </c>
      <c r="F1244" s="3"/>
      <c r="G1244" s="280">
        <v>37.1</v>
      </c>
      <c r="H1244" s="280">
        <v>34.050000000000004</v>
      </c>
      <c r="I1244" s="284">
        <v>33.450000000000003</v>
      </c>
      <c r="J1244"/>
      <c r="K1244"/>
      <c r="L1244"/>
      <c r="M1244"/>
    </row>
    <row r="1245" spans="1:13" s="39" customFormat="1">
      <c r="A1245" s="49" t="s">
        <v>26336</v>
      </c>
      <c r="B1245" s="3">
        <v>4</v>
      </c>
      <c r="C1245" s="2">
        <v>0.7</v>
      </c>
      <c r="D1245" s="46">
        <v>46</v>
      </c>
      <c r="E1245" s="3" t="s">
        <v>10536</v>
      </c>
      <c r="F1245" s="3"/>
      <c r="G1245" s="280">
        <v>597.70000000000005</v>
      </c>
      <c r="H1245" s="280">
        <v>548.70000000000005</v>
      </c>
      <c r="I1245" s="284">
        <v>538.9</v>
      </c>
      <c r="J1245"/>
      <c r="K1245"/>
      <c r="L1245"/>
      <c r="M1245"/>
    </row>
    <row r="1246" spans="1:13" s="39" customFormat="1">
      <c r="A1246" s="49" t="s">
        <v>1125</v>
      </c>
      <c r="B1246" s="3">
        <v>2</v>
      </c>
      <c r="C1246" s="2">
        <v>0.7</v>
      </c>
      <c r="D1246" s="46">
        <v>46</v>
      </c>
      <c r="E1246" s="3" t="s">
        <v>10536</v>
      </c>
      <c r="F1246" s="3"/>
      <c r="G1246" s="280">
        <v>573.30000000000007</v>
      </c>
      <c r="H1246" s="280">
        <v>526.30000000000007</v>
      </c>
      <c r="I1246" s="284">
        <v>516.9</v>
      </c>
      <c r="J1246"/>
      <c r="K1246"/>
      <c r="L1246"/>
      <c r="M1246"/>
    </row>
    <row r="1247" spans="1:13">
      <c r="A1247" s="49" t="s">
        <v>1128</v>
      </c>
      <c r="B1247" s="3">
        <v>6</v>
      </c>
      <c r="C1247" s="2">
        <v>1</v>
      </c>
      <c r="D1247" s="46">
        <v>46</v>
      </c>
      <c r="E1247" s="3" t="s">
        <v>10536</v>
      </c>
      <c r="F1247" s="3"/>
      <c r="G1247" s="280">
        <v>44.35</v>
      </c>
      <c r="H1247" s="280">
        <v>40.700000000000003</v>
      </c>
      <c r="I1247" s="284">
        <v>39.950000000000003</v>
      </c>
    </row>
    <row r="1248" spans="1:13">
      <c r="A1248" s="49" t="s">
        <v>26387</v>
      </c>
      <c r="B1248" s="3">
        <v>6</v>
      </c>
      <c r="C1248" s="2">
        <v>1</v>
      </c>
      <c r="D1248" s="46">
        <v>46</v>
      </c>
      <c r="E1248" s="3" t="s">
        <v>10536</v>
      </c>
      <c r="F1248" s="3"/>
      <c r="G1248" s="280">
        <v>38.25</v>
      </c>
      <c r="H1248" s="280">
        <v>35.1</v>
      </c>
      <c r="I1248" s="284">
        <v>34.450000000000003</v>
      </c>
    </row>
    <row r="1249" spans="1:13">
      <c r="A1249" s="49" t="s">
        <v>26404</v>
      </c>
      <c r="B1249" s="3">
        <v>6</v>
      </c>
      <c r="C1249" s="2">
        <v>0.7</v>
      </c>
      <c r="D1249" s="46">
        <v>52.8</v>
      </c>
      <c r="E1249" s="3" t="s">
        <v>10536</v>
      </c>
      <c r="F1249" s="3"/>
      <c r="G1249" s="280">
        <v>47.45</v>
      </c>
      <c r="H1249" s="280">
        <v>43.550000000000004</v>
      </c>
      <c r="I1249" s="284">
        <v>42.800000000000004</v>
      </c>
    </row>
    <row r="1250" spans="1:13" s="39" customFormat="1">
      <c r="A1250" s="49" t="s">
        <v>1131</v>
      </c>
      <c r="B1250" s="3">
        <v>6</v>
      </c>
      <c r="C1250" s="2">
        <v>0.7</v>
      </c>
      <c r="D1250" s="46">
        <v>43</v>
      </c>
      <c r="E1250" s="3" t="s">
        <v>10536</v>
      </c>
      <c r="F1250" s="3"/>
      <c r="G1250" s="280">
        <v>35.6</v>
      </c>
      <c r="H1250" s="280">
        <v>32.700000000000003</v>
      </c>
      <c r="I1250" s="284">
        <v>32.1</v>
      </c>
      <c r="J1250"/>
      <c r="K1250"/>
      <c r="L1250"/>
      <c r="M1250"/>
    </row>
    <row r="1251" spans="1:13" s="39" customFormat="1">
      <c r="A1251" s="49" t="s">
        <v>26337</v>
      </c>
      <c r="B1251" s="3">
        <v>3</v>
      </c>
      <c r="C1251" s="2">
        <v>0.7</v>
      </c>
      <c r="D1251" s="46">
        <v>43</v>
      </c>
      <c r="E1251" s="3" t="s">
        <v>10536</v>
      </c>
      <c r="F1251" s="3"/>
      <c r="G1251" s="280">
        <v>139.9</v>
      </c>
      <c r="H1251" s="280">
        <v>128.45000000000002</v>
      </c>
      <c r="I1251" s="284">
        <v>126.15</v>
      </c>
      <c r="J1251"/>
      <c r="K1251"/>
      <c r="L1251"/>
      <c r="M1251"/>
    </row>
    <row r="1252" spans="1:13">
      <c r="A1252" s="49" t="s">
        <v>1686</v>
      </c>
      <c r="B1252" s="3">
        <v>6</v>
      </c>
      <c r="C1252" s="2">
        <v>0.7</v>
      </c>
      <c r="D1252" s="46">
        <v>40</v>
      </c>
      <c r="E1252" s="3" t="s">
        <v>10536</v>
      </c>
      <c r="F1252" s="3"/>
      <c r="G1252" s="280">
        <v>30.450000000000003</v>
      </c>
      <c r="H1252" s="280">
        <v>27.950000000000003</v>
      </c>
      <c r="I1252" s="284">
        <v>27.450000000000003</v>
      </c>
    </row>
    <row r="1253" spans="1:13">
      <c r="A1253" s="49" t="s">
        <v>1689</v>
      </c>
      <c r="B1253" s="3">
        <v>6</v>
      </c>
      <c r="C1253" s="2">
        <v>0.7</v>
      </c>
      <c r="D1253" s="46">
        <v>43</v>
      </c>
      <c r="E1253" s="3" t="s">
        <v>10536</v>
      </c>
      <c r="F1253" s="3"/>
      <c r="G1253" s="280">
        <v>68.55</v>
      </c>
      <c r="H1253" s="280">
        <v>62.95</v>
      </c>
      <c r="I1253" s="284">
        <v>61.800000000000004</v>
      </c>
    </row>
    <row r="1254" spans="1:13" s="39" customFormat="1">
      <c r="A1254" s="49" t="s">
        <v>26388</v>
      </c>
      <c r="B1254" s="3">
        <v>6</v>
      </c>
      <c r="C1254" s="2">
        <v>1</v>
      </c>
      <c r="D1254" s="46">
        <v>43</v>
      </c>
      <c r="E1254" s="3" t="s">
        <v>10536</v>
      </c>
      <c r="F1254" s="3"/>
      <c r="G1254" s="280">
        <v>64.7</v>
      </c>
      <c r="H1254" s="280">
        <v>59.400000000000006</v>
      </c>
      <c r="I1254" s="284">
        <v>58.35</v>
      </c>
      <c r="J1254"/>
      <c r="K1254"/>
      <c r="L1254"/>
      <c r="M1254"/>
    </row>
    <row r="1255" spans="1:13">
      <c r="A1255" s="49" t="s">
        <v>1692</v>
      </c>
      <c r="B1255" s="3">
        <v>6</v>
      </c>
      <c r="C1255" s="2">
        <v>0.7</v>
      </c>
      <c r="D1255" s="46">
        <v>43</v>
      </c>
      <c r="E1255" s="3" t="s">
        <v>10536</v>
      </c>
      <c r="F1255" s="3"/>
      <c r="G1255" s="280">
        <v>60.6</v>
      </c>
      <c r="H1255" s="280">
        <v>55.650000000000006</v>
      </c>
      <c r="I1255" s="284">
        <v>54.650000000000006</v>
      </c>
    </row>
    <row r="1256" spans="1:13" s="39" customFormat="1">
      <c r="A1256" s="49" t="s">
        <v>1695</v>
      </c>
      <c r="B1256" s="3">
        <v>6</v>
      </c>
      <c r="C1256" s="2">
        <v>0.7</v>
      </c>
      <c r="D1256" s="46">
        <v>43</v>
      </c>
      <c r="E1256" s="3" t="s">
        <v>10536</v>
      </c>
      <c r="F1256" s="3"/>
      <c r="G1256" s="280">
        <v>97.2</v>
      </c>
      <c r="H1256" s="280">
        <v>89.25</v>
      </c>
      <c r="I1256" s="284">
        <v>87.65</v>
      </c>
      <c r="J1256"/>
      <c r="K1256"/>
      <c r="L1256"/>
      <c r="M1256"/>
    </row>
    <row r="1257" spans="1:13" s="39" customFormat="1">
      <c r="A1257" s="49" t="s">
        <v>1779</v>
      </c>
      <c r="B1257" s="3">
        <v>6</v>
      </c>
      <c r="C1257" s="2">
        <v>0.7</v>
      </c>
      <c r="D1257" s="46">
        <v>50</v>
      </c>
      <c r="E1257" s="3" t="s">
        <v>10536</v>
      </c>
      <c r="F1257" s="3"/>
      <c r="G1257" s="280">
        <v>50.25</v>
      </c>
      <c r="H1257" s="280">
        <v>46.150000000000006</v>
      </c>
      <c r="I1257" s="284">
        <v>45.300000000000004</v>
      </c>
      <c r="J1257"/>
      <c r="K1257"/>
      <c r="L1257"/>
      <c r="M1257"/>
    </row>
    <row r="1258" spans="1:13">
      <c r="A1258" s="49" t="s">
        <v>26412</v>
      </c>
      <c r="B1258" s="3">
        <v>6</v>
      </c>
      <c r="C1258" s="2">
        <v>0.7</v>
      </c>
      <c r="D1258" s="46">
        <v>59.2</v>
      </c>
      <c r="E1258" s="3" t="s">
        <v>10536</v>
      </c>
      <c r="F1258" s="3"/>
      <c r="G1258" s="280">
        <v>140.15</v>
      </c>
      <c r="H1258" s="280">
        <v>128.65</v>
      </c>
      <c r="I1258" s="284">
        <v>126.35000000000001</v>
      </c>
    </row>
    <row r="1259" spans="1:13">
      <c r="A1259" s="49" t="s">
        <v>1782</v>
      </c>
      <c r="B1259" s="3">
        <v>6</v>
      </c>
      <c r="C1259" s="2">
        <v>0.7</v>
      </c>
      <c r="D1259" s="46">
        <v>50</v>
      </c>
      <c r="E1259" s="3" t="s">
        <v>10536</v>
      </c>
      <c r="F1259" s="3"/>
      <c r="G1259" s="280">
        <v>48.45</v>
      </c>
      <c r="H1259" s="280">
        <v>44.45</v>
      </c>
      <c r="I1259" s="284">
        <v>43.650000000000006</v>
      </c>
    </row>
    <row r="1260" spans="1:13" s="39" customFormat="1">
      <c r="A1260" s="49" t="s">
        <v>1785</v>
      </c>
      <c r="B1260" s="3">
        <v>6</v>
      </c>
      <c r="C1260" s="2">
        <v>0.7</v>
      </c>
      <c r="D1260" s="46">
        <v>50</v>
      </c>
      <c r="E1260" s="3" t="s">
        <v>10536</v>
      </c>
      <c r="F1260" s="3"/>
      <c r="G1260" s="280">
        <v>58.2</v>
      </c>
      <c r="H1260" s="280">
        <v>53.400000000000006</v>
      </c>
      <c r="I1260" s="284">
        <v>52.45</v>
      </c>
      <c r="J1260"/>
      <c r="K1260"/>
      <c r="L1260"/>
      <c r="M1260"/>
    </row>
    <row r="1261" spans="1:13">
      <c r="A1261" s="49" t="s">
        <v>1788</v>
      </c>
      <c r="B1261" s="3">
        <v>6</v>
      </c>
      <c r="C1261" s="2">
        <v>0.7</v>
      </c>
      <c r="D1261" s="46">
        <v>50</v>
      </c>
      <c r="E1261" s="3" t="s">
        <v>10536</v>
      </c>
      <c r="F1261" s="3"/>
      <c r="G1261" s="280">
        <v>44.150000000000006</v>
      </c>
      <c r="H1261" s="280">
        <v>40.550000000000004</v>
      </c>
      <c r="I1261" s="284">
        <v>39.800000000000004</v>
      </c>
    </row>
    <row r="1262" spans="1:13" s="39" customFormat="1">
      <c r="A1262" s="49" t="s">
        <v>1854</v>
      </c>
      <c r="B1262" s="3">
        <v>6</v>
      </c>
      <c r="C1262" s="2">
        <v>0.7</v>
      </c>
      <c r="D1262" s="46">
        <v>46.3</v>
      </c>
      <c r="E1262" s="3" t="s">
        <v>10536</v>
      </c>
      <c r="F1262" s="3"/>
      <c r="G1262" s="280">
        <v>46.900000000000006</v>
      </c>
      <c r="H1262" s="280">
        <v>43.050000000000004</v>
      </c>
      <c r="I1262" s="284">
        <v>42.25</v>
      </c>
      <c r="J1262"/>
      <c r="K1262"/>
      <c r="L1262"/>
      <c r="M1262"/>
    </row>
    <row r="1263" spans="1:13">
      <c r="A1263" s="49" t="s">
        <v>26339</v>
      </c>
      <c r="B1263" s="3">
        <v>1</v>
      </c>
      <c r="C1263" s="2">
        <v>0.7</v>
      </c>
      <c r="D1263" s="46">
        <v>41.9</v>
      </c>
      <c r="E1263" s="3" t="s">
        <v>10536</v>
      </c>
      <c r="F1263" s="3"/>
      <c r="G1263" s="280">
        <v>3415.5</v>
      </c>
      <c r="H1263" s="280">
        <v>3135.55</v>
      </c>
      <c r="I1263" s="284">
        <v>3079.55</v>
      </c>
    </row>
    <row r="1264" spans="1:13" s="39" customFormat="1">
      <c r="A1264" s="49" t="s">
        <v>1857</v>
      </c>
      <c r="B1264" s="3">
        <v>6</v>
      </c>
      <c r="C1264" s="2">
        <v>1</v>
      </c>
      <c r="D1264" s="46">
        <v>50</v>
      </c>
      <c r="E1264" s="3" t="s">
        <v>10536</v>
      </c>
      <c r="F1264" s="3"/>
      <c r="G1264" s="280">
        <v>50.300000000000004</v>
      </c>
      <c r="H1264" s="280">
        <v>46.2</v>
      </c>
      <c r="I1264" s="284">
        <v>45.400000000000006</v>
      </c>
      <c r="J1264"/>
      <c r="K1264"/>
      <c r="L1264"/>
      <c r="M1264"/>
    </row>
    <row r="1265" spans="1:13" s="39" customFormat="1">
      <c r="A1265" s="49" t="s">
        <v>1866</v>
      </c>
      <c r="B1265" s="3">
        <v>6</v>
      </c>
      <c r="C1265" s="2">
        <v>0.7</v>
      </c>
      <c r="D1265" s="46">
        <v>46.3</v>
      </c>
      <c r="E1265" s="3" t="s">
        <v>10536</v>
      </c>
      <c r="F1265" s="3"/>
      <c r="G1265" s="280">
        <v>41.7</v>
      </c>
      <c r="H1265" s="280">
        <v>38.300000000000004</v>
      </c>
      <c r="I1265" s="284">
        <v>37.6</v>
      </c>
      <c r="J1265"/>
      <c r="K1265"/>
      <c r="L1265"/>
      <c r="M1265"/>
    </row>
    <row r="1266" spans="1:13">
      <c r="A1266" s="49" t="s">
        <v>1868</v>
      </c>
      <c r="B1266" s="3">
        <v>6</v>
      </c>
      <c r="C1266" s="2">
        <v>0.7</v>
      </c>
      <c r="D1266" s="46">
        <v>40</v>
      </c>
      <c r="E1266" s="3" t="s">
        <v>10536</v>
      </c>
      <c r="F1266" s="3"/>
      <c r="G1266" s="280">
        <v>25.3</v>
      </c>
      <c r="H1266" s="280">
        <v>23.200000000000003</v>
      </c>
      <c r="I1266" s="284">
        <v>22.8</v>
      </c>
    </row>
    <row r="1267" spans="1:13">
      <c r="A1267" s="49" t="s">
        <v>1878</v>
      </c>
      <c r="B1267" s="3">
        <v>6</v>
      </c>
      <c r="C1267" s="2">
        <v>0.7</v>
      </c>
      <c r="D1267" s="46">
        <v>40</v>
      </c>
      <c r="E1267" s="3" t="s">
        <v>10536</v>
      </c>
      <c r="F1267" s="3"/>
      <c r="G1267" s="280">
        <v>16.75</v>
      </c>
      <c r="H1267" s="280">
        <v>15.350000000000001</v>
      </c>
      <c r="I1267" s="284">
        <v>15.100000000000001</v>
      </c>
    </row>
    <row r="1268" spans="1:13" s="39" customFormat="1">
      <c r="A1268" s="49" t="s">
        <v>1881</v>
      </c>
      <c r="B1268" s="3">
        <v>6</v>
      </c>
      <c r="C1268" s="2">
        <v>0.7</v>
      </c>
      <c r="D1268" s="46">
        <v>40</v>
      </c>
      <c r="E1268" s="3" t="s">
        <v>10536</v>
      </c>
      <c r="F1268" s="3"/>
      <c r="G1268" s="280">
        <v>17.650000000000002</v>
      </c>
      <c r="H1268" s="280">
        <v>16.2</v>
      </c>
      <c r="I1268" s="284">
        <v>15.9</v>
      </c>
      <c r="J1268"/>
      <c r="K1268"/>
      <c r="L1268"/>
      <c r="M1268"/>
    </row>
    <row r="1269" spans="1:13" s="39" customFormat="1">
      <c r="A1269" s="49" t="s">
        <v>26340</v>
      </c>
      <c r="B1269" s="3">
        <v>3</v>
      </c>
      <c r="C1269" s="2">
        <v>0.7</v>
      </c>
      <c r="D1269" s="46">
        <v>48.2</v>
      </c>
      <c r="E1269" s="3" t="s">
        <v>10536</v>
      </c>
      <c r="F1269" s="3"/>
      <c r="G1269" s="280">
        <v>207.5</v>
      </c>
      <c r="H1269" s="280">
        <v>190.45000000000002</v>
      </c>
      <c r="I1269" s="284">
        <v>187.05</v>
      </c>
      <c r="J1269"/>
      <c r="K1269"/>
      <c r="L1269"/>
      <c r="M1269"/>
    </row>
    <row r="1270" spans="1:13">
      <c r="A1270" s="49" t="s">
        <v>1902</v>
      </c>
      <c r="B1270" s="3">
        <v>6</v>
      </c>
      <c r="C1270" s="2">
        <v>0.7</v>
      </c>
      <c r="D1270" s="46">
        <v>40</v>
      </c>
      <c r="E1270" s="3" t="s">
        <v>10536</v>
      </c>
      <c r="F1270" s="3"/>
      <c r="G1270" s="280">
        <v>14.9</v>
      </c>
      <c r="H1270" s="280">
        <v>13.700000000000001</v>
      </c>
      <c r="I1270" s="284">
        <v>13.450000000000001</v>
      </c>
    </row>
    <row r="1271" spans="1:13">
      <c r="A1271" s="49" t="s">
        <v>1908</v>
      </c>
      <c r="B1271" s="3">
        <v>6</v>
      </c>
      <c r="C1271" s="2">
        <v>0.7</v>
      </c>
      <c r="D1271" s="46">
        <v>40</v>
      </c>
      <c r="E1271" s="3" t="s">
        <v>10536</v>
      </c>
      <c r="F1271" s="3"/>
      <c r="G1271" s="280">
        <v>57.300000000000004</v>
      </c>
      <c r="H1271" s="280">
        <v>52.6</v>
      </c>
      <c r="I1271" s="284">
        <v>51.650000000000006</v>
      </c>
    </row>
    <row r="1272" spans="1:13">
      <c r="A1272" s="49" t="s">
        <v>2052</v>
      </c>
      <c r="B1272" s="3">
        <v>6</v>
      </c>
      <c r="C1272" s="2">
        <v>1</v>
      </c>
      <c r="D1272" s="46">
        <v>43</v>
      </c>
      <c r="E1272" s="3" t="s">
        <v>10536</v>
      </c>
      <c r="F1272" s="3"/>
      <c r="G1272" s="280">
        <v>59.2</v>
      </c>
      <c r="H1272" s="280">
        <v>54.35</v>
      </c>
      <c r="I1272" s="284">
        <v>53.400000000000006</v>
      </c>
    </row>
    <row r="1273" spans="1:13">
      <c r="A1273" s="49" t="s">
        <v>2061</v>
      </c>
      <c r="B1273" s="3">
        <v>6</v>
      </c>
      <c r="C1273" s="2">
        <v>0.7</v>
      </c>
      <c r="D1273" s="46">
        <v>43</v>
      </c>
      <c r="E1273" s="3" t="s">
        <v>10536</v>
      </c>
      <c r="F1273" s="3"/>
      <c r="G1273" s="280">
        <v>54.45</v>
      </c>
      <c r="H1273" s="280">
        <v>50</v>
      </c>
      <c r="I1273" s="284">
        <v>49.1</v>
      </c>
    </row>
    <row r="1274" spans="1:13" s="39" customFormat="1">
      <c r="A1274" s="49" t="s">
        <v>2064</v>
      </c>
      <c r="B1274" s="3">
        <v>6</v>
      </c>
      <c r="C1274" s="2">
        <v>0.7</v>
      </c>
      <c r="D1274" s="46">
        <v>43</v>
      </c>
      <c r="E1274" s="3" t="s">
        <v>10536</v>
      </c>
      <c r="F1274" s="3"/>
      <c r="G1274" s="280">
        <v>40.5</v>
      </c>
      <c r="H1274" s="280">
        <v>37.15</v>
      </c>
      <c r="I1274" s="284">
        <v>36.5</v>
      </c>
      <c r="J1274"/>
      <c r="K1274"/>
      <c r="L1274"/>
      <c r="M1274"/>
    </row>
    <row r="1275" spans="1:13" s="39" customFormat="1">
      <c r="A1275" s="49" t="s">
        <v>26414</v>
      </c>
      <c r="B1275" s="3">
        <v>6</v>
      </c>
      <c r="C1275" s="2">
        <v>0.7</v>
      </c>
      <c r="D1275" s="46">
        <v>48</v>
      </c>
      <c r="E1275" s="3" t="s">
        <v>10536</v>
      </c>
      <c r="F1275" s="3"/>
      <c r="G1275" s="280">
        <v>119</v>
      </c>
      <c r="H1275" s="280">
        <v>109.25</v>
      </c>
      <c r="I1275" s="284">
        <v>107.30000000000001</v>
      </c>
      <c r="J1275"/>
      <c r="K1275"/>
      <c r="L1275"/>
      <c r="M1275"/>
    </row>
    <row r="1276" spans="1:13">
      <c r="A1276" s="49" t="s">
        <v>2073</v>
      </c>
      <c r="B1276" s="3">
        <v>6</v>
      </c>
      <c r="C1276" s="2">
        <v>0.7</v>
      </c>
      <c r="D1276" s="46">
        <v>58.1</v>
      </c>
      <c r="E1276" s="3" t="s">
        <v>10536</v>
      </c>
      <c r="F1276" s="3"/>
      <c r="G1276" s="280">
        <v>360.85</v>
      </c>
      <c r="H1276" s="280">
        <v>331.3</v>
      </c>
      <c r="I1276" s="284">
        <v>325.35000000000002</v>
      </c>
    </row>
    <row r="1277" spans="1:13">
      <c r="A1277" s="49" t="s">
        <v>2130</v>
      </c>
      <c r="B1277" s="3">
        <v>6</v>
      </c>
      <c r="C1277" s="2">
        <v>0.7</v>
      </c>
      <c r="D1277" s="46">
        <v>55.5</v>
      </c>
      <c r="E1277" s="3" t="s">
        <v>10536</v>
      </c>
      <c r="F1277" s="3"/>
      <c r="G1277" s="280">
        <v>113.55000000000001</v>
      </c>
      <c r="H1277" s="280">
        <v>104.25</v>
      </c>
      <c r="I1277" s="284">
        <v>102.4</v>
      </c>
    </row>
    <row r="1278" spans="1:13" s="39" customFormat="1">
      <c r="A1278" s="49" t="s">
        <v>2141</v>
      </c>
      <c r="B1278" s="3">
        <v>6</v>
      </c>
      <c r="C1278" s="2">
        <v>0.7</v>
      </c>
      <c r="D1278" s="46">
        <v>40</v>
      </c>
      <c r="E1278" s="3" t="s">
        <v>10536</v>
      </c>
      <c r="F1278" s="3"/>
      <c r="G1278" s="280">
        <v>32.550000000000004</v>
      </c>
      <c r="H1278" s="280">
        <v>29.85</v>
      </c>
      <c r="I1278" s="284">
        <v>29.35</v>
      </c>
      <c r="J1278"/>
      <c r="K1278"/>
      <c r="L1278"/>
      <c r="M1278"/>
    </row>
    <row r="1279" spans="1:13" s="39" customFormat="1">
      <c r="A1279" s="49" t="s">
        <v>2144</v>
      </c>
      <c r="B1279" s="3">
        <v>6</v>
      </c>
      <c r="C1279" s="2">
        <v>0.7</v>
      </c>
      <c r="D1279" s="46">
        <v>40</v>
      </c>
      <c r="E1279" s="3" t="s">
        <v>10536</v>
      </c>
      <c r="F1279" s="3"/>
      <c r="G1279" s="280">
        <v>32.15</v>
      </c>
      <c r="H1279" s="280">
        <v>29.55</v>
      </c>
      <c r="I1279" s="284">
        <v>29</v>
      </c>
      <c r="J1279"/>
      <c r="K1279"/>
      <c r="L1279"/>
      <c r="M1279"/>
    </row>
    <row r="1280" spans="1:13">
      <c r="A1280" s="49" t="s">
        <v>2188</v>
      </c>
      <c r="B1280" s="3">
        <v>6</v>
      </c>
      <c r="C1280" s="2">
        <v>0.7</v>
      </c>
      <c r="D1280" s="46">
        <v>46</v>
      </c>
      <c r="E1280" s="3" t="s">
        <v>10536</v>
      </c>
      <c r="F1280" s="3"/>
      <c r="G1280" s="280">
        <v>42.5</v>
      </c>
      <c r="H1280" s="280">
        <v>39.050000000000004</v>
      </c>
      <c r="I1280" s="284">
        <v>38.35</v>
      </c>
    </row>
    <row r="1281" spans="1:13" s="39" customFormat="1">
      <c r="A1281" s="49" t="s">
        <v>2523</v>
      </c>
      <c r="B1281" s="3">
        <v>6</v>
      </c>
      <c r="C1281" s="2">
        <v>0.7</v>
      </c>
      <c r="D1281" s="46">
        <v>46</v>
      </c>
      <c r="E1281" s="3" t="s">
        <v>10536</v>
      </c>
      <c r="F1281" s="3"/>
      <c r="G1281" s="280">
        <v>40.75</v>
      </c>
      <c r="H1281" s="280">
        <v>37.4</v>
      </c>
      <c r="I1281" s="284">
        <v>36.75</v>
      </c>
      <c r="J1281"/>
      <c r="K1281"/>
      <c r="L1281"/>
      <c r="M1281"/>
    </row>
    <row r="1282" spans="1:13">
      <c r="A1282" s="49" t="s">
        <v>2609</v>
      </c>
      <c r="B1282" s="3">
        <v>6</v>
      </c>
      <c r="C1282" s="2">
        <v>0.7</v>
      </c>
      <c r="D1282" s="46">
        <v>40</v>
      </c>
      <c r="E1282" s="3" t="s">
        <v>10536</v>
      </c>
      <c r="F1282" s="3"/>
      <c r="G1282" s="280">
        <v>45.400000000000006</v>
      </c>
      <c r="H1282" s="280">
        <v>41.7</v>
      </c>
      <c r="I1282" s="284">
        <v>40.950000000000003</v>
      </c>
    </row>
    <row r="1283" spans="1:13" s="39" customFormat="1">
      <c r="A1283" s="49" t="s">
        <v>2612</v>
      </c>
      <c r="B1283" s="3">
        <v>6</v>
      </c>
      <c r="C1283" s="2">
        <v>0.7</v>
      </c>
      <c r="D1283" s="46">
        <v>43</v>
      </c>
      <c r="E1283" s="3" t="s">
        <v>10536</v>
      </c>
      <c r="F1283" s="3"/>
      <c r="G1283" s="280">
        <v>30.400000000000002</v>
      </c>
      <c r="H1283" s="280">
        <v>27.950000000000003</v>
      </c>
      <c r="I1283" s="284">
        <v>27.450000000000003</v>
      </c>
      <c r="J1283"/>
      <c r="K1283"/>
      <c r="L1283"/>
      <c r="M1283"/>
    </row>
    <row r="1284" spans="1:13">
      <c r="A1284" s="49" t="s">
        <v>2621</v>
      </c>
      <c r="B1284" s="3">
        <v>6</v>
      </c>
      <c r="C1284" s="2">
        <v>0.7</v>
      </c>
      <c r="D1284" s="46">
        <v>52.5</v>
      </c>
      <c r="E1284" s="3" t="s">
        <v>10536</v>
      </c>
      <c r="F1284" s="3"/>
      <c r="G1284" s="280">
        <v>65.75</v>
      </c>
      <c r="H1284" s="280">
        <v>60.35</v>
      </c>
      <c r="I1284" s="284">
        <v>59.25</v>
      </c>
    </row>
    <row r="1285" spans="1:13">
      <c r="A1285" s="49" t="s">
        <v>2624</v>
      </c>
      <c r="B1285" s="3">
        <v>6</v>
      </c>
      <c r="C1285" s="2">
        <v>0.7</v>
      </c>
      <c r="D1285" s="46">
        <v>53</v>
      </c>
      <c r="E1285" s="3" t="s">
        <v>10536</v>
      </c>
      <c r="F1285" s="3"/>
      <c r="G1285" s="280">
        <v>64.55</v>
      </c>
      <c r="H1285" s="280">
        <v>59.25</v>
      </c>
      <c r="I1285" s="284">
        <v>58.2</v>
      </c>
    </row>
    <row r="1286" spans="1:13" s="39" customFormat="1">
      <c r="A1286" s="49" t="s">
        <v>2627</v>
      </c>
      <c r="B1286" s="3">
        <v>6</v>
      </c>
      <c r="C1286" s="2">
        <v>0.7</v>
      </c>
      <c r="D1286" s="46">
        <v>54.5</v>
      </c>
      <c r="E1286" s="3" t="s">
        <v>10536</v>
      </c>
      <c r="F1286" s="3"/>
      <c r="G1286" s="280">
        <v>61.650000000000006</v>
      </c>
      <c r="H1286" s="280">
        <v>56.6</v>
      </c>
      <c r="I1286" s="284">
        <v>55.6</v>
      </c>
      <c r="J1286"/>
      <c r="K1286"/>
      <c r="L1286"/>
      <c r="M1286"/>
    </row>
    <row r="1287" spans="1:13" s="39" customFormat="1">
      <c r="A1287" s="49" t="s">
        <v>2630</v>
      </c>
      <c r="B1287" s="3">
        <v>6</v>
      </c>
      <c r="C1287" s="2">
        <v>0.7</v>
      </c>
      <c r="D1287" s="46">
        <v>55.5</v>
      </c>
      <c r="E1287" s="3" t="s">
        <v>10536</v>
      </c>
      <c r="F1287" s="3"/>
      <c r="G1287" s="280">
        <v>58.650000000000006</v>
      </c>
      <c r="H1287" s="280">
        <v>53.85</v>
      </c>
      <c r="I1287" s="284">
        <v>52.900000000000006</v>
      </c>
      <c r="J1287"/>
      <c r="K1287"/>
      <c r="L1287"/>
      <c r="M1287"/>
    </row>
    <row r="1288" spans="1:13">
      <c r="A1288" s="49" t="s">
        <v>2633</v>
      </c>
      <c r="B1288" s="3">
        <v>6</v>
      </c>
      <c r="C1288" s="2">
        <v>0.7</v>
      </c>
      <c r="D1288" s="46">
        <v>54</v>
      </c>
      <c r="E1288" s="3" t="s">
        <v>10536</v>
      </c>
      <c r="F1288" s="3"/>
      <c r="G1288" s="280">
        <v>58.550000000000004</v>
      </c>
      <c r="H1288" s="280">
        <v>53.75</v>
      </c>
      <c r="I1288" s="284">
        <v>52.800000000000004</v>
      </c>
    </row>
    <row r="1289" spans="1:13">
      <c r="A1289" s="49" t="s">
        <v>26417</v>
      </c>
      <c r="B1289" s="3">
        <v>6</v>
      </c>
      <c r="C1289" s="2">
        <v>0.7</v>
      </c>
      <c r="D1289" s="46">
        <v>56.5</v>
      </c>
      <c r="E1289" s="3" t="s">
        <v>10536</v>
      </c>
      <c r="F1289" s="3"/>
      <c r="G1289" s="280">
        <v>58.75</v>
      </c>
      <c r="H1289" s="280">
        <v>53.95</v>
      </c>
      <c r="I1289" s="284">
        <v>53</v>
      </c>
    </row>
    <row r="1290" spans="1:13" s="39" customFormat="1">
      <c r="A1290" s="49" t="s">
        <v>2791</v>
      </c>
      <c r="B1290" s="3">
        <v>6</v>
      </c>
      <c r="C1290" s="2">
        <v>0.7</v>
      </c>
      <c r="D1290" s="46">
        <v>40</v>
      </c>
      <c r="E1290" s="3" t="s">
        <v>10536</v>
      </c>
      <c r="F1290" s="3"/>
      <c r="G1290" s="280">
        <v>34</v>
      </c>
      <c r="H1290" s="280">
        <v>31.200000000000003</v>
      </c>
      <c r="I1290" s="284">
        <v>30.650000000000002</v>
      </c>
      <c r="J1290"/>
      <c r="K1290"/>
      <c r="L1290"/>
      <c r="M1290"/>
    </row>
    <row r="1291" spans="1:13">
      <c r="A1291" s="49" t="s">
        <v>2794</v>
      </c>
      <c r="B1291" s="3">
        <v>6</v>
      </c>
      <c r="C1291" s="2">
        <v>0.7</v>
      </c>
      <c r="D1291" s="46">
        <v>46</v>
      </c>
      <c r="E1291" s="3" t="s">
        <v>10536</v>
      </c>
      <c r="F1291" s="3"/>
      <c r="G1291" s="280">
        <v>36.4</v>
      </c>
      <c r="H1291" s="280">
        <v>33.450000000000003</v>
      </c>
      <c r="I1291" s="284">
        <v>32.85</v>
      </c>
    </row>
    <row r="1292" spans="1:13" s="39" customFormat="1">
      <c r="A1292" s="49" t="s">
        <v>2799</v>
      </c>
      <c r="B1292" s="3">
        <v>6</v>
      </c>
      <c r="C1292" s="2">
        <v>0.7</v>
      </c>
      <c r="D1292" s="46">
        <v>46</v>
      </c>
      <c r="E1292" s="3" t="s">
        <v>10536</v>
      </c>
      <c r="F1292" s="3"/>
      <c r="G1292" s="280">
        <v>42.300000000000004</v>
      </c>
      <c r="H1292" s="280">
        <v>38.800000000000004</v>
      </c>
      <c r="I1292" s="284">
        <v>38.1</v>
      </c>
      <c r="J1292"/>
      <c r="K1292"/>
      <c r="L1292"/>
      <c r="M1292"/>
    </row>
    <row r="1293" spans="1:13">
      <c r="A1293" s="49" t="s">
        <v>2802</v>
      </c>
      <c r="B1293" s="3">
        <v>6</v>
      </c>
      <c r="C1293" s="2">
        <v>0.7</v>
      </c>
      <c r="D1293" s="46">
        <v>46</v>
      </c>
      <c r="E1293" s="3" t="s">
        <v>10536</v>
      </c>
      <c r="F1293" s="3"/>
      <c r="G1293" s="280">
        <v>85.300000000000011</v>
      </c>
      <c r="H1293" s="280">
        <v>78.300000000000011</v>
      </c>
      <c r="I1293" s="284">
        <v>76.900000000000006</v>
      </c>
    </row>
    <row r="1294" spans="1:13">
      <c r="A1294" s="49" t="s">
        <v>2867</v>
      </c>
      <c r="B1294" s="3">
        <v>6</v>
      </c>
      <c r="C1294" s="2">
        <v>0.7</v>
      </c>
      <c r="D1294" s="46">
        <v>43</v>
      </c>
      <c r="E1294" s="3" t="s">
        <v>10536</v>
      </c>
      <c r="F1294" s="3"/>
      <c r="G1294" s="280">
        <v>38.050000000000004</v>
      </c>
      <c r="H1294" s="280">
        <v>34.950000000000003</v>
      </c>
      <c r="I1294" s="284">
        <v>34.300000000000004</v>
      </c>
    </row>
    <row r="1295" spans="1:13">
      <c r="A1295" s="49" t="s">
        <v>2871</v>
      </c>
      <c r="B1295" s="3">
        <v>6</v>
      </c>
      <c r="C1295" s="2">
        <v>0.7</v>
      </c>
      <c r="D1295" s="46">
        <v>43</v>
      </c>
      <c r="E1295" s="3" t="s">
        <v>10536</v>
      </c>
      <c r="F1295" s="3"/>
      <c r="G1295" s="280">
        <v>58.800000000000004</v>
      </c>
      <c r="H1295" s="280">
        <v>53.95</v>
      </c>
      <c r="I1295" s="284">
        <v>53</v>
      </c>
    </row>
    <row r="1296" spans="1:13" s="39" customFormat="1">
      <c r="A1296" s="49" t="s">
        <v>2874</v>
      </c>
      <c r="B1296" s="3">
        <v>6</v>
      </c>
      <c r="C1296" s="2">
        <v>0.7</v>
      </c>
      <c r="D1296" s="46">
        <v>43</v>
      </c>
      <c r="E1296" s="3" t="s">
        <v>10536</v>
      </c>
      <c r="F1296" s="3"/>
      <c r="G1296" s="280">
        <v>36.35</v>
      </c>
      <c r="H1296" s="280">
        <v>33.35</v>
      </c>
      <c r="I1296" s="284">
        <v>32.75</v>
      </c>
      <c r="J1296"/>
      <c r="K1296"/>
      <c r="L1296"/>
      <c r="M1296"/>
    </row>
    <row r="1297" spans="1:13" s="39" customFormat="1">
      <c r="A1297" s="49" t="s">
        <v>2891</v>
      </c>
      <c r="B1297" s="3">
        <v>6</v>
      </c>
      <c r="C1297" s="2">
        <v>0.5</v>
      </c>
      <c r="D1297" s="46">
        <v>49.1</v>
      </c>
      <c r="E1297" s="3" t="s">
        <v>10536</v>
      </c>
      <c r="F1297" s="3"/>
      <c r="G1297" s="280">
        <v>139.20000000000002</v>
      </c>
      <c r="H1297" s="280">
        <v>127.80000000000001</v>
      </c>
      <c r="I1297" s="284">
        <v>125.55000000000001</v>
      </c>
      <c r="J1297"/>
      <c r="K1297"/>
      <c r="L1297"/>
      <c r="M1297"/>
    </row>
    <row r="1298" spans="1:13">
      <c r="A1298" s="49" t="s">
        <v>2894</v>
      </c>
      <c r="B1298" s="3">
        <v>6</v>
      </c>
      <c r="C1298" s="2">
        <v>0.5</v>
      </c>
      <c r="D1298" s="46">
        <v>55</v>
      </c>
      <c r="E1298" s="3" t="s">
        <v>10536</v>
      </c>
      <c r="F1298" s="3"/>
      <c r="G1298" s="280">
        <v>77.350000000000009</v>
      </c>
      <c r="H1298" s="280">
        <v>71.05</v>
      </c>
      <c r="I1298" s="284">
        <v>69.75</v>
      </c>
    </row>
    <row r="1299" spans="1:13">
      <c r="A1299" s="49" t="s">
        <v>26419</v>
      </c>
      <c r="B1299" s="3">
        <v>6</v>
      </c>
      <c r="C1299" s="2">
        <v>0.7</v>
      </c>
      <c r="D1299" s="46">
        <v>47.8</v>
      </c>
      <c r="E1299" s="3" t="s">
        <v>10536</v>
      </c>
      <c r="F1299" s="3"/>
      <c r="G1299" s="280">
        <v>42.150000000000006</v>
      </c>
      <c r="H1299" s="280">
        <v>38.700000000000003</v>
      </c>
      <c r="I1299" s="284">
        <v>38</v>
      </c>
    </row>
    <row r="1300" spans="1:13">
      <c r="A1300" s="49" t="s">
        <v>3082</v>
      </c>
      <c r="B1300" s="3">
        <v>6</v>
      </c>
      <c r="C1300" s="2">
        <v>0.7</v>
      </c>
      <c r="D1300" s="46">
        <v>46.3</v>
      </c>
      <c r="E1300" s="3" t="s">
        <v>10536</v>
      </c>
      <c r="F1300" s="3"/>
      <c r="G1300" s="280">
        <v>39.550000000000004</v>
      </c>
      <c r="H1300" s="280">
        <v>36.300000000000004</v>
      </c>
      <c r="I1300" s="284">
        <v>35.65</v>
      </c>
    </row>
    <row r="1301" spans="1:13" s="39" customFormat="1">
      <c r="A1301" s="49" t="s">
        <v>3085</v>
      </c>
      <c r="B1301" s="3">
        <v>6</v>
      </c>
      <c r="C1301" s="2">
        <v>0.7</v>
      </c>
      <c r="D1301" s="46">
        <v>40</v>
      </c>
      <c r="E1301" s="3" t="s">
        <v>10536</v>
      </c>
      <c r="F1301" s="3"/>
      <c r="G1301" s="280">
        <v>21.900000000000002</v>
      </c>
      <c r="H1301" s="280">
        <v>20.150000000000002</v>
      </c>
      <c r="I1301" s="284">
        <v>19.75</v>
      </c>
      <c r="J1301"/>
      <c r="K1301"/>
      <c r="L1301"/>
      <c r="M1301"/>
    </row>
    <row r="1302" spans="1:13">
      <c r="A1302" s="49" t="s">
        <v>3160</v>
      </c>
      <c r="B1302" s="3">
        <v>6</v>
      </c>
      <c r="C1302" s="2">
        <v>0.7</v>
      </c>
      <c r="D1302" s="46">
        <v>40</v>
      </c>
      <c r="E1302" s="3" t="s">
        <v>10536</v>
      </c>
      <c r="F1302" s="3"/>
      <c r="G1302" s="280">
        <v>70.100000000000009</v>
      </c>
      <c r="H1302" s="280">
        <v>64.350000000000009</v>
      </c>
      <c r="I1302" s="284">
        <v>63.2</v>
      </c>
    </row>
    <row r="1303" spans="1:13">
      <c r="A1303" s="49" t="s">
        <v>3169</v>
      </c>
      <c r="B1303" s="3">
        <v>6</v>
      </c>
      <c r="C1303" s="2">
        <v>0.7</v>
      </c>
      <c r="D1303" s="46">
        <v>40</v>
      </c>
      <c r="E1303" s="3" t="s">
        <v>10536</v>
      </c>
      <c r="F1303" s="3"/>
      <c r="G1303" s="280">
        <v>17.95</v>
      </c>
      <c r="H1303" s="280">
        <v>16.5</v>
      </c>
      <c r="I1303" s="284">
        <v>16.2</v>
      </c>
    </row>
    <row r="1304" spans="1:13">
      <c r="A1304" s="49" t="s">
        <v>3485</v>
      </c>
      <c r="B1304" s="3">
        <v>6</v>
      </c>
      <c r="C1304" s="2">
        <v>0.7</v>
      </c>
      <c r="D1304" s="46">
        <v>40</v>
      </c>
      <c r="E1304" s="3" t="s">
        <v>10536</v>
      </c>
      <c r="F1304" s="3"/>
      <c r="G1304" s="280">
        <v>39</v>
      </c>
      <c r="H1304" s="280">
        <v>35.800000000000004</v>
      </c>
      <c r="I1304" s="284">
        <v>35.15</v>
      </c>
    </row>
    <row r="1305" spans="1:13" s="39" customFormat="1">
      <c r="A1305" s="49" t="s">
        <v>3488</v>
      </c>
      <c r="B1305" s="3">
        <v>6</v>
      </c>
      <c r="C1305" s="2">
        <v>0.7</v>
      </c>
      <c r="D1305" s="46">
        <v>54.8</v>
      </c>
      <c r="E1305" s="3" t="s">
        <v>10536</v>
      </c>
      <c r="F1305" s="3"/>
      <c r="G1305" s="280">
        <v>305.65000000000003</v>
      </c>
      <c r="H1305" s="280">
        <v>280.60000000000002</v>
      </c>
      <c r="I1305" s="284">
        <v>275.60000000000002</v>
      </c>
      <c r="J1305"/>
      <c r="K1305"/>
      <c r="L1305"/>
      <c r="M1305"/>
    </row>
    <row r="1306" spans="1:13">
      <c r="A1306" s="49" t="s">
        <v>26490</v>
      </c>
      <c r="B1306" s="3">
        <v>6</v>
      </c>
      <c r="C1306" s="2">
        <v>0.7</v>
      </c>
      <c r="D1306" s="46">
        <v>46</v>
      </c>
      <c r="E1306" s="3" t="s">
        <v>10536</v>
      </c>
      <c r="F1306" s="3"/>
      <c r="G1306" s="280">
        <v>56</v>
      </c>
      <c r="H1306" s="280">
        <v>51.400000000000006</v>
      </c>
      <c r="I1306" s="284">
        <v>50.5</v>
      </c>
    </row>
    <row r="1307" spans="1:13">
      <c r="A1307" s="49" t="s">
        <v>3744</v>
      </c>
      <c r="B1307" s="3">
        <v>6</v>
      </c>
      <c r="C1307" s="2">
        <v>0.7</v>
      </c>
      <c r="D1307" s="46">
        <v>40</v>
      </c>
      <c r="E1307" s="3" t="s">
        <v>10536</v>
      </c>
      <c r="F1307" s="3"/>
      <c r="G1307" s="280">
        <v>35.9</v>
      </c>
      <c r="H1307" s="280">
        <v>32.950000000000003</v>
      </c>
      <c r="I1307" s="284">
        <v>32.35</v>
      </c>
    </row>
    <row r="1308" spans="1:13">
      <c r="A1308" s="49" t="s">
        <v>26432</v>
      </c>
      <c r="B1308" s="3">
        <v>6</v>
      </c>
      <c r="C1308" s="2">
        <v>0.7</v>
      </c>
      <c r="D1308" s="46">
        <v>46.4</v>
      </c>
      <c r="E1308" s="3" t="s">
        <v>10536</v>
      </c>
      <c r="F1308" s="3"/>
      <c r="G1308" s="280">
        <v>63.95</v>
      </c>
      <c r="H1308" s="280">
        <v>58.75</v>
      </c>
      <c r="I1308" s="284">
        <v>57.7</v>
      </c>
    </row>
    <row r="1309" spans="1:13">
      <c r="A1309" s="49" t="s">
        <v>3747</v>
      </c>
      <c r="B1309" s="3">
        <v>6</v>
      </c>
      <c r="C1309" s="2">
        <v>0.7</v>
      </c>
      <c r="D1309" s="46">
        <v>46.8</v>
      </c>
      <c r="E1309" s="3" t="s">
        <v>10536</v>
      </c>
      <c r="F1309" s="3"/>
      <c r="G1309" s="280">
        <v>158.55000000000001</v>
      </c>
      <c r="H1309" s="280">
        <v>145.55000000000001</v>
      </c>
      <c r="I1309" s="284">
        <v>142.95000000000002</v>
      </c>
    </row>
    <row r="1310" spans="1:13" s="39" customFormat="1">
      <c r="A1310" s="49" t="s">
        <v>3750</v>
      </c>
      <c r="B1310" s="3">
        <v>6</v>
      </c>
      <c r="C1310" s="2">
        <v>0.7</v>
      </c>
      <c r="D1310" s="46">
        <v>47</v>
      </c>
      <c r="E1310" s="3" t="s">
        <v>10536</v>
      </c>
      <c r="F1310" s="3"/>
      <c r="G1310" s="280">
        <v>207.35000000000002</v>
      </c>
      <c r="H1310" s="280">
        <v>190.4</v>
      </c>
      <c r="I1310" s="284">
        <v>187</v>
      </c>
      <c r="J1310"/>
      <c r="K1310"/>
      <c r="L1310"/>
      <c r="M1310"/>
    </row>
    <row r="1311" spans="1:13">
      <c r="A1311" s="49" t="s">
        <v>3753</v>
      </c>
      <c r="B1311" s="3">
        <v>6</v>
      </c>
      <c r="C1311" s="2">
        <v>0.7</v>
      </c>
      <c r="D1311" s="46">
        <v>50.6</v>
      </c>
      <c r="E1311" s="3" t="s">
        <v>10536</v>
      </c>
      <c r="F1311" s="3"/>
      <c r="G1311" s="280">
        <v>59.45</v>
      </c>
      <c r="H1311" s="280">
        <v>54.6</v>
      </c>
      <c r="I1311" s="284">
        <v>53.6</v>
      </c>
    </row>
    <row r="1312" spans="1:13">
      <c r="A1312" s="49" t="s">
        <v>3756</v>
      </c>
      <c r="B1312" s="3">
        <v>6</v>
      </c>
      <c r="C1312" s="2">
        <v>0.7</v>
      </c>
      <c r="D1312" s="46">
        <v>48.8</v>
      </c>
      <c r="E1312" s="3" t="s">
        <v>10536</v>
      </c>
      <c r="F1312" s="3"/>
      <c r="G1312" s="280">
        <v>45.900000000000006</v>
      </c>
      <c r="H1312" s="280">
        <v>42.1</v>
      </c>
      <c r="I1312" s="284">
        <v>41.35</v>
      </c>
    </row>
    <row r="1313" spans="1:13">
      <c r="A1313" s="49" t="s">
        <v>3838</v>
      </c>
      <c r="B1313" s="3">
        <v>6</v>
      </c>
      <c r="C1313" s="2">
        <v>0.7</v>
      </c>
      <c r="D1313" s="46">
        <v>58</v>
      </c>
      <c r="E1313" s="3" t="s">
        <v>10536</v>
      </c>
      <c r="F1313" s="3"/>
      <c r="G1313" s="280">
        <v>30.400000000000002</v>
      </c>
      <c r="H1313" s="280">
        <v>27.900000000000002</v>
      </c>
      <c r="I1313" s="284">
        <v>27.400000000000002</v>
      </c>
    </row>
    <row r="1314" spans="1:13" s="39" customFormat="1">
      <c r="A1314" s="49" t="s">
        <v>3841</v>
      </c>
      <c r="B1314" s="3">
        <v>6</v>
      </c>
      <c r="C1314" s="2">
        <v>0.7</v>
      </c>
      <c r="D1314" s="46">
        <v>40</v>
      </c>
      <c r="E1314" s="3" t="s">
        <v>10536</v>
      </c>
      <c r="F1314" s="3"/>
      <c r="G1314" s="280">
        <v>21</v>
      </c>
      <c r="H1314" s="280">
        <v>19.3</v>
      </c>
      <c r="I1314" s="284">
        <v>18.95</v>
      </c>
      <c r="J1314"/>
      <c r="K1314"/>
      <c r="L1314"/>
      <c r="M1314"/>
    </row>
    <row r="1315" spans="1:13">
      <c r="A1315" s="49" t="s">
        <v>3844</v>
      </c>
      <c r="B1315" s="3">
        <v>6</v>
      </c>
      <c r="C1315" s="2">
        <v>0.7</v>
      </c>
      <c r="D1315" s="46">
        <v>40</v>
      </c>
      <c r="E1315" s="3" t="s">
        <v>10536</v>
      </c>
      <c r="F1315" s="3"/>
      <c r="G1315" s="280">
        <v>21.05</v>
      </c>
      <c r="H1315" s="280">
        <v>19.350000000000001</v>
      </c>
      <c r="I1315" s="284">
        <v>19</v>
      </c>
    </row>
    <row r="1316" spans="1:13">
      <c r="A1316" s="49" t="s">
        <v>26492</v>
      </c>
      <c r="B1316" s="3">
        <v>6</v>
      </c>
      <c r="C1316" s="2">
        <v>0.7</v>
      </c>
      <c r="D1316" s="46">
        <v>46</v>
      </c>
      <c r="E1316" s="3" t="s">
        <v>10536</v>
      </c>
      <c r="F1316" s="3"/>
      <c r="G1316" s="280">
        <v>34.65</v>
      </c>
      <c r="H1316" s="280">
        <v>31.8</v>
      </c>
      <c r="I1316" s="284">
        <v>31.25</v>
      </c>
    </row>
    <row r="1317" spans="1:13">
      <c r="A1317" s="49" t="s">
        <v>4063</v>
      </c>
      <c r="B1317" s="3">
        <v>6</v>
      </c>
      <c r="C1317" s="2">
        <v>0.7</v>
      </c>
      <c r="D1317" s="46">
        <v>48</v>
      </c>
      <c r="E1317" s="3" t="s">
        <v>10536</v>
      </c>
      <c r="F1317" s="3"/>
      <c r="G1317" s="280">
        <v>50.1</v>
      </c>
      <c r="H1317" s="280">
        <v>46</v>
      </c>
      <c r="I1317" s="284">
        <v>45.150000000000006</v>
      </c>
    </row>
    <row r="1318" spans="1:13">
      <c r="A1318" s="49" t="s">
        <v>4066</v>
      </c>
      <c r="B1318" s="3">
        <v>6</v>
      </c>
      <c r="C1318" s="2">
        <v>0.7</v>
      </c>
      <c r="D1318" s="46">
        <v>40</v>
      </c>
      <c r="E1318" s="3" t="s">
        <v>10536</v>
      </c>
      <c r="F1318" s="3"/>
      <c r="G1318" s="280">
        <v>35.9</v>
      </c>
      <c r="H1318" s="280">
        <v>32.950000000000003</v>
      </c>
      <c r="I1318" s="284">
        <v>32.35</v>
      </c>
    </row>
    <row r="1319" spans="1:13" s="39" customFormat="1">
      <c r="A1319" s="49" t="s">
        <v>4219</v>
      </c>
      <c r="B1319" s="3">
        <v>6</v>
      </c>
      <c r="C1319" s="2">
        <v>0.7</v>
      </c>
      <c r="D1319" s="46">
        <v>40</v>
      </c>
      <c r="E1319" s="3" t="s">
        <v>10536</v>
      </c>
      <c r="F1319" s="3"/>
      <c r="G1319" s="280">
        <v>35.050000000000004</v>
      </c>
      <c r="H1319" s="280">
        <v>32.15</v>
      </c>
      <c r="I1319" s="284">
        <v>31.6</v>
      </c>
      <c r="J1319"/>
      <c r="K1319"/>
      <c r="L1319"/>
      <c r="M1319"/>
    </row>
    <row r="1320" spans="1:13">
      <c r="A1320" s="49" t="s">
        <v>4225</v>
      </c>
      <c r="B1320" s="3">
        <v>2</v>
      </c>
      <c r="C1320" s="2">
        <v>0.7</v>
      </c>
      <c r="D1320" s="46">
        <v>43</v>
      </c>
      <c r="E1320" s="3" t="s">
        <v>10536</v>
      </c>
      <c r="F1320" s="3"/>
      <c r="G1320" s="280">
        <v>5190.7000000000007</v>
      </c>
      <c r="H1320" s="280">
        <v>4765.25</v>
      </c>
      <c r="I1320" s="284">
        <v>4680.1500000000005</v>
      </c>
    </row>
    <row r="1321" spans="1:13">
      <c r="A1321" s="49" t="s">
        <v>4228</v>
      </c>
      <c r="B1321" s="3">
        <v>6</v>
      </c>
      <c r="C1321" s="2">
        <v>0.7</v>
      </c>
      <c r="D1321" s="46">
        <v>43</v>
      </c>
      <c r="E1321" s="3" t="s">
        <v>10536</v>
      </c>
      <c r="F1321" s="3"/>
      <c r="G1321" s="280">
        <v>36.200000000000003</v>
      </c>
      <c r="H1321" s="280">
        <v>33.25</v>
      </c>
      <c r="I1321" s="284">
        <v>32.65</v>
      </c>
    </row>
    <row r="1322" spans="1:13">
      <c r="A1322" s="49" t="s">
        <v>4234</v>
      </c>
      <c r="B1322" s="3">
        <v>6</v>
      </c>
      <c r="C1322" s="2">
        <v>0.7</v>
      </c>
      <c r="D1322" s="46">
        <v>48</v>
      </c>
      <c r="E1322" s="3" t="s">
        <v>10536</v>
      </c>
      <c r="F1322" s="3"/>
      <c r="G1322" s="280">
        <v>30.8</v>
      </c>
      <c r="H1322" s="280">
        <v>28.3</v>
      </c>
      <c r="I1322" s="284">
        <v>27.8</v>
      </c>
    </row>
    <row r="1323" spans="1:13" s="39" customFormat="1">
      <c r="A1323" s="49" t="s">
        <v>4237</v>
      </c>
      <c r="B1323" s="3">
        <v>6</v>
      </c>
      <c r="C1323" s="2">
        <v>0.7</v>
      </c>
      <c r="D1323" s="46">
        <v>43</v>
      </c>
      <c r="E1323" s="3" t="s">
        <v>10536</v>
      </c>
      <c r="F1323" s="3"/>
      <c r="G1323" s="280">
        <v>26.75</v>
      </c>
      <c r="H1323" s="280">
        <v>24.55</v>
      </c>
      <c r="I1323" s="284">
        <v>24.150000000000002</v>
      </c>
      <c r="J1323"/>
      <c r="K1323"/>
      <c r="L1323"/>
      <c r="M1323"/>
    </row>
    <row r="1324" spans="1:13">
      <c r="A1324" s="49" t="s">
        <v>4240</v>
      </c>
      <c r="B1324" s="3">
        <v>6</v>
      </c>
      <c r="C1324" s="2">
        <v>0.7</v>
      </c>
      <c r="D1324" s="46">
        <v>43</v>
      </c>
      <c r="E1324" s="3" t="s">
        <v>10536</v>
      </c>
      <c r="F1324" s="3"/>
      <c r="G1324" s="280">
        <v>92.95</v>
      </c>
      <c r="H1324" s="280">
        <v>85.350000000000009</v>
      </c>
      <c r="I1324" s="284">
        <v>83.800000000000011</v>
      </c>
    </row>
    <row r="1325" spans="1:13">
      <c r="A1325" s="49" t="s">
        <v>4253</v>
      </c>
      <c r="B1325" s="3">
        <v>6</v>
      </c>
      <c r="C1325" s="2">
        <v>0.7</v>
      </c>
      <c r="D1325" s="46">
        <v>40</v>
      </c>
      <c r="E1325" s="3" t="s">
        <v>10536</v>
      </c>
      <c r="F1325" s="3"/>
      <c r="G1325" s="280">
        <v>22.450000000000003</v>
      </c>
      <c r="H1325" s="280">
        <v>20.650000000000002</v>
      </c>
      <c r="I1325" s="284">
        <v>20.25</v>
      </c>
    </row>
    <row r="1326" spans="1:13">
      <c r="A1326" s="49" t="s">
        <v>4259</v>
      </c>
      <c r="B1326" s="3">
        <v>6</v>
      </c>
      <c r="C1326" s="2">
        <v>0.7</v>
      </c>
      <c r="D1326" s="46">
        <v>47.2</v>
      </c>
      <c r="E1326" s="3" t="s">
        <v>10536</v>
      </c>
      <c r="F1326" s="3"/>
      <c r="G1326" s="280">
        <v>56.7</v>
      </c>
      <c r="H1326" s="280">
        <v>52.050000000000004</v>
      </c>
      <c r="I1326" s="284">
        <v>51.150000000000006</v>
      </c>
    </row>
    <row r="1327" spans="1:13">
      <c r="A1327" s="49" t="s">
        <v>4262</v>
      </c>
      <c r="B1327" s="3">
        <v>6</v>
      </c>
      <c r="C1327" s="2">
        <v>0.7</v>
      </c>
      <c r="D1327" s="46">
        <v>40</v>
      </c>
      <c r="E1327" s="3" t="s">
        <v>10536</v>
      </c>
      <c r="F1327" s="3"/>
      <c r="G1327" s="280">
        <v>18.25</v>
      </c>
      <c r="H1327" s="280">
        <v>16.75</v>
      </c>
      <c r="I1327" s="284">
        <v>16.45</v>
      </c>
    </row>
    <row r="1328" spans="1:13" s="39" customFormat="1">
      <c r="A1328" s="49" t="s">
        <v>4265</v>
      </c>
      <c r="B1328" s="3">
        <v>6</v>
      </c>
      <c r="C1328" s="2">
        <v>0.7</v>
      </c>
      <c r="D1328" s="46">
        <v>40</v>
      </c>
      <c r="E1328" s="3" t="s">
        <v>10536</v>
      </c>
      <c r="F1328" s="3"/>
      <c r="G1328" s="280">
        <v>19.200000000000003</v>
      </c>
      <c r="H1328" s="280">
        <v>17.600000000000001</v>
      </c>
      <c r="I1328" s="284">
        <v>17.3</v>
      </c>
      <c r="J1328"/>
      <c r="K1328"/>
      <c r="L1328"/>
      <c r="M1328"/>
    </row>
    <row r="1329" spans="1:13">
      <c r="A1329" s="49" t="s">
        <v>4268</v>
      </c>
      <c r="B1329" s="3">
        <v>6</v>
      </c>
      <c r="C1329" s="2">
        <v>0.7</v>
      </c>
      <c r="D1329" s="46">
        <v>40</v>
      </c>
      <c r="E1329" s="3" t="s">
        <v>10536</v>
      </c>
      <c r="F1329" s="3"/>
      <c r="G1329" s="280">
        <v>16.150000000000002</v>
      </c>
      <c r="H1329" s="280">
        <v>14.8</v>
      </c>
      <c r="I1329" s="284">
        <v>14.55</v>
      </c>
    </row>
    <row r="1330" spans="1:13">
      <c r="A1330" s="49" t="s">
        <v>4271</v>
      </c>
      <c r="B1330" s="3">
        <v>6</v>
      </c>
      <c r="C1330" s="2">
        <v>0.7</v>
      </c>
      <c r="D1330" s="46">
        <v>40</v>
      </c>
      <c r="E1330" s="3" t="s">
        <v>10536</v>
      </c>
      <c r="F1330" s="3"/>
      <c r="G1330" s="280">
        <v>17.95</v>
      </c>
      <c r="H1330" s="280">
        <v>16.5</v>
      </c>
      <c r="I1330" s="284">
        <v>16.2</v>
      </c>
    </row>
    <row r="1331" spans="1:13">
      <c r="A1331" s="49" t="s">
        <v>4274</v>
      </c>
      <c r="B1331" s="3">
        <v>6</v>
      </c>
      <c r="C1331" s="2">
        <v>0.7</v>
      </c>
      <c r="D1331" s="46">
        <v>40</v>
      </c>
      <c r="E1331" s="3" t="s">
        <v>10536</v>
      </c>
      <c r="F1331" s="3"/>
      <c r="G1331" s="280">
        <v>18.150000000000002</v>
      </c>
      <c r="H1331" s="280">
        <v>16.650000000000002</v>
      </c>
      <c r="I1331" s="284">
        <v>16.350000000000001</v>
      </c>
    </row>
    <row r="1332" spans="1:13" s="39" customFormat="1">
      <c r="A1332" s="49" t="s">
        <v>4277</v>
      </c>
      <c r="B1332" s="3">
        <v>6</v>
      </c>
      <c r="C1332" s="2">
        <v>0.7</v>
      </c>
      <c r="D1332" s="46">
        <v>40</v>
      </c>
      <c r="E1332" s="3" t="s">
        <v>10536</v>
      </c>
      <c r="F1332" s="3"/>
      <c r="G1332" s="280">
        <v>18.150000000000002</v>
      </c>
      <c r="H1332" s="280">
        <v>16.650000000000002</v>
      </c>
      <c r="I1332" s="284">
        <v>16.350000000000001</v>
      </c>
      <c r="J1332"/>
      <c r="K1332"/>
      <c r="L1332"/>
      <c r="M1332"/>
    </row>
    <row r="1333" spans="1:13">
      <c r="A1333" s="49" t="s">
        <v>4296</v>
      </c>
      <c r="B1333" s="3">
        <v>6</v>
      </c>
      <c r="C1333" s="2">
        <v>0.7</v>
      </c>
      <c r="D1333" s="46">
        <v>40</v>
      </c>
      <c r="E1333" s="3" t="s">
        <v>10536</v>
      </c>
      <c r="F1333" s="3"/>
      <c r="G1333" s="280">
        <v>36.550000000000004</v>
      </c>
      <c r="H1333" s="280">
        <v>33.550000000000004</v>
      </c>
      <c r="I1333" s="284">
        <v>32.950000000000003</v>
      </c>
    </row>
    <row r="1334" spans="1:13">
      <c r="A1334" s="49" t="s">
        <v>4299</v>
      </c>
      <c r="B1334" s="3">
        <v>6</v>
      </c>
      <c r="C1334" s="2">
        <v>0.7</v>
      </c>
      <c r="D1334" s="46">
        <v>40</v>
      </c>
      <c r="E1334" s="3" t="s">
        <v>10536</v>
      </c>
      <c r="F1334" s="3"/>
      <c r="G1334" s="280">
        <v>23.150000000000002</v>
      </c>
      <c r="H1334" s="280">
        <v>21.25</v>
      </c>
      <c r="I1334" s="284">
        <v>20.85</v>
      </c>
    </row>
    <row r="1335" spans="1:13">
      <c r="A1335" s="49" t="s">
        <v>4303</v>
      </c>
      <c r="B1335" s="3">
        <v>6</v>
      </c>
      <c r="C1335" s="2">
        <v>0.7</v>
      </c>
      <c r="D1335" s="46">
        <v>46</v>
      </c>
      <c r="E1335" s="3" t="s">
        <v>10536</v>
      </c>
      <c r="F1335" s="3"/>
      <c r="G1335" s="280">
        <v>33.85</v>
      </c>
      <c r="H1335" s="280">
        <v>31.1</v>
      </c>
      <c r="I1335" s="284">
        <v>30.55</v>
      </c>
    </row>
    <row r="1336" spans="1:13">
      <c r="A1336" s="49" t="s">
        <v>4306</v>
      </c>
      <c r="B1336" s="3">
        <v>6</v>
      </c>
      <c r="C1336" s="2">
        <v>0.7</v>
      </c>
      <c r="D1336" s="46">
        <v>43</v>
      </c>
      <c r="E1336" s="3" t="s">
        <v>10536</v>
      </c>
      <c r="F1336" s="3"/>
      <c r="G1336" s="280">
        <v>51.45</v>
      </c>
      <c r="H1336" s="280">
        <v>47.25</v>
      </c>
      <c r="I1336" s="284">
        <v>46.400000000000006</v>
      </c>
    </row>
    <row r="1337" spans="1:13" s="39" customFormat="1">
      <c r="A1337" s="49" t="s">
        <v>4329</v>
      </c>
      <c r="B1337" s="3">
        <v>6</v>
      </c>
      <c r="C1337" s="2">
        <v>0.7</v>
      </c>
      <c r="D1337" s="46">
        <v>58.1</v>
      </c>
      <c r="E1337" s="3" t="s">
        <v>10536</v>
      </c>
      <c r="F1337" s="3"/>
      <c r="G1337" s="280">
        <v>72.3</v>
      </c>
      <c r="H1337" s="280">
        <v>66.400000000000006</v>
      </c>
      <c r="I1337" s="284">
        <v>65.2</v>
      </c>
      <c r="J1337"/>
      <c r="K1337"/>
      <c r="L1337"/>
      <c r="M1337"/>
    </row>
    <row r="1338" spans="1:13">
      <c r="A1338" s="49" t="s">
        <v>4332</v>
      </c>
      <c r="B1338" s="3">
        <v>6</v>
      </c>
      <c r="C1338" s="2">
        <v>0.7</v>
      </c>
      <c r="D1338" s="46">
        <v>57.2</v>
      </c>
      <c r="E1338" s="3" t="s">
        <v>10536</v>
      </c>
      <c r="F1338" s="3"/>
      <c r="G1338" s="280">
        <v>71</v>
      </c>
      <c r="H1338" s="280">
        <v>65.2</v>
      </c>
      <c r="I1338" s="284">
        <v>64.05</v>
      </c>
    </row>
    <row r="1339" spans="1:13">
      <c r="A1339" s="49" t="s">
        <v>4335</v>
      </c>
      <c r="B1339" s="3">
        <v>6</v>
      </c>
      <c r="C1339" s="2">
        <v>0.7</v>
      </c>
      <c r="D1339" s="46">
        <v>48</v>
      </c>
      <c r="E1339" s="3" t="s">
        <v>10536</v>
      </c>
      <c r="F1339" s="3"/>
      <c r="G1339" s="280">
        <v>70.2</v>
      </c>
      <c r="H1339" s="280">
        <v>64.45</v>
      </c>
      <c r="I1339" s="284">
        <v>63.300000000000004</v>
      </c>
    </row>
    <row r="1340" spans="1:13">
      <c r="A1340" s="49" t="s">
        <v>4338</v>
      </c>
      <c r="B1340" s="3">
        <v>6</v>
      </c>
      <c r="C1340" s="2">
        <v>0.7</v>
      </c>
      <c r="D1340" s="46">
        <v>46</v>
      </c>
      <c r="E1340" s="3" t="s">
        <v>10536</v>
      </c>
      <c r="F1340" s="3"/>
      <c r="G1340" s="280">
        <v>51.75</v>
      </c>
      <c r="H1340" s="280">
        <v>47.5</v>
      </c>
      <c r="I1340" s="284">
        <v>46.650000000000006</v>
      </c>
    </row>
    <row r="1341" spans="1:13" s="39" customFormat="1">
      <c r="A1341" s="49" t="s">
        <v>4341</v>
      </c>
      <c r="B1341" s="3">
        <v>6</v>
      </c>
      <c r="C1341" s="2">
        <v>0.7</v>
      </c>
      <c r="D1341" s="46">
        <v>46</v>
      </c>
      <c r="E1341" s="3" t="s">
        <v>10536</v>
      </c>
      <c r="F1341" s="3"/>
      <c r="G1341" s="280">
        <v>54.150000000000006</v>
      </c>
      <c r="H1341" s="280">
        <v>49.75</v>
      </c>
      <c r="I1341" s="284">
        <v>48.85</v>
      </c>
      <c r="J1341"/>
      <c r="K1341"/>
      <c r="L1341"/>
      <c r="M1341"/>
    </row>
    <row r="1342" spans="1:13" s="39" customFormat="1">
      <c r="A1342" s="49" t="s">
        <v>26493</v>
      </c>
      <c r="B1342" s="3">
        <v>6</v>
      </c>
      <c r="C1342" s="2">
        <v>0.7</v>
      </c>
      <c r="D1342" s="46">
        <v>46</v>
      </c>
      <c r="E1342" s="3" t="s">
        <v>10536</v>
      </c>
      <c r="F1342" s="3"/>
      <c r="G1342" s="280">
        <v>76.5</v>
      </c>
      <c r="H1342" s="280">
        <v>70.25</v>
      </c>
      <c r="I1342" s="284">
        <v>69</v>
      </c>
      <c r="J1342"/>
      <c r="K1342"/>
      <c r="L1342"/>
      <c r="M1342"/>
    </row>
    <row r="1343" spans="1:13">
      <c r="A1343" s="49" t="s">
        <v>4344</v>
      </c>
      <c r="B1343" s="3">
        <v>6</v>
      </c>
      <c r="C1343" s="2">
        <v>0.7</v>
      </c>
      <c r="D1343" s="46">
        <v>46</v>
      </c>
      <c r="E1343" s="3" t="s">
        <v>10536</v>
      </c>
      <c r="F1343" s="3"/>
      <c r="G1343" s="280">
        <v>76.5</v>
      </c>
      <c r="H1343" s="280">
        <v>70.25</v>
      </c>
      <c r="I1343" s="284">
        <v>69</v>
      </c>
    </row>
    <row r="1344" spans="1:13">
      <c r="A1344" s="49" t="s">
        <v>4346</v>
      </c>
      <c r="B1344" s="3">
        <v>6</v>
      </c>
      <c r="C1344" s="2">
        <v>0.7</v>
      </c>
      <c r="D1344" s="46">
        <v>48</v>
      </c>
      <c r="E1344" s="3" t="s">
        <v>10536</v>
      </c>
      <c r="F1344" s="3"/>
      <c r="G1344" s="280">
        <v>55.550000000000004</v>
      </c>
      <c r="H1344" s="280">
        <v>51</v>
      </c>
      <c r="I1344" s="284">
        <v>50.1</v>
      </c>
    </row>
    <row r="1345" spans="1:13" s="39" customFormat="1">
      <c r="A1345" s="49" t="s">
        <v>4349</v>
      </c>
      <c r="B1345" s="3">
        <v>6</v>
      </c>
      <c r="C1345" s="2">
        <v>0.7</v>
      </c>
      <c r="D1345" s="46">
        <v>46</v>
      </c>
      <c r="E1345" s="3" t="s">
        <v>10536</v>
      </c>
      <c r="F1345" s="3"/>
      <c r="G1345" s="280">
        <v>43.800000000000004</v>
      </c>
      <c r="H1345" s="280">
        <v>40.200000000000003</v>
      </c>
      <c r="I1345" s="284">
        <v>39.5</v>
      </c>
      <c r="J1345"/>
      <c r="K1345"/>
      <c r="L1345"/>
      <c r="M1345"/>
    </row>
    <row r="1346" spans="1:13" s="39" customFormat="1">
      <c r="A1346" s="49" t="s">
        <v>4352</v>
      </c>
      <c r="B1346" s="3">
        <v>6</v>
      </c>
      <c r="C1346" s="2">
        <v>0.7</v>
      </c>
      <c r="D1346" s="46">
        <v>48</v>
      </c>
      <c r="E1346" s="3" t="s">
        <v>10536</v>
      </c>
      <c r="F1346" s="3"/>
      <c r="G1346" s="280">
        <v>59.25</v>
      </c>
      <c r="H1346" s="280">
        <v>54.400000000000006</v>
      </c>
      <c r="I1346" s="284">
        <v>53.400000000000006</v>
      </c>
      <c r="J1346"/>
      <c r="K1346"/>
      <c r="L1346"/>
      <c r="M1346"/>
    </row>
    <row r="1347" spans="1:13">
      <c r="A1347" s="49" t="s">
        <v>26437</v>
      </c>
      <c r="B1347" s="3">
        <v>6</v>
      </c>
      <c r="C1347" s="2">
        <v>0.7</v>
      </c>
      <c r="D1347" s="46">
        <v>48</v>
      </c>
      <c r="E1347" s="3" t="s">
        <v>10536</v>
      </c>
      <c r="F1347" s="3"/>
      <c r="G1347" s="280">
        <v>60.45</v>
      </c>
      <c r="H1347" s="280">
        <v>55.5</v>
      </c>
      <c r="I1347" s="284">
        <v>54.5</v>
      </c>
    </row>
    <row r="1348" spans="1:13">
      <c r="A1348" s="49" t="s">
        <v>4360</v>
      </c>
      <c r="B1348" s="3">
        <v>6</v>
      </c>
      <c r="C1348" s="2">
        <v>0.7</v>
      </c>
      <c r="D1348" s="46">
        <v>46</v>
      </c>
      <c r="E1348" s="3" t="s">
        <v>10536</v>
      </c>
      <c r="F1348" s="3"/>
      <c r="G1348" s="280">
        <v>42.6</v>
      </c>
      <c r="H1348" s="280">
        <v>39.1</v>
      </c>
      <c r="I1348" s="284">
        <v>38.400000000000006</v>
      </c>
    </row>
    <row r="1349" spans="1:13">
      <c r="A1349" s="49" t="s">
        <v>4363</v>
      </c>
      <c r="B1349" s="3">
        <v>6</v>
      </c>
      <c r="C1349" s="2">
        <v>0.7</v>
      </c>
      <c r="D1349" s="46">
        <v>46</v>
      </c>
      <c r="E1349" s="3" t="s">
        <v>10536</v>
      </c>
      <c r="F1349" s="3"/>
      <c r="G1349" s="280">
        <v>57.85</v>
      </c>
      <c r="H1349" s="280">
        <v>53.1</v>
      </c>
      <c r="I1349" s="284">
        <v>52.150000000000006</v>
      </c>
    </row>
    <row r="1350" spans="1:13">
      <c r="A1350" s="49" t="s">
        <v>4366</v>
      </c>
      <c r="B1350" s="3">
        <v>6</v>
      </c>
      <c r="C1350" s="2">
        <v>0.7</v>
      </c>
      <c r="D1350" s="46">
        <v>46</v>
      </c>
      <c r="E1350" s="3" t="s">
        <v>10536</v>
      </c>
      <c r="F1350" s="3"/>
      <c r="G1350" s="280">
        <v>32.200000000000003</v>
      </c>
      <c r="H1350" s="280">
        <v>29.6</v>
      </c>
      <c r="I1350" s="284">
        <v>29.05</v>
      </c>
    </row>
    <row r="1351" spans="1:13">
      <c r="A1351" s="49" t="s">
        <v>4369</v>
      </c>
      <c r="B1351" s="3">
        <v>6</v>
      </c>
      <c r="C1351" s="2">
        <v>0.7</v>
      </c>
      <c r="D1351" s="46">
        <v>40</v>
      </c>
      <c r="E1351" s="3" t="s">
        <v>10536</v>
      </c>
      <c r="F1351" s="3"/>
      <c r="G1351" s="280">
        <v>28.650000000000002</v>
      </c>
      <c r="H1351" s="280">
        <v>26.3</v>
      </c>
      <c r="I1351" s="284">
        <v>25.8</v>
      </c>
    </row>
    <row r="1352" spans="1:13">
      <c r="A1352" s="49" t="s">
        <v>4372</v>
      </c>
      <c r="B1352" s="3">
        <v>6</v>
      </c>
      <c r="C1352" s="2">
        <v>0.7</v>
      </c>
      <c r="D1352" s="46">
        <v>60</v>
      </c>
      <c r="E1352" s="3" t="s">
        <v>10536</v>
      </c>
      <c r="F1352" s="3"/>
      <c r="G1352" s="280">
        <v>45.650000000000006</v>
      </c>
      <c r="H1352" s="280">
        <v>41.900000000000006</v>
      </c>
      <c r="I1352" s="284">
        <v>41.150000000000006</v>
      </c>
    </row>
    <row r="1353" spans="1:13" s="39" customFormat="1">
      <c r="A1353" s="49" t="s">
        <v>4375</v>
      </c>
      <c r="B1353" s="3">
        <v>12</v>
      </c>
      <c r="C1353" s="2">
        <v>1</v>
      </c>
      <c r="D1353" s="46">
        <v>43</v>
      </c>
      <c r="E1353" s="3" t="s">
        <v>10536</v>
      </c>
      <c r="F1353" s="3"/>
      <c r="G1353" s="280">
        <v>37.85</v>
      </c>
      <c r="H1353" s="280">
        <v>34.75</v>
      </c>
      <c r="I1353" s="284">
        <v>34.15</v>
      </c>
      <c r="J1353"/>
      <c r="K1353"/>
      <c r="L1353"/>
      <c r="M1353"/>
    </row>
    <row r="1354" spans="1:13" s="39" customFormat="1">
      <c r="A1354" s="49" t="s">
        <v>4380</v>
      </c>
      <c r="B1354" s="3">
        <v>6</v>
      </c>
      <c r="C1354" s="2">
        <v>0.7</v>
      </c>
      <c r="D1354" s="46">
        <v>46</v>
      </c>
      <c r="E1354" s="3" t="s">
        <v>10536</v>
      </c>
      <c r="F1354" s="3"/>
      <c r="G1354" s="280">
        <v>60.25</v>
      </c>
      <c r="H1354" s="280">
        <v>55.35</v>
      </c>
      <c r="I1354" s="284">
        <v>54.35</v>
      </c>
      <c r="J1354"/>
      <c r="K1354"/>
      <c r="L1354"/>
      <c r="M1354"/>
    </row>
    <row r="1355" spans="1:13" s="39" customFormat="1">
      <c r="A1355" s="49" t="s">
        <v>4383</v>
      </c>
      <c r="B1355" s="3">
        <v>6</v>
      </c>
      <c r="C1355" s="2">
        <v>0.7</v>
      </c>
      <c r="D1355" s="46">
        <v>43</v>
      </c>
      <c r="E1355" s="3" t="s">
        <v>10536</v>
      </c>
      <c r="F1355" s="3"/>
      <c r="G1355" s="280">
        <v>187.5</v>
      </c>
      <c r="H1355" s="280">
        <v>172.15</v>
      </c>
      <c r="I1355" s="284">
        <v>169.05</v>
      </c>
      <c r="J1355"/>
      <c r="K1355"/>
      <c r="L1355"/>
      <c r="M1355"/>
    </row>
    <row r="1356" spans="1:13">
      <c r="A1356" s="49" t="s">
        <v>4389</v>
      </c>
      <c r="B1356" s="3">
        <v>6</v>
      </c>
      <c r="C1356" s="2">
        <v>0.7</v>
      </c>
      <c r="D1356" s="46">
        <v>40</v>
      </c>
      <c r="E1356" s="3" t="s">
        <v>10536</v>
      </c>
      <c r="F1356" s="3"/>
      <c r="G1356" s="280">
        <v>25.3</v>
      </c>
      <c r="H1356" s="280">
        <v>23.200000000000003</v>
      </c>
      <c r="I1356" s="284">
        <v>22.8</v>
      </c>
    </row>
    <row r="1357" spans="1:13">
      <c r="A1357" s="49" t="s">
        <v>4391</v>
      </c>
      <c r="B1357" s="3">
        <v>6</v>
      </c>
      <c r="C1357" s="2">
        <v>1</v>
      </c>
      <c r="D1357" s="46">
        <v>40</v>
      </c>
      <c r="E1357" s="3" t="s">
        <v>10536</v>
      </c>
      <c r="F1357" s="3"/>
      <c r="G1357" s="280">
        <v>44.800000000000004</v>
      </c>
      <c r="H1357" s="280">
        <v>41.1</v>
      </c>
      <c r="I1357" s="284">
        <v>40.400000000000006</v>
      </c>
    </row>
    <row r="1358" spans="1:13">
      <c r="A1358" s="49" t="s">
        <v>4405</v>
      </c>
      <c r="B1358" s="3">
        <v>3</v>
      </c>
      <c r="C1358" s="2">
        <v>0.7</v>
      </c>
      <c r="D1358" s="46">
        <v>40</v>
      </c>
      <c r="E1358" s="3" t="s">
        <v>10536</v>
      </c>
      <c r="F1358" s="3"/>
      <c r="G1358" s="280">
        <v>89</v>
      </c>
      <c r="H1358" s="280">
        <v>81.75</v>
      </c>
      <c r="I1358" s="284">
        <v>80.25</v>
      </c>
    </row>
    <row r="1359" spans="1:13">
      <c r="A1359" s="49" t="s">
        <v>4407</v>
      </c>
      <c r="B1359" s="3">
        <v>3</v>
      </c>
      <c r="C1359" s="2">
        <v>0.7</v>
      </c>
      <c r="D1359" s="46">
        <v>43.2</v>
      </c>
      <c r="E1359" s="3" t="s">
        <v>10536</v>
      </c>
      <c r="F1359" s="3"/>
      <c r="G1359" s="280">
        <v>165.55</v>
      </c>
      <c r="H1359" s="280">
        <v>152</v>
      </c>
      <c r="I1359" s="284">
        <v>149.25</v>
      </c>
    </row>
    <row r="1360" spans="1:13" s="39" customFormat="1">
      <c r="A1360" s="49" t="s">
        <v>4410</v>
      </c>
      <c r="B1360" s="3">
        <v>3</v>
      </c>
      <c r="C1360" s="2">
        <v>0.7</v>
      </c>
      <c r="D1360" s="46">
        <v>40</v>
      </c>
      <c r="E1360" s="3" t="s">
        <v>10536</v>
      </c>
      <c r="F1360" s="3"/>
      <c r="G1360" s="280">
        <v>279.95</v>
      </c>
      <c r="H1360" s="280">
        <v>257</v>
      </c>
      <c r="I1360" s="284">
        <v>252.4</v>
      </c>
      <c r="J1360"/>
      <c r="K1360"/>
      <c r="L1360"/>
      <c r="M1360"/>
    </row>
    <row r="1361" spans="1:13">
      <c r="A1361" s="49" t="s">
        <v>26342</v>
      </c>
      <c r="B1361" s="3">
        <v>3</v>
      </c>
      <c r="C1361" s="2">
        <v>0.7</v>
      </c>
      <c r="D1361" s="46">
        <v>43.8</v>
      </c>
      <c r="E1361" s="3" t="s">
        <v>10536</v>
      </c>
      <c r="F1361" s="3"/>
      <c r="G1361" s="280">
        <v>536.5</v>
      </c>
      <c r="H1361" s="280">
        <v>492.5</v>
      </c>
      <c r="I1361" s="284">
        <v>483.70000000000005</v>
      </c>
    </row>
    <row r="1362" spans="1:13">
      <c r="A1362" s="49" t="s">
        <v>26343</v>
      </c>
      <c r="B1362" s="3">
        <v>3</v>
      </c>
      <c r="C1362" s="2">
        <v>0.7</v>
      </c>
      <c r="D1362" s="46">
        <v>45.1</v>
      </c>
      <c r="E1362" s="3" t="s">
        <v>10536</v>
      </c>
      <c r="F1362" s="3"/>
      <c r="G1362" s="280">
        <v>2567.9</v>
      </c>
      <c r="H1362" s="280">
        <v>2357.4</v>
      </c>
      <c r="I1362" s="284">
        <v>2315.35</v>
      </c>
    </row>
    <row r="1363" spans="1:13" s="39" customFormat="1">
      <c r="A1363" s="49" t="s">
        <v>4414</v>
      </c>
      <c r="B1363" s="3">
        <v>3</v>
      </c>
      <c r="C1363" s="2">
        <v>0.7</v>
      </c>
      <c r="D1363" s="46">
        <v>43</v>
      </c>
      <c r="E1363" s="3" t="s">
        <v>10536</v>
      </c>
      <c r="F1363" s="3"/>
      <c r="G1363" s="280">
        <v>1061</v>
      </c>
      <c r="H1363" s="280">
        <v>974.05000000000007</v>
      </c>
      <c r="I1363" s="284">
        <v>956.65000000000009</v>
      </c>
      <c r="J1363"/>
      <c r="K1363"/>
      <c r="L1363"/>
      <c r="M1363"/>
    </row>
    <row r="1364" spans="1:13" s="39" customFormat="1">
      <c r="A1364" s="49" t="s">
        <v>26535</v>
      </c>
      <c r="B1364" s="3">
        <v>6</v>
      </c>
      <c r="C1364" s="2">
        <v>0.7</v>
      </c>
      <c r="D1364" s="46">
        <v>43</v>
      </c>
      <c r="E1364" s="3" t="s">
        <v>10536</v>
      </c>
      <c r="F1364" s="3"/>
      <c r="G1364" s="280">
        <v>47.2</v>
      </c>
      <c r="H1364" s="280">
        <v>43.35</v>
      </c>
      <c r="I1364" s="284">
        <v>42.550000000000004</v>
      </c>
      <c r="J1364"/>
      <c r="K1364"/>
      <c r="L1364"/>
      <c r="M1364"/>
    </row>
    <row r="1365" spans="1:13" s="39" customFormat="1">
      <c r="A1365" s="49" t="s">
        <v>4420</v>
      </c>
      <c r="B1365" s="3">
        <v>6</v>
      </c>
      <c r="C1365" s="2">
        <v>0.7</v>
      </c>
      <c r="D1365" s="46">
        <v>43</v>
      </c>
      <c r="E1365" s="3" t="s">
        <v>10536</v>
      </c>
      <c r="F1365" s="3"/>
      <c r="G1365" s="280">
        <v>34.4</v>
      </c>
      <c r="H1365" s="280">
        <v>31.55</v>
      </c>
      <c r="I1365" s="284">
        <v>31</v>
      </c>
      <c r="J1365"/>
      <c r="K1365"/>
      <c r="L1365"/>
      <c r="M1365"/>
    </row>
    <row r="1366" spans="1:13">
      <c r="A1366" s="49" t="s">
        <v>4423</v>
      </c>
      <c r="B1366" s="3">
        <v>6</v>
      </c>
      <c r="C1366" s="2">
        <v>0.7</v>
      </c>
      <c r="D1366" s="46">
        <v>43</v>
      </c>
      <c r="E1366" s="3" t="s">
        <v>10536</v>
      </c>
      <c r="F1366" s="3"/>
      <c r="G1366" s="280">
        <v>50.25</v>
      </c>
      <c r="H1366" s="280">
        <v>46.150000000000006</v>
      </c>
      <c r="I1366" s="284">
        <v>45.300000000000004</v>
      </c>
    </row>
    <row r="1367" spans="1:13">
      <c r="A1367" s="49" t="s">
        <v>4429</v>
      </c>
      <c r="B1367" s="3">
        <v>12</v>
      </c>
      <c r="C1367" s="2">
        <v>1</v>
      </c>
      <c r="D1367" s="46">
        <v>40</v>
      </c>
      <c r="E1367" s="3" t="s">
        <v>10536</v>
      </c>
      <c r="F1367" s="3"/>
      <c r="G1367" s="280">
        <v>46.6</v>
      </c>
      <c r="H1367" s="280">
        <v>42.800000000000004</v>
      </c>
      <c r="I1367" s="284">
        <v>42.050000000000004</v>
      </c>
    </row>
    <row r="1368" spans="1:13">
      <c r="A1368" s="49" t="s">
        <v>4432</v>
      </c>
      <c r="B1368" s="3">
        <v>6</v>
      </c>
      <c r="C1368" s="2">
        <v>0.7</v>
      </c>
      <c r="D1368" s="46">
        <v>47</v>
      </c>
      <c r="E1368" s="3" t="s">
        <v>10536</v>
      </c>
      <c r="F1368" s="3"/>
      <c r="G1368" s="280">
        <v>46.25</v>
      </c>
      <c r="H1368" s="280">
        <v>42.5</v>
      </c>
      <c r="I1368" s="284">
        <v>41.7</v>
      </c>
    </row>
    <row r="1369" spans="1:13">
      <c r="A1369" s="49" t="s">
        <v>4437</v>
      </c>
      <c r="B1369" s="3">
        <v>6</v>
      </c>
      <c r="C1369" s="2">
        <v>0.7</v>
      </c>
      <c r="D1369" s="46">
        <v>50</v>
      </c>
      <c r="E1369" s="3" t="s">
        <v>10536</v>
      </c>
      <c r="F1369" s="3"/>
      <c r="G1369" s="280">
        <v>32.550000000000004</v>
      </c>
      <c r="H1369" s="280">
        <v>29.900000000000002</v>
      </c>
      <c r="I1369" s="284">
        <v>29.35</v>
      </c>
    </row>
    <row r="1370" spans="1:13">
      <c r="A1370" s="49" t="s">
        <v>4440</v>
      </c>
      <c r="B1370" s="3">
        <v>6</v>
      </c>
      <c r="C1370" s="2">
        <v>0.7</v>
      </c>
      <c r="D1370" s="46">
        <v>46</v>
      </c>
      <c r="E1370" s="3" t="s">
        <v>10536</v>
      </c>
      <c r="F1370" s="3"/>
      <c r="G1370" s="280">
        <v>28.55</v>
      </c>
      <c r="H1370" s="280">
        <v>26.200000000000003</v>
      </c>
      <c r="I1370" s="284">
        <v>25.75</v>
      </c>
    </row>
    <row r="1371" spans="1:13">
      <c r="A1371" s="49" t="s">
        <v>4448</v>
      </c>
      <c r="B1371" s="3">
        <v>6</v>
      </c>
      <c r="C1371" s="2">
        <v>0.7</v>
      </c>
      <c r="D1371" s="46">
        <v>40</v>
      </c>
      <c r="E1371" s="3" t="s">
        <v>10536</v>
      </c>
      <c r="F1371" s="3"/>
      <c r="G1371" s="280">
        <v>34.1</v>
      </c>
      <c r="H1371" s="280">
        <v>31.35</v>
      </c>
      <c r="I1371" s="284">
        <v>30.75</v>
      </c>
    </row>
    <row r="1372" spans="1:13" s="39" customFormat="1">
      <c r="A1372" s="49" t="s">
        <v>4451</v>
      </c>
      <c r="B1372" s="3">
        <v>6</v>
      </c>
      <c r="C1372" s="2">
        <v>0.7</v>
      </c>
      <c r="D1372" s="46">
        <v>43</v>
      </c>
      <c r="E1372" s="3" t="s">
        <v>10536</v>
      </c>
      <c r="F1372" s="3"/>
      <c r="G1372" s="280">
        <v>38.650000000000006</v>
      </c>
      <c r="H1372" s="280">
        <v>35.5</v>
      </c>
      <c r="I1372" s="284">
        <v>34.85</v>
      </c>
      <c r="J1372"/>
      <c r="K1372"/>
      <c r="L1372"/>
      <c r="M1372"/>
    </row>
    <row r="1373" spans="1:13" s="39" customFormat="1">
      <c r="A1373" s="49" t="s">
        <v>4454</v>
      </c>
      <c r="B1373" s="3">
        <v>6</v>
      </c>
      <c r="C1373" s="2">
        <v>0.7</v>
      </c>
      <c r="D1373" s="46">
        <v>43</v>
      </c>
      <c r="E1373" s="3" t="s">
        <v>10536</v>
      </c>
      <c r="F1373" s="3"/>
      <c r="G1373" s="280">
        <v>69.75</v>
      </c>
      <c r="H1373" s="280">
        <v>64.05</v>
      </c>
      <c r="I1373" s="284">
        <v>62.900000000000006</v>
      </c>
      <c r="J1373"/>
      <c r="K1373"/>
      <c r="L1373"/>
      <c r="M1373"/>
    </row>
    <row r="1374" spans="1:13">
      <c r="A1374" s="49" t="s">
        <v>26344</v>
      </c>
      <c r="B1374" s="3">
        <v>3</v>
      </c>
      <c r="C1374" s="2">
        <v>0.7</v>
      </c>
      <c r="D1374" s="46">
        <v>48</v>
      </c>
      <c r="E1374" s="3" t="s">
        <v>10536</v>
      </c>
      <c r="F1374" s="3"/>
      <c r="G1374" s="280">
        <v>488.05</v>
      </c>
      <c r="H1374" s="280">
        <v>448.05</v>
      </c>
      <c r="I1374" s="284">
        <v>440.05</v>
      </c>
    </row>
    <row r="1375" spans="1:13" s="39" customFormat="1">
      <c r="A1375" s="49" t="s">
        <v>4465</v>
      </c>
      <c r="B1375" s="3">
        <v>1</v>
      </c>
      <c r="C1375" s="2">
        <v>0.7</v>
      </c>
      <c r="D1375" s="46">
        <v>46.8</v>
      </c>
      <c r="E1375" s="3" t="s">
        <v>10536</v>
      </c>
      <c r="F1375" s="3"/>
      <c r="G1375" s="280">
        <v>939.35</v>
      </c>
      <c r="H1375" s="280">
        <v>862.35</v>
      </c>
      <c r="I1375" s="284">
        <v>846.95</v>
      </c>
      <c r="J1375"/>
      <c r="K1375"/>
      <c r="L1375"/>
      <c r="M1375"/>
    </row>
    <row r="1376" spans="1:13">
      <c r="A1376" s="49" t="s">
        <v>26345</v>
      </c>
      <c r="B1376" s="3">
        <v>12</v>
      </c>
      <c r="C1376" s="2">
        <v>1</v>
      </c>
      <c r="D1376" s="46">
        <v>43</v>
      </c>
      <c r="E1376" s="3" t="s">
        <v>10536</v>
      </c>
      <c r="F1376" s="3"/>
      <c r="G1376" s="280">
        <v>39.700000000000003</v>
      </c>
      <c r="H1376" s="280">
        <v>36.450000000000003</v>
      </c>
      <c r="I1376" s="284">
        <v>35.800000000000004</v>
      </c>
    </row>
    <row r="1377" spans="1:13">
      <c r="A1377" s="49" t="s">
        <v>4467</v>
      </c>
      <c r="B1377" s="3">
        <v>6</v>
      </c>
      <c r="C1377" s="2">
        <v>0.7</v>
      </c>
      <c r="D1377" s="46">
        <v>59.6</v>
      </c>
      <c r="E1377" s="3" t="s">
        <v>10536</v>
      </c>
      <c r="F1377" s="3"/>
      <c r="G1377" s="280">
        <v>52.95</v>
      </c>
      <c r="H1377" s="280">
        <v>48.6</v>
      </c>
      <c r="I1377" s="284">
        <v>47.75</v>
      </c>
    </row>
    <row r="1378" spans="1:13">
      <c r="A1378" s="49" t="s">
        <v>4473</v>
      </c>
      <c r="B1378" s="3">
        <v>6</v>
      </c>
      <c r="C1378" s="2">
        <v>0.7</v>
      </c>
      <c r="D1378" s="46">
        <v>43</v>
      </c>
      <c r="E1378" s="3" t="s">
        <v>10536</v>
      </c>
      <c r="F1378" s="3"/>
      <c r="G1378" s="280">
        <v>34.4</v>
      </c>
      <c r="H1378" s="280">
        <v>31.55</v>
      </c>
      <c r="I1378" s="284">
        <v>31</v>
      </c>
    </row>
    <row r="1379" spans="1:13">
      <c r="A1379" s="49" t="s">
        <v>4476</v>
      </c>
      <c r="B1379" s="3">
        <v>6</v>
      </c>
      <c r="C1379" s="2">
        <v>0.7</v>
      </c>
      <c r="D1379" s="46">
        <v>43</v>
      </c>
      <c r="E1379" s="3" t="s">
        <v>10536</v>
      </c>
      <c r="F1379" s="3"/>
      <c r="G1379" s="280">
        <v>46.6</v>
      </c>
      <c r="H1379" s="280">
        <v>42.75</v>
      </c>
      <c r="I1379" s="284">
        <v>42</v>
      </c>
    </row>
    <row r="1380" spans="1:13">
      <c r="A1380" s="49" t="s">
        <v>4479</v>
      </c>
      <c r="B1380" s="3">
        <v>6</v>
      </c>
      <c r="C1380" s="2">
        <v>0.7</v>
      </c>
      <c r="D1380" s="46">
        <v>43</v>
      </c>
      <c r="E1380" s="3" t="s">
        <v>10536</v>
      </c>
      <c r="F1380" s="3"/>
      <c r="G1380" s="280">
        <v>45.050000000000004</v>
      </c>
      <c r="H1380" s="280">
        <v>41.35</v>
      </c>
      <c r="I1380" s="284">
        <v>40.650000000000006</v>
      </c>
    </row>
    <row r="1381" spans="1:13" s="39" customFormat="1">
      <c r="A1381" s="49" t="s">
        <v>4482</v>
      </c>
      <c r="B1381" s="3">
        <v>6</v>
      </c>
      <c r="C1381" s="2">
        <v>0.7</v>
      </c>
      <c r="D1381" s="46">
        <v>43</v>
      </c>
      <c r="E1381" s="3" t="s">
        <v>10536</v>
      </c>
      <c r="F1381" s="3"/>
      <c r="G1381" s="280">
        <v>33.15</v>
      </c>
      <c r="H1381" s="280">
        <v>30.450000000000003</v>
      </c>
      <c r="I1381" s="284">
        <v>29.900000000000002</v>
      </c>
      <c r="J1381"/>
      <c r="K1381"/>
      <c r="L1381"/>
      <c r="M1381"/>
    </row>
    <row r="1382" spans="1:13" s="39" customFormat="1">
      <c r="A1382" s="49" t="s">
        <v>26332</v>
      </c>
      <c r="B1382" s="3">
        <v>24</v>
      </c>
      <c r="C1382" s="2">
        <v>0.05</v>
      </c>
      <c r="D1382" s="46">
        <v>40</v>
      </c>
      <c r="E1382" s="3" t="s">
        <v>10536</v>
      </c>
      <c r="F1382" s="3"/>
      <c r="G1382" s="280">
        <v>6.15</v>
      </c>
      <c r="H1382" s="280">
        <v>5.65</v>
      </c>
      <c r="I1382" s="284">
        <v>5.5500000000000007</v>
      </c>
      <c r="J1382"/>
      <c r="K1382"/>
      <c r="L1382"/>
      <c r="M1382"/>
    </row>
    <row r="1383" spans="1:13">
      <c r="A1383" s="49" t="s">
        <v>4488</v>
      </c>
      <c r="B1383" s="3">
        <v>6</v>
      </c>
      <c r="C1383" s="2">
        <v>0.7</v>
      </c>
      <c r="D1383" s="46">
        <v>40</v>
      </c>
      <c r="E1383" s="3" t="s">
        <v>10536</v>
      </c>
      <c r="F1383" s="3"/>
      <c r="G1383" s="280">
        <v>32.300000000000004</v>
      </c>
      <c r="H1383" s="280">
        <v>29.650000000000002</v>
      </c>
      <c r="I1383" s="284">
        <v>29.1</v>
      </c>
    </row>
    <row r="1384" spans="1:13">
      <c r="A1384" s="49" t="s">
        <v>4491</v>
      </c>
      <c r="B1384" s="3">
        <v>6</v>
      </c>
      <c r="C1384" s="2">
        <v>0.7</v>
      </c>
      <c r="D1384" s="46">
        <v>46</v>
      </c>
      <c r="E1384" s="3" t="s">
        <v>10536</v>
      </c>
      <c r="F1384" s="3"/>
      <c r="G1384" s="280">
        <v>68.8</v>
      </c>
      <c r="H1384" s="280">
        <v>63.2</v>
      </c>
      <c r="I1384" s="284">
        <v>62.050000000000004</v>
      </c>
    </row>
    <row r="1385" spans="1:13" s="39" customFormat="1">
      <c r="A1385" s="49" t="s">
        <v>4494</v>
      </c>
      <c r="B1385" s="3">
        <v>6</v>
      </c>
      <c r="C1385" s="2">
        <v>1</v>
      </c>
      <c r="D1385" s="46">
        <v>43</v>
      </c>
      <c r="E1385" s="3" t="s">
        <v>10536</v>
      </c>
      <c r="F1385" s="3"/>
      <c r="G1385" s="280">
        <v>50.050000000000004</v>
      </c>
      <c r="H1385" s="280">
        <v>45.95</v>
      </c>
      <c r="I1385" s="284">
        <v>45.150000000000006</v>
      </c>
      <c r="J1385"/>
      <c r="K1385"/>
      <c r="L1385"/>
      <c r="M1385"/>
    </row>
    <row r="1386" spans="1:13" s="39" customFormat="1">
      <c r="A1386" s="49" t="s">
        <v>4497</v>
      </c>
      <c r="B1386" s="3">
        <v>6</v>
      </c>
      <c r="C1386" s="2">
        <v>0.7</v>
      </c>
      <c r="D1386" s="46">
        <v>43</v>
      </c>
      <c r="E1386" s="3" t="s">
        <v>10536</v>
      </c>
      <c r="F1386" s="3"/>
      <c r="G1386" s="280">
        <v>44.150000000000006</v>
      </c>
      <c r="H1386" s="280">
        <v>40.550000000000004</v>
      </c>
      <c r="I1386" s="284">
        <v>39.800000000000004</v>
      </c>
      <c r="J1386"/>
      <c r="K1386"/>
      <c r="L1386"/>
      <c r="M1386"/>
    </row>
    <row r="1387" spans="1:13">
      <c r="A1387" s="49" t="s">
        <v>4500</v>
      </c>
      <c r="B1387" s="3">
        <v>6</v>
      </c>
      <c r="C1387" s="2">
        <v>1</v>
      </c>
      <c r="D1387" s="46">
        <v>43</v>
      </c>
      <c r="E1387" s="3" t="s">
        <v>10536</v>
      </c>
      <c r="F1387" s="3"/>
      <c r="G1387" s="280">
        <v>54.300000000000004</v>
      </c>
      <c r="H1387" s="280">
        <v>49.85</v>
      </c>
      <c r="I1387" s="284">
        <v>49</v>
      </c>
    </row>
    <row r="1388" spans="1:13">
      <c r="A1388" s="49" t="s">
        <v>4503</v>
      </c>
      <c r="B1388" s="3">
        <v>6</v>
      </c>
      <c r="C1388" s="2">
        <v>0.7</v>
      </c>
      <c r="D1388" s="46">
        <v>46</v>
      </c>
      <c r="E1388" s="3" t="s">
        <v>10536</v>
      </c>
      <c r="F1388" s="3"/>
      <c r="G1388" s="280">
        <v>48.400000000000006</v>
      </c>
      <c r="H1388" s="280">
        <v>44.400000000000006</v>
      </c>
      <c r="I1388" s="284">
        <v>43.6</v>
      </c>
    </row>
    <row r="1389" spans="1:13">
      <c r="A1389" s="49" t="s">
        <v>4509</v>
      </c>
      <c r="B1389" s="3">
        <v>6</v>
      </c>
      <c r="C1389" s="2">
        <v>1</v>
      </c>
      <c r="D1389" s="46">
        <v>43</v>
      </c>
      <c r="E1389" s="3" t="s">
        <v>10536</v>
      </c>
      <c r="F1389" s="3"/>
      <c r="G1389" s="280">
        <v>68.3</v>
      </c>
      <c r="H1389" s="280">
        <v>62.7</v>
      </c>
      <c r="I1389" s="284">
        <v>61.550000000000004</v>
      </c>
    </row>
    <row r="1390" spans="1:13">
      <c r="A1390" s="49" t="s">
        <v>4512</v>
      </c>
      <c r="B1390" s="3">
        <v>6</v>
      </c>
      <c r="C1390" s="2">
        <v>0.7</v>
      </c>
      <c r="D1390" s="46">
        <v>43</v>
      </c>
      <c r="E1390" s="3" t="s">
        <v>10536</v>
      </c>
      <c r="F1390" s="3"/>
      <c r="G1390" s="280">
        <v>90.5</v>
      </c>
      <c r="H1390" s="280">
        <v>83.100000000000009</v>
      </c>
      <c r="I1390" s="284">
        <v>81.600000000000009</v>
      </c>
    </row>
    <row r="1391" spans="1:13" s="39" customFormat="1">
      <c r="A1391" s="49" t="s">
        <v>4515</v>
      </c>
      <c r="B1391" s="3">
        <v>6</v>
      </c>
      <c r="C1391" s="2">
        <v>0.7</v>
      </c>
      <c r="D1391" s="46">
        <v>46</v>
      </c>
      <c r="E1391" s="3" t="s">
        <v>10536</v>
      </c>
      <c r="F1391" s="3"/>
      <c r="G1391" s="280">
        <v>50.2</v>
      </c>
      <c r="H1391" s="280">
        <v>46.1</v>
      </c>
      <c r="I1391" s="284">
        <v>45.25</v>
      </c>
      <c r="J1391"/>
      <c r="K1391"/>
      <c r="L1391"/>
      <c r="M1391"/>
    </row>
    <row r="1392" spans="1:13" s="39" customFormat="1">
      <c r="A1392" s="49" t="s">
        <v>26249</v>
      </c>
      <c r="B1392" s="3">
        <v>6</v>
      </c>
      <c r="C1392" s="2">
        <v>0.7</v>
      </c>
      <c r="D1392" s="46">
        <v>40</v>
      </c>
      <c r="E1392" s="3" t="s">
        <v>10536</v>
      </c>
      <c r="F1392" s="3"/>
      <c r="G1392" s="280">
        <v>26.450000000000003</v>
      </c>
      <c r="H1392" s="280">
        <v>24.25</v>
      </c>
      <c r="I1392" s="284">
        <v>23.85</v>
      </c>
      <c r="J1392"/>
      <c r="K1392"/>
      <c r="L1392"/>
      <c r="M1392"/>
    </row>
    <row r="1393" spans="1:13">
      <c r="A1393" s="49" t="s">
        <v>4606</v>
      </c>
      <c r="B1393" s="3">
        <v>6</v>
      </c>
      <c r="C1393" s="2">
        <v>0.7</v>
      </c>
      <c r="D1393" s="46">
        <v>46</v>
      </c>
      <c r="E1393" s="3" t="s">
        <v>10536</v>
      </c>
      <c r="F1393" s="3"/>
      <c r="G1393" s="280">
        <v>36.800000000000004</v>
      </c>
      <c r="H1393" s="280">
        <v>33.800000000000004</v>
      </c>
      <c r="I1393" s="284">
        <v>33.15</v>
      </c>
    </row>
    <row r="1394" spans="1:13">
      <c r="A1394" s="49" t="s">
        <v>4667</v>
      </c>
      <c r="B1394" s="3">
        <v>12</v>
      </c>
      <c r="C1394" s="2">
        <v>1</v>
      </c>
      <c r="D1394" s="46">
        <v>40</v>
      </c>
      <c r="E1394" s="3" t="s">
        <v>10536</v>
      </c>
      <c r="F1394" s="3"/>
      <c r="G1394" s="280">
        <v>34.4</v>
      </c>
      <c r="H1394" s="280">
        <v>31.6</v>
      </c>
      <c r="I1394" s="284">
        <v>31.05</v>
      </c>
    </row>
    <row r="1395" spans="1:13" s="39" customFormat="1">
      <c r="A1395" s="49" t="s">
        <v>4729</v>
      </c>
      <c r="B1395" s="3">
        <v>6</v>
      </c>
      <c r="C1395" s="2">
        <v>0.7</v>
      </c>
      <c r="D1395" s="46">
        <v>40</v>
      </c>
      <c r="E1395" s="3" t="s">
        <v>10536</v>
      </c>
      <c r="F1395" s="3"/>
      <c r="G1395" s="280">
        <v>27</v>
      </c>
      <c r="H1395" s="280">
        <v>24.8</v>
      </c>
      <c r="I1395" s="284">
        <v>24.35</v>
      </c>
      <c r="J1395"/>
      <c r="K1395"/>
      <c r="L1395"/>
      <c r="M1395"/>
    </row>
    <row r="1396" spans="1:13">
      <c r="A1396" s="49" t="s">
        <v>26536</v>
      </c>
      <c r="B1396" s="3">
        <v>6</v>
      </c>
      <c r="C1396" s="2">
        <v>0.7</v>
      </c>
      <c r="D1396" s="46">
        <v>43</v>
      </c>
      <c r="E1396" s="3" t="s">
        <v>10536</v>
      </c>
      <c r="F1396" s="3"/>
      <c r="G1396" s="280">
        <v>219.20000000000002</v>
      </c>
      <c r="H1396" s="280">
        <v>201.25</v>
      </c>
      <c r="I1396" s="284">
        <v>197.65</v>
      </c>
    </row>
    <row r="1397" spans="1:13">
      <c r="A1397" s="49" t="s">
        <v>5016</v>
      </c>
      <c r="B1397" s="3">
        <v>6</v>
      </c>
      <c r="C1397" s="2">
        <v>0.7</v>
      </c>
      <c r="D1397" s="46">
        <v>40</v>
      </c>
      <c r="E1397" s="3" t="s">
        <v>10536</v>
      </c>
      <c r="F1397" s="3"/>
      <c r="G1397" s="280">
        <v>31</v>
      </c>
      <c r="H1397" s="280">
        <v>28.450000000000003</v>
      </c>
      <c r="I1397" s="284">
        <v>27.950000000000003</v>
      </c>
    </row>
    <row r="1398" spans="1:13">
      <c r="A1398" s="49" t="s">
        <v>5019</v>
      </c>
      <c r="B1398" s="3">
        <v>6</v>
      </c>
      <c r="C1398" s="2">
        <v>0.7</v>
      </c>
      <c r="D1398" s="46">
        <v>40</v>
      </c>
      <c r="E1398" s="3" t="s">
        <v>10536</v>
      </c>
      <c r="F1398" s="3"/>
      <c r="G1398" s="280">
        <v>32.25</v>
      </c>
      <c r="H1398" s="280">
        <v>29.6</v>
      </c>
      <c r="I1398" s="284">
        <v>29.05</v>
      </c>
    </row>
    <row r="1399" spans="1:13" s="39" customFormat="1">
      <c r="A1399" s="49" t="s">
        <v>5024</v>
      </c>
      <c r="B1399" s="3">
        <v>6</v>
      </c>
      <c r="C1399" s="2">
        <v>0.7</v>
      </c>
      <c r="D1399" s="46">
        <v>44</v>
      </c>
      <c r="E1399" s="3" t="s">
        <v>10536</v>
      </c>
      <c r="F1399" s="3"/>
      <c r="G1399" s="280">
        <v>85.100000000000009</v>
      </c>
      <c r="H1399" s="280">
        <v>78.150000000000006</v>
      </c>
      <c r="I1399" s="284">
        <v>76.75</v>
      </c>
      <c r="J1399"/>
      <c r="K1399"/>
      <c r="L1399"/>
      <c r="M1399"/>
    </row>
    <row r="1400" spans="1:13" s="39" customFormat="1">
      <c r="A1400" s="49" t="s">
        <v>5027</v>
      </c>
      <c r="B1400" s="3">
        <v>6</v>
      </c>
      <c r="C1400" s="2">
        <v>0.7</v>
      </c>
      <c r="D1400" s="46">
        <v>43</v>
      </c>
      <c r="E1400" s="3" t="s">
        <v>10536</v>
      </c>
      <c r="F1400" s="3"/>
      <c r="G1400" s="280">
        <v>115.45</v>
      </c>
      <c r="H1400" s="280">
        <v>106</v>
      </c>
      <c r="I1400" s="284">
        <v>104.10000000000001</v>
      </c>
      <c r="J1400"/>
      <c r="K1400"/>
      <c r="L1400"/>
      <c r="M1400"/>
    </row>
    <row r="1401" spans="1:13">
      <c r="A1401" s="49" t="s">
        <v>5030</v>
      </c>
      <c r="B1401" s="3">
        <v>3</v>
      </c>
      <c r="C1401" s="2">
        <v>0.7</v>
      </c>
      <c r="D1401" s="46">
        <v>46</v>
      </c>
      <c r="E1401" s="3" t="s">
        <v>10536</v>
      </c>
      <c r="F1401" s="3"/>
      <c r="G1401" s="280">
        <v>231.70000000000002</v>
      </c>
      <c r="H1401" s="280">
        <v>212.70000000000002</v>
      </c>
      <c r="I1401" s="284">
        <v>208.9</v>
      </c>
    </row>
    <row r="1402" spans="1:13" s="39" customFormat="1">
      <c r="A1402" s="49" t="s">
        <v>5033</v>
      </c>
      <c r="B1402" s="3">
        <v>6</v>
      </c>
      <c r="C1402" s="2">
        <v>0.7</v>
      </c>
      <c r="D1402" s="46">
        <v>63.3</v>
      </c>
      <c r="E1402" s="3" t="s">
        <v>10536</v>
      </c>
      <c r="F1402" s="3"/>
      <c r="G1402" s="280">
        <v>74</v>
      </c>
      <c r="H1402" s="280">
        <v>67.95</v>
      </c>
      <c r="I1402" s="284">
        <v>66.75</v>
      </c>
      <c r="J1402"/>
      <c r="K1402"/>
      <c r="L1402"/>
      <c r="M1402"/>
    </row>
    <row r="1403" spans="1:13">
      <c r="A1403" s="49" t="s">
        <v>5036</v>
      </c>
      <c r="B1403" s="3">
        <v>6</v>
      </c>
      <c r="C1403" s="2">
        <v>0.7</v>
      </c>
      <c r="D1403" s="46">
        <v>64.099999999999994</v>
      </c>
      <c r="E1403" s="3" t="s">
        <v>10536</v>
      </c>
      <c r="F1403" s="3"/>
      <c r="G1403" s="280">
        <v>72.850000000000009</v>
      </c>
      <c r="H1403" s="280">
        <v>66.900000000000006</v>
      </c>
      <c r="I1403" s="284">
        <v>65.7</v>
      </c>
    </row>
    <row r="1404" spans="1:13">
      <c r="A1404" s="49" t="s">
        <v>5039</v>
      </c>
      <c r="B1404" s="3">
        <v>6</v>
      </c>
      <c r="C1404" s="2">
        <v>0.7</v>
      </c>
      <c r="D1404" s="46">
        <v>43.1</v>
      </c>
      <c r="E1404" s="3" t="s">
        <v>10536</v>
      </c>
      <c r="F1404" s="3"/>
      <c r="G1404" s="280">
        <v>39.85</v>
      </c>
      <c r="H1404" s="280">
        <v>36.550000000000004</v>
      </c>
      <c r="I1404" s="284">
        <v>35.9</v>
      </c>
    </row>
    <row r="1405" spans="1:13" s="39" customFormat="1">
      <c r="A1405" s="49" t="s">
        <v>5162</v>
      </c>
      <c r="B1405" s="3">
        <v>6</v>
      </c>
      <c r="C1405" s="2">
        <v>0.7</v>
      </c>
      <c r="D1405" s="46">
        <v>40</v>
      </c>
      <c r="E1405" s="3" t="s">
        <v>10536</v>
      </c>
      <c r="F1405" s="3"/>
      <c r="G1405" s="280">
        <v>21.900000000000002</v>
      </c>
      <c r="H1405" s="280">
        <v>20.150000000000002</v>
      </c>
      <c r="I1405" s="284">
        <v>19.75</v>
      </c>
      <c r="J1405"/>
      <c r="K1405"/>
      <c r="L1405"/>
      <c r="M1405"/>
    </row>
    <row r="1406" spans="1:13">
      <c r="A1406" s="49" t="s">
        <v>5165</v>
      </c>
      <c r="B1406" s="3">
        <v>6</v>
      </c>
      <c r="C1406" s="2">
        <v>0.7</v>
      </c>
      <c r="D1406" s="46">
        <v>58</v>
      </c>
      <c r="E1406" s="3" t="s">
        <v>10536</v>
      </c>
      <c r="F1406" s="3"/>
      <c r="G1406" s="280">
        <v>32.050000000000004</v>
      </c>
      <c r="H1406" s="280">
        <v>29.450000000000003</v>
      </c>
      <c r="I1406" s="284">
        <v>28.900000000000002</v>
      </c>
    </row>
    <row r="1407" spans="1:13">
      <c r="A1407" s="49" t="s">
        <v>26537</v>
      </c>
      <c r="B1407" s="3">
        <v>6</v>
      </c>
      <c r="C1407" s="2">
        <v>0.7</v>
      </c>
      <c r="D1407" s="46">
        <v>43</v>
      </c>
      <c r="E1407" s="3" t="s">
        <v>10536</v>
      </c>
      <c r="F1407" s="3"/>
      <c r="G1407" s="280">
        <v>53.900000000000006</v>
      </c>
      <c r="H1407" s="280">
        <v>49.5</v>
      </c>
      <c r="I1407" s="284">
        <v>48.6</v>
      </c>
    </row>
    <row r="1408" spans="1:13">
      <c r="A1408" s="49" t="s">
        <v>5191</v>
      </c>
      <c r="B1408" s="3">
        <v>6</v>
      </c>
      <c r="C1408" s="2">
        <v>0.7</v>
      </c>
      <c r="D1408" s="46">
        <v>46.4</v>
      </c>
      <c r="E1408" s="3" t="s">
        <v>10536</v>
      </c>
      <c r="F1408" s="3"/>
      <c r="G1408" s="280">
        <v>53</v>
      </c>
      <c r="H1408" s="280">
        <v>48.650000000000006</v>
      </c>
      <c r="I1408" s="284">
        <v>47.800000000000004</v>
      </c>
    </row>
    <row r="1409" spans="1:13" s="39" customFormat="1">
      <c r="A1409" s="49" t="s">
        <v>5534</v>
      </c>
      <c r="B1409" s="3">
        <v>3</v>
      </c>
      <c r="C1409" s="2">
        <v>0.7</v>
      </c>
      <c r="D1409" s="46">
        <v>46</v>
      </c>
      <c r="E1409" s="3" t="s">
        <v>10536</v>
      </c>
      <c r="F1409" s="3"/>
      <c r="G1409" s="280">
        <v>50.5</v>
      </c>
      <c r="H1409" s="280">
        <v>46.400000000000006</v>
      </c>
      <c r="I1409" s="284">
        <v>45.550000000000004</v>
      </c>
      <c r="J1409"/>
      <c r="K1409"/>
      <c r="L1409"/>
      <c r="M1409"/>
    </row>
    <row r="1410" spans="1:13" s="39" customFormat="1">
      <c r="A1410" s="49" t="s">
        <v>5675</v>
      </c>
      <c r="B1410" s="3">
        <v>6</v>
      </c>
      <c r="C1410" s="2">
        <v>0.7</v>
      </c>
      <c r="D1410" s="46">
        <v>40</v>
      </c>
      <c r="E1410" s="3" t="s">
        <v>10536</v>
      </c>
      <c r="F1410" s="3"/>
      <c r="G1410" s="280">
        <v>24.35</v>
      </c>
      <c r="H1410" s="280">
        <v>22.35</v>
      </c>
      <c r="I1410" s="284">
        <v>21.950000000000003</v>
      </c>
      <c r="J1410"/>
      <c r="K1410"/>
      <c r="L1410"/>
      <c r="M1410"/>
    </row>
    <row r="1411" spans="1:13">
      <c r="A1411" s="49" t="s">
        <v>5678</v>
      </c>
      <c r="B1411" s="3">
        <v>6</v>
      </c>
      <c r="C1411" s="2">
        <v>0.7</v>
      </c>
      <c r="D1411" s="46">
        <v>40</v>
      </c>
      <c r="E1411" s="3" t="s">
        <v>10536</v>
      </c>
      <c r="F1411" s="3"/>
      <c r="G1411" s="280">
        <v>32.25</v>
      </c>
      <c r="H1411" s="280">
        <v>29.6</v>
      </c>
      <c r="I1411" s="284">
        <v>29.05</v>
      </c>
    </row>
    <row r="1412" spans="1:13" s="39" customFormat="1">
      <c r="A1412" s="49" t="s">
        <v>26250</v>
      </c>
      <c r="B1412" s="3">
        <v>6</v>
      </c>
      <c r="C1412" s="2">
        <v>0.7</v>
      </c>
      <c r="D1412" s="46">
        <v>40</v>
      </c>
      <c r="E1412" s="3" t="s">
        <v>10536</v>
      </c>
      <c r="F1412" s="3"/>
      <c r="G1412" s="280">
        <v>45.1</v>
      </c>
      <c r="H1412" s="280">
        <v>41.400000000000006</v>
      </c>
      <c r="I1412" s="284">
        <v>40.650000000000006</v>
      </c>
      <c r="J1412"/>
      <c r="K1412"/>
      <c r="L1412"/>
      <c r="M1412"/>
    </row>
    <row r="1413" spans="1:13">
      <c r="A1413" s="49" t="s">
        <v>5683</v>
      </c>
      <c r="B1413" s="3">
        <v>6</v>
      </c>
      <c r="C1413" s="2">
        <v>0.7</v>
      </c>
      <c r="D1413" s="46">
        <v>44</v>
      </c>
      <c r="E1413" s="3" t="s">
        <v>10536</v>
      </c>
      <c r="F1413" s="3"/>
      <c r="G1413" s="280">
        <v>59.5</v>
      </c>
      <c r="H1413" s="280">
        <v>54.6</v>
      </c>
      <c r="I1413" s="284">
        <v>53.650000000000006</v>
      </c>
    </row>
    <row r="1414" spans="1:13">
      <c r="A1414" s="49" t="s">
        <v>26440</v>
      </c>
      <c r="B1414" s="3">
        <v>6</v>
      </c>
      <c r="C1414" s="2">
        <v>0.7</v>
      </c>
      <c r="D1414" s="46">
        <v>42</v>
      </c>
      <c r="E1414" s="3" t="s">
        <v>10536</v>
      </c>
      <c r="F1414" s="3"/>
      <c r="G1414" s="280">
        <v>35.5</v>
      </c>
      <c r="H1414" s="280">
        <v>32.6</v>
      </c>
      <c r="I1414" s="284">
        <v>32.050000000000004</v>
      </c>
    </row>
    <row r="1415" spans="1:13" s="39" customFormat="1">
      <c r="A1415" s="49" t="s">
        <v>5689</v>
      </c>
      <c r="B1415" s="3">
        <v>6</v>
      </c>
      <c r="C1415" s="2">
        <v>0.7</v>
      </c>
      <c r="D1415" s="46">
        <v>40</v>
      </c>
      <c r="E1415" s="3" t="s">
        <v>10536</v>
      </c>
      <c r="F1415" s="3"/>
      <c r="G1415" s="280">
        <v>23.450000000000003</v>
      </c>
      <c r="H1415" s="280">
        <v>21.55</v>
      </c>
      <c r="I1415" s="284">
        <v>21.150000000000002</v>
      </c>
      <c r="J1415"/>
      <c r="K1415"/>
      <c r="L1415"/>
      <c r="M1415"/>
    </row>
    <row r="1416" spans="1:13" s="39" customFormat="1">
      <c r="A1416" s="49" t="s">
        <v>5692</v>
      </c>
      <c r="B1416" s="3">
        <v>6</v>
      </c>
      <c r="C1416" s="2">
        <v>0.7</v>
      </c>
      <c r="D1416" s="46">
        <v>40</v>
      </c>
      <c r="E1416" s="3" t="s">
        <v>10536</v>
      </c>
      <c r="F1416" s="3"/>
      <c r="G1416" s="280">
        <v>27.85</v>
      </c>
      <c r="H1416" s="280">
        <v>25.55</v>
      </c>
      <c r="I1416" s="284">
        <v>25.1</v>
      </c>
      <c r="J1416"/>
      <c r="K1416"/>
      <c r="L1416"/>
      <c r="M1416"/>
    </row>
    <row r="1417" spans="1:13">
      <c r="A1417" s="49" t="s">
        <v>5698</v>
      </c>
      <c r="B1417" s="3">
        <v>6</v>
      </c>
      <c r="C1417" s="2">
        <v>0.7</v>
      </c>
      <c r="D1417" s="46">
        <v>42</v>
      </c>
      <c r="E1417" s="3" t="s">
        <v>10536</v>
      </c>
      <c r="F1417" s="3"/>
      <c r="G1417" s="280">
        <v>39.200000000000003</v>
      </c>
      <c r="H1417" s="280">
        <v>35.950000000000003</v>
      </c>
      <c r="I1417" s="284">
        <v>35.35</v>
      </c>
    </row>
    <row r="1418" spans="1:13">
      <c r="A1418" s="49" t="s">
        <v>5701</v>
      </c>
      <c r="B1418" s="3">
        <v>6</v>
      </c>
      <c r="C1418" s="2">
        <v>1</v>
      </c>
      <c r="D1418" s="46">
        <v>43.6</v>
      </c>
      <c r="E1418" s="3" t="s">
        <v>10536</v>
      </c>
      <c r="F1418" s="3"/>
      <c r="G1418" s="280">
        <v>37.300000000000004</v>
      </c>
      <c r="H1418" s="280">
        <v>34.25</v>
      </c>
      <c r="I1418" s="284">
        <v>33.65</v>
      </c>
    </row>
    <row r="1419" spans="1:13" s="39" customFormat="1">
      <c r="A1419" s="49" t="s">
        <v>5707</v>
      </c>
      <c r="B1419" s="3">
        <v>6</v>
      </c>
      <c r="C1419" s="2">
        <v>0.7</v>
      </c>
      <c r="D1419" s="46">
        <v>40</v>
      </c>
      <c r="E1419" s="3" t="s">
        <v>10536</v>
      </c>
      <c r="F1419" s="3"/>
      <c r="G1419" s="280">
        <v>29.6</v>
      </c>
      <c r="H1419" s="280">
        <v>27.200000000000003</v>
      </c>
      <c r="I1419" s="284">
        <v>26.700000000000003</v>
      </c>
      <c r="J1419"/>
      <c r="K1419"/>
      <c r="L1419"/>
      <c r="M1419"/>
    </row>
    <row r="1420" spans="1:13">
      <c r="A1420" s="49" t="s">
        <v>5741</v>
      </c>
      <c r="B1420" s="3">
        <v>12</v>
      </c>
      <c r="C1420" s="2">
        <v>0.7</v>
      </c>
      <c r="D1420" s="46">
        <v>46</v>
      </c>
      <c r="E1420" s="3" t="s">
        <v>10536</v>
      </c>
      <c r="F1420" s="3"/>
      <c r="G1420" s="280">
        <v>35.85</v>
      </c>
      <c r="H1420" s="280">
        <v>32.950000000000003</v>
      </c>
      <c r="I1420" s="284">
        <v>32.35</v>
      </c>
    </row>
    <row r="1421" spans="1:13">
      <c r="A1421" s="49" t="s">
        <v>26251</v>
      </c>
      <c r="B1421" s="3">
        <v>6</v>
      </c>
      <c r="C1421" s="2">
        <v>0.7</v>
      </c>
      <c r="D1421" s="46">
        <v>40</v>
      </c>
      <c r="E1421" s="3" t="s">
        <v>10536</v>
      </c>
      <c r="F1421" s="3"/>
      <c r="G1421" s="280">
        <v>46.650000000000006</v>
      </c>
      <c r="H1421" s="280">
        <v>42.800000000000004</v>
      </c>
      <c r="I1421" s="284">
        <v>42.050000000000004</v>
      </c>
    </row>
    <row r="1422" spans="1:13" s="39" customFormat="1">
      <c r="A1422" s="49" t="s">
        <v>26252</v>
      </c>
      <c r="B1422" s="3">
        <v>6</v>
      </c>
      <c r="C1422" s="2">
        <v>0.7</v>
      </c>
      <c r="D1422" s="46">
        <v>40</v>
      </c>
      <c r="E1422" s="3" t="s">
        <v>10536</v>
      </c>
      <c r="F1422" s="3"/>
      <c r="G1422" s="280">
        <v>51.2</v>
      </c>
      <c r="H1422" s="280">
        <v>47</v>
      </c>
      <c r="I1422" s="284">
        <v>46.150000000000006</v>
      </c>
      <c r="J1422"/>
      <c r="K1422"/>
      <c r="L1422"/>
      <c r="M1422"/>
    </row>
    <row r="1423" spans="1:13">
      <c r="A1423" s="49" t="s">
        <v>5765</v>
      </c>
      <c r="B1423" s="3">
        <v>6</v>
      </c>
      <c r="C1423" s="2">
        <v>0.7</v>
      </c>
      <c r="D1423" s="46">
        <v>54</v>
      </c>
      <c r="E1423" s="3" t="s">
        <v>10536</v>
      </c>
      <c r="F1423" s="3"/>
      <c r="G1423" s="280">
        <v>119.55000000000001</v>
      </c>
      <c r="H1423" s="280">
        <v>109.75</v>
      </c>
      <c r="I1423" s="284">
        <v>107.80000000000001</v>
      </c>
    </row>
    <row r="1424" spans="1:13">
      <c r="A1424" s="49" t="s">
        <v>26538</v>
      </c>
      <c r="B1424" s="3">
        <v>6</v>
      </c>
      <c r="C1424" s="2">
        <v>0.7</v>
      </c>
      <c r="D1424" s="46">
        <v>43</v>
      </c>
      <c r="E1424" s="3" t="s">
        <v>10536</v>
      </c>
      <c r="F1424" s="3"/>
      <c r="G1424" s="280">
        <v>52.7</v>
      </c>
      <c r="H1424" s="280">
        <v>48.35</v>
      </c>
      <c r="I1424" s="284">
        <v>47.5</v>
      </c>
    </row>
    <row r="1425" spans="1:13" s="39" customFormat="1">
      <c r="A1425" s="49" t="s">
        <v>5865</v>
      </c>
      <c r="B1425" s="3">
        <v>6</v>
      </c>
      <c r="C1425" s="2">
        <v>0.7</v>
      </c>
      <c r="D1425" s="46">
        <v>43</v>
      </c>
      <c r="E1425" s="3" t="s">
        <v>10536</v>
      </c>
      <c r="F1425" s="3"/>
      <c r="G1425" s="280">
        <v>28.85</v>
      </c>
      <c r="H1425" s="280">
        <v>26.5</v>
      </c>
      <c r="I1425" s="284">
        <v>26</v>
      </c>
      <c r="J1425"/>
      <c r="K1425"/>
      <c r="L1425"/>
      <c r="M1425"/>
    </row>
    <row r="1426" spans="1:13">
      <c r="A1426" s="49" t="s">
        <v>5868</v>
      </c>
      <c r="B1426" s="3">
        <v>6</v>
      </c>
      <c r="C1426" s="2">
        <v>0.7</v>
      </c>
      <c r="D1426" s="46">
        <v>43</v>
      </c>
      <c r="E1426" s="3" t="s">
        <v>10536</v>
      </c>
      <c r="F1426" s="3"/>
      <c r="G1426" s="280">
        <v>40.200000000000003</v>
      </c>
      <c r="H1426" s="280">
        <v>36.9</v>
      </c>
      <c r="I1426" s="284">
        <v>36.25</v>
      </c>
    </row>
    <row r="1427" spans="1:13" s="39" customFormat="1">
      <c r="A1427" s="49" t="s">
        <v>5871</v>
      </c>
      <c r="B1427" s="3">
        <v>6</v>
      </c>
      <c r="C1427" s="2">
        <v>0.7</v>
      </c>
      <c r="D1427" s="46">
        <v>43</v>
      </c>
      <c r="E1427" s="3" t="s">
        <v>10536</v>
      </c>
      <c r="F1427" s="3"/>
      <c r="G1427" s="280">
        <v>50.550000000000004</v>
      </c>
      <c r="H1427" s="280">
        <v>46.400000000000006</v>
      </c>
      <c r="I1427" s="284">
        <v>45.6</v>
      </c>
      <c r="J1427"/>
      <c r="K1427"/>
      <c r="L1427"/>
      <c r="M1427"/>
    </row>
    <row r="1428" spans="1:13" s="39" customFormat="1">
      <c r="A1428" s="49" t="s">
        <v>6010</v>
      </c>
      <c r="B1428" s="3">
        <v>6</v>
      </c>
      <c r="C1428" s="2">
        <v>0.7</v>
      </c>
      <c r="D1428" s="46">
        <v>57.3</v>
      </c>
      <c r="E1428" s="3" t="s">
        <v>10536</v>
      </c>
      <c r="F1428" s="3"/>
      <c r="G1428" s="280">
        <v>127.75</v>
      </c>
      <c r="H1428" s="280">
        <v>117.30000000000001</v>
      </c>
      <c r="I1428" s="284">
        <v>115.2</v>
      </c>
      <c r="J1428"/>
      <c r="K1428"/>
      <c r="L1428"/>
      <c r="M1428"/>
    </row>
    <row r="1429" spans="1:13" s="39" customFormat="1">
      <c r="A1429" s="49" t="s">
        <v>6013</v>
      </c>
      <c r="B1429" s="3">
        <v>6</v>
      </c>
      <c r="C1429" s="2">
        <v>0.7</v>
      </c>
      <c r="D1429" s="46">
        <v>43</v>
      </c>
      <c r="E1429" s="3" t="s">
        <v>10536</v>
      </c>
      <c r="F1429" s="3"/>
      <c r="G1429" s="280">
        <v>71</v>
      </c>
      <c r="H1429" s="280">
        <v>65.150000000000006</v>
      </c>
      <c r="I1429" s="284">
        <v>64</v>
      </c>
      <c r="J1429"/>
      <c r="K1429"/>
      <c r="L1429"/>
      <c r="M1429"/>
    </row>
    <row r="1430" spans="1:13">
      <c r="A1430" s="49" t="s">
        <v>6016</v>
      </c>
      <c r="B1430" s="3">
        <v>6</v>
      </c>
      <c r="C1430" s="2">
        <v>0.7</v>
      </c>
      <c r="D1430" s="46">
        <v>48</v>
      </c>
      <c r="E1430" s="3" t="s">
        <v>10536</v>
      </c>
      <c r="F1430" s="3"/>
      <c r="G1430" s="280">
        <v>53.150000000000006</v>
      </c>
      <c r="H1430" s="280">
        <v>48.800000000000004</v>
      </c>
      <c r="I1430" s="284">
        <v>47.900000000000006</v>
      </c>
    </row>
    <row r="1431" spans="1:13">
      <c r="A1431" s="49" t="s">
        <v>6019</v>
      </c>
      <c r="B1431" s="3">
        <v>6</v>
      </c>
      <c r="C1431" s="2">
        <v>0.7</v>
      </c>
      <c r="D1431" s="46">
        <v>43</v>
      </c>
      <c r="E1431" s="3" t="s">
        <v>10536</v>
      </c>
      <c r="F1431" s="3"/>
      <c r="G1431" s="280">
        <v>106.35000000000001</v>
      </c>
      <c r="H1431" s="280">
        <v>97.65</v>
      </c>
      <c r="I1431" s="284">
        <v>95.9</v>
      </c>
    </row>
    <row r="1432" spans="1:13">
      <c r="A1432" s="49" t="s">
        <v>6063</v>
      </c>
      <c r="B1432" s="3">
        <v>6</v>
      </c>
      <c r="C1432" s="2">
        <v>0.7</v>
      </c>
      <c r="D1432" s="46">
        <v>57.9</v>
      </c>
      <c r="E1432" s="3" t="s">
        <v>10536</v>
      </c>
      <c r="F1432" s="3"/>
      <c r="G1432" s="280">
        <v>104.05000000000001</v>
      </c>
      <c r="H1432" s="280">
        <v>95.5</v>
      </c>
      <c r="I1432" s="284">
        <v>93.800000000000011</v>
      </c>
    </row>
    <row r="1433" spans="1:13" s="39" customFormat="1">
      <c r="A1433" s="49" t="s">
        <v>6068</v>
      </c>
      <c r="B1433" s="3">
        <v>12</v>
      </c>
      <c r="C1433" s="2">
        <v>1</v>
      </c>
      <c r="D1433" s="46">
        <v>40</v>
      </c>
      <c r="E1433" s="3" t="s">
        <v>10536</v>
      </c>
      <c r="F1433" s="3"/>
      <c r="G1433" s="280">
        <v>46.6</v>
      </c>
      <c r="H1433" s="280">
        <v>42.800000000000004</v>
      </c>
      <c r="I1433" s="284">
        <v>42.050000000000004</v>
      </c>
      <c r="J1433"/>
      <c r="K1433"/>
      <c r="L1433"/>
      <c r="M1433"/>
    </row>
    <row r="1434" spans="1:13">
      <c r="A1434" s="49" t="s">
        <v>6279</v>
      </c>
      <c r="B1434" s="3">
        <v>6</v>
      </c>
      <c r="C1434" s="2">
        <v>0.7</v>
      </c>
      <c r="D1434" s="46">
        <v>48</v>
      </c>
      <c r="E1434" s="3" t="s">
        <v>10536</v>
      </c>
      <c r="F1434" s="3"/>
      <c r="G1434" s="280">
        <v>646.65000000000009</v>
      </c>
      <c r="H1434" s="280">
        <v>593.65</v>
      </c>
      <c r="I1434" s="284">
        <v>583.05000000000007</v>
      </c>
    </row>
    <row r="1435" spans="1:13">
      <c r="A1435" s="49" t="s">
        <v>6366</v>
      </c>
      <c r="B1435" s="3">
        <v>6</v>
      </c>
      <c r="C1435" s="2">
        <v>0.5</v>
      </c>
      <c r="D1435" s="46">
        <v>48.8</v>
      </c>
      <c r="E1435" s="3" t="s">
        <v>10536</v>
      </c>
      <c r="F1435" s="3"/>
      <c r="G1435" s="280">
        <v>56.85</v>
      </c>
      <c r="H1435" s="280">
        <v>52.2</v>
      </c>
      <c r="I1435" s="284">
        <v>51.25</v>
      </c>
    </row>
    <row r="1436" spans="1:13">
      <c r="A1436" s="49" t="s">
        <v>6369</v>
      </c>
      <c r="B1436" s="3">
        <v>6</v>
      </c>
      <c r="C1436" s="2">
        <v>0.7</v>
      </c>
      <c r="D1436" s="46">
        <v>46.1</v>
      </c>
      <c r="E1436" s="3" t="s">
        <v>10536</v>
      </c>
      <c r="F1436" s="3"/>
      <c r="G1436" s="280">
        <v>46.2</v>
      </c>
      <c r="H1436" s="280">
        <v>42.400000000000006</v>
      </c>
      <c r="I1436" s="284">
        <v>41.650000000000006</v>
      </c>
    </row>
    <row r="1437" spans="1:13">
      <c r="A1437" s="49" t="s">
        <v>6372</v>
      </c>
      <c r="B1437" s="3">
        <v>6</v>
      </c>
      <c r="C1437" s="2">
        <v>0.7</v>
      </c>
      <c r="D1437" s="46">
        <v>41.4</v>
      </c>
      <c r="E1437" s="3" t="s">
        <v>10536</v>
      </c>
      <c r="F1437" s="3"/>
      <c r="G1437" s="280">
        <v>35.75</v>
      </c>
      <c r="H1437" s="280">
        <v>32.85</v>
      </c>
      <c r="I1437" s="284">
        <v>32.25</v>
      </c>
    </row>
    <row r="1438" spans="1:13" s="39" customFormat="1">
      <c r="A1438" s="49" t="s">
        <v>6375</v>
      </c>
      <c r="B1438" s="3">
        <v>6</v>
      </c>
      <c r="C1438" s="2">
        <v>0.5</v>
      </c>
      <c r="D1438" s="46">
        <v>46.1</v>
      </c>
      <c r="E1438" s="3" t="s">
        <v>10536</v>
      </c>
      <c r="F1438" s="3"/>
      <c r="G1438" s="280">
        <v>33.200000000000003</v>
      </c>
      <c r="H1438" s="280">
        <v>30.450000000000003</v>
      </c>
      <c r="I1438" s="284">
        <v>29.950000000000003</v>
      </c>
      <c r="J1438"/>
      <c r="K1438"/>
      <c r="L1438"/>
      <c r="M1438"/>
    </row>
    <row r="1439" spans="1:13" s="39" customFormat="1">
      <c r="A1439" s="49" t="s">
        <v>26446</v>
      </c>
      <c r="B1439" s="3">
        <v>6</v>
      </c>
      <c r="C1439" s="2">
        <v>0.7</v>
      </c>
      <c r="D1439" s="46">
        <v>46.1</v>
      </c>
      <c r="E1439" s="3" t="s">
        <v>10536</v>
      </c>
      <c r="F1439" s="3"/>
      <c r="G1439" s="280">
        <v>40.150000000000006</v>
      </c>
      <c r="H1439" s="280">
        <v>36.85</v>
      </c>
      <c r="I1439" s="284">
        <v>36.200000000000003</v>
      </c>
      <c r="J1439"/>
      <c r="K1439"/>
      <c r="L1439"/>
      <c r="M1439"/>
    </row>
    <row r="1440" spans="1:13">
      <c r="A1440" s="49" t="s">
        <v>6378</v>
      </c>
      <c r="B1440" s="3">
        <v>6</v>
      </c>
      <c r="C1440" s="2">
        <v>0.7</v>
      </c>
      <c r="D1440" s="46">
        <v>46.6</v>
      </c>
      <c r="E1440" s="3" t="s">
        <v>10536</v>
      </c>
      <c r="F1440" s="3"/>
      <c r="G1440" s="280">
        <v>81.050000000000011</v>
      </c>
      <c r="H1440" s="280">
        <v>74.400000000000006</v>
      </c>
      <c r="I1440" s="284">
        <v>73.100000000000009</v>
      </c>
    </row>
    <row r="1441" spans="1:13">
      <c r="A1441" s="49" t="s">
        <v>6381</v>
      </c>
      <c r="B1441" s="3">
        <v>6</v>
      </c>
      <c r="C1441" s="2">
        <v>0.7</v>
      </c>
      <c r="D1441" s="46">
        <v>44</v>
      </c>
      <c r="E1441" s="3" t="s">
        <v>10536</v>
      </c>
      <c r="F1441" s="3"/>
      <c r="G1441" s="280">
        <v>72.900000000000006</v>
      </c>
      <c r="H1441" s="280">
        <v>66.95</v>
      </c>
      <c r="I1441" s="284">
        <v>65.75</v>
      </c>
    </row>
    <row r="1442" spans="1:13" s="39" customFormat="1">
      <c r="A1442" s="49" t="s">
        <v>26447</v>
      </c>
      <c r="B1442" s="3">
        <v>6</v>
      </c>
      <c r="C1442" s="2">
        <v>0.7</v>
      </c>
      <c r="D1442" s="46">
        <v>46.8</v>
      </c>
      <c r="E1442" s="3" t="s">
        <v>10536</v>
      </c>
      <c r="F1442" s="3"/>
      <c r="G1442" s="280">
        <v>79.850000000000009</v>
      </c>
      <c r="H1442" s="280">
        <v>73.3</v>
      </c>
      <c r="I1442" s="284">
        <v>72</v>
      </c>
      <c r="J1442"/>
      <c r="K1442"/>
      <c r="L1442"/>
      <c r="M1442"/>
    </row>
    <row r="1443" spans="1:13">
      <c r="A1443" s="49" t="s">
        <v>6384</v>
      </c>
      <c r="B1443" s="3">
        <v>6</v>
      </c>
      <c r="C1443" s="2">
        <v>0.7</v>
      </c>
      <c r="D1443" s="46">
        <v>43.7</v>
      </c>
      <c r="E1443" s="3" t="s">
        <v>10536</v>
      </c>
      <c r="F1443" s="3"/>
      <c r="G1443" s="280">
        <v>60.050000000000004</v>
      </c>
      <c r="H1443" s="280">
        <v>55.150000000000006</v>
      </c>
      <c r="I1443" s="284">
        <v>54.150000000000006</v>
      </c>
    </row>
    <row r="1444" spans="1:13">
      <c r="A1444" s="49" t="s">
        <v>26448</v>
      </c>
      <c r="B1444" s="3">
        <v>6</v>
      </c>
      <c r="C1444" s="2">
        <v>0.7</v>
      </c>
      <c r="D1444" s="46">
        <v>46.1</v>
      </c>
      <c r="E1444" s="3" t="s">
        <v>10536</v>
      </c>
      <c r="F1444" s="3"/>
      <c r="G1444" s="280">
        <v>43.2</v>
      </c>
      <c r="H1444" s="280">
        <v>39.650000000000006</v>
      </c>
      <c r="I1444" s="284">
        <v>38.950000000000003</v>
      </c>
    </row>
    <row r="1445" spans="1:13">
      <c r="A1445" s="49" t="s">
        <v>6386</v>
      </c>
      <c r="B1445" s="3">
        <v>6</v>
      </c>
      <c r="C1445" s="2">
        <v>0.7</v>
      </c>
      <c r="D1445" s="46">
        <v>46.1</v>
      </c>
      <c r="E1445" s="3" t="s">
        <v>10536</v>
      </c>
      <c r="F1445" s="3"/>
      <c r="G1445" s="280">
        <v>38.300000000000004</v>
      </c>
      <c r="H1445" s="280">
        <v>35.200000000000003</v>
      </c>
      <c r="I1445" s="284">
        <v>34.550000000000004</v>
      </c>
    </row>
    <row r="1446" spans="1:13" s="39" customFormat="1">
      <c r="A1446" s="49" t="s">
        <v>6388</v>
      </c>
      <c r="B1446" s="3">
        <v>9</v>
      </c>
      <c r="C1446" s="2">
        <v>0.5</v>
      </c>
      <c r="D1446" s="46">
        <v>46.1</v>
      </c>
      <c r="E1446" s="3" t="s">
        <v>10536</v>
      </c>
      <c r="F1446" s="3"/>
      <c r="G1446" s="280">
        <v>33.5</v>
      </c>
      <c r="H1446" s="280">
        <v>30.75</v>
      </c>
      <c r="I1446" s="284">
        <v>30.200000000000003</v>
      </c>
      <c r="J1446"/>
      <c r="K1446"/>
      <c r="L1446"/>
      <c r="M1446"/>
    </row>
    <row r="1447" spans="1:13">
      <c r="A1447" s="49" t="s">
        <v>26539</v>
      </c>
      <c r="B1447" s="3">
        <v>6</v>
      </c>
      <c r="C1447" s="2">
        <v>0.7</v>
      </c>
      <c r="D1447" s="46">
        <v>43</v>
      </c>
      <c r="E1447" s="3" t="s">
        <v>10536</v>
      </c>
      <c r="F1447" s="3"/>
      <c r="G1447" s="280">
        <v>36.200000000000003</v>
      </c>
      <c r="H1447" s="280">
        <v>33.25</v>
      </c>
      <c r="I1447" s="284">
        <v>32.65</v>
      </c>
    </row>
    <row r="1448" spans="1:13" s="39" customFormat="1">
      <c r="A1448" s="49" t="s">
        <v>6810</v>
      </c>
      <c r="B1448" s="3">
        <v>6</v>
      </c>
      <c r="C1448" s="2">
        <v>0.7</v>
      </c>
      <c r="D1448" s="46">
        <v>56.2</v>
      </c>
      <c r="E1448" s="3" t="s">
        <v>10536</v>
      </c>
      <c r="F1448" s="3"/>
      <c r="G1448" s="280">
        <v>78.25</v>
      </c>
      <c r="H1448" s="280">
        <v>71.850000000000009</v>
      </c>
      <c r="I1448" s="284">
        <v>70.55</v>
      </c>
      <c r="J1448"/>
      <c r="K1448"/>
      <c r="L1448"/>
      <c r="M1448"/>
    </row>
    <row r="1449" spans="1:13" s="39" customFormat="1">
      <c r="A1449" s="49" t="s">
        <v>26501</v>
      </c>
      <c r="B1449" s="3">
        <v>6</v>
      </c>
      <c r="C1449" s="2">
        <v>0.7</v>
      </c>
      <c r="D1449" s="46">
        <v>46</v>
      </c>
      <c r="E1449" s="3" t="s">
        <v>10536</v>
      </c>
      <c r="F1449" s="3"/>
      <c r="G1449" s="280">
        <v>35.85</v>
      </c>
      <c r="H1449" s="280">
        <v>32.950000000000003</v>
      </c>
      <c r="I1449" s="284">
        <v>32.35</v>
      </c>
      <c r="J1449"/>
      <c r="K1449"/>
      <c r="L1449"/>
      <c r="M1449"/>
    </row>
    <row r="1450" spans="1:13">
      <c r="A1450" s="49" t="s">
        <v>6813</v>
      </c>
      <c r="B1450" s="3">
        <v>6</v>
      </c>
      <c r="C1450" s="2">
        <v>0.7</v>
      </c>
      <c r="D1450" s="46">
        <v>50</v>
      </c>
      <c r="E1450" s="3" t="s">
        <v>10536</v>
      </c>
      <c r="F1450" s="3"/>
      <c r="G1450" s="280">
        <v>48.85</v>
      </c>
      <c r="H1450" s="280">
        <v>44.85</v>
      </c>
      <c r="I1450" s="284">
        <v>44.050000000000004</v>
      </c>
    </row>
    <row r="1451" spans="1:13">
      <c r="A1451" s="49" t="s">
        <v>6816</v>
      </c>
      <c r="B1451" s="3">
        <v>6</v>
      </c>
      <c r="C1451" s="2">
        <v>0.7</v>
      </c>
      <c r="D1451" s="46">
        <v>46</v>
      </c>
      <c r="E1451" s="3" t="s">
        <v>10536</v>
      </c>
      <c r="F1451" s="3"/>
      <c r="G1451" s="280">
        <v>62.1</v>
      </c>
      <c r="H1451" s="280">
        <v>57</v>
      </c>
      <c r="I1451" s="284">
        <v>56</v>
      </c>
    </row>
    <row r="1452" spans="1:13" s="39" customFormat="1">
      <c r="A1452" s="49" t="s">
        <v>6988</v>
      </c>
      <c r="B1452" s="3">
        <v>6</v>
      </c>
      <c r="C1452" s="2">
        <v>0.7</v>
      </c>
      <c r="D1452" s="46">
        <v>43.4</v>
      </c>
      <c r="E1452" s="3" t="s">
        <v>10536</v>
      </c>
      <c r="F1452" s="3"/>
      <c r="G1452" s="280">
        <v>47.150000000000006</v>
      </c>
      <c r="H1452" s="280">
        <v>43.300000000000004</v>
      </c>
      <c r="I1452" s="284">
        <v>42.550000000000004</v>
      </c>
      <c r="J1452"/>
      <c r="K1452"/>
      <c r="L1452"/>
      <c r="M1452"/>
    </row>
    <row r="1453" spans="1:13">
      <c r="A1453" s="49" t="s">
        <v>26502</v>
      </c>
      <c r="B1453" s="3">
        <v>6</v>
      </c>
      <c r="C1453" s="2">
        <v>0.7</v>
      </c>
      <c r="D1453" s="46">
        <v>46</v>
      </c>
      <c r="E1453" s="3" t="s">
        <v>10536</v>
      </c>
      <c r="F1453" s="3"/>
      <c r="G1453" s="280">
        <v>103.5</v>
      </c>
      <c r="H1453" s="280">
        <v>95.050000000000011</v>
      </c>
      <c r="I1453" s="284">
        <v>93.350000000000009</v>
      </c>
    </row>
    <row r="1454" spans="1:13">
      <c r="A1454" s="49" t="s">
        <v>26503</v>
      </c>
      <c r="B1454" s="3">
        <v>6</v>
      </c>
      <c r="C1454" s="2">
        <v>0.7</v>
      </c>
      <c r="D1454" s="46">
        <v>46</v>
      </c>
      <c r="E1454" s="3" t="s">
        <v>10536</v>
      </c>
      <c r="F1454" s="3"/>
      <c r="G1454" s="280">
        <v>48.050000000000004</v>
      </c>
      <c r="H1454" s="280">
        <v>44.150000000000006</v>
      </c>
      <c r="I1454" s="284">
        <v>43.35</v>
      </c>
    </row>
    <row r="1455" spans="1:13">
      <c r="A1455" s="49" t="s">
        <v>26451</v>
      </c>
      <c r="B1455" s="3">
        <v>6</v>
      </c>
      <c r="C1455" s="2">
        <v>0.7</v>
      </c>
      <c r="D1455" s="46">
        <v>47</v>
      </c>
      <c r="E1455" s="3" t="s">
        <v>10536</v>
      </c>
      <c r="F1455" s="3"/>
      <c r="G1455" s="280">
        <v>182.95000000000002</v>
      </c>
      <c r="H1455" s="280">
        <v>168</v>
      </c>
      <c r="I1455" s="284">
        <v>165</v>
      </c>
    </row>
    <row r="1456" spans="1:13" s="39" customFormat="1">
      <c r="A1456" s="49" t="s">
        <v>7180</v>
      </c>
      <c r="B1456" s="3">
        <v>6</v>
      </c>
      <c r="C1456" s="2">
        <v>0.7</v>
      </c>
      <c r="D1456" s="46">
        <v>45</v>
      </c>
      <c r="E1456" s="3" t="s">
        <v>10536</v>
      </c>
      <c r="F1456" s="3"/>
      <c r="G1456" s="280">
        <v>72.95</v>
      </c>
      <c r="H1456" s="280">
        <v>66.95</v>
      </c>
      <c r="I1456" s="284">
        <v>65.75</v>
      </c>
      <c r="J1456"/>
      <c r="K1456"/>
      <c r="L1456"/>
      <c r="M1456"/>
    </row>
    <row r="1457" spans="1:13">
      <c r="A1457" s="49" t="s">
        <v>7192</v>
      </c>
      <c r="B1457" s="3">
        <v>6</v>
      </c>
      <c r="C1457" s="2">
        <v>0.7</v>
      </c>
      <c r="D1457" s="46">
        <v>43</v>
      </c>
      <c r="E1457" s="3" t="s">
        <v>10536</v>
      </c>
      <c r="F1457" s="3"/>
      <c r="G1457" s="280">
        <v>52.7</v>
      </c>
      <c r="H1457" s="280">
        <v>48.35</v>
      </c>
      <c r="I1457" s="284">
        <v>47.5</v>
      </c>
    </row>
    <row r="1458" spans="1:13" s="39" customFormat="1">
      <c r="A1458" s="49" t="s">
        <v>26452</v>
      </c>
      <c r="B1458" s="3">
        <v>6</v>
      </c>
      <c r="C1458" s="2">
        <v>0.7</v>
      </c>
      <c r="D1458" s="46">
        <v>48</v>
      </c>
      <c r="E1458" s="3" t="s">
        <v>10536</v>
      </c>
      <c r="F1458" s="3"/>
      <c r="G1458" s="280">
        <v>207.45000000000002</v>
      </c>
      <c r="H1458" s="280">
        <v>190.45000000000002</v>
      </c>
      <c r="I1458" s="284">
        <v>187.05</v>
      </c>
      <c r="J1458"/>
      <c r="K1458"/>
      <c r="L1458"/>
      <c r="M1458"/>
    </row>
    <row r="1459" spans="1:13" s="39" customFormat="1">
      <c r="A1459" s="49" t="s">
        <v>7195</v>
      </c>
      <c r="B1459" s="3">
        <v>6</v>
      </c>
      <c r="C1459" s="2">
        <v>0.7</v>
      </c>
      <c r="D1459" s="46">
        <v>45</v>
      </c>
      <c r="E1459" s="3" t="s">
        <v>10536</v>
      </c>
      <c r="F1459" s="3"/>
      <c r="G1459" s="280">
        <v>73</v>
      </c>
      <c r="H1459" s="280">
        <v>67</v>
      </c>
      <c r="I1459" s="284">
        <v>65.8</v>
      </c>
      <c r="J1459"/>
      <c r="K1459"/>
      <c r="L1459"/>
      <c r="M1459"/>
    </row>
    <row r="1460" spans="1:13" s="39" customFormat="1">
      <c r="A1460" s="49" t="s">
        <v>7204</v>
      </c>
      <c r="B1460" s="3">
        <v>6</v>
      </c>
      <c r="C1460" s="2">
        <v>0.7</v>
      </c>
      <c r="D1460" s="46">
        <v>57.15</v>
      </c>
      <c r="E1460" s="3" t="s">
        <v>10536</v>
      </c>
      <c r="F1460" s="3"/>
      <c r="G1460" s="280">
        <v>58.800000000000004</v>
      </c>
      <c r="H1460" s="280">
        <v>54</v>
      </c>
      <c r="I1460" s="284">
        <v>53.050000000000004</v>
      </c>
      <c r="J1460"/>
      <c r="K1460"/>
      <c r="L1460"/>
      <c r="M1460"/>
    </row>
    <row r="1461" spans="1:13">
      <c r="A1461" s="49" t="s">
        <v>7290</v>
      </c>
      <c r="B1461" s="3">
        <v>6</v>
      </c>
      <c r="C1461" s="2">
        <v>0.7</v>
      </c>
      <c r="D1461" s="46">
        <v>43</v>
      </c>
      <c r="E1461" s="3" t="s">
        <v>10536</v>
      </c>
      <c r="F1461" s="3"/>
      <c r="G1461" s="280">
        <v>60.6</v>
      </c>
      <c r="H1461" s="280">
        <v>55.650000000000006</v>
      </c>
      <c r="I1461" s="284">
        <v>54.650000000000006</v>
      </c>
    </row>
    <row r="1462" spans="1:13" s="39" customFormat="1">
      <c r="A1462" s="49" t="s">
        <v>7293</v>
      </c>
      <c r="B1462" s="3">
        <v>6</v>
      </c>
      <c r="C1462" s="2">
        <v>0.7</v>
      </c>
      <c r="D1462" s="46">
        <v>43</v>
      </c>
      <c r="E1462" s="3" t="s">
        <v>10536</v>
      </c>
      <c r="F1462" s="3"/>
      <c r="G1462" s="280">
        <v>72.75</v>
      </c>
      <c r="H1462" s="280">
        <v>66.8</v>
      </c>
      <c r="I1462" s="284">
        <v>65.600000000000009</v>
      </c>
      <c r="J1462"/>
      <c r="K1462"/>
      <c r="L1462"/>
      <c r="M1462"/>
    </row>
    <row r="1463" spans="1:13">
      <c r="A1463" s="49" t="s">
        <v>7296</v>
      </c>
      <c r="B1463" s="3">
        <v>6</v>
      </c>
      <c r="C1463" s="2">
        <v>0.7</v>
      </c>
      <c r="D1463" s="46">
        <v>43</v>
      </c>
      <c r="E1463" s="3" t="s">
        <v>10536</v>
      </c>
      <c r="F1463" s="3"/>
      <c r="G1463" s="280">
        <v>47.2</v>
      </c>
      <c r="H1463" s="280">
        <v>43.35</v>
      </c>
      <c r="I1463" s="284">
        <v>42.550000000000004</v>
      </c>
    </row>
    <row r="1464" spans="1:13" s="39" customFormat="1">
      <c r="A1464" s="49" t="s">
        <v>7346</v>
      </c>
      <c r="B1464" s="3">
        <v>6</v>
      </c>
      <c r="C1464" s="2">
        <v>0.7</v>
      </c>
      <c r="D1464" s="46">
        <v>50</v>
      </c>
      <c r="E1464" s="3" t="s">
        <v>10536</v>
      </c>
      <c r="F1464" s="3"/>
      <c r="G1464" s="280">
        <v>33.800000000000004</v>
      </c>
      <c r="H1464" s="280">
        <v>31</v>
      </c>
      <c r="I1464" s="284">
        <v>30.450000000000003</v>
      </c>
      <c r="J1464"/>
      <c r="K1464"/>
      <c r="L1464"/>
      <c r="M1464"/>
    </row>
    <row r="1465" spans="1:13">
      <c r="A1465" s="49" t="s">
        <v>7349</v>
      </c>
      <c r="B1465" s="3">
        <v>6</v>
      </c>
      <c r="C1465" s="2">
        <v>0.7</v>
      </c>
      <c r="D1465" s="46">
        <v>50</v>
      </c>
      <c r="E1465" s="3" t="s">
        <v>10536</v>
      </c>
      <c r="F1465" s="3"/>
      <c r="G1465" s="280">
        <v>41.1</v>
      </c>
      <c r="H1465" s="280">
        <v>37.75</v>
      </c>
      <c r="I1465" s="284">
        <v>37.050000000000004</v>
      </c>
    </row>
    <row r="1466" spans="1:13">
      <c r="A1466" s="49" t="s">
        <v>7352</v>
      </c>
      <c r="B1466" s="3">
        <v>6</v>
      </c>
      <c r="C1466" s="2">
        <v>0.7</v>
      </c>
      <c r="D1466" s="46">
        <v>50</v>
      </c>
      <c r="E1466" s="3" t="s">
        <v>10536</v>
      </c>
      <c r="F1466" s="3"/>
      <c r="G1466" s="280">
        <v>71.600000000000009</v>
      </c>
      <c r="H1466" s="280">
        <v>65.75</v>
      </c>
      <c r="I1466" s="284">
        <v>64.55</v>
      </c>
    </row>
    <row r="1467" spans="1:13">
      <c r="A1467" s="49" t="s">
        <v>7378</v>
      </c>
      <c r="B1467" s="3">
        <v>6</v>
      </c>
      <c r="C1467" s="2">
        <v>1</v>
      </c>
      <c r="D1467" s="46">
        <v>40</v>
      </c>
      <c r="E1467" s="3" t="s">
        <v>10536</v>
      </c>
      <c r="F1467" s="3"/>
      <c r="G1467" s="280">
        <v>29.3</v>
      </c>
      <c r="H1467" s="280">
        <v>26.900000000000002</v>
      </c>
      <c r="I1467" s="284">
        <v>26.400000000000002</v>
      </c>
    </row>
    <row r="1468" spans="1:13" s="39" customFormat="1">
      <c r="A1468" s="49" t="s">
        <v>7381</v>
      </c>
      <c r="B1468" s="3">
        <v>6</v>
      </c>
      <c r="C1468" s="2">
        <v>0.7</v>
      </c>
      <c r="D1468" s="46">
        <v>40</v>
      </c>
      <c r="E1468" s="3" t="s">
        <v>10536</v>
      </c>
      <c r="F1468" s="3"/>
      <c r="G1468" s="280">
        <v>27.1</v>
      </c>
      <c r="H1468" s="280">
        <v>24.900000000000002</v>
      </c>
      <c r="I1468" s="284">
        <v>24.450000000000003</v>
      </c>
      <c r="J1468"/>
      <c r="K1468"/>
      <c r="L1468"/>
      <c r="M1468"/>
    </row>
    <row r="1469" spans="1:13">
      <c r="A1469" s="49" t="s">
        <v>7384</v>
      </c>
      <c r="B1469" s="3">
        <v>6</v>
      </c>
      <c r="C1469" s="2">
        <v>1</v>
      </c>
      <c r="D1469" s="46">
        <v>43</v>
      </c>
      <c r="E1469" s="3" t="s">
        <v>10536</v>
      </c>
      <c r="F1469" s="3"/>
      <c r="G1469" s="280">
        <v>40.900000000000006</v>
      </c>
      <c r="H1469" s="280">
        <v>37.550000000000004</v>
      </c>
      <c r="I1469" s="284">
        <v>36.9</v>
      </c>
    </row>
    <row r="1470" spans="1:13" s="39" customFormat="1">
      <c r="A1470" s="49" t="s">
        <v>7396</v>
      </c>
      <c r="B1470" s="3">
        <v>6</v>
      </c>
      <c r="C1470" s="2">
        <v>1</v>
      </c>
      <c r="D1470" s="46">
        <v>46</v>
      </c>
      <c r="E1470" s="3" t="s">
        <v>10536</v>
      </c>
      <c r="F1470" s="3"/>
      <c r="G1470" s="280">
        <v>37.6</v>
      </c>
      <c r="H1470" s="280">
        <v>34.550000000000004</v>
      </c>
      <c r="I1470" s="284">
        <v>33.9</v>
      </c>
      <c r="J1470"/>
      <c r="K1470"/>
      <c r="L1470"/>
      <c r="M1470"/>
    </row>
    <row r="1471" spans="1:13">
      <c r="A1471" s="49" t="s">
        <v>7674</v>
      </c>
      <c r="B1471" s="3">
        <v>6</v>
      </c>
      <c r="C1471" s="2">
        <v>0.7</v>
      </c>
      <c r="D1471" s="46">
        <v>46</v>
      </c>
      <c r="E1471" s="3" t="s">
        <v>10536</v>
      </c>
      <c r="F1471" s="3"/>
      <c r="G1471" s="280">
        <v>34.6</v>
      </c>
      <c r="H1471" s="280">
        <v>31.75</v>
      </c>
      <c r="I1471" s="284">
        <v>31.200000000000003</v>
      </c>
    </row>
    <row r="1472" spans="1:13">
      <c r="A1472" s="49" t="s">
        <v>7677</v>
      </c>
      <c r="B1472" s="3">
        <v>6</v>
      </c>
      <c r="C1472" s="2">
        <v>0.7</v>
      </c>
      <c r="D1472" s="46">
        <v>46</v>
      </c>
      <c r="E1472" s="3" t="s">
        <v>10536</v>
      </c>
      <c r="F1472" s="3"/>
      <c r="G1472" s="280">
        <v>32.200000000000003</v>
      </c>
      <c r="H1472" s="280">
        <v>29.6</v>
      </c>
      <c r="I1472" s="284">
        <v>29.05</v>
      </c>
    </row>
    <row r="1473" spans="1:13" s="39" customFormat="1">
      <c r="A1473" s="49" t="s">
        <v>7680</v>
      </c>
      <c r="B1473" s="3">
        <v>6</v>
      </c>
      <c r="C1473" s="2">
        <v>0.7</v>
      </c>
      <c r="D1473" s="46">
        <v>40</v>
      </c>
      <c r="E1473" s="3" t="s">
        <v>10536</v>
      </c>
      <c r="F1473" s="3"/>
      <c r="G1473" s="280">
        <v>20.350000000000001</v>
      </c>
      <c r="H1473" s="280">
        <v>18.650000000000002</v>
      </c>
      <c r="I1473" s="284">
        <v>18.350000000000001</v>
      </c>
      <c r="J1473"/>
      <c r="K1473"/>
      <c r="L1473"/>
      <c r="M1473"/>
    </row>
    <row r="1474" spans="1:13">
      <c r="A1474" s="49" t="s">
        <v>26455</v>
      </c>
      <c r="B1474" s="3">
        <v>6</v>
      </c>
      <c r="C1474" s="2">
        <v>0.7</v>
      </c>
      <c r="D1474" s="46">
        <v>55.5</v>
      </c>
      <c r="E1474" s="3" t="s">
        <v>10536</v>
      </c>
      <c r="F1474" s="3"/>
      <c r="G1474" s="280">
        <v>48.900000000000006</v>
      </c>
      <c r="H1474" s="280">
        <v>44.900000000000006</v>
      </c>
      <c r="I1474" s="284">
        <v>44.1</v>
      </c>
    </row>
    <row r="1475" spans="1:13">
      <c r="A1475" s="49" t="s">
        <v>7683</v>
      </c>
      <c r="B1475" s="3">
        <v>6</v>
      </c>
      <c r="C1475" s="2">
        <v>0.7</v>
      </c>
      <c r="D1475" s="46">
        <v>55.2</v>
      </c>
      <c r="E1475" s="3" t="s">
        <v>10536</v>
      </c>
      <c r="F1475" s="3"/>
      <c r="G1475" s="280">
        <v>40.950000000000003</v>
      </c>
      <c r="H1475" s="280">
        <v>37.6</v>
      </c>
      <c r="I1475" s="284">
        <v>36.950000000000003</v>
      </c>
    </row>
    <row r="1476" spans="1:13">
      <c r="A1476" s="49" t="s">
        <v>7688</v>
      </c>
      <c r="B1476" s="3">
        <v>6</v>
      </c>
      <c r="C1476" s="2">
        <v>0.7</v>
      </c>
      <c r="D1476" s="46">
        <v>50.6</v>
      </c>
      <c r="E1476" s="3" t="s">
        <v>10536</v>
      </c>
      <c r="F1476" s="3"/>
      <c r="G1476" s="280">
        <v>299.2</v>
      </c>
      <c r="H1476" s="280">
        <v>274.65000000000003</v>
      </c>
      <c r="I1476" s="284">
        <v>269.75</v>
      </c>
    </row>
    <row r="1477" spans="1:13">
      <c r="A1477" s="49" t="s">
        <v>7691</v>
      </c>
      <c r="B1477" s="3">
        <v>6</v>
      </c>
      <c r="C1477" s="2">
        <v>0.7</v>
      </c>
      <c r="D1477" s="46">
        <v>52.1</v>
      </c>
      <c r="E1477" s="3" t="s">
        <v>10536</v>
      </c>
      <c r="F1477" s="3"/>
      <c r="G1477" s="280">
        <v>36.050000000000004</v>
      </c>
      <c r="H1477" s="280">
        <v>33.1</v>
      </c>
      <c r="I1477" s="284">
        <v>32.5</v>
      </c>
    </row>
    <row r="1478" spans="1:13" s="39" customFormat="1">
      <c r="A1478" s="49" t="s">
        <v>7694</v>
      </c>
      <c r="B1478" s="3">
        <v>6</v>
      </c>
      <c r="C1478" s="2">
        <v>0.7</v>
      </c>
      <c r="D1478" s="46">
        <v>54.1</v>
      </c>
      <c r="E1478" s="3" t="s">
        <v>10536</v>
      </c>
      <c r="F1478" s="3"/>
      <c r="G1478" s="280">
        <v>35.35</v>
      </c>
      <c r="H1478" s="280">
        <v>32.450000000000003</v>
      </c>
      <c r="I1478" s="284">
        <v>31.900000000000002</v>
      </c>
      <c r="J1478"/>
      <c r="K1478"/>
      <c r="L1478"/>
      <c r="M1478"/>
    </row>
    <row r="1479" spans="1:13">
      <c r="A1479" s="49" t="s">
        <v>7697</v>
      </c>
      <c r="B1479" s="3">
        <v>6</v>
      </c>
      <c r="C1479" s="2">
        <v>0.7</v>
      </c>
      <c r="D1479" s="46">
        <v>46</v>
      </c>
      <c r="E1479" s="3" t="s">
        <v>10536</v>
      </c>
      <c r="F1479" s="3"/>
      <c r="G1479" s="280">
        <v>27.75</v>
      </c>
      <c r="H1479" s="280">
        <v>25.5</v>
      </c>
      <c r="I1479" s="284">
        <v>25.05</v>
      </c>
    </row>
    <row r="1480" spans="1:13" s="39" customFormat="1">
      <c r="A1480" s="49" t="s">
        <v>26456</v>
      </c>
      <c r="B1480" s="3">
        <v>6</v>
      </c>
      <c r="C1480" s="2">
        <v>0.7</v>
      </c>
      <c r="D1480" s="46">
        <v>41</v>
      </c>
      <c r="E1480" s="3" t="s">
        <v>10536</v>
      </c>
      <c r="F1480" s="3"/>
      <c r="G1480" s="280">
        <v>23.8</v>
      </c>
      <c r="H1480" s="280">
        <v>21.85</v>
      </c>
      <c r="I1480" s="284">
        <v>21.450000000000003</v>
      </c>
      <c r="J1480"/>
      <c r="K1480"/>
      <c r="L1480"/>
      <c r="M1480"/>
    </row>
    <row r="1481" spans="1:13">
      <c r="A1481" s="49" t="s">
        <v>26504</v>
      </c>
      <c r="B1481" s="3">
        <v>6</v>
      </c>
      <c r="C1481" s="2">
        <v>0.7</v>
      </c>
      <c r="D1481" s="46">
        <v>46</v>
      </c>
      <c r="E1481" s="3" t="s">
        <v>10536</v>
      </c>
      <c r="F1481" s="3"/>
      <c r="G1481" s="280">
        <v>28.55</v>
      </c>
      <c r="H1481" s="280">
        <v>26.200000000000003</v>
      </c>
      <c r="I1481" s="284">
        <v>25.75</v>
      </c>
    </row>
    <row r="1482" spans="1:13">
      <c r="A1482" s="49" t="s">
        <v>26505</v>
      </c>
      <c r="B1482" s="3">
        <v>6</v>
      </c>
      <c r="C1482" s="2">
        <v>0.7</v>
      </c>
      <c r="D1482" s="46">
        <v>46</v>
      </c>
      <c r="E1482" s="3" t="s">
        <v>10536</v>
      </c>
      <c r="F1482" s="3"/>
      <c r="G1482" s="280">
        <v>38.300000000000004</v>
      </c>
      <c r="H1482" s="280">
        <v>35.200000000000003</v>
      </c>
      <c r="I1482" s="284">
        <v>34.550000000000004</v>
      </c>
    </row>
    <row r="1483" spans="1:13">
      <c r="A1483" s="49" t="s">
        <v>7963</v>
      </c>
      <c r="B1483" s="3">
        <v>6</v>
      </c>
      <c r="C1483" s="2">
        <v>0.7</v>
      </c>
      <c r="D1483" s="46">
        <v>45.8</v>
      </c>
      <c r="E1483" s="3" t="s">
        <v>10536</v>
      </c>
      <c r="F1483" s="3"/>
      <c r="G1483" s="280">
        <v>34.35</v>
      </c>
      <c r="H1483" s="280">
        <v>31.5</v>
      </c>
      <c r="I1483" s="284">
        <v>30.950000000000003</v>
      </c>
    </row>
    <row r="1484" spans="1:13">
      <c r="A1484" s="49" t="s">
        <v>8184</v>
      </c>
      <c r="B1484" s="3">
        <v>6</v>
      </c>
      <c r="C1484" s="2">
        <v>0.7</v>
      </c>
      <c r="D1484" s="46">
        <v>58.4</v>
      </c>
      <c r="E1484" s="3" t="s">
        <v>10536</v>
      </c>
      <c r="F1484" s="3"/>
      <c r="G1484" s="280">
        <v>98.600000000000009</v>
      </c>
      <c r="H1484" s="280">
        <v>90.5</v>
      </c>
      <c r="I1484" s="284">
        <v>88.9</v>
      </c>
    </row>
    <row r="1485" spans="1:13">
      <c r="A1485" s="49" t="s">
        <v>8195</v>
      </c>
      <c r="B1485" s="3">
        <v>3</v>
      </c>
      <c r="C1485" s="2">
        <v>0.7</v>
      </c>
      <c r="D1485" s="46">
        <v>46</v>
      </c>
      <c r="E1485" s="3" t="s">
        <v>10536</v>
      </c>
      <c r="F1485" s="3"/>
      <c r="G1485" s="280">
        <v>54.150000000000006</v>
      </c>
      <c r="H1485" s="280">
        <v>49.75</v>
      </c>
      <c r="I1485" s="284">
        <v>48.85</v>
      </c>
    </row>
    <row r="1486" spans="1:13">
      <c r="A1486" s="49" t="s">
        <v>26506</v>
      </c>
      <c r="B1486" s="3">
        <v>6</v>
      </c>
      <c r="C1486" s="2">
        <v>0.7</v>
      </c>
      <c r="D1486" s="46">
        <v>46</v>
      </c>
      <c r="E1486" s="3" t="s">
        <v>10536</v>
      </c>
      <c r="F1486" s="3"/>
      <c r="G1486" s="280">
        <v>45.650000000000006</v>
      </c>
      <c r="H1486" s="280">
        <v>41.900000000000006</v>
      </c>
      <c r="I1486" s="284">
        <v>41.150000000000006</v>
      </c>
    </row>
    <row r="1487" spans="1:13">
      <c r="A1487" s="49" t="s">
        <v>8473</v>
      </c>
      <c r="B1487" s="3">
        <v>6</v>
      </c>
      <c r="C1487" s="2">
        <v>0.7</v>
      </c>
      <c r="D1487" s="46">
        <v>40</v>
      </c>
      <c r="E1487" s="3" t="s">
        <v>10536</v>
      </c>
      <c r="F1487" s="3"/>
      <c r="G1487" s="280">
        <v>16.350000000000001</v>
      </c>
      <c r="H1487" s="280">
        <v>15.05</v>
      </c>
      <c r="I1487" s="284">
        <v>14.75</v>
      </c>
    </row>
    <row r="1488" spans="1:13" s="39" customFormat="1">
      <c r="A1488" s="49" t="s">
        <v>8652</v>
      </c>
      <c r="B1488" s="3">
        <v>6</v>
      </c>
      <c r="C1488" s="2">
        <v>0.7</v>
      </c>
      <c r="D1488" s="46">
        <v>40</v>
      </c>
      <c r="E1488" s="3" t="s">
        <v>10536</v>
      </c>
      <c r="F1488" s="3"/>
      <c r="G1488" s="280">
        <v>49.7</v>
      </c>
      <c r="H1488" s="280">
        <v>45.6</v>
      </c>
      <c r="I1488" s="284">
        <v>44.800000000000004</v>
      </c>
      <c r="J1488"/>
      <c r="K1488"/>
      <c r="L1488"/>
      <c r="M1488"/>
    </row>
    <row r="1489" spans="1:13">
      <c r="A1489" s="49" t="s">
        <v>8720</v>
      </c>
      <c r="B1489" s="3">
        <v>6</v>
      </c>
      <c r="C1489" s="2">
        <v>0.7</v>
      </c>
      <c r="D1489" s="46">
        <v>43</v>
      </c>
      <c r="E1489" s="3" t="s">
        <v>10536</v>
      </c>
      <c r="F1489" s="3"/>
      <c r="G1489" s="280">
        <v>97.2</v>
      </c>
      <c r="H1489" s="280">
        <v>89.25</v>
      </c>
      <c r="I1489" s="284">
        <v>87.65</v>
      </c>
    </row>
    <row r="1490" spans="1:13">
      <c r="A1490" s="49" t="s">
        <v>26467</v>
      </c>
      <c r="B1490" s="3">
        <v>6</v>
      </c>
      <c r="C1490" s="2">
        <v>0.7</v>
      </c>
      <c r="D1490" s="46">
        <v>58</v>
      </c>
      <c r="E1490" s="3" t="s">
        <v>10536</v>
      </c>
      <c r="F1490" s="3"/>
      <c r="G1490" s="280">
        <v>46.7</v>
      </c>
      <c r="H1490" s="280">
        <v>42.85</v>
      </c>
      <c r="I1490" s="284">
        <v>42.1</v>
      </c>
    </row>
    <row r="1491" spans="1:13">
      <c r="A1491" s="49" t="s">
        <v>8859</v>
      </c>
      <c r="B1491" s="3">
        <v>6</v>
      </c>
      <c r="C1491" s="2">
        <v>0.7</v>
      </c>
      <c r="D1491" s="46">
        <v>43</v>
      </c>
      <c r="E1491" s="3" t="s">
        <v>10536</v>
      </c>
      <c r="F1491" s="3"/>
      <c r="G1491" s="280">
        <v>31.05</v>
      </c>
      <c r="H1491" s="280">
        <v>28.5</v>
      </c>
      <c r="I1491" s="284">
        <v>28</v>
      </c>
    </row>
    <row r="1492" spans="1:13">
      <c r="A1492" s="49" t="s">
        <v>26507</v>
      </c>
      <c r="B1492" s="3">
        <v>6</v>
      </c>
      <c r="C1492" s="2">
        <v>0.7</v>
      </c>
      <c r="D1492" s="46">
        <v>46</v>
      </c>
      <c r="E1492" s="3" t="s">
        <v>10536</v>
      </c>
      <c r="F1492" s="3"/>
      <c r="G1492" s="280">
        <v>39.550000000000004</v>
      </c>
      <c r="H1492" s="280">
        <v>36.300000000000004</v>
      </c>
      <c r="I1492" s="284">
        <v>35.65</v>
      </c>
    </row>
    <row r="1493" spans="1:13">
      <c r="A1493" s="49" t="s">
        <v>26468</v>
      </c>
      <c r="B1493" s="3">
        <v>6</v>
      </c>
      <c r="C1493" s="2">
        <v>0.7</v>
      </c>
      <c r="D1493" s="46">
        <v>48</v>
      </c>
      <c r="E1493" s="3" t="s">
        <v>10536</v>
      </c>
      <c r="F1493" s="3"/>
      <c r="G1493" s="280">
        <v>42.7</v>
      </c>
      <c r="H1493" s="280">
        <v>39.200000000000003</v>
      </c>
      <c r="I1493" s="284">
        <v>38.5</v>
      </c>
    </row>
    <row r="1494" spans="1:13">
      <c r="A1494" s="49" t="s">
        <v>26540</v>
      </c>
      <c r="B1494" s="3">
        <v>6</v>
      </c>
      <c r="C1494" s="2">
        <v>0.7</v>
      </c>
      <c r="D1494" s="46">
        <v>43</v>
      </c>
      <c r="E1494" s="3" t="s">
        <v>10536</v>
      </c>
      <c r="F1494" s="3"/>
      <c r="G1494" s="280">
        <v>48.400000000000006</v>
      </c>
      <c r="H1494" s="280">
        <v>44.45</v>
      </c>
      <c r="I1494" s="284">
        <v>43.650000000000006</v>
      </c>
    </row>
    <row r="1495" spans="1:13">
      <c r="A1495" s="49" t="s">
        <v>8864</v>
      </c>
      <c r="B1495" s="3">
        <v>6</v>
      </c>
      <c r="C1495" s="2">
        <v>0.7</v>
      </c>
      <c r="D1495" s="46">
        <v>43</v>
      </c>
      <c r="E1495" s="3" t="s">
        <v>10536</v>
      </c>
      <c r="F1495" s="3"/>
      <c r="G1495" s="280">
        <v>54.800000000000004</v>
      </c>
      <c r="H1495" s="280">
        <v>50.35</v>
      </c>
      <c r="I1495" s="284">
        <v>49.45</v>
      </c>
    </row>
    <row r="1496" spans="1:13">
      <c r="A1496" s="49" t="s">
        <v>9032</v>
      </c>
      <c r="B1496" s="3">
        <v>6</v>
      </c>
      <c r="C1496" s="2">
        <v>0.7</v>
      </c>
      <c r="D1496" s="46">
        <v>46</v>
      </c>
      <c r="E1496" s="3" t="s">
        <v>10536</v>
      </c>
      <c r="F1496" s="3"/>
      <c r="G1496" s="280">
        <v>33.9</v>
      </c>
      <c r="H1496" s="280">
        <v>31.150000000000002</v>
      </c>
      <c r="I1496" s="284">
        <v>30.6</v>
      </c>
    </row>
    <row r="1497" spans="1:13" s="39" customFormat="1">
      <c r="A1497" s="49" t="s">
        <v>9035</v>
      </c>
      <c r="B1497" s="3">
        <v>6</v>
      </c>
      <c r="C1497" s="2">
        <v>0.7</v>
      </c>
      <c r="D1497" s="46">
        <v>40</v>
      </c>
      <c r="E1497" s="3" t="s">
        <v>10536</v>
      </c>
      <c r="F1497" s="3"/>
      <c r="G1497" s="280">
        <v>21.25</v>
      </c>
      <c r="H1497" s="280">
        <v>19.5</v>
      </c>
      <c r="I1497" s="284">
        <v>19.150000000000002</v>
      </c>
      <c r="J1497"/>
      <c r="K1497"/>
      <c r="L1497"/>
      <c r="M1497"/>
    </row>
    <row r="1498" spans="1:13" s="39" customFormat="1">
      <c r="A1498" s="49" t="s">
        <v>9040</v>
      </c>
      <c r="B1498" s="3">
        <v>6</v>
      </c>
      <c r="C1498" s="2">
        <v>0.7</v>
      </c>
      <c r="D1498" s="46">
        <v>46</v>
      </c>
      <c r="E1498" s="3" t="s">
        <v>10536</v>
      </c>
      <c r="F1498" s="3"/>
      <c r="G1498" s="280">
        <v>45.650000000000006</v>
      </c>
      <c r="H1498" s="280">
        <v>41.900000000000006</v>
      </c>
      <c r="I1498" s="284">
        <v>41.150000000000006</v>
      </c>
      <c r="J1498"/>
      <c r="K1498"/>
      <c r="L1498"/>
      <c r="M1498"/>
    </row>
    <row r="1499" spans="1:13">
      <c r="A1499" s="49" t="s">
        <v>9046</v>
      </c>
      <c r="B1499" s="3">
        <v>6</v>
      </c>
      <c r="C1499" s="2">
        <v>0.7</v>
      </c>
      <c r="D1499" s="46">
        <v>40</v>
      </c>
      <c r="E1499" s="3" t="s">
        <v>10536</v>
      </c>
      <c r="F1499" s="3"/>
      <c r="G1499" s="280">
        <v>17.850000000000001</v>
      </c>
      <c r="H1499" s="280">
        <v>16.400000000000002</v>
      </c>
      <c r="I1499" s="284">
        <v>16.100000000000001</v>
      </c>
    </row>
    <row r="1500" spans="1:13">
      <c r="A1500" s="49" t="s">
        <v>9049</v>
      </c>
      <c r="B1500" s="3">
        <v>6</v>
      </c>
      <c r="C1500" s="2">
        <v>1</v>
      </c>
      <c r="D1500" s="46">
        <v>46</v>
      </c>
      <c r="E1500" s="3" t="s">
        <v>10536</v>
      </c>
      <c r="F1500" s="3"/>
      <c r="G1500" s="280">
        <v>21.650000000000002</v>
      </c>
      <c r="H1500" s="280">
        <v>19.850000000000001</v>
      </c>
      <c r="I1500" s="284">
        <v>19.5</v>
      </c>
    </row>
    <row r="1501" spans="1:13">
      <c r="A1501" s="49" t="s">
        <v>9102</v>
      </c>
      <c r="B1501" s="3">
        <v>6</v>
      </c>
      <c r="C1501" s="2">
        <v>0.7</v>
      </c>
      <c r="D1501" s="46">
        <v>43</v>
      </c>
      <c r="E1501" s="3" t="s">
        <v>10536</v>
      </c>
      <c r="F1501" s="3"/>
      <c r="G1501" s="280">
        <v>36.200000000000003</v>
      </c>
      <c r="H1501" s="280">
        <v>33.25</v>
      </c>
      <c r="I1501" s="284">
        <v>32.65</v>
      </c>
    </row>
    <row r="1502" spans="1:13">
      <c r="A1502" s="49" t="s">
        <v>9233</v>
      </c>
      <c r="B1502" s="3">
        <v>6</v>
      </c>
      <c r="C1502" s="2">
        <v>1</v>
      </c>
      <c r="D1502" s="46">
        <v>45.8</v>
      </c>
      <c r="E1502" s="3" t="s">
        <v>10536</v>
      </c>
      <c r="F1502" s="3"/>
      <c r="G1502" s="280">
        <v>49.800000000000004</v>
      </c>
      <c r="H1502" s="280">
        <v>45.7</v>
      </c>
      <c r="I1502" s="284">
        <v>44.900000000000006</v>
      </c>
    </row>
    <row r="1503" spans="1:13">
      <c r="A1503" s="49" t="s">
        <v>26469</v>
      </c>
      <c r="B1503" s="3">
        <v>6</v>
      </c>
      <c r="C1503" s="2">
        <v>0.7</v>
      </c>
      <c r="D1503" s="46">
        <v>55.1</v>
      </c>
      <c r="E1503" s="3" t="s">
        <v>10536</v>
      </c>
      <c r="F1503" s="3"/>
      <c r="G1503" s="280">
        <v>95.25</v>
      </c>
      <c r="H1503" s="280">
        <v>87.45</v>
      </c>
      <c r="I1503" s="284">
        <v>85.850000000000009</v>
      </c>
    </row>
    <row r="1504" spans="1:13">
      <c r="A1504" s="49" t="s">
        <v>9238</v>
      </c>
      <c r="B1504" s="3">
        <v>6</v>
      </c>
      <c r="C1504" s="2">
        <v>1</v>
      </c>
      <c r="D1504" s="46">
        <v>45.8</v>
      </c>
      <c r="E1504" s="3" t="s">
        <v>10536</v>
      </c>
      <c r="F1504" s="3"/>
      <c r="G1504" s="280">
        <v>53.45</v>
      </c>
      <c r="H1504" s="280">
        <v>49.050000000000004</v>
      </c>
      <c r="I1504" s="284">
        <v>48.2</v>
      </c>
    </row>
    <row r="1505" spans="1:13" s="39" customFormat="1">
      <c r="A1505" s="49" t="s">
        <v>9241</v>
      </c>
      <c r="B1505" s="3">
        <v>6</v>
      </c>
      <c r="C1505" s="2">
        <v>0.7</v>
      </c>
      <c r="D1505" s="46">
        <v>45.8</v>
      </c>
      <c r="E1505" s="3" t="s">
        <v>10536</v>
      </c>
      <c r="F1505" s="3"/>
      <c r="G1505" s="280">
        <v>56.300000000000004</v>
      </c>
      <c r="H1505" s="280">
        <v>51.7</v>
      </c>
      <c r="I1505" s="284">
        <v>50.75</v>
      </c>
      <c r="J1505"/>
      <c r="K1505"/>
      <c r="L1505"/>
      <c r="M1505"/>
    </row>
    <row r="1506" spans="1:13">
      <c r="A1506" s="49" t="s">
        <v>9244</v>
      </c>
      <c r="B1506" s="3">
        <v>12</v>
      </c>
      <c r="C1506" s="2">
        <v>0.7</v>
      </c>
      <c r="D1506" s="46">
        <v>48.6</v>
      </c>
      <c r="E1506" s="3" t="s">
        <v>10536</v>
      </c>
      <c r="F1506" s="3"/>
      <c r="G1506" s="280">
        <v>56.85</v>
      </c>
      <c r="H1506" s="280">
        <v>52.2</v>
      </c>
      <c r="I1506" s="284">
        <v>51.25</v>
      </c>
    </row>
    <row r="1507" spans="1:13" s="39" customFormat="1">
      <c r="A1507" s="49" t="s">
        <v>9250</v>
      </c>
      <c r="B1507" s="3">
        <v>6</v>
      </c>
      <c r="C1507" s="2">
        <v>0.7</v>
      </c>
      <c r="D1507" s="46">
        <v>45.8</v>
      </c>
      <c r="E1507" s="3" t="s">
        <v>10536</v>
      </c>
      <c r="F1507" s="3"/>
      <c r="G1507" s="280">
        <v>29.35</v>
      </c>
      <c r="H1507" s="280">
        <v>26.950000000000003</v>
      </c>
      <c r="I1507" s="284">
        <v>26.450000000000003</v>
      </c>
      <c r="J1507"/>
      <c r="K1507"/>
      <c r="L1507"/>
      <c r="M1507"/>
    </row>
    <row r="1508" spans="1:13" s="39" customFormat="1">
      <c r="A1508" s="49" t="s">
        <v>9253</v>
      </c>
      <c r="B1508" s="3">
        <v>6</v>
      </c>
      <c r="C1508" s="2">
        <v>0.7</v>
      </c>
      <c r="D1508" s="46">
        <v>45.8</v>
      </c>
      <c r="E1508" s="3" t="s">
        <v>10536</v>
      </c>
      <c r="F1508" s="3"/>
      <c r="G1508" s="280">
        <v>32.200000000000003</v>
      </c>
      <c r="H1508" s="280">
        <v>29.55</v>
      </c>
      <c r="I1508" s="284">
        <v>29.05</v>
      </c>
      <c r="J1508"/>
      <c r="K1508"/>
      <c r="L1508"/>
      <c r="M1508"/>
    </row>
    <row r="1509" spans="1:13">
      <c r="A1509" s="49" t="s">
        <v>9256</v>
      </c>
      <c r="B1509" s="3">
        <v>6</v>
      </c>
      <c r="C1509" s="2">
        <v>0.7</v>
      </c>
      <c r="D1509" s="46">
        <v>45.8</v>
      </c>
      <c r="E1509" s="3" t="s">
        <v>10536</v>
      </c>
      <c r="F1509" s="3"/>
      <c r="G1509" s="280">
        <v>54.150000000000006</v>
      </c>
      <c r="H1509" s="280">
        <v>49.7</v>
      </c>
      <c r="I1509" s="284">
        <v>48.85</v>
      </c>
    </row>
    <row r="1510" spans="1:13" s="39" customFormat="1">
      <c r="A1510" s="49" t="s">
        <v>9259</v>
      </c>
      <c r="B1510" s="3">
        <v>6</v>
      </c>
      <c r="C1510" s="2">
        <v>0.7</v>
      </c>
      <c r="D1510" s="46">
        <v>43</v>
      </c>
      <c r="E1510" s="3" t="s">
        <v>10536</v>
      </c>
      <c r="F1510" s="3"/>
      <c r="G1510" s="280">
        <v>43.550000000000004</v>
      </c>
      <c r="H1510" s="280">
        <v>39.950000000000003</v>
      </c>
      <c r="I1510" s="284">
        <v>39.25</v>
      </c>
      <c r="J1510"/>
      <c r="K1510"/>
      <c r="L1510"/>
      <c r="M1510"/>
    </row>
    <row r="1511" spans="1:13">
      <c r="A1511" s="49" t="s">
        <v>9262</v>
      </c>
      <c r="B1511" s="3">
        <v>6</v>
      </c>
      <c r="C1511" s="2">
        <v>0.7</v>
      </c>
      <c r="D1511" s="46">
        <v>46</v>
      </c>
      <c r="E1511" s="3" t="s">
        <v>10536</v>
      </c>
      <c r="F1511" s="3"/>
      <c r="G1511" s="280">
        <v>88.350000000000009</v>
      </c>
      <c r="H1511" s="280">
        <v>81.100000000000009</v>
      </c>
      <c r="I1511" s="284">
        <v>79.650000000000006</v>
      </c>
    </row>
    <row r="1512" spans="1:13">
      <c r="A1512" s="49" t="s">
        <v>9268</v>
      </c>
      <c r="B1512" s="3">
        <v>6</v>
      </c>
      <c r="C1512" s="2">
        <v>0.7</v>
      </c>
      <c r="D1512" s="46">
        <v>57.5</v>
      </c>
      <c r="E1512" s="3" t="s">
        <v>10536</v>
      </c>
      <c r="F1512" s="3"/>
      <c r="G1512" s="280">
        <v>61.300000000000004</v>
      </c>
      <c r="H1512" s="280">
        <v>56.25</v>
      </c>
      <c r="I1512" s="284">
        <v>55.25</v>
      </c>
    </row>
    <row r="1513" spans="1:13">
      <c r="A1513" s="49" t="s">
        <v>9271</v>
      </c>
      <c r="B1513" s="3">
        <v>6</v>
      </c>
      <c r="C1513" s="2">
        <v>0.7</v>
      </c>
      <c r="D1513" s="46">
        <v>40</v>
      </c>
      <c r="E1513" s="3" t="s">
        <v>10536</v>
      </c>
      <c r="F1513" s="3"/>
      <c r="G1513" s="280">
        <v>20.400000000000002</v>
      </c>
      <c r="H1513" s="280">
        <v>18.75</v>
      </c>
      <c r="I1513" s="284">
        <v>18.400000000000002</v>
      </c>
    </row>
    <row r="1514" spans="1:13" s="39" customFormat="1">
      <c r="A1514" s="49" t="s">
        <v>9274</v>
      </c>
      <c r="B1514" s="3">
        <v>12</v>
      </c>
      <c r="C1514" s="2">
        <v>1</v>
      </c>
      <c r="D1514" s="46">
        <v>40</v>
      </c>
      <c r="E1514" s="3" t="s">
        <v>10536</v>
      </c>
      <c r="F1514" s="3"/>
      <c r="G1514" s="280">
        <v>31.650000000000002</v>
      </c>
      <c r="H1514" s="280">
        <v>29.1</v>
      </c>
      <c r="I1514" s="284">
        <v>28.55</v>
      </c>
      <c r="J1514"/>
      <c r="K1514"/>
      <c r="L1514"/>
      <c r="M1514"/>
    </row>
    <row r="1515" spans="1:13">
      <c r="A1515" s="49" t="s">
        <v>9277</v>
      </c>
      <c r="B1515" s="3">
        <v>6</v>
      </c>
      <c r="C1515" s="2">
        <v>0.7</v>
      </c>
      <c r="D1515" s="46">
        <v>40</v>
      </c>
      <c r="E1515" s="3" t="s">
        <v>10536</v>
      </c>
      <c r="F1515" s="3"/>
      <c r="G1515" s="280">
        <v>24.900000000000002</v>
      </c>
      <c r="H1515" s="280">
        <v>22.85</v>
      </c>
      <c r="I1515" s="284">
        <v>22.450000000000003</v>
      </c>
    </row>
    <row r="1516" spans="1:13">
      <c r="A1516" s="49" t="s">
        <v>9280</v>
      </c>
      <c r="B1516" s="3">
        <v>6</v>
      </c>
      <c r="C1516" s="2">
        <v>0.7</v>
      </c>
      <c r="D1516" s="46">
        <v>40</v>
      </c>
      <c r="E1516" s="3" t="s">
        <v>10536</v>
      </c>
      <c r="F1516" s="3"/>
      <c r="G1516" s="280">
        <v>26.150000000000002</v>
      </c>
      <c r="H1516" s="280">
        <v>24</v>
      </c>
      <c r="I1516" s="284">
        <v>23.55</v>
      </c>
    </row>
    <row r="1517" spans="1:13" s="39" customFormat="1">
      <c r="A1517" s="49" t="s">
        <v>9283</v>
      </c>
      <c r="B1517" s="3">
        <v>6</v>
      </c>
      <c r="C1517" s="2">
        <v>0.7</v>
      </c>
      <c r="D1517" s="46">
        <v>40</v>
      </c>
      <c r="E1517" s="3" t="s">
        <v>10536</v>
      </c>
      <c r="F1517" s="3"/>
      <c r="G1517" s="280">
        <v>21.25</v>
      </c>
      <c r="H1517" s="280">
        <v>19.5</v>
      </c>
      <c r="I1517" s="284">
        <v>19.150000000000002</v>
      </c>
      <c r="J1517"/>
      <c r="K1517"/>
      <c r="L1517"/>
      <c r="M1517"/>
    </row>
    <row r="1518" spans="1:13" s="39" customFormat="1">
      <c r="A1518" s="49" t="s">
        <v>9286</v>
      </c>
      <c r="B1518" s="3">
        <v>12</v>
      </c>
      <c r="C1518" s="2">
        <v>1</v>
      </c>
      <c r="D1518" s="46">
        <v>40</v>
      </c>
      <c r="E1518" s="3" t="s">
        <v>10536</v>
      </c>
      <c r="F1518" s="3"/>
      <c r="G1518" s="280">
        <v>31.25</v>
      </c>
      <c r="H1518" s="280">
        <v>28.700000000000003</v>
      </c>
      <c r="I1518" s="284">
        <v>28.200000000000003</v>
      </c>
      <c r="J1518"/>
      <c r="K1518"/>
      <c r="L1518"/>
      <c r="M1518"/>
    </row>
    <row r="1519" spans="1:13">
      <c r="A1519" s="49" t="s">
        <v>9375</v>
      </c>
      <c r="B1519" s="3">
        <v>6</v>
      </c>
      <c r="C1519" s="2">
        <v>0.7</v>
      </c>
      <c r="D1519" s="46">
        <v>46</v>
      </c>
      <c r="E1519" s="3" t="s">
        <v>10536</v>
      </c>
      <c r="F1519" s="3"/>
      <c r="G1519" s="280">
        <v>34.35</v>
      </c>
      <c r="H1519" s="280">
        <v>31.55</v>
      </c>
      <c r="I1519" s="284">
        <v>30.950000000000003</v>
      </c>
    </row>
    <row r="1520" spans="1:13">
      <c r="A1520" s="49" t="s">
        <v>9449</v>
      </c>
      <c r="B1520" s="3">
        <v>6</v>
      </c>
      <c r="C1520" s="2">
        <v>0.7</v>
      </c>
      <c r="D1520" s="46">
        <v>40</v>
      </c>
      <c r="E1520" s="3" t="s">
        <v>10536</v>
      </c>
      <c r="F1520" s="3"/>
      <c r="G1520" s="280">
        <v>41.45</v>
      </c>
      <c r="H1520" s="280">
        <v>38.050000000000004</v>
      </c>
      <c r="I1520" s="284">
        <v>37.35</v>
      </c>
    </row>
    <row r="1521" spans="1:13">
      <c r="A1521" s="49" t="s">
        <v>9473</v>
      </c>
      <c r="B1521" s="3">
        <v>6</v>
      </c>
      <c r="C1521" s="2">
        <v>0.7</v>
      </c>
      <c r="D1521" s="46">
        <v>40</v>
      </c>
      <c r="E1521" s="3" t="s">
        <v>10536</v>
      </c>
      <c r="F1521" s="3"/>
      <c r="G1521" s="280">
        <v>59.75</v>
      </c>
      <c r="H1521" s="280">
        <v>54.85</v>
      </c>
      <c r="I1521" s="284">
        <v>53.85</v>
      </c>
    </row>
    <row r="1522" spans="1:13">
      <c r="A1522" s="49" t="s">
        <v>9476</v>
      </c>
      <c r="B1522" s="3">
        <v>6</v>
      </c>
      <c r="C1522" s="2">
        <v>0.7</v>
      </c>
      <c r="D1522" s="46">
        <v>43</v>
      </c>
      <c r="E1522" s="3" t="s">
        <v>10536</v>
      </c>
      <c r="F1522" s="3"/>
      <c r="G1522" s="280">
        <v>76.5</v>
      </c>
      <c r="H1522" s="280">
        <v>70.2</v>
      </c>
      <c r="I1522" s="284">
        <v>68.95</v>
      </c>
    </row>
    <row r="1523" spans="1:13" s="39" customFormat="1">
      <c r="A1523" s="49" t="s">
        <v>9479</v>
      </c>
      <c r="B1523" s="3">
        <v>6</v>
      </c>
      <c r="C1523" s="2">
        <v>0.7</v>
      </c>
      <c r="D1523" s="46">
        <v>40</v>
      </c>
      <c r="E1523" s="3" t="s">
        <v>10536</v>
      </c>
      <c r="F1523" s="3"/>
      <c r="G1523" s="280">
        <v>103</v>
      </c>
      <c r="H1523" s="280">
        <v>94.550000000000011</v>
      </c>
      <c r="I1523" s="284">
        <v>92.850000000000009</v>
      </c>
      <c r="J1523"/>
      <c r="K1523"/>
      <c r="L1523"/>
      <c r="M1523"/>
    </row>
    <row r="1524" spans="1:13">
      <c r="A1524" s="49" t="s">
        <v>9483</v>
      </c>
      <c r="B1524" s="3">
        <v>6</v>
      </c>
      <c r="C1524" s="2">
        <v>0.7</v>
      </c>
      <c r="D1524" s="46">
        <v>43</v>
      </c>
      <c r="E1524" s="3" t="s">
        <v>10536</v>
      </c>
      <c r="F1524" s="3"/>
      <c r="G1524" s="280">
        <v>231.4</v>
      </c>
      <c r="H1524" s="280">
        <v>212.45000000000002</v>
      </c>
      <c r="I1524" s="284">
        <v>208.65</v>
      </c>
    </row>
    <row r="1525" spans="1:13">
      <c r="A1525" s="49" t="s">
        <v>9485</v>
      </c>
      <c r="B1525" s="3">
        <v>6</v>
      </c>
      <c r="C1525" s="2">
        <v>0.7</v>
      </c>
      <c r="D1525" s="46">
        <v>46.9</v>
      </c>
      <c r="E1525" s="3" t="s">
        <v>10536</v>
      </c>
      <c r="F1525" s="3"/>
      <c r="G1525" s="280">
        <v>329.35</v>
      </c>
      <c r="H1525" s="280">
        <v>302.35000000000002</v>
      </c>
      <c r="I1525" s="284">
        <v>296.95</v>
      </c>
    </row>
    <row r="1526" spans="1:13">
      <c r="A1526" s="49" t="s">
        <v>9491</v>
      </c>
      <c r="B1526" s="3">
        <v>1</v>
      </c>
      <c r="C1526" s="2">
        <v>0.7</v>
      </c>
      <c r="D1526" s="46">
        <v>42</v>
      </c>
      <c r="E1526" s="3" t="s">
        <v>10536</v>
      </c>
      <c r="F1526" s="3"/>
      <c r="G1526" s="280">
        <v>1530.65</v>
      </c>
      <c r="H1526" s="280">
        <v>1405.15</v>
      </c>
      <c r="I1526" s="284">
        <v>1380.1000000000001</v>
      </c>
    </row>
    <row r="1527" spans="1:13">
      <c r="A1527" s="49" t="s">
        <v>9494</v>
      </c>
      <c r="B1527" s="3">
        <v>1</v>
      </c>
      <c r="C1527" s="2">
        <v>0.7</v>
      </c>
      <c r="D1527" s="46">
        <v>43.2</v>
      </c>
      <c r="E1527" s="3" t="s">
        <v>10536</v>
      </c>
      <c r="F1527" s="3"/>
      <c r="G1527" s="280">
        <v>4580.75</v>
      </c>
      <c r="H1527" s="280">
        <v>4205.25</v>
      </c>
      <c r="I1527" s="284">
        <v>4130.1500000000005</v>
      </c>
    </row>
    <row r="1528" spans="1:13" s="39" customFormat="1">
      <c r="A1528" s="49" t="s">
        <v>9497</v>
      </c>
      <c r="B1528" s="3">
        <v>6</v>
      </c>
      <c r="C1528" s="2">
        <v>1</v>
      </c>
      <c r="D1528" s="46">
        <v>44</v>
      </c>
      <c r="E1528" s="3" t="s">
        <v>10536</v>
      </c>
      <c r="F1528" s="3"/>
      <c r="G1528" s="280">
        <v>123.35000000000001</v>
      </c>
      <c r="H1528" s="280">
        <v>113.25</v>
      </c>
      <c r="I1528" s="284">
        <v>111.25</v>
      </c>
      <c r="J1528"/>
      <c r="K1528"/>
      <c r="L1528"/>
      <c r="M1528"/>
    </row>
    <row r="1529" spans="1:13">
      <c r="A1529" s="49" t="s">
        <v>9506</v>
      </c>
      <c r="B1529" s="3">
        <v>6</v>
      </c>
      <c r="C1529" s="2">
        <v>0.7</v>
      </c>
      <c r="D1529" s="46">
        <v>46.5</v>
      </c>
      <c r="E1529" s="3" t="s">
        <v>10536</v>
      </c>
      <c r="F1529" s="3"/>
      <c r="G1529" s="280">
        <v>65.8</v>
      </c>
      <c r="H1529" s="280">
        <v>60.400000000000006</v>
      </c>
      <c r="I1529" s="284">
        <v>59.35</v>
      </c>
    </row>
    <row r="1530" spans="1:13">
      <c r="A1530" s="49" t="s">
        <v>9509</v>
      </c>
      <c r="B1530" s="3">
        <v>6</v>
      </c>
      <c r="C1530" s="2">
        <v>1</v>
      </c>
      <c r="D1530" s="46">
        <v>41.5</v>
      </c>
      <c r="E1530" s="3" t="s">
        <v>10536</v>
      </c>
      <c r="F1530" s="3"/>
      <c r="G1530" s="280">
        <v>84.65</v>
      </c>
      <c r="H1530" s="280">
        <v>77.7</v>
      </c>
      <c r="I1530" s="284">
        <v>76.3</v>
      </c>
    </row>
    <row r="1531" spans="1:13" s="39" customFormat="1">
      <c r="A1531" s="49" t="s">
        <v>26308</v>
      </c>
      <c r="B1531" s="3">
        <v>6</v>
      </c>
      <c r="C1531" s="2">
        <v>1</v>
      </c>
      <c r="D1531" s="46">
        <v>40</v>
      </c>
      <c r="E1531" s="3" t="s">
        <v>10536</v>
      </c>
      <c r="F1531" s="3"/>
      <c r="G1531" s="280">
        <v>69.8</v>
      </c>
      <c r="H1531" s="280">
        <v>64.100000000000009</v>
      </c>
      <c r="I1531" s="284">
        <v>62.95</v>
      </c>
      <c r="J1531"/>
      <c r="K1531"/>
      <c r="L1531"/>
      <c r="M1531"/>
    </row>
    <row r="1532" spans="1:13">
      <c r="A1532" s="49" t="s">
        <v>9516</v>
      </c>
      <c r="B1532" s="3">
        <v>6</v>
      </c>
      <c r="C1532" s="2">
        <v>0.7</v>
      </c>
      <c r="D1532" s="46">
        <v>40</v>
      </c>
      <c r="E1532" s="3" t="s">
        <v>10536</v>
      </c>
      <c r="F1532" s="3"/>
      <c r="G1532" s="280">
        <v>23.150000000000002</v>
      </c>
      <c r="H1532" s="280">
        <v>21.25</v>
      </c>
      <c r="I1532" s="284">
        <v>20.85</v>
      </c>
    </row>
    <row r="1533" spans="1:13">
      <c r="A1533" s="49" t="s">
        <v>9519</v>
      </c>
      <c r="B1533" s="3">
        <v>6</v>
      </c>
      <c r="C1533" s="2">
        <v>0.7</v>
      </c>
      <c r="D1533" s="46">
        <v>40</v>
      </c>
      <c r="E1533" s="3" t="s">
        <v>10536</v>
      </c>
      <c r="F1533" s="3"/>
      <c r="G1533" s="280">
        <v>30.450000000000003</v>
      </c>
      <c r="H1533" s="280">
        <v>27.950000000000003</v>
      </c>
      <c r="I1533" s="284">
        <v>27.450000000000003</v>
      </c>
    </row>
    <row r="1534" spans="1:13">
      <c r="A1534" s="49" t="s">
        <v>26253</v>
      </c>
      <c r="B1534" s="3">
        <v>6</v>
      </c>
      <c r="C1534" s="2">
        <v>0.7</v>
      </c>
      <c r="D1534" s="46">
        <v>40</v>
      </c>
      <c r="E1534" s="3" t="s">
        <v>10536</v>
      </c>
      <c r="F1534" s="3"/>
      <c r="G1534" s="280">
        <v>62.2</v>
      </c>
      <c r="H1534" s="280">
        <v>57.1</v>
      </c>
      <c r="I1534" s="284">
        <v>56.050000000000004</v>
      </c>
    </row>
    <row r="1535" spans="1:13" s="39" customFormat="1">
      <c r="A1535" s="49" t="s">
        <v>9540</v>
      </c>
      <c r="B1535" s="3">
        <v>6</v>
      </c>
      <c r="C1535" s="2">
        <v>1</v>
      </c>
      <c r="D1535" s="46">
        <v>43</v>
      </c>
      <c r="E1535" s="3" t="s">
        <v>10536</v>
      </c>
      <c r="F1535" s="3"/>
      <c r="G1535" s="280">
        <v>50.650000000000006</v>
      </c>
      <c r="H1535" s="280">
        <v>46.5</v>
      </c>
      <c r="I1535" s="284">
        <v>45.7</v>
      </c>
      <c r="J1535"/>
      <c r="K1535"/>
      <c r="L1535"/>
      <c r="M1535"/>
    </row>
    <row r="1536" spans="1:13">
      <c r="A1536" s="49" t="s">
        <v>9543</v>
      </c>
      <c r="B1536" s="3">
        <v>6</v>
      </c>
      <c r="C1536" s="2">
        <v>0.7</v>
      </c>
      <c r="D1536" s="46">
        <v>43</v>
      </c>
      <c r="E1536" s="3" t="s">
        <v>10536</v>
      </c>
      <c r="F1536" s="3"/>
      <c r="G1536" s="280">
        <v>41.1</v>
      </c>
      <c r="H1536" s="280">
        <v>37.75</v>
      </c>
      <c r="I1536" s="284">
        <v>37.050000000000004</v>
      </c>
    </row>
    <row r="1537" spans="1:13">
      <c r="A1537" s="49" t="s">
        <v>9552</v>
      </c>
      <c r="B1537" s="3">
        <v>6</v>
      </c>
      <c r="C1537" s="2">
        <v>0.7</v>
      </c>
      <c r="D1537" s="46">
        <v>46</v>
      </c>
      <c r="E1537" s="3" t="s">
        <v>10536</v>
      </c>
      <c r="F1537" s="3"/>
      <c r="G1537" s="280">
        <v>52.95</v>
      </c>
      <c r="H1537" s="280">
        <v>48.6</v>
      </c>
      <c r="I1537" s="284">
        <v>47.75</v>
      </c>
    </row>
    <row r="1538" spans="1:13" s="39" customFormat="1">
      <c r="A1538" s="49" t="s">
        <v>26254</v>
      </c>
      <c r="B1538" s="3">
        <v>6</v>
      </c>
      <c r="C1538" s="2">
        <v>0.7</v>
      </c>
      <c r="D1538" s="46">
        <v>40</v>
      </c>
      <c r="E1538" s="3" t="s">
        <v>10536</v>
      </c>
      <c r="F1538" s="3"/>
      <c r="G1538" s="280">
        <v>34.1</v>
      </c>
      <c r="H1538" s="280">
        <v>31.35</v>
      </c>
      <c r="I1538" s="284">
        <v>30.75</v>
      </c>
      <c r="J1538"/>
      <c r="K1538"/>
      <c r="L1538"/>
      <c r="M1538"/>
    </row>
    <row r="1539" spans="1:13">
      <c r="A1539" s="49" t="s">
        <v>9560</v>
      </c>
      <c r="B1539" s="3">
        <v>6</v>
      </c>
      <c r="C1539" s="2">
        <v>0.7</v>
      </c>
      <c r="D1539" s="46">
        <v>40</v>
      </c>
      <c r="E1539" s="3" t="s">
        <v>10536</v>
      </c>
      <c r="F1539" s="3"/>
      <c r="G1539" s="280">
        <v>31.05</v>
      </c>
      <c r="H1539" s="280">
        <v>28.55</v>
      </c>
      <c r="I1539" s="284">
        <v>28</v>
      </c>
    </row>
    <row r="1540" spans="1:13" s="39" customFormat="1">
      <c r="A1540" s="49" t="s">
        <v>9565</v>
      </c>
      <c r="B1540" s="3">
        <v>6</v>
      </c>
      <c r="C1540" s="2">
        <v>0.7</v>
      </c>
      <c r="D1540" s="46">
        <v>40</v>
      </c>
      <c r="E1540" s="3" t="s">
        <v>10536</v>
      </c>
      <c r="F1540" s="3"/>
      <c r="G1540" s="280">
        <v>39</v>
      </c>
      <c r="H1540" s="280">
        <v>35.800000000000004</v>
      </c>
      <c r="I1540" s="284">
        <v>35.15</v>
      </c>
      <c r="J1540"/>
      <c r="K1540"/>
      <c r="L1540"/>
      <c r="M1540"/>
    </row>
    <row r="1541" spans="1:13">
      <c r="A1541" s="49" t="s">
        <v>9571</v>
      </c>
      <c r="B1541" s="3">
        <v>6</v>
      </c>
      <c r="C1541" s="2">
        <v>0.7</v>
      </c>
      <c r="D1541" s="46">
        <v>40</v>
      </c>
      <c r="E1541" s="3" t="s">
        <v>10536</v>
      </c>
      <c r="F1541" s="3"/>
      <c r="G1541" s="280">
        <v>81.7</v>
      </c>
      <c r="H1541" s="280">
        <v>75</v>
      </c>
      <c r="I1541" s="284">
        <v>73.650000000000006</v>
      </c>
    </row>
    <row r="1542" spans="1:13">
      <c r="A1542" s="49" t="s">
        <v>9585</v>
      </c>
      <c r="B1542" s="3">
        <v>3</v>
      </c>
      <c r="C1542" s="2">
        <v>0.7</v>
      </c>
      <c r="D1542" s="46">
        <v>40</v>
      </c>
      <c r="E1542" s="3" t="s">
        <v>10536</v>
      </c>
      <c r="F1542" s="3"/>
      <c r="G1542" s="280">
        <v>26.8</v>
      </c>
      <c r="H1542" s="280">
        <v>24.6</v>
      </c>
      <c r="I1542" s="284">
        <v>24.150000000000002</v>
      </c>
    </row>
    <row r="1543" spans="1:13" s="39" customFormat="1">
      <c r="A1543" s="49" t="s">
        <v>26309</v>
      </c>
      <c r="B1543" s="3">
        <v>6</v>
      </c>
      <c r="C1543" s="2">
        <v>1</v>
      </c>
      <c r="D1543" s="46">
        <v>40</v>
      </c>
      <c r="E1543" s="3" t="s">
        <v>10536</v>
      </c>
      <c r="F1543" s="3"/>
      <c r="G1543" s="280">
        <v>57</v>
      </c>
      <c r="H1543" s="280">
        <v>52.300000000000004</v>
      </c>
      <c r="I1543" s="284">
        <v>51.400000000000006</v>
      </c>
      <c r="J1543"/>
      <c r="K1543"/>
      <c r="L1543"/>
      <c r="M1543"/>
    </row>
    <row r="1544" spans="1:13" s="39" customFormat="1">
      <c r="A1544" s="49" t="s">
        <v>26255</v>
      </c>
      <c r="B1544" s="3">
        <v>6</v>
      </c>
      <c r="C1544" s="2">
        <v>0.7</v>
      </c>
      <c r="D1544" s="46">
        <v>40</v>
      </c>
      <c r="E1544" s="3" t="s">
        <v>10536</v>
      </c>
      <c r="F1544" s="3"/>
      <c r="G1544" s="280">
        <v>32.9</v>
      </c>
      <c r="H1544" s="280">
        <v>30.200000000000003</v>
      </c>
      <c r="I1544" s="284">
        <v>29.650000000000002</v>
      </c>
      <c r="J1544"/>
      <c r="K1544"/>
      <c r="L1544"/>
      <c r="M1544"/>
    </row>
    <row r="1545" spans="1:13">
      <c r="A1545" s="49" t="s">
        <v>9590</v>
      </c>
      <c r="B1545" s="3">
        <v>6</v>
      </c>
      <c r="C1545" s="2">
        <v>0.7</v>
      </c>
      <c r="D1545" s="46">
        <v>40</v>
      </c>
      <c r="E1545" s="3" t="s">
        <v>10536</v>
      </c>
      <c r="F1545" s="3"/>
      <c r="G1545" s="280">
        <v>38.6</v>
      </c>
      <c r="H1545" s="280">
        <v>35.4</v>
      </c>
      <c r="I1545" s="284">
        <v>34.800000000000004</v>
      </c>
    </row>
    <row r="1546" spans="1:13" s="39" customFormat="1">
      <c r="A1546" s="49" t="s">
        <v>26541</v>
      </c>
      <c r="B1546" s="3">
        <v>6</v>
      </c>
      <c r="C1546" s="2">
        <v>0.7</v>
      </c>
      <c r="D1546" s="46">
        <v>43</v>
      </c>
      <c r="E1546" s="3" t="s">
        <v>10536</v>
      </c>
      <c r="F1546" s="3"/>
      <c r="G1546" s="280">
        <v>115.45</v>
      </c>
      <c r="H1546" s="280">
        <v>106</v>
      </c>
      <c r="I1546" s="284">
        <v>104.10000000000001</v>
      </c>
      <c r="J1546"/>
      <c r="K1546"/>
      <c r="L1546"/>
      <c r="M1546"/>
    </row>
    <row r="1547" spans="1:13" s="39" customFormat="1">
      <c r="A1547" s="49" t="s">
        <v>9593</v>
      </c>
      <c r="B1547" s="3">
        <v>6</v>
      </c>
      <c r="C1547" s="2">
        <v>0.7</v>
      </c>
      <c r="D1547" s="46">
        <v>48.8</v>
      </c>
      <c r="E1547" s="3" t="s">
        <v>10536</v>
      </c>
      <c r="F1547" s="3"/>
      <c r="G1547" s="280">
        <v>58.7</v>
      </c>
      <c r="H1547" s="280">
        <v>53.900000000000006</v>
      </c>
      <c r="I1547" s="284">
        <v>52.900000000000006</v>
      </c>
      <c r="J1547"/>
      <c r="K1547"/>
      <c r="L1547"/>
      <c r="M1547"/>
    </row>
    <row r="1548" spans="1:13" s="39" customFormat="1">
      <c r="A1548" s="49" t="s">
        <v>26256</v>
      </c>
      <c r="B1548" s="3">
        <v>6</v>
      </c>
      <c r="C1548" s="2">
        <v>0.7</v>
      </c>
      <c r="D1548" s="46">
        <v>40</v>
      </c>
      <c r="E1548" s="3" t="s">
        <v>10536</v>
      </c>
      <c r="F1548" s="3"/>
      <c r="G1548" s="280">
        <v>22.35</v>
      </c>
      <c r="H1548" s="280">
        <v>20.5</v>
      </c>
      <c r="I1548" s="284">
        <v>20.150000000000002</v>
      </c>
      <c r="J1548"/>
      <c r="K1548"/>
      <c r="L1548"/>
      <c r="M1548"/>
    </row>
    <row r="1549" spans="1:13">
      <c r="A1549" s="49" t="s">
        <v>9599</v>
      </c>
      <c r="B1549" s="3">
        <v>6</v>
      </c>
      <c r="C1549" s="2">
        <v>0.7</v>
      </c>
      <c r="D1549" s="46">
        <v>46</v>
      </c>
      <c r="E1549" s="3" t="s">
        <v>10536</v>
      </c>
      <c r="F1549" s="3"/>
      <c r="G1549" s="280">
        <v>40.75</v>
      </c>
      <c r="H1549" s="280">
        <v>37.4</v>
      </c>
      <c r="I1549" s="284">
        <v>36.75</v>
      </c>
    </row>
    <row r="1550" spans="1:13">
      <c r="A1550" s="49" t="s">
        <v>9621</v>
      </c>
      <c r="B1550" s="3">
        <v>6</v>
      </c>
      <c r="C1550" s="2">
        <v>0.7</v>
      </c>
      <c r="D1550" s="46">
        <v>40</v>
      </c>
      <c r="E1550" s="3" t="s">
        <v>10536</v>
      </c>
      <c r="F1550" s="3"/>
      <c r="G1550" s="280">
        <v>93.300000000000011</v>
      </c>
      <c r="H1550" s="280">
        <v>85.65</v>
      </c>
      <c r="I1550" s="284">
        <v>84.100000000000009</v>
      </c>
    </row>
    <row r="1551" spans="1:13" s="39" customFormat="1">
      <c r="A1551" s="49" t="s">
        <v>9627</v>
      </c>
      <c r="B1551" s="3">
        <v>6</v>
      </c>
      <c r="C1551" s="2">
        <v>0.7</v>
      </c>
      <c r="D1551" s="46">
        <v>40</v>
      </c>
      <c r="E1551" s="3" t="s">
        <v>10536</v>
      </c>
      <c r="F1551" s="3"/>
      <c r="G1551" s="280">
        <v>90.800000000000011</v>
      </c>
      <c r="H1551" s="280">
        <v>83.350000000000009</v>
      </c>
      <c r="I1551" s="284">
        <v>81.850000000000009</v>
      </c>
      <c r="J1551"/>
      <c r="K1551"/>
      <c r="L1551"/>
      <c r="M1551"/>
    </row>
    <row r="1552" spans="1:13" s="39" customFormat="1">
      <c r="A1552" s="49" t="s">
        <v>9630</v>
      </c>
      <c r="B1552" s="3">
        <v>6</v>
      </c>
      <c r="C1552" s="2">
        <v>0.7</v>
      </c>
      <c r="D1552" s="46">
        <v>43</v>
      </c>
      <c r="E1552" s="3" t="s">
        <v>10536</v>
      </c>
      <c r="F1552" s="3"/>
      <c r="G1552" s="280">
        <v>150.9</v>
      </c>
      <c r="H1552" s="280">
        <v>138.55000000000001</v>
      </c>
      <c r="I1552" s="284">
        <v>136.05000000000001</v>
      </c>
      <c r="J1552"/>
      <c r="K1552"/>
      <c r="L1552"/>
      <c r="M1552"/>
    </row>
    <row r="1553" spans="1:13">
      <c r="A1553" s="49" t="s">
        <v>26542</v>
      </c>
      <c r="B1553" s="3">
        <v>6</v>
      </c>
      <c r="C1553" s="2">
        <v>0.7</v>
      </c>
      <c r="D1553" s="46">
        <v>43</v>
      </c>
      <c r="E1553" s="3" t="s">
        <v>10536</v>
      </c>
      <c r="F1553" s="3"/>
      <c r="G1553" s="280">
        <v>341.20000000000005</v>
      </c>
      <c r="H1553" s="280">
        <v>313.25</v>
      </c>
      <c r="I1553" s="284">
        <v>307.65000000000003</v>
      </c>
    </row>
    <row r="1554" spans="1:13">
      <c r="A1554" s="49" t="s">
        <v>26543</v>
      </c>
      <c r="B1554" s="3">
        <v>6</v>
      </c>
      <c r="C1554" s="2">
        <v>0.7</v>
      </c>
      <c r="D1554" s="46">
        <v>43</v>
      </c>
      <c r="E1554" s="3" t="s">
        <v>10536</v>
      </c>
      <c r="F1554" s="3"/>
      <c r="G1554" s="280">
        <v>469.3</v>
      </c>
      <c r="H1554" s="280">
        <v>430.85</v>
      </c>
      <c r="I1554" s="284">
        <v>423.15000000000003</v>
      </c>
    </row>
    <row r="1555" spans="1:13" s="39" customFormat="1">
      <c r="A1555" s="49" t="s">
        <v>9639</v>
      </c>
      <c r="B1555" s="3">
        <v>6</v>
      </c>
      <c r="C1555" s="2">
        <v>0.7</v>
      </c>
      <c r="D1555" s="46">
        <v>43</v>
      </c>
      <c r="E1555" s="3" t="s">
        <v>10536</v>
      </c>
      <c r="F1555" s="3"/>
      <c r="G1555" s="280">
        <v>451</v>
      </c>
      <c r="H1555" s="280">
        <v>414.05</v>
      </c>
      <c r="I1555" s="284">
        <v>406.65000000000003</v>
      </c>
      <c r="J1555"/>
      <c r="K1555"/>
      <c r="L1555"/>
      <c r="M1555"/>
    </row>
    <row r="1556" spans="1:13">
      <c r="A1556" s="49" t="s">
        <v>26361</v>
      </c>
      <c r="B1556" s="3">
        <v>3</v>
      </c>
      <c r="C1556" s="2">
        <v>0.7</v>
      </c>
      <c r="D1556" s="46">
        <v>43</v>
      </c>
      <c r="E1556" s="3" t="s">
        <v>10536</v>
      </c>
      <c r="F1556" s="3"/>
      <c r="G1556" s="280">
        <v>2750.7000000000003</v>
      </c>
      <c r="H1556" s="280">
        <v>2525.25</v>
      </c>
      <c r="I1556" s="284">
        <v>2480.15</v>
      </c>
    </row>
    <row r="1557" spans="1:13" s="39" customFormat="1">
      <c r="A1557" s="49" t="s">
        <v>9642</v>
      </c>
      <c r="B1557" s="3">
        <v>3</v>
      </c>
      <c r="C1557" s="2">
        <v>0.7</v>
      </c>
      <c r="D1557" s="46">
        <v>43</v>
      </c>
      <c r="E1557" s="3" t="s">
        <v>10536</v>
      </c>
      <c r="F1557" s="3"/>
      <c r="G1557" s="280">
        <v>2750.7000000000003</v>
      </c>
      <c r="H1557" s="280">
        <v>2525.25</v>
      </c>
      <c r="I1557" s="284">
        <v>2480.15</v>
      </c>
      <c r="J1557"/>
      <c r="K1557"/>
      <c r="L1557"/>
      <c r="M1557"/>
    </row>
    <row r="1558" spans="1:13" s="39" customFormat="1">
      <c r="A1558" s="49" t="s">
        <v>9644</v>
      </c>
      <c r="B1558" s="3">
        <v>3</v>
      </c>
      <c r="C1558" s="2">
        <v>0.7</v>
      </c>
      <c r="D1558" s="46">
        <v>43</v>
      </c>
      <c r="E1558" s="3" t="s">
        <v>10536</v>
      </c>
      <c r="F1558" s="3"/>
      <c r="G1558" s="280">
        <v>5678.7000000000007</v>
      </c>
      <c r="H1558" s="280">
        <v>5213.25</v>
      </c>
      <c r="I1558" s="284">
        <v>5120.1500000000005</v>
      </c>
      <c r="J1558"/>
      <c r="K1558"/>
      <c r="L1558"/>
      <c r="M1558"/>
    </row>
    <row r="1559" spans="1:13">
      <c r="A1559" s="49" t="s">
        <v>26362</v>
      </c>
      <c r="B1559" s="3">
        <v>3</v>
      </c>
      <c r="C1559" s="2">
        <v>0.7</v>
      </c>
      <c r="D1559" s="46">
        <v>43</v>
      </c>
      <c r="E1559" s="3" t="s">
        <v>10536</v>
      </c>
      <c r="F1559" s="3"/>
      <c r="G1559" s="280">
        <v>4275.7</v>
      </c>
      <c r="H1559" s="280">
        <v>3925.25</v>
      </c>
      <c r="I1559" s="284">
        <v>3855.15</v>
      </c>
    </row>
    <row r="1560" spans="1:13">
      <c r="A1560" s="49" t="s">
        <v>9646</v>
      </c>
      <c r="B1560" s="3">
        <v>6</v>
      </c>
      <c r="C1560" s="2">
        <v>0.7</v>
      </c>
      <c r="D1560" s="46">
        <v>47.9</v>
      </c>
      <c r="E1560" s="3" t="s">
        <v>10536</v>
      </c>
      <c r="F1560" s="3"/>
      <c r="G1560" s="280">
        <v>2873.15</v>
      </c>
      <c r="H1560" s="280">
        <v>2637.65</v>
      </c>
      <c r="I1560" s="284">
        <v>2590.5500000000002</v>
      </c>
    </row>
    <row r="1561" spans="1:13">
      <c r="A1561" s="49" t="s">
        <v>9650</v>
      </c>
      <c r="B1561" s="3">
        <v>6</v>
      </c>
      <c r="C1561" s="2">
        <v>0.7</v>
      </c>
      <c r="D1561" s="46">
        <v>52.5</v>
      </c>
      <c r="E1561" s="3" t="s">
        <v>10536</v>
      </c>
      <c r="F1561" s="3"/>
      <c r="G1561" s="280">
        <v>244.45000000000002</v>
      </c>
      <c r="H1561" s="280">
        <v>224.4</v>
      </c>
      <c r="I1561" s="284">
        <v>220.4</v>
      </c>
    </row>
    <row r="1562" spans="1:13" s="39" customFormat="1">
      <c r="A1562" s="49" t="s">
        <v>9657</v>
      </c>
      <c r="B1562" s="3">
        <v>6</v>
      </c>
      <c r="C1562" s="2">
        <v>0.7</v>
      </c>
      <c r="D1562" s="46">
        <v>44.9</v>
      </c>
      <c r="E1562" s="3" t="s">
        <v>10536</v>
      </c>
      <c r="F1562" s="3"/>
      <c r="G1562" s="280">
        <v>432.90000000000003</v>
      </c>
      <c r="H1562" s="280">
        <v>397.40000000000003</v>
      </c>
      <c r="I1562" s="284">
        <v>390.3</v>
      </c>
      <c r="J1562"/>
      <c r="K1562"/>
      <c r="L1562"/>
      <c r="M1562"/>
    </row>
    <row r="1563" spans="1:13" s="39" customFormat="1">
      <c r="A1563" s="49" t="s">
        <v>9660</v>
      </c>
      <c r="B1563" s="3">
        <v>6</v>
      </c>
      <c r="C1563" s="2">
        <v>0.7</v>
      </c>
      <c r="D1563" s="46">
        <v>44</v>
      </c>
      <c r="E1563" s="3" t="s">
        <v>10536</v>
      </c>
      <c r="F1563" s="3"/>
      <c r="G1563" s="280">
        <v>341.3</v>
      </c>
      <c r="H1563" s="280">
        <v>313.35000000000002</v>
      </c>
      <c r="I1563" s="284">
        <v>307.75</v>
      </c>
      <c r="J1563"/>
      <c r="K1563"/>
      <c r="L1563"/>
      <c r="M1563"/>
    </row>
    <row r="1564" spans="1:13">
      <c r="A1564" s="49" t="s">
        <v>9663</v>
      </c>
      <c r="B1564" s="3">
        <v>1</v>
      </c>
      <c r="C1564" s="2">
        <v>0.7</v>
      </c>
      <c r="D1564" s="46">
        <v>46</v>
      </c>
      <c r="E1564" s="3" t="s">
        <v>10536</v>
      </c>
      <c r="F1564" s="3"/>
      <c r="G1564" s="280">
        <v>5374</v>
      </c>
      <c r="H1564" s="280">
        <v>4933.5</v>
      </c>
      <c r="I1564" s="284">
        <v>4845.4000000000005</v>
      </c>
    </row>
    <row r="1565" spans="1:13">
      <c r="A1565" s="49" t="s">
        <v>26330</v>
      </c>
      <c r="B1565" s="3">
        <v>12</v>
      </c>
      <c r="C1565" s="2">
        <v>1</v>
      </c>
      <c r="D1565" s="46">
        <v>40</v>
      </c>
      <c r="E1565" s="3" t="s">
        <v>10536</v>
      </c>
      <c r="F1565" s="3"/>
      <c r="G1565" s="280">
        <v>77.100000000000009</v>
      </c>
      <c r="H1565" s="280">
        <v>70.8</v>
      </c>
      <c r="I1565" s="284">
        <v>69.55</v>
      </c>
    </row>
    <row r="1566" spans="1:13">
      <c r="A1566" s="49" t="s">
        <v>26363</v>
      </c>
      <c r="B1566" s="3">
        <v>3</v>
      </c>
      <c r="C1566" s="2">
        <v>0.7</v>
      </c>
      <c r="D1566" s="46">
        <v>43</v>
      </c>
      <c r="E1566" s="3" t="s">
        <v>10536</v>
      </c>
      <c r="F1566" s="3"/>
      <c r="G1566" s="280">
        <v>371.70000000000005</v>
      </c>
      <c r="H1566" s="280">
        <v>341.25</v>
      </c>
      <c r="I1566" s="284">
        <v>335.15000000000003</v>
      </c>
    </row>
    <row r="1567" spans="1:13">
      <c r="A1567" s="49" t="s">
        <v>9667</v>
      </c>
      <c r="B1567" s="3">
        <v>3</v>
      </c>
      <c r="C1567" s="2">
        <v>0.7</v>
      </c>
      <c r="D1567" s="46">
        <v>43</v>
      </c>
      <c r="E1567" s="3" t="s">
        <v>10536</v>
      </c>
      <c r="F1567" s="3"/>
      <c r="G1567" s="280">
        <v>383.90000000000003</v>
      </c>
      <c r="H1567" s="280">
        <v>352.45000000000005</v>
      </c>
      <c r="I1567" s="284">
        <v>346.15000000000003</v>
      </c>
    </row>
    <row r="1568" spans="1:13" s="39" customFormat="1">
      <c r="A1568" s="49" t="s">
        <v>9696</v>
      </c>
      <c r="B1568" s="3">
        <v>6</v>
      </c>
      <c r="C1568" s="2">
        <v>0.7</v>
      </c>
      <c r="D1568" s="46">
        <v>40</v>
      </c>
      <c r="E1568" s="3" t="s">
        <v>10536</v>
      </c>
      <c r="F1568" s="3"/>
      <c r="G1568" s="280">
        <v>19.5</v>
      </c>
      <c r="H1568" s="280">
        <v>17.900000000000002</v>
      </c>
      <c r="I1568" s="284">
        <v>17.55</v>
      </c>
      <c r="J1568"/>
      <c r="K1568"/>
      <c r="L1568"/>
      <c r="M1568"/>
    </row>
    <row r="1569" spans="1:13" s="39" customFormat="1">
      <c r="A1569" s="49" t="s">
        <v>9706</v>
      </c>
      <c r="B1569" s="3">
        <v>6</v>
      </c>
      <c r="C1569" s="2">
        <v>0.7</v>
      </c>
      <c r="D1569" s="46">
        <v>40</v>
      </c>
      <c r="E1569" s="3" t="s">
        <v>10536</v>
      </c>
      <c r="F1569" s="3"/>
      <c r="G1569" s="280">
        <v>26.5</v>
      </c>
      <c r="H1569" s="280">
        <v>24.35</v>
      </c>
      <c r="I1569" s="284">
        <v>23.900000000000002</v>
      </c>
      <c r="J1569"/>
      <c r="K1569"/>
      <c r="L1569"/>
      <c r="M1569"/>
    </row>
    <row r="1570" spans="1:13" s="39" customFormat="1">
      <c r="A1570" s="49" t="s">
        <v>9709</v>
      </c>
      <c r="B1570" s="3">
        <v>6</v>
      </c>
      <c r="C1570" s="2">
        <v>0.7</v>
      </c>
      <c r="D1570" s="46">
        <v>40</v>
      </c>
      <c r="E1570" s="3" t="s">
        <v>10536</v>
      </c>
      <c r="F1570" s="3"/>
      <c r="G1570" s="280">
        <v>26.400000000000002</v>
      </c>
      <c r="H1570" s="280">
        <v>24.200000000000003</v>
      </c>
      <c r="I1570" s="284">
        <v>23.8</v>
      </c>
      <c r="J1570"/>
      <c r="K1570"/>
      <c r="L1570"/>
      <c r="M1570"/>
    </row>
    <row r="1571" spans="1:13" s="39" customFormat="1">
      <c r="A1571" s="49" t="s">
        <v>9711</v>
      </c>
      <c r="B1571" s="3">
        <v>6</v>
      </c>
      <c r="C1571" s="2">
        <v>0.7</v>
      </c>
      <c r="D1571" s="46">
        <v>40</v>
      </c>
      <c r="E1571" s="3" t="s">
        <v>10536</v>
      </c>
      <c r="F1571" s="3"/>
      <c r="G1571" s="280">
        <v>37.1</v>
      </c>
      <c r="H1571" s="280">
        <v>34.050000000000004</v>
      </c>
      <c r="I1571" s="284">
        <v>33.450000000000003</v>
      </c>
      <c r="J1571"/>
      <c r="K1571"/>
      <c r="L1571"/>
      <c r="M1571"/>
    </row>
    <row r="1572" spans="1:13">
      <c r="A1572" s="49" t="s">
        <v>26474</v>
      </c>
      <c r="B1572" s="3">
        <v>6</v>
      </c>
      <c r="C1572" s="2">
        <v>0.7</v>
      </c>
      <c r="D1572" s="46">
        <v>54.2</v>
      </c>
      <c r="E1572" s="3" t="s">
        <v>10536</v>
      </c>
      <c r="F1572" s="3"/>
      <c r="G1572" s="280">
        <v>114.7</v>
      </c>
      <c r="H1572" s="280">
        <v>105.30000000000001</v>
      </c>
      <c r="I1572" s="284">
        <v>103.4</v>
      </c>
    </row>
    <row r="1573" spans="1:13">
      <c r="A1573" s="49" t="s">
        <v>26310</v>
      </c>
      <c r="B1573" s="3">
        <v>6</v>
      </c>
      <c r="C1573" s="2">
        <v>1</v>
      </c>
      <c r="D1573" s="46">
        <v>40</v>
      </c>
      <c r="E1573" s="3" t="s">
        <v>10536</v>
      </c>
      <c r="F1573" s="3"/>
      <c r="G1573" s="280">
        <v>37.4</v>
      </c>
      <c r="H1573" s="280">
        <v>34.35</v>
      </c>
      <c r="I1573" s="284">
        <v>33.75</v>
      </c>
    </row>
    <row r="1574" spans="1:13" s="39" customFormat="1">
      <c r="A1574" s="49" t="s">
        <v>26311</v>
      </c>
      <c r="B1574" s="3">
        <v>6</v>
      </c>
      <c r="C1574" s="2">
        <v>1</v>
      </c>
      <c r="D1574" s="46">
        <v>40</v>
      </c>
      <c r="E1574" s="3" t="s">
        <v>10536</v>
      </c>
      <c r="F1574" s="3"/>
      <c r="G1574" s="280">
        <v>53.95</v>
      </c>
      <c r="H1574" s="280">
        <v>49.5</v>
      </c>
      <c r="I1574" s="284">
        <v>48.650000000000006</v>
      </c>
      <c r="J1574"/>
      <c r="K1574"/>
      <c r="L1574"/>
      <c r="M1574"/>
    </row>
    <row r="1575" spans="1:13" s="39" customFormat="1">
      <c r="A1575" s="49" t="s">
        <v>26475</v>
      </c>
      <c r="B1575" s="3">
        <v>6</v>
      </c>
      <c r="C1575" s="2">
        <v>0.7</v>
      </c>
      <c r="D1575" s="46">
        <v>54.6</v>
      </c>
      <c r="E1575" s="3" t="s">
        <v>10536</v>
      </c>
      <c r="F1575" s="3"/>
      <c r="G1575" s="280">
        <v>98.25</v>
      </c>
      <c r="H1575" s="280">
        <v>90.2</v>
      </c>
      <c r="I1575" s="284">
        <v>88.600000000000009</v>
      </c>
      <c r="J1575"/>
      <c r="K1575"/>
      <c r="L1575"/>
      <c r="M1575"/>
    </row>
    <row r="1576" spans="1:13">
      <c r="A1576" s="49" t="s">
        <v>9722</v>
      </c>
      <c r="B1576" s="3">
        <v>6</v>
      </c>
      <c r="C1576" s="2">
        <v>0.7</v>
      </c>
      <c r="D1576" s="46">
        <v>54.6</v>
      </c>
      <c r="E1576" s="3" t="s">
        <v>10536</v>
      </c>
      <c r="F1576" s="3"/>
      <c r="G1576" s="280">
        <v>104.30000000000001</v>
      </c>
      <c r="H1576" s="280">
        <v>95.75</v>
      </c>
      <c r="I1576" s="284">
        <v>94.050000000000011</v>
      </c>
    </row>
    <row r="1577" spans="1:13">
      <c r="A1577" s="49" t="s">
        <v>9737</v>
      </c>
      <c r="B1577" s="3">
        <v>6</v>
      </c>
      <c r="C1577" s="2">
        <v>0.7</v>
      </c>
      <c r="D1577" s="46">
        <v>43</v>
      </c>
      <c r="E1577" s="3" t="s">
        <v>10536</v>
      </c>
      <c r="F1577" s="3"/>
      <c r="G1577" s="280">
        <v>274.10000000000002</v>
      </c>
      <c r="H1577" s="280">
        <v>251.65</v>
      </c>
      <c r="I1577" s="284">
        <v>247.15</v>
      </c>
    </row>
    <row r="1578" spans="1:13" s="39" customFormat="1">
      <c r="A1578" s="49" t="s">
        <v>26476</v>
      </c>
      <c r="B1578" s="3">
        <v>6</v>
      </c>
      <c r="C1578" s="2">
        <v>0.7</v>
      </c>
      <c r="D1578" s="46">
        <v>48</v>
      </c>
      <c r="E1578" s="3" t="s">
        <v>10536</v>
      </c>
      <c r="F1578" s="3"/>
      <c r="G1578" s="280">
        <v>2141.15</v>
      </c>
      <c r="H1578" s="280">
        <v>1965.65</v>
      </c>
      <c r="I1578" s="284">
        <v>1930.5500000000002</v>
      </c>
      <c r="J1578"/>
      <c r="K1578"/>
      <c r="L1578"/>
      <c r="M1578"/>
    </row>
    <row r="1579" spans="1:13">
      <c r="A1579" s="49" t="s">
        <v>9800</v>
      </c>
      <c r="B1579" s="3">
        <v>6</v>
      </c>
      <c r="C1579" s="2">
        <v>0.7</v>
      </c>
      <c r="D1579" s="46">
        <v>46.3</v>
      </c>
      <c r="E1579" s="3" t="s">
        <v>10536</v>
      </c>
      <c r="F1579" s="3"/>
      <c r="G1579" s="280">
        <v>38.35</v>
      </c>
      <c r="H1579" s="280">
        <v>35.200000000000003</v>
      </c>
      <c r="I1579" s="284">
        <v>34.550000000000004</v>
      </c>
    </row>
    <row r="1580" spans="1:13" s="39" customFormat="1">
      <c r="A1580" s="49" t="s">
        <v>9803</v>
      </c>
      <c r="B1580" s="3">
        <v>6</v>
      </c>
      <c r="C1580" s="2">
        <v>0.7</v>
      </c>
      <c r="D1580" s="46">
        <v>43.8</v>
      </c>
      <c r="E1580" s="3" t="s">
        <v>10536</v>
      </c>
      <c r="F1580" s="3"/>
      <c r="G1580" s="280">
        <v>86.9</v>
      </c>
      <c r="H1580" s="280">
        <v>79.800000000000011</v>
      </c>
      <c r="I1580" s="284">
        <v>78.350000000000009</v>
      </c>
      <c r="J1580"/>
      <c r="K1580"/>
      <c r="L1580"/>
      <c r="M1580"/>
    </row>
    <row r="1581" spans="1:13" s="39" customFormat="1">
      <c r="A1581" s="49" t="s">
        <v>26257</v>
      </c>
      <c r="B1581" s="3">
        <v>6</v>
      </c>
      <c r="C1581" s="2">
        <v>0.7</v>
      </c>
      <c r="D1581" s="46">
        <v>40</v>
      </c>
      <c r="E1581" s="3" t="s">
        <v>10536</v>
      </c>
      <c r="F1581" s="3"/>
      <c r="G1581" s="280">
        <v>47.550000000000004</v>
      </c>
      <c r="H1581" s="280">
        <v>43.650000000000006</v>
      </c>
      <c r="I1581" s="284">
        <v>42.85</v>
      </c>
      <c r="J1581"/>
      <c r="K1581"/>
      <c r="L1581"/>
      <c r="M1581"/>
    </row>
    <row r="1582" spans="1:13">
      <c r="A1582" s="49" t="s">
        <v>9812</v>
      </c>
      <c r="B1582" s="3">
        <v>6</v>
      </c>
      <c r="C1582" s="2">
        <v>1</v>
      </c>
      <c r="D1582" s="46">
        <v>43</v>
      </c>
      <c r="E1582" s="3" t="s">
        <v>10536</v>
      </c>
      <c r="F1582" s="3"/>
      <c r="G1582" s="280">
        <v>31.150000000000002</v>
      </c>
      <c r="H1582" s="280">
        <v>28.6</v>
      </c>
      <c r="I1582" s="284">
        <v>28.1</v>
      </c>
    </row>
    <row r="1583" spans="1:13" s="39" customFormat="1">
      <c r="A1583" s="49" t="s">
        <v>9817</v>
      </c>
      <c r="B1583" s="3">
        <v>6</v>
      </c>
      <c r="C1583" s="2">
        <v>0.7</v>
      </c>
      <c r="D1583" s="46">
        <v>46</v>
      </c>
      <c r="E1583" s="3" t="s">
        <v>10536</v>
      </c>
      <c r="F1583" s="3"/>
      <c r="G1583" s="280">
        <v>53.550000000000004</v>
      </c>
      <c r="H1583" s="280">
        <v>49.2</v>
      </c>
      <c r="I1583" s="284">
        <v>48.300000000000004</v>
      </c>
      <c r="J1583"/>
      <c r="K1583"/>
      <c r="L1583"/>
      <c r="M1583"/>
    </row>
    <row r="1584" spans="1:13">
      <c r="A1584" s="49" t="s">
        <v>9823</v>
      </c>
      <c r="B1584" s="3">
        <v>6</v>
      </c>
      <c r="C1584" s="2">
        <v>1</v>
      </c>
      <c r="D1584" s="46">
        <v>40</v>
      </c>
      <c r="E1584" s="3" t="s">
        <v>10536</v>
      </c>
      <c r="F1584" s="3"/>
      <c r="G1584" s="280">
        <v>26.450000000000003</v>
      </c>
      <c r="H1584" s="280">
        <v>24.25</v>
      </c>
      <c r="I1584" s="284">
        <v>23.85</v>
      </c>
    </row>
    <row r="1585" spans="1:13" s="39" customFormat="1">
      <c r="A1585" s="49" t="s">
        <v>9832</v>
      </c>
      <c r="B1585" s="3">
        <v>6</v>
      </c>
      <c r="C1585" s="2">
        <v>0.7</v>
      </c>
      <c r="D1585" s="46">
        <v>43</v>
      </c>
      <c r="E1585" s="3" t="s">
        <v>10536</v>
      </c>
      <c r="F1585" s="3"/>
      <c r="G1585" s="280">
        <v>22.8</v>
      </c>
      <c r="H1585" s="280">
        <v>20.950000000000003</v>
      </c>
      <c r="I1585" s="284">
        <v>20.55</v>
      </c>
      <c r="J1585"/>
      <c r="K1585"/>
      <c r="L1585"/>
      <c r="M1585"/>
    </row>
    <row r="1586" spans="1:13">
      <c r="A1586" s="49" t="s">
        <v>9835</v>
      </c>
      <c r="B1586" s="3">
        <v>6</v>
      </c>
      <c r="C1586" s="2">
        <v>0.7</v>
      </c>
      <c r="D1586" s="46">
        <v>40</v>
      </c>
      <c r="E1586" s="3" t="s">
        <v>10536</v>
      </c>
      <c r="F1586" s="3"/>
      <c r="G1586" s="280">
        <v>31.700000000000003</v>
      </c>
      <c r="H1586" s="280">
        <v>29.1</v>
      </c>
      <c r="I1586" s="284">
        <v>28.55</v>
      </c>
    </row>
    <row r="1587" spans="1:13" s="39" customFormat="1">
      <c r="A1587" s="49" t="s">
        <v>9838</v>
      </c>
      <c r="B1587" s="3">
        <v>6</v>
      </c>
      <c r="C1587" s="2">
        <v>0.7</v>
      </c>
      <c r="D1587" s="46">
        <v>40</v>
      </c>
      <c r="E1587" s="3" t="s">
        <v>10536</v>
      </c>
      <c r="F1587" s="3"/>
      <c r="G1587" s="280">
        <v>51.2</v>
      </c>
      <c r="H1587" s="280">
        <v>47</v>
      </c>
      <c r="I1587" s="284">
        <v>46.150000000000006</v>
      </c>
      <c r="J1587"/>
      <c r="K1587"/>
      <c r="L1587"/>
      <c r="M1587"/>
    </row>
    <row r="1588" spans="1:13" s="39" customFormat="1">
      <c r="A1588" s="49" t="s">
        <v>9841</v>
      </c>
      <c r="B1588" s="3">
        <v>4</v>
      </c>
      <c r="C1588" s="2">
        <v>0.7</v>
      </c>
      <c r="D1588" s="46">
        <v>40</v>
      </c>
      <c r="E1588" s="3" t="s">
        <v>10536</v>
      </c>
      <c r="F1588" s="3"/>
      <c r="G1588" s="280">
        <v>184.8</v>
      </c>
      <c r="H1588" s="280">
        <v>169.65</v>
      </c>
      <c r="I1588" s="284">
        <v>166.60000000000002</v>
      </c>
      <c r="J1588"/>
      <c r="K1588"/>
      <c r="L1588"/>
      <c r="M1588"/>
    </row>
    <row r="1589" spans="1:13">
      <c r="A1589" s="49" t="s">
        <v>9844</v>
      </c>
      <c r="B1589" s="3">
        <v>4</v>
      </c>
      <c r="C1589" s="2">
        <v>0.7</v>
      </c>
      <c r="D1589" s="46">
        <v>43</v>
      </c>
      <c r="E1589" s="3" t="s">
        <v>10536</v>
      </c>
      <c r="F1589" s="3"/>
      <c r="G1589" s="280">
        <v>383.90000000000003</v>
      </c>
      <c r="H1589" s="280">
        <v>352.45000000000005</v>
      </c>
      <c r="I1589" s="284">
        <v>346.15000000000003</v>
      </c>
    </row>
    <row r="1590" spans="1:13">
      <c r="A1590" s="49" t="s">
        <v>26258</v>
      </c>
      <c r="B1590" s="3">
        <v>6</v>
      </c>
      <c r="C1590" s="2">
        <v>0.7</v>
      </c>
      <c r="D1590" s="46">
        <v>40</v>
      </c>
      <c r="E1590" s="3" t="s">
        <v>10536</v>
      </c>
      <c r="F1590" s="3"/>
      <c r="G1590" s="280">
        <v>31.400000000000002</v>
      </c>
      <c r="H1590" s="280">
        <v>28.8</v>
      </c>
      <c r="I1590" s="284">
        <v>28.3</v>
      </c>
    </row>
    <row r="1591" spans="1:13" s="39" customFormat="1">
      <c r="A1591" s="49" t="s">
        <v>9847</v>
      </c>
      <c r="B1591" s="3">
        <v>6</v>
      </c>
      <c r="C1591" s="2">
        <v>0.7</v>
      </c>
      <c r="D1591" s="46">
        <v>40</v>
      </c>
      <c r="E1591" s="3" t="s">
        <v>10536</v>
      </c>
      <c r="F1591" s="3"/>
      <c r="G1591" s="280">
        <v>28.900000000000002</v>
      </c>
      <c r="H1591" s="280">
        <v>26.5</v>
      </c>
      <c r="I1591" s="284">
        <v>26.05</v>
      </c>
      <c r="J1591"/>
      <c r="K1591"/>
      <c r="L1591"/>
      <c r="M1591"/>
    </row>
    <row r="1592" spans="1:13">
      <c r="A1592" s="49" t="s">
        <v>26312</v>
      </c>
      <c r="B1592" s="3">
        <v>6</v>
      </c>
      <c r="C1592" s="2">
        <v>1</v>
      </c>
      <c r="D1592" s="46">
        <v>40</v>
      </c>
      <c r="E1592" s="3" t="s">
        <v>10536</v>
      </c>
      <c r="F1592" s="3"/>
      <c r="G1592" s="280">
        <v>38.1</v>
      </c>
      <c r="H1592" s="280">
        <v>34.950000000000003</v>
      </c>
      <c r="I1592" s="284">
        <v>34.35</v>
      </c>
    </row>
    <row r="1593" spans="1:13">
      <c r="A1593" s="49" t="s">
        <v>9850</v>
      </c>
      <c r="B1593" s="3">
        <v>6</v>
      </c>
      <c r="C1593" s="2">
        <v>0.7</v>
      </c>
      <c r="D1593" s="46">
        <v>40</v>
      </c>
      <c r="E1593" s="3" t="s">
        <v>10536</v>
      </c>
      <c r="F1593" s="3"/>
      <c r="G1593" s="280">
        <v>27.700000000000003</v>
      </c>
      <c r="H1593" s="280">
        <v>25.450000000000003</v>
      </c>
      <c r="I1593" s="284">
        <v>25</v>
      </c>
    </row>
    <row r="1594" spans="1:13">
      <c r="A1594" s="49" t="s">
        <v>26313</v>
      </c>
      <c r="B1594" s="3">
        <v>6</v>
      </c>
      <c r="C1594" s="2">
        <v>1</v>
      </c>
      <c r="D1594" s="46">
        <v>40</v>
      </c>
      <c r="E1594" s="3" t="s">
        <v>10536</v>
      </c>
      <c r="F1594" s="3"/>
      <c r="G1594" s="280">
        <v>34.4</v>
      </c>
      <c r="H1594" s="280">
        <v>31.6</v>
      </c>
      <c r="I1594" s="284">
        <v>31.05</v>
      </c>
    </row>
    <row r="1595" spans="1:13">
      <c r="A1595" s="49" t="s">
        <v>9853</v>
      </c>
      <c r="B1595" s="3">
        <v>6</v>
      </c>
      <c r="C1595" s="2">
        <v>0.7</v>
      </c>
      <c r="D1595" s="46">
        <v>46</v>
      </c>
      <c r="E1595" s="3" t="s">
        <v>10536</v>
      </c>
      <c r="F1595" s="3"/>
      <c r="G1595" s="280">
        <v>45.650000000000006</v>
      </c>
      <c r="H1595" s="280">
        <v>41.900000000000006</v>
      </c>
      <c r="I1595" s="284">
        <v>41.150000000000006</v>
      </c>
    </row>
    <row r="1596" spans="1:13" s="39" customFormat="1">
      <c r="A1596" s="49" t="s">
        <v>9947</v>
      </c>
      <c r="B1596" s="3">
        <v>6</v>
      </c>
      <c r="C1596" s="2">
        <v>0.7</v>
      </c>
      <c r="D1596" s="46">
        <v>43</v>
      </c>
      <c r="E1596" s="3" t="s">
        <v>10536</v>
      </c>
      <c r="F1596" s="3"/>
      <c r="G1596" s="280">
        <v>43.650000000000006</v>
      </c>
      <c r="H1596" s="280">
        <v>40.1</v>
      </c>
      <c r="I1596" s="284">
        <v>39.35</v>
      </c>
      <c r="J1596"/>
      <c r="K1596"/>
      <c r="L1596"/>
      <c r="M1596"/>
    </row>
    <row r="1597" spans="1:13" s="39" customFormat="1">
      <c r="A1597" s="49" t="s">
        <v>9950</v>
      </c>
      <c r="B1597" s="3">
        <v>6</v>
      </c>
      <c r="C1597" s="2">
        <v>0.7</v>
      </c>
      <c r="D1597" s="46">
        <v>43</v>
      </c>
      <c r="E1597" s="3" t="s">
        <v>10536</v>
      </c>
      <c r="F1597" s="3"/>
      <c r="G1597" s="280">
        <v>29</v>
      </c>
      <c r="H1597" s="280">
        <v>26.650000000000002</v>
      </c>
      <c r="I1597" s="284">
        <v>26.150000000000002</v>
      </c>
      <c r="J1597"/>
      <c r="K1597"/>
      <c r="L1597"/>
      <c r="M1597"/>
    </row>
    <row r="1598" spans="1:13" s="39" customFormat="1">
      <c r="A1598" s="49" t="s">
        <v>26544</v>
      </c>
      <c r="B1598" s="3">
        <v>6</v>
      </c>
      <c r="C1598" s="2">
        <v>0.7</v>
      </c>
      <c r="D1598" s="46">
        <v>43</v>
      </c>
      <c r="E1598" s="3" t="s">
        <v>10536</v>
      </c>
      <c r="F1598" s="3"/>
      <c r="G1598" s="280">
        <v>29.200000000000003</v>
      </c>
      <c r="H1598" s="280">
        <v>26.8</v>
      </c>
      <c r="I1598" s="284">
        <v>26.35</v>
      </c>
      <c r="J1598"/>
      <c r="K1598"/>
      <c r="L1598"/>
      <c r="M1598"/>
    </row>
    <row r="1599" spans="1:13">
      <c r="A1599" s="49" t="s">
        <v>9955</v>
      </c>
      <c r="B1599" s="3">
        <v>6</v>
      </c>
      <c r="C1599" s="2">
        <v>0.7</v>
      </c>
      <c r="D1599" s="46">
        <v>43</v>
      </c>
      <c r="E1599" s="3" t="s">
        <v>10536</v>
      </c>
      <c r="F1599" s="3"/>
      <c r="G1599" s="280">
        <v>28.3</v>
      </c>
      <c r="H1599" s="280">
        <v>25.950000000000003</v>
      </c>
      <c r="I1599" s="284">
        <v>25.5</v>
      </c>
    </row>
    <row r="1600" spans="1:13">
      <c r="A1600" s="49" t="s">
        <v>9958</v>
      </c>
      <c r="B1600" s="3">
        <v>6</v>
      </c>
      <c r="C1600" s="2">
        <v>0.7</v>
      </c>
      <c r="D1600" s="46">
        <v>43</v>
      </c>
      <c r="E1600" s="3" t="s">
        <v>10536</v>
      </c>
      <c r="F1600" s="3"/>
      <c r="G1600" s="280">
        <v>24</v>
      </c>
      <c r="H1600" s="280">
        <v>22.05</v>
      </c>
      <c r="I1600" s="284">
        <v>21.650000000000002</v>
      </c>
    </row>
    <row r="1601" spans="1:13">
      <c r="A1601" s="49" t="s">
        <v>9964</v>
      </c>
      <c r="B1601" s="3">
        <v>6</v>
      </c>
      <c r="C1601" s="2">
        <v>0.7</v>
      </c>
      <c r="D1601" s="46">
        <v>56.1</v>
      </c>
      <c r="E1601" s="3" t="s">
        <v>10536</v>
      </c>
      <c r="F1601" s="3"/>
      <c r="G1601" s="280">
        <v>44.1</v>
      </c>
      <c r="H1601" s="280">
        <v>40.5</v>
      </c>
      <c r="I1601" s="284">
        <v>39.75</v>
      </c>
    </row>
    <row r="1602" spans="1:13" s="39" customFormat="1">
      <c r="A1602" s="49" t="s">
        <v>9967</v>
      </c>
      <c r="B1602" s="3">
        <v>6</v>
      </c>
      <c r="C1602" s="2">
        <v>0.7</v>
      </c>
      <c r="D1602" s="46">
        <v>46</v>
      </c>
      <c r="E1602" s="3" t="s">
        <v>10536</v>
      </c>
      <c r="F1602" s="3"/>
      <c r="G1602" s="280">
        <v>40.75</v>
      </c>
      <c r="H1602" s="280">
        <v>37.4</v>
      </c>
      <c r="I1602" s="284">
        <v>36.75</v>
      </c>
      <c r="J1602"/>
      <c r="K1602"/>
      <c r="L1602"/>
      <c r="M1602"/>
    </row>
    <row r="1603" spans="1:13">
      <c r="A1603" s="49" t="s">
        <v>9970</v>
      </c>
      <c r="B1603" s="3">
        <v>6</v>
      </c>
      <c r="C1603" s="2">
        <v>0.7</v>
      </c>
      <c r="D1603" s="46">
        <v>46</v>
      </c>
      <c r="E1603" s="3" t="s">
        <v>10536</v>
      </c>
      <c r="F1603" s="3"/>
      <c r="G1603" s="280">
        <v>45.650000000000006</v>
      </c>
      <c r="H1603" s="280">
        <v>41.900000000000006</v>
      </c>
      <c r="I1603" s="284">
        <v>41.150000000000006</v>
      </c>
    </row>
    <row r="1604" spans="1:13">
      <c r="A1604" s="49" t="s">
        <v>9973</v>
      </c>
      <c r="B1604" s="3">
        <v>6</v>
      </c>
      <c r="C1604" s="2">
        <v>0.7</v>
      </c>
      <c r="D1604" s="46">
        <v>43</v>
      </c>
      <c r="E1604" s="3" t="s">
        <v>10536</v>
      </c>
      <c r="F1604" s="3"/>
      <c r="G1604" s="280">
        <v>19.450000000000003</v>
      </c>
      <c r="H1604" s="280">
        <v>17.850000000000001</v>
      </c>
      <c r="I1604" s="284">
        <v>17.55</v>
      </c>
    </row>
    <row r="1605" spans="1:13">
      <c r="A1605" s="49" t="s">
        <v>9976</v>
      </c>
      <c r="B1605" s="3">
        <v>6</v>
      </c>
      <c r="C1605" s="2">
        <v>0.7</v>
      </c>
      <c r="D1605" s="46">
        <v>43</v>
      </c>
      <c r="E1605" s="3" t="s">
        <v>10536</v>
      </c>
      <c r="F1605" s="3"/>
      <c r="G1605" s="280">
        <v>20.3</v>
      </c>
      <c r="H1605" s="280">
        <v>18.650000000000002</v>
      </c>
      <c r="I1605" s="284">
        <v>18.3</v>
      </c>
    </row>
    <row r="1606" spans="1:13" s="39" customFormat="1">
      <c r="A1606" s="49" t="s">
        <v>26478</v>
      </c>
      <c r="B1606" s="3">
        <v>6</v>
      </c>
      <c r="C1606" s="2">
        <v>0.7</v>
      </c>
      <c r="D1606" s="46">
        <v>50</v>
      </c>
      <c r="E1606" s="3" t="s">
        <v>10536</v>
      </c>
      <c r="F1606" s="3"/>
      <c r="G1606" s="280">
        <v>44.75</v>
      </c>
      <c r="H1606" s="280">
        <v>41.1</v>
      </c>
      <c r="I1606" s="284">
        <v>40.35</v>
      </c>
      <c r="J1606"/>
      <c r="K1606"/>
      <c r="L1606"/>
      <c r="M1606"/>
    </row>
    <row r="1607" spans="1:13">
      <c r="A1607" s="49" t="s">
        <v>26479</v>
      </c>
      <c r="B1607" s="3">
        <v>6</v>
      </c>
      <c r="C1607" s="2">
        <v>0.7</v>
      </c>
      <c r="D1607" s="46">
        <v>50</v>
      </c>
      <c r="E1607" s="3" t="s">
        <v>10536</v>
      </c>
      <c r="F1607" s="3"/>
      <c r="G1607" s="280">
        <v>49.050000000000004</v>
      </c>
      <c r="H1607" s="280">
        <v>45</v>
      </c>
      <c r="I1607" s="284">
        <v>44.2</v>
      </c>
    </row>
    <row r="1608" spans="1:13" s="39" customFormat="1">
      <c r="A1608" s="49" t="s">
        <v>10176</v>
      </c>
      <c r="B1608" s="3">
        <v>6</v>
      </c>
      <c r="C1608" s="2">
        <v>0.7</v>
      </c>
      <c r="D1608" s="46">
        <v>43</v>
      </c>
      <c r="E1608" s="3" t="s">
        <v>10536</v>
      </c>
      <c r="F1608" s="3"/>
      <c r="G1608" s="280">
        <v>22.200000000000003</v>
      </c>
      <c r="H1608" s="280">
        <v>20.350000000000001</v>
      </c>
      <c r="I1608" s="284">
        <v>20</v>
      </c>
      <c r="J1608"/>
      <c r="K1608"/>
      <c r="L1608"/>
      <c r="M1608"/>
    </row>
    <row r="1609" spans="1:13">
      <c r="A1609" s="49" t="s">
        <v>10179</v>
      </c>
      <c r="B1609" s="3">
        <v>6</v>
      </c>
      <c r="C1609" s="2">
        <v>0.7</v>
      </c>
      <c r="D1609" s="46">
        <v>43</v>
      </c>
      <c r="E1609" s="3" t="s">
        <v>10536</v>
      </c>
      <c r="F1609" s="3"/>
      <c r="G1609" s="280">
        <v>22.75</v>
      </c>
      <c r="H1609" s="280">
        <v>20.900000000000002</v>
      </c>
      <c r="I1609" s="284">
        <v>20.5</v>
      </c>
    </row>
    <row r="1610" spans="1:13">
      <c r="A1610" s="49" t="s">
        <v>26510</v>
      </c>
      <c r="B1610" s="3">
        <v>6</v>
      </c>
      <c r="C1610" s="2">
        <v>0.7</v>
      </c>
      <c r="D1610" s="46">
        <v>46</v>
      </c>
      <c r="E1610" s="3" t="s">
        <v>10536</v>
      </c>
      <c r="F1610" s="3"/>
      <c r="G1610" s="280">
        <v>43.5</v>
      </c>
      <c r="H1610" s="280">
        <v>39.950000000000003</v>
      </c>
      <c r="I1610" s="284">
        <v>39.200000000000003</v>
      </c>
    </row>
    <row r="1611" spans="1:13">
      <c r="A1611" s="49" t="s">
        <v>10264</v>
      </c>
      <c r="B1611" s="3">
        <v>6</v>
      </c>
      <c r="C1611" s="2">
        <v>0.7</v>
      </c>
      <c r="D1611" s="46">
        <v>46</v>
      </c>
      <c r="E1611" s="3" t="s">
        <v>10536</v>
      </c>
      <c r="F1611" s="3"/>
      <c r="G1611" s="280">
        <v>35</v>
      </c>
      <c r="H1611" s="280">
        <v>32.15</v>
      </c>
      <c r="I1611" s="284">
        <v>31.6</v>
      </c>
    </row>
    <row r="1612" spans="1:13">
      <c r="A1612" s="49" t="s">
        <v>10270</v>
      </c>
      <c r="B1612" s="3">
        <v>6</v>
      </c>
      <c r="C1612" s="2">
        <v>0.7</v>
      </c>
      <c r="D1612" s="46">
        <v>46</v>
      </c>
      <c r="E1612" s="3" t="s">
        <v>10536</v>
      </c>
      <c r="F1612" s="3"/>
      <c r="G1612" s="280">
        <v>34.050000000000004</v>
      </c>
      <c r="H1612" s="280">
        <v>31.25</v>
      </c>
      <c r="I1612" s="284">
        <v>30.700000000000003</v>
      </c>
    </row>
    <row r="1613" spans="1:13">
      <c r="A1613" s="49" t="s">
        <v>10273</v>
      </c>
      <c r="B1613" s="3">
        <v>6</v>
      </c>
      <c r="C1613" s="2">
        <v>0.7</v>
      </c>
      <c r="D1613" s="46">
        <v>46</v>
      </c>
      <c r="E1613" s="3" t="s">
        <v>10536</v>
      </c>
      <c r="F1613" s="3"/>
      <c r="G1613" s="280">
        <v>35.25</v>
      </c>
      <c r="H1613" s="280">
        <v>32.4</v>
      </c>
      <c r="I1613" s="284">
        <v>31.8</v>
      </c>
    </row>
    <row r="1614" spans="1:13" s="39" customFormat="1">
      <c r="A1614" s="49" t="s">
        <v>10276</v>
      </c>
      <c r="B1614" s="3">
        <v>6</v>
      </c>
      <c r="C1614" s="2">
        <v>0.7</v>
      </c>
      <c r="D1614" s="46">
        <v>46</v>
      </c>
      <c r="E1614" s="3" t="s">
        <v>10536</v>
      </c>
      <c r="F1614" s="3"/>
      <c r="G1614" s="280">
        <v>54.150000000000006</v>
      </c>
      <c r="H1614" s="280">
        <v>49.75</v>
      </c>
      <c r="I1614" s="284">
        <v>48.85</v>
      </c>
      <c r="J1614"/>
      <c r="K1614"/>
      <c r="L1614"/>
      <c r="M1614"/>
    </row>
    <row r="1615" spans="1:13">
      <c r="A1615" s="49" t="s">
        <v>10335</v>
      </c>
      <c r="B1615" s="3">
        <v>6</v>
      </c>
      <c r="C1615" s="2">
        <v>0.7</v>
      </c>
      <c r="D1615" s="46">
        <v>43</v>
      </c>
      <c r="E1615" s="3" t="s">
        <v>10536</v>
      </c>
      <c r="F1615" s="3"/>
      <c r="G1615" s="280">
        <v>975.6</v>
      </c>
      <c r="H1615" s="280">
        <v>895.65000000000009</v>
      </c>
      <c r="I1615" s="284">
        <v>879.65000000000009</v>
      </c>
    </row>
    <row r="1616" spans="1:13">
      <c r="A1616" s="49" t="s">
        <v>1269</v>
      </c>
      <c r="B1616" s="3">
        <v>6</v>
      </c>
      <c r="C1616" s="2">
        <v>0.7</v>
      </c>
      <c r="D1616" s="46">
        <v>46.3</v>
      </c>
      <c r="E1616" s="3" t="s">
        <v>10554</v>
      </c>
      <c r="F1616" s="3"/>
      <c r="G1616" s="280">
        <v>22.200000000000003</v>
      </c>
      <c r="H1616" s="280">
        <v>20.350000000000001</v>
      </c>
      <c r="I1616" s="284">
        <v>20</v>
      </c>
    </row>
    <row r="1617" spans="1:13" s="39" customFormat="1">
      <c r="A1617" s="49" t="s">
        <v>1558</v>
      </c>
      <c r="B1617" s="3">
        <v>6</v>
      </c>
      <c r="C1617" s="2">
        <v>0.7</v>
      </c>
      <c r="D1617" s="46">
        <v>40</v>
      </c>
      <c r="E1617" s="3" t="s">
        <v>10554</v>
      </c>
      <c r="F1617" s="3"/>
      <c r="G1617" s="280">
        <v>23.700000000000003</v>
      </c>
      <c r="H1617" s="280">
        <v>21.75</v>
      </c>
      <c r="I1617" s="284">
        <v>21.35</v>
      </c>
      <c r="J1617"/>
      <c r="K1617"/>
      <c r="L1617"/>
      <c r="M1617"/>
    </row>
    <row r="1618" spans="1:13" s="39" customFormat="1">
      <c r="A1618" s="49" t="s">
        <v>1680</v>
      </c>
      <c r="B1618" s="3">
        <v>6</v>
      </c>
      <c r="C1618" s="2">
        <v>0.7</v>
      </c>
      <c r="D1618" s="46">
        <v>40</v>
      </c>
      <c r="E1618" s="3" t="s">
        <v>10554</v>
      </c>
      <c r="F1618" s="3"/>
      <c r="G1618" s="280">
        <v>12.450000000000001</v>
      </c>
      <c r="H1618" s="280">
        <v>11.450000000000001</v>
      </c>
      <c r="I1618" s="284">
        <v>11.25</v>
      </c>
      <c r="J1618"/>
      <c r="K1618"/>
      <c r="L1618"/>
      <c r="M1618"/>
    </row>
    <row r="1619" spans="1:13">
      <c r="A1619" s="49" t="s">
        <v>1803</v>
      </c>
      <c r="B1619" s="3">
        <v>12</v>
      </c>
      <c r="C1619" s="2">
        <v>1</v>
      </c>
      <c r="D1619" s="46">
        <v>40</v>
      </c>
      <c r="E1619" s="3" t="s">
        <v>10554</v>
      </c>
      <c r="F1619" s="3"/>
      <c r="G1619" s="280">
        <v>45.400000000000006</v>
      </c>
      <c r="H1619" s="280">
        <v>41.7</v>
      </c>
      <c r="I1619" s="284">
        <v>40.950000000000003</v>
      </c>
    </row>
    <row r="1620" spans="1:13">
      <c r="A1620" s="49" t="s">
        <v>26271</v>
      </c>
      <c r="B1620" s="3">
        <v>6</v>
      </c>
      <c r="C1620" s="2">
        <v>0.7</v>
      </c>
      <c r="D1620" s="46">
        <v>40</v>
      </c>
      <c r="E1620" s="3" t="s">
        <v>10554</v>
      </c>
      <c r="F1620" s="3"/>
      <c r="G1620" s="280">
        <v>32.300000000000004</v>
      </c>
      <c r="H1620" s="280">
        <v>29.650000000000002</v>
      </c>
      <c r="I1620" s="284">
        <v>29.1</v>
      </c>
    </row>
    <row r="1621" spans="1:13">
      <c r="A1621" s="49" t="s">
        <v>2520</v>
      </c>
      <c r="B1621" s="3">
        <v>6</v>
      </c>
      <c r="C1621" s="2">
        <v>0.7</v>
      </c>
      <c r="D1621" s="46">
        <v>48</v>
      </c>
      <c r="E1621" s="3" t="s">
        <v>10554</v>
      </c>
      <c r="F1621" s="3"/>
      <c r="G1621" s="280">
        <v>47.050000000000004</v>
      </c>
      <c r="H1621" s="280">
        <v>43.2</v>
      </c>
      <c r="I1621" s="284">
        <v>42.400000000000006</v>
      </c>
    </row>
    <row r="1622" spans="1:13">
      <c r="A1622" s="49" t="s">
        <v>2581</v>
      </c>
      <c r="B1622" s="3">
        <v>6</v>
      </c>
      <c r="C1622" s="2">
        <v>0.7</v>
      </c>
      <c r="D1622" s="46">
        <v>43</v>
      </c>
      <c r="E1622" s="3" t="s">
        <v>10554</v>
      </c>
      <c r="F1622" s="3"/>
      <c r="G1622" s="280">
        <v>30.05</v>
      </c>
      <c r="H1622" s="280">
        <v>27.6</v>
      </c>
      <c r="I1622" s="284">
        <v>27.1</v>
      </c>
    </row>
    <row r="1623" spans="1:13">
      <c r="A1623" s="49" t="s">
        <v>2584</v>
      </c>
      <c r="B1623" s="3">
        <v>6</v>
      </c>
      <c r="C1623" s="2">
        <v>0.7</v>
      </c>
      <c r="D1623" s="46">
        <v>43</v>
      </c>
      <c r="E1623" s="3" t="s">
        <v>10554</v>
      </c>
      <c r="F1623" s="3"/>
      <c r="G1623" s="280">
        <v>26.05</v>
      </c>
      <c r="H1623" s="280">
        <v>23.900000000000002</v>
      </c>
      <c r="I1623" s="284">
        <v>23.450000000000003</v>
      </c>
    </row>
    <row r="1624" spans="1:13" s="39" customFormat="1">
      <c r="A1624" s="49" t="s">
        <v>2590</v>
      </c>
      <c r="B1624" s="3">
        <v>6</v>
      </c>
      <c r="C1624" s="2">
        <v>0.7</v>
      </c>
      <c r="D1624" s="46">
        <v>43</v>
      </c>
      <c r="E1624" s="3" t="s">
        <v>10554</v>
      </c>
      <c r="F1624" s="3"/>
      <c r="G1624" s="280">
        <v>60.6</v>
      </c>
      <c r="H1624" s="280">
        <v>55.650000000000006</v>
      </c>
      <c r="I1624" s="284">
        <v>54.650000000000006</v>
      </c>
      <c r="J1624"/>
      <c r="K1624"/>
      <c r="L1624"/>
      <c r="M1624"/>
    </row>
    <row r="1625" spans="1:13">
      <c r="A1625" s="49" t="s">
        <v>2598</v>
      </c>
      <c r="B1625" s="3">
        <v>6</v>
      </c>
      <c r="C1625" s="2">
        <v>0.7</v>
      </c>
      <c r="D1625" s="46">
        <v>46</v>
      </c>
      <c r="E1625" s="3" t="s">
        <v>10554</v>
      </c>
      <c r="F1625" s="3"/>
      <c r="G1625" s="280">
        <v>36.4</v>
      </c>
      <c r="H1625" s="280">
        <v>33.450000000000003</v>
      </c>
      <c r="I1625" s="284">
        <v>32.85</v>
      </c>
    </row>
    <row r="1626" spans="1:13">
      <c r="A1626" s="49" t="s">
        <v>2603</v>
      </c>
      <c r="B1626" s="3">
        <v>6</v>
      </c>
      <c r="C1626" s="2">
        <v>0.7</v>
      </c>
      <c r="D1626" s="46">
        <v>46</v>
      </c>
      <c r="E1626" s="3" t="s">
        <v>10554</v>
      </c>
      <c r="F1626" s="3"/>
      <c r="G1626" s="280">
        <v>37.700000000000003</v>
      </c>
      <c r="H1626" s="280">
        <v>34.6</v>
      </c>
      <c r="I1626" s="284">
        <v>34</v>
      </c>
    </row>
    <row r="1627" spans="1:13">
      <c r="A1627" s="49" t="s">
        <v>26515</v>
      </c>
      <c r="B1627" s="3">
        <v>6</v>
      </c>
      <c r="C1627" s="2">
        <v>0.7</v>
      </c>
      <c r="D1627" s="46">
        <v>43</v>
      </c>
      <c r="E1627" s="3" t="s">
        <v>10554</v>
      </c>
      <c r="F1627" s="3"/>
      <c r="G1627" s="280">
        <v>35.25</v>
      </c>
      <c r="H1627" s="280">
        <v>32.35</v>
      </c>
      <c r="I1627" s="284">
        <v>31.8</v>
      </c>
    </row>
    <row r="1628" spans="1:13" s="39" customFormat="1">
      <c r="A1628" s="49" t="s">
        <v>3392</v>
      </c>
      <c r="B1628" s="3">
        <v>6</v>
      </c>
      <c r="C1628" s="2">
        <v>0.7</v>
      </c>
      <c r="D1628" s="46">
        <v>46</v>
      </c>
      <c r="E1628" s="3" t="s">
        <v>10554</v>
      </c>
      <c r="F1628" s="3"/>
      <c r="G1628" s="280">
        <v>31</v>
      </c>
      <c r="H1628" s="280">
        <v>28.450000000000003</v>
      </c>
      <c r="I1628" s="284">
        <v>27.950000000000003</v>
      </c>
      <c r="J1628"/>
      <c r="K1628"/>
      <c r="L1628"/>
      <c r="M1628"/>
    </row>
    <row r="1629" spans="1:13">
      <c r="A1629" s="49" t="s">
        <v>4057</v>
      </c>
      <c r="B1629" s="3">
        <v>6</v>
      </c>
      <c r="C1629" s="2">
        <v>0.7</v>
      </c>
      <c r="D1629" s="46">
        <v>40</v>
      </c>
      <c r="E1629" s="3" t="s">
        <v>10554</v>
      </c>
      <c r="F1629" s="3"/>
      <c r="G1629" s="280">
        <v>22.35</v>
      </c>
      <c r="H1629" s="280">
        <v>20.5</v>
      </c>
      <c r="I1629" s="284">
        <v>20.150000000000002</v>
      </c>
    </row>
    <row r="1630" spans="1:13">
      <c r="A1630" s="49" t="s">
        <v>26496</v>
      </c>
      <c r="B1630" s="3">
        <v>6</v>
      </c>
      <c r="C1630" s="2">
        <v>0.7</v>
      </c>
      <c r="D1630" s="46">
        <v>46</v>
      </c>
      <c r="E1630" s="3" t="s">
        <v>10554</v>
      </c>
      <c r="F1630" s="3"/>
      <c r="G1630" s="280">
        <v>32.200000000000003</v>
      </c>
      <c r="H1630" s="280">
        <v>29.6</v>
      </c>
      <c r="I1630" s="284">
        <v>29.05</v>
      </c>
    </row>
    <row r="1631" spans="1:13">
      <c r="A1631" s="49" t="s">
        <v>5125</v>
      </c>
      <c r="B1631" s="3">
        <v>6</v>
      </c>
      <c r="C1631" s="2">
        <v>0.7</v>
      </c>
      <c r="D1631" s="46">
        <v>46</v>
      </c>
      <c r="E1631" s="3" t="s">
        <v>10554</v>
      </c>
      <c r="F1631" s="3"/>
      <c r="G1631" s="280">
        <v>27.950000000000003</v>
      </c>
      <c r="H1631" s="280">
        <v>25.650000000000002</v>
      </c>
      <c r="I1631" s="284">
        <v>25.200000000000003</v>
      </c>
    </row>
    <row r="1632" spans="1:13">
      <c r="A1632" s="49" t="s">
        <v>5128</v>
      </c>
      <c r="B1632" s="3">
        <v>6</v>
      </c>
      <c r="C1632" s="2">
        <v>0.7</v>
      </c>
      <c r="D1632" s="46">
        <v>46</v>
      </c>
      <c r="E1632" s="3" t="s">
        <v>10554</v>
      </c>
      <c r="F1632" s="3"/>
      <c r="G1632" s="280">
        <v>30.3</v>
      </c>
      <c r="H1632" s="280">
        <v>27.85</v>
      </c>
      <c r="I1632" s="284">
        <v>27.35</v>
      </c>
    </row>
    <row r="1633" spans="1:13" s="39" customFormat="1">
      <c r="A1633" s="49" t="s">
        <v>5130</v>
      </c>
      <c r="B1633" s="3">
        <v>6</v>
      </c>
      <c r="C1633" s="2">
        <v>0.7</v>
      </c>
      <c r="D1633" s="46">
        <v>46</v>
      </c>
      <c r="E1633" s="3" t="s">
        <v>10554</v>
      </c>
      <c r="F1633" s="3"/>
      <c r="G1633" s="280">
        <v>32.200000000000003</v>
      </c>
      <c r="H1633" s="280">
        <v>29.6</v>
      </c>
      <c r="I1633" s="284">
        <v>29.05</v>
      </c>
      <c r="J1633"/>
      <c r="K1633"/>
      <c r="L1633"/>
      <c r="M1633"/>
    </row>
    <row r="1634" spans="1:13">
      <c r="A1634" s="49" t="s">
        <v>26349</v>
      </c>
      <c r="B1634" s="3">
        <v>1</v>
      </c>
      <c r="C1634" s="2">
        <v>0.7</v>
      </c>
      <c r="D1634" s="46">
        <v>41.8</v>
      </c>
      <c r="E1634" s="3" t="s">
        <v>10554</v>
      </c>
      <c r="F1634" s="3"/>
      <c r="G1634" s="280">
        <v>20135.600000000002</v>
      </c>
      <c r="H1634" s="280">
        <v>18485.150000000001</v>
      </c>
      <c r="I1634" s="284">
        <v>18155.05</v>
      </c>
    </row>
    <row r="1635" spans="1:13">
      <c r="A1635" s="49" t="s">
        <v>5744</v>
      </c>
      <c r="B1635" s="3">
        <v>6</v>
      </c>
      <c r="C1635" s="2">
        <v>0.5</v>
      </c>
      <c r="D1635" s="46">
        <v>48</v>
      </c>
      <c r="E1635" s="3" t="s">
        <v>10554</v>
      </c>
      <c r="F1635" s="3"/>
      <c r="G1635" s="280">
        <v>40.950000000000003</v>
      </c>
      <c r="H1635" s="280">
        <v>37.6</v>
      </c>
      <c r="I1635" s="284">
        <v>36.9</v>
      </c>
    </row>
    <row r="1636" spans="1:13">
      <c r="A1636" s="49" t="s">
        <v>5747</v>
      </c>
      <c r="B1636" s="3">
        <v>6</v>
      </c>
      <c r="C1636" s="2">
        <v>0.5</v>
      </c>
      <c r="D1636" s="46">
        <v>48</v>
      </c>
      <c r="E1636" s="3" t="s">
        <v>10554</v>
      </c>
      <c r="F1636" s="3"/>
      <c r="G1636" s="280">
        <v>44.6</v>
      </c>
      <c r="H1636" s="280">
        <v>40.950000000000003</v>
      </c>
      <c r="I1636" s="284">
        <v>40.200000000000003</v>
      </c>
    </row>
    <row r="1637" spans="1:13">
      <c r="A1637" s="49" t="s">
        <v>5750</v>
      </c>
      <c r="B1637" s="3">
        <v>6</v>
      </c>
      <c r="C1637" s="2">
        <v>0.5</v>
      </c>
      <c r="D1637" s="46">
        <v>48</v>
      </c>
      <c r="E1637" s="3" t="s">
        <v>10554</v>
      </c>
      <c r="F1637" s="3"/>
      <c r="G1637" s="280">
        <v>47.050000000000004</v>
      </c>
      <c r="H1637" s="280">
        <v>43.2</v>
      </c>
      <c r="I1637" s="284">
        <v>42.400000000000006</v>
      </c>
    </row>
    <row r="1638" spans="1:13" s="39" customFormat="1">
      <c r="A1638" s="49" t="s">
        <v>26324</v>
      </c>
      <c r="B1638" s="3">
        <v>12</v>
      </c>
      <c r="C1638" s="2">
        <v>0.7</v>
      </c>
      <c r="D1638" s="46">
        <v>40</v>
      </c>
      <c r="E1638" s="3" t="s">
        <v>10554</v>
      </c>
      <c r="F1638" s="3"/>
      <c r="G1638" s="280">
        <v>29.25</v>
      </c>
      <c r="H1638" s="280">
        <v>26.85</v>
      </c>
      <c r="I1638" s="284">
        <v>26.35</v>
      </c>
      <c r="J1638"/>
      <c r="K1638"/>
      <c r="L1638"/>
      <c r="M1638"/>
    </row>
    <row r="1639" spans="1:13">
      <c r="A1639" s="49" t="s">
        <v>26522</v>
      </c>
      <c r="B1639" s="3">
        <v>6</v>
      </c>
      <c r="C1639" s="2">
        <v>0.7</v>
      </c>
      <c r="D1639" s="46">
        <v>43</v>
      </c>
      <c r="E1639" s="3" t="s">
        <v>10554</v>
      </c>
      <c r="F1639" s="3"/>
      <c r="G1639" s="280">
        <v>29.5</v>
      </c>
      <c r="H1639" s="280">
        <v>27.1</v>
      </c>
      <c r="I1639" s="284">
        <v>26.6</v>
      </c>
    </row>
    <row r="1640" spans="1:13">
      <c r="A1640" s="49" t="s">
        <v>26497</v>
      </c>
      <c r="B1640" s="3">
        <v>6</v>
      </c>
      <c r="C1640" s="2">
        <v>0.7</v>
      </c>
      <c r="D1640" s="46">
        <v>46</v>
      </c>
      <c r="E1640" s="3" t="s">
        <v>10554</v>
      </c>
      <c r="F1640" s="3"/>
      <c r="G1640" s="280">
        <v>44.400000000000006</v>
      </c>
      <c r="H1640" s="280">
        <v>40.800000000000004</v>
      </c>
      <c r="I1640" s="284">
        <v>40.050000000000004</v>
      </c>
    </row>
    <row r="1641" spans="1:13" s="39" customFormat="1">
      <c r="A1641" s="49" t="s">
        <v>26523</v>
      </c>
      <c r="B1641" s="3">
        <v>6</v>
      </c>
      <c r="C1641" s="2">
        <v>0.7</v>
      </c>
      <c r="D1641" s="46">
        <v>43</v>
      </c>
      <c r="E1641" s="3" t="s">
        <v>10554</v>
      </c>
      <c r="F1641" s="3"/>
      <c r="G1641" s="280">
        <v>29.5</v>
      </c>
      <c r="H1641" s="280">
        <v>27.1</v>
      </c>
      <c r="I1641" s="284">
        <v>26.6</v>
      </c>
      <c r="J1641"/>
      <c r="K1641"/>
      <c r="L1641"/>
      <c r="M1641"/>
    </row>
    <row r="1642" spans="1:13">
      <c r="A1642" s="49" t="s">
        <v>26524</v>
      </c>
      <c r="B1642" s="3">
        <v>6</v>
      </c>
      <c r="C1642" s="2">
        <v>0.7</v>
      </c>
      <c r="D1642" s="46">
        <v>43</v>
      </c>
      <c r="E1642" s="3" t="s">
        <v>10554</v>
      </c>
      <c r="F1642" s="3"/>
      <c r="G1642" s="280">
        <v>29.5</v>
      </c>
      <c r="H1642" s="280">
        <v>27.1</v>
      </c>
      <c r="I1642" s="284">
        <v>26.6</v>
      </c>
    </row>
    <row r="1643" spans="1:13">
      <c r="A1643" s="49" t="s">
        <v>26525</v>
      </c>
      <c r="B1643" s="3">
        <v>6</v>
      </c>
      <c r="C1643" s="2">
        <v>0.7</v>
      </c>
      <c r="D1643" s="46">
        <v>43</v>
      </c>
      <c r="E1643" s="3" t="s">
        <v>10554</v>
      </c>
      <c r="F1643" s="3"/>
      <c r="G1643" s="280">
        <v>28.3</v>
      </c>
      <c r="H1643" s="280">
        <v>25.950000000000003</v>
      </c>
      <c r="I1643" s="284">
        <v>25.5</v>
      </c>
    </row>
    <row r="1644" spans="1:13">
      <c r="A1644" s="49" t="s">
        <v>26498</v>
      </c>
      <c r="B1644" s="3">
        <v>6</v>
      </c>
      <c r="C1644" s="2">
        <v>0.7</v>
      </c>
      <c r="D1644" s="46">
        <v>46</v>
      </c>
      <c r="E1644" s="3" t="s">
        <v>10554</v>
      </c>
      <c r="F1644" s="3"/>
      <c r="G1644" s="280">
        <v>43.2</v>
      </c>
      <c r="H1644" s="280">
        <v>39.650000000000006</v>
      </c>
      <c r="I1644" s="284">
        <v>38.950000000000003</v>
      </c>
    </row>
    <row r="1645" spans="1:13">
      <c r="A1645" s="49" t="s">
        <v>26526</v>
      </c>
      <c r="B1645" s="3">
        <v>6</v>
      </c>
      <c r="C1645" s="2">
        <v>0.7</v>
      </c>
      <c r="D1645" s="46">
        <v>43</v>
      </c>
      <c r="E1645" s="3" t="s">
        <v>10554</v>
      </c>
      <c r="F1645" s="3"/>
      <c r="G1645" s="280">
        <v>30.1</v>
      </c>
      <c r="H1645" s="280">
        <v>27.650000000000002</v>
      </c>
      <c r="I1645" s="284">
        <v>27.150000000000002</v>
      </c>
    </row>
    <row r="1646" spans="1:13">
      <c r="A1646" s="49" t="s">
        <v>26499</v>
      </c>
      <c r="B1646" s="3">
        <v>6</v>
      </c>
      <c r="C1646" s="2">
        <v>0.7</v>
      </c>
      <c r="D1646" s="46">
        <v>46</v>
      </c>
      <c r="E1646" s="3" t="s">
        <v>10554</v>
      </c>
      <c r="F1646" s="3"/>
      <c r="G1646" s="280">
        <v>43.800000000000004</v>
      </c>
      <c r="H1646" s="280">
        <v>40.200000000000003</v>
      </c>
      <c r="I1646" s="284">
        <v>39.5</v>
      </c>
    </row>
    <row r="1647" spans="1:13">
      <c r="A1647" s="49" t="s">
        <v>6294</v>
      </c>
      <c r="B1647" s="3">
        <v>6</v>
      </c>
      <c r="C1647" s="2">
        <v>0.7</v>
      </c>
      <c r="D1647" s="46">
        <v>43</v>
      </c>
      <c r="E1647" s="3" t="s">
        <v>10554</v>
      </c>
      <c r="F1647" s="3"/>
      <c r="G1647" s="280">
        <v>29.5</v>
      </c>
      <c r="H1647" s="280">
        <v>27.1</v>
      </c>
      <c r="I1647" s="284">
        <v>26.6</v>
      </c>
    </row>
    <row r="1648" spans="1:13" s="39" customFormat="1">
      <c r="A1648" s="49" t="s">
        <v>26500</v>
      </c>
      <c r="B1648" s="3">
        <v>6</v>
      </c>
      <c r="C1648" s="2">
        <v>0.7</v>
      </c>
      <c r="D1648" s="46">
        <v>46</v>
      </c>
      <c r="E1648" s="3" t="s">
        <v>10554</v>
      </c>
      <c r="F1648" s="3"/>
      <c r="G1648" s="280">
        <v>43.2</v>
      </c>
      <c r="H1648" s="280">
        <v>39.650000000000006</v>
      </c>
      <c r="I1648" s="284">
        <v>38.950000000000003</v>
      </c>
      <c r="J1648"/>
      <c r="K1648"/>
      <c r="L1648"/>
      <c r="M1648"/>
    </row>
    <row r="1649" spans="1:13">
      <c r="A1649" s="49" t="s">
        <v>6965</v>
      </c>
      <c r="B1649" s="3">
        <v>6</v>
      </c>
      <c r="C1649" s="2">
        <v>0.7</v>
      </c>
      <c r="D1649" s="46">
        <v>40</v>
      </c>
      <c r="E1649" s="3" t="s">
        <v>10554</v>
      </c>
      <c r="F1649" s="3"/>
      <c r="G1649" s="280">
        <v>25.6</v>
      </c>
      <c r="H1649" s="280">
        <v>23.5</v>
      </c>
      <c r="I1649" s="284">
        <v>23.05</v>
      </c>
    </row>
    <row r="1650" spans="1:13" s="39" customFormat="1">
      <c r="A1650" s="49" t="s">
        <v>6970</v>
      </c>
      <c r="B1650" s="3">
        <v>6</v>
      </c>
      <c r="C1650" s="2">
        <v>0.7</v>
      </c>
      <c r="D1650" s="46">
        <v>40</v>
      </c>
      <c r="E1650" s="3" t="s">
        <v>10554</v>
      </c>
      <c r="F1650" s="3"/>
      <c r="G1650" s="280">
        <v>36.550000000000004</v>
      </c>
      <c r="H1650" s="280">
        <v>33.550000000000004</v>
      </c>
      <c r="I1650" s="284">
        <v>32.950000000000003</v>
      </c>
      <c r="J1650"/>
      <c r="K1650"/>
      <c r="L1650"/>
      <c r="M1650"/>
    </row>
    <row r="1651" spans="1:13">
      <c r="A1651" s="49" t="s">
        <v>7156</v>
      </c>
      <c r="B1651" s="3">
        <v>6</v>
      </c>
      <c r="C1651" s="2">
        <v>0.7</v>
      </c>
      <c r="D1651" s="46">
        <v>45</v>
      </c>
      <c r="E1651" s="3" t="s">
        <v>10554</v>
      </c>
      <c r="F1651" s="3"/>
      <c r="G1651" s="280">
        <v>43.650000000000006</v>
      </c>
      <c r="H1651" s="280">
        <v>40.1</v>
      </c>
      <c r="I1651" s="284">
        <v>39.35</v>
      </c>
    </row>
    <row r="1652" spans="1:13">
      <c r="A1652" s="49" t="s">
        <v>7168</v>
      </c>
      <c r="B1652" s="3">
        <v>6</v>
      </c>
      <c r="C1652" s="2">
        <v>0.7</v>
      </c>
      <c r="D1652" s="46">
        <v>40</v>
      </c>
      <c r="E1652" s="3" t="s">
        <v>10554</v>
      </c>
      <c r="F1652" s="3"/>
      <c r="G1652" s="280">
        <v>26.150000000000002</v>
      </c>
      <c r="H1652" s="280">
        <v>24</v>
      </c>
      <c r="I1652" s="284">
        <v>23.55</v>
      </c>
    </row>
    <row r="1653" spans="1:13">
      <c r="A1653" s="49" t="s">
        <v>7171</v>
      </c>
      <c r="B1653" s="3">
        <v>6</v>
      </c>
      <c r="C1653" s="2">
        <v>0.7</v>
      </c>
      <c r="D1653" s="46">
        <v>40</v>
      </c>
      <c r="E1653" s="3" t="s">
        <v>10554</v>
      </c>
      <c r="F1653" s="3"/>
      <c r="G1653" s="280">
        <v>26.150000000000002</v>
      </c>
      <c r="H1653" s="280">
        <v>24</v>
      </c>
      <c r="I1653" s="284">
        <v>23.55</v>
      </c>
    </row>
    <row r="1654" spans="1:13">
      <c r="A1654" s="49" t="s">
        <v>7174</v>
      </c>
      <c r="B1654" s="3">
        <v>6</v>
      </c>
      <c r="C1654" s="2">
        <v>0.5</v>
      </c>
      <c r="D1654" s="46">
        <v>51.4</v>
      </c>
      <c r="E1654" s="3" t="s">
        <v>10554</v>
      </c>
      <c r="F1654" s="3"/>
      <c r="G1654" s="280">
        <v>37.5</v>
      </c>
      <c r="H1654" s="280">
        <v>34.4</v>
      </c>
      <c r="I1654" s="284">
        <v>33.800000000000004</v>
      </c>
    </row>
    <row r="1655" spans="1:13">
      <c r="A1655" s="49" t="s">
        <v>7177</v>
      </c>
      <c r="B1655" s="3">
        <v>6</v>
      </c>
      <c r="C1655" s="2">
        <v>0.5</v>
      </c>
      <c r="D1655" s="46">
        <v>51.4</v>
      </c>
      <c r="E1655" s="3" t="s">
        <v>10554</v>
      </c>
      <c r="F1655" s="3"/>
      <c r="G1655" s="280">
        <v>38.700000000000003</v>
      </c>
      <c r="H1655" s="280">
        <v>35.550000000000004</v>
      </c>
      <c r="I1655" s="284">
        <v>34.9</v>
      </c>
    </row>
    <row r="1656" spans="1:13">
      <c r="A1656" s="49" t="s">
        <v>7183</v>
      </c>
      <c r="B1656" s="3">
        <v>12</v>
      </c>
      <c r="C1656" s="2">
        <v>0.7</v>
      </c>
      <c r="D1656" s="46">
        <v>43</v>
      </c>
      <c r="E1656" s="3" t="s">
        <v>10554</v>
      </c>
      <c r="F1656" s="3"/>
      <c r="G1656" s="280">
        <v>34.4</v>
      </c>
      <c r="H1656" s="280">
        <v>31.55</v>
      </c>
      <c r="I1656" s="284">
        <v>31</v>
      </c>
    </row>
    <row r="1657" spans="1:13">
      <c r="A1657" s="49" t="s">
        <v>7215</v>
      </c>
      <c r="B1657" s="3">
        <v>6</v>
      </c>
      <c r="C1657" s="2">
        <v>0.7</v>
      </c>
      <c r="D1657" s="46">
        <v>40</v>
      </c>
      <c r="E1657" s="3" t="s">
        <v>10554</v>
      </c>
      <c r="F1657" s="3"/>
      <c r="G1657" s="280">
        <v>28.950000000000003</v>
      </c>
      <c r="H1657" s="280">
        <v>26.55</v>
      </c>
      <c r="I1657" s="284">
        <v>26.1</v>
      </c>
    </row>
    <row r="1658" spans="1:13" s="39" customFormat="1">
      <c r="A1658" s="49" t="s">
        <v>7229</v>
      </c>
      <c r="B1658" s="3">
        <v>3</v>
      </c>
      <c r="C1658" s="2">
        <v>0.7</v>
      </c>
      <c r="D1658" s="46">
        <v>43.1</v>
      </c>
      <c r="E1658" s="3" t="s">
        <v>10554</v>
      </c>
      <c r="F1658" s="3"/>
      <c r="G1658" s="280">
        <v>52.7</v>
      </c>
      <c r="H1658" s="280">
        <v>48.400000000000006</v>
      </c>
      <c r="I1658" s="284">
        <v>47.5</v>
      </c>
      <c r="J1658"/>
      <c r="K1658"/>
      <c r="L1658"/>
      <c r="M1658"/>
    </row>
    <row r="1659" spans="1:13" s="39" customFormat="1">
      <c r="A1659" s="49" t="s">
        <v>8282</v>
      </c>
      <c r="B1659" s="3">
        <v>6</v>
      </c>
      <c r="C1659" s="2">
        <v>0.5</v>
      </c>
      <c r="D1659" s="46">
        <v>56</v>
      </c>
      <c r="E1659" s="3" t="s">
        <v>10554</v>
      </c>
      <c r="F1659" s="3"/>
      <c r="G1659" s="280">
        <v>21.900000000000002</v>
      </c>
      <c r="H1659" s="280">
        <v>20.150000000000002</v>
      </c>
      <c r="I1659" s="284">
        <v>19.75</v>
      </c>
      <c r="J1659"/>
      <c r="K1659"/>
      <c r="L1659"/>
      <c r="M1659"/>
    </row>
    <row r="1660" spans="1:13" s="39" customFormat="1">
      <c r="A1660" s="49" t="s">
        <v>26297</v>
      </c>
      <c r="B1660" s="3">
        <v>6</v>
      </c>
      <c r="C1660" s="2">
        <v>0.7</v>
      </c>
      <c r="D1660" s="46">
        <v>40</v>
      </c>
      <c r="E1660" s="3" t="s">
        <v>10554</v>
      </c>
      <c r="F1660" s="3"/>
      <c r="G1660" s="280">
        <v>30.450000000000003</v>
      </c>
      <c r="H1660" s="280">
        <v>27.950000000000003</v>
      </c>
      <c r="I1660" s="284">
        <v>27.450000000000003</v>
      </c>
      <c r="J1660"/>
      <c r="K1660"/>
      <c r="L1660"/>
      <c r="M1660"/>
    </row>
    <row r="1661" spans="1:13">
      <c r="A1661" s="49" t="s">
        <v>26298</v>
      </c>
      <c r="B1661" s="3">
        <v>6</v>
      </c>
      <c r="C1661" s="2">
        <v>0.7</v>
      </c>
      <c r="D1661" s="46">
        <v>40</v>
      </c>
      <c r="E1661" s="3" t="s">
        <v>10554</v>
      </c>
      <c r="F1661" s="3"/>
      <c r="G1661" s="280">
        <v>29.8</v>
      </c>
      <c r="H1661" s="280">
        <v>27.35</v>
      </c>
      <c r="I1661" s="284">
        <v>26.85</v>
      </c>
    </row>
    <row r="1662" spans="1:13" s="39" customFormat="1">
      <c r="A1662" s="49" t="s">
        <v>8710</v>
      </c>
      <c r="B1662" s="3">
        <v>6</v>
      </c>
      <c r="C1662" s="2">
        <v>0.7</v>
      </c>
      <c r="D1662" s="46">
        <v>40</v>
      </c>
      <c r="E1662" s="3" t="s">
        <v>10554</v>
      </c>
      <c r="F1662" s="3"/>
      <c r="G1662" s="280">
        <v>21.25</v>
      </c>
      <c r="H1662" s="280">
        <v>19.5</v>
      </c>
      <c r="I1662" s="284">
        <v>19.150000000000002</v>
      </c>
      <c r="J1662"/>
      <c r="K1662"/>
      <c r="L1662"/>
      <c r="M1662"/>
    </row>
    <row r="1663" spans="1:13">
      <c r="A1663" s="49" t="s">
        <v>8722</v>
      </c>
      <c r="B1663" s="3">
        <v>12</v>
      </c>
      <c r="C1663" s="2">
        <v>0.7</v>
      </c>
      <c r="D1663" s="46">
        <v>43</v>
      </c>
      <c r="E1663" s="3" t="s">
        <v>10554</v>
      </c>
      <c r="F1663" s="3"/>
      <c r="G1663" s="280">
        <v>46.6</v>
      </c>
      <c r="H1663" s="280">
        <v>42.75</v>
      </c>
      <c r="I1663" s="284">
        <v>42</v>
      </c>
    </row>
    <row r="1664" spans="1:13">
      <c r="A1664" s="49" t="s">
        <v>9381</v>
      </c>
      <c r="B1664" s="3">
        <v>6</v>
      </c>
      <c r="C1664" s="2">
        <v>0.7</v>
      </c>
      <c r="D1664" s="46">
        <v>46</v>
      </c>
      <c r="E1664" s="3" t="s">
        <v>10554</v>
      </c>
      <c r="F1664" s="3"/>
      <c r="G1664" s="280">
        <v>27.35</v>
      </c>
      <c r="H1664" s="280">
        <v>25.1</v>
      </c>
      <c r="I1664" s="284">
        <v>24.650000000000002</v>
      </c>
    </row>
    <row r="1665" spans="1:13">
      <c r="A1665" s="49" t="s">
        <v>9384</v>
      </c>
      <c r="B1665" s="3">
        <v>6</v>
      </c>
      <c r="C1665" s="2">
        <v>0.7</v>
      </c>
      <c r="D1665" s="46">
        <v>46</v>
      </c>
      <c r="E1665" s="3" t="s">
        <v>10554</v>
      </c>
      <c r="F1665" s="3"/>
      <c r="G1665" s="280">
        <v>32.75</v>
      </c>
      <c r="H1665" s="280">
        <v>30.1</v>
      </c>
      <c r="I1665" s="284">
        <v>29.55</v>
      </c>
    </row>
    <row r="1666" spans="1:13">
      <c r="A1666" s="49" t="s">
        <v>9390</v>
      </c>
      <c r="B1666" s="3">
        <v>6</v>
      </c>
      <c r="C1666" s="2">
        <v>0.7</v>
      </c>
      <c r="D1666" s="46">
        <v>46</v>
      </c>
      <c r="E1666" s="3" t="s">
        <v>10554</v>
      </c>
      <c r="F1666" s="3"/>
      <c r="G1666" s="280">
        <v>20.950000000000003</v>
      </c>
      <c r="H1666" s="280">
        <v>19.200000000000003</v>
      </c>
      <c r="I1666" s="284">
        <v>18.850000000000001</v>
      </c>
    </row>
    <row r="1667" spans="1:13">
      <c r="A1667" s="49" t="s">
        <v>26508</v>
      </c>
      <c r="B1667" s="3">
        <v>6</v>
      </c>
      <c r="C1667" s="2">
        <v>0.7</v>
      </c>
      <c r="D1667" s="46">
        <v>46</v>
      </c>
      <c r="E1667" s="3" t="s">
        <v>10554</v>
      </c>
      <c r="F1667" s="3"/>
      <c r="G1667" s="280">
        <v>20.950000000000003</v>
      </c>
      <c r="H1667" s="280">
        <v>19.200000000000003</v>
      </c>
      <c r="I1667" s="284">
        <v>18.850000000000001</v>
      </c>
    </row>
    <row r="1668" spans="1:13" s="39" customFormat="1">
      <c r="A1668" s="49" t="s">
        <v>9396</v>
      </c>
      <c r="B1668" s="3">
        <v>6</v>
      </c>
      <c r="C1668" s="2">
        <v>0.7</v>
      </c>
      <c r="D1668" s="46">
        <v>46</v>
      </c>
      <c r="E1668" s="3" t="s">
        <v>10554</v>
      </c>
      <c r="F1668" s="3"/>
      <c r="G1668" s="280">
        <v>28.150000000000002</v>
      </c>
      <c r="H1668" s="280">
        <v>25.8</v>
      </c>
      <c r="I1668" s="284">
        <v>25.35</v>
      </c>
      <c r="J1668"/>
      <c r="K1668"/>
      <c r="L1668"/>
      <c r="M1668"/>
    </row>
    <row r="1669" spans="1:13" s="39" customFormat="1">
      <c r="A1669" s="49" t="s">
        <v>9452</v>
      </c>
      <c r="B1669" s="3">
        <v>6</v>
      </c>
      <c r="C1669" s="2">
        <v>0.7</v>
      </c>
      <c r="D1669" s="46">
        <v>40</v>
      </c>
      <c r="E1669" s="3" t="s">
        <v>10554</v>
      </c>
      <c r="F1669" s="3"/>
      <c r="G1669" s="280">
        <v>22.450000000000003</v>
      </c>
      <c r="H1669" s="280">
        <v>20.650000000000002</v>
      </c>
      <c r="I1669" s="284">
        <v>20.25</v>
      </c>
      <c r="J1669"/>
      <c r="K1669"/>
      <c r="L1669"/>
      <c r="M1669"/>
    </row>
    <row r="1670" spans="1:13">
      <c r="A1670" s="49" t="s">
        <v>9513</v>
      </c>
      <c r="B1670" s="3">
        <v>6</v>
      </c>
      <c r="C1670" s="2">
        <v>0.7</v>
      </c>
      <c r="D1670" s="46">
        <v>40</v>
      </c>
      <c r="E1670" s="3" t="s">
        <v>10554</v>
      </c>
      <c r="F1670" s="3"/>
      <c r="G1670" s="280">
        <v>35.050000000000004</v>
      </c>
      <c r="H1670" s="280">
        <v>32.15</v>
      </c>
      <c r="I1670" s="284">
        <v>31.6</v>
      </c>
    </row>
    <row r="1671" spans="1:13" s="39" customFormat="1">
      <c r="A1671" s="49" t="s">
        <v>9607</v>
      </c>
      <c r="B1671" s="3">
        <v>6</v>
      </c>
      <c r="C1671" s="2">
        <v>0.7</v>
      </c>
      <c r="D1671" s="46">
        <v>43</v>
      </c>
      <c r="E1671" s="3" t="s">
        <v>10554</v>
      </c>
      <c r="F1671" s="3"/>
      <c r="G1671" s="280">
        <v>80.100000000000009</v>
      </c>
      <c r="H1671" s="280">
        <v>73.5</v>
      </c>
      <c r="I1671" s="284">
        <v>72.2</v>
      </c>
      <c r="J1671"/>
      <c r="K1671"/>
      <c r="L1671"/>
      <c r="M1671"/>
    </row>
    <row r="1672" spans="1:13">
      <c r="A1672" s="49" t="s">
        <v>9725</v>
      </c>
      <c r="B1672" s="3">
        <v>6</v>
      </c>
      <c r="C1672" s="2">
        <v>0.7</v>
      </c>
      <c r="D1672" s="46">
        <v>58</v>
      </c>
      <c r="E1672" s="3" t="s">
        <v>10554</v>
      </c>
      <c r="F1672" s="3"/>
      <c r="G1672" s="280">
        <v>31.450000000000003</v>
      </c>
      <c r="H1672" s="280">
        <v>28.85</v>
      </c>
      <c r="I1672" s="284">
        <v>28.35</v>
      </c>
    </row>
    <row r="1673" spans="1:13">
      <c r="A1673" s="49" t="s">
        <v>9728</v>
      </c>
      <c r="B1673" s="3">
        <v>6</v>
      </c>
      <c r="C1673" s="2">
        <v>0.7</v>
      </c>
      <c r="D1673" s="46">
        <v>48</v>
      </c>
      <c r="E1673" s="3" t="s">
        <v>10554</v>
      </c>
      <c r="F1673" s="3"/>
      <c r="G1673" s="280">
        <v>35.4</v>
      </c>
      <c r="H1673" s="280">
        <v>32.5</v>
      </c>
      <c r="I1673" s="284">
        <v>31.900000000000002</v>
      </c>
    </row>
    <row r="1674" spans="1:13">
      <c r="A1674" s="49" t="s">
        <v>9731</v>
      </c>
      <c r="B1674" s="3">
        <v>6</v>
      </c>
      <c r="C1674" s="2">
        <v>0.7</v>
      </c>
      <c r="D1674" s="46">
        <v>46</v>
      </c>
      <c r="E1674" s="3" t="s">
        <v>10554</v>
      </c>
      <c r="F1674" s="3"/>
      <c r="G1674" s="280">
        <v>23.650000000000002</v>
      </c>
      <c r="H1674" s="280">
        <v>21.75</v>
      </c>
      <c r="I1674" s="284">
        <v>21.35</v>
      </c>
    </row>
    <row r="1675" spans="1:13">
      <c r="A1675" s="49" t="s">
        <v>9809</v>
      </c>
      <c r="B1675" s="3">
        <v>6</v>
      </c>
      <c r="C1675" s="2">
        <v>0.7</v>
      </c>
      <c r="D1675" s="46">
        <v>40</v>
      </c>
      <c r="E1675" s="3" t="s">
        <v>10554</v>
      </c>
      <c r="F1675" s="3"/>
      <c r="G1675" s="280">
        <v>34.1</v>
      </c>
      <c r="H1675" s="280">
        <v>31.35</v>
      </c>
      <c r="I1675" s="284">
        <v>30.75</v>
      </c>
    </row>
    <row r="1676" spans="1:13">
      <c r="A1676" s="49" t="s">
        <v>306</v>
      </c>
      <c r="B1676" s="3">
        <v>6</v>
      </c>
      <c r="C1676" s="2">
        <v>0.5</v>
      </c>
      <c r="D1676" s="46">
        <v>40</v>
      </c>
      <c r="E1676" s="3" t="s">
        <v>10541</v>
      </c>
      <c r="F1676" s="3"/>
      <c r="G1676" s="280">
        <v>25.1</v>
      </c>
      <c r="H1676" s="280">
        <v>23.05</v>
      </c>
      <c r="I1676" s="284">
        <v>22.650000000000002</v>
      </c>
    </row>
    <row r="1677" spans="1:13" s="39" customFormat="1">
      <c r="A1677" s="49" t="s">
        <v>309</v>
      </c>
      <c r="B1677" s="3">
        <v>6</v>
      </c>
      <c r="C1677" s="2">
        <v>0.5</v>
      </c>
      <c r="D1677" s="46">
        <v>40</v>
      </c>
      <c r="E1677" s="3" t="s">
        <v>10541</v>
      </c>
      <c r="F1677" s="3"/>
      <c r="G1677" s="280">
        <v>15.350000000000001</v>
      </c>
      <c r="H1677" s="280">
        <v>14.100000000000001</v>
      </c>
      <c r="I1677" s="284">
        <v>13.850000000000001</v>
      </c>
      <c r="J1677"/>
      <c r="K1677"/>
      <c r="L1677"/>
      <c r="M1677"/>
    </row>
    <row r="1678" spans="1:13" s="39" customFormat="1">
      <c r="A1678" s="49" t="s">
        <v>312</v>
      </c>
      <c r="B1678" s="3">
        <v>6</v>
      </c>
      <c r="C1678" s="2">
        <v>0.5</v>
      </c>
      <c r="D1678" s="46">
        <v>40</v>
      </c>
      <c r="E1678" s="3" t="s">
        <v>10541</v>
      </c>
      <c r="F1678" s="3"/>
      <c r="G1678" s="280">
        <v>20.75</v>
      </c>
      <c r="H1678" s="280">
        <v>19.05</v>
      </c>
      <c r="I1678" s="284">
        <v>18.7</v>
      </c>
      <c r="J1678"/>
      <c r="K1678"/>
      <c r="L1678"/>
      <c r="M1678"/>
    </row>
    <row r="1679" spans="1:13">
      <c r="A1679" s="49" t="s">
        <v>502</v>
      </c>
      <c r="B1679" s="3">
        <v>6</v>
      </c>
      <c r="C1679" s="2">
        <v>0.7</v>
      </c>
      <c r="D1679" s="46">
        <v>43</v>
      </c>
      <c r="E1679" s="3" t="s">
        <v>10541</v>
      </c>
      <c r="F1679" s="3"/>
      <c r="G1679" s="280">
        <v>62.45</v>
      </c>
      <c r="H1679" s="280">
        <v>57.35</v>
      </c>
      <c r="I1679" s="284">
        <v>56.300000000000004</v>
      </c>
    </row>
    <row r="1680" spans="1:13" s="39" customFormat="1">
      <c r="A1680" s="49" t="s">
        <v>505</v>
      </c>
      <c r="B1680" s="3">
        <v>6</v>
      </c>
      <c r="C1680" s="2">
        <v>0.7</v>
      </c>
      <c r="D1680" s="46">
        <v>40</v>
      </c>
      <c r="E1680" s="3" t="s">
        <v>10541</v>
      </c>
      <c r="F1680" s="3"/>
      <c r="G1680" s="280">
        <v>11.25</v>
      </c>
      <c r="H1680" s="280">
        <v>10.350000000000001</v>
      </c>
      <c r="I1680" s="284">
        <v>10.15</v>
      </c>
      <c r="J1680"/>
      <c r="K1680"/>
      <c r="L1680"/>
      <c r="M1680"/>
    </row>
    <row r="1681" spans="1:13" s="39" customFormat="1">
      <c r="A1681" s="49" t="s">
        <v>918</v>
      </c>
      <c r="B1681" s="3">
        <v>6</v>
      </c>
      <c r="C1681" s="2">
        <v>0.7</v>
      </c>
      <c r="D1681" s="46">
        <v>40</v>
      </c>
      <c r="E1681" s="3" t="s">
        <v>10541</v>
      </c>
      <c r="F1681" s="3"/>
      <c r="G1681" s="280">
        <v>22.35</v>
      </c>
      <c r="H1681" s="280">
        <v>20.5</v>
      </c>
      <c r="I1681" s="284">
        <v>20.150000000000002</v>
      </c>
      <c r="J1681"/>
      <c r="K1681"/>
      <c r="L1681"/>
      <c r="M1681"/>
    </row>
    <row r="1682" spans="1:13" s="39" customFormat="1">
      <c r="A1682" s="49" t="s">
        <v>1057</v>
      </c>
      <c r="B1682" s="3">
        <v>12</v>
      </c>
      <c r="C1682" s="2">
        <v>0.7</v>
      </c>
      <c r="D1682" s="46">
        <v>40</v>
      </c>
      <c r="E1682" s="3" t="s">
        <v>10541</v>
      </c>
      <c r="F1682" s="3"/>
      <c r="G1682" s="280">
        <v>12.15</v>
      </c>
      <c r="H1682" s="280">
        <v>11.15</v>
      </c>
      <c r="I1682" s="284">
        <v>10.950000000000001</v>
      </c>
      <c r="J1682"/>
      <c r="K1682"/>
      <c r="L1682"/>
      <c r="M1682"/>
    </row>
    <row r="1683" spans="1:13" s="39" customFormat="1">
      <c r="A1683" s="49" t="s">
        <v>1257</v>
      </c>
      <c r="B1683" s="3">
        <v>6</v>
      </c>
      <c r="C1683" s="2">
        <v>1</v>
      </c>
      <c r="D1683" s="46">
        <v>40</v>
      </c>
      <c r="E1683" s="3" t="s">
        <v>10541</v>
      </c>
      <c r="F1683" s="3"/>
      <c r="G1683" s="280">
        <v>15.450000000000001</v>
      </c>
      <c r="H1683" s="280">
        <v>14.200000000000001</v>
      </c>
      <c r="I1683" s="284">
        <v>13.950000000000001</v>
      </c>
      <c r="J1683"/>
      <c r="K1683"/>
      <c r="L1683"/>
      <c r="M1683"/>
    </row>
    <row r="1684" spans="1:13">
      <c r="A1684" s="49" t="s">
        <v>1263</v>
      </c>
      <c r="B1684" s="3">
        <v>6</v>
      </c>
      <c r="C1684" s="2">
        <v>0.7</v>
      </c>
      <c r="D1684" s="46">
        <v>40</v>
      </c>
      <c r="E1684" s="3" t="s">
        <v>10541</v>
      </c>
      <c r="F1684" s="3"/>
      <c r="G1684" s="280">
        <v>14.8</v>
      </c>
      <c r="H1684" s="280">
        <v>13.600000000000001</v>
      </c>
      <c r="I1684" s="284">
        <v>13.350000000000001</v>
      </c>
    </row>
    <row r="1685" spans="1:13">
      <c r="A1685" s="49" t="s">
        <v>1266</v>
      </c>
      <c r="B1685" s="3">
        <v>6</v>
      </c>
      <c r="C1685" s="2">
        <v>0.7</v>
      </c>
      <c r="D1685" s="46">
        <v>40</v>
      </c>
      <c r="E1685" s="3" t="s">
        <v>10541</v>
      </c>
      <c r="F1685" s="3"/>
      <c r="G1685" s="280">
        <v>24.35</v>
      </c>
      <c r="H1685" s="280">
        <v>22.35</v>
      </c>
      <c r="I1685" s="284">
        <v>21.950000000000003</v>
      </c>
    </row>
    <row r="1686" spans="1:13">
      <c r="A1686" s="49" t="s">
        <v>1272</v>
      </c>
      <c r="B1686" s="3">
        <v>6</v>
      </c>
      <c r="C1686" s="2">
        <v>0.7</v>
      </c>
      <c r="D1686" s="46">
        <v>46.3</v>
      </c>
      <c r="E1686" s="3" t="s">
        <v>10541</v>
      </c>
      <c r="F1686" s="3"/>
      <c r="G1686" s="280">
        <v>21.55</v>
      </c>
      <c r="H1686" s="280">
        <v>19.8</v>
      </c>
      <c r="I1686" s="284">
        <v>19.450000000000003</v>
      </c>
    </row>
    <row r="1687" spans="1:13">
      <c r="A1687" s="49" t="s">
        <v>26407</v>
      </c>
      <c r="B1687" s="3">
        <v>6</v>
      </c>
      <c r="C1687" s="2">
        <v>0.7</v>
      </c>
      <c r="D1687" s="46">
        <v>50</v>
      </c>
      <c r="E1687" s="3" t="s">
        <v>10541</v>
      </c>
      <c r="F1687" s="3"/>
      <c r="G1687" s="280">
        <v>31.35</v>
      </c>
      <c r="H1687" s="280">
        <v>28.8</v>
      </c>
      <c r="I1687" s="284">
        <v>28.25</v>
      </c>
    </row>
    <row r="1688" spans="1:13">
      <c r="A1688" s="49" t="s">
        <v>1275</v>
      </c>
      <c r="B1688" s="3">
        <v>6</v>
      </c>
      <c r="C1688" s="2">
        <v>0.7</v>
      </c>
      <c r="D1688" s="46">
        <v>50</v>
      </c>
      <c r="E1688" s="3" t="s">
        <v>10541</v>
      </c>
      <c r="F1688" s="3"/>
      <c r="G1688" s="280">
        <v>108.2</v>
      </c>
      <c r="H1688" s="280">
        <v>99.350000000000009</v>
      </c>
      <c r="I1688" s="284">
        <v>97.550000000000011</v>
      </c>
    </row>
    <row r="1689" spans="1:13" s="39" customFormat="1">
      <c r="A1689" s="49" t="s">
        <v>26408</v>
      </c>
      <c r="B1689" s="3">
        <v>6</v>
      </c>
      <c r="C1689" s="2">
        <v>0.7</v>
      </c>
      <c r="D1689" s="46">
        <v>50</v>
      </c>
      <c r="E1689" s="3" t="s">
        <v>10541</v>
      </c>
      <c r="F1689" s="3"/>
      <c r="G1689" s="280">
        <v>85.65</v>
      </c>
      <c r="H1689" s="280">
        <v>78.600000000000009</v>
      </c>
      <c r="I1689" s="284">
        <v>77.2</v>
      </c>
      <c r="J1689"/>
      <c r="K1689"/>
      <c r="L1689"/>
      <c r="M1689"/>
    </row>
    <row r="1690" spans="1:13" s="39" customFormat="1">
      <c r="A1690" s="49" t="s">
        <v>1278</v>
      </c>
      <c r="B1690" s="3">
        <v>6</v>
      </c>
      <c r="C1690" s="2">
        <v>0.7</v>
      </c>
      <c r="D1690" s="46">
        <v>50</v>
      </c>
      <c r="E1690" s="3" t="s">
        <v>10541</v>
      </c>
      <c r="F1690" s="3"/>
      <c r="G1690" s="280">
        <v>280.85000000000002</v>
      </c>
      <c r="H1690" s="280">
        <v>257.8</v>
      </c>
      <c r="I1690" s="284">
        <v>253.20000000000002</v>
      </c>
      <c r="J1690"/>
      <c r="K1690"/>
      <c r="L1690"/>
      <c r="M1690"/>
    </row>
    <row r="1691" spans="1:13">
      <c r="A1691" s="49" t="s">
        <v>1281</v>
      </c>
      <c r="B1691" s="3">
        <v>6</v>
      </c>
      <c r="C1691" s="2">
        <v>0.7</v>
      </c>
      <c r="D1691" s="46">
        <v>50</v>
      </c>
      <c r="E1691" s="3" t="s">
        <v>10541</v>
      </c>
      <c r="F1691" s="3"/>
      <c r="G1691" s="280">
        <v>25.25</v>
      </c>
      <c r="H1691" s="280">
        <v>23.200000000000003</v>
      </c>
      <c r="I1691" s="284">
        <v>22.75</v>
      </c>
    </row>
    <row r="1692" spans="1:13" s="39" customFormat="1">
      <c r="A1692" s="49" t="s">
        <v>1284</v>
      </c>
      <c r="B1692" s="3">
        <v>6</v>
      </c>
      <c r="C1692" s="2">
        <v>0.7</v>
      </c>
      <c r="D1692" s="46">
        <v>50</v>
      </c>
      <c r="E1692" s="3" t="s">
        <v>10541</v>
      </c>
      <c r="F1692" s="3"/>
      <c r="G1692" s="280">
        <v>16.05</v>
      </c>
      <c r="H1692" s="280">
        <v>14.700000000000001</v>
      </c>
      <c r="I1692" s="284">
        <v>14.450000000000001</v>
      </c>
      <c r="J1692"/>
      <c r="K1692"/>
      <c r="L1692"/>
      <c r="M1692"/>
    </row>
    <row r="1693" spans="1:13" s="39" customFormat="1">
      <c r="A1693" s="49" t="s">
        <v>1287</v>
      </c>
      <c r="B1693" s="3">
        <v>6</v>
      </c>
      <c r="C1693" s="2">
        <v>0.7</v>
      </c>
      <c r="D1693" s="46">
        <v>50</v>
      </c>
      <c r="E1693" s="3" t="s">
        <v>10541</v>
      </c>
      <c r="F1693" s="3"/>
      <c r="G1693" s="280">
        <v>18.350000000000001</v>
      </c>
      <c r="H1693" s="280">
        <v>16.850000000000001</v>
      </c>
      <c r="I1693" s="284">
        <v>16.55</v>
      </c>
      <c r="J1693"/>
      <c r="K1693"/>
      <c r="L1693"/>
      <c r="M1693"/>
    </row>
    <row r="1694" spans="1:13" s="39" customFormat="1">
      <c r="A1694" s="49" t="s">
        <v>26409</v>
      </c>
      <c r="B1694" s="3">
        <v>6</v>
      </c>
      <c r="C1694" s="2">
        <v>0.7</v>
      </c>
      <c r="D1694" s="46">
        <v>50</v>
      </c>
      <c r="E1694" s="3" t="s">
        <v>10541</v>
      </c>
      <c r="F1694" s="3"/>
      <c r="G1694" s="280">
        <v>24.35</v>
      </c>
      <c r="H1694" s="280">
        <v>22.35</v>
      </c>
      <c r="I1694" s="284">
        <v>21.950000000000003</v>
      </c>
      <c r="J1694"/>
      <c r="K1694"/>
      <c r="L1694"/>
      <c r="M1694"/>
    </row>
    <row r="1695" spans="1:13">
      <c r="A1695" s="49" t="s">
        <v>1312</v>
      </c>
      <c r="B1695" s="3">
        <v>12</v>
      </c>
      <c r="C1695" s="2">
        <v>1</v>
      </c>
      <c r="D1695" s="46">
        <v>40</v>
      </c>
      <c r="E1695" s="3" t="s">
        <v>10541</v>
      </c>
      <c r="F1695" s="3"/>
      <c r="G1695" s="280">
        <v>12.450000000000001</v>
      </c>
      <c r="H1695" s="280">
        <v>11.450000000000001</v>
      </c>
      <c r="I1695" s="284">
        <v>11.25</v>
      </c>
    </row>
    <row r="1696" spans="1:13">
      <c r="A1696" s="49" t="s">
        <v>1317</v>
      </c>
      <c r="B1696" s="3">
        <v>12</v>
      </c>
      <c r="C1696" s="2">
        <v>1</v>
      </c>
      <c r="D1696" s="46">
        <v>40</v>
      </c>
      <c r="E1696" s="3" t="s">
        <v>10541</v>
      </c>
      <c r="F1696" s="3"/>
      <c r="G1696" s="280">
        <v>14.3</v>
      </c>
      <c r="H1696" s="280">
        <v>13.100000000000001</v>
      </c>
      <c r="I1696" s="284">
        <v>12.9</v>
      </c>
    </row>
    <row r="1697" spans="1:13">
      <c r="A1697" s="49" t="s">
        <v>26266</v>
      </c>
      <c r="B1697" s="3">
        <v>6</v>
      </c>
      <c r="C1697" s="2">
        <v>0.7</v>
      </c>
      <c r="D1697" s="46">
        <v>40</v>
      </c>
      <c r="E1697" s="3" t="s">
        <v>10541</v>
      </c>
      <c r="F1697" s="3"/>
      <c r="G1697" s="280">
        <v>29.25</v>
      </c>
      <c r="H1697" s="280">
        <v>26.85</v>
      </c>
      <c r="I1697" s="284">
        <v>26.35</v>
      </c>
    </row>
    <row r="1698" spans="1:13">
      <c r="A1698" s="49" t="s">
        <v>1889</v>
      </c>
      <c r="B1698" s="3">
        <v>6</v>
      </c>
      <c r="C1698" s="2">
        <v>0.7</v>
      </c>
      <c r="D1698" s="46">
        <v>40</v>
      </c>
      <c r="E1698" s="3" t="s">
        <v>10541</v>
      </c>
      <c r="F1698" s="3"/>
      <c r="G1698" s="280">
        <v>21.700000000000003</v>
      </c>
      <c r="H1698" s="280">
        <v>19.900000000000002</v>
      </c>
      <c r="I1698" s="284">
        <v>19.55</v>
      </c>
    </row>
    <row r="1699" spans="1:13">
      <c r="A1699" s="49" t="s">
        <v>1895</v>
      </c>
      <c r="B1699" s="3">
        <v>6</v>
      </c>
      <c r="C1699" s="2">
        <v>0.7</v>
      </c>
      <c r="D1699" s="46">
        <v>40</v>
      </c>
      <c r="E1699" s="3" t="s">
        <v>10541</v>
      </c>
      <c r="F1699" s="3"/>
      <c r="G1699" s="280">
        <v>14.3</v>
      </c>
      <c r="H1699" s="280">
        <v>13.15</v>
      </c>
      <c r="I1699" s="284">
        <v>12.9</v>
      </c>
    </row>
    <row r="1700" spans="1:13" s="39" customFormat="1">
      <c r="A1700" s="49" t="s">
        <v>2023</v>
      </c>
      <c r="B1700" s="3">
        <v>6</v>
      </c>
      <c r="C1700" s="2">
        <v>0.7</v>
      </c>
      <c r="D1700" s="46">
        <v>40</v>
      </c>
      <c r="E1700" s="3" t="s">
        <v>10541</v>
      </c>
      <c r="F1700" s="3"/>
      <c r="G1700" s="280">
        <v>20.700000000000003</v>
      </c>
      <c r="H1700" s="280">
        <v>19</v>
      </c>
      <c r="I1700" s="284">
        <v>18.650000000000002</v>
      </c>
      <c r="J1700"/>
      <c r="K1700"/>
      <c r="L1700"/>
      <c r="M1700"/>
    </row>
    <row r="1701" spans="1:13" s="39" customFormat="1">
      <c r="A1701" s="49" t="s">
        <v>2324</v>
      </c>
      <c r="B1701" s="3">
        <v>12</v>
      </c>
      <c r="C1701" s="2">
        <v>1</v>
      </c>
      <c r="D1701" s="46">
        <v>40</v>
      </c>
      <c r="E1701" s="3" t="s">
        <v>10541</v>
      </c>
      <c r="F1701" s="3"/>
      <c r="G1701" s="280">
        <v>29.25</v>
      </c>
      <c r="H1701" s="280">
        <v>26.85</v>
      </c>
      <c r="I1701" s="284">
        <v>26.35</v>
      </c>
      <c r="J1701"/>
      <c r="K1701"/>
      <c r="L1701"/>
      <c r="M1701"/>
    </row>
    <row r="1702" spans="1:13">
      <c r="A1702" s="49" t="s">
        <v>2331</v>
      </c>
      <c r="B1702" s="3">
        <v>6</v>
      </c>
      <c r="C1702" s="2">
        <v>1</v>
      </c>
      <c r="D1702" s="46">
        <v>40</v>
      </c>
      <c r="E1702" s="3" t="s">
        <v>10541</v>
      </c>
      <c r="F1702" s="3"/>
      <c r="G1702" s="280">
        <v>31.35</v>
      </c>
      <c r="H1702" s="280">
        <v>28.8</v>
      </c>
      <c r="I1702" s="284">
        <v>28.3</v>
      </c>
    </row>
    <row r="1703" spans="1:13" s="39" customFormat="1">
      <c r="A1703" s="49" t="s">
        <v>26303</v>
      </c>
      <c r="B1703" s="3">
        <v>6</v>
      </c>
      <c r="C1703" s="2">
        <v>1</v>
      </c>
      <c r="D1703" s="46">
        <v>40</v>
      </c>
      <c r="E1703" s="3" t="s">
        <v>10541</v>
      </c>
      <c r="F1703" s="3"/>
      <c r="G1703" s="280">
        <v>38.700000000000003</v>
      </c>
      <c r="H1703" s="280">
        <v>35.5</v>
      </c>
      <c r="I1703" s="284">
        <v>34.9</v>
      </c>
      <c r="J1703"/>
      <c r="K1703"/>
      <c r="L1703"/>
      <c r="M1703"/>
    </row>
    <row r="1704" spans="1:13" s="39" customFormat="1">
      <c r="A1704" s="49" t="s">
        <v>2353</v>
      </c>
      <c r="B1704" s="3">
        <v>6</v>
      </c>
      <c r="C1704" s="2">
        <v>0.7</v>
      </c>
      <c r="D1704" s="46">
        <v>40</v>
      </c>
      <c r="E1704" s="3" t="s">
        <v>10541</v>
      </c>
      <c r="F1704" s="3"/>
      <c r="G1704" s="280">
        <v>188.45000000000002</v>
      </c>
      <c r="H1704" s="280">
        <v>173</v>
      </c>
      <c r="I1704" s="284">
        <v>169.9</v>
      </c>
      <c r="J1704"/>
      <c r="K1704"/>
      <c r="L1704"/>
      <c r="M1704"/>
    </row>
    <row r="1705" spans="1:13">
      <c r="A1705" s="49" t="s">
        <v>2356</v>
      </c>
      <c r="B1705" s="3">
        <v>6</v>
      </c>
      <c r="C1705" s="2">
        <v>0.7</v>
      </c>
      <c r="D1705" s="46">
        <v>40</v>
      </c>
      <c r="E1705" s="3" t="s">
        <v>10541</v>
      </c>
      <c r="F1705" s="3"/>
      <c r="G1705" s="280">
        <v>125</v>
      </c>
      <c r="H1705" s="280">
        <v>114.75</v>
      </c>
      <c r="I1705" s="284">
        <v>112.7</v>
      </c>
    </row>
    <row r="1706" spans="1:13">
      <c r="A1706" s="49" t="s">
        <v>2359</v>
      </c>
      <c r="B1706" s="3">
        <v>3</v>
      </c>
      <c r="C1706" s="2">
        <v>0.7</v>
      </c>
      <c r="D1706" s="46">
        <v>40</v>
      </c>
      <c r="E1706" s="3" t="s">
        <v>10541</v>
      </c>
      <c r="F1706" s="3"/>
      <c r="G1706" s="280">
        <v>267.75</v>
      </c>
      <c r="H1706" s="280">
        <v>245.8</v>
      </c>
      <c r="I1706" s="284">
        <v>241.4</v>
      </c>
    </row>
    <row r="1707" spans="1:13">
      <c r="A1707" s="49" t="s">
        <v>2482</v>
      </c>
      <c r="B1707" s="3">
        <v>12</v>
      </c>
      <c r="C1707" s="2">
        <v>1</v>
      </c>
      <c r="D1707" s="46">
        <v>40</v>
      </c>
      <c r="E1707" s="3" t="s">
        <v>10541</v>
      </c>
      <c r="F1707" s="3"/>
      <c r="G1707" s="280">
        <v>11.65</v>
      </c>
      <c r="H1707" s="280">
        <v>10.700000000000001</v>
      </c>
      <c r="I1707" s="284">
        <v>10.5</v>
      </c>
    </row>
    <row r="1708" spans="1:13">
      <c r="A1708" s="49" t="s">
        <v>2773</v>
      </c>
      <c r="B1708" s="3">
        <v>1</v>
      </c>
      <c r="C1708" s="2">
        <v>0.7</v>
      </c>
      <c r="D1708" s="46">
        <v>40</v>
      </c>
      <c r="E1708" s="3" t="s">
        <v>10541</v>
      </c>
      <c r="F1708" s="3"/>
      <c r="G1708" s="280">
        <v>54.25</v>
      </c>
      <c r="H1708" s="280">
        <v>49.800000000000004</v>
      </c>
      <c r="I1708" s="284">
        <v>48.900000000000006</v>
      </c>
    </row>
    <row r="1709" spans="1:13">
      <c r="A1709" s="49" t="s">
        <v>2853</v>
      </c>
      <c r="B1709" s="3">
        <v>6</v>
      </c>
      <c r="C1709" s="2">
        <v>0.7</v>
      </c>
      <c r="D1709" s="46">
        <v>40</v>
      </c>
      <c r="E1709" s="3" t="s">
        <v>10541</v>
      </c>
      <c r="F1709" s="3"/>
      <c r="G1709" s="280">
        <v>10.950000000000001</v>
      </c>
      <c r="H1709" s="280">
        <v>10.050000000000001</v>
      </c>
      <c r="I1709" s="284">
        <v>9.8500000000000014</v>
      </c>
    </row>
    <row r="1710" spans="1:13" s="39" customFormat="1">
      <c r="A1710" s="49" t="s">
        <v>2856</v>
      </c>
      <c r="B1710" s="3">
        <v>6</v>
      </c>
      <c r="C1710" s="2">
        <v>0.7</v>
      </c>
      <c r="D1710" s="46">
        <v>50</v>
      </c>
      <c r="E1710" s="3" t="s">
        <v>10541</v>
      </c>
      <c r="F1710" s="3"/>
      <c r="G1710" s="280">
        <v>20.350000000000001</v>
      </c>
      <c r="H1710" s="280">
        <v>18.7</v>
      </c>
      <c r="I1710" s="284">
        <v>18.350000000000001</v>
      </c>
      <c r="J1710"/>
      <c r="K1710"/>
      <c r="L1710"/>
      <c r="M1710"/>
    </row>
    <row r="1711" spans="1:13">
      <c r="A1711" s="49" t="s">
        <v>3154</v>
      </c>
      <c r="B1711" s="3">
        <v>6</v>
      </c>
      <c r="C1711" s="2">
        <v>0.7</v>
      </c>
      <c r="D1711" s="46">
        <v>40</v>
      </c>
      <c r="E1711" s="3" t="s">
        <v>10541</v>
      </c>
      <c r="F1711" s="3"/>
      <c r="G1711" s="280">
        <v>20.700000000000003</v>
      </c>
      <c r="H1711" s="280">
        <v>19</v>
      </c>
      <c r="I1711" s="284">
        <v>18.650000000000002</v>
      </c>
    </row>
    <row r="1712" spans="1:13" s="39" customFormat="1">
      <c r="A1712" s="49" t="s">
        <v>26274</v>
      </c>
      <c r="B1712" s="3">
        <v>6</v>
      </c>
      <c r="C1712" s="2">
        <v>0.7</v>
      </c>
      <c r="D1712" s="46">
        <v>40</v>
      </c>
      <c r="E1712" s="3" t="s">
        <v>10541</v>
      </c>
      <c r="F1712" s="3"/>
      <c r="G1712" s="280">
        <v>23.150000000000002</v>
      </c>
      <c r="H1712" s="280">
        <v>21.25</v>
      </c>
      <c r="I1712" s="284">
        <v>20.85</v>
      </c>
      <c r="J1712"/>
      <c r="K1712"/>
      <c r="L1712"/>
      <c r="M1712"/>
    </row>
    <row r="1713" spans="1:13">
      <c r="A1713" s="49" t="s">
        <v>3157</v>
      </c>
      <c r="B1713" s="3">
        <v>6</v>
      </c>
      <c r="C1713" s="2">
        <v>0.7</v>
      </c>
      <c r="D1713" s="46">
        <v>40</v>
      </c>
      <c r="E1713" s="3" t="s">
        <v>10541</v>
      </c>
      <c r="F1713" s="3"/>
      <c r="G1713" s="280">
        <v>39</v>
      </c>
      <c r="H1713" s="280">
        <v>35.800000000000004</v>
      </c>
      <c r="I1713" s="284">
        <v>35.15</v>
      </c>
    </row>
    <row r="1714" spans="1:13" s="39" customFormat="1">
      <c r="A1714" s="49" t="s">
        <v>3163</v>
      </c>
      <c r="B1714" s="3">
        <v>6</v>
      </c>
      <c r="C1714" s="2">
        <v>0.5</v>
      </c>
      <c r="D1714" s="46">
        <v>46</v>
      </c>
      <c r="E1714" s="3" t="s">
        <v>10541</v>
      </c>
      <c r="F1714" s="3"/>
      <c r="G1714" s="280">
        <v>75.600000000000009</v>
      </c>
      <c r="H1714" s="280">
        <v>69.400000000000006</v>
      </c>
      <c r="I1714" s="284">
        <v>68.150000000000006</v>
      </c>
      <c r="J1714"/>
      <c r="K1714"/>
      <c r="L1714"/>
      <c r="M1714"/>
    </row>
    <row r="1715" spans="1:13">
      <c r="A1715" s="49" t="s">
        <v>3166</v>
      </c>
      <c r="B1715" s="3">
        <v>6</v>
      </c>
      <c r="C1715" s="2">
        <v>0.5</v>
      </c>
      <c r="D1715" s="46">
        <v>46</v>
      </c>
      <c r="E1715" s="3" t="s">
        <v>10541</v>
      </c>
      <c r="F1715" s="3"/>
      <c r="G1715" s="280">
        <v>139</v>
      </c>
      <c r="H1715" s="280">
        <v>127.65</v>
      </c>
      <c r="I1715" s="284">
        <v>125.35000000000001</v>
      </c>
    </row>
    <row r="1716" spans="1:13">
      <c r="A1716" s="49" t="s">
        <v>3175</v>
      </c>
      <c r="B1716" s="3">
        <v>6</v>
      </c>
      <c r="C1716" s="2">
        <v>0.7</v>
      </c>
      <c r="D1716" s="46">
        <v>40</v>
      </c>
      <c r="E1716" s="3" t="s">
        <v>10541</v>
      </c>
      <c r="F1716" s="3"/>
      <c r="G1716" s="280">
        <v>18.25</v>
      </c>
      <c r="H1716" s="280">
        <v>16.75</v>
      </c>
      <c r="I1716" s="284">
        <v>16.45</v>
      </c>
    </row>
    <row r="1717" spans="1:13">
      <c r="A1717" s="49" t="s">
        <v>3178</v>
      </c>
      <c r="B1717" s="3">
        <v>6</v>
      </c>
      <c r="C1717" s="2">
        <v>0.7</v>
      </c>
      <c r="D1717" s="46">
        <v>40</v>
      </c>
      <c r="E1717" s="3" t="s">
        <v>10541</v>
      </c>
      <c r="F1717" s="3"/>
      <c r="G1717" s="280">
        <v>17.600000000000001</v>
      </c>
      <c r="H1717" s="280">
        <v>16.150000000000002</v>
      </c>
      <c r="I1717" s="284">
        <v>15.850000000000001</v>
      </c>
    </row>
    <row r="1718" spans="1:13">
      <c r="A1718" s="49" t="s">
        <v>3181</v>
      </c>
      <c r="B1718" s="3">
        <v>6</v>
      </c>
      <c r="C1718" s="2">
        <v>0.7</v>
      </c>
      <c r="D1718" s="46">
        <v>40</v>
      </c>
      <c r="E1718" s="3" t="s">
        <v>10541</v>
      </c>
      <c r="F1718" s="3"/>
      <c r="G1718" s="280">
        <v>17.05</v>
      </c>
      <c r="H1718" s="280">
        <v>15.65</v>
      </c>
      <c r="I1718" s="284">
        <v>15.350000000000001</v>
      </c>
    </row>
    <row r="1719" spans="1:13" s="39" customFormat="1">
      <c r="A1719" s="49" t="s">
        <v>3187</v>
      </c>
      <c r="B1719" s="3">
        <v>12</v>
      </c>
      <c r="C1719" s="2">
        <v>1</v>
      </c>
      <c r="D1719" s="46">
        <v>40</v>
      </c>
      <c r="E1719" s="3" t="s">
        <v>10541</v>
      </c>
      <c r="F1719" s="3"/>
      <c r="G1719" s="280">
        <v>17.350000000000001</v>
      </c>
      <c r="H1719" s="280">
        <v>15.9</v>
      </c>
      <c r="I1719" s="284">
        <v>15.65</v>
      </c>
      <c r="J1719"/>
      <c r="K1719"/>
      <c r="L1719"/>
      <c r="M1719"/>
    </row>
    <row r="1720" spans="1:13">
      <c r="A1720" s="49" t="s">
        <v>3221</v>
      </c>
      <c r="B1720" s="3">
        <v>6</v>
      </c>
      <c r="C1720" s="2">
        <v>0.7</v>
      </c>
      <c r="D1720" s="46">
        <v>40</v>
      </c>
      <c r="E1720" s="3" t="s">
        <v>10541</v>
      </c>
      <c r="F1720" s="3"/>
      <c r="G1720" s="280">
        <v>22.85</v>
      </c>
      <c r="H1720" s="280">
        <v>20.950000000000003</v>
      </c>
      <c r="I1720" s="284">
        <v>20.6</v>
      </c>
    </row>
    <row r="1721" spans="1:13">
      <c r="A1721" s="49" t="s">
        <v>26275</v>
      </c>
      <c r="B1721" s="3">
        <v>6</v>
      </c>
      <c r="C1721" s="2">
        <v>0.7</v>
      </c>
      <c r="D1721" s="46">
        <v>40</v>
      </c>
      <c r="E1721" s="3" t="s">
        <v>10541</v>
      </c>
      <c r="F1721" s="3"/>
      <c r="G1721" s="280">
        <v>22.85</v>
      </c>
      <c r="H1721" s="280">
        <v>20.950000000000003</v>
      </c>
      <c r="I1721" s="284">
        <v>20.6</v>
      </c>
    </row>
    <row r="1722" spans="1:13">
      <c r="A1722" s="49" t="s">
        <v>3444</v>
      </c>
      <c r="B1722" s="3">
        <v>6</v>
      </c>
      <c r="C1722" s="2">
        <v>0.7</v>
      </c>
      <c r="D1722" s="46">
        <v>40</v>
      </c>
      <c r="E1722" s="3" t="s">
        <v>10541</v>
      </c>
      <c r="F1722" s="3"/>
      <c r="G1722" s="280">
        <v>36.25</v>
      </c>
      <c r="H1722" s="280">
        <v>33.300000000000004</v>
      </c>
      <c r="I1722" s="284">
        <v>32.700000000000003</v>
      </c>
    </row>
    <row r="1723" spans="1:13">
      <c r="A1723" s="49" t="s">
        <v>26427</v>
      </c>
      <c r="B1723" s="3">
        <v>6</v>
      </c>
      <c r="C1723" s="2">
        <v>0.7</v>
      </c>
      <c r="D1723" s="46">
        <v>43.5</v>
      </c>
      <c r="E1723" s="3" t="s">
        <v>10541</v>
      </c>
      <c r="F1723" s="3"/>
      <c r="G1723" s="280">
        <v>38.650000000000006</v>
      </c>
      <c r="H1723" s="280">
        <v>35.5</v>
      </c>
      <c r="I1723" s="284">
        <v>34.85</v>
      </c>
    </row>
    <row r="1724" spans="1:13">
      <c r="A1724" s="49" t="s">
        <v>26279</v>
      </c>
      <c r="B1724" s="3">
        <v>6</v>
      </c>
      <c r="C1724" s="2">
        <v>0.7</v>
      </c>
      <c r="D1724" s="46">
        <v>40</v>
      </c>
      <c r="E1724" s="3" t="s">
        <v>10541</v>
      </c>
      <c r="F1724" s="3"/>
      <c r="G1724" s="280">
        <v>39</v>
      </c>
      <c r="H1724" s="280">
        <v>35.800000000000004</v>
      </c>
      <c r="I1724" s="284">
        <v>35.15</v>
      </c>
    </row>
    <row r="1725" spans="1:13">
      <c r="A1725" s="49" t="s">
        <v>3685</v>
      </c>
      <c r="B1725" s="3">
        <v>120</v>
      </c>
      <c r="C1725" s="2">
        <v>0.05</v>
      </c>
      <c r="D1725" s="46">
        <v>40</v>
      </c>
      <c r="E1725" s="3" t="s">
        <v>10541</v>
      </c>
      <c r="F1725" s="3"/>
      <c r="G1725" s="280">
        <v>3.8000000000000003</v>
      </c>
      <c r="H1725" s="280">
        <v>3.5</v>
      </c>
      <c r="I1725" s="284">
        <v>3.45</v>
      </c>
    </row>
    <row r="1726" spans="1:13">
      <c r="A1726" s="49" t="s">
        <v>3692</v>
      </c>
      <c r="B1726" s="3">
        <v>6</v>
      </c>
      <c r="C1726" s="2">
        <v>0.7</v>
      </c>
      <c r="D1726" s="46">
        <v>40</v>
      </c>
      <c r="E1726" s="3" t="s">
        <v>10541</v>
      </c>
      <c r="F1726" s="3"/>
      <c r="G1726" s="280">
        <v>15.8</v>
      </c>
      <c r="H1726" s="280">
        <v>14.55</v>
      </c>
      <c r="I1726" s="284">
        <v>14.25</v>
      </c>
    </row>
    <row r="1727" spans="1:13" s="39" customFormat="1">
      <c r="A1727" s="49" t="s">
        <v>3694</v>
      </c>
      <c r="B1727" s="3">
        <v>12</v>
      </c>
      <c r="C1727" s="2">
        <v>1</v>
      </c>
      <c r="D1727" s="46">
        <v>40</v>
      </c>
      <c r="E1727" s="3" t="s">
        <v>10541</v>
      </c>
      <c r="F1727" s="3"/>
      <c r="G1727" s="280">
        <v>20.25</v>
      </c>
      <c r="H1727" s="280">
        <v>18.600000000000001</v>
      </c>
      <c r="I1727" s="284">
        <v>18.3</v>
      </c>
      <c r="J1727"/>
      <c r="K1727"/>
      <c r="L1727"/>
      <c r="M1727"/>
    </row>
    <row r="1728" spans="1:13">
      <c r="A1728" s="49" t="s">
        <v>26280</v>
      </c>
      <c r="B1728" s="3">
        <v>6</v>
      </c>
      <c r="C1728" s="2">
        <v>0.7</v>
      </c>
      <c r="D1728" s="46">
        <v>40</v>
      </c>
      <c r="E1728" s="3" t="s">
        <v>10541</v>
      </c>
      <c r="F1728" s="3"/>
      <c r="G1728" s="280">
        <v>23.75</v>
      </c>
      <c r="H1728" s="280">
        <v>21.8</v>
      </c>
      <c r="I1728" s="284">
        <v>21.400000000000002</v>
      </c>
    </row>
    <row r="1729" spans="1:13">
      <c r="A1729" s="49" t="s">
        <v>26491</v>
      </c>
      <c r="B1729" s="3">
        <v>6</v>
      </c>
      <c r="C1729" s="2">
        <v>0.7</v>
      </c>
      <c r="D1729" s="46">
        <v>46</v>
      </c>
      <c r="E1729" s="3" t="s">
        <v>10541</v>
      </c>
      <c r="F1729" s="3"/>
      <c r="G1729" s="280">
        <v>43.800000000000004</v>
      </c>
      <c r="H1729" s="280">
        <v>40.200000000000003</v>
      </c>
      <c r="I1729" s="284">
        <v>39.5</v>
      </c>
    </row>
    <row r="1730" spans="1:13">
      <c r="A1730" s="49" t="s">
        <v>3721</v>
      </c>
      <c r="B1730" s="3">
        <v>6</v>
      </c>
      <c r="C1730" s="2">
        <v>0.7</v>
      </c>
      <c r="D1730" s="46">
        <v>43</v>
      </c>
      <c r="E1730" s="3" t="s">
        <v>10541</v>
      </c>
      <c r="F1730" s="3"/>
      <c r="G1730" s="280">
        <v>19.450000000000003</v>
      </c>
      <c r="H1730" s="280">
        <v>17.850000000000001</v>
      </c>
      <c r="I1730" s="284">
        <v>17.55</v>
      </c>
    </row>
    <row r="1731" spans="1:13">
      <c r="A1731" s="49" t="s">
        <v>26281</v>
      </c>
      <c r="B1731" s="3">
        <v>6</v>
      </c>
      <c r="C1731" s="2">
        <v>0.7</v>
      </c>
      <c r="D1731" s="46">
        <v>40</v>
      </c>
      <c r="E1731" s="3" t="s">
        <v>10541</v>
      </c>
      <c r="F1731" s="3"/>
      <c r="G1731" s="280">
        <v>23.75</v>
      </c>
      <c r="H1731" s="280">
        <v>21.8</v>
      </c>
      <c r="I1731" s="284">
        <v>21.400000000000002</v>
      </c>
    </row>
    <row r="1732" spans="1:13">
      <c r="A1732" s="49" t="s">
        <v>4246</v>
      </c>
      <c r="B1732" s="3">
        <v>6</v>
      </c>
      <c r="C1732" s="2">
        <v>1</v>
      </c>
      <c r="D1732" s="46">
        <v>40</v>
      </c>
      <c r="E1732" s="3" t="s">
        <v>10541</v>
      </c>
      <c r="F1732" s="3"/>
      <c r="G1732" s="280">
        <v>13.55</v>
      </c>
      <c r="H1732" s="280">
        <v>12.450000000000001</v>
      </c>
      <c r="I1732" s="284">
        <v>12.25</v>
      </c>
    </row>
    <row r="1733" spans="1:13">
      <c r="A1733" s="49" t="s">
        <v>4280</v>
      </c>
      <c r="B1733" s="3">
        <v>12</v>
      </c>
      <c r="C1733" s="2">
        <v>1</v>
      </c>
      <c r="D1733" s="46">
        <v>40</v>
      </c>
      <c r="E1733" s="3" t="s">
        <v>10541</v>
      </c>
      <c r="F1733" s="3"/>
      <c r="G1733" s="280">
        <v>11.55</v>
      </c>
      <c r="H1733" s="280">
        <v>10.600000000000001</v>
      </c>
      <c r="I1733" s="284">
        <v>10.4</v>
      </c>
    </row>
    <row r="1734" spans="1:13">
      <c r="A1734" s="49" t="s">
        <v>26548</v>
      </c>
      <c r="B1734" s="3">
        <v>6</v>
      </c>
      <c r="C1734" s="2">
        <v>1.5</v>
      </c>
      <c r="D1734" s="46">
        <v>40</v>
      </c>
      <c r="E1734" s="3" t="s">
        <v>10541</v>
      </c>
      <c r="F1734" s="3"/>
      <c r="G1734" s="280">
        <v>16.55</v>
      </c>
      <c r="H1734" s="280">
        <v>15.200000000000001</v>
      </c>
      <c r="I1734" s="284">
        <v>14.950000000000001</v>
      </c>
    </row>
    <row r="1735" spans="1:13" s="39" customFormat="1">
      <c r="A1735" s="49" t="s">
        <v>26549</v>
      </c>
      <c r="B1735" s="3">
        <v>2</v>
      </c>
      <c r="C1735" s="2">
        <v>4.5</v>
      </c>
      <c r="D1735" s="46">
        <v>40</v>
      </c>
      <c r="E1735" s="3" t="s">
        <v>10541</v>
      </c>
      <c r="F1735" s="3"/>
      <c r="G1735" s="280">
        <v>60.95</v>
      </c>
      <c r="H1735" s="280">
        <v>55.95</v>
      </c>
      <c r="I1735" s="284">
        <v>54.95</v>
      </c>
      <c r="J1735"/>
      <c r="K1735"/>
      <c r="L1735"/>
      <c r="M1735"/>
    </row>
    <row r="1736" spans="1:13">
      <c r="A1736" s="49" t="s">
        <v>4293</v>
      </c>
      <c r="B1736" s="3">
        <v>12</v>
      </c>
      <c r="C1736" s="2">
        <v>0.7</v>
      </c>
      <c r="D1736" s="46">
        <v>40</v>
      </c>
      <c r="E1736" s="3" t="s">
        <v>10541</v>
      </c>
      <c r="F1736" s="3"/>
      <c r="G1736" s="280">
        <v>10.200000000000001</v>
      </c>
      <c r="H1736" s="280">
        <v>9.4</v>
      </c>
      <c r="I1736" s="284">
        <v>9.2000000000000011</v>
      </c>
    </row>
    <row r="1737" spans="1:13">
      <c r="A1737" s="49" t="s">
        <v>4309</v>
      </c>
      <c r="B1737" s="3">
        <v>6</v>
      </c>
      <c r="C1737" s="2">
        <v>1</v>
      </c>
      <c r="D1737" s="46">
        <v>40</v>
      </c>
      <c r="E1737" s="3" t="s">
        <v>10541</v>
      </c>
      <c r="F1737" s="3"/>
      <c r="G1737" s="280">
        <v>13.5</v>
      </c>
      <c r="H1737" s="280">
        <v>12.4</v>
      </c>
      <c r="I1737" s="284">
        <v>12.15</v>
      </c>
    </row>
    <row r="1738" spans="1:13">
      <c r="A1738" s="49" t="s">
        <v>19207</v>
      </c>
      <c r="B1738" s="3">
        <v>6</v>
      </c>
      <c r="C1738" s="2">
        <v>1.5</v>
      </c>
      <c r="D1738" s="46">
        <v>40</v>
      </c>
      <c r="E1738" s="3" t="s">
        <v>10541</v>
      </c>
      <c r="F1738" s="3"/>
      <c r="G1738" s="280">
        <v>19.450000000000003</v>
      </c>
      <c r="H1738" s="280">
        <v>17.850000000000001</v>
      </c>
      <c r="I1738" s="284">
        <v>17.55</v>
      </c>
    </row>
    <row r="1739" spans="1:13" s="39" customFormat="1">
      <c r="A1739" s="49" t="s">
        <v>4320</v>
      </c>
      <c r="B1739" s="3">
        <v>6</v>
      </c>
      <c r="C1739" s="2">
        <v>0.7</v>
      </c>
      <c r="D1739" s="46">
        <v>40</v>
      </c>
      <c r="E1739" s="3" t="s">
        <v>10541</v>
      </c>
      <c r="F1739" s="3"/>
      <c r="G1739" s="280">
        <v>17.850000000000001</v>
      </c>
      <c r="H1739" s="280">
        <v>16.400000000000002</v>
      </c>
      <c r="I1739" s="284">
        <v>16.100000000000001</v>
      </c>
      <c r="J1739"/>
      <c r="K1739"/>
      <c r="L1739"/>
      <c r="M1739"/>
    </row>
    <row r="1740" spans="1:13">
      <c r="A1740" s="49" t="s">
        <v>4323</v>
      </c>
      <c r="B1740" s="3">
        <v>6</v>
      </c>
      <c r="C1740" s="2">
        <v>0.7</v>
      </c>
      <c r="D1740" s="46">
        <v>40</v>
      </c>
      <c r="E1740" s="3" t="s">
        <v>10541</v>
      </c>
      <c r="F1740" s="3"/>
      <c r="G1740" s="280">
        <v>17.05</v>
      </c>
      <c r="H1740" s="280">
        <v>15.65</v>
      </c>
      <c r="I1740" s="284">
        <v>15.350000000000001</v>
      </c>
    </row>
    <row r="1741" spans="1:13">
      <c r="A1741" s="49" t="s">
        <v>26494</v>
      </c>
      <c r="B1741" s="3">
        <v>6</v>
      </c>
      <c r="C1741" s="2">
        <v>0.7</v>
      </c>
      <c r="D1741" s="46">
        <v>46</v>
      </c>
      <c r="E1741" s="3" t="s">
        <v>10541</v>
      </c>
      <c r="F1741" s="3"/>
      <c r="G1741" s="280">
        <v>60.900000000000006</v>
      </c>
      <c r="H1741" s="280">
        <v>55.900000000000006</v>
      </c>
      <c r="I1741" s="284">
        <v>54.900000000000006</v>
      </c>
    </row>
    <row r="1742" spans="1:13">
      <c r="A1742" s="49" t="s">
        <v>4532</v>
      </c>
      <c r="B1742" s="3">
        <v>6</v>
      </c>
      <c r="C1742" s="2">
        <v>0.7</v>
      </c>
      <c r="D1742" s="46">
        <v>40</v>
      </c>
      <c r="E1742" s="3" t="s">
        <v>10541</v>
      </c>
      <c r="F1742" s="3"/>
      <c r="G1742" s="280">
        <v>45.7</v>
      </c>
      <c r="H1742" s="280">
        <v>41.95</v>
      </c>
      <c r="I1742" s="284">
        <v>41.2</v>
      </c>
    </row>
    <row r="1743" spans="1:13">
      <c r="A1743" s="49" t="s">
        <v>4793</v>
      </c>
      <c r="B1743" s="3">
        <v>12</v>
      </c>
      <c r="C1743" s="2">
        <v>0.7</v>
      </c>
      <c r="D1743" s="46">
        <v>40</v>
      </c>
      <c r="E1743" s="3" t="s">
        <v>10541</v>
      </c>
      <c r="F1743" s="3"/>
      <c r="G1743" s="280">
        <v>9</v>
      </c>
      <c r="H1743" s="280">
        <v>8.25</v>
      </c>
      <c r="I1743" s="284">
        <v>8.1</v>
      </c>
    </row>
    <row r="1744" spans="1:13" s="39" customFormat="1">
      <c r="A1744" s="49" t="s">
        <v>4993</v>
      </c>
      <c r="B1744" s="3">
        <v>6</v>
      </c>
      <c r="C1744" s="2">
        <v>0.7</v>
      </c>
      <c r="D1744" s="46">
        <v>43</v>
      </c>
      <c r="E1744" s="3" t="s">
        <v>10541</v>
      </c>
      <c r="F1744" s="3"/>
      <c r="G1744" s="280">
        <v>124.05000000000001</v>
      </c>
      <c r="H1744" s="280">
        <v>113.9</v>
      </c>
      <c r="I1744" s="284">
        <v>111.85000000000001</v>
      </c>
      <c r="J1744"/>
      <c r="K1744"/>
      <c r="L1744"/>
      <c r="M1744"/>
    </row>
    <row r="1745" spans="1:13" s="39" customFormat="1">
      <c r="A1745" s="49" t="s">
        <v>4995</v>
      </c>
      <c r="B1745" s="3">
        <v>12</v>
      </c>
      <c r="C1745" s="2">
        <v>0.7</v>
      </c>
      <c r="D1745" s="46">
        <v>43</v>
      </c>
      <c r="E1745" s="3" t="s">
        <v>10541</v>
      </c>
      <c r="F1745" s="3"/>
      <c r="G1745" s="280">
        <v>127.7</v>
      </c>
      <c r="H1745" s="280">
        <v>117.25</v>
      </c>
      <c r="I1745" s="284">
        <v>115.15</v>
      </c>
      <c r="J1745"/>
      <c r="K1745"/>
      <c r="L1745"/>
      <c r="M1745"/>
    </row>
    <row r="1746" spans="1:13" s="39" customFormat="1">
      <c r="A1746" s="49" t="s">
        <v>5539</v>
      </c>
      <c r="B1746" s="3">
        <v>6</v>
      </c>
      <c r="C1746" s="2">
        <v>0.7</v>
      </c>
      <c r="D1746" s="46">
        <v>43</v>
      </c>
      <c r="E1746" s="3" t="s">
        <v>10541</v>
      </c>
      <c r="F1746" s="3"/>
      <c r="G1746" s="280">
        <v>38.650000000000006</v>
      </c>
      <c r="H1746" s="280">
        <v>35.5</v>
      </c>
      <c r="I1746" s="284">
        <v>34.85</v>
      </c>
      <c r="J1746"/>
      <c r="K1746"/>
      <c r="L1746"/>
      <c r="M1746"/>
    </row>
    <row r="1747" spans="1:13">
      <c r="A1747" s="49" t="s">
        <v>5542</v>
      </c>
      <c r="B1747" s="3">
        <v>6</v>
      </c>
      <c r="C1747" s="2">
        <v>0.7</v>
      </c>
      <c r="D1747" s="46">
        <v>40</v>
      </c>
      <c r="E1747" s="3" t="s">
        <v>10541</v>
      </c>
      <c r="F1747" s="3"/>
      <c r="G1747" s="280">
        <v>63.7</v>
      </c>
      <c r="H1747" s="280">
        <v>58.5</v>
      </c>
      <c r="I1747" s="284">
        <v>57.45</v>
      </c>
    </row>
    <row r="1748" spans="1:13">
      <c r="A1748" s="49" t="s">
        <v>5545</v>
      </c>
      <c r="B1748" s="3">
        <v>4</v>
      </c>
      <c r="C1748" s="2">
        <v>3</v>
      </c>
      <c r="D1748" s="46">
        <v>40</v>
      </c>
      <c r="E1748" s="3" t="s">
        <v>10541</v>
      </c>
      <c r="F1748" s="3"/>
      <c r="G1748" s="280">
        <v>107.95</v>
      </c>
      <c r="H1748" s="280">
        <v>99.100000000000009</v>
      </c>
      <c r="I1748" s="284">
        <v>97.350000000000009</v>
      </c>
    </row>
    <row r="1749" spans="1:13">
      <c r="A1749" s="49" t="s">
        <v>5560</v>
      </c>
      <c r="B1749" s="3">
        <v>6</v>
      </c>
      <c r="C1749" s="2">
        <v>1</v>
      </c>
      <c r="D1749" s="46">
        <v>40</v>
      </c>
      <c r="E1749" s="3" t="s">
        <v>10541</v>
      </c>
      <c r="F1749" s="3"/>
      <c r="G1749" s="280">
        <v>30.75</v>
      </c>
      <c r="H1749" s="280">
        <v>28.25</v>
      </c>
      <c r="I1749" s="284">
        <v>27.75</v>
      </c>
    </row>
    <row r="1750" spans="1:13" s="39" customFormat="1">
      <c r="A1750" s="49" t="s">
        <v>26286</v>
      </c>
      <c r="B1750" s="3">
        <v>6</v>
      </c>
      <c r="C1750" s="2">
        <v>0.7</v>
      </c>
      <c r="D1750" s="46">
        <v>40</v>
      </c>
      <c r="E1750" s="3" t="s">
        <v>10541</v>
      </c>
      <c r="F1750" s="3"/>
      <c r="G1750" s="280">
        <v>39</v>
      </c>
      <c r="H1750" s="280">
        <v>35.800000000000004</v>
      </c>
      <c r="I1750" s="284">
        <v>35.15</v>
      </c>
      <c r="J1750"/>
      <c r="K1750"/>
      <c r="L1750"/>
      <c r="M1750"/>
    </row>
    <row r="1751" spans="1:13">
      <c r="A1751" s="49" t="s">
        <v>26329</v>
      </c>
      <c r="B1751" s="3">
        <v>12</v>
      </c>
      <c r="C1751" s="2">
        <v>1</v>
      </c>
      <c r="D1751" s="46">
        <v>40</v>
      </c>
      <c r="E1751" s="3" t="s">
        <v>10541</v>
      </c>
      <c r="F1751" s="3"/>
      <c r="G1751" s="280">
        <v>53.95</v>
      </c>
      <c r="H1751" s="280">
        <v>49.5</v>
      </c>
      <c r="I1751" s="284">
        <v>48.650000000000006</v>
      </c>
    </row>
    <row r="1752" spans="1:13">
      <c r="A1752" s="49" t="s">
        <v>5710</v>
      </c>
      <c r="B1752" s="3">
        <v>6</v>
      </c>
      <c r="C1752" s="2">
        <v>1</v>
      </c>
      <c r="D1752" s="46">
        <v>40</v>
      </c>
      <c r="E1752" s="3" t="s">
        <v>10541</v>
      </c>
      <c r="F1752" s="3"/>
      <c r="G1752" s="280">
        <v>16.5</v>
      </c>
      <c r="H1752" s="280">
        <v>15.15</v>
      </c>
      <c r="I1752" s="284">
        <v>14.850000000000001</v>
      </c>
    </row>
    <row r="1753" spans="1:13">
      <c r="A1753" s="49" t="s">
        <v>5723</v>
      </c>
      <c r="B1753" s="3">
        <v>120</v>
      </c>
      <c r="C1753" s="2">
        <v>0.05</v>
      </c>
      <c r="D1753" s="46">
        <v>40</v>
      </c>
      <c r="E1753" s="3" t="s">
        <v>10541</v>
      </c>
      <c r="F1753" s="3"/>
      <c r="G1753" s="280">
        <v>3.1</v>
      </c>
      <c r="H1753" s="280">
        <v>2.85</v>
      </c>
      <c r="I1753" s="284">
        <v>2.8000000000000003</v>
      </c>
    </row>
    <row r="1754" spans="1:13">
      <c r="A1754" s="49" t="s">
        <v>5833</v>
      </c>
      <c r="B1754" s="3">
        <v>6</v>
      </c>
      <c r="C1754" s="2">
        <v>0.7</v>
      </c>
      <c r="D1754" s="46">
        <v>43</v>
      </c>
      <c r="E1754" s="3" t="s">
        <v>10541</v>
      </c>
      <c r="F1754" s="3"/>
      <c r="G1754" s="280">
        <v>23.400000000000002</v>
      </c>
      <c r="H1754" s="280">
        <v>21.5</v>
      </c>
      <c r="I1754" s="284">
        <v>21.1</v>
      </c>
    </row>
    <row r="1755" spans="1:13" s="39" customFormat="1">
      <c r="A1755" s="49" t="s">
        <v>5998</v>
      </c>
      <c r="B1755" s="3">
        <v>6</v>
      </c>
      <c r="C1755" s="2">
        <v>1.5</v>
      </c>
      <c r="D1755" s="46">
        <v>40</v>
      </c>
      <c r="E1755" s="3" t="s">
        <v>10541</v>
      </c>
      <c r="F1755" s="3"/>
      <c r="G1755" s="280">
        <v>22</v>
      </c>
      <c r="H1755" s="280">
        <v>20.200000000000003</v>
      </c>
      <c r="I1755" s="284">
        <v>19.850000000000001</v>
      </c>
      <c r="J1755"/>
      <c r="K1755"/>
      <c r="L1755"/>
      <c r="M1755"/>
    </row>
    <row r="1756" spans="1:13" s="39" customFormat="1">
      <c r="A1756" s="49" t="s">
        <v>26445</v>
      </c>
      <c r="B1756" s="3">
        <v>6</v>
      </c>
      <c r="C1756" s="2">
        <v>0.7</v>
      </c>
      <c r="D1756" s="46">
        <v>48.7</v>
      </c>
      <c r="E1756" s="3" t="s">
        <v>10541</v>
      </c>
      <c r="F1756" s="3"/>
      <c r="G1756" s="280">
        <v>58.050000000000004</v>
      </c>
      <c r="H1756" s="280">
        <v>53.300000000000004</v>
      </c>
      <c r="I1756" s="284">
        <v>52.35</v>
      </c>
      <c r="J1756"/>
      <c r="K1756"/>
      <c r="L1756"/>
      <c r="M1756"/>
    </row>
    <row r="1757" spans="1:13">
      <c r="A1757" s="49" t="s">
        <v>6465</v>
      </c>
      <c r="B1757" s="3">
        <v>6</v>
      </c>
      <c r="C1757" s="2">
        <v>1</v>
      </c>
      <c r="D1757" s="46">
        <v>35</v>
      </c>
      <c r="E1757" s="3" t="s">
        <v>10541</v>
      </c>
      <c r="F1757" s="3"/>
      <c r="G1757" s="280">
        <v>11.5</v>
      </c>
      <c r="H1757" s="280">
        <v>10.600000000000001</v>
      </c>
      <c r="I1757" s="284">
        <v>10.4</v>
      </c>
    </row>
    <row r="1758" spans="1:13">
      <c r="A1758" s="49" t="s">
        <v>6548</v>
      </c>
      <c r="B1758" s="3">
        <v>6</v>
      </c>
      <c r="C1758" s="2">
        <v>0.7</v>
      </c>
      <c r="D1758" s="46">
        <v>40</v>
      </c>
      <c r="E1758" s="3" t="s">
        <v>10541</v>
      </c>
      <c r="F1758" s="3"/>
      <c r="G1758" s="280">
        <v>28</v>
      </c>
      <c r="H1758" s="280">
        <v>25.75</v>
      </c>
      <c r="I1758" s="284">
        <v>25.25</v>
      </c>
    </row>
    <row r="1759" spans="1:13" s="39" customFormat="1">
      <c r="A1759" s="49" t="s">
        <v>6551</v>
      </c>
      <c r="B1759" s="3">
        <v>6</v>
      </c>
      <c r="C1759" s="2">
        <v>0.7</v>
      </c>
      <c r="D1759" s="46">
        <v>43</v>
      </c>
      <c r="E1759" s="3" t="s">
        <v>10541</v>
      </c>
      <c r="F1759" s="3"/>
      <c r="G1759" s="280">
        <v>39.25</v>
      </c>
      <c r="H1759" s="280">
        <v>36.050000000000004</v>
      </c>
      <c r="I1759" s="284">
        <v>35.4</v>
      </c>
      <c r="J1759"/>
      <c r="K1759"/>
      <c r="L1759"/>
      <c r="M1759"/>
    </row>
    <row r="1760" spans="1:13" s="39" customFormat="1">
      <c r="A1760" s="49" t="s">
        <v>26291</v>
      </c>
      <c r="B1760" s="3">
        <v>6</v>
      </c>
      <c r="C1760" s="2">
        <v>0.7</v>
      </c>
      <c r="D1760" s="46">
        <v>40</v>
      </c>
      <c r="E1760" s="3" t="s">
        <v>10541</v>
      </c>
      <c r="F1760" s="3"/>
      <c r="G1760" s="280">
        <v>33.800000000000004</v>
      </c>
      <c r="H1760" s="280">
        <v>31.05</v>
      </c>
      <c r="I1760" s="284">
        <v>30.5</v>
      </c>
      <c r="J1760"/>
      <c r="K1760"/>
      <c r="L1760"/>
      <c r="M1760"/>
    </row>
    <row r="1761" spans="1:13">
      <c r="A1761" s="49" t="s">
        <v>7189</v>
      </c>
      <c r="B1761" s="3">
        <v>6</v>
      </c>
      <c r="C1761" s="2">
        <v>0.7</v>
      </c>
      <c r="D1761" s="46">
        <v>43</v>
      </c>
      <c r="E1761" s="3" t="s">
        <v>10541</v>
      </c>
      <c r="F1761" s="3"/>
      <c r="G1761" s="280">
        <v>74.650000000000006</v>
      </c>
      <c r="H1761" s="280">
        <v>68.55</v>
      </c>
      <c r="I1761" s="284">
        <v>67.3</v>
      </c>
    </row>
    <row r="1762" spans="1:13">
      <c r="A1762" s="49" t="s">
        <v>7232</v>
      </c>
      <c r="B1762" s="3">
        <v>48</v>
      </c>
      <c r="C1762" s="2">
        <v>0.05</v>
      </c>
      <c r="D1762" s="46">
        <v>41.3</v>
      </c>
      <c r="E1762" s="3" t="s">
        <v>10541</v>
      </c>
      <c r="F1762" s="3"/>
      <c r="G1762" s="280">
        <v>5.5500000000000007</v>
      </c>
      <c r="H1762" s="280">
        <v>5.1000000000000005</v>
      </c>
      <c r="I1762" s="284">
        <v>5</v>
      </c>
    </row>
    <row r="1763" spans="1:13">
      <c r="A1763" s="49" t="s">
        <v>7234</v>
      </c>
      <c r="B1763" s="3">
        <v>6</v>
      </c>
      <c r="C1763" s="2">
        <v>0.7</v>
      </c>
      <c r="D1763" s="46">
        <v>41.3</v>
      </c>
      <c r="E1763" s="3" t="s">
        <v>10541</v>
      </c>
      <c r="F1763" s="3"/>
      <c r="G1763" s="280">
        <v>26</v>
      </c>
      <c r="H1763" s="280">
        <v>23.85</v>
      </c>
      <c r="I1763" s="284">
        <v>23.450000000000003</v>
      </c>
    </row>
    <row r="1764" spans="1:13">
      <c r="A1764" s="49" t="s">
        <v>7403</v>
      </c>
      <c r="B1764" s="3">
        <v>6</v>
      </c>
      <c r="C1764" s="2">
        <v>0.7</v>
      </c>
      <c r="D1764" s="46">
        <v>40</v>
      </c>
      <c r="E1764" s="3" t="s">
        <v>10541</v>
      </c>
      <c r="F1764" s="3"/>
      <c r="G1764" s="280">
        <v>10.950000000000001</v>
      </c>
      <c r="H1764" s="280">
        <v>10.050000000000001</v>
      </c>
      <c r="I1764" s="284">
        <v>9.8500000000000014</v>
      </c>
    </row>
    <row r="1765" spans="1:13">
      <c r="A1765" s="49" t="s">
        <v>7418</v>
      </c>
      <c r="B1765" s="3">
        <v>36</v>
      </c>
      <c r="C1765" s="2">
        <v>0.05</v>
      </c>
      <c r="D1765" s="46">
        <v>40</v>
      </c>
      <c r="E1765" s="3" t="s">
        <v>10541</v>
      </c>
      <c r="F1765" s="3"/>
      <c r="G1765" s="280">
        <v>7.5500000000000007</v>
      </c>
      <c r="H1765" s="280">
        <v>6.9</v>
      </c>
      <c r="I1765" s="284">
        <v>6.8000000000000007</v>
      </c>
    </row>
    <row r="1766" spans="1:13">
      <c r="A1766" s="49" t="s">
        <v>7421</v>
      </c>
      <c r="B1766" s="3">
        <v>6</v>
      </c>
      <c r="C1766" s="2">
        <v>0.7</v>
      </c>
      <c r="D1766" s="46">
        <v>40</v>
      </c>
      <c r="E1766" s="3" t="s">
        <v>10541</v>
      </c>
      <c r="F1766" s="3"/>
      <c r="G1766" s="280">
        <v>17.95</v>
      </c>
      <c r="H1766" s="280">
        <v>16.5</v>
      </c>
      <c r="I1766" s="284">
        <v>16.2</v>
      </c>
    </row>
    <row r="1767" spans="1:13">
      <c r="A1767" s="49" t="s">
        <v>7424</v>
      </c>
      <c r="B1767" s="3">
        <v>36</v>
      </c>
      <c r="C1767" s="2">
        <v>0.05</v>
      </c>
      <c r="D1767" s="46">
        <v>40</v>
      </c>
      <c r="E1767" s="3" t="s">
        <v>10541</v>
      </c>
      <c r="F1767" s="3"/>
      <c r="G1767" s="280">
        <v>4.6000000000000005</v>
      </c>
      <c r="H1767" s="280">
        <v>4.25</v>
      </c>
      <c r="I1767" s="284">
        <v>4.1500000000000004</v>
      </c>
    </row>
    <row r="1768" spans="1:13" s="39" customFormat="1">
      <c r="A1768" s="49" t="s">
        <v>7427</v>
      </c>
      <c r="B1768" s="3">
        <v>6</v>
      </c>
      <c r="C1768" s="2">
        <v>0.7</v>
      </c>
      <c r="D1768" s="46">
        <v>40</v>
      </c>
      <c r="E1768" s="3" t="s">
        <v>10541</v>
      </c>
      <c r="F1768" s="3"/>
      <c r="G1768" s="280">
        <v>15.8</v>
      </c>
      <c r="H1768" s="280">
        <v>14.55</v>
      </c>
      <c r="I1768" s="284">
        <v>14.25</v>
      </c>
      <c r="J1768"/>
      <c r="K1768"/>
      <c r="L1768"/>
      <c r="M1768"/>
    </row>
    <row r="1769" spans="1:13">
      <c r="A1769" s="49" t="s">
        <v>26326</v>
      </c>
      <c r="B1769" s="3">
        <v>12</v>
      </c>
      <c r="C1769" s="2">
        <v>0.7</v>
      </c>
      <c r="D1769" s="46">
        <v>40</v>
      </c>
      <c r="E1769" s="3" t="s">
        <v>10541</v>
      </c>
      <c r="F1769" s="3"/>
      <c r="G1769" s="280">
        <v>9.4</v>
      </c>
      <c r="H1769" s="280">
        <v>8.65</v>
      </c>
      <c r="I1769" s="284">
        <v>8.5</v>
      </c>
    </row>
    <row r="1770" spans="1:13" s="39" customFormat="1">
      <c r="A1770" s="49" t="s">
        <v>8020</v>
      </c>
      <c r="B1770" s="3">
        <v>6</v>
      </c>
      <c r="C1770" s="2">
        <v>0.7</v>
      </c>
      <c r="D1770" s="46">
        <v>40</v>
      </c>
      <c r="E1770" s="3" t="s">
        <v>10541</v>
      </c>
      <c r="F1770" s="3"/>
      <c r="G1770" s="280">
        <v>25.200000000000003</v>
      </c>
      <c r="H1770" s="280">
        <v>23.150000000000002</v>
      </c>
      <c r="I1770" s="284">
        <v>22.75</v>
      </c>
      <c r="J1770"/>
      <c r="K1770"/>
      <c r="L1770"/>
      <c r="M1770"/>
    </row>
    <row r="1771" spans="1:13">
      <c r="A1771" s="49" t="s">
        <v>8169</v>
      </c>
      <c r="B1771" s="3">
        <v>6</v>
      </c>
      <c r="C1771" s="2">
        <v>0.7</v>
      </c>
      <c r="D1771" s="46">
        <v>43</v>
      </c>
      <c r="E1771" s="3" t="s">
        <v>10541</v>
      </c>
      <c r="F1771" s="3"/>
      <c r="G1771" s="280">
        <v>51.45</v>
      </c>
      <c r="H1771" s="280">
        <v>47.25</v>
      </c>
      <c r="I1771" s="284">
        <v>46.400000000000006</v>
      </c>
    </row>
    <row r="1772" spans="1:13">
      <c r="A1772" s="49" t="s">
        <v>8175</v>
      </c>
      <c r="B1772" s="3">
        <v>6</v>
      </c>
      <c r="C1772" s="2">
        <v>0.7</v>
      </c>
      <c r="D1772" s="46">
        <v>40</v>
      </c>
      <c r="E1772" s="3" t="s">
        <v>10541</v>
      </c>
      <c r="F1772" s="3"/>
      <c r="G1772" s="280">
        <v>15.05</v>
      </c>
      <c r="H1772" s="280">
        <v>13.8</v>
      </c>
      <c r="I1772" s="284">
        <v>13.55</v>
      </c>
    </row>
    <row r="1773" spans="1:13">
      <c r="A1773" s="49" t="s">
        <v>8288</v>
      </c>
      <c r="B1773" s="3">
        <v>6</v>
      </c>
      <c r="C1773" s="2">
        <v>0.7</v>
      </c>
      <c r="D1773" s="46">
        <v>45</v>
      </c>
      <c r="E1773" s="3" t="s">
        <v>10541</v>
      </c>
      <c r="F1773" s="3"/>
      <c r="G1773" s="280">
        <v>24.6</v>
      </c>
      <c r="H1773" s="280">
        <v>22.6</v>
      </c>
      <c r="I1773" s="284">
        <v>22.200000000000003</v>
      </c>
    </row>
    <row r="1774" spans="1:13">
      <c r="A1774" s="49" t="s">
        <v>26295</v>
      </c>
      <c r="B1774" s="3">
        <v>6</v>
      </c>
      <c r="C1774" s="2">
        <v>0.7</v>
      </c>
      <c r="D1774" s="46">
        <v>40</v>
      </c>
      <c r="E1774" s="3" t="s">
        <v>10541</v>
      </c>
      <c r="F1774" s="3"/>
      <c r="G1774" s="280">
        <v>10.950000000000001</v>
      </c>
      <c r="H1774" s="280">
        <v>10.050000000000001</v>
      </c>
      <c r="I1774" s="284">
        <v>9.8500000000000014</v>
      </c>
    </row>
    <row r="1775" spans="1:13">
      <c r="A1775" s="49" t="s">
        <v>8688</v>
      </c>
      <c r="B1775" s="3">
        <v>12</v>
      </c>
      <c r="C1775" s="2">
        <v>1</v>
      </c>
      <c r="D1775" s="46">
        <v>40</v>
      </c>
      <c r="E1775" s="3" t="s">
        <v>10541</v>
      </c>
      <c r="F1775" s="3"/>
      <c r="G1775" s="280">
        <v>15.200000000000001</v>
      </c>
      <c r="H1775" s="280">
        <v>13.950000000000001</v>
      </c>
      <c r="I1775" s="284">
        <v>13.700000000000001</v>
      </c>
    </row>
    <row r="1776" spans="1:13">
      <c r="A1776" s="49" t="s">
        <v>8691</v>
      </c>
      <c r="B1776" s="3">
        <v>12</v>
      </c>
      <c r="C1776" s="2">
        <v>1</v>
      </c>
      <c r="D1776" s="46">
        <v>40</v>
      </c>
      <c r="E1776" s="3" t="s">
        <v>10541</v>
      </c>
      <c r="F1776" s="3"/>
      <c r="G1776" s="280">
        <v>15.200000000000001</v>
      </c>
      <c r="H1776" s="280">
        <v>13.950000000000001</v>
      </c>
      <c r="I1776" s="284">
        <v>13.700000000000001</v>
      </c>
    </row>
    <row r="1777" spans="1:13">
      <c r="A1777" s="49" t="s">
        <v>9176</v>
      </c>
      <c r="B1777" s="3">
        <v>6</v>
      </c>
      <c r="C1777" s="2">
        <v>0.7</v>
      </c>
      <c r="D1777" s="46">
        <v>43</v>
      </c>
      <c r="E1777" s="3" t="s">
        <v>10541</v>
      </c>
      <c r="F1777" s="3"/>
      <c r="G1777" s="280">
        <v>25.400000000000002</v>
      </c>
      <c r="H1777" s="280">
        <v>23.35</v>
      </c>
      <c r="I1777" s="284">
        <v>22.900000000000002</v>
      </c>
    </row>
    <row r="1778" spans="1:13" s="39" customFormat="1">
      <c r="A1778" s="49" t="s">
        <v>9361</v>
      </c>
      <c r="B1778" s="3">
        <v>12</v>
      </c>
      <c r="C1778" s="2">
        <v>1</v>
      </c>
      <c r="D1778" s="46">
        <v>40</v>
      </c>
      <c r="E1778" s="3" t="s">
        <v>10541</v>
      </c>
      <c r="F1778" s="3"/>
      <c r="G1778" s="280">
        <v>13.700000000000001</v>
      </c>
      <c r="H1778" s="280">
        <v>12.55</v>
      </c>
      <c r="I1778" s="284">
        <v>12.350000000000001</v>
      </c>
      <c r="J1778"/>
      <c r="K1778"/>
      <c r="L1778"/>
      <c r="M1778"/>
    </row>
    <row r="1779" spans="1:13">
      <c r="A1779" s="49" t="s">
        <v>26328</v>
      </c>
      <c r="B1779" s="3">
        <v>12</v>
      </c>
      <c r="C1779" s="2">
        <v>0.7</v>
      </c>
      <c r="D1779" s="46">
        <v>40</v>
      </c>
      <c r="E1779" s="3" t="s">
        <v>10541</v>
      </c>
      <c r="F1779" s="3"/>
      <c r="G1779" s="280">
        <v>11.25</v>
      </c>
      <c r="H1779" s="280">
        <v>10.350000000000001</v>
      </c>
      <c r="I1779" s="284">
        <v>10.15</v>
      </c>
    </row>
    <row r="1780" spans="1:13" s="39" customFormat="1">
      <c r="A1780" s="49" t="s">
        <v>9378</v>
      </c>
      <c r="B1780" s="3">
        <v>6</v>
      </c>
      <c r="C1780" s="2">
        <v>0.7</v>
      </c>
      <c r="D1780" s="46">
        <v>46</v>
      </c>
      <c r="E1780" s="3" t="s">
        <v>10541</v>
      </c>
      <c r="F1780" s="3"/>
      <c r="G1780" s="280">
        <v>32.200000000000003</v>
      </c>
      <c r="H1780" s="280">
        <v>29.6</v>
      </c>
      <c r="I1780" s="284">
        <v>29.05</v>
      </c>
      <c r="J1780"/>
      <c r="K1780"/>
      <c r="L1780"/>
      <c r="M1780"/>
    </row>
    <row r="1781" spans="1:13">
      <c r="A1781" s="49" t="s">
        <v>9393</v>
      </c>
      <c r="B1781" s="3">
        <v>6</v>
      </c>
      <c r="C1781" s="2">
        <v>0.7</v>
      </c>
      <c r="D1781" s="46">
        <v>46</v>
      </c>
      <c r="E1781" s="3" t="s">
        <v>10541</v>
      </c>
      <c r="F1781" s="3"/>
      <c r="G1781" s="280">
        <v>32.200000000000003</v>
      </c>
      <c r="H1781" s="280">
        <v>29.6</v>
      </c>
      <c r="I1781" s="284">
        <v>29.05</v>
      </c>
    </row>
    <row r="1782" spans="1:13">
      <c r="A1782" s="49" t="s">
        <v>26509</v>
      </c>
      <c r="B1782" s="3">
        <v>6</v>
      </c>
      <c r="C1782" s="2">
        <v>0.7</v>
      </c>
      <c r="D1782" s="46">
        <v>46</v>
      </c>
      <c r="E1782" s="3" t="s">
        <v>10541</v>
      </c>
      <c r="F1782" s="3"/>
      <c r="G1782" s="280">
        <v>32.200000000000003</v>
      </c>
      <c r="H1782" s="280">
        <v>29.6</v>
      </c>
      <c r="I1782" s="284">
        <v>29.05</v>
      </c>
    </row>
    <row r="1783" spans="1:13">
      <c r="A1783" s="49" t="s">
        <v>9678</v>
      </c>
      <c r="B1783" s="3">
        <v>6</v>
      </c>
      <c r="C1783" s="2">
        <v>0.7</v>
      </c>
      <c r="D1783" s="46">
        <v>40</v>
      </c>
      <c r="E1783" s="3" t="s">
        <v>10541</v>
      </c>
      <c r="F1783" s="3"/>
      <c r="G1783" s="280">
        <v>21.900000000000002</v>
      </c>
      <c r="H1783" s="280">
        <v>20.150000000000002</v>
      </c>
      <c r="I1783" s="284">
        <v>19.75</v>
      </c>
    </row>
    <row r="1784" spans="1:13">
      <c r="A1784" s="49" t="s">
        <v>9691</v>
      </c>
      <c r="B1784" s="3">
        <v>12</v>
      </c>
      <c r="C1784" s="2">
        <v>0.05</v>
      </c>
      <c r="D1784" s="46">
        <v>40</v>
      </c>
      <c r="E1784" s="3" t="s">
        <v>10541</v>
      </c>
      <c r="F1784" s="3"/>
      <c r="G1784" s="280">
        <v>4.1000000000000005</v>
      </c>
      <c r="H1784" s="280">
        <v>3.8000000000000003</v>
      </c>
      <c r="I1784" s="284">
        <v>3.7</v>
      </c>
    </row>
    <row r="1785" spans="1:13">
      <c r="A1785" s="49" t="s">
        <v>9931</v>
      </c>
      <c r="B1785" s="3">
        <v>6</v>
      </c>
      <c r="C1785" s="2">
        <v>0.7</v>
      </c>
      <c r="D1785" s="46">
        <v>40</v>
      </c>
      <c r="E1785" s="3" t="s">
        <v>10541</v>
      </c>
      <c r="F1785" s="3"/>
      <c r="G1785" s="280">
        <v>14.9</v>
      </c>
      <c r="H1785" s="280">
        <v>13.700000000000001</v>
      </c>
      <c r="I1785" s="284">
        <v>13.450000000000001</v>
      </c>
    </row>
    <row r="1786" spans="1:13">
      <c r="A1786" s="49" t="s">
        <v>9943</v>
      </c>
      <c r="B1786" s="3">
        <v>6</v>
      </c>
      <c r="C1786" s="2">
        <v>0.7</v>
      </c>
      <c r="D1786" s="46">
        <v>43</v>
      </c>
      <c r="E1786" s="3" t="s">
        <v>10541</v>
      </c>
      <c r="F1786" s="3"/>
      <c r="G1786" s="280">
        <v>19.100000000000001</v>
      </c>
      <c r="H1786" s="280">
        <v>17.5</v>
      </c>
      <c r="I1786" s="284">
        <v>17.2</v>
      </c>
    </row>
    <row r="1787" spans="1:13" s="39" customFormat="1">
      <c r="A1787" s="49" t="s">
        <v>10056</v>
      </c>
      <c r="B1787" s="3">
        <v>12</v>
      </c>
      <c r="C1787" s="2">
        <v>1</v>
      </c>
      <c r="D1787" s="46">
        <v>40</v>
      </c>
      <c r="E1787" s="3" t="s">
        <v>10541</v>
      </c>
      <c r="F1787" s="3"/>
      <c r="G1787" s="280">
        <v>13.5</v>
      </c>
      <c r="H1787" s="280">
        <v>12.4</v>
      </c>
      <c r="I1787" s="284">
        <v>12.15</v>
      </c>
      <c r="J1787"/>
      <c r="K1787"/>
      <c r="L1787"/>
      <c r="M1787"/>
    </row>
    <row r="1788" spans="1:13">
      <c r="A1788" s="49" t="s">
        <v>26480</v>
      </c>
      <c r="B1788" s="3">
        <v>6</v>
      </c>
      <c r="C1788" s="2">
        <v>0.7</v>
      </c>
      <c r="D1788" s="46">
        <v>45.8</v>
      </c>
      <c r="E1788" s="3" t="s">
        <v>10541</v>
      </c>
      <c r="F1788" s="3"/>
      <c r="G1788" s="280">
        <v>20</v>
      </c>
      <c r="H1788" s="280">
        <v>18.350000000000001</v>
      </c>
      <c r="I1788" s="284">
        <v>18.05</v>
      </c>
    </row>
    <row r="1789" spans="1:13" s="39" customFormat="1">
      <c r="A1789" s="49" t="s">
        <v>10182</v>
      </c>
      <c r="B1789" s="3">
        <v>12</v>
      </c>
      <c r="C1789" s="2">
        <v>1</v>
      </c>
      <c r="D1789" s="46">
        <v>40</v>
      </c>
      <c r="E1789" s="3" t="s">
        <v>10541</v>
      </c>
      <c r="F1789" s="3"/>
      <c r="G1789" s="280">
        <v>15.450000000000001</v>
      </c>
      <c r="H1789" s="280">
        <v>14.200000000000001</v>
      </c>
      <c r="I1789" s="284">
        <v>13.950000000000001</v>
      </c>
      <c r="J1789"/>
      <c r="K1789"/>
      <c r="L1789"/>
      <c r="M1789"/>
    </row>
    <row r="1790" spans="1:13">
      <c r="A1790" s="49" t="s">
        <v>10211</v>
      </c>
      <c r="B1790" s="3">
        <v>12</v>
      </c>
      <c r="C1790" s="2">
        <v>1</v>
      </c>
      <c r="D1790" s="46">
        <v>40</v>
      </c>
      <c r="E1790" s="3" t="s">
        <v>10541</v>
      </c>
      <c r="F1790" s="3"/>
      <c r="G1790" s="280">
        <v>13.850000000000001</v>
      </c>
      <c r="H1790" s="280">
        <v>12.75</v>
      </c>
      <c r="I1790" s="284">
        <v>12.5</v>
      </c>
    </row>
    <row r="1791" spans="1:13">
      <c r="A1791" s="49" t="s">
        <v>10248</v>
      </c>
      <c r="B1791" s="3">
        <v>6</v>
      </c>
      <c r="C1791" s="2">
        <v>1</v>
      </c>
      <c r="D1791" s="46">
        <v>40</v>
      </c>
      <c r="E1791" s="3" t="s">
        <v>10541</v>
      </c>
      <c r="F1791" s="3"/>
      <c r="G1791" s="280">
        <v>13.25</v>
      </c>
      <c r="H1791" s="280">
        <v>12.15</v>
      </c>
      <c r="I1791" s="284">
        <v>11.950000000000001</v>
      </c>
    </row>
    <row r="1792" spans="1:13">
      <c r="A1792" s="49" t="s">
        <v>26555</v>
      </c>
      <c r="B1792" s="3">
        <v>6</v>
      </c>
      <c r="C1792" s="2">
        <v>1.5</v>
      </c>
      <c r="D1792" s="46">
        <v>40</v>
      </c>
      <c r="E1792" s="3" t="s">
        <v>10541</v>
      </c>
      <c r="F1792" s="3"/>
      <c r="G1792" s="280">
        <v>19.850000000000001</v>
      </c>
      <c r="H1792" s="280">
        <v>18.25</v>
      </c>
      <c r="I1792" s="284">
        <v>17.900000000000002</v>
      </c>
    </row>
    <row r="1793" spans="1:13">
      <c r="A1793" s="49" t="s">
        <v>10253</v>
      </c>
      <c r="B1793" s="3">
        <v>12</v>
      </c>
      <c r="C1793" s="2">
        <v>0.7</v>
      </c>
      <c r="D1793" s="46">
        <v>40</v>
      </c>
      <c r="E1793" s="3" t="s">
        <v>10541</v>
      </c>
      <c r="F1793" s="3"/>
      <c r="G1793" s="280">
        <v>9.25</v>
      </c>
      <c r="H1793" s="280">
        <v>8.5</v>
      </c>
      <c r="I1793" s="284">
        <v>8.35</v>
      </c>
    </row>
    <row r="1794" spans="1:13">
      <c r="A1794" s="49" t="s">
        <v>442</v>
      </c>
      <c r="B1794" s="3">
        <v>6</v>
      </c>
      <c r="C1794" s="2">
        <v>0.7</v>
      </c>
      <c r="D1794" s="46">
        <v>43.3</v>
      </c>
      <c r="E1794" s="3" t="s">
        <v>10549</v>
      </c>
      <c r="F1794" s="3"/>
      <c r="G1794" s="280">
        <v>57.6</v>
      </c>
      <c r="H1794" s="280">
        <v>52.900000000000006</v>
      </c>
      <c r="I1794" s="284">
        <v>51.95</v>
      </c>
    </row>
    <row r="1795" spans="1:13">
      <c r="A1795" s="49" t="s">
        <v>907</v>
      </c>
      <c r="B1795" s="3">
        <v>6</v>
      </c>
      <c r="C1795" s="2">
        <v>0.7</v>
      </c>
      <c r="D1795" s="46">
        <v>46</v>
      </c>
      <c r="E1795" s="3" t="s">
        <v>10549</v>
      </c>
      <c r="F1795" s="3"/>
      <c r="G1795" s="280">
        <v>37.1</v>
      </c>
      <c r="H1795" s="280">
        <v>34.050000000000004</v>
      </c>
      <c r="I1795" s="284">
        <v>33.450000000000003</v>
      </c>
    </row>
    <row r="1796" spans="1:13" s="39" customFormat="1">
      <c r="A1796" s="49" t="s">
        <v>910</v>
      </c>
      <c r="B1796" s="3">
        <v>6</v>
      </c>
      <c r="C1796" s="2">
        <v>0.7</v>
      </c>
      <c r="D1796" s="46">
        <v>64</v>
      </c>
      <c r="E1796" s="3" t="s">
        <v>10549</v>
      </c>
      <c r="F1796" s="3"/>
      <c r="G1796" s="280">
        <v>49.650000000000006</v>
      </c>
      <c r="H1796" s="280">
        <v>45.6</v>
      </c>
      <c r="I1796" s="284">
        <v>44.800000000000004</v>
      </c>
      <c r="J1796"/>
      <c r="K1796"/>
      <c r="L1796"/>
      <c r="M1796"/>
    </row>
    <row r="1797" spans="1:13">
      <c r="A1797" s="49" t="s">
        <v>913</v>
      </c>
      <c r="B1797" s="3">
        <v>6</v>
      </c>
      <c r="C1797" s="2">
        <v>0.7</v>
      </c>
      <c r="D1797" s="46">
        <v>46</v>
      </c>
      <c r="E1797" s="3" t="s">
        <v>10549</v>
      </c>
      <c r="F1797" s="3"/>
      <c r="G1797" s="280">
        <v>33.6</v>
      </c>
      <c r="H1797" s="280">
        <v>30.85</v>
      </c>
      <c r="I1797" s="284">
        <v>30.3</v>
      </c>
    </row>
    <row r="1798" spans="1:13" s="39" customFormat="1">
      <c r="A1798" s="49" t="s">
        <v>1023</v>
      </c>
      <c r="B1798" s="3">
        <v>6</v>
      </c>
      <c r="C1798" s="2">
        <v>0.7</v>
      </c>
      <c r="D1798" s="46">
        <v>40</v>
      </c>
      <c r="E1798" s="3" t="s">
        <v>10549</v>
      </c>
      <c r="F1798" s="3"/>
      <c r="G1798" s="280">
        <v>45.1</v>
      </c>
      <c r="H1798" s="280">
        <v>41.400000000000006</v>
      </c>
      <c r="I1798" s="284">
        <v>40.650000000000006</v>
      </c>
      <c r="J1798"/>
      <c r="K1798"/>
      <c r="L1798"/>
      <c r="M1798"/>
    </row>
    <row r="1799" spans="1:13">
      <c r="A1799" s="49" t="s">
        <v>1706</v>
      </c>
      <c r="B1799" s="3">
        <v>6</v>
      </c>
      <c r="C1799" s="2">
        <v>0.7</v>
      </c>
      <c r="D1799" s="46">
        <v>40</v>
      </c>
      <c r="E1799" s="3" t="s">
        <v>10549</v>
      </c>
      <c r="F1799" s="3"/>
      <c r="G1799" s="280">
        <v>26.55</v>
      </c>
      <c r="H1799" s="280">
        <v>24.400000000000002</v>
      </c>
      <c r="I1799" s="284">
        <v>23.950000000000003</v>
      </c>
    </row>
    <row r="1800" spans="1:13">
      <c r="A1800" s="49" t="s">
        <v>1709</v>
      </c>
      <c r="B1800" s="3">
        <v>6</v>
      </c>
      <c r="C1800" s="2">
        <v>0.7</v>
      </c>
      <c r="D1800" s="46">
        <v>40</v>
      </c>
      <c r="E1800" s="3" t="s">
        <v>10549</v>
      </c>
      <c r="F1800" s="3"/>
      <c r="G1800" s="280">
        <v>26.55</v>
      </c>
      <c r="H1800" s="280">
        <v>24.400000000000002</v>
      </c>
      <c r="I1800" s="284">
        <v>23.950000000000003</v>
      </c>
    </row>
    <row r="1801" spans="1:13">
      <c r="A1801" s="49" t="s">
        <v>1815</v>
      </c>
      <c r="B1801" s="3">
        <v>12</v>
      </c>
      <c r="C1801" s="2">
        <v>1</v>
      </c>
      <c r="D1801" s="46">
        <v>45</v>
      </c>
      <c r="E1801" s="3" t="s">
        <v>10549</v>
      </c>
      <c r="F1801" s="3"/>
      <c r="G1801" s="280">
        <v>24.400000000000002</v>
      </c>
      <c r="H1801" s="280">
        <v>22.400000000000002</v>
      </c>
      <c r="I1801" s="284">
        <v>22</v>
      </c>
    </row>
    <row r="1802" spans="1:13">
      <c r="A1802" s="49" t="s">
        <v>1828</v>
      </c>
      <c r="B1802" s="3">
        <v>6</v>
      </c>
      <c r="C1802" s="2">
        <v>0.7</v>
      </c>
      <c r="D1802" s="46">
        <v>45.6</v>
      </c>
      <c r="E1802" s="3" t="s">
        <v>10549</v>
      </c>
      <c r="F1802" s="3"/>
      <c r="G1802" s="280">
        <v>30.900000000000002</v>
      </c>
      <c r="H1802" s="280">
        <v>28.35</v>
      </c>
      <c r="I1802" s="284">
        <v>27.85</v>
      </c>
    </row>
    <row r="1803" spans="1:13">
      <c r="A1803" s="49" t="s">
        <v>1830</v>
      </c>
      <c r="B1803" s="3">
        <v>6</v>
      </c>
      <c r="C1803" s="2">
        <v>0.7</v>
      </c>
      <c r="D1803" s="46">
        <v>45</v>
      </c>
      <c r="E1803" s="3" t="s">
        <v>10549</v>
      </c>
      <c r="F1803" s="3"/>
      <c r="G1803" s="280">
        <v>22.35</v>
      </c>
      <c r="H1803" s="280">
        <v>20.55</v>
      </c>
      <c r="I1803" s="284">
        <v>20.150000000000002</v>
      </c>
    </row>
    <row r="1804" spans="1:13">
      <c r="A1804" s="49" t="s">
        <v>2888</v>
      </c>
      <c r="B1804" s="3">
        <v>6</v>
      </c>
      <c r="C1804" s="2">
        <v>0.5</v>
      </c>
      <c r="D1804" s="46">
        <v>52.2</v>
      </c>
      <c r="E1804" s="3" t="s">
        <v>10549</v>
      </c>
      <c r="F1804" s="3"/>
      <c r="G1804" s="280">
        <v>53.400000000000006</v>
      </c>
      <c r="H1804" s="280">
        <v>49.050000000000004</v>
      </c>
      <c r="I1804" s="284">
        <v>48.150000000000006</v>
      </c>
    </row>
    <row r="1805" spans="1:13" s="39" customFormat="1">
      <c r="A1805" s="49" t="s">
        <v>26370</v>
      </c>
      <c r="B1805" s="3">
        <v>6</v>
      </c>
      <c r="C1805" s="2">
        <v>0.5</v>
      </c>
      <c r="D1805" s="46">
        <v>49.6</v>
      </c>
      <c r="E1805" s="3" t="s">
        <v>10549</v>
      </c>
      <c r="F1805" s="3"/>
      <c r="G1805" s="280">
        <v>43.5</v>
      </c>
      <c r="H1805" s="280">
        <v>39.900000000000006</v>
      </c>
      <c r="I1805" s="284">
        <v>39.200000000000003</v>
      </c>
      <c r="J1805"/>
      <c r="K1805"/>
      <c r="L1805"/>
      <c r="M1805"/>
    </row>
    <row r="1806" spans="1:13">
      <c r="A1806" s="49" t="s">
        <v>26428</v>
      </c>
      <c r="B1806" s="3">
        <v>6</v>
      </c>
      <c r="C1806" s="2">
        <v>0.7</v>
      </c>
      <c r="D1806" s="46">
        <v>45</v>
      </c>
      <c r="E1806" s="3" t="s">
        <v>10549</v>
      </c>
      <c r="F1806" s="3"/>
      <c r="G1806" s="280">
        <v>34.1</v>
      </c>
      <c r="H1806" s="280">
        <v>31.3</v>
      </c>
      <c r="I1806" s="284">
        <v>30.75</v>
      </c>
    </row>
    <row r="1807" spans="1:13" s="39" customFormat="1">
      <c r="A1807" s="49" t="s">
        <v>3536</v>
      </c>
      <c r="B1807" s="3">
        <v>6</v>
      </c>
      <c r="C1807" s="2">
        <v>0.7</v>
      </c>
      <c r="D1807" s="46">
        <v>47</v>
      </c>
      <c r="E1807" s="3" t="s">
        <v>10549</v>
      </c>
      <c r="F1807" s="3"/>
      <c r="G1807" s="280">
        <v>34.75</v>
      </c>
      <c r="H1807" s="280">
        <v>31.900000000000002</v>
      </c>
      <c r="I1807" s="284">
        <v>31.35</v>
      </c>
      <c r="J1807"/>
      <c r="K1807"/>
      <c r="L1807"/>
      <c r="M1807"/>
    </row>
    <row r="1808" spans="1:13">
      <c r="A1808" s="49" t="s">
        <v>3539</v>
      </c>
      <c r="B1808" s="3">
        <v>6</v>
      </c>
      <c r="C1808" s="2">
        <v>0.7</v>
      </c>
      <c r="D1808" s="46">
        <v>60.5</v>
      </c>
      <c r="E1808" s="3" t="s">
        <v>10549</v>
      </c>
      <c r="F1808" s="3"/>
      <c r="G1808" s="280">
        <v>85.95</v>
      </c>
      <c r="H1808" s="280">
        <v>78.900000000000006</v>
      </c>
      <c r="I1808" s="284">
        <v>77.5</v>
      </c>
    </row>
    <row r="1809" spans="1:13">
      <c r="A1809" s="49" t="s">
        <v>3544</v>
      </c>
      <c r="B1809" s="3">
        <v>6</v>
      </c>
      <c r="C1809" s="2">
        <v>0.7</v>
      </c>
      <c r="D1809" s="46">
        <v>47</v>
      </c>
      <c r="E1809" s="3" t="s">
        <v>10549</v>
      </c>
      <c r="F1809" s="3"/>
      <c r="G1809" s="280">
        <v>37.200000000000003</v>
      </c>
      <c r="H1809" s="280">
        <v>34.15</v>
      </c>
      <c r="I1809" s="284">
        <v>33.550000000000004</v>
      </c>
    </row>
    <row r="1810" spans="1:13">
      <c r="A1810" s="49" t="s">
        <v>26431</v>
      </c>
      <c r="B1810" s="3">
        <v>6</v>
      </c>
      <c r="C1810" s="2">
        <v>0.7</v>
      </c>
      <c r="D1810" s="46">
        <v>45</v>
      </c>
      <c r="E1810" s="3" t="s">
        <v>10549</v>
      </c>
      <c r="F1810" s="3"/>
      <c r="G1810" s="280">
        <v>39.450000000000003</v>
      </c>
      <c r="H1810" s="280">
        <v>36.200000000000003</v>
      </c>
      <c r="I1810" s="284">
        <v>35.550000000000004</v>
      </c>
    </row>
    <row r="1811" spans="1:13">
      <c r="A1811" s="49" t="s">
        <v>3643</v>
      </c>
      <c r="B1811" s="3">
        <v>12</v>
      </c>
      <c r="C1811" s="2">
        <v>1</v>
      </c>
      <c r="D1811" s="46">
        <v>43</v>
      </c>
      <c r="E1811" s="3" t="s">
        <v>10549</v>
      </c>
      <c r="F1811" s="3"/>
      <c r="G1811" s="280">
        <v>17.7</v>
      </c>
      <c r="H1811" s="280">
        <v>16.25</v>
      </c>
      <c r="I1811" s="284">
        <v>16</v>
      </c>
    </row>
    <row r="1812" spans="1:13">
      <c r="A1812" s="49" t="s">
        <v>3649</v>
      </c>
      <c r="B1812" s="3">
        <v>6</v>
      </c>
      <c r="C1812" s="2">
        <v>0.7</v>
      </c>
      <c r="D1812" s="46">
        <v>43.3</v>
      </c>
      <c r="E1812" s="3" t="s">
        <v>10549</v>
      </c>
      <c r="F1812" s="3"/>
      <c r="G1812" s="280">
        <v>31.650000000000002</v>
      </c>
      <c r="H1812" s="280">
        <v>29.1</v>
      </c>
      <c r="I1812" s="284">
        <v>28.55</v>
      </c>
    </row>
    <row r="1813" spans="1:13">
      <c r="A1813" s="49" t="s">
        <v>3655</v>
      </c>
      <c r="B1813" s="3">
        <v>6</v>
      </c>
      <c r="C1813" s="2">
        <v>0.7</v>
      </c>
      <c r="D1813" s="46">
        <v>40</v>
      </c>
      <c r="E1813" s="3" t="s">
        <v>10549</v>
      </c>
      <c r="F1813" s="3"/>
      <c r="G1813" s="280">
        <v>17.05</v>
      </c>
      <c r="H1813" s="280">
        <v>15.65</v>
      </c>
      <c r="I1813" s="284">
        <v>15.350000000000001</v>
      </c>
    </row>
    <row r="1814" spans="1:13" s="39" customFormat="1">
      <c r="A1814" s="49" t="s">
        <v>3658</v>
      </c>
      <c r="B1814" s="3">
        <v>6</v>
      </c>
      <c r="C1814" s="2">
        <v>0.7</v>
      </c>
      <c r="D1814" s="46">
        <v>45</v>
      </c>
      <c r="E1814" s="3" t="s">
        <v>10549</v>
      </c>
      <c r="F1814" s="3"/>
      <c r="G1814" s="280">
        <v>18.3</v>
      </c>
      <c r="H1814" s="280">
        <v>16.8</v>
      </c>
      <c r="I1814" s="284">
        <v>16.5</v>
      </c>
      <c r="J1814"/>
      <c r="K1814"/>
      <c r="L1814"/>
      <c r="M1814"/>
    </row>
    <row r="1815" spans="1:13" s="39" customFormat="1">
      <c r="A1815" s="49" t="s">
        <v>4670</v>
      </c>
      <c r="B1815" s="3">
        <v>6</v>
      </c>
      <c r="C1815" s="2">
        <v>1</v>
      </c>
      <c r="D1815" s="46">
        <v>45</v>
      </c>
      <c r="E1815" s="3" t="s">
        <v>10549</v>
      </c>
      <c r="F1815" s="3"/>
      <c r="G1815" s="280">
        <v>43.6</v>
      </c>
      <c r="H1815" s="280">
        <v>40</v>
      </c>
      <c r="I1815" s="284">
        <v>39.300000000000004</v>
      </c>
      <c r="J1815"/>
      <c r="K1815"/>
      <c r="L1815"/>
      <c r="M1815"/>
    </row>
    <row r="1816" spans="1:13" s="39" customFormat="1">
      <c r="A1816" s="49" t="s">
        <v>4873</v>
      </c>
      <c r="B1816" s="3">
        <v>12</v>
      </c>
      <c r="C1816" s="2">
        <v>1</v>
      </c>
      <c r="D1816" s="46">
        <v>40</v>
      </c>
      <c r="E1816" s="3" t="s">
        <v>10549</v>
      </c>
      <c r="F1816" s="3"/>
      <c r="G1816" s="280">
        <v>14.700000000000001</v>
      </c>
      <c r="H1816" s="280">
        <v>13.5</v>
      </c>
      <c r="I1816" s="284">
        <v>13.25</v>
      </c>
      <c r="J1816"/>
      <c r="K1816"/>
      <c r="L1816"/>
      <c r="M1816"/>
    </row>
    <row r="1817" spans="1:13">
      <c r="A1817" s="49" t="s">
        <v>4879</v>
      </c>
      <c r="B1817" s="3">
        <v>6</v>
      </c>
      <c r="C1817" s="2">
        <v>0.7</v>
      </c>
      <c r="D1817" s="46">
        <v>50</v>
      </c>
      <c r="E1817" s="3" t="s">
        <v>10549</v>
      </c>
      <c r="F1817" s="3"/>
      <c r="G1817" s="280">
        <v>59.400000000000006</v>
      </c>
      <c r="H1817" s="280">
        <v>54.550000000000004</v>
      </c>
      <c r="I1817" s="284">
        <v>53.550000000000004</v>
      </c>
    </row>
    <row r="1818" spans="1:13">
      <c r="A1818" s="49" t="s">
        <v>4885</v>
      </c>
      <c r="B1818" s="3">
        <v>6</v>
      </c>
      <c r="C1818" s="2">
        <v>0.7</v>
      </c>
      <c r="D1818" s="46">
        <v>43</v>
      </c>
      <c r="E1818" s="3" t="s">
        <v>10549</v>
      </c>
      <c r="F1818" s="3"/>
      <c r="G1818" s="280">
        <v>55.150000000000006</v>
      </c>
      <c r="H1818" s="280">
        <v>50.6</v>
      </c>
      <c r="I1818" s="284">
        <v>49.7</v>
      </c>
    </row>
    <row r="1819" spans="1:13">
      <c r="A1819" s="49" t="s">
        <v>26495</v>
      </c>
      <c r="B1819" s="3">
        <v>6</v>
      </c>
      <c r="C1819" s="2">
        <v>0.7</v>
      </c>
      <c r="D1819" s="46">
        <v>46</v>
      </c>
      <c r="E1819" s="3" t="s">
        <v>10549</v>
      </c>
      <c r="F1819" s="3"/>
      <c r="G1819" s="280">
        <v>62.400000000000006</v>
      </c>
      <c r="H1819" s="280">
        <v>57.300000000000004</v>
      </c>
      <c r="I1819" s="284">
        <v>56.25</v>
      </c>
    </row>
    <row r="1820" spans="1:13">
      <c r="A1820" s="49" t="s">
        <v>5001</v>
      </c>
      <c r="B1820" s="3">
        <v>6</v>
      </c>
      <c r="C1820" s="2">
        <v>0.7</v>
      </c>
      <c r="D1820" s="46">
        <v>46</v>
      </c>
      <c r="E1820" s="3" t="s">
        <v>10549</v>
      </c>
      <c r="F1820" s="3"/>
      <c r="G1820" s="280">
        <v>37.6</v>
      </c>
      <c r="H1820" s="280">
        <v>34.5</v>
      </c>
      <c r="I1820" s="284">
        <v>33.9</v>
      </c>
    </row>
    <row r="1821" spans="1:13">
      <c r="A1821" s="49" t="s">
        <v>5223</v>
      </c>
      <c r="B1821" s="3">
        <v>120</v>
      </c>
      <c r="C1821" s="2">
        <v>0.05</v>
      </c>
      <c r="D1821" s="46">
        <v>40</v>
      </c>
      <c r="E1821" s="3" t="s">
        <v>10549</v>
      </c>
      <c r="F1821" s="3"/>
      <c r="G1821" s="280">
        <v>3.95</v>
      </c>
      <c r="H1821" s="280">
        <v>3.6</v>
      </c>
      <c r="I1821" s="284">
        <v>3.5500000000000003</v>
      </c>
    </row>
    <row r="1822" spans="1:13">
      <c r="A1822" s="49" t="s">
        <v>5297</v>
      </c>
      <c r="B1822" s="3">
        <v>6</v>
      </c>
      <c r="C1822" s="2">
        <v>0.7</v>
      </c>
      <c r="D1822" s="46">
        <v>43</v>
      </c>
      <c r="E1822" s="3" t="s">
        <v>10549</v>
      </c>
      <c r="F1822" s="3"/>
      <c r="G1822" s="280">
        <v>23.950000000000003</v>
      </c>
      <c r="H1822" s="280">
        <v>22</v>
      </c>
      <c r="I1822" s="284">
        <v>21.6</v>
      </c>
    </row>
    <row r="1823" spans="1:13" s="39" customFormat="1">
      <c r="A1823" s="49" t="s">
        <v>26348</v>
      </c>
      <c r="B1823" s="3">
        <v>12</v>
      </c>
      <c r="C1823" s="2">
        <v>1</v>
      </c>
      <c r="D1823" s="46">
        <v>45</v>
      </c>
      <c r="E1823" s="3" t="s">
        <v>10549</v>
      </c>
      <c r="F1823" s="3"/>
      <c r="G1823" s="280">
        <v>29.85</v>
      </c>
      <c r="H1823" s="280">
        <v>27.400000000000002</v>
      </c>
      <c r="I1823" s="284">
        <v>26.950000000000003</v>
      </c>
      <c r="J1823"/>
      <c r="K1823"/>
      <c r="L1823"/>
      <c r="M1823"/>
    </row>
    <row r="1824" spans="1:13">
      <c r="A1824" s="49" t="s">
        <v>5307</v>
      </c>
      <c r="B1824" s="3">
        <v>6</v>
      </c>
      <c r="C1824" s="2">
        <v>0.7</v>
      </c>
      <c r="D1824" s="46">
        <v>47</v>
      </c>
      <c r="E1824" s="3" t="s">
        <v>10549</v>
      </c>
      <c r="F1824" s="3"/>
      <c r="G1824" s="280">
        <v>38</v>
      </c>
      <c r="H1824" s="280">
        <v>34.85</v>
      </c>
      <c r="I1824" s="284">
        <v>34.25</v>
      </c>
    </row>
    <row r="1825" spans="1:13" s="39" customFormat="1">
      <c r="A1825" s="49" t="s">
        <v>5464</v>
      </c>
      <c r="B1825" s="3">
        <v>6</v>
      </c>
      <c r="C1825" s="2">
        <v>0.7</v>
      </c>
      <c r="D1825" s="46">
        <v>40</v>
      </c>
      <c r="E1825" s="3" t="s">
        <v>10549</v>
      </c>
      <c r="F1825" s="3"/>
      <c r="G1825" s="280">
        <v>13.65</v>
      </c>
      <c r="H1825" s="280">
        <v>12.5</v>
      </c>
      <c r="I1825" s="284">
        <v>12.3</v>
      </c>
      <c r="J1825"/>
      <c r="K1825"/>
      <c r="L1825"/>
      <c r="M1825"/>
    </row>
    <row r="1826" spans="1:13">
      <c r="A1826" s="49" t="s">
        <v>5474</v>
      </c>
      <c r="B1826" s="3">
        <v>6</v>
      </c>
      <c r="C1826" s="2">
        <v>0.7</v>
      </c>
      <c r="D1826" s="46">
        <v>43</v>
      </c>
      <c r="E1826" s="3" t="s">
        <v>10549</v>
      </c>
      <c r="F1826" s="3"/>
      <c r="G1826" s="280">
        <v>16.650000000000002</v>
      </c>
      <c r="H1826" s="280">
        <v>15.3</v>
      </c>
      <c r="I1826" s="284">
        <v>15</v>
      </c>
    </row>
    <row r="1827" spans="1:13">
      <c r="A1827" s="49" t="s">
        <v>5480</v>
      </c>
      <c r="B1827" s="3">
        <v>6</v>
      </c>
      <c r="C1827" s="2">
        <v>0.7</v>
      </c>
      <c r="D1827" s="46">
        <v>45</v>
      </c>
      <c r="E1827" s="3" t="s">
        <v>10549</v>
      </c>
      <c r="F1827" s="3"/>
      <c r="G1827" s="280">
        <v>17.600000000000001</v>
      </c>
      <c r="H1827" s="280">
        <v>16.150000000000002</v>
      </c>
      <c r="I1827" s="284">
        <v>15.9</v>
      </c>
    </row>
    <row r="1828" spans="1:13">
      <c r="A1828" s="49" t="s">
        <v>5483</v>
      </c>
      <c r="B1828" s="3">
        <v>6</v>
      </c>
      <c r="C1828" s="2">
        <v>0.7</v>
      </c>
      <c r="D1828" s="46">
        <v>43</v>
      </c>
      <c r="E1828" s="3" t="s">
        <v>10549</v>
      </c>
      <c r="F1828" s="3"/>
      <c r="G1828" s="280">
        <v>21.150000000000002</v>
      </c>
      <c r="H1828" s="280">
        <v>19.400000000000002</v>
      </c>
      <c r="I1828" s="284">
        <v>19.05</v>
      </c>
    </row>
    <row r="1829" spans="1:13">
      <c r="A1829" s="49" t="s">
        <v>5494</v>
      </c>
      <c r="B1829" s="3">
        <v>6</v>
      </c>
      <c r="C1829" s="2">
        <v>0.7</v>
      </c>
      <c r="D1829" s="46">
        <v>40</v>
      </c>
      <c r="E1829" s="3" t="s">
        <v>10549</v>
      </c>
      <c r="F1829" s="3"/>
      <c r="G1829" s="280">
        <v>20.400000000000002</v>
      </c>
      <c r="H1829" s="280">
        <v>18.75</v>
      </c>
      <c r="I1829" s="284">
        <v>18.400000000000002</v>
      </c>
    </row>
    <row r="1830" spans="1:13">
      <c r="A1830" s="49" t="s">
        <v>5497</v>
      </c>
      <c r="B1830" s="3">
        <v>6</v>
      </c>
      <c r="C1830" s="2">
        <v>0.7</v>
      </c>
      <c r="D1830" s="46">
        <v>40</v>
      </c>
      <c r="E1830" s="3" t="s">
        <v>10549</v>
      </c>
      <c r="F1830" s="3"/>
      <c r="G1830" s="280">
        <v>13.950000000000001</v>
      </c>
      <c r="H1830" s="280">
        <v>12.8</v>
      </c>
      <c r="I1830" s="284">
        <v>12.55</v>
      </c>
    </row>
    <row r="1831" spans="1:13">
      <c r="A1831" s="49" t="s">
        <v>5910</v>
      </c>
      <c r="B1831" s="3">
        <v>6</v>
      </c>
      <c r="C1831" s="2">
        <v>0.5</v>
      </c>
      <c r="D1831" s="46">
        <v>47</v>
      </c>
      <c r="E1831" s="3" t="s">
        <v>10549</v>
      </c>
      <c r="F1831" s="3"/>
      <c r="G1831" s="280">
        <v>33.450000000000003</v>
      </c>
      <c r="H1831" s="280">
        <v>30.700000000000003</v>
      </c>
      <c r="I1831" s="284">
        <v>30.150000000000002</v>
      </c>
    </row>
    <row r="1832" spans="1:13" s="39" customFormat="1">
      <c r="A1832" s="49" t="s">
        <v>5922</v>
      </c>
      <c r="B1832" s="3">
        <v>6</v>
      </c>
      <c r="C1832" s="2">
        <v>0.5</v>
      </c>
      <c r="D1832" s="46">
        <v>40</v>
      </c>
      <c r="E1832" s="3" t="s">
        <v>10549</v>
      </c>
      <c r="F1832" s="3"/>
      <c r="G1832" s="280">
        <v>30.05</v>
      </c>
      <c r="H1832" s="280">
        <v>27.6</v>
      </c>
      <c r="I1832" s="284">
        <v>27.1</v>
      </c>
      <c r="J1832"/>
      <c r="K1832"/>
      <c r="L1832"/>
      <c r="M1832"/>
    </row>
    <row r="1833" spans="1:13">
      <c r="A1833" s="49" t="s">
        <v>5925</v>
      </c>
      <c r="B1833" s="3">
        <v>6</v>
      </c>
      <c r="C1833" s="2">
        <v>0.5</v>
      </c>
      <c r="D1833" s="46">
        <v>40</v>
      </c>
      <c r="E1833" s="3" t="s">
        <v>10549</v>
      </c>
      <c r="F1833" s="3"/>
      <c r="G1833" s="280">
        <v>30.05</v>
      </c>
      <c r="H1833" s="280">
        <v>27.6</v>
      </c>
      <c r="I1833" s="284">
        <v>27.1</v>
      </c>
    </row>
    <row r="1834" spans="1:13" s="39" customFormat="1">
      <c r="A1834" s="49" t="s">
        <v>6094</v>
      </c>
      <c r="B1834" s="3">
        <v>6</v>
      </c>
      <c r="C1834" s="2">
        <v>0.7</v>
      </c>
      <c r="D1834" s="46">
        <v>46</v>
      </c>
      <c r="E1834" s="3" t="s">
        <v>10549</v>
      </c>
      <c r="F1834" s="3"/>
      <c r="G1834" s="280">
        <v>38.85</v>
      </c>
      <c r="H1834" s="280">
        <v>35.700000000000003</v>
      </c>
      <c r="I1834" s="284">
        <v>35.050000000000004</v>
      </c>
      <c r="J1834"/>
      <c r="K1834"/>
      <c r="L1834"/>
      <c r="M1834"/>
    </row>
    <row r="1835" spans="1:13">
      <c r="A1835" s="49" t="s">
        <v>6411</v>
      </c>
      <c r="B1835" s="3">
        <v>6</v>
      </c>
      <c r="C1835" s="2">
        <v>0.7</v>
      </c>
      <c r="D1835" s="46">
        <v>45</v>
      </c>
      <c r="E1835" s="3" t="s">
        <v>10549</v>
      </c>
      <c r="F1835" s="3"/>
      <c r="G1835" s="280">
        <v>22.650000000000002</v>
      </c>
      <c r="H1835" s="280">
        <v>20.8</v>
      </c>
      <c r="I1835" s="284">
        <v>20.450000000000003</v>
      </c>
    </row>
    <row r="1836" spans="1:13">
      <c r="A1836" s="49" t="s">
        <v>6416</v>
      </c>
      <c r="B1836" s="3">
        <v>6</v>
      </c>
      <c r="C1836" s="2">
        <v>0.7</v>
      </c>
      <c r="D1836" s="46">
        <v>47</v>
      </c>
      <c r="E1836" s="3" t="s">
        <v>10549</v>
      </c>
      <c r="F1836" s="3"/>
      <c r="G1836" s="280">
        <v>35.300000000000004</v>
      </c>
      <c r="H1836" s="280">
        <v>32.4</v>
      </c>
      <c r="I1836" s="284">
        <v>31.8</v>
      </c>
    </row>
    <row r="1837" spans="1:13">
      <c r="A1837" s="49" t="s">
        <v>6994</v>
      </c>
      <c r="B1837" s="3">
        <v>6</v>
      </c>
      <c r="C1837" s="2">
        <v>0.7</v>
      </c>
      <c r="D1837" s="46">
        <v>45</v>
      </c>
      <c r="E1837" s="3" t="s">
        <v>10549</v>
      </c>
      <c r="F1837" s="3"/>
      <c r="G1837" s="280">
        <v>41.2</v>
      </c>
      <c r="H1837" s="280">
        <v>37.85</v>
      </c>
      <c r="I1837" s="284">
        <v>37.15</v>
      </c>
    </row>
    <row r="1838" spans="1:13">
      <c r="A1838" s="49" t="s">
        <v>26294</v>
      </c>
      <c r="B1838" s="3">
        <v>6</v>
      </c>
      <c r="C1838" s="2">
        <v>0.7</v>
      </c>
      <c r="D1838" s="46">
        <v>40</v>
      </c>
      <c r="E1838" s="3" t="s">
        <v>10549</v>
      </c>
      <c r="F1838" s="3"/>
      <c r="G1838" s="280">
        <v>15.8</v>
      </c>
      <c r="H1838" s="280">
        <v>14.55</v>
      </c>
      <c r="I1838" s="284">
        <v>14.25</v>
      </c>
    </row>
    <row r="1839" spans="1:13">
      <c r="A1839" s="49" t="s">
        <v>7716</v>
      </c>
      <c r="B1839" s="3">
        <v>6</v>
      </c>
      <c r="C1839" s="2">
        <v>0.7</v>
      </c>
      <c r="D1839" s="46">
        <v>40</v>
      </c>
      <c r="E1839" s="3" t="s">
        <v>10549</v>
      </c>
      <c r="F1839" s="3"/>
      <c r="G1839" s="280">
        <v>10.65</v>
      </c>
      <c r="H1839" s="280">
        <v>9.75</v>
      </c>
      <c r="I1839" s="284">
        <v>9.6000000000000014</v>
      </c>
    </row>
    <row r="1840" spans="1:13">
      <c r="A1840" s="49" t="s">
        <v>7915</v>
      </c>
      <c r="B1840" s="3">
        <v>6</v>
      </c>
      <c r="C1840" s="2">
        <v>0.7</v>
      </c>
      <c r="D1840" s="46">
        <v>40</v>
      </c>
      <c r="E1840" s="3" t="s">
        <v>10549</v>
      </c>
      <c r="F1840" s="3"/>
      <c r="G1840" s="280">
        <v>23.450000000000003</v>
      </c>
      <c r="H1840" s="280">
        <v>21.55</v>
      </c>
      <c r="I1840" s="284">
        <v>21.150000000000002</v>
      </c>
    </row>
    <row r="1841" spans="1:13" s="39" customFormat="1">
      <c r="A1841" s="49" t="s">
        <v>8252</v>
      </c>
      <c r="B1841" s="3">
        <v>6</v>
      </c>
      <c r="C1841" s="2">
        <v>0.7</v>
      </c>
      <c r="D1841" s="46">
        <v>50</v>
      </c>
      <c r="E1841" s="3" t="s">
        <v>10549</v>
      </c>
      <c r="F1841" s="3"/>
      <c r="G1841" s="280">
        <v>31.650000000000002</v>
      </c>
      <c r="H1841" s="280">
        <v>29.05</v>
      </c>
      <c r="I1841" s="284">
        <v>28.55</v>
      </c>
      <c r="J1841"/>
      <c r="K1841"/>
      <c r="L1841"/>
      <c r="M1841"/>
    </row>
    <row r="1842" spans="1:13">
      <c r="A1842" s="49" t="s">
        <v>8810</v>
      </c>
      <c r="B1842" s="3">
        <v>6</v>
      </c>
      <c r="C1842" s="2">
        <v>0.7</v>
      </c>
      <c r="D1842" s="46">
        <v>51.5</v>
      </c>
      <c r="E1842" s="3" t="s">
        <v>10549</v>
      </c>
      <c r="F1842" s="3"/>
      <c r="G1842" s="280">
        <v>43</v>
      </c>
      <c r="H1842" s="280">
        <v>39.5</v>
      </c>
      <c r="I1842" s="284">
        <v>38.800000000000004</v>
      </c>
    </row>
    <row r="1843" spans="1:13" s="39" customFormat="1">
      <c r="A1843" s="49" t="s">
        <v>8813</v>
      </c>
      <c r="B1843" s="3">
        <v>6</v>
      </c>
      <c r="C1843" s="2">
        <v>0.7</v>
      </c>
      <c r="D1843" s="46">
        <v>48</v>
      </c>
      <c r="E1843" s="3" t="s">
        <v>10549</v>
      </c>
      <c r="F1843" s="3"/>
      <c r="G1843" s="280">
        <v>47.95</v>
      </c>
      <c r="H1843" s="280">
        <v>44</v>
      </c>
      <c r="I1843" s="284">
        <v>43.25</v>
      </c>
      <c r="J1843"/>
      <c r="K1843"/>
      <c r="L1843"/>
      <c r="M1843"/>
    </row>
    <row r="1844" spans="1:13">
      <c r="A1844" s="49" t="s">
        <v>8816</v>
      </c>
      <c r="B1844" s="3">
        <v>6</v>
      </c>
      <c r="C1844" s="2">
        <v>0.7</v>
      </c>
      <c r="D1844" s="46">
        <v>45</v>
      </c>
      <c r="E1844" s="3" t="s">
        <v>10549</v>
      </c>
      <c r="F1844" s="3"/>
      <c r="G1844" s="280">
        <v>32.15</v>
      </c>
      <c r="H1844" s="280">
        <v>29.5</v>
      </c>
      <c r="I1844" s="284">
        <v>28.950000000000003</v>
      </c>
    </row>
    <row r="1845" spans="1:13">
      <c r="A1845" s="49" t="s">
        <v>9099</v>
      </c>
      <c r="B1845" s="3">
        <v>6</v>
      </c>
      <c r="C1845" s="2">
        <v>0.5</v>
      </c>
      <c r="D1845" s="46">
        <v>50</v>
      </c>
      <c r="E1845" s="3" t="s">
        <v>10549</v>
      </c>
      <c r="F1845" s="3"/>
      <c r="G1845" s="280">
        <v>26.400000000000002</v>
      </c>
      <c r="H1845" s="280">
        <v>24.25</v>
      </c>
      <c r="I1845" s="284">
        <v>23.85</v>
      </c>
    </row>
    <row r="1846" spans="1:13">
      <c r="A1846" s="49" t="s">
        <v>26530</v>
      </c>
      <c r="B1846" s="3">
        <v>6</v>
      </c>
      <c r="C1846" s="2">
        <v>0.7</v>
      </c>
      <c r="D1846" s="46">
        <v>43</v>
      </c>
      <c r="E1846" s="3" t="s">
        <v>10549</v>
      </c>
      <c r="F1846" s="3"/>
      <c r="G1846" s="280">
        <v>20.950000000000003</v>
      </c>
      <c r="H1846" s="280">
        <v>19.25</v>
      </c>
      <c r="I1846" s="284">
        <v>18.900000000000002</v>
      </c>
    </row>
    <row r="1847" spans="1:13">
      <c r="A1847" s="49" t="s">
        <v>10217</v>
      </c>
      <c r="B1847" s="3">
        <v>12</v>
      </c>
      <c r="C1847" s="2">
        <v>0.7</v>
      </c>
      <c r="D1847" s="46">
        <v>50.5</v>
      </c>
      <c r="E1847" s="3" t="s">
        <v>10549</v>
      </c>
      <c r="F1847" s="3"/>
      <c r="G1847" s="280">
        <v>22.200000000000003</v>
      </c>
      <c r="H1847" s="280">
        <v>20.350000000000001</v>
      </c>
      <c r="I1847" s="284">
        <v>20</v>
      </c>
    </row>
    <row r="1848" spans="1:13">
      <c r="A1848" s="49" t="s">
        <v>10221</v>
      </c>
      <c r="B1848" s="3">
        <v>12</v>
      </c>
      <c r="C1848" s="2">
        <v>1</v>
      </c>
      <c r="D1848" s="46">
        <v>40.5</v>
      </c>
      <c r="E1848" s="3" t="s">
        <v>10549</v>
      </c>
      <c r="F1848" s="3"/>
      <c r="G1848" s="280">
        <v>21.05</v>
      </c>
      <c r="H1848" s="280">
        <v>19.350000000000001</v>
      </c>
      <c r="I1848" s="284">
        <v>19</v>
      </c>
    </row>
    <row r="1849" spans="1:13">
      <c r="A1849" s="49" t="s">
        <v>10229</v>
      </c>
      <c r="B1849" s="3">
        <v>6</v>
      </c>
      <c r="C1849" s="2">
        <v>1</v>
      </c>
      <c r="D1849" s="46">
        <v>43</v>
      </c>
      <c r="E1849" s="3" t="s">
        <v>10549</v>
      </c>
      <c r="F1849" s="3"/>
      <c r="G1849" s="280">
        <v>38.450000000000003</v>
      </c>
      <c r="H1849" s="280">
        <v>35.300000000000004</v>
      </c>
      <c r="I1849" s="284">
        <v>34.700000000000003</v>
      </c>
    </row>
    <row r="1850" spans="1:13" s="39" customFormat="1">
      <c r="A1850" s="49" t="s">
        <v>10238</v>
      </c>
      <c r="B1850" s="3">
        <v>6</v>
      </c>
      <c r="C1850" s="2">
        <v>0.7</v>
      </c>
      <c r="D1850" s="46">
        <v>57.2</v>
      </c>
      <c r="E1850" s="3" t="s">
        <v>10549</v>
      </c>
      <c r="F1850" s="3"/>
      <c r="G1850" s="280">
        <v>66.150000000000006</v>
      </c>
      <c r="H1850" s="280">
        <v>60.7</v>
      </c>
      <c r="I1850" s="284">
        <v>59.650000000000006</v>
      </c>
      <c r="J1850"/>
      <c r="K1850"/>
      <c r="L1850"/>
      <c r="M1850"/>
    </row>
    <row r="1851" spans="1:13" s="39" customFormat="1">
      <c r="A1851" s="49" t="s">
        <v>10240</v>
      </c>
      <c r="B1851" s="3">
        <v>3</v>
      </c>
      <c r="C1851" s="2">
        <v>1.75</v>
      </c>
      <c r="D1851" s="46">
        <v>47</v>
      </c>
      <c r="E1851" s="3" t="s">
        <v>10549</v>
      </c>
      <c r="F1851" s="3"/>
      <c r="G1851" s="280">
        <v>102</v>
      </c>
      <c r="H1851" s="280">
        <v>93.600000000000009</v>
      </c>
      <c r="I1851" s="284">
        <v>91.95</v>
      </c>
      <c r="J1851"/>
      <c r="K1851"/>
      <c r="L1851"/>
      <c r="M1851"/>
    </row>
    <row r="1852" spans="1:13">
      <c r="A1852" s="49" t="s">
        <v>10279</v>
      </c>
      <c r="B1852" s="3">
        <v>6</v>
      </c>
      <c r="C1852" s="2">
        <v>1</v>
      </c>
      <c r="D1852" s="46">
        <v>43.2</v>
      </c>
      <c r="E1852" s="3" t="s">
        <v>10549</v>
      </c>
      <c r="F1852" s="3"/>
      <c r="G1852" s="280">
        <v>34.800000000000004</v>
      </c>
      <c r="H1852" s="280">
        <v>31.950000000000003</v>
      </c>
      <c r="I1852" s="284">
        <v>31.400000000000002</v>
      </c>
    </row>
    <row r="1853" spans="1:13" s="39" customFormat="1">
      <c r="A1853" s="49" t="s">
        <v>26395</v>
      </c>
      <c r="B1853" s="3">
        <v>6</v>
      </c>
      <c r="C1853" s="2">
        <v>1</v>
      </c>
      <c r="D1853" s="46">
        <v>45.2</v>
      </c>
      <c r="E1853" s="3" t="s">
        <v>10549</v>
      </c>
      <c r="F1853" s="3"/>
      <c r="G1853" s="280">
        <v>39.950000000000003</v>
      </c>
      <c r="H1853" s="280">
        <v>36.700000000000003</v>
      </c>
      <c r="I1853" s="284">
        <v>36.050000000000004</v>
      </c>
      <c r="J1853"/>
      <c r="K1853"/>
      <c r="L1853"/>
      <c r="M1853"/>
    </row>
    <row r="1854" spans="1:13">
      <c r="A1854" s="49" t="s">
        <v>26365</v>
      </c>
      <c r="B1854" s="3">
        <v>3</v>
      </c>
      <c r="C1854" s="2">
        <v>0.7</v>
      </c>
      <c r="D1854" s="46">
        <v>45.2</v>
      </c>
      <c r="E1854" s="3" t="s">
        <v>10549</v>
      </c>
      <c r="F1854" s="3"/>
      <c r="G1854" s="280">
        <v>1164.9000000000001</v>
      </c>
      <c r="H1854" s="280">
        <v>1069.45</v>
      </c>
      <c r="I1854" s="284">
        <v>1050.3500000000001</v>
      </c>
    </row>
    <row r="1855" spans="1:13">
      <c r="A1855" s="49" t="s">
        <v>10285</v>
      </c>
      <c r="B1855" s="3">
        <v>6</v>
      </c>
      <c r="C1855" s="2">
        <v>0.7</v>
      </c>
      <c r="D1855" s="46">
        <v>43.2</v>
      </c>
      <c r="E1855" s="3" t="s">
        <v>10549</v>
      </c>
      <c r="F1855" s="3"/>
      <c r="G1855" s="280">
        <v>39.300000000000004</v>
      </c>
      <c r="H1855" s="280">
        <v>36.050000000000004</v>
      </c>
      <c r="I1855" s="284">
        <v>35.4</v>
      </c>
    </row>
    <row r="1856" spans="1:13">
      <c r="A1856" s="49" t="s">
        <v>10288</v>
      </c>
      <c r="B1856" s="3">
        <v>6</v>
      </c>
      <c r="C1856" s="2">
        <v>0.7</v>
      </c>
      <c r="D1856" s="46">
        <v>45.2</v>
      </c>
      <c r="E1856" s="3" t="s">
        <v>10549</v>
      </c>
      <c r="F1856" s="3"/>
      <c r="G1856" s="280">
        <v>33.35</v>
      </c>
      <c r="H1856" s="280">
        <v>30.650000000000002</v>
      </c>
      <c r="I1856" s="284">
        <v>30.1</v>
      </c>
    </row>
    <row r="1857" spans="1:13" s="39" customFormat="1">
      <c r="A1857" s="49" t="s">
        <v>10291</v>
      </c>
      <c r="B1857" s="3">
        <v>6</v>
      </c>
      <c r="C1857" s="2">
        <v>0.7</v>
      </c>
      <c r="D1857" s="46">
        <v>45.2</v>
      </c>
      <c r="E1857" s="3" t="s">
        <v>10549</v>
      </c>
      <c r="F1857" s="3"/>
      <c r="G1857" s="280">
        <v>35.800000000000004</v>
      </c>
      <c r="H1857" s="280">
        <v>32.85</v>
      </c>
      <c r="I1857" s="284">
        <v>32.300000000000004</v>
      </c>
      <c r="J1857"/>
      <c r="K1857"/>
      <c r="L1857"/>
      <c r="M1857"/>
    </row>
    <row r="1858" spans="1:13">
      <c r="A1858" s="49" t="s">
        <v>26438</v>
      </c>
      <c r="B1858" s="3">
        <v>6</v>
      </c>
      <c r="C1858" s="2">
        <v>0.7</v>
      </c>
      <c r="D1858" s="46">
        <v>64.5</v>
      </c>
      <c r="E1858" s="3" t="s">
        <v>10642</v>
      </c>
      <c r="F1858" s="3"/>
      <c r="G1858" s="280">
        <v>59.45</v>
      </c>
      <c r="H1858" s="280">
        <v>54.6</v>
      </c>
      <c r="I1858" s="284">
        <v>53.6</v>
      </c>
    </row>
    <row r="1859" spans="1:13">
      <c r="A1859" s="49" t="s">
        <v>5249</v>
      </c>
      <c r="B1859" s="3">
        <v>6</v>
      </c>
      <c r="C1859" s="2">
        <v>0.7</v>
      </c>
      <c r="D1859" s="46">
        <v>40</v>
      </c>
      <c r="E1859" s="3" t="s">
        <v>10642</v>
      </c>
      <c r="F1859" s="3"/>
      <c r="G1859" s="280">
        <v>47.550000000000004</v>
      </c>
      <c r="H1859" s="280">
        <v>43.650000000000006</v>
      </c>
      <c r="I1859" s="284">
        <v>42.85</v>
      </c>
    </row>
    <row r="1860" spans="1:13" s="39" customFormat="1">
      <c r="A1860" s="49" t="s">
        <v>5252</v>
      </c>
      <c r="B1860" s="3">
        <v>6</v>
      </c>
      <c r="C1860" s="2">
        <v>0.7</v>
      </c>
      <c r="D1860" s="46">
        <v>40</v>
      </c>
      <c r="E1860" s="3" t="s">
        <v>10642</v>
      </c>
      <c r="F1860" s="3"/>
      <c r="G1860" s="280">
        <v>22.85</v>
      </c>
      <c r="H1860" s="280">
        <v>20.950000000000003</v>
      </c>
      <c r="I1860" s="284">
        <v>20.6</v>
      </c>
      <c r="J1860"/>
      <c r="K1860"/>
      <c r="L1860"/>
      <c r="M1860"/>
    </row>
    <row r="1861" spans="1:13" s="39" customFormat="1">
      <c r="A1861" s="49" t="s">
        <v>26551</v>
      </c>
      <c r="B1861" s="3">
        <v>120</v>
      </c>
      <c r="C1861" s="2">
        <v>0.05</v>
      </c>
      <c r="D1861" s="46">
        <v>40</v>
      </c>
      <c r="E1861" s="3" t="s">
        <v>10642</v>
      </c>
      <c r="F1861" s="3"/>
      <c r="G1861" s="280">
        <v>3.95</v>
      </c>
      <c r="H1861" s="280">
        <v>3.6</v>
      </c>
      <c r="I1861" s="284">
        <v>3.5500000000000003</v>
      </c>
      <c r="J1861"/>
      <c r="K1861"/>
      <c r="L1861"/>
      <c r="M1861"/>
    </row>
    <row r="1862" spans="1:13">
      <c r="A1862" s="49" t="s">
        <v>26552</v>
      </c>
      <c r="B1862" s="3">
        <v>6</v>
      </c>
      <c r="C1862" s="2">
        <v>1</v>
      </c>
      <c r="D1862" s="46">
        <v>40</v>
      </c>
      <c r="E1862" s="3" t="s">
        <v>10642</v>
      </c>
      <c r="F1862" s="3"/>
      <c r="G1862" s="280">
        <v>24</v>
      </c>
      <c r="H1862" s="280">
        <v>22</v>
      </c>
      <c r="I1862" s="284">
        <v>21.650000000000002</v>
      </c>
    </row>
    <row r="1863" spans="1:13">
      <c r="A1863" s="49" t="s">
        <v>19201</v>
      </c>
      <c r="B1863" s="3">
        <v>6</v>
      </c>
      <c r="C1863" s="2">
        <v>1.5</v>
      </c>
      <c r="D1863" s="46">
        <v>40</v>
      </c>
      <c r="E1863" s="3" t="s">
        <v>10642</v>
      </c>
      <c r="F1863" s="3"/>
      <c r="G1863" s="280">
        <v>42.050000000000004</v>
      </c>
      <c r="H1863" s="280">
        <v>38.6</v>
      </c>
      <c r="I1863" s="284">
        <v>37.950000000000003</v>
      </c>
    </row>
    <row r="1864" spans="1:13">
      <c r="A1864" s="49" t="s">
        <v>5269</v>
      </c>
      <c r="B1864" s="3">
        <v>6</v>
      </c>
      <c r="C1864" s="2">
        <v>1</v>
      </c>
      <c r="D1864" s="46">
        <v>35</v>
      </c>
      <c r="E1864" s="3" t="s">
        <v>10642</v>
      </c>
      <c r="F1864" s="3"/>
      <c r="G1864" s="280">
        <v>25.05</v>
      </c>
      <c r="H1864" s="280">
        <v>23</v>
      </c>
      <c r="I1864" s="284">
        <v>22.6</v>
      </c>
    </row>
    <row r="1865" spans="1:13">
      <c r="A1865" s="49" t="s">
        <v>5274</v>
      </c>
      <c r="B1865" s="3">
        <v>6</v>
      </c>
      <c r="C1865" s="2">
        <v>1</v>
      </c>
      <c r="D1865" s="46">
        <v>40</v>
      </c>
      <c r="E1865" s="3" t="s">
        <v>10642</v>
      </c>
      <c r="F1865" s="3"/>
      <c r="G1865" s="280">
        <v>31.35</v>
      </c>
      <c r="H1865" s="280">
        <v>28.8</v>
      </c>
      <c r="I1865" s="284">
        <v>28.3</v>
      </c>
    </row>
    <row r="1866" spans="1:13">
      <c r="A1866" s="49" t="s">
        <v>5285</v>
      </c>
      <c r="B1866" s="3">
        <v>120</v>
      </c>
      <c r="C1866" s="2">
        <v>0.05</v>
      </c>
      <c r="D1866" s="46">
        <v>35</v>
      </c>
      <c r="E1866" s="3" t="s">
        <v>10642</v>
      </c>
      <c r="F1866" s="3"/>
      <c r="G1866" s="280">
        <v>4.4000000000000004</v>
      </c>
      <c r="H1866" s="280">
        <v>4.05</v>
      </c>
      <c r="I1866" s="284">
        <v>3.95</v>
      </c>
    </row>
    <row r="1867" spans="1:13">
      <c r="A1867" s="49" t="s">
        <v>5288</v>
      </c>
      <c r="B1867" s="3">
        <v>6</v>
      </c>
      <c r="C1867" s="2">
        <v>0.7</v>
      </c>
      <c r="D1867" s="46">
        <v>43</v>
      </c>
      <c r="E1867" s="3" t="s">
        <v>10642</v>
      </c>
      <c r="F1867" s="3"/>
      <c r="G1867" s="280">
        <v>21.900000000000002</v>
      </c>
      <c r="H1867" s="280">
        <v>20.100000000000001</v>
      </c>
      <c r="I1867" s="284">
        <v>19.75</v>
      </c>
    </row>
    <row r="1868" spans="1:13">
      <c r="A1868" s="49" t="s">
        <v>5291</v>
      </c>
      <c r="B1868" s="3">
        <v>6</v>
      </c>
      <c r="C1868" s="2">
        <v>0.7</v>
      </c>
      <c r="D1868" s="46">
        <v>43</v>
      </c>
      <c r="E1868" s="3" t="s">
        <v>10642</v>
      </c>
      <c r="F1868" s="3"/>
      <c r="G1868" s="280">
        <v>22.200000000000003</v>
      </c>
      <c r="H1868" s="280">
        <v>20.350000000000001</v>
      </c>
      <c r="I1868" s="284">
        <v>20</v>
      </c>
    </row>
    <row r="1869" spans="1:13" s="39" customFormat="1">
      <c r="A1869" s="49" t="s">
        <v>5303</v>
      </c>
      <c r="B1869" s="3">
        <v>6</v>
      </c>
      <c r="C1869" s="2">
        <v>0.7</v>
      </c>
      <c r="D1869" s="46">
        <v>62.5</v>
      </c>
      <c r="E1869" s="3" t="s">
        <v>10642</v>
      </c>
      <c r="F1869" s="3"/>
      <c r="G1869" s="280">
        <v>59.300000000000004</v>
      </c>
      <c r="H1869" s="280">
        <v>54.45</v>
      </c>
      <c r="I1869" s="284">
        <v>53.45</v>
      </c>
      <c r="J1869"/>
      <c r="K1869"/>
      <c r="L1869"/>
      <c r="M1869"/>
    </row>
    <row r="1870" spans="1:13">
      <c r="A1870" s="49" t="s">
        <v>26439</v>
      </c>
      <c r="B1870" s="3">
        <v>6</v>
      </c>
      <c r="C1870" s="2">
        <v>0.7</v>
      </c>
      <c r="D1870" s="46">
        <v>45</v>
      </c>
      <c r="E1870" s="3" t="s">
        <v>10642</v>
      </c>
      <c r="F1870" s="3"/>
      <c r="G1870" s="280">
        <v>38.25</v>
      </c>
      <c r="H1870" s="280">
        <v>35.1</v>
      </c>
      <c r="I1870" s="284">
        <v>34.450000000000003</v>
      </c>
    </row>
    <row r="1871" spans="1:13">
      <c r="A1871" s="49" t="s">
        <v>5310</v>
      </c>
      <c r="B1871" s="3">
        <v>6</v>
      </c>
      <c r="C1871" s="2">
        <v>0.7</v>
      </c>
      <c r="D1871" s="46">
        <v>50</v>
      </c>
      <c r="E1871" s="3" t="s">
        <v>10642</v>
      </c>
      <c r="F1871" s="3"/>
      <c r="G1871" s="280">
        <v>40.75</v>
      </c>
      <c r="H1871" s="280">
        <v>37.4</v>
      </c>
      <c r="I1871" s="284">
        <v>36.75</v>
      </c>
    </row>
    <row r="1872" spans="1:13" s="39" customFormat="1">
      <c r="A1872" s="49" t="s">
        <v>5316</v>
      </c>
      <c r="B1872" s="3">
        <v>60</v>
      </c>
      <c r="C1872" s="2">
        <v>0.05</v>
      </c>
      <c r="D1872" s="46">
        <v>45</v>
      </c>
      <c r="E1872" s="3" t="s">
        <v>10642</v>
      </c>
      <c r="F1872" s="3"/>
      <c r="G1872" s="280">
        <v>5.7</v>
      </c>
      <c r="H1872" s="280">
        <v>5.2</v>
      </c>
      <c r="I1872" s="284">
        <v>5.1000000000000005</v>
      </c>
      <c r="J1872"/>
      <c r="K1872"/>
      <c r="L1872"/>
      <c r="M1872"/>
    </row>
    <row r="1873" spans="1:13" s="39" customFormat="1">
      <c r="A1873" s="49" t="s">
        <v>5321</v>
      </c>
      <c r="B1873" s="3">
        <v>6</v>
      </c>
      <c r="C1873" s="2">
        <v>0.7</v>
      </c>
      <c r="D1873" s="46">
        <v>47</v>
      </c>
      <c r="E1873" s="3" t="s">
        <v>10642</v>
      </c>
      <c r="F1873" s="3"/>
      <c r="G1873" s="280">
        <v>35.65</v>
      </c>
      <c r="H1873" s="280">
        <v>32.75</v>
      </c>
      <c r="I1873" s="284">
        <v>32.15</v>
      </c>
      <c r="J1873"/>
      <c r="K1873"/>
      <c r="L1873"/>
      <c r="M1873"/>
    </row>
    <row r="1874" spans="1:13">
      <c r="A1874" s="49" t="s">
        <v>19208</v>
      </c>
      <c r="B1874" s="3">
        <v>6</v>
      </c>
      <c r="C1874" s="2">
        <v>0.7</v>
      </c>
      <c r="D1874" s="46">
        <v>45</v>
      </c>
      <c r="E1874" s="3" t="s">
        <v>10642</v>
      </c>
      <c r="F1874" s="3"/>
      <c r="G1874" s="280">
        <v>35.300000000000004</v>
      </c>
      <c r="H1874" s="280">
        <v>32.4</v>
      </c>
      <c r="I1874" s="284">
        <v>31.85</v>
      </c>
    </row>
    <row r="1875" spans="1:13">
      <c r="A1875" s="49" t="s">
        <v>5324</v>
      </c>
      <c r="B1875" s="3">
        <v>6</v>
      </c>
      <c r="C1875" s="2">
        <v>0.7</v>
      </c>
      <c r="D1875" s="46">
        <v>45</v>
      </c>
      <c r="E1875" s="3" t="s">
        <v>10642</v>
      </c>
      <c r="F1875" s="3"/>
      <c r="G1875" s="280">
        <v>22.200000000000003</v>
      </c>
      <c r="H1875" s="280">
        <v>20.350000000000001</v>
      </c>
      <c r="I1875" s="284">
        <v>20</v>
      </c>
    </row>
    <row r="1876" spans="1:13">
      <c r="A1876" s="49" t="s">
        <v>5327</v>
      </c>
      <c r="B1876" s="3">
        <v>12</v>
      </c>
      <c r="C1876" s="2">
        <v>0.5</v>
      </c>
      <c r="D1876" s="46">
        <v>53.5</v>
      </c>
      <c r="E1876" s="3" t="s">
        <v>10642</v>
      </c>
      <c r="F1876" s="3"/>
      <c r="G1876" s="280">
        <v>32.700000000000003</v>
      </c>
      <c r="H1876" s="280">
        <v>30</v>
      </c>
      <c r="I1876" s="284">
        <v>29.450000000000003</v>
      </c>
    </row>
    <row r="1877" spans="1:13">
      <c r="A1877" s="49" t="s">
        <v>5330</v>
      </c>
      <c r="B1877" s="3">
        <v>12</v>
      </c>
      <c r="C1877" s="2">
        <v>0.5</v>
      </c>
      <c r="D1877" s="46">
        <v>53.5</v>
      </c>
      <c r="E1877" s="3" t="s">
        <v>10642</v>
      </c>
      <c r="F1877" s="3"/>
      <c r="G1877" s="280">
        <v>24.200000000000003</v>
      </c>
      <c r="H1877" s="280">
        <v>22.200000000000003</v>
      </c>
      <c r="I1877" s="284">
        <v>21.85</v>
      </c>
    </row>
    <row r="1878" spans="1:13">
      <c r="A1878" s="49" t="s">
        <v>26284</v>
      </c>
      <c r="B1878" s="3">
        <v>6</v>
      </c>
      <c r="C1878" s="2">
        <v>0.7</v>
      </c>
      <c r="D1878" s="46">
        <v>40</v>
      </c>
      <c r="E1878" s="3" t="s">
        <v>10642</v>
      </c>
      <c r="F1878" s="3"/>
      <c r="G1878" s="280">
        <v>26.8</v>
      </c>
      <c r="H1878" s="280">
        <v>24.6</v>
      </c>
      <c r="I1878" s="284">
        <v>24.150000000000002</v>
      </c>
    </row>
    <row r="1879" spans="1:13" s="39" customFormat="1">
      <c r="A1879" s="49" t="s">
        <v>3424</v>
      </c>
      <c r="B1879" s="3">
        <v>6</v>
      </c>
      <c r="C1879" s="2">
        <v>0.7</v>
      </c>
      <c r="D1879" s="46">
        <v>43</v>
      </c>
      <c r="E1879" s="3" t="s">
        <v>10560</v>
      </c>
      <c r="F1879" s="3"/>
      <c r="G1879" s="280">
        <v>36.85</v>
      </c>
      <c r="H1879" s="280">
        <v>33.800000000000004</v>
      </c>
      <c r="I1879" s="284">
        <v>33.200000000000003</v>
      </c>
      <c r="J1879"/>
      <c r="K1879"/>
      <c r="L1879"/>
      <c r="M1879"/>
    </row>
    <row r="1880" spans="1:13" s="39" customFormat="1">
      <c r="A1880" s="49" t="s">
        <v>4712</v>
      </c>
      <c r="B1880" s="3">
        <v>6</v>
      </c>
      <c r="C1880" s="2">
        <v>0.7</v>
      </c>
      <c r="D1880" s="46">
        <v>40</v>
      </c>
      <c r="E1880" s="3" t="s">
        <v>10560</v>
      </c>
      <c r="F1880" s="3"/>
      <c r="G1880" s="280">
        <v>36.300000000000004</v>
      </c>
      <c r="H1880" s="280">
        <v>33.35</v>
      </c>
      <c r="I1880" s="284">
        <v>32.75</v>
      </c>
      <c r="J1880"/>
      <c r="K1880"/>
      <c r="L1880"/>
      <c r="M1880"/>
    </row>
    <row r="1881" spans="1:13">
      <c r="A1881" s="49" t="s">
        <v>4715</v>
      </c>
      <c r="B1881" s="3">
        <v>3</v>
      </c>
      <c r="C1881" s="2">
        <v>0.7</v>
      </c>
      <c r="D1881" s="46">
        <v>46</v>
      </c>
      <c r="E1881" s="3" t="s">
        <v>10560</v>
      </c>
      <c r="F1881" s="3"/>
      <c r="G1881" s="280">
        <v>48.400000000000006</v>
      </c>
      <c r="H1881" s="280">
        <v>44.400000000000006</v>
      </c>
      <c r="I1881" s="284">
        <v>43.6</v>
      </c>
    </row>
    <row r="1882" spans="1:13">
      <c r="A1882" s="49" t="s">
        <v>4718</v>
      </c>
      <c r="B1882" s="3">
        <v>3</v>
      </c>
      <c r="C1882" s="2">
        <v>0.7</v>
      </c>
      <c r="D1882" s="46">
        <v>46</v>
      </c>
      <c r="E1882" s="3" t="s">
        <v>10560</v>
      </c>
      <c r="F1882" s="3"/>
      <c r="G1882" s="280">
        <v>46.85</v>
      </c>
      <c r="H1882" s="280">
        <v>43</v>
      </c>
      <c r="I1882" s="284">
        <v>42.25</v>
      </c>
    </row>
    <row r="1883" spans="1:13" s="39" customFormat="1">
      <c r="A1883" s="49" t="s">
        <v>26285</v>
      </c>
      <c r="B1883" s="3">
        <v>6</v>
      </c>
      <c r="C1883" s="2">
        <v>0.7</v>
      </c>
      <c r="D1883" s="46">
        <v>40</v>
      </c>
      <c r="E1883" s="3" t="s">
        <v>10560</v>
      </c>
      <c r="F1883" s="3"/>
      <c r="G1883" s="280">
        <v>19.100000000000001</v>
      </c>
      <c r="H1883" s="280">
        <v>17.55</v>
      </c>
      <c r="I1883" s="284">
        <v>17.25</v>
      </c>
      <c r="J1883"/>
      <c r="K1883"/>
      <c r="L1883"/>
      <c r="M1883"/>
    </row>
    <row r="1884" spans="1:13" s="39" customFormat="1">
      <c r="A1884" s="49" t="s">
        <v>8186</v>
      </c>
      <c r="B1884" s="3">
        <v>3</v>
      </c>
      <c r="C1884" s="2">
        <v>0.7</v>
      </c>
      <c r="D1884" s="46">
        <v>40</v>
      </c>
      <c r="E1884" s="3" t="s">
        <v>10560</v>
      </c>
      <c r="F1884" s="3"/>
      <c r="G1884" s="280">
        <v>39.450000000000003</v>
      </c>
      <c r="H1884" s="280">
        <v>36.200000000000003</v>
      </c>
      <c r="I1884" s="284">
        <v>35.550000000000004</v>
      </c>
      <c r="J1884"/>
      <c r="K1884"/>
      <c r="L1884"/>
      <c r="M1884"/>
    </row>
    <row r="1885" spans="1:13">
      <c r="A1885" s="49" t="s">
        <v>26358</v>
      </c>
      <c r="B1885" s="3">
        <v>3</v>
      </c>
      <c r="C1885" s="2">
        <v>0.7</v>
      </c>
      <c r="D1885" s="46">
        <v>53.6</v>
      </c>
      <c r="E1885" s="3" t="s">
        <v>10560</v>
      </c>
      <c r="F1885" s="3"/>
      <c r="G1885" s="280">
        <v>647.15000000000009</v>
      </c>
      <c r="H1885" s="280">
        <v>594.1</v>
      </c>
      <c r="I1885" s="284">
        <v>583.5</v>
      </c>
    </row>
    <row r="1886" spans="1:13">
      <c r="A1886" s="49" t="s">
        <v>8467</v>
      </c>
      <c r="B1886" s="3">
        <v>6</v>
      </c>
      <c r="C1886" s="2">
        <v>0.7</v>
      </c>
      <c r="D1886" s="46">
        <v>40</v>
      </c>
      <c r="E1886" s="3" t="s">
        <v>10560</v>
      </c>
      <c r="F1886" s="3"/>
      <c r="G1886" s="280">
        <v>15.8</v>
      </c>
      <c r="H1886" s="280">
        <v>14.55</v>
      </c>
      <c r="I1886" s="284">
        <v>14.25</v>
      </c>
    </row>
    <row r="1887" spans="1:13">
      <c r="A1887" s="49" t="s">
        <v>8470</v>
      </c>
      <c r="B1887" s="3">
        <v>6</v>
      </c>
      <c r="C1887" s="2">
        <v>0.7</v>
      </c>
      <c r="D1887" s="46">
        <v>40</v>
      </c>
      <c r="E1887" s="3" t="s">
        <v>10560</v>
      </c>
      <c r="F1887" s="3"/>
      <c r="G1887" s="280">
        <v>17.350000000000001</v>
      </c>
      <c r="H1887" s="280">
        <v>15.950000000000001</v>
      </c>
      <c r="I1887" s="284">
        <v>15.65</v>
      </c>
    </row>
    <row r="1888" spans="1:13">
      <c r="A1888" s="49" t="s">
        <v>26471</v>
      </c>
      <c r="B1888" s="3">
        <v>6</v>
      </c>
      <c r="C1888" s="2">
        <v>0.7</v>
      </c>
      <c r="D1888" s="46">
        <v>50</v>
      </c>
      <c r="E1888" s="3" t="s">
        <v>10560</v>
      </c>
      <c r="F1888" s="3"/>
      <c r="G1888" s="280">
        <v>55.1</v>
      </c>
      <c r="H1888" s="280">
        <v>50.550000000000004</v>
      </c>
      <c r="I1888" s="284">
        <v>49.650000000000006</v>
      </c>
    </row>
    <row r="1889" spans="1:13">
      <c r="A1889" s="49" t="s">
        <v>9387</v>
      </c>
      <c r="B1889" s="3">
        <v>6</v>
      </c>
      <c r="C1889" s="2">
        <v>0.7</v>
      </c>
      <c r="D1889" s="46">
        <v>46</v>
      </c>
      <c r="E1889" s="3" t="s">
        <v>10560</v>
      </c>
      <c r="F1889" s="3"/>
      <c r="G1889" s="280">
        <v>32.700000000000003</v>
      </c>
      <c r="H1889" s="280">
        <v>30</v>
      </c>
      <c r="I1889" s="284">
        <v>29.5</v>
      </c>
    </row>
    <row r="1890" spans="1:13" s="39" customFormat="1">
      <c r="A1890" s="49" t="s">
        <v>10306</v>
      </c>
      <c r="B1890" s="3">
        <v>6</v>
      </c>
      <c r="C1890" s="2">
        <v>0.7</v>
      </c>
      <c r="D1890" s="46">
        <v>40</v>
      </c>
      <c r="E1890" s="3" t="s">
        <v>10560</v>
      </c>
      <c r="F1890" s="3"/>
      <c r="G1890" s="280">
        <v>21.6</v>
      </c>
      <c r="H1890" s="280">
        <v>19.850000000000001</v>
      </c>
      <c r="I1890" s="284">
        <v>19.5</v>
      </c>
      <c r="J1890"/>
      <c r="K1890"/>
      <c r="L1890"/>
      <c r="M1890"/>
    </row>
    <row r="1891" spans="1:13">
      <c r="A1891" s="49" t="s">
        <v>26300</v>
      </c>
      <c r="B1891" s="3">
        <v>6</v>
      </c>
      <c r="C1891" s="2">
        <v>0.7</v>
      </c>
      <c r="D1891" s="46">
        <v>40</v>
      </c>
      <c r="E1891" s="3" t="s">
        <v>10560</v>
      </c>
      <c r="F1891" s="3"/>
      <c r="G1891" s="280">
        <v>22.450000000000003</v>
      </c>
      <c r="H1891" s="280">
        <v>20.650000000000002</v>
      </c>
      <c r="I1891" s="284">
        <v>20.25</v>
      </c>
    </row>
    <row r="1892" spans="1:13">
      <c r="A1892" s="49" t="s">
        <v>10309</v>
      </c>
      <c r="B1892" s="3">
        <v>6</v>
      </c>
      <c r="C1892" s="2">
        <v>0.7</v>
      </c>
      <c r="D1892" s="46">
        <v>46</v>
      </c>
      <c r="E1892" s="3" t="s">
        <v>10560</v>
      </c>
      <c r="F1892" s="3"/>
      <c r="G1892" s="280">
        <v>41.95</v>
      </c>
      <c r="H1892" s="280">
        <v>38.550000000000004</v>
      </c>
      <c r="I1892" s="284">
        <v>37.85</v>
      </c>
    </row>
    <row r="1893" spans="1:13" s="39" customFormat="1">
      <c r="A1893" s="50" t="s">
        <v>10341</v>
      </c>
      <c r="B1893" s="51">
        <v>3</v>
      </c>
      <c r="C1893" s="52">
        <v>0.7</v>
      </c>
      <c r="D1893" s="53">
        <v>46</v>
      </c>
      <c r="E1893" s="51" t="s">
        <v>10560</v>
      </c>
      <c r="F1893" s="51"/>
      <c r="G1893" s="281">
        <v>65.150000000000006</v>
      </c>
      <c r="H1893" s="281">
        <v>59.800000000000004</v>
      </c>
      <c r="I1893" s="285">
        <v>58.75</v>
      </c>
      <c r="J1893"/>
      <c r="K1893"/>
      <c r="L1893"/>
      <c r="M1893"/>
    </row>
    <row r="1894" spans="1:13">
      <c r="A1894"/>
      <c r="E1894"/>
      <c r="F1894"/>
    </row>
    <row r="1895" spans="1:13">
      <c r="A1895"/>
      <c r="E1895"/>
      <c r="F1895"/>
    </row>
    <row r="1896" spans="1:13">
      <c r="A1896"/>
      <c r="E1896"/>
      <c r="F1896"/>
    </row>
    <row r="1897" spans="1:13" s="39" customFormat="1">
      <c r="A1897"/>
      <c r="B1897"/>
      <c r="C1897" s="47"/>
      <c r="D1897" s="48"/>
      <c r="E1897"/>
      <c r="F1897"/>
      <c r="G1897" s="44"/>
      <c r="H1897" s="44"/>
      <c r="I1897" s="44"/>
      <c r="J1897"/>
      <c r="K1897"/>
      <c r="L1897"/>
      <c r="M1897"/>
    </row>
    <row r="1898" spans="1:13">
      <c r="A1898"/>
      <c r="E1898"/>
      <c r="F1898"/>
    </row>
    <row r="1899" spans="1:13">
      <c r="A1899"/>
      <c r="E1899"/>
      <c r="F1899"/>
    </row>
    <row r="1900" spans="1:13" s="39" customFormat="1">
      <c r="A1900"/>
      <c r="B1900"/>
      <c r="C1900" s="47"/>
      <c r="D1900" s="48"/>
      <c r="E1900"/>
      <c r="F1900"/>
      <c r="G1900" s="44"/>
      <c r="H1900" s="44"/>
      <c r="I1900" s="44"/>
      <c r="J1900"/>
      <c r="K1900"/>
      <c r="L1900"/>
      <c r="M1900"/>
    </row>
    <row r="1901" spans="1:13">
      <c r="A1901"/>
      <c r="E1901"/>
      <c r="F1901"/>
    </row>
    <row r="1902" spans="1:13">
      <c r="A1902"/>
      <c r="E1902"/>
      <c r="F1902"/>
    </row>
    <row r="1903" spans="1:13" s="39" customFormat="1">
      <c r="A1903"/>
      <c r="B1903"/>
      <c r="C1903" s="47"/>
      <c r="D1903" s="48"/>
      <c r="E1903"/>
      <c r="F1903"/>
      <c r="G1903" s="44"/>
      <c r="H1903" s="44"/>
      <c r="I1903" s="44"/>
      <c r="J1903"/>
      <c r="K1903"/>
      <c r="L1903"/>
      <c r="M1903"/>
    </row>
    <row r="1904" spans="1:13">
      <c r="A1904"/>
      <c r="E1904"/>
      <c r="F1904"/>
    </row>
    <row r="1905" spans="1:13">
      <c r="A1905"/>
      <c r="E1905"/>
      <c r="F1905"/>
    </row>
    <row r="1906" spans="1:13">
      <c r="A1906"/>
      <c r="E1906"/>
      <c r="F1906"/>
    </row>
    <row r="1907" spans="1:13">
      <c r="A1907"/>
      <c r="E1907"/>
      <c r="F1907"/>
    </row>
    <row r="1908" spans="1:13">
      <c r="A1908"/>
      <c r="E1908"/>
      <c r="F1908"/>
    </row>
    <row r="1909" spans="1:13" s="39" customFormat="1">
      <c r="A1909"/>
      <c r="B1909"/>
      <c r="C1909" s="47"/>
      <c r="D1909" s="48"/>
      <c r="E1909"/>
      <c r="F1909"/>
      <c r="G1909" s="44"/>
      <c r="H1909" s="44"/>
      <c r="I1909" s="44"/>
      <c r="J1909"/>
      <c r="K1909"/>
      <c r="L1909"/>
      <c r="M1909"/>
    </row>
    <row r="1910" spans="1:13">
      <c r="A1910"/>
      <c r="E1910"/>
      <c r="F1910"/>
    </row>
    <row r="1911" spans="1:13">
      <c r="A1911"/>
      <c r="E1911"/>
      <c r="F1911"/>
    </row>
    <row r="1912" spans="1:13" s="39" customFormat="1">
      <c r="A1912"/>
      <c r="B1912"/>
      <c r="C1912" s="47"/>
      <c r="D1912" s="48"/>
      <c r="E1912"/>
      <c r="F1912"/>
      <c r="G1912" s="44"/>
      <c r="H1912" s="44"/>
      <c r="I1912" s="44"/>
      <c r="J1912"/>
      <c r="K1912"/>
      <c r="L1912"/>
      <c r="M1912"/>
    </row>
    <row r="1913" spans="1:13">
      <c r="A1913"/>
      <c r="E1913"/>
      <c r="F1913"/>
    </row>
    <row r="1914" spans="1:13">
      <c r="A1914"/>
      <c r="E1914"/>
      <c r="F1914"/>
    </row>
    <row r="1915" spans="1:13">
      <c r="A1915"/>
      <c r="E1915"/>
      <c r="F1915"/>
    </row>
    <row r="1916" spans="1:13">
      <c r="A1916"/>
      <c r="E1916"/>
      <c r="F1916"/>
    </row>
    <row r="1917" spans="1:13">
      <c r="A1917"/>
      <c r="E1917"/>
      <c r="F1917"/>
    </row>
    <row r="1918" spans="1:13">
      <c r="A1918"/>
      <c r="E1918"/>
      <c r="F1918"/>
    </row>
    <row r="1919" spans="1:13">
      <c r="A1919"/>
      <c r="E1919"/>
      <c r="F1919"/>
    </row>
    <row r="1920" spans="1:13">
      <c r="A1920"/>
      <c r="E1920"/>
      <c r="F1920"/>
    </row>
    <row r="1921" spans="1:13" s="39" customFormat="1">
      <c r="A1921"/>
      <c r="B1921"/>
      <c r="C1921" s="47"/>
      <c r="D1921" s="48"/>
      <c r="E1921"/>
      <c r="F1921"/>
      <c r="G1921" s="44"/>
      <c r="H1921" s="44"/>
      <c r="I1921" s="44"/>
      <c r="J1921"/>
      <c r="K1921"/>
      <c r="L1921"/>
      <c r="M1921"/>
    </row>
    <row r="1922" spans="1:13">
      <c r="A1922"/>
      <c r="E1922"/>
      <c r="F1922"/>
    </row>
    <row r="1923" spans="1:13" s="39" customFormat="1">
      <c r="A1923"/>
      <c r="B1923"/>
      <c r="C1923" s="47"/>
      <c r="D1923" s="48"/>
      <c r="E1923"/>
      <c r="F1923"/>
      <c r="G1923" s="44"/>
      <c r="H1923" s="44"/>
      <c r="I1923" s="44"/>
      <c r="J1923"/>
      <c r="K1923"/>
      <c r="L1923"/>
      <c r="M1923"/>
    </row>
    <row r="1924" spans="1:13">
      <c r="A1924"/>
      <c r="E1924"/>
      <c r="F1924"/>
    </row>
    <row r="1925" spans="1:13">
      <c r="A1925"/>
      <c r="E1925"/>
      <c r="F1925"/>
    </row>
    <row r="1926" spans="1:13">
      <c r="A1926"/>
      <c r="E1926"/>
      <c r="F1926"/>
    </row>
    <row r="1927" spans="1:13">
      <c r="A1927"/>
      <c r="E1927"/>
      <c r="F1927"/>
    </row>
    <row r="1928" spans="1:13">
      <c r="A1928"/>
      <c r="E1928"/>
      <c r="F1928"/>
    </row>
    <row r="1929" spans="1:13">
      <c r="A1929"/>
      <c r="E1929"/>
      <c r="F1929"/>
    </row>
    <row r="1930" spans="1:13">
      <c r="A1930"/>
      <c r="E1930"/>
      <c r="F1930"/>
    </row>
    <row r="1931" spans="1:13" s="39" customFormat="1">
      <c r="A1931"/>
      <c r="B1931"/>
      <c r="C1931" s="47"/>
      <c r="D1931" s="48"/>
      <c r="E1931"/>
      <c r="F1931"/>
      <c r="G1931" s="44"/>
      <c r="H1931" s="44"/>
      <c r="I1931" s="44"/>
      <c r="J1931"/>
      <c r="K1931"/>
      <c r="L1931"/>
      <c r="M1931"/>
    </row>
    <row r="1932" spans="1:13">
      <c r="A1932"/>
      <c r="E1932"/>
      <c r="F1932"/>
    </row>
    <row r="1933" spans="1:13" s="39" customFormat="1">
      <c r="A1933"/>
      <c r="B1933"/>
      <c r="C1933" s="47"/>
      <c r="D1933" s="48"/>
      <c r="E1933"/>
      <c r="F1933"/>
      <c r="G1933" s="44"/>
      <c r="H1933" s="44"/>
      <c r="I1933" s="44"/>
      <c r="J1933"/>
      <c r="K1933"/>
      <c r="L1933"/>
      <c r="M1933"/>
    </row>
    <row r="1934" spans="1:13">
      <c r="A1934"/>
      <c r="E1934"/>
      <c r="F1934"/>
    </row>
    <row r="1935" spans="1:13">
      <c r="A1935"/>
      <c r="E1935"/>
      <c r="F1935"/>
    </row>
    <row r="1936" spans="1:13">
      <c r="A1936"/>
      <c r="E1936"/>
      <c r="F1936"/>
    </row>
    <row r="1937" spans="1:13">
      <c r="A1937"/>
      <c r="E1937"/>
      <c r="F1937"/>
    </row>
    <row r="1938" spans="1:13">
      <c r="A1938"/>
      <c r="E1938"/>
      <c r="F1938"/>
    </row>
    <row r="1939" spans="1:13">
      <c r="A1939"/>
      <c r="E1939"/>
      <c r="F1939"/>
    </row>
    <row r="1940" spans="1:13">
      <c r="A1940"/>
      <c r="E1940"/>
      <c r="F1940"/>
    </row>
    <row r="1941" spans="1:13" s="39" customFormat="1">
      <c r="A1941"/>
      <c r="B1941"/>
      <c r="C1941" s="47"/>
      <c r="D1941" s="48"/>
      <c r="E1941"/>
      <c r="F1941"/>
      <c r="G1941" s="44"/>
      <c r="H1941" s="44"/>
      <c r="I1941" s="44"/>
      <c r="J1941"/>
      <c r="K1941"/>
      <c r="L1941"/>
      <c r="M1941"/>
    </row>
    <row r="1942" spans="1:13">
      <c r="A1942"/>
      <c r="E1942"/>
      <c r="F1942"/>
    </row>
    <row r="1943" spans="1:13" s="39" customFormat="1">
      <c r="A1943"/>
      <c r="B1943"/>
      <c r="C1943" s="47"/>
      <c r="D1943" s="48"/>
      <c r="E1943"/>
      <c r="F1943"/>
      <c r="G1943" s="44"/>
      <c r="H1943" s="44"/>
      <c r="I1943" s="44"/>
      <c r="J1943"/>
      <c r="K1943"/>
      <c r="L1943"/>
      <c r="M1943"/>
    </row>
    <row r="1944" spans="1:13" s="39" customFormat="1">
      <c r="A1944"/>
      <c r="B1944"/>
      <c r="C1944" s="47"/>
      <c r="D1944" s="48"/>
      <c r="E1944"/>
      <c r="F1944"/>
      <c r="G1944" s="44"/>
      <c r="H1944" s="44"/>
      <c r="I1944" s="44"/>
      <c r="J1944"/>
      <c r="K1944"/>
      <c r="L1944"/>
      <c r="M1944"/>
    </row>
    <row r="1945" spans="1:13">
      <c r="A1945"/>
      <c r="E1945"/>
      <c r="F1945"/>
    </row>
    <row r="1946" spans="1:13">
      <c r="A1946"/>
      <c r="E1946"/>
      <c r="F1946"/>
    </row>
    <row r="1947" spans="1:13">
      <c r="A1947"/>
      <c r="E1947"/>
      <c r="F1947"/>
    </row>
    <row r="1948" spans="1:13">
      <c r="A1948"/>
      <c r="E1948"/>
      <c r="F1948"/>
    </row>
    <row r="1949" spans="1:13">
      <c r="A1949"/>
      <c r="E1949"/>
      <c r="F1949"/>
    </row>
    <row r="1950" spans="1:13">
      <c r="A1950"/>
      <c r="E1950"/>
      <c r="F1950"/>
    </row>
    <row r="1951" spans="1:13" s="39" customFormat="1">
      <c r="A1951"/>
      <c r="B1951"/>
      <c r="C1951" s="47"/>
      <c r="D1951" s="48"/>
      <c r="E1951"/>
      <c r="F1951"/>
      <c r="G1951" s="44"/>
      <c r="H1951" s="44"/>
      <c r="I1951" s="44"/>
      <c r="J1951"/>
      <c r="K1951"/>
      <c r="L1951"/>
      <c r="M1951"/>
    </row>
    <row r="1952" spans="1:13">
      <c r="A1952"/>
      <c r="E1952"/>
      <c r="F1952"/>
    </row>
    <row r="1953" spans="1:13" s="39" customFormat="1">
      <c r="A1953"/>
      <c r="B1953"/>
      <c r="C1953" s="47"/>
      <c r="D1953" s="48"/>
      <c r="E1953"/>
      <c r="F1953"/>
      <c r="G1953" s="44"/>
      <c r="H1953" s="44"/>
      <c r="I1953" s="44"/>
      <c r="J1953"/>
      <c r="K1953"/>
      <c r="L1953"/>
      <c r="M1953"/>
    </row>
    <row r="1954" spans="1:13" s="39" customFormat="1">
      <c r="A1954"/>
      <c r="B1954"/>
      <c r="C1954" s="47"/>
      <c r="D1954" s="48"/>
      <c r="E1954"/>
      <c r="F1954"/>
      <c r="G1954" s="44"/>
      <c r="H1954" s="44"/>
      <c r="I1954" s="44"/>
      <c r="J1954"/>
      <c r="K1954"/>
      <c r="L1954"/>
      <c r="M1954"/>
    </row>
    <row r="1955" spans="1:13">
      <c r="A1955"/>
      <c r="E1955"/>
      <c r="F1955"/>
    </row>
    <row r="1956" spans="1:13">
      <c r="A1956"/>
      <c r="E1956"/>
      <c r="F1956"/>
    </row>
    <row r="1957" spans="1:13">
      <c r="A1957"/>
      <c r="E1957"/>
      <c r="F1957"/>
    </row>
    <row r="1958" spans="1:13">
      <c r="A1958"/>
      <c r="E1958"/>
      <c r="F1958"/>
    </row>
    <row r="1959" spans="1:13">
      <c r="A1959"/>
      <c r="E1959"/>
      <c r="F1959"/>
    </row>
    <row r="1960" spans="1:13">
      <c r="A1960"/>
      <c r="E1960"/>
      <c r="F1960"/>
    </row>
    <row r="1961" spans="1:13" s="39" customFormat="1">
      <c r="A1961"/>
      <c r="B1961"/>
      <c r="C1961" s="47"/>
      <c r="D1961" s="48"/>
      <c r="E1961"/>
      <c r="F1961"/>
      <c r="G1961" s="44"/>
      <c r="H1961" s="44"/>
      <c r="I1961" s="44"/>
      <c r="J1961"/>
      <c r="K1961"/>
      <c r="L1961"/>
      <c r="M1961"/>
    </row>
    <row r="1962" spans="1:13">
      <c r="A1962"/>
      <c r="E1962"/>
      <c r="F1962"/>
    </row>
    <row r="1963" spans="1:13" s="39" customFormat="1">
      <c r="A1963"/>
      <c r="B1963"/>
      <c r="C1963" s="47"/>
      <c r="D1963" s="48"/>
      <c r="E1963"/>
      <c r="F1963"/>
      <c r="G1963" s="44"/>
      <c r="H1963" s="44"/>
      <c r="I1963" s="44"/>
      <c r="J1963"/>
      <c r="K1963"/>
      <c r="L1963"/>
      <c r="M1963"/>
    </row>
    <row r="1964" spans="1:13" s="39" customFormat="1">
      <c r="A1964"/>
      <c r="B1964"/>
      <c r="C1964" s="47"/>
      <c r="D1964" s="48"/>
      <c r="E1964"/>
      <c r="F1964"/>
      <c r="G1964" s="44"/>
      <c r="H1964" s="44"/>
      <c r="I1964" s="44"/>
      <c r="J1964"/>
      <c r="K1964"/>
      <c r="L1964"/>
      <c r="M1964"/>
    </row>
    <row r="1965" spans="1:13">
      <c r="A1965"/>
      <c r="E1965"/>
      <c r="F1965"/>
    </row>
    <row r="1966" spans="1:13">
      <c r="A1966"/>
      <c r="E1966"/>
      <c r="F1966"/>
    </row>
    <row r="1967" spans="1:13">
      <c r="A1967"/>
      <c r="E1967"/>
      <c r="F1967"/>
    </row>
    <row r="1968" spans="1:13">
      <c r="A1968"/>
      <c r="E1968"/>
      <c r="F1968"/>
    </row>
    <row r="1969" spans="1:13">
      <c r="A1969"/>
      <c r="E1969"/>
      <c r="F1969"/>
    </row>
    <row r="1970" spans="1:13">
      <c r="A1970"/>
      <c r="E1970"/>
      <c r="F1970"/>
    </row>
    <row r="1971" spans="1:13" s="39" customFormat="1">
      <c r="A1971"/>
      <c r="B1971"/>
      <c r="C1971" s="47"/>
      <c r="D1971" s="48"/>
      <c r="E1971"/>
      <c r="F1971"/>
      <c r="G1971" s="44"/>
      <c r="H1971" s="44"/>
      <c r="I1971" s="44"/>
      <c r="J1971"/>
      <c r="K1971"/>
      <c r="L1971"/>
      <c r="M1971"/>
    </row>
    <row r="1972" spans="1:13">
      <c r="A1972"/>
      <c r="E1972"/>
      <c r="F1972"/>
    </row>
    <row r="1973" spans="1:13" s="39" customFormat="1">
      <c r="A1973"/>
      <c r="B1973"/>
      <c r="C1973" s="47"/>
      <c r="D1973" s="48"/>
      <c r="E1973"/>
      <c r="F1973"/>
      <c r="G1973" s="44"/>
      <c r="H1973" s="44"/>
      <c r="I1973" s="44"/>
      <c r="J1973"/>
      <c r="K1973"/>
      <c r="L1973"/>
      <c r="M1973"/>
    </row>
    <row r="1974" spans="1:13" s="39" customFormat="1">
      <c r="A1974"/>
      <c r="B1974"/>
      <c r="C1974" s="47"/>
      <c r="D1974" s="48"/>
      <c r="E1974"/>
      <c r="F1974"/>
      <c r="G1974" s="44"/>
      <c r="H1974" s="44"/>
      <c r="I1974" s="44"/>
      <c r="J1974"/>
      <c r="K1974"/>
      <c r="L1974"/>
      <c r="M1974"/>
    </row>
    <row r="1975" spans="1:13">
      <c r="A1975"/>
      <c r="E1975"/>
      <c r="F1975"/>
    </row>
    <row r="1976" spans="1:13">
      <c r="A1976"/>
      <c r="E1976"/>
      <c r="F1976"/>
    </row>
    <row r="1977" spans="1:13">
      <c r="A1977"/>
      <c r="E1977"/>
      <c r="F1977"/>
    </row>
    <row r="1978" spans="1:13">
      <c r="A1978"/>
      <c r="E1978"/>
      <c r="F1978"/>
    </row>
    <row r="1979" spans="1:13">
      <c r="A1979"/>
      <c r="E1979"/>
      <c r="F1979"/>
    </row>
    <row r="1980" spans="1:13">
      <c r="A1980"/>
      <c r="E1980"/>
      <c r="F1980"/>
    </row>
    <row r="1981" spans="1:13" s="39" customFormat="1">
      <c r="A1981"/>
      <c r="B1981"/>
      <c r="C1981" s="47"/>
      <c r="D1981" s="48"/>
      <c r="E1981"/>
      <c r="F1981"/>
      <c r="G1981" s="44"/>
      <c r="H1981" s="44"/>
      <c r="I1981" s="44"/>
      <c r="J1981"/>
      <c r="K1981"/>
      <c r="L1981"/>
      <c r="M1981"/>
    </row>
    <row r="1982" spans="1:13">
      <c r="A1982"/>
      <c r="E1982"/>
      <c r="F1982"/>
    </row>
    <row r="1983" spans="1:13" s="39" customFormat="1">
      <c r="A1983"/>
      <c r="B1983"/>
      <c r="C1983" s="47"/>
      <c r="D1983" s="48"/>
      <c r="E1983"/>
      <c r="F1983"/>
      <c r="G1983" s="44"/>
      <c r="H1983" s="44"/>
      <c r="I1983" s="44"/>
      <c r="J1983"/>
      <c r="K1983"/>
      <c r="L1983"/>
      <c r="M1983"/>
    </row>
    <row r="1984" spans="1:13" s="39" customFormat="1">
      <c r="A1984"/>
      <c r="B1984"/>
      <c r="C1984" s="47"/>
      <c r="D1984" s="48"/>
      <c r="E1984"/>
      <c r="F1984"/>
      <c r="G1984" s="44"/>
      <c r="H1984" s="44"/>
      <c r="I1984" s="44"/>
      <c r="J1984"/>
      <c r="K1984"/>
      <c r="L1984"/>
      <c r="M1984"/>
    </row>
    <row r="1985" spans="1:13">
      <c r="A1985"/>
      <c r="E1985"/>
      <c r="F1985"/>
    </row>
    <row r="1986" spans="1:13">
      <c r="A1986"/>
      <c r="E1986"/>
      <c r="F1986"/>
    </row>
    <row r="1987" spans="1:13">
      <c r="A1987"/>
      <c r="E1987"/>
      <c r="F1987"/>
    </row>
    <row r="1988" spans="1:13">
      <c r="A1988"/>
      <c r="E1988"/>
      <c r="F1988"/>
    </row>
    <row r="1989" spans="1:13">
      <c r="A1989"/>
      <c r="E1989"/>
      <c r="F1989"/>
    </row>
    <row r="1990" spans="1:13">
      <c r="A1990"/>
      <c r="E1990"/>
      <c r="F1990"/>
    </row>
    <row r="1991" spans="1:13" s="39" customFormat="1">
      <c r="A1991"/>
      <c r="B1991"/>
      <c r="C1991" s="47"/>
      <c r="D1991" s="48"/>
      <c r="E1991"/>
      <c r="F1991"/>
      <c r="G1991" s="44"/>
      <c r="H1991" s="44"/>
      <c r="I1991" s="44"/>
      <c r="J1991"/>
      <c r="K1991"/>
      <c r="L1991"/>
      <c r="M1991"/>
    </row>
    <row r="1992" spans="1:13">
      <c r="A1992"/>
      <c r="E1992"/>
      <c r="F1992"/>
    </row>
    <row r="1993" spans="1:13" s="39" customFormat="1">
      <c r="A1993"/>
      <c r="B1993"/>
      <c r="C1993" s="47"/>
      <c r="D1993" s="48"/>
      <c r="E1993"/>
      <c r="F1993"/>
      <c r="G1993" s="44"/>
      <c r="H1993" s="44"/>
      <c r="I1993" s="44"/>
      <c r="J1993"/>
      <c r="K1993"/>
      <c r="L1993"/>
      <c r="M1993"/>
    </row>
    <row r="1994" spans="1:13" s="39" customFormat="1">
      <c r="A1994"/>
      <c r="B1994"/>
      <c r="C1994" s="47"/>
      <c r="D1994" s="48"/>
      <c r="E1994"/>
      <c r="F1994"/>
      <c r="G1994" s="44"/>
      <c r="H1994" s="44"/>
      <c r="I1994" s="44"/>
      <c r="J1994"/>
      <c r="K1994"/>
      <c r="L1994"/>
      <c r="M1994"/>
    </row>
    <row r="1995" spans="1:13">
      <c r="A1995"/>
      <c r="E1995"/>
      <c r="F1995"/>
    </row>
    <row r="1996" spans="1:13">
      <c r="A1996"/>
      <c r="E1996"/>
      <c r="F1996"/>
    </row>
    <row r="1997" spans="1:13">
      <c r="A1997"/>
      <c r="E1997"/>
      <c r="F1997"/>
    </row>
    <row r="1998" spans="1:13">
      <c r="A1998"/>
      <c r="E1998"/>
      <c r="F1998"/>
    </row>
    <row r="1999" spans="1:13">
      <c r="A1999"/>
      <c r="E1999"/>
      <c r="F1999"/>
    </row>
    <row r="2000" spans="1:13">
      <c r="A2000"/>
      <c r="E2000"/>
      <c r="F2000"/>
    </row>
    <row r="2001" spans="1:13" s="39" customFormat="1">
      <c r="A2001"/>
      <c r="B2001"/>
      <c r="C2001" s="47"/>
      <c r="D2001" s="48"/>
      <c r="E2001"/>
      <c r="F2001"/>
      <c r="G2001" s="44"/>
      <c r="H2001" s="44"/>
      <c r="I2001" s="44"/>
      <c r="J2001"/>
      <c r="K2001"/>
      <c r="L2001"/>
      <c r="M2001"/>
    </row>
    <row r="2002" spans="1:13">
      <c r="A2002"/>
      <c r="E2002"/>
      <c r="F2002"/>
    </row>
    <row r="2003" spans="1:13" s="39" customFormat="1">
      <c r="A2003"/>
      <c r="B2003"/>
      <c r="C2003" s="47"/>
      <c r="D2003" s="48"/>
      <c r="E2003"/>
      <c r="F2003"/>
      <c r="G2003" s="44"/>
      <c r="H2003" s="44"/>
      <c r="I2003" s="44"/>
      <c r="J2003"/>
      <c r="K2003"/>
      <c r="L2003"/>
      <c r="M2003"/>
    </row>
    <row r="2004" spans="1:13" s="39" customFormat="1">
      <c r="A2004"/>
      <c r="B2004"/>
      <c r="C2004" s="47"/>
      <c r="D2004" s="48"/>
      <c r="E2004"/>
      <c r="F2004"/>
      <c r="G2004" s="44"/>
      <c r="H2004" s="44"/>
      <c r="I2004" s="44"/>
      <c r="J2004"/>
      <c r="K2004"/>
      <c r="L2004"/>
      <c r="M2004"/>
    </row>
    <row r="2005" spans="1:13">
      <c r="A2005"/>
      <c r="E2005"/>
      <c r="F2005"/>
    </row>
    <row r="2006" spans="1:13">
      <c r="A2006"/>
      <c r="E2006"/>
      <c r="F2006"/>
    </row>
    <row r="2007" spans="1:13">
      <c r="A2007"/>
      <c r="E2007"/>
      <c r="F2007"/>
    </row>
    <row r="2008" spans="1:13">
      <c r="A2008"/>
      <c r="E2008"/>
      <c r="F2008"/>
    </row>
    <row r="2009" spans="1:13">
      <c r="A2009"/>
      <c r="E2009"/>
      <c r="F2009"/>
    </row>
    <row r="2010" spans="1:13">
      <c r="A2010"/>
      <c r="E2010"/>
      <c r="F2010"/>
    </row>
    <row r="2011" spans="1:13">
      <c r="A2011"/>
      <c r="E2011"/>
      <c r="F2011"/>
    </row>
    <row r="2012" spans="1:13" s="39" customFormat="1">
      <c r="A2012"/>
      <c r="B2012"/>
      <c r="C2012" s="47"/>
      <c r="D2012" s="48"/>
      <c r="E2012"/>
      <c r="F2012"/>
      <c r="G2012" s="44"/>
      <c r="H2012" s="44"/>
      <c r="I2012" s="44"/>
      <c r="J2012"/>
      <c r="K2012"/>
      <c r="L2012"/>
      <c r="M2012"/>
    </row>
    <row r="2013" spans="1:13" s="39" customFormat="1">
      <c r="A2013"/>
      <c r="B2013"/>
      <c r="C2013" s="47"/>
      <c r="D2013" s="48"/>
      <c r="E2013"/>
      <c r="F2013"/>
      <c r="G2013" s="44"/>
      <c r="H2013" s="44"/>
      <c r="I2013" s="44"/>
      <c r="J2013"/>
      <c r="K2013"/>
      <c r="L2013"/>
      <c r="M2013"/>
    </row>
    <row r="2014" spans="1:13">
      <c r="A2014"/>
      <c r="E2014"/>
      <c r="F2014"/>
    </row>
    <row r="2015" spans="1:13">
      <c r="A2015"/>
      <c r="E2015"/>
      <c r="F2015"/>
    </row>
    <row r="2016" spans="1:13">
      <c r="A2016"/>
      <c r="E2016"/>
      <c r="F2016"/>
    </row>
    <row r="2017" spans="1:13">
      <c r="A2017"/>
      <c r="E2017"/>
      <c r="F2017"/>
    </row>
    <row r="2018" spans="1:13">
      <c r="A2018"/>
      <c r="E2018"/>
      <c r="F2018"/>
    </row>
    <row r="2019" spans="1:13">
      <c r="A2019"/>
      <c r="E2019"/>
      <c r="F2019"/>
    </row>
    <row r="2020" spans="1:13">
      <c r="A2020"/>
      <c r="E2020"/>
      <c r="F2020"/>
    </row>
    <row r="2021" spans="1:13" s="39" customFormat="1">
      <c r="A2021"/>
      <c r="B2021"/>
      <c r="C2021" s="47"/>
      <c r="D2021" s="48"/>
      <c r="E2021"/>
      <c r="F2021"/>
      <c r="G2021" s="44"/>
      <c r="H2021" s="44"/>
      <c r="I2021" s="44"/>
      <c r="J2021"/>
      <c r="K2021"/>
      <c r="L2021"/>
      <c r="M2021"/>
    </row>
    <row r="2022" spans="1:13">
      <c r="A2022"/>
      <c r="E2022"/>
      <c r="F2022"/>
    </row>
    <row r="2023" spans="1:13" s="39" customFormat="1">
      <c r="A2023"/>
      <c r="B2023"/>
      <c r="C2023" s="47"/>
      <c r="D2023" s="48"/>
      <c r="E2023"/>
      <c r="F2023"/>
      <c r="G2023" s="44"/>
      <c r="H2023" s="44"/>
      <c r="I2023" s="44"/>
      <c r="J2023"/>
      <c r="K2023"/>
      <c r="L2023"/>
      <c r="M2023"/>
    </row>
    <row r="2024" spans="1:13">
      <c r="A2024"/>
      <c r="E2024"/>
      <c r="F2024"/>
    </row>
    <row r="2025" spans="1:13">
      <c r="A2025"/>
      <c r="E2025"/>
      <c r="F2025"/>
    </row>
    <row r="2026" spans="1:13">
      <c r="A2026"/>
      <c r="E2026"/>
      <c r="F2026"/>
    </row>
    <row r="2027" spans="1:13">
      <c r="A2027"/>
      <c r="E2027"/>
      <c r="F2027"/>
    </row>
    <row r="2028" spans="1:13">
      <c r="A2028"/>
      <c r="E2028"/>
      <c r="F2028"/>
    </row>
    <row r="2029" spans="1:13">
      <c r="A2029"/>
      <c r="E2029"/>
      <c r="F2029"/>
    </row>
    <row r="2030" spans="1:13" s="39" customFormat="1">
      <c r="A2030"/>
      <c r="B2030"/>
      <c r="C2030" s="47"/>
      <c r="D2030" s="48"/>
      <c r="E2030"/>
      <c r="F2030"/>
      <c r="G2030" s="44"/>
      <c r="H2030" s="44"/>
      <c r="I2030" s="44"/>
      <c r="J2030"/>
      <c r="K2030"/>
      <c r="L2030"/>
      <c r="M2030"/>
    </row>
    <row r="2031" spans="1:13">
      <c r="A2031"/>
      <c r="E2031"/>
      <c r="F2031"/>
    </row>
    <row r="2032" spans="1:13">
      <c r="A2032"/>
      <c r="E2032"/>
      <c r="F2032"/>
    </row>
    <row r="2033" spans="1:13" s="39" customFormat="1">
      <c r="A2033"/>
      <c r="B2033"/>
      <c r="C2033" s="47"/>
      <c r="D2033" s="48"/>
      <c r="E2033"/>
      <c r="F2033"/>
      <c r="G2033" s="44"/>
      <c r="H2033" s="44"/>
      <c r="I2033" s="44"/>
      <c r="J2033"/>
      <c r="K2033"/>
      <c r="L2033"/>
      <c r="M2033"/>
    </row>
    <row r="2034" spans="1:13" s="39" customFormat="1">
      <c r="A2034"/>
      <c r="B2034"/>
      <c r="C2034" s="47"/>
      <c r="D2034" s="48"/>
      <c r="E2034"/>
      <c r="F2034"/>
      <c r="G2034" s="44"/>
      <c r="H2034" s="44"/>
      <c r="I2034" s="44"/>
      <c r="J2034"/>
      <c r="K2034"/>
      <c r="L2034"/>
      <c r="M2034"/>
    </row>
    <row r="2035" spans="1:13">
      <c r="A2035"/>
      <c r="E2035"/>
      <c r="F2035"/>
    </row>
    <row r="2036" spans="1:13">
      <c r="A2036"/>
      <c r="E2036"/>
      <c r="F2036"/>
    </row>
    <row r="2037" spans="1:13">
      <c r="A2037"/>
      <c r="E2037"/>
      <c r="F2037"/>
    </row>
    <row r="2038" spans="1:13">
      <c r="A2038"/>
      <c r="E2038"/>
      <c r="F2038"/>
    </row>
    <row r="2039" spans="1:13">
      <c r="A2039"/>
      <c r="E2039"/>
      <c r="F2039"/>
    </row>
    <row r="2040" spans="1:13" s="39" customFormat="1">
      <c r="A2040"/>
      <c r="B2040"/>
      <c r="C2040" s="47"/>
      <c r="D2040" s="48"/>
      <c r="E2040"/>
      <c r="F2040"/>
      <c r="G2040" s="44"/>
      <c r="H2040" s="44"/>
      <c r="I2040" s="44"/>
      <c r="J2040"/>
      <c r="K2040"/>
      <c r="L2040"/>
      <c r="M2040"/>
    </row>
    <row r="2041" spans="1:13">
      <c r="A2041"/>
      <c r="E2041"/>
      <c r="F2041"/>
    </row>
    <row r="2042" spans="1:13">
      <c r="A2042"/>
      <c r="E2042"/>
      <c r="F2042"/>
    </row>
    <row r="2043" spans="1:13" s="39" customFormat="1">
      <c r="A2043"/>
      <c r="B2043"/>
      <c r="C2043" s="47"/>
      <c r="D2043" s="48"/>
      <c r="E2043"/>
      <c r="F2043"/>
      <c r="G2043" s="44"/>
      <c r="H2043" s="44"/>
      <c r="I2043" s="44"/>
      <c r="J2043"/>
      <c r="K2043"/>
      <c r="L2043"/>
      <c r="M2043"/>
    </row>
    <row r="2044" spans="1:13" s="39" customFormat="1">
      <c r="A2044"/>
      <c r="B2044"/>
      <c r="C2044" s="47"/>
      <c r="D2044" s="48"/>
      <c r="E2044"/>
      <c r="F2044"/>
      <c r="G2044" s="44"/>
      <c r="H2044" s="44"/>
      <c r="I2044" s="44"/>
      <c r="J2044"/>
      <c r="K2044"/>
      <c r="L2044"/>
      <c r="M2044"/>
    </row>
    <row r="2045" spans="1:13">
      <c r="A2045"/>
      <c r="E2045"/>
      <c r="F2045"/>
    </row>
    <row r="2046" spans="1:13">
      <c r="A2046"/>
      <c r="E2046"/>
      <c r="F2046"/>
    </row>
    <row r="2047" spans="1:13">
      <c r="A2047"/>
      <c r="E2047"/>
      <c r="F2047"/>
    </row>
    <row r="2048" spans="1:13">
      <c r="A2048"/>
      <c r="E2048"/>
      <c r="F2048"/>
    </row>
    <row r="2049" spans="1:13">
      <c r="A2049"/>
      <c r="E2049"/>
      <c r="F2049"/>
    </row>
    <row r="2050" spans="1:13">
      <c r="A2050"/>
      <c r="E2050"/>
      <c r="F2050"/>
    </row>
    <row r="2051" spans="1:13">
      <c r="A2051"/>
      <c r="E2051"/>
      <c r="F2051"/>
    </row>
    <row r="2052" spans="1:13" s="39" customFormat="1">
      <c r="A2052"/>
      <c r="B2052"/>
      <c r="C2052" s="47"/>
      <c r="D2052" s="48"/>
      <c r="E2052"/>
      <c r="F2052"/>
      <c r="G2052" s="44"/>
      <c r="H2052" s="44"/>
      <c r="I2052" s="44"/>
      <c r="J2052"/>
      <c r="K2052"/>
      <c r="L2052"/>
      <c r="M2052"/>
    </row>
    <row r="2053" spans="1:13" s="39" customFormat="1">
      <c r="A2053"/>
      <c r="B2053"/>
      <c r="C2053" s="47"/>
      <c r="D2053" s="48"/>
      <c r="E2053"/>
      <c r="F2053"/>
      <c r="G2053" s="44"/>
      <c r="H2053" s="44"/>
      <c r="I2053" s="44"/>
      <c r="J2053"/>
      <c r="K2053"/>
      <c r="L2053"/>
      <c r="M2053"/>
    </row>
    <row r="2054" spans="1:13">
      <c r="A2054"/>
      <c r="E2054"/>
      <c r="F2054"/>
    </row>
    <row r="2055" spans="1:13">
      <c r="A2055"/>
      <c r="E2055"/>
      <c r="F2055"/>
    </row>
    <row r="2056" spans="1:13">
      <c r="A2056"/>
      <c r="E2056"/>
      <c r="F2056"/>
    </row>
    <row r="2057" spans="1:13">
      <c r="A2057"/>
      <c r="E2057"/>
      <c r="F2057"/>
    </row>
    <row r="2058" spans="1:13">
      <c r="A2058"/>
      <c r="E2058"/>
      <c r="F2058"/>
    </row>
    <row r="2059" spans="1:13">
      <c r="A2059"/>
      <c r="E2059"/>
      <c r="F2059"/>
    </row>
    <row r="2060" spans="1:13">
      <c r="A2060"/>
      <c r="E2060"/>
      <c r="F2060"/>
    </row>
    <row r="2061" spans="1:13">
      <c r="A2061"/>
      <c r="E2061"/>
      <c r="F2061"/>
    </row>
    <row r="2062" spans="1:13" s="39" customFormat="1">
      <c r="A2062"/>
      <c r="B2062"/>
      <c r="C2062" s="47"/>
      <c r="D2062" s="48"/>
      <c r="E2062"/>
      <c r="F2062"/>
      <c r="G2062" s="44"/>
      <c r="H2062" s="44"/>
      <c r="I2062" s="44"/>
      <c r="J2062"/>
      <c r="K2062"/>
      <c r="L2062"/>
      <c r="M2062"/>
    </row>
    <row r="2063" spans="1:13">
      <c r="A2063"/>
      <c r="E2063"/>
      <c r="F2063"/>
    </row>
    <row r="2064" spans="1:13">
      <c r="A2064"/>
      <c r="E2064"/>
      <c r="F2064"/>
    </row>
    <row r="2065" spans="1:13">
      <c r="A2065"/>
      <c r="E2065"/>
      <c r="F2065"/>
    </row>
    <row r="2066" spans="1:13">
      <c r="A2066"/>
      <c r="E2066"/>
      <c r="F2066"/>
    </row>
    <row r="2067" spans="1:13">
      <c r="A2067"/>
      <c r="E2067"/>
      <c r="F2067"/>
    </row>
    <row r="2068" spans="1:13">
      <c r="A2068"/>
      <c r="E2068"/>
      <c r="F2068"/>
    </row>
    <row r="2069" spans="1:13">
      <c r="A2069"/>
      <c r="E2069"/>
      <c r="F2069"/>
    </row>
    <row r="2070" spans="1:13" s="39" customFormat="1">
      <c r="A2070"/>
      <c r="B2070"/>
      <c r="C2070" s="47"/>
      <c r="D2070" s="48"/>
      <c r="E2070"/>
      <c r="F2070"/>
      <c r="G2070" s="44"/>
      <c r="H2070" s="44"/>
      <c r="I2070" s="44"/>
      <c r="J2070"/>
      <c r="K2070"/>
      <c r="L2070"/>
      <c r="M2070"/>
    </row>
    <row r="2071" spans="1:13" s="39" customFormat="1">
      <c r="A2071"/>
      <c r="B2071"/>
      <c r="C2071" s="47"/>
      <c r="D2071" s="48"/>
      <c r="E2071"/>
      <c r="F2071"/>
      <c r="G2071" s="44"/>
      <c r="H2071" s="44"/>
      <c r="I2071" s="44"/>
      <c r="J2071"/>
      <c r="K2071"/>
      <c r="L2071"/>
      <c r="M2071"/>
    </row>
    <row r="2072" spans="1:13">
      <c r="A2072"/>
      <c r="E2072"/>
      <c r="F2072"/>
    </row>
    <row r="2073" spans="1:13">
      <c r="A2073"/>
      <c r="E2073"/>
      <c r="F2073"/>
    </row>
    <row r="2074" spans="1:13">
      <c r="A2074"/>
      <c r="E2074"/>
      <c r="F2074"/>
    </row>
    <row r="2075" spans="1:13">
      <c r="A2075"/>
      <c r="E2075"/>
      <c r="F2075"/>
    </row>
    <row r="2076" spans="1:13">
      <c r="A2076"/>
      <c r="E2076"/>
      <c r="F2076"/>
    </row>
    <row r="2077" spans="1:13">
      <c r="A2077"/>
      <c r="E2077"/>
      <c r="F2077"/>
    </row>
    <row r="2078" spans="1:13">
      <c r="A2078"/>
      <c r="E2078"/>
      <c r="F2078"/>
    </row>
    <row r="2079" spans="1:13">
      <c r="A2079"/>
      <c r="E2079"/>
      <c r="F2079"/>
    </row>
    <row r="2080" spans="1:13" s="39" customFormat="1">
      <c r="A2080"/>
      <c r="B2080"/>
      <c r="C2080" s="47"/>
      <c r="D2080" s="48"/>
      <c r="E2080"/>
      <c r="F2080"/>
      <c r="G2080" s="44"/>
      <c r="H2080" s="44"/>
      <c r="I2080" s="44"/>
      <c r="J2080"/>
      <c r="K2080"/>
      <c r="L2080"/>
      <c r="M2080"/>
    </row>
    <row r="2081" spans="1:13">
      <c r="A2081"/>
      <c r="E2081"/>
      <c r="F2081"/>
    </row>
    <row r="2082" spans="1:13">
      <c r="A2082"/>
      <c r="E2082"/>
      <c r="F2082"/>
    </row>
    <row r="2083" spans="1:13">
      <c r="A2083"/>
      <c r="E2083"/>
      <c r="F2083"/>
    </row>
    <row r="2084" spans="1:13">
      <c r="A2084"/>
      <c r="E2084"/>
      <c r="F2084"/>
    </row>
    <row r="2085" spans="1:13">
      <c r="A2085"/>
      <c r="E2085"/>
      <c r="F2085"/>
    </row>
    <row r="2086" spans="1:13">
      <c r="A2086"/>
      <c r="E2086"/>
      <c r="F2086"/>
    </row>
    <row r="2087" spans="1:13">
      <c r="A2087"/>
      <c r="E2087"/>
      <c r="F2087"/>
    </row>
    <row r="2088" spans="1:13">
      <c r="A2088"/>
      <c r="E2088"/>
      <c r="F2088"/>
    </row>
    <row r="2089" spans="1:13" s="39" customFormat="1">
      <c r="A2089"/>
      <c r="B2089"/>
      <c r="C2089" s="47"/>
      <c r="D2089" s="48"/>
      <c r="E2089"/>
      <c r="F2089"/>
      <c r="G2089" s="44"/>
      <c r="H2089" s="44"/>
      <c r="I2089" s="44"/>
      <c r="J2089"/>
      <c r="K2089"/>
      <c r="L2089"/>
      <c r="M2089"/>
    </row>
    <row r="2090" spans="1:13">
      <c r="A2090"/>
      <c r="E2090"/>
      <c r="F2090"/>
    </row>
    <row r="2091" spans="1:13">
      <c r="A2091"/>
      <c r="E2091"/>
      <c r="F2091"/>
    </row>
    <row r="2092" spans="1:13">
      <c r="A2092"/>
      <c r="E2092"/>
      <c r="F2092"/>
    </row>
    <row r="2093" spans="1:13">
      <c r="A2093"/>
      <c r="E2093"/>
      <c r="F2093"/>
    </row>
    <row r="2094" spans="1:13">
      <c r="A2094"/>
      <c r="E2094"/>
      <c r="F2094"/>
    </row>
    <row r="2095" spans="1:13">
      <c r="A2095"/>
      <c r="E2095"/>
      <c r="F2095"/>
    </row>
    <row r="2096" spans="1:13">
      <c r="A2096"/>
      <c r="E2096"/>
      <c r="F2096"/>
    </row>
    <row r="2097" spans="1:13" s="39" customFormat="1">
      <c r="A2097"/>
      <c r="B2097"/>
      <c r="C2097" s="47"/>
      <c r="D2097" s="48"/>
      <c r="E2097"/>
      <c r="F2097"/>
      <c r="G2097" s="44"/>
      <c r="H2097" s="44"/>
      <c r="I2097" s="44"/>
      <c r="J2097"/>
      <c r="K2097"/>
      <c r="L2097"/>
      <c r="M2097"/>
    </row>
    <row r="2098" spans="1:13" s="39" customFormat="1">
      <c r="A2098"/>
      <c r="B2098"/>
      <c r="C2098" s="47"/>
      <c r="D2098" s="48"/>
      <c r="E2098"/>
      <c r="F2098"/>
      <c r="G2098" s="44"/>
      <c r="H2098" s="44"/>
      <c r="I2098" s="44"/>
      <c r="J2098"/>
      <c r="K2098"/>
      <c r="L2098"/>
      <c r="M2098"/>
    </row>
    <row r="2099" spans="1:13">
      <c r="A2099"/>
      <c r="E2099"/>
      <c r="F2099"/>
    </row>
    <row r="2100" spans="1:13">
      <c r="A2100"/>
      <c r="E2100"/>
      <c r="F2100"/>
    </row>
    <row r="2101" spans="1:13">
      <c r="A2101"/>
      <c r="E2101"/>
      <c r="F2101"/>
    </row>
    <row r="2102" spans="1:13">
      <c r="A2102"/>
      <c r="E2102"/>
      <c r="F2102"/>
    </row>
    <row r="2103" spans="1:13">
      <c r="A2103"/>
      <c r="E2103"/>
      <c r="F2103"/>
    </row>
    <row r="2104" spans="1:13">
      <c r="A2104"/>
      <c r="E2104"/>
      <c r="F2104"/>
    </row>
    <row r="2105" spans="1:13">
      <c r="A2105"/>
      <c r="E2105"/>
      <c r="F2105"/>
    </row>
    <row r="2106" spans="1:13" s="39" customFormat="1">
      <c r="A2106"/>
      <c r="B2106"/>
      <c r="C2106" s="47"/>
      <c r="D2106" s="48"/>
      <c r="E2106"/>
      <c r="F2106"/>
      <c r="G2106" s="44"/>
      <c r="H2106" s="44"/>
      <c r="I2106" s="44"/>
      <c r="J2106"/>
      <c r="K2106"/>
      <c r="L2106"/>
      <c r="M2106"/>
    </row>
    <row r="2107" spans="1:13" s="39" customFormat="1">
      <c r="A2107"/>
      <c r="B2107"/>
      <c r="C2107" s="47"/>
      <c r="D2107" s="48"/>
      <c r="E2107"/>
      <c r="F2107"/>
      <c r="G2107" s="44"/>
      <c r="H2107" s="44"/>
      <c r="I2107" s="44"/>
      <c r="J2107"/>
      <c r="K2107"/>
      <c r="L2107"/>
      <c r="M2107"/>
    </row>
    <row r="2108" spans="1:13">
      <c r="A2108"/>
      <c r="E2108"/>
      <c r="F2108"/>
    </row>
    <row r="2109" spans="1:13">
      <c r="A2109"/>
      <c r="E2109"/>
      <c r="F2109"/>
    </row>
    <row r="2110" spans="1:13">
      <c r="A2110"/>
      <c r="E2110"/>
      <c r="F2110"/>
    </row>
    <row r="2111" spans="1:13">
      <c r="A2111"/>
      <c r="E2111"/>
      <c r="F2111"/>
    </row>
    <row r="2112" spans="1:13" s="39" customFormat="1">
      <c r="A2112"/>
      <c r="B2112"/>
      <c r="C2112" s="47"/>
      <c r="D2112" s="48"/>
      <c r="E2112"/>
      <c r="F2112"/>
      <c r="G2112" s="44"/>
      <c r="H2112" s="44"/>
      <c r="I2112" s="44"/>
      <c r="J2112"/>
      <c r="K2112"/>
      <c r="L2112"/>
      <c r="M2112"/>
    </row>
    <row r="2113" spans="1:13">
      <c r="A2113"/>
      <c r="E2113"/>
      <c r="F2113"/>
    </row>
    <row r="2114" spans="1:13">
      <c r="A2114"/>
      <c r="E2114"/>
      <c r="F2114"/>
    </row>
    <row r="2115" spans="1:13">
      <c r="A2115"/>
      <c r="E2115"/>
      <c r="F2115"/>
    </row>
    <row r="2116" spans="1:13">
      <c r="A2116"/>
      <c r="E2116"/>
      <c r="F2116"/>
    </row>
    <row r="2117" spans="1:13" s="39" customFormat="1">
      <c r="A2117"/>
      <c r="B2117"/>
      <c r="C2117" s="47"/>
      <c r="D2117" s="48"/>
      <c r="E2117"/>
      <c r="F2117"/>
      <c r="G2117" s="44"/>
      <c r="H2117" s="44"/>
      <c r="I2117" s="44"/>
      <c r="J2117"/>
      <c r="K2117"/>
      <c r="L2117"/>
      <c r="M2117"/>
    </row>
    <row r="2118" spans="1:13" s="39" customFormat="1">
      <c r="A2118"/>
      <c r="B2118"/>
      <c r="C2118" s="47"/>
      <c r="D2118" s="48"/>
      <c r="E2118"/>
      <c r="F2118"/>
      <c r="G2118" s="44"/>
      <c r="H2118" s="44"/>
      <c r="I2118" s="44"/>
      <c r="J2118"/>
      <c r="K2118"/>
      <c r="L2118"/>
      <c r="M2118"/>
    </row>
    <row r="2119" spans="1:13">
      <c r="A2119"/>
      <c r="E2119"/>
      <c r="F2119"/>
    </row>
    <row r="2120" spans="1:13">
      <c r="A2120"/>
      <c r="E2120"/>
      <c r="F2120"/>
    </row>
    <row r="2121" spans="1:13">
      <c r="A2121"/>
      <c r="E2121"/>
      <c r="F2121"/>
    </row>
    <row r="2122" spans="1:13" s="39" customFormat="1">
      <c r="A2122"/>
      <c r="B2122"/>
      <c r="C2122" s="47"/>
      <c r="D2122" s="48"/>
      <c r="E2122"/>
      <c r="F2122"/>
      <c r="G2122" s="44"/>
      <c r="H2122" s="44"/>
      <c r="I2122" s="44"/>
      <c r="J2122"/>
      <c r="K2122"/>
      <c r="L2122"/>
      <c r="M2122"/>
    </row>
    <row r="2123" spans="1:13">
      <c r="A2123"/>
      <c r="E2123"/>
      <c r="F2123"/>
    </row>
    <row r="2124" spans="1:13">
      <c r="A2124"/>
      <c r="E2124"/>
      <c r="F2124"/>
    </row>
    <row r="2125" spans="1:13">
      <c r="A2125"/>
      <c r="E2125"/>
      <c r="F2125"/>
    </row>
    <row r="2126" spans="1:13" s="39" customFormat="1">
      <c r="A2126"/>
      <c r="B2126"/>
      <c r="C2126" s="47"/>
      <c r="D2126" s="48"/>
      <c r="E2126"/>
      <c r="F2126"/>
      <c r="G2126" s="44"/>
      <c r="H2126" s="44"/>
      <c r="I2126" s="44"/>
      <c r="J2126"/>
      <c r="K2126"/>
      <c r="L2126"/>
      <c r="M2126"/>
    </row>
    <row r="2127" spans="1:13">
      <c r="A2127"/>
      <c r="E2127"/>
      <c r="F2127"/>
    </row>
    <row r="2128" spans="1:13" s="39" customFormat="1">
      <c r="A2128"/>
      <c r="B2128"/>
      <c r="C2128" s="47"/>
      <c r="D2128" s="48"/>
      <c r="E2128"/>
      <c r="F2128"/>
      <c r="G2128" s="44"/>
      <c r="H2128" s="44"/>
      <c r="I2128" s="44"/>
      <c r="J2128"/>
      <c r="K2128"/>
      <c r="L2128"/>
      <c r="M2128"/>
    </row>
    <row r="2129" spans="1:13" s="39" customFormat="1">
      <c r="A2129"/>
      <c r="B2129"/>
      <c r="C2129" s="47"/>
      <c r="D2129" s="48"/>
      <c r="E2129"/>
      <c r="F2129"/>
      <c r="G2129" s="44"/>
      <c r="H2129" s="44"/>
      <c r="I2129" s="44"/>
      <c r="J2129"/>
      <c r="K2129"/>
      <c r="L2129"/>
      <c r="M2129"/>
    </row>
    <row r="2130" spans="1:13">
      <c r="A2130"/>
      <c r="E2130"/>
      <c r="F2130"/>
    </row>
    <row r="2131" spans="1:13">
      <c r="A2131"/>
      <c r="E2131"/>
      <c r="F2131"/>
    </row>
    <row r="2132" spans="1:13">
      <c r="A2132"/>
      <c r="E2132"/>
      <c r="F2132"/>
    </row>
    <row r="2133" spans="1:13" s="39" customFormat="1">
      <c r="A2133"/>
      <c r="B2133"/>
      <c r="C2133" s="47"/>
      <c r="D2133" s="48"/>
      <c r="E2133"/>
      <c r="F2133"/>
      <c r="G2133" s="44"/>
      <c r="H2133" s="44"/>
      <c r="I2133" s="44"/>
      <c r="J2133"/>
      <c r="K2133"/>
      <c r="L2133"/>
      <c r="M2133"/>
    </row>
    <row r="2134" spans="1:13">
      <c r="A2134"/>
      <c r="E2134"/>
      <c r="F2134"/>
    </row>
    <row r="2135" spans="1:13" s="39" customFormat="1">
      <c r="A2135"/>
      <c r="B2135"/>
      <c r="C2135" s="47"/>
      <c r="D2135" s="48"/>
      <c r="E2135"/>
      <c r="F2135"/>
      <c r="G2135" s="44"/>
      <c r="H2135" s="44"/>
      <c r="I2135" s="44"/>
      <c r="J2135"/>
      <c r="K2135"/>
      <c r="L2135"/>
      <c r="M2135"/>
    </row>
    <row r="2136" spans="1:13">
      <c r="A2136"/>
      <c r="E2136"/>
      <c r="F2136"/>
    </row>
    <row r="2137" spans="1:13">
      <c r="A2137"/>
      <c r="E2137"/>
      <c r="F2137"/>
    </row>
    <row r="2138" spans="1:13">
      <c r="A2138"/>
      <c r="E2138"/>
      <c r="F2138"/>
    </row>
    <row r="2139" spans="1:13" s="39" customFormat="1">
      <c r="A2139"/>
      <c r="B2139"/>
      <c r="C2139" s="47"/>
      <c r="D2139" s="48"/>
      <c r="E2139"/>
      <c r="F2139"/>
      <c r="G2139" s="44"/>
      <c r="H2139" s="44"/>
      <c r="I2139" s="44"/>
      <c r="J2139"/>
      <c r="K2139"/>
      <c r="L2139"/>
      <c r="M2139"/>
    </row>
    <row r="2140" spans="1:13">
      <c r="A2140"/>
      <c r="E2140"/>
      <c r="F2140"/>
    </row>
    <row r="2141" spans="1:13" s="39" customFormat="1">
      <c r="A2141"/>
      <c r="B2141"/>
      <c r="C2141" s="47"/>
      <c r="D2141" s="48"/>
      <c r="E2141"/>
      <c r="F2141"/>
      <c r="G2141" s="44"/>
      <c r="H2141" s="44"/>
      <c r="I2141" s="44"/>
      <c r="J2141"/>
      <c r="K2141"/>
      <c r="L2141"/>
      <c r="M2141"/>
    </row>
    <row r="2142" spans="1:13">
      <c r="A2142"/>
      <c r="E2142"/>
      <c r="F2142"/>
    </row>
    <row r="2143" spans="1:13">
      <c r="A2143"/>
      <c r="E2143"/>
      <c r="F2143"/>
    </row>
    <row r="2144" spans="1:13" s="39" customFormat="1">
      <c r="A2144"/>
      <c r="B2144"/>
      <c r="C2144" s="47"/>
      <c r="D2144" s="48"/>
      <c r="E2144"/>
      <c r="F2144"/>
      <c r="G2144" s="44"/>
      <c r="H2144" s="44"/>
      <c r="I2144" s="44"/>
      <c r="J2144"/>
      <c r="K2144"/>
      <c r="L2144"/>
      <c r="M2144"/>
    </row>
    <row r="2145" spans="1:13">
      <c r="A2145"/>
      <c r="E2145"/>
      <c r="F2145"/>
    </row>
    <row r="2146" spans="1:13">
      <c r="A2146"/>
      <c r="E2146"/>
      <c r="F2146"/>
    </row>
    <row r="2147" spans="1:13">
      <c r="A2147"/>
      <c r="E2147"/>
      <c r="F2147"/>
    </row>
    <row r="2148" spans="1:13">
      <c r="A2148"/>
      <c r="E2148"/>
      <c r="F2148"/>
    </row>
    <row r="2149" spans="1:13" s="39" customFormat="1">
      <c r="A2149"/>
      <c r="B2149"/>
      <c r="C2149" s="47"/>
      <c r="D2149" s="48"/>
      <c r="E2149"/>
      <c r="F2149"/>
      <c r="G2149" s="44"/>
      <c r="H2149" s="44"/>
      <c r="I2149" s="44"/>
      <c r="J2149"/>
      <c r="K2149"/>
      <c r="L2149"/>
      <c r="M2149"/>
    </row>
    <row r="2150" spans="1:13">
      <c r="A2150"/>
      <c r="E2150"/>
      <c r="F2150"/>
    </row>
    <row r="2151" spans="1:13">
      <c r="A2151"/>
      <c r="E2151"/>
      <c r="F2151"/>
    </row>
    <row r="2152" spans="1:13">
      <c r="A2152"/>
      <c r="E2152"/>
      <c r="F2152"/>
    </row>
    <row r="2153" spans="1:13">
      <c r="A2153"/>
      <c r="E2153"/>
      <c r="F2153"/>
    </row>
    <row r="2154" spans="1:13" s="39" customFormat="1">
      <c r="A2154"/>
      <c r="B2154"/>
      <c r="C2154" s="47"/>
      <c r="D2154" s="48"/>
      <c r="E2154"/>
      <c r="F2154"/>
      <c r="G2154" s="44"/>
      <c r="H2154" s="44"/>
      <c r="I2154" s="44"/>
      <c r="J2154"/>
      <c r="K2154"/>
      <c r="L2154"/>
      <c r="M2154"/>
    </row>
    <row r="2155" spans="1:13">
      <c r="A2155"/>
      <c r="E2155"/>
      <c r="F2155"/>
    </row>
    <row r="2156" spans="1:13">
      <c r="A2156"/>
      <c r="E2156"/>
      <c r="F2156"/>
    </row>
    <row r="2157" spans="1:13">
      <c r="A2157"/>
      <c r="E2157"/>
      <c r="F2157"/>
    </row>
    <row r="2158" spans="1:13">
      <c r="A2158"/>
      <c r="E2158"/>
      <c r="F2158"/>
    </row>
    <row r="2159" spans="1:13">
      <c r="A2159"/>
      <c r="E2159"/>
      <c r="F2159"/>
    </row>
    <row r="2160" spans="1:13">
      <c r="A2160"/>
      <c r="E2160"/>
      <c r="F2160"/>
    </row>
    <row r="2161" spans="1:13" s="39" customFormat="1">
      <c r="A2161"/>
      <c r="B2161"/>
      <c r="C2161" s="47"/>
      <c r="D2161" s="48"/>
      <c r="E2161"/>
      <c r="F2161"/>
      <c r="G2161" s="44"/>
      <c r="H2161" s="44"/>
      <c r="I2161" s="44"/>
      <c r="J2161"/>
      <c r="K2161"/>
      <c r="L2161"/>
      <c r="M2161"/>
    </row>
    <row r="2162" spans="1:13">
      <c r="A2162"/>
      <c r="E2162"/>
      <c r="F2162"/>
    </row>
    <row r="2163" spans="1:13">
      <c r="A2163"/>
      <c r="E2163"/>
      <c r="F2163"/>
    </row>
    <row r="2164" spans="1:13" s="39" customFormat="1">
      <c r="A2164"/>
      <c r="B2164"/>
      <c r="C2164" s="47"/>
      <c r="D2164" s="48"/>
      <c r="E2164"/>
      <c r="F2164"/>
      <c r="G2164" s="44"/>
      <c r="H2164" s="44"/>
      <c r="I2164" s="44"/>
      <c r="J2164"/>
      <c r="K2164"/>
      <c r="L2164"/>
      <c r="M2164"/>
    </row>
    <row r="2165" spans="1:13">
      <c r="A2165"/>
      <c r="E2165"/>
      <c r="F2165"/>
    </row>
    <row r="2166" spans="1:13">
      <c r="A2166"/>
      <c r="E2166"/>
      <c r="F2166"/>
    </row>
    <row r="2167" spans="1:13">
      <c r="A2167"/>
      <c r="E2167"/>
      <c r="F2167"/>
    </row>
    <row r="2168" spans="1:13">
      <c r="A2168"/>
      <c r="E2168"/>
      <c r="F2168"/>
    </row>
    <row r="2169" spans="1:13">
      <c r="A2169"/>
      <c r="E2169"/>
      <c r="F2169"/>
    </row>
    <row r="2170" spans="1:13">
      <c r="A2170"/>
      <c r="E2170"/>
      <c r="F2170"/>
    </row>
    <row r="2171" spans="1:13">
      <c r="A2171"/>
      <c r="E2171"/>
      <c r="F2171"/>
    </row>
    <row r="2172" spans="1:13">
      <c r="A2172"/>
      <c r="E2172"/>
      <c r="F2172"/>
    </row>
    <row r="2173" spans="1:13">
      <c r="A2173"/>
      <c r="E2173"/>
      <c r="F2173"/>
    </row>
    <row r="2174" spans="1:13" s="39" customFormat="1">
      <c r="A2174"/>
      <c r="B2174"/>
      <c r="C2174" s="47"/>
      <c r="D2174" s="48"/>
      <c r="E2174"/>
      <c r="F2174"/>
      <c r="G2174" s="44"/>
      <c r="H2174" s="44"/>
      <c r="I2174" s="44"/>
      <c r="J2174"/>
      <c r="K2174"/>
      <c r="L2174"/>
      <c r="M2174"/>
    </row>
    <row r="2175" spans="1:13">
      <c r="A2175"/>
      <c r="E2175"/>
      <c r="F2175"/>
    </row>
    <row r="2176" spans="1:13">
      <c r="A2176"/>
      <c r="E2176"/>
      <c r="F2176"/>
    </row>
    <row r="2177" spans="1:13">
      <c r="A2177"/>
      <c r="E2177"/>
      <c r="F2177"/>
    </row>
    <row r="2178" spans="1:13">
      <c r="A2178"/>
      <c r="E2178"/>
      <c r="F2178"/>
    </row>
    <row r="2179" spans="1:13">
      <c r="A2179"/>
      <c r="E2179"/>
      <c r="F2179"/>
    </row>
    <row r="2180" spans="1:13">
      <c r="A2180"/>
      <c r="E2180"/>
      <c r="F2180"/>
    </row>
    <row r="2181" spans="1:13">
      <c r="A2181"/>
      <c r="E2181"/>
      <c r="F2181"/>
    </row>
    <row r="2182" spans="1:13">
      <c r="A2182"/>
      <c r="E2182"/>
      <c r="F2182"/>
    </row>
    <row r="2183" spans="1:13">
      <c r="A2183"/>
      <c r="E2183"/>
      <c r="F2183"/>
    </row>
    <row r="2184" spans="1:13" s="39" customFormat="1">
      <c r="A2184"/>
      <c r="B2184"/>
      <c r="C2184" s="47"/>
      <c r="D2184" s="48"/>
      <c r="E2184"/>
      <c r="F2184"/>
      <c r="G2184" s="44"/>
      <c r="H2184" s="44"/>
      <c r="I2184" s="44"/>
      <c r="J2184"/>
      <c r="K2184"/>
      <c r="L2184"/>
      <c r="M2184"/>
    </row>
    <row r="2185" spans="1:13">
      <c r="A2185"/>
      <c r="E2185"/>
      <c r="F2185"/>
    </row>
    <row r="2186" spans="1:13">
      <c r="A2186"/>
      <c r="E2186"/>
      <c r="F2186"/>
    </row>
    <row r="2187" spans="1:13">
      <c r="A2187"/>
      <c r="E2187"/>
      <c r="F2187"/>
    </row>
    <row r="2188" spans="1:13">
      <c r="A2188"/>
      <c r="E2188"/>
      <c r="F2188"/>
    </row>
    <row r="2189" spans="1:13">
      <c r="A2189"/>
      <c r="E2189"/>
      <c r="F2189"/>
    </row>
    <row r="2190" spans="1:13">
      <c r="A2190"/>
      <c r="E2190"/>
      <c r="F2190"/>
    </row>
    <row r="2191" spans="1:13" s="39" customFormat="1">
      <c r="A2191"/>
      <c r="B2191"/>
      <c r="C2191" s="47"/>
      <c r="D2191" s="48"/>
      <c r="E2191"/>
      <c r="F2191"/>
      <c r="G2191" s="44"/>
      <c r="H2191" s="44"/>
      <c r="I2191" s="44"/>
      <c r="J2191"/>
      <c r="K2191"/>
      <c r="L2191"/>
      <c r="M2191"/>
    </row>
    <row r="2192" spans="1:13">
      <c r="A2192"/>
      <c r="E2192"/>
      <c r="F2192"/>
    </row>
    <row r="2193" spans="1:13">
      <c r="A2193"/>
      <c r="E2193"/>
      <c r="F2193"/>
    </row>
    <row r="2194" spans="1:13" s="39" customFormat="1">
      <c r="A2194"/>
      <c r="B2194"/>
      <c r="C2194" s="47"/>
      <c r="D2194" s="48"/>
      <c r="E2194"/>
      <c r="F2194"/>
      <c r="G2194" s="44"/>
      <c r="H2194" s="44"/>
      <c r="I2194" s="44"/>
      <c r="J2194"/>
      <c r="K2194"/>
      <c r="L2194"/>
      <c r="M2194"/>
    </row>
    <row r="2195" spans="1:13">
      <c r="A2195"/>
      <c r="E2195"/>
      <c r="F2195"/>
    </row>
    <row r="2196" spans="1:13">
      <c r="A2196"/>
      <c r="E2196"/>
      <c r="F2196"/>
    </row>
    <row r="2197" spans="1:13">
      <c r="A2197"/>
      <c r="E2197"/>
      <c r="F2197"/>
    </row>
    <row r="2198" spans="1:13">
      <c r="A2198"/>
      <c r="E2198"/>
      <c r="F2198"/>
    </row>
    <row r="2199" spans="1:13">
      <c r="A2199"/>
      <c r="E2199"/>
      <c r="F2199"/>
    </row>
    <row r="2200" spans="1:13">
      <c r="A2200"/>
      <c r="E2200"/>
      <c r="F2200"/>
    </row>
    <row r="2201" spans="1:13" s="39" customFormat="1">
      <c r="A2201"/>
      <c r="B2201"/>
      <c r="C2201" s="47"/>
      <c r="D2201" s="48"/>
      <c r="E2201"/>
      <c r="F2201"/>
      <c r="G2201" s="44"/>
      <c r="H2201" s="44"/>
      <c r="I2201" s="44"/>
      <c r="J2201"/>
      <c r="K2201"/>
      <c r="L2201"/>
      <c r="M2201"/>
    </row>
    <row r="2202" spans="1:13">
      <c r="A2202"/>
      <c r="E2202"/>
      <c r="F2202"/>
    </row>
    <row r="2203" spans="1:13">
      <c r="A2203"/>
      <c r="E2203"/>
      <c r="F2203"/>
    </row>
    <row r="2204" spans="1:13" s="39" customFormat="1">
      <c r="A2204"/>
      <c r="B2204"/>
      <c r="C2204" s="47"/>
      <c r="D2204" s="48"/>
      <c r="E2204"/>
      <c r="F2204"/>
      <c r="G2204" s="44"/>
      <c r="H2204" s="44"/>
      <c r="I2204" s="44"/>
      <c r="J2204"/>
      <c r="K2204"/>
      <c r="L2204"/>
      <c r="M2204"/>
    </row>
    <row r="2205" spans="1:13">
      <c r="A2205"/>
      <c r="E2205"/>
      <c r="F2205"/>
    </row>
    <row r="2206" spans="1:13">
      <c r="A2206"/>
      <c r="E2206"/>
      <c r="F2206"/>
    </row>
    <row r="2207" spans="1:13">
      <c r="A2207"/>
      <c r="E2207"/>
      <c r="F2207"/>
    </row>
    <row r="2208" spans="1:13">
      <c r="A2208"/>
      <c r="E2208"/>
      <c r="F2208"/>
    </row>
    <row r="2209" spans="1:13">
      <c r="A2209"/>
      <c r="E2209"/>
      <c r="F2209"/>
    </row>
    <row r="2210" spans="1:13">
      <c r="A2210"/>
      <c r="E2210"/>
      <c r="F2210"/>
    </row>
    <row r="2211" spans="1:13">
      <c r="A2211"/>
      <c r="E2211"/>
      <c r="F2211"/>
    </row>
    <row r="2212" spans="1:13" s="39" customFormat="1">
      <c r="A2212"/>
      <c r="B2212"/>
      <c r="C2212" s="47"/>
      <c r="D2212" s="48"/>
      <c r="E2212"/>
      <c r="F2212"/>
      <c r="G2212" s="44"/>
      <c r="H2212" s="44"/>
      <c r="I2212" s="44"/>
      <c r="J2212"/>
      <c r="K2212"/>
      <c r="L2212"/>
      <c r="M2212"/>
    </row>
    <row r="2213" spans="1:13">
      <c r="A2213"/>
      <c r="E2213"/>
      <c r="F2213"/>
    </row>
    <row r="2214" spans="1:13" s="39" customFormat="1">
      <c r="A2214"/>
      <c r="B2214"/>
      <c r="C2214" s="47"/>
      <c r="D2214" s="48"/>
      <c r="E2214"/>
      <c r="F2214"/>
      <c r="G2214" s="44"/>
      <c r="H2214" s="44"/>
      <c r="I2214" s="44"/>
      <c r="J2214"/>
      <c r="K2214"/>
      <c r="L2214"/>
      <c r="M2214"/>
    </row>
    <row r="2215" spans="1:13">
      <c r="A2215"/>
      <c r="E2215"/>
      <c r="F2215"/>
    </row>
    <row r="2216" spans="1:13">
      <c r="A2216"/>
      <c r="E2216"/>
      <c r="F2216"/>
    </row>
    <row r="2217" spans="1:13">
      <c r="A2217"/>
      <c r="E2217"/>
      <c r="F2217"/>
    </row>
    <row r="2218" spans="1:13">
      <c r="A2218"/>
      <c r="E2218"/>
      <c r="F2218"/>
    </row>
    <row r="2219" spans="1:13">
      <c r="A2219"/>
      <c r="E2219"/>
      <c r="F2219"/>
    </row>
    <row r="2220" spans="1:13">
      <c r="A2220"/>
      <c r="E2220"/>
      <c r="F2220"/>
    </row>
    <row r="2221" spans="1:13">
      <c r="A2221"/>
      <c r="E2221"/>
      <c r="F2221"/>
    </row>
    <row r="2222" spans="1:13" s="39" customFormat="1">
      <c r="A2222"/>
      <c r="B2222"/>
      <c r="C2222" s="47"/>
      <c r="D2222" s="48"/>
      <c r="E2222"/>
      <c r="F2222"/>
      <c r="G2222" s="44"/>
      <c r="H2222" s="44"/>
      <c r="I2222" s="44"/>
      <c r="J2222"/>
      <c r="K2222"/>
      <c r="L2222"/>
      <c r="M2222"/>
    </row>
    <row r="2223" spans="1:13">
      <c r="A2223"/>
      <c r="E2223"/>
      <c r="F2223"/>
    </row>
    <row r="2224" spans="1:13" s="39" customFormat="1">
      <c r="A2224"/>
      <c r="B2224"/>
      <c r="C2224" s="47"/>
      <c r="D2224" s="48"/>
      <c r="E2224"/>
      <c r="F2224"/>
      <c r="G2224" s="44"/>
      <c r="H2224" s="44"/>
      <c r="I2224" s="44"/>
      <c r="J2224"/>
      <c r="K2224"/>
      <c r="L2224"/>
      <c r="M2224"/>
    </row>
    <row r="2225" spans="1:13">
      <c r="A2225"/>
      <c r="E2225"/>
      <c r="F2225"/>
    </row>
    <row r="2226" spans="1:13">
      <c r="A2226"/>
      <c r="E2226"/>
      <c r="F2226"/>
    </row>
    <row r="2227" spans="1:13">
      <c r="A2227"/>
      <c r="E2227"/>
      <c r="F2227"/>
    </row>
    <row r="2228" spans="1:13">
      <c r="A2228"/>
      <c r="E2228"/>
      <c r="F2228"/>
    </row>
    <row r="2229" spans="1:13">
      <c r="A2229"/>
      <c r="E2229"/>
      <c r="F2229"/>
    </row>
    <row r="2230" spans="1:13">
      <c r="A2230"/>
      <c r="E2230"/>
      <c r="F2230"/>
    </row>
    <row r="2231" spans="1:13">
      <c r="A2231"/>
      <c r="E2231"/>
      <c r="F2231"/>
    </row>
    <row r="2232" spans="1:13" s="39" customFormat="1">
      <c r="A2232"/>
      <c r="B2232"/>
      <c r="C2232" s="47"/>
      <c r="D2232" s="48"/>
      <c r="E2232"/>
      <c r="F2232"/>
      <c r="G2232" s="44"/>
      <c r="H2232" s="44"/>
      <c r="I2232" s="44"/>
      <c r="J2232"/>
      <c r="K2232"/>
      <c r="L2232"/>
      <c r="M2232"/>
    </row>
    <row r="2233" spans="1:13">
      <c r="A2233"/>
      <c r="E2233"/>
      <c r="F2233"/>
    </row>
    <row r="2234" spans="1:13" s="39" customFormat="1">
      <c r="A2234"/>
      <c r="B2234"/>
      <c r="C2234" s="47"/>
      <c r="D2234" s="48"/>
      <c r="E2234"/>
      <c r="F2234"/>
      <c r="G2234" s="44"/>
      <c r="H2234" s="44"/>
      <c r="I2234" s="44"/>
      <c r="J2234"/>
      <c r="K2234"/>
      <c r="L2234"/>
      <c r="M2234"/>
    </row>
    <row r="2235" spans="1:13">
      <c r="A2235"/>
      <c r="E2235"/>
      <c r="F2235"/>
    </row>
    <row r="2236" spans="1:13">
      <c r="A2236"/>
      <c r="E2236"/>
      <c r="F2236"/>
    </row>
    <row r="2237" spans="1:13">
      <c r="A2237"/>
      <c r="E2237"/>
      <c r="F2237"/>
    </row>
    <row r="2238" spans="1:13">
      <c r="A2238"/>
      <c r="E2238"/>
      <c r="F2238"/>
    </row>
    <row r="2239" spans="1:13">
      <c r="A2239"/>
      <c r="E2239"/>
      <c r="F2239"/>
    </row>
    <row r="2240" spans="1:13">
      <c r="A2240"/>
      <c r="E2240"/>
      <c r="F2240"/>
    </row>
    <row r="2241" spans="1:13">
      <c r="A2241"/>
      <c r="E2241"/>
      <c r="F2241"/>
    </row>
    <row r="2242" spans="1:13" s="39" customFormat="1">
      <c r="A2242"/>
      <c r="B2242"/>
      <c r="C2242" s="47"/>
      <c r="D2242" s="48"/>
      <c r="E2242"/>
      <c r="F2242"/>
      <c r="G2242" s="44"/>
      <c r="H2242" s="44"/>
      <c r="I2242" s="44"/>
      <c r="J2242"/>
      <c r="K2242"/>
      <c r="L2242"/>
      <c r="M2242"/>
    </row>
    <row r="2243" spans="1:13">
      <c r="A2243"/>
      <c r="E2243"/>
      <c r="F2243"/>
    </row>
    <row r="2244" spans="1:13" s="39" customFormat="1">
      <c r="A2244"/>
      <c r="B2244"/>
      <c r="C2244" s="47"/>
      <c r="D2244" s="48"/>
      <c r="E2244"/>
      <c r="F2244"/>
      <c r="G2244" s="44"/>
      <c r="H2244" s="44"/>
      <c r="I2244" s="44"/>
      <c r="J2244"/>
      <c r="K2244"/>
      <c r="L2244"/>
      <c r="M2244"/>
    </row>
    <row r="2245" spans="1:13">
      <c r="A2245"/>
      <c r="E2245"/>
      <c r="F2245"/>
    </row>
    <row r="2246" spans="1:13">
      <c r="A2246"/>
      <c r="E2246"/>
      <c r="F2246"/>
    </row>
    <row r="2247" spans="1:13">
      <c r="A2247"/>
      <c r="E2247"/>
      <c r="F2247"/>
    </row>
    <row r="2248" spans="1:13">
      <c r="A2248"/>
      <c r="E2248"/>
      <c r="F2248"/>
    </row>
    <row r="2249" spans="1:13">
      <c r="A2249"/>
      <c r="E2249"/>
      <c r="F2249"/>
    </row>
    <row r="2250" spans="1:13">
      <c r="A2250"/>
      <c r="E2250"/>
      <c r="F2250"/>
    </row>
    <row r="2251" spans="1:13">
      <c r="A2251"/>
      <c r="E2251"/>
      <c r="F2251"/>
    </row>
    <row r="2252" spans="1:13">
      <c r="A2252"/>
      <c r="E2252"/>
      <c r="F2252"/>
    </row>
    <row r="2253" spans="1:13">
      <c r="A2253"/>
      <c r="E2253"/>
      <c r="F2253"/>
    </row>
    <row r="2254" spans="1:13">
      <c r="A2254"/>
      <c r="E2254"/>
      <c r="F2254"/>
    </row>
    <row r="2255" spans="1:13">
      <c r="A2255"/>
      <c r="E2255"/>
      <c r="F2255"/>
    </row>
    <row r="2256" spans="1:13">
      <c r="A2256"/>
      <c r="E2256"/>
      <c r="F2256"/>
    </row>
    <row r="2257" spans="1:6">
      <c r="A2257"/>
      <c r="E2257"/>
      <c r="F2257"/>
    </row>
    <row r="2258" spans="1:6">
      <c r="A2258"/>
      <c r="E2258"/>
      <c r="F2258"/>
    </row>
    <row r="2259" spans="1:6">
      <c r="A2259"/>
      <c r="E2259"/>
      <c r="F2259"/>
    </row>
    <row r="2260" spans="1:6">
      <c r="A2260"/>
      <c r="E2260"/>
      <c r="F2260"/>
    </row>
    <row r="2261" spans="1:6">
      <c r="A2261"/>
      <c r="E2261"/>
      <c r="F2261"/>
    </row>
    <row r="2262" spans="1:6">
      <c r="A2262"/>
      <c r="E2262"/>
      <c r="F2262"/>
    </row>
    <row r="2263" spans="1:6">
      <c r="A2263"/>
      <c r="E2263"/>
      <c r="F2263"/>
    </row>
    <row r="2264" spans="1:6">
      <c r="A2264"/>
      <c r="E2264"/>
      <c r="F2264"/>
    </row>
    <row r="2265" spans="1:6">
      <c r="A2265"/>
      <c r="E2265"/>
      <c r="F2265"/>
    </row>
    <row r="2266" spans="1:6">
      <c r="A2266"/>
      <c r="E2266"/>
      <c r="F2266"/>
    </row>
    <row r="2267" spans="1:6">
      <c r="A2267"/>
      <c r="E2267"/>
      <c r="F2267"/>
    </row>
    <row r="2268" spans="1:6">
      <c r="A2268"/>
      <c r="E2268"/>
      <c r="F2268"/>
    </row>
    <row r="2269" spans="1:6">
      <c r="A2269"/>
      <c r="E2269"/>
      <c r="F2269"/>
    </row>
    <row r="2270" spans="1:6">
      <c r="A2270"/>
      <c r="E2270"/>
      <c r="F2270"/>
    </row>
    <row r="2271" spans="1:6">
      <c r="A2271"/>
      <c r="E2271"/>
      <c r="F2271"/>
    </row>
    <row r="2272" spans="1:6">
      <c r="A2272"/>
      <c r="E2272"/>
      <c r="F2272"/>
    </row>
    <row r="2273" spans="1:13">
      <c r="A2273"/>
      <c r="E2273"/>
      <c r="F2273"/>
    </row>
    <row r="2274" spans="1:13" s="39" customFormat="1">
      <c r="A2274"/>
      <c r="B2274"/>
      <c r="C2274" s="47"/>
      <c r="D2274" s="48"/>
      <c r="E2274"/>
      <c r="F2274"/>
      <c r="G2274" s="44"/>
      <c r="H2274" s="44"/>
      <c r="I2274" s="44"/>
      <c r="J2274"/>
      <c r="K2274"/>
      <c r="L2274"/>
      <c r="M2274"/>
    </row>
    <row r="2275" spans="1:13">
      <c r="A2275"/>
      <c r="E2275"/>
      <c r="F2275"/>
    </row>
    <row r="2276" spans="1:13">
      <c r="A2276"/>
      <c r="E2276"/>
      <c r="F2276"/>
    </row>
    <row r="2277" spans="1:13">
      <c r="A2277"/>
      <c r="E2277"/>
      <c r="F2277"/>
    </row>
    <row r="2278" spans="1:13">
      <c r="A2278"/>
      <c r="E2278"/>
      <c r="F2278"/>
    </row>
    <row r="2279" spans="1:13">
      <c r="A2279"/>
      <c r="E2279"/>
      <c r="F2279"/>
    </row>
    <row r="2280" spans="1:13">
      <c r="A2280"/>
      <c r="E2280"/>
      <c r="F2280"/>
    </row>
    <row r="2281" spans="1:13">
      <c r="A2281"/>
      <c r="E2281"/>
      <c r="F2281"/>
    </row>
    <row r="2282" spans="1:13">
      <c r="A2282"/>
      <c r="E2282"/>
      <c r="F2282"/>
    </row>
    <row r="2283" spans="1:13">
      <c r="A2283"/>
      <c r="E2283"/>
      <c r="F2283"/>
    </row>
    <row r="2284" spans="1:13" s="39" customFormat="1">
      <c r="A2284"/>
      <c r="B2284"/>
      <c r="C2284" s="47"/>
      <c r="D2284" s="48"/>
      <c r="E2284"/>
      <c r="F2284"/>
      <c r="G2284" s="44"/>
      <c r="H2284" s="44"/>
      <c r="I2284" s="44"/>
      <c r="J2284"/>
      <c r="K2284"/>
      <c r="L2284"/>
      <c r="M2284"/>
    </row>
    <row r="2285" spans="1:13">
      <c r="A2285"/>
      <c r="E2285"/>
      <c r="F2285"/>
    </row>
    <row r="2286" spans="1:13">
      <c r="A2286"/>
      <c r="E2286"/>
      <c r="F2286"/>
    </row>
    <row r="2287" spans="1:13">
      <c r="A2287"/>
      <c r="E2287"/>
      <c r="F2287"/>
    </row>
    <row r="2288" spans="1:13">
      <c r="A2288"/>
      <c r="E2288"/>
      <c r="F2288"/>
    </row>
    <row r="2289" spans="1:13">
      <c r="A2289"/>
      <c r="E2289"/>
      <c r="F2289"/>
    </row>
    <row r="2290" spans="1:13">
      <c r="A2290"/>
      <c r="E2290"/>
      <c r="F2290"/>
    </row>
    <row r="2291" spans="1:13">
      <c r="A2291"/>
      <c r="E2291"/>
      <c r="F2291"/>
    </row>
    <row r="2292" spans="1:13">
      <c r="A2292"/>
      <c r="E2292"/>
      <c r="F2292"/>
    </row>
    <row r="2293" spans="1:13">
      <c r="A2293"/>
      <c r="E2293"/>
      <c r="F2293"/>
    </row>
    <row r="2294" spans="1:13" s="39" customFormat="1">
      <c r="A2294"/>
      <c r="B2294"/>
      <c r="C2294" s="47"/>
      <c r="D2294" s="48"/>
      <c r="E2294"/>
      <c r="F2294"/>
      <c r="G2294" s="44"/>
      <c r="H2294" s="44"/>
      <c r="I2294" s="44"/>
      <c r="J2294"/>
      <c r="K2294"/>
      <c r="L2294"/>
      <c r="M2294"/>
    </row>
    <row r="2295" spans="1:13">
      <c r="A2295"/>
      <c r="E2295"/>
      <c r="F2295"/>
    </row>
    <row r="2296" spans="1:13">
      <c r="A2296"/>
      <c r="E2296"/>
      <c r="F2296"/>
    </row>
    <row r="2297" spans="1:13">
      <c r="A2297"/>
      <c r="E2297"/>
      <c r="F2297"/>
    </row>
    <row r="2298" spans="1:13">
      <c r="A2298"/>
      <c r="E2298"/>
      <c r="F2298"/>
    </row>
    <row r="2299" spans="1:13">
      <c r="A2299"/>
      <c r="E2299"/>
      <c r="F2299"/>
    </row>
    <row r="2300" spans="1:13">
      <c r="A2300"/>
      <c r="E2300"/>
      <c r="F2300"/>
    </row>
    <row r="2301" spans="1:13">
      <c r="A2301"/>
      <c r="E2301"/>
      <c r="F2301"/>
    </row>
    <row r="2302" spans="1:13">
      <c r="A2302"/>
      <c r="E2302"/>
      <c r="F2302"/>
    </row>
    <row r="2303" spans="1:13">
      <c r="A2303"/>
      <c r="E2303"/>
      <c r="F2303"/>
    </row>
    <row r="2304" spans="1:13" s="39" customFormat="1">
      <c r="A2304"/>
      <c r="B2304"/>
      <c r="C2304" s="47"/>
      <c r="D2304" s="48"/>
      <c r="E2304"/>
      <c r="F2304"/>
      <c r="G2304" s="44"/>
      <c r="H2304" s="44"/>
      <c r="I2304" s="44"/>
      <c r="J2304"/>
      <c r="K2304"/>
      <c r="L2304"/>
      <c r="M2304"/>
    </row>
    <row r="2305" spans="1:13">
      <c r="A2305"/>
      <c r="E2305"/>
      <c r="F2305"/>
    </row>
    <row r="2306" spans="1:13">
      <c r="A2306"/>
      <c r="E2306"/>
      <c r="F2306"/>
    </row>
    <row r="2307" spans="1:13">
      <c r="A2307"/>
      <c r="E2307"/>
      <c r="F2307"/>
    </row>
    <row r="2308" spans="1:13">
      <c r="A2308"/>
      <c r="E2308"/>
      <c r="F2308"/>
    </row>
    <row r="2309" spans="1:13">
      <c r="A2309"/>
      <c r="E2309"/>
      <c r="F2309"/>
    </row>
    <row r="2310" spans="1:13">
      <c r="A2310"/>
      <c r="E2310"/>
      <c r="F2310"/>
    </row>
    <row r="2311" spans="1:13">
      <c r="A2311"/>
      <c r="E2311"/>
      <c r="F2311"/>
    </row>
    <row r="2312" spans="1:13">
      <c r="A2312"/>
      <c r="E2312"/>
      <c r="F2312"/>
    </row>
    <row r="2313" spans="1:13">
      <c r="A2313"/>
      <c r="E2313"/>
      <c r="F2313"/>
    </row>
    <row r="2314" spans="1:13" s="39" customFormat="1">
      <c r="A2314"/>
      <c r="B2314"/>
      <c r="C2314" s="47"/>
      <c r="D2314" s="48"/>
      <c r="E2314"/>
      <c r="F2314"/>
      <c r="G2314" s="44"/>
      <c r="H2314" s="44"/>
      <c r="I2314" s="44"/>
      <c r="J2314"/>
      <c r="K2314"/>
      <c r="L2314"/>
      <c r="M2314"/>
    </row>
    <row r="2315" spans="1:13">
      <c r="A2315"/>
      <c r="E2315"/>
      <c r="F2315"/>
    </row>
    <row r="2316" spans="1:13">
      <c r="A2316"/>
      <c r="E2316"/>
      <c r="F2316"/>
    </row>
    <row r="2317" spans="1:13">
      <c r="A2317"/>
      <c r="E2317"/>
      <c r="F2317"/>
    </row>
    <row r="2318" spans="1:13">
      <c r="A2318"/>
      <c r="E2318"/>
      <c r="F2318"/>
    </row>
    <row r="2319" spans="1:13">
      <c r="A2319"/>
      <c r="E2319"/>
      <c r="F2319"/>
    </row>
    <row r="2320" spans="1:13">
      <c r="A2320"/>
      <c r="E2320"/>
      <c r="F2320"/>
    </row>
    <row r="2321" spans="1:13">
      <c r="A2321"/>
      <c r="E2321"/>
      <c r="F2321"/>
    </row>
    <row r="2322" spans="1:13">
      <c r="A2322"/>
      <c r="E2322"/>
      <c r="F2322"/>
    </row>
    <row r="2323" spans="1:13">
      <c r="A2323"/>
      <c r="E2323"/>
      <c r="F2323"/>
    </row>
    <row r="2324" spans="1:13" s="39" customFormat="1">
      <c r="A2324"/>
      <c r="B2324"/>
      <c r="C2324" s="47"/>
      <c r="D2324" s="48"/>
      <c r="E2324"/>
      <c r="F2324"/>
      <c r="G2324" s="44"/>
      <c r="H2324" s="44"/>
      <c r="I2324" s="44"/>
      <c r="J2324"/>
      <c r="K2324"/>
      <c r="L2324"/>
      <c r="M2324"/>
    </row>
    <row r="2325" spans="1:13">
      <c r="A2325"/>
      <c r="E2325"/>
      <c r="F2325"/>
    </row>
    <row r="2326" spans="1:13">
      <c r="A2326"/>
      <c r="E2326"/>
      <c r="F2326"/>
    </row>
    <row r="2327" spans="1:13">
      <c r="A2327"/>
      <c r="E2327"/>
      <c r="F2327"/>
    </row>
    <row r="2328" spans="1:13">
      <c r="A2328"/>
      <c r="E2328"/>
      <c r="F2328"/>
    </row>
    <row r="2329" spans="1:13">
      <c r="A2329"/>
      <c r="E2329"/>
      <c r="F2329"/>
    </row>
    <row r="2330" spans="1:13">
      <c r="A2330"/>
      <c r="E2330"/>
      <c r="F2330"/>
    </row>
    <row r="2331" spans="1:13">
      <c r="A2331"/>
      <c r="E2331"/>
      <c r="F2331"/>
    </row>
    <row r="2332" spans="1:13">
      <c r="A2332"/>
      <c r="E2332"/>
      <c r="F2332"/>
    </row>
    <row r="2333" spans="1:13">
      <c r="A2333"/>
      <c r="E2333"/>
      <c r="F2333"/>
    </row>
    <row r="2334" spans="1:13" s="39" customFormat="1">
      <c r="A2334"/>
      <c r="B2334"/>
      <c r="C2334" s="47"/>
      <c r="D2334" s="48"/>
      <c r="E2334"/>
      <c r="F2334"/>
      <c r="G2334" s="44"/>
      <c r="H2334" s="44"/>
      <c r="I2334" s="44"/>
      <c r="J2334"/>
      <c r="K2334"/>
      <c r="L2334"/>
      <c r="M2334"/>
    </row>
    <row r="2335" spans="1:13">
      <c r="A2335"/>
      <c r="E2335"/>
      <c r="F2335"/>
    </row>
    <row r="2336" spans="1:13">
      <c r="A2336"/>
      <c r="E2336"/>
      <c r="F2336"/>
    </row>
    <row r="2337" spans="1:13">
      <c r="A2337"/>
      <c r="E2337"/>
      <c r="F2337"/>
    </row>
    <row r="2338" spans="1:13">
      <c r="A2338"/>
      <c r="E2338"/>
      <c r="F2338"/>
    </row>
    <row r="2339" spans="1:13">
      <c r="A2339"/>
      <c r="E2339"/>
      <c r="F2339"/>
    </row>
    <row r="2340" spans="1:13">
      <c r="A2340"/>
      <c r="E2340"/>
      <c r="F2340"/>
    </row>
    <row r="2341" spans="1:13">
      <c r="A2341"/>
      <c r="E2341"/>
      <c r="F2341"/>
    </row>
    <row r="2342" spans="1:13">
      <c r="A2342"/>
      <c r="E2342"/>
      <c r="F2342"/>
    </row>
    <row r="2343" spans="1:13">
      <c r="A2343"/>
      <c r="E2343"/>
      <c r="F2343"/>
    </row>
    <row r="2344" spans="1:13" s="39" customFormat="1">
      <c r="A2344"/>
      <c r="B2344"/>
      <c r="C2344" s="47"/>
      <c r="D2344" s="48"/>
      <c r="E2344"/>
      <c r="F2344"/>
      <c r="G2344" s="44"/>
      <c r="H2344" s="44"/>
      <c r="I2344" s="44"/>
      <c r="J2344"/>
      <c r="K2344"/>
      <c r="L2344"/>
      <c r="M2344"/>
    </row>
    <row r="2345" spans="1:13">
      <c r="A2345"/>
      <c r="E2345"/>
      <c r="F2345"/>
    </row>
    <row r="2346" spans="1:13">
      <c r="A2346"/>
      <c r="E2346"/>
      <c r="F2346"/>
    </row>
    <row r="2347" spans="1:13">
      <c r="A2347"/>
      <c r="E2347"/>
      <c r="F2347"/>
    </row>
    <row r="2348" spans="1:13">
      <c r="A2348"/>
      <c r="E2348"/>
      <c r="F2348"/>
    </row>
    <row r="2349" spans="1:13">
      <c r="A2349"/>
      <c r="E2349"/>
      <c r="F2349"/>
    </row>
    <row r="2350" spans="1:13">
      <c r="A2350"/>
      <c r="E2350"/>
      <c r="F2350"/>
    </row>
    <row r="2351" spans="1:13">
      <c r="A2351"/>
      <c r="E2351"/>
      <c r="F2351"/>
    </row>
    <row r="2352" spans="1:13">
      <c r="A2352"/>
      <c r="E2352"/>
      <c r="F2352"/>
    </row>
    <row r="2353" spans="1:13">
      <c r="A2353"/>
      <c r="E2353"/>
      <c r="F2353"/>
    </row>
    <row r="2354" spans="1:13" s="39" customFormat="1">
      <c r="A2354"/>
      <c r="B2354"/>
      <c r="C2354" s="47"/>
      <c r="D2354" s="48"/>
      <c r="E2354"/>
      <c r="F2354"/>
      <c r="G2354" s="44"/>
      <c r="H2354" s="44"/>
      <c r="I2354" s="44"/>
      <c r="J2354"/>
      <c r="K2354"/>
      <c r="L2354"/>
      <c r="M2354"/>
    </row>
    <row r="2355" spans="1:13">
      <c r="A2355"/>
      <c r="E2355"/>
      <c r="F2355"/>
    </row>
    <row r="2356" spans="1:13">
      <c r="A2356"/>
      <c r="E2356"/>
      <c r="F2356"/>
    </row>
    <row r="2357" spans="1:13">
      <c r="A2357"/>
      <c r="E2357"/>
      <c r="F2357"/>
    </row>
    <row r="2358" spans="1:13">
      <c r="A2358"/>
      <c r="E2358"/>
      <c r="F2358"/>
    </row>
    <row r="2359" spans="1:13">
      <c r="A2359"/>
      <c r="E2359"/>
      <c r="F2359"/>
    </row>
    <row r="2360" spans="1:13">
      <c r="A2360"/>
      <c r="E2360"/>
      <c r="F2360"/>
    </row>
    <row r="2361" spans="1:13">
      <c r="A2361"/>
      <c r="E2361"/>
      <c r="F2361"/>
    </row>
    <row r="2362" spans="1:13">
      <c r="A2362"/>
      <c r="E2362"/>
      <c r="F2362"/>
    </row>
    <row r="2363" spans="1:13">
      <c r="A2363"/>
      <c r="E2363"/>
      <c r="F2363"/>
    </row>
    <row r="2364" spans="1:13" s="39" customFormat="1">
      <c r="A2364"/>
      <c r="B2364"/>
      <c r="C2364" s="47"/>
      <c r="D2364" s="48"/>
      <c r="E2364"/>
      <c r="F2364"/>
      <c r="G2364" s="44"/>
      <c r="H2364" s="44"/>
      <c r="I2364" s="44"/>
      <c r="J2364"/>
      <c r="K2364"/>
      <c r="L2364"/>
      <c r="M2364"/>
    </row>
    <row r="2365" spans="1:13" s="39" customFormat="1">
      <c r="A2365"/>
      <c r="B2365"/>
      <c r="C2365" s="47"/>
      <c r="D2365" s="48"/>
      <c r="E2365"/>
      <c r="F2365"/>
      <c r="G2365" s="44"/>
      <c r="H2365" s="44"/>
      <c r="I2365" s="44"/>
      <c r="J2365"/>
      <c r="K2365"/>
      <c r="L2365"/>
      <c r="M2365"/>
    </row>
    <row r="2366" spans="1:13">
      <c r="A2366"/>
      <c r="E2366"/>
      <c r="F2366"/>
    </row>
    <row r="2367" spans="1:13">
      <c r="A2367"/>
      <c r="E2367"/>
      <c r="F2367"/>
    </row>
    <row r="2368" spans="1:13">
      <c r="A2368"/>
      <c r="E2368"/>
      <c r="F2368"/>
    </row>
    <row r="2369" spans="1:13">
      <c r="A2369"/>
      <c r="E2369"/>
      <c r="F2369"/>
    </row>
    <row r="2370" spans="1:13">
      <c r="A2370"/>
      <c r="E2370"/>
      <c r="F2370"/>
    </row>
    <row r="2371" spans="1:13">
      <c r="A2371"/>
      <c r="E2371"/>
      <c r="F2371"/>
    </row>
    <row r="2372" spans="1:13">
      <c r="A2372"/>
      <c r="E2372"/>
      <c r="F2372"/>
    </row>
    <row r="2373" spans="1:13">
      <c r="A2373"/>
      <c r="E2373"/>
      <c r="F2373"/>
    </row>
    <row r="2374" spans="1:13" s="39" customFormat="1">
      <c r="A2374"/>
      <c r="B2374"/>
      <c r="C2374" s="47"/>
      <c r="D2374" s="48"/>
      <c r="E2374"/>
      <c r="F2374"/>
      <c r="G2374" s="44"/>
      <c r="H2374" s="44"/>
      <c r="I2374" s="44"/>
      <c r="J2374"/>
      <c r="K2374"/>
      <c r="L2374"/>
      <c r="M2374"/>
    </row>
    <row r="2375" spans="1:13">
      <c r="A2375"/>
      <c r="E2375"/>
      <c r="F2375"/>
    </row>
    <row r="2376" spans="1:13">
      <c r="A2376"/>
      <c r="E2376"/>
      <c r="F2376"/>
    </row>
    <row r="2377" spans="1:13">
      <c r="A2377"/>
      <c r="E2377"/>
      <c r="F2377"/>
    </row>
    <row r="2378" spans="1:13">
      <c r="A2378"/>
      <c r="E2378"/>
      <c r="F2378"/>
    </row>
    <row r="2379" spans="1:13">
      <c r="A2379"/>
      <c r="E2379"/>
      <c r="F2379"/>
    </row>
    <row r="2380" spans="1:13">
      <c r="A2380"/>
      <c r="E2380"/>
      <c r="F2380"/>
    </row>
    <row r="2381" spans="1:13">
      <c r="A2381"/>
      <c r="E2381"/>
      <c r="F2381"/>
    </row>
    <row r="2382" spans="1:13">
      <c r="A2382"/>
      <c r="E2382"/>
      <c r="F2382"/>
    </row>
    <row r="2383" spans="1:13">
      <c r="A2383"/>
      <c r="E2383"/>
      <c r="F2383"/>
    </row>
    <row r="2384" spans="1:13">
      <c r="A2384"/>
      <c r="E2384"/>
      <c r="F2384"/>
    </row>
    <row r="2385" spans="1:13">
      <c r="A2385"/>
      <c r="E2385"/>
      <c r="F2385"/>
    </row>
    <row r="2386" spans="1:13" s="39" customFormat="1">
      <c r="A2386"/>
      <c r="B2386"/>
      <c r="C2386" s="47"/>
      <c r="D2386" s="48"/>
      <c r="E2386"/>
      <c r="F2386"/>
      <c r="G2386" s="44"/>
      <c r="H2386" s="44"/>
      <c r="I2386" s="44"/>
      <c r="J2386"/>
      <c r="K2386"/>
      <c r="L2386"/>
      <c r="M2386"/>
    </row>
    <row r="2387" spans="1:13">
      <c r="A2387"/>
      <c r="E2387"/>
      <c r="F2387"/>
    </row>
    <row r="2388" spans="1:13">
      <c r="A2388"/>
      <c r="E2388"/>
      <c r="F2388"/>
    </row>
    <row r="2389" spans="1:13">
      <c r="A2389"/>
      <c r="E2389"/>
      <c r="F2389"/>
    </row>
    <row r="2390" spans="1:13">
      <c r="A2390"/>
      <c r="E2390"/>
      <c r="F2390"/>
    </row>
    <row r="2391" spans="1:13">
      <c r="A2391"/>
      <c r="E2391"/>
      <c r="F2391"/>
    </row>
    <row r="2392" spans="1:13">
      <c r="A2392"/>
      <c r="E2392"/>
      <c r="F2392"/>
    </row>
    <row r="2393" spans="1:13">
      <c r="A2393"/>
      <c r="E2393"/>
      <c r="F2393"/>
    </row>
    <row r="2394" spans="1:13">
      <c r="A2394"/>
      <c r="E2394"/>
      <c r="F2394"/>
    </row>
    <row r="2395" spans="1:13">
      <c r="A2395"/>
      <c r="E2395"/>
      <c r="F2395"/>
    </row>
    <row r="2396" spans="1:13">
      <c r="A2396"/>
      <c r="E2396"/>
      <c r="F2396"/>
    </row>
    <row r="2397" spans="1:13">
      <c r="A2397"/>
      <c r="E2397"/>
      <c r="F2397"/>
    </row>
    <row r="2398" spans="1:13">
      <c r="A2398"/>
      <c r="E2398"/>
      <c r="F2398"/>
    </row>
    <row r="2399" spans="1:13">
      <c r="A2399"/>
      <c r="E2399"/>
      <c r="F2399"/>
    </row>
    <row r="2400" spans="1:13">
      <c r="A2400"/>
      <c r="E2400"/>
      <c r="F2400"/>
    </row>
    <row r="2401" spans="1:13">
      <c r="A2401"/>
      <c r="E2401"/>
      <c r="F2401"/>
    </row>
    <row r="2402" spans="1:13">
      <c r="A2402"/>
      <c r="E2402"/>
      <c r="F2402"/>
    </row>
    <row r="2403" spans="1:13">
      <c r="A2403"/>
      <c r="E2403"/>
      <c r="F2403"/>
    </row>
    <row r="2404" spans="1:13">
      <c r="A2404"/>
      <c r="E2404"/>
      <c r="F2404"/>
    </row>
    <row r="2405" spans="1:13">
      <c r="A2405"/>
      <c r="E2405"/>
      <c r="F2405"/>
    </row>
    <row r="2406" spans="1:13" s="39" customFormat="1">
      <c r="A2406"/>
      <c r="B2406"/>
      <c r="C2406" s="47"/>
      <c r="D2406" s="48"/>
      <c r="E2406"/>
      <c r="F2406"/>
      <c r="G2406" s="44"/>
      <c r="H2406" s="44"/>
      <c r="I2406" s="44"/>
      <c r="J2406"/>
      <c r="K2406"/>
      <c r="L2406"/>
      <c r="M2406"/>
    </row>
    <row r="2407" spans="1:13">
      <c r="A2407"/>
      <c r="E2407"/>
      <c r="F2407"/>
    </row>
    <row r="2408" spans="1:13">
      <c r="A2408"/>
      <c r="E2408"/>
      <c r="F2408"/>
    </row>
    <row r="2409" spans="1:13">
      <c r="A2409"/>
      <c r="E2409"/>
      <c r="F2409"/>
    </row>
    <row r="2410" spans="1:13">
      <c r="A2410"/>
      <c r="E2410"/>
      <c r="F2410"/>
    </row>
    <row r="2411" spans="1:13">
      <c r="A2411"/>
      <c r="E2411"/>
      <c r="F2411"/>
    </row>
    <row r="2412" spans="1:13">
      <c r="A2412"/>
      <c r="E2412"/>
      <c r="F2412"/>
    </row>
    <row r="2413" spans="1:13">
      <c r="A2413"/>
      <c r="E2413"/>
      <c r="F2413"/>
    </row>
    <row r="2414" spans="1:13">
      <c r="A2414"/>
      <c r="E2414"/>
      <c r="F2414"/>
    </row>
    <row r="2415" spans="1:13">
      <c r="A2415"/>
      <c r="E2415"/>
      <c r="F2415"/>
    </row>
    <row r="2416" spans="1:13">
      <c r="A2416"/>
      <c r="E2416"/>
      <c r="F2416"/>
    </row>
    <row r="2417" spans="1:6">
      <c r="A2417"/>
      <c r="E2417"/>
      <c r="F2417"/>
    </row>
    <row r="2418" spans="1:6">
      <c r="A2418"/>
      <c r="E2418"/>
      <c r="F2418"/>
    </row>
    <row r="2419" spans="1:6">
      <c r="A2419"/>
      <c r="E2419"/>
      <c r="F2419"/>
    </row>
    <row r="2420" spans="1:6">
      <c r="A2420"/>
      <c r="E2420"/>
      <c r="F2420"/>
    </row>
    <row r="2421" spans="1:6">
      <c r="A2421"/>
      <c r="E2421"/>
      <c r="F2421"/>
    </row>
    <row r="2422" spans="1:6">
      <c r="A2422"/>
      <c r="E2422"/>
      <c r="F2422"/>
    </row>
    <row r="2423" spans="1:6">
      <c r="A2423"/>
      <c r="E2423"/>
      <c r="F2423"/>
    </row>
    <row r="2424" spans="1:6">
      <c r="A2424"/>
      <c r="E2424"/>
      <c r="F2424"/>
    </row>
    <row r="2425" spans="1:6">
      <c r="A2425"/>
      <c r="E2425"/>
      <c r="F2425"/>
    </row>
    <row r="2426" spans="1:6">
      <c r="A2426"/>
      <c r="E2426"/>
      <c r="F2426"/>
    </row>
    <row r="2427" spans="1:6">
      <c r="A2427"/>
      <c r="E2427"/>
      <c r="F2427"/>
    </row>
    <row r="2428" spans="1:6">
      <c r="A2428"/>
      <c r="E2428"/>
      <c r="F2428"/>
    </row>
    <row r="2429" spans="1:6">
      <c r="A2429"/>
      <c r="E2429"/>
      <c r="F2429"/>
    </row>
    <row r="2430" spans="1:6">
      <c r="A2430"/>
      <c r="E2430"/>
      <c r="F2430"/>
    </row>
    <row r="2431" spans="1:6">
      <c r="A2431"/>
      <c r="E2431"/>
      <c r="F2431"/>
    </row>
    <row r="2432" spans="1:6">
      <c r="A2432"/>
      <c r="E2432"/>
      <c r="F2432"/>
    </row>
    <row r="2433" spans="1:13">
      <c r="A2433"/>
      <c r="E2433"/>
      <c r="F2433"/>
    </row>
    <row r="2434" spans="1:13">
      <c r="A2434"/>
      <c r="E2434"/>
      <c r="F2434"/>
    </row>
    <row r="2435" spans="1:13">
      <c r="A2435"/>
      <c r="E2435"/>
      <c r="F2435"/>
    </row>
    <row r="2436" spans="1:13" s="39" customFormat="1">
      <c r="A2436"/>
      <c r="B2436"/>
      <c r="C2436" s="47"/>
      <c r="D2436" s="48"/>
      <c r="E2436"/>
      <c r="F2436"/>
      <c r="G2436" s="44"/>
      <c r="H2436" s="44"/>
      <c r="I2436" s="44"/>
      <c r="J2436"/>
      <c r="K2436"/>
      <c r="L2436"/>
      <c r="M2436"/>
    </row>
    <row r="2437" spans="1:13">
      <c r="A2437"/>
      <c r="E2437"/>
      <c r="F2437"/>
    </row>
    <row r="2438" spans="1:13">
      <c r="A2438"/>
      <c r="E2438"/>
      <c r="F2438"/>
    </row>
    <row r="2439" spans="1:13">
      <c r="A2439"/>
      <c r="E2439"/>
      <c r="F2439"/>
    </row>
    <row r="2440" spans="1:13">
      <c r="A2440"/>
      <c r="E2440"/>
      <c r="F2440"/>
    </row>
    <row r="2441" spans="1:13">
      <c r="A2441"/>
      <c r="E2441"/>
      <c r="F2441"/>
    </row>
    <row r="2442" spans="1:13">
      <c r="A2442"/>
      <c r="E2442"/>
      <c r="F2442"/>
    </row>
    <row r="2443" spans="1:13">
      <c r="A2443"/>
      <c r="E2443"/>
      <c r="F2443"/>
    </row>
    <row r="2444" spans="1:13">
      <c r="A2444"/>
      <c r="E2444"/>
      <c r="F2444"/>
    </row>
    <row r="2445" spans="1:13">
      <c r="A2445"/>
      <c r="E2445"/>
      <c r="F2445"/>
    </row>
    <row r="2446" spans="1:13" s="39" customFormat="1">
      <c r="A2446"/>
      <c r="B2446"/>
      <c r="C2446" s="47"/>
      <c r="D2446" s="48"/>
      <c r="E2446"/>
      <c r="F2446"/>
      <c r="G2446" s="44"/>
      <c r="H2446" s="44"/>
      <c r="I2446" s="44"/>
      <c r="J2446"/>
      <c r="K2446"/>
      <c r="L2446"/>
      <c r="M2446"/>
    </row>
    <row r="2447" spans="1:13">
      <c r="A2447"/>
      <c r="E2447"/>
      <c r="F2447"/>
    </row>
    <row r="2448" spans="1:13">
      <c r="A2448"/>
      <c r="E2448"/>
      <c r="F2448"/>
    </row>
    <row r="2449" spans="1:13">
      <c r="A2449"/>
      <c r="E2449"/>
      <c r="F2449"/>
    </row>
    <row r="2450" spans="1:13">
      <c r="A2450"/>
      <c r="E2450"/>
      <c r="F2450"/>
    </row>
    <row r="2451" spans="1:13">
      <c r="A2451"/>
      <c r="E2451"/>
      <c r="F2451"/>
    </row>
    <row r="2452" spans="1:13">
      <c r="A2452"/>
      <c r="E2452"/>
      <c r="F2452"/>
    </row>
    <row r="2453" spans="1:13">
      <c r="A2453"/>
      <c r="E2453"/>
      <c r="F2453"/>
    </row>
    <row r="2454" spans="1:13">
      <c r="A2454"/>
      <c r="E2454"/>
      <c r="F2454"/>
    </row>
    <row r="2455" spans="1:13" s="39" customFormat="1">
      <c r="A2455"/>
      <c r="B2455"/>
      <c r="C2455" s="47"/>
      <c r="D2455" s="48"/>
      <c r="E2455"/>
      <c r="F2455"/>
      <c r="G2455" s="44"/>
      <c r="H2455" s="44"/>
      <c r="I2455" s="44"/>
      <c r="J2455"/>
      <c r="K2455"/>
      <c r="L2455"/>
      <c r="M2455"/>
    </row>
    <row r="2456" spans="1:13">
      <c r="A2456"/>
      <c r="E2456"/>
      <c r="F2456"/>
    </row>
    <row r="2457" spans="1:13" s="39" customFormat="1">
      <c r="A2457"/>
      <c r="B2457"/>
      <c r="C2457" s="47"/>
      <c r="D2457" s="48"/>
      <c r="E2457"/>
      <c r="F2457"/>
      <c r="G2457" s="44"/>
      <c r="H2457" s="44"/>
      <c r="I2457" s="44"/>
      <c r="J2457"/>
      <c r="K2457"/>
      <c r="L2457"/>
      <c r="M2457"/>
    </row>
    <row r="2458" spans="1:13">
      <c r="A2458"/>
      <c r="E2458"/>
      <c r="F2458"/>
    </row>
    <row r="2459" spans="1:13">
      <c r="A2459"/>
      <c r="E2459"/>
      <c r="F2459"/>
    </row>
    <row r="2460" spans="1:13">
      <c r="A2460"/>
      <c r="E2460"/>
      <c r="F2460"/>
    </row>
    <row r="2461" spans="1:13">
      <c r="A2461"/>
      <c r="E2461"/>
      <c r="F2461"/>
    </row>
    <row r="2462" spans="1:13">
      <c r="A2462"/>
      <c r="E2462"/>
      <c r="F2462"/>
    </row>
    <row r="2463" spans="1:13">
      <c r="A2463"/>
      <c r="E2463"/>
      <c r="F2463"/>
    </row>
    <row r="2464" spans="1:13">
      <c r="A2464"/>
      <c r="E2464"/>
      <c r="F2464"/>
    </row>
    <row r="2465" spans="1:13">
      <c r="A2465"/>
      <c r="E2465"/>
      <c r="F2465"/>
    </row>
    <row r="2466" spans="1:13">
      <c r="A2466"/>
      <c r="E2466"/>
      <c r="F2466"/>
    </row>
    <row r="2467" spans="1:13" s="39" customFormat="1">
      <c r="A2467"/>
      <c r="B2467"/>
      <c r="C2467" s="47"/>
      <c r="D2467" s="48"/>
      <c r="E2467"/>
      <c r="F2467"/>
      <c r="G2467" s="44"/>
      <c r="H2467" s="44"/>
      <c r="I2467" s="44"/>
      <c r="J2467"/>
      <c r="K2467"/>
      <c r="L2467"/>
      <c r="M2467"/>
    </row>
    <row r="2468" spans="1:13">
      <c r="A2468"/>
      <c r="E2468"/>
      <c r="F2468"/>
    </row>
    <row r="2469" spans="1:13" s="39" customFormat="1">
      <c r="A2469"/>
      <c r="B2469"/>
      <c r="C2469" s="47"/>
      <c r="D2469" s="48"/>
      <c r="E2469"/>
      <c r="F2469"/>
      <c r="G2469" s="44"/>
      <c r="H2469" s="44"/>
      <c r="I2469" s="44"/>
      <c r="J2469"/>
      <c r="K2469"/>
      <c r="L2469"/>
      <c r="M2469"/>
    </row>
    <row r="2470" spans="1:13">
      <c r="A2470"/>
      <c r="E2470"/>
      <c r="F2470"/>
    </row>
    <row r="2471" spans="1:13">
      <c r="A2471"/>
      <c r="E2471"/>
      <c r="F2471"/>
    </row>
    <row r="2472" spans="1:13">
      <c r="A2472"/>
      <c r="E2472"/>
      <c r="F2472"/>
    </row>
    <row r="2473" spans="1:13">
      <c r="A2473"/>
      <c r="E2473"/>
      <c r="F2473"/>
    </row>
    <row r="2474" spans="1:13">
      <c r="A2474"/>
      <c r="E2474"/>
      <c r="F2474"/>
    </row>
    <row r="2475" spans="1:13">
      <c r="A2475"/>
      <c r="E2475"/>
      <c r="F2475"/>
    </row>
    <row r="2476" spans="1:13">
      <c r="A2476"/>
      <c r="E2476"/>
      <c r="F2476"/>
    </row>
    <row r="2477" spans="1:13">
      <c r="A2477"/>
      <c r="E2477"/>
      <c r="F2477"/>
    </row>
    <row r="2478" spans="1:13" s="39" customFormat="1">
      <c r="A2478"/>
      <c r="B2478"/>
      <c r="C2478" s="47"/>
      <c r="D2478" s="48"/>
      <c r="E2478"/>
      <c r="F2478"/>
      <c r="G2478" s="44"/>
      <c r="H2478" s="44"/>
      <c r="I2478" s="44"/>
      <c r="J2478"/>
      <c r="K2478"/>
      <c r="L2478"/>
      <c r="M2478"/>
    </row>
    <row r="2479" spans="1:13" s="39" customFormat="1">
      <c r="A2479"/>
      <c r="B2479"/>
      <c r="C2479" s="47"/>
      <c r="D2479" s="48"/>
      <c r="E2479"/>
      <c r="F2479"/>
      <c r="G2479" s="44"/>
      <c r="H2479" s="44"/>
      <c r="I2479" s="44"/>
      <c r="J2479"/>
      <c r="K2479"/>
      <c r="L2479"/>
      <c r="M2479"/>
    </row>
    <row r="2480" spans="1:13">
      <c r="A2480"/>
      <c r="E2480"/>
      <c r="F2480"/>
    </row>
    <row r="2481" spans="1:13">
      <c r="A2481"/>
      <c r="E2481"/>
      <c r="F2481"/>
    </row>
    <row r="2482" spans="1:13">
      <c r="A2482"/>
      <c r="E2482"/>
      <c r="F2482"/>
    </row>
    <row r="2483" spans="1:13">
      <c r="A2483"/>
      <c r="E2483"/>
      <c r="F2483"/>
    </row>
    <row r="2484" spans="1:13">
      <c r="A2484"/>
      <c r="E2484"/>
      <c r="F2484"/>
    </row>
    <row r="2485" spans="1:13">
      <c r="A2485"/>
      <c r="E2485"/>
      <c r="F2485"/>
    </row>
    <row r="2486" spans="1:13">
      <c r="A2486"/>
      <c r="E2486"/>
      <c r="F2486"/>
    </row>
    <row r="2487" spans="1:13">
      <c r="A2487"/>
      <c r="E2487"/>
      <c r="F2487"/>
    </row>
    <row r="2488" spans="1:13">
      <c r="A2488"/>
      <c r="E2488"/>
      <c r="F2488"/>
    </row>
    <row r="2489" spans="1:13" s="39" customFormat="1">
      <c r="A2489"/>
      <c r="B2489"/>
      <c r="C2489" s="47"/>
      <c r="D2489" s="48"/>
      <c r="E2489"/>
      <c r="F2489"/>
      <c r="G2489" s="44"/>
      <c r="H2489" s="44"/>
      <c r="I2489" s="44"/>
      <c r="J2489"/>
      <c r="K2489"/>
      <c r="L2489"/>
      <c r="M2489"/>
    </row>
    <row r="2490" spans="1:13">
      <c r="A2490"/>
      <c r="E2490"/>
      <c r="F2490"/>
    </row>
    <row r="2491" spans="1:13">
      <c r="A2491"/>
      <c r="E2491"/>
      <c r="F2491"/>
    </row>
    <row r="2492" spans="1:13">
      <c r="A2492"/>
      <c r="E2492"/>
      <c r="F2492"/>
    </row>
    <row r="2493" spans="1:13">
      <c r="A2493"/>
      <c r="E2493"/>
      <c r="F2493"/>
    </row>
    <row r="2494" spans="1:13">
      <c r="A2494"/>
      <c r="E2494"/>
      <c r="F2494"/>
    </row>
    <row r="2495" spans="1:13">
      <c r="A2495"/>
      <c r="E2495"/>
      <c r="F2495"/>
    </row>
    <row r="2496" spans="1:13">
      <c r="A2496"/>
      <c r="E2496"/>
      <c r="F2496"/>
    </row>
    <row r="2497" spans="1:6">
      <c r="A2497"/>
      <c r="E2497"/>
      <c r="F2497"/>
    </row>
    <row r="2498" spans="1:6">
      <c r="A2498"/>
      <c r="E2498"/>
      <c r="F2498"/>
    </row>
    <row r="2499" spans="1:6">
      <c r="A2499"/>
      <c r="E2499"/>
      <c r="F2499"/>
    </row>
    <row r="2500" spans="1:6">
      <c r="A2500"/>
      <c r="E2500"/>
      <c r="F2500"/>
    </row>
    <row r="2501" spans="1:6">
      <c r="A2501"/>
      <c r="E2501"/>
      <c r="F2501"/>
    </row>
    <row r="2502" spans="1:6">
      <c r="A2502"/>
      <c r="E2502"/>
      <c r="F2502"/>
    </row>
    <row r="2503" spans="1:6">
      <c r="A2503"/>
      <c r="E2503"/>
      <c r="F2503"/>
    </row>
    <row r="2504" spans="1:6">
      <c r="A2504"/>
      <c r="E2504"/>
      <c r="F2504"/>
    </row>
    <row r="2505" spans="1:6">
      <c r="A2505"/>
      <c r="E2505"/>
      <c r="F2505"/>
    </row>
    <row r="2506" spans="1:6">
      <c r="A2506"/>
      <c r="E2506"/>
      <c r="F2506"/>
    </row>
    <row r="2507" spans="1:6">
      <c r="A2507"/>
      <c r="E2507"/>
      <c r="F2507"/>
    </row>
    <row r="2508" spans="1:6">
      <c r="A2508"/>
      <c r="E2508"/>
      <c r="F2508"/>
    </row>
    <row r="2509" spans="1:6">
      <c r="A2509"/>
      <c r="E2509"/>
      <c r="F2509"/>
    </row>
    <row r="2510" spans="1:6">
      <c r="A2510"/>
      <c r="E2510"/>
      <c r="F2510"/>
    </row>
    <row r="2511" spans="1:6">
      <c r="A2511"/>
      <c r="E2511"/>
      <c r="F2511"/>
    </row>
    <row r="2512" spans="1:6">
      <c r="A2512"/>
      <c r="E2512"/>
      <c r="F2512"/>
    </row>
    <row r="2513" spans="1:6">
      <c r="A2513"/>
      <c r="E2513"/>
      <c r="F2513"/>
    </row>
    <row r="2514" spans="1:6">
      <c r="A2514"/>
      <c r="E2514"/>
      <c r="F2514"/>
    </row>
    <row r="2515" spans="1:6">
      <c r="A2515"/>
      <c r="E2515"/>
      <c r="F2515"/>
    </row>
    <row r="2516" spans="1:6">
      <c r="A2516"/>
      <c r="E2516"/>
      <c r="F2516"/>
    </row>
    <row r="2517" spans="1:6">
      <c r="A2517"/>
      <c r="E2517"/>
      <c r="F2517"/>
    </row>
    <row r="2518" spans="1:6">
      <c r="A2518"/>
      <c r="E2518"/>
      <c r="F2518"/>
    </row>
    <row r="2519" spans="1:6">
      <c r="A2519"/>
      <c r="E2519"/>
      <c r="F2519"/>
    </row>
    <row r="2520" spans="1:6">
      <c r="A2520"/>
      <c r="E2520"/>
      <c r="F2520"/>
    </row>
    <row r="2521" spans="1:6">
      <c r="A2521"/>
      <c r="E2521"/>
      <c r="F2521"/>
    </row>
    <row r="2522" spans="1:6">
      <c r="A2522"/>
      <c r="E2522"/>
      <c r="F2522"/>
    </row>
    <row r="2523" spans="1:6">
      <c r="A2523"/>
      <c r="E2523"/>
      <c r="F2523"/>
    </row>
    <row r="2524" spans="1:6">
      <c r="A2524"/>
      <c r="E2524"/>
      <c r="F2524"/>
    </row>
    <row r="2525" spans="1:6">
      <c r="A2525"/>
      <c r="E2525"/>
      <c r="F2525"/>
    </row>
    <row r="2526" spans="1:6">
      <c r="A2526"/>
      <c r="E2526"/>
      <c r="F2526"/>
    </row>
    <row r="2527" spans="1:6">
      <c r="A2527"/>
      <c r="E2527"/>
      <c r="F2527"/>
    </row>
    <row r="2528" spans="1:6">
      <c r="A2528"/>
      <c r="E2528"/>
      <c r="F2528"/>
    </row>
    <row r="2529" spans="1:6">
      <c r="A2529"/>
      <c r="E2529"/>
      <c r="F2529"/>
    </row>
    <row r="2530" spans="1:6">
      <c r="A2530"/>
      <c r="E2530"/>
      <c r="F2530"/>
    </row>
    <row r="2531" spans="1:6">
      <c r="A2531"/>
      <c r="E2531"/>
      <c r="F2531"/>
    </row>
    <row r="2532" spans="1:6">
      <c r="A2532"/>
      <c r="E2532"/>
      <c r="F2532"/>
    </row>
    <row r="2533" spans="1:6">
      <c r="A2533"/>
      <c r="E2533"/>
      <c r="F2533"/>
    </row>
    <row r="2534" spans="1:6">
      <c r="A2534"/>
      <c r="E2534"/>
      <c r="F2534"/>
    </row>
    <row r="2535" spans="1:6">
      <c r="A2535"/>
      <c r="E2535"/>
      <c r="F2535"/>
    </row>
    <row r="2536" spans="1:6">
      <c r="A2536"/>
      <c r="E2536"/>
      <c r="F2536"/>
    </row>
    <row r="2537" spans="1:6">
      <c r="A2537"/>
      <c r="E2537"/>
      <c r="F2537"/>
    </row>
    <row r="2538" spans="1:6">
      <c r="A2538"/>
      <c r="E2538"/>
      <c r="F2538"/>
    </row>
    <row r="2539" spans="1:6">
      <c r="A2539"/>
      <c r="E2539"/>
      <c r="F2539"/>
    </row>
    <row r="2540" spans="1:6">
      <c r="A2540"/>
      <c r="E2540"/>
      <c r="F2540"/>
    </row>
    <row r="2541" spans="1:6">
      <c r="A2541"/>
      <c r="E2541"/>
      <c r="F2541"/>
    </row>
    <row r="2542" spans="1:6">
      <c r="A2542"/>
      <c r="E2542"/>
      <c r="F2542"/>
    </row>
    <row r="2543" spans="1:6">
      <c r="A2543"/>
      <c r="E2543"/>
      <c r="F2543"/>
    </row>
    <row r="2544" spans="1:6">
      <c r="A2544"/>
      <c r="E2544"/>
      <c r="F2544"/>
    </row>
    <row r="2545" spans="1:13">
      <c r="A2545"/>
      <c r="E2545"/>
      <c r="F2545"/>
    </row>
    <row r="2546" spans="1:13">
      <c r="A2546"/>
      <c r="E2546"/>
      <c r="F2546"/>
    </row>
    <row r="2547" spans="1:13">
      <c r="A2547"/>
      <c r="E2547"/>
      <c r="F2547"/>
    </row>
    <row r="2548" spans="1:13">
      <c r="A2548"/>
      <c r="E2548"/>
      <c r="F2548"/>
    </row>
    <row r="2549" spans="1:13">
      <c r="A2549"/>
      <c r="E2549"/>
      <c r="F2549"/>
    </row>
    <row r="2550" spans="1:13">
      <c r="A2550"/>
      <c r="E2550"/>
      <c r="F2550"/>
    </row>
    <row r="2551" spans="1:13">
      <c r="A2551"/>
      <c r="E2551"/>
      <c r="F2551"/>
    </row>
    <row r="2552" spans="1:13">
      <c r="A2552"/>
      <c r="E2552"/>
      <c r="F2552"/>
    </row>
    <row r="2553" spans="1:13" s="39" customFormat="1">
      <c r="A2553"/>
      <c r="B2553"/>
      <c r="C2553" s="47"/>
      <c r="D2553" s="48"/>
      <c r="E2553"/>
      <c r="F2553"/>
      <c r="G2553" s="44"/>
      <c r="H2553" s="44"/>
      <c r="I2553" s="44"/>
      <c r="J2553"/>
      <c r="K2553"/>
      <c r="L2553"/>
      <c r="M2553"/>
    </row>
    <row r="2554" spans="1:13">
      <c r="A2554"/>
      <c r="E2554"/>
      <c r="F2554"/>
    </row>
    <row r="2555" spans="1:13">
      <c r="A2555"/>
      <c r="E2555"/>
      <c r="F2555"/>
    </row>
    <row r="2556" spans="1:13">
      <c r="A2556"/>
      <c r="E2556"/>
      <c r="F2556"/>
    </row>
    <row r="2557" spans="1:13">
      <c r="A2557"/>
      <c r="E2557"/>
      <c r="F2557"/>
    </row>
    <row r="2558" spans="1:13">
      <c r="A2558"/>
      <c r="E2558"/>
      <c r="F2558"/>
    </row>
    <row r="2559" spans="1:13">
      <c r="A2559"/>
      <c r="E2559"/>
      <c r="F2559"/>
    </row>
    <row r="2560" spans="1:13">
      <c r="A2560"/>
      <c r="E2560"/>
      <c r="F2560"/>
    </row>
    <row r="2561" spans="1:6">
      <c r="A2561"/>
      <c r="E2561"/>
      <c r="F2561"/>
    </row>
    <row r="2562" spans="1:6">
      <c r="A2562"/>
      <c r="E2562"/>
      <c r="F2562"/>
    </row>
    <row r="2563" spans="1:6">
      <c r="A2563"/>
      <c r="E2563"/>
      <c r="F2563"/>
    </row>
    <row r="2564" spans="1:6">
      <c r="A2564"/>
      <c r="E2564"/>
      <c r="F2564"/>
    </row>
    <row r="2565" spans="1:6">
      <c r="A2565"/>
      <c r="E2565"/>
      <c r="F2565"/>
    </row>
    <row r="2566" spans="1:6">
      <c r="A2566"/>
      <c r="E2566"/>
      <c r="F2566"/>
    </row>
    <row r="2567" spans="1:6">
      <c r="A2567"/>
      <c r="E2567"/>
      <c r="F2567"/>
    </row>
    <row r="2568" spans="1:6">
      <c r="A2568"/>
      <c r="E2568"/>
      <c r="F2568"/>
    </row>
    <row r="2569" spans="1:6">
      <c r="A2569"/>
      <c r="E2569"/>
      <c r="F2569"/>
    </row>
    <row r="2570" spans="1:6">
      <c r="A2570"/>
      <c r="E2570"/>
      <c r="F2570"/>
    </row>
    <row r="2571" spans="1:6">
      <c r="A2571"/>
      <c r="E2571"/>
      <c r="F2571"/>
    </row>
    <row r="2572" spans="1:6">
      <c r="A2572"/>
      <c r="E2572"/>
      <c r="F2572"/>
    </row>
    <row r="2573" spans="1:6">
      <c r="A2573"/>
      <c r="E2573"/>
      <c r="F2573"/>
    </row>
    <row r="2574" spans="1:6">
      <c r="A2574"/>
      <c r="E2574"/>
      <c r="F2574"/>
    </row>
    <row r="2575" spans="1:6">
      <c r="A2575"/>
      <c r="E2575"/>
      <c r="F2575"/>
    </row>
    <row r="2576" spans="1:6">
      <c r="A2576"/>
      <c r="E2576"/>
      <c r="F2576"/>
    </row>
    <row r="2577" spans="1:6">
      <c r="A2577"/>
      <c r="E2577"/>
      <c r="F2577"/>
    </row>
    <row r="2578" spans="1:6">
      <c r="A2578"/>
      <c r="E2578"/>
      <c r="F2578"/>
    </row>
    <row r="2579" spans="1:6">
      <c r="A2579"/>
      <c r="E2579"/>
      <c r="F2579"/>
    </row>
    <row r="2580" spans="1:6">
      <c r="A2580"/>
      <c r="E2580"/>
      <c r="F2580"/>
    </row>
    <row r="2581" spans="1:6">
      <c r="A2581"/>
      <c r="E2581"/>
      <c r="F2581"/>
    </row>
    <row r="2582" spans="1:6">
      <c r="A2582"/>
      <c r="E2582"/>
      <c r="F2582"/>
    </row>
    <row r="2583" spans="1:6">
      <c r="A2583"/>
      <c r="E2583"/>
      <c r="F2583"/>
    </row>
    <row r="2584" spans="1:6">
      <c r="A2584"/>
      <c r="E2584"/>
      <c r="F2584"/>
    </row>
    <row r="2585" spans="1:6">
      <c r="A2585"/>
      <c r="E2585"/>
      <c r="F2585"/>
    </row>
    <row r="2586" spans="1:6">
      <c r="A2586"/>
      <c r="E2586"/>
      <c r="F2586"/>
    </row>
    <row r="2587" spans="1:6">
      <c r="A2587"/>
      <c r="E2587"/>
      <c r="F2587"/>
    </row>
    <row r="2588" spans="1:6">
      <c r="A2588"/>
      <c r="E2588"/>
      <c r="F2588"/>
    </row>
    <row r="2589" spans="1:6">
      <c r="A2589"/>
      <c r="E2589"/>
      <c r="F2589"/>
    </row>
    <row r="2590" spans="1:6">
      <c r="A2590"/>
      <c r="E2590"/>
      <c r="F2590"/>
    </row>
    <row r="2591" spans="1:6">
      <c r="A2591"/>
      <c r="E2591"/>
      <c r="F2591"/>
    </row>
    <row r="2592" spans="1:6">
      <c r="A2592"/>
      <c r="E2592"/>
      <c r="F2592"/>
    </row>
    <row r="2593" spans="1:6">
      <c r="A2593"/>
      <c r="E2593"/>
      <c r="F2593"/>
    </row>
    <row r="2594" spans="1:6">
      <c r="A2594"/>
      <c r="E2594"/>
      <c r="F2594"/>
    </row>
    <row r="2595" spans="1:6">
      <c r="A2595"/>
      <c r="E2595"/>
      <c r="F2595"/>
    </row>
    <row r="2596" spans="1:6">
      <c r="A2596"/>
      <c r="E2596"/>
      <c r="F2596"/>
    </row>
    <row r="2597" spans="1:6">
      <c r="A2597"/>
      <c r="E2597"/>
      <c r="F2597"/>
    </row>
    <row r="2598" spans="1:6">
      <c r="A2598"/>
      <c r="E2598"/>
      <c r="F2598"/>
    </row>
    <row r="2599" spans="1:6">
      <c r="A2599"/>
      <c r="E2599"/>
      <c r="F2599"/>
    </row>
    <row r="2600" spans="1:6">
      <c r="A2600"/>
      <c r="E2600"/>
      <c r="F2600"/>
    </row>
    <row r="2601" spans="1:6">
      <c r="A2601"/>
      <c r="E2601"/>
      <c r="F2601"/>
    </row>
    <row r="2602" spans="1:6">
      <c r="A2602"/>
      <c r="E2602"/>
      <c r="F2602"/>
    </row>
    <row r="2603" spans="1:6">
      <c r="A2603"/>
      <c r="E2603"/>
      <c r="F2603"/>
    </row>
    <row r="2604" spans="1:6">
      <c r="A2604"/>
      <c r="E2604"/>
      <c r="F2604"/>
    </row>
    <row r="2605" spans="1:6">
      <c r="A2605"/>
      <c r="E2605"/>
      <c r="F2605"/>
    </row>
    <row r="2606" spans="1:6">
      <c r="A2606"/>
      <c r="E2606"/>
      <c r="F2606"/>
    </row>
    <row r="2607" spans="1:6">
      <c r="A2607"/>
      <c r="E2607"/>
      <c r="F2607"/>
    </row>
    <row r="2608" spans="1:6">
      <c r="A2608"/>
      <c r="E2608"/>
      <c r="F2608"/>
    </row>
    <row r="2609" spans="1:6">
      <c r="A2609"/>
      <c r="E2609"/>
      <c r="F2609"/>
    </row>
    <row r="2610" spans="1:6">
      <c r="A2610"/>
      <c r="E2610"/>
      <c r="F2610"/>
    </row>
    <row r="2611" spans="1:6">
      <c r="A2611"/>
      <c r="E2611"/>
      <c r="F2611"/>
    </row>
    <row r="2612" spans="1:6">
      <c r="A2612"/>
      <c r="E2612"/>
      <c r="F2612"/>
    </row>
    <row r="2613" spans="1:6">
      <c r="A2613"/>
      <c r="E2613"/>
      <c r="F2613"/>
    </row>
    <row r="2614" spans="1:6">
      <c r="A2614"/>
      <c r="E2614"/>
      <c r="F2614"/>
    </row>
    <row r="2615" spans="1:6">
      <c r="A2615"/>
      <c r="E2615"/>
      <c r="F2615"/>
    </row>
    <row r="2616" spans="1:6">
      <c r="A2616"/>
      <c r="E2616"/>
      <c r="F2616"/>
    </row>
    <row r="2617" spans="1:6">
      <c r="A2617"/>
      <c r="E2617"/>
      <c r="F2617"/>
    </row>
    <row r="2618" spans="1:6">
      <c r="A2618"/>
      <c r="E2618"/>
      <c r="F2618"/>
    </row>
    <row r="2619" spans="1:6">
      <c r="A2619"/>
      <c r="E2619"/>
      <c r="F2619"/>
    </row>
    <row r="2620" spans="1:6">
      <c r="A2620"/>
      <c r="E2620"/>
      <c r="F2620"/>
    </row>
    <row r="2621" spans="1:6">
      <c r="A2621"/>
      <c r="E2621"/>
      <c r="F2621"/>
    </row>
    <row r="2622" spans="1:6">
      <c r="A2622"/>
      <c r="E2622"/>
      <c r="F2622"/>
    </row>
    <row r="2623" spans="1:6">
      <c r="A2623"/>
      <c r="E2623"/>
      <c r="F2623"/>
    </row>
    <row r="2624" spans="1:6">
      <c r="A2624"/>
      <c r="E2624"/>
      <c r="F2624"/>
    </row>
    <row r="2625" spans="1:6">
      <c r="A2625"/>
      <c r="E2625"/>
      <c r="F2625"/>
    </row>
    <row r="2626" spans="1:6">
      <c r="A2626"/>
      <c r="E2626"/>
      <c r="F2626"/>
    </row>
    <row r="2627" spans="1:6">
      <c r="A2627"/>
      <c r="E2627"/>
      <c r="F2627"/>
    </row>
    <row r="2628" spans="1:6">
      <c r="A2628"/>
      <c r="E2628"/>
      <c r="F2628"/>
    </row>
    <row r="2629" spans="1:6">
      <c r="A2629"/>
      <c r="E2629"/>
      <c r="F2629"/>
    </row>
    <row r="2630" spans="1:6">
      <c r="A2630"/>
      <c r="E2630"/>
      <c r="F2630"/>
    </row>
    <row r="2631" spans="1:6">
      <c r="A2631"/>
      <c r="E2631"/>
      <c r="F2631"/>
    </row>
    <row r="2632" spans="1:6">
      <c r="A2632"/>
      <c r="E2632"/>
      <c r="F2632"/>
    </row>
    <row r="2633" spans="1:6">
      <c r="A2633"/>
      <c r="E2633"/>
      <c r="F2633"/>
    </row>
    <row r="2634" spans="1:6">
      <c r="A2634"/>
      <c r="E2634"/>
      <c r="F2634"/>
    </row>
    <row r="2635" spans="1:6">
      <c r="A2635"/>
      <c r="E2635"/>
      <c r="F2635"/>
    </row>
    <row r="2636" spans="1:6">
      <c r="A2636"/>
      <c r="E2636"/>
      <c r="F2636"/>
    </row>
    <row r="2637" spans="1:6">
      <c r="A2637"/>
      <c r="E2637"/>
      <c r="F2637"/>
    </row>
    <row r="2638" spans="1:6">
      <c r="A2638"/>
      <c r="E2638"/>
      <c r="F2638"/>
    </row>
    <row r="2639" spans="1:6">
      <c r="A2639"/>
      <c r="E2639"/>
      <c r="F2639"/>
    </row>
    <row r="2640" spans="1:6">
      <c r="A2640"/>
      <c r="E2640"/>
      <c r="F2640"/>
    </row>
    <row r="2641" spans="1:6">
      <c r="A2641"/>
      <c r="E2641"/>
      <c r="F2641"/>
    </row>
    <row r="2642" spans="1:6">
      <c r="A2642"/>
      <c r="E2642"/>
      <c r="F2642"/>
    </row>
    <row r="2643" spans="1:6">
      <c r="A2643"/>
      <c r="E2643"/>
      <c r="F2643"/>
    </row>
    <row r="2644" spans="1:6">
      <c r="A2644"/>
      <c r="E2644"/>
      <c r="F2644"/>
    </row>
    <row r="2645" spans="1:6">
      <c r="A2645"/>
      <c r="E2645"/>
      <c r="F2645"/>
    </row>
    <row r="2646" spans="1:6">
      <c r="A2646"/>
      <c r="E2646"/>
      <c r="F2646"/>
    </row>
    <row r="2647" spans="1:6">
      <c r="A2647"/>
      <c r="E2647"/>
      <c r="F2647"/>
    </row>
    <row r="2648" spans="1:6">
      <c r="A2648"/>
      <c r="E2648"/>
      <c r="F2648"/>
    </row>
    <row r="2649" spans="1:6">
      <c r="A2649"/>
      <c r="E2649"/>
      <c r="F2649"/>
    </row>
    <row r="2650" spans="1:6">
      <c r="A2650"/>
      <c r="E2650"/>
      <c r="F2650"/>
    </row>
    <row r="2651" spans="1:6">
      <c r="A2651"/>
      <c r="E2651"/>
      <c r="F2651"/>
    </row>
    <row r="2652" spans="1:6">
      <c r="A2652"/>
      <c r="E2652"/>
      <c r="F2652"/>
    </row>
    <row r="2653" spans="1:6">
      <c r="A2653"/>
      <c r="E2653"/>
      <c r="F2653"/>
    </row>
    <row r="2654" spans="1:6">
      <c r="A2654"/>
      <c r="E2654"/>
      <c r="F2654"/>
    </row>
    <row r="2655" spans="1:6">
      <c r="A2655"/>
      <c r="E2655"/>
      <c r="F2655"/>
    </row>
    <row r="2656" spans="1:6">
      <c r="A2656"/>
      <c r="E2656"/>
      <c r="F2656"/>
    </row>
    <row r="2657" spans="1:6">
      <c r="A2657"/>
      <c r="E2657"/>
      <c r="F2657"/>
    </row>
    <row r="2658" spans="1:6">
      <c r="A2658"/>
      <c r="E2658"/>
      <c r="F2658"/>
    </row>
    <row r="2659" spans="1:6">
      <c r="A2659"/>
      <c r="E2659"/>
      <c r="F2659"/>
    </row>
    <row r="2660" spans="1:6">
      <c r="A2660"/>
      <c r="E2660"/>
      <c r="F2660"/>
    </row>
    <row r="2661" spans="1:6">
      <c r="A2661"/>
      <c r="E2661"/>
      <c r="F2661"/>
    </row>
    <row r="2662" spans="1:6">
      <c r="A2662"/>
      <c r="E2662"/>
      <c r="F2662"/>
    </row>
    <row r="2663" spans="1:6">
      <c r="A2663"/>
      <c r="E2663"/>
      <c r="F2663"/>
    </row>
    <row r="2664" spans="1:6">
      <c r="A2664"/>
      <c r="E2664"/>
      <c r="F2664"/>
    </row>
    <row r="2665" spans="1:6">
      <c r="A2665"/>
      <c r="E2665"/>
      <c r="F2665"/>
    </row>
    <row r="2666" spans="1:6">
      <c r="A2666"/>
      <c r="E2666"/>
      <c r="F2666"/>
    </row>
    <row r="2667" spans="1:6">
      <c r="A2667"/>
      <c r="E2667"/>
      <c r="F2667"/>
    </row>
    <row r="2668" spans="1:6">
      <c r="A2668"/>
      <c r="E2668"/>
      <c r="F2668"/>
    </row>
    <row r="2669" spans="1:6">
      <c r="A2669"/>
      <c r="E2669"/>
      <c r="F2669"/>
    </row>
    <row r="2670" spans="1:6">
      <c r="A2670"/>
      <c r="E2670"/>
      <c r="F2670"/>
    </row>
    <row r="2671" spans="1:6">
      <c r="A2671"/>
      <c r="E2671"/>
      <c r="F2671"/>
    </row>
    <row r="2672" spans="1:6">
      <c r="A2672"/>
      <c r="E2672"/>
      <c r="F2672"/>
    </row>
    <row r="2673" spans="1:6">
      <c r="A2673"/>
      <c r="E2673"/>
      <c r="F2673"/>
    </row>
    <row r="2674" spans="1:6">
      <c r="A2674"/>
      <c r="E2674"/>
      <c r="F2674"/>
    </row>
    <row r="2675" spans="1:6">
      <c r="A2675"/>
      <c r="E2675"/>
      <c r="F2675"/>
    </row>
    <row r="2676" spans="1:6">
      <c r="A2676"/>
      <c r="E2676"/>
      <c r="F2676"/>
    </row>
    <row r="2677" spans="1:6">
      <c r="A2677"/>
      <c r="E2677"/>
      <c r="F2677"/>
    </row>
    <row r="2678" spans="1:6">
      <c r="A2678"/>
      <c r="E2678"/>
      <c r="F2678"/>
    </row>
    <row r="2679" spans="1:6">
      <c r="A2679"/>
      <c r="E2679"/>
      <c r="F2679"/>
    </row>
    <row r="2680" spans="1:6">
      <c r="A2680"/>
      <c r="E2680"/>
      <c r="F2680"/>
    </row>
    <row r="2681" spans="1:6">
      <c r="A2681"/>
      <c r="E2681"/>
      <c r="F2681"/>
    </row>
    <row r="2682" spans="1:6">
      <c r="A2682"/>
      <c r="E2682"/>
      <c r="F2682"/>
    </row>
    <row r="2683" spans="1:6">
      <c r="A2683"/>
      <c r="E2683"/>
      <c r="F2683"/>
    </row>
    <row r="2684" spans="1:6">
      <c r="A2684"/>
      <c r="E2684"/>
      <c r="F2684"/>
    </row>
    <row r="2685" spans="1:6">
      <c r="A2685"/>
      <c r="E2685"/>
      <c r="F2685"/>
    </row>
    <row r="2686" spans="1:6">
      <c r="A2686"/>
      <c r="E2686"/>
      <c r="F2686"/>
    </row>
    <row r="2687" spans="1:6">
      <c r="A2687"/>
      <c r="E2687"/>
      <c r="F2687"/>
    </row>
    <row r="2688" spans="1:6">
      <c r="A2688"/>
      <c r="E2688"/>
      <c r="F2688"/>
    </row>
    <row r="2689" spans="1:6">
      <c r="A2689"/>
      <c r="E2689"/>
      <c r="F2689"/>
    </row>
    <row r="2690" spans="1:6">
      <c r="A2690"/>
      <c r="E2690"/>
      <c r="F2690"/>
    </row>
    <row r="2691" spans="1:6">
      <c r="A2691"/>
      <c r="E2691"/>
      <c r="F2691"/>
    </row>
    <row r="2692" spans="1:6">
      <c r="A2692"/>
      <c r="E2692"/>
      <c r="F2692"/>
    </row>
    <row r="2693" spans="1:6">
      <c r="A2693"/>
      <c r="E2693"/>
      <c r="F2693"/>
    </row>
    <row r="2694" spans="1:6">
      <c r="A2694"/>
      <c r="E2694"/>
      <c r="F2694"/>
    </row>
    <row r="2695" spans="1:6">
      <c r="A2695"/>
      <c r="E2695"/>
      <c r="F2695"/>
    </row>
    <row r="2696" spans="1:6">
      <c r="A2696"/>
      <c r="E2696"/>
      <c r="F2696"/>
    </row>
    <row r="2697" spans="1:6">
      <c r="A2697"/>
      <c r="E2697"/>
      <c r="F2697"/>
    </row>
    <row r="2698" spans="1:6">
      <c r="A2698"/>
      <c r="E2698"/>
      <c r="F2698"/>
    </row>
    <row r="2699" spans="1:6">
      <c r="A2699"/>
      <c r="E2699"/>
      <c r="F2699"/>
    </row>
    <row r="2700" spans="1:6">
      <c r="A2700"/>
      <c r="E2700"/>
      <c r="F2700"/>
    </row>
    <row r="2701" spans="1:6">
      <c r="A2701"/>
      <c r="E2701"/>
      <c r="F2701"/>
    </row>
    <row r="2702" spans="1:6">
      <c r="A2702"/>
      <c r="E2702"/>
      <c r="F2702"/>
    </row>
    <row r="2703" spans="1:6">
      <c r="A2703"/>
      <c r="E2703"/>
      <c r="F2703"/>
    </row>
    <row r="2704" spans="1:6">
      <c r="A2704"/>
      <c r="E2704"/>
      <c r="F2704"/>
    </row>
    <row r="2705" spans="1:6">
      <c r="A2705"/>
      <c r="E2705"/>
      <c r="F2705"/>
    </row>
    <row r="2706" spans="1:6">
      <c r="A2706"/>
      <c r="E2706"/>
      <c r="F2706"/>
    </row>
    <row r="2707" spans="1:6">
      <c r="A2707"/>
      <c r="E2707"/>
      <c r="F2707"/>
    </row>
    <row r="2708" spans="1:6">
      <c r="A2708"/>
      <c r="E2708"/>
      <c r="F2708"/>
    </row>
    <row r="2709" spans="1:6">
      <c r="A2709"/>
      <c r="E2709"/>
      <c r="F2709"/>
    </row>
    <row r="2710" spans="1:6">
      <c r="A2710"/>
      <c r="E2710"/>
      <c r="F2710"/>
    </row>
    <row r="2711" spans="1:6">
      <c r="A2711"/>
      <c r="E2711"/>
      <c r="F2711"/>
    </row>
    <row r="2712" spans="1:6">
      <c r="A2712"/>
      <c r="E2712"/>
      <c r="F2712"/>
    </row>
    <row r="2713" spans="1:6">
      <c r="A2713"/>
      <c r="E2713"/>
      <c r="F2713"/>
    </row>
    <row r="2714" spans="1:6">
      <c r="A2714"/>
      <c r="E2714"/>
      <c r="F2714"/>
    </row>
    <row r="2715" spans="1:6">
      <c r="A2715"/>
      <c r="E2715"/>
      <c r="F2715"/>
    </row>
    <row r="2716" spans="1:6">
      <c r="A2716"/>
      <c r="E2716"/>
      <c r="F2716"/>
    </row>
    <row r="2717" spans="1:6">
      <c r="A2717"/>
      <c r="E2717"/>
      <c r="F2717"/>
    </row>
    <row r="2718" spans="1:6">
      <c r="A2718"/>
      <c r="E2718"/>
      <c r="F2718"/>
    </row>
    <row r="2719" spans="1:6">
      <c r="A2719"/>
      <c r="E2719"/>
      <c r="F2719"/>
    </row>
    <row r="2720" spans="1:6">
      <c r="A2720"/>
      <c r="E2720"/>
      <c r="F2720"/>
    </row>
    <row r="2721" spans="1:6">
      <c r="A2721"/>
      <c r="E2721"/>
      <c r="F2721"/>
    </row>
    <row r="2722" spans="1:6">
      <c r="A2722"/>
      <c r="E2722"/>
      <c r="F2722"/>
    </row>
    <row r="2723" spans="1:6">
      <c r="A2723"/>
      <c r="E2723"/>
      <c r="F2723"/>
    </row>
    <row r="2724" spans="1:6">
      <c r="A2724"/>
      <c r="E2724"/>
      <c r="F2724"/>
    </row>
    <row r="2725" spans="1:6">
      <c r="A2725"/>
      <c r="E2725"/>
      <c r="F2725"/>
    </row>
    <row r="2726" spans="1:6">
      <c r="A2726"/>
      <c r="E2726"/>
      <c r="F2726"/>
    </row>
    <row r="2727" spans="1:6">
      <c r="A2727"/>
      <c r="E2727"/>
      <c r="F2727"/>
    </row>
    <row r="2728" spans="1:6">
      <c r="A2728"/>
      <c r="E2728"/>
      <c r="F2728"/>
    </row>
    <row r="2729" spans="1:6">
      <c r="A2729"/>
      <c r="E2729"/>
      <c r="F2729"/>
    </row>
    <row r="2730" spans="1:6">
      <c r="A2730"/>
      <c r="E2730"/>
      <c r="F2730"/>
    </row>
    <row r="2731" spans="1:6">
      <c r="A2731"/>
      <c r="E2731"/>
      <c r="F2731"/>
    </row>
    <row r="2732" spans="1:6">
      <c r="A2732"/>
      <c r="E2732"/>
      <c r="F2732"/>
    </row>
    <row r="2733" spans="1:6">
      <c r="A2733"/>
      <c r="E2733"/>
      <c r="F2733"/>
    </row>
    <row r="2734" spans="1:6">
      <c r="A2734"/>
      <c r="E2734"/>
      <c r="F2734"/>
    </row>
    <row r="2735" spans="1:6">
      <c r="A2735"/>
      <c r="E2735"/>
      <c r="F2735"/>
    </row>
    <row r="2736" spans="1:6">
      <c r="A2736"/>
      <c r="E2736"/>
      <c r="F2736"/>
    </row>
    <row r="2737" spans="1:6">
      <c r="A2737"/>
      <c r="E2737"/>
      <c r="F2737"/>
    </row>
    <row r="2738" spans="1:6">
      <c r="A2738"/>
      <c r="E2738"/>
      <c r="F2738"/>
    </row>
    <row r="2739" spans="1:6">
      <c r="A2739"/>
      <c r="E2739"/>
      <c r="F2739"/>
    </row>
    <row r="2740" spans="1:6">
      <c r="A2740"/>
      <c r="E2740"/>
      <c r="F2740"/>
    </row>
    <row r="2741" spans="1:6">
      <c r="A2741"/>
      <c r="E2741"/>
      <c r="F2741"/>
    </row>
    <row r="2742" spans="1:6">
      <c r="A2742"/>
      <c r="E2742"/>
      <c r="F2742"/>
    </row>
    <row r="2743" spans="1:6">
      <c r="A2743"/>
      <c r="E2743"/>
      <c r="F2743"/>
    </row>
    <row r="2744" spans="1:6">
      <c r="A2744"/>
      <c r="E2744"/>
      <c r="F2744"/>
    </row>
    <row r="2745" spans="1:6">
      <c r="A2745"/>
      <c r="E2745"/>
      <c r="F2745"/>
    </row>
    <row r="2746" spans="1:6">
      <c r="A2746"/>
      <c r="E2746"/>
      <c r="F2746"/>
    </row>
    <row r="2747" spans="1:6">
      <c r="A2747"/>
      <c r="E2747"/>
      <c r="F2747"/>
    </row>
    <row r="2748" spans="1:6">
      <c r="A2748"/>
      <c r="E2748"/>
      <c r="F2748"/>
    </row>
    <row r="2749" spans="1:6">
      <c r="A2749"/>
      <c r="E2749"/>
      <c r="F2749"/>
    </row>
    <row r="2750" spans="1:6">
      <c r="A2750"/>
      <c r="E2750"/>
      <c r="F2750"/>
    </row>
    <row r="2751" spans="1:6">
      <c r="A2751"/>
      <c r="E2751"/>
      <c r="F2751"/>
    </row>
    <row r="2752" spans="1:6">
      <c r="A2752"/>
      <c r="E2752"/>
      <c r="F2752"/>
    </row>
    <row r="2753" spans="1:6">
      <c r="A2753"/>
      <c r="E2753"/>
      <c r="F2753"/>
    </row>
    <row r="2754" spans="1:6">
      <c r="A2754"/>
      <c r="E2754"/>
      <c r="F2754"/>
    </row>
    <row r="2755" spans="1:6">
      <c r="A2755"/>
      <c r="E2755"/>
      <c r="F2755"/>
    </row>
    <row r="2756" spans="1:6">
      <c r="A2756"/>
      <c r="E2756"/>
      <c r="F2756"/>
    </row>
    <row r="2757" spans="1:6">
      <c r="A2757"/>
      <c r="E2757"/>
      <c r="F2757"/>
    </row>
    <row r="2758" spans="1:6">
      <c r="A2758"/>
      <c r="E2758"/>
      <c r="F2758"/>
    </row>
    <row r="2759" spans="1:6">
      <c r="A2759"/>
      <c r="E2759"/>
      <c r="F2759"/>
    </row>
    <row r="2760" spans="1:6">
      <c r="A2760"/>
      <c r="E2760"/>
      <c r="F2760"/>
    </row>
    <row r="2761" spans="1:6">
      <c r="A2761"/>
      <c r="E2761"/>
      <c r="F2761"/>
    </row>
    <row r="2762" spans="1:6">
      <c r="A2762"/>
      <c r="E2762"/>
      <c r="F2762"/>
    </row>
    <row r="2763" spans="1:6">
      <c r="A2763"/>
      <c r="E2763"/>
      <c r="F2763"/>
    </row>
    <row r="2764" spans="1:6">
      <c r="A2764"/>
      <c r="E2764"/>
      <c r="F2764"/>
    </row>
    <row r="2765" spans="1:6">
      <c r="A2765"/>
      <c r="E2765"/>
      <c r="F2765"/>
    </row>
    <row r="2766" spans="1:6">
      <c r="A2766"/>
      <c r="E2766"/>
      <c r="F2766"/>
    </row>
    <row r="2767" spans="1:6">
      <c r="A2767"/>
      <c r="E2767"/>
      <c r="F2767"/>
    </row>
    <row r="2768" spans="1:6">
      <c r="A2768"/>
      <c r="E2768"/>
      <c r="F2768"/>
    </row>
    <row r="2769" spans="1:6">
      <c r="A2769"/>
      <c r="E2769"/>
      <c r="F2769"/>
    </row>
    <row r="2770" spans="1:6">
      <c r="A2770"/>
      <c r="E2770"/>
      <c r="F2770"/>
    </row>
    <row r="2771" spans="1:6">
      <c r="A2771"/>
      <c r="E2771"/>
      <c r="F2771"/>
    </row>
    <row r="2772" spans="1:6">
      <c r="A2772"/>
      <c r="E2772"/>
      <c r="F2772"/>
    </row>
    <row r="2773" spans="1:6">
      <c r="A2773"/>
      <c r="E2773"/>
      <c r="F2773"/>
    </row>
    <row r="2774" spans="1:6">
      <c r="A2774"/>
      <c r="E2774"/>
      <c r="F2774"/>
    </row>
    <row r="2775" spans="1:6">
      <c r="A2775"/>
      <c r="E2775"/>
      <c r="F2775"/>
    </row>
    <row r="2776" spans="1:6">
      <c r="A2776"/>
      <c r="E2776"/>
      <c r="F2776"/>
    </row>
    <row r="2777" spans="1:6">
      <c r="A2777"/>
      <c r="E2777"/>
      <c r="F2777"/>
    </row>
    <row r="2778" spans="1:6">
      <c r="A2778"/>
      <c r="E2778"/>
      <c r="F2778"/>
    </row>
    <row r="2779" spans="1:6">
      <c r="A2779"/>
      <c r="E2779"/>
      <c r="F2779"/>
    </row>
    <row r="2780" spans="1:6">
      <c r="A2780"/>
      <c r="E2780"/>
      <c r="F2780"/>
    </row>
    <row r="2781" spans="1:6">
      <c r="A2781"/>
      <c r="E2781"/>
      <c r="F2781"/>
    </row>
    <row r="2782" spans="1:6">
      <c r="A2782"/>
      <c r="E2782"/>
      <c r="F2782"/>
    </row>
    <row r="2783" spans="1:6">
      <c r="A2783"/>
      <c r="E2783"/>
      <c r="F2783"/>
    </row>
    <row r="2784" spans="1:6">
      <c r="A2784"/>
      <c r="E2784"/>
      <c r="F2784"/>
    </row>
    <row r="2785" spans="1:6">
      <c r="A2785"/>
      <c r="E2785"/>
      <c r="F2785"/>
    </row>
    <row r="2786" spans="1:6">
      <c r="A2786"/>
      <c r="E2786"/>
      <c r="F2786"/>
    </row>
    <row r="2787" spans="1:6">
      <c r="A2787"/>
      <c r="E2787"/>
      <c r="F2787"/>
    </row>
    <row r="2788" spans="1:6">
      <c r="A2788"/>
      <c r="E2788"/>
      <c r="F2788"/>
    </row>
    <row r="2789" spans="1:6">
      <c r="A2789"/>
      <c r="E2789"/>
      <c r="F2789"/>
    </row>
    <row r="2790" spans="1:6">
      <c r="A2790"/>
      <c r="E2790"/>
      <c r="F2790"/>
    </row>
    <row r="2791" spans="1:6">
      <c r="A2791"/>
      <c r="E2791"/>
      <c r="F2791"/>
    </row>
    <row r="2792" spans="1:6">
      <c r="A2792"/>
      <c r="E2792"/>
      <c r="F2792"/>
    </row>
    <row r="2793" spans="1:6">
      <c r="A2793"/>
      <c r="E2793"/>
      <c r="F2793"/>
    </row>
    <row r="2794" spans="1:6">
      <c r="A2794"/>
      <c r="E2794"/>
      <c r="F2794"/>
    </row>
    <row r="2795" spans="1:6">
      <c r="A2795"/>
      <c r="E2795"/>
      <c r="F2795"/>
    </row>
    <row r="2796" spans="1:6">
      <c r="A2796"/>
      <c r="E2796"/>
      <c r="F2796"/>
    </row>
    <row r="2797" spans="1:6">
      <c r="A2797"/>
      <c r="E2797"/>
      <c r="F2797"/>
    </row>
    <row r="2798" spans="1:6">
      <c r="A2798"/>
      <c r="E2798"/>
      <c r="F2798"/>
    </row>
    <row r="2799" spans="1:6">
      <c r="A2799"/>
      <c r="E2799"/>
      <c r="F2799"/>
    </row>
    <row r="2800" spans="1:6">
      <c r="A2800"/>
      <c r="E2800"/>
      <c r="F2800"/>
    </row>
    <row r="2801" spans="1:6">
      <c r="A2801"/>
      <c r="E2801"/>
      <c r="F2801"/>
    </row>
    <row r="2802" spans="1:6">
      <c r="A2802"/>
      <c r="E2802"/>
      <c r="F2802"/>
    </row>
    <row r="2803" spans="1:6">
      <c r="A2803"/>
      <c r="E2803"/>
      <c r="F2803"/>
    </row>
    <row r="2804" spans="1:6">
      <c r="A2804"/>
      <c r="E2804"/>
      <c r="F2804"/>
    </row>
    <row r="2805" spans="1:6">
      <c r="A2805"/>
      <c r="E2805"/>
      <c r="F2805"/>
    </row>
    <row r="2806" spans="1:6">
      <c r="A2806"/>
      <c r="E2806"/>
      <c r="F2806"/>
    </row>
    <row r="2807" spans="1:6">
      <c r="A2807"/>
      <c r="E2807"/>
      <c r="F2807"/>
    </row>
    <row r="2808" spans="1:6">
      <c r="A2808"/>
      <c r="E2808"/>
      <c r="F2808"/>
    </row>
    <row r="2809" spans="1:6">
      <c r="A2809"/>
      <c r="E2809"/>
      <c r="F2809"/>
    </row>
    <row r="2810" spans="1:6">
      <c r="A2810"/>
      <c r="E2810"/>
      <c r="F2810"/>
    </row>
    <row r="2811" spans="1:6">
      <c r="A2811"/>
      <c r="E2811"/>
      <c r="F2811"/>
    </row>
    <row r="2812" spans="1:6">
      <c r="A2812"/>
      <c r="E2812"/>
      <c r="F2812"/>
    </row>
    <row r="2813" spans="1:6">
      <c r="A2813"/>
      <c r="E2813"/>
      <c r="F2813"/>
    </row>
    <row r="2814" spans="1:6">
      <c r="A2814"/>
      <c r="E2814"/>
      <c r="F2814"/>
    </row>
    <row r="2815" spans="1:6">
      <c r="A2815"/>
      <c r="E2815"/>
      <c r="F2815"/>
    </row>
    <row r="2816" spans="1:6">
      <c r="A2816"/>
      <c r="E2816"/>
      <c r="F2816"/>
    </row>
    <row r="2817" spans="1:6">
      <c r="A2817"/>
      <c r="E2817"/>
      <c r="F2817"/>
    </row>
    <row r="2818" spans="1:6">
      <c r="A2818"/>
      <c r="E2818"/>
      <c r="F2818"/>
    </row>
    <row r="2819" spans="1:6">
      <c r="A2819"/>
      <c r="E2819"/>
      <c r="F2819"/>
    </row>
    <row r="2820" spans="1:6">
      <c r="A2820"/>
      <c r="E2820"/>
      <c r="F2820"/>
    </row>
    <row r="2821" spans="1:6">
      <c r="A2821"/>
      <c r="E2821"/>
      <c r="F2821"/>
    </row>
    <row r="2822" spans="1:6">
      <c r="A2822"/>
      <c r="E2822"/>
      <c r="F2822"/>
    </row>
    <row r="2823" spans="1:6">
      <c r="A2823"/>
      <c r="E2823"/>
      <c r="F2823"/>
    </row>
    <row r="2824" spans="1:6">
      <c r="A2824"/>
      <c r="E2824"/>
      <c r="F2824"/>
    </row>
    <row r="2825" spans="1:6">
      <c r="A2825"/>
      <c r="E2825"/>
      <c r="F2825"/>
    </row>
    <row r="2826" spans="1:6">
      <c r="A2826"/>
      <c r="E2826"/>
      <c r="F2826"/>
    </row>
    <row r="2827" spans="1:6">
      <c r="A2827"/>
      <c r="E2827"/>
      <c r="F2827"/>
    </row>
    <row r="2828" spans="1:6">
      <c r="A2828"/>
      <c r="E2828"/>
      <c r="F2828"/>
    </row>
    <row r="2829" spans="1:6">
      <c r="A2829"/>
      <c r="E2829"/>
      <c r="F2829"/>
    </row>
    <row r="2830" spans="1:6">
      <c r="A2830"/>
      <c r="E2830"/>
      <c r="F2830"/>
    </row>
    <row r="2831" spans="1:6">
      <c r="A2831"/>
      <c r="E2831"/>
      <c r="F2831"/>
    </row>
    <row r="2832" spans="1:6">
      <c r="A2832"/>
      <c r="E2832"/>
      <c r="F2832"/>
    </row>
    <row r="2833" spans="1:6">
      <c r="A2833"/>
      <c r="E2833"/>
      <c r="F2833"/>
    </row>
    <row r="2834" spans="1:6">
      <c r="A2834"/>
      <c r="E2834"/>
      <c r="F2834"/>
    </row>
    <row r="2835" spans="1:6">
      <c r="A2835"/>
      <c r="E2835"/>
      <c r="F2835"/>
    </row>
    <row r="2836" spans="1:6">
      <c r="A2836"/>
      <c r="E2836"/>
      <c r="F2836"/>
    </row>
    <row r="2837" spans="1:6">
      <c r="A2837"/>
      <c r="E2837"/>
      <c r="F2837"/>
    </row>
    <row r="2838" spans="1:6">
      <c r="A2838"/>
      <c r="E2838"/>
      <c r="F2838"/>
    </row>
    <row r="2839" spans="1:6">
      <c r="A2839"/>
      <c r="E2839"/>
      <c r="F2839"/>
    </row>
    <row r="2840" spans="1:6">
      <c r="A2840"/>
      <c r="E2840"/>
      <c r="F2840"/>
    </row>
    <row r="2841" spans="1:6">
      <c r="A2841"/>
      <c r="E2841"/>
      <c r="F2841"/>
    </row>
    <row r="2842" spans="1:6">
      <c r="A2842"/>
      <c r="E2842"/>
      <c r="F2842"/>
    </row>
    <row r="2843" spans="1:6">
      <c r="A2843"/>
      <c r="E2843"/>
      <c r="F2843"/>
    </row>
    <row r="2844" spans="1:6">
      <c r="A2844"/>
      <c r="E2844"/>
      <c r="F2844"/>
    </row>
    <row r="2845" spans="1:6">
      <c r="A2845"/>
      <c r="E2845"/>
      <c r="F2845"/>
    </row>
    <row r="2846" spans="1:6">
      <c r="A2846"/>
      <c r="E2846"/>
      <c r="F2846"/>
    </row>
    <row r="2847" spans="1:6">
      <c r="A2847"/>
      <c r="E2847"/>
      <c r="F2847"/>
    </row>
    <row r="2848" spans="1:6">
      <c r="A2848"/>
      <c r="E2848"/>
      <c r="F2848"/>
    </row>
    <row r="2849" spans="1:6">
      <c r="A2849"/>
      <c r="E2849"/>
      <c r="F2849"/>
    </row>
    <row r="2850" spans="1:6">
      <c r="A2850"/>
      <c r="E2850"/>
      <c r="F2850"/>
    </row>
    <row r="2851" spans="1:6">
      <c r="A2851"/>
      <c r="E2851"/>
      <c r="F2851"/>
    </row>
    <row r="2852" spans="1:6">
      <c r="A2852"/>
      <c r="E2852"/>
      <c r="F2852"/>
    </row>
    <row r="2853" spans="1:6">
      <c r="A2853"/>
      <c r="E2853"/>
      <c r="F2853"/>
    </row>
    <row r="2854" spans="1:6">
      <c r="A2854"/>
      <c r="E2854"/>
      <c r="F2854"/>
    </row>
    <row r="2855" spans="1:6">
      <c r="A2855"/>
      <c r="E2855"/>
      <c r="F2855"/>
    </row>
    <row r="2856" spans="1:6">
      <c r="A2856"/>
      <c r="E2856"/>
      <c r="F2856"/>
    </row>
    <row r="2857" spans="1:6">
      <c r="A2857"/>
      <c r="E2857"/>
      <c r="F2857"/>
    </row>
    <row r="2858" spans="1:6">
      <c r="A2858"/>
      <c r="E2858"/>
      <c r="F2858"/>
    </row>
    <row r="2859" spans="1:6">
      <c r="A2859"/>
      <c r="E2859"/>
      <c r="F2859"/>
    </row>
    <row r="2860" spans="1:6">
      <c r="A2860"/>
      <c r="E2860"/>
      <c r="F2860"/>
    </row>
    <row r="2861" spans="1:6">
      <c r="A2861"/>
      <c r="E2861"/>
      <c r="F2861"/>
    </row>
    <row r="2862" spans="1:6">
      <c r="A2862"/>
      <c r="E2862"/>
      <c r="F2862"/>
    </row>
    <row r="2863" spans="1:6">
      <c r="A2863"/>
      <c r="E2863"/>
      <c r="F2863"/>
    </row>
    <row r="2864" spans="1:6">
      <c r="A2864"/>
      <c r="E2864"/>
      <c r="F2864"/>
    </row>
    <row r="2865" spans="1:6">
      <c r="A2865"/>
      <c r="E2865"/>
      <c r="F2865"/>
    </row>
    <row r="2866" spans="1:6">
      <c r="A2866"/>
      <c r="E2866"/>
      <c r="F2866"/>
    </row>
    <row r="2867" spans="1:6">
      <c r="A2867"/>
      <c r="E2867"/>
      <c r="F2867"/>
    </row>
    <row r="2868" spans="1:6">
      <c r="A2868"/>
      <c r="E2868"/>
      <c r="F2868"/>
    </row>
    <row r="2869" spans="1:6">
      <c r="A2869"/>
      <c r="E2869"/>
      <c r="F2869"/>
    </row>
    <row r="2870" spans="1:6">
      <c r="A2870"/>
      <c r="E2870"/>
      <c r="F2870"/>
    </row>
    <row r="2871" spans="1:6">
      <c r="A2871"/>
      <c r="E2871"/>
      <c r="F2871"/>
    </row>
    <row r="2872" spans="1:6">
      <c r="A2872"/>
      <c r="E2872"/>
      <c r="F2872"/>
    </row>
    <row r="2873" spans="1:6">
      <c r="A2873"/>
      <c r="E2873"/>
      <c r="F2873"/>
    </row>
    <row r="2874" spans="1:6">
      <c r="A2874"/>
      <c r="E2874"/>
      <c r="F2874"/>
    </row>
    <row r="2875" spans="1:6">
      <c r="A2875"/>
      <c r="E2875"/>
      <c r="F2875"/>
    </row>
    <row r="2876" spans="1:6">
      <c r="A2876"/>
      <c r="E2876"/>
      <c r="F2876"/>
    </row>
    <row r="2877" spans="1:6">
      <c r="A2877"/>
      <c r="E2877"/>
      <c r="F2877"/>
    </row>
    <row r="2878" spans="1:6">
      <c r="A2878"/>
      <c r="E2878"/>
      <c r="F2878"/>
    </row>
    <row r="2879" spans="1:6">
      <c r="A2879"/>
      <c r="E2879"/>
      <c r="F2879"/>
    </row>
    <row r="2880" spans="1:6">
      <c r="A2880"/>
      <c r="E2880"/>
      <c r="F2880"/>
    </row>
    <row r="2881" spans="1:6">
      <c r="A2881"/>
      <c r="E2881"/>
      <c r="F2881"/>
    </row>
    <row r="2882" spans="1:6">
      <c r="A2882"/>
      <c r="E2882"/>
      <c r="F2882"/>
    </row>
    <row r="2883" spans="1:6">
      <c r="A2883"/>
      <c r="E2883"/>
      <c r="F2883"/>
    </row>
    <row r="2884" spans="1:6">
      <c r="A2884"/>
      <c r="E2884"/>
      <c r="F2884"/>
    </row>
    <row r="2885" spans="1:6">
      <c r="A2885"/>
      <c r="E2885"/>
      <c r="F2885"/>
    </row>
    <row r="2886" spans="1:6">
      <c r="A2886"/>
      <c r="E2886"/>
      <c r="F2886"/>
    </row>
    <row r="2887" spans="1:6">
      <c r="A2887"/>
      <c r="E2887"/>
      <c r="F2887"/>
    </row>
    <row r="2888" spans="1:6">
      <c r="A2888"/>
      <c r="E2888"/>
      <c r="F2888"/>
    </row>
    <row r="2889" spans="1:6">
      <c r="A2889"/>
      <c r="E2889"/>
      <c r="F2889"/>
    </row>
    <row r="2890" spans="1:6">
      <c r="A2890"/>
      <c r="E2890"/>
      <c r="F2890"/>
    </row>
    <row r="2891" spans="1:6">
      <c r="A2891"/>
      <c r="E2891"/>
      <c r="F2891"/>
    </row>
    <row r="2892" spans="1:6">
      <c r="A2892"/>
      <c r="E2892"/>
      <c r="F2892"/>
    </row>
    <row r="2893" spans="1:6">
      <c r="A2893"/>
      <c r="E2893"/>
      <c r="F2893"/>
    </row>
    <row r="2894" spans="1:6">
      <c r="A2894"/>
      <c r="E2894"/>
      <c r="F2894"/>
    </row>
    <row r="2895" spans="1:6">
      <c r="A2895"/>
      <c r="E2895"/>
      <c r="F2895"/>
    </row>
    <row r="2896" spans="1:6">
      <c r="A2896"/>
      <c r="E2896"/>
      <c r="F2896"/>
    </row>
    <row r="2897" spans="1:6">
      <c r="A2897"/>
      <c r="E2897"/>
      <c r="F2897"/>
    </row>
    <row r="2898" spans="1:6">
      <c r="A2898"/>
      <c r="E2898"/>
      <c r="F2898"/>
    </row>
    <row r="2899" spans="1:6">
      <c r="A2899"/>
      <c r="E2899"/>
      <c r="F2899"/>
    </row>
    <row r="2900" spans="1:6">
      <c r="A2900"/>
      <c r="E2900"/>
      <c r="F2900"/>
    </row>
    <row r="2901" spans="1:6">
      <c r="A2901"/>
      <c r="E2901"/>
      <c r="F2901"/>
    </row>
    <row r="2902" spans="1:6">
      <c r="A2902"/>
      <c r="E2902"/>
      <c r="F2902"/>
    </row>
    <row r="2903" spans="1:6">
      <c r="A2903"/>
      <c r="E2903"/>
      <c r="F2903"/>
    </row>
    <row r="2904" spans="1:6">
      <c r="A2904"/>
      <c r="E2904"/>
      <c r="F2904"/>
    </row>
    <row r="2905" spans="1:6">
      <c r="A2905"/>
      <c r="E2905"/>
      <c r="F2905"/>
    </row>
    <row r="2906" spans="1:6">
      <c r="A2906"/>
      <c r="E2906"/>
      <c r="F2906"/>
    </row>
    <row r="2907" spans="1:6">
      <c r="A2907"/>
      <c r="E2907"/>
      <c r="F2907"/>
    </row>
    <row r="2908" spans="1:6">
      <c r="A2908"/>
      <c r="E2908"/>
      <c r="F2908"/>
    </row>
    <row r="2909" spans="1:6">
      <c r="A2909"/>
      <c r="E2909"/>
      <c r="F2909"/>
    </row>
    <row r="2910" spans="1:6">
      <c r="A2910"/>
      <c r="E2910"/>
      <c r="F2910"/>
    </row>
    <row r="2911" spans="1:6">
      <c r="A2911"/>
      <c r="E2911"/>
      <c r="F2911"/>
    </row>
    <row r="2912" spans="1:6">
      <c r="A2912"/>
      <c r="E2912"/>
      <c r="F2912"/>
    </row>
    <row r="2913" spans="1:6">
      <c r="A2913"/>
      <c r="E2913"/>
      <c r="F2913"/>
    </row>
    <row r="2914" spans="1:6">
      <c r="A2914"/>
      <c r="E2914"/>
      <c r="F2914"/>
    </row>
    <row r="2915" spans="1:6">
      <c r="A2915"/>
      <c r="E2915"/>
      <c r="F2915"/>
    </row>
    <row r="2916" spans="1:6">
      <c r="A2916"/>
      <c r="E2916"/>
      <c r="F2916"/>
    </row>
    <row r="2917" spans="1:6">
      <c r="A2917"/>
      <c r="E2917"/>
      <c r="F2917"/>
    </row>
    <row r="2918" spans="1:6">
      <c r="A2918"/>
      <c r="E2918"/>
      <c r="F2918"/>
    </row>
    <row r="2919" spans="1:6">
      <c r="A2919"/>
      <c r="E2919"/>
      <c r="F2919"/>
    </row>
    <row r="2920" spans="1:6">
      <c r="A2920"/>
      <c r="E2920"/>
      <c r="F2920"/>
    </row>
    <row r="2921" spans="1:6">
      <c r="A2921"/>
      <c r="E2921"/>
      <c r="F2921"/>
    </row>
    <row r="2922" spans="1:6">
      <c r="A2922"/>
      <c r="E2922"/>
      <c r="F2922"/>
    </row>
    <row r="2923" spans="1:6">
      <c r="A2923"/>
      <c r="E2923"/>
      <c r="F2923"/>
    </row>
    <row r="2924" spans="1:6">
      <c r="A2924"/>
      <c r="E2924"/>
      <c r="F2924"/>
    </row>
    <row r="2925" spans="1:6">
      <c r="A2925"/>
      <c r="E2925"/>
      <c r="F2925"/>
    </row>
    <row r="2926" spans="1:6">
      <c r="A2926"/>
      <c r="E2926"/>
      <c r="F2926"/>
    </row>
    <row r="2927" spans="1:6">
      <c r="A2927"/>
      <c r="E2927"/>
      <c r="F2927"/>
    </row>
    <row r="2928" spans="1:6">
      <c r="A2928"/>
      <c r="E2928"/>
      <c r="F2928"/>
    </row>
    <row r="2929" spans="1:6">
      <c r="A2929"/>
      <c r="E2929"/>
      <c r="F2929"/>
    </row>
    <row r="2930" spans="1:6">
      <c r="A2930"/>
      <c r="E2930"/>
      <c r="F2930"/>
    </row>
    <row r="2931" spans="1:6">
      <c r="A2931"/>
      <c r="E2931"/>
      <c r="F2931"/>
    </row>
    <row r="2932" spans="1:6">
      <c r="A2932"/>
      <c r="E2932"/>
      <c r="F2932"/>
    </row>
    <row r="2933" spans="1:6">
      <c r="A2933"/>
      <c r="E2933"/>
      <c r="F2933"/>
    </row>
    <row r="2934" spans="1:6">
      <c r="A2934"/>
      <c r="E2934"/>
      <c r="F2934"/>
    </row>
    <row r="2935" spans="1:6">
      <c r="A2935"/>
      <c r="E2935"/>
      <c r="F2935"/>
    </row>
    <row r="2936" spans="1:6">
      <c r="A2936"/>
      <c r="E2936"/>
      <c r="F2936"/>
    </row>
    <row r="2937" spans="1:6">
      <c r="A2937"/>
      <c r="E2937"/>
      <c r="F2937"/>
    </row>
    <row r="2938" spans="1:6">
      <c r="A2938"/>
      <c r="E2938"/>
      <c r="F2938"/>
    </row>
    <row r="2939" spans="1:6">
      <c r="A2939"/>
      <c r="E2939"/>
      <c r="F2939"/>
    </row>
    <row r="2940" spans="1:6">
      <c r="A2940"/>
      <c r="E2940"/>
      <c r="F2940"/>
    </row>
    <row r="2941" spans="1:6">
      <c r="A2941"/>
      <c r="E2941"/>
      <c r="F2941"/>
    </row>
    <row r="2942" spans="1:6">
      <c r="A2942"/>
      <c r="E2942"/>
      <c r="F2942"/>
    </row>
    <row r="2943" spans="1:6">
      <c r="A2943"/>
      <c r="E2943"/>
      <c r="F2943"/>
    </row>
    <row r="2944" spans="1:6">
      <c r="A2944"/>
      <c r="E2944"/>
      <c r="F2944"/>
    </row>
    <row r="2945" spans="1:6">
      <c r="A2945"/>
      <c r="E2945"/>
      <c r="F2945"/>
    </row>
    <row r="2946" spans="1:6">
      <c r="A2946"/>
      <c r="E2946"/>
      <c r="F2946"/>
    </row>
    <row r="2947" spans="1:6">
      <c r="A2947"/>
      <c r="E2947"/>
      <c r="F2947"/>
    </row>
    <row r="2948" spans="1:6">
      <c r="A2948"/>
      <c r="E2948"/>
      <c r="F2948"/>
    </row>
    <row r="2949" spans="1:6">
      <c r="A2949"/>
      <c r="E2949"/>
      <c r="F2949"/>
    </row>
    <row r="2950" spans="1:6">
      <c r="A2950"/>
      <c r="E2950"/>
      <c r="F2950"/>
    </row>
    <row r="2951" spans="1:6">
      <c r="A2951"/>
      <c r="E2951"/>
      <c r="F2951"/>
    </row>
    <row r="2952" spans="1:6">
      <c r="A2952"/>
      <c r="E2952"/>
      <c r="F2952"/>
    </row>
    <row r="2953" spans="1:6">
      <c r="A2953"/>
      <c r="E2953"/>
      <c r="F2953"/>
    </row>
    <row r="2954" spans="1:6">
      <c r="A2954"/>
      <c r="E2954"/>
      <c r="F2954"/>
    </row>
    <row r="2955" spans="1:6">
      <c r="A2955"/>
      <c r="E2955"/>
      <c r="F2955"/>
    </row>
    <row r="2956" spans="1:6">
      <c r="A2956"/>
      <c r="E2956"/>
      <c r="F2956"/>
    </row>
    <row r="2957" spans="1:6">
      <c r="A2957"/>
      <c r="E2957"/>
      <c r="F2957"/>
    </row>
    <row r="2958" spans="1:6">
      <c r="A2958"/>
      <c r="E2958"/>
      <c r="F2958"/>
    </row>
    <row r="2959" spans="1:6">
      <c r="A2959"/>
      <c r="E2959"/>
      <c r="F2959"/>
    </row>
    <row r="2960" spans="1:6">
      <c r="A2960"/>
      <c r="E2960"/>
      <c r="F2960"/>
    </row>
    <row r="2961" spans="1:6">
      <c r="A2961"/>
      <c r="E2961"/>
      <c r="F2961"/>
    </row>
    <row r="2962" spans="1:6">
      <c r="A2962"/>
      <c r="E2962"/>
      <c r="F2962"/>
    </row>
    <row r="2963" spans="1:6">
      <c r="A2963"/>
      <c r="E2963"/>
      <c r="F2963"/>
    </row>
    <row r="2964" spans="1:6">
      <c r="A2964"/>
      <c r="E2964"/>
      <c r="F2964"/>
    </row>
    <row r="2965" spans="1:6">
      <c r="A2965"/>
      <c r="E2965"/>
      <c r="F2965"/>
    </row>
    <row r="2966" spans="1:6">
      <c r="A2966"/>
      <c r="E2966"/>
      <c r="F2966"/>
    </row>
    <row r="2967" spans="1:6">
      <c r="A2967"/>
      <c r="E2967"/>
      <c r="F2967"/>
    </row>
    <row r="2968" spans="1:6">
      <c r="A2968"/>
      <c r="E2968"/>
      <c r="F2968"/>
    </row>
    <row r="2969" spans="1:6">
      <c r="A2969"/>
      <c r="E2969"/>
      <c r="F2969"/>
    </row>
    <row r="2970" spans="1:6">
      <c r="A2970"/>
      <c r="E2970"/>
      <c r="F2970"/>
    </row>
    <row r="2971" spans="1:6">
      <c r="A2971"/>
      <c r="E2971"/>
      <c r="F2971"/>
    </row>
    <row r="2972" spans="1:6">
      <c r="A2972"/>
      <c r="E2972"/>
      <c r="F2972"/>
    </row>
    <row r="2973" spans="1:6">
      <c r="A2973"/>
      <c r="E2973"/>
      <c r="F2973"/>
    </row>
    <row r="2974" spans="1:6">
      <c r="A2974"/>
      <c r="E2974"/>
      <c r="F2974"/>
    </row>
    <row r="2975" spans="1:6">
      <c r="A2975"/>
      <c r="E2975"/>
      <c r="F2975"/>
    </row>
    <row r="2976" spans="1:6">
      <c r="A2976"/>
      <c r="E2976"/>
      <c r="F2976"/>
    </row>
    <row r="2977" spans="1:6">
      <c r="A2977"/>
      <c r="E2977"/>
      <c r="F2977"/>
    </row>
    <row r="2978" spans="1:6">
      <c r="A2978"/>
      <c r="E2978"/>
      <c r="F2978"/>
    </row>
    <row r="2979" spans="1:6">
      <c r="A2979"/>
      <c r="E2979"/>
      <c r="F2979"/>
    </row>
    <row r="2980" spans="1:6">
      <c r="A2980"/>
      <c r="E2980"/>
      <c r="F2980"/>
    </row>
    <row r="2981" spans="1:6">
      <c r="A2981"/>
      <c r="E2981"/>
      <c r="F2981"/>
    </row>
    <row r="2982" spans="1:6">
      <c r="A2982"/>
      <c r="E2982"/>
      <c r="F2982"/>
    </row>
    <row r="2983" spans="1:6">
      <c r="A2983"/>
      <c r="E2983"/>
      <c r="F2983"/>
    </row>
    <row r="2984" spans="1:6">
      <c r="A2984"/>
      <c r="E2984"/>
      <c r="F2984"/>
    </row>
    <row r="2985" spans="1:6">
      <c r="A2985"/>
      <c r="E2985"/>
      <c r="F2985"/>
    </row>
    <row r="2986" spans="1:6">
      <c r="A2986"/>
      <c r="E2986"/>
      <c r="F2986"/>
    </row>
    <row r="2987" spans="1:6">
      <c r="A2987"/>
      <c r="E2987"/>
      <c r="F2987"/>
    </row>
    <row r="2988" spans="1:6">
      <c r="A2988"/>
      <c r="E2988"/>
      <c r="F2988"/>
    </row>
    <row r="2989" spans="1:6">
      <c r="A2989"/>
      <c r="E2989"/>
      <c r="F2989"/>
    </row>
    <row r="2990" spans="1:6">
      <c r="A2990"/>
      <c r="E2990"/>
      <c r="F2990"/>
    </row>
    <row r="2991" spans="1:6">
      <c r="A2991"/>
      <c r="E2991"/>
      <c r="F2991"/>
    </row>
    <row r="2992" spans="1:6">
      <c r="A2992"/>
      <c r="E2992"/>
      <c r="F2992"/>
    </row>
    <row r="2993" spans="1:6">
      <c r="A2993"/>
      <c r="E2993"/>
      <c r="F2993"/>
    </row>
    <row r="2994" spans="1:6">
      <c r="A2994"/>
      <c r="E2994"/>
      <c r="F2994"/>
    </row>
    <row r="2995" spans="1:6">
      <c r="A2995"/>
      <c r="E2995"/>
      <c r="F2995"/>
    </row>
    <row r="2996" spans="1:6">
      <c r="A2996"/>
      <c r="E2996"/>
      <c r="F2996"/>
    </row>
    <row r="2997" spans="1:6">
      <c r="A2997"/>
      <c r="E2997"/>
      <c r="F2997"/>
    </row>
    <row r="2998" spans="1:6">
      <c r="A2998"/>
      <c r="E2998"/>
      <c r="F2998"/>
    </row>
    <row r="2999" spans="1:6">
      <c r="A2999"/>
      <c r="E2999"/>
      <c r="F2999"/>
    </row>
    <row r="3000" spans="1:6">
      <c r="A3000"/>
      <c r="E3000"/>
      <c r="F3000"/>
    </row>
    <row r="3001" spans="1:6">
      <c r="A3001"/>
      <c r="E3001"/>
      <c r="F3001"/>
    </row>
    <row r="3002" spans="1:6">
      <c r="A3002"/>
      <c r="E3002"/>
      <c r="F3002"/>
    </row>
    <row r="3003" spans="1:6">
      <c r="A3003"/>
      <c r="E3003"/>
      <c r="F3003"/>
    </row>
    <row r="3004" spans="1:6">
      <c r="A3004"/>
      <c r="E3004"/>
      <c r="F3004"/>
    </row>
    <row r="3005" spans="1:6">
      <c r="A3005"/>
      <c r="E3005"/>
      <c r="F3005"/>
    </row>
    <row r="3006" spans="1:6">
      <c r="A3006"/>
      <c r="E3006"/>
      <c r="F3006"/>
    </row>
    <row r="3007" spans="1:6">
      <c r="A3007"/>
      <c r="E3007"/>
      <c r="F3007"/>
    </row>
    <row r="3008" spans="1:6">
      <c r="A3008"/>
      <c r="E3008"/>
      <c r="F3008"/>
    </row>
    <row r="3009" spans="1:6">
      <c r="A3009"/>
      <c r="E3009"/>
      <c r="F3009"/>
    </row>
    <row r="3010" spans="1:6">
      <c r="A3010"/>
      <c r="E3010"/>
      <c r="F3010"/>
    </row>
    <row r="3011" spans="1:6">
      <c r="A3011"/>
      <c r="E3011"/>
      <c r="F3011"/>
    </row>
    <row r="3012" spans="1:6">
      <c r="A3012"/>
      <c r="E3012"/>
      <c r="F3012"/>
    </row>
    <row r="3013" spans="1:6">
      <c r="A3013"/>
      <c r="E3013"/>
      <c r="F3013"/>
    </row>
    <row r="3014" spans="1:6">
      <c r="A3014"/>
      <c r="E3014"/>
      <c r="F3014"/>
    </row>
    <row r="3015" spans="1:6">
      <c r="A3015"/>
      <c r="E3015"/>
      <c r="F3015"/>
    </row>
    <row r="3016" spans="1:6">
      <c r="A3016"/>
      <c r="E3016"/>
      <c r="F3016"/>
    </row>
    <row r="3017" spans="1:6">
      <c r="A3017"/>
      <c r="E3017"/>
      <c r="F3017"/>
    </row>
    <row r="3018" spans="1:6">
      <c r="A3018"/>
      <c r="E3018"/>
      <c r="F3018"/>
    </row>
    <row r="3019" spans="1:6">
      <c r="A3019"/>
      <c r="E3019"/>
      <c r="F3019"/>
    </row>
    <row r="3020" spans="1:6">
      <c r="A3020"/>
      <c r="E3020"/>
      <c r="F3020"/>
    </row>
    <row r="3021" spans="1:6">
      <c r="A3021"/>
      <c r="E3021"/>
      <c r="F3021"/>
    </row>
    <row r="3022" spans="1:6">
      <c r="A3022"/>
      <c r="E3022"/>
      <c r="F3022"/>
    </row>
    <row r="3023" spans="1:6">
      <c r="A3023"/>
      <c r="E3023"/>
      <c r="F3023"/>
    </row>
    <row r="3024" spans="1:6">
      <c r="A3024"/>
      <c r="E3024"/>
      <c r="F3024"/>
    </row>
    <row r="3025" spans="1:6">
      <c r="A3025"/>
      <c r="E3025"/>
      <c r="F3025"/>
    </row>
    <row r="3026" spans="1:6">
      <c r="A3026"/>
      <c r="E3026"/>
      <c r="F3026"/>
    </row>
    <row r="3027" spans="1:6">
      <c r="A3027"/>
      <c r="E3027"/>
      <c r="F3027"/>
    </row>
    <row r="3028" spans="1:6">
      <c r="A3028"/>
      <c r="E3028"/>
      <c r="F3028"/>
    </row>
    <row r="3029" spans="1:6">
      <c r="A3029"/>
      <c r="E3029"/>
      <c r="F3029"/>
    </row>
    <row r="3030" spans="1:6">
      <c r="A3030"/>
      <c r="E3030"/>
      <c r="F3030"/>
    </row>
    <row r="3031" spans="1:6">
      <c r="A3031"/>
      <c r="E3031"/>
      <c r="F3031"/>
    </row>
    <row r="3032" spans="1:6">
      <c r="A3032"/>
      <c r="E3032"/>
      <c r="F3032"/>
    </row>
    <row r="3033" spans="1:6">
      <c r="A3033"/>
      <c r="E3033"/>
      <c r="F3033"/>
    </row>
    <row r="3034" spans="1:6">
      <c r="A3034"/>
      <c r="E3034"/>
      <c r="F3034"/>
    </row>
    <row r="3035" spans="1:6">
      <c r="A3035"/>
      <c r="E3035"/>
      <c r="F3035"/>
    </row>
    <row r="3036" spans="1:6">
      <c r="A3036"/>
      <c r="E3036"/>
      <c r="F3036"/>
    </row>
    <row r="3037" spans="1:6">
      <c r="A3037"/>
      <c r="E3037"/>
      <c r="F3037"/>
    </row>
    <row r="3038" spans="1:6">
      <c r="A3038"/>
      <c r="E3038"/>
      <c r="F3038"/>
    </row>
    <row r="3039" spans="1:6">
      <c r="A3039"/>
      <c r="E3039"/>
      <c r="F3039"/>
    </row>
    <row r="3040" spans="1:6">
      <c r="A3040"/>
      <c r="E3040"/>
      <c r="F3040"/>
    </row>
    <row r="3041" spans="1:6">
      <c r="A3041"/>
      <c r="E3041"/>
      <c r="F3041"/>
    </row>
    <row r="3042" spans="1:6">
      <c r="A3042"/>
      <c r="E3042"/>
      <c r="F3042"/>
    </row>
    <row r="3043" spans="1:6">
      <c r="A3043"/>
      <c r="E3043"/>
      <c r="F3043"/>
    </row>
    <row r="3044" spans="1:6">
      <c r="A3044"/>
      <c r="E3044"/>
      <c r="F3044"/>
    </row>
    <row r="3045" spans="1:6">
      <c r="A3045"/>
      <c r="E3045"/>
      <c r="F3045"/>
    </row>
    <row r="3046" spans="1:6">
      <c r="A3046"/>
      <c r="E3046"/>
      <c r="F3046"/>
    </row>
    <row r="3047" spans="1:6">
      <c r="A3047"/>
      <c r="E3047"/>
      <c r="F3047"/>
    </row>
    <row r="3048" spans="1:6">
      <c r="A3048"/>
      <c r="E3048"/>
      <c r="F3048"/>
    </row>
    <row r="3049" spans="1:6">
      <c r="A3049"/>
      <c r="E3049"/>
      <c r="F3049"/>
    </row>
    <row r="3050" spans="1:6">
      <c r="A3050"/>
      <c r="E3050"/>
      <c r="F3050"/>
    </row>
    <row r="3051" spans="1:6">
      <c r="A3051"/>
      <c r="E3051"/>
      <c r="F3051"/>
    </row>
    <row r="3052" spans="1:6">
      <c r="A3052"/>
      <c r="E3052"/>
      <c r="F3052"/>
    </row>
    <row r="3053" spans="1:6">
      <c r="A3053"/>
      <c r="E3053"/>
      <c r="F3053"/>
    </row>
    <row r="3054" spans="1:6">
      <c r="A3054"/>
      <c r="E3054"/>
      <c r="F3054"/>
    </row>
    <row r="3055" spans="1:6">
      <c r="A3055"/>
      <c r="E3055"/>
      <c r="F3055"/>
    </row>
    <row r="3056" spans="1:6">
      <c r="A3056"/>
      <c r="E3056"/>
      <c r="F3056"/>
    </row>
    <row r="3057" spans="1:6">
      <c r="A3057"/>
      <c r="E3057"/>
      <c r="F3057"/>
    </row>
    <row r="3058" spans="1:6">
      <c r="A3058"/>
      <c r="E3058"/>
      <c r="F3058"/>
    </row>
    <row r="3059" spans="1:6">
      <c r="A3059"/>
      <c r="E3059"/>
      <c r="F3059"/>
    </row>
    <row r="3060" spans="1:6">
      <c r="A3060"/>
      <c r="E3060"/>
      <c r="F3060"/>
    </row>
    <row r="3061" spans="1:6">
      <c r="A3061"/>
      <c r="E3061"/>
      <c r="F3061"/>
    </row>
    <row r="3062" spans="1:6">
      <c r="A3062"/>
      <c r="E3062"/>
      <c r="F3062"/>
    </row>
    <row r="3063" spans="1:6">
      <c r="A3063"/>
      <c r="E3063"/>
      <c r="F3063"/>
    </row>
    <row r="3064" spans="1:6">
      <c r="A3064"/>
      <c r="E3064"/>
      <c r="F3064"/>
    </row>
    <row r="3065" spans="1:6">
      <c r="A3065"/>
      <c r="E3065"/>
      <c r="F3065"/>
    </row>
    <row r="3066" spans="1:6">
      <c r="A3066"/>
      <c r="E3066"/>
      <c r="F3066"/>
    </row>
    <row r="3067" spans="1:6">
      <c r="A3067"/>
      <c r="E3067"/>
      <c r="F3067"/>
    </row>
    <row r="3068" spans="1:6">
      <c r="A3068"/>
      <c r="E3068"/>
      <c r="F3068"/>
    </row>
    <row r="3069" spans="1:6">
      <c r="A3069"/>
      <c r="E3069"/>
      <c r="F3069"/>
    </row>
    <row r="3070" spans="1:6">
      <c r="A3070"/>
      <c r="E3070"/>
      <c r="F3070"/>
    </row>
    <row r="3071" spans="1:6">
      <c r="A3071"/>
      <c r="E3071"/>
      <c r="F3071"/>
    </row>
    <row r="3072" spans="1:6">
      <c r="A3072"/>
      <c r="E3072"/>
      <c r="F3072"/>
    </row>
    <row r="3073" spans="1:6">
      <c r="A3073"/>
      <c r="E3073"/>
      <c r="F3073"/>
    </row>
    <row r="3074" spans="1:6">
      <c r="A3074"/>
      <c r="E3074"/>
      <c r="F3074"/>
    </row>
    <row r="3075" spans="1:6">
      <c r="A3075"/>
      <c r="E3075"/>
      <c r="F3075"/>
    </row>
    <row r="3076" spans="1:6">
      <c r="A3076"/>
      <c r="E3076"/>
      <c r="F3076"/>
    </row>
    <row r="3077" spans="1:6">
      <c r="A3077"/>
      <c r="E3077"/>
      <c r="F3077"/>
    </row>
    <row r="3078" spans="1:6">
      <c r="A3078"/>
      <c r="E3078"/>
      <c r="F3078"/>
    </row>
    <row r="3079" spans="1:6">
      <c r="A3079"/>
      <c r="E3079"/>
      <c r="F3079"/>
    </row>
    <row r="3080" spans="1:6">
      <c r="A3080"/>
      <c r="E3080"/>
      <c r="F3080"/>
    </row>
    <row r="3081" spans="1:6">
      <c r="A3081"/>
      <c r="E3081"/>
      <c r="F3081"/>
    </row>
    <row r="3082" spans="1:6">
      <c r="A3082"/>
      <c r="E3082"/>
      <c r="F3082"/>
    </row>
    <row r="3083" spans="1:6">
      <c r="A3083"/>
      <c r="E3083"/>
      <c r="F3083"/>
    </row>
    <row r="3084" spans="1:6">
      <c r="A3084"/>
      <c r="E3084"/>
      <c r="F3084"/>
    </row>
    <row r="3085" spans="1:6">
      <c r="A3085"/>
      <c r="E3085"/>
      <c r="F3085"/>
    </row>
    <row r="3086" spans="1:6">
      <c r="A3086"/>
      <c r="E3086"/>
      <c r="F3086"/>
    </row>
    <row r="3087" spans="1:6">
      <c r="A3087"/>
      <c r="E3087"/>
      <c r="F3087"/>
    </row>
    <row r="3088" spans="1:6">
      <c r="A3088"/>
      <c r="E3088"/>
      <c r="F3088"/>
    </row>
    <row r="3089" spans="1:6">
      <c r="A3089"/>
      <c r="E3089"/>
      <c r="F3089"/>
    </row>
    <row r="3090" spans="1:6">
      <c r="A3090"/>
      <c r="E3090"/>
      <c r="F3090"/>
    </row>
    <row r="3091" spans="1:6">
      <c r="A3091"/>
      <c r="E3091"/>
      <c r="F3091"/>
    </row>
    <row r="3092" spans="1:6">
      <c r="A3092"/>
      <c r="E3092"/>
      <c r="F3092"/>
    </row>
    <row r="3093" spans="1:6">
      <c r="A3093"/>
      <c r="E3093"/>
      <c r="F3093"/>
    </row>
    <row r="3094" spans="1:6">
      <c r="A3094"/>
      <c r="E3094"/>
      <c r="F3094"/>
    </row>
    <row r="3095" spans="1:6">
      <c r="A3095"/>
      <c r="E3095"/>
      <c r="F3095"/>
    </row>
    <row r="3096" spans="1:6">
      <c r="A3096"/>
      <c r="E3096"/>
      <c r="F3096"/>
    </row>
    <row r="3097" spans="1:6">
      <c r="A3097"/>
      <c r="E3097"/>
      <c r="F3097"/>
    </row>
    <row r="3098" spans="1:6">
      <c r="A3098"/>
      <c r="E3098"/>
      <c r="F3098"/>
    </row>
    <row r="3099" spans="1:6">
      <c r="A3099"/>
      <c r="E3099"/>
      <c r="F3099"/>
    </row>
    <row r="3100" spans="1:6">
      <c r="A3100"/>
      <c r="E3100"/>
      <c r="F3100"/>
    </row>
    <row r="3101" spans="1:6">
      <c r="A3101"/>
      <c r="E3101"/>
      <c r="F3101"/>
    </row>
    <row r="3102" spans="1:6">
      <c r="A3102"/>
      <c r="E3102"/>
      <c r="F3102"/>
    </row>
    <row r="3103" spans="1:6">
      <c r="A3103"/>
      <c r="E3103"/>
      <c r="F3103"/>
    </row>
    <row r="3104" spans="1:6">
      <c r="A3104"/>
      <c r="E3104"/>
      <c r="F3104"/>
    </row>
    <row r="3105" spans="1:6">
      <c r="A3105"/>
      <c r="E3105"/>
      <c r="F3105"/>
    </row>
    <row r="3106" spans="1:6">
      <c r="A3106"/>
      <c r="E3106"/>
      <c r="F3106"/>
    </row>
    <row r="3107" spans="1:6">
      <c r="A3107"/>
      <c r="E3107"/>
      <c r="F3107"/>
    </row>
    <row r="3108" spans="1:6">
      <c r="A3108"/>
      <c r="E3108"/>
      <c r="F3108"/>
    </row>
    <row r="3109" spans="1:6">
      <c r="A3109"/>
      <c r="E3109"/>
      <c r="F3109"/>
    </row>
    <row r="3110" spans="1:6">
      <c r="A3110"/>
      <c r="E3110"/>
      <c r="F3110"/>
    </row>
    <row r="3111" spans="1:6">
      <c r="A3111"/>
      <c r="E3111"/>
      <c r="F3111"/>
    </row>
    <row r="3112" spans="1:6">
      <c r="A3112"/>
      <c r="E3112"/>
      <c r="F3112"/>
    </row>
    <row r="3113" spans="1:6">
      <c r="A3113"/>
      <c r="E3113"/>
      <c r="F3113"/>
    </row>
    <row r="3114" spans="1:6">
      <c r="A3114"/>
      <c r="E3114"/>
      <c r="F3114"/>
    </row>
    <row r="3115" spans="1:6">
      <c r="A3115"/>
      <c r="E3115"/>
      <c r="F3115"/>
    </row>
    <row r="3116" spans="1:6">
      <c r="A3116"/>
      <c r="E3116"/>
      <c r="F3116"/>
    </row>
    <row r="3117" spans="1:6">
      <c r="A3117"/>
      <c r="E3117"/>
      <c r="F3117"/>
    </row>
    <row r="3118" spans="1:6">
      <c r="A3118"/>
      <c r="E3118"/>
      <c r="F3118"/>
    </row>
    <row r="3119" spans="1:6">
      <c r="A3119"/>
      <c r="E3119"/>
      <c r="F3119"/>
    </row>
    <row r="3120" spans="1:6">
      <c r="A3120"/>
      <c r="E3120"/>
      <c r="F3120"/>
    </row>
    <row r="3121" spans="1:6">
      <c r="A3121"/>
      <c r="E3121"/>
      <c r="F3121"/>
    </row>
    <row r="3122" spans="1:6">
      <c r="A3122"/>
      <c r="E3122"/>
      <c r="F3122"/>
    </row>
    <row r="3123" spans="1:6">
      <c r="A3123"/>
      <c r="E3123"/>
      <c r="F3123"/>
    </row>
    <row r="3124" spans="1:6">
      <c r="A3124"/>
      <c r="E3124"/>
      <c r="F3124"/>
    </row>
    <row r="3125" spans="1:6">
      <c r="A3125"/>
      <c r="E3125"/>
      <c r="F3125"/>
    </row>
    <row r="3126" spans="1:6">
      <c r="A3126"/>
      <c r="E3126"/>
      <c r="F3126"/>
    </row>
    <row r="3127" spans="1:6">
      <c r="A3127"/>
      <c r="E3127"/>
      <c r="F3127"/>
    </row>
    <row r="3128" spans="1:6">
      <c r="A3128"/>
      <c r="E3128"/>
      <c r="F3128"/>
    </row>
    <row r="3129" spans="1:6">
      <c r="A3129"/>
      <c r="E3129"/>
      <c r="F3129"/>
    </row>
    <row r="3130" spans="1:6">
      <c r="A3130"/>
      <c r="E3130"/>
      <c r="F3130"/>
    </row>
    <row r="3131" spans="1:6">
      <c r="A3131"/>
      <c r="E3131"/>
      <c r="F3131"/>
    </row>
    <row r="3132" spans="1:6">
      <c r="A3132"/>
      <c r="E3132"/>
      <c r="F3132"/>
    </row>
    <row r="3133" spans="1:6">
      <c r="A3133"/>
      <c r="E3133"/>
      <c r="F3133"/>
    </row>
    <row r="3134" spans="1:6">
      <c r="A3134"/>
      <c r="E3134"/>
      <c r="F3134"/>
    </row>
    <row r="3135" spans="1:6">
      <c r="A3135"/>
      <c r="E3135"/>
      <c r="F3135"/>
    </row>
    <row r="3136" spans="1:6">
      <c r="A3136"/>
      <c r="E3136"/>
      <c r="F3136"/>
    </row>
    <row r="3137" spans="1:6">
      <c r="A3137"/>
      <c r="E3137"/>
      <c r="F3137"/>
    </row>
    <row r="3138" spans="1:6">
      <c r="A3138"/>
      <c r="E3138"/>
      <c r="F3138"/>
    </row>
    <row r="3139" spans="1:6">
      <c r="A3139"/>
      <c r="E3139"/>
      <c r="F3139"/>
    </row>
    <row r="3140" spans="1:6">
      <c r="A3140"/>
      <c r="E3140"/>
      <c r="F3140"/>
    </row>
    <row r="3141" spans="1:6">
      <c r="A3141"/>
      <c r="E3141"/>
      <c r="F3141"/>
    </row>
    <row r="3142" spans="1:6">
      <c r="A3142"/>
      <c r="E3142"/>
      <c r="F3142"/>
    </row>
    <row r="3143" spans="1:6">
      <c r="A3143"/>
      <c r="E3143"/>
      <c r="F3143"/>
    </row>
    <row r="3144" spans="1:6">
      <c r="A3144"/>
      <c r="E3144"/>
      <c r="F3144"/>
    </row>
    <row r="3145" spans="1:6">
      <c r="A3145"/>
      <c r="E3145"/>
      <c r="F3145"/>
    </row>
    <row r="3146" spans="1:6">
      <c r="A3146"/>
      <c r="E3146"/>
      <c r="F3146"/>
    </row>
    <row r="3147" spans="1:6">
      <c r="A3147"/>
      <c r="E3147"/>
      <c r="F3147"/>
    </row>
    <row r="3148" spans="1:6">
      <c r="A3148"/>
      <c r="E3148"/>
      <c r="F3148"/>
    </row>
    <row r="3149" spans="1:6">
      <c r="A3149"/>
      <c r="E3149"/>
      <c r="F3149"/>
    </row>
    <row r="3150" spans="1:6">
      <c r="A3150"/>
      <c r="E3150"/>
      <c r="F3150"/>
    </row>
    <row r="3151" spans="1:6">
      <c r="A3151"/>
      <c r="E3151"/>
      <c r="F3151"/>
    </row>
    <row r="3152" spans="1:6">
      <c r="A3152"/>
      <c r="E3152"/>
      <c r="F3152"/>
    </row>
    <row r="3153" spans="1:6">
      <c r="A3153"/>
      <c r="E3153"/>
      <c r="F3153"/>
    </row>
    <row r="3154" spans="1:6">
      <c r="A3154"/>
      <c r="E3154"/>
      <c r="F3154"/>
    </row>
    <row r="3155" spans="1:6">
      <c r="A3155"/>
      <c r="E3155"/>
      <c r="F3155"/>
    </row>
    <row r="3156" spans="1:6">
      <c r="A3156"/>
      <c r="E3156"/>
      <c r="F3156"/>
    </row>
    <row r="3157" spans="1:6">
      <c r="A3157"/>
      <c r="E3157"/>
      <c r="F3157"/>
    </row>
    <row r="3158" spans="1:6">
      <c r="A3158"/>
      <c r="E3158"/>
      <c r="F3158"/>
    </row>
    <row r="3159" spans="1:6">
      <c r="A3159"/>
      <c r="E3159"/>
      <c r="F3159"/>
    </row>
    <row r="3160" spans="1:6">
      <c r="A3160"/>
      <c r="E3160"/>
      <c r="F3160"/>
    </row>
    <row r="3161" spans="1:6">
      <c r="A3161"/>
      <c r="E3161"/>
      <c r="F3161"/>
    </row>
    <row r="3162" spans="1:6">
      <c r="A3162"/>
      <c r="E3162"/>
      <c r="F3162"/>
    </row>
    <row r="3163" spans="1:6">
      <c r="A3163"/>
      <c r="E3163"/>
      <c r="F3163"/>
    </row>
    <row r="3164" spans="1:6">
      <c r="A3164"/>
      <c r="E3164"/>
      <c r="F3164"/>
    </row>
    <row r="3165" spans="1:6">
      <c r="A3165"/>
      <c r="E3165"/>
      <c r="F3165"/>
    </row>
    <row r="3166" spans="1:6">
      <c r="A3166"/>
      <c r="E3166"/>
      <c r="F3166"/>
    </row>
    <row r="3167" spans="1:6">
      <c r="A3167"/>
      <c r="E3167"/>
      <c r="F3167"/>
    </row>
    <row r="3168" spans="1:6">
      <c r="A3168"/>
      <c r="E3168"/>
      <c r="F3168"/>
    </row>
    <row r="3169" spans="1:6">
      <c r="A3169"/>
      <c r="E3169"/>
      <c r="F3169"/>
    </row>
    <row r="3170" spans="1:6">
      <c r="A3170"/>
      <c r="E3170"/>
      <c r="F3170"/>
    </row>
    <row r="3171" spans="1:6">
      <c r="A3171"/>
      <c r="E3171"/>
      <c r="F3171"/>
    </row>
    <row r="3172" spans="1:6">
      <c r="A3172"/>
      <c r="E3172"/>
      <c r="F3172"/>
    </row>
    <row r="3173" spans="1:6">
      <c r="A3173"/>
      <c r="E3173"/>
      <c r="F3173"/>
    </row>
    <row r="3174" spans="1:6">
      <c r="A3174"/>
      <c r="E3174"/>
      <c r="F3174"/>
    </row>
    <row r="3175" spans="1:6">
      <c r="A3175"/>
      <c r="E3175"/>
      <c r="F3175"/>
    </row>
    <row r="3176" spans="1:6">
      <c r="A3176"/>
      <c r="E3176"/>
      <c r="F3176"/>
    </row>
    <row r="3177" spans="1:6">
      <c r="A3177"/>
      <c r="E3177"/>
      <c r="F3177"/>
    </row>
    <row r="3178" spans="1:6">
      <c r="A3178"/>
      <c r="E3178"/>
      <c r="F3178"/>
    </row>
    <row r="3179" spans="1:6">
      <c r="A3179"/>
      <c r="E3179"/>
      <c r="F3179"/>
    </row>
    <row r="3180" spans="1:6">
      <c r="A3180"/>
      <c r="E3180"/>
      <c r="F3180"/>
    </row>
    <row r="3181" spans="1:6">
      <c r="A3181"/>
      <c r="E3181"/>
      <c r="F3181"/>
    </row>
    <row r="3182" spans="1:6">
      <c r="A3182"/>
      <c r="E3182"/>
      <c r="F3182"/>
    </row>
    <row r="3183" spans="1:6">
      <c r="A3183"/>
      <c r="E3183"/>
      <c r="F3183"/>
    </row>
    <row r="3184" spans="1:6">
      <c r="A3184"/>
      <c r="E3184"/>
      <c r="F3184"/>
    </row>
    <row r="3185" spans="1:6">
      <c r="A3185"/>
      <c r="E3185"/>
      <c r="F3185"/>
    </row>
    <row r="3186" spans="1:6">
      <c r="A3186"/>
      <c r="E3186"/>
      <c r="F3186"/>
    </row>
    <row r="3187" spans="1:6">
      <c r="A3187"/>
      <c r="E3187"/>
      <c r="F3187"/>
    </row>
    <row r="3188" spans="1:6">
      <c r="A3188"/>
      <c r="E3188"/>
      <c r="F3188"/>
    </row>
    <row r="3189" spans="1:6">
      <c r="A3189"/>
      <c r="E3189"/>
      <c r="F3189"/>
    </row>
    <row r="3190" spans="1:6">
      <c r="A3190"/>
      <c r="E3190"/>
      <c r="F3190"/>
    </row>
    <row r="3191" spans="1:6">
      <c r="A3191"/>
      <c r="E3191"/>
      <c r="F3191"/>
    </row>
    <row r="3192" spans="1:6">
      <c r="A3192"/>
      <c r="E3192"/>
      <c r="F3192"/>
    </row>
    <row r="3193" spans="1:6">
      <c r="A3193"/>
      <c r="E3193"/>
      <c r="F3193"/>
    </row>
    <row r="3194" spans="1:6">
      <c r="A3194"/>
      <c r="E3194"/>
      <c r="F3194"/>
    </row>
    <row r="3195" spans="1:6">
      <c r="A3195"/>
      <c r="E3195"/>
      <c r="F3195"/>
    </row>
    <row r="3196" spans="1:6">
      <c r="A3196"/>
      <c r="E3196"/>
      <c r="F3196"/>
    </row>
    <row r="3197" spans="1:6">
      <c r="A3197"/>
      <c r="E3197"/>
      <c r="F3197"/>
    </row>
    <row r="3198" spans="1:6">
      <c r="A3198"/>
      <c r="E3198"/>
      <c r="F3198"/>
    </row>
    <row r="3199" spans="1:6">
      <c r="A3199"/>
      <c r="E3199"/>
      <c r="F3199"/>
    </row>
    <row r="3200" spans="1:6">
      <c r="A3200"/>
      <c r="E3200"/>
      <c r="F3200"/>
    </row>
    <row r="3201" spans="1:6">
      <c r="A3201"/>
      <c r="E3201"/>
      <c r="F3201"/>
    </row>
    <row r="3202" spans="1:6">
      <c r="A3202"/>
      <c r="E3202"/>
      <c r="F3202"/>
    </row>
    <row r="3203" spans="1:6">
      <c r="A3203"/>
      <c r="E3203"/>
      <c r="F3203"/>
    </row>
    <row r="3204" spans="1:6">
      <c r="A3204"/>
      <c r="E3204"/>
      <c r="F3204"/>
    </row>
    <row r="3205" spans="1:6">
      <c r="A3205"/>
      <c r="E3205"/>
      <c r="F3205"/>
    </row>
    <row r="3206" spans="1:6">
      <c r="A3206"/>
      <c r="E3206"/>
      <c r="F3206"/>
    </row>
    <row r="3207" spans="1:6">
      <c r="A3207"/>
      <c r="E3207"/>
      <c r="F3207"/>
    </row>
    <row r="3208" spans="1:6">
      <c r="A3208"/>
      <c r="E3208"/>
      <c r="F3208"/>
    </row>
    <row r="3209" spans="1:6">
      <c r="A3209"/>
      <c r="E3209"/>
      <c r="F3209"/>
    </row>
    <row r="3210" spans="1:6">
      <c r="A3210"/>
      <c r="E3210"/>
      <c r="F3210"/>
    </row>
    <row r="3211" spans="1:6">
      <c r="A3211"/>
      <c r="E3211"/>
      <c r="F3211"/>
    </row>
    <row r="3212" spans="1:6">
      <c r="A3212"/>
      <c r="E3212"/>
      <c r="F3212"/>
    </row>
    <row r="3213" spans="1:6">
      <c r="A3213"/>
      <c r="E3213"/>
      <c r="F3213"/>
    </row>
    <row r="3214" spans="1:6">
      <c r="A3214"/>
      <c r="E3214"/>
      <c r="F3214"/>
    </row>
    <row r="3215" spans="1:6">
      <c r="A3215"/>
      <c r="E3215"/>
      <c r="F3215"/>
    </row>
    <row r="3216" spans="1:6">
      <c r="A3216"/>
      <c r="E3216"/>
      <c r="F3216"/>
    </row>
    <row r="3217" spans="1:6">
      <c r="A3217"/>
      <c r="E3217"/>
      <c r="F3217"/>
    </row>
    <row r="3218" spans="1:6">
      <c r="A3218"/>
      <c r="E3218"/>
      <c r="F3218"/>
    </row>
    <row r="3219" spans="1:6">
      <c r="A3219"/>
      <c r="E3219"/>
      <c r="F3219"/>
    </row>
    <row r="3220" spans="1:6">
      <c r="A3220"/>
      <c r="E3220"/>
      <c r="F3220"/>
    </row>
    <row r="3221" spans="1:6">
      <c r="A3221"/>
      <c r="E3221"/>
      <c r="F3221"/>
    </row>
    <row r="3222" spans="1:6">
      <c r="A3222"/>
      <c r="E3222"/>
      <c r="F3222"/>
    </row>
    <row r="3223" spans="1:6">
      <c r="A3223"/>
      <c r="E3223"/>
      <c r="F3223"/>
    </row>
    <row r="3224" spans="1:6">
      <c r="A3224"/>
      <c r="E3224"/>
      <c r="F3224"/>
    </row>
    <row r="3225" spans="1:6">
      <c r="A3225"/>
      <c r="E3225"/>
      <c r="F3225"/>
    </row>
    <row r="3226" spans="1:6">
      <c r="A3226"/>
      <c r="E3226"/>
      <c r="F3226"/>
    </row>
    <row r="3227" spans="1:6">
      <c r="A3227"/>
      <c r="E3227"/>
      <c r="F3227"/>
    </row>
    <row r="3228" spans="1:6">
      <c r="A3228"/>
      <c r="E3228"/>
      <c r="F3228"/>
    </row>
    <row r="3229" spans="1:6">
      <c r="A3229"/>
      <c r="E3229"/>
      <c r="F3229"/>
    </row>
    <row r="3230" spans="1:6">
      <c r="A3230"/>
      <c r="E3230"/>
      <c r="F3230"/>
    </row>
    <row r="3231" spans="1:6">
      <c r="A3231"/>
      <c r="E3231"/>
      <c r="F3231"/>
    </row>
    <row r="3232" spans="1:6">
      <c r="A3232"/>
      <c r="E3232"/>
      <c r="F3232"/>
    </row>
    <row r="3233" spans="1:6">
      <c r="A3233"/>
      <c r="E3233"/>
      <c r="F3233"/>
    </row>
    <row r="3234" spans="1:6">
      <c r="A3234"/>
      <c r="E3234"/>
      <c r="F3234"/>
    </row>
    <row r="3235" spans="1:6">
      <c r="A3235"/>
      <c r="E3235"/>
      <c r="F3235"/>
    </row>
    <row r="3236" spans="1:6">
      <c r="A3236"/>
      <c r="E3236"/>
      <c r="F3236"/>
    </row>
    <row r="3237" spans="1:6">
      <c r="A3237"/>
      <c r="E3237"/>
      <c r="F3237"/>
    </row>
    <row r="3238" spans="1:6">
      <c r="A3238"/>
      <c r="E3238"/>
      <c r="F3238"/>
    </row>
    <row r="3239" spans="1:6">
      <c r="A3239"/>
      <c r="E3239"/>
      <c r="F3239"/>
    </row>
    <row r="3240" spans="1:6">
      <c r="A3240"/>
      <c r="E3240"/>
      <c r="F3240"/>
    </row>
    <row r="3241" spans="1:6">
      <c r="A3241"/>
      <c r="E3241"/>
      <c r="F3241"/>
    </row>
    <row r="3242" spans="1:6">
      <c r="A3242"/>
      <c r="E3242"/>
      <c r="F3242"/>
    </row>
    <row r="3243" spans="1:6">
      <c r="A3243"/>
      <c r="E3243"/>
      <c r="F3243"/>
    </row>
    <row r="3244" spans="1:6">
      <c r="A3244"/>
      <c r="E3244"/>
      <c r="F3244"/>
    </row>
    <row r="3245" spans="1:6">
      <c r="A3245"/>
      <c r="E3245"/>
      <c r="F3245"/>
    </row>
    <row r="3246" spans="1:6">
      <c r="A3246"/>
      <c r="E3246"/>
      <c r="F3246"/>
    </row>
    <row r="3247" spans="1:6">
      <c r="A3247"/>
      <c r="E3247"/>
      <c r="F3247"/>
    </row>
    <row r="3248" spans="1:6">
      <c r="A3248"/>
      <c r="E3248"/>
      <c r="F3248"/>
    </row>
    <row r="3249" spans="1:6">
      <c r="A3249"/>
      <c r="E3249"/>
      <c r="F3249"/>
    </row>
    <row r="3250" spans="1:6">
      <c r="A3250"/>
      <c r="E3250"/>
      <c r="F3250"/>
    </row>
    <row r="3251" spans="1:6">
      <c r="A3251"/>
      <c r="E3251"/>
      <c r="F3251"/>
    </row>
    <row r="3252" spans="1:6">
      <c r="A3252"/>
      <c r="E3252"/>
      <c r="F3252"/>
    </row>
    <row r="3253" spans="1:6">
      <c r="A3253"/>
      <c r="E3253"/>
      <c r="F3253"/>
    </row>
    <row r="3254" spans="1:6">
      <c r="A3254"/>
      <c r="E3254"/>
      <c r="F3254"/>
    </row>
    <row r="3255" spans="1:6">
      <c r="A3255"/>
      <c r="E3255"/>
      <c r="F3255"/>
    </row>
    <row r="3256" spans="1:6">
      <c r="A3256"/>
      <c r="E3256"/>
      <c r="F3256"/>
    </row>
    <row r="3257" spans="1:6">
      <c r="A3257"/>
      <c r="E3257"/>
      <c r="F3257"/>
    </row>
    <row r="3258" spans="1:6">
      <c r="A3258"/>
      <c r="E3258"/>
      <c r="F3258"/>
    </row>
    <row r="3259" spans="1:6">
      <c r="A3259"/>
      <c r="E3259"/>
      <c r="F3259"/>
    </row>
    <row r="3260" spans="1:6">
      <c r="A3260"/>
      <c r="E3260"/>
      <c r="F3260"/>
    </row>
    <row r="3261" spans="1:6">
      <c r="A3261"/>
      <c r="E3261"/>
      <c r="F3261"/>
    </row>
    <row r="3262" spans="1:6">
      <c r="A3262"/>
      <c r="E3262"/>
      <c r="F3262"/>
    </row>
    <row r="3263" spans="1:6">
      <c r="A3263"/>
      <c r="E3263"/>
      <c r="F3263"/>
    </row>
    <row r="3264" spans="1:6">
      <c r="A3264"/>
      <c r="E3264"/>
      <c r="F3264"/>
    </row>
    <row r="3265" spans="1:6">
      <c r="A3265"/>
      <c r="E3265"/>
      <c r="F3265"/>
    </row>
    <row r="3266" spans="1:6">
      <c r="A3266"/>
      <c r="E3266"/>
      <c r="F3266"/>
    </row>
    <row r="3267" spans="1:6">
      <c r="A3267"/>
      <c r="E3267"/>
      <c r="F3267"/>
    </row>
    <row r="3268" spans="1:6">
      <c r="A3268"/>
      <c r="E3268"/>
      <c r="F3268"/>
    </row>
    <row r="3269" spans="1:6">
      <c r="A3269"/>
      <c r="E3269"/>
      <c r="F3269"/>
    </row>
    <row r="3270" spans="1:6">
      <c r="A3270"/>
      <c r="E3270"/>
      <c r="F3270"/>
    </row>
    <row r="3271" spans="1:6">
      <c r="A3271"/>
      <c r="E3271"/>
      <c r="F3271"/>
    </row>
    <row r="3272" spans="1:6">
      <c r="A3272"/>
      <c r="E3272"/>
      <c r="F3272"/>
    </row>
    <row r="3273" spans="1:6">
      <c r="A3273"/>
      <c r="E3273"/>
      <c r="F3273"/>
    </row>
    <row r="3274" spans="1:6">
      <c r="A3274"/>
      <c r="E3274"/>
      <c r="F3274"/>
    </row>
    <row r="3275" spans="1:6">
      <c r="A3275"/>
      <c r="E3275"/>
      <c r="F3275"/>
    </row>
    <row r="3276" spans="1:6">
      <c r="A3276"/>
      <c r="E3276"/>
      <c r="F3276"/>
    </row>
    <row r="3277" spans="1:6">
      <c r="A3277"/>
      <c r="E3277"/>
      <c r="F3277"/>
    </row>
    <row r="3278" spans="1:6">
      <c r="A3278"/>
      <c r="E3278"/>
      <c r="F3278"/>
    </row>
    <row r="3279" spans="1:6">
      <c r="A3279"/>
      <c r="E3279"/>
      <c r="F3279"/>
    </row>
    <row r="3280" spans="1:6">
      <c r="A3280"/>
      <c r="E3280"/>
      <c r="F3280"/>
    </row>
    <row r="3281" spans="1:6">
      <c r="A3281"/>
      <c r="E3281"/>
      <c r="F3281"/>
    </row>
    <row r="3282" spans="1:6">
      <c r="A3282"/>
      <c r="E3282"/>
      <c r="F3282"/>
    </row>
    <row r="3283" spans="1:6">
      <c r="A3283"/>
      <c r="E3283"/>
      <c r="F3283"/>
    </row>
    <row r="3284" spans="1:6">
      <c r="A3284"/>
      <c r="E3284"/>
      <c r="F3284"/>
    </row>
    <row r="3285" spans="1:6">
      <c r="A3285"/>
      <c r="E3285"/>
      <c r="F3285"/>
    </row>
    <row r="3286" spans="1:6">
      <c r="A3286"/>
      <c r="E3286"/>
      <c r="F3286"/>
    </row>
    <row r="3287" spans="1:6">
      <c r="A3287"/>
      <c r="E3287"/>
      <c r="F3287"/>
    </row>
    <row r="3288" spans="1:6">
      <c r="A3288"/>
      <c r="E3288"/>
      <c r="F3288"/>
    </row>
    <row r="3289" spans="1:6">
      <c r="A3289"/>
      <c r="E3289"/>
      <c r="F3289"/>
    </row>
    <row r="3290" spans="1:6">
      <c r="A3290"/>
      <c r="E3290"/>
      <c r="F3290"/>
    </row>
    <row r="3291" spans="1:6">
      <c r="A3291"/>
      <c r="E3291"/>
      <c r="F3291"/>
    </row>
    <row r="3292" spans="1:6">
      <c r="A3292"/>
      <c r="E3292"/>
      <c r="F3292"/>
    </row>
    <row r="3293" spans="1:6">
      <c r="A3293"/>
      <c r="E3293"/>
      <c r="F3293"/>
    </row>
    <row r="3294" spans="1:6">
      <c r="A3294"/>
      <c r="E3294"/>
      <c r="F3294"/>
    </row>
    <row r="3295" spans="1:6">
      <c r="A3295"/>
      <c r="E3295"/>
      <c r="F3295"/>
    </row>
    <row r="3296" spans="1:6">
      <c r="A3296"/>
      <c r="E3296"/>
      <c r="F3296"/>
    </row>
    <row r="3297" spans="1:6">
      <c r="A3297"/>
      <c r="E3297"/>
      <c r="F3297"/>
    </row>
    <row r="3298" spans="1:6">
      <c r="A3298"/>
      <c r="E3298"/>
      <c r="F3298"/>
    </row>
    <row r="3299" spans="1:6">
      <c r="A3299"/>
      <c r="E3299"/>
      <c r="F3299"/>
    </row>
    <row r="3300" spans="1:6">
      <c r="A3300"/>
      <c r="E3300"/>
      <c r="F3300"/>
    </row>
    <row r="3301" spans="1:6">
      <c r="A3301"/>
      <c r="E3301"/>
      <c r="F3301"/>
    </row>
    <row r="3302" spans="1:6">
      <c r="A3302"/>
      <c r="E3302"/>
      <c r="F3302"/>
    </row>
    <row r="3303" spans="1:6">
      <c r="A3303"/>
      <c r="E3303"/>
      <c r="F3303"/>
    </row>
    <row r="3304" spans="1:6">
      <c r="A3304"/>
      <c r="E3304"/>
      <c r="F3304"/>
    </row>
    <row r="3305" spans="1:6">
      <c r="A3305"/>
      <c r="E3305"/>
      <c r="F3305"/>
    </row>
    <row r="3306" spans="1:6">
      <c r="A3306"/>
      <c r="E3306"/>
      <c r="F3306"/>
    </row>
    <row r="3307" spans="1:6">
      <c r="A3307"/>
      <c r="E3307"/>
      <c r="F3307"/>
    </row>
    <row r="3308" spans="1:6">
      <c r="A3308"/>
      <c r="E3308"/>
      <c r="F3308"/>
    </row>
    <row r="3309" spans="1:6">
      <c r="A3309"/>
      <c r="E3309"/>
      <c r="F3309"/>
    </row>
    <row r="3310" spans="1:6">
      <c r="A3310"/>
      <c r="E3310"/>
      <c r="F3310"/>
    </row>
    <row r="3311" spans="1:6">
      <c r="A3311"/>
      <c r="E3311"/>
      <c r="F3311"/>
    </row>
    <row r="3312" spans="1:6">
      <c r="A3312"/>
      <c r="E3312"/>
      <c r="F3312"/>
    </row>
    <row r="3313" spans="1:6">
      <c r="A3313"/>
      <c r="E3313"/>
      <c r="F3313"/>
    </row>
    <row r="3314" spans="1:6">
      <c r="A3314"/>
      <c r="E3314"/>
      <c r="F3314"/>
    </row>
    <row r="3315" spans="1:6">
      <c r="A3315"/>
      <c r="E3315"/>
      <c r="F3315"/>
    </row>
    <row r="3316" spans="1:6">
      <c r="A3316"/>
      <c r="E3316"/>
      <c r="F3316"/>
    </row>
    <row r="3317" spans="1:6">
      <c r="A3317"/>
      <c r="E3317"/>
      <c r="F3317"/>
    </row>
    <row r="3318" spans="1:6">
      <c r="A3318"/>
      <c r="E3318"/>
      <c r="F3318"/>
    </row>
    <row r="3319" spans="1:6">
      <c r="A3319"/>
      <c r="E3319"/>
      <c r="F3319"/>
    </row>
    <row r="3320" spans="1:6">
      <c r="A3320"/>
      <c r="E3320"/>
      <c r="F3320"/>
    </row>
    <row r="3321" spans="1:6">
      <c r="A3321"/>
      <c r="E3321"/>
      <c r="F3321"/>
    </row>
    <row r="3322" spans="1:6">
      <c r="A3322"/>
      <c r="E3322"/>
      <c r="F3322"/>
    </row>
    <row r="3323" spans="1:6">
      <c r="A3323"/>
      <c r="E3323"/>
      <c r="F3323"/>
    </row>
    <row r="3324" spans="1:6">
      <c r="A3324"/>
      <c r="E3324"/>
      <c r="F3324"/>
    </row>
    <row r="3325" spans="1:6">
      <c r="A3325"/>
      <c r="E3325"/>
      <c r="F3325"/>
    </row>
    <row r="3326" spans="1:6">
      <c r="A3326"/>
      <c r="E3326"/>
      <c r="F3326"/>
    </row>
    <row r="3327" spans="1:6">
      <c r="A3327"/>
      <c r="E3327"/>
      <c r="F3327"/>
    </row>
    <row r="3328" spans="1:6">
      <c r="A3328"/>
      <c r="E3328"/>
      <c r="F3328"/>
    </row>
    <row r="3329" spans="1:6">
      <c r="A3329"/>
      <c r="E3329"/>
      <c r="F3329"/>
    </row>
    <row r="3330" spans="1:6">
      <c r="A3330"/>
      <c r="E3330"/>
      <c r="F3330"/>
    </row>
    <row r="3331" spans="1:6">
      <c r="A3331"/>
      <c r="E3331"/>
      <c r="F3331"/>
    </row>
    <row r="3332" spans="1:6">
      <c r="A3332"/>
      <c r="E3332"/>
      <c r="F3332"/>
    </row>
    <row r="3333" spans="1:6">
      <c r="A3333"/>
      <c r="E3333"/>
      <c r="F3333"/>
    </row>
    <row r="3334" spans="1:6">
      <c r="A3334"/>
      <c r="E3334"/>
      <c r="F3334"/>
    </row>
    <row r="3335" spans="1:6">
      <c r="A3335"/>
      <c r="E3335"/>
      <c r="F3335"/>
    </row>
    <row r="3336" spans="1:6">
      <c r="A3336"/>
      <c r="E3336"/>
      <c r="F3336"/>
    </row>
    <row r="3337" spans="1:6">
      <c r="A3337"/>
      <c r="E3337"/>
      <c r="F3337"/>
    </row>
    <row r="3338" spans="1:6">
      <c r="A3338"/>
      <c r="E3338"/>
      <c r="F3338"/>
    </row>
    <row r="3339" spans="1:6">
      <c r="A3339"/>
      <c r="E3339"/>
      <c r="F3339"/>
    </row>
    <row r="3340" spans="1:6">
      <c r="A3340"/>
      <c r="E3340"/>
      <c r="F3340"/>
    </row>
    <row r="3341" spans="1:6">
      <c r="A3341"/>
      <c r="E3341"/>
      <c r="F3341"/>
    </row>
    <row r="3342" spans="1:6">
      <c r="A3342"/>
      <c r="E3342"/>
      <c r="F3342"/>
    </row>
    <row r="3343" spans="1:6">
      <c r="A3343"/>
      <c r="E3343"/>
      <c r="F3343"/>
    </row>
    <row r="3344" spans="1:6">
      <c r="A3344"/>
      <c r="E3344"/>
      <c r="F3344"/>
    </row>
    <row r="3345" spans="1:6">
      <c r="A3345"/>
      <c r="E3345"/>
      <c r="F3345"/>
    </row>
    <row r="3346" spans="1:6">
      <c r="A3346"/>
      <c r="E3346"/>
      <c r="F3346"/>
    </row>
    <row r="3347" spans="1:6">
      <c r="A3347"/>
      <c r="E3347"/>
      <c r="F3347"/>
    </row>
    <row r="3348" spans="1:6">
      <c r="A3348"/>
      <c r="E3348"/>
      <c r="F3348"/>
    </row>
    <row r="3349" spans="1:6">
      <c r="A3349"/>
      <c r="E3349"/>
      <c r="F3349"/>
    </row>
    <row r="3350" spans="1:6">
      <c r="A3350"/>
      <c r="E3350"/>
      <c r="F3350"/>
    </row>
    <row r="3351" spans="1:6">
      <c r="A3351"/>
      <c r="E3351"/>
      <c r="F3351"/>
    </row>
    <row r="3352" spans="1:6">
      <c r="A3352"/>
      <c r="E3352"/>
      <c r="F3352"/>
    </row>
    <row r="3353" spans="1:6">
      <c r="A3353"/>
      <c r="E3353"/>
      <c r="F3353"/>
    </row>
    <row r="3354" spans="1:6">
      <c r="A3354"/>
      <c r="E3354"/>
      <c r="F3354"/>
    </row>
    <row r="3355" spans="1:6">
      <c r="A3355"/>
      <c r="E3355"/>
      <c r="F3355"/>
    </row>
    <row r="3356" spans="1:6">
      <c r="A3356"/>
      <c r="E3356"/>
      <c r="F3356"/>
    </row>
    <row r="3357" spans="1:6">
      <c r="A3357"/>
      <c r="E3357"/>
      <c r="F3357"/>
    </row>
    <row r="3358" spans="1:6">
      <c r="A3358"/>
      <c r="E3358"/>
      <c r="F3358"/>
    </row>
    <row r="3359" spans="1:6">
      <c r="A3359"/>
      <c r="E3359"/>
      <c r="F3359"/>
    </row>
    <row r="3360" spans="1:6">
      <c r="A3360"/>
      <c r="E3360"/>
      <c r="F3360"/>
    </row>
    <row r="3361" spans="1:6">
      <c r="A3361"/>
      <c r="E3361"/>
      <c r="F3361"/>
    </row>
    <row r="3362" spans="1:6">
      <c r="A3362"/>
      <c r="E3362"/>
      <c r="F3362"/>
    </row>
    <row r="3363" spans="1:6">
      <c r="A3363"/>
      <c r="E3363"/>
      <c r="F3363"/>
    </row>
    <row r="3364" spans="1:6">
      <c r="A3364"/>
      <c r="E3364"/>
      <c r="F3364"/>
    </row>
    <row r="3365" spans="1:6">
      <c r="A3365"/>
      <c r="E3365"/>
      <c r="F3365"/>
    </row>
    <row r="3366" spans="1:6">
      <c r="A3366"/>
      <c r="E3366"/>
      <c r="F3366"/>
    </row>
    <row r="3367" spans="1:6">
      <c r="A3367"/>
      <c r="E3367"/>
      <c r="F3367"/>
    </row>
    <row r="3368" spans="1:6">
      <c r="A3368"/>
      <c r="E3368"/>
      <c r="F3368"/>
    </row>
    <row r="3369" spans="1:6">
      <c r="A3369"/>
      <c r="E3369"/>
      <c r="F3369"/>
    </row>
    <row r="3370" spans="1:6">
      <c r="A3370"/>
      <c r="E3370"/>
      <c r="F3370"/>
    </row>
    <row r="3371" spans="1:6">
      <c r="A3371"/>
      <c r="E3371"/>
      <c r="F3371"/>
    </row>
    <row r="3372" spans="1:6">
      <c r="A3372"/>
      <c r="E3372"/>
      <c r="F3372"/>
    </row>
    <row r="3373" spans="1:6">
      <c r="A3373"/>
      <c r="E3373"/>
      <c r="F3373"/>
    </row>
    <row r="3374" spans="1:6">
      <c r="A3374"/>
      <c r="E3374"/>
      <c r="F3374"/>
    </row>
    <row r="3375" spans="1:6">
      <c r="A3375"/>
      <c r="E3375"/>
      <c r="F3375"/>
    </row>
    <row r="3376" spans="1:6">
      <c r="A3376"/>
      <c r="E3376"/>
      <c r="F3376"/>
    </row>
    <row r="3377" spans="1:6">
      <c r="A3377"/>
      <c r="E3377"/>
      <c r="F3377"/>
    </row>
    <row r="3378" spans="1:6">
      <c r="A3378"/>
      <c r="E3378"/>
      <c r="F3378"/>
    </row>
    <row r="3379" spans="1:6">
      <c r="A3379"/>
      <c r="E3379"/>
      <c r="F3379"/>
    </row>
    <row r="3380" spans="1:6">
      <c r="A3380"/>
      <c r="E3380"/>
      <c r="F3380"/>
    </row>
    <row r="3381" spans="1:6">
      <c r="A3381"/>
      <c r="E3381"/>
      <c r="F3381"/>
    </row>
    <row r="3382" spans="1:6">
      <c r="A3382"/>
      <c r="E3382"/>
      <c r="F3382"/>
    </row>
    <row r="3383" spans="1:6">
      <c r="A3383"/>
      <c r="E3383"/>
      <c r="F3383"/>
    </row>
    <row r="3384" spans="1:6">
      <c r="A3384"/>
      <c r="E3384"/>
      <c r="F3384"/>
    </row>
    <row r="3385" spans="1:6">
      <c r="A3385"/>
      <c r="E3385"/>
      <c r="F3385"/>
    </row>
    <row r="3386" spans="1:6">
      <c r="A3386"/>
      <c r="E3386"/>
      <c r="F3386"/>
    </row>
    <row r="3387" spans="1:6">
      <c r="A3387"/>
      <c r="E3387"/>
      <c r="F3387"/>
    </row>
    <row r="3388" spans="1:6">
      <c r="A3388"/>
      <c r="E3388"/>
      <c r="F3388"/>
    </row>
    <row r="3389" spans="1:6">
      <c r="A3389"/>
      <c r="E3389"/>
      <c r="F3389"/>
    </row>
    <row r="3390" spans="1:6">
      <c r="A3390"/>
      <c r="E3390"/>
      <c r="F3390"/>
    </row>
    <row r="3391" spans="1:6">
      <c r="A3391"/>
      <c r="E3391"/>
      <c r="F3391"/>
    </row>
    <row r="3392" spans="1:6">
      <c r="A3392"/>
      <c r="E3392"/>
      <c r="F3392"/>
    </row>
    <row r="3393" spans="1:6">
      <c r="A3393"/>
      <c r="E3393"/>
      <c r="F3393"/>
    </row>
    <row r="3394" spans="1:6">
      <c r="A3394"/>
      <c r="E3394"/>
      <c r="F3394"/>
    </row>
    <row r="3395" spans="1:6">
      <c r="A3395"/>
      <c r="E3395"/>
      <c r="F3395"/>
    </row>
    <row r="3396" spans="1:6">
      <c r="A3396"/>
      <c r="E3396"/>
      <c r="F3396"/>
    </row>
    <row r="3397" spans="1:6">
      <c r="A3397"/>
      <c r="E3397"/>
      <c r="F3397"/>
    </row>
    <row r="3398" spans="1:6">
      <c r="A3398"/>
      <c r="E3398"/>
      <c r="F3398"/>
    </row>
    <row r="3399" spans="1:6">
      <c r="A3399"/>
      <c r="E3399"/>
      <c r="F3399"/>
    </row>
    <row r="3400" spans="1:6">
      <c r="A3400"/>
      <c r="E3400"/>
      <c r="F3400"/>
    </row>
    <row r="3401" spans="1:6">
      <c r="A3401"/>
      <c r="E3401"/>
      <c r="F3401"/>
    </row>
    <row r="3402" spans="1:6">
      <c r="A3402"/>
      <c r="E3402"/>
      <c r="F3402"/>
    </row>
    <row r="3403" spans="1:6">
      <c r="A3403"/>
      <c r="E3403"/>
      <c r="F3403"/>
    </row>
    <row r="3404" spans="1:6">
      <c r="A3404"/>
      <c r="E3404"/>
      <c r="F3404"/>
    </row>
    <row r="3405" spans="1:6">
      <c r="A3405"/>
      <c r="E3405"/>
      <c r="F3405"/>
    </row>
    <row r="3406" spans="1:6">
      <c r="A3406"/>
      <c r="E3406"/>
      <c r="F3406"/>
    </row>
    <row r="3407" spans="1:6">
      <c r="A3407"/>
      <c r="E3407"/>
      <c r="F3407"/>
    </row>
    <row r="3408" spans="1:6">
      <c r="A3408"/>
      <c r="E3408"/>
      <c r="F3408"/>
    </row>
    <row r="3409" spans="1:6">
      <c r="A3409"/>
      <c r="E3409"/>
      <c r="F3409"/>
    </row>
    <row r="3410" spans="1:6">
      <c r="A3410"/>
      <c r="E3410"/>
      <c r="F3410"/>
    </row>
    <row r="3411" spans="1:6">
      <c r="A3411"/>
      <c r="E3411"/>
      <c r="F3411"/>
    </row>
    <row r="3412" spans="1:6">
      <c r="A3412"/>
      <c r="E3412"/>
      <c r="F3412"/>
    </row>
    <row r="3413" spans="1:6">
      <c r="A3413"/>
      <c r="E3413"/>
      <c r="F3413"/>
    </row>
    <row r="3414" spans="1:6">
      <c r="A3414"/>
      <c r="E3414"/>
      <c r="F3414"/>
    </row>
    <row r="3415" spans="1:6">
      <c r="A3415"/>
      <c r="E3415"/>
      <c r="F3415"/>
    </row>
    <row r="3416" spans="1:6">
      <c r="A3416"/>
      <c r="E3416"/>
      <c r="F3416"/>
    </row>
    <row r="3417" spans="1:6">
      <c r="A3417"/>
      <c r="E3417"/>
      <c r="F3417"/>
    </row>
    <row r="3418" spans="1:6">
      <c r="A3418"/>
      <c r="E3418"/>
      <c r="F3418"/>
    </row>
    <row r="3419" spans="1:6">
      <c r="A3419"/>
      <c r="E3419"/>
      <c r="F3419"/>
    </row>
    <row r="3420" spans="1:6">
      <c r="A3420"/>
      <c r="E3420"/>
      <c r="F3420"/>
    </row>
    <row r="3421" spans="1:6">
      <c r="A3421"/>
      <c r="E3421"/>
      <c r="F3421"/>
    </row>
    <row r="3422" spans="1:6">
      <c r="A3422"/>
      <c r="E3422"/>
      <c r="F3422"/>
    </row>
    <row r="3423" spans="1:6">
      <c r="A3423"/>
      <c r="E3423"/>
      <c r="F3423"/>
    </row>
    <row r="3424" spans="1:6">
      <c r="A3424"/>
      <c r="E3424"/>
      <c r="F3424"/>
    </row>
    <row r="3425" spans="1:6">
      <c r="A3425"/>
      <c r="E3425"/>
      <c r="F3425"/>
    </row>
    <row r="3426" spans="1:6">
      <c r="A3426"/>
      <c r="E3426"/>
      <c r="F3426"/>
    </row>
    <row r="3427" spans="1:6">
      <c r="A3427"/>
      <c r="E3427"/>
      <c r="F3427"/>
    </row>
    <row r="3428" spans="1:6">
      <c r="A3428"/>
      <c r="E3428"/>
      <c r="F3428"/>
    </row>
    <row r="3429" spans="1:6">
      <c r="A3429"/>
      <c r="E3429"/>
      <c r="F3429"/>
    </row>
    <row r="3430" spans="1:6">
      <c r="A3430"/>
      <c r="E3430"/>
      <c r="F3430"/>
    </row>
    <row r="3431" spans="1:6">
      <c r="A3431"/>
      <c r="E3431"/>
      <c r="F3431"/>
    </row>
    <row r="3432" spans="1:6">
      <c r="A3432"/>
      <c r="E3432"/>
      <c r="F3432"/>
    </row>
    <row r="3433" spans="1:6">
      <c r="A3433"/>
      <c r="E3433"/>
      <c r="F3433"/>
    </row>
    <row r="3434" spans="1:6">
      <c r="A3434"/>
      <c r="E3434"/>
      <c r="F3434"/>
    </row>
    <row r="3435" spans="1:6">
      <c r="A3435"/>
      <c r="E3435"/>
      <c r="F3435"/>
    </row>
    <row r="3436" spans="1:6">
      <c r="A3436"/>
      <c r="E3436"/>
      <c r="F3436"/>
    </row>
    <row r="3437" spans="1:6">
      <c r="A3437"/>
      <c r="E3437"/>
      <c r="F3437"/>
    </row>
    <row r="3438" spans="1:6">
      <c r="A3438"/>
      <c r="E3438"/>
      <c r="F3438"/>
    </row>
    <row r="3439" spans="1:6">
      <c r="A3439"/>
      <c r="E3439"/>
      <c r="F3439"/>
    </row>
    <row r="3440" spans="1:6">
      <c r="A3440"/>
      <c r="E3440"/>
      <c r="F3440"/>
    </row>
    <row r="3441" spans="1:6">
      <c r="A3441"/>
      <c r="E3441"/>
      <c r="F3441"/>
    </row>
    <row r="3442" spans="1:6">
      <c r="A3442"/>
      <c r="E3442"/>
      <c r="F3442"/>
    </row>
    <row r="3443" spans="1:6">
      <c r="A3443"/>
      <c r="E3443"/>
      <c r="F3443"/>
    </row>
    <row r="3444" spans="1:6">
      <c r="A3444"/>
      <c r="E3444"/>
      <c r="F3444"/>
    </row>
    <row r="3445" spans="1:6">
      <c r="A3445"/>
      <c r="E3445"/>
      <c r="F3445"/>
    </row>
    <row r="3446" spans="1:6">
      <c r="A3446"/>
      <c r="E3446"/>
      <c r="F3446"/>
    </row>
    <row r="3447" spans="1:6">
      <c r="A3447"/>
      <c r="E3447"/>
      <c r="F3447"/>
    </row>
    <row r="3448" spans="1:6">
      <c r="A3448"/>
      <c r="E3448"/>
      <c r="F3448"/>
    </row>
    <row r="3449" spans="1:6">
      <c r="A3449"/>
      <c r="E3449"/>
      <c r="F3449"/>
    </row>
    <row r="3450" spans="1:6">
      <c r="A3450"/>
      <c r="E3450"/>
      <c r="F3450"/>
    </row>
    <row r="3451" spans="1:6">
      <c r="A3451"/>
      <c r="E3451"/>
      <c r="F3451"/>
    </row>
    <row r="3452" spans="1:6">
      <c r="A3452"/>
      <c r="E3452"/>
      <c r="F3452"/>
    </row>
    <row r="3453" spans="1:6">
      <c r="A3453"/>
      <c r="E3453"/>
      <c r="F3453"/>
    </row>
    <row r="3454" spans="1:6">
      <c r="A3454"/>
      <c r="E3454"/>
      <c r="F3454"/>
    </row>
    <row r="3455" spans="1:6">
      <c r="A3455"/>
      <c r="E3455"/>
      <c r="F3455"/>
    </row>
    <row r="3456" spans="1:6">
      <c r="A3456"/>
      <c r="E3456"/>
      <c r="F3456"/>
    </row>
    <row r="3457" spans="1:6">
      <c r="A3457"/>
      <c r="E3457"/>
      <c r="F3457"/>
    </row>
    <row r="3458" spans="1:6">
      <c r="A3458"/>
      <c r="E3458"/>
      <c r="F3458"/>
    </row>
    <row r="3459" spans="1:6">
      <c r="A3459"/>
      <c r="E3459"/>
      <c r="F3459"/>
    </row>
    <row r="3460" spans="1:6">
      <c r="A3460"/>
      <c r="E3460"/>
      <c r="F3460"/>
    </row>
    <row r="3461" spans="1:6">
      <c r="A3461"/>
      <c r="E3461"/>
      <c r="F3461"/>
    </row>
    <row r="3462" spans="1:6">
      <c r="A3462"/>
      <c r="E3462"/>
      <c r="F3462"/>
    </row>
    <row r="3463" spans="1:6">
      <c r="A3463"/>
      <c r="E3463"/>
      <c r="F3463"/>
    </row>
    <row r="3464" spans="1:6">
      <c r="A3464"/>
      <c r="E3464"/>
      <c r="F3464"/>
    </row>
    <row r="3465" spans="1:6">
      <c r="A3465"/>
      <c r="E3465"/>
      <c r="F3465"/>
    </row>
    <row r="3466" spans="1:6">
      <c r="A3466"/>
      <c r="E3466"/>
      <c r="F3466"/>
    </row>
    <row r="3467" spans="1:6">
      <c r="A3467"/>
      <c r="E3467"/>
      <c r="F3467"/>
    </row>
    <row r="3468" spans="1:6">
      <c r="A3468"/>
      <c r="E3468"/>
      <c r="F3468"/>
    </row>
    <row r="3469" spans="1:6">
      <c r="A3469"/>
      <c r="E3469"/>
      <c r="F3469"/>
    </row>
    <row r="3470" spans="1:6">
      <c r="A3470"/>
      <c r="E3470"/>
      <c r="F3470"/>
    </row>
    <row r="3471" spans="1:6">
      <c r="A3471"/>
      <c r="E3471"/>
      <c r="F3471"/>
    </row>
    <row r="3472" spans="1:6">
      <c r="A3472"/>
      <c r="E3472"/>
      <c r="F3472"/>
    </row>
    <row r="3473" spans="1:6">
      <c r="A3473"/>
      <c r="E3473"/>
      <c r="F3473"/>
    </row>
    <row r="3474" spans="1:6">
      <c r="A3474"/>
      <c r="E3474"/>
      <c r="F3474"/>
    </row>
    <row r="3475" spans="1:6">
      <c r="A3475"/>
      <c r="E3475"/>
      <c r="F3475"/>
    </row>
    <row r="3476" spans="1:6">
      <c r="A3476"/>
      <c r="E3476"/>
      <c r="F3476"/>
    </row>
    <row r="3477" spans="1:6">
      <c r="A3477"/>
      <c r="E3477"/>
      <c r="F3477"/>
    </row>
    <row r="3478" spans="1:6">
      <c r="A3478"/>
      <c r="E3478"/>
      <c r="F3478"/>
    </row>
    <row r="3479" spans="1:6">
      <c r="A3479"/>
      <c r="E3479"/>
      <c r="F3479"/>
    </row>
    <row r="3480" spans="1:6">
      <c r="A3480"/>
      <c r="E3480"/>
      <c r="F3480"/>
    </row>
    <row r="3481" spans="1:6">
      <c r="A3481"/>
      <c r="E3481"/>
      <c r="F3481"/>
    </row>
    <row r="3482" spans="1:6">
      <c r="A3482"/>
      <c r="E3482"/>
      <c r="F3482"/>
    </row>
    <row r="3483" spans="1:6">
      <c r="A3483"/>
      <c r="E3483"/>
      <c r="F3483"/>
    </row>
    <row r="3484" spans="1:6">
      <c r="A3484"/>
      <c r="E3484"/>
      <c r="F3484"/>
    </row>
    <row r="3485" spans="1:6">
      <c r="A3485"/>
      <c r="E3485"/>
      <c r="F3485"/>
    </row>
    <row r="3486" spans="1:6">
      <c r="A3486"/>
      <c r="E3486"/>
      <c r="F3486"/>
    </row>
    <row r="3487" spans="1:6">
      <c r="A3487"/>
      <c r="E3487"/>
      <c r="F3487"/>
    </row>
    <row r="3488" spans="1:6">
      <c r="A3488"/>
      <c r="E3488"/>
      <c r="F3488"/>
    </row>
    <row r="3489" spans="1:6">
      <c r="A3489"/>
      <c r="E3489"/>
      <c r="F3489"/>
    </row>
    <row r="3490" spans="1:6">
      <c r="A3490"/>
      <c r="E3490"/>
      <c r="F3490"/>
    </row>
    <row r="3491" spans="1:6">
      <c r="A3491"/>
      <c r="E3491"/>
      <c r="F3491"/>
    </row>
    <row r="3492" spans="1:6">
      <c r="A3492"/>
      <c r="E3492"/>
      <c r="F3492"/>
    </row>
    <row r="3493" spans="1:6">
      <c r="A3493"/>
      <c r="E3493"/>
      <c r="F3493"/>
    </row>
    <row r="3494" spans="1:6">
      <c r="A3494"/>
      <c r="E3494"/>
      <c r="F3494"/>
    </row>
    <row r="3495" spans="1:6">
      <c r="A3495"/>
      <c r="E3495"/>
      <c r="F3495"/>
    </row>
    <row r="3496" spans="1:6">
      <c r="A3496"/>
      <c r="E3496"/>
      <c r="F3496"/>
    </row>
    <row r="3497" spans="1:6">
      <c r="A3497"/>
      <c r="E3497"/>
      <c r="F3497"/>
    </row>
    <row r="3498" spans="1:6">
      <c r="A3498"/>
      <c r="E3498"/>
      <c r="F3498"/>
    </row>
    <row r="3499" spans="1:6">
      <c r="A3499"/>
      <c r="E3499"/>
      <c r="F3499"/>
    </row>
    <row r="3500" spans="1:6">
      <c r="A3500"/>
      <c r="E3500"/>
      <c r="F3500"/>
    </row>
    <row r="3501" spans="1:6">
      <c r="A3501"/>
      <c r="E3501"/>
      <c r="F3501"/>
    </row>
    <row r="3502" spans="1:6">
      <c r="A3502"/>
      <c r="E3502"/>
      <c r="F3502"/>
    </row>
    <row r="3503" spans="1:6">
      <c r="A3503"/>
      <c r="E3503"/>
      <c r="F3503"/>
    </row>
    <row r="3504" spans="1:6">
      <c r="A3504"/>
      <c r="E3504"/>
      <c r="F3504"/>
    </row>
    <row r="3505" spans="1:6">
      <c r="A3505"/>
      <c r="E3505"/>
      <c r="F3505"/>
    </row>
    <row r="3506" spans="1:6">
      <c r="A3506"/>
      <c r="E3506"/>
      <c r="F3506"/>
    </row>
    <row r="3507" spans="1:6">
      <c r="A3507"/>
      <c r="E3507"/>
      <c r="F3507"/>
    </row>
    <row r="3508" spans="1:6">
      <c r="A3508"/>
      <c r="E3508"/>
      <c r="F3508"/>
    </row>
    <row r="3509" spans="1:6">
      <c r="A3509"/>
      <c r="E3509"/>
      <c r="F3509"/>
    </row>
    <row r="3510" spans="1:6">
      <c r="A3510"/>
      <c r="E3510"/>
      <c r="F3510"/>
    </row>
    <row r="3511" spans="1:6">
      <c r="A3511"/>
      <c r="E3511"/>
      <c r="F3511"/>
    </row>
    <row r="3512" spans="1:6">
      <c r="A3512"/>
      <c r="E3512"/>
      <c r="F3512"/>
    </row>
    <row r="3513" spans="1:6">
      <c r="A3513"/>
      <c r="E3513"/>
      <c r="F3513"/>
    </row>
    <row r="3514" spans="1:6">
      <c r="A3514"/>
      <c r="E3514"/>
      <c r="F3514"/>
    </row>
    <row r="3515" spans="1:6">
      <c r="A3515"/>
      <c r="E3515"/>
      <c r="F3515"/>
    </row>
    <row r="3516" spans="1:6">
      <c r="A3516"/>
      <c r="E3516"/>
      <c r="F3516"/>
    </row>
    <row r="3517" spans="1:6">
      <c r="A3517"/>
      <c r="E3517"/>
      <c r="F3517"/>
    </row>
    <row r="3518" spans="1:6">
      <c r="A3518"/>
      <c r="E3518"/>
      <c r="F3518"/>
    </row>
    <row r="3519" spans="1:6">
      <c r="A3519"/>
      <c r="E3519"/>
      <c r="F3519"/>
    </row>
    <row r="3520" spans="1:6">
      <c r="A3520"/>
      <c r="E3520"/>
      <c r="F3520"/>
    </row>
    <row r="3521" spans="1:6">
      <c r="A3521"/>
      <c r="E3521"/>
      <c r="F3521"/>
    </row>
    <row r="3522" spans="1:6">
      <c r="A3522"/>
      <c r="E3522"/>
      <c r="F3522"/>
    </row>
    <row r="3523" spans="1:6">
      <c r="A3523"/>
      <c r="E3523"/>
      <c r="F3523"/>
    </row>
    <row r="3524" spans="1:6">
      <c r="A3524"/>
      <c r="E3524"/>
      <c r="F3524"/>
    </row>
    <row r="3525" spans="1:6">
      <c r="A3525"/>
      <c r="E3525"/>
      <c r="F3525"/>
    </row>
    <row r="3526" spans="1:6">
      <c r="A3526"/>
      <c r="E3526"/>
      <c r="F3526"/>
    </row>
    <row r="3527" spans="1:6">
      <c r="A3527"/>
      <c r="E3527"/>
      <c r="F3527"/>
    </row>
    <row r="3528" spans="1:6">
      <c r="A3528"/>
      <c r="E3528"/>
      <c r="F3528"/>
    </row>
    <row r="3529" spans="1:6">
      <c r="A3529"/>
      <c r="E3529"/>
      <c r="F3529"/>
    </row>
    <row r="3530" spans="1:6">
      <c r="A3530"/>
      <c r="E3530"/>
      <c r="F3530"/>
    </row>
    <row r="3531" spans="1:6">
      <c r="A3531"/>
      <c r="E3531"/>
      <c r="F3531"/>
    </row>
    <row r="3532" spans="1:6">
      <c r="A3532"/>
      <c r="E3532"/>
      <c r="F3532"/>
    </row>
    <row r="3533" spans="1:6">
      <c r="A3533"/>
      <c r="E3533"/>
      <c r="F3533"/>
    </row>
    <row r="3534" spans="1:6">
      <c r="A3534"/>
      <c r="E3534"/>
      <c r="F3534"/>
    </row>
    <row r="3535" spans="1:6">
      <c r="A3535"/>
      <c r="E3535"/>
      <c r="F3535"/>
    </row>
    <row r="3536" spans="1:6">
      <c r="A3536"/>
      <c r="E3536"/>
      <c r="F3536"/>
    </row>
    <row r="3537" spans="1:6">
      <c r="A3537"/>
      <c r="E3537"/>
      <c r="F3537"/>
    </row>
    <row r="3538" spans="1:6">
      <c r="A3538"/>
      <c r="E3538"/>
      <c r="F3538"/>
    </row>
    <row r="3539" spans="1:6">
      <c r="A3539"/>
      <c r="E3539"/>
      <c r="F3539"/>
    </row>
    <row r="3540" spans="1:6">
      <c r="A3540"/>
      <c r="E3540"/>
      <c r="F3540"/>
    </row>
    <row r="3541" spans="1:6">
      <c r="A3541"/>
      <c r="E3541"/>
      <c r="F3541"/>
    </row>
    <row r="3542" spans="1:6">
      <c r="A3542"/>
      <c r="E3542"/>
      <c r="F3542"/>
    </row>
    <row r="3543" spans="1:6">
      <c r="A3543"/>
      <c r="E3543"/>
      <c r="F3543"/>
    </row>
    <row r="3544" spans="1:6">
      <c r="A3544"/>
      <c r="E3544"/>
      <c r="F3544"/>
    </row>
    <row r="3545" spans="1:6">
      <c r="A3545"/>
      <c r="E3545"/>
      <c r="F3545"/>
    </row>
    <row r="3546" spans="1:6">
      <c r="A3546"/>
      <c r="E3546"/>
      <c r="F3546"/>
    </row>
    <row r="3547" spans="1:6">
      <c r="A3547"/>
      <c r="E3547"/>
      <c r="F3547"/>
    </row>
    <row r="3548" spans="1:6">
      <c r="A3548"/>
      <c r="E3548"/>
      <c r="F3548"/>
    </row>
    <row r="3549" spans="1:6">
      <c r="A3549"/>
      <c r="E3549"/>
      <c r="F3549"/>
    </row>
    <row r="3550" spans="1:6">
      <c r="A3550"/>
      <c r="E3550"/>
      <c r="F3550"/>
    </row>
    <row r="3551" spans="1:6">
      <c r="A3551"/>
      <c r="E3551"/>
      <c r="F3551"/>
    </row>
    <row r="3552" spans="1:6">
      <c r="A3552"/>
      <c r="E3552"/>
      <c r="F3552"/>
    </row>
    <row r="3553" spans="1:6">
      <c r="A3553"/>
      <c r="E3553"/>
      <c r="F3553"/>
    </row>
    <row r="3554" spans="1:6">
      <c r="A3554"/>
      <c r="E3554"/>
      <c r="F3554"/>
    </row>
    <row r="3555" spans="1:6">
      <c r="A3555"/>
      <c r="E3555"/>
      <c r="F3555"/>
    </row>
    <row r="3556" spans="1:6">
      <c r="A3556"/>
      <c r="E3556"/>
      <c r="F3556"/>
    </row>
    <row r="3557" spans="1:6">
      <c r="A3557"/>
      <c r="E3557"/>
      <c r="F3557"/>
    </row>
    <row r="3558" spans="1:6">
      <c r="A3558"/>
      <c r="E3558"/>
      <c r="F3558"/>
    </row>
    <row r="3559" spans="1:6">
      <c r="A3559"/>
      <c r="E3559"/>
      <c r="F3559"/>
    </row>
    <row r="3560" spans="1:6">
      <c r="A3560"/>
      <c r="E3560"/>
      <c r="F3560"/>
    </row>
    <row r="3561" spans="1:6">
      <c r="A3561"/>
      <c r="E3561"/>
      <c r="F3561"/>
    </row>
    <row r="3562" spans="1:6">
      <c r="A3562"/>
      <c r="E3562"/>
      <c r="F3562"/>
    </row>
    <row r="3563" spans="1:6">
      <c r="A3563"/>
      <c r="E3563"/>
      <c r="F3563"/>
    </row>
    <row r="3564" spans="1:6">
      <c r="A3564"/>
      <c r="E3564"/>
      <c r="F3564"/>
    </row>
    <row r="3565" spans="1:6">
      <c r="A3565"/>
      <c r="E3565"/>
      <c r="F3565"/>
    </row>
    <row r="3566" spans="1:6">
      <c r="A3566"/>
      <c r="E3566"/>
      <c r="F3566"/>
    </row>
    <row r="3567" spans="1:6">
      <c r="A3567"/>
      <c r="E3567"/>
      <c r="F3567"/>
    </row>
    <row r="3568" spans="1:6">
      <c r="A3568"/>
      <c r="E3568"/>
      <c r="F3568"/>
    </row>
    <row r="3569" spans="1:6">
      <c r="A3569"/>
      <c r="E3569"/>
      <c r="F3569"/>
    </row>
    <row r="3570" spans="1:6">
      <c r="A3570"/>
      <c r="E3570"/>
      <c r="F3570"/>
    </row>
    <row r="3571" spans="1:6">
      <c r="A3571"/>
      <c r="E3571"/>
      <c r="F3571"/>
    </row>
    <row r="3572" spans="1:6">
      <c r="A3572"/>
      <c r="E3572"/>
      <c r="F3572"/>
    </row>
    <row r="3573" spans="1:6">
      <c r="A3573"/>
      <c r="E3573"/>
      <c r="F3573"/>
    </row>
    <row r="3574" spans="1:6">
      <c r="A3574"/>
      <c r="E3574"/>
      <c r="F3574"/>
    </row>
    <row r="3575" spans="1:6">
      <c r="A3575"/>
      <c r="E3575"/>
      <c r="F3575"/>
    </row>
    <row r="3576" spans="1:6">
      <c r="A3576"/>
      <c r="E3576"/>
      <c r="F3576"/>
    </row>
    <row r="3577" spans="1:6">
      <c r="A3577"/>
      <c r="E3577"/>
      <c r="F3577"/>
    </row>
    <row r="3578" spans="1:6">
      <c r="A3578"/>
      <c r="E3578"/>
      <c r="F3578"/>
    </row>
    <row r="3579" spans="1:6">
      <c r="A3579"/>
      <c r="E3579"/>
      <c r="F3579"/>
    </row>
    <row r="3580" spans="1:6">
      <c r="A3580"/>
      <c r="E3580"/>
      <c r="F3580"/>
    </row>
    <row r="3581" spans="1:6">
      <c r="A3581"/>
      <c r="E3581"/>
      <c r="F3581"/>
    </row>
    <row r="3582" spans="1:6">
      <c r="A3582"/>
      <c r="E3582"/>
      <c r="F3582"/>
    </row>
    <row r="3583" spans="1:6">
      <c r="A3583"/>
      <c r="E3583"/>
      <c r="F3583"/>
    </row>
    <row r="3584" spans="1:6">
      <c r="A3584"/>
      <c r="E3584"/>
      <c r="F3584"/>
    </row>
    <row r="3585" spans="1:6">
      <c r="A3585"/>
      <c r="E3585"/>
      <c r="F3585"/>
    </row>
    <row r="3586" spans="1:6">
      <c r="A3586"/>
      <c r="E3586"/>
      <c r="F3586"/>
    </row>
    <row r="3587" spans="1:6">
      <c r="A3587"/>
      <c r="E3587"/>
      <c r="F3587"/>
    </row>
    <row r="3588" spans="1:6">
      <c r="A3588"/>
      <c r="E3588"/>
      <c r="F3588"/>
    </row>
    <row r="3589" spans="1:6">
      <c r="A3589"/>
      <c r="E3589"/>
      <c r="F3589"/>
    </row>
    <row r="3590" spans="1:6">
      <c r="A3590"/>
      <c r="E3590"/>
      <c r="F3590"/>
    </row>
    <row r="3591" spans="1:6">
      <c r="A3591"/>
      <c r="E3591"/>
      <c r="F3591"/>
    </row>
    <row r="3592" spans="1:6">
      <c r="A3592"/>
      <c r="E3592"/>
      <c r="F3592"/>
    </row>
    <row r="3593" spans="1:6">
      <c r="A3593"/>
      <c r="E3593"/>
      <c r="F3593"/>
    </row>
    <row r="3594" spans="1:6">
      <c r="A3594"/>
      <c r="E3594"/>
      <c r="F3594"/>
    </row>
    <row r="3595" spans="1:6">
      <c r="A3595"/>
      <c r="E3595"/>
      <c r="F3595"/>
    </row>
    <row r="3596" spans="1:6">
      <c r="A3596"/>
      <c r="E3596"/>
      <c r="F3596"/>
    </row>
    <row r="3597" spans="1:6">
      <c r="A3597"/>
      <c r="E3597"/>
      <c r="F3597"/>
    </row>
    <row r="3598" spans="1:6">
      <c r="A3598"/>
      <c r="E3598"/>
      <c r="F3598"/>
    </row>
    <row r="3599" spans="1:6">
      <c r="A3599"/>
      <c r="E3599"/>
      <c r="F3599"/>
    </row>
    <row r="3600" spans="1:6">
      <c r="A3600"/>
      <c r="E3600"/>
      <c r="F3600"/>
    </row>
    <row r="3601" spans="1:6">
      <c r="A3601"/>
      <c r="E3601"/>
      <c r="F3601"/>
    </row>
    <row r="3602" spans="1:6">
      <c r="A3602"/>
      <c r="E3602"/>
      <c r="F3602"/>
    </row>
    <row r="3603" spans="1:6">
      <c r="A3603"/>
      <c r="E3603"/>
      <c r="F3603"/>
    </row>
    <row r="3604" spans="1:6">
      <c r="A3604"/>
      <c r="E3604"/>
      <c r="F3604"/>
    </row>
    <row r="3605" spans="1:6">
      <c r="A3605"/>
      <c r="E3605"/>
      <c r="F3605"/>
    </row>
    <row r="3606" spans="1:6">
      <c r="A3606"/>
      <c r="E3606"/>
      <c r="F3606"/>
    </row>
    <row r="3607" spans="1:6">
      <c r="A3607"/>
      <c r="E3607"/>
      <c r="F3607"/>
    </row>
    <row r="3608" spans="1:6">
      <c r="A3608"/>
      <c r="E3608"/>
      <c r="F3608"/>
    </row>
    <row r="3609" spans="1:6">
      <c r="A3609"/>
      <c r="E3609"/>
      <c r="F3609"/>
    </row>
    <row r="3610" spans="1:6">
      <c r="A3610"/>
      <c r="E3610"/>
      <c r="F3610"/>
    </row>
    <row r="3611" spans="1:6">
      <c r="A3611"/>
      <c r="E3611"/>
      <c r="F3611"/>
    </row>
    <row r="3612" spans="1:6">
      <c r="A3612"/>
      <c r="E3612"/>
      <c r="F3612"/>
    </row>
    <row r="3613" spans="1:6">
      <c r="A3613"/>
      <c r="E3613"/>
      <c r="F3613"/>
    </row>
    <row r="3614" spans="1:6">
      <c r="A3614"/>
      <c r="E3614"/>
      <c r="F3614"/>
    </row>
    <row r="3615" spans="1:6">
      <c r="A3615"/>
      <c r="E3615"/>
      <c r="F3615"/>
    </row>
    <row r="3616" spans="1:6">
      <c r="A3616"/>
      <c r="E3616"/>
      <c r="F3616"/>
    </row>
    <row r="3617" spans="1:6">
      <c r="A3617"/>
      <c r="E3617"/>
      <c r="F3617"/>
    </row>
    <row r="3618" spans="1:6">
      <c r="A3618"/>
      <c r="E3618"/>
      <c r="F3618"/>
    </row>
    <row r="3619" spans="1:6">
      <c r="A3619"/>
      <c r="E3619"/>
      <c r="F3619"/>
    </row>
    <row r="3620" spans="1:6">
      <c r="A3620"/>
      <c r="E3620"/>
      <c r="F3620"/>
    </row>
    <row r="3621" spans="1:6">
      <c r="A3621"/>
      <c r="E3621"/>
      <c r="F3621"/>
    </row>
    <row r="3622" spans="1:6">
      <c r="A3622"/>
      <c r="E3622"/>
      <c r="F3622"/>
    </row>
    <row r="3623" spans="1:6">
      <c r="A3623"/>
      <c r="E3623"/>
      <c r="F3623"/>
    </row>
    <row r="3624" spans="1:6">
      <c r="A3624"/>
      <c r="E3624"/>
      <c r="F3624"/>
    </row>
    <row r="3625" spans="1:6">
      <c r="A3625"/>
      <c r="E3625"/>
      <c r="F3625"/>
    </row>
    <row r="3626" spans="1:6">
      <c r="A3626"/>
      <c r="E3626"/>
      <c r="F3626"/>
    </row>
    <row r="3627" spans="1:6">
      <c r="A3627"/>
      <c r="E3627"/>
      <c r="F3627"/>
    </row>
    <row r="3628" spans="1:6">
      <c r="A3628"/>
      <c r="E3628"/>
      <c r="F3628"/>
    </row>
    <row r="3629" spans="1:6">
      <c r="A3629"/>
      <c r="E3629"/>
      <c r="F3629"/>
    </row>
    <row r="3630" spans="1:6">
      <c r="A3630"/>
      <c r="E3630"/>
      <c r="F3630"/>
    </row>
    <row r="3631" spans="1:6">
      <c r="A3631"/>
      <c r="E3631"/>
      <c r="F3631"/>
    </row>
    <row r="3632" spans="1:6">
      <c r="A3632"/>
      <c r="E3632"/>
      <c r="F3632"/>
    </row>
    <row r="3633" spans="1:6">
      <c r="A3633"/>
      <c r="E3633"/>
      <c r="F3633"/>
    </row>
    <row r="3634" spans="1:6">
      <c r="A3634"/>
      <c r="E3634"/>
      <c r="F3634"/>
    </row>
    <row r="3635" spans="1:6">
      <c r="A3635"/>
      <c r="E3635"/>
      <c r="F3635"/>
    </row>
    <row r="3636" spans="1:6">
      <c r="A3636"/>
      <c r="E3636"/>
      <c r="F3636"/>
    </row>
    <row r="3637" spans="1:6">
      <c r="A3637"/>
      <c r="E3637"/>
      <c r="F3637"/>
    </row>
    <row r="3638" spans="1:6">
      <c r="A3638"/>
      <c r="E3638"/>
      <c r="F3638"/>
    </row>
    <row r="3639" spans="1:6">
      <c r="A3639"/>
      <c r="E3639"/>
      <c r="F3639"/>
    </row>
    <row r="3640" spans="1:6">
      <c r="A3640"/>
      <c r="E3640"/>
      <c r="F3640"/>
    </row>
    <row r="3641" spans="1:6">
      <c r="A3641"/>
      <c r="E3641"/>
      <c r="F3641"/>
    </row>
    <row r="3642" spans="1:6">
      <c r="A3642"/>
      <c r="E3642"/>
      <c r="F3642"/>
    </row>
    <row r="3643" spans="1:6">
      <c r="A3643"/>
      <c r="E3643"/>
      <c r="F3643"/>
    </row>
    <row r="3644" spans="1:6">
      <c r="A3644"/>
      <c r="E3644"/>
      <c r="F3644"/>
    </row>
    <row r="3645" spans="1:6">
      <c r="A3645"/>
      <c r="E3645"/>
      <c r="F3645"/>
    </row>
    <row r="3646" spans="1:6">
      <c r="A3646"/>
      <c r="E3646"/>
      <c r="F3646"/>
    </row>
    <row r="3647" spans="1:6">
      <c r="A3647"/>
      <c r="E3647"/>
      <c r="F3647"/>
    </row>
    <row r="3648" spans="1:6">
      <c r="A3648"/>
      <c r="E3648"/>
      <c r="F3648"/>
    </row>
    <row r="3649" spans="1:6">
      <c r="A3649"/>
      <c r="E3649"/>
      <c r="F3649"/>
    </row>
    <row r="3650" spans="1:6">
      <c r="A3650"/>
      <c r="E3650"/>
      <c r="F3650"/>
    </row>
    <row r="3651" spans="1:6">
      <c r="A3651"/>
      <c r="E3651"/>
      <c r="F3651"/>
    </row>
    <row r="3652" spans="1:6">
      <c r="A3652"/>
      <c r="E3652"/>
      <c r="F3652"/>
    </row>
    <row r="3653" spans="1:6">
      <c r="A3653"/>
      <c r="E3653"/>
      <c r="F3653"/>
    </row>
    <row r="3654" spans="1:6">
      <c r="A3654"/>
      <c r="E3654"/>
      <c r="F3654"/>
    </row>
    <row r="3655" spans="1:6">
      <c r="A3655"/>
      <c r="E3655"/>
      <c r="F3655"/>
    </row>
    <row r="3656" spans="1:6">
      <c r="A3656"/>
      <c r="E3656"/>
      <c r="F3656"/>
    </row>
    <row r="3657" spans="1:6">
      <c r="A3657"/>
      <c r="E3657"/>
      <c r="F3657"/>
    </row>
    <row r="3658" spans="1:6">
      <c r="A3658"/>
      <c r="E3658"/>
      <c r="F3658"/>
    </row>
    <row r="3659" spans="1:6">
      <c r="A3659"/>
      <c r="E3659"/>
      <c r="F3659"/>
    </row>
    <row r="3660" spans="1:6">
      <c r="A3660"/>
      <c r="E3660"/>
      <c r="F3660"/>
    </row>
    <row r="3661" spans="1:6">
      <c r="A3661"/>
      <c r="E3661"/>
      <c r="F3661"/>
    </row>
    <row r="3662" spans="1:6">
      <c r="A3662"/>
      <c r="E3662"/>
      <c r="F3662"/>
    </row>
    <row r="3663" spans="1:6">
      <c r="A3663"/>
      <c r="E3663"/>
      <c r="F3663"/>
    </row>
    <row r="3664" spans="1:6">
      <c r="A3664"/>
      <c r="E3664"/>
      <c r="F3664"/>
    </row>
    <row r="3665" spans="1:6">
      <c r="A3665"/>
      <c r="E3665"/>
      <c r="F3665"/>
    </row>
    <row r="3666" spans="1:6">
      <c r="A3666"/>
      <c r="E3666"/>
      <c r="F3666"/>
    </row>
    <row r="3667" spans="1:6">
      <c r="A3667"/>
      <c r="E3667"/>
      <c r="F3667"/>
    </row>
    <row r="3668" spans="1:6">
      <c r="A3668"/>
      <c r="E3668"/>
      <c r="F3668"/>
    </row>
    <row r="3669" spans="1:6">
      <c r="A3669"/>
      <c r="E3669"/>
      <c r="F3669"/>
    </row>
    <row r="3670" spans="1:6">
      <c r="A3670"/>
      <c r="E3670"/>
      <c r="F3670"/>
    </row>
    <row r="3671" spans="1:6">
      <c r="A3671"/>
      <c r="E3671"/>
      <c r="F3671"/>
    </row>
    <row r="3672" spans="1:6">
      <c r="A3672"/>
      <c r="E3672"/>
      <c r="F3672"/>
    </row>
    <row r="3673" spans="1:6">
      <c r="A3673"/>
      <c r="E3673"/>
      <c r="F3673"/>
    </row>
    <row r="3674" spans="1:6">
      <c r="A3674"/>
      <c r="E3674"/>
      <c r="F3674"/>
    </row>
    <row r="3675" spans="1:6">
      <c r="A3675"/>
      <c r="E3675"/>
      <c r="F3675"/>
    </row>
    <row r="3676" spans="1:6">
      <c r="A3676"/>
      <c r="E3676"/>
      <c r="F3676"/>
    </row>
    <row r="3677" spans="1:6">
      <c r="A3677"/>
      <c r="E3677"/>
      <c r="F3677"/>
    </row>
    <row r="3678" spans="1:6">
      <c r="A3678"/>
      <c r="E3678"/>
      <c r="F3678"/>
    </row>
    <row r="3679" spans="1:6">
      <c r="A3679"/>
      <c r="E3679"/>
      <c r="F3679"/>
    </row>
    <row r="3680" spans="1:6">
      <c r="A3680"/>
      <c r="E3680"/>
      <c r="F3680"/>
    </row>
    <row r="3681" spans="1:6">
      <c r="A3681"/>
      <c r="E3681"/>
      <c r="F3681"/>
    </row>
    <row r="3682" spans="1:6">
      <c r="A3682"/>
      <c r="E3682"/>
      <c r="F3682"/>
    </row>
    <row r="3683" spans="1:6">
      <c r="A3683"/>
      <c r="E3683"/>
      <c r="F3683"/>
    </row>
    <row r="3684" spans="1:6">
      <c r="A3684"/>
      <c r="E3684"/>
      <c r="F3684"/>
    </row>
    <row r="3685" spans="1:6">
      <c r="A3685"/>
      <c r="E3685"/>
      <c r="F3685"/>
    </row>
    <row r="3686" spans="1:6">
      <c r="A3686"/>
      <c r="E3686"/>
      <c r="F3686"/>
    </row>
    <row r="3687" spans="1:6">
      <c r="A3687"/>
      <c r="E3687"/>
      <c r="F3687"/>
    </row>
    <row r="3688" spans="1:6">
      <c r="A3688"/>
      <c r="E3688"/>
      <c r="F3688"/>
    </row>
    <row r="3689" spans="1:6">
      <c r="A3689"/>
      <c r="E3689"/>
      <c r="F3689"/>
    </row>
    <row r="3690" spans="1:6">
      <c r="A3690"/>
      <c r="E3690"/>
      <c r="F3690"/>
    </row>
    <row r="3691" spans="1:6">
      <c r="A3691"/>
      <c r="E3691"/>
      <c r="F3691"/>
    </row>
    <row r="3692" spans="1:6">
      <c r="A3692"/>
      <c r="E3692"/>
      <c r="F3692"/>
    </row>
    <row r="3693" spans="1:6">
      <c r="A3693"/>
      <c r="E3693"/>
      <c r="F3693"/>
    </row>
    <row r="3694" spans="1:6">
      <c r="A3694"/>
      <c r="E3694"/>
      <c r="F3694"/>
    </row>
    <row r="3695" spans="1:6">
      <c r="A3695"/>
      <c r="E3695"/>
      <c r="F3695"/>
    </row>
    <row r="3696" spans="1:6">
      <c r="A3696"/>
      <c r="E3696"/>
      <c r="F3696"/>
    </row>
    <row r="3697" spans="1:6">
      <c r="A3697"/>
      <c r="E3697"/>
      <c r="F3697"/>
    </row>
    <row r="3698" spans="1:6">
      <c r="A3698"/>
      <c r="E3698"/>
      <c r="F3698"/>
    </row>
    <row r="3699" spans="1:6">
      <c r="A3699"/>
      <c r="E3699"/>
      <c r="F3699"/>
    </row>
    <row r="3700" spans="1:6">
      <c r="A3700"/>
      <c r="E3700"/>
      <c r="F3700"/>
    </row>
    <row r="3701" spans="1:6">
      <c r="A3701"/>
      <c r="E3701"/>
      <c r="F3701"/>
    </row>
    <row r="3702" spans="1:6">
      <c r="A3702"/>
      <c r="E3702"/>
      <c r="F3702"/>
    </row>
    <row r="3703" spans="1:6">
      <c r="A3703"/>
      <c r="E3703"/>
      <c r="F3703"/>
    </row>
    <row r="3704" spans="1:6">
      <c r="A3704"/>
      <c r="E3704"/>
      <c r="F3704"/>
    </row>
    <row r="3705" spans="1:6">
      <c r="A3705"/>
      <c r="E3705"/>
      <c r="F3705"/>
    </row>
    <row r="3706" spans="1:6">
      <c r="A3706"/>
      <c r="E3706"/>
      <c r="F3706"/>
    </row>
    <row r="3707" spans="1:6">
      <c r="A3707"/>
      <c r="E3707"/>
      <c r="F3707"/>
    </row>
    <row r="3708" spans="1:6">
      <c r="A3708"/>
      <c r="E3708"/>
      <c r="F3708"/>
    </row>
    <row r="3709" spans="1:6">
      <c r="A3709"/>
      <c r="E3709"/>
      <c r="F3709"/>
    </row>
    <row r="3710" spans="1:6">
      <c r="A3710"/>
      <c r="E3710"/>
      <c r="F3710"/>
    </row>
    <row r="3711" spans="1:6">
      <c r="A3711"/>
      <c r="E3711"/>
      <c r="F3711"/>
    </row>
    <row r="3712" spans="1:6">
      <c r="A3712"/>
      <c r="E3712"/>
      <c r="F3712"/>
    </row>
    <row r="3713" spans="1:6">
      <c r="A3713"/>
      <c r="E3713"/>
      <c r="F3713"/>
    </row>
    <row r="3714" spans="1:6">
      <c r="A3714"/>
      <c r="E3714"/>
      <c r="F3714"/>
    </row>
    <row r="3715" spans="1:6">
      <c r="A3715"/>
      <c r="E3715"/>
      <c r="F3715"/>
    </row>
    <row r="3716" spans="1:6">
      <c r="A3716"/>
      <c r="E3716"/>
      <c r="F3716"/>
    </row>
    <row r="3717" spans="1:6">
      <c r="A3717"/>
      <c r="E3717"/>
      <c r="F3717"/>
    </row>
    <row r="3718" spans="1:6">
      <c r="A3718"/>
      <c r="E3718"/>
      <c r="F3718"/>
    </row>
    <row r="3719" spans="1:6">
      <c r="A3719"/>
      <c r="E3719"/>
      <c r="F3719"/>
    </row>
    <row r="3720" spans="1:6">
      <c r="A3720"/>
      <c r="E3720"/>
      <c r="F3720"/>
    </row>
    <row r="3721" spans="1:6">
      <c r="A3721"/>
      <c r="E3721"/>
      <c r="F3721"/>
    </row>
    <row r="3722" spans="1:6">
      <c r="A3722"/>
      <c r="E3722"/>
      <c r="F3722"/>
    </row>
    <row r="3723" spans="1:6">
      <c r="A3723"/>
      <c r="E3723"/>
      <c r="F3723"/>
    </row>
    <row r="3724" spans="1:6">
      <c r="A3724"/>
      <c r="E3724"/>
      <c r="F3724"/>
    </row>
    <row r="3725" spans="1:6">
      <c r="A3725"/>
      <c r="E3725"/>
      <c r="F3725"/>
    </row>
    <row r="3726" spans="1:6">
      <c r="A3726"/>
      <c r="E3726"/>
      <c r="F3726"/>
    </row>
    <row r="3727" spans="1:6">
      <c r="A3727"/>
      <c r="E3727"/>
      <c r="F3727"/>
    </row>
    <row r="3728" spans="1:6">
      <c r="A3728"/>
      <c r="E3728"/>
      <c r="F3728"/>
    </row>
    <row r="3729" spans="1:6">
      <c r="A3729"/>
      <c r="E3729"/>
      <c r="F3729"/>
    </row>
    <row r="3730" spans="1:6">
      <c r="A3730"/>
      <c r="E3730"/>
      <c r="F3730"/>
    </row>
    <row r="3731" spans="1:6">
      <c r="A3731"/>
      <c r="E3731"/>
      <c r="F3731"/>
    </row>
    <row r="3732" spans="1:6">
      <c r="A3732"/>
      <c r="E3732"/>
      <c r="F3732"/>
    </row>
    <row r="3733" spans="1:6">
      <c r="A3733"/>
      <c r="E3733"/>
      <c r="F3733"/>
    </row>
    <row r="3734" spans="1:6">
      <c r="A3734"/>
      <c r="E3734"/>
      <c r="F3734"/>
    </row>
    <row r="3735" spans="1:6">
      <c r="A3735"/>
      <c r="E3735"/>
      <c r="F3735"/>
    </row>
    <row r="3736" spans="1:6">
      <c r="A3736"/>
      <c r="E3736"/>
      <c r="F3736"/>
    </row>
    <row r="3737" spans="1:6">
      <c r="A3737"/>
      <c r="E3737"/>
      <c r="F3737"/>
    </row>
    <row r="3738" spans="1:6">
      <c r="A3738"/>
      <c r="E3738"/>
      <c r="F3738"/>
    </row>
    <row r="3739" spans="1:6">
      <c r="A3739"/>
      <c r="E3739"/>
      <c r="F3739"/>
    </row>
    <row r="3740" spans="1:6">
      <c r="A3740"/>
      <c r="E3740"/>
      <c r="F3740"/>
    </row>
    <row r="3741" spans="1:6">
      <c r="A3741"/>
      <c r="E3741"/>
      <c r="F3741"/>
    </row>
    <row r="3742" spans="1:6">
      <c r="A3742"/>
      <c r="E3742"/>
      <c r="F3742"/>
    </row>
    <row r="3743" spans="1:6">
      <c r="A3743"/>
      <c r="E3743"/>
      <c r="F3743"/>
    </row>
    <row r="3744" spans="1:6">
      <c r="A3744"/>
      <c r="E3744"/>
      <c r="F3744"/>
    </row>
    <row r="3745" spans="1:6">
      <c r="A3745"/>
      <c r="E3745"/>
      <c r="F3745"/>
    </row>
    <row r="3746" spans="1:6">
      <c r="A3746"/>
      <c r="E3746"/>
      <c r="F3746"/>
    </row>
    <row r="3747" spans="1:6">
      <c r="A3747"/>
      <c r="E3747"/>
      <c r="F3747"/>
    </row>
    <row r="3748" spans="1:6">
      <c r="A3748"/>
      <c r="E3748"/>
      <c r="F3748"/>
    </row>
    <row r="3749" spans="1:6">
      <c r="A3749"/>
      <c r="E3749"/>
      <c r="F3749"/>
    </row>
    <row r="3750" spans="1:6">
      <c r="A3750"/>
      <c r="E3750"/>
      <c r="F3750"/>
    </row>
    <row r="3751" spans="1:6">
      <c r="A3751"/>
      <c r="E3751"/>
      <c r="F3751"/>
    </row>
    <row r="3752" spans="1:6">
      <c r="A3752"/>
      <c r="E3752"/>
      <c r="F3752"/>
    </row>
    <row r="3753" spans="1:6">
      <c r="A3753"/>
      <c r="E3753"/>
      <c r="F3753"/>
    </row>
    <row r="3754" spans="1:6">
      <c r="A3754"/>
      <c r="E3754"/>
      <c r="F3754"/>
    </row>
    <row r="3755" spans="1:6">
      <c r="A3755"/>
      <c r="E3755"/>
      <c r="F3755"/>
    </row>
    <row r="3756" spans="1:6">
      <c r="A3756"/>
      <c r="E3756"/>
      <c r="F3756"/>
    </row>
    <row r="3757" spans="1:6">
      <c r="A3757"/>
      <c r="E3757"/>
      <c r="F3757"/>
    </row>
    <row r="3758" spans="1:6">
      <c r="A3758"/>
      <c r="E3758"/>
      <c r="F3758"/>
    </row>
    <row r="3759" spans="1:6">
      <c r="A3759"/>
      <c r="E3759"/>
      <c r="F3759"/>
    </row>
    <row r="3760" spans="1:6">
      <c r="A3760"/>
      <c r="E3760"/>
      <c r="F3760"/>
    </row>
    <row r="3761" spans="1:6">
      <c r="A3761"/>
      <c r="E3761"/>
      <c r="F3761"/>
    </row>
    <row r="3762" spans="1:6">
      <c r="A3762"/>
      <c r="E3762"/>
      <c r="F3762"/>
    </row>
    <row r="3763" spans="1:6">
      <c r="A3763"/>
      <c r="E3763"/>
      <c r="F3763"/>
    </row>
    <row r="3764" spans="1:6">
      <c r="A3764"/>
      <c r="E3764"/>
      <c r="F3764"/>
    </row>
    <row r="3765" spans="1:6">
      <c r="A3765"/>
      <c r="E3765"/>
      <c r="F3765"/>
    </row>
    <row r="3766" spans="1:6">
      <c r="A3766"/>
      <c r="E3766"/>
      <c r="F3766"/>
    </row>
    <row r="3767" spans="1:6">
      <c r="A3767"/>
      <c r="E3767"/>
      <c r="F3767"/>
    </row>
    <row r="3768" spans="1:6">
      <c r="A3768"/>
      <c r="E3768"/>
      <c r="F3768"/>
    </row>
    <row r="3769" spans="1:6">
      <c r="A3769"/>
      <c r="E3769"/>
      <c r="F3769"/>
    </row>
    <row r="3770" spans="1:6">
      <c r="A3770"/>
      <c r="E3770"/>
      <c r="F3770"/>
    </row>
    <row r="3771" spans="1:6">
      <c r="A3771"/>
      <c r="E3771"/>
      <c r="F3771"/>
    </row>
    <row r="3772" spans="1:6">
      <c r="A3772"/>
      <c r="E3772"/>
      <c r="F3772"/>
    </row>
    <row r="3773" spans="1:6">
      <c r="A3773"/>
      <c r="E3773"/>
      <c r="F3773"/>
    </row>
    <row r="3774" spans="1:6">
      <c r="A3774"/>
      <c r="E3774"/>
      <c r="F3774"/>
    </row>
    <row r="3775" spans="1:6">
      <c r="A3775"/>
      <c r="E3775"/>
      <c r="F3775"/>
    </row>
    <row r="3776" spans="1:6">
      <c r="A3776"/>
      <c r="E3776"/>
      <c r="F3776"/>
    </row>
    <row r="3777" spans="1:6">
      <c r="A3777"/>
      <c r="E3777"/>
      <c r="F3777"/>
    </row>
    <row r="3778" spans="1:6">
      <c r="A3778"/>
      <c r="E3778"/>
      <c r="F3778"/>
    </row>
    <row r="3779" spans="1:6">
      <c r="A3779"/>
      <c r="E3779"/>
      <c r="F3779"/>
    </row>
    <row r="3780" spans="1:6">
      <c r="A3780"/>
      <c r="E3780"/>
      <c r="F3780"/>
    </row>
    <row r="3781" spans="1:6">
      <c r="A3781"/>
      <c r="E3781"/>
      <c r="F3781"/>
    </row>
    <row r="3782" spans="1:6">
      <c r="A3782"/>
      <c r="E3782"/>
      <c r="F3782"/>
    </row>
    <row r="3783" spans="1:6">
      <c r="A3783"/>
      <c r="E3783"/>
      <c r="F3783"/>
    </row>
    <row r="3784" spans="1:6">
      <c r="A3784"/>
      <c r="E3784"/>
      <c r="F3784"/>
    </row>
    <row r="3785" spans="1:6">
      <c r="A3785"/>
      <c r="E3785"/>
      <c r="F3785"/>
    </row>
    <row r="3786" spans="1:6">
      <c r="A3786"/>
      <c r="E3786"/>
      <c r="F3786"/>
    </row>
    <row r="3787" spans="1:6">
      <c r="A3787"/>
      <c r="E3787"/>
      <c r="F3787"/>
    </row>
    <row r="3788" spans="1:6">
      <c r="A3788"/>
      <c r="E3788"/>
      <c r="F3788"/>
    </row>
    <row r="3789" spans="1:6">
      <c r="A3789"/>
      <c r="E3789"/>
      <c r="F3789"/>
    </row>
    <row r="3790" spans="1:6">
      <c r="A3790"/>
      <c r="E3790"/>
      <c r="F3790"/>
    </row>
    <row r="3791" spans="1:6">
      <c r="A3791"/>
      <c r="E3791"/>
      <c r="F3791"/>
    </row>
    <row r="3792" spans="1:6">
      <c r="A3792"/>
      <c r="E3792"/>
      <c r="F3792"/>
    </row>
    <row r="3793" spans="1:6">
      <c r="A3793"/>
      <c r="E3793"/>
      <c r="F3793"/>
    </row>
    <row r="3794" spans="1:6">
      <c r="A3794"/>
      <c r="E3794"/>
      <c r="F3794"/>
    </row>
    <row r="3795" spans="1:6">
      <c r="A3795"/>
      <c r="E3795"/>
      <c r="F3795"/>
    </row>
    <row r="3796" spans="1:6">
      <c r="A3796"/>
      <c r="E3796"/>
      <c r="F3796"/>
    </row>
    <row r="3797" spans="1:6">
      <c r="A3797"/>
      <c r="E3797"/>
      <c r="F3797"/>
    </row>
    <row r="3798" spans="1:6">
      <c r="A3798"/>
      <c r="E3798"/>
      <c r="F3798"/>
    </row>
    <row r="3799" spans="1:6">
      <c r="A3799"/>
      <c r="E3799"/>
      <c r="F3799"/>
    </row>
    <row r="3800" spans="1:6">
      <c r="A3800"/>
      <c r="E3800"/>
      <c r="F3800"/>
    </row>
    <row r="3801" spans="1:6">
      <c r="A3801"/>
      <c r="E3801"/>
      <c r="F3801"/>
    </row>
    <row r="3802" spans="1:6">
      <c r="A3802"/>
      <c r="E3802"/>
      <c r="F3802"/>
    </row>
    <row r="3803" spans="1:6">
      <c r="A3803"/>
      <c r="E3803"/>
      <c r="F3803"/>
    </row>
    <row r="3804" spans="1:6">
      <c r="A3804"/>
      <c r="E3804"/>
      <c r="F3804"/>
    </row>
    <row r="3805" spans="1:6">
      <c r="A3805"/>
      <c r="E3805"/>
      <c r="F3805"/>
    </row>
    <row r="3806" spans="1:6">
      <c r="A3806"/>
      <c r="E3806"/>
      <c r="F3806"/>
    </row>
    <row r="3807" spans="1:6">
      <c r="A3807"/>
      <c r="E3807"/>
      <c r="F3807"/>
    </row>
    <row r="3808" spans="1:6">
      <c r="A3808"/>
      <c r="E3808"/>
      <c r="F3808"/>
    </row>
    <row r="3809" spans="1:6">
      <c r="A3809"/>
      <c r="E3809"/>
      <c r="F3809"/>
    </row>
    <row r="3810" spans="1:6">
      <c r="A3810"/>
      <c r="E3810"/>
      <c r="F3810"/>
    </row>
    <row r="3811" spans="1:6">
      <c r="A3811"/>
      <c r="E3811"/>
      <c r="F3811"/>
    </row>
    <row r="3812" spans="1:6">
      <c r="A3812"/>
      <c r="E3812"/>
      <c r="F3812"/>
    </row>
    <row r="3813" spans="1:6">
      <c r="A3813"/>
      <c r="E3813"/>
      <c r="F3813"/>
    </row>
    <row r="3814" spans="1:6">
      <c r="A3814"/>
      <c r="E3814"/>
      <c r="F3814"/>
    </row>
    <row r="3815" spans="1:6">
      <c r="A3815"/>
      <c r="E3815"/>
      <c r="F3815"/>
    </row>
    <row r="3816" spans="1:6">
      <c r="A3816"/>
      <c r="E3816"/>
      <c r="F3816"/>
    </row>
    <row r="3817" spans="1:6">
      <c r="A3817"/>
      <c r="E3817"/>
      <c r="F3817"/>
    </row>
    <row r="3818" spans="1:6">
      <c r="A3818"/>
      <c r="E3818"/>
      <c r="F3818"/>
    </row>
    <row r="3819" spans="1:6">
      <c r="A3819"/>
      <c r="E3819"/>
      <c r="F3819"/>
    </row>
    <row r="3820" spans="1:6">
      <c r="A3820"/>
      <c r="E3820"/>
      <c r="F3820"/>
    </row>
    <row r="3821" spans="1:6">
      <c r="A3821"/>
      <c r="E3821"/>
      <c r="F3821"/>
    </row>
    <row r="3822" spans="1:6">
      <c r="A3822"/>
      <c r="E3822"/>
      <c r="F3822"/>
    </row>
    <row r="3823" spans="1:6">
      <c r="A3823"/>
      <c r="E3823"/>
      <c r="F3823"/>
    </row>
    <row r="3824" spans="1:6">
      <c r="A3824"/>
      <c r="E3824"/>
      <c r="F3824"/>
    </row>
    <row r="3825" spans="1:6">
      <c r="A3825"/>
      <c r="E3825"/>
      <c r="F3825"/>
    </row>
    <row r="3826" spans="1:6">
      <c r="A3826"/>
      <c r="E3826"/>
      <c r="F3826"/>
    </row>
    <row r="3827" spans="1:6">
      <c r="A3827"/>
      <c r="E3827"/>
      <c r="F3827"/>
    </row>
    <row r="3828" spans="1:6">
      <c r="A3828"/>
      <c r="E3828"/>
      <c r="F3828"/>
    </row>
    <row r="3829" spans="1:6">
      <c r="A3829"/>
      <c r="E3829"/>
      <c r="F3829"/>
    </row>
    <row r="3830" spans="1:6">
      <c r="A3830"/>
      <c r="E3830"/>
      <c r="F3830"/>
    </row>
    <row r="3831" spans="1:6">
      <c r="A3831"/>
      <c r="E3831"/>
      <c r="F3831"/>
    </row>
    <row r="3832" spans="1:6">
      <c r="A3832"/>
      <c r="E3832"/>
      <c r="F3832"/>
    </row>
    <row r="3833" spans="1:6">
      <c r="A3833"/>
      <c r="E3833"/>
      <c r="F3833"/>
    </row>
    <row r="3834" spans="1:6">
      <c r="A3834"/>
      <c r="E3834"/>
      <c r="F3834"/>
    </row>
    <row r="3835" spans="1:6">
      <c r="A3835"/>
      <c r="E3835"/>
      <c r="F3835"/>
    </row>
    <row r="3836" spans="1:6">
      <c r="A3836"/>
      <c r="E3836"/>
      <c r="F3836"/>
    </row>
    <row r="3837" spans="1:6">
      <c r="A3837"/>
      <c r="E3837"/>
      <c r="F3837"/>
    </row>
    <row r="3838" spans="1:6">
      <c r="A3838"/>
      <c r="E3838"/>
      <c r="F3838"/>
    </row>
    <row r="3839" spans="1:6">
      <c r="A3839"/>
      <c r="E3839"/>
      <c r="F3839"/>
    </row>
    <row r="3840" spans="1:6">
      <c r="A3840"/>
      <c r="E3840"/>
      <c r="F3840"/>
    </row>
    <row r="3841" spans="1:6">
      <c r="A3841"/>
      <c r="E3841"/>
      <c r="F3841"/>
    </row>
    <row r="3842" spans="1:6">
      <c r="A3842"/>
      <c r="E3842"/>
      <c r="F3842"/>
    </row>
    <row r="3843" spans="1:6">
      <c r="A3843"/>
      <c r="E3843"/>
      <c r="F3843"/>
    </row>
    <row r="3844" spans="1:6">
      <c r="A3844"/>
      <c r="E3844"/>
      <c r="F3844"/>
    </row>
    <row r="3845" spans="1:6">
      <c r="A3845"/>
      <c r="E3845"/>
      <c r="F3845"/>
    </row>
    <row r="3846" spans="1:6">
      <c r="A3846"/>
      <c r="E3846"/>
      <c r="F3846"/>
    </row>
    <row r="3847" spans="1:6">
      <c r="A3847"/>
      <c r="E3847"/>
      <c r="F3847"/>
    </row>
    <row r="3848" spans="1:6">
      <c r="A3848"/>
      <c r="E3848"/>
      <c r="F3848"/>
    </row>
    <row r="3849" spans="1:6">
      <c r="A3849"/>
      <c r="E3849"/>
      <c r="F3849"/>
    </row>
    <row r="3850" spans="1:6">
      <c r="A3850"/>
      <c r="E3850"/>
      <c r="F3850"/>
    </row>
    <row r="3851" spans="1:6">
      <c r="A3851"/>
      <c r="E3851"/>
      <c r="F3851"/>
    </row>
    <row r="3852" spans="1:6">
      <c r="A3852"/>
      <c r="E3852"/>
      <c r="F3852"/>
    </row>
    <row r="3853" spans="1:6">
      <c r="A3853"/>
      <c r="E3853"/>
      <c r="F3853"/>
    </row>
    <row r="3854" spans="1:6">
      <c r="A3854"/>
      <c r="E3854"/>
      <c r="F3854"/>
    </row>
    <row r="3855" spans="1:6">
      <c r="A3855"/>
      <c r="E3855"/>
      <c r="F3855"/>
    </row>
    <row r="3856" spans="1:6">
      <c r="A3856"/>
      <c r="E3856"/>
      <c r="F3856"/>
    </row>
    <row r="3857" spans="1:6">
      <c r="A3857"/>
      <c r="E3857"/>
      <c r="F3857"/>
    </row>
    <row r="3858" spans="1:6">
      <c r="A3858"/>
      <c r="E3858"/>
      <c r="F3858"/>
    </row>
    <row r="3859" spans="1:6">
      <c r="A3859"/>
      <c r="E3859"/>
      <c r="F3859"/>
    </row>
    <row r="3860" spans="1:6">
      <c r="A3860"/>
      <c r="E3860"/>
      <c r="F3860"/>
    </row>
    <row r="3861" spans="1:6">
      <c r="A3861"/>
      <c r="E3861"/>
      <c r="F3861"/>
    </row>
    <row r="3862" spans="1:6">
      <c r="A3862"/>
      <c r="E3862"/>
      <c r="F3862"/>
    </row>
    <row r="3863" spans="1:6">
      <c r="A3863"/>
      <c r="E3863"/>
      <c r="F3863"/>
    </row>
    <row r="3864" spans="1:6">
      <c r="A3864"/>
      <c r="E3864"/>
      <c r="F3864"/>
    </row>
    <row r="3865" spans="1:6">
      <c r="A3865"/>
      <c r="E3865"/>
      <c r="F3865"/>
    </row>
    <row r="3866" spans="1:6">
      <c r="A3866"/>
      <c r="E3866"/>
      <c r="F3866"/>
    </row>
    <row r="3867" spans="1:6">
      <c r="A3867"/>
      <c r="E3867"/>
      <c r="F3867"/>
    </row>
    <row r="3868" spans="1:6">
      <c r="A3868"/>
      <c r="E3868"/>
      <c r="F3868"/>
    </row>
    <row r="3869" spans="1:6">
      <c r="A3869"/>
      <c r="E3869"/>
      <c r="F3869"/>
    </row>
    <row r="3870" spans="1:6">
      <c r="A3870"/>
      <c r="E3870"/>
      <c r="F3870"/>
    </row>
    <row r="3871" spans="1:6">
      <c r="A3871"/>
      <c r="E3871"/>
      <c r="F3871"/>
    </row>
    <row r="3872" spans="1:6">
      <c r="A3872"/>
      <c r="E3872"/>
      <c r="F3872"/>
    </row>
    <row r="3873" spans="1:6">
      <c r="A3873"/>
      <c r="E3873"/>
      <c r="F3873"/>
    </row>
    <row r="3874" spans="1:6">
      <c r="A3874"/>
      <c r="E3874"/>
      <c r="F3874"/>
    </row>
    <row r="3875" spans="1:6">
      <c r="A3875"/>
      <c r="E3875"/>
      <c r="F3875"/>
    </row>
    <row r="3876" spans="1:6">
      <c r="A3876"/>
      <c r="E3876"/>
      <c r="F3876"/>
    </row>
    <row r="3877" spans="1:6">
      <c r="A3877"/>
      <c r="E3877"/>
      <c r="F3877"/>
    </row>
    <row r="3878" spans="1:6">
      <c r="A3878"/>
      <c r="E3878"/>
      <c r="F3878"/>
    </row>
    <row r="3879" spans="1:6">
      <c r="A3879"/>
      <c r="E3879"/>
      <c r="F3879"/>
    </row>
    <row r="3880" spans="1:6">
      <c r="A3880"/>
      <c r="E3880"/>
      <c r="F3880"/>
    </row>
    <row r="3881" spans="1:6">
      <c r="A3881"/>
      <c r="E3881"/>
      <c r="F3881"/>
    </row>
    <row r="3882" spans="1:6">
      <c r="A3882"/>
      <c r="E3882"/>
      <c r="F3882"/>
    </row>
    <row r="3883" spans="1:6">
      <c r="A3883"/>
      <c r="E3883"/>
      <c r="F3883"/>
    </row>
    <row r="3884" spans="1:6">
      <c r="A3884"/>
      <c r="E3884"/>
      <c r="F3884"/>
    </row>
    <row r="3885" spans="1:6">
      <c r="A3885"/>
      <c r="E3885"/>
      <c r="F3885"/>
    </row>
    <row r="3886" spans="1:6">
      <c r="A3886"/>
      <c r="E3886"/>
      <c r="F3886"/>
    </row>
    <row r="3887" spans="1:6">
      <c r="A3887"/>
      <c r="E3887"/>
      <c r="F3887"/>
    </row>
    <row r="3888" spans="1:6">
      <c r="A3888"/>
      <c r="E3888"/>
      <c r="F3888"/>
    </row>
    <row r="3889" spans="1:6">
      <c r="A3889"/>
      <c r="E3889"/>
      <c r="F3889"/>
    </row>
    <row r="3890" spans="1:6">
      <c r="A3890"/>
      <c r="E3890"/>
      <c r="F3890"/>
    </row>
    <row r="3891" spans="1:6">
      <c r="A3891"/>
      <c r="E3891"/>
      <c r="F3891"/>
    </row>
    <row r="3892" spans="1:6">
      <c r="A3892"/>
      <c r="E3892"/>
      <c r="F3892"/>
    </row>
    <row r="3893" spans="1:6">
      <c r="A3893"/>
      <c r="E3893"/>
      <c r="F3893"/>
    </row>
    <row r="3894" spans="1:6">
      <c r="A3894"/>
      <c r="E3894"/>
      <c r="F3894"/>
    </row>
    <row r="3895" spans="1:6">
      <c r="A3895"/>
      <c r="E3895"/>
      <c r="F3895"/>
    </row>
    <row r="3896" spans="1:6">
      <c r="A3896"/>
      <c r="E3896"/>
      <c r="F3896"/>
    </row>
    <row r="3897" spans="1:6">
      <c r="A3897"/>
      <c r="E3897"/>
      <c r="F3897"/>
    </row>
    <row r="3898" spans="1:6">
      <c r="A3898"/>
      <c r="E3898"/>
      <c r="F3898"/>
    </row>
    <row r="3899" spans="1:6">
      <c r="A3899"/>
      <c r="E3899"/>
      <c r="F3899"/>
    </row>
    <row r="3900" spans="1:6">
      <c r="A3900"/>
      <c r="E3900"/>
      <c r="F3900"/>
    </row>
    <row r="3901" spans="1:6">
      <c r="A3901"/>
      <c r="E3901"/>
      <c r="F3901"/>
    </row>
    <row r="3902" spans="1:6">
      <c r="A3902"/>
      <c r="E3902"/>
      <c r="F3902"/>
    </row>
    <row r="3903" spans="1:6">
      <c r="A3903"/>
      <c r="E3903"/>
      <c r="F3903"/>
    </row>
    <row r="3904" spans="1:6">
      <c r="A3904"/>
      <c r="E3904"/>
      <c r="F3904"/>
    </row>
    <row r="3905" spans="1:6">
      <c r="A3905"/>
      <c r="E3905"/>
      <c r="F3905"/>
    </row>
    <row r="3906" spans="1:6">
      <c r="A3906"/>
      <c r="E3906"/>
      <c r="F3906"/>
    </row>
    <row r="3907" spans="1:6">
      <c r="A3907"/>
      <c r="E3907"/>
      <c r="F3907"/>
    </row>
    <row r="3908" spans="1:6">
      <c r="A3908"/>
      <c r="E3908"/>
      <c r="F3908"/>
    </row>
    <row r="3909" spans="1:6">
      <c r="A3909"/>
      <c r="E3909"/>
      <c r="F3909"/>
    </row>
    <row r="3910" spans="1:6">
      <c r="A3910"/>
      <c r="E3910"/>
      <c r="F3910"/>
    </row>
    <row r="3911" spans="1:6">
      <c r="A3911"/>
      <c r="E3911"/>
      <c r="F3911"/>
    </row>
    <row r="3912" spans="1:6">
      <c r="A3912"/>
      <c r="E3912"/>
      <c r="F3912"/>
    </row>
    <row r="3913" spans="1:6">
      <c r="A3913"/>
      <c r="E3913"/>
      <c r="F3913"/>
    </row>
    <row r="3914" spans="1:6">
      <c r="A3914"/>
      <c r="E3914"/>
      <c r="F3914"/>
    </row>
    <row r="3915" spans="1:6">
      <c r="A3915"/>
      <c r="E3915"/>
      <c r="F3915"/>
    </row>
    <row r="3916" spans="1:6">
      <c r="A3916"/>
      <c r="E3916"/>
      <c r="F3916"/>
    </row>
    <row r="3917" spans="1:6">
      <c r="A3917"/>
      <c r="E3917"/>
      <c r="F3917"/>
    </row>
    <row r="3918" spans="1:6">
      <c r="A3918"/>
      <c r="E3918"/>
      <c r="F3918"/>
    </row>
    <row r="3919" spans="1:6">
      <c r="A3919"/>
      <c r="E3919"/>
      <c r="F3919"/>
    </row>
    <row r="3920" spans="1:6">
      <c r="A3920"/>
      <c r="E3920"/>
      <c r="F3920"/>
    </row>
    <row r="3921" spans="1:6">
      <c r="A3921"/>
      <c r="E3921"/>
      <c r="F3921"/>
    </row>
    <row r="3922" spans="1:6">
      <c r="A3922"/>
      <c r="E3922"/>
      <c r="F3922"/>
    </row>
    <row r="3923" spans="1:6">
      <c r="A3923"/>
      <c r="E3923"/>
      <c r="F3923"/>
    </row>
    <row r="3924" spans="1:6">
      <c r="A3924"/>
      <c r="E3924"/>
      <c r="F3924"/>
    </row>
    <row r="3925" spans="1:6">
      <c r="A3925"/>
      <c r="E3925"/>
      <c r="F3925"/>
    </row>
    <row r="3926" spans="1:6">
      <c r="A3926"/>
      <c r="E3926"/>
      <c r="F3926"/>
    </row>
    <row r="3927" spans="1:6">
      <c r="A3927"/>
      <c r="E3927"/>
      <c r="F3927"/>
    </row>
    <row r="3928" spans="1:6">
      <c r="A3928"/>
      <c r="E3928"/>
      <c r="F3928"/>
    </row>
    <row r="3929" spans="1:6">
      <c r="A3929"/>
      <c r="E3929"/>
      <c r="F3929"/>
    </row>
    <row r="3930" spans="1:6">
      <c r="A3930"/>
      <c r="E3930"/>
      <c r="F3930"/>
    </row>
    <row r="3931" spans="1:6">
      <c r="A3931"/>
      <c r="E3931"/>
      <c r="F3931"/>
    </row>
    <row r="3932" spans="1:6">
      <c r="A3932"/>
      <c r="E3932"/>
      <c r="F3932"/>
    </row>
    <row r="3933" spans="1:6">
      <c r="A3933"/>
      <c r="E3933"/>
      <c r="F3933"/>
    </row>
    <row r="3934" spans="1:6">
      <c r="A3934"/>
      <c r="E3934"/>
      <c r="F3934"/>
    </row>
    <row r="3935" spans="1:6">
      <c r="A3935"/>
      <c r="E3935"/>
      <c r="F3935"/>
    </row>
    <row r="3936" spans="1:6">
      <c r="A3936"/>
      <c r="E3936"/>
      <c r="F3936"/>
    </row>
    <row r="3937" spans="1:6">
      <c r="A3937"/>
      <c r="E3937"/>
      <c r="F3937"/>
    </row>
    <row r="3938" spans="1:6">
      <c r="A3938"/>
      <c r="E3938"/>
      <c r="F3938"/>
    </row>
    <row r="3939" spans="1:6">
      <c r="A3939"/>
      <c r="E3939"/>
      <c r="F3939"/>
    </row>
    <row r="3940" spans="1:6">
      <c r="A3940"/>
      <c r="E3940"/>
      <c r="F3940"/>
    </row>
    <row r="3941" spans="1:6">
      <c r="A3941"/>
      <c r="E3941"/>
      <c r="F3941"/>
    </row>
    <row r="3942" spans="1:6">
      <c r="A3942"/>
      <c r="E3942"/>
      <c r="F3942"/>
    </row>
    <row r="3943" spans="1:6">
      <c r="A3943"/>
      <c r="E3943"/>
      <c r="F3943"/>
    </row>
    <row r="3944" spans="1:6">
      <c r="A3944"/>
      <c r="E3944"/>
      <c r="F3944"/>
    </row>
    <row r="3945" spans="1:6">
      <c r="A3945"/>
      <c r="E3945"/>
      <c r="F3945"/>
    </row>
    <row r="3946" spans="1:6">
      <c r="A3946"/>
      <c r="E3946"/>
      <c r="F3946"/>
    </row>
    <row r="3947" spans="1:6">
      <c r="A3947"/>
      <c r="E3947"/>
      <c r="F3947"/>
    </row>
    <row r="3948" spans="1:6">
      <c r="A3948"/>
      <c r="E3948"/>
      <c r="F3948"/>
    </row>
    <row r="3949" spans="1:6">
      <c r="A3949"/>
      <c r="E3949"/>
      <c r="F3949"/>
    </row>
    <row r="3950" spans="1:6">
      <c r="A3950"/>
      <c r="E3950"/>
      <c r="F3950"/>
    </row>
    <row r="3951" spans="1:6">
      <c r="A3951"/>
      <c r="E3951"/>
      <c r="F3951"/>
    </row>
    <row r="3952" spans="1:6">
      <c r="A3952"/>
      <c r="E3952"/>
      <c r="F3952"/>
    </row>
    <row r="3953" spans="1:6">
      <c r="A3953"/>
      <c r="E3953"/>
      <c r="F3953"/>
    </row>
    <row r="3954" spans="1:6">
      <c r="A3954"/>
      <c r="E3954"/>
      <c r="F3954"/>
    </row>
    <row r="3955" spans="1:6">
      <c r="A3955"/>
      <c r="E3955"/>
      <c r="F3955"/>
    </row>
    <row r="3956" spans="1:6">
      <c r="A3956"/>
      <c r="E3956"/>
      <c r="F3956"/>
    </row>
    <row r="3957" spans="1:6">
      <c r="A3957"/>
      <c r="E3957"/>
      <c r="F3957"/>
    </row>
    <row r="3958" spans="1:6">
      <c r="A3958"/>
      <c r="E3958"/>
      <c r="F3958"/>
    </row>
    <row r="3959" spans="1:6">
      <c r="A3959"/>
      <c r="E3959"/>
      <c r="F3959"/>
    </row>
    <row r="3960" spans="1:6">
      <c r="A3960"/>
      <c r="E3960"/>
      <c r="F3960"/>
    </row>
    <row r="3961" spans="1:6">
      <c r="A3961"/>
      <c r="E3961"/>
      <c r="F3961"/>
    </row>
    <row r="3962" spans="1:6">
      <c r="A3962"/>
      <c r="E3962"/>
      <c r="F3962"/>
    </row>
    <row r="3963" spans="1:6">
      <c r="A3963"/>
      <c r="E3963"/>
      <c r="F3963"/>
    </row>
    <row r="3964" spans="1:6">
      <c r="A3964"/>
      <c r="E3964"/>
      <c r="F3964"/>
    </row>
    <row r="3965" spans="1:6">
      <c r="A3965"/>
      <c r="E3965"/>
      <c r="F3965"/>
    </row>
    <row r="3966" spans="1:6">
      <c r="A3966"/>
      <c r="E3966"/>
      <c r="F3966"/>
    </row>
    <row r="3967" spans="1:6">
      <c r="A3967"/>
      <c r="E3967"/>
      <c r="F3967"/>
    </row>
    <row r="3968" spans="1:6">
      <c r="A3968"/>
      <c r="E3968"/>
      <c r="F3968"/>
    </row>
    <row r="3969" spans="1:6">
      <c r="A3969"/>
      <c r="E3969"/>
      <c r="F3969"/>
    </row>
    <row r="3970" spans="1:6">
      <c r="A3970"/>
      <c r="E3970"/>
      <c r="F3970"/>
    </row>
    <row r="3971" spans="1:6">
      <c r="A3971"/>
      <c r="E3971"/>
      <c r="F3971"/>
    </row>
    <row r="3972" spans="1:6">
      <c r="A3972"/>
      <c r="E3972"/>
      <c r="F3972"/>
    </row>
    <row r="3973" spans="1:6">
      <c r="A3973"/>
      <c r="E3973"/>
      <c r="F3973"/>
    </row>
    <row r="3974" spans="1:6">
      <c r="A3974"/>
      <c r="E3974"/>
      <c r="F3974"/>
    </row>
    <row r="3975" spans="1:6">
      <c r="A3975"/>
      <c r="E3975"/>
      <c r="F3975"/>
    </row>
    <row r="3976" spans="1:6">
      <c r="A3976"/>
      <c r="E3976"/>
      <c r="F3976"/>
    </row>
    <row r="3977" spans="1:6">
      <c r="A3977"/>
      <c r="E3977"/>
      <c r="F3977"/>
    </row>
    <row r="3978" spans="1:6">
      <c r="A3978"/>
      <c r="E3978"/>
      <c r="F3978"/>
    </row>
    <row r="3979" spans="1:6">
      <c r="A3979"/>
      <c r="E3979"/>
      <c r="F3979"/>
    </row>
    <row r="3980" spans="1:6">
      <c r="A3980"/>
      <c r="E3980"/>
      <c r="F3980"/>
    </row>
    <row r="3981" spans="1:6">
      <c r="A3981"/>
      <c r="E3981"/>
      <c r="F3981"/>
    </row>
    <row r="3982" spans="1:6">
      <c r="A3982"/>
      <c r="E3982"/>
      <c r="F3982"/>
    </row>
    <row r="3983" spans="1:6">
      <c r="A3983"/>
      <c r="E3983"/>
      <c r="F3983"/>
    </row>
    <row r="3984" spans="1:6">
      <c r="A3984"/>
      <c r="E3984"/>
      <c r="F3984"/>
    </row>
    <row r="3985" spans="1:6">
      <c r="A3985"/>
      <c r="E3985"/>
      <c r="F3985"/>
    </row>
    <row r="3986" spans="1:6">
      <c r="A3986"/>
      <c r="E3986"/>
      <c r="F3986"/>
    </row>
    <row r="3987" spans="1:6">
      <c r="A3987"/>
      <c r="E3987"/>
      <c r="F3987"/>
    </row>
    <row r="3988" spans="1:6">
      <c r="A3988"/>
      <c r="E3988"/>
      <c r="F3988"/>
    </row>
    <row r="3989" spans="1:6">
      <c r="A3989"/>
      <c r="E3989"/>
      <c r="F3989"/>
    </row>
    <row r="3990" spans="1:6">
      <c r="A3990"/>
      <c r="E3990"/>
      <c r="F3990"/>
    </row>
    <row r="3991" spans="1:6">
      <c r="A3991"/>
      <c r="E3991"/>
      <c r="F3991"/>
    </row>
    <row r="3992" spans="1:6">
      <c r="A3992"/>
      <c r="E3992"/>
      <c r="F3992"/>
    </row>
    <row r="3993" spans="1:6">
      <c r="A3993"/>
      <c r="E3993"/>
      <c r="F3993"/>
    </row>
    <row r="3994" spans="1:6">
      <c r="A3994"/>
      <c r="E3994"/>
      <c r="F3994"/>
    </row>
    <row r="3995" spans="1:6">
      <c r="A3995"/>
      <c r="E3995"/>
      <c r="F3995"/>
    </row>
    <row r="3996" spans="1:6">
      <c r="A3996"/>
      <c r="E3996"/>
      <c r="F3996"/>
    </row>
    <row r="3997" spans="1:6">
      <c r="A3997"/>
      <c r="E3997"/>
      <c r="F3997"/>
    </row>
    <row r="3998" spans="1:6">
      <c r="A3998"/>
      <c r="E3998"/>
      <c r="F3998"/>
    </row>
    <row r="3999" spans="1:6">
      <c r="A3999"/>
      <c r="E3999"/>
      <c r="F3999"/>
    </row>
    <row r="4000" spans="1:6">
      <c r="A4000"/>
      <c r="E4000"/>
      <c r="F4000"/>
    </row>
    <row r="4001" spans="1:6">
      <c r="A4001"/>
      <c r="E4001"/>
      <c r="F4001"/>
    </row>
    <row r="4002" spans="1:6">
      <c r="A4002"/>
      <c r="E4002"/>
      <c r="F4002"/>
    </row>
    <row r="4003" spans="1:6">
      <c r="A4003"/>
      <c r="E4003"/>
      <c r="F4003"/>
    </row>
    <row r="4004" spans="1:6">
      <c r="A4004"/>
      <c r="E4004"/>
      <c r="F4004"/>
    </row>
    <row r="4005" spans="1:6">
      <c r="A4005"/>
      <c r="E4005"/>
      <c r="F4005"/>
    </row>
    <row r="4006" spans="1:6">
      <c r="A4006"/>
      <c r="E4006"/>
      <c r="F4006"/>
    </row>
    <row r="4007" spans="1:6">
      <c r="A4007"/>
      <c r="E4007"/>
      <c r="F4007"/>
    </row>
    <row r="4008" spans="1:6">
      <c r="A4008"/>
      <c r="E4008"/>
      <c r="F4008"/>
    </row>
    <row r="4009" spans="1:6">
      <c r="A4009"/>
      <c r="E4009"/>
      <c r="F4009"/>
    </row>
    <row r="4010" spans="1:6">
      <c r="A4010"/>
      <c r="E4010"/>
      <c r="F4010"/>
    </row>
    <row r="4011" spans="1:6">
      <c r="A4011"/>
      <c r="E4011"/>
      <c r="F4011"/>
    </row>
    <row r="4012" spans="1:6">
      <c r="A4012"/>
      <c r="E4012"/>
      <c r="F4012"/>
    </row>
    <row r="4013" spans="1:6">
      <c r="A4013"/>
      <c r="E4013"/>
      <c r="F4013"/>
    </row>
    <row r="4014" spans="1:6">
      <c r="A4014"/>
      <c r="E4014"/>
      <c r="F4014"/>
    </row>
    <row r="4015" spans="1:6">
      <c r="A4015"/>
      <c r="E4015"/>
      <c r="F4015"/>
    </row>
    <row r="4016" spans="1:6">
      <c r="A4016"/>
      <c r="E4016"/>
      <c r="F4016"/>
    </row>
    <row r="4017" spans="1:6">
      <c r="A4017"/>
      <c r="E4017"/>
      <c r="F4017"/>
    </row>
    <row r="4018" spans="1:6">
      <c r="A4018"/>
      <c r="E4018"/>
      <c r="F4018"/>
    </row>
    <row r="4019" spans="1:6">
      <c r="A4019"/>
      <c r="E4019"/>
      <c r="F4019"/>
    </row>
    <row r="4020" spans="1:6">
      <c r="A4020"/>
      <c r="E4020"/>
      <c r="F4020"/>
    </row>
    <row r="4021" spans="1:6">
      <c r="A4021"/>
      <c r="E4021"/>
      <c r="F4021"/>
    </row>
    <row r="4022" spans="1:6">
      <c r="A4022"/>
      <c r="E4022"/>
      <c r="F4022"/>
    </row>
    <row r="4023" spans="1:6">
      <c r="A4023"/>
      <c r="E4023"/>
      <c r="F4023"/>
    </row>
    <row r="4024" spans="1:6">
      <c r="A4024"/>
      <c r="E4024"/>
      <c r="F4024"/>
    </row>
    <row r="4025" spans="1:6">
      <c r="A4025"/>
      <c r="E4025"/>
      <c r="F4025"/>
    </row>
    <row r="4026" spans="1:6">
      <c r="A4026"/>
      <c r="E4026"/>
      <c r="F4026"/>
    </row>
    <row r="4027" spans="1:6">
      <c r="A4027"/>
      <c r="E4027"/>
      <c r="F4027"/>
    </row>
    <row r="4028" spans="1:6">
      <c r="A4028"/>
      <c r="E4028"/>
      <c r="F4028"/>
    </row>
    <row r="4029" spans="1:6">
      <c r="A4029"/>
      <c r="E4029"/>
      <c r="F4029"/>
    </row>
    <row r="4030" spans="1:6">
      <c r="A4030"/>
      <c r="E4030"/>
      <c r="F4030"/>
    </row>
    <row r="4031" spans="1:6">
      <c r="A4031"/>
      <c r="E4031"/>
      <c r="F4031"/>
    </row>
    <row r="4032" spans="1:6">
      <c r="A4032"/>
      <c r="E4032"/>
      <c r="F4032"/>
    </row>
    <row r="4033" spans="1:6">
      <c r="A4033"/>
      <c r="E4033"/>
      <c r="F4033"/>
    </row>
    <row r="4034" spans="1:6">
      <c r="A4034"/>
      <c r="E4034"/>
      <c r="F4034"/>
    </row>
    <row r="4035" spans="1:6">
      <c r="A4035"/>
      <c r="E4035"/>
      <c r="F4035"/>
    </row>
    <row r="4036" spans="1:6">
      <c r="A4036"/>
      <c r="E4036"/>
      <c r="F4036"/>
    </row>
    <row r="4037" spans="1:6">
      <c r="A4037"/>
      <c r="E4037"/>
      <c r="F4037"/>
    </row>
    <row r="4038" spans="1:6">
      <c r="A4038"/>
      <c r="E4038"/>
      <c r="F4038"/>
    </row>
    <row r="4039" spans="1:6">
      <c r="A4039"/>
      <c r="E4039"/>
      <c r="F4039"/>
    </row>
    <row r="4040" spans="1:6">
      <c r="A4040"/>
      <c r="E4040"/>
      <c r="F4040"/>
    </row>
    <row r="4041" spans="1:6">
      <c r="A4041"/>
      <c r="E4041"/>
      <c r="F4041"/>
    </row>
    <row r="4042" spans="1:6">
      <c r="A4042"/>
      <c r="E4042"/>
      <c r="F4042"/>
    </row>
    <row r="4043" spans="1:6">
      <c r="A4043"/>
      <c r="E4043"/>
      <c r="F4043"/>
    </row>
    <row r="4044" spans="1:6">
      <c r="A4044"/>
      <c r="E4044"/>
      <c r="F4044"/>
    </row>
    <row r="4045" spans="1:6">
      <c r="A4045"/>
      <c r="E4045"/>
      <c r="F4045"/>
    </row>
    <row r="4046" spans="1:6">
      <c r="A4046"/>
      <c r="E4046"/>
      <c r="F4046"/>
    </row>
    <row r="4047" spans="1:6">
      <c r="A4047"/>
      <c r="E4047"/>
      <c r="F4047"/>
    </row>
    <row r="4048" spans="1:6">
      <c r="A4048"/>
      <c r="E4048"/>
      <c r="F4048"/>
    </row>
    <row r="4049" spans="1:6">
      <c r="A4049"/>
      <c r="E4049"/>
      <c r="F4049"/>
    </row>
    <row r="4050" spans="1:6">
      <c r="A4050"/>
      <c r="E4050"/>
      <c r="F4050"/>
    </row>
    <row r="4051" spans="1:6">
      <c r="A4051"/>
      <c r="E4051"/>
      <c r="F4051"/>
    </row>
    <row r="4052" spans="1:6">
      <c r="A4052"/>
      <c r="E4052"/>
      <c r="F4052"/>
    </row>
    <row r="4053" spans="1:6">
      <c r="A4053"/>
      <c r="E4053"/>
      <c r="F4053"/>
    </row>
    <row r="4054" spans="1:6">
      <c r="A4054"/>
      <c r="E4054"/>
      <c r="F4054"/>
    </row>
    <row r="4055" spans="1:6">
      <c r="A4055"/>
      <c r="E4055"/>
      <c r="F4055"/>
    </row>
    <row r="4056" spans="1:6">
      <c r="A4056"/>
      <c r="E4056"/>
      <c r="F4056"/>
    </row>
    <row r="4057" spans="1:6">
      <c r="A4057"/>
      <c r="E4057"/>
      <c r="F4057"/>
    </row>
    <row r="4058" spans="1:6">
      <c r="A4058"/>
      <c r="E4058"/>
      <c r="F4058"/>
    </row>
    <row r="4059" spans="1:6">
      <c r="A4059"/>
      <c r="E4059"/>
      <c r="F4059"/>
    </row>
    <row r="4060" spans="1:6">
      <c r="A4060"/>
      <c r="E4060"/>
      <c r="F4060"/>
    </row>
    <row r="4061" spans="1:6">
      <c r="A4061"/>
      <c r="E4061"/>
      <c r="F4061"/>
    </row>
    <row r="4062" spans="1:6">
      <c r="A4062"/>
      <c r="E4062"/>
      <c r="F4062"/>
    </row>
    <row r="4063" spans="1:6">
      <c r="A4063"/>
      <c r="E4063"/>
      <c r="F4063"/>
    </row>
    <row r="4064" spans="1:6">
      <c r="A4064"/>
      <c r="E4064"/>
      <c r="F4064"/>
    </row>
    <row r="4065" spans="1:6">
      <c r="A4065"/>
      <c r="E4065"/>
      <c r="F4065"/>
    </row>
    <row r="4066" spans="1:6">
      <c r="A4066"/>
      <c r="E4066"/>
      <c r="F4066"/>
    </row>
    <row r="4067" spans="1:6">
      <c r="A4067"/>
      <c r="E4067"/>
      <c r="F4067"/>
    </row>
    <row r="4068" spans="1:6">
      <c r="A4068"/>
      <c r="E4068"/>
      <c r="F4068"/>
    </row>
    <row r="4069" spans="1:6">
      <c r="A4069"/>
      <c r="E4069"/>
      <c r="F4069"/>
    </row>
    <row r="4070" spans="1:6">
      <c r="A4070"/>
      <c r="E4070"/>
      <c r="F4070"/>
    </row>
    <row r="4071" spans="1:6">
      <c r="A4071"/>
      <c r="E4071"/>
      <c r="F4071"/>
    </row>
    <row r="4072" spans="1:6">
      <c r="A4072"/>
      <c r="E4072"/>
      <c r="F4072"/>
    </row>
    <row r="4073" spans="1:6">
      <c r="A4073"/>
      <c r="E4073"/>
      <c r="F4073"/>
    </row>
    <row r="4074" spans="1:6">
      <c r="A4074"/>
      <c r="E4074"/>
      <c r="F4074"/>
    </row>
    <row r="4075" spans="1:6">
      <c r="A4075"/>
      <c r="E4075"/>
      <c r="F4075"/>
    </row>
    <row r="4076" spans="1:6">
      <c r="A4076"/>
      <c r="E4076"/>
      <c r="F4076"/>
    </row>
    <row r="4077" spans="1:6">
      <c r="A4077"/>
      <c r="E4077"/>
      <c r="F4077"/>
    </row>
    <row r="4078" spans="1:6">
      <c r="A4078"/>
      <c r="E4078"/>
      <c r="F4078"/>
    </row>
    <row r="4079" spans="1:6">
      <c r="A4079"/>
      <c r="E4079"/>
      <c r="F4079"/>
    </row>
    <row r="4080" spans="1:6">
      <c r="A4080"/>
      <c r="E4080"/>
      <c r="F4080"/>
    </row>
    <row r="4081" spans="1:6">
      <c r="A4081"/>
      <c r="E4081"/>
      <c r="F4081"/>
    </row>
    <row r="4082" spans="1:6">
      <c r="A4082"/>
      <c r="E4082"/>
      <c r="F4082"/>
    </row>
    <row r="4083" spans="1:6">
      <c r="A4083"/>
      <c r="E4083"/>
      <c r="F4083"/>
    </row>
    <row r="4084" spans="1:6">
      <c r="A4084"/>
      <c r="E4084"/>
      <c r="F4084"/>
    </row>
    <row r="4085" spans="1:6">
      <c r="A4085"/>
      <c r="E4085"/>
      <c r="F4085"/>
    </row>
    <row r="4086" spans="1:6">
      <c r="A4086"/>
      <c r="E4086"/>
      <c r="F4086"/>
    </row>
    <row r="4087" spans="1:6">
      <c r="A4087"/>
      <c r="E4087"/>
      <c r="F4087"/>
    </row>
    <row r="4088" spans="1:6">
      <c r="A4088"/>
      <c r="E4088"/>
      <c r="F4088"/>
    </row>
    <row r="4089" spans="1:6">
      <c r="A4089"/>
      <c r="E4089"/>
      <c r="F4089"/>
    </row>
    <row r="4090" spans="1:6">
      <c r="A4090"/>
      <c r="E4090"/>
      <c r="F4090"/>
    </row>
    <row r="4091" spans="1:6">
      <c r="A4091"/>
      <c r="E4091"/>
      <c r="F4091"/>
    </row>
    <row r="4092" spans="1:6">
      <c r="A4092"/>
      <c r="E4092"/>
      <c r="F4092"/>
    </row>
    <row r="4093" spans="1:6">
      <c r="A4093"/>
      <c r="E4093"/>
      <c r="F4093"/>
    </row>
    <row r="4094" spans="1:6">
      <c r="A4094"/>
      <c r="E4094"/>
      <c r="F4094"/>
    </row>
    <row r="4095" spans="1:6">
      <c r="A4095"/>
      <c r="E4095"/>
      <c r="F4095"/>
    </row>
    <row r="4096" spans="1:6">
      <c r="A4096"/>
      <c r="E4096"/>
      <c r="F4096"/>
    </row>
    <row r="4097" spans="1:6">
      <c r="A4097"/>
      <c r="E4097"/>
      <c r="F4097"/>
    </row>
    <row r="4098" spans="1:6">
      <c r="A4098"/>
      <c r="E4098"/>
      <c r="F4098"/>
    </row>
    <row r="4099" spans="1:6">
      <c r="A4099"/>
      <c r="E4099"/>
      <c r="F4099"/>
    </row>
    <row r="4100" spans="1:6">
      <c r="A4100"/>
      <c r="E4100"/>
      <c r="F4100"/>
    </row>
    <row r="4101" spans="1:6">
      <c r="A4101"/>
      <c r="E4101"/>
      <c r="F4101"/>
    </row>
    <row r="4102" spans="1:6">
      <c r="A4102"/>
      <c r="E4102"/>
      <c r="F4102"/>
    </row>
    <row r="4103" spans="1:6">
      <c r="A4103"/>
      <c r="E4103"/>
      <c r="F4103"/>
    </row>
    <row r="4104" spans="1:6">
      <c r="A4104"/>
      <c r="E4104"/>
      <c r="F4104"/>
    </row>
    <row r="4105" spans="1:6">
      <c r="A4105"/>
      <c r="E4105"/>
      <c r="F4105"/>
    </row>
    <row r="4106" spans="1:6">
      <c r="A4106"/>
      <c r="E4106"/>
      <c r="F4106"/>
    </row>
    <row r="4107" spans="1:6">
      <c r="A4107"/>
      <c r="E4107"/>
      <c r="F4107"/>
    </row>
    <row r="4108" spans="1:6">
      <c r="A4108"/>
      <c r="E4108"/>
      <c r="F4108"/>
    </row>
    <row r="4109" spans="1:6">
      <c r="A4109"/>
      <c r="E4109"/>
      <c r="F4109"/>
    </row>
    <row r="4110" spans="1:6">
      <c r="A4110"/>
      <c r="E4110"/>
      <c r="F4110"/>
    </row>
    <row r="4111" spans="1:6">
      <c r="A4111"/>
      <c r="E4111"/>
      <c r="F4111"/>
    </row>
    <row r="4112" spans="1:6">
      <c r="A4112"/>
      <c r="E4112"/>
      <c r="F4112"/>
    </row>
    <row r="4113" spans="1:6">
      <c r="A4113"/>
      <c r="E4113"/>
      <c r="F4113"/>
    </row>
    <row r="4114" spans="1:6">
      <c r="A4114"/>
      <c r="E4114"/>
      <c r="F4114"/>
    </row>
    <row r="4115" spans="1:6">
      <c r="A4115"/>
      <c r="E4115"/>
      <c r="F4115"/>
    </row>
    <row r="4116" spans="1:6">
      <c r="A4116"/>
      <c r="E4116"/>
      <c r="F4116"/>
    </row>
    <row r="4117" spans="1:6">
      <c r="A4117"/>
      <c r="E4117"/>
      <c r="F4117"/>
    </row>
    <row r="4118" spans="1:6">
      <c r="A4118"/>
      <c r="E4118"/>
      <c r="F4118"/>
    </row>
    <row r="4119" spans="1:6">
      <c r="A4119"/>
      <c r="E4119"/>
      <c r="F4119"/>
    </row>
    <row r="4120" spans="1:6">
      <c r="A4120"/>
      <c r="E4120"/>
      <c r="F4120"/>
    </row>
    <row r="4121" spans="1:6">
      <c r="A4121"/>
      <c r="E4121"/>
      <c r="F4121"/>
    </row>
    <row r="4122" spans="1:6">
      <c r="A4122"/>
      <c r="E4122"/>
      <c r="F4122"/>
    </row>
    <row r="4123" spans="1:6">
      <c r="A4123"/>
      <c r="E4123"/>
      <c r="F4123"/>
    </row>
    <row r="4124" spans="1:6">
      <c r="A4124"/>
      <c r="E4124"/>
      <c r="F4124"/>
    </row>
    <row r="4125" spans="1:6">
      <c r="A4125"/>
      <c r="E4125"/>
      <c r="F4125"/>
    </row>
    <row r="4126" spans="1:6">
      <c r="A4126"/>
      <c r="E4126"/>
      <c r="F4126"/>
    </row>
    <row r="4127" spans="1:6">
      <c r="A4127"/>
      <c r="E4127"/>
      <c r="F4127"/>
    </row>
    <row r="4128" spans="1:6">
      <c r="A4128"/>
      <c r="E4128"/>
      <c r="F4128"/>
    </row>
    <row r="4129" spans="1:6">
      <c r="A4129"/>
      <c r="E4129"/>
      <c r="F4129"/>
    </row>
    <row r="4130" spans="1:6">
      <c r="A4130"/>
      <c r="E4130"/>
      <c r="F4130"/>
    </row>
    <row r="4131" spans="1:6">
      <c r="A4131"/>
      <c r="E4131"/>
      <c r="F4131"/>
    </row>
    <row r="4132" spans="1:6">
      <c r="A4132"/>
      <c r="E4132"/>
      <c r="F4132"/>
    </row>
    <row r="4133" spans="1:6">
      <c r="A4133"/>
      <c r="E4133"/>
      <c r="F4133"/>
    </row>
    <row r="4134" spans="1:6">
      <c r="A4134"/>
      <c r="E4134"/>
      <c r="F4134"/>
    </row>
    <row r="4135" spans="1:6">
      <c r="A4135"/>
      <c r="E4135"/>
      <c r="F4135"/>
    </row>
    <row r="4136" spans="1:6">
      <c r="A4136"/>
      <c r="E4136"/>
      <c r="F4136"/>
    </row>
    <row r="4137" spans="1:6">
      <c r="A4137"/>
      <c r="E4137"/>
      <c r="F4137"/>
    </row>
    <row r="4138" spans="1:6">
      <c r="A4138"/>
      <c r="E4138"/>
      <c r="F4138"/>
    </row>
    <row r="4139" spans="1:6">
      <c r="A4139"/>
      <c r="E4139"/>
      <c r="F4139"/>
    </row>
    <row r="4140" spans="1:6">
      <c r="A4140"/>
      <c r="E4140"/>
      <c r="F4140"/>
    </row>
    <row r="4141" spans="1:6">
      <c r="A4141"/>
      <c r="E4141"/>
      <c r="F4141"/>
    </row>
    <row r="4142" spans="1:6">
      <c r="A4142"/>
      <c r="E4142"/>
      <c r="F4142"/>
    </row>
    <row r="4143" spans="1:6">
      <c r="A4143"/>
      <c r="E4143"/>
      <c r="F4143"/>
    </row>
    <row r="4144" spans="1:6">
      <c r="A4144"/>
      <c r="E4144"/>
      <c r="F4144"/>
    </row>
    <row r="4145" spans="1:6">
      <c r="A4145"/>
      <c r="E4145"/>
      <c r="F4145"/>
    </row>
    <row r="4146" spans="1:6">
      <c r="A4146"/>
      <c r="E4146"/>
      <c r="F4146"/>
    </row>
    <row r="4147" spans="1:6">
      <c r="A4147"/>
      <c r="E4147"/>
      <c r="F4147"/>
    </row>
    <row r="4148" spans="1:6">
      <c r="A4148"/>
      <c r="E4148"/>
      <c r="F4148"/>
    </row>
    <row r="4149" spans="1:6">
      <c r="A4149"/>
      <c r="E4149"/>
      <c r="F4149"/>
    </row>
    <row r="4150" spans="1:6">
      <c r="A4150"/>
      <c r="E4150"/>
      <c r="F4150"/>
    </row>
    <row r="4151" spans="1:6">
      <c r="A4151"/>
      <c r="E4151"/>
      <c r="F4151"/>
    </row>
    <row r="4152" spans="1:6">
      <c r="A4152"/>
      <c r="E4152"/>
      <c r="F4152"/>
    </row>
    <row r="4153" spans="1:6">
      <c r="A4153"/>
      <c r="E4153"/>
      <c r="F4153"/>
    </row>
    <row r="4154" spans="1:6">
      <c r="A4154"/>
      <c r="E4154"/>
      <c r="F4154"/>
    </row>
    <row r="4155" spans="1:6">
      <c r="A4155"/>
      <c r="E4155"/>
      <c r="F4155"/>
    </row>
    <row r="4156" spans="1:6">
      <c r="A4156"/>
      <c r="E4156"/>
      <c r="F4156"/>
    </row>
    <row r="4157" spans="1:6">
      <c r="A4157"/>
      <c r="E4157"/>
      <c r="F4157"/>
    </row>
    <row r="4158" spans="1:6">
      <c r="A4158"/>
      <c r="E4158"/>
      <c r="F4158"/>
    </row>
    <row r="4159" spans="1:6">
      <c r="A4159"/>
      <c r="E4159"/>
      <c r="F4159"/>
    </row>
    <row r="4160" spans="1:6">
      <c r="A4160"/>
      <c r="E4160"/>
      <c r="F4160"/>
    </row>
    <row r="4161" spans="1:6">
      <c r="A4161"/>
      <c r="E4161"/>
      <c r="F4161"/>
    </row>
    <row r="4162" spans="1:6">
      <c r="A4162"/>
      <c r="E4162"/>
      <c r="F4162"/>
    </row>
    <row r="4163" spans="1:6">
      <c r="A4163"/>
      <c r="E4163"/>
      <c r="F4163"/>
    </row>
    <row r="4164" spans="1:6">
      <c r="A4164"/>
      <c r="E4164"/>
      <c r="F4164"/>
    </row>
    <row r="4165" spans="1:6">
      <c r="A4165"/>
      <c r="E4165"/>
      <c r="F4165"/>
    </row>
    <row r="4166" spans="1:6">
      <c r="A4166"/>
      <c r="E4166"/>
      <c r="F4166"/>
    </row>
    <row r="4167" spans="1:6">
      <c r="A4167"/>
      <c r="E4167"/>
      <c r="F4167"/>
    </row>
    <row r="4168" spans="1:6">
      <c r="A4168"/>
      <c r="E4168"/>
      <c r="F4168"/>
    </row>
    <row r="4169" spans="1:6">
      <c r="A4169"/>
      <c r="E4169"/>
      <c r="F4169"/>
    </row>
    <row r="4170" spans="1:6">
      <c r="A4170"/>
      <c r="E4170"/>
      <c r="F4170"/>
    </row>
    <row r="4171" spans="1:6">
      <c r="A4171"/>
      <c r="E4171"/>
      <c r="F4171"/>
    </row>
    <row r="4172" spans="1:6">
      <c r="A4172"/>
      <c r="E4172"/>
      <c r="F4172"/>
    </row>
    <row r="4173" spans="1:6">
      <c r="A4173"/>
      <c r="E4173"/>
      <c r="F4173"/>
    </row>
    <row r="4174" spans="1:6">
      <c r="A4174"/>
      <c r="E4174"/>
      <c r="F4174"/>
    </row>
    <row r="4175" spans="1:6">
      <c r="A4175"/>
      <c r="E4175"/>
      <c r="F4175"/>
    </row>
    <row r="4176" spans="1:6">
      <c r="A4176"/>
      <c r="E4176"/>
      <c r="F4176"/>
    </row>
    <row r="4177" spans="1:6">
      <c r="A4177"/>
      <c r="E4177"/>
      <c r="F4177"/>
    </row>
    <row r="4178" spans="1:6">
      <c r="A4178"/>
      <c r="E4178"/>
      <c r="F4178"/>
    </row>
    <row r="4179" spans="1:6">
      <c r="A4179"/>
      <c r="E4179"/>
      <c r="F4179"/>
    </row>
    <row r="4180" spans="1:6">
      <c r="A4180"/>
      <c r="E4180"/>
      <c r="F4180"/>
    </row>
    <row r="4181" spans="1:6">
      <c r="A4181"/>
      <c r="E4181"/>
      <c r="F4181"/>
    </row>
    <row r="4182" spans="1:6">
      <c r="A4182"/>
      <c r="E4182"/>
      <c r="F4182"/>
    </row>
    <row r="4183" spans="1:6">
      <c r="A4183"/>
      <c r="E4183"/>
      <c r="F4183"/>
    </row>
    <row r="4184" spans="1:6">
      <c r="A4184"/>
      <c r="E4184"/>
      <c r="F4184"/>
    </row>
    <row r="4185" spans="1:6">
      <c r="A4185"/>
      <c r="E4185"/>
      <c r="F4185"/>
    </row>
    <row r="4186" spans="1:6">
      <c r="A4186"/>
      <c r="E4186"/>
      <c r="F4186"/>
    </row>
    <row r="4187" spans="1:6">
      <c r="A4187"/>
      <c r="E4187"/>
      <c r="F4187"/>
    </row>
    <row r="4188" spans="1:6">
      <c r="A4188"/>
      <c r="E4188"/>
      <c r="F4188"/>
    </row>
    <row r="4189" spans="1:6">
      <c r="A4189"/>
      <c r="E4189"/>
      <c r="F4189"/>
    </row>
    <row r="4190" spans="1:6">
      <c r="A4190"/>
      <c r="E4190"/>
      <c r="F4190"/>
    </row>
    <row r="4191" spans="1:6">
      <c r="A4191"/>
      <c r="E4191"/>
      <c r="F4191"/>
    </row>
    <row r="4192" spans="1:6">
      <c r="A4192"/>
      <c r="E4192"/>
      <c r="F4192"/>
    </row>
    <row r="4193" spans="1:6">
      <c r="A4193"/>
      <c r="E4193"/>
      <c r="F4193"/>
    </row>
    <row r="4194" spans="1:6">
      <c r="A4194"/>
      <c r="E4194"/>
      <c r="F4194"/>
    </row>
    <row r="4195" spans="1:6">
      <c r="A4195"/>
      <c r="E4195"/>
      <c r="F4195"/>
    </row>
    <row r="4196" spans="1:6">
      <c r="A4196"/>
      <c r="E4196"/>
      <c r="F4196"/>
    </row>
    <row r="4197" spans="1:6">
      <c r="A4197"/>
      <c r="E4197"/>
      <c r="F4197"/>
    </row>
    <row r="4198" spans="1:6">
      <c r="A4198"/>
      <c r="E4198"/>
      <c r="F4198"/>
    </row>
    <row r="4199" spans="1:6">
      <c r="A4199"/>
      <c r="E4199"/>
      <c r="F4199"/>
    </row>
    <row r="4200" spans="1:6">
      <c r="A4200"/>
      <c r="E4200"/>
      <c r="F4200"/>
    </row>
    <row r="4201" spans="1:6">
      <c r="A4201"/>
      <c r="E4201"/>
      <c r="F4201"/>
    </row>
    <row r="4202" spans="1:6">
      <c r="A4202"/>
      <c r="E4202"/>
      <c r="F4202"/>
    </row>
    <row r="4203" spans="1:6">
      <c r="A4203"/>
      <c r="E4203"/>
      <c r="F4203"/>
    </row>
    <row r="4204" spans="1:6">
      <c r="A4204"/>
      <c r="E4204"/>
      <c r="F4204"/>
    </row>
    <row r="4205" spans="1:6">
      <c r="A4205"/>
      <c r="E4205"/>
      <c r="F4205"/>
    </row>
    <row r="4206" spans="1:6">
      <c r="A4206"/>
      <c r="E4206"/>
      <c r="F4206"/>
    </row>
    <row r="4207" spans="1:6">
      <c r="A4207"/>
      <c r="E4207"/>
      <c r="F4207"/>
    </row>
    <row r="4208" spans="1:6">
      <c r="A4208"/>
      <c r="E4208"/>
      <c r="F4208"/>
    </row>
    <row r="4209" spans="1:6">
      <c r="A4209"/>
      <c r="E4209"/>
      <c r="F4209"/>
    </row>
    <row r="4210" spans="1:6">
      <c r="A4210"/>
      <c r="E4210"/>
      <c r="F4210"/>
    </row>
    <row r="4211" spans="1:6">
      <c r="A4211"/>
      <c r="E4211"/>
      <c r="F4211"/>
    </row>
    <row r="4212" spans="1:6">
      <c r="A4212"/>
      <c r="E4212"/>
      <c r="F4212"/>
    </row>
    <row r="4213" spans="1:6">
      <c r="A4213"/>
      <c r="E4213"/>
      <c r="F4213"/>
    </row>
    <row r="4214" spans="1:6">
      <c r="A4214"/>
      <c r="E4214"/>
      <c r="F4214"/>
    </row>
    <row r="4215" spans="1:6">
      <c r="A4215"/>
      <c r="E4215"/>
      <c r="F4215"/>
    </row>
    <row r="4216" spans="1:6">
      <c r="A4216"/>
      <c r="E4216"/>
      <c r="F4216"/>
    </row>
    <row r="4217" spans="1:6">
      <c r="A4217"/>
      <c r="E4217"/>
      <c r="F4217"/>
    </row>
    <row r="4218" spans="1:6">
      <c r="A4218"/>
      <c r="E4218"/>
      <c r="F4218"/>
    </row>
    <row r="4219" spans="1:6">
      <c r="A4219"/>
      <c r="E4219"/>
      <c r="F4219"/>
    </row>
    <row r="4220" spans="1:6">
      <c r="A4220"/>
      <c r="E4220"/>
      <c r="F4220"/>
    </row>
    <row r="4221" spans="1:6">
      <c r="A4221"/>
      <c r="E4221"/>
      <c r="F4221"/>
    </row>
    <row r="4222" spans="1:6">
      <c r="A4222"/>
      <c r="E4222"/>
      <c r="F4222"/>
    </row>
    <row r="4223" spans="1:6">
      <c r="A4223"/>
      <c r="E4223"/>
      <c r="F4223"/>
    </row>
    <row r="4224" spans="1:6">
      <c r="A4224"/>
      <c r="E4224"/>
      <c r="F4224"/>
    </row>
    <row r="4225" spans="1:6">
      <c r="A4225"/>
      <c r="E4225"/>
      <c r="F4225"/>
    </row>
    <row r="4226" spans="1:6">
      <c r="A4226"/>
      <c r="E4226"/>
      <c r="F4226"/>
    </row>
    <row r="4227" spans="1:6">
      <c r="A4227"/>
      <c r="E4227"/>
      <c r="F4227"/>
    </row>
    <row r="4228" spans="1:6">
      <c r="A4228"/>
      <c r="E4228"/>
      <c r="F4228"/>
    </row>
    <row r="4229" spans="1:6">
      <c r="A4229"/>
      <c r="E4229"/>
      <c r="F4229"/>
    </row>
    <row r="4230" spans="1:6">
      <c r="A4230"/>
      <c r="E4230"/>
      <c r="F4230"/>
    </row>
    <row r="4231" spans="1:6">
      <c r="A4231"/>
      <c r="E4231"/>
      <c r="F4231"/>
    </row>
    <row r="4232" spans="1:6">
      <c r="A4232"/>
      <c r="E4232"/>
      <c r="F4232"/>
    </row>
    <row r="4233" spans="1:6">
      <c r="A4233"/>
      <c r="E4233"/>
      <c r="F4233"/>
    </row>
    <row r="4234" spans="1:6">
      <c r="A4234"/>
      <c r="E4234"/>
      <c r="F4234"/>
    </row>
    <row r="4235" spans="1:6">
      <c r="A4235"/>
      <c r="E4235"/>
      <c r="F4235"/>
    </row>
    <row r="4236" spans="1:6">
      <c r="A4236"/>
      <c r="E4236"/>
      <c r="F4236"/>
    </row>
    <row r="4237" spans="1:6">
      <c r="A4237"/>
      <c r="E4237"/>
      <c r="F4237"/>
    </row>
    <row r="4238" spans="1:6">
      <c r="A4238"/>
      <c r="E4238"/>
      <c r="F4238"/>
    </row>
    <row r="4239" spans="1:6">
      <c r="A4239"/>
      <c r="E4239"/>
      <c r="F4239"/>
    </row>
    <row r="4240" spans="1:6">
      <c r="A4240"/>
      <c r="E4240"/>
      <c r="F4240"/>
    </row>
    <row r="4241" spans="1:6">
      <c r="A4241"/>
      <c r="E4241"/>
      <c r="F4241"/>
    </row>
    <row r="4242" spans="1:6">
      <c r="A4242"/>
      <c r="E4242"/>
      <c r="F4242"/>
    </row>
    <row r="4243" spans="1:6">
      <c r="A4243"/>
      <c r="E4243"/>
      <c r="F4243"/>
    </row>
    <row r="4244" spans="1:6">
      <c r="A4244"/>
      <c r="E4244"/>
      <c r="F4244"/>
    </row>
    <row r="4245" spans="1:6">
      <c r="A4245"/>
      <c r="E4245"/>
      <c r="F4245"/>
    </row>
    <row r="4246" spans="1:6">
      <c r="A4246"/>
      <c r="E4246"/>
      <c r="F4246"/>
    </row>
    <row r="4247" spans="1:6">
      <c r="A4247"/>
      <c r="E4247"/>
      <c r="F4247"/>
    </row>
    <row r="4248" spans="1:6">
      <c r="A4248"/>
      <c r="E4248"/>
      <c r="F4248"/>
    </row>
    <row r="4249" spans="1:6">
      <c r="A4249"/>
      <c r="E4249"/>
      <c r="F4249"/>
    </row>
    <row r="4250" spans="1:6">
      <c r="A4250"/>
      <c r="E4250"/>
      <c r="F4250"/>
    </row>
    <row r="4251" spans="1:6">
      <c r="A4251"/>
      <c r="E4251"/>
      <c r="F4251"/>
    </row>
    <row r="4252" spans="1:6">
      <c r="A4252"/>
      <c r="E4252"/>
      <c r="F4252"/>
    </row>
    <row r="4253" spans="1:6">
      <c r="A4253"/>
      <c r="E4253"/>
      <c r="F4253"/>
    </row>
    <row r="4254" spans="1:6">
      <c r="A4254"/>
      <c r="E4254"/>
      <c r="F4254"/>
    </row>
    <row r="4255" spans="1:6">
      <c r="A4255"/>
      <c r="E4255"/>
      <c r="F4255"/>
    </row>
    <row r="4256" spans="1:6">
      <c r="A4256"/>
      <c r="E4256"/>
      <c r="F4256"/>
    </row>
    <row r="4257" spans="1:6">
      <c r="A4257"/>
      <c r="E4257"/>
      <c r="F4257"/>
    </row>
    <row r="4258" spans="1:6">
      <c r="A4258"/>
      <c r="E4258"/>
      <c r="F4258"/>
    </row>
    <row r="4259" spans="1:6">
      <c r="A4259"/>
      <c r="E4259"/>
      <c r="F4259"/>
    </row>
    <row r="4260" spans="1:6">
      <c r="A4260"/>
      <c r="E4260"/>
      <c r="F4260"/>
    </row>
    <row r="4261" spans="1:6">
      <c r="A4261"/>
      <c r="E4261"/>
      <c r="F4261"/>
    </row>
    <row r="4262" spans="1:6">
      <c r="A4262"/>
      <c r="E4262"/>
      <c r="F4262"/>
    </row>
    <row r="4263" spans="1:6">
      <c r="A4263"/>
      <c r="E4263"/>
      <c r="F4263"/>
    </row>
    <row r="4264" spans="1:6">
      <c r="A4264"/>
      <c r="E4264"/>
      <c r="F4264"/>
    </row>
    <row r="4265" spans="1:6">
      <c r="A4265"/>
      <c r="E4265"/>
      <c r="F4265"/>
    </row>
    <row r="4266" spans="1:6">
      <c r="A4266"/>
      <c r="E4266"/>
      <c r="F4266"/>
    </row>
    <row r="4267" spans="1:6">
      <c r="A4267"/>
      <c r="E4267"/>
      <c r="F4267"/>
    </row>
    <row r="4268" spans="1:6">
      <c r="A4268"/>
      <c r="E4268"/>
      <c r="F4268"/>
    </row>
    <row r="4269" spans="1:6">
      <c r="A4269"/>
      <c r="E4269"/>
      <c r="F4269"/>
    </row>
    <row r="4270" spans="1:6">
      <c r="A4270"/>
      <c r="E4270"/>
      <c r="F4270"/>
    </row>
    <row r="4271" spans="1:6">
      <c r="A4271"/>
      <c r="E4271"/>
      <c r="F4271"/>
    </row>
    <row r="4272" spans="1:6">
      <c r="A4272"/>
      <c r="E4272"/>
      <c r="F4272"/>
    </row>
    <row r="4273" spans="1:6">
      <c r="A4273"/>
      <c r="E4273"/>
      <c r="F4273"/>
    </row>
    <row r="4274" spans="1:6">
      <c r="A4274"/>
      <c r="E4274"/>
      <c r="F4274"/>
    </row>
    <row r="4275" spans="1:6">
      <c r="A4275"/>
      <c r="E4275"/>
      <c r="F4275"/>
    </row>
    <row r="4276" spans="1:6">
      <c r="A4276"/>
      <c r="E4276"/>
      <c r="F4276"/>
    </row>
    <row r="4277" spans="1:6">
      <c r="A4277"/>
      <c r="E4277"/>
      <c r="F4277"/>
    </row>
    <row r="4278" spans="1:6">
      <c r="A4278"/>
      <c r="E4278"/>
      <c r="F4278"/>
    </row>
    <row r="4279" spans="1:6">
      <c r="A4279"/>
      <c r="E4279"/>
      <c r="F4279"/>
    </row>
    <row r="4280" spans="1:6">
      <c r="A4280"/>
      <c r="E4280"/>
      <c r="F4280"/>
    </row>
    <row r="4281" spans="1:6">
      <c r="A4281"/>
      <c r="E4281"/>
      <c r="F4281"/>
    </row>
    <row r="4282" spans="1:6">
      <c r="A4282"/>
      <c r="E4282"/>
      <c r="F4282"/>
    </row>
    <row r="4283" spans="1:6">
      <c r="A4283"/>
      <c r="E4283"/>
      <c r="F4283"/>
    </row>
    <row r="4284" spans="1:6">
      <c r="A4284"/>
      <c r="E4284"/>
      <c r="F4284"/>
    </row>
    <row r="4285" spans="1:6">
      <c r="A4285"/>
      <c r="E4285"/>
      <c r="F4285"/>
    </row>
    <row r="4286" spans="1:6">
      <c r="A4286"/>
      <c r="E4286"/>
      <c r="F4286"/>
    </row>
    <row r="4287" spans="1:6">
      <c r="A4287"/>
      <c r="E4287"/>
      <c r="F4287"/>
    </row>
    <row r="4288" spans="1:6">
      <c r="A4288"/>
      <c r="E4288"/>
      <c r="F4288"/>
    </row>
    <row r="4289" spans="1:6">
      <c r="A4289"/>
      <c r="E4289"/>
      <c r="F4289"/>
    </row>
    <row r="4290" spans="1:6">
      <c r="A4290"/>
      <c r="E4290"/>
      <c r="F4290"/>
    </row>
    <row r="4291" spans="1:6">
      <c r="A4291"/>
      <c r="E4291"/>
      <c r="F4291"/>
    </row>
    <row r="4292" spans="1:6">
      <c r="A4292"/>
      <c r="E4292"/>
      <c r="F4292"/>
    </row>
    <row r="4293" spans="1:6">
      <c r="A4293"/>
      <c r="E4293"/>
      <c r="F4293"/>
    </row>
    <row r="4294" spans="1:6">
      <c r="A4294"/>
      <c r="E4294"/>
      <c r="F4294"/>
    </row>
    <row r="4295" spans="1:6">
      <c r="A4295"/>
      <c r="E4295"/>
      <c r="F4295"/>
    </row>
    <row r="4296" spans="1:6">
      <c r="A4296"/>
      <c r="E4296"/>
      <c r="F4296"/>
    </row>
    <row r="4297" spans="1:6">
      <c r="A4297"/>
      <c r="E4297"/>
      <c r="F4297"/>
    </row>
    <row r="4298" spans="1:6">
      <c r="A4298"/>
      <c r="E4298"/>
      <c r="F4298"/>
    </row>
    <row r="4299" spans="1:6">
      <c r="A4299"/>
      <c r="E4299"/>
      <c r="F4299"/>
    </row>
    <row r="4300" spans="1:6">
      <c r="A4300"/>
      <c r="E4300"/>
      <c r="F4300"/>
    </row>
    <row r="4301" spans="1:6">
      <c r="A4301"/>
      <c r="E4301"/>
      <c r="F4301"/>
    </row>
    <row r="4302" spans="1:6">
      <c r="A4302"/>
      <c r="E4302"/>
      <c r="F4302"/>
    </row>
    <row r="4303" spans="1:6">
      <c r="A4303"/>
      <c r="E4303"/>
      <c r="F4303"/>
    </row>
    <row r="4304" spans="1:6">
      <c r="A4304"/>
      <c r="E4304"/>
      <c r="F4304"/>
    </row>
    <row r="4305" spans="1:6">
      <c r="A4305"/>
      <c r="E4305"/>
      <c r="F4305"/>
    </row>
    <row r="4306" spans="1:6">
      <c r="A4306"/>
      <c r="E4306"/>
      <c r="F4306"/>
    </row>
    <row r="4307" spans="1:6">
      <c r="A4307"/>
      <c r="E4307"/>
      <c r="F4307"/>
    </row>
    <row r="4308" spans="1:6">
      <c r="A4308"/>
      <c r="E4308"/>
      <c r="F4308"/>
    </row>
    <row r="4309" spans="1:6">
      <c r="A4309"/>
      <c r="E4309"/>
      <c r="F4309"/>
    </row>
    <row r="4310" spans="1:6">
      <c r="A4310"/>
      <c r="E4310"/>
      <c r="F4310"/>
    </row>
    <row r="4311" spans="1:6">
      <c r="A4311"/>
      <c r="E4311"/>
      <c r="F4311"/>
    </row>
    <row r="4312" spans="1:6">
      <c r="A4312"/>
      <c r="E4312"/>
      <c r="F4312"/>
    </row>
    <row r="4313" spans="1:6">
      <c r="A4313"/>
      <c r="E4313"/>
      <c r="F4313"/>
    </row>
    <row r="4314" spans="1:6">
      <c r="A4314"/>
      <c r="E4314"/>
      <c r="F4314"/>
    </row>
    <row r="4315" spans="1:6">
      <c r="A4315"/>
      <c r="E4315"/>
      <c r="F4315"/>
    </row>
    <row r="4316" spans="1:6">
      <c r="A4316"/>
      <c r="E4316"/>
      <c r="F4316"/>
    </row>
    <row r="4317" spans="1:6">
      <c r="A4317"/>
      <c r="E4317"/>
      <c r="F4317"/>
    </row>
    <row r="4318" spans="1:6">
      <c r="A4318"/>
      <c r="E4318"/>
      <c r="F4318"/>
    </row>
    <row r="4319" spans="1:6">
      <c r="A4319"/>
      <c r="E4319"/>
      <c r="F4319"/>
    </row>
    <row r="4320" spans="1:6">
      <c r="A4320"/>
      <c r="E4320"/>
      <c r="F4320"/>
    </row>
    <row r="4321" spans="1:6">
      <c r="A4321"/>
      <c r="E4321"/>
      <c r="F4321"/>
    </row>
    <row r="4322" spans="1:6">
      <c r="A4322"/>
      <c r="E4322"/>
      <c r="F4322"/>
    </row>
    <row r="4323" spans="1:6">
      <c r="A4323"/>
      <c r="E4323"/>
      <c r="F4323"/>
    </row>
    <row r="4324" spans="1:6">
      <c r="A4324"/>
      <c r="E4324"/>
      <c r="F4324"/>
    </row>
    <row r="4325" spans="1:6">
      <c r="A4325"/>
      <c r="E4325"/>
      <c r="F4325"/>
    </row>
    <row r="4326" spans="1:6">
      <c r="A4326"/>
      <c r="E4326"/>
      <c r="F4326"/>
    </row>
    <row r="4327" spans="1:6">
      <c r="A4327"/>
      <c r="E4327"/>
      <c r="F4327"/>
    </row>
    <row r="4328" spans="1:6">
      <c r="A4328"/>
      <c r="E4328"/>
      <c r="F4328"/>
    </row>
    <row r="4329" spans="1:6">
      <c r="A4329"/>
      <c r="E4329"/>
      <c r="F4329"/>
    </row>
    <row r="4330" spans="1:6">
      <c r="A4330"/>
      <c r="E4330"/>
      <c r="F4330"/>
    </row>
    <row r="4331" spans="1:6">
      <c r="A4331"/>
      <c r="E4331"/>
      <c r="F4331"/>
    </row>
    <row r="4332" spans="1:6">
      <c r="A4332"/>
      <c r="E4332"/>
      <c r="F4332"/>
    </row>
    <row r="4333" spans="1:6">
      <c r="A4333"/>
      <c r="E4333"/>
      <c r="F4333"/>
    </row>
    <row r="4334" spans="1:6">
      <c r="A4334"/>
      <c r="E4334"/>
      <c r="F4334"/>
    </row>
    <row r="4335" spans="1:6">
      <c r="A4335"/>
      <c r="E4335"/>
      <c r="F4335"/>
    </row>
    <row r="4336" spans="1:6">
      <c r="A4336"/>
      <c r="E4336"/>
      <c r="F4336"/>
    </row>
    <row r="4337" spans="1:6">
      <c r="A4337"/>
      <c r="E4337"/>
      <c r="F4337"/>
    </row>
    <row r="4338" spans="1:6">
      <c r="A4338"/>
      <c r="E4338"/>
      <c r="F4338"/>
    </row>
    <row r="4339" spans="1:6">
      <c r="A4339"/>
      <c r="E4339"/>
      <c r="F4339"/>
    </row>
    <row r="4340" spans="1:6">
      <c r="A4340"/>
      <c r="E4340"/>
      <c r="F4340"/>
    </row>
    <row r="4341" spans="1:6">
      <c r="A4341"/>
      <c r="E4341"/>
      <c r="F4341"/>
    </row>
    <row r="4342" spans="1:6">
      <c r="A4342"/>
      <c r="E4342"/>
      <c r="F4342"/>
    </row>
    <row r="4343" spans="1:6">
      <c r="A4343"/>
      <c r="E4343"/>
      <c r="F4343"/>
    </row>
    <row r="4344" spans="1:6">
      <c r="A4344"/>
      <c r="E4344"/>
      <c r="F4344"/>
    </row>
    <row r="4345" spans="1:6">
      <c r="A4345"/>
      <c r="E4345"/>
      <c r="F4345"/>
    </row>
    <row r="4346" spans="1:6">
      <c r="A4346"/>
      <c r="E4346"/>
      <c r="F4346"/>
    </row>
    <row r="4347" spans="1:6">
      <c r="A4347"/>
      <c r="E4347"/>
      <c r="F4347"/>
    </row>
    <row r="4348" spans="1:6">
      <c r="A4348"/>
      <c r="E4348"/>
      <c r="F4348"/>
    </row>
    <row r="4349" spans="1:6">
      <c r="A4349"/>
      <c r="E4349"/>
      <c r="F4349"/>
    </row>
    <row r="4350" spans="1:6">
      <c r="A4350"/>
      <c r="E4350"/>
      <c r="F4350"/>
    </row>
    <row r="4351" spans="1:6">
      <c r="A4351"/>
      <c r="E4351"/>
      <c r="F4351"/>
    </row>
    <row r="4352" spans="1:6">
      <c r="A4352"/>
      <c r="E4352"/>
      <c r="F4352"/>
    </row>
    <row r="4353" spans="1:6">
      <c r="A4353"/>
      <c r="E4353"/>
      <c r="F4353"/>
    </row>
    <row r="4354" spans="1:6">
      <c r="A4354"/>
      <c r="E4354"/>
      <c r="F4354"/>
    </row>
    <row r="4355" spans="1:6">
      <c r="A4355"/>
      <c r="E4355"/>
      <c r="F4355"/>
    </row>
    <row r="4356" spans="1:6">
      <c r="A4356"/>
      <c r="E4356"/>
      <c r="F4356"/>
    </row>
    <row r="4357" spans="1:6">
      <c r="A4357"/>
      <c r="E4357"/>
      <c r="F4357"/>
    </row>
    <row r="4358" spans="1:6">
      <c r="A4358"/>
      <c r="E4358"/>
      <c r="F4358"/>
    </row>
    <row r="4359" spans="1:6">
      <c r="A4359"/>
      <c r="E4359"/>
      <c r="F4359"/>
    </row>
    <row r="4360" spans="1:6">
      <c r="A4360"/>
      <c r="E4360"/>
      <c r="F4360"/>
    </row>
    <row r="4361" spans="1:6">
      <c r="A4361"/>
      <c r="E4361"/>
      <c r="F4361"/>
    </row>
    <row r="4362" spans="1:6">
      <c r="A4362"/>
      <c r="E4362"/>
      <c r="F4362"/>
    </row>
    <row r="4363" spans="1:6">
      <c r="A4363"/>
      <c r="E4363"/>
      <c r="F4363"/>
    </row>
    <row r="4364" spans="1:6">
      <c r="A4364"/>
      <c r="E4364"/>
      <c r="F4364"/>
    </row>
    <row r="4365" spans="1:6">
      <c r="A4365"/>
      <c r="E4365"/>
      <c r="F4365"/>
    </row>
    <row r="4366" spans="1:6">
      <c r="A4366"/>
      <c r="E4366"/>
      <c r="F4366"/>
    </row>
    <row r="4367" spans="1:6">
      <c r="A4367"/>
      <c r="E4367"/>
      <c r="F4367"/>
    </row>
    <row r="4368" spans="1:6">
      <c r="A4368"/>
      <c r="E4368"/>
      <c r="F4368"/>
    </row>
    <row r="4369" spans="1:6">
      <c r="A4369"/>
      <c r="E4369"/>
      <c r="F4369"/>
    </row>
    <row r="4370" spans="1:6">
      <c r="A4370"/>
      <c r="E4370"/>
      <c r="F4370"/>
    </row>
    <row r="4371" spans="1:6">
      <c r="A4371"/>
      <c r="E4371"/>
      <c r="F4371"/>
    </row>
    <row r="4372" spans="1:6">
      <c r="A4372"/>
      <c r="E4372"/>
      <c r="F4372"/>
    </row>
    <row r="4373" spans="1:6">
      <c r="A4373"/>
      <c r="E4373"/>
      <c r="F4373"/>
    </row>
    <row r="4374" spans="1:6">
      <c r="A4374"/>
      <c r="E4374"/>
      <c r="F4374"/>
    </row>
    <row r="4375" spans="1:6">
      <c r="A4375"/>
      <c r="E4375"/>
      <c r="F4375"/>
    </row>
    <row r="4376" spans="1:6">
      <c r="A4376"/>
      <c r="E4376"/>
      <c r="F4376"/>
    </row>
    <row r="4377" spans="1:6">
      <c r="A4377"/>
      <c r="E4377"/>
      <c r="F4377"/>
    </row>
    <row r="4378" spans="1:6">
      <c r="A4378"/>
      <c r="E4378"/>
      <c r="F4378"/>
    </row>
    <row r="4379" spans="1:6">
      <c r="A4379"/>
      <c r="E4379"/>
      <c r="F4379"/>
    </row>
    <row r="4380" spans="1:6">
      <c r="A4380"/>
      <c r="E4380"/>
      <c r="F4380"/>
    </row>
    <row r="4381" spans="1:6">
      <c r="A4381"/>
      <c r="E4381"/>
      <c r="F4381"/>
    </row>
    <row r="4382" spans="1:6">
      <c r="A4382"/>
      <c r="E4382"/>
      <c r="F4382"/>
    </row>
    <row r="4383" spans="1:6">
      <c r="A4383"/>
      <c r="E4383"/>
      <c r="F4383"/>
    </row>
    <row r="4384" spans="1:6">
      <c r="A4384"/>
      <c r="E4384"/>
      <c r="F4384"/>
    </row>
    <row r="4385" spans="1:6">
      <c r="A4385"/>
      <c r="E4385"/>
      <c r="F4385"/>
    </row>
    <row r="4386" spans="1:6">
      <c r="A4386"/>
      <c r="E4386"/>
      <c r="F4386"/>
    </row>
    <row r="4387" spans="1:6">
      <c r="A4387"/>
      <c r="E4387"/>
      <c r="F4387"/>
    </row>
    <row r="4388" spans="1:6">
      <c r="A4388"/>
      <c r="E4388"/>
      <c r="F4388"/>
    </row>
    <row r="4389" spans="1:6">
      <c r="A4389"/>
      <c r="E4389"/>
      <c r="F4389"/>
    </row>
    <row r="4390" spans="1:6">
      <c r="A4390"/>
      <c r="E4390"/>
      <c r="F4390"/>
    </row>
    <row r="4391" spans="1:6">
      <c r="A4391"/>
      <c r="E4391"/>
      <c r="F4391"/>
    </row>
    <row r="4392" spans="1:6">
      <c r="A4392"/>
      <c r="E4392"/>
      <c r="F4392"/>
    </row>
    <row r="4393" spans="1:6">
      <c r="A4393"/>
      <c r="E4393"/>
      <c r="F4393"/>
    </row>
    <row r="4394" spans="1:6">
      <c r="A4394"/>
      <c r="E4394"/>
      <c r="F4394"/>
    </row>
    <row r="4395" spans="1:6">
      <c r="A4395"/>
      <c r="E4395"/>
      <c r="F4395"/>
    </row>
    <row r="4396" spans="1:6">
      <c r="A4396"/>
      <c r="E4396"/>
      <c r="F4396"/>
    </row>
    <row r="4397" spans="1:6">
      <c r="A4397"/>
      <c r="E4397"/>
      <c r="F4397"/>
    </row>
    <row r="4398" spans="1:6">
      <c r="A4398"/>
      <c r="E4398"/>
      <c r="F4398"/>
    </row>
    <row r="4399" spans="1:6">
      <c r="A4399"/>
      <c r="E4399"/>
      <c r="F4399"/>
    </row>
    <row r="4400" spans="1:6">
      <c r="A4400"/>
      <c r="E4400"/>
      <c r="F4400"/>
    </row>
    <row r="4401" spans="1:6">
      <c r="A4401"/>
      <c r="E4401"/>
      <c r="F4401"/>
    </row>
    <row r="4402" spans="1:6">
      <c r="A4402"/>
      <c r="E4402"/>
      <c r="F4402"/>
    </row>
    <row r="4403" spans="1:6">
      <c r="A4403"/>
      <c r="E4403"/>
      <c r="F4403"/>
    </row>
    <row r="4404" spans="1:6">
      <c r="A4404"/>
      <c r="E4404"/>
      <c r="F4404"/>
    </row>
    <row r="4405" spans="1:6">
      <c r="A4405"/>
      <c r="E4405"/>
      <c r="F4405"/>
    </row>
    <row r="4406" spans="1:6">
      <c r="A4406"/>
      <c r="E4406"/>
      <c r="F4406"/>
    </row>
    <row r="4407" spans="1:6">
      <c r="A4407"/>
      <c r="E4407"/>
      <c r="F4407"/>
    </row>
    <row r="4408" spans="1:6">
      <c r="A4408"/>
      <c r="E4408"/>
      <c r="F4408"/>
    </row>
    <row r="4409" spans="1:6">
      <c r="A4409"/>
      <c r="E4409"/>
      <c r="F4409"/>
    </row>
    <row r="4410" spans="1:6">
      <c r="A4410"/>
      <c r="E4410"/>
      <c r="F4410"/>
    </row>
    <row r="4411" spans="1:6">
      <c r="A4411"/>
      <c r="E4411"/>
      <c r="F4411"/>
    </row>
    <row r="4412" spans="1:6">
      <c r="A4412"/>
      <c r="E4412"/>
      <c r="F4412"/>
    </row>
    <row r="4413" spans="1:6">
      <c r="A4413"/>
      <c r="E4413"/>
      <c r="F4413"/>
    </row>
    <row r="4414" spans="1:6">
      <c r="A4414"/>
      <c r="E4414"/>
      <c r="F4414"/>
    </row>
    <row r="4415" spans="1:6">
      <c r="A4415"/>
      <c r="E4415"/>
      <c r="F4415"/>
    </row>
    <row r="4416" spans="1:6">
      <c r="A4416"/>
      <c r="E4416"/>
      <c r="F4416"/>
    </row>
    <row r="4417" spans="1:6">
      <c r="A4417"/>
      <c r="E4417"/>
      <c r="F4417"/>
    </row>
    <row r="4418" spans="1:6">
      <c r="A4418"/>
      <c r="E4418"/>
      <c r="F4418"/>
    </row>
    <row r="4419" spans="1:6">
      <c r="A4419"/>
      <c r="E4419"/>
      <c r="F4419"/>
    </row>
    <row r="4420" spans="1:6">
      <c r="A4420"/>
      <c r="E4420"/>
      <c r="F4420"/>
    </row>
    <row r="4421" spans="1:6">
      <c r="A4421"/>
      <c r="E4421"/>
      <c r="F4421"/>
    </row>
    <row r="4422" spans="1:6">
      <c r="A4422"/>
      <c r="E4422"/>
      <c r="F4422"/>
    </row>
    <row r="4423" spans="1:6">
      <c r="A4423"/>
      <c r="E4423"/>
      <c r="F4423"/>
    </row>
    <row r="4424" spans="1:6">
      <c r="A4424"/>
      <c r="E4424"/>
      <c r="F4424"/>
    </row>
    <row r="4425" spans="1:6">
      <c r="A4425"/>
      <c r="E4425"/>
      <c r="F4425"/>
    </row>
    <row r="4426" spans="1:6">
      <c r="A4426"/>
      <c r="E4426"/>
      <c r="F4426"/>
    </row>
    <row r="4427" spans="1:6">
      <c r="A4427"/>
      <c r="E4427"/>
      <c r="F4427"/>
    </row>
    <row r="4428" spans="1:6">
      <c r="A4428"/>
      <c r="E4428"/>
      <c r="F4428"/>
    </row>
    <row r="4429" spans="1:6">
      <c r="A4429"/>
      <c r="E4429"/>
      <c r="F4429"/>
    </row>
    <row r="4430" spans="1:6">
      <c r="A4430"/>
      <c r="E4430"/>
      <c r="F4430"/>
    </row>
    <row r="4431" spans="1:6">
      <c r="A4431"/>
      <c r="E4431"/>
      <c r="F4431"/>
    </row>
    <row r="4432" spans="1:6">
      <c r="A4432"/>
      <c r="E4432"/>
      <c r="F4432"/>
    </row>
    <row r="4433" spans="1:6">
      <c r="A4433"/>
      <c r="E4433"/>
      <c r="F4433"/>
    </row>
    <row r="4434" spans="1:6">
      <c r="A4434"/>
      <c r="E4434"/>
      <c r="F4434"/>
    </row>
    <row r="4435" spans="1:6">
      <c r="A4435"/>
      <c r="E4435"/>
      <c r="F4435"/>
    </row>
    <row r="4436" spans="1:6">
      <c r="A4436"/>
      <c r="E4436"/>
      <c r="F4436"/>
    </row>
    <row r="4437" spans="1:6">
      <c r="A4437"/>
      <c r="E4437"/>
      <c r="F4437"/>
    </row>
    <row r="4438" spans="1:6">
      <c r="A4438"/>
      <c r="E4438"/>
      <c r="F4438"/>
    </row>
    <row r="4439" spans="1:6">
      <c r="A4439"/>
      <c r="E4439"/>
      <c r="F4439"/>
    </row>
    <row r="4440" spans="1:6">
      <c r="A4440"/>
      <c r="E4440"/>
      <c r="F4440"/>
    </row>
    <row r="4441" spans="1:6">
      <c r="A4441"/>
      <c r="E4441"/>
      <c r="F4441"/>
    </row>
    <row r="4442" spans="1:6">
      <c r="A4442"/>
      <c r="E4442"/>
      <c r="F4442"/>
    </row>
    <row r="4443" spans="1:6">
      <c r="A4443"/>
      <c r="E4443"/>
      <c r="F4443"/>
    </row>
    <row r="4444" spans="1:6">
      <c r="A4444"/>
      <c r="E4444"/>
      <c r="F4444"/>
    </row>
    <row r="4445" spans="1:6">
      <c r="A4445"/>
      <c r="E4445"/>
      <c r="F4445"/>
    </row>
    <row r="4446" spans="1:6">
      <c r="A4446"/>
      <c r="E4446"/>
      <c r="F4446"/>
    </row>
    <row r="4447" spans="1:6">
      <c r="A4447"/>
      <c r="E4447"/>
      <c r="F4447"/>
    </row>
    <row r="4448" spans="1:6">
      <c r="A4448"/>
      <c r="E4448"/>
      <c r="F4448"/>
    </row>
    <row r="4449" spans="1:6">
      <c r="A4449"/>
      <c r="E4449"/>
      <c r="F4449"/>
    </row>
    <row r="4450" spans="1:6">
      <c r="A4450"/>
      <c r="E4450"/>
      <c r="F4450"/>
    </row>
    <row r="4451" spans="1:6">
      <c r="A4451"/>
      <c r="E4451"/>
      <c r="F4451"/>
    </row>
    <row r="4452" spans="1:6">
      <c r="A4452"/>
      <c r="E4452"/>
      <c r="F4452"/>
    </row>
    <row r="4453" spans="1:6">
      <c r="A4453"/>
      <c r="E4453"/>
      <c r="F4453"/>
    </row>
    <row r="4454" spans="1:6">
      <c r="A4454"/>
      <c r="E4454"/>
      <c r="F4454"/>
    </row>
    <row r="4455" spans="1:6">
      <c r="A4455"/>
      <c r="E4455"/>
      <c r="F4455"/>
    </row>
    <row r="4456" spans="1:6">
      <c r="A4456"/>
      <c r="E4456"/>
      <c r="F4456"/>
    </row>
    <row r="4457" spans="1:6">
      <c r="A4457"/>
      <c r="E4457"/>
      <c r="F4457"/>
    </row>
    <row r="4458" spans="1:6">
      <c r="A4458"/>
      <c r="E4458"/>
      <c r="F4458"/>
    </row>
    <row r="4459" spans="1:6">
      <c r="A4459"/>
      <c r="E4459"/>
      <c r="F4459"/>
    </row>
    <row r="4460" spans="1:6">
      <c r="A4460"/>
      <c r="E4460"/>
      <c r="F4460"/>
    </row>
    <row r="4461" spans="1:6">
      <c r="A4461"/>
      <c r="E4461"/>
      <c r="F4461"/>
    </row>
    <row r="4462" spans="1:6">
      <c r="A4462"/>
      <c r="E4462"/>
      <c r="F4462"/>
    </row>
    <row r="4463" spans="1:6">
      <c r="A4463"/>
      <c r="E4463"/>
      <c r="F4463"/>
    </row>
    <row r="4464" spans="1:6">
      <c r="A4464"/>
      <c r="E4464"/>
      <c r="F4464"/>
    </row>
    <row r="4465" spans="1:6">
      <c r="A4465"/>
      <c r="E4465"/>
      <c r="F4465"/>
    </row>
    <row r="4466" spans="1:6">
      <c r="A4466"/>
      <c r="E4466"/>
      <c r="F4466"/>
    </row>
    <row r="4467" spans="1:6">
      <c r="A4467"/>
      <c r="E4467"/>
      <c r="F4467"/>
    </row>
    <row r="4468" spans="1:6">
      <c r="A4468"/>
      <c r="E4468"/>
      <c r="F4468"/>
    </row>
    <row r="4469" spans="1:6">
      <c r="A4469"/>
      <c r="E4469"/>
      <c r="F4469"/>
    </row>
    <row r="4470" spans="1:6">
      <c r="A4470"/>
      <c r="E4470"/>
      <c r="F4470"/>
    </row>
    <row r="4471" spans="1:6">
      <c r="A4471"/>
      <c r="E4471"/>
      <c r="F4471"/>
    </row>
    <row r="4472" spans="1:6">
      <c r="A4472"/>
      <c r="E4472"/>
      <c r="F4472"/>
    </row>
    <row r="4473" spans="1:6">
      <c r="A4473"/>
      <c r="E4473"/>
      <c r="F4473"/>
    </row>
    <row r="4474" spans="1:6">
      <c r="A4474"/>
      <c r="E4474"/>
      <c r="F4474"/>
    </row>
    <row r="4475" spans="1:6">
      <c r="A4475"/>
      <c r="E4475"/>
      <c r="F4475"/>
    </row>
    <row r="4476" spans="1:6">
      <c r="A4476"/>
      <c r="E4476"/>
      <c r="F4476"/>
    </row>
    <row r="4477" spans="1:6">
      <c r="A4477"/>
      <c r="E4477"/>
      <c r="F4477"/>
    </row>
    <row r="4478" spans="1:6">
      <c r="A4478"/>
      <c r="E4478"/>
      <c r="F4478"/>
    </row>
    <row r="4479" spans="1:6">
      <c r="A4479"/>
      <c r="E4479"/>
      <c r="F4479"/>
    </row>
    <row r="4480" spans="1:6">
      <c r="A4480"/>
      <c r="E4480"/>
      <c r="F4480"/>
    </row>
    <row r="4481" spans="1:6">
      <c r="A4481"/>
      <c r="E4481"/>
      <c r="F4481"/>
    </row>
    <row r="4482" spans="1:6">
      <c r="A4482"/>
      <c r="E4482"/>
      <c r="F4482"/>
    </row>
    <row r="4483" spans="1:6">
      <c r="A4483"/>
      <c r="E4483"/>
      <c r="F4483"/>
    </row>
    <row r="4484" spans="1:6">
      <c r="A4484"/>
      <c r="E4484"/>
      <c r="F4484"/>
    </row>
    <row r="4485" spans="1:6">
      <c r="A4485"/>
      <c r="E4485"/>
      <c r="F4485"/>
    </row>
    <row r="4486" spans="1:6">
      <c r="A4486"/>
      <c r="E4486"/>
      <c r="F4486"/>
    </row>
    <row r="4487" spans="1:6">
      <c r="A4487"/>
      <c r="E4487"/>
      <c r="F4487"/>
    </row>
    <row r="4488" spans="1:6">
      <c r="A4488"/>
      <c r="E4488"/>
      <c r="F4488"/>
    </row>
    <row r="4489" spans="1:6">
      <c r="A4489"/>
      <c r="E4489"/>
      <c r="F4489"/>
    </row>
    <row r="4490" spans="1:6">
      <c r="A4490"/>
      <c r="E4490"/>
      <c r="F4490"/>
    </row>
    <row r="4491" spans="1:6">
      <c r="A4491"/>
      <c r="E4491"/>
      <c r="F4491"/>
    </row>
    <row r="4492" spans="1:6">
      <c r="A4492"/>
      <c r="E4492"/>
      <c r="F4492"/>
    </row>
    <row r="4493" spans="1:6">
      <c r="A4493"/>
      <c r="E4493"/>
      <c r="F4493"/>
    </row>
    <row r="4494" spans="1:6">
      <c r="A4494"/>
      <c r="E4494"/>
      <c r="F4494"/>
    </row>
    <row r="4495" spans="1:6">
      <c r="A4495"/>
      <c r="E4495"/>
      <c r="F4495"/>
    </row>
    <row r="4496" spans="1:6">
      <c r="A4496"/>
      <c r="E4496"/>
      <c r="F4496"/>
    </row>
    <row r="4497" spans="1:6">
      <c r="A4497"/>
      <c r="E4497"/>
      <c r="F4497"/>
    </row>
    <row r="4498" spans="1:6">
      <c r="A4498"/>
      <c r="E4498"/>
      <c r="F4498"/>
    </row>
    <row r="4499" spans="1:6">
      <c r="A4499"/>
      <c r="E4499"/>
      <c r="F4499"/>
    </row>
    <row r="4500" spans="1:6">
      <c r="A4500"/>
      <c r="E4500"/>
      <c r="F4500"/>
    </row>
    <row r="4501" spans="1:6">
      <c r="A4501"/>
      <c r="E4501"/>
      <c r="F4501"/>
    </row>
    <row r="4502" spans="1:6">
      <c r="A4502"/>
      <c r="E4502"/>
      <c r="F4502"/>
    </row>
    <row r="4503" spans="1:6">
      <c r="A4503"/>
      <c r="E4503"/>
      <c r="F4503"/>
    </row>
    <row r="4504" spans="1:6">
      <c r="A4504"/>
      <c r="E4504"/>
      <c r="F4504"/>
    </row>
    <row r="4505" spans="1:6">
      <c r="A4505"/>
      <c r="E4505"/>
      <c r="F4505"/>
    </row>
    <row r="4506" spans="1:6">
      <c r="A4506"/>
      <c r="E4506"/>
      <c r="F4506"/>
    </row>
    <row r="4507" spans="1:6">
      <c r="A4507"/>
      <c r="E4507"/>
      <c r="F4507"/>
    </row>
    <row r="4508" spans="1:6">
      <c r="A4508"/>
      <c r="E4508"/>
      <c r="F4508"/>
    </row>
    <row r="4509" spans="1:6">
      <c r="A4509"/>
      <c r="E4509"/>
      <c r="F4509"/>
    </row>
    <row r="4510" spans="1:6">
      <c r="A4510"/>
      <c r="E4510"/>
      <c r="F4510"/>
    </row>
    <row r="4511" spans="1:6">
      <c r="A4511"/>
      <c r="E4511"/>
      <c r="F4511"/>
    </row>
    <row r="4512" spans="1:6">
      <c r="A4512"/>
      <c r="E4512"/>
      <c r="F4512"/>
    </row>
    <row r="4513" spans="1:6">
      <c r="A4513"/>
      <c r="E4513"/>
      <c r="F4513"/>
    </row>
    <row r="4514" spans="1:6">
      <c r="A4514"/>
      <c r="E4514"/>
      <c r="F4514"/>
    </row>
    <row r="4515" spans="1:6">
      <c r="A4515"/>
      <c r="E4515"/>
      <c r="F4515"/>
    </row>
    <row r="4516" spans="1:6">
      <c r="A4516"/>
      <c r="E4516"/>
      <c r="F4516"/>
    </row>
    <row r="4517" spans="1:6">
      <c r="A4517"/>
      <c r="E4517"/>
      <c r="F4517"/>
    </row>
    <row r="4518" spans="1:6">
      <c r="A4518"/>
      <c r="E4518"/>
      <c r="F4518"/>
    </row>
    <row r="4519" spans="1:6">
      <c r="A4519"/>
      <c r="E4519"/>
      <c r="F4519"/>
    </row>
    <row r="4520" spans="1:6">
      <c r="A4520"/>
      <c r="E4520"/>
      <c r="F4520"/>
    </row>
    <row r="4521" spans="1:6">
      <c r="A4521"/>
      <c r="E4521"/>
      <c r="F4521"/>
    </row>
    <row r="4522" spans="1:6">
      <c r="A4522"/>
      <c r="E4522"/>
      <c r="F4522"/>
    </row>
    <row r="4523" spans="1:6">
      <c r="A4523"/>
      <c r="E4523"/>
      <c r="F4523"/>
    </row>
    <row r="4524" spans="1:6">
      <c r="A4524"/>
      <c r="E4524"/>
      <c r="F4524"/>
    </row>
    <row r="4525" spans="1:6">
      <c r="A4525"/>
      <c r="E4525"/>
      <c r="F4525"/>
    </row>
    <row r="4526" spans="1:6">
      <c r="A4526"/>
      <c r="E4526"/>
      <c r="F4526"/>
    </row>
    <row r="4527" spans="1:6">
      <c r="A4527"/>
      <c r="E4527"/>
      <c r="F4527"/>
    </row>
    <row r="4528" spans="1:6">
      <c r="A4528"/>
      <c r="E4528"/>
      <c r="F4528"/>
    </row>
    <row r="4529" spans="1:6">
      <c r="A4529"/>
      <c r="E4529"/>
      <c r="F4529"/>
    </row>
    <row r="4530" spans="1:6">
      <c r="A4530"/>
      <c r="E4530"/>
      <c r="F4530"/>
    </row>
    <row r="4531" spans="1:6">
      <c r="A4531"/>
      <c r="E4531"/>
      <c r="F4531"/>
    </row>
    <row r="4532" spans="1:6">
      <c r="A4532"/>
      <c r="E4532"/>
      <c r="F4532"/>
    </row>
    <row r="4533" spans="1:6">
      <c r="A4533"/>
      <c r="E4533"/>
      <c r="F4533"/>
    </row>
    <row r="4534" spans="1:6">
      <c r="A4534"/>
      <c r="E4534"/>
      <c r="F4534"/>
    </row>
    <row r="4535" spans="1:6">
      <c r="A4535"/>
      <c r="E4535"/>
      <c r="F4535"/>
    </row>
    <row r="4536" spans="1:6">
      <c r="A4536"/>
      <c r="E4536"/>
      <c r="F4536"/>
    </row>
    <row r="4537" spans="1:6">
      <c r="A4537"/>
      <c r="E4537"/>
      <c r="F4537"/>
    </row>
    <row r="4538" spans="1:6">
      <c r="A4538"/>
      <c r="E4538"/>
      <c r="F4538"/>
    </row>
    <row r="4539" spans="1:6">
      <c r="A4539"/>
      <c r="E4539"/>
      <c r="F4539"/>
    </row>
    <row r="4540" spans="1:6">
      <c r="A4540"/>
      <c r="E4540"/>
      <c r="F4540"/>
    </row>
    <row r="4541" spans="1:6">
      <c r="A4541"/>
      <c r="E4541"/>
      <c r="F4541"/>
    </row>
    <row r="4542" spans="1:6">
      <c r="A4542"/>
      <c r="E4542"/>
      <c r="F4542"/>
    </row>
    <row r="4543" spans="1:6">
      <c r="A4543"/>
      <c r="E4543"/>
      <c r="F4543"/>
    </row>
    <row r="4544" spans="1:6">
      <c r="A4544"/>
      <c r="E4544"/>
      <c r="F4544"/>
    </row>
    <row r="4545" spans="1:6">
      <c r="A4545"/>
      <c r="E4545"/>
      <c r="F4545"/>
    </row>
    <row r="4546" spans="1:6">
      <c r="A4546"/>
      <c r="E4546"/>
      <c r="F4546"/>
    </row>
    <row r="4547" spans="1:6">
      <c r="A4547"/>
      <c r="E4547"/>
      <c r="F4547"/>
    </row>
    <row r="4548" spans="1:6">
      <c r="A4548"/>
      <c r="E4548"/>
      <c r="F4548"/>
    </row>
    <row r="4549" spans="1:6">
      <c r="A4549"/>
      <c r="E4549"/>
      <c r="F4549"/>
    </row>
    <row r="4550" spans="1:6">
      <c r="A4550"/>
      <c r="E4550"/>
      <c r="F4550"/>
    </row>
    <row r="4551" spans="1:6">
      <c r="A4551"/>
      <c r="E4551"/>
      <c r="F4551"/>
    </row>
    <row r="4552" spans="1:6">
      <c r="A4552"/>
      <c r="E4552"/>
      <c r="F4552"/>
    </row>
    <row r="4553" spans="1:6">
      <c r="A4553"/>
      <c r="E4553"/>
      <c r="F4553"/>
    </row>
    <row r="4554" spans="1:6">
      <c r="A4554"/>
      <c r="E4554"/>
      <c r="F4554"/>
    </row>
    <row r="4555" spans="1:6">
      <c r="A4555"/>
      <c r="E4555"/>
      <c r="F4555"/>
    </row>
    <row r="4556" spans="1:6">
      <c r="A4556"/>
      <c r="E4556"/>
      <c r="F4556"/>
    </row>
    <row r="4557" spans="1:6">
      <c r="A4557"/>
      <c r="E4557"/>
      <c r="F4557"/>
    </row>
    <row r="4558" spans="1:6">
      <c r="A4558"/>
      <c r="E4558"/>
      <c r="F4558"/>
    </row>
    <row r="4559" spans="1:6">
      <c r="A4559"/>
      <c r="E4559"/>
      <c r="F4559"/>
    </row>
    <row r="4560" spans="1:6">
      <c r="A4560"/>
      <c r="E4560"/>
      <c r="F4560"/>
    </row>
    <row r="4561" spans="1:6">
      <c r="A4561"/>
      <c r="E4561"/>
      <c r="F4561"/>
    </row>
    <row r="4562" spans="1:6">
      <c r="A4562"/>
      <c r="E4562"/>
      <c r="F4562"/>
    </row>
    <row r="4563" spans="1:6">
      <c r="A4563"/>
      <c r="E4563"/>
      <c r="F4563"/>
    </row>
    <row r="4564" spans="1:6">
      <c r="A4564"/>
      <c r="E4564"/>
      <c r="F4564"/>
    </row>
    <row r="4565" spans="1:6">
      <c r="A4565"/>
      <c r="E4565"/>
      <c r="F4565"/>
    </row>
    <row r="4566" spans="1:6">
      <c r="A4566"/>
      <c r="E4566"/>
      <c r="F4566"/>
    </row>
    <row r="4567" spans="1:6">
      <c r="A4567"/>
      <c r="E4567"/>
      <c r="F4567"/>
    </row>
    <row r="4568" spans="1:6">
      <c r="A4568"/>
      <c r="E4568"/>
      <c r="F4568"/>
    </row>
    <row r="4569" spans="1:6">
      <c r="A4569"/>
      <c r="E4569"/>
      <c r="F4569"/>
    </row>
    <row r="4570" spans="1:6">
      <c r="A4570"/>
      <c r="E4570"/>
      <c r="F4570"/>
    </row>
    <row r="4571" spans="1:6">
      <c r="A4571"/>
      <c r="E4571"/>
      <c r="F4571"/>
    </row>
    <row r="4572" spans="1:6">
      <c r="A4572"/>
      <c r="E4572"/>
      <c r="F4572"/>
    </row>
    <row r="4573" spans="1:6">
      <c r="A4573"/>
      <c r="E4573"/>
      <c r="F4573"/>
    </row>
    <row r="4574" spans="1:6">
      <c r="A4574"/>
      <c r="E4574"/>
      <c r="F4574"/>
    </row>
    <row r="4575" spans="1:6">
      <c r="A4575"/>
      <c r="E4575"/>
      <c r="F4575"/>
    </row>
    <row r="4576" spans="1:6">
      <c r="A4576"/>
      <c r="E4576"/>
      <c r="F4576"/>
    </row>
    <row r="4577" spans="1:6">
      <c r="A4577"/>
      <c r="E4577"/>
      <c r="F4577"/>
    </row>
    <row r="4578" spans="1:6">
      <c r="A4578"/>
      <c r="E4578"/>
      <c r="F4578"/>
    </row>
    <row r="4579" spans="1:6">
      <c r="A4579"/>
      <c r="E4579"/>
      <c r="F4579"/>
    </row>
    <row r="4580" spans="1:6">
      <c r="A4580"/>
      <c r="E4580"/>
      <c r="F4580"/>
    </row>
    <row r="4581" spans="1:6">
      <c r="A4581"/>
      <c r="E4581"/>
      <c r="F4581"/>
    </row>
    <row r="4582" spans="1:6">
      <c r="A4582"/>
      <c r="E4582"/>
      <c r="F4582"/>
    </row>
    <row r="4583" spans="1:6">
      <c r="A4583"/>
      <c r="E4583"/>
      <c r="F4583"/>
    </row>
    <row r="4584" spans="1:6">
      <c r="A4584"/>
      <c r="E4584"/>
      <c r="F4584"/>
    </row>
    <row r="4585" spans="1:6">
      <c r="A4585"/>
      <c r="E4585"/>
      <c r="F4585"/>
    </row>
    <row r="4586" spans="1:6">
      <c r="A4586"/>
      <c r="E4586"/>
      <c r="F4586"/>
    </row>
    <row r="4587" spans="1:6">
      <c r="A4587"/>
      <c r="E4587"/>
      <c r="F4587"/>
    </row>
    <row r="4588" spans="1:6">
      <c r="A4588"/>
      <c r="E4588"/>
      <c r="F4588"/>
    </row>
    <row r="4589" spans="1:6">
      <c r="A4589"/>
      <c r="E4589"/>
      <c r="F4589"/>
    </row>
    <row r="4590" spans="1:6">
      <c r="A4590"/>
      <c r="E4590"/>
      <c r="F4590"/>
    </row>
    <row r="4591" spans="1:6">
      <c r="A4591"/>
      <c r="E4591"/>
      <c r="F4591"/>
    </row>
    <row r="4592" spans="1:6">
      <c r="A4592"/>
      <c r="E4592"/>
      <c r="F4592"/>
    </row>
    <row r="4593" spans="1:6">
      <c r="A4593"/>
      <c r="E4593"/>
      <c r="F4593"/>
    </row>
    <row r="4594" spans="1:6">
      <c r="A4594"/>
      <c r="E4594"/>
      <c r="F4594"/>
    </row>
    <row r="4595" spans="1:6">
      <c r="A4595"/>
      <c r="E4595"/>
      <c r="F4595"/>
    </row>
    <row r="4596" spans="1:6">
      <c r="A4596"/>
      <c r="E4596"/>
      <c r="F4596"/>
    </row>
    <row r="4597" spans="1:6">
      <c r="A4597"/>
      <c r="E4597"/>
      <c r="F4597"/>
    </row>
    <row r="4598" spans="1:6">
      <c r="A4598"/>
      <c r="E4598"/>
      <c r="F4598"/>
    </row>
    <row r="4599" spans="1:6">
      <c r="A4599"/>
      <c r="E4599"/>
      <c r="F4599"/>
    </row>
    <row r="4600" spans="1:6">
      <c r="A4600"/>
      <c r="E4600"/>
      <c r="F4600"/>
    </row>
    <row r="4601" spans="1:6">
      <c r="A4601"/>
      <c r="E4601"/>
      <c r="F4601"/>
    </row>
    <row r="4602" spans="1:6">
      <c r="A4602"/>
      <c r="E4602"/>
      <c r="F4602"/>
    </row>
    <row r="4603" spans="1:6">
      <c r="A4603"/>
      <c r="E4603"/>
      <c r="F4603"/>
    </row>
    <row r="4604" spans="1:6">
      <c r="A4604"/>
      <c r="E4604"/>
      <c r="F4604"/>
    </row>
    <row r="4605" spans="1:6">
      <c r="A4605"/>
      <c r="E4605"/>
      <c r="F4605"/>
    </row>
    <row r="4606" spans="1:6">
      <c r="A4606"/>
      <c r="E4606"/>
      <c r="F4606"/>
    </row>
    <row r="4607" spans="1:6">
      <c r="A4607"/>
      <c r="E4607"/>
      <c r="F4607"/>
    </row>
    <row r="4608" spans="1:6">
      <c r="A4608"/>
      <c r="E4608"/>
      <c r="F4608"/>
    </row>
    <row r="4609" spans="1:6">
      <c r="A4609"/>
      <c r="E4609"/>
      <c r="F4609"/>
    </row>
    <row r="4610" spans="1:6">
      <c r="A4610"/>
      <c r="E4610"/>
      <c r="F4610"/>
    </row>
    <row r="4611" spans="1:6">
      <c r="A4611"/>
      <c r="E4611"/>
      <c r="F4611"/>
    </row>
    <row r="4612" spans="1:6">
      <c r="A4612"/>
      <c r="E4612"/>
      <c r="F4612"/>
    </row>
    <row r="4613" spans="1:6">
      <c r="A4613"/>
      <c r="E4613"/>
      <c r="F4613"/>
    </row>
    <row r="4614" spans="1:6">
      <c r="A4614"/>
      <c r="E4614"/>
      <c r="F4614"/>
    </row>
    <row r="4615" spans="1:6">
      <c r="A4615"/>
      <c r="E4615"/>
      <c r="F4615"/>
    </row>
    <row r="4616" spans="1:6">
      <c r="A4616"/>
      <c r="E4616"/>
      <c r="F4616"/>
    </row>
    <row r="4617" spans="1:6">
      <c r="A4617"/>
      <c r="E4617"/>
      <c r="F4617"/>
    </row>
    <row r="4618" spans="1:6">
      <c r="A4618"/>
      <c r="E4618"/>
      <c r="F4618"/>
    </row>
    <row r="4619" spans="1:6">
      <c r="A4619"/>
      <c r="E4619"/>
      <c r="F4619"/>
    </row>
    <row r="4620" spans="1:6">
      <c r="A4620"/>
      <c r="E4620"/>
      <c r="F4620"/>
    </row>
    <row r="4621" spans="1:6">
      <c r="A4621"/>
      <c r="E4621"/>
      <c r="F4621"/>
    </row>
    <row r="4622" spans="1:6">
      <c r="A4622"/>
      <c r="E4622"/>
      <c r="F4622"/>
    </row>
    <row r="4623" spans="1:6">
      <c r="A4623"/>
      <c r="E4623"/>
      <c r="F4623"/>
    </row>
    <row r="4624" spans="1:6">
      <c r="A4624"/>
      <c r="E4624"/>
      <c r="F4624"/>
    </row>
    <row r="4625" spans="1:6">
      <c r="A4625"/>
      <c r="E4625"/>
      <c r="F4625"/>
    </row>
    <row r="4626" spans="1:6">
      <c r="A4626"/>
      <c r="E4626"/>
      <c r="F4626"/>
    </row>
    <row r="4627" spans="1:6">
      <c r="A4627"/>
      <c r="E4627"/>
      <c r="F4627"/>
    </row>
    <row r="4628" spans="1:6">
      <c r="A4628"/>
      <c r="E4628"/>
      <c r="F4628"/>
    </row>
    <row r="4629" spans="1:6">
      <c r="A4629"/>
      <c r="E4629"/>
      <c r="F4629"/>
    </row>
    <row r="4630" spans="1:6">
      <c r="A4630"/>
      <c r="E4630"/>
      <c r="F4630"/>
    </row>
    <row r="4631" spans="1:6">
      <c r="A4631"/>
      <c r="E4631"/>
      <c r="F4631"/>
    </row>
    <row r="4632" spans="1:6">
      <c r="A4632"/>
      <c r="E4632"/>
      <c r="F4632"/>
    </row>
    <row r="4633" spans="1:6">
      <c r="A4633"/>
      <c r="E4633"/>
      <c r="F4633"/>
    </row>
    <row r="4634" spans="1:6">
      <c r="A4634"/>
      <c r="E4634"/>
      <c r="F4634"/>
    </row>
    <row r="4635" spans="1:6">
      <c r="A4635"/>
      <c r="E4635"/>
      <c r="F4635"/>
    </row>
    <row r="4636" spans="1:6">
      <c r="A4636"/>
      <c r="E4636"/>
      <c r="F4636"/>
    </row>
    <row r="4637" spans="1:6">
      <c r="A4637"/>
      <c r="E4637"/>
      <c r="F4637"/>
    </row>
    <row r="4638" spans="1:6">
      <c r="A4638"/>
      <c r="E4638"/>
      <c r="F4638"/>
    </row>
    <row r="4639" spans="1:6">
      <c r="A4639"/>
      <c r="E4639"/>
      <c r="F4639"/>
    </row>
    <row r="4640" spans="1:6">
      <c r="A4640"/>
      <c r="E4640"/>
      <c r="F4640"/>
    </row>
    <row r="4641" spans="1:6">
      <c r="A4641"/>
      <c r="E4641"/>
      <c r="F4641"/>
    </row>
    <row r="4642" spans="1:6">
      <c r="A4642"/>
      <c r="E4642"/>
      <c r="F4642"/>
    </row>
    <row r="4643" spans="1:6">
      <c r="A4643"/>
      <c r="E4643"/>
      <c r="F4643"/>
    </row>
    <row r="4644" spans="1:6">
      <c r="A4644"/>
      <c r="E4644"/>
      <c r="F4644"/>
    </row>
    <row r="4645" spans="1:6">
      <c r="A4645"/>
      <c r="E4645"/>
      <c r="F4645"/>
    </row>
    <row r="4646" spans="1:6">
      <c r="A4646"/>
      <c r="E4646"/>
      <c r="F4646"/>
    </row>
    <row r="4647" spans="1:6">
      <c r="A4647"/>
      <c r="E4647"/>
      <c r="F4647"/>
    </row>
    <row r="4648" spans="1:6">
      <c r="A4648"/>
      <c r="E4648"/>
      <c r="F4648"/>
    </row>
    <row r="4649" spans="1:6">
      <c r="A4649"/>
      <c r="E4649"/>
      <c r="F4649"/>
    </row>
    <row r="4650" spans="1:6">
      <c r="A4650"/>
      <c r="E4650"/>
      <c r="F4650"/>
    </row>
    <row r="4651" spans="1:6">
      <c r="A4651"/>
      <c r="E4651"/>
      <c r="F4651"/>
    </row>
    <row r="4652" spans="1:6">
      <c r="A4652"/>
      <c r="E4652"/>
      <c r="F4652"/>
    </row>
    <row r="4653" spans="1:6">
      <c r="A4653"/>
      <c r="E4653"/>
      <c r="F4653"/>
    </row>
    <row r="4654" spans="1:6">
      <c r="A4654"/>
      <c r="E4654"/>
      <c r="F4654"/>
    </row>
    <row r="4655" spans="1:6">
      <c r="A4655"/>
      <c r="E4655"/>
      <c r="F4655"/>
    </row>
    <row r="4656" spans="1:6">
      <c r="A4656"/>
      <c r="E4656"/>
      <c r="F4656"/>
    </row>
    <row r="4657" spans="1:6">
      <c r="A4657"/>
      <c r="E4657"/>
      <c r="F4657"/>
    </row>
    <row r="4658" spans="1:6">
      <c r="A4658"/>
      <c r="E4658"/>
      <c r="F4658"/>
    </row>
    <row r="4659" spans="1:6">
      <c r="A4659"/>
      <c r="E4659"/>
      <c r="F4659"/>
    </row>
    <row r="4660" spans="1:6">
      <c r="A4660"/>
      <c r="E4660"/>
      <c r="F4660"/>
    </row>
    <row r="4661" spans="1:6">
      <c r="A4661"/>
      <c r="E4661"/>
      <c r="F4661"/>
    </row>
    <row r="4662" spans="1:6">
      <c r="A4662"/>
      <c r="E4662"/>
      <c r="F4662"/>
    </row>
    <row r="4663" spans="1:6">
      <c r="A4663"/>
      <c r="E4663"/>
      <c r="F4663"/>
    </row>
    <row r="4664" spans="1:6">
      <c r="A4664"/>
      <c r="E4664"/>
      <c r="F4664"/>
    </row>
    <row r="4665" spans="1:6">
      <c r="A4665"/>
      <c r="E4665"/>
      <c r="F4665"/>
    </row>
    <row r="4666" spans="1:6">
      <c r="A4666"/>
      <c r="E4666"/>
      <c r="F4666"/>
    </row>
    <row r="4667" spans="1:6">
      <c r="A4667"/>
      <c r="E4667"/>
      <c r="F4667"/>
    </row>
    <row r="4668" spans="1:6">
      <c r="A4668"/>
      <c r="E4668"/>
      <c r="F4668"/>
    </row>
    <row r="4669" spans="1:6">
      <c r="A4669"/>
      <c r="E4669"/>
      <c r="F4669"/>
    </row>
    <row r="4670" spans="1:6">
      <c r="A4670"/>
      <c r="E4670"/>
      <c r="F4670"/>
    </row>
    <row r="4671" spans="1:6">
      <c r="A4671"/>
      <c r="E4671"/>
      <c r="F4671"/>
    </row>
    <row r="4672" spans="1:6">
      <c r="A4672"/>
      <c r="E4672"/>
      <c r="F4672"/>
    </row>
    <row r="4673" spans="1:6">
      <c r="A4673"/>
      <c r="E4673"/>
      <c r="F4673"/>
    </row>
    <row r="4674" spans="1:6">
      <c r="A4674"/>
      <c r="E4674"/>
      <c r="F4674"/>
    </row>
    <row r="4675" spans="1:6">
      <c r="A4675"/>
      <c r="E4675"/>
      <c r="F4675"/>
    </row>
    <row r="4676" spans="1:6">
      <c r="A4676"/>
      <c r="E4676"/>
      <c r="F4676"/>
    </row>
    <row r="4677" spans="1:6">
      <c r="A4677"/>
      <c r="E4677"/>
      <c r="F4677"/>
    </row>
    <row r="4678" spans="1:6">
      <c r="A4678"/>
      <c r="E4678"/>
      <c r="F4678"/>
    </row>
    <row r="4679" spans="1:6">
      <c r="A4679"/>
      <c r="E4679"/>
      <c r="F4679"/>
    </row>
    <row r="4680" spans="1:6">
      <c r="A4680"/>
      <c r="E4680"/>
      <c r="F4680"/>
    </row>
    <row r="4681" spans="1:6">
      <c r="A4681"/>
      <c r="E4681"/>
      <c r="F4681"/>
    </row>
    <row r="4682" spans="1:6">
      <c r="A4682"/>
      <c r="E4682"/>
      <c r="F4682"/>
    </row>
    <row r="4683" spans="1:6">
      <c r="A4683"/>
      <c r="E4683"/>
      <c r="F4683"/>
    </row>
    <row r="4684" spans="1:6">
      <c r="A4684"/>
      <c r="E4684"/>
      <c r="F4684"/>
    </row>
    <row r="4685" spans="1:6">
      <c r="A4685"/>
      <c r="E4685"/>
      <c r="F4685"/>
    </row>
    <row r="4686" spans="1:6">
      <c r="A4686"/>
      <c r="E4686"/>
      <c r="F4686"/>
    </row>
    <row r="4687" spans="1:6">
      <c r="A4687"/>
      <c r="E4687"/>
      <c r="F4687"/>
    </row>
    <row r="4688" spans="1:6">
      <c r="A4688"/>
      <c r="E4688"/>
      <c r="F4688"/>
    </row>
    <row r="4689" spans="1:6">
      <c r="A4689"/>
      <c r="E4689"/>
      <c r="F4689"/>
    </row>
    <row r="4690" spans="1:6">
      <c r="A4690"/>
      <c r="E4690"/>
      <c r="F4690"/>
    </row>
    <row r="4691" spans="1:6">
      <c r="A4691"/>
      <c r="E4691"/>
      <c r="F4691"/>
    </row>
    <row r="4692" spans="1:6">
      <c r="A4692"/>
      <c r="E4692"/>
      <c r="F4692"/>
    </row>
    <row r="4693" spans="1:6">
      <c r="A4693"/>
      <c r="E4693"/>
      <c r="F4693"/>
    </row>
    <row r="4694" spans="1:6">
      <c r="A4694"/>
      <c r="E4694"/>
      <c r="F4694"/>
    </row>
    <row r="4695" spans="1:6">
      <c r="A4695"/>
      <c r="E4695"/>
      <c r="F4695"/>
    </row>
    <row r="4696" spans="1:6">
      <c r="A4696"/>
      <c r="E4696"/>
      <c r="F4696"/>
    </row>
    <row r="4697" spans="1:6">
      <c r="A4697"/>
      <c r="E4697"/>
      <c r="F4697"/>
    </row>
    <row r="4698" spans="1:6">
      <c r="A4698"/>
      <c r="E4698"/>
      <c r="F4698"/>
    </row>
    <row r="4699" spans="1:6">
      <c r="A4699"/>
      <c r="E4699"/>
      <c r="F4699"/>
    </row>
    <row r="4700" spans="1:6">
      <c r="A4700"/>
      <c r="E4700"/>
      <c r="F4700"/>
    </row>
    <row r="4701" spans="1:6">
      <c r="A4701"/>
      <c r="E4701"/>
      <c r="F4701"/>
    </row>
    <row r="4702" spans="1:6">
      <c r="A4702"/>
      <c r="E4702"/>
      <c r="F4702"/>
    </row>
    <row r="4703" spans="1:6">
      <c r="A4703"/>
      <c r="E4703"/>
      <c r="F4703"/>
    </row>
    <row r="4704" spans="1:6">
      <c r="A4704"/>
      <c r="E4704"/>
      <c r="F4704"/>
    </row>
    <row r="4705" spans="1:6">
      <c r="A4705"/>
      <c r="E4705"/>
      <c r="F4705"/>
    </row>
    <row r="4706" spans="1:6">
      <c r="A4706"/>
      <c r="E4706"/>
      <c r="F4706"/>
    </row>
    <row r="4707" spans="1:6">
      <c r="A4707"/>
      <c r="E4707"/>
      <c r="F4707"/>
    </row>
    <row r="4708" spans="1:6">
      <c r="A4708"/>
      <c r="E4708"/>
      <c r="F4708"/>
    </row>
    <row r="4709" spans="1:6">
      <c r="A4709"/>
      <c r="E4709"/>
      <c r="F4709"/>
    </row>
    <row r="4710" spans="1:6">
      <c r="A4710"/>
      <c r="E4710"/>
      <c r="F4710"/>
    </row>
    <row r="4711" spans="1:6">
      <c r="A4711"/>
      <c r="E4711"/>
      <c r="F4711"/>
    </row>
    <row r="4712" spans="1:6">
      <c r="A4712"/>
      <c r="E4712"/>
      <c r="F4712"/>
    </row>
    <row r="4713" spans="1:6">
      <c r="A4713"/>
      <c r="E4713"/>
      <c r="F4713"/>
    </row>
    <row r="4714" spans="1:6">
      <c r="A4714"/>
      <c r="E4714"/>
      <c r="F4714"/>
    </row>
    <row r="4715" spans="1:6">
      <c r="A4715"/>
      <c r="E4715"/>
      <c r="F4715"/>
    </row>
    <row r="4716" spans="1:6">
      <c r="A4716"/>
      <c r="E4716"/>
      <c r="F4716"/>
    </row>
    <row r="4717" spans="1:6">
      <c r="A4717"/>
      <c r="E4717"/>
      <c r="F4717"/>
    </row>
    <row r="4718" spans="1:6">
      <c r="A4718"/>
      <c r="E4718"/>
      <c r="F4718"/>
    </row>
    <row r="4719" spans="1:6">
      <c r="A4719"/>
      <c r="E4719"/>
      <c r="F4719"/>
    </row>
    <row r="4720" spans="1:6">
      <c r="A4720"/>
      <c r="E4720"/>
      <c r="F4720"/>
    </row>
    <row r="4721" spans="1:6">
      <c r="A4721"/>
      <c r="E4721"/>
      <c r="F4721"/>
    </row>
    <row r="4722" spans="1:6">
      <c r="A4722"/>
      <c r="E4722"/>
      <c r="F4722"/>
    </row>
    <row r="4723" spans="1:6">
      <c r="A4723"/>
      <c r="E4723"/>
      <c r="F4723"/>
    </row>
    <row r="4724" spans="1:6">
      <c r="A4724"/>
      <c r="E4724"/>
      <c r="F4724"/>
    </row>
    <row r="4725" spans="1:6">
      <c r="A4725"/>
      <c r="E4725"/>
      <c r="F4725"/>
    </row>
    <row r="4726" spans="1:6">
      <c r="A4726"/>
      <c r="E4726"/>
      <c r="F4726"/>
    </row>
    <row r="4727" spans="1:6">
      <c r="A4727"/>
      <c r="E4727"/>
      <c r="F4727"/>
    </row>
    <row r="4728" spans="1:6">
      <c r="A4728"/>
      <c r="E4728"/>
      <c r="F4728"/>
    </row>
    <row r="4729" spans="1:6">
      <c r="A4729"/>
      <c r="E4729"/>
      <c r="F4729"/>
    </row>
    <row r="4730" spans="1:6">
      <c r="A4730"/>
      <c r="E4730"/>
      <c r="F4730"/>
    </row>
    <row r="4731" spans="1:6">
      <c r="A4731"/>
      <c r="E4731"/>
      <c r="F4731"/>
    </row>
    <row r="4732" spans="1:6">
      <c r="A4732"/>
      <c r="E4732"/>
      <c r="F4732"/>
    </row>
    <row r="4733" spans="1:6">
      <c r="A4733"/>
      <c r="E4733"/>
      <c r="F4733"/>
    </row>
    <row r="4734" spans="1:6">
      <c r="A4734"/>
      <c r="E4734"/>
      <c r="F4734"/>
    </row>
    <row r="4735" spans="1:6">
      <c r="A4735"/>
      <c r="E4735"/>
      <c r="F4735"/>
    </row>
    <row r="4736" spans="1:6">
      <c r="A4736"/>
      <c r="E4736"/>
      <c r="F4736"/>
    </row>
    <row r="4737" spans="1:6">
      <c r="A4737"/>
      <c r="E4737"/>
      <c r="F4737"/>
    </row>
    <row r="4738" spans="1:6">
      <c r="A4738"/>
      <c r="E4738"/>
      <c r="F4738"/>
    </row>
    <row r="4739" spans="1:6">
      <c r="A4739"/>
      <c r="E4739"/>
      <c r="F4739"/>
    </row>
    <row r="4740" spans="1:6">
      <c r="A4740"/>
      <c r="E4740"/>
      <c r="F4740"/>
    </row>
    <row r="4741" spans="1:6">
      <c r="A4741"/>
      <c r="E4741"/>
      <c r="F4741"/>
    </row>
    <row r="4742" spans="1:6">
      <c r="A4742"/>
      <c r="E4742"/>
      <c r="F4742"/>
    </row>
    <row r="4743" spans="1:6">
      <c r="A4743"/>
      <c r="E4743"/>
      <c r="F4743"/>
    </row>
    <row r="4744" spans="1:6">
      <c r="A4744"/>
      <c r="E4744"/>
      <c r="F4744"/>
    </row>
    <row r="4745" spans="1:6">
      <c r="A4745"/>
      <c r="E4745"/>
      <c r="F4745"/>
    </row>
    <row r="4746" spans="1:6">
      <c r="A4746"/>
      <c r="E4746"/>
      <c r="F4746"/>
    </row>
    <row r="4747" spans="1:6">
      <c r="A4747"/>
      <c r="E4747"/>
      <c r="F4747"/>
    </row>
    <row r="4748" spans="1:6">
      <c r="A4748"/>
      <c r="E4748"/>
      <c r="F4748"/>
    </row>
    <row r="4749" spans="1:6">
      <c r="A4749"/>
      <c r="E4749"/>
      <c r="F4749"/>
    </row>
    <row r="4750" spans="1:6">
      <c r="A4750"/>
      <c r="E4750"/>
      <c r="F4750"/>
    </row>
    <row r="4751" spans="1:6">
      <c r="A4751"/>
      <c r="E4751"/>
      <c r="F4751"/>
    </row>
    <row r="4752" spans="1:6">
      <c r="A4752"/>
      <c r="E4752"/>
      <c r="F4752"/>
    </row>
    <row r="4753" spans="1:6">
      <c r="A4753"/>
      <c r="E4753"/>
      <c r="F4753"/>
    </row>
    <row r="4754" spans="1:6">
      <c r="A4754"/>
      <c r="E4754"/>
      <c r="F4754"/>
    </row>
    <row r="4755" spans="1:6">
      <c r="A4755"/>
      <c r="E4755"/>
      <c r="F4755"/>
    </row>
    <row r="4756" spans="1:6">
      <c r="A4756"/>
      <c r="E4756"/>
      <c r="F4756"/>
    </row>
    <row r="4757" spans="1:6">
      <c r="A4757"/>
      <c r="E4757"/>
      <c r="F4757"/>
    </row>
    <row r="4758" spans="1:6">
      <c r="A4758"/>
      <c r="E4758"/>
      <c r="F4758"/>
    </row>
    <row r="4759" spans="1:6">
      <c r="A4759"/>
      <c r="E4759"/>
      <c r="F4759"/>
    </row>
    <row r="4760" spans="1:6">
      <c r="A4760"/>
      <c r="E4760"/>
      <c r="F4760"/>
    </row>
    <row r="4761" spans="1:6">
      <c r="A4761"/>
      <c r="E4761"/>
      <c r="F4761"/>
    </row>
    <row r="4762" spans="1:6">
      <c r="A4762"/>
      <c r="E4762"/>
      <c r="F4762"/>
    </row>
    <row r="4763" spans="1:6">
      <c r="A4763"/>
      <c r="E4763"/>
      <c r="F4763"/>
    </row>
    <row r="4764" spans="1:6">
      <c r="A4764"/>
      <c r="E4764"/>
      <c r="F4764"/>
    </row>
    <row r="4765" spans="1:6">
      <c r="A4765"/>
      <c r="E4765"/>
      <c r="F4765"/>
    </row>
    <row r="4766" spans="1:6">
      <c r="A4766"/>
      <c r="E4766"/>
      <c r="F4766"/>
    </row>
    <row r="4767" spans="1:6">
      <c r="A4767"/>
      <c r="E4767"/>
      <c r="F4767"/>
    </row>
    <row r="4768" spans="1:6">
      <c r="A4768"/>
      <c r="E4768"/>
      <c r="F4768"/>
    </row>
    <row r="4769" spans="1:6">
      <c r="A4769"/>
      <c r="E4769"/>
      <c r="F4769"/>
    </row>
    <row r="4770" spans="1:6">
      <c r="A4770"/>
      <c r="E4770"/>
      <c r="F4770"/>
    </row>
    <row r="4771" spans="1:6">
      <c r="A4771"/>
      <c r="E4771"/>
      <c r="F4771"/>
    </row>
    <row r="4772" spans="1:6">
      <c r="A4772"/>
      <c r="E4772"/>
      <c r="F4772"/>
    </row>
    <row r="4773" spans="1:6">
      <c r="A4773"/>
      <c r="E4773"/>
      <c r="F4773"/>
    </row>
    <row r="4774" spans="1:6">
      <c r="A4774"/>
      <c r="E4774"/>
      <c r="F4774"/>
    </row>
    <row r="4775" spans="1:6">
      <c r="A4775"/>
      <c r="E4775"/>
      <c r="F4775"/>
    </row>
    <row r="4776" spans="1:6">
      <c r="A4776"/>
      <c r="E4776"/>
      <c r="F4776"/>
    </row>
    <row r="4777" spans="1:6">
      <c r="A4777"/>
      <c r="E4777"/>
      <c r="F4777"/>
    </row>
    <row r="4778" spans="1:6">
      <c r="A4778"/>
      <c r="E4778"/>
      <c r="F4778"/>
    </row>
    <row r="4779" spans="1:6">
      <c r="A4779"/>
      <c r="E4779"/>
      <c r="F4779"/>
    </row>
    <row r="4780" spans="1:6">
      <c r="A4780"/>
      <c r="E4780"/>
      <c r="F4780"/>
    </row>
    <row r="4781" spans="1:6">
      <c r="A4781"/>
      <c r="E4781"/>
      <c r="F4781"/>
    </row>
    <row r="4782" spans="1:6">
      <c r="A4782"/>
      <c r="E4782"/>
      <c r="F4782"/>
    </row>
    <row r="4783" spans="1:6">
      <c r="A4783"/>
      <c r="E4783"/>
      <c r="F4783"/>
    </row>
    <row r="4784" spans="1:6">
      <c r="A4784"/>
      <c r="E4784"/>
      <c r="F4784"/>
    </row>
    <row r="4785" spans="1:6">
      <c r="A4785"/>
      <c r="E4785"/>
      <c r="F4785"/>
    </row>
    <row r="4786" spans="1:6">
      <c r="A4786"/>
      <c r="E4786"/>
      <c r="F4786"/>
    </row>
    <row r="4787" spans="1:6">
      <c r="A4787"/>
      <c r="E4787"/>
      <c r="F4787"/>
    </row>
    <row r="4788" spans="1:6">
      <c r="A4788"/>
      <c r="E4788"/>
      <c r="F4788"/>
    </row>
    <row r="4789" spans="1:6">
      <c r="A4789"/>
      <c r="E4789"/>
      <c r="F4789"/>
    </row>
    <row r="4790" spans="1:6">
      <c r="A4790"/>
      <c r="E4790"/>
      <c r="F4790"/>
    </row>
    <row r="4791" spans="1:6">
      <c r="A4791"/>
      <c r="E4791"/>
      <c r="F4791"/>
    </row>
    <row r="4792" spans="1:6">
      <c r="A4792"/>
      <c r="E4792"/>
      <c r="F4792"/>
    </row>
    <row r="4793" spans="1:6">
      <c r="A4793"/>
      <c r="E4793"/>
      <c r="F4793"/>
    </row>
    <row r="4794" spans="1:6">
      <c r="A4794"/>
      <c r="E4794"/>
      <c r="F4794"/>
    </row>
    <row r="4795" spans="1:6">
      <c r="A4795"/>
      <c r="E4795"/>
      <c r="F4795"/>
    </row>
    <row r="4796" spans="1:6">
      <c r="A4796"/>
      <c r="E4796"/>
      <c r="F4796"/>
    </row>
    <row r="4797" spans="1:6">
      <c r="A4797"/>
      <c r="E4797"/>
      <c r="F4797"/>
    </row>
    <row r="4798" spans="1:6">
      <c r="A4798"/>
      <c r="E4798"/>
      <c r="F4798"/>
    </row>
    <row r="4799" spans="1:6">
      <c r="A4799"/>
      <c r="E4799"/>
      <c r="F4799"/>
    </row>
    <row r="4800" spans="1:6">
      <c r="A4800"/>
      <c r="E4800"/>
      <c r="F4800"/>
    </row>
    <row r="4801" spans="1:6">
      <c r="A4801"/>
      <c r="E4801"/>
      <c r="F4801"/>
    </row>
    <row r="4802" spans="1:6">
      <c r="A4802"/>
      <c r="E4802"/>
      <c r="F4802"/>
    </row>
    <row r="4803" spans="1:6">
      <c r="A4803"/>
      <c r="E4803"/>
      <c r="F4803"/>
    </row>
    <row r="4804" spans="1:6">
      <c r="A4804"/>
      <c r="E4804"/>
      <c r="F4804"/>
    </row>
    <row r="4805" spans="1:6">
      <c r="A4805"/>
      <c r="E4805"/>
      <c r="F4805"/>
    </row>
    <row r="4806" spans="1:6">
      <c r="A4806"/>
      <c r="E4806"/>
      <c r="F4806"/>
    </row>
    <row r="4807" spans="1:6">
      <c r="A4807"/>
      <c r="E4807"/>
      <c r="F4807"/>
    </row>
    <row r="4808" spans="1:6">
      <c r="A4808"/>
      <c r="E4808"/>
      <c r="F4808"/>
    </row>
    <row r="4809" spans="1:6">
      <c r="A4809"/>
      <c r="E4809"/>
      <c r="F4809"/>
    </row>
    <row r="4810" spans="1:6">
      <c r="A4810"/>
      <c r="E4810"/>
      <c r="F4810"/>
    </row>
    <row r="4811" spans="1:6">
      <c r="A4811"/>
      <c r="E4811"/>
      <c r="F4811"/>
    </row>
    <row r="4812" spans="1:6">
      <c r="A4812"/>
      <c r="E4812"/>
      <c r="F4812"/>
    </row>
    <row r="4813" spans="1:6">
      <c r="A4813"/>
      <c r="E4813"/>
      <c r="F4813"/>
    </row>
    <row r="4814" spans="1:6">
      <c r="A4814"/>
      <c r="E4814"/>
      <c r="F4814"/>
    </row>
    <row r="4815" spans="1:6">
      <c r="A4815"/>
      <c r="E4815"/>
      <c r="F4815"/>
    </row>
    <row r="4816" spans="1:6">
      <c r="A4816"/>
      <c r="E4816"/>
      <c r="F4816"/>
    </row>
    <row r="4817" spans="1:6">
      <c r="A4817"/>
      <c r="E4817"/>
      <c r="F4817"/>
    </row>
    <row r="4818" spans="1:6">
      <c r="A4818"/>
      <c r="E4818"/>
      <c r="F4818"/>
    </row>
    <row r="4819" spans="1:6">
      <c r="A4819"/>
      <c r="E4819"/>
      <c r="F4819"/>
    </row>
    <row r="4820" spans="1:6">
      <c r="A4820"/>
      <c r="E4820"/>
      <c r="F4820"/>
    </row>
    <row r="4821" spans="1:6">
      <c r="A4821"/>
      <c r="E4821"/>
      <c r="F4821"/>
    </row>
    <row r="4822" spans="1:6">
      <c r="A4822"/>
      <c r="E4822"/>
      <c r="F4822"/>
    </row>
    <row r="4823" spans="1:6">
      <c r="A4823"/>
      <c r="E4823"/>
      <c r="F4823"/>
    </row>
    <row r="4824" spans="1:6">
      <c r="A4824"/>
      <c r="E4824"/>
      <c r="F4824"/>
    </row>
    <row r="4825" spans="1:6">
      <c r="A4825"/>
      <c r="E4825"/>
      <c r="F4825"/>
    </row>
    <row r="4826" spans="1:6">
      <c r="A4826"/>
      <c r="E4826"/>
      <c r="F4826"/>
    </row>
    <row r="4827" spans="1:6">
      <c r="A4827"/>
      <c r="E4827"/>
      <c r="F4827"/>
    </row>
    <row r="4828" spans="1:6">
      <c r="A4828"/>
      <c r="E4828"/>
      <c r="F4828"/>
    </row>
    <row r="4829" spans="1:6">
      <c r="A4829"/>
      <c r="E4829"/>
      <c r="F4829"/>
    </row>
    <row r="4830" spans="1:6">
      <c r="A4830"/>
      <c r="E4830"/>
      <c r="F4830"/>
    </row>
    <row r="4831" spans="1:6">
      <c r="A4831"/>
      <c r="E4831"/>
      <c r="F4831"/>
    </row>
    <row r="4832" spans="1:6">
      <c r="A4832"/>
      <c r="E4832"/>
      <c r="F4832"/>
    </row>
    <row r="4833" spans="1:6">
      <c r="A4833"/>
      <c r="E4833"/>
      <c r="F4833"/>
    </row>
    <row r="4834" spans="1:6">
      <c r="A4834"/>
      <c r="E4834"/>
      <c r="F4834"/>
    </row>
    <row r="4835" spans="1:6">
      <c r="A4835"/>
      <c r="E4835"/>
      <c r="F4835"/>
    </row>
    <row r="4836" spans="1:6">
      <c r="A4836"/>
      <c r="E4836"/>
      <c r="F4836"/>
    </row>
    <row r="4837" spans="1:6">
      <c r="A4837"/>
      <c r="E4837"/>
      <c r="F4837"/>
    </row>
    <row r="4838" spans="1:6">
      <c r="A4838"/>
      <c r="E4838"/>
      <c r="F4838"/>
    </row>
    <row r="4839" spans="1:6">
      <c r="A4839"/>
      <c r="E4839"/>
      <c r="F4839"/>
    </row>
    <row r="4840" spans="1:6">
      <c r="A4840"/>
      <c r="E4840"/>
      <c r="F4840"/>
    </row>
    <row r="4841" spans="1:6">
      <c r="A4841"/>
      <c r="E4841"/>
      <c r="F4841"/>
    </row>
    <row r="4842" spans="1:6">
      <c r="A4842"/>
      <c r="E4842"/>
      <c r="F4842"/>
    </row>
    <row r="4843" spans="1:6">
      <c r="A4843"/>
      <c r="E4843"/>
      <c r="F4843"/>
    </row>
    <row r="4844" spans="1:6">
      <c r="A4844"/>
      <c r="E4844"/>
      <c r="F4844"/>
    </row>
    <row r="4845" spans="1:6">
      <c r="A4845"/>
      <c r="E4845"/>
      <c r="F4845"/>
    </row>
    <row r="4846" spans="1:6">
      <c r="A4846"/>
      <c r="E4846"/>
      <c r="F4846"/>
    </row>
    <row r="4847" spans="1:6">
      <c r="A4847"/>
      <c r="E4847"/>
      <c r="F4847"/>
    </row>
    <row r="4848" spans="1:6">
      <c r="A4848"/>
      <c r="E4848"/>
      <c r="F4848"/>
    </row>
    <row r="4849" spans="1:6">
      <c r="A4849"/>
      <c r="E4849"/>
      <c r="F4849"/>
    </row>
    <row r="4850" spans="1:6">
      <c r="A4850"/>
      <c r="E4850"/>
      <c r="F4850"/>
    </row>
    <row r="4851" spans="1:6">
      <c r="A4851"/>
      <c r="E4851"/>
      <c r="F4851"/>
    </row>
    <row r="4852" spans="1:6">
      <c r="A4852"/>
      <c r="E4852"/>
      <c r="F4852"/>
    </row>
    <row r="4853" spans="1:6">
      <c r="A4853"/>
      <c r="E4853"/>
      <c r="F4853"/>
    </row>
    <row r="4854" spans="1:6">
      <c r="A4854"/>
      <c r="E4854"/>
      <c r="F4854"/>
    </row>
    <row r="4855" spans="1:6">
      <c r="A4855"/>
      <c r="E4855"/>
      <c r="F4855"/>
    </row>
    <row r="4856" spans="1:6">
      <c r="A4856"/>
      <c r="E4856"/>
      <c r="F4856"/>
    </row>
    <row r="4857" spans="1:6">
      <c r="A4857"/>
      <c r="E4857"/>
      <c r="F4857"/>
    </row>
    <row r="4858" spans="1:6">
      <c r="A4858"/>
      <c r="E4858"/>
      <c r="F4858"/>
    </row>
    <row r="4859" spans="1:6">
      <c r="A4859"/>
      <c r="E4859"/>
      <c r="F4859"/>
    </row>
    <row r="4860" spans="1:6">
      <c r="A4860"/>
      <c r="E4860"/>
      <c r="F4860"/>
    </row>
    <row r="4861" spans="1:6">
      <c r="A4861"/>
      <c r="E4861"/>
      <c r="F4861"/>
    </row>
    <row r="4862" spans="1:6">
      <c r="A4862"/>
      <c r="E4862"/>
      <c r="F4862"/>
    </row>
    <row r="4863" spans="1:6">
      <c r="A4863"/>
      <c r="E4863"/>
      <c r="F4863"/>
    </row>
    <row r="4864" spans="1:6">
      <c r="A4864"/>
      <c r="E4864"/>
      <c r="F4864"/>
    </row>
    <row r="4865" spans="1:6">
      <c r="A4865"/>
      <c r="E4865"/>
      <c r="F4865"/>
    </row>
    <row r="4866" spans="1:6">
      <c r="A4866"/>
      <c r="E4866"/>
      <c r="F4866"/>
    </row>
    <row r="4867" spans="1:6">
      <c r="A4867"/>
      <c r="E4867"/>
      <c r="F4867"/>
    </row>
    <row r="4868" spans="1:6">
      <c r="A4868"/>
      <c r="E4868"/>
      <c r="F4868"/>
    </row>
    <row r="4869" spans="1:6">
      <c r="A4869"/>
      <c r="E4869"/>
      <c r="F4869"/>
    </row>
    <row r="4870" spans="1:6">
      <c r="A4870"/>
      <c r="E4870"/>
      <c r="F4870"/>
    </row>
    <row r="4871" spans="1:6">
      <c r="A4871"/>
      <c r="E4871"/>
      <c r="F4871"/>
    </row>
    <row r="4872" spans="1:6">
      <c r="A4872"/>
      <c r="E4872"/>
      <c r="F4872"/>
    </row>
    <row r="4873" spans="1:6">
      <c r="A4873"/>
      <c r="E4873"/>
      <c r="F4873"/>
    </row>
    <row r="4874" spans="1:6">
      <c r="A4874"/>
      <c r="E4874"/>
      <c r="F4874"/>
    </row>
    <row r="4875" spans="1:6">
      <c r="A4875"/>
      <c r="E4875"/>
      <c r="F4875"/>
    </row>
    <row r="4876" spans="1:6">
      <c r="A4876"/>
      <c r="E4876"/>
      <c r="F4876"/>
    </row>
    <row r="4877" spans="1:6">
      <c r="A4877"/>
      <c r="E4877"/>
      <c r="F4877"/>
    </row>
    <row r="4878" spans="1:6">
      <c r="A4878"/>
      <c r="E4878"/>
      <c r="F4878"/>
    </row>
    <row r="4879" spans="1:6">
      <c r="A4879"/>
      <c r="E4879"/>
      <c r="F4879"/>
    </row>
    <row r="4880" spans="1:6">
      <c r="A4880"/>
      <c r="E4880"/>
      <c r="F4880"/>
    </row>
    <row r="4881" spans="1:6">
      <c r="A4881"/>
      <c r="E4881"/>
      <c r="F4881"/>
    </row>
    <row r="4882" spans="1:6">
      <c r="A4882"/>
      <c r="E4882"/>
      <c r="F4882"/>
    </row>
    <row r="4883" spans="1:6">
      <c r="A4883"/>
      <c r="E4883"/>
      <c r="F4883"/>
    </row>
    <row r="4884" spans="1:6">
      <c r="A4884"/>
      <c r="E4884"/>
      <c r="F4884"/>
    </row>
    <row r="4885" spans="1:6">
      <c r="A4885"/>
      <c r="E4885"/>
      <c r="F4885"/>
    </row>
    <row r="4886" spans="1:6">
      <c r="A4886"/>
      <c r="E4886"/>
      <c r="F4886"/>
    </row>
    <row r="4887" spans="1:6">
      <c r="A4887"/>
      <c r="E4887"/>
      <c r="F4887"/>
    </row>
    <row r="4888" spans="1:6">
      <c r="A4888"/>
      <c r="E4888"/>
      <c r="F4888"/>
    </row>
    <row r="4889" spans="1:6">
      <c r="A4889"/>
      <c r="E4889"/>
      <c r="F4889"/>
    </row>
    <row r="4890" spans="1:6">
      <c r="A4890"/>
      <c r="E4890"/>
      <c r="F4890"/>
    </row>
    <row r="4891" spans="1:6">
      <c r="A4891"/>
      <c r="E4891"/>
      <c r="F4891"/>
    </row>
    <row r="4892" spans="1:6">
      <c r="A4892"/>
      <c r="E4892"/>
      <c r="F4892"/>
    </row>
    <row r="4893" spans="1:6">
      <c r="A4893"/>
      <c r="E4893"/>
      <c r="F4893"/>
    </row>
    <row r="4894" spans="1:6">
      <c r="A4894"/>
      <c r="E4894"/>
      <c r="F4894"/>
    </row>
    <row r="4895" spans="1:6">
      <c r="A4895"/>
      <c r="E4895"/>
      <c r="F4895"/>
    </row>
    <row r="4896" spans="1:6">
      <c r="A4896"/>
      <c r="E4896"/>
      <c r="F4896"/>
    </row>
    <row r="4897" spans="1:6">
      <c r="A4897"/>
      <c r="E4897"/>
      <c r="F4897"/>
    </row>
    <row r="4898" spans="1:6">
      <c r="A4898"/>
      <c r="E4898"/>
      <c r="F4898"/>
    </row>
    <row r="4899" spans="1:6">
      <c r="A4899"/>
      <c r="E4899"/>
      <c r="F4899"/>
    </row>
    <row r="4900" spans="1:6">
      <c r="A4900"/>
      <c r="E4900"/>
      <c r="F4900"/>
    </row>
    <row r="4901" spans="1:6">
      <c r="A4901"/>
      <c r="E4901"/>
      <c r="F4901"/>
    </row>
    <row r="4902" spans="1:6">
      <c r="A4902"/>
      <c r="E4902"/>
      <c r="F4902"/>
    </row>
    <row r="4903" spans="1:6">
      <c r="A4903"/>
      <c r="E4903"/>
      <c r="F4903"/>
    </row>
    <row r="4904" spans="1:6">
      <c r="A4904"/>
      <c r="E4904"/>
      <c r="F4904"/>
    </row>
    <row r="4905" spans="1:6">
      <c r="A4905"/>
      <c r="E4905"/>
      <c r="F4905"/>
    </row>
    <row r="4906" spans="1:6">
      <c r="A4906"/>
      <c r="E4906"/>
      <c r="F4906"/>
    </row>
    <row r="4907" spans="1:6">
      <c r="A4907"/>
      <c r="E4907"/>
      <c r="F4907"/>
    </row>
    <row r="4908" spans="1:6">
      <c r="A4908"/>
      <c r="E4908"/>
      <c r="F4908"/>
    </row>
    <row r="4909" spans="1:6">
      <c r="A4909"/>
      <c r="E4909"/>
      <c r="F4909"/>
    </row>
    <row r="4910" spans="1:6">
      <c r="A4910"/>
      <c r="E4910"/>
      <c r="F4910"/>
    </row>
    <row r="4911" spans="1:6">
      <c r="A4911"/>
      <c r="E4911"/>
      <c r="F4911"/>
    </row>
    <row r="4912" spans="1:6">
      <c r="A4912"/>
      <c r="E4912"/>
      <c r="F4912"/>
    </row>
    <row r="4913" spans="1:6">
      <c r="A4913"/>
      <c r="E4913"/>
      <c r="F4913"/>
    </row>
    <row r="4914" spans="1:6">
      <c r="A4914"/>
      <c r="E4914"/>
      <c r="F4914"/>
    </row>
    <row r="4915" spans="1:6">
      <c r="A4915"/>
      <c r="E4915"/>
      <c r="F4915"/>
    </row>
    <row r="4916" spans="1:6">
      <c r="A4916"/>
      <c r="E4916"/>
      <c r="F4916"/>
    </row>
    <row r="4917" spans="1:6">
      <c r="A4917"/>
      <c r="E4917"/>
      <c r="F4917"/>
    </row>
    <row r="4918" spans="1:6">
      <c r="A4918"/>
      <c r="E4918"/>
      <c r="F4918"/>
    </row>
    <row r="4919" spans="1:6">
      <c r="A4919"/>
      <c r="E4919"/>
      <c r="F4919"/>
    </row>
    <row r="4920" spans="1:6">
      <c r="A4920"/>
      <c r="E4920"/>
      <c r="F4920"/>
    </row>
    <row r="4921" spans="1:6">
      <c r="A4921"/>
      <c r="E4921"/>
      <c r="F4921"/>
    </row>
    <row r="4922" spans="1:6">
      <c r="A4922"/>
      <c r="E4922"/>
      <c r="F4922"/>
    </row>
    <row r="4923" spans="1:6">
      <c r="A4923"/>
      <c r="E4923"/>
      <c r="F4923"/>
    </row>
    <row r="4924" spans="1:6">
      <c r="A4924"/>
      <c r="E4924"/>
      <c r="F4924"/>
    </row>
    <row r="4925" spans="1:6">
      <c r="A4925"/>
      <c r="E4925"/>
      <c r="F4925"/>
    </row>
    <row r="4926" spans="1:6">
      <c r="A4926"/>
      <c r="E4926"/>
      <c r="F4926"/>
    </row>
    <row r="4927" spans="1:6">
      <c r="A4927"/>
      <c r="E4927"/>
      <c r="F4927"/>
    </row>
    <row r="4928" spans="1:6">
      <c r="A4928"/>
      <c r="E4928"/>
      <c r="F4928"/>
    </row>
    <row r="4929" spans="1:6">
      <c r="A4929"/>
      <c r="E4929"/>
      <c r="F4929"/>
    </row>
    <row r="4930" spans="1:6">
      <c r="A4930"/>
      <c r="E4930"/>
      <c r="F4930"/>
    </row>
    <row r="4931" spans="1:6">
      <c r="A4931"/>
      <c r="E4931"/>
      <c r="F4931"/>
    </row>
    <row r="4932" spans="1:6">
      <c r="A4932"/>
      <c r="E4932"/>
      <c r="F4932"/>
    </row>
    <row r="4933" spans="1:6">
      <c r="A4933"/>
      <c r="E4933"/>
      <c r="F4933"/>
    </row>
    <row r="4934" spans="1:6">
      <c r="A4934"/>
      <c r="E4934"/>
      <c r="F4934"/>
    </row>
    <row r="4935" spans="1:6">
      <c r="A4935"/>
      <c r="E4935"/>
      <c r="F4935"/>
    </row>
    <row r="4936" spans="1:6">
      <c r="A4936"/>
      <c r="E4936"/>
      <c r="F4936"/>
    </row>
    <row r="4937" spans="1:6">
      <c r="A4937"/>
      <c r="E4937"/>
      <c r="F4937"/>
    </row>
    <row r="4938" spans="1:6">
      <c r="A4938"/>
      <c r="E4938"/>
      <c r="F4938"/>
    </row>
    <row r="4939" spans="1:6">
      <c r="A4939"/>
      <c r="E4939"/>
      <c r="F4939"/>
    </row>
    <row r="4940" spans="1:6">
      <c r="A4940"/>
      <c r="E4940"/>
      <c r="F4940"/>
    </row>
    <row r="4941" spans="1:6">
      <c r="A4941"/>
      <c r="E4941"/>
      <c r="F4941"/>
    </row>
    <row r="4942" spans="1:6">
      <c r="A4942"/>
      <c r="E4942"/>
      <c r="F4942"/>
    </row>
    <row r="4943" spans="1:6">
      <c r="A4943"/>
      <c r="E4943"/>
      <c r="F4943"/>
    </row>
    <row r="4944" spans="1:6">
      <c r="A4944"/>
      <c r="E4944"/>
      <c r="F4944"/>
    </row>
    <row r="4945" spans="1:6">
      <c r="A4945"/>
      <c r="E4945"/>
      <c r="F4945"/>
    </row>
    <row r="4946" spans="1:6">
      <c r="A4946"/>
      <c r="E4946"/>
      <c r="F4946"/>
    </row>
    <row r="4947" spans="1:6">
      <c r="A4947"/>
      <c r="E4947"/>
      <c r="F4947"/>
    </row>
    <row r="4948" spans="1:6">
      <c r="A4948"/>
      <c r="E4948"/>
      <c r="F4948"/>
    </row>
    <row r="4949" spans="1:6">
      <c r="A4949"/>
      <c r="E4949"/>
      <c r="F4949"/>
    </row>
    <row r="4950" spans="1:6">
      <c r="A4950"/>
      <c r="E4950"/>
      <c r="F4950"/>
    </row>
    <row r="4951" spans="1:6">
      <c r="A4951"/>
      <c r="E4951"/>
      <c r="F4951"/>
    </row>
    <row r="4952" spans="1:6">
      <c r="A4952"/>
      <c r="E4952"/>
      <c r="F4952"/>
    </row>
    <row r="4953" spans="1:6">
      <c r="A4953"/>
      <c r="E4953"/>
      <c r="F4953"/>
    </row>
    <row r="4954" spans="1:6">
      <c r="A4954"/>
      <c r="E4954"/>
      <c r="F4954"/>
    </row>
    <row r="4955" spans="1:6">
      <c r="A4955"/>
      <c r="E4955"/>
      <c r="F4955"/>
    </row>
    <row r="4956" spans="1:6">
      <c r="A4956"/>
      <c r="E4956"/>
      <c r="F4956"/>
    </row>
    <row r="4957" spans="1:6">
      <c r="A4957"/>
      <c r="E4957"/>
      <c r="F4957"/>
    </row>
    <row r="4958" spans="1:6">
      <c r="A4958"/>
      <c r="E4958"/>
      <c r="F4958"/>
    </row>
    <row r="4959" spans="1:6">
      <c r="A4959"/>
      <c r="E4959"/>
      <c r="F4959"/>
    </row>
    <row r="4960" spans="1:6">
      <c r="A4960"/>
      <c r="E4960"/>
      <c r="F4960"/>
    </row>
    <row r="4961" spans="1:6">
      <c r="A4961"/>
      <c r="E4961"/>
      <c r="F4961"/>
    </row>
    <row r="4962" spans="1:6">
      <c r="A4962"/>
      <c r="E4962"/>
      <c r="F4962"/>
    </row>
    <row r="4963" spans="1:6">
      <c r="A4963"/>
      <c r="E4963"/>
      <c r="F4963"/>
    </row>
    <row r="4964" spans="1:6">
      <c r="A4964"/>
      <c r="E4964"/>
      <c r="F4964"/>
    </row>
    <row r="4965" spans="1:6">
      <c r="A4965"/>
      <c r="E4965"/>
      <c r="F4965"/>
    </row>
    <row r="4966" spans="1:6">
      <c r="A4966"/>
      <c r="E4966"/>
      <c r="F4966"/>
    </row>
    <row r="4967" spans="1:6">
      <c r="A4967"/>
      <c r="E4967"/>
      <c r="F4967"/>
    </row>
    <row r="4968" spans="1:6">
      <c r="A4968"/>
      <c r="E4968"/>
      <c r="F4968"/>
    </row>
    <row r="4969" spans="1:6">
      <c r="A4969"/>
      <c r="E4969"/>
      <c r="F4969"/>
    </row>
    <row r="4970" spans="1:6">
      <c r="A4970"/>
      <c r="E4970"/>
      <c r="F4970"/>
    </row>
    <row r="4971" spans="1:6">
      <c r="A4971"/>
      <c r="E4971"/>
      <c r="F4971"/>
    </row>
    <row r="4972" spans="1:6">
      <c r="A4972"/>
      <c r="E4972"/>
      <c r="F4972"/>
    </row>
    <row r="4973" spans="1:6">
      <c r="A4973"/>
      <c r="E4973"/>
      <c r="F4973"/>
    </row>
    <row r="4974" spans="1:6">
      <c r="A4974"/>
      <c r="E4974"/>
      <c r="F4974"/>
    </row>
    <row r="4975" spans="1:6">
      <c r="A4975"/>
      <c r="E4975"/>
      <c r="F4975"/>
    </row>
    <row r="4976" spans="1:6">
      <c r="A4976"/>
      <c r="E4976"/>
      <c r="F4976"/>
    </row>
    <row r="4977" spans="1:6">
      <c r="A4977"/>
      <c r="E4977"/>
      <c r="F4977"/>
    </row>
    <row r="4978" spans="1:6">
      <c r="A4978"/>
      <c r="E4978"/>
      <c r="F4978"/>
    </row>
    <row r="4979" spans="1:6">
      <c r="A4979"/>
      <c r="E4979"/>
      <c r="F4979"/>
    </row>
    <row r="4980" spans="1:6">
      <c r="A4980"/>
      <c r="E4980"/>
      <c r="F4980"/>
    </row>
    <row r="4981" spans="1:6">
      <c r="A4981"/>
      <c r="E4981"/>
      <c r="F4981"/>
    </row>
    <row r="4982" spans="1:6">
      <c r="A4982"/>
      <c r="E4982"/>
      <c r="F4982"/>
    </row>
    <row r="4983" spans="1:6">
      <c r="A4983"/>
      <c r="E4983"/>
      <c r="F4983"/>
    </row>
    <row r="4984" spans="1:6">
      <c r="A4984"/>
      <c r="E4984"/>
      <c r="F4984"/>
    </row>
    <row r="4985" spans="1:6">
      <c r="A4985"/>
      <c r="E4985"/>
      <c r="F4985"/>
    </row>
    <row r="4986" spans="1:6">
      <c r="A4986"/>
      <c r="E4986"/>
      <c r="F4986"/>
    </row>
    <row r="4987" spans="1:6">
      <c r="A4987"/>
      <c r="E4987"/>
      <c r="F4987"/>
    </row>
    <row r="4988" spans="1:6">
      <c r="A4988"/>
      <c r="E4988"/>
      <c r="F4988"/>
    </row>
    <row r="4989" spans="1:6">
      <c r="A4989"/>
      <c r="E4989"/>
      <c r="F4989"/>
    </row>
    <row r="4990" spans="1:6">
      <c r="A4990"/>
      <c r="E4990"/>
      <c r="F4990"/>
    </row>
    <row r="4991" spans="1:6">
      <c r="A4991"/>
      <c r="E4991"/>
      <c r="F4991"/>
    </row>
    <row r="4992" spans="1:6">
      <c r="A4992"/>
      <c r="E4992"/>
      <c r="F4992"/>
    </row>
    <row r="4993" spans="1:6">
      <c r="A4993"/>
      <c r="E4993"/>
      <c r="F4993"/>
    </row>
    <row r="4994" spans="1:6">
      <c r="A4994"/>
      <c r="E4994"/>
      <c r="F4994"/>
    </row>
    <row r="4995" spans="1:6">
      <c r="A4995"/>
      <c r="E4995"/>
      <c r="F4995"/>
    </row>
    <row r="4996" spans="1:6">
      <c r="A4996"/>
      <c r="E4996"/>
      <c r="F4996"/>
    </row>
    <row r="4997" spans="1:6">
      <c r="A4997"/>
      <c r="E4997"/>
      <c r="F4997"/>
    </row>
    <row r="4998" spans="1:6">
      <c r="A4998"/>
      <c r="E4998"/>
      <c r="F4998"/>
    </row>
    <row r="4999" spans="1:6">
      <c r="A4999"/>
      <c r="E4999"/>
      <c r="F4999"/>
    </row>
    <row r="5000" spans="1:6">
      <c r="A5000"/>
      <c r="E5000"/>
      <c r="F5000"/>
    </row>
    <row r="5001" spans="1:6">
      <c r="A5001"/>
      <c r="E5001"/>
      <c r="F5001"/>
    </row>
    <row r="5002" spans="1:6">
      <c r="A5002"/>
      <c r="E5002"/>
      <c r="F5002"/>
    </row>
    <row r="5003" spans="1:6">
      <c r="A5003"/>
      <c r="E5003"/>
      <c r="F5003"/>
    </row>
    <row r="5004" spans="1:6">
      <c r="A5004"/>
      <c r="E5004"/>
      <c r="F5004"/>
    </row>
    <row r="5005" spans="1:6">
      <c r="A5005"/>
      <c r="E5005"/>
      <c r="F5005"/>
    </row>
    <row r="5006" spans="1:6">
      <c r="A5006"/>
      <c r="E5006"/>
      <c r="F5006"/>
    </row>
    <row r="5007" spans="1:6">
      <c r="A5007"/>
      <c r="E5007"/>
      <c r="F5007"/>
    </row>
    <row r="5008" spans="1:6">
      <c r="A5008"/>
      <c r="E5008"/>
      <c r="F5008"/>
    </row>
    <row r="5009" spans="1:6">
      <c r="A5009"/>
      <c r="E5009"/>
      <c r="F5009"/>
    </row>
    <row r="5010" spans="1:6">
      <c r="A5010"/>
      <c r="E5010"/>
      <c r="F5010"/>
    </row>
    <row r="5011" spans="1:6">
      <c r="A5011"/>
      <c r="E5011"/>
      <c r="F5011"/>
    </row>
    <row r="5012" spans="1:6">
      <c r="A5012"/>
      <c r="E5012"/>
      <c r="F5012"/>
    </row>
    <row r="5013" spans="1:6">
      <c r="A5013"/>
      <c r="E5013"/>
      <c r="F5013"/>
    </row>
    <row r="5014" spans="1:6">
      <c r="A5014"/>
      <c r="E5014"/>
      <c r="F5014"/>
    </row>
    <row r="5015" spans="1:6">
      <c r="A5015"/>
      <c r="E5015"/>
      <c r="F5015"/>
    </row>
    <row r="5016" spans="1:6">
      <c r="A5016"/>
      <c r="E5016"/>
      <c r="F5016"/>
    </row>
    <row r="5017" spans="1:6">
      <c r="A5017"/>
      <c r="E5017"/>
      <c r="F5017"/>
    </row>
    <row r="5018" spans="1:6">
      <c r="A5018"/>
      <c r="E5018"/>
      <c r="F5018"/>
    </row>
    <row r="5019" spans="1:6">
      <c r="A5019"/>
      <c r="E5019"/>
      <c r="F5019"/>
    </row>
    <row r="5020" spans="1:6">
      <c r="A5020"/>
      <c r="E5020"/>
      <c r="F5020"/>
    </row>
    <row r="5021" spans="1:6">
      <c r="A5021"/>
      <c r="E5021"/>
      <c r="F5021"/>
    </row>
    <row r="5022" spans="1:6">
      <c r="A5022"/>
      <c r="E5022"/>
      <c r="F5022"/>
    </row>
    <row r="5023" spans="1:6">
      <c r="A5023"/>
      <c r="E5023"/>
      <c r="F5023"/>
    </row>
    <row r="5024" spans="1:6">
      <c r="A5024"/>
      <c r="E5024"/>
      <c r="F5024"/>
    </row>
    <row r="5025" spans="1:6">
      <c r="A5025"/>
      <c r="E5025"/>
      <c r="F5025"/>
    </row>
    <row r="5026" spans="1:6">
      <c r="A5026"/>
      <c r="E5026"/>
      <c r="F5026"/>
    </row>
    <row r="5027" spans="1:6">
      <c r="A5027"/>
      <c r="E5027"/>
      <c r="F5027"/>
    </row>
    <row r="5028" spans="1:6">
      <c r="A5028"/>
      <c r="E5028"/>
      <c r="F5028"/>
    </row>
    <row r="5029" spans="1:6">
      <c r="A5029"/>
      <c r="E5029"/>
      <c r="F5029"/>
    </row>
    <row r="5030" spans="1:6">
      <c r="A5030"/>
      <c r="E5030"/>
      <c r="F5030"/>
    </row>
    <row r="5031" spans="1:6">
      <c r="A5031"/>
      <c r="E5031"/>
      <c r="F5031"/>
    </row>
    <row r="5032" spans="1:6">
      <c r="A5032"/>
      <c r="E5032"/>
      <c r="F5032"/>
    </row>
    <row r="5033" spans="1:6">
      <c r="A5033"/>
      <c r="E5033"/>
      <c r="F5033"/>
    </row>
    <row r="5034" spans="1:6">
      <c r="A5034"/>
      <c r="E5034"/>
      <c r="F5034"/>
    </row>
    <row r="5035" spans="1:6">
      <c r="A5035"/>
      <c r="E5035"/>
      <c r="F5035"/>
    </row>
    <row r="5036" spans="1:6">
      <c r="A5036"/>
      <c r="E5036"/>
      <c r="F5036"/>
    </row>
    <row r="5037" spans="1:6">
      <c r="A5037"/>
      <c r="E5037"/>
      <c r="F5037"/>
    </row>
    <row r="5038" spans="1:6">
      <c r="A5038"/>
      <c r="E5038"/>
      <c r="F5038"/>
    </row>
    <row r="5039" spans="1:6">
      <c r="A5039"/>
      <c r="E5039"/>
      <c r="F5039"/>
    </row>
    <row r="5040" spans="1:6">
      <c r="A5040"/>
      <c r="E5040"/>
      <c r="F5040"/>
    </row>
    <row r="5041" spans="1:6">
      <c r="A5041"/>
      <c r="E5041"/>
      <c r="F5041"/>
    </row>
    <row r="5042" spans="1:6">
      <c r="A5042"/>
      <c r="E5042"/>
      <c r="F5042"/>
    </row>
    <row r="5043" spans="1:6">
      <c r="A5043"/>
      <c r="E5043"/>
      <c r="F5043"/>
    </row>
    <row r="5044" spans="1:6">
      <c r="A5044"/>
      <c r="E5044"/>
      <c r="F5044"/>
    </row>
    <row r="5045" spans="1:6">
      <c r="A5045"/>
      <c r="E5045"/>
      <c r="F5045"/>
    </row>
    <row r="5046" spans="1:6">
      <c r="A5046"/>
      <c r="E5046"/>
      <c r="F5046"/>
    </row>
    <row r="5047" spans="1:6">
      <c r="A5047"/>
      <c r="E5047"/>
      <c r="F5047"/>
    </row>
    <row r="5048" spans="1:6">
      <c r="A5048"/>
      <c r="E5048"/>
      <c r="F5048"/>
    </row>
    <row r="5049" spans="1:6">
      <c r="A5049"/>
      <c r="E5049"/>
      <c r="F5049"/>
    </row>
    <row r="5050" spans="1:6">
      <c r="A5050"/>
      <c r="E5050"/>
      <c r="F5050"/>
    </row>
    <row r="5051" spans="1:6">
      <c r="A5051"/>
      <c r="E5051"/>
      <c r="F5051"/>
    </row>
    <row r="5052" spans="1:6">
      <c r="A5052"/>
      <c r="E5052"/>
      <c r="F5052"/>
    </row>
    <row r="5053" spans="1:6">
      <c r="A5053"/>
      <c r="E5053"/>
      <c r="F5053"/>
    </row>
    <row r="5054" spans="1:6">
      <c r="A5054"/>
      <c r="E5054"/>
      <c r="F5054"/>
    </row>
    <row r="5055" spans="1:6">
      <c r="A5055"/>
      <c r="E5055"/>
      <c r="F5055"/>
    </row>
    <row r="5056" spans="1:6">
      <c r="A5056"/>
      <c r="E5056"/>
      <c r="F5056"/>
    </row>
    <row r="5057" spans="1:6">
      <c r="A5057"/>
      <c r="E5057"/>
      <c r="F5057"/>
    </row>
    <row r="5058" spans="1:6">
      <c r="A5058"/>
      <c r="E5058"/>
      <c r="F5058"/>
    </row>
    <row r="5059" spans="1:6">
      <c r="A5059"/>
      <c r="E5059"/>
      <c r="F5059"/>
    </row>
    <row r="5060" spans="1:6">
      <c r="A5060"/>
      <c r="E5060"/>
      <c r="F5060"/>
    </row>
    <row r="5061" spans="1:6">
      <c r="A5061"/>
      <c r="E5061"/>
      <c r="F5061"/>
    </row>
    <row r="5062" spans="1:6">
      <c r="A5062"/>
      <c r="E5062"/>
      <c r="F5062"/>
    </row>
    <row r="5063" spans="1:6">
      <c r="A5063"/>
      <c r="E5063"/>
      <c r="F5063"/>
    </row>
    <row r="5064" spans="1:6">
      <c r="A5064"/>
      <c r="E5064"/>
      <c r="F5064"/>
    </row>
    <row r="5065" spans="1:6">
      <c r="A5065"/>
      <c r="E5065"/>
      <c r="F5065"/>
    </row>
    <row r="5066" spans="1:6">
      <c r="A5066"/>
      <c r="E5066"/>
      <c r="F5066"/>
    </row>
    <row r="5067" spans="1:6">
      <c r="A5067"/>
      <c r="E5067"/>
      <c r="F5067"/>
    </row>
    <row r="5068" spans="1:6">
      <c r="A5068"/>
      <c r="E5068"/>
      <c r="F5068"/>
    </row>
    <row r="5069" spans="1:6">
      <c r="A5069"/>
      <c r="E5069"/>
      <c r="F5069"/>
    </row>
    <row r="5070" spans="1:6">
      <c r="A5070"/>
      <c r="E5070"/>
      <c r="F5070"/>
    </row>
    <row r="5071" spans="1:6">
      <c r="A5071"/>
      <c r="E5071"/>
      <c r="F5071"/>
    </row>
    <row r="5072" spans="1:6">
      <c r="A5072"/>
      <c r="E5072"/>
      <c r="F5072"/>
    </row>
    <row r="5073" spans="1:6">
      <c r="A5073"/>
      <c r="E5073"/>
      <c r="F5073"/>
    </row>
    <row r="5074" spans="1:6">
      <c r="A5074"/>
      <c r="E5074"/>
      <c r="F5074"/>
    </row>
    <row r="5075" spans="1:6">
      <c r="A5075"/>
      <c r="E5075"/>
      <c r="F5075"/>
    </row>
    <row r="5076" spans="1:6">
      <c r="A5076"/>
      <c r="E5076"/>
      <c r="F5076"/>
    </row>
    <row r="5077" spans="1:6">
      <c r="A5077"/>
      <c r="E5077"/>
      <c r="F5077"/>
    </row>
    <row r="5078" spans="1:6">
      <c r="A5078"/>
      <c r="E5078"/>
      <c r="F5078"/>
    </row>
    <row r="5079" spans="1:6">
      <c r="A5079"/>
      <c r="E5079"/>
      <c r="F5079"/>
    </row>
    <row r="5080" spans="1:6">
      <c r="A5080"/>
      <c r="E5080"/>
      <c r="F5080"/>
    </row>
    <row r="5081" spans="1:6">
      <c r="A5081"/>
      <c r="E5081"/>
      <c r="F5081"/>
    </row>
    <row r="5082" spans="1:6">
      <c r="A5082"/>
      <c r="E5082"/>
      <c r="F5082"/>
    </row>
    <row r="5083" spans="1:6">
      <c r="A5083"/>
      <c r="E5083"/>
      <c r="F5083"/>
    </row>
    <row r="5084" spans="1:6">
      <c r="A5084"/>
      <c r="E5084"/>
      <c r="F5084"/>
    </row>
    <row r="5085" spans="1:6">
      <c r="A5085"/>
      <c r="E5085"/>
      <c r="F5085"/>
    </row>
    <row r="5086" spans="1:6">
      <c r="A5086"/>
      <c r="E5086"/>
      <c r="F5086"/>
    </row>
    <row r="5087" spans="1:6">
      <c r="A5087"/>
      <c r="E5087"/>
      <c r="F5087"/>
    </row>
    <row r="5088" spans="1:6">
      <c r="A5088"/>
      <c r="E5088"/>
      <c r="F5088"/>
    </row>
    <row r="5089" spans="1:6">
      <c r="A5089"/>
      <c r="E5089"/>
      <c r="F5089"/>
    </row>
    <row r="5090" spans="1:6">
      <c r="A5090"/>
      <c r="E5090"/>
      <c r="F5090"/>
    </row>
    <row r="5091" spans="1:6">
      <c r="A5091"/>
      <c r="E5091"/>
      <c r="F5091"/>
    </row>
    <row r="5092" spans="1:6">
      <c r="A5092"/>
      <c r="E5092"/>
      <c r="F5092"/>
    </row>
    <row r="5093" spans="1:6">
      <c r="A5093"/>
      <c r="E5093"/>
      <c r="F5093"/>
    </row>
    <row r="5094" spans="1:6">
      <c r="A5094"/>
      <c r="E5094"/>
      <c r="F5094"/>
    </row>
    <row r="5095" spans="1:6">
      <c r="A5095"/>
      <c r="E5095"/>
      <c r="F5095"/>
    </row>
    <row r="5096" spans="1:6">
      <c r="A5096"/>
      <c r="E5096"/>
      <c r="F5096"/>
    </row>
    <row r="5097" spans="1:6">
      <c r="A5097"/>
      <c r="E5097"/>
      <c r="F5097"/>
    </row>
    <row r="5098" spans="1:6">
      <c r="A5098"/>
      <c r="E5098"/>
      <c r="F5098"/>
    </row>
    <row r="5099" spans="1:6">
      <c r="A5099"/>
      <c r="E5099"/>
      <c r="F5099"/>
    </row>
    <row r="5100" spans="1:6">
      <c r="A5100"/>
      <c r="E5100"/>
      <c r="F5100"/>
    </row>
    <row r="5101" spans="1:6">
      <c r="A5101"/>
      <c r="E5101"/>
      <c r="F5101"/>
    </row>
    <row r="5102" spans="1:6">
      <c r="A5102"/>
      <c r="E5102"/>
      <c r="F5102"/>
    </row>
    <row r="5103" spans="1:6">
      <c r="A5103"/>
      <c r="E5103"/>
      <c r="F5103"/>
    </row>
    <row r="5104" spans="1:6">
      <c r="A5104"/>
      <c r="E5104"/>
      <c r="F5104"/>
    </row>
    <row r="5105" spans="1:6">
      <c r="A5105"/>
      <c r="E5105"/>
      <c r="F5105"/>
    </row>
    <row r="5106" spans="1:6">
      <c r="A5106"/>
      <c r="E5106"/>
      <c r="F5106"/>
    </row>
    <row r="5107" spans="1:6">
      <c r="A5107"/>
      <c r="E5107"/>
      <c r="F5107"/>
    </row>
    <row r="5108" spans="1:6">
      <c r="A5108"/>
      <c r="E5108"/>
      <c r="F5108"/>
    </row>
    <row r="5109" spans="1:6">
      <c r="A5109"/>
      <c r="E5109"/>
      <c r="F5109"/>
    </row>
    <row r="5110" spans="1:6">
      <c r="A5110"/>
      <c r="E5110"/>
      <c r="F5110"/>
    </row>
    <row r="5111" spans="1:6">
      <c r="A5111"/>
      <c r="E5111"/>
      <c r="F5111"/>
    </row>
    <row r="5112" spans="1:6">
      <c r="A5112"/>
      <c r="E5112"/>
      <c r="F5112"/>
    </row>
    <row r="5113" spans="1:6">
      <c r="A5113"/>
      <c r="E5113"/>
      <c r="F5113"/>
    </row>
    <row r="5114" spans="1:6">
      <c r="A5114"/>
      <c r="E5114"/>
      <c r="F5114"/>
    </row>
    <row r="5115" spans="1:6">
      <c r="A5115"/>
      <c r="E5115"/>
      <c r="F5115"/>
    </row>
    <row r="5116" spans="1:6">
      <c r="A5116"/>
      <c r="E5116"/>
      <c r="F5116"/>
    </row>
    <row r="5117" spans="1:6">
      <c r="A5117"/>
      <c r="E5117"/>
      <c r="F5117"/>
    </row>
    <row r="5118" spans="1:6">
      <c r="A5118"/>
      <c r="E5118"/>
      <c r="F5118"/>
    </row>
    <row r="5119" spans="1:6">
      <c r="A5119"/>
      <c r="E5119"/>
      <c r="F5119"/>
    </row>
    <row r="5120" spans="1:6">
      <c r="A5120"/>
      <c r="E5120"/>
      <c r="F5120"/>
    </row>
    <row r="5121" spans="1:6">
      <c r="A5121"/>
      <c r="E5121"/>
      <c r="F5121"/>
    </row>
    <row r="5122" spans="1:6">
      <c r="A5122"/>
      <c r="E5122"/>
      <c r="F5122"/>
    </row>
    <row r="5123" spans="1:6">
      <c r="A5123"/>
      <c r="E5123"/>
      <c r="F5123"/>
    </row>
    <row r="5124" spans="1:6">
      <c r="A5124"/>
      <c r="E5124"/>
      <c r="F5124"/>
    </row>
    <row r="5125" spans="1:6">
      <c r="A5125"/>
      <c r="E5125"/>
      <c r="F5125"/>
    </row>
    <row r="5126" spans="1:6">
      <c r="A5126"/>
      <c r="E5126"/>
      <c r="F5126"/>
    </row>
    <row r="5127" spans="1:6">
      <c r="A5127"/>
      <c r="E5127"/>
      <c r="F5127"/>
    </row>
    <row r="5128" spans="1:6">
      <c r="A5128"/>
      <c r="E5128"/>
      <c r="F5128"/>
    </row>
    <row r="5129" spans="1:6">
      <c r="A5129"/>
      <c r="E5129"/>
      <c r="F5129"/>
    </row>
    <row r="5130" spans="1:6">
      <c r="A5130"/>
      <c r="E5130"/>
      <c r="F5130"/>
    </row>
    <row r="5131" spans="1:6">
      <c r="A5131"/>
      <c r="E5131"/>
      <c r="F5131"/>
    </row>
    <row r="5132" spans="1:6">
      <c r="A5132"/>
      <c r="E5132"/>
      <c r="F5132"/>
    </row>
    <row r="5133" spans="1:6">
      <c r="A5133"/>
      <c r="E5133"/>
      <c r="F5133"/>
    </row>
    <row r="5134" spans="1:6">
      <c r="A5134"/>
      <c r="E5134"/>
      <c r="F5134"/>
    </row>
    <row r="5135" spans="1:6">
      <c r="A5135"/>
      <c r="E5135"/>
      <c r="F5135"/>
    </row>
    <row r="5136" spans="1:6">
      <c r="A5136"/>
      <c r="E5136"/>
      <c r="F5136"/>
    </row>
    <row r="5137" spans="1:6">
      <c r="A5137"/>
      <c r="E5137"/>
      <c r="F5137"/>
    </row>
    <row r="5138" spans="1:6">
      <c r="A5138"/>
      <c r="E5138"/>
      <c r="F5138"/>
    </row>
    <row r="5139" spans="1:6">
      <c r="A5139"/>
      <c r="E5139"/>
      <c r="F5139"/>
    </row>
    <row r="5140" spans="1:6">
      <c r="A5140"/>
      <c r="E5140"/>
      <c r="F5140"/>
    </row>
    <row r="5141" spans="1:6">
      <c r="A5141"/>
      <c r="E5141"/>
      <c r="F5141"/>
    </row>
    <row r="5142" spans="1:6">
      <c r="A5142"/>
      <c r="E5142"/>
      <c r="F5142"/>
    </row>
    <row r="5143" spans="1:6">
      <c r="A5143"/>
      <c r="E5143"/>
      <c r="F5143"/>
    </row>
    <row r="5144" spans="1:6">
      <c r="A5144"/>
      <c r="E5144"/>
      <c r="F5144"/>
    </row>
    <row r="5145" spans="1:6">
      <c r="A5145"/>
      <c r="E5145"/>
      <c r="F5145"/>
    </row>
    <row r="5146" spans="1:6">
      <c r="A5146"/>
      <c r="E5146"/>
      <c r="F5146"/>
    </row>
    <row r="5147" spans="1:6">
      <c r="A5147"/>
      <c r="E5147"/>
      <c r="F5147"/>
    </row>
    <row r="5148" spans="1:6">
      <c r="A5148"/>
      <c r="E5148"/>
      <c r="F5148"/>
    </row>
    <row r="5149" spans="1:6">
      <c r="A5149"/>
      <c r="E5149"/>
      <c r="F5149"/>
    </row>
    <row r="5150" spans="1:6">
      <c r="A5150"/>
      <c r="E5150"/>
      <c r="F5150"/>
    </row>
    <row r="5151" spans="1:6">
      <c r="A5151"/>
      <c r="E5151"/>
      <c r="F5151"/>
    </row>
    <row r="5152" spans="1:6">
      <c r="A5152"/>
      <c r="E5152"/>
      <c r="F5152"/>
    </row>
    <row r="5153" spans="1:6">
      <c r="A5153"/>
      <c r="E5153"/>
      <c r="F5153"/>
    </row>
    <row r="5154" spans="1:6">
      <c r="A5154"/>
      <c r="E5154"/>
      <c r="F5154"/>
    </row>
    <row r="5155" spans="1:6">
      <c r="A5155"/>
      <c r="E5155"/>
      <c r="F5155"/>
    </row>
    <row r="5156" spans="1:6">
      <c r="A5156"/>
      <c r="E5156"/>
      <c r="F5156"/>
    </row>
    <row r="5157" spans="1:6">
      <c r="A5157"/>
      <c r="E5157"/>
      <c r="F5157"/>
    </row>
    <row r="5158" spans="1:6">
      <c r="A5158"/>
      <c r="E5158"/>
      <c r="F5158"/>
    </row>
    <row r="5159" spans="1:6">
      <c r="A5159"/>
      <c r="E5159"/>
      <c r="F5159"/>
    </row>
    <row r="5160" spans="1:6">
      <c r="A5160"/>
      <c r="E5160"/>
      <c r="F5160"/>
    </row>
    <row r="5161" spans="1:6">
      <c r="A5161"/>
      <c r="E5161"/>
      <c r="F5161"/>
    </row>
    <row r="5162" spans="1:6">
      <c r="A5162"/>
      <c r="E5162"/>
      <c r="F5162"/>
    </row>
    <row r="5163" spans="1:6">
      <c r="A5163"/>
      <c r="E5163"/>
      <c r="F5163"/>
    </row>
    <row r="5164" spans="1:6">
      <c r="A5164"/>
      <c r="E5164"/>
      <c r="F5164"/>
    </row>
    <row r="5165" spans="1:6">
      <c r="A5165"/>
      <c r="E5165"/>
      <c r="F5165"/>
    </row>
    <row r="5166" spans="1:6">
      <c r="A5166"/>
      <c r="E5166"/>
      <c r="F5166"/>
    </row>
    <row r="5167" spans="1:6">
      <c r="A5167"/>
      <c r="E5167"/>
      <c r="F5167"/>
    </row>
    <row r="5168" spans="1:6">
      <c r="A5168"/>
      <c r="E5168"/>
      <c r="F5168"/>
    </row>
    <row r="5169" spans="1:6">
      <c r="A5169"/>
      <c r="E5169"/>
      <c r="F5169"/>
    </row>
    <row r="5170" spans="1:6">
      <c r="A5170"/>
      <c r="E5170"/>
      <c r="F5170"/>
    </row>
    <row r="5171" spans="1:6">
      <c r="A5171"/>
      <c r="E5171"/>
      <c r="F5171"/>
    </row>
    <row r="5172" spans="1:6">
      <c r="A5172"/>
      <c r="E5172"/>
      <c r="F5172"/>
    </row>
    <row r="5173" spans="1:6">
      <c r="A5173"/>
      <c r="E5173"/>
      <c r="F5173"/>
    </row>
    <row r="5174" spans="1:6">
      <c r="A5174"/>
      <c r="E5174"/>
      <c r="F5174"/>
    </row>
    <row r="5175" spans="1:6">
      <c r="A5175"/>
      <c r="E5175"/>
      <c r="F5175"/>
    </row>
    <row r="5176" spans="1:6">
      <c r="A5176"/>
      <c r="E5176"/>
      <c r="F5176"/>
    </row>
    <row r="5177" spans="1:6">
      <c r="A5177"/>
      <c r="E5177"/>
      <c r="F5177"/>
    </row>
    <row r="5178" spans="1:6">
      <c r="A5178"/>
      <c r="E5178"/>
      <c r="F5178"/>
    </row>
    <row r="5179" spans="1:6">
      <c r="A5179"/>
      <c r="E5179"/>
      <c r="F5179"/>
    </row>
    <row r="5180" spans="1:6">
      <c r="A5180"/>
      <c r="E5180"/>
      <c r="F5180"/>
    </row>
    <row r="5181" spans="1:6">
      <c r="A5181"/>
      <c r="E5181"/>
      <c r="F5181"/>
    </row>
    <row r="5182" spans="1:6">
      <c r="A5182"/>
      <c r="E5182"/>
      <c r="F5182"/>
    </row>
    <row r="5183" spans="1:6">
      <c r="A5183"/>
      <c r="E5183"/>
      <c r="F5183"/>
    </row>
    <row r="5184" spans="1:6">
      <c r="A5184"/>
      <c r="E5184"/>
      <c r="F5184"/>
    </row>
    <row r="5185" spans="1:6">
      <c r="A5185"/>
      <c r="E5185"/>
      <c r="F5185"/>
    </row>
    <row r="5186" spans="1:6">
      <c r="A5186"/>
      <c r="E5186"/>
      <c r="F5186"/>
    </row>
    <row r="5187" spans="1:6">
      <c r="A5187"/>
      <c r="E5187"/>
      <c r="F5187"/>
    </row>
    <row r="5188" spans="1:6">
      <c r="A5188"/>
      <c r="E5188"/>
      <c r="F5188"/>
    </row>
    <row r="5189" spans="1:6">
      <c r="A5189"/>
      <c r="E5189"/>
      <c r="F5189"/>
    </row>
    <row r="5190" spans="1:6">
      <c r="A5190"/>
      <c r="E5190"/>
      <c r="F5190"/>
    </row>
    <row r="5191" spans="1:6">
      <c r="A5191"/>
      <c r="E5191"/>
      <c r="F5191"/>
    </row>
    <row r="5192" spans="1:6">
      <c r="A5192"/>
      <c r="E5192"/>
      <c r="F5192"/>
    </row>
    <row r="5193" spans="1:6">
      <c r="A5193"/>
      <c r="E5193"/>
      <c r="F5193"/>
    </row>
    <row r="5194" spans="1:6">
      <c r="A5194"/>
      <c r="E5194"/>
      <c r="F5194"/>
    </row>
    <row r="5195" spans="1:6">
      <c r="A5195"/>
      <c r="E5195"/>
      <c r="F5195"/>
    </row>
    <row r="5196" spans="1:6">
      <c r="A5196"/>
      <c r="E5196"/>
      <c r="F5196"/>
    </row>
    <row r="5197" spans="1:6">
      <c r="A5197"/>
      <c r="E5197"/>
      <c r="F5197"/>
    </row>
    <row r="5198" spans="1:6">
      <c r="A5198"/>
      <c r="E5198"/>
      <c r="F5198"/>
    </row>
    <row r="5199" spans="1:6">
      <c r="A5199"/>
      <c r="E5199"/>
      <c r="F5199"/>
    </row>
    <row r="5200" spans="1:6">
      <c r="A5200"/>
      <c r="E5200"/>
      <c r="F5200"/>
    </row>
    <row r="5201" spans="1:6">
      <c r="A5201"/>
      <c r="E5201"/>
      <c r="F5201"/>
    </row>
    <row r="5202" spans="1:6">
      <c r="A5202"/>
      <c r="E5202"/>
      <c r="F5202"/>
    </row>
    <row r="5203" spans="1:6">
      <c r="A5203"/>
      <c r="E5203"/>
      <c r="F5203"/>
    </row>
    <row r="5204" spans="1:6">
      <c r="A5204"/>
      <c r="E5204"/>
      <c r="F5204"/>
    </row>
    <row r="5205" spans="1:6">
      <c r="A5205"/>
      <c r="E5205"/>
      <c r="F5205"/>
    </row>
    <row r="5206" spans="1:6">
      <c r="A5206"/>
      <c r="E5206"/>
      <c r="F5206"/>
    </row>
    <row r="5207" spans="1:6">
      <c r="A5207"/>
      <c r="E5207"/>
      <c r="F5207"/>
    </row>
    <row r="5208" spans="1:6">
      <c r="A5208"/>
      <c r="E5208"/>
      <c r="F5208"/>
    </row>
    <row r="5209" spans="1:6">
      <c r="A5209"/>
      <c r="E5209"/>
      <c r="F5209"/>
    </row>
    <row r="5210" spans="1:6">
      <c r="A5210"/>
      <c r="E5210"/>
      <c r="F5210"/>
    </row>
    <row r="5211" spans="1:6">
      <c r="A5211"/>
      <c r="E5211"/>
      <c r="F5211"/>
    </row>
    <row r="5212" spans="1:6">
      <c r="A5212"/>
      <c r="E5212"/>
      <c r="F5212"/>
    </row>
    <row r="5213" spans="1:6">
      <c r="A5213"/>
      <c r="E5213"/>
      <c r="F5213"/>
    </row>
    <row r="5214" spans="1:6">
      <c r="A5214"/>
      <c r="E5214"/>
      <c r="F5214"/>
    </row>
    <row r="5215" spans="1:6">
      <c r="A5215"/>
      <c r="E5215"/>
      <c r="F5215"/>
    </row>
    <row r="5216" spans="1:6">
      <c r="A5216"/>
      <c r="E5216"/>
      <c r="F5216"/>
    </row>
    <row r="5217" spans="1:6">
      <c r="A5217"/>
      <c r="E5217"/>
      <c r="F5217"/>
    </row>
    <row r="5218" spans="1:6">
      <c r="A5218"/>
      <c r="E5218"/>
      <c r="F5218"/>
    </row>
    <row r="5219" spans="1:6">
      <c r="A5219"/>
      <c r="E5219"/>
      <c r="F5219"/>
    </row>
    <row r="5220" spans="1:6">
      <c r="A5220"/>
      <c r="E5220"/>
      <c r="F5220"/>
    </row>
    <row r="5221" spans="1:6">
      <c r="A5221"/>
      <c r="E5221"/>
      <c r="F5221"/>
    </row>
    <row r="5222" spans="1:6">
      <c r="A5222"/>
      <c r="E5222"/>
      <c r="F5222"/>
    </row>
    <row r="5223" spans="1:6">
      <c r="A5223"/>
      <c r="E5223"/>
      <c r="F5223"/>
    </row>
    <row r="5224" spans="1:6">
      <c r="A5224"/>
      <c r="E5224"/>
      <c r="F5224"/>
    </row>
    <row r="5225" spans="1:6">
      <c r="A5225"/>
      <c r="E5225"/>
      <c r="F5225"/>
    </row>
    <row r="5226" spans="1:6">
      <c r="A5226"/>
      <c r="E5226"/>
      <c r="F5226"/>
    </row>
    <row r="5227" spans="1:6">
      <c r="A5227"/>
      <c r="E5227"/>
      <c r="F5227"/>
    </row>
    <row r="5228" spans="1:6">
      <c r="A5228"/>
      <c r="E5228"/>
      <c r="F5228"/>
    </row>
    <row r="5229" spans="1:6">
      <c r="A5229"/>
      <c r="E5229"/>
      <c r="F5229"/>
    </row>
    <row r="5230" spans="1:6">
      <c r="A5230"/>
      <c r="E5230"/>
      <c r="F5230"/>
    </row>
    <row r="5231" spans="1:6">
      <c r="A5231"/>
      <c r="E5231"/>
      <c r="F5231"/>
    </row>
    <row r="5232" spans="1:6">
      <c r="A5232"/>
      <c r="E5232"/>
      <c r="F5232"/>
    </row>
    <row r="5233" spans="1:6">
      <c r="A5233"/>
      <c r="E5233"/>
      <c r="F5233"/>
    </row>
    <row r="5234" spans="1:6">
      <c r="A5234"/>
      <c r="E5234"/>
      <c r="F5234"/>
    </row>
    <row r="5235" spans="1:6">
      <c r="A5235"/>
      <c r="E5235"/>
      <c r="F5235"/>
    </row>
    <row r="5236" spans="1:6">
      <c r="A5236"/>
      <c r="E5236"/>
      <c r="F5236"/>
    </row>
    <row r="5237" spans="1:6">
      <c r="A5237"/>
      <c r="E5237"/>
      <c r="F5237"/>
    </row>
    <row r="5238" spans="1:6">
      <c r="A5238"/>
      <c r="E5238"/>
      <c r="F5238"/>
    </row>
    <row r="5239" spans="1:6">
      <c r="A5239"/>
      <c r="E5239"/>
      <c r="F5239"/>
    </row>
    <row r="5240" spans="1:6">
      <c r="A5240"/>
      <c r="E5240"/>
      <c r="F5240"/>
    </row>
    <row r="5241" spans="1:6">
      <c r="A5241"/>
      <c r="E5241"/>
      <c r="F5241"/>
    </row>
    <row r="5242" spans="1:6">
      <c r="A5242"/>
      <c r="E5242"/>
      <c r="F5242"/>
    </row>
    <row r="5243" spans="1:6">
      <c r="A5243"/>
      <c r="E5243"/>
      <c r="F5243"/>
    </row>
    <row r="5244" spans="1:6">
      <c r="A5244"/>
      <c r="E5244"/>
      <c r="F5244"/>
    </row>
    <row r="5245" spans="1:6">
      <c r="A5245"/>
      <c r="E5245"/>
      <c r="F5245"/>
    </row>
    <row r="5246" spans="1:6">
      <c r="A5246"/>
      <c r="E5246"/>
      <c r="F5246"/>
    </row>
    <row r="5247" spans="1:6">
      <c r="A5247"/>
      <c r="E5247"/>
      <c r="F5247"/>
    </row>
    <row r="5248" spans="1:6">
      <c r="A5248"/>
      <c r="E5248"/>
      <c r="F5248"/>
    </row>
    <row r="5249" spans="1:6">
      <c r="A5249"/>
      <c r="E5249"/>
      <c r="F5249"/>
    </row>
    <row r="5250" spans="1:6">
      <c r="A5250"/>
      <c r="E5250"/>
      <c r="F5250"/>
    </row>
    <row r="5251" spans="1:6">
      <c r="A5251"/>
      <c r="E5251"/>
      <c r="F5251"/>
    </row>
    <row r="5252" spans="1:6">
      <c r="A5252"/>
      <c r="E5252"/>
      <c r="F5252"/>
    </row>
    <row r="5253" spans="1:6">
      <c r="A5253"/>
      <c r="E5253"/>
      <c r="F5253"/>
    </row>
    <row r="5254" spans="1:6">
      <c r="A5254"/>
      <c r="E5254"/>
      <c r="F5254"/>
    </row>
    <row r="5255" spans="1:6">
      <c r="A5255"/>
      <c r="E5255"/>
      <c r="F5255"/>
    </row>
    <row r="5256" spans="1:6">
      <c r="A5256"/>
      <c r="E5256"/>
      <c r="F5256"/>
    </row>
    <row r="5257" spans="1:6">
      <c r="A5257"/>
      <c r="E5257"/>
      <c r="F5257"/>
    </row>
    <row r="5258" spans="1:6">
      <c r="A5258"/>
      <c r="E5258"/>
      <c r="F5258"/>
    </row>
    <row r="5259" spans="1:6">
      <c r="A5259"/>
      <c r="E5259"/>
      <c r="F5259"/>
    </row>
    <row r="5260" spans="1:6">
      <c r="A5260"/>
      <c r="E5260"/>
      <c r="F5260"/>
    </row>
    <row r="5261" spans="1:6">
      <c r="A5261"/>
      <c r="E5261"/>
      <c r="F5261"/>
    </row>
    <row r="5262" spans="1:6">
      <c r="A5262"/>
      <c r="E5262"/>
      <c r="F5262"/>
    </row>
    <row r="5263" spans="1:6">
      <c r="A5263"/>
      <c r="E5263"/>
      <c r="F5263"/>
    </row>
    <row r="5264" spans="1:6">
      <c r="A5264"/>
      <c r="E5264"/>
      <c r="F5264"/>
    </row>
    <row r="5265" spans="1:6">
      <c r="A5265"/>
      <c r="E5265"/>
      <c r="F5265"/>
    </row>
    <row r="5266" spans="1:6">
      <c r="A5266"/>
      <c r="E5266"/>
      <c r="F5266"/>
    </row>
    <row r="5267" spans="1:6">
      <c r="A5267"/>
      <c r="E5267"/>
      <c r="F5267"/>
    </row>
    <row r="5268" spans="1:6">
      <c r="A5268"/>
      <c r="E5268"/>
      <c r="F5268"/>
    </row>
    <row r="5269" spans="1:6">
      <c r="A5269"/>
      <c r="E5269"/>
      <c r="F5269"/>
    </row>
    <row r="5270" spans="1:6">
      <c r="A5270"/>
      <c r="E5270"/>
      <c r="F5270"/>
    </row>
    <row r="5271" spans="1:6">
      <c r="A5271"/>
      <c r="E5271"/>
      <c r="F5271"/>
    </row>
    <row r="5272" spans="1:6">
      <c r="A5272"/>
      <c r="E5272"/>
      <c r="F5272"/>
    </row>
    <row r="5273" spans="1:6">
      <c r="A5273"/>
      <c r="E5273"/>
      <c r="F5273"/>
    </row>
    <row r="5274" spans="1:6">
      <c r="A5274"/>
      <c r="E5274"/>
      <c r="F5274"/>
    </row>
    <row r="5275" spans="1:6">
      <c r="A5275"/>
      <c r="E5275"/>
      <c r="F5275"/>
    </row>
    <row r="5276" spans="1:6">
      <c r="A5276"/>
      <c r="E5276"/>
      <c r="F5276"/>
    </row>
    <row r="5277" spans="1:6">
      <c r="A5277"/>
      <c r="E5277"/>
      <c r="F5277"/>
    </row>
    <row r="5278" spans="1:6">
      <c r="A5278"/>
      <c r="E5278"/>
      <c r="F5278"/>
    </row>
    <row r="5279" spans="1:6">
      <c r="A5279"/>
      <c r="E5279"/>
      <c r="F5279"/>
    </row>
    <row r="5280" spans="1:6">
      <c r="A5280"/>
      <c r="E5280"/>
      <c r="F5280"/>
    </row>
    <row r="5281" spans="1:6">
      <c r="A5281"/>
      <c r="E5281"/>
      <c r="F5281"/>
    </row>
    <row r="5282" spans="1:6">
      <c r="A5282"/>
      <c r="E5282"/>
      <c r="F5282"/>
    </row>
    <row r="5283" spans="1:6">
      <c r="A5283"/>
      <c r="E5283"/>
      <c r="F5283"/>
    </row>
    <row r="5284" spans="1:6">
      <c r="A5284"/>
      <c r="E5284"/>
      <c r="F5284"/>
    </row>
    <row r="5285" spans="1:6">
      <c r="A5285"/>
      <c r="E5285"/>
      <c r="F5285"/>
    </row>
    <row r="5286" spans="1:6">
      <c r="A5286"/>
      <c r="E5286"/>
      <c r="F5286"/>
    </row>
    <row r="5287" spans="1:6">
      <c r="A5287"/>
      <c r="E5287"/>
      <c r="F5287"/>
    </row>
    <row r="5288" spans="1:6">
      <c r="A5288"/>
      <c r="E5288"/>
      <c r="F5288"/>
    </row>
    <row r="5289" spans="1:6">
      <c r="A5289"/>
      <c r="E5289"/>
      <c r="F5289"/>
    </row>
    <row r="5290" spans="1:6">
      <c r="A5290"/>
      <c r="E5290"/>
      <c r="F5290"/>
    </row>
    <row r="5291" spans="1:6">
      <c r="A5291"/>
      <c r="E5291"/>
      <c r="F5291"/>
    </row>
    <row r="5292" spans="1:6">
      <c r="A5292"/>
      <c r="E5292"/>
      <c r="F5292"/>
    </row>
    <row r="5293" spans="1:6">
      <c r="A5293"/>
      <c r="E5293"/>
      <c r="F5293"/>
    </row>
    <row r="5294" spans="1:6">
      <c r="A5294"/>
      <c r="E5294"/>
      <c r="F5294"/>
    </row>
    <row r="5295" spans="1:6">
      <c r="A5295"/>
      <c r="E5295"/>
      <c r="F5295"/>
    </row>
    <row r="5296" spans="1:6">
      <c r="A5296"/>
      <c r="E5296"/>
      <c r="F5296"/>
    </row>
    <row r="5297" spans="1:6">
      <c r="A5297"/>
      <c r="E5297"/>
      <c r="F5297"/>
    </row>
    <row r="5298" spans="1:6">
      <c r="A5298"/>
      <c r="E5298"/>
      <c r="F5298"/>
    </row>
    <row r="5299" spans="1:6">
      <c r="A5299"/>
      <c r="E5299"/>
      <c r="F5299"/>
    </row>
    <row r="5300" spans="1:6">
      <c r="A5300"/>
      <c r="E5300"/>
      <c r="F5300"/>
    </row>
    <row r="5301" spans="1:6">
      <c r="A5301"/>
      <c r="E5301"/>
      <c r="F5301"/>
    </row>
    <row r="5302" spans="1:6">
      <c r="A5302"/>
      <c r="E5302"/>
      <c r="F5302"/>
    </row>
    <row r="5303" spans="1:6">
      <c r="A5303"/>
      <c r="E5303"/>
      <c r="F5303"/>
    </row>
    <row r="5304" spans="1:6">
      <c r="A5304"/>
      <c r="E5304"/>
      <c r="F5304"/>
    </row>
    <row r="5305" spans="1:6">
      <c r="A5305"/>
      <c r="E5305"/>
      <c r="F5305"/>
    </row>
    <row r="5306" spans="1:6">
      <c r="A5306"/>
      <c r="E5306"/>
      <c r="F5306"/>
    </row>
    <row r="5307" spans="1:6">
      <c r="A5307"/>
      <c r="E5307"/>
      <c r="F5307"/>
    </row>
    <row r="5308" spans="1:6">
      <c r="A5308"/>
      <c r="E5308"/>
      <c r="F5308"/>
    </row>
    <row r="5309" spans="1:6">
      <c r="A5309"/>
      <c r="E5309"/>
      <c r="F5309"/>
    </row>
    <row r="5310" spans="1:6">
      <c r="A5310"/>
      <c r="E5310"/>
      <c r="F5310"/>
    </row>
    <row r="5311" spans="1:6">
      <c r="A5311"/>
      <c r="E5311"/>
      <c r="F5311"/>
    </row>
    <row r="5312" spans="1:6">
      <c r="A5312"/>
      <c r="E5312"/>
      <c r="F5312"/>
    </row>
    <row r="5313" spans="1:6">
      <c r="A5313"/>
      <c r="E5313"/>
      <c r="F5313"/>
    </row>
    <row r="5314" spans="1:6">
      <c r="A5314"/>
      <c r="E5314"/>
      <c r="F5314"/>
    </row>
    <row r="5315" spans="1:6">
      <c r="A5315"/>
      <c r="E5315"/>
      <c r="F5315"/>
    </row>
    <row r="5316" spans="1:6">
      <c r="A5316"/>
      <c r="E5316"/>
      <c r="F5316"/>
    </row>
    <row r="5317" spans="1:6">
      <c r="A5317"/>
      <c r="E5317"/>
      <c r="F5317"/>
    </row>
    <row r="5318" spans="1:6">
      <c r="A5318"/>
      <c r="E5318"/>
      <c r="F5318"/>
    </row>
    <row r="5319" spans="1:6">
      <c r="A5319"/>
      <c r="E5319"/>
      <c r="F5319"/>
    </row>
    <row r="5320" spans="1:6">
      <c r="A5320"/>
      <c r="E5320"/>
      <c r="F5320"/>
    </row>
    <row r="5321" spans="1:6">
      <c r="A5321"/>
      <c r="E5321"/>
      <c r="F5321"/>
    </row>
    <row r="5322" spans="1:6">
      <c r="A5322"/>
      <c r="E5322"/>
      <c r="F5322"/>
    </row>
    <row r="5323" spans="1:6">
      <c r="A5323"/>
      <c r="E5323"/>
      <c r="F5323"/>
    </row>
    <row r="5324" spans="1:6">
      <c r="A5324"/>
      <c r="E5324"/>
      <c r="F5324"/>
    </row>
    <row r="5325" spans="1:6">
      <c r="A5325"/>
      <c r="E5325"/>
      <c r="F5325"/>
    </row>
    <row r="5326" spans="1:6">
      <c r="A5326"/>
      <c r="E5326"/>
      <c r="F5326"/>
    </row>
    <row r="5327" spans="1:6">
      <c r="A5327"/>
      <c r="E5327"/>
      <c r="F5327"/>
    </row>
    <row r="5328" spans="1:6">
      <c r="A5328"/>
      <c r="E5328"/>
      <c r="F5328"/>
    </row>
    <row r="5329" spans="1:6">
      <c r="A5329"/>
      <c r="E5329"/>
      <c r="F5329"/>
    </row>
    <row r="5330" spans="1:6">
      <c r="A5330"/>
      <c r="E5330"/>
      <c r="F5330"/>
    </row>
    <row r="5331" spans="1:6">
      <c r="A5331"/>
      <c r="E5331"/>
      <c r="F5331"/>
    </row>
    <row r="5332" spans="1:6">
      <c r="A5332"/>
      <c r="E5332"/>
      <c r="F5332"/>
    </row>
    <row r="5333" spans="1:6">
      <c r="A5333"/>
      <c r="E5333"/>
      <c r="F5333"/>
    </row>
    <row r="5334" spans="1:6">
      <c r="A5334"/>
      <c r="E5334"/>
      <c r="F5334"/>
    </row>
    <row r="5335" spans="1:6">
      <c r="A5335"/>
      <c r="E5335"/>
      <c r="F5335"/>
    </row>
    <row r="5336" spans="1:6">
      <c r="A5336"/>
      <c r="E5336"/>
      <c r="F5336"/>
    </row>
    <row r="5337" spans="1:6">
      <c r="A5337"/>
      <c r="E5337"/>
      <c r="F5337"/>
    </row>
    <row r="5338" spans="1:6">
      <c r="A5338"/>
      <c r="E5338"/>
      <c r="F5338"/>
    </row>
    <row r="5339" spans="1:6">
      <c r="A5339"/>
      <c r="E5339"/>
      <c r="F5339"/>
    </row>
    <row r="5340" spans="1:6">
      <c r="A5340"/>
      <c r="E5340"/>
      <c r="F5340"/>
    </row>
    <row r="5341" spans="1:6">
      <c r="A5341"/>
      <c r="E5341"/>
      <c r="F5341"/>
    </row>
    <row r="5342" spans="1:6">
      <c r="A5342"/>
      <c r="E5342"/>
      <c r="F5342"/>
    </row>
    <row r="5343" spans="1:6">
      <c r="A5343"/>
      <c r="E5343"/>
      <c r="F5343"/>
    </row>
    <row r="5344" spans="1:6">
      <c r="A5344"/>
      <c r="E5344"/>
      <c r="F5344"/>
    </row>
    <row r="5345" spans="1:6">
      <c r="A5345"/>
      <c r="E5345"/>
      <c r="F5345"/>
    </row>
    <row r="5346" spans="1:6">
      <c r="A5346"/>
      <c r="E5346"/>
      <c r="F5346"/>
    </row>
    <row r="5347" spans="1:6">
      <c r="A5347"/>
      <c r="E5347"/>
      <c r="F5347"/>
    </row>
    <row r="5348" spans="1:6">
      <c r="A5348"/>
      <c r="E5348"/>
      <c r="F5348"/>
    </row>
    <row r="5349" spans="1:6">
      <c r="A5349"/>
      <c r="E5349"/>
      <c r="F5349"/>
    </row>
    <row r="5350" spans="1:6">
      <c r="A5350"/>
      <c r="E5350"/>
      <c r="F5350"/>
    </row>
    <row r="5351" spans="1:6">
      <c r="A5351"/>
      <c r="E5351"/>
      <c r="F5351"/>
    </row>
    <row r="5352" spans="1:6">
      <c r="A5352"/>
      <c r="E5352"/>
      <c r="F5352"/>
    </row>
    <row r="5353" spans="1:6">
      <c r="A5353"/>
      <c r="E5353"/>
      <c r="F5353"/>
    </row>
    <row r="5354" spans="1:6">
      <c r="A5354"/>
      <c r="E5354"/>
      <c r="F5354"/>
    </row>
    <row r="5355" spans="1:6">
      <c r="A5355"/>
      <c r="E5355"/>
      <c r="F5355"/>
    </row>
    <row r="5356" spans="1:6">
      <c r="A5356"/>
      <c r="E5356"/>
      <c r="F5356"/>
    </row>
    <row r="5357" spans="1:6">
      <c r="A5357"/>
      <c r="E5357"/>
      <c r="F5357"/>
    </row>
    <row r="5358" spans="1:6">
      <c r="A5358"/>
      <c r="E5358"/>
      <c r="F5358"/>
    </row>
    <row r="5359" spans="1:6">
      <c r="A5359"/>
      <c r="E5359"/>
      <c r="F5359"/>
    </row>
    <row r="5360" spans="1:6">
      <c r="A5360"/>
      <c r="E5360"/>
      <c r="F5360"/>
    </row>
    <row r="5361" spans="1:6">
      <c r="A5361"/>
      <c r="E5361"/>
      <c r="F5361"/>
    </row>
    <row r="5362" spans="1:6">
      <c r="A5362"/>
      <c r="E5362"/>
      <c r="F5362"/>
    </row>
    <row r="5363" spans="1:6">
      <c r="A5363"/>
      <c r="E5363"/>
      <c r="F5363"/>
    </row>
    <row r="5364" spans="1:6">
      <c r="A5364"/>
      <c r="E5364"/>
      <c r="F5364"/>
    </row>
    <row r="5365" spans="1:6">
      <c r="A5365"/>
      <c r="E5365"/>
      <c r="F5365"/>
    </row>
    <row r="5366" spans="1:6">
      <c r="A5366"/>
      <c r="E5366"/>
      <c r="F5366"/>
    </row>
    <row r="5367" spans="1:6">
      <c r="A5367"/>
      <c r="E5367"/>
      <c r="F5367"/>
    </row>
    <row r="5368" spans="1:6">
      <c r="A5368"/>
      <c r="E5368"/>
      <c r="F5368"/>
    </row>
    <row r="5369" spans="1:6">
      <c r="A5369"/>
      <c r="E5369"/>
      <c r="F5369"/>
    </row>
    <row r="5370" spans="1:6">
      <c r="A5370"/>
      <c r="E5370"/>
      <c r="F5370"/>
    </row>
    <row r="5371" spans="1:6">
      <c r="A5371"/>
      <c r="E5371"/>
      <c r="F5371"/>
    </row>
    <row r="5372" spans="1:6">
      <c r="A5372"/>
      <c r="E5372"/>
      <c r="F5372"/>
    </row>
    <row r="5373" spans="1:6">
      <c r="A5373"/>
      <c r="E5373"/>
      <c r="F5373"/>
    </row>
    <row r="5374" spans="1:6">
      <c r="A5374"/>
      <c r="E5374"/>
      <c r="F5374"/>
    </row>
    <row r="5375" spans="1:6">
      <c r="A5375"/>
      <c r="E5375"/>
      <c r="F5375"/>
    </row>
    <row r="5376" spans="1:6">
      <c r="A5376"/>
      <c r="E5376"/>
      <c r="F5376"/>
    </row>
    <row r="5377" spans="1:6">
      <c r="A5377"/>
      <c r="E5377"/>
      <c r="F5377"/>
    </row>
    <row r="5378" spans="1:6">
      <c r="A5378"/>
      <c r="E5378"/>
      <c r="F5378"/>
    </row>
    <row r="5379" spans="1:6">
      <c r="A5379"/>
      <c r="E5379"/>
      <c r="F5379"/>
    </row>
    <row r="5380" spans="1:6">
      <c r="A5380"/>
      <c r="E5380"/>
      <c r="F5380"/>
    </row>
    <row r="5381" spans="1:6">
      <c r="A5381"/>
      <c r="E5381"/>
      <c r="F5381"/>
    </row>
    <row r="5382" spans="1:6">
      <c r="A5382"/>
      <c r="E5382"/>
      <c r="F5382"/>
    </row>
    <row r="5383" spans="1:6">
      <c r="A5383"/>
      <c r="E5383"/>
      <c r="F5383"/>
    </row>
    <row r="5384" spans="1:6">
      <c r="A5384"/>
      <c r="E5384"/>
      <c r="F5384"/>
    </row>
    <row r="5385" spans="1:6">
      <c r="A5385"/>
      <c r="E5385"/>
      <c r="F5385"/>
    </row>
    <row r="5386" spans="1:6">
      <c r="A5386"/>
      <c r="E5386"/>
      <c r="F5386"/>
    </row>
    <row r="5387" spans="1:6">
      <c r="A5387"/>
      <c r="E5387"/>
      <c r="F5387"/>
    </row>
    <row r="5388" spans="1:6">
      <c r="A5388"/>
      <c r="E5388"/>
      <c r="F5388"/>
    </row>
    <row r="5389" spans="1:6">
      <c r="A5389"/>
      <c r="E5389"/>
      <c r="F5389"/>
    </row>
    <row r="5390" spans="1:6">
      <c r="A5390"/>
      <c r="E5390"/>
      <c r="F5390"/>
    </row>
    <row r="5391" spans="1:6">
      <c r="A5391"/>
      <c r="E5391"/>
      <c r="F5391"/>
    </row>
    <row r="5392" spans="1:6">
      <c r="A5392"/>
      <c r="E5392"/>
      <c r="F5392"/>
    </row>
    <row r="5393" spans="1:6">
      <c r="A5393"/>
      <c r="E5393"/>
      <c r="F5393"/>
    </row>
    <row r="5394" spans="1:6">
      <c r="A5394"/>
      <c r="E5394"/>
      <c r="F5394"/>
    </row>
    <row r="5395" spans="1:6">
      <c r="A5395"/>
      <c r="E5395"/>
      <c r="F5395"/>
    </row>
    <row r="5396" spans="1:6">
      <c r="A5396"/>
      <c r="E5396"/>
      <c r="F5396"/>
    </row>
    <row r="5397" spans="1:6">
      <c r="A5397"/>
      <c r="E5397"/>
      <c r="F5397"/>
    </row>
    <row r="5398" spans="1:6">
      <c r="A5398"/>
      <c r="E5398"/>
      <c r="F5398"/>
    </row>
    <row r="5399" spans="1:6">
      <c r="A5399"/>
      <c r="E5399"/>
      <c r="F5399"/>
    </row>
    <row r="5400" spans="1:6">
      <c r="A5400"/>
      <c r="E5400"/>
      <c r="F5400"/>
    </row>
    <row r="5401" spans="1:6">
      <c r="A5401"/>
      <c r="E5401"/>
      <c r="F5401"/>
    </row>
    <row r="5402" spans="1:6">
      <c r="A5402"/>
      <c r="E5402"/>
      <c r="F5402"/>
    </row>
    <row r="5403" spans="1:6">
      <c r="A5403"/>
      <c r="E5403"/>
      <c r="F5403"/>
    </row>
    <row r="5404" spans="1:6">
      <c r="A5404"/>
      <c r="E5404"/>
      <c r="F5404"/>
    </row>
    <row r="5405" spans="1:6">
      <c r="A5405"/>
      <c r="E5405"/>
      <c r="F5405"/>
    </row>
    <row r="5406" spans="1:6">
      <c r="A5406"/>
      <c r="E5406"/>
      <c r="F5406"/>
    </row>
    <row r="5407" spans="1:6">
      <c r="A5407"/>
      <c r="E5407"/>
      <c r="F5407"/>
    </row>
    <row r="5408" spans="1:6">
      <c r="A5408"/>
      <c r="E5408"/>
      <c r="F5408"/>
    </row>
    <row r="5409" spans="1:6">
      <c r="A5409"/>
      <c r="E5409"/>
      <c r="F5409"/>
    </row>
    <row r="5410" spans="1:6">
      <c r="A5410"/>
      <c r="E5410"/>
      <c r="F5410"/>
    </row>
    <row r="5411" spans="1:6">
      <c r="A5411"/>
      <c r="E5411"/>
      <c r="F5411"/>
    </row>
    <row r="5412" spans="1:6">
      <c r="A5412"/>
      <c r="E5412"/>
      <c r="F5412"/>
    </row>
    <row r="5413" spans="1:6">
      <c r="A5413"/>
      <c r="E5413"/>
      <c r="F5413"/>
    </row>
    <row r="5414" spans="1:6">
      <c r="A5414"/>
      <c r="E5414"/>
      <c r="F5414"/>
    </row>
    <row r="5415" spans="1:6">
      <c r="A5415"/>
      <c r="E5415"/>
      <c r="F5415"/>
    </row>
    <row r="5416" spans="1:6">
      <c r="A5416"/>
      <c r="E5416"/>
      <c r="F5416"/>
    </row>
    <row r="5417" spans="1:6">
      <c r="A5417"/>
      <c r="E5417"/>
      <c r="F5417"/>
    </row>
    <row r="5418" spans="1:6">
      <c r="A5418"/>
      <c r="E5418"/>
      <c r="F5418"/>
    </row>
    <row r="5419" spans="1:6">
      <c r="A5419"/>
      <c r="E5419"/>
      <c r="F5419"/>
    </row>
    <row r="5420" spans="1:6">
      <c r="A5420"/>
      <c r="E5420"/>
      <c r="F5420"/>
    </row>
    <row r="5421" spans="1:6">
      <c r="A5421"/>
      <c r="E5421"/>
      <c r="F5421"/>
    </row>
    <row r="5422" spans="1:6">
      <c r="A5422"/>
      <c r="E5422"/>
      <c r="F5422"/>
    </row>
    <row r="5423" spans="1:6">
      <c r="A5423"/>
      <c r="E5423"/>
      <c r="F5423"/>
    </row>
    <row r="5424" spans="1:6">
      <c r="A5424"/>
      <c r="E5424"/>
      <c r="F5424"/>
    </row>
    <row r="5425" spans="1:6">
      <c r="A5425"/>
      <c r="E5425"/>
      <c r="F5425"/>
    </row>
    <row r="5426" spans="1:6">
      <c r="A5426"/>
      <c r="E5426"/>
      <c r="F5426"/>
    </row>
    <row r="5427" spans="1:6">
      <c r="A5427"/>
      <c r="E5427"/>
      <c r="F5427"/>
    </row>
    <row r="5428" spans="1:6">
      <c r="A5428"/>
      <c r="E5428"/>
      <c r="F5428"/>
    </row>
    <row r="5429" spans="1:6">
      <c r="A5429"/>
      <c r="E5429"/>
      <c r="F5429"/>
    </row>
    <row r="5430" spans="1:6">
      <c r="A5430"/>
      <c r="E5430"/>
      <c r="F5430"/>
    </row>
    <row r="5431" spans="1:6">
      <c r="A5431"/>
      <c r="E5431"/>
      <c r="F5431"/>
    </row>
    <row r="5432" spans="1:6">
      <c r="A5432"/>
      <c r="E5432"/>
      <c r="F5432"/>
    </row>
    <row r="5433" spans="1:6">
      <c r="A5433"/>
      <c r="E5433"/>
      <c r="F5433"/>
    </row>
    <row r="5434" spans="1:6">
      <c r="A5434"/>
      <c r="E5434"/>
      <c r="F5434"/>
    </row>
    <row r="5435" spans="1:6">
      <c r="A5435"/>
      <c r="E5435"/>
      <c r="F5435"/>
    </row>
    <row r="5436" spans="1:6">
      <c r="A5436"/>
      <c r="E5436"/>
      <c r="F5436"/>
    </row>
    <row r="5437" spans="1:6">
      <c r="A5437"/>
      <c r="E5437"/>
      <c r="F5437"/>
    </row>
    <row r="5438" spans="1:6">
      <c r="A5438"/>
      <c r="E5438"/>
      <c r="F5438"/>
    </row>
    <row r="5439" spans="1:6">
      <c r="A5439"/>
      <c r="E5439"/>
      <c r="F5439"/>
    </row>
    <row r="5440" spans="1:6">
      <c r="A5440"/>
      <c r="E5440"/>
      <c r="F5440"/>
    </row>
    <row r="5441" spans="1:6">
      <c r="A5441"/>
      <c r="E5441"/>
      <c r="F5441"/>
    </row>
    <row r="5442" spans="1:6">
      <c r="A5442"/>
      <c r="E5442"/>
      <c r="F5442"/>
    </row>
    <row r="5443" spans="1:6">
      <c r="A5443"/>
      <c r="E5443"/>
      <c r="F5443"/>
    </row>
    <row r="5444" spans="1:6">
      <c r="A5444"/>
      <c r="E5444"/>
      <c r="F5444"/>
    </row>
    <row r="5445" spans="1:6">
      <c r="A5445"/>
      <c r="E5445"/>
      <c r="F5445"/>
    </row>
    <row r="5446" spans="1:6">
      <c r="A5446"/>
      <c r="E5446"/>
      <c r="F5446"/>
    </row>
    <row r="5447" spans="1:6">
      <c r="A5447"/>
      <c r="E5447"/>
      <c r="F5447"/>
    </row>
    <row r="5448" spans="1:6">
      <c r="A5448"/>
      <c r="E5448"/>
      <c r="F5448"/>
    </row>
    <row r="5449" spans="1:6">
      <c r="A5449"/>
      <c r="E5449"/>
      <c r="F5449"/>
    </row>
    <row r="5450" spans="1:6">
      <c r="A5450"/>
      <c r="E5450"/>
      <c r="F5450"/>
    </row>
    <row r="5451" spans="1:6">
      <c r="A5451"/>
      <c r="E5451"/>
      <c r="F5451"/>
    </row>
    <row r="5452" spans="1:6">
      <c r="A5452"/>
      <c r="E5452"/>
      <c r="F5452"/>
    </row>
    <row r="5453" spans="1:6">
      <c r="A5453"/>
      <c r="E5453"/>
      <c r="F5453"/>
    </row>
    <row r="5454" spans="1:6">
      <c r="A5454"/>
      <c r="E5454"/>
      <c r="F5454"/>
    </row>
    <row r="5455" spans="1:6">
      <c r="A5455"/>
      <c r="E5455"/>
      <c r="F5455"/>
    </row>
    <row r="5456" spans="1:6">
      <c r="A5456"/>
      <c r="E5456"/>
      <c r="F5456"/>
    </row>
    <row r="5457" spans="1:6">
      <c r="A5457"/>
      <c r="E5457"/>
      <c r="F5457"/>
    </row>
    <row r="5458" spans="1:6">
      <c r="A5458"/>
      <c r="E5458"/>
      <c r="F5458"/>
    </row>
    <row r="5459" spans="1:6">
      <c r="A5459"/>
      <c r="E5459"/>
      <c r="F5459"/>
    </row>
    <row r="5460" spans="1:6">
      <c r="A5460"/>
      <c r="E5460"/>
      <c r="F5460"/>
    </row>
    <row r="5461" spans="1:6">
      <c r="A5461"/>
      <c r="E5461"/>
      <c r="F5461"/>
    </row>
    <row r="5462" spans="1:6">
      <c r="A5462"/>
      <c r="E5462"/>
      <c r="F5462"/>
    </row>
    <row r="5463" spans="1:6">
      <c r="A5463"/>
      <c r="E5463"/>
      <c r="F5463"/>
    </row>
    <row r="5464" spans="1:6">
      <c r="A5464"/>
      <c r="E5464"/>
      <c r="F5464"/>
    </row>
    <row r="5465" spans="1:6">
      <c r="A5465"/>
      <c r="E5465"/>
      <c r="F5465"/>
    </row>
    <row r="5466" spans="1:6">
      <c r="A5466"/>
      <c r="E5466"/>
      <c r="F5466"/>
    </row>
    <row r="5467" spans="1:6">
      <c r="A5467"/>
      <c r="E5467"/>
      <c r="F5467"/>
    </row>
    <row r="5468" spans="1:6">
      <c r="A5468"/>
      <c r="E5468"/>
      <c r="F5468"/>
    </row>
    <row r="5469" spans="1:6">
      <c r="A5469"/>
      <c r="E5469"/>
      <c r="F5469"/>
    </row>
    <row r="5470" spans="1:6">
      <c r="A5470"/>
      <c r="E5470"/>
      <c r="F5470"/>
    </row>
    <row r="5471" spans="1:6">
      <c r="A5471"/>
      <c r="E5471"/>
      <c r="F5471"/>
    </row>
    <row r="5472" spans="1:6">
      <c r="A5472"/>
      <c r="E5472"/>
      <c r="F5472"/>
    </row>
    <row r="5473" spans="1:6">
      <c r="A5473"/>
      <c r="E5473"/>
      <c r="F5473"/>
    </row>
    <row r="5474" spans="1:6">
      <c r="A5474"/>
      <c r="E5474"/>
      <c r="F5474"/>
    </row>
    <row r="5475" spans="1:6">
      <c r="A5475"/>
      <c r="E5475"/>
      <c r="F5475"/>
    </row>
    <row r="5476" spans="1:6">
      <c r="A5476"/>
      <c r="E5476"/>
      <c r="F5476"/>
    </row>
    <row r="5477" spans="1:6">
      <c r="A5477"/>
      <c r="E5477"/>
      <c r="F5477"/>
    </row>
    <row r="5478" spans="1:6">
      <c r="A5478"/>
      <c r="E5478"/>
      <c r="F5478"/>
    </row>
    <row r="5479" spans="1:6">
      <c r="A5479"/>
      <c r="E5479"/>
      <c r="F5479"/>
    </row>
    <row r="5480" spans="1:6">
      <c r="A5480"/>
      <c r="E5480"/>
      <c r="F5480"/>
    </row>
    <row r="5481" spans="1:6">
      <c r="A5481"/>
      <c r="E5481"/>
      <c r="F5481"/>
    </row>
    <row r="5482" spans="1:6">
      <c r="A5482"/>
      <c r="E5482"/>
      <c r="F5482"/>
    </row>
    <row r="5483" spans="1:6">
      <c r="A5483"/>
      <c r="E5483"/>
      <c r="F5483"/>
    </row>
    <row r="5484" spans="1:6">
      <c r="A5484"/>
      <c r="E5484"/>
      <c r="F5484"/>
    </row>
    <row r="5485" spans="1:6">
      <c r="A5485"/>
      <c r="E5485"/>
      <c r="F5485"/>
    </row>
    <row r="5486" spans="1:6">
      <c r="A5486"/>
      <c r="E5486"/>
      <c r="F5486"/>
    </row>
    <row r="5487" spans="1:6">
      <c r="A5487"/>
      <c r="E5487"/>
      <c r="F5487"/>
    </row>
    <row r="5488" spans="1:6">
      <c r="A5488"/>
      <c r="E5488"/>
      <c r="F5488"/>
    </row>
    <row r="5489" spans="1:6">
      <c r="A5489"/>
      <c r="E5489"/>
      <c r="F5489"/>
    </row>
    <row r="5490" spans="1:6">
      <c r="A5490"/>
      <c r="E5490"/>
      <c r="F5490"/>
    </row>
    <row r="5491" spans="1:6">
      <c r="A5491"/>
      <c r="E5491"/>
      <c r="F5491"/>
    </row>
    <row r="5492" spans="1:6">
      <c r="A5492"/>
      <c r="E5492"/>
      <c r="F5492"/>
    </row>
    <row r="5493" spans="1:6">
      <c r="A5493"/>
      <c r="E5493"/>
      <c r="F5493"/>
    </row>
    <row r="5494" spans="1:6">
      <c r="A5494"/>
      <c r="E5494"/>
      <c r="F5494"/>
    </row>
    <row r="5495" spans="1:6">
      <c r="A5495"/>
      <c r="E5495"/>
      <c r="F5495"/>
    </row>
    <row r="5496" spans="1:6">
      <c r="A5496"/>
      <c r="E5496"/>
      <c r="F5496"/>
    </row>
    <row r="5497" spans="1:6">
      <c r="A5497"/>
      <c r="E5497"/>
      <c r="F5497"/>
    </row>
    <row r="5498" spans="1:6">
      <c r="A5498"/>
      <c r="E5498"/>
      <c r="F5498"/>
    </row>
    <row r="5499" spans="1:6">
      <c r="A5499"/>
      <c r="E5499"/>
      <c r="F5499"/>
    </row>
    <row r="5500" spans="1:6">
      <c r="A5500"/>
      <c r="E5500"/>
      <c r="F5500"/>
    </row>
    <row r="5501" spans="1:6">
      <c r="A5501"/>
      <c r="E5501"/>
      <c r="F5501"/>
    </row>
    <row r="5502" spans="1:6">
      <c r="A5502"/>
      <c r="E5502"/>
      <c r="F5502"/>
    </row>
    <row r="5503" spans="1:6">
      <c r="A5503"/>
      <c r="E5503"/>
      <c r="F5503"/>
    </row>
    <row r="5504" spans="1:6">
      <c r="A5504"/>
      <c r="E5504"/>
      <c r="F5504"/>
    </row>
    <row r="5505" spans="1:6">
      <c r="A5505"/>
      <c r="E5505"/>
      <c r="F5505"/>
    </row>
    <row r="5506" spans="1:6">
      <c r="A5506"/>
      <c r="E5506"/>
      <c r="F5506"/>
    </row>
    <row r="5507" spans="1:6">
      <c r="A5507"/>
      <c r="E5507"/>
      <c r="F5507"/>
    </row>
    <row r="5508" spans="1:6">
      <c r="A5508"/>
      <c r="E5508"/>
      <c r="F5508"/>
    </row>
    <row r="5509" spans="1:6">
      <c r="A5509"/>
      <c r="E5509"/>
      <c r="F5509"/>
    </row>
    <row r="5510" spans="1:6">
      <c r="A5510"/>
      <c r="E5510"/>
      <c r="F5510"/>
    </row>
    <row r="5511" spans="1:6">
      <c r="A5511"/>
      <c r="E5511"/>
      <c r="F5511"/>
    </row>
    <row r="5512" spans="1:6">
      <c r="A5512"/>
      <c r="E5512"/>
      <c r="F5512"/>
    </row>
    <row r="5513" spans="1:6">
      <c r="A5513"/>
      <c r="E5513"/>
      <c r="F5513"/>
    </row>
    <row r="5514" spans="1:6">
      <c r="A5514"/>
      <c r="E5514"/>
      <c r="F5514"/>
    </row>
    <row r="5515" spans="1:6">
      <c r="A5515"/>
      <c r="E5515"/>
      <c r="F5515"/>
    </row>
    <row r="5516" spans="1:6">
      <c r="A5516"/>
      <c r="E5516"/>
      <c r="F5516"/>
    </row>
    <row r="5517" spans="1:6">
      <c r="A5517"/>
      <c r="E5517"/>
      <c r="F5517"/>
    </row>
    <row r="5518" spans="1:6">
      <c r="A5518"/>
      <c r="E5518"/>
      <c r="F5518"/>
    </row>
    <row r="5519" spans="1:6">
      <c r="A5519"/>
      <c r="E5519"/>
      <c r="F5519"/>
    </row>
    <row r="5520" spans="1:6">
      <c r="A5520"/>
      <c r="E5520"/>
      <c r="F5520"/>
    </row>
    <row r="5521" spans="1:6">
      <c r="A5521"/>
      <c r="E5521"/>
      <c r="F5521"/>
    </row>
    <row r="5522" spans="1:6">
      <c r="A5522"/>
      <c r="E5522"/>
      <c r="F5522"/>
    </row>
    <row r="5523" spans="1:6">
      <c r="A5523"/>
      <c r="E5523"/>
      <c r="F5523"/>
    </row>
    <row r="5524" spans="1:6">
      <c r="A5524"/>
      <c r="E5524"/>
      <c r="F5524"/>
    </row>
    <row r="5525" spans="1:6">
      <c r="A5525"/>
      <c r="E5525"/>
      <c r="F5525"/>
    </row>
    <row r="5526" spans="1:6">
      <c r="A5526"/>
      <c r="E5526"/>
      <c r="F5526"/>
    </row>
    <row r="5527" spans="1:6">
      <c r="A5527"/>
      <c r="E5527"/>
      <c r="F5527"/>
    </row>
    <row r="5528" spans="1:6">
      <c r="A5528"/>
      <c r="E5528"/>
      <c r="F5528"/>
    </row>
    <row r="5529" spans="1:6">
      <c r="A5529"/>
      <c r="E5529"/>
      <c r="F5529"/>
    </row>
    <row r="5530" spans="1:6">
      <c r="A5530"/>
      <c r="E5530"/>
      <c r="F5530"/>
    </row>
    <row r="5531" spans="1:6">
      <c r="A5531"/>
      <c r="E5531"/>
      <c r="F5531"/>
    </row>
    <row r="5532" spans="1:6">
      <c r="A5532"/>
      <c r="E5532"/>
      <c r="F5532"/>
    </row>
    <row r="5533" spans="1:6">
      <c r="A5533"/>
      <c r="E5533"/>
      <c r="F5533"/>
    </row>
    <row r="5534" spans="1:6">
      <c r="A5534"/>
      <c r="E5534"/>
      <c r="F5534"/>
    </row>
    <row r="5535" spans="1:6">
      <c r="A5535"/>
      <c r="E5535"/>
      <c r="F5535"/>
    </row>
    <row r="5536" spans="1:6">
      <c r="A5536"/>
      <c r="E5536"/>
      <c r="F5536"/>
    </row>
    <row r="5537" spans="1:6">
      <c r="A5537"/>
      <c r="E5537"/>
      <c r="F5537"/>
    </row>
    <row r="5538" spans="1:6">
      <c r="A5538"/>
      <c r="E5538"/>
      <c r="F5538"/>
    </row>
    <row r="5539" spans="1:6">
      <c r="A5539"/>
      <c r="E5539"/>
      <c r="F5539"/>
    </row>
    <row r="5540" spans="1:6">
      <c r="A5540"/>
      <c r="E5540"/>
      <c r="F5540"/>
    </row>
    <row r="5541" spans="1:6">
      <c r="A5541"/>
      <c r="E5541"/>
      <c r="F5541"/>
    </row>
    <row r="5542" spans="1:6">
      <c r="A5542"/>
      <c r="E5542"/>
      <c r="F5542"/>
    </row>
    <row r="5543" spans="1:6">
      <c r="A5543"/>
      <c r="E5543"/>
      <c r="F5543"/>
    </row>
    <row r="5544" spans="1:6">
      <c r="A5544"/>
      <c r="E5544"/>
      <c r="F5544"/>
    </row>
    <row r="5545" spans="1:6">
      <c r="A5545"/>
      <c r="E5545"/>
      <c r="F5545"/>
    </row>
    <row r="5546" spans="1:6">
      <c r="A5546"/>
      <c r="E5546"/>
      <c r="F5546"/>
    </row>
    <row r="5547" spans="1:6">
      <c r="A5547"/>
      <c r="E5547"/>
      <c r="F5547"/>
    </row>
    <row r="5548" spans="1:6">
      <c r="A5548"/>
      <c r="E5548"/>
      <c r="F5548"/>
    </row>
    <row r="5549" spans="1:6">
      <c r="A5549"/>
      <c r="E5549"/>
      <c r="F5549"/>
    </row>
    <row r="5550" spans="1:6">
      <c r="A5550"/>
      <c r="E5550"/>
      <c r="F5550"/>
    </row>
    <row r="5551" spans="1:6">
      <c r="A5551"/>
      <c r="E5551"/>
      <c r="F5551"/>
    </row>
    <row r="5552" spans="1:6">
      <c r="A5552"/>
      <c r="E5552"/>
      <c r="F5552"/>
    </row>
    <row r="5553" spans="1:6">
      <c r="A5553"/>
      <c r="E5553"/>
      <c r="F5553"/>
    </row>
    <row r="5554" spans="1:6">
      <c r="A5554"/>
      <c r="E5554"/>
      <c r="F5554"/>
    </row>
    <row r="5555" spans="1:6">
      <c r="A5555"/>
      <c r="E5555"/>
      <c r="F5555"/>
    </row>
    <row r="5556" spans="1:6">
      <c r="A5556"/>
      <c r="E5556"/>
      <c r="F5556"/>
    </row>
    <row r="5557" spans="1:6">
      <c r="A5557"/>
      <c r="E5557"/>
      <c r="F5557"/>
    </row>
    <row r="5558" spans="1:6">
      <c r="A5558"/>
      <c r="E5558"/>
      <c r="F5558"/>
    </row>
    <row r="5559" spans="1:6">
      <c r="A5559"/>
      <c r="E5559"/>
      <c r="F5559"/>
    </row>
    <row r="5560" spans="1:6">
      <c r="A5560"/>
      <c r="E5560"/>
      <c r="F5560"/>
    </row>
    <row r="5561" spans="1:6">
      <c r="A5561"/>
      <c r="E5561"/>
      <c r="F5561"/>
    </row>
    <row r="5562" spans="1:6">
      <c r="A5562"/>
      <c r="E5562"/>
      <c r="F5562"/>
    </row>
    <row r="5563" spans="1:6">
      <c r="A5563"/>
      <c r="E5563"/>
      <c r="F5563"/>
    </row>
    <row r="5564" spans="1:6">
      <c r="A5564"/>
      <c r="E5564"/>
      <c r="F5564"/>
    </row>
    <row r="5565" spans="1:6">
      <c r="A5565"/>
      <c r="E5565"/>
      <c r="F5565"/>
    </row>
    <row r="5566" spans="1:6">
      <c r="A5566"/>
      <c r="E5566"/>
      <c r="F5566"/>
    </row>
    <row r="5567" spans="1:6">
      <c r="A5567"/>
      <c r="E5567"/>
      <c r="F5567"/>
    </row>
    <row r="5568" spans="1:6">
      <c r="A5568"/>
      <c r="E5568"/>
      <c r="F5568"/>
    </row>
    <row r="5569" spans="1:6">
      <c r="A5569"/>
      <c r="E5569"/>
      <c r="F5569"/>
    </row>
    <row r="5570" spans="1:6">
      <c r="A5570"/>
      <c r="E5570"/>
      <c r="F5570"/>
    </row>
    <row r="5571" spans="1:6">
      <c r="A5571"/>
      <c r="E5571"/>
      <c r="F5571"/>
    </row>
    <row r="5572" spans="1:6">
      <c r="A5572"/>
      <c r="E5572"/>
      <c r="F5572"/>
    </row>
    <row r="5573" spans="1:6">
      <c r="A5573"/>
      <c r="E5573"/>
      <c r="F5573"/>
    </row>
    <row r="5574" spans="1:6">
      <c r="A5574"/>
      <c r="E5574"/>
      <c r="F5574"/>
    </row>
    <row r="5575" spans="1:6">
      <c r="A5575"/>
      <c r="E5575"/>
      <c r="F5575"/>
    </row>
    <row r="5576" spans="1:6">
      <c r="A5576"/>
      <c r="E5576"/>
      <c r="F5576"/>
    </row>
    <row r="5577" spans="1:6">
      <c r="A5577"/>
      <c r="E5577"/>
      <c r="F5577"/>
    </row>
    <row r="5578" spans="1:6">
      <c r="A5578"/>
      <c r="E5578"/>
      <c r="F5578"/>
    </row>
    <row r="5579" spans="1:6">
      <c r="A5579"/>
      <c r="E5579"/>
      <c r="F5579"/>
    </row>
    <row r="5580" spans="1:6">
      <c r="A5580"/>
      <c r="E5580"/>
      <c r="F5580"/>
    </row>
    <row r="5581" spans="1:6">
      <c r="A5581"/>
      <c r="E5581"/>
      <c r="F5581"/>
    </row>
    <row r="5582" spans="1:6">
      <c r="A5582"/>
      <c r="E5582"/>
      <c r="F5582"/>
    </row>
    <row r="5583" spans="1:6">
      <c r="A5583"/>
      <c r="E5583"/>
      <c r="F5583"/>
    </row>
    <row r="5584" spans="1:6">
      <c r="A5584"/>
      <c r="E5584"/>
      <c r="F5584"/>
    </row>
    <row r="5585" spans="1:6">
      <c r="A5585"/>
      <c r="E5585"/>
      <c r="F5585"/>
    </row>
    <row r="5586" spans="1:6">
      <c r="A5586"/>
      <c r="E5586"/>
      <c r="F5586"/>
    </row>
    <row r="5587" spans="1:6">
      <c r="A5587"/>
      <c r="E5587"/>
      <c r="F5587"/>
    </row>
    <row r="5588" spans="1:6">
      <c r="A5588"/>
      <c r="E5588"/>
      <c r="F5588"/>
    </row>
    <row r="5589" spans="1:6">
      <c r="A5589"/>
      <c r="E5589"/>
      <c r="F5589"/>
    </row>
    <row r="5590" spans="1:6">
      <c r="A5590"/>
      <c r="E5590"/>
      <c r="F5590"/>
    </row>
    <row r="5591" spans="1:6">
      <c r="A5591"/>
      <c r="E5591"/>
      <c r="F5591"/>
    </row>
    <row r="5592" spans="1:6">
      <c r="A5592"/>
      <c r="E5592"/>
      <c r="F5592"/>
    </row>
    <row r="5593" spans="1:6">
      <c r="A5593"/>
      <c r="E5593"/>
      <c r="F5593"/>
    </row>
    <row r="5594" spans="1:6">
      <c r="A5594"/>
      <c r="E5594"/>
      <c r="F5594"/>
    </row>
    <row r="5595" spans="1:6">
      <c r="A5595"/>
      <c r="E5595"/>
      <c r="F5595"/>
    </row>
    <row r="5596" spans="1:6">
      <c r="A5596"/>
      <c r="E5596"/>
      <c r="F5596"/>
    </row>
    <row r="5597" spans="1:6">
      <c r="A5597"/>
      <c r="E5597"/>
      <c r="F5597"/>
    </row>
    <row r="5598" spans="1:6">
      <c r="A5598"/>
      <c r="E5598"/>
      <c r="F5598"/>
    </row>
    <row r="5599" spans="1:6">
      <c r="A5599"/>
      <c r="E5599"/>
      <c r="F5599"/>
    </row>
    <row r="5600" spans="1:6">
      <c r="A5600"/>
      <c r="E5600"/>
      <c r="F5600"/>
    </row>
    <row r="5601" spans="1:6">
      <c r="A5601"/>
      <c r="E5601"/>
      <c r="F5601"/>
    </row>
    <row r="5602" spans="1:6">
      <c r="A5602"/>
      <c r="E5602"/>
      <c r="F5602"/>
    </row>
    <row r="5603" spans="1:6">
      <c r="A5603"/>
      <c r="E5603"/>
      <c r="F5603"/>
    </row>
    <row r="5604" spans="1:6">
      <c r="A5604"/>
      <c r="E5604"/>
      <c r="F5604"/>
    </row>
    <row r="5605" spans="1:6">
      <c r="A5605"/>
      <c r="E5605"/>
      <c r="F5605"/>
    </row>
    <row r="5606" spans="1:6">
      <c r="A5606"/>
      <c r="E5606"/>
      <c r="F5606"/>
    </row>
    <row r="5607" spans="1:6">
      <c r="A5607"/>
      <c r="E5607"/>
      <c r="F5607"/>
    </row>
    <row r="5608" spans="1:6">
      <c r="A5608"/>
      <c r="E5608"/>
      <c r="F5608"/>
    </row>
    <row r="5609" spans="1:6">
      <c r="A5609"/>
      <c r="E5609"/>
      <c r="F5609"/>
    </row>
    <row r="5610" spans="1:6">
      <c r="A5610"/>
      <c r="E5610"/>
      <c r="F5610"/>
    </row>
    <row r="5611" spans="1:6">
      <c r="A5611"/>
      <c r="E5611"/>
      <c r="F5611"/>
    </row>
    <row r="5612" spans="1:6">
      <c r="A5612"/>
      <c r="E5612"/>
      <c r="F5612"/>
    </row>
    <row r="5613" spans="1:6">
      <c r="A5613"/>
      <c r="E5613"/>
      <c r="F5613"/>
    </row>
    <row r="5614" spans="1:6">
      <c r="A5614"/>
      <c r="E5614"/>
      <c r="F5614"/>
    </row>
    <row r="5615" spans="1:6">
      <c r="A5615"/>
      <c r="E5615"/>
      <c r="F5615"/>
    </row>
    <row r="5616" spans="1:6">
      <c r="A5616"/>
      <c r="E5616"/>
      <c r="F5616"/>
    </row>
    <row r="5617" spans="1:6">
      <c r="A5617"/>
      <c r="E5617"/>
      <c r="F5617"/>
    </row>
    <row r="5618" spans="1:6">
      <c r="A5618"/>
      <c r="E5618"/>
      <c r="F5618"/>
    </row>
    <row r="5619" spans="1:6">
      <c r="A5619"/>
      <c r="E5619"/>
      <c r="F5619"/>
    </row>
    <row r="5620" spans="1:6">
      <c r="A5620"/>
      <c r="E5620"/>
      <c r="F5620"/>
    </row>
    <row r="5621" spans="1:6">
      <c r="A5621"/>
      <c r="E5621"/>
      <c r="F5621"/>
    </row>
    <row r="5622" spans="1:6">
      <c r="A5622"/>
      <c r="E5622"/>
      <c r="F5622"/>
    </row>
    <row r="5623" spans="1:6">
      <c r="A5623"/>
      <c r="E5623"/>
      <c r="F5623"/>
    </row>
    <row r="5624" spans="1:6">
      <c r="A5624"/>
      <c r="E5624"/>
      <c r="F5624"/>
    </row>
    <row r="5625" spans="1:6">
      <c r="A5625"/>
      <c r="E5625"/>
      <c r="F5625"/>
    </row>
    <row r="5626" spans="1:6">
      <c r="A5626"/>
      <c r="E5626"/>
      <c r="F5626"/>
    </row>
    <row r="5627" spans="1:6">
      <c r="A5627"/>
      <c r="E5627"/>
      <c r="F5627"/>
    </row>
    <row r="5628" spans="1:6">
      <c r="A5628"/>
      <c r="E5628"/>
      <c r="F5628"/>
    </row>
    <row r="5629" spans="1:6">
      <c r="A5629"/>
      <c r="E5629"/>
      <c r="F5629"/>
    </row>
    <row r="5630" spans="1:6">
      <c r="A5630"/>
      <c r="E5630"/>
      <c r="F5630"/>
    </row>
    <row r="5631" spans="1:6">
      <c r="A5631"/>
      <c r="E5631"/>
      <c r="F5631"/>
    </row>
    <row r="5632" spans="1:6">
      <c r="A5632"/>
      <c r="E5632"/>
      <c r="F5632"/>
    </row>
    <row r="5633" spans="1:6">
      <c r="A5633"/>
      <c r="E5633"/>
      <c r="F5633"/>
    </row>
    <row r="5634" spans="1:6">
      <c r="A5634"/>
      <c r="E5634"/>
      <c r="F5634"/>
    </row>
    <row r="5635" spans="1:6">
      <c r="A5635"/>
      <c r="E5635"/>
      <c r="F5635"/>
    </row>
    <row r="5636" spans="1:6">
      <c r="A5636"/>
      <c r="E5636"/>
      <c r="F5636"/>
    </row>
    <row r="5637" spans="1:6">
      <c r="A5637"/>
      <c r="E5637"/>
      <c r="F5637"/>
    </row>
    <row r="5638" spans="1:6">
      <c r="A5638"/>
      <c r="E5638"/>
      <c r="F5638"/>
    </row>
    <row r="5639" spans="1:6">
      <c r="A5639"/>
      <c r="E5639"/>
      <c r="F5639"/>
    </row>
    <row r="5640" spans="1:6">
      <c r="A5640"/>
      <c r="E5640"/>
      <c r="F5640"/>
    </row>
    <row r="5641" spans="1:6">
      <c r="A5641"/>
      <c r="E5641"/>
      <c r="F5641"/>
    </row>
    <row r="5642" spans="1:6">
      <c r="A5642"/>
      <c r="E5642"/>
      <c r="F5642"/>
    </row>
    <row r="5643" spans="1:6">
      <c r="A5643"/>
      <c r="E5643"/>
      <c r="F5643"/>
    </row>
    <row r="5644" spans="1:6">
      <c r="A5644"/>
      <c r="E5644"/>
      <c r="F5644"/>
    </row>
    <row r="5645" spans="1:6">
      <c r="A5645"/>
      <c r="E5645"/>
      <c r="F5645"/>
    </row>
    <row r="5646" spans="1:6">
      <c r="A5646"/>
      <c r="E5646"/>
      <c r="F5646"/>
    </row>
    <row r="5647" spans="1:6">
      <c r="A5647"/>
      <c r="E5647"/>
      <c r="F5647"/>
    </row>
    <row r="5648" spans="1:6">
      <c r="A5648"/>
      <c r="E5648"/>
      <c r="F5648"/>
    </row>
    <row r="5649" spans="1:6">
      <c r="A5649"/>
      <c r="E5649"/>
      <c r="F5649"/>
    </row>
    <row r="5650" spans="1:6">
      <c r="A5650"/>
      <c r="E5650"/>
      <c r="F5650"/>
    </row>
    <row r="5651" spans="1:6">
      <c r="A5651"/>
      <c r="E5651"/>
      <c r="F5651"/>
    </row>
    <row r="5652" spans="1:6">
      <c r="A5652"/>
      <c r="E5652"/>
      <c r="F5652"/>
    </row>
    <row r="5653" spans="1:6">
      <c r="A5653"/>
      <c r="E5653"/>
      <c r="F5653"/>
    </row>
    <row r="5654" spans="1:6">
      <c r="A5654"/>
      <c r="E5654"/>
      <c r="F5654"/>
    </row>
    <row r="5655" spans="1:6">
      <c r="A5655"/>
      <c r="E5655"/>
      <c r="F5655"/>
    </row>
    <row r="5656" spans="1:6">
      <c r="A5656"/>
      <c r="E5656"/>
      <c r="F5656"/>
    </row>
    <row r="5657" spans="1:6">
      <c r="A5657"/>
      <c r="E5657"/>
      <c r="F5657"/>
    </row>
    <row r="5658" spans="1:6">
      <c r="A5658"/>
      <c r="E5658"/>
      <c r="F5658"/>
    </row>
    <row r="5659" spans="1:6">
      <c r="A5659"/>
      <c r="E5659"/>
      <c r="F5659"/>
    </row>
    <row r="5660" spans="1:6">
      <c r="A5660"/>
      <c r="E5660"/>
      <c r="F5660"/>
    </row>
    <row r="5661" spans="1:6">
      <c r="A5661"/>
      <c r="E5661"/>
      <c r="F5661"/>
    </row>
    <row r="5662" spans="1:6">
      <c r="A5662"/>
      <c r="E5662"/>
      <c r="F5662"/>
    </row>
    <row r="5663" spans="1:6">
      <c r="A5663"/>
      <c r="E5663"/>
      <c r="F5663"/>
    </row>
    <row r="5664" spans="1:6">
      <c r="A5664"/>
      <c r="E5664"/>
      <c r="F5664"/>
    </row>
    <row r="5665" spans="1:6">
      <c r="A5665"/>
      <c r="E5665"/>
      <c r="F5665"/>
    </row>
    <row r="5666" spans="1:6">
      <c r="A5666"/>
      <c r="E5666"/>
      <c r="F5666"/>
    </row>
    <row r="5667" spans="1:6">
      <c r="A5667"/>
      <c r="E5667"/>
      <c r="F5667"/>
    </row>
    <row r="5668" spans="1:6">
      <c r="A5668"/>
      <c r="E5668"/>
      <c r="F5668"/>
    </row>
    <row r="5669" spans="1:6">
      <c r="A5669"/>
      <c r="E5669"/>
      <c r="F5669"/>
    </row>
    <row r="5670" spans="1:6">
      <c r="A5670"/>
      <c r="E5670"/>
      <c r="F5670"/>
    </row>
    <row r="5671" spans="1:6">
      <c r="A5671"/>
      <c r="E5671"/>
      <c r="F5671"/>
    </row>
    <row r="5672" spans="1:6">
      <c r="A5672"/>
      <c r="E5672"/>
      <c r="F5672"/>
    </row>
    <row r="5673" spans="1:6">
      <c r="A5673"/>
      <c r="E5673"/>
      <c r="F5673"/>
    </row>
    <row r="5674" spans="1:6">
      <c r="A5674"/>
      <c r="E5674"/>
      <c r="F5674"/>
    </row>
    <row r="5675" spans="1:6">
      <c r="A5675"/>
      <c r="E5675"/>
      <c r="F5675"/>
    </row>
    <row r="5676" spans="1:6">
      <c r="A5676"/>
      <c r="E5676"/>
      <c r="F5676"/>
    </row>
    <row r="5677" spans="1:6">
      <c r="A5677"/>
      <c r="E5677"/>
      <c r="F5677"/>
    </row>
    <row r="5678" spans="1:6">
      <c r="A5678"/>
      <c r="E5678"/>
      <c r="F5678"/>
    </row>
    <row r="5679" spans="1:6">
      <c r="A5679"/>
      <c r="E5679"/>
      <c r="F5679"/>
    </row>
    <row r="5680" spans="1:6">
      <c r="A5680"/>
      <c r="E5680"/>
      <c r="F5680"/>
    </row>
    <row r="5681" spans="1:6">
      <c r="A5681"/>
      <c r="E5681"/>
      <c r="F5681"/>
    </row>
    <row r="5682" spans="1:6">
      <c r="A5682"/>
      <c r="E5682"/>
      <c r="F5682"/>
    </row>
    <row r="5683" spans="1:6">
      <c r="A5683"/>
      <c r="E5683"/>
      <c r="F5683"/>
    </row>
    <row r="5684" spans="1:6">
      <c r="A5684"/>
      <c r="E5684"/>
      <c r="F5684"/>
    </row>
    <row r="5685" spans="1:6">
      <c r="A5685"/>
      <c r="E5685"/>
      <c r="F5685"/>
    </row>
    <row r="5686" spans="1:6">
      <c r="A5686"/>
      <c r="E5686"/>
      <c r="F5686"/>
    </row>
    <row r="5687" spans="1:6">
      <c r="A5687"/>
      <c r="E5687"/>
      <c r="F5687"/>
    </row>
    <row r="5688" spans="1:6">
      <c r="A5688"/>
      <c r="E5688"/>
      <c r="F5688"/>
    </row>
    <row r="5689" spans="1:6">
      <c r="A5689"/>
      <c r="E5689"/>
      <c r="F5689"/>
    </row>
    <row r="5690" spans="1:6">
      <c r="A5690"/>
      <c r="E5690"/>
      <c r="F5690"/>
    </row>
    <row r="5691" spans="1:6">
      <c r="A5691"/>
      <c r="E5691"/>
      <c r="F5691"/>
    </row>
    <row r="5692" spans="1:6">
      <c r="A5692"/>
      <c r="E5692"/>
      <c r="F5692"/>
    </row>
    <row r="5693" spans="1:6">
      <c r="A5693"/>
      <c r="E5693"/>
      <c r="F5693"/>
    </row>
    <row r="5694" spans="1:6">
      <c r="A5694"/>
      <c r="E5694"/>
      <c r="F5694"/>
    </row>
    <row r="5695" spans="1:6">
      <c r="A5695"/>
      <c r="E5695"/>
      <c r="F5695"/>
    </row>
    <row r="5696" spans="1:6">
      <c r="A5696"/>
      <c r="E5696"/>
      <c r="F5696"/>
    </row>
    <row r="5697" spans="1:6">
      <c r="A5697"/>
      <c r="E5697"/>
      <c r="F5697"/>
    </row>
    <row r="5698" spans="1:6">
      <c r="A5698"/>
      <c r="E5698"/>
      <c r="F5698"/>
    </row>
    <row r="5699" spans="1:6">
      <c r="A5699"/>
      <c r="E5699"/>
      <c r="F5699"/>
    </row>
    <row r="5700" spans="1:6">
      <c r="A5700"/>
      <c r="E5700"/>
      <c r="F5700"/>
    </row>
    <row r="5701" spans="1:6">
      <c r="A5701"/>
      <c r="E5701"/>
      <c r="F5701"/>
    </row>
    <row r="5702" spans="1:6">
      <c r="A5702"/>
      <c r="E5702"/>
      <c r="F5702"/>
    </row>
    <row r="5703" spans="1:6">
      <c r="A5703"/>
      <c r="E5703"/>
      <c r="F5703"/>
    </row>
    <row r="5704" spans="1:6">
      <c r="A5704"/>
      <c r="E5704"/>
      <c r="F5704"/>
    </row>
    <row r="5705" spans="1:6">
      <c r="A5705"/>
      <c r="E5705"/>
      <c r="F5705"/>
    </row>
    <row r="5706" spans="1:6">
      <c r="A5706"/>
      <c r="E5706"/>
      <c r="F5706"/>
    </row>
    <row r="5707" spans="1:6">
      <c r="A5707"/>
      <c r="E5707"/>
      <c r="F5707"/>
    </row>
    <row r="5708" spans="1:6">
      <c r="A5708"/>
      <c r="E5708"/>
      <c r="F5708"/>
    </row>
    <row r="5709" spans="1:6">
      <c r="A5709"/>
      <c r="E5709"/>
      <c r="F5709"/>
    </row>
    <row r="5710" spans="1:6">
      <c r="A5710"/>
      <c r="E5710"/>
      <c r="F5710"/>
    </row>
    <row r="5711" spans="1:6">
      <c r="A5711"/>
      <c r="E5711"/>
      <c r="F5711"/>
    </row>
    <row r="5712" spans="1:6">
      <c r="A5712"/>
      <c r="E5712"/>
      <c r="F5712"/>
    </row>
    <row r="5713" spans="1:6">
      <c r="A5713"/>
      <c r="E5713"/>
      <c r="F5713"/>
    </row>
    <row r="5714" spans="1:6">
      <c r="A5714"/>
      <c r="E5714"/>
      <c r="F5714"/>
    </row>
    <row r="5715" spans="1:6">
      <c r="A5715"/>
      <c r="E5715"/>
      <c r="F5715"/>
    </row>
    <row r="5716" spans="1:6">
      <c r="A5716"/>
      <c r="E5716"/>
      <c r="F5716"/>
    </row>
    <row r="5717" spans="1:6">
      <c r="A5717"/>
      <c r="E5717"/>
      <c r="F5717"/>
    </row>
    <row r="5718" spans="1:6">
      <c r="A5718"/>
      <c r="E5718"/>
      <c r="F5718"/>
    </row>
    <row r="5719" spans="1:6">
      <c r="A5719"/>
      <c r="E5719"/>
      <c r="F5719"/>
    </row>
    <row r="5720" spans="1:6">
      <c r="A5720"/>
      <c r="E5720"/>
      <c r="F5720"/>
    </row>
    <row r="5721" spans="1:6">
      <c r="A5721"/>
      <c r="E5721"/>
      <c r="F5721"/>
    </row>
    <row r="5722" spans="1:6">
      <c r="A5722"/>
      <c r="E5722"/>
      <c r="F5722"/>
    </row>
    <row r="5723" spans="1:6">
      <c r="A5723"/>
      <c r="E5723"/>
      <c r="F5723"/>
    </row>
    <row r="5724" spans="1:6">
      <c r="A5724"/>
      <c r="E5724"/>
      <c r="F5724"/>
    </row>
    <row r="5725" spans="1:6">
      <c r="A5725"/>
      <c r="E5725"/>
      <c r="F5725"/>
    </row>
    <row r="5726" spans="1:6">
      <c r="A5726"/>
      <c r="E5726"/>
      <c r="F5726"/>
    </row>
    <row r="5727" spans="1:6">
      <c r="A5727"/>
      <c r="E5727"/>
      <c r="F5727"/>
    </row>
    <row r="5728" spans="1:6">
      <c r="A5728"/>
      <c r="E5728"/>
      <c r="F5728"/>
    </row>
    <row r="5729" spans="1:6">
      <c r="A5729"/>
      <c r="E5729"/>
      <c r="F5729"/>
    </row>
    <row r="5730" spans="1:6">
      <c r="A5730"/>
      <c r="E5730"/>
      <c r="F5730"/>
    </row>
    <row r="5731" spans="1:6">
      <c r="A5731"/>
      <c r="E5731"/>
      <c r="F5731"/>
    </row>
    <row r="5732" spans="1:6">
      <c r="A5732"/>
      <c r="E5732"/>
      <c r="F5732"/>
    </row>
    <row r="5733" spans="1:6">
      <c r="A5733"/>
      <c r="E5733"/>
      <c r="F5733"/>
    </row>
    <row r="5734" spans="1:6">
      <c r="A5734"/>
      <c r="E5734"/>
      <c r="F5734"/>
    </row>
    <row r="5735" spans="1:6">
      <c r="A5735"/>
      <c r="E5735"/>
      <c r="F5735"/>
    </row>
    <row r="5736" spans="1:6">
      <c r="A5736"/>
      <c r="E5736"/>
      <c r="F5736"/>
    </row>
    <row r="5737" spans="1:6">
      <c r="A5737"/>
      <c r="E5737"/>
      <c r="F5737"/>
    </row>
    <row r="5738" spans="1:6">
      <c r="A5738"/>
      <c r="E5738"/>
      <c r="F5738"/>
    </row>
    <row r="5739" spans="1:6">
      <c r="A5739"/>
      <c r="E5739"/>
      <c r="F5739"/>
    </row>
    <row r="5740" spans="1:6">
      <c r="A5740"/>
      <c r="E5740"/>
      <c r="F5740"/>
    </row>
    <row r="5741" spans="1:6">
      <c r="A5741"/>
      <c r="E5741"/>
      <c r="F5741"/>
    </row>
    <row r="5742" spans="1:6">
      <c r="A5742"/>
      <c r="E5742"/>
      <c r="F5742"/>
    </row>
    <row r="5743" spans="1:6">
      <c r="A5743"/>
      <c r="E5743"/>
      <c r="F5743"/>
    </row>
    <row r="5744" spans="1:6">
      <c r="A5744"/>
      <c r="E5744"/>
      <c r="F5744"/>
    </row>
    <row r="5745" spans="1:6">
      <c r="A5745"/>
      <c r="E5745"/>
      <c r="F5745"/>
    </row>
    <row r="5746" spans="1:6">
      <c r="A5746"/>
      <c r="E5746"/>
      <c r="F5746"/>
    </row>
    <row r="5747" spans="1:6">
      <c r="A5747"/>
      <c r="E5747"/>
      <c r="F5747"/>
    </row>
    <row r="5748" spans="1:6">
      <c r="A5748"/>
      <c r="E5748"/>
      <c r="F5748"/>
    </row>
    <row r="5749" spans="1:6">
      <c r="A5749"/>
      <c r="E5749"/>
      <c r="F5749"/>
    </row>
    <row r="5750" spans="1:6">
      <c r="A5750"/>
      <c r="E5750"/>
      <c r="F5750"/>
    </row>
    <row r="5751" spans="1:6">
      <c r="A5751"/>
      <c r="E5751"/>
      <c r="F5751"/>
    </row>
    <row r="5752" spans="1:6">
      <c r="A5752"/>
      <c r="E5752"/>
      <c r="F5752"/>
    </row>
    <row r="5753" spans="1:6">
      <c r="A5753"/>
      <c r="E5753"/>
      <c r="F5753"/>
    </row>
    <row r="5754" spans="1:6">
      <c r="A5754"/>
      <c r="E5754"/>
      <c r="F5754"/>
    </row>
    <row r="5755" spans="1:6">
      <c r="A5755"/>
      <c r="E5755"/>
      <c r="F5755"/>
    </row>
    <row r="5756" spans="1:6">
      <c r="A5756"/>
      <c r="E5756"/>
      <c r="F5756"/>
    </row>
    <row r="5757" spans="1:6">
      <c r="A5757"/>
      <c r="E5757"/>
      <c r="F5757"/>
    </row>
    <row r="5758" spans="1:6">
      <c r="A5758"/>
      <c r="E5758"/>
      <c r="F5758"/>
    </row>
    <row r="5759" spans="1:6">
      <c r="A5759"/>
      <c r="E5759"/>
      <c r="F5759"/>
    </row>
    <row r="5760" spans="1:6">
      <c r="A5760"/>
      <c r="E5760"/>
      <c r="F5760"/>
    </row>
    <row r="5761" spans="1:6">
      <c r="A5761"/>
      <c r="E5761"/>
      <c r="F5761"/>
    </row>
    <row r="5762" spans="1:6">
      <c r="A5762"/>
      <c r="E5762"/>
      <c r="F5762"/>
    </row>
    <row r="5763" spans="1:6">
      <c r="A5763"/>
      <c r="E5763"/>
      <c r="F5763"/>
    </row>
    <row r="5764" spans="1:6">
      <c r="A5764"/>
      <c r="E5764"/>
      <c r="F5764"/>
    </row>
    <row r="5765" spans="1:6">
      <c r="A5765"/>
      <c r="E5765"/>
      <c r="F5765"/>
    </row>
    <row r="5766" spans="1:6">
      <c r="A5766"/>
      <c r="E5766"/>
      <c r="F5766"/>
    </row>
    <row r="5767" spans="1:6">
      <c r="A5767"/>
      <c r="E5767"/>
      <c r="F5767"/>
    </row>
    <row r="5768" spans="1:6">
      <c r="A5768"/>
      <c r="E5768"/>
      <c r="F5768"/>
    </row>
    <row r="5769" spans="1:6">
      <c r="A5769"/>
      <c r="E5769"/>
      <c r="F5769"/>
    </row>
    <row r="5770" spans="1:6">
      <c r="A5770"/>
      <c r="E5770"/>
      <c r="F5770"/>
    </row>
    <row r="5771" spans="1:6">
      <c r="A5771"/>
      <c r="E5771"/>
      <c r="F5771"/>
    </row>
    <row r="5772" spans="1:6">
      <c r="A5772"/>
      <c r="E5772"/>
      <c r="F5772"/>
    </row>
    <row r="5773" spans="1:6">
      <c r="A5773"/>
      <c r="E5773"/>
      <c r="F5773"/>
    </row>
    <row r="5774" spans="1:6">
      <c r="A5774"/>
      <c r="E5774"/>
      <c r="F5774"/>
    </row>
    <row r="5775" spans="1:6">
      <c r="A5775"/>
      <c r="E5775"/>
      <c r="F5775"/>
    </row>
    <row r="5776" spans="1:6">
      <c r="A5776"/>
      <c r="E5776"/>
      <c r="F5776"/>
    </row>
    <row r="5777" spans="1:6">
      <c r="A5777"/>
      <c r="E5777"/>
      <c r="F5777"/>
    </row>
    <row r="5778" spans="1:6">
      <c r="A5778"/>
      <c r="E5778"/>
      <c r="F5778"/>
    </row>
    <row r="5779" spans="1:6">
      <c r="A5779"/>
      <c r="E5779"/>
      <c r="F5779"/>
    </row>
    <row r="5780" spans="1:6">
      <c r="A5780"/>
      <c r="E5780"/>
      <c r="F5780"/>
    </row>
    <row r="5781" spans="1:6">
      <c r="A5781"/>
      <c r="E5781"/>
      <c r="F5781"/>
    </row>
    <row r="5782" spans="1:6">
      <c r="A5782"/>
      <c r="E5782"/>
      <c r="F5782"/>
    </row>
    <row r="5783" spans="1:6">
      <c r="A5783"/>
      <c r="E5783"/>
      <c r="F5783"/>
    </row>
    <row r="5784" spans="1:6">
      <c r="A5784"/>
      <c r="E5784"/>
      <c r="F5784"/>
    </row>
    <row r="5785" spans="1:6">
      <c r="A5785"/>
      <c r="E5785"/>
      <c r="F5785"/>
    </row>
    <row r="5786" spans="1:6">
      <c r="A5786"/>
      <c r="E5786"/>
      <c r="F5786"/>
    </row>
    <row r="5787" spans="1:6">
      <c r="A5787"/>
      <c r="E5787"/>
      <c r="F5787"/>
    </row>
    <row r="5788" spans="1:6">
      <c r="A5788"/>
      <c r="E5788"/>
      <c r="F5788"/>
    </row>
    <row r="5789" spans="1:6">
      <c r="A5789"/>
      <c r="E5789"/>
      <c r="F5789"/>
    </row>
    <row r="5790" spans="1:6">
      <c r="A5790"/>
      <c r="E5790"/>
      <c r="F5790"/>
    </row>
    <row r="5791" spans="1:6">
      <c r="A5791"/>
      <c r="E5791"/>
      <c r="F5791"/>
    </row>
    <row r="5792" spans="1:6">
      <c r="A5792"/>
      <c r="E5792"/>
      <c r="F5792"/>
    </row>
    <row r="5793" spans="1:6">
      <c r="A5793"/>
      <c r="E5793"/>
      <c r="F5793"/>
    </row>
    <row r="5794" spans="1:6">
      <c r="A5794"/>
      <c r="E5794"/>
      <c r="F5794"/>
    </row>
    <row r="5795" spans="1:6">
      <c r="A5795"/>
      <c r="E5795"/>
      <c r="F5795"/>
    </row>
    <row r="5796" spans="1:6">
      <c r="A5796"/>
      <c r="E5796"/>
      <c r="F5796"/>
    </row>
    <row r="5797" spans="1:6">
      <c r="A5797"/>
      <c r="E5797"/>
      <c r="F5797"/>
    </row>
    <row r="5798" spans="1:6">
      <c r="A5798"/>
      <c r="E5798"/>
      <c r="F5798"/>
    </row>
    <row r="5799" spans="1:6">
      <c r="A5799"/>
      <c r="E5799"/>
      <c r="F5799"/>
    </row>
    <row r="5800" spans="1:6">
      <c r="A5800"/>
      <c r="E5800"/>
      <c r="F5800"/>
    </row>
    <row r="5801" spans="1:6">
      <c r="A5801"/>
      <c r="E5801"/>
      <c r="F5801"/>
    </row>
    <row r="5802" spans="1:6">
      <c r="A5802"/>
      <c r="E5802"/>
      <c r="F5802"/>
    </row>
    <row r="5803" spans="1:6">
      <c r="A5803"/>
      <c r="E5803"/>
      <c r="F5803"/>
    </row>
    <row r="5804" spans="1:6">
      <c r="A5804"/>
      <c r="E5804"/>
      <c r="F5804"/>
    </row>
    <row r="5805" spans="1:6">
      <c r="A5805"/>
      <c r="E5805"/>
      <c r="F5805"/>
    </row>
    <row r="5806" spans="1:6">
      <c r="A5806"/>
      <c r="E5806"/>
      <c r="F5806"/>
    </row>
    <row r="5807" spans="1:6">
      <c r="A5807"/>
      <c r="E5807"/>
      <c r="F5807"/>
    </row>
    <row r="5808" spans="1:6">
      <c r="A5808"/>
      <c r="E5808"/>
      <c r="F5808"/>
    </row>
    <row r="5809" spans="1:6">
      <c r="A5809"/>
      <c r="E5809"/>
      <c r="F5809"/>
    </row>
    <row r="5810" spans="1:6">
      <c r="A5810"/>
      <c r="E5810"/>
      <c r="F5810"/>
    </row>
    <row r="5811" spans="1:6">
      <c r="A5811"/>
      <c r="E5811"/>
      <c r="F5811"/>
    </row>
    <row r="5812" spans="1:6">
      <c r="A5812"/>
      <c r="E5812"/>
      <c r="F5812"/>
    </row>
    <row r="5813" spans="1:6">
      <c r="A5813"/>
      <c r="E5813"/>
      <c r="F5813"/>
    </row>
    <row r="5814" spans="1:6">
      <c r="A5814"/>
      <c r="E5814"/>
      <c r="F5814"/>
    </row>
    <row r="5815" spans="1:6">
      <c r="A5815"/>
      <c r="E5815"/>
      <c r="F5815"/>
    </row>
    <row r="5816" spans="1:6">
      <c r="A5816"/>
      <c r="E5816"/>
      <c r="F5816"/>
    </row>
    <row r="5817" spans="1:6">
      <c r="A5817"/>
      <c r="E5817"/>
      <c r="F5817"/>
    </row>
    <row r="5818" spans="1:6">
      <c r="A5818"/>
      <c r="E5818"/>
      <c r="F5818"/>
    </row>
    <row r="5819" spans="1:6">
      <c r="A5819"/>
      <c r="E5819"/>
      <c r="F5819"/>
    </row>
    <row r="5820" spans="1:6">
      <c r="A5820"/>
      <c r="E5820"/>
      <c r="F5820"/>
    </row>
    <row r="5821" spans="1:6">
      <c r="A5821"/>
      <c r="E5821"/>
      <c r="F5821"/>
    </row>
    <row r="5822" spans="1:6">
      <c r="A5822"/>
      <c r="E5822"/>
      <c r="F5822"/>
    </row>
    <row r="5823" spans="1:6">
      <c r="A5823"/>
      <c r="E5823"/>
      <c r="F5823"/>
    </row>
    <row r="5824" spans="1:6">
      <c r="A5824"/>
      <c r="E5824"/>
      <c r="F5824"/>
    </row>
    <row r="5825" spans="1:6">
      <c r="A5825"/>
      <c r="E5825"/>
      <c r="F5825"/>
    </row>
    <row r="5826" spans="1:6">
      <c r="A5826"/>
      <c r="E5826"/>
      <c r="F5826"/>
    </row>
    <row r="5827" spans="1:6">
      <c r="A5827"/>
      <c r="E5827"/>
      <c r="F5827"/>
    </row>
    <row r="5828" spans="1:6">
      <c r="A5828"/>
      <c r="E5828"/>
      <c r="F5828"/>
    </row>
    <row r="5829" spans="1:6">
      <c r="A5829"/>
      <c r="E5829"/>
      <c r="F5829"/>
    </row>
    <row r="5830" spans="1:6">
      <c r="A5830"/>
      <c r="E5830"/>
      <c r="F5830"/>
    </row>
    <row r="5831" spans="1:6">
      <c r="A5831"/>
      <c r="E5831"/>
      <c r="F5831"/>
    </row>
    <row r="5832" spans="1:6">
      <c r="A5832"/>
      <c r="E5832"/>
      <c r="F5832"/>
    </row>
    <row r="5833" spans="1:6">
      <c r="A5833"/>
      <c r="E5833"/>
      <c r="F5833"/>
    </row>
    <row r="5834" spans="1:6">
      <c r="A5834"/>
      <c r="E5834"/>
      <c r="F5834"/>
    </row>
    <row r="5835" spans="1:6">
      <c r="A5835"/>
      <c r="E5835"/>
      <c r="F5835"/>
    </row>
    <row r="5836" spans="1:6">
      <c r="A5836"/>
      <c r="E5836"/>
      <c r="F5836"/>
    </row>
    <row r="5837" spans="1:6">
      <c r="A5837"/>
      <c r="E5837"/>
      <c r="F5837"/>
    </row>
    <row r="5838" spans="1:6">
      <c r="A5838"/>
      <c r="E5838"/>
      <c r="F5838"/>
    </row>
    <row r="5839" spans="1:6">
      <c r="A5839"/>
      <c r="E5839"/>
      <c r="F5839"/>
    </row>
    <row r="5840" spans="1:6">
      <c r="A5840"/>
      <c r="E5840"/>
      <c r="F5840"/>
    </row>
    <row r="5841" spans="1:6">
      <c r="A5841"/>
      <c r="E5841"/>
      <c r="F5841"/>
    </row>
    <row r="5842" spans="1:6">
      <c r="A5842"/>
      <c r="E5842"/>
      <c r="F5842"/>
    </row>
    <row r="5843" spans="1:6">
      <c r="A5843"/>
      <c r="E5843"/>
      <c r="F5843"/>
    </row>
    <row r="5844" spans="1:6">
      <c r="A5844"/>
      <c r="E5844"/>
      <c r="F5844"/>
    </row>
    <row r="5845" spans="1:6">
      <c r="A5845"/>
      <c r="E5845"/>
      <c r="F5845"/>
    </row>
    <row r="5846" spans="1:6">
      <c r="A5846"/>
      <c r="E5846"/>
      <c r="F5846"/>
    </row>
    <row r="5847" spans="1:6">
      <c r="A5847"/>
      <c r="E5847"/>
      <c r="F5847"/>
    </row>
    <row r="5848" spans="1:6">
      <c r="A5848"/>
      <c r="E5848"/>
      <c r="F5848"/>
    </row>
    <row r="5849" spans="1:6">
      <c r="A5849"/>
      <c r="E5849"/>
      <c r="F5849"/>
    </row>
    <row r="5850" spans="1:6">
      <c r="A5850"/>
      <c r="E5850"/>
      <c r="F5850"/>
    </row>
    <row r="5851" spans="1:6">
      <c r="A5851"/>
      <c r="E5851"/>
      <c r="F5851"/>
    </row>
    <row r="5852" spans="1:6">
      <c r="A5852"/>
      <c r="E5852"/>
      <c r="F5852"/>
    </row>
    <row r="5853" spans="1:6">
      <c r="A5853"/>
      <c r="E5853"/>
      <c r="F5853"/>
    </row>
    <row r="5854" spans="1:6">
      <c r="A5854"/>
      <c r="E5854"/>
      <c r="F5854"/>
    </row>
    <row r="5855" spans="1:6">
      <c r="A5855"/>
      <c r="E5855"/>
      <c r="F5855"/>
    </row>
    <row r="5856" spans="1:6">
      <c r="A5856"/>
      <c r="E5856"/>
      <c r="F5856"/>
    </row>
    <row r="5857" spans="1:6">
      <c r="A5857"/>
      <c r="E5857"/>
      <c r="F5857"/>
    </row>
    <row r="5858" spans="1:6">
      <c r="A5858"/>
      <c r="E5858"/>
      <c r="F5858"/>
    </row>
    <row r="5859" spans="1:6">
      <c r="A5859"/>
      <c r="E5859"/>
      <c r="F5859"/>
    </row>
    <row r="5860" spans="1:6">
      <c r="A5860"/>
      <c r="E5860"/>
      <c r="F5860"/>
    </row>
    <row r="5861" spans="1:6">
      <c r="A5861"/>
      <c r="E5861"/>
      <c r="F5861"/>
    </row>
    <row r="5862" spans="1:6">
      <c r="A5862"/>
      <c r="E5862"/>
      <c r="F5862"/>
    </row>
    <row r="5863" spans="1:6">
      <c r="A5863"/>
      <c r="E5863"/>
      <c r="F5863"/>
    </row>
    <row r="5864" spans="1:6">
      <c r="A5864"/>
      <c r="E5864"/>
      <c r="F5864"/>
    </row>
    <row r="5865" spans="1:6">
      <c r="A5865"/>
      <c r="E5865"/>
      <c r="F5865"/>
    </row>
    <row r="5866" spans="1:6">
      <c r="A5866"/>
      <c r="E5866"/>
      <c r="F5866"/>
    </row>
    <row r="5867" spans="1:6">
      <c r="A5867"/>
      <c r="E5867"/>
      <c r="F5867"/>
    </row>
    <row r="5868" spans="1:6">
      <c r="A5868"/>
      <c r="E5868"/>
      <c r="F5868"/>
    </row>
    <row r="5869" spans="1:6">
      <c r="A5869"/>
      <c r="E5869"/>
      <c r="F5869"/>
    </row>
    <row r="5870" spans="1:6">
      <c r="A5870"/>
      <c r="E5870"/>
      <c r="F5870"/>
    </row>
    <row r="5871" spans="1:6">
      <c r="A5871"/>
      <c r="E5871"/>
      <c r="F5871"/>
    </row>
    <row r="5872" spans="1:6">
      <c r="A5872"/>
      <c r="E5872"/>
      <c r="F5872"/>
    </row>
    <row r="5873" spans="1:6">
      <c r="A5873"/>
      <c r="E5873"/>
      <c r="F5873"/>
    </row>
    <row r="5874" spans="1:6">
      <c r="A5874"/>
      <c r="E5874"/>
      <c r="F5874"/>
    </row>
    <row r="5875" spans="1:6">
      <c r="A5875"/>
      <c r="E5875"/>
      <c r="F5875"/>
    </row>
    <row r="5876" spans="1:6">
      <c r="A5876"/>
      <c r="E5876"/>
      <c r="F5876"/>
    </row>
    <row r="5877" spans="1:6">
      <c r="A5877"/>
      <c r="E5877"/>
      <c r="F5877"/>
    </row>
    <row r="5878" spans="1:6">
      <c r="A5878"/>
      <c r="E5878"/>
      <c r="F5878"/>
    </row>
    <row r="5879" spans="1:6">
      <c r="A5879"/>
      <c r="E5879"/>
      <c r="F5879"/>
    </row>
    <row r="5880" spans="1:6">
      <c r="A5880"/>
      <c r="E5880"/>
      <c r="F5880"/>
    </row>
    <row r="5881" spans="1:6">
      <c r="A5881"/>
      <c r="E5881"/>
      <c r="F5881"/>
    </row>
    <row r="5882" spans="1:6">
      <c r="A5882"/>
      <c r="E5882"/>
      <c r="F5882"/>
    </row>
    <row r="5883" spans="1:6">
      <c r="A5883"/>
      <c r="E5883"/>
      <c r="F5883"/>
    </row>
    <row r="5884" spans="1:6">
      <c r="A5884"/>
      <c r="E5884"/>
      <c r="F5884"/>
    </row>
    <row r="5885" spans="1:6">
      <c r="A5885"/>
      <c r="E5885"/>
      <c r="F5885"/>
    </row>
    <row r="5886" spans="1:6">
      <c r="A5886"/>
      <c r="E5886"/>
      <c r="F5886"/>
    </row>
    <row r="5887" spans="1:6">
      <c r="A5887"/>
      <c r="E5887"/>
      <c r="F5887"/>
    </row>
    <row r="5888" spans="1:6">
      <c r="A5888"/>
      <c r="E5888"/>
      <c r="F5888"/>
    </row>
    <row r="5889" spans="1:6">
      <c r="A5889"/>
      <c r="E5889"/>
      <c r="F5889"/>
    </row>
    <row r="5890" spans="1:6">
      <c r="A5890"/>
      <c r="E5890"/>
      <c r="F5890"/>
    </row>
    <row r="5891" spans="1:6">
      <c r="A5891"/>
      <c r="E5891"/>
      <c r="F5891"/>
    </row>
    <row r="5892" spans="1:6">
      <c r="A5892"/>
      <c r="E5892"/>
      <c r="F5892"/>
    </row>
    <row r="5893" spans="1:6">
      <c r="A5893"/>
      <c r="E5893"/>
      <c r="F5893"/>
    </row>
    <row r="5894" spans="1:6">
      <c r="A5894"/>
      <c r="E5894"/>
      <c r="F5894"/>
    </row>
    <row r="5895" spans="1:6">
      <c r="A5895"/>
      <c r="E5895"/>
      <c r="F5895"/>
    </row>
    <row r="5896" spans="1:6">
      <c r="A5896"/>
      <c r="E5896"/>
      <c r="F5896"/>
    </row>
    <row r="5897" spans="1:6">
      <c r="A5897"/>
      <c r="E5897"/>
      <c r="F5897"/>
    </row>
    <row r="5898" spans="1:6">
      <c r="A5898"/>
      <c r="E5898"/>
      <c r="F5898"/>
    </row>
    <row r="5899" spans="1:6">
      <c r="A5899"/>
      <c r="E5899"/>
      <c r="F5899"/>
    </row>
    <row r="5900" spans="1:6">
      <c r="A5900"/>
      <c r="E5900"/>
      <c r="F5900"/>
    </row>
    <row r="5901" spans="1:6">
      <c r="A5901"/>
      <c r="E5901"/>
      <c r="F5901"/>
    </row>
    <row r="5902" spans="1:6">
      <c r="A5902"/>
      <c r="E5902"/>
      <c r="F5902"/>
    </row>
    <row r="5903" spans="1:6">
      <c r="A5903"/>
      <c r="E5903"/>
      <c r="F5903"/>
    </row>
    <row r="5904" spans="1:6">
      <c r="A5904"/>
      <c r="E5904"/>
      <c r="F5904"/>
    </row>
    <row r="5905" spans="1:6">
      <c r="A5905"/>
      <c r="E5905"/>
      <c r="F5905"/>
    </row>
    <row r="5906" spans="1:6">
      <c r="A5906"/>
      <c r="E5906"/>
      <c r="F5906"/>
    </row>
    <row r="5907" spans="1:6">
      <c r="A5907"/>
      <c r="E5907"/>
      <c r="F5907"/>
    </row>
    <row r="5908" spans="1:6">
      <c r="A5908"/>
      <c r="E5908"/>
      <c r="F5908"/>
    </row>
    <row r="5909" spans="1:6">
      <c r="A5909"/>
      <c r="E5909"/>
      <c r="F5909"/>
    </row>
    <row r="5910" spans="1:6">
      <c r="A5910"/>
      <c r="E5910"/>
      <c r="F5910"/>
    </row>
    <row r="5911" spans="1:6">
      <c r="A5911"/>
      <c r="E5911"/>
      <c r="F5911"/>
    </row>
    <row r="5912" spans="1:6">
      <c r="A5912"/>
      <c r="E5912"/>
      <c r="F5912"/>
    </row>
    <row r="5913" spans="1:6">
      <c r="A5913"/>
      <c r="E5913"/>
      <c r="F5913"/>
    </row>
    <row r="5914" spans="1:6">
      <c r="A5914"/>
      <c r="E5914"/>
      <c r="F5914"/>
    </row>
    <row r="5915" spans="1:6">
      <c r="A5915"/>
      <c r="E5915"/>
      <c r="F5915"/>
    </row>
    <row r="5916" spans="1:6">
      <c r="A5916"/>
      <c r="E5916"/>
      <c r="F5916"/>
    </row>
    <row r="5917" spans="1:6">
      <c r="A5917"/>
      <c r="E5917"/>
      <c r="F5917"/>
    </row>
    <row r="5918" spans="1:6">
      <c r="A5918"/>
      <c r="E5918"/>
      <c r="F5918"/>
    </row>
    <row r="5919" spans="1:6">
      <c r="A5919"/>
      <c r="E5919"/>
      <c r="F5919"/>
    </row>
    <row r="5920" spans="1:6">
      <c r="A5920"/>
      <c r="E5920"/>
      <c r="F5920"/>
    </row>
    <row r="5921" spans="1:6">
      <c r="A5921"/>
      <c r="E5921"/>
      <c r="F5921"/>
    </row>
    <row r="5922" spans="1:6">
      <c r="A5922"/>
      <c r="E5922"/>
      <c r="F5922"/>
    </row>
    <row r="5923" spans="1:6">
      <c r="A5923"/>
      <c r="E5923"/>
      <c r="F5923"/>
    </row>
    <row r="5924" spans="1:6">
      <c r="A5924"/>
      <c r="E5924"/>
      <c r="F5924"/>
    </row>
    <row r="5925" spans="1:6">
      <c r="A5925"/>
      <c r="E5925"/>
      <c r="F5925"/>
    </row>
    <row r="5926" spans="1:6">
      <c r="A5926"/>
      <c r="E5926"/>
      <c r="F5926"/>
    </row>
    <row r="5927" spans="1:6">
      <c r="A5927"/>
      <c r="E5927"/>
      <c r="F5927"/>
    </row>
    <row r="5928" spans="1:6">
      <c r="A5928"/>
      <c r="E5928"/>
      <c r="F5928"/>
    </row>
    <row r="5929" spans="1:6">
      <c r="A5929"/>
      <c r="E5929"/>
      <c r="F5929"/>
    </row>
    <row r="5930" spans="1:6">
      <c r="A5930"/>
      <c r="E5930"/>
      <c r="F5930"/>
    </row>
    <row r="5931" spans="1:6">
      <c r="A5931"/>
      <c r="E5931"/>
      <c r="F5931"/>
    </row>
    <row r="5932" spans="1:6">
      <c r="A5932"/>
      <c r="E5932"/>
      <c r="F5932"/>
    </row>
    <row r="5933" spans="1:6">
      <c r="A5933"/>
      <c r="E5933"/>
      <c r="F5933"/>
    </row>
    <row r="5934" spans="1:6">
      <c r="A5934"/>
      <c r="E5934"/>
      <c r="F5934"/>
    </row>
    <row r="5935" spans="1:6">
      <c r="A5935"/>
      <c r="E5935"/>
      <c r="F5935"/>
    </row>
    <row r="5936" spans="1:6">
      <c r="A5936"/>
      <c r="E5936"/>
      <c r="F5936"/>
    </row>
    <row r="5937" spans="1:6">
      <c r="A5937"/>
      <c r="E5937"/>
      <c r="F5937"/>
    </row>
    <row r="5938" spans="1:6">
      <c r="A5938"/>
      <c r="E5938"/>
      <c r="F5938"/>
    </row>
    <row r="5939" spans="1:6">
      <c r="A5939"/>
      <c r="E5939"/>
      <c r="F5939"/>
    </row>
    <row r="5940" spans="1:6">
      <c r="A5940"/>
      <c r="E5940"/>
      <c r="F5940"/>
    </row>
    <row r="5941" spans="1:6">
      <c r="A5941"/>
      <c r="E5941"/>
      <c r="F5941"/>
    </row>
    <row r="5942" spans="1:6">
      <c r="A5942"/>
      <c r="E5942"/>
      <c r="F5942"/>
    </row>
    <row r="5943" spans="1:6">
      <c r="A5943"/>
      <c r="E5943"/>
      <c r="F5943"/>
    </row>
    <row r="5944" spans="1:6">
      <c r="A5944"/>
      <c r="E5944"/>
      <c r="F5944"/>
    </row>
    <row r="5945" spans="1:6">
      <c r="A5945"/>
      <c r="E5945"/>
      <c r="F5945"/>
    </row>
    <row r="5946" spans="1:6">
      <c r="A5946"/>
      <c r="E5946"/>
      <c r="F5946"/>
    </row>
    <row r="5947" spans="1:6">
      <c r="A5947"/>
      <c r="E5947"/>
      <c r="F5947"/>
    </row>
    <row r="5948" spans="1:6">
      <c r="A5948"/>
      <c r="E5948"/>
      <c r="F5948"/>
    </row>
    <row r="5949" spans="1:6">
      <c r="A5949"/>
      <c r="E5949"/>
      <c r="F5949"/>
    </row>
    <row r="5950" spans="1:6">
      <c r="A5950"/>
      <c r="E5950"/>
      <c r="F5950"/>
    </row>
    <row r="5951" spans="1:6">
      <c r="A5951"/>
      <c r="E5951"/>
      <c r="F5951"/>
    </row>
    <row r="5952" spans="1:6">
      <c r="A5952"/>
      <c r="E5952"/>
      <c r="F5952"/>
    </row>
    <row r="5953" spans="1:6">
      <c r="A5953"/>
      <c r="E5953"/>
      <c r="F5953"/>
    </row>
    <row r="5954" spans="1:6">
      <c r="A5954"/>
      <c r="E5954"/>
      <c r="F5954"/>
    </row>
    <row r="5955" spans="1:6">
      <c r="A5955"/>
      <c r="E5955"/>
      <c r="F5955"/>
    </row>
    <row r="5956" spans="1:6">
      <c r="A5956"/>
      <c r="E5956"/>
      <c r="F5956"/>
    </row>
    <row r="5957" spans="1:6">
      <c r="A5957"/>
      <c r="E5957"/>
      <c r="F5957"/>
    </row>
    <row r="5958" spans="1:6">
      <c r="A5958"/>
      <c r="E5958"/>
      <c r="F5958"/>
    </row>
    <row r="5959" spans="1:6">
      <c r="A5959"/>
      <c r="E5959"/>
      <c r="F5959"/>
    </row>
    <row r="5960" spans="1:6">
      <c r="A5960"/>
      <c r="E5960"/>
      <c r="F5960"/>
    </row>
    <row r="5961" spans="1:6">
      <c r="A5961"/>
      <c r="E5961"/>
      <c r="F5961"/>
    </row>
    <row r="5962" spans="1:6">
      <c r="A5962"/>
      <c r="E5962"/>
      <c r="F5962"/>
    </row>
    <row r="5963" spans="1:6">
      <c r="A5963"/>
      <c r="E5963"/>
      <c r="F5963"/>
    </row>
    <row r="5964" spans="1:6">
      <c r="A5964"/>
      <c r="E5964"/>
      <c r="F5964"/>
    </row>
    <row r="5965" spans="1:6">
      <c r="A5965"/>
      <c r="E5965"/>
      <c r="F5965"/>
    </row>
    <row r="5966" spans="1:6">
      <c r="A5966"/>
      <c r="E5966"/>
      <c r="F5966"/>
    </row>
    <row r="5967" spans="1:6">
      <c r="A5967"/>
      <c r="E5967"/>
      <c r="F5967"/>
    </row>
    <row r="5968" spans="1:6">
      <c r="A5968"/>
      <c r="E5968"/>
      <c r="F5968"/>
    </row>
    <row r="5969" spans="1:6">
      <c r="A5969"/>
      <c r="E5969"/>
      <c r="F5969"/>
    </row>
    <row r="5970" spans="1:6">
      <c r="A5970"/>
      <c r="E5970"/>
      <c r="F5970"/>
    </row>
    <row r="5971" spans="1:6">
      <c r="A5971"/>
      <c r="E5971"/>
      <c r="F5971"/>
    </row>
    <row r="5972" spans="1:6">
      <c r="A5972"/>
      <c r="E5972"/>
      <c r="F5972"/>
    </row>
    <row r="5973" spans="1:6">
      <c r="A5973"/>
      <c r="E5973"/>
      <c r="F5973"/>
    </row>
    <row r="5974" spans="1:6">
      <c r="A5974"/>
      <c r="E5974"/>
      <c r="F5974"/>
    </row>
    <row r="5975" spans="1:6">
      <c r="A5975"/>
      <c r="E5975"/>
      <c r="F5975"/>
    </row>
    <row r="5976" spans="1:6">
      <c r="A5976"/>
      <c r="E5976"/>
      <c r="F5976"/>
    </row>
    <row r="5977" spans="1:6">
      <c r="A5977"/>
      <c r="E5977"/>
      <c r="F5977"/>
    </row>
    <row r="5978" spans="1:6">
      <c r="A5978"/>
      <c r="E5978"/>
      <c r="F5978"/>
    </row>
    <row r="5979" spans="1:6">
      <c r="A5979"/>
      <c r="E5979"/>
      <c r="F5979"/>
    </row>
    <row r="5980" spans="1:6">
      <c r="A5980"/>
      <c r="E5980"/>
      <c r="F5980"/>
    </row>
    <row r="5981" spans="1:6">
      <c r="A5981"/>
      <c r="E5981"/>
      <c r="F5981"/>
    </row>
    <row r="5982" spans="1:6">
      <c r="A5982"/>
      <c r="E5982"/>
      <c r="F5982"/>
    </row>
    <row r="5983" spans="1:6">
      <c r="A5983"/>
      <c r="E5983"/>
      <c r="F5983"/>
    </row>
    <row r="5984" spans="1:6">
      <c r="A5984"/>
      <c r="E5984"/>
      <c r="F5984"/>
    </row>
    <row r="5985" spans="1:6">
      <c r="A5985"/>
      <c r="E5985"/>
      <c r="F5985"/>
    </row>
    <row r="5986" spans="1:6">
      <c r="A5986"/>
      <c r="E5986"/>
      <c r="F5986"/>
    </row>
    <row r="5987" spans="1:6">
      <c r="A5987"/>
      <c r="E5987"/>
      <c r="F5987"/>
    </row>
    <row r="5988" spans="1:6">
      <c r="A5988"/>
      <c r="E5988"/>
      <c r="F5988"/>
    </row>
    <row r="5989" spans="1:6">
      <c r="A5989"/>
      <c r="E5989"/>
      <c r="F5989"/>
    </row>
    <row r="5990" spans="1:6">
      <c r="A5990"/>
      <c r="E5990"/>
      <c r="F5990"/>
    </row>
    <row r="5991" spans="1:6">
      <c r="A5991"/>
      <c r="E5991"/>
      <c r="F5991"/>
    </row>
    <row r="5992" spans="1:6">
      <c r="A5992"/>
      <c r="E5992"/>
      <c r="F5992"/>
    </row>
    <row r="5993" spans="1:6">
      <c r="A5993"/>
      <c r="E5993"/>
      <c r="F5993"/>
    </row>
    <row r="5994" spans="1:6">
      <c r="A5994"/>
      <c r="E5994"/>
      <c r="F5994"/>
    </row>
    <row r="5995" spans="1:6">
      <c r="A5995"/>
      <c r="E5995"/>
      <c r="F5995"/>
    </row>
    <row r="5996" spans="1:6">
      <c r="A5996"/>
      <c r="E5996"/>
      <c r="F5996"/>
    </row>
    <row r="5997" spans="1:6">
      <c r="A5997"/>
      <c r="E5997"/>
      <c r="F5997"/>
    </row>
    <row r="5998" spans="1:6">
      <c r="A5998"/>
      <c r="E5998"/>
      <c r="F5998"/>
    </row>
    <row r="5999" spans="1:6">
      <c r="A5999"/>
      <c r="E5999"/>
      <c r="F5999"/>
    </row>
    <row r="6000" spans="1:6">
      <c r="A6000"/>
      <c r="E6000"/>
      <c r="F6000"/>
    </row>
    <row r="6001" spans="1:6">
      <c r="A6001"/>
      <c r="E6001"/>
      <c r="F6001"/>
    </row>
    <row r="6002" spans="1:6">
      <c r="A6002"/>
      <c r="E6002"/>
      <c r="F6002"/>
    </row>
    <row r="6003" spans="1:6">
      <c r="A6003"/>
      <c r="E6003"/>
      <c r="F6003"/>
    </row>
    <row r="6004" spans="1:6">
      <c r="A6004"/>
      <c r="E6004"/>
      <c r="F6004"/>
    </row>
    <row r="6005" spans="1:6">
      <c r="A6005"/>
      <c r="E6005"/>
      <c r="F6005"/>
    </row>
    <row r="6006" spans="1:6">
      <c r="A6006"/>
      <c r="E6006"/>
      <c r="F6006"/>
    </row>
    <row r="6007" spans="1:6">
      <c r="A6007"/>
      <c r="E6007"/>
      <c r="F6007"/>
    </row>
    <row r="6008" spans="1:6">
      <c r="A6008"/>
      <c r="E6008"/>
      <c r="F6008"/>
    </row>
    <row r="6009" spans="1:6">
      <c r="A6009"/>
      <c r="E6009"/>
      <c r="F6009"/>
    </row>
    <row r="6010" spans="1:6">
      <c r="A6010"/>
      <c r="E6010"/>
      <c r="F6010"/>
    </row>
    <row r="6011" spans="1:6">
      <c r="A6011"/>
      <c r="E6011"/>
      <c r="F6011"/>
    </row>
    <row r="6012" spans="1:6">
      <c r="A6012"/>
      <c r="E6012"/>
      <c r="F6012"/>
    </row>
    <row r="6013" spans="1:6">
      <c r="A6013"/>
      <c r="E6013"/>
      <c r="F6013"/>
    </row>
    <row r="6014" spans="1:6">
      <c r="A6014"/>
      <c r="E6014"/>
      <c r="F6014"/>
    </row>
    <row r="6015" spans="1:6">
      <c r="A6015"/>
      <c r="E6015"/>
      <c r="F6015"/>
    </row>
    <row r="6016" spans="1:6">
      <c r="A6016"/>
      <c r="E6016"/>
      <c r="F6016"/>
    </row>
    <row r="6017" spans="1:6">
      <c r="A6017"/>
      <c r="E6017"/>
      <c r="F6017"/>
    </row>
    <row r="6018" spans="1:6">
      <c r="A6018"/>
      <c r="E6018"/>
      <c r="F6018"/>
    </row>
    <row r="6019" spans="1:6">
      <c r="A6019"/>
      <c r="E6019"/>
      <c r="F6019"/>
    </row>
    <row r="6020" spans="1:6">
      <c r="A6020"/>
      <c r="E6020"/>
      <c r="F6020"/>
    </row>
    <row r="6021" spans="1:6">
      <c r="A6021"/>
      <c r="E6021"/>
      <c r="F6021"/>
    </row>
    <row r="6022" spans="1:6">
      <c r="A6022"/>
      <c r="E6022"/>
      <c r="F6022"/>
    </row>
    <row r="6023" spans="1:6">
      <c r="A6023"/>
      <c r="E6023"/>
      <c r="F6023"/>
    </row>
    <row r="6024" spans="1:6">
      <c r="A6024"/>
      <c r="E6024"/>
      <c r="F6024"/>
    </row>
    <row r="6025" spans="1:6">
      <c r="A6025"/>
      <c r="E6025"/>
      <c r="F6025"/>
    </row>
    <row r="6026" spans="1:6">
      <c r="A6026"/>
      <c r="E6026"/>
      <c r="F6026"/>
    </row>
    <row r="6027" spans="1:6">
      <c r="A6027"/>
      <c r="E6027"/>
      <c r="F6027"/>
    </row>
    <row r="6028" spans="1:6">
      <c r="A6028"/>
      <c r="E6028"/>
      <c r="F6028"/>
    </row>
    <row r="6029" spans="1:6">
      <c r="A6029"/>
      <c r="E6029"/>
      <c r="F6029"/>
    </row>
    <row r="6030" spans="1:6">
      <c r="A6030"/>
      <c r="E6030"/>
      <c r="F6030"/>
    </row>
    <row r="6031" spans="1:6">
      <c r="A6031"/>
      <c r="E6031"/>
      <c r="F6031"/>
    </row>
    <row r="6032" spans="1:6">
      <c r="A6032"/>
      <c r="E6032"/>
      <c r="F6032"/>
    </row>
    <row r="6033" spans="1:6">
      <c r="A6033"/>
      <c r="E6033"/>
      <c r="F6033"/>
    </row>
    <row r="6034" spans="1:6">
      <c r="A6034"/>
      <c r="E6034"/>
      <c r="F6034"/>
    </row>
    <row r="6035" spans="1:6">
      <c r="A6035"/>
      <c r="E6035"/>
      <c r="F6035"/>
    </row>
    <row r="6036" spans="1:6">
      <c r="A6036"/>
      <c r="E6036"/>
      <c r="F6036"/>
    </row>
    <row r="6037" spans="1:6">
      <c r="A6037"/>
      <c r="E6037"/>
      <c r="F6037"/>
    </row>
    <row r="6038" spans="1:6">
      <c r="A6038"/>
      <c r="E6038"/>
      <c r="F6038"/>
    </row>
    <row r="6039" spans="1:6">
      <c r="A6039"/>
      <c r="E6039"/>
      <c r="F6039"/>
    </row>
    <row r="6040" spans="1:6">
      <c r="A6040"/>
      <c r="E6040"/>
      <c r="F6040"/>
    </row>
    <row r="6041" spans="1:6">
      <c r="A6041"/>
      <c r="E6041"/>
      <c r="F6041"/>
    </row>
    <row r="6042" spans="1:6">
      <c r="A6042"/>
      <c r="E6042"/>
      <c r="F6042"/>
    </row>
    <row r="6043" spans="1:6">
      <c r="A6043"/>
      <c r="E6043"/>
      <c r="F6043"/>
    </row>
    <row r="6044" spans="1:6">
      <c r="A6044"/>
      <c r="E6044"/>
      <c r="F6044"/>
    </row>
    <row r="6045" spans="1:6">
      <c r="A6045"/>
      <c r="E6045"/>
      <c r="F6045"/>
    </row>
    <row r="6046" spans="1:6">
      <c r="A6046"/>
      <c r="E6046"/>
      <c r="F6046"/>
    </row>
    <row r="6047" spans="1:6">
      <c r="A6047"/>
      <c r="E6047"/>
      <c r="F6047"/>
    </row>
    <row r="6048" spans="1:6">
      <c r="A6048"/>
      <c r="E6048"/>
      <c r="F6048"/>
    </row>
    <row r="6049" spans="1:6">
      <c r="A6049"/>
      <c r="E6049"/>
      <c r="F6049"/>
    </row>
    <row r="6050" spans="1:6">
      <c r="A6050"/>
      <c r="E6050"/>
      <c r="F6050"/>
    </row>
    <row r="6051" spans="1:6">
      <c r="A6051"/>
      <c r="E6051"/>
      <c r="F6051"/>
    </row>
    <row r="6052" spans="1:6">
      <c r="A6052"/>
      <c r="E6052"/>
      <c r="F6052"/>
    </row>
    <row r="6053" spans="1:6">
      <c r="A6053"/>
      <c r="E6053"/>
      <c r="F6053"/>
    </row>
    <row r="6054" spans="1:6">
      <c r="A6054"/>
      <c r="E6054"/>
      <c r="F6054"/>
    </row>
    <row r="6055" spans="1:6">
      <c r="A6055"/>
      <c r="E6055"/>
      <c r="F6055"/>
    </row>
    <row r="6056" spans="1:6">
      <c r="A6056"/>
      <c r="E6056"/>
      <c r="F6056"/>
    </row>
    <row r="6057" spans="1:6">
      <c r="A6057"/>
      <c r="E6057"/>
      <c r="F6057"/>
    </row>
    <row r="6058" spans="1:6">
      <c r="A6058"/>
      <c r="E6058"/>
      <c r="F6058"/>
    </row>
    <row r="6059" spans="1:6">
      <c r="A6059"/>
      <c r="E6059"/>
      <c r="F6059"/>
    </row>
    <row r="6060" spans="1:6">
      <c r="A6060"/>
      <c r="E6060"/>
      <c r="F6060"/>
    </row>
    <row r="6061" spans="1:6">
      <c r="A6061"/>
      <c r="E6061"/>
      <c r="F6061"/>
    </row>
    <row r="6062" spans="1:6">
      <c r="A6062"/>
      <c r="E6062"/>
      <c r="F6062"/>
    </row>
    <row r="6063" spans="1:6">
      <c r="A6063"/>
      <c r="E6063"/>
      <c r="F6063"/>
    </row>
    <row r="6064" spans="1:6">
      <c r="A6064"/>
      <c r="E6064"/>
      <c r="F6064"/>
    </row>
    <row r="6065" spans="1:6">
      <c r="A6065"/>
      <c r="E6065"/>
      <c r="F6065"/>
    </row>
    <row r="6066" spans="1:6">
      <c r="A6066"/>
      <c r="E6066"/>
      <c r="F6066"/>
    </row>
    <row r="6067" spans="1:6">
      <c r="A6067"/>
      <c r="E6067"/>
      <c r="F6067"/>
    </row>
    <row r="6068" spans="1:6">
      <c r="A6068"/>
      <c r="E6068"/>
      <c r="F6068"/>
    </row>
    <row r="6069" spans="1:6">
      <c r="A6069"/>
      <c r="E6069"/>
      <c r="F6069"/>
    </row>
    <row r="6070" spans="1:6">
      <c r="A6070"/>
      <c r="E6070"/>
      <c r="F6070"/>
    </row>
    <row r="6071" spans="1:6">
      <c r="A6071"/>
      <c r="E6071"/>
      <c r="F6071"/>
    </row>
    <row r="6072" spans="1:6">
      <c r="A6072"/>
      <c r="E6072"/>
      <c r="F6072"/>
    </row>
    <row r="6073" spans="1:6">
      <c r="A6073"/>
      <c r="E6073"/>
      <c r="F6073"/>
    </row>
    <row r="6074" spans="1:6">
      <c r="A6074"/>
      <c r="E6074"/>
      <c r="F6074"/>
    </row>
    <row r="6075" spans="1:6">
      <c r="A6075"/>
      <c r="E6075"/>
      <c r="F6075"/>
    </row>
    <row r="6076" spans="1:6">
      <c r="A6076"/>
      <c r="E6076"/>
      <c r="F6076"/>
    </row>
    <row r="6077" spans="1:6">
      <c r="A6077"/>
      <c r="E6077"/>
      <c r="F6077"/>
    </row>
    <row r="6078" spans="1:6">
      <c r="A6078"/>
      <c r="E6078"/>
      <c r="F6078"/>
    </row>
    <row r="6079" spans="1:6">
      <c r="A6079"/>
      <c r="E6079"/>
      <c r="F6079"/>
    </row>
    <row r="6080" spans="1:6">
      <c r="A6080"/>
      <c r="E6080"/>
      <c r="F6080"/>
    </row>
    <row r="6081" spans="1:6">
      <c r="A6081"/>
      <c r="E6081"/>
      <c r="F6081"/>
    </row>
    <row r="6082" spans="1:6">
      <c r="A6082"/>
      <c r="E6082"/>
      <c r="F6082"/>
    </row>
    <row r="6083" spans="1:6">
      <c r="A6083"/>
      <c r="E6083"/>
      <c r="F6083"/>
    </row>
    <row r="6084" spans="1:6">
      <c r="A6084"/>
      <c r="E6084"/>
      <c r="F6084"/>
    </row>
    <row r="6085" spans="1:6">
      <c r="A6085"/>
      <c r="E6085"/>
      <c r="F6085"/>
    </row>
    <row r="6086" spans="1:6">
      <c r="A6086"/>
      <c r="E6086"/>
      <c r="F6086"/>
    </row>
    <row r="6087" spans="1:6">
      <c r="A6087"/>
      <c r="E6087"/>
      <c r="F6087"/>
    </row>
    <row r="6088" spans="1:6">
      <c r="A6088"/>
      <c r="E6088"/>
      <c r="F6088"/>
    </row>
    <row r="6089" spans="1:6">
      <c r="A6089"/>
      <c r="E6089"/>
      <c r="F6089"/>
    </row>
    <row r="6090" spans="1:6">
      <c r="A6090"/>
      <c r="E6090"/>
      <c r="F6090"/>
    </row>
    <row r="6091" spans="1:6">
      <c r="A6091"/>
      <c r="E6091"/>
      <c r="F6091"/>
    </row>
    <row r="6092" spans="1:6">
      <c r="A6092"/>
      <c r="E6092"/>
      <c r="F6092"/>
    </row>
    <row r="6093" spans="1:6">
      <c r="A6093"/>
      <c r="E6093"/>
      <c r="F6093"/>
    </row>
    <row r="6094" spans="1:6">
      <c r="A6094"/>
      <c r="E6094"/>
      <c r="F6094"/>
    </row>
    <row r="6095" spans="1:6">
      <c r="A6095"/>
      <c r="E6095"/>
      <c r="F6095"/>
    </row>
    <row r="6096" spans="1:6">
      <c r="A6096"/>
      <c r="E6096"/>
      <c r="F6096"/>
    </row>
    <row r="6097" spans="1:6">
      <c r="A6097"/>
      <c r="E6097"/>
      <c r="F6097"/>
    </row>
    <row r="6098" spans="1:6">
      <c r="A6098"/>
      <c r="E6098"/>
      <c r="F6098"/>
    </row>
    <row r="6099" spans="1:6">
      <c r="A6099"/>
      <c r="E6099"/>
      <c r="F6099"/>
    </row>
    <row r="6100" spans="1:6">
      <c r="A6100"/>
      <c r="E6100"/>
      <c r="F6100"/>
    </row>
    <row r="6101" spans="1:6">
      <c r="A6101"/>
      <c r="E6101"/>
      <c r="F6101"/>
    </row>
    <row r="6102" spans="1:6">
      <c r="A6102"/>
      <c r="E6102"/>
      <c r="F6102"/>
    </row>
    <row r="6103" spans="1:6">
      <c r="A6103"/>
      <c r="E6103"/>
      <c r="F6103"/>
    </row>
    <row r="6104" spans="1:6">
      <c r="A6104"/>
      <c r="E6104"/>
      <c r="F6104"/>
    </row>
    <row r="6105" spans="1:6">
      <c r="A6105"/>
      <c r="E6105"/>
      <c r="F6105"/>
    </row>
    <row r="6106" spans="1:6">
      <c r="A6106"/>
      <c r="E6106"/>
      <c r="F6106"/>
    </row>
    <row r="6107" spans="1:6">
      <c r="A6107"/>
      <c r="E6107"/>
      <c r="F6107"/>
    </row>
    <row r="6108" spans="1:6">
      <c r="A6108"/>
      <c r="E6108"/>
      <c r="F6108"/>
    </row>
    <row r="6109" spans="1:6">
      <c r="A6109"/>
      <c r="E6109"/>
      <c r="F6109"/>
    </row>
    <row r="6110" spans="1:6">
      <c r="A6110"/>
      <c r="E6110"/>
      <c r="F6110"/>
    </row>
    <row r="6111" spans="1:6">
      <c r="A6111"/>
      <c r="E6111"/>
      <c r="F6111"/>
    </row>
    <row r="6112" spans="1:6">
      <c r="A6112"/>
      <c r="E6112"/>
      <c r="F6112"/>
    </row>
    <row r="6113" spans="1:6">
      <c r="A6113"/>
      <c r="E6113"/>
      <c r="F6113"/>
    </row>
    <row r="6114" spans="1:6">
      <c r="A6114"/>
      <c r="E6114"/>
      <c r="F6114"/>
    </row>
    <row r="6115" spans="1:6">
      <c r="A6115"/>
      <c r="E6115"/>
      <c r="F6115"/>
    </row>
    <row r="6116" spans="1:6">
      <c r="A6116"/>
      <c r="E6116"/>
      <c r="F6116"/>
    </row>
    <row r="6117" spans="1:6">
      <c r="A6117"/>
      <c r="E6117"/>
      <c r="F6117"/>
    </row>
    <row r="6118" spans="1:6">
      <c r="A6118"/>
      <c r="E6118"/>
      <c r="F6118"/>
    </row>
    <row r="6119" spans="1:6">
      <c r="A6119"/>
      <c r="E6119"/>
      <c r="F6119"/>
    </row>
    <row r="6120" spans="1:6">
      <c r="A6120"/>
      <c r="E6120"/>
      <c r="F6120"/>
    </row>
    <row r="6121" spans="1:6">
      <c r="A6121"/>
      <c r="E6121"/>
      <c r="F6121"/>
    </row>
    <row r="6122" spans="1:6">
      <c r="A6122"/>
      <c r="E6122"/>
      <c r="F6122"/>
    </row>
    <row r="6123" spans="1:6">
      <c r="A6123"/>
      <c r="E6123"/>
      <c r="F6123"/>
    </row>
    <row r="6124" spans="1:6">
      <c r="A6124"/>
      <c r="E6124"/>
      <c r="F6124"/>
    </row>
    <row r="6125" spans="1:6">
      <c r="A6125"/>
      <c r="E6125"/>
      <c r="F6125"/>
    </row>
    <row r="6126" spans="1:6">
      <c r="A6126"/>
      <c r="E6126"/>
      <c r="F6126"/>
    </row>
    <row r="6127" spans="1:6">
      <c r="A6127"/>
      <c r="E6127"/>
      <c r="F6127"/>
    </row>
    <row r="6128" spans="1:6">
      <c r="A6128"/>
      <c r="E6128"/>
      <c r="F6128"/>
    </row>
    <row r="6129" spans="1:6">
      <c r="A6129"/>
      <c r="E6129"/>
      <c r="F6129"/>
    </row>
    <row r="6130" spans="1:6">
      <c r="A6130"/>
      <c r="E6130"/>
      <c r="F6130"/>
    </row>
    <row r="6131" spans="1:6">
      <c r="A6131"/>
      <c r="E6131"/>
      <c r="F6131"/>
    </row>
    <row r="6132" spans="1:6">
      <c r="A6132"/>
      <c r="E6132"/>
      <c r="F6132"/>
    </row>
    <row r="6133" spans="1:6">
      <c r="A6133"/>
      <c r="E6133"/>
      <c r="F6133"/>
    </row>
    <row r="6134" spans="1:6">
      <c r="A6134"/>
      <c r="E6134"/>
      <c r="F6134"/>
    </row>
    <row r="6135" spans="1:6">
      <c r="A6135"/>
      <c r="E6135"/>
      <c r="F6135"/>
    </row>
    <row r="6136" spans="1:6">
      <c r="A6136"/>
      <c r="E6136"/>
      <c r="F6136"/>
    </row>
    <row r="6137" spans="1:6">
      <c r="A6137"/>
      <c r="E6137"/>
      <c r="F6137"/>
    </row>
    <row r="6138" spans="1:6">
      <c r="A6138"/>
      <c r="E6138"/>
      <c r="F6138"/>
    </row>
    <row r="6139" spans="1:6">
      <c r="A6139"/>
      <c r="E6139"/>
      <c r="F6139"/>
    </row>
    <row r="6140" spans="1:6">
      <c r="A6140"/>
      <c r="E6140"/>
      <c r="F6140"/>
    </row>
    <row r="6141" spans="1:6">
      <c r="A6141"/>
      <c r="E6141"/>
      <c r="F6141"/>
    </row>
    <row r="6142" spans="1:6">
      <c r="A6142"/>
      <c r="E6142"/>
      <c r="F6142"/>
    </row>
    <row r="6143" spans="1:6">
      <c r="A6143"/>
      <c r="E6143"/>
      <c r="F6143"/>
    </row>
    <row r="6144" spans="1:6">
      <c r="A6144"/>
      <c r="E6144"/>
      <c r="F6144"/>
    </row>
    <row r="6145" spans="1:6">
      <c r="A6145"/>
      <c r="E6145"/>
      <c r="F6145"/>
    </row>
    <row r="6146" spans="1:6">
      <c r="A6146"/>
      <c r="E6146"/>
      <c r="F6146"/>
    </row>
    <row r="6147" spans="1:6">
      <c r="A6147"/>
      <c r="E6147"/>
      <c r="F6147"/>
    </row>
    <row r="6148" spans="1:6">
      <c r="A6148"/>
      <c r="E6148"/>
      <c r="F6148"/>
    </row>
    <row r="6149" spans="1:6">
      <c r="A6149"/>
      <c r="E6149"/>
      <c r="F6149"/>
    </row>
    <row r="6150" spans="1:6">
      <c r="A6150"/>
      <c r="E6150"/>
      <c r="F6150"/>
    </row>
    <row r="6151" spans="1:6">
      <c r="A6151"/>
      <c r="E6151"/>
      <c r="F6151"/>
    </row>
    <row r="6152" spans="1:6">
      <c r="A6152"/>
      <c r="E6152"/>
      <c r="F6152"/>
    </row>
    <row r="6153" spans="1:6">
      <c r="A6153"/>
      <c r="E6153"/>
      <c r="F6153"/>
    </row>
    <row r="6154" spans="1:6">
      <c r="A6154"/>
      <c r="E6154"/>
      <c r="F6154"/>
    </row>
    <row r="6155" spans="1:6">
      <c r="A6155"/>
      <c r="E6155"/>
      <c r="F6155"/>
    </row>
    <row r="6156" spans="1:6">
      <c r="A6156"/>
      <c r="E6156"/>
      <c r="F6156"/>
    </row>
    <row r="6157" spans="1:6">
      <c r="A6157"/>
      <c r="E6157"/>
      <c r="F6157"/>
    </row>
    <row r="6158" spans="1:6">
      <c r="A6158"/>
      <c r="E6158"/>
      <c r="F6158"/>
    </row>
    <row r="6159" spans="1:6">
      <c r="A6159"/>
      <c r="E6159"/>
      <c r="F6159"/>
    </row>
    <row r="6160" spans="1:6">
      <c r="A6160"/>
      <c r="E6160"/>
      <c r="F6160"/>
    </row>
    <row r="6161" spans="1:6">
      <c r="A6161"/>
      <c r="E6161"/>
      <c r="F6161"/>
    </row>
    <row r="6162" spans="1:6">
      <c r="A6162"/>
      <c r="E6162"/>
      <c r="F6162"/>
    </row>
    <row r="6163" spans="1:6">
      <c r="A6163"/>
      <c r="E6163"/>
      <c r="F6163"/>
    </row>
    <row r="6164" spans="1:6">
      <c r="A6164"/>
      <c r="E6164"/>
      <c r="F6164"/>
    </row>
    <row r="6165" spans="1:6">
      <c r="A6165"/>
      <c r="E6165"/>
      <c r="F6165"/>
    </row>
    <row r="6166" spans="1:6">
      <c r="A6166"/>
      <c r="E6166"/>
      <c r="F6166"/>
    </row>
    <row r="6167" spans="1:6">
      <c r="A6167"/>
      <c r="E6167"/>
      <c r="F6167"/>
    </row>
    <row r="6168" spans="1:6">
      <c r="A6168"/>
      <c r="E6168"/>
      <c r="F6168"/>
    </row>
    <row r="6169" spans="1:6">
      <c r="A6169"/>
      <c r="E6169"/>
      <c r="F6169"/>
    </row>
    <row r="6170" spans="1:6">
      <c r="A6170"/>
      <c r="E6170"/>
      <c r="F6170"/>
    </row>
    <row r="6171" spans="1:6">
      <c r="A6171"/>
      <c r="E6171"/>
      <c r="F6171"/>
    </row>
    <row r="6172" spans="1:6">
      <c r="A6172"/>
      <c r="E6172"/>
      <c r="F6172"/>
    </row>
    <row r="6173" spans="1:6">
      <c r="A6173"/>
      <c r="E6173"/>
      <c r="F6173"/>
    </row>
    <row r="6174" spans="1:6">
      <c r="A6174"/>
      <c r="E6174"/>
      <c r="F6174"/>
    </row>
    <row r="6175" spans="1:6">
      <c r="A6175"/>
      <c r="E6175"/>
      <c r="F6175"/>
    </row>
    <row r="6176" spans="1:6">
      <c r="A6176"/>
      <c r="E6176"/>
      <c r="F6176"/>
    </row>
    <row r="6177" spans="1:6">
      <c r="A6177"/>
      <c r="E6177"/>
      <c r="F6177"/>
    </row>
    <row r="6178" spans="1:6">
      <c r="A6178"/>
      <c r="E6178"/>
      <c r="F6178"/>
    </row>
    <row r="6179" spans="1:6">
      <c r="A6179"/>
      <c r="E6179"/>
      <c r="F6179"/>
    </row>
    <row r="6180" spans="1:6">
      <c r="A6180"/>
      <c r="E6180"/>
      <c r="F6180"/>
    </row>
    <row r="6181" spans="1:6">
      <c r="A6181"/>
      <c r="E6181"/>
      <c r="F6181"/>
    </row>
    <row r="6182" spans="1:6">
      <c r="A6182"/>
      <c r="E6182"/>
      <c r="F6182"/>
    </row>
    <row r="6183" spans="1:6">
      <c r="A6183"/>
      <c r="E6183"/>
      <c r="F6183"/>
    </row>
    <row r="6184" spans="1:6">
      <c r="A6184"/>
      <c r="E6184"/>
      <c r="F6184"/>
    </row>
    <row r="6185" spans="1:6">
      <c r="A6185"/>
      <c r="E6185"/>
      <c r="F6185"/>
    </row>
    <row r="6186" spans="1:6">
      <c r="A6186"/>
      <c r="E6186"/>
      <c r="F6186"/>
    </row>
    <row r="6187" spans="1:6">
      <c r="A6187"/>
      <c r="E6187"/>
      <c r="F6187"/>
    </row>
    <row r="6188" spans="1:6">
      <c r="A6188"/>
      <c r="E6188"/>
      <c r="F6188"/>
    </row>
    <row r="6189" spans="1:6">
      <c r="A6189"/>
      <c r="E6189"/>
      <c r="F6189"/>
    </row>
    <row r="6190" spans="1:6">
      <c r="A6190"/>
      <c r="E6190"/>
      <c r="F6190"/>
    </row>
    <row r="6191" spans="1:6">
      <c r="A6191"/>
      <c r="E6191"/>
      <c r="F6191"/>
    </row>
    <row r="6192" spans="1:6">
      <c r="A6192"/>
      <c r="E6192"/>
      <c r="F6192"/>
    </row>
    <row r="6193" spans="1:6">
      <c r="A6193"/>
      <c r="E6193"/>
      <c r="F6193"/>
    </row>
    <row r="6194" spans="1:6">
      <c r="A6194"/>
      <c r="E6194"/>
      <c r="F6194"/>
    </row>
    <row r="6195" spans="1:6">
      <c r="A6195"/>
      <c r="E6195"/>
      <c r="F6195"/>
    </row>
    <row r="6196" spans="1:6">
      <c r="A6196"/>
      <c r="E6196"/>
      <c r="F6196"/>
    </row>
    <row r="6197" spans="1:6">
      <c r="A6197"/>
      <c r="E6197"/>
      <c r="F6197"/>
    </row>
    <row r="6198" spans="1:6">
      <c r="A6198"/>
      <c r="E6198"/>
      <c r="F6198"/>
    </row>
    <row r="6199" spans="1:6">
      <c r="A6199"/>
      <c r="E6199"/>
      <c r="F6199"/>
    </row>
    <row r="6200" spans="1:6">
      <c r="A6200"/>
      <c r="E6200"/>
      <c r="F6200"/>
    </row>
    <row r="6201" spans="1:6">
      <c r="A6201"/>
      <c r="E6201"/>
      <c r="F6201"/>
    </row>
    <row r="6202" spans="1:6">
      <c r="A6202"/>
      <c r="E6202"/>
      <c r="F6202"/>
    </row>
    <row r="6203" spans="1:6">
      <c r="A6203"/>
      <c r="E6203"/>
      <c r="F6203"/>
    </row>
    <row r="6204" spans="1:6">
      <c r="A6204"/>
      <c r="E6204"/>
      <c r="F6204"/>
    </row>
    <row r="6205" spans="1:6">
      <c r="A6205"/>
      <c r="E6205"/>
      <c r="F6205"/>
    </row>
    <row r="6206" spans="1:6">
      <c r="A6206"/>
      <c r="E6206"/>
      <c r="F6206"/>
    </row>
    <row r="6207" spans="1:6">
      <c r="A6207"/>
      <c r="E6207"/>
      <c r="F6207"/>
    </row>
    <row r="6208" spans="1:6">
      <c r="A6208"/>
      <c r="E6208"/>
      <c r="F6208"/>
    </row>
    <row r="6209" spans="1:6">
      <c r="A6209"/>
      <c r="E6209"/>
      <c r="F6209"/>
    </row>
    <row r="6210" spans="1:6">
      <c r="A6210"/>
      <c r="E6210"/>
      <c r="F6210"/>
    </row>
    <row r="6211" spans="1:6">
      <c r="A6211"/>
      <c r="E6211"/>
      <c r="F6211"/>
    </row>
    <row r="6212" spans="1:6">
      <c r="A6212"/>
      <c r="E6212"/>
      <c r="F6212"/>
    </row>
    <row r="6213" spans="1:6">
      <c r="A6213"/>
      <c r="E6213"/>
      <c r="F6213"/>
    </row>
    <row r="6214" spans="1:6">
      <c r="A6214"/>
      <c r="E6214"/>
      <c r="F6214"/>
    </row>
    <row r="6215" spans="1:6">
      <c r="A6215"/>
      <c r="E6215"/>
      <c r="F6215"/>
    </row>
    <row r="6216" spans="1:6">
      <c r="A6216"/>
      <c r="E6216"/>
      <c r="F6216"/>
    </row>
    <row r="6217" spans="1:6">
      <c r="A6217"/>
      <c r="E6217"/>
      <c r="F6217"/>
    </row>
    <row r="6218" spans="1:6">
      <c r="A6218"/>
      <c r="E6218"/>
      <c r="F6218"/>
    </row>
    <row r="6219" spans="1:6">
      <c r="A6219"/>
      <c r="E6219"/>
      <c r="F6219"/>
    </row>
    <row r="6220" spans="1:6">
      <c r="A6220"/>
      <c r="E6220"/>
      <c r="F6220"/>
    </row>
    <row r="6221" spans="1:6">
      <c r="A6221"/>
      <c r="E6221"/>
      <c r="F6221"/>
    </row>
    <row r="6222" spans="1:6">
      <c r="A6222"/>
      <c r="E6222"/>
      <c r="F6222"/>
    </row>
    <row r="6223" spans="1:6">
      <c r="A6223"/>
      <c r="E6223"/>
      <c r="F6223"/>
    </row>
    <row r="6224" spans="1:6">
      <c r="A6224"/>
      <c r="E6224"/>
      <c r="F6224"/>
    </row>
    <row r="6225" spans="1:6">
      <c r="A6225"/>
      <c r="E6225"/>
      <c r="F6225"/>
    </row>
    <row r="6226" spans="1:6">
      <c r="A6226"/>
      <c r="E6226"/>
      <c r="F6226"/>
    </row>
    <row r="6227" spans="1:6">
      <c r="A6227"/>
      <c r="E6227"/>
      <c r="F6227"/>
    </row>
    <row r="6228" spans="1:6">
      <c r="A6228"/>
      <c r="E6228"/>
      <c r="F6228"/>
    </row>
    <row r="6229" spans="1:6">
      <c r="A6229"/>
      <c r="E6229"/>
      <c r="F6229"/>
    </row>
    <row r="6230" spans="1:6">
      <c r="A6230"/>
      <c r="E6230"/>
      <c r="F6230"/>
    </row>
    <row r="6231" spans="1:6">
      <c r="A6231"/>
      <c r="E6231"/>
      <c r="F6231"/>
    </row>
    <row r="6232" spans="1:6">
      <c r="A6232"/>
      <c r="E6232"/>
      <c r="F6232"/>
    </row>
    <row r="6233" spans="1:6">
      <c r="A6233"/>
      <c r="E6233"/>
      <c r="F6233"/>
    </row>
    <row r="6234" spans="1:6">
      <c r="A6234"/>
      <c r="E6234"/>
      <c r="F6234"/>
    </row>
    <row r="6235" spans="1:6">
      <c r="A6235"/>
      <c r="E6235"/>
      <c r="F6235"/>
    </row>
    <row r="6236" spans="1:6">
      <c r="A6236"/>
      <c r="E6236"/>
      <c r="F6236"/>
    </row>
    <row r="6237" spans="1:6">
      <c r="A6237"/>
      <c r="E6237"/>
      <c r="F6237"/>
    </row>
    <row r="6238" spans="1:6">
      <c r="A6238"/>
      <c r="E6238"/>
      <c r="F6238"/>
    </row>
    <row r="6239" spans="1:6">
      <c r="A6239"/>
      <c r="E6239"/>
      <c r="F6239"/>
    </row>
    <row r="6240" spans="1:6">
      <c r="A6240"/>
      <c r="E6240"/>
      <c r="F6240"/>
    </row>
    <row r="6241" spans="1:6">
      <c r="A6241"/>
      <c r="E6241"/>
      <c r="F6241"/>
    </row>
    <row r="6242" spans="1:6">
      <c r="A6242"/>
      <c r="E6242"/>
      <c r="F6242"/>
    </row>
    <row r="6243" spans="1:6">
      <c r="A6243"/>
      <c r="E6243"/>
      <c r="F6243"/>
    </row>
    <row r="6244" spans="1:6">
      <c r="A6244"/>
      <c r="E6244"/>
      <c r="F6244"/>
    </row>
    <row r="6245" spans="1:6">
      <c r="A6245"/>
      <c r="E6245"/>
      <c r="F6245"/>
    </row>
    <row r="6246" spans="1:6">
      <c r="A6246"/>
      <c r="E6246"/>
      <c r="F6246"/>
    </row>
    <row r="6247" spans="1:6">
      <c r="A6247"/>
      <c r="E6247"/>
      <c r="F6247"/>
    </row>
    <row r="6248" spans="1:6">
      <c r="A6248"/>
      <c r="E6248"/>
      <c r="F6248"/>
    </row>
    <row r="6249" spans="1:6">
      <c r="A6249"/>
      <c r="E6249"/>
      <c r="F6249"/>
    </row>
    <row r="6250" spans="1:6">
      <c r="A6250"/>
      <c r="E6250"/>
      <c r="F6250"/>
    </row>
    <row r="6251" spans="1:6">
      <c r="A6251"/>
      <c r="E6251"/>
      <c r="F6251"/>
    </row>
    <row r="6252" spans="1:6">
      <c r="A6252"/>
      <c r="E6252"/>
      <c r="F6252"/>
    </row>
    <row r="6253" spans="1:6">
      <c r="A6253"/>
      <c r="E6253"/>
      <c r="F6253"/>
    </row>
    <row r="6254" spans="1:6">
      <c r="A6254"/>
      <c r="E6254"/>
      <c r="F6254"/>
    </row>
    <row r="6255" spans="1:6">
      <c r="A6255"/>
      <c r="E6255"/>
      <c r="F6255"/>
    </row>
    <row r="6256" spans="1:6">
      <c r="A6256"/>
      <c r="E6256"/>
      <c r="F6256"/>
    </row>
    <row r="6257" spans="1:6">
      <c r="A6257"/>
      <c r="E6257"/>
      <c r="F6257"/>
    </row>
    <row r="6258" spans="1:6">
      <c r="A6258"/>
      <c r="E6258"/>
      <c r="F6258"/>
    </row>
    <row r="6259" spans="1:6">
      <c r="A6259"/>
      <c r="E6259"/>
      <c r="F6259"/>
    </row>
    <row r="6260" spans="1:6">
      <c r="A6260"/>
      <c r="E6260"/>
      <c r="F6260"/>
    </row>
    <row r="6261" spans="1:6">
      <c r="A6261"/>
      <c r="E6261"/>
      <c r="F6261"/>
    </row>
    <row r="6262" spans="1:6">
      <c r="A6262"/>
      <c r="E6262"/>
      <c r="F6262"/>
    </row>
    <row r="6263" spans="1:6">
      <c r="A6263"/>
      <c r="E6263"/>
      <c r="F6263"/>
    </row>
    <row r="6264" spans="1:6">
      <c r="A6264"/>
      <c r="E6264"/>
      <c r="F6264"/>
    </row>
    <row r="6265" spans="1:6">
      <c r="A6265"/>
      <c r="E6265"/>
      <c r="F6265"/>
    </row>
    <row r="6266" spans="1:6">
      <c r="A6266"/>
      <c r="E6266"/>
      <c r="F6266"/>
    </row>
    <row r="6267" spans="1:6">
      <c r="A6267"/>
      <c r="E6267"/>
      <c r="F6267"/>
    </row>
    <row r="6268" spans="1:6">
      <c r="A6268"/>
      <c r="E6268"/>
      <c r="F6268"/>
    </row>
    <row r="6269" spans="1:6">
      <c r="A6269"/>
      <c r="E6269"/>
      <c r="F6269"/>
    </row>
    <row r="6270" spans="1:6">
      <c r="A6270"/>
      <c r="E6270"/>
      <c r="F6270"/>
    </row>
    <row r="6271" spans="1:6">
      <c r="A6271"/>
      <c r="E6271"/>
      <c r="F6271"/>
    </row>
    <row r="6272" spans="1:6">
      <c r="A6272"/>
      <c r="E6272"/>
      <c r="F6272"/>
    </row>
    <row r="6273" spans="1:6">
      <c r="A6273"/>
      <c r="E6273"/>
      <c r="F6273"/>
    </row>
    <row r="6274" spans="1:6">
      <c r="A6274"/>
      <c r="E6274"/>
      <c r="F6274"/>
    </row>
    <row r="6275" spans="1:6">
      <c r="A6275"/>
      <c r="E6275"/>
      <c r="F6275"/>
    </row>
    <row r="6276" spans="1:6">
      <c r="A6276"/>
      <c r="E6276"/>
      <c r="F6276"/>
    </row>
    <row r="6277" spans="1:6">
      <c r="A6277"/>
      <c r="E6277"/>
      <c r="F6277"/>
    </row>
    <row r="6278" spans="1:6">
      <c r="A6278"/>
      <c r="E6278"/>
      <c r="F6278"/>
    </row>
    <row r="6279" spans="1:6">
      <c r="A6279"/>
      <c r="E6279"/>
      <c r="F6279"/>
    </row>
    <row r="6280" spans="1:6">
      <c r="A6280"/>
      <c r="E6280"/>
      <c r="F6280"/>
    </row>
    <row r="6281" spans="1:6">
      <c r="A6281"/>
      <c r="E6281"/>
      <c r="F6281"/>
    </row>
    <row r="6282" spans="1:6">
      <c r="A6282"/>
      <c r="E6282"/>
      <c r="F6282"/>
    </row>
    <row r="6283" spans="1:6">
      <c r="A6283"/>
      <c r="E6283"/>
      <c r="F6283"/>
    </row>
    <row r="6284" spans="1:6">
      <c r="A6284"/>
      <c r="E6284"/>
      <c r="F6284"/>
    </row>
    <row r="6285" spans="1:6">
      <c r="A6285"/>
      <c r="E6285"/>
      <c r="F6285"/>
    </row>
    <row r="6286" spans="1:6">
      <c r="A6286"/>
      <c r="E6286"/>
      <c r="F6286"/>
    </row>
    <row r="6287" spans="1:6">
      <c r="A6287"/>
      <c r="E6287"/>
      <c r="F6287"/>
    </row>
    <row r="6288" spans="1:6">
      <c r="A6288"/>
      <c r="E6288"/>
      <c r="F6288"/>
    </row>
    <row r="6289" spans="1:6">
      <c r="A6289"/>
      <c r="E6289"/>
      <c r="F6289"/>
    </row>
    <row r="6290" spans="1:6">
      <c r="A6290"/>
      <c r="E6290"/>
      <c r="F6290"/>
    </row>
    <row r="6291" spans="1:6">
      <c r="A6291"/>
      <c r="E6291"/>
      <c r="F6291"/>
    </row>
    <row r="6292" spans="1:6">
      <c r="A6292"/>
      <c r="E6292"/>
      <c r="F6292"/>
    </row>
    <row r="6293" spans="1:6">
      <c r="A6293"/>
      <c r="E6293"/>
      <c r="F6293"/>
    </row>
    <row r="6294" spans="1:6">
      <c r="A6294"/>
      <c r="E6294"/>
      <c r="F6294"/>
    </row>
    <row r="6295" spans="1:6">
      <c r="A6295"/>
      <c r="E6295"/>
      <c r="F6295"/>
    </row>
    <row r="6296" spans="1:6">
      <c r="A6296"/>
      <c r="E6296"/>
      <c r="F6296"/>
    </row>
    <row r="6297" spans="1:6">
      <c r="A6297"/>
      <c r="E6297"/>
      <c r="F6297"/>
    </row>
    <row r="6298" spans="1:6">
      <c r="A6298"/>
      <c r="E6298"/>
      <c r="F6298"/>
    </row>
    <row r="6299" spans="1:6">
      <c r="A6299"/>
      <c r="E6299"/>
      <c r="F6299"/>
    </row>
    <row r="6300" spans="1:6">
      <c r="A6300"/>
      <c r="E6300"/>
      <c r="F6300"/>
    </row>
    <row r="6301" spans="1:6">
      <c r="A6301"/>
      <c r="E6301"/>
      <c r="F6301"/>
    </row>
    <row r="6302" spans="1:6">
      <c r="A6302"/>
      <c r="E6302"/>
      <c r="F6302"/>
    </row>
    <row r="6303" spans="1:6">
      <c r="A6303"/>
      <c r="E6303"/>
      <c r="F6303"/>
    </row>
    <row r="6304" spans="1:6">
      <c r="A6304"/>
      <c r="E6304"/>
      <c r="F6304"/>
    </row>
    <row r="6305" spans="1:6">
      <c r="A6305"/>
      <c r="E6305"/>
      <c r="F6305"/>
    </row>
    <row r="6306" spans="1:6">
      <c r="A6306"/>
      <c r="E6306"/>
      <c r="F6306"/>
    </row>
    <row r="6307" spans="1:6">
      <c r="A6307"/>
      <c r="E6307"/>
      <c r="F6307"/>
    </row>
    <row r="6308" spans="1:6">
      <c r="A6308"/>
      <c r="E6308"/>
      <c r="F6308"/>
    </row>
    <row r="6309" spans="1:6">
      <c r="A6309"/>
      <c r="E6309"/>
      <c r="F6309"/>
    </row>
    <row r="6310" spans="1:6">
      <c r="A6310"/>
      <c r="E6310"/>
      <c r="F6310"/>
    </row>
    <row r="6311" spans="1:6">
      <c r="A6311"/>
      <c r="E6311"/>
      <c r="F6311"/>
    </row>
    <row r="6312" spans="1:6">
      <c r="A6312"/>
      <c r="E6312"/>
      <c r="F6312"/>
    </row>
    <row r="6313" spans="1:6">
      <c r="A6313"/>
      <c r="E6313"/>
      <c r="F6313"/>
    </row>
    <row r="6314" spans="1:6">
      <c r="A6314"/>
      <c r="E6314"/>
      <c r="F6314"/>
    </row>
    <row r="6315" spans="1:6">
      <c r="A6315"/>
      <c r="E6315"/>
      <c r="F6315"/>
    </row>
    <row r="6316" spans="1:6">
      <c r="A6316"/>
      <c r="E6316"/>
      <c r="F6316"/>
    </row>
    <row r="6317" spans="1:6">
      <c r="A6317"/>
      <c r="E6317"/>
      <c r="F6317"/>
    </row>
    <row r="6318" spans="1:6">
      <c r="A6318"/>
      <c r="E6318"/>
      <c r="F6318"/>
    </row>
    <row r="6319" spans="1:6">
      <c r="A6319"/>
      <c r="E6319"/>
      <c r="F6319"/>
    </row>
    <row r="6320" spans="1:6">
      <c r="A6320"/>
      <c r="E6320"/>
      <c r="F6320"/>
    </row>
    <row r="6321" spans="1:6">
      <c r="A6321"/>
      <c r="E6321"/>
      <c r="F6321"/>
    </row>
    <row r="6322" spans="1:6">
      <c r="A6322"/>
      <c r="E6322"/>
      <c r="F6322"/>
    </row>
    <row r="6323" spans="1:6">
      <c r="A6323"/>
      <c r="E6323"/>
      <c r="F6323"/>
    </row>
    <row r="6324" spans="1:6">
      <c r="A6324"/>
      <c r="E6324"/>
      <c r="F6324"/>
    </row>
    <row r="6325" spans="1:6">
      <c r="A6325"/>
      <c r="E6325"/>
      <c r="F6325"/>
    </row>
    <row r="6326" spans="1:6">
      <c r="A6326"/>
      <c r="E6326"/>
      <c r="F6326"/>
    </row>
    <row r="6327" spans="1:6">
      <c r="A6327"/>
      <c r="E6327"/>
      <c r="F6327"/>
    </row>
    <row r="6328" spans="1:6">
      <c r="A6328"/>
      <c r="E6328"/>
      <c r="F6328"/>
    </row>
    <row r="6329" spans="1:6">
      <c r="A6329"/>
      <c r="E6329"/>
      <c r="F6329"/>
    </row>
    <row r="6330" spans="1:6">
      <c r="A6330"/>
      <c r="E6330"/>
      <c r="F6330"/>
    </row>
    <row r="6331" spans="1:6">
      <c r="A6331"/>
      <c r="E6331"/>
      <c r="F6331"/>
    </row>
    <row r="6332" spans="1:6">
      <c r="A6332"/>
      <c r="E6332"/>
      <c r="F6332"/>
    </row>
    <row r="6333" spans="1:6">
      <c r="A6333"/>
      <c r="E6333"/>
      <c r="F6333"/>
    </row>
    <row r="6334" spans="1:6">
      <c r="A6334"/>
      <c r="E6334"/>
      <c r="F6334"/>
    </row>
    <row r="6335" spans="1:6">
      <c r="A6335"/>
      <c r="E6335"/>
      <c r="F6335"/>
    </row>
    <row r="6336" spans="1:6">
      <c r="A6336"/>
      <c r="E6336"/>
      <c r="F6336"/>
    </row>
    <row r="6337" spans="1:6">
      <c r="A6337"/>
      <c r="E6337"/>
      <c r="F6337"/>
    </row>
    <row r="6338" spans="1:6">
      <c r="A6338"/>
      <c r="E6338"/>
      <c r="F6338"/>
    </row>
    <row r="6339" spans="1:6">
      <c r="A6339"/>
      <c r="E6339"/>
      <c r="F6339"/>
    </row>
    <row r="6340" spans="1:6">
      <c r="A6340"/>
      <c r="E6340"/>
      <c r="F6340"/>
    </row>
    <row r="6341" spans="1:6">
      <c r="A6341"/>
      <c r="E6341"/>
      <c r="F6341"/>
    </row>
    <row r="6342" spans="1:6">
      <c r="A6342"/>
      <c r="E6342"/>
      <c r="F6342"/>
    </row>
    <row r="6343" spans="1:6">
      <c r="A6343"/>
      <c r="E6343"/>
      <c r="F6343"/>
    </row>
    <row r="6344" spans="1:6">
      <c r="A6344"/>
      <c r="E6344"/>
      <c r="F6344"/>
    </row>
    <row r="6345" spans="1:6">
      <c r="A6345"/>
      <c r="E6345"/>
      <c r="F6345"/>
    </row>
    <row r="6346" spans="1:6">
      <c r="A6346"/>
      <c r="E6346"/>
      <c r="F6346"/>
    </row>
    <row r="6347" spans="1:6">
      <c r="A6347"/>
      <c r="E6347"/>
      <c r="F6347"/>
    </row>
    <row r="6348" spans="1:6">
      <c r="A6348"/>
      <c r="E6348"/>
      <c r="F6348"/>
    </row>
    <row r="6349" spans="1:6">
      <c r="A6349"/>
      <c r="E6349"/>
      <c r="F6349"/>
    </row>
    <row r="6350" spans="1:6">
      <c r="A6350"/>
      <c r="E6350"/>
      <c r="F6350"/>
    </row>
    <row r="6351" spans="1:6">
      <c r="A6351"/>
      <c r="E6351"/>
      <c r="F6351"/>
    </row>
    <row r="6352" spans="1:6">
      <c r="A6352"/>
      <c r="E6352"/>
      <c r="F6352"/>
    </row>
    <row r="6353" spans="1:6">
      <c r="A6353"/>
      <c r="E6353"/>
      <c r="F6353"/>
    </row>
    <row r="6354" spans="1:6">
      <c r="A6354"/>
      <c r="E6354"/>
      <c r="F6354"/>
    </row>
    <row r="6355" spans="1:6">
      <c r="A6355"/>
      <c r="E6355"/>
      <c r="F6355"/>
    </row>
    <row r="6356" spans="1:6">
      <c r="A6356"/>
      <c r="E6356"/>
      <c r="F6356"/>
    </row>
    <row r="6357" spans="1:6">
      <c r="A6357"/>
      <c r="E6357"/>
      <c r="F6357"/>
    </row>
    <row r="6358" spans="1:6">
      <c r="A6358"/>
      <c r="E6358"/>
      <c r="F6358"/>
    </row>
    <row r="6359" spans="1:6">
      <c r="A6359"/>
      <c r="E6359"/>
      <c r="F6359"/>
    </row>
    <row r="6360" spans="1:6">
      <c r="A6360"/>
      <c r="E6360"/>
      <c r="F6360"/>
    </row>
    <row r="6361" spans="1:6">
      <c r="A6361"/>
      <c r="E6361"/>
      <c r="F6361"/>
    </row>
    <row r="6362" spans="1:6">
      <c r="A6362"/>
      <c r="E6362"/>
      <c r="F6362"/>
    </row>
    <row r="6363" spans="1:6">
      <c r="A6363"/>
      <c r="E6363"/>
      <c r="F6363"/>
    </row>
    <row r="6364" spans="1:6">
      <c r="A6364"/>
      <c r="E6364"/>
      <c r="F6364"/>
    </row>
    <row r="6365" spans="1:6">
      <c r="A6365"/>
      <c r="E6365"/>
      <c r="F6365"/>
    </row>
    <row r="6366" spans="1:6">
      <c r="A6366"/>
      <c r="E6366"/>
      <c r="F6366"/>
    </row>
    <row r="6367" spans="1:6">
      <c r="A6367"/>
      <c r="E6367"/>
      <c r="F6367"/>
    </row>
    <row r="6368" spans="1:6">
      <c r="A6368"/>
      <c r="E6368"/>
      <c r="F6368"/>
    </row>
    <row r="6369" spans="1:6">
      <c r="A6369"/>
      <c r="E6369"/>
      <c r="F6369"/>
    </row>
    <row r="6370" spans="1:6">
      <c r="A6370"/>
      <c r="E6370"/>
      <c r="F6370"/>
    </row>
    <row r="6371" spans="1:6">
      <c r="A6371"/>
      <c r="E6371"/>
      <c r="F6371"/>
    </row>
    <row r="6372" spans="1:6">
      <c r="A6372"/>
      <c r="E6372"/>
      <c r="F6372"/>
    </row>
    <row r="6373" spans="1:6">
      <c r="A6373"/>
      <c r="E6373"/>
      <c r="F6373"/>
    </row>
    <row r="6374" spans="1:6">
      <c r="A6374"/>
      <c r="E6374"/>
      <c r="F6374"/>
    </row>
    <row r="6375" spans="1:6">
      <c r="A6375"/>
      <c r="E6375"/>
      <c r="F6375"/>
    </row>
    <row r="6376" spans="1:6">
      <c r="A6376"/>
      <c r="E6376"/>
      <c r="F6376"/>
    </row>
    <row r="6377" spans="1:6">
      <c r="A6377"/>
      <c r="E6377"/>
      <c r="F6377"/>
    </row>
    <row r="6378" spans="1:6">
      <c r="A6378"/>
      <c r="E6378"/>
      <c r="F6378"/>
    </row>
    <row r="6379" spans="1:6">
      <c r="A6379"/>
      <c r="E6379"/>
      <c r="F6379"/>
    </row>
    <row r="6380" spans="1:6">
      <c r="A6380"/>
      <c r="E6380"/>
      <c r="F6380"/>
    </row>
    <row r="6381" spans="1:6">
      <c r="A6381"/>
      <c r="E6381"/>
      <c r="F6381"/>
    </row>
    <row r="6382" spans="1:6">
      <c r="A6382"/>
      <c r="E6382"/>
      <c r="F6382"/>
    </row>
    <row r="6383" spans="1:6">
      <c r="A6383"/>
      <c r="E6383"/>
      <c r="F6383"/>
    </row>
    <row r="6384" spans="1:6">
      <c r="A6384"/>
      <c r="E6384"/>
      <c r="F6384"/>
    </row>
    <row r="6385" spans="1:6">
      <c r="A6385"/>
      <c r="E6385"/>
      <c r="F6385"/>
    </row>
    <row r="6386" spans="1:6">
      <c r="A6386"/>
      <c r="E6386"/>
      <c r="F6386"/>
    </row>
    <row r="6387" spans="1:6">
      <c r="A6387"/>
      <c r="E6387"/>
      <c r="F6387"/>
    </row>
    <row r="6388" spans="1:6">
      <c r="A6388"/>
      <c r="E6388"/>
      <c r="F6388"/>
    </row>
    <row r="6389" spans="1:6">
      <c r="A6389"/>
      <c r="E6389"/>
      <c r="F6389"/>
    </row>
    <row r="6390" spans="1:6">
      <c r="A6390"/>
      <c r="E6390"/>
      <c r="F6390"/>
    </row>
    <row r="6391" spans="1:6">
      <c r="A6391"/>
      <c r="E6391"/>
      <c r="F6391"/>
    </row>
    <row r="6392" spans="1:6">
      <c r="A6392"/>
      <c r="E6392"/>
      <c r="F6392"/>
    </row>
    <row r="6393" spans="1:6">
      <c r="A6393"/>
      <c r="E6393"/>
      <c r="F6393"/>
    </row>
    <row r="6394" spans="1:6">
      <c r="A6394"/>
      <c r="E6394"/>
      <c r="F6394"/>
    </row>
    <row r="6395" spans="1:6">
      <c r="A6395"/>
      <c r="E6395"/>
      <c r="F6395"/>
    </row>
    <row r="6396" spans="1:6">
      <c r="A6396"/>
      <c r="E6396"/>
      <c r="F6396"/>
    </row>
    <row r="6397" spans="1:6">
      <c r="A6397"/>
      <c r="E6397"/>
      <c r="F6397"/>
    </row>
    <row r="6398" spans="1:6">
      <c r="A6398"/>
      <c r="E6398"/>
      <c r="F6398"/>
    </row>
    <row r="6399" spans="1:6">
      <c r="A6399"/>
      <c r="E6399"/>
      <c r="F6399"/>
    </row>
    <row r="6400" spans="1:6">
      <c r="A6400"/>
      <c r="E6400"/>
      <c r="F6400"/>
    </row>
    <row r="6401" spans="1:6">
      <c r="A6401"/>
      <c r="E6401"/>
      <c r="F6401"/>
    </row>
    <row r="6402" spans="1:6">
      <c r="A6402"/>
      <c r="E6402"/>
      <c r="F6402"/>
    </row>
    <row r="6403" spans="1:6">
      <c r="A6403"/>
      <c r="E6403"/>
      <c r="F6403"/>
    </row>
    <row r="6404" spans="1:6">
      <c r="A6404"/>
      <c r="E6404"/>
      <c r="F6404"/>
    </row>
    <row r="6405" spans="1:6">
      <c r="A6405"/>
      <c r="E6405"/>
      <c r="F6405"/>
    </row>
    <row r="6406" spans="1:6">
      <c r="A6406"/>
      <c r="E6406"/>
      <c r="F6406"/>
    </row>
    <row r="6407" spans="1:6">
      <c r="A6407"/>
      <c r="E6407"/>
      <c r="F6407"/>
    </row>
    <row r="6408" spans="1:6">
      <c r="A6408"/>
      <c r="E6408"/>
      <c r="F6408"/>
    </row>
    <row r="6409" spans="1:6">
      <c r="A6409"/>
      <c r="E6409"/>
      <c r="F6409"/>
    </row>
    <row r="6410" spans="1:6">
      <c r="A6410"/>
      <c r="E6410"/>
      <c r="F6410"/>
    </row>
    <row r="6411" spans="1:6">
      <c r="A6411"/>
      <c r="E6411"/>
      <c r="F6411"/>
    </row>
    <row r="6412" spans="1:6">
      <c r="A6412"/>
      <c r="E6412"/>
      <c r="F6412"/>
    </row>
    <row r="6413" spans="1:6">
      <c r="A6413"/>
      <c r="E6413"/>
      <c r="F6413"/>
    </row>
    <row r="6414" spans="1:6">
      <c r="A6414"/>
      <c r="E6414"/>
      <c r="F6414"/>
    </row>
    <row r="6415" spans="1:6">
      <c r="A6415"/>
      <c r="E6415"/>
      <c r="F6415"/>
    </row>
    <row r="6416" spans="1:6">
      <c r="A6416"/>
      <c r="E6416"/>
      <c r="F6416"/>
    </row>
    <row r="6417" spans="1:6">
      <c r="A6417"/>
      <c r="E6417"/>
      <c r="F6417"/>
    </row>
    <row r="6418" spans="1:6">
      <c r="A6418"/>
      <c r="E6418"/>
      <c r="F6418"/>
    </row>
    <row r="6419" spans="1:6">
      <c r="A6419"/>
      <c r="E6419"/>
      <c r="F6419"/>
    </row>
    <row r="6420" spans="1:6">
      <c r="A6420"/>
      <c r="E6420"/>
      <c r="F6420"/>
    </row>
    <row r="6421" spans="1:6">
      <c r="A6421"/>
      <c r="E6421"/>
      <c r="F6421"/>
    </row>
    <row r="6422" spans="1:6">
      <c r="A6422"/>
      <c r="E6422"/>
      <c r="F6422"/>
    </row>
    <row r="6423" spans="1:6">
      <c r="A6423"/>
      <c r="E6423"/>
      <c r="F6423"/>
    </row>
    <row r="6424" spans="1:6">
      <c r="A6424"/>
      <c r="E6424"/>
      <c r="F6424"/>
    </row>
    <row r="6425" spans="1:6">
      <c r="A6425"/>
      <c r="E6425"/>
      <c r="F6425"/>
    </row>
    <row r="6426" spans="1:6">
      <c r="A6426"/>
      <c r="E6426"/>
      <c r="F6426"/>
    </row>
    <row r="6427" spans="1:6">
      <c r="A6427"/>
      <c r="E6427"/>
      <c r="F6427"/>
    </row>
    <row r="6428" spans="1:6">
      <c r="A6428"/>
      <c r="E6428"/>
      <c r="F6428"/>
    </row>
    <row r="6429" spans="1:6">
      <c r="A6429"/>
      <c r="E6429"/>
      <c r="F6429"/>
    </row>
    <row r="6430" spans="1:6">
      <c r="A6430"/>
      <c r="E6430"/>
      <c r="F6430"/>
    </row>
    <row r="6431" spans="1:6">
      <c r="A6431"/>
      <c r="E6431"/>
      <c r="F6431"/>
    </row>
    <row r="6432" spans="1:6">
      <c r="A6432"/>
      <c r="E6432"/>
      <c r="F6432"/>
    </row>
    <row r="6433" spans="1:6">
      <c r="A6433"/>
      <c r="E6433"/>
      <c r="F6433"/>
    </row>
    <row r="6434" spans="1:6">
      <c r="A6434"/>
      <c r="E6434"/>
      <c r="F6434"/>
    </row>
    <row r="6435" spans="1:6">
      <c r="A6435"/>
      <c r="E6435"/>
      <c r="F6435"/>
    </row>
    <row r="6436" spans="1:6">
      <c r="A6436"/>
      <c r="E6436"/>
      <c r="F6436"/>
    </row>
    <row r="6437" spans="1:6">
      <c r="A6437"/>
      <c r="E6437"/>
      <c r="F6437"/>
    </row>
    <row r="6438" spans="1:6">
      <c r="A6438"/>
      <c r="E6438"/>
      <c r="F6438"/>
    </row>
    <row r="6439" spans="1:6">
      <c r="A6439"/>
      <c r="E6439"/>
      <c r="F6439"/>
    </row>
    <row r="6440" spans="1:6">
      <c r="A6440"/>
      <c r="E6440"/>
      <c r="F6440"/>
    </row>
    <row r="6441" spans="1:6">
      <c r="A6441"/>
      <c r="E6441"/>
      <c r="F6441"/>
    </row>
    <row r="6442" spans="1:6">
      <c r="A6442"/>
      <c r="E6442"/>
      <c r="F6442"/>
    </row>
    <row r="6443" spans="1:6">
      <c r="A6443"/>
      <c r="E6443"/>
      <c r="F6443"/>
    </row>
    <row r="6444" spans="1:6">
      <c r="A6444"/>
      <c r="E6444"/>
      <c r="F6444"/>
    </row>
    <row r="6445" spans="1:6">
      <c r="A6445"/>
      <c r="E6445"/>
      <c r="F6445"/>
    </row>
    <row r="6446" spans="1:6">
      <c r="A6446"/>
      <c r="E6446"/>
      <c r="F6446"/>
    </row>
    <row r="6447" spans="1:6">
      <c r="A6447"/>
      <c r="E6447"/>
      <c r="F6447"/>
    </row>
    <row r="6448" spans="1:6">
      <c r="A6448"/>
      <c r="E6448"/>
      <c r="F6448"/>
    </row>
    <row r="6449" spans="1:6">
      <c r="A6449"/>
      <c r="E6449"/>
      <c r="F6449"/>
    </row>
    <row r="6450" spans="1:6">
      <c r="A6450"/>
      <c r="E6450"/>
      <c r="F6450"/>
    </row>
    <row r="6451" spans="1:6">
      <c r="A6451"/>
      <c r="E6451"/>
      <c r="F6451"/>
    </row>
    <row r="6452" spans="1:6">
      <c r="A6452"/>
      <c r="E6452"/>
      <c r="F6452"/>
    </row>
    <row r="6453" spans="1:6">
      <c r="A6453"/>
      <c r="E6453"/>
      <c r="F6453"/>
    </row>
    <row r="6454" spans="1:6">
      <c r="A6454"/>
      <c r="E6454"/>
      <c r="F6454"/>
    </row>
    <row r="6455" spans="1:6">
      <c r="A6455"/>
      <c r="E6455"/>
      <c r="F6455"/>
    </row>
    <row r="6456" spans="1:6">
      <c r="A6456"/>
      <c r="E6456"/>
      <c r="F6456"/>
    </row>
    <row r="6457" spans="1:6">
      <c r="A6457"/>
      <c r="E6457"/>
      <c r="F6457"/>
    </row>
    <row r="6458" spans="1:6">
      <c r="A6458"/>
      <c r="E6458"/>
      <c r="F6458"/>
    </row>
    <row r="6459" spans="1:6">
      <c r="A6459"/>
      <c r="E6459"/>
      <c r="F6459"/>
    </row>
    <row r="6460" spans="1:6">
      <c r="A6460"/>
      <c r="E6460"/>
      <c r="F6460"/>
    </row>
    <row r="6461" spans="1:6">
      <c r="A6461"/>
      <c r="E6461"/>
      <c r="F6461"/>
    </row>
    <row r="6462" spans="1:6">
      <c r="A6462"/>
      <c r="E6462"/>
      <c r="F6462"/>
    </row>
    <row r="6463" spans="1:6">
      <c r="A6463"/>
      <c r="E6463"/>
      <c r="F6463"/>
    </row>
    <row r="6464" spans="1:6">
      <c r="A6464"/>
      <c r="E6464"/>
      <c r="F6464"/>
    </row>
    <row r="6465" spans="1:6">
      <c r="A6465"/>
      <c r="E6465"/>
      <c r="F6465"/>
    </row>
    <row r="6466" spans="1:6">
      <c r="A6466"/>
      <c r="E6466"/>
      <c r="F6466"/>
    </row>
    <row r="6467" spans="1:6">
      <c r="A6467"/>
      <c r="E6467"/>
      <c r="F6467"/>
    </row>
    <row r="6468" spans="1:6">
      <c r="A6468"/>
      <c r="E6468"/>
      <c r="F6468"/>
    </row>
    <row r="6469" spans="1:6">
      <c r="A6469"/>
      <c r="E6469"/>
      <c r="F6469"/>
    </row>
    <row r="6470" spans="1:6">
      <c r="A6470"/>
      <c r="E6470"/>
      <c r="F6470"/>
    </row>
    <row r="6471" spans="1:6">
      <c r="A6471"/>
      <c r="E6471"/>
      <c r="F6471"/>
    </row>
    <row r="6472" spans="1:6">
      <c r="A6472"/>
      <c r="E6472"/>
      <c r="F6472"/>
    </row>
    <row r="6473" spans="1:6">
      <c r="A6473"/>
      <c r="E6473"/>
      <c r="F6473"/>
    </row>
    <row r="6474" spans="1:6">
      <c r="A6474"/>
      <c r="E6474"/>
      <c r="F6474"/>
    </row>
    <row r="6475" spans="1:6">
      <c r="A6475"/>
      <c r="E6475"/>
      <c r="F6475"/>
    </row>
    <row r="6476" spans="1:6">
      <c r="A6476"/>
      <c r="E6476"/>
      <c r="F6476"/>
    </row>
    <row r="6477" spans="1:6">
      <c r="A6477"/>
      <c r="E6477"/>
      <c r="F6477"/>
    </row>
    <row r="6478" spans="1:6">
      <c r="A6478"/>
      <c r="E6478"/>
      <c r="F6478"/>
    </row>
    <row r="6479" spans="1:6">
      <c r="A6479"/>
      <c r="E6479"/>
      <c r="F6479"/>
    </row>
    <row r="6480" spans="1:6">
      <c r="A6480"/>
      <c r="E6480"/>
      <c r="F6480"/>
    </row>
    <row r="6481" spans="1:6">
      <c r="A6481"/>
      <c r="E6481"/>
      <c r="F6481"/>
    </row>
    <row r="6482" spans="1:6">
      <c r="A6482"/>
      <c r="E6482"/>
      <c r="F6482"/>
    </row>
    <row r="6483" spans="1:6">
      <c r="A6483"/>
      <c r="E6483"/>
      <c r="F6483"/>
    </row>
    <row r="6484" spans="1:6">
      <c r="A6484"/>
      <c r="E6484"/>
      <c r="F6484"/>
    </row>
    <row r="6485" spans="1:6">
      <c r="A6485"/>
      <c r="E6485"/>
      <c r="F6485"/>
    </row>
    <row r="6486" spans="1:6">
      <c r="A6486"/>
      <c r="E6486"/>
      <c r="F6486"/>
    </row>
    <row r="6487" spans="1:6">
      <c r="A6487"/>
      <c r="E6487"/>
      <c r="F6487"/>
    </row>
    <row r="6488" spans="1:6">
      <c r="A6488"/>
      <c r="E6488"/>
      <c r="F6488"/>
    </row>
    <row r="6489" spans="1:6">
      <c r="A6489"/>
      <c r="E6489"/>
      <c r="F6489"/>
    </row>
    <row r="6490" spans="1:6">
      <c r="A6490"/>
      <c r="E6490"/>
      <c r="F6490"/>
    </row>
    <row r="6491" spans="1:6">
      <c r="A6491"/>
      <c r="E6491"/>
      <c r="F6491"/>
    </row>
    <row r="6492" spans="1:6">
      <c r="A6492"/>
      <c r="E6492"/>
      <c r="F6492"/>
    </row>
    <row r="6493" spans="1:6">
      <c r="A6493"/>
      <c r="E6493"/>
      <c r="F6493"/>
    </row>
    <row r="6494" spans="1:6">
      <c r="A6494"/>
      <c r="E6494"/>
      <c r="F6494"/>
    </row>
    <row r="6495" spans="1:6">
      <c r="A6495"/>
      <c r="E6495"/>
      <c r="F6495"/>
    </row>
    <row r="6496" spans="1:6">
      <c r="A6496"/>
      <c r="E6496"/>
      <c r="F6496"/>
    </row>
    <row r="6497" spans="1:6">
      <c r="A6497"/>
      <c r="E6497"/>
      <c r="F6497"/>
    </row>
    <row r="6498" spans="1:6">
      <c r="A6498"/>
      <c r="E6498"/>
      <c r="F6498"/>
    </row>
    <row r="6499" spans="1:6">
      <c r="A6499"/>
      <c r="E6499"/>
      <c r="F6499"/>
    </row>
    <row r="6500" spans="1:6">
      <c r="A6500"/>
      <c r="E6500"/>
      <c r="F6500"/>
    </row>
    <row r="6501" spans="1:6">
      <c r="A6501"/>
      <c r="E6501"/>
      <c r="F6501"/>
    </row>
    <row r="6502" spans="1:6">
      <c r="A6502"/>
      <c r="E6502"/>
      <c r="F6502"/>
    </row>
    <row r="6503" spans="1:6">
      <c r="A6503"/>
      <c r="E6503"/>
      <c r="F6503"/>
    </row>
    <row r="6504" spans="1:6">
      <c r="A6504"/>
      <c r="E6504"/>
      <c r="F6504"/>
    </row>
    <row r="6505" spans="1:6">
      <c r="A6505"/>
      <c r="E6505"/>
      <c r="F6505"/>
    </row>
    <row r="6506" spans="1:6">
      <c r="A6506"/>
      <c r="E6506"/>
      <c r="F6506"/>
    </row>
    <row r="6507" spans="1:6">
      <c r="A6507"/>
      <c r="E6507"/>
      <c r="F6507"/>
    </row>
    <row r="6508" spans="1:6">
      <c r="A6508"/>
      <c r="E6508"/>
      <c r="F6508"/>
    </row>
    <row r="6509" spans="1:6">
      <c r="A6509"/>
      <c r="E6509"/>
      <c r="F6509"/>
    </row>
    <row r="6510" spans="1:6">
      <c r="A6510"/>
      <c r="E6510"/>
      <c r="F6510"/>
    </row>
    <row r="6511" spans="1:6">
      <c r="A6511"/>
      <c r="E6511"/>
      <c r="F6511"/>
    </row>
    <row r="6512" spans="1:6">
      <c r="A6512"/>
      <c r="E6512"/>
      <c r="F6512"/>
    </row>
    <row r="6513" spans="1:6">
      <c r="A6513"/>
      <c r="E6513"/>
      <c r="F6513"/>
    </row>
    <row r="6514" spans="1:6">
      <c r="A6514"/>
      <c r="E6514"/>
      <c r="F6514"/>
    </row>
    <row r="6515" spans="1:6">
      <c r="A6515"/>
      <c r="E6515"/>
      <c r="F6515"/>
    </row>
    <row r="6516" spans="1:6">
      <c r="A6516"/>
      <c r="E6516"/>
      <c r="F6516"/>
    </row>
    <row r="6517" spans="1:6">
      <c r="A6517"/>
      <c r="E6517"/>
      <c r="F6517"/>
    </row>
    <row r="6518" spans="1:6">
      <c r="A6518"/>
      <c r="E6518"/>
      <c r="F6518"/>
    </row>
    <row r="6519" spans="1:6">
      <c r="A6519"/>
      <c r="E6519"/>
      <c r="F6519"/>
    </row>
    <row r="6520" spans="1:6">
      <c r="A6520"/>
      <c r="E6520"/>
      <c r="F6520"/>
    </row>
    <row r="6521" spans="1:6">
      <c r="A6521"/>
      <c r="E6521"/>
      <c r="F6521"/>
    </row>
    <row r="6522" spans="1:6">
      <c r="A6522"/>
      <c r="E6522"/>
      <c r="F6522"/>
    </row>
    <row r="6523" spans="1:6">
      <c r="A6523"/>
      <c r="E6523"/>
      <c r="F6523"/>
    </row>
    <row r="6524" spans="1:6">
      <c r="A6524"/>
      <c r="E6524"/>
      <c r="F6524"/>
    </row>
    <row r="6525" spans="1:6">
      <c r="A6525"/>
      <c r="E6525"/>
      <c r="F6525"/>
    </row>
    <row r="6526" spans="1:6">
      <c r="A6526"/>
      <c r="E6526"/>
      <c r="F6526"/>
    </row>
    <row r="6527" spans="1:6">
      <c r="A6527"/>
      <c r="E6527"/>
      <c r="F6527"/>
    </row>
    <row r="6528" spans="1:6">
      <c r="A6528"/>
      <c r="E6528"/>
      <c r="F6528"/>
    </row>
    <row r="6529" spans="1:6">
      <c r="A6529"/>
      <c r="E6529"/>
      <c r="F6529"/>
    </row>
    <row r="6530" spans="1:6">
      <c r="A6530"/>
      <c r="E6530"/>
      <c r="F6530"/>
    </row>
    <row r="6531" spans="1:6">
      <c r="A6531"/>
      <c r="E6531"/>
      <c r="F6531"/>
    </row>
    <row r="6532" spans="1:6">
      <c r="A6532"/>
      <c r="E6532"/>
      <c r="F6532"/>
    </row>
    <row r="6533" spans="1:6">
      <c r="A6533"/>
      <c r="E6533"/>
      <c r="F6533"/>
    </row>
    <row r="6534" spans="1:6">
      <c r="A6534"/>
      <c r="E6534"/>
      <c r="F6534"/>
    </row>
    <row r="6535" spans="1:6">
      <c r="A6535"/>
      <c r="E6535"/>
      <c r="F6535"/>
    </row>
    <row r="6536" spans="1:6">
      <c r="A6536"/>
      <c r="E6536"/>
      <c r="F6536"/>
    </row>
    <row r="6537" spans="1:6">
      <c r="A6537"/>
      <c r="E6537"/>
      <c r="F6537"/>
    </row>
    <row r="6538" spans="1:6">
      <c r="A6538"/>
      <c r="E6538"/>
      <c r="F6538"/>
    </row>
    <row r="6539" spans="1:6">
      <c r="A6539"/>
      <c r="E6539"/>
      <c r="F6539"/>
    </row>
    <row r="6540" spans="1:6">
      <c r="A6540"/>
      <c r="E6540"/>
      <c r="F6540"/>
    </row>
    <row r="6541" spans="1:6">
      <c r="A6541"/>
      <c r="E6541"/>
      <c r="F6541"/>
    </row>
    <row r="6542" spans="1:6">
      <c r="A6542"/>
      <c r="E6542"/>
      <c r="F6542"/>
    </row>
    <row r="6543" spans="1:6">
      <c r="A6543"/>
      <c r="E6543"/>
      <c r="F6543"/>
    </row>
    <row r="6544" spans="1:6">
      <c r="A6544"/>
      <c r="E6544"/>
      <c r="F6544"/>
    </row>
    <row r="6545" spans="1:6">
      <c r="A6545"/>
      <c r="E6545"/>
      <c r="F6545"/>
    </row>
    <row r="6546" spans="1:6">
      <c r="A6546"/>
      <c r="E6546"/>
      <c r="F6546"/>
    </row>
    <row r="6547" spans="1:6">
      <c r="A6547"/>
      <c r="E6547"/>
      <c r="F6547"/>
    </row>
    <row r="6548" spans="1:6">
      <c r="A6548"/>
      <c r="E6548"/>
      <c r="F6548"/>
    </row>
    <row r="6549" spans="1:6">
      <c r="A6549"/>
      <c r="E6549"/>
      <c r="F6549"/>
    </row>
    <row r="6550" spans="1:6">
      <c r="A6550"/>
      <c r="E6550"/>
      <c r="F6550"/>
    </row>
    <row r="6551" spans="1:6">
      <c r="A6551"/>
      <c r="E6551"/>
      <c r="F6551"/>
    </row>
    <row r="6552" spans="1:6">
      <c r="A6552"/>
      <c r="E6552"/>
      <c r="F6552"/>
    </row>
    <row r="6553" spans="1:6">
      <c r="A6553"/>
      <c r="E6553"/>
      <c r="F6553"/>
    </row>
    <row r="6554" spans="1:6">
      <c r="A6554"/>
      <c r="E6554"/>
      <c r="F6554"/>
    </row>
    <row r="6555" spans="1:6">
      <c r="A6555"/>
      <c r="E6555"/>
      <c r="F6555"/>
    </row>
    <row r="6556" spans="1:6">
      <c r="A6556"/>
      <c r="E6556"/>
      <c r="F6556"/>
    </row>
    <row r="6557" spans="1:6">
      <c r="A6557"/>
      <c r="E6557"/>
      <c r="F6557"/>
    </row>
    <row r="6558" spans="1:6">
      <c r="A6558"/>
      <c r="E6558"/>
      <c r="F6558"/>
    </row>
    <row r="6559" spans="1:6">
      <c r="A6559"/>
      <c r="E6559"/>
      <c r="F6559"/>
    </row>
    <row r="6560" spans="1:6">
      <c r="A6560"/>
      <c r="E6560"/>
      <c r="F6560"/>
    </row>
    <row r="6561" spans="1:6">
      <c r="A6561"/>
      <c r="E6561"/>
      <c r="F6561"/>
    </row>
    <row r="6562" spans="1:6">
      <c r="A6562"/>
      <c r="E6562"/>
      <c r="F6562"/>
    </row>
    <row r="6563" spans="1:6">
      <c r="A6563"/>
      <c r="E6563"/>
      <c r="F6563"/>
    </row>
    <row r="6564" spans="1:6">
      <c r="A6564"/>
      <c r="E6564"/>
      <c r="F6564"/>
    </row>
    <row r="6565" spans="1:6">
      <c r="A6565"/>
      <c r="E6565"/>
      <c r="F6565"/>
    </row>
    <row r="6566" spans="1:6">
      <c r="A6566"/>
      <c r="E6566"/>
      <c r="F6566"/>
    </row>
    <row r="6567" spans="1:6">
      <c r="A6567"/>
      <c r="E6567"/>
      <c r="F6567"/>
    </row>
    <row r="6568" spans="1:6">
      <c r="A6568"/>
      <c r="E6568"/>
      <c r="F6568"/>
    </row>
    <row r="6569" spans="1:6">
      <c r="A6569"/>
      <c r="E6569"/>
      <c r="F6569"/>
    </row>
    <row r="6570" spans="1:6">
      <c r="A6570"/>
      <c r="E6570"/>
      <c r="F6570"/>
    </row>
    <row r="6571" spans="1:6">
      <c r="A6571"/>
      <c r="E6571"/>
      <c r="F6571"/>
    </row>
    <row r="6572" spans="1:6">
      <c r="A6572"/>
      <c r="E6572"/>
      <c r="F6572"/>
    </row>
    <row r="6573" spans="1:6">
      <c r="A6573"/>
      <c r="E6573"/>
      <c r="F6573"/>
    </row>
    <row r="6574" spans="1:6">
      <c r="A6574"/>
      <c r="E6574"/>
      <c r="F6574"/>
    </row>
    <row r="6575" spans="1:6">
      <c r="A6575"/>
      <c r="E6575"/>
      <c r="F6575"/>
    </row>
    <row r="6576" spans="1:6">
      <c r="A6576"/>
      <c r="E6576"/>
      <c r="F6576"/>
    </row>
    <row r="6577" spans="1:6">
      <c r="A6577"/>
      <c r="E6577"/>
      <c r="F6577"/>
    </row>
    <row r="6578" spans="1:6">
      <c r="A6578"/>
      <c r="E6578"/>
      <c r="F6578"/>
    </row>
    <row r="6579" spans="1:6">
      <c r="A6579"/>
      <c r="E6579"/>
      <c r="F6579"/>
    </row>
    <row r="6580" spans="1:6">
      <c r="A6580"/>
      <c r="E6580"/>
      <c r="F6580"/>
    </row>
    <row r="6581" spans="1:6">
      <c r="A6581"/>
      <c r="E6581"/>
      <c r="F6581"/>
    </row>
    <row r="6582" spans="1:6">
      <c r="A6582"/>
      <c r="E6582"/>
      <c r="F6582"/>
    </row>
    <row r="6583" spans="1:6">
      <c r="A6583"/>
      <c r="E6583"/>
      <c r="F6583"/>
    </row>
    <row r="6584" spans="1:6">
      <c r="A6584"/>
      <c r="E6584"/>
      <c r="F6584"/>
    </row>
    <row r="6585" spans="1:6">
      <c r="A6585"/>
      <c r="E6585"/>
      <c r="F6585"/>
    </row>
    <row r="6586" spans="1:6">
      <c r="A6586"/>
      <c r="E6586"/>
      <c r="F6586"/>
    </row>
    <row r="6587" spans="1:6">
      <c r="A6587"/>
      <c r="E6587"/>
      <c r="F6587"/>
    </row>
    <row r="6588" spans="1:6">
      <c r="A6588"/>
      <c r="E6588"/>
      <c r="F6588"/>
    </row>
    <row r="6589" spans="1:6">
      <c r="A6589"/>
      <c r="E6589"/>
      <c r="F6589"/>
    </row>
    <row r="6590" spans="1:6">
      <c r="A6590"/>
      <c r="E6590"/>
      <c r="F6590"/>
    </row>
    <row r="6591" spans="1:6">
      <c r="A6591"/>
      <c r="E6591"/>
      <c r="F6591"/>
    </row>
    <row r="6592" spans="1:6">
      <c r="A6592"/>
      <c r="E6592"/>
      <c r="F6592"/>
    </row>
    <row r="6593" spans="1:6">
      <c r="A6593"/>
      <c r="E6593"/>
      <c r="F6593"/>
    </row>
    <row r="6594" spans="1:6">
      <c r="A6594"/>
      <c r="E6594"/>
      <c r="F6594"/>
    </row>
    <row r="6595" spans="1:6">
      <c r="A6595"/>
      <c r="E6595"/>
      <c r="F6595"/>
    </row>
    <row r="6596" spans="1:6">
      <c r="A6596"/>
      <c r="E6596"/>
      <c r="F6596"/>
    </row>
    <row r="6597" spans="1:6">
      <c r="A6597"/>
      <c r="E6597"/>
      <c r="F6597"/>
    </row>
    <row r="6598" spans="1:6">
      <c r="A6598"/>
      <c r="E6598"/>
      <c r="F6598"/>
    </row>
    <row r="6599" spans="1:6">
      <c r="A6599"/>
      <c r="E6599"/>
      <c r="F6599"/>
    </row>
    <row r="6600" spans="1:6">
      <c r="A6600"/>
      <c r="E6600"/>
      <c r="F6600"/>
    </row>
    <row r="6601" spans="1:6">
      <c r="A6601"/>
      <c r="E6601"/>
      <c r="F6601"/>
    </row>
    <row r="6602" spans="1:6">
      <c r="A6602"/>
      <c r="E6602"/>
      <c r="F6602"/>
    </row>
    <row r="6603" spans="1:6">
      <c r="A6603"/>
      <c r="E6603"/>
      <c r="F6603"/>
    </row>
    <row r="6604" spans="1:6">
      <c r="A6604"/>
      <c r="E6604"/>
      <c r="F6604"/>
    </row>
    <row r="6605" spans="1:6">
      <c r="A6605"/>
      <c r="E6605"/>
      <c r="F6605"/>
    </row>
    <row r="6606" spans="1:6">
      <c r="A6606"/>
      <c r="E6606"/>
      <c r="F6606"/>
    </row>
    <row r="6607" spans="1:6">
      <c r="A6607"/>
      <c r="E6607"/>
      <c r="F6607"/>
    </row>
    <row r="6608" spans="1:6">
      <c r="A6608"/>
      <c r="E6608"/>
      <c r="F6608"/>
    </row>
    <row r="6609" spans="1:6">
      <c r="A6609"/>
      <c r="E6609"/>
      <c r="F6609"/>
    </row>
    <row r="6610" spans="1:6">
      <c r="A6610"/>
      <c r="E6610"/>
      <c r="F6610"/>
    </row>
    <row r="6611" spans="1:6">
      <c r="A6611"/>
      <c r="E6611"/>
      <c r="F6611"/>
    </row>
    <row r="6612" spans="1:6">
      <c r="A6612"/>
      <c r="E6612"/>
      <c r="F6612"/>
    </row>
    <row r="6613" spans="1:6">
      <c r="A6613"/>
      <c r="E6613"/>
      <c r="F6613"/>
    </row>
    <row r="6614" spans="1:6">
      <c r="A6614"/>
      <c r="E6614"/>
      <c r="F6614"/>
    </row>
    <row r="6615" spans="1:6">
      <c r="A6615"/>
      <c r="E6615"/>
      <c r="F6615"/>
    </row>
    <row r="6616" spans="1:6">
      <c r="A6616"/>
      <c r="E6616"/>
      <c r="F6616"/>
    </row>
    <row r="6617" spans="1:6">
      <c r="A6617"/>
      <c r="E6617"/>
      <c r="F6617"/>
    </row>
    <row r="6618" spans="1:6">
      <c r="A6618"/>
      <c r="E6618"/>
      <c r="F6618"/>
    </row>
    <row r="6619" spans="1:6">
      <c r="A6619"/>
      <c r="E6619"/>
      <c r="F6619"/>
    </row>
    <row r="6620" spans="1:6">
      <c r="A6620"/>
      <c r="E6620"/>
      <c r="F6620"/>
    </row>
    <row r="6621" spans="1:6">
      <c r="A6621"/>
      <c r="E6621"/>
      <c r="F6621"/>
    </row>
    <row r="6622" spans="1:6">
      <c r="A6622"/>
      <c r="E6622"/>
      <c r="F6622"/>
    </row>
    <row r="6623" spans="1:6">
      <c r="A6623"/>
      <c r="E6623"/>
      <c r="F6623"/>
    </row>
    <row r="6624" spans="1:6">
      <c r="A6624"/>
      <c r="E6624"/>
      <c r="F6624"/>
    </row>
    <row r="6625" spans="1:6">
      <c r="A6625"/>
      <c r="E6625"/>
      <c r="F6625"/>
    </row>
    <row r="6626" spans="1:6">
      <c r="A6626"/>
      <c r="E6626"/>
      <c r="F6626"/>
    </row>
    <row r="6627" spans="1:6">
      <c r="A6627"/>
      <c r="E6627"/>
      <c r="F6627"/>
    </row>
    <row r="6628" spans="1:6">
      <c r="A6628"/>
      <c r="E6628"/>
      <c r="F6628"/>
    </row>
    <row r="6629" spans="1:6">
      <c r="A6629"/>
      <c r="E6629"/>
      <c r="F6629"/>
    </row>
    <row r="6630" spans="1:6">
      <c r="A6630"/>
      <c r="E6630"/>
      <c r="F6630"/>
    </row>
    <row r="6631" spans="1:6">
      <c r="A6631"/>
      <c r="E6631"/>
      <c r="F6631"/>
    </row>
    <row r="6632" spans="1:6">
      <c r="A6632"/>
      <c r="E6632"/>
      <c r="F6632"/>
    </row>
    <row r="6633" spans="1:6">
      <c r="A6633"/>
      <c r="E6633"/>
      <c r="F6633"/>
    </row>
    <row r="6634" spans="1:6">
      <c r="A6634"/>
      <c r="E6634"/>
      <c r="F6634"/>
    </row>
    <row r="6635" spans="1:6">
      <c r="A6635"/>
      <c r="E6635"/>
      <c r="F6635"/>
    </row>
    <row r="6636" spans="1:6">
      <c r="A6636"/>
      <c r="E6636"/>
      <c r="F6636"/>
    </row>
    <row r="6637" spans="1:6">
      <c r="A6637"/>
      <c r="E6637"/>
      <c r="F6637"/>
    </row>
    <row r="6638" spans="1:6">
      <c r="A6638"/>
      <c r="E6638"/>
      <c r="F6638"/>
    </row>
    <row r="6639" spans="1:6">
      <c r="A6639"/>
      <c r="E6639"/>
      <c r="F6639"/>
    </row>
    <row r="6640" spans="1:6">
      <c r="A6640"/>
      <c r="E6640"/>
      <c r="F6640"/>
    </row>
    <row r="6641" spans="1:6">
      <c r="A6641"/>
      <c r="E6641"/>
      <c r="F6641"/>
    </row>
    <row r="6642" spans="1:6">
      <c r="A6642"/>
      <c r="E6642"/>
      <c r="F6642"/>
    </row>
    <row r="6643" spans="1:6">
      <c r="A6643"/>
      <c r="E6643"/>
      <c r="F6643"/>
    </row>
    <row r="6644" spans="1:6">
      <c r="A6644"/>
      <c r="E6644"/>
      <c r="F6644"/>
    </row>
    <row r="6645" spans="1:6">
      <c r="A6645"/>
      <c r="E6645"/>
      <c r="F6645"/>
    </row>
    <row r="6646" spans="1:6">
      <c r="A6646"/>
      <c r="E6646"/>
      <c r="F6646"/>
    </row>
    <row r="6647" spans="1:6">
      <c r="A6647"/>
      <c r="E6647"/>
      <c r="F6647"/>
    </row>
    <row r="6648" spans="1:6">
      <c r="A6648"/>
      <c r="E6648"/>
      <c r="F6648"/>
    </row>
    <row r="6649" spans="1:6">
      <c r="A6649"/>
      <c r="E6649"/>
      <c r="F6649"/>
    </row>
    <row r="6650" spans="1:6">
      <c r="A6650"/>
      <c r="E6650"/>
      <c r="F6650"/>
    </row>
    <row r="6651" spans="1:6">
      <c r="A6651"/>
      <c r="E6651"/>
      <c r="F6651"/>
    </row>
    <row r="6652" spans="1:6">
      <c r="A6652"/>
      <c r="E6652"/>
      <c r="F6652"/>
    </row>
    <row r="6653" spans="1:6">
      <c r="A6653"/>
      <c r="E6653"/>
      <c r="F6653"/>
    </row>
    <row r="6654" spans="1:6">
      <c r="A6654"/>
      <c r="E6654"/>
      <c r="F6654"/>
    </row>
    <row r="6655" spans="1:6">
      <c r="A6655"/>
      <c r="E6655"/>
      <c r="F6655"/>
    </row>
    <row r="6656" spans="1:6">
      <c r="A6656"/>
      <c r="E6656"/>
      <c r="F6656"/>
    </row>
    <row r="6657" spans="1:6">
      <c r="A6657"/>
      <c r="E6657"/>
      <c r="F6657"/>
    </row>
    <row r="6658" spans="1:6">
      <c r="A6658"/>
      <c r="E6658"/>
      <c r="F6658"/>
    </row>
    <row r="6659" spans="1:6">
      <c r="A6659"/>
      <c r="E6659"/>
      <c r="F6659"/>
    </row>
    <row r="6660" spans="1:6">
      <c r="A6660"/>
      <c r="E6660"/>
      <c r="F6660"/>
    </row>
    <row r="6661" spans="1:6">
      <c r="A6661"/>
      <c r="E6661"/>
      <c r="F6661"/>
    </row>
    <row r="6662" spans="1:6">
      <c r="A6662"/>
      <c r="E6662"/>
      <c r="F6662"/>
    </row>
    <row r="6663" spans="1:6">
      <c r="A6663"/>
      <c r="E6663"/>
      <c r="F6663"/>
    </row>
    <row r="6664" spans="1:6">
      <c r="A6664"/>
      <c r="E6664"/>
      <c r="F6664"/>
    </row>
    <row r="6665" spans="1:6">
      <c r="A6665"/>
      <c r="E6665"/>
      <c r="F6665"/>
    </row>
    <row r="6666" spans="1:6">
      <c r="A6666"/>
      <c r="E6666"/>
      <c r="F6666"/>
    </row>
    <row r="6667" spans="1:6">
      <c r="A6667"/>
      <c r="E6667"/>
      <c r="F6667"/>
    </row>
    <row r="6668" spans="1:6">
      <c r="A6668"/>
      <c r="E6668"/>
      <c r="F6668"/>
    </row>
    <row r="6669" spans="1:6">
      <c r="A6669"/>
      <c r="E6669"/>
      <c r="F6669"/>
    </row>
    <row r="6670" spans="1:6">
      <c r="A6670"/>
      <c r="E6670"/>
      <c r="F6670"/>
    </row>
    <row r="6671" spans="1:6">
      <c r="A6671"/>
      <c r="E6671"/>
      <c r="F6671"/>
    </row>
    <row r="6672" spans="1:6">
      <c r="A6672"/>
      <c r="E6672"/>
      <c r="F6672"/>
    </row>
    <row r="6673" spans="1:6">
      <c r="A6673"/>
      <c r="E6673"/>
      <c r="F6673"/>
    </row>
    <row r="6674" spans="1:6">
      <c r="A6674"/>
      <c r="E6674"/>
      <c r="F6674"/>
    </row>
    <row r="6675" spans="1:6">
      <c r="A6675"/>
      <c r="E6675"/>
      <c r="F6675"/>
    </row>
    <row r="6676" spans="1:6">
      <c r="A6676"/>
      <c r="E6676"/>
      <c r="F6676"/>
    </row>
    <row r="6677" spans="1:6">
      <c r="A6677"/>
      <c r="E6677"/>
      <c r="F6677"/>
    </row>
    <row r="6678" spans="1:6">
      <c r="A6678"/>
      <c r="E6678"/>
      <c r="F6678"/>
    </row>
    <row r="6679" spans="1:6">
      <c r="A6679"/>
      <c r="E6679"/>
      <c r="F6679"/>
    </row>
    <row r="6680" spans="1:6">
      <c r="A6680"/>
      <c r="E6680"/>
      <c r="F6680"/>
    </row>
    <row r="6681" spans="1:6">
      <c r="A6681"/>
      <c r="E6681"/>
      <c r="F6681"/>
    </row>
    <row r="6682" spans="1:6">
      <c r="A6682"/>
      <c r="E6682"/>
      <c r="F6682"/>
    </row>
    <row r="6683" spans="1:6">
      <c r="A6683"/>
      <c r="E6683"/>
      <c r="F6683"/>
    </row>
    <row r="6684" spans="1:6">
      <c r="A6684"/>
      <c r="E6684"/>
      <c r="F6684"/>
    </row>
    <row r="6685" spans="1:6">
      <c r="A6685"/>
      <c r="E6685"/>
      <c r="F6685"/>
    </row>
    <row r="6686" spans="1:6">
      <c r="A6686"/>
      <c r="E6686"/>
      <c r="F6686"/>
    </row>
    <row r="6687" spans="1:6">
      <c r="A6687"/>
      <c r="E6687"/>
      <c r="F6687"/>
    </row>
    <row r="6688" spans="1:6">
      <c r="A6688"/>
      <c r="E6688"/>
      <c r="F6688"/>
    </row>
    <row r="6689" spans="1:6">
      <c r="A6689"/>
      <c r="E6689"/>
      <c r="F6689"/>
    </row>
    <row r="6690" spans="1:6">
      <c r="A6690"/>
      <c r="E6690"/>
      <c r="F6690"/>
    </row>
    <row r="6691" spans="1:6">
      <c r="A6691"/>
      <c r="E6691"/>
      <c r="F6691"/>
    </row>
    <row r="6692" spans="1:6">
      <c r="A6692"/>
      <c r="E6692"/>
      <c r="F6692"/>
    </row>
    <row r="6693" spans="1:6">
      <c r="A6693"/>
      <c r="E6693"/>
      <c r="F6693"/>
    </row>
    <row r="6694" spans="1:6">
      <c r="A6694"/>
      <c r="E6694"/>
      <c r="F6694"/>
    </row>
    <row r="6695" spans="1:6">
      <c r="A6695"/>
      <c r="E6695"/>
      <c r="F6695"/>
    </row>
    <row r="6696" spans="1:6">
      <c r="A6696"/>
      <c r="E6696"/>
      <c r="F6696"/>
    </row>
    <row r="6697" spans="1:6">
      <c r="A6697"/>
      <c r="E6697"/>
      <c r="F6697"/>
    </row>
    <row r="6698" spans="1:6">
      <c r="A6698"/>
      <c r="E6698"/>
      <c r="F6698"/>
    </row>
    <row r="6699" spans="1:6">
      <c r="A6699"/>
      <c r="E6699"/>
      <c r="F6699"/>
    </row>
    <row r="6700" spans="1:6">
      <c r="A6700"/>
      <c r="E6700"/>
      <c r="F6700"/>
    </row>
    <row r="6701" spans="1:6">
      <c r="A6701"/>
      <c r="E6701"/>
      <c r="F6701"/>
    </row>
    <row r="6702" spans="1:6">
      <c r="A6702"/>
      <c r="E6702"/>
      <c r="F6702"/>
    </row>
    <row r="6703" spans="1:6">
      <c r="A6703"/>
      <c r="E6703"/>
      <c r="F6703"/>
    </row>
    <row r="6704" spans="1:6">
      <c r="A6704"/>
      <c r="E6704"/>
      <c r="F6704"/>
    </row>
    <row r="6705" spans="1:6">
      <c r="A6705"/>
      <c r="E6705"/>
      <c r="F6705"/>
    </row>
    <row r="6706" spans="1:6">
      <c r="A6706"/>
      <c r="E6706"/>
      <c r="F6706"/>
    </row>
    <row r="6707" spans="1:6">
      <c r="A6707"/>
      <c r="E6707"/>
      <c r="F6707"/>
    </row>
    <row r="6708" spans="1:6">
      <c r="A6708"/>
      <c r="E6708"/>
      <c r="F6708"/>
    </row>
    <row r="6709" spans="1:6">
      <c r="A6709"/>
      <c r="E6709"/>
      <c r="F6709"/>
    </row>
    <row r="6710" spans="1:6">
      <c r="A6710"/>
      <c r="E6710"/>
      <c r="F6710"/>
    </row>
    <row r="6711" spans="1:6">
      <c r="A6711"/>
      <c r="E6711"/>
      <c r="F6711"/>
    </row>
    <row r="6712" spans="1:6">
      <c r="A6712"/>
      <c r="E6712"/>
      <c r="F6712"/>
    </row>
    <row r="6713" spans="1:6">
      <c r="A6713"/>
      <c r="E6713"/>
      <c r="F6713"/>
    </row>
    <row r="6714" spans="1:6">
      <c r="A6714"/>
      <c r="E6714"/>
      <c r="F6714"/>
    </row>
    <row r="6715" spans="1:6">
      <c r="A6715"/>
      <c r="E6715"/>
      <c r="F6715"/>
    </row>
    <row r="6716" spans="1:6">
      <c r="A6716"/>
      <c r="E6716"/>
      <c r="F6716"/>
    </row>
    <row r="6717" spans="1:6">
      <c r="A6717"/>
      <c r="E6717"/>
      <c r="F6717"/>
    </row>
    <row r="6718" spans="1:6">
      <c r="A6718"/>
      <c r="E6718"/>
      <c r="F6718"/>
    </row>
    <row r="6719" spans="1:6">
      <c r="A6719"/>
      <c r="E6719"/>
      <c r="F6719"/>
    </row>
    <row r="6720" spans="1:6">
      <c r="A6720"/>
      <c r="E6720"/>
      <c r="F6720"/>
    </row>
    <row r="6721" spans="1:6">
      <c r="A6721"/>
      <c r="E6721"/>
      <c r="F6721"/>
    </row>
    <row r="6722" spans="1:6">
      <c r="A6722"/>
      <c r="E6722"/>
      <c r="F6722"/>
    </row>
    <row r="6723" spans="1:6">
      <c r="A6723"/>
      <c r="E6723"/>
      <c r="F6723"/>
    </row>
    <row r="6724" spans="1:6">
      <c r="A6724"/>
      <c r="E6724"/>
      <c r="F6724"/>
    </row>
    <row r="6725" spans="1:6">
      <c r="A6725"/>
      <c r="E6725"/>
      <c r="F6725"/>
    </row>
    <row r="6726" spans="1:6">
      <c r="A6726"/>
      <c r="E6726"/>
      <c r="F6726"/>
    </row>
    <row r="6727" spans="1:6">
      <c r="A6727"/>
      <c r="E6727"/>
      <c r="F6727"/>
    </row>
    <row r="6728" spans="1:6">
      <c r="A6728"/>
      <c r="E6728"/>
      <c r="F6728"/>
    </row>
    <row r="6729" spans="1:6">
      <c r="A6729"/>
      <c r="E6729"/>
      <c r="F6729"/>
    </row>
    <row r="6730" spans="1:6">
      <c r="A6730"/>
      <c r="E6730"/>
      <c r="F6730"/>
    </row>
    <row r="6731" spans="1:6">
      <c r="A6731"/>
      <c r="E6731"/>
      <c r="F6731"/>
    </row>
    <row r="6732" spans="1:6">
      <c r="A6732"/>
      <c r="E6732"/>
      <c r="F6732"/>
    </row>
    <row r="6733" spans="1:6">
      <c r="A6733"/>
      <c r="E6733"/>
      <c r="F6733"/>
    </row>
    <row r="6734" spans="1:6">
      <c r="A6734"/>
      <c r="E6734"/>
      <c r="F6734"/>
    </row>
    <row r="6735" spans="1:6">
      <c r="A6735"/>
      <c r="E6735"/>
      <c r="F6735"/>
    </row>
    <row r="6736" spans="1:6">
      <c r="A6736"/>
      <c r="E6736"/>
      <c r="F6736"/>
    </row>
    <row r="6737" spans="1:6">
      <c r="A6737"/>
      <c r="E6737"/>
      <c r="F6737"/>
    </row>
    <row r="6738" spans="1:6">
      <c r="A6738"/>
      <c r="E6738"/>
      <c r="F6738"/>
    </row>
    <row r="6739" spans="1:6">
      <c r="A6739"/>
      <c r="E6739"/>
      <c r="F6739"/>
    </row>
    <row r="6740" spans="1:6">
      <c r="A6740"/>
      <c r="E6740"/>
      <c r="F6740"/>
    </row>
    <row r="6741" spans="1:6">
      <c r="A6741"/>
      <c r="E6741"/>
      <c r="F6741"/>
    </row>
    <row r="6742" spans="1:6">
      <c r="A6742"/>
      <c r="E6742"/>
      <c r="F6742"/>
    </row>
    <row r="6743" spans="1:6">
      <c r="A6743"/>
      <c r="E6743"/>
      <c r="F6743"/>
    </row>
    <row r="6744" spans="1:6">
      <c r="A6744"/>
      <c r="E6744"/>
      <c r="F6744"/>
    </row>
    <row r="6745" spans="1:6">
      <c r="A6745"/>
      <c r="E6745"/>
      <c r="F6745"/>
    </row>
    <row r="6746" spans="1:6">
      <c r="A6746"/>
      <c r="E6746"/>
      <c r="F6746"/>
    </row>
    <row r="6747" spans="1:6">
      <c r="A6747"/>
      <c r="E6747"/>
      <c r="F6747"/>
    </row>
    <row r="6748" spans="1:6">
      <c r="A6748"/>
      <c r="E6748"/>
      <c r="F6748"/>
    </row>
    <row r="6749" spans="1:6">
      <c r="A6749"/>
      <c r="E6749"/>
      <c r="F6749"/>
    </row>
    <row r="6750" spans="1:6">
      <c r="A6750"/>
      <c r="E6750"/>
      <c r="F6750"/>
    </row>
    <row r="6751" spans="1:6">
      <c r="A6751"/>
      <c r="E6751"/>
      <c r="F6751"/>
    </row>
    <row r="6752" spans="1:6">
      <c r="A6752"/>
      <c r="E6752"/>
      <c r="F6752"/>
    </row>
    <row r="6753" spans="1:6">
      <c r="A6753"/>
      <c r="E6753"/>
      <c r="F6753"/>
    </row>
    <row r="6754" spans="1:6">
      <c r="A6754"/>
      <c r="E6754"/>
      <c r="F6754"/>
    </row>
    <row r="6755" spans="1:6">
      <c r="A6755"/>
      <c r="E6755"/>
      <c r="F6755"/>
    </row>
    <row r="6756" spans="1:6">
      <c r="A6756"/>
      <c r="E6756"/>
      <c r="F6756"/>
    </row>
    <row r="6757" spans="1:6">
      <c r="A6757"/>
      <c r="E6757"/>
      <c r="F6757"/>
    </row>
    <row r="6758" spans="1:6">
      <c r="A6758"/>
      <c r="E6758"/>
      <c r="F6758"/>
    </row>
    <row r="6759" spans="1:6">
      <c r="A6759"/>
      <c r="E6759"/>
      <c r="F6759"/>
    </row>
    <row r="6760" spans="1:6">
      <c r="A6760"/>
      <c r="E6760"/>
      <c r="F6760"/>
    </row>
    <row r="6761" spans="1:6">
      <c r="A6761"/>
      <c r="E6761"/>
      <c r="F6761"/>
    </row>
    <row r="6762" spans="1:6">
      <c r="A6762"/>
      <c r="E6762"/>
      <c r="F6762"/>
    </row>
    <row r="6763" spans="1:6">
      <c r="A6763"/>
      <c r="E6763"/>
      <c r="F6763"/>
    </row>
    <row r="6764" spans="1:6">
      <c r="A6764"/>
      <c r="E6764"/>
      <c r="F6764"/>
    </row>
    <row r="6765" spans="1:6">
      <c r="A6765"/>
      <c r="E6765"/>
      <c r="F6765"/>
    </row>
    <row r="6766" spans="1:6">
      <c r="A6766"/>
      <c r="E6766"/>
      <c r="F6766"/>
    </row>
    <row r="6767" spans="1:6">
      <c r="A6767"/>
      <c r="E6767"/>
      <c r="F6767"/>
    </row>
    <row r="6768" spans="1:6">
      <c r="A6768"/>
      <c r="E6768"/>
      <c r="F6768"/>
    </row>
    <row r="6769" spans="1:6">
      <c r="A6769"/>
      <c r="E6769"/>
      <c r="F6769"/>
    </row>
    <row r="6770" spans="1:6">
      <c r="A6770"/>
      <c r="E6770"/>
      <c r="F6770"/>
    </row>
    <row r="6771" spans="1:6">
      <c r="A6771"/>
      <c r="E6771"/>
      <c r="F6771"/>
    </row>
    <row r="6772" spans="1:6">
      <c r="A6772"/>
      <c r="E6772"/>
      <c r="F6772"/>
    </row>
    <row r="6773" spans="1:6">
      <c r="A6773"/>
      <c r="E6773"/>
      <c r="F6773"/>
    </row>
    <row r="6774" spans="1:6">
      <c r="A6774"/>
      <c r="E6774"/>
      <c r="F6774"/>
    </row>
    <row r="6775" spans="1:6">
      <c r="A6775"/>
      <c r="E6775"/>
      <c r="F6775"/>
    </row>
    <row r="6776" spans="1:6">
      <c r="A6776"/>
      <c r="E6776"/>
      <c r="F6776"/>
    </row>
    <row r="6777" spans="1:6">
      <c r="A6777"/>
      <c r="E6777"/>
      <c r="F6777"/>
    </row>
    <row r="6778" spans="1:6">
      <c r="A6778"/>
      <c r="E6778"/>
      <c r="F6778"/>
    </row>
    <row r="6779" spans="1:6">
      <c r="A6779"/>
      <c r="E6779"/>
      <c r="F6779"/>
    </row>
    <row r="6780" spans="1:6">
      <c r="A6780"/>
      <c r="E6780"/>
      <c r="F6780"/>
    </row>
    <row r="6781" spans="1:6">
      <c r="A6781"/>
      <c r="E6781"/>
      <c r="F6781"/>
    </row>
    <row r="6782" spans="1:6">
      <c r="A6782"/>
      <c r="E6782"/>
      <c r="F6782"/>
    </row>
    <row r="6783" spans="1:6">
      <c r="A6783"/>
      <c r="E6783"/>
      <c r="F6783"/>
    </row>
    <row r="6784" spans="1:6">
      <c r="A6784"/>
      <c r="E6784"/>
      <c r="F6784"/>
    </row>
    <row r="6785" spans="1:6">
      <c r="A6785"/>
      <c r="E6785"/>
      <c r="F6785"/>
    </row>
    <row r="6786" spans="1:6">
      <c r="A6786"/>
      <c r="E6786"/>
      <c r="F6786"/>
    </row>
    <row r="6787" spans="1:6">
      <c r="A6787"/>
      <c r="E6787"/>
      <c r="F6787"/>
    </row>
    <row r="6788" spans="1:6">
      <c r="A6788"/>
      <c r="E6788"/>
      <c r="F6788"/>
    </row>
    <row r="6789" spans="1:6">
      <c r="A6789"/>
      <c r="E6789"/>
      <c r="F6789"/>
    </row>
    <row r="6790" spans="1:6">
      <c r="A6790"/>
      <c r="E6790"/>
      <c r="F6790"/>
    </row>
    <row r="6791" spans="1:6">
      <c r="A6791"/>
      <c r="E6791"/>
      <c r="F6791"/>
    </row>
    <row r="6792" spans="1:6">
      <c r="A6792"/>
      <c r="E6792"/>
      <c r="F6792"/>
    </row>
    <row r="6793" spans="1:6">
      <c r="A6793"/>
      <c r="E6793"/>
      <c r="F6793"/>
    </row>
    <row r="6794" spans="1:6">
      <c r="A6794"/>
      <c r="E6794"/>
      <c r="F6794"/>
    </row>
    <row r="6795" spans="1:6">
      <c r="A6795"/>
      <c r="E6795"/>
      <c r="F6795"/>
    </row>
    <row r="6796" spans="1:6">
      <c r="A6796"/>
      <c r="E6796"/>
      <c r="F6796"/>
    </row>
    <row r="6797" spans="1:6">
      <c r="A6797"/>
      <c r="E6797"/>
      <c r="F6797"/>
    </row>
    <row r="6798" spans="1:6">
      <c r="A6798"/>
      <c r="E6798"/>
      <c r="F6798"/>
    </row>
    <row r="6799" spans="1:6">
      <c r="A6799"/>
      <c r="E6799"/>
      <c r="F6799"/>
    </row>
    <row r="6800" spans="1:6">
      <c r="A6800"/>
      <c r="E6800"/>
      <c r="F6800"/>
    </row>
    <row r="6801" spans="1:6">
      <c r="A6801"/>
      <c r="E6801"/>
      <c r="F6801"/>
    </row>
    <row r="6802" spans="1:6">
      <c r="A6802"/>
      <c r="E6802"/>
      <c r="F6802"/>
    </row>
    <row r="6803" spans="1:6">
      <c r="A6803"/>
      <c r="E6803"/>
      <c r="F6803"/>
    </row>
    <row r="6804" spans="1:6">
      <c r="A6804"/>
      <c r="E6804"/>
      <c r="F6804"/>
    </row>
    <row r="6805" spans="1:6">
      <c r="A6805"/>
      <c r="E6805"/>
      <c r="F6805"/>
    </row>
    <row r="6806" spans="1:6">
      <c r="A6806"/>
      <c r="E6806"/>
      <c r="F6806"/>
    </row>
    <row r="6807" spans="1:6">
      <c r="A6807"/>
      <c r="E6807"/>
      <c r="F6807"/>
    </row>
    <row r="6808" spans="1:6">
      <c r="A6808"/>
      <c r="E6808"/>
      <c r="F6808"/>
    </row>
    <row r="6809" spans="1:6">
      <c r="A6809"/>
      <c r="E6809"/>
      <c r="F6809"/>
    </row>
    <row r="6810" spans="1:6">
      <c r="A6810"/>
      <c r="E6810"/>
      <c r="F6810"/>
    </row>
    <row r="6811" spans="1:6">
      <c r="A6811"/>
      <c r="E6811"/>
      <c r="F6811"/>
    </row>
    <row r="6812" spans="1:6">
      <c r="A6812"/>
      <c r="E6812"/>
      <c r="F6812"/>
    </row>
    <row r="6813" spans="1:6">
      <c r="A6813"/>
      <c r="E6813"/>
      <c r="F6813"/>
    </row>
    <row r="6814" spans="1:6">
      <c r="A6814"/>
      <c r="E6814"/>
      <c r="F6814"/>
    </row>
    <row r="6815" spans="1:6">
      <c r="A6815"/>
      <c r="E6815"/>
      <c r="F6815"/>
    </row>
    <row r="6816" spans="1:6">
      <c r="A6816"/>
      <c r="E6816"/>
      <c r="F6816"/>
    </row>
    <row r="6817" spans="1:6">
      <c r="A6817"/>
      <c r="E6817"/>
      <c r="F6817"/>
    </row>
    <row r="6818" spans="1:6">
      <c r="A6818"/>
      <c r="E6818"/>
      <c r="F6818"/>
    </row>
    <row r="6819" spans="1:6">
      <c r="A6819"/>
      <c r="E6819"/>
      <c r="F6819"/>
    </row>
    <row r="6820" spans="1:6">
      <c r="A6820"/>
      <c r="E6820"/>
      <c r="F6820"/>
    </row>
    <row r="6821" spans="1:6">
      <c r="A6821"/>
      <c r="E6821"/>
      <c r="F6821"/>
    </row>
    <row r="6822" spans="1:6">
      <c r="A6822"/>
      <c r="E6822"/>
      <c r="F6822"/>
    </row>
    <row r="6823" spans="1:6">
      <c r="A6823"/>
      <c r="E6823"/>
      <c r="F6823"/>
    </row>
    <row r="6824" spans="1:6">
      <c r="A6824"/>
      <c r="E6824"/>
      <c r="F6824"/>
    </row>
    <row r="6825" spans="1:6">
      <c r="A6825"/>
      <c r="E6825"/>
      <c r="F6825"/>
    </row>
    <row r="6826" spans="1:6">
      <c r="A6826"/>
      <c r="E6826"/>
      <c r="F6826"/>
    </row>
    <row r="6827" spans="1:6">
      <c r="A6827"/>
      <c r="E6827"/>
      <c r="F6827"/>
    </row>
    <row r="6828" spans="1:6">
      <c r="A6828"/>
      <c r="E6828"/>
      <c r="F6828"/>
    </row>
    <row r="6829" spans="1:6">
      <c r="A6829"/>
      <c r="E6829"/>
      <c r="F6829"/>
    </row>
    <row r="6830" spans="1:6">
      <c r="A6830"/>
      <c r="E6830"/>
      <c r="F6830"/>
    </row>
    <row r="6831" spans="1:6">
      <c r="A6831"/>
      <c r="E6831"/>
      <c r="F6831"/>
    </row>
    <row r="6832" spans="1:6">
      <c r="A6832"/>
      <c r="E6832"/>
      <c r="F6832"/>
    </row>
    <row r="6833" spans="1:6">
      <c r="A6833"/>
      <c r="E6833"/>
      <c r="F6833"/>
    </row>
    <row r="6834" spans="1:6">
      <c r="A6834"/>
      <c r="E6834"/>
      <c r="F6834"/>
    </row>
    <row r="6835" spans="1:6">
      <c r="A6835"/>
      <c r="E6835"/>
      <c r="F6835"/>
    </row>
    <row r="6836" spans="1:6">
      <c r="A6836"/>
      <c r="E6836"/>
      <c r="F6836"/>
    </row>
    <row r="6837" spans="1:6">
      <c r="A6837"/>
      <c r="E6837"/>
      <c r="F6837"/>
    </row>
    <row r="6838" spans="1:6">
      <c r="A6838"/>
      <c r="E6838"/>
      <c r="F6838"/>
    </row>
    <row r="6839" spans="1:6">
      <c r="A6839"/>
      <c r="E6839"/>
      <c r="F6839"/>
    </row>
    <row r="6840" spans="1:6">
      <c r="A6840"/>
      <c r="E6840"/>
      <c r="F6840"/>
    </row>
    <row r="6841" spans="1:6">
      <c r="A6841"/>
      <c r="E6841"/>
      <c r="F6841"/>
    </row>
    <row r="6842" spans="1:6">
      <c r="A6842"/>
      <c r="E6842"/>
      <c r="F6842"/>
    </row>
    <row r="6843" spans="1:6">
      <c r="A6843"/>
      <c r="E6843"/>
      <c r="F6843"/>
    </row>
    <row r="6844" spans="1:6">
      <c r="A6844"/>
      <c r="E6844"/>
      <c r="F6844"/>
    </row>
    <row r="6845" spans="1:6">
      <c r="A6845"/>
      <c r="E6845"/>
      <c r="F6845"/>
    </row>
    <row r="6846" spans="1:6">
      <c r="A6846"/>
      <c r="E6846"/>
      <c r="F6846"/>
    </row>
    <row r="6847" spans="1:6">
      <c r="A6847"/>
      <c r="E6847"/>
      <c r="F6847"/>
    </row>
    <row r="6848" spans="1:6">
      <c r="A6848"/>
      <c r="E6848"/>
      <c r="F6848"/>
    </row>
    <row r="6849" spans="1:6">
      <c r="A6849"/>
      <c r="E6849"/>
      <c r="F6849"/>
    </row>
    <row r="6850" spans="1:6">
      <c r="A6850"/>
      <c r="E6850"/>
      <c r="F6850"/>
    </row>
    <row r="6851" spans="1:6">
      <c r="A6851"/>
      <c r="E6851"/>
      <c r="F6851"/>
    </row>
    <row r="6852" spans="1:6">
      <c r="A6852"/>
      <c r="E6852"/>
      <c r="F6852"/>
    </row>
    <row r="6853" spans="1:6">
      <c r="A6853"/>
      <c r="E6853"/>
      <c r="F6853"/>
    </row>
    <row r="6854" spans="1:6">
      <c r="A6854"/>
      <c r="E6854"/>
      <c r="F6854"/>
    </row>
    <row r="6855" spans="1:6">
      <c r="A6855"/>
      <c r="E6855"/>
      <c r="F6855"/>
    </row>
    <row r="6856" spans="1:6">
      <c r="A6856"/>
      <c r="E6856"/>
      <c r="F6856"/>
    </row>
    <row r="6857" spans="1:6">
      <c r="A6857"/>
      <c r="E6857"/>
      <c r="F6857"/>
    </row>
    <row r="6858" spans="1:6">
      <c r="A6858"/>
      <c r="E6858"/>
      <c r="F6858"/>
    </row>
    <row r="6859" spans="1:6">
      <c r="A6859"/>
      <c r="E6859"/>
      <c r="F6859"/>
    </row>
    <row r="6860" spans="1:6">
      <c r="A6860"/>
      <c r="E6860"/>
      <c r="F6860"/>
    </row>
    <row r="6861" spans="1:6">
      <c r="A6861"/>
      <c r="E6861"/>
      <c r="F6861"/>
    </row>
    <row r="6862" spans="1:6">
      <c r="A6862"/>
      <c r="E6862"/>
      <c r="F6862"/>
    </row>
    <row r="6863" spans="1:6">
      <c r="A6863"/>
      <c r="E6863"/>
      <c r="F6863"/>
    </row>
    <row r="6864" spans="1:6">
      <c r="A6864"/>
      <c r="E6864"/>
      <c r="F6864"/>
    </row>
    <row r="6865" spans="1:6">
      <c r="A6865"/>
      <c r="E6865"/>
      <c r="F6865"/>
    </row>
    <row r="6866" spans="1:6">
      <c r="A6866"/>
      <c r="E6866"/>
      <c r="F6866"/>
    </row>
    <row r="6867" spans="1:6">
      <c r="A6867"/>
      <c r="E6867"/>
      <c r="F6867"/>
    </row>
    <row r="6868" spans="1:6">
      <c r="A6868"/>
      <c r="E6868"/>
      <c r="F6868"/>
    </row>
    <row r="6869" spans="1:6">
      <c r="A6869"/>
      <c r="E6869"/>
      <c r="F6869"/>
    </row>
    <row r="6870" spans="1:6">
      <c r="A6870"/>
      <c r="E6870"/>
      <c r="F6870"/>
    </row>
    <row r="6871" spans="1:6">
      <c r="A6871"/>
      <c r="E6871"/>
      <c r="F6871"/>
    </row>
    <row r="6872" spans="1:6">
      <c r="A6872"/>
      <c r="E6872"/>
      <c r="F6872"/>
    </row>
    <row r="6873" spans="1:6">
      <c r="A6873"/>
      <c r="E6873"/>
      <c r="F6873"/>
    </row>
    <row r="6874" spans="1:6">
      <c r="A6874"/>
      <c r="E6874"/>
      <c r="F6874"/>
    </row>
    <row r="6875" spans="1:6">
      <c r="A6875"/>
      <c r="E6875"/>
      <c r="F6875"/>
    </row>
    <row r="6876" spans="1:6">
      <c r="A6876"/>
      <c r="E6876"/>
      <c r="F6876"/>
    </row>
    <row r="6877" spans="1:6">
      <c r="A6877"/>
      <c r="E6877"/>
      <c r="F6877"/>
    </row>
    <row r="6878" spans="1:6">
      <c r="A6878"/>
      <c r="E6878"/>
      <c r="F6878"/>
    </row>
    <row r="6879" spans="1:6">
      <c r="A6879"/>
      <c r="E6879"/>
      <c r="F6879"/>
    </row>
    <row r="6880" spans="1:6">
      <c r="A6880"/>
      <c r="E6880"/>
      <c r="F6880"/>
    </row>
    <row r="6881" spans="1:6">
      <c r="A6881"/>
      <c r="E6881"/>
      <c r="F6881"/>
    </row>
    <row r="6882" spans="1:6">
      <c r="A6882"/>
      <c r="E6882"/>
      <c r="F6882"/>
    </row>
    <row r="6883" spans="1:6">
      <c r="A6883"/>
      <c r="E6883"/>
      <c r="F6883"/>
    </row>
    <row r="6884" spans="1:6">
      <c r="A6884"/>
      <c r="E6884"/>
      <c r="F6884"/>
    </row>
    <row r="6885" spans="1:6">
      <c r="A6885"/>
      <c r="E6885"/>
      <c r="F6885"/>
    </row>
    <row r="6886" spans="1:6">
      <c r="A6886"/>
      <c r="E6886"/>
      <c r="F6886"/>
    </row>
    <row r="6887" spans="1:6">
      <c r="A6887"/>
      <c r="E6887"/>
      <c r="F6887"/>
    </row>
    <row r="6888" spans="1:6">
      <c r="A6888"/>
      <c r="E6888"/>
      <c r="F6888"/>
    </row>
    <row r="6889" spans="1:6">
      <c r="A6889"/>
      <c r="E6889"/>
      <c r="F6889"/>
    </row>
    <row r="6890" spans="1:6">
      <c r="A6890"/>
      <c r="E6890"/>
      <c r="F6890"/>
    </row>
    <row r="6891" spans="1:6">
      <c r="A6891"/>
      <c r="E6891"/>
      <c r="F6891"/>
    </row>
    <row r="6892" spans="1:6">
      <c r="A6892"/>
      <c r="E6892"/>
      <c r="F6892"/>
    </row>
    <row r="6893" spans="1:6">
      <c r="A6893"/>
      <c r="E6893"/>
      <c r="F6893"/>
    </row>
    <row r="6894" spans="1:6">
      <c r="A6894"/>
      <c r="E6894"/>
      <c r="F6894"/>
    </row>
    <row r="6895" spans="1:6">
      <c r="A6895"/>
      <c r="E6895"/>
      <c r="F6895"/>
    </row>
    <row r="6896" spans="1:6">
      <c r="A6896"/>
      <c r="E6896"/>
      <c r="F6896"/>
    </row>
    <row r="6897" spans="1:6">
      <c r="A6897"/>
      <c r="E6897"/>
      <c r="F6897"/>
    </row>
    <row r="6898" spans="1:6">
      <c r="A6898"/>
      <c r="E6898"/>
      <c r="F6898"/>
    </row>
    <row r="6899" spans="1:6">
      <c r="A6899"/>
      <c r="E6899"/>
      <c r="F6899"/>
    </row>
    <row r="6900" spans="1:6">
      <c r="A6900"/>
      <c r="E6900"/>
      <c r="F6900"/>
    </row>
    <row r="6901" spans="1:6">
      <c r="A6901"/>
      <c r="E6901"/>
      <c r="F6901"/>
    </row>
    <row r="6902" spans="1:6">
      <c r="A6902"/>
      <c r="E6902"/>
      <c r="F6902"/>
    </row>
    <row r="6903" spans="1:6">
      <c r="A6903"/>
      <c r="E6903"/>
      <c r="F6903"/>
    </row>
    <row r="6904" spans="1:6">
      <c r="A6904"/>
      <c r="E6904"/>
      <c r="F6904"/>
    </row>
    <row r="6905" spans="1:6">
      <c r="A6905"/>
      <c r="E6905"/>
      <c r="F6905"/>
    </row>
    <row r="6906" spans="1:6">
      <c r="A6906"/>
      <c r="E6906"/>
      <c r="F6906"/>
    </row>
    <row r="6907" spans="1:6">
      <c r="A6907"/>
      <c r="E6907"/>
      <c r="F6907"/>
    </row>
    <row r="6908" spans="1:6">
      <c r="A6908"/>
      <c r="E6908"/>
      <c r="F6908"/>
    </row>
    <row r="6909" spans="1:6">
      <c r="A6909"/>
      <c r="E6909"/>
      <c r="F6909"/>
    </row>
    <row r="6910" spans="1:6">
      <c r="A6910"/>
      <c r="E6910"/>
      <c r="F6910"/>
    </row>
    <row r="6911" spans="1:6">
      <c r="A6911"/>
      <c r="E6911"/>
      <c r="F6911"/>
    </row>
    <row r="6912" spans="1:6">
      <c r="A6912"/>
      <c r="E6912"/>
      <c r="F6912"/>
    </row>
    <row r="6913" spans="1:6">
      <c r="A6913"/>
      <c r="E6913"/>
      <c r="F6913"/>
    </row>
    <row r="6914" spans="1:6">
      <c r="A6914"/>
      <c r="E6914"/>
      <c r="F6914"/>
    </row>
    <row r="6915" spans="1:6">
      <c r="A6915"/>
      <c r="E6915"/>
      <c r="F6915"/>
    </row>
    <row r="6916" spans="1:6">
      <c r="A6916"/>
      <c r="E6916"/>
      <c r="F6916"/>
    </row>
    <row r="6917" spans="1:6">
      <c r="A6917"/>
      <c r="E6917"/>
      <c r="F6917"/>
    </row>
    <row r="6918" spans="1:6">
      <c r="A6918"/>
      <c r="E6918"/>
      <c r="F6918"/>
    </row>
    <row r="6919" spans="1:6">
      <c r="A6919"/>
      <c r="E6919"/>
      <c r="F6919"/>
    </row>
    <row r="6920" spans="1:6">
      <c r="A6920"/>
      <c r="E6920"/>
      <c r="F6920"/>
    </row>
    <row r="6921" spans="1:6">
      <c r="A6921"/>
      <c r="E6921"/>
      <c r="F6921"/>
    </row>
    <row r="6922" spans="1:6">
      <c r="A6922"/>
      <c r="E6922"/>
      <c r="F6922"/>
    </row>
    <row r="6923" spans="1:6">
      <c r="A6923"/>
      <c r="E6923"/>
      <c r="F6923"/>
    </row>
    <row r="6924" spans="1:6">
      <c r="A6924"/>
      <c r="E6924"/>
      <c r="F6924"/>
    </row>
    <row r="6925" spans="1:6">
      <c r="A6925"/>
      <c r="E6925"/>
      <c r="F6925"/>
    </row>
    <row r="6926" spans="1:6">
      <c r="A6926"/>
      <c r="E6926"/>
      <c r="F6926"/>
    </row>
    <row r="6927" spans="1:6">
      <c r="A6927"/>
      <c r="E6927"/>
      <c r="F6927"/>
    </row>
    <row r="6928" spans="1:6">
      <c r="A6928"/>
      <c r="E6928"/>
      <c r="F6928"/>
    </row>
    <row r="6929" spans="1:6">
      <c r="A6929"/>
      <c r="E6929"/>
      <c r="F6929"/>
    </row>
    <row r="6930" spans="1:6">
      <c r="A6930"/>
      <c r="E6930"/>
      <c r="F6930"/>
    </row>
    <row r="6931" spans="1:6">
      <c r="A6931"/>
      <c r="E6931"/>
      <c r="F6931"/>
    </row>
    <row r="6932" spans="1:6">
      <c r="A6932"/>
      <c r="E6932"/>
      <c r="F6932"/>
    </row>
    <row r="6933" spans="1:6">
      <c r="A6933"/>
      <c r="E6933"/>
      <c r="F6933"/>
    </row>
    <row r="6934" spans="1:6">
      <c r="A6934"/>
      <c r="E6934"/>
      <c r="F6934"/>
    </row>
    <row r="6935" spans="1:6">
      <c r="A6935"/>
      <c r="E6935"/>
      <c r="F6935"/>
    </row>
    <row r="6936" spans="1:6">
      <c r="A6936"/>
      <c r="E6936"/>
      <c r="F6936"/>
    </row>
    <row r="6937" spans="1:6">
      <c r="A6937"/>
      <c r="E6937"/>
      <c r="F6937"/>
    </row>
    <row r="6938" spans="1:6">
      <c r="A6938"/>
      <c r="E6938"/>
      <c r="F6938"/>
    </row>
    <row r="6939" spans="1:6">
      <c r="A6939"/>
      <c r="E6939"/>
      <c r="F6939"/>
    </row>
    <row r="6940" spans="1:6">
      <c r="A6940"/>
      <c r="E6940"/>
      <c r="F6940"/>
    </row>
    <row r="6941" spans="1:6">
      <c r="A6941"/>
      <c r="E6941"/>
      <c r="F6941"/>
    </row>
    <row r="6942" spans="1:6">
      <c r="A6942"/>
      <c r="E6942"/>
      <c r="F6942"/>
    </row>
    <row r="6943" spans="1:6">
      <c r="A6943"/>
      <c r="E6943"/>
      <c r="F6943"/>
    </row>
    <row r="6944" spans="1:6">
      <c r="A6944"/>
      <c r="E6944"/>
      <c r="F6944"/>
    </row>
    <row r="6945" spans="1:6">
      <c r="A6945"/>
      <c r="E6945"/>
      <c r="F6945"/>
    </row>
    <row r="6946" spans="1:6">
      <c r="A6946"/>
      <c r="E6946"/>
      <c r="F6946"/>
    </row>
    <row r="6947" spans="1:6">
      <c r="A6947"/>
      <c r="E6947"/>
      <c r="F6947"/>
    </row>
    <row r="6948" spans="1:6">
      <c r="A6948"/>
      <c r="E6948"/>
      <c r="F6948"/>
    </row>
    <row r="6949" spans="1:6">
      <c r="A6949"/>
      <c r="E6949"/>
      <c r="F6949"/>
    </row>
    <row r="6950" spans="1:6">
      <c r="A6950"/>
      <c r="E6950"/>
      <c r="F6950"/>
    </row>
    <row r="6951" spans="1:6">
      <c r="A6951"/>
      <c r="E6951"/>
      <c r="F6951"/>
    </row>
    <row r="6952" spans="1:6">
      <c r="A6952"/>
      <c r="E6952"/>
      <c r="F6952"/>
    </row>
    <row r="6953" spans="1:6">
      <c r="A6953"/>
      <c r="E6953"/>
      <c r="F6953"/>
    </row>
    <row r="6954" spans="1:6">
      <c r="A6954"/>
      <c r="E6954"/>
      <c r="F6954"/>
    </row>
    <row r="6955" spans="1:6">
      <c r="A6955"/>
      <c r="E6955"/>
      <c r="F6955"/>
    </row>
    <row r="6956" spans="1:6">
      <c r="A6956"/>
      <c r="E6956"/>
      <c r="F6956"/>
    </row>
    <row r="6957" spans="1:6">
      <c r="A6957"/>
      <c r="E6957"/>
      <c r="F6957"/>
    </row>
    <row r="6958" spans="1:6">
      <c r="A6958"/>
      <c r="E6958"/>
      <c r="F6958"/>
    </row>
    <row r="6959" spans="1:6">
      <c r="A6959"/>
      <c r="E6959"/>
      <c r="F6959"/>
    </row>
    <row r="6960" spans="1:6">
      <c r="A6960"/>
      <c r="E6960"/>
      <c r="F6960"/>
    </row>
    <row r="6961" spans="1:6">
      <c r="A6961"/>
      <c r="E6961"/>
      <c r="F6961"/>
    </row>
    <row r="6962" spans="1:6">
      <c r="A6962"/>
      <c r="E6962"/>
      <c r="F6962"/>
    </row>
    <row r="6963" spans="1:6">
      <c r="A6963"/>
      <c r="E6963"/>
      <c r="F6963"/>
    </row>
    <row r="6964" spans="1:6">
      <c r="A6964"/>
      <c r="E6964"/>
      <c r="F6964"/>
    </row>
    <row r="6965" spans="1:6">
      <c r="A6965"/>
      <c r="E6965"/>
      <c r="F6965"/>
    </row>
    <row r="6966" spans="1:6">
      <c r="A6966"/>
      <c r="E6966"/>
      <c r="F6966"/>
    </row>
    <row r="6967" spans="1:6">
      <c r="A6967"/>
      <c r="E6967"/>
      <c r="F6967"/>
    </row>
    <row r="6968" spans="1:6">
      <c r="A6968"/>
      <c r="E6968"/>
      <c r="F6968"/>
    </row>
    <row r="6969" spans="1:6">
      <c r="A6969"/>
      <c r="E6969"/>
      <c r="F6969"/>
    </row>
    <row r="6970" spans="1:6">
      <c r="A6970"/>
      <c r="E6970"/>
      <c r="F6970"/>
    </row>
    <row r="6971" spans="1:6">
      <c r="A6971"/>
      <c r="E6971"/>
      <c r="F6971"/>
    </row>
    <row r="6972" spans="1:6">
      <c r="A6972"/>
      <c r="E6972"/>
      <c r="F6972"/>
    </row>
    <row r="6973" spans="1:6">
      <c r="A6973"/>
      <c r="E6973"/>
      <c r="F6973"/>
    </row>
    <row r="6974" spans="1:6">
      <c r="A6974"/>
      <c r="E6974"/>
      <c r="F6974"/>
    </row>
    <row r="6975" spans="1:6">
      <c r="A6975"/>
      <c r="E6975"/>
      <c r="F6975"/>
    </row>
    <row r="6976" spans="1:6">
      <c r="A6976"/>
      <c r="E6976"/>
      <c r="F6976"/>
    </row>
    <row r="6977" spans="1:6">
      <c r="A6977"/>
      <c r="E6977"/>
      <c r="F6977"/>
    </row>
    <row r="6978" spans="1:6">
      <c r="A6978"/>
      <c r="E6978"/>
      <c r="F6978"/>
    </row>
    <row r="6979" spans="1:6">
      <c r="A6979"/>
      <c r="E6979"/>
      <c r="F6979"/>
    </row>
    <row r="6980" spans="1:6">
      <c r="A6980"/>
      <c r="E6980"/>
      <c r="F6980"/>
    </row>
    <row r="6981" spans="1:6">
      <c r="A6981"/>
      <c r="E6981"/>
      <c r="F6981"/>
    </row>
    <row r="6982" spans="1:6">
      <c r="A6982"/>
      <c r="E6982"/>
      <c r="F6982"/>
    </row>
    <row r="6983" spans="1:6">
      <c r="A6983"/>
      <c r="E6983"/>
      <c r="F6983"/>
    </row>
    <row r="6984" spans="1:6">
      <c r="A6984"/>
      <c r="E6984"/>
      <c r="F6984"/>
    </row>
    <row r="6985" spans="1:6">
      <c r="A6985"/>
      <c r="E6985"/>
      <c r="F6985"/>
    </row>
    <row r="6986" spans="1:6">
      <c r="A6986"/>
      <c r="E6986"/>
      <c r="F6986"/>
    </row>
    <row r="6987" spans="1:6">
      <c r="A6987"/>
      <c r="E6987"/>
      <c r="F6987"/>
    </row>
    <row r="6988" spans="1:6">
      <c r="A6988"/>
      <c r="E6988"/>
      <c r="F6988"/>
    </row>
    <row r="6989" spans="1:6">
      <c r="A6989"/>
      <c r="E6989"/>
      <c r="F6989"/>
    </row>
    <row r="6990" spans="1:6">
      <c r="A6990"/>
      <c r="E6990"/>
      <c r="F6990"/>
    </row>
    <row r="6991" spans="1:6">
      <c r="A6991"/>
      <c r="E6991"/>
      <c r="F6991"/>
    </row>
    <row r="6992" spans="1:6">
      <c r="A6992"/>
      <c r="E6992"/>
      <c r="F6992"/>
    </row>
    <row r="6993" spans="1:6">
      <c r="A6993"/>
      <c r="E6993"/>
      <c r="F6993"/>
    </row>
    <row r="6994" spans="1:6">
      <c r="A6994"/>
      <c r="E6994"/>
      <c r="F6994"/>
    </row>
    <row r="6995" spans="1:6">
      <c r="A6995"/>
      <c r="E6995"/>
      <c r="F6995"/>
    </row>
    <row r="6996" spans="1:6">
      <c r="A6996"/>
      <c r="E6996"/>
      <c r="F6996"/>
    </row>
    <row r="6997" spans="1:6">
      <c r="A6997"/>
      <c r="E6997"/>
      <c r="F6997"/>
    </row>
    <row r="6998" spans="1:6">
      <c r="A6998"/>
      <c r="E6998"/>
      <c r="F6998"/>
    </row>
    <row r="6999" spans="1:6">
      <c r="A6999"/>
      <c r="E6999"/>
      <c r="F6999"/>
    </row>
    <row r="7000" spans="1:6">
      <c r="A7000"/>
      <c r="E7000"/>
      <c r="F7000"/>
    </row>
    <row r="7001" spans="1:6">
      <c r="A7001"/>
      <c r="E7001"/>
      <c r="F7001"/>
    </row>
    <row r="7002" spans="1:6">
      <c r="A7002"/>
      <c r="E7002"/>
      <c r="F7002"/>
    </row>
    <row r="7003" spans="1:6">
      <c r="A7003"/>
      <c r="E7003"/>
      <c r="F7003"/>
    </row>
    <row r="7004" spans="1:6">
      <c r="A7004"/>
      <c r="E7004"/>
      <c r="F7004"/>
    </row>
    <row r="7005" spans="1:6">
      <c r="A7005"/>
      <c r="E7005"/>
      <c r="F7005"/>
    </row>
    <row r="7006" spans="1:6">
      <c r="A7006"/>
      <c r="E7006"/>
      <c r="F7006"/>
    </row>
    <row r="7007" spans="1:6">
      <c r="A7007"/>
      <c r="E7007"/>
      <c r="F7007"/>
    </row>
    <row r="7008" spans="1:6">
      <c r="A7008"/>
      <c r="E7008"/>
      <c r="F7008"/>
    </row>
    <row r="7009" spans="1:6">
      <c r="A7009"/>
      <c r="E7009"/>
      <c r="F7009"/>
    </row>
    <row r="7010" spans="1:6">
      <c r="A7010"/>
      <c r="E7010"/>
      <c r="F7010"/>
    </row>
    <row r="7011" spans="1:6">
      <c r="A7011"/>
      <c r="E7011"/>
      <c r="F7011"/>
    </row>
    <row r="7012" spans="1:6">
      <c r="A7012"/>
      <c r="E7012"/>
      <c r="F7012"/>
    </row>
    <row r="7013" spans="1:6">
      <c r="A7013"/>
      <c r="E7013"/>
      <c r="F7013"/>
    </row>
    <row r="7014" spans="1:6">
      <c r="A7014"/>
      <c r="E7014"/>
      <c r="F7014"/>
    </row>
    <row r="7015" spans="1:6">
      <c r="A7015"/>
      <c r="E7015"/>
      <c r="F7015"/>
    </row>
    <row r="7016" spans="1:6">
      <c r="A7016"/>
      <c r="E7016"/>
      <c r="F7016"/>
    </row>
    <row r="7017" spans="1:6">
      <c r="A7017"/>
      <c r="E7017"/>
      <c r="F7017"/>
    </row>
    <row r="7018" spans="1:6">
      <c r="A7018"/>
      <c r="E7018"/>
      <c r="F7018"/>
    </row>
    <row r="7019" spans="1:6">
      <c r="A7019"/>
      <c r="E7019"/>
      <c r="F7019"/>
    </row>
    <row r="7020" spans="1:6">
      <c r="A7020"/>
      <c r="E7020"/>
      <c r="F7020"/>
    </row>
    <row r="7021" spans="1:6">
      <c r="A7021"/>
      <c r="E7021"/>
      <c r="F7021"/>
    </row>
    <row r="7022" spans="1:6">
      <c r="A7022"/>
      <c r="E7022"/>
      <c r="F7022"/>
    </row>
    <row r="7023" spans="1:6">
      <c r="A7023"/>
      <c r="E7023"/>
      <c r="F7023"/>
    </row>
    <row r="7024" spans="1:6">
      <c r="A7024"/>
      <c r="E7024"/>
      <c r="F7024"/>
    </row>
    <row r="7025" spans="1:6">
      <c r="A7025"/>
      <c r="E7025"/>
      <c r="F7025"/>
    </row>
    <row r="7026" spans="1:6">
      <c r="A7026"/>
      <c r="E7026"/>
      <c r="F7026"/>
    </row>
    <row r="7027" spans="1:6">
      <c r="A7027"/>
      <c r="E7027"/>
      <c r="F7027"/>
    </row>
    <row r="7028" spans="1:6">
      <c r="A7028"/>
      <c r="E7028"/>
      <c r="F7028"/>
    </row>
    <row r="7029" spans="1:6">
      <c r="A7029"/>
      <c r="E7029"/>
      <c r="F7029"/>
    </row>
    <row r="7030" spans="1:6">
      <c r="A7030"/>
      <c r="E7030"/>
      <c r="F7030"/>
    </row>
    <row r="7031" spans="1:6">
      <c r="A7031"/>
      <c r="E7031"/>
      <c r="F7031"/>
    </row>
    <row r="7032" spans="1:6">
      <c r="A7032"/>
      <c r="E7032"/>
      <c r="F7032"/>
    </row>
    <row r="7033" spans="1:6">
      <c r="A7033"/>
      <c r="E7033"/>
      <c r="F7033"/>
    </row>
    <row r="7034" spans="1:6">
      <c r="A7034"/>
      <c r="E7034"/>
      <c r="F7034"/>
    </row>
    <row r="7035" spans="1:6">
      <c r="A7035"/>
      <c r="E7035"/>
      <c r="F7035"/>
    </row>
    <row r="7036" spans="1:6">
      <c r="A7036"/>
      <c r="E7036"/>
      <c r="F7036"/>
    </row>
    <row r="7037" spans="1:6">
      <c r="A7037"/>
      <c r="E7037"/>
      <c r="F7037"/>
    </row>
    <row r="7038" spans="1:6">
      <c r="A7038"/>
      <c r="E7038"/>
      <c r="F7038"/>
    </row>
    <row r="7039" spans="1:6">
      <c r="A7039"/>
      <c r="E7039"/>
      <c r="F7039"/>
    </row>
    <row r="7040" spans="1:6">
      <c r="A7040"/>
      <c r="E7040"/>
      <c r="F7040"/>
    </row>
    <row r="7041" spans="1:6">
      <c r="A7041"/>
      <c r="E7041"/>
      <c r="F7041"/>
    </row>
    <row r="7042" spans="1:6">
      <c r="A7042"/>
      <c r="E7042"/>
      <c r="F7042"/>
    </row>
    <row r="7043" spans="1:6">
      <c r="A7043"/>
      <c r="E7043"/>
      <c r="F7043"/>
    </row>
    <row r="7044" spans="1:6">
      <c r="A7044"/>
      <c r="E7044"/>
      <c r="F7044"/>
    </row>
    <row r="7045" spans="1:6">
      <c r="A7045"/>
      <c r="E7045"/>
      <c r="F7045"/>
    </row>
    <row r="7046" spans="1:6">
      <c r="A7046"/>
      <c r="E7046"/>
      <c r="F7046"/>
    </row>
    <row r="7047" spans="1:6">
      <c r="A7047"/>
      <c r="E7047"/>
      <c r="F7047"/>
    </row>
    <row r="7048" spans="1:6">
      <c r="A7048"/>
      <c r="E7048"/>
      <c r="F7048"/>
    </row>
    <row r="7049" spans="1:6">
      <c r="A7049"/>
      <c r="E7049"/>
      <c r="F7049"/>
    </row>
    <row r="7050" spans="1:6">
      <c r="A7050"/>
      <c r="E7050"/>
      <c r="F7050"/>
    </row>
    <row r="7051" spans="1:6">
      <c r="A7051"/>
      <c r="E7051"/>
      <c r="F7051"/>
    </row>
    <row r="7052" spans="1:6">
      <c r="A7052"/>
      <c r="E7052"/>
      <c r="F7052"/>
    </row>
    <row r="7053" spans="1:6">
      <c r="A7053"/>
      <c r="E7053"/>
      <c r="F7053"/>
    </row>
    <row r="7054" spans="1:6">
      <c r="A7054"/>
      <c r="E7054"/>
      <c r="F7054"/>
    </row>
    <row r="7055" spans="1:6">
      <c r="A7055"/>
      <c r="E7055"/>
      <c r="F7055"/>
    </row>
    <row r="7056" spans="1:6">
      <c r="A7056"/>
      <c r="E7056"/>
      <c r="F7056"/>
    </row>
    <row r="7057" spans="1:6">
      <c r="A7057"/>
      <c r="E7057"/>
      <c r="F7057"/>
    </row>
    <row r="7058" spans="1:6">
      <c r="A7058"/>
      <c r="E7058"/>
      <c r="F7058"/>
    </row>
    <row r="7059" spans="1:6">
      <c r="A7059"/>
      <c r="E7059"/>
      <c r="F7059"/>
    </row>
    <row r="7060" spans="1:6">
      <c r="A7060"/>
      <c r="E7060"/>
      <c r="F7060"/>
    </row>
    <row r="7061" spans="1:6">
      <c r="A7061"/>
      <c r="E7061"/>
      <c r="F7061"/>
    </row>
    <row r="7062" spans="1:6">
      <c r="A7062"/>
      <c r="E7062"/>
      <c r="F7062"/>
    </row>
    <row r="7063" spans="1:6">
      <c r="A7063"/>
      <c r="E7063"/>
      <c r="F7063"/>
    </row>
    <row r="7064" spans="1:6">
      <c r="A7064"/>
      <c r="E7064"/>
      <c r="F7064"/>
    </row>
    <row r="7065" spans="1:6">
      <c r="A7065"/>
      <c r="E7065"/>
      <c r="F7065"/>
    </row>
    <row r="7066" spans="1:6">
      <c r="A7066"/>
      <c r="E7066"/>
      <c r="F7066"/>
    </row>
    <row r="7067" spans="1:6">
      <c r="A7067"/>
      <c r="E7067"/>
      <c r="F7067"/>
    </row>
    <row r="7068" spans="1:6">
      <c r="A7068"/>
      <c r="E7068"/>
      <c r="F7068"/>
    </row>
    <row r="7069" spans="1:6">
      <c r="A7069"/>
      <c r="E7069"/>
      <c r="F7069"/>
    </row>
    <row r="7070" spans="1:6">
      <c r="A7070"/>
      <c r="E7070"/>
      <c r="F7070"/>
    </row>
    <row r="7071" spans="1:6">
      <c r="A7071"/>
      <c r="E7071"/>
      <c r="F7071"/>
    </row>
    <row r="7072" spans="1:6">
      <c r="A7072"/>
      <c r="E7072"/>
      <c r="F7072"/>
    </row>
    <row r="7073" spans="1:6">
      <c r="A7073"/>
      <c r="E7073"/>
      <c r="F7073"/>
    </row>
    <row r="7074" spans="1:6">
      <c r="A7074"/>
      <c r="E7074"/>
      <c r="F7074"/>
    </row>
    <row r="7075" spans="1:6">
      <c r="A7075"/>
      <c r="E7075"/>
      <c r="F7075"/>
    </row>
    <row r="7076" spans="1:6">
      <c r="A7076"/>
      <c r="E7076"/>
      <c r="F7076"/>
    </row>
    <row r="7077" spans="1:6">
      <c r="A7077"/>
      <c r="E7077"/>
      <c r="F7077"/>
    </row>
    <row r="7078" spans="1:6">
      <c r="A7078"/>
      <c r="E7078"/>
      <c r="F7078"/>
    </row>
    <row r="7079" spans="1:6">
      <c r="A7079"/>
      <c r="E7079"/>
      <c r="F7079"/>
    </row>
    <row r="7080" spans="1:6">
      <c r="A7080"/>
      <c r="E7080"/>
      <c r="F7080"/>
    </row>
    <row r="7081" spans="1:6">
      <c r="A7081"/>
      <c r="E7081"/>
      <c r="F7081"/>
    </row>
    <row r="7082" spans="1:6">
      <c r="A7082"/>
      <c r="E7082"/>
      <c r="F7082"/>
    </row>
    <row r="7083" spans="1:6">
      <c r="A7083"/>
      <c r="E7083"/>
      <c r="F7083"/>
    </row>
    <row r="7084" spans="1:6">
      <c r="A7084"/>
      <c r="E7084"/>
      <c r="F7084"/>
    </row>
    <row r="7085" spans="1:6">
      <c r="A7085"/>
      <c r="E7085"/>
      <c r="F7085"/>
    </row>
    <row r="7086" spans="1:6">
      <c r="A7086"/>
      <c r="E7086"/>
      <c r="F7086"/>
    </row>
    <row r="7087" spans="1:6">
      <c r="A7087"/>
      <c r="E7087"/>
      <c r="F7087"/>
    </row>
    <row r="7088" spans="1:6">
      <c r="A7088"/>
      <c r="E7088"/>
      <c r="F7088"/>
    </row>
    <row r="7089" spans="1:6">
      <c r="A7089"/>
      <c r="E7089"/>
      <c r="F7089"/>
    </row>
    <row r="7090" spans="1:6">
      <c r="A7090"/>
      <c r="E7090"/>
      <c r="F7090"/>
    </row>
    <row r="7091" spans="1:6">
      <c r="A7091"/>
      <c r="E7091"/>
      <c r="F7091"/>
    </row>
    <row r="7092" spans="1:6">
      <c r="A7092"/>
      <c r="E7092"/>
      <c r="F7092"/>
    </row>
    <row r="7093" spans="1:6">
      <c r="A7093"/>
      <c r="E7093"/>
      <c r="F7093"/>
    </row>
    <row r="7094" spans="1:6">
      <c r="A7094"/>
      <c r="E7094"/>
      <c r="F7094"/>
    </row>
    <row r="7095" spans="1:6">
      <c r="A7095"/>
      <c r="E7095"/>
      <c r="F7095"/>
    </row>
    <row r="7096" spans="1:6">
      <c r="A7096"/>
      <c r="E7096"/>
      <c r="F7096"/>
    </row>
    <row r="7097" spans="1:6">
      <c r="A7097"/>
      <c r="E7097"/>
      <c r="F7097"/>
    </row>
    <row r="7098" spans="1:6">
      <c r="A7098"/>
      <c r="E7098"/>
      <c r="F7098"/>
    </row>
    <row r="7099" spans="1:6">
      <c r="A7099"/>
      <c r="E7099"/>
      <c r="F7099"/>
    </row>
    <row r="7100" spans="1:6">
      <c r="A7100"/>
      <c r="E7100"/>
      <c r="F7100"/>
    </row>
    <row r="7101" spans="1:6">
      <c r="A7101"/>
      <c r="E7101"/>
      <c r="F7101"/>
    </row>
    <row r="7102" spans="1:6">
      <c r="A7102"/>
      <c r="E7102"/>
      <c r="F7102"/>
    </row>
    <row r="7103" spans="1:6">
      <c r="A7103"/>
      <c r="E7103"/>
      <c r="F7103"/>
    </row>
    <row r="7104" spans="1:6">
      <c r="A7104"/>
      <c r="E7104"/>
      <c r="F7104"/>
    </row>
    <row r="7105" spans="1:6">
      <c r="A7105"/>
      <c r="E7105"/>
      <c r="F7105"/>
    </row>
    <row r="7106" spans="1:6">
      <c r="A7106"/>
      <c r="E7106"/>
      <c r="F7106"/>
    </row>
    <row r="7107" spans="1:6">
      <c r="A7107"/>
      <c r="E7107"/>
      <c r="F7107"/>
    </row>
    <row r="7108" spans="1:6">
      <c r="A7108"/>
      <c r="E7108"/>
      <c r="F7108"/>
    </row>
    <row r="7109" spans="1:6">
      <c r="A7109"/>
      <c r="E7109"/>
      <c r="F7109"/>
    </row>
    <row r="7110" spans="1:6">
      <c r="A7110"/>
      <c r="E7110"/>
      <c r="F7110"/>
    </row>
    <row r="7111" spans="1:6">
      <c r="A7111"/>
      <c r="E7111"/>
      <c r="F7111"/>
    </row>
    <row r="7112" spans="1:6">
      <c r="A7112"/>
      <c r="E7112"/>
      <c r="F7112"/>
    </row>
    <row r="7113" spans="1:6">
      <c r="A7113"/>
      <c r="E7113"/>
      <c r="F7113"/>
    </row>
    <row r="7114" spans="1:6">
      <c r="A7114"/>
      <c r="E7114"/>
      <c r="F7114"/>
    </row>
    <row r="7115" spans="1:6">
      <c r="A7115"/>
      <c r="E7115"/>
      <c r="F7115"/>
    </row>
    <row r="7116" spans="1:6">
      <c r="A7116"/>
      <c r="E7116"/>
      <c r="F7116"/>
    </row>
    <row r="7117" spans="1:6">
      <c r="A7117"/>
      <c r="E7117"/>
      <c r="F7117"/>
    </row>
    <row r="7118" spans="1:6">
      <c r="A7118"/>
      <c r="E7118"/>
      <c r="F7118"/>
    </row>
    <row r="7119" spans="1:6">
      <c r="A7119"/>
      <c r="E7119"/>
      <c r="F7119"/>
    </row>
    <row r="7120" spans="1:6">
      <c r="A7120"/>
      <c r="E7120"/>
      <c r="F7120"/>
    </row>
    <row r="7121" spans="1:6">
      <c r="A7121"/>
      <c r="E7121"/>
      <c r="F7121"/>
    </row>
    <row r="7122" spans="1:6">
      <c r="A7122"/>
      <c r="E7122"/>
      <c r="F7122"/>
    </row>
    <row r="7123" spans="1:6">
      <c r="A7123"/>
      <c r="E7123"/>
      <c r="F7123"/>
    </row>
    <row r="7124" spans="1:6">
      <c r="A7124"/>
      <c r="E7124"/>
      <c r="F7124"/>
    </row>
    <row r="7125" spans="1:6">
      <c r="A7125"/>
      <c r="E7125"/>
      <c r="F7125"/>
    </row>
    <row r="7126" spans="1:6">
      <c r="A7126"/>
      <c r="E7126"/>
      <c r="F7126"/>
    </row>
    <row r="7127" spans="1:6">
      <c r="A7127"/>
      <c r="E7127"/>
      <c r="F7127"/>
    </row>
    <row r="7128" spans="1:6">
      <c r="A7128"/>
      <c r="E7128"/>
      <c r="F7128"/>
    </row>
    <row r="7129" spans="1:6">
      <c r="A7129"/>
      <c r="E7129"/>
      <c r="F7129"/>
    </row>
    <row r="7130" spans="1:6">
      <c r="A7130"/>
      <c r="E7130"/>
      <c r="F7130"/>
    </row>
    <row r="7131" spans="1:6">
      <c r="A7131"/>
      <c r="E7131"/>
      <c r="F7131"/>
    </row>
    <row r="7132" spans="1:6">
      <c r="A7132"/>
      <c r="E7132"/>
      <c r="F7132"/>
    </row>
    <row r="7133" spans="1:6">
      <c r="A7133"/>
      <c r="E7133"/>
      <c r="F7133"/>
    </row>
    <row r="7134" spans="1:6">
      <c r="A7134"/>
      <c r="E7134"/>
      <c r="F7134"/>
    </row>
    <row r="7135" spans="1:6">
      <c r="A7135"/>
      <c r="E7135"/>
      <c r="F7135"/>
    </row>
    <row r="7136" spans="1:6">
      <c r="A7136"/>
      <c r="E7136"/>
      <c r="F7136"/>
    </row>
    <row r="7137" spans="1:6">
      <c r="A7137"/>
      <c r="E7137"/>
      <c r="F7137"/>
    </row>
    <row r="7138" spans="1:6">
      <c r="A7138"/>
      <c r="E7138"/>
      <c r="F7138"/>
    </row>
    <row r="7139" spans="1:6">
      <c r="A7139"/>
      <c r="E7139"/>
      <c r="F7139"/>
    </row>
    <row r="7140" spans="1:6">
      <c r="A7140"/>
      <c r="E7140"/>
      <c r="F7140"/>
    </row>
    <row r="7141" spans="1:6">
      <c r="A7141"/>
      <c r="E7141"/>
      <c r="F7141"/>
    </row>
    <row r="7142" spans="1:6">
      <c r="A7142"/>
      <c r="E7142"/>
      <c r="F7142"/>
    </row>
    <row r="7143" spans="1:6">
      <c r="A7143"/>
      <c r="E7143"/>
      <c r="F7143"/>
    </row>
    <row r="7144" spans="1:6">
      <c r="A7144"/>
      <c r="E7144"/>
      <c r="F7144"/>
    </row>
    <row r="7145" spans="1:6">
      <c r="A7145"/>
      <c r="E7145"/>
      <c r="F7145"/>
    </row>
    <row r="7146" spans="1:6">
      <c r="A7146"/>
      <c r="E7146"/>
      <c r="F7146"/>
    </row>
    <row r="7147" spans="1:6">
      <c r="A7147"/>
      <c r="E7147"/>
      <c r="F7147"/>
    </row>
    <row r="7148" spans="1:6">
      <c r="A7148"/>
      <c r="E7148"/>
      <c r="F7148"/>
    </row>
    <row r="7149" spans="1:6">
      <c r="A7149"/>
      <c r="E7149"/>
      <c r="F7149"/>
    </row>
    <row r="7150" spans="1:6">
      <c r="A7150"/>
      <c r="E7150"/>
      <c r="F7150"/>
    </row>
    <row r="7151" spans="1:6">
      <c r="A7151"/>
      <c r="E7151"/>
      <c r="F7151"/>
    </row>
    <row r="7152" spans="1:6">
      <c r="A7152"/>
      <c r="E7152"/>
      <c r="F7152"/>
    </row>
    <row r="7153" spans="1:6">
      <c r="A7153"/>
      <c r="E7153"/>
      <c r="F7153"/>
    </row>
    <row r="7154" spans="1:6">
      <c r="A7154"/>
      <c r="E7154"/>
      <c r="F7154"/>
    </row>
    <row r="7155" spans="1:6">
      <c r="A7155"/>
      <c r="E7155"/>
      <c r="F7155"/>
    </row>
    <row r="7156" spans="1:6">
      <c r="A7156"/>
      <c r="E7156"/>
      <c r="F7156"/>
    </row>
    <row r="7157" spans="1:6">
      <c r="A7157"/>
      <c r="E7157"/>
      <c r="F7157"/>
    </row>
    <row r="7158" spans="1:6">
      <c r="A7158"/>
      <c r="E7158"/>
      <c r="F7158"/>
    </row>
    <row r="7159" spans="1:6">
      <c r="A7159"/>
      <c r="E7159"/>
      <c r="F7159"/>
    </row>
    <row r="7160" spans="1:6">
      <c r="A7160"/>
      <c r="E7160"/>
      <c r="F7160"/>
    </row>
    <row r="7161" spans="1:6">
      <c r="A7161"/>
      <c r="E7161"/>
      <c r="F7161"/>
    </row>
    <row r="7162" spans="1:6">
      <c r="A7162"/>
      <c r="E7162"/>
      <c r="F7162"/>
    </row>
    <row r="7163" spans="1:6">
      <c r="A7163"/>
      <c r="E7163"/>
      <c r="F7163"/>
    </row>
    <row r="7164" spans="1:6">
      <c r="A7164"/>
      <c r="E7164"/>
      <c r="F7164"/>
    </row>
    <row r="7165" spans="1:6">
      <c r="A7165"/>
      <c r="E7165"/>
      <c r="F7165"/>
    </row>
    <row r="7166" spans="1:6">
      <c r="A7166"/>
      <c r="E7166"/>
      <c r="F7166"/>
    </row>
    <row r="7167" spans="1:6">
      <c r="A7167"/>
      <c r="E7167"/>
      <c r="F7167"/>
    </row>
    <row r="7168" spans="1:6">
      <c r="A7168"/>
      <c r="E7168"/>
      <c r="F7168"/>
    </row>
    <row r="7169" spans="1:6">
      <c r="A7169"/>
      <c r="E7169"/>
      <c r="F7169"/>
    </row>
    <row r="7170" spans="1:6">
      <c r="A7170"/>
      <c r="E7170"/>
      <c r="F7170"/>
    </row>
    <row r="7171" spans="1:6">
      <c r="A7171"/>
      <c r="E7171"/>
      <c r="F7171"/>
    </row>
    <row r="7172" spans="1:6">
      <c r="A7172"/>
      <c r="E7172"/>
      <c r="F7172"/>
    </row>
    <row r="7173" spans="1:6">
      <c r="A7173"/>
      <c r="E7173"/>
      <c r="F7173"/>
    </row>
    <row r="7174" spans="1:6">
      <c r="A7174"/>
      <c r="E7174"/>
      <c r="F7174"/>
    </row>
    <row r="7175" spans="1:6">
      <c r="A7175"/>
      <c r="E7175"/>
      <c r="F7175"/>
    </row>
    <row r="7176" spans="1:6">
      <c r="A7176"/>
      <c r="E7176"/>
      <c r="F7176"/>
    </row>
    <row r="7177" spans="1:6">
      <c r="A7177"/>
      <c r="E7177"/>
      <c r="F7177"/>
    </row>
    <row r="7178" spans="1:6">
      <c r="A7178"/>
      <c r="E7178"/>
      <c r="F7178"/>
    </row>
    <row r="7179" spans="1:6">
      <c r="A7179"/>
      <c r="E7179"/>
      <c r="F7179"/>
    </row>
    <row r="7180" spans="1:6">
      <c r="A7180"/>
      <c r="E7180"/>
      <c r="F7180"/>
    </row>
    <row r="7181" spans="1:6">
      <c r="A7181"/>
      <c r="E7181"/>
      <c r="F7181"/>
    </row>
    <row r="7182" spans="1:6">
      <c r="A7182"/>
      <c r="E7182"/>
      <c r="F7182"/>
    </row>
    <row r="7183" spans="1:6">
      <c r="A7183"/>
      <c r="E7183"/>
      <c r="F7183"/>
    </row>
    <row r="7184" spans="1:6">
      <c r="A7184"/>
      <c r="E7184"/>
      <c r="F7184"/>
    </row>
    <row r="7185" spans="1:6">
      <c r="A7185"/>
      <c r="E7185"/>
      <c r="F7185"/>
    </row>
    <row r="7186" spans="1:6">
      <c r="A7186"/>
      <c r="E7186"/>
      <c r="F7186"/>
    </row>
    <row r="7187" spans="1:6">
      <c r="A7187"/>
      <c r="E7187"/>
      <c r="F7187"/>
    </row>
    <row r="7188" spans="1:6">
      <c r="A7188"/>
      <c r="E7188"/>
      <c r="F7188"/>
    </row>
    <row r="7189" spans="1:6">
      <c r="A7189"/>
      <c r="E7189"/>
      <c r="F7189"/>
    </row>
    <row r="7190" spans="1:6">
      <c r="A7190"/>
      <c r="E7190"/>
      <c r="F7190"/>
    </row>
    <row r="7191" spans="1:6">
      <c r="A7191"/>
      <c r="E7191"/>
      <c r="F7191"/>
    </row>
    <row r="7192" spans="1:6">
      <c r="A7192"/>
      <c r="E7192"/>
      <c r="F7192"/>
    </row>
    <row r="7193" spans="1:6">
      <c r="A7193"/>
      <c r="E7193"/>
      <c r="F7193"/>
    </row>
    <row r="7194" spans="1:6">
      <c r="A7194"/>
      <c r="E7194"/>
      <c r="F7194"/>
    </row>
    <row r="7195" spans="1:6">
      <c r="A7195"/>
      <c r="E7195"/>
      <c r="F7195"/>
    </row>
    <row r="7196" spans="1:6">
      <c r="A7196"/>
      <c r="E7196"/>
      <c r="F7196"/>
    </row>
    <row r="7197" spans="1:6">
      <c r="A7197"/>
      <c r="E7197"/>
      <c r="F7197"/>
    </row>
    <row r="7198" spans="1:6">
      <c r="A7198"/>
      <c r="E7198"/>
      <c r="F7198"/>
    </row>
    <row r="7199" spans="1:6">
      <c r="A7199"/>
      <c r="E7199"/>
      <c r="F7199"/>
    </row>
    <row r="7200" spans="1:6">
      <c r="A7200"/>
      <c r="E7200"/>
      <c r="F7200"/>
    </row>
    <row r="7201" spans="1:6">
      <c r="A7201"/>
      <c r="E7201"/>
      <c r="F7201"/>
    </row>
    <row r="7202" spans="1:6">
      <c r="A7202"/>
      <c r="E7202"/>
      <c r="F7202"/>
    </row>
    <row r="7203" spans="1:6">
      <c r="A7203"/>
      <c r="E7203"/>
      <c r="F7203"/>
    </row>
    <row r="7204" spans="1:6">
      <c r="A7204"/>
      <c r="E7204"/>
      <c r="F7204"/>
    </row>
    <row r="7205" spans="1:6">
      <c r="A7205"/>
      <c r="E7205"/>
      <c r="F7205"/>
    </row>
    <row r="7206" spans="1:6">
      <c r="A7206"/>
      <c r="E7206"/>
      <c r="F7206"/>
    </row>
    <row r="7207" spans="1:6">
      <c r="A7207"/>
      <c r="E7207"/>
      <c r="F7207"/>
    </row>
    <row r="7208" spans="1:6">
      <c r="A7208"/>
      <c r="E7208"/>
      <c r="F7208"/>
    </row>
    <row r="7209" spans="1:6">
      <c r="A7209"/>
      <c r="E7209"/>
      <c r="F7209"/>
    </row>
    <row r="7210" spans="1:6">
      <c r="A7210"/>
      <c r="E7210"/>
      <c r="F7210"/>
    </row>
    <row r="7211" spans="1:6">
      <c r="A7211"/>
      <c r="E7211"/>
      <c r="F7211"/>
    </row>
    <row r="7212" spans="1:6">
      <c r="A7212"/>
      <c r="E7212"/>
      <c r="F7212"/>
    </row>
    <row r="7213" spans="1:6">
      <c r="A7213"/>
      <c r="E7213"/>
      <c r="F7213"/>
    </row>
    <row r="7214" spans="1:6">
      <c r="A7214"/>
      <c r="E7214"/>
      <c r="F7214"/>
    </row>
    <row r="7215" spans="1:6">
      <c r="A7215"/>
      <c r="E7215"/>
      <c r="F7215"/>
    </row>
    <row r="7216" spans="1:6">
      <c r="A7216"/>
      <c r="E7216"/>
      <c r="F7216"/>
    </row>
    <row r="7217" spans="1:6">
      <c r="A7217"/>
      <c r="E7217"/>
      <c r="F7217"/>
    </row>
    <row r="7218" spans="1:6">
      <c r="A7218"/>
      <c r="E7218"/>
      <c r="F7218"/>
    </row>
    <row r="7219" spans="1:6">
      <c r="A7219"/>
      <c r="E7219"/>
      <c r="F7219"/>
    </row>
    <row r="7220" spans="1:6">
      <c r="A7220"/>
      <c r="E7220"/>
      <c r="F7220"/>
    </row>
    <row r="7221" spans="1:6">
      <c r="A7221"/>
      <c r="E7221"/>
      <c r="F7221"/>
    </row>
    <row r="7222" spans="1:6">
      <c r="A7222"/>
      <c r="E7222"/>
      <c r="F7222"/>
    </row>
    <row r="7223" spans="1:6">
      <c r="A7223"/>
      <c r="E7223"/>
      <c r="F7223"/>
    </row>
    <row r="7224" spans="1:6">
      <c r="A7224"/>
      <c r="E7224"/>
      <c r="F7224"/>
    </row>
    <row r="7225" spans="1:6">
      <c r="A7225"/>
      <c r="E7225"/>
      <c r="F7225"/>
    </row>
    <row r="7226" spans="1:6">
      <c r="A7226"/>
      <c r="E7226"/>
      <c r="F7226"/>
    </row>
    <row r="7227" spans="1:6">
      <c r="A7227"/>
      <c r="E7227"/>
      <c r="F7227"/>
    </row>
    <row r="7228" spans="1:6">
      <c r="A7228"/>
      <c r="E7228"/>
      <c r="F7228"/>
    </row>
    <row r="7229" spans="1:6">
      <c r="A7229"/>
      <c r="E7229"/>
      <c r="F7229"/>
    </row>
    <row r="7230" spans="1:6">
      <c r="A7230"/>
      <c r="E7230"/>
      <c r="F7230"/>
    </row>
    <row r="7231" spans="1:6">
      <c r="A7231"/>
      <c r="E7231"/>
      <c r="F7231"/>
    </row>
    <row r="7232" spans="1:6">
      <c r="A7232"/>
      <c r="E7232"/>
      <c r="F7232"/>
    </row>
    <row r="7233" spans="1:6">
      <c r="A7233"/>
      <c r="E7233"/>
      <c r="F7233"/>
    </row>
    <row r="7234" spans="1:6">
      <c r="A7234"/>
      <c r="E7234"/>
      <c r="F7234"/>
    </row>
    <row r="7235" spans="1:6">
      <c r="A7235"/>
      <c r="E7235"/>
      <c r="F7235"/>
    </row>
    <row r="7236" spans="1:6">
      <c r="A7236"/>
      <c r="E7236"/>
      <c r="F7236"/>
    </row>
    <row r="7237" spans="1:6">
      <c r="A7237"/>
      <c r="E7237"/>
      <c r="F7237"/>
    </row>
    <row r="7238" spans="1:6">
      <c r="A7238"/>
      <c r="E7238"/>
      <c r="F7238"/>
    </row>
    <row r="7239" spans="1:6">
      <c r="A7239"/>
      <c r="E7239"/>
      <c r="F7239"/>
    </row>
    <row r="7240" spans="1:6">
      <c r="A7240"/>
      <c r="E7240"/>
      <c r="F7240"/>
    </row>
    <row r="7241" spans="1:6">
      <c r="A7241"/>
      <c r="E7241"/>
      <c r="F7241"/>
    </row>
    <row r="7242" spans="1:6">
      <c r="A7242"/>
      <c r="E7242"/>
      <c r="F7242"/>
    </row>
    <row r="7243" spans="1:6">
      <c r="A7243"/>
      <c r="E7243"/>
      <c r="F7243"/>
    </row>
    <row r="7244" spans="1:6">
      <c r="A7244"/>
      <c r="E7244"/>
      <c r="F7244"/>
    </row>
    <row r="7245" spans="1:6">
      <c r="A7245"/>
      <c r="E7245"/>
      <c r="F7245"/>
    </row>
    <row r="7246" spans="1:6">
      <c r="A7246"/>
      <c r="E7246"/>
      <c r="F7246"/>
    </row>
    <row r="7247" spans="1:6">
      <c r="A7247"/>
      <c r="E7247"/>
      <c r="F7247"/>
    </row>
    <row r="7248" spans="1:6">
      <c r="A7248"/>
      <c r="E7248"/>
      <c r="F7248"/>
    </row>
    <row r="7249" spans="1:6">
      <c r="A7249"/>
      <c r="E7249"/>
      <c r="F7249"/>
    </row>
    <row r="7250" spans="1:6">
      <c r="A7250"/>
      <c r="E7250"/>
      <c r="F7250"/>
    </row>
    <row r="7251" spans="1:6">
      <c r="A7251"/>
      <c r="E7251"/>
      <c r="F7251"/>
    </row>
    <row r="7252" spans="1:6">
      <c r="A7252"/>
      <c r="E7252"/>
      <c r="F7252"/>
    </row>
    <row r="7253" spans="1:6">
      <c r="A7253"/>
      <c r="E7253"/>
      <c r="F7253"/>
    </row>
    <row r="7254" spans="1:6">
      <c r="A7254"/>
      <c r="E7254"/>
      <c r="F7254"/>
    </row>
    <row r="7255" spans="1:6">
      <c r="A7255"/>
      <c r="E7255"/>
      <c r="F7255"/>
    </row>
    <row r="7256" spans="1:6">
      <c r="A7256"/>
      <c r="E7256"/>
      <c r="F7256"/>
    </row>
    <row r="7257" spans="1:6">
      <c r="A7257"/>
      <c r="E7257"/>
      <c r="F7257"/>
    </row>
    <row r="7258" spans="1:6">
      <c r="A7258"/>
      <c r="E7258"/>
      <c r="F7258"/>
    </row>
    <row r="7259" spans="1:6">
      <c r="A7259"/>
      <c r="E7259"/>
      <c r="F7259"/>
    </row>
    <row r="7260" spans="1:6">
      <c r="A7260"/>
      <c r="E7260"/>
      <c r="F7260"/>
    </row>
    <row r="7261" spans="1:6">
      <c r="A7261"/>
      <c r="E7261"/>
      <c r="F7261"/>
    </row>
    <row r="7262" spans="1:6">
      <c r="A7262"/>
      <c r="E7262"/>
      <c r="F7262"/>
    </row>
    <row r="7263" spans="1:6">
      <c r="A7263"/>
      <c r="E7263"/>
      <c r="F7263"/>
    </row>
    <row r="7264" spans="1:6">
      <c r="A7264"/>
      <c r="E7264"/>
      <c r="F7264"/>
    </row>
    <row r="7265" spans="1:6">
      <c r="A7265"/>
      <c r="E7265"/>
      <c r="F7265"/>
    </row>
    <row r="7266" spans="1:6">
      <c r="A7266"/>
      <c r="E7266"/>
      <c r="F7266"/>
    </row>
    <row r="7267" spans="1:6">
      <c r="A7267"/>
      <c r="E7267"/>
      <c r="F7267"/>
    </row>
    <row r="7268" spans="1:6">
      <c r="A7268"/>
      <c r="E7268"/>
      <c r="F7268"/>
    </row>
    <row r="7269" spans="1:6">
      <c r="A7269"/>
      <c r="E7269"/>
      <c r="F7269"/>
    </row>
    <row r="7270" spans="1:6">
      <c r="A7270"/>
      <c r="E7270"/>
      <c r="F7270"/>
    </row>
    <row r="7271" spans="1:6">
      <c r="A7271"/>
      <c r="E7271"/>
      <c r="F7271"/>
    </row>
    <row r="7272" spans="1:6">
      <c r="A7272"/>
      <c r="E7272"/>
      <c r="F7272"/>
    </row>
    <row r="7273" spans="1:6">
      <c r="A7273"/>
      <c r="E7273"/>
      <c r="F7273"/>
    </row>
    <row r="7274" spans="1:6">
      <c r="A7274"/>
      <c r="E7274"/>
      <c r="F7274"/>
    </row>
    <row r="7275" spans="1:6">
      <c r="A7275"/>
      <c r="E7275"/>
      <c r="F7275"/>
    </row>
    <row r="7276" spans="1:6">
      <c r="A7276"/>
      <c r="E7276"/>
      <c r="F7276"/>
    </row>
    <row r="7277" spans="1:6">
      <c r="A7277"/>
      <c r="E7277"/>
      <c r="F7277"/>
    </row>
    <row r="7278" spans="1:6">
      <c r="A7278"/>
      <c r="E7278"/>
      <c r="F7278"/>
    </row>
    <row r="7279" spans="1:6">
      <c r="A7279"/>
      <c r="E7279"/>
      <c r="F7279"/>
    </row>
    <row r="7280" spans="1:6">
      <c r="A7280"/>
      <c r="E7280"/>
      <c r="F7280"/>
    </row>
    <row r="7281" spans="1:6">
      <c r="A7281"/>
      <c r="E7281"/>
      <c r="F7281"/>
    </row>
    <row r="7282" spans="1:6">
      <c r="A7282"/>
      <c r="E7282"/>
      <c r="F7282"/>
    </row>
    <row r="7283" spans="1:6">
      <c r="A7283"/>
      <c r="E7283"/>
      <c r="F7283"/>
    </row>
    <row r="7284" spans="1:6">
      <c r="A7284"/>
      <c r="E7284"/>
      <c r="F7284"/>
    </row>
    <row r="7285" spans="1:6">
      <c r="A7285"/>
      <c r="E7285"/>
      <c r="F7285"/>
    </row>
    <row r="7286" spans="1:6">
      <c r="A7286"/>
      <c r="E7286"/>
      <c r="F7286"/>
    </row>
    <row r="7287" spans="1:6">
      <c r="A7287"/>
      <c r="E7287"/>
      <c r="F7287"/>
    </row>
    <row r="7288" spans="1:6">
      <c r="A7288"/>
      <c r="E7288"/>
      <c r="F7288"/>
    </row>
    <row r="7289" spans="1:6">
      <c r="A7289"/>
      <c r="E7289"/>
      <c r="F7289"/>
    </row>
    <row r="7290" spans="1:6">
      <c r="A7290"/>
      <c r="E7290"/>
      <c r="F7290"/>
    </row>
    <row r="7291" spans="1:6">
      <c r="A7291"/>
      <c r="E7291"/>
      <c r="F7291"/>
    </row>
    <row r="7292" spans="1:6">
      <c r="A7292"/>
      <c r="E7292"/>
      <c r="F7292"/>
    </row>
    <row r="7293" spans="1:6">
      <c r="A7293"/>
      <c r="E7293"/>
      <c r="F7293"/>
    </row>
    <row r="7294" spans="1:6">
      <c r="A7294"/>
      <c r="E7294"/>
      <c r="F7294"/>
    </row>
    <row r="7295" spans="1:6">
      <c r="A7295"/>
      <c r="E7295"/>
      <c r="F7295"/>
    </row>
    <row r="7296" spans="1:6">
      <c r="A7296"/>
      <c r="E7296"/>
      <c r="F7296"/>
    </row>
    <row r="7297" spans="1:6">
      <c r="A7297"/>
      <c r="E7297"/>
      <c r="F7297"/>
    </row>
    <row r="7298" spans="1:6">
      <c r="A7298"/>
      <c r="E7298"/>
      <c r="F7298"/>
    </row>
    <row r="7299" spans="1:6">
      <c r="A7299"/>
      <c r="E7299"/>
      <c r="F7299"/>
    </row>
    <row r="7300" spans="1:6">
      <c r="A7300"/>
      <c r="E7300"/>
      <c r="F7300"/>
    </row>
    <row r="7301" spans="1:6">
      <c r="A7301"/>
      <c r="E7301"/>
      <c r="F7301"/>
    </row>
    <row r="7302" spans="1:6">
      <c r="A7302"/>
      <c r="E7302"/>
      <c r="F7302"/>
    </row>
    <row r="7303" spans="1:6">
      <c r="A7303"/>
      <c r="E7303"/>
      <c r="F7303"/>
    </row>
    <row r="7304" spans="1:6">
      <c r="A7304"/>
      <c r="E7304"/>
      <c r="F7304"/>
    </row>
    <row r="7305" spans="1:6">
      <c r="A7305"/>
      <c r="E7305"/>
      <c r="F7305"/>
    </row>
    <row r="7306" spans="1:6">
      <c r="A7306"/>
      <c r="E7306"/>
      <c r="F7306"/>
    </row>
    <row r="7307" spans="1:6">
      <c r="A7307"/>
      <c r="E7307"/>
      <c r="F7307"/>
    </row>
    <row r="7308" spans="1:6">
      <c r="A7308"/>
      <c r="E7308"/>
      <c r="F7308"/>
    </row>
    <row r="7309" spans="1:6">
      <c r="A7309"/>
      <c r="E7309"/>
      <c r="F7309"/>
    </row>
    <row r="7310" spans="1:6">
      <c r="A7310"/>
      <c r="E7310"/>
      <c r="F7310"/>
    </row>
    <row r="7311" spans="1:6">
      <c r="A7311"/>
      <c r="E7311"/>
      <c r="F7311"/>
    </row>
    <row r="7312" spans="1:6">
      <c r="A7312"/>
      <c r="E7312"/>
      <c r="F7312"/>
    </row>
    <row r="7313" spans="1:6">
      <c r="A7313"/>
      <c r="E7313"/>
      <c r="F7313"/>
    </row>
    <row r="7314" spans="1:6">
      <c r="A7314"/>
      <c r="E7314"/>
      <c r="F7314"/>
    </row>
    <row r="7315" spans="1:6">
      <c r="A7315"/>
      <c r="E7315"/>
      <c r="F7315"/>
    </row>
    <row r="7316" spans="1:6">
      <c r="A7316"/>
      <c r="E7316"/>
      <c r="F7316"/>
    </row>
    <row r="7317" spans="1:6">
      <c r="A7317"/>
      <c r="E7317"/>
      <c r="F7317"/>
    </row>
    <row r="7318" spans="1:6">
      <c r="A7318"/>
      <c r="E7318"/>
      <c r="F7318"/>
    </row>
    <row r="7319" spans="1:6">
      <c r="A7319"/>
      <c r="E7319"/>
      <c r="F7319"/>
    </row>
    <row r="7320" spans="1:6">
      <c r="A7320"/>
      <c r="E7320"/>
      <c r="F7320"/>
    </row>
    <row r="7321" spans="1:6">
      <c r="A7321"/>
      <c r="E7321"/>
      <c r="F7321"/>
    </row>
    <row r="7322" spans="1:6">
      <c r="A7322"/>
      <c r="E7322"/>
      <c r="F7322"/>
    </row>
    <row r="7323" spans="1:6">
      <c r="A7323"/>
      <c r="E7323"/>
      <c r="F7323"/>
    </row>
    <row r="7324" spans="1:6">
      <c r="A7324"/>
      <c r="E7324"/>
      <c r="F7324"/>
    </row>
    <row r="7325" spans="1:6">
      <c r="A7325"/>
      <c r="E7325"/>
      <c r="F7325"/>
    </row>
    <row r="7326" spans="1:6">
      <c r="A7326"/>
      <c r="E7326"/>
      <c r="F7326"/>
    </row>
    <row r="7327" spans="1:6">
      <c r="A7327"/>
      <c r="E7327"/>
      <c r="F7327"/>
    </row>
    <row r="7328" spans="1:6">
      <c r="A7328"/>
      <c r="E7328"/>
      <c r="F7328"/>
    </row>
    <row r="7329" spans="1:6">
      <c r="A7329"/>
      <c r="E7329"/>
      <c r="F7329"/>
    </row>
    <row r="7330" spans="1:6">
      <c r="A7330"/>
      <c r="E7330"/>
      <c r="F7330"/>
    </row>
    <row r="7331" spans="1:6">
      <c r="A7331"/>
      <c r="E7331"/>
      <c r="F7331"/>
    </row>
    <row r="7332" spans="1:6">
      <c r="A7332"/>
      <c r="E7332"/>
      <c r="F7332"/>
    </row>
    <row r="7333" spans="1:6">
      <c r="A7333"/>
      <c r="E7333"/>
      <c r="F7333"/>
    </row>
    <row r="7334" spans="1:6">
      <c r="A7334"/>
      <c r="E7334"/>
      <c r="F7334"/>
    </row>
    <row r="7335" spans="1:6">
      <c r="A7335"/>
      <c r="E7335"/>
      <c r="F7335"/>
    </row>
    <row r="7336" spans="1:6">
      <c r="A7336"/>
      <c r="E7336"/>
      <c r="F7336"/>
    </row>
    <row r="7337" spans="1:6">
      <c r="A7337"/>
      <c r="E7337"/>
      <c r="F7337"/>
    </row>
    <row r="7338" spans="1:6">
      <c r="A7338"/>
      <c r="E7338"/>
      <c r="F7338"/>
    </row>
    <row r="7339" spans="1:6">
      <c r="A7339"/>
      <c r="E7339"/>
      <c r="F7339"/>
    </row>
    <row r="7340" spans="1:6">
      <c r="A7340"/>
      <c r="E7340"/>
      <c r="F7340"/>
    </row>
    <row r="7341" spans="1:6">
      <c r="A7341"/>
      <c r="E7341"/>
      <c r="F7341"/>
    </row>
    <row r="7342" spans="1:6">
      <c r="A7342"/>
      <c r="E7342"/>
      <c r="F7342"/>
    </row>
    <row r="7343" spans="1:6">
      <c r="A7343"/>
      <c r="E7343"/>
      <c r="F7343"/>
    </row>
    <row r="7344" spans="1:6">
      <c r="A7344"/>
      <c r="E7344"/>
      <c r="F7344"/>
    </row>
    <row r="7345" spans="1:6">
      <c r="A7345"/>
      <c r="E7345"/>
      <c r="F7345"/>
    </row>
    <row r="7346" spans="1:6">
      <c r="A7346"/>
      <c r="E7346"/>
      <c r="F7346"/>
    </row>
    <row r="7347" spans="1:6">
      <c r="A7347"/>
      <c r="E7347"/>
      <c r="F7347"/>
    </row>
    <row r="7348" spans="1:6">
      <c r="A7348"/>
      <c r="E7348"/>
      <c r="F7348"/>
    </row>
    <row r="7349" spans="1:6">
      <c r="A7349"/>
      <c r="E7349"/>
      <c r="F7349"/>
    </row>
    <row r="7350" spans="1:6">
      <c r="A7350"/>
      <c r="E7350"/>
      <c r="F7350"/>
    </row>
    <row r="7351" spans="1:6">
      <c r="A7351"/>
      <c r="E7351"/>
      <c r="F7351"/>
    </row>
    <row r="7352" spans="1:6">
      <c r="A7352"/>
      <c r="E7352"/>
      <c r="F7352"/>
    </row>
    <row r="7353" spans="1:6">
      <c r="A7353"/>
      <c r="E7353"/>
      <c r="F7353"/>
    </row>
    <row r="7354" spans="1:6">
      <c r="A7354"/>
      <c r="E7354"/>
      <c r="F7354"/>
    </row>
    <row r="7355" spans="1:6">
      <c r="A7355"/>
      <c r="E7355"/>
      <c r="F7355"/>
    </row>
    <row r="7356" spans="1:6">
      <c r="A7356"/>
      <c r="E7356"/>
      <c r="F7356"/>
    </row>
    <row r="7357" spans="1:6">
      <c r="A7357"/>
      <c r="E7357"/>
      <c r="F7357"/>
    </row>
    <row r="7358" spans="1:6">
      <c r="A7358"/>
      <c r="E7358"/>
      <c r="F7358"/>
    </row>
    <row r="7359" spans="1:6">
      <c r="A7359"/>
      <c r="E7359"/>
      <c r="F7359"/>
    </row>
    <row r="7360" spans="1:6">
      <c r="A7360"/>
      <c r="E7360"/>
      <c r="F7360"/>
    </row>
    <row r="7361" spans="1:6">
      <c r="A7361"/>
      <c r="E7361"/>
      <c r="F7361"/>
    </row>
    <row r="7362" spans="1:6">
      <c r="A7362"/>
      <c r="E7362"/>
      <c r="F7362"/>
    </row>
    <row r="7363" spans="1:6">
      <c r="A7363"/>
      <c r="E7363"/>
      <c r="F7363"/>
    </row>
    <row r="7364" spans="1:6">
      <c r="A7364"/>
      <c r="E7364"/>
      <c r="F7364"/>
    </row>
    <row r="7365" spans="1:6">
      <c r="A7365"/>
      <c r="E7365"/>
      <c r="F7365"/>
    </row>
    <row r="7366" spans="1:6">
      <c r="A7366"/>
      <c r="E7366"/>
      <c r="F7366"/>
    </row>
    <row r="7367" spans="1:6">
      <c r="A7367"/>
      <c r="E7367"/>
      <c r="F7367"/>
    </row>
    <row r="7368" spans="1:6">
      <c r="A7368"/>
      <c r="E7368"/>
      <c r="F7368"/>
    </row>
    <row r="7369" spans="1:6">
      <c r="A7369"/>
      <c r="E7369"/>
      <c r="F7369"/>
    </row>
    <row r="7370" spans="1:6">
      <c r="A7370"/>
      <c r="E7370"/>
      <c r="F7370"/>
    </row>
    <row r="7371" spans="1:6">
      <c r="A7371"/>
      <c r="E7371"/>
      <c r="F7371"/>
    </row>
    <row r="7372" spans="1:6">
      <c r="A7372"/>
      <c r="E7372"/>
      <c r="F7372"/>
    </row>
    <row r="7373" spans="1:6">
      <c r="A7373"/>
      <c r="E7373"/>
      <c r="F7373"/>
    </row>
    <row r="7374" spans="1:6">
      <c r="A7374"/>
      <c r="E7374"/>
      <c r="F7374"/>
    </row>
    <row r="7375" spans="1:6">
      <c r="A7375"/>
      <c r="E7375"/>
      <c r="F7375"/>
    </row>
    <row r="7376" spans="1:6">
      <c r="A7376"/>
      <c r="E7376"/>
      <c r="F7376"/>
    </row>
    <row r="7377" spans="1:6">
      <c r="A7377"/>
      <c r="E7377"/>
      <c r="F7377"/>
    </row>
    <row r="7378" spans="1:6">
      <c r="A7378"/>
      <c r="E7378"/>
      <c r="F7378"/>
    </row>
    <row r="7379" spans="1:6">
      <c r="A7379"/>
      <c r="E7379"/>
      <c r="F7379"/>
    </row>
    <row r="7380" spans="1:6">
      <c r="A7380"/>
      <c r="E7380"/>
      <c r="F7380"/>
    </row>
    <row r="7381" spans="1:6">
      <c r="A7381"/>
      <c r="E7381"/>
      <c r="F7381"/>
    </row>
    <row r="7382" spans="1:6">
      <c r="A7382"/>
      <c r="E7382"/>
      <c r="F7382"/>
    </row>
    <row r="7383" spans="1:6">
      <c r="A7383"/>
      <c r="E7383"/>
      <c r="F7383"/>
    </row>
    <row r="7384" spans="1:6">
      <c r="A7384"/>
      <c r="E7384"/>
      <c r="F7384"/>
    </row>
    <row r="7385" spans="1:6">
      <c r="A7385"/>
      <c r="E7385"/>
      <c r="F7385"/>
    </row>
    <row r="7386" spans="1:6">
      <c r="A7386"/>
      <c r="E7386"/>
      <c r="F7386"/>
    </row>
    <row r="7387" spans="1:6">
      <c r="A7387"/>
      <c r="E7387"/>
      <c r="F7387"/>
    </row>
    <row r="7388" spans="1:6">
      <c r="A7388"/>
      <c r="E7388"/>
      <c r="F7388"/>
    </row>
    <row r="7389" spans="1:6">
      <c r="A7389"/>
      <c r="E7389"/>
      <c r="F7389"/>
    </row>
    <row r="7390" spans="1:6">
      <c r="A7390"/>
      <c r="E7390"/>
      <c r="F7390"/>
    </row>
    <row r="7391" spans="1:6">
      <c r="A7391"/>
      <c r="E7391"/>
      <c r="F7391"/>
    </row>
    <row r="7392" spans="1:6">
      <c r="A7392"/>
      <c r="E7392"/>
      <c r="F7392"/>
    </row>
    <row r="7393" spans="1:6">
      <c r="A7393"/>
      <c r="E7393"/>
      <c r="F7393"/>
    </row>
    <row r="7394" spans="1:6">
      <c r="A7394"/>
      <c r="E7394"/>
      <c r="F7394"/>
    </row>
    <row r="7395" spans="1:6">
      <c r="A7395"/>
      <c r="E7395"/>
      <c r="F7395"/>
    </row>
    <row r="7396" spans="1:6">
      <c r="A7396"/>
      <c r="E7396"/>
      <c r="F7396"/>
    </row>
    <row r="7397" spans="1:6">
      <c r="A7397"/>
      <c r="E7397"/>
      <c r="F7397"/>
    </row>
    <row r="7398" spans="1:6">
      <c r="A7398"/>
      <c r="E7398"/>
      <c r="F7398"/>
    </row>
    <row r="7399" spans="1:6">
      <c r="A7399"/>
      <c r="E7399"/>
      <c r="F7399"/>
    </row>
    <row r="7400" spans="1:6">
      <c r="A7400"/>
      <c r="E7400"/>
      <c r="F7400"/>
    </row>
    <row r="7401" spans="1:6">
      <c r="A7401"/>
      <c r="E7401"/>
      <c r="F7401"/>
    </row>
    <row r="7402" spans="1:6">
      <c r="A7402"/>
      <c r="E7402"/>
      <c r="F7402"/>
    </row>
    <row r="7403" spans="1:6">
      <c r="A7403"/>
      <c r="E7403"/>
      <c r="F7403"/>
    </row>
    <row r="7404" spans="1:6">
      <c r="A7404"/>
      <c r="E7404"/>
      <c r="F7404"/>
    </row>
    <row r="7405" spans="1:6">
      <c r="A7405"/>
      <c r="E7405"/>
      <c r="F7405"/>
    </row>
    <row r="7406" spans="1:6">
      <c r="A7406"/>
      <c r="E7406"/>
      <c r="F7406"/>
    </row>
    <row r="7407" spans="1:6">
      <c r="A7407"/>
      <c r="E7407"/>
      <c r="F7407"/>
    </row>
    <row r="7408" spans="1:6">
      <c r="A7408"/>
      <c r="E7408"/>
      <c r="F7408"/>
    </row>
    <row r="7409" spans="1:6">
      <c r="A7409"/>
      <c r="E7409"/>
      <c r="F7409"/>
    </row>
    <row r="7410" spans="1:6">
      <c r="A7410"/>
      <c r="E7410"/>
      <c r="F7410"/>
    </row>
    <row r="7411" spans="1:6">
      <c r="A7411"/>
      <c r="E7411"/>
      <c r="F7411"/>
    </row>
    <row r="7412" spans="1:6">
      <c r="A7412"/>
      <c r="E7412"/>
      <c r="F7412"/>
    </row>
    <row r="7413" spans="1:6">
      <c r="A7413"/>
      <c r="E7413"/>
      <c r="F7413"/>
    </row>
    <row r="7414" spans="1:6">
      <c r="A7414"/>
      <c r="E7414"/>
      <c r="F7414"/>
    </row>
    <row r="7415" spans="1:6">
      <c r="A7415"/>
      <c r="E7415"/>
      <c r="F7415"/>
    </row>
    <row r="7416" spans="1:6">
      <c r="A7416"/>
      <c r="E7416"/>
      <c r="F7416"/>
    </row>
    <row r="7417" spans="1:6">
      <c r="A7417"/>
      <c r="E7417"/>
      <c r="F7417"/>
    </row>
    <row r="7418" spans="1:6">
      <c r="A7418"/>
      <c r="E7418"/>
      <c r="F7418"/>
    </row>
    <row r="7419" spans="1:6">
      <c r="A7419"/>
      <c r="E7419"/>
      <c r="F7419"/>
    </row>
    <row r="7420" spans="1:6">
      <c r="A7420"/>
      <c r="E7420"/>
      <c r="F7420"/>
    </row>
    <row r="7421" spans="1:6">
      <c r="A7421"/>
      <c r="E7421"/>
      <c r="F7421"/>
    </row>
    <row r="7422" spans="1:6">
      <c r="A7422"/>
      <c r="E7422"/>
      <c r="F7422"/>
    </row>
    <row r="7423" spans="1:6">
      <c r="A7423"/>
      <c r="E7423"/>
      <c r="F7423"/>
    </row>
    <row r="7424" spans="1:6">
      <c r="A7424"/>
      <c r="E7424"/>
      <c r="F7424"/>
    </row>
    <row r="7425" spans="1:6">
      <c r="A7425"/>
      <c r="E7425"/>
      <c r="F7425"/>
    </row>
    <row r="7426" spans="1:6">
      <c r="A7426"/>
      <c r="E7426"/>
      <c r="F7426"/>
    </row>
    <row r="7427" spans="1:6">
      <c r="A7427"/>
      <c r="E7427"/>
      <c r="F7427"/>
    </row>
    <row r="7428" spans="1:6">
      <c r="A7428"/>
      <c r="E7428"/>
      <c r="F7428"/>
    </row>
    <row r="7429" spans="1:6">
      <c r="A7429"/>
      <c r="E7429"/>
      <c r="F7429"/>
    </row>
    <row r="7430" spans="1:6">
      <c r="A7430"/>
      <c r="E7430"/>
      <c r="F7430"/>
    </row>
    <row r="7431" spans="1:6">
      <c r="A7431"/>
      <c r="E7431"/>
      <c r="F7431"/>
    </row>
    <row r="7432" spans="1:6">
      <c r="A7432"/>
      <c r="E7432"/>
      <c r="F7432"/>
    </row>
    <row r="7433" spans="1:6">
      <c r="A7433"/>
      <c r="E7433"/>
      <c r="F7433"/>
    </row>
    <row r="7434" spans="1:6">
      <c r="A7434"/>
      <c r="E7434"/>
      <c r="F7434"/>
    </row>
    <row r="7435" spans="1:6">
      <c r="A7435"/>
      <c r="E7435"/>
      <c r="F7435"/>
    </row>
    <row r="7436" spans="1:6">
      <c r="A7436"/>
      <c r="E7436"/>
      <c r="F7436"/>
    </row>
    <row r="7437" spans="1:6">
      <c r="A7437"/>
      <c r="E7437"/>
      <c r="F7437"/>
    </row>
    <row r="7438" spans="1:6">
      <c r="A7438"/>
      <c r="E7438"/>
      <c r="F7438"/>
    </row>
    <row r="7439" spans="1:6">
      <c r="A7439"/>
      <c r="E7439"/>
      <c r="F7439"/>
    </row>
    <row r="7440" spans="1:6">
      <c r="A7440"/>
      <c r="E7440"/>
      <c r="F7440"/>
    </row>
    <row r="7441" spans="1:6">
      <c r="A7441"/>
      <c r="E7441"/>
      <c r="F7441"/>
    </row>
    <row r="7442" spans="1:6">
      <c r="A7442"/>
      <c r="E7442"/>
      <c r="F7442"/>
    </row>
    <row r="7443" spans="1:6">
      <c r="A7443"/>
      <c r="E7443"/>
      <c r="F7443"/>
    </row>
    <row r="7444" spans="1:6">
      <c r="A7444"/>
      <c r="E7444"/>
      <c r="F7444"/>
    </row>
    <row r="7445" spans="1:6">
      <c r="A7445"/>
      <c r="E7445"/>
      <c r="F7445"/>
    </row>
    <row r="7446" spans="1:6">
      <c r="A7446"/>
      <c r="E7446"/>
      <c r="F7446"/>
    </row>
    <row r="7447" spans="1:6">
      <c r="A7447"/>
      <c r="E7447"/>
      <c r="F7447"/>
    </row>
    <row r="7448" spans="1:6">
      <c r="A7448"/>
      <c r="E7448"/>
      <c r="F7448"/>
    </row>
    <row r="7449" spans="1:6">
      <c r="A7449"/>
      <c r="E7449"/>
      <c r="F7449"/>
    </row>
    <row r="7450" spans="1:6">
      <c r="A7450"/>
      <c r="E7450"/>
      <c r="F7450"/>
    </row>
    <row r="7451" spans="1:6">
      <c r="A7451"/>
      <c r="E7451"/>
      <c r="F7451"/>
    </row>
    <row r="7452" spans="1:6">
      <c r="A7452"/>
      <c r="E7452"/>
      <c r="F7452"/>
    </row>
    <row r="7453" spans="1:6">
      <c r="A7453"/>
      <c r="E7453"/>
      <c r="F7453"/>
    </row>
    <row r="7454" spans="1:6">
      <c r="A7454"/>
      <c r="E7454"/>
      <c r="F7454"/>
    </row>
    <row r="7455" spans="1:6">
      <c r="A7455"/>
      <c r="E7455"/>
      <c r="F7455"/>
    </row>
    <row r="7456" spans="1:6">
      <c r="A7456"/>
      <c r="E7456"/>
      <c r="F7456"/>
    </row>
    <row r="7457" spans="1:6">
      <c r="A7457"/>
      <c r="E7457"/>
      <c r="F7457"/>
    </row>
    <row r="7458" spans="1:6">
      <c r="A7458"/>
      <c r="E7458"/>
      <c r="F7458"/>
    </row>
    <row r="7459" spans="1:6">
      <c r="A7459"/>
      <c r="E7459"/>
      <c r="F7459"/>
    </row>
    <row r="7460" spans="1:6">
      <c r="A7460"/>
      <c r="E7460"/>
      <c r="F7460"/>
    </row>
    <row r="7461" spans="1:6">
      <c r="A7461"/>
      <c r="E7461"/>
      <c r="F7461"/>
    </row>
    <row r="7462" spans="1:6">
      <c r="A7462"/>
      <c r="E7462"/>
      <c r="F7462"/>
    </row>
    <row r="7463" spans="1:6">
      <c r="A7463"/>
      <c r="E7463"/>
      <c r="F7463"/>
    </row>
    <row r="7464" spans="1:6">
      <c r="A7464"/>
      <c r="E7464"/>
      <c r="F7464"/>
    </row>
    <row r="7465" spans="1:6">
      <c r="A7465"/>
      <c r="E7465"/>
      <c r="F7465"/>
    </row>
    <row r="7466" spans="1:6">
      <c r="A7466"/>
      <c r="E7466"/>
      <c r="F7466"/>
    </row>
    <row r="7467" spans="1:6">
      <c r="A7467"/>
      <c r="E7467"/>
      <c r="F7467"/>
    </row>
    <row r="7468" spans="1:6">
      <c r="A7468"/>
      <c r="E7468"/>
      <c r="F7468"/>
    </row>
    <row r="7469" spans="1:6">
      <c r="A7469"/>
      <c r="E7469"/>
      <c r="F7469"/>
    </row>
    <row r="7470" spans="1:6">
      <c r="A7470"/>
      <c r="E7470"/>
      <c r="F7470"/>
    </row>
    <row r="7471" spans="1:6">
      <c r="A7471"/>
      <c r="E7471"/>
      <c r="F7471"/>
    </row>
    <row r="7472" spans="1:6">
      <c r="A7472"/>
      <c r="E7472"/>
      <c r="F7472"/>
    </row>
    <row r="7473" spans="1:6">
      <c r="A7473"/>
      <c r="E7473"/>
      <c r="F7473"/>
    </row>
    <row r="7474" spans="1:6">
      <c r="A7474"/>
      <c r="E7474"/>
      <c r="F7474"/>
    </row>
    <row r="7475" spans="1:6">
      <c r="A7475"/>
      <c r="E7475"/>
      <c r="F7475"/>
    </row>
    <row r="7476" spans="1:6">
      <c r="A7476"/>
      <c r="E7476"/>
      <c r="F7476"/>
    </row>
    <row r="7477" spans="1:6">
      <c r="A7477"/>
      <c r="E7477"/>
      <c r="F7477"/>
    </row>
    <row r="7478" spans="1:6">
      <c r="A7478"/>
      <c r="E7478"/>
      <c r="F7478"/>
    </row>
    <row r="7479" spans="1:6">
      <c r="A7479"/>
      <c r="E7479"/>
      <c r="F7479"/>
    </row>
    <row r="7480" spans="1:6">
      <c r="A7480"/>
      <c r="E7480"/>
      <c r="F7480"/>
    </row>
    <row r="7481" spans="1:6">
      <c r="A7481"/>
      <c r="E7481"/>
      <c r="F7481"/>
    </row>
    <row r="7482" spans="1:6">
      <c r="A7482"/>
      <c r="E7482"/>
      <c r="F7482"/>
    </row>
    <row r="7483" spans="1:6">
      <c r="A7483"/>
      <c r="E7483"/>
      <c r="F7483"/>
    </row>
    <row r="7484" spans="1:6">
      <c r="A7484"/>
      <c r="E7484"/>
      <c r="F7484"/>
    </row>
    <row r="7485" spans="1:6">
      <c r="A7485"/>
      <c r="E7485"/>
      <c r="F7485"/>
    </row>
    <row r="7486" spans="1:6">
      <c r="A7486"/>
      <c r="E7486"/>
      <c r="F7486"/>
    </row>
    <row r="7487" spans="1:6">
      <c r="A7487"/>
      <c r="E7487"/>
      <c r="F7487"/>
    </row>
    <row r="7488" spans="1:6">
      <c r="A7488"/>
      <c r="E7488"/>
      <c r="F7488"/>
    </row>
    <row r="7489" spans="1:6">
      <c r="A7489"/>
      <c r="E7489"/>
      <c r="F7489"/>
    </row>
    <row r="7490" spans="1:6">
      <c r="A7490"/>
      <c r="E7490"/>
      <c r="F7490"/>
    </row>
    <row r="7491" spans="1:6">
      <c r="A7491"/>
      <c r="E7491"/>
      <c r="F7491"/>
    </row>
    <row r="7492" spans="1:6">
      <c r="A7492"/>
      <c r="E7492"/>
      <c r="F7492"/>
    </row>
    <row r="7493" spans="1:6">
      <c r="A7493"/>
      <c r="E7493"/>
      <c r="F7493"/>
    </row>
    <row r="7494" spans="1:6">
      <c r="A7494"/>
      <c r="E7494"/>
      <c r="F7494"/>
    </row>
    <row r="7495" spans="1:6">
      <c r="A7495"/>
      <c r="E7495"/>
      <c r="F7495"/>
    </row>
    <row r="7496" spans="1:6">
      <c r="A7496"/>
      <c r="E7496"/>
      <c r="F7496"/>
    </row>
    <row r="7497" spans="1:6">
      <c r="A7497"/>
      <c r="E7497"/>
      <c r="F7497"/>
    </row>
    <row r="7498" spans="1:6">
      <c r="A7498"/>
      <c r="E7498"/>
      <c r="F7498"/>
    </row>
    <row r="7499" spans="1:6">
      <c r="A7499"/>
      <c r="E7499"/>
      <c r="F7499"/>
    </row>
    <row r="7500" spans="1:6">
      <c r="A7500"/>
      <c r="E7500"/>
      <c r="F7500"/>
    </row>
    <row r="7501" spans="1:6">
      <c r="A7501"/>
      <c r="E7501"/>
      <c r="F7501"/>
    </row>
    <row r="7502" spans="1:6">
      <c r="A7502"/>
      <c r="E7502"/>
      <c r="F7502"/>
    </row>
    <row r="7503" spans="1:6">
      <c r="A7503"/>
      <c r="E7503"/>
      <c r="F7503"/>
    </row>
    <row r="7504" spans="1:6">
      <c r="A7504"/>
      <c r="E7504"/>
      <c r="F7504"/>
    </row>
    <row r="7505" spans="1:6">
      <c r="A7505"/>
      <c r="E7505"/>
      <c r="F7505"/>
    </row>
    <row r="7506" spans="1:6">
      <c r="A7506"/>
      <c r="E7506"/>
      <c r="F7506"/>
    </row>
    <row r="7507" spans="1:6">
      <c r="A7507"/>
      <c r="E7507"/>
      <c r="F7507"/>
    </row>
    <row r="7508" spans="1:6">
      <c r="A7508"/>
      <c r="E7508"/>
      <c r="F7508"/>
    </row>
    <row r="7509" spans="1:6">
      <c r="A7509"/>
      <c r="E7509"/>
      <c r="F7509"/>
    </row>
    <row r="7510" spans="1:6">
      <c r="A7510"/>
      <c r="E7510"/>
      <c r="F7510"/>
    </row>
    <row r="7511" spans="1:6">
      <c r="A7511"/>
      <c r="E7511"/>
      <c r="F7511"/>
    </row>
    <row r="7512" spans="1:6">
      <c r="A7512"/>
      <c r="E7512"/>
      <c r="F7512"/>
    </row>
    <row r="7513" spans="1:6">
      <c r="A7513"/>
      <c r="E7513"/>
      <c r="F7513"/>
    </row>
    <row r="7514" spans="1:6">
      <c r="A7514"/>
      <c r="E7514"/>
      <c r="F7514"/>
    </row>
    <row r="7515" spans="1:6">
      <c r="A7515"/>
      <c r="E7515"/>
      <c r="F7515"/>
    </row>
    <row r="7516" spans="1:6">
      <c r="A7516"/>
      <c r="E7516"/>
      <c r="F7516"/>
    </row>
    <row r="7517" spans="1:6">
      <c r="A7517"/>
      <c r="E7517"/>
      <c r="F7517"/>
    </row>
    <row r="7518" spans="1:6">
      <c r="A7518"/>
      <c r="E7518"/>
      <c r="F7518"/>
    </row>
    <row r="7519" spans="1:6">
      <c r="A7519"/>
      <c r="E7519"/>
      <c r="F7519"/>
    </row>
    <row r="7520" spans="1:6">
      <c r="A7520"/>
      <c r="E7520"/>
      <c r="F7520"/>
    </row>
    <row r="7521" spans="1:6">
      <c r="A7521"/>
      <c r="E7521"/>
      <c r="F7521"/>
    </row>
    <row r="7522" spans="1:6">
      <c r="A7522"/>
      <c r="E7522"/>
      <c r="F7522"/>
    </row>
    <row r="7523" spans="1:6">
      <c r="A7523"/>
      <c r="E7523"/>
      <c r="F7523"/>
    </row>
    <row r="7524" spans="1:6">
      <c r="A7524"/>
      <c r="E7524"/>
      <c r="F7524"/>
    </row>
    <row r="7525" spans="1:6">
      <c r="A7525"/>
      <c r="E7525"/>
      <c r="F7525"/>
    </row>
    <row r="7526" spans="1:6">
      <c r="A7526"/>
      <c r="E7526"/>
      <c r="F7526"/>
    </row>
    <row r="7527" spans="1:6">
      <c r="A7527"/>
      <c r="E7527"/>
      <c r="F7527"/>
    </row>
    <row r="7528" spans="1:6">
      <c r="A7528"/>
      <c r="E7528"/>
      <c r="F7528"/>
    </row>
    <row r="7529" spans="1:6">
      <c r="A7529"/>
      <c r="E7529"/>
      <c r="F7529"/>
    </row>
    <row r="7530" spans="1:6">
      <c r="A7530"/>
      <c r="E7530"/>
      <c r="F7530"/>
    </row>
    <row r="7531" spans="1:6">
      <c r="A7531"/>
      <c r="E7531"/>
      <c r="F7531"/>
    </row>
    <row r="7532" spans="1:6">
      <c r="A7532"/>
      <c r="E7532"/>
      <c r="F7532"/>
    </row>
    <row r="7533" spans="1:6">
      <c r="A7533"/>
      <c r="E7533"/>
      <c r="F7533"/>
    </row>
    <row r="7534" spans="1:6">
      <c r="A7534"/>
      <c r="E7534"/>
      <c r="F7534"/>
    </row>
    <row r="7535" spans="1:6">
      <c r="A7535"/>
      <c r="E7535"/>
      <c r="F7535"/>
    </row>
    <row r="7536" spans="1:6">
      <c r="A7536"/>
      <c r="E7536"/>
      <c r="F7536"/>
    </row>
    <row r="7537" spans="1:6">
      <c r="A7537"/>
      <c r="E7537"/>
      <c r="F7537"/>
    </row>
    <row r="7538" spans="1:6">
      <c r="A7538"/>
      <c r="E7538"/>
      <c r="F7538"/>
    </row>
    <row r="7539" spans="1:6">
      <c r="A7539"/>
      <c r="E7539"/>
      <c r="F7539"/>
    </row>
    <row r="7540" spans="1:6">
      <c r="A7540"/>
      <c r="E7540"/>
      <c r="F7540"/>
    </row>
    <row r="7541" spans="1:6">
      <c r="A7541"/>
      <c r="E7541"/>
      <c r="F7541"/>
    </row>
    <row r="7542" spans="1:6">
      <c r="A7542"/>
      <c r="E7542"/>
      <c r="F7542"/>
    </row>
    <row r="7543" spans="1:6">
      <c r="A7543"/>
      <c r="E7543"/>
      <c r="F7543"/>
    </row>
    <row r="7544" spans="1:6">
      <c r="A7544"/>
      <c r="E7544"/>
      <c r="F7544"/>
    </row>
    <row r="7545" spans="1:6">
      <c r="A7545"/>
      <c r="E7545"/>
      <c r="F7545"/>
    </row>
    <row r="7546" spans="1:6">
      <c r="A7546"/>
      <c r="E7546"/>
      <c r="F7546"/>
    </row>
    <row r="7547" spans="1:6">
      <c r="A7547"/>
      <c r="E7547"/>
      <c r="F7547"/>
    </row>
    <row r="7548" spans="1:6">
      <c r="A7548"/>
      <c r="E7548"/>
      <c r="F7548"/>
    </row>
    <row r="7549" spans="1:6">
      <c r="A7549"/>
      <c r="E7549"/>
      <c r="F7549"/>
    </row>
    <row r="7550" spans="1:6">
      <c r="A7550"/>
      <c r="E7550"/>
      <c r="F7550"/>
    </row>
    <row r="7551" spans="1:6">
      <c r="A7551"/>
      <c r="E7551"/>
      <c r="F7551"/>
    </row>
    <row r="7552" spans="1:6">
      <c r="A7552"/>
      <c r="E7552"/>
      <c r="F7552"/>
    </row>
    <row r="7553" spans="1:6">
      <c r="A7553"/>
      <c r="E7553"/>
      <c r="F7553"/>
    </row>
    <row r="7554" spans="1:6">
      <c r="A7554"/>
      <c r="E7554"/>
      <c r="F7554"/>
    </row>
    <row r="7555" spans="1:6">
      <c r="A7555"/>
      <c r="E7555"/>
      <c r="F7555"/>
    </row>
    <row r="7556" spans="1:6">
      <c r="A7556"/>
      <c r="E7556"/>
      <c r="F7556"/>
    </row>
    <row r="7557" spans="1:6">
      <c r="A7557"/>
      <c r="E7557"/>
      <c r="F7557"/>
    </row>
    <row r="7558" spans="1:6">
      <c r="A7558"/>
      <c r="E7558"/>
      <c r="F7558"/>
    </row>
    <row r="7559" spans="1:6">
      <c r="A7559"/>
      <c r="E7559"/>
      <c r="F7559"/>
    </row>
    <row r="7560" spans="1:6">
      <c r="A7560"/>
      <c r="E7560"/>
      <c r="F7560"/>
    </row>
    <row r="7561" spans="1:6">
      <c r="A7561"/>
      <c r="E7561"/>
      <c r="F7561"/>
    </row>
    <row r="7562" spans="1:6">
      <c r="A7562"/>
      <c r="E7562"/>
      <c r="F7562"/>
    </row>
    <row r="7563" spans="1:6">
      <c r="A7563"/>
      <c r="E7563"/>
      <c r="F7563"/>
    </row>
    <row r="7564" spans="1:6">
      <c r="A7564"/>
      <c r="E7564"/>
      <c r="F7564"/>
    </row>
    <row r="7565" spans="1:6">
      <c r="A7565"/>
      <c r="E7565"/>
      <c r="F7565"/>
    </row>
    <row r="7566" spans="1:6">
      <c r="A7566"/>
      <c r="E7566"/>
      <c r="F7566"/>
    </row>
    <row r="7567" spans="1:6">
      <c r="A7567"/>
      <c r="E7567"/>
      <c r="F7567"/>
    </row>
    <row r="7568" spans="1:6">
      <c r="A7568"/>
      <c r="E7568"/>
      <c r="F7568"/>
    </row>
    <row r="7569" spans="1:6">
      <c r="A7569"/>
      <c r="E7569"/>
      <c r="F7569"/>
    </row>
    <row r="7570" spans="1:6">
      <c r="A7570"/>
      <c r="E7570"/>
      <c r="F7570"/>
    </row>
    <row r="7571" spans="1:6">
      <c r="A7571"/>
      <c r="E7571"/>
      <c r="F7571"/>
    </row>
    <row r="7572" spans="1:6">
      <c r="A7572"/>
      <c r="E7572"/>
      <c r="F7572"/>
    </row>
    <row r="7573" spans="1:6">
      <c r="A7573"/>
      <c r="E7573"/>
      <c r="F7573"/>
    </row>
    <row r="7574" spans="1:6">
      <c r="A7574"/>
      <c r="E7574"/>
      <c r="F7574"/>
    </row>
    <row r="7575" spans="1:6">
      <c r="A7575"/>
      <c r="E7575"/>
      <c r="F7575"/>
    </row>
    <row r="7576" spans="1:6">
      <c r="A7576"/>
      <c r="E7576"/>
      <c r="F7576"/>
    </row>
    <row r="7577" spans="1:6">
      <c r="A7577"/>
      <c r="E7577"/>
      <c r="F7577"/>
    </row>
    <row r="7578" spans="1:6">
      <c r="A7578"/>
      <c r="E7578"/>
      <c r="F7578"/>
    </row>
    <row r="7579" spans="1:6">
      <c r="A7579"/>
      <c r="E7579"/>
      <c r="F7579"/>
    </row>
    <row r="7580" spans="1:6">
      <c r="A7580"/>
      <c r="E7580"/>
      <c r="F7580"/>
    </row>
    <row r="7581" spans="1:6">
      <c r="A7581"/>
      <c r="E7581"/>
      <c r="F7581"/>
    </row>
    <row r="7582" spans="1:6">
      <c r="A7582"/>
      <c r="E7582"/>
      <c r="F7582"/>
    </row>
    <row r="7583" spans="1:6">
      <c r="A7583"/>
      <c r="E7583"/>
      <c r="F7583"/>
    </row>
    <row r="7584" spans="1:6">
      <c r="A7584"/>
      <c r="E7584"/>
      <c r="F7584"/>
    </row>
    <row r="7585" spans="1:6">
      <c r="A7585"/>
      <c r="E7585"/>
      <c r="F7585"/>
    </row>
    <row r="7586" spans="1:6">
      <c r="A7586"/>
      <c r="E7586"/>
      <c r="F7586"/>
    </row>
    <row r="7587" spans="1:6">
      <c r="A7587"/>
      <c r="E7587"/>
      <c r="F7587"/>
    </row>
    <row r="7588" spans="1:6">
      <c r="A7588"/>
      <c r="E7588"/>
      <c r="F7588"/>
    </row>
    <row r="7589" spans="1:6">
      <c r="A7589"/>
      <c r="E7589"/>
      <c r="F7589"/>
    </row>
    <row r="7590" spans="1:6">
      <c r="A7590"/>
      <c r="E7590"/>
      <c r="F7590"/>
    </row>
    <row r="7591" spans="1:6">
      <c r="A7591"/>
      <c r="E7591"/>
      <c r="F7591"/>
    </row>
    <row r="7592" spans="1:6">
      <c r="A7592"/>
      <c r="E7592"/>
      <c r="F7592"/>
    </row>
    <row r="7593" spans="1:6">
      <c r="A7593"/>
      <c r="E7593"/>
      <c r="F7593"/>
    </row>
    <row r="7594" spans="1:6">
      <c r="A7594"/>
      <c r="E7594"/>
      <c r="F7594"/>
    </row>
    <row r="7595" spans="1:6">
      <c r="A7595"/>
      <c r="E7595"/>
      <c r="F7595"/>
    </row>
    <row r="7596" spans="1:6">
      <c r="A7596"/>
      <c r="E7596"/>
      <c r="F7596"/>
    </row>
    <row r="7597" spans="1:6">
      <c r="A7597"/>
      <c r="E7597"/>
      <c r="F7597"/>
    </row>
    <row r="7598" spans="1:6">
      <c r="A7598"/>
      <c r="E7598"/>
      <c r="F7598"/>
    </row>
    <row r="7599" spans="1:6">
      <c r="A7599"/>
      <c r="E7599"/>
      <c r="F7599"/>
    </row>
    <row r="7600" spans="1:6">
      <c r="A7600"/>
      <c r="E7600"/>
      <c r="F7600"/>
    </row>
    <row r="7601" spans="1:6">
      <c r="A7601"/>
      <c r="E7601"/>
      <c r="F7601"/>
    </row>
    <row r="7602" spans="1:6">
      <c r="A7602"/>
      <c r="E7602"/>
      <c r="F7602"/>
    </row>
    <row r="7603" spans="1:6">
      <c r="A7603"/>
      <c r="E7603"/>
      <c r="F7603"/>
    </row>
    <row r="7604" spans="1:6">
      <c r="A7604"/>
      <c r="E7604"/>
      <c r="F7604"/>
    </row>
    <row r="7605" spans="1:6">
      <c r="A7605"/>
      <c r="E7605"/>
      <c r="F7605"/>
    </row>
    <row r="7606" spans="1:6">
      <c r="A7606"/>
      <c r="E7606"/>
      <c r="F7606"/>
    </row>
    <row r="7607" spans="1:6">
      <c r="A7607"/>
      <c r="E7607"/>
      <c r="F7607"/>
    </row>
    <row r="7608" spans="1:6">
      <c r="A7608"/>
      <c r="E7608"/>
      <c r="F7608"/>
    </row>
    <row r="7609" spans="1:6">
      <c r="A7609"/>
      <c r="E7609"/>
      <c r="F7609"/>
    </row>
    <row r="7610" spans="1:6">
      <c r="A7610"/>
      <c r="E7610"/>
      <c r="F7610"/>
    </row>
    <row r="7611" spans="1:6">
      <c r="A7611"/>
      <c r="E7611"/>
      <c r="F7611"/>
    </row>
    <row r="7612" spans="1:6">
      <c r="A7612"/>
      <c r="E7612"/>
      <c r="F7612"/>
    </row>
    <row r="7613" spans="1:6">
      <c r="A7613"/>
      <c r="E7613"/>
      <c r="F7613"/>
    </row>
    <row r="7614" spans="1:6">
      <c r="A7614"/>
      <c r="E7614"/>
      <c r="F7614"/>
    </row>
    <row r="7615" spans="1:6">
      <c r="A7615"/>
      <c r="E7615"/>
      <c r="F7615"/>
    </row>
    <row r="7616" spans="1:6">
      <c r="A7616"/>
      <c r="E7616"/>
      <c r="F7616"/>
    </row>
    <row r="7617" spans="1:6">
      <c r="A7617"/>
      <c r="E7617"/>
      <c r="F7617"/>
    </row>
    <row r="7618" spans="1:6">
      <c r="A7618"/>
      <c r="E7618"/>
      <c r="F7618"/>
    </row>
    <row r="7619" spans="1:6">
      <c r="A7619"/>
      <c r="E7619"/>
      <c r="F7619"/>
    </row>
    <row r="7620" spans="1:6">
      <c r="A7620"/>
      <c r="E7620"/>
      <c r="F7620"/>
    </row>
    <row r="7621" spans="1:6">
      <c r="A7621"/>
      <c r="E7621"/>
      <c r="F7621"/>
    </row>
    <row r="7622" spans="1:6">
      <c r="A7622"/>
      <c r="E7622"/>
      <c r="F7622"/>
    </row>
    <row r="7623" spans="1:6">
      <c r="A7623"/>
      <c r="E7623"/>
      <c r="F7623"/>
    </row>
    <row r="7624" spans="1:6">
      <c r="A7624"/>
      <c r="E7624"/>
      <c r="F7624"/>
    </row>
    <row r="7625" spans="1:6">
      <c r="A7625"/>
      <c r="E7625"/>
      <c r="F7625"/>
    </row>
    <row r="7626" spans="1:6">
      <c r="A7626"/>
      <c r="E7626"/>
      <c r="F7626"/>
    </row>
    <row r="7627" spans="1:6">
      <c r="A7627"/>
      <c r="E7627"/>
      <c r="F7627"/>
    </row>
    <row r="7628" spans="1:6">
      <c r="A7628"/>
      <c r="E7628"/>
      <c r="F7628"/>
    </row>
    <row r="7629" spans="1:6">
      <c r="A7629"/>
      <c r="E7629"/>
      <c r="F7629"/>
    </row>
    <row r="7630" spans="1:6">
      <c r="A7630"/>
      <c r="E7630"/>
      <c r="F7630"/>
    </row>
    <row r="7631" spans="1:6">
      <c r="A7631"/>
      <c r="E7631"/>
      <c r="F7631"/>
    </row>
    <row r="7632" spans="1:6">
      <c r="A7632"/>
      <c r="E7632"/>
      <c r="F7632"/>
    </row>
    <row r="7633" spans="1:6">
      <c r="A7633"/>
      <c r="E7633"/>
      <c r="F7633"/>
    </row>
    <row r="7634" spans="1:6">
      <c r="A7634"/>
      <c r="E7634"/>
      <c r="F7634"/>
    </row>
    <row r="7635" spans="1:6">
      <c r="A7635"/>
      <c r="E7635"/>
      <c r="F7635"/>
    </row>
    <row r="7636" spans="1:6">
      <c r="A7636"/>
      <c r="E7636"/>
      <c r="F7636"/>
    </row>
    <row r="7637" spans="1:6">
      <c r="A7637"/>
      <c r="E7637"/>
      <c r="F7637"/>
    </row>
    <row r="7638" spans="1:6">
      <c r="A7638"/>
      <c r="E7638"/>
      <c r="F7638"/>
    </row>
    <row r="7639" spans="1:6">
      <c r="A7639"/>
      <c r="E7639"/>
      <c r="F7639"/>
    </row>
    <row r="7640" spans="1:6">
      <c r="A7640"/>
      <c r="E7640"/>
      <c r="F7640"/>
    </row>
    <row r="7641" spans="1:6">
      <c r="A7641"/>
      <c r="E7641"/>
      <c r="F7641"/>
    </row>
    <row r="7642" spans="1:6">
      <c r="A7642"/>
      <c r="E7642"/>
      <c r="F7642"/>
    </row>
    <row r="7643" spans="1:6">
      <c r="A7643"/>
      <c r="E7643"/>
      <c r="F7643"/>
    </row>
    <row r="7644" spans="1:6">
      <c r="A7644"/>
      <c r="E7644"/>
      <c r="F7644"/>
    </row>
    <row r="7645" spans="1:6">
      <c r="A7645"/>
      <c r="E7645"/>
      <c r="F7645"/>
    </row>
    <row r="7646" spans="1:6">
      <c r="A7646"/>
      <c r="E7646"/>
      <c r="F7646"/>
    </row>
    <row r="7647" spans="1:6">
      <c r="A7647"/>
      <c r="E7647"/>
      <c r="F7647"/>
    </row>
    <row r="7648" spans="1:6">
      <c r="A7648"/>
      <c r="E7648"/>
      <c r="F7648"/>
    </row>
    <row r="7649" spans="1:6">
      <c r="A7649"/>
      <c r="E7649"/>
      <c r="F7649"/>
    </row>
    <row r="7650" spans="1:6">
      <c r="A7650"/>
      <c r="E7650"/>
      <c r="F7650"/>
    </row>
    <row r="7651" spans="1:6">
      <c r="A7651"/>
      <c r="E7651"/>
      <c r="F7651"/>
    </row>
    <row r="7652" spans="1:6">
      <c r="A7652"/>
      <c r="E7652"/>
      <c r="F7652"/>
    </row>
    <row r="7653" spans="1:6">
      <c r="A7653"/>
      <c r="E7653"/>
      <c r="F7653"/>
    </row>
    <row r="7654" spans="1:6">
      <c r="A7654"/>
      <c r="E7654"/>
      <c r="F7654"/>
    </row>
    <row r="7655" spans="1:6">
      <c r="A7655"/>
      <c r="E7655"/>
      <c r="F7655"/>
    </row>
    <row r="7656" spans="1:6">
      <c r="A7656"/>
      <c r="E7656"/>
      <c r="F7656"/>
    </row>
    <row r="7657" spans="1:6">
      <c r="A7657"/>
      <c r="E7657"/>
      <c r="F7657"/>
    </row>
    <row r="7658" spans="1:6">
      <c r="A7658"/>
      <c r="E7658"/>
      <c r="F7658"/>
    </row>
    <row r="7659" spans="1:6">
      <c r="A7659"/>
      <c r="E7659"/>
      <c r="F7659"/>
    </row>
    <row r="7660" spans="1:6">
      <c r="A7660"/>
      <c r="E7660"/>
      <c r="F7660"/>
    </row>
    <row r="7661" spans="1:6">
      <c r="A7661"/>
      <c r="E7661"/>
      <c r="F7661"/>
    </row>
    <row r="7662" spans="1:6">
      <c r="A7662"/>
      <c r="E7662"/>
      <c r="F7662"/>
    </row>
    <row r="7663" spans="1:6">
      <c r="A7663"/>
      <c r="E7663"/>
      <c r="F7663"/>
    </row>
    <row r="7664" spans="1:6">
      <c r="A7664"/>
      <c r="E7664"/>
      <c r="F7664"/>
    </row>
    <row r="7665" spans="1:6">
      <c r="A7665"/>
      <c r="E7665"/>
      <c r="F7665"/>
    </row>
    <row r="7666" spans="1:6">
      <c r="A7666"/>
      <c r="E7666"/>
      <c r="F7666"/>
    </row>
    <row r="7667" spans="1:6">
      <c r="A7667"/>
      <c r="E7667"/>
      <c r="F7667"/>
    </row>
    <row r="7668" spans="1:6">
      <c r="A7668"/>
      <c r="E7668"/>
      <c r="F7668"/>
    </row>
    <row r="7669" spans="1:6">
      <c r="A7669"/>
      <c r="E7669"/>
      <c r="F7669"/>
    </row>
    <row r="7670" spans="1:6">
      <c r="A7670"/>
      <c r="E7670"/>
      <c r="F7670"/>
    </row>
    <row r="7671" spans="1:6">
      <c r="A7671"/>
      <c r="E7671"/>
      <c r="F7671"/>
    </row>
    <row r="7672" spans="1:6">
      <c r="A7672"/>
      <c r="E7672"/>
      <c r="F7672"/>
    </row>
    <row r="7673" spans="1:6">
      <c r="A7673"/>
      <c r="E7673"/>
      <c r="F7673"/>
    </row>
    <row r="7674" spans="1:6">
      <c r="A7674"/>
      <c r="E7674"/>
      <c r="F7674"/>
    </row>
    <row r="7675" spans="1:6">
      <c r="A7675"/>
      <c r="E7675"/>
      <c r="F7675"/>
    </row>
    <row r="7676" spans="1:6">
      <c r="A7676"/>
      <c r="E7676"/>
      <c r="F7676"/>
    </row>
    <row r="7677" spans="1:6">
      <c r="A7677"/>
      <c r="E7677"/>
      <c r="F7677"/>
    </row>
    <row r="7678" spans="1:6">
      <c r="A7678"/>
      <c r="E7678"/>
      <c r="F7678"/>
    </row>
    <row r="7679" spans="1:6">
      <c r="A7679"/>
      <c r="E7679"/>
      <c r="F7679"/>
    </row>
    <row r="7680" spans="1:6">
      <c r="A7680"/>
      <c r="E7680"/>
      <c r="F7680"/>
    </row>
    <row r="7681" spans="1:6">
      <c r="A7681"/>
      <c r="E7681"/>
      <c r="F7681"/>
    </row>
    <row r="7682" spans="1:6">
      <c r="A7682"/>
      <c r="E7682"/>
      <c r="F7682"/>
    </row>
    <row r="7683" spans="1:6">
      <c r="A7683"/>
      <c r="E7683"/>
      <c r="F7683"/>
    </row>
    <row r="7684" spans="1:6">
      <c r="A7684"/>
      <c r="E7684"/>
      <c r="F7684"/>
    </row>
    <row r="7685" spans="1:6">
      <c r="A7685"/>
      <c r="E7685"/>
      <c r="F7685"/>
    </row>
    <row r="7686" spans="1:6">
      <c r="A7686"/>
      <c r="E7686"/>
      <c r="F7686"/>
    </row>
    <row r="7687" spans="1:6">
      <c r="A7687"/>
      <c r="E7687"/>
      <c r="F7687"/>
    </row>
    <row r="7688" spans="1:6">
      <c r="A7688"/>
      <c r="E7688"/>
      <c r="F7688"/>
    </row>
    <row r="7689" spans="1:6">
      <c r="A7689"/>
      <c r="E7689"/>
      <c r="F7689"/>
    </row>
    <row r="7690" spans="1:6">
      <c r="A7690"/>
      <c r="E7690"/>
      <c r="F7690"/>
    </row>
    <row r="7691" spans="1:6">
      <c r="A7691"/>
      <c r="E7691"/>
      <c r="F7691"/>
    </row>
    <row r="7692" spans="1:6">
      <c r="A7692"/>
      <c r="E7692"/>
      <c r="F7692"/>
    </row>
    <row r="7693" spans="1:6">
      <c r="A7693"/>
      <c r="E7693"/>
      <c r="F7693"/>
    </row>
    <row r="7694" spans="1:6">
      <c r="A7694"/>
      <c r="E7694"/>
      <c r="F7694"/>
    </row>
    <row r="7695" spans="1:6">
      <c r="A7695"/>
      <c r="E7695"/>
      <c r="F7695"/>
    </row>
    <row r="7696" spans="1:6">
      <c r="A7696"/>
      <c r="E7696"/>
      <c r="F7696"/>
    </row>
    <row r="7697" spans="1:6">
      <c r="A7697"/>
      <c r="E7697"/>
      <c r="F7697"/>
    </row>
    <row r="7698" spans="1:6">
      <c r="A7698"/>
      <c r="E7698"/>
      <c r="F7698"/>
    </row>
    <row r="7699" spans="1:6">
      <c r="A7699"/>
      <c r="E7699"/>
      <c r="F7699"/>
    </row>
    <row r="7700" spans="1:6">
      <c r="A7700"/>
      <c r="E7700"/>
      <c r="F7700"/>
    </row>
    <row r="7701" spans="1:6">
      <c r="A7701"/>
      <c r="E7701"/>
      <c r="F7701"/>
    </row>
    <row r="7702" spans="1:6">
      <c r="A7702"/>
      <c r="E7702"/>
      <c r="F7702"/>
    </row>
    <row r="7703" spans="1:6">
      <c r="A7703"/>
      <c r="E7703"/>
      <c r="F7703"/>
    </row>
    <row r="7704" spans="1:6">
      <c r="A7704"/>
      <c r="E7704"/>
      <c r="F7704"/>
    </row>
    <row r="7705" spans="1:6">
      <c r="A7705"/>
      <c r="E7705"/>
      <c r="F7705"/>
    </row>
    <row r="7706" spans="1:6">
      <c r="A7706"/>
      <c r="E7706"/>
      <c r="F7706"/>
    </row>
    <row r="7707" spans="1:6">
      <c r="A7707"/>
      <c r="E7707"/>
      <c r="F7707"/>
    </row>
    <row r="7708" spans="1:6">
      <c r="A7708"/>
      <c r="E7708"/>
      <c r="F7708"/>
    </row>
    <row r="7709" spans="1:6">
      <c r="A7709"/>
      <c r="E7709"/>
      <c r="F7709"/>
    </row>
    <row r="7710" spans="1:6">
      <c r="A7710"/>
      <c r="E7710"/>
      <c r="F7710"/>
    </row>
    <row r="7711" spans="1:6">
      <c r="A7711"/>
      <c r="E7711"/>
      <c r="F7711"/>
    </row>
    <row r="7712" spans="1:6">
      <c r="A7712"/>
      <c r="E7712"/>
      <c r="F7712"/>
    </row>
    <row r="7713" spans="1:6">
      <c r="A7713"/>
      <c r="E7713"/>
      <c r="F7713"/>
    </row>
    <row r="7714" spans="1:6">
      <c r="A7714"/>
      <c r="E7714"/>
      <c r="F7714"/>
    </row>
    <row r="7715" spans="1:6">
      <c r="A7715"/>
      <c r="E7715"/>
      <c r="F7715"/>
    </row>
    <row r="7716" spans="1:6">
      <c r="A7716"/>
      <c r="E7716"/>
      <c r="F7716"/>
    </row>
    <row r="7717" spans="1:6">
      <c r="A7717"/>
      <c r="E7717"/>
      <c r="F7717"/>
    </row>
    <row r="7718" spans="1:6">
      <c r="A7718"/>
      <c r="E7718"/>
      <c r="F7718"/>
    </row>
    <row r="7719" spans="1:6">
      <c r="A7719"/>
      <c r="E7719"/>
      <c r="F7719"/>
    </row>
    <row r="7720" spans="1:6">
      <c r="A7720"/>
      <c r="E7720"/>
      <c r="F7720"/>
    </row>
    <row r="7721" spans="1:6">
      <c r="A7721"/>
      <c r="E7721"/>
      <c r="F7721"/>
    </row>
    <row r="7722" spans="1:6">
      <c r="A7722"/>
      <c r="E7722"/>
      <c r="F7722"/>
    </row>
    <row r="7723" spans="1:6">
      <c r="A7723"/>
      <c r="E7723"/>
      <c r="F7723"/>
    </row>
    <row r="7724" spans="1:6">
      <c r="A7724"/>
      <c r="E7724"/>
      <c r="F7724"/>
    </row>
    <row r="7725" spans="1:6">
      <c r="A7725"/>
      <c r="E7725"/>
      <c r="F7725"/>
    </row>
    <row r="7726" spans="1:6">
      <c r="A7726"/>
      <c r="E7726"/>
      <c r="F7726"/>
    </row>
    <row r="7727" spans="1:6">
      <c r="A7727"/>
      <c r="E7727"/>
      <c r="F7727"/>
    </row>
    <row r="7728" spans="1:6">
      <c r="A7728"/>
      <c r="E7728"/>
      <c r="F7728"/>
    </row>
    <row r="7729" spans="1:6">
      <c r="A7729"/>
      <c r="E7729"/>
      <c r="F7729"/>
    </row>
    <row r="7730" spans="1:6">
      <c r="A7730"/>
      <c r="E7730"/>
      <c r="F7730"/>
    </row>
    <row r="7731" spans="1:6">
      <c r="A7731"/>
      <c r="E7731"/>
      <c r="F7731"/>
    </row>
    <row r="7732" spans="1:6">
      <c r="A7732"/>
      <c r="E7732"/>
      <c r="F7732"/>
    </row>
    <row r="7733" spans="1:6">
      <c r="A7733"/>
      <c r="E7733"/>
      <c r="F7733"/>
    </row>
    <row r="7734" spans="1:6">
      <c r="A7734"/>
      <c r="E7734"/>
      <c r="F7734"/>
    </row>
    <row r="7735" spans="1:6">
      <c r="A7735"/>
      <c r="E7735"/>
      <c r="F7735"/>
    </row>
    <row r="7736" spans="1:6">
      <c r="A7736"/>
      <c r="E7736"/>
      <c r="F7736"/>
    </row>
    <row r="7737" spans="1:6">
      <c r="A7737"/>
      <c r="E7737"/>
      <c r="F7737"/>
    </row>
    <row r="7738" spans="1:6">
      <c r="A7738"/>
      <c r="E7738"/>
      <c r="F7738"/>
    </row>
    <row r="7739" spans="1:6">
      <c r="A7739"/>
      <c r="E7739"/>
      <c r="F7739"/>
    </row>
    <row r="7740" spans="1:6">
      <c r="A7740"/>
      <c r="E7740"/>
      <c r="F7740"/>
    </row>
    <row r="7741" spans="1:6">
      <c r="A7741"/>
      <c r="E7741"/>
      <c r="F7741"/>
    </row>
    <row r="7742" spans="1:6">
      <c r="A7742"/>
      <c r="E7742"/>
      <c r="F7742"/>
    </row>
    <row r="7743" spans="1:6">
      <c r="A7743"/>
      <c r="E7743"/>
      <c r="F7743"/>
    </row>
    <row r="7744" spans="1:6">
      <c r="A7744"/>
      <c r="E7744"/>
      <c r="F7744"/>
    </row>
    <row r="7745" spans="1:6">
      <c r="A7745"/>
      <c r="E7745"/>
      <c r="F7745"/>
    </row>
    <row r="7746" spans="1:6">
      <c r="A7746"/>
      <c r="E7746"/>
      <c r="F7746"/>
    </row>
    <row r="7747" spans="1:6">
      <c r="A7747"/>
      <c r="E7747"/>
      <c r="F7747"/>
    </row>
    <row r="7748" spans="1:6">
      <c r="A7748"/>
      <c r="E7748"/>
      <c r="F7748"/>
    </row>
    <row r="7749" spans="1:6">
      <c r="A7749"/>
      <c r="E7749"/>
      <c r="F7749"/>
    </row>
    <row r="7750" spans="1:6">
      <c r="A7750"/>
      <c r="E7750"/>
      <c r="F7750"/>
    </row>
    <row r="7751" spans="1:6">
      <c r="A7751"/>
      <c r="E7751"/>
      <c r="F7751"/>
    </row>
    <row r="7752" spans="1:6">
      <c r="A7752"/>
      <c r="E7752"/>
      <c r="F7752"/>
    </row>
    <row r="7753" spans="1:6">
      <c r="A7753"/>
      <c r="E7753"/>
      <c r="F7753"/>
    </row>
    <row r="7754" spans="1:6">
      <c r="A7754"/>
      <c r="E7754"/>
      <c r="F7754"/>
    </row>
    <row r="7755" spans="1:6">
      <c r="A7755"/>
      <c r="E7755"/>
      <c r="F7755"/>
    </row>
    <row r="7756" spans="1:6">
      <c r="A7756"/>
      <c r="E7756"/>
      <c r="F7756"/>
    </row>
    <row r="7757" spans="1:6">
      <c r="A7757"/>
      <c r="E7757"/>
      <c r="F7757"/>
    </row>
    <row r="7758" spans="1:6">
      <c r="A7758"/>
      <c r="E7758"/>
      <c r="F7758"/>
    </row>
    <row r="7759" spans="1:6">
      <c r="A7759"/>
      <c r="E7759"/>
      <c r="F7759"/>
    </row>
    <row r="7760" spans="1:6">
      <c r="A7760"/>
      <c r="E7760"/>
      <c r="F7760"/>
    </row>
    <row r="7761" spans="1:6">
      <c r="A7761"/>
      <c r="E7761"/>
      <c r="F7761"/>
    </row>
    <row r="7762" spans="1:6">
      <c r="A7762"/>
      <c r="E7762"/>
      <c r="F7762"/>
    </row>
    <row r="7763" spans="1:6">
      <c r="A7763"/>
      <c r="E7763"/>
      <c r="F7763"/>
    </row>
    <row r="7764" spans="1:6">
      <c r="A7764"/>
      <c r="E7764"/>
      <c r="F7764"/>
    </row>
    <row r="7765" spans="1:6">
      <c r="A7765"/>
      <c r="E7765"/>
      <c r="F7765"/>
    </row>
    <row r="7766" spans="1:6">
      <c r="A7766"/>
      <c r="E7766"/>
      <c r="F7766"/>
    </row>
    <row r="7767" spans="1:6">
      <c r="A7767"/>
      <c r="E7767"/>
      <c r="F7767"/>
    </row>
    <row r="7768" spans="1:6">
      <c r="A7768"/>
      <c r="E7768"/>
      <c r="F7768"/>
    </row>
    <row r="7769" spans="1:6">
      <c r="A7769"/>
      <c r="E7769"/>
      <c r="F7769"/>
    </row>
    <row r="7770" spans="1:6">
      <c r="A7770"/>
      <c r="E7770"/>
      <c r="F7770"/>
    </row>
    <row r="7771" spans="1:6">
      <c r="A7771"/>
      <c r="E7771"/>
      <c r="F7771"/>
    </row>
    <row r="7772" spans="1:6">
      <c r="A7772"/>
      <c r="E7772"/>
      <c r="F7772"/>
    </row>
    <row r="7773" spans="1:6">
      <c r="A7773"/>
      <c r="E7773"/>
      <c r="F7773"/>
    </row>
    <row r="7774" spans="1:6">
      <c r="A7774"/>
      <c r="E7774"/>
      <c r="F7774"/>
    </row>
    <row r="7775" spans="1:6">
      <c r="A7775"/>
      <c r="E7775"/>
      <c r="F7775"/>
    </row>
    <row r="7776" spans="1:6">
      <c r="A7776"/>
      <c r="E7776"/>
      <c r="F7776"/>
    </row>
    <row r="7777" spans="1:6">
      <c r="A7777"/>
      <c r="E7777"/>
      <c r="F7777"/>
    </row>
    <row r="7778" spans="1:6">
      <c r="A7778"/>
      <c r="E7778"/>
      <c r="F7778"/>
    </row>
    <row r="7779" spans="1:6">
      <c r="A7779"/>
      <c r="E7779"/>
      <c r="F7779"/>
    </row>
    <row r="7780" spans="1:6">
      <c r="A7780"/>
      <c r="E7780"/>
      <c r="F7780"/>
    </row>
    <row r="7781" spans="1:6">
      <c r="A7781"/>
      <c r="E7781"/>
      <c r="F7781"/>
    </row>
    <row r="7782" spans="1:6">
      <c r="A7782"/>
      <c r="E7782"/>
      <c r="F7782"/>
    </row>
    <row r="7783" spans="1:6">
      <c r="A7783"/>
      <c r="E7783"/>
      <c r="F7783"/>
    </row>
    <row r="7784" spans="1:6">
      <c r="A7784"/>
      <c r="E7784"/>
      <c r="F7784"/>
    </row>
    <row r="7785" spans="1:6">
      <c r="A7785"/>
      <c r="E7785"/>
      <c r="F7785"/>
    </row>
    <row r="7786" spans="1:6">
      <c r="A7786"/>
      <c r="E7786"/>
      <c r="F7786"/>
    </row>
    <row r="7787" spans="1:6">
      <c r="A7787"/>
      <c r="E7787"/>
      <c r="F7787"/>
    </row>
    <row r="7788" spans="1:6">
      <c r="A7788"/>
      <c r="E7788"/>
      <c r="F7788"/>
    </row>
    <row r="7789" spans="1:6">
      <c r="A7789"/>
      <c r="E7789"/>
      <c r="F7789"/>
    </row>
    <row r="7790" spans="1:6">
      <c r="A7790"/>
      <c r="E7790"/>
      <c r="F7790"/>
    </row>
    <row r="7791" spans="1:6">
      <c r="A7791"/>
      <c r="E7791"/>
      <c r="F7791"/>
    </row>
    <row r="7792" spans="1:6">
      <c r="A7792"/>
      <c r="E7792"/>
      <c r="F7792"/>
    </row>
    <row r="7793" spans="1:6">
      <c r="A7793"/>
      <c r="E7793"/>
      <c r="F7793"/>
    </row>
    <row r="7794" spans="1:6">
      <c r="A7794"/>
      <c r="E7794"/>
      <c r="F7794"/>
    </row>
    <row r="7795" spans="1:6">
      <c r="A7795"/>
      <c r="E7795"/>
      <c r="F7795"/>
    </row>
    <row r="7796" spans="1:6">
      <c r="A7796"/>
      <c r="E7796"/>
      <c r="F7796"/>
    </row>
    <row r="7797" spans="1:6">
      <c r="A7797"/>
      <c r="E7797"/>
      <c r="F7797"/>
    </row>
    <row r="7798" spans="1:6">
      <c r="A7798"/>
      <c r="E7798"/>
      <c r="F7798"/>
    </row>
    <row r="7799" spans="1:6">
      <c r="A7799"/>
      <c r="E7799"/>
      <c r="F7799"/>
    </row>
    <row r="7800" spans="1:6">
      <c r="A7800"/>
      <c r="E7800"/>
      <c r="F7800"/>
    </row>
    <row r="7801" spans="1:6">
      <c r="A7801"/>
      <c r="E7801"/>
      <c r="F7801"/>
    </row>
    <row r="7802" spans="1:6">
      <c r="A7802"/>
      <c r="E7802"/>
      <c r="F7802"/>
    </row>
    <row r="7803" spans="1:6">
      <c r="A7803"/>
      <c r="E7803"/>
      <c r="F7803"/>
    </row>
    <row r="7804" spans="1:6">
      <c r="A7804"/>
      <c r="E7804"/>
      <c r="F7804"/>
    </row>
    <row r="7805" spans="1:6">
      <c r="A7805"/>
      <c r="E7805"/>
      <c r="F7805"/>
    </row>
    <row r="7806" spans="1:6">
      <c r="A7806"/>
      <c r="E7806"/>
      <c r="F7806"/>
    </row>
    <row r="7807" spans="1:6">
      <c r="A7807"/>
      <c r="E7807"/>
      <c r="F7807"/>
    </row>
    <row r="7808" spans="1:6">
      <c r="A7808"/>
      <c r="E7808"/>
      <c r="F7808"/>
    </row>
    <row r="7809" spans="1:6">
      <c r="A7809"/>
      <c r="E7809"/>
      <c r="F7809"/>
    </row>
    <row r="7810" spans="1:6">
      <c r="A7810"/>
      <c r="E7810"/>
      <c r="F7810"/>
    </row>
    <row r="7811" spans="1:6">
      <c r="A7811"/>
      <c r="E7811"/>
      <c r="F7811"/>
    </row>
    <row r="7812" spans="1:6">
      <c r="A7812"/>
      <c r="E7812"/>
      <c r="F7812"/>
    </row>
    <row r="7813" spans="1:6">
      <c r="A7813"/>
      <c r="E7813"/>
      <c r="F7813"/>
    </row>
    <row r="7814" spans="1:6">
      <c r="A7814"/>
      <c r="E7814"/>
      <c r="F7814"/>
    </row>
    <row r="7815" spans="1:6">
      <c r="A7815"/>
      <c r="E7815"/>
      <c r="F7815"/>
    </row>
    <row r="7816" spans="1:6">
      <c r="A7816"/>
      <c r="E7816"/>
      <c r="F7816"/>
    </row>
    <row r="7817" spans="1:6">
      <c r="A7817"/>
      <c r="E7817"/>
      <c r="F7817"/>
    </row>
    <row r="7818" spans="1:6">
      <c r="A7818"/>
      <c r="E7818"/>
      <c r="F7818"/>
    </row>
    <row r="7819" spans="1:6">
      <c r="A7819"/>
      <c r="E7819"/>
      <c r="F7819"/>
    </row>
    <row r="7820" spans="1:6">
      <c r="A7820"/>
      <c r="E7820"/>
      <c r="F7820"/>
    </row>
    <row r="7821" spans="1:6">
      <c r="A7821"/>
      <c r="E7821"/>
      <c r="F7821"/>
    </row>
    <row r="7822" spans="1:6">
      <c r="A7822"/>
      <c r="E7822"/>
      <c r="F7822"/>
    </row>
    <row r="7823" spans="1:6">
      <c r="A7823"/>
      <c r="E7823"/>
      <c r="F7823"/>
    </row>
    <row r="7824" spans="1:6">
      <c r="A7824"/>
      <c r="E7824"/>
      <c r="F7824"/>
    </row>
    <row r="7825" spans="1:6">
      <c r="A7825"/>
      <c r="E7825"/>
      <c r="F7825"/>
    </row>
    <row r="7826" spans="1:6">
      <c r="A7826"/>
      <c r="E7826"/>
      <c r="F7826"/>
    </row>
    <row r="7827" spans="1:6">
      <c r="A7827"/>
      <c r="E7827"/>
      <c r="F7827"/>
    </row>
    <row r="7828" spans="1:6">
      <c r="A7828"/>
      <c r="E7828"/>
      <c r="F7828"/>
    </row>
    <row r="7829" spans="1:6">
      <c r="A7829"/>
      <c r="E7829"/>
      <c r="F7829"/>
    </row>
    <row r="7830" spans="1:6">
      <c r="A7830"/>
      <c r="E7830"/>
      <c r="F7830"/>
    </row>
    <row r="7831" spans="1:6">
      <c r="A7831"/>
      <c r="E7831"/>
      <c r="F7831"/>
    </row>
    <row r="7832" spans="1:6">
      <c r="A7832"/>
      <c r="E7832"/>
      <c r="F7832"/>
    </row>
    <row r="7833" spans="1:6">
      <c r="A7833"/>
      <c r="E7833"/>
      <c r="F7833"/>
    </row>
    <row r="7834" spans="1:6">
      <c r="A7834"/>
      <c r="E7834"/>
      <c r="F7834"/>
    </row>
    <row r="7835" spans="1:6">
      <c r="A7835"/>
      <c r="E7835"/>
      <c r="F7835"/>
    </row>
    <row r="7836" spans="1:6">
      <c r="A7836"/>
      <c r="E7836"/>
      <c r="F7836"/>
    </row>
    <row r="7837" spans="1:6">
      <c r="A7837"/>
      <c r="E7837"/>
      <c r="F7837"/>
    </row>
    <row r="7838" spans="1:6">
      <c r="A7838"/>
      <c r="E7838"/>
      <c r="F7838"/>
    </row>
    <row r="7839" spans="1:6">
      <c r="A7839"/>
      <c r="E7839"/>
      <c r="F7839"/>
    </row>
    <row r="7840" spans="1:6">
      <c r="A7840"/>
      <c r="E7840"/>
      <c r="F7840"/>
    </row>
    <row r="7841" spans="1:6">
      <c r="A7841"/>
      <c r="E7841"/>
      <c r="F7841"/>
    </row>
    <row r="7842" spans="1:6">
      <c r="A7842"/>
      <c r="E7842"/>
      <c r="F7842"/>
    </row>
    <row r="7843" spans="1:6">
      <c r="A7843"/>
      <c r="E7843"/>
      <c r="F7843"/>
    </row>
    <row r="7844" spans="1:6">
      <c r="A7844"/>
      <c r="E7844"/>
      <c r="F7844"/>
    </row>
    <row r="7845" spans="1:6">
      <c r="A7845"/>
      <c r="E7845"/>
      <c r="F7845"/>
    </row>
    <row r="7846" spans="1:6">
      <c r="A7846"/>
      <c r="E7846"/>
      <c r="F7846"/>
    </row>
    <row r="7847" spans="1:6">
      <c r="A7847"/>
      <c r="E7847"/>
      <c r="F7847"/>
    </row>
    <row r="7848" spans="1:6">
      <c r="A7848"/>
      <c r="E7848"/>
      <c r="F7848"/>
    </row>
    <row r="7849" spans="1:6">
      <c r="A7849"/>
      <c r="E7849"/>
      <c r="F7849"/>
    </row>
    <row r="7850" spans="1:6">
      <c r="A7850"/>
      <c r="E7850"/>
      <c r="F7850"/>
    </row>
    <row r="7851" spans="1:6">
      <c r="A7851"/>
      <c r="E7851"/>
      <c r="F7851"/>
    </row>
    <row r="7852" spans="1:6">
      <c r="A7852"/>
      <c r="E7852"/>
      <c r="F7852"/>
    </row>
    <row r="7853" spans="1:6">
      <c r="A7853"/>
      <c r="E7853"/>
      <c r="F7853"/>
    </row>
    <row r="7854" spans="1:6">
      <c r="A7854"/>
      <c r="E7854"/>
      <c r="F7854"/>
    </row>
    <row r="7855" spans="1:6">
      <c r="A7855"/>
      <c r="E7855"/>
      <c r="F7855"/>
    </row>
    <row r="7856" spans="1:6">
      <c r="A7856"/>
      <c r="E7856"/>
      <c r="F7856"/>
    </row>
    <row r="7857" spans="1:6">
      <c r="A7857"/>
      <c r="E7857"/>
      <c r="F7857"/>
    </row>
    <row r="7858" spans="1:6">
      <c r="A7858"/>
      <c r="E7858"/>
      <c r="F7858"/>
    </row>
    <row r="7859" spans="1:6">
      <c r="A7859"/>
      <c r="E7859"/>
      <c r="F7859"/>
    </row>
    <row r="7860" spans="1:6">
      <c r="A7860"/>
      <c r="E7860"/>
      <c r="F7860"/>
    </row>
    <row r="7861" spans="1:6">
      <c r="A7861"/>
      <c r="E7861"/>
      <c r="F7861"/>
    </row>
    <row r="7862" spans="1:6">
      <c r="A7862"/>
      <c r="E7862"/>
      <c r="F7862"/>
    </row>
    <row r="7863" spans="1:6">
      <c r="A7863"/>
      <c r="E7863"/>
      <c r="F7863"/>
    </row>
    <row r="7864" spans="1:6">
      <c r="A7864"/>
      <c r="E7864"/>
      <c r="F7864"/>
    </row>
    <row r="7865" spans="1:6">
      <c r="A7865"/>
      <c r="E7865"/>
      <c r="F7865"/>
    </row>
    <row r="7866" spans="1:6">
      <c r="A7866"/>
      <c r="E7866"/>
      <c r="F7866"/>
    </row>
    <row r="7867" spans="1:6">
      <c r="A7867"/>
      <c r="E7867"/>
      <c r="F7867"/>
    </row>
    <row r="7868" spans="1:6">
      <c r="A7868"/>
      <c r="E7868"/>
      <c r="F7868"/>
    </row>
    <row r="7869" spans="1:6">
      <c r="A7869"/>
      <c r="E7869"/>
      <c r="F7869"/>
    </row>
    <row r="7870" spans="1:6">
      <c r="A7870"/>
      <c r="E7870"/>
      <c r="F7870"/>
    </row>
    <row r="7871" spans="1:6">
      <c r="A7871"/>
      <c r="E7871"/>
      <c r="F7871"/>
    </row>
    <row r="7872" spans="1:6">
      <c r="A7872"/>
      <c r="E7872"/>
      <c r="F7872"/>
    </row>
    <row r="7873" spans="1:6">
      <c r="A7873"/>
      <c r="E7873"/>
      <c r="F7873"/>
    </row>
    <row r="7874" spans="1:6">
      <c r="A7874"/>
      <c r="E7874"/>
      <c r="F7874"/>
    </row>
    <row r="7875" spans="1:6">
      <c r="A7875"/>
      <c r="E7875"/>
      <c r="F7875"/>
    </row>
    <row r="7876" spans="1:6">
      <c r="A7876"/>
      <c r="E7876"/>
      <c r="F7876"/>
    </row>
    <row r="7877" spans="1:6">
      <c r="A7877"/>
      <c r="E7877"/>
      <c r="F7877"/>
    </row>
    <row r="7878" spans="1:6">
      <c r="A7878"/>
      <c r="E7878"/>
      <c r="F7878"/>
    </row>
    <row r="7879" spans="1:6">
      <c r="A7879"/>
      <c r="E7879"/>
      <c r="F7879"/>
    </row>
    <row r="7880" spans="1:6">
      <c r="A7880"/>
      <c r="E7880"/>
      <c r="F7880"/>
    </row>
    <row r="7881" spans="1:6">
      <c r="A7881"/>
      <c r="E7881"/>
      <c r="F7881"/>
    </row>
    <row r="7882" spans="1:6">
      <c r="A7882"/>
      <c r="E7882"/>
      <c r="F7882"/>
    </row>
    <row r="7883" spans="1:6">
      <c r="A7883"/>
      <c r="E7883"/>
      <c r="F7883"/>
    </row>
    <row r="7884" spans="1:6">
      <c r="A7884"/>
      <c r="E7884"/>
      <c r="F7884"/>
    </row>
    <row r="7885" spans="1:6">
      <c r="A7885"/>
      <c r="E7885"/>
      <c r="F7885"/>
    </row>
    <row r="7886" spans="1:6">
      <c r="A7886"/>
      <c r="E7886"/>
      <c r="F7886"/>
    </row>
    <row r="7887" spans="1:6">
      <c r="A7887"/>
      <c r="E7887"/>
      <c r="F7887"/>
    </row>
    <row r="7888" spans="1:6">
      <c r="A7888"/>
      <c r="E7888"/>
      <c r="F7888"/>
    </row>
    <row r="7889" spans="1:6">
      <c r="A7889"/>
      <c r="E7889"/>
      <c r="F7889"/>
    </row>
    <row r="7890" spans="1:6">
      <c r="A7890"/>
      <c r="E7890"/>
      <c r="F7890"/>
    </row>
    <row r="7891" spans="1:6">
      <c r="A7891"/>
      <c r="E7891"/>
      <c r="F7891"/>
    </row>
    <row r="7892" spans="1:6">
      <c r="A7892"/>
      <c r="E7892"/>
      <c r="F7892"/>
    </row>
    <row r="7893" spans="1:6">
      <c r="A7893"/>
      <c r="E7893"/>
      <c r="F7893"/>
    </row>
    <row r="7894" spans="1:6">
      <c r="A7894"/>
      <c r="E7894"/>
      <c r="F7894"/>
    </row>
    <row r="7895" spans="1:6">
      <c r="A7895"/>
      <c r="E7895"/>
      <c r="F7895"/>
    </row>
    <row r="7896" spans="1:6">
      <c r="A7896"/>
      <c r="E7896"/>
      <c r="F7896"/>
    </row>
    <row r="7897" spans="1:6">
      <c r="A7897"/>
      <c r="E7897"/>
      <c r="F7897"/>
    </row>
    <row r="7898" spans="1:6">
      <c r="A7898"/>
      <c r="E7898"/>
      <c r="F7898"/>
    </row>
    <row r="7899" spans="1:6">
      <c r="A7899"/>
      <c r="E7899"/>
      <c r="F7899"/>
    </row>
    <row r="7900" spans="1:6">
      <c r="A7900"/>
      <c r="E7900"/>
      <c r="F7900"/>
    </row>
    <row r="7901" spans="1:6">
      <c r="A7901"/>
      <c r="E7901"/>
      <c r="F7901"/>
    </row>
    <row r="7902" spans="1:6">
      <c r="A7902"/>
      <c r="E7902"/>
      <c r="F7902"/>
    </row>
    <row r="7903" spans="1:6">
      <c r="A7903"/>
      <c r="E7903"/>
      <c r="F7903"/>
    </row>
    <row r="7904" spans="1:6">
      <c r="A7904"/>
      <c r="E7904"/>
      <c r="F7904"/>
    </row>
    <row r="7905" spans="1:6">
      <c r="A7905"/>
      <c r="E7905"/>
      <c r="F7905"/>
    </row>
    <row r="7906" spans="1:6">
      <c r="A7906"/>
      <c r="E7906"/>
      <c r="F7906"/>
    </row>
    <row r="7907" spans="1:6">
      <c r="A7907"/>
      <c r="E7907"/>
      <c r="F7907"/>
    </row>
    <row r="7908" spans="1:6">
      <c r="A7908"/>
      <c r="E7908"/>
      <c r="F7908"/>
    </row>
    <row r="7909" spans="1:6">
      <c r="A7909"/>
      <c r="E7909"/>
      <c r="F7909"/>
    </row>
    <row r="7910" spans="1:6">
      <c r="A7910"/>
      <c r="E7910"/>
      <c r="F7910"/>
    </row>
    <row r="7911" spans="1:6">
      <c r="A7911"/>
      <c r="E7911"/>
      <c r="F7911"/>
    </row>
    <row r="7912" spans="1:6">
      <c r="A7912"/>
      <c r="E7912"/>
      <c r="F7912"/>
    </row>
    <row r="7913" spans="1:6">
      <c r="A7913"/>
      <c r="E7913"/>
      <c r="F7913"/>
    </row>
    <row r="7914" spans="1:6">
      <c r="A7914"/>
      <c r="E7914"/>
      <c r="F7914"/>
    </row>
    <row r="7915" spans="1:6">
      <c r="A7915"/>
      <c r="E7915"/>
      <c r="F7915"/>
    </row>
    <row r="7916" spans="1:6">
      <c r="A7916"/>
      <c r="E7916"/>
      <c r="F7916"/>
    </row>
    <row r="7917" spans="1:6">
      <c r="A7917"/>
      <c r="E7917"/>
      <c r="F7917"/>
    </row>
    <row r="7918" spans="1:6">
      <c r="A7918"/>
      <c r="E7918"/>
      <c r="F7918"/>
    </row>
    <row r="7919" spans="1:6">
      <c r="A7919"/>
      <c r="E7919"/>
      <c r="F7919"/>
    </row>
    <row r="7920" spans="1:6">
      <c r="A7920"/>
      <c r="E7920"/>
      <c r="F7920"/>
    </row>
    <row r="7921" spans="1:6">
      <c r="A7921"/>
      <c r="E7921"/>
      <c r="F7921"/>
    </row>
    <row r="7922" spans="1:6">
      <c r="A7922"/>
      <c r="E7922"/>
      <c r="F7922"/>
    </row>
    <row r="7923" spans="1:6">
      <c r="A7923"/>
      <c r="E7923"/>
      <c r="F7923"/>
    </row>
    <row r="7924" spans="1:6">
      <c r="A7924"/>
      <c r="E7924"/>
      <c r="F7924"/>
    </row>
    <row r="7925" spans="1:6">
      <c r="A7925"/>
      <c r="E7925"/>
      <c r="F7925"/>
    </row>
    <row r="7926" spans="1:6">
      <c r="A7926"/>
      <c r="E7926"/>
      <c r="F7926"/>
    </row>
    <row r="7927" spans="1:6">
      <c r="A7927"/>
      <c r="E7927"/>
      <c r="F7927"/>
    </row>
    <row r="7928" spans="1:6">
      <c r="A7928"/>
      <c r="E7928"/>
      <c r="F7928"/>
    </row>
    <row r="7929" spans="1:6">
      <c r="A7929"/>
      <c r="E7929"/>
      <c r="F7929"/>
    </row>
    <row r="7930" spans="1:6">
      <c r="A7930"/>
      <c r="E7930"/>
      <c r="F7930"/>
    </row>
    <row r="7931" spans="1:6">
      <c r="A7931"/>
      <c r="E7931"/>
      <c r="F7931"/>
    </row>
    <row r="7932" spans="1:6">
      <c r="A7932"/>
      <c r="E7932"/>
      <c r="F7932"/>
    </row>
    <row r="7933" spans="1:6">
      <c r="A7933"/>
      <c r="E7933"/>
      <c r="F7933"/>
    </row>
    <row r="7934" spans="1:6">
      <c r="A7934"/>
      <c r="E7934"/>
      <c r="F7934"/>
    </row>
    <row r="7935" spans="1:6">
      <c r="A7935"/>
      <c r="E7935"/>
      <c r="F7935"/>
    </row>
    <row r="7936" spans="1:6">
      <c r="A7936"/>
      <c r="E7936"/>
      <c r="F7936"/>
    </row>
    <row r="7937" spans="1:6">
      <c r="A7937"/>
      <c r="E7937"/>
      <c r="F7937"/>
    </row>
    <row r="7938" spans="1:6">
      <c r="A7938"/>
      <c r="E7938"/>
      <c r="F7938"/>
    </row>
    <row r="7939" spans="1:6">
      <c r="A7939"/>
      <c r="E7939"/>
      <c r="F7939"/>
    </row>
    <row r="7940" spans="1:6">
      <c r="A7940"/>
      <c r="E7940"/>
      <c r="F7940"/>
    </row>
    <row r="7941" spans="1:6">
      <c r="A7941"/>
      <c r="E7941"/>
      <c r="F7941"/>
    </row>
    <row r="7942" spans="1:6">
      <c r="A7942"/>
      <c r="E7942"/>
      <c r="F7942"/>
    </row>
    <row r="7943" spans="1:6">
      <c r="A7943"/>
      <c r="E7943"/>
      <c r="F7943"/>
    </row>
    <row r="7944" spans="1:6">
      <c r="A7944"/>
      <c r="E7944"/>
      <c r="F7944"/>
    </row>
    <row r="7945" spans="1:6">
      <c r="A7945"/>
      <c r="E7945"/>
      <c r="F7945"/>
    </row>
    <row r="7946" spans="1:6">
      <c r="A7946"/>
      <c r="E7946"/>
      <c r="F7946"/>
    </row>
    <row r="7947" spans="1:6">
      <c r="A7947"/>
      <c r="E7947"/>
      <c r="F7947"/>
    </row>
    <row r="7948" spans="1:6">
      <c r="A7948"/>
      <c r="E7948"/>
      <c r="F7948"/>
    </row>
    <row r="7949" spans="1:6">
      <c r="A7949"/>
      <c r="E7949"/>
      <c r="F7949"/>
    </row>
    <row r="7950" spans="1:6">
      <c r="A7950"/>
      <c r="E7950"/>
      <c r="F7950"/>
    </row>
    <row r="7951" spans="1:6">
      <c r="A7951"/>
      <c r="E7951"/>
      <c r="F7951"/>
    </row>
    <row r="7952" spans="1:6">
      <c r="A7952"/>
      <c r="E7952"/>
      <c r="F7952"/>
    </row>
    <row r="7953" spans="1:6">
      <c r="A7953"/>
      <c r="E7953"/>
      <c r="F7953"/>
    </row>
    <row r="7954" spans="1:6">
      <c r="A7954"/>
      <c r="E7954"/>
      <c r="F7954"/>
    </row>
    <row r="7955" spans="1:6">
      <c r="A7955"/>
      <c r="E7955"/>
      <c r="F7955"/>
    </row>
    <row r="7956" spans="1:6">
      <c r="A7956"/>
      <c r="E7956"/>
      <c r="F7956"/>
    </row>
    <row r="7957" spans="1:6">
      <c r="A7957"/>
      <c r="E7957"/>
      <c r="F7957"/>
    </row>
    <row r="7958" spans="1:6">
      <c r="A7958"/>
      <c r="E7958"/>
      <c r="F7958"/>
    </row>
    <row r="7959" spans="1:6">
      <c r="A7959"/>
      <c r="E7959"/>
      <c r="F7959"/>
    </row>
    <row r="7960" spans="1:6">
      <c r="A7960"/>
      <c r="E7960"/>
      <c r="F7960"/>
    </row>
    <row r="7961" spans="1:6">
      <c r="A7961"/>
      <c r="E7961"/>
      <c r="F7961"/>
    </row>
    <row r="7962" spans="1:6">
      <c r="A7962"/>
      <c r="E7962"/>
      <c r="F7962"/>
    </row>
    <row r="7963" spans="1:6">
      <c r="A7963"/>
      <c r="E7963"/>
      <c r="F7963"/>
    </row>
    <row r="7964" spans="1:6">
      <c r="A7964"/>
      <c r="E7964"/>
      <c r="F7964"/>
    </row>
    <row r="7965" spans="1:6">
      <c r="A7965"/>
      <c r="E7965"/>
      <c r="F7965"/>
    </row>
    <row r="7966" spans="1:6">
      <c r="A7966"/>
      <c r="E7966"/>
      <c r="F7966"/>
    </row>
    <row r="7967" spans="1:6">
      <c r="A7967"/>
      <c r="E7967"/>
      <c r="F7967"/>
    </row>
    <row r="7968" spans="1:6">
      <c r="A7968"/>
      <c r="E7968"/>
      <c r="F7968"/>
    </row>
    <row r="7969" spans="1:6">
      <c r="A7969"/>
      <c r="E7969"/>
      <c r="F7969"/>
    </row>
    <row r="7970" spans="1:6">
      <c r="A7970"/>
      <c r="E7970"/>
      <c r="F7970"/>
    </row>
    <row r="7971" spans="1:6">
      <c r="A7971"/>
      <c r="E7971"/>
      <c r="F7971"/>
    </row>
    <row r="7972" spans="1:6">
      <c r="A7972"/>
      <c r="E7972"/>
      <c r="F7972"/>
    </row>
    <row r="7973" spans="1:6">
      <c r="A7973"/>
      <c r="E7973"/>
      <c r="F7973"/>
    </row>
    <row r="7974" spans="1:6">
      <c r="A7974"/>
      <c r="E7974"/>
      <c r="F7974"/>
    </row>
    <row r="7975" spans="1:6">
      <c r="A7975"/>
      <c r="E7975"/>
      <c r="F7975"/>
    </row>
    <row r="7976" spans="1:6">
      <c r="A7976"/>
      <c r="E7976"/>
      <c r="F7976"/>
    </row>
    <row r="7977" spans="1:6">
      <c r="A7977"/>
      <c r="E7977"/>
      <c r="F7977"/>
    </row>
    <row r="7978" spans="1:6">
      <c r="A7978"/>
      <c r="E7978"/>
      <c r="F7978"/>
    </row>
    <row r="7979" spans="1:6">
      <c r="A7979"/>
      <c r="E7979"/>
      <c r="F7979"/>
    </row>
    <row r="7980" spans="1:6">
      <c r="A7980"/>
      <c r="E7980"/>
      <c r="F7980"/>
    </row>
    <row r="7981" spans="1:6">
      <c r="A7981"/>
      <c r="E7981"/>
      <c r="F7981"/>
    </row>
    <row r="7982" spans="1:6">
      <c r="A7982"/>
      <c r="E7982"/>
      <c r="F7982"/>
    </row>
    <row r="7983" spans="1:6">
      <c r="A7983"/>
      <c r="E7983"/>
      <c r="F7983"/>
    </row>
    <row r="7984" spans="1:6">
      <c r="A7984"/>
      <c r="E7984"/>
      <c r="F7984"/>
    </row>
    <row r="7985" spans="1:6">
      <c r="A7985"/>
      <c r="E7985"/>
      <c r="F7985"/>
    </row>
    <row r="7986" spans="1:6">
      <c r="A7986"/>
      <c r="E7986"/>
      <c r="F7986"/>
    </row>
    <row r="7987" spans="1:6">
      <c r="A7987"/>
      <c r="E7987"/>
      <c r="F7987"/>
    </row>
    <row r="7988" spans="1:6">
      <c r="A7988"/>
      <c r="E7988"/>
      <c r="F7988"/>
    </row>
    <row r="7989" spans="1:6">
      <c r="A7989"/>
      <c r="E7989"/>
      <c r="F7989"/>
    </row>
    <row r="7990" spans="1:6">
      <c r="A7990"/>
      <c r="E7990"/>
      <c r="F7990"/>
    </row>
    <row r="7991" spans="1:6">
      <c r="A7991"/>
      <c r="E7991"/>
      <c r="F7991"/>
    </row>
    <row r="7992" spans="1:6">
      <c r="A7992"/>
      <c r="E7992"/>
      <c r="F7992"/>
    </row>
    <row r="7993" spans="1:6">
      <c r="A7993"/>
      <c r="E7993"/>
      <c r="F7993"/>
    </row>
    <row r="7994" spans="1:6">
      <c r="A7994"/>
      <c r="E7994"/>
      <c r="F7994"/>
    </row>
    <row r="7995" spans="1:6">
      <c r="A7995"/>
      <c r="E7995"/>
      <c r="F7995"/>
    </row>
    <row r="7996" spans="1:6">
      <c r="A7996"/>
      <c r="E7996"/>
      <c r="F7996"/>
    </row>
    <row r="7997" spans="1:6">
      <c r="A7997"/>
      <c r="E7997"/>
      <c r="F7997"/>
    </row>
    <row r="7998" spans="1:6">
      <c r="A7998"/>
      <c r="E7998"/>
      <c r="F7998"/>
    </row>
    <row r="7999" spans="1:6">
      <c r="A7999"/>
      <c r="E7999"/>
      <c r="F7999"/>
    </row>
    <row r="8000" spans="1:6">
      <c r="A8000"/>
      <c r="E8000"/>
      <c r="F8000"/>
    </row>
    <row r="8001" spans="1:6">
      <c r="A8001"/>
      <c r="E8001"/>
      <c r="F8001"/>
    </row>
    <row r="8002" spans="1:6">
      <c r="A8002"/>
      <c r="E8002"/>
      <c r="F8002"/>
    </row>
    <row r="8003" spans="1:6">
      <c r="A8003"/>
      <c r="E8003"/>
      <c r="F8003"/>
    </row>
    <row r="8004" spans="1:6">
      <c r="A8004"/>
      <c r="E8004"/>
      <c r="F8004"/>
    </row>
    <row r="8005" spans="1:6">
      <c r="A8005"/>
      <c r="E8005"/>
      <c r="F8005"/>
    </row>
    <row r="8006" spans="1:6">
      <c r="A8006"/>
      <c r="E8006"/>
      <c r="F8006"/>
    </row>
    <row r="8007" spans="1:6">
      <c r="A8007"/>
      <c r="E8007"/>
      <c r="F8007"/>
    </row>
    <row r="8008" spans="1:6">
      <c r="A8008"/>
      <c r="E8008"/>
      <c r="F8008"/>
    </row>
    <row r="8009" spans="1:6">
      <c r="A8009"/>
      <c r="E8009"/>
      <c r="F8009"/>
    </row>
    <row r="8010" spans="1:6">
      <c r="A8010"/>
      <c r="E8010"/>
      <c r="F8010"/>
    </row>
    <row r="8011" spans="1:6">
      <c r="A8011"/>
      <c r="E8011"/>
      <c r="F8011"/>
    </row>
    <row r="8012" spans="1:6">
      <c r="A8012"/>
      <c r="E8012"/>
      <c r="F8012"/>
    </row>
    <row r="8013" spans="1:6">
      <c r="A8013"/>
      <c r="E8013"/>
      <c r="F8013"/>
    </row>
    <row r="8014" spans="1:6">
      <c r="A8014"/>
      <c r="E8014"/>
      <c r="F8014"/>
    </row>
    <row r="8015" spans="1:6">
      <c r="A8015"/>
      <c r="E8015"/>
      <c r="F8015"/>
    </row>
    <row r="8016" spans="1:6">
      <c r="A8016"/>
      <c r="E8016"/>
      <c r="F8016"/>
    </row>
    <row r="8017" spans="1:6">
      <c r="A8017"/>
      <c r="E8017"/>
      <c r="F8017"/>
    </row>
    <row r="8018" spans="1:6">
      <c r="A8018"/>
      <c r="E8018"/>
      <c r="F8018"/>
    </row>
    <row r="8019" spans="1:6">
      <c r="A8019"/>
      <c r="E8019"/>
      <c r="F8019"/>
    </row>
    <row r="8020" spans="1:6">
      <c r="A8020"/>
      <c r="E8020"/>
      <c r="F8020"/>
    </row>
    <row r="8021" spans="1:6">
      <c r="A8021"/>
      <c r="E8021"/>
      <c r="F8021"/>
    </row>
    <row r="8022" spans="1:6">
      <c r="A8022"/>
      <c r="E8022"/>
      <c r="F8022"/>
    </row>
    <row r="8023" spans="1:6">
      <c r="A8023"/>
      <c r="E8023"/>
      <c r="F8023"/>
    </row>
    <row r="8024" spans="1:6">
      <c r="A8024"/>
      <c r="E8024"/>
      <c r="F8024"/>
    </row>
    <row r="8025" spans="1:6">
      <c r="A8025"/>
      <c r="E8025"/>
      <c r="F8025"/>
    </row>
    <row r="8026" spans="1:6">
      <c r="A8026"/>
      <c r="E8026"/>
      <c r="F8026"/>
    </row>
    <row r="8027" spans="1:6">
      <c r="A8027"/>
      <c r="E8027"/>
      <c r="F8027"/>
    </row>
    <row r="8028" spans="1:6">
      <c r="A8028"/>
      <c r="E8028"/>
      <c r="F8028"/>
    </row>
    <row r="8029" spans="1:6">
      <c r="A8029"/>
      <c r="E8029"/>
      <c r="F8029"/>
    </row>
    <row r="8030" spans="1:6">
      <c r="A8030"/>
      <c r="E8030"/>
      <c r="F8030"/>
    </row>
    <row r="8031" spans="1:6">
      <c r="A8031"/>
      <c r="E8031"/>
      <c r="F8031"/>
    </row>
    <row r="8032" spans="1:6">
      <c r="A8032"/>
      <c r="E8032"/>
      <c r="F8032"/>
    </row>
    <row r="8033" spans="1:6">
      <c r="A8033"/>
      <c r="E8033"/>
      <c r="F8033"/>
    </row>
    <row r="8034" spans="1:6">
      <c r="A8034"/>
      <c r="E8034"/>
      <c r="F8034"/>
    </row>
    <row r="8035" spans="1:6">
      <c r="A8035"/>
      <c r="E8035"/>
      <c r="F8035"/>
    </row>
    <row r="8036" spans="1:6">
      <c r="A8036"/>
      <c r="E8036"/>
      <c r="F8036"/>
    </row>
    <row r="8037" spans="1:6">
      <c r="A8037"/>
      <c r="E8037"/>
      <c r="F8037"/>
    </row>
    <row r="8038" spans="1:6">
      <c r="A8038"/>
      <c r="E8038"/>
      <c r="F8038"/>
    </row>
    <row r="8039" spans="1:6">
      <c r="A8039"/>
      <c r="E8039"/>
      <c r="F8039"/>
    </row>
    <row r="8040" spans="1:6">
      <c r="A8040"/>
      <c r="E8040"/>
      <c r="F8040"/>
    </row>
    <row r="8041" spans="1:6">
      <c r="A8041"/>
      <c r="E8041"/>
      <c r="F8041"/>
    </row>
    <row r="8042" spans="1:6">
      <c r="A8042"/>
      <c r="E8042"/>
      <c r="F8042"/>
    </row>
    <row r="8043" spans="1:6">
      <c r="A8043"/>
      <c r="E8043"/>
      <c r="F8043"/>
    </row>
    <row r="8044" spans="1:6">
      <c r="A8044"/>
      <c r="E8044"/>
      <c r="F8044"/>
    </row>
    <row r="8045" spans="1:6">
      <c r="A8045"/>
      <c r="E8045"/>
      <c r="F8045"/>
    </row>
    <row r="8046" spans="1:6">
      <c r="A8046"/>
      <c r="E8046"/>
      <c r="F8046"/>
    </row>
    <row r="8047" spans="1:6">
      <c r="A8047"/>
      <c r="E8047"/>
      <c r="F8047"/>
    </row>
    <row r="8048" spans="1:6">
      <c r="A8048"/>
      <c r="E8048"/>
      <c r="F8048"/>
    </row>
    <row r="8049" spans="1:6">
      <c r="A8049"/>
      <c r="E8049"/>
      <c r="F8049"/>
    </row>
    <row r="8050" spans="1:6">
      <c r="A8050"/>
      <c r="E8050"/>
      <c r="F8050"/>
    </row>
    <row r="8051" spans="1:6">
      <c r="A8051"/>
      <c r="E8051"/>
      <c r="F8051"/>
    </row>
    <row r="8052" spans="1:6">
      <c r="A8052"/>
      <c r="E8052"/>
      <c r="F8052"/>
    </row>
    <row r="8053" spans="1:6">
      <c r="A8053"/>
      <c r="E8053"/>
      <c r="F8053"/>
    </row>
    <row r="8054" spans="1:6">
      <c r="A8054"/>
      <c r="E8054"/>
      <c r="F8054"/>
    </row>
    <row r="8055" spans="1:6">
      <c r="A8055"/>
      <c r="E8055"/>
      <c r="F8055"/>
    </row>
    <row r="8056" spans="1:6">
      <c r="A8056"/>
      <c r="E8056"/>
      <c r="F8056"/>
    </row>
    <row r="8057" spans="1:6">
      <c r="A8057"/>
      <c r="E8057"/>
      <c r="F8057"/>
    </row>
    <row r="8058" spans="1:6">
      <c r="A8058"/>
      <c r="E8058"/>
      <c r="F8058"/>
    </row>
    <row r="8059" spans="1:6">
      <c r="A8059"/>
      <c r="E8059"/>
      <c r="F8059"/>
    </row>
    <row r="8060" spans="1:6">
      <c r="A8060"/>
      <c r="E8060"/>
      <c r="F8060"/>
    </row>
    <row r="8061" spans="1:6">
      <c r="A8061"/>
      <c r="E8061"/>
      <c r="F8061"/>
    </row>
    <row r="8062" spans="1:6">
      <c r="A8062"/>
      <c r="E8062"/>
      <c r="F8062"/>
    </row>
    <row r="8063" spans="1:6">
      <c r="A8063"/>
      <c r="E8063"/>
      <c r="F8063"/>
    </row>
    <row r="8064" spans="1:6">
      <c r="A8064"/>
      <c r="E8064"/>
      <c r="F8064"/>
    </row>
    <row r="8065" spans="1:6">
      <c r="A8065"/>
      <c r="E8065"/>
      <c r="F8065"/>
    </row>
    <row r="8066" spans="1:6">
      <c r="A8066"/>
      <c r="E8066"/>
      <c r="F8066"/>
    </row>
    <row r="8067" spans="1:6">
      <c r="A8067"/>
      <c r="E8067"/>
      <c r="F8067"/>
    </row>
    <row r="8068" spans="1:6">
      <c r="A8068"/>
      <c r="E8068"/>
      <c r="F8068"/>
    </row>
    <row r="8069" spans="1:6">
      <c r="A8069"/>
      <c r="E8069"/>
      <c r="F8069"/>
    </row>
    <row r="8070" spans="1:6">
      <c r="A8070"/>
      <c r="E8070"/>
      <c r="F8070"/>
    </row>
    <row r="8071" spans="1:6">
      <c r="A8071"/>
      <c r="E8071"/>
      <c r="F8071"/>
    </row>
    <row r="8072" spans="1:6">
      <c r="A8072"/>
      <c r="E8072"/>
      <c r="F8072"/>
    </row>
    <row r="8073" spans="1:6">
      <c r="A8073"/>
      <c r="E8073"/>
      <c r="F8073"/>
    </row>
    <row r="8074" spans="1:6">
      <c r="A8074"/>
      <c r="E8074"/>
      <c r="F8074"/>
    </row>
    <row r="8075" spans="1:6">
      <c r="A8075"/>
      <c r="E8075"/>
      <c r="F8075"/>
    </row>
    <row r="8076" spans="1:6">
      <c r="A8076"/>
      <c r="E8076"/>
      <c r="F8076"/>
    </row>
    <row r="8077" spans="1:6">
      <c r="A8077"/>
      <c r="E8077"/>
      <c r="F8077"/>
    </row>
    <row r="8078" spans="1:6">
      <c r="A8078"/>
      <c r="E8078"/>
      <c r="F8078"/>
    </row>
    <row r="8079" spans="1:6">
      <c r="A8079"/>
      <c r="E8079"/>
      <c r="F8079"/>
    </row>
    <row r="8080" spans="1:6">
      <c r="A8080"/>
      <c r="E8080"/>
      <c r="F8080"/>
    </row>
    <row r="8081" spans="1:6">
      <c r="A8081"/>
      <c r="E8081"/>
      <c r="F8081"/>
    </row>
    <row r="8082" spans="1:6">
      <c r="A8082"/>
      <c r="E8082"/>
      <c r="F8082"/>
    </row>
    <row r="8083" spans="1:6">
      <c r="A8083"/>
      <c r="E8083"/>
      <c r="F8083"/>
    </row>
    <row r="8084" spans="1:6">
      <c r="A8084"/>
      <c r="E8084"/>
      <c r="F8084"/>
    </row>
    <row r="8085" spans="1:6">
      <c r="A8085"/>
      <c r="E8085"/>
      <c r="F8085"/>
    </row>
    <row r="8086" spans="1:6">
      <c r="A8086"/>
      <c r="E8086"/>
      <c r="F8086"/>
    </row>
    <row r="8087" spans="1:6">
      <c r="A8087"/>
      <c r="E8087"/>
      <c r="F8087"/>
    </row>
    <row r="8088" spans="1:6">
      <c r="A8088"/>
      <c r="E8088"/>
      <c r="F8088"/>
    </row>
    <row r="8089" spans="1:6">
      <c r="A8089"/>
      <c r="E8089"/>
      <c r="F8089"/>
    </row>
    <row r="8090" spans="1:6">
      <c r="A8090"/>
      <c r="E8090"/>
      <c r="F8090"/>
    </row>
    <row r="8091" spans="1:6">
      <c r="A8091"/>
      <c r="E8091"/>
      <c r="F8091"/>
    </row>
    <row r="8092" spans="1:6">
      <c r="A8092"/>
      <c r="E8092"/>
      <c r="F8092"/>
    </row>
    <row r="8093" spans="1:6">
      <c r="A8093"/>
      <c r="E8093"/>
      <c r="F8093"/>
    </row>
    <row r="8094" spans="1:6">
      <c r="A8094"/>
      <c r="E8094"/>
      <c r="F8094"/>
    </row>
    <row r="8095" spans="1:6">
      <c r="A8095"/>
      <c r="E8095"/>
      <c r="F8095"/>
    </row>
    <row r="8096" spans="1:6">
      <c r="A8096"/>
      <c r="E8096"/>
      <c r="F8096"/>
    </row>
    <row r="8097" spans="1:6">
      <c r="A8097"/>
      <c r="E8097"/>
      <c r="F8097"/>
    </row>
    <row r="8098" spans="1:6">
      <c r="A8098"/>
      <c r="E8098"/>
      <c r="F8098"/>
    </row>
    <row r="8099" spans="1:6">
      <c r="A8099"/>
      <c r="E8099"/>
      <c r="F8099"/>
    </row>
    <row r="8100" spans="1:6">
      <c r="A8100"/>
      <c r="E8100"/>
      <c r="F8100"/>
    </row>
    <row r="8101" spans="1:6">
      <c r="A8101"/>
      <c r="E8101"/>
      <c r="F8101"/>
    </row>
    <row r="8102" spans="1:6">
      <c r="A8102"/>
      <c r="E8102"/>
      <c r="F8102"/>
    </row>
    <row r="8103" spans="1:6">
      <c r="A8103"/>
      <c r="E8103"/>
      <c r="F8103"/>
    </row>
    <row r="8104" spans="1:6">
      <c r="A8104"/>
      <c r="E8104"/>
      <c r="F8104"/>
    </row>
    <row r="8105" spans="1:6">
      <c r="A8105"/>
      <c r="E8105"/>
      <c r="F8105"/>
    </row>
    <row r="8106" spans="1:6">
      <c r="A8106"/>
      <c r="E8106"/>
      <c r="F8106"/>
    </row>
    <row r="8107" spans="1:6">
      <c r="A8107"/>
      <c r="E8107"/>
      <c r="F8107"/>
    </row>
    <row r="8108" spans="1:6">
      <c r="A8108"/>
      <c r="E8108"/>
      <c r="F8108"/>
    </row>
    <row r="8109" spans="1:6">
      <c r="A8109"/>
      <c r="E8109"/>
      <c r="F8109"/>
    </row>
    <row r="8110" spans="1:6">
      <c r="A8110"/>
      <c r="E8110"/>
      <c r="F8110"/>
    </row>
    <row r="8111" spans="1:6">
      <c r="A8111"/>
      <c r="E8111"/>
      <c r="F8111"/>
    </row>
    <row r="8112" spans="1:6">
      <c r="A8112"/>
      <c r="E8112"/>
      <c r="F8112"/>
    </row>
    <row r="8113" spans="1:6">
      <c r="A8113"/>
      <c r="E8113"/>
      <c r="F8113"/>
    </row>
    <row r="8114" spans="1:6">
      <c r="A8114"/>
      <c r="E8114"/>
      <c r="F8114"/>
    </row>
    <row r="8115" spans="1:6">
      <c r="A8115"/>
      <c r="E8115"/>
      <c r="F8115"/>
    </row>
    <row r="8116" spans="1:6">
      <c r="A8116"/>
      <c r="E8116"/>
      <c r="F8116"/>
    </row>
    <row r="8117" spans="1:6">
      <c r="A8117"/>
      <c r="E8117"/>
      <c r="F8117"/>
    </row>
    <row r="8118" spans="1:6">
      <c r="A8118"/>
      <c r="E8118"/>
      <c r="F8118"/>
    </row>
    <row r="8119" spans="1:6">
      <c r="A8119"/>
      <c r="E8119"/>
      <c r="F8119"/>
    </row>
    <row r="8120" spans="1:6">
      <c r="A8120"/>
      <c r="E8120"/>
      <c r="F8120"/>
    </row>
    <row r="8121" spans="1:6">
      <c r="A8121"/>
      <c r="E8121"/>
      <c r="F8121"/>
    </row>
    <row r="8122" spans="1:6">
      <c r="A8122"/>
      <c r="E8122"/>
      <c r="F8122"/>
    </row>
    <row r="8123" spans="1:6">
      <c r="A8123"/>
      <c r="E8123"/>
      <c r="F8123"/>
    </row>
    <row r="8124" spans="1:6">
      <c r="A8124"/>
      <c r="E8124"/>
      <c r="F8124"/>
    </row>
    <row r="8125" spans="1:6">
      <c r="A8125"/>
      <c r="E8125"/>
      <c r="F8125"/>
    </row>
    <row r="8126" spans="1:6">
      <c r="A8126"/>
      <c r="E8126"/>
      <c r="F8126"/>
    </row>
    <row r="8127" spans="1:6">
      <c r="A8127"/>
      <c r="E8127"/>
      <c r="F8127"/>
    </row>
    <row r="8128" spans="1:6">
      <c r="A8128"/>
      <c r="E8128"/>
      <c r="F8128"/>
    </row>
    <row r="8129" spans="1:6">
      <c r="A8129"/>
      <c r="E8129"/>
      <c r="F8129"/>
    </row>
    <row r="8130" spans="1:6">
      <c r="A8130"/>
      <c r="E8130"/>
      <c r="F8130"/>
    </row>
    <row r="8131" spans="1:6">
      <c r="A8131"/>
      <c r="E8131"/>
      <c r="F8131"/>
    </row>
    <row r="8132" spans="1:6">
      <c r="A8132"/>
      <c r="E8132"/>
      <c r="F8132"/>
    </row>
    <row r="8133" spans="1:6">
      <c r="A8133"/>
      <c r="E8133"/>
      <c r="F8133"/>
    </row>
    <row r="8134" spans="1:6">
      <c r="A8134"/>
      <c r="E8134"/>
      <c r="F8134"/>
    </row>
    <row r="8135" spans="1:6">
      <c r="A8135"/>
      <c r="E8135"/>
      <c r="F8135"/>
    </row>
    <row r="8136" spans="1:6">
      <c r="A8136"/>
      <c r="E8136"/>
      <c r="F8136"/>
    </row>
    <row r="8137" spans="1:6">
      <c r="A8137"/>
      <c r="E8137"/>
      <c r="F8137"/>
    </row>
    <row r="8138" spans="1:6">
      <c r="A8138"/>
      <c r="E8138"/>
      <c r="F8138"/>
    </row>
    <row r="8139" spans="1:6">
      <c r="A8139"/>
      <c r="E8139"/>
      <c r="F8139"/>
    </row>
    <row r="8140" spans="1:6">
      <c r="A8140"/>
      <c r="E8140"/>
      <c r="F8140"/>
    </row>
    <row r="8141" spans="1:6">
      <c r="A8141"/>
      <c r="E8141"/>
      <c r="F8141"/>
    </row>
    <row r="8142" spans="1:6">
      <c r="A8142"/>
      <c r="E8142"/>
      <c r="F8142"/>
    </row>
    <row r="8143" spans="1:6">
      <c r="A8143"/>
      <c r="E8143"/>
      <c r="F8143"/>
    </row>
    <row r="8144" spans="1:6">
      <c r="A8144"/>
      <c r="E8144"/>
      <c r="F8144"/>
    </row>
    <row r="8145" spans="1:6">
      <c r="A8145"/>
      <c r="E8145"/>
      <c r="F8145"/>
    </row>
    <row r="8146" spans="1:6">
      <c r="A8146"/>
      <c r="E8146"/>
      <c r="F8146"/>
    </row>
    <row r="8147" spans="1:6">
      <c r="A8147"/>
      <c r="E8147"/>
      <c r="F8147"/>
    </row>
    <row r="8148" spans="1:6">
      <c r="A8148"/>
      <c r="E8148"/>
      <c r="F8148"/>
    </row>
    <row r="8149" spans="1:6">
      <c r="A8149"/>
      <c r="E8149"/>
      <c r="F8149"/>
    </row>
    <row r="8150" spans="1:6">
      <c r="A8150"/>
      <c r="E8150"/>
      <c r="F8150"/>
    </row>
    <row r="8151" spans="1:6">
      <c r="A8151"/>
      <c r="E8151"/>
      <c r="F8151"/>
    </row>
    <row r="8152" spans="1:6">
      <c r="A8152"/>
      <c r="E8152"/>
      <c r="F8152"/>
    </row>
    <row r="8153" spans="1:6">
      <c r="A8153"/>
      <c r="E8153"/>
      <c r="F8153"/>
    </row>
    <row r="8154" spans="1:6">
      <c r="A8154"/>
      <c r="E8154"/>
      <c r="F8154"/>
    </row>
    <row r="8155" spans="1:6">
      <c r="A8155"/>
      <c r="E8155"/>
      <c r="F8155"/>
    </row>
    <row r="8156" spans="1:6">
      <c r="A8156"/>
      <c r="E8156"/>
      <c r="F8156"/>
    </row>
    <row r="8157" spans="1:6">
      <c r="A8157"/>
      <c r="E8157"/>
      <c r="F8157"/>
    </row>
    <row r="8158" spans="1:6">
      <c r="A8158"/>
      <c r="E8158"/>
      <c r="F8158"/>
    </row>
    <row r="8159" spans="1:6">
      <c r="A8159"/>
      <c r="E8159"/>
      <c r="F8159"/>
    </row>
    <row r="8160" spans="1:6">
      <c r="A8160"/>
      <c r="E8160"/>
      <c r="F8160"/>
    </row>
    <row r="8161" spans="1:6">
      <c r="A8161"/>
      <c r="E8161"/>
      <c r="F8161"/>
    </row>
    <row r="8162" spans="1:6">
      <c r="A8162"/>
      <c r="E8162"/>
      <c r="F8162"/>
    </row>
    <row r="8163" spans="1:6">
      <c r="A8163"/>
      <c r="E8163"/>
      <c r="F8163"/>
    </row>
    <row r="8164" spans="1:6">
      <c r="A8164"/>
      <c r="E8164"/>
      <c r="F8164"/>
    </row>
    <row r="8165" spans="1:6">
      <c r="A8165"/>
      <c r="E8165"/>
      <c r="F8165"/>
    </row>
    <row r="8166" spans="1:6">
      <c r="A8166"/>
      <c r="E8166"/>
      <c r="F8166"/>
    </row>
    <row r="8167" spans="1:6">
      <c r="A8167"/>
      <c r="E8167"/>
      <c r="F8167"/>
    </row>
    <row r="8168" spans="1:6">
      <c r="A8168"/>
      <c r="E8168"/>
      <c r="F8168"/>
    </row>
    <row r="8169" spans="1:6">
      <c r="A8169"/>
      <c r="E8169"/>
      <c r="F8169"/>
    </row>
    <row r="8170" spans="1:6">
      <c r="A8170"/>
      <c r="E8170"/>
      <c r="F8170"/>
    </row>
    <row r="8171" spans="1:6">
      <c r="A8171"/>
      <c r="E8171"/>
      <c r="F8171"/>
    </row>
    <row r="8172" spans="1:6">
      <c r="A8172"/>
      <c r="E8172"/>
      <c r="F8172"/>
    </row>
    <row r="8173" spans="1:6">
      <c r="A8173"/>
      <c r="E8173"/>
      <c r="F8173"/>
    </row>
    <row r="8174" spans="1:6">
      <c r="A8174"/>
      <c r="E8174"/>
      <c r="F8174"/>
    </row>
    <row r="8175" spans="1:6">
      <c r="A8175"/>
      <c r="E8175"/>
      <c r="F8175"/>
    </row>
    <row r="8176" spans="1:6">
      <c r="A8176"/>
      <c r="E8176"/>
      <c r="F8176"/>
    </row>
    <row r="8177" spans="1:6">
      <c r="A8177"/>
      <c r="E8177"/>
      <c r="F8177"/>
    </row>
    <row r="8178" spans="1:6">
      <c r="A8178"/>
      <c r="E8178"/>
      <c r="F8178"/>
    </row>
    <row r="8179" spans="1:6">
      <c r="A8179"/>
      <c r="E8179"/>
      <c r="F8179"/>
    </row>
    <row r="8180" spans="1:6">
      <c r="A8180"/>
      <c r="E8180"/>
      <c r="F8180"/>
    </row>
    <row r="8181" spans="1:6">
      <c r="A8181"/>
      <c r="E8181"/>
      <c r="F8181"/>
    </row>
    <row r="8182" spans="1:6">
      <c r="A8182"/>
      <c r="E8182"/>
      <c r="F8182"/>
    </row>
    <row r="8183" spans="1:6">
      <c r="A8183"/>
      <c r="E8183"/>
      <c r="F8183"/>
    </row>
    <row r="8184" spans="1:6">
      <c r="A8184"/>
      <c r="E8184"/>
      <c r="F8184"/>
    </row>
    <row r="8185" spans="1:6">
      <c r="A8185"/>
      <c r="E8185"/>
      <c r="F8185"/>
    </row>
    <row r="8186" spans="1:6">
      <c r="A8186"/>
      <c r="E8186"/>
      <c r="F8186"/>
    </row>
    <row r="8187" spans="1:6">
      <c r="A8187"/>
      <c r="E8187"/>
      <c r="F8187"/>
    </row>
    <row r="8188" spans="1:6">
      <c r="A8188"/>
      <c r="E8188"/>
      <c r="F8188"/>
    </row>
    <row r="8189" spans="1:6">
      <c r="A8189"/>
      <c r="E8189"/>
      <c r="F8189"/>
    </row>
    <row r="8190" spans="1:6">
      <c r="A8190"/>
      <c r="E8190"/>
      <c r="F8190"/>
    </row>
    <row r="8191" spans="1:6">
      <c r="A8191"/>
      <c r="E8191"/>
      <c r="F8191"/>
    </row>
    <row r="8192" spans="1:6">
      <c r="A8192"/>
      <c r="E8192"/>
      <c r="F8192"/>
    </row>
    <row r="8193" spans="1:6">
      <c r="A8193"/>
      <c r="E8193"/>
      <c r="F8193"/>
    </row>
    <row r="8194" spans="1:6">
      <c r="A8194"/>
      <c r="E8194"/>
      <c r="F8194"/>
    </row>
    <row r="8195" spans="1:6">
      <c r="A8195"/>
      <c r="E8195"/>
      <c r="F8195"/>
    </row>
    <row r="8196" spans="1:6">
      <c r="A8196"/>
      <c r="E8196"/>
      <c r="F8196"/>
    </row>
    <row r="8197" spans="1:6">
      <c r="A8197"/>
      <c r="E8197"/>
      <c r="F8197"/>
    </row>
    <row r="8198" spans="1:6">
      <c r="A8198"/>
      <c r="E8198"/>
      <c r="F8198"/>
    </row>
    <row r="8199" spans="1:6">
      <c r="A8199"/>
      <c r="E8199"/>
      <c r="F8199"/>
    </row>
    <row r="8200" spans="1:6">
      <c r="A8200"/>
      <c r="E8200"/>
      <c r="F8200"/>
    </row>
    <row r="8201" spans="1:6">
      <c r="A8201"/>
      <c r="E8201"/>
      <c r="F8201"/>
    </row>
    <row r="8202" spans="1:6">
      <c r="A8202"/>
      <c r="E8202"/>
      <c r="F8202"/>
    </row>
    <row r="8203" spans="1:6">
      <c r="A8203"/>
      <c r="E8203"/>
      <c r="F8203"/>
    </row>
    <row r="8204" spans="1:6">
      <c r="A8204"/>
      <c r="E8204"/>
      <c r="F8204"/>
    </row>
    <row r="8205" spans="1:6">
      <c r="A8205"/>
      <c r="E8205"/>
      <c r="F8205"/>
    </row>
    <row r="8206" spans="1:6">
      <c r="A8206"/>
      <c r="E8206"/>
      <c r="F8206"/>
    </row>
    <row r="8207" spans="1:6">
      <c r="A8207"/>
      <c r="E8207"/>
      <c r="F8207"/>
    </row>
    <row r="8208" spans="1:6">
      <c r="A8208"/>
      <c r="E8208"/>
      <c r="F8208"/>
    </row>
    <row r="8209" spans="1:6">
      <c r="A8209"/>
      <c r="E8209"/>
      <c r="F8209"/>
    </row>
    <row r="8210" spans="1:6">
      <c r="A8210"/>
      <c r="E8210"/>
      <c r="F8210"/>
    </row>
    <row r="8211" spans="1:6">
      <c r="A8211"/>
      <c r="E8211"/>
      <c r="F8211"/>
    </row>
    <row r="8212" spans="1:6">
      <c r="A8212"/>
      <c r="E8212"/>
      <c r="F8212"/>
    </row>
    <row r="8213" spans="1:6">
      <c r="A8213"/>
      <c r="E8213"/>
      <c r="F8213"/>
    </row>
    <row r="8214" spans="1:6">
      <c r="A8214"/>
      <c r="E8214"/>
      <c r="F8214"/>
    </row>
    <row r="8215" spans="1:6">
      <c r="A8215"/>
      <c r="E8215"/>
      <c r="F8215"/>
    </row>
    <row r="8216" spans="1:6">
      <c r="A8216"/>
      <c r="E8216"/>
      <c r="F8216"/>
    </row>
    <row r="8217" spans="1:6">
      <c r="A8217"/>
      <c r="E8217"/>
      <c r="F8217"/>
    </row>
    <row r="8218" spans="1:6">
      <c r="A8218"/>
      <c r="E8218"/>
      <c r="F8218"/>
    </row>
    <row r="8219" spans="1:6">
      <c r="A8219"/>
      <c r="E8219"/>
      <c r="F8219"/>
    </row>
    <row r="8220" spans="1:6">
      <c r="A8220"/>
      <c r="E8220"/>
      <c r="F8220"/>
    </row>
    <row r="8221" spans="1:6">
      <c r="A8221"/>
      <c r="E8221"/>
      <c r="F8221"/>
    </row>
    <row r="8222" spans="1:6">
      <c r="A8222"/>
      <c r="E8222"/>
      <c r="F8222"/>
    </row>
    <row r="8223" spans="1:6">
      <c r="A8223"/>
      <c r="E8223"/>
      <c r="F8223"/>
    </row>
    <row r="8224" spans="1:6">
      <c r="A8224"/>
      <c r="E8224"/>
      <c r="F8224"/>
    </row>
    <row r="8225" spans="1:6">
      <c r="A8225"/>
      <c r="E8225"/>
      <c r="F8225"/>
    </row>
    <row r="8226" spans="1:6">
      <c r="A8226"/>
      <c r="E8226"/>
      <c r="F8226"/>
    </row>
    <row r="8227" spans="1:6">
      <c r="A8227"/>
      <c r="E8227"/>
      <c r="F8227"/>
    </row>
    <row r="8228" spans="1:6">
      <c r="A8228"/>
      <c r="E8228"/>
      <c r="F8228"/>
    </row>
    <row r="8229" spans="1:6">
      <c r="A8229"/>
      <c r="E8229"/>
      <c r="F8229"/>
    </row>
    <row r="8230" spans="1:6">
      <c r="A8230"/>
      <c r="E8230"/>
      <c r="F8230"/>
    </row>
    <row r="8231" spans="1:6">
      <c r="A8231"/>
      <c r="E8231"/>
      <c r="F8231"/>
    </row>
    <row r="8232" spans="1:6">
      <c r="A8232"/>
      <c r="E8232"/>
      <c r="F8232"/>
    </row>
    <row r="8233" spans="1:6">
      <c r="A8233"/>
      <c r="E8233"/>
      <c r="F8233"/>
    </row>
    <row r="8234" spans="1:6">
      <c r="A8234"/>
      <c r="E8234"/>
      <c r="F8234"/>
    </row>
    <row r="8235" spans="1:6">
      <c r="A8235"/>
      <c r="E8235"/>
      <c r="F8235"/>
    </row>
    <row r="8236" spans="1:6">
      <c r="A8236"/>
      <c r="E8236"/>
      <c r="F8236"/>
    </row>
    <row r="8237" spans="1:6">
      <c r="A8237"/>
      <c r="E8237"/>
      <c r="F8237"/>
    </row>
    <row r="8238" spans="1:6">
      <c r="A8238"/>
      <c r="E8238"/>
      <c r="F8238"/>
    </row>
    <row r="8239" spans="1:6">
      <c r="A8239"/>
      <c r="E8239"/>
      <c r="F8239"/>
    </row>
    <row r="8240" spans="1:6">
      <c r="A8240"/>
      <c r="E8240"/>
      <c r="F8240"/>
    </row>
    <row r="8241" spans="1:6">
      <c r="A8241"/>
      <c r="E8241"/>
      <c r="F8241"/>
    </row>
    <row r="8242" spans="1:6">
      <c r="A8242"/>
      <c r="E8242"/>
      <c r="F8242"/>
    </row>
    <row r="8243" spans="1:6">
      <c r="A8243"/>
      <c r="E8243"/>
      <c r="F8243"/>
    </row>
    <row r="8244" spans="1:6">
      <c r="A8244"/>
      <c r="E8244"/>
      <c r="F8244"/>
    </row>
    <row r="8245" spans="1:6">
      <c r="A8245"/>
      <c r="E8245"/>
      <c r="F8245"/>
    </row>
    <row r="8246" spans="1:6">
      <c r="A8246"/>
      <c r="E8246"/>
      <c r="F8246"/>
    </row>
    <row r="8247" spans="1:6">
      <c r="A8247"/>
      <c r="E8247"/>
      <c r="F8247"/>
    </row>
    <row r="8248" spans="1:6">
      <c r="A8248"/>
      <c r="E8248"/>
      <c r="F8248"/>
    </row>
    <row r="8249" spans="1:6">
      <c r="A8249"/>
      <c r="E8249"/>
      <c r="F8249"/>
    </row>
    <row r="8250" spans="1:6">
      <c r="A8250"/>
      <c r="E8250"/>
      <c r="F8250"/>
    </row>
    <row r="8251" spans="1:6">
      <c r="A8251"/>
      <c r="E8251"/>
      <c r="F8251"/>
    </row>
    <row r="8252" spans="1:6">
      <c r="A8252"/>
      <c r="E8252"/>
      <c r="F8252"/>
    </row>
    <row r="8253" spans="1:6">
      <c r="A8253"/>
      <c r="E8253"/>
      <c r="F8253"/>
    </row>
    <row r="8254" spans="1:6">
      <c r="A8254"/>
      <c r="E8254"/>
      <c r="F8254"/>
    </row>
    <row r="8255" spans="1:6">
      <c r="A8255"/>
      <c r="E8255"/>
      <c r="F8255"/>
    </row>
    <row r="8256" spans="1:6">
      <c r="A8256"/>
      <c r="E8256"/>
      <c r="F8256"/>
    </row>
    <row r="8257" spans="1:6">
      <c r="A8257"/>
      <c r="E8257"/>
      <c r="F8257"/>
    </row>
    <row r="8258" spans="1:6">
      <c r="A8258"/>
      <c r="E8258"/>
      <c r="F8258"/>
    </row>
    <row r="8259" spans="1:6">
      <c r="A8259"/>
      <c r="E8259"/>
      <c r="F8259"/>
    </row>
    <row r="8260" spans="1:6">
      <c r="A8260"/>
      <c r="E8260"/>
      <c r="F8260"/>
    </row>
    <row r="8261" spans="1:6">
      <c r="A8261"/>
      <c r="E8261"/>
      <c r="F8261"/>
    </row>
    <row r="8262" spans="1:6">
      <c r="A8262"/>
      <c r="E8262"/>
      <c r="F8262"/>
    </row>
    <row r="8263" spans="1:6">
      <c r="A8263"/>
      <c r="E8263"/>
      <c r="F8263"/>
    </row>
    <row r="8264" spans="1:6">
      <c r="A8264"/>
      <c r="E8264"/>
      <c r="F8264"/>
    </row>
    <row r="8265" spans="1:6">
      <c r="A8265"/>
      <c r="E8265"/>
      <c r="F8265"/>
    </row>
    <row r="8266" spans="1:6">
      <c r="A8266"/>
      <c r="E8266"/>
      <c r="F8266"/>
    </row>
    <row r="8267" spans="1:6">
      <c r="A8267"/>
      <c r="E8267"/>
      <c r="F8267"/>
    </row>
    <row r="8268" spans="1:6">
      <c r="A8268"/>
      <c r="E8268"/>
      <c r="F8268"/>
    </row>
    <row r="8269" spans="1:6">
      <c r="A8269"/>
      <c r="E8269"/>
      <c r="F8269"/>
    </row>
    <row r="8270" spans="1:6">
      <c r="A8270"/>
      <c r="E8270"/>
      <c r="F8270"/>
    </row>
    <row r="8271" spans="1:6">
      <c r="A8271"/>
      <c r="E8271"/>
      <c r="F8271"/>
    </row>
    <row r="8272" spans="1:6">
      <c r="A8272"/>
      <c r="E8272"/>
      <c r="F8272"/>
    </row>
    <row r="8273" spans="1:6">
      <c r="A8273"/>
      <c r="E8273"/>
      <c r="F8273"/>
    </row>
    <row r="8274" spans="1:6">
      <c r="A8274"/>
      <c r="E8274"/>
      <c r="F8274"/>
    </row>
    <row r="8275" spans="1:6">
      <c r="A8275"/>
      <c r="E8275"/>
      <c r="F8275"/>
    </row>
    <row r="8276" spans="1:6">
      <c r="A8276"/>
      <c r="E8276"/>
      <c r="F8276"/>
    </row>
    <row r="8277" spans="1:6">
      <c r="A8277"/>
      <c r="E8277"/>
      <c r="F8277"/>
    </row>
    <row r="8278" spans="1:6">
      <c r="A8278"/>
      <c r="E8278"/>
      <c r="F8278"/>
    </row>
    <row r="8279" spans="1:6">
      <c r="A8279"/>
      <c r="E8279"/>
      <c r="F8279"/>
    </row>
    <row r="8280" spans="1:6">
      <c r="A8280"/>
      <c r="E8280"/>
      <c r="F8280"/>
    </row>
    <row r="8281" spans="1:6">
      <c r="A8281"/>
      <c r="E8281"/>
      <c r="F8281"/>
    </row>
    <row r="8282" spans="1:6">
      <c r="A8282"/>
      <c r="E8282"/>
      <c r="F8282"/>
    </row>
    <row r="8283" spans="1:6">
      <c r="A8283"/>
      <c r="E8283"/>
      <c r="F8283"/>
    </row>
    <row r="8284" spans="1:6">
      <c r="A8284"/>
      <c r="E8284"/>
      <c r="F8284"/>
    </row>
    <row r="8285" spans="1:6">
      <c r="A8285"/>
      <c r="E8285"/>
      <c r="F8285"/>
    </row>
    <row r="8286" spans="1:6">
      <c r="A8286"/>
      <c r="E8286"/>
      <c r="F8286"/>
    </row>
    <row r="8287" spans="1:6">
      <c r="A8287"/>
      <c r="E8287"/>
      <c r="F8287"/>
    </row>
    <row r="8288" spans="1:6">
      <c r="A8288"/>
      <c r="E8288"/>
      <c r="F8288"/>
    </row>
    <row r="8289" spans="1:6">
      <c r="A8289"/>
      <c r="E8289"/>
      <c r="F8289"/>
    </row>
    <row r="8290" spans="1:6">
      <c r="A8290"/>
      <c r="E8290"/>
      <c r="F8290"/>
    </row>
    <row r="8291" spans="1:6">
      <c r="A8291"/>
      <c r="E8291"/>
      <c r="F8291"/>
    </row>
    <row r="8292" spans="1:6">
      <c r="A8292"/>
      <c r="E8292"/>
      <c r="F8292"/>
    </row>
    <row r="8293" spans="1:6">
      <c r="A8293"/>
      <c r="E8293"/>
      <c r="F8293"/>
    </row>
    <row r="8294" spans="1:6">
      <c r="A8294"/>
      <c r="E8294"/>
      <c r="F8294"/>
    </row>
    <row r="8295" spans="1:6">
      <c r="A8295"/>
      <c r="E8295"/>
      <c r="F8295"/>
    </row>
    <row r="8296" spans="1:6">
      <c r="A8296"/>
      <c r="E8296"/>
      <c r="F8296"/>
    </row>
    <row r="8297" spans="1:6">
      <c r="A8297"/>
      <c r="E8297"/>
      <c r="F8297"/>
    </row>
    <row r="8298" spans="1:6">
      <c r="A8298"/>
      <c r="E8298"/>
      <c r="F8298"/>
    </row>
    <row r="8299" spans="1:6">
      <c r="A8299"/>
      <c r="E8299"/>
      <c r="F8299"/>
    </row>
    <row r="8300" spans="1:6">
      <c r="A8300"/>
      <c r="E8300"/>
      <c r="F8300"/>
    </row>
    <row r="8301" spans="1:6">
      <c r="A8301"/>
      <c r="E8301"/>
      <c r="F8301"/>
    </row>
    <row r="8302" spans="1:6">
      <c r="A8302"/>
      <c r="E8302"/>
      <c r="F8302"/>
    </row>
    <row r="8303" spans="1:6">
      <c r="A8303"/>
      <c r="E8303"/>
      <c r="F8303"/>
    </row>
    <row r="8304" spans="1:6">
      <c r="A8304"/>
      <c r="E8304"/>
      <c r="F8304"/>
    </row>
    <row r="8305" spans="1:6">
      <c r="A8305"/>
      <c r="E8305"/>
      <c r="F8305"/>
    </row>
    <row r="8306" spans="1:6">
      <c r="A8306"/>
      <c r="E8306"/>
      <c r="F8306"/>
    </row>
    <row r="8307" spans="1:6">
      <c r="A8307"/>
      <c r="E8307"/>
      <c r="F8307"/>
    </row>
    <row r="8308" spans="1:6">
      <c r="A8308"/>
      <c r="E8308"/>
      <c r="F8308"/>
    </row>
    <row r="8309" spans="1:6">
      <c r="A8309"/>
      <c r="E8309"/>
      <c r="F8309"/>
    </row>
    <row r="8310" spans="1:6">
      <c r="A8310"/>
      <c r="E8310"/>
      <c r="F8310"/>
    </row>
    <row r="8311" spans="1:6">
      <c r="A8311"/>
      <c r="E8311"/>
      <c r="F8311"/>
    </row>
    <row r="8312" spans="1:6">
      <c r="A8312"/>
      <c r="E8312"/>
      <c r="F8312"/>
    </row>
    <row r="8313" spans="1:6">
      <c r="A8313"/>
      <c r="E8313"/>
      <c r="F8313"/>
    </row>
    <row r="8314" spans="1:6">
      <c r="A8314"/>
      <c r="E8314"/>
      <c r="F8314"/>
    </row>
    <row r="8315" spans="1:6">
      <c r="A8315"/>
      <c r="E8315"/>
      <c r="F8315"/>
    </row>
    <row r="8316" spans="1:6">
      <c r="A8316"/>
      <c r="E8316"/>
      <c r="F8316"/>
    </row>
    <row r="8317" spans="1:6">
      <c r="A8317"/>
      <c r="E8317"/>
      <c r="F8317"/>
    </row>
    <row r="8318" spans="1:6">
      <c r="A8318"/>
      <c r="E8318"/>
      <c r="F8318"/>
    </row>
    <row r="8319" spans="1:6">
      <c r="A8319"/>
      <c r="E8319"/>
      <c r="F8319"/>
    </row>
    <row r="8320" spans="1:6">
      <c r="A8320"/>
      <c r="E8320"/>
      <c r="F8320"/>
    </row>
    <row r="8321" spans="1:6">
      <c r="A8321"/>
      <c r="E8321"/>
      <c r="F8321"/>
    </row>
    <row r="8322" spans="1:6">
      <c r="A8322"/>
      <c r="E8322"/>
      <c r="F8322"/>
    </row>
    <row r="8323" spans="1:6">
      <c r="A8323"/>
      <c r="E8323"/>
      <c r="F8323"/>
    </row>
    <row r="8324" spans="1:6">
      <c r="A8324"/>
      <c r="E8324"/>
      <c r="F8324"/>
    </row>
    <row r="8325" spans="1:6">
      <c r="A8325"/>
      <c r="E8325"/>
      <c r="F8325"/>
    </row>
    <row r="8326" spans="1:6">
      <c r="A8326"/>
      <c r="E8326"/>
      <c r="F8326"/>
    </row>
    <row r="8327" spans="1:6">
      <c r="A8327"/>
      <c r="E8327"/>
      <c r="F8327"/>
    </row>
    <row r="8328" spans="1:6">
      <c r="A8328"/>
      <c r="E8328"/>
      <c r="F8328"/>
    </row>
    <row r="8329" spans="1:6">
      <c r="A8329"/>
      <c r="E8329"/>
      <c r="F8329"/>
    </row>
    <row r="8330" spans="1:6">
      <c r="A8330"/>
      <c r="E8330"/>
      <c r="F8330"/>
    </row>
    <row r="8331" spans="1:6">
      <c r="A8331"/>
      <c r="E8331"/>
      <c r="F8331"/>
    </row>
    <row r="8332" spans="1:6">
      <c r="A8332"/>
      <c r="E8332"/>
      <c r="F8332"/>
    </row>
    <row r="8333" spans="1:6">
      <c r="A8333"/>
      <c r="E8333"/>
      <c r="F8333"/>
    </row>
    <row r="8334" spans="1:6">
      <c r="A8334"/>
      <c r="E8334"/>
      <c r="F8334"/>
    </row>
    <row r="8335" spans="1:6">
      <c r="A8335"/>
      <c r="E8335"/>
      <c r="F8335"/>
    </row>
    <row r="8336" spans="1:6">
      <c r="A8336"/>
      <c r="E8336"/>
      <c r="F8336"/>
    </row>
    <row r="8337" spans="1:6">
      <c r="A8337"/>
      <c r="E8337"/>
      <c r="F8337"/>
    </row>
    <row r="8338" spans="1:6">
      <c r="A8338"/>
      <c r="E8338"/>
      <c r="F8338"/>
    </row>
    <row r="8339" spans="1:6">
      <c r="A8339"/>
      <c r="E8339"/>
      <c r="F8339"/>
    </row>
    <row r="8340" spans="1:6">
      <c r="A8340"/>
      <c r="E8340"/>
      <c r="F8340"/>
    </row>
    <row r="8341" spans="1:6">
      <c r="A8341"/>
      <c r="E8341"/>
      <c r="F8341"/>
    </row>
    <row r="8342" spans="1:6">
      <c r="A8342"/>
      <c r="E8342"/>
      <c r="F8342"/>
    </row>
    <row r="8343" spans="1:6">
      <c r="A8343"/>
      <c r="E8343"/>
      <c r="F8343"/>
    </row>
    <row r="8344" spans="1:6">
      <c r="A8344"/>
      <c r="E8344"/>
      <c r="F8344"/>
    </row>
    <row r="8345" spans="1:6">
      <c r="A8345"/>
      <c r="E8345"/>
      <c r="F8345"/>
    </row>
    <row r="8346" spans="1:6">
      <c r="A8346"/>
      <c r="E8346"/>
      <c r="F8346"/>
    </row>
    <row r="8347" spans="1:6">
      <c r="A8347"/>
      <c r="E8347"/>
      <c r="F8347"/>
    </row>
    <row r="8348" spans="1:6">
      <c r="A8348"/>
      <c r="E8348"/>
      <c r="F8348"/>
    </row>
    <row r="8349" spans="1:6">
      <c r="A8349"/>
      <c r="E8349"/>
      <c r="F8349"/>
    </row>
    <row r="8350" spans="1:6">
      <c r="A8350"/>
      <c r="E8350"/>
      <c r="F8350"/>
    </row>
    <row r="8351" spans="1:6">
      <c r="A8351"/>
      <c r="E8351"/>
      <c r="F8351"/>
    </row>
    <row r="8352" spans="1:6">
      <c r="A8352"/>
      <c r="E8352"/>
      <c r="F8352"/>
    </row>
    <row r="8353" spans="1:6">
      <c r="A8353"/>
      <c r="E8353"/>
      <c r="F8353"/>
    </row>
    <row r="8354" spans="1:6">
      <c r="A8354"/>
      <c r="E8354"/>
      <c r="F8354"/>
    </row>
    <row r="8355" spans="1:6">
      <c r="A8355"/>
      <c r="E8355"/>
      <c r="F8355"/>
    </row>
    <row r="8356" spans="1:6">
      <c r="A8356"/>
      <c r="E8356"/>
      <c r="F8356"/>
    </row>
    <row r="8357" spans="1:6">
      <c r="A8357"/>
      <c r="E8357"/>
      <c r="F8357"/>
    </row>
    <row r="8358" spans="1:6">
      <c r="A8358"/>
      <c r="E8358"/>
      <c r="F8358"/>
    </row>
    <row r="8359" spans="1:6">
      <c r="A8359"/>
      <c r="E8359"/>
      <c r="F8359"/>
    </row>
    <row r="8360" spans="1:6">
      <c r="A8360"/>
      <c r="E8360"/>
      <c r="F8360"/>
    </row>
    <row r="8361" spans="1:6">
      <c r="A8361"/>
      <c r="E8361"/>
      <c r="F8361"/>
    </row>
    <row r="8362" spans="1:6">
      <c r="A8362"/>
      <c r="E8362"/>
      <c r="F8362"/>
    </row>
    <row r="8363" spans="1:6">
      <c r="A8363"/>
      <c r="E8363"/>
      <c r="F8363"/>
    </row>
    <row r="8364" spans="1:6">
      <c r="A8364"/>
      <c r="E8364"/>
      <c r="F8364"/>
    </row>
    <row r="8365" spans="1:6">
      <c r="A8365"/>
      <c r="E8365"/>
      <c r="F8365"/>
    </row>
    <row r="8366" spans="1:6">
      <c r="A8366"/>
      <c r="E8366"/>
      <c r="F8366"/>
    </row>
    <row r="8367" spans="1:6">
      <c r="A8367"/>
      <c r="E8367"/>
      <c r="F8367"/>
    </row>
    <row r="8368" spans="1:6">
      <c r="A8368"/>
      <c r="E8368"/>
      <c r="F8368"/>
    </row>
    <row r="8369" spans="1:6">
      <c r="A8369"/>
      <c r="E8369"/>
      <c r="F8369"/>
    </row>
    <row r="8370" spans="1:6">
      <c r="A8370"/>
      <c r="E8370"/>
      <c r="F8370"/>
    </row>
    <row r="8371" spans="1:6">
      <c r="A8371"/>
      <c r="E8371"/>
      <c r="F8371"/>
    </row>
    <row r="8372" spans="1:6">
      <c r="A8372"/>
      <c r="E8372"/>
      <c r="F8372"/>
    </row>
    <row r="8373" spans="1:6">
      <c r="A8373"/>
      <c r="E8373"/>
      <c r="F8373"/>
    </row>
    <row r="8374" spans="1:6">
      <c r="A8374"/>
      <c r="E8374"/>
      <c r="F8374"/>
    </row>
    <row r="8375" spans="1:6">
      <c r="A8375"/>
      <c r="E8375"/>
      <c r="F8375"/>
    </row>
    <row r="8376" spans="1:6">
      <c r="A8376"/>
      <c r="E8376"/>
      <c r="F8376"/>
    </row>
    <row r="8377" spans="1:6">
      <c r="A8377"/>
      <c r="E8377"/>
      <c r="F8377"/>
    </row>
    <row r="8378" spans="1:6">
      <c r="A8378"/>
      <c r="E8378"/>
      <c r="F8378"/>
    </row>
    <row r="8379" spans="1:6">
      <c r="A8379"/>
      <c r="E8379"/>
      <c r="F8379"/>
    </row>
    <row r="8380" spans="1:6">
      <c r="A8380"/>
      <c r="E8380"/>
      <c r="F8380"/>
    </row>
    <row r="8381" spans="1:6">
      <c r="A8381"/>
      <c r="E8381"/>
      <c r="F8381"/>
    </row>
    <row r="8382" spans="1:6">
      <c r="A8382"/>
      <c r="E8382"/>
      <c r="F8382"/>
    </row>
    <row r="8383" spans="1:6">
      <c r="A8383"/>
      <c r="E8383"/>
      <c r="F8383"/>
    </row>
    <row r="8384" spans="1:6">
      <c r="A8384"/>
      <c r="E8384"/>
      <c r="F8384"/>
    </row>
    <row r="8385" spans="1:6">
      <c r="A8385"/>
      <c r="E8385"/>
      <c r="F8385"/>
    </row>
    <row r="8386" spans="1:6">
      <c r="A8386"/>
      <c r="E8386"/>
      <c r="F8386"/>
    </row>
    <row r="8387" spans="1:6">
      <c r="A8387"/>
      <c r="E8387"/>
      <c r="F8387"/>
    </row>
    <row r="8388" spans="1:6">
      <c r="A8388"/>
      <c r="E8388"/>
      <c r="F8388"/>
    </row>
    <row r="8389" spans="1:6">
      <c r="A8389"/>
      <c r="E8389"/>
      <c r="F8389"/>
    </row>
    <row r="8390" spans="1:6">
      <c r="A8390"/>
      <c r="E8390"/>
      <c r="F8390"/>
    </row>
    <row r="8391" spans="1:6">
      <c r="A8391"/>
      <c r="E8391"/>
      <c r="F8391"/>
    </row>
    <row r="8392" spans="1:6">
      <c r="A8392"/>
      <c r="E8392"/>
      <c r="F8392"/>
    </row>
    <row r="8393" spans="1:6">
      <c r="A8393"/>
      <c r="E8393"/>
      <c r="F8393"/>
    </row>
    <row r="8394" spans="1:6">
      <c r="A8394"/>
      <c r="E8394"/>
      <c r="F8394"/>
    </row>
    <row r="8395" spans="1:6">
      <c r="A8395"/>
      <c r="E8395"/>
      <c r="F8395"/>
    </row>
    <row r="8396" spans="1:6">
      <c r="A8396"/>
      <c r="E8396"/>
      <c r="F8396"/>
    </row>
    <row r="8397" spans="1:6">
      <c r="A8397"/>
      <c r="E8397"/>
      <c r="F8397"/>
    </row>
    <row r="8398" spans="1:6">
      <c r="A8398"/>
      <c r="E8398"/>
      <c r="F8398"/>
    </row>
    <row r="8399" spans="1:6">
      <c r="A8399"/>
      <c r="E8399"/>
      <c r="F8399"/>
    </row>
    <row r="8400" spans="1:6">
      <c r="A8400"/>
      <c r="E8400"/>
      <c r="F8400"/>
    </row>
    <row r="8401" spans="1:6">
      <c r="A8401"/>
      <c r="E8401"/>
      <c r="F8401"/>
    </row>
    <row r="8402" spans="1:6">
      <c r="A8402"/>
      <c r="E8402"/>
      <c r="F8402"/>
    </row>
    <row r="8403" spans="1:6">
      <c r="A8403"/>
      <c r="E8403"/>
      <c r="F8403"/>
    </row>
    <row r="8404" spans="1:6">
      <c r="A8404"/>
      <c r="E8404"/>
      <c r="F8404"/>
    </row>
    <row r="8405" spans="1:6">
      <c r="A8405"/>
      <c r="E8405"/>
      <c r="F8405"/>
    </row>
    <row r="8406" spans="1:6">
      <c r="A8406"/>
      <c r="E8406"/>
      <c r="F8406"/>
    </row>
    <row r="8407" spans="1:6">
      <c r="A8407"/>
      <c r="E8407"/>
      <c r="F8407"/>
    </row>
    <row r="8408" spans="1:6">
      <c r="A8408"/>
      <c r="E8408"/>
      <c r="F8408"/>
    </row>
    <row r="8409" spans="1:6">
      <c r="A8409"/>
      <c r="E8409"/>
      <c r="F8409"/>
    </row>
    <row r="8410" spans="1:6">
      <c r="A8410"/>
      <c r="E8410"/>
      <c r="F8410"/>
    </row>
    <row r="8411" spans="1:6">
      <c r="A8411"/>
      <c r="E8411"/>
      <c r="F8411"/>
    </row>
    <row r="8412" spans="1:6">
      <c r="A8412"/>
      <c r="E8412"/>
      <c r="F8412"/>
    </row>
    <row r="8413" spans="1:6">
      <c r="A8413"/>
      <c r="E8413"/>
      <c r="F8413"/>
    </row>
    <row r="8414" spans="1:6">
      <c r="A8414"/>
      <c r="E8414"/>
      <c r="F8414"/>
    </row>
    <row r="8415" spans="1:6">
      <c r="A8415"/>
      <c r="E8415"/>
      <c r="F8415"/>
    </row>
    <row r="8416" spans="1:6">
      <c r="A8416"/>
      <c r="E8416"/>
      <c r="F8416"/>
    </row>
    <row r="8417" spans="1:6">
      <c r="A8417"/>
      <c r="E8417"/>
      <c r="F8417"/>
    </row>
    <row r="8418" spans="1:6">
      <c r="A8418"/>
      <c r="E8418"/>
      <c r="F8418"/>
    </row>
    <row r="8419" spans="1:6">
      <c r="A8419"/>
      <c r="E8419"/>
      <c r="F8419"/>
    </row>
    <row r="8420" spans="1:6">
      <c r="A8420"/>
      <c r="E8420"/>
      <c r="F8420"/>
    </row>
    <row r="8421" spans="1:6">
      <c r="A8421"/>
      <c r="E8421"/>
      <c r="F8421"/>
    </row>
    <row r="8422" spans="1:6">
      <c r="A8422"/>
      <c r="E8422"/>
      <c r="F8422"/>
    </row>
    <row r="8423" spans="1:6">
      <c r="A8423"/>
      <c r="E8423"/>
      <c r="F8423"/>
    </row>
    <row r="8424" spans="1:6">
      <c r="A8424"/>
      <c r="E8424"/>
      <c r="F8424"/>
    </row>
    <row r="8425" spans="1:6">
      <c r="A8425"/>
      <c r="E8425"/>
      <c r="F8425"/>
    </row>
    <row r="8426" spans="1:6">
      <c r="A8426"/>
      <c r="E8426"/>
      <c r="F8426"/>
    </row>
    <row r="8427" spans="1:6">
      <c r="A8427"/>
      <c r="E8427"/>
      <c r="F8427"/>
    </row>
    <row r="8428" spans="1:6">
      <c r="A8428"/>
      <c r="E8428"/>
      <c r="F8428"/>
    </row>
    <row r="8429" spans="1:6">
      <c r="A8429"/>
      <c r="E8429"/>
      <c r="F8429"/>
    </row>
    <row r="8430" spans="1:6">
      <c r="A8430"/>
      <c r="E8430"/>
      <c r="F8430"/>
    </row>
    <row r="8431" spans="1:6">
      <c r="A8431"/>
      <c r="E8431"/>
      <c r="F8431"/>
    </row>
    <row r="8432" spans="1:6">
      <c r="A8432"/>
      <c r="E8432"/>
      <c r="F8432"/>
    </row>
    <row r="8433" spans="1:6">
      <c r="A8433"/>
      <c r="E8433"/>
      <c r="F8433"/>
    </row>
    <row r="8434" spans="1:6">
      <c r="A8434"/>
      <c r="E8434"/>
      <c r="F8434"/>
    </row>
    <row r="8435" spans="1:6">
      <c r="A8435"/>
      <c r="E8435"/>
      <c r="F8435"/>
    </row>
    <row r="8436" spans="1:6">
      <c r="A8436"/>
      <c r="E8436"/>
      <c r="F8436"/>
    </row>
    <row r="8437" spans="1:6">
      <c r="A8437"/>
      <c r="E8437"/>
      <c r="F8437"/>
    </row>
    <row r="8438" spans="1:6">
      <c r="A8438"/>
      <c r="E8438"/>
      <c r="F8438"/>
    </row>
    <row r="8439" spans="1:6">
      <c r="A8439"/>
      <c r="E8439"/>
      <c r="F8439"/>
    </row>
    <row r="8440" spans="1:6">
      <c r="A8440"/>
      <c r="E8440"/>
      <c r="F8440"/>
    </row>
    <row r="8441" spans="1:6">
      <c r="A8441"/>
      <c r="E8441"/>
      <c r="F8441"/>
    </row>
    <row r="8442" spans="1:6">
      <c r="A8442"/>
      <c r="E8442"/>
      <c r="F8442"/>
    </row>
    <row r="8443" spans="1:6">
      <c r="A8443"/>
      <c r="E8443"/>
      <c r="F8443"/>
    </row>
    <row r="8444" spans="1:6">
      <c r="A8444"/>
      <c r="E8444"/>
      <c r="F8444"/>
    </row>
    <row r="8445" spans="1:6">
      <c r="A8445"/>
      <c r="E8445"/>
      <c r="F8445"/>
    </row>
    <row r="8446" spans="1:6">
      <c r="A8446"/>
      <c r="E8446"/>
      <c r="F8446"/>
    </row>
    <row r="8447" spans="1:6">
      <c r="A8447"/>
      <c r="E8447"/>
      <c r="F8447"/>
    </row>
    <row r="8448" spans="1:6">
      <c r="A8448"/>
      <c r="E8448"/>
      <c r="F8448"/>
    </row>
    <row r="8449" spans="1:6">
      <c r="A8449"/>
      <c r="E8449"/>
      <c r="F8449"/>
    </row>
    <row r="8450" spans="1:6">
      <c r="A8450"/>
      <c r="E8450"/>
      <c r="F8450"/>
    </row>
    <row r="8451" spans="1:6">
      <c r="A8451"/>
      <c r="E8451"/>
      <c r="F8451"/>
    </row>
    <row r="8452" spans="1:6">
      <c r="A8452"/>
      <c r="E8452"/>
      <c r="F8452"/>
    </row>
    <row r="8453" spans="1:6">
      <c r="A8453"/>
      <c r="E8453"/>
      <c r="F8453"/>
    </row>
    <row r="8454" spans="1:6">
      <c r="A8454"/>
      <c r="E8454"/>
      <c r="F8454"/>
    </row>
    <row r="8455" spans="1:6">
      <c r="A8455"/>
      <c r="E8455"/>
      <c r="F8455"/>
    </row>
    <row r="8456" spans="1:6">
      <c r="A8456"/>
      <c r="E8456"/>
      <c r="F8456"/>
    </row>
    <row r="8457" spans="1:6">
      <c r="A8457"/>
      <c r="E8457"/>
      <c r="F8457"/>
    </row>
    <row r="8458" spans="1:6">
      <c r="A8458"/>
      <c r="E8458"/>
      <c r="F8458"/>
    </row>
    <row r="8459" spans="1:6">
      <c r="A8459"/>
      <c r="E8459"/>
      <c r="F8459"/>
    </row>
    <row r="8460" spans="1:6">
      <c r="A8460"/>
      <c r="E8460"/>
      <c r="F8460"/>
    </row>
    <row r="8461" spans="1:6">
      <c r="A8461"/>
      <c r="E8461"/>
      <c r="F8461"/>
    </row>
    <row r="8462" spans="1:6">
      <c r="A8462"/>
      <c r="E8462"/>
      <c r="F8462"/>
    </row>
    <row r="8463" spans="1:6">
      <c r="A8463"/>
      <c r="E8463"/>
      <c r="F8463"/>
    </row>
    <row r="8464" spans="1:6">
      <c r="A8464"/>
      <c r="E8464"/>
      <c r="F8464"/>
    </row>
    <row r="8465" spans="1:6">
      <c r="A8465"/>
      <c r="E8465"/>
      <c r="F8465"/>
    </row>
    <row r="8466" spans="1:6">
      <c r="A8466"/>
      <c r="E8466"/>
      <c r="F8466"/>
    </row>
    <row r="8467" spans="1:6">
      <c r="A8467"/>
      <c r="E8467"/>
      <c r="F8467"/>
    </row>
    <row r="8468" spans="1:6">
      <c r="A8468"/>
      <c r="E8468"/>
      <c r="F8468"/>
    </row>
    <row r="8469" spans="1:6">
      <c r="A8469"/>
      <c r="E8469"/>
      <c r="F8469"/>
    </row>
    <row r="8470" spans="1:6">
      <c r="A8470"/>
      <c r="E8470"/>
      <c r="F8470"/>
    </row>
    <row r="8471" spans="1:6">
      <c r="A8471"/>
      <c r="E8471"/>
      <c r="F8471"/>
    </row>
    <row r="8472" spans="1:6">
      <c r="A8472"/>
      <c r="E8472"/>
      <c r="F8472"/>
    </row>
    <row r="8473" spans="1:6">
      <c r="A8473"/>
      <c r="E8473"/>
      <c r="F8473"/>
    </row>
    <row r="8474" spans="1:6">
      <c r="A8474"/>
      <c r="E8474"/>
      <c r="F8474"/>
    </row>
    <row r="8475" spans="1:6">
      <c r="A8475"/>
      <c r="E8475"/>
      <c r="F8475"/>
    </row>
    <row r="8476" spans="1:6">
      <c r="A8476"/>
      <c r="E8476"/>
      <c r="F8476"/>
    </row>
    <row r="8477" spans="1:6">
      <c r="A8477"/>
      <c r="E8477"/>
      <c r="F8477"/>
    </row>
    <row r="8478" spans="1:6">
      <c r="A8478"/>
      <c r="E8478"/>
      <c r="F8478"/>
    </row>
    <row r="8479" spans="1:6">
      <c r="A8479"/>
      <c r="E8479"/>
      <c r="F8479"/>
    </row>
    <row r="8480" spans="1:6">
      <c r="A8480"/>
      <c r="E8480"/>
      <c r="F8480"/>
    </row>
    <row r="8481" spans="1:6">
      <c r="A8481"/>
      <c r="E8481"/>
      <c r="F8481"/>
    </row>
    <row r="8482" spans="1:6">
      <c r="A8482"/>
      <c r="E8482"/>
      <c r="F8482"/>
    </row>
    <row r="8483" spans="1:6">
      <c r="A8483"/>
      <c r="E8483"/>
      <c r="F8483"/>
    </row>
    <row r="8484" spans="1:6">
      <c r="A8484"/>
      <c r="E8484"/>
      <c r="F8484"/>
    </row>
    <row r="8485" spans="1:6">
      <c r="A8485"/>
      <c r="E8485"/>
      <c r="F8485"/>
    </row>
    <row r="8486" spans="1:6">
      <c r="A8486"/>
      <c r="E8486"/>
      <c r="F8486"/>
    </row>
    <row r="8487" spans="1:6">
      <c r="A8487"/>
      <c r="E8487"/>
      <c r="F8487"/>
    </row>
    <row r="8488" spans="1:6">
      <c r="A8488"/>
      <c r="E8488"/>
      <c r="F8488"/>
    </row>
    <row r="8489" spans="1:6">
      <c r="A8489"/>
      <c r="E8489"/>
      <c r="F8489"/>
    </row>
    <row r="8490" spans="1:6">
      <c r="A8490"/>
      <c r="E8490"/>
      <c r="F8490"/>
    </row>
    <row r="8491" spans="1:6">
      <c r="A8491"/>
      <c r="E8491"/>
      <c r="F8491"/>
    </row>
    <row r="8492" spans="1:6">
      <c r="A8492"/>
      <c r="E8492"/>
      <c r="F8492"/>
    </row>
    <row r="8493" spans="1:6">
      <c r="A8493"/>
      <c r="E8493"/>
      <c r="F8493"/>
    </row>
    <row r="8494" spans="1:6">
      <c r="A8494"/>
      <c r="E8494"/>
      <c r="F8494"/>
    </row>
    <row r="8495" spans="1:6">
      <c r="A8495"/>
      <c r="E8495"/>
      <c r="F8495"/>
    </row>
    <row r="8496" spans="1:6">
      <c r="A8496"/>
      <c r="E8496"/>
      <c r="F8496"/>
    </row>
    <row r="8497" spans="1:6">
      <c r="A8497"/>
      <c r="E8497"/>
      <c r="F8497"/>
    </row>
    <row r="8498" spans="1:6">
      <c r="A8498"/>
      <c r="E8498"/>
      <c r="F8498"/>
    </row>
    <row r="8499" spans="1:6">
      <c r="A8499"/>
      <c r="E8499"/>
      <c r="F8499"/>
    </row>
    <row r="8500" spans="1:6">
      <c r="A8500"/>
      <c r="E8500"/>
      <c r="F8500"/>
    </row>
    <row r="8501" spans="1:6">
      <c r="A8501"/>
      <c r="E8501"/>
      <c r="F8501"/>
    </row>
    <row r="8502" spans="1:6">
      <c r="A8502"/>
      <c r="E8502"/>
      <c r="F8502"/>
    </row>
    <row r="8503" spans="1:6">
      <c r="A8503"/>
      <c r="E8503"/>
      <c r="F8503"/>
    </row>
    <row r="8504" spans="1:6">
      <c r="A8504"/>
      <c r="E8504"/>
      <c r="F8504"/>
    </row>
    <row r="8505" spans="1:6">
      <c r="A8505"/>
      <c r="E8505"/>
      <c r="F8505"/>
    </row>
    <row r="8506" spans="1:6">
      <c r="A8506"/>
      <c r="E8506"/>
      <c r="F8506"/>
    </row>
    <row r="8507" spans="1:6">
      <c r="A8507"/>
      <c r="E8507"/>
      <c r="F8507"/>
    </row>
    <row r="8508" spans="1:6">
      <c r="A8508"/>
      <c r="E8508"/>
      <c r="F8508"/>
    </row>
    <row r="8509" spans="1:6">
      <c r="A8509"/>
      <c r="E8509"/>
      <c r="F8509"/>
    </row>
    <row r="8510" spans="1:6">
      <c r="A8510"/>
      <c r="E8510"/>
      <c r="F8510"/>
    </row>
    <row r="8511" spans="1:6">
      <c r="A8511"/>
      <c r="E8511"/>
      <c r="F8511"/>
    </row>
    <row r="8512" spans="1:6">
      <c r="A8512"/>
      <c r="E8512"/>
      <c r="F8512"/>
    </row>
    <row r="8513" spans="1:6">
      <c r="A8513"/>
      <c r="E8513"/>
      <c r="F8513"/>
    </row>
    <row r="8514" spans="1:6">
      <c r="A8514"/>
      <c r="E8514"/>
      <c r="F8514"/>
    </row>
    <row r="8515" spans="1:6">
      <c r="A8515"/>
      <c r="E8515"/>
      <c r="F8515"/>
    </row>
    <row r="8516" spans="1:6">
      <c r="A8516"/>
      <c r="E8516"/>
      <c r="F8516"/>
    </row>
    <row r="8517" spans="1:6">
      <c r="A8517"/>
      <c r="E8517"/>
      <c r="F8517"/>
    </row>
    <row r="8518" spans="1:6">
      <c r="A8518"/>
      <c r="E8518"/>
      <c r="F8518"/>
    </row>
    <row r="8519" spans="1:6">
      <c r="A8519"/>
      <c r="E8519"/>
      <c r="F8519"/>
    </row>
    <row r="8520" spans="1:6">
      <c r="A8520"/>
      <c r="E8520"/>
      <c r="F8520"/>
    </row>
    <row r="8521" spans="1:6">
      <c r="A8521"/>
      <c r="E8521"/>
      <c r="F8521"/>
    </row>
    <row r="8522" spans="1:6">
      <c r="A8522"/>
      <c r="E8522"/>
      <c r="F8522"/>
    </row>
    <row r="8523" spans="1:6">
      <c r="A8523"/>
      <c r="E8523"/>
      <c r="F8523"/>
    </row>
    <row r="8524" spans="1:6">
      <c r="A8524"/>
      <c r="E8524"/>
      <c r="F8524"/>
    </row>
    <row r="8525" spans="1:6">
      <c r="A8525"/>
      <c r="E8525"/>
      <c r="F8525"/>
    </row>
    <row r="8526" spans="1:6">
      <c r="A8526"/>
      <c r="E8526"/>
      <c r="F8526"/>
    </row>
    <row r="8527" spans="1:6">
      <c r="A8527"/>
      <c r="E8527"/>
      <c r="F8527"/>
    </row>
    <row r="8528" spans="1:6">
      <c r="A8528"/>
      <c r="E8528"/>
      <c r="F8528"/>
    </row>
    <row r="8529" spans="1:6">
      <c r="A8529"/>
      <c r="E8529"/>
      <c r="F8529"/>
    </row>
    <row r="8530" spans="1:6">
      <c r="A8530"/>
      <c r="E8530"/>
      <c r="F8530"/>
    </row>
    <row r="8531" spans="1:6">
      <c r="A8531"/>
      <c r="E8531"/>
      <c r="F8531"/>
    </row>
    <row r="8532" spans="1:6">
      <c r="A8532"/>
      <c r="E8532"/>
      <c r="F8532"/>
    </row>
    <row r="8533" spans="1:6">
      <c r="A8533"/>
      <c r="E8533"/>
      <c r="F8533"/>
    </row>
    <row r="8534" spans="1:6">
      <c r="A8534"/>
      <c r="E8534"/>
      <c r="F8534"/>
    </row>
    <row r="8535" spans="1:6">
      <c r="A8535"/>
      <c r="E8535"/>
      <c r="F8535"/>
    </row>
    <row r="8536" spans="1:6">
      <c r="A8536"/>
      <c r="E8536"/>
      <c r="F8536"/>
    </row>
    <row r="8537" spans="1:6">
      <c r="A8537"/>
      <c r="E8537"/>
      <c r="F8537"/>
    </row>
    <row r="8538" spans="1:6">
      <c r="A8538"/>
      <c r="E8538"/>
      <c r="F8538"/>
    </row>
    <row r="8539" spans="1:6">
      <c r="A8539"/>
      <c r="E8539"/>
      <c r="F8539"/>
    </row>
    <row r="8540" spans="1:6">
      <c r="A8540"/>
      <c r="E8540"/>
      <c r="F8540"/>
    </row>
    <row r="8541" spans="1:6">
      <c r="A8541"/>
      <c r="E8541"/>
      <c r="F8541"/>
    </row>
    <row r="8542" spans="1:6">
      <c r="A8542"/>
      <c r="E8542"/>
      <c r="F8542"/>
    </row>
    <row r="8543" spans="1:6">
      <c r="A8543"/>
      <c r="E8543"/>
      <c r="F8543"/>
    </row>
    <row r="8544" spans="1:6">
      <c r="A8544"/>
      <c r="E8544"/>
      <c r="F8544"/>
    </row>
    <row r="8545" spans="1:6">
      <c r="A8545"/>
      <c r="E8545"/>
      <c r="F8545"/>
    </row>
    <row r="8546" spans="1:6">
      <c r="A8546"/>
      <c r="E8546"/>
      <c r="F8546"/>
    </row>
    <row r="8547" spans="1:6">
      <c r="A8547"/>
      <c r="E8547"/>
      <c r="F8547"/>
    </row>
    <row r="8548" spans="1:6">
      <c r="A8548"/>
      <c r="E8548"/>
      <c r="F8548"/>
    </row>
    <row r="8549" spans="1:6">
      <c r="A8549"/>
      <c r="E8549"/>
      <c r="F8549"/>
    </row>
    <row r="8550" spans="1:6">
      <c r="A8550"/>
      <c r="E8550"/>
      <c r="F8550"/>
    </row>
    <row r="8551" spans="1:6">
      <c r="A8551"/>
      <c r="E8551"/>
      <c r="F8551"/>
    </row>
    <row r="8552" spans="1:6">
      <c r="A8552"/>
      <c r="E8552"/>
      <c r="F8552"/>
    </row>
    <row r="8553" spans="1:6">
      <c r="A8553"/>
      <c r="E8553"/>
      <c r="F8553"/>
    </row>
    <row r="8554" spans="1:6">
      <c r="A8554"/>
      <c r="E8554"/>
      <c r="F8554"/>
    </row>
    <row r="8555" spans="1:6">
      <c r="A8555"/>
      <c r="E8555"/>
      <c r="F8555"/>
    </row>
    <row r="8556" spans="1:6">
      <c r="A8556"/>
      <c r="E8556"/>
      <c r="F8556"/>
    </row>
    <row r="8557" spans="1:6">
      <c r="A8557"/>
      <c r="E8557"/>
      <c r="F8557"/>
    </row>
    <row r="8558" spans="1:6">
      <c r="A8558"/>
      <c r="E8558"/>
      <c r="F8558"/>
    </row>
    <row r="8559" spans="1:6">
      <c r="A8559"/>
      <c r="E8559"/>
      <c r="F8559"/>
    </row>
    <row r="8560" spans="1:6">
      <c r="A8560"/>
      <c r="E8560"/>
      <c r="F8560"/>
    </row>
    <row r="8561" spans="1:6">
      <c r="A8561"/>
      <c r="E8561"/>
      <c r="F8561"/>
    </row>
    <row r="8562" spans="1:6">
      <c r="A8562"/>
      <c r="E8562"/>
      <c r="F8562"/>
    </row>
    <row r="8563" spans="1:6">
      <c r="A8563"/>
      <c r="E8563"/>
      <c r="F8563"/>
    </row>
    <row r="8564" spans="1:6">
      <c r="A8564"/>
      <c r="E8564"/>
      <c r="F8564"/>
    </row>
    <row r="8565" spans="1:6">
      <c r="A8565"/>
      <c r="E8565"/>
      <c r="F8565"/>
    </row>
    <row r="8566" spans="1:6">
      <c r="A8566"/>
      <c r="E8566"/>
      <c r="F8566"/>
    </row>
    <row r="8567" spans="1:6">
      <c r="A8567"/>
      <c r="E8567"/>
      <c r="F8567"/>
    </row>
    <row r="8568" spans="1:6">
      <c r="A8568"/>
      <c r="E8568"/>
      <c r="F8568"/>
    </row>
    <row r="8569" spans="1:6">
      <c r="A8569"/>
      <c r="E8569"/>
      <c r="F8569"/>
    </row>
    <row r="8570" spans="1:6">
      <c r="A8570"/>
      <c r="E8570"/>
      <c r="F8570"/>
    </row>
    <row r="8571" spans="1:6">
      <c r="A8571"/>
      <c r="E8571"/>
      <c r="F8571"/>
    </row>
    <row r="8572" spans="1:6">
      <c r="A8572"/>
      <c r="E8572"/>
      <c r="F8572"/>
    </row>
    <row r="8573" spans="1:6">
      <c r="A8573"/>
      <c r="E8573"/>
      <c r="F8573"/>
    </row>
    <row r="8574" spans="1:6">
      <c r="A8574"/>
      <c r="E8574"/>
      <c r="F8574"/>
    </row>
    <row r="8575" spans="1:6">
      <c r="A8575"/>
      <c r="E8575"/>
      <c r="F8575"/>
    </row>
    <row r="8576" spans="1:6">
      <c r="A8576"/>
      <c r="E8576"/>
      <c r="F8576"/>
    </row>
    <row r="8577" spans="1:6">
      <c r="A8577"/>
      <c r="E8577"/>
      <c r="F8577"/>
    </row>
    <row r="8578" spans="1:6">
      <c r="A8578"/>
      <c r="E8578"/>
      <c r="F8578"/>
    </row>
    <row r="8579" spans="1:6">
      <c r="A8579"/>
      <c r="E8579"/>
      <c r="F8579"/>
    </row>
    <row r="8580" spans="1:6">
      <c r="A8580"/>
      <c r="E8580"/>
      <c r="F8580"/>
    </row>
    <row r="8581" spans="1:6">
      <c r="A8581"/>
      <c r="E8581"/>
      <c r="F8581"/>
    </row>
    <row r="8582" spans="1:6">
      <c r="A8582"/>
      <c r="E8582"/>
      <c r="F8582"/>
    </row>
    <row r="8583" spans="1:6">
      <c r="A8583"/>
      <c r="E8583"/>
      <c r="F8583"/>
    </row>
    <row r="8584" spans="1:6">
      <c r="A8584"/>
      <c r="E8584"/>
      <c r="F8584"/>
    </row>
    <row r="8585" spans="1:6">
      <c r="A8585"/>
      <c r="E8585"/>
      <c r="F8585"/>
    </row>
    <row r="8586" spans="1:6">
      <c r="A8586"/>
      <c r="E8586"/>
      <c r="F8586"/>
    </row>
    <row r="8587" spans="1:6">
      <c r="A8587"/>
      <c r="E8587"/>
      <c r="F8587"/>
    </row>
    <row r="8588" spans="1:6">
      <c r="A8588"/>
      <c r="E8588"/>
      <c r="F8588"/>
    </row>
    <row r="8589" spans="1:6">
      <c r="A8589"/>
      <c r="E8589"/>
      <c r="F8589"/>
    </row>
    <row r="8590" spans="1:6">
      <c r="A8590"/>
      <c r="E8590"/>
      <c r="F8590"/>
    </row>
    <row r="8591" spans="1:6">
      <c r="A8591"/>
      <c r="E8591"/>
      <c r="F8591"/>
    </row>
    <row r="8592" spans="1:6">
      <c r="A8592"/>
      <c r="E8592"/>
      <c r="F8592"/>
    </row>
    <row r="8593" spans="1:6">
      <c r="A8593"/>
      <c r="E8593"/>
      <c r="F8593"/>
    </row>
    <row r="8594" spans="1:6">
      <c r="A8594"/>
      <c r="E8594"/>
      <c r="F8594"/>
    </row>
    <row r="8595" spans="1:6">
      <c r="A8595"/>
      <c r="E8595"/>
      <c r="F8595"/>
    </row>
    <row r="8596" spans="1:6">
      <c r="A8596"/>
      <c r="E8596"/>
      <c r="F8596"/>
    </row>
    <row r="8597" spans="1:6">
      <c r="A8597"/>
      <c r="E8597"/>
      <c r="F8597"/>
    </row>
    <row r="8598" spans="1:6">
      <c r="A8598"/>
      <c r="E8598"/>
      <c r="F8598"/>
    </row>
    <row r="8599" spans="1:6">
      <c r="A8599"/>
      <c r="E8599"/>
      <c r="F8599"/>
    </row>
    <row r="8600" spans="1:6">
      <c r="A8600"/>
      <c r="E8600"/>
      <c r="F8600"/>
    </row>
    <row r="8601" spans="1:6">
      <c r="A8601"/>
      <c r="E8601"/>
      <c r="F8601"/>
    </row>
    <row r="8602" spans="1:6">
      <c r="A8602"/>
      <c r="E8602"/>
      <c r="F8602"/>
    </row>
    <row r="8603" spans="1:6">
      <c r="A8603"/>
      <c r="E8603"/>
      <c r="F8603"/>
    </row>
    <row r="8604" spans="1:6">
      <c r="A8604"/>
      <c r="E8604"/>
      <c r="F8604"/>
    </row>
    <row r="8605" spans="1:6">
      <c r="A8605"/>
      <c r="E8605"/>
      <c r="F8605"/>
    </row>
    <row r="8606" spans="1:6">
      <c r="A8606"/>
      <c r="E8606"/>
      <c r="F8606"/>
    </row>
    <row r="8607" spans="1:6">
      <c r="A8607"/>
      <c r="E8607"/>
      <c r="F8607"/>
    </row>
    <row r="8608" spans="1:6">
      <c r="A8608"/>
      <c r="E8608"/>
      <c r="F8608"/>
    </row>
    <row r="8609" spans="1:6">
      <c r="A8609"/>
      <c r="E8609"/>
      <c r="F8609"/>
    </row>
    <row r="8610" spans="1:6">
      <c r="A8610"/>
      <c r="E8610"/>
      <c r="F8610"/>
    </row>
    <row r="8611" spans="1:6">
      <c r="A8611"/>
      <c r="E8611"/>
      <c r="F8611"/>
    </row>
    <row r="8612" spans="1:6">
      <c r="A8612"/>
      <c r="E8612"/>
      <c r="F8612"/>
    </row>
    <row r="8613" spans="1:6">
      <c r="A8613"/>
      <c r="E8613"/>
      <c r="F8613"/>
    </row>
    <row r="8614" spans="1:6">
      <c r="A8614"/>
      <c r="E8614"/>
      <c r="F8614"/>
    </row>
    <row r="8615" spans="1:6">
      <c r="A8615"/>
      <c r="E8615"/>
      <c r="F8615"/>
    </row>
    <row r="8616" spans="1:6">
      <c r="A8616"/>
      <c r="E8616"/>
      <c r="F8616"/>
    </row>
    <row r="8617" spans="1:6">
      <c r="A8617"/>
      <c r="E8617"/>
      <c r="F8617"/>
    </row>
    <row r="8618" spans="1:6">
      <c r="A8618"/>
      <c r="E8618"/>
      <c r="F8618"/>
    </row>
    <row r="8619" spans="1:6">
      <c r="A8619"/>
      <c r="E8619"/>
      <c r="F8619"/>
    </row>
    <row r="8620" spans="1:6">
      <c r="A8620"/>
      <c r="E8620"/>
      <c r="F8620"/>
    </row>
    <row r="8621" spans="1:6">
      <c r="A8621"/>
      <c r="E8621"/>
      <c r="F8621"/>
    </row>
    <row r="8622" spans="1:6">
      <c r="A8622"/>
      <c r="E8622"/>
      <c r="F8622"/>
    </row>
    <row r="8623" spans="1:6">
      <c r="A8623"/>
      <c r="E8623"/>
      <c r="F8623"/>
    </row>
    <row r="8624" spans="1:6">
      <c r="A8624"/>
      <c r="E8624"/>
      <c r="F8624"/>
    </row>
    <row r="8625" spans="1:6">
      <c r="A8625"/>
      <c r="E8625"/>
      <c r="F8625"/>
    </row>
    <row r="8626" spans="1:6">
      <c r="A8626"/>
      <c r="E8626"/>
      <c r="F8626"/>
    </row>
    <row r="8627" spans="1:6">
      <c r="A8627"/>
      <c r="E8627"/>
      <c r="F8627"/>
    </row>
    <row r="8628" spans="1:6">
      <c r="A8628"/>
      <c r="E8628"/>
      <c r="F8628"/>
    </row>
    <row r="8629" spans="1:6">
      <c r="A8629"/>
      <c r="E8629"/>
      <c r="F8629"/>
    </row>
    <row r="8630" spans="1:6">
      <c r="A8630"/>
      <c r="E8630"/>
      <c r="F8630"/>
    </row>
    <row r="8631" spans="1:6">
      <c r="A8631"/>
      <c r="E8631"/>
      <c r="F8631"/>
    </row>
    <row r="8632" spans="1:6">
      <c r="A8632"/>
      <c r="E8632"/>
      <c r="F8632"/>
    </row>
    <row r="8633" spans="1:6">
      <c r="A8633"/>
      <c r="E8633"/>
      <c r="F8633"/>
    </row>
    <row r="8634" spans="1:6">
      <c r="A8634"/>
      <c r="E8634"/>
      <c r="F8634"/>
    </row>
    <row r="8635" spans="1:6">
      <c r="A8635"/>
      <c r="E8635"/>
      <c r="F8635"/>
    </row>
    <row r="8636" spans="1:6">
      <c r="A8636"/>
      <c r="E8636"/>
      <c r="F8636"/>
    </row>
    <row r="8637" spans="1:6">
      <c r="A8637"/>
      <c r="E8637"/>
      <c r="F8637"/>
    </row>
    <row r="8638" spans="1:6">
      <c r="A8638"/>
      <c r="E8638"/>
      <c r="F8638"/>
    </row>
    <row r="8639" spans="1:6">
      <c r="A8639"/>
      <c r="E8639"/>
      <c r="F8639"/>
    </row>
    <row r="8640" spans="1:6">
      <c r="A8640"/>
      <c r="E8640"/>
      <c r="F8640"/>
    </row>
    <row r="8641" spans="1:6">
      <c r="A8641"/>
      <c r="E8641"/>
      <c r="F8641"/>
    </row>
    <row r="8642" spans="1:6">
      <c r="A8642"/>
      <c r="E8642"/>
      <c r="F8642"/>
    </row>
    <row r="8643" spans="1:6">
      <c r="A8643"/>
      <c r="E8643"/>
      <c r="F8643"/>
    </row>
    <row r="8644" spans="1:6">
      <c r="A8644"/>
      <c r="E8644"/>
      <c r="F8644"/>
    </row>
    <row r="8645" spans="1:6">
      <c r="A8645"/>
      <c r="E8645"/>
      <c r="F8645"/>
    </row>
    <row r="8646" spans="1:6">
      <c r="A8646"/>
      <c r="E8646"/>
      <c r="F8646"/>
    </row>
    <row r="8647" spans="1:6">
      <c r="A8647"/>
      <c r="E8647"/>
      <c r="F8647"/>
    </row>
    <row r="8648" spans="1:6">
      <c r="A8648"/>
      <c r="E8648"/>
      <c r="F8648"/>
    </row>
    <row r="8649" spans="1:6">
      <c r="A8649"/>
      <c r="E8649"/>
      <c r="F8649"/>
    </row>
    <row r="8650" spans="1:6">
      <c r="A8650"/>
      <c r="E8650"/>
      <c r="F8650"/>
    </row>
    <row r="8651" spans="1:6">
      <c r="A8651"/>
      <c r="E8651"/>
      <c r="F8651"/>
    </row>
    <row r="8652" spans="1:6">
      <c r="A8652"/>
      <c r="E8652"/>
      <c r="F8652"/>
    </row>
    <row r="8653" spans="1:6">
      <c r="A8653"/>
      <c r="E8653"/>
      <c r="F8653"/>
    </row>
    <row r="8654" spans="1:6">
      <c r="A8654"/>
      <c r="E8654"/>
      <c r="F8654"/>
    </row>
    <row r="8655" spans="1:6">
      <c r="A8655"/>
      <c r="E8655"/>
      <c r="F8655"/>
    </row>
    <row r="8656" spans="1:6">
      <c r="A8656"/>
      <c r="E8656"/>
      <c r="F8656"/>
    </row>
    <row r="8657" spans="1:6">
      <c r="A8657"/>
      <c r="E8657"/>
      <c r="F8657"/>
    </row>
    <row r="8658" spans="1:6">
      <c r="A8658"/>
      <c r="E8658"/>
      <c r="F8658"/>
    </row>
    <row r="8659" spans="1:6">
      <c r="A8659"/>
      <c r="E8659"/>
      <c r="F8659"/>
    </row>
    <row r="8660" spans="1:6">
      <c r="A8660"/>
      <c r="E8660"/>
      <c r="F8660"/>
    </row>
    <row r="8661" spans="1:6">
      <c r="A8661"/>
      <c r="E8661"/>
      <c r="F8661"/>
    </row>
    <row r="8662" spans="1:6">
      <c r="A8662"/>
      <c r="E8662"/>
      <c r="F8662"/>
    </row>
    <row r="8663" spans="1:6">
      <c r="A8663"/>
      <c r="E8663"/>
      <c r="F8663"/>
    </row>
    <row r="8664" spans="1:6">
      <c r="A8664"/>
      <c r="E8664"/>
      <c r="F8664"/>
    </row>
    <row r="8665" spans="1:6">
      <c r="A8665"/>
      <c r="E8665"/>
      <c r="F8665"/>
    </row>
    <row r="8666" spans="1:6">
      <c r="A8666"/>
      <c r="E8666"/>
      <c r="F8666"/>
    </row>
    <row r="8667" spans="1:6">
      <c r="A8667"/>
      <c r="E8667"/>
      <c r="F8667"/>
    </row>
    <row r="8668" spans="1:6">
      <c r="A8668"/>
      <c r="E8668"/>
      <c r="F8668"/>
    </row>
    <row r="8669" spans="1:6">
      <c r="A8669"/>
      <c r="E8669"/>
      <c r="F8669"/>
    </row>
    <row r="8670" spans="1:6">
      <c r="A8670"/>
      <c r="E8670"/>
      <c r="F8670"/>
    </row>
    <row r="8671" spans="1:6">
      <c r="A8671"/>
      <c r="E8671"/>
      <c r="F8671"/>
    </row>
    <row r="8672" spans="1:6">
      <c r="A8672"/>
      <c r="E8672"/>
      <c r="F8672"/>
    </row>
    <row r="8673" spans="1:6">
      <c r="A8673"/>
      <c r="E8673"/>
      <c r="F8673"/>
    </row>
    <row r="8674" spans="1:6">
      <c r="A8674"/>
      <c r="E8674"/>
      <c r="F8674"/>
    </row>
    <row r="8675" spans="1:6">
      <c r="A8675"/>
      <c r="E8675"/>
      <c r="F8675"/>
    </row>
    <row r="8676" spans="1:6">
      <c r="A8676"/>
      <c r="E8676"/>
      <c r="F8676"/>
    </row>
    <row r="8677" spans="1:6">
      <c r="A8677"/>
      <c r="E8677"/>
      <c r="F8677"/>
    </row>
    <row r="8678" spans="1:6">
      <c r="A8678"/>
      <c r="E8678"/>
      <c r="F8678"/>
    </row>
    <row r="8679" spans="1:6">
      <c r="A8679"/>
      <c r="E8679"/>
      <c r="F8679"/>
    </row>
    <row r="8680" spans="1:6">
      <c r="A8680"/>
      <c r="E8680"/>
      <c r="F8680"/>
    </row>
    <row r="8681" spans="1:6">
      <c r="A8681"/>
      <c r="E8681"/>
      <c r="F8681"/>
    </row>
    <row r="8682" spans="1:6">
      <c r="A8682"/>
      <c r="E8682"/>
      <c r="F8682"/>
    </row>
    <row r="8683" spans="1:6">
      <c r="A8683"/>
      <c r="E8683"/>
      <c r="F8683"/>
    </row>
    <row r="8684" spans="1:6">
      <c r="A8684"/>
      <c r="E8684"/>
      <c r="F8684"/>
    </row>
    <row r="8685" spans="1:6">
      <c r="A8685"/>
      <c r="E8685"/>
      <c r="F8685"/>
    </row>
    <row r="8686" spans="1:6">
      <c r="A8686"/>
      <c r="E8686"/>
      <c r="F8686"/>
    </row>
    <row r="8687" spans="1:6">
      <c r="A8687"/>
      <c r="E8687"/>
      <c r="F8687"/>
    </row>
    <row r="8688" spans="1:6">
      <c r="A8688"/>
      <c r="E8688"/>
      <c r="F8688"/>
    </row>
    <row r="8689" spans="1:6">
      <c r="A8689"/>
      <c r="E8689"/>
      <c r="F8689"/>
    </row>
    <row r="8690" spans="1:6">
      <c r="A8690"/>
      <c r="E8690"/>
      <c r="F8690"/>
    </row>
    <row r="8691" spans="1:6">
      <c r="A8691"/>
      <c r="E8691"/>
      <c r="F8691"/>
    </row>
    <row r="8692" spans="1:6">
      <c r="A8692"/>
      <c r="E8692"/>
      <c r="F8692"/>
    </row>
    <row r="8693" spans="1:6">
      <c r="A8693"/>
      <c r="E8693"/>
      <c r="F8693"/>
    </row>
    <row r="8694" spans="1:6">
      <c r="A8694"/>
      <c r="E8694"/>
      <c r="F8694"/>
    </row>
    <row r="8695" spans="1:6">
      <c r="A8695"/>
      <c r="E8695"/>
      <c r="F8695"/>
    </row>
    <row r="8696" spans="1:6">
      <c r="A8696"/>
      <c r="E8696"/>
      <c r="F8696"/>
    </row>
    <row r="8697" spans="1:6">
      <c r="A8697"/>
      <c r="E8697"/>
      <c r="F8697"/>
    </row>
    <row r="8698" spans="1:6">
      <c r="A8698"/>
      <c r="E8698"/>
      <c r="F8698"/>
    </row>
    <row r="8699" spans="1:6">
      <c r="A8699"/>
      <c r="E8699"/>
      <c r="F8699"/>
    </row>
    <row r="8700" spans="1:6">
      <c r="A8700"/>
      <c r="E8700"/>
      <c r="F8700"/>
    </row>
    <row r="8701" spans="1:6">
      <c r="A8701"/>
      <c r="E8701"/>
      <c r="F8701"/>
    </row>
    <row r="8702" spans="1:6">
      <c r="A8702"/>
      <c r="E8702"/>
      <c r="F8702"/>
    </row>
    <row r="8703" spans="1:6">
      <c r="A8703"/>
      <c r="E8703"/>
      <c r="F8703"/>
    </row>
    <row r="8704" spans="1:6">
      <c r="A8704"/>
      <c r="E8704"/>
      <c r="F8704"/>
    </row>
    <row r="8705" spans="1:6">
      <c r="A8705"/>
      <c r="E8705"/>
      <c r="F8705"/>
    </row>
    <row r="8706" spans="1:6">
      <c r="A8706"/>
      <c r="E8706"/>
      <c r="F8706"/>
    </row>
    <row r="8707" spans="1:6">
      <c r="A8707"/>
      <c r="E8707"/>
      <c r="F8707"/>
    </row>
    <row r="8708" spans="1:6">
      <c r="A8708"/>
      <c r="E8708"/>
      <c r="F8708"/>
    </row>
    <row r="8709" spans="1:6">
      <c r="A8709"/>
      <c r="E8709"/>
      <c r="F8709"/>
    </row>
    <row r="8710" spans="1:6">
      <c r="A8710"/>
      <c r="E8710"/>
      <c r="F8710"/>
    </row>
    <row r="8711" spans="1:6">
      <c r="A8711"/>
      <c r="E8711"/>
      <c r="F8711"/>
    </row>
    <row r="8712" spans="1:6">
      <c r="A8712"/>
      <c r="E8712"/>
      <c r="F8712"/>
    </row>
    <row r="8713" spans="1:6">
      <c r="A8713"/>
      <c r="E8713"/>
      <c r="F8713"/>
    </row>
    <row r="8714" spans="1:6">
      <c r="A8714"/>
      <c r="E8714"/>
      <c r="F8714"/>
    </row>
    <row r="8715" spans="1:6">
      <c r="A8715"/>
      <c r="E8715"/>
      <c r="F8715"/>
    </row>
    <row r="8716" spans="1:6">
      <c r="A8716"/>
      <c r="E8716"/>
      <c r="F8716"/>
    </row>
    <row r="8717" spans="1:6">
      <c r="A8717"/>
      <c r="E8717"/>
      <c r="F8717"/>
    </row>
    <row r="8718" spans="1:6">
      <c r="A8718"/>
      <c r="E8718"/>
      <c r="F8718"/>
    </row>
    <row r="8719" spans="1:6">
      <c r="A8719"/>
      <c r="E8719"/>
      <c r="F8719"/>
    </row>
    <row r="8720" spans="1:6">
      <c r="A8720"/>
      <c r="E8720"/>
      <c r="F8720"/>
    </row>
    <row r="8721" spans="1:6">
      <c r="A8721"/>
      <c r="E8721"/>
      <c r="F8721"/>
    </row>
    <row r="8722" spans="1:6">
      <c r="A8722"/>
      <c r="E8722"/>
      <c r="F8722"/>
    </row>
    <row r="8723" spans="1:6">
      <c r="A8723"/>
      <c r="E8723"/>
      <c r="F8723"/>
    </row>
    <row r="8724" spans="1:6">
      <c r="A8724"/>
      <c r="E8724"/>
      <c r="F8724"/>
    </row>
    <row r="8725" spans="1:6">
      <c r="A8725"/>
      <c r="E8725"/>
      <c r="F8725"/>
    </row>
    <row r="8726" spans="1:6">
      <c r="A8726"/>
      <c r="E8726"/>
      <c r="F8726"/>
    </row>
    <row r="8727" spans="1:6">
      <c r="A8727"/>
      <c r="E8727"/>
      <c r="F8727"/>
    </row>
    <row r="8728" spans="1:6">
      <c r="A8728"/>
      <c r="E8728"/>
      <c r="F8728"/>
    </row>
    <row r="8729" spans="1:6">
      <c r="A8729"/>
      <c r="E8729"/>
      <c r="F8729"/>
    </row>
    <row r="8730" spans="1:6">
      <c r="A8730"/>
      <c r="E8730"/>
      <c r="F8730"/>
    </row>
    <row r="8731" spans="1:6">
      <c r="A8731"/>
      <c r="E8731"/>
      <c r="F8731"/>
    </row>
    <row r="8732" spans="1:6">
      <c r="A8732"/>
      <c r="E8732"/>
      <c r="F8732"/>
    </row>
    <row r="8733" spans="1:6">
      <c r="A8733"/>
      <c r="E8733"/>
      <c r="F8733"/>
    </row>
    <row r="8734" spans="1:6">
      <c r="A8734"/>
      <c r="E8734"/>
      <c r="F8734"/>
    </row>
    <row r="8735" spans="1:6">
      <c r="A8735"/>
      <c r="E8735"/>
      <c r="F8735"/>
    </row>
    <row r="8736" spans="1:6">
      <c r="A8736"/>
      <c r="E8736"/>
      <c r="F8736"/>
    </row>
    <row r="8737" spans="1:6">
      <c r="A8737"/>
      <c r="E8737"/>
      <c r="F8737"/>
    </row>
    <row r="8738" spans="1:6">
      <c r="A8738"/>
      <c r="E8738"/>
      <c r="F8738"/>
    </row>
    <row r="8739" spans="1:6">
      <c r="A8739"/>
      <c r="E8739"/>
      <c r="F8739"/>
    </row>
    <row r="8740" spans="1:6">
      <c r="A8740"/>
      <c r="E8740"/>
      <c r="F8740"/>
    </row>
    <row r="8741" spans="1:6">
      <c r="A8741"/>
      <c r="E8741"/>
      <c r="F8741"/>
    </row>
    <row r="8742" spans="1:6">
      <c r="A8742"/>
      <c r="E8742"/>
      <c r="F8742"/>
    </row>
    <row r="8743" spans="1:6">
      <c r="A8743"/>
      <c r="E8743"/>
      <c r="F8743"/>
    </row>
    <row r="8744" spans="1:6">
      <c r="A8744"/>
      <c r="E8744"/>
      <c r="F8744"/>
    </row>
    <row r="8745" spans="1:6">
      <c r="A8745"/>
      <c r="E8745"/>
      <c r="F8745"/>
    </row>
    <row r="8746" spans="1:6">
      <c r="A8746"/>
      <c r="E8746"/>
      <c r="F8746"/>
    </row>
    <row r="8747" spans="1:6">
      <c r="A8747"/>
      <c r="E8747"/>
      <c r="F8747"/>
    </row>
    <row r="8748" spans="1:6">
      <c r="A8748"/>
      <c r="E8748"/>
      <c r="F8748"/>
    </row>
    <row r="8749" spans="1:6">
      <c r="A8749"/>
      <c r="E8749"/>
      <c r="F8749"/>
    </row>
    <row r="8750" spans="1:6">
      <c r="A8750"/>
      <c r="E8750"/>
      <c r="F8750"/>
    </row>
    <row r="8751" spans="1:6">
      <c r="A8751"/>
      <c r="E8751"/>
      <c r="F8751"/>
    </row>
    <row r="8752" spans="1:6">
      <c r="A8752"/>
      <c r="E8752"/>
      <c r="F8752"/>
    </row>
    <row r="8753" spans="1:6">
      <c r="A8753"/>
      <c r="E8753"/>
      <c r="F8753"/>
    </row>
    <row r="8754" spans="1:6">
      <c r="A8754"/>
      <c r="E8754"/>
      <c r="F8754"/>
    </row>
    <row r="8755" spans="1:6">
      <c r="A8755"/>
      <c r="E8755"/>
      <c r="F8755"/>
    </row>
    <row r="8756" spans="1:6">
      <c r="A8756"/>
      <c r="E8756"/>
      <c r="F8756"/>
    </row>
    <row r="8757" spans="1:6">
      <c r="A8757"/>
      <c r="E8757"/>
      <c r="F8757"/>
    </row>
    <row r="8758" spans="1:6">
      <c r="A8758"/>
      <c r="E8758"/>
      <c r="F8758"/>
    </row>
    <row r="8759" spans="1:6">
      <c r="A8759"/>
      <c r="E8759"/>
      <c r="F8759"/>
    </row>
    <row r="8760" spans="1:6">
      <c r="A8760"/>
      <c r="E8760"/>
      <c r="F8760"/>
    </row>
    <row r="8761" spans="1:6">
      <c r="A8761"/>
      <c r="E8761"/>
      <c r="F8761"/>
    </row>
    <row r="8762" spans="1:6">
      <c r="A8762"/>
      <c r="E8762"/>
      <c r="F8762"/>
    </row>
    <row r="8763" spans="1:6">
      <c r="A8763"/>
      <c r="E8763"/>
      <c r="F8763"/>
    </row>
    <row r="8764" spans="1:6">
      <c r="A8764"/>
      <c r="E8764"/>
      <c r="F8764"/>
    </row>
    <row r="8765" spans="1:6">
      <c r="A8765"/>
      <c r="E8765"/>
      <c r="F8765"/>
    </row>
    <row r="8766" spans="1:6">
      <c r="A8766"/>
      <c r="E8766"/>
      <c r="F8766"/>
    </row>
    <row r="8767" spans="1:6">
      <c r="A8767"/>
      <c r="E8767"/>
      <c r="F8767"/>
    </row>
    <row r="8768" spans="1:6">
      <c r="A8768"/>
      <c r="E8768"/>
      <c r="F8768"/>
    </row>
    <row r="8769" spans="1:6">
      <c r="A8769"/>
      <c r="E8769"/>
      <c r="F8769"/>
    </row>
    <row r="8770" spans="1:6">
      <c r="A8770"/>
      <c r="E8770"/>
      <c r="F8770"/>
    </row>
    <row r="8771" spans="1:6">
      <c r="A8771"/>
      <c r="E8771"/>
      <c r="F8771"/>
    </row>
    <row r="8772" spans="1:6">
      <c r="A8772"/>
      <c r="E8772"/>
      <c r="F8772"/>
    </row>
    <row r="8773" spans="1:6">
      <c r="A8773"/>
      <c r="E8773"/>
      <c r="F8773"/>
    </row>
    <row r="8774" spans="1:6">
      <c r="A8774"/>
      <c r="E8774"/>
      <c r="F8774"/>
    </row>
    <row r="8775" spans="1:6">
      <c r="A8775"/>
      <c r="E8775"/>
      <c r="F8775"/>
    </row>
    <row r="8776" spans="1:6">
      <c r="A8776"/>
      <c r="E8776"/>
      <c r="F8776"/>
    </row>
    <row r="8777" spans="1:6">
      <c r="A8777"/>
      <c r="E8777"/>
      <c r="F8777"/>
    </row>
    <row r="8778" spans="1:6">
      <c r="A8778"/>
      <c r="E8778"/>
      <c r="F8778"/>
    </row>
    <row r="8779" spans="1:6">
      <c r="A8779"/>
      <c r="E8779"/>
      <c r="F8779"/>
    </row>
    <row r="8780" spans="1:6">
      <c r="A8780"/>
      <c r="E8780"/>
      <c r="F8780"/>
    </row>
    <row r="8781" spans="1:6">
      <c r="A8781"/>
      <c r="E8781"/>
      <c r="F8781"/>
    </row>
    <row r="8782" spans="1:6">
      <c r="A8782"/>
      <c r="E8782"/>
      <c r="F8782"/>
    </row>
    <row r="8783" spans="1:6">
      <c r="A8783"/>
      <c r="E8783"/>
      <c r="F8783"/>
    </row>
    <row r="8784" spans="1:6">
      <c r="A8784"/>
      <c r="E8784"/>
      <c r="F8784"/>
    </row>
    <row r="8785" spans="1:6">
      <c r="A8785"/>
      <c r="E8785"/>
      <c r="F8785"/>
    </row>
    <row r="8786" spans="1:6">
      <c r="A8786"/>
      <c r="E8786"/>
      <c r="F8786"/>
    </row>
    <row r="8787" spans="1:6">
      <c r="A8787"/>
      <c r="E8787"/>
      <c r="F8787"/>
    </row>
    <row r="8788" spans="1:6">
      <c r="A8788"/>
      <c r="E8788"/>
      <c r="F8788"/>
    </row>
    <row r="8789" spans="1:6">
      <c r="A8789"/>
      <c r="E8789"/>
      <c r="F8789"/>
    </row>
    <row r="8790" spans="1:6">
      <c r="A8790"/>
      <c r="E8790"/>
      <c r="F8790"/>
    </row>
    <row r="8791" spans="1:6">
      <c r="A8791"/>
      <c r="E8791"/>
      <c r="F8791"/>
    </row>
    <row r="8792" spans="1:6">
      <c r="A8792"/>
      <c r="E8792"/>
      <c r="F8792"/>
    </row>
    <row r="8793" spans="1:6">
      <c r="A8793"/>
      <c r="E8793"/>
      <c r="F8793"/>
    </row>
    <row r="8794" spans="1:6">
      <c r="A8794"/>
      <c r="E8794"/>
      <c r="F8794"/>
    </row>
    <row r="8795" spans="1:6">
      <c r="A8795"/>
      <c r="E8795"/>
      <c r="F8795"/>
    </row>
    <row r="8796" spans="1:6">
      <c r="A8796"/>
      <c r="E8796"/>
      <c r="F8796"/>
    </row>
    <row r="8797" spans="1:6">
      <c r="A8797"/>
      <c r="E8797"/>
      <c r="F8797"/>
    </row>
    <row r="8798" spans="1:6">
      <c r="A8798"/>
      <c r="E8798"/>
      <c r="F8798"/>
    </row>
    <row r="8799" spans="1:6">
      <c r="A8799"/>
      <c r="E8799"/>
      <c r="F8799"/>
    </row>
    <row r="8800" spans="1:6">
      <c r="A8800"/>
      <c r="E8800"/>
      <c r="F8800"/>
    </row>
    <row r="8801" spans="1:6">
      <c r="A8801"/>
      <c r="E8801"/>
      <c r="F8801"/>
    </row>
    <row r="8802" spans="1:6">
      <c r="A8802"/>
      <c r="E8802"/>
      <c r="F8802"/>
    </row>
    <row r="8803" spans="1:6">
      <c r="A8803"/>
      <c r="E8803"/>
      <c r="F8803"/>
    </row>
    <row r="8804" spans="1:6">
      <c r="A8804"/>
      <c r="E8804"/>
      <c r="F8804"/>
    </row>
    <row r="8805" spans="1:6">
      <c r="A8805"/>
      <c r="E8805"/>
      <c r="F8805"/>
    </row>
    <row r="8806" spans="1:6">
      <c r="A8806"/>
      <c r="E8806"/>
      <c r="F8806"/>
    </row>
    <row r="8807" spans="1:6">
      <c r="A8807"/>
      <c r="E8807"/>
      <c r="F8807"/>
    </row>
    <row r="8808" spans="1:6">
      <c r="A8808"/>
      <c r="E8808"/>
      <c r="F8808"/>
    </row>
    <row r="8809" spans="1:6">
      <c r="A8809"/>
      <c r="E8809"/>
      <c r="F8809"/>
    </row>
    <row r="8810" spans="1:6">
      <c r="A8810"/>
      <c r="E8810"/>
      <c r="F8810"/>
    </row>
    <row r="8811" spans="1:6">
      <c r="A8811"/>
      <c r="E8811"/>
      <c r="F8811"/>
    </row>
    <row r="8812" spans="1:6">
      <c r="A8812"/>
      <c r="E8812"/>
      <c r="F8812"/>
    </row>
    <row r="8813" spans="1:6">
      <c r="A8813"/>
      <c r="E8813"/>
      <c r="F8813"/>
    </row>
    <row r="8814" spans="1:6">
      <c r="A8814"/>
      <c r="E8814"/>
      <c r="F8814"/>
    </row>
    <row r="8815" spans="1:6">
      <c r="A8815"/>
      <c r="E8815"/>
      <c r="F8815"/>
    </row>
    <row r="8816" spans="1:6">
      <c r="A8816"/>
      <c r="E8816"/>
      <c r="F8816"/>
    </row>
    <row r="8817" spans="1:6">
      <c r="A8817"/>
      <c r="E8817"/>
      <c r="F8817"/>
    </row>
    <row r="8818" spans="1:6">
      <c r="A8818"/>
      <c r="E8818"/>
      <c r="F8818"/>
    </row>
    <row r="8819" spans="1:6">
      <c r="A8819"/>
      <c r="E8819"/>
      <c r="F8819"/>
    </row>
    <row r="8820" spans="1:6">
      <c r="A8820"/>
      <c r="E8820"/>
      <c r="F8820"/>
    </row>
    <row r="8821" spans="1:6">
      <c r="A8821"/>
      <c r="E8821"/>
      <c r="F8821"/>
    </row>
    <row r="8822" spans="1:6">
      <c r="A8822"/>
      <c r="E8822"/>
      <c r="F8822"/>
    </row>
    <row r="8823" spans="1:6">
      <c r="A8823"/>
      <c r="E8823"/>
      <c r="F8823"/>
    </row>
    <row r="8824" spans="1:6">
      <c r="A8824"/>
      <c r="E8824"/>
      <c r="F8824"/>
    </row>
    <row r="8825" spans="1:6">
      <c r="A8825"/>
      <c r="E8825"/>
      <c r="F8825"/>
    </row>
    <row r="8826" spans="1:6">
      <c r="A8826"/>
      <c r="E8826"/>
      <c r="F8826"/>
    </row>
    <row r="8827" spans="1:6">
      <c r="A8827"/>
      <c r="E8827"/>
      <c r="F8827"/>
    </row>
    <row r="8828" spans="1:6">
      <c r="A8828"/>
      <c r="E8828"/>
      <c r="F8828"/>
    </row>
    <row r="8829" spans="1:6">
      <c r="A8829"/>
      <c r="E8829"/>
      <c r="F8829"/>
    </row>
    <row r="8830" spans="1:6">
      <c r="A8830"/>
      <c r="E8830"/>
      <c r="F8830"/>
    </row>
    <row r="8831" spans="1:6">
      <c r="A8831"/>
      <c r="E8831"/>
      <c r="F8831"/>
    </row>
    <row r="8832" spans="1:6">
      <c r="A8832"/>
      <c r="E8832"/>
      <c r="F8832"/>
    </row>
    <row r="8833" spans="1:6">
      <c r="A8833"/>
      <c r="E8833"/>
      <c r="F8833"/>
    </row>
    <row r="8834" spans="1:6">
      <c r="A8834"/>
      <c r="E8834"/>
      <c r="F8834"/>
    </row>
    <row r="8835" spans="1:6">
      <c r="A8835"/>
      <c r="E8835"/>
      <c r="F8835"/>
    </row>
    <row r="8836" spans="1:6">
      <c r="A8836"/>
      <c r="E8836"/>
      <c r="F8836"/>
    </row>
    <row r="8837" spans="1:6">
      <c r="A8837"/>
      <c r="E8837"/>
      <c r="F8837"/>
    </row>
    <row r="8838" spans="1:6">
      <c r="A8838"/>
      <c r="E8838"/>
      <c r="F8838"/>
    </row>
    <row r="8839" spans="1:6">
      <c r="A8839"/>
      <c r="E8839"/>
      <c r="F8839"/>
    </row>
    <row r="8840" spans="1:6">
      <c r="A8840"/>
      <c r="E8840"/>
      <c r="F8840"/>
    </row>
    <row r="8841" spans="1:6">
      <c r="A8841"/>
      <c r="E8841"/>
      <c r="F8841"/>
    </row>
    <row r="8842" spans="1:6">
      <c r="A8842"/>
      <c r="E8842"/>
      <c r="F8842"/>
    </row>
    <row r="8843" spans="1:6">
      <c r="A8843"/>
      <c r="E8843"/>
      <c r="F8843"/>
    </row>
    <row r="8844" spans="1:6">
      <c r="A8844"/>
      <c r="E8844"/>
      <c r="F8844"/>
    </row>
    <row r="8845" spans="1:6">
      <c r="A8845"/>
      <c r="E8845"/>
      <c r="F8845"/>
    </row>
    <row r="8846" spans="1:6">
      <c r="A8846"/>
      <c r="E8846"/>
      <c r="F8846"/>
    </row>
    <row r="8847" spans="1:6">
      <c r="A8847"/>
      <c r="E8847"/>
      <c r="F8847"/>
    </row>
    <row r="8848" spans="1:6">
      <c r="A8848"/>
      <c r="E8848"/>
      <c r="F8848"/>
    </row>
    <row r="8849" spans="1:6">
      <c r="A8849"/>
      <c r="E8849"/>
      <c r="F8849"/>
    </row>
    <row r="8850" spans="1:6">
      <c r="A8850"/>
      <c r="E8850"/>
      <c r="F8850"/>
    </row>
    <row r="8851" spans="1:6">
      <c r="A8851"/>
      <c r="E8851"/>
      <c r="F8851"/>
    </row>
    <row r="8852" spans="1:6">
      <c r="A8852"/>
      <c r="E8852"/>
      <c r="F8852"/>
    </row>
    <row r="8853" spans="1:6">
      <c r="A8853"/>
      <c r="E8853"/>
      <c r="F8853"/>
    </row>
    <row r="8854" spans="1:6">
      <c r="A8854"/>
      <c r="E8854"/>
      <c r="F8854"/>
    </row>
    <row r="8855" spans="1:6">
      <c r="A8855"/>
      <c r="E8855"/>
      <c r="F8855"/>
    </row>
    <row r="8856" spans="1:6">
      <c r="A8856"/>
      <c r="E8856"/>
      <c r="F8856"/>
    </row>
    <row r="8857" spans="1:6">
      <c r="A8857"/>
      <c r="E8857"/>
      <c r="F8857"/>
    </row>
    <row r="8858" spans="1:6">
      <c r="A8858"/>
      <c r="E8858"/>
      <c r="F8858"/>
    </row>
    <row r="8859" spans="1:6">
      <c r="A8859"/>
      <c r="E8859"/>
      <c r="F8859"/>
    </row>
    <row r="8860" spans="1:6">
      <c r="A8860"/>
      <c r="E8860"/>
      <c r="F8860"/>
    </row>
    <row r="8861" spans="1:6">
      <c r="A8861"/>
      <c r="E8861"/>
      <c r="F8861"/>
    </row>
    <row r="8862" spans="1:6">
      <c r="A8862"/>
      <c r="E8862"/>
      <c r="F8862"/>
    </row>
    <row r="8863" spans="1:6">
      <c r="A8863"/>
      <c r="E8863"/>
      <c r="F8863"/>
    </row>
    <row r="8864" spans="1:6">
      <c r="A8864"/>
      <c r="E8864"/>
      <c r="F8864"/>
    </row>
    <row r="8865" spans="1:6">
      <c r="A8865"/>
      <c r="E8865"/>
      <c r="F8865"/>
    </row>
    <row r="8866" spans="1:6">
      <c r="A8866"/>
      <c r="E8866"/>
      <c r="F8866"/>
    </row>
    <row r="8867" spans="1:6">
      <c r="A8867"/>
      <c r="E8867"/>
      <c r="F8867"/>
    </row>
    <row r="8868" spans="1:6">
      <c r="A8868"/>
      <c r="E8868"/>
      <c r="F8868"/>
    </row>
    <row r="8869" spans="1:6">
      <c r="A8869"/>
      <c r="E8869"/>
      <c r="F8869"/>
    </row>
    <row r="8870" spans="1:6">
      <c r="A8870"/>
      <c r="E8870"/>
      <c r="F8870"/>
    </row>
    <row r="8871" spans="1:6">
      <c r="A8871"/>
      <c r="E8871"/>
      <c r="F8871"/>
    </row>
    <row r="8872" spans="1:6">
      <c r="A8872"/>
      <c r="E8872"/>
      <c r="F8872"/>
    </row>
    <row r="8873" spans="1:6">
      <c r="A8873"/>
      <c r="E8873"/>
      <c r="F8873"/>
    </row>
    <row r="8874" spans="1:6">
      <c r="A8874"/>
      <c r="E8874"/>
      <c r="F8874"/>
    </row>
    <row r="8875" spans="1:6">
      <c r="A8875"/>
      <c r="E8875"/>
      <c r="F8875"/>
    </row>
    <row r="8876" spans="1:6">
      <c r="A8876"/>
      <c r="E8876"/>
      <c r="F8876"/>
    </row>
    <row r="8877" spans="1:6">
      <c r="A8877"/>
      <c r="E8877"/>
      <c r="F8877"/>
    </row>
    <row r="8878" spans="1:6">
      <c r="A8878"/>
      <c r="E8878"/>
      <c r="F8878"/>
    </row>
    <row r="8879" spans="1:6">
      <c r="A8879"/>
      <c r="E8879"/>
      <c r="F8879"/>
    </row>
    <row r="8880" spans="1:6">
      <c r="A8880"/>
      <c r="E8880"/>
      <c r="F8880"/>
    </row>
    <row r="8881" spans="1:6">
      <c r="A8881"/>
      <c r="E8881"/>
      <c r="F8881"/>
    </row>
    <row r="8882" spans="1:6">
      <c r="A8882"/>
      <c r="E8882"/>
      <c r="F8882"/>
    </row>
    <row r="8883" spans="1:6">
      <c r="A8883"/>
      <c r="E8883"/>
      <c r="F8883"/>
    </row>
    <row r="8884" spans="1:6">
      <c r="A8884"/>
      <c r="E8884"/>
      <c r="F8884"/>
    </row>
    <row r="8885" spans="1:6">
      <c r="A8885"/>
      <c r="E8885"/>
      <c r="F8885"/>
    </row>
    <row r="8886" spans="1:6">
      <c r="A8886"/>
      <c r="E8886"/>
      <c r="F8886"/>
    </row>
    <row r="8887" spans="1:6">
      <c r="A8887"/>
      <c r="E8887"/>
      <c r="F8887"/>
    </row>
    <row r="8888" spans="1:6">
      <c r="A8888"/>
      <c r="E8888"/>
      <c r="F8888"/>
    </row>
    <row r="8889" spans="1:6">
      <c r="A8889"/>
      <c r="E8889"/>
      <c r="F8889"/>
    </row>
    <row r="8890" spans="1:6">
      <c r="A8890"/>
      <c r="E8890"/>
      <c r="F8890"/>
    </row>
    <row r="8891" spans="1:6">
      <c r="A8891"/>
      <c r="E8891"/>
      <c r="F8891"/>
    </row>
    <row r="8892" spans="1:6">
      <c r="A8892"/>
      <c r="E8892"/>
      <c r="F8892"/>
    </row>
    <row r="8893" spans="1:6">
      <c r="A8893"/>
      <c r="E8893"/>
      <c r="F8893"/>
    </row>
    <row r="8894" spans="1:6">
      <c r="A8894"/>
      <c r="E8894"/>
      <c r="F8894"/>
    </row>
    <row r="8895" spans="1:6">
      <c r="A8895"/>
      <c r="E8895"/>
      <c r="F8895"/>
    </row>
    <row r="8896" spans="1:6">
      <c r="A8896"/>
      <c r="E8896"/>
      <c r="F8896"/>
    </row>
    <row r="8897" spans="1:6">
      <c r="A8897"/>
      <c r="E8897"/>
      <c r="F8897"/>
    </row>
    <row r="8898" spans="1:6">
      <c r="A8898"/>
      <c r="E8898"/>
      <c r="F8898"/>
    </row>
    <row r="8899" spans="1:6">
      <c r="A8899"/>
      <c r="E8899"/>
      <c r="F8899"/>
    </row>
    <row r="8900" spans="1:6">
      <c r="A8900"/>
      <c r="E8900"/>
      <c r="F8900"/>
    </row>
    <row r="8901" spans="1:6">
      <c r="A8901"/>
      <c r="E8901"/>
      <c r="F8901"/>
    </row>
    <row r="8902" spans="1:6">
      <c r="A8902"/>
      <c r="E8902"/>
      <c r="F8902"/>
    </row>
    <row r="8903" spans="1:6">
      <c r="A8903"/>
      <c r="E8903"/>
      <c r="F8903"/>
    </row>
    <row r="8904" spans="1:6">
      <c r="A8904"/>
      <c r="E8904"/>
      <c r="F8904"/>
    </row>
    <row r="8905" spans="1:6">
      <c r="A8905"/>
      <c r="E8905"/>
      <c r="F8905"/>
    </row>
    <row r="8906" spans="1:6">
      <c r="A8906"/>
      <c r="E8906"/>
      <c r="F8906"/>
    </row>
    <row r="8907" spans="1:6">
      <c r="A8907"/>
      <c r="E8907"/>
      <c r="F8907"/>
    </row>
    <row r="8908" spans="1:6">
      <c r="A8908"/>
      <c r="E8908"/>
      <c r="F8908"/>
    </row>
    <row r="8909" spans="1:6">
      <c r="A8909"/>
      <c r="E8909"/>
      <c r="F8909"/>
    </row>
    <row r="8910" spans="1:6">
      <c r="A8910"/>
      <c r="E8910"/>
      <c r="F8910"/>
    </row>
    <row r="8911" spans="1:6">
      <c r="A8911"/>
      <c r="E8911"/>
      <c r="F8911"/>
    </row>
    <row r="8912" spans="1:6">
      <c r="A8912"/>
      <c r="E8912"/>
      <c r="F8912"/>
    </row>
    <row r="8913" spans="1:6">
      <c r="A8913"/>
      <c r="E8913"/>
      <c r="F8913"/>
    </row>
    <row r="8914" spans="1:6">
      <c r="A8914"/>
      <c r="E8914"/>
      <c r="F8914"/>
    </row>
    <row r="8915" spans="1:6">
      <c r="A8915"/>
      <c r="E8915"/>
      <c r="F8915"/>
    </row>
    <row r="8916" spans="1:6">
      <c r="A8916"/>
      <c r="E8916"/>
      <c r="F8916"/>
    </row>
    <row r="8917" spans="1:6">
      <c r="A8917"/>
      <c r="E8917"/>
      <c r="F8917"/>
    </row>
    <row r="8918" spans="1:6">
      <c r="A8918"/>
      <c r="E8918"/>
      <c r="F8918"/>
    </row>
    <row r="8919" spans="1:6">
      <c r="A8919"/>
      <c r="E8919"/>
      <c r="F8919"/>
    </row>
    <row r="8920" spans="1:6">
      <c r="A8920"/>
      <c r="E8920"/>
      <c r="F8920"/>
    </row>
    <row r="8921" spans="1:6">
      <c r="A8921"/>
      <c r="E8921"/>
      <c r="F8921"/>
    </row>
    <row r="8922" spans="1:6">
      <c r="A8922"/>
      <c r="E8922"/>
      <c r="F8922"/>
    </row>
    <row r="8923" spans="1:6">
      <c r="A8923"/>
      <c r="E8923"/>
      <c r="F8923"/>
    </row>
    <row r="8924" spans="1:6">
      <c r="A8924"/>
      <c r="E8924"/>
      <c r="F8924"/>
    </row>
    <row r="8925" spans="1:6">
      <c r="A8925"/>
      <c r="E8925"/>
      <c r="F8925"/>
    </row>
    <row r="8926" spans="1:6">
      <c r="A8926"/>
      <c r="E8926"/>
      <c r="F8926"/>
    </row>
    <row r="8927" spans="1:6">
      <c r="A8927"/>
      <c r="E8927"/>
      <c r="F8927"/>
    </row>
    <row r="8928" spans="1:6">
      <c r="A8928"/>
      <c r="E8928"/>
      <c r="F8928"/>
    </row>
    <row r="8929" spans="1:6">
      <c r="A8929"/>
      <c r="E8929"/>
      <c r="F8929"/>
    </row>
    <row r="8930" spans="1:6">
      <c r="A8930"/>
      <c r="E8930"/>
      <c r="F8930"/>
    </row>
    <row r="8931" spans="1:6">
      <c r="A8931"/>
      <c r="E8931"/>
      <c r="F8931"/>
    </row>
    <row r="8932" spans="1:6">
      <c r="A8932"/>
      <c r="E8932"/>
      <c r="F8932"/>
    </row>
    <row r="8933" spans="1:6">
      <c r="A8933"/>
      <c r="E8933"/>
      <c r="F8933"/>
    </row>
    <row r="8934" spans="1:6">
      <c r="A8934"/>
      <c r="E8934"/>
      <c r="F8934"/>
    </row>
    <row r="8935" spans="1:6">
      <c r="A8935"/>
      <c r="E8935"/>
      <c r="F8935"/>
    </row>
    <row r="8936" spans="1:6">
      <c r="A8936"/>
      <c r="E8936"/>
      <c r="F8936"/>
    </row>
    <row r="8937" spans="1:6">
      <c r="A8937"/>
      <c r="E8937"/>
      <c r="F8937"/>
    </row>
    <row r="8938" spans="1:6">
      <c r="A8938"/>
      <c r="E8938"/>
      <c r="F8938"/>
    </row>
    <row r="8939" spans="1:6">
      <c r="A8939"/>
      <c r="E8939"/>
      <c r="F8939"/>
    </row>
    <row r="8940" spans="1:6">
      <c r="A8940"/>
      <c r="E8940"/>
      <c r="F8940"/>
    </row>
    <row r="8941" spans="1:6">
      <c r="A8941"/>
      <c r="E8941"/>
      <c r="F8941"/>
    </row>
    <row r="8942" spans="1:6">
      <c r="A8942"/>
      <c r="E8942"/>
      <c r="F8942"/>
    </row>
    <row r="8943" spans="1:6">
      <c r="A8943"/>
      <c r="E8943"/>
      <c r="F8943"/>
    </row>
    <row r="8944" spans="1:6">
      <c r="A8944"/>
      <c r="E8944"/>
      <c r="F8944"/>
    </row>
    <row r="8945" spans="1:6">
      <c r="A8945"/>
      <c r="E8945"/>
      <c r="F8945"/>
    </row>
    <row r="8946" spans="1:6">
      <c r="A8946"/>
      <c r="E8946"/>
      <c r="F8946"/>
    </row>
    <row r="8947" spans="1:6">
      <c r="A8947"/>
      <c r="E8947"/>
      <c r="F8947"/>
    </row>
    <row r="8948" spans="1:6">
      <c r="A8948"/>
      <c r="E8948"/>
      <c r="F8948"/>
    </row>
    <row r="8949" spans="1:6">
      <c r="A8949"/>
      <c r="E8949"/>
      <c r="F8949"/>
    </row>
    <row r="8950" spans="1:6">
      <c r="A8950"/>
      <c r="E8950"/>
      <c r="F8950"/>
    </row>
    <row r="8951" spans="1:6">
      <c r="A8951"/>
      <c r="E8951"/>
      <c r="F8951"/>
    </row>
    <row r="8952" spans="1:6">
      <c r="A8952"/>
      <c r="E8952"/>
      <c r="F8952"/>
    </row>
    <row r="8953" spans="1:6">
      <c r="A8953"/>
      <c r="E8953"/>
      <c r="F8953"/>
    </row>
    <row r="8954" spans="1:6">
      <c r="A8954"/>
      <c r="E8954"/>
      <c r="F8954"/>
    </row>
    <row r="8955" spans="1:6">
      <c r="A8955"/>
      <c r="E8955"/>
      <c r="F8955"/>
    </row>
    <row r="8956" spans="1:6">
      <c r="A8956"/>
      <c r="E8956"/>
      <c r="F8956"/>
    </row>
    <row r="8957" spans="1:6">
      <c r="A8957"/>
      <c r="E8957"/>
      <c r="F8957"/>
    </row>
    <row r="8958" spans="1:6">
      <c r="A8958"/>
      <c r="E8958"/>
      <c r="F8958"/>
    </row>
    <row r="8959" spans="1:6">
      <c r="A8959"/>
      <c r="E8959"/>
      <c r="F8959"/>
    </row>
    <row r="8960" spans="1:6">
      <c r="A8960"/>
      <c r="E8960"/>
      <c r="F8960"/>
    </row>
    <row r="8961" spans="1:6">
      <c r="A8961"/>
      <c r="E8961"/>
      <c r="F8961"/>
    </row>
    <row r="8962" spans="1:6">
      <c r="A8962"/>
      <c r="E8962"/>
      <c r="F8962"/>
    </row>
    <row r="8963" spans="1:6">
      <c r="A8963"/>
      <c r="E8963"/>
      <c r="F8963"/>
    </row>
    <row r="8964" spans="1:6">
      <c r="A8964"/>
      <c r="E8964"/>
      <c r="F8964"/>
    </row>
    <row r="8965" spans="1:6">
      <c r="A8965"/>
      <c r="E8965"/>
      <c r="F8965"/>
    </row>
    <row r="8966" spans="1:6">
      <c r="A8966"/>
      <c r="E8966"/>
      <c r="F8966"/>
    </row>
    <row r="8967" spans="1:6">
      <c r="A8967"/>
      <c r="E8967"/>
      <c r="F8967"/>
    </row>
    <row r="8968" spans="1:6">
      <c r="A8968"/>
      <c r="E8968"/>
      <c r="F8968"/>
    </row>
    <row r="8969" spans="1:6">
      <c r="A8969"/>
      <c r="E8969"/>
      <c r="F8969"/>
    </row>
    <row r="8970" spans="1:6">
      <c r="A8970"/>
      <c r="E8970"/>
      <c r="F8970"/>
    </row>
    <row r="8971" spans="1:6">
      <c r="A8971"/>
      <c r="E8971"/>
      <c r="F8971"/>
    </row>
    <row r="8972" spans="1:6">
      <c r="A8972"/>
      <c r="E8972"/>
      <c r="F8972"/>
    </row>
    <row r="8973" spans="1:6">
      <c r="A8973"/>
      <c r="E8973"/>
      <c r="F8973"/>
    </row>
    <row r="8974" spans="1:6">
      <c r="A8974"/>
      <c r="E8974"/>
      <c r="F8974"/>
    </row>
    <row r="8975" spans="1:6">
      <c r="A8975"/>
      <c r="E8975"/>
      <c r="F8975"/>
    </row>
    <row r="8976" spans="1:6">
      <c r="A8976"/>
      <c r="E8976"/>
      <c r="F8976"/>
    </row>
    <row r="8977" spans="1:6">
      <c r="A8977"/>
      <c r="E8977"/>
      <c r="F8977"/>
    </row>
    <row r="8978" spans="1:6">
      <c r="A8978"/>
      <c r="E8978"/>
      <c r="F8978"/>
    </row>
    <row r="8979" spans="1:6">
      <c r="A8979"/>
      <c r="E8979"/>
      <c r="F8979"/>
    </row>
    <row r="8980" spans="1:6">
      <c r="A8980"/>
      <c r="E8980"/>
      <c r="F8980"/>
    </row>
    <row r="8981" spans="1:6">
      <c r="A8981"/>
      <c r="E8981"/>
      <c r="F8981"/>
    </row>
    <row r="8982" spans="1:6">
      <c r="A8982"/>
      <c r="E8982"/>
      <c r="F8982"/>
    </row>
    <row r="8983" spans="1:6">
      <c r="A8983"/>
      <c r="E8983"/>
      <c r="F8983"/>
    </row>
    <row r="8984" spans="1:6">
      <c r="A8984"/>
      <c r="E8984"/>
      <c r="F8984"/>
    </row>
    <row r="8985" spans="1:6">
      <c r="A8985"/>
      <c r="E8985"/>
      <c r="F8985"/>
    </row>
    <row r="8986" spans="1:6">
      <c r="A8986"/>
      <c r="E8986"/>
      <c r="F8986"/>
    </row>
    <row r="8987" spans="1:6">
      <c r="A8987"/>
      <c r="E8987"/>
      <c r="F8987"/>
    </row>
    <row r="8988" spans="1:6">
      <c r="A8988"/>
      <c r="E8988"/>
      <c r="F8988"/>
    </row>
    <row r="8989" spans="1:6">
      <c r="A8989"/>
      <c r="E8989"/>
      <c r="F8989"/>
    </row>
    <row r="8990" spans="1:6">
      <c r="A8990"/>
      <c r="E8990"/>
      <c r="F8990"/>
    </row>
    <row r="8991" spans="1:6">
      <c r="A8991"/>
      <c r="E8991"/>
      <c r="F8991"/>
    </row>
    <row r="8992" spans="1:6">
      <c r="A8992"/>
      <c r="E8992"/>
      <c r="F8992"/>
    </row>
    <row r="8993" spans="1:6">
      <c r="A8993"/>
      <c r="E8993"/>
      <c r="F8993"/>
    </row>
    <row r="8994" spans="1:6">
      <c r="A8994"/>
      <c r="E8994"/>
      <c r="F8994"/>
    </row>
    <row r="8995" spans="1:6">
      <c r="A8995"/>
      <c r="E8995"/>
      <c r="F8995"/>
    </row>
    <row r="8996" spans="1:6">
      <c r="A8996"/>
      <c r="E8996"/>
      <c r="F8996"/>
    </row>
    <row r="8997" spans="1:6">
      <c r="A8997"/>
      <c r="E8997"/>
      <c r="F8997"/>
    </row>
    <row r="8998" spans="1:6">
      <c r="A8998"/>
      <c r="E8998"/>
      <c r="F8998"/>
    </row>
    <row r="8999" spans="1:6">
      <c r="A8999"/>
      <c r="E8999"/>
      <c r="F8999"/>
    </row>
    <row r="9000" spans="1:6">
      <c r="A9000"/>
      <c r="E9000"/>
      <c r="F9000"/>
    </row>
    <row r="9001" spans="1:6">
      <c r="A9001"/>
      <c r="E9001"/>
      <c r="F9001"/>
    </row>
    <row r="9002" spans="1:6">
      <c r="A9002"/>
      <c r="E9002"/>
      <c r="F9002"/>
    </row>
    <row r="9003" spans="1:6">
      <c r="A9003"/>
      <c r="E9003"/>
      <c r="F9003"/>
    </row>
    <row r="9004" spans="1:6">
      <c r="A9004"/>
      <c r="E9004"/>
      <c r="F9004"/>
    </row>
    <row r="9005" spans="1:6">
      <c r="A9005"/>
      <c r="E9005"/>
      <c r="F9005"/>
    </row>
    <row r="9006" spans="1:6">
      <c r="A9006"/>
      <c r="E9006"/>
      <c r="F9006"/>
    </row>
    <row r="9007" spans="1:6">
      <c r="A9007"/>
      <c r="E9007"/>
      <c r="F9007"/>
    </row>
    <row r="9008" spans="1:6">
      <c r="A9008"/>
      <c r="E9008"/>
      <c r="F9008"/>
    </row>
    <row r="9009" spans="1:6">
      <c r="A9009"/>
      <c r="E9009"/>
      <c r="F9009"/>
    </row>
    <row r="9010" spans="1:6">
      <c r="A9010"/>
      <c r="E9010"/>
      <c r="F9010"/>
    </row>
    <row r="9011" spans="1:6">
      <c r="A9011"/>
      <c r="E9011"/>
      <c r="F9011"/>
    </row>
    <row r="9012" spans="1:6">
      <c r="A9012"/>
      <c r="E9012"/>
      <c r="F9012"/>
    </row>
    <row r="9013" spans="1:6">
      <c r="A9013"/>
      <c r="E9013"/>
      <c r="F9013"/>
    </row>
    <row r="9014" spans="1:6">
      <c r="A9014"/>
      <c r="E9014"/>
      <c r="F9014"/>
    </row>
    <row r="9015" spans="1:6">
      <c r="A9015"/>
      <c r="E9015"/>
      <c r="F9015"/>
    </row>
    <row r="9016" spans="1:6">
      <c r="A9016"/>
      <c r="E9016"/>
      <c r="F9016"/>
    </row>
    <row r="9017" spans="1:6">
      <c r="A9017"/>
      <c r="E9017"/>
      <c r="F9017"/>
    </row>
    <row r="9018" spans="1:6">
      <c r="A9018"/>
      <c r="E9018"/>
      <c r="F9018"/>
    </row>
    <row r="9019" spans="1:6">
      <c r="A9019"/>
      <c r="E9019"/>
      <c r="F9019"/>
    </row>
    <row r="9020" spans="1:6">
      <c r="A9020"/>
      <c r="E9020"/>
      <c r="F9020"/>
    </row>
    <row r="9021" spans="1:6">
      <c r="A9021"/>
      <c r="E9021"/>
      <c r="F9021"/>
    </row>
    <row r="9022" spans="1:6">
      <c r="A9022"/>
      <c r="E9022"/>
      <c r="F9022"/>
    </row>
    <row r="9023" spans="1:6">
      <c r="A9023"/>
      <c r="E9023"/>
      <c r="F9023"/>
    </row>
    <row r="9024" spans="1:6">
      <c r="A9024"/>
      <c r="E9024"/>
      <c r="F9024"/>
    </row>
    <row r="9025" spans="1:6">
      <c r="A9025"/>
      <c r="E9025"/>
      <c r="F9025"/>
    </row>
    <row r="9026" spans="1:6">
      <c r="A9026"/>
      <c r="E9026"/>
      <c r="F9026"/>
    </row>
    <row r="9027" spans="1:6">
      <c r="A9027"/>
      <c r="E9027"/>
      <c r="F9027"/>
    </row>
    <row r="9028" spans="1:6">
      <c r="A9028"/>
      <c r="E9028"/>
      <c r="F9028"/>
    </row>
    <row r="9029" spans="1:6">
      <c r="A9029"/>
      <c r="E9029"/>
      <c r="F9029"/>
    </row>
    <row r="9030" spans="1:6">
      <c r="A9030"/>
      <c r="E9030"/>
      <c r="F9030"/>
    </row>
    <row r="9031" spans="1:6">
      <c r="A9031"/>
      <c r="E9031"/>
      <c r="F9031"/>
    </row>
    <row r="9032" spans="1:6">
      <c r="A9032"/>
      <c r="E9032"/>
      <c r="F9032"/>
    </row>
    <row r="9033" spans="1:6">
      <c r="A9033"/>
      <c r="E9033"/>
      <c r="F9033"/>
    </row>
    <row r="9034" spans="1:6">
      <c r="A9034"/>
      <c r="E9034"/>
      <c r="F9034"/>
    </row>
    <row r="9035" spans="1:6">
      <c r="A9035"/>
      <c r="E9035"/>
      <c r="F9035"/>
    </row>
    <row r="9036" spans="1:6">
      <c r="A9036"/>
      <c r="E9036"/>
      <c r="F9036"/>
    </row>
    <row r="9037" spans="1:6">
      <c r="A9037"/>
      <c r="E9037"/>
      <c r="F9037"/>
    </row>
    <row r="9038" spans="1:6">
      <c r="A9038"/>
      <c r="E9038"/>
      <c r="F9038"/>
    </row>
    <row r="9039" spans="1:6">
      <c r="A9039"/>
      <c r="E9039"/>
      <c r="F9039"/>
    </row>
    <row r="9040" spans="1:6">
      <c r="A9040"/>
      <c r="E9040"/>
      <c r="F9040"/>
    </row>
    <row r="9041" spans="1:6">
      <c r="A9041"/>
      <c r="E9041"/>
      <c r="F9041"/>
    </row>
    <row r="9042" spans="1:6">
      <c r="A9042"/>
      <c r="E9042"/>
      <c r="F9042"/>
    </row>
    <row r="9043" spans="1:6">
      <c r="A9043"/>
      <c r="E9043"/>
      <c r="F9043"/>
    </row>
    <row r="9044" spans="1:6">
      <c r="A9044"/>
      <c r="E9044"/>
      <c r="F9044"/>
    </row>
    <row r="9045" spans="1:6">
      <c r="A9045"/>
      <c r="E9045"/>
      <c r="F9045"/>
    </row>
    <row r="9046" spans="1:6">
      <c r="A9046"/>
      <c r="E9046"/>
      <c r="F9046"/>
    </row>
    <row r="9047" spans="1:6">
      <c r="A9047"/>
      <c r="E9047"/>
      <c r="F9047"/>
    </row>
    <row r="9048" spans="1:6">
      <c r="A9048"/>
      <c r="E9048"/>
      <c r="F9048"/>
    </row>
    <row r="9049" spans="1:6">
      <c r="A9049"/>
      <c r="E9049"/>
      <c r="F9049"/>
    </row>
    <row r="9050" spans="1:6">
      <c r="A9050"/>
      <c r="E9050"/>
      <c r="F9050"/>
    </row>
    <row r="9051" spans="1:6">
      <c r="A9051"/>
      <c r="E9051"/>
      <c r="F9051"/>
    </row>
    <row r="9052" spans="1:6">
      <c r="A9052"/>
      <c r="E9052"/>
      <c r="F9052"/>
    </row>
    <row r="9053" spans="1:6">
      <c r="A9053"/>
      <c r="E9053"/>
      <c r="F9053"/>
    </row>
    <row r="9054" spans="1:6">
      <c r="A9054"/>
      <c r="E9054"/>
      <c r="F9054"/>
    </row>
    <row r="9055" spans="1:6">
      <c r="A9055"/>
      <c r="E9055"/>
      <c r="F9055"/>
    </row>
    <row r="9056" spans="1:6">
      <c r="A9056"/>
      <c r="E9056"/>
      <c r="F9056"/>
    </row>
    <row r="9057" spans="1:6">
      <c r="A9057"/>
      <c r="E9057"/>
      <c r="F9057"/>
    </row>
    <row r="9058" spans="1:6">
      <c r="A9058"/>
      <c r="E9058"/>
      <c r="F9058"/>
    </row>
    <row r="9059" spans="1:6">
      <c r="A9059"/>
      <c r="E9059"/>
      <c r="F9059"/>
    </row>
    <row r="9060" spans="1:6">
      <c r="A9060"/>
      <c r="E9060"/>
      <c r="F9060"/>
    </row>
    <row r="9061" spans="1:6">
      <c r="A9061"/>
      <c r="E9061"/>
      <c r="F9061"/>
    </row>
    <row r="9062" spans="1:6">
      <c r="A9062"/>
      <c r="E9062"/>
      <c r="F9062"/>
    </row>
    <row r="9063" spans="1:6">
      <c r="A9063"/>
      <c r="E9063"/>
      <c r="F9063"/>
    </row>
    <row r="9064" spans="1:6">
      <c r="A9064"/>
      <c r="E9064"/>
      <c r="F9064"/>
    </row>
    <row r="9065" spans="1:6">
      <c r="A9065"/>
      <c r="E9065"/>
      <c r="F9065"/>
    </row>
    <row r="9066" spans="1:6">
      <c r="A9066"/>
      <c r="E9066"/>
      <c r="F9066"/>
    </row>
    <row r="9067" spans="1:6">
      <c r="A9067"/>
      <c r="E9067"/>
      <c r="F9067"/>
    </row>
    <row r="9068" spans="1:6">
      <c r="A9068"/>
      <c r="E9068"/>
      <c r="F9068"/>
    </row>
    <row r="9069" spans="1:6">
      <c r="A9069"/>
      <c r="E9069"/>
      <c r="F9069"/>
    </row>
    <row r="9070" spans="1:6">
      <c r="A9070"/>
      <c r="E9070"/>
      <c r="F9070"/>
    </row>
    <row r="9071" spans="1:6">
      <c r="A9071"/>
      <c r="E9071"/>
      <c r="F9071"/>
    </row>
    <row r="9072" spans="1:6">
      <c r="A9072"/>
      <c r="E9072"/>
      <c r="F9072"/>
    </row>
    <row r="9073" spans="1:6">
      <c r="A9073"/>
      <c r="E9073"/>
      <c r="F9073"/>
    </row>
    <row r="9074" spans="1:6">
      <c r="A9074"/>
      <c r="E9074"/>
      <c r="F9074"/>
    </row>
    <row r="9075" spans="1:6">
      <c r="A9075"/>
      <c r="E9075"/>
      <c r="F9075"/>
    </row>
    <row r="9076" spans="1:6">
      <c r="A9076"/>
      <c r="E9076"/>
      <c r="F9076"/>
    </row>
    <row r="9077" spans="1:6">
      <c r="A9077"/>
      <c r="E9077"/>
      <c r="F9077"/>
    </row>
    <row r="9078" spans="1:6">
      <c r="A9078"/>
      <c r="E9078"/>
      <c r="F9078"/>
    </row>
    <row r="9079" spans="1:6">
      <c r="A9079"/>
      <c r="E9079"/>
      <c r="F9079"/>
    </row>
    <row r="9080" spans="1:6">
      <c r="A9080"/>
      <c r="E9080"/>
      <c r="F9080"/>
    </row>
    <row r="9081" spans="1:6">
      <c r="A9081"/>
      <c r="E9081"/>
      <c r="F9081"/>
    </row>
    <row r="9082" spans="1:6">
      <c r="A9082"/>
      <c r="E9082"/>
      <c r="F9082"/>
    </row>
    <row r="9083" spans="1:6">
      <c r="A9083"/>
      <c r="E9083"/>
      <c r="F9083"/>
    </row>
    <row r="9084" spans="1:6">
      <c r="A9084"/>
      <c r="E9084"/>
      <c r="F9084"/>
    </row>
    <row r="9085" spans="1:6">
      <c r="A9085"/>
      <c r="E9085"/>
      <c r="F9085"/>
    </row>
    <row r="9086" spans="1:6">
      <c r="A9086"/>
      <c r="E9086"/>
      <c r="F9086"/>
    </row>
    <row r="9087" spans="1:6">
      <c r="A9087"/>
      <c r="E9087"/>
      <c r="F9087"/>
    </row>
    <row r="9088" spans="1:6">
      <c r="A9088"/>
      <c r="E9088"/>
      <c r="F9088"/>
    </row>
    <row r="9089" spans="1:6">
      <c r="A9089"/>
      <c r="E9089"/>
      <c r="F9089"/>
    </row>
    <row r="9090" spans="1:6">
      <c r="A9090"/>
      <c r="E9090"/>
      <c r="F9090"/>
    </row>
    <row r="9091" spans="1:6">
      <c r="A9091"/>
      <c r="E9091"/>
      <c r="F9091"/>
    </row>
    <row r="9092" spans="1:6">
      <c r="A9092"/>
      <c r="E9092"/>
      <c r="F9092"/>
    </row>
    <row r="9093" spans="1:6">
      <c r="A9093"/>
      <c r="E9093"/>
      <c r="F9093"/>
    </row>
    <row r="9094" spans="1:6">
      <c r="A9094"/>
      <c r="E9094"/>
      <c r="F9094"/>
    </row>
    <row r="9095" spans="1:6">
      <c r="A9095"/>
      <c r="E9095"/>
      <c r="F9095"/>
    </row>
    <row r="9096" spans="1:6">
      <c r="A9096"/>
      <c r="E9096"/>
      <c r="F9096"/>
    </row>
    <row r="9097" spans="1:6">
      <c r="A9097"/>
      <c r="E9097"/>
      <c r="F9097"/>
    </row>
    <row r="9098" spans="1:6">
      <c r="A9098"/>
      <c r="E9098"/>
      <c r="F9098"/>
    </row>
    <row r="9099" spans="1:6">
      <c r="A9099"/>
      <c r="E9099"/>
      <c r="F9099"/>
    </row>
    <row r="9100" spans="1:6">
      <c r="A9100"/>
      <c r="E9100"/>
      <c r="F9100"/>
    </row>
    <row r="9101" spans="1:6">
      <c r="A9101"/>
      <c r="E9101"/>
      <c r="F9101"/>
    </row>
    <row r="9102" spans="1:6">
      <c r="A9102"/>
      <c r="E9102"/>
      <c r="F9102"/>
    </row>
    <row r="9103" spans="1:6">
      <c r="A9103"/>
      <c r="E9103"/>
      <c r="F9103"/>
    </row>
    <row r="9104" spans="1:6">
      <c r="A9104"/>
      <c r="E9104"/>
      <c r="F9104"/>
    </row>
    <row r="9105" spans="1:6">
      <c r="A9105"/>
      <c r="E9105"/>
      <c r="F9105"/>
    </row>
    <row r="9106" spans="1:6">
      <c r="A9106"/>
      <c r="E9106"/>
      <c r="F9106"/>
    </row>
    <row r="9107" spans="1:6">
      <c r="A9107"/>
      <c r="E9107"/>
      <c r="F9107"/>
    </row>
    <row r="9108" spans="1:6">
      <c r="A9108"/>
      <c r="E9108"/>
      <c r="F9108"/>
    </row>
    <row r="9109" spans="1:6">
      <c r="A9109"/>
      <c r="E9109"/>
      <c r="F9109"/>
    </row>
    <row r="9110" spans="1:6">
      <c r="A9110"/>
      <c r="E9110"/>
      <c r="F9110"/>
    </row>
    <row r="9111" spans="1:6">
      <c r="A9111"/>
      <c r="E9111"/>
      <c r="F9111"/>
    </row>
    <row r="9112" spans="1:6">
      <c r="A9112"/>
      <c r="E9112"/>
      <c r="F9112"/>
    </row>
    <row r="9113" spans="1:6">
      <c r="A9113"/>
      <c r="E9113"/>
      <c r="F9113"/>
    </row>
    <row r="9114" spans="1:6">
      <c r="A9114"/>
      <c r="E9114"/>
      <c r="F9114"/>
    </row>
    <row r="9115" spans="1:6">
      <c r="A9115"/>
      <c r="E9115"/>
      <c r="F9115"/>
    </row>
    <row r="9116" spans="1:6">
      <c r="A9116"/>
      <c r="E9116"/>
      <c r="F9116"/>
    </row>
    <row r="9117" spans="1:6">
      <c r="A9117"/>
      <c r="E9117"/>
      <c r="F9117"/>
    </row>
    <row r="9118" spans="1:6">
      <c r="A9118"/>
      <c r="E9118"/>
      <c r="F9118"/>
    </row>
    <row r="9119" spans="1:6">
      <c r="A9119"/>
      <c r="E9119"/>
      <c r="F9119"/>
    </row>
    <row r="9120" spans="1:6">
      <c r="A9120"/>
      <c r="E9120"/>
      <c r="F9120"/>
    </row>
    <row r="9121" spans="1:6">
      <c r="A9121"/>
      <c r="E9121"/>
      <c r="F9121"/>
    </row>
    <row r="9122" spans="1:6">
      <c r="A9122"/>
      <c r="E9122"/>
      <c r="F9122"/>
    </row>
    <row r="9123" spans="1:6">
      <c r="A9123"/>
      <c r="E9123"/>
      <c r="F9123"/>
    </row>
    <row r="9124" spans="1:6">
      <c r="A9124"/>
      <c r="E9124"/>
      <c r="F9124"/>
    </row>
    <row r="9125" spans="1:6">
      <c r="A9125"/>
      <c r="E9125"/>
      <c r="F9125"/>
    </row>
    <row r="9126" spans="1:6">
      <c r="A9126"/>
      <c r="E9126"/>
      <c r="F9126"/>
    </row>
    <row r="9127" spans="1:6">
      <c r="A9127"/>
      <c r="E9127"/>
      <c r="F9127"/>
    </row>
    <row r="9128" spans="1:6">
      <c r="A9128"/>
      <c r="E9128"/>
      <c r="F9128"/>
    </row>
    <row r="9129" spans="1:6">
      <c r="A9129"/>
      <c r="E9129"/>
      <c r="F9129"/>
    </row>
    <row r="9130" spans="1:6">
      <c r="A9130"/>
      <c r="E9130"/>
      <c r="F9130"/>
    </row>
    <row r="9131" spans="1:6">
      <c r="A9131"/>
      <c r="E9131"/>
      <c r="F9131"/>
    </row>
    <row r="9132" spans="1:6">
      <c r="A9132"/>
      <c r="E9132"/>
      <c r="F9132"/>
    </row>
    <row r="9133" spans="1:6">
      <c r="A9133"/>
      <c r="E9133"/>
      <c r="F9133"/>
    </row>
    <row r="9134" spans="1:6">
      <c r="A9134"/>
      <c r="E9134"/>
      <c r="F9134"/>
    </row>
    <row r="9135" spans="1:6">
      <c r="A9135"/>
      <c r="E9135"/>
      <c r="F9135"/>
    </row>
    <row r="9136" spans="1:6">
      <c r="A9136"/>
      <c r="E9136"/>
      <c r="F9136"/>
    </row>
    <row r="9137" spans="1:6">
      <c r="A9137"/>
      <c r="E9137"/>
      <c r="F9137"/>
    </row>
    <row r="9138" spans="1:6">
      <c r="A9138"/>
      <c r="E9138"/>
      <c r="F9138"/>
    </row>
    <row r="9139" spans="1:6">
      <c r="A9139"/>
      <c r="E9139"/>
      <c r="F9139"/>
    </row>
    <row r="9140" spans="1:6">
      <c r="A9140"/>
      <c r="E9140"/>
      <c r="F9140"/>
    </row>
    <row r="9141" spans="1:6">
      <c r="A9141"/>
      <c r="E9141"/>
      <c r="F9141"/>
    </row>
    <row r="9142" spans="1:6">
      <c r="A9142"/>
      <c r="E9142"/>
      <c r="F9142"/>
    </row>
    <row r="9143" spans="1:6">
      <c r="A9143"/>
      <c r="E9143"/>
      <c r="F9143"/>
    </row>
    <row r="9144" spans="1:6">
      <c r="A9144"/>
      <c r="E9144"/>
      <c r="F9144"/>
    </row>
    <row r="9145" spans="1:6">
      <c r="A9145"/>
      <c r="E9145"/>
      <c r="F9145"/>
    </row>
    <row r="9146" spans="1:6">
      <c r="A9146"/>
      <c r="E9146"/>
      <c r="F9146"/>
    </row>
    <row r="9147" spans="1:6">
      <c r="A9147"/>
      <c r="E9147"/>
      <c r="F9147"/>
    </row>
    <row r="9148" spans="1:6">
      <c r="A9148"/>
      <c r="E9148"/>
      <c r="F9148"/>
    </row>
    <row r="9149" spans="1:6">
      <c r="A9149"/>
      <c r="E9149"/>
      <c r="F9149"/>
    </row>
    <row r="9150" spans="1:6">
      <c r="A9150"/>
      <c r="E9150"/>
      <c r="F9150"/>
    </row>
    <row r="9151" spans="1:6">
      <c r="A9151"/>
      <c r="E9151"/>
      <c r="F9151"/>
    </row>
    <row r="9152" spans="1:6">
      <c r="A9152"/>
      <c r="E9152"/>
      <c r="F9152"/>
    </row>
    <row r="9153" spans="1:6">
      <c r="A9153"/>
      <c r="E9153"/>
      <c r="F9153"/>
    </row>
    <row r="9154" spans="1:6">
      <c r="A9154"/>
      <c r="E9154"/>
      <c r="F9154"/>
    </row>
    <row r="9155" spans="1:6">
      <c r="A9155"/>
      <c r="E9155"/>
      <c r="F9155"/>
    </row>
    <row r="9156" spans="1:6">
      <c r="A9156"/>
      <c r="E9156"/>
      <c r="F9156"/>
    </row>
    <row r="9157" spans="1:6">
      <c r="A9157"/>
      <c r="E9157"/>
      <c r="F9157"/>
    </row>
    <row r="9158" spans="1:6">
      <c r="A9158"/>
      <c r="E9158"/>
      <c r="F9158"/>
    </row>
    <row r="9159" spans="1:6">
      <c r="A9159"/>
      <c r="E9159"/>
      <c r="F9159"/>
    </row>
    <row r="9160" spans="1:6">
      <c r="A9160"/>
      <c r="E9160"/>
      <c r="F9160"/>
    </row>
    <row r="9161" spans="1:6">
      <c r="A9161"/>
      <c r="E9161"/>
      <c r="F9161"/>
    </row>
    <row r="9162" spans="1:6">
      <c r="A9162"/>
      <c r="E9162"/>
      <c r="F9162"/>
    </row>
    <row r="9163" spans="1:6">
      <c r="A9163"/>
      <c r="E9163"/>
      <c r="F9163"/>
    </row>
    <row r="9164" spans="1:6">
      <c r="A9164"/>
      <c r="E9164"/>
      <c r="F9164"/>
    </row>
    <row r="9165" spans="1:6">
      <c r="A9165"/>
      <c r="E9165"/>
      <c r="F9165"/>
    </row>
    <row r="9166" spans="1:6">
      <c r="A9166"/>
      <c r="E9166"/>
      <c r="F9166"/>
    </row>
    <row r="9167" spans="1:6">
      <c r="A9167"/>
      <c r="E9167"/>
      <c r="F9167"/>
    </row>
    <row r="9168" spans="1:6">
      <c r="A9168"/>
      <c r="E9168"/>
      <c r="F9168"/>
    </row>
    <row r="9169" spans="1:6">
      <c r="A9169"/>
      <c r="E9169"/>
      <c r="F9169"/>
    </row>
    <row r="9170" spans="1:6">
      <c r="A9170"/>
      <c r="E9170"/>
      <c r="F9170"/>
    </row>
    <row r="9171" spans="1:6">
      <c r="A9171"/>
      <c r="E9171"/>
      <c r="F9171"/>
    </row>
    <row r="9172" spans="1:6">
      <c r="A9172"/>
      <c r="E9172"/>
      <c r="F9172"/>
    </row>
    <row r="9173" spans="1:6">
      <c r="A9173"/>
      <c r="E9173"/>
      <c r="F9173"/>
    </row>
    <row r="9174" spans="1:6">
      <c r="A9174"/>
      <c r="E9174"/>
      <c r="F9174"/>
    </row>
    <row r="9175" spans="1:6">
      <c r="A9175"/>
      <c r="E9175"/>
      <c r="F9175"/>
    </row>
    <row r="9176" spans="1:6">
      <c r="A9176"/>
      <c r="E9176"/>
      <c r="F9176"/>
    </row>
    <row r="9177" spans="1:6">
      <c r="A9177"/>
      <c r="E9177"/>
      <c r="F9177"/>
    </row>
    <row r="9178" spans="1:6">
      <c r="A9178"/>
      <c r="E9178"/>
      <c r="F9178"/>
    </row>
    <row r="9179" spans="1:6">
      <c r="A9179"/>
      <c r="E9179"/>
      <c r="F9179"/>
    </row>
    <row r="9180" spans="1:6">
      <c r="A9180"/>
      <c r="E9180"/>
      <c r="F9180"/>
    </row>
    <row r="9181" spans="1:6">
      <c r="A9181"/>
      <c r="E9181"/>
      <c r="F9181"/>
    </row>
    <row r="9182" spans="1:6">
      <c r="A9182"/>
      <c r="E9182"/>
      <c r="F9182"/>
    </row>
    <row r="9183" spans="1:6">
      <c r="A9183"/>
      <c r="E9183"/>
      <c r="F9183"/>
    </row>
    <row r="9184" spans="1:6">
      <c r="A9184"/>
      <c r="E9184"/>
      <c r="F9184"/>
    </row>
    <row r="9185" spans="1:6">
      <c r="A9185"/>
      <c r="E9185"/>
      <c r="F9185"/>
    </row>
    <row r="9186" spans="1:6">
      <c r="A9186"/>
      <c r="E9186"/>
      <c r="F9186"/>
    </row>
    <row r="9187" spans="1:6">
      <c r="A9187"/>
      <c r="E9187"/>
      <c r="F9187"/>
    </row>
    <row r="9188" spans="1:6">
      <c r="A9188"/>
      <c r="E9188"/>
      <c r="F9188"/>
    </row>
    <row r="9189" spans="1:6">
      <c r="A9189"/>
      <c r="E9189"/>
      <c r="F9189"/>
    </row>
    <row r="9190" spans="1:6">
      <c r="A9190"/>
      <c r="E9190"/>
      <c r="F9190"/>
    </row>
    <row r="9191" spans="1:6">
      <c r="A9191"/>
      <c r="E9191"/>
      <c r="F9191"/>
    </row>
    <row r="9192" spans="1:6">
      <c r="A9192"/>
      <c r="E9192"/>
      <c r="F9192"/>
    </row>
    <row r="9193" spans="1:6">
      <c r="A9193"/>
      <c r="E9193"/>
      <c r="F9193"/>
    </row>
    <row r="9194" spans="1:6">
      <c r="A9194"/>
      <c r="E9194"/>
      <c r="F9194"/>
    </row>
    <row r="9195" spans="1:6">
      <c r="A9195"/>
      <c r="E9195"/>
      <c r="F9195"/>
    </row>
    <row r="9196" spans="1:6">
      <c r="A9196"/>
      <c r="E9196"/>
      <c r="F9196"/>
    </row>
    <row r="9197" spans="1:6">
      <c r="A9197"/>
      <c r="E9197"/>
      <c r="F9197"/>
    </row>
    <row r="9198" spans="1:6">
      <c r="A9198"/>
      <c r="E9198"/>
      <c r="F9198"/>
    </row>
    <row r="9199" spans="1:6">
      <c r="A9199"/>
      <c r="E9199"/>
      <c r="F9199"/>
    </row>
    <row r="9200" spans="1:6">
      <c r="A9200"/>
      <c r="E9200"/>
      <c r="F9200"/>
    </row>
    <row r="9201" spans="1:6">
      <c r="A9201"/>
      <c r="E9201"/>
      <c r="F9201"/>
    </row>
    <row r="9202" spans="1:6">
      <c r="A9202"/>
      <c r="E9202"/>
      <c r="F9202"/>
    </row>
    <row r="9203" spans="1:6">
      <c r="A9203"/>
      <c r="E9203"/>
      <c r="F9203"/>
    </row>
    <row r="9204" spans="1:6">
      <c r="A9204"/>
      <c r="E9204"/>
      <c r="F9204"/>
    </row>
    <row r="9205" spans="1:6">
      <c r="A9205"/>
      <c r="E9205"/>
      <c r="F9205"/>
    </row>
    <row r="9206" spans="1:6">
      <c r="A9206"/>
      <c r="E9206"/>
      <c r="F9206"/>
    </row>
    <row r="9207" spans="1:6">
      <c r="A9207"/>
      <c r="E9207"/>
      <c r="F9207"/>
    </row>
    <row r="9208" spans="1:6">
      <c r="A9208"/>
      <c r="E9208"/>
      <c r="F9208"/>
    </row>
    <row r="9209" spans="1:6">
      <c r="A9209"/>
      <c r="E9209"/>
      <c r="F9209"/>
    </row>
    <row r="9210" spans="1:6">
      <c r="A9210"/>
      <c r="E9210"/>
      <c r="F9210"/>
    </row>
    <row r="9211" spans="1:6">
      <c r="A9211"/>
      <c r="E9211"/>
      <c r="F9211"/>
    </row>
    <row r="9212" spans="1:6">
      <c r="A9212"/>
      <c r="E9212"/>
      <c r="F9212"/>
    </row>
    <row r="9213" spans="1:6">
      <c r="A9213"/>
      <c r="E9213"/>
      <c r="F9213"/>
    </row>
    <row r="9214" spans="1:6">
      <c r="A9214"/>
      <c r="E9214"/>
      <c r="F9214"/>
    </row>
    <row r="9215" spans="1:6">
      <c r="A9215"/>
      <c r="E9215"/>
      <c r="F9215"/>
    </row>
    <row r="9216" spans="1:6">
      <c r="A9216"/>
      <c r="E9216"/>
      <c r="F9216"/>
    </row>
    <row r="9217" spans="1:6">
      <c r="A9217"/>
      <c r="E9217"/>
      <c r="F9217"/>
    </row>
    <row r="9218" spans="1:6">
      <c r="A9218"/>
      <c r="E9218"/>
      <c r="F9218"/>
    </row>
    <row r="9219" spans="1:6">
      <c r="A9219"/>
      <c r="E9219"/>
      <c r="F9219"/>
    </row>
    <row r="9220" spans="1:6">
      <c r="A9220"/>
      <c r="E9220"/>
      <c r="F9220"/>
    </row>
    <row r="9221" spans="1:6">
      <c r="A9221"/>
      <c r="E9221"/>
      <c r="F9221"/>
    </row>
    <row r="9222" spans="1:6">
      <c r="A9222"/>
      <c r="E9222"/>
      <c r="F9222"/>
    </row>
    <row r="9223" spans="1:6">
      <c r="A9223"/>
      <c r="E9223"/>
      <c r="F9223"/>
    </row>
    <row r="9224" spans="1:6">
      <c r="A9224"/>
      <c r="E9224"/>
      <c r="F9224"/>
    </row>
    <row r="9225" spans="1:6">
      <c r="A9225"/>
      <c r="E9225"/>
      <c r="F9225"/>
    </row>
    <row r="9226" spans="1:6">
      <c r="A9226"/>
      <c r="E9226"/>
      <c r="F9226"/>
    </row>
    <row r="9227" spans="1:6">
      <c r="A9227"/>
      <c r="E9227"/>
      <c r="F9227"/>
    </row>
    <row r="9228" spans="1:6">
      <c r="A9228"/>
      <c r="E9228"/>
      <c r="F9228"/>
    </row>
    <row r="9229" spans="1:6">
      <c r="A9229"/>
      <c r="E9229"/>
      <c r="F9229"/>
    </row>
    <row r="9230" spans="1:6">
      <c r="A9230"/>
      <c r="E9230"/>
      <c r="F9230"/>
    </row>
    <row r="9231" spans="1:6">
      <c r="A9231"/>
      <c r="E9231"/>
      <c r="F9231"/>
    </row>
    <row r="9232" spans="1:6">
      <c r="A9232"/>
      <c r="E9232"/>
      <c r="F9232"/>
    </row>
    <row r="9233" spans="1:6">
      <c r="A9233"/>
      <c r="E9233"/>
      <c r="F9233"/>
    </row>
    <row r="9234" spans="1:6">
      <c r="A9234"/>
      <c r="E9234"/>
      <c r="F9234"/>
    </row>
    <row r="9235" spans="1:6">
      <c r="A9235"/>
      <c r="E9235"/>
      <c r="F9235"/>
    </row>
    <row r="9236" spans="1:6">
      <c r="A9236"/>
      <c r="E9236"/>
      <c r="F9236"/>
    </row>
    <row r="9237" spans="1:6">
      <c r="A9237"/>
      <c r="E9237"/>
      <c r="F9237"/>
    </row>
    <row r="9238" spans="1:6">
      <c r="A9238"/>
      <c r="E9238"/>
      <c r="F9238"/>
    </row>
    <row r="9239" spans="1:6">
      <c r="A9239"/>
      <c r="E9239"/>
      <c r="F9239"/>
    </row>
    <row r="9240" spans="1:6">
      <c r="A9240"/>
      <c r="E9240"/>
      <c r="F9240"/>
    </row>
    <row r="9241" spans="1:6">
      <c r="A9241"/>
      <c r="E9241"/>
      <c r="F9241"/>
    </row>
    <row r="9242" spans="1:6">
      <c r="A9242"/>
      <c r="E9242"/>
      <c r="F9242"/>
    </row>
    <row r="9243" spans="1:6">
      <c r="A9243"/>
      <c r="E9243"/>
      <c r="F9243"/>
    </row>
    <row r="9244" spans="1:6">
      <c r="A9244"/>
      <c r="E9244"/>
      <c r="F9244"/>
    </row>
    <row r="9245" spans="1:6">
      <c r="A9245"/>
      <c r="E9245"/>
      <c r="F9245"/>
    </row>
    <row r="9246" spans="1:6">
      <c r="A9246"/>
      <c r="E9246"/>
      <c r="F9246"/>
    </row>
    <row r="9247" spans="1:6">
      <c r="A9247"/>
      <c r="E9247"/>
      <c r="F9247"/>
    </row>
    <row r="9248" spans="1:6">
      <c r="A9248"/>
      <c r="E9248"/>
      <c r="F9248"/>
    </row>
    <row r="9249" spans="1:6">
      <c r="A9249"/>
      <c r="E9249"/>
      <c r="F9249"/>
    </row>
    <row r="9250" spans="1:6">
      <c r="A9250"/>
      <c r="E9250"/>
      <c r="F9250"/>
    </row>
    <row r="9251" spans="1:6">
      <c r="A9251"/>
      <c r="E9251"/>
      <c r="F9251"/>
    </row>
    <row r="9252" spans="1:6">
      <c r="A9252"/>
      <c r="E9252"/>
      <c r="F9252"/>
    </row>
    <row r="9253" spans="1:6">
      <c r="A9253"/>
      <c r="E9253"/>
      <c r="F9253"/>
    </row>
    <row r="9254" spans="1:6">
      <c r="A9254"/>
      <c r="E9254"/>
      <c r="F9254"/>
    </row>
    <row r="9255" spans="1:6">
      <c r="A9255"/>
      <c r="E9255"/>
      <c r="F9255"/>
    </row>
    <row r="9256" spans="1:6">
      <c r="A9256"/>
      <c r="E9256"/>
      <c r="F9256"/>
    </row>
    <row r="9257" spans="1:6">
      <c r="A9257"/>
      <c r="E9257"/>
      <c r="F9257"/>
    </row>
    <row r="9258" spans="1:6">
      <c r="A9258"/>
      <c r="E9258"/>
      <c r="F9258"/>
    </row>
    <row r="9259" spans="1:6">
      <c r="A9259"/>
      <c r="E9259"/>
      <c r="F9259"/>
    </row>
    <row r="9260" spans="1:6">
      <c r="A9260"/>
      <c r="E9260"/>
      <c r="F9260"/>
    </row>
    <row r="9261" spans="1:6">
      <c r="A9261"/>
      <c r="E9261"/>
      <c r="F9261"/>
    </row>
    <row r="9262" spans="1:6">
      <c r="A9262"/>
      <c r="E9262"/>
      <c r="F9262"/>
    </row>
    <row r="9263" spans="1:6">
      <c r="A9263"/>
      <c r="E9263"/>
      <c r="F9263"/>
    </row>
    <row r="9264" spans="1:6">
      <c r="A9264"/>
      <c r="E9264"/>
      <c r="F9264"/>
    </row>
    <row r="9265" spans="1:6">
      <c r="A9265"/>
      <c r="E9265"/>
      <c r="F9265"/>
    </row>
    <row r="9266" spans="1:6">
      <c r="A9266"/>
      <c r="E9266"/>
      <c r="F9266"/>
    </row>
    <row r="9267" spans="1:6">
      <c r="A9267"/>
      <c r="E9267"/>
      <c r="F9267"/>
    </row>
    <row r="9268" spans="1:6">
      <c r="A9268"/>
      <c r="E9268"/>
      <c r="F9268"/>
    </row>
    <row r="9269" spans="1:6">
      <c r="A9269"/>
      <c r="E9269"/>
      <c r="F9269"/>
    </row>
    <row r="9270" spans="1:6">
      <c r="A9270"/>
      <c r="E9270"/>
      <c r="F9270"/>
    </row>
    <row r="9271" spans="1:6">
      <c r="A9271"/>
      <c r="E9271"/>
      <c r="F9271"/>
    </row>
    <row r="9272" spans="1:6">
      <c r="A9272"/>
      <c r="E9272"/>
      <c r="F9272"/>
    </row>
    <row r="9273" spans="1:6">
      <c r="A9273"/>
      <c r="E9273"/>
      <c r="F9273"/>
    </row>
    <row r="9274" spans="1:6">
      <c r="A9274"/>
      <c r="E9274"/>
      <c r="F9274"/>
    </row>
    <row r="9275" spans="1:6">
      <c r="A9275"/>
      <c r="E9275"/>
      <c r="F9275"/>
    </row>
    <row r="9276" spans="1:6">
      <c r="A9276"/>
      <c r="E9276"/>
      <c r="F9276"/>
    </row>
    <row r="9277" spans="1:6">
      <c r="A9277"/>
      <c r="E9277"/>
      <c r="F9277"/>
    </row>
    <row r="9278" spans="1:6">
      <c r="A9278"/>
      <c r="E9278"/>
      <c r="F9278"/>
    </row>
    <row r="9279" spans="1:6">
      <c r="A9279"/>
      <c r="E9279"/>
      <c r="F9279"/>
    </row>
    <row r="9280" spans="1:6">
      <c r="A9280"/>
      <c r="E9280"/>
      <c r="F9280"/>
    </row>
    <row r="9281" spans="1:6">
      <c r="A9281"/>
      <c r="E9281"/>
      <c r="F9281"/>
    </row>
    <row r="9282" spans="1:6">
      <c r="A9282"/>
      <c r="E9282"/>
      <c r="F9282"/>
    </row>
    <row r="9283" spans="1:6">
      <c r="A9283"/>
      <c r="E9283"/>
      <c r="F9283"/>
    </row>
    <row r="9284" spans="1:6">
      <c r="A9284"/>
      <c r="E9284"/>
      <c r="F9284"/>
    </row>
    <row r="9285" spans="1:6">
      <c r="A9285"/>
      <c r="E9285"/>
      <c r="F9285"/>
    </row>
    <row r="9286" spans="1:6">
      <c r="A9286"/>
      <c r="E9286"/>
      <c r="F9286"/>
    </row>
    <row r="9287" spans="1:6">
      <c r="A9287"/>
      <c r="E9287"/>
      <c r="F9287"/>
    </row>
    <row r="9288" spans="1:6">
      <c r="A9288"/>
      <c r="E9288"/>
      <c r="F9288"/>
    </row>
    <row r="9289" spans="1:6">
      <c r="A9289"/>
      <c r="E9289"/>
      <c r="F9289"/>
    </row>
    <row r="9290" spans="1:6">
      <c r="A9290"/>
      <c r="E9290"/>
      <c r="F9290"/>
    </row>
    <row r="9291" spans="1:6">
      <c r="A9291"/>
      <c r="E9291"/>
      <c r="F9291"/>
    </row>
    <row r="9292" spans="1:6">
      <c r="A9292"/>
      <c r="E9292"/>
      <c r="F9292"/>
    </row>
    <row r="9293" spans="1:6">
      <c r="A9293"/>
      <c r="E9293"/>
      <c r="F9293"/>
    </row>
    <row r="9294" spans="1:6">
      <c r="A9294"/>
      <c r="E9294"/>
      <c r="F9294"/>
    </row>
    <row r="9295" spans="1:6">
      <c r="A9295"/>
      <c r="E9295"/>
      <c r="F9295"/>
    </row>
    <row r="9296" spans="1:6">
      <c r="A9296"/>
      <c r="E9296"/>
      <c r="F9296"/>
    </row>
    <row r="9297" spans="1:6">
      <c r="A9297"/>
      <c r="E9297"/>
      <c r="F9297"/>
    </row>
    <row r="9298" spans="1:6">
      <c r="A9298"/>
      <c r="E9298"/>
      <c r="F9298"/>
    </row>
    <row r="9299" spans="1:6">
      <c r="A9299"/>
      <c r="E9299"/>
      <c r="F9299"/>
    </row>
    <row r="9300" spans="1:6">
      <c r="A9300"/>
      <c r="E9300"/>
      <c r="F9300"/>
    </row>
    <row r="9301" spans="1:6">
      <c r="A9301"/>
      <c r="E9301"/>
      <c r="F9301"/>
    </row>
    <row r="9302" spans="1:6">
      <c r="A9302"/>
      <c r="E9302"/>
      <c r="F9302"/>
    </row>
    <row r="9303" spans="1:6">
      <c r="A9303"/>
      <c r="E9303"/>
      <c r="F9303"/>
    </row>
    <row r="9304" spans="1:6">
      <c r="A9304"/>
      <c r="E9304"/>
      <c r="F9304"/>
    </row>
    <row r="9305" spans="1:6">
      <c r="A9305"/>
      <c r="E9305"/>
      <c r="F9305"/>
    </row>
    <row r="9306" spans="1:6">
      <c r="A9306"/>
      <c r="E9306"/>
      <c r="F9306"/>
    </row>
    <row r="9307" spans="1:6">
      <c r="A9307"/>
      <c r="E9307"/>
      <c r="F9307"/>
    </row>
    <row r="9308" spans="1:6">
      <c r="A9308"/>
      <c r="E9308"/>
      <c r="F9308"/>
    </row>
    <row r="9309" spans="1:6">
      <c r="A9309"/>
      <c r="E9309"/>
      <c r="F9309"/>
    </row>
    <row r="9310" spans="1:6">
      <c r="A9310"/>
      <c r="E9310"/>
      <c r="F9310"/>
    </row>
    <row r="9311" spans="1:6">
      <c r="A9311"/>
      <c r="E9311"/>
      <c r="F9311"/>
    </row>
    <row r="9312" spans="1:6">
      <c r="A9312"/>
      <c r="E9312"/>
      <c r="F9312"/>
    </row>
    <row r="9313" spans="1:6">
      <c r="A9313"/>
      <c r="E9313"/>
      <c r="F9313"/>
    </row>
    <row r="9314" spans="1:6">
      <c r="A9314"/>
      <c r="E9314"/>
      <c r="F9314"/>
    </row>
    <row r="9315" spans="1:6">
      <c r="A9315"/>
      <c r="E9315"/>
      <c r="F9315"/>
    </row>
    <row r="9316" spans="1:6">
      <c r="A9316"/>
      <c r="E9316"/>
      <c r="F9316"/>
    </row>
    <row r="9317" spans="1:6">
      <c r="A9317"/>
      <c r="E9317"/>
      <c r="F9317"/>
    </row>
    <row r="9318" spans="1:6">
      <c r="A9318"/>
      <c r="E9318"/>
      <c r="F9318"/>
    </row>
    <row r="9319" spans="1:6">
      <c r="A9319"/>
      <c r="E9319"/>
      <c r="F9319"/>
    </row>
    <row r="9320" spans="1:6">
      <c r="A9320"/>
      <c r="E9320"/>
      <c r="F9320"/>
    </row>
    <row r="9321" spans="1:6">
      <c r="A9321"/>
      <c r="E9321"/>
      <c r="F9321"/>
    </row>
    <row r="9322" spans="1:6">
      <c r="A9322"/>
      <c r="E9322"/>
      <c r="F9322"/>
    </row>
    <row r="9323" spans="1:6">
      <c r="A9323"/>
      <c r="E9323"/>
      <c r="F9323"/>
    </row>
    <row r="9324" spans="1:6">
      <c r="A9324"/>
      <c r="E9324"/>
      <c r="F9324"/>
    </row>
    <row r="9325" spans="1:6">
      <c r="A9325"/>
      <c r="E9325"/>
      <c r="F9325"/>
    </row>
    <row r="9326" spans="1:6">
      <c r="A9326"/>
      <c r="E9326"/>
      <c r="F9326"/>
    </row>
    <row r="9327" spans="1:6">
      <c r="A9327"/>
      <c r="E9327"/>
      <c r="F9327"/>
    </row>
    <row r="9328" spans="1:6">
      <c r="A9328"/>
      <c r="E9328"/>
      <c r="F9328"/>
    </row>
    <row r="9329" spans="1:6">
      <c r="A9329"/>
      <c r="E9329"/>
      <c r="F9329"/>
    </row>
    <row r="9330" spans="1:6">
      <c r="A9330"/>
      <c r="E9330"/>
      <c r="F9330"/>
    </row>
    <row r="9331" spans="1:6">
      <c r="A9331"/>
      <c r="E9331"/>
      <c r="F9331"/>
    </row>
    <row r="9332" spans="1:6">
      <c r="A9332"/>
      <c r="E9332"/>
      <c r="F9332"/>
    </row>
    <row r="9333" spans="1:6">
      <c r="A9333"/>
      <c r="E9333"/>
      <c r="F9333"/>
    </row>
    <row r="9334" spans="1:6">
      <c r="A9334"/>
      <c r="E9334"/>
      <c r="F9334"/>
    </row>
    <row r="9335" spans="1:6">
      <c r="A9335"/>
      <c r="E9335"/>
      <c r="F9335"/>
    </row>
    <row r="9336" spans="1:6">
      <c r="A9336"/>
      <c r="E9336"/>
      <c r="F9336"/>
    </row>
    <row r="9337" spans="1:6">
      <c r="A9337"/>
      <c r="E9337"/>
      <c r="F9337"/>
    </row>
    <row r="9338" spans="1:6">
      <c r="A9338"/>
      <c r="E9338"/>
      <c r="F9338"/>
    </row>
    <row r="9339" spans="1:6">
      <c r="A9339"/>
      <c r="E9339"/>
      <c r="F9339"/>
    </row>
    <row r="9340" spans="1:6">
      <c r="A9340"/>
      <c r="E9340"/>
      <c r="F9340"/>
    </row>
    <row r="9341" spans="1:6">
      <c r="A9341"/>
      <c r="E9341"/>
      <c r="F9341"/>
    </row>
    <row r="9342" spans="1:6">
      <c r="A9342"/>
      <c r="E9342"/>
      <c r="F9342"/>
    </row>
    <row r="9343" spans="1:6">
      <c r="A9343"/>
      <c r="E9343"/>
      <c r="F9343"/>
    </row>
    <row r="9344" spans="1:6">
      <c r="A9344"/>
      <c r="E9344"/>
      <c r="F9344"/>
    </row>
    <row r="9345" spans="1:6">
      <c r="A9345"/>
      <c r="E9345"/>
      <c r="F9345"/>
    </row>
    <row r="9346" spans="1:6">
      <c r="A9346"/>
      <c r="E9346"/>
      <c r="F9346"/>
    </row>
    <row r="9347" spans="1:6">
      <c r="A9347"/>
      <c r="E9347"/>
      <c r="F9347"/>
    </row>
    <row r="9348" spans="1:6">
      <c r="A9348"/>
      <c r="E9348"/>
      <c r="F9348"/>
    </row>
    <row r="9349" spans="1:6">
      <c r="A9349"/>
      <c r="E9349"/>
      <c r="F9349"/>
    </row>
    <row r="9350" spans="1:6">
      <c r="A9350"/>
      <c r="E9350"/>
      <c r="F9350"/>
    </row>
    <row r="9351" spans="1:6">
      <c r="A9351"/>
      <c r="E9351"/>
      <c r="F9351"/>
    </row>
    <row r="9352" spans="1:6">
      <c r="A9352"/>
      <c r="E9352"/>
      <c r="F9352"/>
    </row>
    <row r="9353" spans="1:6">
      <c r="A9353"/>
      <c r="E9353"/>
      <c r="F9353"/>
    </row>
    <row r="9354" spans="1:6">
      <c r="A9354"/>
      <c r="E9354"/>
      <c r="F9354"/>
    </row>
    <row r="9355" spans="1:6">
      <c r="A9355"/>
      <c r="E9355"/>
      <c r="F9355"/>
    </row>
    <row r="9356" spans="1:6">
      <c r="A9356"/>
      <c r="E9356"/>
      <c r="F9356"/>
    </row>
    <row r="9357" spans="1:6">
      <c r="A9357"/>
      <c r="E9357"/>
      <c r="F9357"/>
    </row>
    <row r="9358" spans="1:6">
      <c r="A9358"/>
      <c r="E9358"/>
      <c r="F9358"/>
    </row>
    <row r="9359" spans="1:6">
      <c r="A9359"/>
      <c r="E9359"/>
      <c r="F9359"/>
    </row>
    <row r="9360" spans="1:6">
      <c r="A9360"/>
      <c r="E9360"/>
      <c r="F9360"/>
    </row>
    <row r="9361" spans="1:6">
      <c r="A9361"/>
      <c r="E9361"/>
      <c r="F9361"/>
    </row>
    <row r="9362" spans="1:6">
      <c r="A9362"/>
      <c r="E9362"/>
      <c r="F9362"/>
    </row>
    <row r="9363" spans="1:6">
      <c r="A9363"/>
      <c r="E9363"/>
      <c r="F9363"/>
    </row>
    <row r="9364" spans="1:6">
      <c r="A9364"/>
      <c r="E9364"/>
      <c r="F9364"/>
    </row>
    <row r="9365" spans="1:6">
      <c r="A9365"/>
      <c r="E9365"/>
      <c r="F9365"/>
    </row>
    <row r="9366" spans="1:6">
      <c r="A9366"/>
      <c r="E9366"/>
      <c r="F9366"/>
    </row>
    <row r="9367" spans="1:6">
      <c r="A9367"/>
      <c r="E9367"/>
      <c r="F9367"/>
    </row>
    <row r="9368" spans="1:6">
      <c r="A9368"/>
      <c r="E9368"/>
      <c r="F9368"/>
    </row>
    <row r="9369" spans="1:6">
      <c r="A9369"/>
      <c r="E9369"/>
      <c r="F9369"/>
    </row>
    <row r="9370" spans="1:6">
      <c r="A9370"/>
      <c r="E9370"/>
      <c r="F9370"/>
    </row>
    <row r="9371" spans="1:6">
      <c r="A9371"/>
      <c r="E9371"/>
      <c r="F9371"/>
    </row>
    <row r="9372" spans="1:6">
      <c r="A9372"/>
      <c r="E9372"/>
      <c r="F9372"/>
    </row>
    <row r="9373" spans="1:6">
      <c r="A9373"/>
      <c r="E9373"/>
      <c r="F9373"/>
    </row>
    <row r="9374" spans="1:6">
      <c r="A9374"/>
      <c r="E9374"/>
      <c r="F9374"/>
    </row>
    <row r="9375" spans="1:6">
      <c r="A9375"/>
      <c r="E9375"/>
      <c r="F9375"/>
    </row>
    <row r="9376" spans="1:6">
      <c r="A9376"/>
      <c r="E9376"/>
      <c r="F9376"/>
    </row>
    <row r="9377" spans="1:6">
      <c r="A9377"/>
      <c r="E9377"/>
      <c r="F9377"/>
    </row>
    <row r="9378" spans="1:6">
      <c r="A9378"/>
      <c r="E9378"/>
      <c r="F9378"/>
    </row>
    <row r="9379" spans="1:6">
      <c r="A9379"/>
      <c r="E9379"/>
      <c r="F9379"/>
    </row>
    <row r="9380" spans="1:6">
      <c r="A9380"/>
      <c r="E9380"/>
      <c r="F9380"/>
    </row>
    <row r="9381" spans="1:6">
      <c r="A9381"/>
      <c r="E9381"/>
      <c r="F9381"/>
    </row>
    <row r="9382" spans="1:6">
      <c r="A9382"/>
      <c r="E9382"/>
      <c r="F9382"/>
    </row>
    <row r="9383" spans="1:6">
      <c r="A9383"/>
      <c r="E9383"/>
      <c r="F9383"/>
    </row>
    <row r="9384" spans="1:6">
      <c r="A9384"/>
      <c r="E9384"/>
      <c r="F9384"/>
    </row>
    <row r="9385" spans="1:6">
      <c r="A9385"/>
      <c r="E9385"/>
      <c r="F9385"/>
    </row>
    <row r="9386" spans="1:6">
      <c r="A9386"/>
      <c r="E9386"/>
      <c r="F9386"/>
    </row>
    <row r="9387" spans="1:6">
      <c r="A9387"/>
      <c r="E9387"/>
      <c r="F9387"/>
    </row>
    <row r="9388" spans="1:6">
      <c r="A9388"/>
      <c r="E9388"/>
      <c r="F9388"/>
    </row>
    <row r="9389" spans="1:6">
      <c r="A9389"/>
      <c r="E9389"/>
      <c r="F9389"/>
    </row>
    <row r="9390" spans="1:6">
      <c r="A9390"/>
      <c r="E9390"/>
      <c r="F9390"/>
    </row>
    <row r="9391" spans="1:6">
      <c r="A9391"/>
      <c r="E9391"/>
      <c r="F9391"/>
    </row>
    <row r="9392" spans="1:6">
      <c r="A9392"/>
      <c r="E9392"/>
      <c r="F9392"/>
    </row>
    <row r="9393" spans="1:6">
      <c r="A9393"/>
      <c r="E9393"/>
      <c r="F9393"/>
    </row>
    <row r="9394" spans="1:6">
      <c r="A9394"/>
      <c r="E9394"/>
      <c r="F9394"/>
    </row>
    <row r="9395" spans="1:6">
      <c r="A9395"/>
      <c r="E9395"/>
      <c r="F9395"/>
    </row>
    <row r="9396" spans="1:6">
      <c r="A9396"/>
      <c r="E9396"/>
      <c r="F9396"/>
    </row>
    <row r="9397" spans="1:6">
      <c r="A9397"/>
      <c r="E9397"/>
      <c r="F9397"/>
    </row>
    <row r="9398" spans="1:6">
      <c r="A9398"/>
      <c r="E9398"/>
      <c r="F9398"/>
    </row>
    <row r="9399" spans="1:6">
      <c r="A9399"/>
      <c r="E9399"/>
      <c r="F9399"/>
    </row>
    <row r="9400" spans="1:6">
      <c r="A9400"/>
      <c r="E9400"/>
      <c r="F9400"/>
    </row>
    <row r="9401" spans="1:6">
      <c r="A9401"/>
      <c r="E9401"/>
      <c r="F9401"/>
    </row>
    <row r="9402" spans="1:6">
      <c r="A9402"/>
      <c r="E9402"/>
      <c r="F9402"/>
    </row>
    <row r="9403" spans="1:6">
      <c r="A9403"/>
      <c r="E9403"/>
      <c r="F9403"/>
    </row>
    <row r="9404" spans="1:6">
      <c r="A9404"/>
      <c r="E9404"/>
      <c r="F9404"/>
    </row>
    <row r="9405" spans="1:6">
      <c r="A9405"/>
      <c r="E9405"/>
      <c r="F9405"/>
    </row>
    <row r="9406" spans="1:6">
      <c r="A9406"/>
      <c r="E9406"/>
      <c r="F9406"/>
    </row>
    <row r="9407" spans="1:6">
      <c r="A9407"/>
      <c r="E9407"/>
      <c r="F9407"/>
    </row>
    <row r="9408" spans="1:6">
      <c r="A9408"/>
      <c r="E9408"/>
      <c r="F9408"/>
    </row>
    <row r="9409" spans="1:6">
      <c r="A9409"/>
      <c r="E9409"/>
      <c r="F9409"/>
    </row>
    <row r="9410" spans="1:6">
      <c r="A9410"/>
      <c r="E9410"/>
      <c r="F9410"/>
    </row>
    <row r="9411" spans="1:6">
      <c r="A9411"/>
      <c r="E9411"/>
      <c r="F9411"/>
    </row>
    <row r="9412" spans="1:6">
      <c r="A9412"/>
      <c r="E9412"/>
      <c r="F9412"/>
    </row>
    <row r="9413" spans="1:6">
      <c r="A9413"/>
      <c r="E9413"/>
      <c r="F9413"/>
    </row>
    <row r="9414" spans="1:6">
      <c r="A9414"/>
      <c r="E9414"/>
      <c r="F9414"/>
    </row>
    <row r="9415" spans="1:6">
      <c r="A9415"/>
      <c r="E9415"/>
      <c r="F9415"/>
    </row>
    <row r="9416" spans="1:6">
      <c r="A9416"/>
      <c r="E9416"/>
      <c r="F9416"/>
    </row>
    <row r="9417" spans="1:6">
      <c r="A9417"/>
      <c r="E9417"/>
      <c r="F9417"/>
    </row>
    <row r="9418" spans="1:6">
      <c r="A9418"/>
      <c r="E9418"/>
      <c r="F9418"/>
    </row>
    <row r="9419" spans="1:6">
      <c r="A9419"/>
      <c r="E9419"/>
      <c r="F9419"/>
    </row>
    <row r="9420" spans="1:6">
      <c r="A9420"/>
      <c r="E9420"/>
      <c r="F9420"/>
    </row>
    <row r="9421" spans="1:6">
      <c r="A9421"/>
      <c r="E9421"/>
      <c r="F9421"/>
    </row>
    <row r="9422" spans="1:6">
      <c r="A9422"/>
      <c r="E9422"/>
      <c r="F9422"/>
    </row>
    <row r="9423" spans="1:6">
      <c r="A9423"/>
      <c r="E9423"/>
      <c r="F9423"/>
    </row>
    <row r="9424" spans="1:6">
      <c r="A9424"/>
      <c r="E9424"/>
      <c r="F9424"/>
    </row>
    <row r="9425" spans="1:6">
      <c r="A9425"/>
      <c r="E9425"/>
      <c r="F9425"/>
    </row>
    <row r="9426" spans="1:6">
      <c r="A9426"/>
      <c r="E9426"/>
      <c r="F9426"/>
    </row>
    <row r="9427" spans="1:6">
      <c r="A9427"/>
      <c r="E9427"/>
      <c r="F9427"/>
    </row>
    <row r="9428" spans="1:6">
      <c r="A9428"/>
      <c r="E9428"/>
      <c r="F9428"/>
    </row>
    <row r="9429" spans="1:6">
      <c r="A9429"/>
      <c r="E9429"/>
      <c r="F9429"/>
    </row>
    <row r="9430" spans="1:6">
      <c r="A9430"/>
      <c r="E9430"/>
      <c r="F9430"/>
    </row>
    <row r="9431" spans="1:6">
      <c r="A9431"/>
      <c r="E9431"/>
      <c r="F9431"/>
    </row>
    <row r="9432" spans="1:6">
      <c r="A9432"/>
      <c r="E9432"/>
      <c r="F9432"/>
    </row>
    <row r="9433" spans="1:6">
      <c r="A9433"/>
      <c r="E9433"/>
      <c r="F9433"/>
    </row>
    <row r="9434" spans="1:6">
      <c r="A9434"/>
      <c r="E9434"/>
      <c r="F9434"/>
    </row>
    <row r="9435" spans="1:6">
      <c r="A9435"/>
      <c r="E9435"/>
      <c r="F9435"/>
    </row>
    <row r="9436" spans="1:6">
      <c r="A9436"/>
      <c r="E9436"/>
      <c r="F9436"/>
    </row>
    <row r="9437" spans="1:6">
      <c r="A9437"/>
      <c r="E9437"/>
      <c r="F9437"/>
    </row>
    <row r="9438" spans="1:6">
      <c r="A9438"/>
      <c r="E9438"/>
      <c r="F9438"/>
    </row>
    <row r="9439" spans="1:6">
      <c r="A9439"/>
      <c r="E9439"/>
      <c r="F9439"/>
    </row>
    <row r="9440" spans="1:6">
      <c r="A9440"/>
      <c r="E9440"/>
      <c r="F9440"/>
    </row>
    <row r="9441" spans="1:6">
      <c r="A9441"/>
      <c r="E9441"/>
      <c r="F9441"/>
    </row>
    <row r="9442" spans="1:6">
      <c r="A9442"/>
      <c r="E9442"/>
      <c r="F9442"/>
    </row>
    <row r="9443" spans="1:6">
      <c r="A9443"/>
      <c r="E9443"/>
      <c r="F9443"/>
    </row>
    <row r="9444" spans="1:6">
      <c r="A9444"/>
      <c r="E9444"/>
      <c r="F9444"/>
    </row>
    <row r="9445" spans="1:6">
      <c r="A9445"/>
      <c r="E9445"/>
      <c r="F9445"/>
    </row>
    <row r="9446" spans="1:6">
      <c r="A9446"/>
      <c r="E9446"/>
      <c r="F9446"/>
    </row>
    <row r="9447" spans="1:6">
      <c r="A9447"/>
      <c r="E9447"/>
      <c r="F9447"/>
    </row>
    <row r="9448" spans="1:6">
      <c r="A9448"/>
      <c r="E9448"/>
      <c r="F9448"/>
    </row>
    <row r="9449" spans="1:6">
      <c r="A9449"/>
      <c r="E9449"/>
      <c r="F9449"/>
    </row>
    <row r="9450" spans="1:6">
      <c r="A9450"/>
      <c r="E9450"/>
      <c r="F9450"/>
    </row>
    <row r="9451" spans="1:6">
      <c r="A9451"/>
      <c r="E9451"/>
      <c r="F9451"/>
    </row>
    <row r="9452" spans="1:6">
      <c r="A9452"/>
      <c r="E9452"/>
      <c r="F9452"/>
    </row>
    <row r="9453" spans="1:6">
      <c r="A9453"/>
      <c r="E9453"/>
      <c r="F9453"/>
    </row>
    <row r="9454" spans="1:6">
      <c r="A9454"/>
      <c r="E9454"/>
      <c r="F9454"/>
    </row>
    <row r="9455" spans="1:6">
      <c r="A9455"/>
      <c r="E9455"/>
      <c r="F9455"/>
    </row>
    <row r="9456" spans="1:6">
      <c r="A9456"/>
      <c r="E9456"/>
      <c r="F9456"/>
    </row>
    <row r="9457" spans="1:6">
      <c r="A9457"/>
      <c r="E9457"/>
      <c r="F9457"/>
    </row>
    <row r="9458" spans="1:6">
      <c r="A9458"/>
      <c r="E9458"/>
      <c r="F9458"/>
    </row>
    <row r="9459" spans="1:6">
      <c r="A9459"/>
      <c r="E9459"/>
      <c r="F9459"/>
    </row>
    <row r="9460" spans="1:6">
      <c r="A9460"/>
      <c r="E9460"/>
      <c r="F9460"/>
    </row>
    <row r="9461" spans="1:6">
      <c r="A9461"/>
      <c r="E9461"/>
      <c r="F9461"/>
    </row>
    <row r="9462" spans="1:6">
      <c r="A9462"/>
      <c r="E9462"/>
      <c r="F9462"/>
    </row>
    <row r="9463" spans="1:6">
      <c r="A9463"/>
      <c r="E9463"/>
      <c r="F9463"/>
    </row>
    <row r="9464" spans="1:6">
      <c r="A9464"/>
      <c r="E9464"/>
      <c r="F9464"/>
    </row>
    <row r="9465" spans="1:6">
      <c r="A9465"/>
      <c r="E9465"/>
      <c r="F9465"/>
    </row>
    <row r="9466" spans="1:6">
      <c r="A9466"/>
      <c r="E9466"/>
      <c r="F9466"/>
    </row>
    <row r="9467" spans="1:6">
      <c r="A9467"/>
      <c r="E9467"/>
      <c r="F9467"/>
    </row>
    <row r="9468" spans="1:6">
      <c r="A9468"/>
      <c r="E9468"/>
      <c r="F9468"/>
    </row>
    <row r="9469" spans="1:6">
      <c r="A9469"/>
      <c r="E9469"/>
      <c r="F9469"/>
    </row>
    <row r="9470" spans="1:6">
      <c r="A9470"/>
      <c r="E9470"/>
      <c r="F9470"/>
    </row>
    <row r="9471" spans="1:6">
      <c r="A9471"/>
      <c r="E9471"/>
      <c r="F9471"/>
    </row>
    <row r="9472" spans="1:6">
      <c r="A9472"/>
      <c r="E9472"/>
      <c r="F9472"/>
    </row>
    <row r="9473" spans="1:6">
      <c r="A9473"/>
      <c r="E9473"/>
      <c r="F9473"/>
    </row>
    <row r="9474" spans="1:6">
      <c r="A9474"/>
      <c r="E9474"/>
      <c r="F9474"/>
    </row>
    <row r="9475" spans="1:6">
      <c r="A9475"/>
      <c r="E9475"/>
      <c r="F9475"/>
    </row>
    <row r="9476" spans="1:6">
      <c r="A9476"/>
      <c r="E9476"/>
      <c r="F9476"/>
    </row>
    <row r="9477" spans="1:6">
      <c r="A9477"/>
      <c r="E9477"/>
      <c r="F9477"/>
    </row>
    <row r="9478" spans="1:6">
      <c r="A9478"/>
      <c r="E9478"/>
      <c r="F9478"/>
    </row>
    <row r="9479" spans="1:6">
      <c r="A9479"/>
      <c r="E9479"/>
      <c r="F9479"/>
    </row>
    <row r="9480" spans="1:6">
      <c r="A9480"/>
      <c r="E9480"/>
      <c r="F9480"/>
    </row>
    <row r="9481" spans="1:6">
      <c r="A9481"/>
      <c r="E9481"/>
      <c r="F9481"/>
    </row>
    <row r="9482" spans="1:6">
      <c r="A9482"/>
      <c r="E9482"/>
      <c r="F9482"/>
    </row>
    <row r="9483" spans="1:6">
      <c r="A9483"/>
      <c r="E9483"/>
      <c r="F9483"/>
    </row>
    <row r="9484" spans="1:6">
      <c r="A9484"/>
      <c r="E9484"/>
      <c r="F9484"/>
    </row>
    <row r="9485" spans="1:6">
      <c r="A9485"/>
      <c r="E9485"/>
      <c r="F9485"/>
    </row>
    <row r="9486" spans="1:6">
      <c r="A9486"/>
      <c r="E9486"/>
      <c r="F9486"/>
    </row>
    <row r="9487" spans="1:6">
      <c r="A9487"/>
      <c r="E9487"/>
      <c r="F9487"/>
    </row>
    <row r="9488" spans="1:6">
      <c r="A9488"/>
      <c r="E9488"/>
      <c r="F9488"/>
    </row>
    <row r="9489" spans="1:6">
      <c r="A9489"/>
      <c r="E9489"/>
      <c r="F9489"/>
    </row>
    <row r="9490" spans="1:6">
      <c r="A9490"/>
      <c r="E9490"/>
      <c r="F9490"/>
    </row>
    <row r="9491" spans="1:6">
      <c r="A9491"/>
      <c r="E9491"/>
      <c r="F9491"/>
    </row>
    <row r="9492" spans="1:6">
      <c r="A9492"/>
      <c r="E9492"/>
      <c r="F9492"/>
    </row>
    <row r="9493" spans="1:6">
      <c r="A9493"/>
      <c r="E9493"/>
      <c r="F9493"/>
    </row>
    <row r="9494" spans="1:6">
      <c r="A9494"/>
      <c r="E9494"/>
      <c r="F9494"/>
    </row>
    <row r="9495" spans="1:6">
      <c r="A9495"/>
      <c r="E9495"/>
      <c r="F9495"/>
    </row>
    <row r="9496" spans="1:6">
      <c r="A9496"/>
      <c r="E9496"/>
      <c r="F9496"/>
    </row>
    <row r="9497" spans="1:6">
      <c r="A9497"/>
      <c r="E9497"/>
      <c r="F9497"/>
    </row>
    <row r="9498" spans="1:6">
      <c r="A9498"/>
      <c r="E9498"/>
      <c r="F9498"/>
    </row>
    <row r="9499" spans="1:6">
      <c r="A9499"/>
      <c r="E9499"/>
      <c r="F9499"/>
    </row>
    <row r="9500" spans="1:6">
      <c r="A9500"/>
      <c r="E9500"/>
      <c r="F9500"/>
    </row>
    <row r="9501" spans="1:6">
      <c r="A9501"/>
      <c r="E9501"/>
      <c r="F9501"/>
    </row>
    <row r="9502" spans="1:6">
      <c r="A9502"/>
      <c r="E9502"/>
      <c r="F9502"/>
    </row>
    <row r="9503" spans="1:6">
      <c r="A9503"/>
      <c r="E9503"/>
      <c r="F9503"/>
    </row>
    <row r="9504" spans="1:6">
      <c r="A9504"/>
      <c r="E9504"/>
      <c r="F9504"/>
    </row>
    <row r="9505" spans="1:6">
      <c r="A9505"/>
      <c r="E9505"/>
      <c r="F9505"/>
    </row>
    <row r="9506" spans="1:6">
      <c r="A9506"/>
      <c r="E9506"/>
      <c r="F9506"/>
    </row>
    <row r="9507" spans="1:6">
      <c r="A9507"/>
      <c r="E9507"/>
      <c r="F9507"/>
    </row>
    <row r="9508" spans="1:6">
      <c r="A9508"/>
      <c r="E9508"/>
      <c r="F9508"/>
    </row>
    <row r="9509" spans="1:6">
      <c r="A9509"/>
      <c r="E9509"/>
      <c r="F9509"/>
    </row>
    <row r="9510" spans="1:6">
      <c r="A9510"/>
      <c r="E9510"/>
      <c r="F9510"/>
    </row>
    <row r="9511" spans="1:6">
      <c r="A9511"/>
      <c r="E9511"/>
      <c r="F9511"/>
    </row>
    <row r="9512" spans="1:6">
      <c r="A9512"/>
      <c r="E9512"/>
      <c r="F9512"/>
    </row>
    <row r="9513" spans="1:6">
      <c r="A9513"/>
      <c r="E9513"/>
      <c r="F9513"/>
    </row>
    <row r="9514" spans="1:6">
      <c r="A9514"/>
      <c r="E9514"/>
      <c r="F9514"/>
    </row>
    <row r="9515" spans="1:6">
      <c r="A9515"/>
      <c r="E9515"/>
      <c r="F9515"/>
    </row>
    <row r="9516" spans="1:6">
      <c r="A9516"/>
      <c r="E9516"/>
      <c r="F9516"/>
    </row>
    <row r="9517" spans="1:6">
      <c r="A9517"/>
      <c r="E9517"/>
      <c r="F9517"/>
    </row>
    <row r="9518" spans="1:6">
      <c r="A9518"/>
      <c r="E9518"/>
      <c r="F9518"/>
    </row>
    <row r="9519" spans="1:6">
      <c r="A9519"/>
      <c r="E9519"/>
      <c r="F9519"/>
    </row>
    <row r="9520" spans="1:6">
      <c r="A9520"/>
      <c r="E9520"/>
      <c r="F9520"/>
    </row>
    <row r="9521" spans="1:6">
      <c r="A9521"/>
      <c r="E9521"/>
      <c r="F9521"/>
    </row>
    <row r="9522" spans="1:6">
      <c r="A9522"/>
      <c r="E9522"/>
      <c r="F9522"/>
    </row>
    <row r="9523" spans="1:6">
      <c r="A9523"/>
      <c r="E9523"/>
      <c r="F9523"/>
    </row>
    <row r="9524" spans="1:6">
      <c r="A9524"/>
      <c r="E9524"/>
      <c r="F9524"/>
    </row>
    <row r="9525" spans="1:6">
      <c r="A9525"/>
      <c r="E9525"/>
      <c r="F9525"/>
    </row>
    <row r="9526" spans="1:6">
      <c r="A9526"/>
      <c r="E9526"/>
      <c r="F9526"/>
    </row>
    <row r="9527" spans="1:6">
      <c r="A9527"/>
      <c r="E9527"/>
      <c r="F9527"/>
    </row>
    <row r="9528" spans="1:6">
      <c r="A9528"/>
      <c r="E9528"/>
      <c r="F9528"/>
    </row>
    <row r="9529" spans="1:6">
      <c r="A9529"/>
      <c r="E9529"/>
      <c r="F9529"/>
    </row>
    <row r="9530" spans="1:6">
      <c r="A9530"/>
      <c r="E9530"/>
      <c r="F9530"/>
    </row>
    <row r="9531" spans="1:6">
      <c r="A9531"/>
      <c r="E9531"/>
      <c r="F9531"/>
    </row>
    <row r="9532" spans="1:6">
      <c r="A9532"/>
      <c r="E9532"/>
      <c r="F9532"/>
    </row>
    <row r="9533" spans="1:6">
      <c r="A9533"/>
      <c r="E9533"/>
      <c r="F9533"/>
    </row>
    <row r="9534" spans="1:6">
      <c r="A9534"/>
      <c r="E9534"/>
      <c r="F9534"/>
    </row>
    <row r="9535" spans="1:6">
      <c r="A9535"/>
      <c r="E9535"/>
      <c r="F9535"/>
    </row>
    <row r="9536" spans="1:6">
      <c r="A9536"/>
      <c r="E9536"/>
      <c r="F9536"/>
    </row>
    <row r="9537" spans="1:6">
      <c r="A9537"/>
      <c r="E9537"/>
      <c r="F9537"/>
    </row>
    <row r="9538" spans="1:6">
      <c r="A9538"/>
      <c r="E9538"/>
      <c r="F9538"/>
    </row>
    <row r="9539" spans="1:6">
      <c r="A9539"/>
      <c r="E9539"/>
      <c r="F9539"/>
    </row>
    <row r="9540" spans="1:6">
      <c r="A9540"/>
      <c r="E9540"/>
      <c r="F9540"/>
    </row>
    <row r="9541" spans="1:6">
      <c r="A9541"/>
      <c r="E9541"/>
      <c r="F9541"/>
    </row>
    <row r="9542" spans="1:6">
      <c r="A9542"/>
      <c r="E9542"/>
      <c r="F9542"/>
    </row>
    <row r="9543" spans="1:6">
      <c r="A9543"/>
      <c r="E9543"/>
      <c r="F9543"/>
    </row>
    <row r="9544" spans="1:6">
      <c r="A9544"/>
      <c r="E9544"/>
      <c r="F9544"/>
    </row>
    <row r="9545" spans="1:6">
      <c r="A9545"/>
      <c r="E9545"/>
      <c r="F9545"/>
    </row>
    <row r="9546" spans="1:6">
      <c r="A9546"/>
      <c r="E9546"/>
      <c r="F9546"/>
    </row>
    <row r="9547" spans="1:6">
      <c r="A9547"/>
      <c r="E9547"/>
      <c r="F9547"/>
    </row>
    <row r="9548" spans="1:6">
      <c r="A9548"/>
      <c r="E9548"/>
      <c r="F9548"/>
    </row>
    <row r="9549" spans="1:6">
      <c r="A9549"/>
      <c r="E9549"/>
      <c r="F9549"/>
    </row>
    <row r="9550" spans="1:6">
      <c r="A9550"/>
      <c r="E9550"/>
      <c r="F9550"/>
    </row>
    <row r="9551" spans="1:6">
      <c r="A9551"/>
      <c r="E9551"/>
      <c r="F9551"/>
    </row>
    <row r="9552" spans="1:6">
      <c r="A9552"/>
      <c r="E9552"/>
      <c r="F9552"/>
    </row>
    <row r="9553" spans="1:6">
      <c r="A9553"/>
      <c r="E9553"/>
      <c r="F9553"/>
    </row>
    <row r="9554" spans="1:6">
      <c r="A9554"/>
      <c r="E9554"/>
      <c r="F9554"/>
    </row>
    <row r="9555" spans="1:6">
      <c r="A9555"/>
      <c r="E9555"/>
      <c r="F9555"/>
    </row>
    <row r="9556" spans="1:6">
      <c r="A9556"/>
      <c r="E9556"/>
      <c r="F9556"/>
    </row>
    <row r="9557" spans="1:6">
      <c r="A9557"/>
      <c r="E9557"/>
      <c r="F9557"/>
    </row>
    <row r="9558" spans="1:6">
      <c r="A9558"/>
      <c r="E9558"/>
      <c r="F9558"/>
    </row>
    <row r="9559" spans="1:6">
      <c r="A9559"/>
      <c r="E9559"/>
      <c r="F9559"/>
    </row>
    <row r="9560" spans="1:6">
      <c r="A9560"/>
      <c r="E9560"/>
      <c r="F9560"/>
    </row>
    <row r="9561" spans="1:6">
      <c r="A9561"/>
      <c r="E9561"/>
      <c r="F9561"/>
    </row>
    <row r="9562" spans="1:6">
      <c r="A9562"/>
      <c r="E9562"/>
      <c r="F9562"/>
    </row>
    <row r="9563" spans="1:6">
      <c r="A9563"/>
      <c r="E9563"/>
      <c r="F9563"/>
    </row>
    <row r="9564" spans="1:6">
      <c r="A9564"/>
      <c r="E9564"/>
      <c r="F9564"/>
    </row>
    <row r="9565" spans="1:6">
      <c r="A9565"/>
      <c r="E9565"/>
      <c r="F9565"/>
    </row>
    <row r="9566" spans="1:6">
      <c r="A9566"/>
      <c r="E9566"/>
      <c r="F9566"/>
    </row>
    <row r="9567" spans="1:6">
      <c r="A9567"/>
      <c r="E9567"/>
      <c r="F9567"/>
    </row>
    <row r="9568" spans="1:6">
      <c r="A9568"/>
      <c r="E9568"/>
      <c r="F9568"/>
    </row>
    <row r="9569" spans="1:6">
      <c r="A9569"/>
      <c r="E9569"/>
      <c r="F9569"/>
    </row>
    <row r="9570" spans="1:6">
      <c r="A9570"/>
      <c r="E9570"/>
      <c r="F9570"/>
    </row>
    <row r="9571" spans="1:6">
      <c r="A9571"/>
      <c r="E9571"/>
      <c r="F9571"/>
    </row>
    <row r="9572" spans="1:6">
      <c r="A9572"/>
      <c r="E9572"/>
      <c r="F9572"/>
    </row>
    <row r="9573" spans="1:6">
      <c r="A9573"/>
      <c r="E9573"/>
      <c r="F9573"/>
    </row>
    <row r="9574" spans="1:6">
      <c r="A9574"/>
      <c r="E9574"/>
      <c r="F9574"/>
    </row>
    <row r="9575" spans="1:6">
      <c r="A9575"/>
      <c r="E9575"/>
      <c r="F9575"/>
    </row>
    <row r="9576" spans="1:6">
      <c r="A9576"/>
      <c r="E9576"/>
      <c r="F9576"/>
    </row>
    <row r="9577" spans="1:6">
      <c r="A9577"/>
      <c r="E9577"/>
      <c r="F9577"/>
    </row>
    <row r="9578" spans="1:6">
      <c r="A9578"/>
      <c r="E9578"/>
      <c r="F9578"/>
    </row>
    <row r="9579" spans="1:6">
      <c r="A9579"/>
      <c r="E9579"/>
      <c r="F9579"/>
    </row>
    <row r="9580" spans="1:6">
      <c r="A9580"/>
      <c r="E9580"/>
      <c r="F9580"/>
    </row>
    <row r="9581" spans="1:6">
      <c r="A9581"/>
      <c r="E9581"/>
      <c r="F9581"/>
    </row>
    <row r="9582" spans="1:6">
      <c r="A9582"/>
      <c r="E9582"/>
      <c r="F9582"/>
    </row>
    <row r="9583" spans="1:6">
      <c r="A9583"/>
      <c r="E9583"/>
      <c r="F9583"/>
    </row>
    <row r="9584" spans="1:6">
      <c r="A9584"/>
      <c r="E9584"/>
      <c r="F9584"/>
    </row>
    <row r="9585" spans="1:6">
      <c r="A9585"/>
      <c r="E9585"/>
      <c r="F9585"/>
    </row>
    <row r="9586" spans="1:6">
      <c r="A9586"/>
      <c r="E9586"/>
      <c r="F9586"/>
    </row>
    <row r="9587" spans="1:6">
      <c r="A9587"/>
      <c r="E9587"/>
      <c r="F9587"/>
    </row>
    <row r="9588" spans="1:6">
      <c r="A9588"/>
      <c r="E9588"/>
      <c r="F9588"/>
    </row>
    <row r="9589" spans="1:6">
      <c r="A9589"/>
      <c r="E9589"/>
      <c r="F9589"/>
    </row>
    <row r="9590" spans="1:6">
      <c r="A9590"/>
      <c r="E9590"/>
      <c r="F9590"/>
    </row>
    <row r="9591" spans="1:6">
      <c r="A9591"/>
      <c r="E9591"/>
      <c r="F9591"/>
    </row>
    <row r="9592" spans="1:6">
      <c r="A9592"/>
      <c r="E9592"/>
      <c r="F9592"/>
    </row>
    <row r="9593" spans="1:6">
      <c r="A9593"/>
      <c r="E9593"/>
      <c r="F9593"/>
    </row>
    <row r="9594" spans="1:6">
      <c r="A9594"/>
      <c r="E9594"/>
      <c r="F9594"/>
    </row>
    <row r="9595" spans="1:6">
      <c r="A9595"/>
      <c r="E9595"/>
      <c r="F9595"/>
    </row>
    <row r="9596" spans="1:6">
      <c r="A9596"/>
      <c r="E9596"/>
      <c r="F9596"/>
    </row>
    <row r="9597" spans="1:6">
      <c r="A9597"/>
      <c r="E9597"/>
      <c r="F9597"/>
    </row>
    <row r="9598" spans="1:6">
      <c r="A9598"/>
      <c r="E9598"/>
      <c r="F9598"/>
    </row>
    <row r="9599" spans="1:6">
      <c r="A9599"/>
      <c r="E9599"/>
      <c r="F9599"/>
    </row>
    <row r="9600" spans="1:6">
      <c r="A9600"/>
      <c r="E9600"/>
      <c r="F9600"/>
    </row>
    <row r="9601" spans="1:6">
      <c r="A9601"/>
      <c r="E9601"/>
      <c r="F9601"/>
    </row>
    <row r="9602" spans="1:6">
      <c r="A9602"/>
      <c r="E9602"/>
      <c r="F9602"/>
    </row>
    <row r="9603" spans="1:6">
      <c r="A9603"/>
      <c r="E9603"/>
      <c r="F9603"/>
    </row>
    <row r="9604" spans="1:6">
      <c r="A9604"/>
      <c r="E9604"/>
      <c r="F9604"/>
    </row>
    <row r="9605" spans="1:6">
      <c r="A9605"/>
      <c r="E9605"/>
      <c r="F9605"/>
    </row>
    <row r="9606" spans="1:6">
      <c r="A9606"/>
      <c r="E9606"/>
      <c r="F9606"/>
    </row>
    <row r="9607" spans="1:6">
      <c r="A9607"/>
      <c r="E9607"/>
      <c r="F9607"/>
    </row>
    <row r="9608" spans="1:6">
      <c r="A9608"/>
      <c r="E9608"/>
      <c r="F9608"/>
    </row>
    <row r="9609" spans="1:6">
      <c r="A9609"/>
      <c r="E9609"/>
      <c r="F9609"/>
    </row>
    <row r="9610" spans="1:6">
      <c r="A9610"/>
      <c r="E9610"/>
      <c r="F9610"/>
    </row>
    <row r="9611" spans="1:6">
      <c r="A9611"/>
      <c r="E9611"/>
      <c r="F9611"/>
    </row>
    <row r="9612" spans="1:6">
      <c r="A9612"/>
      <c r="E9612"/>
      <c r="F9612"/>
    </row>
    <row r="9613" spans="1:6">
      <c r="A9613"/>
      <c r="E9613"/>
      <c r="F9613"/>
    </row>
    <row r="9614" spans="1:6">
      <c r="A9614"/>
      <c r="E9614"/>
      <c r="F9614"/>
    </row>
    <row r="9615" spans="1:6">
      <c r="A9615"/>
      <c r="E9615"/>
      <c r="F9615"/>
    </row>
    <row r="9616" spans="1:6">
      <c r="A9616"/>
      <c r="E9616"/>
      <c r="F9616"/>
    </row>
    <row r="9617" spans="1:6">
      <c r="A9617"/>
      <c r="E9617"/>
      <c r="F9617"/>
    </row>
    <row r="9618" spans="1:6">
      <c r="A9618"/>
      <c r="E9618"/>
      <c r="F9618"/>
    </row>
    <row r="9619" spans="1:6">
      <c r="A9619"/>
      <c r="E9619"/>
      <c r="F9619"/>
    </row>
    <row r="9620" spans="1:6">
      <c r="A9620"/>
      <c r="E9620"/>
      <c r="F9620"/>
    </row>
    <row r="9621" spans="1:6">
      <c r="A9621"/>
      <c r="E9621"/>
      <c r="F9621"/>
    </row>
    <row r="9622" spans="1:6">
      <c r="A9622"/>
      <c r="E9622"/>
      <c r="F9622"/>
    </row>
    <row r="9623" spans="1:6">
      <c r="A9623"/>
      <c r="E9623"/>
      <c r="F9623"/>
    </row>
    <row r="9624" spans="1:6">
      <c r="A9624"/>
      <c r="E9624"/>
      <c r="F9624"/>
    </row>
    <row r="9625" spans="1:6">
      <c r="A9625"/>
      <c r="E9625"/>
      <c r="F9625"/>
    </row>
    <row r="9626" spans="1:6">
      <c r="A9626"/>
      <c r="E9626"/>
      <c r="F9626"/>
    </row>
    <row r="9627" spans="1:6">
      <c r="A9627"/>
      <c r="E9627"/>
      <c r="F9627"/>
    </row>
    <row r="9628" spans="1:6">
      <c r="A9628"/>
      <c r="E9628"/>
      <c r="F9628"/>
    </row>
    <row r="9629" spans="1:6">
      <c r="A9629"/>
      <c r="E9629"/>
      <c r="F9629"/>
    </row>
    <row r="9630" spans="1:6">
      <c r="A9630"/>
      <c r="E9630"/>
      <c r="F9630"/>
    </row>
    <row r="9631" spans="1:6">
      <c r="A9631"/>
      <c r="E9631"/>
      <c r="F9631"/>
    </row>
    <row r="9632" spans="1:6">
      <c r="A9632"/>
      <c r="E9632"/>
      <c r="F9632"/>
    </row>
    <row r="9633" spans="1:6">
      <c r="A9633"/>
      <c r="E9633"/>
      <c r="F9633"/>
    </row>
    <row r="9634" spans="1:6">
      <c r="A9634"/>
      <c r="E9634"/>
      <c r="F9634"/>
    </row>
    <row r="9635" spans="1:6">
      <c r="A9635"/>
      <c r="E9635"/>
      <c r="F9635"/>
    </row>
    <row r="9636" spans="1:6">
      <c r="A9636"/>
      <c r="E9636"/>
      <c r="F9636"/>
    </row>
    <row r="9637" spans="1:6">
      <c r="A9637"/>
      <c r="E9637"/>
      <c r="F9637"/>
    </row>
    <row r="9638" spans="1:6">
      <c r="A9638"/>
      <c r="E9638"/>
      <c r="F9638"/>
    </row>
    <row r="9639" spans="1:6">
      <c r="A9639"/>
      <c r="E9639"/>
      <c r="F9639"/>
    </row>
    <row r="9640" spans="1:6">
      <c r="A9640"/>
      <c r="E9640"/>
      <c r="F9640"/>
    </row>
    <row r="9641" spans="1:6">
      <c r="A9641"/>
      <c r="E9641"/>
      <c r="F9641"/>
    </row>
    <row r="9642" spans="1:6">
      <c r="A9642"/>
      <c r="E9642"/>
      <c r="F9642"/>
    </row>
    <row r="9643" spans="1:6">
      <c r="A9643"/>
      <c r="E9643"/>
      <c r="F9643"/>
    </row>
    <row r="9644" spans="1:6">
      <c r="A9644"/>
      <c r="E9644"/>
      <c r="F9644"/>
    </row>
    <row r="9645" spans="1:6">
      <c r="A9645"/>
      <c r="E9645"/>
      <c r="F9645"/>
    </row>
    <row r="9646" spans="1:6">
      <c r="A9646"/>
      <c r="E9646"/>
      <c r="F9646"/>
    </row>
    <row r="9647" spans="1:6">
      <c r="A9647"/>
      <c r="E9647"/>
      <c r="F9647"/>
    </row>
    <row r="9648" spans="1:6">
      <c r="A9648"/>
      <c r="E9648"/>
      <c r="F9648"/>
    </row>
    <row r="9649" spans="1:6">
      <c r="A9649"/>
      <c r="E9649"/>
      <c r="F9649"/>
    </row>
    <row r="9650" spans="1:6">
      <c r="A9650"/>
      <c r="E9650"/>
      <c r="F9650"/>
    </row>
    <row r="9651" spans="1:6">
      <c r="A9651"/>
      <c r="E9651"/>
      <c r="F9651"/>
    </row>
    <row r="9652" spans="1:6">
      <c r="A9652"/>
      <c r="E9652"/>
      <c r="F9652"/>
    </row>
    <row r="9653" spans="1:6">
      <c r="A9653"/>
      <c r="E9653"/>
      <c r="F9653"/>
    </row>
    <row r="9654" spans="1:6">
      <c r="A9654"/>
      <c r="E9654"/>
      <c r="F9654"/>
    </row>
    <row r="9655" spans="1:6">
      <c r="A9655"/>
      <c r="E9655"/>
      <c r="F9655"/>
    </row>
    <row r="9656" spans="1:6">
      <c r="A9656"/>
      <c r="E9656"/>
      <c r="F9656"/>
    </row>
    <row r="9657" spans="1:6">
      <c r="A9657"/>
      <c r="E9657"/>
      <c r="F9657"/>
    </row>
    <row r="9658" spans="1:6">
      <c r="A9658"/>
      <c r="E9658"/>
      <c r="F9658"/>
    </row>
    <row r="9659" spans="1:6">
      <c r="A9659"/>
      <c r="E9659"/>
      <c r="F9659"/>
    </row>
    <row r="9660" spans="1:6">
      <c r="A9660"/>
      <c r="E9660"/>
      <c r="F9660"/>
    </row>
    <row r="9661" spans="1:6">
      <c r="A9661"/>
      <c r="E9661"/>
      <c r="F9661"/>
    </row>
    <row r="9662" spans="1:6">
      <c r="A9662"/>
      <c r="E9662"/>
      <c r="F9662"/>
    </row>
    <row r="9663" spans="1:6">
      <c r="A9663"/>
      <c r="E9663"/>
      <c r="F9663"/>
    </row>
    <row r="9664" spans="1:6">
      <c r="A9664"/>
      <c r="E9664"/>
      <c r="F9664"/>
    </row>
    <row r="9665" spans="1:6">
      <c r="A9665"/>
      <c r="E9665"/>
      <c r="F9665"/>
    </row>
    <row r="9666" spans="1:6">
      <c r="A9666"/>
      <c r="E9666"/>
      <c r="F9666"/>
    </row>
    <row r="9667" spans="1:6">
      <c r="A9667"/>
      <c r="E9667"/>
      <c r="F9667"/>
    </row>
    <row r="9668" spans="1:6">
      <c r="A9668"/>
      <c r="E9668"/>
      <c r="F9668"/>
    </row>
    <row r="9669" spans="1:6">
      <c r="A9669"/>
      <c r="E9669"/>
      <c r="F9669"/>
    </row>
    <row r="9670" spans="1:6">
      <c r="A9670"/>
      <c r="E9670"/>
      <c r="F9670"/>
    </row>
    <row r="9671" spans="1:6">
      <c r="A9671"/>
      <c r="E9671"/>
      <c r="F9671"/>
    </row>
    <row r="9672" spans="1:6">
      <c r="A9672"/>
      <c r="E9672"/>
      <c r="F9672"/>
    </row>
    <row r="9673" spans="1:6">
      <c r="A9673"/>
      <c r="E9673"/>
      <c r="F9673"/>
    </row>
    <row r="9674" spans="1:6">
      <c r="A9674"/>
      <c r="E9674"/>
      <c r="F9674"/>
    </row>
    <row r="9675" spans="1:6">
      <c r="A9675"/>
      <c r="E9675"/>
      <c r="F9675"/>
    </row>
    <row r="9676" spans="1:6">
      <c r="A9676"/>
      <c r="E9676"/>
      <c r="F9676"/>
    </row>
    <row r="9677" spans="1:6">
      <c r="A9677"/>
      <c r="E9677"/>
      <c r="F9677"/>
    </row>
    <row r="9678" spans="1:6">
      <c r="A9678"/>
      <c r="E9678"/>
      <c r="F9678"/>
    </row>
    <row r="9679" spans="1:6">
      <c r="A9679"/>
      <c r="E9679"/>
      <c r="F9679"/>
    </row>
    <row r="9680" spans="1:6">
      <c r="A9680"/>
      <c r="E9680"/>
      <c r="F9680"/>
    </row>
    <row r="9681" spans="1:6">
      <c r="A9681"/>
      <c r="E9681"/>
      <c r="F9681"/>
    </row>
    <row r="9682" spans="1:6">
      <c r="A9682"/>
      <c r="E9682"/>
      <c r="F9682"/>
    </row>
    <row r="9683" spans="1:6">
      <c r="A9683"/>
      <c r="E9683"/>
      <c r="F9683"/>
    </row>
    <row r="9684" spans="1:6">
      <c r="A9684"/>
      <c r="E9684"/>
      <c r="F9684"/>
    </row>
    <row r="9685" spans="1:6">
      <c r="A9685"/>
      <c r="E9685"/>
      <c r="F9685"/>
    </row>
    <row r="9686" spans="1:6">
      <c r="A9686"/>
      <c r="E9686"/>
      <c r="F9686"/>
    </row>
    <row r="9687" spans="1:6">
      <c r="A9687"/>
      <c r="E9687"/>
      <c r="F9687"/>
    </row>
    <row r="9688" spans="1:6">
      <c r="A9688"/>
      <c r="E9688"/>
      <c r="F9688"/>
    </row>
    <row r="9689" spans="1:6">
      <c r="A9689"/>
      <c r="E9689"/>
      <c r="F9689"/>
    </row>
    <row r="9690" spans="1:6">
      <c r="A9690"/>
      <c r="E9690"/>
      <c r="F9690"/>
    </row>
    <row r="9691" spans="1:6">
      <c r="A9691"/>
      <c r="E9691"/>
      <c r="F9691"/>
    </row>
    <row r="9692" spans="1:6">
      <c r="A9692"/>
      <c r="E9692"/>
      <c r="F9692"/>
    </row>
    <row r="9693" spans="1:6">
      <c r="A9693"/>
      <c r="E9693"/>
      <c r="F9693"/>
    </row>
    <row r="9694" spans="1:6">
      <c r="A9694"/>
      <c r="E9694"/>
      <c r="F9694"/>
    </row>
    <row r="9695" spans="1:6">
      <c r="A9695"/>
      <c r="E9695"/>
      <c r="F9695"/>
    </row>
    <row r="9696" spans="1:6">
      <c r="A9696"/>
      <c r="E9696"/>
      <c r="F9696"/>
    </row>
    <row r="9697" spans="1:6">
      <c r="A9697"/>
      <c r="E9697"/>
      <c r="F9697"/>
    </row>
    <row r="9698" spans="1:6">
      <c r="A9698"/>
      <c r="E9698"/>
      <c r="F9698"/>
    </row>
    <row r="9699" spans="1:6">
      <c r="A9699"/>
      <c r="E9699"/>
      <c r="F9699"/>
    </row>
    <row r="9700" spans="1:6">
      <c r="A9700"/>
      <c r="E9700"/>
      <c r="F9700"/>
    </row>
    <row r="9701" spans="1:6">
      <c r="A9701"/>
      <c r="E9701"/>
      <c r="F9701"/>
    </row>
    <row r="9702" spans="1:6">
      <c r="A9702"/>
      <c r="E9702"/>
      <c r="F9702"/>
    </row>
    <row r="9703" spans="1:6">
      <c r="A9703"/>
      <c r="E9703"/>
      <c r="F9703"/>
    </row>
    <row r="9704" spans="1:6">
      <c r="A9704"/>
      <c r="E9704"/>
      <c r="F9704"/>
    </row>
    <row r="9705" spans="1:6">
      <c r="A9705"/>
      <c r="E9705"/>
      <c r="F9705"/>
    </row>
    <row r="9706" spans="1:6">
      <c r="A9706"/>
      <c r="E9706"/>
      <c r="F9706"/>
    </row>
    <row r="9707" spans="1:6">
      <c r="A9707"/>
      <c r="E9707"/>
      <c r="F9707"/>
    </row>
    <row r="9708" spans="1:6">
      <c r="A9708"/>
      <c r="E9708"/>
      <c r="F9708"/>
    </row>
    <row r="9709" spans="1:6">
      <c r="A9709"/>
      <c r="E9709"/>
      <c r="F9709"/>
    </row>
    <row r="9710" spans="1:6">
      <c r="A9710"/>
      <c r="E9710"/>
      <c r="F9710"/>
    </row>
    <row r="9711" spans="1:6">
      <c r="A9711"/>
      <c r="E9711"/>
      <c r="F9711"/>
    </row>
    <row r="9712" spans="1:6">
      <c r="A9712"/>
      <c r="E9712"/>
      <c r="F9712"/>
    </row>
    <row r="9713" spans="1:6">
      <c r="A9713"/>
      <c r="E9713"/>
      <c r="F9713"/>
    </row>
    <row r="9714" spans="1:6">
      <c r="A9714"/>
      <c r="E9714"/>
      <c r="F9714"/>
    </row>
    <row r="9715" spans="1:6">
      <c r="A9715"/>
      <c r="E9715"/>
      <c r="F9715"/>
    </row>
    <row r="9716" spans="1:6">
      <c r="A9716"/>
      <c r="E9716"/>
      <c r="F9716"/>
    </row>
    <row r="9717" spans="1:6">
      <c r="A9717"/>
      <c r="E9717"/>
      <c r="F9717"/>
    </row>
    <row r="9718" spans="1:6">
      <c r="A9718"/>
      <c r="E9718"/>
      <c r="F9718"/>
    </row>
    <row r="9719" spans="1:6">
      <c r="A9719"/>
      <c r="E9719"/>
      <c r="F9719"/>
    </row>
    <row r="9720" spans="1:6">
      <c r="A9720"/>
      <c r="E9720"/>
      <c r="F9720"/>
    </row>
    <row r="9721" spans="1:6">
      <c r="A9721"/>
      <c r="E9721"/>
      <c r="F9721"/>
    </row>
    <row r="9722" spans="1:6">
      <c r="A9722"/>
      <c r="E9722"/>
      <c r="F9722"/>
    </row>
    <row r="9723" spans="1:6">
      <c r="A9723"/>
      <c r="E9723"/>
      <c r="F9723"/>
    </row>
    <row r="9724" spans="1:6">
      <c r="A9724"/>
      <c r="E9724"/>
      <c r="F9724"/>
    </row>
    <row r="9725" spans="1:6">
      <c r="A9725"/>
      <c r="E9725"/>
      <c r="F9725"/>
    </row>
    <row r="9726" spans="1:6">
      <c r="A9726"/>
      <c r="E9726"/>
      <c r="F9726"/>
    </row>
    <row r="9727" spans="1:6">
      <c r="A9727"/>
      <c r="E9727"/>
      <c r="F9727"/>
    </row>
    <row r="9728" spans="1:6">
      <c r="A9728"/>
      <c r="E9728"/>
      <c r="F9728"/>
    </row>
    <row r="9729" spans="1:6">
      <c r="A9729"/>
      <c r="E9729"/>
      <c r="F9729"/>
    </row>
    <row r="9730" spans="1:6">
      <c r="A9730"/>
      <c r="E9730"/>
      <c r="F9730"/>
    </row>
    <row r="9731" spans="1:6">
      <c r="A9731"/>
      <c r="E9731"/>
      <c r="F9731"/>
    </row>
    <row r="9732" spans="1:6">
      <c r="A9732"/>
      <c r="E9732"/>
      <c r="F9732"/>
    </row>
    <row r="9733" spans="1:6">
      <c r="A9733"/>
      <c r="E9733"/>
      <c r="F9733"/>
    </row>
    <row r="9734" spans="1:6">
      <c r="A9734"/>
      <c r="E9734"/>
      <c r="F9734"/>
    </row>
    <row r="9735" spans="1:6">
      <c r="A9735"/>
      <c r="E9735"/>
      <c r="F9735"/>
    </row>
    <row r="9736" spans="1:6">
      <c r="A9736"/>
      <c r="E9736"/>
      <c r="F9736"/>
    </row>
    <row r="9737" spans="1:6">
      <c r="A9737"/>
      <c r="E9737"/>
      <c r="F9737"/>
    </row>
    <row r="9738" spans="1:6">
      <c r="A9738"/>
      <c r="E9738"/>
      <c r="F9738"/>
    </row>
    <row r="9739" spans="1:6">
      <c r="A9739"/>
      <c r="E9739"/>
      <c r="F9739"/>
    </row>
    <row r="9740" spans="1:6">
      <c r="A9740"/>
      <c r="E9740"/>
      <c r="F9740"/>
    </row>
    <row r="9741" spans="1:6">
      <c r="A9741"/>
      <c r="E9741"/>
      <c r="F9741"/>
    </row>
    <row r="9742" spans="1:6">
      <c r="A9742"/>
      <c r="E9742"/>
      <c r="F9742"/>
    </row>
    <row r="9743" spans="1:6">
      <c r="A9743"/>
      <c r="E9743"/>
      <c r="F9743"/>
    </row>
    <row r="9744" spans="1:6">
      <c r="A9744"/>
      <c r="E9744"/>
      <c r="F9744"/>
    </row>
    <row r="9745" spans="1:6">
      <c r="A9745"/>
      <c r="E9745"/>
      <c r="F9745"/>
    </row>
    <row r="9746" spans="1:6">
      <c r="A9746"/>
      <c r="E9746"/>
      <c r="F9746"/>
    </row>
    <row r="9747" spans="1:6">
      <c r="A9747"/>
      <c r="E9747"/>
      <c r="F9747"/>
    </row>
    <row r="9748" spans="1:6">
      <c r="A9748"/>
      <c r="E9748"/>
      <c r="F9748"/>
    </row>
    <row r="9749" spans="1:6">
      <c r="A9749"/>
      <c r="E9749"/>
      <c r="F9749"/>
    </row>
    <row r="9750" spans="1:6">
      <c r="A9750"/>
      <c r="E9750"/>
      <c r="F9750"/>
    </row>
    <row r="9751" spans="1:6">
      <c r="A9751"/>
      <c r="E9751"/>
      <c r="F9751"/>
    </row>
    <row r="9752" spans="1:6">
      <c r="A9752"/>
      <c r="E9752"/>
      <c r="F9752"/>
    </row>
    <row r="9753" spans="1:6">
      <c r="A9753"/>
      <c r="E9753"/>
      <c r="F9753"/>
    </row>
    <row r="9754" spans="1:6">
      <c r="A9754"/>
      <c r="E9754"/>
      <c r="F9754"/>
    </row>
    <row r="9755" spans="1:6">
      <c r="A9755"/>
      <c r="E9755"/>
      <c r="F9755"/>
    </row>
    <row r="9756" spans="1:6">
      <c r="A9756"/>
      <c r="E9756"/>
      <c r="F9756"/>
    </row>
    <row r="9757" spans="1:6">
      <c r="A9757"/>
      <c r="E9757"/>
      <c r="F9757"/>
    </row>
    <row r="9758" spans="1:6">
      <c r="A9758"/>
      <c r="E9758"/>
      <c r="F9758"/>
    </row>
    <row r="9759" spans="1:6">
      <c r="A9759"/>
      <c r="E9759"/>
      <c r="F9759"/>
    </row>
    <row r="9760" spans="1:6">
      <c r="A9760"/>
      <c r="E9760"/>
      <c r="F9760"/>
    </row>
    <row r="9761" spans="1:6">
      <c r="A9761"/>
      <c r="E9761"/>
      <c r="F9761"/>
    </row>
    <row r="9762" spans="1:6">
      <c r="A9762"/>
      <c r="E9762"/>
      <c r="F9762"/>
    </row>
    <row r="9763" spans="1:6">
      <c r="A9763"/>
      <c r="E9763"/>
      <c r="F9763"/>
    </row>
    <row r="9764" spans="1:6">
      <c r="A9764"/>
      <c r="E9764"/>
      <c r="F9764"/>
    </row>
    <row r="9765" spans="1:6">
      <c r="A9765"/>
      <c r="E9765"/>
      <c r="F9765"/>
    </row>
    <row r="9766" spans="1:6">
      <c r="A9766"/>
      <c r="E9766"/>
      <c r="F9766"/>
    </row>
    <row r="9767" spans="1:6">
      <c r="A9767"/>
      <c r="E9767"/>
      <c r="F9767"/>
    </row>
    <row r="9768" spans="1:6">
      <c r="A9768"/>
      <c r="E9768"/>
      <c r="F9768"/>
    </row>
    <row r="9769" spans="1:6">
      <c r="A9769"/>
      <c r="E9769"/>
      <c r="F9769"/>
    </row>
    <row r="9770" spans="1:6">
      <c r="A9770"/>
      <c r="E9770"/>
      <c r="F9770"/>
    </row>
    <row r="9771" spans="1:6">
      <c r="A9771"/>
      <c r="E9771"/>
      <c r="F9771"/>
    </row>
    <row r="9772" spans="1:6">
      <c r="A9772"/>
      <c r="E9772"/>
      <c r="F9772"/>
    </row>
    <row r="9773" spans="1:6">
      <c r="A9773"/>
      <c r="E9773"/>
      <c r="F9773"/>
    </row>
    <row r="9774" spans="1:6">
      <c r="A9774"/>
      <c r="E9774"/>
      <c r="F9774"/>
    </row>
    <row r="9775" spans="1:6">
      <c r="A9775"/>
      <c r="E9775"/>
      <c r="F9775"/>
    </row>
    <row r="9776" spans="1:6">
      <c r="A9776"/>
      <c r="E9776"/>
      <c r="F9776"/>
    </row>
    <row r="9777" spans="1:6">
      <c r="A9777"/>
      <c r="E9777"/>
      <c r="F9777"/>
    </row>
    <row r="9778" spans="1:6">
      <c r="A9778"/>
      <c r="E9778"/>
      <c r="F9778"/>
    </row>
    <row r="9779" spans="1:6">
      <c r="A9779"/>
      <c r="E9779"/>
      <c r="F9779"/>
    </row>
    <row r="9780" spans="1:6">
      <c r="A9780"/>
      <c r="E9780"/>
      <c r="F9780"/>
    </row>
    <row r="9781" spans="1:6">
      <c r="A9781"/>
      <c r="E9781"/>
      <c r="F9781"/>
    </row>
    <row r="9782" spans="1:6">
      <c r="A9782"/>
      <c r="E9782"/>
      <c r="F9782"/>
    </row>
    <row r="9783" spans="1:6">
      <c r="A9783"/>
      <c r="E9783"/>
      <c r="F9783"/>
    </row>
    <row r="9784" spans="1:6">
      <c r="A9784"/>
      <c r="E9784"/>
      <c r="F9784"/>
    </row>
    <row r="9785" spans="1:6">
      <c r="A9785"/>
      <c r="E9785"/>
      <c r="F9785"/>
    </row>
    <row r="9786" spans="1:6">
      <c r="A9786"/>
      <c r="E9786"/>
      <c r="F9786"/>
    </row>
    <row r="9787" spans="1:6">
      <c r="A9787"/>
      <c r="E9787"/>
      <c r="F9787"/>
    </row>
    <row r="9788" spans="1:6">
      <c r="A9788"/>
      <c r="E9788"/>
      <c r="F9788"/>
    </row>
    <row r="9789" spans="1:6">
      <c r="A9789"/>
      <c r="E9789"/>
      <c r="F9789"/>
    </row>
    <row r="9790" spans="1:6">
      <c r="A9790"/>
      <c r="E9790"/>
      <c r="F9790"/>
    </row>
    <row r="9791" spans="1:6">
      <c r="A9791"/>
      <c r="E9791"/>
      <c r="F9791"/>
    </row>
    <row r="9792" spans="1:6">
      <c r="A9792"/>
      <c r="E9792"/>
      <c r="F9792"/>
    </row>
    <row r="9793" spans="1:6">
      <c r="A9793"/>
      <c r="E9793"/>
      <c r="F9793"/>
    </row>
    <row r="9794" spans="1:6">
      <c r="A9794"/>
      <c r="E9794"/>
      <c r="F9794"/>
    </row>
    <row r="9795" spans="1:6">
      <c r="A9795"/>
      <c r="E9795"/>
      <c r="F9795"/>
    </row>
    <row r="9796" spans="1:6">
      <c r="A9796"/>
      <c r="E9796"/>
      <c r="F9796"/>
    </row>
    <row r="9797" spans="1:6">
      <c r="A9797"/>
      <c r="E9797"/>
      <c r="F9797"/>
    </row>
    <row r="9798" spans="1:6">
      <c r="A9798"/>
      <c r="E9798"/>
      <c r="F9798"/>
    </row>
    <row r="9799" spans="1:6">
      <c r="A9799"/>
      <c r="E9799"/>
      <c r="F9799"/>
    </row>
    <row r="9800" spans="1:6">
      <c r="A9800"/>
      <c r="E9800"/>
      <c r="F9800"/>
    </row>
    <row r="9801" spans="1:6">
      <c r="A9801"/>
      <c r="E9801"/>
      <c r="F9801"/>
    </row>
    <row r="9802" spans="1:6">
      <c r="A9802"/>
      <c r="E9802"/>
      <c r="F9802"/>
    </row>
    <row r="9803" spans="1:6">
      <c r="A9803"/>
      <c r="E9803"/>
      <c r="F9803"/>
    </row>
    <row r="9804" spans="1:6">
      <c r="A9804"/>
      <c r="E9804"/>
      <c r="F9804"/>
    </row>
    <row r="9805" spans="1:6">
      <c r="A9805"/>
      <c r="E9805"/>
      <c r="F9805"/>
    </row>
    <row r="9806" spans="1:6">
      <c r="A9806"/>
      <c r="E9806"/>
      <c r="F9806"/>
    </row>
    <row r="9807" spans="1:6">
      <c r="A9807"/>
      <c r="E9807"/>
      <c r="F9807"/>
    </row>
    <row r="9808" spans="1:6">
      <c r="A9808"/>
      <c r="E9808"/>
      <c r="F9808"/>
    </row>
    <row r="9809" spans="1:6">
      <c r="A9809"/>
      <c r="E9809"/>
      <c r="F9809"/>
    </row>
    <row r="9810" spans="1:6">
      <c r="A9810"/>
      <c r="E9810"/>
      <c r="F9810"/>
    </row>
    <row r="9811" spans="1:6">
      <c r="A9811"/>
      <c r="E9811"/>
      <c r="F9811"/>
    </row>
    <row r="9812" spans="1:6">
      <c r="A9812"/>
      <c r="E9812"/>
      <c r="F9812"/>
    </row>
    <row r="9813" spans="1:6">
      <c r="A9813"/>
      <c r="E9813"/>
      <c r="F9813"/>
    </row>
    <row r="9814" spans="1:6">
      <c r="A9814"/>
      <c r="E9814"/>
      <c r="F9814"/>
    </row>
    <row r="9815" spans="1:6">
      <c r="A9815"/>
      <c r="E9815"/>
      <c r="F9815"/>
    </row>
    <row r="9816" spans="1:6">
      <c r="A9816"/>
      <c r="E9816"/>
      <c r="F9816"/>
    </row>
    <row r="9817" spans="1:6">
      <c r="A9817"/>
      <c r="E9817"/>
      <c r="F9817"/>
    </row>
    <row r="9818" spans="1:6">
      <c r="A9818"/>
      <c r="E9818"/>
      <c r="F9818"/>
    </row>
    <row r="9819" spans="1:6">
      <c r="A9819"/>
      <c r="E9819"/>
      <c r="F9819"/>
    </row>
    <row r="9820" spans="1:6">
      <c r="A9820"/>
      <c r="E9820"/>
      <c r="F9820"/>
    </row>
    <row r="9821" spans="1:6">
      <c r="A9821"/>
      <c r="E9821"/>
      <c r="F9821"/>
    </row>
    <row r="9822" spans="1:6">
      <c r="A9822"/>
      <c r="E9822"/>
      <c r="F9822"/>
    </row>
    <row r="9823" spans="1:6">
      <c r="A9823"/>
      <c r="E9823"/>
      <c r="F9823"/>
    </row>
    <row r="9824" spans="1:6">
      <c r="A9824"/>
      <c r="E9824"/>
      <c r="F9824"/>
    </row>
    <row r="9825" spans="1:6">
      <c r="A9825"/>
      <c r="E9825"/>
      <c r="F9825"/>
    </row>
    <row r="9826" spans="1:6">
      <c r="A9826"/>
      <c r="E9826"/>
      <c r="F9826"/>
    </row>
    <row r="9827" spans="1:6">
      <c r="A9827"/>
      <c r="E9827"/>
      <c r="F9827"/>
    </row>
    <row r="9828" spans="1:6">
      <c r="A9828"/>
      <c r="E9828"/>
      <c r="F9828"/>
    </row>
    <row r="9829" spans="1:6">
      <c r="A9829"/>
      <c r="E9829"/>
      <c r="F9829"/>
    </row>
    <row r="9830" spans="1:6">
      <c r="A9830"/>
      <c r="E9830"/>
      <c r="F9830"/>
    </row>
    <row r="9831" spans="1:6">
      <c r="A9831"/>
      <c r="E9831"/>
      <c r="F9831"/>
    </row>
    <row r="9832" spans="1:6">
      <c r="A9832"/>
      <c r="E9832"/>
      <c r="F9832"/>
    </row>
    <row r="9833" spans="1:6">
      <c r="A9833"/>
      <c r="E9833"/>
      <c r="F9833"/>
    </row>
    <row r="9834" spans="1:6">
      <c r="A9834"/>
      <c r="E9834"/>
      <c r="F9834"/>
    </row>
    <row r="9835" spans="1:6">
      <c r="A9835"/>
      <c r="E9835"/>
      <c r="F9835"/>
    </row>
    <row r="9836" spans="1:6">
      <c r="A9836"/>
      <c r="E9836"/>
      <c r="F9836"/>
    </row>
    <row r="9837" spans="1:6">
      <c r="A9837"/>
      <c r="E9837"/>
      <c r="F9837"/>
    </row>
    <row r="9838" spans="1:6">
      <c r="A9838"/>
      <c r="E9838"/>
      <c r="F9838"/>
    </row>
    <row r="9839" spans="1:6">
      <c r="A9839"/>
      <c r="E9839"/>
      <c r="F9839"/>
    </row>
    <row r="9840" spans="1:6">
      <c r="A9840"/>
      <c r="E9840"/>
      <c r="F9840"/>
    </row>
    <row r="9841" spans="1:6">
      <c r="A9841"/>
      <c r="E9841"/>
      <c r="F9841"/>
    </row>
    <row r="9842" spans="1:6">
      <c r="A9842"/>
      <c r="E9842"/>
      <c r="F9842"/>
    </row>
    <row r="9843" spans="1:6">
      <c r="A9843"/>
      <c r="E9843"/>
      <c r="F9843"/>
    </row>
    <row r="9844" spans="1:6">
      <c r="A9844"/>
      <c r="E9844"/>
      <c r="F9844"/>
    </row>
    <row r="9845" spans="1:6">
      <c r="A9845"/>
      <c r="E9845"/>
      <c r="F9845"/>
    </row>
    <row r="9846" spans="1:6">
      <c r="A9846"/>
      <c r="E9846"/>
      <c r="F9846"/>
    </row>
    <row r="9847" spans="1:6">
      <c r="A9847"/>
      <c r="E9847"/>
      <c r="F9847"/>
    </row>
    <row r="9848" spans="1:6">
      <c r="A9848"/>
      <c r="E9848"/>
      <c r="F9848"/>
    </row>
    <row r="9849" spans="1:6">
      <c r="A9849"/>
      <c r="E9849"/>
      <c r="F9849"/>
    </row>
    <row r="9850" spans="1:6">
      <c r="A9850"/>
      <c r="E9850"/>
      <c r="F9850"/>
    </row>
    <row r="9851" spans="1:6">
      <c r="A9851"/>
      <c r="E9851"/>
      <c r="F9851"/>
    </row>
    <row r="9852" spans="1:6">
      <c r="A9852"/>
      <c r="E9852"/>
      <c r="F9852"/>
    </row>
    <row r="9853" spans="1:6">
      <c r="A9853"/>
      <c r="E9853"/>
      <c r="F9853"/>
    </row>
    <row r="9854" spans="1:6">
      <c r="A9854"/>
      <c r="E9854"/>
      <c r="F9854"/>
    </row>
    <row r="9855" spans="1:6">
      <c r="A9855"/>
      <c r="E9855"/>
      <c r="F9855"/>
    </row>
    <row r="9856" spans="1:6">
      <c r="A9856"/>
      <c r="E9856"/>
      <c r="F9856"/>
    </row>
    <row r="9857" spans="1:6">
      <c r="A9857"/>
      <c r="E9857"/>
      <c r="F9857"/>
    </row>
    <row r="9858" spans="1:6">
      <c r="A9858"/>
      <c r="E9858"/>
      <c r="F9858"/>
    </row>
    <row r="9859" spans="1:6">
      <c r="A9859"/>
      <c r="E9859"/>
      <c r="F9859"/>
    </row>
    <row r="9860" spans="1:6">
      <c r="A9860"/>
      <c r="E9860"/>
      <c r="F9860"/>
    </row>
    <row r="9861" spans="1:6">
      <c r="A9861"/>
      <c r="E9861"/>
      <c r="F9861"/>
    </row>
    <row r="9862" spans="1:6">
      <c r="A9862"/>
      <c r="E9862"/>
      <c r="F9862"/>
    </row>
    <row r="9863" spans="1:6">
      <c r="A9863"/>
      <c r="E9863"/>
      <c r="F9863"/>
    </row>
    <row r="9864" spans="1:6">
      <c r="A9864"/>
      <c r="E9864"/>
      <c r="F9864"/>
    </row>
    <row r="9865" spans="1:6">
      <c r="A9865"/>
      <c r="E9865"/>
      <c r="F9865"/>
    </row>
    <row r="9866" spans="1:6">
      <c r="A9866"/>
      <c r="E9866"/>
      <c r="F9866"/>
    </row>
    <row r="9867" spans="1:6">
      <c r="A9867"/>
      <c r="E9867"/>
      <c r="F9867"/>
    </row>
    <row r="9868" spans="1:6">
      <c r="A9868"/>
      <c r="E9868"/>
      <c r="F9868"/>
    </row>
    <row r="9869" spans="1:6">
      <c r="A9869"/>
      <c r="E9869"/>
      <c r="F9869"/>
    </row>
    <row r="9870" spans="1:6">
      <c r="A9870"/>
      <c r="E9870"/>
      <c r="F9870"/>
    </row>
    <row r="9871" spans="1:6">
      <c r="A9871"/>
      <c r="E9871"/>
      <c r="F9871"/>
    </row>
    <row r="9872" spans="1:6">
      <c r="A9872"/>
      <c r="E9872"/>
      <c r="F9872"/>
    </row>
    <row r="9873" spans="1:6">
      <c r="A9873"/>
      <c r="E9873"/>
      <c r="F9873"/>
    </row>
    <row r="9874" spans="1:6">
      <c r="A9874"/>
      <c r="E9874"/>
      <c r="F9874"/>
    </row>
    <row r="9875" spans="1:6">
      <c r="A9875"/>
      <c r="E9875"/>
      <c r="F9875"/>
    </row>
    <row r="9876" spans="1:6">
      <c r="A9876"/>
      <c r="E9876"/>
      <c r="F9876"/>
    </row>
    <row r="9877" spans="1:6">
      <c r="A9877"/>
      <c r="E9877"/>
      <c r="F9877"/>
    </row>
    <row r="9878" spans="1:6">
      <c r="A9878"/>
      <c r="E9878"/>
      <c r="F9878"/>
    </row>
    <row r="9879" spans="1:6">
      <c r="A9879"/>
      <c r="E9879"/>
      <c r="F9879"/>
    </row>
    <row r="9880" spans="1:6">
      <c r="A9880"/>
      <c r="E9880"/>
      <c r="F9880"/>
    </row>
    <row r="9881" spans="1:6">
      <c r="A9881"/>
      <c r="E9881"/>
      <c r="F9881"/>
    </row>
    <row r="9882" spans="1:6">
      <c r="A9882"/>
      <c r="E9882"/>
      <c r="F9882"/>
    </row>
    <row r="9883" spans="1:6">
      <c r="A9883"/>
      <c r="E9883"/>
      <c r="F9883"/>
    </row>
    <row r="9884" spans="1:6">
      <c r="A9884"/>
      <c r="E9884"/>
      <c r="F9884"/>
    </row>
    <row r="9885" spans="1:6">
      <c r="A9885"/>
      <c r="E9885"/>
      <c r="F9885"/>
    </row>
    <row r="9886" spans="1:6">
      <c r="A9886"/>
      <c r="E9886"/>
      <c r="F9886"/>
    </row>
    <row r="9887" spans="1:6">
      <c r="A9887"/>
      <c r="E9887"/>
      <c r="F9887"/>
    </row>
    <row r="9888" spans="1:6">
      <c r="A9888"/>
      <c r="E9888"/>
      <c r="F9888"/>
    </row>
    <row r="9889" spans="1:6">
      <c r="A9889"/>
      <c r="E9889"/>
      <c r="F9889"/>
    </row>
    <row r="9890" spans="1:6">
      <c r="A9890"/>
      <c r="E9890"/>
      <c r="F9890"/>
    </row>
    <row r="9891" spans="1:6">
      <c r="A9891"/>
      <c r="E9891"/>
      <c r="F9891"/>
    </row>
    <row r="9892" spans="1:6">
      <c r="A9892"/>
      <c r="E9892"/>
      <c r="F9892"/>
    </row>
    <row r="9893" spans="1:6">
      <c r="A9893"/>
      <c r="E9893"/>
      <c r="F9893"/>
    </row>
    <row r="9894" spans="1:6">
      <c r="A9894"/>
      <c r="E9894"/>
      <c r="F9894"/>
    </row>
    <row r="9895" spans="1:6">
      <c r="A9895"/>
      <c r="E9895"/>
      <c r="F9895"/>
    </row>
    <row r="9896" spans="1:6">
      <c r="A9896"/>
      <c r="E9896"/>
      <c r="F9896"/>
    </row>
    <row r="9897" spans="1:6">
      <c r="A9897"/>
      <c r="E9897"/>
      <c r="F9897"/>
    </row>
    <row r="9898" spans="1:6">
      <c r="A9898"/>
      <c r="E9898"/>
      <c r="F9898"/>
    </row>
    <row r="9899" spans="1:6">
      <c r="A9899"/>
      <c r="E9899"/>
      <c r="F9899"/>
    </row>
    <row r="9900" spans="1:6">
      <c r="A9900"/>
      <c r="E9900"/>
      <c r="F9900"/>
    </row>
    <row r="9901" spans="1:6">
      <c r="A9901"/>
      <c r="E9901"/>
      <c r="F9901"/>
    </row>
    <row r="9902" spans="1:6">
      <c r="A9902"/>
      <c r="E9902"/>
      <c r="F9902"/>
    </row>
    <row r="9903" spans="1:6">
      <c r="A9903"/>
      <c r="E9903"/>
      <c r="F9903"/>
    </row>
    <row r="9904" spans="1:6">
      <c r="A9904"/>
      <c r="E9904"/>
      <c r="F9904"/>
    </row>
    <row r="9905" spans="1:6">
      <c r="A9905"/>
      <c r="E9905"/>
      <c r="F9905"/>
    </row>
    <row r="9906" spans="1:6">
      <c r="A9906"/>
      <c r="E9906"/>
      <c r="F9906"/>
    </row>
    <row r="9907" spans="1:6">
      <c r="A9907"/>
      <c r="E9907"/>
      <c r="F9907"/>
    </row>
    <row r="9908" spans="1:6">
      <c r="A9908"/>
      <c r="E9908"/>
      <c r="F9908"/>
    </row>
    <row r="9909" spans="1:6">
      <c r="A9909"/>
      <c r="E9909"/>
      <c r="F9909"/>
    </row>
    <row r="9910" spans="1:6">
      <c r="A9910"/>
      <c r="E9910"/>
      <c r="F9910"/>
    </row>
    <row r="9911" spans="1:6">
      <c r="A9911"/>
      <c r="E9911"/>
      <c r="F9911"/>
    </row>
    <row r="9912" spans="1:6">
      <c r="A9912"/>
      <c r="E9912"/>
      <c r="F9912"/>
    </row>
    <row r="9913" spans="1:6">
      <c r="A9913"/>
      <c r="E9913"/>
      <c r="F9913"/>
    </row>
    <row r="9914" spans="1:6">
      <c r="A9914"/>
      <c r="E9914"/>
      <c r="F9914"/>
    </row>
    <row r="9915" spans="1:6">
      <c r="A9915"/>
      <c r="E9915"/>
      <c r="F9915"/>
    </row>
    <row r="9916" spans="1:6">
      <c r="A9916"/>
      <c r="E9916"/>
      <c r="F9916"/>
    </row>
    <row r="9917" spans="1:6">
      <c r="A9917"/>
      <c r="E9917"/>
      <c r="F9917"/>
    </row>
    <row r="9918" spans="1:6">
      <c r="A9918"/>
      <c r="E9918"/>
      <c r="F9918"/>
    </row>
    <row r="9919" spans="1:6">
      <c r="A9919"/>
      <c r="E9919"/>
      <c r="F9919"/>
    </row>
    <row r="9920" spans="1:6">
      <c r="A9920"/>
      <c r="E9920"/>
      <c r="F9920"/>
    </row>
    <row r="9921" spans="1:6">
      <c r="A9921"/>
      <c r="E9921"/>
      <c r="F9921"/>
    </row>
    <row r="9922" spans="1:6">
      <c r="A9922"/>
      <c r="E9922"/>
      <c r="F9922"/>
    </row>
    <row r="9923" spans="1:6">
      <c r="A9923"/>
      <c r="E9923"/>
      <c r="F9923"/>
    </row>
    <row r="9924" spans="1:6">
      <c r="A9924"/>
      <c r="E9924"/>
      <c r="F9924"/>
    </row>
    <row r="9925" spans="1:6">
      <c r="A9925"/>
      <c r="E9925"/>
      <c r="F9925"/>
    </row>
    <row r="9926" spans="1:6">
      <c r="A9926"/>
      <c r="E9926"/>
      <c r="F9926"/>
    </row>
    <row r="9927" spans="1:6">
      <c r="A9927"/>
      <c r="E9927"/>
      <c r="F9927"/>
    </row>
    <row r="9928" spans="1:6">
      <c r="A9928"/>
      <c r="E9928"/>
      <c r="F9928"/>
    </row>
    <row r="9929" spans="1:6">
      <c r="A9929"/>
      <c r="E9929"/>
      <c r="F9929"/>
    </row>
    <row r="9930" spans="1:6">
      <c r="A9930"/>
      <c r="E9930"/>
      <c r="F9930"/>
    </row>
    <row r="9931" spans="1:6">
      <c r="A9931"/>
      <c r="E9931"/>
      <c r="F9931"/>
    </row>
    <row r="9932" spans="1:6">
      <c r="A9932"/>
      <c r="E9932"/>
      <c r="F9932"/>
    </row>
    <row r="9933" spans="1:6">
      <c r="A9933"/>
      <c r="E9933"/>
      <c r="F9933"/>
    </row>
    <row r="9934" spans="1:6">
      <c r="A9934"/>
      <c r="E9934"/>
      <c r="F9934"/>
    </row>
    <row r="9935" spans="1:6">
      <c r="A9935"/>
      <c r="E9935"/>
      <c r="F9935"/>
    </row>
    <row r="9936" spans="1:6">
      <c r="A9936"/>
      <c r="E9936"/>
      <c r="F9936"/>
    </row>
    <row r="9937" spans="1:6">
      <c r="A9937"/>
      <c r="E9937"/>
      <c r="F9937"/>
    </row>
    <row r="9938" spans="1:6">
      <c r="A9938"/>
      <c r="E9938"/>
      <c r="F9938"/>
    </row>
    <row r="9939" spans="1:6">
      <c r="A9939"/>
      <c r="E9939"/>
      <c r="F9939"/>
    </row>
    <row r="9940" spans="1:6">
      <c r="A9940"/>
      <c r="E9940"/>
      <c r="F9940"/>
    </row>
    <row r="9941" spans="1:6">
      <c r="A9941"/>
      <c r="E9941"/>
      <c r="F9941"/>
    </row>
    <row r="9942" spans="1:6">
      <c r="A9942"/>
      <c r="E9942"/>
      <c r="F9942"/>
    </row>
    <row r="9943" spans="1:6">
      <c r="A9943"/>
      <c r="E9943"/>
      <c r="F9943"/>
    </row>
    <row r="9944" spans="1:6">
      <c r="A9944"/>
      <c r="E9944"/>
      <c r="F9944"/>
    </row>
    <row r="9945" spans="1:6">
      <c r="A9945"/>
      <c r="E9945"/>
      <c r="F9945"/>
    </row>
    <row r="9946" spans="1:6">
      <c r="A9946"/>
      <c r="E9946"/>
      <c r="F9946"/>
    </row>
    <row r="9947" spans="1:6">
      <c r="A9947"/>
      <c r="E9947"/>
      <c r="F9947"/>
    </row>
    <row r="9948" spans="1:6">
      <c r="A9948"/>
      <c r="E9948"/>
      <c r="F9948"/>
    </row>
    <row r="9949" spans="1:6">
      <c r="A9949"/>
      <c r="E9949"/>
      <c r="F9949"/>
    </row>
    <row r="9950" spans="1:6">
      <c r="A9950"/>
      <c r="E9950"/>
      <c r="F9950"/>
    </row>
    <row r="9951" spans="1:6">
      <c r="A9951"/>
      <c r="E9951"/>
      <c r="F9951"/>
    </row>
    <row r="9952" spans="1:6">
      <c r="A9952"/>
      <c r="E9952"/>
      <c r="F9952"/>
    </row>
    <row r="9953" spans="1:6">
      <c r="A9953"/>
      <c r="E9953"/>
      <c r="F9953"/>
    </row>
    <row r="9954" spans="1:6">
      <c r="A9954"/>
      <c r="E9954"/>
      <c r="F9954"/>
    </row>
    <row r="9955" spans="1:6">
      <c r="A9955"/>
      <c r="E9955"/>
      <c r="F9955"/>
    </row>
    <row r="9956" spans="1:6">
      <c r="A9956"/>
      <c r="E9956"/>
      <c r="F9956"/>
    </row>
    <row r="9957" spans="1:6">
      <c r="A9957"/>
      <c r="E9957"/>
      <c r="F9957"/>
    </row>
    <row r="9958" spans="1:6">
      <c r="A9958"/>
      <c r="E9958"/>
      <c r="F9958"/>
    </row>
    <row r="9959" spans="1:6">
      <c r="A9959"/>
      <c r="E9959"/>
      <c r="F9959"/>
    </row>
    <row r="9960" spans="1:6">
      <c r="A9960"/>
      <c r="E9960"/>
      <c r="F9960"/>
    </row>
    <row r="9961" spans="1:6">
      <c r="A9961"/>
      <c r="E9961"/>
      <c r="F9961"/>
    </row>
    <row r="9962" spans="1:6">
      <c r="A9962"/>
      <c r="E9962"/>
      <c r="F9962"/>
    </row>
    <row r="9963" spans="1:6">
      <c r="A9963"/>
      <c r="E9963"/>
      <c r="F9963"/>
    </row>
    <row r="9964" spans="1:6">
      <c r="A9964"/>
      <c r="E9964"/>
      <c r="F9964"/>
    </row>
    <row r="9965" spans="1:6">
      <c r="A9965"/>
      <c r="E9965"/>
      <c r="F9965"/>
    </row>
    <row r="9966" spans="1:6">
      <c r="A9966"/>
      <c r="E9966"/>
      <c r="F9966"/>
    </row>
    <row r="9967" spans="1:6">
      <c r="A9967"/>
      <c r="E9967"/>
      <c r="F9967"/>
    </row>
    <row r="9968" spans="1:6">
      <c r="A9968"/>
      <c r="E9968"/>
      <c r="F9968"/>
    </row>
    <row r="9969" spans="1:6">
      <c r="A9969"/>
      <c r="E9969"/>
      <c r="F9969"/>
    </row>
    <row r="9970" spans="1:6">
      <c r="A9970"/>
      <c r="E9970"/>
      <c r="F9970"/>
    </row>
    <row r="9971" spans="1:6">
      <c r="A9971"/>
      <c r="E9971"/>
      <c r="F9971"/>
    </row>
    <row r="9972" spans="1:6">
      <c r="A9972"/>
      <c r="E9972"/>
      <c r="F9972"/>
    </row>
    <row r="9973" spans="1:6">
      <c r="A9973"/>
      <c r="E9973"/>
      <c r="F9973"/>
    </row>
    <row r="9974" spans="1:6">
      <c r="A9974"/>
      <c r="E9974"/>
      <c r="F9974"/>
    </row>
    <row r="9975" spans="1:6">
      <c r="A9975"/>
      <c r="E9975"/>
      <c r="F9975"/>
    </row>
    <row r="9976" spans="1:6">
      <c r="A9976"/>
      <c r="E9976"/>
      <c r="F9976"/>
    </row>
    <row r="9977" spans="1:6">
      <c r="A9977"/>
      <c r="E9977"/>
      <c r="F9977"/>
    </row>
    <row r="9978" spans="1:6">
      <c r="A9978"/>
      <c r="E9978"/>
      <c r="F9978"/>
    </row>
    <row r="9979" spans="1:6">
      <c r="A9979"/>
      <c r="E9979"/>
      <c r="F9979"/>
    </row>
    <row r="9980" spans="1:6">
      <c r="A9980"/>
      <c r="E9980"/>
      <c r="F9980"/>
    </row>
    <row r="9981" spans="1:6">
      <c r="A9981"/>
      <c r="E9981"/>
      <c r="F9981"/>
    </row>
    <row r="9982" spans="1:6">
      <c r="A9982"/>
      <c r="E9982"/>
      <c r="F9982"/>
    </row>
    <row r="9983" spans="1:6">
      <c r="A9983"/>
      <c r="E9983"/>
      <c r="F9983"/>
    </row>
    <row r="9984" spans="1:6">
      <c r="A9984"/>
      <c r="E9984"/>
      <c r="F9984"/>
    </row>
    <row r="9985" spans="1:6">
      <c r="A9985"/>
      <c r="E9985"/>
      <c r="F9985"/>
    </row>
    <row r="9986" spans="1:6">
      <c r="A9986"/>
      <c r="E9986"/>
      <c r="F9986"/>
    </row>
    <row r="9987" spans="1:6">
      <c r="A9987"/>
      <c r="E9987"/>
      <c r="F9987"/>
    </row>
    <row r="9988" spans="1:6">
      <c r="A9988"/>
      <c r="E9988"/>
      <c r="F9988"/>
    </row>
    <row r="9989" spans="1:6">
      <c r="A9989"/>
      <c r="E9989"/>
      <c r="F9989"/>
    </row>
    <row r="9990" spans="1:6">
      <c r="A9990"/>
      <c r="E9990"/>
      <c r="F9990"/>
    </row>
    <row r="9991" spans="1:6">
      <c r="A9991"/>
      <c r="E9991"/>
      <c r="F9991"/>
    </row>
    <row r="9992" spans="1:6">
      <c r="A9992"/>
      <c r="E9992"/>
      <c r="F9992"/>
    </row>
    <row r="9993" spans="1:6">
      <c r="A9993"/>
      <c r="E9993"/>
      <c r="F9993"/>
    </row>
    <row r="9994" spans="1:6">
      <c r="A9994"/>
      <c r="E9994"/>
      <c r="F9994"/>
    </row>
    <row r="9995" spans="1:6">
      <c r="A9995"/>
      <c r="E9995"/>
      <c r="F9995"/>
    </row>
    <row r="9996" spans="1:6">
      <c r="A9996"/>
      <c r="E9996"/>
      <c r="F9996"/>
    </row>
    <row r="9997" spans="1:6">
      <c r="A9997"/>
      <c r="E9997"/>
      <c r="F9997"/>
    </row>
    <row r="9998" spans="1:6">
      <c r="A9998"/>
      <c r="E9998"/>
      <c r="F9998"/>
    </row>
    <row r="9999" spans="1:6">
      <c r="A9999"/>
      <c r="E9999"/>
      <c r="F9999"/>
    </row>
    <row r="10000" spans="1:6">
      <c r="A10000"/>
      <c r="E10000"/>
      <c r="F10000"/>
    </row>
    <row r="10001" spans="1:6">
      <c r="A10001"/>
      <c r="E10001"/>
      <c r="F10001"/>
    </row>
    <row r="10002" spans="1:6">
      <c r="A10002"/>
      <c r="E10002"/>
      <c r="F10002"/>
    </row>
    <row r="10003" spans="1:6">
      <c r="A10003"/>
      <c r="E10003"/>
      <c r="F10003"/>
    </row>
    <row r="10004" spans="1:6">
      <c r="A10004"/>
      <c r="E10004"/>
      <c r="F10004"/>
    </row>
    <row r="10005" spans="1:6">
      <c r="A10005"/>
      <c r="E10005"/>
      <c r="F10005"/>
    </row>
    <row r="10006" spans="1:6">
      <c r="A10006"/>
      <c r="E10006"/>
      <c r="F10006"/>
    </row>
    <row r="10007" spans="1:6">
      <c r="A10007"/>
      <c r="E10007"/>
      <c r="F10007"/>
    </row>
    <row r="10008" spans="1:6">
      <c r="A10008"/>
      <c r="E10008"/>
      <c r="F10008"/>
    </row>
    <row r="10009" spans="1:6">
      <c r="A10009"/>
      <c r="E10009"/>
      <c r="F10009"/>
    </row>
    <row r="10010" spans="1:6">
      <c r="A10010"/>
      <c r="E10010"/>
      <c r="F10010"/>
    </row>
    <row r="10011" spans="1:6">
      <c r="A10011"/>
      <c r="E10011"/>
      <c r="F10011"/>
    </row>
    <row r="10012" spans="1:6">
      <c r="A10012"/>
      <c r="E10012"/>
      <c r="F10012"/>
    </row>
    <row r="10013" spans="1:6">
      <c r="A10013"/>
      <c r="E10013"/>
      <c r="F10013"/>
    </row>
    <row r="10014" spans="1:6">
      <c r="A10014"/>
      <c r="E10014"/>
      <c r="F10014"/>
    </row>
    <row r="10015" spans="1:6">
      <c r="A10015"/>
      <c r="E10015"/>
      <c r="F10015"/>
    </row>
    <row r="10016" spans="1:6">
      <c r="A10016"/>
      <c r="E10016"/>
      <c r="F10016"/>
    </row>
    <row r="10017" spans="1:6">
      <c r="A10017"/>
      <c r="E10017"/>
      <c r="F10017"/>
    </row>
    <row r="10018" spans="1:6">
      <c r="A10018"/>
      <c r="E10018"/>
      <c r="F10018"/>
    </row>
    <row r="10019" spans="1:6">
      <c r="A10019"/>
      <c r="E10019"/>
      <c r="F10019"/>
    </row>
    <row r="10020" spans="1:6">
      <c r="A10020"/>
      <c r="E10020"/>
      <c r="F10020"/>
    </row>
    <row r="10021" spans="1:6">
      <c r="A10021"/>
      <c r="E10021"/>
      <c r="F10021"/>
    </row>
    <row r="10022" spans="1:6">
      <c r="A10022"/>
      <c r="E10022"/>
      <c r="F10022"/>
    </row>
    <row r="10023" spans="1:6">
      <c r="A10023"/>
      <c r="E10023"/>
      <c r="F10023"/>
    </row>
    <row r="10024" spans="1:6">
      <c r="A10024"/>
      <c r="E10024"/>
      <c r="F10024"/>
    </row>
    <row r="10025" spans="1:6">
      <c r="A10025"/>
      <c r="E10025"/>
      <c r="F10025"/>
    </row>
    <row r="10026" spans="1:6">
      <c r="A10026"/>
      <c r="E10026"/>
      <c r="F10026"/>
    </row>
    <row r="10027" spans="1:6">
      <c r="A10027"/>
      <c r="E10027"/>
      <c r="F10027"/>
    </row>
    <row r="10028" spans="1:6">
      <c r="A10028"/>
      <c r="E10028"/>
      <c r="F10028"/>
    </row>
    <row r="10029" spans="1:6">
      <c r="A10029"/>
      <c r="E10029"/>
      <c r="F10029"/>
    </row>
    <row r="10030" spans="1:6">
      <c r="A10030"/>
      <c r="E10030"/>
      <c r="F10030"/>
    </row>
    <row r="10031" spans="1:6">
      <c r="A10031"/>
      <c r="E10031"/>
      <c r="F10031"/>
    </row>
    <row r="10032" spans="1:6">
      <c r="A10032"/>
      <c r="E10032"/>
      <c r="F10032"/>
    </row>
    <row r="10033" spans="1:6">
      <c r="A10033"/>
      <c r="E10033"/>
      <c r="F10033"/>
    </row>
    <row r="10034" spans="1:6">
      <c r="A10034"/>
      <c r="E10034"/>
      <c r="F10034"/>
    </row>
    <row r="10035" spans="1:6">
      <c r="A10035"/>
      <c r="E10035"/>
      <c r="F10035"/>
    </row>
    <row r="10036" spans="1:6">
      <c r="A10036"/>
      <c r="E10036"/>
      <c r="F10036"/>
    </row>
    <row r="10037" spans="1:6">
      <c r="A10037"/>
      <c r="E10037"/>
      <c r="F10037"/>
    </row>
    <row r="10038" spans="1:6">
      <c r="A10038"/>
      <c r="E10038"/>
      <c r="F10038"/>
    </row>
    <row r="10039" spans="1:6">
      <c r="A10039"/>
      <c r="E10039"/>
      <c r="F10039"/>
    </row>
    <row r="10040" spans="1:6">
      <c r="A10040"/>
      <c r="E10040"/>
      <c r="F10040"/>
    </row>
    <row r="10041" spans="1:6">
      <c r="A10041"/>
      <c r="E10041"/>
      <c r="F10041"/>
    </row>
    <row r="10042" spans="1:6">
      <c r="A10042"/>
      <c r="E10042"/>
      <c r="F10042"/>
    </row>
    <row r="10043" spans="1:6">
      <c r="A10043"/>
      <c r="E10043"/>
      <c r="F10043"/>
    </row>
    <row r="10044" spans="1:6">
      <c r="A10044"/>
      <c r="E10044"/>
      <c r="F10044"/>
    </row>
    <row r="10045" spans="1:6">
      <c r="A10045"/>
      <c r="E10045"/>
      <c r="F10045"/>
    </row>
    <row r="10046" spans="1:6">
      <c r="A10046"/>
      <c r="E10046"/>
      <c r="F10046"/>
    </row>
    <row r="10047" spans="1:6">
      <c r="A10047"/>
      <c r="E10047"/>
      <c r="F10047"/>
    </row>
    <row r="10048" spans="1:6">
      <c r="A10048"/>
      <c r="E10048"/>
      <c r="F10048"/>
    </row>
    <row r="10049" spans="1:6">
      <c r="A10049"/>
      <c r="E10049"/>
      <c r="F10049"/>
    </row>
    <row r="10050" spans="1:6">
      <c r="A10050"/>
      <c r="E10050"/>
      <c r="F10050"/>
    </row>
    <row r="10051" spans="1:6">
      <c r="A10051"/>
      <c r="E10051"/>
      <c r="F10051"/>
    </row>
    <row r="10052" spans="1:6">
      <c r="A10052"/>
      <c r="E10052"/>
      <c r="F10052"/>
    </row>
    <row r="10053" spans="1:6">
      <c r="A10053"/>
      <c r="E10053"/>
      <c r="F10053"/>
    </row>
    <row r="10054" spans="1:6">
      <c r="A10054"/>
      <c r="E10054"/>
      <c r="F10054"/>
    </row>
    <row r="10055" spans="1:6">
      <c r="A10055"/>
      <c r="E10055"/>
      <c r="F10055"/>
    </row>
    <row r="10056" spans="1:6">
      <c r="A10056"/>
      <c r="E10056"/>
      <c r="F10056"/>
    </row>
    <row r="10057" spans="1:6">
      <c r="A10057"/>
      <c r="E10057"/>
      <c r="F10057"/>
    </row>
    <row r="10058" spans="1:6">
      <c r="A10058"/>
      <c r="E10058"/>
      <c r="F10058"/>
    </row>
    <row r="10059" spans="1:6">
      <c r="A10059"/>
      <c r="E10059"/>
      <c r="F10059"/>
    </row>
    <row r="10060" spans="1:6">
      <c r="A10060"/>
      <c r="E10060"/>
      <c r="F10060"/>
    </row>
    <row r="10061" spans="1:6">
      <c r="A10061"/>
      <c r="E10061"/>
      <c r="F10061"/>
    </row>
    <row r="10062" spans="1:6">
      <c r="A10062"/>
      <c r="E10062"/>
      <c r="F10062"/>
    </row>
    <row r="10063" spans="1:6">
      <c r="A10063"/>
      <c r="E10063"/>
      <c r="F10063"/>
    </row>
    <row r="10064" spans="1:6">
      <c r="A10064"/>
      <c r="E10064"/>
      <c r="F10064"/>
    </row>
    <row r="10065" spans="1:6">
      <c r="A10065"/>
      <c r="E10065"/>
      <c r="F10065"/>
    </row>
    <row r="10066" spans="1:6">
      <c r="A10066"/>
      <c r="E10066"/>
      <c r="F10066"/>
    </row>
    <row r="10067" spans="1:6">
      <c r="A10067"/>
      <c r="E10067"/>
      <c r="F10067"/>
    </row>
    <row r="10068" spans="1:6">
      <c r="A10068"/>
      <c r="E10068"/>
      <c r="F10068"/>
    </row>
    <row r="10069" spans="1:6">
      <c r="A10069"/>
      <c r="E10069"/>
      <c r="F10069"/>
    </row>
    <row r="10070" spans="1:6">
      <c r="A10070"/>
      <c r="E10070"/>
      <c r="F10070"/>
    </row>
    <row r="10071" spans="1:6">
      <c r="A10071"/>
      <c r="E10071"/>
      <c r="F10071"/>
    </row>
    <row r="10072" spans="1:6">
      <c r="A10072"/>
      <c r="E10072"/>
      <c r="F10072"/>
    </row>
    <row r="10073" spans="1:6">
      <c r="A10073"/>
      <c r="E10073"/>
      <c r="F10073"/>
    </row>
    <row r="10074" spans="1:6">
      <c r="A10074"/>
      <c r="E10074"/>
      <c r="F10074"/>
    </row>
    <row r="10075" spans="1:6">
      <c r="A10075"/>
      <c r="E10075"/>
      <c r="F10075"/>
    </row>
    <row r="10076" spans="1:6">
      <c r="A10076"/>
      <c r="E10076"/>
      <c r="F10076"/>
    </row>
    <row r="10077" spans="1:6">
      <c r="A10077"/>
      <c r="E10077"/>
      <c r="F10077"/>
    </row>
    <row r="10078" spans="1:6">
      <c r="A10078"/>
      <c r="E10078"/>
      <c r="F10078"/>
    </row>
    <row r="10079" spans="1:6">
      <c r="A10079"/>
      <c r="E10079"/>
      <c r="F10079"/>
    </row>
    <row r="10080" spans="1:6">
      <c r="A10080"/>
      <c r="E10080"/>
      <c r="F10080"/>
    </row>
    <row r="10081" spans="1:6">
      <c r="A10081"/>
      <c r="E10081"/>
      <c r="F10081"/>
    </row>
    <row r="10082" spans="1:6">
      <c r="A10082"/>
      <c r="E10082"/>
      <c r="F10082"/>
    </row>
    <row r="10083" spans="1:6">
      <c r="A10083"/>
      <c r="E10083"/>
      <c r="F10083"/>
    </row>
    <row r="10084" spans="1:6">
      <c r="A10084"/>
      <c r="E10084"/>
      <c r="F10084"/>
    </row>
    <row r="10085" spans="1:6">
      <c r="A10085"/>
      <c r="E10085"/>
      <c r="F10085"/>
    </row>
    <row r="10086" spans="1:6">
      <c r="A10086"/>
      <c r="E10086"/>
      <c r="F10086"/>
    </row>
    <row r="10087" spans="1:6">
      <c r="A10087"/>
      <c r="E10087"/>
      <c r="F10087"/>
    </row>
    <row r="10088" spans="1:6">
      <c r="A10088"/>
      <c r="E10088"/>
      <c r="F10088"/>
    </row>
    <row r="10089" spans="1:6">
      <c r="A10089"/>
      <c r="E10089"/>
      <c r="F10089"/>
    </row>
    <row r="10090" spans="1:6">
      <c r="A10090"/>
      <c r="E10090"/>
      <c r="F10090"/>
    </row>
    <row r="10091" spans="1:6">
      <c r="A10091"/>
      <c r="E10091"/>
      <c r="F10091"/>
    </row>
    <row r="10092" spans="1:6">
      <c r="A10092"/>
      <c r="E10092"/>
      <c r="F10092"/>
    </row>
    <row r="10093" spans="1:6">
      <c r="A10093"/>
      <c r="E10093"/>
      <c r="F10093"/>
    </row>
    <row r="10094" spans="1:6">
      <c r="A10094"/>
      <c r="E10094"/>
      <c r="F10094"/>
    </row>
    <row r="10095" spans="1:6">
      <c r="A10095"/>
      <c r="E10095"/>
      <c r="F10095"/>
    </row>
    <row r="10096" spans="1:6">
      <c r="A10096"/>
      <c r="E10096"/>
      <c r="F10096"/>
    </row>
    <row r="10097" spans="1:6">
      <c r="A10097"/>
      <c r="E10097"/>
      <c r="F10097"/>
    </row>
    <row r="10098" spans="1:6">
      <c r="A10098"/>
      <c r="E10098"/>
      <c r="F10098"/>
    </row>
    <row r="10099" spans="1:6">
      <c r="A10099"/>
      <c r="E10099"/>
      <c r="F10099"/>
    </row>
    <row r="10100" spans="1:6">
      <c r="A10100"/>
      <c r="E10100"/>
      <c r="F10100"/>
    </row>
    <row r="10101" spans="1:6">
      <c r="A10101"/>
      <c r="E10101"/>
      <c r="F10101"/>
    </row>
    <row r="10102" spans="1:6">
      <c r="A10102"/>
      <c r="E10102"/>
      <c r="F10102"/>
    </row>
    <row r="10103" spans="1:6">
      <c r="A10103"/>
      <c r="E10103"/>
      <c r="F10103"/>
    </row>
    <row r="10104" spans="1:6">
      <c r="A10104"/>
      <c r="E10104"/>
      <c r="F10104"/>
    </row>
    <row r="10105" spans="1:6">
      <c r="A10105"/>
      <c r="E10105"/>
      <c r="F10105"/>
    </row>
    <row r="10106" spans="1:6">
      <c r="A10106"/>
      <c r="E10106"/>
      <c r="F10106"/>
    </row>
    <row r="10107" spans="1:6">
      <c r="A10107"/>
      <c r="E10107"/>
      <c r="F10107"/>
    </row>
    <row r="10108" spans="1:6">
      <c r="A10108"/>
      <c r="E10108"/>
      <c r="F10108"/>
    </row>
    <row r="10109" spans="1:6">
      <c r="A10109"/>
      <c r="E10109"/>
      <c r="F10109"/>
    </row>
    <row r="10110" spans="1:6">
      <c r="A10110"/>
      <c r="E10110"/>
      <c r="F10110"/>
    </row>
    <row r="10111" spans="1:6">
      <c r="A10111"/>
      <c r="E10111"/>
      <c r="F10111"/>
    </row>
    <row r="10112" spans="1:6">
      <c r="A10112"/>
      <c r="E10112"/>
      <c r="F10112"/>
    </row>
    <row r="10113" spans="1:6">
      <c r="A10113"/>
      <c r="E10113"/>
      <c r="F10113"/>
    </row>
    <row r="10114" spans="1:6">
      <c r="A10114"/>
      <c r="E10114"/>
      <c r="F10114"/>
    </row>
    <row r="10115" spans="1:6">
      <c r="A10115"/>
      <c r="E10115"/>
      <c r="F10115"/>
    </row>
    <row r="10116" spans="1:6">
      <c r="A10116"/>
      <c r="E10116"/>
      <c r="F10116"/>
    </row>
    <row r="10117" spans="1:6">
      <c r="A10117"/>
      <c r="E10117"/>
      <c r="F10117"/>
    </row>
    <row r="10118" spans="1:6">
      <c r="A10118"/>
      <c r="E10118"/>
      <c r="F10118"/>
    </row>
    <row r="10119" spans="1:6">
      <c r="A10119"/>
      <c r="E10119"/>
      <c r="F10119"/>
    </row>
    <row r="10120" spans="1:6">
      <c r="A10120"/>
      <c r="E10120"/>
      <c r="F10120"/>
    </row>
    <row r="10121" spans="1:6">
      <c r="A10121"/>
      <c r="E10121"/>
      <c r="F10121"/>
    </row>
    <row r="10122" spans="1:6">
      <c r="A10122"/>
      <c r="E10122"/>
      <c r="F10122"/>
    </row>
    <row r="10123" spans="1:6">
      <c r="A10123"/>
      <c r="E10123"/>
      <c r="F10123"/>
    </row>
    <row r="10124" spans="1:6">
      <c r="A10124"/>
      <c r="E10124"/>
      <c r="F10124"/>
    </row>
    <row r="10125" spans="1:6">
      <c r="A10125"/>
      <c r="E10125"/>
      <c r="F10125"/>
    </row>
    <row r="10126" spans="1:6">
      <c r="A10126"/>
      <c r="E10126"/>
      <c r="F10126"/>
    </row>
    <row r="10127" spans="1:6">
      <c r="A10127"/>
      <c r="E10127"/>
      <c r="F10127"/>
    </row>
    <row r="10128" spans="1:6">
      <c r="A10128"/>
      <c r="E10128"/>
      <c r="F10128"/>
    </row>
    <row r="10129" spans="1:6">
      <c r="A10129"/>
      <c r="E10129"/>
      <c r="F10129"/>
    </row>
    <row r="10130" spans="1:6">
      <c r="A10130"/>
      <c r="E10130"/>
      <c r="F10130"/>
    </row>
    <row r="10131" spans="1:6">
      <c r="A10131"/>
      <c r="E10131"/>
      <c r="F10131"/>
    </row>
    <row r="10132" spans="1:6">
      <c r="A10132"/>
      <c r="E10132"/>
      <c r="F10132"/>
    </row>
    <row r="10133" spans="1:6">
      <c r="A10133"/>
      <c r="E10133"/>
      <c r="F10133"/>
    </row>
    <row r="10134" spans="1:6">
      <c r="A10134"/>
      <c r="E10134"/>
      <c r="F10134"/>
    </row>
    <row r="10135" spans="1:6">
      <c r="A10135"/>
      <c r="E10135"/>
      <c r="F10135"/>
    </row>
    <row r="10136" spans="1:6">
      <c r="A10136"/>
      <c r="E10136"/>
      <c r="F10136"/>
    </row>
    <row r="10137" spans="1:6">
      <c r="A10137"/>
      <c r="E10137"/>
      <c r="F10137"/>
    </row>
    <row r="10138" spans="1:6">
      <c r="A10138"/>
      <c r="E10138"/>
      <c r="F10138"/>
    </row>
    <row r="10139" spans="1:6">
      <c r="A10139"/>
      <c r="E10139"/>
      <c r="F10139"/>
    </row>
    <row r="10140" spans="1:6">
      <c r="A10140"/>
      <c r="E10140"/>
      <c r="F10140"/>
    </row>
    <row r="10141" spans="1:6">
      <c r="A10141"/>
      <c r="E10141"/>
      <c r="F10141"/>
    </row>
    <row r="10142" spans="1:6">
      <c r="A10142"/>
      <c r="E10142"/>
      <c r="F10142"/>
    </row>
    <row r="10143" spans="1:6">
      <c r="A10143"/>
      <c r="E10143"/>
      <c r="F10143"/>
    </row>
    <row r="10144" spans="1:6">
      <c r="A10144"/>
      <c r="E10144"/>
      <c r="F10144"/>
    </row>
    <row r="10145" spans="1:6">
      <c r="A10145"/>
      <c r="E10145"/>
      <c r="F10145"/>
    </row>
    <row r="10146" spans="1:6">
      <c r="A10146"/>
      <c r="E10146"/>
      <c r="F10146"/>
    </row>
    <row r="10147" spans="1:6">
      <c r="A10147"/>
      <c r="E10147"/>
      <c r="F10147"/>
    </row>
    <row r="10148" spans="1:6">
      <c r="A10148"/>
      <c r="E10148"/>
      <c r="F10148"/>
    </row>
    <row r="10149" spans="1:6">
      <c r="A10149"/>
      <c r="E10149"/>
      <c r="F10149"/>
    </row>
    <row r="10150" spans="1:6">
      <c r="A10150"/>
      <c r="E10150"/>
      <c r="F10150"/>
    </row>
    <row r="10151" spans="1:6">
      <c r="A10151"/>
      <c r="E10151"/>
      <c r="F10151"/>
    </row>
    <row r="10152" spans="1:6">
      <c r="A10152"/>
      <c r="E10152"/>
      <c r="F10152"/>
    </row>
    <row r="10153" spans="1:6">
      <c r="A10153"/>
      <c r="E10153"/>
      <c r="F10153"/>
    </row>
    <row r="10154" spans="1:6">
      <c r="A10154"/>
      <c r="E10154"/>
      <c r="F10154"/>
    </row>
    <row r="10155" spans="1:6">
      <c r="A10155"/>
      <c r="E10155"/>
      <c r="F10155"/>
    </row>
    <row r="10156" spans="1:6">
      <c r="A10156"/>
      <c r="E10156"/>
      <c r="F10156"/>
    </row>
    <row r="10157" spans="1:6">
      <c r="A10157"/>
      <c r="E10157"/>
      <c r="F10157"/>
    </row>
    <row r="10158" spans="1:6">
      <c r="A10158"/>
      <c r="E10158"/>
      <c r="F10158"/>
    </row>
    <row r="10159" spans="1:6">
      <c r="A10159"/>
      <c r="E10159"/>
      <c r="F10159"/>
    </row>
    <row r="10160" spans="1:6">
      <c r="A10160"/>
      <c r="E10160"/>
      <c r="F10160"/>
    </row>
    <row r="10161" spans="1:6">
      <c r="A10161"/>
      <c r="E10161"/>
      <c r="F10161"/>
    </row>
    <row r="10162" spans="1:6">
      <c r="A10162"/>
      <c r="E10162"/>
      <c r="F10162"/>
    </row>
    <row r="10163" spans="1:6">
      <c r="A10163"/>
      <c r="E10163"/>
      <c r="F10163"/>
    </row>
    <row r="10164" spans="1:6">
      <c r="A10164"/>
      <c r="E10164"/>
      <c r="F10164"/>
    </row>
    <row r="10165" spans="1:6">
      <c r="A10165"/>
      <c r="E10165"/>
      <c r="F10165"/>
    </row>
    <row r="10166" spans="1:6">
      <c r="A10166"/>
      <c r="E10166"/>
      <c r="F10166"/>
    </row>
    <row r="10167" spans="1:6">
      <c r="A10167"/>
      <c r="E10167"/>
      <c r="F10167"/>
    </row>
    <row r="10168" spans="1:6">
      <c r="A10168"/>
      <c r="E10168"/>
      <c r="F10168"/>
    </row>
    <row r="10169" spans="1:6">
      <c r="A10169"/>
      <c r="E10169"/>
      <c r="F10169"/>
    </row>
    <row r="10170" spans="1:6">
      <c r="A10170"/>
      <c r="E10170"/>
      <c r="F10170"/>
    </row>
    <row r="10171" spans="1:6">
      <c r="A10171"/>
      <c r="E10171"/>
      <c r="F10171"/>
    </row>
    <row r="10172" spans="1:6">
      <c r="A10172"/>
      <c r="E10172"/>
      <c r="F10172"/>
    </row>
    <row r="10173" spans="1:6">
      <c r="A10173"/>
      <c r="E10173"/>
      <c r="F10173"/>
    </row>
    <row r="10174" spans="1:6">
      <c r="A10174"/>
      <c r="E10174"/>
      <c r="F10174"/>
    </row>
    <row r="10175" spans="1:6">
      <c r="A10175"/>
      <c r="E10175"/>
      <c r="F10175"/>
    </row>
    <row r="10176" spans="1:6">
      <c r="A10176"/>
      <c r="E10176"/>
      <c r="F10176"/>
    </row>
    <row r="10177" spans="1:6">
      <c r="A10177"/>
      <c r="E10177"/>
      <c r="F10177"/>
    </row>
    <row r="10178" spans="1:6">
      <c r="A10178"/>
      <c r="E10178"/>
      <c r="F10178"/>
    </row>
    <row r="10179" spans="1:6">
      <c r="A10179"/>
      <c r="E10179"/>
      <c r="F10179"/>
    </row>
    <row r="10180" spans="1:6">
      <c r="A10180"/>
      <c r="E10180"/>
      <c r="F10180"/>
    </row>
    <row r="10181" spans="1:6">
      <c r="A10181"/>
      <c r="E10181"/>
      <c r="F10181"/>
    </row>
    <row r="10182" spans="1:6">
      <c r="A10182"/>
      <c r="E10182"/>
      <c r="F10182"/>
    </row>
    <row r="10183" spans="1:6">
      <c r="A10183"/>
      <c r="E10183"/>
      <c r="F10183"/>
    </row>
    <row r="10184" spans="1:6">
      <c r="A10184"/>
      <c r="E10184"/>
      <c r="F10184"/>
    </row>
    <row r="10185" spans="1:6">
      <c r="A10185"/>
      <c r="E10185"/>
      <c r="F10185"/>
    </row>
    <row r="10186" spans="1:6">
      <c r="A10186"/>
      <c r="E10186"/>
      <c r="F10186"/>
    </row>
    <row r="10187" spans="1:6">
      <c r="A10187"/>
      <c r="E10187"/>
      <c r="F10187"/>
    </row>
    <row r="10188" spans="1:6">
      <c r="A10188"/>
      <c r="E10188"/>
      <c r="F10188"/>
    </row>
    <row r="10189" spans="1:6">
      <c r="A10189"/>
      <c r="E10189"/>
      <c r="F10189"/>
    </row>
    <row r="10190" spans="1:6">
      <c r="A10190"/>
      <c r="E10190"/>
      <c r="F10190"/>
    </row>
    <row r="10191" spans="1:6">
      <c r="A10191"/>
      <c r="E10191"/>
      <c r="F10191"/>
    </row>
    <row r="10192" spans="1:6">
      <c r="A10192"/>
      <c r="E10192"/>
      <c r="F10192"/>
    </row>
    <row r="10193" spans="1:6">
      <c r="A10193"/>
      <c r="E10193"/>
      <c r="F10193"/>
    </row>
    <row r="10194" spans="1:6">
      <c r="A10194"/>
      <c r="E10194"/>
      <c r="F10194"/>
    </row>
    <row r="10195" spans="1:6">
      <c r="A10195"/>
      <c r="E10195"/>
      <c r="F10195"/>
    </row>
    <row r="10196" spans="1:6">
      <c r="A10196"/>
      <c r="E10196"/>
      <c r="F10196"/>
    </row>
    <row r="10197" spans="1:6">
      <c r="A10197"/>
      <c r="E10197"/>
      <c r="F10197"/>
    </row>
    <row r="10198" spans="1:6">
      <c r="A10198"/>
      <c r="E10198"/>
      <c r="F10198"/>
    </row>
    <row r="10199" spans="1:6">
      <c r="A10199"/>
      <c r="E10199"/>
      <c r="F10199"/>
    </row>
    <row r="10200" spans="1:6">
      <c r="A10200"/>
      <c r="E10200"/>
      <c r="F10200"/>
    </row>
    <row r="10201" spans="1:6">
      <c r="A10201"/>
      <c r="E10201"/>
      <c r="F10201"/>
    </row>
    <row r="10202" spans="1:6">
      <c r="A10202"/>
      <c r="E10202"/>
      <c r="F10202"/>
    </row>
    <row r="10203" spans="1:6">
      <c r="A10203"/>
      <c r="E10203"/>
      <c r="F10203"/>
    </row>
    <row r="10204" spans="1:6">
      <c r="A10204"/>
      <c r="E10204"/>
      <c r="F10204"/>
    </row>
    <row r="10205" spans="1:6">
      <c r="A10205"/>
      <c r="E10205"/>
      <c r="F10205"/>
    </row>
    <row r="10206" spans="1:6">
      <c r="A10206"/>
      <c r="E10206"/>
      <c r="F10206"/>
    </row>
    <row r="10207" spans="1:6">
      <c r="A10207"/>
      <c r="E10207"/>
      <c r="F10207"/>
    </row>
    <row r="10208" spans="1:6">
      <c r="A10208"/>
      <c r="E10208"/>
      <c r="F10208"/>
    </row>
    <row r="10209" spans="1:6">
      <c r="A10209"/>
      <c r="E10209"/>
      <c r="F10209"/>
    </row>
    <row r="10210" spans="1:6">
      <c r="A10210"/>
      <c r="E10210"/>
      <c r="F10210"/>
    </row>
    <row r="10211" spans="1:6">
      <c r="A10211"/>
      <c r="E10211"/>
      <c r="F10211"/>
    </row>
    <row r="10212" spans="1:6">
      <c r="A10212"/>
      <c r="E10212"/>
      <c r="F10212"/>
    </row>
    <row r="10213" spans="1:6">
      <c r="A10213"/>
      <c r="E10213"/>
      <c r="F10213"/>
    </row>
    <row r="10214" spans="1:6">
      <c r="A10214"/>
      <c r="E10214"/>
      <c r="F10214"/>
    </row>
    <row r="10215" spans="1:6">
      <c r="A10215"/>
      <c r="E10215"/>
      <c r="F10215"/>
    </row>
    <row r="10216" spans="1:6">
      <c r="A10216"/>
      <c r="E10216"/>
      <c r="F10216"/>
    </row>
    <row r="10217" spans="1:6">
      <c r="A10217"/>
      <c r="E10217"/>
      <c r="F10217"/>
    </row>
    <row r="10218" spans="1:6">
      <c r="A10218"/>
      <c r="E10218"/>
      <c r="F10218"/>
    </row>
    <row r="10219" spans="1:6">
      <c r="A10219"/>
      <c r="E10219"/>
      <c r="F10219"/>
    </row>
    <row r="10220" spans="1:6">
      <c r="A10220"/>
      <c r="E10220"/>
      <c r="F10220"/>
    </row>
    <row r="10221" spans="1:6">
      <c r="A10221"/>
      <c r="E10221"/>
      <c r="F10221"/>
    </row>
    <row r="10222" spans="1:6">
      <c r="A10222"/>
      <c r="E10222"/>
      <c r="F10222"/>
    </row>
    <row r="10223" spans="1:6">
      <c r="A10223"/>
      <c r="E10223"/>
      <c r="F10223"/>
    </row>
    <row r="10224" spans="1:6">
      <c r="A10224"/>
      <c r="E10224"/>
      <c r="F10224"/>
    </row>
    <row r="10225" spans="1:6">
      <c r="A10225"/>
      <c r="E10225"/>
      <c r="F10225"/>
    </row>
    <row r="10226" spans="1:6">
      <c r="A10226"/>
      <c r="E10226"/>
      <c r="F10226"/>
    </row>
    <row r="10227" spans="1:6">
      <c r="A10227"/>
      <c r="E10227"/>
      <c r="F10227"/>
    </row>
    <row r="10228" spans="1:6">
      <c r="A10228"/>
      <c r="E10228"/>
      <c r="F10228"/>
    </row>
    <row r="10229" spans="1:6">
      <c r="A10229"/>
      <c r="E10229"/>
      <c r="F10229"/>
    </row>
    <row r="10230" spans="1:6">
      <c r="A10230"/>
      <c r="E10230"/>
      <c r="F10230"/>
    </row>
    <row r="10231" spans="1:6">
      <c r="A10231"/>
      <c r="E10231"/>
      <c r="F10231"/>
    </row>
    <row r="10232" spans="1:6">
      <c r="A10232"/>
      <c r="E10232"/>
      <c r="F10232"/>
    </row>
    <row r="10233" spans="1:6">
      <c r="A10233"/>
      <c r="E10233"/>
      <c r="F10233"/>
    </row>
    <row r="10234" spans="1:6">
      <c r="A10234"/>
      <c r="E10234"/>
      <c r="F10234"/>
    </row>
    <row r="10235" spans="1:6">
      <c r="A10235"/>
      <c r="E10235"/>
      <c r="F10235"/>
    </row>
    <row r="10236" spans="1:6">
      <c r="A10236"/>
      <c r="E10236"/>
      <c r="F10236"/>
    </row>
    <row r="10237" spans="1:6">
      <c r="A10237"/>
      <c r="E10237"/>
      <c r="F10237"/>
    </row>
    <row r="10238" spans="1:6">
      <c r="A10238"/>
      <c r="E10238"/>
      <c r="F10238"/>
    </row>
    <row r="10239" spans="1:6">
      <c r="A10239"/>
      <c r="E10239"/>
      <c r="F10239"/>
    </row>
    <row r="10240" spans="1:6">
      <c r="A10240"/>
      <c r="E10240"/>
      <c r="F10240"/>
    </row>
    <row r="10241" spans="1:6">
      <c r="A10241"/>
      <c r="E10241"/>
      <c r="F10241"/>
    </row>
    <row r="10242" spans="1:6">
      <c r="A10242"/>
      <c r="E10242"/>
      <c r="F10242"/>
    </row>
    <row r="10243" spans="1:6">
      <c r="A10243"/>
      <c r="E10243"/>
      <c r="F10243"/>
    </row>
    <row r="10244" spans="1:6">
      <c r="A10244"/>
      <c r="E10244"/>
      <c r="F10244"/>
    </row>
    <row r="10245" spans="1:6">
      <c r="A10245"/>
      <c r="E10245"/>
      <c r="F10245"/>
    </row>
    <row r="10246" spans="1:6">
      <c r="A10246"/>
      <c r="E10246"/>
      <c r="F10246"/>
    </row>
    <row r="10247" spans="1:6">
      <c r="A10247"/>
      <c r="E10247"/>
      <c r="F10247"/>
    </row>
    <row r="10248" spans="1:6">
      <c r="A10248"/>
      <c r="E10248"/>
      <c r="F10248"/>
    </row>
    <row r="10249" spans="1:6">
      <c r="A10249"/>
      <c r="E10249"/>
      <c r="F10249"/>
    </row>
    <row r="10250" spans="1:6">
      <c r="A10250"/>
      <c r="E10250"/>
      <c r="F10250"/>
    </row>
    <row r="10251" spans="1:6">
      <c r="A10251"/>
      <c r="E10251"/>
      <c r="F10251"/>
    </row>
    <row r="10252" spans="1:6">
      <c r="A10252"/>
      <c r="E10252"/>
      <c r="F10252"/>
    </row>
    <row r="10253" spans="1:6">
      <c r="A10253"/>
      <c r="E10253"/>
      <c r="F10253"/>
    </row>
    <row r="10254" spans="1:6">
      <c r="A10254"/>
      <c r="E10254"/>
      <c r="F10254"/>
    </row>
    <row r="10255" spans="1:6">
      <c r="A10255"/>
      <c r="E10255"/>
      <c r="F10255"/>
    </row>
    <row r="10256" spans="1:6">
      <c r="A10256"/>
      <c r="E10256"/>
      <c r="F10256"/>
    </row>
    <row r="10257" spans="1:6">
      <c r="A10257"/>
      <c r="E10257"/>
      <c r="F10257"/>
    </row>
    <row r="10258" spans="1:6">
      <c r="A10258"/>
      <c r="E10258"/>
      <c r="F10258"/>
    </row>
    <row r="10259" spans="1:6">
      <c r="A10259"/>
      <c r="E10259"/>
      <c r="F10259"/>
    </row>
    <row r="10260" spans="1:6">
      <c r="A10260"/>
      <c r="E10260"/>
      <c r="F10260"/>
    </row>
    <row r="10261" spans="1:6">
      <c r="A10261"/>
      <c r="E10261"/>
      <c r="F10261"/>
    </row>
    <row r="10262" spans="1:6">
      <c r="A10262"/>
      <c r="E10262"/>
      <c r="F10262"/>
    </row>
    <row r="10263" spans="1:6">
      <c r="A10263"/>
      <c r="E10263"/>
      <c r="F10263"/>
    </row>
    <row r="10264" spans="1:6">
      <c r="A10264"/>
      <c r="E10264"/>
      <c r="F10264"/>
    </row>
    <row r="10265" spans="1:6">
      <c r="A10265"/>
      <c r="E10265"/>
      <c r="F10265"/>
    </row>
    <row r="10266" spans="1:6">
      <c r="A10266"/>
      <c r="E10266"/>
      <c r="F10266"/>
    </row>
    <row r="10267" spans="1:6">
      <c r="A10267"/>
      <c r="E10267"/>
      <c r="F10267"/>
    </row>
    <row r="10268" spans="1:6">
      <c r="A10268"/>
      <c r="E10268"/>
      <c r="F10268"/>
    </row>
    <row r="10269" spans="1:6">
      <c r="A10269"/>
      <c r="E10269"/>
      <c r="F10269"/>
    </row>
    <row r="10270" spans="1:6">
      <c r="A10270"/>
      <c r="E10270"/>
      <c r="F10270"/>
    </row>
    <row r="10271" spans="1:6">
      <c r="A10271"/>
      <c r="E10271"/>
      <c r="F10271"/>
    </row>
    <row r="10272" spans="1:6">
      <c r="A10272"/>
      <c r="E10272"/>
      <c r="F10272"/>
    </row>
    <row r="10273" spans="1:6">
      <c r="A10273"/>
      <c r="E10273"/>
      <c r="F10273"/>
    </row>
    <row r="10274" spans="1:6">
      <c r="A10274"/>
      <c r="E10274"/>
      <c r="F10274"/>
    </row>
    <row r="10275" spans="1:6">
      <c r="A10275"/>
      <c r="E10275"/>
      <c r="F10275"/>
    </row>
    <row r="10276" spans="1:6">
      <c r="A10276"/>
      <c r="E10276"/>
      <c r="F10276"/>
    </row>
    <row r="10277" spans="1:6">
      <c r="A10277"/>
      <c r="E10277"/>
      <c r="F10277"/>
    </row>
    <row r="10278" spans="1:6">
      <c r="A10278"/>
      <c r="E10278"/>
      <c r="F10278"/>
    </row>
    <row r="10279" spans="1:6">
      <c r="A10279"/>
      <c r="E10279"/>
      <c r="F10279"/>
    </row>
    <row r="10280" spans="1:6">
      <c r="A10280"/>
      <c r="E10280"/>
      <c r="F10280"/>
    </row>
    <row r="10281" spans="1:6">
      <c r="A10281"/>
      <c r="E10281"/>
      <c r="F10281"/>
    </row>
    <row r="10282" spans="1:6">
      <c r="A10282"/>
      <c r="E10282"/>
      <c r="F10282"/>
    </row>
    <row r="10283" spans="1:6">
      <c r="A10283"/>
      <c r="E10283"/>
      <c r="F10283"/>
    </row>
    <row r="10284" spans="1:6">
      <c r="A10284"/>
      <c r="E10284"/>
      <c r="F10284"/>
    </row>
    <row r="10285" spans="1:6">
      <c r="A10285"/>
      <c r="E10285"/>
      <c r="F10285"/>
    </row>
    <row r="10286" spans="1:6">
      <c r="A10286"/>
      <c r="E10286"/>
      <c r="F10286"/>
    </row>
    <row r="10287" spans="1:6">
      <c r="A10287"/>
      <c r="E10287"/>
      <c r="F10287"/>
    </row>
    <row r="10288" spans="1:6">
      <c r="A10288"/>
      <c r="E10288"/>
      <c r="F10288"/>
    </row>
    <row r="10289" spans="1:6">
      <c r="A10289"/>
      <c r="E10289"/>
      <c r="F10289"/>
    </row>
    <row r="10290" spans="1:6">
      <c r="A10290"/>
      <c r="E10290"/>
      <c r="F10290"/>
    </row>
    <row r="10291" spans="1:6">
      <c r="A10291"/>
      <c r="E10291"/>
      <c r="F10291"/>
    </row>
    <row r="10292" spans="1:6">
      <c r="A10292"/>
      <c r="E10292"/>
      <c r="F10292"/>
    </row>
    <row r="10293" spans="1:6">
      <c r="A10293"/>
      <c r="E10293"/>
      <c r="F10293"/>
    </row>
    <row r="10294" spans="1:6">
      <c r="A10294"/>
      <c r="E10294"/>
      <c r="F10294"/>
    </row>
    <row r="10295" spans="1:6">
      <c r="A10295"/>
      <c r="E10295"/>
      <c r="F10295"/>
    </row>
    <row r="10296" spans="1:6">
      <c r="A10296"/>
      <c r="E10296"/>
      <c r="F10296"/>
    </row>
    <row r="10297" spans="1:6">
      <c r="A10297"/>
      <c r="E10297"/>
      <c r="F10297"/>
    </row>
    <row r="10298" spans="1:6">
      <c r="A10298"/>
      <c r="E10298"/>
      <c r="F10298"/>
    </row>
    <row r="10299" spans="1:6">
      <c r="A10299"/>
      <c r="E10299"/>
      <c r="F10299"/>
    </row>
    <row r="10300" spans="1:6">
      <c r="A10300"/>
      <c r="E10300"/>
      <c r="F10300"/>
    </row>
    <row r="10301" spans="1:6">
      <c r="A10301"/>
      <c r="E10301"/>
      <c r="F10301"/>
    </row>
    <row r="10302" spans="1:6">
      <c r="A10302"/>
      <c r="E10302"/>
      <c r="F10302"/>
    </row>
    <row r="10303" spans="1:6">
      <c r="A10303"/>
      <c r="E10303"/>
      <c r="F10303"/>
    </row>
    <row r="10304" spans="1:6">
      <c r="A10304"/>
      <c r="E10304"/>
      <c r="F10304"/>
    </row>
    <row r="10305" spans="1:6">
      <c r="A10305"/>
      <c r="E10305"/>
      <c r="F10305"/>
    </row>
    <row r="10306" spans="1:6">
      <c r="A10306"/>
      <c r="E10306"/>
      <c r="F10306"/>
    </row>
    <row r="10307" spans="1:6">
      <c r="A10307"/>
      <c r="E10307"/>
      <c r="F10307"/>
    </row>
    <row r="10308" spans="1:6">
      <c r="A10308"/>
      <c r="E10308"/>
      <c r="F10308"/>
    </row>
    <row r="10309" spans="1:6">
      <c r="A10309"/>
      <c r="E10309"/>
      <c r="F10309"/>
    </row>
    <row r="10310" spans="1:6">
      <c r="A10310"/>
      <c r="E10310"/>
      <c r="F10310"/>
    </row>
    <row r="10311" spans="1:6">
      <c r="A10311"/>
      <c r="E10311"/>
      <c r="F10311"/>
    </row>
    <row r="10312" spans="1:6">
      <c r="A10312"/>
      <c r="E10312"/>
      <c r="F10312"/>
    </row>
    <row r="10313" spans="1:6">
      <c r="A10313"/>
      <c r="E10313"/>
      <c r="F10313"/>
    </row>
    <row r="10314" spans="1:6">
      <c r="A10314"/>
      <c r="E10314"/>
      <c r="F10314"/>
    </row>
    <row r="10315" spans="1:6">
      <c r="A10315"/>
      <c r="E10315"/>
      <c r="F10315"/>
    </row>
    <row r="10316" spans="1:6">
      <c r="A10316"/>
      <c r="E10316"/>
      <c r="F10316"/>
    </row>
    <row r="10317" spans="1:6">
      <c r="A10317"/>
      <c r="E10317"/>
      <c r="F10317"/>
    </row>
    <row r="10318" spans="1:6">
      <c r="A10318"/>
      <c r="E10318"/>
      <c r="F10318"/>
    </row>
    <row r="10319" spans="1:6">
      <c r="A10319"/>
      <c r="E10319"/>
      <c r="F10319"/>
    </row>
    <row r="10320" spans="1:6">
      <c r="A10320"/>
      <c r="E10320"/>
      <c r="F10320"/>
    </row>
    <row r="10321" spans="1:6">
      <c r="A10321"/>
      <c r="E10321"/>
      <c r="F10321"/>
    </row>
    <row r="10322" spans="1:6">
      <c r="A10322"/>
      <c r="E10322"/>
      <c r="F10322"/>
    </row>
    <row r="10323" spans="1:6">
      <c r="A10323"/>
      <c r="E10323"/>
      <c r="F10323"/>
    </row>
    <row r="10324" spans="1:6">
      <c r="A10324"/>
      <c r="E10324"/>
      <c r="F10324"/>
    </row>
    <row r="10325" spans="1:6">
      <c r="A10325"/>
      <c r="E10325"/>
      <c r="F10325"/>
    </row>
    <row r="10326" spans="1:6">
      <c r="A10326"/>
      <c r="E10326"/>
      <c r="F10326"/>
    </row>
    <row r="10327" spans="1:6">
      <c r="A10327"/>
      <c r="E10327"/>
      <c r="F10327"/>
    </row>
    <row r="10328" spans="1:6">
      <c r="A10328"/>
      <c r="E10328"/>
      <c r="F10328"/>
    </row>
    <row r="10329" spans="1:6">
      <c r="A10329"/>
      <c r="E10329"/>
      <c r="F10329"/>
    </row>
    <row r="10330" spans="1:6">
      <c r="A10330"/>
      <c r="E10330"/>
      <c r="F10330"/>
    </row>
    <row r="10331" spans="1:6">
      <c r="A10331"/>
      <c r="E10331"/>
      <c r="F10331"/>
    </row>
    <row r="10332" spans="1:6">
      <c r="A10332"/>
      <c r="E10332"/>
      <c r="F10332"/>
    </row>
    <row r="10333" spans="1:6">
      <c r="A10333"/>
      <c r="E10333"/>
      <c r="F10333"/>
    </row>
    <row r="10334" spans="1:6">
      <c r="A10334"/>
      <c r="E10334"/>
      <c r="F10334"/>
    </row>
    <row r="10335" spans="1:6">
      <c r="A10335"/>
      <c r="E10335"/>
      <c r="F10335"/>
    </row>
    <row r="10336" spans="1:6">
      <c r="A10336"/>
      <c r="E10336"/>
      <c r="F10336"/>
    </row>
    <row r="10337" spans="1:6">
      <c r="A10337"/>
      <c r="E10337"/>
      <c r="F10337"/>
    </row>
    <row r="10338" spans="1:6">
      <c r="A10338"/>
      <c r="E10338"/>
      <c r="F10338"/>
    </row>
    <row r="10339" spans="1:6">
      <c r="A10339"/>
      <c r="E10339"/>
      <c r="F10339"/>
    </row>
    <row r="10340" spans="1:6">
      <c r="A10340"/>
      <c r="E10340"/>
      <c r="F10340"/>
    </row>
    <row r="10341" spans="1:6">
      <c r="A10341"/>
      <c r="E10341"/>
      <c r="F10341"/>
    </row>
    <row r="10342" spans="1:6">
      <c r="A10342"/>
      <c r="E10342"/>
      <c r="F10342"/>
    </row>
    <row r="10343" spans="1:6">
      <c r="A10343"/>
      <c r="E10343"/>
      <c r="F10343"/>
    </row>
    <row r="10344" spans="1:6">
      <c r="A10344"/>
      <c r="E10344"/>
      <c r="F10344"/>
    </row>
    <row r="10345" spans="1:6">
      <c r="A10345"/>
      <c r="E10345"/>
      <c r="F10345"/>
    </row>
    <row r="10346" spans="1:6">
      <c r="A10346"/>
      <c r="E10346"/>
      <c r="F10346"/>
    </row>
    <row r="10347" spans="1:6">
      <c r="A10347"/>
      <c r="E10347"/>
      <c r="F10347"/>
    </row>
    <row r="10348" spans="1:6">
      <c r="A10348"/>
      <c r="E10348"/>
      <c r="F10348"/>
    </row>
    <row r="10349" spans="1:6">
      <c r="A10349"/>
      <c r="E10349"/>
      <c r="F10349"/>
    </row>
    <row r="10350" spans="1:6">
      <c r="A10350"/>
      <c r="E10350"/>
      <c r="F10350"/>
    </row>
    <row r="10351" spans="1:6">
      <c r="A10351"/>
      <c r="E10351"/>
      <c r="F10351"/>
    </row>
    <row r="10352" spans="1:6">
      <c r="A10352"/>
      <c r="E10352"/>
      <c r="F10352"/>
    </row>
    <row r="10353" spans="1:6">
      <c r="A10353"/>
      <c r="E10353"/>
      <c r="F10353"/>
    </row>
    <row r="10354" spans="1:6">
      <c r="A10354"/>
      <c r="E10354"/>
      <c r="F10354"/>
    </row>
    <row r="10355" spans="1:6">
      <c r="A10355"/>
      <c r="E10355"/>
      <c r="F10355"/>
    </row>
    <row r="10356" spans="1:6">
      <c r="A10356"/>
      <c r="E10356"/>
      <c r="F10356"/>
    </row>
    <row r="10357" spans="1:6">
      <c r="A10357"/>
      <c r="E10357"/>
      <c r="F10357"/>
    </row>
    <row r="10358" spans="1:6">
      <c r="A10358"/>
      <c r="E10358"/>
      <c r="F10358"/>
    </row>
    <row r="10359" spans="1:6">
      <c r="A10359"/>
      <c r="E10359"/>
      <c r="F10359"/>
    </row>
    <row r="10360" spans="1:6">
      <c r="A10360"/>
      <c r="E10360"/>
      <c r="F10360"/>
    </row>
    <row r="10361" spans="1:6">
      <c r="A10361"/>
      <c r="E10361"/>
      <c r="F10361"/>
    </row>
    <row r="10362" spans="1:6">
      <c r="A10362"/>
      <c r="E10362"/>
      <c r="F10362"/>
    </row>
    <row r="10363" spans="1:6">
      <c r="A10363"/>
      <c r="E10363"/>
      <c r="F10363"/>
    </row>
    <row r="10364" spans="1:6">
      <c r="A10364"/>
      <c r="E10364"/>
      <c r="F10364"/>
    </row>
    <row r="10365" spans="1:6">
      <c r="A10365"/>
      <c r="E10365"/>
      <c r="F10365"/>
    </row>
    <row r="10366" spans="1:6">
      <c r="A10366"/>
      <c r="E10366"/>
      <c r="F10366"/>
    </row>
    <row r="10367" spans="1:6">
      <c r="A10367"/>
      <c r="E10367"/>
      <c r="F10367"/>
    </row>
    <row r="10368" spans="1:6">
      <c r="A10368"/>
      <c r="E10368"/>
      <c r="F10368"/>
    </row>
    <row r="10369" spans="1:6">
      <c r="A10369"/>
      <c r="E10369"/>
      <c r="F10369"/>
    </row>
    <row r="10370" spans="1:6">
      <c r="A10370"/>
      <c r="E10370"/>
      <c r="F10370"/>
    </row>
    <row r="10371" spans="1:6">
      <c r="A10371"/>
      <c r="E10371"/>
      <c r="F10371"/>
    </row>
    <row r="10372" spans="1:6">
      <c r="A10372"/>
      <c r="E10372"/>
      <c r="F10372"/>
    </row>
    <row r="10373" spans="1:6">
      <c r="A10373"/>
      <c r="E10373"/>
      <c r="F10373"/>
    </row>
    <row r="10374" spans="1:6">
      <c r="A10374"/>
      <c r="E10374"/>
      <c r="F10374"/>
    </row>
    <row r="10375" spans="1:6">
      <c r="A10375"/>
      <c r="E10375"/>
      <c r="F10375"/>
    </row>
    <row r="10376" spans="1:6">
      <c r="A10376"/>
      <c r="E10376"/>
      <c r="F10376"/>
    </row>
    <row r="10377" spans="1:6">
      <c r="A10377"/>
      <c r="E10377"/>
      <c r="F10377"/>
    </row>
    <row r="10378" spans="1:6">
      <c r="A10378"/>
      <c r="E10378"/>
      <c r="F10378"/>
    </row>
    <row r="10379" spans="1:6">
      <c r="A10379"/>
      <c r="E10379"/>
      <c r="F10379"/>
    </row>
    <row r="10380" spans="1:6">
      <c r="A10380"/>
      <c r="E10380"/>
      <c r="F10380"/>
    </row>
    <row r="10381" spans="1:6">
      <c r="A10381"/>
      <c r="E10381"/>
      <c r="F10381"/>
    </row>
    <row r="10382" spans="1:6">
      <c r="A10382"/>
      <c r="E10382"/>
      <c r="F10382"/>
    </row>
    <row r="10383" spans="1:6">
      <c r="A10383"/>
      <c r="E10383"/>
      <c r="F10383"/>
    </row>
    <row r="10384" spans="1:6">
      <c r="A10384"/>
      <c r="E10384"/>
      <c r="F10384"/>
    </row>
    <row r="10385" spans="1:6">
      <c r="A10385"/>
      <c r="E10385"/>
      <c r="F10385"/>
    </row>
    <row r="10386" spans="1:6">
      <c r="A10386"/>
      <c r="E10386"/>
      <c r="F10386"/>
    </row>
    <row r="10387" spans="1:6">
      <c r="A10387"/>
      <c r="E10387"/>
      <c r="F10387"/>
    </row>
    <row r="10388" spans="1:6">
      <c r="A10388"/>
      <c r="E10388"/>
      <c r="F10388"/>
    </row>
    <row r="10389" spans="1:6">
      <c r="A10389"/>
      <c r="E10389"/>
      <c r="F10389"/>
    </row>
    <row r="10390" spans="1:6">
      <c r="A10390"/>
      <c r="E10390"/>
      <c r="F10390"/>
    </row>
    <row r="10391" spans="1:6">
      <c r="A10391"/>
      <c r="E10391"/>
      <c r="F10391"/>
    </row>
    <row r="10392" spans="1:6">
      <c r="A10392"/>
      <c r="E10392"/>
      <c r="F10392"/>
    </row>
    <row r="10393" spans="1:6">
      <c r="A10393"/>
      <c r="E10393"/>
      <c r="F10393"/>
    </row>
    <row r="10394" spans="1:6">
      <c r="A10394"/>
      <c r="E10394"/>
      <c r="F10394"/>
    </row>
    <row r="10395" spans="1:6">
      <c r="A10395"/>
      <c r="E10395"/>
      <c r="F10395"/>
    </row>
    <row r="10396" spans="1:6">
      <c r="A10396"/>
      <c r="E10396"/>
      <c r="F10396"/>
    </row>
    <row r="10397" spans="1:6">
      <c r="A10397"/>
      <c r="E10397"/>
      <c r="F10397"/>
    </row>
    <row r="10398" spans="1:6">
      <c r="A10398"/>
      <c r="E10398"/>
      <c r="F10398"/>
    </row>
    <row r="10399" spans="1:6">
      <c r="A10399"/>
      <c r="E10399"/>
      <c r="F10399"/>
    </row>
    <row r="10400" spans="1:6">
      <c r="A10400"/>
      <c r="E10400"/>
      <c r="F10400"/>
    </row>
    <row r="10401" spans="1:6">
      <c r="A10401"/>
      <c r="E10401"/>
      <c r="F10401"/>
    </row>
    <row r="10402" spans="1:6">
      <c r="A10402"/>
      <c r="E10402"/>
      <c r="F10402"/>
    </row>
    <row r="10403" spans="1:6">
      <c r="A10403"/>
      <c r="E10403"/>
      <c r="F10403"/>
    </row>
    <row r="10404" spans="1:6">
      <c r="A10404"/>
      <c r="E10404"/>
      <c r="F10404"/>
    </row>
    <row r="10405" spans="1:6">
      <c r="A10405"/>
      <c r="E10405"/>
      <c r="F10405"/>
    </row>
    <row r="10406" spans="1:6">
      <c r="A10406"/>
      <c r="E10406"/>
      <c r="F10406"/>
    </row>
    <row r="10407" spans="1:6">
      <c r="A10407"/>
      <c r="E10407"/>
      <c r="F10407"/>
    </row>
    <row r="10408" spans="1:6">
      <c r="A10408"/>
      <c r="E10408"/>
      <c r="F10408"/>
    </row>
    <row r="10409" spans="1:6">
      <c r="A10409"/>
      <c r="E10409"/>
      <c r="F10409"/>
    </row>
    <row r="10410" spans="1:6">
      <c r="A10410"/>
      <c r="E10410"/>
      <c r="F10410"/>
    </row>
    <row r="10411" spans="1:6">
      <c r="A10411"/>
      <c r="E10411"/>
      <c r="F10411"/>
    </row>
    <row r="10412" spans="1:6">
      <c r="A10412"/>
      <c r="E10412"/>
      <c r="F10412"/>
    </row>
    <row r="10413" spans="1:6">
      <c r="A10413"/>
      <c r="E10413"/>
      <c r="F10413"/>
    </row>
    <row r="10414" spans="1:6">
      <c r="A10414"/>
      <c r="E10414"/>
      <c r="F10414"/>
    </row>
    <row r="10415" spans="1:6">
      <c r="A10415"/>
      <c r="E10415"/>
      <c r="F10415"/>
    </row>
    <row r="10416" spans="1:6">
      <c r="A10416"/>
      <c r="E10416"/>
      <c r="F10416"/>
    </row>
    <row r="10417" spans="1:6">
      <c r="A10417"/>
      <c r="E10417"/>
      <c r="F10417"/>
    </row>
    <row r="10418" spans="1:6">
      <c r="A10418"/>
      <c r="E10418"/>
      <c r="F10418"/>
    </row>
    <row r="10419" spans="1:6">
      <c r="A10419"/>
      <c r="E10419"/>
      <c r="F10419"/>
    </row>
    <row r="10420" spans="1:6">
      <c r="A10420"/>
      <c r="E10420"/>
      <c r="F10420"/>
    </row>
    <row r="10421" spans="1:6">
      <c r="A10421"/>
      <c r="E10421"/>
      <c r="F10421"/>
    </row>
    <row r="10422" spans="1:6">
      <c r="A10422"/>
      <c r="E10422"/>
      <c r="F10422"/>
    </row>
    <row r="10423" spans="1:6">
      <c r="A10423"/>
      <c r="E10423"/>
      <c r="F10423"/>
    </row>
    <row r="10424" spans="1:6">
      <c r="A10424"/>
      <c r="E10424"/>
      <c r="F10424"/>
    </row>
    <row r="10425" spans="1:6">
      <c r="A10425"/>
      <c r="E10425"/>
      <c r="F10425"/>
    </row>
    <row r="10426" spans="1:6">
      <c r="A10426"/>
      <c r="E10426"/>
      <c r="F10426"/>
    </row>
    <row r="10427" spans="1:6">
      <c r="A10427"/>
      <c r="E10427"/>
      <c r="F10427"/>
    </row>
    <row r="10428" spans="1:6">
      <c r="A10428"/>
      <c r="E10428"/>
      <c r="F10428"/>
    </row>
    <row r="10429" spans="1:6">
      <c r="A10429"/>
      <c r="E10429"/>
      <c r="F10429"/>
    </row>
    <row r="10430" spans="1:6">
      <c r="A10430"/>
      <c r="E10430"/>
      <c r="F10430"/>
    </row>
    <row r="10431" spans="1:6">
      <c r="A10431"/>
      <c r="E10431"/>
      <c r="F10431"/>
    </row>
    <row r="10432" spans="1:6">
      <c r="A10432"/>
      <c r="E10432"/>
      <c r="F10432"/>
    </row>
    <row r="10433" spans="1:6">
      <c r="A10433"/>
      <c r="E10433"/>
      <c r="F10433"/>
    </row>
    <row r="10434" spans="1:6">
      <c r="A10434"/>
      <c r="E10434"/>
      <c r="F10434"/>
    </row>
    <row r="10435" spans="1:6">
      <c r="A10435"/>
      <c r="E10435"/>
      <c r="F10435"/>
    </row>
    <row r="10436" spans="1:6">
      <c r="A10436"/>
      <c r="E10436"/>
      <c r="F10436"/>
    </row>
    <row r="10437" spans="1:6">
      <c r="A10437"/>
      <c r="E10437"/>
      <c r="F10437"/>
    </row>
    <row r="10438" spans="1:6">
      <c r="A10438"/>
      <c r="E10438"/>
      <c r="F10438"/>
    </row>
    <row r="10439" spans="1:6">
      <c r="A10439"/>
      <c r="E10439"/>
      <c r="F10439"/>
    </row>
    <row r="10440" spans="1:6">
      <c r="A10440"/>
      <c r="E10440"/>
      <c r="F10440"/>
    </row>
    <row r="10441" spans="1:6">
      <c r="A10441"/>
      <c r="E10441"/>
      <c r="F10441"/>
    </row>
    <row r="10442" spans="1:6">
      <c r="A10442"/>
      <c r="E10442"/>
      <c r="F10442"/>
    </row>
    <row r="10443" spans="1:6">
      <c r="A10443"/>
      <c r="E10443"/>
      <c r="F10443"/>
    </row>
    <row r="10444" spans="1:6">
      <c r="A10444"/>
      <c r="E10444"/>
      <c r="F10444"/>
    </row>
    <row r="10445" spans="1:6">
      <c r="A10445"/>
      <c r="E10445"/>
      <c r="F10445"/>
    </row>
    <row r="10446" spans="1:6">
      <c r="A10446"/>
      <c r="E10446"/>
      <c r="F10446"/>
    </row>
    <row r="10447" spans="1:6">
      <c r="A10447"/>
      <c r="E10447"/>
      <c r="F10447"/>
    </row>
    <row r="10448" spans="1:6">
      <c r="A10448"/>
      <c r="E10448"/>
      <c r="F10448"/>
    </row>
    <row r="10449" spans="1:6">
      <c r="A10449"/>
      <c r="E10449"/>
      <c r="F10449"/>
    </row>
    <row r="10450" spans="1:6">
      <c r="A10450"/>
      <c r="E10450"/>
      <c r="F10450"/>
    </row>
    <row r="10451" spans="1:6">
      <c r="A10451"/>
      <c r="E10451"/>
      <c r="F10451"/>
    </row>
    <row r="10452" spans="1:6">
      <c r="A10452"/>
      <c r="E10452"/>
      <c r="F10452"/>
    </row>
    <row r="10453" spans="1:6">
      <c r="A10453"/>
      <c r="E10453"/>
      <c r="F10453"/>
    </row>
    <row r="10454" spans="1:6">
      <c r="A10454"/>
      <c r="E10454"/>
      <c r="F10454"/>
    </row>
    <row r="10455" spans="1:6">
      <c r="A10455"/>
      <c r="E10455"/>
      <c r="F10455"/>
    </row>
    <row r="10456" spans="1:6">
      <c r="A10456"/>
      <c r="E10456"/>
      <c r="F10456"/>
    </row>
    <row r="10457" spans="1:6">
      <c r="A10457"/>
      <c r="E10457"/>
      <c r="F10457"/>
    </row>
    <row r="10458" spans="1:6">
      <c r="A10458"/>
      <c r="E10458"/>
      <c r="F10458"/>
    </row>
    <row r="10459" spans="1:6">
      <c r="A10459"/>
      <c r="E10459"/>
      <c r="F10459"/>
    </row>
    <row r="10460" spans="1:6">
      <c r="A10460"/>
      <c r="E10460"/>
      <c r="F10460"/>
    </row>
    <row r="10461" spans="1:6">
      <c r="A10461"/>
      <c r="E10461"/>
      <c r="F10461"/>
    </row>
    <row r="10462" spans="1:6">
      <c r="A10462"/>
      <c r="E10462"/>
      <c r="F10462"/>
    </row>
    <row r="10463" spans="1:6">
      <c r="A10463"/>
      <c r="E10463"/>
      <c r="F10463"/>
    </row>
    <row r="10464" spans="1:6">
      <c r="A10464"/>
      <c r="E10464"/>
      <c r="F10464"/>
    </row>
    <row r="10465" spans="1:6">
      <c r="A10465"/>
      <c r="E10465"/>
      <c r="F10465"/>
    </row>
    <row r="10466" spans="1:6">
      <c r="A10466"/>
      <c r="E10466"/>
      <c r="F10466"/>
    </row>
    <row r="10467" spans="1:6">
      <c r="A10467"/>
      <c r="E10467"/>
      <c r="F10467"/>
    </row>
    <row r="10468" spans="1:6">
      <c r="A10468"/>
      <c r="E10468"/>
      <c r="F10468"/>
    </row>
    <row r="10469" spans="1:6">
      <c r="A10469"/>
      <c r="E10469"/>
      <c r="F10469"/>
    </row>
    <row r="10470" spans="1:6">
      <c r="A10470"/>
      <c r="E10470"/>
      <c r="F10470"/>
    </row>
    <row r="10471" spans="1:6">
      <c r="A10471"/>
      <c r="E10471"/>
      <c r="F10471"/>
    </row>
    <row r="10472" spans="1:6">
      <c r="A10472"/>
      <c r="E10472"/>
      <c r="F10472"/>
    </row>
    <row r="10473" spans="1:6">
      <c r="A10473"/>
      <c r="E10473"/>
      <c r="F10473"/>
    </row>
    <row r="10474" spans="1:6">
      <c r="A10474"/>
      <c r="E10474"/>
      <c r="F10474"/>
    </row>
    <row r="10475" spans="1:6">
      <c r="A10475"/>
      <c r="E10475"/>
      <c r="F10475"/>
    </row>
    <row r="10476" spans="1:6">
      <c r="A10476"/>
      <c r="E10476"/>
      <c r="F10476"/>
    </row>
    <row r="10477" spans="1:6">
      <c r="A10477"/>
      <c r="E10477"/>
      <c r="F10477"/>
    </row>
    <row r="10478" spans="1:6">
      <c r="A10478"/>
      <c r="E10478"/>
      <c r="F10478"/>
    </row>
    <row r="10479" spans="1:6">
      <c r="A10479"/>
      <c r="E10479"/>
      <c r="F10479"/>
    </row>
    <row r="10480" spans="1:6">
      <c r="A10480"/>
      <c r="E10480"/>
      <c r="F10480"/>
    </row>
    <row r="10481" spans="1:6">
      <c r="A10481"/>
      <c r="E10481"/>
      <c r="F10481"/>
    </row>
    <row r="10482" spans="1:6">
      <c r="A10482"/>
      <c r="E10482"/>
      <c r="F10482"/>
    </row>
    <row r="10483" spans="1:6">
      <c r="A10483"/>
      <c r="E10483"/>
      <c r="F10483"/>
    </row>
    <row r="10484" spans="1:6">
      <c r="A10484"/>
      <c r="E10484"/>
      <c r="F10484"/>
    </row>
    <row r="10485" spans="1:6">
      <c r="A10485"/>
      <c r="E10485"/>
      <c r="F10485"/>
    </row>
    <row r="10486" spans="1:6">
      <c r="A10486"/>
      <c r="E10486"/>
      <c r="F10486"/>
    </row>
    <row r="10487" spans="1:6">
      <c r="A10487"/>
      <c r="E10487"/>
      <c r="F10487"/>
    </row>
    <row r="10488" spans="1:6">
      <c r="A10488"/>
      <c r="E10488"/>
      <c r="F10488"/>
    </row>
    <row r="10489" spans="1:6">
      <c r="A10489"/>
      <c r="E10489"/>
      <c r="F10489"/>
    </row>
    <row r="10490" spans="1:6">
      <c r="A10490"/>
      <c r="E10490"/>
      <c r="F10490"/>
    </row>
    <row r="10491" spans="1:6">
      <c r="A10491"/>
      <c r="E10491"/>
      <c r="F10491"/>
    </row>
    <row r="10492" spans="1:6">
      <c r="A10492"/>
      <c r="E10492"/>
      <c r="F10492"/>
    </row>
    <row r="10493" spans="1:6">
      <c r="A10493"/>
      <c r="E10493"/>
      <c r="F10493"/>
    </row>
    <row r="10494" spans="1:6">
      <c r="A10494"/>
      <c r="E10494"/>
      <c r="F10494"/>
    </row>
    <row r="10495" spans="1:6">
      <c r="A10495"/>
      <c r="E10495"/>
      <c r="F10495"/>
    </row>
    <row r="10496" spans="1:6">
      <c r="A10496"/>
      <c r="E10496"/>
      <c r="F10496"/>
    </row>
    <row r="10497" spans="1:6">
      <c r="A10497"/>
      <c r="E10497"/>
      <c r="F10497"/>
    </row>
    <row r="10498" spans="1:6">
      <c r="A10498"/>
      <c r="E10498"/>
      <c r="F10498"/>
    </row>
    <row r="10499" spans="1:6">
      <c r="A10499"/>
      <c r="E10499"/>
      <c r="F10499"/>
    </row>
    <row r="10500" spans="1:6">
      <c r="A10500"/>
      <c r="E10500"/>
      <c r="F10500"/>
    </row>
    <row r="10501" spans="1:6">
      <c r="A10501"/>
      <c r="E10501"/>
      <c r="F10501"/>
    </row>
    <row r="10502" spans="1:6">
      <c r="A10502"/>
      <c r="E10502"/>
      <c r="F10502"/>
    </row>
    <row r="10503" spans="1:6">
      <c r="A10503"/>
      <c r="E10503"/>
      <c r="F10503"/>
    </row>
    <row r="10504" spans="1:6">
      <c r="A10504"/>
      <c r="E10504"/>
      <c r="F10504"/>
    </row>
    <row r="10505" spans="1:6">
      <c r="A10505"/>
      <c r="E10505"/>
      <c r="F10505"/>
    </row>
    <row r="10506" spans="1:6">
      <c r="A10506"/>
      <c r="E10506"/>
      <c r="F10506"/>
    </row>
    <row r="10507" spans="1:6">
      <c r="A10507"/>
      <c r="E10507"/>
      <c r="F10507"/>
    </row>
    <row r="10508" spans="1:6">
      <c r="A10508"/>
      <c r="E10508"/>
      <c r="F10508"/>
    </row>
    <row r="10509" spans="1:6">
      <c r="A10509"/>
      <c r="E10509"/>
      <c r="F10509"/>
    </row>
    <row r="10510" spans="1:6">
      <c r="A10510"/>
      <c r="E10510"/>
      <c r="F10510"/>
    </row>
    <row r="10511" spans="1:6">
      <c r="A10511"/>
      <c r="E10511"/>
      <c r="F10511"/>
    </row>
    <row r="10512" spans="1:6">
      <c r="A10512"/>
      <c r="E10512"/>
      <c r="F10512"/>
    </row>
    <row r="10513" spans="1:6">
      <c r="A10513"/>
      <c r="E10513"/>
      <c r="F10513"/>
    </row>
    <row r="10514" spans="1:6">
      <c r="A10514"/>
      <c r="E10514"/>
      <c r="F10514"/>
    </row>
    <row r="10515" spans="1:6">
      <c r="A10515"/>
      <c r="E10515"/>
      <c r="F10515"/>
    </row>
    <row r="10516" spans="1:6">
      <c r="A10516"/>
      <c r="E10516"/>
      <c r="F10516"/>
    </row>
    <row r="10517" spans="1:6">
      <c r="A10517"/>
      <c r="E10517"/>
      <c r="F10517"/>
    </row>
    <row r="10518" spans="1:6">
      <c r="A10518"/>
      <c r="E10518"/>
      <c r="F10518"/>
    </row>
    <row r="10519" spans="1:6">
      <c r="A10519"/>
      <c r="E10519"/>
      <c r="F10519"/>
    </row>
    <row r="10520" spans="1:6">
      <c r="A10520"/>
      <c r="E10520"/>
      <c r="F10520"/>
    </row>
    <row r="10521" spans="1:6">
      <c r="A10521"/>
      <c r="E10521"/>
      <c r="F10521"/>
    </row>
    <row r="10522" spans="1:6">
      <c r="A10522"/>
      <c r="E10522"/>
      <c r="F10522"/>
    </row>
    <row r="10523" spans="1:6">
      <c r="A10523"/>
      <c r="E10523"/>
      <c r="F10523"/>
    </row>
    <row r="10524" spans="1:6">
      <c r="A10524"/>
      <c r="E10524"/>
      <c r="F10524"/>
    </row>
    <row r="10525" spans="1:6">
      <c r="A10525"/>
      <c r="E10525"/>
      <c r="F10525"/>
    </row>
    <row r="10526" spans="1:6">
      <c r="A10526"/>
      <c r="E10526"/>
      <c r="F10526"/>
    </row>
    <row r="10527" spans="1:6">
      <c r="A10527"/>
      <c r="E10527"/>
      <c r="F10527"/>
    </row>
    <row r="10528" spans="1:6">
      <c r="A10528"/>
      <c r="E10528"/>
      <c r="F10528"/>
    </row>
    <row r="10529" spans="1:6">
      <c r="A10529"/>
      <c r="E10529"/>
      <c r="F10529"/>
    </row>
    <row r="10530" spans="1:6">
      <c r="A10530"/>
      <c r="E10530"/>
      <c r="F10530"/>
    </row>
    <row r="10531" spans="1:6">
      <c r="A10531"/>
      <c r="E10531"/>
      <c r="F10531"/>
    </row>
    <row r="10532" spans="1:6">
      <c r="A10532"/>
      <c r="E10532"/>
      <c r="F10532"/>
    </row>
    <row r="10533" spans="1:6">
      <c r="A10533"/>
      <c r="E10533"/>
      <c r="F10533"/>
    </row>
    <row r="10534" spans="1:6">
      <c r="A10534"/>
      <c r="E10534"/>
      <c r="F10534"/>
    </row>
    <row r="10535" spans="1:6">
      <c r="A10535"/>
      <c r="E10535"/>
      <c r="F10535"/>
    </row>
    <row r="10536" spans="1:6">
      <c r="A10536"/>
      <c r="E10536"/>
      <c r="F10536"/>
    </row>
    <row r="10537" spans="1:6">
      <c r="A10537"/>
      <c r="E10537"/>
      <c r="F10537"/>
    </row>
    <row r="10538" spans="1:6">
      <c r="A10538"/>
      <c r="E10538"/>
      <c r="F10538"/>
    </row>
    <row r="10539" spans="1:6">
      <c r="A10539"/>
      <c r="E10539"/>
      <c r="F10539"/>
    </row>
    <row r="10540" spans="1:6">
      <c r="A10540"/>
      <c r="E10540"/>
      <c r="F10540"/>
    </row>
    <row r="10541" spans="1:6">
      <c r="A10541"/>
      <c r="E10541"/>
      <c r="F10541"/>
    </row>
    <row r="10542" spans="1:6">
      <c r="A10542"/>
      <c r="E10542"/>
      <c r="F10542"/>
    </row>
    <row r="10543" spans="1:6">
      <c r="A10543"/>
      <c r="E10543"/>
      <c r="F10543"/>
    </row>
    <row r="10544" spans="1:6">
      <c r="A10544"/>
      <c r="E10544"/>
      <c r="F10544"/>
    </row>
    <row r="10545" spans="1:6">
      <c r="A10545"/>
      <c r="E10545"/>
      <c r="F10545"/>
    </row>
    <row r="10546" spans="1:6">
      <c r="A10546"/>
      <c r="E10546"/>
      <c r="F10546"/>
    </row>
    <row r="10547" spans="1:6">
      <c r="A10547"/>
      <c r="E10547"/>
      <c r="F10547"/>
    </row>
    <row r="10548" spans="1:6">
      <c r="A10548"/>
      <c r="E10548"/>
      <c r="F10548"/>
    </row>
    <row r="10549" spans="1:6">
      <c r="A10549"/>
      <c r="E10549"/>
      <c r="F10549"/>
    </row>
    <row r="10550" spans="1:6">
      <c r="A10550"/>
      <c r="E10550"/>
      <c r="F10550"/>
    </row>
    <row r="10551" spans="1:6">
      <c r="A10551"/>
      <c r="E10551"/>
      <c r="F10551"/>
    </row>
    <row r="10552" spans="1:6">
      <c r="A10552"/>
      <c r="E10552"/>
      <c r="F10552"/>
    </row>
    <row r="10553" spans="1:6">
      <c r="A10553"/>
      <c r="E10553"/>
      <c r="F10553"/>
    </row>
    <row r="10554" spans="1:6">
      <c r="A10554"/>
      <c r="E10554"/>
      <c r="F10554"/>
    </row>
    <row r="10555" spans="1:6">
      <c r="A10555"/>
      <c r="E10555"/>
      <c r="F10555"/>
    </row>
    <row r="10556" spans="1:6">
      <c r="A10556"/>
      <c r="E10556"/>
      <c r="F10556"/>
    </row>
    <row r="10557" spans="1:6">
      <c r="A10557"/>
      <c r="E10557"/>
      <c r="F10557"/>
    </row>
    <row r="10558" spans="1:6">
      <c r="A10558"/>
      <c r="E10558"/>
      <c r="F10558"/>
    </row>
    <row r="10559" spans="1:6">
      <c r="A10559"/>
      <c r="E10559"/>
      <c r="F10559"/>
    </row>
    <row r="10560" spans="1:6">
      <c r="A10560"/>
      <c r="E10560"/>
      <c r="F10560"/>
    </row>
    <row r="10561" spans="1:6">
      <c r="A10561"/>
      <c r="E10561"/>
      <c r="F10561"/>
    </row>
    <row r="10562" spans="1:6">
      <c r="A10562"/>
      <c r="E10562"/>
      <c r="F10562"/>
    </row>
    <row r="10563" spans="1:6">
      <c r="A10563"/>
      <c r="E10563"/>
      <c r="F10563"/>
    </row>
    <row r="10564" spans="1:6">
      <c r="A10564"/>
      <c r="E10564"/>
      <c r="F10564"/>
    </row>
    <row r="10565" spans="1:6">
      <c r="A10565"/>
      <c r="E10565"/>
      <c r="F10565"/>
    </row>
    <row r="10566" spans="1:6">
      <c r="A10566"/>
      <c r="E10566"/>
      <c r="F10566"/>
    </row>
    <row r="10567" spans="1:6">
      <c r="A10567"/>
      <c r="E10567"/>
      <c r="F10567"/>
    </row>
    <row r="10568" spans="1:6">
      <c r="A10568"/>
      <c r="E10568"/>
      <c r="F10568"/>
    </row>
    <row r="10569" spans="1:6">
      <c r="A10569"/>
      <c r="E10569"/>
      <c r="F10569"/>
    </row>
    <row r="10570" spans="1:6">
      <c r="A10570"/>
      <c r="E10570"/>
      <c r="F10570"/>
    </row>
    <row r="10571" spans="1:6">
      <c r="A10571"/>
      <c r="E10571"/>
      <c r="F10571"/>
    </row>
    <row r="10572" spans="1:6">
      <c r="A10572"/>
      <c r="E10572"/>
      <c r="F10572"/>
    </row>
    <row r="10573" spans="1:6">
      <c r="A10573"/>
      <c r="E10573"/>
      <c r="F10573"/>
    </row>
    <row r="10574" spans="1:6">
      <c r="A10574"/>
      <c r="E10574"/>
      <c r="F10574"/>
    </row>
    <row r="10575" spans="1:6">
      <c r="A10575"/>
      <c r="E10575"/>
      <c r="F10575"/>
    </row>
    <row r="10576" spans="1:6">
      <c r="A10576"/>
      <c r="E10576"/>
      <c r="F10576"/>
    </row>
    <row r="10577" spans="1:6">
      <c r="A10577"/>
      <c r="E10577"/>
      <c r="F10577"/>
    </row>
    <row r="10578" spans="1:6">
      <c r="A10578"/>
      <c r="E10578"/>
      <c r="F10578"/>
    </row>
    <row r="10579" spans="1:6">
      <c r="A10579"/>
      <c r="E10579"/>
      <c r="F10579"/>
    </row>
    <row r="10580" spans="1:6">
      <c r="A10580"/>
      <c r="E10580"/>
      <c r="F10580"/>
    </row>
    <row r="10581" spans="1:6">
      <c r="A10581"/>
      <c r="E10581"/>
      <c r="F10581"/>
    </row>
    <row r="10582" spans="1:6">
      <c r="A10582"/>
      <c r="E10582"/>
      <c r="F10582"/>
    </row>
    <row r="10583" spans="1:6">
      <c r="A10583"/>
      <c r="E10583"/>
      <c r="F10583"/>
    </row>
    <row r="10584" spans="1:6">
      <c r="A10584"/>
      <c r="E10584"/>
      <c r="F10584"/>
    </row>
    <row r="10585" spans="1:6">
      <c r="A10585"/>
      <c r="E10585"/>
      <c r="F10585"/>
    </row>
    <row r="10586" spans="1:6">
      <c r="A10586"/>
      <c r="E10586"/>
      <c r="F10586"/>
    </row>
    <row r="10587" spans="1:6">
      <c r="A10587"/>
      <c r="E10587"/>
      <c r="F10587"/>
    </row>
    <row r="10588" spans="1:6">
      <c r="A10588"/>
      <c r="E10588"/>
      <c r="F10588"/>
    </row>
    <row r="10589" spans="1:6">
      <c r="A10589"/>
      <c r="E10589"/>
      <c r="F10589"/>
    </row>
    <row r="10590" spans="1:6">
      <c r="A10590"/>
      <c r="E10590"/>
      <c r="F10590"/>
    </row>
    <row r="10591" spans="1:6">
      <c r="A10591"/>
      <c r="E10591"/>
      <c r="F10591"/>
    </row>
    <row r="10592" spans="1:6">
      <c r="A10592"/>
      <c r="E10592"/>
      <c r="F10592"/>
    </row>
    <row r="10593" spans="1:6">
      <c r="A10593"/>
      <c r="E10593"/>
      <c r="F10593"/>
    </row>
    <row r="10594" spans="1:6">
      <c r="A10594"/>
      <c r="E10594"/>
      <c r="F10594"/>
    </row>
    <row r="10595" spans="1:6">
      <c r="A10595"/>
      <c r="E10595"/>
      <c r="F10595"/>
    </row>
    <row r="10596" spans="1:6">
      <c r="A10596"/>
      <c r="E10596"/>
      <c r="F10596"/>
    </row>
    <row r="10597" spans="1:6">
      <c r="A10597"/>
      <c r="E10597"/>
      <c r="F10597"/>
    </row>
    <row r="10598" spans="1:6">
      <c r="A10598"/>
      <c r="E10598"/>
      <c r="F10598"/>
    </row>
    <row r="10599" spans="1:6">
      <c r="A10599"/>
      <c r="E10599"/>
      <c r="F10599"/>
    </row>
    <row r="10600" spans="1:6">
      <c r="A10600"/>
      <c r="E10600"/>
      <c r="F10600"/>
    </row>
    <row r="10601" spans="1:6">
      <c r="A10601"/>
      <c r="E10601"/>
      <c r="F10601"/>
    </row>
    <row r="10602" spans="1:6">
      <c r="A10602"/>
      <c r="E10602"/>
      <c r="F10602"/>
    </row>
    <row r="10603" spans="1:6">
      <c r="A10603"/>
      <c r="E10603"/>
      <c r="F10603"/>
    </row>
    <row r="10604" spans="1:6">
      <c r="A10604"/>
      <c r="E10604"/>
      <c r="F10604"/>
    </row>
    <row r="10605" spans="1:6">
      <c r="A10605"/>
      <c r="E10605"/>
      <c r="F10605"/>
    </row>
    <row r="10606" spans="1:6">
      <c r="A10606"/>
      <c r="E10606"/>
      <c r="F10606"/>
    </row>
    <row r="10607" spans="1:6">
      <c r="A10607"/>
      <c r="E10607"/>
      <c r="F10607"/>
    </row>
    <row r="10608" spans="1:6">
      <c r="A10608"/>
      <c r="E10608"/>
      <c r="F10608"/>
    </row>
    <row r="10609" spans="1:6">
      <c r="A10609"/>
      <c r="E10609"/>
      <c r="F10609"/>
    </row>
    <row r="10610" spans="1:6">
      <c r="A10610"/>
      <c r="E10610"/>
      <c r="F10610"/>
    </row>
    <row r="10611" spans="1:6">
      <c r="A10611"/>
      <c r="E10611"/>
      <c r="F10611"/>
    </row>
    <row r="10612" spans="1:6">
      <c r="A10612"/>
      <c r="E10612"/>
      <c r="F10612"/>
    </row>
    <row r="10613" spans="1:6">
      <c r="A10613"/>
      <c r="E10613"/>
      <c r="F10613"/>
    </row>
    <row r="10614" spans="1:6">
      <c r="A10614"/>
      <c r="E10614"/>
      <c r="F10614"/>
    </row>
    <row r="10615" spans="1:6">
      <c r="A10615"/>
      <c r="E10615"/>
      <c r="F10615"/>
    </row>
    <row r="10616" spans="1:6">
      <c r="A10616"/>
      <c r="E10616"/>
      <c r="F10616"/>
    </row>
    <row r="10617" spans="1:6">
      <c r="A10617"/>
      <c r="E10617"/>
      <c r="F10617"/>
    </row>
    <row r="10618" spans="1:6">
      <c r="A10618"/>
      <c r="E10618"/>
      <c r="F10618"/>
    </row>
    <row r="10619" spans="1:6">
      <c r="A10619"/>
      <c r="E10619"/>
      <c r="F10619"/>
    </row>
    <row r="10620" spans="1:6">
      <c r="A10620"/>
      <c r="E10620"/>
      <c r="F10620"/>
    </row>
    <row r="10621" spans="1:6">
      <c r="A10621"/>
      <c r="E10621"/>
      <c r="F10621"/>
    </row>
    <row r="10622" spans="1:6">
      <c r="A10622"/>
      <c r="E10622"/>
      <c r="F10622"/>
    </row>
    <row r="10623" spans="1:6">
      <c r="A10623"/>
      <c r="E10623"/>
      <c r="F10623"/>
    </row>
    <row r="10624" spans="1:6">
      <c r="A10624"/>
      <c r="E10624"/>
      <c r="F10624"/>
    </row>
    <row r="10625" spans="1:6">
      <c r="A10625"/>
      <c r="E10625"/>
      <c r="F10625"/>
    </row>
    <row r="10626" spans="1:6">
      <c r="A10626"/>
      <c r="E10626"/>
      <c r="F10626"/>
    </row>
    <row r="10627" spans="1:6">
      <c r="A10627"/>
      <c r="E10627"/>
      <c r="F10627"/>
    </row>
    <row r="10628" spans="1:6">
      <c r="A10628"/>
      <c r="E10628"/>
      <c r="F10628"/>
    </row>
    <row r="10629" spans="1:6">
      <c r="A10629"/>
      <c r="E10629"/>
      <c r="F10629"/>
    </row>
    <row r="10630" spans="1:6">
      <c r="A10630"/>
      <c r="E10630"/>
      <c r="F10630"/>
    </row>
    <row r="10631" spans="1:6">
      <c r="A10631"/>
      <c r="E10631"/>
      <c r="F10631"/>
    </row>
    <row r="10632" spans="1:6">
      <c r="A10632"/>
      <c r="E10632"/>
      <c r="F10632"/>
    </row>
    <row r="10633" spans="1:6">
      <c r="A10633"/>
      <c r="E10633"/>
      <c r="F10633"/>
    </row>
    <row r="10634" spans="1:6">
      <c r="A10634"/>
      <c r="E10634"/>
      <c r="F10634"/>
    </row>
    <row r="10635" spans="1:6">
      <c r="A10635"/>
      <c r="E10635"/>
      <c r="F10635"/>
    </row>
    <row r="10636" spans="1:6">
      <c r="A10636"/>
      <c r="E10636"/>
      <c r="F10636"/>
    </row>
    <row r="10637" spans="1:6">
      <c r="A10637"/>
      <c r="E10637"/>
      <c r="F10637"/>
    </row>
    <row r="10638" spans="1:6">
      <c r="A10638"/>
      <c r="E10638"/>
      <c r="F10638"/>
    </row>
    <row r="10639" spans="1:6">
      <c r="A10639"/>
      <c r="E10639"/>
      <c r="F10639"/>
    </row>
    <row r="10640" spans="1:6">
      <c r="A10640"/>
      <c r="E10640"/>
      <c r="F10640"/>
    </row>
    <row r="10641" spans="1:6">
      <c r="A10641"/>
      <c r="E10641"/>
      <c r="F10641"/>
    </row>
    <row r="10642" spans="1:6">
      <c r="A10642"/>
      <c r="E10642"/>
      <c r="F10642"/>
    </row>
    <row r="10643" spans="1:6">
      <c r="A10643"/>
      <c r="E10643"/>
      <c r="F10643"/>
    </row>
    <row r="10644" spans="1:6">
      <c r="A10644"/>
      <c r="E10644"/>
      <c r="F10644"/>
    </row>
    <row r="10645" spans="1:6">
      <c r="A10645"/>
      <c r="E10645"/>
      <c r="F10645"/>
    </row>
    <row r="10646" spans="1:6">
      <c r="A10646"/>
      <c r="E10646"/>
      <c r="F10646"/>
    </row>
    <row r="10647" spans="1:6">
      <c r="A10647"/>
      <c r="E10647"/>
      <c r="F10647"/>
    </row>
    <row r="10648" spans="1:6">
      <c r="A10648"/>
      <c r="E10648"/>
      <c r="F10648"/>
    </row>
    <row r="10649" spans="1:6">
      <c r="A10649"/>
      <c r="E10649"/>
      <c r="F10649"/>
    </row>
    <row r="10650" spans="1:6">
      <c r="A10650"/>
      <c r="E10650"/>
      <c r="F10650"/>
    </row>
    <row r="10651" spans="1:6">
      <c r="A10651"/>
      <c r="E10651"/>
      <c r="F10651"/>
    </row>
    <row r="10652" spans="1:6">
      <c r="A10652"/>
      <c r="E10652"/>
      <c r="F10652"/>
    </row>
    <row r="10653" spans="1:6">
      <c r="A10653"/>
      <c r="E10653"/>
      <c r="F10653"/>
    </row>
    <row r="10654" spans="1:6">
      <c r="A10654"/>
      <c r="E10654"/>
      <c r="F10654"/>
    </row>
    <row r="10655" spans="1:6">
      <c r="A10655"/>
      <c r="E10655"/>
      <c r="F10655"/>
    </row>
    <row r="10656" spans="1:6">
      <c r="A10656"/>
      <c r="E10656"/>
      <c r="F10656"/>
    </row>
    <row r="10657" spans="1:6">
      <c r="A10657"/>
      <c r="E10657"/>
      <c r="F10657"/>
    </row>
    <row r="10658" spans="1:6">
      <c r="A10658"/>
      <c r="E10658"/>
      <c r="F10658"/>
    </row>
    <row r="10659" spans="1:6">
      <c r="A10659"/>
      <c r="E10659"/>
      <c r="F10659"/>
    </row>
    <row r="10660" spans="1:6">
      <c r="A10660"/>
      <c r="E10660"/>
      <c r="F10660"/>
    </row>
    <row r="10661" spans="1:6">
      <c r="A10661"/>
      <c r="E10661"/>
      <c r="F10661"/>
    </row>
    <row r="10662" spans="1:6">
      <c r="A10662"/>
      <c r="E10662"/>
      <c r="F10662"/>
    </row>
    <row r="10663" spans="1:6">
      <c r="A10663"/>
      <c r="E10663"/>
      <c r="F10663"/>
    </row>
    <row r="10664" spans="1:6">
      <c r="A10664"/>
      <c r="E10664"/>
      <c r="F10664"/>
    </row>
    <row r="10665" spans="1:6">
      <c r="A10665"/>
      <c r="E10665"/>
      <c r="F10665"/>
    </row>
    <row r="10666" spans="1:6">
      <c r="A10666"/>
      <c r="E10666"/>
      <c r="F10666"/>
    </row>
    <row r="10667" spans="1:6">
      <c r="A10667"/>
      <c r="E10667"/>
      <c r="F10667"/>
    </row>
    <row r="10668" spans="1:6">
      <c r="A10668"/>
      <c r="E10668"/>
      <c r="F10668"/>
    </row>
    <row r="10669" spans="1:6">
      <c r="A10669"/>
      <c r="E10669"/>
      <c r="F10669"/>
    </row>
    <row r="10670" spans="1:6">
      <c r="A10670"/>
      <c r="E10670"/>
      <c r="F10670"/>
    </row>
    <row r="10671" spans="1:6">
      <c r="A10671"/>
      <c r="E10671"/>
      <c r="F10671"/>
    </row>
    <row r="10672" spans="1:6">
      <c r="A10672"/>
      <c r="E10672"/>
      <c r="F10672"/>
    </row>
    <row r="10673" spans="1:6">
      <c r="A10673"/>
      <c r="E10673"/>
      <c r="F10673"/>
    </row>
    <row r="10674" spans="1:6">
      <c r="A10674"/>
      <c r="E10674"/>
      <c r="F10674"/>
    </row>
    <row r="10675" spans="1:6">
      <c r="A10675"/>
      <c r="E10675"/>
      <c r="F10675"/>
    </row>
    <row r="10676" spans="1:6">
      <c r="A10676"/>
      <c r="E10676"/>
      <c r="F10676"/>
    </row>
    <row r="10677" spans="1:6">
      <c r="A10677"/>
      <c r="E10677"/>
      <c r="F10677"/>
    </row>
    <row r="10678" spans="1:6">
      <c r="A10678"/>
      <c r="E10678"/>
      <c r="F10678"/>
    </row>
    <row r="10679" spans="1:6">
      <c r="A10679"/>
      <c r="E10679"/>
      <c r="F10679"/>
    </row>
    <row r="10680" spans="1:6">
      <c r="A10680"/>
      <c r="E10680"/>
      <c r="F10680"/>
    </row>
    <row r="10681" spans="1:6">
      <c r="A10681"/>
      <c r="E10681"/>
      <c r="F10681"/>
    </row>
    <row r="10682" spans="1:6">
      <c r="A10682"/>
      <c r="E10682"/>
      <c r="F10682"/>
    </row>
    <row r="10683" spans="1:6">
      <c r="A10683"/>
      <c r="E10683"/>
      <c r="F10683"/>
    </row>
    <row r="10684" spans="1:6">
      <c r="A10684"/>
      <c r="E10684"/>
      <c r="F10684"/>
    </row>
    <row r="10685" spans="1:6">
      <c r="A10685"/>
      <c r="E10685"/>
      <c r="F10685"/>
    </row>
    <row r="10686" spans="1:6">
      <c r="A10686"/>
      <c r="E10686"/>
      <c r="F10686"/>
    </row>
    <row r="10687" spans="1:6">
      <c r="A10687"/>
      <c r="E10687"/>
      <c r="F10687"/>
    </row>
    <row r="10688" spans="1:6">
      <c r="A10688"/>
      <c r="E10688"/>
      <c r="F10688"/>
    </row>
    <row r="10689" spans="1:6">
      <c r="A10689"/>
      <c r="E10689"/>
      <c r="F10689"/>
    </row>
    <row r="10690" spans="1:6">
      <c r="A10690"/>
      <c r="E10690"/>
      <c r="F10690"/>
    </row>
    <row r="10691" spans="1:6">
      <c r="A10691"/>
      <c r="E10691"/>
      <c r="F10691"/>
    </row>
    <row r="10692" spans="1:6">
      <c r="A10692"/>
      <c r="E10692"/>
      <c r="F10692"/>
    </row>
    <row r="10693" spans="1:6">
      <c r="A10693"/>
      <c r="E10693"/>
      <c r="F10693"/>
    </row>
    <row r="10694" spans="1:6">
      <c r="A10694"/>
      <c r="E10694"/>
      <c r="F10694"/>
    </row>
    <row r="10695" spans="1:6">
      <c r="A10695"/>
      <c r="E10695"/>
      <c r="F10695"/>
    </row>
    <row r="10696" spans="1:6">
      <c r="A10696"/>
      <c r="E10696"/>
      <c r="F10696"/>
    </row>
    <row r="10697" spans="1:6">
      <c r="A10697"/>
      <c r="E10697"/>
      <c r="F10697"/>
    </row>
    <row r="10698" spans="1:6">
      <c r="A10698"/>
      <c r="E10698"/>
      <c r="F10698"/>
    </row>
    <row r="10699" spans="1:6">
      <c r="A10699"/>
      <c r="E10699"/>
      <c r="F10699"/>
    </row>
    <row r="10700" spans="1:6">
      <c r="A10700"/>
      <c r="E10700"/>
      <c r="F10700"/>
    </row>
    <row r="10701" spans="1:6">
      <c r="A10701"/>
      <c r="E10701"/>
      <c r="F10701"/>
    </row>
    <row r="10702" spans="1:6">
      <c r="A10702"/>
      <c r="E10702"/>
      <c r="F10702"/>
    </row>
    <row r="10703" spans="1:6">
      <c r="A10703"/>
      <c r="E10703"/>
      <c r="F10703"/>
    </row>
    <row r="10704" spans="1:6">
      <c r="A10704"/>
      <c r="E10704"/>
      <c r="F10704"/>
    </row>
    <row r="10705" spans="1:6">
      <c r="A10705"/>
      <c r="E10705"/>
      <c r="F10705"/>
    </row>
    <row r="10706" spans="1:6">
      <c r="A10706"/>
      <c r="E10706"/>
      <c r="F10706"/>
    </row>
    <row r="10707" spans="1:6">
      <c r="A10707"/>
      <c r="E10707"/>
      <c r="F10707"/>
    </row>
    <row r="10708" spans="1:6">
      <c r="A10708"/>
      <c r="E10708"/>
      <c r="F10708"/>
    </row>
    <row r="10709" spans="1:6">
      <c r="A10709"/>
      <c r="E10709"/>
      <c r="F10709"/>
    </row>
    <row r="10710" spans="1:6">
      <c r="A10710"/>
      <c r="E10710"/>
      <c r="F10710"/>
    </row>
    <row r="10711" spans="1:6">
      <c r="A10711"/>
      <c r="E10711"/>
      <c r="F10711"/>
    </row>
    <row r="10712" spans="1:6">
      <c r="A10712"/>
      <c r="E10712"/>
      <c r="F10712"/>
    </row>
    <row r="10713" spans="1:6">
      <c r="A10713"/>
      <c r="E10713"/>
      <c r="F10713"/>
    </row>
    <row r="10714" spans="1:6">
      <c r="A10714"/>
      <c r="E10714"/>
      <c r="F10714"/>
    </row>
    <row r="10715" spans="1:6">
      <c r="A10715"/>
      <c r="E10715"/>
      <c r="F10715"/>
    </row>
    <row r="10716" spans="1:6">
      <c r="A10716"/>
      <c r="E10716"/>
      <c r="F10716"/>
    </row>
    <row r="10717" spans="1:6">
      <c r="A10717"/>
      <c r="E10717"/>
      <c r="F10717"/>
    </row>
    <row r="10718" spans="1:6">
      <c r="A10718"/>
      <c r="E10718"/>
      <c r="F10718"/>
    </row>
    <row r="10719" spans="1:6">
      <c r="A10719"/>
      <c r="E10719"/>
      <c r="F10719"/>
    </row>
    <row r="10720" spans="1:6">
      <c r="A10720"/>
      <c r="E10720"/>
      <c r="F10720"/>
    </row>
    <row r="10721" spans="1:6">
      <c r="A10721"/>
      <c r="E10721"/>
      <c r="F10721"/>
    </row>
    <row r="10722" spans="1:6">
      <c r="A10722"/>
      <c r="E10722"/>
      <c r="F10722"/>
    </row>
    <row r="10723" spans="1:6">
      <c r="A10723"/>
      <c r="E10723"/>
      <c r="F10723"/>
    </row>
    <row r="10724" spans="1:6">
      <c r="A10724"/>
      <c r="E10724"/>
      <c r="F10724"/>
    </row>
    <row r="10725" spans="1:6">
      <c r="A10725"/>
      <c r="E10725"/>
      <c r="F10725"/>
    </row>
    <row r="10726" spans="1:6">
      <c r="A10726"/>
      <c r="E10726"/>
      <c r="F10726"/>
    </row>
    <row r="10727" spans="1:6">
      <c r="A10727"/>
      <c r="E10727"/>
      <c r="F10727"/>
    </row>
    <row r="10728" spans="1:6">
      <c r="A10728"/>
      <c r="E10728"/>
      <c r="F10728"/>
    </row>
    <row r="10729" spans="1:6">
      <c r="A10729"/>
      <c r="E10729"/>
      <c r="F10729"/>
    </row>
    <row r="10730" spans="1:6">
      <c r="A10730"/>
      <c r="E10730"/>
      <c r="F10730"/>
    </row>
    <row r="10731" spans="1:6">
      <c r="A10731"/>
      <c r="E10731"/>
      <c r="F10731"/>
    </row>
    <row r="10732" spans="1:6">
      <c r="A10732"/>
      <c r="E10732"/>
      <c r="F10732"/>
    </row>
    <row r="10733" spans="1:6">
      <c r="A10733"/>
      <c r="E10733"/>
      <c r="F10733"/>
    </row>
    <row r="10734" spans="1:6">
      <c r="A10734"/>
      <c r="E10734"/>
      <c r="F10734"/>
    </row>
    <row r="10735" spans="1:6">
      <c r="A10735"/>
      <c r="E10735"/>
      <c r="F10735"/>
    </row>
    <row r="10736" spans="1:6">
      <c r="A10736"/>
      <c r="E10736"/>
      <c r="F10736"/>
    </row>
    <row r="10737" spans="1:6">
      <c r="A10737"/>
      <c r="E10737"/>
      <c r="F10737"/>
    </row>
    <row r="10738" spans="1:6">
      <c r="A10738"/>
      <c r="E10738"/>
      <c r="F10738"/>
    </row>
    <row r="10739" spans="1:6">
      <c r="A10739"/>
      <c r="E10739"/>
      <c r="F10739"/>
    </row>
    <row r="10740" spans="1:6">
      <c r="A10740"/>
      <c r="E10740"/>
      <c r="F10740"/>
    </row>
    <row r="10741" spans="1:6">
      <c r="A10741"/>
      <c r="E10741"/>
      <c r="F10741"/>
    </row>
    <row r="10742" spans="1:6">
      <c r="A10742"/>
      <c r="E10742"/>
      <c r="F10742"/>
    </row>
    <row r="10743" spans="1:6">
      <c r="A10743"/>
      <c r="E10743"/>
      <c r="F10743"/>
    </row>
    <row r="10744" spans="1:6">
      <c r="A10744"/>
      <c r="E10744"/>
      <c r="F10744"/>
    </row>
    <row r="10745" spans="1:6">
      <c r="A10745"/>
      <c r="E10745"/>
      <c r="F10745"/>
    </row>
    <row r="10746" spans="1:6">
      <c r="A10746"/>
      <c r="E10746"/>
      <c r="F10746"/>
    </row>
    <row r="10747" spans="1:6">
      <c r="A10747"/>
      <c r="E10747"/>
      <c r="F10747"/>
    </row>
    <row r="10748" spans="1:6">
      <c r="A10748"/>
      <c r="E10748"/>
      <c r="F10748"/>
    </row>
    <row r="10749" spans="1:6">
      <c r="A10749"/>
      <c r="E10749"/>
      <c r="F10749"/>
    </row>
    <row r="10750" spans="1:6">
      <c r="A10750"/>
      <c r="E10750"/>
      <c r="F10750"/>
    </row>
    <row r="10751" spans="1:6">
      <c r="A10751"/>
      <c r="E10751"/>
      <c r="F10751"/>
    </row>
    <row r="10752" spans="1:6">
      <c r="A10752"/>
      <c r="E10752"/>
      <c r="F10752"/>
    </row>
    <row r="10753" spans="1:6">
      <c r="A10753"/>
      <c r="E10753"/>
      <c r="F10753"/>
    </row>
    <row r="10754" spans="1:6">
      <c r="A10754"/>
      <c r="E10754"/>
      <c r="F10754"/>
    </row>
    <row r="10755" spans="1:6">
      <c r="A10755"/>
      <c r="E10755"/>
      <c r="F10755"/>
    </row>
    <row r="10756" spans="1:6">
      <c r="A10756"/>
      <c r="E10756"/>
      <c r="F10756"/>
    </row>
    <row r="10757" spans="1:6">
      <c r="A10757"/>
      <c r="E10757"/>
      <c r="F10757"/>
    </row>
    <row r="10758" spans="1:6">
      <c r="A10758"/>
      <c r="E10758"/>
      <c r="F10758"/>
    </row>
    <row r="10759" spans="1:6">
      <c r="A10759"/>
      <c r="E10759"/>
      <c r="F10759"/>
    </row>
    <row r="10760" spans="1:6">
      <c r="A10760"/>
      <c r="E10760"/>
      <c r="F10760"/>
    </row>
    <row r="10761" spans="1:6">
      <c r="A10761"/>
      <c r="E10761"/>
      <c r="F10761"/>
    </row>
    <row r="10762" spans="1:6">
      <c r="A10762"/>
      <c r="E10762"/>
      <c r="F10762"/>
    </row>
    <row r="10763" spans="1:6">
      <c r="A10763"/>
      <c r="E10763"/>
      <c r="F10763"/>
    </row>
    <row r="10764" spans="1:6">
      <c r="A10764"/>
      <c r="E10764"/>
      <c r="F10764"/>
    </row>
    <row r="10765" spans="1:6">
      <c r="A10765"/>
      <c r="E10765"/>
      <c r="F10765"/>
    </row>
    <row r="10766" spans="1:6">
      <c r="A10766"/>
      <c r="E10766"/>
      <c r="F10766"/>
    </row>
    <row r="10767" spans="1:6">
      <c r="A10767"/>
      <c r="E10767"/>
      <c r="F10767"/>
    </row>
    <row r="10768" spans="1:6">
      <c r="A10768"/>
      <c r="E10768"/>
      <c r="F10768"/>
    </row>
    <row r="10769" spans="1:6">
      <c r="A10769"/>
      <c r="E10769"/>
      <c r="F10769"/>
    </row>
    <row r="10770" spans="1:6">
      <c r="A10770"/>
      <c r="E10770"/>
      <c r="F10770"/>
    </row>
    <row r="10771" spans="1:6">
      <c r="A10771"/>
      <c r="E10771"/>
      <c r="F10771"/>
    </row>
    <row r="10772" spans="1:6">
      <c r="A10772"/>
      <c r="E10772"/>
      <c r="F10772"/>
    </row>
    <row r="10773" spans="1:6">
      <c r="A10773"/>
      <c r="E10773"/>
      <c r="F10773"/>
    </row>
    <row r="10774" spans="1:6">
      <c r="A10774"/>
      <c r="E10774"/>
      <c r="F10774"/>
    </row>
    <row r="10775" spans="1:6">
      <c r="A10775"/>
      <c r="E10775"/>
      <c r="F10775"/>
    </row>
    <row r="10776" spans="1:6">
      <c r="A10776"/>
      <c r="E10776"/>
      <c r="F10776"/>
    </row>
    <row r="10777" spans="1:6">
      <c r="A10777"/>
      <c r="E10777"/>
      <c r="F10777"/>
    </row>
    <row r="10778" spans="1:6">
      <c r="A10778"/>
      <c r="E10778"/>
      <c r="F10778"/>
    </row>
    <row r="10779" spans="1:6">
      <c r="A10779"/>
      <c r="E10779"/>
      <c r="F10779"/>
    </row>
    <row r="10780" spans="1:6">
      <c r="A10780"/>
      <c r="E10780"/>
      <c r="F10780"/>
    </row>
    <row r="10781" spans="1:6">
      <c r="A10781"/>
      <c r="E10781"/>
      <c r="F10781"/>
    </row>
    <row r="10782" spans="1:6">
      <c r="A10782"/>
      <c r="E10782"/>
      <c r="F10782"/>
    </row>
    <row r="10783" spans="1:6">
      <c r="A10783"/>
      <c r="E10783"/>
      <c r="F10783"/>
    </row>
    <row r="10784" spans="1:6">
      <c r="A10784"/>
      <c r="E10784"/>
      <c r="F10784"/>
    </row>
    <row r="10785" spans="1:6">
      <c r="A10785"/>
      <c r="E10785"/>
      <c r="F10785"/>
    </row>
    <row r="10786" spans="1:6">
      <c r="A10786"/>
      <c r="E10786"/>
      <c r="F10786"/>
    </row>
    <row r="10787" spans="1:6">
      <c r="A10787"/>
      <c r="E10787"/>
      <c r="F10787"/>
    </row>
    <row r="10788" spans="1:6">
      <c r="A10788"/>
      <c r="E10788"/>
      <c r="F10788"/>
    </row>
    <row r="10789" spans="1:6">
      <c r="A10789"/>
      <c r="E10789"/>
      <c r="F10789"/>
    </row>
    <row r="10790" spans="1:6">
      <c r="A10790"/>
      <c r="E10790"/>
      <c r="F10790"/>
    </row>
    <row r="10791" spans="1:6">
      <c r="A10791"/>
      <c r="E10791"/>
      <c r="F10791"/>
    </row>
    <row r="10792" spans="1:6">
      <c r="A10792"/>
      <c r="E10792"/>
      <c r="F10792"/>
    </row>
    <row r="10793" spans="1:6">
      <c r="A10793"/>
      <c r="E10793"/>
      <c r="F10793"/>
    </row>
    <row r="10794" spans="1:6">
      <c r="A10794"/>
      <c r="E10794"/>
      <c r="F10794"/>
    </row>
    <row r="10795" spans="1:6">
      <c r="A10795"/>
      <c r="E10795"/>
      <c r="F10795"/>
    </row>
    <row r="10796" spans="1:6">
      <c r="A10796"/>
      <c r="E10796"/>
      <c r="F10796"/>
    </row>
    <row r="10797" spans="1:6">
      <c r="A10797"/>
      <c r="E10797"/>
      <c r="F10797"/>
    </row>
    <row r="10798" spans="1:6">
      <c r="A10798"/>
      <c r="E10798"/>
      <c r="F10798"/>
    </row>
    <row r="10799" spans="1:6">
      <c r="A10799"/>
      <c r="E10799"/>
      <c r="F10799"/>
    </row>
    <row r="10800" spans="1:6">
      <c r="A10800"/>
      <c r="E10800"/>
      <c r="F10800"/>
    </row>
    <row r="10801" spans="1:6">
      <c r="A10801"/>
      <c r="E10801"/>
      <c r="F10801"/>
    </row>
    <row r="10802" spans="1:6">
      <c r="A10802"/>
      <c r="E10802"/>
      <c r="F10802"/>
    </row>
    <row r="10803" spans="1:6">
      <c r="A10803"/>
      <c r="E10803"/>
      <c r="F10803"/>
    </row>
    <row r="10804" spans="1:6">
      <c r="A10804"/>
      <c r="E10804"/>
      <c r="F10804"/>
    </row>
    <row r="10805" spans="1:6">
      <c r="A10805"/>
      <c r="E10805"/>
      <c r="F10805"/>
    </row>
    <row r="10806" spans="1:6">
      <c r="A10806"/>
      <c r="E10806"/>
      <c r="F10806"/>
    </row>
    <row r="10807" spans="1:6">
      <c r="A10807"/>
      <c r="E10807"/>
      <c r="F10807"/>
    </row>
    <row r="10808" spans="1:6">
      <c r="A10808"/>
      <c r="E10808"/>
      <c r="F10808"/>
    </row>
    <row r="10809" spans="1:6">
      <c r="A10809"/>
      <c r="E10809"/>
      <c r="F10809"/>
    </row>
    <row r="10810" spans="1:6">
      <c r="A10810"/>
      <c r="E10810"/>
      <c r="F10810"/>
    </row>
    <row r="10811" spans="1:6">
      <c r="A10811"/>
      <c r="E10811"/>
      <c r="F10811"/>
    </row>
    <row r="10812" spans="1:6">
      <c r="A10812"/>
      <c r="E10812"/>
      <c r="F10812"/>
    </row>
    <row r="10813" spans="1:6">
      <c r="A10813"/>
      <c r="E10813"/>
      <c r="F10813"/>
    </row>
    <row r="10814" spans="1:6">
      <c r="A10814"/>
      <c r="E10814"/>
      <c r="F10814"/>
    </row>
    <row r="10815" spans="1:6">
      <c r="A10815"/>
      <c r="E10815"/>
      <c r="F10815"/>
    </row>
    <row r="10816" spans="1:6">
      <c r="A10816"/>
      <c r="E10816"/>
      <c r="F10816"/>
    </row>
    <row r="10817" spans="1:6">
      <c r="A10817"/>
      <c r="E10817"/>
      <c r="F10817"/>
    </row>
    <row r="10818" spans="1:6">
      <c r="A10818"/>
      <c r="E10818"/>
      <c r="F10818"/>
    </row>
    <row r="10819" spans="1:6">
      <c r="A10819"/>
      <c r="E10819"/>
      <c r="F10819"/>
    </row>
    <row r="10820" spans="1:6">
      <c r="A10820"/>
      <c r="E10820"/>
      <c r="F10820"/>
    </row>
    <row r="10821" spans="1:6">
      <c r="A10821"/>
      <c r="E10821"/>
      <c r="F10821"/>
    </row>
    <row r="10822" spans="1:6">
      <c r="A10822"/>
      <c r="E10822"/>
      <c r="F10822"/>
    </row>
    <row r="10823" spans="1:6">
      <c r="A10823"/>
      <c r="E10823"/>
      <c r="F10823"/>
    </row>
    <row r="10824" spans="1:6">
      <c r="A10824"/>
      <c r="E10824"/>
      <c r="F10824"/>
    </row>
    <row r="10825" spans="1:6">
      <c r="A10825"/>
      <c r="E10825"/>
      <c r="F10825"/>
    </row>
    <row r="10826" spans="1:6">
      <c r="A10826"/>
      <c r="E10826"/>
      <c r="F10826"/>
    </row>
    <row r="10827" spans="1:6">
      <c r="A10827"/>
      <c r="E10827"/>
      <c r="F10827"/>
    </row>
    <row r="10828" spans="1:6">
      <c r="A10828"/>
      <c r="E10828"/>
      <c r="F10828"/>
    </row>
    <row r="10829" spans="1:6">
      <c r="A10829"/>
      <c r="E10829"/>
      <c r="F10829"/>
    </row>
    <row r="10830" spans="1:6">
      <c r="A10830"/>
      <c r="E10830"/>
      <c r="F10830"/>
    </row>
    <row r="10831" spans="1:6">
      <c r="A10831"/>
      <c r="E10831"/>
      <c r="F10831"/>
    </row>
    <row r="10832" spans="1:6">
      <c r="A10832"/>
      <c r="E10832"/>
      <c r="F10832"/>
    </row>
    <row r="10833" spans="1:6">
      <c r="A10833"/>
      <c r="E10833"/>
      <c r="F10833"/>
    </row>
    <row r="10834" spans="1:6">
      <c r="A10834"/>
      <c r="E10834"/>
      <c r="F10834"/>
    </row>
    <row r="10835" spans="1:6">
      <c r="A10835"/>
      <c r="E10835"/>
      <c r="F10835"/>
    </row>
    <row r="10836" spans="1:6">
      <c r="A10836"/>
      <c r="E10836"/>
      <c r="F10836"/>
    </row>
    <row r="10837" spans="1:6">
      <c r="A10837"/>
      <c r="E10837"/>
      <c r="F10837"/>
    </row>
    <row r="10838" spans="1:6">
      <c r="A10838"/>
      <c r="E10838"/>
      <c r="F10838"/>
    </row>
    <row r="10839" spans="1:6">
      <c r="A10839"/>
      <c r="E10839"/>
      <c r="F10839"/>
    </row>
    <row r="10840" spans="1:6">
      <c r="A10840"/>
      <c r="E10840"/>
      <c r="F10840"/>
    </row>
    <row r="10841" spans="1:6">
      <c r="A10841"/>
      <c r="E10841"/>
      <c r="F10841"/>
    </row>
    <row r="10842" spans="1:6">
      <c r="A10842"/>
      <c r="E10842"/>
      <c r="F10842"/>
    </row>
    <row r="10843" spans="1:6">
      <c r="A10843"/>
      <c r="E10843"/>
      <c r="F10843"/>
    </row>
    <row r="10844" spans="1:6">
      <c r="A10844"/>
      <c r="E10844"/>
      <c r="F10844"/>
    </row>
    <row r="10845" spans="1:6">
      <c r="A10845"/>
      <c r="E10845"/>
      <c r="F10845"/>
    </row>
    <row r="10846" spans="1:6">
      <c r="A10846"/>
      <c r="E10846"/>
      <c r="F10846"/>
    </row>
    <row r="10847" spans="1:6">
      <c r="A10847"/>
      <c r="E10847"/>
      <c r="F10847"/>
    </row>
    <row r="10848" spans="1:6">
      <c r="A10848"/>
      <c r="E10848"/>
      <c r="F10848"/>
    </row>
    <row r="10849" spans="1:6">
      <c r="A10849"/>
      <c r="E10849"/>
      <c r="F10849"/>
    </row>
    <row r="10850" spans="1:6">
      <c r="A10850"/>
      <c r="E10850"/>
      <c r="F10850"/>
    </row>
    <row r="10851" spans="1:6">
      <c r="A10851"/>
      <c r="E10851"/>
      <c r="F10851"/>
    </row>
    <row r="10852" spans="1:6">
      <c r="A10852"/>
      <c r="E10852"/>
      <c r="F10852"/>
    </row>
    <row r="10853" spans="1:6">
      <c r="A10853"/>
      <c r="E10853"/>
      <c r="F10853"/>
    </row>
    <row r="10854" spans="1:6">
      <c r="A10854"/>
      <c r="E10854"/>
      <c r="F10854"/>
    </row>
    <row r="10855" spans="1:6">
      <c r="A10855"/>
      <c r="E10855"/>
      <c r="F10855"/>
    </row>
    <row r="10856" spans="1:6">
      <c r="A10856"/>
      <c r="E10856"/>
      <c r="F10856"/>
    </row>
    <row r="10857" spans="1:6">
      <c r="A10857"/>
      <c r="E10857"/>
      <c r="F10857"/>
    </row>
    <row r="10858" spans="1:6">
      <c r="A10858"/>
      <c r="E10858"/>
      <c r="F10858"/>
    </row>
    <row r="10859" spans="1:6">
      <c r="A10859"/>
      <c r="E10859"/>
      <c r="F10859"/>
    </row>
    <row r="10860" spans="1:6">
      <c r="A10860"/>
      <c r="E10860"/>
      <c r="F10860"/>
    </row>
    <row r="10861" spans="1:6">
      <c r="A10861"/>
      <c r="E10861"/>
      <c r="F10861"/>
    </row>
    <row r="10862" spans="1:6">
      <c r="A10862"/>
      <c r="E10862"/>
      <c r="F10862"/>
    </row>
    <row r="10863" spans="1:6">
      <c r="A10863"/>
      <c r="E10863"/>
      <c r="F10863"/>
    </row>
    <row r="10864" spans="1:6">
      <c r="A10864"/>
      <c r="E10864"/>
      <c r="F10864"/>
    </row>
    <row r="10865" spans="1:6">
      <c r="A10865"/>
      <c r="E10865"/>
      <c r="F10865"/>
    </row>
    <row r="10866" spans="1:6">
      <c r="A10866"/>
      <c r="E10866"/>
      <c r="F10866"/>
    </row>
    <row r="10867" spans="1:6">
      <c r="A10867"/>
      <c r="E10867"/>
      <c r="F10867"/>
    </row>
    <row r="10868" spans="1:6">
      <c r="A10868"/>
      <c r="E10868"/>
      <c r="F10868"/>
    </row>
    <row r="10869" spans="1:6">
      <c r="A10869"/>
      <c r="E10869"/>
      <c r="F10869"/>
    </row>
    <row r="10870" spans="1:6">
      <c r="A10870"/>
      <c r="E10870"/>
      <c r="F10870"/>
    </row>
    <row r="10871" spans="1:6">
      <c r="A10871"/>
      <c r="E10871"/>
      <c r="F10871"/>
    </row>
    <row r="10872" spans="1:6">
      <c r="A10872"/>
      <c r="E10872"/>
      <c r="F10872"/>
    </row>
    <row r="10873" spans="1:6">
      <c r="A10873"/>
      <c r="E10873"/>
      <c r="F10873"/>
    </row>
    <row r="10874" spans="1:6">
      <c r="A10874"/>
      <c r="E10874"/>
      <c r="F10874"/>
    </row>
    <row r="10875" spans="1:6">
      <c r="A10875"/>
      <c r="E10875"/>
      <c r="F10875"/>
    </row>
    <row r="10876" spans="1:6">
      <c r="A10876"/>
      <c r="E10876"/>
      <c r="F10876"/>
    </row>
    <row r="10877" spans="1:6">
      <c r="A10877"/>
      <c r="E10877"/>
      <c r="F10877"/>
    </row>
    <row r="10878" spans="1:6">
      <c r="A10878"/>
      <c r="E10878"/>
      <c r="F10878"/>
    </row>
    <row r="10879" spans="1:6">
      <c r="A10879"/>
      <c r="E10879"/>
      <c r="F10879"/>
    </row>
    <row r="10880" spans="1:6">
      <c r="A10880"/>
      <c r="E10880"/>
      <c r="F10880"/>
    </row>
    <row r="10881" spans="1:6">
      <c r="A10881"/>
      <c r="E10881"/>
      <c r="F10881"/>
    </row>
    <row r="10882" spans="1:6">
      <c r="A10882"/>
      <c r="E10882"/>
      <c r="F10882"/>
    </row>
    <row r="10883" spans="1:6">
      <c r="A10883"/>
      <c r="E10883"/>
      <c r="F10883"/>
    </row>
    <row r="10884" spans="1:6">
      <c r="A10884"/>
      <c r="E10884"/>
      <c r="F10884"/>
    </row>
    <row r="10885" spans="1:6">
      <c r="A10885"/>
      <c r="E10885"/>
      <c r="F10885"/>
    </row>
    <row r="10886" spans="1:6">
      <c r="A10886"/>
      <c r="E10886"/>
      <c r="F10886"/>
    </row>
    <row r="10887" spans="1:6">
      <c r="A10887"/>
      <c r="E10887"/>
      <c r="F10887"/>
    </row>
    <row r="10888" spans="1:6">
      <c r="A10888"/>
      <c r="E10888"/>
      <c r="F10888"/>
    </row>
    <row r="10889" spans="1:6">
      <c r="A10889"/>
      <c r="E10889"/>
      <c r="F10889"/>
    </row>
    <row r="10890" spans="1:6">
      <c r="A10890"/>
      <c r="E10890"/>
      <c r="F10890"/>
    </row>
    <row r="10891" spans="1:6">
      <c r="A10891"/>
      <c r="E10891"/>
      <c r="F10891"/>
    </row>
    <row r="10892" spans="1:6">
      <c r="A10892"/>
      <c r="E10892"/>
      <c r="F10892"/>
    </row>
    <row r="10893" spans="1:6">
      <c r="A10893"/>
      <c r="E10893"/>
      <c r="F10893"/>
    </row>
    <row r="10894" spans="1:6">
      <c r="A10894"/>
      <c r="E10894"/>
      <c r="F10894"/>
    </row>
    <row r="10895" spans="1:6">
      <c r="A10895"/>
      <c r="E10895"/>
      <c r="F10895"/>
    </row>
    <row r="10896" spans="1:6">
      <c r="A10896"/>
      <c r="E10896"/>
      <c r="F10896"/>
    </row>
    <row r="10897" spans="1:6">
      <c r="A10897"/>
      <c r="E10897"/>
      <c r="F10897"/>
    </row>
    <row r="10898" spans="1:6">
      <c r="A10898"/>
      <c r="E10898"/>
      <c r="F10898"/>
    </row>
    <row r="10899" spans="1:6">
      <c r="A10899"/>
      <c r="E10899"/>
      <c r="F10899"/>
    </row>
    <row r="10900" spans="1:6">
      <c r="A10900"/>
      <c r="E10900"/>
      <c r="F10900"/>
    </row>
    <row r="10901" spans="1:6">
      <c r="A10901"/>
      <c r="E10901"/>
      <c r="F10901"/>
    </row>
    <row r="10902" spans="1:6">
      <c r="A10902"/>
      <c r="E10902"/>
      <c r="F10902"/>
    </row>
    <row r="10903" spans="1:6">
      <c r="A10903"/>
      <c r="E10903"/>
      <c r="F10903"/>
    </row>
    <row r="10904" spans="1:6">
      <c r="A10904"/>
      <c r="E10904"/>
      <c r="F10904"/>
    </row>
    <row r="10905" spans="1:6">
      <c r="A10905"/>
      <c r="E10905"/>
      <c r="F10905"/>
    </row>
    <row r="10906" spans="1:6">
      <c r="A10906"/>
      <c r="E10906"/>
      <c r="F10906"/>
    </row>
    <row r="10907" spans="1:6">
      <c r="A10907"/>
      <c r="E10907"/>
      <c r="F10907"/>
    </row>
    <row r="10908" spans="1:6">
      <c r="A10908"/>
      <c r="E10908"/>
      <c r="F10908"/>
    </row>
    <row r="10909" spans="1:6">
      <c r="A10909"/>
      <c r="E10909"/>
      <c r="F10909"/>
    </row>
    <row r="10910" spans="1:6">
      <c r="A10910"/>
      <c r="E10910"/>
      <c r="F10910"/>
    </row>
    <row r="10911" spans="1:6">
      <c r="A10911"/>
      <c r="E10911"/>
      <c r="F10911"/>
    </row>
    <row r="10912" spans="1:6">
      <c r="A10912"/>
      <c r="E10912"/>
      <c r="F10912"/>
    </row>
    <row r="10913" spans="1:6">
      <c r="A10913"/>
      <c r="E10913"/>
      <c r="F10913"/>
    </row>
    <row r="10914" spans="1:6">
      <c r="A10914"/>
      <c r="E10914"/>
      <c r="F10914"/>
    </row>
    <row r="10915" spans="1:6">
      <c r="A10915"/>
      <c r="E10915"/>
      <c r="F10915"/>
    </row>
    <row r="10916" spans="1:6">
      <c r="A10916"/>
      <c r="E10916"/>
      <c r="F10916"/>
    </row>
    <row r="10917" spans="1:6">
      <c r="A10917"/>
      <c r="E10917"/>
      <c r="F10917"/>
    </row>
    <row r="10918" spans="1:6">
      <c r="A10918"/>
      <c r="E10918"/>
      <c r="F10918"/>
    </row>
    <row r="10919" spans="1:6">
      <c r="A10919"/>
      <c r="E10919"/>
      <c r="F10919"/>
    </row>
    <row r="10920" spans="1:6">
      <c r="A10920"/>
      <c r="E10920"/>
      <c r="F10920"/>
    </row>
    <row r="10921" spans="1:6">
      <c r="A10921"/>
      <c r="E10921"/>
      <c r="F10921"/>
    </row>
    <row r="10922" spans="1:6">
      <c r="A10922"/>
      <c r="E10922"/>
      <c r="F10922"/>
    </row>
    <row r="10923" spans="1:6">
      <c r="A10923"/>
      <c r="E10923"/>
      <c r="F10923"/>
    </row>
    <row r="10924" spans="1:6">
      <c r="A10924"/>
      <c r="E10924"/>
      <c r="F10924"/>
    </row>
    <row r="10925" spans="1:6">
      <c r="A10925"/>
      <c r="E10925"/>
      <c r="F10925"/>
    </row>
    <row r="10926" spans="1:6">
      <c r="A10926"/>
      <c r="E10926"/>
      <c r="F10926"/>
    </row>
    <row r="10927" spans="1:6">
      <c r="A10927"/>
      <c r="E10927"/>
      <c r="F10927"/>
    </row>
    <row r="10928" spans="1:6">
      <c r="A10928"/>
      <c r="E10928"/>
      <c r="F10928"/>
    </row>
    <row r="10929" spans="1:6">
      <c r="A10929"/>
      <c r="E10929"/>
      <c r="F10929"/>
    </row>
    <row r="10930" spans="1:6">
      <c r="A10930"/>
      <c r="E10930"/>
      <c r="F10930"/>
    </row>
    <row r="10931" spans="1:6">
      <c r="A10931"/>
      <c r="E10931"/>
      <c r="F10931"/>
    </row>
    <row r="10932" spans="1:6">
      <c r="A10932"/>
      <c r="E10932"/>
      <c r="F10932"/>
    </row>
    <row r="10933" spans="1:6">
      <c r="A10933"/>
      <c r="E10933"/>
      <c r="F10933"/>
    </row>
    <row r="10934" spans="1:6">
      <c r="A10934"/>
      <c r="E10934"/>
      <c r="F10934"/>
    </row>
    <row r="10935" spans="1:6">
      <c r="A10935"/>
      <c r="E10935"/>
      <c r="F10935"/>
    </row>
    <row r="10936" spans="1:6">
      <c r="A10936"/>
      <c r="E10936"/>
      <c r="F10936"/>
    </row>
    <row r="10937" spans="1:6">
      <c r="A10937"/>
      <c r="E10937"/>
      <c r="F10937"/>
    </row>
    <row r="10938" spans="1:6">
      <c r="A10938"/>
      <c r="E10938"/>
      <c r="F10938"/>
    </row>
    <row r="10939" spans="1:6">
      <c r="A10939"/>
      <c r="E10939"/>
      <c r="F10939"/>
    </row>
    <row r="10940" spans="1:6">
      <c r="A10940"/>
      <c r="E10940"/>
      <c r="F10940"/>
    </row>
    <row r="10941" spans="1:6">
      <c r="A10941"/>
      <c r="E10941"/>
      <c r="F10941"/>
    </row>
    <row r="10942" spans="1:6">
      <c r="A10942"/>
      <c r="E10942"/>
      <c r="F10942"/>
    </row>
    <row r="10943" spans="1:6">
      <c r="A10943"/>
      <c r="E10943"/>
      <c r="F10943"/>
    </row>
    <row r="10944" spans="1:6">
      <c r="A10944"/>
      <c r="E10944"/>
      <c r="F10944"/>
    </row>
    <row r="10945" spans="1:6">
      <c r="A10945"/>
      <c r="E10945"/>
      <c r="F10945"/>
    </row>
    <row r="10946" spans="1:6">
      <c r="A10946"/>
      <c r="E10946"/>
      <c r="F10946"/>
    </row>
    <row r="10947" spans="1:6">
      <c r="A10947"/>
      <c r="E10947"/>
      <c r="F10947"/>
    </row>
    <row r="10948" spans="1:6">
      <c r="A10948"/>
      <c r="E10948"/>
      <c r="F10948"/>
    </row>
    <row r="10949" spans="1:6">
      <c r="A10949"/>
      <c r="E10949"/>
      <c r="F10949"/>
    </row>
    <row r="10950" spans="1:6">
      <c r="A10950"/>
      <c r="E10950"/>
      <c r="F10950"/>
    </row>
    <row r="10951" spans="1:6">
      <c r="A10951"/>
      <c r="E10951"/>
      <c r="F10951"/>
    </row>
    <row r="10952" spans="1:6">
      <c r="A10952"/>
      <c r="E10952"/>
      <c r="F10952"/>
    </row>
    <row r="10953" spans="1:6">
      <c r="A10953"/>
      <c r="E10953"/>
      <c r="F10953"/>
    </row>
    <row r="10954" spans="1:6">
      <c r="A10954"/>
      <c r="E10954"/>
      <c r="F10954"/>
    </row>
    <row r="10955" spans="1:6">
      <c r="A10955"/>
      <c r="E10955"/>
      <c r="F10955"/>
    </row>
    <row r="10956" spans="1:6">
      <c r="A10956"/>
      <c r="E10956"/>
      <c r="F10956"/>
    </row>
    <row r="10957" spans="1:6">
      <c r="A10957"/>
      <c r="E10957"/>
      <c r="F10957"/>
    </row>
    <row r="10958" spans="1:6">
      <c r="A10958"/>
      <c r="E10958"/>
      <c r="F10958"/>
    </row>
    <row r="10959" spans="1:6">
      <c r="A10959"/>
      <c r="E10959"/>
      <c r="F10959"/>
    </row>
    <row r="10960" spans="1:6">
      <c r="A10960"/>
      <c r="E10960"/>
      <c r="F10960"/>
    </row>
    <row r="10961" spans="1:6">
      <c r="A10961"/>
      <c r="E10961"/>
      <c r="F10961"/>
    </row>
    <row r="10962" spans="1:6">
      <c r="A10962"/>
      <c r="E10962"/>
      <c r="F10962"/>
    </row>
    <row r="10963" spans="1:6">
      <c r="A10963"/>
      <c r="E10963"/>
      <c r="F10963"/>
    </row>
    <row r="10964" spans="1:6">
      <c r="A10964"/>
      <c r="E10964"/>
      <c r="F10964"/>
    </row>
    <row r="10965" spans="1:6">
      <c r="A10965"/>
      <c r="E10965"/>
      <c r="F10965"/>
    </row>
    <row r="10966" spans="1:6">
      <c r="A10966"/>
      <c r="E10966"/>
      <c r="F10966"/>
    </row>
    <row r="10967" spans="1:6">
      <c r="A10967"/>
      <c r="E10967"/>
      <c r="F10967"/>
    </row>
    <row r="10968" spans="1:6">
      <c r="A10968"/>
      <c r="E10968"/>
      <c r="F10968"/>
    </row>
    <row r="10969" spans="1:6">
      <c r="A10969"/>
      <c r="E10969"/>
      <c r="F10969"/>
    </row>
    <row r="10970" spans="1:6">
      <c r="A10970"/>
      <c r="E10970"/>
      <c r="F10970"/>
    </row>
    <row r="10971" spans="1:6">
      <c r="A10971"/>
      <c r="E10971"/>
      <c r="F10971"/>
    </row>
    <row r="10972" spans="1:6">
      <c r="A10972"/>
      <c r="E10972"/>
      <c r="F10972"/>
    </row>
    <row r="10973" spans="1:6">
      <c r="A10973"/>
      <c r="E10973"/>
      <c r="F10973"/>
    </row>
    <row r="10974" spans="1:6">
      <c r="A10974"/>
      <c r="E10974"/>
      <c r="F10974"/>
    </row>
    <row r="10975" spans="1:6">
      <c r="A10975"/>
      <c r="E10975"/>
      <c r="F10975"/>
    </row>
    <row r="10976" spans="1:6">
      <c r="A10976"/>
      <c r="E10976"/>
      <c r="F10976"/>
    </row>
    <row r="10977" spans="1:6">
      <c r="A10977"/>
      <c r="E10977"/>
      <c r="F10977"/>
    </row>
    <row r="10978" spans="1:6">
      <c r="A10978"/>
      <c r="E10978"/>
      <c r="F10978"/>
    </row>
    <row r="10979" spans="1:6">
      <c r="A10979"/>
      <c r="E10979"/>
      <c r="F10979"/>
    </row>
    <row r="10980" spans="1:6">
      <c r="A10980"/>
      <c r="E10980"/>
      <c r="F10980"/>
    </row>
    <row r="10981" spans="1:6">
      <c r="A10981"/>
      <c r="E10981"/>
      <c r="F10981"/>
    </row>
    <row r="10982" spans="1:6">
      <c r="A10982"/>
      <c r="E10982"/>
      <c r="F10982"/>
    </row>
    <row r="10983" spans="1:6">
      <c r="A10983"/>
      <c r="E10983"/>
      <c r="F10983"/>
    </row>
    <row r="10984" spans="1:6">
      <c r="A10984"/>
      <c r="E10984"/>
      <c r="F10984"/>
    </row>
    <row r="10985" spans="1:6">
      <c r="A10985"/>
      <c r="E10985"/>
      <c r="F10985"/>
    </row>
    <row r="10986" spans="1:6">
      <c r="A10986"/>
      <c r="E10986"/>
      <c r="F10986"/>
    </row>
    <row r="10987" spans="1:6">
      <c r="A10987"/>
      <c r="E10987"/>
      <c r="F10987"/>
    </row>
    <row r="10988" spans="1:6">
      <c r="A10988"/>
      <c r="E10988"/>
      <c r="F10988"/>
    </row>
    <row r="10989" spans="1:6">
      <c r="A10989"/>
      <c r="E10989"/>
      <c r="F10989"/>
    </row>
    <row r="10990" spans="1:6">
      <c r="A10990"/>
      <c r="E10990"/>
      <c r="F10990"/>
    </row>
    <row r="10991" spans="1:6">
      <c r="A10991"/>
      <c r="E10991"/>
      <c r="F10991"/>
    </row>
    <row r="10992" spans="1:6">
      <c r="A10992"/>
      <c r="E10992"/>
      <c r="F10992"/>
    </row>
    <row r="10993" spans="1:6">
      <c r="A10993"/>
      <c r="E10993"/>
      <c r="F10993"/>
    </row>
    <row r="10994" spans="1:6">
      <c r="A10994"/>
      <c r="E10994"/>
      <c r="F10994"/>
    </row>
    <row r="10995" spans="1:6">
      <c r="A10995"/>
      <c r="E10995"/>
      <c r="F10995"/>
    </row>
    <row r="10996" spans="1:6">
      <c r="A10996"/>
      <c r="E10996"/>
      <c r="F10996"/>
    </row>
    <row r="10997" spans="1:6">
      <c r="A10997"/>
      <c r="E10997"/>
      <c r="F10997"/>
    </row>
    <row r="10998" spans="1:6">
      <c r="A10998"/>
      <c r="E10998"/>
      <c r="F10998"/>
    </row>
    <row r="10999" spans="1:6">
      <c r="A10999"/>
      <c r="E10999"/>
      <c r="F10999"/>
    </row>
    <row r="11000" spans="1:6">
      <c r="A11000"/>
      <c r="E11000"/>
      <c r="F11000"/>
    </row>
    <row r="11001" spans="1:6">
      <c r="A11001"/>
      <c r="E11001"/>
      <c r="F11001"/>
    </row>
    <row r="11002" spans="1:6">
      <c r="A11002"/>
      <c r="E11002"/>
      <c r="F11002"/>
    </row>
    <row r="11003" spans="1:6">
      <c r="A11003"/>
      <c r="E11003"/>
      <c r="F11003"/>
    </row>
    <row r="11004" spans="1:6">
      <c r="A11004"/>
      <c r="E11004"/>
      <c r="F11004"/>
    </row>
    <row r="11005" spans="1:6">
      <c r="A11005"/>
      <c r="E11005"/>
      <c r="F11005"/>
    </row>
    <row r="11006" spans="1:6">
      <c r="A11006"/>
      <c r="E11006"/>
      <c r="F11006"/>
    </row>
    <row r="11007" spans="1:6">
      <c r="A11007"/>
      <c r="E11007"/>
      <c r="F11007"/>
    </row>
    <row r="11008" spans="1:6">
      <c r="A11008"/>
      <c r="E11008"/>
      <c r="F11008"/>
    </row>
    <row r="11009" spans="1:6">
      <c r="A11009"/>
      <c r="E11009"/>
      <c r="F11009"/>
    </row>
    <row r="11010" spans="1:6">
      <c r="A11010"/>
      <c r="E11010"/>
      <c r="F11010"/>
    </row>
    <row r="11011" spans="1:6">
      <c r="A11011"/>
      <c r="E11011"/>
      <c r="F11011"/>
    </row>
    <row r="11012" spans="1:6">
      <c r="A11012"/>
      <c r="E11012"/>
      <c r="F11012"/>
    </row>
    <row r="11013" spans="1:6">
      <c r="A11013"/>
      <c r="E11013"/>
      <c r="F11013"/>
    </row>
    <row r="11014" spans="1:6">
      <c r="A11014"/>
      <c r="E11014"/>
      <c r="F11014"/>
    </row>
    <row r="11015" spans="1:6">
      <c r="A11015"/>
      <c r="E11015"/>
      <c r="F11015"/>
    </row>
    <row r="11016" spans="1:6">
      <c r="A11016"/>
      <c r="E11016"/>
      <c r="F11016"/>
    </row>
    <row r="11017" spans="1:6">
      <c r="A11017"/>
      <c r="E11017"/>
      <c r="F11017"/>
    </row>
    <row r="11018" spans="1:6">
      <c r="A11018"/>
      <c r="E11018"/>
      <c r="F11018"/>
    </row>
    <row r="11019" spans="1:6">
      <c r="A11019"/>
      <c r="E11019"/>
      <c r="F11019"/>
    </row>
    <row r="11020" spans="1:6">
      <c r="A11020"/>
      <c r="E11020"/>
      <c r="F11020"/>
    </row>
    <row r="11021" spans="1:6">
      <c r="A11021"/>
      <c r="E11021"/>
      <c r="F11021"/>
    </row>
    <row r="11022" spans="1:6">
      <c r="A11022"/>
      <c r="E11022"/>
      <c r="F11022"/>
    </row>
    <row r="11023" spans="1:6">
      <c r="A11023"/>
      <c r="E11023"/>
      <c r="F11023"/>
    </row>
    <row r="11024" spans="1:6">
      <c r="A11024"/>
      <c r="E11024"/>
      <c r="F11024"/>
    </row>
    <row r="11025" spans="1:6">
      <c r="A11025"/>
      <c r="E11025"/>
      <c r="F11025"/>
    </row>
    <row r="11026" spans="1:6">
      <c r="A11026"/>
      <c r="E11026"/>
      <c r="F11026"/>
    </row>
    <row r="11027" spans="1:6">
      <c r="A11027"/>
      <c r="E11027"/>
      <c r="F11027"/>
    </row>
    <row r="11028" spans="1:6">
      <c r="A11028"/>
      <c r="E11028"/>
      <c r="F11028"/>
    </row>
    <row r="11029" spans="1:6">
      <c r="A11029"/>
      <c r="E11029"/>
      <c r="F11029"/>
    </row>
    <row r="11030" spans="1:6">
      <c r="A11030"/>
      <c r="E11030"/>
      <c r="F11030"/>
    </row>
    <row r="11031" spans="1:6">
      <c r="A11031"/>
      <c r="E11031"/>
      <c r="F11031"/>
    </row>
    <row r="11032" spans="1:6">
      <c r="A11032"/>
      <c r="E11032"/>
      <c r="F11032"/>
    </row>
    <row r="11033" spans="1:6">
      <c r="A11033"/>
      <c r="E11033"/>
      <c r="F11033"/>
    </row>
    <row r="11034" spans="1:6">
      <c r="A11034"/>
      <c r="E11034"/>
      <c r="F11034"/>
    </row>
    <row r="11035" spans="1:6">
      <c r="A11035"/>
      <c r="E11035"/>
      <c r="F11035"/>
    </row>
    <row r="11036" spans="1:6">
      <c r="A11036"/>
      <c r="E11036"/>
      <c r="F11036"/>
    </row>
    <row r="11037" spans="1:6">
      <c r="A11037"/>
      <c r="E11037"/>
      <c r="F11037"/>
    </row>
    <row r="11038" spans="1:6">
      <c r="A11038"/>
      <c r="E11038"/>
      <c r="F11038"/>
    </row>
    <row r="11039" spans="1:6">
      <c r="A11039"/>
      <c r="E11039"/>
      <c r="F11039"/>
    </row>
    <row r="11040" spans="1:6">
      <c r="A11040"/>
      <c r="E11040"/>
      <c r="F11040"/>
    </row>
    <row r="11041" spans="1:6">
      <c r="A11041"/>
      <c r="E11041"/>
      <c r="F11041"/>
    </row>
    <row r="11042" spans="1:6">
      <c r="A11042"/>
      <c r="E11042"/>
      <c r="F11042"/>
    </row>
    <row r="11043" spans="1:6">
      <c r="A11043"/>
      <c r="E11043"/>
      <c r="F11043"/>
    </row>
    <row r="11044" spans="1:6">
      <c r="A11044"/>
      <c r="E11044"/>
      <c r="F11044"/>
    </row>
    <row r="11045" spans="1:6">
      <c r="A11045"/>
      <c r="E11045"/>
      <c r="F11045"/>
    </row>
    <row r="11046" spans="1:6">
      <c r="A11046"/>
      <c r="E11046"/>
      <c r="F11046"/>
    </row>
    <row r="11047" spans="1:6">
      <c r="A11047"/>
      <c r="E11047"/>
      <c r="F11047"/>
    </row>
    <row r="11048" spans="1:6">
      <c r="A11048"/>
      <c r="E11048"/>
      <c r="F11048"/>
    </row>
    <row r="11049" spans="1:6">
      <c r="A11049"/>
      <c r="E11049"/>
      <c r="F11049"/>
    </row>
    <row r="11050" spans="1:6">
      <c r="A11050"/>
      <c r="E11050"/>
      <c r="F11050"/>
    </row>
    <row r="11051" spans="1:6">
      <c r="A11051"/>
      <c r="E11051"/>
      <c r="F11051"/>
    </row>
    <row r="11052" spans="1:6">
      <c r="A11052"/>
      <c r="E11052"/>
      <c r="F11052"/>
    </row>
    <row r="11053" spans="1:6">
      <c r="A11053"/>
      <c r="E11053"/>
      <c r="F11053"/>
    </row>
    <row r="11054" spans="1:6">
      <c r="A11054"/>
      <c r="E11054"/>
      <c r="F11054"/>
    </row>
    <row r="11055" spans="1:6">
      <c r="A11055"/>
      <c r="E11055"/>
      <c r="F11055"/>
    </row>
    <row r="11056" spans="1:6">
      <c r="A11056"/>
      <c r="E11056"/>
      <c r="F11056"/>
    </row>
    <row r="11057" spans="1:6">
      <c r="A11057"/>
      <c r="E11057"/>
      <c r="F11057"/>
    </row>
    <row r="11058" spans="1:6">
      <c r="A11058"/>
      <c r="E11058"/>
      <c r="F11058"/>
    </row>
    <row r="11059" spans="1:6">
      <c r="A11059"/>
      <c r="E11059"/>
      <c r="F11059"/>
    </row>
    <row r="11060" spans="1:6">
      <c r="A11060"/>
      <c r="E11060"/>
      <c r="F11060"/>
    </row>
    <row r="11061" spans="1:6">
      <c r="A11061"/>
      <c r="E11061"/>
      <c r="F11061"/>
    </row>
    <row r="11062" spans="1:6">
      <c r="A11062"/>
      <c r="E11062"/>
      <c r="F11062"/>
    </row>
    <row r="11063" spans="1:6">
      <c r="A11063"/>
      <c r="E11063"/>
      <c r="F11063"/>
    </row>
    <row r="11064" spans="1:6">
      <c r="A11064"/>
      <c r="E11064"/>
      <c r="F11064"/>
    </row>
    <row r="11065" spans="1:6">
      <c r="A11065"/>
      <c r="E11065"/>
      <c r="F11065"/>
    </row>
    <row r="11066" spans="1:6">
      <c r="A11066"/>
      <c r="E11066"/>
      <c r="F11066"/>
    </row>
    <row r="11067" spans="1:6">
      <c r="A11067"/>
      <c r="E11067"/>
      <c r="F11067"/>
    </row>
    <row r="11068" spans="1:6">
      <c r="A11068"/>
      <c r="E11068"/>
      <c r="F11068"/>
    </row>
    <row r="11069" spans="1:6">
      <c r="A11069"/>
      <c r="E11069"/>
      <c r="F11069"/>
    </row>
    <row r="11070" spans="1:6">
      <c r="A11070"/>
      <c r="E11070"/>
      <c r="F11070"/>
    </row>
    <row r="11071" spans="1:6">
      <c r="A11071"/>
      <c r="E11071"/>
      <c r="F11071"/>
    </row>
    <row r="11072" spans="1:6">
      <c r="A11072"/>
      <c r="E11072"/>
      <c r="F11072"/>
    </row>
    <row r="11073" spans="1:6">
      <c r="A11073"/>
      <c r="E11073"/>
      <c r="F11073"/>
    </row>
    <row r="11074" spans="1:6">
      <c r="A11074"/>
      <c r="E11074"/>
      <c r="F11074"/>
    </row>
    <row r="11075" spans="1:6">
      <c r="A11075"/>
      <c r="E11075"/>
      <c r="F11075"/>
    </row>
    <row r="11076" spans="1:6">
      <c r="A11076"/>
      <c r="E11076"/>
      <c r="F11076"/>
    </row>
    <row r="11077" spans="1:6">
      <c r="A11077"/>
      <c r="E11077"/>
      <c r="F11077"/>
    </row>
    <row r="11078" spans="1:6">
      <c r="A11078"/>
      <c r="E11078"/>
      <c r="F11078"/>
    </row>
    <row r="11079" spans="1:6">
      <c r="A11079"/>
      <c r="E11079"/>
      <c r="F11079"/>
    </row>
    <row r="11080" spans="1:6">
      <c r="A11080"/>
      <c r="E11080"/>
      <c r="F11080"/>
    </row>
    <row r="11081" spans="1:6">
      <c r="A11081"/>
      <c r="E11081"/>
      <c r="F11081"/>
    </row>
    <row r="11082" spans="1:6">
      <c r="A11082"/>
      <c r="E11082"/>
      <c r="F11082"/>
    </row>
    <row r="11083" spans="1:6">
      <c r="A11083"/>
      <c r="E11083"/>
      <c r="F11083"/>
    </row>
    <row r="11084" spans="1:6">
      <c r="A11084"/>
      <c r="E11084"/>
      <c r="F11084"/>
    </row>
    <row r="11085" spans="1:6">
      <c r="A11085"/>
      <c r="E11085"/>
      <c r="F11085"/>
    </row>
    <row r="11086" spans="1:6">
      <c r="A11086"/>
      <c r="E11086"/>
      <c r="F11086"/>
    </row>
    <row r="11087" spans="1:6">
      <c r="A11087"/>
      <c r="E11087"/>
      <c r="F11087"/>
    </row>
    <row r="11088" spans="1:6">
      <c r="A11088"/>
      <c r="E11088"/>
      <c r="F11088"/>
    </row>
    <row r="11089" spans="1:6">
      <c r="A11089"/>
      <c r="E11089"/>
      <c r="F11089"/>
    </row>
    <row r="11090" spans="1:6">
      <c r="A11090"/>
      <c r="E11090"/>
      <c r="F11090"/>
    </row>
    <row r="11091" spans="1:6">
      <c r="A11091"/>
      <c r="E11091"/>
      <c r="F11091"/>
    </row>
    <row r="11092" spans="1:6">
      <c r="A11092"/>
      <c r="E11092"/>
      <c r="F11092"/>
    </row>
    <row r="11093" spans="1:6">
      <c r="A11093"/>
      <c r="E11093"/>
      <c r="F11093"/>
    </row>
    <row r="11094" spans="1:6">
      <c r="A11094"/>
      <c r="E11094"/>
      <c r="F11094"/>
    </row>
    <row r="11095" spans="1:6">
      <c r="A11095"/>
      <c r="E11095"/>
      <c r="F11095"/>
    </row>
    <row r="11096" spans="1:6">
      <c r="A11096"/>
      <c r="E11096"/>
      <c r="F11096"/>
    </row>
    <row r="11097" spans="1:6">
      <c r="A11097"/>
      <c r="E11097"/>
      <c r="F11097"/>
    </row>
    <row r="11098" spans="1:6">
      <c r="A11098"/>
      <c r="E11098"/>
      <c r="F11098"/>
    </row>
    <row r="11099" spans="1:6">
      <c r="A11099"/>
      <c r="E11099"/>
      <c r="F11099"/>
    </row>
    <row r="11100" spans="1:6">
      <c r="A11100"/>
      <c r="E11100"/>
      <c r="F11100"/>
    </row>
    <row r="11101" spans="1:6">
      <c r="A11101"/>
      <c r="E11101"/>
      <c r="F11101"/>
    </row>
    <row r="11102" spans="1:6">
      <c r="A11102"/>
      <c r="E11102"/>
      <c r="F11102"/>
    </row>
    <row r="11103" spans="1:6">
      <c r="A11103"/>
      <c r="E11103"/>
      <c r="F11103"/>
    </row>
    <row r="11104" spans="1:6">
      <c r="A11104"/>
      <c r="E11104"/>
      <c r="F11104"/>
    </row>
    <row r="11105" spans="1:6">
      <c r="A11105"/>
      <c r="E11105"/>
      <c r="F11105"/>
    </row>
    <row r="11106" spans="1:6">
      <c r="A11106"/>
      <c r="E11106"/>
      <c r="F11106"/>
    </row>
    <row r="11107" spans="1:6">
      <c r="A11107"/>
      <c r="E11107"/>
      <c r="F11107"/>
    </row>
    <row r="11108" spans="1:6">
      <c r="A11108"/>
      <c r="E11108"/>
      <c r="F11108"/>
    </row>
    <row r="11109" spans="1:6">
      <c r="A11109"/>
      <c r="E11109"/>
      <c r="F11109"/>
    </row>
    <row r="11110" spans="1:6">
      <c r="A11110"/>
      <c r="E11110"/>
      <c r="F11110"/>
    </row>
    <row r="11111" spans="1:6">
      <c r="A11111"/>
      <c r="E11111"/>
      <c r="F11111"/>
    </row>
    <row r="11112" spans="1:6">
      <c r="A11112"/>
      <c r="E11112"/>
      <c r="F11112"/>
    </row>
    <row r="11113" spans="1:6">
      <c r="A11113"/>
      <c r="E11113"/>
      <c r="F11113"/>
    </row>
    <row r="11114" spans="1:6">
      <c r="A11114"/>
      <c r="E11114"/>
      <c r="F11114"/>
    </row>
    <row r="11115" spans="1:6">
      <c r="A11115"/>
      <c r="E11115"/>
      <c r="F11115"/>
    </row>
    <row r="11116" spans="1:6">
      <c r="A11116"/>
      <c r="E11116"/>
      <c r="F11116"/>
    </row>
    <row r="11117" spans="1:6">
      <c r="A11117"/>
      <c r="E11117"/>
      <c r="F11117"/>
    </row>
    <row r="11118" spans="1:6">
      <c r="A11118"/>
      <c r="E11118"/>
      <c r="F11118"/>
    </row>
    <row r="11119" spans="1:6">
      <c r="A11119"/>
      <c r="E11119"/>
      <c r="F11119"/>
    </row>
    <row r="11120" spans="1:6">
      <c r="A11120"/>
      <c r="E11120"/>
      <c r="F11120"/>
    </row>
    <row r="11121" spans="1:6">
      <c r="A11121"/>
      <c r="E11121"/>
      <c r="F11121"/>
    </row>
    <row r="11122" spans="1:6">
      <c r="A11122"/>
      <c r="E11122"/>
      <c r="F11122"/>
    </row>
    <row r="11123" spans="1:6">
      <c r="A11123"/>
      <c r="E11123"/>
      <c r="F11123"/>
    </row>
    <row r="11124" spans="1:6">
      <c r="A11124"/>
      <c r="E11124"/>
      <c r="F11124"/>
    </row>
    <row r="11125" spans="1:6">
      <c r="A11125"/>
      <c r="E11125"/>
      <c r="F11125"/>
    </row>
    <row r="11126" spans="1:6">
      <c r="A11126"/>
      <c r="E11126"/>
      <c r="F11126"/>
    </row>
    <row r="11127" spans="1:6">
      <c r="A11127"/>
      <c r="E11127"/>
      <c r="F11127"/>
    </row>
    <row r="11128" spans="1:6">
      <c r="A11128"/>
      <c r="E11128"/>
      <c r="F11128"/>
    </row>
    <row r="11129" spans="1:6">
      <c r="A11129"/>
      <c r="E11129"/>
      <c r="F11129"/>
    </row>
    <row r="11130" spans="1:6">
      <c r="A11130"/>
      <c r="E11130"/>
      <c r="F11130"/>
    </row>
    <row r="11131" spans="1:6">
      <c r="A11131"/>
      <c r="E11131"/>
      <c r="F11131"/>
    </row>
    <row r="11132" spans="1:6">
      <c r="A11132"/>
      <c r="E11132"/>
      <c r="F11132"/>
    </row>
    <row r="11133" spans="1:6">
      <c r="A11133"/>
      <c r="E11133"/>
      <c r="F11133"/>
    </row>
    <row r="11134" spans="1:6">
      <c r="A11134"/>
      <c r="E11134"/>
      <c r="F11134"/>
    </row>
    <row r="11135" spans="1:6">
      <c r="A11135"/>
      <c r="E11135"/>
      <c r="F11135"/>
    </row>
    <row r="11136" spans="1:6">
      <c r="A11136"/>
      <c r="E11136"/>
      <c r="F11136"/>
    </row>
    <row r="11137" spans="1:6">
      <c r="A11137"/>
      <c r="E11137"/>
      <c r="F11137"/>
    </row>
    <row r="11138" spans="1:6">
      <c r="A11138"/>
      <c r="E11138"/>
      <c r="F11138"/>
    </row>
    <row r="11139" spans="1:6">
      <c r="A11139"/>
      <c r="E11139"/>
      <c r="F11139"/>
    </row>
    <row r="11140" spans="1:6">
      <c r="A11140"/>
      <c r="E11140"/>
      <c r="F11140"/>
    </row>
    <row r="11141" spans="1:6">
      <c r="A11141"/>
      <c r="E11141"/>
      <c r="F11141"/>
    </row>
    <row r="11142" spans="1:6">
      <c r="A11142"/>
      <c r="E11142"/>
      <c r="F11142"/>
    </row>
    <row r="11143" spans="1:6">
      <c r="A11143"/>
      <c r="E11143"/>
      <c r="F11143"/>
    </row>
    <row r="11144" spans="1:6">
      <c r="A11144"/>
      <c r="E11144"/>
      <c r="F11144"/>
    </row>
    <row r="11145" spans="1:6">
      <c r="A11145"/>
      <c r="E11145"/>
      <c r="F11145"/>
    </row>
    <row r="11146" spans="1:6">
      <c r="A11146"/>
      <c r="E11146"/>
      <c r="F11146"/>
    </row>
    <row r="11147" spans="1:6">
      <c r="A11147"/>
      <c r="E11147"/>
      <c r="F11147"/>
    </row>
    <row r="11148" spans="1:6">
      <c r="A11148"/>
      <c r="E11148"/>
      <c r="F11148"/>
    </row>
    <row r="11149" spans="1:6">
      <c r="A11149"/>
      <c r="E11149"/>
      <c r="F11149"/>
    </row>
    <row r="11150" spans="1:6">
      <c r="A11150"/>
      <c r="E11150"/>
      <c r="F11150"/>
    </row>
    <row r="11151" spans="1:6">
      <c r="A11151"/>
      <c r="E11151"/>
      <c r="F11151"/>
    </row>
    <row r="11152" spans="1:6">
      <c r="A11152"/>
      <c r="E11152"/>
      <c r="F11152"/>
    </row>
    <row r="11153" spans="1:6">
      <c r="A11153"/>
      <c r="E11153"/>
      <c r="F11153"/>
    </row>
    <row r="11154" spans="1:6">
      <c r="A11154"/>
      <c r="E11154"/>
      <c r="F11154"/>
    </row>
    <row r="11155" spans="1:6">
      <c r="A11155"/>
      <c r="E11155"/>
      <c r="F11155"/>
    </row>
    <row r="11156" spans="1:6">
      <c r="A11156"/>
      <c r="E11156"/>
      <c r="F11156"/>
    </row>
    <row r="11157" spans="1:6">
      <c r="A11157"/>
      <c r="E11157"/>
      <c r="F11157"/>
    </row>
    <row r="11158" spans="1:6">
      <c r="A11158"/>
      <c r="E11158"/>
      <c r="F11158"/>
    </row>
    <row r="11159" spans="1:6">
      <c r="A11159"/>
      <c r="E11159"/>
      <c r="F11159"/>
    </row>
    <row r="11160" spans="1:6">
      <c r="A11160"/>
      <c r="E11160"/>
      <c r="F11160"/>
    </row>
    <row r="11161" spans="1:6">
      <c r="A11161"/>
      <c r="E11161"/>
      <c r="F11161"/>
    </row>
    <row r="11162" spans="1:6">
      <c r="A11162"/>
      <c r="E11162"/>
      <c r="F11162"/>
    </row>
    <row r="11163" spans="1:6">
      <c r="A11163"/>
      <c r="E11163"/>
      <c r="F11163"/>
    </row>
    <row r="11164" spans="1:6">
      <c r="A11164"/>
      <c r="E11164"/>
      <c r="F11164"/>
    </row>
    <row r="11165" spans="1:6">
      <c r="A11165"/>
      <c r="E11165"/>
      <c r="F11165"/>
    </row>
    <row r="11166" spans="1:6">
      <c r="A11166"/>
      <c r="E11166"/>
      <c r="F11166"/>
    </row>
    <row r="11167" spans="1:6">
      <c r="A11167"/>
      <c r="E11167"/>
      <c r="F11167"/>
    </row>
    <row r="11168" spans="1:6">
      <c r="A11168"/>
      <c r="E11168"/>
      <c r="F11168"/>
    </row>
    <row r="11169" spans="1:6">
      <c r="A11169"/>
      <c r="E11169"/>
      <c r="F11169"/>
    </row>
    <row r="11170" spans="1:6">
      <c r="A11170"/>
      <c r="E11170"/>
      <c r="F11170"/>
    </row>
    <row r="11171" spans="1:6">
      <c r="A11171"/>
      <c r="E11171"/>
      <c r="F11171"/>
    </row>
    <row r="11172" spans="1:6">
      <c r="A11172"/>
      <c r="E11172"/>
      <c r="F11172"/>
    </row>
    <row r="11173" spans="1:6">
      <c r="A11173"/>
      <c r="E11173"/>
      <c r="F11173"/>
    </row>
    <row r="11174" spans="1:6">
      <c r="A11174"/>
      <c r="E11174"/>
      <c r="F11174"/>
    </row>
    <row r="11175" spans="1:6">
      <c r="A11175"/>
      <c r="E11175"/>
      <c r="F11175"/>
    </row>
    <row r="11176" spans="1:6">
      <c r="A11176"/>
      <c r="E11176"/>
      <c r="F11176"/>
    </row>
    <row r="11177" spans="1:6">
      <c r="A11177"/>
      <c r="E11177"/>
      <c r="F11177"/>
    </row>
    <row r="11178" spans="1:6">
      <c r="A11178"/>
      <c r="E11178"/>
      <c r="F11178"/>
    </row>
    <row r="11179" spans="1:6">
      <c r="A11179"/>
      <c r="E11179"/>
      <c r="F11179"/>
    </row>
    <row r="11180" spans="1:6">
      <c r="A11180"/>
      <c r="E11180"/>
      <c r="F11180"/>
    </row>
    <row r="11181" spans="1:6">
      <c r="A11181"/>
      <c r="E11181"/>
      <c r="F11181"/>
    </row>
    <row r="11182" spans="1:6">
      <c r="A11182"/>
      <c r="E11182"/>
      <c r="F11182"/>
    </row>
    <row r="11183" spans="1:6">
      <c r="A11183"/>
      <c r="E11183"/>
      <c r="F11183"/>
    </row>
    <row r="11184" spans="1:6">
      <c r="A11184"/>
      <c r="E11184"/>
      <c r="F11184"/>
    </row>
    <row r="11185" spans="1:6">
      <c r="A11185"/>
      <c r="E11185"/>
      <c r="F11185"/>
    </row>
    <row r="11186" spans="1:6">
      <c r="A11186"/>
      <c r="E11186"/>
      <c r="F11186"/>
    </row>
    <row r="11187" spans="1:6">
      <c r="A11187"/>
      <c r="E11187"/>
      <c r="F11187"/>
    </row>
    <row r="11188" spans="1:6">
      <c r="A11188"/>
      <c r="E11188"/>
      <c r="F11188"/>
    </row>
    <row r="11189" spans="1:6">
      <c r="A11189"/>
      <c r="E11189"/>
      <c r="F11189"/>
    </row>
    <row r="11190" spans="1:6">
      <c r="A11190"/>
      <c r="E11190"/>
      <c r="F11190"/>
    </row>
    <row r="11191" spans="1:6">
      <c r="A11191"/>
      <c r="E11191"/>
      <c r="F11191"/>
    </row>
    <row r="11192" spans="1:6">
      <c r="A11192"/>
      <c r="E11192"/>
      <c r="F11192"/>
    </row>
    <row r="11193" spans="1:6">
      <c r="A11193"/>
      <c r="E11193"/>
      <c r="F11193"/>
    </row>
    <row r="11194" spans="1:6">
      <c r="A11194"/>
      <c r="E11194"/>
      <c r="F11194"/>
    </row>
    <row r="11195" spans="1:6">
      <c r="A11195"/>
      <c r="E11195"/>
      <c r="F11195"/>
    </row>
    <row r="11196" spans="1:6">
      <c r="A11196"/>
      <c r="E11196"/>
      <c r="F11196"/>
    </row>
    <row r="11197" spans="1:6">
      <c r="A11197"/>
      <c r="E11197"/>
      <c r="F11197"/>
    </row>
    <row r="11198" spans="1:6">
      <c r="A11198"/>
      <c r="E11198"/>
      <c r="F11198"/>
    </row>
    <row r="11199" spans="1:6">
      <c r="A11199"/>
      <c r="E11199"/>
      <c r="F11199"/>
    </row>
    <row r="11200" spans="1:6">
      <c r="A11200"/>
      <c r="E11200"/>
      <c r="F11200"/>
    </row>
    <row r="11201" spans="1:6">
      <c r="A11201"/>
      <c r="E11201"/>
      <c r="F11201"/>
    </row>
    <row r="11202" spans="1:6">
      <c r="A11202"/>
      <c r="E11202"/>
      <c r="F11202"/>
    </row>
    <row r="11203" spans="1:6">
      <c r="A11203"/>
      <c r="E11203"/>
      <c r="F11203"/>
    </row>
    <row r="11204" spans="1:6">
      <c r="A11204"/>
      <c r="E11204"/>
      <c r="F11204"/>
    </row>
    <row r="11205" spans="1:6">
      <c r="A11205"/>
      <c r="E11205"/>
      <c r="F11205"/>
    </row>
    <row r="11206" spans="1:6">
      <c r="A11206"/>
      <c r="E11206"/>
      <c r="F11206"/>
    </row>
    <row r="11207" spans="1:6">
      <c r="A11207"/>
      <c r="E11207"/>
      <c r="F11207"/>
    </row>
    <row r="11208" spans="1:6">
      <c r="A11208"/>
      <c r="E11208"/>
      <c r="F11208"/>
    </row>
    <row r="11209" spans="1:6">
      <c r="A11209"/>
      <c r="E11209"/>
      <c r="F11209"/>
    </row>
    <row r="11210" spans="1:6">
      <c r="A11210"/>
      <c r="E11210"/>
      <c r="F11210"/>
    </row>
    <row r="11211" spans="1:6">
      <c r="A11211"/>
      <c r="E11211"/>
      <c r="F11211"/>
    </row>
    <row r="11212" spans="1:6">
      <c r="A11212"/>
      <c r="E11212"/>
      <c r="F11212"/>
    </row>
    <row r="11213" spans="1:6">
      <c r="A11213"/>
      <c r="E11213"/>
      <c r="F11213"/>
    </row>
    <row r="11214" spans="1:6">
      <c r="A11214"/>
      <c r="E11214"/>
      <c r="F11214"/>
    </row>
    <row r="11215" spans="1:6">
      <c r="A11215"/>
      <c r="E11215"/>
      <c r="F11215"/>
    </row>
    <row r="11216" spans="1:6">
      <c r="A11216"/>
      <c r="E11216"/>
      <c r="F11216"/>
    </row>
    <row r="11217" spans="1:6">
      <c r="A11217"/>
      <c r="E11217"/>
      <c r="F11217"/>
    </row>
    <row r="11218" spans="1:6">
      <c r="A11218"/>
      <c r="E11218"/>
      <c r="F11218"/>
    </row>
    <row r="11219" spans="1:6">
      <c r="A11219"/>
      <c r="E11219"/>
      <c r="F11219"/>
    </row>
    <row r="11220" spans="1:6">
      <c r="A11220"/>
      <c r="E11220"/>
      <c r="F11220"/>
    </row>
    <row r="11221" spans="1:6">
      <c r="A11221"/>
      <c r="E11221"/>
      <c r="F11221"/>
    </row>
    <row r="11222" spans="1:6">
      <c r="A11222"/>
      <c r="E11222"/>
      <c r="F11222"/>
    </row>
    <row r="11223" spans="1:6">
      <c r="A11223"/>
      <c r="E11223"/>
      <c r="F11223"/>
    </row>
    <row r="11224" spans="1:6">
      <c r="A11224"/>
      <c r="E11224"/>
      <c r="F11224"/>
    </row>
    <row r="11225" spans="1:6">
      <c r="A11225"/>
      <c r="E11225"/>
      <c r="F11225"/>
    </row>
    <row r="11226" spans="1:6">
      <c r="A11226"/>
      <c r="E11226"/>
      <c r="F11226"/>
    </row>
    <row r="11227" spans="1:6">
      <c r="A11227"/>
      <c r="E11227"/>
      <c r="F11227"/>
    </row>
    <row r="11228" spans="1:6">
      <c r="A11228"/>
      <c r="E11228"/>
      <c r="F11228"/>
    </row>
    <row r="11229" spans="1:6">
      <c r="A11229"/>
      <c r="E11229"/>
      <c r="F11229"/>
    </row>
    <row r="11230" spans="1:6">
      <c r="A11230"/>
      <c r="E11230"/>
      <c r="F11230"/>
    </row>
    <row r="11231" spans="1:6">
      <c r="A11231"/>
      <c r="E11231"/>
      <c r="F11231"/>
    </row>
    <row r="11232" spans="1:6">
      <c r="A11232"/>
      <c r="E11232"/>
      <c r="F11232"/>
    </row>
    <row r="11233" spans="1:6">
      <c r="A11233"/>
      <c r="E11233"/>
      <c r="F11233"/>
    </row>
    <row r="11234" spans="1:6">
      <c r="A11234"/>
      <c r="E11234"/>
      <c r="F11234"/>
    </row>
    <row r="11235" spans="1:6">
      <c r="A11235"/>
      <c r="E11235"/>
      <c r="F11235"/>
    </row>
    <row r="11236" spans="1:6">
      <c r="A11236"/>
      <c r="E11236"/>
      <c r="F11236"/>
    </row>
    <row r="11237" spans="1:6">
      <c r="A11237"/>
      <c r="E11237"/>
      <c r="F11237"/>
    </row>
    <row r="11238" spans="1:6">
      <c r="A11238"/>
      <c r="E11238"/>
      <c r="F11238"/>
    </row>
    <row r="11239" spans="1:6">
      <c r="A11239"/>
      <c r="E11239"/>
      <c r="F11239"/>
    </row>
    <row r="11240" spans="1:6">
      <c r="A11240"/>
      <c r="E11240"/>
      <c r="F11240"/>
    </row>
    <row r="11241" spans="1:6">
      <c r="A11241"/>
      <c r="E11241"/>
      <c r="F11241"/>
    </row>
    <row r="11242" spans="1:6">
      <c r="A11242"/>
      <c r="E11242"/>
      <c r="F11242"/>
    </row>
    <row r="11243" spans="1:6">
      <c r="A11243"/>
      <c r="E11243"/>
      <c r="F11243"/>
    </row>
    <row r="11244" spans="1:6">
      <c r="A11244"/>
      <c r="E11244"/>
      <c r="F11244"/>
    </row>
    <row r="11245" spans="1:6">
      <c r="A11245"/>
      <c r="E11245"/>
      <c r="F11245"/>
    </row>
    <row r="11246" spans="1:6">
      <c r="A11246"/>
      <c r="E11246"/>
      <c r="F11246"/>
    </row>
    <row r="11247" spans="1:6">
      <c r="A11247"/>
      <c r="E11247"/>
      <c r="F11247"/>
    </row>
    <row r="11248" spans="1:6">
      <c r="A11248"/>
      <c r="E11248"/>
      <c r="F11248"/>
    </row>
    <row r="11249" spans="1:6">
      <c r="A11249"/>
      <c r="E11249"/>
      <c r="F11249"/>
    </row>
    <row r="11250" spans="1:6">
      <c r="A11250"/>
      <c r="E11250"/>
      <c r="F11250"/>
    </row>
    <row r="11251" spans="1:6">
      <c r="A11251"/>
      <c r="E11251"/>
      <c r="F11251"/>
    </row>
    <row r="11252" spans="1:6">
      <c r="A11252"/>
      <c r="E11252"/>
      <c r="F11252"/>
    </row>
    <row r="11253" spans="1:6">
      <c r="A11253"/>
      <c r="E11253"/>
      <c r="F11253"/>
    </row>
    <row r="11254" spans="1:6">
      <c r="A11254"/>
      <c r="E11254"/>
      <c r="F11254"/>
    </row>
    <row r="11255" spans="1:6">
      <c r="A11255"/>
      <c r="E11255"/>
      <c r="F11255"/>
    </row>
    <row r="11256" spans="1:6">
      <c r="A11256"/>
      <c r="E11256"/>
      <c r="F11256"/>
    </row>
    <row r="11257" spans="1:6">
      <c r="A11257"/>
      <c r="E11257"/>
      <c r="F11257"/>
    </row>
    <row r="11258" spans="1:6">
      <c r="A11258"/>
      <c r="E11258"/>
      <c r="F11258"/>
    </row>
    <row r="11259" spans="1:6">
      <c r="A11259"/>
      <c r="E11259"/>
      <c r="F11259"/>
    </row>
    <row r="11260" spans="1:6">
      <c r="A11260"/>
      <c r="E11260"/>
      <c r="F11260"/>
    </row>
    <row r="11261" spans="1:6">
      <c r="A11261"/>
      <c r="E11261"/>
      <c r="F11261"/>
    </row>
    <row r="11262" spans="1:6">
      <c r="A11262"/>
      <c r="E11262"/>
      <c r="F11262"/>
    </row>
    <row r="11263" spans="1:6">
      <c r="A11263"/>
      <c r="E11263"/>
      <c r="F11263"/>
    </row>
    <row r="11264" spans="1:6">
      <c r="A11264"/>
      <c r="E11264"/>
      <c r="F11264"/>
    </row>
    <row r="11265" spans="1:6">
      <c r="A11265"/>
      <c r="E11265"/>
      <c r="F11265"/>
    </row>
    <row r="11266" spans="1:6">
      <c r="A11266"/>
      <c r="E11266"/>
      <c r="F11266"/>
    </row>
    <row r="11267" spans="1:6">
      <c r="A11267"/>
      <c r="E11267"/>
      <c r="F11267"/>
    </row>
    <row r="11268" spans="1:6">
      <c r="A11268"/>
      <c r="E11268"/>
      <c r="F11268"/>
    </row>
    <row r="11269" spans="1:6">
      <c r="A11269"/>
      <c r="E11269"/>
      <c r="F11269"/>
    </row>
    <row r="11270" spans="1:6">
      <c r="A11270"/>
      <c r="E11270"/>
      <c r="F11270"/>
    </row>
    <row r="11271" spans="1:6">
      <c r="A11271"/>
      <c r="E11271"/>
      <c r="F11271"/>
    </row>
    <row r="11272" spans="1:6">
      <c r="A11272"/>
      <c r="E11272"/>
      <c r="F11272"/>
    </row>
    <row r="11273" spans="1:6">
      <c r="A11273"/>
      <c r="E11273"/>
      <c r="F11273"/>
    </row>
    <row r="11274" spans="1:6">
      <c r="A11274"/>
      <c r="E11274"/>
      <c r="F11274"/>
    </row>
    <row r="11275" spans="1:6">
      <c r="A11275"/>
      <c r="E11275"/>
      <c r="F11275"/>
    </row>
    <row r="11276" spans="1:6">
      <c r="A11276"/>
      <c r="E11276"/>
      <c r="F11276"/>
    </row>
    <row r="11277" spans="1:6">
      <c r="A11277"/>
      <c r="E11277"/>
      <c r="F11277"/>
    </row>
    <row r="11278" spans="1:6">
      <c r="A11278"/>
      <c r="E11278"/>
      <c r="F11278"/>
    </row>
    <row r="11279" spans="1:6">
      <c r="A11279"/>
      <c r="E11279"/>
      <c r="F11279"/>
    </row>
    <row r="11280" spans="1:6">
      <c r="A11280"/>
      <c r="E11280"/>
      <c r="F11280"/>
    </row>
    <row r="11281" spans="1:6">
      <c r="A11281"/>
      <c r="E11281"/>
      <c r="F11281"/>
    </row>
    <row r="11282" spans="1:6">
      <c r="A11282"/>
      <c r="E11282"/>
      <c r="F11282"/>
    </row>
    <row r="11283" spans="1:6">
      <c r="A11283"/>
      <c r="E11283"/>
      <c r="F11283"/>
    </row>
    <row r="11284" spans="1:6">
      <c r="A11284"/>
      <c r="E11284"/>
      <c r="F11284"/>
    </row>
    <row r="11285" spans="1:6">
      <c r="A11285"/>
      <c r="E11285"/>
      <c r="F11285"/>
    </row>
    <row r="11286" spans="1:6">
      <c r="A11286"/>
      <c r="E11286"/>
      <c r="F11286"/>
    </row>
    <row r="11287" spans="1:6">
      <c r="A11287"/>
      <c r="E11287"/>
      <c r="F11287"/>
    </row>
    <row r="11288" spans="1:6">
      <c r="A11288"/>
      <c r="E11288"/>
      <c r="F11288"/>
    </row>
    <row r="11289" spans="1:6">
      <c r="A11289"/>
      <c r="E11289"/>
      <c r="F11289"/>
    </row>
    <row r="11290" spans="1:6">
      <c r="A11290"/>
      <c r="E11290"/>
      <c r="F11290"/>
    </row>
    <row r="11291" spans="1:6">
      <c r="A11291"/>
      <c r="E11291"/>
      <c r="F11291"/>
    </row>
    <row r="11292" spans="1:6">
      <c r="A11292"/>
      <c r="E11292"/>
      <c r="F11292"/>
    </row>
    <row r="11293" spans="1:6">
      <c r="A11293"/>
      <c r="E11293"/>
      <c r="F11293"/>
    </row>
    <row r="11294" spans="1:6">
      <c r="A11294"/>
      <c r="E11294"/>
      <c r="F11294"/>
    </row>
    <row r="11295" spans="1:6">
      <c r="A11295"/>
      <c r="E11295"/>
      <c r="F11295"/>
    </row>
    <row r="11296" spans="1:6">
      <c r="A11296"/>
      <c r="E11296"/>
      <c r="F11296"/>
    </row>
    <row r="11297" spans="1:6">
      <c r="A11297"/>
      <c r="E11297"/>
      <c r="F11297"/>
    </row>
    <row r="11298" spans="1:6">
      <c r="A11298"/>
      <c r="E11298"/>
      <c r="F11298"/>
    </row>
    <row r="11299" spans="1:6">
      <c r="A11299"/>
      <c r="E11299"/>
      <c r="F11299"/>
    </row>
    <row r="11300" spans="1:6">
      <c r="A11300"/>
      <c r="E11300"/>
      <c r="F11300"/>
    </row>
    <row r="11301" spans="1:6">
      <c r="A11301"/>
      <c r="E11301"/>
      <c r="F11301"/>
    </row>
    <row r="11302" spans="1:6">
      <c r="A11302"/>
      <c r="E11302"/>
      <c r="F11302"/>
    </row>
    <row r="11303" spans="1:6">
      <c r="A11303"/>
      <c r="E11303"/>
      <c r="F11303"/>
    </row>
    <row r="11304" spans="1:6">
      <c r="A11304"/>
      <c r="E11304"/>
      <c r="F11304"/>
    </row>
    <row r="11305" spans="1:6">
      <c r="A11305"/>
      <c r="E11305"/>
      <c r="F11305"/>
    </row>
    <row r="11306" spans="1:6">
      <c r="A11306"/>
      <c r="E11306"/>
      <c r="F11306"/>
    </row>
    <row r="11307" spans="1:6">
      <c r="A11307"/>
      <c r="E11307"/>
      <c r="F11307"/>
    </row>
    <row r="11308" spans="1:6">
      <c r="A11308"/>
      <c r="E11308"/>
      <c r="F11308"/>
    </row>
    <row r="11309" spans="1:6">
      <c r="A11309"/>
      <c r="E11309"/>
      <c r="F11309"/>
    </row>
    <row r="11310" spans="1:6">
      <c r="A11310"/>
      <c r="E11310"/>
      <c r="F11310"/>
    </row>
    <row r="11311" spans="1:6">
      <c r="A11311"/>
      <c r="E11311"/>
      <c r="F11311"/>
    </row>
    <row r="11312" spans="1:6">
      <c r="A11312"/>
      <c r="E11312"/>
      <c r="F11312"/>
    </row>
    <row r="11313" spans="1:6">
      <c r="A11313"/>
      <c r="E11313"/>
      <c r="F11313"/>
    </row>
    <row r="11314" spans="1:6">
      <c r="A11314"/>
      <c r="E11314"/>
      <c r="F11314"/>
    </row>
    <row r="11315" spans="1:6">
      <c r="A11315"/>
      <c r="E11315"/>
      <c r="F11315"/>
    </row>
    <row r="11316" spans="1:6">
      <c r="A11316"/>
      <c r="E11316"/>
      <c r="F11316"/>
    </row>
    <row r="11317" spans="1:6">
      <c r="A11317"/>
      <c r="E11317"/>
      <c r="F11317"/>
    </row>
    <row r="11318" spans="1:6">
      <c r="A11318"/>
      <c r="E11318"/>
      <c r="F11318"/>
    </row>
    <row r="11319" spans="1:6">
      <c r="A11319"/>
      <c r="E11319"/>
      <c r="F11319"/>
    </row>
    <row r="11320" spans="1:6">
      <c r="A11320"/>
      <c r="E11320"/>
      <c r="F11320"/>
    </row>
    <row r="11321" spans="1:6">
      <c r="A11321"/>
      <c r="E11321"/>
      <c r="F11321"/>
    </row>
    <row r="11322" spans="1:6">
      <c r="A11322"/>
      <c r="E11322"/>
      <c r="F11322"/>
    </row>
    <row r="11323" spans="1:6">
      <c r="A11323"/>
      <c r="E11323"/>
      <c r="F11323"/>
    </row>
    <row r="11324" spans="1:6">
      <c r="A11324"/>
      <c r="E11324"/>
      <c r="F11324"/>
    </row>
    <row r="11325" spans="1:6">
      <c r="A11325"/>
      <c r="E11325"/>
      <c r="F11325"/>
    </row>
    <row r="11326" spans="1:6">
      <c r="A11326"/>
      <c r="E11326"/>
      <c r="F11326"/>
    </row>
    <row r="11327" spans="1:6">
      <c r="A11327"/>
      <c r="E11327"/>
      <c r="F11327"/>
    </row>
    <row r="11328" spans="1:6">
      <c r="A11328"/>
      <c r="E11328"/>
      <c r="F11328"/>
    </row>
    <row r="11329" spans="1:6">
      <c r="A11329"/>
      <c r="E11329"/>
      <c r="F11329"/>
    </row>
    <row r="11330" spans="1:6">
      <c r="A11330"/>
      <c r="E11330"/>
      <c r="F11330"/>
    </row>
    <row r="11331" spans="1:6">
      <c r="A11331"/>
      <c r="E11331"/>
      <c r="F11331"/>
    </row>
    <row r="11332" spans="1:6">
      <c r="A11332"/>
      <c r="E11332"/>
      <c r="F11332"/>
    </row>
    <row r="11333" spans="1:6">
      <c r="A11333"/>
      <c r="E11333"/>
      <c r="F11333"/>
    </row>
    <row r="11334" spans="1:6">
      <c r="A11334"/>
      <c r="E11334"/>
      <c r="F11334"/>
    </row>
    <row r="11335" spans="1:6">
      <c r="A11335"/>
      <c r="E11335"/>
      <c r="F11335"/>
    </row>
    <row r="11336" spans="1:6">
      <c r="A11336"/>
      <c r="E11336"/>
      <c r="F11336"/>
    </row>
    <row r="11337" spans="1:6">
      <c r="A11337"/>
      <c r="E11337"/>
      <c r="F11337"/>
    </row>
    <row r="11338" spans="1:6">
      <c r="A11338"/>
      <c r="E11338"/>
      <c r="F11338"/>
    </row>
    <row r="11339" spans="1:6">
      <c r="A11339"/>
      <c r="E11339"/>
      <c r="F11339"/>
    </row>
    <row r="11340" spans="1:6">
      <c r="A11340"/>
      <c r="E11340"/>
      <c r="F11340"/>
    </row>
    <row r="11341" spans="1:6">
      <c r="A11341"/>
      <c r="E11341"/>
      <c r="F11341"/>
    </row>
    <row r="11342" spans="1:6">
      <c r="A11342"/>
      <c r="E11342"/>
      <c r="F11342"/>
    </row>
    <row r="11343" spans="1:6">
      <c r="A11343"/>
      <c r="E11343"/>
      <c r="F11343"/>
    </row>
    <row r="11344" spans="1:6">
      <c r="A11344"/>
      <c r="E11344"/>
      <c r="F11344"/>
    </row>
    <row r="11345" spans="1:6">
      <c r="A11345"/>
      <c r="E11345"/>
      <c r="F11345"/>
    </row>
    <row r="11346" spans="1:6">
      <c r="A11346"/>
      <c r="E11346"/>
      <c r="F11346"/>
    </row>
    <row r="11347" spans="1:6">
      <c r="A11347"/>
      <c r="E11347"/>
      <c r="F11347"/>
    </row>
    <row r="11348" spans="1:6">
      <c r="A11348"/>
      <c r="E11348"/>
      <c r="F11348"/>
    </row>
    <row r="11349" spans="1:6">
      <c r="A11349"/>
      <c r="E11349"/>
      <c r="F11349"/>
    </row>
    <row r="11350" spans="1:6">
      <c r="A11350"/>
      <c r="E11350"/>
      <c r="F11350"/>
    </row>
    <row r="11351" spans="1:6">
      <c r="A11351"/>
      <c r="E11351"/>
      <c r="F11351"/>
    </row>
    <row r="11352" spans="1:6">
      <c r="A11352"/>
      <c r="E11352"/>
      <c r="F11352"/>
    </row>
    <row r="11353" spans="1:6">
      <c r="A11353"/>
      <c r="E11353"/>
      <c r="F11353"/>
    </row>
    <row r="11354" spans="1:6">
      <c r="A11354"/>
      <c r="E11354"/>
      <c r="F11354"/>
    </row>
    <row r="11355" spans="1:6">
      <c r="A11355"/>
      <c r="E11355"/>
      <c r="F11355"/>
    </row>
    <row r="11356" spans="1:6">
      <c r="A11356"/>
      <c r="E11356"/>
      <c r="F11356"/>
    </row>
    <row r="11357" spans="1:6">
      <c r="A11357"/>
      <c r="E11357"/>
      <c r="F11357"/>
    </row>
    <row r="11358" spans="1:6">
      <c r="A11358"/>
      <c r="E11358"/>
      <c r="F11358"/>
    </row>
    <row r="11359" spans="1:6">
      <c r="A11359"/>
      <c r="E11359"/>
      <c r="F11359"/>
    </row>
    <row r="11360" spans="1:6">
      <c r="A11360"/>
      <c r="E11360"/>
      <c r="F11360"/>
    </row>
    <row r="11361" spans="1:6">
      <c r="A11361"/>
      <c r="E11361"/>
      <c r="F11361"/>
    </row>
    <row r="11362" spans="1:6">
      <c r="A11362"/>
      <c r="E11362"/>
      <c r="F11362"/>
    </row>
    <row r="11363" spans="1:6">
      <c r="A11363"/>
      <c r="E11363"/>
      <c r="F11363"/>
    </row>
    <row r="11364" spans="1:6">
      <c r="A11364"/>
      <c r="E11364"/>
      <c r="F11364"/>
    </row>
    <row r="11365" spans="1:6">
      <c r="A11365"/>
      <c r="E11365"/>
      <c r="F11365"/>
    </row>
    <row r="11366" spans="1:6">
      <c r="A11366"/>
      <c r="E11366"/>
      <c r="F11366"/>
    </row>
    <row r="11367" spans="1:6">
      <c r="A11367"/>
      <c r="E11367"/>
      <c r="F11367"/>
    </row>
    <row r="11368" spans="1:6">
      <c r="A11368"/>
      <c r="E11368"/>
      <c r="F11368"/>
    </row>
    <row r="11369" spans="1:6">
      <c r="A11369"/>
      <c r="E11369"/>
      <c r="F11369"/>
    </row>
    <row r="11370" spans="1:6">
      <c r="A11370"/>
      <c r="E11370"/>
      <c r="F11370"/>
    </row>
    <row r="11371" spans="1:6">
      <c r="A11371"/>
      <c r="E11371"/>
      <c r="F11371"/>
    </row>
    <row r="11372" spans="1:6">
      <c r="A11372"/>
      <c r="E11372"/>
      <c r="F11372"/>
    </row>
    <row r="11373" spans="1:6">
      <c r="A11373"/>
      <c r="E11373"/>
      <c r="F11373"/>
    </row>
    <row r="11374" spans="1:6">
      <c r="A11374"/>
      <c r="E11374"/>
      <c r="F11374"/>
    </row>
    <row r="11375" spans="1:6">
      <c r="A11375"/>
      <c r="E11375"/>
      <c r="F11375"/>
    </row>
    <row r="11376" spans="1:6">
      <c r="A11376"/>
      <c r="E11376"/>
      <c r="F11376"/>
    </row>
    <row r="11377" spans="1:6">
      <c r="A11377"/>
      <c r="E11377"/>
      <c r="F11377"/>
    </row>
    <row r="11378" spans="1:6">
      <c r="A11378"/>
      <c r="E11378"/>
      <c r="F11378"/>
    </row>
    <row r="11379" spans="1:6">
      <c r="A11379"/>
      <c r="E11379"/>
      <c r="F11379"/>
    </row>
    <row r="11380" spans="1:6">
      <c r="A11380"/>
      <c r="E11380"/>
      <c r="F11380"/>
    </row>
    <row r="11381" spans="1:6">
      <c r="A11381"/>
      <c r="E11381"/>
      <c r="F11381"/>
    </row>
    <row r="11382" spans="1:6">
      <c r="A11382"/>
      <c r="E11382"/>
      <c r="F11382"/>
    </row>
    <row r="11383" spans="1:6">
      <c r="A11383"/>
      <c r="E11383"/>
      <c r="F11383"/>
    </row>
    <row r="11384" spans="1:6">
      <c r="A11384"/>
      <c r="E11384"/>
      <c r="F11384"/>
    </row>
    <row r="11385" spans="1:6">
      <c r="A11385"/>
      <c r="E11385"/>
      <c r="F11385"/>
    </row>
    <row r="11386" spans="1:6">
      <c r="A11386"/>
      <c r="E11386"/>
      <c r="F11386"/>
    </row>
    <row r="11387" spans="1:6">
      <c r="A11387"/>
      <c r="E11387"/>
      <c r="F11387"/>
    </row>
    <row r="11388" spans="1:6">
      <c r="A11388"/>
      <c r="E11388"/>
      <c r="F11388"/>
    </row>
    <row r="11389" spans="1:6">
      <c r="A11389"/>
      <c r="E11389"/>
      <c r="F11389"/>
    </row>
    <row r="11390" spans="1:6">
      <c r="A11390"/>
      <c r="E11390"/>
      <c r="F11390"/>
    </row>
    <row r="11391" spans="1:6">
      <c r="A11391"/>
      <c r="E11391"/>
      <c r="F11391"/>
    </row>
    <row r="11392" spans="1:6">
      <c r="A11392"/>
      <c r="E11392"/>
      <c r="F11392"/>
    </row>
    <row r="11393" spans="1:6">
      <c r="A11393"/>
      <c r="E11393"/>
      <c r="F11393"/>
    </row>
    <row r="11394" spans="1:6">
      <c r="A11394"/>
      <c r="E11394"/>
      <c r="F11394"/>
    </row>
    <row r="11395" spans="1:6">
      <c r="A11395"/>
      <c r="E11395"/>
      <c r="F11395"/>
    </row>
    <row r="11396" spans="1:6">
      <c r="A11396"/>
      <c r="E11396"/>
      <c r="F11396"/>
    </row>
    <row r="11397" spans="1:6">
      <c r="A11397"/>
      <c r="E11397"/>
      <c r="F11397"/>
    </row>
    <row r="11398" spans="1:6">
      <c r="A11398"/>
      <c r="E11398"/>
      <c r="F11398"/>
    </row>
    <row r="11399" spans="1:6">
      <c r="A11399"/>
      <c r="E11399"/>
      <c r="F11399"/>
    </row>
    <row r="11400" spans="1:6">
      <c r="A11400"/>
      <c r="E11400"/>
      <c r="F11400"/>
    </row>
    <row r="11401" spans="1:6">
      <c r="A11401"/>
      <c r="E11401"/>
      <c r="F11401"/>
    </row>
    <row r="11402" spans="1:6">
      <c r="A11402"/>
      <c r="E11402"/>
      <c r="F11402"/>
    </row>
    <row r="11403" spans="1:6">
      <c r="A11403"/>
      <c r="E11403"/>
      <c r="F11403"/>
    </row>
    <row r="11404" spans="1:6">
      <c r="A11404"/>
      <c r="E11404"/>
      <c r="F11404"/>
    </row>
    <row r="11405" spans="1:6">
      <c r="A11405"/>
      <c r="E11405"/>
      <c r="F11405"/>
    </row>
    <row r="11406" spans="1:6">
      <c r="A11406"/>
      <c r="E11406"/>
      <c r="F11406"/>
    </row>
    <row r="11407" spans="1:6">
      <c r="A11407"/>
      <c r="E11407"/>
      <c r="F11407"/>
    </row>
    <row r="11408" spans="1:6">
      <c r="A11408"/>
      <c r="E11408"/>
      <c r="F11408"/>
    </row>
    <row r="11409" spans="1:6">
      <c r="A11409"/>
      <c r="E11409"/>
      <c r="F11409"/>
    </row>
    <row r="11410" spans="1:6">
      <c r="A11410"/>
      <c r="E11410"/>
      <c r="F11410"/>
    </row>
    <row r="11411" spans="1:6">
      <c r="A11411"/>
      <c r="E11411"/>
      <c r="F11411"/>
    </row>
    <row r="11412" spans="1:6">
      <c r="A11412"/>
      <c r="E11412"/>
      <c r="F11412"/>
    </row>
    <row r="11413" spans="1:6">
      <c r="A11413"/>
      <c r="E11413"/>
      <c r="F11413"/>
    </row>
    <row r="11414" spans="1:6">
      <c r="A11414"/>
      <c r="E11414"/>
      <c r="F11414"/>
    </row>
    <row r="11415" spans="1:6">
      <c r="A11415"/>
      <c r="E11415"/>
      <c r="F11415"/>
    </row>
    <row r="11416" spans="1:6">
      <c r="A11416"/>
      <c r="E11416"/>
      <c r="F11416"/>
    </row>
    <row r="11417" spans="1:6">
      <c r="A11417"/>
      <c r="E11417"/>
      <c r="F11417"/>
    </row>
    <row r="11418" spans="1:6">
      <c r="A11418"/>
      <c r="E11418"/>
      <c r="F11418"/>
    </row>
    <row r="11419" spans="1:6">
      <c r="A11419"/>
      <c r="E11419"/>
      <c r="F11419"/>
    </row>
    <row r="11420" spans="1:6">
      <c r="A11420"/>
      <c r="E11420"/>
      <c r="F11420"/>
    </row>
    <row r="11421" spans="1:6">
      <c r="A11421"/>
      <c r="E11421"/>
      <c r="F11421"/>
    </row>
    <row r="11422" spans="1:6">
      <c r="A11422"/>
      <c r="E11422"/>
      <c r="F11422"/>
    </row>
    <row r="11423" spans="1:6">
      <c r="A11423"/>
      <c r="E11423"/>
      <c r="F11423"/>
    </row>
    <row r="11424" spans="1:6">
      <c r="A11424"/>
      <c r="E11424"/>
      <c r="F11424"/>
    </row>
    <row r="11425" spans="1:6">
      <c r="A11425"/>
      <c r="E11425"/>
      <c r="F11425"/>
    </row>
    <row r="11426" spans="1:6">
      <c r="A11426"/>
      <c r="E11426"/>
      <c r="F11426"/>
    </row>
    <row r="11427" spans="1:6">
      <c r="A11427"/>
      <c r="E11427"/>
      <c r="F11427"/>
    </row>
    <row r="11428" spans="1:6">
      <c r="A11428"/>
      <c r="E11428"/>
      <c r="F11428"/>
    </row>
    <row r="11429" spans="1:6">
      <c r="A11429"/>
      <c r="E11429"/>
      <c r="F11429"/>
    </row>
    <row r="11430" spans="1:6">
      <c r="A11430"/>
      <c r="E11430"/>
      <c r="F11430"/>
    </row>
    <row r="11431" spans="1:6">
      <c r="A11431"/>
      <c r="E11431"/>
      <c r="F11431"/>
    </row>
    <row r="11432" spans="1:6">
      <c r="A11432"/>
      <c r="E11432"/>
      <c r="F11432"/>
    </row>
    <row r="11433" spans="1:6">
      <c r="A11433"/>
      <c r="E11433"/>
      <c r="F11433"/>
    </row>
    <row r="11434" spans="1:6">
      <c r="A11434"/>
      <c r="E11434"/>
      <c r="F11434"/>
    </row>
    <row r="11435" spans="1:6">
      <c r="A11435"/>
      <c r="E11435"/>
      <c r="F11435"/>
    </row>
    <row r="11436" spans="1:6">
      <c r="A11436"/>
      <c r="E11436"/>
      <c r="F11436"/>
    </row>
    <row r="11437" spans="1:6">
      <c r="A11437"/>
      <c r="E11437"/>
      <c r="F11437"/>
    </row>
    <row r="11438" spans="1:6">
      <c r="A11438"/>
      <c r="E11438"/>
      <c r="F11438"/>
    </row>
    <row r="11439" spans="1:6">
      <c r="A11439"/>
      <c r="E11439"/>
      <c r="F11439"/>
    </row>
    <row r="11440" spans="1:6">
      <c r="A11440"/>
      <c r="E11440"/>
      <c r="F11440"/>
    </row>
    <row r="11441" spans="1:6">
      <c r="A11441"/>
      <c r="E11441"/>
      <c r="F11441"/>
    </row>
    <row r="11442" spans="1:6">
      <c r="A11442"/>
      <c r="E11442"/>
      <c r="F11442"/>
    </row>
    <row r="11443" spans="1:6">
      <c r="A11443"/>
      <c r="E11443"/>
      <c r="F11443"/>
    </row>
    <row r="11444" spans="1:6">
      <c r="A11444"/>
      <c r="E11444"/>
      <c r="F11444"/>
    </row>
    <row r="11445" spans="1:6">
      <c r="A11445"/>
      <c r="E11445"/>
      <c r="F11445"/>
    </row>
    <row r="11446" spans="1:6">
      <c r="A11446"/>
      <c r="E11446"/>
      <c r="F11446"/>
    </row>
    <row r="11447" spans="1:6">
      <c r="A11447"/>
      <c r="E11447"/>
      <c r="F11447"/>
    </row>
    <row r="11448" spans="1:6">
      <c r="A11448"/>
      <c r="E11448"/>
      <c r="F11448"/>
    </row>
    <row r="11449" spans="1:6">
      <c r="A11449"/>
      <c r="E11449"/>
      <c r="F11449"/>
    </row>
    <row r="11450" spans="1:6">
      <c r="A11450"/>
      <c r="E11450"/>
      <c r="F11450"/>
    </row>
    <row r="11451" spans="1:6">
      <c r="A11451"/>
      <c r="E11451"/>
      <c r="F11451"/>
    </row>
    <row r="11452" spans="1:6">
      <c r="A11452"/>
      <c r="E11452"/>
      <c r="F11452"/>
    </row>
    <row r="11453" spans="1:6">
      <c r="A11453"/>
      <c r="E11453"/>
      <c r="F11453"/>
    </row>
    <row r="11454" spans="1:6">
      <c r="A11454"/>
      <c r="E11454"/>
      <c r="F11454"/>
    </row>
    <row r="11455" spans="1:6">
      <c r="A11455"/>
      <c r="E11455"/>
      <c r="F11455"/>
    </row>
    <row r="11456" spans="1:6">
      <c r="A11456"/>
      <c r="E11456"/>
      <c r="F11456"/>
    </row>
    <row r="11457" spans="1:6">
      <c r="A11457"/>
      <c r="E11457"/>
      <c r="F11457"/>
    </row>
    <row r="11458" spans="1:6">
      <c r="A11458"/>
      <c r="E11458"/>
      <c r="F11458"/>
    </row>
    <row r="11459" spans="1:6">
      <c r="A11459"/>
      <c r="E11459"/>
      <c r="F11459"/>
    </row>
    <row r="11460" spans="1:6">
      <c r="A11460"/>
      <c r="E11460"/>
      <c r="F11460"/>
    </row>
    <row r="11461" spans="1:6">
      <c r="A11461"/>
      <c r="E11461"/>
      <c r="F11461"/>
    </row>
    <row r="11462" spans="1:6">
      <c r="A11462"/>
      <c r="E11462"/>
      <c r="F11462"/>
    </row>
    <row r="11463" spans="1:6">
      <c r="A11463"/>
      <c r="E11463"/>
      <c r="F11463"/>
    </row>
    <row r="11464" spans="1:6">
      <c r="A11464"/>
      <c r="E11464"/>
      <c r="F11464"/>
    </row>
    <row r="11465" spans="1:6">
      <c r="A11465"/>
      <c r="E11465"/>
      <c r="F11465"/>
    </row>
    <row r="11466" spans="1:6">
      <c r="A11466"/>
      <c r="E11466"/>
      <c r="F11466"/>
    </row>
    <row r="11467" spans="1:6">
      <c r="A11467"/>
      <c r="E11467"/>
      <c r="F11467"/>
    </row>
    <row r="11468" spans="1:6">
      <c r="A11468"/>
      <c r="E11468"/>
      <c r="F11468"/>
    </row>
    <row r="11469" spans="1:6">
      <c r="A11469"/>
      <c r="E11469"/>
      <c r="F11469"/>
    </row>
    <row r="11470" spans="1:6">
      <c r="A11470"/>
      <c r="E11470"/>
      <c r="F11470"/>
    </row>
    <row r="11471" spans="1:6">
      <c r="A11471"/>
      <c r="E11471"/>
      <c r="F11471"/>
    </row>
    <row r="11472" spans="1:6">
      <c r="A11472"/>
      <c r="E11472"/>
      <c r="F11472"/>
    </row>
    <row r="11473" spans="1:6">
      <c r="A11473"/>
      <c r="E11473"/>
      <c r="F11473"/>
    </row>
    <row r="11474" spans="1:6">
      <c r="A11474"/>
      <c r="E11474"/>
      <c r="F11474"/>
    </row>
    <row r="11475" spans="1:6">
      <c r="A11475"/>
      <c r="E11475"/>
      <c r="F11475"/>
    </row>
    <row r="11476" spans="1:6">
      <c r="A11476"/>
      <c r="E11476"/>
      <c r="F11476"/>
    </row>
    <row r="11477" spans="1:6">
      <c r="A11477"/>
      <c r="E11477"/>
      <c r="F11477"/>
    </row>
    <row r="11478" spans="1:6">
      <c r="A11478"/>
      <c r="E11478"/>
      <c r="F11478"/>
    </row>
    <row r="11479" spans="1:6">
      <c r="A11479"/>
      <c r="E11479"/>
      <c r="F11479"/>
    </row>
    <row r="11480" spans="1:6">
      <c r="A11480"/>
      <c r="E11480"/>
      <c r="F11480"/>
    </row>
    <row r="11481" spans="1:6">
      <c r="A11481"/>
      <c r="E11481"/>
      <c r="F11481"/>
    </row>
    <row r="11482" spans="1:6">
      <c r="A11482"/>
      <c r="E11482"/>
      <c r="F11482"/>
    </row>
    <row r="11483" spans="1:6">
      <c r="A11483"/>
      <c r="E11483"/>
      <c r="F11483"/>
    </row>
    <row r="11484" spans="1:6">
      <c r="A11484"/>
      <c r="E11484"/>
      <c r="F11484"/>
    </row>
    <row r="11485" spans="1:6">
      <c r="A11485"/>
      <c r="E11485"/>
      <c r="F11485"/>
    </row>
    <row r="11486" spans="1:6">
      <c r="A11486"/>
      <c r="E11486"/>
      <c r="F11486"/>
    </row>
    <row r="11487" spans="1:6">
      <c r="A11487"/>
      <c r="E11487"/>
      <c r="F11487"/>
    </row>
    <row r="11488" spans="1:6">
      <c r="A11488"/>
      <c r="E11488"/>
      <c r="F11488"/>
    </row>
    <row r="11489" spans="1:6">
      <c r="A11489"/>
      <c r="E11489"/>
      <c r="F11489"/>
    </row>
    <row r="11490" spans="1:6">
      <c r="A11490"/>
      <c r="E11490"/>
      <c r="F11490"/>
    </row>
    <row r="11491" spans="1:6">
      <c r="A11491"/>
      <c r="E11491"/>
      <c r="F11491"/>
    </row>
    <row r="11492" spans="1:6">
      <c r="A11492"/>
      <c r="E11492"/>
      <c r="F11492"/>
    </row>
    <row r="11493" spans="1:6">
      <c r="A11493"/>
      <c r="E11493"/>
      <c r="F11493"/>
    </row>
    <row r="11494" spans="1:6">
      <c r="A11494"/>
      <c r="E11494"/>
      <c r="F11494"/>
    </row>
    <row r="11495" spans="1:6">
      <c r="A11495"/>
      <c r="E11495"/>
      <c r="F11495"/>
    </row>
    <row r="11496" spans="1:6">
      <c r="A11496"/>
      <c r="E11496"/>
      <c r="F11496"/>
    </row>
    <row r="11497" spans="1:6">
      <c r="A11497"/>
      <c r="E11497"/>
      <c r="F11497"/>
    </row>
    <row r="11498" spans="1:6">
      <c r="A11498"/>
      <c r="E11498"/>
      <c r="F11498"/>
    </row>
    <row r="11499" spans="1:6">
      <c r="A11499"/>
      <c r="E11499"/>
      <c r="F11499"/>
    </row>
    <row r="11500" spans="1:6">
      <c r="A11500"/>
      <c r="E11500"/>
      <c r="F11500"/>
    </row>
    <row r="11501" spans="1:6">
      <c r="A11501"/>
      <c r="E11501"/>
      <c r="F11501"/>
    </row>
    <row r="11502" spans="1:6">
      <c r="A11502"/>
      <c r="E11502"/>
      <c r="F11502"/>
    </row>
    <row r="11503" spans="1:6">
      <c r="A11503"/>
      <c r="E11503"/>
      <c r="F11503"/>
    </row>
    <row r="11504" spans="1:6">
      <c r="A11504"/>
      <c r="E11504"/>
      <c r="F11504"/>
    </row>
    <row r="11505" spans="1:6">
      <c r="A11505"/>
      <c r="E11505"/>
      <c r="F11505"/>
    </row>
    <row r="11506" spans="1:6">
      <c r="A11506"/>
      <c r="E11506"/>
      <c r="F11506"/>
    </row>
    <row r="11507" spans="1:6">
      <c r="A11507"/>
      <c r="E11507"/>
      <c r="F11507"/>
    </row>
    <row r="11508" spans="1:6">
      <c r="A11508"/>
      <c r="E11508"/>
      <c r="F11508"/>
    </row>
    <row r="11509" spans="1:6">
      <c r="A11509"/>
      <c r="E11509"/>
      <c r="F11509"/>
    </row>
    <row r="11510" spans="1:6">
      <c r="A11510"/>
      <c r="E11510"/>
      <c r="F11510"/>
    </row>
    <row r="11511" spans="1:6">
      <c r="A11511"/>
      <c r="E11511"/>
      <c r="F11511"/>
    </row>
    <row r="11512" spans="1:6">
      <c r="A11512"/>
      <c r="E11512"/>
      <c r="F11512"/>
    </row>
    <row r="11513" spans="1:6">
      <c r="A11513"/>
      <c r="E11513"/>
      <c r="F11513"/>
    </row>
    <row r="11514" spans="1:6">
      <c r="A11514"/>
      <c r="E11514"/>
      <c r="F11514"/>
    </row>
    <row r="11515" spans="1:6">
      <c r="A11515"/>
      <c r="E11515"/>
      <c r="F11515"/>
    </row>
    <row r="11516" spans="1:6">
      <c r="A11516"/>
      <c r="E11516"/>
      <c r="F11516"/>
    </row>
    <row r="11517" spans="1:6">
      <c r="A11517"/>
      <c r="E11517"/>
      <c r="F11517"/>
    </row>
    <row r="11518" spans="1:6">
      <c r="A11518"/>
      <c r="E11518"/>
      <c r="F11518"/>
    </row>
    <row r="11519" spans="1:6">
      <c r="A11519"/>
      <c r="E11519"/>
      <c r="F11519"/>
    </row>
    <row r="11520" spans="1:6">
      <c r="A11520"/>
      <c r="E11520"/>
      <c r="F11520"/>
    </row>
    <row r="11521" spans="1:6">
      <c r="A11521"/>
      <c r="E11521"/>
      <c r="F11521"/>
    </row>
    <row r="11522" spans="1:6">
      <c r="A11522"/>
      <c r="E11522"/>
      <c r="F11522"/>
    </row>
    <row r="11523" spans="1:6">
      <c r="A11523"/>
      <c r="E11523"/>
      <c r="F11523"/>
    </row>
    <row r="11524" spans="1:6">
      <c r="A11524"/>
      <c r="E11524"/>
      <c r="F11524"/>
    </row>
    <row r="11525" spans="1:6">
      <c r="A11525"/>
      <c r="E11525"/>
      <c r="F11525"/>
    </row>
    <row r="11526" spans="1:6">
      <c r="A11526"/>
      <c r="E11526"/>
      <c r="F11526"/>
    </row>
    <row r="11527" spans="1:6">
      <c r="A11527"/>
      <c r="E11527"/>
      <c r="F11527"/>
    </row>
    <row r="11528" spans="1:6">
      <c r="A11528"/>
      <c r="E11528"/>
      <c r="F11528"/>
    </row>
    <row r="11529" spans="1:6">
      <c r="A11529"/>
      <c r="E11529"/>
      <c r="F11529"/>
    </row>
    <row r="11530" spans="1:6">
      <c r="A11530"/>
      <c r="E11530"/>
      <c r="F11530"/>
    </row>
    <row r="11531" spans="1:6">
      <c r="A11531"/>
      <c r="E11531"/>
      <c r="F11531"/>
    </row>
    <row r="11532" spans="1:6">
      <c r="A11532"/>
      <c r="E11532"/>
      <c r="F11532"/>
    </row>
    <row r="11533" spans="1:6">
      <c r="A11533"/>
      <c r="E11533"/>
      <c r="F11533"/>
    </row>
    <row r="11534" spans="1:6">
      <c r="A11534"/>
      <c r="E11534"/>
      <c r="F11534"/>
    </row>
    <row r="11535" spans="1:6">
      <c r="A11535"/>
      <c r="E11535"/>
      <c r="F11535"/>
    </row>
    <row r="11536" spans="1:6">
      <c r="A11536"/>
      <c r="E11536"/>
      <c r="F11536"/>
    </row>
    <row r="11537" spans="1:6">
      <c r="A11537"/>
      <c r="E11537"/>
      <c r="F11537"/>
    </row>
    <row r="11538" spans="1:6">
      <c r="A11538"/>
      <c r="E11538"/>
      <c r="F11538"/>
    </row>
    <row r="11539" spans="1:6">
      <c r="A11539"/>
      <c r="E11539"/>
      <c r="F11539"/>
    </row>
    <row r="11540" spans="1:6">
      <c r="A11540"/>
      <c r="E11540"/>
      <c r="F11540"/>
    </row>
    <row r="11541" spans="1:6">
      <c r="A11541"/>
      <c r="E11541"/>
      <c r="F11541"/>
    </row>
    <row r="11542" spans="1:6">
      <c r="A11542"/>
      <c r="E11542"/>
      <c r="F11542"/>
    </row>
    <row r="11543" spans="1:6">
      <c r="A11543"/>
      <c r="E11543"/>
      <c r="F11543"/>
    </row>
    <row r="11544" spans="1:6">
      <c r="A11544"/>
      <c r="E11544"/>
      <c r="F11544"/>
    </row>
    <row r="11545" spans="1:6">
      <c r="A11545"/>
      <c r="E11545"/>
      <c r="F11545"/>
    </row>
    <row r="11546" spans="1:6">
      <c r="A11546"/>
      <c r="E11546"/>
      <c r="F11546"/>
    </row>
    <row r="11547" spans="1:6">
      <c r="A11547"/>
      <c r="E11547"/>
      <c r="F11547"/>
    </row>
    <row r="11548" spans="1:6">
      <c r="A11548"/>
      <c r="E11548"/>
      <c r="F11548"/>
    </row>
    <row r="11549" spans="1:6">
      <c r="A11549"/>
      <c r="E11549"/>
      <c r="F11549"/>
    </row>
    <row r="11550" spans="1:6">
      <c r="A11550"/>
      <c r="E11550"/>
      <c r="F11550"/>
    </row>
    <row r="11551" spans="1:6">
      <c r="A11551"/>
      <c r="E11551"/>
      <c r="F11551"/>
    </row>
    <row r="11552" spans="1:6">
      <c r="A11552"/>
      <c r="E11552"/>
      <c r="F11552"/>
    </row>
    <row r="11553" spans="1:6">
      <c r="A11553"/>
      <c r="E11553"/>
      <c r="F11553"/>
    </row>
    <row r="11554" spans="1:6">
      <c r="A11554"/>
      <c r="E11554"/>
      <c r="F11554"/>
    </row>
    <row r="11555" spans="1:6">
      <c r="A11555"/>
      <c r="E11555"/>
      <c r="F11555"/>
    </row>
    <row r="11556" spans="1:6">
      <c r="A11556"/>
      <c r="E11556"/>
      <c r="F11556"/>
    </row>
    <row r="11557" spans="1:6">
      <c r="A11557"/>
      <c r="E11557"/>
      <c r="F11557"/>
    </row>
    <row r="11558" spans="1:6">
      <c r="A11558"/>
      <c r="E11558"/>
      <c r="F11558"/>
    </row>
    <row r="11559" spans="1:6">
      <c r="A11559"/>
      <c r="E11559"/>
      <c r="F11559"/>
    </row>
    <row r="11560" spans="1:6">
      <c r="A11560"/>
      <c r="E11560"/>
      <c r="F11560"/>
    </row>
    <row r="11561" spans="1:6">
      <c r="A11561"/>
      <c r="E11561"/>
      <c r="F11561"/>
    </row>
    <row r="11562" spans="1:6">
      <c r="A11562"/>
      <c r="E11562"/>
      <c r="F11562"/>
    </row>
    <row r="11563" spans="1:6">
      <c r="A11563"/>
      <c r="E11563"/>
      <c r="F11563"/>
    </row>
    <row r="11564" spans="1:6">
      <c r="A11564"/>
      <c r="E11564"/>
      <c r="F11564"/>
    </row>
    <row r="11565" spans="1:6">
      <c r="A11565"/>
      <c r="E11565"/>
      <c r="F11565"/>
    </row>
    <row r="11566" spans="1:6">
      <c r="A11566"/>
      <c r="E11566"/>
      <c r="F11566"/>
    </row>
    <row r="11567" spans="1:6">
      <c r="A11567"/>
      <c r="E11567"/>
      <c r="F11567"/>
    </row>
    <row r="11568" spans="1:6">
      <c r="A11568"/>
      <c r="E11568"/>
      <c r="F11568"/>
    </row>
    <row r="11569" spans="1:6">
      <c r="A11569"/>
      <c r="E11569"/>
      <c r="F11569"/>
    </row>
    <row r="11570" spans="1:6">
      <c r="A11570"/>
      <c r="E11570"/>
      <c r="F11570"/>
    </row>
    <row r="11571" spans="1:6">
      <c r="A11571"/>
      <c r="E11571"/>
      <c r="F11571"/>
    </row>
    <row r="11572" spans="1:6">
      <c r="A11572"/>
      <c r="E11572"/>
      <c r="F11572"/>
    </row>
    <row r="11573" spans="1:6">
      <c r="A11573"/>
      <c r="E11573"/>
      <c r="F11573"/>
    </row>
    <row r="11574" spans="1:6">
      <c r="A11574"/>
      <c r="E11574"/>
      <c r="F11574"/>
    </row>
    <row r="11575" spans="1:6">
      <c r="A11575"/>
      <c r="E11575"/>
      <c r="F11575"/>
    </row>
    <row r="11576" spans="1:6">
      <c r="A11576"/>
      <c r="E11576"/>
      <c r="F11576"/>
    </row>
    <row r="11577" spans="1:6">
      <c r="A11577"/>
      <c r="E11577"/>
      <c r="F11577"/>
    </row>
    <row r="11578" spans="1:6">
      <c r="A11578"/>
      <c r="E11578"/>
      <c r="F11578"/>
    </row>
    <row r="11579" spans="1:6">
      <c r="A11579"/>
      <c r="E11579"/>
      <c r="F11579"/>
    </row>
    <row r="11580" spans="1:6">
      <c r="A11580"/>
      <c r="E11580"/>
      <c r="F11580"/>
    </row>
    <row r="11581" spans="1:6">
      <c r="A11581"/>
      <c r="E11581"/>
      <c r="F11581"/>
    </row>
    <row r="11582" spans="1:6">
      <c r="A11582"/>
      <c r="E11582"/>
      <c r="F11582"/>
    </row>
    <row r="11583" spans="1:6">
      <c r="A11583"/>
      <c r="E11583"/>
      <c r="F11583"/>
    </row>
    <row r="11584" spans="1:6">
      <c r="A11584"/>
      <c r="E11584"/>
      <c r="F11584"/>
    </row>
    <row r="11585" spans="1:6">
      <c r="A11585"/>
      <c r="E11585"/>
      <c r="F11585"/>
    </row>
    <row r="11586" spans="1:6">
      <c r="A11586"/>
      <c r="E11586"/>
      <c r="F11586"/>
    </row>
    <row r="11587" spans="1:6">
      <c r="A11587"/>
      <c r="E11587"/>
      <c r="F11587"/>
    </row>
    <row r="11588" spans="1:6">
      <c r="A11588"/>
      <c r="E11588"/>
      <c r="F11588"/>
    </row>
    <row r="11589" spans="1:6">
      <c r="A11589"/>
      <c r="E11589"/>
      <c r="F11589"/>
    </row>
    <row r="11590" spans="1:6">
      <c r="A11590"/>
      <c r="E11590"/>
      <c r="F11590"/>
    </row>
    <row r="11591" spans="1:6">
      <c r="A11591"/>
      <c r="E11591"/>
      <c r="F11591"/>
    </row>
    <row r="11592" spans="1:6">
      <c r="A11592"/>
      <c r="E11592"/>
      <c r="F11592"/>
    </row>
    <row r="11593" spans="1:6">
      <c r="A11593"/>
      <c r="E11593"/>
      <c r="F11593"/>
    </row>
    <row r="11594" spans="1:6">
      <c r="A11594"/>
      <c r="E11594"/>
      <c r="F11594"/>
    </row>
    <row r="11595" spans="1:6">
      <c r="A11595"/>
      <c r="E11595"/>
      <c r="F11595"/>
    </row>
    <row r="11596" spans="1:6">
      <c r="A11596"/>
      <c r="E11596"/>
      <c r="F11596"/>
    </row>
    <row r="11597" spans="1:6">
      <c r="A11597"/>
      <c r="E11597"/>
      <c r="F11597"/>
    </row>
    <row r="11598" spans="1:6">
      <c r="A11598"/>
      <c r="E11598"/>
      <c r="F11598"/>
    </row>
    <row r="11599" spans="1:6">
      <c r="A11599"/>
      <c r="E11599"/>
      <c r="F11599"/>
    </row>
    <row r="11600" spans="1:6">
      <c r="A11600"/>
      <c r="E11600"/>
      <c r="F11600"/>
    </row>
    <row r="11601" spans="1:6">
      <c r="A11601"/>
      <c r="E11601"/>
      <c r="F11601"/>
    </row>
    <row r="11602" spans="1:6">
      <c r="A11602"/>
      <c r="E11602"/>
      <c r="F11602"/>
    </row>
    <row r="11603" spans="1:6">
      <c r="A11603"/>
      <c r="E11603"/>
      <c r="F11603"/>
    </row>
    <row r="11604" spans="1:6">
      <c r="A11604"/>
      <c r="E11604"/>
      <c r="F11604"/>
    </row>
    <row r="11605" spans="1:6">
      <c r="A11605"/>
      <c r="E11605"/>
      <c r="F11605"/>
    </row>
    <row r="11606" spans="1:6">
      <c r="A11606"/>
      <c r="E11606"/>
      <c r="F11606"/>
    </row>
    <row r="11607" spans="1:6">
      <c r="A11607"/>
      <c r="E11607"/>
      <c r="F11607"/>
    </row>
    <row r="11608" spans="1:6">
      <c r="A11608"/>
      <c r="E11608"/>
      <c r="F11608"/>
    </row>
    <row r="11609" spans="1:6">
      <c r="A11609"/>
      <c r="E11609"/>
      <c r="F11609"/>
    </row>
    <row r="11610" spans="1:6">
      <c r="A11610"/>
      <c r="E11610"/>
      <c r="F11610"/>
    </row>
    <row r="11611" spans="1:6">
      <c r="A11611"/>
      <c r="E11611"/>
      <c r="F11611"/>
    </row>
    <row r="11612" spans="1:6">
      <c r="A11612"/>
      <c r="E11612"/>
      <c r="F11612"/>
    </row>
    <row r="11613" spans="1:6">
      <c r="A11613"/>
      <c r="E11613"/>
      <c r="F11613"/>
    </row>
    <row r="11614" spans="1:6">
      <c r="A11614"/>
      <c r="E11614"/>
      <c r="F11614"/>
    </row>
    <row r="11615" spans="1:6">
      <c r="A11615"/>
      <c r="E11615"/>
      <c r="F11615"/>
    </row>
    <row r="11616" spans="1:6">
      <c r="A11616"/>
      <c r="E11616"/>
      <c r="F11616"/>
    </row>
    <row r="11617" spans="1:6">
      <c r="A11617"/>
      <c r="E11617"/>
      <c r="F11617"/>
    </row>
    <row r="11618" spans="1:6">
      <c r="A11618"/>
      <c r="E11618"/>
      <c r="F11618"/>
    </row>
    <row r="11619" spans="1:6">
      <c r="A11619"/>
      <c r="E11619"/>
      <c r="F11619"/>
    </row>
    <row r="11620" spans="1:6">
      <c r="A11620"/>
      <c r="E11620"/>
      <c r="F11620"/>
    </row>
    <row r="11621" spans="1:6">
      <c r="A11621"/>
      <c r="E11621"/>
      <c r="F11621"/>
    </row>
    <row r="11622" spans="1:6">
      <c r="A11622"/>
      <c r="E11622"/>
      <c r="F11622"/>
    </row>
    <row r="11623" spans="1:6">
      <c r="A11623"/>
      <c r="E11623"/>
      <c r="F11623"/>
    </row>
    <row r="11624" spans="1:6">
      <c r="A11624"/>
      <c r="E11624"/>
      <c r="F11624"/>
    </row>
    <row r="11625" spans="1:6">
      <c r="A11625"/>
      <c r="E11625"/>
      <c r="F11625"/>
    </row>
    <row r="11626" spans="1:6">
      <c r="A11626"/>
      <c r="E11626"/>
      <c r="F11626"/>
    </row>
    <row r="11627" spans="1:6">
      <c r="A11627"/>
      <c r="E11627"/>
      <c r="F11627"/>
    </row>
    <row r="11628" spans="1:6">
      <c r="A11628"/>
      <c r="E11628"/>
      <c r="F11628"/>
    </row>
    <row r="11629" spans="1:6">
      <c r="A11629"/>
      <c r="E11629"/>
      <c r="F11629"/>
    </row>
    <row r="11630" spans="1:6">
      <c r="A11630"/>
      <c r="E11630"/>
      <c r="F11630"/>
    </row>
    <row r="11631" spans="1:6">
      <c r="A11631"/>
      <c r="E11631"/>
      <c r="F11631"/>
    </row>
    <row r="11632" spans="1:6">
      <c r="A11632"/>
      <c r="E11632"/>
      <c r="F11632"/>
    </row>
    <row r="11633" spans="1:6">
      <c r="A11633"/>
      <c r="E11633"/>
      <c r="F11633"/>
    </row>
    <row r="11634" spans="1:6">
      <c r="A11634"/>
      <c r="E11634"/>
      <c r="F11634"/>
    </row>
    <row r="11635" spans="1:6">
      <c r="A11635"/>
      <c r="E11635"/>
      <c r="F11635"/>
    </row>
    <row r="11636" spans="1:6">
      <c r="A11636"/>
      <c r="E11636"/>
      <c r="F11636"/>
    </row>
    <row r="11637" spans="1:6">
      <c r="A11637"/>
      <c r="E11637"/>
      <c r="F11637"/>
    </row>
    <row r="11638" spans="1:6">
      <c r="A11638"/>
      <c r="E11638"/>
      <c r="F11638"/>
    </row>
    <row r="11639" spans="1:6">
      <c r="A11639"/>
      <c r="E11639"/>
      <c r="F11639"/>
    </row>
    <row r="11640" spans="1:6">
      <c r="A11640"/>
      <c r="E11640"/>
      <c r="F11640"/>
    </row>
    <row r="11641" spans="1:6">
      <c r="A11641"/>
      <c r="E11641"/>
      <c r="F11641"/>
    </row>
    <row r="11642" spans="1:6">
      <c r="A11642"/>
      <c r="E11642"/>
      <c r="F11642"/>
    </row>
    <row r="11643" spans="1:6">
      <c r="A11643"/>
      <c r="E11643"/>
      <c r="F11643"/>
    </row>
    <row r="11644" spans="1:6">
      <c r="A11644"/>
      <c r="E11644"/>
      <c r="F11644"/>
    </row>
    <row r="11645" spans="1:6">
      <c r="A11645"/>
      <c r="E11645"/>
      <c r="F11645"/>
    </row>
    <row r="11646" spans="1:6">
      <c r="A11646"/>
      <c r="E11646"/>
      <c r="F11646"/>
    </row>
    <row r="11647" spans="1:6">
      <c r="A11647"/>
      <c r="E11647"/>
      <c r="F11647"/>
    </row>
    <row r="11648" spans="1:6">
      <c r="A11648"/>
      <c r="E11648"/>
      <c r="F11648"/>
    </row>
    <row r="11649" spans="1:6">
      <c r="A11649"/>
      <c r="E11649"/>
      <c r="F11649"/>
    </row>
    <row r="11650" spans="1:6">
      <c r="A11650"/>
      <c r="E11650"/>
      <c r="F11650"/>
    </row>
    <row r="11651" spans="1:6">
      <c r="A11651"/>
      <c r="E11651"/>
      <c r="F11651"/>
    </row>
    <row r="11652" spans="1:6">
      <c r="A11652"/>
      <c r="E11652"/>
      <c r="F11652"/>
    </row>
    <row r="11653" spans="1:6">
      <c r="A11653"/>
      <c r="E11653"/>
      <c r="F11653"/>
    </row>
    <row r="11654" spans="1:6">
      <c r="A11654"/>
      <c r="E11654"/>
      <c r="F11654"/>
    </row>
    <row r="11655" spans="1:6">
      <c r="A11655"/>
      <c r="E11655"/>
      <c r="F11655"/>
    </row>
    <row r="11656" spans="1:6">
      <c r="A11656"/>
      <c r="E11656"/>
      <c r="F11656"/>
    </row>
    <row r="11657" spans="1:6">
      <c r="A11657"/>
      <c r="E11657"/>
      <c r="F11657"/>
    </row>
    <row r="11658" spans="1:6">
      <c r="A11658"/>
      <c r="E11658"/>
      <c r="F11658"/>
    </row>
    <row r="11659" spans="1:6">
      <c r="A11659"/>
      <c r="E11659"/>
      <c r="F11659"/>
    </row>
    <row r="11660" spans="1:6">
      <c r="A11660"/>
      <c r="E11660"/>
      <c r="F11660"/>
    </row>
    <row r="11661" spans="1:6">
      <c r="A11661"/>
      <c r="E11661"/>
      <c r="F11661"/>
    </row>
    <row r="11662" spans="1:6">
      <c r="A11662"/>
      <c r="E11662"/>
      <c r="F11662"/>
    </row>
    <row r="11663" spans="1:6">
      <c r="A11663"/>
      <c r="E11663"/>
      <c r="F11663"/>
    </row>
    <row r="11664" spans="1:6">
      <c r="A11664"/>
      <c r="E11664"/>
      <c r="F11664"/>
    </row>
    <row r="11665" spans="1:6">
      <c r="A11665"/>
      <c r="E11665"/>
      <c r="F11665"/>
    </row>
    <row r="11666" spans="1:6">
      <c r="A11666"/>
      <c r="E11666"/>
      <c r="F11666"/>
    </row>
    <row r="11667" spans="1:6">
      <c r="A11667"/>
      <c r="E11667"/>
      <c r="F11667"/>
    </row>
    <row r="11668" spans="1:6">
      <c r="A11668"/>
      <c r="E11668"/>
      <c r="F11668"/>
    </row>
    <row r="11669" spans="1:6">
      <c r="A11669"/>
      <c r="E11669"/>
      <c r="F11669"/>
    </row>
    <row r="11670" spans="1:6">
      <c r="A11670"/>
      <c r="E11670"/>
      <c r="F11670"/>
    </row>
    <row r="11671" spans="1:6">
      <c r="A11671"/>
      <c r="E11671"/>
      <c r="F11671"/>
    </row>
    <row r="11672" spans="1:6">
      <c r="A11672"/>
      <c r="E11672"/>
      <c r="F11672"/>
    </row>
    <row r="11673" spans="1:6">
      <c r="A11673"/>
      <c r="E11673"/>
      <c r="F11673"/>
    </row>
    <row r="11674" spans="1:6">
      <c r="A11674"/>
      <c r="E11674"/>
      <c r="F11674"/>
    </row>
    <row r="11675" spans="1:6">
      <c r="A11675"/>
      <c r="E11675"/>
      <c r="F11675"/>
    </row>
    <row r="11676" spans="1:6">
      <c r="A11676"/>
      <c r="E11676"/>
      <c r="F11676"/>
    </row>
    <row r="11677" spans="1:6">
      <c r="A11677"/>
      <c r="E11677"/>
      <c r="F11677"/>
    </row>
    <row r="11678" spans="1:6">
      <c r="A11678"/>
      <c r="E11678"/>
      <c r="F11678"/>
    </row>
    <row r="11679" spans="1:6">
      <c r="A11679"/>
      <c r="E11679"/>
      <c r="F11679"/>
    </row>
    <row r="11680" spans="1:6">
      <c r="A11680"/>
      <c r="E11680"/>
      <c r="F11680"/>
    </row>
    <row r="11681" spans="1:6">
      <c r="A11681"/>
      <c r="E11681"/>
      <c r="F11681"/>
    </row>
    <row r="11682" spans="1:6">
      <c r="A11682"/>
      <c r="E11682"/>
      <c r="F11682"/>
    </row>
    <row r="11683" spans="1:6">
      <c r="A11683"/>
      <c r="E11683"/>
      <c r="F11683"/>
    </row>
    <row r="11684" spans="1:6">
      <c r="A11684"/>
      <c r="E11684"/>
      <c r="F11684"/>
    </row>
    <row r="11685" spans="1:6">
      <c r="A11685"/>
      <c r="E11685"/>
      <c r="F11685"/>
    </row>
    <row r="11686" spans="1:6">
      <c r="A11686"/>
      <c r="E11686"/>
      <c r="F11686"/>
    </row>
    <row r="11687" spans="1:6">
      <c r="A11687"/>
      <c r="E11687"/>
      <c r="F11687"/>
    </row>
    <row r="11688" spans="1:6">
      <c r="A11688"/>
      <c r="E11688"/>
      <c r="F11688"/>
    </row>
    <row r="11689" spans="1:6">
      <c r="A11689"/>
      <c r="E11689"/>
      <c r="F11689"/>
    </row>
    <row r="11690" spans="1:6">
      <c r="A11690"/>
      <c r="E11690"/>
      <c r="F11690"/>
    </row>
    <row r="11691" spans="1:6">
      <c r="A11691"/>
      <c r="E11691"/>
      <c r="F11691"/>
    </row>
    <row r="11692" spans="1:6">
      <c r="A11692"/>
      <c r="E11692"/>
      <c r="F11692"/>
    </row>
    <row r="11693" spans="1:6">
      <c r="A11693"/>
      <c r="E11693"/>
      <c r="F11693"/>
    </row>
    <row r="11694" spans="1:6">
      <c r="A11694"/>
      <c r="E11694"/>
      <c r="F11694"/>
    </row>
    <row r="11695" spans="1:6">
      <c r="A11695"/>
      <c r="E11695"/>
      <c r="F11695"/>
    </row>
    <row r="11696" spans="1:6">
      <c r="A11696"/>
      <c r="E11696"/>
      <c r="F11696"/>
    </row>
    <row r="11697" spans="1:6">
      <c r="A11697"/>
      <c r="E11697"/>
      <c r="F11697"/>
    </row>
    <row r="11698" spans="1:6">
      <c r="A11698"/>
      <c r="E11698"/>
      <c r="F11698"/>
    </row>
    <row r="11699" spans="1:6">
      <c r="A11699"/>
      <c r="E11699"/>
      <c r="F11699"/>
    </row>
    <row r="11700" spans="1:6">
      <c r="A11700"/>
      <c r="E11700"/>
      <c r="F11700"/>
    </row>
    <row r="11701" spans="1:6">
      <c r="A11701"/>
      <c r="E11701"/>
      <c r="F11701"/>
    </row>
    <row r="11702" spans="1:6">
      <c r="A11702"/>
      <c r="E11702"/>
      <c r="F11702"/>
    </row>
    <row r="11703" spans="1:6">
      <c r="A11703"/>
      <c r="E11703"/>
      <c r="F11703"/>
    </row>
    <row r="11704" spans="1:6">
      <c r="A11704"/>
      <c r="E11704"/>
      <c r="F11704"/>
    </row>
    <row r="11705" spans="1:6">
      <c r="A11705"/>
      <c r="E11705"/>
      <c r="F11705"/>
    </row>
    <row r="11706" spans="1:6">
      <c r="A11706"/>
      <c r="E11706"/>
      <c r="F11706"/>
    </row>
    <row r="11707" spans="1:6">
      <c r="A11707"/>
      <c r="E11707"/>
      <c r="F11707"/>
    </row>
    <row r="11708" spans="1:6">
      <c r="A11708"/>
      <c r="E11708"/>
      <c r="F11708"/>
    </row>
    <row r="11709" spans="1:6">
      <c r="A11709"/>
      <c r="E11709"/>
      <c r="F11709"/>
    </row>
    <row r="11710" spans="1:6">
      <c r="A11710"/>
      <c r="E11710"/>
      <c r="F11710"/>
    </row>
    <row r="11711" spans="1:6">
      <c r="A11711"/>
      <c r="E11711"/>
      <c r="F11711"/>
    </row>
    <row r="11712" spans="1:6">
      <c r="A11712"/>
      <c r="E11712"/>
      <c r="F11712"/>
    </row>
    <row r="11713" spans="1:6">
      <c r="A11713"/>
      <c r="E11713"/>
      <c r="F11713"/>
    </row>
    <row r="11714" spans="1:6">
      <c r="A11714"/>
      <c r="E11714"/>
      <c r="F11714"/>
    </row>
    <row r="11715" spans="1:6">
      <c r="A11715"/>
      <c r="E11715"/>
      <c r="F11715"/>
    </row>
    <row r="11716" spans="1:6">
      <c r="A11716"/>
      <c r="E11716"/>
      <c r="F11716"/>
    </row>
    <row r="11717" spans="1:6">
      <c r="A11717"/>
      <c r="E11717"/>
      <c r="F11717"/>
    </row>
    <row r="11718" spans="1:6">
      <c r="A11718"/>
      <c r="E11718"/>
      <c r="F11718"/>
    </row>
    <row r="11719" spans="1:6">
      <c r="A11719"/>
      <c r="E11719"/>
      <c r="F11719"/>
    </row>
    <row r="11720" spans="1:6">
      <c r="A11720"/>
      <c r="E11720"/>
      <c r="F11720"/>
    </row>
    <row r="11721" spans="1:6">
      <c r="A11721"/>
      <c r="E11721"/>
      <c r="F11721"/>
    </row>
    <row r="11722" spans="1:6">
      <c r="A11722"/>
      <c r="E11722"/>
      <c r="F11722"/>
    </row>
    <row r="11723" spans="1:6">
      <c r="A11723"/>
      <c r="E11723"/>
      <c r="F11723"/>
    </row>
    <row r="11724" spans="1:6">
      <c r="A11724"/>
      <c r="E11724"/>
      <c r="F11724"/>
    </row>
    <row r="11725" spans="1:6">
      <c r="A11725"/>
      <c r="E11725"/>
      <c r="F11725"/>
    </row>
    <row r="11726" spans="1:6">
      <c r="A11726"/>
      <c r="E11726"/>
      <c r="F11726"/>
    </row>
    <row r="11727" spans="1:6">
      <c r="A11727"/>
      <c r="E11727"/>
      <c r="F11727"/>
    </row>
    <row r="11728" spans="1:6">
      <c r="A11728"/>
      <c r="E11728"/>
      <c r="F11728"/>
    </row>
    <row r="11729" spans="1:6">
      <c r="A11729"/>
      <c r="E11729"/>
      <c r="F11729"/>
    </row>
    <row r="11730" spans="1:6">
      <c r="A11730"/>
      <c r="E11730"/>
      <c r="F11730"/>
    </row>
    <row r="11731" spans="1:6">
      <c r="A11731"/>
      <c r="E11731"/>
      <c r="F11731"/>
    </row>
    <row r="11732" spans="1:6">
      <c r="A11732"/>
      <c r="E11732"/>
      <c r="F11732"/>
    </row>
    <row r="11733" spans="1:6">
      <c r="A11733"/>
      <c r="E11733"/>
      <c r="F11733"/>
    </row>
    <row r="11734" spans="1:6">
      <c r="A11734"/>
      <c r="E11734"/>
      <c r="F11734"/>
    </row>
    <row r="11735" spans="1:6">
      <c r="A11735"/>
      <c r="E11735"/>
      <c r="F11735"/>
    </row>
    <row r="11736" spans="1:6">
      <c r="A11736"/>
      <c r="E11736"/>
      <c r="F11736"/>
    </row>
    <row r="11737" spans="1:6">
      <c r="A11737"/>
      <c r="E11737"/>
      <c r="F11737"/>
    </row>
    <row r="11738" spans="1:6">
      <c r="A11738"/>
      <c r="E11738"/>
      <c r="F11738"/>
    </row>
    <row r="11739" spans="1:6">
      <c r="A11739"/>
      <c r="E11739"/>
      <c r="F11739"/>
    </row>
    <row r="11740" spans="1:6">
      <c r="A11740"/>
      <c r="E11740"/>
      <c r="F11740"/>
    </row>
    <row r="11741" spans="1:6">
      <c r="A11741"/>
      <c r="E11741"/>
      <c r="F11741"/>
    </row>
    <row r="11742" spans="1:6">
      <c r="A11742"/>
      <c r="E11742"/>
      <c r="F11742"/>
    </row>
    <row r="11743" spans="1:6">
      <c r="A11743"/>
      <c r="E11743"/>
      <c r="F11743"/>
    </row>
    <row r="11744" spans="1:6">
      <c r="A11744"/>
      <c r="E11744"/>
      <c r="F11744"/>
    </row>
    <row r="11745" spans="1:6">
      <c r="A11745"/>
      <c r="E11745"/>
      <c r="F11745"/>
    </row>
    <row r="11746" spans="1:6">
      <c r="A11746"/>
      <c r="E11746"/>
      <c r="F11746"/>
    </row>
    <row r="11747" spans="1:6">
      <c r="A11747"/>
      <c r="E11747"/>
      <c r="F11747"/>
    </row>
    <row r="11748" spans="1:6">
      <c r="A11748"/>
      <c r="E11748"/>
      <c r="F11748"/>
    </row>
    <row r="11749" spans="1:6">
      <c r="A11749"/>
      <c r="E11749"/>
      <c r="F11749"/>
    </row>
    <row r="11750" spans="1:6">
      <c r="A11750"/>
      <c r="E11750"/>
      <c r="F11750"/>
    </row>
    <row r="11751" spans="1:6">
      <c r="A11751"/>
      <c r="E11751"/>
      <c r="F11751"/>
    </row>
    <row r="11752" spans="1:6">
      <c r="A11752"/>
      <c r="E11752"/>
      <c r="F11752"/>
    </row>
    <row r="11753" spans="1:6">
      <c r="A11753"/>
      <c r="E11753"/>
      <c r="F11753"/>
    </row>
    <row r="11754" spans="1:6">
      <c r="A11754"/>
      <c r="E11754"/>
      <c r="F11754"/>
    </row>
    <row r="11755" spans="1:6">
      <c r="A11755"/>
      <c r="E11755"/>
      <c r="F11755"/>
    </row>
    <row r="11756" spans="1:6">
      <c r="A11756"/>
      <c r="E11756"/>
      <c r="F11756"/>
    </row>
    <row r="11757" spans="1:6">
      <c r="A11757"/>
      <c r="E11757"/>
      <c r="F11757"/>
    </row>
    <row r="11758" spans="1:6">
      <c r="A11758"/>
      <c r="E11758"/>
      <c r="F11758"/>
    </row>
    <row r="11759" spans="1:6">
      <c r="A11759"/>
      <c r="E11759"/>
      <c r="F11759"/>
    </row>
    <row r="11760" spans="1:6">
      <c r="A11760"/>
      <c r="E11760"/>
      <c r="F11760"/>
    </row>
    <row r="11761" spans="1:6">
      <c r="A11761"/>
      <c r="E11761"/>
      <c r="F11761"/>
    </row>
    <row r="11762" spans="1:6">
      <c r="A11762"/>
      <c r="E11762"/>
      <c r="F11762"/>
    </row>
    <row r="11763" spans="1:6">
      <c r="A11763"/>
      <c r="E11763"/>
      <c r="F11763"/>
    </row>
    <row r="11764" spans="1:6">
      <c r="A11764"/>
      <c r="E11764"/>
      <c r="F11764"/>
    </row>
    <row r="11765" spans="1:6">
      <c r="A11765"/>
      <c r="E11765"/>
      <c r="F11765"/>
    </row>
    <row r="11766" spans="1:6">
      <c r="A11766"/>
      <c r="E11766"/>
      <c r="F11766"/>
    </row>
    <row r="11767" spans="1:6">
      <c r="A11767"/>
      <c r="E11767"/>
      <c r="F11767"/>
    </row>
    <row r="11768" spans="1:6">
      <c r="A11768"/>
      <c r="E11768"/>
      <c r="F11768"/>
    </row>
    <row r="11769" spans="1:6">
      <c r="A11769"/>
      <c r="E11769"/>
      <c r="F11769"/>
    </row>
    <row r="11770" spans="1:6">
      <c r="A11770"/>
      <c r="E11770"/>
      <c r="F11770"/>
    </row>
    <row r="11771" spans="1:6">
      <c r="A11771"/>
      <c r="E11771"/>
      <c r="F11771"/>
    </row>
    <row r="11772" spans="1:6">
      <c r="A11772"/>
      <c r="E11772"/>
      <c r="F11772"/>
    </row>
    <row r="11773" spans="1:6">
      <c r="A11773"/>
      <c r="E11773"/>
      <c r="F11773"/>
    </row>
    <row r="11774" spans="1:6">
      <c r="A11774"/>
      <c r="E11774"/>
      <c r="F11774"/>
    </row>
    <row r="11775" spans="1:6">
      <c r="A11775"/>
      <c r="E11775"/>
      <c r="F11775"/>
    </row>
    <row r="11776" spans="1:6">
      <c r="A11776"/>
      <c r="E11776"/>
      <c r="F11776"/>
    </row>
    <row r="11777" spans="1:6">
      <c r="A11777"/>
      <c r="E11777"/>
      <c r="F11777"/>
    </row>
    <row r="11778" spans="1:6">
      <c r="A11778"/>
      <c r="E11778"/>
      <c r="F11778"/>
    </row>
    <row r="11779" spans="1:6">
      <c r="A11779"/>
      <c r="E11779"/>
      <c r="F11779"/>
    </row>
    <row r="11780" spans="1:6">
      <c r="A11780"/>
      <c r="E11780"/>
      <c r="F11780"/>
    </row>
    <row r="11781" spans="1:6">
      <c r="A11781"/>
      <c r="E11781"/>
      <c r="F11781"/>
    </row>
    <row r="11782" spans="1:6">
      <c r="A11782"/>
      <c r="E11782"/>
      <c r="F11782"/>
    </row>
    <row r="11783" spans="1:6">
      <c r="A11783"/>
      <c r="E11783"/>
      <c r="F11783"/>
    </row>
    <row r="11784" spans="1:6">
      <c r="A11784"/>
      <c r="E11784"/>
      <c r="F11784"/>
    </row>
    <row r="11785" spans="1:6">
      <c r="A11785"/>
      <c r="E11785"/>
      <c r="F11785"/>
    </row>
    <row r="11786" spans="1:6">
      <c r="A11786"/>
      <c r="E11786"/>
      <c r="F11786"/>
    </row>
    <row r="11787" spans="1:6">
      <c r="A11787"/>
      <c r="E11787"/>
      <c r="F11787"/>
    </row>
    <row r="11788" spans="1:6">
      <c r="A11788"/>
      <c r="E11788"/>
      <c r="F11788"/>
    </row>
    <row r="11789" spans="1:6">
      <c r="A11789"/>
      <c r="E11789"/>
      <c r="F11789"/>
    </row>
    <row r="11790" spans="1:6">
      <c r="A11790"/>
      <c r="E11790"/>
      <c r="F11790"/>
    </row>
    <row r="11791" spans="1:6">
      <c r="A11791"/>
      <c r="E11791"/>
      <c r="F11791"/>
    </row>
    <row r="11792" spans="1:6">
      <c r="A11792"/>
      <c r="E11792"/>
      <c r="F11792"/>
    </row>
    <row r="11793" spans="1:6">
      <c r="A11793"/>
      <c r="E11793"/>
      <c r="F11793"/>
    </row>
    <row r="11794" spans="1:6">
      <c r="A11794"/>
      <c r="E11794"/>
      <c r="F11794"/>
    </row>
    <row r="11795" spans="1:6">
      <c r="A11795"/>
      <c r="E11795"/>
      <c r="F11795"/>
    </row>
    <row r="11796" spans="1:6">
      <c r="A11796"/>
      <c r="E11796"/>
      <c r="F11796"/>
    </row>
    <row r="11797" spans="1:6">
      <c r="A11797"/>
      <c r="E11797"/>
      <c r="F11797"/>
    </row>
    <row r="11798" spans="1:6">
      <c r="A11798"/>
      <c r="E11798"/>
      <c r="F11798"/>
    </row>
    <row r="11799" spans="1:6">
      <c r="A11799"/>
      <c r="E11799"/>
      <c r="F11799"/>
    </row>
    <row r="11800" spans="1:6">
      <c r="A11800"/>
      <c r="E11800"/>
      <c r="F11800"/>
    </row>
    <row r="11801" spans="1:6">
      <c r="A11801"/>
      <c r="E11801"/>
      <c r="F11801"/>
    </row>
    <row r="11802" spans="1:6">
      <c r="A11802"/>
      <c r="E11802"/>
      <c r="F11802"/>
    </row>
    <row r="11803" spans="1:6">
      <c r="A11803"/>
      <c r="E11803"/>
      <c r="F11803"/>
    </row>
    <row r="11804" spans="1:6">
      <c r="A11804"/>
      <c r="E11804"/>
      <c r="F11804"/>
    </row>
    <row r="11805" spans="1:6">
      <c r="A11805"/>
      <c r="E11805"/>
      <c r="F11805"/>
    </row>
    <row r="11806" spans="1:6">
      <c r="A11806"/>
      <c r="E11806"/>
      <c r="F11806"/>
    </row>
    <row r="11807" spans="1:6">
      <c r="A11807"/>
      <c r="E11807"/>
      <c r="F11807"/>
    </row>
    <row r="11808" spans="1:6">
      <c r="A11808"/>
      <c r="E11808"/>
      <c r="F11808"/>
    </row>
    <row r="11809" spans="1:6">
      <c r="A11809"/>
      <c r="E11809"/>
      <c r="F11809"/>
    </row>
    <row r="11810" spans="1:6">
      <c r="A11810"/>
      <c r="E11810"/>
      <c r="F11810"/>
    </row>
    <row r="11811" spans="1:6">
      <c r="A11811"/>
      <c r="E11811"/>
      <c r="F11811"/>
    </row>
    <row r="11812" spans="1:6">
      <c r="A11812"/>
      <c r="E11812"/>
      <c r="F11812"/>
    </row>
    <row r="11813" spans="1:6">
      <c r="A11813"/>
      <c r="E11813"/>
      <c r="F11813"/>
    </row>
    <row r="11814" spans="1:6">
      <c r="A11814"/>
      <c r="E11814"/>
      <c r="F11814"/>
    </row>
    <row r="11815" spans="1:6">
      <c r="A11815"/>
      <c r="E11815"/>
      <c r="F11815"/>
    </row>
    <row r="11816" spans="1:6">
      <c r="A11816"/>
      <c r="E11816"/>
      <c r="F11816"/>
    </row>
    <row r="11817" spans="1:6">
      <c r="A11817"/>
      <c r="E11817"/>
      <c r="F11817"/>
    </row>
    <row r="11818" spans="1:6">
      <c r="A11818"/>
      <c r="E11818"/>
      <c r="F11818"/>
    </row>
    <row r="11819" spans="1:6">
      <c r="A11819"/>
      <c r="E11819"/>
      <c r="F11819"/>
    </row>
    <row r="11820" spans="1:6">
      <c r="A11820"/>
      <c r="E11820"/>
      <c r="F11820"/>
    </row>
    <row r="11821" spans="1:6">
      <c r="A11821"/>
      <c r="E11821"/>
      <c r="F11821"/>
    </row>
    <row r="11822" spans="1:6">
      <c r="A11822"/>
      <c r="E11822"/>
      <c r="F11822"/>
    </row>
    <row r="11823" spans="1:6">
      <c r="A11823"/>
      <c r="E11823"/>
      <c r="F11823"/>
    </row>
    <row r="11824" spans="1:6">
      <c r="A11824"/>
      <c r="E11824"/>
      <c r="F11824"/>
    </row>
    <row r="11825" spans="1:6">
      <c r="A11825"/>
      <c r="E11825"/>
      <c r="F11825"/>
    </row>
    <row r="11826" spans="1:6">
      <c r="A11826"/>
      <c r="E11826"/>
      <c r="F11826"/>
    </row>
    <row r="11827" spans="1:6">
      <c r="A11827"/>
      <c r="E11827"/>
      <c r="F11827"/>
    </row>
    <row r="11828" spans="1:6">
      <c r="A11828"/>
      <c r="E11828"/>
      <c r="F11828"/>
    </row>
    <row r="11829" spans="1:6">
      <c r="A11829"/>
      <c r="E11829"/>
      <c r="F11829"/>
    </row>
    <row r="11830" spans="1:6">
      <c r="A11830"/>
      <c r="E11830"/>
      <c r="F11830"/>
    </row>
    <row r="11831" spans="1:6">
      <c r="A11831"/>
      <c r="E11831"/>
      <c r="F11831"/>
    </row>
    <row r="11832" spans="1:6">
      <c r="A11832"/>
      <c r="E11832"/>
      <c r="F11832"/>
    </row>
    <row r="11833" spans="1:6">
      <c r="A11833"/>
      <c r="E11833"/>
      <c r="F11833"/>
    </row>
    <row r="11834" spans="1:6">
      <c r="A11834"/>
      <c r="E11834"/>
      <c r="F11834"/>
    </row>
    <row r="11835" spans="1:6">
      <c r="A11835"/>
      <c r="E11835"/>
      <c r="F11835"/>
    </row>
    <row r="11836" spans="1:6">
      <c r="A11836"/>
      <c r="E11836"/>
      <c r="F11836"/>
    </row>
    <row r="11837" spans="1:6">
      <c r="A11837"/>
      <c r="E11837"/>
      <c r="F11837"/>
    </row>
    <row r="11838" spans="1:6">
      <c r="A11838"/>
      <c r="E11838"/>
      <c r="F11838"/>
    </row>
    <row r="11839" spans="1:6">
      <c r="A11839"/>
      <c r="E11839"/>
      <c r="F11839"/>
    </row>
    <row r="11840" spans="1:6">
      <c r="A11840"/>
      <c r="E11840"/>
      <c r="F11840"/>
    </row>
    <row r="11841" spans="1:6">
      <c r="A11841"/>
      <c r="E11841"/>
      <c r="F11841"/>
    </row>
    <row r="11842" spans="1:6">
      <c r="A11842"/>
      <c r="E11842"/>
      <c r="F11842"/>
    </row>
    <row r="11843" spans="1:6">
      <c r="A11843"/>
      <c r="E11843"/>
      <c r="F11843"/>
    </row>
    <row r="11844" spans="1:6">
      <c r="A11844"/>
      <c r="E11844"/>
      <c r="F11844"/>
    </row>
    <row r="11845" spans="1:6">
      <c r="A11845"/>
      <c r="E11845"/>
      <c r="F11845"/>
    </row>
    <row r="11846" spans="1:6">
      <c r="A11846"/>
      <c r="E11846"/>
      <c r="F11846"/>
    </row>
    <row r="11847" spans="1:6">
      <c r="A11847"/>
      <c r="E11847"/>
      <c r="F11847"/>
    </row>
    <row r="11848" spans="1:6">
      <c r="A11848"/>
      <c r="E11848"/>
      <c r="F11848"/>
    </row>
    <row r="11849" spans="1:6">
      <c r="A11849"/>
      <c r="E11849"/>
      <c r="F11849"/>
    </row>
    <row r="11850" spans="1:6">
      <c r="A11850"/>
      <c r="E11850"/>
      <c r="F11850"/>
    </row>
    <row r="11851" spans="1:6">
      <c r="A11851"/>
      <c r="E11851"/>
      <c r="F11851"/>
    </row>
    <row r="11852" spans="1:6">
      <c r="A11852"/>
      <c r="E11852"/>
      <c r="F11852"/>
    </row>
    <row r="11853" spans="1:6">
      <c r="A11853"/>
      <c r="E11853"/>
      <c r="F11853"/>
    </row>
    <row r="11854" spans="1:6">
      <c r="A11854"/>
      <c r="E11854"/>
      <c r="F11854"/>
    </row>
    <row r="11855" spans="1:6">
      <c r="A11855"/>
      <c r="E11855"/>
      <c r="F11855"/>
    </row>
    <row r="11856" spans="1:6">
      <c r="A11856"/>
      <c r="E11856"/>
      <c r="F11856"/>
    </row>
    <row r="11857" spans="1:6">
      <c r="A11857"/>
      <c r="E11857"/>
      <c r="F11857"/>
    </row>
    <row r="11858" spans="1:6">
      <c r="A11858"/>
      <c r="E11858"/>
      <c r="F11858"/>
    </row>
    <row r="11859" spans="1:6">
      <c r="A11859"/>
      <c r="E11859"/>
      <c r="F11859"/>
    </row>
    <row r="11860" spans="1:6">
      <c r="A11860"/>
      <c r="E11860"/>
      <c r="F11860"/>
    </row>
    <row r="11861" spans="1:6">
      <c r="A11861"/>
      <c r="E11861"/>
      <c r="F11861"/>
    </row>
    <row r="11862" spans="1:6">
      <c r="A11862"/>
      <c r="E11862"/>
      <c r="F11862"/>
    </row>
    <row r="11863" spans="1:6">
      <c r="A11863"/>
      <c r="E11863"/>
      <c r="F11863"/>
    </row>
    <row r="11864" spans="1:6">
      <c r="A11864"/>
      <c r="E11864"/>
      <c r="F11864"/>
    </row>
    <row r="11865" spans="1:6">
      <c r="A11865"/>
      <c r="E11865"/>
      <c r="F11865"/>
    </row>
    <row r="11866" spans="1:6">
      <c r="A11866"/>
      <c r="E11866"/>
      <c r="F11866"/>
    </row>
    <row r="11867" spans="1:6">
      <c r="A11867"/>
      <c r="E11867"/>
      <c r="F11867"/>
    </row>
    <row r="11868" spans="1:6">
      <c r="A11868"/>
      <c r="E11868"/>
      <c r="F11868"/>
    </row>
    <row r="11869" spans="1:6">
      <c r="A11869"/>
      <c r="E11869"/>
      <c r="F11869"/>
    </row>
    <row r="11870" spans="1:6">
      <c r="A11870"/>
      <c r="E11870"/>
      <c r="F11870"/>
    </row>
    <row r="11871" spans="1:6">
      <c r="A11871"/>
      <c r="E11871"/>
      <c r="F11871"/>
    </row>
    <row r="11872" spans="1:6">
      <c r="A11872"/>
      <c r="E11872"/>
      <c r="F11872"/>
    </row>
    <row r="11873" spans="1:6">
      <c r="A11873"/>
      <c r="E11873"/>
      <c r="F11873"/>
    </row>
    <row r="11874" spans="1:6">
      <c r="A11874"/>
      <c r="E11874"/>
      <c r="F11874"/>
    </row>
    <row r="11875" spans="1:6">
      <c r="A11875"/>
      <c r="E11875"/>
      <c r="F11875"/>
    </row>
    <row r="11876" spans="1:6">
      <c r="A11876"/>
      <c r="E11876"/>
      <c r="F11876"/>
    </row>
    <row r="11877" spans="1:6">
      <c r="A11877"/>
      <c r="E11877"/>
      <c r="F11877"/>
    </row>
    <row r="11878" spans="1:6">
      <c r="A11878"/>
      <c r="E11878"/>
      <c r="F11878"/>
    </row>
    <row r="11879" spans="1:6">
      <c r="A11879"/>
      <c r="E11879"/>
      <c r="F11879"/>
    </row>
    <row r="11880" spans="1:6">
      <c r="A11880"/>
      <c r="E11880"/>
      <c r="F11880"/>
    </row>
    <row r="11881" spans="1:6">
      <c r="A11881"/>
      <c r="E11881"/>
      <c r="F11881"/>
    </row>
    <row r="11882" spans="1:6">
      <c r="A11882"/>
      <c r="E11882"/>
      <c r="F11882"/>
    </row>
    <row r="11883" spans="1:6">
      <c r="A11883"/>
      <c r="E11883"/>
      <c r="F11883"/>
    </row>
    <row r="11884" spans="1:6">
      <c r="A11884"/>
      <c r="E11884"/>
      <c r="F11884"/>
    </row>
    <row r="11885" spans="1:6">
      <c r="A11885"/>
      <c r="E11885"/>
      <c r="F11885"/>
    </row>
    <row r="11886" spans="1:6">
      <c r="A11886"/>
      <c r="E11886"/>
      <c r="F11886"/>
    </row>
    <row r="11887" spans="1:6">
      <c r="A11887"/>
      <c r="E11887"/>
      <c r="F11887"/>
    </row>
    <row r="11888" spans="1:6">
      <c r="A11888"/>
      <c r="E11888"/>
      <c r="F11888"/>
    </row>
    <row r="11889" spans="1:6">
      <c r="A11889"/>
      <c r="E11889"/>
      <c r="F11889"/>
    </row>
    <row r="11890" spans="1:6">
      <c r="A11890"/>
      <c r="E11890"/>
      <c r="F11890"/>
    </row>
    <row r="11891" spans="1:6">
      <c r="A11891"/>
      <c r="E11891"/>
      <c r="F11891"/>
    </row>
    <row r="11892" spans="1:6">
      <c r="A11892"/>
      <c r="E11892"/>
      <c r="F11892"/>
    </row>
    <row r="11893" spans="1:6">
      <c r="A11893"/>
      <c r="E11893"/>
      <c r="F11893"/>
    </row>
    <row r="11894" spans="1:6">
      <c r="A11894"/>
      <c r="E11894"/>
      <c r="F11894"/>
    </row>
    <row r="11895" spans="1:6">
      <c r="A11895"/>
      <c r="E11895"/>
      <c r="F11895"/>
    </row>
    <row r="11896" spans="1:6">
      <c r="A11896"/>
      <c r="E11896"/>
      <c r="F11896"/>
    </row>
    <row r="11897" spans="1:6">
      <c r="A11897"/>
      <c r="E11897"/>
      <c r="F11897"/>
    </row>
    <row r="11898" spans="1:6">
      <c r="A11898"/>
      <c r="E11898"/>
      <c r="F11898"/>
    </row>
    <row r="11899" spans="1:6">
      <c r="A11899"/>
      <c r="E11899"/>
      <c r="F11899"/>
    </row>
    <row r="11900" spans="1:6">
      <c r="A11900"/>
      <c r="E11900"/>
      <c r="F11900"/>
    </row>
    <row r="11901" spans="1:6">
      <c r="A11901"/>
      <c r="E11901"/>
      <c r="F11901"/>
    </row>
    <row r="11902" spans="1:6">
      <c r="A11902"/>
      <c r="E11902"/>
      <c r="F11902"/>
    </row>
    <row r="11903" spans="1:6">
      <c r="A11903"/>
      <c r="E11903"/>
      <c r="F11903"/>
    </row>
    <row r="11904" spans="1:6">
      <c r="A11904"/>
      <c r="E11904"/>
      <c r="F11904"/>
    </row>
    <row r="11905" spans="1:6">
      <c r="A11905"/>
      <c r="E11905"/>
      <c r="F11905"/>
    </row>
    <row r="11906" spans="1:6">
      <c r="A11906"/>
      <c r="E11906"/>
      <c r="F11906"/>
    </row>
    <row r="11907" spans="1:6">
      <c r="A11907"/>
      <c r="E11907"/>
      <c r="F11907"/>
    </row>
    <row r="11908" spans="1:6">
      <c r="A11908"/>
      <c r="E11908"/>
      <c r="F11908"/>
    </row>
    <row r="11909" spans="1:6">
      <c r="A11909"/>
      <c r="E11909"/>
      <c r="F11909"/>
    </row>
    <row r="11910" spans="1:6">
      <c r="A11910"/>
      <c r="E11910"/>
      <c r="F11910"/>
    </row>
    <row r="11911" spans="1:6">
      <c r="A11911"/>
      <c r="E11911"/>
      <c r="F11911"/>
    </row>
    <row r="11912" spans="1:6">
      <c r="A11912"/>
      <c r="E11912"/>
      <c r="F11912"/>
    </row>
    <row r="11913" spans="1:6">
      <c r="A11913"/>
      <c r="E11913"/>
      <c r="F11913"/>
    </row>
    <row r="11914" spans="1:6">
      <c r="A11914"/>
      <c r="E11914"/>
      <c r="F11914"/>
    </row>
    <row r="11915" spans="1:6">
      <c r="A11915"/>
      <c r="E11915"/>
      <c r="F11915"/>
    </row>
    <row r="11916" spans="1:6">
      <c r="A11916"/>
      <c r="E11916"/>
      <c r="F11916"/>
    </row>
    <row r="11917" spans="1:6">
      <c r="A11917"/>
      <c r="E11917"/>
      <c r="F11917"/>
    </row>
    <row r="11918" spans="1:6">
      <c r="A11918"/>
      <c r="E11918"/>
      <c r="F11918"/>
    </row>
    <row r="11919" spans="1:6">
      <c r="A11919"/>
      <c r="E11919"/>
      <c r="F11919"/>
    </row>
    <row r="11920" spans="1:6">
      <c r="A11920"/>
      <c r="E11920"/>
      <c r="F11920"/>
    </row>
    <row r="11921" spans="1:6">
      <c r="A11921"/>
      <c r="E11921"/>
      <c r="F11921"/>
    </row>
    <row r="11922" spans="1:6">
      <c r="A11922"/>
      <c r="E11922"/>
      <c r="F11922"/>
    </row>
    <row r="11923" spans="1:6">
      <c r="A11923"/>
      <c r="E11923"/>
      <c r="F11923"/>
    </row>
    <row r="11924" spans="1:6">
      <c r="A11924"/>
      <c r="E11924"/>
      <c r="F11924"/>
    </row>
    <row r="11925" spans="1:6">
      <c r="A11925"/>
      <c r="E11925"/>
      <c r="F11925"/>
    </row>
    <row r="11926" spans="1:6">
      <c r="A11926"/>
      <c r="E11926"/>
      <c r="F11926"/>
    </row>
    <row r="11927" spans="1:6">
      <c r="A11927"/>
      <c r="E11927"/>
      <c r="F11927"/>
    </row>
    <row r="11928" spans="1:6">
      <c r="A11928"/>
      <c r="E11928"/>
      <c r="F11928"/>
    </row>
    <row r="11929" spans="1:6">
      <c r="A11929"/>
      <c r="E11929"/>
      <c r="F11929"/>
    </row>
    <row r="11930" spans="1:6">
      <c r="A11930"/>
      <c r="E11930"/>
      <c r="F11930"/>
    </row>
    <row r="11931" spans="1:6">
      <c r="A11931"/>
      <c r="E11931"/>
      <c r="F11931"/>
    </row>
    <row r="11932" spans="1:6">
      <c r="A11932"/>
      <c r="E11932"/>
      <c r="F11932"/>
    </row>
    <row r="11933" spans="1:6">
      <c r="A11933"/>
      <c r="E11933"/>
      <c r="F11933"/>
    </row>
    <row r="11934" spans="1:6">
      <c r="A11934"/>
      <c r="E11934"/>
      <c r="F11934"/>
    </row>
    <row r="11935" spans="1:6">
      <c r="A11935"/>
      <c r="E11935"/>
      <c r="F11935"/>
    </row>
    <row r="11936" spans="1:6">
      <c r="A11936"/>
      <c r="E11936"/>
      <c r="F11936"/>
    </row>
    <row r="11937" spans="1:6">
      <c r="A11937"/>
      <c r="E11937"/>
      <c r="F11937"/>
    </row>
    <row r="11938" spans="1:6">
      <c r="A11938"/>
      <c r="E11938"/>
      <c r="F11938"/>
    </row>
    <row r="11939" spans="1:6">
      <c r="A11939"/>
      <c r="E11939"/>
      <c r="F11939"/>
    </row>
    <row r="11940" spans="1:6">
      <c r="A11940"/>
      <c r="E11940"/>
      <c r="F11940"/>
    </row>
    <row r="11941" spans="1:6">
      <c r="A11941"/>
      <c r="E11941"/>
      <c r="F11941"/>
    </row>
    <row r="11942" spans="1:6">
      <c r="A11942"/>
      <c r="E11942"/>
      <c r="F11942"/>
    </row>
    <row r="11943" spans="1:6">
      <c r="A11943"/>
      <c r="E11943"/>
      <c r="F11943"/>
    </row>
    <row r="11944" spans="1:6">
      <c r="A11944"/>
      <c r="E11944"/>
      <c r="F11944"/>
    </row>
    <row r="11945" spans="1:6">
      <c r="A11945"/>
      <c r="E11945"/>
      <c r="F11945"/>
    </row>
    <row r="11946" spans="1:6">
      <c r="A11946"/>
      <c r="E11946"/>
      <c r="F11946"/>
    </row>
    <row r="11947" spans="1:6">
      <c r="A11947"/>
      <c r="E11947"/>
      <c r="F11947"/>
    </row>
    <row r="11948" spans="1:6">
      <c r="A11948"/>
      <c r="E11948"/>
      <c r="F11948"/>
    </row>
    <row r="11949" spans="1:6">
      <c r="A11949"/>
      <c r="E11949"/>
      <c r="F11949"/>
    </row>
    <row r="11950" spans="1:6">
      <c r="A11950"/>
      <c r="E11950"/>
      <c r="F11950"/>
    </row>
    <row r="11951" spans="1:6">
      <c r="A11951"/>
      <c r="E11951"/>
      <c r="F11951"/>
    </row>
    <row r="11952" spans="1:6">
      <c r="A11952"/>
      <c r="E11952"/>
      <c r="F11952"/>
    </row>
    <row r="11953" spans="1:6">
      <c r="A11953"/>
      <c r="E11953"/>
      <c r="F11953"/>
    </row>
    <row r="11954" spans="1:6">
      <c r="A11954"/>
      <c r="E11954"/>
      <c r="F11954"/>
    </row>
    <row r="11955" spans="1:6">
      <c r="A11955"/>
      <c r="E11955"/>
      <c r="F11955"/>
    </row>
    <row r="11956" spans="1:6">
      <c r="A11956"/>
      <c r="E11956"/>
      <c r="F11956"/>
    </row>
    <row r="11957" spans="1:6">
      <c r="A11957"/>
      <c r="E11957"/>
      <c r="F11957"/>
    </row>
    <row r="11958" spans="1:6">
      <c r="A11958"/>
      <c r="E11958"/>
      <c r="F11958"/>
    </row>
    <row r="11959" spans="1:6">
      <c r="A11959"/>
      <c r="E11959"/>
      <c r="F11959"/>
    </row>
    <row r="11960" spans="1:6">
      <c r="A11960"/>
      <c r="E11960"/>
      <c r="F11960"/>
    </row>
    <row r="11961" spans="1:6">
      <c r="A11961"/>
      <c r="E11961"/>
      <c r="F11961"/>
    </row>
    <row r="11962" spans="1:6">
      <c r="A11962"/>
      <c r="E11962"/>
      <c r="F11962"/>
    </row>
    <row r="11963" spans="1:6">
      <c r="A11963"/>
      <c r="E11963"/>
      <c r="F11963"/>
    </row>
    <row r="11964" spans="1:6">
      <c r="A11964"/>
      <c r="E11964"/>
      <c r="F11964"/>
    </row>
    <row r="11965" spans="1:6">
      <c r="A11965"/>
      <c r="E11965"/>
      <c r="F11965"/>
    </row>
    <row r="11966" spans="1:6">
      <c r="A11966"/>
      <c r="E11966"/>
      <c r="F11966"/>
    </row>
    <row r="11967" spans="1:6">
      <c r="A11967"/>
      <c r="E11967"/>
      <c r="F11967"/>
    </row>
    <row r="11968" spans="1:6">
      <c r="A11968"/>
      <c r="E11968"/>
      <c r="F11968"/>
    </row>
    <row r="11969" spans="1:6">
      <c r="A11969"/>
      <c r="E11969"/>
      <c r="F11969"/>
    </row>
    <row r="11970" spans="1:6">
      <c r="A11970"/>
      <c r="E11970"/>
      <c r="F11970"/>
    </row>
    <row r="11971" spans="1:6">
      <c r="A11971"/>
      <c r="E11971"/>
      <c r="F11971"/>
    </row>
    <row r="11972" spans="1:6">
      <c r="A11972"/>
      <c r="E11972"/>
      <c r="F11972"/>
    </row>
    <row r="11973" spans="1:6">
      <c r="A11973"/>
      <c r="E11973"/>
      <c r="F11973"/>
    </row>
    <row r="11974" spans="1:6">
      <c r="A11974"/>
      <c r="E11974"/>
      <c r="F11974"/>
    </row>
    <row r="11975" spans="1:6">
      <c r="A11975"/>
      <c r="E11975"/>
      <c r="F11975"/>
    </row>
    <row r="11976" spans="1:6">
      <c r="A11976"/>
      <c r="E11976"/>
      <c r="F11976"/>
    </row>
    <row r="11977" spans="1:6">
      <c r="A11977"/>
      <c r="E11977"/>
      <c r="F11977"/>
    </row>
    <row r="11978" spans="1:6">
      <c r="A11978"/>
      <c r="E11978"/>
      <c r="F11978"/>
    </row>
    <row r="11979" spans="1:6">
      <c r="A11979"/>
      <c r="E11979"/>
      <c r="F11979"/>
    </row>
    <row r="11980" spans="1:6">
      <c r="A11980"/>
      <c r="E11980"/>
      <c r="F11980"/>
    </row>
    <row r="11981" spans="1:6">
      <c r="A11981"/>
      <c r="E11981"/>
      <c r="F11981"/>
    </row>
    <row r="11982" spans="1:6">
      <c r="A11982"/>
      <c r="E11982"/>
      <c r="F11982"/>
    </row>
    <row r="11983" spans="1:6">
      <c r="A11983"/>
      <c r="E11983"/>
      <c r="F11983"/>
    </row>
    <row r="11984" spans="1:6">
      <c r="A11984"/>
      <c r="E11984"/>
      <c r="F11984"/>
    </row>
    <row r="11985" spans="1:6">
      <c r="A11985"/>
      <c r="E11985"/>
      <c r="F11985"/>
    </row>
    <row r="11986" spans="1:6">
      <c r="A11986"/>
      <c r="E11986"/>
      <c r="F11986"/>
    </row>
    <row r="11987" spans="1:6">
      <c r="A11987"/>
      <c r="E11987"/>
      <c r="F11987"/>
    </row>
    <row r="11988" spans="1:6">
      <c r="A11988"/>
      <c r="E11988"/>
      <c r="F11988"/>
    </row>
    <row r="11989" spans="1:6">
      <c r="A11989"/>
      <c r="E11989"/>
      <c r="F11989"/>
    </row>
    <row r="11990" spans="1:6">
      <c r="A11990"/>
      <c r="E11990"/>
      <c r="F11990"/>
    </row>
    <row r="11991" spans="1:6">
      <c r="A11991"/>
      <c r="E11991"/>
      <c r="F11991"/>
    </row>
    <row r="11992" spans="1:6">
      <c r="A11992"/>
      <c r="E11992"/>
      <c r="F11992"/>
    </row>
    <row r="11993" spans="1:6">
      <c r="A11993"/>
      <c r="E11993"/>
      <c r="F11993"/>
    </row>
    <row r="11994" spans="1:6">
      <c r="A11994"/>
      <c r="E11994"/>
      <c r="F11994"/>
    </row>
    <row r="11995" spans="1:6">
      <c r="A11995"/>
      <c r="E11995"/>
      <c r="F11995"/>
    </row>
    <row r="11996" spans="1:6">
      <c r="A11996"/>
      <c r="E11996"/>
      <c r="F11996"/>
    </row>
    <row r="11997" spans="1:6">
      <c r="A11997"/>
      <c r="E11997"/>
      <c r="F11997"/>
    </row>
    <row r="11998" spans="1:6">
      <c r="A11998"/>
      <c r="E11998"/>
      <c r="F11998"/>
    </row>
    <row r="11999" spans="1:6">
      <c r="A11999"/>
      <c r="E11999"/>
      <c r="F11999"/>
    </row>
    <row r="12000" spans="1:6">
      <c r="A12000"/>
      <c r="E12000"/>
      <c r="F12000"/>
    </row>
    <row r="12001" spans="1:6">
      <c r="A12001"/>
      <c r="E12001"/>
      <c r="F12001"/>
    </row>
    <row r="12002" spans="1:6">
      <c r="A12002"/>
      <c r="E12002"/>
      <c r="F12002"/>
    </row>
    <row r="12003" spans="1:6">
      <c r="A12003"/>
      <c r="E12003"/>
      <c r="F12003"/>
    </row>
    <row r="12004" spans="1:6">
      <c r="A12004"/>
      <c r="E12004"/>
      <c r="F12004"/>
    </row>
    <row r="12005" spans="1:6">
      <c r="A12005"/>
      <c r="E12005"/>
      <c r="F12005"/>
    </row>
    <row r="12006" spans="1:6">
      <c r="A12006"/>
      <c r="E12006"/>
      <c r="F12006"/>
    </row>
    <row r="12007" spans="1:6">
      <c r="A12007"/>
      <c r="E12007"/>
      <c r="F12007"/>
    </row>
    <row r="12008" spans="1:6">
      <c r="A12008"/>
      <c r="E12008"/>
      <c r="F12008"/>
    </row>
    <row r="12009" spans="1:6">
      <c r="A12009"/>
      <c r="E12009"/>
      <c r="F12009"/>
    </row>
    <row r="12010" spans="1:6">
      <c r="A12010"/>
      <c r="E12010"/>
      <c r="F12010"/>
    </row>
    <row r="12011" spans="1:6">
      <c r="A12011"/>
      <c r="E12011"/>
      <c r="F12011"/>
    </row>
    <row r="12012" spans="1:6">
      <c r="A12012"/>
      <c r="E12012"/>
      <c r="F12012"/>
    </row>
    <row r="12013" spans="1:6">
      <c r="A12013"/>
      <c r="E12013"/>
      <c r="F12013"/>
    </row>
    <row r="12014" spans="1:6">
      <c r="A12014"/>
      <c r="E12014"/>
      <c r="F12014"/>
    </row>
    <row r="12015" spans="1:6">
      <c r="A12015"/>
      <c r="E12015"/>
      <c r="F12015"/>
    </row>
    <row r="12016" spans="1:6">
      <c r="A12016"/>
      <c r="E12016"/>
      <c r="F12016"/>
    </row>
    <row r="12017" spans="1:6">
      <c r="A12017"/>
      <c r="E12017"/>
      <c r="F12017"/>
    </row>
    <row r="12018" spans="1:6">
      <c r="A12018"/>
      <c r="E12018"/>
      <c r="F12018"/>
    </row>
    <row r="12019" spans="1:6">
      <c r="A12019"/>
      <c r="E12019"/>
      <c r="F12019"/>
    </row>
    <row r="12020" spans="1:6">
      <c r="A12020"/>
      <c r="E12020"/>
      <c r="F12020"/>
    </row>
    <row r="12021" spans="1:6">
      <c r="A12021"/>
      <c r="E12021"/>
      <c r="F12021"/>
    </row>
    <row r="12022" spans="1:6">
      <c r="A12022"/>
      <c r="E12022"/>
      <c r="F12022"/>
    </row>
    <row r="12023" spans="1:6">
      <c r="A12023"/>
      <c r="E12023"/>
      <c r="F12023"/>
    </row>
    <row r="12024" spans="1:6">
      <c r="A12024"/>
      <c r="E12024"/>
      <c r="F12024"/>
    </row>
    <row r="12025" spans="1:6">
      <c r="A12025"/>
      <c r="E12025"/>
      <c r="F12025"/>
    </row>
    <row r="12026" spans="1:6">
      <c r="A12026"/>
      <c r="E12026"/>
      <c r="F12026"/>
    </row>
    <row r="12027" spans="1:6">
      <c r="A12027"/>
      <c r="E12027"/>
      <c r="F12027"/>
    </row>
    <row r="12028" spans="1:6">
      <c r="A12028"/>
      <c r="E12028"/>
      <c r="F12028"/>
    </row>
    <row r="12029" spans="1:6">
      <c r="A12029"/>
      <c r="E12029"/>
      <c r="F12029"/>
    </row>
    <row r="12030" spans="1:6">
      <c r="A12030"/>
      <c r="E12030"/>
      <c r="F12030"/>
    </row>
    <row r="12031" spans="1:6">
      <c r="A12031"/>
      <c r="E12031"/>
      <c r="F12031"/>
    </row>
    <row r="12032" spans="1:6">
      <c r="A12032"/>
      <c r="E12032"/>
      <c r="F12032"/>
    </row>
    <row r="12033" spans="1:6">
      <c r="A12033"/>
      <c r="E12033"/>
      <c r="F12033"/>
    </row>
    <row r="12034" spans="1:6">
      <c r="A12034"/>
      <c r="E12034"/>
      <c r="F12034"/>
    </row>
    <row r="12035" spans="1:6">
      <c r="A12035"/>
      <c r="E12035"/>
      <c r="F12035"/>
    </row>
    <row r="12036" spans="1:6">
      <c r="A12036"/>
      <c r="E12036"/>
      <c r="F12036"/>
    </row>
    <row r="12037" spans="1:6">
      <c r="A12037"/>
      <c r="E12037"/>
      <c r="F12037"/>
    </row>
    <row r="12038" spans="1:6">
      <c r="A12038"/>
      <c r="E12038"/>
      <c r="F12038"/>
    </row>
    <row r="12039" spans="1:6">
      <c r="A12039"/>
      <c r="E12039"/>
      <c r="F12039"/>
    </row>
    <row r="12040" spans="1:6">
      <c r="A12040"/>
      <c r="E12040"/>
      <c r="F12040"/>
    </row>
    <row r="12041" spans="1:6">
      <c r="A12041"/>
      <c r="E12041"/>
      <c r="F12041"/>
    </row>
    <row r="12042" spans="1:6">
      <c r="A12042"/>
      <c r="E12042"/>
      <c r="F12042"/>
    </row>
    <row r="12043" spans="1:6">
      <c r="A12043"/>
      <c r="E12043"/>
      <c r="F12043"/>
    </row>
    <row r="12044" spans="1:6">
      <c r="A12044"/>
      <c r="E12044"/>
      <c r="F12044"/>
    </row>
    <row r="12045" spans="1:6">
      <c r="A12045"/>
      <c r="E12045"/>
      <c r="F12045"/>
    </row>
    <row r="12046" spans="1:6">
      <c r="A12046"/>
      <c r="E12046"/>
      <c r="F12046"/>
    </row>
    <row r="12047" spans="1:6">
      <c r="A12047"/>
      <c r="E12047"/>
      <c r="F12047"/>
    </row>
    <row r="12048" spans="1:6">
      <c r="A12048"/>
      <c r="E12048"/>
      <c r="F12048"/>
    </row>
    <row r="12049" spans="1:6">
      <c r="A12049"/>
      <c r="E12049"/>
      <c r="F12049"/>
    </row>
    <row r="12050" spans="1:6">
      <c r="A12050"/>
      <c r="E12050"/>
      <c r="F12050"/>
    </row>
    <row r="12051" spans="1:6">
      <c r="A12051"/>
      <c r="E12051"/>
      <c r="F12051"/>
    </row>
    <row r="12052" spans="1:6">
      <c r="A12052"/>
      <c r="E12052"/>
      <c r="F12052"/>
    </row>
    <row r="12053" spans="1:6">
      <c r="A12053"/>
      <c r="E12053"/>
      <c r="F12053"/>
    </row>
    <row r="12054" spans="1:6">
      <c r="A12054"/>
      <c r="E12054"/>
      <c r="F12054"/>
    </row>
    <row r="12055" spans="1:6">
      <c r="A12055"/>
      <c r="E12055"/>
      <c r="F12055"/>
    </row>
    <row r="12056" spans="1:6">
      <c r="A12056"/>
      <c r="E12056"/>
      <c r="F12056"/>
    </row>
    <row r="12057" spans="1:6">
      <c r="A12057"/>
      <c r="E12057"/>
      <c r="F12057"/>
    </row>
    <row r="12058" spans="1:6">
      <c r="A12058"/>
      <c r="E12058"/>
      <c r="F12058"/>
    </row>
    <row r="12059" spans="1:6">
      <c r="A12059"/>
      <c r="E12059"/>
      <c r="F12059"/>
    </row>
    <row r="12060" spans="1:6">
      <c r="A12060"/>
      <c r="E12060"/>
      <c r="F12060"/>
    </row>
    <row r="12061" spans="1:6">
      <c r="A12061"/>
      <c r="E12061"/>
      <c r="F12061"/>
    </row>
    <row r="12062" spans="1:6">
      <c r="A12062"/>
      <c r="E12062"/>
      <c r="F12062"/>
    </row>
    <row r="12063" spans="1:6">
      <c r="A12063"/>
      <c r="E12063"/>
      <c r="F12063"/>
    </row>
    <row r="12064" spans="1:6">
      <c r="A12064"/>
      <c r="E12064"/>
      <c r="F12064"/>
    </row>
    <row r="12065" spans="1:6">
      <c r="A12065"/>
      <c r="E12065"/>
      <c r="F12065"/>
    </row>
    <row r="12066" spans="1:6">
      <c r="A12066"/>
      <c r="E12066"/>
      <c r="F12066"/>
    </row>
    <row r="12067" spans="1:6">
      <c r="A12067"/>
      <c r="E12067"/>
      <c r="F12067"/>
    </row>
    <row r="12068" spans="1:6">
      <c r="A12068"/>
      <c r="E12068"/>
      <c r="F12068"/>
    </row>
    <row r="12069" spans="1:6">
      <c r="A12069"/>
      <c r="E12069"/>
      <c r="F12069"/>
    </row>
    <row r="12070" spans="1:6">
      <c r="A12070"/>
      <c r="E12070"/>
      <c r="F12070"/>
    </row>
    <row r="12071" spans="1:6">
      <c r="A12071"/>
      <c r="E12071"/>
      <c r="F12071"/>
    </row>
    <row r="12072" spans="1:6">
      <c r="A12072"/>
      <c r="E12072"/>
      <c r="F12072"/>
    </row>
    <row r="12073" spans="1:6">
      <c r="A12073"/>
      <c r="E12073"/>
      <c r="F12073"/>
    </row>
    <row r="12074" spans="1:6">
      <c r="A12074"/>
      <c r="E12074"/>
      <c r="F12074"/>
    </row>
    <row r="12075" spans="1:6">
      <c r="A12075"/>
      <c r="E12075"/>
      <c r="F12075"/>
    </row>
    <row r="12076" spans="1:6">
      <c r="A12076"/>
      <c r="E12076"/>
      <c r="F12076"/>
    </row>
    <row r="12077" spans="1:6">
      <c r="A12077"/>
      <c r="E12077"/>
      <c r="F12077"/>
    </row>
    <row r="12078" spans="1:6">
      <c r="A12078"/>
      <c r="E12078"/>
      <c r="F12078"/>
    </row>
    <row r="12079" spans="1:6">
      <c r="A12079"/>
      <c r="E12079"/>
      <c r="F12079"/>
    </row>
    <row r="12080" spans="1:6">
      <c r="A12080"/>
      <c r="E12080"/>
      <c r="F12080"/>
    </row>
    <row r="12081" spans="1:6">
      <c r="A12081"/>
      <c r="E12081"/>
      <c r="F12081"/>
    </row>
    <row r="12082" spans="1:6">
      <c r="A12082"/>
      <c r="E12082"/>
      <c r="F12082"/>
    </row>
    <row r="12083" spans="1:6">
      <c r="A12083"/>
      <c r="E12083"/>
      <c r="F12083"/>
    </row>
    <row r="12084" spans="1:6">
      <c r="A12084"/>
      <c r="E12084"/>
      <c r="F12084"/>
    </row>
    <row r="12085" spans="1:6">
      <c r="A12085"/>
      <c r="E12085"/>
      <c r="F12085"/>
    </row>
    <row r="12086" spans="1:6">
      <c r="A12086"/>
      <c r="E12086"/>
      <c r="F12086"/>
    </row>
    <row r="12087" spans="1:6">
      <c r="A12087"/>
      <c r="E12087"/>
      <c r="F12087"/>
    </row>
    <row r="12088" spans="1:6">
      <c r="A12088"/>
      <c r="E12088"/>
      <c r="F12088"/>
    </row>
    <row r="12089" spans="1:6">
      <c r="A12089"/>
      <c r="E12089"/>
      <c r="F12089"/>
    </row>
    <row r="12090" spans="1:6">
      <c r="A12090"/>
      <c r="E12090"/>
      <c r="F12090"/>
    </row>
    <row r="12091" spans="1:6">
      <c r="A12091"/>
      <c r="E12091"/>
      <c r="F12091"/>
    </row>
    <row r="12092" spans="1:6">
      <c r="A12092"/>
      <c r="E12092"/>
      <c r="F12092"/>
    </row>
    <row r="12093" spans="1:6">
      <c r="A12093"/>
      <c r="E12093"/>
      <c r="F12093"/>
    </row>
    <row r="12094" spans="1:6">
      <c r="A12094"/>
      <c r="E12094"/>
      <c r="F12094"/>
    </row>
    <row r="12095" spans="1:6">
      <c r="A12095"/>
      <c r="E12095"/>
      <c r="F12095"/>
    </row>
    <row r="12096" spans="1:6">
      <c r="A12096"/>
      <c r="E12096"/>
      <c r="F12096"/>
    </row>
    <row r="12097" spans="1:6">
      <c r="A12097"/>
      <c r="E12097"/>
      <c r="F12097"/>
    </row>
    <row r="12098" spans="1:6">
      <c r="A12098"/>
      <c r="E12098"/>
      <c r="F12098"/>
    </row>
    <row r="12099" spans="1:6">
      <c r="A12099"/>
      <c r="E12099"/>
      <c r="F12099"/>
    </row>
    <row r="12100" spans="1:6">
      <c r="A12100"/>
      <c r="E12100"/>
      <c r="F12100"/>
    </row>
    <row r="12101" spans="1:6">
      <c r="A12101"/>
      <c r="E12101"/>
      <c r="F12101"/>
    </row>
    <row r="12102" spans="1:6">
      <c r="A12102"/>
      <c r="E12102"/>
      <c r="F12102"/>
    </row>
    <row r="12103" spans="1:6">
      <c r="A12103"/>
      <c r="E12103"/>
      <c r="F12103"/>
    </row>
    <row r="12104" spans="1:6">
      <c r="A12104"/>
      <c r="E12104"/>
      <c r="F12104"/>
    </row>
    <row r="12105" spans="1:6">
      <c r="A12105"/>
      <c r="E12105"/>
      <c r="F12105"/>
    </row>
    <row r="12106" spans="1:6">
      <c r="A12106"/>
      <c r="E12106"/>
      <c r="F12106"/>
    </row>
    <row r="12107" spans="1:6">
      <c r="A12107"/>
      <c r="E12107"/>
      <c r="F12107"/>
    </row>
    <row r="12108" spans="1:6">
      <c r="A12108"/>
      <c r="E12108"/>
      <c r="F12108"/>
    </row>
    <row r="12109" spans="1:6">
      <c r="A12109"/>
      <c r="E12109"/>
      <c r="F12109"/>
    </row>
    <row r="12110" spans="1:6">
      <c r="A12110"/>
      <c r="E12110"/>
      <c r="F12110"/>
    </row>
    <row r="12111" spans="1:6">
      <c r="A12111"/>
      <c r="E12111"/>
      <c r="F12111"/>
    </row>
    <row r="12112" spans="1:6">
      <c r="A12112"/>
      <c r="E12112"/>
      <c r="F12112"/>
    </row>
    <row r="12113" spans="1:6">
      <c r="A12113"/>
      <c r="E12113"/>
      <c r="F12113"/>
    </row>
    <row r="12114" spans="1:6">
      <c r="A12114"/>
      <c r="E12114"/>
      <c r="F12114"/>
    </row>
    <row r="12115" spans="1:6">
      <c r="A12115"/>
      <c r="E12115"/>
      <c r="F12115"/>
    </row>
    <row r="12116" spans="1:6">
      <c r="A12116"/>
      <c r="E12116"/>
      <c r="F12116"/>
    </row>
    <row r="12117" spans="1:6">
      <c r="A12117"/>
      <c r="E12117"/>
      <c r="F12117"/>
    </row>
    <row r="12118" spans="1:6">
      <c r="A12118"/>
      <c r="E12118"/>
      <c r="F12118"/>
    </row>
    <row r="12119" spans="1:6">
      <c r="A12119"/>
      <c r="E12119"/>
      <c r="F12119"/>
    </row>
    <row r="12120" spans="1:6">
      <c r="A12120"/>
      <c r="E12120"/>
      <c r="F12120"/>
    </row>
    <row r="12121" spans="1:6">
      <c r="A12121"/>
      <c r="E12121"/>
      <c r="F12121"/>
    </row>
    <row r="12122" spans="1:6">
      <c r="A12122"/>
      <c r="E12122"/>
      <c r="F12122"/>
    </row>
    <row r="12123" spans="1:6">
      <c r="A12123"/>
      <c r="E12123"/>
      <c r="F12123"/>
    </row>
    <row r="12124" spans="1:6">
      <c r="A12124"/>
      <c r="E12124"/>
      <c r="F12124"/>
    </row>
    <row r="12125" spans="1:6">
      <c r="A12125"/>
      <c r="E12125"/>
      <c r="F12125"/>
    </row>
    <row r="12126" spans="1:6">
      <c r="A12126"/>
      <c r="E12126"/>
      <c r="F12126"/>
    </row>
    <row r="12127" spans="1:6">
      <c r="A12127"/>
      <c r="E12127"/>
      <c r="F12127"/>
    </row>
    <row r="12128" spans="1:6">
      <c r="A12128"/>
      <c r="E12128"/>
      <c r="F12128"/>
    </row>
    <row r="12129" spans="1:6">
      <c r="A12129"/>
      <c r="E12129"/>
      <c r="F12129"/>
    </row>
    <row r="12130" spans="1:6">
      <c r="A12130"/>
      <c r="E12130"/>
      <c r="F12130"/>
    </row>
    <row r="12131" spans="1:6">
      <c r="A12131"/>
      <c r="E12131"/>
      <c r="F12131"/>
    </row>
    <row r="12132" spans="1:6">
      <c r="A12132"/>
      <c r="E12132"/>
      <c r="F12132"/>
    </row>
    <row r="12133" spans="1:6">
      <c r="A12133"/>
      <c r="E12133"/>
      <c r="F12133"/>
    </row>
    <row r="12134" spans="1:6">
      <c r="A12134"/>
      <c r="E12134"/>
      <c r="F12134"/>
    </row>
    <row r="12135" spans="1:6">
      <c r="A12135"/>
      <c r="E12135"/>
      <c r="F12135"/>
    </row>
    <row r="12136" spans="1:6">
      <c r="A12136"/>
      <c r="E12136"/>
      <c r="F12136"/>
    </row>
    <row r="12137" spans="1:6">
      <c r="A12137"/>
      <c r="E12137"/>
      <c r="F12137"/>
    </row>
    <row r="12138" spans="1:6">
      <c r="A12138"/>
      <c r="E12138"/>
      <c r="F12138"/>
    </row>
    <row r="12139" spans="1:6">
      <c r="A12139"/>
      <c r="E12139"/>
      <c r="F12139"/>
    </row>
    <row r="12140" spans="1:6">
      <c r="A12140"/>
      <c r="E12140"/>
      <c r="F12140"/>
    </row>
    <row r="12141" spans="1:6">
      <c r="A12141"/>
      <c r="E12141"/>
      <c r="F12141"/>
    </row>
    <row r="12142" spans="1:6">
      <c r="A12142"/>
      <c r="E12142"/>
      <c r="F12142"/>
    </row>
    <row r="12143" spans="1:6">
      <c r="A12143"/>
      <c r="E12143"/>
      <c r="F12143"/>
    </row>
    <row r="12144" spans="1:6">
      <c r="A12144"/>
      <c r="E12144"/>
      <c r="F12144"/>
    </row>
    <row r="12145" spans="1:6">
      <c r="A12145"/>
      <c r="E12145"/>
      <c r="F12145"/>
    </row>
    <row r="12146" spans="1:6">
      <c r="A12146"/>
      <c r="E12146"/>
      <c r="F12146"/>
    </row>
    <row r="12147" spans="1:6">
      <c r="A12147"/>
      <c r="E12147"/>
      <c r="F12147"/>
    </row>
    <row r="12148" spans="1:6">
      <c r="A12148"/>
      <c r="E12148"/>
      <c r="F12148"/>
    </row>
    <row r="12149" spans="1:6">
      <c r="A12149"/>
      <c r="E12149"/>
      <c r="F12149"/>
    </row>
    <row r="12150" spans="1:6">
      <c r="A12150"/>
      <c r="E12150"/>
      <c r="F12150"/>
    </row>
    <row r="12151" spans="1:6">
      <c r="A12151"/>
      <c r="E12151"/>
      <c r="F12151"/>
    </row>
    <row r="12152" spans="1:6">
      <c r="A12152"/>
      <c r="E12152"/>
      <c r="F12152"/>
    </row>
    <row r="12153" spans="1:6">
      <c r="A12153"/>
      <c r="E12153"/>
      <c r="F12153"/>
    </row>
    <row r="12154" spans="1:6">
      <c r="A12154"/>
      <c r="E12154"/>
      <c r="F12154"/>
    </row>
    <row r="12155" spans="1:6">
      <c r="A12155"/>
      <c r="E12155"/>
      <c r="F12155"/>
    </row>
    <row r="12156" spans="1:6">
      <c r="A12156"/>
      <c r="E12156"/>
      <c r="F12156"/>
    </row>
    <row r="12157" spans="1:6">
      <c r="A12157"/>
      <c r="E12157"/>
      <c r="F12157"/>
    </row>
    <row r="12158" spans="1:6">
      <c r="A12158"/>
      <c r="E12158"/>
      <c r="F12158"/>
    </row>
    <row r="12159" spans="1:6">
      <c r="A12159"/>
      <c r="E12159"/>
      <c r="F12159"/>
    </row>
    <row r="12160" spans="1:6">
      <c r="A12160"/>
      <c r="E12160"/>
      <c r="F12160"/>
    </row>
    <row r="12161" spans="1:6">
      <c r="A12161"/>
      <c r="E12161"/>
      <c r="F12161"/>
    </row>
    <row r="12162" spans="1:6">
      <c r="A12162"/>
      <c r="E12162"/>
      <c r="F12162"/>
    </row>
    <row r="12163" spans="1:6">
      <c r="A12163"/>
      <c r="E12163"/>
      <c r="F12163"/>
    </row>
    <row r="12164" spans="1:6">
      <c r="A12164"/>
      <c r="E12164"/>
      <c r="F12164"/>
    </row>
    <row r="12165" spans="1:6">
      <c r="A12165"/>
      <c r="E12165"/>
      <c r="F12165"/>
    </row>
    <row r="12166" spans="1:6">
      <c r="A12166"/>
      <c r="E12166"/>
      <c r="F12166"/>
    </row>
    <row r="12167" spans="1:6">
      <c r="A12167"/>
      <c r="E12167"/>
      <c r="F12167"/>
    </row>
    <row r="12168" spans="1:6">
      <c r="A12168"/>
      <c r="E12168"/>
      <c r="F12168"/>
    </row>
    <row r="12169" spans="1:6">
      <c r="A12169"/>
      <c r="E12169"/>
      <c r="F12169"/>
    </row>
    <row r="12170" spans="1:6">
      <c r="A12170"/>
      <c r="E12170"/>
      <c r="F12170"/>
    </row>
    <row r="12171" spans="1:6">
      <c r="A12171"/>
      <c r="E12171"/>
      <c r="F12171"/>
    </row>
    <row r="12172" spans="1:6">
      <c r="A12172"/>
      <c r="E12172"/>
      <c r="F12172"/>
    </row>
    <row r="12173" spans="1:6">
      <c r="A12173"/>
      <c r="E12173"/>
      <c r="F12173"/>
    </row>
    <row r="12174" spans="1:6">
      <c r="A12174"/>
      <c r="E12174"/>
      <c r="F12174"/>
    </row>
    <row r="12175" spans="1:6">
      <c r="A12175"/>
      <c r="E12175"/>
      <c r="F12175"/>
    </row>
    <row r="12176" spans="1:6">
      <c r="A12176"/>
      <c r="E12176"/>
      <c r="F12176"/>
    </row>
    <row r="12177" spans="1:6">
      <c r="A12177"/>
      <c r="E12177"/>
      <c r="F12177"/>
    </row>
    <row r="12178" spans="1:6">
      <c r="A12178"/>
      <c r="E12178"/>
      <c r="F12178"/>
    </row>
    <row r="12179" spans="1:6">
      <c r="A12179"/>
      <c r="E12179"/>
      <c r="F12179"/>
    </row>
    <row r="12180" spans="1:6">
      <c r="A12180"/>
      <c r="E12180"/>
      <c r="F12180"/>
    </row>
    <row r="12181" spans="1:6">
      <c r="A12181"/>
      <c r="E12181"/>
      <c r="F12181"/>
    </row>
    <row r="12182" spans="1:6">
      <c r="A12182"/>
      <c r="E12182"/>
      <c r="F12182"/>
    </row>
    <row r="12183" spans="1:6">
      <c r="A12183"/>
      <c r="E12183"/>
      <c r="F12183"/>
    </row>
    <row r="12184" spans="1:6">
      <c r="A12184"/>
      <c r="E12184"/>
      <c r="F12184"/>
    </row>
    <row r="12185" spans="1:6">
      <c r="A12185"/>
      <c r="E12185"/>
      <c r="F12185"/>
    </row>
    <row r="12186" spans="1:6">
      <c r="A12186"/>
      <c r="E12186"/>
      <c r="F12186"/>
    </row>
    <row r="12187" spans="1:6">
      <c r="A12187"/>
      <c r="E12187"/>
      <c r="F12187"/>
    </row>
    <row r="12188" spans="1:6">
      <c r="A12188"/>
      <c r="E12188"/>
      <c r="F12188"/>
    </row>
    <row r="12189" spans="1:6">
      <c r="A12189"/>
      <c r="E12189"/>
      <c r="F12189"/>
    </row>
    <row r="12190" spans="1:6">
      <c r="A12190"/>
      <c r="E12190"/>
      <c r="F12190"/>
    </row>
    <row r="12191" spans="1:6">
      <c r="A12191"/>
      <c r="E12191"/>
      <c r="F12191"/>
    </row>
    <row r="12192" spans="1:6">
      <c r="A12192"/>
      <c r="E12192"/>
      <c r="F12192"/>
    </row>
    <row r="12193" spans="1:6">
      <c r="A12193"/>
      <c r="E12193"/>
      <c r="F12193"/>
    </row>
    <row r="12194" spans="1:6">
      <c r="A12194"/>
      <c r="E12194"/>
      <c r="F12194"/>
    </row>
    <row r="12195" spans="1:6">
      <c r="A12195"/>
      <c r="E12195"/>
      <c r="F12195"/>
    </row>
    <row r="12196" spans="1:6">
      <c r="A12196"/>
      <c r="E12196"/>
      <c r="F12196"/>
    </row>
    <row r="12197" spans="1:6">
      <c r="A12197"/>
      <c r="E12197"/>
      <c r="F12197"/>
    </row>
    <row r="12198" spans="1:6">
      <c r="A12198"/>
      <c r="E12198"/>
      <c r="F12198"/>
    </row>
    <row r="12199" spans="1:6">
      <c r="A12199"/>
      <c r="E12199"/>
      <c r="F12199"/>
    </row>
    <row r="12200" spans="1:6">
      <c r="A12200"/>
      <c r="E12200"/>
      <c r="F12200"/>
    </row>
    <row r="12201" spans="1:6">
      <c r="A12201"/>
      <c r="E12201"/>
      <c r="F12201"/>
    </row>
    <row r="12202" spans="1:6">
      <c r="A12202"/>
      <c r="E12202"/>
      <c r="F12202"/>
    </row>
    <row r="12203" spans="1:6">
      <c r="A12203"/>
      <c r="E12203"/>
      <c r="F12203"/>
    </row>
    <row r="12204" spans="1:6">
      <c r="A12204"/>
      <c r="E12204"/>
      <c r="F12204"/>
    </row>
    <row r="12205" spans="1:6">
      <c r="A12205"/>
      <c r="E12205"/>
      <c r="F12205"/>
    </row>
    <row r="12206" spans="1:6">
      <c r="A12206"/>
      <c r="E12206"/>
      <c r="F12206"/>
    </row>
    <row r="12207" spans="1:6">
      <c r="A12207"/>
      <c r="E12207"/>
      <c r="F12207"/>
    </row>
    <row r="12208" spans="1:6">
      <c r="A12208"/>
      <c r="E12208"/>
      <c r="F12208"/>
    </row>
    <row r="12209" spans="1:6">
      <c r="A12209"/>
      <c r="E12209"/>
      <c r="F12209"/>
    </row>
    <row r="12210" spans="1:6">
      <c r="A12210"/>
      <c r="E12210"/>
      <c r="F12210"/>
    </row>
    <row r="12211" spans="1:6">
      <c r="A12211"/>
      <c r="E12211"/>
      <c r="F12211"/>
    </row>
    <row r="12212" spans="1:6">
      <c r="A12212"/>
      <c r="E12212"/>
      <c r="F12212"/>
    </row>
    <row r="12213" spans="1:6">
      <c r="A12213"/>
      <c r="E12213"/>
      <c r="F12213"/>
    </row>
    <row r="12214" spans="1:6">
      <c r="A12214"/>
      <c r="E12214"/>
      <c r="F12214"/>
    </row>
    <row r="12215" spans="1:6">
      <c r="A12215"/>
      <c r="E12215"/>
      <c r="F12215"/>
    </row>
    <row r="12216" spans="1:6">
      <c r="A12216"/>
      <c r="E12216"/>
      <c r="F12216"/>
    </row>
    <row r="12217" spans="1:6">
      <c r="A12217"/>
      <c r="E12217"/>
      <c r="F12217"/>
    </row>
    <row r="12218" spans="1:6">
      <c r="A12218"/>
      <c r="E12218"/>
      <c r="F12218"/>
    </row>
    <row r="12219" spans="1:6">
      <c r="A12219"/>
      <c r="E12219"/>
      <c r="F12219"/>
    </row>
    <row r="12220" spans="1:6">
      <c r="A12220"/>
      <c r="E12220"/>
      <c r="F12220"/>
    </row>
    <row r="12221" spans="1:6">
      <c r="A12221"/>
      <c r="E12221"/>
      <c r="F12221"/>
    </row>
    <row r="12222" spans="1:6">
      <c r="A12222"/>
      <c r="E12222"/>
      <c r="F12222"/>
    </row>
    <row r="12223" spans="1:6">
      <c r="A12223"/>
      <c r="E12223"/>
      <c r="F12223"/>
    </row>
    <row r="12224" spans="1:6">
      <c r="A12224"/>
      <c r="E12224"/>
      <c r="F12224"/>
    </row>
    <row r="12225" spans="1:6">
      <c r="A12225"/>
      <c r="E12225"/>
      <c r="F12225"/>
    </row>
    <row r="12226" spans="1:6">
      <c r="A12226"/>
      <c r="E12226"/>
      <c r="F12226"/>
    </row>
    <row r="12227" spans="1:6">
      <c r="A12227"/>
      <c r="E12227"/>
      <c r="F12227"/>
    </row>
    <row r="12228" spans="1:6">
      <c r="A12228"/>
      <c r="E12228"/>
      <c r="F12228"/>
    </row>
    <row r="12229" spans="1:6">
      <c r="A12229"/>
      <c r="E12229"/>
      <c r="F12229"/>
    </row>
    <row r="12230" spans="1:6">
      <c r="A12230"/>
      <c r="E12230"/>
      <c r="F12230"/>
    </row>
    <row r="12231" spans="1:6">
      <c r="A12231"/>
      <c r="E12231"/>
      <c r="F12231"/>
    </row>
    <row r="12232" spans="1:6">
      <c r="A12232"/>
      <c r="E12232"/>
      <c r="F12232"/>
    </row>
    <row r="12233" spans="1:6">
      <c r="A12233"/>
      <c r="E12233"/>
      <c r="F12233"/>
    </row>
    <row r="12234" spans="1:6">
      <c r="A12234"/>
      <c r="E12234"/>
      <c r="F12234"/>
    </row>
    <row r="12235" spans="1:6">
      <c r="A12235"/>
      <c r="E12235"/>
      <c r="F12235"/>
    </row>
    <row r="12236" spans="1:6">
      <c r="A12236"/>
      <c r="E12236"/>
      <c r="F12236"/>
    </row>
    <row r="12237" spans="1:6">
      <c r="A12237"/>
      <c r="E12237"/>
      <c r="F12237"/>
    </row>
    <row r="12238" spans="1:6">
      <c r="A12238"/>
      <c r="E12238"/>
      <c r="F12238"/>
    </row>
    <row r="12239" spans="1:6">
      <c r="A12239"/>
      <c r="E12239"/>
      <c r="F12239"/>
    </row>
    <row r="12240" spans="1:6">
      <c r="A12240"/>
      <c r="E12240"/>
      <c r="F12240"/>
    </row>
    <row r="12241" spans="1:6">
      <c r="A12241"/>
      <c r="E12241"/>
      <c r="F12241"/>
    </row>
    <row r="12242" spans="1:6">
      <c r="A12242"/>
      <c r="E12242"/>
      <c r="F12242"/>
    </row>
    <row r="12243" spans="1:6">
      <c r="A12243"/>
      <c r="E12243"/>
      <c r="F12243"/>
    </row>
    <row r="12244" spans="1:6">
      <c r="A12244"/>
      <c r="E12244"/>
      <c r="F12244"/>
    </row>
    <row r="12245" spans="1:6">
      <c r="A12245"/>
      <c r="E12245"/>
      <c r="F12245"/>
    </row>
    <row r="12246" spans="1:6">
      <c r="A12246"/>
      <c r="E12246"/>
      <c r="F12246"/>
    </row>
    <row r="12247" spans="1:6">
      <c r="A12247"/>
      <c r="E12247"/>
      <c r="F12247"/>
    </row>
    <row r="12248" spans="1:6">
      <c r="A12248"/>
      <c r="E12248"/>
      <c r="F12248"/>
    </row>
    <row r="12249" spans="1:6">
      <c r="A12249"/>
      <c r="E12249"/>
      <c r="F12249"/>
    </row>
    <row r="12250" spans="1:6">
      <c r="A12250"/>
      <c r="E12250"/>
      <c r="F12250"/>
    </row>
    <row r="12251" spans="1:6">
      <c r="A12251"/>
      <c r="E12251"/>
      <c r="F12251"/>
    </row>
    <row r="12252" spans="1:6">
      <c r="A12252"/>
      <c r="E12252"/>
      <c r="F12252"/>
    </row>
    <row r="12253" spans="1:6">
      <c r="A12253"/>
      <c r="E12253"/>
      <c r="F12253"/>
    </row>
    <row r="12254" spans="1:6">
      <c r="A12254"/>
      <c r="E12254"/>
      <c r="F12254"/>
    </row>
    <row r="12255" spans="1:6">
      <c r="A12255"/>
      <c r="E12255"/>
      <c r="F12255"/>
    </row>
    <row r="12256" spans="1:6">
      <c r="A12256"/>
      <c r="E12256"/>
      <c r="F12256"/>
    </row>
    <row r="12257" spans="1:6">
      <c r="A12257"/>
      <c r="E12257"/>
      <c r="F12257"/>
    </row>
    <row r="12258" spans="1:6">
      <c r="A12258"/>
      <c r="E12258"/>
      <c r="F12258"/>
    </row>
    <row r="12259" spans="1:6">
      <c r="A12259"/>
      <c r="E12259"/>
      <c r="F12259"/>
    </row>
    <row r="12260" spans="1:6">
      <c r="A12260"/>
      <c r="E12260"/>
      <c r="F12260"/>
    </row>
    <row r="12261" spans="1:6">
      <c r="A12261"/>
      <c r="E12261"/>
      <c r="F12261"/>
    </row>
    <row r="12262" spans="1:6">
      <c r="A12262"/>
      <c r="E12262"/>
      <c r="F12262"/>
    </row>
    <row r="12263" spans="1:6">
      <c r="A12263"/>
      <c r="E12263"/>
      <c r="F12263"/>
    </row>
    <row r="12264" spans="1:6">
      <c r="A12264"/>
      <c r="E12264"/>
      <c r="F12264"/>
    </row>
    <row r="12265" spans="1:6">
      <c r="A12265"/>
      <c r="E12265"/>
      <c r="F12265"/>
    </row>
    <row r="12266" spans="1:6">
      <c r="A12266"/>
      <c r="E12266"/>
      <c r="F12266"/>
    </row>
    <row r="12267" spans="1:6">
      <c r="A12267"/>
      <c r="E12267"/>
      <c r="F12267"/>
    </row>
    <row r="12268" spans="1:6">
      <c r="A12268"/>
      <c r="E12268"/>
      <c r="F12268"/>
    </row>
    <row r="12269" spans="1:6">
      <c r="A12269"/>
      <c r="E12269"/>
      <c r="F12269"/>
    </row>
    <row r="12270" spans="1:6">
      <c r="A12270"/>
      <c r="E12270"/>
      <c r="F12270"/>
    </row>
    <row r="12271" spans="1:6">
      <c r="A12271"/>
      <c r="E12271"/>
      <c r="F12271"/>
    </row>
    <row r="12272" spans="1:6">
      <c r="A12272"/>
      <c r="E12272"/>
      <c r="F12272"/>
    </row>
    <row r="12273" spans="1:6">
      <c r="A12273"/>
      <c r="E12273"/>
      <c r="F12273"/>
    </row>
    <row r="12274" spans="1:6">
      <c r="A12274"/>
      <c r="E12274"/>
      <c r="F12274"/>
    </row>
    <row r="12275" spans="1:6">
      <c r="A12275"/>
      <c r="E12275"/>
      <c r="F12275"/>
    </row>
    <row r="12276" spans="1:6">
      <c r="A12276"/>
      <c r="E12276"/>
      <c r="F12276"/>
    </row>
    <row r="12277" spans="1:6">
      <c r="A12277"/>
      <c r="E12277"/>
      <c r="F12277"/>
    </row>
    <row r="12278" spans="1:6">
      <c r="A12278"/>
      <c r="E12278"/>
      <c r="F12278"/>
    </row>
    <row r="12279" spans="1:6">
      <c r="A12279"/>
      <c r="E12279"/>
      <c r="F12279"/>
    </row>
    <row r="12280" spans="1:6">
      <c r="A12280"/>
      <c r="E12280"/>
      <c r="F12280"/>
    </row>
    <row r="12281" spans="1:6">
      <c r="A12281"/>
      <c r="E12281"/>
      <c r="F12281"/>
    </row>
    <row r="12282" spans="1:6">
      <c r="A12282"/>
      <c r="E12282"/>
      <c r="F12282"/>
    </row>
    <row r="12283" spans="1:6">
      <c r="A12283"/>
      <c r="E12283"/>
      <c r="F12283"/>
    </row>
    <row r="12284" spans="1:6">
      <c r="A12284"/>
      <c r="E12284"/>
      <c r="F12284"/>
    </row>
    <row r="12285" spans="1:6">
      <c r="A12285"/>
      <c r="E12285"/>
      <c r="F12285"/>
    </row>
    <row r="12286" spans="1:6">
      <c r="A12286"/>
      <c r="E12286"/>
      <c r="F12286"/>
    </row>
    <row r="12287" spans="1:6">
      <c r="A12287"/>
      <c r="E12287"/>
      <c r="F12287"/>
    </row>
    <row r="12288" spans="1:6">
      <c r="A12288"/>
      <c r="E12288"/>
      <c r="F12288"/>
    </row>
    <row r="12289" spans="1:6">
      <c r="A12289"/>
      <c r="E12289"/>
      <c r="F12289"/>
    </row>
    <row r="12290" spans="1:6">
      <c r="A12290"/>
      <c r="E12290"/>
      <c r="F12290"/>
    </row>
    <row r="12291" spans="1:6">
      <c r="A12291"/>
      <c r="E12291"/>
      <c r="F12291"/>
    </row>
    <row r="12292" spans="1:6">
      <c r="A12292"/>
      <c r="E12292"/>
      <c r="F12292"/>
    </row>
    <row r="12293" spans="1:6">
      <c r="A12293"/>
      <c r="E12293"/>
      <c r="F12293"/>
    </row>
    <row r="12294" spans="1:6">
      <c r="A12294"/>
      <c r="E12294"/>
      <c r="F12294"/>
    </row>
    <row r="12295" spans="1:6">
      <c r="A12295"/>
      <c r="E12295"/>
      <c r="F12295"/>
    </row>
    <row r="12296" spans="1:6">
      <c r="A12296"/>
      <c r="E12296"/>
      <c r="F12296"/>
    </row>
    <row r="12297" spans="1:6">
      <c r="A12297"/>
      <c r="E12297"/>
      <c r="F12297"/>
    </row>
    <row r="12298" spans="1:6">
      <c r="A12298"/>
      <c r="E12298"/>
      <c r="F12298"/>
    </row>
    <row r="12299" spans="1:6">
      <c r="A12299"/>
      <c r="E12299"/>
      <c r="F12299"/>
    </row>
    <row r="12300" spans="1:6">
      <c r="A12300"/>
      <c r="E12300"/>
      <c r="F12300"/>
    </row>
    <row r="12301" spans="1:6">
      <c r="A12301"/>
      <c r="E12301"/>
      <c r="F12301"/>
    </row>
    <row r="12302" spans="1:6">
      <c r="A12302"/>
      <c r="E12302"/>
      <c r="F12302"/>
    </row>
    <row r="12303" spans="1:6">
      <c r="A12303"/>
      <c r="E12303"/>
      <c r="F12303"/>
    </row>
    <row r="12304" spans="1:6">
      <c r="A12304"/>
      <c r="E12304"/>
      <c r="F12304"/>
    </row>
    <row r="12305" spans="1:6">
      <c r="A12305"/>
      <c r="E12305"/>
      <c r="F12305"/>
    </row>
    <row r="12306" spans="1:6">
      <c r="A12306"/>
      <c r="E12306"/>
      <c r="F12306"/>
    </row>
    <row r="12307" spans="1:6">
      <c r="A12307"/>
      <c r="E12307"/>
      <c r="F12307"/>
    </row>
    <row r="12308" spans="1:6">
      <c r="A12308"/>
      <c r="E12308"/>
      <c r="F12308"/>
    </row>
    <row r="12309" spans="1:6">
      <c r="A12309"/>
      <c r="E12309"/>
      <c r="F12309"/>
    </row>
    <row r="12310" spans="1:6">
      <c r="A12310"/>
      <c r="E12310"/>
      <c r="F12310"/>
    </row>
    <row r="12311" spans="1:6">
      <c r="A12311"/>
      <c r="E12311"/>
      <c r="F12311"/>
    </row>
    <row r="12312" spans="1:6">
      <c r="A12312"/>
      <c r="E12312"/>
      <c r="F12312"/>
    </row>
    <row r="12313" spans="1:6">
      <c r="A12313"/>
      <c r="E12313"/>
      <c r="F12313"/>
    </row>
    <row r="12314" spans="1:6">
      <c r="A12314"/>
      <c r="E12314"/>
      <c r="F12314"/>
    </row>
    <row r="12315" spans="1:6">
      <c r="A12315"/>
      <c r="E12315"/>
      <c r="F12315"/>
    </row>
    <row r="12316" spans="1:6">
      <c r="A12316"/>
      <c r="E12316"/>
      <c r="F12316"/>
    </row>
    <row r="12317" spans="1:6">
      <c r="A12317"/>
      <c r="E12317"/>
      <c r="F12317"/>
    </row>
    <row r="12318" spans="1:6">
      <c r="A12318"/>
      <c r="E12318"/>
      <c r="F12318"/>
    </row>
    <row r="12319" spans="1:6">
      <c r="A12319"/>
      <c r="E12319"/>
      <c r="F12319"/>
    </row>
    <row r="12320" spans="1:6">
      <c r="A12320"/>
      <c r="E12320"/>
      <c r="F12320"/>
    </row>
    <row r="12321" spans="1:6">
      <c r="A12321"/>
      <c r="E12321"/>
      <c r="F12321"/>
    </row>
    <row r="12322" spans="1:6">
      <c r="A12322"/>
      <c r="E12322"/>
      <c r="F12322"/>
    </row>
    <row r="12323" spans="1:6">
      <c r="A12323"/>
      <c r="E12323"/>
      <c r="F12323"/>
    </row>
    <row r="12324" spans="1:6">
      <c r="A12324"/>
      <c r="E12324"/>
      <c r="F12324"/>
    </row>
    <row r="12325" spans="1:6">
      <c r="A12325"/>
      <c r="E12325"/>
      <c r="F12325"/>
    </row>
    <row r="12326" spans="1:6">
      <c r="A12326"/>
      <c r="E12326"/>
      <c r="F12326"/>
    </row>
    <row r="12327" spans="1:6">
      <c r="A12327"/>
      <c r="E12327"/>
      <c r="F12327"/>
    </row>
    <row r="12328" spans="1:6">
      <c r="A12328"/>
      <c r="E12328"/>
      <c r="F12328"/>
    </row>
    <row r="12329" spans="1:6">
      <c r="A12329"/>
      <c r="E12329"/>
      <c r="F12329"/>
    </row>
    <row r="12330" spans="1:6">
      <c r="A12330"/>
      <c r="E12330"/>
      <c r="F12330"/>
    </row>
    <row r="12331" spans="1:6">
      <c r="A12331"/>
      <c r="E12331"/>
      <c r="F12331"/>
    </row>
    <row r="12332" spans="1:6">
      <c r="A12332"/>
      <c r="E12332"/>
      <c r="F12332"/>
    </row>
    <row r="12333" spans="1:6">
      <c r="A12333"/>
      <c r="E12333"/>
      <c r="F12333"/>
    </row>
    <row r="12334" spans="1:6">
      <c r="A12334"/>
      <c r="E12334"/>
      <c r="F12334"/>
    </row>
    <row r="12335" spans="1:6">
      <c r="A12335"/>
      <c r="E12335"/>
      <c r="F12335"/>
    </row>
    <row r="12336" spans="1:6">
      <c r="A12336"/>
      <c r="E12336"/>
      <c r="F12336"/>
    </row>
    <row r="12337" spans="1:6">
      <c r="A12337"/>
      <c r="E12337"/>
      <c r="F12337"/>
    </row>
    <row r="12338" spans="1:6">
      <c r="A12338"/>
      <c r="E12338"/>
      <c r="F12338"/>
    </row>
    <row r="12339" spans="1:6">
      <c r="A12339"/>
      <c r="E12339"/>
      <c r="F12339"/>
    </row>
    <row r="12340" spans="1:6">
      <c r="A12340"/>
      <c r="E12340"/>
      <c r="F12340"/>
    </row>
    <row r="12341" spans="1:6">
      <c r="A12341"/>
      <c r="E12341"/>
      <c r="F12341"/>
    </row>
    <row r="12342" spans="1:6">
      <c r="A12342"/>
      <c r="E12342"/>
      <c r="F12342"/>
    </row>
    <row r="12343" spans="1:6">
      <c r="A12343"/>
      <c r="E12343"/>
      <c r="F12343"/>
    </row>
    <row r="12344" spans="1:6">
      <c r="A12344"/>
      <c r="E12344"/>
      <c r="F12344"/>
    </row>
    <row r="12345" spans="1:6">
      <c r="A12345"/>
      <c r="E12345"/>
      <c r="F12345"/>
    </row>
    <row r="12346" spans="1:6">
      <c r="A12346"/>
      <c r="E12346"/>
      <c r="F12346"/>
    </row>
    <row r="12347" spans="1:6">
      <c r="A12347"/>
      <c r="E12347"/>
      <c r="F12347"/>
    </row>
    <row r="12348" spans="1:6">
      <c r="A12348"/>
      <c r="E12348"/>
      <c r="F12348"/>
    </row>
    <row r="12349" spans="1:6">
      <c r="A12349"/>
      <c r="E12349"/>
      <c r="F12349"/>
    </row>
    <row r="12350" spans="1:6">
      <c r="A12350"/>
      <c r="E12350"/>
      <c r="F12350"/>
    </row>
    <row r="12351" spans="1:6">
      <c r="A12351"/>
      <c r="E12351"/>
      <c r="F12351"/>
    </row>
    <row r="12352" spans="1:6">
      <c r="A12352"/>
      <c r="E12352"/>
      <c r="F12352"/>
    </row>
    <row r="12353" spans="1:6">
      <c r="A12353"/>
      <c r="E12353"/>
      <c r="F12353"/>
    </row>
    <row r="12354" spans="1:6">
      <c r="A12354"/>
      <c r="E12354"/>
      <c r="F12354"/>
    </row>
    <row r="12355" spans="1:6">
      <c r="A12355"/>
      <c r="E12355"/>
      <c r="F12355"/>
    </row>
    <row r="12356" spans="1:6">
      <c r="A12356"/>
      <c r="E12356"/>
      <c r="F12356"/>
    </row>
    <row r="12357" spans="1:6">
      <c r="A12357"/>
      <c r="E12357"/>
      <c r="F12357"/>
    </row>
    <row r="12358" spans="1:6">
      <c r="A12358"/>
      <c r="E12358"/>
      <c r="F12358"/>
    </row>
    <row r="12359" spans="1:6">
      <c r="A12359"/>
      <c r="E12359"/>
      <c r="F12359"/>
    </row>
    <row r="12360" spans="1:6">
      <c r="A12360"/>
      <c r="E12360"/>
      <c r="F12360"/>
    </row>
    <row r="12361" spans="1:6">
      <c r="A12361"/>
      <c r="E12361"/>
      <c r="F12361"/>
    </row>
    <row r="12362" spans="1:6">
      <c r="A12362"/>
      <c r="E12362"/>
      <c r="F12362"/>
    </row>
    <row r="12363" spans="1:6">
      <c r="A12363"/>
      <c r="E12363"/>
      <c r="F12363"/>
    </row>
    <row r="12364" spans="1:6">
      <c r="A12364"/>
      <c r="E12364"/>
      <c r="F12364"/>
    </row>
    <row r="12365" spans="1:6">
      <c r="A12365"/>
      <c r="E12365"/>
      <c r="F12365"/>
    </row>
    <row r="12366" spans="1:6">
      <c r="A12366"/>
      <c r="E12366"/>
      <c r="F12366"/>
    </row>
    <row r="12367" spans="1:6">
      <c r="A12367"/>
      <c r="E12367"/>
      <c r="F12367"/>
    </row>
    <row r="12368" spans="1:6">
      <c r="A12368"/>
      <c r="E12368"/>
      <c r="F12368"/>
    </row>
    <row r="12369" spans="1:6">
      <c r="A12369"/>
      <c r="E12369"/>
      <c r="F12369"/>
    </row>
    <row r="12370" spans="1:6">
      <c r="A12370"/>
      <c r="E12370"/>
      <c r="F12370"/>
    </row>
    <row r="12371" spans="1:6">
      <c r="A12371"/>
      <c r="E12371"/>
      <c r="F12371"/>
    </row>
    <row r="12372" spans="1:6">
      <c r="A12372"/>
      <c r="E12372"/>
      <c r="F12372"/>
    </row>
    <row r="12373" spans="1:6">
      <c r="A12373"/>
      <c r="E12373"/>
      <c r="F12373"/>
    </row>
    <row r="12374" spans="1:6">
      <c r="A12374"/>
      <c r="E12374"/>
      <c r="F12374"/>
    </row>
    <row r="12375" spans="1:6">
      <c r="A12375"/>
      <c r="E12375"/>
      <c r="F12375"/>
    </row>
    <row r="12376" spans="1:6">
      <c r="A12376"/>
      <c r="E12376"/>
      <c r="F12376"/>
    </row>
    <row r="12377" spans="1:6">
      <c r="A12377"/>
      <c r="E12377"/>
      <c r="F12377"/>
    </row>
    <row r="12378" spans="1:6">
      <c r="A12378"/>
      <c r="E12378"/>
      <c r="F12378"/>
    </row>
    <row r="12379" spans="1:6">
      <c r="A12379"/>
      <c r="E12379"/>
      <c r="F12379"/>
    </row>
    <row r="12380" spans="1:6">
      <c r="A12380"/>
      <c r="E12380"/>
      <c r="F12380"/>
    </row>
    <row r="12381" spans="1:6">
      <c r="A12381"/>
      <c r="E12381"/>
      <c r="F12381"/>
    </row>
    <row r="12382" spans="1:6">
      <c r="A12382"/>
      <c r="E12382"/>
      <c r="F12382"/>
    </row>
    <row r="12383" spans="1:6">
      <c r="A12383"/>
      <c r="E12383"/>
      <c r="F12383"/>
    </row>
    <row r="12384" spans="1:6">
      <c r="A12384"/>
      <c r="E12384"/>
      <c r="F12384"/>
    </row>
    <row r="12385" spans="1:6">
      <c r="A12385"/>
      <c r="E12385"/>
      <c r="F12385"/>
    </row>
    <row r="12386" spans="1:6">
      <c r="A12386"/>
      <c r="E12386"/>
      <c r="F12386"/>
    </row>
    <row r="12387" spans="1:6">
      <c r="A12387"/>
      <c r="E12387"/>
      <c r="F12387"/>
    </row>
    <row r="12388" spans="1:6">
      <c r="A12388"/>
      <c r="E12388"/>
      <c r="F12388"/>
    </row>
    <row r="12389" spans="1:6">
      <c r="A12389"/>
      <c r="E12389"/>
      <c r="F12389"/>
    </row>
    <row r="12390" spans="1:6">
      <c r="A12390"/>
      <c r="E12390"/>
      <c r="F12390"/>
    </row>
    <row r="12391" spans="1:6">
      <c r="A12391"/>
      <c r="E12391"/>
      <c r="F12391"/>
    </row>
    <row r="12392" spans="1:6">
      <c r="A12392"/>
      <c r="E12392"/>
      <c r="F12392"/>
    </row>
    <row r="12393" spans="1:6">
      <c r="A12393"/>
      <c r="E12393"/>
      <c r="F12393"/>
    </row>
    <row r="12394" spans="1:6">
      <c r="A12394"/>
      <c r="E12394"/>
      <c r="F12394"/>
    </row>
    <row r="12395" spans="1:6">
      <c r="A12395"/>
      <c r="E12395"/>
      <c r="F12395"/>
    </row>
    <row r="12396" spans="1:6">
      <c r="A12396"/>
      <c r="E12396"/>
      <c r="F12396"/>
    </row>
    <row r="12397" spans="1:6">
      <c r="A12397"/>
      <c r="E12397"/>
      <c r="F12397"/>
    </row>
    <row r="12398" spans="1:6">
      <c r="A12398"/>
      <c r="E12398"/>
      <c r="F12398"/>
    </row>
    <row r="12399" spans="1:6">
      <c r="A12399"/>
      <c r="E12399"/>
      <c r="F12399"/>
    </row>
    <row r="12400" spans="1:6">
      <c r="A12400"/>
      <c r="E12400"/>
      <c r="F12400"/>
    </row>
    <row r="12401" spans="1:6">
      <c r="A12401"/>
      <c r="E12401"/>
      <c r="F12401"/>
    </row>
    <row r="12402" spans="1:6">
      <c r="A12402"/>
      <c r="E12402"/>
      <c r="F12402"/>
    </row>
    <row r="12403" spans="1:6">
      <c r="A12403"/>
      <c r="E12403"/>
      <c r="F12403"/>
    </row>
    <row r="12404" spans="1:6">
      <c r="A12404"/>
      <c r="E12404"/>
      <c r="F12404"/>
    </row>
    <row r="12405" spans="1:6">
      <c r="A12405"/>
      <c r="E12405"/>
      <c r="F12405"/>
    </row>
    <row r="12406" spans="1:6">
      <c r="A12406"/>
      <c r="E12406"/>
      <c r="F12406"/>
    </row>
    <row r="12407" spans="1:6">
      <c r="A12407"/>
      <c r="E12407"/>
      <c r="F12407"/>
    </row>
    <row r="12408" spans="1:6">
      <c r="A12408"/>
      <c r="E12408"/>
      <c r="F12408"/>
    </row>
    <row r="12409" spans="1:6">
      <c r="A12409"/>
      <c r="E12409"/>
      <c r="F12409"/>
    </row>
    <row r="12410" spans="1:6">
      <c r="A12410"/>
      <c r="E12410"/>
      <c r="F12410"/>
    </row>
    <row r="12411" spans="1:6">
      <c r="A12411"/>
      <c r="E12411"/>
      <c r="F12411"/>
    </row>
    <row r="12412" spans="1:6">
      <c r="A12412"/>
      <c r="E12412"/>
      <c r="F12412"/>
    </row>
    <row r="12413" spans="1:6">
      <c r="A12413"/>
      <c r="E12413"/>
      <c r="F12413"/>
    </row>
    <row r="12414" spans="1:6">
      <c r="A12414"/>
      <c r="E12414"/>
      <c r="F12414"/>
    </row>
    <row r="12415" spans="1:6">
      <c r="A12415"/>
      <c r="E12415"/>
      <c r="F12415"/>
    </row>
    <row r="12416" spans="1:6">
      <c r="A12416"/>
      <c r="E12416"/>
      <c r="F12416"/>
    </row>
    <row r="12417" spans="1:6">
      <c r="A12417"/>
      <c r="E12417"/>
      <c r="F12417"/>
    </row>
    <row r="12418" spans="1:6">
      <c r="A12418"/>
      <c r="E12418"/>
      <c r="F12418"/>
    </row>
    <row r="12419" spans="1:6">
      <c r="A12419"/>
      <c r="E12419"/>
      <c r="F12419"/>
    </row>
    <row r="12420" spans="1:6">
      <c r="A12420"/>
      <c r="E12420"/>
      <c r="F12420"/>
    </row>
    <row r="12421" spans="1:6">
      <c r="A12421"/>
      <c r="E12421"/>
      <c r="F12421"/>
    </row>
    <row r="12422" spans="1:6">
      <c r="A12422"/>
      <c r="E12422"/>
      <c r="F12422"/>
    </row>
    <row r="12423" spans="1:6">
      <c r="A12423"/>
      <c r="E12423"/>
      <c r="F12423"/>
    </row>
    <row r="12424" spans="1:6">
      <c r="A12424"/>
      <c r="E12424"/>
      <c r="F12424"/>
    </row>
    <row r="12425" spans="1:6">
      <c r="A12425"/>
      <c r="E12425"/>
      <c r="F12425"/>
    </row>
    <row r="12426" spans="1:6">
      <c r="A12426"/>
      <c r="E12426"/>
      <c r="F12426"/>
    </row>
    <row r="12427" spans="1:6">
      <c r="A12427"/>
      <c r="E12427"/>
      <c r="F12427"/>
    </row>
    <row r="12428" spans="1:6">
      <c r="A12428"/>
      <c r="E12428"/>
      <c r="F12428"/>
    </row>
    <row r="12429" spans="1:6">
      <c r="A12429"/>
      <c r="E12429"/>
      <c r="F12429"/>
    </row>
    <row r="12430" spans="1:6">
      <c r="A12430"/>
      <c r="E12430"/>
      <c r="F12430"/>
    </row>
    <row r="12431" spans="1:6">
      <c r="A12431"/>
      <c r="E12431"/>
      <c r="F12431"/>
    </row>
    <row r="12432" spans="1:6">
      <c r="A12432"/>
      <c r="E12432"/>
      <c r="F12432"/>
    </row>
    <row r="12433" spans="1:6">
      <c r="A12433"/>
      <c r="E12433"/>
      <c r="F12433"/>
    </row>
    <row r="12434" spans="1:6">
      <c r="A12434"/>
      <c r="E12434"/>
      <c r="F12434"/>
    </row>
    <row r="12435" spans="1:6">
      <c r="A12435"/>
      <c r="E12435"/>
      <c r="F12435"/>
    </row>
    <row r="12436" spans="1:6">
      <c r="A12436"/>
      <c r="E12436"/>
      <c r="F12436"/>
    </row>
    <row r="12437" spans="1:6">
      <c r="A12437"/>
      <c r="E12437"/>
      <c r="F12437"/>
    </row>
    <row r="12438" spans="1:6">
      <c r="A12438"/>
      <c r="E12438"/>
      <c r="F12438"/>
    </row>
    <row r="12439" spans="1:6">
      <c r="A12439"/>
      <c r="E12439"/>
      <c r="F12439"/>
    </row>
    <row r="12440" spans="1:6">
      <c r="A12440"/>
      <c r="E12440"/>
      <c r="F12440"/>
    </row>
    <row r="12441" spans="1:6">
      <c r="A12441"/>
      <c r="E12441"/>
      <c r="F12441"/>
    </row>
    <row r="12442" spans="1:6">
      <c r="A12442"/>
      <c r="E12442"/>
      <c r="F12442"/>
    </row>
    <row r="12443" spans="1:6">
      <c r="A12443"/>
      <c r="E12443"/>
      <c r="F12443"/>
    </row>
    <row r="12444" spans="1:6">
      <c r="A12444"/>
      <c r="E12444"/>
      <c r="F12444"/>
    </row>
    <row r="12445" spans="1:6">
      <c r="A12445"/>
      <c r="E12445"/>
      <c r="F12445"/>
    </row>
    <row r="12446" spans="1:6">
      <c r="A12446"/>
      <c r="E12446"/>
      <c r="F12446"/>
    </row>
    <row r="12447" spans="1:6">
      <c r="A12447"/>
      <c r="E12447"/>
      <c r="F12447"/>
    </row>
    <row r="12448" spans="1:6">
      <c r="A12448"/>
      <c r="E12448"/>
      <c r="F12448"/>
    </row>
    <row r="12449" spans="1:6">
      <c r="A12449"/>
      <c r="E12449"/>
      <c r="F12449"/>
    </row>
    <row r="12450" spans="1:6">
      <c r="A12450"/>
      <c r="E12450"/>
      <c r="F12450"/>
    </row>
    <row r="12451" spans="1:6">
      <c r="A12451"/>
      <c r="E12451"/>
      <c r="F12451"/>
    </row>
    <row r="12452" spans="1:6">
      <c r="A12452"/>
      <c r="E12452"/>
      <c r="F12452"/>
    </row>
    <row r="12453" spans="1:6">
      <c r="A12453"/>
      <c r="E12453"/>
      <c r="F12453"/>
    </row>
    <row r="12454" spans="1:6">
      <c r="A12454"/>
      <c r="E12454"/>
      <c r="F12454"/>
    </row>
    <row r="12455" spans="1:6">
      <c r="A12455"/>
      <c r="E12455"/>
      <c r="F12455"/>
    </row>
    <row r="12456" spans="1:6">
      <c r="A12456"/>
      <c r="E12456"/>
      <c r="F12456"/>
    </row>
    <row r="12457" spans="1:6">
      <c r="A12457"/>
      <c r="E12457"/>
      <c r="F12457"/>
    </row>
    <row r="12458" spans="1:6">
      <c r="A12458"/>
      <c r="E12458"/>
      <c r="F12458"/>
    </row>
    <row r="12459" spans="1:6">
      <c r="A12459"/>
      <c r="E12459"/>
      <c r="F12459"/>
    </row>
    <row r="12460" spans="1:6">
      <c r="A12460"/>
      <c r="E12460"/>
      <c r="F12460"/>
    </row>
    <row r="12461" spans="1:6">
      <c r="A12461"/>
      <c r="E12461"/>
      <c r="F12461"/>
    </row>
    <row r="12462" spans="1:6">
      <c r="A12462"/>
      <c r="E12462"/>
      <c r="F12462"/>
    </row>
    <row r="12463" spans="1:6">
      <c r="A12463"/>
      <c r="E12463"/>
      <c r="F12463"/>
    </row>
    <row r="12464" spans="1:6">
      <c r="A12464"/>
      <c r="E12464"/>
      <c r="F12464"/>
    </row>
    <row r="12465" spans="1:6">
      <c r="A12465"/>
      <c r="E12465"/>
      <c r="F12465"/>
    </row>
    <row r="12466" spans="1:6">
      <c r="A12466"/>
      <c r="E12466"/>
      <c r="F12466"/>
    </row>
    <row r="12467" spans="1:6">
      <c r="A12467"/>
      <c r="E12467"/>
      <c r="F12467"/>
    </row>
    <row r="12468" spans="1:6">
      <c r="A12468"/>
      <c r="E12468"/>
      <c r="F12468"/>
    </row>
    <row r="12469" spans="1:6">
      <c r="A12469"/>
      <c r="E12469"/>
      <c r="F12469"/>
    </row>
    <row r="12470" spans="1:6">
      <c r="A12470"/>
      <c r="E12470"/>
      <c r="F12470"/>
    </row>
    <row r="12471" spans="1:6">
      <c r="A12471"/>
      <c r="E12471"/>
      <c r="F12471"/>
    </row>
    <row r="12472" spans="1:6">
      <c r="A12472"/>
      <c r="E12472"/>
      <c r="F12472"/>
    </row>
    <row r="12473" spans="1:6">
      <c r="A12473"/>
      <c r="E12473"/>
      <c r="F12473"/>
    </row>
    <row r="12474" spans="1:6">
      <c r="A12474"/>
      <c r="E12474"/>
      <c r="F12474"/>
    </row>
    <row r="12475" spans="1:6">
      <c r="A12475"/>
      <c r="E12475"/>
      <c r="F12475"/>
    </row>
    <row r="12476" spans="1:6">
      <c r="A12476"/>
      <c r="E12476"/>
      <c r="F12476"/>
    </row>
    <row r="12477" spans="1:6">
      <c r="A12477"/>
      <c r="E12477"/>
      <c r="F12477"/>
    </row>
    <row r="12478" spans="1:6">
      <c r="A12478"/>
      <c r="E12478"/>
      <c r="F12478"/>
    </row>
    <row r="12479" spans="1:6">
      <c r="A12479"/>
      <c r="E12479"/>
      <c r="F12479"/>
    </row>
    <row r="12480" spans="1:6">
      <c r="A12480"/>
      <c r="E12480"/>
      <c r="F12480"/>
    </row>
    <row r="12481" spans="1:6">
      <c r="A12481"/>
      <c r="E12481"/>
      <c r="F12481"/>
    </row>
    <row r="12482" spans="1:6">
      <c r="A12482"/>
      <c r="E12482"/>
      <c r="F12482"/>
    </row>
    <row r="12483" spans="1:6">
      <c r="A12483"/>
      <c r="E12483"/>
      <c r="F12483"/>
    </row>
    <row r="12484" spans="1:6">
      <c r="A12484"/>
      <c r="E12484"/>
      <c r="F12484"/>
    </row>
    <row r="12485" spans="1:6">
      <c r="A12485"/>
      <c r="E12485"/>
      <c r="F12485"/>
    </row>
    <row r="12486" spans="1:6">
      <c r="A12486"/>
      <c r="E12486"/>
      <c r="F12486"/>
    </row>
    <row r="12487" spans="1:6">
      <c r="A12487"/>
      <c r="E12487"/>
      <c r="F12487"/>
    </row>
    <row r="12488" spans="1:6">
      <c r="A12488"/>
      <c r="E12488"/>
      <c r="F12488"/>
    </row>
    <row r="12489" spans="1:6">
      <c r="A12489"/>
      <c r="E12489"/>
      <c r="F12489"/>
    </row>
    <row r="12490" spans="1:6">
      <c r="A12490"/>
      <c r="E12490"/>
      <c r="F12490"/>
    </row>
    <row r="12491" spans="1:6">
      <c r="A12491"/>
      <c r="E12491"/>
      <c r="F12491"/>
    </row>
    <row r="12492" spans="1:6">
      <c r="A12492"/>
      <c r="E12492"/>
      <c r="F12492"/>
    </row>
    <row r="12493" spans="1:6">
      <c r="A12493"/>
      <c r="E12493"/>
      <c r="F12493"/>
    </row>
    <row r="12494" spans="1:6">
      <c r="A12494"/>
      <c r="E12494"/>
      <c r="F12494"/>
    </row>
    <row r="12495" spans="1:6">
      <c r="A12495"/>
      <c r="E12495"/>
      <c r="F12495"/>
    </row>
    <row r="12496" spans="1:6">
      <c r="A12496"/>
      <c r="E12496"/>
      <c r="F12496"/>
    </row>
    <row r="12497" spans="1:6">
      <c r="A12497"/>
      <c r="E12497"/>
      <c r="F12497"/>
    </row>
    <row r="12498" spans="1:6">
      <c r="A12498"/>
      <c r="E12498"/>
      <c r="F12498"/>
    </row>
    <row r="12499" spans="1:6">
      <c r="A12499"/>
      <c r="E12499"/>
      <c r="F12499"/>
    </row>
    <row r="12500" spans="1:6">
      <c r="A12500"/>
      <c r="E12500"/>
      <c r="F12500"/>
    </row>
    <row r="12501" spans="1:6">
      <c r="A12501"/>
      <c r="E12501"/>
      <c r="F12501"/>
    </row>
    <row r="12502" spans="1:6">
      <c r="A12502"/>
      <c r="E12502"/>
      <c r="F12502"/>
    </row>
    <row r="12503" spans="1:6">
      <c r="A12503"/>
      <c r="E12503"/>
      <c r="F12503"/>
    </row>
    <row r="12504" spans="1:6">
      <c r="A12504"/>
      <c r="E12504"/>
      <c r="F12504"/>
    </row>
    <row r="12505" spans="1:6">
      <c r="A12505"/>
      <c r="E12505"/>
      <c r="F12505"/>
    </row>
    <row r="12506" spans="1:6">
      <c r="A12506"/>
      <c r="E12506"/>
      <c r="F12506"/>
    </row>
    <row r="12507" spans="1:6">
      <c r="A12507"/>
      <c r="E12507"/>
      <c r="F12507"/>
    </row>
    <row r="12508" spans="1:6">
      <c r="A12508"/>
      <c r="E12508"/>
      <c r="F12508"/>
    </row>
    <row r="12509" spans="1:6">
      <c r="A12509"/>
      <c r="E12509"/>
      <c r="F12509"/>
    </row>
    <row r="12510" spans="1:6">
      <c r="A12510"/>
      <c r="E12510"/>
      <c r="F12510"/>
    </row>
    <row r="12511" spans="1:6">
      <c r="A12511"/>
      <c r="E12511"/>
      <c r="F12511"/>
    </row>
    <row r="12512" spans="1:6">
      <c r="A12512"/>
      <c r="E12512"/>
      <c r="F12512"/>
    </row>
    <row r="12513" spans="1:6">
      <c r="A12513"/>
      <c r="E12513"/>
      <c r="F12513"/>
    </row>
    <row r="12514" spans="1:6">
      <c r="A12514"/>
      <c r="E12514"/>
      <c r="F12514"/>
    </row>
    <row r="12515" spans="1:6">
      <c r="A12515"/>
      <c r="E12515"/>
      <c r="F12515"/>
    </row>
    <row r="12516" spans="1:6">
      <c r="A12516"/>
      <c r="E12516"/>
      <c r="F12516"/>
    </row>
    <row r="12517" spans="1:6">
      <c r="A12517"/>
      <c r="E12517"/>
      <c r="F12517"/>
    </row>
    <row r="12518" spans="1:6">
      <c r="A12518"/>
      <c r="E12518"/>
      <c r="F12518"/>
    </row>
    <row r="12519" spans="1:6">
      <c r="A12519"/>
      <c r="E12519"/>
      <c r="F12519"/>
    </row>
    <row r="12520" spans="1:6">
      <c r="A12520"/>
      <c r="E12520"/>
      <c r="F12520"/>
    </row>
    <row r="12521" spans="1:6">
      <c r="A12521"/>
      <c r="E12521"/>
      <c r="F12521"/>
    </row>
    <row r="12522" spans="1:6">
      <c r="A12522"/>
      <c r="E12522"/>
      <c r="F12522"/>
    </row>
    <row r="12523" spans="1:6">
      <c r="A12523"/>
      <c r="E12523"/>
      <c r="F12523"/>
    </row>
    <row r="12524" spans="1:6">
      <c r="A12524"/>
      <c r="E12524"/>
      <c r="F12524"/>
    </row>
    <row r="12525" spans="1:6">
      <c r="A12525"/>
      <c r="E12525"/>
      <c r="F12525"/>
    </row>
    <row r="12526" spans="1:6">
      <c r="A12526"/>
      <c r="E12526"/>
      <c r="F12526"/>
    </row>
    <row r="12527" spans="1:6">
      <c r="A12527"/>
      <c r="E12527"/>
      <c r="F12527"/>
    </row>
    <row r="12528" spans="1:6">
      <c r="A12528"/>
      <c r="E12528"/>
      <c r="F12528"/>
    </row>
    <row r="12529" spans="1:6">
      <c r="A12529"/>
      <c r="E12529"/>
      <c r="F12529"/>
    </row>
    <row r="12530" spans="1:6">
      <c r="A12530"/>
      <c r="E12530"/>
      <c r="F12530"/>
    </row>
    <row r="12531" spans="1:6">
      <c r="A12531"/>
      <c r="E12531"/>
      <c r="F12531"/>
    </row>
    <row r="12532" spans="1:6">
      <c r="A12532"/>
      <c r="E12532"/>
      <c r="F12532"/>
    </row>
    <row r="12533" spans="1:6">
      <c r="A12533"/>
      <c r="E12533"/>
      <c r="F12533"/>
    </row>
    <row r="12534" spans="1:6">
      <c r="A12534"/>
      <c r="E12534"/>
      <c r="F12534"/>
    </row>
    <row r="12535" spans="1:6">
      <c r="A12535"/>
      <c r="E12535"/>
      <c r="F12535"/>
    </row>
    <row r="12536" spans="1:6">
      <c r="A12536"/>
      <c r="E12536"/>
      <c r="F12536"/>
    </row>
    <row r="12537" spans="1:6">
      <c r="A12537"/>
      <c r="E12537"/>
      <c r="F12537"/>
    </row>
    <row r="12538" spans="1:6">
      <c r="A12538"/>
      <c r="E12538"/>
      <c r="F12538"/>
    </row>
    <row r="12539" spans="1:6">
      <c r="A12539"/>
      <c r="E12539"/>
      <c r="F12539"/>
    </row>
    <row r="12540" spans="1:6">
      <c r="A12540"/>
      <c r="E12540"/>
      <c r="F12540"/>
    </row>
    <row r="12541" spans="1:6">
      <c r="A12541"/>
      <c r="E12541"/>
      <c r="F12541"/>
    </row>
    <row r="12542" spans="1:6">
      <c r="A12542"/>
      <c r="E12542"/>
      <c r="F12542"/>
    </row>
    <row r="12543" spans="1:6">
      <c r="A12543"/>
      <c r="E12543"/>
      <c r="F12543"/>
    </row>
    <row r="12544" spans="1:6">
      <c r="A12544"/>
      <c r="E12544"/>
      <c r="F12544"/>
    </row>
    <row r="12545" spans="1:6">
      <c r="A12545"/>
      <c r="E12545"/>
      <c r="F12545"/>
    </row>
    <row r="12546" spans="1:6">
      <c r="A12546"/>
      <c r="E12546"/>
      <c r="F12546"/>
    </row>
    <row r="12547" spans="1:6">
      <c r="A12547"/>
      <c r="E12547"/>
      <c r="F12547"/>
    </row>
    <row r="12548" spans="1:6">
      <c r="A12548"/>
      <c r="E12548"/>
      <c r="F12548"/>
    </row>
    <row r="12549" spans="1:6">
      <c r="A12549"/>
      <c r="E12549"/>
      <c r="F12549"/>
    </row>
    <row r="12550" spans="1:6">
      <c r="A12550"/>
      <c r="E12550"/>
      <c r="F12550"/>
    </row>
    <row r="12551" spans="1:6">
      <c r="A12551"/>
      <c r="E12551"/>
      <c r="F12551"/>
    </row>
    <row r="12552" spans="1:6">
      <c r="A12552"/>
      <c r="E12552"/>
      <c r="F12552"/>
    </row>
    <row r="12553" spans="1:6">
      <c r="A12553"/>
      <c r="E12553"/>
      <c r="F12553"/>
    </row>
    <row r="12554" spans="1:6">
      <c r="A12554"/>
      <c r="E12554"/>
      <c r="F12554"/>
    </row>
    <row r="12555" spans="1:6">
      <c r="A12555"/>
      <c r="E12555"/>
      <c r="F12555"/>
    </row>
    <row r="12556" spans="1:6">
      <c r="A12556"/>
      <c r="E12556"/>
      <c r="F12556"/>
    </row>
    <row r="12557" spans="1:6">
      <c r="A12557"/>
      <c r="E12557"/>
      <c r="F12557"/>
    </row>
    <row r="12558" spans="1:6">
      <c r="A12558"/>
      <c r="E12558"/>
      <c r="F12558"/>
    </row>
    <row r="12559" spans="1:6">
      <c r="A12559"/>
      <c r="E12559"/>
      <c r="F12559"/>
    </row>
    <row r="12560" spans="1:6">
      <c r="A12560"/>
      <c r="E12560"/>
      <c r="F12560"/>
    </row>
    <row r="12561" spans="1:6">
      <c r="A12561"/>
      <c r="E12561"/>
      <c r="F12561"/>
    </row>
    <row r="12562" spans="1:6">
      <c r="A12562"/>
      <c r="E12562"/>
      <c r="F12562"/>
    </row>
    <row r="12563" spans="1:6">
      <c r="A12563"/>
      <c r="E12563"/>
      <c r="F12563"/>
    </row>
    <row r="12564" spans="1:6">
      <c r="A12564"/>
      <c r="E12564"/>
      <c r="F12564"/>
    </row>
    <row r="12565" spans="1:6">
      <c r="A12565"/>
      <c r="E12565"/>
      <c r="F12565"/>
    </row>
    <row r="12566" spans="1:6">
      <c r="A12566"/>
      <c r="E12566"/>
      <c r="F12566"/>
    </row>
    <row r="12567" spans="1:6">
      <c r="A12567"/>
      <c r="E12567"/>
      <c r="F12567"/>
    </row>
    <row r="12568" spans="1:6">
      <c r="A12568"/>
      <c r="E12568"/>
      <c r="F12568"/>
    </row>
    <row r="12569" spans="1:6">
      <c r="A12569"/>
      <c r="E12569"/>
      <c r="F12569"/>
    </row>
    <row r="12570" spans="1:6">
      <c r="A12570"/>
      <c r="E12570"/>
      <c r="F12570"/>
    </row>
    <row r="12571" spans="1:6">
      <c r="A12571"/>
      <c r="E12571"/>
      <c r="F12571"/>
    </row>
    <row r="12572" spans="1:6">
      <c r="A12572"/>
      <c r="E12572"/>
      <c r="F12572"/>
    </row>
    <row r="12573" spans="1:6">
      <c r="A12573"/>
      <c r="E12573"/>
      <c r="F12573"/>
    </row>
    <row r="12574" spans="1:6">
      <c r="A12574"/>
      <c r="E12574"/>
      <c r="F12574"/>
    </row>
    <row r="12575" spans="1:6">
      <c r="A12575"/>
      <c r="E12575"/>
      <c r="F12575"/>
    </row>
    <row r="12576" spans="1:6">
      <c r="A12576"/>
      <c r="E12576"/>
      <c r="F12576"/>
    </row>
    <row r="12577" spans="1:6">
      <c r="A12577"/>
      <c r="E12577"/>
      <c r="F12577"/>
    </row>
    <row r="12578" spans="1:6">
      <c r="A12578"/>
      <c r="E12578"/>
      <c r="F12578"/>
    </row>
    <row r="12579" spans="1:6">
      <c r="A12579"/>
      <c r="E12579"/>
      <c r="F12579"/>
    </row>
    <row r="12580" spans="1:6">
      <c r="A12580"/>
      <c r="E12580"/>
      <c r="F12580"/>
    </row>
    <row r="12581" spans="1:6">
      <c r="A12581"/>
      <c r="E12581"/>
      <c r="F12581"/>
    </row>
    <row r="12582" spans="1:6">
      <c r="A12582"/>
      <c r="E12582"/>
      <c r="F12582"/>
    </row>
    <row r="12583" spans="1:6">
      <c r="A12583"/>
      <c r="E12583"/>
      <c r="F12583"/>
    </row>
    <row r="12584" spans="1:6">
      <c r="A12584"/>
      <c r="E12584"/>
      <c r="F12584"/>
    </row>
    <row r="12585" spans="1:6">
      <c r="A12585"/>
      <c r="E12585"/>
      <c r="F12585"/>
    </row>
    <row r="12586" spans="1:6">
      <c r="A12586"/>
      <c r="E12586"/>
      <c r="F12586"/>
    </row>
    <row r="12587" spans="1:6">
      <c r="A12587"/>
      <c r="E12587"/>
      <c r="F12587"/>
    </row>
    <row r="12588" spans="1:6">
      <c r="A12588"/>
      <c r="E12588"/>
      <c r="F12588"/>
    </row>
    <row r="12589" spans="1:6">
      <c r="A12589"/>
      <c r="E12589"/>
      <c r="F12589"/>
    </row>
    <row r="12590" spans="1:6">
      <c r="A12590"/>
      <c r="E12590"/>
      <c r="F12590"/>
    </row>
    <row r="12591" spans="1:6">
      <c r="A12591"/>
      <c r="E12591"/>
      <c r="F12591"/>
    </row>
    <row r="12592" spans="1:6">
      <c r="A12592"/>
      <c r="E12592"/>
      <c r="F12592"/>
    </row>
    <row r="12593" spans="1:6">
      <c r="A12593"/>
      <c r="E12593"/>
      <c r="F12593"/>
    </row>
    <row r="12594" spans="1:6">
      <c r="A12594"/>
      <c r="E12594"/>
      <c r="F12594"/>
    </row>
    <row r="12595" spans="1:6">
      <c r="A12595"/>
      <c r="E12595"/>
      <c r="F12595"/>
    </row>
    <row r="12596" spans="1:6">
      <c r="A12596"/>
      <c r="E12596"/>
      <c r="F12596"/>
    </row>
    <row r="12597" spans="1:6">
      <c r="A12597"/>
      <c r="E12597"/>
      <c r="F12597"/>
    </row>
    <row r="12598" spans="1:6">
      <c r="A12598"/>
      <c r="E12598"/>
      <c r="F12598"/>
    </row>
    <row r="12599" spans="1:6">
      <c r="A12599"/>
      <c r="E12599"/>
      <c r="F12599"/>
    </row>
    <row r="12600" spans="1:6">
      <c r="A12600"/>
      <c r="E12600"/>
      <c r="F12600"/>
    </row>
    <row r="12601" spans="1:6">
      <c r="A12601"/>
      <c r="E12601"/>
      <c r="F12601"/>
    </row>
    <row r="12602" spans="1:6">
      <c r="A12602"/>
      <c r="E12602"/>
      <c r="F12602"/>
    </row>
    <row r="12603" spans="1:6">
      <c r="A12603"/>
      <c r="E12603"/>
      <c r="F12603"/>
    </row>
    <row r="12604" spans="1:6">
      <c r="A12604"/>
      <c r="E12604"/>
      <c r="F12604"/>
    </row>
    <row r="12605" spans="1:6">
      <c r="A12605"/>
      <c r="E12605"/>
      <c r="F12605"/>
    </row>
    <row r="12606" spans="1:6">
      <c r="A12606"/>
      <c r="E12606"/>
      <c r="F12606"/>
    </row>
    <row r="12607" spans="1:6">
      <c r="A12607"/>
      <c r="E12607"/>
      <c r="F12607"/>
    </row>
    <row r="12608" spans="1:6">
      <c r="A12608"/>
      <c r="E12608"/>
      <c r="F12608"/>
    </row>
    <row r="12609" spans="1:6">
      <c r="A12609"/>
      <c r="E12609"/>
      <c r="F12609"/>
    </row>
    <row r="12610" spans="1:6">
      <c r="A12610"/>
      <c r="E12610"/>
      <c r="F12610"/>
    </row>
    <row r="12611" spans="1:6">
      <c r="A12611"/>
      <c r="E12611"/>
      <c r="F12611"/>
    </row>
    <row r="12612" spans="1:6">
      <c r="A12612"/>
      <c r="E12612"/>
      <c r="F12612"/>
    </row>
    <row r="12613" spans="1:6">
      <c r="A12613"/>
      <c r="E12613"/>
      <c r="F12613"/>
    </row>
    <row r="12614" spans="1:6">
      <c r="A12614"/>
      <c r="E12614"/>
      <c r="F12614"/>
    </row>
    <row r="12615" spans="1:6">
      <c r="A12615"/>
      <c r="E12615"/>
      <c r="F12615"/>
    </row>
    <row r="12616" spans="1:6">
      <c r="A12616"/>
      <c r="E12616"/>
      <c r="F12616"/>
    </row>
    <row r="12617" spans="1:6">
      <c r="A12617"/>
      <c r="E12617"/>
      <c r="F12617"/>
    </row>
    <row r="12618" spans="1:6">
      <c r="A12618"/>
      <c r="E12618"/>
      <c r="F12618"/>
    </row>
    <row r="12619" spans="1:6">
      <c r="A12619"/>
      <c r="E12619"/>
      <c r="F12619"/>
    </row>
    <row r="12620" spans="1:6">
      <c r="A12620"/>
      <c r="E12620"/>
      <c r="F12620"/>
    </row>
    <row r="12621" spans="1:6">
      <c r="A12621"/>
      <c r="E12621"/>
      <c r="F12621"/>
    </row>
    <row r="12622" spans="1:6">
      <c r="A12622"/>
      <c r="E12622"/>
      <c r="F12622"/>
    </row>
    <row r="12623" spans="1:6">
      <c r="A12623"/>
      <c r="E12623"/>
      <c r="F12623"/>
    </row>
    <row r="12624" spans="1:6">
      <c r="A12624"/>
      <c r="E12624"/>
      <c r="F12624"/>
    </row>
    <row r="12625" spans="1:6">
      <c r="A12625"/>
      <c r="E12625"/>
      <c r="F12625"/>
    </row>
    <row r="12626" spans="1:6">
      <c r="A12626"/>
      <c r="E12626"/>
      <c r="F12626"/>
    </row>
    <row r="12627" spans="1:6">
      <c r="A12627"/>
      <c r="E12627"/>
      <c r="F12627"/>
    </row>
    <row r="12628" spans="1:6">
      <c r="A12628"/>
      <c r="E12628"/>
      <c r="F12628"/>
    </row>
    <row r="12629" spans="1:6">
      <c r="A12629"/>
      <c r="E12629"/>
      <c r="F12629"/>
    </row>
    <row r="12630" spans="1:6">
      <c r="A12630"/>
      <c r="E12630"/>
      <c r="F12630"/>
    </row>
    <row r="12631" spans="1:6">
      <c r="A12631"/>
      <c r="E12631"/>
      <c r="F12631"/>
    </row>
    <row r="12632" spans="1:6">
      <c r="A12632"/>
      <c r="E12632"/>
      <c r="F12632"/>
    </row>
    <row r="12633" spans="1:6">
      <c r="A12633"/>
      <c r="E12633"/>
      <c r="F12633"/>
    </row>
    <row r="12634" spans="1:6">
      <c r="A12634"/>
      <c r="E12634"/>
      <c r="F12634"/>
    </row>
    <row r="12635" spans="1:6">
      <c r="A12635"/>
      <c r="E12635"/>
      <c r="F12635"/>
    </row>
    <row r="12636" spans="1:6">
      <c r="A12636"/>
      <c r="E12636"/>
      <c r="F12636"/>
    </row>
    <row r="12637" spans="1:6">
      <c r="A12637"/>
      <c r="E12637"/>
      <c r="F12637"/>
    </row>
    <row r="12638" spans="1:6">
      <c r="A12638"/>
      <c r="E12638"/>
      <c r="F12638"/>
    </row>
    <row r="12639" spans="1:6">
      <c r="A12639"/>
      <c r="E12639"/>
      <c r="F12639"/>
    </row>
    <row r="12640" spans="1:6">
      <c r="A12640"/>
      <c r="E12640"/>
      <c r="F12640"/>
    </row>
    <row r="12641" spans="1:6">
      <c r="A12641"/>
      <c r="E12641"/>
      <c r="F12641"/>
    </row>
    <row r="12642" spans="1:6">
      <c r="A12642"/>
      <c r="E12642"/>
      <c r="F12642"/>
    </row>
    <row r="12643" spans="1:6">
      <c r="A12643"/>
      <c r="E12643"/>
      <c r="F12643"/>
    </row>
    <row r="12644" spans="1:6">
      <c r="A12644"/>
      <c r="E12644"/>
      <c r="F12644"/>
    </row>
    <row r="12645" spans="1:6">
      <c r="A12645"/>
      <c r="E12645"/>
      <c r="F12645"/>
    </row>
    <row r="12646" spans="1:6">
      <c r="A12646"/>
      <c r="E12646"/>
      <c r="F12646"/>
    </row>
    <row r="12647" spans="1:6">
      <c r="A12647"/>
      <c r="E12647"/>
      <c r="F12647"/>
    </row>
    <row r="12648" spans="1:6">
      <c r="A12648"/>
      <c r="E12648"/>
      <c r="F12648"/>
    </row>
    <row r="12649" spans="1:6">
      <c r="A12649"/>
      <c r="E12649"/>
      <c r="F12649"/>
    </row>
    <row r="12650" spans="1:6">
      <c r="A12650"/>
      <c r="E12650"/>
      <c r="F12650"/>
    </row>
    <row r="12651" spans="1:6">
      <c r="A12651"/>
      <c r="E12651"/>
      <c r="F12651"/>
    </row>
    <row r="12652" spans="1:6">
      <c r="A12652"/>
      <c r="E12652"/>
      <c r="F12652"/>
    </row>
    <row r="12653" spans="1:6">
      <c r="A12653"/>
      <c r="E12653"/>
      <c r="F12653"/>
    </row>
    <row r="12654" spans="1:6">
      <c r="A12654"/>
      <c r="E12654"/>
      <c r="F12654"/>
    </row>
    <row r="12655" spans="1:6">
      <c r="A12655"/>
      <c r="E12655"/>
      <c r="F12655"/>
    </row>
    <row r="12656" spans="1:6">
      <c r="A12656"/>
      <c r="E12656"/>
      <c r="F12656"/>
    </row>
    <row r="12657" spans="1:6">
      <c r="A12657"/>
      <c r="E12657"/>
      <c r="F12657"/>
    </row>
    <row r="12658" spans="1:6">
      <c r="A12658"/>
      <c r="E12658"/>
      <c r="F12658"/>
    </row>
    <row r="12659" spans="1:6">
      <c r="A12659"/>
      <c r="E12659"/>
      <c r="F12659"/>
    </row>
    <row r="12660" spans="1:6">
      <c r="A12660"/>
      <c r="E12660"/>
      <c r="F12660"/>
    </row>
    <row r="12661" spans="1:6">
      <c r="A12661"/>
      <c r="E12661"/>
      <c r="F12661"/>
    </row>
    <row r="12662" spans="1:6">
      <c r="A12662"/>
      <c r="E12662"/>
      <c r="F12662"/>
    </row>
    <row r="12663" spans="1:6">
      <c r="A12663"/>
      <c r="E12663"/>
      <c r="F12663"/>
    </row>
    <row r="12664" spans="1:6">
      <c r="A12664"/>
      <c r="E12664"/>
      <c r="F12664"/>
    </row>
    <row r="12665" spans="1:6">
      <c r="A12665"/>
      <c r="E12665"/>
      <c r="F12665"/>
    </row>
    <row r="12666" spans="1:6">
      <c r="A12666"/>
      <c r="E12666"/>
      <c r="F12666"/>
    </row>
    <row r="12667" spans="1:6">
      <c r="A12667"/>
      <c r="E12667"/>
      <c r="F12667"/>
    </row>
    <row r="12668" spans="1:6">
      <c r="A12668"/>
      <c r="E12668"/>
      <c r="F12668"/>
    </row>
    <row r="12669" spans="1:6">
      <c r="A12669"/>
      <c r="E12669"/>
      <c r="F12669"/>
    </row>
    <row r="12670" spans="1:6">
      <c r="A12670"/>
      <c r="E12670"/>
      <c r="F12670"/>
    </row>
    <row r="12671" spans="1:6">
      <c r="A12671"/>
      <c r="E12671"/>
      <c r="F12671"/>
    </row>
    <row r="12672" spans="1:6">
      <c r="A12672"/>
      <c r="E12672"/>
      <c r="F12672"/>
    </row>
    <row r="12673" spans="1:6">
      <c r="A12673"/>
      <c r="E12673"/>
      <c r="F12673"/>
    </row>
    <row r="12674" spans="1:6">
      <c r="A12674"/>
      <c r="E12674"/>
      <c r="F12674"/>
    </row>
    <row r="12675" spans="1:6">
      <c r="A12675"/>
      <c r="E12675"/>
      <c r="F12675"/>
    </row>
    <row r="12676" spans="1:6">
      <c r="A12676"/>
      <c r="E12676"/>
      <c r="F12676"/>
    </row>
    <row r="12677" spans="1:6">
      <c r="A12677"/>
      <c r="E12677"/>
      <c r="F12677"/>
    </row>
    <row r="12678" spans="1:6">
      <c r="A12678"/>
      <c r="E12678"/>
      <c r="F12678"/>
    </row>
    <row r="12679" spans="1:6">
      <c r="A12679"/>
      <c r="E12679"/>
      <c r="F12679"/>
    </row>
    <row r="12680" spans="1:6">
      <c r="A12680"/>
      <c r="E12680"/>
      <c r="F12680"/>
    </row>
    <row r="12681" spans="1:6">
      <c r="A12681"/>
      <c r="E12681"/>
      <c r="F12681"/>
    </row>
    <row r="12682" spans="1:6">
      <c r="A12682"/>
      <c r="E12682"/>
      <c r="F12682"/>
    </row>
    <row r="12683" spans="1:6">
      <c r="A12683"/>
      <c r="E12683"/>
      <c r="F12683"/>
    </row>
    <row r="12684" spans="1:6">
      <c r="A12684"/>
      <c r="E12684"/>
      <c r="F12684"/>
    </row>
    <row r="12685" spans="1:6">
      <c r="A12685"/>
      <c r="E12685"/>
      <c r="F12685"/>
    </row>
    <row r="12686" spans="1:6">
      <c r="A12686"/>
      <c r="E12686"/>
      <c r="F12686"/>
    </row>
    <row r="12687" spans="1:6">
      <c r="A12687"/>
      <c r="E12687"/>
      <c r="F12687"/>
    </row>
    <row r="12688" spans="1:6">
      <c r="A12688"/>
      <c r="E12688"/>
      <c r="F12688"/>
    </row>
    <row r="12689" spans="1:6">
      <c r="A12689"/>
      <c r="E12689"/>
      <c r="F12689"/>
    </row>
    <row r="12690" spans="1:6">
      <c r="A12690"/>
      <c r="E12690"/>
      <c r="F12690"/>
    </row>
    <row r="12691" spans="1:6">
      <c r="A12691"/>
      <c r="E12691"/>
      <c r="F12691"/>
    </row>
    <row r="12692" spans="1:6">
      <c r="A12692"/>
      <c r="E12692"/>
      <c r="F12692"/>
    </row>
    <row r="12693" spans="1:6">
      <c r="A12693"/>
      <c r="E12693"/>
      <c r="F12693"/>
    </row>
    <row r="12694" spans="1:6">
      <c r="A12694"/>
      <c r="E12694"/>
      <c r="F12694"/>
    </row>
    <row r="12695" spans="1:6">
      <c r="A12695"/>
      <c r="E12695"/>
      <c r="F12695"/>
    </row>
    <row r="12696" spans="1:6">
      <c r="A12696"/>
      <c r="E12696"/>
      <c r="F12696"/>
    </row>
    <row r="12697" spans="1:6">
      <c r="A12697"/>
      <c r="E12697"/>
      <c r="F12697"/>
    </row>
    <row r="12698" spans="1:6">
      <c r="A12698"/>
      <c r="E12698"/>
      <c r="F12698"/>
    </row>
    <row r="12699" spans="1:6">
      <c r="A12699"/>
      <c r="E12699"/>
      <c r="F12699"/>
    </row>
    <row r="12700" spans="1:6">
      <c r="A12700"/>
      <c r="E12700"/>
      <c r="F12700"/>
    </row>
    <row r="12701" spans="1:6">
      <c r="A12701"/>
      <c r="E12701"/>
      <c r="F12701"/>
    </row>
    <row r="12702" spans="1:6">
      <c r="A12702"/>
      <c r="E12702"/>
      <c r="F12702"/>
    </row>
    <row r="12703" spans="1:6">
      <c r="A12703"/>
      <c r="E12703"/>
      <c r="F12703"/>
    </row>
    <row r="12704" spans="1:6">
      <c r="A12704"/>
      <c r="E12704"/>
      <c r="F12704"/>
    </row>
    <row r="12705" spans="1:6">
      <c r="A12705"/>
      <c r="E12705"/>
      <c r="F12705"/>
    </row>
    <row r="12706" spans="1:6">
      <c r="A12706"/>
      <c r="E12706"/>
      <c r="F12706"/>
    </row>
    <row r="12707" spans="1:6">
      <c r="A12707"/>
      <c r="E12707"/>
      <c r="F12707"/>
    </row>
    <row r="12708" spans="1:6">
      <c r="A12708"/>
      <c r="E12708"/>
      <c r="F12708"/>
    </row>
    <row r="12709" spans="1:6">
      <c r="A12709"/>
      <c r="E12709"/>
      <c r="F12709"/>
    </row>
    <row r="12710" spans="1:6">
      <c r="A12710"/>
      <c r="E12710"/>
      <c r="F12710"/>
    </row>
    <row r="12711" spans="1:6">
      <c r="A12711"/>
      <c r="E12711"/>
      <c r="F12711"/>
    </row>
    <row r="12712" spans="1:6">
      <c r="A12712"/>
      <c r="E12712"/>
      <c r="F12712"/>
    </row>
    <row r="12713" spans="1:6">
      <c r="A12713"/>
      <c r="E12713"/>
      <c r="F12713"/>
    </row>
    <row r="12714" spans="1:6">
      <c r="A12714"/>
      <c r="E12714"/>
      <c r="F12714"/>
    </row>
    <row r="12715" spans="1:6">
      <c r="A12715"/>
      <c r="E12715"/>
      <c r="F12715"/>
    </row>
    <row r="12716" spans="1:6">
      <c r="A12716"/>
      <c r="E12716"/>
      <c r="F12716"/>
    </row>
    <row r="12717" spans="1:6">
      <c r="A12717"/>
      <c r="E12717"/>
      <c r="F12717"/>
    </row>
    <row r="12718" spans="1:6">
      <c r="A12718"/>
      <c r="E12718"/>
      <c r="F12718"/>
    </row>
    <row r="12719" spans="1:6">
      <c r="A12719"/>
      <c r="E12719"/>
      <c r="F12719"/>
    </row>
    <row r="12720" spans="1:6">
      <c r="A12720"/>
      <c r="E12720"/>
      <c r="F12720"/>
    </row>
    <row r="12721" spans="1:6">
      <c r="A12721"/>
      <c r="E12721"/>
      <c r="F12721"/>
    </row>
    <row r="12722" spans="1:6">
      <c r="A12722"/>
      <c r="E12722"/>
      <c r="F12722"/>
    </row>
    <row r="12723" spans="1:6">
      <c r="A12723"/>
      <c r="E12723"/>
      <c r="F12723"/>
    </row>
    <row r="12724" spans="1:6">
      <c r="A12724"/>
      <c r="E12724"/>
      <c r="F12724"/>
    </row>
    <row r="12725" spans="1:6">
      <c r="A12725"/>
      <c r="E12725"/>
      <c r="F12725"/>
    </row>
    <row r="12726" spans="1:6">
      <c r="A12726"/>
      <c r="E12726"/>
      <c r="F12726"/>
    </row>
    <row r="12727" spans="1:6">
      <c r="A12727"/>
      <c r="E12727"/>
      <c r="F12727"/>
    </row>
    <row r="12728" spans="1:6">
      <c r="A12728"/>
      <c r="E12728"/>
      <c r="F12728"/>
    </row>
    <row r="12729" spans="1:6">
      <c r="A12729"/>
      <c r="E12729"/>
      <c r="F12729"/>
    </row>
    <row r="12730" spans="1:6">
      <c r="A12730"/>
      <c r="E12730"/>
      <c r="F12730"/>
    </row>
    <row r="12731" spans="1:6">
      <c r="A12731"/>
      <c r="E12731"/>
      <c r="F12731"/>
    </row>
    <row r="12732" spans="1:6">
      <c r="A12732"/>
      <c r="E12732"/>
      <c r="F12732"/>
    </row>
    <row r="12733" spans="1:6">
      <c r="A12733"/>
      <c r="E12733"/>
      <c r="F12733"/>
    </row>
    <row r="12734" spans="1:6">
      <c r="A12734"/>
      <c r="E12734"/>
      <c r="F12734"/>
    </row>
    <row r="12735" spans="1:6">
      <c r="A12735"/>
      <c r="E12735"/>
      <c r="F12735"/>
    </row>
    <row r="12736" spans="1:6">
      <c r="A12736"/>
      <c r="E12736"/>
      <c r="F12736"/>
    </row>
    <row r="12737" spans="1:6">
      <c r="A12737"/>
      <c r="E12737"/>
      <c r="F12737"/>
    </row>
    <row r="12738" spans="1:6">
      <c r="A12738"/>
      <c r="E12738"/>
      <c r="F12738"/>
    </row>
    <row r="12739" spans="1:6">
      <c r="A12739"/>
      <c r="E12739"/>
      <c r="F12739"/>
    </row>
    <row r="12740" spans="1:6">
      <c r="A12740"/>
      <c r="E12740"/>
      <c r="F12740"/>
    </row>
    <row r="12741" spans="1:6">
      <c r="A12741"/>
      <c r="E12741"/>
      <c r="F12741"/>
    </row>
    <row r="12742" spans="1:6">
      <c r="A12742"/>
      <c r="E12742"/>
      <c r="F12742"/>
    </row>
    <row r="12743" spans="1:6">
      <c r="A12743"/>
      <c r="E12743"/>
      <c r="F12743"/>
    </row>
    <row r="12744" spans="1:6">
      <c r="A12744"/>
      <c r="E12744"/>
      <c r="F12744"/>
    </row>
    <row r="12745" spans="1:6">
      <c r="A12745"/>
      <c r="E12745"/>
      <c r="F12745"/>
    </row>
    <row r="12746" spans="1:6">
      <c r="A12746"/>
      <c r="E12746"/>
      <c r="F12746"/>
    </row>
    <row r="12747" spans="1:6">
      <c r="A12747"/>
      <c r="E12747"/>
      <c r="F12747"/>
    </row>
    <row r="12748" spans="1:6">
      <c r="A12748"/>
      <c r="E12748"/>
      <c r="F12748"/>
    </row>
    <row r="12749" spans="1:6">
      <c r="A12749"/>
      <c r="E12749"/>
      <c r="F12749"/>
    </row>
    <row r="12750" spans="1:6">
      <c r="A12750"/>
      <c r="E12750"/>
      <c r="F12750"/>
    </row>
    <row r="12751" spans="1:6">
      <c r="A12751"/>
      <c r="E12751"/>
      <c r="F12751"/>
    </row>
    <row r="12752" spans="1:6">
      <c r="A12752"/>
      <c r="E12752"/>
      <c r="F12752"/>
    </row>
    <row r="12753" spans="1:6">
      <c r="A12753"/>
      <c r="E12753"/>
      <c r="F12753"/>
    </row>
    <row r="12754" spans="1:6">
      <c r="A12754"/>
      <c r="E12754"/>
      <c r="F12754"/>
    </row>
    <row r="12755" spans="1:6">
      <c r="A12755"/>
      <c r="E12755"/>
      <c r="F12755"/>
    </row>
    <row r="12756" spans="1:6">
      <c r="A12756"/>
      <c r="E12756"/>
      <c r="F12756"/>
    </row>
    <row r="12757" spans="1:6">
      <c r="A12757"/>
      <c r="E12757"/>
      <c r="F12757"/>
    </row>
    <row r="12758" spans="1:6">
      <c r="A12758"/>
      <c r="E12758"/>
      <c r="F12758"/>
    </row>
    <row r="12759" spans="1:6">
      <c r="A12759"/>
      <c r="E12759"/>
      <c r="F12759"/>
    </row>
    <row r="12760" spans="1:6">
      <c r="A12760"/>
      <c r="E12760"/>
      <c r="F12760"/>
    </row>
    <row r="12761" spans="1:6">
      <c r="A12761"/>
      <c r="E12761"/>
      <c r="F12761"/>
    </row>
    <row r="12762" spans="1:6">
      <c r="A12762"/>
      <c r="E12762"/>
      <c r="F12762"/>
    </row>
    <row r="12763" spans="1:6">
      <c r="A12763"/>
      <c r="E12763"/>
      <c r="F12763"/>
    </row>
    <row r="12764" spans="1:6">
      <c r="A12764"/>
      <c r="E12764"/>
      <c r="F12764"/>
    </row>
    <row r="12765" spans="1:6">
      <c r="A12765"/>
      <c r="E12765"/>
      <c r="F12765"/>
    </row>
    <row r="12766" spans="1:6">
      <c r="A12766"/>
      <c r="E12766"/>
      <c r="F12766"/>
    </row>
    <row r="12767" spans="1:6">
      <c r="A12767"/>
      <c r="E12767"/>
      <c r="F12767"/>
    </row>
    <row r="12768" spans="1:6">
      <c r="A12768"/>
      <c r="E12768"/>
      <c r="F12768"/>
    </row>
    <row r="12769" spans="1:6">
      <c r="A12769"/>
      <c r="E12769"/>
      <c r="F12769"/>
    </row>
    <row r="12770" spans="1:6">
      <c r="A12770"/>
      <c r="E12770"/>
      <c r="F12770"/>
    </row>
    <row r="12771" spans="1:6">
      <c r="A12771"/>
      <c r="E12771"/>
      <c r="F12771"/>
    </row>
    <row r="12772" spans="1:6">
      <c r="A12772"/>
      <c r="E12772"/>
      <c r="F12772"/>
    </row>
    <row r="12773" spans="1:6">
      <c r="A12773"/>
      <c r="E12773"/>
      <c r="F12773"/>
    </row>
    <row r="12774" spans="1:6">
      <c r="A12774"/>
      <c r="E12774"/>
      <c r="F12774"/>
    </row>
    <row r="12775" spans="1:6">
      <c r="A12775"/>
      <c r="E12775"/>
      <c r="F12775"/>
    </row>
    <row r="12776" spans="1:6">
      <c r="A12776"/>
      <c r="E12776"/>
      <c r="F12776"/>
    </row>
    <row r="12777" spans="1:6">
      <c r="A12777"/>
      <c r="E12777"/>
      <c r="F12777"/>
    </row>
    <row r="12778" spans="1:6">
      <c r="A12778"/>
      <c r="E12778"/>
      <c r="F12778"/>
    </row>
    <row r="12779" spans="1:6">
      <c r="A12779"/>
      <c r="E12779"/>
      <c r="F12779"/>
    </row>
    <row r="12780" spans="1:6">
      <c r="A12780"/>
      <c r="E12780"/>
      <c r="F12780"/>
    </row>
    <row r="12781" spans="1:6">
      <c r="A12781"/>
      <c r="E12781"/>
      <c r="F12781"/>
    </row>
    <row r="12782" spans="1:6">
      <c r="A12782"/>
      <c r="E12782"/>
      <c r="F12782"/>
    </row>
    <row r="12783" spans="1:6">
      <c r="A12783"/>
      <c r="E12783"/>
      <c r="F12783"/>
    </row>
    <row r="12784" spans="1:6">
      <c r="A12784"/>
      <c r="E12784"/>
      <c r="F12784"/>
    </row>
    <row r="12785" spans="1:6">
      <c r="A12785"/>
      <c r="E12785"/>
      <c r="F12785"/>
    </row>
    <row r="12786" spans="1:6">
      <c r="A12786"/>
      <c r="E12786"/>
      <c r="F12786"/>
    </row>
    <row r="12787" spans="1:6">
      <c r="A12787"/>
      <c r="E12787"/>
      <c r="F12787"/>
    </row>
    <row r="12788" spans="1:6">
      <c r="A12788"/>
      <c r="E12788"/>
      <c r="F12788"/>
    </row>
    <row r="12789" spans="1:6">
      <c r="A12789"/>
      <c r="E12789"/>
      <c r="F12789"/>
    </row>
    <row r="12790" spans="1:6">
      <c r="A12790"/>
      <c r="E12790"/>
      <c r="F12790"/>
    </row>
    <row r="12791" spans="1:6">
      <c r="A12791"/>
      <c r="E12791"/>
      <c r="F12791"/>
    </row>
    <row r="12792" spans="1:6">
      <c r="A12792"/>
      <c r="E12792"/>
      <c r="F12792"/>
    </row>
    <row r="12793" spans="1:6">
      <c r="A12793"/>
      <c r="E12793"/>
      <c r="F12793"/>
    </row>
    <row r="12794" spans="1:6">
      <c r="A12794"/>
      <c r="E12794"/>
      <c r="F12794"/>
    </row>
    <row r="12795" spans="1:6">
      <c r="A12795"/>
      <c r="E12795"/>
      <c r="F12795"/>
    </row>
    <row r="12796" spans="1:6">
      <c r="A12796"/>
      <c r="E12796"/>
      <c r="F12796"/>
    </row>
    <row r="12797" spans="1:6">
      <c r="A12797"/>
      <c r="E12797"/>
      <c r="F12797"/>
    </row>
    <row r="12798" spans="1:6">
      <c r="A12798"/>
      <c r="E12798"/>
      <c r="F12798"/>
    </row>
    <row r="12799" spans="1:6">
      <c r="A12799"/>
      <c r="E12799"/>
      <c r="F12799"/>
    </row>
    <row r="12800" spans="1:6">
      <c r="A12800"/>
      <c r="E12800"/>
      <c r="F12800"/>
    </row>
    <row r="12801" spans="1:6">
      <c r="A12801"/>
      <c r="E12801"/>
      <c r="F12801"/>
    </row>
    <row r="12802" spans="1:6">
      <c r="A12802"/>
      <c r="E12802"/>
      <c r="F12802"/>
    </row>
    <row r="12803" spans="1:6">
      <c r="A12803"/>
      <c r="E12803"/>
      <c r="F12803"/>
    </row>
    <row r="12804" spans="1:6">
      <c r="A12804"/>
      <c r="E12804"/>
      <c r="F12804"/>
    </row>
    <row r="12805" spans="1:6">
      <c r="A12805"/>
      <c r="E12805"/>
      <c r="F12805"/>
    </row>
    <row r="12806" spans="1:6">
      <c r="A12806"/>
      <c r="E12806"/>
      <c r="F12806"/>
    </row>
    <row r="12807" spans="1:6">
      <c r="A12807"/>
      <c r="E12807"/>
      <c r="F12807"/>
    </row>
    <row r="12808" spans="1:6">
      <c r="A12808"/>
      <c r="E12808"/>
      <c r="F12808"/>
    </row>
    <row r="12809" spans="1:6">
      <c r="A12809"/>
      <c r="E12809"/>
      <c r="F12809"/>
    </row>
    <row r="12810" spans="1:6">
      <c r="A12810"/>
      <c r="E12810"/>
      <c r="F12810"/>
    </row>
    <row r="12811" spans="1:6">
      <c r="A12811"/>
      <c r="E12811"/>
      <c r="F12811"/>
    </row>
    <row r="12812" spans="1:6">
      <c r="A12812"/>
      <c r="E12812"/>
      <c r="F12812"/>
    </row>
    <row r="12813" spans="1:6">
      <c r="A12813"/>
      <c r="E12813"/>
      <c r="F12813"/>
    </row>
    <row r="12814" spans="1:6">
      <c r="A12814"/>
      <c r="E12814"/>
      <c r="F12814"/>
    </row>
    <row r="12815" spans="1:6">
      <c r="A12815"/>
      <c r="E12815"/>
      <c r="F12815"/>
    </row>
    <row r="12816" spans="1:6">
      <c r="A12816"/>
      <c r="E12816"/>
      <c r="F12816"/>
    </row>
    <row r="12817" spans="1:6">
      <c r="A12817"/>
      <c r="E12817"/>
      <c r="F12817"/>
    </row>
    <row r="12818" spans="1:6">
      <c r="A12818"/>
      <c r="E12818"/>
      <c r="F12818"/>
    </row>
    <row r="12819" spans="1:6">
      <c r="A12819"/>
      <c r="E12819"/>
      <c r="F12819"/>
    </row>
    <row r="12820" spans="1:6">
      <c r="A12820"/>
      <c r="E12820"/>
      <c r="F12820"/>
    </row>
    <row r="12821" spans="1:6">
      <c r="A12821"/>
      <c r="E12821"/>
      <c r="F12821"/>
    </row>
    <row r="12822" spans="1:6">
      <c r="A12822"/>
      <c r="E12822"/>
      <c r="F12822"/>
    </row>
    <row r="12823" spans="1:6">
      <c r="A12823"/>
      <c r="E12823"/>
      <c r="F12823"/>
    </row>
    <row r="12824" spans="1:6">
      <c r="A12824"/>
      <c r="E12824"/>
      <c r="F12824"/>
    </row>
    <row r="12825" spans="1:6">
      <c r="A12825"/>
      <c r="E12825"/>
      <c r="F12825"/>
    </row>
    <row r="12826" spans="1:6">
      <c r="A12826"/>
      <c r="E12826"/>
      <c r="F12826"/>
    </row>
    <row r="12827" spans="1:6">
      <c r="A12827"/>
      <c r="E12827"/>
      <c r="F12827"/>
    </row>
    <row r="12828" spans="1:6">
      <c r="A12828"/>
      <c r="E12828"/>
      <c r="F12828"/>
    </row>
    <row r="12829" spans="1:6">
      <c r="A12829"/>
      <c r="E12829"/>
      <c r="F12829"/>
    </row>
    <row r="12830" spans="1:6">
      <c r="A12830"/>
      <c r="E12830"/>
      <c r="F12830"/>
    </row>
    <row r="12831" spans="1:6">
      <c r="A12831"/>
      <c r="E12831"/>
      <c r="F12831"/>
    </row>
    <row r="12832" spans="1:6">
      <c r="A12832"/>
      <c r="E12832"/>
      <c r="F12832"/>
    </row>
    <row r="12833" spans="1:6">
      <c r="A12833"/>
      <c r="E12833"/>
      <c r="F12833"/>
    </row>
    <row r="12834" spans="1:6">
      <c r="A12834"/>
      <c r="E12834"/>
      <c r="F12834"/>
    </row>
    <row r="12835" spans="1:6">
      <c r="A12835"/>
      <c r="E12835"/>
      <c r="F12835"/>
    </row>
    <row r="12836" spans="1:6">
      <c r="A12836"/>
      <c r="E12836"/>
      <c r="F12836"/>
    </row>
    <row r="12837" spans="1:6">
      <c r="A12837"/>
      <c r="E12837"/>
      <c r="F12837"/>
    </row>
    <row r="12838" spans="1:6">
      <c r="A12838"/>
      <c r="E12838"/>
      <c r="F12838"/>
    </row>
    <row r="12839" spans="1:6">
      <c r="A12839"/>
      <c r="E12839"/>
      <c r="F12839"/>
    </row>
    <row r="12840" spans="1:6">
      <c r="A12840"/>
      <c r="E12840"/>
      <c r="F12840"/>
    </row>
    <row r="12841" spans="1:6">
      <c r="A12841"/>
      <c r="E12841"/>
      <c r="F12841"/>
    </row>
    <row r="12842" spans="1:6">
      <c r="A12842"/>
      <c r="E12842"/>
      <c r="F12842"/>
    </row>
    <row r="12843" spans="1:6">
      <c r="A12843"/>
      <c r="E12843"/>
      <c r="F12843"/>
    </row>
    <row r="12844" spans="1:6">
      <c r="A12844"/>
      <c r="E12844"/>
      <c r="F12844"/>
    </row>
    <row r="12845" spans="1:6">
      <c r="A12845"/>
      <c r="E12845"/>
      <c r="F12845"/>
    </row>
    <row r="12846" spans="1:6">
      <c r="A12846"/>
      <c r="E12846"/>
      <c r="F12846"/>
    </row>
    <row r="12847" spans="1:6">
      <c r="A12847"/>
      <c r="E12847"/>
      <c r="F12847"/>
    </row>
    <row r="12848" spans="1:6">
      <c r="A12848"/>
      <c r="E12848"/>
      <c r="F12848"/>
    </row>
    <row r="12849" spans="1:6">
      <c r="A12849"/>
      <c r="E12849"/>
      <c r="F12849"/>
    </row>
    <row r="12850" spans="1:6">
      <c r="A12850"/>
      <c r="E12850"/>
      <c r="F12850"/>
    </row>
    <row r="12851" spans="1:6">
      <c r="A12851"/>
      <c r="E12851"/>
      <c r="F12851"/>
    </row>
    <row r="12852" spans="1:6">
      <c r="A12852"/>
      <c r="E12852"/>
      <c r="F12852"/>
    </row>
    <row r="12853" spans="1:6">
      <c r="A12853"/>
      <c r="E12853"/>
      <c r="F12853"/>
    </row>
    <row r="12854" spans="1:6">
      <c r="A12854"/>
      <c r="E12854"/>
      <c r="F12854"/>
    </row>
    <row r="12855" spans="1:6">
      <c r="A12855"/>
      <c r="E12855"/>
      <c r="F12855"/>
    </row>
    <row r="12856" spans="1:6">
      <c r="A12856"/>
      <c r="E12856"/>
      <c r="F12856"/>
    </row>
    <row r="12857" spans="1:6">
      <c r="A12857"/>
      <c r="E12857"/>
      <c r="F12857"/>
    </row>
    <row r="12858" spans="1:6">
      <c r="A12858"/>
      <c r="E12858"/>
      <c r="F12858"/>
    </row>
    <row r="12859" spans="1:6">
      <c r="A12859"/>
      <c r="E12859"/>
      <c r="F12859"/>
    </row>
    <row r="12860" spans="1:6">
      <c r="A12860"/>
      <c r="E12860"/>
      <c r="F12860"/>
    </row>
    <row r="12861" spans="1:6">
      <c r="A12861"/>
      <c r="E12861"/>
      <c r="F12861"/>
    </row>
    <row r="12862" spans="1:6">
      <c r="A12862"/>
      <c r="E12862"/>
      <c r="F12862"/>
    </row>
    <row r="12863" spans="1:6">
      <c r="A12863"/>
      <c r="E12863"/>
      <c r="F12863"/>
    </row>
    <row r="12864" spans="1:6">
      <c r="A12864"/>
      <c r="E12864"/>
      <c r="F12864"/>
    </row>
    <row r="12865" spans="1:6">
      <c r="A12865"/>
      <c r="E12865"/>
      <c r="F12865"/>
    </row>
    <row r="12866" spans="1:6">
      <c r="A12866"/>
      <c r="E12866"/>
      <c r="F12866"/>
    </row>
    <row r="12867" spans="1:6">
      <c r="A12867"/>
      <c r="E12867"/>
      <c r="F12867"/>
    </row>
    <row r="12868" spans="1:6">
      <c r="A12868"/>
      <c r="E12868"/>
      <c r="F12868"/>
    </row>
    <row r="12869" spans="1:6">
      <c r="A12869"/>
      <c r="E12869"/>
      <c r="F12869"/>
    </row>
    <row r="12870" spans="1:6">
      <c r="A12870"/>
      <c r="E12870"/>
      <c r="F12870"/>
    </row>
    <row r="12871" spans="1:6">
      <c r="A12871"/>
      <c r="E12871"/>
      <c r="F12871"/>
    </row>
    <row r="12872" spans="1:6">
      <c r="A12872"/>
      <c r="E12872"/>
      <c r="F12872"/>
    </row>
    <row r="12873" spans="1:6">
      <c r="A12873"/>
      <c r="E12873"/>
      <c r="F12873"/>
    </row>
    <row r="12874" spans="1:6">
      <c r="A12874"/>
      <c r="E12874"/>
      <c r="F12874"/>
    </row>
    <row r="12875" spans="1:6">
      <c r="A12875"/>
      <c r="E12875"/>
      <c r="F12875"/>
    </row>
    <row r="12876" spans="1:6">
      <c r="A12876"/>
      <c r="E12876"/>
      <c r="F12876"/>
    </row>
    <row r="12877" spans="1:6">
      <c r="A12877"/>
      <c r="E12877"/>
      <c r="F12877"/>
    </row>
    <row r="12878" spans="1:6">
      <c r="A12878"/>
      <c r="E12878"/>
      <c r="F12878"/>
    </row>
    <row r="12879" spans="1:6">
      <c r="A12879"/>
      <c r="E12879"/>
      <c r="F12879"/>
    </row>
    <row r="12880" spans="1:6">
      <c r="A12880"/>
      <c r="E12880"/>
      <c r="F12880"/>
    </row>
    <row r="12881" spans="1:6">
      <c r="A12881"/>
      <c r="E12881"/>
      <c r="F12881"/>
    </row>
    <row r="12882" spans="1:6">
      <c r="A12882"/>
      <c r="E12882"/>
      <c r="F12882"/>
    </row>
    <row r="12883" spans="1:6">
      <c r="A12883"/>
      <c r="E12883"/>
      <c r="F12883"/>
    </row>
    <row r="12884" spans="1:6">
      <c r="A12884"/>
      <c r="E12884"/>
      <c r="F12884"/>
    </row>
    <row r="12885" spans="1:6">
      <c r="A12885"/>
      <c r="E12885"/>
      <c r="F12885"/>
    </row>
    <row r="12886" spans="1:6">
      <c r="A12886"/>
      <c r="E12886"/>
      <c r="F12886"/>
    </row>
    <row r="12887" spans="1:6">
      <c r="A12887"/>
      <c r="E12887"/>
      <c r="F12887"/>
    </row>
    <row r="12888" spans="1:6">
      <c r="A12888"/>
      <c r="E12888"/>
      <c r="F12888"/>
    </row>
    <row r="12889" spans="1:6">
      <c r="A12889"/>
      <c r="E12889"/>
      <c r="F12889"/>
    </row>
    <row r="12890" spans="1:6">
      <c r="A12890"/>
      <c r="E12890"/>
      <c r="F12890"/>
    </row>
    <row r="12891" spans="1:6">
      <c r="A12891"/>
      <c r="E12891"/>
      <c r="F12891"/>
    </row>
    <row r="12892" spans="1:6">
      <c r="A12892"/>
      <c r="E12892"/>
      <c r="F12892"/>
    </row>
    <row r="12893" spans="1:6">
      <c r="A12893"/>
      <c r="E12893"/>
      <c r="F12893"/>
    </row>
    <row r="12894" spans="1:6">
      <c r="A12894"/>
      <c r="E12894"/>
      <c r="F12894"/>
    </row>
    <row r="12895" spans="1:6">
      <c r="A12895"/>
      <c r="E12895"/>
      <c r="F12895"/>
    </row>
    <row r="12896" spans="1:6">
      <c r="A12896"/>
      <c r="E12896"/>
      <c r="F12896"/>
    </row>
    <row r="12897" spans="1:6">
      <c r="A12897"/>
      <c r="E12897"/>
      <c r="F12897"/>
    </row>
    <row r="12898" spans="1:6">
      <c r="A12898"/>
      <c r="E12898"/>
      <c r="F12898"/>
    </row>
    <row r="12899" spans="1:6">
      <c r="A12899"/>
      <c r="E12899"/>
      <c r="F12899"/>
    </row>
    <row r="12900" spans="1:6">
      <c r="A12900"/>
      <c r="E12900"/>
      <c r="F12900"/>
    </row>
    <row r="12901" spans="1:6">
      <c r="A12901"/>
      <c r="E12901"/>
      <c r="F12901"/>
    </row>
    <row r="12902" spans="1:6">
      <c r="A12902"/>
      <c r="E12902"/>
      <c r="F12902"/>
    </row>
    <row r="12903" spans="1:6">
      <c r="A12903"/>
      <c r="E12903"/>
      <c r="F12903"/>
    </row>
    <row r="12904" spans="1:6">
      <c r="A12904"/>
      <c r="E12904"/>
      <c r="F12904"/>
    </row>
    <row r="12905" spans="1:6">
      <c r="A12905"/>
      <c r="E12905"/>
      <c r="F12905"/>
    </row>
    <row r="12906" spans="1:6">
      <c r="A12906"/>
      <c r="E12906"/>
      <c r="F12906"/>
    </row>
    <row r="12907" spans="1:6">
      <c r="A12907"/>
      <c r="E12907"/>
      <c r="F12907"/>
    </row>
    <row r="12908" spans="1:6">
      <c r="A12908"/>
      <c r="E12908"/>
      <c r="F12908"/>
    </row>
    <row r="12909" spans="1:6">
      <c r="A12909"/>
      <c r="E12909"/>
      <c r="F12909"/>
    </row>
    <row r="12910" spans="1:6">
      <c r="A12910"/>
      <c r="E12910"/>
      <c r="F12910"/>
    </row>
    <row r="12911" spans="1:6">
      <c r="A12911"/>
      <c r="E12911"/>
      <c r="F12911"/>
    </row>
    <row r="12912" spans="1:6">
      <c r="A12912"/>
      <c r="E12912"/>
      <c r="F12912"/>
    </row>
    <row r="12913" spans="1:6">
      <c r="A12913"/>
      <c r="E12913"/>
      <c r="F12913"/>
    </row>
    <row r="12914" spans="1:6">
      <c r="A12914"/>
      <c r="E12914"/>
      <c r="F12914"/>
    </row>
    <row r="12915" spans="1:6">
      <c r="A12915"/>
      <c r="E12915"/>
      <c r="F12915"/>
    </row>
    <row r="12916" spans="1:6">
      <c r="A12916"/>
      <c r="E12916"/>
      <c r="F12916"/>
    </row>
    <row r="12917" spans="1:6">
      <c r="A12917"/>
      <c r="E12917"/>
      <c r="F12917"/>
    </row>
    <row r="12918" spans="1:6">
      <c r="A12918"/>
      <c r="E12918"/>
      <c r="F12918"/>
    </row>
    <row r="12919" spans="1:6">
      <c r="A12919"/>
      <c r="E12919"/>
      <c r="F12919"/>
    </row>
    <row r="12920" spans="1:6">
      <c r="A12920"/>
      <c r="E12920"/>
      <c r="F12920"/>
    </row>
    <row r="12921" spans="1:6">
      <c r="A12921"/>
      <c r="E12921"/>
      <c r="F12921"/>
    </row>
    <row r="12922" spans="1:6">
      <c r="A12922"/>
      <c r="E12922"/>
      <c r="F12922"/>
    </row>
    <row r="12923" spans="1:6">
      <c r="A12923"/>
      <c r="E12923"/>
      <c r="F12923"/>
    </row>
    <row r="12924" spans="1:6">
      <c r="A12924"/>
      <c r="E12924"/>
      <c r="F12924"/>
    </row>
    <row r="12925" spans="1:6">
      <c r="A12925"/>
      <c r="E12925"/>
      <c r="F12925"/>
    </row>
    <row r="12926" spans="1:6">
      <c r="A12926"/>
      <c r="E12926"/>
      <c r="F12926"/>
    </row>
    <row r="12927" spans="1:6">
      <c r="A12927"/>
      <c r="E12927"/>
      <c r="F12927"/>
    </row>
    <row r="12928" spans="1:6">
      <c r="A12928"/>
      <c r="E12928"/>
      <c r="F12928"/>
    </row>
    <row r="12929" spans="1:6">
      <c r="A12929"/>
      <c r="E12929"/>
      <c r="F12929"/>
    </row>
    <row r="12930" spans="1:6">
      <c r="A12930"/>
      <c r="E12930"/>
      <c r="F12930"/>
    </row>
    <row r="12931" spans="1:6">
      <c r="A12931"/>
      <c r="E12931"/>
      <c r="F12931"/>
    </row>
    <row r="12932" spans="1:6">
      <c r="A12932"/>
      <c r="E12932"/>
      <c r="F12932"/>
    </row>
    <row r="12933" spans="1:6">
      <c r="A12933"/>
      <c r="E12933"/>
      <c r="F12933"/>
    </row>
    <row r="12934" spans="1:6">
      <c r="A12934"/>
      <c r="E12934"/>
      <c r="F12934"/>
    </row>
    <row r="12935" spans="1:6">
      <c r="A12935"/>
      <c r="E12935"/>
      <c r="F12935"/>
    </row>
    <row r="12936" spans="1:6">
      <c r="A12936"/>
      <c r="E12936"/>
      <c r="F12936"/>
    </row>
    <row r="12937" spans="1:6">
      <c r="A12937"/>
      <c r="E12937"/>
      <c r="F12937"/>
    </row>
    <row r="12938" spans="1:6">
      <c r="A12938"/>
      <c r="E12938"/>
      <c r="F12938"/>
    </row>
    <row r="12939" spans="1:6">
      <c r="A12939"/>
      <c r="E12939"/>
      <c r="F12939"/>
    </row>
    <row r="12940" spans="1:6">
      <c r="A12940"/>
      <c r="E12940"/>
      <c r="F12940"/>
    </row>
    <row r="12941" spans="1:6">
      <c r="A12941"/>
      <c r="E12941"/>
      <c r="F12941"/>
    </row>
    <row r="12942" spans="1:6">
      <c r="A12942"/>
      <c r="E12942"/>
      <c r="F12942"/>
    </row>
    <row r="12943" spans="1:6">
      <c r="A12943"/>
      <c r="E12943"/>
      <c r="F12943"/>
    </row>
    <row r="12944" spans="1:6">
      <c r="A12944"/>
      <c r="E12944"/>
      <c r="F12944"/>
    </row>
    <row r="12945" spans="1:6">
      <c r="A12945"/>
      <c r="E12945"/>
      <c r="F12945"/>
    </row>
    <row r="12946" spans="1:6">
      <c r="A12946"/>
      <c r="E12946"/>
      <c r="F12946"/>
    </row>
    <row r="12947" spans="1:6">
      <c r="A12947"/>
      <c r="E12947"/>
      <c r="F12947"/>
    </row>
    <row r="12948" spans="1:6">
      <c r="A12948"/>
      <c r="E12948"/>
      <c r="F12948"/>
    </row>
    <row r="12949" spans="1:6">
      <c r="A12949"/>
      <c r="E12949"/>
      <c r="F12949"/>
    </row>
    <row r="12950" spans="1:6">
      <c r="A12950"/>
      <c r="E12950"/>
      <c r="F12950"/>
    </row>
    <row r="12951" spans="1:6">
      <c r="A12951"/>
      <c r="E12951"/>
      <c r="F12951"/>
    </row>
    <row r="12952" spans="1:6">
      <c r="A12952"/>
      <c r="E12952"/>
      <c r="F12952"/>
    </row>
    <row r="12953" spans="1:6">
      <c r="A12953"/>
      <c r="E12953"/>
      <c r="F12953"/>
    </row>
    <row r="12954" spans="1:6">
      <c r="A12954"/>
      <c r="E12954"/>
      <c r="F12954"/>
    </row>
    <row r="12955" spans="1:6">
      <c r="A12955"/>
      <c r="E12955"/>
      <c r="F12955"/>
    </row>
    <row r="12956" spans="1:6">
      <c r="A12956"/>
      <c r="E12956"/>
      <c r="F12956"/>
    </row>
    <row r="12957" spans="1:6">
      <c r="A12957"/>
      <c r="E12957"/>
      <c r="F12957"/>
    </row>
    <row r="12958" spans="1:6">
      <c r="A12958"/>
      <c r="E12958"/>
      <c r="F12958"/>
    </row>
    <row r="12959" spans="1:6">
      <c r="A12959"/>
      <c r="E12959"/>
      <c r="F12959"/>
    </row>
    <row r="12960" spans="1:6">
      <c r="A12960"/>
      <c r="E12960"/>
      <c r="F12960"/>
    </row>
    <row r="12961" spans="1:6">
      <c r="A12961"/>
      <c r="E12961"/>
      <c r="F12961"/>
    </row>
    <row r="12962" spans="1:6">
      <c r="A12962"/>
      <c r="E12962"/>
      <c r="F12962"/>
    </row>
    <row r="12963" spans="1:6">
      <c r="A12963"/>
      <c r="E12963"/>
      <c r="F12963"/>
    </row>
    <row r="12964" spans="1:6">
      <c r="A12964"/>
      <c r="E12964"/>
      <c r="F12964"/>
    </row>
    <row r="12965" spans="1:6">
      <c r="A12965"/>
      <c r="E12965"/>
      <c r="F12965"/>
    </row>
    <row r="12966" spans="1:6">
      <c r="A12966"/>
      <c r="E12966"/>
      <c r="F12966"/>
    </row>
    <row r="12967" spans="1:6">
      <c r="A12967"/>
      <c r="E12967"/>
      <c r="F12967"/>
    </row>
    <row r="12968" spans="1:6">
      <c r="A12968"/>
      <c r="E12968"/>
      <c r="F12968"/>
    </row>
    <row r="12969" spans="1:6">
      <c r="A12969"/>
      <c r="E12969"/>
      <c r="F12969"/>
    </row>
    <row r="12970" spans="1:6">
      <c r="A12970"/>
      <c r="E12970"/>
      <c r="F12970"/>
    </row>
    <row r="12971" spans="1:6">
      <c r="A12971"/>
      <c r="E12971"/>
      <c r="F12971"/>
    </row>
    <row r="12972" spans="1:6">
      <c r="A12972"/>
      <c r="E12972"/>
      <c r="F12972"/>
    </row>
    <row r="12973" spans="1:6">
      <c r="A12973"/>
      <c r="E12973"/>
      <c r="F12973"/>
    </row>
    <row r="12974" spans="1:6">
      <c r="A12974"/>
      <c r="E12974"/>
      <c r="F12974"/>
    </row>
    <row r="12975" spans="1:6">
      <c r="A12975"/>
      <c r="E12975"/>
      <c r="F12975"/>
    </row>
    <row r="12976" spans="1:6">
      <c r="A12976"/>
      <c r="E12976"/>
      <c r="F12976"/>
    </row>
    <row r="12977" spans="1:6">
      <c r="A12977"/>
      <c r="E12977"/>
      <c r="F12977"/>
    </row>
    <row r="12978" spans="1:6">
      <c r="A12978"/>
      <c r="E12978"/>
      <c r="F12978"/>
    </row>
    <row r="12979" spans="1:6">
      <c r="A12979"/>
      <c r="E12979"/>
      <c r="F12979"/>
    </row>
    <row r="12980" spans="1:6">
      <c r="A12980"/>
      <c r="E12980"/>
      <c r="F12980"/>
    </row>
    <row r="12981" spans="1:6">
      <c r="A12981"/>
      <c r="E12981"/>
      <c r="F12981"/>
    </row>
    <row r="12982" spans="1:6">
      <c r="A12982"/>
      <c r="E12982"/>
      <c r="F12982"/>
    </row>
    <row r="12983" spans="1:6">
      <c r="A12983"/>
      <c r="E12983"/>
      <c r="F12983"/>
    </row>
    <row r="12984" spans="1:6">
      <c r="A12984"/>
      <c r="E12984"/>
      <c r="F12984"/>
    </row>
    <row r="12985" spans="1:6">
      <c r="A12985"/>
      <c r="E12985"/>
      <c r="F12985"/>
    </row>
    <row r="12986" spans="1:6">
      <c r="A12986"/>
      <c r="E12986"/>
      <c r="F12986"/>
    </row>
    <row r="12987" spans="1:6">
      <c r="A12987"/>
      <c r="E12987"/>
      <c r="F12987"/>
    </row>
    <row r="12988" spans="1:6">
      <c r="A12988"/>
      <c r="E12988"/>
      <c r="F12988"/>
    </row>
    <row r="12989" spans="1:6">
      <c r="A12989"/>
      <c r="E12989"/>
      <c r="F12989"/>
    </row>
    <row r="12990" spans="1:6">
      <c r="A12990"/>
      <c r="E12990"/>
      <c r="F12990"/>
    </row>
    <row r="12991" spans="1:6">
      <c r="A12991"/>
      <c r="E12991"/>
      <c r="F12991"/>
    </row>
    <row r="12992" spans="1:6">
      <c r="A12992"/>
      <c r="E12992"/>
      <c r="F12992"/>
    </row>
    <row r="12993" spans="1:6">
      <c r="A12993"/>
      <c r="E12993"/>
      <c r="F12993"/>
    </row>
    <row r="12994" spans="1:6">
      <c r="A12994"/>
      <c r="E12994"/>
      <c r="F12994"/>
    </row>
    <row r="12995" spans="1:6">
      <c r="A12995"/>
      <c r="E12995"/>
      <c r="F12995"/>
    </row>
    <row r="12996" spans="1:6">
      <c r="A12996"/>
      <c r="E12996"/>
      <c r="F12996"/>
    </row>
    <row r="12997" spans="1:6">
      <c r="A12997"/>
      <c r="E12997"/>
      <c r="F12997"/>
    </row>
    <row r="12998" spans="1:6">
      <c r="A12998"/>
      <c r="E12998"/>
      <c r="F12998"/>
    </row>
    <row r="12999" spans="1:6">
      <c r="A12999"/>
      <c r="E12999"/>
      <c r="F12999"/>
    </row>
    <row r="13000" spans="1:6">
      <c r="A13000"/>
      <c r="E13000"/>
      <c r="F13000"/>
    </row>
    <row r="13001" spans="1:6">
      <c r="A13001"/>
      <c r="E13001"/>
      <c r="F13001"/>
    </row>
    <row r="13002" spans="1:6">
      <c r="A13002"/>
      <c r="E13002"/>
      <c r="F13002"/>
    </row>
    <row r="13003" spans="1:6">
      <c r="A13003"/>
      <c r="E13003"/>
      <c r="F13003"/>
    </row>
    <row r="13004" spans="1:6">
      <c r="A13004"/>
      <c r="E13004"/>
      <c r="F13004"/>
    </row>
    <row r="13005" spans="1:6">
      <c r="A13005"/>
      <c r="E13005"/>
      <c r="F13005"/>
    </row>
    <row r="13006" spans="1:6">
      <c r="A13006"/>
      <c r="E13006"/>
      <c r="F13006"/>
    </row>
    <row r="13007" spans="1:6">
      <c r="A13007"/>
      <c r="E13007"/>
      <c r="F13007"/>
    </row>
    <row r="13008" spans="1:6">
      <c r="A13008"/>
      <c r="E13008"/>
      <c r="F13008"/>
    </row>
    <row r="13009" spans="1:6">
      <c r="A13009"/>
      <c r="E13009"/>
      <c r="F13009"/>
    </row>
    <row r="13010" spans="1:6">
      <c r="A13010"/>
      <c r="E13010"/>
      <c r="F13010"/>
    </row>
    <row r="13011" spans="1:6">
      <c r="A13011"/>
      <c r="E13011"/>
      <c r="F13011"/>
    </row>
    <row r="13012" spans="1:6">
      <c r="A13012"/>
      <c r="E13012"/>
      <c r="F13012"/>
    </row>
    <row r="13013" spans="1:6">
      <c r="A13013"/>
      <c r="E13013"/>
      <c r="F13013"/>
    </row>
    <row r="13014" spans="1:6">
      <c r="A13014"/>
      <c r="E13014"/>
      <c r="F13014"/>
    </row>
    <row r="13015" spans="1:6">
      <c r="A13015"/>
      <c r="E13015"/>
      <c r="F13015"/>
    </row>
    <row r="13016" spans="1:6">
      <c r="A13016"/>
      <c r="E13016"/>
      <c r="F13016"/>
    </row>
    <row r="13017" spans="1:6">
      <c r="A13017"/>
      <c r="E13017"/>
      <c r="F13017"/>
    </row>
    <row r="13018" spans="1:6">
      <c r="A13018"/>
      <c r="E13018"/>
      <c r="F13018"/>
    </row>
    <row r="13019" spans="1:6">
      <c r="A13019"/>
      <c r="E13019"/>
      <c r="F13019"/>
    </row>
    <row r="13020" spans="1:6">
      <c r="A13020"/>
      <c r="E13020"/>
      <c r="F13020"/>
    </row>
    <row r="13021" spans="1:6">
      <c r="A13021"/>
      <c r="E13021"/>
      <c r="F13021"/>
    </row>
    <row r="13022" spans="1:6">
      <c r="A13022"/>
      <c r="E13022"/>
      <c r="F13022"/>
    </row>
    <row r="13023" spans="1:6">
      <c r="A13023"/>
      <c r="E13023"/>
      <c r="F13023"/>
    </row>
    <row r="13024" spans="1:6">
      <c r="A13024"/>
      <c r="E13024"/>
      <c r="F13024"/>
    </row>
    <row r="13025" spans="1:6">
      <c r="A13025"/>
      <c r="E13025"/>
      <c r="F13025"/>
    </row>
    <row r="13026" spans="1:6">
      <c r="A13026"/>
      <c r="E13026"/>
      <c r="F13026"/>
    </row>
    <row r="13027" spans="1:6">
      <c r="A13027"/>
      <c r="E13027"/>
      <c r="F13027"/>
    </row>
    <row r="13028" spans="1:6">
      <c r="A13028"/>
      <c r="E13028"/>
      <c r="F13028"/>
    </row>
    <row r="13029" spans="1:6">
      <c r="A13029"/>
      <c r="E13029"/>
      <c r="F13029"/>
    </row>
    <row r="13030" spans="1:6">
      <c r="A13030"/>
      <c r="E13030"/>
      <c r="F13030"/>
    </row>
    <row r="13031" spans="1:6">
      <c r="A13031"/>
      <c r="E13031"/>
      <c r="F13031"/>
    </row>
    <row r="13032" spans="1:6">
      <c r="A13032"/>
      <c r="E13032"/>
      <c r="F13032"/>
    </row>
    <row r="13033" spans="1:6">
      <c r="A13033"/>
      <c r="E13033"/>
      <c r="F13033"/>
    </row>
    <row r="13034" spans="1:6">
      <c r="A13034"/>
      <c r="E13034"/>
      <c r="F13034"/>
    </row>
    <row r="13035" spans="1:6">
      <c r="A13035"/>
      <c r="E13035"/>
      <c r="F13035"/>
    </row>
    <row r="13036" spans="1:6">
      <c r="A13036"/>
      <c r="E13036"/>
      <c r="F13036"/>
    </row>
    <row r="13037" spans="1:6">
      <c r="A13037"/>
      <c r="E13037"/>
      <c r="F13037"/>
    </row>
    <row r="13038" spans="1:6">
      <c r="A13038"/>
      <c r="E13038"/>
      <c r="F13038"/>
    </row>
    <row r="13039" spans="1:6">
      <c r="A13039"/>
      <c r="E13039"/>
      <c r="F13039"/>
    </row>
    <row r="13040" spans="1:6">
      <c r="A13040"/>
      <c r="E13040"/>
      <c r="F13040"/>
    </row>
    <row r="13041" spans="1:6">
      <c r="A13041"/>
      <c r="E13041"/>
      <c r="F13041"/>
    </row>
    <row r="13042" spans="1:6">
      <c r="A13042"/>
      <c r="E13042"/>
      <c r="F13042"/>
    </row>
    <row r="13043" spans="1:6">
      <c r="A13043"/>
      <c r="E13043"/>
      <c r="F13043"/>
    </row>
    <row r="13044" spans="1:6">
      <c r="A13044"/>
      <c r="E13044"/>
      <c r="F13044"/>
    </row>
    <row r="13045" spans="1:6">
      <c r="A13045"/>
      <c r="E13045"/>
      <c r="F13045"/>
    </row>
    <row r="13046" spans="1:6">
      <c r="A13046"/>
      <c r="E13046"/>
      <c r="F13046"/>
    </row>
    <row r="13047" spans="1:6">
      <c r="A13047"/>
      <c r="E13047"/>
      <c r="F13047"/>
    </row>
    <row r="13048" spans="1:6">
      <c r="A13048"/>
      <c r="E13048"/>
      <c r="F13048"/>
    </row>
    <row r="13049" spans="1:6">
      <c r="A13049"/>
      <c r="E13049"/>
      <c r="F13049"/>
    </row>
    <row r="13050" spans="1:6">
      <c r="A13050"/>
      <c r="E13050"/>
      <c r="F13050"/>
    </row>
    <row r="13051" spans="1:6">
      <c r="A13051"/>
      <c r="E13051"/>
      <c r="F13051"/>
    </row>
    <row r="13052" spans="1:6">
      <c r="A13052"/>
      <c r="E13052"/>
      <c r="F13052"/>
    </row>
    <row r="13053" spans="1:6">
      <c r="A13053"/>
      <c r="E13053"/>
      <c r="F13053"/>
    </row>
    <row r="13054" spans="1:6">
      <c r="A13054"/>
      <c r="E13054"/>
      <c r="F13054"/>
    </row>
    <row r="13055" spans="1:6">
      <c r="A13055"/>
      <c r="E13055"/>
      <c r="F13055"/>
    </row>
    <row r="13056" spans="1:6">
      <c r="A13056"/>
      <c r="E13056"/>
      <c r="F13056"/>
    </row>
    <row r="13057" spans="1:6">
      <c r="A13057"/>
      <c r="E13057"/>
      <c r="F13057"/>
    </row>
    <row r="13058" spans="1:6">
      <c r="A13058"/>
      <c r="E13058"/>
      <c r="F13058"/>
    </row>
    <row r="13059" spans="1:6">
      <c r="A13059"/>
      <c r="E13059"/>
      <c r="F13059"/>
    </row>
    <row r="13060" spans="1:6">
      <c r="A13060"/>
      <c r="E13060"/>
      <c r="F13060"/>
    </row>
    <row r="13061" spans="1:6">
      <c r="A13061"/>
      <c r="E13061"/>
      <c r="F13061"/>
    </row>
    <row r="13062" spans="1:6">
      <c r="A13062"/>
      <c r="E13062"/>
      <c r="F13062"/>
    </row>
    <row r="13063" spans="1:6">
      <c r="A13063"/>
      <c r="E13063"/>
      <c r="F13063"/>
    </row>
    <row r="13064" spans="1:6">
      <c r="A13064"/>
      <c r="E13064"/>
      <c r="F13064"/>
    </row>
    <row r="13065" spans="1:6">
      <c r="A13065"/>
      <c r="E13065"/>
      <c r="F13065"/>
    </row>
    <row r="13066" spans="1:6">
      <c r="A13066"/>
      <c r="E13066"/>
      <c r="F13066"/>
    </row>
    <row r="13067" spans="1:6">
      <c r="A13067"/>
      <c r="E13067"/>
      <c r="F13067"/>
    </row>
    <row r="13068" spans="1:6">
      <c r="A13068"/>
      <c r="E13068"/>
      <c r="F13068"/>
    </row>
    <row r="13069" spans="1:6">
      <c r="A13069"/>
      <c r="E13069"/>
      <c r="F13069"/>
    </row>
    <row r="13070" spans="1:6">
      <c r="A13070"/>
      <c r="E13070"/>
      <c r="F13070"/>
    </row>
    <row r="13071" spans="1:6">
      <c r="A13071"/>
      <c r="E13071"/>
      <c r="F13071"/>
    </row>
    <row r="13072" spans="1:6">
      <c r="A13072"/>
      <c r="E13072"/>
      <c r="F13072"/>
    </row>
    <row r="13073" spans="1:6">
      <c r="A13073"/>
      <c r="E13073"/>
      <c r="F13073"/>
    </row>
    <row r="13074" spans="1:6">
      <c r="A13074"/>
      <c r="E13074"/>
      <c r="F13074"/>
    </row>
    <row r="13075" spans="1:6">
      <c r="A13075"/>
      <c r="E13075"/>
      <c r="F13075"/>
    </row>
    <row r="13076" spans="1:6">
      <c r="A13076"/>
      <c r="E13076"/>
      <c r="F13076"/>
    </row>
    <row r="13077" spans="1:6">
      <c r="A13077"/>
      <c r="E13077"/>
      <c r="F13077"/>
    </row>
    <row r="13078" spans="1:6">
      <c r="A13078"/>
      <c r="E13078"/>
      <c r="F13078"/>
    </row>
    <row r="13079" spans="1:6">
      <c r="A13079"/>
      <c r="E13079"/>
      <c r="F13079"/>
    </row>
    <row r="13080" spans="1:6">
      <c r="A13080"/>
      <c r="E13080"/>
      <c r="F13080"/>
    </row>
    <row r="13081" spans="1:6">
      <c r="A13081"/>
      <c r="E13081"/>
      <c r="F13081"/>
    </row>
    <row r="13082" spans="1:6">
      <c r="A13082"/>
      <c r="E13082"/>
      <c r="F13082"/>
    </row>
    <row r="13083" spans="1:6">
      <c r="A13083"/>
      <c r="E13083"/>
      <c r="F13083"/>
    </row>
    <row r="13084" spans="1:6">
      <c r="A13084"/>
      <c r="E13084"/>
      <c r="F13084"/>
    </row>
    <row r="13085" spans="1:6">
      <c r="A13085"/>
      <c r="E13085"/>
      <c r="F13085"/>
    </row>
    <row r="13086" spans="1:6">
      <c r="A13086"/>
      <c r="E13086"/>
      <c r="F13086"/>
    </row>
    <row r="13087" spans="1:6">
      <c r="A13087"/>
      <c r="E13087"/>
      <c r="F13087"/>
    </row>
    <row r="13088" spans="1:6">
      <c r="A13088"/>
      <c r="E13088"/>
      <c r="F13088"/>
    </row>
    <row r="13089" spans="1:6">
      <c r="A13089"/>
      <c r="E13089"/>
      <c r="F13089"/>
    </row>
    <row r="13090" spans="1:6">
      <c r="A13090"/>
      <c r="E13090"/>
      <c r="F13090"/>
    </row>
    <row r="13091" spans="1:6">
      <c r="A13091"/>
      <c r="E13091"/>
      <c r="F13091"/>
    </row>
    <row r="13092" spans="1:6">
      <c r="A13092"/>
      <c r="E13092"/>
      <c r="F13092"/>
    </row>
    <row r="13093" spans="1:6">
      <c r="A13093"/>
      <c r="E13093"/>
      <c r="F13093"/>
    </row>
    <row r="13094" spans="1:6">
      <c r="A13094"/>
      <c r="E13094"/>
      <c r="F13094"/>
    </row>
    <row r="13095" spans="1:6">
      <c r="A13095"/>
      <c r="E13095"/>
      <c r="F13095"/>
    </row>
    <row r="13096" spans="1:6">
      <c r="A13096"/>
      <c r="E13096"/>
      <c r="F13096"/>
    </row>
    <row r="13097" spans="1:6">
      <c r="A13097"/>
      <c r="E13097"/>
      <c r="F13097"/>
    </row>
    <row r="13098" spans="1:6">
      <c r="A13098"/>
      <c r="E13098"/>
      <c r="F13098"/>
    </row>
    <row r="13099" spans="1:6">
      <c r="A13099"/>
      <c r="E13099"/>
      <c r="F13099"/>
    </row>
    <row r="13100" spans="1:6">
      <c r="A13100"/>
      <c r="E13100"/>
      <c r="F13100"/>
    </row>
    <row r="13101" spans="1:6">
      <c r="A13101"/>
      <c r="E13101"/>
      <c r="F13101"/>
    </row>
    <row r="13102" spans="1:6">
      <c r="A13102"/>
      <c r="E13102"/>
      <c r="F13102"/>
    </row>
    <row r="13103" spans="1:6">
      <c r="A13103"/>
      <c r="E13103"/>
      <c r="F13103"/>
    </row>
    <row r="13104" spans="1:6">
      <c r="A13104"/>
      <c r="E13104"/>
      <c r="F13104"/>
    </row>
    <row r="13105" spans="1:6">
      <c r="A13105"/>
      <c r="E13105"/>
      <c r="F13105"/>
    </row>
    <row r="13106" spans="1:6">
      <c r="A13106"/>
      <c r="E13106"/>
      <c r="F13106"/>
    </row>
    <row r="13107" spans="1:6">
      <c r="A13107"/>
      <c r="E13107"/>
      <c r="F13107"/>
    </row>
    <row r="13108" spans="1:6">
      <c r="A13108"/>
      <c r="E13108"/>
      <c r="F13108"/>
    </row>
    <row r="13109" spans="1:6">
      <c r="A13109"/>
      <c r="E13109"/>
      <c r="F13109"/>
    </row>
    <row r="13110" spans="1:6">
      <c r="A13110"/>
      <c r="E13110"/>
      <c r="F13110"/>
    </row>
    <row r="13111" spans="1:6">
      <c r="A13111"/>
      <c r="E13111"/>
      <c r="F13111"/>
    </row>
    <row r="13112" spans="1:6">
      <c r="A13112"/>
      <c r="E13112"/>
      <c r="F13112"/>
    </row>
    <row r="13113" spans="1:6">
      <c r="A13113"/>
      <c r="E13113"/>
      <c r="F13113"/>
    </row>
    <row r="13114" spans="1:6">
      <c r="A13114"/>
      <c r="E13114"/>
      <c r="F13114"/>
    </row>
    <row r="13115" spans="1:6">
      <c r="A13115"/>
      <c r="E13115"/>
      <c r="F13115"/>
    </row>
    <row r="13116" spans="1:6">
      <c r="A13116"/>
      <c r="E13116"/>
      <c r="F13116"/>
    </row>
    <row r="13117" spans="1:6">
      <c r="A13117"/>
      <c r="E13117"/>
      <c r="F13117"/>
    </row>
    <row r="13118" spans="1:6">
      <c r="A13118"/>
      <c r="E13118"/>
      <c r="F13118"/>
    </row>
    <row r="13119" spans="1:6">
      <c r="A13119"/>
      <c r="E13119"/>
      <c r="F13119"/>
    </row>
    <row r="13120" spans="1:6">
      <c r="A13120"/>
      <c r="E13120"/>
      <c r="F13120"/>
    </row>
    <row r="13121" spans="1:6">
      <c r="A13121"/>
      <c r="E13121"/>
      <c r="F13121"/>
    </row>
    <row r="13122" spans="1:6">
      <c r="A13122"/>
      <c r="E13122"/>
      <c r="F13122"/>
    </row>
    <row r="13123" spans="1:6">
      <c r="A13123"/>
      <c r="E13123"/>
      <c r="F13123"/>
    </row>
    <row r="13124" spans="1:6">
      <c r="A13124"/>
      <c r="E13124"/>
      <c r="F13124"/>
    </row>
    <row r="13125" spans="1:6">
      <c r="A13125"/>
      <c r="E13125"/>
      <c r="F13125"/>
    </row>
    <row r="13126" spans="1:6">
      <c r="A13126"/>
      <c r="E13126"/>
      <c r="F13126"/>
    </row>
    <row r="13127" spans="1:6">
      <c r="A13127"/>
      <c r="E13127"/>
      <c r="F13127"/>
    </row>
    <row r="13128" spans="1:6">
      <c r="A13128"/>
      <c r="E13128"/>
      <c r="F13128"/>
    </row>
    <row r="13129" spans="1:6">
      <c r="A13129"/>
      <c r="E13129"/>
      <c r="F13129"/>
    </row>
    <row r="13130" spans="1:6">
      <c r="A13130"/>
      <c r="E13130"/>
      <c r="F13130"/>
    </row>
    <row r="13131" spans="1:6">
      <c r="A13131"/>
      <c r="E13131"/>
      <c r="F13131"/>
    </row>
    <row r="13132" spans="1:6">
      <c r="A13132"/>
      <c r="E13132"/>
      <c r="F13132"/>
    </row>
    <row r="13133" spans="1:6">
      <c r="A13133"/>
      <c r="E13133"/>
      <c r="F13133"/>
    </row>
    <row r="13134" spans="1:6">
      <c r="A13134"/>
      <c r="E13134"/>
      <c r="F13134"/>
    </row>
    <row r="13135" spans="1:6">
      <c r="A13135"/>
      <c r="E13135"/>
      <c r="F13135"/>
    </row>
    <row r="13136" spans="1:6">
      <c r="A13136"/>
      <c r="E13136"/>
      <c r="F13136"/>
    </row>
    <row r="13137" spans="1:6">
      <c r="A13137"/>
      <c r="E13137"/>
      <c r="F13137"/>
    </row>
    <row r="13138" spans="1:6">
      <c r="A13138"/>
      <c r="E13138"/>
      <c r="F13138"/>
    </row>
    <row r="13139" spans="1:6">
      <c r="A13139"/>
      <c r="E13139"/>
      <c r="F13139"/>
    </row>
    <row r="13140" spans="1:6">
      <c r="A13140"/>
      <c r="E13140"/>
      <c r="F13140"/>
    </row>
    <row r="13141" spans="1:6">
      <c r="A13141"/>
      <c r="E13141"/>
      <c r="F13141"/>
    </row>
    <row r="13142" spans="1:6">
      <c r="A13142"/>
      <c r="E13142"/>
      <c r="F13142"/>
    </row>
    <row r="13143" spans="1:6">
      <c r="A13143"/>
      <c r="E13143"/>
      <c r="F13143"/>
    </row>
    <row r="13144" spans="1:6">
      <c r="A13144"/>
      <c r="E13144"/>
      <c r="F13144"/>
    </row>
    <row r="13145" spans="1:6">
      <c r="A13145"/>
      <c r="E13145"/>
      <c r="F13145"/>
    </row>
    <row r="13146" spans="1:6">
      <c r="A13146"/>
      <c r="E13146"/>
      <c r="F13146"/>
    </row>
    <row r="13147" spans="1:6">
      <c r="A13147"/>
      <c r="E13147"/>
      <c r="F13147"/>
    </row>
    <row r="13148" spans="1:6">
      <c r="A13148"/>
      <c r="E13148"/>
      <c r="F13148"/>
    </row>
    <row r="13149" spans="1:6">
      <c r="A13149"/>
      <c r="E13149"/>
      <c r="F13149"/>
    </row>
    <row r="13150" spans="1:6">
      <c r="A13150"/>
      <c r="E13150"/>
      <c r="F13150"/>
    </row>
    <row r="13151" spans="1:6">
      <c r="A13151"/>
      <c r="E13151"/>
      <c r="F13151"/>
    </row>
    <row r="13152" spans="1:6">
      <c r="A13152"/>
      <c r="E13152"/>
      <c r="F13152"/>
    </row>
    <row r="13153" spans="1:6">
      <c r="A13153"/>
      <c r="E13153"/>
      <c r="F13153"/>
    </row>
    <row r="13154" spans="1:6">
      <c r="A13154"/>
      <c r="E13154"/>
      <c r="F13154"/>
    </row>
    <row r="13155" spans="1:6">
      <c r="A13155"/>
      <c r="E13155"/>
      <c r="F13155"/>
    </row>
    <row r="13156" spans="1:6">
      <c r="A13156"/>
      <c r="E13156"/>
      <c r="F13156"/>
    </row>
    <row r="13157" spans="1:6">
      <c r="A13157"/>
      <c r="E13157"/>
      <c r="F13157"/>
    </row>
    <row r="13158" spans="1:6">
      <c r="A13158"/>
      <c r="E13158"/>
      <c r="F13158"/>
    </row>
    <row r="13159" spans="1:6">
      <c r="A13159"/>
      <c r="E13159"/>
      <c r="F13159"/>
    </row>
    <row r="13160" spans="1:6">
      <c r="A13160"/>
      <c r="E13160"/>
      <c r="F13160"/>
    </row>
    <row r="13161" spans="1:6">
      <c r="A13161"/>
      <c r="E13161"/>
      <c r="F13161"/>
    </row>
    <row r="13162" spans="1:6">
      <c r="A13162"/>
      <c r="E13162"/>
      <c r="F13162"/>
    </row>
    <row r="13163" spans="1:6">
      <c r="A13163"/>
      <c r="E13163"/>
      <c r="F13163"/>
    </row>
    <row r="13164" spans="1:6">
      <c r="A13164"/>
      <c r="E13164"/>
      <c r="F13164"/>
    </row>
    <row r="13165" spans="1:6">
      <c r="A13165"/>
      <c r="E13165"/>
      <c r="F13165"/>
    </row>
    <row r="13166" spans="1:6">
      <c r="A13166"/>
      <c r="E13166"/>
      <c r="F13166"/>
    </row>
    <row r="13167" spans="1:6">
      <c r="A13167"/>
      <c r="E13167"/>
      <c r="F13167"/>
    </row>
    <row r="13168" spans="1:6">
      <c r="A13168"/>
      <c r="E13168"/>
      <c r="F13168"/>
    </row>
    <row r="13169" spans="1:6">
      <c r="A13169"/>
      <c r="E13169"/>
      <c r="F13169"/>
    </row>
    <row r="13170" spans="1:6">
      <c r="A13170"/>
      <c r="E13170"/>
      <c r="F13170"/>
    </row>
    <row r="13171" spans="1:6">
      <c r="A13171"/>
      <c r="E13171"/>
      <c r="F13171"/>
    </row>
    <row r="13172" spans="1:6">
      <c r="A13172"/>
      <c r="E13172"/>
      <c r="F13172"/>
    </row>
    <row r="13173" spans="1:6">
      <c r="A13173"/>
      <c r="E13173"/>
      <c r="F13173"/>
    </row>
    <row r="13174" spans="1:6">
      <c r="A13174"/>
      <c r="E13174"/>
      <c r="F13174"/>
    </row>
    <row r="13175" spans="1:6">
      <c r="A13175"/>
      <c r="E13175"/>
      <c r="F13175"/>
    </row>
    <row r="13176" spans="1:6">
      <c r="A13176"/>
      <c r="E13176"/>
      <c r="F13176"/>
    </row>
    <row r="13177" spans="1:6">
      <c r="A13177"/>
      <c r="E13177"/>
      <c r="F13177"/>
    </row>
    <row r="13178" spans="1:6">
      <c r="A13178"/>
      <c r="E13178"/>
      <c r="F13178"/>
    </row>
    <row r="13179" spans="1:6">
      <c r="A13179"/>
      <c r="E13179"/>
      <c r="F13179"/>
    </row>
    <row r="13180" spans="1:6">
      <c r="A13180"/>
      <c r="E13180"/>
      <c r="F13180"/>
    </row>
    <row r="13181" spans="1:6">
      <c r="A13181"/>
      <c r="E13181"/>
      <c r="F13181"/>
    </row>
    <row r="13182" spans="1:6">
      <c r="A13182"/>
      <c r="E13182"/>
      <c r="F13182"/>
    </row>
    <row r="13183" spans="1:6">
      <c r="A13183"/>
      <c r="E13183"/>
      <c r="F13183"/>
    </row>
    <row r="13184" spans="1:6">
      <c r="A13184"/>
      <c r="E13184"/>
      <c r="F13184"/>
    </row>
    <row r="13185" spans="1:6">
      <c r="A13185"/>
      <c r="E13185"/>
      <c r="F13185"/>
    </row>
    <row r="13186" spans="1:6">
      <c r="A13186"/>
      <c r="E13186"/>
      <c r="F13186"/>
    </row>
    <row r="13187" spans="1:6">
      <c r="A13187"/>
      <c r="E13187"/>
      <c r="F13187"/>
    </row>
    <row r="13188" spans="1:6">
      <c r="A13188"/>
      <c r="E13188"/>
      <c r="F13188"/>
    </row>
    <row r="13189" spans="1:6">
      <c r="A13189"/>
      <c r="E13189"/>
      <c r="F13189"/>
    </row>
    <row r="13190" spans="1:6">
      <c r="A13190"/>
      <c r="E13190"/>
      <c r="F13190"/>
    </row>
    <row r="13191" spans="1:6">
      <c r="A13191"/>
      <c r="E13191"/>
      <c r="F13191"/>
    </row>
    <row r="13192" spans="1:6">
      <c r="A13192"/>
      <c r="E13192"/>
      <c r="F13192"/>
    </row>
    <row r="13193" spans="1:6">
      <c r="A13193"/>
      <c r="E13193"/>
      <c r="F13193"/>
    </row>
    <row r="13194" spans="1:6">
      <c r="A13194"/>
      <c r="E13194"/>
      <c r="F13194"/>
    </row>
    <row r="13195" spans="1:6">
      <c r="A13195"/>
      <c r="E13195"/>
      <c r="F13195"/>
    </row>
    <row r="13196" spans="1:6">
      <c r="A13196"/>
      <c r="E13196"/>
      <c r="F13196"/>
    </row>
    <row r="13197" spans="1:6">
      <c r="A13197"/>
      <c r="E13197"/>
      <c r="F13197"/>
    </row>
    <row r="13198" spans="1:6">
      <c r="A13198"/>
      <c r="E13198"/>
      <c r="F13198"/>
    </row>
    <row r="13199" spans="1:6">
      <c r="A13199"/>
      <c r="E13199"/>
      <c r="F13199"/>
    </row>
    <row r="13200" spans="1:6">
      <c r="A13200"/>
      <c r="E13200"/>
      <c r="F13200"/>
    </row>
    <row r="13201" spans="1:6">
      <c r="A13201"/>
      <c r="E13201"/>
      <c r="F13201"/>
    </row>
    <row r="13202" spans="1:6">
      <c r="A13202"/>
      <c r="E13202"/>
      <c r="F13202"/>
    </row>
    <row r="13203" spans="1:6">
      <c r="A13203"/>
      <c r="E13203"/>
      <c r="F13203"/>
    </row>
    <row r="13204" spans="1:6">
      <c r="A13204"/>
      <c r="E13204"/>
      <c r="F13204"/>
    </row>
    <row r="13205" spans="1:6">
      <c r="A13205"/>
      <c r="E13205"/>
      <c r="F13205"/>
    </row>
    <row r="13206" spans="1:6">
      <c r="A13206"/>
      <c r="E13206"/>
      <c r="F13206"/>
    </row>
    <row r="13207" spans="1:6">
      <c r="A13207"/>
      <c r="E13207"/>
      <c r="F13207"/>
    </row>
    <row r="13208" spans="1:6">
      <c r="A13208"/>
      <c r="E13208"/>
      <c r="F13208"/>
    </row>
    <row r="13209" spans="1:6">
      <c r="A13209"/>
      <c r="E13209"/>
      <c r="F13209"/>
    </row>
    <row r="13210" spans="1:6">
      <c r="A13210"/>
      <c r="E13210"/>
      <c r="F13210"/>
    </row>
    <row r="13211" spans="1:6">
      <c r="A13211"/>
      <c r="E13211"/>
      <c r="F13211"/>
    </row>
    <row r="13212" spans="1:6">
      <c r="A13212"/>
      <c r="E13212"/>
      <c r="F13212"/>
    </row>
    <row r="13213" spans="1:6">
      <c r="A13213"/>
      <c r="E13213"/>
      <c r="F13213"/>
    </row>
    <row r="13214" spans="1:6">
      <c r="A13214"/>
      <c r="E13214"/>
      <c r="F13214"/>
    </row>
    <row r="13215" spans="1:6">
      <c r="A13215"/>
      <c r="E13215"/>
      <c r="F13215"/>
    </row>
    <row r="13216" spans="1:6">
      <c r="A13216"/>
      <c r="E13216"/>
      <c r="F13216"/>
    </row>
    <row r="13217" spans="1:6">
      <c r="A13217"/>
      <c r="E13217"/>
      <c r="F13217"/>
    </row>
    <row r="13218" spans="1:6">
      <c r="A13218"/>
      <c r="E13218"/>
      <c r="F13218"/>
    </row>
    <row r="13219" spans="1:6">
      <c r="A13219"/>
      <c r="E13219"/>
      <c r="F13219"/>
    </row>
    <row r="13220" spans="1:6">
      <c r="A13220"/>
      <c r="E13220"/>
      <c r="F13220"/>
    </row>
    <row r="13221" spans="1:6">
      <c r="A13221"/>
      <c r="E13221"/>
      <c r="F13221"/>
    </row>
    <row r="13222" spans="1:6">
      <c r="A13222"/>
      <c r="E13222"/>
      <c r="F13222"/>
    </row>
    <row r="13223" spans="1:6">
      <c r="A13223"/>
      <c r="E13223"/>
      <c r="F13223"/>
    </row>
    <row r="13224" spans="1:6">
      <c r="A13224"/>
      <c r="E13224"/>
      <c r="F13224"/>
    </row>
    <row r="13225" spans="1:6">
      <c r="A13225"/>
      <c r="E13225"/>
      <c r="F13225"/>
    </row>
    <row r="13226" spans="1:6">
      <c r="A13226"/>
      <c r="E13226"/>
      <c r="F13226"/>
    </row>
    <row r="13227" spans="1:6">
      <c r="A13227"/>
      <c r="E13227"/>
      <c r="F13227"/>
    </row>
    <row r="13228" spans="1:6">
      <c r="A13228"/>
      <c r="E13228"/>
      <c r="F13228"/>
    </row>
    <row r="13229" spans="1:6">
      <c r="A13229"/>
      <c r="E13229"/>
      <c r="F13229"/>
    </row>
    <row r="13230" spans="1:6">
      <c r="A13230"/>
      <c r="E13230"/>
      <c r="F13230"/>
    </row>
    <row r="13231" spans="1:6">
      <c r="A13231"/>
      <c r="E13231"/>
      <c r="F13231"/>
    </row>
    <row r="13232" spans="1:6">
      <c r="A13232"/>
      <c r="E13232"/>
      <c r="F13232"/>
    </row>
    <row r="13233" spans="1:6">
      <c r="A13233"/>
      <c r="E13233"/>
      <c r="F13233"/>
    </row>
    <row r="13234" spans="1:6">
      <c r="A13234"/>
      <c r="E13234"/>
      <c r="F13234"/>
    </row>
    <row r="13235" spans="1:6">
      <c r="A13235"/>
      <c r="E13235"/>
      <c r="F13235"/>
    </row>
    <row r="13236" spans="1:6">
      <c r="A13236"/>
      <c r="E13236"/>
      <c r="F13236"/>
    </row>
    <row r="13237" spans="1:6">
      <c r="A13237"/>
      <c r="E13237"/>
      <c r="F13237"/>
    </row>
    <row r="13238" spans="1:6">
      <c r="A13238"/>
      <c r="E13238"/>
      <c r="F13238"/>
    </row>
    <row r="13239" spans="1:6">
      <c r="A13239"/>
      <c r="E13239"/>
      <c r="F13239"/>
    </row>
    <row r="13240" spans="1:6">
      <c r="A13240"/>
      <c r="E13240"/>
      <c r="F13240"/>
    </row>
    <row r="13241" spans="1:6">
      <c r="A13241"/>
      <c r="E13241"/>
      <c r="F13241"/>
    </row>
    <row r="13242" spans="1:6">
      <c r="A13242"/>
      <c r="E13242"/>
      <c r="F13242"/>
    </row>
    <row r="13243" spans="1:6">
      <c r="A13243"/>
      <c r="E13243"/>
      <c r="F13243"/>
    </row>
    <row r="13244" spans="1:6">
      <c r="A13244"/>
      <c r="E13244"/>
      <c r="F13244"/>
    </row>
    <row r="13245" spans="1:6">
      <c r="A13245"/>
      <c r="E13245"/>
      <c r="F13245"/>
    </row>
    <row r="13246" spans="1:6">
      <c r="A13246"/>
      <c r="E13246"/>
      <c r="F13246"/>
    </row>
    <row r="13247" spans="1:6">
      <c r="A13247"/>
      <c r="E13247"/>
      <c r="F13247"/>
    </row>
    <row r="13248" spans="1:6">
      <c r="A13248"/>
      <c r="E13248"/>
      <c r="F13248"/>
    </row>
    <row r="13249" spans="1:6">
      <c r="A13249"/>
      <c r="E13249"/>
      <c r="F13249"/>
    </row>
    <row r="13250" spans="1:6">
      <c r="A13250"/>
      <c r="E13250"/>
      <c r="F13250"/>
    </row>
    <row r="13251" spans="1:6">
      <c r="A13251"/>
      <c r="E13251"/>
      <c r="F13251"/>
    </row>
    <row r="13252" spans="1:6">
      <c r="A13252"/>
      <c r="E13252"/>
      <c r="F13252"/>
    </row>
    <row r="13253" spans="1:6">
      <c r="A13253"/>
      <c r="E13253"/>
      <c r="F13253"/>
    </row>
    <row r="13254" spans="1:6">
      <c r="A13254"/>
      <c r="E13254"/>
      <c r="F13254"/>
    </row>
    <row r="13255" spans="1:6">
      <c r="A13255"/>
      <c r="E13255"/>
      <c r="F13255"/>
    </row>
    <row r="13256" spans="1:6">
      <c r="A13256"/>
      <c r="E13256"/>
      <c r="F13256"/>
    </row>
    <row r="13257" spans="1:6">
      <c r="A13257"/>
      <c r="E13257"/>
      <c r="F13257"/>
    </row>
    <row r="13258" spans="1:6">
      <c r="A13258"/>
      <c r="E13258"/>
      <c r="F13258"/>
    </row>
    <row r="13259" spans="1:6">
      <c r="A13259"/>
      <c r="E13259"/>
      <c r="F13259"/>
    </row>
    <row r="13260" spans="1:6">
      <c r="A13260"/>
      <c r="E13260"/>
      <c r="F13260"/>
    </row>
    <row r="13261" spans="1:6">
      <c r="A13261"/>
      <c r="E13261"/>
      <c r="F13261"/>
    </row>
    <row r="13262" spans="1:6">
      <c r="A13262"/>
      <c r="E13262"/>
      <c r="F13262"/>
    </row>
    <row r="13263" spans="1:6">
      <c r="A13263"/>
      <c r="E13263"/>
      <c r="F13263"/>
    </row>
    <row r="13264" spans="1:6">
      <c r="A13264"/>
      <c r="E13264"/>
      <c r="F13264"/>
    </row>
    <row r="13265" spans="1:6">
      <c r="A13265"/>
      <c r="E13265"/>
      <c r="F13265"/>
    </row>
    <row r="13266" spans="1:6">
      <c r="A13266"/>
      <c r="E13266"/>
      <c r="F13266"/>
    </row>
    <row r="13267" spans="1:6">
      <c r="A13267"/>
      <c r="E13267"/>
      <c r="F13267"/>
    </row>
    <row r="13268" spans="1:6">
      <c r="A13268"/>
      <c r="E13268"/>
      <c r="F13268"/>
    </row>
    <row r="13269" spans="1:6">
      <c r="A13269"/>
      <c r="E13269"/>
      <c r="F13269"/>
    </row>
    <row r="13270" spans="1:6">
      <c r="A13270"/>
      <c r="E13270"/>
      <c r="F13270"/>
    </row>
    <row r="13271" spans="1:6">
      <c r="A13271"/>
      <c r="E13271"/>
      <c r="F13271"/>
    </row>
    <row r="13272" spans="1:6">
      <c r="A13272"/>
      <c r="E13272"/>
      <c r="F13272"/>
    </row>
    <row r="13273" spans="1:6">
      <c r="A13273"/>
      <c r="E13273"/>
      <c r="F13273"/>
    </row>
    <row r="13274" spans="1:6">
      <c r="A13274"/>
      <c r="E13274"/>
      <c r="F13274"/>
    </row>
    <row r="13275" spans="1:6">
      <c r="A13275"/>
      <c r="E13275"/>
      <c r="F13275"/>
    </row>
    <row r="13276" spans="1:6">
      <c r="A13276"/>
      <c r="E13276"/>
      <c r="F13276"/>
    </row>
    <row r="13277" spans="1:6">
      <c r="A13277"/>
      <c r="E13277"/>
      <c r="F13277"/>
    </row>
    <row r="13278" spans="1:6">
      <c r="A13278"/>
      <c r="E13278"/>
      <c r="F13278"/>
    </row>
    <row r="13279" spans="1:6">
      <c r="A13279"/>
      <c r="E13279"/>
      <c r="F13279"/>
    </row>
    <row r="13280" spans="1:6">
      <c r="A13280"/>
      <c r="E13280"/>
      <c r="F13280"/>
    </row>
    <row r="13281" spans="1:6">
      <c r="A13281"/>
      <c r="E13281"/>
      <c r="F13281"/>
    </row>
    <row r="13282" spans="1:6">
      <c r="A13282"/>
      <c r="E13282"/>
      <c r="F13282"/>
    </row>
    <row r="13283" spans="1:6">
      <c r="A13283"/>
      <c r="E13283"/>
      <c r="F13283"/>
    </row>
    <row r="13284" spans="1:6">
      <c r="A13284"/>
      <c r="E13284"/>
      <c r="F13284"/>
    </row>
    <row r="13285" spans="1:6">
      <c r="A13285"/>
      <c r="E13285"/>
      <c r="F13285"/>
    </row>
    <row r="13286" spans="1:6">
      <c r="A13286"/>
      <c r="E13286"/>
      <c r="F13286"/>
    </row>
    <row r="13287" spans="1:6">
      <c r="A13287"/>
      <c r="E13287"/>
      <c r="F13287"/>
    </row>
    <row r="13288" spans="1:6">
      <c r="A13288"/>
      <c r="E13288"/>
      <c r="F13288"/>
    </row>
    <row r="13289" spans="1:6">
      <c r="A13289"/>
      <c r="E13289"/>
      <c r="F13289"/>
    </row>
    <row r="13290" spans="1:6">
      <c r="A13290"/>
      <c r="E13290"/>
      <c r="F13290"/>
    </row>
    <row r="13291" spans="1:6">
      <c r="A13291"/>
      <c r="E13291"/>
      <c r="F13291"/>
    </row>
    <row r="13292" spans="1:6">
      <c r="A13292"/>
      <c r="E13292"/>
      <c r="F13292"/>
    </row>
    <row r="13293" spans="1:6">
      <c r="A13293"/>
      <c r="E13293"/>
      <c r="F13293"/>
    </row>
    <row r="13294" spans="1:6">
      <c r="A13294"/>
      <c r="E13294"/>
      <c r="F13294"/>
    </row>
    <row r="13295" spans="1:6">
      <c r="A13295"/>
      <c r="E13295"/>
      <c r="F13295"/>
    </row>
    <row r="13296" spans="1:6">
      <c r="A13296"/>
      <c r="E13296"/>
      <c r="F13296"/>
    </row>
    <row r="13297" spans="1:6">
      <c r="A13297"/>
      <c r="E13297"/>
      <c r="F13297"/>
    </row>
    <row r="13298" spans="1:6">
      <c r="A13298"/>
      <c r="E13298"/>
      <c r="F13298"/>
    </row>
    <row r="13299" spans="1:6">
      <c r="A13299"/>
      <c r="E13299"/>
      <c r="F13299"/>
    </row>
    <row r="13300" spans="1:6">
      <c r="A13300"/>
      <c r="E13300"/>
      <c r="F13300"/>
    </row>
    <row r="13301" spans="1:6">
      <c r="A13301"/>
      <c r="E13301"/>
      <c r="F13301"/>
    </row>
    <row r="13302" spans="1:6">
      <c r="A13302"/>
      <c r="E13302"/>
      <c r="F13302"/>
    </row>
    <row r="13303" spans="1:6">
      <c r="A13303"/>
      <c r="E13303"/>
      <c r="F13303"/>
    </row>
    <row r="13304" spans="1:6">
      <c r="A13304"/>
      <c r="E13304"/>
      <c r="F13304"/>
    </row>
    <row r="13305" spans="1:6">
      <c r="A13305"/>
      <c r="E13305"/>
      <c r="F13305"/>
    </row>
    <row r="13306" spans="1:6">
      <c r="A13306"/>
      <c r="E13306"/>
      <c r="F13306"/>
    </row>
    <row r="13307" spans="1:6">
      <c r="A13307"/>
      <c r="E13307"/>
      <c r="F13307"/>
    </row>
    <row r="13308" spans="1:6">
      <c r="A13308"/>
      <c r="E13308"/>
      <c r="F13308"/>
    </row>
    <row r="13309" spans="1:6">
      <c r="A13309"/>
      <c r="E13309"/>
      <c r="F13309"/>
    </row>
    <row r="13310" spans="1:6">
      <c r="A13310"/>
      <c r="E13310"/>
      <c r="F13310"/>
    </row>
    <row r="13311" spans="1:6">
      <c r="A13311"/>
      <c r="E13311"/>
      <c r="F13311"/>
    </row>
    <row r="13312" spans="1:6">
      <c r="A13312"/>
      <c r="E13312"/>
      <c r="F13312"/>
    </row>
    <row r="13313" spans="1:6">
      <c r="A13313"/>
      <c r="E13313"/>
      <c r="F13313"/>
    </row>
    <row r="13314" spans="1:6">
      <c r="A13314"/>
      <c r="E13314"/>
      <c r="F13314"/>
    </row>
    <row r="13315" spans="1:6">
      <c r="A13315"/>
      <c r="E13315"/>
      <c r="F13315"/>
    </row>
    <row r="13316" spans="1:6">
      <c r="A13316"/>
      <c r="E13316"/>
      <c r="F13316"/>
    </row>
    <row r="13317" spans="1:6">
      <c r="A13317"/>
      <c r="E13317"/>
      <c r="F13317"/>
    </row>
    <row r="13318" spans="1:6">
      <c r="A13318"/>
      <c r="E13318"/>
      <c r="F13318"/>
    </row>
    <row r="13319" spans="1:6">
      <c r="A13319"/>
      <c r="E13319"/>
      <c r="F13319"/>
    </row>
    <row r="13320" spans="1:6">
      <c r="A13320"/>
      <c r="E13320"/>
      <c r="F13320"/>
    </row>
    <row r="13321" spans="1:6">
      <c r="A13321"/>
      <c r="E13321"/>
      <c r="F13321"/>
    </row>
    <row r="13322" spans="1:6">
      <c r="A13322"/>
      <c r="E13322"/>
      <c r="F13322"/>
    </row>
    <row r="13323" spans="1:6">
      <c r="A13323"/>
      <c r="E13323"/>
      <c r="F13323"/>
    </row>
    <row r="13324" spans="1:6">
      <c r="A13324"/>
      <c r="E13324"/>
      <c r="F13324"/>
    </row>
    <row r="13325" spans="1:6">
      <c r="A13325"/>
      <c r="E13325"/>
      <c r="F13325"/>
    </row>
    <row r="13326" spans="1:6">
      <c r="A13326"/>
      <c r="E13326"/>
      <c r="F13326"/>
    </row>
    <row r="13327" spans="1:6">
      <c r="A13327"/>
      <c r="E13327"/>
      <c r="F13327"/>
    </row>
    <row r="13328" spans="1:6">
      <c r="A13328"/>
      <c r="E13328"/>
      <c r="F13328"/>
    </row>
    <row r="13329" spans="1:6">
      <c r="A13329"/>
      <c r="E13329"/>
      <c r="F13329"/>
    </row>
    <row r="13330" spans="1:6">
      <c r="A13330"/>
      <c r="E13330"/>
      <c r="F13330"/>
    </row>
    <row r="13331" spans="1:6">
      <c r="A13331"/>
      <c r="E13331"/>
      <c r="F13331"/>
    </row>
    <row r="13332" spans="1:6">
      <c r="A13332"/>
      <c r="E13332"/>
      <c r="F13332"/>
    </row>
    <row r="13333" spans="1:6">
      <c r="A13333"/>
      <c r="E13333"/>
      <c r="F13333"/>
    </row>
    <row r="13334" spans="1:6">
      <c r="A13334"/>
      <c r="E13334"/>
      <c r="F13334"/>
    </row>
    <row r="13335" spans="1:6">
      <c r="A13335"/>
      <c r="E13335"/>
      <c r="F13335"/>
    </row>
    <row r="13336" spans="1:6">
      <c r="A13336"/>
      <c r="E13336"/>
      <c r="F13336"/>
    </row>
    <row r="13337" spans="1:6">
      <c r="A13337"/>
      <c r="E13337"/>
      <c r="F13337"/>
    </row>
    <row r="13338" spans="1:6">
      <c r="A13338"/>
      <c r="E13338"/>
      <c r="F13338"/>
    </row>
    <row r="13339" spans="1:6">
      <c r="A13339"/>
      <c r="E13339"/>
      <c r="F13339"/>
    </row>
    <row r="13340" spans="1:6">
      <c r="A13340"/>
      <c r="E13340"/>
      <c r="F13340"/>
    </row>
    <row r="13341" spans="1:6">
      <c r="A13341"/>
      <c r="E13341"/>
      <c r="F13341"/>
    </row>
    <row r="13342" spans="1:6">
      <c r="A13342"/>
      <c r="E13342"/>
      <c r="F13342"/>
    </row>
    <row r="13343" spans="1:6">
      <c r="A13343"/>
      <c r="E13343"/>
      <c r="F13343"/>
    </row>
    <row r="13344" spans="1:6">
      <c r="A13344"/>
      <c r="E13344"/>
      <c r="F13344"/>
    </row>
    <row r="13345" spans="1:6">
      <c r="A13345"/>
      <c r="E13345"/>
      <c r="F13345"/>
    </row>
    <row r="13346" spans="1:6">
      <c r="A13346"/>
      <c r="E13346"/>
      <c r="F13346"/>
    </row>
    <row r="13347" spans="1:6">
      <c r="A13347"/>
      <c r="E13347"/>
      <c r="F13347"/>
    </row>
    <row r="13348" spans="1:6">
      <c r="A13348"/>
      <c r="E13348"/>
      <c r="F13348"/>
    </row>
    <row r="13349" spans="1:6">
      <c r="A13349"/>
      <c r="E13349"/>
      <c r="F13349"/>
    </row>
    <row r="13350" spans="1:6">
      <c r="A13350"/>
      <c r="E13350"/>
      <c r="F13350"/>
    </row>
    <row r="13351" spans="1:6">
      <c r="A13351"/>
      <c r="E13351"/>
      <c r="F13351"/>
    </row>
    <row r="13352" spans="1:6">
      <c r="A13352"/>
      <c r="E13352"/>
      <c r="F13352"/>
    </row>
    <row r="13353" spans="1:6">
      <c r="A13353"/>
      <c r="E13353"/>
      <c r="F13353"/>
    </row>
    <row r="13354" spans="1:6">
      <c r="A13354"/>
      <c r="E13354"/>
      <c r="F13354"/>
    </row>
    <row r="13355" spans="1:6">
      <c r="A13355"/>
      <c r="E13355"/>
      <c r="F13355"/>
    </row>
    <row r="13356" spans="1:6">
      <c r="A13356"/>
      <c r="E13356"/>
      <c r="F13356"/>
    </row>
    <row r="13357" spans="1:6">
      <c r="A13357"/>
      <c r="E13357"/>
      <c r="F13357"/>
    </row>
    <row r="13358" spans="1:6">
      <c r="A13358"/>
      <c r="E13358"/>
      <c r="F13358"/>
    </row>
    <row r="13359" spans="1:6">
      <c r="A13359"/>
      <c r="E13359"/>
      <c r="F13359"/>
    </row>
    <row r="13360" spans="1:6">
      <c r="A13360"/>
      <c r="E13360"/>
      <c r="F13360"/>
    </row>
    <row r="13361" spans="1:6">
      <c r="A13361"/>
      <c r="E13361"/>
      <c r="F13361"/>
    </row>
    <row r="13362" spans="1:6">
      <c r="A13362"/>
      <c r="E13362"/>
      <c r="F13362"/>
    </row>
    <row r="13363" spans="1:6">
      <c r="A13363"/>
      <c r="E13363"/>
      <c r="F13363"/>
    </row>
    <row r="13364" spans="1:6">
      <c r="A13364"/>
      <c r="E13364"/>
      <c r="F13364"/>
    </row>
    <row r="13365" spans="1:6">
      <c r="A13365"/>
      <c r="E13365"/>
      <c r="F13365"/>
    </row>
    <row r="13366" spans="1:6">
      <c r="A13366"/>
      <c r="E13366"/>
      <c r="F13366"/>
    </row>
    <row r="13367" spans="1:6">
      <c r="A13367"/>
      <c r="E13367"/>
      <c r="F13367"/>
    </row>
    <row r="13368" spans="1:6">
      <c r="A13368"/>
      <c r="E13368"/>
      <c r="F13368"/>
    </row>
    <row r="13369" spans="1:6">
      <c r="A13369"/>
      <c r="E13369"/>
      <c r="F13369"/>
    </row>
    <row r="13370" spans="1:6">
      <c r="A13370"/>
      <c r="E13370"/>
      <c r="F13370"/>
    </row>
    <row r="13371" spans="1:6">
      <c r="A13371"/>
      <c r="E13371"/>
      <c r="F13371"/>
    </row>
    <row r="13372" spans="1:6">
      <c r="A13372"/>
      <c r="E13372"/>
      <c r="F13372"/>
    </row>
    <row r="13373" spans="1:6">
      <c r="A13373"/>
      <c r="E13373"/>
      <c r="F13373"/>
    </row>
    <row r="13374" spans="1:6">
      <c r="A13374"/>
      <c r="E13374"/>
      <c r="F13374"/>
    </row>
    <row r="13375" spans="1:6">
      <c r="A13375"/>
      <c r="E13375"/>
      <c r="F13375"/>
    </row>
    <row r="13376" spans="1:6">
      <c r="A13376"/>
      <c r="E13376"/>
      <c r="F13376"/>
    </row>
    <row r="13377" spans="1:6">
      <c r="A13377"/>
      <c r="E13377"/>
      <c r="F13377"/>
    </row>
    <row r="13378" spans="1:6">
      <c r="A13378"/>
      <c r="E13378"/>
      <c r="F13378"/>
    </row>
    <row r="13379" spans="1:6">
      <c r="A13379"/>
      <c r="E13379"/>
      <c r="F13379"/>
    </row>
    <row r="13380" spans="1:6">
      <c r="A13380"/>
      <c r="E13380"/>
      <c r="F13380"/>
    </row>
    <row r="13381" spans="1:6">
      <c r="A13381"/>
      <c r="E13381"/>
      <c r="F13381"/>
    </row>
    <row r="13382" spans="1:6">
      <c r="A13382"/>
      <c r="E13382"/>
      <c r="F13382"/>
    </row>
    <row r="13383" spans="1:6">
      <c r="A13383"/>
      <c r="E13383"/>
      <c r="F13383"/>
    </row>
    <row r="13384" spans="1:6">
      <c r="A13384"/>
      <c r="E13384"/>
      <c r="F13384"/>
    </row>
    <row r="13385" spans="1:6">
      <c r="A13385"/>
      <c r="E13385"/>
      <c r="F13385"/>
    </row>
    <row r="13386" spans="1:6">
      <c r="A13386"/>
      <c r="E13386"/>
      <c r="F13386"/>
    </row>
    <row r="13387" spans="1:6">
      <c r="A13387"/>
      <c r="E13387"/>
      <c r="F13387"/>
    </row>
    <row r="13388" spans="1:6">
      <c r="A13388"/>
      <c r="E13388"/>
      <c r="F13388"/>
    </row>
    <row r="13389" spans="1:6">
      <c r="A13389"/>
      <c r="E13389"/>
      <c r="F13389"/>
    </row>
    <row r="13390" spans="1:6">
      <c r="A13390"/>
      <c r="E13390"/>
      <c r="F13390"/>
    </row>
    <row r="13391" spans="1:6">
      <c r="A13391"/>
      <c r="E13391"/>
      <c r="F13391"/>
    </row>
    <row r="13392" spans="1:6">
      <c r="A13392"/>
      <c r="E13392"/>
      <c r="F13392"/>
    </row>
    <row r="13393" spans="1:6">
      <c r="A13393"/>
      <c r="E13393"/>
      <c r="F13393"/>
    </row>
    <row r="13394" spans="1:6">
      <c r="A13394"/>
      <c r="E13394"/>
      <c r="F13394"/>
    </row>
    <row r="13395" spans="1:6">
      <c r="A13395"/>
      <c r="E13395"/>
      <c r="F13395"/>
    </row>
    <row r="13396" spans="1:6">
      <c r="A13396"/>
      <c r="E13396"/>
      <c r="F13396"/>
    </row>
    <row r="13397" spans="1:6">
      <c r="A13397"/>
      <c r="E13397"/>
      <c r="F13397"/>
    </row>
    <row r="13398" spans="1:6">
      <c r="A13398"/>
      <c r="E13398"/>
      <c r="F13398"/>
    </row>
    <row r="13399" spans="1:6">
      <c r="A13399"/>
      <c r="E13399"/>
      <c r="F13399"/>
    </row>
    <row r="13400" spans="1:6">
      <c r="A13400"/>
      <c r="E13400"/>
      <c r="F13400"/>
    </row>
    <row r="13401" spans="1:6">
      <c r="A13401"/>
      <c r="E13401"/>
      <c r="F13401"/>
    </row>
    <row r="13402" spans="1:6">
      <c r="A13402"/>
      <c r="E13402"/>
      <c r="F13402"/>
    </row>
    <row r="13403" spans="1:6">
      <c r="A13403"/>
      <c r="E13403"/>
      <c r="F13403"/>
    </row>
    <row r="13404" spans="1:6">
      <c r="A13404"/>
      <c r="E13404"/>
      <c r="F13404"/>
    </row>
    <row r="13405" spans="1:6">
      <c r="A13405"/>
      <c r="E13405"/>
      <c r="F13405"/>
    </row>
    <row r="13406" spans="1:6">
      <c r="A13406"/>
      <c r="E13406"/>
      <c r="F13406"/>
    </row>
    <row r="13407" spans="1:6">
      <c r="A13407"/>
      <c r="E13407"/>
      <c r="F13407"/>
    </row>
    <row r="13408" spans="1:6">
      <c r="A13408"/>
      <c r="E13408"/>
      <c r="F13408"/>
    </row>
    <row r="13409" spans="1:6">
      <c r="A13409"/>
      <c r="E13409"/>
      <c r="F13409"/>
    </row>
    <row r="13410" spans="1:6">
      <c r="A13410"/>
      <c r="E13410"/>
      <c r="F13410"/>
    </row>
    <row r="13411" spans="1:6">
      <c r="A13411"/>
      <c r="E13411"/>
      <c r="F13411"/>
    </row>
    <row r="13412" spans="1:6">
      <c r="A13412"/>
      <c r="E13412"/>
      <c r="F13412"/>
    </row>
    <row r="13413" spans="1:6">
      <c r="A13413"/>
      <c r="E13413"/>
      <c r="F13413"/>
    </row>
    <row r="13414" spans="1:6">
      <c r="A13414"/>
      <c r="E13414"/>
      <c r="F13414"/>
    </row>
    <row r="13415" spans="1:6">
      <c r="A13415"/>
      <c r="E13415"/>
      <c r="F13415"/>
    </row>
    <row r="13416" spans="1:6">
      <c r="A13416"/>
      <c r="E13416"/>
      <c r="F13416"/>
    </row>
    <row r="13417" spans="1:6">
      <c r="A13417"/>
      <c r="E13417"/>
      <c r="F13417"/>
    </row>
    <row r="13418" spans="1:6">
      <c r="A13418"/>
      <c r="E13418"/>
      <c r="F13418"/>
    </row>
    <row r="13419" spans="1:6">
      <c r="A13419"/>
      <c r="E13419"/>
      <c r="F13419"/>
    </row>
    <row r="13420" spans="1:6">
      <c r="A13420"/>
      <c r="E13420"/>
      <c r="F13420"/>
    </row>
    <row r="13421" spans="1:6">
      <c r="A13421"/>
      <c r="E13421"/>
      <c r="F13421"/>
    </row>
    <row r="13422" spans="1:6">
      <c r="A13422"/>
      <c r="E13422"/>
      <c r="F13422"/>
    </row>
    <row r="13423" spans="1:6">
      <c r="A13423"/>
      <c r="E13423"/>
      <c r="F13423"/>
    </row>
    <row r="13424" spans="1:6">
      <c r="A13424"/>
      <c r="E13424"/>
      <c r="F13424"/>
    </row>
    <row r="13425" spans="1:6">
      <c r="A13425"/>
      <c r="E13425"/>
      <c r="F13425"/>
    </row>
    <row r="13426" spans="1:6">
      <c r="A13426"/>
      <c r="E13426"/>
      <c r="F13426"/>
    </row>
    <row r="13427" spans="1:6">
      <c r="A13427"/>
      <c r="E13427"/>
      <c r="F13427"/>
    </row>
    <row r="13428" spans="1:6">
      <c r="A13428"/>
      <c r="E13428"/>
      <c r="F13428"/>
    </row>
    <row r="13429" spans="1:6">
      <c r="A13429"/>
      <c r="E13429"/>
      <c r="F13429"/>
    </row>
    <row r="13430" spans="1:6">
      <c r="A13430"/>
      <c r="E13430"/>
      <c r="F13430"/>
    </row>
    <row r="13431" spans="1:6">
      <c r="A13431"/>
      <c r="E13431"/>
      <c r="F13431"/>
    </row>
    <row r="13432" spans="1:6">
      <c r="A13432"/>
      <c r="E13432"/>
      <c r="F13432"/>
    </row>
    <row r="13433" spans="1:6">
      <c r="A13433"/>
      <c r="E13433"/>
      <c r="F13433"/>
    </row>
    <row r="13434" spans="1:6">
      <c r="A13434"/>
      <c r="E13434"/>
      <c r="F13434"/>
    </row>
    <row r="13435" spans="1:6">
      <c r="A13435"/>
      <c r="E13435"/>
      <c r="F13435"/>
    </row>
    <row r="13436" spans="1:6">
      <c r="A13436"/>
      <c r="E13436"/>
      <c r="F13436"/>
    </row>
    <row r="13437" spans="1:6">
      <c r="A13437"/>
      <c r="E13437"/>
      <c r="F13437"/>
    </row>
    <row r="13438" spans="1:6">
      <c r="A13438"/>
      <c r="E13438"/>
      <c r="F13438"/>
    </row>
    <row r="13439" spans="1:6">
      <c r="A13439"/>
      <c r="E13439"/>
      <c r="F13439"/>
    </row>
    <row r="13440" spans="1:6">
      <c r="A13440"/>
      <c r="E13440"/>
      <c r="F13440"/>
    </row>
    <row r="13441" spans="1:6">
      <c r="A13441"/>
      <c r="E13441"/>
      <c r="F13441"/>
    </row>
    <row r="13442" spans="1:6">
      <c r="A13442"/>
      <c r="E13442"/>
      <c r="F13442"/>
    </row>
    <row r="13443" spans="1:6">
      <c r="A13443"/>
      <c r="E13443"/>
      <c r="F13443"/>
    </row>
    <row r="13444" spans="1:6">
      <c r="A13444"/>
      <c r="E13444"/>
      <c r="F13444"/>
    </row>
    <row r="13445" spans="1:6">
      <c r="A13445"/>
      <c r="E13445"/>
      <c r="F13445"/>
    </row>
    <row r="13446" spans="1:6">
      <c r="A13446"/>
      <c r="E13446"/>
      <c r="F13446"/>
    </row>
    <row r="13447" spans="1:6">
      <c r="A13447"/>
      <c r="E13447"/>
      <c r="F13447"/>
    </row>
    <row r="13448" spans="1:6">
      <c r="A13448"/>
      <c r="E13448"/>
      <c r="F13448"/>
    </row>
    <row r="13449" spans="1:6">
      <c r="A13449"/>
      <c r="E13449"/>
      <c r="F13449"/>
    </row>
    <row r="13450" spans="1:6">
      <c r="A13450"/>
      <c r="E13450"/>
      <c r="F13450"/>
    </row>
    <row r="13451" spans="1:6">
      <c r="A13451"/>
      <c r="E13451"/>
      <c r="F13451"/>
    </row>
    <row r="13452" spans="1:6">
      <c r="A13452"/>
      <c r="E13452"/>
      <c r="F13452"/>
    </row>
    <row r="13453" spans="1:6">
      <c r="A13453"/>
      <c r="E13453"/>
      <c r="F13453"/>
    </row>
    <row r="13454" spans="1:6">
      <c r="A13454"/>
      <c r="E13454"/>
      <c r="F13454"/>
    </row>
    <row r="13455" spans="1:6">
      <c r="A13455"/>
      <c r="E13455"/>
      <c r="F13455"/>
    </row>
    <row r="13456" spans="1:6">
      <c r="A13456"/>
      <c r="E13456"/>
      <c r="F13456"/>
    </row>
    <row r="13457" spans="1:6">
      <c r="A13457"/>
      <c r="E13457"/>
      <c r="F13457"/>
    </row>
    <row r="13458" spans="1:6">
      <c r="A13458"/>
      <c r="E13458"/>
      <c r="F13458"/>
    </row>
    <row r="13459" spans="1:6">
      <c r="A13459"/>
      <c r="E13459"/>
      <c r="F13459"/>
    </row>
    <row r="13460" spans="1:6">
      <c r="A13460"/>
      <c r="E13460"/>
      <c r="F13460"/>
    </row>
    <row r="13461" spans="1:6">
      <c r="A13461"/>
      <c r="E13461"/>
      <c r="F13461"/>
    </row>
    <row r="13462" spans="1:6">
      <c r="A13462"/>
      <c r="E13462"/>
      <c r="F13462"/>
    </row>
    <row r="13463" spans="1:6">
      <c r="A13463"/>
      <c r="E13463"/>
      <c r="F13463"/>
    </row>
    <row r="13464" spans="1:6">
      <c r="A13464"/>
      <c r="E13464"/>
      <c r="F13464"/>
    </row>
    <row r="13465" spans="1:6">
      <c r="A13465"/>
      <c r="E13465"/>
      <c r="F13465"/>
    </row>
    <row r="13466" spans="1:6">
      <c r="A13466"/>
      <c r="E13466"/>
      <c r="F13466"/>
    </row>
    <row r="13467" spans="1:6">
      <c r="A13467"/>
      <c r="E13467"/>
      <c r="F13467"/>
    </row>
    <row r="13468" spans="1:6">
      <c r="A13468"/>
      <c r="E13468"/>
      <c r="F13468"/>
    </row>
    <row r="13469" spans="1:6">
      <c r="A13469"/>
      <c r="E13469"/>
      <c r="F13469"/>
    </row>
    <row r="13470" spans="1:6">
      <c r="A13470"/>
      <c r="E13470"/>
      <c r="F13470"/>
    </row>
    <row r="13471" spans="1:6">
      <c r="A13471"/>
      <c r="E13471"/>
      <c r="F13471"/>
    </row>
    <row r="13472" spans="1:6">
      <c r="A13472"/>
      <c r="E13472"/>
      <c r="F13472"/>
    </row>
    <row r="13473" spans="1:6">
      <c r="A13473"/>
      <c r="E13473"/>
      <c r="F13473"/>
    </row>
    <row r="13474" spans="1:6">
      <c r="A13474"/>
      <c r="E13474"/>
      <c r="F13474"/>
    </row>
    <row r="13475" spans="1:6">
      <c r="A13475"/>
      <c r="E13475"/>
      <c r="F13475"/>
    </row>
    <row r="13476" spans="1:6">
      <c r="A13476"/>
      <c r="E13476"/>
      <c r="F13476"/>
    </row>
    <row r="13477" spans="1:6">
      <c r="A13477"/>
      <c r="E13477"/>
      <c r="F13477"/>
    </row>
    <row r="13478" spans="1:6">
      <c r="A13478"/>
      <c r="E13478"/>
      <c r="F13478"/>
    </row>
    <row r="13479" spans="1:6">
      <c r="A13479"/>
      <c r="E13479"/>
      <c r="F13479"/>
    </row>
    <row r="13480" spans="1:6">
      <c r="A13480"/>
      <c r="E13480"/>
      <c r="F13480"/>
    </row>
    <row r="13481" spans="1:6">
      <c r="A13481"/>
      <c r="E13481"/>
      <c r="F13481"/>
    </row>
    <row r="13482" spans="1:6">
      <c r="A13482"/>
      <c r="E13482"/>
      <c r="F13482"/>
    </row>
    <row r="13483" spans="1:6">
      <c r="A13483"/>
      <c r="E13483"/>
      <c r="F13483"/>
    </row>
    <row r="13484" spans="1:6">
      <c r="A13484"/>
      <c r="E13484"/>
      <c r="F13484"/>
    </row>
    <row r="13485" spans="1:6">
      <c r="A13485"/>
      <c r="E13485"/>
      <c r="F13485"/>
    </row>
    <row r="13486" spans="1:6">
      <c r="A13486"/>
      <c r="E13486"/>
      <c r="F13486"/>
    </row>
    <row r="13487" spans="1:6">
      <c r="A13487"/>
      <c r="E13487"/>
      <c r="F13487"/>
    </row>
    <row r="13488" spans="1:6">
      <c r="A13488"/>
      <c r="E13488"/>
      <c r="F13488"/>
    </row>
    <row r="13489" spans="1:6">
      <c r="A13489"/>
      <c r="E13489"/>
      <c r="F13489"/>
    </row>
    <row r="13490" spans="1:6">
      <c r="A13490"/>
      <c r="E13490"/>
      <c r="F13490"/>
    </row>
    <row r="13491" spans="1:6">
      <c r="A13491"/>
      <c r="E13491"/>
      <c r="F13491"/>
    </row>
    <row r="13492" spans="1:6">
      <c r="A13492"/>
      <c r="E13492"/>
      <c r="F13492"/>
    </row>
    <row r="13493" spans="1:6">
      <c r="A13493"/>
      <c r="E13493"/>
      <c r="F13493"/>
    </row>
    <row r="13494" spans="1:6">
      <c r="A13494"/>
      <c r="E13494"/>
      <c r="F13494"/>
    </row>
    <row r="13495" spans="1:6">
      <c r="A13495"/>
      <c r="E13495"/>
      <c r="F13495"/>
    </row>
    <row r="13496" spans="1:6">
      <c r="A13496"/>
      <c r="E13496"/>
      <c r="F13496"/>
    </row>
    <row r="13497" spans="1:6">
      <c r="A13497"/>
      <c r="E13497"/>
      <c r="F13497"/>
    </row>
    <row r="13498" spans="1:6">
      <c r="A13498"/>
      <c r="E13498"/>
      <c r="F13498"/>
    </row>
    <row r="13499" spans="1:6">
      <c r="A13499"/>
      <c r="E13499"/>
      <c r="F13499"/>
    </row>
    <row r="13500" spans="1:6">
      <c r="A13500"/>
      <c r="E13500"/>
      <c r="F13500"/>
    </row>
    <row r="13501" spans="1:6">
      <c r="A13501"/>
      <c r="E13501"/>
      <c r="F13501"/>
    </row>
    <row r="13502" spans="1:6">
      <c r="A13502"/>
      <c r="E13502"/>
      <c r="F13502"/>
    </row>
    <row r="13503" spans="1:6">
      <c r="A13503"/>
      <c r="E13503"/>
      <c r="F13503"/>
    </row>
    <row r="13504" spans="1:6">
      <c r="A13504"/>
      <c r="E13504"/>
      <c r="F13504"/>
    </row>
    <row r="13505" spans="1:6">
      <c r="A13505"/>
      <c r="E13505"/>
      <c r="F13505"/>
    </row>
    <row r="13506" spans="1:6">
      <c r="A13506"/>
      <c r="E13506"/>
      <c r="F13506"/>
    </row>
    <row r="13507" spans="1:6">
      <c r="A13507"/>
      <c r="E13507"/>
      <c r="F13507"/>
    </row>
    <row r="13508" spans="1:6">
      <c r="A13508"/>
      <c r="E13508"/>
      <c r="F13508"/>
    </row>
    <row r="13509" spans="1:6">
      <c r="A13509"/>
      <c r="E13509"/>
      <c r="F13509"/>
    </row>
    <row r="13510" spans="1:6">
      <c r="A13510"/>
      <c r="E13510"/>
      <c r="F13510"/>
    </row>
    <row r="13511" spans="1:6">
      <c r="A13511"/>
      <c r="E13511"/>
      <c r="F13511"/>
    </row>
    <row r="13512" spans="1:6">
      <c r="A13512"/>
      <c r="E13512"/>
      <c r="F13512"/>
    </row>
    <row r="13513" spans="1:6">
      <c r="A13513"/>
      <c r="E13513"/>
      <c r="F13513"/>
    </row>
    <row r="13514" spans="1:6">
      <c r="A13514"/>
      <c r="E13514"/>
      <c r="F13514"/>
    </row>
    <row r="13515" spans="1:6">
      <c r="A13515"/>
      <c r="E13515"/>
      <c r="F13515"/>
    </row>
    <row r="13516" spans="1:6">
      <c r="A13516"/>
      <c r="E13516"/>
      <c r="F13516"/>
    </row>
    <row r="13517" spans="1:6">
      <c r="A13517"/>
      <c r="E13517"/>
      <c r="F13517"/>
    </row>
    <row r="13518" spans="1:6">
      <c r="A13518"/>
      <c r="E13518"/>
      <c r="F13518"/>
    </row>
    <row r="13519" spans="1:6">
      <c r="A13519"/>
      <c r="E13519"/>
      <c r="F13519"/>
    </row>
    <row r="13520" spans="1:6">
      <c r="A13520"/>
      <c r="E13520"/>
      <c r="F13520"/>
    </row>
    <row r="13521" spans="1:6">
      <c r="A13521"/>
      <c r="E13521"/>
      <c r="F13521"/>
    </row>
    <row r="13522" spans="1:6">
      <c r="A13522"/>
      <c r="E13522"/>
      <c r="F13522"/>
    </row>
    <row r="13523" spans="1:6">
      <c r="A13523"/>
      <c r="E13523"/>
      <c r="F13523"/>
    </row>
    <row r="13524" spans="1:6">
      <c r="A13524"/>
      <c r="E13524"/>
      <c r="F13524"/>
    </row>
    <row r="13525" spans="1:6">
      <c r="A13525"/>
      <c r="E13525"/>
      <c r="F13525"/>
    </row>
    <row r="13526" spans="1:6">
      <c r="A13526"/>
      <c r="E13526"/>
      <c r="F13526"/>
    </row>
    <row r="13527" spans="1:6">
      <c r="A13527"/>
      <c r="E13527"/>
      <c r="F13527"/>
    </row>
    <row r="13528" spans="1:6">
      <c r="A13528"/>
      <c r="E13528"/>
      <c r="F13528"/>
    </row>
    <row r="13529" spans="1:6">
      <c r="A13529"/>
      <c r="E13529"/>
      <c r="F13529"/>
    </row>
    <row r="13530" spans="1:6">
      <c r="A13530"/>
      <c r="E13530"/>
      <c r="F13530"/>
    </row>
    <row r="13531" spans="1:6">
      <c r="A13531"/>
      <c r="E13531"/>
      <c r="F13531"/>
    </row>
    <row r="13532" spans="1:6">
      <c r="A13532"/>
      <c r="E13532"/>
      <c r="F13532"/>
    </row>
    <row r="13533" spans="1:6">
      <c r="A13533"/>
      <c r="E13533"/>
      <c r="F13533"/>
    </row>
    <row r="13534" spans="1:6">
      <c r="A13534"/>
      <c r="E13534"/>
      <c r="F13534"/>
    </row>
    <row r="13535" spans="1:6">
      <c r="A13535"/>
      <c r="E13535"/>
      <c r="F13535"/>
    </row>
    <row r="13536" spans="1:6">
      <c r="A13536"/>
      <c r="E13536"/>
      <c r="F13536"/>
    </row>
    <row r="13537" spans="1:6">
      <c r="A13537"/>
      <c r="E13537"/>
      <c r="F13537"/>
    </row>
    <row r="13538" spans="1:6">
      <c r="A13538"/>
      <c r="E13538"/>
      <c r="F13538"/>
    </row>
    <row r="13539" spans="1:6">
      <c r="A13539"/>
      <c r="E13539"/>
      <c r="F13539"/>
    </row>
    <row r="13540" spans="1:6">
      <c r="A13540"/>
      <c r="E13540"/>
      <c r="F13540"/>
    </row>
    <row r="13541" spans="1:6">
      <c r="A13541"/>
      <c r="E13541"/>
      <c r="F13541"/>
    </row>
    <row r="13542" spans="1:6">
      <c r="A13542"/>
      <c r="E13542"/>
      <c r="F13542"/>
    </row>
    <row r="13543" spans="1:6">
      <c r="A13543"/>
      <c r="E13543"/>
      <c r="F13543"/>
    </row>
    <row r="13544" spans="1:6">
      <c r="A13544"/>
      <c r="E13544"/>
      <c r="F13544"/>
    </row>
    <row r="13545" spans="1:6">
      <c r="A13545"/>
      <c r="E13545"/>
      <c r="F13545"/>
    </row>
    <row r="13546" spans="1:6">
      <c r="A13546"/>
      <c r="E13546"/>
      <c r="F13546"/>
    </row>
    <row r="13547" spans="1:6">
      <c r="A13547"/>
      <c r="E13547"/>
      <c r="F13547"/>
    </row>
    <row r="13548" spans="1:6">
      <c r="A13548"/>
      <c r="E13548"/>
      <c r="F13548"/>
    </row>
    <row r="13549" spans="1:6">
      <c r="A13549"/>
      <c r="E13549"/>
      <c r="F13549"/>
    </row>
    <row r="13550" spans="1:6">
      <c r="A13550"/>
      <c r="E13550"/>
      <c r="F13550"/>
    </row>
    <row r="13551" spans="1:6">
      <c r="A13551"/>
      <c r="E13551"/>
      <c r="F13551"/>
    </row>
    <row r="13552" spans="1:6">
      <c r="A13552"/>
      <c r="E13552"/>
      <c r="F13552"/>
    </row>
    <row r="13553" spans="1:6">
      <c r="A13553"/>
      <c r="E13553"/>
      <c r="F13553"/>
    </row>
    <row r="13554" spans="1:6">
      <c r="A13554"/>
      <c r="E13554"/>
      <c r="F13554"/>
    </row>
    <row r="13555" spans="1:6">
      <c r="A13555"/>
      <c r="E13555"/>
      <c r="F13555"/>
    </row>
    <row r="13556" spans="1:6">
      <c r="A13556"/>
      <c r="E13556"/>
      <c r="F13556"/>
    </row>
    <row r="13557" spans="1:6">
      <c r="A13557"/>
      <c r="E13557"/>
      <c r="F13557"/>
    </row>
    <row r="13558" spans="1:6">
      <c r="A13558"/>
      <c r="E13558"/>
      <c r="F13558"/>
    </row>
    <row r="13559" spans="1:6">
      <c r="A13559"/>
      <c r="E13559"/>
      <c r="F13559"/>
    </row>
    <row r="13560" spans="1:6">
      <c r="A13560"/>
      <c r="E13560"/>
      <c r="F13560"/>
    </row>
    <row r="13561" spans="1:6">
      <c r="A13561"/>
      <c r="E13561"/>
      <c r="F13561"/>
    </row>
    <row r="13562" spans="1:6">
      <c r="A13562"/>
      <c r="E13562"/>
      <c r="F13562"/>
    </row>
    <row r="13563" spans="1:6">
      <c r="A13563"/>
      <c r="E13563"/>
      <c r="F13563"/>
    </row>
    <row r="13564" spans="1:6">
      <c r="A13564"/>
      <c r="E13564"/>
      <c r="F13564"/>
    </row>
    <row r="13565" spans="1:6">
      <c r="A13565"/>
      <c r="E13565"/>
      <c r="F13565"/>
    </row>
    <row r="13566" spans="1:6">
      <c r="A13566"/>
      <c r="E13566"/>
      <c r="F13566"/>
    </row>
    <row r="13567" spans="1:6">
      <c r="A13567"/>
      <c r="E13567"/>
      <c r="F13567"/>
    </row>
    <row r="13568" spans="1:6">
      <c r="A13568"/>
      <c r="E13568"/>
      <c r="F13568"/>
    </row>
    <row r="13569" spans="1:6">
      <c r="A13569"/>
      <c r="E13569"/>
      <c r="F13569"/>
    </row>
    <row r="13570" spans="1:6">
      <c r="A13570"/>
      <c r="E13570"/>
      <c r="F13570"/>
    </row>
    <row r="13571" spans="1:6">
      <c r="A13571"/>
      <c r="E13571"/>
      <c r="F13571"/>
    </row>
    <row r="13572" spans="1:6">
      <c r="A13572"/>
      <c r="E13572"/>
      <c r="F13572"/>
    </row>
    <row r="13573" spans="1:6">
      <c r="A13573"/>
      <c r="E13573"/>
      <c r="F13573"/>
    </row>
    <row r="13574" spans="1:6">
      <c r="A13574"/>
      <c r="E13574"/>
      <c r="F13574"/>
    </row>
    <row r="13575" spans="1:6">
      <c r="A13575"/>
      <c r="E13575"/>
      <c r="F13575"/>
    </row>
    <row r="13576" spans="1:6">
      <c r="A13576"/>
      <c r="E13576"/>
      <c r="F13576"/>
    </row>
    <row r="13577" spans="1:6">
      <c r="A13577"/>
      <c r="E13577"/>
      <c r="F13577"/>
    </row>
    <row r="13578" spans="1:6">
      <c r="A13578"/>
      <c r="E13578"/>
      <c r="F13578"/>
    </row>
    <row r="13579" spans="1:6">
      <c r="A13579"/>
      <c r="E13579"/>
      <c r="F13579"/>
    </row>
    <row r="13580" spans="1:6">
      <c r="A13580"/>
      <c r="E13580"/>
      <c r="F13580"/>
    </row>
    <row r="13581" spans="1:6">
      <c r="A13581"/>
      <c r="E13581"/>
      <c r="F13581"/>
    </row>
    <row r="13582" spans="1:6">
      <c r="A13582"/>
      <c r="E13582"/>
      <c r="F13582"/>
    </row>
    <row r="13583" spans="1:6">
      <c r="A13583"/>
      <c r="E13583"/>
      <c r="F13583"/>
    </row>
    <row r="13584" spans="1:6">
      <c r="A13584"/>
      <c r="E13584"/>
      <c r="F13584"/>
    </row>
    <row r="13585" spans="1:6">
      <c r="A13585"/>
      <c r="E13585"/>
      <c r="F13585"/>
    </row>
    <row r="13586" spans="1:6">
      <c r="A13586"/>
      <c r="E13586"/>
      <c r="F13586"/>
    </row>
    <row r="13587" spans="1:6">
      <c r="A13587"/>
      <c r="E13587"/>
      <c r="F13587"/>
    </row>
    <row r="13588" spans="1:6">
      <c r="A13588"/>
      <c r="E13588"/>
      <c r="F13588"/>
    </row>
    <row r="13589" spans="1:6">
      <c r="A13589"/>
      <c r="E13589"/>
      <c r="F13589"/>
    </row>
    <row r="13590" spans="1:6">
      <c r="A13590"/>
      <c r="E13590"/>
      <c r="F13590"/>
    </row>
    <row r="13591" spans="1:6">
      <c r="A13591"/>
      <c r="E13591"/>
      <c r="F13591"/>
    </row>
    <row r="13592" spans="1:6">
      <c r="A13592"/>
      <c r="E13592"/>
      <c r="F13592"/>
    </row>
    <row r="13593" spans="1:6">
      <c r="A13593"/>
      <c r="E13593"/>
      <c r="F13593"/>
    </row>
    <row r="13594" spans="1:6">
      <c r="A13594"/>
      <c r="E13594"/>
      <c r="F13594"/>
    </row>
    <row r="13595" spans="1:6">
      <c r="A13595"/>
      <c r="E13595"/>
      <c r="F13595"/>
    </row>
    <row r="13596" spans="1:6">
      <c r="A13596"/>
      <c r="E13596"/>
      <c r="F13596"/>
    </row>
    <row r="13597" spans="1:6">
      <c r="A13597"/>
      <c r="E13597"/>
      <c r="F13597"/>
    </row>
    <row r="13598" spans="1:6">
      <c r="A13598"/>
      <c r="E13598"/>
      <c r="F13598"/>
    </row>
    <row r="13599" spans="1:6">
      <c r="A13599"/>
      <c r="E13599"/>
      <c r="F13599"/>
    </row>
    <row r="13600" spans="1:6">
      <c r="A13600"/>
      <c r="E13600"/>
      <c r="F13600"/>
    </row>
    <row r="13601" spans="1:6">
      <c r="A13601"/>
      <c r="E13601"/>
      <c r="F13601"/>
    </row>
    <row r="13602" spans="1:6">
      <c r="A13602"/>
      <c r="E13602"/>
      <c r="F13602"/>
    </row>
    <row r="13603" spans="1:6">
      <c r="A13603"/>
      <c r="E13603"/>
      <c r="F13603"/>
    </row>
    <row r="13604" spans="1:6">
      <c r="A13604"/>
      <c r="E13604"/>
      <c r="F13604"/>
    </row>
    <row r="13605" spans="1:6">
      <c r="A13605"/>
      <c r="E13605"/>
      <c r="F13605"/>
    </row>
    <row r="13606" spans="1:6">
      <c r="A13606"/>
      <c r="E13606"/>
      <c r="F13606"/>
    </row>
    <row r="13607" spans="1:6">
      <c r="A13607"/>
      <c r="E13607"/>
      <c r="F13607"/>
    </row>
    <row r="13608" spans="1:6">
      <c r="A13608"/>
      <c r="E13608"/>
      <c r="F13608"/>
    </row>
    <row r="13609" spans="1:6">
      <c r="A13609"/>
      <c r="E13609"/>
      <c r="F13609"/>
    </row>
    <row r="13610" spans="1:6">
      <c r="A13610"/>
      <c r="E13610"/>
      <c r="F13610"/>
    </row>
    <row r="13611" spans="1:6">
      <c r="A13611"/>
      <c r="E13611"/>
      <c r="F13611"/>
    </row>
    <row r="13612" spans="1:6">
      <c r="A13612"/>
      <c r="E13612"/>
      <c r="F13612"/>
    </row>
    <row r="13613" spans="1:6">
      <c r="A13613"/>
      <c r="E13613"/>
      <c r="F13613"/>
    </row>
    <row r="13614" spans="1:6">
      <c r="A13614"/>
      <c r="E13614"/>
      <c r="F13614"/>
    </row>
    <row r="13615" spans="1:6">
      <c r="A13615"/>
      <c r="E13615"/>
      <c r="F13615"/>
    </row>
    <row r="13616" spans="1:6">
      <c r="A13616"/>
      <c r="E13616"/>
      <c r="F13616"/>
    </row>
    <row r="13617" spans="1:6">
      <c r="A13617"/>
      <c r="E13617"/>
      <c r="F13617"/>
    </row>
    <row r="13618" spans="1:6">
      <c r="A13618"/>
      <c r="E13618"/>
      <c r="F13618"/>
    </row>
    <row r="13619" spans="1:6">
      <c r="A13619"/>
      <c r="E13619"/>
      <c r="F13619"/>
    </row>
    <row r="13620" spans="1:6">
      <c r="A13620"/>
      <c r="E13620"/>
      <c r="F13620"/>
    </row>
    <row r="13621" spans="1:6">
      <c r="A13621"/>
      <c r="E13621"/>
      <c r="F13621"/>
    </row>
    <row r="13622" spans="1:6">
      <c r="A13622"/>
      <c r="E13622"/>
      <c r="F13622"/>
    </row>
    <row r="13623" spans="1:6">
      <c r="A13623"/>
      <c r="E13623"/>
      <c r="F13623"/>
    </row>
    <row r="13624" spans="1:6">
      <c r="A13624"/>
      <c r="E13624"/>
      <c r="F13624"/>
    </row>
    <row r="13625" spans="1:6">
      <c r="A13625"/>
      <c r="E13625"/>
      <c r="F13625"/>
    </row>
    <row r="13626" spans="1:6">
      <c r="A13626"/>
      <c r="E13626"/>
      <c r="F13626"/>
    </row>
    <row r="13627" spans="1:6">
      <c r="A13627"/>
      <c r="E13627"/>
      <c r="F13627"/>
    </row>
    <row r="13628" spans="1:6">
      <c r="A13628"/>
      <c r="E13628"/>
      <c r="F13628"/>
    </row>
    <row r="13629" spans="1:6">
      <c r="A13629"/>
      <c r="E13629"/>
      <c r="F13629"/>
    </row>
    <row r="13630" spans="1:6">
      <c r="A13630"/>
      <c r="E13630"/>
      <c r="F13630"/>
    </row>
    <row r="13631" spans="1:6">
      <c r="A13631"/>
      <c r="E13631"/>
      <c r="F13631"/>
    </row>
    <row r="13632" spans="1:6">
      <c r="A13632"/>
      <c r="E13632"/>
      <c r="F13632"/>
    </row>
    <row r="13633" spans="1:6">
      <c r="A13633"/>
      <c r="E13633"/>
      <c r="F13633"/>
    </row>
    <row r="13634" spans="1:6">
      <c r="A13634"/>
      <c r="E13634"/>
      <c r="F13634"/>
    </row>
    <row r="13635" spans="1:6">
      <c r="A13635"/>
      <c r="E13635"/>
      <c r="F13635"/>
    </row>
    <row r="13636" spans="1:6">
      <c r="A13636"/>
      <c r="E13636"/>
      <c r="F13636"/>
    </row>
    <row r="13637" spans="1:6">
      <c r="A13637"/>
      <c r="E13637"/>
      <c r="F13637"/>
    </row>
    <row r="13638" spans="1:6">
      <c r="A13638"/>
      <c r="E13638"/>
      <c r="F13638"/>
    </row>
    <row r="13639" spans="1:6">
      <c r="A13639"/>
      <c r="E13639"/>
      <c r="F13639"/>
    </row>
    <row r="13640" spans="1:6">
      <c r="A13640"/>
      <c r="E13640"/>
      <c r="F13640"/>
    </row>
    <row r="13641" spans="1:6">
      <c r="A13641"/>
      <c r="E13641"/>
      <c r="F13641"/>
    </row>
    <row r="13642" spans="1:6">
      <c r="A13642"/>
      <c r="E13642"/>
      <c r="F13642"/>
    </row>
    <row r="13643" spans="1:6">
      <c r="A13643"/>
      <c r="E13643"/>
      <c r="F13643"/>
    </row>
    <row r="13644" spans="1:6">
      <c r="A13644"/>
      <c r="E13644"/>
      <c r="F13644"/>
    </row>
    <row r="13645" spans="1:6">
      <c r="A13645"/>
      <c r="E13645"/>
      <c r="F13645"/>
    </row>
    <row r="13646" spans="1:6">
      <c r="A13646"/>
      <c r="E13646"/>
      <c r="F13646"/>
    </row>
    <row r="13647" spans="1:6">
      <c r="A13647"/>
      <c r="E13647"/>
      <c r="F13647"/>
    </row>
    <row r="13648" spans="1:6">
      <c r="A13648"/>
      <c r="E13648"/>
      <c r="F13648"/>
    </row>
    <row r="13649" spans="1:6">
      <c r="A13649"/>
      <c r="E13649"/>
      <c r="F13649"/>
    </row>
    <row r="13650" spans="1:6">
      <c r="A13650"/>
      <c r="E13650"/>
      <c r="F13650"/>
    </row>
    <row r="13651" spans="1:6">
      <c r="A13651"/>
      <c r="E13651"/>
      <c r="F13651"/>
    </row>
    <row r="13652" spans="1:6">
      <c r="A13652"/>
      <c r="E13652"/>
      <c r="F13652"/>
    </row>
    <row r="13653" spans="1:6">
      <c r="A13653"/>
      <c r="E13653"/>
      <c r="F13653"/>
    </row>
    <row r="13654" spans="1:6">
      <c r="A13654"/>
      <c r="E13654"/>
      <c r="F13654"/>
    </row>
    <row r="13655" spans="1:6">
      <c r="A13655"/>
      <c r="E13655"/>
      <c r="F13655"/>
    </row>
    <row r="13656" spans="1:6">
      <c r="A13656"/>
      <c r="E13656"/>
      <c r="F13656"/>
    </row>
    <row r="13657" spans="1:6">
      <c r="A13657"/>
      <c r="E13657"/>
      <c r="F13657"/>
    </row>
    <row r="13658" spans="1:6">
      <c r="A13658"/>
      <c r="E13658"/>
      <c r="F13658"/>
    </row>
    <row r="13659" spans="1:6">
      <c r="A13659"/>
      <c r="E13659"/>
      <c r="F13659"/>
    </row>
    <row r="13660" spans="1:6">
      <c r="A13660"/>
      <c r="E13660"/>
      <c r="F13660"/>
    </row>
    <row r="13661" spans="1:6">
      <c r="A13661"/>
      <c r="E13661"/>
      <c r="F13661"/>
    </row>
    <row r="13662" spans="1:6">
      <c r="A13662"/>
      <c r="E13662"/>
      <c r="F13662"/>
    </row>
    <row r="13663" spans="1:6">
      <c r="A13663"/>
      <c r="E13663"/>
      <c r="F13663"/>
    </row>
    <row r="13664" spans="1:6">
      <c r="A13664"/>
      <c r="E13664"/>
      <c r="F13664"/>
    </row>
    <row r="13665" spans="1:6">
      <c r="A13665"/>
      <c r="E13665"/>
      <c r="F13665"/>
    </row>
    <row r="13666" spans="1:6">
      <c r="A13666"/>
      <c r="E13666"/>
      <c r="F13666"/>
    </row>
    <row r="13667" spans="1:6">
      <c r="A13667"/>
      <c r="E13667"/>
      <c r="F13667"/>
    </row>
    <row r="13668" spans="1:6">
      <c r="A13668"/>
      <c r="E13668"/>
      <c r="F13668"/>
    </row>
    <row r="13669" spans="1:6">
      <c r="A13669"/>
      <c r="E13669"/>
      <c r="F13669"/>
    </row>
    <row r="13670" spans="1:6">
      <c r="A13670"/>
      <c r="E13670"/>
      <c r="F13670"/>
    </row>
    <row r="13671" spans="1:6">
      <c r="A13671"/>
      <c r="E13671"/>
      <c r="F13671"/>
    </row>
    <row r="13672" spans="1:6">
      <c r="A13672"/>
      <c r="E13672"/>
      <c r="F13672"/>
    </row>
    <row r="13673" spans="1:6">
      <c r="A13673"/>
      <c r="E13673"/>
      <c r="F13673"/>
    </row>
    <row r="13674" spans="1:6">
      <c r="A13674"/>
      <c r="E13674"/>
      <c r="F13674"/>
    </row>
    <row r="13675" spans="1:6">
      <c r="A13675"/>
      <c r="E13675"/>
      <c r="F13675"/>
    </row>
    <row r="13676" spans="1:6">
      <c r="A13676"/>
      <c r="E13676"/>
      <c r="F13676"/>
    </row>
    <row r="13677" spans="1:6">
      <c r="A13677"/>
      <c r="E13677"/>
      <c r="F13677"/>
    </row>
    <row r="13678" spans="1:6">
      <c r="A13678"/>
      <c r="E13678"/>
      <c r="F13678"/>
    </row>
    <row r="13679" spans="1:6">
      <c r="A13679"/>
      <c r="E13679"/>
      <c r="F13679"/>
    </row>
    <row r="13680" spans="1:6">
      <c r="A13680"/>
      <c r="E13680"/>
      <c r="F13680"/>
    </row>
    <row r="13681" spans="1:6">
      <c r="A13681"/>
      <c r="E13681"/>
      <c r="F13681"/>
    </row>
    <row r="13682" spans="1:6">
      <c r="A13682"/>
      <c r="E13682"/>
      <c r="F13682"/>
    </row>
    <row r="13683" spans="1:6">
      <c r="A13683"/>
      <c r="E13683"/>
      <c r="F13683"/>
    </row>
    <row r="13684" spans="1:6">
      <c r="A13684"/>
      <c r="E13684"/>
      <c r="F13684"/>
    </row>
    <row r="13685" spans="1:6">
      <c r="A13685"/>
      <c r="E13685"/>
      <c r="F13685"/>
    </row>
    <row r="13686" spans="1:6">
      <c r="A13686"/>
      <c r="E13686"/>
      <c r="F13686"/>
    </row>
    <row r="13687" spans="1:6">
      <c r="A13687"/>
      <c r="E13687"/>
      <c r="F13687"/>
    </row>
    <row r="13688" spans="1:6">
      <c r="A13688"/>
      <c r="E13688"/>
      <c r="F13688"/>
    </row>
    <row r="13689" spans="1:6">
      <c r="A13689"/>
      <c r="E13689"/>
      <c r="F13689"/>
    </row>
    <row r="13690" spans="1:6">
      <c r="A13690"/>
      <c r="E13690"/>
      <c r="F13690"/>
    </row>
    <row r="13691" spans="1:6">
      <c r="A13691"/>
      <c r="E13691"/>
      <c r="F13691"/>
    </row>
    <row r="13692" spans="1:6">
      <c r="A13692"/>
      <c r="E13692"/>
      <c r="F13692"/>
    </row>
    <row r="13693" spans="1:6">
      <c r="A13693"/>
      <c r="E13693"/>
      <c r="F13693"/>
    </row>
    <row r="13694" spans="1:6">
      <c r="A13694"/>
      <c r="E13694"/>
      <c r="F13694"/>
    </row>
    <row r="13695" spans="1:6">
      <c r="A13695"/>
      <c r="E13695"/>
      <c r="F13695"/>
    </row>
    <row r="13696" spans="1:6">
      <c r="A13696"/>
      <c r="E13696"/>
      <c r="F13696"/>
    </row>
    <row r="13697" spans="1:6">
      <c r="A13697"/>
      <c r="E13697"/>
      <c r="F13697"/>
    </row>
    <row r="13698" spans="1:6">
      <c r="A13698"/>
      <c r="E13698"/>
      <c r="F13698"/>
    </row>
    <row r="13699" spans="1:6">
      <c r="A13699"/>
      <c r="E13699"/>
      <c r="F13699"/>
    </row>
    <row r="13700" spans="1:6">
      <c r="A13700"/>
      <c r="E13700"/>
      <c r="F13700"/>
    </row>
    <row r="13701" spans="1:6">
      <c r="A13701"/>
      <c r="E13701"/>
      <c r="F13701"/>
    </row>
    <row r="13702" spans="1:6">
      <c r="A13702"/>
      <c r="E13702"/>
      <c r="F13702"/>
    </row>
    <row r="13703" spans="1:6">
      <c r="A13703"/>
      <c r="E13703"/>
      <c r="F13703"/>
    </row>
    <row r="13704" spans="1:6">
      <c r="A13704"/>
      <c r="E13704"/>
      <c r="F13704"/>
    </row>
    <row r="13705" spans="1:6">
      <c r="A13705"/>
      <c r="E13705"/>
      <c r="F13705"/>
    </row>
    <row r="13706" spans="1:6">
      <c r="A13706"/>
      <c r="E13706"/>
      <c r="F13706"/>
    </row>
    <row r="13707" spans="1:6">
      <c r="A13707"/>
      <c r="E13707"/>
      <c r="F13707"/>
    </row>
    <row r="13708" spans="1:6">
      <c r="A13708"/>
      <c r="E13708"/>
      <c r="F13708"/>
    </row>
    <row r="13709" spans="1:6">
      <c r="A13709"/>
      <c r="E13709"/>
      <c r="F13709"/>
    </row>
    <row r="13710" spans="1:6">
      <c r="A13710"/>
      <c r="E13710"/>
      <c r="F13710"/>
    </row>
    <row r="13711" spans="1:6">
      <c r="A13711"/>
      <c r="E13711"/>
      <c r="F13711"/>
    </row>
    <row r="13712" spans="1:6">
      <c r="A13712"/>
      <c r="E13712"/>
      <c r="F13712"/>
    </row>
    <row r="13713" spans="1:6">
      <c r="A13713"/>
      <c r="E13713"/>
      <c r="F13713"/>
    </row>
    <row r="13714" spans="1:6">
      <c r="A13714"/>
      <c r="E13714"/>
      <c r="F13714"/>
    </row>
    <row r="13715" spans="1:6">
      <c r="A13715"/>
      <c r="E13715"/>
      <c r="F13715"/>
    </row>
    <row r="13716" spans="1:6">
      <c r="A13716"/>
      <c r="E13716"/>
      <c r="F13716"/>
    </row>
    <row r="13717" spans="1:6">
      <c r="A13717"/>
      <c r="E13717"/>
      <c r="F13717"/>
    </row>
    <row r="13718" spans="1:6">
      <c r="A13718"/>
      <c r="E13718"/>
      <c r="F13718"/>
    </row>
    <row r="13719" spans="1:6">
      <c r="A13719"/>
      <c r="E13719"/>
      <c r="F13719"/>
    </row>
    <row r="13720" spans="1:6">
      <c r="A13720"/>
      <c r="E13720"/>
      <c r="F13720"/>
    </row>
    <row r="13721" spans="1:6">
      <c r="A13721"/>
      <c r="E13721"/>
      <c r="F13721"/>
    </row>
    <row r="13722" spans="1:6">
      <c r="A13722"/>
      <c r="E13722"/>
      <c r="F13722"/>
    </row>
    <row r="13723" spans="1:6">
      <c r="A13723"/>
      <c r="E13723"/>
      <c r="F13723"/>
    </row>
    <row r="13724" spans="1:6">
      <c r="A13724"/>
      <c r="E13724"/>
      <c r="F13724"/>
    </row>
    <row r="13725" spans="1:6">
      <c r="A13725"/>
      <c r="E13725"/>
      <c r="F13725"/>
    </row>
    <row r="13726" spans="1:6">
      <c r="A13726"/>
      <c r="E13726"/>
      <c r="F13726"/>
    </row>
    <row r="13727" spans="1:6">
      <c r="A13727"/>
      <c r="E13727"/>
      <c r="F13727"/>
    </row>
    <row r="13728" spans="1:6">
      <c r="A13728"/>
      <c r="E13728"/>
      <c r="F13728"/>
    </row>
    <row r="13729" spans="1:6">
      <c r="A13729"/>
      <c r="E13729"/>
      <c r="F13729"/>
    </row>
    <row r="13730" spans="1:6">
      <c r="A13730"/>
      <c r="E13730"/>
      <c r="F13730"/>
    </row>
    <row r="13731" spans="1:6">
      <c r="A13731"/>
      <c r="E13731"/>
      <c r="F13731"/>
    </row>
    <row r="13732" spans="1:6">
      <c r="A13732"/>
      <c r="E13732"/>
      <c r="F13732"/>
    </row>
    <row r="13733" spans="1:6">
      <c r="A13733"/>
      <c r="E13733"/>
      <c r="F13733"/>
    </row>
    <row r="13734" spans="1:6">
      <c r="A13734"/>
      <c r="E13734"/>
      <c r="F13734"/>
    </row>
    <row r="13735" spans="1:6">
      <c r="A13735"/>
      <c r="E13735"/>
      <c r="F13735"/>
    </row>
    <row r="13736" spans="1:6">
      <c r="A13736"/>
      <c r="E13736"/>
      <c r="F13736"/>
    </row>
    <row r="13737" spans="1:6">
      <c r="A13737"/>
      <c r="E13737"/>
      <c r="F13737"/>
    </row>
    <row r="13738" spans="1:6">
      <c r="A13738"/>
      <c r="E13738"/>
      <c r="F13738"/>
    </row>
    <row r="13739" spans="1:6">
      <c r="A13739"/>
      <c r="E13739"/>
      <c r="F13739"/>
    </row>
    <row r="13740" spans="1:6">
      <c r="A13740"/>
      <c r="E13740"/>
      <c r="F13740"/>
    </row>
    <row r="13741" spans="1:6">
      <c r="A13741"/>
      <c r="E13741"/>
      <c r="F13741"/>
    </row>
    <row r="13742" spans="1:6">
      <c r="A13742"/>
      <c r="E13742"/>
      <c r="F13742"/>
    </row>
    <row r="13743" spans="1:6">
      <c r="A13743"/>
      <c r="E13743"/>
      <c r="F13743"/>
    </row>
    <row r="13744" spans="1:6">
      <c r="A13744"/>
      <c r="E13744"/>
      <c r="F13744"/>
    </row>
    <row r="13745" spans="1:6">
      <c r="A13745"/>
      <c r="E13745"/>
      <c r="F13745"/>
    </row>
    <row r="13746" spans="1:6">
      <c r="A13746"/>
      <c r="E13746"/>
      <c r="F13746"/>
    </row>
    <row r="13747" spans="1:6">
      <c r="A13747"/>
      <c r="E13747"/>
      <c r="F13747"/>
    </row>
    <row r="13748" spans="1:6">
      <c r="A13748"/>
      <c r="E13748"/>
      <c r="F13748"/>
    </row>
    <row r="13749" spans="1:6">
      <c r="A13749"/>
      <c r="E13749"/>
      <c r="F13749"/>
    </row>
    <row r="13750" spans="1:6">
      <c r="A13750"/>
      <c r="E13750"/>
      <c r="F13750"/>
    </row>
    <row r="13751" spans="1:6">
      <c r="A13751"/>
      <c r="E13751"/>
      <c r="F13751"/>
    </row>
    <row r="13752" spans="1:6">
      <c r="A13752"/>
      <c r="E13752"/>
      <c r="F13752"/>
    </row>
    <row r="13753" spans="1:6">
      <c r="A13753"/>
      <c r="E13753"/>
      <c r="F13753"/>
    </row>
    <row r="13754" spans="1:6">
      <c r="A13754"/>
      <c r="E13754"/>
      <c r="F13754"/>
    </row>
    <row r="13755" spans="1:6">
      <c r="A13755"/>
      <c r="E13755"/>
      <c r="F13755"/>
    </row>
    <row r="13756" spans="1:6">
      <c r="A13756"/>
      <c r="E13756"/>
      <c r="F13756"/>
    </row>
    <row r="13757" spans="1:6">
      <c r="A13757"/>
      <c r="E13757"/>
      <c r="F13757"/>
    </row>
    <row r="13758" spans="1:6">
      <c r="A13758"/>
      <c r="E13758"/>
      <c r="F13758"/>
    </row>
    <row r="13759" spans="1:6">
      <c r="A13759"/>
      <c r="E13759"/>
      <c r="F13759"/>
    </row>
    <row r="13760" spans="1:6">
      <c r="A13760"/>
      <c r="E13760"/>
      <c r="F13760"/>
    </row>
    <row r="13761" spans="1:6">
      <c r="A13761"/>
      <c r="E13761"/>
      <c r="F13761"/>
    </row>
    <row r="13762" spans="1:6">
      <c r="A13762"/>
      <c r="E13762"/>
      <c r="F13762"/>
    </row>
    <row r="13763" spans="1:6">
      <c r="A13763"/>
      <c r="E13763"/>
      <c r="F13763"/>
    </row>
    <row r="13764" spans="1:6">
      <c r="A13764"/>
      <c r="E13764"/>
      <c r="F13764"/>
    </row>
    <row r="13765" spans="1:6">
      <c r="A13765"/>
      <c r="E13765"/>
      <c r="F13765"/>
    </row>
    <row r="13766" spans="1:6">
      <c r="A13766"/>
      <c r="E13766"/>
      <c r="F13766"/>
    </row>
    <row r="13767" spans="1:6">
      <c r="A13767"/>
      <c r="E13767"/>
      <c r="F13767"/>
    </row>
    <row r="13768" spans="1:6">
      <c r="A13768"/>
      <c r="E13768"/>
      <c r="F13768"/>
    </row>
    <row r="13769" spans="1:6">
      <c r="A13769"/>
      <c r="E13769"/>
      <c r="F13769"/>
    </row>
    <row r="13770" spans="1:6">
      <c r="A13770"/>
      <c r="E13770"/>
      <c r="F13770"/>
    </row>
    <row r="13771" spans="1:6">
      <c r="A13771"/>
      <c r="E13771"/>
      <c r="F13771"/>
    </row>
    <row r="13772" spans="1:6">
      <c r="A13772"/>
      <c r="E13772"/>
      <c r="F13772"/>
    </row>
    <row r="13773" spans="1:6">
      <c r="A13773"/>
      <c r="E13773"/>
      <c r="F13773"/>
    </row>
    <row r="13774" spans="1:6">
      <c r="A13774"/>
      <c r="E13774"/>
      <c r="F13774"/>
    </row>
    <row r="13775" spans="1:6">
      <c r="A13775"/>
      <c r="E13775"/>
      <c r="F13775"/>
    </row>
    <row r="13776" spans="1:6">
      <c r="A13776"/>
      <c r="E13776"/>
      <c r="F13776"/>
    </row>
    <row r="13777" spans="1:6">
      <c r="A13777"/>
      <c r="E13777"/>
      <c r="F13777"/>
    </row>
    <row r="13778" spans="1:6">
      <c r="A13778"/>
      <c r="E13778"/>
      <c r="F13778"/>
    </row>
    <row r="13779" spans="1:6">
      <c r="A13779"/>
      <c r="E13779"/>
      <c r="F13779"/>
    </row>
    <row r="13780" spans="1:6">
      <c r="A13780"/>
      <c r="E13780"/>
      <c r="F13780"/>
    </row>
    <row r="13781" spans="1:6">
      <c r="A13781"/>
      <c r="E13781"/>
      <c r="F13781"/>
    </row>
    <row r="13782" spans="1:6">
      <c r="A13782"/>
      <c r="E13782"/>
      <c r="F13782"/>
    </row>
    <row r="13783" spans="1:6">
      <c r="A13783"/>
      <c r="E13783"/>
      <c r="F13783"/>
    </row>
    <row r="13784" spans="1:6">
      <c r="A13784"/>
      <c r="E13784"/>
      <c r="F13784"/>
    </row>
    <row r="13785" spans="1:6">
      <c r="A13785"/>
      <c r="E13785"/>
      <c r="F13785"/>
    </row>
    <row r="13786" spans="1:6">
      <c r="A13786"/>
      <c r="E13786"/>
      <c r="F13786"/>
    </row>
    <row r="13787" spans="1:6">
      <c r="A13787"/>
      <c r="E13787"/>
      <c r="F13787"/>
    </row>
    <row r="13788" spans="1:6">
      <c r="A13788"/>
      <c r="E13788"/>
      <c r="F13788"/>
    </row>
    <row r="13789" spans="1:6">
      <c r="A13789"/>
      <c r="E13789"/>
      <c r="F13789"/>
    </row>
    <row r="13790" spans="1:6">
      <c r="A13790"/>
      <c r="E13790"/>
      <c r="F13790"/>
    </row>
    <row r="13791" spans="1:6">
      <c r="A13791"/>
      <c r="E13791"/>
      <c r="F13791"/>
    </row>
    <row r="13792" spans="1:6">
      <c r="A13792"/>
      <c r="E13792"/>
      <c r="F13792"/>
    </row>
    <row r="13793" spans="1:6">
      <c r="A13793"/>
      <c r="E13793"/>
      <c r="F13793"/>
    </row>
    <row r="13794" spans="1:6">
      <c r="A13794"/>
      <c r="E13794"/>
      <c r="F13794"/>
    </row>
    <row r="13795" spans="1:6">
      <c r="A13795"/>
      <c r="E13795"/>
      <c r="F13795"/>
    </row>
    <row r="13796" spans="1:6">
      <c r="A13796"/>
      <c r="E13796"/>
      <c r="F13796"/>
    </row>
    <row r="13797" spans="1:6">
      <c r="A13797"/>
      <c r="E13797"/>
      <c r="F13797"/>
    </row>
    <row r="13798" spans="1:6">
      <c r="A13798"/>
      <c r="E13798"/>
      <c r="F13798"/>
    </row>
    <row r="13799" spans="1:6">
      <c r="A13799"/>
      <c r="E13799"/>
      <c r="F13799"/>
    </row>
    <row r="13800" spans="1:6">
      <c r="A13800"/>
      <c r="E13800"/>
      <c r="F13800"/>
    </row>
    <row r="13801" spans="1:6">
      <c r="A13801"/>
      <c r="E13801"/>
      <c r="F13801"/>
    </row>
    <row r="13802" spans="1:6">
      <c r="A13802"/>
      <c r="E13802"/>
      <c r="F13802"/>
    </row>
    <row r="13803" spans="1:6">
      <c r="A13803"/>
      <c r="E13803"/>
      <c r="F13803"/>
    </row>
    <row r="13804" spans="1:6">
      <c r="A13804"/>
      <c r="E13804"/>
      <c r="F13804"/>
    </row>
    <row r="13805" spans="1:6">
      <c r="A13805"/>
      <c r="E13805"/>
      <c r="F13805"/>
    </row>
    <row r="13806" spans="1:6">
      <c r="A13806"/>
      <c r="E13806"/>
      <c r="F13806"/>
    </row>
    <row r="13807" spans="1:6">
      <c r="A13807"/>
      <c r="E13807"/>
      <c r="F13807"/>
    </row>
    <row r="13808" spans="1:6">
      <c r="A13808"/>
      <c r="E13808"/>
      <c r="F13808"/>
    </row>
    <row r="13809" spans="1:6">
      <c r="A13809"/>
      <c r="E13809"/>
      <c r="F13809"/>
    </row>
    <row r="13810" spans="1:6">
      <c r="A13810"/>
      <c r="E13810"/>
      <c r="F13810"/>
    </row>
    <row r="13811" spans="1:6">
      <c r="A13811"/>
      <c r="E13811"/>
      <c r="F13811"/>
    </row>
    <row r="13812" spans="1:6">
      <c r="A13812"/>
      <c r="E13812"/>
      <c r="F13812"/>
    </row>
    <row r="13813" spans="1:6">
      <c r="A13813"/>
      <c r="E13813"/>
      <c r="F13813"/>
    </row>
    <row r="13814" spans="1:6">
      <c r="A13814"/>
      <c r="E13814"/>
      <c r="F13814"/>
    </row>
    <row r="13815" spans="1:6">
      <c r="A13815"/>
      <c r="E13815"/>
      <c r="F13815"/>
    </row>
    <row r="13816" spans="1:6">
      <c r="A13816"/>
      <c r="E13816"/>
      <c r="F13816"/>
    </row>
    <row r="13817" spans="1:6">
      <c r="A13817"/>
      <c r="E13817"/>
      <c r="F13817"/>
    </row>
    <row r="13818" spans="1:6">
      <c r="A13818"/>
      <c r="E13818"/>
      <c r="F13818"/>
    </row>
    <row r="13819" spans="1:6">
      <c r="A13819"/>
      <c r="E13819"/>
      <c r="F13819"/>
    </row>
    <row r="13820" spans="1:6">
      <c r="A13820"/>
      <c r="E13820"/>
      <c r="F13820"/>
    </row>
    <row r="13821" spans="1:6">
      <c r="A13821"/>
      <c r="E13821"/>
      <c r="F13821"/>
    </row>
    <row r="13822" spans="1:6">
      <c r="A13822"/>
      <c r="E13822"/>
      <c r="F13822"/>
    </row>
    <row r="13823" spans="1:6">
      <c r="A13823"/>
      <c r="E13823"/>
      <c r="F13823"/>
    </row>
    <row r="13824" spans="1:6">
      <c r="A13824"/>
      <c r="E13824"/>
      <c r="F13824"/>
    </row>
    <row r="13825" spans="1:6">
      <c r="A13825"/>
      <c r="E13825"/>
      <c r="F13825"/>
    </row>
    <row r="13826" spans="1:6">
      <c r="A13826"/>
      <c r="E13826"/>
      <c r="F13826"/>
    </row>
    <row r="13827" spans="1:6">
      <c r="A13827"/>
      <c r="E13827"/>
      <c r="F13827"/>
    </row>
    <row r="13828" spans="1:6">
      <c r="A13828"/>
      <c r="E13828"/>
      <c r="F13828"/>
    </row>
    <row r="13829" spans="1:6">
      <c r="A13829"/>
      <c r="E13829"/>
      <c r="F13829"/>
    </row>
    <row r="13830" spans="1:6">
      <c r="A13830"/>
      <c r="E13830"/>
      <c r="F13830"/>
    </row>
    <row r="13831" spans="1:6">
      <c r="A13831"/>
      <c r="E13831"/>
      <c r="F13831"/>
    </row>
    <row r="13832" spans="1:6">
      <c r="A13832"/>
      <c r="E13832"/>
      <c r="F13832"/>
    </row>
    <row r="13833" spans="1:6">
      <c r="A13833"/>
      <c r="E13833"/>
      <c r="F13833"/>
    </row>
    <row r="13834" spans="1:6">
      <c r="A13834"/>
      <c r="E13834"/>
      <c r="F13834"/>
    </row>
    <row r="13835" spans="1:6">
      <c r="A13835"/>
      <c r="E13835"/>
      <c r="F13835"/>
    </row>
    <row r="13836" spans="1:6">
      <c r="A13836"/>
      <c r="E13836"/>
      <c r="F13836"/>
    </row>
    <row r="13837" spans="1:6">
      <c r="A13837"/>
      <c r="E13837"/>
      <c r="F13837"/>
    </row>
    <row r="13838" spans="1:6">
      <c r="A13838"/>
      <c r="E13838"/>
      <c r="F13838"/>
    </row>
    <row r="13839" spans="1:6">
      <c r="A13839"/>
      <c r="E13839"/>
      <c r="F13839"/>
    </row>
    <row r="13840" spans="1:6">
      <c r="A13840"/>
      <c r="E13840"/>
      <c r="F13840"/>
    </row>
    <row r="13841" spans="1:6">
      <c r="A13841"/>
      <c r="E13841"/>
      <c r="F13841"/>
    </row>
    <row r="13842" spans="1:6">
      <c r="A13842"/>
      <c r="E13842"/>
      <c r="F13842"/>
    </row>
    <row r="13843" spans="1:6">
      <c r="A13843"/>
      <c r="E13843"/>
      <c r="F13843"/>
    </row>
    <row r="13844" spans="1:6">
      <c r="A13844"/>
      <c r="E13844"/>
      <c r="F13844"/>
    </row>
    <row r="13845" spans="1:6">
      <c r="A13845"/>
      <c r="E13845"/>
      <c r="F13845"/>
    </row>
    <row r="13846" spans="1:6">
      <c r="A13846"/>
      <c r="E13846"/>
      <c r="F13846"/>
    </row>
    <row r="13847" spans="1:6">
      <c r="A13847"/>
      <c r="E13847"/>
      <c r="F13847"/>
    </row>
    <row r="13848" spans="1:6">
      <c r="A13848"/>
      <c r="E13848"/>
      <c r="F13848"/>
    </row>
    <row r="13849" spans="1:6">
      <c r="A13849"/>
      <c r="E13849"/>
      <c r="F13849"/>
    </row>
    <row r="13850" spans="1:6">
      <c r="A13850"/>
      <c r="E13850"/>
      <c r="F13850"/>
    </row>
    <row r="13851" spans="1:6">
      <c r="A13851"/>
      <c r="E13851"/>
      <c r="F13851"/>
    </row>
    <row r="13852" spans="1:6">
      <c r="A13852"/>
      <c r="E13852"/>
      <c r="F13852"/>
    </row>
    <row r="13853" spans="1:6">
      <c r="A13853"/>
      <c r="E13853"/>
      <c r="F13853"/>
    </row>
    <row r="13854" spans="1:6">
      <c r="A13854"/>
      <c r="E13854"/>
      <c r="F13854"/>
    </row>
    <row r="13855" spans="1:6">
      <c r="A13855"/>
      <c r="E13855"/>
      <c r="F13855"/>
    </row>
    <row r="13856" spans="1:6">
      <c r="A13856"/>
      <c r="E13856"/>
      <c r="F13856"/>
    </row>
    <row r="13857" spans="1:6">
      <c r="A13857"/>
      <c r="E13857"/>
      <c r="F13857"/>
    </row>
    <row r="13858" spans="1:6">
      <c r="A13858"/>
      <c r="E13858"/>
      <c r="F13858"/>
    </row>
    <row r="13859" spans="1:6">
      <c r="A13859"/>
      <c r="E13859"/>
      <c r="F13859"/>
    </row>
    <row r="13860" spans="1:6">
      <c r="A13860"/>
      <c r="E13860"/>
      <c r="F13860"/>
    </row>
    <row r="13861" spans="1:6">
      <c r="A13861"/>
      <c r="E13861"/>
      <c r="F13861"/>
    </row>
    <row r="13862" spans="1:6">
      <c r="A13862"/>
      <c r="E13862"/>
      <c r="F13862"/>
    </row>
    <row r="13863" spans="1:6">
      <c r="A13863"/>
      <c r="E13863"/>
      <c r="F13863"/>
    </row>
    <row r="13864" spans="1:6">
      <c r="A13864"/>
      <c r="E13864"/>
      <c r="F13864"/>
    </row>
    <row r="13865" spans="1:6">
      <c r="A13865"/>
      <c r="E13865"/>
      <c r="F13865"/>
    </row>
    <row r="13866" spans="1:6">
      <c r="A13866"/>
      <c r="E13866"/>
      <c r="F13866"/>
    </row>
    <row r="13867" spans="1:6">
      <c r="A13867"/>
      <c r="E13867"/>
      <c r="F13867"/>
    </row>
    <row r="13868" spans="1:6">
      <c r="A13868"/>
      <c r="E13868"/>
      <c r="F13868"/>
    </row>
    <row r="13869" spans="1:6">
      <c r="A13869"/>
      <c r="E13869"/>
      <c r="F13869"/>
    </row>
    <row r="13870" spans="1:6">
      <c r="A13870"/>
      <c r="E13870"/>
      <c r="F13870"/>
    </row>
    <row r="13871" spans="1:6">
      <c r="A13871"/>
      <c r="E13871"/>
      <c r="F13871"/>
    </row>
    <row r="13872" spans="1:6">
      <c r="A13872"/>
      <c r="E13872"/>
      <c r="F13872"/>
    </row>
    <row r="13873" spans="1:6">
      <c r="A13873"/>
      <c r="E13873"/>
      <c r="F13873"/>
    </row>
    <row r="13874" spans="1:6">
      <c r="A13874"/>
      <c r="E13874"/>
      <c r="F13874"/>
    </row>
    <row r="13875" spans="1:6">
      <c r="A13875"/>
      <c r="E13875"/>
      <c r="F13875"/>
    </row>
    <row r="13876" spans="1:6">
      <c r="A13876"/>
      <c r="E13876"/>
      <c r="F13876"/>
    </row>
    <row r="13877" spans="1:6">
      <c r="A13877"/>
      <c r="E13877"/>
      <c r="F13877"/>
    </row>
    <row r="13878" spans="1:6">
      <c r="A13878"/>
      <c r="E13878"/>
      <c r="F13878"/>
    </row>
    <row r="13879" spans="1:6">
      <c r="A13879"/>
      <c r="E13879"/>
      <c r="F13879"/>
    </row>
    <row r="13880" spans="1:6">
      <c r="A13880"/>
      <c r="E13880"/>
      <c r="F13880"/>
    </row>
    <row r="13881" spans="1:6">
      <c r="A13881"/>
      <c r="E13881"/>
      <c r="F13881"/>
    </row>
    <row r="13882" spans="1:6">
      <c r="A13882"/>
      <c r="E13882"/>
      <c r="F13882"/>
    </row>
    <row r="13883" spans="1:6">
      <c r="A13883"/>
      <c r="E13883"/>
      <c r="F13883"/>
    </row>
    <row r="13884" spans="1:6">
      <c r="A13884"/>
      <c r="E13884"/>
      <c r="F13884"/>
    </row>
    <row r="13885" spans="1:6">
      <c r="A13885"/>
      <c r="E13885"/>
      <c r="F13885"/>
    </row>
    <row r="13886" spans="1:6">
      <c r="A13886"/>
      <c r="E13886"/>
      <c r="F13886"/>
    </row>
    <row r="13887" spans="1:6">
      <c r="A13887"/>
      <c r="E13887"/>
      <c r="F13887"/>
    </row>
    <row r="13888" spans="1:6">
      <c r="A13888"/>
      <c r="E13888"/>
      <c r="F13888"/>
    </row>
    <row r="13889" spans="1:6">
      <c r="A13889"/>
      <c r="E13889"/>
      <c r="F13889"/>
    </row>
    <row r="13890" spans="1:6">
      <c r="A13890"/>
      <c r="E13890"/>
      <c r="F13890"/>
    </row>
    <row r="13891" spans="1:6">
      <c r="A13891"/>
      <c r="E13891"/>
      <c r="F13891"/>
    </row>
    <row r="13892" spans="1:6">
      <c r="A13892"/>
      <c r="E13892"/>
      <c r="F13892"/>
    </row>
    <row r="13893" spans="1:6">
      <c r="A13893"/>
      <c r="E13893"/>
      <c r="F13893"/>
    </row>
    <row r="13894" spans="1:6">
      <c r="A13894"/>
      <c r="E13894"/>
      <c r="F13894"/>
    </row>
    <row r="13895" spans="1:6">
      <c r="A13895"/>
      <c r="E13895"/>
      <c r="F13895"/>
    </row>
    <row r="13896" spans="1:6">
      <c r="A13896"/>
      <c r="E13896"/>
      <c r="F13896"/>
    </row>
    <row r="13897" spans="1:6">
      <c r="A13897"/>
      <c r="E13897"/>
      <c r="F13897"/>
    </row>
    <row r="13898" spans="1:6">
      <c r="A13898"/>
      <c r="E13898"/>
      <c r="F13898"/>
    </row>
    <row r="13899" spans="1:6">
      <c r="A13899"/>
      <c r="E13899"/>
      <c r="F13899"/>
    </row>
    <row r="13900" spans="1:6">
      <c r="A13900"/>
      <c r="E13900"/>
      <c r="F13900"/>
    </row>
    <row r="13901" spans="1:6">
      <c r="A13901"/>
      <c r="E13901"/>
      <c r="F13901"/>
    </row>
    <row r="13902" spans="1:6">
      <c r="A13902"/>
      <c r="E13902"/>
      <c r="F13902"/>
    </row>
    <row r="13903" spans="1:6">
      <c r="A13903"/>
      <c r="E13903"/>
      <c r="F13903"/>
    </row>
    <row r="13904" spans="1:6">
      <c r="A13904"/>
      <c r="E13904"/>
      <c r="F13904"/>
    </row>
    <row r="13905" spans="1:6">
      <c r="A13905"/>
      <c r="E13905"/>
      <c r="F13905"/>
    </row>
    <row r="13906" spans="1:6">
      <c r="A13906"/>
      <c r="E13906"/>
      <c r="F13906"/>
    </row>
    <row r="13907" spans="1:6">
      <c r="A13907"/>
      <c r="E13907"/>
      <c r="F13907"/>
    </row>
    <row r="13908" spans="1:6">
      <c r="A13908"/>
      <c r="E13908"/>
      <c r="F13908"/>
    </row>
    <row r="13909" spans="1:6">
      <c r="A13909"/>
      <c r="E13909"/>
      <c r="F13909"/>
    </row>
    <row r="13910" spans="1:6">
      <c r="A13910"/>
      <c r="E13910"/>
      <c r="F13910"/>
    </row>
    <row r="13911" spans="1:6">
      <c r="A13911"/>
      <c r="E13911"/>
      <c r="F13911"/>
    </row>
    <row r="13912" spans="1:6">
      <c r="A13912"/>
      <c r="E13912"/>
      <c r="F13912"/>
    </row>
    <row r="13913" spans="1:6">
      <c r="A13913"/>
      <c r="E13913"/>
      <c r="F13913"/>
    </row>
    <row r="13914" spans="1:6">
      <c r="A13914"/>
      <c r="E13914"/>
      <c r="F13914"/>
    </row>
    <row r="13915" spans="1:6">
      <c r="A13915"/>
      <c r="E13915"/>
      <c r="F13915"/>
    </row>
    <row r="13916" spans="1:6">
      <c r="A13916"/>
      <c r="E13916"/>
      <c r="F13916"/>
    </row>
    <row r="13917" spans="1:6">
      <c r="A13917"/>
      <c r="E13917"/>
      <c r="F13917"/>
    </row>
    <row r="13918" spans="1:6">
      <c r="A13918"/>
      <c r="E13918"/>
      <c r="F13918"/>
    </row>
    <row r="13919" spans="1:6">
      <c r="A13919"/>
      <c r="E13919"/>
      <c r="F13919"/>
    </row>
    <row r="13920" spans="1:6">
      <c r="A13920"/>
      <c r="E13920"/>
      <c r="F13920"/>
    </row>
    <row r="13921" spans="1:6">
      <c r="A13921"/>
      <c r="E13921"/>
      <c r="F13921"/>
    </row>
    <row r="13922" spans="1:6">
      <c r="A13922"/>
      <c r="E13922"/>
      <c r="F13922"/>
    </row>
    <row r="13923" spans="1:6">
      <c r="A13923"/>
      <c r="E13923"/>
      <c r="F13923"/>
    </row>
    <row r="13924" spans="1:6">
      <c r="A13924"/>
      <c r="E13924"/>
      <c r="F13924"/>
    </row>
    <row r="13925" spans="1:6">
      <c r="A13925"/>
      <c r="E13925"/>
      <c r="F13925"/>
    </row>
    <row r="13926" spans="1:6">
      <c r="A13926"/>
      <c r="E13926"/>
      <c r="F13926"/>
    </row>
    <row r="13927" spans="1:6">
      <c r="A13927"/>
      <c r="E13927"/>
      <c r="F13927"/>
    </row>
    <row r="13928" spans="1:6">
      <c r="A13928"/>
      <c r="E13928"/>
      <c r="F13928"/>
    </row>
    <row r="13929" spans="1:6">
      <c r="A13929"/>
      <c r="E13929"/>
      <c r="F13929"/>
    </row>
    <row r="13930" spans="1:6">
      <c r="A13930"/>
      <c r="E13930"/>
      <c r="F13930"/>
    </row>
    <row r="13931" spans="1:6">
      <c r="A13931"/>
      <c r="E13931"/>
      <c r="F13931"/>
    </row>
    <row r="13932" spans="1:6">
      <c r="A13932"/>
      <c r="E13932"/>
      <c r="F13932"/>
    </row>
    <row r="13933" spans="1:6">
      <c r="A13933"/>
      <c r="E13933"/>
      <c r="F13933"/>
    </row>
    <row r="13934" spans="1:6">
      <c r="A13934"/>
      <c r="E13934"/>
      <c r="F13934"/>
    </row>
    <row r="13935" spans="1:6">
      <c r="A13935"/>
      <c r="E13935"/>
      <c r="F13935"/>
    </row>
    <row r="13936" spans="1:6">
      <c r="A13936"/>
      <c r="E13936"/>
      <c r="F13936"/>
    </row>
    <row r="13937" spans="1:6">
      <c r="A13937"/>
      <c r="E13937"/>
      <c r="F13937"/>
    </row>
    <row r="13938" spans="1:6">
      <c r="A13938"/>
      <c r="E13938"/>
      <c r="F13938"/>
    </row>
    <row r="13939" spans="1:6">
      <c r="A13939"/>
      <c r="E13939"/>
      <c r="F13939"/>
    </row>
    <row r="13940" spans="1:6">
      <c r="A13940"/>
      <c r="E13940"/>
      <c r="F13940"/>
    </row>
    <row r="13941" spans="1:6">
      <c r="A13941"/>
      <c r="E13941"/>
      <c r="F13941"/>
    </row>
    <row r="13942" spans="1:6">
      <c r="A13942"/>
      <c r="E13942"/>
      <c r="F13942"/>
    </row>
    <row r="13943" spans="1:6">
      <c r="A13943"/>
      <c r="E13943"/>
      <c r="F13943"/>
    </row>
    <row r="13944" spans="1:6">
      <c r="A13944"/>
      <c r="E13944"/>
      <c r="F13944"/>
    </row>
    <row r="13945" spans="1:6">
      <c r="A13945"/>
      <c r="E13945"/>
      <c r="F13945"/>
    </row>
    <row r="13946" spans="1:6">
      <c r="A13946"/>
      <c r="E13946"/>
      <c r="F13946"/>
    </row>
    <row r="13947" spans="1:6">
      <c r="A13947"/>
      <c r="E13947"/>
      <c r="F13947"/>
    </row>
    <row r="13948" spans="1:6">
      <c r="A13948"/>
      <c r="E13948"/>
      <c r="F13948"/>
    </row>
    <row r="13949" spans="1:6">
      <c r="A13949"/>
      <c r="E13949"/>
      <c r="F13949"/>
    </row>
    <row r="13950" spans="1:6">
      <c r="A13950"/>
      <c r="E13950"/>
      <c r="F13950"/>
    </row>
    <row r="13951" spans="1:6">
      <c r="A13951"/>
      <c r="E13951"/>
      <c r="F13951"/>
    </row>
    <row r="13952" spans="1:6">
      <c r="A13952"/>
      <c r="E13952"/>
      <c r="F13952"/>
    </row>
    <row r="13953" spans="1:6">
      <c r="A13953"/>
      <c r="E13953"/>
      <c r="F13953"/>
    </row>
    <row r="13954" spans="1:6">
      <c r="A13954"/>
      <c r="E13954"/>
      <c r="F13954"/>
    </row>
    <row r="13955" spans="1:6">
      <c r="A13955"/>
      <c r="E13955"/>
      <c r="F13955"/>
    </row>
    <row r="13956" spans="1:6">
      <c r="A13956"/>
      <c r="E13956"/>
      <c r="F13956"/>
    </row>
    <row r="13957" spans="1:6">
      <c r="A13957"/>
      <c r="E13957"/>
      <c r="F13957"/>
    </row>
    <row r="13958" spans="1:6">
      <c r="A13958"/>
      <c r="E13958"/>
      <c r="F13958"/>
    </row>
    <row r="13959" spans="1:6">
      <c r="A13959"/>
      <c r="E13959"/>
      <c r="F13959"/>
    </row>
    <row r="13960" spans="1:6">
      <c r="A13960"/>
      <c r="E13960"/>
      <c r="F13960"/>
    </row>
    <row r="13961" spans="1:6">
      <c r="A13961"/>
      <c r="E13961"/>
      <c r="F13961"/>
    </row>
    <row r="13962" spans="1:6">
      <c r="A13962"/>
      <c r="E13962"/>
      <c r="F13962"/>
    </row>
    <row r="13963" spans="1:6">
      <c r="A13963"/>
      <c r="E13963"/>
      <c r="F13963"/>
    </row>
    <row r="13964" spans="1:6">
      <c r="A13964"/>
      <c r="E13964"/>
      <c r="F13964"/>
    </row>
    <row r="13965" spans="1:6">
      <c r="A13965"/>
      <c r="E13965"/>
      <c r="F13965"/>
    </row>
    <row r="13966" spans="1:6">
      <c r="A13966"/>
      <c r="E13966"/>
      <c r="F13966"/>
    </row>
    <row r="13967" spans="1:6">
      <c r="A13967"/>
      <c r="E13967"/>
      <c r="F13967"/>
    </row>
    <row r="13968" spans="1:6">
      <c r="A13968"/>
      <c r="E13968"/>
      <c r="F13968"/>
    </row>
    <row r="13969" spans="1:6">
      <c r="A13969"/>
      <c r="E13969"/>
      <c r="F13969"/>
    </row>
    <row r="13970" spans="1:6">
      <c r="A13970"/>
      <c r="E13970"/>
      <c r="F13970"/>
    </row>
    <row r="13971" spans="1:6">
      <c r="A13971"/>
      <c r="E13971"/>
      <c r="F13971"/>
    </row>
    <row r="13972" spans="1:6">
      <c r="A13972"/>
      <c r="E13972"/>
      <c r="F13972"/>
    </row>
    <row r="13973" spans="1:6">
      <c r="A13973"/>
      <c r="E13973"/>
      <c r="F13973"/>
    </row>
    <row r="13974" spans="1:6">
      <c r="A13974"/>
      <c r="E13974"/>
      <c r="F13974"/>
    </row>
    <row r="13975" spans="1:6">
      <c r="A13975"/>
      <c r="E13975"/>
      <c r="F13975"/>
    </row>
    <row r="13976" spans="1:6">
      <c r="A13976"/>
      <c r="E13976"/>
      <c r="F13976"/>
    </row>
    <row r="13977" spans="1:6">
      <c r="A13977"/>
      <c r="E13977"/>
      <c r="F13977"/>
    </row>
    <row r="13978" spans="1:6">
      <c r="A13978"/>
      <c r="E13978"/>
      <c r="F13978"/>
    </row>
    <row r="13979" spans="1:6">
      <c r="A13979"/>
      <c r="E13979"/>
      <c r="F13979"/>
    </row>
    <row r="13980" spans="1:6">
      <c r="A13980"/>
      <c r="E13980"/>
      <c r="F13980"/>
    </row>
    <row r="13981" spans="1:6">
      <c r="A13981"/>
      <c r="E13981"/>
      <c r="F13981"/>
    </row>
    <row r="13982" spans="1:6">
      <c r="A13982"/>
      <c r="E13982"/>
      <c r="F13982"/>
    </row>
    <row r="13983" spans="1:6">
      <c r="A13983"/>
      <c r="E13983"/>
      <c r="F13983"/>
    </row>
    <row r="13984" spans="1:6">
      <c r="A13984"/>
      <c r="E13984"/>
      <c r="F13984"/>
    </row>
    <row r="13985" spans="1:6">
      <c r="A13985"/>
      <c r="E13985"/>
      <c r="F13985"/>
    </row>
    <row r="13986" spans="1:6">
      <c r="A13986"/>
      <c r="E13986"/>
      <c r="F13986"/>
    </row>
    <row r="13987" spans="1:6">
      <c r="A13987"/>
      <c r="E13987"/>
      <c r="F13987"/>
    </row>
    <row r="13988" spans="1:6">
      <c r="A13988"/>
      <c r="E13988"/>
      <c r="F13988"/>
    </row>
    <row r="13989" spans="1:6">
      <c r="A13989"/>
      <c r="E13989"/>
      <c r="F13989"/>
    </row>
    <row r="13990" spans="1:6">
      <c r="A13990"/>
      <c r="E13990"/>
      <c r="F13990"/>
    </row>
    <row r="13991" spans="1:6">
      <c r="A13991"/>
      <c r="E13991"/>
      <c r="F13991"/>
    </row>
    <row r="13992" spans="1:6">
      <c r="A13992"/>
      <c r="E13992"/>
      <c r="F13992"/>
    </row>
    <row r="13993" spans="1:6">
      <c r="A13993"/>
      <c r="E13993"/>
      <c r="F13993"/>
    </row>
    <row r="13994" spans="1:6">
      <c r="A13994"/>
      <c r="E13994"/>
      <c r="F13994"/>
    </row>
    <row r="13995" spans="1:6">
      <c r="A13995"/>
      <c r="E13995"/>
      <c r="F13995"/>
    </row>
    <row r="13996" spans="1:6">
      <c r="A13996"/>
      <c r="E13996"/>
      <c r="F13996"/>
    </row>
    <row r="13997" spans="1:6">
      <c r="A13997"/>
      <c r="E13997"/>
      <c r="F13997"/>
    </row>
    <row r="13998" spans="1:6">
      <c r="A13998"/>
      <c r="E13998"/>
      <c r="F13998"/>
    </row>
    <row r="13999" spans="1:6">
      <c r="A13999"/>
      <c r="E13999"/>
      <c r="F13999"/>
    </row>
    <row r="14000" spans="1:6">
      <c r="A14000"/>
      <c r="E14000"/>
      <c r="F14000"/>
    </row>
    <row r="14001" spans="1:6">
      <c r="A14001"/>
      <c r="E14001"/>
      <c r="F14001"/>
    </row>
    <row r="14002" spans="1:6">
      <c r="A14002"/>
      <c r="E14002"/>
      <c r="F14002"/>
    </row>
    <row r="14003" spans="1:6">
      <c r="A14003"/>
      <c r="E14003"/>
      <c r="F14003"/>
    </row>
    <row r="14004" spans="1:6">
      <c r="A14004"/>
      <c r="E14004"/>
      <c r="F14004"/>
    </row>
    <row r="14005" spans="1:6">
      <c r="A14005"/>
      <c r="E14005"/>
      <c r="F14005"/>
    </row>
    <row r="14006" spans="1:6">
      <c r="A14006"/>
      <c r="E14006"/>
      <c r="F14006"/>
    </row>
    <row r="14007" spans="1:6">
      <c r="A14007"/>
      <c r="E14007"/>
      <c r="F14007"/>
    </row>
    <row r="14008" spans="1:6">
      <c r="A14008"/>
      <c r="E14008"/>
      <c r="F14008"/>
    </row>
    <row r="14009" spans="1:6">
      <c r="A14009"/>
      <c r="E14009"/>
      <c r="F14009"/>
    </row>
    <row r="14010" spans="1:6">
      <c r="A14010"/>
      <c r="E14010"/>
      <c r="F14010"/>
    </row>
    <row r="14011" spans="1:6">
      <c r="A14011"/>
      <c r="E14011"/>
      <c r="F14011"/>
    </row>
    <row r="14012" spans="1:6">
      <c r="A14012"/>
      <c r="E14012"/>
      <c r="F14012"/>
    </row>
    <row r="14013" spans="1:6">
      <c r="A14013"/>
      <c r="E14013"/>
      <c r="F14013"/>
    </row>
    <row r="14014" spans="1:6">
      <c r="A14014"/>
      <c r="E14014"/>
      <c r="F14014"/>
    </row>
    <row r="14015" spans="1:6">
      <c r="A14015"/>
      <c r="E14015"/>
      <c r="F14015"/>
    </row>
    <row r="14016" spans="1:6">
      <c r="A14016"/>
      <c r="E14016"/>
      <c r="F14016"/>
    </row>
    <row r="14017" spans="1:6">
      <c r="A14017"/>
      <c r="E14017"/>
      <c r="F14017"/>
    </row>
    <row r="14018" spans="1:6">
      <c r="A14018"/>
      <c r="E14018"/>
      <c r="F14018"/>
    </row>
    <row r="14019" spans="1:6">
      <c r="A14019"/>
      <c r="E14019"/>
      <c r="F14019"/>
    </row>
    <row r="14020" spans="1:6">
      <c r="A14020"/>
      <c r="E14020"/>
      <c r="F14020"/>
    </row>
    <row r="14021" spans="1:6">
      <c r="A14021"/>
      <c r="E14021"/>
      <c r="F14021"/>
    </row>
    <row r="14022" spans="1:6">
      <c r="A14022"/>
      <c r="E14022"/>
      <c r="F14022"/>
    </row>
    <row r="14023" spans="1:6">
      <c r="A14023"/>
      <c r="E14023"/>
      <c r="F14023"/>
    </row>
    <row r="14024" spans="1:6">
      <c r="A14024"/>
      <c r="E14024"/>
      <c r="F14024"/>
    </row>
    <row r="14025" spans="1:6">
      <c r="A14025"/>
      <c r="E14025"/>
      <c r="F14025"/>
    </row>
    <row r="14026" spans="1:6">
      <c r="A14026"/>
      <c r="E14026"/>
      <c r="F14026"/>
    </row>
    <row r="14027" spans="1:6">
      <c r="A14027"/>
      <c r="E14027"/>
      <c r="F14027"/>
    </row>
    <row r="14028" spans="1:6">
      <c r="A14028"/>
      <c r="E14028"/>
      <c r="F14028"/>
    </row>
    <row r="14029" spans="1:6">
      <c r="A14029"/>
      <c r="E14029"/>
      <c r="F14029"/>
    </row>
    <row r="14030" spans="1:6">
      <c r="A14030"/>
      <c r="E14030"/>
      <c r="F14030"/>
    </row>
    <row r="14031" spans="1:6">
      <c r="A14031"/>
      <c r="E14031"/>
      <c r="F14031"/>
    </row>
    <row r="14032" spans="1:6">
      <c r="A14032"/>
      <c r="E14032"/>
      <c r="F14032"/>
    </row>
    <row r="14033" spans="1:6">
      <c r="A14033"/>
      <c r="E14033"/>
      <c r="F14033"/>
    </row>
    <row r="14034" spans="1:6">
      <c r="A14034"/>
      <c r="E14034"/>
      <c r="F14034"/>
    </row>
    <row r="14035" spans="1:6">
      <c r="A14035"/>
      <c r="E14035"/>
      <c r="F14035"/>
    </row>
    <row r="14036" spans="1:6">
      <c r="A14036"/>
      <c r="E14036"/>
      <c r="F14036"/>
    </row>
    <row r="14037" spans="1:6">
      <c r="A14037"/>
      <c r="E14037"/>
      <c r="F14037"/>
    </row>
    <row r="14038" spans="1:6">
      <c r="A14038"/>
      <c r="E14038"/>
      <c r="F14038"/>
    </row>
    <row r="14039" spans="1:6">
      <c r="A14039"/>
      <c r="E14039"/>
      <c r="F14039"/>
    </row>
    <row r="14040" spans="1:6">
      <c r="A14040"/>
      <c r="E14040"/>
      <c r="F14040"/>
    </row>
    <row r="14041" spans="1:6">
      <c r="A14041"/>
      <c r="E14041"/>
      <c r="F14041"/>
    </row>
    <row r="14042" spans="1:6">
      <c r="A14042"/>
      <c r="E14042"/>
      <c r="F14042"/>
    </row>
    <row r="14043" spans="1:6">
      <c r="A14043"/>
      <c r="E14043"/>
      <c r="F14043"/>
    </row>
    <row r="14044" spans="1:6">
      <c r="A14044"/>
      <c r="E14044"/>
      <c r="F14044"/>
    </row>
    <row r="14045" spans="1:6">
      <c r="A14045"/>
      <c r="E14045"/>
      <c r="F14045"/>
    </row>
    <row r="14046" spans="1:6">
      <c r="A14046"/>
      <c r="E14046"/>
      <c r="F14046"/>
    </row>
    <row r="14047" spans="1:6">
      <c r="A14047"/>
      <c r="E14047"/>
      <c r="F14047"/>
    </row>
    <row r="14048" spans="1:6">
      <c r="A14048"/>
      <c r="E14048"/>
      <c r="F14048"/>
    </row>
    <row r="14049" spans="1:6">
      <c r="A14049"/>
      <c r="E14049"/>
      <c r="F14049"/>
    </row>
    <row r="14050" spans="1:6">
      <c r="A14050"/>
      <c r="E14050"/>
      <c r="F14050"/>
    </row>
    <row r="14051" spans="1:6">
      <c r="A14051"/>
      <c r="E14051"/>
      <c r="F14051"/>
    </row>
    <row r="14052" spans="1:6">
      <c r="A14052"/>
      <c r="E14052"/>
      <c r="F14052"/>
    </row>
    <row r="14053" spans="1:6">
      <c r="A14053"/>
      <c r="E14053"/>
      <c r="F14053"/>
    </row>
    <row r="14054" spans="1:6">
      <c r="A14054"/>
      <c r="E14054"/>
      <c r="F14054"/>
    </row>
    <row r="14055" spans="1:6">
      <c r="A14055"/>
      <c r="E14055"/>
      <c r="F14055"/>
    </row>
    <row r="14056" spans="1:6">
      <c r="A14056"/>
      <c r="E14056"/>
      <c r="F14056"/>
    </row>
    <row r="14057" spans="1:6">
      <c r="A14057"/>
      <c r="E14057"/>
      <c r="F14057"/>
    </row>
    <row r="14058" spans="1:6">
      <c r="A14058"/>
      <c r="E14058"/>
      <c r="F14058"/>
    </row>
    <row r="14059" spans="1:6">
      <c r="A14059"/>
      <c r="E14059"/>
      <c r="F14059"/>
    </row>
    <row r="14060" spans="1:6">
      <c r="A14060"/>
      <c r="E14060"/>
      <c r="F14060"/>
    </row>
    <row r="14061" spans="1:6">
      <c r="A14061"/>
      <c r="E14061"/>
      <c r="F14061"/>
    </row>
    <row r="14062" spans="1:6">
      <c r="A14062"/>
      <c r="E14062"/>
      <c r="F14062"/>
    </row>
    <row r="14063" spans="1:6">
      <c r="A14063"/>
      <c r="E14063"/>
      <c r="F14063"/>
    </row>
    <row r="14064" spans="1:6">
      <c r="A14064"/>
      <c r="E14064"/>
      <c r="F14064"/>
    </row>
    <row r="14065" spans="1:6">
      <c r="A14065"/>
      <c r="E14065"/>
      <c r="F14065"/>
    </row>
    <row r="14066" spans="1:6">
      <c r="A14066"/>
      <c r="E14066"/>
      <c r="F14066"/>
    </row>
    <row r="14067" spans="1:6">
      <c r="A14067"/>
      <c r="E14067"/>
      <c r="F14067"/>
    </row>
    <row r="14068" spans="1:6">
      <c r="A14068"/>
      <c r="E14068"/>
      <c r="F14068"/>
    </row>
    <row r="14069" spans="1:6">
      <c r="A14069"/>
      <c r="E14069"/>
      <c r="F14069"/>
    </row>
    <row r="14070" spans="1:6">
      <c r="A14070"/>
      <c r="E14070"/>
      <c r="F14070"/>
    </row>
    <row r="14071" spans="1:6">
      <c r="A14071"/>
      <c r="E14071"/>
      <c r="F14071"/>
    </row>
    <row r="14072" spans="1:6">
      <c r="A14072"/>
      <c r="E14072"/>
      <c r="F14072"/>
    </row>
    <row r="14073" spans="1:6">
      <c r="A14073"/>
      <c r="E14073"/>
      <c r="F14073"/>
    </row>
    <row r="14074" spans="1:6">
      <c r="A14074"/>
      <c r="E14074"/>
      <c r="F14074"/>
    </row>
    <row r="14075" spans="1:6">
      <c r="A14075"/>
      <c r="E14075"/>
      <c r="F14075"/>
    </row>
    <row r="14076" spans="1:6">
      <c r="A14076"/>
      <c r="E14076"/>
      <c r="F14076"/>
    </row>
    <row r="14077" spans="1:6">
      <c r="A14077"/>
      <c r="E14077"/>
      <c r="F14077"/>
    </row>
    <row r="14078" spans="1:6">
      <c r="A14078"/>
      <c r="E14078"/>
      <c r="F14078"/>
    </row>
    <row r="14079" spans="1:6">
      <c r="A14079"/>
      <c r="E14079"/>
      <c r="F14079"/>
    </row>
    <row r="14080" spans="1:6">
      <c r="A14080"/>
      <c r="E14080"/>
      <c r="F14080"/>
    </row>
    <row r="14081" spans="1:6">
      <c r="A14081"/>
      <c r="E14081"/>
      <c r="F14081"/>
    </row>
    <row r="14082" spans="1:6">
      <c r="A14082"/>
      <c r="E14082"/>
      <c r="F14082"/>
    </row>
    <row r="14083" spans="1:6">
      <c r="A14083"/>
      <c r="E14083"/>
      <c r="F14083"/>
    </row>
    <row r="14084" spans="1:6">
      <c r="A14084"/>
      <c r="E14084"/>
      <c r="F14084"/>
    </row>
    <row r="14085" spans="1:6">
      <c r="A14085"/>
      <c r="E14085"/>
      <c r="F14085"/>
    </row>
    <row r="14086" spans="1:6">
      <c r="A14086"/>
      <c r="E14086"/>
      <c r="F14086"/>
    </row>
    <row r="14087" spans="1:6">
      <c r="A14087"/>
      <c r="E14087"/>
      <c r="F14087"/>
    </row>
    <row r="14088" spans="1:6">
      <c r="A14088"/>
      <c r="E14088"/>
      <c r="F14088"/>
    </row>
    <row r="14089" spans="1:6">
      <c r="A14089"/>
      <c r="E14089"/>
      <c r="F14089"/>
    </row>
    <row r="14090" spans="1:6">
      <c r="A14090"/>
      <c r="E14090"/>
      <c r="F14090"/>
    </row>
    <row r="14091" spans="1:6">
      <c r="A14091"/>
      <c r="E14091"/>
      <c r="F14091"/>
    </row>
    <row r="14092" spans="1:6">
      <c r="A14092"/>
      <c r="E14092"/>
      <c r="F14092"/>
    </row>
    <row r="14093" spans="1:6">
      <c r="A14093"/>
      <c r="E14093"/>
      <c r="F14093"/>
    </row>
    <row r="14094" spans="1:6">
      <c r="A14094"/>
      <c r="E14094"/>
      <c r="F14094"/>
    </row>
    <row r="14095" spans="1:6">
      <c r="A14095"/>
      <c r="E14095"/>
      <c r="F14095"/>
    </row>
    <row r="14096" spans="1:6">
      <c r="A14096"/>
      <c r="E14096"/>
      <c r="F14096"/>
    </row>
    <row r="14097" spans="1:6">
      <c r="A14097"/>
      <c r="E14097"/>
      <c r="F14097"/>
    </row>
    <row r="14098" spans="1:6">
      <c r="A14098"/>
      <c r="E14098"/>
      <c r="F14098"/>
    </row>
    <row r="14099" spans="1:6">
      <c r="A14099"/>
      <c r="E14099"/>
      <c r="F14099"/>
    </row>
    <row r="14100" spans="1:6">
      <c r="A14100"/>
      <c r="E14100"/>
      <c r="F14100"/>
    </row>
    <row r="14101" spans="1:6">
      <c r="A14101"/>
      <c r="E14101"/>
      <c r="F14101"/>
    </row>
    <row r="14102" spans="1:6">
      <c r="A14102"/>
      <c r="E14102"/>
      <c r="F14102"/>
    </row>
    <row r="14103" spans="1:6">
      <c r="A14103"/>
      <c r="E14103"/>
      <c r="F14103"/>
    </row>
    <row r="14104" spans="1:6">
      <c r="A14104"/>
      <c r="E14104"/>
      <c r="F14104"/>
    </row>
    <row r="14105" spans="1:6">
      <c r="A14105"/>
      <c r="E14105"/>
      <c r="F14105"/>
    </row>
    <row r="14106" spans="1:6">
      <c r="A14106"/>
      <c r="E14106"/>
      <c r="F14106"/>
    </row>
    <row r="14107" spans="1:6">
      <c r="A14107"/>
      <c r="E14107"/>
      <c r="F14107"/>
    </row>
    <row r="14108" spans="1:6">
      <c r="A14108"/>
      <c r="E14108"/>
      <c r="F14108"/>
    </row>
    <row r="14109" spans="1:6">
      <c r="A14109"/>
      <c r="E14109"/>
      <c r="F14109"/>
    </row>
    <row r="14110" spans="1:6">
      <c r="A14110"/>
      <c r="E14110"/>
      <c r="F14110"/>
    </row>
    <row r="14111" spans="1:6">
      <c r="A14111"/>
      <c r="E14111"/>
      <c r="F14111"/>
    </row>
    <row r="14112" spans="1:6">
      <c r="A14112"/>
      <c r="E14112"/>
      <c r="F14112"/>
    </row>
    <row r="14113" spans="1:6">
      <c r="A14113"/>
      <c r="E14113"/>
      <c r="F14113"/>
    </row>
    <row r="14114" spans="1:6">
      <c r="A14114"/>
      <c r="E14114"/>
      <c r="F14114"/>
    </row>
    <row r="14115" spans="1:6">
      <c r="A14115"/>
      <c r="E14115"/>
      <c r="F14115"/>
    </row>
    <row r="14116" spans="1:6">
      <c r="A14116"/>
      <c r="E14116"/>
      <c r="F14116"/>
    </row>
    <row r="14117" spans="1:6">
      <c r="A14117"/>
      <c r="E14117"/>
      <c r="F14117"/>
    </row>
    <row r="14118" spans="1:6">
      <c r="A14118"/>
      <c r="E14118"/>
      <c r="F14118"/>
    </row>
    <row r="14119" spans="1:6">
      <c r="A14119"/>
      <c r="E14119"/>
      <c r="F14119"/>
    </row>
    <row r="14120" spans="1:6">
      <c r="A14120"/>
      <c r="E14120"/>
      <c r="F14120"/>
    </row>
    <row r="14121" spans="1:6">
      <c r="A14121"/>
      <c r="E14121"/>
      <c r="F14121"/>
    </row>
    <row r="14122" spans="1:6">
      <c r="A14122"/>
      <c r="E14122"/>
      <c r="F14122"/>
    </row>
    <row r="14123" spans="1:6">
      <c r="A14123"/>
      <c r="E14123"/>
      <c r="F14123"/>
    </row>
    <row r="14124" spans="1:6">
      <c r="A14124"/>
      <c r="E14124"/>
      <c r="F14124"/>
    </row>
    <row r="14125" spans="1:6">
      <c r="A14125"/>
      <c r="E14125"/>
      <c r="F14125"/>
    </row>
    <row r="14126" spans="1:6">
      <c r="A14126"/>
      <c r="E14126"/>
      <c r="F14126"/>
    </row>
    <row r="14127" spans="1:6">
      <c r="A14127"/>
      <c r="E14127"/>
      <c r="F14127"/>
    </row>
    <row r="14128" spans="1:6">
      <c r="A14128"/>
      <c r="E14128"/>
      <c r="F14128"/>
    </row>
    <row r="14129" spans="1:6">
      <c r="A14129"/>
      <c r="E14129"/>
      <c r="F14129"/>
    </row>
    <row r="14130" spans="1:6">
      <c r="A14130"/>
      <c r="E14130"/>
      <c r="F14130"/>
    </row>
    <row r="14131" spans="1:6">
      <c r="A14131"/>
      <c r="E14131"/>
      <c r="F14131"/>
    </row>
    <row r="14132" spans="1:6">
      <c r="A14132"/>
      <c r="E14132"/>
      <c r="F14132"/>
    </row>
    <row r="14133" spans="1:6">
      <c r="A14133"/>
      <c r="E14133"/>
      <c r="F14133"/>
    </row>
    <row r="14134" spans="1:6">
      <c r="A14134"/>
      <c r="E14134"/>
      <c r="F14134"/>
    </row>
    <row r="14135" spans="1:6">
      <c r="A14135"/>
      <c r="E14135"/>
      <c r="F14135"/>
    </row>
    <row r="14136" spans="1:6">
      <c r="A14136"/>
      <c r="E14136"/>
      <c r="F14136"/>
    </row>
    <row r="14137" spans="1:6">
      <c r="A14137"/>
      <c r="E14137"/>
      <c r="F14137"/>
    </row>
    <row r="14138" spans="1:6">
      <c r="A14138"/>
      <c r="E14138"/>
      <c r="F14138"/>
    </row>
    <row r="14139" spans="1:6">
      <c r="A14139"/>
      <c r="E14139"/>
      <c r="F14139"/>
    </row>
    <row r="14140" spans="1:6">
      <c r="A14140"/>
      <c r="E14140"/>
      <c r="F14140"/>
    </row>
    <row r="14141" spans="1:6">
      <c r="A14141"/>
      <c r="E14141"/>
      <c r="F14141"/>
    </row>
    <row r="14142" spans="1:6">
      <c r="A14142"/>
      <c r="E14142"/>
      <c r="F14142"/>
    </row>
    <row r="14143" spans="1:6">
      <c r="A14143"/>
      <c r="E14143"/>
      <c r="F14143"/>
    </row>
    <row r="14144" spans="1:6">
      <c r="A14144"/>
      <c r="E14144"/>
      <c r="F14144"/>
    </row>
    <row r="14145" spans="1:6">
      <c r="A14145"/>
      <c r="E14145"/>
      <c r="F14145"/>
    </row>
    <row r="14146" spans="1:6">
      <c r="A14146"/>
      <c r="E14146"/>
      <c r="F14146"/>
    </row>
    <row r="14147" spans="1:6">
      <c r="A14147"/>
      <c r="E14147"/>
      <c r="F14147"/>
    </row>
    <row r="14148" spans="1:6">
      <c r="A14148"/>
      <c r="E14148"/>
      <c r="F14148"/>
    </row>
    <row r="14149" spans="1:6">
      <c r="A14149"/>
      <c r="E14149"/>
      <c r="F14149"/>
    </row>
    <row r="14150" spans="1:6">
      <c r="A14150"/>
      <c r="E14150"/>
      <c r="F14150"/>
    </row>
    <row r="14151" spans="1:6">
      <c r="A14151"/>
      <c r="E14151"/>
      <c r="F14151"/>
    </row>
    <row r="14152" spans="1:6">
      <c r="A14152"/>
      <c r="E14152"/>
      <c r="F14152"/>
    </row>
    <row r="14153" spans="1:6">
      <c r="A14153"/>
      <c r="E14153"/>
      <c r="F14153"/>
    </row>
    <row r="14154" spans="1:6">
      <c r="A14154"/>
      <c r="E14154"/>
      <c r="F14154"/>
    </row>
    <row r="14155" spans="1:6">
      <c r="A14155"/>
      <c r="E14155"/>
      <c r="F14155"/>
    </row>
    <row r="14156" spans="1:6">
      <c r="A14156"/>
      <c r="E14156"/>
      <c r="F14156"/>
    </row>
    <row r="14157" spans="1:6">
      <c r="A14157"/>
      <c r="E14157"/>
      <c r="F14157"/>
    </row>
    <row r="14158" spans="1:6">
      <c r="A14158"/>
      <c r="E14158"/>
      <c r="F14158"/>
    </row>
    <row r="14159" spans="1:6">
      <c r="A14159"/>
      <c r="E14159"/>
      <c r="F14159"/>
    </row>
    <row r="14160" spans="1:6">
      <c r="A14160"/>
      <c r="E14160"/>
      <c r="F14160"/>
    </row>
    <row r="14161" spans="1:6">
      <c r="A14161"/>
      <c r="E14161"/>
      <c r="F14161"/>
    </row>
    <row r="14162" spans="1:6">
      <c r="A14162"/>
      <c r="E14162"/>
      <c r="F14162"/>
    </row>
    <row r="14163" spans="1:6">
      <c r="A14163"/>
      <c r="E14163"/>
      <c r="F14163"/>
    </row>
    <row r="14164" spans="1:6">
      <c r="A14164"/>
      <c r="E14164"/>
      <c r="F14164"/>
    </row>
    <row r="14165" spans="1:6">
      <c r="A14165"/>
      <c r="E14165"/>
      <c r="F14165"/>
    </row>
    <row r="14166" spans="1:6">
      <c r="A14166"/>
      <c r="E14166"/>
      <c r="F14166"/>
    </row>
    <row r="14167" spans="1:6">
      <c r="A14167"/>
      <c r="E14167"/>
      <c r="F14167"/>
    </row>
    <row r="14168" spans="1:6">
      <c r="A14168"/>
      <c r="E14168"/>
      <c r="F14168"/>
    </row>
    <row r="14169" spans="1:6">
      <c r="A14169"/>
      <c r="E14169"/>
      <c r="F14169"/>
    </row>
    <row r="14170" spans="1:6">
      <c r="A14170"/>
      <c r="E14170"/>
      <c r="F14170"/>
    </row>
    <row r="14171" spans="1:6">
      <c r="A14171"/>
      <c r="E14171"/>
      <c r="F14171"/>
    </row>
    <row r="14172" spans="1:6">
      <c r="A14172"/>
      <c r="E14172"/>
      <c r="F14172"/>
    </row>
    <row r="14173" spans="1:6">
      <c r="A14173"/>
      <c r="E14173"/>
      <c r="F14173"/>
    </row>
    <row r="14174" spans="1:6">
      <c r="A14174"/>
      <c r="E14174"/>
      <c r="F14174"/>
    </row>
    <row r="14175" spans="1:6">
      <c r="A14175"/>
      <c r="E14175"/>
      <c r="F14175"/>
    </row>
    <row r="14176" spans="1:6">
      <c r="A14176"/>
      <c r="E14176"/>
      <c r="F14176"/>
    </row>
    <row r="14177" spans="1:6">
      <c r="A14177"/>
      <c r="E14177"/>
      <c r="F14177"/>
    </row>
    <row r="14178" spans="1:6">
      <c r="A14178"/>
      <c r="E14178"/>
      <c r="F14178"/>
    </row>
    <row r="14179" spans="1:6">
      <c r="A14179"/>
      <c r="E14179"/>
      <c r="F14179"/>
    </row>
    <row r="14180" spans="1:6">
      <c r="A14180"/>
      <c r="E14180"/>
      <c r="F14180"/>
    </row>
    <row r="14181" spans="1:6">
      <c r="A14181"/>
      <c r="E14181"/>
      <c r="F14181"/>
    </row>
    <row r="14182" spans="1:6">
      <c r="A14182"/>
      <c r="E14182"/>
      <c r="F14182"/>
    </row>
    <row r="14183" spans="1:6">
      <c r="A14183"/>
      <c r="E14183"/>
      <c r="F14183"/>
    </row>
    <row r="14184" spans="1:6">
      <c r="A14184"/>
      <c r="E14184"/>
      <c r="F14184"/>
    </row>
    <row r="14185" spans="1:6">
      <c r="A14185"/>
      <c r="E14185"/>
      <c r="F14185"/>
    </row>
    <row r="14186" spans="1:6">
      <c r="A14186"/>
      <c r="E14186"/>
      <c r="F14186"/>
    </row>
    <row r="14187" spans="1:6">
      <c r="A14187"/>
      <c r="E14187"/>
      <c r="F14187"/>
    </row>
    <row r="14188" spans="1:6">
      <c r="A14188"/>
      <c r="E14188"/>
      <c r="F14188"/>
    </row>
    <row r="14189" spans="1:6">
      <c r="A14189"/>
      <c r="E14189"/>
      <c r="F14189"/>
    </row>
    <row r="14190" spans="1:6">
      <c r="A14190"/>
      <c r="E14190"/>
      <c r="F14190"/>
    </row>
    <row r="14191" spans="1:6">
      <c r="A14191"/>
      <c r="E14191"/>
      <c r="F14191"/>
    </row>
    <row r="14192" spans="1:6">
      <c r="A14192"/>
      <c r="E14192"/>
      <c r="F14192"/>
    </row>
    <row r="14193" spans="1:6">
      <c r="A14193"/>
      <c r="E14193"/>
      <c r="F14193"/>
    </row>
    <row r="14194" spans="1:6">
      <c r="A14194"/>
      <c r="E14194"/>
      <c r="F14194"/>
    </row>
    <row r="14195" spans="1:6">
      <c r="A14195"/>
      <c r="E14195"/>
      <c r="F14195"/>
    </row>
    <row r="14196" spans="1:6">
      <c r="A14196"/>
      <c r="E14196"/>
      <c r="F14196"/>
    </row>
    <row r="14197" spans="1:6">
      <c r="A14197"/>
      <c r="E14197"/>
      <c r="F14197"/>
    </row>
    <row r="14198" spans="1:6">
      <c r="A14198"/>
      <c r="E14198"/>
      <c r="F14198"/>
    </row>
    <row r="14199" spans="1:6">
      <c r="A14199"/>
      <c r="E14199"/>
      <c r="F14199"/>
    </row>
    <row r="14200" spans="1:6">
      <c r="A14200"/>
      <c r="E14200"/>
      <c r="F14200"/>
    </row>
    <row r="14201" spans="1:6">
      <c r="A14201"/>
      <c r="E14201"/>
      <c r="F14201"/>
    </row>
    <row r="14202" spans="1:6">
      <c r="A14202"/>
      <c r="E14202"/>
      <c r="F14202"/>
    </row>
    <row r="14203" spans="1:6">
      <c r="A14203"/>
      <c r="E14203"/>
      <c r="F14203"/>
    </row>
    <row r="14204" spans="1:6">
      <c r="A14204"/>
      <c r="E14204"/>
      <c r="F14204"/>
    </row>
    <row r="14205" spans="1:6">
      <c r="A14205"/>
      <c r="E14205"/>
      <c r="F14205"/>
    </row>
    <row r="14206" spans="1:6">
      <c r="A14206"/>
      <c r="E14206"/>
      <c r="F14206"/>
    </row>
    <row r="14207" spans="1:6">
      <c r="A14207"/>
      <c r="E14207"/>
      <c r="F14207"/>
    </row>
    <row r="14208" spans="1:6">
      <c r="A14208"/>
      <c r="E14208"/>
      <c r="F14208"/>
    </row>
    <row r="14209" spans="1:6">
      <c r="A14209"/>
      <c r="E14209"/>
      <c r="F14209"/>
    </row>
    <row r="14210" spans="1:6">
      <c r="A14210"/>
      <c r="E14210"/>
      <c r="F14210"/>
    </row>
    <row r="14211" spans="1:6">
      <c r="A14211"/>
      <c r="E14211"/>
      <c r="F14211"/>
    </row>
    <row r="14212" spans="1:6">
      <c r="A14212"/>
      <c r="E14212"/>
      <c r="F14212"/>
    </row>
    <row r="14213" spans="1:6">
      <c r="A14213"/>
      <c r="E14213"/>
      <c r="F14213"/>
    </row>
    <row r="14214" spans="1:6">
      <c r="A14214"/>
      <c r="E14214"/>
      <c r="F14214"/>
    </row>
    <row r="14215" spans="1:6">
      <c r="A14215"/>
      <c r="E14215"/>
      <c r="F14215"/>
    </row>
    <row r="14216" spans="1:6">
      <c r="A14216"/>
      <c r="E14216"/>
      <c r="F14216"/>
    </row>
    <row r="14217" spans="1:6">
      <c r="A14217"/>
      <c r="E14217"/>
      <c r="F14217"/>
    </row>
    <row r="14218" spans="1:6">
      <c r="A14218"/>
      <c r="E14218"/>
      <c r="F14218"/>
    </row>
    <row r="14219" spans="1:6">
      <c r="A14219"/>
      <c r="E14219"/>
      <c r="F14219"/>
    </row>
    <row r="14220" spans="1:6">
      <c r="A14220"/>
      <c r="E14220"/>
      <c r="F14220"/>
    </row>
    <row r="14221" spans="1:6">
      <c r="A14221"/>
      <c r="E14221"/>
      <c r="F14221"/>
    </row>
    <row r="14222" spans="1:6">
      <c r="A14222"/>
      <c r="E14222"/>
      <c r="F14222"/>
    </row>
    <row r="14223" spans="1:6">
      <c r="A14223"/>
      <c r="E14223"/>
      <c r="F14223"/>
    </row>
    <row r="14224" spans="1:6">
      <c r="A14224"/>
      <c r="E14224"/>
      <c r="F14224"/>
    </row>
    <row r="14225" spans="1:6">
      <c r="A14225"/>
      <c r="E14225"/>
      <c r="F14225"/>
    </row>
    <row r="14226" spans="1:6">
      <c r="A14226"/>
      <c r="E14226"/>
      <c r="F14226"/>
    </row>
    <row r="14227" spans="1:6">
      <c r="A14227"/>
      <c r="E14227"/>
      <c r="F14227"/>
    </row>
    <row r="14228" spans="1:6">
      <c r="A14228"/>
      <c r="E14228"/>
      <c r="F14228"/>
    </row>
    <row r="14229" spans="1:6">
      <c r="A14229"/>
      <c r="E14229"/>
      <c r="F14229"/>
    </row>
    <row r="14230" spans="1:6">
      <c r="A14230"/>
      <c r="E14230"/>
      <c r="F14230"/>
    </row>
    <row r="14231" spans="1:6">
      <c r="A14231"/>
      <c r="E14231"/>
      <c r="F14231"/>
    </row>
    <row r="14232" spans="1:6">
      <c r="A14232"/>
      <c r="E14232"/>
      <c r="F14232"/>
    </row>
    <row r="14233" spans="1:6">
      <c r="A14233"/>
      <c r="E14233"/>
      <c r="F14233"/>
    </row>
    <row r="14234" spans="1:6">
      <c r="A14234"/>
      <c r="E14234"/>
      <c r="F14234"/>
    </row>
    <row r="14235" spans="1:6">
      <c r="A14235"/>
      <c r="E14235"/>
      <c r="F14235"/>
    </row>
    <row r="14236" spans="1:6">
      <c r="A14236"/>
      <c r="E14236"/>
      <c r="F14236"/>
    </row>
    <row r="14237" spans="1:6">
      <c r="A14237"/>
      <c r="E14237"/>
      <c r="F14237"/>
    </row>
    <row r="14238" spans="1:6">
      <c r="A14238"/>
      <c r="E14238"/>
      <c r="F14238"/>
    </row>
    <row r="14239" spans="1:6">
      <c r="A14239"/>
      <c r="E14239"/>
      <c r="F14239"/>
    </row>
    <row r="14240" spans="1:6">
      <c r="A14240"/>
      <c r="E14240"/>
      <c r="F14240"/>
    </row>
    <row r="14241" spans="1:6">
      <c r="A14241"/>
      <c r="E14241"/>
      <c r="F14241"/>
    </row>
    <row r="14242" spans="1:6">
      <c r="A14242"/>
      <c r="E14242"/>
      <c r="F14242"/>
    </row>
    <row r="14243" spans="1:6">
      <c r="A14243"/>
      <c r="E14243"/>
      <c r="F14243"/>
    </row>
    <row r="14244" spans="1:6">
      <c r="A14244"/>
      <c r="E14244"/>
      <c r="F14244"/>
    </row>
    <row r="14245" spans="1:6">
      <c r="A14245"/>
      <c r="E14245"/>
      <c r="F14245"/>
    </row>
    <row r="14246" spans="1:6">
      <c r="A14246"/>
      <c r="E14246"/>
      <c r="F14246"/>
    </row>
    <row r="14247" spans="1:6">
      <c r="A14247"/>
      <c r="E14247"/>
      <c r="F14247"/>
    </row>
    <row r="14248" spans="1:6">
      <c r="A14248"/>
      <c r="E14248"/>
      <c r="F14248"/>
    </row>
    <row r="14249" spans="1:6">
      <c r="A14249"/>
      <c r="E14249"/>
      <c r="F14249"/>
    </row>
    <row r="14250" spans="1:6">
      <c r="A14250"/>
      <c r="E14250"/>
      <c r="F14250"/>
    </row>
    <row r="14251" spans="1:6">
      <c r="A14251"/>
      <c r="E14251"/>
      <c r="F14251"/>
    </row>
    <row r="14252" spans="1:6">
      <c r="A14252"/>
      <c r="E14252"/>
      <c r="F14252"/>
    </row>
    <row r="14253" spans="1:6">
      <c r="A14253"/>
      <c r="E14253"/>
      <c r="F14253"/>
    </row>
    <row r="14254" spans="1:6">
      <c r="A14254"/>
      <c r="E14254"/>
      <c r="F14254"/>
    </row>
    <row r="14255" spans="1:6">
      <c r="A14255"/>
      <c r="E14255"/>
      <c r="F14255"/>
    </row>
    <row r="14256" spans="1:6">
      <c r="A14256"/>
      <c r="E14256"/>
      <c r="F14256"/>
    </row>
    <row r="14257" spans="1:6">
      <c r="A14257"/>
      <c r="E14257"/>
      <c r="F14257"/>
    </row>
    <row r="14258" spans="1:6">
      <c r="A14258"/>
      <c r="E14258"/>
      <c r="F14258"/>
    </row>
    <row r="14259" spans="1:6">
      <c r="A14259"/>
      <c r="E14259"/>
      <c r="F14259"/>
    </row>
    <row r="14260" spans="1:6">
      <c r="A14260"/>
      <c r="E14260"/>
      <c r="F14260"/>
    </row>
    <row r="14261" spans="1:6">
      <c r="A14261"/>
      <c r="E14261"/>
      <c r="F14261"/>
    </row>
    <row r="14262" spans="1:6">
      <c r="A14262"/>
      <c r="E14262"/>
      <c r="F14262"/>
    </row>
    <row r="14263" spans="1:6">
      <c r="A14263"/>
      <c r="E14263"/>
      <c r="F14263"/>
    </row>
    <row r="14264" spans="1:6">
      <c r="A14264"/>
      <c r="E14264"/>
      <c r="F14264"/>
    </row>
    <row r="14265" spans="1:6">
      <c r="A14265"/>
      <c r="E14265"/>
      <c r="F14265"/>
    </row>
    <row r="14266" spans="1:6">
      <c r="A14266"/>
      <c r="E14266"/>
      <c r="F14266"/>
    </row>
    <row r="14267" spans="1:6">
      <c r="A14267"/>
      <c r="E14267"/>
      <c r="F14267"/>
    </row>
    <row r="14268" spans="1:6">
      <c r="A14268"/>
      <c r="E14268"/>
      <c r="F14268"/>
    </row>
    <row r="14269" spans="1:6">
      <c r="A14269"/>
      <c r="E14269"/>
      <c r="F14269"/>
    </row>
    <row r="14270" spans="1:6">
      <c r="A14270"/>
      <c r="E14270"/>
      <c r="F14270"/>
    </row>
    <row r="14271" spans="1:6">
      <c r="A14271"/>
      <c r="E14271"/>
      <c r="F14271"/>
    </row>
    <row r="14272" spans="1:6">
      <c r="A14272"/>
      <c r="E14272"/>
      <c r="F14272"/>
    </row>
    <row r="14273" spans="1:6">
      <c r="A14273"/>
      <c r="E14273"/>
      <c r="F14273"/>
    </row>
    <row r="14274" spans="1:6">
      <c r="A14274"/>
      <c r="E14274"/>
      <c r="F14274"/>
    </row>
    <row r="14275" spans="1:6">
      <c r="A14275"/>
      <c r="E14275"/>
      <c r="F14275"/>
    </row>
    <row r="14276" spans="1:6">
      <c r="A14276"/>
      <c r="E14276"/>
      <c r="F14276"/>
    </row>
    <row r="14277" spans="1:6">
      <c r="A14277"/>
      <c r="E14277"/>
      <c r="F14277"/>
    </row>
    <row r="14278" spans="1:6">
      <c r="A14278"/>
      <c r="E14278"/>
      <c r="F14278"/>
    </row>
    <row r="14279" spans="1:6">
      <c r="A14279"/>
      <c r="E14279"/>
      <c r="F14279"/>
    </row>
    <row r="14280" spans="1:6">
      <c r="A14280"/>
      <c r="E14280"/>
      <c r="F14280"/>
    </row>
    <row r="14281" spans="1:6">
      <c r="A14281"/>
      <c r="E14281"/>
      <c r="F14281"/>
    </row>
    <row r="14282" spans="1:6">
      <c r="A14282"/>
      <c r="E14282"/>
      <c r="F14282"/>
    </row>
    <row r="14283" spans="1:6">
      <c r="A14283"/>
      <c r="E14283"/>
      <c r="F14283"/>
    </row>
    <row r="14284" spans="1:6">
      <c r="A14284"/>
      <c r="E14284"/>
      <c r="F14284"/>
    </row>
    <row r="14285" spans="1:6">
      <c r="A14285"/>
      <c r="E14285"/>
      <c r="F14285"/>
    </row>
    <row r="14286" spans="1:6">
      <c r="A14286"/>
      <c r="E14286"/>
      <c r="F14286"/>
    </row>
    <row r="14287" spans="1:6">
      <c r="A14287"/>
      <c r="E14287"/>
      <c r="F14287"/>
    </row>
    <row r="14288" spans="1:6">
      <c r="A14288"/>
      <c r="E14288"/>
      <c r="F14288"/>
    </row>
    <row r="14289" spans="1:6">
      <c r="A14289"/>
      <c r="E14289"/>
      <c r="F14289"/>
    </row>
    <row r="14290" spans="1:6">
      <c r="A14290"/>
      <c r="E14290"/>
      <c r="F14290"/>
    </row>
    <row r="14291" spans="1:6">
      <c r="A14291"/>
      <c r="E14291"/>
      <c r="F14291"/>
    </row>
    <row r="14292" spans="1:6">
      <c r="A14292"/>
      <c r="E14292"/>
      <c r="F14292"/>
    </row>
    <row r="14293" spans="1:6">
      <c r="A14293"/>
      <c r="E14293"/>
      <c r="F14293"/>
    </row>
    <row r="14294" spans="1:6">
      <c r="A14294"/>
      <c r="E14294"/>
      <c r="F14294"/>
    </row>
    <row r="14295" spans="1:6">
      <c r="A14295"/>
      <c r="E14295"/>
      <c r="F14295"/>
    </row>
    <row r="14296" spans="1:6">
      <c r="A14296"/>
      <c r="E14296"/>
      <c r="F14296"/>
    </row>
    <row r="14297" spans="1:6">
      <c r="A14297"/>
      <c r="E14297"/>
      <c r="F14297"/>
    </row>
    <row r="14298" spans="1:6">
      <c r="A14298"/>
      <c r="E14298"/>
      <c r="F14298"/>
    </row>
    <row r="14299" spans="1:6">
      <c r="A14299"/>
      <c r="E14299"/>
      <c r="F14299"/>
    </row>
    <row r="14300" spans="1:6">
      <c r="A14300"/>
      <c r="E14300"/>
      <c r="F14300"/>
    </row>
    <row r="14301" spans="1:6">
      <c r="A14301"/>
      <c r="E14301"/>
      <c r="F14301"/>
    </row>
    <row r="14302" spans="1:6">
      <c r="A14302"/>
      <c r="E14302"/>
      <c r="F14302"/>
    </row>
    <row r="14303" spans="1:6">
      <c r="A14303"/>
      <c r="E14303"/>
      <c r="F14303"/>
    </row>
    <row r="14304" spans="1:6">
      <c r="A14304"/>
      <c r="E14304"/>
      <c r="F14304"/>
    </row>
    <row r="14305" spans="1:6">
      <c r="A14305"/>
      <c r="E14305"/>
      <c r="F14305"/>
    </row>
    <row r="14306" spans="1:6">
      <c r="A14306"/>
      <c r="E14306"/>
      <c r="F14306"/>
    </row>
    <row r="14307" spans="1:6">
      <c r="A14307"/>
      <c r="E14307"/>
      <c r="F14307"/>
    </row>
    <row r="14308" spans="1:6">
      <c r="A14308"/>
      <c r="E14308"/>
      <c r="F14308"/>
    </row>
    <row r="14309" spans="1:6">
      <c r="A14309"/>
      <c r="E14309"/>
      <c r="F14309"/>
    </row>
    <row r="14310" spans="1:6">
      <c r="A14310"/>
      <c r="E14310"/>
      <c r="F14310"/>
    </row>
    <row r="14311" spans="1:6">
      <c r="A14311"/>
      <c r="E14311"/>
      <c r="F14311"/>
    </row>
    <row r="14312" spans="1:6">
      <c r="A14312"/>
      <c r="E14312"/>
      <c r="F14312"/>
    </row>
    <row r="14313" spans="1:6">
      <c r="A14313"/>
      <c r="E14313"/>
      <c r="F14313"/>
    </row>
    <row r="14314" spans="1:6">
      <c r="A14314"/>
      <c r="E14314"/>
      <c r="F14314"/>
    </row>
    <row r="14315" spans="1:6">
      <c r="A14315"/>
      <c r="E14315"/>
      <c r="F14315"/>
    </row>
    <row r="14316" spans="1:6">
      <c r="A14316"/>
      <c r="E14316"/>
      <c r="F14316"/>
    </row>
    <row r="14317" spans="1:6">
      <c r="A14317"/>
      <c r="E14317"/>
      <c r="F14317"/>
    </row>
    <row r="14318" spans="1:6">
      <c r="A14318"/>
      <c r="E14318"/>
      <c r="F14318"/>
    </row>
    <row r="14319" spans="1:6">
      <c r="A14319"/>
      <c r="E14319"/>
      <c r="F14319"/>
    </row>
    <row r="14320" spans="1:6">
      <c r="A14320"/>
      <c r="E14320"/>
      <c r="F14320"/>
    </row>
    <row r="14321" spans="1:6">
      <c r="A14321"/>
      <c r="E14321"/>
      <c r="F14321"/>
    </row>
    <row r="14322" spans="1:6">
      <c r="A14322"/>
      <c r="E14322"/>
      <c r="F14322"/>
    </row>
    <row r="14323" spans="1:6">
      <c r="A14323"/>
      <c r="E14323"/>
      <c r="F14323"/>
    </row>
    <row r="14324" spans="1:6">
      <c r="A14324"/>
      <c r="E14324"/>
      <c r="F14324"/>
    </row>
    <row r="14325" spans="1:6">
      <c r="A14325"/>
      <c r="E14325"/>
      <c r="F14325"/>
    </row>
    <row r="14326" spans="1:6">
      <c r="A14326"/>
      <c r="E14326"/>
      <c r="F14326"/>
    </row>
    <row r="14327" spans="1:6">
      <c r="A14327"/>
      <c r="E14327"/>
      <c r="F14327"/>
    </row>
    <row r="14328" spans="1:6">
      <c r="A14328"/>
      <c r="E14328"/>
      <c r="F14328"/>
    </row>
    <row r="14329" spans="1:6">
      <c r="A14329"/>
      <c r="E14329"/>
      <c r="F14329"/>
    </row>
    <row r="14330" spans="1:6">
      <c r="A14330"/>
      <c r="E14330"/>
      <c r="F14330"/>
    </row>
    <row r="14331" spans="1:6">
      <c r="A14331"/>
      <c r="E14331"/>
      <c r="F14331"/>
    </row>
    <row r="14332" spans="1:6">
      <c r="A14332"/>
      <c r="E14332"/>
      <c r="F14332"/>
    </row>
    <row r="14333" spans="1:6">
      <c r="A14333"/>
      <c r="E14333"/>
      <c r="F14333"/>
    </row>
    <row r="14334" spans="1:6">
      <c r="A14334"/>
      <c r="E14334"/>
      <c r="F14334"/>
    </row>
    <row r="14335" spans="1:6">
      <c r="A14335"/>
      <c r="E14335"/>
      <c r="F14335"/>
    </row>
    <row r="14336" spans="1:6">
      <c r="A14336"/>
      <c r="E14336"/>
      <c r="F14336"/>
    </row>
    <row r="14337" spans="1:6">
      <c r="A14337"/>
      <c r="E14337"/>
      <c r="F14337"/>
    </row>
    <row r="14338" spans="1:6">
      <c r="A14338"/>
      <c r="E14338"/>
      <c r="F14338"/>
    </row>
    <row r="14339" spans="1:6">
      <c r="A14339"/>
      <c r="E14339"/>
      <c r="F14339"/>
    </row>
    <row r="14340" spans="1:6">
      <c r="A14340"/>
      <c r="E14340"/>
      <c r="F14340"/>
    </row>
    <row r="14341" spans="1:6">
      <c r="A14341"/>
      <c r="E14341"/>
      <c r="F14341"/>
    </row>
    <row r="14342" spans="1:6">
      <c r="A14342"/>
      <c r="E14342"/>
      <c r="F14342"/>
    </row>
    <row r="14343" spans="1:6">
      <c r="A14343"/>
      <c r="E14343"/>
      <c r="F14343"/>
    </row>
    <row r="14344" spans="1:6">
      <c r="A14344"/>
      <c r="E14344"/>
      <c r="F14344"/>
    </row>
    <row r="14345" spans="1:6">
      <c r="A14345"/>
      <c r="E14345"/>
      <c r="F14345"/>
    </row>
    <row r="14346" spans="1:6">
      <c r="A14346"/>
      <c r="E14346"/>
      <c r="F14346"/>
    </row>
    <row r="14347" spans="1:6">
      <c r="A14347"/>
      <c r="E14347"/>
      <c r="F14347"/>
    </row>
    <row r="14348" spans="1:6">
      <c r="A14348"/>
      <c r="E14348"/>
      <c r="F14348"/>
    </row>
    <row r="14349" spans="1:6">
      <c r="A14349"/>
      <c r="E14349"/>
      <c r="F14349"/>
    </row>
    <row r="14350" spans="1:6">
      <c r="A14350"/>
      <c r="E14350"/>
      <c r="F14350"/>
    </row>
    <row r="14351" spans="1:6">
      <c r="A14351"/>
      <c r="E14351"/>
      <c r="F14351"/>
    </row>
    <row r="14352" spans="1:6">
      <c r="A14352"/>
      <c r="E14352"/>
      <c r="F14352"/>
    </row>
    <row r="14353" spans="1:6">
      <c r="A14353"/>
      <c r="E14353"/>
      <c r="F14353"/>
    </row>
    <row r="14354" spans="1:6">
      <c r="A14354"/>
      <c r="E14354"/>
      <c r="F14354"/>
    </row>
    <row r="14355" spans="1:6">
      <c r="A14355"/>
      <c r="E14355"/>
      <c r="F14355"/>
    </row>
    <row r="14356" spans="1:6">
      <c r="A14356"/>
      <c r="E14356"/>
      <c r="F14356"/>
    </row>
    <row r="14357" spans="1:6">
      <c r="A14357"/>
      <c r="E14357"/>
      <c r="F14357"/>
    </row>
    <row r="14358" spans="1:6">
      <c r="A14358"/>
      <c r="E14358"/>
      <c r="F14358"/>
    </row>
    <row r="14359" spans="1:6">
      <c r="A14359"/>
      <c r="E14359"/>
      <c r="F14359"/>
    </row>
    <row r="14360" spans="1:6">
      <c r="A14360"/>
      <c r="E14360"/>
      <c r="F14360"/>
    </row>
    <row r="14361" spans="1:6">
      <c r="A14361"/>
      <c r="E14361"/>
      <c r="F14361"/>
    </row>
    <row r="14362" spans="1:6">
      <c r="A14362"/>
      <c r="E14362"/>
      <c r="F14362"/>
    </row>
    <row r="14363" spans="1:6">
      <c r="A14363"/>
      <c r="E14363"/>
      <c r="F14363"/>
    </row>
    <row r="14364" spans="1:6">
      <c r="A14364"/>
      <c r="E14364"/>
      <c r="F14364"/>
    </row>
    <row r="14365" spans="1:6">
      <c r="A14365"/>
      <c r="E14365"/>
      <c r="F14365"/>
    </row>
    <row r="14366" spans="1:6">
      <c r="A14366"/>
      <c r="E14366"/>
      <c r="F14366"/>
    </row>
    <row r="14367" spans="1:6">
      <c r="A14367"/>
      <c r="E14367"/>
      <c r="F14367"/>
    </row>
    <row r="14368" spans="1:6">
      <c r="A14368"/>
      <c r="E14368"/>
      <c r="F14368"/>
    </row>
    <row r="14369" spans="1:6">
      <c r="A14369"/>
      <c r="E14369"/>
      <c r="F14369"/>
    </row>
    <row r="14370" spans="1:6">
      <c r="A14370"/>
      <c r="E14370"/>
      <c r="F14370"/>
    </row>
    <row r="14371" spans="1:6">
      <c r="A14371"/>
      <c r="E14371"/>
      <c r="F14371"/>
    </row>
    <row r="14372" spans="1:6">
      <c r="A14372"/>
      <c r="E14372"/>
      <c r="F14372"/>
    </row>
    <row r="14373" spans="1:6">
      <c r="A14373"/>
      <c r="E14373"/>
      <c r="F14373"/>
    </row>
    <row r="14374" spans="1:6">
      <c r="A14374"/>
      <c r="E14374"/>
      <c r="F14374"/>
    </row>
    <row r="14375" spans="1:6">
      <c r="A14375"/>
      <c r="E14375"/>
      <c r="F14375"/>
    </row>
    <row r="14376" spans="1:6">
      <c r="A14376"/>
      <c r="E14376"/>
      <c r="F14376"/>
    </row>
    <row r="14377" spans="1:6">
      <c r="A14377"/>
      <c r="E14377"/>
      <c r="F14377"/>
    </row>
    <row r="14378" spans="1:6">
      <c r="A14378"/>
      <c r="E14378"/>
      <c r="F14378"/>
    </row>
    <row r="14379" spans="1:6">
      <c r="A14379"/>
      <c r="E14379"/>
      <c r="F14379"/>
    </row>
    <row r="14380" spans="1:6">
      <c r="A14380"/>
      <c r="E14380"/>
      <c r="F14380"/>
    </row>
    <row r="14381" spans="1:6">
      <c r="A14381"/>
      <c r="E14381"/>
      <c r="F14381"/>
    </row>
    <row r="14382" spans="1:6">
      <c r="A14382"/>
      <c r="E14382"/>
      <c r="F14382"/>
    </row>
    <row r="14383" spans="1:6">
      <c r="A14383"/>
      <c r="E14383"/>
      <c r="F14383"/>
    </row>
    <row r="14384" spans="1:6">
      <c r="A14384"/>
      <c r="E14384"/>
      <c r="F14384"/>
    </row>
    <row r="14385" spans="1:6">
      <c r="A14385"/>
      <c r="E14385"/>
      <c r="F14385"/>
    </row>
    <row r="14386" spans="1:6">
      <c r="A14386"/>
      <c r="E14386"/>
      <c r="F14386"/>
    </row>
    <row r="14387" spans="1:6">
      <c r="A14387"/>
      <c r="E14387"/>
      <c r="F14387"/>
    </row>
    <row r="14388" spans="1:6">
      <c r="A14388"/>
      <c r="E14388"/>
      <c r="F14388"/>
    </row>
    <row r="14389" spans="1:6">
      <c r="A14389"/>
      <c r="E14389"/>
      <c r="F14389"/>
    </row>
    <row r="14390" spans="1:6">
      <c r="A14390"/>
      <c r="E14390"/>
      <c r="F14390"/>
    </row>
    <row r="14391" spans="1:6">
      <c r="A14391"/>
      <c r="E14391"/>
      <c r="F14391"/>
    </row>
    <row r="14392" spans="1:6">
      <c r="A14392"/>
      <c r="E14392"/>
      <c r="F14392"/>
    </row>
    <row r="14393" spans="1:6">
      <c r="A14393"/>
      <c r="E14393"/>
      <c r="F14393"/>
    </row>
    <row r="14394" spans="1:6">
      <c r="A14394"/>
      <c r="E14394"/>
      <c r="F14394"/>
    </row>
    <row r="14395" spans="1:6">
      <c r="A14395"/>
      <c r="E14395"/>
      <c r="F14395"/>
    </row>
    <row r="14396" spans="1:6">
      <c r="A14396"/>
      <c r="E14396"/>
      <c r="F14396"/>
    </row>
    <row r="14397" spans="1:6">
      <c r="A14397"/>
      <c r="E14397"/>
      <c r="F14397"/>
    </row>
    <row r="14398" spans="1:6">
      <c r="A14398"/>
      <c r="E14398"/>
      <c r="F14398"/>
    </row>
    <row r="14399" spans="1:6">
      <c r="A14399"/>
      <c r="E14399"/>
      <c r="F14399"/>
    </row>
    <row r="14400" spans="1:6">
      <c r="A14400"/>
      <c r="E14400"/>
      <c r="F14400"/>
    </row>
    <row r="14401" spans="1:6">
      <c r="A14401"/>
      <c r="E14401"/>
      <c r="F14401"/>
    </row>
    <row r="14402" spans="1:6">
      <c r="A14402"/>
      <c r="E14402"/>
      <c r="F14402"/>
    </row>
    <row r="14403" spans="1:6">
      <c r="A14403"/>
      <c r="E14403"/>
      <c r="F14403"/>
    </row>
    <row r="14404" spans="1:6">
      <c r="A14404"/>
      <c r="E14404"/>
      <c r="F14404"/>
    </row>
    <row r="14405" spans="1:6">
      <c r="A14405"/>
      <c r="E14405"/>
      <c r="F14405"/>
    </row>
    <row r="14406" spans="1:6">
      <c r="A14406"/>
      <c r="E14406"/>
      <c r="F14406"/>
    </row>
    <row r="14407" spans="1:6">
      <c r="A14407"/>
      <c r="E14407"/>
      <c r="F14407"/>
    </row>
    <row r="14408" spans="1:6">
      <c r="A14408"/>
      <c r="E14408"/>
      <c r="F14408"/>
    </row>
    <row r="14409" spans="1:6">
      <c r="A14409"/>
      <c r="E14409"/>
      <c r="F14409"/>
    </row>
    <row r="14410" spans="1:6">
      <c r="A14410"/>
      <c r="E14410"/>
      <c r="F14410"/>
    </row>
    <row r="14411" spans="1:6">
      <c r="A14411"/>
      <c r="E14411"/>
      <c r="F14411"/>
    </row>
    <row r="14412" spans="1:6">
      <c r="A14412"/>
      <c r="E14412"/>
      <c r="F14412"/>
    </row>
    <row r="14413" spans="1:6">
      <c r="A14413"/>
      <c r="E14413"/>
      <c r="F14413"/>
    </row>
    <row r="14414" spans="1:6">
      <c r="A14414"/>
      <c r="E14414"/>
      <c r="F14414"/>
    </row>
    <row r="14415" spans="1:6">
      <c r="A14415"/>
      <c r="E14415"/>
      <c r="F14415"/>
    </row>
    <row r="14416" spans="1:6">
      <c r="A14416"/>
      <c r="E14416"/>
      <c r="F14416"/>
    </row>
    <row r="14417" spans="1:6">
      <c r="A14417"/>
      <c r="E14417"/>
      <c r="F14417"/>
    </row>
    <row r="14418" spans="1:6">
      <c r="A14418"/>
      <c r="E14418"/>
      <c r="F14418"/>
    </row>
    <row r="14419" spans="1:6">
      <c r="A14419"/>
      <c r="E14419"/>
      <c r="F14419"/>
    </row>
    <row r="14420" spans="1:6">
      <c r="A14420"/>
      <c r="E14420"/>
      <c r="F14420"/>
    </row>
    <row r="14421" spans="1:6">
      <c r="A14421"/>
      <c r="E14421"/>
      <c r="F14421"/>
    </row>
    <row r="14422" spans="1:6">
      <c r="A14422"/>
      <c r="E14422"/>
      <c r="F14422"/>
    </row>
    <row r="14423" spans="1:6">
      <c r="A14423"/>
      <c r="E14423"/>
      <c r="F14423"/>
    </row>
    <row r="14424" spans="1:6">
      <c r="A14424"/>
      <c r="E14424"/>
      <c r="F14424"/>
    </row>
    <row r="14425" spans="1:6">
      <c r="A14425"/>
      <c r="E14425"/>
      <c r="F14425"/>
    </row>
    <row r="14426" spans="1:6">
      <c r="A14426"/>
      <c r="E14426"/>
      <c r="F14426"/>
    </row>
    <row r="14427" spans="1:6">
      <c r="A14427"/>
      <c r="E14427"/>
      <c r="F14427"/>
    </row>
    <row r="14428" spans="1:6">
      <c r="A14428"/>
      <c r="E14428"/>
      <c r="F14428"/>
    </row>
    <row r="14429" spans="1:6">
      <c r="A14429"/>
      <c r="E14429"/>
      <c r="F14429"/>
    </row>
    <row r="14430" spans="1:6">
      <c r="A14430"/>
      <c r="E14430"/>
      <c r="F14430"/>
    </row>
    <row r="14431" spans="1:6">
      <c r="A14431"/>
      <c r="E14431"/>
      <c r="F14431"/>
    </row>
    <row r="14432" spans="1:6">
      <c r="A14432"/>
      <c r="E14432"/>
      <c r="F14432"/>
    </row>
    <row r="14433" spans="1:6">
      <c r="A14433"/>
      <c r="E14433"/>
      <c r="F14433"/>
    </row>
    <row r="14434" spans="1:6">
      <c r="A14434"/>
      <c r="E14434"/>
      <c r="F14434"/>
    </row>
    <row r="14435" spans="1:6">
      <c r="A14435"/>
      <c r="E14435"/>
      <c r="F14435"/>
    </row>
    <row r="14436" spans="1:6">
      <c r="A14436"/>
      <c r="E14436"/>
      <c r="F14436"/>
    </row>
    <row r="14437" spans="1:6">
      <c r="A14437"/>
      <c r="E14437"/>
      <c r="F14437"/>
    </row>
    <row r="14438" spans="1:6">
      <c r="A14438"/>
      <c r="E14438"/>
      <c r="F14438"/>
    </row>
    <row r="14439" spans="1:6">
      <c r="A14439"/>
      <c r="E14439"/>
      <c r="F14439"/>
    </row>
    <row r="14440" spans="1:6">
      <c r="A14440"/>
      <c r="E14440"/>
      <c r="F14440"/>
    </row>
    <row r="14441" spans="1:6">
      <c r="A14441"/>
      <c r="E14441"/>
      <c r="F14441"/>
    </row>
    <row r="14442" spans="1:6">
      <c r="A14442"/>
      <c r="E14442"/>
      <c r="F14442"/>
    </row>
    <row r="14443" spans="1:6">
      <c r="A14443"/>
      <c r="E14443"/>
      <c r="F14443"/>
    </row>
    <row r="14444" spans="1:6">
      <c r="A14444"/>
      <c r="E14444"/>
      <c r="F14444"/>
    </row>
    <row r="14445" spans="1:6">
      <c r="A14445"/>
      <c r="E14445"/>
      <c r="F14445"/>
    </row>
    <row r="14446" spans="1:6">
      <c r="A14446"/>
      <c r="E14446"/>
      <c r="F14446"/>
    </row>
    <row r="14447" spans="1:6">
      <c r="A14447"/>
      <c r="E14447"/>
      <c r="F14447"/>
    </row>
    <row r="14448" spans="1:6">
      <c r="A14448"/>
      <c r="E14448"/>
      <c r="F14448"/>
    </row>
    <row r="14449" spans="1:6">
      <c r="A14449"/>
      <c r="E14449"/>
      <c r="F14449"/>
    </row>
    <row r="14450" spans="1:6">
      <c r="A14450"/>
      <c r="E14450"/>
      <c r="F14450"/>
    </row>
    <row r="14451" spans="1:6">
      <c r="A14451"/>
      <c r="E14451"/>
      <c r="F14451"/>
    </row>
    <row r="14452" spans="1:6">
      <c r="A14452"/>
      <c r="E14452"/>
      <c r="F14452"/>
    </row>
    <row r="14453" spans="1:6">
      <c r="A14453"/>
      <c r="E14453"/>
      <c r="F14453"/>
    </row>
    <row r="14454" spans="1:6">
      <c r="A14454"/>
      <c r="E14454"/>
      <c r="F14454"/>
    </row>
    <row r="14455" spans="1:6">
      <c r="A14455"/>
      <c r="E14455"/>
      <c r="F14455"/>
    </row>
    <row r="14456" spans="1:6">
      <c r="A14456"/>
      <c r="E14456"/>
      <c r="F14456"/>
    </row>
    <row r="14457" spans="1:6">
      <c r="A14457"/>
      <c r="E14457"/>
      <c r="F14457"/>
    </row>
    <row r="14458" spans="1:6">
      <c r="A14458"/>
      <c r="E14458"/>
      <c r="F14458"/>
    </row>
    <row r="14459" spans="1:6">
      <c r="A14459"/>
      <c r="E14459"/>
      <c r="F14459"/>
    </row>
    <row r="14460" spans="1:6">
      <c r="A14460"/>
      <c r="E14460"/>
      <c r="F14460"/>
    </row>
    <row r="14461" spans="1:6">
      <c r="A14461"/>
      <c r="E14461"/>
      <c r="F14461"/>
    </row>
    <row r="14462" spans="1:6">
      <c r="A14462"/>
      <c r="E14462"/>
      <c r="F14462"/>
    </row>
    <row r="14463" spans="1:6">
      <c r="A14463"/>
      <c r="E14463"/>
      <c r="F14463"/>
    </row>
    <row r="14464" spans="1:6">
      <c r="A14464"/>
      <c r="E14464"/>
      <c r="F14464"/>
    </row>
    <row r="14465" spans="1:6">
      <c r="A14465"/>
      <c r="E14465"/>
      <c r="F14465"/>
    </row>
    <row r="14466" spans="1:6">
      <c r="A14466"/>
      <c r="E14466"/>
      <c r="F14466"/>
    </row>
    <row r="14467" spans="1:6">
      <c r="A14467"/>
      <c r="E14467"/>
      <c r="F14467"/>
    </row>
    <row r="14468" spans="1:6">
      <c r="A14468"/>
      <c r="E14468"/>
      <c r="F14468"/>
    </row>
    <row r="14469" spans="1:6">
      <c r="A14469"/>
      <c r="E14469"/>
      <c r="F14469"/>
    </row>
    <row r="14470" spans="1:6">
      <c r="A14470"/>
      <c r="E14470"/>
      <c r="F14470"/>
    </row>
    <row r="14471" spans="1:6">
      <c r="A14471"/>
      <c r="E14471"/>
      <c r="F14471"/>
    </row>
    <row r="14472" spans="1:6">
      <c r="A14472"/>
      <c r="E14472"/>
      <c r="F14472"/>
    </row>
    <row r="14473" spans="1:6">
      <c r="A14473"/>
      <c r="E14473"/>
      <c r="F14473"/>
    </row>
    <row r="14474" spans="1:6">
      <c r="A14474"/>
      <c r="E14474"/>
      <c r="F14474"/>
    </row>
    <row r="14475" spans="1:6">
      <c r="A14475"/>
      <c r="E14475"/>
      <c r="F14475"/>
    </row>
    <row r="14476" spans="1:6">
      <c r="A14476"/>
      <c r="E14476"/>
      <c r="F14476"/>
    </row>
    <row r="14477" spans="1:6">
      <c r="A14477"/>
      <c r="E14477"/>
      <c r="F14477"/>
    </row>
    <row r="14478" spans="1:6">
      <c r="A14478"/>
      <c r="E14478"/>
      <c r="F14478"/>
    </row>
    <row r="14479" spans="1:6">
      <c r="A14479"/>
      <c r="E14479"/>
      <c r="F14479"/>
    </row>
    <row r="14480" spans="1:6">
      <c r="A14480"/>
      <c r="E14480"/>
      <c r="F14480"/>
    </row>
    <row r="14481" spans="1:6">
      <c r="A14481"/>
      <c r="E14481"/>
      <c r="F14481"/>
    </row>
    <row r="14482" spans="1:6">
      <c r="A14482"/>
      <c r="E14482"/>
      <c r="F14482"/>
    </row>
    <row r="14483" spans="1:6">
      <c r="A14483"/>
      <c r="E14483"/>
      <c r="F14483"/>
    </row>
    <row r="14484" spans="1:6">
      <c r="A14484"/>
      <c r="E14484"/>
      <c r="F14484"/>
    </row>
    <row r="14485" spans="1:6">
      <c r="A14485"/>
      <c r="E14485"/>
      <c r="F14485"/>
    </row>
    <row r="14486" spans="1:6">
      <c r="A14486"/>
      <c r="E14486"/>
      <c r="F14486"/>
    </row>
    <row r="14487" spans="1:6">
      <c r="A14487"/>
      <c r="E14487"/>
      <c r="F14487"/>
    </row>
    <row r="14488" spans="1:6">
      <c r="A14488"/>
      <c r="E14488"/>
      <c r="F14488"/>
    </row>
    <row r="14489" spans="1:6">
      <c r="A14489"/>
      <c r="E14489"/>
      <c r="F14489"/>
    </row>
    <row r="14490" spans="1:6">
      <c r="A14490"/>
      <c r="E14490"/>
      <c r="F14490"/>
    </row>
    <row r="14491" spans="1:6">
      <c r="A14491"/>
      <c r="E14491"/>
      <c r="F14491"/>
    </row>
    <row r="14492" spans="1:6">
      <c r="A14492"/>
      <c r="E14492"/>
      <c r="F14492"/>
    </row>
    <row r="14493" spans="1:6">
      <c r="A14493"/>
      <c r="E14493"/>
      <c r="F14493"/>
    </row>
    <row r="14494" spans="1:6">
      <c r="A14494"/>
      <c r="E14494"/>
      <c r="F14494"/>
    </row>
    <row r="14495" spans="1:6">
      <c r="A14495"/>
      <c r="E14495"/>
      <c r="F14495"/>
    </row>
    <row r="14496" spans="1:6">
      <c r="A14496"/>
      <c r="E14496"/>
      <c r="F14496"/>
    </row>
    <row r="14497" spans="1:6">
      <c r="A14497"/>
      <c r="E14497"/>
      <c r="F14497"/>
    </row>
    <row r="14498" spans="1:6">
      <c r="A14498"/>
      <c r="E14498"/>
      <c r="F14498"/>
    </row>
    <row r="14499" spans="1:6">
      <c r="A14499"/>
      <c r="E14499"/>
      <c r="F14499"/>
    </row>
    <row r="14500" spans="1:6">
      <c r="A14500"/>
      <c r="E14500"/>
      <c r="F14500"/>
    </row>
    <row r="14501" spans="1:6">
      <c r="A14501"/>
      <c r="E14501"/>
      <c r="F14501"/>
    </row>
    <row r="14502" spans="1:6">
      <c r="A14502"/>
      <c r="E14502"/>
      <c r="F14502"/>
    </row>
    <row r="14503" spans="1:6">
      <c r="A14503"/>
      <c r="E14503"/>
      <c r="F14503"/>
    </row>
    <row r="14504" spans="1:6">
      <c r="A14504"/>
      <c r="E14504"/>
      <c r="F14504"/>
    </row>
    <row r="14505" spans="1:6">
      <c r="A14505"/>
      <c r="E14505"/>
      <c r="F14505"/>
    </row>
    <row r="14506" spans="1:6">
      <c r="A14506"/>
      <c r="E14506"/>
      <c r="F14506"/>
    </row>
    <row r="14507" spans="1:6">
      <c r="A14507"/>
      <c r="E14507"/>
      <c r="F14507"/>
    </row>
    <row r="14508" spans="1:6">
      <c r="A14508"/>
      <c r="E14508"/>
      <c r="F14508"/>
    </row>
    <row r="14509" spans="1:6">
      <c r="A14509"/>
      <c r="E14509"/>
      <c r="F14509"/>
    </row>
    <row r="14510" spans="1:6">
      <c r="A14510"/>
      <c r="E14510"/>
      <c r="F14510"/>
    </row>
    <row r="14511" spans="1:6">
      <c r="A14511"/>
      <c r="E14511"/>
      <c r="F14511"/>
    </row>
    <row r="14512" spans="1:6">
      <c r="A14512"/>
      <c r="E14512"/>
      <c r="F14512"/>
    </row>
    <row r="14513" spans="1:6">
      <c r="A14513"/>
      <c r="E14513"/>
      <c r="F14513"/>
    </row>
    <row r="14514" spans="1:6">
      <c r="A14514"/>
      <c r="E14514"/>
      <c r="F14514"/>
    </row>
    <row r="14515" spans="1:6">
      <c r="A14515"/>
      <c r="E14515"/>
      <c r="F14515"/>
    </row>
    <row r="14516" spans="1:6">
      <c r="A14516"/>
      <c r="E14516"/>
      <c r="F14516"/>
    </row>
    <row r="14517" spans="1:6">
      <c r="A14517"/>
      <c r="E14517"/>
      <c r="F14517"/>
    </row>
    <row r="14518" spans="1:6">
      <c r="A14518"/>
      <c r="E14518"/>
      <c r="F14518"/>
    </row>
    <row r="14519" spans="1:6">
      <c r="A14519"/>
      <c r="E14519"/>
      <c r="F14519"/>
    </row>
    <row r="14520" spans="1:6">
      <c r="A14520"/>
      <c r="E14520"/>
      <c r="F14520"/>
    </row>
    <row r="14521" spans="1:6">
      <c r="A14521"/>
      <c r="E14521"/>
      <c r="F14521"/>
    </row>
    <row r="14522" spans="1:6">
      <c r="A14522"/>
      <c r="E14522"/>
      <c r="F14522"/>
    </row>
    <row r="14523" spans="1:6">
      <c r="A14523"/>
      <c r="E14523"/>
      <c r="F14523"/>
    </row>
    <row r="14524" spans="1:6">
      <c r="A14524"/>
      <c r="E14524"/>
      <c r="F14524"/>
    </row>
    <row r="14525" spans="1:6">
      <c r="A14525"/>
      <c r="E14525"/>
      <c r="F14525"/>
    </row>
    <row r="14526" spans="1:6">
      <c r="A14526"/>
      <c r="E14526"/>
      <c r="F14526"/>
    </row>
    <row r="14527" spans="1:6">
      <c r="A14527"/>
      <c r="E14527"/>
      <c r="F14527"/>
    </row>
    <row r="14528" spans="1:6">
      <c r="A14528"/>
      <c r="E14528"/>
      <c r="F14528"/>
    </row>
    <row r="14529" spans="1:6">
      <c r="A14529"/>
      <c r="E14529"/>
      <c r="F14529"/>
    </row>
    <row r="14530" spans="1:6">
      <c r="A14530"/>
      <c r="E14530"/>
      <c r="F14530"/>
    </row>
    <row r="14531" spans="1:6">
      <c r="A14531"/>
      <c r="E14531"/>
      <c r="F14531"/>
    </row>
    <row r="14532" spans="1:6">
      <c r="A14532"/>
      <c r="E14532"/>
      <c r="F14532"/>
    </row>
    <row r="14533" spans="1:6">
      <c r="A14533"/>
      <c r="E14533"/>
      <c r="F14533"/>
    </row>
    <row r="14534" spans="1:6">
      <c r="A14534"/>
      <c r="E14534"/>
      <c r="F14534"/>
    </row>
    <row r="14535" spans="1:6">
      <c r="A14535"/>
      <c r="E14535"/>
      <c r="F14535"/>
    </row>
    <row r="14536" spans="1:6">
      <c r="A14536"/>
      <c r="E14536"/>
      <c r="F14536"/>
    </row>
    <row r="14537" spans="1:6">
      <c r="A14537"/>
      <c r="E14537"/>
      <c r="F14537"/>
    </row>
    <row r="14538" spans="1:6">
      <c r="A14538"/>
      <c r="E14538"/>
      <c r="F14538"/>
    </row>
    <row r="14539" spans="1:6">
      <c r="A14539"/>
      <c r="E14539"/>
      <c r="F14539"/>
    </row>
    <row r="14540" spans="1:6">
      <c r="A14540"/>
      <c r="E14540"/>
      <c r="F14540"/>
    </row>
    <row r="14541" spans="1:6">
      <c r="A14541"/>
      <c r="E14541"/>
      <c r="F14541"/>
    </row>
    <row r="14542" spans="1:6">
      <c r="A14542"/>
      <c r="E14542"/>
      <c r="F14542"/>
    </row>
    <row r="14543" spans="1:6">
      <c r="A14543"/>
      <c r="E14543"/>
      <c r="F14543"/>
    </row>
    <row r="14544" spans="1:6">
      <c r="A14544"/>
      <c r="E14544"/>
      <c r="F14544"/>
    </row>
    <row r="14545" spans="1:6">
      <c r="A14545"/>
      <c r="E14545"/>
      <c r="F14545"/>
    </row>
    <row r="14546" spans="1:6">
      <c r="A14546"/>
      <c r="E14546"/>
      <c r="F14546"/>
    </row>
    <row r="14547" spans="1:6">
      <c r="A14547"/>
      <c r="E14547"/>
      <c r="F14547"/>
    </row>
    <row r="14548" spans="1:6">
      <c r="A14548"/>
      <c r="E14548"/>
      <c r="F14548"/>
    </row>
    <row r="14549" spans="1:6">
      <c r="A14549"/>
      <c r="E14549"/>
      <c r="F14549"/>
    </row>
    <row r="14550" spans="1:6">
      <c r="A14550"/>
      <c r="E14550"/>
      <c r="F14550"/>
    </row>
    <row r="14551" spans="1:6">
      <c r="A14551"/>
      <c r="E14551"/>
      <c r="F14551"/>
    </row>
    <row r="14552" spans="1:6">
      <c r="A14552"/>
      <c r="E14552"/>
      <c r="F14552"/>
    </row>
    <row r="14553" spans="1:6">
      <c r="A14553"/>
      <c r="E14553"/>
      <c r="F14553"/>
    </row>
    <row r="14554" spans="1:6">
      <c r="A14554"/>
      <c r="E14554"/>
      <c r="F14554"/>
    </row>
    <row r="14555" spans="1:6">
      <c r="A14555"/>
      <c r="E14555"/>
      <c r="F14555"/>
    </row>
    <row r="14556" spans="1:6">
      <c r="A14556"/>
      <c r="E14556"/>
      <c r="F14556"/>
    </row>
    <row r="14557" spans="1:6">
      <c r="A14557"/>
      <c r="E14557"/>
      <c r="F14557"/>
    </row>
    <row r="14558" spans="1:6">
      <c r="A14558"/>
      <c r="E14558"/>
      <c r="F14558"/>
    </row>
    <row r="14559" spans="1:6">
      <c r="A14559"/>
      <c r="E14559"/>
      <c r="F14559"/>
    </row>
    <row r="14560" spans="1:6">
      <c r="A14560"/>
      <c r="E14560"/>
      <c r="F14560"/>
    </row>
    <row r="14561" spans="1:6">
      <c r="A14561"/>
      <c r="E14561"/>
      <c r="F14561"/>
    </row>
    <row r="14562" spans="1:6">
      <c r="A14562"/>
      <c r="E14562"/>
      <c r="F14562"/>
    </row>
    <row r="14563" spans="1:6">
      <c r="A14563"/>
      <c r="E14563"/>
      <c r="F14563"/>
    </row>
    <row r="14564" spans="1:6">
      <c r="A14564"/>
      <c r="E14564"/>
      <c r="F14564"/>
    </row>
    <row r="14565" spans="1:6">
      <c r="A14565"/>
      <c r="E14565"/>
      <c r="F14565"/>
    </row>
    <row r="14566" spans="1:6">
      <c r="A14566"/>
      <c r="E14566"/>
      <c r="F14566"/>
    </row>
    <row r="14567" spans="1:6">
      <c r="A14567"/>
      <c r="E14567"/>
      <c r="F14567"/>
    </row>
    <row r="14568" spans="1:6">
      <c r="A14568"/>
      <c r="E14568"/>
      <c r="F14568"/>
    </row>
    <row r="14569" spans="1:6">
      <c r="A14569"/>
      <c r="E14569"/>
      <c r="F14569"/>
    </row>
    <row r="14570" spans="1:6">
      <c r="A14570"/>
      <c r="E14570"/>
      <c r="F14570"/>
    </row>
    <row r="14571" spans="1:6">
      <c r="A14571"/>
      <c r="E14571"/>
      <c r="F14571"/>
    </row>
    <row r="14572" spans="1:6">
      <c r="A14572"/>
      <c r="E14572"/>
      <c r="F14572"/>
    </row>
    <row r="14573" spans="1:6">
      <c r="A14573"/>
      <c r="E14573"/>
      <c r="F14573"/>
    </row>
    <row r="14574" spans="1:6">
      <c r="A14574"/>
      <c r="E14574"/>
      <c r="F14574"/>
    </row>
    <row r="14575" spans="1:6">
      <c r="A14575"/>
      <c r="E14575"/>
      <c r="F14575"/>
    </row>
    <row r="14576" spans="1:6">
      <c r="A14576"/>
      <c r="E14576"/>
      <c r="F14576"/>
    </row>
    <row r="14577" spans="1:6">
      <c r="A14577"/>
      <c r="E14577"/>
      <c r="F14577"/>
    </row>
    <row r="14578" spans="1:6">
      <c r="A14578"/>
      <c r="E14578"/>
      <c r="F14578"/>
    </row>
    <row r="14579" spans="1:6">
      <c r="A14579"/>
      <c r="E14579"/>
      <c r="F14579"/>
    </row>
    <row r="14580" spans="1:6">
      <c r="A14580"/>
      <c r="E14580"/>
      <c r="F14580"/>
    </row>
    <row r="14581" spans="1:6">
      <c r="A14581"/>
      <c r="E14581"/>
      <c r="F14581"/>
    </row>
    <row r="14582" spans="1:6">
      <c r="A14582"/>
      <c r="E14582"/>
      <c r="F14582"/>
    </row>
    <row r="14583" spans="1:6">
      <c r="A14583"/>
      <c r="E14583"/>
      <c r="F14583"/>
    </row>
    <row r="14584" spans="1:6">
      <c r="A14584"/>
      <c r="E14584"/>
      <c r="F14584"/>
    </row>
    <row r="14585" spans="1:6">
      <c r="A14585"/>
      <c r="E14585"/>
      <c r="F14585"/>
    </row>
    <row r="14586" spans="1:6">
      <c r="A14586"/>
      <c r="E14586"/>
      <c r="F14586"/>
    </row>
    <row r="14587" spans="1:6">
      <c r="A14587"/>
      <c r="E14587"/>
      <c r="F14587"/>
    </row>
    <row r="14588" spans="1:6">
      <c r="A14588"/>
      <c r="E14588"/>
      <c r="F14588"/>
    </row>
    <row r="14589" spans="1:6">
      <c r="A14589"/>
      <c r="E14589"/>
      <c r="F14589"/>
    </row>
    <row r="14590" spans="1:6">
      <c r="A14590"/>
      <c r="E14590"/>
      <c r="F14590"/>
    </row>
    <row r="14591" spans="1:6">
      <c r="A14591"/>
      <c r="E14591"/>
      <c r="F14591"/>
    </row>
    <row r="14592" spans="1:6">
      <c r="A14592"/>
      <c r="E14592"/>
      <c r="F14592"/>
    </row>
    <row r="14593" spans="1:6">
      <c r="A14593"/>
      <c r="E14593"/>
      <c r="F14593"/>
    </row>
    <row r="14594" spans="1:6">
      <c r="A14594"/>
      <c r="E14594"/>
      <c r="F14594"/>
    </row>
    <row r="14595" spans="1:6">
      <c r="A14595"/>
      <c r="E14595"/>
      <c r="F14595"/>
    </row>
    <row r="14596" spans="1:6">
      <c r="A14596"/>
      <c r="E14596"/>
      <c r="F14596"/>
    </row>
    <row r="14597" spans="1:6">
      <c r="A14597"/>
      <c r="E14597"/>
      <c r="F14597"/>
    </row>
    <row r="14598" spans="1:6">
      <c r="A14598"/>
      <c r="E14598"/>
      <c r="F14598"/>
    </row>
    <row r="14599" spans="1:6">
      <c r="A14599"/>
      <c r="E14599"/>
      <c r="F14599"/>
    </row>
    <row r="14600" spans="1:6">
      <c r="A14600"/>
      <c r="E14600"/>
      <c r="F14600"/>
    </row>
    <row r="14601" spans="1:6">
      <c r="A14601"/>
      <c r="E14601"/>
      <c r="F14601"/>
    </row>
    <row r="14602" spans="1:6">
      <c r="A14602"/>
      <c r="E14602"/>
      <c r="F14602"/>
    </row>
    <row r="14603" spans="1:6">
      <c r="A14603"/>
      <c r="E14603"/>
      <c r="F14603"/>
    </row>
    <row r="14604" spans="1:6">
      <c r="A14604"/>
      <c r="E14604"/>
      <c r="F14604"/>
    </row>
    <row r="14605" spans="1:6">
      <c r="A14605"/>
      <c r="E14605"/>
      <c r="F14605"/>
    </row>
    <row r="14606" spans="1:6">
      <c r="A14606"/>
      <c r="E14606"/>
      <c r="F14606"/>
    </row>
    <row r="14607" spans="1:6">
      <c r="A14607"/>
      <c r="E14607"/>
      <c r="F14607"/>
    </row>
    <row r="14608" spans="1:6">
      <c r="A14608"/>
      <c r="E14608"/>
      <c r="F14608"/>
    </row>
    <row r="14609" spans="1:6">
      <c r="A14609"/>
      <c r="E14609"/>
      <c r="F14609"/>
    </row>
    <row r="14610" spans="1:6">
      <c r="A14610"/>
      <c r="E14610"/>
      <c r="F14610"/>
    </row>
    <row r="14611" spans="1:6">
      <c r="A14611"/>
      <c r="E14611"/>
      <c r="F14611"/>
    </row>
    <row r="14612" spans="1:6">
      <c r="A14612"/>
      <c r="E14612"/>
      <c r="F14612"/>
    </row>
    <row r="14613" spans="1:6">
      <c r="A14613"/>
      <c r="E14613"/>
      <c r="F14613"/>
    </row>
    <row r="14614" spans="1:6">
      <c r="A14614"/>
      <c r="E14614"/>
      <c r="F14614"/>
    </row>
    <row r="14615" spans="1:6">
      <c r="A14615"/>
      <c r="E14615"/>
      <c r="F14615"/>
    </row>
    <row r="14616" spans="1:6">
      <c r="A14616"/>
      <c r="E14616"/>
      <c r="F14616"/>
    </row>
    <row r="14617" spans="1:6">
      <c r="A14617"/>
      <c r="E14617"/>
      <c r="F14617"/>
    </row>
    <row r="14618" spans="1:6">
      <c r="A14618"/>
      <c r="E14618"/>
      <c r="F14618"/>
    </row>
    <row r="14619" spans="1:6">
      <c r="A14619"/>
      <c r="E14619"/>
      <c r="F14619"/>
    </row>
    <row r="14620" spans="1:6">
      <c r="A14620"/>
      <c r="E14620"/>
      <c r="F14620"/>
    </row>
    <row r="14621" spans="1:6">
      <c r="A14621"/>
      <c r="E14621"/>
      <c r="F14621"/>
    </row>
    <row r="14622" spans="1:6">
      <c r="A14622"/>
      <c r="E14622"/>
      <c r="F14622"/>
    </row>
    <row r="14623" spans="1:6">
      <c r="A14623"/>
      <c r="E14623"/>
      <c r="F14623"/>
    </row>
    <row r="14624" spans="1:6">
      <c r="A14624"/>
      <c r="E14624"/>
      <c r="F14624"/>
    </row>
    <row r="14625" spans="1:6">
      <c r="A14625"/>
      <c r="E14625"/>
      <c r="F14625"/>
    </row>
    <row r="14626" spans="1:6">
      <c r="A14626"/>
      <c r="E14626"/>
      <c r="F14626"/>
    </row>
    <row r="14627" spans="1:6">
      <c r="A14627"/>
      <c r="E14627"/>
      <c r="F14627"/>
    </row>
    <row r="14628" spans="1:6">
      <c r="A14628"/>
      <c r="E14628"/>
      <c r="F14628"/>
    </row>
    <row r="14629" spans="1:6">
      <c r="A14629"/>
      <c r="E14629"/>
      <c r="F14629"/>
    </row>
    <row r="14630" spans="1:6">
      <c r="A14630"/>
      <c r="E14630"/>
      <c r="F14630"/>
    </row>
    <row r="14631" spans="1:6">
      <c r="A14631"/>
      <c r="E14631"/>
      <c r="F14631"/>
    </row>
    <row r="14632" spans="1:6">
      <c r="A14632"/>
      <c r="E14632"/>
      <c r="F14632"/>
    </row>
    <row r="14633" spans="1:6">
      <c r="A14633"/>
      <c r="E14633"/>
      <c r="F14633"/>
    </row>
    <row r="14634" spans="1:6">
      <c r="A14634"/>
      <c r="E14634"/>
      <c r="F14634"/>
    </row>
    <row r="14635" spans="1:6">
      <c r="A14635"/>
      <c r="E14635"/>
      <c r="F14635"/>
    </row>
    <row r="14636" spans="1:6">
      <c r="A14636"/>
      <c r="E14636"/>
      <c r="F14636"/>
    </row>
    <row r="14637" spans="1:6">
      <c r="A14637"/>
      <c r="E14637"/>
      <c r="F14637"/>
    </row>
    <row r="14638" spans="1:6">
      <c r="A14638"/>
      <c r="E14638"/>
      <c r="F14638"/>
    </row>
    <row r="14639" spans="1:6">
      <c r="A14639"/>
      <c r="E14639"/>
      <c r="F14639"/>
    </row>
    <row r="14640" spans="1:6">
      <c r="A14640"/>
      <c r="E14640"/>
      <c r="F14640"/>
    </row>
    <row r="14641" spans="1:6">
      <c r="A14641"/>
      <c r="E14641"/>
      <c r="F14641"/>
    </row>
    <row r="14642" spans="1:6">
      <c r="A14642"/>
      <c r="E14642"/>
      <c r="F14642"/>
    </row>
    <row r="14643" spans="1:6">
      <c r="A14643"/>
      <c r="E14643"/>
      <c r="F14643"/>
    </row>
    <row r="14644" spans="1:6">
      <c r="A14644"/>
      <c r="E14644"/>
      <c r="F14644"/>
    </row>
    <row r="14645" spans="1:6">
      <c r="A14645"/>
      <c r="E14645"/>
      <c r="F14645"/>
    </row>
    <row r="14646" spans="1:6">
      <c r="A14646"/>
      <c r="E14646"/>
      <c r="F14646"/>
    </row>
    <row r="14647" spans="1:6">
      <c r="A14647"/>
      <c r="E14647"/>
      <c r="F14647"/>
    </row>
    <row r="14648" spans="1:6">
      <c r="A14648"/>
      <c r="E14648"/>
      <c r="F14648"/>
    </row>
    <row r="14649" spans="1:6">
      <c r="A14649"/>
      <c r="E14649"/>
      <c r="F14649"/>
    </row>
    <row r="14650" spans="1:6">
      <c r="A14650"/>
      <c r="E14650"/>
      <c r="F14650"/>
    </row>
    <row r="14651" spans="1:6">
      <c r="A14651"/>
      <c r="E14651"/>
      <c r="F14651"/>
    </row>
    <row r="14652" spans="1:6">
      <c r="A14652"/>
      <c r="E14652"/>
      <c r="F14652"/>
    </row>
    <row r="14653" spans="1:6">
      <c r="A14653"/>
      <c r="E14653"/>
      <c r="F14653"/>
    </row>
    <row r="14654" spans="1:6">
      <c r="A14654"/>
      <c r="E14654"/>
      <c r="F14654"/>
    </row>
    <row r="14655" spans="1:6">
      <c r="A14655"/>
      <c r="E14655"/>
      <c r="F14655"/>
    </row>
    <row r="14656" spans="1:6">
      <c r="A14656"/>
      <c r="E14656"/>
      <c r="F14656"/>
    </row>
    <row r="14657" spans="1:6">
      <c r="A14657"/>
      <c r="E14657"/>
      <c r="F14657"/>
    </row>
    <row r="14658" spans="1:6">
      <c r="A14658"/>
      <c r="E14658"/>
      <c r="F14658"/>
    </row>
    <row r="14659" spans="1:6">
      <c r="A14659"/>
      <c r="E14659"/>
      <c r="F14659"/>
    </row>
    <row r="14660" spans="1:6">
      <c r="A14660"/>
      <c r="E14660"/>
      <c r="F14660"/>
    </row>
    <row r="14661" spans="1:6">
      <c r="A14661"/>
      <c r="E14661"/>
      <c r="F14661"/>
    </row>
    <row r="14662" spans="1:6">
      <c r="A14662"/>
      <c r="E14662"/>
      <c r="F14662"/>
    </row>
    <row r="14663" spans="1:6">
      <c r="A14663"/>
      <c r="E14663"/>
      <c r="F14663"/>
    </row>
    <row r="14664" spans="1:6">
      <c r="A14664"/>
      <c r="E14664"/>
      <c r="F14664"/>
    </row>
    <row r="14665" spans="1:6">
      <c r="A14665"/>
      <c r="E14665"/>
      <c r="F14665"/>
    </row>
    <row r="14666" spans="1:6">
      <c r="A14666"/>
      <c r="E14666"/>
      <c r="F14666"/>
    </row>
    <row r="14667" spans="1:6">
      <c r="A14667"/>
      <c r="E14667"/>
      <c r="F14667"/>
    </row>
    <row r="14668" spans="1:6">
      <c r="A14668"/>
      <c r="E14668"/>
      <c r="F14668"/>
    </row>
    <row r="14669" spans="1:6">
      <c r="A14669"/>
      <c r="E14669"/>
      <c r="F14669"/>
    </row>
    <row r="14670" spans="1:6">
      <c r="A14670"/>
      <c r="E14670"/>
      <c r="F14670"/>
    </row>
    <row r="14671" spans="1:6">
      <c r="A14671"/>
      <c r="E14671"/>
      <c r="F14671"/>
    </row>
    <row r="14672" spans="1:6">
      <c r="A14672"/>
      <c r="E14672"/>
      <c r="F14672"/>
    </row>
    <row r="14673" spans="1:6">
      <c r="A14673"/>
      <c r="E14673"/>
      <c r="F14673"/>
    </row>
    <row r="14674" spans="1:6">
      <c r="A14674"/>
      <c r="E14674"/>
      <c r="F14674"/>
    </row>
    <row r="14675" spans="1:6">
      <c r="A14675"/>
      <c r="E14675"/>
      <c r="F14675"/>
    </row>
    <row r="14676" spans="1:6">
      <c r="A14676"/>
      <c r="E14676"/>
      <c r="F14676"/>
    </row>
    <row r="14677" spans="1:6">
      <c r="A14677"/>
      <c r="E14677"/>
      <c r="F14677"/>
    </row>
    <row r="14678" spans="1:6">
      <c r="A14678"/>
      <c r="E14678"/>
      <c r="F14678"/>
    </row>
    <row r="14679" spans="1:6">
      <c r="A14679"/>
      <c r="E14679"/>
      <c r="F14679"/>
    </row>
    <row r="14680" spans="1:6">
      <c r="A14680"/>
      <c r="E14680"/>
      <c r="F14680"/>
    </row>
    <row r="14681" spans="1:6">
      <c r="A14681"/>
      <c r="E14681"/>
      <c r="F14681"/>
    </row>
    <row r="14682" spans="1:6">
      <c r="A14682"/>
      <c r="E14682"/>
      <c r="F14682"/>
    </row>
    <row r="14683" spans="1:6">
      <c r="A14683"/>
      <c r="E14683"/>
      <c r="F14683"/>
    </row>
    <row r="14684" spans="1:6">
      <c r="A14684"/>
      <c r="E14684"/>
      <c r="F14684"/>
    </row>
    <row r="14685" spans="1:6">
      <c r="A14685"/>
      <c r="E14685"/>
      <c r="F14685"/>
    </row>
    <row r="14686" spans="1:6">
      <c r="A14686"/>
      <c r="E14686"/>
      <c r="F14686"/>
    </row>
    <row r="14687" spans="1:6">
      <c r="A14687"/>
      <c r="E14687"/>
      <c r="F14687"/>
    </row>
    <row r="14688" spans="1:6">
      <c r="A14688"/>
      <c r="E14688"/>
      <c r="F14688"/>
    </row>
    <row r="14689" spans="1:6">
      <c r="A14689"/>
      <c r="E14689"/>
      <c r="F14689"/>
    </row>
    <row r="14690" spans="1:6">
      <c r="A14690"/>
      <c r="E14690"/>
      <c r="F14690"/>
    </row>
    <row r="14691" spans="1:6">
      <c r="A14691"/>
      <c r="E14691"/>
      <c r="F14691"/>
    </row>
    <row r="14692" spans="1:6">
      <c r="A14692"/>
      <c r="E14692"/>
      <c r="F14692"/>
    </row>
    <row r="14693" spans="1:6">
      <c r="A14693"/>
      <c r="E14693"/>
      <c r="F14693"/>
    </row>
    <row r="14694" spans="1:6">
      <c r="A14694"/>
      <c r="E14694"/>
      <c r="F14694"/>
    </row>
    <row r="14695" spans="1:6">
      <c r="A14695"/>
      <c r="E14695"/>
      <c r="F14695"/>
    </row>
    <row r="14696" spans="1:6">
      <c r="A14696"/>
      <c r="E14696"/>
      <c r="F14696"/>
    </row>
    <row r="14697" spans="1:6">
      <c r="A14697"/>
      <c r="E14697"/>
      <c r="F14697"/>
    </row>
    <row r="14698" spans="1:6">
      <c r="A14698"/>
      <c r="E14698"/>
      <c r="F14698"/>
    </row>
    <row r="14699" spans="1:6">
      <c r="A14699"/>
      <c r="E14699"/>
      <c r="F14699"/>
    </row>
    <row r="14700" spans="1:6">
      <c r="A14700"/>
      <c r="E14700"/>
      <c r="F14700"/>
    </row>
    <row r="14701" spans="1:6">
      <c r="A14701"/>
      <c r="E14701"/>
      <c r="F14701"/>
    </row>
    <row r="14702" spans="1:6">
      <c r="A14702"/>
      <c r="E14702"/>
      <c r="F14702"/>
    </row>
    <row r="14703" spans="1:6">
      <c r="A14703"/>
      <c r="E14703"/>
      <c r="F14703"/>
    </row>
    <row r="14704" spans="1:6">
      <c r="A14704"/>
      <c r="E14704"/>
      <c r="F14704"/>
    </row>
    <row r="14705" spans="1:6">
      <c r="A14705"/>
      <c r="E14705"/>
      <c r="F14705"/>
    </row>
    <row r="14706" spans="1:6">
      <c r="A14706"/>
      <c r="E14706"/>
      <c r="F14706"/>
    </row>
    <row r="14707" spans="1:6">
      <c r="A14707"/>
      <c r="E14707"/>
      <c r="F14707"/>
    </row>
    <row r="14708" spans="1:6">
      <c r="A14708"/>
      <c r="E14708"/>
      <c r="F14708"/>
    </row>
    <row r="14709" spans="1:6">
      <c r="A14709"/>
      <c r="E14709"/>
      <c r="F14709"/>
    </row>
    <row r="14710" spans="1:6">
      <c r="A14710"/>
      <c r="E14710"/>
      <c r="F14710"/>
    </row>
    <row r="14711" spans="1:6">
      <c r="A14711"/>
      <c r="E14711"/>
      <c r="F14711"/>
    </row>
    <row r="14712" spans="1:6">
      <c r="A14712"/>
      <c r="E14712"/>
      <c r="F14712"/>
    </row>
    <row r="14713" spans="1:6">
      <c r="A14713"/>
      <c r="E14713"/>
      <c r="F14713"/>
    </row>
    <row r="14714" spans="1:6">
      <c r="A14714"/>
      <c r="E14714"/>
      <c r="F14714"/>
    </row>
    <row r="14715" spans="1:6">
      <c r="A14715"/>
      <c r="E14715"/>
      <c r="F14715"/>
    </row>
    <row r="14716" spans="1:6">
      <c r="A14716"/>
      <c r="E14716"/>
      <c r="F14716"/>
    </row>
    <row r="14717" spans="1:6">
      <c r="A14717"/>
      <c r="E14717"/>
      <c r="F14717"/>
    </row>
    <row r="14718" spans="1:6">
      <c r="A14718"/>
      <c r="E14718"/>
      <c r="F14718"/>
    </row>
    <row r="14719" spans="1:6">
      <c r="A14719"/>
      <c r="E14719"/>
      <c r="F14719"/>
    </row>
    <row r="14720" spans="1:6">
      <c r="A14720"/>
      <c r="E14720"/>
      <c r="F14720"/>
    </row>
    <row r="14721" spans="1:6">
      <c r="A14721"/>
      <c r="E14721"/>
      <c r="F14721"/>
    </row>
    <row r="14722" spans="1:6">
      <c r="A14722"/>
      <c r="E14722"/>
      <c r="F14722"/>
    </row>
    <row r="14723" spans="1:6">
      <c r="A14723"/>
      <c r="E14723"/>
      <c r="F14723"/>
    </row>
    <row r="14724" spans="1:6">
      <c r="A14724"/>
      <c r="E14724"/>
      <c r="F14724"/>
    </row>
    <row r="14725" spans="1:6">
      <c r="A14725"/>
      <c r="E14725"/>
      <c r="F14725"/>
    </row>
    <row r="14726" spans="1:6">
      <c r="A14726"/>
      <c r="E14726"/>
      <c r="F14726"/>
    </row>
    <row r="14727" spans="1:6">
      <c r="A14727"/>
      <c r="E14727"/>
      <c r="F14727"/>
    </row>
    <row r="14728" spans="1:6">
      <c r="A14728"/>
      <c r="E14728"/>
      <c r="F14728"/>
    </row>
    <row r="14729" spans="1:6">
      <c r="A14729"/>
      <c r="E14729"/>
      <c r="F14729"/>
    </row>
    <row r="14730" spans="1:6">
      <c r="A14730"/>
      <c r="E14730"/>
      <c r="F14730"/>
    </row>
    <row r="14731" spans="1:6">
      <c r="A14731"/>
      <c r="E14731"/>
      <c r="F14731"/>
    </row>
    <row r="14732" spans="1:6">
      <c r="A14732"/>
      <c r="E14732"/>
      <c r="F14732"/>
    </row>
    <row r="14733" spans="1:6">
      <c r="A14733"/>
      <c r="E14733"/>
      <c r="F14733"/>
    </row>
    <row r="14734" spans="1:6">
      <c r="A14734"/>
      <c r="E14734"/>
      <c r="F14734"/>
    </row>
    <row r="14735" spans="1:6">
      <c r="A14735"/>
      <c r="E14735"/>
      <c r="F14735"/>
    </row>
    <row r="14736" spans="1:6">
      <c r="A14736"/>
      <c r="E14736"/>
      <c r="F14736"/>
    </row>
    <row r="14737" spans="1:6">
      <c r="A14737"/>
      <c r="E14737"/>
      <c r="F14737"/>
    </row>
    <row r="14738" spans="1:6">
      <c r="A14738"/>
      <c r="E14738"/>
      <c r="F14738"/>
    </row>
    <row r="14739" spans="1:6">
      <c r="A14739"/>
      <c r="E14739"/>
      <c r="F14739"/>
    </row>
    <row r="14740" spans="1:6">
      <c r="A14740"/>
      <c r="E14740"/>
      <c r="F14740"/>
    </row>
    <row r="14741" spans="1:6">
      <c r="A14741"/>
      <c r="E14741"/>
      <c r="F14741"/>
    </row>
    <row r="14742" spans="1:6">
      <c r="A14742"/>
      <c r="E14742"/>
      <c r="F14742"/>
    </row>
    <row r="14743" spans="1:6">
      <c r="A14743"/>
      <c r="E14743"/>
      <c r="F14743"/>
    </row>
    <row r="14744" spans="1:6">
      <c r="A14744"/>
      <c r="E14744"/>
      <c r="F14744"/>
    </row>
    <row r="14745" spans="1:6">
      <c r="A14745"/>
      <c r="E14745"/>
      <c r="F14745"/>
    </row>
    <row r="14746" spans="1:6">
      <c r="A14746"/>
      <c r="E14746"/>
      <c r="F14746"/>
    </row>
    <row r="14747" spans="1:6">
      <c r="A14747"/>
      <c r="E14747"/>
      <c r="F14747"/>
    </row>
    <row r="14748" spans="1:6">
      <c r="A14748"/>
      <c r="E14748"/>
      <c r="F14748"/>
    </row>
    <row r="14749" spans="1:6">
      <c r="A14749"/>
      <c r="E14749"/>
      <c r="F14749"/>
    </row>
    <row r="14750" spans="1:6">
      <c r="A14750"/>
      <c r="E14750"/>
      <c r="F14750"/>
    </row>
    <row r="14751" spans="1:6">
      <c r="A14751"/>
      <c r="E14751"/>
      <c r="F14751"/>
    </row>
    <row r="14752" spans="1:6">
      <c r="A14752"/>
      <c r="E14752"/>
      <c r="F14752"/>
    </row>
    <row r="14753" spans="1:6">
      <c r="A14753"/>
      <c r="E14753"/>
      <c r="F14753"/>
    </row>
    <row r="14754" spans="1:6">
      <c r="A14754"/>
      <c r="E14754"/>
      <c r="F14754"/>
    </row>
    <row r="14755" spans="1:6">
      <c r="A14755"/>
      <c r="E14755"/>
      <c r="F14755"/>
    </row>
    <row r="14756" spans="1:6">
      <c r="A14756"/>
      <c r="E14756"/>
      <c r="F14756"/>
    </row>
    <row r="14757" spans="1:6">
      <c r="A14757"/>
      <c r="E14757"/>
      <c r="F14757"/>
    </row>
    <row r="14758" spans="1:6">
      <c r="A14758"/>
      <c r="E14758"/>
      <c r="F14758"/>
    </row>
    <row r="14759" spans="1:6">
      <c r="A14759"/>
      <c r="E14759"/>
      <c r="F14759"/>
    </row>
    <row r="14760" spans="1:6">
      <c r="A14760"/>
      <c r="E14760"/>
      <c r="F14760"/>
    </row>
    <row r="14761" spans="1:6">
      <c r="A14761"/>
      <c r="E14761"/>
      <c r="F14761"/>
    </row>
    <row r="14762" spans="1:6">
      <c r="A14762"/>
      <c r="E14762"/>
      <c r="F14762"/>
    </row>
    <row r="14763" spans="1:6">
      <c r="A14763"/>
      <c r="E14763"/>
      <c r="F14763"/>
    </row>
    <row r="14764" spans="1:6">
      <c r="A14764"/>
      <c r="E14764"/>
      <c r="F14764"/>
    </row>
    <row r="14765" spans="1:6">
      <c r="A14765"/>
      <c r="E14765"/>
      <c r="F14765"/>
    </row>
    <row r="14766" spans="1:6">
      <c r="A14766"/>
      <c r="E14766"/>
      <c r="F14766"/>
    </row>
    <row r="14767" spans="1:6">
      <c r="A14767"/>
      <c r="E14767"/>
      <c r="F14767"/>
    </row>
    <row r="14768" spans="1:6">
      <c r="A14768"/>
      <c r="E14768"/>
      <c r="F14768"/>
    </row>
    <row r="14769" spans="1:6">
      <c r="A14769"/>
      <c r="E14769"/>
      <c r="F14769"/>
    </row>
    <row r="14770" spans="1:6">
      <c r="A14770"/>
      <c r="E14770"/>
      <c r="F14770"/>
    </row>
    <row r="14771" spans="1:6">
      <c r="A14771"/>
      <c r="E14771"/>
      <c r="F14771"/>
    </row>
    <row r="14772" spans="1:6">
      <c r="A14772"/>
      <c r="E14772"/>
      <c r="F14772"/>
    </row>
    <row r="14773" spans="1:6">
      <c r="A14773"/>
      <c r="E14773"/>
      <c r="F14773"/>
    </row>
    <row r="14774" spans="1:6">
      <c r="A14774"/>
      <c r="E14774"/>
      <c r="F14774"/>
    </row>
    <row r="14775" spans="1:6">
      <c r="A14775"/>
      <c r="E14775"/>
      <c r="F14775"/>
    </row>
    <row r="14776" spans="1:6">
      <c r="A14776"/>
      <c r="E14776"/>
      <c r="F14776"/>
    </row>
    <row r="14777" spans="1:6">
      <c r="A14777"/>
      <c r="E14777"/>
      <c r="F14777"/>
    </row>
    <row r="14778" spans="1:6">
      <c r="A14778"/>
      <c r="E14778"/>
      <c r="F14778"/>
    </row>
    <row r="14779" spans="1:6">
      <c r="A14779"/>
      <c r="E14779"/>
      <c r="F14779"/>
    </row>
    <row r="14780" spans="1:6">
      <c r="A14780"/>
      <c r="E14780"/>
      <c r="F14780"/>
    </row>
    <row r="14781" spans="1:6">
      <c r="A14781"/>
      <c r="E14781"/>
      <c r="F14781"/>
    </row>
    <row r="14782" spans="1:6">
      <c r="A14782"/>
      <c r="E14782"/>
      <c r="F14782"/>
    </row>
    <row r="14783" spans="1:6">
      <c r="A14783"/>
      <c r="E14783"/>
      <c r="F14783"/>
    </row>
    <row r="14784" spans="1:6">
      <c r="A14784"/>
      <c r="E14784"/>
      <c r="F14784"/>
    </row>
    <row r="14785" spans="1:6">
      <c r="A14785"/>
      <c r="E14785"/>
      <c r="F14785"/>
    </row>
    <row r="14786" spans="1:6">
      <c r="A14786"/>
      <c r="E14786"/>
      <c r="F14786"/>
    </row>
    <row r="14787" spans="1:6">
      <c r="A14787"/>
      <c r="E14787"/>
      <c r="F14787"/>
    </row>
    <row r="14788" spans="1:6">
      <c r="A14788"/>
      <c r="E14788"/>
      <c r="F14788"/>
    </row>
    <row r="14789" spans="1:6">
      <c r="A14789"/>
      <c r="E14789"/>
      <c r="F14789"/>
    </row>
    <row r="14790" spans="1:6">
      <c r="A14790"/>
      <c r="E14790"/>
      <c r="F14790"/>
    </row>
    <row r="14791" spans="1:6">
      <c r="A14791"/>
      <c r="E14791"/>
      <c r="F14791"/>
    </row>
    <row r="14792" spans="1:6">
      <c r="A14792"/>
      <c r="E14792"/>
      <c r="F14792"/>
    </row>
    <row r="14793" spans="1:6">
      <c r="A14793"/>
      <c r="E14793"/>
      <c r="F14793"/>
    </row>
    <row r="14794" spans="1:6">
      <c r="A14794"/>
      <c r="E14794"/>
      <c r="F14794"/>
    </row>
    <row r="14795" spans="1:6">
      <c r="A14795"/>
      <c r="E14795"/>
      <c r="F14795"/>
    </row>
    <row r="14796" spans="1:6">
      <c r="A14796"/>
      <c r="E14796"/>
      <c r="F14796"/>
    </row>
    <row r="14797" spans="1:6">
      <c r="A14797"/>
      <c r="E14797"/>
      <c r="F14797"/>
    </row>
    <row r="14798" spans="1:6">
      <c r="A14798"/>
      <c r="E14798"/>
      <c r="F14798"/>
    </row>
    <row r="14799" spans="1:6">
      <c r="A14799"/>
      <c r="E14799"/>
      <c r="F14799"/>
    </row>
    <row r="14800" spans="1:6">
      <c r="A14800"/>
      <c r="E14800"/>
      <c r="F14800"/>
    </row>
    <row r="14801" spans="1:6">
      <c r="A14801"/>
      <c r="E14801"/>
      <c r="F14801"/>
    </row>
    <row r="14802" spans="1:6">
      <c r="A14802"/>
      <c r="E14802"/>
      <c r="F14802"/>
    </row>
    <row r="14803" spans="1:6">
      <c r="A14803"/>
      <c r="E14803"/>
      <c r="F14803"/>
    </row>
    <row r="14804" spans="1:6">
      <c r="A14804"/>
      <c r="E14804"/>
      <c r="F14804"/>
    </row>
    <row r="14805" spans="1:6">
      <c r="A14805"/>
      <c r="E14805"/>
      <c r="F14805"/>
    </row>
    <row r="14806" spans="1:6">
      <c r="A14806"/>
      <c r="E14806"/>
      <c r="F14806"/>
    </row>
    <row r="14807" spans="1:6">
      <c r="A14807"/>
      <c r="E14807"/>
      <c r="F14807"/>
    </row>
    <row r="14808" spans="1:6">
      <c r="A14808"/>
      <c r="E14808"/>
      <c r="F14808"/>
    </row>
    <row r="14809" spans="1:6">
      <c r="A14809"/>
      <c r="E14809"/>
      <c r="F14809"/>
    </row>
    <row r="14810" spans="1:6">
      <c r="A14810"/>
      <c r="E14810"/>
      <c r="F14810"/>
    </row>
    <row r="14811" spans="1:6">
      <c r="A14811"/>
      <c r="E14811"/>
      <c r="F14811"/>
    </row>
    <row r="14812" spans="1:6">
      <c r="A14812"/>
      <c r="E14812"/>
      <c r="F14812"/>
    </row>
    <row r="14813" spans="1:6">
      <c r="A14813"/>
      <c r="E14813"/>
      <c r="F14813"/>
    </row>
    <row r="14814" spans="1:6">
      <c r="A14814"/>
      <c r="E14814"/>
      <c r="F14814"/>
    </row>
    <row r="14815" spans="1:6">
      <c r="A14815"/>
      <c r="E14815"/>
      <c r="F14815"/>
    </row>
    <row r="14816" spans="1:6">
      <c r="A14816"/>
      <c r="E14816"/>
      <c r="F14816"/>
    </row>
    <row r="14817" spans="1:6">
      <c r="A14817"/>
      <c r="E14817"/>
      <c r="F14817"/>
    </row>
    <row r="14818" spans="1:6">
      <c r="A14818"/>
      <c r="E14818"/>
      <c r="F14818"/>
    </row>
    <row r="14819" spans="1:6">
      <c r="A14819"/>
      <c r="E14819"/>
      <c r="F14819"/>
    </row>
    <row r="14820" spans="1:6">
      <c r="A14820"/>
      <c r="E14820"/>
      <c r="F14820"/>
    </row>
    <row r="14821" spans="1:6">
      <c r="A14821"/>
      <c r="E14821"/>
      <c r="F14821"/>
    </row>
    <row r="14822" spans="1:6">
      <c r="A14822"/>
      <c r="E14822"/>
      <c r="F14822"/>
    </row>
    <row r="14823" spans="1:6">
      <c r="A14823"/>
      <c r="E14823"/>
      <c r="F14823"/>
    </row>
    <row r="14824" spans="1:6">
      <c r="A14824"/>
      <c r="E14824"/>
      <c r="F14824"/>
    </row>
    <row r="14825" spans="1:6">
      <c r="A14825"/>
      <c r="E14825"/>
      <c r="F14825"/>
    </row>
    <row r="14826" spans="1:6">
      <c r="A14826"/>
      <c r="E14826"/>
      <c r="F14826"/>
    </row>
    <row r="14827" spans="1:6">
      <c r="A14827"/>
      <c r="E14827"/>
      <c r="F14827"/>
    </row>
    <row r="14828" spans="1:6">
      <c r="A14828"/>
      <c r="E14828"/>
      <c r="F14828"/>
    </row>
    <row r="14829" spans="1:6">
      <c r="A14829"/>
      <c r="E14829"/>
      <c r="F14829"/>
    </row>
    <row r="14830" spans="1:6">
      <c r="A14830"/>
      <c r="E14830"/>
      <c r="F14830"/>
    </row>
    <row r="14831" spans="1:6">
      <c r="A14831"/>
      <c r="E14831"/>
      <c r="F14831"/>
    </row>
    <row r="14832" spans="1:6">
      <c r="A14832"/>
      <c r="E14832"/>
      <c r="F14832"/>
    </row>
    <row r="14833" spans="1:6">
      <c r="A14833"/>
      <c r="E14833"/>
      <c r="F14833"/>
    </row>
    <row r="14834" spans="1:6">
      <c r="A14834"/>
      <c r="E14834"/>
      <c r="F14834"/>
    </row>
    <row r="14835" spans="1:6">
      <c r="A14835"/>
      <c r="E14835"/>
      <c r="F14835"/>
    </row>
    <row r="14836" spans="1:6">
      <c r="A14836"/>
      <c r="E14836"/>
      <c r="F14836"/>
    </row>
    <row r="14837" spans="1:6">
      <c r="A14837"/>
      <c r="E14837"/>
      <c r="F14837"/>
    </row>
    <row r="14838" spans="1:6">
      <c r="A14838"/>
      <c r="E14838"/>
      <c r="F14838"/>
    </row>
    <row r="14839" spans="1:6">
      <c r="A14839"/>
      <c r="E14839"/>
      <c r="F14839"/>
    </row>
    <row r="14840" spans="1:6">
      <c r="A14840"/>
      <c r="E14840"/>
      <c r="F14840"/>
    </row>
    <row r="14841" spans="1:6">
      <c r="A14841"/>
      <c r="E14841"/>
      <c r="F14841"/>
    </row>
    <row r="14842" spans="1:6">
      <c r="A14842"/>
      <c r="E14842"/>
      <c r="F14842"/>
    </row>
    <row r="14843" spans="1:6">
      <c r="A14843"/>
      <c r="E14843"/>
      <c r="F14843"/>
    </row>
    <row r="14844" spans="1:6">
      <c r="A14844"/>
      <c r="E14844"/>
      <c r="F14844"/>
    </row>
    <row r="14845" spans="1:6">
      <c r="A14845"/>
      <c r="E14845"/>
      <c r="F14845"/>
    </row>
    <row r="14846" spans="1:6">
      <c r="A14846"/>
      <c r="E14846"/>
      <c r="F14846"/>
    </row>
    <row r="14847" spans="1:6">
      <c r="A14847"/>
      <c r="E14847"/>
      <c r="F14847"/>
    </row>
    <row r="14848" spans="1:6">
      <c r="A14848"/>
      <c r="E14848"/>
      <c r="F14848"/>
    </row>
    <row r="14849" spans="1:6">
      <c r="A14849"/>
      <c r="E14849"/>
      <c r="F14849"/>
    </row>
    <row r="14850" spans="1:6">
      <c r="A14850"/>
      <c r="E14850"/>
      <c r="F14850"/>
    </row>
    <row r="14851" spans="1:6">
      <c r="A14851"/>
      <c r="E14851"/>
      <c r="F14851"/>
    </row>
    <row r="14852" spans="1:6">
      <c r="A14852"/>
      <c r="E14852"/>
      <c r="F14852"/>
    </row>
    <row r="14853" spans="1:6">
      <c r="A14853"/>
      <c r="E14853"/>
      <c r="F14853"/>
    </row>
    <row r="14854" spans="1:6">
      <c r="A14854"/>
      <c r="E14854"/>
      <c r="F14854"/>
    </row>
    <row r="14855" spans="1:6">
      <c r="A14855"/>
      <c r="E14855"/>
      <c r="F14855"/>
    </row>
    <row r="14856" spans="1:6">
      <c r="A14856"/>
      <c r="E14856"/>
      <c r="F14856"/>
    </row>
    <row r="14857" spans="1:6">
      <c r="A14857"/>
      <c r="E14857"/>
      <c r="F14857"/>
    </row>
    <row r="14858" spans="1:6">
      <c r="A14858"/>
      <c r="E14858"/>
      <c r="F14858"/>
    </row>
    <row r="14859" spans="1:6">
      <c r="A14859"/>
      <c r="E14859"/>
      <c r="F14859"/>
    </row>
    <row r="14860" spans="1:6">
      <c r="A14860"/>
      <c r="E14860"/>
      <c r="F14860"/>
    </row>
    <row r="14861" spans="1:6">
      <c r="A14861"/>
      <c r="E14861"/>
      <c r="F14861"/>
    </row>
    <row r="14862" spans="1:6">
      <c r="A14862"/>
      <c r="E14862"/>
      <c r="F14862"/>
    </row>
    <row r="14863" spans="1:6">
      <c r="A14863"/>
      <c r="E14863"/>
      <c r="F14863"/>
    </row>
    <row r="14864" spans="1:6">
      <c r="A14864"/>
      <c r="E14864"/>
      <c r="F14864"/>
    </row>
    <row r="14865" spans="1:6">
      <c r="A14865"/>
      <c r="E14865"/>
      <c r="F14865"/>
    </row>
    <row r="14866" spans="1:6">
      <c r="A14866"/>
      <c r="E14866"/>
      <c r="F14866"/>
    </row>
    <row r="14867" spans="1:6">
      <c r="A14867"/>
      <c r="E14867"/>
      <c r="F14867"/>
    </row>
    <row r="14868" spans="1:6">
      <c r="A14868"/>
      <c r="E14868"/>
      <c r="F14868"/>
    </row>
    <row r="14869" spans="1:6">
      <c r="A14869"/>
      <c r="E14869"/>
      <c r="F14869"/>
    </row>
    <row r="14870" spans="1:6">
      <c r="A14870"/>
      <c r="E14870"/>
      <c r="F14870"/>
    </row>
    <row r="14871" spans="1:6">
      <c r="A14871"/>
      <c r="E14871"/>
      <c r="F14871"/>
    </row>
    <row r="14872" spans="1:6">
      <c r="A14872"/>
      <c r="E14872"/>
      <c r="F14872"/>
    </row>
    <row r="14873" spans="1:6">
      <c r="A14873"/>
      <c r="E14873"/>
      <c r="F14873"/>
    </row>
    <row r="14874" spans="1:6">
      <c r="A14874"/>
      <c r="E14874"/>
      <c r="F14874"/>
    </row>
    <row r="14875" spans="1:6">
      <c r="A14875"/>
      <c r="E14875"/>
      <c r="F14875"/>
    </row>
    <row r="14876" spans="1:6">
      <c r="A14876"/>
      <c r="E14876"/>
      <c r="F14876"/>
    </row>
    <row r="14877" spans="1:6">
      <c r="A14877"/>
      <c r="E14877"/>
      <c r="F14877"/>
    </row>
    <row r="14878" spans="1:6">
      <c r="A14878"/>
      <c r="E14878"/>
      <c r="F14878"/>
    </row>
    <row r="14879" spans="1:6">
      <c r="A14879"/>
      <c r="E14879"/>
      <c r="F14879"/>
    </row>
    <row r="14880" spans="1:6">
      <c r="A14880"/>
      <c r="E14880"/>
      <c r="F14880"/>
    </row>
    <row r="14881" spans="1:6">
      <c r="A14881"/>
      <c r="E14881"/>
      <c r="F14881"/>
    </row>
    <row r="14882" spans="1:6">
      <c r="A14882"/>
      <c r="E14882"/>
      <c r="F14882"/>
    </row>
    <row r="14883" spans="1:6">
      <c r="A14883"/>
      <c r="E14883"/>
      <c r="F14883"/>
    </row>
    <row r="14884" spans="1:6">
      <c r="A14884"/>
      <c r="E14884"/>
      <c r="F14884"/>
    </row>
    <row r="14885" spans="1:6">
      <c r="A14885"/>
      <c r="E14885"/>
      <c r="F14885"/>
    </row>
    <row r="14886" spans="1:6">
      <c r="A14886"/>
      <c r="E14886"/>
      <c r="F14886"/>
    </row>
    <row r="14887" spans="1:6">
      <c r="A14887"/>
      <c r="E14887"/>
      <c r="F14887"/>
    </row>
    <row r="14888" spans="1:6">
      <c r="A14888"/>
      <c r="E14888"/>
      <c r="F14888"/>
    </row>
    <row r="14889" spans="1:6">
      <c r="A14889"/>
      <c r="E14889"/>
      <c r="F14889"/>
    </row>
    <row r="14890" spans="1:6">
      <c r="A14890"/>
      <c r="E14890"/>
      <c r="F14890"/>
    </row>
    <row r="14891" spans="1:6">
      <c r="A14891"/>
      <c r="E14891"/>
      <c r="F14891"/>
    </row>
    <row r="14892" spans="1:6">
      <c r="A14892"/>
      <c r="E14892"/>
      <c r="F14892"/>
    </row>
    <row r="14893" spans="1:6">
      <c r="A14893"/>
      <c r="E14893"/>
      <c r="F14893"/>
    </row>
    <row r="14894" spans="1:6">
      <c r="A14894"/>
      <c r="E14894"/>
      <c r="F14894"/>
    </row>
    <row r="14895" spans="1:6">
      <c r="A14895"/>
      <c r="E14895"/>
      <c r="F14895"/>
    </row>
    <row r="14896" spans="1:6">
      <c r="A14896"/>
      <c r="E14896"/>
      <c r="F14896"/>
    </row>
    <row r="14897" spans="1:6">
      <c r="A14897"/>
      <c r="E14897"/>
      <c r="F14897"/>
    </row>
    <row r="14898" spans="1:6">
      <c r="A14898"/>
      <c r="E14898"/>
      <c r="F14898"/>
    </row>
    <row r="14899" spans="1:6">
      <c r="A14899"/>
      <c r="E14899"/>
      <c r="F14899"/>
    </row>
    <row r="14900" spans="1:6">
      <c r="A14900"/>
      <c r="E14900"/>
      <c r="F14900"/>
    </row>
    <row r="14901" spans="1:6">
      <c r="A14901"/>
      <c r="E14901"/>
      <c r="F14901"/>
    </row>
    <row r="14902" spans="1:6">
      <c r="A14902"/>
      <c r="E14902"/>
      <c r="F14902"/>
    </row>
    <row r="14903" spans="1:6">
      <c r="A14903"/>
      <c r="E14903"/>
      <c r="F14903"/>
    </row>
    <row r="14904" spans="1:6">
      <c r="A14904"/>
      <c r="E14904"/>
      <c r="F14904"/>
    </row>
    <row r="14905" spans="1:6">
      <c r="A14905"/>
      <c r="E14905"/>
      <c r="F14905"/>
    </row>
    <row r="14906" spans="1:6">
      <c r="A14906"/>
      <c r="E14906"/>
      <c r="F14906"/>
    </row>
    <row r="14907" spans="1:6">
      <c r="A14907"/>
      <c r="E14907"/>
      <c r="F14907"/>
    </row>
    <row r="14908" spans="1:6">
      <c r="A14908"/>
      <c r="E14908"/>
      <c r="F14908"/>
    </row>
    <row r="14909" spans="1:6">
      <c r="A14909"/>
      <c r="E14909"/>
      <c r="F14909"/>
    </row>
    <row r="14910" spans="1:6">
      <c r="A14910"/>
      <c r="E14910"/>
      <c r="F14910"/>
    </row>
    <row r="14911" spans="1:6">
      <c r="A14911"/>
      <c r="E14911"/>
      <c r="F14911"/>
    </row>
    <row r="14912" spans="1:6">
      <c r="A14912"/>
      <c r="E14912"/>
      <c r="F14912"/>
    </row>
    <row r="14913" spans="1:6">
      <c r="A14913"/>
      <c r="E14913"/>
      <c r="F14913"/>
    </row>
    <row r="14914" spans="1:6">
      <c r="A14914"/>
      <c r="E14914"/>
      <c r="F14914"/>
    </row>
    <row r="14915" spans="1:6">
      <c r="A14915"/>
      <c r="E14915"/>
      <c r="F14915"/>
    </row>
    <row r="14916" spans="1:6">
      <c r="A14916"/>
      <c r="E14916"/>
      <c r="F14916"/>
    </row>
    <row r="14917" spans="1:6">
      <c r="A14917"/>
      <c r="E14917"/>
      <c r="F14917"/>
    </row>
    <row r="14918" spans="1:6">
      <c r="A14918"/>
      <c r="E14918"/>
      <c r="F14918"/>
    </row>
    <row r="14919" spans="1:6">
      <c r="A14919"/>
      <c r="E14919"/>
      <c r="F14919"/>
    </row>
    <row r="14920" spans="1:6">
      <c r="A14920"/>
      <c r="E14920"/>
      <c r="F14920"/>
    </row>
    <row r="14921" spans="1:6">
      <c r="A14921"/>
      <c r="E14921"/>
      <c r="F14921"/>
    </row>
    <row r="14922" spans="1:6">
      <c r="A14922"/>
      <c r="E14922"/>
      <c r="F14922"/>
    </row>
    <row r="14923" spans="1:6">
      <c r="A14923"/>
      <c r="E14923"/>
      <c r="F14923"/>
    </row>
    <row r="14924" spans="1:6">
      <c r="A14924"/>
      <c r="E14924"/>
      <c r="F14924"/>
    </row>
    <row r="14925" spans="1:6">
      <c r="A14925"/>
      <c r="E14925"/>
      <c r="F14925"/>
    </row>
    <row r="14926" spans="1:6">
      <c r="A14926"/>
      <c r="E14926"/>
      <c r="F14926"/>
    </row>
    <row r="14927" spans="1:6">
      <c r="A14927"/>
      <c r="E14927"/>
      <c r="F14927"/>
    </row>
    <row r="14928" spans="1:6">
      <c r="A14928"/>
      <c r="E14928"/>
      <c r="F14928"/>
    </row>
    <row r="14929" spans="1:6">
      <c r="A14929"/>
      <c r="E14929"/>
      <c r="F14929"/>
    </row>
    <row r="14930" spans="1:6">
      <c r="A14930"/>
      <c r="E14930"/>
      <c r="F14930"/>
    </row>
    <row r="14931" spans="1:6">
      <c r="A14931"/>
      <c r="E14931"/>
      <c r="F14931"/>
    </row>
    <row r="14932" spans="1:6">
      <c r="A14932"/>
      <c r="E14932"/>
      <c r="F14932"/>
    </row>
    <row r="14933" spans="1:6">
      <c r="A14933"/>
      <c r="E14933"/>
      <c r="F14933"/>
    </row>
    <row r="14934" spans="1:6">
      <c r="A14934"/>
      <c r="E14934"/>
      <c r="F14934"/>
    </row>
    <row r="14935" spans="1:6">
      <c r="A14935"/>
      <c r="E14935"/>
      <c r="F14935"/>
    </row>
    <row r="14936" spans="1:6">
      <c r="A14936"/>
      <c r="E14936"/>
      <c r="F14936"/>
    </row>
    <row r="14937" spans="1:6">
      <c r="A14937"/>
      <c r="E14937"/>
      <c r="F14937"/>
    </row>
    <row r="14938" spans="1:6">
      <c r="A14938"/>
      <c r="E14938"/>
      <c r="F14938"/>
    </row>
    <row r="14939" spans="1:6">
      <c r="A14939"/>
      <c r="E14939"/>
      <c r="F14939"/>
    </row>
    <row r="14940" spans="1:6">
      <c r="A14940"/>
      <c r="E14940"/>
      <c r="F14940"/>
    </row>
    <row r="14941" spans="1:6">
      <c r="A14941"/>
      <c r="E14941"/>
      <c r="F14941"/>
    </row>
    <row r="14942" spans="1:6">
      <c r="A14942"/>
      <c r="E14942"/>
      <c r="F14942"/>
    </row>
    <row r="14943" spans="1:6">
      <c r="A14943"/>
      <c r="E14943"/>
      <c r="F14943"/>
    </row>
    <row r="14944" spans="1:6">
      <c r="A14944"/>
      <c r="E14944"/>
      <c r="F14944"/>
    </row>
    <row r="14945" spans="1:6">
      <c r="A14945"/>
      <c r="E14945"/>
      <c r="F14945"/>
    </row>
    <row r="14946" spans="1:6">
      <c r="A14946"/>
      <c r="E14946"/>
      <c r="F14946"/>
    </row>
    <row r="14947" spans="1:6">
      <c r="A14947"/>
      <c r="E14947"/>
      <c r="F14947"/>
    </row>
    <row r="14948" spans="1:6">
      <c r="A14948"/>
      <c r="E14948"/>
      <c r="F14948"/>
    </row>
    <row r="14949" spans="1:6">
      <c r="A14949"/>
      <c r="E14949"/>
      <c r="F14949"/>
    </row>
    <row r="14950" spans="1:6">
      <c r="A14950"/>
      <c r="E14950"/>
      <c r="F14950"/>
    </row>
    <row r="14951" spans="1:6">
      <c r="A14951"/>
      <c r="E14951"/>
      <c r="F14951"/>
    </row>
    <row r="14952" spans="1:6">
      <c r="A14952"/>
      <c r="E14952"/>
      <c r="F14952"/>
    </row>
    <row r="14953" spans="1:6">
      <c r="A14953"/>
      <c r="E14953"/>
      <c r="F14953"/>
    </row>
    <row r="14954" spans="1:6">
      <c r="A14954"/>
      <c r="E14954"/>
      <c r="F14954"/>
    </row>
    <row r="14955" spans="1:6">
      <c r="A14955"/>
      <c r="E14955"/>
      <c r="F14955"/>
    </row>
    <row r="14956" spans="1:6">
      <c r="A14956"/>
      <c r="E14956"/>
      <c r="F14956"/>
    </row>
    <row r="14957" spans="1:6">
      <c r="A14957"/>
      <c r="E14957"/>
      <c r="F14957"/>
    </row>
    <row r="14958" spans="1:6">
      <c r="A14958"/>
      <c r="E14958"/>
      <c r="F14958"/>
    </row>
    <row r="14959" spans="1:6">
      <c r="A14959"/>
      <c r="E14959"/>
      <c r="F14959"/>
    </row>
    <row r="14960" spans="1:6">
      <c r="A14960"/>
      <c r="E14960"/>
      <c r="F14960"/>
    </row>
    <row r="14961" spans="1:6">
      <c r="A14961"/>
      <c r="E14961"/>
      <c r="F14961"/>
    </row>
    <row r="14962" spans="1:6">
      <c r="A14962"/>
      <c r="E14962"/>
      <c r="F14962"/>
    </row>
    <row r="14963" spans="1:6">
      <c r="A14963"/>
      <c r="E14963"/>
      <c r="F14963"/>
    </row>
    <row r="14964" spans="1:6">
      <c r="A14964"/>
      <c r="E14964"/>
      <c r="F14964"/>
    </row>
    <row r="14965" spans="1:6">
      <c r="A14965"/>
      <c r="E14965"/>
      <c r="F14965"/>
    </row>
    <row r="14966" spans="1:6">
      <c r="A14966"/>
      <c r="E14966"/>
      <c r="F14966"/>
    </row>
    <row r="14967" spans="1:6">
      <c r="A14967"/>
      <c r="E14967"/>
      <c r="F14967"/>
    </row>
    <row r="14968" spans="1:6">
      <c r="A14968"/>
      <c r="E14968"/>
      <c r="F14968"/>
    </row>
    <row r="14969" spans="1:6">
      <c r="A14969"/>
      <c r="E14969"/>
      <c r="F14969"/>
    </row>
    <row r="14970" spans="1:6">
      <c r="A14970"/>
      <c r="E14970"/>
      <c r="F14970"/>
    </row>
    <row r="14971" spans="1:6">
      <c r="A14971"/>
      <c r="E14971"/>
      <c r="F14971"/>
    </row>
    <row r="14972" spans="1:6">
      <c r="A14972"/>
      <c r="E14972"/>
      <c r="F14972"/>
    </row>
    <row r="14973" spans="1:6">
      <c r="A14973"/>
      <c r="E14973"/>
      <c r="F14973"/>
    </row>
    <row r="14974" spans="1:6">
      <c r="A14974"/>
      <c r="E14974"/>
      <c r="F14974"/>
    </row>
    <row r="14975" spans="1:6">
      <c r="A14975"/>
      <c r="E14975"/>
      <c r="F14975"/>
    </row>
    <row r="14976" spans="1:6">
      <c r="A14976"/>
      <c r="E14976"/>
      <c r="F14976"/>
    </row>
    <row r="14977" spans="1:6">
      <c r="A14977"/>
      <c r="E14977"/>
      <c r="F14977"/>
    </row>
    <row r="14978" spans="1:6">
      <c r="A14978"/>
      <c r="E14978"/>
      <c r="F14978"/>
    </row>
    <row r="14979" spans="1:6">
      <c r="A14979"/>
      <c r="E14979"/>
      <c r="F14979"/>
    </row>
    <row r="14980" spans="1:6">
      <c r="A14980"/>
      <c r="E14980"/>
      <c r="F14980"/>
    </row>
    <row r="14981" spans="1:6">
      <c r="A14981"/>
      <c r="E14981"/>
      <c r="F14981"/>
    </row>
    <row r="14982" spans="1:6">
      <c r="A14982"/>
      <c r="E14982"/>
      <c r="F14982"/>
    </row>
    <row r="14983" spans="1:6">
      <c r="A14983"/>
      <c r="E14983"/>
      <c r="F14983"/>
    </row>
    <row r="14984" spans="1:6">
      <c r="A14984"/>
      <c r="E14984"/>
      <c r="F14984"/>
    </row>
    <row r="14985" spans="1:6">
      <c r="A14985"/>
      <c r="E14985"/>
      <c r="F14985"/>
    </row>
    <row r="14986" spans="1:6">
      <c r="A14986"/>
      <c r="E14986"/>
      <c r="F14986"/>
    </row>
    <row r="14987" spans="1:6">
      <c r="A14987"/>
      <c r="E14987"/>
      <c r="F14987"/>
    </row>
    <row r="14988" spans="1:6">
      <c r="A14988"/>
      <c r="E14988"/>
      <c r="F14988"/>
    </row>
    <row r="14989" spans="1:6">
      <c r="A14989"/>
      <c r="E14989"/>
      <c r="F14989"/>
    </row>
    <row r="14990" spans="1:6">
      <c r="A14990"/>
      <c r="E14990"/>
      <c r="F14990"/>
    </row>
    <row r="14991" spans="1:6">
      <c r="A14991"/>
      <c r="E14991"/>
      <c r="F14991"/>
    </row>
    <row r="14992" spans="1:6">
      <c r="A14992"/>
      <c r="E14992"/>
      <c r="F14992"/>
    </row>
    <row r="14993" spans="1:6">
      <c r="A14993"/>
      <c r="E14993"/>
      <c r="F14993"/>
    </row>
    <row r="14994" spans="1:6">
      <c r="A14994"/>
      <c r="E14994"/>
      <c r="F14994"/>
    </row>
    <row r="14995" spans="1:6">
      <c r="A14995"/>
      <c r="E14995"/>
      <c r="F14995"/>
    </row>
    <row r="14996" spans="1:6">
      <c r="A14996"/>
      <c r="E14996"/>
      <c r="F14996"/>
    </row>
    <row r="14997" spans="1:6">
      <c r="A14997"/>
      <c r="E14997"/>
      <c r="F14997"/>
    </row>
    <row r="14998" spans="1:6">
      <c r="A14998"/>
      <c r="E14998"/>
      <c r="F14998"/>
    </row>
    <row r="14999" spans="1:6">
      <c r="A14999"/>
      <c r="E14999"/>
      <c r="F14999"/>
    </row>
    <row r="15000" spans="1:6">
      <c r="A15000"/>
      <c r="E15000"/>
      <c r="F15000"/>
    </row>
    <row r="15001" spans="1:6">
      <c r="A15001"/>
      <c r="E15001"/>
      <c r="F15001"/>
    </row>
    <row r="15002" spans="1:6">
      <c r="A15002"/>
      <c r="E15002"/>
      <c r="F15002"/>
    </row>
    <row r="15003" spans="1:6">
      <c r="A15003"/>
      <c r="E15003"/>
      <c r="F15003"/>
    </row>
    <row r="15004" spans="1:6">
      <c r="A15004"/>
      <c r="E15004"/>
      <c r="F15004"/>
    </row>
    <row r="15005" spans="1:6">
      <c r="A15005"/>
      <c r="E15005"/>
      <c r="F15005"/>
    </row>
    <row r="15006" spans="1:6">
      <c r="A15006"/>
      <c r="E15006"/>
      <c r="F15006"/>
    </row>
    <row r="15007" spans="1:6">
      <c r="A15007"/>
      <c r="E15007"/>
      <c r="F15007"/>
    </row>
    <row r="15008" spans="1:6">
      <c r="A15008"/>
      <c r="E15008"/>
      <c r="F15008"/>
    </row>
    <row r="15009" spans="1:6">
      <c r="A15009"/>
      <c r="E15009"/>
      <c r="F15009"/>
    </row>
    <row r="15010" spans="1:6">
      <c r="A15010"/>
      <c r="E15010"/>
      <c r="F15010"/>
    </row>
    <row r="15011" spans="1:6">
      <c r="A15011"/>
      <c r="E15011"/>
      <c r="F15011"/>
    </row>
    <row r="15012" spans="1:6">
      <c r="A15012"/>
      <c r="E15012"/>
      <c r="F15012"/>
    </row>
    <row r="15013" spans="1:6">
      <c r="A15013"/>
      <c r="E15013"/>
      <c r="F15013"/>
    </row>
    <row r="15014" spans="1:6">
      <c r="A15014"/>
      <c r="E15014"/>
      <c r="F15014"/>
    </row>
    <row r="15015" spans="1:6">
      <c r="A15015"/>
      <c r="E15015"/>
      <c r="F15015"/>
    </row>
    <row r="15016" spans="1:6">
      <c r="A15016"/>
      <c r="E15016"/>
      <c r="F15016"/>
    </row>
    <row r="15017" spans="1:6">
      <c r="A15017"/>
      <c r="E15017"/>
      <c r="F15017"/>
    </row>
    <row r="15018" spans="1:6">
      <c r="A15018"/>
      <c r="E15018"/>
      <c r="F15018"/>
    </row>
    <row r="15019" spans="1:6">
      <c r="A15019"/>
      <c r="E15019"/>
      <c r="F15019"/>
    </row>
    <row r="15020" spans="1:6">
      <c r="A15020"/>
      <c r="E15020"/>
      <c r="F15020"/>
    </row>
    <row r="15021" spans="1:6">
      <c r="A15021"/>
      <c r="E15021"/>
      <c r="F15021"/>
    </row>
    <row r="15022" spans="1:6">
      <c r="A15022"/>
      <c r="E15022"/>
      <c r="F15022"/>
    </row>
    <row r="15023" spans="1:6">
      <c r="A15023"/>
      <c r="E15023"/>
      <c r="F15023"/>
    </row>
    <row r="15024" spans="1:6">
      <c r="A15024"/>
      <c r="E15024"/>
      <c r="F15024"/>
    </row>
    <row r="15025" spans="1:6">
      <c r="A15025"/>
      <c r="E15025"/>
      <c r="F15025"/>
    </row>
    <row r="15026" spans="1:6">
      <c r="A15026"/>
      <c r="E15026"/>
      <c r="F15026"/>
    </row>
    <row r="15027" spans="1:6">
      <c r="A15027"/>
      <c r="E15027"/>
      <c r="F15027"/>
    </row>
    <row r="15028" spans="1:6">
      <c r="A15028"/>
      <c r="E15028"/>
      <c r="F15028"/>
    </row>
    <row r="15029" spans="1:6">
      <c r="A15029"/>
      <c r="E15029"/>
      <c r="F15029"/>
    </row>
    <row r="15030" spans="1:6">
      <c r="A15030"/>
      <c r="E15030"/>
      <c r="F15030"/>
    </row>
    <row r="15031" spans="1:6">
      <c r="A15031"/>
      <c r="E15031"/>
      <c r="F15031"/>
    </row>
    <row r="15032" spans="1:6">
      <c r="A15032"/>
      <c r="E15032"/>
      <c r="F15032"/>
    </row>
    <row r="15033" spans="1:6">
      <c r="A15033"/>
      <c r="E15033"/>
      <c r="F15033"/>
    </row>
    <row r="15034" spans="1:6">
      <c r="A15034"/>
      <c r="E15034"/>
      <c r="F15034"/>
    </row>
    <row r="15035" spans="1:6">
      <c r="A15035"/>
      <c r="E15035"/>
      <c r="F15035"/>
    </row>
    <row r="15036" spans="1:6">
      <c r="A15036"/>
      <c r="E15036"/>
      <c r="F15036"/>
    </row>
    <row r="15037" spans="1:6">
      <c r="A15037"/>
      <c r="E15037"/>
      <c r="F15037"/>
    </row>
    <row r="15038" spans="1:6">
      <c r="A15038"/>
      <c r="E15038"/>
      <c r="F15038"/>
    </row>
    <row r="15039" spans="1:6">
      <c r="A15039"/>
      <c r="E15039"/>
      <c r="F15039"/>
    </row>
    <row r="15040" spans="1:6">
      <c r="A15040"/>
      <c r="E15040"/>
      <c r="F15040"/>
    </row>
    <row r="15041" spans="1:6">
      <c r="A15041"/>
      <c r="E15041"/>
      <c r="F15041"/>
    </row>
    <row r="15042" spans="1:6">
      <c r="A15042"/>
      <c r="E15042"/>
      <c r="F15042"/>
    </row>
    <row r="15043" spans="1:6">
      <c r="A15043"/>
      <c r="E15043"/>
      <c r="F15043"/>
    </row>
    <row r="15044" spans="1:6">
      <c r="A15044"/>
      <c r="E15044"/>
      <c r="F15044"/>
    </row>
    <row r="15045" spans="1:6">
      <c r="A15045"/>
      <c r="E15045"/>
      <c r="F15045"/>
    </row>
    <row r="15046" spans="1:6">
      <c r="A15046"/>
      <c r="E15046"/>
      <c r="F15046"/>
    </row>
    <row r="15047" spans="1:6">
      <c r="A15047"/>
      <c r="E15047"/>
      <c r="F15047"/>
    </row>
    <row r="15048" spans="1:6">
      <c r="A15048"/>
      <c r="E15048"/>
      <c r="F15048"/>
    </row>
    <row r="15049" spans="1:6">
      <c r="A15049"/>
      <c r="E15049"/>
      <c r="F15049"/>
    </row>
    <row r="15050" spans="1:6">
      <c r="A15050"/>
      <c r="E15050"/>
      <c r="F15050"/>
    </row>
    <row r="15051" spans="1:6">
      <c r="A15051"/>
      <c r="E15051"/>
    </row>
    <row r="15052" spans="1:6">
      <c r="A15052"/>
      <c r="E15052"/>
    </row>
    <row r="15053" spans="1:6">
      <c r="A15053"/>
      <c r="E15053"/>
    </row>
    <row r="15054" spans="1:6">
      <c r="A15054"/>
      <c r="E15054"/>
    </row>
    <row r="15055" spans="1:6">
      <c r="A15055"/>
      <c r="E15055"/>
    </row>
    <row r="15056" spans="1:6">
      <c r="A15056"/>
      <c r="E15056"/>
    </row>
    <row r="15057" spans="1:5">
      <c r="A15057"/>
      <c r="E15057"/>
    </row>
    <row r="15058" spans="1:5">
      <c r="A15058"/>
      <c r="E15058"/>
    </row>
    <row r="15059" spans="1:5">
      <c r="A15059"/>
      <c r="E15059"/>
    </row>
    <row r="15060" spans="1:5">
      <c r="A15060"/>
      <c r="E15060"/>
    </row>
    <row r="15061" spans="1:5">
      <c r="A15061"/>
      <c r="E15061"/>
    </row>
    <row r="15062" spans="1:5">
      <c r="A15062"/>
      <c r="E15062"/>
    </row>
    <row r="15063" spans="1:5">
      <c r="A15063"/>
      <c r="E15063"/>
    </row>
    <row r="15064" spans="1:5">
      <c r="A15064"/>
      <c r="E15064"/>
    </row>
    <row r="15065" spans="1:5">
      <c r="A15065"/>
      <c r="E15065"/>
    </row>
    <row r="15066" spans="1:5">
      <c r="A15066"/>
      <c r="E15066"/>
    </row>
    <row r="15067" spans="1:5">
      <c r="A15067"/>
      <c r="E15067"/>
    </row>
    <row r="15068" spans="1:5">
      <c r="A15068"/>
      <c r="E15068"/>
    </row>
    <row r="15069" spans="1:5">
      <c r="A15069"/>
      <c r="E15069"/>
    </row>
    <row r="15070" spans="1:5">
      <c r="A15070"/>
      <c r="E15070"/>
    </row>
    <row r="15071" spans="1:5">
      <c r="A15071"/>
      <c r="E15071"/>
    </row>
    <row r="15072" spans="1:5">
      <c r="A15072"/>
      <c r="E15072"/>
    </row>
    <row r="15073" spans="1:5">
      <c r="A15073"/>
      <c r="E15073"/>
    </row>
    <row r="15074" spans="1:5">
      <c r="A15074"/>
      <c r="E15074"/>
    </row>
    <row r="15075" spans="1:5">
      <c r="A15075"/>
      <c r="E15075"/>
    </row>
    <row r="15076" spans="1:5">
      <c r="A15076"/>
      <c r="E15076"/>
    </row>
    <row r="15077" spans="1:5">
      <c r="A15077"/>
      <c r="E15077"/>
    </row>
    <row r="15078" spans="1:5">
      <c r="A15078"/>
      <c r="E15078"/>
    </row>
    <row r="15079" spans="1:5">
      <c r="A15079"/>
      <c r="E15079"/>
    </row>
    <row r="15080" spans="1:5">
      <c r="A15080"/>
      <c r="E15080"/>
    </row>
    <row r="15081" spans="1:5">
      <c r="A15081"/>
    </row>
    <row r="15082" spans="1:5">
      <c r="A15082"/>
    </row>
    <row r="15083" spans="1:5">
      <c r="A15083"/>
    </row>
    <row r="15084" spans="1:5">
      <c r="A15084"/>
    </row>
    <row r="15085" spans="1:5">
      <c r="A15085"/>
    </row>
    <row r="15086" spans="1:5">
      <c r="A15086"/>
    </row>
    <row r="15087" spans="1:5">
      <c r="A15087"/>
    </row>
    <row r="15088" spans="1:5">
      <c r="A15088"/>
    </row>
    <row r="15089" spans="1:1">
      <c r="A15089"/>
    </row>
    <row r="15090" spans="1:1">
      <c r="A15090"/>
    </row>
    <row r="15091" spans="1:1">
      <c r="A15091"/>
    </row>
    <row r="15092" spans="1:1">
      <c r="A15092"/>
    </row>
    <row r="15093" spans="1:1">
      <c r="A15093"/>
    </row>
    <row r="15094" spans="1:1">
      <c r="A15094"/>
    </row>
    <row r="15095" spans="1:1">
      <c r="A15095"/>
    </row>
    <row r="15096" spans="1:1">
      <c r="A15096"/>
    </row>
    <row r="15097" spans="1:1">
      <c r="A15097"/>
    </row>
    <row r="15098" spans="1:1">
      <c r="A15098"/>
    </row>
    <row r="15099" spans="1:1">
      <c r="A15099"/>
    </row>
    <row r="15100" spans="1:1">
      <c r="A15100"/>
    </row>
    <row r="15101" spans="1:1">
      <c r="A15101"/>
    </row>
    <row r="15102" spans="1:1">
      <c r="A15102"/>
    </row>
    <row r="15103" spans="1:1">
      <c r="A15103"/>
    </row>
    <row r="15104" spans="1:1">
      <c r="A15104"/>
    </row>
    <row r="15105" spans="1:1">
      <c r="A15105"/>
    </row>
    <row r="15106" spans="1:1">
      <c r="A15106"/>
    </row>
    <row r="15107" spans="1:1">
      <c r="A15107"/>
    </row>
    <row r="15108" spans="1:1">
      <c r="A15108"/>
    </row>
    <row r="15109" spans="1:1">
      <c r="A15109"/>
    </row>
    <row r="15110" spans="1:1">
      <c r="A15110"/>
    </row>
    <row r="15111" spans="1:1">
      <c r="A15111"/>
    </row>
    <row r="15112" spans="1:1">
      <c r="A15112"/>
    </row>
    <row r="15113" spans="1:1">
      <c r="A15113"/>
    </row>
    <row r="15114" spans="1:1">
      <c r="A15114"/>
    </row>
    <row r="15115" spans="1:1">
      <c r="A15115"/>
    </row>
    <row r="15116" spans="1:1">
      <c r="A15116"/>
    </row>
    <row r="15117" spans="1:1">
      <c r="A15117"/>
    </row>
    <row r="15118" spans="1:1">
      <c r="A15118"/>
    </row>
    <row r="15119" spans="1:1">
      <c r="A15119"/>
    </row>
    <row r="15120" spans="1:1">
      <c r="A15120"/>
    </row>
    <row r="15121" spans="1:1">
      <c r="A15121"/>
    </row>
    <row r="15122" spans="1:1">
      <c r="A15122"/>
    </row>
    <row r="15123" spans="1:1">
      <c r="A15123"/>
    </row>
    <row r="15124" spans="1:1">
      <c r="A15124"/>
    </row>
    <row r="15125" spans="1:1">
      <c r="A15125"/>
    </row>
    <row r="15126" spans="1:1">
      <c r="A15126"/>
    </row>
    <row r="15127" spans="1:1">
      <c r="A15127"/>
    </row>
    <row r="15128" spans="1:1">
      <c r="A15128"/>
    </row>
    <row r="15129" spans="1:1">
      <c r="A15129"/>
    </row>
    <row r="15130" spans="1:1">
      <c r="A15130"/>
    </row>
    <row r="15131" spans="1:1">
      <c r="A15131"/>
    </row>
    <row r="15132" spans="1:1">
      <c r="A15132"/>
    </row>
    <row r="15133" spans="1:1">
      <c r="A15133"/>
    </row>
    <row r="15134" spans="1:1">
      <c r="A15134"/>
    </row>
    <row r="15135" spans="1:1">
      <c r="A15135"/>
    </row>
    <row r="15136" spans="1:1">
      <c r="A15136"/>
    </row>
    <row r="15137" spans="1:1">
      <c r="A15137"/>
    </row>
    <row r="15138" spans="1:1">
      <c r="A15138"/>
    </row>
    <row r="15139" spans="1:1">
      <c r="A15139"/>
    </row>
    <row r="15140" spans="1:1">
      <c r="A15140"/>
    </row>
    <row r="15141" spans="1:1">
      <c r="A15141"/>
    </row>
    <row r="15142" spans="1:1">
      <c r="A15142"/>
    </row>
    <row r="15143" spans="1:1">
      <c r="A15143"/>
    </row>
    <row r="15144" spans="1:1">
      <c r="A15144"/>
    </row>
    <row r="15145" spans="1:1">
      <c r="A15145"/>
    </row>
    <row r="15146" spans="1:1">
      <c r="A15146"/>
    </row>
    <row r="15147" spans="1:1">
      <c r="A15147"/>
    </row>
    <row r="15148" spans="1:1">
      <c r="A15148"/>
    </row>
    <row r="15149" spans="1:1">
      <c r="A15149"/>
    </row>
    <row r="15150" spans="1:1">
      <c r="A15150"/>
    </row>
    <row r="15151" spans="1:1">
      <c r="A15151"/>
    </row>
    <row r="15152" spans="1:1">
      <c r="A15152"/>
    </row>
    <row r="15153" spans="1:1">
      <c r="A15153"/>
    </row>
    <row r="15154" spans="1:1">
      <c r="A15154"/>
    </row>
    <row r="15155" spans="1:1">
      <c r="A15155"/>
    </row>
    <row r="15156" spans="1:1">
      <c r="A15156"/>
    </row>
    <row r="15157" spans="1:1">
      <c r="A15157"/>
    </row>
    <row r="15158" spans="1:1">
      <c r="A15158"/>
    </row>
    <row r="15159" spans="1:1">
      <c r="A15159"/>
    </row>
    <row r="15160" spans="1:1">
      <c r="A15160"/>
    </row>
    <row r="15161" spans="1:1">
      <c r="A15161"/>
    </row>
    <row r="15162" spans="1:1">
      <c r="A15162"/>
    </row>
    <row r="15163" spans="1:1">
      <c r="A15163"/>
    </row>
    <row r="15164" spans="1:1">
      <c r="A15164"/>
    </row>
    <row r="15165" spans="1:1">
      <c r="A15165"/>
    </row>
    <row r="15166" spans="1:1">
      <c r="A15166"/>
    </row>
    <row r="15167" spans="1:1">
      <c r="A15167"/>
    </row>
    <row r="15168" spans="1:1">
      <c r="A15168"/>
    </row>
    <row r="15169" spans="1:1">
      <c r="A15169"/>
    </row>
    <row r="15170" spans="1:1">
      <c r="A15170"/>
    </row>
    <row r="15171" spans="1:1">
      <c r="A15171"/>
    </row>
    <row r="15172" spans="1:1">
      <c r="A15172"/>
    </row>
    <row r="15173" spans="1:1">
      <c r="A15173"/>
    </row>
    <row r="15174" spans="1:1">
      <c r="A15174"/>
    </row>
    <row r="15175" spans="1:1">
      <c r="A15175"/>
    </row>
    <row r="15176" spans="1:1">
      <c r="A15176"/>
    </row>
    <row r="15177" spans="1:1">
      <c r="A15177"/>
    </row>
    <row r="15178" spans="1:1">
      <c r="A15178"/>
    </row>
    <row r="15179" spans="1:1">
      <c r="A15179"/>
    </row>
    <row r="15180" spans="1:1">
      <c r="A15180"/>
    </row>
    <row r="15181" spans="1:1">
      <c r="A15181"/>
    </row>
    <row r="15182" spans="1:1">
      <c r="A15182"/>
    </row>
    <row r="15183" spans="1:1">
      <c r="A15183"/>
    </row>
    <row r="15184" spans="1:1">
      <c r="A15184"/>
    </row>
    <row r="15185" spans="1:1">
      <c r="A15185"/>
    </row>
    <row r="15186" spans="1:1">
      <c r="A15186"/>
    </row>
    <row r="15187" spans="1:1">
      <c r="A15187"/>
    </row>
    <row r="15188" spans="1:1">
      <c r="A15188"/>
    </row>
    <row r="15189" spans="1:1">
      <c r="A15189"/>
    </row>
    <row r="15190" spans="1:1">
      <c r="A15190"/>
    </row>
    <row r="15191" spans="1:1">
      <c r="A15191"/>
    </row>
    <row r="15192" spans="1:1">
      <c r="A15192"/>
    </row>
    <row r="15193" spans="1:1">
      <c r="A15193"/>
    </row>
    <row r="15194" spans="1:1">
      <c r="A15194"/>
    </row>
    <row r="15195" spans="1:1">
      <c r="A15195"/>
    </row>
    <row r="15196" spans="1:1">
      <c r="A15196"/>
    </row>
    <row r="15197" spans="1:1">
      <c r="A15197"/>
    </row>
    <row r="15198" spans="1:1">
      <c r="A15198"/>
    </row>
    <row r="15199" spans="1:1">
      <c r="A15199"/>
    </row>
    <row r="15200" spans="1:1">
      <c r="A15200"/>
    </row>
    <row r="15201" spans="1:1">
      <c r="A15201"/>
    </row>
    <row r="15202" spans="1:1">
      <c r="A15202"/>
    </row>
    <row r="15203" spans="1:1">
      <c r="A15203"/>
    </row>
    <row r="15204" spans="1:1">
      <c r="A15204"/>
    </row>
    <row r="15205" spans="1:1">
      <c r="A15205"/>
    </row>
    <row r="15206" spans="1:1">
      <c r="A15206"/>
    </row>
    <row r="15207" spans="1:1">
      <c r="A15207"/>
    </row>
    <row r="15208" spans="1:1">
      <c r="A15208"/>
    </row>
    <row r="15209" spans="1:1">
      <c r="A15209"/>
    </row>
    <row r="15210" spans="1:1">
      <c r="A15210"/>
    </row>
    <row r="15211" spans="1:1">
      <c r="A15211"/>
    </row>
    <row r="15212" spans="1:1">
      <c r="A15212"/>
    </row>
    <row r="15213" spans="1:1">
      <c r="A15213"/>
    </row>
    <row r="15214" spans="1:1">
      <c r="A15214"/>
    </row>
    <row r="15215" spans="1:1">
      <c r="A15215"/>
    </row>
    <row r="15216" spans="1:1">
      <c r="A15216"/>
    </row>
    <row r="15217" spans="1:1">
      <c r="A15217"/>
    </row>
    <row r="15218" spans="1:1">
      <c r="A15218"/>
    </row>
    <row r="15219" spans="1:1">
      <c r="A15219"/>
    </row>
    <row r="15220" spans="1:1">
      <c r="A15220"/>
    </row>
    <row r="15221" spans="1:1">
      <c r="A15221"/>
    </row>
    <row r="15222" spans="1:1">
      <c r="A15222"/>
    </row>
    <row r="15223" spans="1:1">
      <c r="A15223"/>
    </row>
    <row r="15224" spans="1:1">
      <c r="A15224"/>
    </row>
    <row r="15225" spans="1:1">
      <c r="A15225"/>
    </row>
    <row r="15226" spans="1:1">
      <c r="A15226"/>
    </row>
    <row r="15227" spans="1:1">
      <c r="A15227"/>
    </row>
    <row r="15228" spans="1:1">
      <c r="A15228"/>
    </row>
    <row r="15229" spans="1:1">
      <c r="A15229"/>
    </row>
    <row r="15230" spans="1:1">
      <c r="A15230"/>
    </row>
    <row r="15231" spans="1:1">
      <c r="A15231"/>
    </row>
    <row r="15232" spans="1:1">
      <c r="A15232"/>
    </row>
    <row r="15233" spans="1:1">
      <c r="A15233"/>
    </row>
    <row r="15234" spans="1:1">
      <c r="A15234"/>
    </row>
    <row r="15235" spans="1:1">
      <c r="A15235"/>
    </row>
    <row r="15236" spans="1:1">
      <c r="A15236"/>
    </row>
    <row r="15237" spans="1:1">
      <c r="A15237"/>
    </row>
    <row r="15238" spans="1:1">
      <c r="A15238"/>
    </row>
    <row r="15239" spans="1:1">
      <c r="A15239"/>
    </row>
    <row r="15240" spans="1:1">
      <c r="A15240"/>
    </row>
    <row r="15241" spans="1:1">
      <c r="A15241"/>
    </row>
    <row r="15242" spans="1:1">
      <c r="A15242"/>
    </row>
    <row r="15243" spans="1:1">
      <c r="A15243"/>
    </row>
    <row r="15244" spans="1:1">
      <c r="A15244"/>
    </row>
    <row r="15245" spans="1:1">
      <c r="A15245"/>
    </row>
    <row r="15246" spans="1:1">
      <c r="A15246"/>
    </row>
    <row r="15247" spans="1:1">
      <c r="A15247"/>
    </row>
    <row r="15248" spans="1:1">
      <c r="A15248"/>
    </row>
    <row r="15249" spans="1:1">
      <c r="A15249"/>
    </row>
    <row r="15250" spans="1:1">
      <c r="A15250"/>
    </row>
    <row r="15251" spans="1:1">
      <c r="A15251"/>
    </row>
    <row r="15252" spans="1:1">
      <c r="A15252"/>
    </row>
    <row r="15253" spans="1:1">
      <c r="A15253"/>
    </row>
    <row r="15254" spans="1:1">
      <c r="A15254"/>
    </row>
    <row r="15255" spans="1:1">
      <c r="A15255"/>
    </row>
    <row r="15256" spans="1:1">
      <c r="A15256"/>
    </row>
    <row r="15257" spans="1:1">
      <c r="A15257"/>
    </row>
    <row r="15258" spans="1:1">
      <c r="A15258"/>
    </row>
    <row r="15259" spans="1:1">
      <c r="A15259"/>
    </row>
    <row r="15260" spans="1:1">
      <c r="A15260"/>
    </row>
    <row r="15261" spans="1:1">
      <c r="A15261"/>
    </row>
    <row r="15262" spans="1:1">
      <c r="A15262"/>
    </row>
    <row r="15263" spans="1:1">
      <c r="A15263"/>
    </row>
    <row r="15264" spans="1:1">
      <c r="A15264"/>
    </row>
    <row r="15265" spans="1:1">
      <c r="A15265"/>
    </row>
    <row r="15266" spans="1:1">
      <c r="A15266"/>
    </row>
    <row r="15267" spans="1:1">
      <c r="A15267"/>
    </row>
    <row r="15268" spans="1:1">
      <c r="A15268"/>
    </row>
    <row r="15269" spans="1:1">
      <c r="A15269"/>
    </row>
    <row r="15270" spans="1:1">
      <c r="A15270"/>
    </row>
    <row r="15271" spans="1:1">
      <c r="A15271"/>
    </row>
    <row r="15272" spans="1:1">
      <c r="A15272"/>
    </row>
    <row r="15273" spans="1:1">
      <c r="A15273"/>
    </row>
    <row r="15274" spans="1:1">
      <c r="A15274"/>
    </row>
    <row r="15275" spans="1:1">
      <c r="A15275"/>
    </row>
    <row r="15276" spans="1:1">
      <c r="A15276"/>
    </row>
    <row r="15277" spans="1:1">
      <c r="A15277"/>
    </row>
    <row r="15278" spans="1:1">
      <c r="A15278"/>
    </row>
    <row r="15279" spans="1:1">
      <c r="A15279"/>
    </row>
    <row r="15280" spans="1:1">
      <c r="A15280"/>
    </row>
    <row r="15281" spans="1:1">
      <c r="A15281"/>
    </row>
    <row r="15282" spans="1:1">
      <c r="A15282"/>
    </row>
    <row r="15283" spans="1:1">
      <c r="A15283"/>
    </row>
    <row r="15284" spans="1:1">
      <c r="A15284"/>
    </row>
    <row r="15285" spans="1:1">
      <c r="A15285"/>
    </row>
    <row r="15286" spans="1:1">
      <c r="A15286"/>
    </row>
    <row r="15287" spans="1:1">
      <c r="A15287"/>
    </row>
    <row r="15288" spans="1:1">
      <c r="A15288"/>
    </row>
    <row r="15289" spans="1:1">
      <c r="A15289"/>
    </row>
    <row r="15290" spans="1:1">
      <c r="A15290"/>
    </row>
    <row r="15291" spans="1:1">
      <c r="A15291"/>
    </row>
    <row r="15292" spans="1:1">
      <c r="A15292"/>
    </row>
    <row r="15293" spans="1:1">
      <c r="A15293"/>
    </row>
    <row r="15294" spans="1:1">
      <c r="A15294"/>
    </row>
    <row r="15295" spans="1:1">
      <c r="A15295"/>
    </row>
    <row r="15296" spans="1:1">
      <c r="A15296"/>
    </row>
    <row r="15297" spans="1:1">
      <c r="A15297"/>
    </row>
    <row r="15298" spans="1:1">
      <c r="A15298"/>
    </row>
    <row r="15299" spans="1:1">
      <c r="A15299"/>
    </row>
    <row r="15300" spans="1:1">
      <c r="A15300"/>
    </row>
    <row r="15301" spans="1:1">
      <c r="A15301"/>
    </row>
    <row r="15302" spans="1:1">
      <c r="A15302"/>
    </row>
    <row r="15303" spans="1:1">
      <c r="A15303"/>
    </row>
    <row r="15304" spans="1:1">
      <c r="A15304"/>
    </row>
    <row r="15305" spans="1:1">
      <c r="A15305"/>
    </row>
    <row r="15306" spans="1:1">
      <c r="A15306"/>
    </row>
    <row r="15307" spans="1:1">
      <c r="A15307"/>
    </row>
    <row r="15308" spans="1:1">
      <c r="A15308"/>
    </row>
    <row r="15309" spans="1:1">
      <c r="A15309"/>
    </row>
    <row r="15310" spans="1:1">
      <c r="A15310"/>
    </row>
    <row r="15311" spans="1:1">
      <c r="A15311"/>
    </row>
    <row r="15312" spans="1:1">
      <c r="A15312"/>
    </row>
    <row r="15313" spans="1:1">
      <c r="A15313"/>
    </row>
    <row r="15314" spans="1:1">
      <c r="A15314"/>
    </row>
    <row r="15315" spans="1:1">
      <c r="A15315"/>
    </row>
    <row r="15316" spans="1:1">
      <c r="A15316"/>
    </row>
    <row r="15317" spans="1:1">
      <c r="A15317"/>
    </row>
    <row r="15318" spans="1:1">
      <c r="A15318"/>
    </row>
    <row r="15319" spans="1:1">
      <c r="A15319"/>
    </row>
    <row r="15320" spans="1:1">
      <c r="A15320"/>
    </row>
    <row r="15321" spans="1:1">
      <c r="A15321"/>
    </row>
    <row r="15322" spans="1:1">
      <c r="A15322"/>
    </row>
    <row r="15323" spans="1:1">
      <c r="A15323"/>
    </row>
    <row r="15324" spans="1:1">
      <c r="A15324"/>
    </row>
    <row r="15325" spans="1:1">
      <c r="A15325"/>
    </row>
    <row r="15326" spans="1:1">
      <c r="A15326"/>
    </row>
    <row r="15327" spans="1:1">
      <c r="A15327"/>
    </row>
    <row r="15328" spans="1:1">
      <c r="A15328"/>
    </row>
    <row r="15329" spans="1:1">
      <c r="A15329"/>
    </row>
    <row r="15330" spans="1:1">
      <c r="A15330"/>
    </row>
    <row r="15331" spans="1:1">
      <c r="A15331"/>
    </row>
    <row r="15332" spans="1:1">
      <c r="A15332"/>
    </row>
    <row r="15333" spans="1:1">
      <c r="A15333"/>
    </row>
    <row r="15334" spans="1:1">
      <c r="A15334"/>
    </row>
    <row r="15335" spans="1:1">
      <c r="A15335"/>
    </row>
    <row r="15336" spans="1:1">
      <c r="A15336"/>
    </row>
    <row r="15337" spans="1:1">
      <c r="A15337"/>
    </row>
    <row r="15338" spans="1:1">
      <c r="A15338"/>
    </row>
    <row r="15339" spans="1:1">
      <c r="A15339"/>
    </row>
    <row r="15340" spans="1:1">
      <c r="A15340"/>
    </row>
    <row r="15341" spans="1:1">
      <c r="A15341"/>
    </row>
    <row r="15342" spans="1:1">
      <c r="A15342"/>
    </row>
    <row r="15343" spans="1:1">
      <c r="A15343"/>
    </row>
    <row r="15344" spans="1:1">
      <c r="A15344"/>
    </row>
    <row r="15345" spans="1:1">
      <c r="A15345"/>
    </row>
    <row r="15346" spans="1:1">
      <c r="A15346"/>
    </row>
    <row r="15347" spans="1:1">
      <c r="A15347"/>
    </row>
    <row r="15348" spans="1:1">
      <c r="A15348"/>
    </row>
    <row r="15349" spans="1:1">
      <c r="A15349"/>
    </row>
    <row r="15350" spans="1:1">
      <c r="A15350"/>
    </row>
    <row r="15351" spans="1:1">
      <c r="A15351"/>
    </row>
    <row r="15352" spans="1:1">
      <c r="A15352"/>
    </row>
    <row r="15353" spans="1:1">
      <c r="A15353"/>
    </row>
    <row r="15354" spans="1:1">
      <c r="A15354"/>
    </row>
    <row r="15355" spans="1:1">
      <c r="A15355"/>
    </row>
    <row r="15356" spans="1:1">
      <c r="A15356"/>
    </row>
    <row r="15357" spans="1:1">
      <c r="A15357"/>
    </row>
    <row r="15358" spans="1:1">
      <c r="A15358"/>
    </row>
    <row r="15359" spans="1:1">
      <c r="A15359"/>
    </row>
    <row r="15360" spans="1:1">
      <c r="A15360"/>
    </row>
    <row r="15361" spans="1:1">
      <c r="A15361"/>
    </row>
    <row r="15362" spans="1:1">
      <c r="A15362"/>
    </row>
    <row r="15363" spans="1:1">
      <c r="A15363"/>
    </row>
    <row r="15364" spans="1:1">
      <c r="A15364"/>
    </row>
    <row r="15365" spans="1:1">
      <c r="A15365"/>
    </row>
    <row r="15366" spans="1:1">
      <c r="A15366"/>
    </row>
    <row r="15367" spans="1:1">
      <c r="A15367"/>
    </row>
    <row r="15368" spans="1:1">
      <c r="A15368"/>
    </row>
    <row r="15369" spans="1:1">
      <c r="A15369"/>
    </row>
    <row r="15370" spans="1:1">
      <c r="A15370"/>
    </row>
    <row r="15371" spans="1:1">
      <c r="A15371"/>
    </row>
    <row r="15372" spans="1:1">
      <c r="A15372"/>
    </row>
    <row r="15373" spans="1:1">
      <c r="A15373"/>
    </row>
    <row r="15374" spans="1:1">
      <c r="A15374"/>
    </row>
    <row r="15375" spans="1:1">
      <c r="A15375"/>
    </row>
    <row r="15376" spans="1:1">
      <c r="A15376"/>
    </row>
    <row r="15377" spans="1:1">
      <c r="A15377"/>
    </row>
    <row r="15378" spans="1:1">
      <c r="A15378"/>
    </row>
    <row r="15379" spans="1:1">
      <c r="A15379"/>
    </row>
    <row r="15380" spans="1:1">
      <c r="A15380"/>
    </row>
    <row r="15381" spans="1:1">
      <c r="A15381"/>
    </row>
    <row r="15382" spans="1:1">
      <c r="A15382"/>
    </row>
    <row r="15383" spans="1:1">
      <c r="A15383"/>
    </row>
    <row r="15384" spans="1:1">
      <c r="A15384"/>
    </row>
    <row r="15385" spans="1:1">
      <c r="A15385"/>
    </row>
    <row r="15386" spans="1:1">
      <c r="A15386"/>
    </row>
    <row r="15387" spans="1:1">
      <c r="A15387"/>
    </row>
    <row r="15388" spans="1:1">
      <c r="A15388"/>
    </row>
    <row r="15389" spans="1:1">
      <c r="A15389"/>
    </row>
    <row r="15390" spans="1:1">
      <c r="A15390"/>
    </row>
    <row r="15391" spans="1:1">
      <c r="A15391"/>
    </row>
    <row r="15392" spans="1:1">
      <c r="A15392"/>
    </row>
    <row r="15393" spans="1:1">
      <c r="A15393"/>
    </row>
    <row r="15394" spans="1:1">
      <c r="A15394"/>
    </row>
    <row r="15395" spans="1:1">
      <c r="A15395"/>
    </row>
    <row r="15396" spans="1:1">
      <c r="A15396"/>
    </row>
    <row r="15397" spans="1:1">
      <c r="A15397"/>
    </row>
    <row r="15398" spans="1:1">
      <c r="A15398"/>
    </row>
    <row r="15399" spans="1:1">
      <c r="A15399"/>
    </row>
    <row r="15400" spans="1:1">
      <c r="A15400"/>
    </row>
    <row r="15401" spans="1:1">
      <c r="A15401"/>
    </row>
    <row r="15402" spans="1:1">
      <c r="A15402"/>
    </row>
    <row r="15403" spans="1:1">
      <c r="A15403"/>
    </row>
    <row r="15404" spans="1:1">
      <c r="A15404"/>
    </row>
    <row r="15405" spans="1:1">
      <c r="A15405"/>
    </row>
    <row r="15406" spans="1:1">
      <c r="A15406"/>
    </row>
    <row r="15407" spans="1:1">
      <c r="A15407"/>
    </row>
    <row r="15408" spans="1:1">
      <c r="A15408"/>
    </row>
    <row r="15409" spans="1:1">
      <c r="A15409"/>
    </row>
    <row r="15410" spans="1:1">
      <c r="A15410"/>
    </row>
    <row r="15411" spans="1:1">
      <c r="A15411"/>
    </row>
    <row r="15412" spans="1:1">
      <c r="A15412"/>
    </row>
    <row r="15413" spans="1:1">
      <c r="A15413"/>
    </row>
    <row r="15414" spans="1:1">
      <c r="A15414"/>
    </row>
    <row r="15415" spans="1:1">
      <c r="A15415"/>
    </row>
    <row r="15416" spans="1:1">
      <c r="A15416"/>
    </row>
    <row r="15417" spans="1:1">
      <c r="A15417"/>
    </row>
    <row r="15418" spans="1:1">
      <c r="A15418"/>
    </row>
    <row r="15419" spans="1:1">
      <c r="A15419"/>
    </row>
    <row r="15420" spans="1:1">
      <c r="A15420"/>
    </row>
    <row r="15421" spans="1:1">
      <c r="A15421"/>
    </row>
    <row r="15422" spans="1:1">
      <c r="A15422"/>
    </row>
    <row r="15423" spans="1:1">
      <c r="A15423"/>
    </row>
    <row r="15424" spans="1:1">
      <c r="A15424"/>
    </row>
    <row r="15425" spans="1:1">
      <c r="A15425"/>
    </row>
    <row r="15426" spans="1:1">
      <c r="A15426"/>
    </row>
    <row r="15427" spans="1:1">
      <c r="A15427"/>
    </row>
    <row r="15428" spans="1:1">
      <c r="A15428"/>
    </row>
    <row r="15429" spans="1:1">
      <c r="A15429"/>
    </row>
    <row r="15430" spans="1:1">
      <c r="A15430"/>
    </row>
    <row r="15431" spans="1:1">
      <c r="A15431"/>
    </row>
    <row r="15432" spans="1:1">
      <c r="A15432"/>
    </row>
    <row r="15433" spans="1:1">
      <c r="A15433"/>
    </row>
    <row r="15434" spans="1:1">
      <c r="A15434"/>
    </row>
    <row r="15435" spans="1:1">
      <c r="A15435"/>
    </row>
    <row r="15436" spans="1:1">
      <c r="A15436"/>
    </row>
    <row r="15437" spans="1:1">
      <c r="A15437"/>
    </row>
    <row r="15438" spans="1:1">
      <c r="A15438"/>
    </row>
    <row r="15439" spans="1:1">
      <c r="A15439"/>
    </row>
    <row r="15440" spans="1:1">
      <c r="A15440"/>
    </row>
    <row r="15441" spans="1:1">
      <c r="A15441"/>
    </row>
    <row r="15442" spans="1:1">
      <c r="A15442"/>
    </row>
    <row r="15443" spans="1:1">
      <c r="A15443"/>
    </row>
    <row r="15444" spans="1:1">
      <c r="A15444"/>
    </row>
    <row r="15445" spans="1:1">
      <c r="A15445"/>
    </row>
    <row r="15446" spans="1:1">
      <c r="A15446"/>
    </row>
    <row r="15447" spans="1:1">
      <c r="A15447"/>
    </row>
    <row r="15448" spans="1:1">
      <c r="A15448"/>
    </row>
    <row r="15449" spans="1:1">
      <c r="A15449"/>
    </row>
    <row r="15450" spans="1:1">
      <c r="A15450"/>
    </row>
    <row r="15451" spans="1:1">
      <c r="A15451"/>
    </row>
    <row r="15452" spans="1:1">
      <c r="A15452"/>
    </row>
    <row r="15453" spans="1:1">
      <c r="A15453"/>
    </row>
    <row r="15454" spans="1:1">
      <c r="A15454"/>
    </row>
    <row r="15455" spans="1:1">
      <c r="A15455"/>
    </row>
    <row r="15456" spans="1:1">
      <c r="A15456"/>
    </row>
    <row r="15457" spans="1:1">
      <c r="A15457"/>
    </row>
    <row r="15458" spans="1:1">
      <c r="A15458"/>
    </row>
    <row r="15459" spans="1:1">
      <c r="A15459"/>
    </row>
    <row r="15460" spans="1:1">
      <c r="A15460"/>
    </row>
    <row r="15461" spans="1:1">
      <c r="A15461"/>
    </row>
    <row r="15462" spans="1:1">
      <c r="A15462"/>
    </row>
    <row r="15463" spans="1:1">
      <c r="A15463"/>
    </row>
    <row r="15464" spans="1:1">
      <c r="A15464"/>
    </row>
    <row r="15465" spans="1:1">
      <c r="A15465"/>
    </row>
    <row r="15466" spans="1:1">
      <c r="A15466"/>
    </row>
    <row r="15467" spans="1:1">
      <c r="A15467"/>
    </row>
    <row r="15468" spans="1:1">
      <c r="A15468"/>
    </row>
    <row r="15469" spans="1:1">
      <c r="A15469"/>
    </row>
    <row r="15470" spans="1:1">
      <c r="A15470"/>
    </row>
    <row r="15471" spans="1:1">
      <c r="A15471"/>
    </row>
    <row r="15472" spans="1:1">
      <c r="A15472"/>
    </row>
    <row r="15473" spans="1:1">
      <c r="A15473"/>
    </row>
    <row r="15474" spans="1:1">
      <c r="A15474"/>
    </row>
    <row r="15475" spans="1:1">
      <c r="A15475"/>
    </row>
    <row r="15476" spans="1:1">
      <c r="A15476"/>
    </row>
    <row r="15477" spans="1:1">
      <c r="A15477"/>
    </row>
    <row r="15478" spans="1:1">
      <c r="A15478"/>
    </row>
    <row r="15479" spans="1:1">
      <c r="A15479"/>
    </row>
    <row r="15480" spans="1:1">
      <c r="A15480"/>
    </row>
    <row r="15481" spans="1:1">
      <c r="A15481"/>
    </row>
    <row r="15482" spans="1:1">
      <c r="A15482"/>
    </row>
    <row r="15483" spans="1:1">
      <c r="A15483"/>
    </row>
    <row r="15484" spans="1:1">
      <c r="A15484"/>
    </row>
    <row r="15485" spans="1:1">
      <c r="A15485"/>
    </row>
    <row r="15486" spans="1:1">
      <c r="A15486"/>
    </row>
    <row r="15487" spans="1:1">
      <c r="A15487"/>
    </row>
    <row r="15488" spans="1:1">
      <c r="A15488"/>
    </row>
    <row r="15489" spans="1:1">
      <c r="A15489"/>
    </row>
    <row r="15490" spans="1:1">
      <c r="A15490"/>
    </row>
    <row r="15491" spans="1:1">
      <c r="A15491"/>
    </row>
    <row r="15492" spans="1:1">
      <c r="A15492"/>
    </row>
    <row r="15493" spans="1:1">
      <c r="A15493"/>
    </row>
    <row r="15494" spans="1:1">
      <c r="A15494"/>
    </row>
    <row r="15495" spans="1:1">
      <c r="A15495"/>
    </row>
    <row r="15496" spans="1:1">
      <c r="A15496"/>
    </row>
    <row r="15497" spans="1:1">
      <c r="A15497"/>
    </row>
    <row r="15498" spans="1:1">
      <c r="A15498"/>
    </row>
    <row r="15499" spans="1:1">
      <c r="A15499"/>
    </row>
    <row r="15500" spans="1:1">
      <c r="A15500"/>
    </row>
    <row r="15501" spans="1:1">
      <c r="A15501"/>
    </row>
    <row r="15502" spans="1:1">
      <c r="A15502"/>
    </row>
    <row r="15503" spans="1:1">
      <c r="A15503"/>
    </row>
    <row r="15504" spans="1:1">
      <c r="A15504"/>
    </row>
    <row r="15505" spans="1:1">
      <c r="A15505"/>
    </row>
    <row r="15506" spans="1:1">
      <c r="A15506"/>
    </row>
    <row r="15507" spans="1:1">
      <c r="A15507"/>
    </row>
    <row r="15508" spans="1:1">
      <c r="A15508"/>
    </row>
    <row r="15509" spans="1:1">
      <c r="A15509"/>
    </row>
    <row r="15510" spans="1:1">
      <c r="A15510"/>
    </row>
    <row r="15511" spans="1:1">
      <c r="A15511"/>
    </row>
    <row r="15512" spans="1:1">
      <c r="A15512"/>
    </row>
    <row r="15513" spans="1:1">
      <c r="A15513"/>
    </row>
    <row r="15514" spans="1:1">
      <c r="A15514"/>
    </row>
    <row r="15515" spans="1:1">
      <c r="A15515"/>
    </row>
    <row r="15516" spans="1:1">
      <c r="A15516"/>
    </row>
    <row r="15517" spans="1:1">
      <c r="A15517"/>
    </row>
    <row r="15518" spans="1:1">
      <c r="A15518"/>
    </row>
    <row r="15519" spans="1:1">
      <c r="A15519"/>
    </row>
    <row r="15520" spans="1:1">
      <c r="A15520"/>
    </row>
    <row r="15521" spans="1:1">
      <c r="A15521"/>
    </row>
    <row r="15522" spans="1:1">
      <c r="A15522"/>
    </row>
    <row r="15523" spans="1:1">
      <c r="A15523"/>
    </row>
    <row r="15524" spans="1:1">
      <c r="A15524"/>
    </row>
    <row r="15525" spans="1:1">
      <c r="A15525"/>
    </row>
    <row r="15526" spans="1:1">
      <c r="A15526"/>
    </row>
    <row r="15527" spans="1:1">
      <c r="A15527"/>
    </row>
    <row r="15528" spans="1:1">
      <c r="A15528"/>
    </row>
    <row r="15529" spans="1:1">
      <c r="A15529"/>
    </row>
    <row r="15530" spans="1:1">
      <c r="A15530"/>
    </row>
    <row r="15531" spans="1:1">
      <c r="A15531"/>
    </row>
    <row r="15532" spans="1:1">
      <c r="A15532"/>
    </row>
    <row r="15533" spans="1:1">
      <c r="A15533"/>
    </row>
    <row r="15534" spans="1:1">
      <c r="A15534"/>
    </row>
    <row r="15535" spans="1:1">
      <c r="A15535"/>
    </row>
    <row r="15536" spans="1:1">
      <c r="A15536"/>
    </row>
    <row r="15537" spans="1:1">
      <c r="A15537"/>
    </row>
    <row r="15538" spans="1:1">
      <c r="A15538"/>
    </row>
    <row r="15539" spans="1:1">
      <c r="A15539"/>
    </row>
    <row r="15540" spans="1:1">
      <c r="A15540"/>
    </row>
    <row r="15541" spans="1:1">
      <c r="A15541"/>
    </row>
    <row r="15542" spans="1:1">
      <c r="A15542"/>
    </row>
    <row r="15543" spans="1:1">
      <c r="A15543"/>
    </row>
    <row r="15544" spans="1:1">
      <c r="A15544"/>
    </row>
    <row r="15545" spans="1:1">
      <c r="A15545"/>
    </row>
    <row r="15546" spans="1:1">
      <c r="A15546"/>
    </row>
    <row r="15547" spans="1:1">
      <c r="A15547"/>
    </row>
    <row r="15548" spans="1:1">
      <c r="A15548"/>
    </row>
    <row r="15549" spans="1:1">
      <c r="A15549"/>
    </row>
    <row r="15550" spans="1:1">
      <c r="A15550"/>
    </row>
    <row r="15551" spans="1:1">
      <c r="A15551"/>
    </row>
    <row r="15552" spans="1:1">
      <c r="A15552"/>
    </row>
    <row r="15553" spans="1:1">
      <c r="A15553"/>
    </row>
    <row r="15554" spans="1:1">
      <c r="A15554"/>
    </row>
    <row r="15555" spans="1:1">
      <c r="A15555"/>
    </row>
    <row r="15556" spans="1:1">
      <c r="A15556"/>
    </row>
    <row r="15557" spans="1:1">
      <c r="A15557"/>
    </row>
    <row r="15558" spans="1:1">
      <c r="A15558"/>
    </row>
    <row r="15559" spans="1:1">
      <c r="A15559"/>
    </row>
    <row r="15560" spans="1:1">
      <c r="A15560"/>
    </row>
    <row r="15561" spans="1:1">
      <c r="A15561"/>
    </row>
    <row r="15562" spans="1:1">
      <c r="A15562"/>
    </row>
    <row r="15563" spans="1:1">
      <c r="A15563"/>
    </row>
    <row r="15564" spans="1:1">
      <c r="A15564"/>
    </row>
    <row r="15565" spans="1:1">
      <c r="A15565"/>
    </row>
    <row r="15566" spans="1:1">
      <c r="A15566"/>
    </row>
    <row r="15567" spans="1:1">
      <c r="A15567"/>
    </row>
    <row r="15568" spans="1:1">
      <c r="A15568"/>
    </row>
    <row r="15569" spans="1:1">
      <c r="A15569"/>
    </row>
    <row r="15570" spans="1:1">
      <c r="A15570"/>
    </row>
    <row r="15571" spans="1:1">
      <c r="A15571"/>
    </row>
    <row r="15572" spans="1:1">
      <c r="A15572"/>
    </row>
    <row r="15573" spans="1:1">
      <c r="A15573"/>
    </row>
    <row r="15574" spans="1:1">
      <c r="A15574"/>
    </row>
    <row r="15575" spans="1:1">
      <c r="A15575"/>
    </row>
    <row r="15576" spans="1:1">
      <c r="A15576"/>
    </row>
    <row r="15577" spans="1:1">
      <c r="A15577"/>
    </row>
    <row r="15578" spans="1:1">
      <c r="A15578"/>
    </row>
    <row r="15579" spans="1:1">
      <c r="A15579"/>
    </row>
    <row r="15580" spans="1:1">
      <c r="A15580"/>
    </row>
    <row r="15581" spans="1:1">
      <c r="A15581"/>
    </row>
    <row r="15582" spans="1:1">
      <c r="A15582"/>
    </row>
    <row r="15583" spans="1:1">
      <c r="A15583"/>
    </row>
    <row r="15584" spans="1:1">
      <c r="A15584"/>
    </row>
    <row r="15585" spans="1:1">
      <c r="A15585"/>
    </row>
    <row r="15586" spans="1:1">
      <c r="A15586"/>
    </row>
    <row r="15587" spans="1:1">
      <c r="A15587"/>
    </row>
    <row r="15588" spans="1:1">
      <c r="A15588"/>
    </row>
    <row r="15589" spans="1:1">
      <c r="A15589"/>
    </row>
  </sheetData>
  <sortState ref="A1147:I1147">
    <sortCondition ref="A1146"/>
  </sortState>
  <mergeCells count="11">
    <mergeCell ref="A7:E7"/>
    <mergeCell ref="A25:E25"/>
    <mergeCell ref="A61:E61"/>
    <mergeCell ref="A920:E920"/>
    <mergeCell ref="A1001:E1001"/>
    <mergeCell ref="A1146:E1146"/>
    <mergeCell ref="A107:E107"/>
    <mergeCell ref="A418:E418"/>
    <mergeCell ref="A436:E436"/>
    <mergeCell ref="A451:E451"/>
    <mergeCell ref="A581:E581"/>
  </mergeCells>
  <printOptions horizontalCentered="1" gridLines="1"/>
  <pageMargins left="0.19685039370078741" right="0.19685039370078741" top="0.19685039370078741" bottom="0.19685039370078741" header="0.31496062992125984" footer="0.31496062992125984"/>
  <pageSetup paperSize="9" orientation="portrait" r:id="rId1"/>
  <drawing r:id="rId2"/>
</worksheet>
</file>

<file path=xl/worksheets/sheet11.xml><?xml version="1.0" encoding="utf-8"?>
<worksheet xmlns="http://schemas.openxmlformats.org/spreadsheetml/2006/main" xmlns:r="http://schemas.openxmlformats.org/officeDocument/2006/relationships">
  <sheetPr codeName="Foglio42"/>
  <dimension ref="A1:F1894"/>
  <sheetViews>
    <sheetView workbookViewId="0">
      <selection activeCell="F3" sqref="F3"/>
    </sheetView>
  </sheetViews>
  <sheetFormatPr defaultRowHeight="14.5"/>
  <cols>
    <col min="1" max="1" width="60.7265625" customWidth="1"/>
    <col min="2" max="3" width="7.7265625" customWidth="1"/>
    <col min="4" max="4" width="9.26953125" customWidth="1"/>
    <col min="5" max="5" width="9.26953125" style="44" customWidth="1"/>
    <col min="6" max="6" width="12" style="44" bestFit="1" customWidth="1"/>
  </cols>
  <sheetData>
    <row r="1" spans="1:6" ht="18" customHeight="1">
      <c r="A1" s="286"/>
      <c r="B1" s="286"/>
      <c r="C1" s="286"/>
      <c r="D1" s="286"/>
      <c r="E1" s="290"/>
      <c r="F1" s="290"/>
    </row>
    <row r="2" spans="1:6" ht="18" customHeight="1">
      <c r="A2" s="286"/>
      <c r="B2" s="286"/>
      <c r="C2" s="286"/>
      <c r="D2" s="286"/>
      <c r="E2" s="290"/>
      <c r="F2" s="290"/>
    </row>
    <row r="3" spans="1:6" ht="18" customHeight="1">
      <c r="A3" s="286"/>
      <c r="B3" s="286"/>
      <c r="C3" s="286"/>
      <c r="D3" s="286"/>
      <c r="E3" s="290"/>
      <c r="F3" s="290"/>
    </row>
    <row r="4" spans="1:6" ht="18" customHeight="1">
      <c r="A4" s="286"/>
      <c r="B4" s="286"/>
      <c r="C4" s="286"/>
      <c r="D4" s="286"/>
      <c r="E4" s="290"/>
      <c r="F4" s="290"/>
    </row>
    <row r="5" spans="1:6" ht="18" customHeight="1">
      <c r="A5" s="286"/>
      <c r="B5" s="286"/>
      <c r="C5" s="286"/>
      <c r="D5" s="286"/>
      <c r="E5" s="290"/>
      <c r="F5" s="290"/>
    </row>
    <row r="6" spans="1:6" ht="18" customHeight="1">
      <c r="A6" s="286"/>
      <c r="B6" s="286"/>
      <c r="C6" s="286"/>
      <c r="D6" s="286"/>
      <c r="E6" s="290"/>
      <c r="F6" s="290"/>
    </row>
    <row r="7" spans="1:6" ht="30" customHeight="1">
      <c r="A7" s="274" t="s">
        <v>10562</v>
      </c>
      <c r="B7" s="273" t="s">
        <v>12185</v>
      </c>
      <c r="C7" s="275" t="s">
        <v>12186</v>
      </c>
      <c r="D7" s="287" t="s">
        <v>12187</v>
      </c>
      <c r="E7" s="288" t="s">
        <v>19197</v>
      </c>
      <c r="F7" s="289" t="s">
        <v>26556</v>
      </c>
    </row>
    <row r="8" spans="1:6" ht="17.149999999999999" customHeight="1">
      <c r="A8" s="271" t="s">
        <v>10629</v>
      </c>
      <c r="B8" s="272"/>
      <c r="C8" s="272"/>
      <c r="D8" s="272"/>
      <c r="E8" s="279"/>
      <c r="F8" s="279"/>
    </row>
    <row r="9" spans="1:6">
      <c r="A9" s="49" t="s">
        <v>1671</v>
      </c>
      <c r="B9" s="3">
        <v>6</v>
      </c>
      <c r="C9" s="2">
        <v>0.7</v>
      </c>
      <c r="D9" s="46">
        <v>40</v>
      </c>
      <c r="E9" s="280">
        <v>17.25</v>
      </c>
      <c r="F9" s="280">
        <f>[2]!ESHOP_PRICE(E9)</f>
        <v>19.3</v>
      </c>
    </row>
    <row r="10" spans="1:6">
      <c r="A10" s="49" t="s">
        <v>1674</v>
      </c>
      <c r="B10" s="3">
        <v>6</v>
      </c>
      <c r="C10" s="2">
        <v>0.7</v>
      </c>
      <c r="D10" s="46">
        <v>40</v>
      </c>
      <c r="E10" s="280">
        <v>23.450000000000003</v>
      </c>
      <c r="F10" s="280">
        <f>[2]!ESHOP_PRICE(E10)</f>
        <v>26</v>
      </c>
    </row>
    <row r="11" spans="1:6">
      <c r="A11" s="49" t="s">
        <v>1677</v>
      </c>
      <c r="B11" s="3">
        <v>6</v>
      </c>
      <c r="C11" s="2">
        <v>0.7</v>
      </c>
      <c r="D11" s="46">
        <v>40</v>
      </c>
      <c r="E11" s="280">
        <v>31</v>
      </c>
      <c r="F11" s="280">
        <f>[2]!ESHOP_PRICE(E11)</f>
        <v>34.200000000000003</v>
      </c>
    </row>
    <row r="12" spans="1:6">
      <c r="A12" s="49" t="s">
        <v>1914</v>
      </c>
      <c r="B12" s="3">
        <v>6</v>
      </c>
      <c r="C12" s="2">
        <v>0.7</v>
      </c>
      <c r="D12" s="46">
        <v>40</v>
      </c>
      <c r="E12" s="280">
        <v>18.75</v>
      </c>
      <c r="F12" s="280">
        <f>[2]!ESHOP_PRICE(E12)</f>
        <v>20.95</v>
      </c>
    </row>
    <row r="13" spans="1:6">
      <c r="A13" s="49" t="s">
        <v>2298</v>
      </c>
      <c r="B13" s="3">
        <v>6</v>
      </c>
      <c r="C13" s="2">
        <v>0.7</v>
      </c>
      <c r="D13" s="46">
        <v>41</v>
      </c>
      <c r="E13" s="280">
        <v>58.6</v>
      </c>
      <c r="F13" s="280">
        <f>[2]!ESHOP_PRICE(E13)</f>
        <v>63.9</v>
      </c>
    </row>
    <row r="14" spans="1:6">
      <c r="A14" s="49" t="s">
        <v>2304</v>
      </c>
      <c r="B14" s="3">
        <v>6</v>
      </c>
      <c r="C14" s="2">
        <v>0.7</v>
      </c>
      <c r="D14" s="46">
        <v>41</v>
      </c>
      <c r="E14" s="280">
        <v>47</v>
      </c>
      <c r="F14" s="280">
        <f>[2]!ESHOP_PRICE(E14)</f>
        <v>51.3</v>
      </c>
    </row>
    <row r="15" spans="1:6">
      <c r="A15" s="49" t="s">
        <v>2307</v>
      </c>
      <c r="B15" s="3">
        <v>6</v>
      </c>
      <c r="C15" s="2">
        <v>0.7</v>
      </c>
      <c r="D15" s="46">
        <v>41</v>
      </c>
      <c r="E15" s="280">
        <v>61.650000000000006</v>
      </c>
      <c r="F15" s="280">
        <f>[2]!ESHOP_PRICE(E15)</f>
        <v>66.95</v>
      </c>
    </row>
    <row r="16" spans="1:6">
      <c r="A16" s="49" t="s">
        <v>2310</v>
      </c>
      <c r="B16" s="3">
        <v>6</v>
      </c>
      <c r="C16" s="2">
        <v>0.7</v>
      </c>
      <c r="D16" s="46">
        <v>40</v>
      </c>
      <c r="E16" s="280">
        <v>33.200000000000003</v>
      </c>
      <c r="F16" s="280">
        <f>[2]!ESHOP_PRICE(E16)</f>
        <v>36.400000000000006</v>
      </c>
    </row>
    <row r="17" spans="1:6">
      <c r="A17" s="49" t="s">
        <v>2316</v>
      </c>
      <c r="B17" s="3">
        <v>6</v>
      </c>
      <c r="C17" s="2">
        <v>0.7</v>
      </c>
      <c r="D17" s="46">
        <v>41</v>
      </c>
      <c r="E17" s="280">
        <v>32.1</v>
      </c>
      <c r="F17" s="280">
        <f>[2]!ESHOP_PRICE(E17)</f>
        <v>35.300000000000004</v>
      </c>
    </row>
    <row r="18" spans="1:6">
      <c r="A18" s="49" t="s">
        <v>2511</v>
      </c>
      <c r="B18" s="3">
        <v>6</v>
      </c>
      <c r="C18" s="2">
        <v>0.7</v>
      </c>
      <c r="D18" s="46">
        <v>40</v>
      </c>
      <c r="E18" s="280">
        <v>17.600000000000001</v>
      </c>
      <c r="F18" s="280">
        <f>[2]!ESHOP_PRICE(E18)</f>
        <v>19.8</v>
      </c>
    </row>
    <row r="19" spans="1:6">
      <c r="A19" s="49" t="s">
        <v>2514</v>
      </c>
      <c r="B19" s="3">
        <v>6</v>
      </c>
      <c r="C19" s="2">
        <v>0.7</v>
      </c>
      <c r="D19" s="46">
        <v>40</v>
      </c>
      <c r="E19" s="280">
        <v>21</v>
      </c>
      <c r="F19" s="280">
        <f>[2]!ESHOP_PRICE(E19)</f>
        <v>23.55</v>
      </c>
    </row>
    <row r="20" spans="1:6">
      <c r="A20" s="49" t="s">
        <v>2517</v>
      </c>
      <c r="B20" s="3">
        <v>6</v>
      </c>
      <c r="C20" s="2">
        <v>0.7</v>
      </c>
      <c r="D20" s="46">
        <v>40</v>
      </c>
      <c r="E20" s="280">
        <v>41.150000000000006</v>
      </c>
      <c r="F20" s="280">
        <f>[2]!ESHOP_PRICE(E20)</f>
        <v>45.1</v>
      </c>
    </row>
    <row r="21" spans="1:6">
      <c r="A21" s="49" t="s">
        <v>26153</v>
      </c>
      <c r="B21" s="3">
        <v>6</v>
      </c>
      <c r="C21" s="2">
        <v>0.7</v>
      </c>
      <c r="D21" s="46">
        <v>40</v>
      </c>
      <c r="E21" s="280">
        <v>13.4</v>
      </c>
      <c r="F21" s="280">
        <f>[2]!ESHOP_PRICE(E21)</f>
        <v>15.25</v>
      </c>
    </row>
    <row r="22" spans="1:6">
      <c r="A22" s="49" t="s">
        <v>2731</v>
      </c>
      <c r="B22" s="3">
        <v>6</v>
      </c>
      <c r="C22" s="2">
        <v>0.7</v>
      </c>
      <c r="D22" s="46">
        <v>40</v>
      </c>
      <c r="E22" s="280">
        <v>20.400000000000002</v>
      </c>
      <c r="F22" s="280">
        <f>[2]!ESHOP_PRICE(E22)</f>
        <v>22.95</v>
      </c>
    </row>
    <row r="23" spans="1:6">
      <c r="A23" s="49" t="s">
        <v>2735</v>
      </c>
      <c r="B23" s="3">
        <v>6</v>
      </c>
      <c r="C23" s="2">
        <v>0.7</v>
      </c>
      <c r="D23" s="46">
        <v>40</v>
      </c>
      <c r="E23" s="280">
        <v>31.700000000000003</v>
      </c>
      <c r="F23" s="280">
        <f>[2]!ESHOP_PRICE(E23)</f>
        <v>34.9</v>
      </c>
    </row>
    <row r="24" spans="1:6">
      <c r="A24" s="49" t="s">
        <v>5437</v>
      </c>
      <c r="B24" s="3">
        <v>6</v>
      </c>
      <c r="C24" s="2">
        <v>0.7</v>
      </c>
      <c r="D24" s="46">
        <v>40</v>
      </c>
      <c r="E24" s="280">
        <v>40.650000000000006</v>
      </c>
      <c r="F24" s="280">
        <f>[2]!ESHOP_PRICE(E24)</f>
        <v>44.6</v>
      </c>
    </row>
    <row r="25" spans="1:6">
      <c r="A25" s="49" t="s">
        <v>7722</v>
      </c>
      <c r="B25" s="3">
        <v>6</v>
      </c>
      <c r="C25" s="2">
        <v>0.7</v>
      </c>
      <c r="D25" s="46">
        <v>40</v>
      </c>
      <c r="E25" s="280">
        <v>14.100000000000001</v>
      </c>
      <c r="F25" s="280">
        <f>[2]!ESHOP_PRICE(E25)</f>
        <v>15.95</v>
      </c>
    </row>
    <row r="26" spans="1:6" ht="17.149999999999999" customHeight="1">
      <c r="A26" s="271" t="s">
        <v>10630</v>
      </c>
      <c r="B26" s="272"/>
      <c r="C26" s="272"/>
      <c r="D26" s="272"/>
      <c r="E26" s="279"/>
      <c r="F26" s="279"/>
    </row>
    <row r="27" spans="1:6">
      <c r="A27" s="49" t="s">
        <v>26322</v>
      </c>
      <c r="B27" s="3">
        <v>12</v>
      </c>
      <c r="C27" s="2">
        <v>0.7</v>
      </c>
      <c r="D27" s="46">
        <v>40</v>
      </c>
      <c r="E27" s="280">
        <v>16.350000000000001</v>
      </c>
      <c r="F27" s="280">
        <f>[2]!ESHOP_PRICE(E27)</f>
        <v>18.400000000000002</v>
      </c>
    </row>
    <row r="28" spans="1:6">
      <c r="A28" s="49" t="s">
        <v>543</v>
      </c>
      <c r="B28" s="3">
        <v>12</v>
      </c>
      <c r="C28" s="2">
        <v>0.7</v>
      </c>
      <c r="D28" s="46">
        <v>40</v>
      </c>
      <c r="E28" s="280">
        <v>18.25</v>
      </c>
      <c r="F28" s="280">
        <f>[2]!ESHOP_PRICE(E28)</f>
        <v>20.45</v>
      </c>
    </row>
    <row r="29" spans="1:6">
      <c r="A29" s="49" t="s">
        <v>26323</v>
      </c>
      <c r="B29" s="3">
        <v>12</v>
      </c>
      <c r="C29" s="2">
        <v>0.7</v>
      </c>
      <c r="D29" s="46">
        <v>40</v>
      </c>
      <c r="E29" s="280">
        <v>23.450000000000003</v>
      </c>
      <c r="F29" s="280">
        <f>[2]!ESHOP_PRICE(E29)</f>
        <v>26</v>
      </c>
    </row>
    <row r="30" spans="1:6">
      <c r="A30" s="49" t="s">
        <v>546</v>
      </c>
      <c r="B30" s="3">
        <v>12</v>
      </c>
      <c r="C30" s="2">
        <v>0.7</v>
      </c>
      <c r="D30" s="46">
        <v>35</v>
      </c>
      <c r="E30" s="280">
        <v>18.850000000000001</v>
      </c>
      <c r="F30" s="280">
        <f>[2]!ESHOP_PRICE(E30)</f>
        <v>21.05</v>
      </c>
    </row>
    <row r="31" spans="1:6">
      <c r="A31" s="49" t="s">
        <v>645</v>
      </c>
      <c r="B31" s="3">
        <v>3</v>
      </c>
      <c r="C31" s="2">
        <v>0.7</v>
      </c>
      <c r="D31" s="46">
        <v>40</v>
      </c>
      <c r="E31" s="280">
        <v>32.9</v>
      </c>
      <c r="F31" s="280">
        <f>[2]!ESHOP_PRICE(E31)</f>
        <v>36.1</v>
      </c>
    </row>
    <row r="32" spans="1:6">
      <c r="A32" s="49" t="s">
        <v>648</v>
      </c>
      <c r="B32" s="3">
        <v>3</v>
      </c>
      <c r="C32" s="2">
        <v>0.7</v>
      </c>
      <c r="D32" s="46">
        <v>40</v>
      </c>
      <c r="E32" s="280">
        <v>16.600000000000001</v>
      </c>
      <c r="F32" s="280">
        <f>[2]!ESHOP_PRICE(E32)</f>
        <v>18.650000000000002</v>
      </c>
    </row>
    <row r="33" spans="1:6">
      <c r="A33" s="49" t="s">
        <v>654</v>
      </c>
      <c r="B33" s="3">
        <v>6</v>
      </c>
      <c r="C33" s="2">
        <v>1</v>
      </c>
      <c r="D33" s="46">
        <v>36</v>
      </c>
      <c r="E33" s="280">
        <v>15.450000000000001</v>
      </c>
      <c r="F33" s="280">
        <f>[2]!ESHOP_PRICE(E33)</f>
        <v>17.5</v>
      </c>
    </row>
    <row r="34" spans="1:6">
      <c r="A34" s="49" t="s">
        <v>657</v>
      </c>
      <c r="B34" s="3">
        <v>6</v>
      </c>
      <c r="C34" s="2">
        <v>0.7</v>
      </c>
      <c r="D34" s="46">
        <v>36</v>
      </c>
      <c r="E34" s="280">
        <v>13.05</v>
      </c>
      <c r="F34" s="280">
        <f>[2]!ESHOP_PRICE(E34)</f>
        <v>14.9</v>
      </c>
    </row>
    <row r="35" spans="1:6">
      <c r="A35" s="49" t="s">
        <v>26413</v>
      </c>
      <c r="B35" s="3">
        <v>6</v>
      </c>
      <c r="C35" s="2">
        <v>0.7</v>
      </c>
      <c r="D35" s="46">
        <v>42</v>
      </c>
      <c r="E35" s="280">
        <v>28.200000000000003</v>
      </c>
      <c r="F35" s="280">
        <f>[2]!ESHOP_PRICE(E35)</f>
        <v>31.05</v>
      </c>
    </row>
    <row r="36" spans="1:6">
      <c r="A36" s="49" t="s">
        <v>2122</v>
      </c>
      <c r="B36" s="3">
        <v>6</v>
      </c>
      <c r="C36" s="2">
        <v>0.7</v>
      </c>
      <c r="D36" s="46">
        <v>40</v>
      </c>
      <c r="E36" s="280">
        <v>24.650000000000002</v>
      </c>
      <c r="F36" s="280">
        <f>[2]!ESHOP_PRICE(E36)</f>
        <v>27.2</v>
      </c>
    </row>
    <row r="37" spans="1:6">
      <c r="A37" s="49" t="s">
        <v>2147</v>
      </c>
      <c r="B37" s="3">
        <v>6</v>
      </c>
      <c r="C37" s="2">
        <v>0.7</v>
      </c>
      <c r="D37" s="46">
        <v>40</v>
      </c>
      <c r="E37" s="280">
        <v>20.05</v>
      </c>
      <c r="F37" s="280">
        <f>[2]!ESHOP_PRICE(E37)</f>
        <v>22.6</v>
      </c>
    </row>
    <row r="38" spans="1:6">
      <c r="A38" s="49" t="s">
        <v>2150</v>
      </c>
      <c r="B38" s="3">
        <v>4</v>
      </c>
      <c r="C38" s="2">
        <v>0.7</v>
      </c>
      <c r="D38" s="46">
        <v>41.1</v>
      </c>
      <c r="E38" s="280">
        <v>96.45</v>
      </c>
      <c r="F38" s="280">
        <f>[2]!ESHOP_PRICE(E38)</f>
        <v>103.10000000000001</v>
      </c>
    </row>
    <row r="39" spans="1:6">
      <c r="A39" s="49" t="s">
        <v>2153</v>
      </c>
      <c r="B39" s="3">
        <v>6</v>
      </c>
      <c r="C39" s="2">
        <v>0.7</v>
      </c>
      <c r="D39" s="46">
        <v>40.299999999999997</v>
      </c>
      <c r="E39" s="280">
        <v>31.700000000000003</v>
      </c>
      <c r="F39" s="280">
        <f>[2]!ESHOP_PRICE(E39)</f>
        <v>34.9</v>
      </c>
    </row>
    <row r="40" spans="1:6">
      <c r="A40" s="49" t="s">
        <v>2156</v>
      </c>
      <c r="B40" s="3">
        <v>4</v>
      </c>
      <c r="C40" s="2">
        <v>0.7</v>
      </c>
      <c r="D40" s="46">
        <v>40</v>
      </c>
      <c r="E40" s="280">
        <v>43.900000000000006</v>
      </c>
      <c r="F40" s="280">
        <f>[2]!ESHOP_PRICE(E40)</f>
        <v>47.85</v>
      </c>
    </row>
    <row r="41" spans="1:6">
      <c r="A41" s="49" t="s">
        <v>4069</v>
      </c>
      <c r="B41" s="3">
        <v>12</v>
      </c>
      <c r="C41" s="2">
        <v>1</v>
      </c>
      <c r="D41" s="46">
        <v>36</v>
      </c>
      <c r="E41" s="280">
        <v>14.600000000000001</v>
      </c>
      <c r="F41" s="280">
        <f>[2]!ESHOP_PRICE(E41)</f>
        <v>16.45</v>
      </c>
    </row>
    <row r="42" spans="1:6">
      <c r="A42" s="49" t="s">
        <v>4630</v>
      </c>
      <c r="B42" s="3">
        <v>3</v>
      </c>
      <c r="C42" s="2">
        <v>0.7</v>
      </c>
      <c r="D42" s="46">
        <v>40</v>
      </c>
      <c r="E42" s="280">
        <v>28</v>
      </c>
      <c r="F42" s="280">
        <f>[2]!ESHOP_PRICE(E42)</f>
        <v>30.85</v>
      </c>
    </row>
    <row r="43" spans="1:6">
      <c r="A43" s="49" t="s">
        <v>4633</v>
      </c>
      <c r="B43" s="3">
        <v>3</v>
      </c>
      <c r="C43" s="2">
        <v>0.7</v>
      </c>
      <c r="D43" s="46">
        <v>40</v>
      </c>
      <c r="E43" s="280">
        <v>40.200000000000003</v>
      </c>
      <c r="F43" s="280">
        <f>[2]!ESHOP_PRICE(E43)</f>
        <v>44.150000000000006</v>
      </c>
    </row>
    <row r="44" spans="1:6">
      <c r="A44" s="49" t="s">
        <v>5461</v>
      </c>
      <c r="B44" s="3">
        <v>6</v>
      </c>
      <c r="C44" s="2">
        <v>0.7</v>
      </c>
      <c r="D44" s="46">
        <v>40</v>
      </c>
      <c r="E44" s="280">
        <v>16.55</v>
      </c>
      <c r="F44" s="280">
        <f>[2]!ESHOP_PRICE(E44)</f>
        <v>18.600000000000001</v>
      </c>
    </row>
    <row r="45" spans="1:6">
      <c r="A45" s="49" t="s">
        <v>6179</v>
      </c>
      <c r="B45" s="3">
        <v>3</v>
      </c>
      <c r="C45" s="2">
        <v>0.7</v>
      </c>
      <c r="D45" s="46">
        <v>36</v>
      </c>
      <c r="E45" s="280">
        <v>28.900000000000002</v>
      </c>
      <c r="F45" s="280">
        <f>[2]!ESHOP_PRICE(E45)</f>
        <v>31.75</v>
      </c>
    </row>
    <row r="46" spans="1:6">
      <c r="A46" s="49" t="s">
        <v>6182</v>
      </c>
      <c r="B46" s="3">
        <v>3</v>
      </c>
      <c r="C46" s="2">
        <v>0.7</v>
      </c>
      <c r="D46" s="46">
        <v>36</v>
      </c>
      <c r="E46" s="280">
        <v>28.900000000000002</v>
      </c>
      <c r="F46" s="280">
        <f>[2]!ESHOP_PRICE(E46)</f>
        <v>31.75</v>
      </c>
    </row>
    <row r="47" spans="1:6">
      <c r="A47" s="49" t="s">
        <v>26449</v>
      </c>
      <c r="B47" s="3">
        <v>6</v>
      </c>
      <c r="C47" s="2">
        <v>0.7</v>
      </c>
      <c r="D47" s="46">
        <v>36</v>
      </c>
      <c r="E47" s="280">
        <v>7.95</v>
      </c>
      <c r="F47" s="280">
        <f>[2]!ESHOP_PRICE(E47)</f>
        <v>9.4</v>
      </c>
    </row>
    <row r="48" spans="1:6">
      <c r="A48" s="49" t="s">
        <v>26289</v>
      </c>
      <c r="B48" s="3">
        <v>6</v>
      </c>
      <c r="C48" s="2">
        <v>0.7</v>
      </c>
      <c r="D48" s="46">
        <v>40</v>
      </c>
      <c r="E48" s="280">
        <v>24.950000000000003</v>
      </c>
      <c r="F48" s="280">
        <f>[2]!ESHOP_PRICE(E48)</f>
        <v>27.5</v>
      </c>
    </row>
    <row r="49" spans="1:6">
      <c r="A49" s="49" t="s">
        <v>6721</v>
      </c>
      <c r="B49" s="3">
        <v>6</v>
      </c>
      <c r="C49" s="2">
        <v>0.7</v>
      </c>
      <c r="D49" s="46">
        <v>38</v>
      </c>
      <c r="E49" s="280">
        <v>12</v>
      </c>
      <c r="F49" s="280">
        <f>[2]!ESHOP_PRICE(E49)</f>
        <v>13.65</v>
      </c>
    </row>
    <row r="50" spans="1:6">
      <c r="A50" s="49" t="s">
        <v>6726</v>
      </c>
      <c r="B50" s="3">
        <v>6</v>
      </c>
      <c r="C50" s="2">
        <v>0.7</v>
      </c>
      <c r="D50" s="46">
        <v>40</v>
      </c>
      <c r="E50" s="280">
        <v>15.15</v>
      </c>
      <c r="F50" s="280">
        <f>[2]!ESHOP_PRICE(E50)</f>
        <v>17.2</v>
      </c>
    </row>
    <row r="51" spans="1:6">
      <c r="A51" s="49" t="s">
        <v>26290</v>
      </c>
      <c r="B51" s="3">
        <v>12</v>
      </c>
      <c r="C51" s="2">
        <v>1</v>
      </c>
      <c r="D51" s="46">
        <v>40</v>
      </c>
      <c r="E51" s="280">
        <v>18.55</v>
      </c>
      <c r="F51" s="280">
        <f>[2]!ESHOP_PRICE(E51)</f>
        <v>20.75</v>
      </c>
    </row>
    <row r="52" spans="1:6">
      <c r="A52" s="49" t="s">
        <v>6730</v>
      </c>
      <c r="B52" s="3">
        <v>6</v>
      </c>
      <c r="C52" s="2">
        <v>0.7</v>
      </c>
      <c r="D52" s="46">
        <v>40</v>
      </c>
      <c r="E52" s="280">
        <v>51.2</v>
      </c>
      <c r="F52" s="280">
        <f>[2]!ESHOP_PRICE(E52)</f>
        <v>56.5</v>
      </c>
    </row>
    <row r="53" spans="1:6">
      <c r="A53" s="49" t="s">
        <v>7515</v>
      </c>
      <c r="B53" s="3">
        <v>6</v>
      </c>
      <c r="C53" s="2">
        <v>0.7</v>
      </c>
      <c r="D53" s="46">
        <v>30</v>
      </c>
      <c r="E53" s="280">
        <v>10.350000000000001</v>
      </c>
      <c r="F53" s="280">
        <f>[2]!ESHOP_PRICE(E53)</f>
        <v>12</v>
      </c>
    </row>
    <row r="54" spans="1:6">
      <c r="A54" s="49" t="s">
        <v>7518</v>
      </c>
      <c r="B54" s="3">
        <v>12</v>
      </c>
      <c r="C54" s="2">
        <v>0.7</v>
      </c>
      <c r="D54" s="46">
        <v>36</v>
      </c>
      <c r="E54" s="280">
        <v>11.8</v>
      </c>
      <c r="F54" s="280">
        <f>[2]!ESHOP_PRICE(E54)</f>
        <v>13.450000000000001</v>
      </c>
    </row>
    <row r="55" spans="1:6">
      <c r="A55" s="49" t="s">
        <v>9080</v>
      </c>
      <c r="B55" s="3">
        <v>12</v>
      </c>
      <c r="C55" s="2">
        <v>0.7</v>
      </c>
      <c r="D55" s="46">
        <v>40</v>
      </c>
      <c r="E55" s="280">
        <v>11.700000000000001</v>
      </c>
      <c r="F55" s="280">
        <f>[2]!ESHOP_PRICE(E55)</f>
        <v>13.35</v>
      </c>
    </row>
    <row r="56" spans="1:6">
      <c r="A56" s="49" t="s">
        <v>9083</v>
      </c>
      <c r="B56" s="3">
        <v>12</v>
      </c>
      <c r="C56" s="2">
        <v>0.7</v>
      </c>
      <c r="D56" s="46">
        <v>40</v>
      </c>
      <c r="E56" s="280">
        <v>13.850000000000001</v>
      </c>
      <c r="F56" s="280">
        <f>[2]!ESHOP_PRICE(E56)</f>
        <v>15.7</v>
      </c>
    </row>
    <row r="57" spans="1:6">
      <c r="A57" s="49" t="s">
        <v>9088</v>
      </c>
      <c r="B57" s="3">
        <v>6</v>
      </c>
      <c r="C57" s="2">
        <v>0.7</v>
      </c>
      <c r="D57" s="46">
        <v>36</v>
      </c>
      <c r="E57" s="280">
        <v>10.3</v>
      </c>
      <c r="F57" s="280">
        <f>[2]!ESHOP_PRICE(E57)</f>
        <v>11.950000000000001</v>
      </c>
    </row>
    <row r="58" spans="1:6">
      <c r="A58" s="49" t="s">
        <v>26364</v>
      </c>
      <c r="B58" s="3">
        <v>12</v>
      </c>
      <c r="C58" s="2">
        <v>0.7</v>
      </c>
      <c r="D58" s="46">
        <v>38</v>
      </c>
      <c r="E58" s="280">
        <v>12.9</v>
      </c>
      <c r="F58" s="280">
        <f>[2]!ESHOP_PRICE(E58)</f>
        <v>14.75</v>
      </c>
    </row>
    <row r="59" spans="1:6">
      <c r="A59" s="49" t="s">
        <v>9862</v>
      </c>
      <c r="B59" s="3">
        <v>6</v>
      </c>
      <c r="C59" s="2">
        <v>0.7</v>
      </c>
      <c r="D59" s="46">
        <v>40</v>
      </c>
      <c r="E59" s="280">
        <v>34.1</v>
      </c>
      <c r="F59" s="280">
        <f>[2]!ESHOP_PRICE(E59)</f>
        <v>37.300000000000004</v>
      </c>
    </row>
    <row r="60" spans="1:6">
      <c r="A60" s="49" t="s">
        <v>9868</v>
      </c>
      <c r="B60" s="3">
        <v>6</v>
      </c>
      <c r="C60" s="2">
        <v>1</v>
      </c>
      <c r="D60" s="46">
        <v>38</v>
      </c>
      <c r="E60" s="280">
        <v>17.900000000000002</v>
      </c>
      <c r="F60" s="280">
        <f>[2]!ESHOP_PRICE(E60)</f>
        <v>20.099999999999998</v>
      </c>
    </row>
    <row r="61" spans="1:6">
      <c r="A61" s="49" t="s">
        <v>26484</v>
      </c>
      <c r="B61" s="3">
        <v>6</v>
      </c>
      <c r="C61" s="2">
        <v>0.7</v>
      </c>
      <c r="D61" s="46">
        <v>38</v>
      </c>
      <c r="E61" s="280">
        <v>13</v>
      </c>
      <c r="F61" s="280">
        <f>[2]!ESHOP_PRICE(E61)</f>
        <v>14.85</v>
      </c>
    </row>
    <row r="62" spans="1:6" ht="17.149999999999999" customHeight="1">
      <c r="A62" s="271" t="s">
        <v>10631</v>
      </c>
      <c r="B62" s="272"/>
      <c r="C62" s="272"/>
      <c r="D62" s="272"/>
      <c r="E62" s="279"/>
      <c r="F62" s="279"/>
    </row>
    <row r="63" spans="1:6">
      <c r="A63" s="49" t="s">
        <v>433</v>
      </c>
      <c r="B63" s="3">
        <v>6</v>
      </c>
      <c r="C63" s="2">
        <v>0.7</v>
      </c>
      <c r="D63" s="46">
        <v>40</v>
      </c>
      <c r="E63" s="280">
        <v>19.3</v>
      </c>
      <c r="F63" s="280">
        <f>[2]!ESHOP_PRICE(E63)</f>
        <v>21.5</v>
      </c>
    </row>
    <row r="64" spans="1:6">
      <c r="A64" s="49" t="s">
        <v>26261</v>
      </c>
      <c r="B64" s="3">
        <v>6</v>
      </c>
      <c r="C64" s="2">
        <v>0.7</v>
      </c>
      <c r="D64" s="46">
        <v>40</v>
      </c>
      <c r="E64" s="280">
        <v>120.75</v>
      </c>
      <c r="F64" s="280">
        <f>[2]!ESHOP_PRICE(E64)</f>
        <v>129.94999999999999</v>
      </c>
    </row>
    <row r="65" spans="1:6">
      <c r="A65" s="49" t="s">
        <v>2006</v>
      </c>
      <c r="B65" s="3">
        <v>6</v>
      </c>
      <c r="C65" s="2">
        <v>0.7</v>
      </c>
      <c r="D65" s="46">
        <v>40</v>
      </c>
      <c r="E65" s="280">
        <v>31.700000000000003</v>
      </c>
      <c r="F65" s="280">
        <f>[2]!ESHOP_PRICE(E65)</f>
        <v>34.9</v>
      </c>
    </row>
    <row r="66" spans="1:6">
      <c r="A66" s="49" t="s">
        <v>2012</v>
      </c>
      <c r="B66" s="3">
        <v>6</v>
      </c>
      <c r="C66" s="2">
        <v>0.7</v>
      </c>
      <c r="D66" s="46">
        <v>40</v>
      </c>
      <c r="E66" s="280">
        <v>127.45</v>
      </c>
      <c r="F66" s="280">
        <f>[2]!ESHOP_PRICE(E66)</f>
        <v>136.65</v>
      </c>
    </row>
    <row r="67" spans="1:6">
      <c r="A67" s="49" t="s">
        <v>2015</v>
      </c>
      <c r="B67" s="3">
        <v>6</v>
      </c>
      <c r="C67" s="2">
        <v>0.7</v>
      </c>
      <c r="D67" s="46">
        <v>40</v>
      </c>
      <c r="E67" s="280">
        <v>112.80000000000001</v>
      </c>
      <c r="F67" s="280">
        <f>[2]!ESHOP_PRICE(E67)</f>
        <v>120.55</v>
      </c>
    </row>
    <row r="68" spans="1:6">
      <c r="A68" s="49" t="s">
        <v>2897</v>
      </c>
      <c r="B68" s="3">
        <v>12</v>
      </c>
      <c r="C68" s="2">
        <v>1</v>
      </c>
      <c r="D68" s="46">
        <v>40</v>
      </c>
      <c r="E68" s="280">
        <v>45.400000000000006</v>
      </c>
      <c r="F68" s="280">
        <f>[2]!ESHOP_PRICE(E68)</f>
        <v>49.699999999999996</v>
      </c>
    </row>
    <row r="69" spans="1:6">
      <c r="A69" s="49" t="s">
        <v>4011</v>
      </c>
      <c r="B69" s="3">
        <v>6</v>
      </c>
      <c r="C69" s="2">
        <v>0.7</v>
      </c>
      <c r="D69" s="46">
        <v>40</v>
      </c>
      <c r="E69" s="280">
        <v>34.1</v>
      </c>
      <c r="F69" s="280">
        <f>[2]!ESHOP_PRICE(E69)</f>
        <v>37.300000000000004</v>
      </c>
    </row>
    <row r="70" spans="1:6">
      <c r="A70" s="49" t="s">
        <v>4017</v>
      </c>
      <c r="B70" s="3">
        <v>6</v>
      </c>
      <c r="C70" s="2">
        <v>0.7</v>
      </c>
      <c r="D70" s="46">
        <v>40</v>
      </c>
      <c r="E70" s="280">
        <v>126.85000000000001</v>
      </c>
      <c r="F70" s="280">
        <f>[2]!ESHOP_PRICE(E70)</f>
        <v>136.04999999999998</v>
      </c>
    </row>
    <row r="71" spans="1:6">
      <c r="A71" s="49" t="s">
        <v>4020</v>
      </c>
      <c r="B71" s="3">
        <v>6</v>
      </c>
      <c r="C71" s="2">
        <v>0.7</v>
      </c>
      <c r="D71" s="46">
        <v>40</v>
      </c>
      <c r="E71" s="280">
        <v>44.2</v>
      </c>
      <c r="F71" s="280">
        <f>[2]!ESHOP_PRICE(E71)</f>
        <v>48.150000000000006</v>
      </c>
    </row>
    <row r="72" spans="1:6">
      <c r="A72" s="49" t="s">
        <v>4807</v>
      </c>
      <c r="B72" s="3">
        <v>6</v>
      </c>
      <c r="C72" s="2">
        <v>0.7</v>
      </c>
      <c r="D72" s="46">
        <v>40</v>
      </c>
      <c r="E72" s="280">
        <v>65.25</v>
      </c>
      <c r="F72" s="280">
        <f>[2]!ESHOP_PRICE(E72)</f>
        <v>70.55</v>
      </c>
    </row>
    <row r="73" spans="1:6">
      <c r="A73" s="49" t="s">
        <v>4945</v>
      </c>
      <c r="B73" s="3">
        <v>6</v>
      </c>
      <c r="C73" s="2">
        <v>0.7</v>
      </c>
      <c r="D73" s="46">
        <v>40</v>
      </c>
      <c r="E73" s="280">
        <v>37.050000000000004</v>
      </c>
      <c r="F73" s="280">
        <f>[2]!ESHOP_PRICE(E73)</f>
        <v>40.599999999999994</v>
      </c>
    </row>
    <row r="74" spans="1:6">
      <c r="A74" s="49" t="s">
        <v>4958</v>
      </c>
      <c r="B74" s="3">
        <v>12</v>
      </c>
      <c r="C74" s="2">
        <v>1</v>
      </c>
      <c r="D74" s="46">
        <v>40</v>
      </c>
      <c r="E74" s="280">
        <v>57</v>
      </c>
      <c r="F74" s="280">
        <f>[2]!ESHOP_PRICE(E74)</f>
        <v>62.3</v>
      </c>
    </row>
    <row r="75" spans="1:6">
      <c r="A75" s="49" t="s">
        <v>26283</v>
      </c>
      <c r="B75" s="3">
        <v>6</v>
      </c>
      <c r="C75" s="2">
        <v>0.7</v>
      </c>
      <c r="D75" s="46">
        <v>40</v>
      </c>
      <c r="E75" s="280">
        <v>55.45</v>
      </c>
      <c r="F75" s="280">
        <f>[2]!ESHOP_PRICE(E75)</f>
        <v>60.75</v>
      </c>
    </row>
    <row r="76" spans="1:6">
      <c r="A76" s="49" t="s">
        <v>4965</v>
      </c>
      <c r="B76" s="3">
        <v>6</v>
      </c>
      <c r="C76" s="2">
        <v>0.7</v>
      </c>
      <c r="D76" s="46">
        <v>40</v>
      </c>
      <c r="E76" s="280">
        <v>176.25</v>
      </c>
      <c r="F76" s="280">
        <f>[2]!ESHOP_PRICE(E76)</f>
        <v>187.65</v>
      </c>
    </row>
    <row r="77" spans="1:6">
      <c r="A77" s="49" t="s">
        <v>4971</v>
      </c>
      <c r="B77" s="3">
        <v>6</v>
      </c>
      <c r="C77" s="2">
        <v>0.7</v>
      </c>
      <c r="D77" s="46">
        <v>40</v>
      </c>
      <c r="E77" s="280">
        <v>203.70000000000002</v>
      </c>
      <c r="F77" s="280">
        <f>[2]!ESHOP_PRICE(E77)</f>
        <v>217.35</v>
      </c>
    </row>
    <row r="78" spans="1:6">
      <c r="A78" s="49" t="s">
        <v>26306</v>
      </c>
      <c r="B78" s="3">
        <v>6</v>
      </c>
      <c r="C78" s="2">
        <v>1</v>
      </c>
      <c r="D78" s="46">
        <v>40</v>
      </c>
      <c r="E78" s="280">
        <v>525.45000000000005</v>
      </c>
      <c r="F78" s="280">
        <f>[2]!ESHOP_PRICE(E78)</f>
        <v>548.95000000000005</v>
      </c>
    </row>
    <row r="79" spans="1:6">
      <c r="A79" s="49" t="s">
        <v>5646</v>
      </c>
      <c r="B79" s="3">
        <v>6</v>
      </c>
      <c r="C79" s="2">
        <v>1</v>
      </c>
      <c r="D79" s="46">
        <v>40</v>
      </c>
      <c r="E79" s="280">
        <v>27.1</v>
      </c>
      <c r="F79" s="280">
        <f>[2]!ESHOP_PRICE(E79)</f>
        <v>29.950000000000003</v>
      </c>
    </row>
    <row r="80" spans="1:6">
      <c r="A80" s="49" t="s">
        <v>5655</v>
      </c>
      <c r="B80" s="3">
        <v>6</v>
      </c>
      <c r="C80" s="2">
        <v>0.7</v>
      </c>
      <c r="D80" s="46">
        <v>40</v>
      </c>
      <c r="E80" s="280">
        <v>31.400000000000002</v>
      </c>
      <c r="F80" s="280">
        <f>[2]!ESHOP_PRICE(E80)</f>
        <v>34.6</v>
      </c>
    </row>
    <row r="81" spans="1:6">
      <c r="A81" s="49" t="s">
        <v>6557</v>
      </c>
      <c r="B81" s="3">
        <v>3</v>
      </c>
      <c r="C81" s="2">
        <v>0.7</v>
      </c>
      <c r="D81" s="46">
        <v>43</v>
      </c>
      <c r="E81" s="280">
        <v>408.3</v>
      </c>
      <c r="F81" s="280">
        <f>[2]!ESHOP_PRICE(E81)</f>
        <v>431.8</v>
      </c>
    </row>
    <row r="82" spans="1:6">
      <c r="A82" s="49" t="s">
        <v>6560</v>
      </c>
      <c r="B82" s="3">
        <v>3</v>
      </c>
      <c r="C82" s="2">
        <v>0.7</v>
      </c>
      <c r="D82" s="46">
        <v>40</v>
      </c>
      <c r="E82" s="280">
        <v>133.55000000000001</v>
      </c>
      <c r="F82" s="280">
        <f>[2]!ESHOP_PRICE(E82)</f>
        <v>142.75</v>
      </c>
    </row>
    <row r="83" spans="1:6">
      <c r="A83" s="49" t="s">
        <v>6688</v>
      </c>
      <c r="B83" s="3">
        <v>6</v>
      </c>
      <c r="C83" s="2">
        <v>0.7</v>
      </c>
      <c r="D83" s="46">
        <v>40</v>
      </c>
      <c r="E83" s="280">
        <v>21.900000000000002</v>
      </c>
      <c r="F83" s="280">
        <f>[2]!ESHOP_PRICE(E83)</f>
        <v>24.45</v>
      </c>
    </row>
    <row r="84" spans="1:6">
      <c r="A84" s="49" t="s">
        <v>26288</v>
      </c>
      <c r="B84" s="3">
        <v>6</v>
      </c>
      <c r="C84" s="2">
        <v>0.7</v>
      </c>
      <c r="D84" s="46">
        <v>40</v>
      </c>
      <c r="E84" s="280">
        <v>26.5</v>
      </c>
      <c r="F84" s="280">
        <f>[2]!ESHOP_PRICE(E84)</f>
        <v>29.35</v>
      </c>
    </row>
    <row r="85" spans="1:6">
      <c r="A85" s="49" t="s">
        <v>6736</v>
      </c>
      <c r="B85" s="3">
        <v>6</v>
      </c>
      <c r="C85" s="2">
        <v>0.7</v>
      </c>
      <c r="D85" s="46">
        <v>45</v>
      </c>
      <c r="E85" s="280">
        <v>27.8</v>
      </c>
      <c r="F85" s="280">
        <f>[2]!ESHOP_PRICE(E85)</f>
        <v>30.650000000000002</v>
      </c>
    </row>
    <row r="86" spans="1:6">
      <c r="A86" s="49" t="s">
        <v>6745</v>
      </c>
      <c r="B86" s="3">
        <v>12</v>
      </c>
      <c r="C86" s="2">
        <v>0.7</v>
      </c>
      <c r="D86" s="46">
        <v>40</v>
      </c>
      <c r="E86" s="280">
        <v>31</v>
      </c>
      <c r="F86" s="280">
        <f>[2]!ESHOP_PRICE(E86)</f>
        <v>34.200000000000003</v>
      </c>
    </row>
    <row r="87" spans="1:6">
      <c r="A87" s="49" t="s">
        <v>6748</v>
      </c>
      <c r="B87" s="3">
        <v>6</v>
      </c>
      <c r="C87" s="2">
        <v>0.7</v>
      </c>
      <c r="D87" s="46">
        <v>40</v>
      </c>
      <c r="E87" s="280">
        <v>39</v>
      </c>
      <c r="F87" s="280">
        <f>[2]!ESHOP_PRICE(E87)</f>
        <v>42.55</v>
      </c>
    </row>
    <row r="88" spans="1:6">
      <c r="A88" s="49" t="s">
        <v>26353</v>
      </c>
      <c r="B88" s="3">
        <v>1</v>
      </c>
      <c r="C88" s="2">
        <v>0.75</v>
      </c>
      <c r="D88" s="46">
        <v>41.3</v>
      </c>
      <c r="E88" s="280">
        <v>2994.8500000000004</v>
      </c>
      <c r="F88" s="280">
        <f>[2]!ESHOP_PRICE(E88)</f>
        <v>3018.35</v>
      </c>
    </row>
    <row r="89" spans="1:6">
      <c r="A89" s="49" t="s">
        <v>6754</v>
      </c>
      <c r="B89" s="3">
        <v>6</v>
      </c>
      <c r="C89" s="2">
        <v>1.75</v>
      </c>
      <c r="D89" s="46">
        <v>40</v>
      </c>
      <c r="E89" s="280">
        <v>63.85</v>
      </c>
      <c r="F89" s="280">
        <f>[2]!ESHOP_PRICE(E89)</f>
        <v>69.150000000000006</v>
      </c>
    </row>
    <row r="90" spans="1:6">
      <c r="A90" s="49" t="s">
        <v>6757</v>
      </c>
      <c r="B90" s="3">
        <v>6</v>
      </c>
      <c r="C90" s="2">
        <v>0.7</v>
      </c>
      <c r="D90" s="46">
        <v>40</v>
      </c>
      <c r="E90" s="280">
        <v>24.900000000000002</v>
      </c>
      <c r="F90" s="280">
        <f>[2]!ESHOP_PRICE(E90)</f>
        <v>27.45</v>
      </c>
    </row>
    <row r="91" spans="1:6">
      <c r="A91" s="49" t="s">
        <v>6761</v>
      </c>
      <c r="B91" s="3">
        <v>12</v>
      </c>
      <c r="C91" s="2">
        <v>1</v>
      </c>
      <c r="D91" s="46">
        <v>40</v>
      </c>
      <c r="E91" s="280">
        <v>33.75</v>
      </c>
      <c r="F91" s="280">
        <f>[2]!ESHOP_PRICE(E91)</f>
        <v>36.950000000000003</v>
      </c>
    </row>
    <row r="92" spans="1:6">
      <c r="A92" s="49" t="s">
        <v>6764</v>
      </c>
      <c r="B92" s="3">
        <v>12</v>
      </c>
      <c r="C92" s="2">
        <v>1</v>
      </c>
      <c r="D92" s="46">
        <v>40</v>
      </c>
      <c r="E92" s="280">
        <v>34.4</v>
      </c>
      <c r="F92" s="280">
        <f>[2]!ESHOP_PRICE(E92)</f>
        <v>37.6</v>
      </c>
    </row>
    <row r="93" spans="1:6">
      <c r="A93" s="49" t="s">
        <v>6767</v>
      </c>
      <c r="B93" s="3">
        <v>6</v>
      </c>
      <c r="C93" s="2">
        <v>0.7</v>
      </c>
      <c r="D93" s="46">
        <v>40</v>
      </c>
      <c r="E93" s="280">
        <v>27.35</v>
      </c>
      <c r="F93" s="280">
        <f>[2]!ESHOP_PRICE(E93)</f>
        <v>30.200000000000003</v>
      </c>
    </row>
    <row r="94" spans="1:6">
      <c r="A94" s="49" t="s">
        <v>6770</v>
      </c>
      <c r="B94" s="3">
        <v>12</v>
      </c>
      <c r="C94" s="2">
        <v>1</v>
      </c>
      <c r="D94" s="46">
        <v>40</v>
      </c>
      <c r="E94" s="280">
        <v>38.1</v>
      </c>
      <c r="F94" s="280">
        <f>[2]!ESHOP_PRICE(E94)</f>
        <v>41.65</v>
      </c>
    </row>
    <row r="95" spans="1:6">
      <c r="A95" s="49" t="s">
        <v>6773</v>
      </c>
      <c r="B95" s="3">
        <v>12</v>
      </c>
      <c r="C95" s="2">
        <v>0.7</v>
      </c>
      <c r="D95" s="46">
        <v>40</v>
      </c>
      <c r="E95" s="280">
        <v>28.55</v>
      </c>
      <c r="F95" s="280">
        <f>[2]!ESHOP_PRICE(E95)</f>
        <v>31.400000000000002</v>
      </c>
    </row>
    <row r="96" spans="1:6">
      <c r="A96" s="49" t="s">
        <v>6777</v>
      </c>
      <c r="B96" s="3">
        <v>6</v>
      </c>
      <c r="C96" s="2">
        <v>0.7</v>
      </c>
      <c r="D96" s="46">
        <v>40</v>
      </c>
      <c r="E96" s="280">
        <v>33.450000000000003</v>
      </c>
      <c r="F96" s="280">
        <f>[2]!ESHOP_PRICE(E96)</f>
        <v>36.650000000000006</v>
      </c>
    </row>
    <row r="97" spans="1:6">
      <c r="A97" s="49" t="s">
        <v>6780</v>
      </c>
      <c r="B97" s="3">
        <v>6</v>
      </c>
      <c r="C97" s="2">
        <v>0.7</v>
      </c>
      <c r="D97" s="46">
        <v>40</v>
      </c>
      <c r="E97" s="280">
        <v>33.5</v>
      </c>
      <c r="F97" s="280">
        <f>[2]!ESHOP_PRICE(E97)</f>
        <v>36.700000000000003</v>
      </c>
    </row>
    <row r="98" spans="1:6">
      <c r="A98" s="49" t="s">
        <v>6786</v>
      </c>
      <c r="B98" s="3">
        <v>6</v>
      </c>
      <c r="C98" s="2">
        <v>0.7</v>
      </c>
      <c r="D98" s="46">
        <v>40</v>
      </c>
      <c r="E98" s="280">
        <v>76.800000000000011</v>
      </c>
      <c r="F98" s="280">
        <f>[2]!ESHOP_PRICE(E98)</f>
        <v>83.45</v>
      </c>
    </row>
    <row r="99" spans="1:6">
      <c r="A99" s="49" t="s">
        <v>19209</v>
      </c>
      <c r="B99" s="3">
        <v>4</v>
      </c>
      <c r="C99" s="2">
        <v>3</v>
      </c>
      <c r="D99" s="46">
        <v>40</v>
      </c>
      <c r="E99" s="280">
        <v>255</v>
      </c>
      <c r="F99" s="280">
        <f>[2]!ESHOP_PRICE(E99)</f>
        <v>272.75</v>
      </c>
    </row>
    <row r="100" spans="1:6">
      <c r="A100" s="49" t="s">
        <v>6979</v>
      </c>
      <c r="B100" s="3">
        <v>6</v>
      </c>
      <c r="C100" s="2">
        <v>0.7</v>
      </c>
      <c r="D100" s="46">
        <v>40</v>
      </c>
      <c r="E100" s="280">
        <v>23.900000000000002</v>
      </c>
      <c r="F100" s="280">
        <f>[2]!ESHOP_PRICE(E100)</f>
        <v>26.45</v>
      </c>
    </row>
    <row r="101" spans="1:6">
      <c r="A101" s="49" t="s">
        <v>7006</v>
      </c>
      <c r="B101" s="3">
        <v>6</v>
      </c>
      <c r="C101" s="2">
        <v>0.7</v>
      </c>
      <c r="D101" s="46">
        <v>40</v>
      </c>
      <c r="E101" s="280">
        <v>19.8</v>
      </c>
      <c r="F101" s="280">
        <f>[2]!ESHOP_PRICE(E101)</f>
        <v>22</v>
      </c>
    </row>
    <row r="102" spans="1:6">
      <c r="A102" s="49" t="s">
        <v>8207</v>
      </c>
      <c r="B102" s="3">
        <v>6</v>
      </c>
      <c r="C102" s="2">
        <v>0.7</v>
      </c>
      <c r="D102" s="46">
        <v>40</v>
      </c>
      <c r="E102" s="280">
        <v>53.650000000000006</v>
      </c>
      <c r="F102" s="280">
        <f>[2]!ESHOP_PRICE(E102)</f>
        <v>58.949999999999996</v>
      </c>
    </row>
    <row r="103" spans="1:6">
      <c r="A103" s="49" t="s">
        <v>26460</v>
      </c>
      <c r="B103" s="3">
        <v>6</v>
      </c>
      <c r="C103" s="2">
        <v>0.7</v>
      </c>
      <c r="D103" s="46">
        <v>42</v>
      </c>
      <c r="E103" s="280">
        <v>133.75</v>
      </c>
      <c r="F103" s="280">
        <f>[2]!ESHOP_PRICE(E103)</f>
        <v>142.94999999999999</v>
      </c>
    </row>
    <row r="104" spans="1:6">
      <c r="A104" s="49" t="s">
        <v>8213</v>
      </c>
      <c r="B104" s="3">
        <v>6</v>
      </c>
      <c r="C104" s="2">
        <v>0.7</v>
      </c>
      <c r="D104" s="46">
        <v>40</v>
      </c>
      <c r="E104" s="280">
        <v>42.650000000000006</v>
      </c>
      <c r="F104" s="280">
        <f>[2]!ESHOP_PRICE(E104)</f>
        <v>46.6</v>
      </c>
    </row>
    <row r="105" spans="1:6">
      <c r="A105" s="49" t="s">
        <v>8226</v>
      </c>
      <c r="B105" s="3">
        <v>12</v>
      </c>
      <c r="C105" s="2">
        <v>0.7</v>
      </c>
      <c r="D105" s="46">
        <v>40</v>
      </c>
      <c r="E105" s="280">
        <v>145.75</v>
      </c>
      <c r="F105" s="280">
        <f>[2]!ESHOP_PRICE(E105)</f>
        <v>154.94999999999999</v>
      </c>
    </row>
    <row r="106" spans="1:6">
      <c r="A106" s="49" t="s">
        <v>8264</v>
      </c>
      <c r="B106" s="3">
        <v>6</v>
      </c>
      <c r="C106" s="2">
        <v>0.7</v>
      </c>
      <c r="D106" s="46">
        <v>40</v>
      </c>
      <c r="E106" s="280">
        <v>17.8</v>
      </c>
      <c r="F106" s="280">
        <f>[2]!ESHOP_PRICE(E106)</f>
        <v>20</v>
      </c>
    </row>
    <row r="107" spans="1:6">
      <c r="A107" s="49" t="s">
        <v>8267</v>
      </c>
      <c r="B107" s="3">
        <v>6</v>
      </c>
      <c r="C107" s="2">
        <v>0.7</v>
      </c>
      <c r="D107" s="46">
        <v>40</v>
      </c>
      <c r="E107" s="280">
        <v>22.1</v>
      </c>
      <c r="F107" s="280">
        <f>[2]!ESHOP_PRICE(E107)</f>
        <v>24.650000000000002</v>
      </c>
    </row>
    <row r="108" spans="1:6" ht="17.149999999999999" customHeight="1">
      <c r="A108" s="271" t="s">
        <v>10632</v>
      </c>
      <c r="B108" s="272"/>
      <c r="C108" s="272"/>
      <c r="D108" s="272"/>
      <c r="E108" s="279"/>
      <c r="F108" s="279"/>
    </row>
    <row r="109" spans="1:6">
      <c r="A109" s="49" t="s">
        <v>243</v>
      </c>
      <c r="B109" s="3">
        <v>6</v>
      </c>
      <c r="C109" s="2">
        <v>0.7</v>
      </c>
      <c r="D109" s="46">
        <v>44.4</v>
      </c>
      <c r="E109" s="280">
        <v>42.2</v>
      </c>
      <c r="F109" s="280">
        <f>[2]!ESHOP_PRICE(E109)</f>
        <v>46.150000000000006</v>
      </c>
    </row>
    <row r="110" spans="1:6">
      <c r="A110" s="49" t="s">
        <v>315</v>
      </c>
      <c r="B110" s="3">
        <v>6</v>
      </c>
      <c r="C110" s="2">
        <v>0.7</v>
      </c>
      <c r="D110" s="46">
        <v>40</v>
      </c>
      <c r="E110" s="280">
        <v>21.900000000000002</v>
      </c>
      <c r="F110" s="280">
        <f>[2]!ESHOP_PRICE(E110)</f>
        <v>24.45</v>
      </c>
    </row>
    <row r="111" spans="1:6">
      <c r="A111" s="49" t="s">
        <v>318</v>
      </c>
      <c r="B111" s="3">
        <v>6</v>
      </c>
      <c r="C111" s="2">
        <v>0.7</v>
      </c>
      <c r="D111" s="46">
        <v>42</v>
      </c>
      <c r="E111" s="280">
        <v>21.200000000000003</v>
      </c>
      <c r="F111" s="280">
        <f>[2]!ESHOP_PRICE(E111)</f>
        <v>23.75</v>
      </c>
    </row>
    <row r="112" spans="1:6">
      <c r="A112" s="49" t="s">
        <v>321</v>
      </c>
      <c r="B112" s="3">
        <v>6</v>
      </c>
      <c r="C112" s="2">
        <v>0.7</v>
      </c>
      <c r="D112" s="46">
        <v>42</v>
      </c>
      <c r="E112" s="280">
        <v>22.400000000000002</v>
      </c>
      <c r="F112" s="280">
        <f>[2]!ESHOP_PRICE(E112)</f>
        <v>24.95</v>
      </c>
    </row>
    <row r="113" spans="1:6">
      <c r="A113" s="49" t="s">
        <v>323</v>
      </c>
      <c r="B113" s="3">
        <v>6</v>
      </c>
      <c r="C113" s="2">
        <v>0.7</v>
      </c>
      <c r="D113" s="46">
        <v>40</v>
      </c>
      <c r="E113" s="280">
        <v>22.25</v>
      </c>
      <c r="F113" s="280">
        <f>[2]!ESHOP_PRICE(E113)</f>
        <v>24.8</v>
      </c>
    </row>
    <row r="114" spans="1:6">
      <c r="A114" s="49" t="s">
        <v>335</v>
      </c>
      <c r="B114" s="3">
        <v>6</v>
      </c>
      <c r="C114" s="2">
        <v>0.7</v>
      </c>
      <c r="D114" s="46">
        <v>40</v>
      </c>
      <c r="E114" s="280">
        <v>32.6</v>
      </c>
      <c r="F114" s="280">
        <f>[2]!ESHOP_PRICE(E114)</f>
        <v>35.800000000000004</v>
      </c>
    </row>
    <row r="115" spans="1:6">
      <c r="A115" s="49" t="s">
        <v>387</v>
      </c>
      <c r="B115" s="3">
        <v>6</v>
      </c>
      <c r="C115" s="2">
        <v>0.7</v>
      </c>
      <c r="D115" s="46">
        <v>42</v>
      </c>
      <c r="E115" s="280">
        <v>22.1</v>
      </c>
      <c r="F115" s="280">
        <f>[2]!ESHOP_PRICE(E115)</f>
        <v>24.650000000000002</v>
      </c>
    </row>
    <row r="116" spans="1:6">
      <c r="A116" s="49" t="s">
        <v>390</v>
      </c>
      <c r="B116" s="3">
        <v>6</v>
      </c>
      <c r="C116" s="2">
        <v>0.7</v>
      </c>
      <c r="D116" s="46">
        <v>51</v>
      </c>
      <c r="E116" s="280">
        <v>28.1</v>
      </c>
      <c r="F116" s="280">
        <f>[2]!ESHOP_PRICE(E116)</f>
        <v>30.950000000000003</v>
      </c>
    </row>
    <row r="117" spans="1:6">
      <c r="A117" s="49" t="s">
        <v>26511</v>
      </c>
      <c r="B117" s="3">
        <v>6</v>
      </c>
      <c r="C117" s="2">
        <v>0.7</v>
      </c>
      <c r="D117" s="46">
        <v>43</v>
      </c>
      <c r="E117" s="280">
        <v>42.25</v>
      </c>
      <c r="F117" s="280">
        <f>[2]!ESHOP_PRICE(E117)</f>
        <v>46.2</v>
      </c>
    </row>
    <row r="118" spans="1:6">
      <c r="A118" s="49" t="s">
        <v>26512</v>
      </c>
      <c r="B118" s="3">
        <v>6</v>
      </c>
      <c r="C118" s="2">
        <v>0.7</v>
      </c>
      <c r="D118" s="46">
        <v>43</v>
      </c>
      <c r="E118" s="280">
        <v>42.25</v>
      </c>
      <c r="F118" s="280">
        <f>[2]!ESHOP_PRICE(E118)</f>
        <v>46.2</v>
      </c>
    </row>
    <row r="119" spans="1:6">
      <c r="A119" s="49" t="s">
        <v>26513</v>
      </c>
      <c r="B119" s="3">
        <v>6</v>
      </c>
      <c r="C119" s="2">
        <v>0.7</v>
      </c>
      <c r="D119" s="46">
        <v>43</v>
      </c>
      <c r="E119" s="280">
        <v>58.300000000000004</v>
      </c>
      <c r="F119" s="280">
        <f>[2]!ESHOP_PRICE(E119)</f>
        <v>63.599999999999994</v>
      </c>
    </row>
    <row r="120" spans="1:6">
      <c r="A120" s="49" t="s">
        <v>418</v>
      </c>
      <c r="B120" s="3">
        <v>6</v>
      </c>
      <c r="C120" s="2">
        <v>0.7</v>
      </c>
      <c r="D120" s="46">
        <v>43</v>
      </c>
      <c r="E120" s="280">
        <v>48.400000000000006</v>
      </c>
      <c r="F120" s="280">
        <f>[2]!ESHOP_PRICE(E120)</f>
        <v>52.699999999999996</v>
      </c>
    </row>
    <row r="121" spans="1:6">
      <c r="A121" s="49" t="s">
        <v>421</v>
      </c>
      <c r="B121" s="3">
        <v>6</v>
      </c>
      <c r="C121" s="2">
        <v>0.7</v>
      </c>
      <c r="D121" s="46">
        <v>43</v>
      </c>
      <c r="E121" s="280">
        <v>60.75</v>
      </c>
      <c r="F121" s="280">
        <f>[2]!ESHOP_PRICE(E121)</f>
        <v>66.05</v>
      </c>
    </row>
    <row r="122" spans="1:6">
      <c r="A122" s="49" t="s">
        <v>724</v>
      </c>
      <c r="B122" s="3">
        <v>3</v>
      </c>
      <c r="C122" s="2">
        <v>1.75</v>
      </c>
      <c r="D122" s="46">
        <v>42</v>
      </c>
      <c r="E122" s="280">
        <v>39.85</v>
      </c>
      <c r="F122" s="280">
        <f>[2]!ESHOP_PRICE(E122)</f>
        <v>43.4</v>
      </c>
    </row>
    <row r="123" spans="1:6">
      <c r="A123" s="49" t="s">
        <v>1026</v>
      </c>
      <c r="B123" s="3">
        <v>6</v>
      </c>
      <c r="C123" s="2">
        <v>0.7</v>
      </c>
      <c r="D123" s="46">
        <v>43.3</v>
      </c>
      <c r="E123" s="280">
        <v>25.900000000000002</v>
      </c>
      <c r="F123" s="280">
        <f>[2]!ESHOP_PRICE(E123)</f>
        <v>28.75</v>
      </c>
    </row>
    <row r="124" spans="1:6">
      <c r="A124" s="49" t="s">
        <v>26403</v>
      </c>
      <c r="B124" s="3">
        <v>6</v>
      </c>
      <c r="C124" s="2">
        <v>0.7</v>
      </c>
      <c r="D124" s="46">
        <v>37.5</v>
      </c>
      <c r="E124" s="280">
        <v>13.700000000000001</v>
      </c>
      <c r="F124" s="280">
        <f>[2]!ESHOP_PRICE(E124)</f>
        <v>15.549999999999999</v>
      </c>
    </row>
    <row r="125" spans="1:6">
      <c r="A125" s="49" t="s">
        <v>1042</v>
      </c>
      <c r="B125" s="3">
        <v>6</v>
      </c>
      <c r="C125" s="2">
        <v>0.7</v>
      </c>
      <c r="D125" s="46">
        <v>37.5</v>
      </c>
      <c r="E125" s="280">
        <v>13.700000000000001</v>
      </c>
      <c r="F125" s="280">
        <f>[2]!ESHOP_PRICE(E125)</f>
        <v>15.549999999999999</v>
      </c>
    </row>
    <row r="126" spans="1:6">
      <c r="A126" s="49" t="s">
        <v>1180</v>
      </c>
      <c r="B126" s="3">
        <v>6</v>
      </c>
      <c r="C126" s="2">
        <v>0.7</v>
      </c>
      <c r="D126" s="46">
        <v>43.3</v>
      </c>
      <c r="E126" s="280">
        <v>27.400000000000002</v>
      </c>
      <c r="F126" s="280">
        <f>[2]!ESHOP_PRICE(E126)</f>
        <v>30.25</v>
      </c>
    </row>
    <row r="127" spans="1:6">
      <c r="A127" s="49" t="s">
        <v>1305</v>
      </c>
      <c r="B127" s="3">
        <v>144</v>
      </c>
      <c r="C127" s="2">
        <v>0.05</v>
      </c>
      <c r="D127" s="46">
        <v>42.3</v>
      </c>
      <c r="E127" s="280">
        <v>6.0500000000000007</v>
      </c>
      <c r="F127" s="280">
        <f>[2]!ESHOP_PRICE(E127)</f>
        <v>7.4</v>
      </c>
    </row>
    <row r="128" spans="1:6">
      <c r="A128" s="49" t="s">
        <v>26410</v>
      </c>
      <c r="B128" s="3">
        <v>6</v>
      </c>
      <c r="C128" s="2">
        <v>0.7</v>
      </c>
      <c r="D128" s="46">
        <v>60</v>
      </c>
      <c r="E128" s="280">
        <v>20.05</v>
      </c>
      <c r="F128" s="280">
        <f>[2]!ESHOP_PRICE(E128)</f>
        <v>22.6</v>
      </c>
    </row>
    <row r="129" spans="1:6">
      <c r="A129" s="49" t="s">
        <v>26265</v>
      </c>
      <c r="B129" s="3">
        <v>6</v>
      </c>
      <c r="C129" s="2">
        <v>0.7</v>
      </c>
      <c r="D129" s="46">
        <v>40</v>
      </c>
      <c r="E129" s="280">
        <v>18.55</v>
      </c>
      <c r="F129" s="280">
        <f>[2]!ESHOP_PRICE(E129)</f>
        <v>20.75</v>
      </c>
    </row>
    <row r="130" spans="1:6">
      <c r="A130" s="49" t="s">
        <v>1329</v>
      </c>
      <c r="B130" s="3">
        <v>6</v>
      </c>
      <c r="C130" s="2">
        <v>0.7</v>
      </c>
      <c r="D130" s="46">
        <v>60</v>
      </c>
      <c r="E130" s="280">
        <v>20.950000000000003</v>
      </c>
      <c r="F130" s="280">
        <f>[2]!ESHOP_PRICE(E130)</f>
        <v>23.5</v>
      </c>
    </row>
    <row r="131" spans="1:6">
      <c r="A131" s="49" t="s">
        <v>1341</v>
      </c>
      <c r="B131" s="3">
        <v>6</v>
      </c>
      <c r="C131" s="2">
        <v>0.7</v>
      </c>
      <c r="D131" s="46">
        <v>40</v>
      </c>
      <c r="E131" s="280">
        <v>25.6</v>
      </c>
      <c r="F131" s="280">
        <f>[2]!ESHOP_PRICE(E131)</f>
        <v>28.450000000000003</v>
      </c>
    </row>
    <row r="132" spans="1:6">
      <c r="A132" s="49" t="s">
        <v>1344</v>
      </c>
      <c r="B132" s="3">
        <v>6</v>
      </c>
      <c r="C132" s="2">
        <v>0.7</v>
      </c>
      <c r="D132" s="46">
        <v>40</v>
      </c>
      <c r="E132" s="280">
        <v>17.650000000000002</v>
      </c>
      <c r="F132" s="280">
        <f>[2]!ESHOP_PRICE(E132)</f>
        <v>19.849999999999998</v>
      </c>
    </row>
    <row r="133" spans="1:6">
      <c r="A133" s="49" t="s">
        <v>1352</v>
      </c>
      <c r="B133" s="3">
        <v>6</v>
      </c>
      <c r="C133" s="2">
        <v>0.7</v>
      </c>
      <c r="D133" s="46">
        <v>43</v>
      </c>
      <c r="E133" s="280">
        <v>15.8</v>
      </c>
      <c r="F133" s="280">
        <f>[2]!ESHOP_PRICE(E133)</f>
        <v>17.850000000000001</v>
      </c>
    </row>
    <row r="134" spans="1:6">
      <c r="A134" s="49" t="s">
        <v>26267</v>
      </c>
      <c r="B134" s="3">
        <v>6</v>
      </c>
      <c r="C134" s="2">
        <v>0.7</v>
      </c>
      <c r="D134" s="46">
        <v>40</v>
      </c>
      <c r="E134" s="280">
        <v>29.25</v>
      </c>
      <c r="F134" s="280">
        <f>[2]!ESHOP_PRICE(E134)</f>
        <v>32.1</v>
      </c>
    </row>
    <row r="135" spans="1:6">
      <c r="A135" s="49" t="s">
        <v>1355</v>
      </c>
      <c r="B135" s="3">
        <v>6</v>
      </c>
      <c r="C135" s="2">
        <v>0.7</v>
      </c>
      <c r="D135" s="46">
        <v>45</v>
      </c>
      <c r="E135" s="280">
        <v>16.900000000000002</v>
      </c>
      <c r="F135" s="280">
        <f>[2]!ESHOP_PRICE(E135)</f>
        <v>18.95</v>
      </c>
    </row>
    <row r="136" spans="1:6">
      <c r="A136" s="49" t="s">
        <v>1361</v>
      </c>
      <c r="B136" s="3">
        <v>6</v>
      </c>
      <c r="C136" s="2">
        <v>0.7</v>
      </c>
      <c r="D136" s="46">
        <v>40</v>
      </c>
      <c r="E136" s="280">
        <v>28</v>
      </c>
      <c r="F136" s="280">
        <f>[2]!ESHOP_PRICE(E136)</f>
        <v>30.85</v>
      </c>
    </row>
    <row r="137" spans="1:6">
      <c r="A137" s="49" t="s">
        <v>1370</v>
      </c>
      <c r="B137" s="3">
        <v>6</v>
      </c>
      <c r="C137" s="2">
        <v>0.7</v>
      </c>
      <c r="D137" s="46">
        <v>42</v>
      </c>
      <c r="E137" s="280">
        <v>26.150000000000002</v>
      </c>
      <c r="F137" s="280">
        <f>[2]!ESHOP_PRICE(E137)</f>
        <v>29</v>
      </c>
    </row>
    <row r="138" spans="1:6">
      <c r="A138" s="49" t="s">
        <v>1522</v>
      </c>
      <c r="B138" s="3">
        <v>6</v>
      </c>
      <c r="C138" s="2">
        <v>0.7</v>
      </c>
      <c r="D138" s="46">
        <v>37.5</v>
      </c>
      <c r="E138" s="280">
        <v>17.850000000000001</v>
      </c>
      <c r="F138" s="280">
        <f>[2]!ESHOP_PRICE(E138)</f>
        <v>20.05</v>
      </c>
    </row>
    <row r="139" spans="1:6">
      <c r="A139" s="49" t="s">
        <v>1525</v>
      </c>
      <c r="B139" s="3">
        <v>6</v>
      </c>
      <c r="C139" s="2">
        <v>0.7</v>
      </c>
      <c r="D139" s="46">
        <v>37.5</v>
      </c>
      <c r="E139" s="280">
        <v>19.25</v>
      </c>
      <c r="F139" s="280">
        <f>[2]!ESHOP_PRICE(E139)</f>
        <v>21.45</v>
      </c>
    </row>
    <row r="140" spans="1:6">
      <c r="A140" s="49" t="s">
        <v>1528</v>
      </c>
      <c r="B140" s="3">
        <v>6</v>
      </c>
      <c r="C140" s="2">
        <v>0.7</v>
      </c>
      <c r="D140" s="46">
        <v>37.5</v>
      </c>
      <c r="E140" s="280">
        <v>13.350000000000001</v>
      </c>
      <c r="F140" s="280">
        <f>[2]!ESHOP_PRICE(E140)</f>
        <v>15.2</v>
      </c>
    </row>
    <row r="141" spans="1:6">
      <c r="A141" s="49" t="s">
        <v>1531</v>
      </c>
      <c r="B141" s="3">
        <v>6</v>
      </c>
      <c r="C141" s="2">
        <v>1</v>
      </c>
      <c r="D141" s="46">
        <v>40</v>
      </c>
      <c r="E141" s="280">
        <v>21</v>
      </c>
      <c r="F141" s="280">
        <f>[2]!ESHOP_PRICE(E141)</f>
        <v>23.55</v>
      </c>
    </row>
    <row r="142" spans="1:6">
      <c r="A142" s="49" t="s">
        <v>1576</v>
      </c>
      <c r="B142" s="3">
        <v>6</v>
      </c>
      <c r="C142" s="2">
        <v>0.7</v>
      </c>
      <c r="D142" s="46">
        <v>40</v>
      </c>
      <c r="E142" s="280">
        <v>17.05</v>
      </c>
      <c r="F142" s="280">
        <f>[2]!ESHOP_PRICE(E142)</f>
        <v>19.100000000000001</v>
      </c>
    </row>
    <row r="143" spans="1:6">
      <c r="A143" s="49" t="s">
        <v>1665</v>
      </c>
      <c r="B143" s="3">
        <v>6</v>
      </c>
      <c r="C143" s="2">
        <v>0.7</v>
      </c>
      <c r="D143" s="46">
        <v>40</v>
      </c>
      <c r="E143" s="280">
        <v>20.900000000000002</v>
      </c>
      <c r="F143" s="280">
        <f>[2]!ESHOP_PRICE(E143)</f>
        <v>23.45</v>
      </c>
    </row>
    <row r="144" spans="1:6">
      <c r="A144" s="49" t="s">
        <v>26269</v>
      </c>
      <c r="B144" s="3">
        <v>6</v>
      </c>
      <c r="C144" s="2">
        <v>0.7</v>
      </c>
      <c r="D144" s="46">
        <v>40</v>
      </c>
      <c r="E144" s="280">
        <v>16.45</v>
      </c>
      <c r="F144" s="280">
        <f>[2]!ESHOP_PRICE(E144)</f>
        <v>18.5</v>
      </c>
    </row>
    <row r="145" spans="1:6">
      <c r="A145" s="49" t="s">
        <v>1718</v>
      </c>
      <c r="B145" s="3">
        <v>6</v>
      </c>
      <c r="C145" s="2">
        <v>0.7</v>
      </c>
      <c r="D145" s="46">
        <v>40</v>
      </c>
      <c r="E145" s="280">
        <v>15.200000000000001</v>
      </c>
      <c r="F145" s="280">
        <f>[2]!ESHOP_PRICE(E145)</f>
        <v>17.25</v>
      </c>
    </row>
    <row r="146" spans="1:6">
      <c r="A146" s="49" t="s">
        <v>1721</v>
      </c>
      <c r="B146" s="3">
        <v>6</v>
      </c>
      <c r="C146" s="2">
        <v>0.7</v>
      </c>
      <c r="D146" s="46">
        <v>57</v>
      </c>
      <c r="E146" s="280">
        <v>17.350000000000001</v>
      </c>
      <c r="F146" s="280">
        <f>[2]!ESHOP_PRICE(E146)</f>
        <v>19.400000000000002</v>
      </c>
    </row>
    <row r="147" spans="1:6">
      <c r="A147" s="49" t="s">
        <v>1724</v>
      </c>
      <c r="B147" s="3">
        <v>6</v>
      </c>
      <c r="C147" s="2">
        <v>1</v>
      </c>
      <c r="D147" s="46">
        <v>40</v>
      </c>
      <c r="E147" s="280">
        <v>26.450000000000003</v>
      </c>
      <c r="F147" s="280">
        <f>[2]!ESHOP_PRICE(E147)</f>
        <v>29.3</v>
      </c>
    </row>
    <row r="148" spans="1:6">
      <c r="A148" s="49" t="s">
        <v>1729</v>
      </c>
      <c r="B148" s="3">
        <v>6</v>
      </c>
      <c r="C148" s="2">
        <v>0.7</v>
      </c>
      <c r="D148" s="46">
        <v>40</v>
      </c>
      <c r="E148" s="280">
        <v>24.35</v>
      </c>
      <c r="F148" s="280">
        <f>[2]!ESHOP_PRICE(E148)</f>
        <v>26.900000000000002</v>
      </c>
    </row>
    <row r="149" spans="1:6">
      <c r="A149" s="49" t="s">
        <v>1732</v>
      </c>
      <c r="B149" s="3">
        <v>6</v>
      </c>
      <c r="C149" s="2">
        <v>0.7</v>
      </c>
      <c r="D149" s="46">
        <v>40</v>
      </c>
      <c r="E149" s="280">
        <v>24.8</v>
      </c>
      <c r="F149" s="280">
        <f>[2]!ESHOP_PRICE(E149)</f>
        <v>27.35</v>
      </c>
    </row>
    <row r="150" spans="1:6">
      <c r="A150" s="49" t="s">
        <v>1735</v>
      </c>
      <c r="B150" s="3">
        <v>6</v>
      </c>
      <c r="C150" s="2">
        <v>0.7</v>
      </c>
      <c r="D150" s="46">
        <v>40</v>
      </c>
      <c r="E150" s="280">
        <v>12.450000000000001</v>
      </c>
      <c r="F150" s="280">
        <f>[2]!ESHOP_PRICE(E150)</f>
        <v>14.1</v>
      </c>
    </row>
    <row r="151" spans="1:6">
      <c r="A151" s="49" t="s">
        <v>1738</v>
      </c>
      <c r="B151" s="3">
        <v>6</v>
      </c>
      <c r="C151" s="2">
        <v>0.7</v>
      </c>
      <c r="D151" s="46">
        <v>40</v>
      </c>
      <c r="E151" s="280">
        <v>31.700000000000003</v>
      </c>
      <c r="F151" s="280">
        <f>[2]!ESHOP_PRICE(E151)</f>
        <v>34.9</v>
      </c>
    </row>
    <row r="152" spans="1:6">
      <c r="A152" s="49" t="s">
        <v>1791</v>
      </c>
      <c r="B152" s="3">
        <v>6</v>
      </c>
      <c r="C152" s="2">
        <v>0.7</v>
      </c>
      <c r="D152" s="46">
        <v>40</v>
      </c>
      <c r="E152" s="280">
        <v>24.900000000000002</v>
      </c>
      <c r="F152" s="280">
        <f>[2]!ESHOP_PRICE(E152)</f>
        <v>27.45</v>
      </c>
    </row>
    <row r="153" spans="1:6">
      <c r="A153" s="49" t="s">
        <v>1797</v>
      </c>
      <c r="B153" s="3">
        <v>6</v>
      </c>
      <c r="C153" s="2">
        <v>0.7</v>
      </c>
      <c r="D153" s="46">
        <v>40</v>
      </c>
      <c r="E153" s="280">
        <v>24.900000000000002</v>
      </c>
      <c r="F153" s="280">
        <f>[2]!ESHOP_PRICE(E153)</f>
        <v>27.45</v>
      </c>
    </row>
    <row r="154" spans="1:6">
      <c r="A154" s="49" t="s">
        <v>1823</v>
      </c>
      <c r="B154" s="3">
        <v>6</v>
      </c>
      <c r="C154" s="2">
        <v>1</v>
      </c>
      <c r="D154" s="46">
        <v>40</v>
      </c>
      <c r="E154" s="280">
        <v>20.100000000000001</v>
      </c>
      <c r="F154" s="280">
        <f>[2]!ESHOP_PRICE(E154)</f>
        <v>22.650000000000002</v>
      </c>
    </row>
    <row r="155" spans="1:6">
      <c r="A155" s="49" t="s">
        <v>2030</v>
      </c>
      <c r="B155" s="3">
        <v>6</v>
      </c>
      <c r="C155" s="2">
        <v>0.7</v>
      </c>
      <c r="D155" s="46">
        <v>40</v>
      </c>
      <c r="E155" s="280">
        <v>21.900000000000002</v>
      </c>
      <c r="F155" s="280">
        <f>[2]!ESHOP_PRICE(E155)</f>
        <v>24.45</v>
      </c>
    </row>
    <row r="156" spans="1:6">
      <c r="A156" s="49" t="s">
        <v>2034</v>
      </c>
      <c r="B156" s="3">
        <v>6</v>
      </c>
      <c r="C156" s="2">
        <v>0.7</v>
      </c>
      <c r="D156" s="46">
        <v>40</v>
      </c>
      <c r="E156" s="280">
        <v>22.25</v>
      </c>
      <c r="F156" s="280">
        <f>[2]!ESHOP_PRICE(E156)</f>
        <v>24.8</v>
      </c>
    </row>
    <row r="157" spans="1:6">
      <c r="A157" s="49" t="s">
        <v>2067</v>
      </c>
      <c r="B157" s="3">
        <v>6</v>
      </c>
      <c r="C157" s="2">
        <v>0.7</v>
      </c>
      <c r="D157" s="46">
        <v>41.8</v>
      </c>
      <c r="E157" s="280">
        <v>19.650000000000002</v>
      </c>
      <c r="F157" s="280">
        <f>[2]!ESHOP_PRICE(E157)</f>
        <v>21.849999999999998</v>
      </c>
    </row>
    <row r="158" spans="1:6">
      <c r="A158" s="49" t="s">
        <v>2209</v>
      </c>
      <c r="B158" s="3">
        <v>6</v>
      </c>
      <c r="C158" s="2">
        <v>0.7</v>
      </c>
      <c r="D158" s="46">
        <v>48.2</v>
      </c>
      <c r="E158" s="280">
        <v>30.5</v>
      </c>
      <c r="F158" s="280">
        <f>[2]!ESHOP_PRICE(E158)</f>
        <v>33.700000000000003</v>
      </c>
    </row>
    <row r="159" spans="1:6">
      <c r="A159" s="49" t="s">
        <v>2473</v>
      </c>
      <c r="B159" s="3">
        <v>6</v>
      </c>
      <c r="C159" s="2">
        <v>0.7</v>
      </c>
      <c r="D159" s="46">
        <v>44</v>
      </c>
      <c r="E159" s="280">
        <v>19.8</v>
      </c>
      <c r="F159" s="280">
        <f>[2]!ESHOP_PRICE(E159)</f>
        <v>22</v>
      </c>
    </row>
    <row r="160" spans="1:6">
      <c r="A160" s="49" t="s">
        <v>2476</v>
      </c>
      <c r="B160" s="3">
        <v>6</v>
      </c>
      <c r="C160" s="2">
        <v>0.7</v>
      </c>
      <c r="D160" s="46">
        <v>41.5</v>
      </c>
      <c r="E160" s="280">
        <v>22.6</v>
      </c>
      <c r="F160" s="280">
        <f>[2]!ESHOP_PRICE(E160)</f>
        <v>25.150000000000002</v>
      </c>
    </row>
    <row r="161" spans="1:6">
      <c r="A161" s="49" t="s">
        <v>2479</v>
      </c>
      <c r="B161" s="3">
        <v>6</v>
      </c>
      <c r="C161" s="2">
        <v>0.5</v>
      </c>
      <c r="D161" s="46">
        <v>46</v>
      </c>
      <c r="E161" s="280">
        <v>21.85</v>
      </c>
      <c r="F161" s="280">
        <f>[2]!ESHOP_PRICE(E161)</f>
        <v>24.400000000000002</v>
      </c>
    </row>
    <row r="162" spans="1:6">
      <c r="A162" s="49" t="s">
        <v>2687</v>
      </c>
      <c r="B162" s="3">
        <v>6</v>
      </c>
      <c r="C162" s="2">
        <v>0.5</v>
      </c>
      <c r="D162" s="46">
        <v>42</v>
      </c>
      <c r="E162" s="280">
        <v>32</v>
      </c>
      <c r="F162" s="280">
        <f>[2]!ESHOP_PRICE(E162)</f>
        <v>35.200000000000003</v>
      </c>
    </row>
    <row r="163" spans="1:6">
      <c r="A163" s="49" t="s">
        <v>2690</v>
      </c>
      <c r="B163" s="3">
        <v>6</v>
      </c>
      <c r="C163" s="2">
        <v>0.5</v>
      </c>
      <c r="D163" s="46">
        <v>40</v>
      </c>
      <c r="E163" s="280">
        <v>35.25</v>
      </c>
      <c r="F163" s="280">
        <f>[2]!ESHOP_PRICE(E163)</f>
        <v>38.799999999999997</v>
      </c>
    </row>
    <row r="164" spans="1:6">
      <c r="A164" s="49" t="s">
        <v>2696</v>
      </c>
      <c r="B164" s="3">
        <v>6</v>
      </c>
      <c r="C164" s="2">
        <v>0.5</v>
      </c>
      <c r="D164" s="46">
        <v>41</v>
      </c>
      <c r="E164" s="280">
        <v>35.300000000000004</v>
      </c>
      <c r="F164" s="280">
        <f>[2]!ESHOP_PRICE(E164)</f>
        <v>38.849999999999994</v>
      </c>
    </row>
    <row r="165" spans="1:6">
      <c r="A165" s="49" t="s">
        <v>2699</v>
      </c>
      <c r="B165" s="3">
        <v>6</v>
      </c>
      <c r="C165" s="2">
        <v>0.5</v>
      </c>
      <c r="D165" s="46">
        <v>40</v>
      </c>
      <c r="E165" s="280">
        <v>31.900000000000002</v>
      </c>
      <c r="F165" s="280">
        <f>[2]!ESHOP_PRICE(E165)</f>
        <v>35.1</v>
      </c>
    </row>
    <row r="166" spans="1:6">
      <c r="A166" s="49" t="s">
        <v>26418</v>
      </c>
      <c r="B166" s="3">
        <v>6</v>
      </c>
      <c r="C166" s="2">
        <v>0.7</v>
      </c>
      <c r="D166" s="46">
        <v>44.3</v>
      </c>
      <c r="E166" s="280">
        <v>24.05</v>
      </c>
      <c r="F166" s="280">
        <f>[2]!ESHOP_PRICE(E166)</f>
        <v>26.6</v>
      </c>
    </row>
    <row r="167" spans="1:6">
      <c r="A167" s="49" t="s">
        <v>2785</v>
      </c>
      <c r="B167" s="3">
        <v>6</v>
      </c>
      <c r="C167" s="2">
        <v>0.7</v>
      </c>
      <c r="D167" s="46">
        <v>43</v>
      </c>
      <c r="E167" s="280">
        <v>17.600000000000001</v>
      </c>
      <c r="F167" s="280">
        <f>[2]!ESHOP_PRICE(E167)</f>
        <v>19.8</v>
      </c>
    </row>
    <row r="168" spans="1:6">
      <c r="A168" s="49" t="s">
        <v>2788</v>
      </c>
      <c r="B168" s="3">
        <v>6</v>
      </c>
      <c r="C168" s="2">
        <v>0.7</v>
      </c>
      <c r="D168" s="46">
        <v>47</v>
      </c>
      <c r="E168" s="280">
        <v>24.35</v>
      </c>
      <c r="F168" s="280">
        <f>[2]!ESHOP_PRICE(E168)</f>
        <v>26.900000000000002</v>
      </c>
    </row>
    <row r="169" spans="1:6">
      <c r="A169" s="49" t="s">
        <v>2817</v>
      </c>
      <c r="B169" s="3">
        <v>6</v>
      </c>
      <c r="C169" s="2">
        <v>0.7</v>
      </c>
      <c r="D169" s="46">
        <v>37.5</v>
      </c>
      <c r="E169" s="280">
        <v>32.050000000000004</v>
      </c>
      <c r="F169" s="280">
        <f>[2]!ESHOP_PRICE(E169)</f>
        <v>35.25</v>
      </c>
    </row>
    <row r="170" spans="1:6">
      <c r="A170" s="49" t="s">
        <v>2877</v>
      </c>
      <c r="B170" s="3">
        <v>6</v>
      </c>
      <c r="C170" s="2">
        <v>0.7</v>
      </c>
      <c r="D170" s="46">
        <v>41.8</v>
      </c>
      <c r="E170" s="280">
        <v>16.7</v>
      </c>
      <c r="F170" s="280">
        <f>[2]!ESHOP_PRICE(E170)</f>
        <v>18.75</v>
      </c>
    </row>
    <row r="171" spans="1:6">
      <c r="A171" s="49" t="s">
        <v>26273</v>
      </c>
      <c r="B171" s="3">
        <v>6</v>
      </c>
      <c r="C171" s="2">
        <v>0.7</v>
      </c>
      <c r="D171" s="46">
        <v>40</v>
      </c>
      <c r="E171" s="280">
        <v>17.650000000000002</v>
      </c>
      <c r="F171" s="280">
        <f>[2]!ESHOP_PRICE(E171)</f>
        <v>19.849999999999998</v>
      </c>
    </row>
    <row r="172" spans="1:6">
      <c r="A172" s="49" t="s">
        <v>26421</v>
      </c>
      <c r="B172" s="3">
        <v>6</v>
      </c>
      <c r="C172" s="2">
        <v>0.7</v>
      </c>
      <c r="D172" s="46">
        <v>47</v>
      </c>
      <c r="E172" s="280">
        <v>30.400000000000002</v>
      </c>
      <c r="F172" s="280">
        <f>[2]!ESHOP_PRICE(E172)</f>
        <v>33.6</v>
      </c>
    </row>
    <row r="173" spans="1:6">
      <c r="A173" s="49" t="s">
        <v>26422</v>
      </c>
      <c r="B173" s="3">
        <v>6</v>
      </c>
      <c r="C173" s="2">
        <v>0.7</v>
      </c>
      <c r="D173" s="46">
        <v>45</v>
      </c>
      <c r="E173" s="280">
        <v>26.05</v>
      </c>
      <c r="F173" s="280">
        <f>[2]!ESHOP_PRICE(E173)</f>
        <v>28.900000000000002</v>
      </c>
    </row>
    <row r="174" spans="1:6">
      <c r="A174" s="49" t="s">
        <v>3400</v>
      </c>
      <c r="B174" s="3">
        <v>6</v>
      </c>
      <c r="C174" s="2">
        <v>0.5</v>
      </c>
      <c r="D174" s="46">
        <v>43</v>
      </c>
      <c r="E174" s="280">
        <v>26</v>
      </c>
      <c r="F174" s="280">
        <f>[2]!ESHOP_PRICE(E174)</f>
        <v>28.85</v>
      </c>
    </row>
    <row r="175" spans="1:6">
      <c r="A175" s="49" t="s">
        <v>3406</v>
      </c>
      <c r="B175" s="3">
        <v>6</v>
      </c>
      <c r="C175" s="2">
        <v>0.7</v>
      </c>
      <c r="D175" s="46">
        <v>43</v>
      </c>
      <c r="E175" s="280">
        <v>27.900000000000002</v>
      </c>
      <c r="F175" s="280">
        <f>[2]!ESHOP_PRICE(E175)</f>
        <v>30.75</v>
      </c>
    </row>
    <row r="176" spans="1:6">
      <c r="A176" s="49" t="s">
        <v>3415</v>
      </c>
      <c r="B176" s="3">
        <v>6</v>
      </c>
      <c r="C176" s="2">
        <v>0.7</v>
      </c>
      <c r="D176" s="46">
        <v>43</v>
      </c>
      <c r="E176" s="280">
        <v>25.200000000000003</v>
      </c>
      <c r="F176" s="280">
        <f>[2]!ESHOP_PRICE(E176)</f>
        <v>28.05</v>
      </c>
    </row>
    <row r="177" spans="1:6">
      <c r="A177" s="49" t="s">
        <v>3418</v>
      </c>
      <c r="B177" s="3">
        <v>6</v>
      </c>
      <c r="C177" s="2">
        <v>0.7</v>
      </c>
      <c r="D177" s="46">
        <v>43</v>
      </c>
      <c r="E177" s="280">
        <v>27.900000000000002</v>
      </c>
      <c r="F177" s="280">
        <f>[2]!ESHOP_PRICE(E177)</f>
        <v>30.75</v>
      </c>
    </row>
    <row r="178" spans="1:6">
      <c r="A178" s="49" t="s">
        <v>26426</v>
      </c>
      <c r="B178" s="3">
        <v>6</v>
      </c>
      <c r="C178" s="2">
        <v>0.7</v>
      </c>
      <c r="D178" s="46">
        <v>40.1</v>
      </c>
      <c r="E178" s="280">
        <v>30.8</v>
      </c>
      <c r="F178" s="280">
        <f>[2]!ESHOP_PRICE(E178)</f>
        <v>34</v>
      </c>
    </row>
    <row r="179" spans="1:6">
      <c r="A179" s="49" t="s">
        <v>3464</v>
      </c>
      <c r="B179" s="3">
        <v>6</v>
      </c>
      <c r="C179" s="2">
        <v>1</v>
      </c>
      <c r="D179" s="46">
        <v>37.5</v>
      </c>
      <c r="E179" s="280">
        <v>9.0500000000000007</v>
      </c>
      <c r="F179" s="280">
        <f>[2]!ESHOP_PRICE(E179)</f>
        <v>10.5</v>
      </c>
    </row>
    <row r="180" spans="1:6">
      <c r="A180" s="49" t="s">
        <v>26429</v>
      </c>
      <c r="B180" s="3">
        <v>6</v>
      </c>
      <c r="C180" s="2">
        <v>0.7</v>
      </c>
      <c r="D180" s="46">
        <v>42</v>
      </c>
      <c r="E180" s="280">
        <v>16</v>
      </c>
      <c r="F180" s="280">
        <f>[2]!ESHOP_PRICE(E180)</f>
        <v>18.05</v>
      </c>
    </row>
    <row r="181" spans="1:6">
      <c r="A181" s="49" t="s">
        <v>3467</v>
      </c>
      <c r="B181" s="3">
        <v>6</v>
      </c>
      <c r="C181" s="2">
        <v>0.7</v>
      </c>
      <c r="D181" s="46">
        <v>40</v>
      </c>
      <c r="E181" s="280">
        <v>19.5</v>
      </c>
      <c r="F181" s="280">
        <f>[2]!ESHOP_PRICE(E181)</f>
        <v>21.7</v>
      </c>
    </row>
    <row r="182" spans="1:6">
      <c r="A182" s="49" t="s">
        <v>26277</v>
      </c>
      <c r="B182" s="3">
        <v>6</v>
      </c>
      <c r="C182" s="2">
        <v>0.7</v>
      </c>
      <c r="D182" s="46">
        <v>40</v>
      </c>
      <c r="E182" s="280">
        <v>16.45</v>
      </c>
      <c r="F182" s="280">
        <f>[2]!ESHOP_PRICE(E182)</f>
        <v>18.5</v>
      </c>
    </row>
    <row r="183" spans="1:6">
      <c r="A183" s="49" t="s">
        <v>3470</v>
      </c>
      <c r="B183" s="3">
        <v>6</v>
      </c>
      <c r="C183" s="2">
        <v>0.7</v>
      </c>
      <c r="D183" s="46">
        <v>43</v>
      </c>
      <c r="E183" s="280">
        <v>18.75</v>
      </c>
      <c r="F183" s="280">
        <f>[2]!ESHOP_PRICE(E183)</f>
        <v>20.95</v>
      </c>
    </row>
    <row r="184" spans="1:6">
      <c r="A184" s="49" t="s">
        <v>3476</v>
      </c>
      <c r="B184" s="3">
        <v>6</v>
      </c>
      <c r="C184" s="2">
        <v>0.5</v>
      </c>
      <c r="D184" s="46">
        <v>20</v>
      </c>
      <c r="E184" s="280">
        <v>16</v>
      </c>
      <c r="F184" s="280">
        <f>[2]!ESHOP_PRICE(E184)</f>
        <v>18.05</v>
      </c>
    </row>
    <row r="185" spans="1:6">
      <c r="A185" s="49" t="s">
        <v>3479</v>
      </c>
      <c r="B185" s="3">
        <v>6</v>
      </c>
      <c r="C185" s="2">
        <v>0.5</v>
      </c>
      <c r="D185" s="46">
        <v>20</v>
      </c>
      <c r="E185" s="280">
        <v>14.75</v>
      </c>
      <c r="F185" s="280">
        <f>[2]!ESHOP_PRICE(E185)</f>
        <v>16.600000000000001</v>
      </c>
    </row>
    <row r="186" spans="1:6">
      <c r="A186" s="49" t="s">
        <v>3482</v>
      </c>
      <c r="B186" s="3">
        <v>6</v>
      </c>
      <c r="C186" s="2">
        <v>0.7</v>
      </c>
      <c r="D186" s="46">
        <v>43</v>
      </c>
      <c r="E186" s="280">
        <v>25.85</v>
      </c>
      <c r="F186" s="280">
        <f>[2]!ESHOP_PRICE(E186)</f>
        <v>28.700000000000003</v>
      </c>
    </row>
    <row r="187" spans="1:6">
      <c r="A187" s="49" t="s">
        <v>3559</v>
      </c>
      <c r="B187" s="3">
        <v>6</v>
      </c>
      <c r="C187" s="2">
        <v>0.7</v>
      </c>
      <c r="D187" s="46">
        <v>42</v>
      </c>
      <c r="E187" s="280">
        <v>26.700000000000003</v>
      </c>
      <c r="F187" s="280">
        <f>[2]!ESHOP_PRICE(E187)</f>
        <v>29.55</v>
      </c>
    </row>
    <row r="188" spans="1:6">
      <c r="A188" s="49" t="s">
        <v>3562</v>
      </c>
      <c r="B188" s="3">
        <v>6</v>
      </c>
      <c r="C188" s="2">
        <v>0.5</v>
      </c>
      <c r="D188" s="46">
        <v>42</v>
      </c>
      <c r="E188" s="280">
        <v>21.05</v>
      </c>
      <c r="F188" s="280">
        <f>[2]!ESHOP_PRICE(E188)</f>
        <v>23.6</v>
      </c>
    </row>
    <row r="189" spans="1:6">
      <c r="A189" s="49" t="s">
        <v>3565</v>
      </c>
      <c r="B189" s="3">
        <v>6</v>
      </c>
      <c r="C189" s="2">
        <v>0.5</v>
      </c>
      <c r="D189" s="46">
        <v>42</v>
      </c>
      <c r="E189" s="280">
        <v>23.5</v>
      </c>
      <c r="F189" s="280">
        <f>[2]!ESHOP_PRICE(E189)</f>
        <v>26.05</v>
      </c>
    </row>
    <row r="190" spans="1:6">
      <c r="A190" s="49" t="s">
        <v>3605</v>
      </c>
      <c r="B190" s="3">
        <v>6</v>
      </c>
      <c r="C190" s="2">
        <v>0.7</v>
      </c>
      <c r="D190" s="46">
        <v>43</v>
      </c>
      <c r="E190" s="280">
        <v>28.3</v>
      </c>
      <c r="F190" s="280">
        <f>[2]!ESHOP_PRICE(E190)</f>
        <v>31.150000000000002</v>
      </c>
    </row>
    <row r="191" spans="1:6">
      <c r="A191" s="49" t="s">
        <v>3608</v>
      </c>
      <c r="B191" s="3">
        <v>6</v>
      </c>
      <c r="C191" s="2">
        <v>0.7</v>
      </c>
      <c r="D191" s="46">
        <v>43</v>
      </c>
      <c r="E191" s="280">
        <v>28.3</v>
      </c>
      <c r="F191" s="280">
        <f>[2]!ESHOP_PRICE(E191)</f>
        <v>31.150000000000002</v>
      </c>
    </row>
    <row r="192" spans="1:6">
      <c r="A192" s="49" t="s">
        <v>3611</v>
      </c>
      <c r="B192" s="3">
        <v>6</v>
      </c>
      <c r="C192" s="2">
        <v>0.7</v>
      </c>
      <c r="D192" s="46">
        <v>43</v>
      </c>
      <c r="E192" s="280">
        <v>28.3</v>
      </c>
      <c r="F192" s="280">
        <f>[2]!ESHOP_PRICE(E192)</f>
        <v>31.150000000000002</v>
      </c>
    </row>
    <row r="193" spans="1:6">
      <c r="A193" s="49" t="s">
        <v>3664</v>
      </c>
      <c r="B193" s="3">
        <v>6</v>
      </c>
      <c r="C193" s="2">
        <v>0.7</v>
      </c>
      <c r="D193" s="46">
        <v>40.200000000000003</v>
      </c>
      <c r="E193" s="280">
        <v>45.1</v>
      </c>
      <c r="F193" s="280">
        <f>[2]!ESHOP_PRICE(E193)</f>
        <v>49.4</v>
      </c>
    </row>
    <row r="194" spans="1:6">
      <c r="A194" s="49" t="s">
        <v>3670</v>
      </c>
      <c r="B194" s="3">
        <v>6</v>
      </c>
      <c r="C194" s="2">
        <v>0.7</v>
      </c>
      <c r="D194" s="46">
        <v>40.6</v>
      </c>
      <c r="E194" s="280">
        <v>45.150000000000006</v>
      </c>
      <c r="F194" s="280">
        <f>[2]!ESHOP_PRICE(E194)</f>
        <v>49.449999999999996</v>
      </c>
    </row>
    <row r="195" spans="1:6">
      <c r="A195" s="49" t="s">
        <v>26371</v>
      </c>
      <c r="B195" s="3">
        <v>6</v>
      </c>
      <c r="C195" s="2">
        <v>0.5</v>
      </c>
      <c r="D195" s="46">
        <v>66.599999999999994</v>
      </c>
      <c r="E195" s="280">
        <v>39.650000000000006</v>
      </c>
      <c r="F195" s="280">
        <f>[2]!ESHOP_PRICE(E195)</f>
        <v>43.199999999999996</v>
      </c>
    </row>
    <row r="196" spans="1:6">
      <c r="A196" s="49" t="s">
        <v>3814</v>
      </c>
      <c r="B196" s="3">
        <v>6</v>
      </c>
      <c r="C196" s="2">
        <v>0.5</v>
      </c>
      <c r="D196" s="46">
        <v>46</v>
      </c>
      <c r="E196" s="280">
        <v>19.400000000000002</v>
      </c>
      <c r="F196" s="280">
        <f>[2]!ESHOP_PRICE(E196)</f>
        <v>21.599999999999998</v>
      </c>
    </row>
    <row r="197" spans="1:6">
      <c r="A197" s="49" t="s">
        <v>3883</v>
      </c>
      <c r="B197" s="3">
        <v>6</v>
      </c>
      <c r="C197" s="2">
        <v>1</v>
      </c>
      <c r="D197" s="46">
        <v>47</v>
      </c>
      <c r="E197" s="280">
        <v>13.9</v>
      </c>
      <c r="F197" s="280">
        <f>[2]!ESHOP_PRICE(E197)</f>
        <v>15.75</v>
      </c>
    </row>
    <row r="198" spans="1:6">
      <c r="A198" s="49" t="s">
        <v>3902</v>
      </c>
      <c r="B198" s="3">
        <v>6</v>
      </c>
      <c r="C198" s="2">
        <v>0.7</v>
      </c>
      <c r="D198" s="46">
        <v>40</v>
      </c>
      <c r="E198" s="280">
        <v>15.450000000000001</v>
      </c>
      <c r="F198" s="280">
        <f>[2]!ESHOP_PRICE(E198)</f>
        <v>17.5</v>
      </c>
    </row>
    <row r="199" spans="1:6">
      <c r="A199" s="49" t="s">
        <v>3972</v>
      </c>
      <c r="B199" s="3">
        <v>6</v>
      </c>
      <c r="C199" s="2">
        <v>0.7</v>
      </c>
      <c r="D199" s="46">
        <v>45</v>
      </c>
      <c r="E199" s="280">
        <v>25.25</v>
      </c>
      <c r="F199" s="280">
        <f>[2]!ESHOP_PRICE(E199)</f>
        <v>28.1</v>
      </c>
    </row>
    <row r="200" spans="1:6">
      <c r="A200" s="49" t="s">
        <v>3984</v>
      </c>
      <c r="B200" s="3">
        <v>6</v>
      </c>
      <c r="C200" s="2">
        <v>0.7</v>
      </c>
      <c r="D200" s="46">
        <v>37.799999999999997</v>
      </c>
      <c r="E200" s="280">
        <v>28.150000000000002</v>
      </c>
      <c r="F200" s="280">
        <f>[2]!ESHOP_PRICE(E200)</f>
        <v>31</v>
      </c>
    </row>
    <row r="201" spans="1:6">
      <c r="A201" s="49" t="s">
        <v>26435</v>
      </c>
      <c r="B201" s="3">
        <v>6</v>
      </c>
      <c r="C201" s="2">
        <v>0.7</v>
      </c>
      <c r="D201" s="46">
        <v>58.8</v>
      </c>
      <c r="E201" s="280">
        <v>33.950000000000003</v>
      </c>
      <c r="F201" s="280">
        <f>[2]!ESHOP_PRICE(E201)</f>
        <v>37.150000000000006</v>
      </c>
    </row>
    <row r="202" spans="1:6">
      <c r="A202" s="49" t="s">
        <v>3987</v>
      </c>
      <c r="B202" s="3">
        <v>6</v>
      </c>
      <c r="C202" s="2">
        <v>0.7</v>
      </c>
      <c r="D202" s="46">
        <v>41.8</v>
      </c>
      <c r="E202" s="280">
        <v>28.200000000000003</v>
      </c>
      <c r="F202" s="280">
        <f>[2]!ESHOP_PRICE(E202)</f>
        <v>31.05</v>
      </c>
    </row>
    <row r="203" spans="1:6">
      <c r="A203" s="49" t="s">
        <v>26372</v>
      </c>
      <c r="B203" s="3">
        <v>6</v>
      </c>
      <c r="C203" s="2">
        <v>0.5</v>
      </c>
      <c r="D203" s="46">
        <v>43.8</v>
      </c>
      <c r="E203" s="280">
        <v>29.1</v>
      </c>
      <c r="F203" s="280">
        <f>[2]!ESHOP_PRICE(E203)</f>
        <v>31.950000000000003</v>
      </c>
    </row>
    <row r="204" spans="1:6">
      <c r="A204" s="49" t="s">
        <v>4060</v>
      </c>
      <c r="B204" s="3">
        <v>6</v>
      </c>
      <c r="C204" s="2">
        <v>0.7</v>
      </c>
      <c r="D204" s="46">
        <v>40</v>
      </c>
      <c r="E204" s="280">
        <v>21.85</v>
      </c>
      <c r="F204" s="280">
        <f>[2]!ESHOP_PRICE(E204)</f>
        <v>24.400000000000002</v>
      </c>
    </row>
    <row r="205" spans="1:6">
      <c r="A205" s="49" t="s">
        <v>4091</v>
      </c>
      <c r="B205" s="3">
        <v>6</v>
      </c>
      <c r="C205" s="2">
        <v>0.7</v>
      </c>
      <c r="D205" s="46">
        <v>45</v>
      </c>
      <c r="E205" s="280">
        <v>29.700000000000003</v>
      </c>
      <c r="F205" s="280">
        <f>[2]!ESHOP_PRICE(E205)</f>
        <v>32.549999999999997</v>
      </c>
    </row>
    <row r="206" spans="1:6">
      <c r="A206" s="49" t="s">
        <v>4100</v>
      </c>
      <c r="B206" s="3">
        <v>6</v>
      </c>
      <c r="C206" s="2">
        <v>0.7</v>
      </c>
      <c r="D206" s="46">
        <v>44</v>
      </c>
      <c r="E206" s="280">
        <v>24.400000000000002</v>
      </c>
      <c r="F206" s="280">
        <f>[2]!ESHOP_PRICE(E206)</f>
        <v>26.95</v>
      </c>
    </row>
    <row r="207" spans="1:6">
      <c r="A207" s="49" t="s">
        <v>4103</v>
      </c>
      <c r="B207" s="3">
        <v>6</v>
      </c>
      <c r="C207" s="2">
        <v>0.7</v>
      </c>
      <c r="D207" s="46">
        <v>44</v>
      </c>
      <c r="E207" s="280">
        <v>25.200000000000003</v>
      </c>
      <c r="F207" s="280">
        <f>[2]!ESHOP_PRICE(E207)</f>
        <v>28.05</v>
      </c>
    </row>
    <row r="208" spans="1:6">
      <c r="A208" s="49" t="s">
        <v>4109</v>
      </c>
      <c r="B208" s="3">
        <v>6</v>
      </c>
      <c r="C208" s="2">
        <v>0.7</v>
      </c>
      <c r="D208" s="46">
        <v>44</v>
      </c>
      <c r="E208" s="280">
        <v>21.400000000000002</v>
      </c>
      <c r="F208" s="280">
        <f>[2]!ESHOP_PRICE(E208)</f>
        <v>23.95</v>
      </c>
    </row>
    <row r="209" spans="1:6">
      <c r="A209" s="49" t="s">
        <v>4123</v>
      </c>
      <c r="B209" s="3">
        <v>6</v>
      </c>
      <c r="C209" s="2">
        <v>0.7</v>
      </c>
      <c r="D209" s="46">
        <v>42</v>
      </c>
      <c r="E209" s="280">
        <v>22.3</v>
      </c>
      <c r="F209" s="280">
        <f>[2]!ESHOP_PRICE(E209)</f>
        <v>24.85</v>
      </c>
    </row>
    <row r="210" spans="1:6">
      <c r="A210" s="49" t="s">
        <v>4126</v>
      </c>
      <c r="B210" s="3">
        <v>6</v>
      </c>
      <c r="C210" s="2">
        <v>0.7</v>
      </c>
      <c r="D210" s="46">
        <v>38.5</v>
      </c>
      <c r="E210" s="280">
        <v>22.35</v>
      </c>
      <c r="F210" s="280">
        <f>[2]!ESHOP_PRICE(E210)</f>
        <v>24.900000000000002</v>
      </c>
    </row>
    <row r="211" spans="1:6">
      <c r="A211" s="49" t="s">
        <v>4129</v>
      </c>
      <c r="B211" s="3">
        <v>6</v>
      </c>
      <c r="C211" s="2">
        <v>0.7</v>
      </c>
      <c r="D211" s="46">
        <v>40</v>
      </c>
      <c r="E211" s="280">
        <v>13.450000000000001</v>
      </c>
      <c r="F211" s="280">
        <f>[2]!ESHOP_PRICE(E211)</f>
        <v>15.299999999999999</v>
      </c>
    </row>
    <row r="212" spans="1:6">
      <c r="A212" s="49" t="s">
        <v>4132</v>
      </c>
      <c r="B212" s="3">
        <v>6</v>
      </c>
      <c r="C212" s="2">
        <v>0.7</v>
      </c>
      <c r="D212" s="46">
        <v>40</v>
      </c>
      <c r="E212" s="280">
        <v>13.950000000000001</v>
      </c>
      <c r="F212" s="280">
        <f>[2]!ESHOP_PRICE(E212)</f>
        <v>15.799999999999999</v>
      </c>
    </row>
    <row r="213" spans="1:6">
      <c r="A213" s="49" t="s">
        <v>4135</v>
      </c>
      <c r="B213" s="3">
        <v>6</v>
      </c>
      <c r="C213" s="2">
        <v>0.7</v>
      </c>
      <c r="D213" s="46">
        <v>40</v>
      </c>
      <c r="E213" s="280">
        <v>13.100000000000001</v>
      </c>
      <c r="F213" s="280">
        <f>[2]!ESHOP_PRICE(E213)</f>
        <v>14.95</v>
      </c>
    </row>
    <row r="214" spans="1:6">
      <c r="A214" s="49" t="s">
        <v>4138</v>
      </c>
      <c r="B214" s="3">
        <v>6</v>
      </c>
      <c r="C214" s="2">
        <v>0.7</v>
      </c>
      <c r="D214" s="46">
        <v>47</v>
      </c>
      <c r="E214" s="280">
        <v>14.9</v>
      </c>
      <c r="F214" s="280">
        <f>[2]!ESHOP_PRICE(E214)</f>
        <v>16.75</v>
      </c>
    </row>
    <row r="215" spans="1:6">
      <c r="A215" s="49" t="s">
        <v>4141</v>
      </c>
      <c r="B215" s="3">
        <v>6</v>
      </c>
      <c r="C215" s="2">
        <v>0.7</v>
      </c>
      <c r="D215" s="46">
        <v>40</v>
      </c>
      <c r="E215" s="280">
        <v>13.4</v>
      </c>
      <c r="F215" s="280">
        <f>[2]!ESHOP_PRICE(E215)</f>
        <v>15.25</v>
      </c>
    </row>
    <row r="216" spans="1:6">
      <c r="A216" s="49" t="s">
        <v>4144</v>
      </c>
      <c r="B216" s="3">
        <v>6</v>
      </c>
      <c r="C216" s="2">
        <v>0.7</v>
      </c>
      <c r="D216" s="46">
        <v>40</v>
      </c>
      <c r="E216" s="280">
        <v>14.3</v>
      </c>
      <c r="F216" s="280">
        <f>[2]!ESHOP_PRICE(E216)</f>
        <v>16.150000000000002</v>
      </c>
    </row>
    <row r="217" spans="1:6">
      <c r="A217" s="49" t="s">
        <v>4150</v>
      </c>
      <c r="B217" s="3">
        <v>6</v>
      </c>
      <c r="C217" s="2">
        <v>0.7</v>
      </c>
      <c r="D217" s="46">
        <v>28</v>
      </c>
      <c r="E217" s="280">
        <v>13.950000000000001</v>
      </c>
      <c r="F217" s="280">
        <f>[2]!ESHOP_PRICE(E217)</f>
        <v>15.799999999999999</v>
      </c>
    </row>
    <row r="218" spans="1:6">
      <c r="A218" s="49" t="s">
        <v>4153</v>
      </c>
      <c r="B218" s="3">
        <v>6</v>
      </c>
      <c r="C218" s="2">
        <v>0.7</v>
      </c>
      <c r="D218" s="46">
        <v>40</v>
      </c>
      <c r="E218" s="280">
        <v>13.4</v>
      </c>
      <c r="F218" s="280">
        <f>[2]!ESHOP_PRICE(E218)</f>
        <v>15.25</v>
      </c>
    </row>
    <row r="219" spans="1:6">
      <c r="A219" s="49" t="s">
        <v>4156</v>
      </c>
      <c r="B219" s="3">
        <v>6</v>
      </c>
      <c r="C219" s="2">
        <v>0.7</v>
      </c>
      <c r="D219" s="46">
        <v>40</v>
      </c>
      <c r="E219" s="280">
        <v>13.450000000000001</v>
      </c>
      <c r="F219" s="280">
        <f>[2]!ESHOP_PRICE(E219)</f>
        <v>15.299999999999999</v>
      </c>
    </row>
    <row r="220" spans="1:6">
      <c r="A220" s="49" t="s">
        <v>4159</v>
      </c>
      <c r="B220" s="3">
        <v>6</v>
      </c>
      <c r="C220" s="2">
        <v>0.7</v>
      </c>
      <c r="D220" s="46">
        <v>40</v>
      </c>
      <c r="E220" s="280">
        <v>13.450000000000001</v>
      </c>
      <c r="F220" s="280">
        <f>[2]!ESHOP_PRICE(E220)</f>
        <v>15.299999999999999</v>
      </c>
    </row>
    <row r="221" spans="1:6">
      <c r="A221" s="49" t="s">
        <v>4169</v>
      </c>
      <c r="B221" s="3">
        <v>3</v>
      </c>
      <c r="C221" s="2">
        <v>1.75</v>
      </c>
      <c r="D221" s="46">
        <v>42.7</v>
      </c>
      <c r="E221" s="280">
        <v>68.7</v>
      </c>
      <c r="F221" s="280">
        <f>[2]!ESHOP_PRICE(E221)</f>
        <v>74</v>
      </c>
    </row>
    <row r="222" spans="1:6">
      <c r="A222" s="49" t="s">
        <v>4172</v>
      </c>
      <c r="B222" s="3">
        <v>6</v>
      </c>
      <c r="C222" s="2">
        <v>1</v>
      </c>
      <c r="D222" s="46">
        <v>42.7</v>
      </c>
      <c r="E222" s="280">
        <v>36</v>
      </c>
      <c r="F222" s="280">
        <f>[2]!ESHOP_PRICE(E222)</f>
        <v>39.549999999999997</v>
      </c>
    </row>
    <row r="223" spans="1:6">
      <c r="A223" s="49" t="s">
        <v>4177</v>
      </c>
      <c r="B223" s="3">
        <v>6</v>
      </c>
      <c r="C223" s="2">
        <v>0.7</v>
      </c>
      <c r="D223" s="46">
        <v>43.5</v>
      </c>
      <c r="E223" s="280">
        <v>22.25</v>
      </c>
      <c r="F223" s="280">
        <f>[2]!ESHOP_PRICE(E223)</f>
        <v>24.8</v>
      </c>
    </row>
    <row r="224" spans="1:6">
      <c r="A224" s="49" t="s">
        <v>4182</v>
      </c>
      <c r="B224" s="3">
        <v>120</v>
      </c>
      <c r="C224" s="2">
        <v>0.05</v>
      </c>
      <c r="D224" s="46">
        <v>43</v>
      </c>
      <c r="E224" s="280">
        <v>4.2</v>
      </c>
      <c r="F224" s="280">
        <f>[2]!ESHOP_PRICE(E224)</f>
        <v>5.4</v>
      </c>
    </row>
    <row r="225" spans="1:6">
      <c r="A225" s="49" t="s">
        <v>19205</v>
      </c>
      <c r="B225" s="3">
        <v>6</v>
      </c>
      <c r="C225" s="2">
        <v>0.7</v>
      </c>
      <c r="D225" s="46">
        <v>43</v>
      </c>
      <c r="E225" s="280">
        <v>19.650000000000002</v>
      </c>
      <c r="F225" s="280">
        <f>[2]!ESHOP_PRICE(E225)</f>
        <v>21.849999999999998</v>
      </c>
    </row>
    <row r="226" spans="1:6">
      <c r="A226" s="49" t="s">
        <v>4187</v>
      </c>
      <c r="B226" s="3">
        <v>120</v>
      </c>
      <c r="C226" s="2">
        <v>0.05</v>
      </c>
      <c r="D226" s="46">
        <v>43</v>
      </c>
      <c r="E226" s="280">
        <v>4.2</v>
      </c>
      <c r="F226" s="280">
        <f>[2]!ESHOP_PRICE(E226)</f>
        <v>5.4</v>
      </c>
    </row>
    <row r="227" spans="1:6">
      <c r="A227" s="49" t="s">
        <v>4190</v>
      </c>
      <c r="B227" s="3">
        <v>6</v>
      </c>
      <c r="C227" s="2">
        <v>0.7</v>
      </c>
      <c r="D227" s="46">
        <v>43</v>
      </c>
      <c r="E227" s="280">
        <v>19.650000000000002</v>
      </c>
      <c r="F227" s="280">
        <f>[2]!ESHOP_PRICE(E227)</f>
        <v>21.849999999999998</v>
      </c>
    </row>
    <row r="228" spans="1:6">
      <c r="A228" s="49" t="s">
        <v>4193</v>
      </c>
      <c r="B228" s="3">
        <v>6</v>
      </c>
      <c r="C228" s="2">
        <v>0.7</v>
      </c>
      <c r="D228" s="46">
        <v>43</v>
      </c>
      <c r="E228" s="280">
        <v>19.650000000000002</v>
      </c>
      <c r="F228" s="280">
        <f>[2]!ESHOP_PRICE(E228)</f>
        <v>21.849999999999998</v>
      </c>
    </row>
    <row r="229" spans="1:6">
      <c r="A229" s="49" t="s">
        <v>4196</v>
      </c>
      <c r="B229" s="3">
        <v>120</v>
      </c>
      <c r="C229" s="2">
        <v>0.05</v>
      </c>
      <c r="D229" s="46">
        <v>43</v>
      </c>
      <c r="E229" s="280">
        <v>4.2</v>
      </c>
      <c r="F229" s="280">
        <f>[2]!ESHOP_PRICE(E229)</f>
        <v>5.4</v>
      </c>
    </row>
    <row r="230" spans="1:6">
      <c r="A230" s="49" t="s">
        <v>4199</v>
      </c>
      <c r="B230" s="3">
        <v>120</v>
      </c>
      <c r="C230" s="2">
        <v>0.05</v>
      </c>
      <c r="D230" s="46">
        <v>43</v>
      </c>
      <c r="E230" s="280">
        <v>4.2</v>
      </c>
      <c r="F230" s="280">
        <f>[2]!ESHOP_PRICE(E230)</f>
        <v>5.4</v>
      </c>
    </row>
    <row r="231" spans="1:6">
      <c r="A231" s="49" t="s">
        <v>19206</v>
      </c>
      <c r="B231" s="3">
        <v>6</v>
      </c>
      <c r="C231" s="2">
        <v>0.7</v>
      </c>
      <c r="D231" s="46">
        <v>43</v>
      </c>
      <c r="E231" s="280">
        <v>19.650000000000002</v>
      </c>
      <c r="F231" s="280">
        <f>[2]!ESHOP_PRICE(E231)</f>
        <v>21.849999999999998</v>
      </c>
    </row>
    <row r="232" spans="1:6">
      <c r="A232" s="49" t="s">
        <v>26436</v>
      </c>
      <c r="B232" s="3">
        <v>6</v>
      </c>
      <c r="C232" s="2">
        <v>0.7</v>
      </c>
      <c r="D232" s="46">
        <v>42.3</v>
      </c>
      <c r="E232" s="280">
        <v>27</v>
      </c>
      <c r="F232" s="280">
        <f>[2]!ESHOP_PRICE(E232)</f>
        <v>29.85</v>
      </c>
    </row>
    <row r="233" spans="1:6">
      <c r="A233" s="49" t="s">
        <v>4521</v>
      </c>
      <c r="B233" s="3">
        <v>6</v>
      </c>
      <c r="C233" s="2">
        <v>1</v>
      </c>
      <c r="D233" s="46">
        <v>47</v>
      </c>
      <c r="E233" s="280">
        <v>17.55</v>
      </c>
      <c r="F233" s="280">
        <f>[2]!ESHOP_PRICE(E233)</f>
        <v>19.75</v>
      </c>
    </row>
    <row r="234" spans="1:6">
      <c r="A234" s="49" t="s">
        <v>4527</v>
      </c>
      <c r="B234" s="3">
        <v>6</v>
      </c>
      <c r="C234" s="2">
        <v>0.7</v>
      </c>
      <c r="D234" s="46">
        <v>40</v>
      </c>
      <c r="E234" s="280">
        <v>26.200000000000003</v>
      </c>
      <c r="F234" s="280">
        <f>[2]!ESHOP_PRICE(E234)</f>
        <v>29.05</v>
      </c>
    </row>
    <row r="235" spans="1:6">
      <c r="A235" s="49" t="s">
        <v>4530</v>
      </c>
      <c r="B235" s="3">
        <v>6</v>
      </c>
      <c r="C235" s="2">
        <v>0.7</v>
      </c>
      <c r="D235" s="46">
        <v>40</v>
      </c>
      <c r="E235" s="280">
        <v>25.3</v>
      </c>
      <c r="F235" s="280">
        <f>[2]!ESHOP_PRICE(E235)</f>
        <v>28.150000000000002</v>
      </c>
    </row>
    <row r="236" spans="1:6">
      <c r="A236" s="49" t="s">
        <v>4537</v>
      </c>
      <c r="B236" s="3">
        <v>6</v>
      </c>
      <c r="C236" s="2">
        <v>0.7</v>
      </c>
      <c r="D236" s="46">
        <v>40</v>
      </c>
      <c r="E236" s="280">
        <v>30.150000000000002</v>
      </c>
      <c r="F236" s="280">
        <f>[2]!ESHOP_PRICE(E236)</f>
        <v>33.35</v>
      </c>
    </row>
    <row r="237" spans="1:6">
      <c r="A237" s="49" t="s">
        <v>26373</v>
      </c>
      <c r="B237" s="3">
        <v>6</v>
      </c>
      <c r="C237" s="2">
        <v>0.5</v>
      </c>
      <c r="D237" s="46">
        <v>43</v>
      </c>
      <c r="E237" s="280">
        <v>26</v>
      </c>
      <c r="F237" s="280">
        <f>[2]!ESHOP_PRICE(E237)</f>
        <v>28.85</v>
      </c>
    </row>
    <row r="238" spans="1:6">
      <c r="A238" s="49" t="s">
        <v>4569</v>
      </c>
      <c r="B238" s="3">
        <v>192</v>
      </c>
      <c r="C238" s="2">
        <v>0.05</v>
      </c>
      <c r="D238" s="46">
        <v>37.5</v>
      </c>
      <c r="E238" s="280">
        <v>2.9000000000000004</v>
      </c>
      <c r="F238" s="280">
        <f>[2]!ESHOP_PRICE(E238)</f>
        <v>4.0999999999999996</v>
      </c>
    </row>
    <row r="239" spans="1:6">
      <c r="A239" s="49" t="s">
        <v>4574</v>
      </c>
      <c r="B239" s="3">
        <v>6</v>
      </c>
      <c r="C239" s="2">
        <v>0.7</v>
      </c>
      <c r="D239" s="46">
        <v>37.5</v>
      </c>
      <c r="E239" s="280">
        <v>11.75</v>
      </c>
      <c r="F239" s="280">
        <f>[2]!ESHOP_PRICE(E239)</f>
        <v>13.4</v>
      </c>
    </row>
    <row r="240" spans="1:6">
      <c r="A240" s="49" t="s">
        <v>4578</v>
      </c>
      <c r="B240" s="3">
        <v>6</v>
      </c>
      <c r="C240" s="2">
        <v>0.7</v>
      </c>
      <c r="D240" s="46">
        <v>37.5</v>
      </c>
      <c r="E240" s="280">
        <v>11.4</v>
      </c>
      <c r="F240" s="280">
        <f>[2]!ESHOP_PRICE(E240)</f>
        <v>13.05</v>
      </c>
    </row>
    <row r="241" spans="1:6">
      <c r="A241" s="49" t="s">
        <v>4582</v>
      </c>
      <c r="B241" s="3">
        <v>6</v>
      </c>
      <c r="C241" s="2">
        <v>0.7</v>
      </c>
      <c r="D241" s="46">
        <v>37.5</v>
      </c>
      <c r="E241" s="280">
        <v>12.850000000000001</v>
      </c>
      <c r="F241" s="280">
        <f>[2]!ESHOP_PRICE(E241)</f>
        <v>14.7</v>
      </c>
    </row>
    <row r="242" spans="1:6">
      <c r="A242" s="49" t="s">
        <v>4770</v>
      </c>
      <c r="B242" s="3">
        <v>6</v>
      </c>
      <c r="C242" s="2">
        <v>1</v>
      </c>
      <c r="D242" s="46">
        <v>40</v>
      </c>
      <c r="E242" s="280">
        <v>24.950000000000003</v>
      </c>
      <c r="F242" s="280">
        <f>[2]!ESHOP_PRICE(E242)</f>
        <v>27.5</v>
      </c>
    </row>
    <row r="243" spans="1:6">
      <c r="A243" s="49" t="s">
        <v>26305</v>
      </c>
      <c r="B243" s="3">
        <v>6</v>
      </c>
      <c r="C243" s="2">
        <v>1</v>
      </c>
      <c r="D243" s="46">
        <v>40</v>
      </c>
      <c r="E243" s="280">
        <v>24.950000000000003</v>
      </c>
      <c r="F243" s="280">
        <f>[2]!ESHOP_PRICE(E243)</f>
        <v>27.5</v>
      </c>
    </row>
    <row r="244" spans="1:6">
      <c r="A244" s="49" t="s">
        <v>4775</v>
      </c>
      <c r="B244" s="3">
        <v>6</v>
      </c>
      <c r="C244" s="2">
        <v>0.7</v>
      </c>
      <c r="D244" s="46">
        <v>45</v>
      </c>
      <c r="E244" s="280">
        <v>29.1</v>
      </c>
      <c r="F244" s="280">
        <f>[2]!ESHOP_PRICE(E244)</f>
        <v>31.950000000000003</v>
      </c>
    </row>
    <row r="245" spans="1:6">
      <c r="A245" s="49" t="s">
        <v>26282</v>
      </c>
      <c r="B245" s="3">
        <v>6</v>
      </c>
      <c r="C245" s="2">
        <v>0.7</v>
      </c>
      <c r="D245" s="46">
        <v>40</v>
      </c>
      <c r="E245" s="280">
        <v>23.75</v>
      </c>
      <c r="F245" s="280">
        <f>[2]!ESHOP_PRICE(E245)</f>
        <v>26.3</v>
      </c>
    </row>
    <row r="246" spans="1:6">
      <c r="A246" s="49" t="s">
        <v>4784</v>
      </c>
      <c r="B246" s="3">
        <v>6</v>
      </c>
      <c r="C246" s="2">
        <v>0.7</v>
      </c>
      <c r="D246" s="46">
        <v>44</v>
      </c>
      <c r="E246" s="280">
        <v>23.8</v>
      </c>
      <c r="F246" s="280">
        <f>[2]!ESHOP_PRICE(E246)</f>
        <v>26.35</v>
      </c>
    </row>
    <row r="247" spans="1:6">
      <c r="A247" s="49" t="s">
        <v>4787</v>
      </c>
      <c r="B247" s="3">
        <v>6</v>
      </c>
      <c r="C247" s="2">
        <v>0.7</v>
      </c>
      <c r="D247" s="46">
        <v>43</v>
      </c>
      <c r="E247" s="280">
        <v>17</v>
      </c>
      <c r="F247" s="280">
        <f>[2]!ESHOP_PRICE(E247)</f>
        <v>19.05</v>
      </c>
    </row>
    <row r="248" spans="1:6">
      <c r="A248" s="49" t="s">
        <v>4798</v>
      </c>
      <c r="B248" s="3">
        <v>6</v>
      </c>
      <c r="C248" s="2">
        <v>0.5</v>
      </c>
      <c r="D248" s="46">
        <v>46</v>
      </c>
      <c r="E248" s="280">
        <v>18.350000000000001</v>
      </c>
      <c r="F248" s="280">
        <f>[2]!ESHOP_PRICE(E248)</f>
        <v>20.55</v>
      </c>
    </row>
    <row r="249" spans="1:6">
      <c r="A249" s="49" t="s">
        <v>4829</v>
      </c>
      <c r="B249" s="3">
        <v>6</v>
      </c>
      <c r="C249" s="2">
        <v>0.7</v>
      </c>
      <c r="D249" s="46">
        <v>47</v>
      </c>
      <c r="E249" s="280">
        <v>18.5</v>
      </c>
      <c r="F249" s="280">
        <f>[2]!ESHOP_PRICE(E249)</f>
        <v>20.7</v>
      </c>
    </row>
    <row r="250" spans="1:6">
      <c r="A250" s="49" t="s">
        <v>4858</v>
      </c>
      <c r="B250" s="3">
        <v>6</v>
      </c>
      <c r="C250" s="2">
        <v>0.7</v>
      </c>
      <c r="D250" s="46">
        <v>41.3</v>
      </c>
      <c r="E250" s="280">
        <v>15.950000000000001</v>
      </c>
      <c r="F250" s="280">
        <f>[2]!ESHOP_PRICE(E250)</f>
        <v>18</v>
      </c>
    </row>
    <row r="251" spans="1:6">
      <c r="A251" s="49" t="s">
        <v>4861</v>
      </c>
      <c r="B251" s="3">
        <v>6</v>
      </c>
      <c r="C251" s="2">
        <v>0.7</v>
      </c>
      <c r="D251" s="46">
        <v>40</v>
      </c>
      <c r="E251" s="280">
        <v>17.650000000000002</v>
      </c>
      <c r="F251" s="280">
        <f>[2]!ESHOP_PRICE(E251)</f>
        <v>19.849999999999998</v>
      </c>
    </row>
    <row r="252" spans="1:6">
      <c r="A252" s="49" t="s">
        <v>4864</v>
      </c>
      <c r="B252" s="3">
        <v>6</v>
      </c>
      <c r="C252" s="2">
        <v>0.7</v>
      </c>
      <c r="D252" s="46">
        <v>41.2</v>
      </c>
      <c r="E252" s="280">
        <v>17.7</v>
      </c>
      <c r="F252" s="280">
        <f>[2]!ESHOP_PRICE(E252)</f>
        <v>19.899999999999999</v>
      </c>
    </row>
    <row r="253" spans="1:6">
      <c r="A253" s="49" t="s">
        <v>4867</v>
      </c>
      <c r="B253" s="3">
        <v>6</v>
      </c>
      <c r="C253" s="2">
        <v>0.7</v>
      </c>
      <c r="D253" s="46">
        <v>41.4</v>
      </c>
      <c r="E253" s="280">
        <v>17.850000000000001</v>
      </c>
      <c r="F253" s="280">
        <f>[2]!ESHOP_PRICE(E253)</f>
        <v>20.05</v>
      </c>
    </row>
    <row r="254" spans="1:6">
      <c r="A254" s="49" t="s">
        <v>4870</v>
      </c>
      <c r="B254" s="3">
        <v>6</v>
      </c>
      <c r="C254" s="2">
        <v>0.7</v>
      </c>
      <c r="D254" s="46">
        <v>26</v>
      </c>
      <c r="E254" s="280">
        <v>19.450000000000003</v>
      </c>
      <c r="F254" s="280">
        <f>[2]!ESHOP_PRICE(E254)</f>
        <v>21.65</v>
      </c>
    </row>
    <row r="255" spans="1:6">
      <c r="A255" s="49" t="s">
        <v>4903</v>
      </c>
      <c r="B255" s="3">
        <v>12</v>
      </c>
      <c r="C255" s="2">
        <v>1</v>
      </c>
      <c r="D255" s="46">
        <v>43.4</v>
      </c>
      <c r="E255" s="280">
        <v>40.450000000000003</v>
      </c>
      <c r="F255" s="280">
        <f>[2]!ESHOP_PRICE(E255)</f>
        <v>44.400000000000006</v>
      </c>
    </row>
    <row r="256" spans="1:6">
      <c r="A256" s="49" t="s">
        <v>4906</v>
      </c>
      <c r="B256" s="3">
        <v>6</v>
      </c>
      <c r="C256" s="2">
        <v>0.7</v>
      </c>
      <c r="D256" s="46">
        <v>43.4</v>
      </c>
      <c r="E256" s="280">
        <v>28.950000000000003</v>
      </c>
      <c r="F256" s="280">
        <f>[2]!ESHOP_PRICE(E256)</f>
        <v>31.8</v>
      </c>
    </row>
    <row r="257" spans="1:6">
      <c r="A257" s="49" t="s">
        <v>4919</v>
      </c>
      <c r="B257" s="3">
        <v>6</v>
      </c>
      <c r="C257" s="2">
        <v>0.7</v>
      </c>
      <c r="D257" s="46">
        <v>41.4</v>
      </c>
      <c r="E257" s="280">
        <v>29.05</v>
      </c>
      <c r="F257" s="280">
        <f>[2]!ESHOP_PRICE(E257)</f>
        <v>31.900000000000002</v>
      </c>
    </row>
    <row r="258" spans="1:6">
      <c r="A258" s="49" t="s">
        <v>4924</v>
      </c>
      <c r="B258" s="3">
        <v>6</v>
      </c>
      <c r="C258" s="2">
        <v>0.7</v>
      </c>
      <c r="D258" s="46">
        <v>43.4</v>
      </c>
      <c r="E258" s="280">
        <v>30.150000000000002</v>
      </c>
      <c r="F258" s="280">
        <f>[2]!ESHOP_PRICE(E258)</f>
        <v>33.35</v>
      </c>
    </row>
    <row r="259" spans="1:6">
      <c r="A259" s="49" t="s">
        <v>4927</v>
      </c>
      <c r="B259" s="3">
        <v>6</v>
      </c>
      <c r="C259" s="2">
        <v>0.7</v>
      </c>
      <c r="D259" s="46">
        <v>43.4</v>
      </c>
      <c r="E259" s="280">
        <v>33.200000000000003</v>
      </c>
      <c r="F259" s="280">
        <f>[2]!ESHOP_PRICE(E259)</f>
        <v>36.400000000000006</v>
      </c>
    </row>
    <row r="260" spans="1:6">
      <c r="A260" s="49" t="s">
        <v>4977</v>
      </c>
      <c r="B260" s="3">
        <v>6</v>
      </c>
      <c r="C260" s="2">
        <v>0.7</v>
      </c>
      <c r="D260" s="46">
        <v>40</v>
      </c>
      <c r="E260" s="280">
        <v>20.700000000000003</v>
      </c>
      <c r="F260" s="280">
        <f>[2]!ESHOP_PRICE(E260)</f>
        <v>23.25</v>
      </c>
    </row>
    <row r="261" spans="1:6">
      <c r="A261" s="49" t="s">
        <v>4980</v>
      </c>
      <c r="B261" s="3">
        <v>6</v>
      </c>
      <c r="C261" s="2">
        <v>0.5</v>
      </c>
      <c r="D261" s="46">
        <v>43</v>
      </c>
      <c r="E261" s="280">
        <v>33.800000000000004</v>
      </c>
      <c r="F261" s="280">
        <f>[2]!ESHOP_PRICE(E261)</f>
        <v>37</v>
      </c>
    </row>
    <row r="262" spans="1:6">
      <c r="A262" s="49" t="s">
        <v>5119</v>
      </c>
      <c r="B262" s="3">
        <v>6</v>
      </c>
      <c r="C262" s="2">
        <v>0.5</v>
      </c>
      <c r="D262" s="46">
        <v>44</v>
      </c>
      <c r="E262" s="280">
        <v>28.5</v>
      </c>
      <c r="F262" s="280">
        <f>[2]!ESHOP_PRICE(E262)</f>
        <v>31.35</v>
      </c>
    </row>
    <row r="263" spans="1:6">
      <c r="A263" s="49" t="s">
        <v>5171</v>
      </c>
      <c r="B263" s="3">
        <v>6</v>
      </c>
      <c r="C263" s="2">
        <v>0.7</v>
      </c>
      <c r="D263" s="46">
        <v>48.1</v>
      </c>
      <c r="E263" s="280">
        <v>27.5</v>
      </c>
      <c r="F263" s="280">
        <f>[2]!ESHOP_PRICE(E263)</f>
        <v>30.35</v>
      </c>
    </row>
    <row r="264" spans="1:6">
      <c r="A264" s="49" t="s">
        <v>5174</v>
      </c>
      <c r="B264" s="3">
        <v>6</v>
      </c>
      <c r="C264" s="2">
        <v>0.7</v>
      </c>
      <c r="D264" s="46">
        <v>50.2</v>
      </c>
      <c r="E264" s="280">
        <v>27.700000000000003</v>
      </c>
      <c r="F264" s="280">
        <f>[2]!ESHOP_PRICE(E264)</f>
        <v>30.55</v>
      </c>
    </row>
    <row r="265" spans="1:6">
      <c r="A265" s="49" t="s">
        <v>5188</v>
      </c>
      <c r="B265" s="3">
        <v>6</v>
      </c>
      <c r="C265" s="2">
        <v>0.7</v>
      </c>
      <c r="D265" s="46">
        <v>45</v>
      </c>
      <c r="E265" s="280">
        <v>46.050000000000004</v>
      </c>
      <c r="F265" s="280">
        <f>[2]!ESHOP_PRICE(E265)</f>
        <v>50.349999999999994</v>
      </c>
    </row>
    <row r="266" spans="1:6">
      <c r="A266" s="49" t="s">
        <v>5446</v>
      </c>
      <c r="B266" s="3">
        <v>6</v>
      </c>
      <c r="C266" s="2">
        <v>0.7</v>
      </c>
      <c r="D266" s="46">
        <v>20</v>
      </c>
      <c r="E266" s="280">
        <v>19.850000000000001</v>
      </c>
      <c r="F266" s="280">
        <f>[2]!ESHOP_PRICE(E266)</f>
        <v>22.05</v>
      </c>
    </row>
    <row r="267" spans="1:6">
      <c r="A267" s="49" t="s">
        <v>5449</v>
      </c>
      <c r="B267" s="3">
        <v>6</v>
      </c>
      <c r="C267" s="2">
        <v>0.7</v>
      </c>
      <c r="D267" s="46">
        <v>20</v>
      </c>
      <c r="E267" s="280">
        <v>18.650000000000002</v>
      </c>
      <c r="F267" s="280">
        <f>[2]!ESHOP_PRICE(E267)</f>
        <v>20.849999999999998</v>
      </c>
    </row>
    <row r="268" spans="1:6">
      <c r="A268" s="49" t="s">
        <v>5452</v>
      </c>
      <c r="B268" s="3">
        <v>6</v>
      </c>
      <c r="C268" s="2">
        <v>0.7</v>
      </c>
      <c r="D268" s="46">
        <v>47</v>
      </c>
      <c r="E268" s="280">
        <v>25</v>
      </c>
      <c r="F268" s="280">
        <f>[2]!ESHOP_PRICE(E268)</f>
        <v>27.85</v>
      </c>
    </row>
    <row r="269" spans="1:6">
      <c r="A269" s="49" t="s">
        <v>5455</v>
      </c>
      <c r="B269" s="3">
        <v>6</v>
      </c>
      <c r="C269" s="2">
        <v>0.7</v>
      </c>
      <c r="D269" s="46">
        <v>43</v>
      </c>
      <c r="E269" s="280">
        <v>24.650000000000002</v>
      </c>
      <c r="F269" s="280">
        <f>[2]!ESHOP_PRICE(E269)</f>
        <v>27.2</v>
      </c>
    </row>
    <row r="270" spans="1:6">
      <c r="A270" s="49" t="s">
        <v>26517</v>
      </c>
      <c r="B270" s="3">
        <v>6</v>
      </c>
      <c r="C270" s="2">
        <v>0.7</v>
      </c>
      <c r="D270" s="46">
        <v>43</v>
      </c>
      <c r="E270" s="280">
        <v>20.950000000000003</v>
      </c>
      <c r="F270" s="280">
        <f>[2]!ESHOP_PRICE(E270)</f>
        <v>23.5</v>
      </c>
    </row>
    <row r="271" spans="1:6">
      <c r="A271" s="49" t="s">
        <v>5500</v>
      </c>
      <c r="B271" s="3">
        <v>6</v>
      </c>
      <c r="C271" s="2">
        <v>0.7</v>
      </c>
      <c r="D271" s="46">
        <v>43</v>
      </c>
      <c r="E271" s="280">
        <v>19.75</v>
      </c>
      <c r="F271" s="280">
        <f>[2]!ESHOP_PRICE(E271)</f>
        <v>21.95</v>
      </c>
    </row>
    <row r="272" spans="1:6">
      <c r="A272" s="49" t="s">
        <v>5503</v>
      </c>
      <c r="B272" s="3">
        <v>6</v>
      </c>
      <c r="C272" s="2">
        <v>0.7</v>
      </c>
      <c r="D272" s="46">
        <v>57</v>
      </c>
      <c r="E272" s="280">
        <v>23.450000000000003</v>
      </c>
      <c r="F272" s="280">
        <f>[2]!ESHOP_PRICE(E272)</f>
        <v>26</v>
      </c>
    </row>
    <row r="273" spans="1:6">
      <c r="A273" s="49" t="s">
        <v>26518</v>
      </c>
      <c r="B273" s="3">
        <v>6</v>
      </c>
      <c r="C273" s="2">
        <v>0.7</v>
      </c>
      <c r="D273" s="46">
        <v>43</v>
      </c>
      <c r="E273" s="280">
        <v>17.900000000000002</v>
      </c>
      <c r="F273" s="280">
        <f>[2]!ESHOP_PRICE(E273)</f>
        <v>20.099999999999998</v>
      </c>
    </row>
    <row r="274" spans="1:6">
      <c r="A274" s="49" t="s">
        <v>5518</v>
      </c>
      <c r="B274" s="3">
        <v>6</v>
      </c>
      <c r="C274" s="2">
        <v>1</v>
      </c>
      <c r="D274" s="46">
        <v>43</v>
      </c>
      <c r="E274" s="280">
        <v>24.1</v>
      </c>
      <c r="F274" s="280">
        <f>[2]!ESHOP_PRICE(E274)</f>
        <v>26.650000000000002</v>
      </c>
    </row>
    <row r="275" spans="1:6">
      <c r="A275" s="49" t="s">
        <v>5521</v>
      </c>
      <c r="B275" s="3">
        <v>50</v>
      </c>
      <c r="C275" s="2">
        <v>0.05</v>
      </c>
      <c r="D275" s="46">
        <v>43</v>
      </c>
      <c r="E275" s="280">
        <v>4.55</v>
      </c>
      <c r="F275" s="280">
        <f>[2]!ESHOP_PRICE(E275)</f>
        <v>5.75</v>
      </c>
    </row>
    <row r="276" spans="1:6">
      <c r="A276" s="49" t="s">
        <v>5523</v>
      </c>
      <c r="B276" s="3">
        <v>4</v>
      </c>
      <c r="C276" s="2">
        <v>0.7</v>
      </c>
      <c r="D276" s="46">
        <v>43</v>
      </c>
      <c r="E276" s="280">
        <v>21.8</v>
      </c>
      <c r="F276" s="280">
        <f>[2]!ESHOP_PRICE(E276)</f>
        <v>24.35</v>
      </c>
    </row>
    <row r="277" spans="1:6">
      <c r="A277" s="49" t="s">
        <v>5525</v>
      </c>
      <c r="B277" s="3">
        <v>4</v>
      </c>
      <c r="C277" s="2">
        <v>0.7</v>
      </c>
      <c r="D277" s="46">
        <v>43</v>
      </c>
      <c r="E277" s="280">
        <v>17.850000000000001</v>
      </c>
      <c r="F277" s="280">
        <f>[2]!ESHOP_PRICE(E277)</f>
        <v>20.05</v>
      </c>
    </row>
    <row r="278" spans="1:6">
      <c r="A278" s="49" t="s">
        <v>5528</v>
      </c>
      <c r="B278" s="3">
        <v>4</v>
      </c>
      <c r="C278" s="2">
        <v>0.5</v>
      </c>
      <c r="D278" s="46">
        <v>43</v>
      </c>
      <c r="E278" s="280">
        <v>26.900000000000002</v>
      </c>
      <c r="F278" s="280">
        <f>[2]!ESHOP_PRICE(E278)</f>
        <v>29.75</v>
      </c>
    </row>
    <row r="279" spans="1:6">
      <c r="A279" s="49" t="s">
        <v>5531</v>
      </c>
      <c r="B279" s="3">
        <v>4</v>
      </c>
      <c r="C279" s="2">
        <v>0.7</v>
      </c>
      <c r="D279" s="46">
        <v>43</v>
      </c>
      <c r="E279" s="280">
        <v>18.05</v>
      </c>
      <c r="F279" s="280">
        <f>[2]!ESHOP_PRICE(E279)</f>
        <v>20.25</v>
      </c>
    </row>
    <row r="280" spans="1:6">
      <c r="A280" s="49" t="s">
        <v>5664</v>
      </c>
      <c r="B280" s="3">
        <v>6</v>
      </c>
      <c r="C280" s="2">
        <v>0.7</v>
      </c>
      <c r="D280" s="46">
        <v>37.5</v>
      </c>
      <c r="E280" s="280">
        <v>22.3</v>
      </c>
      <c r="F280" s="280">
        <f>[2]!ESHOP_PRICE(E280)</f>
        <v>24.85</v>
      </c>
    </row>
    <row r="281" spans="1:6">
      <c r="A281" s="49" t="s">
        <v>5670</v>
      </c>
      <c r="B281" s="3">
        <v>6</v>
      </c>
      <c r="C281" s="2">
        <v>0.7</v>
      </c>
      <c r="D281" s="46">
        <v>42</v>
      </c>
      <c r="E281" s="280">
        <v>29.400000000000002</v>
      </c>
      <c r="F281" s="280">
        <f>[2]!ESHOP_PRICE(E281)</f>
        <v>32.25</v>
      </c>
    </row>
    <row r="282" spans="1:6">
      <c r="A282" s="49" t="s">
        <v>5801</v>
      </c>
      <c r="B282" s="3">
        <v>6</v>
      </c>
      <c r="C282" s="2">
        <v>0.7</v>
      </c>
      <c r="D282" s="46">
        <v>45.1</v>
      </c>
      <c r="E282" s="280">
        <v>46.1</v>
      </c>
      <c r="F282" s="280">
        <f>[2]!ESHOP_PRICE(E282)</f>
        <v>50.4</v>
      </c>
    </row>
    <row r="283" spans="1:6">
      <c r="A283" s="49" t="s">
        <v>5804</v>
      </c>
      <c r="B283" s="3">
        <v>6</v>
      </c>
      <c r="C283" s="2">
        <v>0.7</v>
      </c>
      <c r="D283" s="46">
        <v>45.7</v>
      </c>
      <c r="E283" s="280">
        <v>38</v>
      </c>
      <c r="F283" s="280">
        <f>[2]!ESHOP_PRICE(E283)</f>
        <v>41.55</v>
      </c>
    </row>
    <row r="284" spans="1:6">
      <c r="A284" s="49" t="s">
        <v>5807</v>
      </c>
      <c r="B284" s="3">
        <v>6</v>
      </c>
      <c r="C284" s="2">
        <v>0.7</v>
      </c>
      <c r="D284" s="46">
        <v>54.5</v>
      </c>
      <c r="E284" s="280">
        <v>40</v>
      </c>
      <c r="F284" s="280">
        <f>[2]!ESHOP_PRICE(E284)</f>
        <v>43.95</v>
      </c>
    </row>
    <row r="285" spans="1:6">
      <c r="A285" s="49" t="s">
        <v>5822</v>
      </c>
      <c r="B285" s="3">
        <v>6</v>
      </c>
      <c r="C285" s="2">
        <v>0.7</v>
      </c>
      <c r="D285" s="46">
        <v>42</v>
      </c>
      <c r="E285" s="280">
        <v>18.150000000000002</v>
      </c>
      <c r="F285" s="280">
        <f>[2]!ESHOP_PRICE(E285)</f>
        <v>20.349999999999998</v>
      </c>
    </row>
    <row r="286" spans="1:6">
      <c r="A286" s="49" t="s">
        <v>5825</v>
      </c>
      <c r="B286" s="3">
        <v>6</v>
      </c>
      <c r="C286" s="2">
        <v>0.7</v>
      </c>
      <c r="D286" s="46">
        <v>37.5</v>
      </c>
      <c r="E286" s="280">
        <v>18.05</v>
      </c>
      <c r="F286" s="280">
        <f>[2]!ESHOP_PRICE(E286)</f>
        <v>20.25</v>
      </c>
    </row>
    <row r="287" spans="1:6">
      <c r="A287" s="49" t="s">
        <v>5848</v>
      </c>
      <c r="B287" s="3">
        <v>6</v>
      </c>
      <c r="C287" s="2">
        <v>0.5</v>
      </c>
      <c r="D287" s="46">
        <v>40</v>
      </c>
      <c r="E287" s="280">
        <v>25.8</v>
      </c>
      <c r="F287" s="280">
        <f>[2]!ESHOP_PRICE(E287)</f>
        <v>28.650000000000002</v>
      </c>
    </row>
    <row r="288" spans="1:6">
      <c r="A288" s="49" t="s">
        <v>5878</v>
      </c>
      <c r="B288" s="3">
        <v>6</v>
      </c>
      <c r="C288" s="2">
        <v>0.5</v>
      </c>
      <c r="D288" s="46">
        <v>42</v>
      </c>
      <c r="E288" s="280">
        <v>28.05</v>
      </c>
      <c r="F288" s="280">
        <f>[2]!ESHOP_PRICE(E288)</f>
        <v>30.900000000000002</v>
      </c>
    </row>
    <row r="289" spans="1:6">
      <c r="A289" s="49" t="s">
        <v>26390</v>
      </c>
      <c r="B289" s="3">
        <v>6</v>
      </c>
      <c r="C289" s="2">
        <v>1</v>
      </c>
      <c r="D289" s="46">
        <v>42</v>
      </c>
      <c r="E289" s="280">
        <v>30.700000000000003</v>
      </c>
      <c r="F289" s="280">
        <f>[2]!ESHOP_PRICE(E289)</f>
        <v>33.9</v>
      </c>
    </row>
    <row r="290" spans="1:6">
      <c r="A290" s="49" t="s">
        <v>26443</v>
      </c>
      <c r="B290" s="3">
        <v>6</v>
      </c>
      <c r="C290" s="2">
        <v>0.7</v>
      </c>
      <c r="D290" s="46">
        <v>42</v>
      </c>
      <c r="E290" s="280">
        <v>22.1</v>
      </c>
      <c r="F290" s="280">
        <f>[2]!ESHOP_PRICE(E290)</f>
        <v>24.650000000000002</v>
      </c>
    </row>
    <row r="291" spans="1:6">
      <c r="A291" s="49" t="s">
        <v>5887</v>
      </c>
      <c r="B291" s="3">
        <v>6</v>
      </c>
      <c r="C291" s="2">
        <v>0.5</v>
      </c>
      <c r="D291" s="46">
        <v>20</v>
      </c>
      <c r="E291" s="280">
        <v>19.05</v>
      </c>
      <c r="F291" s="280">
        <f>[2]!ESHOP_PRICE(E291)</f>
        <v>21.25</v>
      </c>
    </row>
    <row r="292" spans="1:6">
      <c r="A292" s="49" t="s">
        <v>5907</v>
      </c>
      <c r="B292" s="3">
        <v>6</v>
      </c>
      <c r="C292" s="2">
        <v>0.5</v>
      </c>
      <c r="D292" s="46">
        <v>47</v>
      </c>
      <c r="E292" s="280">
        <v>33.550000000000004</v>
      </c>
      <c r="F292" s="280">
        <f>[2]!ESHOP_PRICE(E292)</f>
        <v>36.75</v>
      </c>
    </row>
    <row r="293" spans="1:6">
      <c r="A293" s="49" t="s">
        <v>5916</v>
      </c>
      <c r="B293" s="3">
        <v>6</v>
      </c>
      <c r="C293" s="2">
        <v>0.5</v>
      </c>
      <c r="D293" s="46">
        <v>47</v>
      </c>
      <c r="E293" s="280">
        <v>27.950000000000003</v>
      </c>
      <c r="F293" s="280">
        <f>[2]!ESHOP_PRICE(E293)</f>
        <v>30.8</v>
      </c>
    </row>
    <row r="294" spans="1:6">
      <c r="A294" s="49" t="s">
        <v>26316</v>
      </c>
      <c r="B294" s="3">
        <v>6</v>
      </c>
      <c r="C294" s="2">
        <v>0.5</v>
      </c>
      <c r="D294" s="46">
        <v>40</v>
      </c>
      <c r="E294" s="280">
        <v>21.5</v>
      </c>
      <c r="F294" s="280">
        <f>[2]!ESHOP_PRICE(E294)</f>
        <v>24.05</v>
      </c>
    </row>
    <row r="295" spans="1:6">
      <c r="A295" s="49" t="s">
        <v>26391</v>
      </c>
      <c r="B295" s="3">
        <v>6</v>
      </c>
      <c r="C295" s="2">
        <v>1</v>
      </c>
      <c r="D295" s="46">
        <v>37.5</v>
      </c>
      <c r="E295" s="280">
        <v>14.600000000000001</v>
      </c>
      <c r="F295" s="280">
        <f>[2]!ESHOP_PRICE(E295)</f>
        <v>16.45</v>
      </c>
    </row>
    <row r="296" spans="1:6">
      <c r="A296" s="49" t="s">
        <v>6153</v>
      </c>
      <c r="B296" s="3">
        <v>3</v>
      </c>
      <c r="C296" s="2">
        <v>0.7</v>
      </c>
      <c r="D296" s="46">
        <v>43</v>
      </c>
      <c r="E296" s="280">
        <v>28.8</v>
      </c>
      <c r="F296" s="280">
        <f>[2]!ESHOP_PRICE(E296)</f>
        <v>31.650000000000002</v>
      </c>
    </row>
    <row r="297" spans="1:6">
      <c r="A297" s="49" t="s">
        <v>26521</v>
      </c>
      <c r="B297" s="3">
        <v>6</v>
      </c>
      <c r="C297" s="2">
        <v>0.7</v>
      </c>
      <c r="D297" s="46">
        <v>43</v>
      </c>
      <c r="E297" s="280">
        <v>16.100000000000001</v>
      </c>
      <c r="F297" s="280">
        <f>[2]!ESHOP_PRICE(E297)</f>
        <v>18.150000000000002</v>
      </c>
    </row>
    <row r="298" spans="1:6">
      <c r="A298" s="49" t="s">
        <v>6282</v>
      </c>
      <c r="B298" s="3">
        <v>6</v>
      </c>
      <c r="C298" s="2">
        <v>0.7</v>
      </c>
      <c r="D298" s="46">
        <v>45.1</v>
      </c>
      <c r="E298" s="280">
        <v>28.05</v>
      </c>
      <c r="F298" s="280">
        <f>[2]!ESHOP_PRICE(E298)</f>
        <v>30.900000000000002</v>
      </c>
    </row>
    <row r="299" spans="1:6">
      <c r="A299" s="49" t="s">
        <v>26287</v>
      </c>
      <c r="B299" s="3">
        <v>6</v>
      </c>
      <c r="C299" s="2">
        <v>0.7</v>
      </c>
      <c r="D299" s="46">
        <v>40</v>
      </c>
      <c r="E299" s="280">
        <v>19.5</v>
      </c>
      <c r="F299" s="280">
        <f>[2]!ESHOP_PRICE(E299)</f>
        <v>21.7</v>
      </c>
    </row>
    <row r="300" spans="1:6">
      <c r="A300" s="49" t="s">
        <v>6427</v>
      </c>
      <c r="B300" s="3">
        <v>6</v>
      </c>
      <c r="C300" s="2">
        <v>0.7</v>
      </c>
      <c r="D300" s="46">
        <v>41</v>
      </c>
      <c r="E300" s="280">
        <v>20.8</v>
      </c>
      <c r="F300" s="280">
        <f>[2]!ESHOP_PRICE(E300)</f>
        <v>23.35</v>
      </c>
    </row>
    <row r="301" spans="1:6">
      <c r="A301" s="49" t="s">
        <v>6430</v>
      </c>
      <c r="B301" s="3">
        <v>6</v>
      </c>
      <c r="C301" s="2">
        <v>0.7</v>
      </c>
      <c r="D301" s="46">
        <v>41</v>
      </c>
      <c r="E301" s="280">
        <v>20.5</v>
      </c>
      <c r="F301" s="280">
        <f>[2]!ESHOP_PRICE(E301)</f>
        <v>23.05</v>
      </c>
    </row>
    <row r="302" spans="1:6">
      <c r="A302" s="49" t="s">
        <v>6576</v>
      </c>
      <c r="B302" s="3">
        <v>6</v>
      </c>
      <c r="C302" s="2">
        <v>0.7</v>
      </c>
      <c r="D302" s="46">
        <v>40</v>
      </c>
      <c r="E302" s="280">
        <v>20.700000000000003</v>
      </c>
      <c r="F302" s="280">
        <f>[2]!ESHOP_PRICE(E302)</f>
        <v>23.25</v>
      </c>
    </row>
    <row r="303" spans="1:6">
      <c r="A303" s="49" t="s">
        <v>6652</v>
      </c>
      <c r="B303" s="3">
        <v>6</v>
      </c>
      <c r="C303" s="2">
        <v>0.7</v>
      </c>
      <c r="D303" s="46">
        <v>42</v>
      </c>
      <c r="E303" s="280">
        <v>25.150000000000002</v>
      </c>
      <c r="F303" s="280">
        <f>[2]!ESHOP_PRICE(E303)</f>
        <v>28</v>
      </c>
    </row>
    <row r="304" spans="1:6">
      <c r="A304" s="49" t="s">
        <v>6685</v>
      </c>
      <c r="B304" s="3">
        <v>6</v>
      </c>
      <c r="C304" s="2">
        <v>0.7</v>
      </c>
      <c r="D304" s="46">
        <v>40</v>
      </c>
      <c r="E304" s="280">
        <v>23.450000000000003</v>
      </c>
      <c r="F304" s="280">
        <f>[2]!ESHOP_PRICE(E304)</f>
        <v>26</v>
      </c>
    </row>
    <row r="305" spans="1:6">
      <c r="A305" s="49" t="s">
        <v>6694</v>
      </c>
      <c r="B305" s="3">
        <v>6</v>
      </c>
      <c r="C305" s="2">
        <v>0.7</v>
      </c>
      <c r="D305" s="46">
        <v>42</v>
      </c>
      <c r="E305" s="280">
        <v>29.400000000000002</v>
      </c>
      <c r="F305" s="280">
        <f>[2]!ESHOP_PRICE(E305)</f>
        <v>32.25</v>
      </c>
    </row>
    <row r="306" spans="1:6">
      <c r="A306" s="49" t="s">
        <v>6700</v>
      </c>
      <c r="B306" s="3">
        <v>6</v>
      </c>
      <c r="C306" s="2">
        <v>0.7</v>
      </c>
      <c r="D306" s="46">
        <v>38</v>
      </c>
      <c r="E306" s="280">
        <v>27.85</v>
      </c>
      <c r="F306" s="280">
        <f>[2]!ESHOP_PRICE(E306)</f>
        <v>30.700000000000003</v>
      </c>
    </row>
    <row r="307" spans="1:6">
      <c r="A307" s="49" t="s">
        <v>6718</v>
      </c>
      <c r="B307" s="3">
        <v>6</v>
      </c>
      <c r="C307" s="2">
        <v>0.7</v>
      </c>
      <c r="D307" s="46">
        <v>40</v>
      </c>
      <c r="E307" s="280">
        <v>28</v>
      </c>
      <c r="F307" s="280">
        <f>[2]!ESHOP_PRICE(E307)</f>
        <v>30.85</v>
      </c>
    </row>
    <row r="308" spans="1:6">
      <c r="A308" s="49" t="s">
        <v>6819</v>
      </c>
      <c r="B308" s="3">
        <v>6</v>
      </c>
      <c r="C308" s="2">
        <v>0.7</v>
      </c>
      <c r="D308" s="46">
        <v>41.8</v>
      </c>
      <c r="E308" s="280">
        <v>22.1</v>
      </c>
      <c r="F308" s="280">
        <f>[2]!ESHOP_PRICE(E308)</f>
        <v>24.650000000000002</v>
      </c>
    </row>
    <row r="309" spans="1:6">
      <c r="A309" s="49" t="s">
        <v>6822</v>
      </c>
      <c r="B309" s="3">
        <v>6</v>
      </c>
      <c r="C309" s="2">
        <v>0.7</v>
      </c>
      <c r="D309" s="46">
        <v>41.8</v>
      </c>
      <c r="E309" s="280">
        <v>22.1</v>
      </c>
      <c r="F309" s="280">
        <f>[2]!ESHOP_PRICE(E309)</f>
        <v>24.650000000000002</v>
      </c>
    </row>
    <row r="310" spans="1:6">
      <c r="A310" s="49" t="s">
        <v>6825</v>
      </c>
      <c r="B310" s="3">
        <v>6</v>
      </c>
      <c r="C310" s="2">
        <v>0.7</v>
      </c>
      <c r="D310" s="46">
        <v>41.8</v>
      </c>
      <c r="E310" s="280">
        <v>22.1</v>
      </c>
      <c r="F310" s="280">
        <f>[2]!ESHOP_PRICE(E310)</f>
        <v>24.650000000000002</v>
      </c>
    </row>
    <row r="311" spans="1:6">
      <c r="A311" s="49" t="s">
        <v>26450</v>
      </c>
      <c r="B311" s="3">
        <v>6</v>
      </c>
      <c r="C311" s="2">
        <v>0.7</v>
      </c>
      <c r="D311" s="46">
        <v>41.8</v>
      </c>
      <c r="E311" s="280">
        <v>22.1</v>
      </c>
      <c r="F311" s="280">
        <f>[2]!ESHOP_PRICE(E311)</f>
        <v>24.650000000000002</v>
      </c>
    </row>
    <row r="312" spans="1:6">
      <c r="A312" s="49" t="s">
        <v>6921</v>
      </c>
      <c r="B312" s="3">
        <v>4</v>
      </c>
      <c r="C312" s="2">
        <v>0.7</v>
      </c>
      <c r="D312" s="46">
        <v>43.5</v>
      </c>
      <c r="E312" s="280">
        <v>25.900000000000002</v>
      </c>
      <c r="F312" s="280">
        <f>[2]!ESHOP_PRICE(E312)</f>
        <v>28.75</v>
      </c>
    </row>
    <row r="313" spans="1:6">
      <c r="A313" s="49" t="s">
        <v>6925</v>
      </c>
      <c r="B313" s="3">
        <v>6</v>
      </c>
      <c r="C313" s="2">
        <v>0.7</v>
      </c>
      <c r="D313" s="46">
        <v>41.5</v>
      </c>
      <c r="E313" s="280">
        <v>20.150000000000002</v>
      </c>
      <c r="F313" s="280">
        <f>[2]!ESHOP_PRICE(E313)</f>
        <v>22.7</v>
      </c>
    </row>
    <row r="314" spans="1:6">
      <c r="A314" s="49" t="s">
        <v>6928</v>
      </c>
      <c r="B314" s="3">
        <v>6</v>
      </c>
      <c r="C314" s="2">
        <v>0.7</v>
      </c>
      <c r="D314" s="46">
        <v>37.5</v>
      </c>
      <c r="E314" s="280">
        <v>19.25</v>
      </c>
      <c r="F314" s="280">
        <f>[2]!ESHOP_PRICE(E314)</f>
        <v>21.45</v>
      </c>
    </row>
    <row r="315" spans="1:6">
      <c r="A315" s="49" t="s">
        <v>6944</v>
      </c>
      <c r="B315" s="3">
        <v>48</v>
      </c>
      <c r="C315" s="2">
        <v>0.05</v>
      </c>
      <c r="D315" s="46">
        <v>47</v>
      </c>
      <c r="E315" s="280">
        <v>6.5</v>
      </c>
      <c r="F315" s="280">
        <f>[2]!ESHOP_PRICE(E315)</f>
        <v>7.85</v>
      </c>
    </row>
    <row r="316" spans="1:6">
      <c r="A316" s="49" t="s">
        <v>6948</v>
      </c>
      <c r="B316" s="3">
        <v>6</v>
      </c>
      <c r="C316" s="2">
        <v>0.5</v>
      </c>
      <c r="D316" s="46">
        <v>47</v>
      </c>
      <c r="E316" s="280">
        <v>40.550000000000004</v>
      </c>
      <c r="F316" s="280">
        <f>[2]!ESHOP_PRICE(E316)</f>
        <v>44.5</v>
      </c>
    </row>
    <row r="317" spans="1:6">
      <c r="A317" s="49" t="s">
        <v>26354</v>
      </c>
      <c r="B317" s="3">
        <v>12</v>
      </c>
      <c r="C317" s="2">
        <v>0.7</v>
      </c>
      <c r="D317" s="46">
        <v>37.5</v>
      </c>
      <c r="E317" s="280">
        <v>7.8500000000000005</v>
      </c>
      <c r="F317" s="280">
        <f>[2]!ESHOP_PRICE(E317)</f>
        <v>9.2999999999999989</v>
      </c>
    </row>
    <row r="318" spans="1:6">
      <c r="A318" s="49" t="s">
        <v>7071</v>
      </c>
      <c r="B318" s="3">
        <v>6</v>
      </c>
      <c r="C318" s="2">
        <v>0.5</v>
      </c>
      <c r="D318" s="46">
        <v>40</v>
      </c>
      <c r="E318" s="280">
        <v>17.8</v>
      </c>
      <c r="F318" s="280">
        <f>[2]!ESHOP_PRICE(E318)</f>
        <v>20</v>
      </c>
    </row>
    <row r="319" spans="1:6">
      <c r="A319" s="49" t="s">
        <v>7150</v>
      </c>
      <c r="B319" s="3">
        <v>6</v>
      </c>
      <c r="C319" s="2">
        <v>0.7</v>
      </c>
      <c r="D319" s="46">
        <v>47</v>
      </c>
      <c r="E319" s="280">
        <v>32</v>
      </c>
      <c r="F319" s="280">
        <f>[2]!ESHOP_PRICE(E319)</f>
        <v>35.200000000000003</v>
      </c>
    </row>
    <row r="320" spans="1:6">
      <c r="A320" s="49" t="s">
        <v>7153</v>
      </c>
      <c r="B320" s="3">
        <v>6</v>
      </c>
      <c r="C320" s="2">
        <v>0.7</v>
      </c>
      <c r="D320" s="46">
        <v>47</v>
      </c>
      <c r="E320" s="280">
        <v>28.35</v>
      </c>
      <c r="F320" s="280">
        <f>[2]!ESHOP_PRICE(E320)</f>
        <v>31.200000000000003</v>
      </c>
    </row>
    <row r="321" spans="1:6">
      <c r="A321" s="49" t="s">
        <v>7198</v>
      </c>
      <c r="B321" s="3">
        <v>6</v>
      </c>
      <c r="C321" s="2">
        <v>1</v>
      </c>
      <c r="D321" s="46">
        <v>46</v>
      </c>
      <c r="E321" s="280">
        <v>31.5</v>
      </c>
      <c r="F321" s="280">
        <f>[2]!ESHOP_PRICE(E321)</f>
        <v>34.700000000000003</v>
      </c>
    </row>
    <row r="322" spans="1:6">
      <c r="A322" s="49" t="s">
        <v>7201</v>
      </c>
      <c r="B322" s="3">
        <v>6</v>
      </c>
      <c r="C322" s="2">
        <v>0.7</v>
      </c>
      <c r="D322" s="46">
        <v>46</v>
      </c>
      <c r="E322" s="280">
        <v>27.35</v>
      </c>
      <c r="F322" s="280">
        <f>[2]!ESHOP_PRICE(E322)</f>
        <v>30.200000000000003</v>
      </c>
    </row>
    <row r="323" spans="1:6">
      <c r="A323" s="49" t="s">
        <v>7207</v>
      </c>
      <c r="B323" s="3">
        <v>6</v>
      </c>
      <c r="C323" s="2">
        <v>0.7</v>
      </c>
      <c r="D323" s="46">
        <v>37.5</v>
      </c>
      <c r="E323" s="280">
        <v>22.900000000000002</v>
      </c>
      <c r="F323" s="280">
        <f>[2]!ESHOP_PRICE(E323)</f>
        <v>25.45</v>
      </c>
    </row>
    <row r="324" spans="1:6">
      <c r="A324" s="49" t="s">
        <v>7226</v>
      </c>
      <c r="B324" s="3">
        <v>4</v>
      </c>
      <c r="C324" s="2">
        <v>0.7</v>
      </c>
      <c r="D324" s="46">
        <v>47.6</v>
      </c>
      <c r="E324" s="280">
        <v>35.35</v>
      </c>
      <c r="F324" s="280">
        <f>[2]!ESHOP_PRICE(E324)</f>
        <v>38.9</v>
      </c>
    </row>
    <row r="325" spans="1:6">
      <c r="A325" s="49" t="s">
        <v>7246</v>
      </c>
      <c r="B325" s="3">
        <v>20</v>
      </c>
      <c r="C325" s="2">
        <v>0.05</v>
      </c>
      <c r="D325" s="46">
        <v>40</v>
      </c>
      <c r="E325" s="280">
        <v>4.55</v>
      </c>
      <c r="F325" s="280">
        <f>[2]!ESHOP_PRICE(E325)</f>
        <v>5.75</v>
      </c>
    </row>
    <row r="326" spans="1:6">
      <c r="A326" s="49" t="s">
        <v>7252</v>
      </c>
      <c r="B326" s="3">
        <v>6</v>
      </c>
      <c r="C326" s="2">
        <v>0.7</v>
      </c>
      <c r="D326" s="46">
        <v>41.4</v>
      </c>
      <c r="E326" s="280">
        <v>17.600000000000001</v>
      </c>
      <c r="F326" s="280">
        <f>[2]!ESHOP_PRICE(E326)</f>
        <v>19.8</v>
      </c>
    </row>
    <row r="327" spans="1:6">
      <c r="A327" s="49" t="s">
        <v>7334</v>
      </c>
      <c r="B327" s="3">
        <v>6</v>
      </c>
      <c r="C327" s="2">
        <v>0.7</v>
      </c>
      <c r="D327" s="46">
        <v>47</v>
      </c>
      <c r="E327" s="280">
        <v>35.950000000000003</v>
      </c>
      <c r="F327" s="280">
        <f>[2]!ESHOP_PRICE(E327)</f>
        <v>39.5</v>
      </c>
    </row>
    <row r="328" spans="1:6">
      <c r="A328" s="49" t="s">
        <v>7448</v>
      </c>
      <c r="B328" s="3">
        <v>6</v>
      </c>
      <c r="C328" s="2">
        <v>0.5</v>
      </c>
      <c r="D328" s="46">
        <v>40</v>
      </c>
      <c r="E328" s="280">
        <v>22.150000000000002</v>
      </c>
      <c r="F328" s="280">
        <f>[2]!ESHOP_PRICE(E328)</f>
        <v>24.7</v>
      </c>
    </row>
    <row r="329" spans="1:6">
      <c r="A329" s="49" t="s">
        <v>26317</v>
      </c>
      <c r="B329" s="3">
        <v>6</v>
      </c>
      <c r="C329" s="2">
        <v>0.5</v>
      </c>
      <c r="D329" s="46">
        <v>40</v>
      </c>
      <c r="E329" s="280">
        <v>23.35</v>
      </c>
      <c r="F329" s="280">
        <f>[2]!ESHOP_PRICE(E329)</f>
        <v>25.900000000000002</v>
      </c>
    </row>
    <row r="330" spans="1:6">
      <c r="A330" s="49" t="s">
        <v>7463</v>
      </c>
      <c r="B330" s="3">
        <v>6</v>
      </c>
      <c r="C330" s="2">
        <v>0.7</v>
      </c>
      <c r="D330" s="46">
        <v>40</v>
      </c>
      <c r="E330" s="280">
        <v>24.35</v>
      </c>
      <c r="F330" s="280">
        <f>[2]!ESHOP_PRICE(E330)</f>
        <v>26.900000000000002</v>
      </c>
    </row>
    <row r="331" spans="1:6">
      <c r="A331" s="49" t="s">
        <v>7475</v>
      </c>
      <c r="B331" s="3">
        <v>6</v>
      </c>
      <c r="C331" s="2">
        <v>1</v>
      </c>
      <c r="D331" s="46">
        <v>42.5</v>
      </c>
      <c r="E331" s="280">
        <v>21.6</v>
      </c>
      <c r="F331" s="280">
        <f>[2]!ESHOP_PRICE(E331)</f>
        <v>24.150000000000002</v>
      </c>
    </row>
    <row r="332" spans="1:6">
      <c r="A332" s="49" t="s">
        <v>26292</v>
      </c>
      <c r="B332" s="3">
        <v>6</v>
      </c>
      <c r="C332" s="2">
        <v>0.7</v>
      </c>
      <c r="D332" s="46">
        <v>40</v>
      </c>
      <c r="E332" s="280">
        <v>26.200000000000003</v>
      </c>
      <c r="F332" s="280">
        <f>[2]!ESHOP_PRICE(E332)</f>
        <v>29.05</v>
      </c>
    </row>
    <row r="333" spans="1:6">
      <c r="A333" s="49" t="s">
        <v>7533</v>
      </c>
      <c r="B333" s="3">
        <v>6</v>
      </c>
      <c r="C333" s="2">
        <v>0.5</v>
      </c>
      <c r="D333" s="46">
        <v>45.8</v>
      </c>
      <c r="E333" s="280">
        <v>22.5</v>
      </c>
      <c r="F333" s="280">
        <f>[2]!ESHOP_PRICE(E333)</f>
        <v>25.05</v>
      </c>
    </row>
    <row r="334" spans="1:6">
      <c r="A334" s="49" t="s">
        <v>7557</v>
      </c>
      <c r="B334" s="3">
        <v>6</v>
      </c>
      <c r="C334" s="2">
        <v>0.7</v>
      </c>
      <c r="D334" s="46">
        <v>47</v>
      </c>
      <c r="E334" s="280">
        <v>28.650000000000002</v>
      </c>
      <c r="F334" s="280">
        <f>[2]!ESHOP_PRICE(E334)</f>
        <v>31.5</v>
      </c>
    </row>
    <row r="335" spans="1:6">
      <c r="A335" s="49" t="s">
        <v>7611</v>
      </c>
      <c r="B335" s="3">
        <v>12</v>
      </c>
      <c r="C335" s="2">
        <v>0.05</v>
      </c>
      <c r="D335" s="46">
        <v>40</v>
      </c>
      <c r="E335" s="280">
        <v>7.25</v>
      </c>
      <c r="F335" s="280">
        <f>[2]!ESHOP_PRICE(E335)</f>
        <v>8.6</v>
      </c>
    </row>
    <row r="336" spans="1:6">
      <c r="A336" s="49" t="s">
        <v>26554</v>
      </c>
      <c r="B336" s="3">
        <v>6</v>
      </c>
      <c r="C336" s="2">
        <v>0.5</v>
      </c>
      <c r="D336" s="46">
        <v>40</v>
      </c>
      <c r="E336" s="280">
        <v>26.400000000000002</v>
      </c>
      <c r="F336" s="280">
        <f>[2]!ESHOP_PRICE(E336)</f>
        <v>29.25</v>
      </c>
    </row>
    <row r="337" spans="1:6">
      <c r="A337" s="49" t="s">
        <v>7616</v>
      </c>
      <c r="B337" s="3">
        <v>5</v>
      </c>
      <c r="C337" s="2">
        <v>0.7</v>
      </c>
      <c r="D337" s="46">
        <v>40</v>
      </c>
      <c r="E337" s="280">
        <v>45.1</v>
      </c>
      <c r="F337" s="280">
        <f>[2]!ESHOP_PRICE(E337)</f>
        <v>49.4</v>
      </c>
    </row>
    <row r="338" spans="1:6">
      <c r="A338" s="49" t="s">
        <v>26375</v>
      </c>
      <c r="B338" s="3">
        <v>6</v>
      </c>
      <c r="C338" s="2">
        <v>0.5</v>
      </c>
      <c r="D338" s="46">
        <v>45</v>
      </c>
      <c r="E338" s="280">
        <v>35.25</v>
      </c>
      <c r="F338" s="280">
        <f>[2]!ESHOP_PRICE(E338)</f>
        <v>38.799999999999997</v>
      </c>
    </row>
    <row r="339" spans="1:6">
      <c r="A339" s="49" t="s">
        <v>26376</v>
      </c>
      <c r="B339" s="3">
        <v>6</v>
      </c>
      <c r="C339" s="2">
        <v>0.5</v>
      </c>
      <c r="D339" s="46">
        <v>45</v>
      </c>
      <c r="E339" s="280">
        <v>35.85</v>
      </c>
      <c r="F339" s="280">
        <f>[2]!ESHOP_PRICE(E339)</f>
        <v>39.4</v>
      </c>
    </row>
    <row r="340" spans="1:6">
      <c r="A340" s="49" t="s">
        <v>26318</v>
      </c>
      <c r="B340" s="3">
        <v>6</v>
      </c>
      <c r="C340" s="2">
        <v>0.5</v>
      </c>
      <c r="D340" s="46">
        <v>40</v>
      </c>
      <c r="E340" s="280">
        <v>23.35</v>
      </c>
      <c r="F340" s="280">
        <f>[2]!ESHOP_PRICE(E340)</f>
        <v>25.900000000000002</v>
      </c>
    </row>
    <row r="341" spans="1:6">
      <c r="A341" s="49" t="s">
        <v>7619</v>
      </c>
      <c r="B341" s="3">
        <v>6</v>
      </c>
      <c r="C341" s="2">
        <v>0.7</v>
      </c>
      <c r="D341" s="46">
        <v>40</v>
      </c>
      <c r="E341" s="280">
        <v>28</v>
      </c>
      <c r="F341" s="280">
        <f>[2]!ESHOP_PRICE(E341)</f>
        <v>30.85</v>
      </c>
    </row>
    <row r="342" spans="1:6">
      <c r="A342" s="49" t="s">
        <v>7758</v>
      </c>
      <c r="B342" s="3">
        <v>6</v>
      </c>
      <c r="C342" s="2">
        <v>0.7</v>
      </c>
      <c r="D342" s="46">
        <v>42</v>
      </c>
      <c r="E342" s="280">
        <v>24.900000000000002</v>
      </c>
      <c r="F342" s="280">
        <f>[2]!ESHOP_PRICE(E342)</f>
        <v>27.45</v>
      </c>
    </row>
    <row r="343" spans="1:6">
      <c r="A343" s="49" t="s">
        <v>7761</v>
      </c>
      <c r="B343" s="3">
        <v>6</v>
      </c>
      <c r="C343" s="2">
        <v>0.7</v>
      </c>
      <c r="D343" s="46">
        <v>42</v>
      </c>
      <c r="E343" s="280">
        <v>22.900000000000002</v>
      </c>
      <c r="F343" s="280">
        <f>[2]!ESHOP_PRICE(E343)</f>
        <v>25.45</v>
      </c>
    </row>
    <row r="344" spans="1:6">
      <c r="A344" s="49" t="s">
        <v>7766</v>
      </c>
      <c r="B344" s="3">
        <v>6</v>
      </c>
      <c r="C344" s="2">
        <v>0.7</v>
      </c>
      <c r="D344" s="46">
        <v>57.1</v>
      </c>
      <c r="E344" s="280">
        <v>26.5</v>
      </c>
      <c r="F344" s="280">
        <f>[2]!ESHOP_PRICE(E344)</f>
        <v>29.35</v>
      </c>
    </row>
    <row r="345" spans="1:6">
      <c r="A345" s="49" t="s">
        <v>7769</v>
      </c>
      <c r="B345" s="3">
        <v>6</v>
      </c>
      <c r="C345" s="2">
        <v>0.7</v>
      </c>
      <c r="D345" s="46">
        <v>42</v>
      </c>
      <c r="E345" s="280">
        <v>17.850000000000001</v>
      </c>
      <c r="F345" s="280">
        <f>[2]!ESHOP_PRICE(E345)</f>
        <v>20.05</v>
      </c>
    </row>
    <row r="346" spans="1:6">
      <c r="A346" s="49" t="s">
        <v>7772</v>
      </c>
      <c r="B346" s="3">
        <v>6</v>
      </c>
      <c r="C346" s="2">
        <v>0.5</v>
      </c>
      <c r="D346" s="46">
        <v>29</v>
      </c>
      <c r="E346" s="280">
        <v>18.350000000000001</v>
      </c>
      <c r="F346" s="280">
        <f>[2]!ESHOP_PRICE(E346)</f>
        <v>20.55</v>
      </c>
    </row>
    <row r="347" spans="1:6">
      <c r="A347" s="49" t="s">
        <v>7793</v>
      </c>
      <c r="B347" s="3">
        <v>6</v>
      </c>
      <c r="C347" s="2">
        <v>0.7</v>
      </c>
      <c r="D347" s="46">
        <v>25</v>
      </c>
      <c r="E347" s="280">
        <v>11.4</v>
      </c>
      <c r="F347" s="280">
        <f>[2]!ESHOP_PRICE(E347)</f>
        <v>13.05</v>
      </c>
    </row>
    <row r="348" spans="1:6">
      <c r="A348" s="49" t="s">
        <v>7829</v>
      </c>
      <c r="B348" s="3">
        <v>6</v>
      </c>
      <c r="C348" s="2">
        <v>0.7</v>
      </c>
      <c r="D348" s="46">
        <v>47</v>
      </c>
      <c r="E348" s="280">
        <v>13.8</v>
      </c>
      <c r="F348" s="280">
        <f>[2]!ESHOP_PRICE(E348)</f>
        <v>15.65</v>
      </c>
    </row>
    <row r="349" spans="1:6">
      <c r="A349" s="49" t="s">
        <v>7966</v>
      </c>
      <c r="B349" s="3">
        <v>6</v>
      </c>
      <c r="C349" s="2">
        <v>0.7</v>
      </c>
      <c r="D349" s="46">
        <v>41.5</v>
      </c>
      <c r="E349" s="280">
        <v>19.3</v>
      </c>
      <c r="F349" s="280">
        <f>[2]!ESHOP_PRICE(E349)</f>
        <v>21.5</v>
      </c>
    </row>
    <row r="350" spans="1:6">
      <c r="A350" s="49" t="s">
        <v>7975</v>
      </c>
      <c r="B350" s="3">
        <v>12</v>
      </c>
      <c r="C350" s="2">
        <v>0.05</v>
      </c>
      <c r="D350" s="46">
        <v>40</v>
      </c>
      <c r="E350" s="280">
        <v>4.9000000000000004</v>
      </c>
      <c r="F350" s="280">
        <f>[2]!ESHOP_PRICE(E350)</f>
        <v>6.1000000000000005</v>
      </c>
    </row>
    <row r="351" spans="1:6">
      <c r="A351" s="49" t="s">
        <v>19211</v>
      </c>
      <c r="B351" s="3">
        <v>6</v>
      </c>
      <c r="C351" s="2">
        <v>0.7</v>
      </c>
      <c r="D351" s="46">
        <v>40</v>
      </c>
      <c r="E351" s="280">
        <v>26.8</v>
      </c>
      <c r="F351" s="280">
        <f>[2]!ESHOP_PRICE(E351)</f>
        <v>29.650000000000002</v>
      </c>
    </row>
    <row r="352" spans="1:6">
      <c r="A352" s="49" t="s">
        <v>8025</v>
      </c>
      <c r="B352" s="3">
        <v>6</v>
      </c>
      <c r="C352" s="2">
        <v>1</v>
      </c>
      <c r="D352" s="46">
        <v>40</v>
      </c>
      <c r="E352" s="280">
        <v>15.8</v>
      </c>
      <c r="F352" s="280">
        <f>[2]!ESHOP_PRICE(E352)</f>
        <v>17.850000000000001</v>
      </c>
    </row>
    <row r="353" spans="1:6">
      <c r="A353" s="49" t="s">
        <v>8135</v>
      </c>
      <c r="B353" s="3">
        <v>6</v>
      </c>
      <c r="C353" s="2">
        <v>0.7</v>
      </c>
      <c r="D353" s="46">
        <v>40</v>
      </c>
      <c r="E353" s="280">
        <v>25.900000000000002</v>
      </c>
      <c r="F353" s="280">
        <f>[2]!ESHOP_PRICE(E353)</f>
        <v>28.75</v>
      </c>
    </row>
    <row r="354" spans="1:6">
      <c r="A354" s="49" t="s">
        <v>8138</v>
      </c>
      <c r="B354" s="3">
        <v>6</v>
      </c>
      <c r="C354" s="2">
        <v>0.5</v>
      </c>
      <c r="D354" s="46">
        <v>57</v>
      </c>
      <c r="E354" s="280">
        <v>26.05</v>
      </c>
      <c r="F354" s="280">
        <f>[2]!ESHOP_PRICE(E354)</f>
        <v>28.900000000000002</v>
      </c>
    </row>
    <row r="355" spans="1:6">
      <c r="A355" s="49" t="s">
        <v>8141</v>
      </c>
      <c r="B355" s="3">
        <v>6</v>
      </c>
      <c r="C355" s="2">
        <v>0.7</v>
      </c>
      <c r="D355" s="46">
        <v>38</v>
      </c>
      <c r="E355" s="280">
        <v>27.55</v>
      </c>
      <c r="F355" s="280">
        <f>[2]!ESHOP_PRICE(E355)</f>
        <v>30.400000000000002</v>
      </c>
    </row>
    <row r="356" spans="1:6">
      <c r="A356" s="49" t="s">
        <v>8155</v>
      </c>
      <c r="B356" s="3">
        <v>6</v>
      </c>
      <c r="C356" s="2">
        <v>0.7</v>
      </c>
      <c r="D356" s="46">
        <v>27</v>
      </c>
      <c r="E356" s="280">
        <v>26.55</v>
      </c>
      <c r="F356" s="280">
        <f>[2]!ESHOP_PRICE(E356)</f>
        <v>29.400000000000002</v>
      </c>
    </row>
    <row r="357" spans="1:6">
      <c r="A357" s="49" t="s">
        <v>8389</v>
      </c>
      <c r="B357" s="3">
        <v>6</v>
      </c>
      <c r="C357" s="2">
        <v>0.7</v>
      </c>
      <c r="D357" s="46">
        <v>43</v>
      </c>
      <c r="E357" s="280">
        <v>24.650000000000002</v>
      </c>
      <c r="F357" s="280">
        <f>[2]!ESHOP_PRICE(E357)</f>
        <v>27.2</v>
      </c>
    </row>
    <row r="358" spans="1:6">
      <c r="A358" s="49" t="s">
        <v>8414</v>
      </c>
      <c r="B358" s="3">
        <v>6</v>
      </c>
      <c r="C358" s="2">
        <v>0.7</v>
      </c>
      <c r="D358" s="46">
        <v>43</v>
      </c>
      <c r="E358" s="280">
        <v>34.1</v>
      </c>
      <c r="F358" s="280">
        <f>[2]!ESHOP_PRICE(E358)</f>
        <v>37.300000000000004</v>
      </c>
    </row>
    <row r="359" spans="1:6">
      <c r="A359" s="49" t="s">
        <v>26463</v>
      </c>
      <c r="B359" s="3">
        <v>6</v>
      </c>
      <c r="C359" s="2">
        <v>0.7</v>
      </c>
      <c r="D359" s="46">
        <v>42.3</v>
      </c>
      <c r="E359" s="280">
        <v>31.900000000000002</v>
      </c>
      <c r="F359" s="280">
        <f>[2]!ESHOP_PRICE(E359)</f>
        <v>35.1</v>
      </c>
    </row>
    <row r="360" spans="1:6">
      <c r="A360" s="49" t="s">
        <v>26464</v>
      </c>
      <c r="B360" s="3">
        <v>6</v>
      </c>
      <c r="C360" s="2">
        <v>0.7</v>
      </c>
      <c r="D360" s="46">
        <v>57</v>
      </c>
      <c r="E360" s="280">
        <v>35.65</v>
      </c>
      <c r="F360" s="280">
        <f>[2]!ESHOP_PRICE(E360)</f>
        <v>39.199999999999996</v>
      </c>
    </row>
    <row r="361" spans="1:6">
      <c r="A361" s="49" t="s">
        <v>26320</v>
      </c>
      <c r="B361" s="3">
        <v>6</v>
      </c>
      <c r="C361" s="2">
        <v>0.5</v>
      </c>
      <c r="D361" s="46">
        <v>40</v>
      </c>
      <c r="E361" s="280">
        <v>26.35</v>
      </c>
      <c r="F361" s="280">
        <f>[2]!ESHOP_PRICE(E361)</f>
        <v>29.200000000000003</v>
      </c>
    </row>
    <row r="362" spans="1:6">
      <c r="A362" s="49" t="s">
        <v>26299</v>
      </c>
      <c r="B362" s="3">
        <v>6</v>
      </c>
      <c r="C362" s="2">
        <v>0.7</v>
      </c>
      <c r="D362" s="46">
        <v>40</v>
      </c>
      <c r="E362" s="280">
        <v>14.600000000000001</v>
      </c>
      <c r="F362" s="280">
        <f>[2]!ESHOP_PRICE(E362)</f>
        <v>16.45</v>
      </c>
    </row>
    <row r="363" spans="1:6">
      <c r="A363" s="49" t="s">
        <v>8746</v>
      </c>
      <c r="B363" s="3">
        <v>96</v>
      </c>
      <c r="C363" s="2">
        <v>0.05</v>
      </c>
      <c r="D363" s="46">
        <v>43</v>
      </c>
      <c r="E363" s="280">
        <v>5.1000000000000005</v>
      </c>
      <c r="F363" s="280">
        <f>[2]!ESHOP_PRICE(E363)</f>
        <v>6.4499999999999993</v>
      </c>
    </row>
    <row r="364" spans="1:6">
      <c r="A364" s="49" t="s">
        <v>19213</v>
      </c>
      <c r="B364" s="3">
        <v>6</v>
      </c>
      <c r="C364" s="2">
        <v>0.7</v>
      </c>
      <c r="D364" s="46">
        <v>43</v>
      </c>
      <c r="E364" s="280">
        <v>30.6</v>
      </c>
      <c r="F364" s="280">
        <f>[2]!ESHOP_PRICE(E364)</f>
        <v>33.800000000000004</v>
      </c>
    </row>
    <row r="365" spans="1:6">
      <c r="A365" s="49" t="s">
        <v>8751</v>
      </c>
      <c r="B365" s="3">
        <v>6</v>
      </c>
      <c r="C365" s="2">
        <v>0.7</v>
      </c>
      <c r="D365" s="46">
        <v>43</v>
      </c>
      <c r="E365" s="280">
        <v>30.6</v>
      </c>
      <c r="F365" s="280">
        <f>[2]!ESHOP_PRICE(E365)</f>
        <v>33.800000000000004</v>
      </c>
    </row>
    <row r="366" spans="1:6">
      <c r="A366" s="49" t="s">
        <v>8754</v>
      </c>
      <c r="B366" s="3">
        <v>6</v>
      </c>
      <c r="C366" s="2">
        <v>0.7</v>
      </c>
      <c r="D366" s="46">
        <v>40.4</v>
      </c>
      <c r="E366" s="280">
        <v>20.75</v>
      </c>
      <c r="F366" s="280">
        <f>[2]!ESHOP_PRICE(E366)</f>
        <v>23.3</v>
      </c>
    </row>
    <row r="367" spans="1:6">
      <c r="A367" s="49" t="s">
        <v>8757</v>
      </c>
      <c r="B367" s="3">
        <v>6</v>
      </c>
      <c r="C367" s="2">
        <v>0.7</v>
      </c>
      <c r="D367" s="46">
        <v>41.6</v>
      </c>
      <c r="E367" s="280">
        <v>21.75</v>
      </c>
      <c r="F367" s="280">
        <f>[2]!ESHOP_PRICE(E367)</f>
        <v>24.3</v>
      </c>
    </row>
    <row r="368" spans="1:6">
      <c r="A368" s="49" t="s">
        <v>8760</v>
      </c>
      <c r="B368" s="3">
        <v>6</v>
      </c>
      <c r="C368" s="2">
        <v>0.5</v>
      </c>
      <c r="D368" s="46">
        <v>29</v>
      </c>
      <c r="E368" s="280">
        <v>28.75</v>
      </c>
      <c r="F368" s="280">
        <f>[2]!ESHOP_PRICE(E368)</f>
        <v>31.6</v>
      </c>
    </row>
    <row r="369" spans="1:6">
      <c r="A369" s="49" t="s">
        <v>8763</v>
      </c>
      <c r="B369" s="3">
        <v>6</v>
      </c>
      <c r="C369" s="2">
        <v>0.7</v>
      </c>
      <c r="D369" s="46">
        <v>40</v>
      </c>
      <c r="E369" s="280">
        <v>32.25</v>
      </c>
      <c r="F369" s="280">
        <f>[2]!ESHOP_PRICE(E369)</f>
        <v>35.450000000000003</v>
      </c>
    </row>
    <row r="370" spans="1:6">
      <c r="A370" s="49" t="s">
        <v>8765</v>
      </c>
      <c r="B370" s="3">
        <v>10</v>
      </c>
      <c r="C370" s="2">
        <v>0.7</v>
      </c>
      <c r="D370" s="46">
        <v>40</v>
      </c>
      <c r="E370" s="280">
        <v>49.300000000000004</v>
      </c>
      <c r="F370" s="280">
        <f>[2]!ESHOP_PRICE(E370)</f>
        <v>53.599999999999994</v>
      </c>
    </row>
    <row r="371" spans="1:6">
      <c r="A371" s="49" t="s">
        <v>8767</v>
      </c>
      <c r="B371" s="3">
        <v>5</v>
      </c>
      <c r="C371" s="2">
        <v>0.7</v>
      </c>
      <c r="D371" s="46">
        <v>40</v>
      </c>
      <c r="E371" s="280">
        <v>84.7</v>
      </c>
      <c r="F371" s="280">
        <f>[2]!ESHOP_PRICE(E371)</f>
        <v>91.350000000000009</v>
      </c>
    </row>
    <row r="372" spans="1:6">
      <c r="A372" s="49" t="s">
        <v>8790</v>
      </c>
      <c r="B372" s="3">
        <v>6</v>
      </c>
      <c r="C372" s="2">
        <v>0.7</v>
      </c>
      <c r="D372" s="46">
        <v>43</v>
      </c>
      <c r="E372" s="280">
        <v>33.15</v>
      </c>
      <c r="F372" s="280">
        <f>[2]!ESHOP_PRICE(E372)</f>
        <v>36.35</v>
      </c>
    </row>
    <row r="373" spans="1:6">
      <c r="A373" s="49" t="s">
        <v>8793</v>
      </c>
      <c r="B373" s="3">
        <v>6</v>
      </c>
      <c r="C373" s="2">
        <v>0.7</v>
      </c>
      <c r="D373" s="46">
        <v>43</v>
      </c>
      <c r="E373" s="280">
        <v>33.15</v>
      </c>
      <c r="F373" s="280">
        <f>[2]!ESHOP_PRICE(E373)</f>
        <v>36.35</v>
      </c>
    </row>
    <row r="374" spans="1:6">
      <c r="A374" s="49" t="s">
        <v>8796</v>
      </c>
      <c r="B374" s="3">
        <v>6</v>
      </c>
      <c r="C374" s="2">
        <v>0.7</v>
      </c>
      <c r="D374" s="46">
        <v>43</v>
      </c>
      <c r="E374" s="280">
        <v>33.15</v>
      </c>
      <c r="F374" s="280">
        <f>[2]!ESHOP_PRICE(E374)</f>
        <v>36.35</v>
      </c>
    </row>
    <row r="375" spans="1:6">
      <c r="A375" s="49" t="s">
        <v>26466</v>
      </c>
      <c r="B375" s="3">
        <v>6</v>
      </c>
      <c r="C375" s="2">
        <v>0.7</v>
      </c>
      <c r="D375" s="46">
        <v>41.8</v>
      </c>
      <c r="E375" s="280">
        <v>23.900000000000002</v>
      </c>
      <c r="F375" s="280">
        <f>[2]!ESHOP_PRICE(E375)</f>
        <v>26.45</v>
      </c>
    </row>
    <row r="376" spans="1:6">
      <c r="A376" s="49" t="s">
        <v>8799</v>
      </c>
      <c r="B376" s="3">
        <v>6</v>
      </c>
      <c r="C376" s="2">
        <v>0.7</v>
      </c>
      <c r="D376" s="46">
        <v>41.8</v>
      </c>
      <c r="E376" s="280">
        <v>28.200000000000003</v>
      </c>
      <c r="F376" s="280">
        <f>[2]!ESHOP_PRICE(E376)</f>
        <v>31.05</v>
      </c>
    </row>
    <row r="377" spans="1:6">
      <c r="A377" s="49" t="s">
        <v>8869</v>
      </c>
      <c r="B377" s="3">
        <v>6</v>
      </c>
      <c r="C377" s="2">
        <v>0.7</v>
      </c>
      <c r="D377" s="46">
        <v>20</v>
      </c>
      <c r="E377" s="280">
        <v>23.5</v>
      </c>
      <c r="F377" s="280">
        <f>[2]!ESHOP_PRICE(E377)</f>
        <v>26.05</v>
      </c>
    </row>
    <row r="378" spans="1:6">
      <c r="A378" s="49" t="s">
        <v>9168</v>
      </c>
      <c r="B378" s="3">
        <v>6</v>
      </c>
      <c r="C378" s="2">
        <v>0.7</v>
      </c>
      <c r="D378" s="46">
        <v>43</v>
      </c>
      <c r="E378" s="280">
        <v>20.650000000000002</v>
      </c>
      <c r="F378" s="280">
        <f>[2]!ESHOP_PRICE(E378)</f>
        <v>23.2</v>
      </c>
    </row>
    <row r="379" spans="1:6">
      <c r="A379" s="49" t="s">
        <v>26394</v>
      </c>
      <c r="B379" s="3">
        <v>6</v>
      </c>
      <c r="C379" s="2">
        <v>1</v>
      </c>
      <c r="D379" s="46">
        <v>43</v>
      </c>
      <c r="E379" s="280">
        <v>28.700000000000003</v>
      </c>
      <c r="F379" s="280">
        <f>[2]!ESHOP_PRICE(E379)</f>
        <v>31.55</v>
      </c>
    </row>
    <row r="380" spans="1:6">
      <c r="A380" s="49" t="s">
        <v>9298</v>
      </c>
      <c r="B380" s="3">
        <v>6</v>
      </c>
      <c r="C380" s="2">
        <v>0.7</v>
      </c>
      <c r="D380" s="46">
        <v>42</v>
      </c>
      <c r="E380" s="280">
        <v>26.55</v>
      </c>
      <c r="F380" s="280">
        <f>[2]!ESHOP_PRICE(E380)</f>
        <v>29.400000000000002</v>
      </c>
    </row>
    <row r="381" spans="1:6">
      <c r="A381" s="49" t="s">
        <v>9408</v>
      </c>
      <c r="B381" s="3">
        <v>6</v>
      </c>
      <c r="C381" s="2">
        <v>0.7</v>
      </c>
      <c r="D381" s="46">
        <v>37.5</v>
      </c>
      <c r="E381" s="280">
        <v>17.75</v>
      </c>
      <c r="F381" s="280">
        <f>[2]!ESHOP_PRICE(E381)</f>
        <v>19.95</v>
      </c>
    </row>
    <row r="382" spans="1:6">
      <c r="A382" s="49" t="s">
        <v>9441</v>
      </c>
      <c r="B382" s="3">
        <v>12</v>
      </c>
      <c r="C382" s="2">
        <v>1</v>
      </c>
      <c r="D382" s="46">
        <v>46</v>
      </c>
      <c r="E382" s="280">
        <v>31.5</v>
      </c>
      <c r="F382" s="280">
        <f>[2]!ESHOP_PRICE(E382)</f>
        <v>34.700000000000003</v>
      </c>
    </row>
    <row r="383" spans="1:6">
      <c r="A383" s="49" t="s">
        <v>9446</v>
      </c>
      <c r="B383" s="3">
        <v>6</v>
      </c>
      <c r="C383" s="2">
        <v>0.7</v>
      </c>
      <c r="D383" s="46">
        <v>24</v>
      </c>
      <c r="E383" s="280">
        <v>16.850000000000001</v>
      </c>
      <c r="F383" s="280">
        <f>[2]!ESHOP_PRICE(E383)</f>
        <v>18.900000000000002</v>
      </c>
    </row>
    <row r="384" spans="1:6">
      <c r="A384" s="49" t="s">
        <v>9455</v>
      </c>
      <c r="B384" s="3">
        <v>6</v>
      </c>
      <c r="C384" s="2">
        <v>0.7</v>
      </c>
      <c r="D384" s="46">
        <v>40</v>
      </c>
      <c r="E384" s="280">
        <v>26.150000000000002</v>
      </c>
      <c r="F384" s="280">
        <f>[2]!ESHOP_PRICE(E384)</f>
        <v>29</v>
      </c>
    </row>
    <row r="385" spans="1:6">
      <c r="A385" s="49" t="s">
        <v>9458</v>
      </c>
      <c r="B385" s="3">
        <v>6</v>
      </c>
      <c r="C385" s="2">
        <v>0.7</v>
      </c>
      <c r="D385" s="46">
        <v>43</v>
      </c>
      <c r="E385" s="280">
        <v>26.400000000000002</v>
      </c>
      <c r="F385" s="280">
        <f>[2]!ESHOP_PRICE(E385)</f>
        <v>29.25</v>
      </c>
    </row>
    <row r="386" spans="1:6">
      <c r="A386" s="49" t="s">
        <v>9461</v>
      </c>
      <c r="B386" s="3">
        <v>6</v>
      </c>
      <c r="C386" s="2">
        <v>0.7</v>
      </c>
      <c r="D386" s="46">
        <v>40</v>
      </c>
      <c r="E386" s="280">
        <v>26.150000000000002</v>
      </c>
      <c r="F386" s="280">
        <f>[2]!ESHOP_PRICE(E386)</f>
        <v>29</v>
      </c>
    </row>
    <row r="387" spans="1:6">
      <c r="A387" s="49" t="s">
        <v>9464</v>
      </c>
      <c r="B387" s="3">
        <v>6</v>
      </c>
      <c r="C387" s="2">
        <v>0.7</v>
      </c>
      <c r="D387" s="46">
        <v>40</v>
      </c>
      <c r="E387" s="280">
        <v>26.150000000000002</v>
      </c>
      <c r="F387" s="280">
        <f>[2]!ESHOP_PRICE(E387)</f>
        <v>29</v>
      </c>
    </row>
    <row r="388" spans="1:6">
      <c r="A388" s="49" t="s">
        <v>9467</v>
      </c>
      <c r="B388" s="3">
        <v>6</v>
      </c>
      <c r="C388" s="2">
        <v>0.7</v>
      </c>
      <c r="D388" s="46">
        <v>41</v>
      </c>
      <c r="E388" s="280">
        <v>26.200000000000003</v>
      </c>
      <c r="F388" s="280">
        <f>[2]!ESHOP_PRICE(E388)</f>
        <v>29.05</v>
      </c>
    </row>
    <row r="389" spans="1:6">
      <c r="A389" s="49" t="s">
        <v>9537</v>
      </c>
      <c r="B389" s="3">
        <v>6</v>
      </c>
      <c r="C389" s="2">
        <v>0.5</v>
      </c>
      <c r="D389" s="46">
        <v>42.9</v>
      </c>
      <c r="E389" s="280">
        <v>32.1</v>
      </c>
      <c r="F389" s="280">
        <f>[2]!ESHOP_PRICE(E389)</f>
        <v>35.300000000000004</v>
      </c>
    </row>
    <row r="390" spans="1:6">
      <c r="A390" s="49" t="s">
        <v>9612</v>
      </c>
      <c r="B390" s="3">
        <v>1</v>
      </c>
      <c r="C390" s="2">
        <v>3</v>
      </c>
      <c r="D390" s="46">
        <v>43</v>
      </c>
      <c r="E390" s="280">
        <v>186.55</v>
      </c>
      <c r="F390" s="280">
        <f>[2]!ESHOP_PRICE(E390)</f>
        <v>197.95000000000002</v>
      </c>
    </row>
    <row r="391" spans="1:6">
      <c r="A391" s="49" t="s">
        <v>9618</v>
      </c>
      <c r="B391" s="3">
        <v>3</v>
      </c>
      <c r="C391" s="2">
        <v>0.7</v>
      </c>
      <c r="D391" s="46">
        <v>43</v>
      </c>
      <c r="E391" s="280">
        <v>37.4</v>
      </c>
      <c r="F391" s="280">
        <f>[2]!ESHOP_PRICE(E391)</f>
        <v>40.949999999999996</v>
      </c>
    </row>
    <row r="392" spans="1:6">
      <c r="A392" s="49" t="s">
        <v>9764</v>
      </c>
      <c r="B392" s="3">
        <v>6</v>
      </c>
      <c r="C392" s="2">
        <v>0.7</v>
      </c>
      <c r="D392" s="46">
        <v>37.5</v>
      </c>
      <c r="E392" s="280">
        <v>27.200000000000003</v>
      </c>
      <c r="F392" s="280">
        <f>[2]!ESHOP_PRICE(E392)</f>
        <v>30.05</v>
      </c>
    </row>
    <row r="393" spans="1:6">
      <c r="A393" s="49" t="s">
        <v>9978</v>
      </c>
      <c r="B393" s="3">
        <v>6</v>
      </c>
      <c r="C393" s="2">
        <v>0.7</v>
      </c>
      <c r="D393" s="46">
        <v>40</v>
      </c>
      <c r="E393" s="280">
        <v>30.900000000000002</v>
      </c>
      <c r="F393" s="280">
        <f>[2]!ESHOP_PRICE(E393)</f>
        <v>34.1</v>
      </c>
    </row>
    <row r="394" spans="1:6">
      <c r="A394" s="49" t="s">
        <v>9984</v>
      </c>
      <c r="B394" s="3">
        <v>6</v>
      </c>
      <c r="C394" s="2">
        <v>0.7</v>
      </c>
      <c r="D394" s="46">
        <v>40</v>
      </c>
      <c r="E394" s="280">
        <v>30.900000000000002</v>
      </c>
      <c r="F394" s="280">
        <f>[2]!ESHOP_PRICE(E394)</f>
        <v>34.1</v>
      </c>
    </row>
    <row r="395" spans="1:6">
      <c r="A395" s="49" t="s">
        <v>26321</v>
      </c>
      <c r="B395" s="3">
        <v>6</v>
      </c>
      <c r="C395" s="2">
        <v>0.5</v>
      </c>
      <c r="D395" s="46">
        <v>40</v>
      </c>
      <c r="E395" s="280">
        <v>23.6</v>
      </c>
      <c r="F395" s="280">
        <f>[2]!ESHOP_PRICE(E395)</f>
        <v>26.150000000000002</v>
      </c>
    </row>
    <row r="396" spans="1:6">
      <c r="A396" s="49" t="s">
        <v>9997</v>
      </c>
      <c r="B396" s="3">
        <v>6</v>
      </c>
      <c r="C396" s="2">
        <v>0.5</v>
      </c>
      <c r="D396" s="46">
        <v>40</v>
      </c>
      <c r="E396" s="280">
        <v>23.6</v>
      </c>
      <c r="F396" s="280">
        <f>[2]!ESHOP_PRICE(E396)</f>
        <v>26.150000000000002</v>
      </c>
    </row>
    <row r="397" spans="1:6">
      <c r="A397" s="49" t="s">
        <v>10020</v>
      </c>
      <c r="B397" s="3">
        <v>6</v>
      </c>
      <c r="C397" s="2">
        <v>0.7</v>
      </c>
      <c r="D397" s="46">
        <v>41.5</v>
      </c>
      <c r="E397" s="280">
        <v>26.950000000000003</v>
      </c>
      <c r="F397" s="280">
        <f>[2]!ESHOP_PRICE(E397)</f>
        <v>29.8</v>
      </c>
    </row>
    <row r="398" spans="1:6">
      <c r="A398" s="49" t="s">
        <v>10023</v>
      </c>
      <c r="B398" s="3">
        <v>6</v>
      </c>
      <c r="C398" s="2">
        <v>0.5</v>
      </c>
      <c r="D398" s="46">
        <v>41.5</v>
      </c>
      <c r="E398" s="280">
        <v>27.1</v>
      </c>
      <c r="F398" s="280">
        <f>[2]!ESHOP_PRICE(E398)</f>
        <v>29.950000000000003</v>
      </c>
    </row>
    <row r="399" spans="1:6">
      <c r="A399" s="49" t="s">
        <v>10170</v>
      </c>
      <c r="B399" s="3">
        <v>6</v>
      </c>
      <c r="C399" s="2">
        <v>0.7</v>
      </c>
      <c r="D399" s="46">
        <v>40</v>
      </c>
      <c r="E399" s="280">
        <v>20.700000000000003</v>
      </c>
      <c r="F399" s="280">
        <f>[2]!ESHOP_PRICE(E399)</f>
        <v>23.25</v>
      </c>
    </row>
    <row r="400" spans="1:6">
      <c r="A400" s="49" t="s">
        <v>10185</v>
      </c>
      <c r="B400" s="3">
        <v>6</v>
      </c>
      <c r="C400" s="2">
        <v>0.7</v>
      </c>
      <c r="D400" s="46">
        <v>43</v>
      </c>
      <c r="E400" s="280">
        <v>17.650000000000002</v>
      </c>
      <c r="F400" s="280">
        <f>[2]!ESHOP_PRICE(E400)</f>
        <v>19.849999999999998</v>
      </c>
    </row>
    <row r="401" spans="1:6">
      <c r="A401" s="49" t="s">
        <v>10188</v>
      </c>
      <c r="B401" s="3">
        <v>6</v>
      </c>
      <c r="C401" s="2">
        <v>0.7</v>
      </c>
      <c r="D401" s="46">
        <v>41.3</v>
      </c>
      <c r="E401" s="280">
        <v>17.5</v>
      </c>
      <c r="F401" s="280">
        <f>[2]!ESHOP_PRICE(E401)</f>
        <v>19.7</v>
      </c>
    </row>
    <row r="402" spans="1:6">
      <c r="A402" s="49" t="s">
        <v>10191</v>
      </c>
      <c r="B402" s="3">
        <v>6</v>
      </c>
      <c r="C402" s="2">
        <v>0.7</v>
      </c>
      <c r="D402" s="46">
        <v>43</v>
      </c>
      <c r="E402" s="280">
        <v>17.650000000000002</v>
      </c>
      <c r="F402" s="280">
        <f>[2]!ESHOP_PRICE(E402)</f>
        <v>19.849999999999998</v>
      </c>
    </row>
    <row r="403" spans="1:6">
      <c r="A403" s="49" t="s">
        <v>10197</v>
      </c>
      <c r="B403" s="3">
        <v>6</v>
      </c>
      <c r="C403" s="2">
        <v>0.7</v>
      </c>
      <c r="D403" s="46">
        <v>47</v>
      </c>
      <c r="E403" s="280">
        <v>18.05</v>
      </c>
      <c r="F403" s="280">
        <f>[2]!ESHOP_PRICE(E403)</f>
        <v>20.25</v>
      </c>
    </row>
    <row r="404" spans="1:6">
      <c r="A404" s="49" t="s">
        <v>26532</v>
      </c>
      <c r="B404" s="3">
        <v>6</v>
      </c>
      <c r="C404" s="2">
        <v>0.7</v>
      </c>
      <c r="D404" s="46">
        <v>43</v>
      </c>
      <c r="E404" s="280">
        <v>17.650000000000002</v>
      </c>
      <c r="F404" s="280">
        <f>[2]!ESHOP_PRICE(E404)</f>
        <v>19.849999999999998</v>
      </c>
    </row>
    <row r="405" spans="1:6">
      <c r="A405" s="49" t="s">
        <v>10200</v>
      </c>
      <c r="B405" s="3">
        <v>6</v>
      </c>
      <c r="C405" s="2">
        <v>0.7</v>
      </c>
      <c r="D405" s="46">
        <v>43</v>
      </c>
      <c r="E405" s="280">
        <v>16.100000000000001</v>
      </c>
      <c r="F405" s="280">
        <f>[2]!ESHOP_PRICE(E405)</f>
        <v>18.150000000000002</v>
      </c>
    </row>
    <row r="406" spans="1:6">
      <c r="A406" s="49" t="s">
        <v>26533</v>
      </c>
      <c r="B406" s="3">
        <v>6</v>
      </c>
      <c r="C406" s="2">
        <v>0.7</v>
      </c>
      <c r="D406" s="46">
        <v>43</v>
      </c>
      <c r="E406" s="280">
        <v>17.650000000000002</v>
      </c>
      <c r="F406" s="280">
        <f>[2]!ESHOP_PRICE(E406)</f>
        <v>19.849999999999998</v>
      </c>
    </row>
    <row r="407" spans="1:6">
      <c r="A407" s="49" t="s">
        <v>10203</v>
      </c>
      <c r="B407" s="3">
        <v>6</v>
      </c>
      <c r="C407" s="2">
        <v>0.7</v>
      </c>
      <c r="D407" s="46">
        <v>43</v>
      </c>
      <c r="E407" s="280">
        <v>17.650000000000002</v>
      </c>
      <c r="F407" s="280">
        <f>[2]!ESHOP_PRICE(E407)</f>
        <v>19.849999999999998</v>
      </c>
    </row>
    <row r="408" spans="1:6">
      <c r="A408" s="49" t="s">
        <v>10206</v>
      </c>
      <c r="B408" s="3">
        <v>6</v>
      </c>
      <c r="C408" s="2">
        <v>0.7</v>
      </c>
      <c r="D408" s="46">
        <v>43</v>
      </c>
      <c r="E408" s="280">
        <v>17.650000000000002</v>
      </c>
      <c r="F408" s="280">
        <f>[2]!ESHOP_PRICE(E408)</f>
        <v>19.849999999999998</v>
      </c>
    </row>
    <row r="409" spans="1:6">
      <c r="A409" s="49" t="s">
        <v>10208</v>
      </c>
      <c r="B409" s="3">
        <v>6</v>
      </c>
      <c r="C409" s="2">
        <v>0.7</v>
      </c>
      <c r="D409" s="46">
        <v>43</v>
      </c>
      <c r="E409" s="280">
        <v>17.650000000000002</v>
      </c>
      <c r="F409" s="280">
        <f>[2]!ESHOP_PRICE(E409)</f>
        <v>19.849999999999998</v>
      </c>
    </row>
    <row r="410" spans="1:6">
      <c r="A410" s="49" t="s">
        <v>10209</v>
      </c>
      <c r="B410" s="3">
        <v>6</v>
      </c>
      <c r="C410" s="2">
        <v>0.7</v>
      </c>
      <c r="D410" s="46">
        <v>43</v>
      </c>
      <c r="E410" s="280">
        <v>17.650000000000002</v>
      </c>
      <c r="F410" s="280">
        <f>[2]!ESHOP_PRICE(E410)</f>
        <v>19.849999999999998</v>
      </c>
    </row>
    <row r="411" spans="1:6">
      <c r="A411" s="49" t="s">
        <v>10320</v>
      </c>
      <c r="B411" s="3">
        <v>6</v>
      </c>
      <c r="C411" s="2">
        <v>0.7</v>
      </c>
      <c r="D411" s="46">
        <v>40</v>
      </c>
      <c r="E411" s="280">
        <v>26.200000000000003</v>
      </c>
      <c r="F411" s="280">
        <f>[2]!ESHOP_PRICE(E411)</f>
        <v>29.05</v>
      </c>
    </row>
    <row r="412" spans="1:6">
      <c r="A412" s="49" t="s">
        <v>10323</v>
      </c>
      <c r="B412" s="3">
        <v>6</v>
      </c>
      <c r="C412" s="2">
        <v>0.7</v>
      </c>
      <c r="D412" s="46">
        <v>38</v>
      </c>
      <c r="E412" s="280">
        <v>14.450000000000001</v>
      </c>
      <c r="F412" s="280">
        <f>[2]!ESHOP_PRICE(E412)</f>
        <v>16.3</v>
      </c>
    </row>
    <row r="413" spans="1:6">
      <c r="A413" s="49" t="s">
        <v>10326</v>
      </c>
      <c r="B413" s="3">
        <v>6</v>
      </c>
      <c r="C413" s="2">
        <v>0.7</v>
      </c>
      <c r="D413" s="46">
        <v>38</v>
      </c>
      <c r="E413" s="280">
        <v>17.3</v>
      </c>
      <c r="F413" s="280">
        <f>[2]!ESHOP_PRICE(E413)</f>
        <v>19.350000000000001</v>
      </c>
    </row>
    <row r="414" spans="1:6">
      <c r="A414" s="49" t="s">
        <v>10329</v>
      </c>
      <c r="B414" s="3">
        <v>24</v>
      </c>
      <c r="C414" s="2">
        <v>0.05</v>
      </c>
      <c r="D414" s="46">
        <v>38</v>
      </c>
      <c r="E414" s="280">
        <v>4.6000000000000005</v>
      </c>
      <c r="F414" s="280">
        <f>[2]!ESHOP_PRICE(E414)</f>
        <v>5.8</v>
      </c>
    </row>
    <row r="415" spans="1:6">
      <c r="A415" s="49" t="s">
        <v>10465</v>
      </c>
      <c r="B415" s="3">
        <v>6</v>
      </c>
      <c r="C415" s="2">
        <v>1</v>
      </c>
      <c r="D415" s="46">
        <v>44.5</v>
      </c>
      <c r="E415" s="280">
        <v>21.3</v>
      </c>
      <c r="F415" s="280">
        <f>[2]!ESHOP_PRICE(E415)</f>
        <v>23.85</v>
      </c>
    </row>
    <row r="416" spans="1:6">
      <c r="A416" s="49" t="s">
        <v>10468</v>
      </c>
      <c r="B416" s="3">
        <v>6</v>
      </c>
      <c r="C416" s="2">
        <v>0.7</v>
      </c>
      <c r="D416" s="46">
        <v>44</v>
      </c>
      <c r="E416" s="280">
        <v>22.6</v>
      </c>
      <c r="F416" s="280">
        <f>[2]!ESHOP_PRICE(E416)</f>
        <v>25.150000000000002</v>
      </c>
    </row>
    <row r="417" spans="1:6">
      <c r="A417" s="49" t="s">
        <v>10471</v>
      </c>
      <c r="B417" s="3">
        <v>6</v>
      </c>
      <c r="C417" s="2">
        <v>0.7</v>
      </c>
      <c r="D417" s="46">
        <v>44.5</v>
      </c>
      <c r="E417" s="280">
        <v>17.55</v>
      </c>
      <c r="F417" s="280">
        <f>[2]!ESHOP_PRICE(E417)</f>
        <v>19.75</v>
      </c>
    </row>
    <row r="418" spans="1:6">
      <c r="A418" s="49" t="s">
        <v>10474</v>
      </c>
      <c r="B418" s="3">
        <v>6</v>
      </c>
      <c r="C418" s="2">
        <v>0.7</v>
      </c>
      <c r="D418" s="46">
        <v>40</v>
      </c>
      <c r="E418" s="280">
        <v>22.55</v>
      </c>
      <c r="F418" s="280">
        <f>[2]!ESHOP_PRICE(E418)</f>
        <v>25.1</v>
      </c>
    </row>
    <row r="419" spans="1:6" ht="17.149999999999999" customHeight="1">
      <c r="A419" s="271" t="s">
        <v>10633</v>
      </c>
      <c r="B419" s="272"/>
      <c r="C419" s="272"/>
      <c r="D419" s="272"/>
      <c r="E419" s="279"/>
      <c r="F419" s="279"/>
    </row>
    <row r="420" spans="1:6">
      <c r="A420" s="49" t="s">
        <v>2182</v>
      </c>
      <c r="B420" s="3">
        <v>6</v>
      </c>
      <c r="C420" s="2">
        <v>0.7</v>
      </c>
      <c r="D420" s="46">
        <v>40</v>
      </c>
      <c r="E420" s="280">
        <v>62.2</v>
      </c>
      <c r="F420" s="280">
        <f>[2]!ESHOP_PRICE(E420)</f>
        <v>67.5</v>
      </c>
    </row>
    <row r="421" spans="1:6">
      <c r="A421" s="49" t="s">
        <v>3115</v>
      </c>
      <c r="B421" s="3">
        <v>6</v>
      </c>
      <c r="C421" s="2">
        <v>0.7</v>
      </c>
      <c r="D421" s="46">
        <v>42</v>
      </c>
      <c r="E421" s="280">
        <v>33.1</v>
      </c>
      <c r="F421" s="280">
        <f>[2]!ESHOP_PRICE(E421)</f>
        <v>36.300000000000004</v>
      </c>
    </row>
    <row r="422" spans="1:6">
      <c r="A422" s="49" t="s">
        <v>4767</v>
      </c>
      <c r="B422" s="3">
        <v>6</v>
      </c>
      <c r="C422" s="2">
        <v>0.7</v>
      </c>
      <c r="D422" s="46">
        <v>38</v>
      </c>
      <c r="E422" s="280">
        <v>23.5</v>
      </c>
      <c r="F422" s="280">
        <f>[2]!ESHOP_PRICE(E422)</f>
        <v>26.05</v>
      </c>
    </row>
    <row r="423" spans="1:6">
      <c r="A423" s="49" t="s">
        <v>5168</v>
      </c>
      <c r="B423" s="3">
        <v>6</v>
      </c>
      <c r="C423" s="2">
        <v>0.7</v>
      </c>
      <c r="D423" s="46">
        <v>40</v>
      </c>
      <c r="E423" s="280">
        <v>37.15</v>
      </c>
      <c r="F423" s="280">
        <f>[2]!ESHOP_PRICE(E423)</f>
        <v>40.699999999999996</v>
      </c>
    </row>
    <row r="424" spans="1:6">
      <c r="A424" s="49" t="s">
        <v>6973</v>
      </c>
      <c r="B424" s="3">
        <v>6</v>
      </c>
      <c r="C424" s="2">
        <v>0.7</v>
      </c>
      <c r="D424" s="46">
        <v>43.2</v>
      </c>
      <c r="E424" s="280">
        <v>40.200000000000003</v>
      </c>
      <c r="F424" s="280">
        <f>[2]!ESHOP_PRICE(E424)</f>
        <v>44.150000000000006</v>
      </c>
    </row>
    <row r="425" spans="1:6">
      <c r="A425" s="49" t="s">
        <v>7255</v>
      </c>
      <c r="B425" s="3">
        <v>6</v>
      </c>
      <c r="C425" s="2">
        <v>0.7</v>
      </c>
      <c r="D425" s="46">
        <v>47.3</v>
      </c>
      <c r="E425" s="280">
        <v>55.800000000000004</v>
      </c>
      <c r="F425" s="280">
        <f>[2]!ESHOP_PRICE(E425)</f>
        <v>61.099999999999994</v>
      </c>
    </row>
    <row r="426" spans="1:6">
      <c r="A426" s="49" t="s">
        <v>7258</v>
      </c>
      <c r="B426" s="3">
        <v>6</v>
      </c>
      <c r="C426" s="2">
        <v>0.7</v>
      </c>
      <c r="D426" s="46">
        <v>45</v>
      </c>
      <c r="E426" s="280">
        <v>52.25</v>
      </c>
      <c r="F426" s="280">
        <f>[2]!ESHOP_PRICE(E426)</f>
        <v>57.55</v>
      </c>
    </row>
    <row r="427" spans="1:6">
      <c r="A427" s="49" t="s">
        <v>7261</v>
      </c>
      <c r="B427" s="3">
        <v>6</v>
      </c>
      <c r="C427" s="2">
        <v>0.7</v>
      </c>
      <c r="D427" s="46">
        <v>46.4</v>
      </c>
      <c r="E427" s="280">
        <v>52.2</v>
      </c>
      <c r="F427" s="280">
        <f>[2]!ESHOP_PRICE(E427)</f>
        <v>57.5</v>
      </c>
    </row>
    <row r="428" spans="1:6">
      <c r="A428" s="49" t="s">
        <v>7264</v>
      </c>
      <c r="B428" s="3">
        <v>6</v>
      </c>
      <c r="C428" s="2">
        <v>0.7</v>
      </c>
      <c r="D428" s="46">
        <v>40</v>
      </c>
      <c r="E428" s="280">
        <v>42.900000000000006</v>
      </c>
      <c r="F428" s="280">
        <f>[2]!ESHOP_PRICE(E428)</f>
        <v>46.85</v>
      </c>
    </row>
    <row r="429" spans="1:6">
      <c r="A429" s="49" t="s">
        <v>7267</v>
      </c>
      <c r="B429" s="3">
        <v>6</v>
      </c>
      <c r="C429" s="2">
        <v>0.7</v>
      </c>
      <c r="D429" s="46">
        <v>45</v>
      </c>
      <c r="E429" s="280">
        <v>35.950000000000003</v>
      </c>
      <c r="F429" s="280">
        <f>[2]!ESHOP_PRICE(E429)</f>
        <v>39.5</v>
      </c>
    </row>
    <row r="430" spans="1:6">
      <c r="A430" s="49" t="s">
        <v>7270</v>
      </c>
      <c r="B430" s="3">
        <v>6</v>
      </c>
      <c r="C430" s="2">
        <v>0.7</v>
      </c>
      <c r="D430" s="46">
        <v>40</v>
      </c>
      <c r="E430" s="280">
        <v>38.5</v>
      </c>
      <c r="F430" s="280">
        <f>[2]!ESHOP_PRICE(E430)</f>
        <v>42.05</v>
      </c>
    </row>
    <row r="431" spans="1:6">
      <c r="A431" s="49" t="s">
        <v>7273</v>
      </c>
      <c r="B431" s="3">
        <v>6</v>
      </c>
      <c r="C431" s="2">
        <v>0.7</v>
      </c>
      <c r="D431" s="46">
        <v>45.7</v>
      </c>
      <c r="E431" s="280">
        <v>55.650000000000006</v>
      </c>
      <c r="F431" s="280">
        <f>[2]!ESHOP_PRICE(E431)</f>
        <v>60.949999999999996</v>
      </c>
    </row>
    <row r="432" spans="1:6">
      <c r="A432" s="49" t="s">
        <v>7276</v>
      </c>
      <c r="B432" s="3">
        <v>6</v>
      </c>
      <c r="C432" s="2">
        <v>0.7</v>
      </c>
      <c r="D432" s="46">
        <v>44.2</v>
      </c>
      <c r="E432" s="280">
        <v>52.300000000000004</v>
      </c>
      <c r="F432" s="280">
        <f>[2]!ESHOP_PRICE(E432)</f>
        <v>57.599999999999994</v>
      </c>
    </row>
    <row r="433" spans="1:6">
      <c r="A433" s="49" t="s">
        <v>7279</v>
      </c>
      <c r="B433" s="3">
        <v>6</v>
      </c>
      <c r="C433" s="2">
        <v>0.7</v>
      </c>
      <c r="D433" s="46">
        <v>45</v>
      </c>
      <c r="E433" s="280">
        <v>36.1</v>
      </c>
      <c r="F433" s="280">
        <f>[2]!ESHOP_PRICE(E433)</f>
        <v>39.65</v>
      </c>
    </row>
    <row r="434" spans="1:6">
      <c r="A434" s="49" t="s">
        <v>26453</v>
      </c>
      <c r="B434" s="3">
        <v>6</v>
      </c>
      <c r="C434" s="2">
        <v>0.7</v>
      </c>
      <c r="D434" s="46">
        <v>37</v>
      </c>
      <c r="E434" s="280">
        <v>25.6</v>
      </c>
      <c r="F434" s="280">
        <f>[2]!ESHOP_PRICE(E434)</f>
        <v>28.450000000000003</v>
      </c>
    </row>
    <row r="435" spans="1:6">
      <c r="A435" s="49" t="s">
        <v>26454</v>
      </c>
      <c r="B435" s="3">
        <v>6</v>
      </c>
      <c r="C435" s="2">
        <v>0.7</v>
      </c>
      <c r="D435" s="46">
        <v>37</v>
      </c>
      <c r="E435" s="280">
        <v>26.55</v>
      </c>
      <c r="F435" s="280">
        <f>[2]!ESHOP_PRICE(E435)</f>
        <v>29.400000000000002</v>
      </c>
    </row>
    <row r="436" spans="1:6">
      <c r="A436" s="49" t="s">
        <v>8476</v>
      </c>
      <c r="B436" s="3">
        <v>6</v>
      </c>
      <c r="C436" s="2">
        <v>0.7</v>
      </c>
      <c r="D436" s="46">
        <v>40</v>
      </c>
      <c r="E436" s="280">
        <v>31.200000000000003</v>
      </c>
      <c r="F436" s="280">
        <f>[2]!ESHOP_PRICE(E436)</f>
        <v>34.4</v>
      </c>
    </row>
    <row r="437" spans="1:6" ht="17.149999999999999" customHeight="1">
      <c r="A437" s="271" t="s">
        <v>10634</v>
      </c>
      <c r="B437" s="272"/>
      <c r="C437" s="272"/>
      <c r="D437" s="272"/>
      <c r="E437" s="279"/>
      <c r="F437" s="279"/>
    </row>
    <row r="438" spans="1:6">
      <c r="A438" s="49" t="s">
        <v>278</v>
      </c>
      <c r="B438" s="3">
        <v>12</v>
      </c>
      <c r="C438" s="2">
        <v>0.7</v>
      </c>
      <c r="D438" s="46">
        <v>29</v>
      </c>
      <c r="E438" s="280">
        <v>16.600000000000001</v>
      </c>
      <c r="F438" s="280">
        <f>[2]!ESHOP_PRICE(E438)</f>
        <v>18.650000000000002</v>
      </c>
    </row>
    <row r="439" spans="1:6">
      <c r="A439" s="49" t="s">
        <v>281</v>
      </c>
      <c r="B439" s="3">
        <v>12</v>
      </c>
      <c r="C439" s="2">
        <v>0.7</v>
      </c>
      <c r="D439" s="46">
        <v>24</v>
      </c>
      <c r="E439" s="280">
        <v>15.65</v>
      </c>
      <c r="F439" s="280">
        <f>[2]!ESHOP_PRICE(E439)</f>
        <v>17.7</v>
      </c>
    </row>
    <row r="440" spans="1:6">
      <c r="A440" s="49" t="s">
        <v>3133</v>
      </c>
      <c r="B440" s="3">
        <v>6</v>
      </c>
      <c r="C440" s="2">
        <v>0.7</v>
      </c>
      <c r="D440" s="46">
        <v>40</v>
      </c>
      <c r="E440" s="280">
        <v>15.05</v>
      </c>
      <c r="F440" s="280">
        <f>[2]!ESHOP_PRICE(E440)</f>
        <v>17.100000000000001</v>
      </c>
    </row>
    <row r="441" spans="1:6">
      <c r="A441" s="49" t="s">
        <v>3136</v>
      </c>
      <c r="B441" s="3">
        <v>6</v>
      </c>
      <c r="C441" s="2">
        <v>0.7</v>
      </c>
      <c r="D441" s="46">
        <v>40</v>
      </c>
      <c r="E441" s="280">
        <v>15.65</v>
      </c>
      <c r="F441" s="280">
        <f>[2]!ESHOP_PRICE(E441)</f>
        <v>17.7</v>
      </c>
    </row>
    <row r="442" spans="1:6">
      <c r="A442" s="49" t="s">
        <v>3139</v>
      </c>
      <c r="B442" s="3">
        <v>6</v>
      </c>
      <c r="C442" s="2">
        <v>0.7</v>
      </c>
      <c r="D442" s="46">
        <v>40</v>
      </c>
      <c r="E442" s="280">
        <v>15.65</v>
      </c>
      <c r="F442" s="280">
        <f>[2]!ESHOP_PRICE(E442)</f>
        <v>17.7</v>
      </c>
    </row>
    <row r="443" spans="1:6">
      <c r="A443" s="49" t="s">
        <v>3142</v>
      </c>
      <c r="B443" s="3">
        <v>6</v>
      </c>
      <c r="C443" s="2">
        <v>0.7</v>
      </c>
      <c r="D443" s="46">
        <v>40</v>
      </c>
      <c r="E443" s="280">
        <v>15.65</v>
      </c>
      <c r="F443" s="280">
        <f>[2]!ESHOP_PRICE(E443)</f>
        <v>17.7</v>
      </c>
    </row>
    <row r="444" spans="1:6">
      <c r="A444" s="49" t="s">
        <v>6158</v>
      </c>
      <c r="B444" s="3">
        <v>6</v>
      </c>
      <c r="C444" s="2">
        <v>0.7</v>
      </c>
      <c r="D444" s="46">
        <v>40</v>
      </c>
      <c r="E444" s="280">
        <v>20.900000000000002</v>
      </c>
      <c r="F444" s="280">
        <f>[2]!ESHOP_PRICE(E444)</f>
        <v>23.45</v>
      </c>
    </row>
    <row r="445" spans="1:6">
      <c r="A445" s="49" t="s">
        <v>7086</v>
      </c>
      <c r="B445" s="3">
        <v>6</v>
      </c>
      <c r="C445" s="2">
        <v>0.7</v>
      </c>
      <c r="D445" s="46">
        <v>41.5</v>
      </c>
      <c r="E445" s="280">
        <v>13.700000000000001</v>
      </c>
      <c r="F445" s="280">
        <f>[2]!ESHOP_PRICE(E445)</f>
        <v>15.549999999999999</v>
      </c>
    </row>
    <row r="446" spans="1:6">
      <c r="A446" s="49" t="s">
        <v>26357</v>
      </c>
      <c r="B446" s="3">
        <v>12</v>
      </c>
      <c r="C446" s="2">
        <v>0.7</v>
      </c>
      <c r="D446" s="46">
        <v>12</v>
      </c>
      <c r="E446" s="280">
        <v>9</v>
      </c>
      <c r="F446" s="280">
        <f>[2]!ESHOP_PRICE(E446)</f>
        <v>10.45</v>
      </c>
    </row>
    <row r="447" spans="1:6">
      <c r="A447" s="49" t="s">
        <v>7862</v>
      </c>
      <c r="B447" s="3">
        <v>12</v>
      </c>
      <c r="C447" s="2">
        <v>0.7</v>
      </c>
      <c r="D447" s="46">
        <v>14</v>
      </c>
      <c r="E447" s="280">
        <v>9.8000000000000007</v>
      </c>
      <c r="F447" s="280">
        <f>[2]!ESHOP_PRICE(E447)</f>
        <v>11.25</v>
      </c>
    </row>
    <row r="448" spans="1:6">
      <c r="A448" s="49" t="s">
        <v>7865</v>
      </c>
      <c r="B448" s="3">
        <v>6</v>
      </c>
      <c r="C448" s="2">
        <v>0.7</v>
      </c>
      <c r="D448" s="46">
        <v>38</v>
      </c>
      <c r="E448" s="280">
        <v>11.05</v>
      </c>
      <c r="F448" s="280">
        <f>[2]!ESHOP_PRICE(E448)</f>
        <v>12.700000000000001</v>
      </c>
    </row>
    <row r="449" spans="1:6">
      <c r="A449" s="49" t="s">
        <v>8411</v>
      </c>
      <c r="B449" s="3">
        <v>6</v>
      </c>
      <c r="C449" s="2">
        <v>0.7</v>
      </c>
      <c r="D449" s="46">
        <v>38</v>
      </c>
      <c r="E449" s="280">
        <v>12.15</v>
      </c>
      <c r="F449" s="280">
        <f>[2]!ESHOP_PRICE(E449)</f>
        <v>13.8</v>
      </c>
    </row>
    <row r="450" spans="1:6">
      <c r="A450" s="49" t="s">
        <v>10078</v>
      </c>
      <c r="B450" s="3">
        <v>6</v>
      </c>
      <c r="C450" s="2">
        <v>1</v>
      </c>
      <c r="D450" s="46">
        <v>39</v>
      </c>
      <c r="E450" s="280">
        <v>11.9</v>
      </c>
      <c r="F450" s="280">
        <f>[2]!ESHOP_PRICE(E450)</f>
        <v>13.55</v>
      </c>
    </row>
    <row r="451" spans="1:6">
      <c r="A451" s="49" t="s">
        <v>10344</v>
      </c>
      <c r="B451" s="3">
        <v>6</v>
      </c>
      <c r="C451" s="2">
        <v>1</v>
      </c>
      <c r="D451" s="46">
        <v>38</v>
      </c>
      <c r="E451" s="280">
        <v>16.55</v>
      </c>
      <c r="F451" s="280">
        <f>[2]!ESHOP_PRICE(E451)</f>
        <v>18.600000000000001</v>
      </c>
    </row>
    <row r="452" spans="1:6" ht="17.149999999999999" customHeight="1">
      <c r="A452" s="271" t="s">
        <v>12170</v>
      </c>
      <c r="B452" s="272"/>
      <c r="C452" s="272"/>
      <c r="D452" s="272"/>
      <c r="E452" s="279"/>
      <c r="F452" s="279"/>
    </row>
    <row r="453" spans="1:6">
      <c r="A453" s="49" t="s">
        <v>286</v>
      </c>
      <c r="B453" s="3">
        <v>6</v>
      </c>
      <c r="C453" s="2">
        <v>0.7</v>
      </c>
      <c r="D453" s="46">
        <v>30</v>
      </c>
      <c r="E453" s="280">
        <v>18.100000000000001</v>
      </c>
      <c r="F453" s="280">
        <f>[2]!ESHOP_PRICE(E453)</f>
        <v>20.3</v>
      </c>
    </row>
    <row r="454" spans="1:6">
      <c r="A454" s="49" t="s">
        <v>338</v>
      </c>
      <c r="B454" s="3">
        <v>6</v>
      </c>
      <c r="C454" s="2">
        <v>0.5</v>
      </c>
      <c r="D454" s="46">
        <v>38</v>
      </c>
      <c r="E454" s="280">
        <v>8.85</v>
      </c>
      <c r="F454" s="280">
        <f>[2]!ESHOP_PRICE(E454)</f>
        <v>10.299999999999999</v>
      </c>
    </row>
    <row r="455" spans="1:6">
      <c r="A455" s="49" t="s">
        <v>368</v>
      </c>
      <c r="B455" s="3">
        <v>6</v>
      </c>
      <c r="C455" s="2">
        <v>0.7</v>
      </c>
      <c r="D455" s="46">
        <v>38</v>
      </c>
      <c r="E455" s="280">
        <v>17.400000000000002</v>
      </c>
      <c r="F455" s="280">
        <f>[2]!ESHOP_PRICE(E455)</f>
        <v>19.45</v>
      </c>
    </row>
    <row r="456" spans="1:6">
      <c r="A456" s="49" t="s">
        <v>371</v>
      </c>
      <c r="B456" s="3">
        <v>6</v>
      </c>
      <c r="C456" s="2">
        <v>0.7</v>
      </c>
      <c r="D456" s="46">
        <v>28</v>
      </c>
      <c r="E456" s="280">
        <v>11.100000000000001</v>
      </c>
      <c r="F456" s="280">
        <f>[2]!ESHOP_PRICE(E456)</f>
        <v>12.75</v>
      </c>
    </row>
    <row r="457" spans="1:6">
      <c r="A457" s="49" t="s">
        <v>26397</v>
      </c>
      <c r="B457" s="3">
        <v>6</v>
      </c>
      <c r="C457" s="2">
        <v>0.7</v>
      </c>
      <c r="D457" s="46">
        <v>28</v>
      </c>
      <c r="E457" s="280">
        <v>11.65</v>
      </c>
      <c r="F457" s="280">
        <f>[2]!ESHOP_PRICE(E457)</f>
        <v>13.3</v>
      </c>
    </row>
    <row r="458" spans="1:6">
      <c r="A458" s="49" t="s">
        <v>26398</v>
      </c>
      <c r="B458" s="3">
        <v>6</v>
      </c>
      <c r="C458" s="2">
        <v>0.7</v>
      </c>
      <c r="D458" s="46">
        <v>28</v>
      </c>
      <c r="E458" s="280">
        <v>10.450000000000001</v>
      </c>
      <c r="F458" s="280">
        <f>[2]!ESHOP_PRICE(E458)</f>
        <v>12.1</v>
      </c>
    </row>
    <row r="459" spans="1:6">
      <c r="A459" s="49" t="s">
        <v>377</v>
      </c>
      <c r="B459" s="3">
        <v>6</v>
      </c>
      <c r="C459" s="2">
        <v>1</v>
      </c>
      <c r="D459" s="46">
        <v>17</v>
      </c>
      <c r="E459" s="280">
        <v>13.5</v>
      </c>
      <c r="F459" s="280">
        <f>[2]!ESHOP_PRICE(E459)</f>
        <v>15.35</v>
      </c>
    </row>
    <row r="460" spans="1:6">
      <c r="A460" s="49" t="s">
        <v>384</v>
      </c>
      <c r="B460" s="3">
        <v>6</v>
      </c>
      <c r="C460" s="2">
        <v>0.7</v>
      </c>
      <c r="D460" s="46">
        <v>15.5</v>
      </c>
      <c r="E460" s="280">
        <v>13</v>
      </c>
      <c r="F460" s="280">
        <f>[2]!ESHOP_PRICE(E460)</f>
        <v>14.85</v>
      </c>
    </row>
    <row r="461" spans="1:6">
      <c r="A461" s="49" t="s">
        <v>26399</v>
      </c>
      <c r="B461" s="3">
        <v>6</v>
      </c>
      <c r="C461" s="2">
        <v>0.7</v>
      </c>
      <c r="D461" s="46">
        <v>15.5</v>
      </c>
      <c r="E461" s="280">
        <v>13</v>
      </c>
      <c r="F461" s="280">
        <f>[2]!ESHOP_PRICE(E461)</f>
        <v>14.85</v>
      </c>
    </row>
    <row r="462" spans="1:6">
      <c r="A462" s="49" t="s">
        <v>514</v>
      </c>
      <c r="B462" s="3">
        <v>6</v>
      </c>
      <c r="C462" s="2">
        <v>0.7</v>
      </c>
      <c r="D462" s="46">
        <v>11</v>
      </c>
      <c r="E462" s="280">
        <v>12.3</v>
      </c>
      <c r="F462" s="280">
        <f>[2]!ESHOP_PRICE(E462)</f>
        <v>13.950000000000001</v>
      </c>
    </row>
    <row r="463" spans="1:6">
      <c r="A463" s="49" t="s">
        <v>618</v>
      </c>
      <c r="B463" s="3">
        <v>6</v>
      </c>
      <c r="C463" s="2">
        <v>0.7</v>
      </c>
      <c r="D463" s="46">
        <v>17</v>
      </c>
      <c r="E463" s="280">
        <v>14.5</v>
      </c>
      <c r="F463" s="280">
        <f>[2]!ESHOP_PRICE(E463)</f>
        <v>16.350000000000001</v>
      </c>
    </row>
    <row r="464" spans="1:6">
      <c r="A464" s="49" t="s">
        <v>26401</v>
      </c>
      <c r="B464" s="3">
        <v>6</v>
      </c>
      <c r="C464" s="2">
        <v>0.7</v>
      </c>
      <c r="D464" s="46">
        <v>15</v>
      </c>
      <c r="E464" s="280">
        <v>13.9</v>
      </c>
      <c r="F464" s="280">
        <f>[2]!ESHOP_PRICE(E464)</f>
        <v>15.75</v>
      </c>
    </row>
    <row r="465" spans="1:6">
      <c r="A465" s="49" t="s">
        <v>716</v>
      </c>
      <c r="B465" s="3">
        <v>6</v>
      </c>
      <c r="C465" s="2">
        <v>0.7</v>
      </c>
      <c r="D465" s="46">
        <v>40</v>
      </c>
      <c r="E465" s="280">
        <v>15.75</v>
      </c>
      <c r="F465" s="280">
        <f>[2]!ESHOP_PRICE(E465)</f>
        <v>17.8</v>
      </c>
    </row>
    <row r="466" spans="1:6">
      <c r="A466" s="49" t="s">
        <v>858</v>
      </c>
      <c r="B466" s="3">
        <v>6</v>
      </c>
      <c r="C466" s="2">
        <v>0.7</v>
      </c>
      <c r="D466" s="46">
        <v>17</v>
      </c>
      <c r="E466" s="280">
        <v>18.95</v>
      </c>
      <c r="F466" s="280">
        <f>[2]!ESHOP_PRICE(E466)</f>
        <v>21.15</v>
      </c>
    </row>
    <row r="467" spans="1:6">
      <c r="A467" s="49" t="s">
        <v>861</v>
      </c>
      <c r="B467" s="3">
        <v>6</v>
      </c>
      <c r="C467" s="2">
        <v>0.5</v>
      </c>
      <c r="D467" s="46">
        <v>15.7</v>
      </c>
      <c r="E467" s="280">
        <v>13.450000000000001</v>
      </c>
      <c r="F467" s="280">
        <f>[2]!ESHOP_PRICE(E467)</f>
        <v>15.299999999999999</v>
      </c>
    </row>
    <row r="468" spans="1:6">
      <c r="A468" s="49" t="s">
        <v>864</v>
      </c>
      <c r="B468" s="3">
        <v>12</v>
      </c>
      <c r="C468" s="2">
        <v>0.7</v>
      </c>
      <c r="D468" s="46">
        <v>15.7</v>
      </c>
      <c r="E468" s="280">
        <v>19.100000000000001</v>
      </c>
      <c r="F468" s="280">
        <f>[2]!ESHOP_PRICE(E468)</f>
        <v>21.3</v>
      </c>
    </row>
    <row r="469" spans="1:6">
      <c r="A469" s="49" t="s">
        <v>867</v>
      </c>
      <c r="B469" s="3">
        <v>6</v>
      </c>
      <c r="C469" s="2">
        <v>0.7</v>
      </c>
      <c r="D469" s="46">
        <v>17</v>
      </c>
      <c r="E469" s="280">
        <v>18.650000000000002</v>
      </c>
      <c r="F469" s="280">
        <f>[2]!ESHOP_PRICE(E469)</f>
        <v>20.849999999999998</v>
      </c>
    </row>
    <row r="470" spans="1:6">
      <c r="A470" s="49" t="s">
        <v>870</v>
      </c>
      <c r="B470" s="3">
        <v>6</v>
      </c>
      <c r="C470" s="2">
        <v>0.7</v>
      </c>
      <c r="D470" s="46">
        <v>17</v>
      </c>
      <c r="E470" s="280">
        <v>15.4</v>
      </c>
      <c r="F470" s="280">
        <f>[2]!ESHOP_PRICE(E470)</f>
        <v>17.45</v>
      </c>
    </row>
    <row r="471" spans="1:6">
      <c r="A471" s="49" t="s">
        <v>875</v>
      </c>
      <c r="B471" s="3">
        <v>6</v>
      </c>
      <c r="C471" s="2">
        <v>1</v>
      </c>
      <c r="D471" s="46">
        <v>17</v>
      </c>
      <c r="E471" s="280">
        <v>16.850000000000001</v>
      </c>
      <c r="F471" s="280">
        <f>[2]!ESHOP_PRICE(E471)</f>
        <v>18.900000000000002</v>
      </c>
    </row>
    <row r="472" spans="1:6">
      <c r="A472" s="49" t="s">
        <v>890</v>
      </c>
      <c r="B472" s="3">
        <v>6</v>
      </c>
      <c r="C472" s="2">
        <v>0.7</v>
      </c>
      <c r="D472" s="46">
        <v>17</v>
      </c>
      <c r="E472" s="280">
        <v>13.100000000000001</v>
      </c>
      <c r="F472" s="280">
        <f>[2]!ESHOP_PRICE(E472)</f>
        <v>14.95</v>
      </c>
    </row>
    <row r="473" spans="1:6">
      <c r="A473" s="49" t="s">
        <v>1031</v>
      </c>
      <c r="B473" s="3">
        <v>6</v>
      </c>
      <c r="C473" s="2">
        <v>0.7</v>
      </c>
      <c r="D473" s="46">
        <v>16</v>
      </c>
      <c r="E473" s="280">
        <v>9.15</v>
      </c>
      <c r="F473" s="280">
        <f>[2]!ESHOP_PRICE(E473)</f>
        <v>10.6</v>
      </c>
    </row>
    <row r="474" spans="1:6">
      <c r="A474" s="49" t="s">
        <v>26405</v>
      </c>
      <c r="B474" s="3">
        <v>6</v>
      </c>
      <c r="C474" s="2">
        <v>0.7</v>
      </c>
      <c r="D474" s="46">
        <v>17</v>
      </c>
      <c r="E474" s="280">
        <v>8</v>
      </c>
      <c r="F474" s="280">
        <f>[2]!ESHOP_PRICE(E474)</f>
        <v>9.4499999999999993</v>
      </c>
    </row>
    <row r="475" spans="1:6">
      <c r="A475" s="49" t="s">
        <v>1165</v>
      </c>
      <c r="B475" s="3">
        <v>6</v>
      </c>
      <c r="C475" s="2">
        <v>0.7</v>
      </c>
      <c r="D475" s="46">
        <v>32</v>
      </c>
      <c r="E475" s="280">
        <v>7.3000000000000007</v>
      </c>
      <c r="F475" s="280">
        <f>[2]!ESHOP_PRICE(E475)</f>
        <v>8.65</v>
      </c>
    </row>
    <row r="476" spans="1:6">
      <c r="A476" s="49" t="s">
        <v>26406</v>
      </c>
      <c r="B476" s="3">
        <v>6</v>
      </c>
      <c r="C476" s="2">
        <v>0.7</v>
      </c>
      <c r="D476" s="46">
        <v>18</v>
      </c>
      <c r="E476" s="280">
        <v>10.200000000000001</v>
      </c>
      <c r="F476" s="280">
        <f>[2]!ESHOP_PRICE(E476)</f>
        <v>11.85</v>
      </c>
    </row>
    <row r="477" spans="1:6">
      <c r="A477" s="49" t="s">
        <v>26338</v>
      </c>
      <c r="B477" s="3">
        <v>12</v>
      </c>
      <c r="C477" s="2">
        <v>0.5</v>
      </c>
      <c r="D477" s="46">
        <v>22</v>
      </c>
      <c r="E477" s="280">
        <v>13.700000000000001</v>
      </c>
      <c r="F477" s="280">
        <f>[2]!ESHOP_PRICE(E477)</f>
        <v>15.549999999999999</v>
      </c>
    </row>
    <row r="478" spans="1:6">
      <c r="A478" s="49" t="s">
        <v>1254</v>
      </c>
      <c r="B478" s="3">
        <v>12</v>
      </c>
      <c r="C478" s="2">
        <v>0.5</v>
      </c>
      <c r="D478" s="46">
        <v>22</v>
      </c>
      <c r="E478" s="280">
        <v>19.3</v>
      </c>
      <c r="F478" s="280">
        <f>[2]!ESHOP_PRICE(E478)</f>
        <v>21.5</v>
      </c>
    </row>
    <row r="479" spans="1:6">
      <c r="A479" s="49" t="s">
        <v>1443</v>
      </c>
      <c r="B479" s="3">
        <v>6</v>
      </c>
      <c r="C479" s="2">
        <v>0.7</v>
      </c>
      <c r="D479" s="46">
        <v>24</v>
      </c>
      <c r="E479" s="280">
        <v>9.4500000000000011</v>
      </c>
      <c r="F479" s="280">
        <f>[2]!ESHOP_PRICE(E479)</f>
        <v>10.899999999999999</v>
      </c>
    </row>
    <row r="480" spans="1:6">
      <c r="A480" s="49" t="s">
        <v>1455</v>
      </c>
      <c r="B480" s="3">
        <v>6</v>
      </c>
      <c r="C480" s="2">
        <v>0.7</v>
      </c>
      <c r="D480" s="46">
        <v>17</v>
      </c>
      <c r="E480" s="280">
        <v>8.5</v>
      </c>
      <c r="F480" s="280">
        <f>[2]!ESHOP_PRICE(E480)</f>
        <v>9.9499999999999993</v>
      </c>
    </row>
    <row r="481" spans="1:6">
      <c r="A481" s="49" t="s">
        <v>1490</v>
      </c>
      <c r="B481" s="3">
        <v>6</v>
      </c>
      <c r="C481" s="2">
        <v>0.7</v>
      </c>
      <c r="D481" s="46">
        <v>17</v>
      </c>
      <c r="E481" s="280">
        <v>8.6</v>
      </c>
      <c r="F481" s="280">
        <f>[2]!ESHOP_PRICE(E481)</f>
        <v>10.049999999999999</v>
      </c>
    </row>
    <row r="482" spans="1:6">
      <c r="A482" s="49" t="s">
        <v>1514</v>
      </c>
      <c r="B482" s="3">
        <v>6</v>
      </c>
      <c r="C482" s="2">
        <v>0.7</v>
      </c>
      <c r="D482" s="46">
        <v>15</v>
      </c>
      <c r="E482" s="280">
        <v>8.9</v>
      </c>
      <c r="F482" s="280">
        <f>[2]!ESHOP_PRICE(E482)</f>
        <v>10.35</v>
      </c>
    </row>
    <row r="483" spans="1:6">
      <c r="A483" s="49" t="s">
        <v>1582</v>
      </c>
      <c r="B483" s="3">
        <v>6</v>
      </c>
      <c r="C483" s="2">
        <v>0.5</v>
      </c>
      <c r="D483" s="46">
        <v>20</v>
      </c>
      <c r="E483" s="280">
        <v>8.1</v>
      </c>
      <c r="F483" s="280">
        <f>[2]!ESHOP_PRICE(E483)</f>
        <v>9.5499999999999989</v>
      </c>
    </row>
    <row r="484" spans="1:6">
      <c r="A484" s="49" t="s">
        <v>1596</v>
      </c>
      <c r="B484" s="3">
        <v>6</v>
      </c>
      <c r="C484" s="2">
        <v>0.5</v>
      </c>
      <c r="D484" s="46">
        <v>20</v>
      </c>
      <c r="E484" s="280">
        <v>7.45</v>
      </c>
      <c r="F484" s="280">
        <f>[2]!ESHOP_PRICE(E484)</f>
        <v>8.8000000000000007</v>
      </c>
    </row>
    <row r="485" spans="1:6">
      <c r="A485" s="49" t="s">
        <v>1613</v>
      </c>
      <c r="B485" s="3">
        <v>24</v>
      </c>
      <c r="C485" s="2">
        <v>0.05</v>
      </c>
      <c r="D485" s="46">
        <v>15</v>
      </c>
      <c r="E485" s="280">
        <v>3.3000000000000003</v>
      </c>
      <c r="F485" s="280">
        <f>[2]!ESHOP_PRICE(E485)</f>
        <v>4.5</v>
      </c>
    </row>
    <row r="486" spans="1:6">
      <c r="A486" s="49" t="s">
        <v>26411</v>
      </c>
      <c r="B486" s="3">
        <v>6</v>
      </c>
      <c r="C486" s="2">
        <v>0.7</v>
      </c>
      <c r="D486" s="46">
        <v>21</v>
      </c>
      <c r="E486" s="280">
        <v>15.950000000000001</v>
      </c>
      <c r="F486" s="280">
        <f>[2]!ESHOP_PRICE(E486)</f>
        <v>18</v>
      </c>
    </row>
    <row r="487" spans="1:6">
      <c r="A487" s="49" t="s">
        <v>1996</v>
      </c>
      <c r="B487" s="3">
        <v>200</v>
      </c>
      <c r="C487" s="2">
        <v>0.05</v>
      </c>
      <c r="D487" s="46">
        <v>25</v>
      </c>
      <c r="E487" s="280">
        <v>3.4000000000000004</v>
      </c>
      <c r="F487" s="280">
        <f>[2]!ESHOP_PRICE(E487)</f>
        <v>4.5999999999999996</v>
      </c>
    </row>
    <row r="488" spans="1:6">
      <c r="A488" s="49" t="s">
        <v>2041</v>
      </c>
      <c r="B488" s="3">
        <v>6</v>
      </c>
      <c r="C488" s="2">
        <v>0.7</v>
      </c>
      <c r="D488" s="46">
        <v>14.5</v>
      </c>
      <c r="E488" s="280">
        <v>19.650000000000002</v>
      </c>
      <c r="F488" s="280">
        <f>[2]!ESHOP_PRICE(E488)</f>
        <v>21.849999999999998</v>
      </c>
    </row>
    <row r="489" spans="1:6">
      <c r="A489" s="49" t="s">
        <v>2047</v>
      </c>
      <c r="B489" s="3">
        <v>6</v>
      </c>
      <c r="C489" s="2">
        <v>0.7</v>
      </c>
      <c r="D489" s="46">
        <v>15</v>
      </c>
      <c r="E489" s="280">
        <v>16.600000000000001</v>
      </c>
      <c r="F489" s="280">
        <f>[2]!ESHOP_PRICE(E489)</f>
        <v>18.650000000000002</v>
      </c>
    </row>
    <row r="490" spans="1:6">
      <c r="A490" s="49" t="s">
        <v>26341</v>
      </c>
      <c r="B490" s="3">
        <v>12</v>
      </c>
      <c r="C490" s="2">
        <v>0.5</v>
      </c>
      <c r="D490" s="46">
        <v>26</v>
      </c>
      <c r="E490" s="280">
        <v>8.25</v>
      </c>
      <c r="F490" s="280">
        <f>[2]!ESHOP_PRICE(E490)</f>
        <v>9.6999999999999993</v>
      </c>
    </row>
    <row r="491" spans="1:6">
      <c r="A491" s="49" t="s">
        <v>2162</v>
      </c>
      <c r="B491" s="3">
        <v>12</v>
      </c>
      <c r="C491" s="2">
        <v>1</v>
      </c>
      <c r="D491" s="46">
        <v>17</v>
      </c>
      <c r="E491" s="280">
        <v>14.55</v>
      </c>
      <c r="F491" s="280">
        <f>[2]!ESHOP_PRICE(E491)</f>
        <v>16.400000000000002</v>
      </c>
    </row>
    <row r="492" spans="1:6">
      <c r="A492" s="49" t="s">
        <v>2272</v>
      </c>
      <c r="B492" s="3">
        <v>6</v>
      </c>
      <c r="C492" s="2">
        <v>0.5</v>
      </c>
      <c r="D492" s="46">
        <v>16.5</v>
      </c>
      <c r="E492" s="280">
        <v>16.3</v>
      </c>
      <c r="F492" s="280">
        <f>[2]!ESHOP_PRICE(E492)</f>
        <v>18.350000000000001</v>
      </c>
    </row>
    <row r="493" spans="1:6">
      <c r="A493" s="49" t="s">
        <v>2277</v>
      </c>
      <c r="B493" s="3">
        <v>6</v>
      </c>
      <c r="C493" s="2">
        <v>0.5</v>
      </c>
      <c r="D493" s="46">
        <v>16.5</v>
      </c>
      <c r="E493" s="280">
        <v>16.3</v>
      </c>
      <c r="F493" s="280">
        <f>[2]!ESHOP_PRICE(E493)</f>
        <v>18.350000000000001</v>
      </c>
    </row>
    <row r="494" spans="1:6">
      <c r="A494" s="49" t="s">
        <v>2293</v>
      </c>
      <c r="B494" s="3">
        <v>6</v>
      </c>
      <c r="C494" s="2">
        <v>0.7</v>
      </c>
      <c r="D494" s="46">
        <v>43</v>
      </c>
      <c r="E494" s="280">
        <v>34.950000000000003</v>
      </c>
      <c r="F494" s="280">
        <f>[2]!ESHOP_PRICE(E494)</f>
        <v>38.150000000000006</v>
      </c>
    </row>
    <row r="495" spans="1:6">
      <c r="A495" s="49" t="s">
        <v>2378</v>
      </c>
      <c r="B495" s="3">
        <v>6</v>
      </c>
      <c r="C495" s="2">
        <v>0.5</v>
      </c>
      <c r="D495" s="46">
        <v>18</v>
      </c>
      <c r="E495" s="280">
        <v>14.600000000000001</v>
      </c>
      <c r="F495" s="280">
        <f>[2]!ESHOP_PRICE(E495)</f>
        <v>16.45</v>
      </c>
    </row>
    <row r="496" spans="1:6">
      <c r="A496" s="49" t="s">
        <v>2426</v>
      </c>
      <c r="B496" s="3">
        <v>6</v>
      </c>
      <c r="C496" s="2">
        <v>0.7</v>
      </c>
      <c r="D496" s="46">
        <v>20</v>
      </c>
      <c r="E496" s="280">
        <v>24.75</v>
      </c>
      <c r="F496" s="280">
        <f>[2]!ESHOP_PRICE(E496)</f>
        <v>27.3</v>
      </c>
    </row>
    <row r="497" spans="1:6">
      <c r="A497" s="49" t="s">
        <v>2549</v>
      </c>
      <c r="B497" s="3">
        <v>120</v>
      </c>
      <c r="C497" s="2">
        <v>0.05</v>
      </c>
      <c r="D497" s="46">
        <v>40</v>
      </c>
      <c r="E497" s="280">
        <v>3.7</v>
      </c>
      <c r="F497" s="280">
        <f>[2]!ESHOP_PRICE(E497)</f>
        <v>4.9000000000000004</v>
      </c>
    </row>
    <row r="498" spans="1:6">
      <c r="A498" s="49" t="s">
        <v>2805</v>
      </c>
      <c r="B498" s="3">
        <v>6</v>
      </c>
      <c r="C498" s="2">
        <v>0.7</v>
      </c>
      <c r="D498" s="46">
        <v>17</v>
      </c>
      <c r="E498" s="280">
        <v>9.9</v>
      </c>
      <c r="F498" s="280">
        <f>[2]!ESHOP_PRICE(E498)</f>
        <v>11.35</v>
      </c>
    </row>
    <row r="499" spans="1:6">
      <c r="A499" s="49" t="s">
        <v>26420</v>
      </c>
      <c r="B499" s="3">
        <v>6</v>
      </c>
      <c r="C499" s="2">
        <v>0.7</v>
      </c>
      <c r="D499" s="46">
        <v>20</v>
      </c>
      <c r="E499" s="280">
        <v>12.55</v>
      </c>
      <c r="F499" s="280">
        <f>[2]!ESHOP_PRICE(E499)</f>
        <v>14.4</v>
      </c>
    </row>
    <row r="500" spans="1:6">
      <c r="A500" s="49" t="s">
        <v>3127</v>
      </c>
      <c r="B500" s="3">
        <v>6</v>
      </c>
      <c r="C500" s="2">
        <v>0.7</v>
      </c>
      <c r="D500" s="46">
        <v>20</v>
      </c>
      <c r="E500" s="280">
        <v>7.0500000000000007</v>
      </c>
      <c r="F500" s="280">
        <f>[2]!ESHOP_PRICE(E500)</f>
        <v>8.4</v>
      </c>
    </row>
    <row r="501" spans="1:6">
      <c r="A501" s="49" t="s">
        <v>3151</v>
      </c>
      <c r="B501" s="3">
        <v>6</v>
      </c>
      <c r="C501" s="2">
        <v>0.7</v>
      </c>
      <c r="D501" s="46">
        <v>14.9</v>
      </c>
      <c r="E501" s="280">
        <v>13.3</v>
      </c>
      <c r="F501" s="280">
        <f>[2]!ESHOP_PRICE(E501)</f>
        <v>15.15</v>
      </c>
    </row>
    <row r="502" spans="1:6">
      <c r="A502" s="49" t="s">
        <v>3218</v>
      </c>
      <c r="B502" s="3">
        <v>6</v>
      </c>
      <c r="C502" s="2">
        <v>0.5</v>
      </c>
      <c r="D502" s="46">
        <v>28</v>
      </c>
      <c r="E502" s="280">
        <v>15.65</v>
      </c>
      <c r="F502" s="280">
        <f>[2]!ESHOP_PRICE(E502)</f>
        <v>17.7</v>
      </c>
    </row>
    <row r="503" spans="1:6">
      <c r="A503" s="49" t="s">
        <v>26423</v>
      </c>
      <c r="B503" s="3">
        <v>6</v>
      </c>
      <c r="C503" s="2">
        <v>0.7</v>
      </c>
      <c r="D503" s="46">
        <v>28</v>
      </c>
      <c r="E503" s="280">
        <v>15.700000000000001</v>
      </c>
      <c r="F503" s="280">
        <f>[2]!ESHOP_PRICE(E503)</f>
        <v>17.75</v>
      </c>
    </row>
    <row r="504" spans="1:6">
      <c r="A504" s="49" t="s">
        <v>3276</v>
      </c>
      <c r="B504" s="3">
        <v>6</v>
      </c>
      <c r="C504" s="2">
        <v>0.7</v>
      </c>
      <c r="D504" s="46">
        <v>17</v>
      </c>
      <c r="E504" s="280">
        <v>18.95</v>
      </c>
      <c r="F504" s="280">
        <f>[2]!ESHOP_PRICE(E504)</f>
        <v>21.15</v>
      </c>
    </row>
    <row r="505" spans="1:6">
      <c r="A505" s="49" t="s">
        <v>3295</v>
      </c>
      <c r="B505" s="3">
        <v>6</v>
      </c>
      <c r="C505" s="2">
        <v>0.7</v>
      </c>
      <c r="D505" s="46">
        <v>40</v>
      </c>
      <c r="E505" s="280">
        <v>18.8</v>
      </c>
      <c r="F505" s="280">
        <f>[2]!ESHOP_PRICE(E505)</f>
        <v>21</v>
      </c>
    </row>
    <row r="506" spans="1:6">
      <c r="A506" s="49" t="s">
        <v>3368</v>
      </c>
      <c r="B506" s="3">
        <v>6</v>
      </c>
      <c r="C506" s="2">
        <v>0.7</v>
      </c>
      <c r="D506" s="46">
        <v>15</v>
      </c>
      <c r="E506" s="280">
        <v>11.5</v>
      </c>
      <c r="F506" s="280">
        <f>[2]!ESHOP_PRICE(E506)</f>
        <v>13.15</v>
      </c>
    </row>
    <row r="507" spans="1:6">
      <c r="A507" s="49" t="s">
        <v>26425</v>
      </c>
      <c r="B507" s="3">
        <v>6</v>
      </c>
      <c r="C507" s="2">
        <v>0.7</v>
      </c>
      <c r="D507" s="46">
        <v>15</v>
      </c>
      <c r="E507" s="280">
        <v>11.5</v>
      </c>
      <c r="F507" s="280">
        <f>[2]!ESHOP_PRICE(E507)</f>
        <v>13.15</v>
      </c>
    </row>
    <row r="508" spans="1:6">
      <c r="A508" s="49" t="s">
        <v>3473</v>
      </c>
      <c r="B508" s="3">
        <v>6</v>
      </c>
      <c r="C508" s="2">
        <v>0.5</v>
      </c>
      <c r="D508" s="46">
        <v>20</v>
      </c>
      <c r="E508" s="280">
        <v>12.65</v>
      </c>
      <c r="F508" s="280">
        <f>[2]!ESHOP_PRICE(E508)</f>
        <v>14.5</v>
      </c>
    </row>
    <row r="509" spans="1:6">
      <c r="A509" s="49" t="s">
        <v>3497</v>
      </c>
      <c r="B509" s="3">
        <v>6</v>
      </c>
      <c r="C509" s="2">
        <v>0.7</v>
      </c>
      <c r="D509" s="46">
        <v>15</v>
      </c>
      <c r="E509" s="280">
        <v>23.85</v>
      </c>
      <c r="F509" s="280">
        <f>[2]!ESHOP_PRICE(E509)</f>
        <v>26.400000000000002</v>
      </c>
    </row>
    <row r="510" spans="1:6">
      <c r="A510" s="49" t="s">
        <v>3550</v>
      </c>
      <c r="B510" s="3">
        <v>6</v>
      </c>
      <c r="C510" s="2">
        <v>0.7</v>
      </c>
      <c r="D510" s="46">
        <v>37</v>
      </c>
      <c r="E510" s="280">
        <v>19.75</v>
      </c>
      <c r="F510" s="280">
        <f>[2]!ESHOP_PRICE(E510)</f>
        <v>21.95</v>
      </c>
    </row>
    <row r="511" spans="1:6">
      <c r="A511" s="49" t="s">
        <v>3897</v>
      </c>
      <c r="B511" s="3">
        <v>6</v>
      </c>
      <c r="C511" s="2">
        <v>0.7</v>
      </c>
      <c r="D511" s="46">
        <v>30</v>
      </c>
      <c r="E511" s="280">
        <v>14.5</v>
      </c>
      <c r="F511" s="280">
        <f>[2]!ESHOP_PRICE(E511)</f>
        <v>16.350000000000001</v>
      </c>
    </row>
    <row r="512" spans="1:6">
      <c r="A512" s="49" t="s">
        <v>3913</v>
      </c>
      <c r="B512" s="3">
        <v>6</v>
      </c>
      <c r="C512" s="2">
        <v>0.7</v>
      </c>
      <c r="D512" s="46">
        <v>16.399999999999999</v>
      </c>
      <c r="E512" s="280">
        <v>16.650000000000002</v>
      </c>
      <c r="F512" s="280">
        <f>[2]!ESHOP_PRICE(E512)</f>
        <v>18.7</v>
      </c>
    </row>
    <row r="513" spans="1:6">
      <c r="A513" s="49" t="s">
        <v>26433</v>
      </c>
      <c r="B513" s="3">
        <v>6</v>
      </c>
      <c r="C513" s="2">
        <v>0.7</v>
      </c>
      <c r="D513" s="46">
        <v>16.399999999999999</v>
      </c>
      <c r="E513" s="280">
        <v>15.850000000000001</v>
      </c>
      <c r="F513" s="280">
        <f>[2]!ESHOP_PRICE(E513)</f>
        <v>17.899999999999999</v>
      </c>
    </row>
    <row r="514" spans="1:6">
      <c r="A514" s="49" t="s">
        <v>4080</v>
      </c>
      <c r="B514" s="3">
        <v>6</v>
      </c>
      <c r="C514" s="2">
        <v>0.7</v>
      </c>
      <c r="D514" s="46">
        <v>30</v>
      </c>
      <c r="E514" s="280">
        <v>12.8</v>
      </c>
      <c r="F514" s="280">
        <f>[2]!ESHOP_PRICE(E514)</f>
        <v>14.65</v>
      </c>
    </row>
    <row r="515" spans="1:6">
      <c r="A515" s="49" t="s">
        <v>4112</v>
      </c>
      <c r="B515" s="3">
        <v>6</v>
      </c>
      <c r="C515" s="2">
        <v>1</v>
      </c>
      <c r="D515" s="46">
        <v>17.899999999999999</v>
      </c>
      <c r="E515" s="280">
        <v>14.850000000000001</v>
      </c>
      <c r="F515" s="280">
        <f>[2]!ESHOP_PRICE(E515)</f>
        <v>16.7</v>
      </c>
    </row>
    <row r="516" spans="1:6">
      <c r="A516" s="49" t="s">
        <v>4654</v>
      </c>
      <c r="B516" s="3">
        <v>6</v>
      </c>
      <c r="C516" s="2">
        <v>0.7</v>
      </c>
      <c r="D516" s="46">
        <v>40</v>
      </c>
      <c r="E516" s="280">
        <v>71.95</v>
      </c>
      <c r="F516" s="280">
        <f>[2]!ESHOP_PRICE(E516)</f>
        <v>78.600000000000009</v>
      </c>
    </row>
    <row r="517" spans="1:6">
      <c r="A517" s="49" t="s">
        <v>4656</v>
      </c>
      <c r="B517" s="3">
        <v>6</v>
      </c>
      <c r="C517" s="2">
        <v>0.7</v>
      </c>
      <c r="D517" s="46">
        <v>40</v>
      </c>
      <c r="E517" s="280">
        <v>41.45</v>
      </c>
      <c r="F517" s="280">
        <f>[2]!ESHOP_PRICE(E517)</f>
        <v>45.400000000000006</v>
      </c>
    </row>
    <row r="518" spans="1:6">
      <c r="A518" s="49" t="s">
        <v>4659</v>
      </c>
      <c r="B518" s="3">
        <v>2</v>
      </c>
      <c r="C518" s="2">
        <v>0.7</v>
      </c>
      <c r="D518" s="46">
        <v>40</v>
      </c>
      <c r="E518" s="280">
        <v>755.75</v>
      </c>
      <c r="F518" s="280">
        <f>[2]!ESHOP_PRICE(E518)</f>
        <v>779.25</v>
      </c>
    </row>
    <row r="519" spans="1:6">
      <c r="A519" s="49" t="s">
        <v>4662</v>
      </c>
      <c r="B519" s="3">
        <v>6</v>
      </c>
      <c r="C519" s="2">
        <v>0.7</v>
      </c>
      <c r="D519" s="46">
        <v>40</v>
      </c>
      <c r="E519" s="280">
        <v>18.850000000000001</v>
      </c>
      <c r="F519" s="280">
        <f>[2]!ESHOP_PRICE(E519)</f>
        <v>21.05</v>
      </c>
    </row>
    <row r="520" spans="1:6">
      <c r="A520" s="49" t="s">
        <v>4894</v>
      </c>
      <c r="B520" s="3">
        <v>6</v>
      </c>
      <c r="C520" s="2">
        <v>0.7</v>
      </c>
      <c r="D520" s="46">
        <v>24</v>
      </c>
      <c r="E520" s="280">
        <v>14.700000000000001</v>
      </c>
      <c r="F520" s="280">
        <f>[2]!ESHOP_PRICE(E520)</f>
        <v>16.55</v>
      </c>
    </row>
    <row r="521" spans="1:6">
      <c r="A521" s="49" t="s">
        <v>26347</v>
      </c>
      <c r="B521" s="3">
        <v>3</v>
      </c>
      <c r="C521" s="2">
        <v>0.7</v>
      </c>
      <c r="D521" s="46">
        <v>38</v>
      </c>
      <c r="E521" s="280">
        <v>19.900000000000002</v>
      </c>
      <c r="F521" s="280">
        <f>[2]!ESHOP_PRICE(E521)</f>
        <v>22.099999999999998</v>
      </c>
    </row>
    <row r="522" spans="1:6">
      <c r="A522" s="49" t="s">
        <v>5182</v>
      </c>
      <c r="B522" s="3">
        <v>6</v>
      </c>
      <c r="C522" s="2">
        <v>0.5</v>
      </c>
      <c r="D522" s="46">
        <v>20</v>
      </c>
      <c r="E522" s="280">
        <v>12.75</v>
      </c>
      <c r="F522" s="280">
        <f>[2]!ESHOP_PRICE(E522)</f>
        <v>14.6</v>
      </c>
    </row>
    <row r="523" spans="1:6">
      <c r="A523" s="49" t="s">
        <v>5197</v>
      </c>
      <c r="B523" s="3">
        <v>6</v>
      </c>
      <c r="C523" s="2">
        <v>0.7</v>
      </c>
      <c r="D523" s="46">
        <v>30</v>
      </c>
      <c r="E523" s="280">
        <v>15.200000000000001</v>
      </c>
      <c r="F523" s="280">
        <f>[2]!ESHOP_PRICE(E523)</f>
        <v>17.25</v>
      </c>
    </row>
    <row r="524" spans="1:6">
      <c r="A524" s="49" t="s">
        <v>5336</v>
      </c>
      <c r="B524" s="3">
        <v>6</v>
      </c>
      <c r="C524" s="2">
        <v>1</v>
      </c>
      <c r="D524" s="46">
        <v>35</v>
      </c>
      <c r="E524" s="280">
        <v>16.2</v>
      </c>
      <c r="F524" s="280">
        <f>[2]!ESHOP_PRICE(E524)</f>
        <v>18.25</v>
      </c>
    </row>
    <row r="525" spans="1:6">
      <c r="A525" s="49" t="s">
        <v>5372</v>
      </c>
      <c r="B525" s="3">
        <v>6</v>
      </c>
      <c r="C525" s="2">
        <v>0.7</v>
      </c>
      <c r="D525" s="46">
        <v>35</v>
      </c>
      <c r="E525" s="280">
        <v>13.850000000000001</v>
      </c>
      <c r="F525" s="280">
        <f>[2]!ESHOP_PRICE(E525)</f>
        <v>15.7</v>
      </c>
    </row>
    <row r="526" spans="1:6">
      <c r="A526" s="49" t="s">
        <v>26553</v>
      </c>
      <c r="B526" s="3">
        <v>3</v>
      </c>
      <c r="C526" s="2">
        <v>3</v>
      </c>
      <c r="D526" s="46">
        <v>35</v>
      </c>
      <c r="E526" s="280">
        <v>65.150000000000006</v>
      </c>
      <c r="F526" s="280">
        <f>[2]!ESHOP_PRICE(E526)</f>
        <v>70.45</v>
      </c>
    </row>
    <row r="527" spans="1:6">
      <c r="A527" s="49" t="s">
        <v>26389</v>
      </c>
      <c r="B527" s="3">
        <v>6</v>
      </c>
      <c r="C527" s="2">
        <v>1</v>
      </c>
      <c r="D527" s="46">
        <v>25</v>
      </c>
      <c r="E527" s="280">
        <v>12.950000000000001</v>
      </c>
      <c r="F527" s="280">
        <f>[2]!ESHOP_PRICE(E527)</f>
        <v>14.799999999999999</v>
      </c>
    </row>
    <row r="528" spans="1:6">
      <c r="A528" s="49" t="s">
        <v>5725</v>
      </c>
      <c r="B528" s="3">
        <v>6</v>
      </c>
      <c r="C528" s="2">
        <v>0.7</v>
      </c>
      <c r="D528" s="46">
        <v>30</v>
      </c>
      <c r="E528" s="280">
        <v>10.050000000000001</v>
      </c>
      <c r="F528" s="280">
        <f>[2]!ESHOP_PRICE(E528)</f>
        <v>11.700000000000001</v>
      </c>
    </row>
    <row r="529" spans="1:6">
      <c r="A529" s="49" t="s">
        <v>5951</v>
      </c>
      <c r="B529" s="3">
        <v>12</v>
      </c>
      <c r="C529" s="2">
        <v>0.5</v>
      </c>
      <c r="D529" s="46">
        <v>38</v>
      </c>
      <c r="E529" s="280">
        <v>8.5500000000000007</v>
      </c>
      <c r="F529" s="280">
        <f>[2]!ESHOP_PRICE(E529)</f>
        <v>10</v>
      </c>
    </row>
    <row r="530" spans="1:6">
      <c r="A530" s="49" t="s">
        <v>5966</v>
      </c>
      <c r="B530" s="3">
        <v>6</v>
      </c>
      <c r="C530" s="2">
        <v>0.7</v>
      </c>
      <c r="D530" s="46">
        <v>18</v>
      </c>
      <c r="E530" s="280">
        <v>14.200000000000001</v>
      </c>
      <c r="F530" s="280">
        <f>[2]!ESHOP_PRICE(E530)</f>
        <v>16.05</v>
      </c>
    </row>
    <row r="531" spans="1:6">
      <c r="A531" s="49" t="s">
        <v>5972</v>
      </c>
      <c r="B531" s="3">
        <v>6</v>
      </c>
      <c r="C531" s="2">
        <v>0.7</v>
      </c>
      <c r="D531" s="46">
        <v>20</v>
      </c>
      <c r="E531" s="280">
        <v>14.950000000000001</v>
      </c>
      <c r="F531" s="280">
        <f>[2]!ESHOP_PRICE(E531)</f>
        <v>16.8</v>
      </c>
    </row>
    <row r="532" spans="1:6">
      <c r="A532" s="49" t="s">
        <v>6110</v>
      </c>
      <c r="B532" s="3">
        <v>6</v>
      </c>
      <c r="C532" s="2">
        <v>0.7</v>
      </c>
      <c r="D532" s="46">
        <v>40</v>
      </c>
      <c r="E532" s="280">
        <v>9.7000000000000011</v>
      </c>
      <c r="F532" s="280">
        <f>[2]!ESHOP_PRICE(E532)</f>
        <v>11.149999999999999</v>
      </c>
    </row>
    <row r="533" spans="1:6">
      <c r="A533" s="49" t="s">
        <v>6196</v>
      </c>
      <c r="B533" s="3">
        <v>6</v>
      </c>
      <c r="C533" s="2">
        <v>1</v>
      </c>
      <c r="D533" s="46">
        <v>31</v>
      </c>
      <c r="E533" s="280">
        <v>18.350000000000001</v>
      </c>
      <c r="F533" s="280">
        <f>[2]!ESHOP_PRICE(E533)</f>
        <v>20.55</v>
      </c>
    </row>
    <row r="534" spans="1:6">
      <c r="A534" s="49" t="s">
        <v>6206</v>
      </c>
      <c r="B534" s="3">
        <v>6</v>
      </c>
      <c r="C534" s="2">
        <v>0.7</v>
      </c>
      <c r="D534" s="46">
        <v>16</v>
      </c>
      <c r="E534" s="280">
        <v>15.850000000000001</v>
      </c>
      <c r="F534" s="280">
        <f>[2]!ESHOP_PRICE(E534)</f>
        <v>17.899999999999999</v>
      </c>
    </row>
    <row r="535" spans="1:6">
      <c r="A535" s="49" t="s">
        <v>6209</v>
      </c>
      <c r="B535" s="3">
        <v>6</v>
      </c>
      <c r="C535" s="2">
        <v>0.7</v>
      </c>
      <c r="D535" s="46">
        <v>16</v>
      </c>
      <c r="E535" s="280">
        <v>17.900000000000002</v>
      </c>
      <c r="F535" s="280">
        <f>[2]!ESHOP_PRICE(E535)</f>
        <v>20.099999999999998</v>
      </c>
    </row>
    <row r="536" spans="1:6">
      <c r="A536" s="49" t="s">
        <v>6212</v>
      </c>
      <c r="B536" s="3">
        <v>6</v>
      </c>
      <c r="C536" s="2">
        <v>1</v>
      </c>
      <c r="D536" s="46">
        <v>16</v>
      </c>
      <c r="E536" s="280">
        <v>15.15</v>
      </c>
      <c r="F536" s="280">
        <f>[2]!ESHOP_PRICE(E536)</f>
        <v>17.2</v>
      </c>
    </row>
    <row r="537" spans="1:6">
      <c r="A537" s="49" t="s">
        <v>26392</v>
      </c>
      <c r="B537" s="3">
        <v>6</v>
      </c>
      <c r="C537" s="2">
        <v>1</v>
      </c>
      <c r="D537" s="46">
        <v>16</v>
      </c>
      <c r="E537" s="280">
        <v>15.15</v>
      </c>
      <c r="F537" s="280">
        <f>[2]!ESHOP_PRICE(E537)</f>
        <v>17.2</v>
      </c>
    </row>
    <row r="538" spans="1:6">
      <c r="A538" s="49" t="s">
        <v>6221</v>
      </c>
      <c r="B538" s="3">
        <v>6</v>
      </c>
      <c r="C538" s="2">
        <v>0.7</v>
      </c>
      <c r="D538" s="46">
        <v>30</v>
      </c>
      <c r="E538" s="280">
        <v>19.8</v>
      </c>
      <c r="F538" s="280">
        <f>[2]!ESHOP_PRICE(E538)</f>
        <v>22</v>
      </c>
    </row>
    <row r="539" spans="1:6">
      <c r="A539" s="49" t="s">
        <v>6224</v>
      </c>
      <c r="B539" s="3">
        <v>6</v>
      </c>
      <c r="C539" s="2">
        <v>0.7</v>
      </c>
      <c r="D539" s="46">
        <v>22</v>
      </c>
      <c r="E539" s="280">
        <v>11.75</v>
      </c>
      <c r="F539" s="280">
        <f>[2]!ESHOP_PRICE(E539)</f>
        <v>13.4</v>
      </c>
    </row>
    <row r="540" spans="1:6">
      <c r="A540" s="49" t="s">
        <v>6227</v>
      </c>
      <c r="B540" s="3">
        <v>6</v>
      </c>
      <c r="C540" s="2">
        <v>0.7</v>
      </c>
      <c r="D540" s="46">
        <v>31</v>
      </c>
      <c r="E540" s="280">
        <v>10.050000000000001</v>
      </c>
      <c r="F540" s="280">
        <f>[2]!ESHOP_PRICE(E540)</f>
        <v>11.700000000000001</v>
      </c>
    </row>
    <row r="541" spans="1:6">
      <c r="A541" s="49" t="s">
        <v>6340</v>
      </c>
      <c r="B541" s="3">
        <v>6</v>
      </c>
      <c r="C541" s="2">
        <v>0.7</v>
      </c>
      <c r="D541" s="46">
        <v>24</v>
      </c>
      <c r="E541" s="280">
        <v>10.700000000000001</v>
      </c>
      <c r="F541" s="280">
        <f>[2]!ESHOP_PRICE(E541)</f>
        <v>12.35</v>
      </c>
    </row>
    <row r="542" spans="1:6">
      <c r="A542" s="49" t="s">
        <v>26444</v>
      </c>
      <c r="B542" s="3">
        <v>6</v>
      </c>
      <c r="C542" s="2">
        <v>0.7</v>
      </c>
      <c r="D542" s="46">
        <v>32</v>
      </c>
      <c r="E542" s="280">
        <v>13.850000000000001</v>
      </c>
      <c r="F542" s="280">
        <f>[2]!ESHOP_PRICE(E542)</f>
        <v>15.7</v>
      </c>
    </row>
    <row r="543" spans="1:6">
      <c r="A543" s="49" t="s">
        <v>6450</v>
      </c>
      <c r="B543" s="3">
        <v>6</v>
      </c>
      <c r="C543" s="2">
        <v>0.7</v>
      </c>
      <c r="D543" s="46">
        <v>21</v>
      </c>
      <c r="E543" s="280">
        <v>13.3</v>
      </c>
      <c r="F543" s="280">
        <f>[2]!ESHOP_PRICE(E543)</f>
        <v>15.15</v>
      </c>
    </row>
    <row r="544" spans="1:6">
      <c r="A544" s="49" t="s">
        <v>6453</v>
      </c>
      <c r="B544" s="3">
        <v>6</v>
      </c>
      <c r="C544" s="2">
        <v>0.7</v>
      </c>
      <c r="D544" s="46">
        <v>21</v>
      </c>
      <c r="E544" s="280">
        <v>14.450000000000001</v>
      </c>
      <c r="F544" s="280">
        <f>[2]!ESHOP_PRICE(E544)</f>
        <v>16.3</v>
      </c>
    </row>
    <row r="545" spans="1:6">
      <c r="A545" s="49" t="s">
        <v>6462</v>
      </c>
      <c r="B545" s="3">
        <v>6</v>
      </c>
      <c r="C545" s="2">
        <v>0.7</v>
      </c>
      <c r="D545" s="46">
        <v>21</v>
      </c>
      <c r="E545" s="280">
        <v>14.450000000000001</v>
      </c>
      <c r="F545" s="280">
        <f>[2]!ESHOP_PRICE(E545)</f>
        <v>16.3</v>
      </c>
    </row>
    <row r="546" spans="1:6">
      <c r="A546" s="49" t="s">
        <v>6474</v>
      </c>
      <c r="B546" s="3">
        <v>6</v>
      </c>
      <c r="C546" s="2">
        <v>0.7</v>
      </c>
      <c r="D546" s="46">
        <v>38</v>
      </c>
      <c r="E546" s="280">
        <v>15.15</v>
      </c>
      <c r="F546" s="280">
        <f>[2]!ESHOP_PRICE(E546)</f>
        <v>17.2</v>
      </c>
    </row>
    <row r="547" spans="1:6">
      <c r="A547" s="49" t="s">
        <v>6751</v>
      </c>
      <c r="B547" s="3">
        <v>6</v>
      </c>
      <c r="C547" s="2">
        <v>0.7</v>
      </c>
      <c r="D547" s="46">
        <v>30</v>
      </c>
      <c r="E547" s="280">
        <v>19.8</v>
      </c>
      <c r="F547" s="280">
        <f>[2]!ESHOP_PRICE(E547)</f>
        <v>22</v>
      </c>
    </row>
    <row r="548" spans="1:6">
      <c r="A548" s="49" t="s">
        <v>6783</v>
      </c>
      <c r="B548" s="3">
        <v>6</v>
      </c>
      <c r="C548" s="2">
        <v>0.7</v>
      </c>
      <c r="D548" s="46">
        <v>30</v>
      </c>
      <c r="E548" s="280">
        <v>19.8</v>
      </c>
      <c r="F548" s="280">
        <f>[2]!ESHOP_PRICE(E548)</f>
        <v>22</v>
      </c>
    </row>
    <row r="549" spans="1:6">
      <c r="A549" s="49" t="s">
        <v>6802</v>
      </c>
      <c r="B549" s="3">
        <v>6</v>
      </c>
      <c r="C549" s="2">
        <v>0.7</v>
      </c>
      <c r="D549" s="46">
        <v>20</v>
      </c>
      <c r="E549" s="280">
        <v>16.2</v>
      </c>
      <c r="F549" s="280">
        <f>[2]!ESHOP_PRICE(E549)</f>
        <v>18.25</v>
      </c>
    </row>
    <row r="550" spans="1:6">
      <c r="A550" s="49" t="s">
        <v>6962</v>
      </c>
      <c r="B550" s="3">
        <v>6</v>
      </c>
      <c r="C550" s="2">
        <v>0.7</v>
      </c>
      <c r="D550" s="46">
        <v>12.5</v>
      </c>
      <c r="E550" s="280">
        <v>12.600000000000001</v>
      </c>
      <c r="F550" s="280">
        <f>[2]!ESHOP_PRICE(E550)</f>
        <v>14.45</v>
      </c>
    </row>
    <row r="551" spans="1:6">
      <c r="A551" s="49" t="s">
        <v>7023</v>
      </c>
      <c r="B551" s="3">
        <v>6</v>
      </c>
      <c r="C551" s="2">
        <v>0.7</v>
      </c>
      <c r="D551" s="46">
        <v>17</v>
      </c>
      <c r="E551" s="280">
        <v>13.65</v>
      </c>
      <c r="F551" s="280">
        <f>[2]!ESHOP_PRICE(E551)</f>
        <v>15.5</v>
      </c>
    </row>
    <row r="552" spans="1:6">
      <c r="A552" s="49" t="s">
        <v>7028</v>
      </c>
      <c r="B552" s="3">
        <v>6</v>
      </c>
      <c r="C552" s="2">
        <v>0.7</v>
      </c>
      <c r="D552" s="46">
        <v>17</v>
      </c>
      <c r="E552" s="280">
        <v>14.200000000000001</v>
      </c>
      <c r="F552" s="280">
        <f>[2]!ESHOP_PRICE(E552)</f>
        <v>16.05</v>
      </c>
    </row>
    <row r="553" spans="1:6">
      <c r="A553" s="49" t="s">
        <v>7036</v>
      </c>
      <c r="B553" s="3">
        <v>6</v>
      </c>
      <c r="C553" s="2">
        <v>0.7</v>
      </c>
      <c r="D553" s="46">
        <v>15</v>
      </c>
      <c r="E553" s="280">
        <v>13.600000000000001</v>
      </c>
      <c r="F553" s="280">
        <f>[2]!ESHOP_PRICE(E553)</f>
        <v>15.45</v>
      </c>
    </row>
    <row r="554" spans="1:6">
      <c r="A554" s="49" t="s">
        <v>7041</v>
      </c>
      <c r="B554" s="3">
        <v>6</v>
      </c>
      <c r="C554" s="2">
        <v>0.5</v>
      </c>
      <c r="D554" s="46">
        <v>15</v>
      </c>
      <c r="E554" s="280">
        <v>11.700000000000001</v>
      </c>
      <c r="F554" s="280">
        <f>[2]!ESHOP_PRICE(E554)</f>
        <v>13.35</v>
      </c>
    </row>
    <row r="555" spans="1:6">
      <c r="A555" s="49" t="s">
        <v>7044</v>
      </c>
      <c r="B555" s="3">
        <v>6</v>
      </c>
      <c r="C555" s="2">
        <v>0.7</v>
      </c>
      <c r="D555" s="46">
        <v>23</v>
      </c>
      <c r="E555" s="280">
        <v>27.75</v>
      </c>
      <c r="F555" s="280">
        <f>[2]!ESHOP_PRICE(E555)</f>
        <v>30.6</v>
      </c>
    </row>
    <row r="556" spans="1:6">
      <c r="A556" s="49" t="s">
        <v>26374</v>
      </c>
      <c r="B556" s="3">
        <v>6</v>
      </c>
      <c r="C556" s="2">
        <v>0.5</v>
      </c>
      <c r="D556" s="46">
        <v>26</v>
      </c>
      <c r="E556" s="280">
        <v>12.55</v>
      </c>
      <c r="F556" s="280">
        <f>[2]!ESHOP_PRICE(E556)</f>
        <v>14.4</v>
      </c>
    </row>
    <row r="557" spans="1:6">
      <c r="A557" s="49" t="s">
        <v>7635</v>
      </c>
      <c r="B557" s="3">
        <v>6</v>
      </c>
      <c r="C557" s="2">
        <v>1</v>
      </c>
      <c r="D557" s="46">
        <v>17</v>
      </c>
      <c r="E557" s="280">
        <v>14</v>
      </c>
      <c r="F557" s="280">
        <f>[2]!ESHOP_PRICE(E557)</f>
        <v>15.85</v>
      </c>
    </row>
    <row r="558" spans="1:6">
      <c r="A558" s="49" t="s">
        <v>7775</v>
      </c>
      <c r="B558" s="3">
        <v>6</v>
      </c>
      <c r="C558" s="2">
        <v>1</v>
      </c>
      <c r="D558" s="46">
        <v>21</v>
      </c>
      <c r="E558" s="280">
        <v>14.15</v>
      </c>
      <c r="F558" s="280">
        <f>[2]!ESHOP_PRICE(E558)</f>
        <v>16</v>
      </c>
    </row>
    <row r="559" spans="1:6">
      <c r="A559" s="49" t="s">
        <v>7778</v>
      </c>
      <c r="B559" s="3">
        <v>6</v>
      </c>
      <c r="C559" s="2">
        <v>1</v>
      </c>
      <c r="D559" s="46">
        <v>18</v>
      </c>
      <c r="E559" s="280">
        <v>12.05</v>
      </c>
      <c r="F559" s="280">
        <f>[2]!ESHOP_PRICE(E559)</f>
        <v>13.700000000000001</v>
      </c>
    </row>
    <row r="560" spans="1:6">
      <c r="A560" s="49" t="s">
        <v>7781</v>
      </c>
      <c r="B560" s="3">
        <v>6</v>
      </c>
      <c r="C560" s="2">
        <v>1</v>
      </c>
      <c r="D560" s="46">
        <v>18</v>
      </c>
      <c r="E560" s="280">
        <v>12.450000000000001</v>
      </c>
      <c r="F560" s="280">
        <f>[2]!ESHOP_PRICE(E560)</f>
        <v>14.1</v>
      </c>
    </row>
    <row r="561" spans="1:6">
      <c r="A561" s="49" t="s">
        <v>7800</v>
      </c>
      <c r="B561" s="3">
        <v>48</v>
      </c>
      <c r="C561" s="2">
        <v>0.05</v>
      </c>
      <c r="D561" s="46">
        <v>17</v>
      </c>
      <c r="E561" s="280">
        <v>9.15</v>
      </c>
      <c r="F561" s="280">
        <f>[2]!ESHOP_PRICE(E561)</f>
        <v>10.6</v>
      </c>
    </row>
    <row r="562" spans="1:6">
      <c r="A562" s="49" t="s">
        <v>7805</v>
      </c>
      <c r="B562" s="3">
        <v>48</v>
      </c>
      <c r="C562" s="2">
        <v>0.05</v>
      </c>
      <c r="D562" s="46">
        <v>17</v>
      </c>
      <c r="E562" s="280">
        <v>8.4500000000000011</v>
      </c>
      <c r="F562" s="280">
        <f>[2]!ESHOP_PRICE(E562)</f>
        <v>9.8999999999999986</v>
      </c>
    </row>
    <row r="563" spans="1:6">
      <c r="A563" s="49" t="s">
        <v>7810</v>
      </c>
      <c r="B563" s="3">
        <v>48</v>
      </c>
      <c r="C563" s="2">
        <v>0.05</v>
      </c>
      <c r="D563" s="46">
        <v>17</v>
      </c>
      <c r="E563" s="280">
        <v>8.4500000000000011</v>
      </c>
      <c r="F563" s="280">
        <f>[2]!ESHOP_PRICE(E563)</f>
        <v>9.8999999999999986</v>
      </c>
    </row>
    <row r="564" spans="1:6">
      <c r="A564" s="49" t="s">
        <v>7818</v>
      </c>
      <c r="B564" s="3">
        <v>48</v>
      </c>
      <c r="C564" s="2">
        <v>0.05</v>
      </c>
      <c r="D564" s="46">
        <v>17</v>
      </c>
      <c r="E564" s="280">
        <v>9.65</v>
      </c>
      <c r="F564" s="280">
        <f>[2]!ESHOP_PRICE(E564)</f>
        <v>11.1</v>
      </c>
    </row>
    <row r="565" spans="1:6">
      <c r="A565" s="49" t="s">
        <v>7854</v>
      </c>
      <c r="B565" s="3">
        <v>6</v>
      </c>
      <c r="C565" s="2">
        <v>1</v>
      </c>
      <c r="D565" s="46">
        <v>17</v>
      </c>
      <c r="E565" s="280">
        <v>13.75</v>
      </c>
      <c r="F565" s="280">
        <f>[2]!ESHOP_PRICE(E565)</f>
        <v>15.6</v>
      </c>
    </row>
    <row r="566" spans="1:6">
      <c r="A566" s="49" t="s">
        <v>7948</v>
      </c>
      <c r="B566" s="3">
        <v>6</v>
      </c>
      <c r="C566" s="2">
        <v>0.7</v>
      </c>
      <c r="D566" s="46">
        <v>25</v>
      </c>
      <c r="E566" s="280">
        <v>11.4</v>
      </c>
      <c r="F566" s="280">
        <f>[2]!ESHOP_PRICE(E566)</f>
        <v>13.05</v>
      </c>
    </row>
    <row r="567" spans="1:6">
      <c r="A567" s="49" t="s">
        <v>7957</v>
      </c>
      <c r="B567" s="3">
        <v>6</v>
      </c>
      <c r="C567" s="2">
        <v>0.7</v>
      </c>
      <c r="D567" s="46">
        <v>9</v>
      </c>
      <c r="E567" s="280">
        <v>12.05</v>
      </c>
      <c r="F567" s="280">
        <f>[2]!ESHOP_PRICE(E567)</f>
        <v>13.700000000000001</v>
      </c>
    </row>
    <row r="568" spans="1:6">
      <c r="A568" s="49" t="s">
        <v>26359</v>
      </c>
      <c r="B568" s="3">
        <v>12</v>
      </c>
      <c r="C568" s="2">
        <v>0.5</v>
      </c>
      <c r="D568" s="46">
        <v>30</v>
      </c>
      <c r="E568" s="280">
        <v>9.3000000000000007</v>
      </c>
      <c r="F568" s="280">
        <f>[2]!ESHOP_PRICE(E568)</f>
        <v>10.75</v>
      </c>
    </row>
    <row r="569" spans="1:6">
      <c r="A569" s="49" t="s">
        <v>8246</v>
      </c>
      <c r="B569" s="3">
        <v>12</v>
      </c>
      <c r="C569" s="2">
        <v>0.5</v>
      </c>
      <c r="D569" s="46">
        <v>45</v>
      </c>
      <c r="E569" s="280">
        <v>11</v>
      </c>
      <c r="F569" s="280">
        <f>[2]!ESHOP_PRICE(E569)</f>
        <v>12.65</v>
      </c>
    </row>
    <row r="570" spans="1:6">
      <c r="A570" s="49" t="s">
        <v>8406</v>
      </c>
      <c r="B570" s="3">
        <v>6</v>
      </c>
      <c r="C570" s="2">
        <v>1</v>
      </c>
      <c r="D570" s="46">
        <v>20</v>
      </c>
      <c r="E570" s="280">
        <v>13.4</v>
      </c>
      <c r="F570" s="280">
        <f>[2]!ESHOP_PRICE(E570)</f>
        <v>15.25</v>
      </c>
    </row>
    <row r="571" spans="1:6">
      <c r="A571" s="49" t="s">
        <v>8448</v>
      </c>
      <c r="B571" s="3">
        <v>1</v>
      </c>
      <c r="C571" s="2">
        <v>3</v>
      </c>
      <c r="D571" s="46">
        <v>25</v>
      </c>
      <c r="E571" s="280">
        <v>72.400000000000006</v>
      </c>
      <c r="F571" s="280">
        <f>[2]!ESHOP_PRICE(E571)</f>
        <v>79.050000000000011</v>
      </c>
    </row>
    <row r="572" spans="1:6">
      <c r="A572" s="49" t="s">
        <v>8696</v>
      </c>
      <c r="B572" s="3">
        <v>6</v>
      </c>
      <c r="C572" s="2">
        <v>0.7</v>
      </c>
      <c r="D572" s="46">
        <v>30</v>
      </c>
      <c r="E572" s="280">
        <v>11.450000000000001</v>
      </c>
      <c r="F572" s="280">
        <f>[2]!ESHOP_PRICE(E572)</f>
        <v>13.1</v>
      </c>
    </row>
    <row r="573" spans="1:6">
      <c r="A573" s="49" t="s">
        <v>8713</v>
      </c>
      <c r="B573" s="3">
        <v>6</v>
      </c>
      <c r="C573" s="2">
        <v>1</v>
      </c>
      <c r="D573" s="46">
        <v>15.5</v>
      </c>
      <c r="E573" s="280">
        <v>19.900000000000002</v>
      </c>
      <c r="F573" s="280">
        <f>[2]!ESHOP_PRICE(E573)</f>
        <v>22.099999999999998</v>
      </c>
    </row>
    <row r="574" spans="1:6">
      <c r="A574" s="49" t="s">
        <v>26393</v>
      </c>
      <c r="B574" s="3">
        <v>6</v>
      </c>
      <c r="C574" s="2">
        <v>1</v>
      </c>
      <c r="D574" s="46">
        <v>25</v>
      </c>
      <c r="E574" s="280">
        <v>12.350000000000001</v>
      </c>
      <c r="F574" s="280">
        <f>[2]!ESHOP_PRICE(E574)</f>
        <v>14</v>
      </c>
    </row>
    <row r="575" spans="1:6">
      <c r="A575" s="49" t="s">
        <v>9187</v>
      </c>
      <c r="B575" s="3">
        <v>6</v>
      </c>
      <c r="C575" s="2">
        <v>0.7</v>
      </c>
      <c r="D575" s="46">
        <v>14.5</v>
      </c>
      <c r="E575" s="280">
        <v>16.3</v>
      </c>
      <c r="F575" s="280">
        <f>[2]!ESHOP_PRICE(E575)</f>
        <v>18.350000000000001</v>
      </c>
    </row>
    <row r="576" spans="1:6">
      <c r="A576" s="49" t="s">
        <v>26383</v>
      </c>
      <c r="B576" s="3">
        <v>6</v>
      </c>
      <c r="C576" s="2">
        <v>0.5</v>
      </c>
      <c r="D576" s="46">
        <v>14.5</v>
      </c>
      <c r="E576" s="280">
        <v>13.8</v>
      </c>
      <c r="F576" s="280">
        <f>[2]!ESHOP_PRICE(E576)</f>
        <v>15.65</v>
      </c>
    </row>
    <row r="577" spans="1:6">
      <c r="A577" s="49" t="s">
        <v>26472</v>
      </c>
      <c r="B577" s="3">
        <v>6</v>
      </c>
      <c r="C577" s="2">
        <v>0.7</v>
      </c>
      <c r="D577" s="46">
        <v>30</v>
      </c>
      <c r="E577" s="280">
        <v>9.9</v>
      </c>
      <c r="F577" s="280">
        <f>[2]!ESHOP_PRICE(E577)</f>
        <v>11.35</v>
      </c>
    </row>
    <row r="578" spans="1:6">
      <c r="A578" s="49" t="s">
        <v>26477</v>
      </c>
      <c r="B578" s="3">
        <v>6</v>
      </c>
      <c r="C578" s="2">
        <v>0.7</v>
      </c>
      <c r="D578" s="46">
        <v>30</v>
      </c>
      <c r="E578" s="280">
        <v>17.95</v>
      </c>
      <c r="F578" s="280">
        <f>[2]!ESHOP_PRICE(E578)</f>
        <v>20.149999999999999</v>
      </c>
    </row>
    <row r="579" spans="1:6">
      <c r="A579" s="49" t="s">
        <v>26481</v>
      </c>
      <c r="B579" s="3">
        <v>6</v>
      </c>
      <c r="C579" s="2">
        <v>0.7</v>
      </c>
      <c r="D579" s="46">
        <v>20</v>
      </c>
      <c r="E579" s="280">
        <v>11.9</v>
      </c>
      <c r="F579" s="280">
        <f>[2]!ESHOP_PRICE(E579)</f>
        <v>13.55</v>
      </c>
    </row>
    <row r="580" spans="1:6">
      <c r="A580" s="49" t="s">
        <v>10494</v>
      </c>
      <c r="B580" s="3">
        <v>6</v>
      </c>
      <c r="C580" s="2">
        <v>0.7</v>
      </c>
      <c r="D580" s="46">
        <v>40</v>
      </c>
      <c r="E580" s="280">
        <v>18.2</v>
      </c>
      <c r="F580" s="280">
        <f>[2]!ESHOP_PRICE(E580)</f>
        <v>20.399999999999999</v>
      </c>
    </row>
    <row r="581" spans="1:6">
      <c r="A581" s="49" t="s">
        <v>10505</v>
      </c>
      <c r="B581" s="3">
        <v>6</v>
      </c>
      <c r="C581" s="2">
        <v>0.7</v>
      </c>
      <c r="D581" s="46">
        <v>28</v>
      </c>
      <c r="E581" s="280">
        <v>14.75</v>
      </c>
      <c r="F581" s="280">
        <f>[2]!ESHOP_PRICE(E581)</f>
        <v>16.600000000000001</v>
      </c>
    </row>
    <row r="582" spans="1:6" ht="17.149999999999999" customHeight="1">
      <c r="A582" s="271" t="s">
        <v>10636</v>
      </c>
      <c r="B582" s="272"/>
      <c r="C582" s="272"/>
      <c r="D582" s="272"/>
      <c r="E582" s="279"/>
      <c r="F582" s="279"/>
    </row>
    <row r="583" spans="1:6">
      <c r="A583" s="49" t="s">
        <v>60</v>
      </c>
      <c r="B583" s="3">
        <v>6</v>
      </c>
      <c r="C583" s="2">
        <v>0.7</v>
      </c>
      <c r="D583" s="46">
        <v>42</v>
      </c>
      <c r="E583" s="280">
        <v>73.350000000000009</v>
      </c>
      <c r="F583" s="280">
        <f>[2]!ESHOP_PRICE(E583)</f>
        <v>80</v>
      </c>
    </row>
    <row r="584" spans="1:6">
      <c r="A584" s="49" t="s">
        <v>72</v>
      </c>
      <c r="B584" s="3">
        <v>6</v>
      </c>
      <c r="C584" s="2">
        <v>0.7</v>
      </c>
      <c r="D584" s="46">
        <v>40</v>
      </c>
      <c r="E584" s="280">
        <v>35.35</v>
      </c>
      <c r="F584" s="280">
        <f>[2]!ESHOP_PRICE(E584)</f>
        <v>38.9</v>
      </c>
    </row>
    <row r="585" spans="1:6">
      <c r="A585" s="49" t="s">
        <v>220</v>
      </c>
      <c r="B585" s="3">
        <v>6</v>
      </c>
      <c r="C585" s="2">
        <v>0.7</v>
      </c>
      <c r="D585" s="46">
        <v>40</v>
      </c>
      <c r="E585" s="280">
        <v>24.900000000000002</v>
      </c>
      <c r="F585" s="280">
        <f>[2]!ESHOP_PRICE(E585)</f>
        <v>27.45</v>
      </c>
    </row>
    <row r="586" spans="1:6">
      <c r="A586" s="49" t="s">
        <v>226</v>
      </c>
      <c r="B586" s="3">
        <v>6</v>
      </c>
      <c r="C586" s="2">
        <v>0.7</v>
      </c>
      <c r="D586" s="46">
        <v>40</v>
      </c>
      <c r="E586" s="280">
        <v>16.8</v>
      </c>
      <c r="F586" s="280">
        <f>[2]!ESHOP_PRICE(E586)</f>
        <v>18.850000000000001</v>
      </c>
    </row>
    <row r="587" spans="1:6">
      <c r="A587" s="49" t="s">
        <v>229</v>
      </c>
      <c r="B587" s="3">
        <v>6</v>
      </c>
      <c r="C587" s="2">
        <v>0.7</v>
      </c>
      <c r="D587" s="46">
        <v>40</v>
      </c>
      <c r="E587" s="280">
        <v>13.4</v>
      </c>
      <c r="F587" s="280">
        <f>[2]!ESHOP_PRICE(E587)</f>
        <v>15.25</v>
      </c>
    </row>
    <row r="588" spans="1:6">
      <c r="A588" s="49" t="s">
        <v>26234</v>
      </c>
      <c r="B588" s="3">
        <v>6</v>
      </c>
      <c r="C588" s="2">
        <v>0.7</v>
      </c>
      <c r="D588" s="46">
        <v>40</v>
      </c>
      <c r="E588" s="280">
        <v>53.650000000000006</v>
      </c>
      <c r="F588" s="280">
        <f>[2]!ESHOP_PRICE(E588)</f>
        <v>58.949999999999996</v>
      </c>
    </row>
    <row r="589" spans="1:6">
      <c r="A589" s="49" t="s">
        <v>232</v>
      </c>
      <c r="B589" s="3">
        <v>6</v>
      </c>
      <c r="C589" s="2">
        <v>0.7</v>
      </c>
      <c r="D589" s="46">
        <v>40</v>
      </c>
      <c r="E589" s="280">
        <v>37.15</v>
      </c>
      <c r="F589" s="280">
        <f>[2]!ESHOP_PRICE(E589)</f>
        <v>40.699999999999996</v>
      </c>
    </row>
    <row r="590" spans="1:6">
      <c r="A590" s="49" t="s">
        <v>445</v>
      </c>
      <c r="B590" s="3">
        <v>6</v>
      </c>
      <c r="C590" s="2">
        <v>0.7</v>
      </c>
      <c r="D590" s="46">
        <v>40</v>
      </c>
      <c r="E590" s="280">
        <v>46.95</v>
      </c>
      <c r="F590" s="280">
        <f>[2]!ESHOP_PRICE(E590)</f>
        <v>51.25</v>
      </c>
    </row>
    <row r="591" spans="1:6">
      <c r="A591" s="49" t="s">
        <v>448</v>
      </c>
      <c r="B591" s="3">
        <v>6</v>
      </c>
      <c r="C591" s="2">
        <v>0.7</v>
      </c>
      <c r="D591" s="46">
        <v>40</v>
      </c>
      <c r="E591" s="280">
        <v>26.05</v>
      </c>
      <c r="F591" s="280">
        <f>[2]!ESHOP_PRICE(E591)</f>
        <v>28.900000000000002</v>
      </c>
    </row>
    <row r="592" spans="1:6">
      <c r="A592" s="49" t="s">
        <v>451</v>
      </c>
      <c r="B592" s="3">
        <v>6</v>
      </c>
      <c r="C592" s="2">
        <v>0.7</v>
      </c>
      <c r="D592" s="46">
        <v>40</v>
      </c>
      <c r="E592" s="280">
        <v>19.200000000000003</v>
      </c>
      <c r="F592" s="280">
        <f>[2]!ESHOP_PRICE(E592)</f>
        <v>21.4</v>
      </c>
    </row>
    <row r="593" spans="1:6">
      <c r="A593" s="49" t="s">
        <v>463</v>
      </c>
      <c r="B593" s="3">
        <v>6</v>
      </c>
      <c r="C593" s="2">
        <v>0.7</v>
      </c>
      <c r="D593" s="46">
        <v>40</v>
      </c>
      <c r="E593" s="280">
        <v>20.700000000000003</v>
      </c>
      <c r="F593" s="280">
        <f>[2]!ESHOP_PRICE(E593)</f>
        <v>23.25</v>
      </c>
    </row>
    <row r="594" spans="1:6">
      <c r="A594" s="49" t="s">
        <v>524</v>
      </c>
      <c r="B594" s="3">
        <v>6</v>
      </c>
      <c r="C594" s="2">
        <v>0.7</v>
      </c>
      <c r="D594" s="46">
        <v>43</v>
      </c>
      <c r="E594" s="280">
        <v>51.45</v>
      </c>
      <c r="F594" s="280">
        <f>[2]!ESHOP_PRICE(E594)</f>
        <v>56.75</v>
      </c>
    </row>
    <row r="595" spans="1:6">
      <c r="A595" s="49" t="s">
        <v>527</v>
      </c>
      <c r="B595" s="3">
        <v>6</v>
      </c>
      <c r="C595" s="2">
        <v>0.7</v>
      </c>
      <c r="D595" s="46">
        <v>43</v>
      </c>
      <c r="E595" s="280">
        <v>33.15</v>
      </c>
      <c r="F595" s="280">
        <f>[2]!ESHOP_PRICE(E595)</f>
        <v>36.35</v>
      </c>
    </row>
    <row r="596" spans="1:6">
      <c r="A596" s="49" t="s">
        <v>26514</v>
      </c>
      <c r="B596" s="3">
        <v>6</v>
      </c>
      <c r="C596" s="2">
        <v>0.7</v>
      </c>
      <c r="D596" s="46">
        <v>43</v>
      </c>
      <c r="E596" s="280">
        <v>23.1</v>
      </c>
      <c r="F596" s="280">
        <f>[2]!ESHOP_PRICE(E596)</f>
        <v>25.650000000000002</v>
      </c>
    </row>
    <row r="597" spans="1:6">
      <c r="A597" s="49" t="s">
        <v>532</v>
      </c>
      <c r="B597" s="3">
        <v>6</v>
      </c>
      <c r="C597" s="2">
        <v>0.7</v>
      </c>
      <c r="D597" s="46">
        <v>40</v>
      </c>
      <c r="E597" s="280">
        <v>24.900000000000002</v>
      </c>
      <c r="F597" s="280">
        <f>[2]!ESHOP_PRICE(E597)</f>
        <v>27.45</v>
      </c>
    </row>
    <row r="598" spans="1:6">
      <c r="A598" s="49" t="s">
        <v>741</v>
      </c>
      <c r="B598" s="3">
        <v>6</v>
      </c>
      <c r="C598" s="2">
        <v>0.7</v>
      </c>
      <c r="D598" s="46">
        <v>40</v>
      </c>
      <c r="E598" s="280">
        <v>22.900000000000002</v>
      </c>
      <c r="F598" s="280">
        <f>[2]!ESHOP_PRICE(E598)</f>
        <v>25.45</v>
      </c>
    </row>
    <row r="599" spans="1:6">
      <c r="A599" s="49" t="s">
        <v>744</v>
      </c>
      <c r="B599" s="3">
        <v>6</v>
      </c>
      <c r="C599" s="2">
        <v>0.7</v>
      </c>
      <c r="D599" s="46">
        <v>40</v>
      </c>
      <c r="E599" s="280">
        <v>22.900000000000002</v>
      </c>
      <c r="F599" s="280">
        <f>[2]!ESHOP_PRICE(E599)</f>
        <v>25.45</v>
      </c>
    </row>
    <row r="600" spans="1:6">
      <c r="A600" s="49" t="s">
        <v>747</v>
      </c>
      <c r="B600" s="3">
        <v>6</v>
      </c>
      <c r="C600" s="2">
        <v>0.7</v>
      </c>
      <c r="D600" s="46">
        <v>40</v>
      </c>
      <c r="E600" s="280">
        <v>15.700000000000001</v>
      </c>
      <c r="F600" s="280">
        <f>[2]!ESHOP_PRICE(E600)</f>
        <v>17.75</v>
      </c>
    </row>
    <row r="601" spans="1:6">
      <c r="A601" s="49" t="s">
        <v>760</v>
      </c>
      <c r="B601" s="3">
        <v>6</v>
      </c>
      <c r="C601" s="2">
        <v>0.7</v>
      </c>
      <c r="D601" s="46">
        <v>40</v>
      </c>
      <c r="E601" s="280">
        <v>18.7</v>
      </c>
      <c r="F601" s="280">
        <f>[2]!ESHOP_PRICE(E601)</f>
        <v>20.9</v>
      </c>
    </row>
    <row r="602" spans="1:6">
      <c r="A602" s="49" t="s">
        <v>762</v>
      </c>
      <c r="B602" s="3">
        <v>1</v>
      </c>
      <c r="C602" s="2">
        <v>3</v>
      </c>
      <c r="D602" s="46">
        <v>37.5</v>
      </c>
      <c r="E602" s="280">
        <v>48.45</v>
      </c>
      <c r="F602" s="280">
        <f>[2]!ESHOP_PRICE(E602)</f>
        <v>52.75</v>
      </c>
    </row>
    <row r="603" spans="1:6">
      <c r="A603" s="49" t="s">
        <v>790</v>
      </c>
      <c r="B603" s="3">
        <v>6</v>
      </c>
      <c r="C603" s="2">
        <v>0.7</v>
      </c>
      <c r="D603" s="46">
        <v>32</v>
      </c>
      <c r="E603" s="280">
        <v>11.5</v>
      </c>
      <c r="F603" s="280">
        <f>[2]!ESHOP_PRICE(E603)</f>
        <v>13.15</v>
      </c>
    </row>
    <row r="604" spans="1:6">
      <c r="A604" s="49" t="s">
        <v>793</v>
      </c>
      <c r="B604" s="3">
        <v>6</v>
      </c>
      <c r="C604" s="2">
        <v>0.7</v>
      </c>
      <c r="D604" s="46">
        <v>15</v>
      </c>
      <c r="E604" s="280">
        <v>13.3</v>
      </c>
      <c r="F604" s="280">
        <f>[2]!ESHOP_PRICE(E604)</f>
        <v>15.15</v>
      </c>
    </row>
    <row r="605" spans="1:6">
      <c r="A605" s="49" t="s">
        <v>799</v>
      </c>
      <c r="B605" s="3">
        <v>6</v>
      </c>
      <c r="C605" s="2">
        <v>0.7</v>
      </c>
      <c r="D605" s="46">
        <v>40</v>
      </c>
      <c r="E605" s="280">
        <v>57.800000000000004</v>
      </c>
      <c r="F605" s="280">
        <f>[2]!ESHOP_PRICE(E605)</f>
        <v>63.099999999999994</v>
      </c>
    </row>
    <row r="606" spans="1:6">
      <c r="A606" s="49" t="s">
        <v>802</v>
      </c>
      <c r="B606" s="3">
        <v>6</v>
      </c>
      <c r="C606" s="2">
        <v>0.7</v>
      </c>
      <c r="D606" s="46">
        <v>40</v>
      </c>
      <c r="E606" s="280">
        <v>121.35000000000001</v>
      </c>
      <c r="F606" s="280">
        <f>[2]!ESHOP_PRICE(E606)</f>
        <v>130.54999999999998</v>
      </c>
    </row>
    <row r="607" spans="1:6">
      <c r="A607" s="49" t="s">
        <v>805</v>
      </c>
      <c r="B607" s="3">
        <v>6</v>
      </c>
      <c r="C607" s="2">
        <v>0.7</v>
      </c>
      <c r="D607" s="46">
        <v>40</v>
      </c>
      <c r="E607" s="280">
        <v>43.900000000000006</v>
      </c>
      <c r="F607" s="280">
        <f>[2]!ESHOP_PRICE(E607)</f>
        <v>47.85</v>
      </c>
    </row>
    <row r="608" spans="1:6">
      <c r="A608" s="49" t="s">
        <v>26302</v>
      </c>
      <c r="B608" s="3">
        <v>6</v>
      </c>
      <c r="C608" s="2">
        <v>1</v>
      </c>
      <c r="D608" s="46">
        <v>40</v>
      </c>
      <c r="E608" s="280">
        <v>63.7</v>
      </c>
      <c r="F608" s="280">
        <f>[2]!ESHOP_PRICE(E608)</f>
        <v>69</v>
      </c>
    </row>
    <row r="609" spans="1:6">
      <c r="A609" s="49" t="s">
        <v>814</v>
      </c>
      <c r="B609" s="3">
        <v>6</v>
      </c>
      <c r="C609" s="2">
        <v>1</v>
      </c>
      <c r="D609" s="46">
        <v>32</v>
      </c>
      <c r="E609" s="280">
        <v>14.700000000000001</v>
      </c>
      <c r="F609" s="280">
        <f>[2]!ESHOP_PRICE(E609)</f>
        <v>16.55</v>
      </c>
    </row>
    <row r="610" spans="1:6">
      <c r="A610" s="49" t="s">
        <v>819</v>
      </c>
      <c r="B610" s="3">
        <v>6</v>
      </c>
      <c r="C610" s="2">
        <v>0.7</v>
      </c>
      <c r="D610" s="46">
        <v>32</v>
      </c>
      <c r="E610" s="280">
        <v>11.75</v>
      </c>
      <c r="F610" s="280">
        <f>[2]!ESHOP_PRICE(E610)</f>
        <v>13.4</v>
      </c>
    </row>
    <row r="611" spans="1:6">
      <c r="A611" s="49" t="s">
        <v>822</v>
      </c>
      <c r="B611" s="3">
        <v>6</v>
      </c>
      <c r="C611" s="2">
        <v>0.7</v>
      </c>
      <c r="D611" s="46">
        <v>14.9</v>
      </c>
      <c r="E611" s="280">
        <v>10.050000000000001</v>
      </c>
      <c r="F611" s="280">
        <f>[2]!ESHOP_PRICE(E611)</f>
        <v>11.700000000000001</v>
      </c>
    </row>
    <row r="612" spans="1:6">
      <c r="A612" s="49" t="s">
        <v>828</v>
      </c>
      <c r="B612" s="3">
        <v>6</v>
      </c>
      <c r="C612" s="2">
        <v>1</v>
      </c>
      <c r="D612" s="46">
        <v>32</v>
      </c>
      <c r="E612" s="280">
        <v>14.700000000000001</v>
      </c>
      <c r="F612" s="280">
        <f>[2]!ESHOP_PRICE(E612)</f>
        <v>16.55</v>
      </c>
    </row>
    <row r="613" spans="1:6">
      <c r="A613" s="49" t="s">
        <v>26547</v>
      </c>
      <c r="B613" s="3">
        <v>6</v>
      </c>
      <c r="C613" s="2">
        <v>1.5</v>
      </c>
      <c r="D613" s="46">
        <v>32</v>
      </c>
      <c r="E613" s="280">
        <v>22.950000000000003</v>
      </c>
      <c r="F613" s="280">
        <f>[2]!ESHOP_PRICE(E613)</f>
        <v>25.5</v>
      </c>
    </row>
    <row r="614" spans="1:6">
      <c r="A614" s="49" t="s">
        <v>838</v>
      </c>
      <c r="B614" s="3">
        <v>6</v>
      </c>
      <c r="C614" s="2">
        <v>1</v>
      </c>
      <c r="D614" s="46">
        <v>35</v>
      </c>
      <c r="E614" s="280">
        <v>15.3</v>
      </c>
      <c r="F614" s="280">
        <f>[2]!ESHOP_PRICE(E614)</f>
        <v>17.350000000000001</v>
      </c>
    </row>
    <row r="615" spans="1:6">
      <c r="A615" s="49" t="s">
        <v>19203</v>
      </c>
      <c r="B615" s="3">
        <v>6</v>
      </c>
      <c r="C615" s="2">
        <v>1.5</v>
      </c>
      <c r="D615" s="46">
        <v>35</v>
      </c>
      <c r="E615" s="280">
        <v>21.900000000000002</v>
      </c>
      <c r="F615" s="280">
        <f>[2]!ESHOP_PRICE(E615)</f>
        <v>24.45</v>
      </c>
    </row>
    <row r="616" spans="1:6">
      <c r="A616" s="49" t="s">
        <v>944</v>
      </c>
      <c r="B616" s="3">
        <v>6</v>
      </c>
      <c r="C616" s="2">
        <v>0.7</v>
      </c>
      <c r="D616" s="46">
        <v>45</v>
      </c>
      <c r="E616" s="280">
        <v>52.85</v>
      </c>
      <c r="F616" s="280">
        <f>[2]!ESHOP_PRICE(E616)</f>
        <v>58.15</v>
      </c>
    </row>
    <row r="617" spans="1:6">
      <c r="A617" s="49" t="s">
        <v>947</v>
      </c>
      <c r="B617" s="3">
        <v>6</v>
      </c>
      <c r="C617" s="2">
        <v>0.7</v>
      </c>
      <c r="D617" s="46">
        <v>45</v>
      </c>
      <c r="E617" s="280">
        <v>43.1</v>
      </c>
      <c r="F617" s="280">
        <f>[2]!ESHOP_PRICE(E617)</f>
        <v>47.050000000000004</v>
      </c>
    </row>
    <row r="618" spans="1:6">
      <c r="A618" s="49" t="s">
        <v>974</v>
      </c>
      <c r="B618" s="3">
        <v>6</v>
      </c>
      <c r="C618" s="2">
        <v>0.7</v>
      </c>
      <c r="D618" s="46">
        <v>40</v>
      </c>
      <c r="E618" s="280">
        <v>53.650000000000006</v>
      </c>
      <c r="F618" s="280">
        <f>[2]!ESHOP_PRICE(E618)</f>
        <v>58.949999999999996</v>
      </c>
    </row>
    <row r="619" spans="1:6">
      <c r="A619" s="49" t="s">
        <v>988</v>
      </c>
      <c r="B619" s="3">
        <v>12</v>
      </c>
      <c r="C619" s="2">
        <v>0.7</v>
      </c>
      <c r="D619" s="46">
        <v>37.5</v>
      </c>
      <c r="E619" s="280">
        <v>13</v>
      </c>
      <c r="F619" s="280">
        <f>[2]!ESHOP_PRICE(E619)</f>
        <v>14.85</v>
      </c>
    </row>
    <row r="620" spans="1:6">
      <c r="A620" s="49" t="s">
        <v>991</v>
      </c>
      <c r="B620" s="3">
        <v>6</v>
      </c>
      <c r="C620" s="2">
        <v>0.7</v>
      </c>
      <c r="D620" s="46">
        <v>37.5</v>
      </c>
      <c r="E620" s="280">
        <v>12.55</v>
      </c>
      <c r="F620" s="280">
        <f>[2]!ESHOP_PRICE(E620)</f>
        <v>14.4</v>
      </c>
    </row>
    <row r="621" spans="1:6">
      <c r="A621" s="49" t="s">
        <v>994</v>
      </c>
      <c r="B621" s="3">
        <v>6</v>
      </c>
      <c r="C621" s="2">
        <v>0.7</v>
      </c>
      <c r="D621" s="46">
        <v>37.5</v>
      </c>
      <c r="E621" s="280">
        <v>14.4</v>
      </c>
      <c r="F621" s="280">
        <f>[2]!ESHOP_PRICE(E621)</f>
        <v>16.25</v>
      </c>
    </row>
    <row r="622" spans="1:6">
      <c r="A622" s="49" t="s">
        <v>26402</v>
      </c>
      <c r="B622" s="3">
        <v>6</v>
      </c>
      <c r="C622" s="2">
        <v>0.7</v>
      </c>
      <c r="D622" s="46">
        <v>37.5</v>
      </c>
      <c r="E622" s="280">
        <v>15.700000000000001</v>
      </c>
      <c r="F622" s="280">
        <f>[2]!ESHOP_PRICE(E622)</f>
        <v>17.75</v>
      </c>
    </row>
    <row r="623" spans="1:6">
      <c r="A623" s="49" t="s">
        <v>1000</v>
      </c>
      <c r="B623" s="3">
        <v>6</v>
      </c>
      <c r="C623" s="2">
        <v>0.7</v>
      </c>
      <c r="D623" s="46">
        <v>38</v>
      </c>
      <c r="E623" s="280">
        <v>20.700000000000003</v>
      </c>
      <c r="F623" s="280">
        <f>[2]!ESHOP_PRICE(E623)</f>
        <v>23.25</v>
      </c>
    </row>
    <row r="624" spans="1:6">
      <c r="A624" s="49" t="s">
        <v>1005</v>
      </c>
      <c r="B624" s="3">
        <v>6</v>
      </c>
      <c r="C624" s="2">
        <v>0.7</v>
      </c>
      <c r="D624" s="46">
        <v>40</v>
      </c>
      <c r="E624" s="280">
        <v>38.25</v>
      </c>
      <c r="F624" s="280">
        <f>[2]!ESHOP_PRICE(E624)</f>
        <v>41.8</v>
      </c>
    </row>
    <row r="625" spans="1:6">
      <c r="A625" s="49" t="s">
        <v>1008</v>
      </c>
      <c r="B625" s="3">
        <v>6</v>
      </c>
      <c r="C625" s="2">
        <v>0.7</v>
      </c>
      <c r="D625" s="46">
        <v>38</v>
      </c>
      <c r="E625" s="280">
        <v>29.05</v>
      </c>
      <c r="F625" s="280">
        <f>[2]!ESHOP_PRICE(E625)</f>
        <v>31.900000000000002</v>
      </c>
    </row>
    <row r="626" spans="1:6">
      <c r="A626" s="49" t="s">
        <v>1011</v>
      </c>
      <c r="B626" s="3">
        <v>6</v>
      </c>
      <c r="C626" s="2">
        <v>0.7</v>
      </c>
      <c r="D626" s="46">
        <v>40</v>
      </c>
      <c r="E626" s="280">
        <v>36.550000000000004</v>
      </c>
      <c r="F626" s="280">
        <f>[2]!ESHOP_PRICE(E626)</f>
        <v>40.099999999999994</v>
      </c>
    </row>
    <row r="627" spans="1:6">
      <c r="A627" s="49" t="s">
        <v>1296</v>
      </c>
      <c r="B627" s="3">
        <v>6</v>
      </c>
      <c r="C627" s="2">
        <v>0.7</v>
      </c>
      <c r="D627" s="46">
        <v>40</v>
      </c>
      <c r="E627" s="280">
        <v>15.5</v>
      </c>
      <c r="F627" s="280">
        <f>[2]!ESHOP_PRICE(E627)</f>
        <v>17.55</v>
      </c>
    </row>
    <row r="628" spans="1:6">
      <c r="A628" s="49" t="s">
        <v>1302</v>
      </c>
      <c r="B628" s="3">
        <v>6</v>
      </c>
      <c r="C628" s="2">
        <v>0.7</v>
      </c>
      <c r="D628" s="46">
        <v>40</v>
      </c>
      <c r="E628" s="280">
        <v>16.75</v>
      </c>
      <c r="F628" s="280">
        <f>[2]!ESHOP_PRICE(E628)</f>
        <v>18.8</v>
      </c>
    </row>
    <row r="629" spans="1:6">
      <c r="A629" s="49" t="s">
        <v>1323</v>
      </c>
      <c r="B629" s="3">
        <v>6</v>
      </c>
      <c r="C629" s="2">
        <v>0.7</v>
      </c>
      <c r="D629" s="46">
        <v>40</v>
      </c>
      <c r="E629" s="280">
        <v>19.05</v>
      </c>
      <c r="F629" s="280">
        <f>[2]!ESHOP_PRICE(E629)</f>
        <v>21.25</v>
      </c>
    </row>
    <row r="630" spans="1:6">
      <c r="A630" s="49" t="s">
        <v>1326</v>
      </c>
      <c r="B630" s="3">
        <v>6</v>
      </c>
      <c r="C630" s="2">
        <v>0.7</v>
      </c>
      <c r="D630" s="46">
        <v>40</v>
      </c>
      <c r="E630" s="280">
        <v>24.35</v>
      </c>
      <c r="F630" s="280">
        <f>[2]!ESHOP_PRICE(E630)</f>
        <v>26.900000000000002</v>
      </c>
    </row>
    <row r="631" spans="1:6">
      <c r="A631" s="49" t="s">
        <v>1358</v>
      </c>
      <c r="B631" s="3">
        <v>6</v>
      </c>
      <c r="C631" s="2">
        <v>0.7</v>
      </c>
      <c r="D631" s="46">
        <v>40</v>
      </c>
      <c r="E631" s="280">
        <v>37.800000000000004</v>
      </c>
      <c r="F631" s="280">
        <f>[2]!ESHOP_PRICE(E631)</f>
        <v>41.349999999999994</v>
      </c>
    </row>
    <row r="632" spans="1:6">
      <c r="A632" s="49" t="s">
        <v>26366</v>
      </c>
      <c r="B632" s="3">
        <v>6</v>
      </c>
      <c r="C632" s="2">
        <v>0.5</v>
      </c>
      <c r="D632" s="46">
        <v>45</v>
      </c>
      <c r="E632" s="280">
        <v>52.95</v>
      </c>
      <c r="F632" s="280">
        <f>[2]!ESHOP_PRICE(E632)</f>
        <v>58.25</v>
      </c>
    </row>
    <row r="633" spans="1:6">
      <c r="A633" s="49" t="s">
        <v>26367</v>
      </c>
      <c r="B633" s="3">
        <v>6</v>
      </c>
      <c r="C633" s="2">
        <v>0.5</v>
      </c>
      <c r="D633" s="46">
        <v>45</v>
      </c>
      <c r="E633" s="280">
        <v>68.2</v>
      </c>
      <c r="F633" s="280">
        <f>[2]!ESHOP_PRICE(E633)</f>
        <v>73.5</v>
      </c>
    </row>
    <row r="634" spans="1:6">
      <c r="A634" s="49" t="s">
        <v>26368</v>
      </c>
      <c r="B634" s="3">
        <v>6</v>
      </c>
      <c r="C634" s="2">
        <v>0.5</v>
      </c>
      <c r="D634" s="46">
        <v>45</v>
      </c>
      <c r="E634" s="280">
        <v>68.2</v>
      </c>
      <c r="F634" s="280">
        <f>[2]!ESHOP_PRICE(E634)</f>
        <v>73.5</v>
      </c>
    </row>
    <row r="635" spans="1:6">
      <c r="A635" s="49" t="s">
        <v>1561</v>
      </c>
      <c r="B635" s="3">
        <v>6</v>
      </c>
      <c r="C635" s="2">
        <v>0.5</v>
      </c>
      <c r="D635" s="46">
        <v>45</v>
      </c>
      <c r="E635" s="280">
        <v>69.400000000000006</v>
      </c>
      <c r="F635" s="280">
        <f>[2]!ESHOP_PRICE(E635)</f>
        <v>74.7</v>
      </c>
    </row>
    <row r="636" spans="1:6">
      <c r="A636" s="49" t="s">
        <v>26369</v>
      </c>
      <c r="B636" s="3">
        <v>6</v>
      </c>
      <c r="C636" s="2">
        <v>0.5</v>
      </c>
      <c r="D636" s="46">
        <v>45</v>
      </c>
      <c r="E636" s="280">
        <v>61.5</v>
      </c>
      <c r="F636" s="280">
        <f>[2]!ESHOP_PRICE(E636)</f>
        <v>66.8</v>
      </c>
    </row>
    <row r="637" spans="1:6">
      <c r="A637" s="49" t="s">
        <v>1564</v>
      </c>
      <c r="B637" s="3">
        <v>6</v>
      </c>
      <c r="C637" s="2">
        <v>0.5</v>
      </c>
      <c r="D637" s="46">
        <v>40</v>
      </c>
      <c r="E637" s="280">
        <v>16.650000000000002</v>
      </c>
      <c r="F637" s="280">
        <f>[2]!ESHOP_PRICE(E637)</f>
        <v>18.7</v>
      </c>
    </row>
    <row r="638" spans="1:6">
      <c r="A638" s="49" t="s">
        <v>1570</v>
      </c>
      <c r="B638" s="3">
        <v>6</v>
      </c>
      <c r="C638" s="2">
        <v>0.5</v>
      </c>
      <c r="D638" s="46">
        <v>30</v>
      </c>
      <c r="E638" s="280">
        <v>18.45</v>
      </c>
      <c r="F638" s="280">
        <f>[2]!ESHOP_PRICE(E638)</f>
        <v>20.65</v>
      </c>
    </row>
    <row r="639" spans="1:6">
      <c r="A639" s="49" t="s">
        <v>1573</v>
      </c>
      <c r="B639" s="3">
        <v>6</v>
      </c>
      <c r="C639" s="2">
        <v>0.5</v>
      </c>
      <c r="D639" s="46">
        <v>40</v>
      </c>
      <c r="E639" s="280">
        <v>27.950000000000003</v>
      </c>
      <c r="F639" s="280">
        <f>[2]!ESHOP_PRICE(E639)</f>
        <v>30.8</v>
      </c>
    </row>
    <row r="640" spans="1:6">
      <c r="A640" s="49" t="s">
        <v>1608</v>
      </c>
      <c r="B640" s="3">
        <v>6</v>
      </c>
      <c r="C640" s="2">
        <v>0.7</v>
      </c>
      <c r="D640" s="46">
        <v>38</v>
      </c>
      <c r="E640" s="280">
        <v>14.850000000000001</v>
      </c>
      <c r="F640" s="280">
        <f>[2]!ESHOP_PRICE(E640)</f>
        <v>16.7</v>
      </c>
    </row>
    <row r="641" spans="1:6">
      <c r="A641" s="49" t="s">
        <v>1623</v>
      </c>
      <c r="B641" s="3">
        <v>6</v>
      </c>
      <c r="C641" s="2">
        <v>1</v>
      </c>
      <c r="D641" s="46">
        <v>40</v>
      </c>
      <c r="E641" s="280">
        <v>27.1</v>
      </c>
      <c r="F641" s="280">
        <f>[2]!ESHOP_PRICE(E641)</f>
        <v>29.950000000000003</v>
      </c>
    </row>
    <row r="642" spans="1:6">
      <c r="A642" s="49" t="s">
        <v>1629</v>
      </c>
      <c r="B642" s="3">
        <v>6</v>
      </c>
      <c r="C642" s="2">
        <v>0.7</v>
      </c>
      <c r="D642" s="46">
        <v>38</v>
      </c>
      <c r="E642" s="280">
        <v>24.8</v>
      </c>
      <c r="F642" s="280">
        <f>[2]!ESHOP_PRICE(E642)</f>
        <v>27.35</v>
      </c>
    </row>
    <row r="643" spans="1:6">
      <c r="A643" s="49" t="s">
        <v>1633</v>
      </c>
      <c r="B643" s="3">
        <v>6</v>
      </c>
      <c r="C643" s="2">
        <v>0.7</v>
      </c>
      <c r="D643" s="46">
        <v>40</v>
      </c>
      <c r="E643" s="280">
        <v>29.25</v>
      </c>
      <c r="F643" s="280">
        <f>[2]!ESHOP_PRICE(E643)</f>
        <v>32.1</v>
      </c>
    </row>
    <row r="644" spans="1:6">
      <c r="A644" s="49" t="s">
        <v>1636</v>
      </c>
      <c r="B644" s="3">
        <v>6</v>
      </c>
      <c r="C644" s="2">
        <v>0.7</v>
      </c>
      <c r="D644" s="46">
        <v>40</v>
      </c>
      <c r="E644" s="280">
        <v>18.55</v>
      </c>
      <c r="F644" s="280">
        <f>[2]!ESHOP_PRICE(E644)</f>
        <v>20.75</v>
      </c>
    </row>
    <row r="645" spans="1:6">
      <c r="A645" s="49" t="s">
        <v>1668</v>
      </c>
      <c r="B645" s="3">
        <v>6</v>
      </c>
      <c r="C645" s="2">
        <v>0.7</v>
      </c>
      <c r="D645" s="46">
        <v>45</v>
      </c>
      <c r="E645" s="280">
        <v>34.800000000000004</v>
      </c>
      <c r="F645" s="280">
        <f>[2]!ESHOP_PRICE(E645)</f>
        <v>38</v>
      </c>
    </row>
    <row r="646" spans="1:6">
      <c r="A646" s="49" t="s">
        <v>1765</v>
      </c>
      <c r="B646" s="3">
        <v>6</v>
      </c>
      <c r="C646" s="2">
        <v>0.7</v>
      </c>
      <c r="D646" s="46">
        <v>40</v>
      </c>
      <c r="E646" s="280">
        <v>26.200000000000003</v>
      </c>
      <c r="F646" s="280">
        <f>[2]!ESHOP_PRICE(E646)</f>
        <v>29.05</v>
      </c>
    </row>
    <row r="647" spans="1:6">
      <c r="A647" s="49" t="s">
        <v>1768</v>
      </c>
      <c r="B647" s="3">
        <v>6</v>
      </c>
      <c r="C647" s="2">
        <v>0.7</v>
      </c>
      <c r="D647" s="46">
        <v>40</v>
      </c>
      <c r="E647" s="280">
        <v>26.8</v>
      </c>
      <c r="F647" s="280">
        <f>[2]!ESHOP_PRICE(E647)</f>
        <v>29.650000000000002</v>
      </c>
    </row>
    <row r="648" spans="1:6">
      <c r="A648" s="49" t="s">
        <v>1954</v>
      </c>
      <c r="B648" s="3">
        <v>6</v>
      </c>
      <c r="C648" s="2">
        <v>1</v>
      </c>
      <c r="D648" s="46">
        <v>37.5</v>
      </c>
      <c r="E648" s="280">
        <v>9.35</v>
      </c>
      <c r="F648" s="280">
        <f>[2]!ESHOP_PRICE(E648)</f>
        <v>10.799999999999999</v>
      </c>
    </row>
    <row r="649" spans="1:6">
      <c r="A649" s="49" t="s">
        <v>1978</v>
      </c>
      <c r="B649" s="3">
        <v>6</v>
      </c>
      <c r="C649" s="2">
        <v>0.7</v>
      </c>
      <c r="D649" s="46">
        <v>38</v>
      </c>
      <c r="E649" s="280">
        <v>10.450000000000001</v>
      </c>
      <c r="F649" s="280">
        <f>[2]!ESHOP_PRICE(E649)</f>
        <v>12.1</v>
      </c>
    </row>
    <row r="650" spans="1:6">
      <c r="A650" s="49" t="s">
        <v>1981</v>
      </c>
      <c r="B650" s="3">
        <v>6</v>
      </c>
      <c r="C650" s="2">
        <v>0.7</v>
      </c>
      <c r="D650" s="46">
        <v>37.5</v>
      </c>
      <c r="E650" s="280">
        <v>9.2000000000000011</v>
      </c>
      <c r="F650" s="280">
        <f>[2]!ESHOP_PRICE(E650)</f>
        <v>10.649999999999999</v>
      </c>
    </row>
    <row r="651" spans="1:6">
      <c r="A651" s="49" t="s">
        <v>1984</v>
      </c>
      <c r="B651" s="3">
        <v>6</v>
      </c>
      <c r="C651" s="2">
        <v>0.7</v>
      </c>
      <c r="D651" s="46">
        <v>37.5</v>
      </c>
      <c r="E651" s="280">
        <v>9.2000000000000011</v>
      </c>
      <c r="F651" s="280">
        <f>[2]!ESHOP_PRICE(E651)</f>
        <v>10.649999999999999</v>
      </c>
    </row>
    <row r="652" spans="1:6">
      <c r="A652" s="49" t="s">
        <v>2027</v>
      </c>
      <c r="B652" s="3">
        <v>6</v>
      </c>
      <c r="C652" s="2">
        <v>0.7</v>
      </c>
      <c r="D652" s="46">
        <v>40</v>
      </c>
      <c r="E652" s="280">
        <v>28</v>
      </c>
      <c r="F652" s="280">
        <f>[2]!ESHOP_PRICE(E652)</f>
        <v>30.85</v>
      </c>
    </row>
    <row r="653" spans="1:6">
      <c r="A653" s="49" t="s">
        <v>2038</v>
      </c>
      <c r="B653" s="3">
        <v>6</v>
      </c>
      <c r="C653" s="2">
        <v>0.7</v>
      </c>
      <c r="D653" s="46">
        <v>37.5</v>
      </c>
      <c r="E653" s="280">
        <v>22</v>
      </c>
      <c r="F653" s="280">
        <f>[2]!ESHOP_PRICE(E653)</f>
        <v>24.55</v>
      </c>
    </row>
    <row r="654" spans="1:6">
      <c r="A654" s="49" t="s">
        <v>2076</v>
      </c>
      <c r="B654" s="3">
        <v>12</v>
      </c>
      <c r="C654" s="2">
        <v>1</v>
      </c>
      <c r="D654" s="46">
        <v>40</v>
      </c>
      <c r="E654" s="280">
        <v>16.95</v>
      </c>
      <c r="F654" s="280">
        <f>[2]!ESHOP_PRICE(E654)</f>
        <v>19</v>
      </c>
    </row>
    <row r="655" spans="1:6">
      <c r="A655" s="49" t="s">
        <v>2079</v>
      </c>
      <c r="B655" s="3">
        <v>6</v>
      </c>
      <c r="C655" s="2">
        <v>0.7</v>
      </c>
      <c r="D655" s="46">
        <v>40</v>
      </c>
      <c r="E655" s="280">
        <v>11.3</v>
      </c>
      <c r="F655" s="280">
        <f>[2]!ESHOP_PRICE(E655)</f>
        <v>12.950000000000001</v>
      </c>
    </row>
    <row r="656" spans="1:6">
      <c r="A656" s="49" t="s">
        <v>2082</v>
      </c>
      <c r="B656" s="3">
        <v>12</v>
      </c>
      <c r="C656" s="2">
        <v>1</v>
      </c>
      <c r="D656" s="46">
        <v>40</v>
      </c>
      <c r="E656" s="280">
        <v>14.700000000000001</v>
      </c>
      <c r="F656" s="280">
        <f>[2]!ESHOP_PRICE(E656)</f>
        <v>16.55</v>
      </c>
    </row>
    <row r="657" spans="1:6">
      <c r="A657" s="49" t="s">
        <v>2085</v>
      </c>
      <c r="B657" s="3">
        <v>6</v>
      </c>
      <c r="C657" s="2">
        <v>0.7</v>
      </c>
      <c r="D657" s="46">
        <v>25</v>
      </c>
      <c r="E657" s="280">
        <v>15.05</v>
      </c>
      <c r="F657" s="280">
        <f>[2]!ESHOP_PRICE(E657)</f>
        <v>17.100000000000001</v>
      </c>
    </row>
    <row r="658" spans="1:6">
      <c r="A658" s="49" t="s">
        <v>2088</v>
      </c>
      <c r="B658" s="3">
        <v>6</v>
      </c>
      <c r="C658" s="2">
        <v>1</v>
      </c>
      <c r="D658" s="46">
        <v>35</v>
      </c>
      <c r="E658" s="280">
        <v>14.8</v>
      </c>
      <c r="F658" s="280">
        <f>[2]!ESHOP_PRICE(E658)</f>
        <v>16.650000000000002</v>
      </c>
    </row>
    <row r="659" spans="1:6">
      <c r="A659" s="49" t="s">
        <v>2102</v>
      </c>
      <c r="B659" s="3">
        <v>6</v>
      </c>
      <c r="C659" s="2">
        <v>0.7</v>
      </c>
      <c r="D659" s="46">
        <v>25</v>
      </c>
      <c r="E659" s="280">
        <v>12.05</v>
      </c>
      <c r="F659" s="280">
        <f>[2]!ESHOP_PRICE(E659)</f>
        <v>13.700000000000001</v>
      </c>
    </row>
    <row r="660" spans="1:6">
      <c r="A660" s="49" t="s">
        <v>2105</v>
      </c>
      <c r="B660" s="3">
        <v>6</v>
      </c>
      <c r="C660" s="2">
        <v>1</v>
      </c>
      <c r="D660" s="46">
        <v>37.5</v>
      </c>
      <c r="E660" s="280">
        <v>14.450000000000001</v>
      </c>
      <c r="F660" s="280">
        <f>[2]!ESHOP_PRICE(E660)</f>
        <v>16.3</v>
      </c>
    </row>
    <row r="661" spans="1:6">
      <c r="A661" s="49" t="s">
        <v>2113</v>
      </c>
      <c r="B661" s="3">
        <v>4</v>
      </c>
      <c r="C661" s="2">
        <v>0.7</v>
      </c>
      <c r="D661" s="46">
        <v>40</v>
      </c>
      <c r="E661" s="280">
        <v>20.200000000000003</v>
      </c>
      <c r="F661" s="280">
        <f>[2]!ESHOP_PRICE(E661)</f>
        <v>22.75</v>
      </c>
    </row>
    <row r="662" spans="1:6">
      <c r="A662" s="49" t="s">
        <v>2116</v>
      </c>
      <c r="B662" s="3">
        <v>4</v>
      </c>
      <c r="C662" s="2">
        <v>0.7</v>
      </c>
      <c r="D662" s="46">
        <v>40</v>
      </c>
      <c r="E662" s="280">
        <v>20.200000000000003</v>
      </c>
      <c r="F662" s="280">
        <f>[2]!ESHOP_PRICE(E662)</f>
        <v>22.75</v>
      </c>
    </row>
    <row r="663" spans="1:6">
      <c r="A663" s="49" t="s">
        <v>2212</v>
      </c>
      <c r="B663" s="3">
        <v>6</v>
      </c>
      <c r="C663" s="2">
        <v>1</v>
      </c>
      <c r="D663" s="46">
        <v>37.5</v>
      </c>
      <c r="E663" s="280">
        <v>9.4500000000000011</v>
      </c>
      <c r="F663" s="280">
        <f>[2]!ESHOP_PRICE(E663)</f>
        <v>10.899999999999999</v>
      </c>
    </row>
    <row r="664" spans="1:6">
      <c r="A664" s="49" t="s">
        <v>2215</v>
      </c>
      <c r="B664" s="3">
        <v>6</v>
      </c>
      <c r="C664" s="2">
        <v>1</v>
      </c>
      <c r="D664" s="46">
        <v>37.5</v>
      </c>
      <c r="E664" s="280">
        <v>9.6000000000000014</v>
      </c>
      <c r="F664" s="280">
        <f>[2]!ESHOP_PRICE(E664)</f>
        <v>11.049999999999999</v>
      </c>
    </row>
    <row r="665" spans="1:6">
      <c r="A665" s="49" t="s">
        <v>2218</v>
      </c>
      <c r="B665" s="3">
        <v>6</v>
      </c>
      <c r="C665" s="2">
        <v>0.7</v>
      </c>
      <c r="D665" s="46">
        <v>35</v>
      </c>
      <c r="E665" s="280">
        <v>8.4500000000000011</v>
      </c>
      <c r="F665" s="280">
        <f>[2]!ESHOP_PRICE(E665)</f>
        <v>9.8999999999999986</v>
      </c>
    </row>
    <row r="666" spans="1:6">
      <c r="A666" s="49" t="s">
        <v>2242</v>
      </c>
      <c r="B666" s="3">
        <v>6</v>
      </c>
      <c r="C666" s="2">
        <v>0.7</v>
      </c>
      <c r="D666" s="46">
        <v>40</v>
      </c>
      <c r="E666" s="280">
        <v>25.6</v>
      </c>
      <c r="F666" s="280">
        <f>[2]!ESHOP_PRICE(E666)</f>
        <v>28.450000000000003</v>
      </c>
    </row>
    <row r="667" spans="1:6">
      <c r="A667" s="49" t="s">
        <v>2245</v>
      </c>
      <c r="B667" s="3">
        <v>6</v>
      </c>
      <c r="C667" s="2">
        <v>0.7</v>
      </c>
      <c r="D667" s="46">
        <v>40</v>
      </c>
      <c r="E667" s="280">
        <v>35.35</v>
      </c>
      <c r="F667" s="280">
        <f>[2]!ESHOP_PRICE(E667)</f>
        <v>38.9</v>
      </c>
    </row>
    <row r="668" spans="1:6">
      <c r="A668" s="49" t="s">
        <v>2254</v>
      </c>
      <c r="B668" s="3">
        <v>6</v>
      </c>
      <c r="C668" s="2">
        <v>0.7</v>
      </c>
      <c r="D668" s="46">
        <v>40</v>
      </c>
      <c r="E668" s="280">
        <v>113.4</v>
      </c>
      <c r="F668" s="280">
        <f>[2]!ESHOP_PRICE(E668)</f>
        <v>121.15</v>
      </c>
    </row>
    <row r="669" spans="1:6">
      <c r="A669" s="49" t="s">
        <v>2260</v>
      </c>
      <c r="B669" s="3">
        <v>6</v>
      </c>
      <c r="C669" s="2">
        <v>0.7</v>
      </c>
      <c r="D669" s="46">
        <v>40</v>
      </c>
      <c r="E669" s="280">
        <v>19.5</v>
      </c>
      <c r="F669" s="280">
        <f>[2]!ESHOP_PRICE(E669)</f>
        <v>21.7</v>
      </c>
    </row>
    <row r="670" spans="1:6">
      <c r="A670" s="49" t="s">
        <v>2263</v>
      </c>
      <c r="B670" s="3">
        <v>6</v>
      </c>
      <c r="C670" s="2">
        <v>0.7</v>
      </c>
      <c r="D670" s="46">
        <v>40</v>
      </c>
      <c r="E670" s="280">
        <v>17.600000000000001</v>
      </c>
      <c r="F670" s="280">
        <f>[2]!ESHOP_PRICE(E670)</f>
        <v>19.8</v>
      </c>
    </row>
    <row r="671" spans="1:6">
      <c r="A671" s="49" t="s">
        <v>2266</v>
      </c>
      <c r="B671" s="3">
        <v>6</v>
      </c>
      <c r="C671" s="2">
        <v>0.7</v>
      </c>
      <c r="D671" s="46">
        <v>40</v>
      </c>
      <c r="E671" s="280">
        <v>17.95</v>
      </c>
      <c r="F671" s="280">
        <f>[2]!ESHOP_PRICE(E671)</f>
        <v>20.149999999999999</v>
      </c>
    </row>
    <row r="672" spans="1:6">
      <c r="A672" s="49" t="s">
        <v>2269</v>
      </c>
      <c r="B672" s="3">
        <v>6</v>
      </c>
      <c r="C672" s="2">
        <v>0.7</v>
      </c>
      <c r="D672" s="46">
        <v>40</v>
      </c>
      <c r="E672" s="280">
        <v>32.9</v>
      </c>
      <c r="F672" s="280">
        <f>[2]!ESHOP_PRICE(E672)</f>
        <v>36.1</v>
      </c>
    </row>
    <row r="673" spans="1:6">
      <c r="A673" s="49" t="s">
        <v>2438</v>
      </c>
      <c r="B673" s="3">
        <v>6</v>
      </c>
      <c r="C673" s="2">
        <v>0.7</v>
      </c>
      <c r="D673" s="46">
        <v>45.2</v>
      </c>
      <c r="E673" s="280">
        <v>45.150000000000006</v>
      </c>
      <c r="F673" s="280">
        <f>[2]!ESHOP_PRICE(E673)</f>
        <v>49.449999999999996</v>
      </c>
    </row>
    <row r="674" spans="1:6">
      <c r="A674" s="49" t="s">
        <v>2493</v>
      </c>
      <c r="B674" s="3">
        <v>6</v>
      </c>
      <c r="C674" s="2">
        <v>1</v>
      </c>
      <c r="D674" s="46">
        <v>50</v>
      </c>
      <c r="E674" s="280">
        <v>21.6</v>
      </c>
      <c r="F674" s="280">
        <f>[2]!ESHOP_PRICE(E674)</f>
        <v>24.150000000000002</v>
      </c>
    </row>
    <row r="675" spans="1:6">
      <c r="A675" s="49" t="s">
        <v>26416</v>
      </c>
      <c r="B675" s="3">
        <v>6</v>
      </c>
      <c r="C675" s="2">
        <v>0.7</v>
      </c>
      <c r="D675" s="46">
        <v>50</v>
      </c>
      <c r="E675" s="280">
        <v>19.150000000000002</v>
      </c>
      <c r="F675" s="280">
        <f>[2]!ESHOP_PRICE(E675)</f>
        <v>21.349999999999998</v>
      </c>
    </row>
    <row r="676" spans="1:6">
      <c r="A676" s="49" t="s">
        <v>2502</v>
      </c>
      <c r="B676" s="3">
        <v>6</v>
      </c>
      <c r="C676" s="2">
        <v>0.7</v>
      </c>
      <c r="D676" s="46">
        <v>40</v>
      </c>
      <c r="E676" s="280">
        <v>23.150000000000002</v>
      </c>
      <c r="F676" s="280">
        <f>[2]!ESHOP_PRICE(E676)</f>
        <v>25.7</v>
      </c>
    </row>
    <row r="677" spans="1:6">
      <c r="A677" s="49" t="s">
        <v>2505</v>
      </c>
      <c r="B677" s="3">
        <v>6</v>
      </c>
      <c r="C677" s="2">
        <v>0.7</v>
      </c>
      <c r="D677" s="46">
        <v>40</v>
      </c>
      <c r="E677" s="280">
        <v>32.300000000000004</v>
      </c>
      <c r="F677" s="280">
        <f>[2]!ESHOP_PRICE(E677)</f>
        <v>35.5</v>
      </c>
    </row>
    <row r="678" spans="1:6">
      <c r="A678" s="49" t="s">
        <v>2508</v>
      </c>
      <c r="B678" s="3">
        <v>6</v>
      </c>
      <c r="C678" s="2">
        <v>0.7</v>
      </c>
      <c r="D678" s="46">
        <v>42</v>
      </c>
      <c r="E678" s="280">
        <v>47.1</v>
      </c>
      <c r="F678" s="280">
        <f>[2]!ESHOP_PRICE(E678)</f>
        <v>51.4</v>
      </c>
    </row>
    <row r="679" spans="1:6">
      <c r="A679" s="49" t="s">
        <v>2566</v>
      </c>
      <c r="B679" s="3">
        <v>6</v>
      </c>
      <c r="C679" s="2">
        <v>0.7</v>
      </c>
      <c r="D679" s="46">
        <v>47</v>
      </c>
      <c r="E679" s="280">
        <v>27.400000000000002</v>
      </c>
      <c r="F679" s="280">
        <f>[2]!ESHOP_PRICE(E679)</f>
        <v>30.25</v>
      </c>
    </row>
    <row r="680" spans="1:6">
      <c r="A680" s="49" t="s">
        <v>2569</v>
      </c>
      <c r="B680" s="3">
        <v>6</v>
      </c>
      <c r="C680" s="2">
        <v>0.7</v>
      </c>
      <c r="D680" s="46">
        <v>40</v>
      </c>
      <c r="E680" s="280">
        <v>28</v>
      </c>
      <c r="F680" s="280">
        <f>[2]!ESHOP_PRICE(E680)</f>
        <v>30.85</v>
      </c>
    </row>
    <row r="681" spans="1:6">
      <c r="A681" s="49" t="s">
        <v>2572</v>
      </c>
      <c r="B681" s="3">
        <v>6</v>
      </c>
      <c r="C681" s="2">
        <v>0.7</v>
      </c>
      <c r="D681" s="46">
        <v>54</v>
      </c>
      <c r="E681" s="280">
        <v>32.25</v>
      </c>
      <c r="F681" s="280">
        <f>[2]!ESHOP_PRICE(E681)</f>
        <v>35.450000000000003</v>
      </c>
    </row>
    <row r="682" spans="1:6">
      <c r="A682" s="49" t="s">
        <v>2575</v>
      </c>
      <c r="B682" s="3">
        <v>6</v>
      </c>
      <c r="C682" s="2">
        <v>0.7</v>
      </c>
      <c r="D682" s="46">
        <v>40</v>
      </c>
      <c r="E682" s="280">
        <v>28.950000000000003</v>
      </c>
      <c r="F682" s="280">
        <f>[2]!ESHOP_PRICE(E682)</f>
        <v>31.8</v>
      </c>
    </row>
    <row r="683" spans="1:6">
      <c r="A683" s="49" t="s">
        <v>2756</v>
      </c>
      <c r="B683" s="3">
        <v>6</v>
      </c>
      <c r="C683" s="2">
        <v>0.7</v>
      </c>
      <c r="D683" s="46">
        <v>40</v>
      </c>
      <c r="E683" s="280">
        <v>35.35</v>
      </c>
      <c r="F683" s="280">
        <f>[2]!ESHOP_PRICE(E683)</f>
        <v>38.9</v>
      </c>
    </row>
    <row r="684" spans="1:6">
      <c r="A684" s="49" t="s">
        <v>2759</v>
      </c>
      <c r="B684" s="3">
        <v>6</v>
      </c>
      <c r="C684" s="2">
        <v>0.7</v>
      </c>
      <c r="D684" s="46">
        <v>40</v>
      </c>
      <c r="E684" s="280">
        <v>53.050000000000004</v>
      </c>
      <c r="F684" s="280">
        <f>[2]!ESHOP_PRICE(E684)</f>
        <v>58.349999999999994</v>
      </c>
    </row>
    <row r="685" spans="1:6">
      <c r="A685" s="49" t="s">
        <v>2762</v>
      </c>
      <c r="B685" s="3">
        <v>6</v>
      </c>
      <c r="C685" s="2">
        <v>0.7</v>
      </c>
      <c r="D685" s="46">
        <v>46.2</v>
      </c>
      <c r="E685" s="280">
        <v>76.150000000000006</v>
      </c>
      <c r="F685" s="280">
        <f>[2]!ESHOP_PRICE(E685)</f>
        <v>82.800000000000011</v>
      </c>
    </row>
    <row r="686" spans="1:6">
      <c r="A686" s="49" t="s">
        <v>2765</v>
      </c>
      <c r="B686" s="3">
        <v>6</v>
      </c>
      <c r="C686" s="2">
        <v>0.7</v>
      </c>
      <c r="D686" s="46">
        <v>50.6</v>
      </c>
      <c r="E686" s="280">
        <v>73.5</v>
      </c>
      <c r="F686" s="280">
        <f>[2]!ESHOP_PRICE(E686)</f>
        <v>80.150000000000006</v>
      </c>
    </row>
    <row r="687" spans="1:6">
      <c r="A687" s="49" t="s">
        <v>26235</v>
      </c>
      <c r="B687" s="3">
        <v>6</v>
      </c>
      <c r="C687" s="2">
        <v>0.7</v>
      </c>
      <c r="D687" s="46">
        <v>40</v>
      </c>
      <c r="E687" s="280">
        <v>10.9</v>
      </c>
      <c r="F687" s="280">
        <f>[2]!ESHOP_PRICE(E687)</f>
        <v>12.55</v>
      </c>
    </row>
    <row r="688" spans="1:6">
      <c r="A688" s="49" t="s">
        <v>3043</v>
      </c>
      <c r="B688" s="3">
        <v>6</v>
      </c>
      <c r="C688" s="2">
        <v>0.7</v>
      </c>
      <c r="D688" s="46">
        <v>37.5</v>
      </c>
      <c r="E688" s="280">
        <v>16.350000000000001</v>
      </c>
      <c r="F688" s="280">
        <f>[2]!ESHOP_PRICE(E688)</f>
        <v>18.400000000000002</v>
      </c>
    </row>
    <row r="689" spans="1:6">
      <c r="A689" s="49" t="s">
        <v>3046</v>
      </c>
      <c r="B689" s="3">
        <v>6</v>
      </c>
      <c r="C689" s="2">
        <v>0.7</v>
      </c>
      <c r="D689" s="46">
        <v>37.5</v>
      </c>
      <c r="E689" s="280">
        <v>16.350000000000001</v>
      </c>
      <c r="F689" s="280">
        <f>[2]!ESHOP_PRICE(E689)</f>
        <v>18.400000000000002</v>
      </c>
    </row>
    <row r="690" spans="1:6">
      <c r="A690" s="49" t="s">
        <v>3049</v>
      </c>
      <c r="B690" s="3">
        <v>6</v>
      </c>
      <c r="C690" s="2">
        <v>0.7</v>
      </c>
      <c r="D690" s="46">
        <v>40</v>
      </c>
      <c r="E690" s="280">
        <v>16.55</v>
      </c>
      <c r="F690" s="280">
        <f>[2]!ESHOP_PRICE(E690)</f>
        <v>18.600000000000001</v>
      </c>
    </row>
    <row r="691" spans="1:6">
      <c r="A691" s="49" t="s">
        <v>3055</v>
      </c>
      <c r="B691" s="3">
        <v>6</v>
      </c>
      <c r="C691" s="2">
        <v>0.7</v>
      </c>
      <c r="D691" s="46">
        <v>37.5</v>
      </c>
      <c r="E691" s="280">
        <v>16.350000000000001</v>
      </c>
      <c r="F691" s="280">
        <f>[2]!ESHOP_PRICE(E691)</f>
        <v>18.400000000000002</v>
      </c>
    </row>
    <row r="692" spans="1:6">
      <c r="A692" s="49" t="s">
        <v>3058</v>
      </c>
      <c r="B692" s="3">
        <v>6</v>
      </c>
      <c r="C692" s="2">
        <v>0.7</v>
      </c>
      <c r="D692" s="46">
        <v>17</v>
      </c>
      <c r="E692" s="280">
        <v>14.5</v>
      </c>
      <c r="F692" s="280">
        <f>[2]!ESHOP_PRICE(E692)</f>
        <v>16.350000000000001</v>
      </c>
    </row>
    <row r="693" spans="1:6">
      <c r="A693" s="49" t="s">
        <v>3061</v>
      </c>
      <c r="B693" s="3">
        <v>6</v>
      </c>
      <c r="C693" s="2">
        <v>0.7</v>
      </c>
      <c r="D693" s="46">
        <v>37.5</v>
      </c>
      <c r="E693" s="280">
        <v>16.350000000000001</v>
      </c>
      <c r="F693" s="280">
        <f>[2]!ESHOP_PRICE(E693)</f>
        <v>18.400000000000002</v>
      </c>
    </row>
    <row r="694" spans="1:6">
      <c r="A694" s="49" t="s">
        <v>3070</v>
      </c>
      <c r="B694" s="3">
        <v>6</v>
      </c>
      <c r="C694" s="2">
        <v>0.7</v>
      </c>
      <c r="D694" s="46">
        <v>37.5</v>
      </c>
      <c r="E694" s="280">
        <v>16.350000000000001</v>
      </c>
      <c r="F694" s="280">
        <f>[2]!ESHOP_PRICE(E694)</f>
        <v>18.400000000000002</v>
      </c>
    </row>
    <row r="695" spans="1:6">
      <c r="A695" s="49" t="s">
        <v>26236</v>
      </c>
      <c r="B695" s="3">
        <v>6</v>
      </c>
      <c r="C695" s="2">
        <v>0.7</v>
      </c>
      <c r="D695" s="46">
        <v>40</v>
      </c>
      <c r="E695" s="280">
        <v>60.35</v>
      </c>
      <c r="F695" s="280">
        <f>[2]!ESHOP_PRICE(E695)</f>
        <v>65.650000000000006</v>
      </c>
    </row>
    <row r="696" spans="1:6">
      <c r="A696" s="49" t="s">
        <v>3073</v>
      </c>
      <c r="B696" s="3">
        <v>6</v>
      </c>
      <c r="C696" s="2">
        <v>0.7</v>
      </c>
      <c r="D696" s="46">
        <v>40</v>
      </c>
      <c r="E696" s="280">
        <v>37.1</v>
      </c>
      <c r="F696" s="280">
        <f>[2]!ESHOP_PRICE(E696)</f>
        <v>40.65</v>
      </c>
    </row>
    <row r="697" spans="1:6">
      <c r="A697" s="49" t="s">
        <v>3076</v>
      </c>
      <c r="B697" s="3">
        <v>6</v>
      </c>
      <c r="C697" s="2">
        <v>0.7</v>
      </c>
      <c r="D697" s="46">
        <v>35</v>
      </c>
      <c r="E697" s="280">
        <v>36.1</v>
      </c>
      <c r="F697" s="280">
        <f>[2]!ESHOP_PRICE(E697)</f>
        <v>39.65</v>
      </c>
    </row>
    <row r="698" spans="1:6">
      <c r="A698" s="49" t="s">
        <v>3079</v>
      </c>
      <c r="B698" s="3">
        <v>48</v>
      </c>
      <c r="C698" s="2">
        <v>0.05</v>
      </c>
      <c r="D698" s="46">
        <v>40</v>
      </c>
      <c r="E698" s="280">
        <v>7.25</v>
      </c>
      <c r="F698" s="280">
        <f>[2]!ESHOP_PRICE(E698)</f>
        <v>8.6</v>
      </c>
    </row>
    <row r="699" spans="1:6">
      <c r="A699" s="49" t="s">
        <v>3192</v>
      </c>
      <c r="B699" s="3">
        <v>6</v>
      </c>
      <c r="C699" s="2">
        <v>0.7</v>
      </c>
      <c r="D699" s="46">
        <v>40</v>
      </c>
      <c r="E699" s="280">
        <v>29.55</v>
      </c>
      <c r="F699" s="280">
        <f>[2]!ESHOP_PRICE(E699)</f>
        <v>32.4</v>
      </c>
    </row>
    <row r="700" spans="1:6">
      <c r="A700" s="49" t="s">
        <v>3195</v>
      </c>
      <c r="B700" s="3">
        <v>6</v>
      </c>
      <c r="C700" s="2">
        <v>0.7</v>
      </c>
      <c r="D700" s="46">
        <v>40</v>
      </c>
      <c r="E700" s="280">
        <v>29.55</v>
      </c>
      <c r="F700" s="280">
        <f>[2]!ESHOP_PRICE(E700)</f>
        <v>32.4</v>
      </c>
    </row>
    <row r="701" spans="1:6">
      <c r="A701" s="49" t="s">
        <v>3201</v>
      </c>
      <c r="B701" s="3">
        <v>6</v>
      </c>
      <c r="C701" s="2">
        <v>0.7</v>
      </c>
      <c r="D701" s="46">
        <v>40</v>
      </c>
      <c r="E701" s="280">
        <v>41.45</v>
      </c>
      <c r="F701" s="280">
        <f>[2]!ESHOP_PRICE(E701)</f>
        <v>45.400000000000006</v>
      </c>
    </row>
    <row r="702" spans="1:6">
      <c r="A702" s="49" t="s">
        <v>3203</v>
      </c>
      <c r="B702" s="3">
        <v>6</v>
      </c>
      <c r="C702" s="2">
        <v>0.7</v>
      </c>
      <c r="D702" s="46">
        <v>40</v>
      </c>
      <c r="E702" s="280">
        <v>68.3</v>
      </c>
      <c r="F702" s="280">
        <f>[2]!ESHOP_PRICE(E702)</f>
        <v>73.599999999999994</v>
      </c>
    </row>
    <row r="703" spans="1:6">
      <c r="A703" s="49" t="s">
        <v>26237</v>
      </c>
      <c r="B703" s="3">
        <v>6</v>
      </c>
      <c r="C703" s="2">
        <v>0.7</v>
      </c>
      <c r="D703" s="46">
        <v>40</v>
      </c>
      <c r="E703" s="280">
        <v>68.3</v>
      </c>
      <c r="F703" s="280">
        <f>[2]!ESHOP_PRICE(E703)</f>
        <v>73.599999999999994</v>
      </c>
    </row>
    <row r="704" spans="1:6">
      <c r="A704" s="49" t="s">
        <v>3224</v>
      </c>
      <c r="B704" s="3">
        <v>4</v>
      </c>
      <c r="C704" s="2">
        <v>0.7</v>
      </c>
      <c r="D704" s="46">
        <v>47</v>
      </c>
      <c r="E704" s="280">
        <v>201.25</v>
      </c>
      <c r="F704" s="280">
        <f>[2]!ESHOP_PRICE(E704)</f>
        <v>214.9</v>
      </c>
    </row>
    <row r="705" spans="1:6">
      <c r="A705" s="49" t="s">
        <v>3227</v>
      </c>
      <c r="B705" s="3">
        <v>6</v>
      </c>
      <c r="C705" s="2">
        <v>0.7</v>
      </c>
      <c r="D705" s="46">
        <v>40</v>
      </c>
      <c r="E705" s="280">
        <v>20.5</v>
      </c>
      <c r="F705" s="280">
        <f>[2]!ESHOP_PRICE(E705)</f>
        <v>23.05</v>
      </c>
    </row>
    <row r="706" spans="1:6">
      <c r="A706" s="49" t="s">
        <v>26315</v>
      </c>
      <c r="B706" s="3">
        <v>6</v>
      </c>
      <c r="C706" s="2">
        <v>0.75</v>
      </c>
      <c r="D706" s="46">
        <v>40</v>
      </c>
      <c r="E706" s="280">
        <v>21.700000000000003</v>
      </c>
      <c r="F706" s="280">
        <f>[2]!ESHOP_PRICE(E706)</f>
        <v>24.25</v>
      </c>
    </row>
    <row r="707" spans="1:6">
      <c r="A707" s="49" t="s">
        <v>3230</v>
      </c>
      <c r="B707" s="3">
        <v>6</v>
      </c>
      <c r="C707" s="2">
        <v>0.7</v>
      </c>
      <c r="D707" s="46">
        <v>40</v>
      </c>
      <c r="E707" s="280">
        <v>20.5</v>
      </c>
      <c r="F707" s="280">
        <f>[2]!ESHOP_PRICE(E707)</f>
        <v>23.05</v>
      </c>
    </row>
    <row r="708" spans="1:6">
      <c r="A708" s="49" t="s">
        <v>3233</v>
      </c>
      <c r="B708" s="3">
        <v>6</v>
      </c>
      <c r="C708" s="2">
        <v>0.7</v>
      </c>
      <c r="D708" s="46">
        <v>47</v>
      </c>
      <c r="E708" s="280">
        <v>46.95</v>
      </c>
      <c r="F708" s="280">
        <f>[2]!ESHOP_PRICE(E708)</f>
        <v>51.25</v>
      </c>
    </row>
    <row r="709" spans="1:6">
      <c r="A709" s="49" t="s">
        <v>3236</v>
      </c>
      <c r="B709" s="3">
        <v>6</v>
      </c>
      <c r="C709" s="2">
        <v>0.7</v>
      </c>
      <c r="D709" s="46">
        <v>47</v>
      </c>
      <c r="E709" s="280">
        <v>50.6</v>
      </c>
      <c r="F709" s="280">
        <f>[2]!ESHOP_PRICE(E709)</f>
        <v>55.9</v>
      </c>
    </row>
    <row r="710" spans="1:6">
      <c r="A710" s="49" t="s">
        <v>3239</v>
      </c>
      <c r="B710" s="3">
        <v>6</v>
      </c>
      <c r="C710" s="2">
        <v>0.7</v>
      </c>
      <c r="D710" s="46">
        <v>47</v>
      </c>
      <c r="E710" s="280">
        <v>49.400000000000006</v>
      </c>
      <c r="F710" s="280">
        <f>[2]!ESHOP_PRICE(E710)</f>
        <v>53.699999999999996</v>
      </c>
    </row>
    <row r="711" spans="1:6">
      <c r="A711" s="49" t="s">
        <v>3242</v>
      </c>
      <c r="B711" s="3">
        <v>6</v>
      </c>
      <c r="C711" s="2">
        <v>0.7</v>
      </c>
      <c r="D711" s="46">
        <v>47</v>
      </c>
      <c r="E711" s="280">
        <v>23.450000000000003</v>
      </c>
      <c r="F711" s="280">
        <f>[2]!ESHOP_PRICE(E711)</f>
        <v>26</v>
      </c>
    </row>
    <row r="712" spans="1:6">
      <c r="A712" s="49" t="s">
        <v>3245</v>
      </c>
      <c r="B712" s="3">
        <v>6</v>
      </c>
      <c r="C712" s="2">
        <v>0.7</v>
      </c>
      <c r="D712" s="46">
        <v>40</v>
      </c>
      <c r="E712" s="280">
        <v>33.5</v>
      </c>
      <c r="F712" s="280">
        <f>[2]!ESHOP_PRICE(E712)</f>
        <v>36.700000000000003</v>
      </c>
    </row>
    <row r="713" spans="1:6">
      <c r="A713" s="49" t="s">
        <v>26238</v>
      </c>
      <c r="B713" s="3">
        <v>6</v>
      </c>
      <c r="C713" s="2">
        <v>0.7</v>
      </c>
      <c r="D713" s="46">
        <v>40</v>
      </c>
      <c r="E713" s="280">
        <v>34.1</v>
      </c>
      <c r="F713" s="280">
        <f>[2]!ESHOP_PRICE(E713)</f>
        <v>37.300000000000004</v>
      </c>
    </row>
    <row r="714" spans="1:6">
      <c r="A714" s="49" t="s">
        <v>3248</v>
      </c>
      <c r="B714" s="3">
        <v>6</v>
      </c>
      <c r="C714" s="2">
        <v>0.7</v>
      </c>
      <c r="D714" s="46">
        <v>40</v>
      </c>
      <c r="E714" s="280">
        <v>33.450000000000003</v>
      </c>
      <c r="F714" s="280">
        <f>[2]!ESHOP_PRICE(E714)</f>
        <v>36.650000000000006</v>
      </c>
    </row>
    <row r="715" spans="1:6">
      <c r="A715" s="49" t="s">
        <v>3251</v>
      </c>
      <c r="B715" s="3">
        <v>6</v>
      </c>
      <c r="C715" s="2">
        <v>0.7</v>
      </c>
      <c r="D715" s="46">
        <v>43</v>
      </c>
      <c r="E715" s="280">
        <v>39.25</v>
      </c>
      <c r="F715" s="280">
        <f>[2]!ESHOP_PRICE(E715)</f>
        <v>42.8</v>
      </c>
    </row>
    <row r="716" spans="1:6">
      <c r="A716" s="49" t="s">
        <v>3336</v>
      </c>
      <c r="B716" s="3">
        <v>6</v>
      </c>
      <c r="C716" s="2">
        <v>0.7</v>
      </c>
      <c r="D716" s="46">
        <v>40</v>
      </c>
      <c r="E716" s="280">
        <v>42.050000000000004</v>
      </c>
      <c r="F716" s="280">
        <f>[2]!ESHOP_PRICE(E716)</f>
        <v>46</v>
      </c>
    </row>
    <row r="717" spans="1:6">
      <c r="A717" s="49" t="s">
        <v>3340</v>
      </c>
      <c r="B717" s="3">
        <v>6</v>
      </c>
      <c r="C717" s="2">
        <v>0.7</v>
      </c>
      <c r="D717" s="46">
        <v>40</v>
      </c>
      <c r="E717" s="280">
        <v>33.5</v>
      </c>
      <c r="F717" s="280">
        <f>[2]!ESHOP_PRICE(E717)</f>
        <v>36.700000000000003</v>
      </c>
    </row>
    <row r="718" spans="1:6">
      <c r="A718" s="49" t="s">
        <v>3346</v>
      </c>
      <c r="B718" s="3">
        <v>6</v>
      </c>
      <c r="C718" s="2">
        <v>0.7</v>
      </c>
      <c r="D718" s="46">
        <v>40</v>
      </c>
      <c r="E718" s="280">
        <v>34.1</v>
      </c>
      <c r="F718" s="280">
        <f>[2]!ESHOP_PRICE(E718)</f>
        <v>37.300000000000004</v>
      </c>
    </row>
    <row r="719" spans="1:6">
      <c r="A719" s="49" t="s">
        <v>3350</v>
      </c>
      <c r="B719" s="3">
        <v>6</v>
      </c>
      <c r="C719" s="2">
        <v>0.7</v>
      </c>
      <c r="D719" s="46">
        <v>40</v>
      </c>
      <c r="E719" s="280">
        <v>151.85</v>
      </c>
      <c r="F719" s="280">
        <f>[2]!ESHOP_PRICE(E719)</f>
        <v>163.25</v>
      </c>
    </row>
    <row r="720" spans="1:6">
      <c r="A720" s="49" t="s">
        <v>3353</v>
      </c>
      <c r="B720" s="3">
        <v>6</v>
      </c>
      <c r="C720" s="2">
        <v>0.7</v>
      </c>
      <c r="D720" s="46">
        <v>40</v>
      </c>
      <c r="E720" s="280">
        <v>32.300000000000004</v>
      </c>
      <c r="F720" s="280">
        <f>[2]!ESHOP_PRICE(E720)</f>
        <v>35.5</v>
      </c>
    </row>
    <row r="721" spans="1:6">
      <c r="A721" s="49" t="s">
        <v>26276</v>
      </c>
      <c r="B721" s="3">
        <v>6</v>
      </c>
      <c r="C721" s="2">
        <v>0.7</v>
      </c>
      <c r="D721" s="46">
        <v>40</v>
      </c>
      <c r="E721" s="280">
        <v>14.600000000000001</v>
      </c>
      <c r="F721" s="280">
        <f>[2]!ESHOP_PRICE(E721)</f>
        <v>16.45</v>
      </c>
    </row>
    <row r="722" spans="1:6">
      <c r="A722" s="49" t="s">
        <v>26424</v>
      </c>
      <c r="B722" s="3">
        <v>6</v>
      </c>
      <c r="C722" s="2">
        <v>0.7</v>
      </c>
      <c r="D722" s="46">
        <v>41</v>
      </c>
      <c r="E722" s="280">
        <v>33</v>
      </c>
      <c r="F722" s="280">
        <f>[2]!ESHOP_PRICE(E722)</f>
        <v>36.200000000000003</v>
      </c>
    </row>
    <row r="723" spans="1:6">
      <c r="A723" s="49" t="s">
        <v>3365</v>
      </c>
      <c r="B723" s="3">
        <v>6</v>
      </c>
      <c r="C723" s="2">
        <v>0.7</v>
      </c>
      <c r="D723" s="46">
        <v>45</v>
      </c>
      <c r="E723" s="280">
        <v>23.6</v>
      </c>
      <c r="F723" s="280">
        <f>[2]!ESHOP_PRICE(E723)</f>
        <v>26.150000000000002</v>
      </c>
    </row>
    <row r="724" spans="1:6">
      <c r="A724" s="49" t="s">
        <v>3377</v>
      </c>
      <c r="B724" s="3">
        <v>6</v>
      </c>
      <c r="C724" s="2">
        <v>0.7</v>
      </c>
      <c r="D724" s="46">
        <v>48</v>
      </c>
      <c r="E724" s="280">
        <v>56.800000000000004</v>
      </c>
      <c r="F724" s="280">
        <f>[2]!ESHOP_PRICE(E724)</f>
        <v>62.099999999999994</v>
      </c>
    </row>
    <row r="725" spans="1:6">
      <c r="A725" s="49" t="s">
        <v>3383</v>
      </c>
      <c r="B725" s="3">
        <v>6</v>
      </c>
      <c r="C725" s="2">
        <v>0.7</v>
      </c>
      <c r="D725" s="46">
        <v>40</v>
      </c>
      <c r="E725" s="280">
        <v>28</v>
      </c>
      <c r="F725" s="280">
        <f>[2]!ESHOP_PRICE(E725)</f>
        <v>30.85</v>
      </c>
    </row>
    <row r="726" spans="1:6">
      <c r="A726" s="49" t="s">
        <v>26239</v>
      </c>
      <c r="B726" s="3">
        <v>6</v>
      </c>
      <c r="C726" s="2">
        <v>0.7</v>
      </c>
      <c r="D726" s="46">
        <v>40</v>
      </c>
      <c r="E726" s="280">
        <v>26.8</v>
      </c>
      <c r="F726" s="280">
        <f>[2]!ESHOP_PRICE(E726)</f>
        <v>29.650000000000002</v>
      </c>
    </row>
    <row r="727" spans="1:6">
      <c r="A727" s="49" t="s">
        <v>3503</v>
      </c>
      <c r="B727" s="3">
        <v>6</v>
      </c>
      <c r="C727" s="2">
        <v>0.7</v>
      </c>
      <c r="D727" s="46">
        <v>40</v>
      </c>
      <c r="E727" s="280">
        <v>26.5</v>
      </c>
      <c r="F727" s="280">
        <f>[2]!ESHOP_PRICE(E727)</f>
        <v>29.35</v>
      </c>
    </row>
    <row r="728" spans="1:6">
      <c r="A728" s="49" t="s">
        <v>3506</v>
      </c>
      <c r="B728" s="3">
        <v>6</v>
      </c>
      <c r="C728" s="2">
        <v>0.7</v>
      </c>
      <c r="D728" s="46">
        <v>43</v>
      </c>
      <c r="E728" s="280">
        <v>36.85</v>
      </c>
      <c r="F728" s="280">
        <f>[2]!ESHOP_PRICE(E728)</f>
        <v>40.4</v>
      </c>
    </row>
    <row r="729" spans="1:6">
      <c r="A729" s="49" t="s">
        <v>26516</v>
      </c>
      <c r="B729" s="3">
        <v>6</v>
      </c>
      <c r="C729" s="2">
        <v>0.7</v>
      </c>
      <c r="D729" s="46">
        <v>43</v>
      </c>
      <c r="E729" s="280">
        <v>67.350000000000009</v>
      </c>
      <c r="F729" s="280">
        <f>[2]!ESHOP_PRICE(E729)</f>
        <v>72.649999999999991</v>
      </c>
    </row>
    <row r="730" spans="1:6">
      <c r="A730" s="49" t="s">
        <v>3509</v>
      </c>
      <c r="B730" s="3">
        <v>6</v>
      </c>
      <c r="C730" s="2">
        <v>0.7</v>
      </c>
      <c r="D730" s="46">
        <v>40</v>
      </c>
      <c r="E730" s="280">
        <v>15.05</v>
      </c>
      <c r="F730" s="280">
        <f>[2]!ESHOP_PRICE(E730)</f>
        <v>17.100000000000001</v>
      </c>
    </row>
    <row r="731" spans="1:6">
      <c r="A731" s="49" t="s">
        <v>26240</v>
      </c>
      <c r="B731" s="3">
        <v>6</v>
      </c>
      <c r="C731" s="2">
        <v>0.7</v>
      </c>
      <c r="D731" s="46">
        <v>40</v>
      </c>
      <c r="E731" s="280">
        <v>18.55</v>
      </c>
      <c r="F731" s="280">
        <f>[2]!ESHOP_PRICE(E731)</f>
        <v>20.75</v>
      </c>
    </row>
    <row r="732" spans="1:6">
      <c r="A732" s="49" t="s">
        <v>26430</v>
      </c>
      <c r="B732" s="3">
        <v>6</v>
      </c>
      <c r="C732" s="2">
        <v>0.7</v>
      </c>
      <c r="D732" s="46">
        <v>41.8</v>
      </c>
      <c r="E732" s="280">
        <v>31.85</v>
      </c>
      <c r="F732" s="280">
        <f>[2]!ESHOP_PRICE(E732)</f>
        <v>35.050000000000004</v>
      </c>
    </row>
    <row r="733" spans="1:6">
      <c r="A733" s="49" t="s">
        <v>3518</v>
      </c>
      <c r="B733" s="3">
        <v>6</v>
      </c>
      <c r="C733" s="2">
        <v>0.7</v>
      </c>
      <c r="D733" s="46">
        <v>40</v>
      </c>
      <c r="E733" s="280">
        <v>23</v>
      </c>
      <c r="F733" s="280">
        <f>[2]!ESHOP_PRICE(E733)</f>
        <v>25.55</v>
      </c>
    </row>
    <row r="734" spans="1:6">
      <c r="A734" s="49" t="s">
        <v>3521</v>
      </c>
      <c r="B734" s="3">
        <v>6</v>
      </c>
      <c r="C734" s="2">
        <v>0.7</v>
      </c>
      <c r="D734" s="46">
        <v>42.1</v>
      </c>
      <c r="E734" s="280">
        <v>47.75</v>
      </c>
      <c r="F734" s="280">
        <f>[2]!ESHOP_PRICE(E734)</f>
        <v>52.05</v>
      </c>
    </row>
    <row r="735" spans="1:6">
      <c r="A735" s="49" t="s">
        <v>3524</v>
      </c>
      <c r="B735" s="3">
        <v>6</v>
      </c>
      <c r="C735" s="2">
        <v>0.7</v>
      </c>
      <c r="D735" s="46">
        <v>43.4</v>
      </c>
      <c r="E735" s="280">
        <v>40.5</v>
      </c>
      <c r="F735" s="280">
        <f>[2]!ESHOP_PRICE(E735)</f>
        <v>44.45</v>
      </c>
    </row>
    <row r="736" spans="1:6">
      <c r="A736" s="49" t="s">
        <v>3527</v>
      </c>
      <c r="B736" s="3">
        <v>6</v>
      </c>
      <c r="C736" s="2">
        <v>0.7</v>
      </c>
      <c r="D736" s="46">
        <v>40</v>
      </c>
      <c r="E736" s="280">
        <v>19.5</v>
      </c>
      <c r="F736" s="280">
        <f>[2]!ESHOP_PRICE(E736)</f>
        <v>21.7</v>
      </c>
    </row>
    <row r="737" spans="1:6">
      <c r="A737" s="49" t="s">
        <v>3530</v>
      </c>
      <c r="B737" s="3">
        <v>6</v>
      </c>
      <c r="C737" s="2">
        <v>0.7</v>
      </c>
      <c r="D737" s="46">
        <v>40</v>
      </c>
      <c r="E737" s="280">
        <v>24.400000000000002</v>
      </c>
      <c r="F737" s="280">
        <f>[2]!ESHOP_PRICE(E737)</f>
        <v>26.95</v>
      </c>
    </row>
    <row r="738" spans="1:6">
      <c r="A738" s="49" t="s">
        <v>26278</v>
      </c>
      <c r="B738" s="3">
        <v>6</v>
      </c>
      <c r="C738" s="2">
        <v>0.7</v>
      </c>
      <c r="D738" s="46">
        <v>40</v>
      </c>
      <c r="E738" s="280">
        <v>15.8</v>
      </c>
      <c r="F738" s="280">
        <f>[2]!ESHOP_PRICE(E738)</f>
        <v>17.850000000000001</v>
      </c>
    </row>
    <row r="739" spans="1:6">
      <c r="A739" s="49" t="s">
        <v>3553</v>
      </c>
      <c r="B739" s="3">
        <v>6</v>
      </c>
      <c r="C739" s="2">
        <v>0.7</v>
      </c>
      <c r="D739" s="46">
        <v>41.3</v>
      </c>
      <c r="E739" s="280">
        <v>40.35</v>
      </c>
      <c r="F739" s="280">
        <f>[2]!ESHOP_PRICE(E739)</f>
        <v>44.300000000000004</v>
      </c>
    </row>
    <row r="740" spans="1:6">
      <c r="A740" s="49" t="s">
        <v>3599</v>
      </c>
      <c r="B740" s="3">
        <v>6</v>
      </c>
      <c r="C740" s="2">
        <v>0.7</v>
      </c>
      <c r="D740" s="46">
        <v>37.5</v>
      </c>
      <c r="E740" s="280">
        <v>9.5</v>
      </c>
      <c r="F740" s="280">
        <f>[2]!ESHOP_PRICE(E740)</f>
        <v>10.95</v>
      </c>
    </row>
    <row r="741" spans="1:6">
      <c r="A741" s="49" t="s">
        <v>3679</v>
      </c>
      <c r="B741" s="3">
        <v>6</v>
      </c>
      <c r="C741" s="2">
        <v>0.7</v>
      </c>
      <c r="D741" s="46">
        <v>41.3</v>
      </c>
      <c r="E741" s="280">
        <v>45.2</v>
      </c>
      <c r="F741" s="280">
        <f>[2]!ESHOP_PRICE(E741)</f>
        <v>49.5</v>
      </c>
    </row>
    <row r="742" spans="1:6">
      <c r="A742" s="49" t="s">
        <v>26434</v>
      </c>
      <c r="B742" s="3">
        <v>6</v>
      </c>
      <c r="C742" s="2">
        <v>0.7</v>
      </c>
      <c r="D742" s="46">
        <v>35</v>
      </c>
      <c r="E742" s="280">
        <v>14.15</v>
      </c>
      <c r="F742" s="280">
        <f>[2]!ESHOP_PRICE(E742)</f>
        <v>16</v>
      </c>
    </row>
    <row r="743" spans="1:6">
      <c r="A743" s="49" t="s">
        <v>26241</v>
      </c>
      <c r="B743" s="3">
        <v>6</v>
      </c>
      <c r="C743" s="2">
        <v>0.7</v>
      </c>
      <c r="D743" s="46">
        <v>40</v>
      </c>
      <c r="E743" s="280">
        <v>14.600000000000001</v>
      </c>
      <c r="F743" s="280">
        <f>[2]!ESHOP_PRICE(E743)</f>
        <v>16.45</v>
      </c>
    </row>
    <row r="744" spans="1:6">
      <c r="A744" s="49" t="s">
        <v>3934</v>
      </c>
      <c r="B744" s="3">
        <v>6</v>
      </c>
      <c r="C744" s="2">
        <v>0.7</v>
      </c>
      <c r="D744" s="46">
        <v>17</v>
      </c>
      <c r="E744" s="280">
        <v>11.65</v>
      </c>
      <c r="F744" s="280">
        <f>[2]!ESHOP_PRICE(E744)</f>
        <v>13.3</v>
      </c>
    </row>
    <row r="745" spans="1:6">
      <c r="A745" s="49" t="s">
        <v>3952</v>
      </c>
      <c r="B745" s="3">
        <v>6</v>
      </c>
      <c r="C745" s="2">
        <v>0.7</v>
      </c>
      <c r="D745" s="46">
        <v>40</v>
      </c>
      <c r="E745" s="280">
        <v>20.400000000000002</v>
      </c>
      <c r="F745" s="280">
        <f>[2]!ESHOP_PRICE(E745)</f>
        <v>22.95</v>
      </c>
    </row>
    <row r="746" spans="1:6">
      <c r="A746" s="49" t="s">
        <v>3955</v>
      </c>
      <c r="B746" s="3">
        <v>6</v>
      </c>
      <c r="C746" s="2">
        <v>0.7</v>
      </c>
      <c r="D746" s="46">
        <v>40</v>
      </c>
      <c r="E746" s="280">
        <v>15.8</v>
      </c>
      <c r="F746" s="280">
        <f>[2]!ESHOP_PRICE(E746)</f>
        <v>17.850000000000001</v>
      </c>
    </row>
    <row r="747" spans="1:6">
      <c r="A747" s="49" t="s">
        <v>4001</v>
      </c>
      <c r="B747" s="3">
        <v>6</v>
      </c>
      <c r="C747" s="2">
        <v>0.7</v>
      </c>
      <c r="D747" s="46">
        <v>37.5</v>
      </c>
      <c r="E747" s="280">
        <v>21.700000000000003</v>
      </c>
      <c r="F747" s="280">
        <f>[2]!ESHOP_PRICE(E747)</f>
        <v>24.25</v>
      </c>
    </row>
    <row r="748" spans="1:6">
      <c r="A748" s="49" t="s">
        <v>4591</v>
      </c>
      <c r="B748" s="3">
        <v>6</v>
      </c>
      <c r="C748" s="2">
        <v>0.7</v>
      </c>
      <c r="D748" s="46">
        <v>75.5</v>
      </c>
      <c r="E748" s="280">
        <v>23.85</v>
      </c>
      <c r="F748" s="280">
        <f>[2]!ESHOP_PRICE(E748)</f>
        <v>26.400000000000002</v>
      </c>
    </row>
    <row r="749" spans="1:6">
      <c r="A749" s="49" t="s">
        <v>4594</v>
      </c>
      <c r="B749" s="3">
        <v>6</v>
      </c>
      <c r="C749" s="2">
        <v>0.7</v>
      </c>
      <c r="D749" s="46">
        <v>40</v>
      </c>
      <c r="E749" s="280">
        <v>18.8</v>
      </c>
      <c r="F749" s="280">
        <f>[2]!ESHOP_PRICE(E749)</f>
        <v>21</v>
      </c>
    </row>
    <row r="750" spans="1:6">
      <c r="A750" s="49" t="s">
        <v>4597</v>
      </c>
      <c r="B750" s="3">
        <v>6</v>
      </c>
      <c r="C750" s="2">
        <v>0.7</v>
      </c>
      <c r="D750" s="46">
        <v>40</v>
      </c>
      <c r="E750" s="280">
        <v>48.75</v>
      </c>
      <c r="F750" s="280">
        <f>[2]!ESHOP_PRICE(E750)</f>
        <v>53.05</v>
      </c>
    </row>
    <row r="751" spans="1:6">
      <c r="A751" s="49" t="s">
        <v>4600</v>
      </c>
      <c r="B751" s="3">
        <v>12</v>
      </c>
      <c r="C751" s="2">
        <v>0.7</v>
      </c>
      <c r="D751" s="46">
        <v>40</v>
      </c>
      <c r="E751" s="280">
        <v>16.55</v>
      </c>
      <c r="F751" s="280">
        <f>[2]!ESHOP_PRICE(E751)</f>
        <v>18.600000000000001</v>
      </c>
    </row>
    <row r="752" spans="1:6">
      <c r="A752" s="49" t="s">
        <v>26346</v>
      </c>
      <c r="B752" s="3">
        <v>5</v>
      </c>
      <c r="C752" s="2">
        <v>0.7</v>
      </c>
      <c r="D752" s="46">
        <v>42</v>
      </c>
      <c r="E752" s="280">
        <v>37.950000000000003</v>
      </c>
      <c r="F752" s="280">
        <f>[2]!ESHOP_PRICE(E752)</f>
        <v>41.5</v>
      </c>
    </row>
    <row r="753" spans="1:6">
      <c r="A753" s="49" t="s">
        <v>4636</v>
      </c>
      <c r="B753" s="3">
        <v>6</v>
      </c>
      <c r="C753" s="2">
        <v>0.7</v>
      </c>
      <c r="D753" s="46">
        <v>40</v>
      </c>
      <c r="E753" s="280">
        <v>13.4</v>
      </c>
      <c r="F753" s="280">
        <f>[2]!ESHOP_PRICE(E753)</f>
        <v>15.25</v>
      </c>
    </row>
    <row r="754" spans="1:6">
      <c r="A754" s="49" t="s">
        <v>4639</v>
      </c>
      <c r="B754" s="3">
        <v>6</v>
      </c>
      <c r="C754" s="2">
        <v>0.7</v>
      </c>
      <c r="D754" s="46">
        <v>40</v>
      </c>
      <c r="E754" s="280">
        <v>14.600000000000001</v>
      </c>
      <c r="F754" s="280">
        <f>[2]!ESHOP_PRICE(E754)</f>
        <v>16.45</v>
      </c>
    </row>
    <row r="755" spans="1:6">
      <c r="A755" s="49" t="s">
        <v>4642</v>
      </c>
      <c r="B755" s="3">
        <v>6</v>
      </c>
      <c r="C755" s="2">
        <v>0.7</v>
      </c>
      <c r="D755" s="46">
        <v>38</v>
      </c>
      <c r="E755" s="280">
        <v>13.200000000000001</v>
      </c>
      <c r="F755" s="280">
        <f>[2]!ESHOP_PRICE(E755)</f>
        <v>15.049999999999999</v>
      </c>
    </row>
    <row r="756" spans="1:6">
      <c r="A756" s="49" t="s">
        <v>4645</v>
      </c>
      <c r="B756" s="3">
        <v>6</v>
      </c>
      <c r="C756" s="2">
        <v>0.7</v>
      </c>
      <c r="D756" s="46">
        <v>38</v>
      </c>
      <c r="E756" s="280">
        <v>12</v>
      </c>
      <c r="F756" s="280">
        <f>[2]!ESHOP_PRICE(E756)</f>
        <v>13.65</v>
      </c>
    </row>
    <row r="757" spans="1:6">
      <c r="A757" s="49" t="s">
        <v>4648</v>
      </c>
      <c r="B757" s="3">
        <v>6</v>
      </c>
      <c r="C757" s="2">
        <v>0.7</v>
      </c>
      <c r="D757" s="46">
        <v>38</v>
      </c>
      <c r="E757" s="280">
        <v>12.600000000000001</v>
      </c>
      <c r="F757" s="280">
        <f>[2]!ESHOP_PRICE(E757)</f>
        <v>14.45</v>
      </c>
    </row>
    <row r="758" spans="1:6">
      <c r="A758" s="49" t="s">
        <v>4651</v>
      </c>
      <c r="B758" s="3">
        <v>6</v>
      </c>
      <c r="C758" s="2">
        <v>0.7</v>
      </c>
      <c r="D758" s="46">
        <v>38</v>
      </c>
      <c r="E758" s="280">
        <v>12.600000000000001</v>
      </c>
      <c r="F758" s="280">
        <f>[2]!ESHOP_PRICE(E758)</f>
        <v>14.45</v>
      </c>
    </row>
    <row r="759" spans="1:6">
      <c r="A759" s="49" t="s">
        <v>4835</v>
      </c>
      <c r="B759" s="3">
        <v>6</v>
      </c>
      <c r="C759" s="2">
        <v>0.7</v>
      </c>
      <c r="D759" s="46">
        <v>40</v>
      </c>
      <c r="E759" s="280">
        <v>12.850000000000001</v>
      </c>
      <c r="F759" s="280">
        <f>[2]!ESHOP_PRICE(E759)</f>
        <v>14.7</v>
      </c>
    </row>
    <row r="760" spans="1:6">
      <c r="A760" s="49" t="s">
        <v>4852</v>
      </c>
      <c r="B760" s="3">
        <v>6</v>
      </c>
      <c r="C760" s="2">
        <v>0.7</v>
      </c>
      <c r="D760" s="46">
        <v>35</v>
      </c>
      <c r="E760" s="280">
        <v>19.650000000000002</v>
      </c>
      <c r="F760" s="280">
        <f>[2]!ESHOP_PRICE(E760)</f>
        <v>21.849999999999998</v>
      </c>
    </row>
    <row r="761" spans="1:6">
      <c r="A761" s="49" t="s">
        <v>4855</v>
      </c>
      <c r="B761" s="3">
        <v>6</v>
      </c>
      <c r="C761" s="2">
        <v>0.7</v>
      </c>
      <c r="D761" s="46">
        <v>45</v>
      </c>
      <c r="E761" s="280">
        <v>37</v>
      </c>
      <c r="F761" s="280">
        <f>[2]!ESHOP_PRICE(E761)</f>
        <v>40.549999999999997</v>
      </c>
    </row>
    <row r="762" spans="1:6">
      <c r="A762" s="49" t="s">
        <v>5004</v>
      </c>
      <c r="B762" s="3">
        <v>6</v>
      </c>
      <c r="C762" s="2">
        <v>0.7</v>
      </c>
      <c r="D762" s="46">
        <v>40</v>
      </c>
      <c r="E762" s="280">
        <v>28.650000000000002</v>
      </c>
      <c r="F762" s="280">
        <f>[2]!ESHOP_PRICE(E762)</f>
        <v>31.5</v>
      </c>
    </row>
    <row r="763" spans="1:6">
      <c r="A763" s="49" t="s">
        <v>5007</v>
      </c>
      <c r="B763" s="3">
        <v>6</v>
      </c>
      <c r="C763" s="2">
        <v>0.7</v>
      </c>
      <c r="D763" s="46">
        <v>40</v>
      </c>
      <c r="E763" s="280">
        <v>35.950000000000003</v>
      </c>
      <c r="F763" s="280">
        <f>[2]!ESHOP_PRICE(E763)</f>
        <v>39.5</v>
      </c>
    </row>
    <row r="764" spans="1:6">
      <c r="A764" s="49" t="s">
        <v>5010</v>
      </c>
      <c r="B764" s="3">
        <v>6</v>
      </c>
      <c r="C764" s="2">
        <v>0.7</v>
      </c>
      <c r="D764" s="46">
        <v>40</v>
      </c>
      <c r="E764" s="280">
        <v>53.650000000000006</v>
      </c>
      <c r="F764" s="280">
        <f>[2]!ESHOP_PRICE(E764)</f>
        <v>58.949999999999996</v>
      </c>
    </row>
    <row r="765" spans="1:6">
      <c r="A765" s="49" t="s">
        <v>5392</v>
      </c>
      <c r="B765" s="3">
        <v>6</v>
      </c>
      <c r="C765" s="2">
        <v>0.7</v>
      </c>
      <c r="D765" s="46">
        <v>40</v>
      </c>
      <c r="E765" s="280">
        <v>14.200000000000001</v>
      </c>
      <c r="F765" s="280">
        <f>[2]!ESHOP_PRICE(E765)</f>
        <v>16.05</v>
      </c>
    </row>
    <row r="766" spans="1:6">
      <c r="A766" s="49" t="s">
        <v>5395</v>
      </c>
      <c r="B766" s="3">
        <v>6</v>
      </c>
      <c r="C766" s="2">
        <v>0.7</v>
      </c>
      <c r="D766" s="46">
        <v>40</v>
      </c>
      <c r="E766" s="280">
        <v>14.600000000000001</v>
      </c>
      <c r="F766" s="280">
        <f>[2]!ESHOP_PRICE(E766)</f>
        <v>16.45</v>
      </c>
    </row>
    <row r="767" spans="1:6">
      <c r="A767" s="49" t="s">
        <v>26242</v>
      </c>
      <c r="B767" s="3">
        <v>6</v>
      </c>
      <c r="C767" s="2">
        <v>0.7</v>
      </c>
      <c r="D767" s="46">
        <v>40</v>
      </c>
      <c r="E767" s="280">
        <v>43.900000000000006</v>
      </c>
      <c r="F767" s="280">
        <f>[2]!ESHOP_PRICE(E767)</f>
        <v>47.85</v>
      </c>
    </row>
    <row r="768" spans="1:6">
      <c r="A768" s="49" t="s">
        <v>5845</v>
      </c>
      <c r="B768" s="3">
        <v>12</v>
      </c>
      <c r="C768" s="2">
        <v>0.5</v>
      </c>
      <c r="D768" s="46">
        <v>40</v>
      </c>
      <c r="E768" s="280">
        <v>23.950000000000003</v>
      </c>
      <c r="F768" s="280">
        <f>[2]!ESHOP_PRICE(E768)</f>
        <v>26.5</v>
      </c>
    </row>
    <row r="769" spans="1:6">
      <c r="A769" s="49" t="s">
        <v>26442</v>
      </c>
      <c r="B769" s="3">
        <v>6</v>
      </c>
      <c r="C769" s="2">
        <v>0.7</v>
      </c>
      <c r="D769" s="46">
        <v>45</v>
      </c>
      <c r="E769" s="280">
        <v>30.900000000000002</v>
      </c>
      <c r="F769" s="280">
        <f>[2]!ESHOP_PRICE(E769)</f>
        <v>34.1</v>
      </c>
    </row>
    <row r="770" spans="1:6">
      <c r="A770" s="49" t="s">
        <v>5931</v>
      </c>
      <c r="B770" s="3">
        <v>6</v>
      </c>
      <c r="C770" s="2">
        <v>1</v>
      </c>
      <c r="D770" s="46">
        <v>40</v>
      </c>
      <c r="E770" s="280">
        <v>24.950000000000003</v>
      </c>
      <c r="F770" s="280">
        <f>[2]!ESHOP_PRICE(E770)</f>
        <v>27.5</v>
      </c>
    </row>
    <row r="771" spans="1:6">
      <c r="A771" s="49" t="s">
        <v>5934</v>
      </c>
      <c r="B771" s="3">
        <v>6</v>
      </c>
      <c r="C771" s="2">
        <v>0.7</v>
      </c>
      <c r="D771" s="46">
        <v>47</v>
      </c>
      <c r="E771" s="280">
        <v>24.700000000000003</v>
      </c>
      <c r="F771" s="280">
        <f>[2]!ESHOP_PRICE(E771)</f>
        <v>27.25</v>
      </c>
    </row>
    <row r="772" spans="1:6">
      <c r="A772" s="49" t="s">
        <v>5937</v>
      </c>
      <c r="B772" s="3">
        <v>6</v>
      </c>
      <c r="C772" s="2">
        <v>0.7</v>
      </c>
      <c r="D772" s="46">
        <v>40</v>
      </c>
      <c r="E772" s="280">
        <v>17.95</v>
      </c>
      <c r="F772" s="280">
        <f>[2]!ESHOP_PRICE(E772)</f>
        <v>20.149999999999999</v>
      </c>
    </row>
    <row r="773" spans="1:6">
      <c r="A773" s="49" t="s">
        <v>5946</v>
      </c>
      <c r="B773" s="3">
        <v>6</v>
      </c>
      <c r="C773" s="2">
        <v>0.7</v>
      </c>
      <c r="D773" s="46">
        <v>40</v>
      </c>
      <c r="E773" s="280">
        <v>31.700000000000003</v>
      </c>
      <c r="F773" s="280">
        <f>[2]!ESHOP_PRICE(E773)</f>
        <v>34.9</v>
      </c>
    </row>
    <row r="774" spans="1:6">
      <c r="A774" s="49" t="s">
        <v>5981</v>
      </c>
      <c r="B774" s="3">
        <v>6</v>
      </c>
      <c r="C774" s="2">
        <v>0.7</v>
      </c>
      <c r="D774" s="46">
        <v>40</v>
      </c>
      <c r="E774" s="280">
        <v>36.550000000000004</v>
      </c>
      <c r="F774" s="280">
        <f>[2]!ESHOP_PRICE(E774)</f>
        <v>40.099999999999994</v>
      </c>
    </row>
    <row r="775" spans="1:6">
      <c r="A775" s="49" t="s">
        <v>26350</v>
      </c>
      <c r="B775" s="3">
        <v>3</v>
      </c>
      <c r="C775" s="2">
        <v>0.7</v>
      </c>
      <c r="D775" s="46">
        <v>46</v>
      </c>
      <c r="E775" s="280">
        <v>44.400000000000006</v>
      </c>
      <c r="F775" s="280">
        <f>[2]!ESHOP_PRICE(E775)</f>
        <v>48.35</v>
      </c>
    </row>
    <row r="776" spans="1:6">
      <c r="A776" s="49" t="s">
        <v>5984</v>
      </c>
      <c r="B776" s="3">
        <v>3</v>
      </c>
      <c r="C776" s="2">
        <v>0.7</v>
      </c>
      <c r="D776" s="46">
        <v>48</v>
      </c>
      <c r="E776" s="280">
        <v>48.25</v>
      </c>
      <c r="F776" s="280">
        <f>[2]!ESHOP_PRICE(E776)</f>
        <v>52.55</v>
      </c>
    </row>
    <row r="777" spans="1:6">
      <c r="A777" s="49" t="s">
        <v>5986</v>
      </c>
      <c r="B777" s="3">
        <v>3</v>
      </c>
      <c r="C777" s="2">
        <v>0.7</v>
      </c>
      <c r="D777" s="46">
        <v>55</v>
      </c>
      <c r="E777" s="280">
        <v>42.75</v>
      </c>
      <c r="F777" s="280">
        <f>[2]!ESHOP_PRICE(E777)</f>
        <v>46.7</v>
      </c>
    </row>
    <row r="778" spans="1:6">
      <c r="A778" s="49" t="s">
        <v>5989</v>
      </c>
      <c r="B778" s="3">
        <v>3</v>
      </c>
      <c r="C778" s="2">
        <v>0.7</v>
      </c>
      <c r="D778" s="46">
        <v>55</v>
      </c>
      <c r="E778" s="280">
        <v>49.300000000000004</v>
      </c>
      <c r="F778" s="280">
        <f>[2]!ESHOP_PRICE(E778)</f>
        <v>53.599999999999994</v>
      </c>
    </row>
    <row r="779" spans="1:6">
      <c r="A779" s="49" t="s">
        <v>26351</v>
      </c>
      <c r="B779" s="3">
        <v>3</v>
      </c>
      <c r="C779" s="2">
        <v>0.7</v>
      </c>
      <c r="D779" s="46">
        <v>42</v>
      </c>
      <c r="E779" s="280">
        <v>44.050000000000004</v>
      </c>
      <c r="F779" s="280">
        <f>[2]!ESHOP_PRICE(E779)</f>
        <v>48</v>
      </c>
    </row>
    <row r="780" spans="1:6">
      <c r="A780" s="49" t="s">
        <v>26352</v>
      </c>
      <c r="B780" s="3">
        <v>3</v>
      </c>
      <c r="C780" s="2">
        <v>0.7</v>
      </c>
      <c r="D780" s="46">
        <v>48</v>
      </c>
      <c r="E780" s="280">
        <v>48.800000000000004</v>
      </c>
      <c r="F780" s="280">
        <f>[2]!ESHOP_PRICE(E780)</f>
        <v>53.099999999999994</v>
      </c>
    </row>
    <row r="781" spans="1:6">
      <c r="A781" s="49" t="s">
        <v>5992</v>
      </c>
      <c r="B781" s="3">
        <v>3</v>
      </c>
      <c r="C781" s="2">
        <v>0.7</v>
      </c>
      <c r="D781" s="46">
        <v>43</v>
      </c>
      <c r="E781" s="280">
        <v>48.1</v>
      </c>
      <c r="F781" s="280">
        <f>[2]!ESHOP_PRICE(E781)</f>
        <v>52.4</v>
      </c>
    </row>
    <row r="782" spans="1:6">
      <c r="A782" s="49" t="s">
        <v>26243</v>
      </c>
      <c r="B782" s="3">
        <v>6</v>
      </c>
      <c r="C782" s="2">
        <v>0.7</v>
      </c>
      <c r="D782" s="46">
        <v>40</v>
      </c>
      <c r="E782" s="280">
        <v>28.650000000000002</v>
      </c>
      <c r="F782" s="280">
        <f>[2]!ESHOP_PRICE(E782)</f>
        <v>31.5</v>
      </c>
    </row>
    <row r="783" spans="1:6">
      <c r="A783" s="49" t="s">
        <v>6167</v>
      </c>
      <c r="B783" s="3">
        <v>6</v>
      </c>
      <c r="C783" s="2">
        <v>0.7</v>
      </c>
      <c r="D783" s="46">
        <v>40</v>
      </c>
      <c r="E783" s="280">
        <v>20.900000000000002</v>
      </c>
      <c r="F783" s="280">
        <f>[2]!ESHOP_PRICE(E783)</f>
        <v>23.45</v>
      </c>
    </row>
    <row r="784" spans="1:6">
      <c r="A784" s="49" t="s">
        <v>6170</v>
      </c>
      <c r="B784" s="3">
        <v>6</v>
      </c>
      <c r="C784" s="2">
        <v>0.7</v>
      </c>
      <c r="D784" s="46">
        <v>34</v>
      </c>
      <c r="E784" s="280">
        <v>15.9</v>
      </c>
      <c r="F784" s="280">
        <f>[2]!ESHOP_PRICE(E784)</f>
        <v>17.95</v>
      </c>
    </row>
    <row r="785" spans="1:6">
      <c r="A785" s="49" t="s">
        <v>6459</v>
      </c>
      <c r="B785" s="3">
        <v>6</v>
      </c>
      <c r="C785" s="2">
        <v>0.7</v>
      </c>
      <c r="D785" s="46">
        <v>21</v>
      </c>
      <c r="E785" s="280">
        <v>14.450000000000001</v>
      </c>
      <c r="F785" s="280">
        <f>[2]!ESHOP_PRICE(E785)</f>
        <v>16.3</v>
      </c>
    </row>
    <row r="786" spans="1:6">
      <c r="A786" s="49" t="s">
        <v>6477</v>
      </c>
      <c r="B786" s="3">
        <v>4</v>
      </c>
      <c r="C786" s="2">
        <v>0.7</v>
      </c>
      <c r="D786" s="46">
        <v>40</v>
      </c>
      <c r="E786" s="280">
        <v>21.35</v>
      </c>
      <c r="F786" s="280">
        <f>[2]!ESHOP_PRICE(E786)</f>
        <v>23.900000000000002</v>
      </c>
    </row>
    <row r="787" spans="1:6">
      <c r="A787" s="49" t="s">
        <v>6480</v>
      </c>
      <c r="B787" s="3">
        <v>6</v>
      </c>
      <c r="C787" s="2">
        <v>0.7</v>
      </c>
      <c r="D787" s="46">
        <v>81</v>
      </c>
      <c r="E787" s="280">
        <v>20.450000000000003</v>
      </c>
      <c r="F787" s="280">
        <f>[2]!ESHOP_PRICE(E787)</f>
        <v>23</v>
      </c>
    </row>
    <row r="788" spans="1:6">
      <c r="A788" s="49" t="s">
        <v>6655</v>
      </c>
      <c r="B788" s="3">
        <v>6</v>
      </c>
      <c r="C788" s="2">
        <v>0.7</v>
      </c>
      <c r="D788" s="46">
        <v>40</v>
      </c>
      <c r="E788" s="280">
        <v>19.5</v>
      </c>
      <c r="F788" s="280">
        <f>[2]!ESHOP_PRICE(E788)</f>
        <v>21.7</v>
      </c>
    </row>
    <row r="789" spans="1:6">
      <c r="A789" s="49" t="s">
        <v>6667</v>
      </c>
      <c r="B789" s="3">
        <v>6</v>
      </c>
      <c r="C789" s="2">
        <v>0.7</v>
      </c>
      <c r="D789" s="46">
        <v>40</v>
      </c>
      <c r="E789" s="280">
        <v>17.100000000000001</v>
      </c>
      <c r="F789" s="280">
        <f>[2]!ESHOP_PRICE(E789)</f>
        <v>19.150000000000002</v>
      </c>
    </row>
    <row r="790" spans="1:6">
      <c r="A790" s="49" t="s">
        <v>6679</v>
      </c>
      <c r="B790" s="3">
        <v>6</v>
      </c>
      <c r="C790" s="2">
        <v>0.7</v>
      </c>
      <c r="D790" s="46">
        <v>40</v>
      </c>
      <c r="E790" s="280">
        <v>23.150000000000002</v>
      </c>
      <c r="F790" s="280">
        <f>[2]!ESHOP_PRICE(E790)</f>
        <v>25.7</v>
      </c>
    </row>
    <row r="791" spans="1:6">
      <c r="A791" s="49" t="s">
        <v>6712</v>
      </c>
      <c r="B791" s="3">
        <v>6</v>
      </c>
      <c r="C791" s="2">
        <v>0.7</v>
      </c>
      <c r="D791" s="46">
        <v>40</v>
      </c>
      <c r="E791" s="280">
        <v>28</v>
      </c>
      <c r="F791" s="280">
        <f>[2]!ESHOP_PRICE(E791)</f>
        <v>30.85</v>
      </c>
    </row>
    <row r="792" spans="1:6">
      <c r="A792" s="49" t="s">
        <v>26244</v>
      </c>
      <c r="B792" s="3">
        <v>6</v>
      </c>
      <c r="C792" s="2">
        <v>0.7</v>
      </c>
      <c r="D792" s="46">
        <v>40</v>
      </c>
      <c r="E792" s="280">
        <v>25.75</v>
      </c>
      <c r="F792" s="280">
        <f>[2]!ESHOP_PRICE(E792)</f>
        <v>28.6</v>
      </c>
    </row>
    <row r="793" spans="1:6">
      <c r="A793" s="49" t="s">
        <v>6807</v>
      </c>
      <c r="B793" s="3">
        <v>6</v>
      </c>
      <c r="C793" s="2">
        <v>1</v>
      </c>
      <c r="D793" s="46">
        <v>37.5</v>
      </c>
      <c r="E793" s="280">
        <v>12.65</v>
      </c>
      <c r="F793" s="280">
        <f>[2]!ESHOP_PRICE(E793)</f>
        <v>14.5</v>
      </c>
    </row>
    <row r="794" spans="1:6">
      <c r="A794" s="49" t="s">
        <v>6997</v>
      </c>
      <c r="B794" s="3">
        <v>6</v>
      </c>
      <c r="C794" s="2">
        <v>0.7</v>
      </c>
      <c r="D794" s="46">
        <v>40</v>
      </c>
      <c r="E794" s="280">
        <v>30.150000000000002</v>
      </c>
      <c r="F794" s="280">
        <f>[2]!ESHOP_PRICE(E794)</f>
        <v>33.35</v>
      </c>
    </row>
    <row r="795" spans="1:6">
      <c r="A795" s="49" t="s">
        <v>7009</v>
      </c>
      <c r="B795" s="3">
        <v>6</v>
      </c>
      <c r="C795" s="2">
        <v>1</v>
      </c>
      <c r="D795" s="46">
        <v>43</v>
      </c>
      <c r="E795" s="280">
        <v>36</v>
      </c>
      <c r="F795" s="280">
        <f>[2]!ESHOP_PRICE(E795)</f>
        <v>39.549999999999997</v>
      </c>
    </row>
    <row r="796" spans="1:6">
      <c r="A796" s="49" t="s">
        <v>7012</v>
      </c>
      <c r="B796" s="3">
        <v>6</v>
      </c>
      <c r="C796" s="2">
        <v>0.7</v>
      </c>
      <c r="D796" s="46">
        <v>43</v>
      </c>
      <c r="E796" s="280">
        <v>23.950000000000003</v>
      </c>
      <c r="F796" s="280">
        <f>[2]!ESHOP_PRICE(E796)</f>
        <v>26.5</v>
      </c>
    </row>
    <row r="797" spans="1:6">
      <c r="A797" s="49" t="s">
        <v>7015</v>
      </c>
      <c r="B797" s="3">
        <v>6</v>
      </c>
      <c r="C797" s="2">
        <v>0.7</v>
      </c>
      <c r="D797" s="46">
        <v>40</v>
      </c>
      <c r="E797" s="280">
        <v>16.75</v>
      </c>
      <c r="F797" s="280">
        <f>[2]!ESHOP_PRICE(E797)</f>
        <v>18.8</v>
      </c>
    </row>
    <row r="798" spans="1:6">
      <c r="A798" s="49" t="s">
        <v>7020</v>
      </c>
      <c r="B798" s="3">
        <v>6</v>
      </c>
      <c r="C798" s="2">
        <v>0.7</v>
      </c>
      <c r="D798" s="46">
        <v>43</v>
      </c>
      <c r="E798" s="280">
        <v>33.700000000000003</v>
      </c>
      <c r="F798" s="280">
        <f>[2]!ESHOP_PRICE(E798)</f>
        <v>36.900000000000006</v>
      </c>
    </row>
    <row r="799" spans="1:6">
      <c r="A799" s="49" t="s">
        <v>7066</v>
      </c>
      <c r="B799" s="3">
        <v>12</v>
      </c>
      <c r="C799" s="2">
        <v>1</v>
      </c>
      <c r="D799" s="46">
        <v>40</v>
      </c>
      <c r="E799" s="280">
        <v>14.25</v>
      </c>
      <c r="F799" s="280">
        <f>[2]!ESHOP_PRICE(E799)</f>
        <v>16.100000000000001</v>
      </c>
    </row>
    <row r="800" spans="1:6">
      <c r="A800" s="49" t="s">
        <v>7108</v>
      </c>
      <c r="B800" s="3">
        <v>6</v>
      </c>
      <c r="C800" s="2">
        <v>0.7</v>
      </c>
      <c r="D800" s="46">
        <v>40</v>
      </c>
      <c r="E800" s="280">
        <v>23.150000000000002</v>
      </c>
      <c r="F800" s="280">
        <f>[2]!ESHOP_PRICE(E800)</f>
        <v>25.7</v>
      </c>
    </row>
    <row r="801" spans="1:6">
      <c r="A801" s="49" t="s">
        <v>7210</v>
      </c>
      <c r="B801" s="3">
        <v>6</v>
      </c>
      <c r="C801" s="2">
        <v>1</v>
      </c>
      <c r="D801" s="46">
        <v>32</v>
      </c>
      <c r="E801" s="280">
        <v>17.5</v>
      </c>
      <c r="F801" s="280">
        <f>[2]!ESHOP_PRICE(E801)</f>
        <v>19.7</v>
      </c>
    </row>
    <row r="802" spans="1:6">
      <c r="A802" s="49" t="s">
        <v>7355</v>
      </c>
      <c r="B802" s="3">
        <v>6</v>
      </c>
      <c r="C802" s="2">
        <v>1</v>
      </c>
      <c r="D802" s="46">
        <v>37.5</v>
      </c>
      <c r="E802" s="280">
        <v>10.9</v>
      </c>
      <c r="F802" s="280">
        <f>[2]!ESHOP_PRICE(E802)</f>
        <v>12.55</v>
      </c>
    </row>
    <row r="803" spans="1:6">
      <c r="A803" s="49" t="s">
        <v>7362</v>
      </c>
      <c r="B803" s="3">
        <v>6</v>
      </c>
      <c r="C803" s="2">
        <v>1</v>
      </c>
      <c r="D803" s="46">
        <v>37.5</v>
      </c>
      <c r="E803" s="280">
        <v>11.350000000000001</v>
      </c>
      <c r="F803" s="280">
        <f>[2]!ESHOP_PRICE(E803)</f>
        <v>13</v>
      </c>
    </row>
    <row r="804" spans="1:6">
      <c r="A804" s="49" t="s">
        <v>7369</v>
      </c>
      <c r="B804" s="3">
        <v>9</v>
      </c>
      <c r="C804" s="2">
        <v>1</v>
      </c>
      <c r="D804" s="46">
        <v>42.8</v>
      </c>
      <c r="E804" s="280">
        <v>43.300000000000004</v>
      </c>
      <c r="F804" s="280">
        <f>[2]!ESHOP_PRICE(E804)</f>
        <v>47.25</v>
      </c>
    </row>
    <row r="805" spans="1:6">
      <c r="A805" s="49" t="s">
        <v>7372</v>
      </c>
      <c r="B805" s="3">
        <v>6</v>
      </c>
      <c r="C805" s="2">
        <v>0.7</v>
      </c>
      <c r="D805" s="46">
        <v>37.5</v>
      </c>
      <c r="E805" s="280">
        <v>8.75</v>
      </c>
      <c r="F805" s="280">
        <f>[2]!ESHOP_PRICE(E805)</f>
        <v>10.199999999999999</v>
      </c>
    </row>
    <row r="806" spans="1:6">
      <c r="A806" s="49" t="s">
        <v>7409</v>
      </c>
      <c r="B806" s="3">
        <v>6</v>
      </c>
      <c r="C806" s="2">
        <v>0.7</v>
      </c>
      <c r="D806" s="46">
        <v>40</v>
      </c>
      <c r="E806" s="280">
        <v>18.25</v>
      </c>
      <c r="F806" s="280">
        <f>[2]!ESHOP_PRICE(E806)</f>
        <v>20.45</v>
      </c>
    </row>
    <row r="807" spans="1:6">
      <c r="A807" s="49" t="s">
        <v>7412</v>
      </c>
      <c r="B807" s="3">
        <v>36</v>
      </c>
      <c r="C807" s="2">
        <v>0.05</v>
      </c>
      <c r="D807" s="46">
        <v>40</v>
      </c>
      <c r="E807" s="280">
        <v>7.95</v>
      </c>
      <c r="F807" s="280">
        <f>[2]!ESHOP_PRICE(E807)</f>
        <v>9.4</v>
      </c>
    </row>
    <row r="808" spans="1:6">
      <c r="A808" s="49" t="s">
        <v>7486</v>
      </c>
      <c r="B808" s="3">
        <v>6</v>
      </c>
      <c r="C808" s="2">
        <v>0.7</v>
      </c>
      <c r="D808" s="46">
        <v>38</v>
      </c>
      <c r="E808" s="280">
        <v>33.950000000000003</v>
      </c>
      <c r="F808" s="280">
        <f>[2]!ESHOP_PRICE(E808)</f>
        <v>37.150000000000006</v>
      </c>
    </row>
    <row r="809" spans="1:6">
      <c r="A809" s="49" t="s">
        <v>7489</v>
      </c>
      <c r="B809" s="3">
        <v>6</v>
      </c>
      <c r="C809" s="2">
        <v>0.7</v>
      </c>
      <c r="D809" s="46">
        <v>43</v>
      </c>
      <c r="E809" s="280">
        <v>35.300000000000004</v>
      </c>
      <c r="F809" s="280">
        <f>[2]!ESHOP_PRICE(E809)</f>
        <v>38.849999999999994</v>
      </c>
    </row>
    <row r="810" spans="1:6">
      <c r="A810" s="49" t="s">
        <v>7492</v>
      </c>
      <c r="B810" s="3">
        <v>6</v>
      </c>
      <c r="C810" s="2">
        <v>0.7</v>
      </c>
      <c r="D810" s="46">
        <v>38</v>
      </c>
      <c r="E810" s="280">
        <v>39.400000000000006</v>
      </c>
      <c r="F810" s="280">
        <f>[2]!ESHOP_PRICE(E810)</f>
        <v>42.949999999999996</v>
      </c>
    </row>
    <row r="811" spans="1:6">
      <c r="A811" s="49" t="s">
        <v>7495</v>
      </c>
      <c r="B811" s="3">
        <v>6</v>
      </c>
      <c r="C811" s="2">
        <v>0.7</v>
      </c>
      <c r="D811" s="46">
        <v>38</v>
      </c>
      <c r="E811" s="280">
        <v>46.75</v>
      </c>
      <c r="F811" s="280">
        <f>[2]!ESHOP_PRICE(E811)</f>
        <v>51.05</v>
      </c>
    </row>
    <row r="812" spans="1:6">
      <c r="A812" s="49" t="s">
        <v>7498</v>
      </c>
      <c r="B812" s="3">
        <v>6</v>
      </c>
      <c r="C812" s="2">
        <v>0.7</v>
      </c>
      <c r="D812" s="46">
        <v>38</v>
      </c>
      <c r="E812" s="280">
        <v>62.6</v>
      </c>
      <c r="F812" s="280">
        <f>[2]!ESHOP_PRICE(E812)</f>
        <v>67.900000000000006</v>
      </c>
    </row>
    <row r="813" spans="1:6">
      <c r="A813" s="49" t="s">
        <v>7501</v>
      </c>
      <c r="B813" s="3">
        <v>6</v>
      </c>
      <c r="C813" s="2">
        <v>0.7</v>
      </c>
      <c r="D813" s="46">
        <v>43</v>
      </c>
      <c r="E813" s="280">
        <v>64.900000000000006</v>
      </c>
      <c r="F813" s="280">
        <f>[2]!ESHOP_PRICE(E813)</f>
        <v>70.2</v>
      </c>
    </row>
    <row r="814" spans="1:6">
      <c r="A814" s="49" t="s">
        <v>7504</v>
      </c>
      <c r="B814" s="3">
        <v>6</v>
      </c>
      <c r="C814" s="2">
        <v>0.7</v>
      </c>
      <c r="D814" s="46">
        <v>43</v>
      </c>
      <c r="E814" s="280">
        <v>60</v>
      </c>
      <c r="F814" s="280">
        <f>[2]!ESHOP_PRICE(E814)</f>
        <v>65.3</v>
      </c>
    </row>
    <row r="815" spans="1:6">
      <c r="A815" s="49" t="s">
        <v>7507</v>
      </c>
      <c r="B815" s="3">
        <v>6</v>
      </c>
      <c r="C815" s="2">
        <v>1</v>
      </c>
      <c r="D815" s="46">
        <v>37.5</v>
      </c>
      <c r="E815" s="280">
        <v>11.100000000000001</v>
      </c>
      <c r="F815" s="280">
        <f>[2]!ESHOP_PRICE(E815)</f>
        <v>12.75</v>
      </c>
    </row>
    <row r="816" spans="1:6">
      <c r="A816" s="49" t="s">
        <v>26245</v>
      </c>
      <c r="B816" s="3">
        <v>6</v>
      </c>
      <c r="C816" s="2">
        <v>0.7</v>
      </c>
      <c r="D816" s="46">
        <v>40</v>
      </c>
      <c r="E816" s="280">
        <v>28</v>
      </c>
      <c r="F816" s="280">
        <f>[2]!ESHOP_PRICE(E816)</f>
        <v>30.85</v>
      </c>
    </row>
    <row r="817" spans="1:6">
      <c r="A817" s="49" t="s">
        <v>7685</v>
      </c>
      <c r="B817" s="3">
        <v>12</v>
      </c>
      <c r="C817" s="2">
        <v>0.05</v>
      </c>
      <c r="D817" s="46">
        <v>40</v>
      </c>
      <c r="E817" s="280">
        <v>3.4000000000000004</v>
      </c>
      <c r="F817" s="280">
        <f>[2]!ESHOP_PRICE(E817)</f>
        <v>4.5999999999999996</v>
      </c>
    </row>
    <row r="818" spans="1:6">
      <c r="A818" s="49" t="s">
        <v>26319</v>
      </c>
      <c r="B818" s="3">
        <v>6</v>
      </c>
      <c r="C818" s="2">
        <v>0.5</v>
      </c>
      <c r="D818" s="46">
        <v>40</v>
      </c>
      <c r="E818" s="280">
        <v>17.25</v>
      </c>
      <c r="F818" s="280">
        <f>[2]!ESHOP_PRICE(E818)</f>
        <v>19.3</v>
      </c>
    </row>
    <row r="819" spans="1:6">
      <c r="A819" s="49" t="s">
        <v>7845</v>
      </c>
      <c r="B819" s="3">
        <v>6</v>
      </c>
      <c r="C819" s="2">
        <v>0.7</v>
      </c>
      <c r="D819" s="46">
        <v>37.5</v>
      </c>
      <c r="E819" s="280">
        <v>15.100000000000001</v>
      </c>
      <c r="F819" s="280">
        <f>[2]!ESHOP_PRICE(E819)</f>
        <v>17.149999999999999</v>
      </c>
    </row>
    <row r="820" spans="1:6">
      <c r="A820" s="49" t="s">
        <v>26246</v>
      </c>
      <c r="B820" s="3">
        <v>6</v>
      </c>
      <c r="C820" s="2">
        <v>0.7</v>
      </c>
      <c r="D820" s="46">
        <v>40</v>
      </c>
      <c r="E820" s="280">
        <v>44.800000000000004</v>
      </c>
      <c r="F820" s="280">
        <f>[2]!ESHOP_PRICE(E820)</f>
        <v>48.75</v>
      </c>
    </row>
    <row r="821" spans="1:6">
      <c r="A821" s="49" t="s">
        <v>7848</v>
      </c>
      <c r="B821" s="3">
        <v>6</v>
      </c>
      <c r="C821" s="2">
        <v>0.7</v>
      </c>
      <c r="D821" s="46">
        <v>37.5</v>
      </c>
      <c r="E821" s="280">
        <v>18.45</v>
      </c>
      <c r="F821" s="280">
        <f>[2]!ESHOP_PRICE(E821)</f>
        <v>20.65</v>
      </c>
    </row>
    <row r="822" spans="1:6">
      <c r="A822" s="49" t="s">
        <v>7851</v>
      </c>
      <c r="B822" s="3">
        <v>6</v>
      </c>
      <c r="C822" s="2">
        <v>0.7</v>
      </c>
      <c r="D822" s="46">
        <v>37.5</v>
      </c>
      <c r="E822" s="280">
        <v>18.45</v>
      </c>
      <c r="F822" s="280">
        <f>[2]!ESHOP_PRICE(E822)</f>
        <v>20.65</v>
      </c>
    </row>
    <row r="823" spans="1:6">
      <c r="A823" s="49" t="s">
        <v>26356</v>
      </c>
      <c r="B823" s="3">
        <v>4</v>
      </c>
      <c r="C823" s="2">
        <v>0.7</v>
      </c>
      <c r="D823" s="46">
        <v>37.5</v>
      </c>
      <c r="E823" s="280">
        <v>48.550000000000004</v>
      </c>
      <c r="F823" s="280">
        <f>[2]!ESHOP_PRICE(E823)</f>
        <v>52.849999999999994</v>
      </c>
    </row>
    <row r="824" spans="1:6">
      <c r="A824" s="49" t="s">
        <v>7870</v>
      </c>
      <c r="B824" s="3">
        <v>6</v>
      </c>
      <c r="C824" s="2">
        <v>0.7</v>
      </c>
      <c r="D824" s="46">
        <v>41.2</v>
      </c>
      <c r="E824" s="280">
        <v>14.05</v>
      </c>
      <c r="F824" s="280">
        <f>[2]!ESHOP_PRICE(E824)</f>
        <v>15.9</v>
      </c>
    </row>
    <row r="825" spans="1:6">
      <c r="A825" s="49" t="s">
        <v>7873</v>
      </c>
      <c r="B825" s="3">
        <v>6</v>
      </c>
      <c r="C825" s="2">
        <v>0.7</v>
      </c>
      <c r="D825" s="46">
        <v>40</v>
      </c>
      <c r="E825" s="280">
        <v>21.450000000000003</v>
      </c>
      <c r="F825" s="280">
        <f>[2]!ESHOP_PRICE(E825)</f>
        <v>24</v>
      </c>
    </row>
    <row r="826" spans="1:6">
      <c r="A826" s="49" t="s">
        <v>7882</v>
      </c>
      <c r="B826" s="3">
        <v>6</v>
      </c>
      <c r="C826" s="2">
        <v>0.7</v>
      </c>
      <c r="D826" s="46">
        <v>40</v>
      </c>
      <c r="E826" s="280">
        <v>20.05</v>
      </c>
      <c r="F826" s="280">
        <f>[2]!ESHOP_PRICE(E826)</f>
        <v>22.6</v>
      </c>
    </row>
    <row r="827" spans="1:6">
      <c r="A827" s="49" t="s">
        <v>7885</v>
      </c>
      <c r="B827" s="3">
        <v>6</v>
      </c>
      <c r="C827" s="2">
        <v>0.7</v>
      </c>
      <c r="D827" s="46">
        <v>40</v>
      </c>
      <c r="E827" s="280">
        <v>22.25</v>
      </c>
      <c r="F827" s="280">
        <f>[2]!ESHOP_PRICE(E827)</f>
        <v>24.8</v>
      </c>
    </row>
    <row r="828" spans="1:6">
      <c r="A828" s="49" t="s">
        <v>7888</v>
      </c>
      <c r="B828" s="3">
        <v>6</v>
      </c>
      <c r="C828" s="2">
        <v>0.7</v>
      </c>
      <c r="D828" s="46">
        <v>40</v>
      </c>
      <c r="E828" s="280">
        <v>13.950000000000001</v>
      </c>
      <c r="F828" s="280">
        <f>[2]!ESHOP_PRICE(E828)</f>
        <v>15.799999999999999</v>
      </c>
    </row>
    <row r="829" spans="1:6">
      <c r="A829" s="49" t="s">
        <v>7891</v>
      </c>
      <c r="B829" s="3">
        <v>6</v>
      </c>
      <c r="C829" s="2">
        <v>0.7</v>
      </c>
      <c r="D829" s="46">
        <v>69</v>
      </c>
      <c r="E829" s="280">
        <v>20.85</v>
      </c>
      <c r="F829" s="280">
        <f>[2]!ESHOP_PRICE(E829)</f>
        <v>23.400000000000002</v>
      </c>
    </row>
    <row r="830" spans="1:6">
      <c r="A830" s="49" t="s">
        <v>7894</v>
      </c>
      <c r="B830" s="3">
        <v>6</v>
      </c>
      <c r="C830" s="2">
        <v>0.7</v>
      </c>
      <c r="D830" s="46">
        <v>40</v>
      </c>
      <c r="E830" s="280">
        <v>22</v>
      </c>
      <c r="F830" s="280">
        <f>[2]!ESHOP_PRICE(E830)</f>
        <v>24.55</v>
      </c>
    </row>
    <row r="831" spans="1:6">
      <c r="A831" s="49" t="s">
        <v>7900</v>
      </c>
      <c r="B831" s="3">
        <v>6</v>
      </c>
      <c r="C831" s="2">
        <v>0.7</v>
      </c>
      <c r="D831" s="46">
        <v>40</v>
      </c>
      <c r="E831" s="280">
        <v>24.35</v>
      </c>
      <c r="F831" s="280">
        <f>[2]!ESHOP_PRICE(E831)</f>
        <v>26.900000000000002</v>
      </c>
    </row>
    <row r="832" spans="1:6">
      <c r="A832" s="49" t="s">
        <v>7903</v>
      </c>
      <c r="B832" s="3">
        <v>6</v>
      </c>
      <c r="C832" s="2">
        <v>0.7</v>
      </c>
      <c r="D832" s="46">
        <v>43</v>
      </c>
      <c r="E832" s="280">
        <v>21.900000000000002</v>
      </c>
      <c r="F832" s="280">
        <f>[2]!ESHOP_PRICE(E832)</f>
        <v>24.45</v>
      </c>
    </row>
    <row r="833" spans="1:6">
      <c r="A833" s="49" t="s">
        <v>7909</v>
      </c>
      <c r="B833" s="3">
        <v>6</v>
      </c>
      <c r="C833" s="2">
        <v>0.7</v>
      </c>
      <c r="D833" s="46">
        <v>40</v>
      </c>
      <c r="E833" s="280">
        <v>37.15</v>
      </c>
      <c r="F833" s="280">
        <f>[2]!ESHOP_PRICE(E833)</f>
        <v>40.699999999999996</v>
      </c>
    </row>
    <row r="834" spans="1:6">
      <c r="A834" s="49" t="s">
        <v>26457</v>
      </c>
      <c r="B834" s="3">
        <v>6</v>
      </c>
      <c r="C834" s="2">
        <v>0.7</v>
      </c>
      <c r="D834" s="46">
        <v>30</v>
      </c>
      <c r="E834" s="280">
        <v>19.150000000000002</v>
      </c>
      <c r="F834" s="280">
        <f>[2]!ESHOP_PRICE(E834)</f>
        <v>21.349999999999998</v>
      </c>
    </row>
    <row r="835" spans="1:6">
      <c r="A835" s="49" t="s">
        <v>26458</v>
      </c>
      <c r="B835" s="3">
        <v>6</v>
      </c>
      <c r="C835" s="2">
        <v>0.7</v>
      </c>
      <c r="D835" s="46">
        <v>30</v>
      </c>
      <c r="E835" s="280">
        <v>21.6</v>
      </c>
      <c r="F835" s="280">
        <f>[2]!ESHOP_PRICE(E835)</f>
        <v>24.150000000000002</v>
      </c>
    </row>
    <row r="836" spans="1:6">
      <c r="A836" s="49" t="s">
        <v>7960</v>
      </c>
      <c r="B836" s="3">
        <v>6</v>
      </c>
      <c r="C836" s="2">
        <v>0.7</v>
      </c>
      <c r="D836" s="46">
        <v>30</v>
      </c>
      <c r="E836" s="280">
        <v>19.150000000000002</v>
      </c>
      <c r="F836" s="280">
        <f>[2]!ESHOP_PRICE(E836)</f>
        <v>21.349999999999998</v>
      </c>
    </row>
    <row r="837" spans="1:6">
      <c r="A837" s="49" t="s">
        <v>7980</v>
      </c>
      <c r="B837" s="3">
        <v>6</v>
      </c>
      <c r="C837" s="2">
        <v>1</v>
      </c>
      <c r="D837" s="46">
        <v>54</v>
      </c>
      <c r="E837" s="280">
        <v>13.3</v>
      </c>
      <c r="F837" s="280">
        <f>[2]!ESHOP_PRICE(E837)</f>
        <v>15.15</v>
      </c>
    </row>
    <row r="838" spans="1:6">
      <c r="A838" s="49" t="s">
        <v>8008</v>
      </c>
      <c r="B838" s="3">
        <v>6</v>
      </c>
      <c r="C838" s="2">
        <v>0.7</v>
      </c>
      <c r="D838" s="46">
        <v>40</v>
      </c>
      <c r="E838" s="280">
        <v>26.85</v>
      </c>
      <c r="F838" s="280">
        <f>[2]!ESHOP_PRICE(E838)</f>
        <v>29.700000000000003</v>
      </c>
    </row>
    <row r="839" spans="1:6">
      <c r="A839" s="49" t="s">
        <v>8014</v>
      </c>
      <c r="B839" s="3">
        <v>6</v>
      </c>
      <c r="C839" s="2">
        <v>0.7</v>
      </c>
      <c r="D839" s="46">
        <v>40</v>
      </c>
      <c r="E839" s="280">
        <v>35.35</v>
      </c>
      <c r="F839" s="280">
        <f>[2]!ESHOP_PRICE(E839)</f>
        <v>38.9</v>
      </c>
    </row>
    <row r="840" spans="1:6">
      <c r="A840" s="49" t="s">
        <v>26459</v>
      </c>
      <c r="B840" s="3">
        <v>6</v>
      </c>
      <c r="C840" s="2">
        <v>0.7</v>
      </c>
      <c r="D840" s="46">
        <v>54.5</v>
      </c>
      <c r="E840" s="280">
        <v>51.25</v>
      </c>
      <c r="F840" s="280">
        <f>[2]!ESHOP_PRICE(E840)</f>
        <v>56.55</v>
      </c>
    </row>
    <row r="841" spans="1:6">
      <c r="A841" s="49" t="s">
        <v>8068</v>
      </c>
      <c r="B841" s="3">
        <v>6</v>
      </c>
      <c r="C841" s="2">
        <v>0.7</v>
      </c>
      <c r="D841" s="46">
        <v>40</v>
      </c>
      <c r="E841" s="280">
        <v>46.300000000000004</v>
      </c>
      <c r="F841" s="280">
        <f>[2]!ESHOP_PRICE(E841)</f>
        <v>50.599999999999994</v>
      </c>
    </row>
    <row r="842" spans="1:6">
      <c r="A842" s="49" t="s">
        <v>8071</v>
      </c>
      <c r="B842" s="3">
        <v>6</v>
      </c>
      <c r="C842" s="2">
        <v>0.7</v>
      </c>
      <c r="D842" s="46">
        <v>54.5</v>
      </c>
      <c r="E842" s="280">
        <v>39.050000000000004</v>
      </c>
      <c r="F842" s="280">
        <f>[2]!ESHOP_PRICE(E842)</f>
        <v>42.599999999999994</v>
      </c>
    </row>
    <row r="843" spans="1:6">
      <c r="A843" s="49" t="s">
        <v>8077</v>
      </c>
      <c r="B843" s="3">
        <v>6</v>
      </c>
      <c r="C843" s="2">
        <v>0.7</v>
      </c>
      <c r="D843" s="46">
        <v>54.5</v>
      </c>
      <c r="E843" s="280">
        <v>20.85</v>
      </c>
      <c r="F843" s="280">
        <f>[2]!ESHOP_PRICE(E843)</f>
        <v>23.400000000000002</v>
      </c>
    </row>
    <row r="844" spans="1:6">
      <c r="A844" s="49" t="s">
        <v>8080</v>
      </c>
      <c r="B844" s="3">
        <v>6</v>
      </c>
      <c r="C844" s="2">
        <v>0.7</v>
      </c>
      <c r="D844" s="46">
        <v>40</v>
      </c>
      <c r="E844" s="280">
        <v>17.600000000000001</v>
      </c>
      <c r="F844" s="280">
        <f>[2]!ESHOP_PRICE(E844)</f>
        <v>19.8</v>
      </c>
    </row>
    <row r="845" spans="1:6">
      <c r="A845" s="49" t="s">
        <v>8083</v>
      </c>
      <c r="B845" s="3">
        <v>6</v>
      </c>
      <c r="C845" s="2">
        <v>0.7</v>
      </c>
      <c r="D845" s="46">
        <v>75.5</v>
      </c>
      <c r="E845" s="280">
        <v>23.85</v>
      </c>
      <c r="F845" s="280">
        <f>[2]!ESHOP_PRICE(E845)</f>
        <v>26.400000000000002</v>
      </c>
    </row>
    <row r="846" spans="1:6">
      <c r="A846" s="49" t="s">
        <v>8086</v>
      </c>
      <c r="B846" s="3">
        <v>6</v>
      </c>
      <c r="C846" s="2">
        <v>0.7</v>
      </c>
      <c r="D846" s="46">
        <v>40</v>
      </c>
      <c r="E846" s="280">
        <v>26.150000000000002</v>
      </c>
      <c r="F846" s="280">
        <f>[2]!ESHOP_PRICE(E846)</f>
        <v>29</v>
      </c>
    </row>
    <row r="847" spans="1:6">
      <c r="A847" s="49" t="s">
        <v>8092</v>
      </c>
      <c r="B847" s="3">
        <v>6</v>
      </c>
      <c r="C847" s="2">
        <v>0.7</v>
      </c>
      <c r="D847" s="46">
        <v>46</v>
      </c>
      <c r="E847" s="280">
        <v>40.75</v>
      </c>
      <c r="F847" s="280">
        <f>[2]!ESHOP_PRICE(E847)</f>
        <v>44.7</v>
      </c>
    </row>
    <row r="848" spans="1:6">
      <c r="A848" s="49" t="s">
        <v>8144</v>
      </c>
      <c r="B848" s="3">
        <v>6</v>
      </c>
      <c r="C848" s="2">
        <v>0.7</v>
      </c>
      <c r="D848" s="46">
        <v>40</v>
      </c>
      <c r="E848" s="280">
        <v>31.700000000000003</v>
      </c>
      <c r="F848" s="280">
        <f>[2]!ESHOP_PRICE(E848)</f>
        <v>34.9</v>
      </c>
    </row>
    <row r="849" spans="1:6">
      <c r="A849" s="49" t="s">
        <v>19212</v>
      </c>
      <c r="B849" s="3">
        <v>1</v>
      </c>
      <c r="C849" s="2">
        <v>4.5</v>
      </c>
      <c r="D849" s="46">
        <v>40</v>
      </c>
      <c r="E849" s="280">
        <v>189.35000000000002</v>
      </c>
      <c r="F849" s="280">
        <f>[2]!ESHOP_PRICE(E849)</f>
        <v>200.75</v>
      </c>
    </row>
    <row r="850" spans="1:6">
      <c r="A850" s="49" t="s">
        <v>8149</v>
      </c>
      <c r="B850" s="3">
        <v>6</v>
      </c>
      <c r="C850" s="2">
        <v>0.7</v>
      </c>
      <c r="D850" s="46">
        <v>46</v>
      </c>
      <c r="E850" s="280">
        <v>45.650000000000006</v>
      </c>
      <c r="F850" s="280">
        <f>[2]!ESHOP_PRICE(E850)</f>
        <v>49.949999999999996</v>
      </c>
    </row>
    <row r="851" spans="1:6">
      <c r="A851" s="49" t="s">
        <v>8152</v>
      </c>
      <c r="B851" s="3">
        <v>6</v>
      </c>
      <c r="C851" s="2">
        <v>0.7</v>
      </c>
      <c r="D851" s="46">
        <v>46</v>
      </c>
      <c r="E851" s="280">
        <v>38.900000000000006</v>
      </c>
      <c r="F851" s="280">
        <f>[2]!ESHOP_PRICE(E851)</f>
        <v>42.449999999999996</v>
      </c>
    </row>
    <row r="852" spans="1:6">
      <c r="A852" s="49" t="s">
        <v>26334</v>
      </c>
      <c r="B852" s="3">
        <v>48</v>
      </c>
      <c r="C852" s="2">
        <v>0.05</v>
      </c>
      <c r="D852" s="46">
        <v>40</v>
      </c>
      <c r="E852" s="280">
        <v>4.3</v>
      </c>
      <c r="F852" s="280">
        <f>[2]!ESHOP_PRICE(E852)</f>
        <v>5.5</v>
      </c>
    </row>
    <row r="853" spans="1:6">
      <c r="A853" s="49" t="s">
        <v>8198</v>
      </c>
      <c r="B853" s="3">
        <v>4</v>
      </c>
      <c r="C853" s="2">
        <v>0.7</v>
      </c>
      <c r="D853" s="46">
        <v>40</v>
      </c>
      <c r="E853" s="280">
        <v>32.050000000000004</v>
      </c>
      <c r="F853" s="280">
        <f>[2]!ESHOP_PRICE(E853)</f>
        <v>35.25</v>
      </c>
    </row>
    <row r="854" spans="1:6">
      <c r="A854" s="49" t="s">
        <v>8201</v>
      </c>
      <c r="B854" s="3">
        <v>4</v>
      </c>
      <c r="C854" s="2">
        <v>0.7</v>
      </c>
      <c r="D854" s="46">
        <v>40</v>
      </c>
      <c r="E854" s="280">
        <v>23.150000000000002</v>
      </c>
      <c r="F854" s="280">
        <f>[2]!ESHOP_PRICE(E854)</f>
        <v>25.7</v>
      </c>
    </row>
    <row r="855" spans="1:6">
      <c r="A855" s="49" t="s">
        <v>8204</v>
      </c>
      <c r="B855" s="3">
        <v>4</v>
      </c>
      <c r="C855" s="2">
        <v>0.7</v>
      </c>
      <c r="D855" s="46">
        <v>40</v>
      </c>
      <c r="E855" s="280">
        <v>39</v>
      </c>
      <c r="F855" s="280">
        <f>[2]!ESHOP_PRICE(E855)</f>
        <v>42.55</v>
      </c>
    </row>
    <row r="856" spans="1:6">
      <c r="A856" s="49" t="s">
        <v>26377</v>
      </c>
      <c r="B856" s="3">
        <v>6</v>
      </c>
      <c r="C856" s="2">
        <v>0.5</v>
      </c>
      <c r="D856" s="46">
        <v>38</v>
      </c>
      <c r="E856" s="280">
        <v>17.150000000000002</v>
      </c>
      <c r="F856" s="280">
        <f>[2]!ESHOP_PRICE(E856)</f>
        <v>19.2</v>
      </c>
    </row>
    <row r="857" spans="1:6">
      <c r="A857" s="49" t="s">
        <v>26378</v>
      </c>
      <c r="B857" s="3">
        <v>6</v>
      </c>
      <c r="C857" s="2">
        <v>0.5</v>
      </c>
      <c r="D857" s="46">
        <v>38</v>
      </c>
      <c r="E857" s="280">
        <v>17.45</v>
      </c>
      <c r="F857" s="280">
        <f>[2]!ESHOP_PRICE(E857)</f>
        <v>19.5</v>
      </c>
    </row>
    <row r="858" spans="1:6">
      <c r="A858" s="49" t="s">
        <v>26379</v>
      </c>
      <c r="B858" s="3">
        <v>6</v>
      </c>
      <c r="C858" s="2">
        <v>0.5</v>
      </c>
      <c r="D858" s="46">
        <v>38</v>
      </c>
      <c r="E858" s="280">
        <v>17.45</v>
      </c>
      <c r="F858" s="280">
        <f>[2]!ESHOP_PRICE(E858)</f>
        <v>19.5</v>
      </c>
    </row>
    <row r="859" spans="1:6">
      <c r="A859" s="49" t="s">
        <v>8291</v>
      </c>
      <c r="B859" s="3">
        <v>6</v>
      </c>
      <c r="C859" s="2">
        <v>0.7</v>
      </c>
      <c r="D859" s="46">
        <v>37.5</v>
      </c>
      <c r="E859" s="280">
        <v>11.950000000000001</v>
      </c>
      <c r="F859" s="280">
        <f>[2]!ESHOP_PRICE(E859)</f>
        <v>13.6</v>
      </c>
    </row>
    <row r="860" spans="1:6">
      <c r="A860" s="49" t="s">
        <v>8296</v>
      </c>
      <c r="B860" s="3">
        <v>6</v>
      </c>
      <c r="C860" s="2">
        <v>1</v>
      </c>
      <c r="D860" s="46">
        <v>37.5</v>
      </c>
      <c r="E860" s="280">
        <v>14.200000000000001</v>
      </c>
      <c r="F860" s="280">
        <f>[2]!ESHOP_PRICE(E860)</f>
        <v>16.05</v>
      </c>
    </row>
    <row r="861" spans="1:6">
      <c r="A861" s="49" t="s">
        <v>26335</v>
      </c>
      <c r="B861" s="3">
        <v>4</v>
      </c>
      <c r="C861" s="2">
        <v>0.7</v>
      </c>
      <c r="D861" s="46">
        <v>40</v>
      </c>
      <c r="E861" s="280">
        <v>98.15</v>
      </c>
      <c r="F861" s="280">
        <f>[2]!ESHOP_PRICE(E861)</f>
        <v>104.80000000000001</v>
      </c>
    </row>
    <row r="862" spans="1:6">
      <c r="A862" s="49" t="s">
        <v>26327</v>
      </c>
      <c r="B862" s="3">
        <v>12</v>
      </c>
      <c r="C862" s="2">
        <v>0.05</v>
      </c>
      <c r="D862" s="46">
        <v>40</v>
      </c>
      <c r="E862" s="280">
        <v>4.6000000000000005</v>
      </c>
      <c r="F862" s="280">
        <f>[2]!ESHOP_PRICE(E862)</f>
        <v>5.8</v>
      </c>
    </row>
    <row r="863" spans="1:6">
      <c r="A863" s="49" t="s">
        <v>26380</v>
      </c>
      <c r="B863" s="3">
        <v>6</v>
      </c>
      <c r="C863" s="2">
        <v>0.5</v>
      </c>
      <c r="D863" s="46">
        <v>57.5</v>
      </c>
      <c r="E863" s="280">
        <v>19.600000000000001</v>
      </c>
      <c r="F863" s="280">
        <f>[2]!ESHOP_PRICE(E863)</f>
        <v>21.8</v>
      </c>
    </row>
    <row r="864" spans="1:6">
      <c r="A864" s="49" t="s">
        <v>26381</v>
      </c>
      <c r="B864" s="3">
        <v>6</v>
      </c>
      <c r="C864" s="2">
        <v>0.5</v>
      </c>
      <c r="D864" s="46">
        <v>65</v>
      </c>
      <c r="E864" s="280">
        <v>42.6</v>
      </c>
      <c r="F864" s="280">
        <f>[2]!ESHOP_PRICE(E864)</f>
        <v>46.550000000000004</v>
      </c>
    </row>
    <row r="865" spans="1:6">
      <c r="A865" s="49" t="s">
        <v>8301</v>
      </c>
      <c r="B865" s="3">
        <v>6</v>
      </c>
      <c r="C865" s="2">
        <v>0.7</v>
      </c>
      <c r="D865" s="46">
        <v>55.5</v>
      </c>
      <c r="E865" s="280">
        <v>26.1</v>
      </c>
      <c r="F865" s="280">
        <f>[2]!ESHOP_PRICE(E865)</f>
        <v>28.950000000000003</v>
      </c>
    </row>
    <row r="866" spans="1:6">
      <c r="A866" s="49" t="s">
        <v>8310</v>
      </c>
      <c r="B866" s="3">
        <v>6</v>
      </c>
      <c r="C866" s="2">
        <v>0.7</v>
      </c>
      <c r="D866" s="46">
        <v>20</v>
      </c>
      <c r="E866" s="280">
        <v>12.15</v>
      </c>
      <c r="F866" s="280">
        <f>[2]!ESHOP_PRICE(E866)</f>
        <v>13.8</v>
      </c>
    </row>
    <row r="867" spans="1:6">
      <c r="A867" s="49" t="s">
        <v>26461</v>
      </c>
      <c r="B867" s="3">
        <v>6</v>
      </c>
      <c r="C867" s="2">
        <v>0.7</v>
      </c>
      <c r="D867" s="46">
        <v>20</v>
      </c>
      <c r="E867" s="280">
        <v>10.65</v>
      </c>
      <c r="F867" s="280">
        <f>[2]!ESHOP_PRICE(E867)</f>
        <v>12.3</v>
      </c>
    </row>
    <row r="868" spans="1:6">
      <c r="A868" s="49" t="s">
        <v>8314</v>
      </c>
      <c r="B868" s="3">
        <v>6</v>
      </c>
      <c r="C868" s="2">
        <v>0.7</v>
      </c>
      <c r="D868" s="46">
        <v>20</v>
      </c>
      <c r="E868" s="280">
        <v>12.100000000000001</v>
      </c>
      <c r="F868" s="280">
        <f>[2]!ESHOP_PRICE(E868)</f>
        <v>13.75</v>
      </c>
    </row>
    <row r="869" spans="1:6">
      <c r="A869" s="49" t="s">
        <v>8320</v>
      </c>
      <c r="B869" s="3">
        <v>6</v>
      </c>
      <c r="C869" s="2">
        <v>1</v>
      </c>
      <c r="D869" s="46">
        <v>22</v>
      </c>
      <c r="E869" s="280">
        <v>13.05</v>
      </c>
      <c r="F869" s="280">
        <f>[2]!ESHOP_PRICE(E869)</f>
        <v>14.9</v>
      </c>
    </row>
    <row r="870" spans="1:6">
      <c r="A870" s="49" t="s">
        <v>8326</v>
      </c>
      <c r="B870" s="3">
        <v>6</v>
      </c>
      <c r="C870" s="2">
        <v>0.5</v>
      </c>
      <c r="D870" s="46">
        <v>40</v>
      </c>
      <c r="E870" s="280">
        <v>20.3</v>
      </c>
      <c r="F870" s="280">
        <f>[2]!ESHOP_PRICE(E870)</f>
        <v>22.85</v>
      </c>
    </row>
    <row r="871" spans="1:6">
      <c r="A871" s="49" t="s">
        <v>26382</v>
      </c>
      <c r="B871" s="3">
        <v>6</v>
      </c>
      <c r="C871" s="2">
        <v>0.5</v>
      </c>
      <c r="D871" s="46">
        <v>46.2</v>
      </c>
      <c r="E871" s="280">
        <v>49.35</v>
      </c>
      <c r="F871" s="280">
        <f>[2]!ESHOP_PRICE(E871)</f>
        <v>53.65</v>
      </c>
    </row>
    <row r="872" spans="1:6">
      <c r="A872" s="49" t="s">
        <v>26462</v>
      </c>
      <c r="B872" s="3">
        <v>6</v>
      </c>
      <c r="C872" s="2">
        <v>0.7</v>
      </c>
      <c r="D872" s="46">
        <v>57</v>
      </c>
      <c r="E872" s="280">
        <v>33.75</v>
      </c>
      <c r="F872" s="280">
        <f>[2]!ESHOP_PRICE(E872)</f>
        <v>36.950000000000003</v>
      </c>
    </row>
    <row r="873" spans="1:6">
      <c r="A873" s="49" t="s">
        <v>8372</v>
      </c>
      <c r="B873" s="3">
        <v>6</v>
      </c>
      <c r="C873" s="2">
        <v>0.7</v>
      </c>
      <c r="D873" s="46">
        <v>15</v>
      </c>
      <c r="E873" s="280">
        <v>18.55</v>
      </c>
      <c r="F873" s="280">
        <f>[2]!ESHOP_PRICE(E873)</f>
        <v>20.75</v>
      </c>
    </row>
    <row r="874" spans="1:6">
      <c r="A874" s="49" t="s">
        <v>8375</v>
      </c>
      <c r="B874" s="3">
        <v>6</v>
      </c>
      <c r="C874" s="2">
        <v>0.7</v>
      </c>
      <c r="D874" s="46">
        <v>40</v>
      </c>
      <c r="E874" s="280">
        <v>21.75</v>
      </c>
      <c r="F874" s="280">
        <f>[2]!ESHOP_PRICE(E874)</f>
        <v>24.3</v>
      </c>
    </row>
    <row r="875" spans="1:6">
      <c r="A875" s="49" t="s">
        <v>8401</v>
      </c>
      <c r="B875" s="3">
        <v>6</v>
      </c>
      <c r="C875" s="2">
        <v>0.7</v>
      </c>
      <c r="D875" s="46">
        <v>40</v>
      </c>
      <c r="E875" s="280">
        <v>34.1</v>
      </c>
      <c r="F875" s="280">
        <f>[2]!ESHOP_PRICE(E875)</f>
        <v>37.300000000000004</v>
      </c>
    </row>
    <row r="876" spans="1:6">
      <c r="A876" s="49" t="s">
        <v>8417</v>
      </c>
      <c r="B876" s="3">
        <v>6</v>
      </c>
      <c r="C876" s="2">
        <v>0.7</v>
      </c>
      <c r="D876" s="46">
        <v>40</v>
      </c>
      <c r="E876" s="280">
        <v>15.350000000000001</v>
      </c>
      <c r="F876" s="280">
        <f>[2]!ESHOP_PRICE(E876)</f>
        <v>17.399999999999999</v>
      </c>
    </row>
    <row r="877" spans="1:6">
      <c r="A877" s="49" t="s">
        <v>8429</v>
      </c>
      <c r="B877" s="3">
        <v>6</v>
      </c>
      <c r="C877" s="2">
        <v>1</v>
      </c>
      <c r="D877" s="46">
        <v>50</v>
      </c>
      <c r="E877" s="280">
        <v>20.8</v>
      </c>
      <c r="F877" s="280">
        <f>[2]!ESHOP_PRICE(E877)</f>
        <v>23.35</v>
      </c>
    </row>
    <row r="878" spans="1:6">
      <c r="A878" s="49" t="s">
        <v>8435</v>
      </c>
      <c r="B878" s="3">
        <v>6</v>
      </c>
      <c r="C878" s="2">
        <v>0.7</v>
      </c>
      <c r="D878" s="46">
        <v>45</v>
      </c>
      <c r="E878" s="280">
        <v>15.25</v>
      </c>
      <c r="F878" s="280">
        <f>[2]!ESHOP_PRICE(E878)</f>
        <v>17.3</v>
      </c>
    </row>
    <row r="879" spans="1:6">
      <c r="A879" s="49" t="s">
        <v>26296</v>
      </c>
      <c r="B879" s="3">
        <v>6</v>
      </c>
      <c r="C879" s="2">
        <v>0.7</v>
      </c>
      <c r="D879" s="46">
        <v>40</v>
      </c>
      <c r="E879" s="280">
        <v>13.200000000000001</v>
      </c>
      <c r="F879" s="280">
        <f>[2]!ESHOP_PRICE(E879)</f>
        <v>15.049999999999999</v>
      </c>
    </row>
    <row r="880" spans="1:6">
      <c r="A880" s="49" t="s">
        <v>8525</v>
      </c>
      <c r="B880" s="3">
        <v>6</v>
      </c>
      <c r="C880" s="2">
        <v>0.7</v>
      </c>
      <c r="D880" s="46">
        <v>40</v>
      </c>
      <c r="E880" s="280">
        <v>36.550000000000004</v>
      </c>
      <c r="F880" s="280">
        <f>[2]!ESHOP_PRICE(E880)</f>
        <v>40.099999999999994</v>
      </c>
    </row>
    <row r="881" spans="1:6">
      <c r="A881" s="49" t="s">
        <v>8528</v>
      </c>
      <c r="B881" s="3">
        <v>12</v>
      </c>
      <c r="C881" s="2">
        <v>0.7</v>
      </c>
      <c r="D881" s="46">
        <v>40</v>
      </c>
      <c r="E881" s="280">
        <v>43.900000000000006</v>
      </c>
      <c r="F881" s="280">
        <f>[2]!ESHOP_PRICE(E881)</f>
        <v>47.85</v>
      </c>
    </row>
    <row r="882" spans="1:6">
      <c r="A882" s="49" t="s">
        <v>8531</v>
      </c>
      <c r="B882" s="3">
        <v>6</v>
      </c>
      <c r="C882" s="2">
        <v>0.7</v>
      </c>
      <c r="D882" s="46">
        <v>40</v>
      </c>
      <c r="E882" s="280">
        <v>29.85</v>
      </c>
      <c r="F882" s="280">
        <f>[2]!ESHOP_PRICE(E882)</f>
        <v>32.700000000000003</v>
      </c>
    </row>
    <row r="883" spans="1:6">
      <c r="A883" s="49" t="s">
        <v>8537</v>
      </c>
      <c r="B883" s="3">
        <v>12</v>
      </c>
      <c r="C883" s="2">
        <v>0.7</v>
      </c>
      <c r="D883" s="46">
        <v>40</v>
      </c>
      <c r="E883" s="280">
        <v>16.45</v>
      </c>
      <c r="F883" s="280">
        <f>[2]!ESHOP_PRICE(E883)</f>
        <v>18.5</v>
      </c>
    </row>
    <row r="884" spans="1:6">
      <c r="A884" s="49" t="s">
        <v>8619</v>
      </c>
      <c r="B884" s="3">
        <v>6</v>
      </c>
      <c r="C884" s="2">
        <v>0.7</v>
      </c>
      <c r="D884" s="46">
        <v>40</v>
      </c>
      <c r="E884" s="280">
        <v>38.75</v>
      </c>
      <c r="F884" s="280">
        <f>[2]!ESHOP_PRICE(E884)</f>
        <v>42.3</v>
      </c>
    </row>
    <row r="885" spans="1:6">
      <c r="A885" s="49" t="s">
        <v>26247</v>
      </c>
      <c r="B885" s="3">
        <v>6</v>
      </c>
      <c r="C885" s="2">
        <v>0.7</v>
      </c>
      <c r="D885" s="46">
        <v>40</v>
      </c>
      <c r="E885" s="280">
        <v>21.900000000000002</v>
      </c>
      <c r="F885" s="280">
        <f>[2]!ESHOP_PRICE(E885)</f>
        <v>24.45</v>
      </c>
    </row>
    <row r="886" spans="1:6">
      <c r="A886" s="49" t="s">
        <v>26248</v>
      </c>
      <c r="B886" s="3">
        <v>6</v>
      </c>
      <c r="C886" s="2">
        <v>0.7</v>
      </c>
      <c r="D886" s="46">
        <v>40</v>
      </c>
      <c r="E886" s="280">
        <v>20.700000000000003</v>
      </c>
      <c r="F886" s="280">
        <f>[2]!ESHOP_PRICE(E886)</f>
        <v>23.25</v>
      </c>
    </row>
    <row r="887" spans="1:6">
      <c r="A887" s="49" t="s">
        <v>26465</v>
      </c>
      <c r="B887" s="3">
        <v>6</v>
      </c>
      <c r="C887" s="2">
        <v>0.7</v>
      </c>
      <c r="D887" s="46">
        <v>37.5</v>
      </c>
      <c r="E887" s="280">
        <v>20.5</v>
      </c>
      <c r="F887" s="280">
        <f>[2]!ESHOP_PRICE(E887)</f>
        <v>23.05</v>
      </c>
    </row>
    <row r="888" spans="1:6">
      <c r="A888" s="49" t="s">
        <v>8855</v>
      </c>
      <c r="B888" s="3">
        <v>6</v>
      </c>
      <c r="C888" s="2">
        <v>0.7</v>
      </c>
      <c r="D888" s="46">
        <v>57</v>
      </c>
      <c r="E888" s="280">
        <v>22.200000000000003</v>
      </c>
      <c r="F888" s="280">
        <f>[2]!ESHOP_PRICE(E888)</f>
        <v>24.75</v>
      </c>
    </row>
    <row r="889" spans="1:6">
      <c r="A889" s="49" t="s">
        <v>9052</v>
      </c>
      <c r="B889" s="3">
        <v>6</v>
      </c>
      <c r="C889" s="2">
        <v>0.7</v>
      </c>
      <c r="D889" s="46">
        <v>30</v>
      </c>
      <c r="E889" s="280">
        <v>19.5</v>
      </c>
      <c r="F889" s="280">
        <f>[2]!ESHOP_PRICE(E889)</f>
        <v>21.7</v>
      </c>
    </row>
    <row r="890" spans="1:6">
      <c r="A890" s="49" t="s">
        <v>9055</v>
      </c>
      <c r="B890" s="3">
        <v>6</v>
      </c>
      <c r="C890" s="2">
        <v>0.7</v>
      </c>
      <c r="D890" s="46">
        <v>38</v>
      </c>
      <c r="E890" s="280">
        <v>16.850000000000001</v>
      </c>
      <c r="F890" s="280">
        <f>[2]!ESHOP_PRICE(E890)</f>
        <v>18.900000000000002</v>
      </c>
    </row>
    <row r="891" spans="1:6">
      <c r="A891" s="49" t="s">
        <v>9058</v>
      </c>
      <c r="B891" s="3">
        <v>6</v>
      </c>
      <c r="C891" s="2">
        <v>0.7</v>
      </c>
      <c r="D891" s="46">
        <v>38</v>
      </c>
      <c r="E891" s="280">
        <v>19.3</v>
      </c>
      <c r="F891" s="280">
        <f>[2]!ESHOP_PRICE(E891)</f>
        <v>21.5</v>
      </c>
    </row>
    <row r="892" spans="1:6">
      <c r="A892" s="49" t="s">
        <v>9061</v>
      </c>
      <c r="B892" s="3">
        <v>6</v>
      </c>
      <c r="C892" s="2">
        <v>0.7</v>
      </c>
      <c r="D892" s="46">
        <v>38</v>
      </c>
      <c r="E892" s="280">
        <v>18.100000000000001</v>
      </c>
      <c r="F892" s="280">
        <f>[2]!ESHOP_PRICE(E892)</f>
        <v>20.3</v>
      </c>
    </row>
    <row r="893" spans="1:6">
      <c r="A893" s="49" t="s">
        <v>9064</v>
      </c>
      <c r="B893" s="3">
        <v>6</v>
      </c>
      <c r="C893" s="2">
        <v>0.7</v>
      </c>
      <c r="D893" s="46">
        <v>38</v>
      </c>
      <c r="E893" s="280">
        <v>20.85</v>
      </c>
      <c r="F893" s="280">
        <f>[2]!ESHOP_PRICE(E893)</f>
        <v>23.400000000000002</v>
      </c>
    </row>
    <row r="894" spans="1:6">
      <c r="A894" s="49" t="s">
        <v>9067</v>
      </c>
      <c r="B894" s="3">
        <v>6</v>
      </c>
      <c r="C894" s="2">
        <v>0.7</v>
      </c>
      <c r="D894" s="46">
        <v>38</v>
      </c>
      <c r="E894" s="280">
        <v>20.85</v>
      </c>
      <c r="F894" s="280">
        <f>[2]!ESHOP_PRICE(E894)</f>
        <v>23.400000000000002</v>
      </c>
    </row>
    <row r="895" spans="1:6">
      <c r="A895" s="49" t="s">
        <v>9069</v>
      </c>
      <c r="B895" s="3">
        <v>8</v>
      </c>
      <c r="C895" s="2">
        <v>0.7</v>
      </c>
      <c r="D895" s="46">
        <v>38</v>
      </c>
      <c r="E895" s="280">
        <v>21.450000000000003</v>
      </c>
      <c r="F895" s="280">
        <f>[2]!ESHOP_PRICE(E895)</f>
        <v>24</v>
      </c>
    </row>
    <row r="896" spans="1:6">
      <c r="A896" s="49" t="s">
        <v>9072</v>
      </c>
      <c r="B896" s="3">
        <v>6</v>
      </c>
      <c r="C896" s="2">
        <v>0.7</v>
      </c>
      <c r="D896" s="46">
        <v>38</v>
      </c>
      <c r="E896" s="280">
        <v>20.85</v>
      </c>
      <c r="F896" s="280">
        <f>[2]!ESHOP_PRICE(E896)</f>
        <v>23.400000000000002</v>
      </c>
    </row>
    <row r="897" spans="1:6">
      <c r="A897" s="49" t="s">
        <v>26483</v>
      </c>
      <c r="B897" s="3">
        <v>6</v>
      </c>
      <c r="C897" s="2">
        <v>0.7</v>
      </c>
      <c r="D897" s="46">
        <v>38</v>
      </c>
      <c r="E897" s="280">
        <v>17.8</v>
      </c>
      <c r="F897" s="280">
        <f>[2]!ESHOP_PRICE(E897)</f>
        <v>20</v>
      </c>
    </row>
    <row r="898" spans="1:6">
      <c r="A898" s="49" t="s">
        <v>9096</v>
      </c>
      <c r="B898" s="3">
        <v>6</v>
      </c>
      <c r="C898" s="2">
        <v>0.7</v>
      </c>
      <c r="D898" s="46">
        <v>38</v>
      </c>
      <c r="E898" s="280">
        <v>46.75</v>
      </c>
      <c r="F898" s="280">
        <f>[2]!ESHOP_PRICE(E898)</f>
        <v>51.05</v>
      </c>
    </row>
    <row r="899" spans="1:6">
      <c r="A899" s="49" t="s">
        <v>9118</v>
      </c>
      <c r="B899" s="3">
        <v>6</v>
      </c>
      <c r="C899" s="2">
        <v>0.7</v>
      </c>
      <c r="D899" s="46">
        <v>38</v>
      </c>
      <c r="E899" s="280">
        <v>12.700000000000001</v>
      </c>
      <c r="F899" s="280">
        <f>[2]!ESHOP_PRICE(E899)</f>
        <v>14.549999999999999</v>
      </c>
    </row>
    <row r="900" spans="1:6">
      <c r="A900" s="49" t="s">
        <v>9124</v>
      </c>
      <c r="B900" s="3">
        <v>6</v>
      </c>
      <c r="C900" s="2">
        <v>1</v>
      </c>
      <c r="D900" s="46">
        <v>60</v>
      </c>
      <c r="E900" s="280">
        <v>17.25</v>
      </c>
      <c r="F900" s="280">
        <f>[2]!ESHOP_PRICE(E900)</f>
        <v>19.3</v>
      </c>
    </row>
    <row r="901" spans="1:6">
      <c r="A901" s="49" t="s">
        <v>9129</v>
      </c>
      <c r="B901" s="3">
        <v>6</v>
      </c>
      <c r="C901" s="2">
        <v>0.7</v>
      </c>
      <c r="D901" s="46">
        <v>80</v>
      </c>
      <c r="E901" s="280">
        <v>16.150000000000002</v>
      </c>
      <c r="F901" s="280">
        <f>[2]!ESHOP_PRICE(E901)</f>
        <v>18.2</v>
      </c>
    </row>
    <row r="902" spans="1:6">
      <c r="A902" s="49" t="s">
        <v>9139</v>
      </c>
      <c r="B902" s="3">
        <v>6</v>
      </c>
      <c r="C902" s="2">
        <v>0.5</v>
      </c>
      <c r="D902" s="46">
        <v>40</v>
      </c>
      <c r="E902" s="280">
        <v>10.100000000000001</v>
      </c>
      <c r="F902" s="280">
        <f>[2]!ESHOP_PRICE(E902)</f>
        <v>11.75</v>
      </c>
    </row>
    <row r="903" spans="1:6">
      <c r="A903" s="49" t="s">
        <v>9292</v>
      </c>
      <c r="B903" s="3">
        <v>6</v>
      </c>
      <c r="C903" s="2">
        <v>0.7</v>
      </c>
      <c r="D903" s="46">
        <v>40</v>
      </c>
      <c r="E903" s="280">
        <v>13.950000000000001</v>
      </c>
      <c r="F903" s="280">
        <f>[2]!ESHOP_PRICE(E903)</f>
        <v>15.799999999999999</v>
      </c>
    </row>
    <row r="904" spans="1:6">
      <c r="A904" s="49" t="s">
        <v>9295</v>
      </c>
      <c r="B904" s="3">
        <v>6</v>
      </c>
      <c r="C904" s="2">
        <v>0.7</v>
      </c>
      <c r="D904" s="46">
        <v>40</v>
      </c>
      <c r="E904" s="280">
        <v>11.55</v>
      </c>
      <c r="F904" s="280">
        <f>[2]!ESHOP_PRICE(E904)</f>
        <v>13.200000000000001</v>
      </c>
    </row>
    <row r="905" spans="1:6">
      <c r="A905" s="49" t="s">
        <v>9358</v>
      </c>
      <c r="B905" s="3">
        <v>6</v>
      </c>
      <c r="C905" s="2">
        <v>0.7</v>
      </c>
      <c r="D905" s="46">
        <v>11</v>
      </c>
      <c r="E905" s="280">
        <v>16.25</v>
      </c>
      <c r="F905" s="280">
        <f>[2]!ESHOP_PRICE(E905)</f>
        <v>18.3</v>
      </c>
    </row>
    <row r="906" spans="1:6">
      <c r="A906" s="49" t="s">
        <v>9528</v>
      </c>
      <c r="B906" s="3">
        <v>6</v>
      </c>
      <c r="C906" s="2">
        <v>0.7</v>
      </c>
      <c r="D906" s="46">
        <v>37.5</v>
      </c>
      <c r="E906" s="280">
        <v>17.350000000000001</v>
      </c>
      <c r="F906" s="280">
        <f>[2]!ESHOP_PRICE(E906)</f>
        <v>19.400000000000002</v>
      </c>
    </row>
    <row r="907" spans="1:6">
      <c r="A907" s="49" t="s">
        <v>9531</v>
      </c>
      <c r="B907" s="3">
        <v>6</v>
      </c>
      <c r="C907" s="2">
        <v>0.7</v>
      </c>
      <c r="D907" s="46">
        <v>40</v>
      </c>
      <c r="E907" s="280">
        <v>13.700000000000001</v>
      </c>
      <c r="F907" s="280">
        <f>[2]!ESHOP_PRICE(E907)</f>
        <v>15.549999999999999</v>
      </c>
    </row>
    <row r="908" spans="1:6">
      <c r="A908" s="49" t="s">
        <v>9534</v>
      </c>
      <c r="B908" s="3">
        <v>6</v>
      </c>
      <c r="C908" s="2">
        <v>0.7</v>
      </c>
      <c r="D908" s="46">
        <v>40</v>
      </c>
      <c r="E908" s="280">
        <v>28</v>
      </c>
      <c r="F908" s="280">
        <f>[2]!ESHOP_PRICE(E908)</f>
        <v>30.85</v>
      </c>
    </row>
    <row r="909" spans="1:6">
      <c r="A909" s="49" t="s">
        <v>26384</v>
      </c>
      <c r="B909" s="3">
        <v>6</v>
      </c>
      <c r="C909" s="2">
        <v>0.5</v>
      </c>
      <c r="D909" s="46">
        <v>41.2</v>
      </c>
      <c r="E909" s="280">
        <v>41.400000000000006</v>
      </c>
      <c r="F909" s="280">
        <f>[2]!ESHOP_PRICE(E909)</f>
        <v>45.35</v>
      </c>
    </row>
    <row r="910" spans="1:6">
      <c r="A910" s="49" t="s">
        <v>26385</v>
      </c>
      <c r="B910" s="3">
        <v>6</v>
      </c>
      <c r="C910" s="2">
        <v>0.5</v>
      </c>
      <c r="D910" s="46">
        <v>40.9</v>
      </c>
      <c r="E910" s="280">
        <v>41.400000000000006</v>
      </c>
      <c r="F910" s="280">
        <f>[2]!ESHOP_PRICE(E910)</f>
        <v>45.35</v>
      </c>
    </row>
    <row r="911" spans="1:6">
      <c r="A911" s="49" t="s">
        <v>26528</v>
      </c>
      <c r="B911" s="3">
        <v>6</v>
      </c>
      <c r="C911" s="2">
        <v>0.7</v>
      </c>
      <c r="D911" s="46">
        <v>43</v>
      </c>
      <c r="E911" s="280">
        <v>34.450000000000003</v>
      </c>
      <c r="F911" s="280">
        <f>[2]!ESHOP_PRICE(E911)</f>
        <v>37.650000000000006</v>
      </c>
    </row>
    <row r="912" spans="1:6">
      <c r="A912" s="49" t="s">
        <v>10053</v>
      </c>
      <c r="B912" s="3">
        <v>6</v>
      </c>
      <c r="C912" s="2">
        <v>1</v>
      </c>
      <c r="D912" s="46">
        <v>40</v>
      </c>
      <c r="E912" s="280">
        <v>14.600000000000001</v>
      </c>
      <c r="F912" s="280">
        <f>[2]!ESHOP_PRICE(E912)</f>
        <v>16.45</v>
      </c>
    </row>
    <row r="913" spans="1:6">
      <c r="A913" s="49" t="s">
        <v>26529</v>
      </c>
      <c r="B913" s="3">
        <v>6</v>
      </c>
      <c r="C913" s="2">
        <v>0.7</v>
      </c>
      <c r="D913" s="46">
        <v>43</v>
      </c>
      <c r="E913" s="280">
        <v>42.150000000000006</v>
      </c>
      <c r="F913" s="280">
        <f>[2]!ESHOP_PRICE(E913)</f>
        <v>46.1</v>
      </c>
    </row>
    <row r="914" spans="1:6">
      <c r="A914" s="49" t="s">
        <v>10144</v>
      </c>
      <c r="B914" s="3">
        <v>6</v>
      </c>
      <c r="C914" s="2">
        <v>0.7</v>
      </c>
      <c r="D914" s="46">
        <v>40</v>
      </c>
      <c r="E914" s="280">
        <v>37.800000000000004</v>
      </c>
      <c r="F914" s="280">
        <f>[2]!ESHOP_PRICE(E914)</f>
        <v>41.349999999999994</v>
      </c>
    </row>
    <row r="915" spans="1:6">
      <c r="A915" s="49" t="s">
        <v>10300</v>
      </c>
      <c r="B915" s="3">
        <v>6</v>
      </c>
      <c r="C915" s="2">
        <v>0.7</v>
      </c>
      <c r="D915" s="46">
        <v>45</v>
      </c>
      <c r="E915" s="280">
        <v>36.4</v>
      </c>
      <c r="F915" s="280">
        <f>[2]!ESHOP_PRICE(E915)</f>
        <v>39.949999999999996</v>
      </c>
    </row>
    <row r="916" spans="1:6">
      <c r="A916" s="49" t="s">
        <v>10365</v>
      </c>
      <c r="B916" s="3">
        <v>6</v>
      </c>
      <c r="C916" s="2">
        <v>0.7</v>
      </c>
      <c r="D916" s="46">
        <v>40</v>
      </c>
      <c r="E916" s="280">
        <v>50.550000000000004</v>
      </c>
      <c r="F916" s="280">
        <f>[2]!ESHOP_PRICE(E916)</f>
        <v>55.849999999999994</v>
      </c>
    </row>
    <row r="917" spans="1:6">
      <c r="A917" s="49" t="s">
        <v>10371</v>
      </c>
      <c r="B917" s="3">
        <v>6</v>
      </c>
      <c r="C917" s="2">
        <v>1</v>
      </c>
      <c r="D917" s="46">
        <v>40</v>
      </c>
      <c r="E917" s="280">
        <v>56.400000000000006</v>
      </c>
      <c r="F917" s="280">
        <f>[2]!ESHOP_PRICE(E917)</f>
        <v>61.699999999999996</v>
      </c>
    </row>
    <row r="918" spans="1:6">
      <c r="A918" s="49" t="s">
        <v>10374</v>
      </c>
      <c r="B918" s="3">
        <v>6</v>
      </c>
      <c r="C918" s="2">
        <v>1</v>
      </c>
      <c r="D918" s="46">
        <v>43</v>
      </c>
      <c r="E918" s="280">
        <v>67.75</v>
      </c>
      <c r="F918" s="280">
        <f>[2]!ESHOP_PRICE(E918)</f>
        <v>73.05</v>
      </c>
    </row>
    <row r="919" spans="1:6">
      <c r="A919" s="49" t="s">
        <v>10384</v>
      </c>
      <c r="B919" s="3">
        <v>3</v>
      </c>
      <c r="C919" s="2">
        <v>0.7</v>
      </c>
      <c r="D919" s="46">
        <v>45</v>
      </c>
      <c r="E919" s="280">
        <v>237.70000000000002</v>
      </c>
      <c r="F919" s="280">
        <f>[2]!ESHOP_PRICE(E919)</f>
        <v>251.35</v>
      </c>
    </row>
    <row r="920" spans="1:6">
      <c r="A920" s="49" t="s">
        <v>10387</v>
      </c>
      <c r="B920" s="3">
        <v>6</v>
      </c>
      <c r="C920" s="2">
        <v>0.7</v>
      </c>
      <c r="D920" s="46">
        <v>40</v>
      </c>
      <c r="E920" s="280">
        <v>106.65</v>
      </c>
      <c r="F920" s="280">
        <f>[2]!ESHOP_PRICE(E920)</f>
        <v>114.4</v>
      </c>
    </row>
    <row r="921" spans="1:6" ht="17.149999999999999" customHeight="1">
      <c r="A921" s="271" t="s">
        <v>10637</v>
      </c>
      <c r="B921" s="272"/>
      <c r="C921" s="272"/>
      <c r="D921" s="272"/>
      <c r="E921" s="279"/>
      <c r="F921" s="279"/>
    </row>
    <row r="922" spans="1:6">
      <c r="A922" s="49" t="s">
        <v>15</v>
      </c>
      <c r="B922" s="3">
        <v>6</v>
      </c>
      <c r="C922" s="2">
        <v>0.7</v>
      </c>
      <c r="D922" s="46">
        <v>38</v>
      </c>
      <c r="E922" s="280">
        <v>28.75</v>
      </c>
      <c r="F922" s="280">
        <f>[2]!ESHOP_PRICE(E922)</f>
        <v>31.6</v>
      </c>
    </row>
    <row r="923" spans="1:6">
      <c r="A923" s="49" t="s">
        <v>22</v>
      </c>
      <c r="B923" s="3">
        <v>6</v>
      </c>
      <c r="C923" s="2">
        <v>0.7</v>
      </c>
      <c r="D923" s="46">
        <v>38</v>
      </c>
      <c r="E923" s="280">
        <v>25.1</v>
      </c>
      <c r="F923" s="280">
        <f>[2]!ESHOP_PRICE(E923)</f>
        <v>27.950000000000003</v>
      </c>
    </row>
    <row r="924" spans="1:6">
      <c r="A924" s="49" t="s">
        <v>25</v>
      </c>
      <c r="B924" s="3">
        <v>6</v>
      </c>
      <c r="C924" s="2">
        <v>0.7</v>
      </c>
      <c r="D924" s="46">
        <v>38</v>
      </c>
      <c r="E924" s="280">
        <v>23.450000000000003</v>
      </c>
      <c r="F924" s="280">
        <f>[2]!ESHOP_PRICE(E924)</f>
        <v>26</v>
      </c>
    </row>
    <row r="925" spans="1:6">
      <c r="A925" s="49" t="s">
        <v>37</v>
      </c>
      <c r="B925" s="3">
        <v>6</v>
      </c>
      <c r="C925" s="2">
        <v>0.7</v>
      </c>
      <c r="D925" s="46">
        <v>38</v>
      </c>
      <c r="E925" s="280">
        <v>13.65</v>
      </c>
      <c r="F925" s="280">
        <f>[2]!ESHOP_PRICE(E925)</f>
        <v>15.5</v>
      </c>
    </row>
    <row r="926" spans="1:6">
      <c r="A926" s="49" t="s">
        <v>40</v>
      </c>
      <c r="B926" s="3">
        <v>6</v>
      </c>
      <c r="C926" s="2">
        <v>0.7</v>
      </c>
      <c r="D926" s="46">
        <v>38</v>
      </c>
      <c r="E926" s="280">
        <v>16.25</v>
      </c>
      <c r="F926" s="280">
        <f>[2]!ESHOP_PRICE(E926)</f>
        <v>18.3</v>
      </c>
    </row>
    <row r="927" spans="1:6">
      <c r="A927" s="49" t="s">
        <v>272</v>
      </c>
      <c r="B927" s="3">
        <v>6</v>
      </c>
      <c r="C927" s="2">
        <v>0.7</v>
      </c>
      <c r="D927" s="46">
        <v>38</v>
      </c>
      <c r="E927" s="280">
        <v>12.3</v>
      </c>
      <c r="F927" s="280">
        <f>[2]!ESHOP_PRICE(E927)</f>
        <v>13.950000000000001</v>
      </c>
    </row>
    <row r="928" spans="1:6">
      <c r="A928" s="49" t="s">
        <v>275</v>
      </c>
      <c r="B928" s="3">
        <v>6</v>
      </c>
      <c r="C928" s="2">
        <v>0.7</v>
      </c>
      <c r="D928" s="46">
        <v>38</v>
      </c>
      <c r="E928" s="280">
        <v>12.3</v>
      </c>
      <c r="F928" s="280">
        <f>[2]!ESHOP_PRICE(E928)</f>
        <v>13.950000000000001</v>
      </c>
    </row>
    <row r="929" spans="1:6">
      <c r="A929" s="49" t="s">
        <v>349</v>
      </c>
      <c r="B929" s="3">
        <v>4</v>
      </c>
      <c r="C929" s="2">
        <v>0.7</v>
      </c>
      <c r="D929" s="46">
        <v>40</v>
      </c>
      <c r="E929" s="280">
        <v>117.65</v>
      </c>
      <c r="F929" s="280">
        <f>[2]!ESHOP_PRICE(E929)</f>
        <v>125.4</v>
      </c>
    </row>
    <row r="930" spans="1:6">
      <c r="A930" s="49" t="s">
        <v>352</v>
      </c>
      <c r="B930" s="3">
        <v>6</v>
      </c>
      <c r="C930" s="2">
        <v>0.7</v>
      </c>
      <c r="D930" s="46">
        <v>40</v>
      </c>
      <c r="E930" s="280">
        <v>44.45</v>
      </c>
      <c r="F930" s="280">
        <f>[2]!ESHOP_PRICE(E930)</f>
        <v>48.400000000000006</v>
      </c>
    </row>
    <row r="931" spans="1:6">
      <c r="A931" s="49" t="s">
        <v>357</v>
      </c>
      <c r="B931" s="3">
        <v>6</v>
      </c>
      <c r="C931" s="2">
        <v>0.7</v>
      </c>
      <c r="D931" s="46">
        <v>40</v>
      </c>
      <c r="E931" s="280">
        <v>44.45</v>
      </c>
      <c r="F931" s="280">
        <f>[2]!ESHOP_PRICE(E931)</f>
        <v>48.400000000000006</v>
      </c>
    </row>
    <row r="932" spans="1:6">
      <c r="A932" s="49" t="s">
        <v>360</v>
      </c>
      <c r="B932" s="3">
        <v>6</v>
      </c>
      <c r="C932" s="2">
        <v>0.7</v>
      </c>
      <c r="D932" s="46">
        <v>40</v>
      </c>
      <c r="E932" s="280">
        <v>50.550000000000004</v>
      </c>
      <c r="F932" s="280">
        <f>[2]!ESHOP_PRICE(E932)</f>
        <v>55.849999999999994</v>
      </c>
    </row>
    <row r="933" spans="1:6">
      <c r="A933" s="49" t="s">
        <v>1809</v>
      </c>
      <c r="B933" s="3">
        <v>6</v>
      </c>
      <c r="C933" s="2">
        <v>0.7</v>
      </c>
      <c r="D933" s="46">
        <v>38</v>
      </c>
      <c r="E933" s="280">
        <v>10.600000000000001</v>
      </c>
      <c r="F933" s="280">
        <f>[2]!ESHOP_PRICE(E933)</f>
        <v>12.25</v>
      </c>
    </row>
    <row r="934" spans="1:6">
      <c r="A934" s="49" t="s">
        <v>1812</v>
      </c>
      <c r="B934" s="3">
        <v>6</v>
      </c>
      <c r="C934" s="2">
        <v>0.7</v>
      </c>
      <c r="D934" s="46">
        <v>38</v>
      </c>
      <c r="E934" s="280">
        <v>10.600000000000001</v>
      </c>
      <c r="F934" s="280">
        <f>[2]!ESHOP_PRICE(E934)</f>
        <v>12.25</v>
      </c>
    </row>
    <row r="935" spans="1:6">
      <c r="A935" s="49" t="s">
        <v>1922</v>
      </c>
      <c r="B935" s="3">
        <v>6</v>
      </c>
      <c r="C935" s="2">
        <v>0.5</v>
      </c>
      <c r="D935" s="46">
        <v>40</v>
      </c>
      <c r="E935" s="280">
        <v>22.150000000000002</v>
      </c>
      <c r="F935" s="280">
        <f>[2]!ESHOP_PRICE(E935)</f>
        <v>24.7</v>
      </c>
    </row>
    <row r="936" spans="1:6">
      <c r="A936" s="49" t="s">
        <v>1925</v>
      </c>
      <c r="B936" s="3">
        <v>6</v>
      </c>
      <c r="C936" s="2">
        <v>0.5</v>
      </c>
      <c r="D936" s="46">
        <v>40</v>
      </c>
      <c r="E936" s="280">
        <v>16.45</v>
      </c>
      <c r="F936" s="280">
        <f>[2]!ESHOP_PRICE(E936)</f>
        <v>18.5</v>
      </c>
    </row>
    <row r="937" spans="1:6">
      <c r="A937" s="49" t="s">
        <v>26314</v>
      </c>
      <c r="B937" s="3">
        <v>6</v>
      </c>
      <c r="C937" s="2">
        <v>0.5</v>
      </c>
      <c r="D937" s="46">
        <v>40</v>
      </c>
      <c r="E937" s="280">
        <v>16.650000000000002</v>
      </c>
      <c r="F937" s="280">
        <f>[2]!ESHOP_PRICE(E937)</f>
        <v>18.7</v>
      </c>
    </row>
    <row r="938" spans="1:6">
      <c r="A938" s="49" t="s">
        <v>1990</v>
      </c>
      <c r="B938" s="3">
        <v>6</v>
      </c>
      <c r="C938" s="2">
        <v>0.7</v>
      </c>
      <c r="D938" s="46">
        <v>40</v>
      </c>
      <c r="E938" s="280">
        <v>15.05</v>
      </c>
      <c r="F938" s="280">
        <f>[2]!ESHOP_PRICE(E938)</f>
        <v>17.100000000000001</v>
      </c>
    </row>
    <row r="939" spans="1:6">
      <c r="A939" s="49" t="s">
        <v>1993</v>
      </c>
      <c r="B939" s="3">
        <v>6</v>
      </c>
      <c r="C939" s="2">
        <v>0.7</v>
      </c>
      <c r="D939" s="46">
        <v>35</v>
      </c>
      <c r="E939" s="280">
        <v>13.55</v>
      </c>
      <c r="F939" s="280">
        <f>[2]!ESHOP_PRICE(E939)</f>
        <v>15.4</v>
      </c>
    </row>
    <row r="940" spans="1:6">
      <c r="A940" s="49" t="s">
        <v>2176</v>
      </c>
      <c r="B940" s="3">
        <v>6</v>
      </c>
      <c r="C940" s="2">
        <v>0.7</v>
      </c>
      <c r="D940" s="46">
        <v>40</v>
      </c>
      <c r="E940" s="280">
        <v>67.05</v>
      </c>
      <c r="F940" s="280">
        <f>[2]!ESHOP_PRICE(E940)</f>
        <v>72.349999999999994</v>
      </c>
    </row>
    <row r="941" spans="1:6">
      <c r="A941" s="49" t="s">
        <v>2179</v>
      </c>
      <c r="B941" s="3">
        <v>6</v>
      </c>
      <c r="C941" s="2">
        <v>0.7</v>
      </c>
      <c r="D941" s="46">
        <v>40</v>
      </c>
      <c r="E941" s="280">
        <v>56.1</v>
      </c>
      <c r="F941" s="280">
        <f>[2]!ESHOP_PRICE(E941)</f>
        <v>61.4</v>
      </c>
    </row>
    <row r="942" spans="1:6">
      <c r="A942" s="49" t="s">
        <v>2185</v>
      </c>
      <c r="B942" s="3">
        <v>6</v>
      </c>
      <c r="C942" s="2">
        <v>0.7</v>
      </c>
      <c r="D942" s="46">
        <v>40</v>
      </c>
      <c r="E942" s="280">
        <v>55.45</v>
      </c>
      <c r="F942" s="280">
        <f>[2]!ESHOP_PRICE(E942)</f>
        <v>60.75</v>
      </c>
    </row>
    <row r="943" spans="1:6">
      <c r="A943" s="49" t="s">
        <v>2221</v>
      </c>
      <c r="B943" s="3">
        <v>6</v>
      </c>
      <c r="C943" s="2">
        <v>0.7</v>
      </c>
      <c r="D943" s="46">
        <v>40</v>
      </c>
      <c r="E943" s="280">
        <v>19.200000000000003</v>
      </c>
      <c r="F943" s="280">
        <f>[2]!ESHOP_PRICE(E943)</f>
        <v>21.4</v>
      </c>
    </row>
    <row r="944" spans="1:6">
      <c r="A944" s="49" t="s">
        <v>2224</v>
      </c>
      <c r="B944" s="3">
        <v>6</v>
      </c>
      <c r="C944" s="2">
        <v>0.7</v>
      </c>
      <c r="D944" s="46">
        <v>40</v>
      </c>
      <c r="E944" s="280">
        <v>20.05</v>
      </c>
      <c r="F944" s="280">
        <f>[2]!ESHOP_PRICE(E944)</f>
        <v>22.6</v>
      </c>
    </row>
    <row r="945" spans="1:6">
      <c r="A945" s="49" t="s">
        <v>26270</v>
      </c>
      <c r="B945" s="3">
        <v>6</v>
      </c>
      <c r="C945" s="2">
        <v>0.7</v>
      </c>
      <c r="D945" s="46">
        <v>40</v>
      </c>
      <c r="E945" s="280">
        <v>37</v>
      </c>
      <c r="F945" s="280">
        <f>[2]!ESHOP_PRICE(E945)</f>
        <v>40.549999999999997</v>
      </c>
    </row>
    <row r="946" spans="1:6">
      <c r="A946" s="49" t="s">
        <v>2488</v>
      </c>
      <c r="B946" s="3">
        <v>3</v>
      </c>
      <c r="C946" s="2">
        <v>0.7</v>
      </c>
      <c r="D946" s="46">
        <v>40</v>
      </c>
      <c r="E946" s="280">
        <v>492.25</v>
      </c>
      <c r="F946" s="280">
        <f>[2]!ESHOP_PRICE(E946)</f>
        <v>515.75</v>
      </c>
    </row>
    <row r="947" spans="1:6">
      <c r="A947" s="49" t="s">
        <v>26272</v>
      </c>
      <c r="B947" s="3">
        <v>6</v>
      </c>
      <c r="C947" s="2">
        <v>0.7</v>
      </c>
      <c r="D947" s="46">
        <v>40</v>
      </c>
      <c r="E947" s="280">
        <v>123.80000000000001</v>
      </c>
      <c r="F947" s="280">
        <f>[2]!ESHOP_PRICE(E947)</f>
        <v>133</v>
      </c>
    </row>
    <row r="948" spans="1:6">
      <c r="A948" s="49" t="s">
        <v>2532</v>
      </c>
      <c r="B948" s="3">
        <v>6</v>
      </c>
      <c r="C948" s="2">
        <v>0.7</v>
      </c>
      <c r="D948" s="46">
        <v>38</v>
      </c>
      <c r="E948" s="280">
        <v>38.85</v>
      </c>
      <c r="F948" s="280">
        <f>[2]!ESHOP_PRICE(E948)</f>
        <v>42.4</v>
      </c>
    </row>
    <row r="949" spans="1:6">
      <c r="A949" s="49" t="s">
        <v>2535</v>
      </c>
      <c r="B949" s="3">
        <v>6</v>
      </c>
      <c r="C949" s="2">
        <v>0.7</v>
      </c>
      <c r="D949" s="46">
        <v>35</v>
      </c>
      <c r="E949" s="280">
        <v>44.650000000000006</v>
      </c>
      <c r="F949" s="280">
        <f>[2]!ESHOP_PRICE(E949)</f>
        <v>48.6</v>
      </c>
    </row>
    <row r="950" spans="1:6">
      <c r="A950" s="49" t="s">
        <v>2747</v>
      </c>
      <c r="B950" s="3">
        <v>6</v>
      </c>
      <c r="C950" s="2">
        <v>0.7</v>
      </c>
      <c r="D950" s="46">
        <v>38</v>
      </c>
      <c r="E950" s="280">
        <v>32.1</v>
      </c>
      <c r="F950" s="280">
        <f>[2]!ESHOP_PRICE(E950)</f>
        <v>35.300000000000004</v>
      </c>
    </row>
    <row r="951" spans="1:6">
      <c r="A951" s="49" t="s">
        <v>2750</v>
      </c>
      <c r="B951" s="3">
        <v>6</v>
      </c>
      <c r="C951" s="2">
        <v>0.7</v>
      </c>
      <c r="D951" s="46">
        <v>38</v>
      </c>
      <c r="E951" s="280">
        <v>24.35</v>
      </c>
      <c r="F951" s="280">
        <f>[2]!ESHOP_PRICE(E951)</f>
        <v>26.900000000000002</v>
      </c>
    </row>
    <row r="952" spans="1:6">
      <c r="A952" s="49" t="s">
        <v>2753</v>
      </c>
      <c r="B952" s="3">
        <v>6</v>
      </c>
      <c r="C952" s="2">
        <v>0.7</v>
      </c>
      <c r="D952" s="46">
        <v>38</v>
      </c>
      <c r="E952" s="280">
        <v>26.650000000000002</v>
      </c>
      <c r="F952" s="280">
        <f>[2]!ESHOP_PRICE(E952)</f>
        <v>29.5</v>
      </c>
    </row>
    <row r="953" spans="1:6">
      <c r="A953" s="49" t="s">
        <v>3040</v>
      </c>
      <c r="B953" s="3">
        <v>6</v>
      </c>
      <c r="C953" s="2">
        <v>0.7</v>
      </c>
      <c r="D953" s="46">
        <v>40</v>
      </c>
      <c r="E953" s="280">
        <v>16.55</v>
      </c>
      <c r="F953" s="280">
        <f>[2]!ESHOP_PRICE(E953)</f>
        <v>18.600000000000001</v>
      </c>
    </row>
    <row r="954" spans="1:6">
      <c r="A954" s="49" t="s">
        <v>3310</v>
      </c>
      <c r="B954" s="3">
        <v>6</v>
      </c>
      <c r="C954" s="2">
        <v>0.7</v>
      </c>
      <c r="D954" s="46">
        <v>38</v>
      </c>
      <c r="E954" s="280">
        <v>170</v>
      </c>
      <c r="F954" s="280">
        <f>[2]!ESHOP_PRICE(E954)</f>
        <v>181.4</v>
      </c>
    </row>
    <row r="955" spans="1:6">
      <c r="A955" s="49" t="s">
        <v>3313</v>
      </c>
      <c r="B955" s="3">
        <v>6</v>
      </c>
      <c r="C955" s="2">
        <v>0.7</v>
      </c>
      <c r="D955" s="46">
        <v>38</v>
      </c>
      <c r="E955" s="280">
        <v>48</v>
      </c>
      <c r="F955" s="280">
        <f>[2]!ESHOP_PRICE(E955)</f>
        <v>52.3</v>
      </c>
    </row>
    <row r="956" spans="1:6">
      <c r="A956" s="49" t="s">
        <v>3316</v>
      </c>
      <c r="B956" s="3">
        <v>6</v>
      </c>
      <c r="C956" s="2">
        <v>0.7</v>
      </c>
      <c r="D956" s="46">
        <v>38</v>
      </c>
      <c r="E956" s="280">
        <v>57.75</v>
      </c>
      <c r="F956" s="280">
        <f>[2]!ESHOP_PRICE(E956)</f>
        <v>63.05</v>
      </c>
    </row>
    <row r="957" spans="1:6">
      <c r="A957" s="49" t="s">
        <v>3318</v>
      </c>
      <c r="B957" s="3">
        <v>6</v>
      </c>
      <c r="C957" s="2">
        <v>0.7</v>
      </c>
      <c r="D957" s="46">
        <v>38</v>
      </c>
      <c r="E957" s="280">
        <v>37.6</v>
      </c>
      <c r="F957" s="280">
        <f>[2]!ESHOP_PRICE(E957)</f>
        <v>41.15</v>
      </c>
    </row>
    <row r="958" spans="1:6">
      <c r="A958" s="49" t="s">
        <v>3321</v>
      </c>
      <c r="B958" s="3">
        <v>6</v>
      </c>
      <c r="C958" s="2">
        <v>0.7</v>
      </c>
      <c r="D958" s="46">
        <v>38</v>
      </c>
      <c r="E958" s="280">
        <v>42.5</v>
      </c>
      <c r="F958" s="280">
        <f>[2]!ESHOP_PRICE(E958)</f>
        <v>46.45</v>
      </c>
    </row>
    <row r="959" spans="1:6">
      <c r="A959" s="49" t="s">
        <v>3323</v>
      </c>
      <c r="B959" s="3">
        <v>6</v>
      </c>
      <c r="C959" s="2">
        <v>0.7</v>
      </c>
      <c r="D959" s="46">
        <v>38</v>
      </c>
      <c r="E959" s="280">
        <v>49.800000000000004</v>
      </c>
      <c r="F959" s="280">
        <f>[2]!ESHOP_PRICE(E959)</f>
        <v>54.099999999999994</v>
      </c>
    </row>
    <row r="960" spans="1:6">
      <c r="A960" s="49" t="s">
        <v>3326</v>
      </c>
      <c r="B960" s="3">
        <v>6</v>
      </c>
      <c r="C960" s="2">
        <v>0.7</v>
      </c>
      <c r="D960" s="46">
        <v>38</v>
      </c>
      <c r="E960" s="280">
        <v>46.150000000000006</v>
      </c>
      <c r="F960" s="280">
        <f>[2]!ESHOP_PRICE(E960)</f>
        <v>50.449999999999996</v>
      </c>
    </row>
    <row r="961" spans="1:6">
      <c r="A961" s="49" t="s">
        <v>3512</v>
      </c>
      <c r="B961" s="3">
        <v>6</v>
      </c>
      <c r="C961" s="2">
        <v>0.7</v>
      </c>
      <c r="D961" s="46">
        <v>38</v>
      </c>
      <c r="E961" s="280">
        <v>18.100000000000001</v>
      </c>
      <c r="F961" s="280">
        <f>[2]!ESHOP_PRICE(E961)</f>
        <v>20.3</v>
      </c>
    </row>
    <row r="962" spans="1:6">
      <c r="A962" s="49" t="s">
        <v>3515</v>
      </c>
      <c r="B962" s="3">
        <v>6</v>
      </c>
      <c r="C962" s="2">
        <v>0.7</v>
      </c>
      <c r="D962" s="46">
        <v>38</v>
      </c>
      <c r="E962" s="280">
        <v>18.100000000000001</v>
      </c>
      <c r="F962" s="280">
        <f>[2]!ESHOP_PRICE(E962)</f>
        <v>20.3</v>
      </c>
    </row>
    <row r="963" spans="1:6">
      <c r="A963" s="49" t="s">
        <v>3975</v>
      </c>
      <c r="B963" s="3">
        <v>6</v>
      </c>
      <c r="C963" s="2">
        <v>0.7</v>
      </c>
      <c r="D963" s="46">
        <v>40</v>
      </c>
      <c r="E963" s="280">
        <v>89</v>
      </c>
      <c r="F963" s="280">
        <f>[2]!ESHOP_PRICE(E963)</f>
        <v>95.65</v>
      </c>
    </row>
    <row r="964" spans="1:6">
      <c r="A964" s="49" t="s">
        <v>4983</v>
      </c>
      <c r="B964" s="3">
        <v>6</v>
      </c>
      <c r="C964" s="2">
        <v>0.7</v>
      </c>
      <c r="D964" s="46">
        <v>40</v>
      </c>
      <c r="E964" s="280">
        <v>39</v>
      </c>
      <c r="F964" s="280">
        <f>[2]!ESHOP_PRICE(E964)</f>
        <v>42.55</v>
      </c>
    </row>
    <row r="965" spans="1:6">
      <c r="A965" s="49" t="s">
        <v>4986</v>
      </c>
      <c r="B965" s="3">
        <v>6</v>
      </c>
      <c r="C965" s="2">
        <v>0.7</v>
      </c>
      <c r="D965" s="46">
        <v>40</v>
      </c>
      <c r="E965" s="280">
        <v>40.200000000000003</v>
      </c>
      <c r="F965" s="280">
        <f>[2]!ESHOP_PRICE(E965)</f>
        <v>44.150000000000006</v>
      </c>
    </row>
    <row r="966" spans="1:6">
      <c r="A966" s="49" t="s">
        <v>4990</v>
      </c>
      <c r="B966" s="3">
        <v>6</v>
      </c>
      <c r="C966" s="2">
        <v>0.7</v>
      </c>
      <c r="D966" s="46">
        <v>40</v>
      </c>
      <c r="E966" s="280">
        <v>32.9</v>
      </c>
      <c r="F966" s="280">
        <f>[2]!ESHOP_PRICE(E966)</f>
        <v>36.1</v>
      </c>
    </row>
    <row r="967" spans="1:6">
      <c r="A967" s="49" t="s">
        <v>5440</v>
      </c>
      <c r="B967" s="3">
        <v>6</v>
      </c>
      <c r="C967" s="2">
        <v>0.7</v>
      </c>
      <c r="D967" s="46">
        <v>35</v>
      </c>
      <c r="E967" s="280">
        <v>12.950000000000001</v>
      </c>
      <c r="F967" s="280">
        <f>[2]!ESHOP_PRICE(E967)</f>
        <v>14.799999999999999</v>
      </c>
    </row>
    <row r="968" spans="1:6">
      <c r="A968" s="49" t="s">
        <v>5443</v>
      </c>
      <c r="B968" s="3">
        <v>6</v>
      </c>
      <c r="C968" s="2">
        <v>0.7</v>
      </c>
      <c r="D968" s="46">
        <v>35</v>
      </c>
      <c r="E968" s="280">
        <v>10.5</v>
      </c>
      <c r="F968" s="280">
        <f>[2]!ESHOP_PRICE(E968)</f>
        <v>12.15</v>
      </c>
    </row>
    <row r="969" spans="1:6">
      <c r="A969" s="49" t="s">
        <v>5730</v>
      </c>
      <c r="B969" s="3">
        <v>6</v>
      </c>
      <c r="C969" s="2">
        <v>0.7</v>
      </c>
      <c r="D969" s="46">
        <v>40</v>
      </c>
      <c r="E969" s="280">
        <v>35.35</v>
      </c>
      <c r="F969" s="280">
        <f>[2]!ESHOP_PRICE(E969)</f>
        <v>38.9</v>
      </c>
    </row>
    <row r="970" spans="1:6">
      <c r="A970" s="49" t="s">
        <v>5890</v>
      </c>
      <c r="B970" s="3">
        <v>6</v>
      </c>
      <c r="C970" s="2">
        <v>0.7</v>
      </c>
      <c r="D970" s="46">
        <v>40</v>
      </c>
      <c r="E970" s="280">
        <v>106.7</v>
      </c>
      <c r="F970" s="280">
        <f>[2]!ESHOP_PRICE(E970)</f>
        <v>114.45</v>
      </c>
    </row>
    <row r="971" spans="1:6">
      <c r="A971" s="49" t="s">
        <v>6022</v>
      </c>
      <c r="B971" s="3">
        <v>6</v>
      </c>
      <c r="C971" s="2">
        <v>0.7</v>
      </c>
      <c r="D971" s="46">
        <v>38</v>
      </c>
      <c r="E971" s="280">
        <v>33.050000000000004</v>
      </c>
      <c r="F971" s="280">
        <f>[2]!ESHOP_PRICE(E971)</f>
        <v>36.25</v>
      </c>
    </row>
    <row r="972" spans="1:6">
      <c r="A972" s="49" t="s">
        <v>6025</v>
      </c>
      <c r="B972" s="3">
        <v>6</v>
      </c>
      <c r="C972" s="2">
        <v>0.7</v>
      </c>
      <c r="D972" s="46">
        <v>40</v>
      </c>
      <c r="E972" s="280">
        <v>37.800000000000004</v>
      </c>
      <c r="F972" s="280">
        <f>[2]!ESHOP_PRICE(E972)</f>
        <v>41.349999999999994</v>
      </c>
    </row>
    <row r="973" spans="1:6">
      <c r="A973" s="49" t="s">
        <v>7299</v>
      </c>
      <c r="B973" s="3">
        <v>6</v>
      </c>
      <c r="C973" s="2">
        <v>0.5</v>
      </c>
      <c r="D973" s="46">
        <v>40</v>
      </c>
      <c r="E973" s="280">
        <v>29.450000000000003</v>
      </c>
      <c r="F973" s="280">
        <f>[2]!ESHOP_PRICE(E973)</f>
        <v>32.299999999999997</v>
      </c>
    </row>
    <row r="974" spans="1:6">
      <c r="A974" s="49" t="s">
        <v>7302</v>
      </c>
      <c r="B974" s="3">
        <v>6</v>
      </c>
      <c r="C974" s="2">
        <v>0.5</v>
      </c>
      <c r="D974" s="46">
        <v>40</v>
      </c>
      <c r="E974" s="280">
        <v>24.900000000000002</v>
      </c>
      <c r="F974" s="280">
        <f>[2]!ESHOP_PRICE(E974)</f>
        <v>27.45</v>
      </c>
    </row>
    <row r="975" spans="1:6">
      <c r="A975" s="49" t="s">
        <v>7451</v>
      </c>
      <c r="B975" s="3">
        <v>6</v>
      </c>
      <c r="C975" s="2">
        <v>0.7</v>
      </c>
      <c r="D975" s="46">
        <v>38</v>
      </c>
      <c r="E975" s="280">
        <v>28.150000000000002</v>
      </c>
      <c r="F975" s="280">
        <f>[2]!ESHOP_PRICE(E975)</f>
        <v>31</v>
      </c>
    </row>
    <row r="976" spans="1:6">
      <c r="A976" s="49" t="s">
        <v>7454</v>
      </c>
      <c r="B976" s="3">
        <v>6</v>
      </c>
      <c r="C976" s="2">
        <v>0.7</v>
      </c>
      <c r="D976" s="46">
        <v>38</v>
      </c>
      <c r="E976" s="280">
        <v>27.85</v>
      </c>
      <c r="F976" s="280">
        <f>[2]!ESHOP_PRICE(E976)</f>
        <v>30.700000000000003</v>
      </c>
    </row>
    <row r="977" spans="1:6">
      <c r="A977" s="49" t="s">
        <v>7460</v>
      </c>
      <c r="B977" s="3">
        <v>6</v>
      </c>
      <c r="C977" s="2">
        <v>0.7</v>
      </c>
      <c r="D977" s="46">
        <v>35</v>
      </c>
      <c r="E977" s="280">
        <v>17.2</v>
      </c>
      <c r="F977" s="280">
        <f>[2]!ESHOP_PRICE(E977)</f>
        <v>19.25</v>
      </c>
    </row>
    <row r="978" spans="1:6">
      <c r="A978" s="49" t="s">
        <v>7568</v>
      </c>
      <c r="B978" s="3">
        <v>6</v>
      </c>
      <c r="C978" s="2">
        <v>0.7</v>
      </c>
      <c r="D978" s="46">
        <v>40</v>
      </c>
      <c r="E978" s="280">
        <v>81.100000000000009</v>
      </c>
      <c r="F978" s="280">
        <f>[2]!ESHOP_PRICE(E978)</f>
        <v>87.75</v>
      </c>
    </row>
    <row r="979" spans="1:6">
      <c r="A979" s="49" t="s">
        <v>7571</v>
      </c>
      <c r="B979" s="3">
        <v>6</v>
      </c>
      <c r="C979" s="2">
        <v>0.7</v>
      </c>
      <c r="D979" s="46">
        <v>40</v>
      </c>
      <c r="E979" s="280">
        <v>65.25</v>
      </c>
      <c r="F979" s="280">
        <f>[2]!ESHOP_PRICE(E979)</f>
        <v>70.55</v>
      </c>
    </row>
    <row r="980" spans="1:6">
      <c r="A980" s="49" t="s">
        <v>7652</v>
      </c>
      <c r="B980" s="3">
        <v>6</v>
      </c>
      <c r="C980" s="2">
        <v>0.7</v>
      </c>
      <c r="D980" s="46">
        <v>40</v>
      </c>
      <c r="E980" s="280">
        <v>46.300000000000004</v>
      </c>
      <c r="F980" s="280">
        <f>[2]!ESHOP_PRICE(E980)</f>
        <v>50.599999999999994</v>
      </c>
    </row>
    <row r="981" spans="1:6">
      <c r="A981" s="49" t="s">
        <v>7655</v>
      </c>
      <c r="B981" s="3">
        <v>6</v>
      </c>
      <c r="C981" s="2">
        <v>0.7</v>
      </c>
      <c r="D981" s="46">
        <v>40</v>
      </c>
      <c r="E981" s="280">
        <v>206.75</v>
      </c>
      <c r="F981" s="280">
        <f>[2]!ESHOP_PRICE(E981)</f>
        <v>220.4</v>
      </c>
    </row>
    <row r="982" spans="1:6">
      <c r="A982" s="49" t="s">
        <v>7658</v>
      </c>
      <c r="B982" s="3">
        <v>4</v>
      </c>
      <c r="C982" s="2">
        <v>0.7</v>
      </c>
      <c r="D982" s="46">
        <v>40</v>
      </c>
      <c r="E982" s="280">
        <v>365.35</v>
      </c>
      <c r="F982" s="280">
        <f>[2]!ESHOP_PRICE(E982)</f>
        <v>388.85</v>
      </c>
    </row>
    <row r="983" spans="1:6">
      <c r="A983" s="49" t="s">
        <v>26333</v>
      </c>
      <c r="B983" s="3">
        <v>3</v>
      </c>
      <c r="C983" s="2">
        <v>0.7</v>
      </c>
      <c r="D983" s="46">
        <v>40</v>
      </c>
      <c r="E983" s="280">
        <v>170.15</v>
      </c>
      <c r="F983" s="280">
        <f>[2]!ESHOP_PRICE(E983)</f>
        <v>181.55</v>
      </c>
    </row>
    <row r="984" spans="1:6">
      <c r="A984" s="49" t="s">
        <v>7661</v>
      </c>
      <c r="B984" s="3">
        <v>6</v>
      </c>
      <c r="C984" s="2">
        <v>0.7</v>
      </c>
      <c r="D984" s="46">
        <v>40</v>
      </c>
      <c r="E984" s="280">
        <v>42.95</v>
      </c>
      <c r="F984" s="280">
        <f>[2]!ESHOP_PRICE(E984)</f>
        <v>46.900000000000006</v>
      </c>
    </row>
    <row r="985" spans="1:6">
      <c r="A985" s="49" t="s">
        <v>7664</v>
      </c>
      <c r="B985" s="3">
        <v>60</v>
      </c>
      <c r="C985" s="2">
        <v>0.05</v>
      </c>
      <c r="D985" s="46">
        <v>40</v>
      </c>
      <c r="E985" s="280">
        <v>7.25</v>
      </c>
      <c r="F985" s="280">
        <f>[2]!ESHOP_PRICE(E985)</f>
        <v>8.6</v>
      </c>
    </row>
    <row r="986" spans="1:6">
      <c r="A986" s="49" t="s">
        <v>7667</v>
      </c>
      <c r="B986" s="3">
        <v>6</v>
      </c>
      <c r="C986" s="2">
        <v>0.7</v>
      </c>
      <c r="D986" s="46">
        <v>40</v>
      </c>
      <c r="E986" s="280">
        <v>40.200000000000003</v>
      </c>
      <c r="F986" s="280">
        <f>[2]!ESHOP_PRICE(E986)</f>
        <v>44.150000000000006</v>
      </c>
    </row>
    <row r="987" spans="1:6">
      <c r="A987" s="49" t="s">
        <v>7670</v>
      </c>
      <c r="B987" s="3">
        <v>6</v>
      </c>
      <c r="C987" s="2">
        <v>1</v>
      </c>
      <c r="D987" s="46">
        <v>40</v>
      </c>
      <c r="E987" s="280">
        <v>53.95</v>
      </c>
      <c r="F987" s="280">
        <f>[2]!ESHOP_PRICE(E987)</f>
        <v>59.25</v>
      </c>
    </row>
    <row r="988" spans="1:6">
      <c r="A988" s="49" t="s">
        <v>26293</v>
      </c>
      <c r="B988" s="3">
        <v>6</v>
      </c>
      <c r="C988" s="2">
        <v>0.7</v>
      </c>
      <c r="D988" s="46">
        <v>40</v>
      </c>
      <c r="E988" s="280">
        <v>39.6</v>
      </c>
      <c r="F988" s="280">
        <f>[2]!ESHOP_PRICE(E988)</f>
        <v>43.15</v>
      </c>
    </row>
    <row r="989" spans="1:6">
      <c r="A989" s="49" t="s">
        <v>8158</v>
      </c>
      <c r="B989" s="3">
        <v>6</v>
      </c>
      <c r="C989" s="2">
        <v>0.7</v>
      </c>
      <c r="D989" s="46">
        <v>38</v>
      </c>
      <c r="E989" s="280">
        <v>63.25</v>
      </c>
      <c r="F989" s="280">
        <f>[2]!ESHOP_PRICE(E989)</f>
        <v>68.55</v>
      </c>
    </row>
    <row r="990" spans="1:6">
      <c r="A990" s="49" t="s">
        <v>8729</v>
      </c>
      <c r="B990" s="3">
        <v>12</v>
      </c>
      <c r="C990" s="2">
        <v>0.05</v>
      </c>
      <c r="D990" s="46">
        <v>38</v>
      </c>
      <c r="E990" s="280">
        <v>3.8000000000000003</v>
      </c>
      <c r="F990" s="280">
        <f>[2]!ESHOP_PRICE(E990)</f>
        <v>5</v>
      </c>
    </row>
    <row r="991" spans="1:6">
      <c r="A991" s="49" t="s">
        <v>8731</v>
      </c>
      <c r="B991" s="3">
        <v>6</v>
      </c>
      <c r="C991" s="2">
        <v>1</v>
      </c>
      <c r="D991" s="46">
        <v>38</v>
      </c>
      <c r="E991" s="280">
        <v>15.450000000000001</v>
      </c>
      <c r="F991" s="280">
        <f>[2]!ESHOP_PRICE(E991)</f>
        <v>17.5</v>
      </c>
    </row>
    <row r="992" spans="1:6">
      <c r="A992" s="49" t="s">
        <v>26482</v>
      </c>
      <c r="B992" s="3">
        <v>6</v>
      </c>
      <c r="C992" s="2">
        <v>0.7</v>
      </c>
      <c r="D992" s="46">
        <v>38</v>
      </c>
      <c r="E992" s="280">
        <v>12.8</v>
      </c>
      <c r="F992" s="280">
        <f>[2]!ESHOP_PRICE(E992)</f>
        <v>14.65</v>
      </c>
    </row>
    <row r="993" spans="1:6">
      <c r="A993" s="49" t="s">
        <v>8736</v>
      </c>
      <c r="B993" s="3">
        <v>6</v>
      </c>
      <c r="C993" s="2">
        <v>1</v>
      </c>
      <c r="D993" s="46">
        <v>38</v>
      </c>
      <c r="E993" s="280">
        <v>15.450000000000001</v>
      </c>
      <c r="F993" s="280">
        <f>[2]!ESHOP_PRICE(E993)</f>
        <v>17.5</v>
      </c>
    </row>
    <row r="994" spans="1:6">
      <c r="A994" s="49" t="s">
        <v>8737</v>
      </c>
      <c r="B994" s="3">
        <v>6</v>
      </c>
      <c r="C994" s="2">
        <v>0.7</v>
      </c>
      <c r="D994" s="46">
        <v>38</v>
      </c>
      <c r="E994" s="280">
        <v>12.8</v>
      </c>
      <c r="F994" s="280">
        <f>[2]!ESHOP_PRICE(E994)</f>
        <v>14.65</v>
      </c>
    </row>
    <row r="995" spans="1:6">
      <c r="A995" s="49" t="s">
        <v>8743</v>
      </c>
      <c r="B995" s="3">
        <v>6</v>
      </c>
      <c r="C995" s="2">
        <v>1</v>
      </c>
      <c r="D995" s="46">
        <v>38</v>
      </c>
      <c r="E995" s="280">
        <v>15.450000000000001</v>
      </c>
      <c r="F995" s="280">
        <f>[2]!ESHOP_PRICE(E995)</f>
        <v>17.5</v>
      </c>
    </row>
    <row r="996" spans="1:6">
      <c r="A996" s="49" t="s">
        <v>9367</v>
      </c>
      <c r="B996" s="3">
        <v>6</v>
      </c>
      <c r="C996" s="2">
        <v>0.7</v>
      </c>
      <c r="D996" s="46">
        <v>40</v>
      </c>
      <c r="E996" s="280">
        <v>28.650000000000002</v>
      </c>
      <c r="F996" s="280">
        <f>[2]!ESHOP_PRICE(E996)</f>
        <v>31.5</v>
      </c>
    </row>
    <row r="997" spans="1:6">
      <c r="A997" s="49" t="s">
        <v>26473</v>
      </c>
      <c r="B997" s="3">
        <v>6</v>
      </c>
      <c r="C997" s="2">
        <v>0.7</v>
      </c>
      <c r="D997" s="46">
        <v>35</v>
      </c>
      <c r="E997" s="280">
        <v>10.5</v>
      </c>
      <c r="F997" s="280">
        <f>[2]!ESHOP_PRICE(E997)</f>
        <v>12.15</v>
      </c>
    </row>
    <row r="998" spans="1:6">
      <c r="A998" s="49" t="s">
        <v>9789</v>
      </c>
      <c r="B998" s="3">
        <v>6</v>
      </c>
      <c r="C998" s="2">
        <v>0.7</v>
      </c>
      <c r="D998" s="46">
        <v>35</v>
      </c>
      <c r="E998" s="280">
        <v>15.100000000000001</v>
      </c>
      <c r="F998" s="280">
        <f>[2]!ESHOP_PRICE(E998)</f>
        <v>17.149999999999999</v>
      </c>
    </row>
    <row r="999" spans="1:6">
      <c r="A999" s="49" t="s">
        <v>9792</v>
      </c>
      <c r="B999" s="3">
        <v>6</v>
      </c>
      <c r="C999" s="2">
        <v>0.7</v>
      </c>
      <c r="D999" s="46">
        <v>35</v>
      </c>
      <c r="E999" s="280">
        <v>14.700000000000001</v>
      </c>
      <c r="F999" s="280">
        <f>[2]!ESHOP_PRICE(E999)</f>
        <v>16.55</v>
      </c>
    </row>
    <row r="1000" spans="1:6">
      <c r="A1000" s="49" t="s">
        <v>10146</v>
      </c>
      <c r="B1000" s="3">
        <v>6</v>
      </c>
      <c r="C1000" s="2">
        <v>0.7</v>
      </c>
      <c r="D1000" s="46">
        <v>40</v>
      </c>
      <c r="E1000" s="280">
        <v>60.95</v>
      </c>
      <c r="F1000" s="280">
        <f>[2]!ESHOP_PRICE(E1000)</f>
        <v>66.25</v>
      </c>
    </row>
    <row r="1001" spans="1:6">
      <c r="A1001" s="49" t="s">
        <v>10148</v>
      </c>
      <c r="B1001" s="3">
        <v>6</v>
      </c>
      <c r="C1001" s="2">
        <v>0.7</v>
      </c>
      <c r="D1001" s="46">
        <v>40</v>
      </c>
      <c r="E1001" s="280">
        <v>35.35</v>
      </c>
      <c r="F1001" s="280">
        <f>[2]!ESHOP_PRICE(E1001)</f>
        <v>38.9</v>
      </c>
    </row>
    <row r="1002" spans="1:6" ht="17.149999999999999" customHeight="1">
      <c r="A1002" s="271" t="s">
        <v>10638</v>
      </c>
      <c r="B1002" s="272"/>
      <c r="C1002" s="272"/>
      <c r="D1002" s="272"/>
      <c r="E1002" s="279"/>
      <c r="F1002" s="279"/>
    </row>
    <row r="1003" spans="1:6">
      <c r="A1003" s="49" t="s">
        <v>31</v>
      </c>
      <c r="B1003" s="3">
        <v>6</v>
      </c>
      <c r="C1003" s="2">
        <v>1</v>
      </c>
      <c r="D1003" s="46">
        <v>30</v>
      </c>
      <c r="E1003" s="280">
        <v>27.35</v>
      </c>
      <c r="F1003" s="280">
        <f>[2]!ESHOP_PRICE(E1003)</f>
        <v>30.200000000000003</v>
      </c>
    </row>
    <row r="1004" spans="1:6">
      <c r="A1004" s="49" t="s">
        <v>43</v>
      </c>
      <c r="B1004" s="3">
        <v>6</v>
      </c>
      <c r="C1004" s="2">
        <v>0.7</v>
      </c>
      <c r="D1004" s="46">
        <v>40</v>
      </c>
      <c r="E1004" s="280">
        <v>15.05</v>
      </c>
      <c r="F1004" s="280">
        <f>[2]!ESHOP_PRICE(E1004)</f>
        <v>17.100000000000001</v>
      </c>
    </row>
    <row r="1005" spans="1:6">
      <c r="A1005" s="49" t="s">
        <v>150</v>
      </c>
      <c r="B1005" s="3">
        <v>12</v>
      </c>
      <c r="C1005" s="2">
        <v>1</v>
      </c>
      <c r="D1005" s="46">
        <v>40</v>
      </c>
      <c r="E1005" s="280">
        <v>16.400000000000002</v>
      </c>
      <c r="F1005" s="280">
        <f>[2]!ESHOP_PRICE(E1005)</f>
        <v>18.45</v>
      </c>
    </row>
    <row r="1006" spans="1:6">
      <c r="A1006" s="49" t="s">
        <v>152</v>
      </c>
      <c r="B1006" s="3">
        <v>12</v>
      </c>
      <c r="C1006" s="2">
        <v>1</v>
      </c>
      <c r="D1006" s="46">
        <v>40</v>
      </c>
      <c r="E1006" s="280">
        <v>15.950000000000001</v>
      </c>
      <c r="F1006" s="280">
        <f>[2]!ESHOP_PRICE(E1006)</f>
        <v>18</v>
      </c>
    </row>
    <row r="1007" spans="1:6">
      <c r="A1007" s="49" t="s">
        <v>159</v>
      </c>
      <c r="B1007" s="3">
        <v>6</v>
      </c>
      <c r="C1007" s="2">
        <v>0.7</v>
      </c>
      <c r="D1007" s="46">
        <v>35</v>
      </c>
      <c r="E1007" s="280">
        <v>14.450000000000001</v>
      </c>
      <c r="F1007" s="280">
        <f>[2]!ESHOP_PRICE(E1007)</f>
        <v>16.3</v>
      </c>
    </row>
    <row r="1008" spans="1:6">
      <c r="A1008" s="49" t="s">
        <v>172</v>
      </c>
      <c r="B1008" s="3">
        <v>12</v>
      </c>
      <c r="C1008" s="2">
        <v>1</v>
      </c>
      <c r="D1008" s="46">
        <v>38</v>
      </c>
      <c r="E1008" s="280">
        <v>16.600000000000001</v>
      </c>
      <c r="F1008" s="280">
        <f>[2]!ESHOP_PRICE(E1008)</f>
        <v>18.650000000000002</v>
      </c>
    </row>
    <row r="1009" spans="1:6">
      <c r="A1009" s="49" t="s">
        <v>182</v>
      </c>
      <c r="B1009" s="3">
        <v>12</v>
      </c>
      <c r="C1009" s="2">
        <v>1</v>
      </c>
      <c r="D1009" s="46">
        <v>40</v>
      </c>
      <c r="E1009" s="280">
        <v>16.2</v>
      </c>
      <c r="F1009" s="280">
        <f>[2]!ESHOP_PRICE(E1009)</f>
        <v>18.25</v>
      </c>
    </row>
    <row r="1010" spans="1:6">
      <c r="A1010" s="49" t="s">
        <v>187</v>
      </c>
      <c r="B1010" s="3">
        <v>12</v>
      </c>
      <c r="C1010" s="2">
        <v>1</v>
      </c>
      <c r="D1010" s="46">
        <v>38</v>
      </c>
      <c r="E1010" s="280">
        <v>15.950000000000001</v>
      </c>
      <c r="F1010" s="280">
        <f>[2]!ESHOP_PRICE(E1010)</f>
        <v>18</v>
      </c>
    </row>
    <row r="1011" spans="1:6">
      <c r="A1011" s="49" t="s">
        <v>198</v>
      </c>
      <c r="B1011" s="3">
        <v>12</v>
      </c>
      <c r="C1011" s="2">
        <v>1</v>
      </c>
      <c r="D1011" s="46">
        <v>40</v>
      </c>
      <c r="E1011" s="280">
        <v>15.450000000000001</v>
      </c>
      <c r="F1011" s="280">
        <f>[2]!ESHOP_PRICE(E1011)</f>
        <v>17.5</v>
      </c>
    </row>
    <row r="1012" spans="1:6">
      <c r="A1012" s="49" t="s">
        <v>408</v>
      </c>
      <c r="B1012" s="3">
        <v>6</v>
      </c>
      <c r="C1012" s="2">
        <v>1</v>
      </c>
      <c r="D1012" s="46">
        <v>40</v>
      </c>
      <c r="E1012" s="280">
        <v>23.450000000000003</v>
      </c>
      <c r="F1012" s="280">
        <f>[2]!ESHOP_PRICE(E1012)</f>
        <v>26</v>
      </c>
    </row>
    <row r="1013" spans="1:6">
      <c r="A1013" s="49" t="s">
        <v>603</v>
      </c>
      <c r="B1013" s="3">
        <v>1</v>
      </c>
      <c r="C1013" s="2">
        <v>1.2</v>
      </c>
      <c r="D1013" s="46">
        <v>40</v>
      </c>
      <c r="E1013" s="280">
        <v>90.350000000000009</v>
      </c>
      <c r="F1013" s="280">
        <f>[2]!ESHOP_PRICE(E1013)</f>
        <v>97</v>
      </c>
    </row>
    <row r="1014" spans="1:6">
      <c r="A1014" s="49" t="s">
        <v>642</v>
      </c>
      <c r="B1014" s="3">
        <v>6</v>
      </c>
      <c r="C1014" s="2">
        <v>0.7</v>
      </c>
      <c r="D1014" s="46">
        <v>24</v>
      </c>
      <c r="E1014" s="280">
        <v>12.5</v>
      </c>
      <c r="F1014" s="280">
        <f>[2]!ESHOP_PRICE(E1014)</f>
        <v>14.35</v>
      </c>
    </row>
    <row r="1015" spans="1:6">
      <c r="A1015" s="49" t="s">
        <v>678</v>
      </c>
      <c r="B1015" s="3">
        <v>6</v>
      </c>
      <c r="C1015" s="2">
        <v>0.7</v>
      </c>
      <c r="D1015" s="46">
        <v>40</v>
      </c>
      <c r="E1015" s="280">
        <v>24.950000000000003</v>
      </c>
      <c r="F1015" s="280">
        <f>[2]!ESHOP_PRICE(E1015)</f>
        <v>27.5</v>
      </c>
    </row>
    <row r="1016" spans="1:6">
      <c r="A1016" s="49" t="s">
        <v>680</v>
      </c>
      <c r="B1016" s="3">
        <v>6</v>
      </c>
      <c r="C1016" s="2">
        <v>0.7</v>
      </c>
      <c r="D1016" s="46">
        <v>35.200000000000003</v>
      </c>
      <c r="E1016" s="280">
        <v>27.6</v>
      </c>
      <c r="F1016" s="280">
        <f>[2]!ESHOP_PRICE(E1016)</f>
        <v>30.450000000000003</v>
      </c>
    </row>
    <row r="1017" spans="1:6">
      <c r="A1017" s="49" t="s">
        <v>1017</v>
      </c>
      <c r="B1017" s="3">
        <v>6</v>
      </c>
      <c r="C1017" s="2">
        <v>0.7</v>
      </c>
      <c r="D1017" s="46">
        <v>33</v>
      </c>
      <c r="E1017" s="280">
        <v>11.950000000000001</v>
      </c>
      <c r="F1017" s="280">
        <f>[2]!ESHOP_PRICE(E1017)</f>
        <v>13.6</v>
      </c>
    </row>
    <row r="1018" spans="1:6">
      <c r="A1018" s="49" t="s">
        <v>1020</v>
      </c>
      <c r="B1018" s="3">
        <v>6</v>
      </c>
      <c r="C1018" s="2">
        <v>0.7</v>
      </c>
      <c r="D1018" s="46">
        <v>35</v>
      </c>
      <c r="E1018" s="280">
        <v>13.3</v>
      </c>
      <c r="F1018" s="280">
        <f>[2]!ESHOP_PRICE(E1018)</f>
        <v>15.15</v>
      </c>
    </row>
    <row r="1019" spans="1:6">
      <c r="A1019" s="49" t="s">
        <v>26262</v>
      </c>
      <c r="B1019" s="3">
        <v>6</v>
      </c>
      <c r="C1019" s="2">
        <v>0.7</v>
      </c>
      <c r="D1019" s="46">
        <v>40</v>
      </c>
      <c r="E1019" s="280">
        <v>53.650000000000006</v>
      </c>
      <c r="F1019" s="280">
        <f>[2]!ESHOP_PRICE(E1019)</f>
        <v>58.949999999999996</v>
      </c>
    </row>
    <row r="1020" spans="1:6">
      <c r="A1020" s="49" t="s">
        <v>26263</v>
      </c>
      <c r="B1020" s="3">
        <v>6</v>
      </c>
      <c r="C1020" s="2">
        <v>0.7</v>
      </c>
      <c r="D1020" s="46">
        <v>40</v>
      </c>
      <c r="E1020" s="280">
        <v>21.3</v>
      </c>
      <c r="F1020" s="280">
        <f>[2]!ESHOP_PRICE(E1020)</f>
        <v>23.85</v>
      </c>
    </row>
    <row r="1021" spans="1:6">
      <c r="A1021" s="49" t="s">
        <v>26264</v>
      </c>
      <c r="B1021" s="3">
        <v>6</v>
      </c>
      <c r="C1021" s="2">
        <v>0.7</v>
      </c>
      <c r="D1021" s="46">
        <v>40</v>
      </c>
      <c r="E1021" s="280">
        <v>35.35</v>
      </c>
      <c r="F1021" s="280">
        <f>[2]!ESHOP_PRICE(E1021)</f>
        <v>38.9</v>
      </c>
    </row>
    <row r="1022" spans="1:6">
      <c r="A1022" s="49" t="s">
        <v>1084</v>
      </c>
      <c r="B1022" s="3">
        <v>6</v>
      </c>
      <c r="C1022" s="2">
        <v>1</v>
      </c>
      <c r="D1022" s="46">
        <v>40</v>
      </c>
      <c r="E1022" s="280">
        <v>31.35</v>
      </c>
      <c r="F1022" s="280">
        <f>[2]!ESHOP_PRICE(E1022)</f>
        <v>34.550000000000004</v>
      </c>
    </row>
    <row r="1023" spans="1:6">
      <c r="A1023" s="49" t="s">
        <v>1099</v>
      </c>
      <c r="B1023" s="3">
        <v>6</v>
      </c>
      <c r="C1023" s="2">
        <v>1</v>
      </c>
      <c r="D1023" s="46">
        <v>40</v>
      </c>
      <c r="E1023" s="280">
        <v>34.4</v>
      </c>
      <c r="F1023" s="280">
        <f>[2]!ESHOP_PRICE(E1023)</f>
        <v>37.6</v>
      </c>
    </row>
    <row r="1024" spans="1:6">
      <c r="A1024" s="49" t="s">
        <v>1508</v>
      </c>
      <c r="B1024" s="3">
        <v>6</v>
      </c>
      <c r="C1024" s="2">
        <v>1</v>
      </c>
      <c r="D1024" s="46">
        <v>37.5</v>
      </c>
      <c r="E1024" s="280">
        <v>12.9</v>
      </c>
      <c r="F1024" s="280">
        <f>[2]!ESHOP_PRICE(E1024)</f>
        <v>14.75</v>
      </c>
    </row>
    <row r="1025" spans="1:6">
      <c r="A1025" s="49" t="s">
        <v>2044</v>
      </c>
      <c r="B1025" s="3">
        <v>6</v>
      </c>
      <c r="C1025" s="2">
        <v>0.7</v>
      </c>
      <c r="D1025" s="46">
        <v>37.5</v>
      </c>
      <c r="E1025" s="280">
        <v>21.700000000000003</v>
      </c>
      <c r="F1025" s="280">
        <f>[2]!ESHOP_PRICE(E1025)</f>
        <v>24.25</v>
      </c>
    </row>
    <row r="1026" spans="1:6">
      <c r="A1026" s="49" t="s">
        <v>2119</v>
      </c>
      <c r="B1026" s="3">
        <v>6</v>
      </c>
      <c r="C1026" s="2">
        <v>0.5</v>
      </c>
      <c r="D1026" s="46">
        <v>24</v>
      </c>
      <c r="E1026" s="280">
        <v>18.400000000000002</v>
      </c>
      <c r="F1026" s="280">
        <f>[2]!ESHOP_PRICE(E1026)</f>
        <v>20.599999999999998</v>
      </c>
    </row>
    <row r="1027" spans="1:6">
      <c r="A1027" s="49" t="s">
        <v>2375</v>
      </c>
      <c r="B1027" s="3">
        <v>6</v>
      </c>
      <c r="C1027" s="2">
        <v>0.7</v>
      </c>
      <c r="D1027" s="46">
        <v>40</v>
      </c>
      <c r="E1027" s="280">
        <v>26.8</v>
      </c>
      <c r="F1027" s="280">
        <f>[2]!ESHOP_PRICE(E1027)</f>
        <v>29.650000000000002</v>
      </c>
    </row>
    <row r="1028" spans="1:6">
      <c r="A1028" s="49" t="s">
        <v>2381</v>
      </c>
      <c r="B1028" s="3">
        <v>6</v>
      </c>
      <c r="C1028" s="2">
        <v>0.7</v>
      </c>
      <c r="D1028" s="46">
        <v>40</v>
      </c>
      <c r="E1028" s="280">
        <v>28</v>
      </c>
      <c r="F1028" s="280">
        <f>[2]!ESHOP_PRICE(E1028)</f>
        <v>30.85</v>
      </c>
    </row>
    <row r="1029" spans="1:6">
      <c r="A1029" s="49" t="s">
        <v>2384</v>
      </c>
      <c r="B1029" s="3">
        <v>6</v>
      </c>
      <c r="C1029" s="2">
        <v>0.7</v>
      </c>
      <c r="D1029" s="46">
        <v>40</v>
      </c>
      <c r="E1029" s="280">
        <v>26.200000000000003</v>
      </c>
      <c r="F1029" s="280">
        <f>[2]!ESHOP_PRICE(E1029)</f>
        <v>29.05</v>
      </c>
    </row>
    <row r="1030" spans="1:6">
      <c r="A1030" s="49" t="s">
        <v>2387</v>
      </c>
      <c r="B1030" s="3">
        <v>6</v>
      </c>
      <c r="C1030" s="2">
        <v>0.7</v>
      </c>
      <c r="D1030" s="46">
        <v>40</v>
      </c>
      <c r="E1030" s="280">
        <v>26.200000000000003</v>
      </c>
      <c r="F1030" s="280">
        <f>[2]!ESHOP_PRICE(E1030)</f>
        <v>29.05</v>
      </c>
    </row>
    <row r="1031" spans="1:6">
      <c r="A1031" s="49" t="s">
        <v>2390</v>
      </c>
      <c r="B1031" s="3">
        <v>6</v>
      </c>
      <c r="C1031" s="2">
        <v>0.5</v>
      </c>
      <c r="D1031" s="46">
        <v>18</v>
      </c>
      <c r="E1031" s="280">
        <v>14.4</v>
      </c>
      <c r="F1031" s="280">
        <f>[2]!ESHOP_PRICE(E1031)</f>
        <v>16.25</v>
      </c>
    </row>
    <row r="1032" spans="1:6">
      <c r="A1032" s="49" t="s">
        <v>26304</v>
      </c>
      <c r="B1032" s="3">
        <v>6</v>
      </c>
      <c r="C1032" s="2">
        <v>1</v>
      </c>
      <c r="D1032" s="46">
        <v>40</v>
      </c>
      <c r="E1032" s="280">
        <v>91.75</v>
      </c>
      <c r="F1032" s="280">
        <f>[2]!ESHOP_PRICE(E1032)</f>
        <v>98.4</v>
      </c>
    </row>
    <row r="1033" spans="1:6">
      <c r="A1033" s="49" t="s">
        <v>2393</v>
      </c>
      <c r="B1033" s="3">
        <v>6</v>
      </c>
      <c r="C1033" s="2">
        <v>0.7</v>
      </c>
      <c r="D1033" s="46">
        <v>40</v>
      </c>
      <c r="E1033" s="280">
        <v>26.200000000000003</v>
      </c>
      <c r="F1033" s="280">
        <f>[2]!ESHOP_PRICE(E1033)</f>
        <v>29.05</v>
      </c>
    </row>
    <row r="1034" spans="1:6">
      <c r="A1034" s="49" t="s">
        <v>2444</v>
      </c>
      <c r="B1034" s="3">
        <v>6</v>
      </c>
      <c r="C1034" s="2">
        <v>0.7</v>
      </c>
      <c r="D1034" s="46">
        <v>37.5</v>
      </c>
      <c r="E1034" s="280">
        <v>25.35</v>
      </c>
      <c r="F1034" s="280">
        <f>[2]!ESHOP_PRICE(E1034)</f>
        <v>28.200000000000003</v>
      </c>
    </row>
    <row r="1035" spans="1:6">
      <c r="A1035" s="49" t="s">
        <v>2447</v>
      </c>
      <c r="B1035" s="3">
        <v>6</v>
      </c>
      <c r="C1035" s="2">
        <v>0.7</v>
      </c>
      <c r="D1035" s="46">
        <v>37.5</v>
      </c>
      <c r="E1035" s="280">
        <v>25.05</v>
      </c>
      <c r="F1035" s="280">
        <f>[2]!ESHOP_PRICE(E1035)</f>
        <v>27.900000000000002</v>
      </c>
    </row>
    <row r="1036" spans="1:6">
      <c r="A1036" s="49" t="s">
        <v>2456</v>
      </c>
      <c r="B1036" s="3">
        <v>6</v>
      </c>
      <c r="C1036" s="2">
        <v>0.7</v>
      </c>
      <c r="D1036" s="46">
        <v>37.5</v>
      </c>
      <c r="E1036" s="280">
        <v>25.05</v>
      </c>
      <c r="F1036" s="280">
        <f>[2]!ESHOP_PRICE(E1036)</f>
        <v>27.900000000000002</v>
      </c>
    </row>
    <row r="1037" spans="1:6">
      <c r="A1037" s="49" t="s">
        <v>2459</v>
      </c>
      <c r="B1037" s="3">
        <v>6</v>
      </c>
      <c r="C1037" s="2">
        <v>0.7</v>
      </c>
      <c r="D1037" s="46">
        <v>37.5</v>
      </c>
      <c r="E1037" s="280">
        <v>24.700000000000003</v>
      </c>
      <c r="F1037" s="280">
        <f>[2]!ESHOP_PRICE(E1037)</f>
        <v>27.25</v>
      </c>
    </row>
    <row r="1038" spans="1:6">
      <c r="A1038" s="49" t="s">
        <v>26415</v>
      </c>
      <c r="B1038" s="3">
        <v>6</v>
      </c>
      <c r="C1038" s="2">
        <v>0.7</v>
      </c>
      <c r="D1038" s="46">
        <v>37.5</v>
      </c>
      <c r="E1038" s="280">
        <v>29.650000000000002</v>
      </c>
      <c r="F1038" s="280">
        <f>[2]!ESHOP_PRICE(E1038)</f>
        <v>32.5</v>
      </c>
    </row>
    <row r="1039" spans="1:6">
      <c r="A1039" s="49" t="s">
        <v>2462</v>
      </c>
      <c r="B1039" s="3">
        <v>12</v>
      </c>
      <c r="C1039" s="2">
        <v>1</v>
      </c>
      <c r="D1039" s="46">
        <v>40</v>
      </c>
      <c r="E1039" s="280">
        <v>33.200000000000003</v>
      </c>
      <c r="F1039" s="280">
        <f>[2]!ESHOP_PRICE(E1039)</f>
        <v>36.400000000000006</v>
      </c>
    </row>
    <row r="1040" spans="1:6">
      <c r="A1040" s="49" t="s">
        <v>2823</v>
      </c>
      <c r="B1040" s="3">
        <v>4</v>
      </c>
      <c r="C1040" s="2">
        <v>0.7</v>
      </c>
      <c r="D1040" s="46">
        <v>40</v>
      </c>
      <c r="E1040" s="280">
        <v>42.650000000000006</v>
      </c>
      <c r="F1040" s="280">
        <f>[2]!ESHOP_PRICE(E1040)</f>
        <v>46.6</v>
      </c>
    </row>
    <row r="1041" spans="1:6">
      <c r="A1041" s="49" t="s">
        <v>2826</v>
      </c>
      <c r="B1041" s="3">
        <v>3</v>
      </c>
      <c r="C1041" s="2">
        <v>1.75</v>
      </c>
      <c r="D1041" s="46">
        <v>40</v>
      </c>
      <c r="E1041" s="280">
        <v>70.5</v>
      </c>
      <c r="F1041" s="280">
        <f>[2]!ESHOP_PRICE(E1041)</f>
        <v>77.150000000000006</v>
      </c>
    </row>
    <row r="1042" spans="1:6">
      <c r="A1042" s="49" t="s">
        <v>2833</v>
      </c>
      <c r="B1042" s="3">
        <v>6</v>
      </c>
      <c r="C1042" s="2">
        <v>0.7</v>
      </c>
      <c r="D1042" s="46">
        <v>40</v>
      </c>
      <c r="E1042" s="280">
        <v>40.200000000000003</v>
      </c>
      <c r="F1042" s="280">
        <f>[2]!ESHOP_PRICE(E1042)</f>
        <v>44.150000000000006</v>
      </c>
    </row>
    <row r="1043" spans="1:6">
      <c r="A1043" s="49" t="s">
        <v>26331</v>
      </c>
      <c r="B1043" s="3">
        <v>4</v>
      </c>
      <c r="C1043" s="2">
        <v>0.7</v>
      </c>
      <c r="D1043" s="46">
        <v>40</v>
      </c>
      <c r="E1043" s="280">
        <v>108.55000000000001</v>
      </c>
      <c r="F1043" s="280">
        <f>[2]!ESHOP_PRICE(E1043)</f>
        <v>116.3</v>
      </c>
    </row>
    <row r="1044" spans="1:6">
      <c r="A1044" s="49" t="s">
        <v>2836</v>
      </c>
      <c r="B1044" s="3">
        <v>6</v>
      </c>
      <c r="C1044" s="2">
        <v>0.7</v>
      </c>
      <c r="D1044" s="46">
        <v>40</v>
      </c>
      <c r="E1044" s="280">
        <v>40.050000000000004</v>
      </c>
      <c r="F1044" s="280">
        <f>[2]!ESHOP_PRICE(E1044)</f>
        <v>44</v>
      </c>
    </row>
    <row r="1045" spans="1:6">
      <c r="A1045" s="49" t="s">
        <v>2865</v>
      </c>
      <c r="B1045" s="3">
        <v>6</v>
      </c>
      <c r="C1045" s="2">
        <v>1</v>
      </c>
      <c r="D1045" s="46">
        <v>40</v>
      </c>
      <c r="E1045" s="280">
        <v>10.8</v>
      </c>
      <c r="F1045" s="280">
        <f>[2]!ESHOP_PRICE(E1045)</f>
        <v>12.450000000000001</v>
      </c>
    </row>
    <row r="1046" spans="1:6">
      <c r="A1046" s="49" t="s">
        <v>2880</v>
      </c>
      <c r="B1046" s="3">
        <v>12</v>
      </c>
      <c r="C1046" s="2">
        <v>1</v>
      </c>
      <c r="D1046" s="46">
        <v>40</v>
      </c>
      <c r="E1046" s="280">
        <v>12.350000000000001</v>
      </c>
      <c r="F1046" s="280">
        <f>[2]!ESHOP_PRICE(E1046)</f>
        <v>14</v>
      </c>
    </row>
    <row r="1047" spans="1:6">
      <c r="A1047" s="49" t="s">
        <v>3094</v>
      </c>
      <c r="B1047" s="3">
        <v>6</v>
      </c>
      <c r="C1047" s="2">
        <v>0.5</v>
      </c>
      <c r="D1047" s="46">
        <v>40</v>
      </c>
      <c r="E1047" s="280">
        <v>23.450000000000003</v>
      </c>
      <c r="F1047" s="280">
        <f>[2]!ESHOP_PRICE(E1047)</f>
        <v>26</v>
      </c>
    </row>
    <row r="1048" spans="1:6">
      <c r="A1048" s="49" t="s">
        <v>3101</v>
      </c>
      <c r="B1048" s="3">
        <v>1</v>
      </c>
      <c r="C1048" s="2">
        <v>1</v>
      </c>
      <c r="D1048" s="46">
        <v>40</v>
      </c>
      <c r="E1048" s="280">
        <v>42.95</v>
      </c>
      <c r="F1048" s="280">
        <f>[2]!ESHOP_PRICE(E1048)</f>
        <v>46.900000000000006</v>
      </c>
    </row>
    <row r="1049" spans="1:6">
      <c r="A1049" s="49" t="s">
        <v>3421</v>
      </c>
      <c r="B1049" s="3">
        <v>6</v>
      </c>
      <c r="C1049" s="2">
        <v>0.7</v>
      </c>
      <c r="D1049" s="46">
        <v>43</v>
      </c>
      <c r="E1049" s="280">
        <v>20.950000000000003</v>
      </c>
      <c r="F1049" s="280">
        <f>[2]!ESHOP_PRICE(E1049)</f>
        <v>23.5</v>
      </c>
    </row>
    <row r="1050" spans="1:6">
      <c r="A1050" s="49" t="s">
        <v>3459</v>
      </c>
      <c r="B1050" s="3">
        <v>6</v>
      </c>
      <c r="C1050" s="2">
        <v>1</v>
      </c>
      <c r="D1050" s="46">
        <v>37.5</v>
      </c>
      <c r="E1050" s="280">
        <v>8.65</v>
      </c>
      <c r="F1050" s="280">
        <f>[2]!ESHOP_PRICE(E1050)</f>
        <v>10.1</v>
      </c>
    </row>
    <row r="1051" spans="1:6">
      <c r="A1051" s="49" t="s">
        <v>3500</v>
      </c>
      <c r="B1051" s="3">
        <v>6</v>
      </c>
      <c r="C1051" s="2">
        <v>0.7</v>
      </c>
      <c r="D1051" s="46">
        <v>40</v>
      </c>
      <c r="E1051" s="280">
        <v>24.35</v>
      </c>
      <c r="F1051" s="280">
        <f>[2]!ESHOP_PRICE(E1051)</f>
        <v>26.900000000000002</v>
      </c>
    </row>
    <row r="1052" spans="1:6">
      <c r="A1052" s="49" t="s">
        <v>3571</v>
      </c>
      <c r="B1052" s="3">
        <v>6</v>
      </c>
      <c r="C1052" s="2">
        <v>1</v>
      </c>
      <c r="D1052" s="46">
        <v>18</v>
      </c>
      <c r="E1052" s="280">
        <v>13.75</v>
      </c>
      <c r="F1052" s="280">
        <f>[2]!ESHOP_PRICE(E1052)</f>
        <v>15.6</v>
      </c>
    </row>
    <row r="1053" spans="1:6">
      <c r="A1053" s="49" t="s">
        <v>3583</v>
      </c>
      <c r="B1053" s="3">
        <v>6</v>
      </c>
      <c r="C1053" s="2">
        <v>1</v>
      </c>
      <c r="D1053" s="46">
        <v>40</v>
      </c>
      <c r="E1053" s="280">
        <v>11.8</v>
      </c>
      <c r="F1053" s="280">
        <f>[2]!ESHOP_PRICE(E1053)</f>
        <v>13.450000000000001</v>
      </c>
    </row>
    <row r="1054" spans="1:6">
      <c r="A1054" s="49" t="s">
        <v>3631</v>
      </c>
      <c r="B1054" s="3">
        <v>35</v>
      </c>
      <c r="C1054" s="2">
        <v>0.05</v>
      </c>
      <c r="D1054" s="46">
        <v>38</v>
      </c>
      <c r="E1054" s="280">
        <v>6.6000000000000005</v>
      </c>
      <c r="F1054" s="280">
        <f>[2]!ESHOP_PRICE(E1054)</f>
        <v>7.9499999999999993</v>
      </c>
    </row>
    <row r="1055" spans="1:6">
      <c r="A1055" s="49" t="s">
        <v>3637</v>
      </c>
      <c r="B1055" s="3">
        <v>9</v>
      </c>
      <c r="C1055" s="2">
        <v>0.5</v>
      </c>
      <c r="D1055" s="46">
        <v>40</v>
      </c>
      <c r="E1055" s="280">
        <v>22.05</v>
      </c>
      <c r="F1055" s="280">
        <f>[2]!ESHOP_PRICE(E1055)</f>
        <v>24.6</v>
      </c>
    </row>
    <row r="1056" spans="1:6">
      <c r="A1056" s="49" t="s">
        <v>3905</v>
      </c>
      <c r="B1056" s="3">
        <v>6</v>
      </c>
      <c r="C1056" s="2">
        <v>0.7</v>
      </c>
      <c r="D1056" s="46">
        <v>40</v>
      </c>
      <c r="E1056" s="280">
        <v>14.4</v>
      </c>
      <c r="F1056" s="280">
        <f>[2]!ESHOP_PRICE(E1056)</f>
        <v>16.25</v>
      </c>
    </row>
    <row r="1057" spans="1:6">
      <c r="A1057" s="49" t="s">
        <v>3908</v>
      </c>
      <c r="B1057" s="3">
        <v>6</v>
      </c>
      <c r="C1057" s="2">
        <v>0.7</v>
      </c>
      <c r="D1057" s="46">
        <v>40</v>
      </c>
      <c r="E1057" s="280">
        <v>14.55</v>
      </c>
      <c r="F1057" s="280">
        <f>[2]!ESHOP_PRICE(E1057)</f>
        <v>16.400000000000002</v>
      </c>
    </row>
    <row r="1058" spans="1:6">
      <c r="A1058" s="49" t="s">
        <v>3916</v>
      </c>
      <c r="B1058" s="3">
        <v>6</v>
      </c>
      <c r="C1058" s="2">
        <v>1</v>
      </c>
      <c r="D1058" s="46">
        <v>30</v>
      </c>
      <c r="E1058" s="280">
        <v>15.9</v>
      </c>
      <c r="F1058" s="280">
        <f>[2]!ESHOP_PRICE(E1058)</f>
        <v>17.95</v>
      </c>
    </row>
    <row r="1059" spans="1:6">
      <c r="A1059" s="49" t="s">
        <v>4094</v>
      </c>
      <c r="B1059" s="3">
        <v>6</v>
      </c>
      <c r="C1059" s="2">
        <v>0.7</v>
      </c>
      <c r="D1059" s="46">
        <v>27</v>
      </c>
      <c r="E1059" s="280">
        <v>14.25</v>
      </c>
      <c r="F1059" s="280">
        <f>[2]!ESHOP_PRICE(E1059)</f>
        <v>16.100000000000001</v>
      </c>
    </row>
    <row r="1060" spans="1:6">
      <c r="A1060" s="49" t="s">
        <v>4539</v>
      </c>
      <c r="B1060" s="3">
        <v>6</v>
      </c>
      <c r="C1060" s="2">
        <v>0.7</v>
      </c>
      <c r="D1060" s="46">
        <v>40</v>
      </c>
      <c r="E1060" s="280">
        <v>30.150000000000002</v>
      </c>
      <c r="F1060" s="280">
        <f>[2]!ESHOP_PRICE(E1060)</f>
        <v>33.35</v>
      </c>
    </row>
    <row r="1061" spans="1:6">
      <c r="A1061" s="49" t="s">
        <v>4542</v>
      </c>
      <c r="B1061" s="3">
        <v>1</v>
      </c>
      <c r="C1061" s="2">
        <v>3</v>
      </c>
      <c r="D1061" s="46">
        <v>40</v>
      </c>
      <c r="E1061" s="280">
        <v>203.75</v>
      </c>
      <c r="F1061" s="280">
        <f>[2]!ESHOP_PRICE(E1061)</f>
        <v>217.4</v>
      </c>
    </row>
    <row r="1062" spans="1:6">
      <c r="A1062" s="49" t="s">
        <v>4551</v>
      </c>
      <c r="B1062" s="3">
        <v>6</v>
      </c>
      <c r="C1062" s="2">
        <v>0.7</v>
      </c>
      <c r="D1062" s="46">
        <v>37.5</v>
      </c>
      <c r="E1062" s="280">
        <v>8.2000000000000011</v>
      </c>
      <c r="F1062" s="280">
        <f>[2]!ESHOP_PRICE(E1062)</f>
        <v>9.6499999999999986</v>
      </c>
    </row>
    <row r="1063" spans="1:6">
      <c r="A1063" s="49" t="s">
        <v>4705</v>
      </c>
      <c r="B1063" s="3">
        <v>6</v>
      </c>
      <c r="C1063" s="2">
        <v>1</v>
      </c>
      <c r="D1063" s="46">
        <v>38</v>
      </c>
      <c r="E1063" s="280">
        <v>14.65</v>
      </c>
      <c r="F1063" s="280">
        <f>[2]!ESHOP_PRICE(E1063)</f>
        <v>16.5</v>
      </c>
    </row>
    <row r="1064" spans="1:6">
      <c r="A1064" s="49" t="s">
        <v>4710</v>
      </c>
      <c r="B1064" s="3">
        <v>6</v>
      </c>
      <c r="C1064" s="2">
        <v>0.7</v>
      </c>
      <c r="D1064" s="46">
        <v>38</v>
      </c>
      <c r="E1064" s="280">
        <v>11.55</v>
      </c>
      <c r="F1064" s="280">
        <f>[2]!ESHOP_PRICE(E1064)</f>
        <v>13.200000000000001</v>
      </c>
    </row>
    <row r="1065" spans="1:6">
      <c r="A1065" s="49" t="s">
        <v>4732</v>
      </c>
      <c r="B1065" s="3">
        <v>96</v>
      </c>
      <c r="C1065" s="2">
        <v>0.05</v>
      </c>
      <c r="D1065" s="46">
        <v>40</v>
      </c>
      <c r="E1065" s="280">
        <v>5.1000000000000005</v>
      </c>
      <c r="F1065" s="280">
        <f>[2]!ESHOP_PRICE(E1065)</f>
        <v>6.4499999999999993</v>
      </c>
    </row>
    <row r="1066" spans="1:6">
      <c r="A1066" s="49" t="s">
        <v>26550</v>
      </c>
      <c r="B1066" s="3">
        <v>6</v>
      </c>
      <c r="C1066" s="2">
        <v>1</v>
      </c>
      <c r="D1066" s="46">
        <v>40</v>
      </c>
      <c r="E1066" s="280">
        <v>37.15</v>
      </c>
      <c r="F1066" s="280">
        <f>[2]!ESHOP_PRICE(E1066)</f>
        <v>40.699999999999996</v>
      </c>
    </row>
    <row r="1067" spans="1:6">
      <c r="A1067" s="49" t="s">
        <v>5113</v>
      </c>
      <c r="B1067" s="3">
        <v>6</v>
      </c>
      <c r="C1067" s="2">
        <v>0.7</v>
      </c>
      <c r="D1067" s="46">
        <v>32</v>
      </c>
      <c r="E1067" s="280">
        <v>12.700000000000001</v>
      </c>
      <c r="F1067" s="280">
        <f>[2]!ESHOP_PRICE(E1067)</f>
        <v>14.549999999999999</v>
      </c>
    </row>
    <row r="1068" spans="1:6">
      <c r="A1068" s="49" t="s">
        <v>5116</v>
      </c>
      <c r="B1068" s="3">
        <v>6</v>
      </c>
      <c r="C1068" s="2">
        <v>0.7</v>
      </c>
      <c r="D1068" s="46">
        <v>17</v>
      </c>
      <c r="E1068" s="280">
        <v>18.350000000000001</v>
      </c>
      <c r="F1068" s="280">
        <f>[2]!ESHOP_PRICE(E1068)</f>
        <v>20.55</v>
      </c>
    </row>
    <row r="1069" spans="1:6">
      <c r="A1069" s="49" t="s">
        <v>5138</v>
      </c>
      <c r="B1069" s="3">
        <v>6</v>
      </c>
      <c r="C1069" s="2">
        <v>1</v>
      </c>
      <c r="D1069" s="46">
        <v>37.5</v>
      </c>
      <c r="E1069" s="280">
        <v>9.35</v>
      </c>
      <c r="F1069" s="280">
        <f>[2]!ESHOP_PRICE(E1069)</f>
        <v>10.799999999999999</v>
      </c>
    </row>
    <row r="1070" spans="1:6">
      <c r="A1070" s="49" t="s">
        <v>5758</v>
      </c>
      <c r="B1070" s="3">
        <v>6</v>
      </c>
      <c r="C1070" s="2">
        <v>0.5</v>
      </c>
      <c r="D1070" s="46">
        <v>40</v>
      </c>
      <c r="E1070" s="280">
        <v>16.2</v>
      </c>
      <c r="F1070" s="280">
        <f>[2]!ESHOP_PRICE(E1070)</f>
        <v>18.25</v>
      </c>
    </row>
    <row r="1071" spans="1:6">
      <c r="A1071" s="49" t="s">
        <v>5761</v>
      </c>
      <c r="B1071" s="3">
        <v>6</v>
      </c>
      <c r="C1071" s="2">
        <v>0.7</v>
      </c>
      <c r="D1071" s="46">
        <v>40</v>
      </c>
      <c r="E1071" s="280">
        <v>23.150000000000002</v>
      </c>
      <c r="F1071" s="280">
        <f>[2]!ESHOP_PRICE(E1071)</f>
        <v>25.7</v>
      </c>
    </row>
    <row r="1072" spans="1:6">
      <c r="A1072" s="49" t="s">
        <v>5793</v>
      </c>
      <c r="B1072" s="3">
        <v>12</v>
      </c>
      <c r="C1072" s="2">
        <v>1</v>
      </c>
      <c r="D1072" s="46">
        <v>40</v>
      </c>
      <c r="E1072" s="280">
        <v>24</v>
      </c>
      <c r="F1072" s="280">
        <f>[2]!ESHOP_PRICE(E1072)</f>
        <v>26.55</v>
      </c>
    </row>
    <row r="1073" spans="1:6">
      <c r="A1073" s="49" t="s">
        <v>5798</v>
      </c>
      <c r="B1073" s="3">
        <v>6</v>
      </c>
      <c r="C1073" s="2">
        <v>0.7</v>
      </c>
      <c r="D1073" s="46">
        <v>40</v>
      </c>
      <c r="E1073" s="280">
        <v>19.05</v>
      </c>
      <c r="F1073" s="280">
        <f>[2]!ESHOP_PRICE(E1073)</f>
        <v>21.25</v>
      </c>
    </row>
    <row r="1074" spans="1:6">
      <c r="A1074" s="49" t="s">
        <v>5819</v>
      </c>
      <c r="B1074" s="3">
        <v>6</v>
      </c>
      <c r="C1074" s="2">
        <v>0.7</v>
      </c>
      <c r="D1074" s="46">
        <v>40</v>
      </c>
      <c r="E1074" s="280">
        <v>20.85</v>
      </c>
      <c r="F1074" s="280">
        <f>[2]!ESHOP_PRICE(E1074)</f>
        <v>23.400000000000002</v>
      </c>
    </row>
    <row r="1075" spans="1:6">
      <c r="A1075" s="49" t="s">
        <v>5859</v>
      </c>
      <c r="B1075" s="3">
        <v>6</v>
      </c>
      <c r="C1075" s="2">
        <v>0.5</v>
      </c>
      <c r="D1075" s="46">
        <v>20</v>
      </c>
      <c r="E1075" s="280">
        <v>8.35</v>
      </c>
      <c r="F1075" s="280">
        <f>[2]!ESHOP_PRICE(E1075)</f>
        <v>9.7999999999999989</v>
      </c>
    </row>
    <row r="1076" spans="1:6">
      <c r="A1076" s="49" t="s">
        <v>5954</v>
      </c>
      <c r="B1076" s="3">
        <v>12</v>
      </c>
      <c r="C1076" s="2">
        <v>0.7</v>
      </c>
      <c r="D1076" s="46">
        <v>40</v>
      </c>
      <c r="E1076" s="280">
        <v>9.15</v>
      </c>
      <c r="F1076" s="280">
        <f>[2]!ESHOP_PRICE(E1076)</f>
        <v>10.6</v>
      </c>
    </row>
    <row r="1077" spans="1:6">
      <c r="A1077" s="49" t="s">
        <v>6297</v>
      </c>
      <c r="B1077" s="3">
        <v>4</v>
      </c>
      <c r="C1077" s="2">
        <v>1</v>
      </c>
      <c r="D1077" s="46">
        <v>40</v>
      </c>
      <c r="E1077" s="280">
        <v>85.050000000000011</v>
      </c>
      <c r="F1077" s="280">
        <f>[2]!ESHOP_PRICE(E1077)</f>
        <v>91.7</v>
      </c>
    </row>
    <row r="1078" spans="1:6">
      <c r="A1078" s="49" t="s">
        <v>6300</v>
      </c>
      <c r="B1078" s="3">
        <v>4</v>
      </c>
      <c r="C1078" s="2">
        <v>1</v>
      </c>
      <c r="D1078" s="46">
        <v>40</v>
      </c>
      <c r="E1078" s="280">
        <v>102.15</v>
      </c>
      <c r="F1078" s="280">
        <f>[2]!ESHOP_PRICE(E1078)</f>
        <v>109.9</v>
      </c>
    </row>
    <row r="1079" spans="1:6">
      <c r="A1079" s="49" t="s">
        <v>6470</v>
      </c>
      <c r="B1079" s="3">
        <v>6</v>
      </c>
      <c r="C1079" s="2">
        <v>0.7</v>
      </c>
      <c r="D1079" s="46">
        <v>40</v>
      </c>
      <c r="E1079" s="280">
        <v>28.55</v>
      </c>
      <c r="F1079" s="280">
        <f>[2]!ESHOP_PRICE(E1079)</f>
        <v>31.400000000000002</v>
      </c>
    </row>
    <row r="1080" spans="1:6">
      <c r="A1080" s="49" t="s">
        <v>6649</v>
      </c>
      <c r="B1080" s="3">
        <v>6</v>
      </c>
      <c r="C1080" s="2">
        <v>0.7</v>
      </c>
      <c r="D1080" s="46">
        <v>40</v>
      </c>
      <c r="E1080" s="280">
        <v>25.3</v>
      </c>
      <c r="F1080" s="280">
        <f>[2]!ESHOP_PRICE(E1080)</f>
        <v>28.150000000000002</v>
      </c>
    </row>
    <row r="1081" spans="1:6">
      <c r="A1081" s="49" t="s">
        <v>26307</v>
      </c>
      <c r="B1081" s="3">
        <v>6</v>
      </c>
      <c r="C1081" s="2">
        <v>1</v>
      </c>
      <c r="D1081" s="46">
        <v>40</v>
      </c>
      <c r="E1081" s="280">
        <v>28.950000000000003</v>
      </c>
      <c r="F1081" s="280">
        <f>[2]!ESHOP_PRICE(E1081)</f>
        <v>31.8</v>
      </c>
    </row>
    <row r="1082" spans="1:6">
      <c r="A1082" s="49" t="s">
        <v>6706</v>
      </c>
      <c r="B1082" s="3">
        <v>6</v>
      </c>
      <c r="C1082" s="2">
        <v>0.7</v>
      </c>
      <c r="D1082" s="46">
        <v>40</v>
      </c>
      <c r="E1082" s="280">
        <v>26.200000000000003</v>
      </c>
      <c r="F1082" s="280">
        <f>[2]!ESHOP_PRICE(E1082)</f>
        <v>29.05</v>
      </c>
    </row>
    <row r="1083" spans="1:6">
      <c r="A1083" s="49" t="s">
        <v>6715</v>
      </c>
      <c r="B1083" s="3">
        <v>6</v>
      </c>
      <c r="C1083" s="2">
        <v>0.5</v>
      </c>
      <c r="D1083" s="46">
        <v>40</v>
      </c>
      <c r="E1083" s="280">
        <v>19.700000000000003</v>
      </c>
      <c r="F1083" s="280">
        <f>[2]!ESHOP_PRICE(E1083)</f>
        <v>21.9</v>
      </c>
    </row>
    <row r="1084" spans="1:6">
      <c r="A1084" s="49" t="s">
        <v>6840</v>
      </c>
      <c r="B1084" s="3">
        <v>6</v>
      </c>
      <c r="C1084" s="2">
        <v>0.7</v>
      </c>
      <c r="D1084" s="46">
        <v>40</v>
      </c>
      <c r="E1084" s="280">
        <v>19.350000000000001</v>
      </c>
      <c r="F1084" s="280">
        <f>[2]!ESHOP_PRICE(E1084)</f>
        <v>21.55</v>
      </c>
    </row>
    <row r="1085" spans="1:6">
      <c r="A1085" s="49" t="s">
        <v>7074</v>
      </c>
      <c r="B1085" s="3">
        <v>6</v>
      </c>
      <c r="C1085" s="2">
        <v>0.5</v>
      </c>
      <c r="D1085" s="46">
        <v>37.5</v>
      </c>
      <c r="E1085" s="280">
        <v>17.650000000000002</v>
      </c>
      <c r="F1085" s="280">
        <f>[2]!ESHOP_PRICE(E1085)</f>
        <v>19.849999999999998</v>
      </c>
    </row>
    <row r="1086" spans="1:6">
      <c r="A1086" s="49" t="s">
        <v>26325</v>
      </c>
      <c r="B1086" s="3">
        <v>12</v>
      </c>
      <c r="C1086" s="2">
        <v>0.7</v>
      </c>
      <c r="D1086" s="46">
        <v>40</v>
      </c>
      <c r="E1086" s="280">
        <v>26.8</v>
      </c>
      <c r="F1086" s="280">
        <f>[2]!ESHOP_PRICE(E1086)</f>
        <v>29.650000000000002</v>
      </c>
    </row>
    <row r="1087" spans="1:6">
      <c r="A1087" s="49" t="s">
        <v>7083</v>
      </c>
      <c r="B1087" s="3">
        <v>12</v>
      </c>
      <c r="C1087" s="2">
        <v>0.7</v>
      </c>
      <c r="D1087" s="46">
        <v>40</v>
      </c>
      <c r="E1087" s="280">
        <v>26.8</v>
      </c>
      <c r="F1087" s="280">
        <f>[2]!ESHOP_PRICE(E1087)</f>
        <v>29.650000000000002</v>
      </c>
    </row>
    <row r="1088" spans="1:6">
      <c r="A1088" s="49" t="s">
        <v>7095</v>
      </c>
      <c r="B1088" s="3">
        <v>6</v>
      </c>
      <c r="C1088" s="2">
        <v>1</v>
      </c>
      <c r="D1088" s="46">
        <v>40</v>
      </c>
      <c r="E1088" s="280">
        <v>16.100000000000001</v>
      </c>
      <c r="F1088" s="280">
        <f>[2]!ESHOP_PRICE(E1088)</f>
        <v>18.150000000000002</v>
      </c>
    </row>
    <row r="1089" spans="1:6">
      <c r="A1089" s="49" t="s">
        <v>7099</v>
      </c>
      <c r="B1089" s="3">
        <v>12</v>
      </c>
      <c r="C1089" s="2">
        <v>1</v>
      </c>
      <c r="D1089" s="46">
        <v>40</v>
      </c>
      <c r="E1089" s="280">
        <v>10.950000000000001</v>
      </c>
      <c r="F1089" s="280">
        <f>[2]!ESHOP_PRICE(E1089)</f>
        <v>12.6</v>
      </c>
    </row>
    <row r="1090" spans="1:6">
      <c r="A1090" s="49" t="s">
        <v>7102</v>
      </c>
      <c r="B1090" s="3">
        <v>12</v>
      </c>
      <c r="C1090" s="2">
        <v>1</v>
      </c>
      <c r="D1090" s="46">
        <v>40</v>
      </c>
      <c r="E1090" s="280">
        <v>11</v>
      </c>
      <c r="F1090" s="280">
        <f>[2]!ESHOP_PRICE(E1090)</f>
        <v>12.65</v>
      </c>
    </row>
    <row r="1091" spans="1:6">
      <c r="A1091" s="49" t="s">
        <v>7105</v>
      </c>
      <c r="B1091" s="3">
        <v>12</v>
      </c>
      <c r="C1091" s="2">
        <v>1</v>
      </c>
      <c r="D1091" s="46">
        <v>40</v>
      </c>
      <c r="E1091" s="280">
        <v>11</v>
      </c>
      <c r="F1091" s="280">
        <f>[2]!ESHOP_PRICE(E1091)</f>
        <v>12.65</v>
      </c>
    </row>
    <row r="1092" spans="1:6">
      <c r="A1092" s="49" t="s">
        <v>7165</v>
      </c>
      <c r="B1092" s="3">
        <v>6</v>
      </c>
      <c r="C1092" s="2">
        <v>0.7</v>
      </c>
      <c r="D1092" s="46">
        <v>40</v>
      </c>
      <c r="E1092" s="280">
        <v>25.6</v>
      </c>
      <c r="F1092" s="280">
        <f>[2]!ESHOP_PRICE(E1092)</f>
        <v>28.450000000000003</v>
      </c>
    </row>
    <row r="1093" spans="1:6">
      <c r="A1093" s="49" t="s">
        <v>7282</v>
      </c>
      <c r="B1093" s="3">
        <v>12</v>
      </c>
      <c r="C1093" s="2">
        <v>0.7</v>
      </c>
      <c r="D1093" s="46">
        <v>15</v>
      </c>
      <c r="E1093" s="280">
        <v>18.5</v>
      </c>
      <c r="F1093" s="280">
        <f>[2]!ESHOP_PRICE(E1093)</f>
        <v>20.7</v>
      </c>
    </row>
    <row r="1094" spans="1:6">
      <c r="A1094" s="49" t="s">
        <v>7323</v>
      </c>
      <c r="B1094" s="3">
        <v>6</v>
      </c>
      <c r="C1094" s="2">
        <v>1</v>
      </c>
      <c r="D1094" s="46">
        <v>40</v>
      </c>
      <c r="E1094" s="280">
        <v>15.200000000000001</v>
      </c>
      <c r="F1094" s="280">
        <f>[2]!ESHOP_PRICE(E1094)</f>
        <v>17.25</v>
      </c>
    </row>
    <row r="1095" spans="1:6">
      <c r="A1095" s="49" t="s">
        <v>7539</v>
      </c>
      <c r="B1095" s="3">
        <v>6</v>
      </c>
      <c r="C1095" s="2">
        <v>0.7</v>
      </c>
      <c r="D1095" s="46">
        <v>40</v>
      </c>
      <c r="E1095" s="280">
        <v>24.900000000000002</v>
      </c>
      <c r="F1095" s="280">
        <f>[2]!ESHOP_PRICE(E1095)</f>
        <v>27.45</v>
      </c>
    </row>
    <row r="1096" spans="1:6">
      <c r="A1096" s="49" t="s">
        <v>26355</v>
      </c>
      <c r="B1096" s="3">
        <v>12</v>
      </c>
      <c r="C1096" s="2">
        <v>0.7</v>
      </c>
      <c r="D1096" s="46">
        <v>37.5</v>
      </c>
      <c r="E1096" s="280">
        <v>7.25</v>
      </c>
      <c r="F1096" s="280">
        <f>[2]!ESHOP_PRICE(E1096)</f>
        <v>8.6</v>
      </c>
    </row>
    <row r="1097" spans="1:6">
      <c r="A1097" s="49" t="s">
        <v>7719</v>
      </c>
      <c r="B1097" s="3">
        <v>1</v>
      </c>
      <c r="C1097" s="2">
        <v>1</v>
      </c>
      <c r="D1097" s="46">
        <v>40</v>
      </c>
      <c r="E1097" s="280">
        <v>52.1</v>
      </c>
      <c r="F1097" s="280">
        <f>[2]!ESHOP_PRICE(E1097)</f>
        <v>57.4</v>
      </c>
    </row>
    <row r="1098" spans="1:6">
      <c r="A1098" s="49" t="s">
        <v>7928</v>
      </c>
      <c r="B1098" s="3">
        <v>6</v>
      </c>
      <c r="C1098" s="2">
        <v>1</v>
      </c>
      <c r="D1098" s="46">
        <v>37.5</v>
      </c>
      <c r="E1098" s="280">
        <v>10.600000000000001</v>
      </c>
      <c r="F1098" s="280">
        <f>[2]!ESHOP_PRICE(E1098)</f>
        <v>12.25</v>
      </c>
    </row>
    <row r="1099" spans="1:6">
      <c r="A1099" s="49" t="s">
        <v>8002</v>
      </c>
      <c r="B1099" s="3">
        <v>6</v>
      </c>
      <c r="C1099" s="2">
        <v>0.7</v>
      </c>
      <c r="D1099" s="46">
        <v>40</v>
      </c>
      <c r="E1099" s="280">
        <v>31.700000000000003</v>
      </c>
      <c r="F1099" s="280">
        <f>[2]!ESHOP_PRICE(E1099)</f>
        <v>34.9</v>
      </c>
    </row>
    <row r="1100" spans="1:6">
      <c r="A1100" s="49" t="s">
        <v>8005</v>
      </c>
      <c r="B1100" s="3">
        <v>40</v>
      </c>
      <c r="C1100" s="2">
        <v>0.05</v>
      </c>
      <c r="D1100" s="46">
        <v>40</v>
      </c>
      <c r="E1100" s="280">
        <v>4.75</v>
      </c>
      <c r="F1100" s="280">
        <f>[2]!ESHOP_PRICE(E1100)</f>
        <v>5.95</v>
      </c>
    </row>
    <row r="1101" spans="1:6">
      <c r="A1101" s="49" t="s">
        <v>8035</v>
      </c>
      <c r="B1101" s="3">
        <v>6</v>
      </c>
      <c r="C1101" s="2">
        <v>1</v>
      </c>
      <c r="D1101" s="46">
        <v>37.5</v>
      </c>
      <c r="E1101" s="280">
        <v>10.25</v>
      </c>
      <c r="F1101" s="280">
        <f>[2]!ESHOP_PRICE(E1101)</f>
        <v>11.9</v>
      </c>
    </row>
    <row r="1102" spans="1:6">
      <c r="A1102" s="49" t="s">
        <v>8046</v>
      </c>
      <c r="B1102" s="3">
        <v>6</v>
      </c>
      <c r="C1102" s="2">
        <v>0.7</v>
      </c>
      <c r="D1102" s="46">
        <v>15</v>
      </c>
      <c r="E1102" s="280">
        <v>6.65</v>
      </c>
      <c r="F1102" s="280">
        <f>[2]!ESHOP_PRICE(E1102)</f>
        <v>8</v>
      </c>
    </row>
    <row r="1103" spans="1:6">
      <c r="A1103" s="49" t="s">
        <v>8054</v>
      </c>
      <c r="B1103" s="3">
        <v>6</v>
      </c>
      <c r="C1103" s="2">
        <v>0.7</v>
      </c>
      <c r="D1103" s="46">
        <v>17.7</v>
      </c>
      <c r="E1103" s="280">
        <v>7.25</v>
      </c>
      <c r="F1103" s="280">
        <f>[2]!ESHOP_PRICE(E1103)</f>
        <v>8.6</v>
      </c>
    </row>
    <row r="1104" spans="1:6">
      <c r="A1104" s="49" t="s">
        <v>8057</v>
      </c>
      <c r="B1104" s="3">
        <v>6</v>
      </c>
      <c r="C1104" s="2">
        <v>1</v>
      </c>
      <c r="D1104" s="46">
        <v>37.5</v>
      </c>
      <c r="E1104" s="280">
        <v>9.4</v>
      </c>
      <c r="F1104" s="280">
        <f>[2]!ESHOP_PRICE(E1104)</f>
        <v>10.85</v>
      </c>
    </row>
    <row r="1105" spans="1:6">
      <c r="A1105" s="49" t="s">
        <v>8164</v>
      </c>
      <c r="B1105" s="3">
        <v>6</v>
      </c>
      <c r="C1105" s="2">
        <v>0.7</v>
      </c>
      <c r="D1105" s="46">
        <v>40</v>
      </c>
      <c r="E1105" s="280">
        <v>32.9</v>
      </c>
      <c r="F1105" s="280">
        <f>[2]!ESHOP_PRICE(E1105)</f>
        <v>36.1</v>
      </c>
    </row>
    <row r="1106" spans="1:6">
      <c r="A1106" s="49" t="s">
        <v>8167</v>
      </c>
      <c r="B1106" s="3">
        <v>6</v>
      </c>
      <c r="C1106" s="2">
        <v>0.7</v>
      </c>
      <c r="D1106" s="46">
        <v>40</v>
      </c>
      <c r="E1106" s="280">
        <v>32.9</v>
      </c>
      <c r="F1106" s="280">
        <f>[2]!ESHOP_PRICE(E1106)</f>
        <v>36.1</v>
      </c>
    </row>
    <row r="1107" spans="1:6">
      <c r="A1107" s="49" t="s">
        <v>8255</v>
      </c>
      <c r="B1107" s="3">
        <v>6</v>
      </c>
      <c r="C1107" s="2">
        <v>0.7</v>
      </c>
      <c r="D1107" s="46">
        <v>40</v>
      </c>
      <c r="E1107" s="280">
        <v>25.3</v>
      </c>
      <c r="F1107" s="280">
        <f>[2]!ESHOP_PRICE(E1107)</f>
        <v>28.150000000000002</v>
      </c>
    </row>
    <row r="1108" spans="1:6">
      <c r="A1108" s="49" t="s">
        <v>8258</v>
      </c>
      <c r="B1108" s="3">
        <v>6</v>
      </c>
      <c r="C1108" s="2">
        <v>1</v>
      </c>
      <c r="D1108" s="46">
        <v>40</v>
      </c>
      <c r="E1108" s="280">
        <v>29.85</v>
      </c>
      <c r="F1108" s="280">
        <f>[2]!ESHOP_PRICE(E1108)</f>
        <v>32.700000000000003</v>
      </c>
    </row>
    <row r="1109" spans="1:6">
      <c r="A1109" s="49" t="s">
        <v>8261</v>
      </c>
      <c r="B1109" s="3">
        <v>6</v>
      </c>
      <c r="C1109" s="2">
        <v>1</v>
      </c>
      <c r="D1109" s="46">
        <v>40</v>
      </c>
      <c r="E1109" s="280">
        <v>31.3</v>
      </c>
      <c r="F1109" s="280">
        <f>[2]!ESHOP_PRICE(E1109)</f>
        <v>34.5</v>
      </c>
    </row>
    <row r="1110" spans="1:6">
      <c r="A1110" s="49" t="s">
        <v>8270</v>
      </c>
      <c r="B1110" s="3">
        <v>6</v>
      </c>
      <c r="C1110" s="2">
        <v>0.7</v>
      </c>
      <c r="D1110" s="46">
        <v>14</v>
      </c>
      <c r="E1110" s="280">
        <v>10.65</v>
      </c>
      <c r="F1110" s="280">
        <f>[2]!ESHOP_PRICE(E1110)</f>
        <v>12.3</v>
      </c>
    </row>
    <row r="1111" spans="1:6">
      <c r="A1111" s="49" t="s">
        <v>8273</v>
      </c>
      <c r="B1111" s="3">
        <v>6</v>
      </c>
      <c r="C1111" s="2">
        <v>0.7</v>
      </c>
      <c r="D1111" s="46">
        <v>14.7</v>
      </c>
      <c r="E1111" s="280">
        <v>10.450000000000001</v>
      </c>
      <c r="F1111" s="280">
        <f>[2]!ESHOP_PRICE(E1111)</f>
        <v>12.1</v>
      </c>
    </row>
    <row r="1112" spans="1:6">
      <c r="A1112" s="49" t="s">
        <v>8276</v>
      </c>
      <c r="B1112" s="3">
        <v>6</v>
      </c>
      <c r="C1112" s="2">
        <v>0.7</v>
      </c>
      <c r="D1112" s="46">
        <v>17</v>
      </c>
      <c r="E1112" s="280">
        <v>11.15</v>
      </c>
      <c r="F1112" s="280">
        <f>[2]!ESHOP_PRICE(E1112)</f>
        <v>12.8</v>
      </c>
    </row>
    <row r="1113" spans="1:6">
      <c r="A1113" s="49" t="s">
        <v>8378</v>
      </c>
      <c r="B1113" s="3">
        <v>6</v>
      </c>
      <c r="C1113" s="2">
        <v>1.5</v>
      </c>
      <c r="D1113" s="46">
        <v>18</v>
      </c>
      <c r="E1113" s="280">
        <v>24.200000000000003</v>
      </c>
      <c r="F1113" s="280">
        <f>[2]!ESHOP_PRICE(E1113)</f>
        <v>26.75</v>
      </c>
    </row>
    <row r="1114" spans="1:6">
      <c r="A1114" s="49" t="s">
        <v>8381</v>
      </c>
      <c r="B1114" s="3">
        <v>6</v>
      </c>
      <c r="C1114" s="2">
        <v>0.7</v>
      </c>
      <c r="D1114" s="46">
        <v>14.9</v>
      </c>
      <c r="E1114" s="280">
        <v>12.200000000000001</v>
      </c>
      <c r="F1114" s="280">
        <f>[2]!ESHOP_PRICE(E1114)</f>
        <v>13.85</v>
      </c>
    </row>
    <row r="1115" spans="1:6">
      <c r="A1115" s="49" t="s">
        <v>8386</v>
      </c>
      <c r="B1115" s="3">
        <v>6</v>
      </c>
      <c r="C1115" s="2">
        <v>1</v>
      </c>
      <c r="D1115" s="46">
        <v>18</v>
      </c>
      <c r="E1115" s="280">
        <v>13.350000000000001</v>
      </c>
      <c r="F1115" s="280">
        <f>[2]!ESHOP_PRICE(E1115)</f>
        <v>15.2</v>
      </c>
    </row>
    <row r="1116" spans="1:6">
      <c r="A1116" s="49" t="s">
        <v>8819</v>
      </c>
      <c r="B1116" s="3">
        <v>12</v>
      </c>
      <c r="C1116" s="2">
        <v>1</v>
      </c>
      <c r="D1116" s="46">
        <v>50</v>
      </c>
      <c r="E1116" s="280">
        <v>15.350000000000001</v>
      </c>
      <c r="F1116" s="280">
        <f>[2]!ESHOP_PRICE(E1116)</f>
        <v>17.399999999999999</v>
      </c>
    </row>
    <row r="1117" spans="1:6">
      <c r="A1117" s="49" t="s">
        <v>8830</v>
      </c>
      <c r="B1117" s="3">
        <v>6</v>
      </c>
      <c r="C1117" s="2">
        <v>0.7</v>
      </c>
      <c r="D1117" s="46">
        <v>25</v>
      </c>
      <c r="E1117" s="280">
        <v>12.950000000000001</v>
      </c>
      <c r="F1117" s="280">
        <f>[2]!ESHOP_PRICE(E1117)</f>
        <v>14.799999999999999</v>
      </c>
    </row>
    <row r="1118" spans="1:6">
      <c r="A1118" s="49" t="s">
        <v>26360</v>
      </c>
      <c r="B1118" s="3">
        <v>15</v>
      </c>
      <c r="C1118" s="2">
        <v>0.5</v>
      </c>
      <c r="D1118" s="46">
        <v>28</v>
      </c>
      <c r="E1118" s="280">
        <v>8.4500000000000011</v>
      </c>
      <c r="F1118" s="280">
        <f>[2]!ESHOP_PRICE(E1118)</f>
        <v>9.8999999999999986</v>
      </c>
    </row>
    <row r="1119" spans="1:6">
      <c r="A1119" s="49" t="s">
        <v>9090</v>
      </c>
      <c r="B1119" s="3">
        <v>6</v>
      </c>
      <c r="C1119" s="2">
        <v>0.7</v>
      </c>
      <c r="D1119" s="46">
        <v>38</v>
      </c>
      <c r="E1119" s="280">
        <v>46.75</v>
      </c>
      <c r="F1119" s="280">
        <f>[2]!ESHOP_PRICE(E1119)</f>
        <v>51.05</v>
      </c>
    </row>
    <row r="1120" spans="1:6">
      <c r="A1120" s="49" t="s">
        <v>9289</v>
      </c>
      <c r="B1120" s="3">
        <v>6</v>
      </c>
      <c r="C1120" s="2">
        <v>0.7</v>
      </c>
      <c r="D1120" s="46">
        <v>40</v>
      </c>
      <c r="E1120" s="280">
        <v>17.650000000000002</v>
      </c>
      <c r="F1120" s="280">
        <f>[2]!ESHOP_PRICE(E1120)</f>
        <v>19.849999999999998</v>
      </c>
    </row>
    <row r="1121" spans="1:6">
      <c r="A1121" s="49" t="s">
        <v>9761</v>
      </c>
      <c r="B1121" s="3">
        <v>6</v>
      </c>
      <c r="C1121" s="2">
        <v>1</v>
      </c>
      <c r="D1121" s="46">
        <v>37.5</v>
      </c>
      <c r="E1121" s="280">
        <v>17.350000000000001</v>
      </c>
      <c r="F1121" s="280">
        <f>[2]!ESHOP_PRICE(E1121)</f>
        <v>19.400000000000002</v>
      </c>
    </row>
    <row r="1122" spans="1:6">
      <c r="A1122" s="49" t="s">
        <v>9767</v>
      </c>
      <c r="B1122" s="3">
        <v>6</v>
      </c>
      <c r="C1122" s="2">
        <v>0.7</v>
      </c>
      <c r="D1122" s="46">
        <v>29.9</v>
      </c>
      <c r="E1122" s="280">
        <v>17.350000000000001</v>
      </c>
      <c r="F1122" s="280">
        <f>[2]!ESHOP_PRICE(E1122)</f>
        <v>19.400000000000002</v>
      </c>
    </row>
    <row r="1123" spans="1:6">
      <c r="A1123" s="49" t="s">
        <v>9795</v>
      </c>
      <c r="B1123" s="3">
        <v>12</v>
      </c>
      <c r="C1123" s="2">
        <v>1</v>
      </c>
      <c r="D1123" s="46">
        <v>40</v>
      </c>
      <c r="E1123" s="280">
        <v>19.8</v>
      </c>
      <c r="F1123" s="280">
        <f>[2]!ESHOP_PRICE(E1123)</f>
        <v>22</v>
      </c>
    </row>
    <row r="1124" spans="1:6">
      <c r="A1124" s="49" t="s">
        <v>9886</v>
      </c>
      <c r="B1124" s="3">
        <v>6</v>
      </c>
      <c r="C1124" s="2">
        <v>0.7</v>
      </c>
      <c r="D1124" s="46">
        <v>17</v>
      </c>
      <c r="E1124" s="280">
        <v>11.25</v>
      </c>
      <c r="F1124" s="280">
        <f>[2]!ESHOP_PRICE(E1124)</f>
        <v>12.9</v>
      </c>
    </row>
    <row r="1125" spans="1:6">
      <c r="A1125" s="49" t="s">
        <v>9889</v>
      </c>
      <c r="B1125" s="3">
        <v>6</v>
      </c>
      <c r="C1125" s="2">
        <v>0.7</v>
      </c>
      <c r="D1125" s="46">
        <v>17</v>
      </c>
      <c r="E1125" s="280">
        <v>12.75</v>
      </c>
      <c r="F1125" s="280">
        <f>[2]!ESHOP_PRICE(E1125)</f>
        <v>14.6</v>
      </c>
    </row>
    <row r="1126" spans="1:6">
      <c r="A1126" s="49" t="s">
        <v>9892</v>
      </c>
      <c r="B1126" s="3">
        <v>6</v>
      </c>
      <c r="C1126" s="2">
        <v>0.7</v>
      </c>
      <c r="D1126" s="46">
        <v>17</v>
      </c>
      <c r="E1126" s="280">
        <v>10.200000000000001</v>
      </c>
      <c r="F1126" s="280">
        <f>[2]!ESHOP_PRICE(E1126)</f>
        <v>11.85</v>
      </c>
    </row>
    <row r="1127" spans="1:6">
      <c r="A1127" s="49" t="s">
        <v>9981</v>
      </c>
      <c r="B1127" s="3">
        <v>6</v>
      </c>
      <c r="C1127" s="2">
        <v>0.7</v>
      </c>
      <c r="D1127" s="46">
        <v>40</v>
      </c>
      <c r="E1127" s="280">
        <v>26.85</v>
      </c>
      <c r="F1127" s="280">
        <f>[2]!ESHOP_PRICE(E1127)</f>
        <v>29.700000000000003</v>
      </c>
    </row>
    <row r="1128" spans="1:6">
      <c r="A1128" s="49" t="s">
        <v>10015</v>
      </c>
      <c r="B1128" s="3">
        <v>6</v>
      </c>
      <c r="C1128" s="2">
        <v>1</v>
      </c>
      <c r="D1128" s="46">
        <v>21</v>
      </c>
      <c r="E1128" s="280">
        <v>13.9</v>
      </c>
      <c r="F1128" s="280">
        <f>[2]!ESHOP_PRICE(E1128)</f>
        <v>15.75</v>
      </c>
    </row>
    <row r="1129" spans="1:6">
      <c r="A1129" s="49" t="s">
        <v>10029</v>
      </c>
      <c r="B1129" s="3">
        <v>6</v>
      </c>
      <c r="C1129" s="2">
        <v>1</v>
      </c>
      <c r="D1129" s="46">
        <v>35</v>
      </c>
      <c r="E1129" s="280">
        <v>20.6</v>
      </c>
      <c r="F1129" s="280">
        <f>[2]!ESHOP_PRICE(E1129)</f>
        <v>23.150000000000002</v>
      </c>
    </row>
    <row r="1130" spans="1:6">
      <c r="A1130" s="49" t="s">
        <v>10032</v>
      </c>
      <c r="B1130" s="3">
        <v>6</v>
      </c>
      <c r="C1130" s="2">
        <v>1</v>
      </c>
      <c r="D1130" s="46">
        <v>40</v>
      </c>
      <c r="E1130" s="280">
        <v>20.25</v>
      </c>
      <c r="F1130" s="280">
        <f>[2]!ESHOP_PRICE(E1130)</f>
        <v>22.8</v>
      </c>
    </row>
    <row r="1131" spans="1:6">
      <c r="A1131" s="49" t="s">
        <v>10035</v>
      </c>
      <c r="B1131" s="3">
        <v>6</v>
      </c>
      <c r="C1131" s="2">
        <v>1</v>
      </c>
      <c r="D1131" s="46">
        <v>35</v>
      </c>
      <c r="E1131" s="280">
        <v>20.6</v>
      </c>
      <c r="F1131" s="280">
        <f>[2]!ESHOP_PRICE(E1131)</f>
        <v>23.150000000000002</v>
      </c>
    </row>
    <row r="1132" spans="1:6">
      <c r="A1132" s="49" t="s">
        <v>10038</v>
      </c>
      <c r="B1132" s="3">
        <v>6</v>
      </c>
      <c r="C1132" s="2">
        <v>1</v>
      </c>
      <c r="D1132" s="46">
        <v>35</v>
      </c>
      <c r="E1132" s="280">
        <v>20.6</v>
      </c>
      <c r="F1132" s="280">
        <f>[2]!ESHOP_PRICE(E1132)</f>
        <v>23.150000000000002</v>
      </c>
    </row>
    <row r="1133" spans="1:6">
      <c r="A1133" s="49" t="s">
        <v>10041</v>
      </c>
      <c r="B1133" s="3">
        <v>6</v>
      </c>
      <c r="C1133" s="2">
        <v>1</v>
      </c>
      <c r="D1133" s="46">
        <v>35</v>
      </c>
      <c r="E1133" s="280">
        <v>20.6</v>
      </c>
      <c r="F1133" s="280">
        <f>[2]!ESHOP_PRICE(E1133)</f>
        <v>23.150000000000002</v>
      </c>
    </row>
    <row r="1134" spans="1:6">
      <c r="A1134" s="49" t="s">
        <v>10141</v>
      </c>
      <c r="B1134" s="3">
        <v>6</v>
      </c>
      <c r="C1134" s="2">
        <v>0.7</v>
      </c>
      <c r="D1134" s="46">
        <v>40</v>
      </c>
      <c r="E1134" s="280">
        <v>21.700000000000003</v>
      </c>
      <c r="F1134" s="280">
        <f>[2]!ESHOP_PRICE(E1134)</f>
        <v>24.25</v>
      </c>
    </row>
    <row r="1135" spans="1:6">
      <c r="A1135" s="49" t="s">
        <v>26531</v>
      </c>
      <c r="B1135" s="3">
        <v>6</v>
      </c>
      <c r="C1135" s="2">
        <v>0.7</v>
      </c>
      <c r="D1135" s="46">
        <v>43</v>
      </c>
      <c r="E1135" s="280">
        <v>15.5</v>
      </c>
      <c r="F1135" s="280">
        <f>[2]!ESHOP_PRICE(E1135)</f>
        <v>17.55</v>
      </c>
    </row>
    <row r="1136" spans="1:6">
      <c r="A1136" s="49" t="s">
        <v>26301</v>
      </c>
      <c r="B1136" s="3">
        <v>6</v>
      </c>
      <c r="C1136" s="2">
        <v>0.7</v>
      </c>
      <c r="D1136" s="46">
        <v>40</v>
      </c>
      <c r="E1136" s="280">
        <v>29.75</v>
      </c>
      <c r="F1136" s="280">
        <f>[2]!ESHOP_PRICE(E1136)</f>
        <v>32.6</v>
      </c>
    </row>
    <row r="1137" spans="1:6">
      <c r="A1137" s="49" t="s">
        <v>10332</v>
      </c>
      <c r="B1137" s="3">
        <v>6</v>
      </c>
      <c r="C1137" s="2">
        <v>1</v>
      </c>
      <c r="D1137" s="46">
        <v>15</v>
      </c>
      <c r="E1137" s="280">
        <v>11.75</v>
      </c>
      <c r="F1137" s="280">
        <f>[2]!ESHOP_PRICE(E1137)</f>
        <v>13.4</v>
      </c>
    </row>
    <row r="1138" spans="1:6">
      <c r="A1138" s="49" t="s">
        <v>10393</v>
      </c>
      <c r="B1138" s="3">
        <v>10</v>
      </c>
      <c r="C1138" s="2">
        <v>0.5</v>
      </c>
      <c r="D1138" s="46">
        <v>38</v>
      </c>
      <c r="E1138" s="280">
        <v>25.650000000000002</v>
      </c>
      <c r="F1138" s="280">
        <f>[2]!ESHOP_PRICE(E1138)</f>
        <v>28.5</v>
      </c>
    </row>
    <row r="1139" spans="1:6">
      <c r="A1139" s="49" t="s">
        <v>10399</v>
      </c>
      <c r="B1139" s="3">
        <v>6</v>
      </c>
      <c r="C1139" s="2">
        <v>0.7</v>
      </c>
      <c r="D1139" s="46">
        <v>40</v>
      </c>
      <c r="E1139" s="280">
        <v>10.950000000000001</v>
      </c>
      <c r="F1139" s="280">
        <f>[2]!ESHOP_PRICE(E1139)</f>
        <v>12.6</v>
      </c>
    </row>
    <row r="1140" spans="1:6">
      <c r="A1140" s="49" t="s">
        <v>10404</v>
      </c>
      <c r="B1140" s="3">
        <v>12</v>
      </c>
      <c r="C1140" s="2">
        <v>0.5</v>
      </c>
      <c r="D1140" s="46">
        <v>30</v>
      </c>
      <c r="E1140" s="280">
        <v>8.2000000000000011</v>
      </c>
      <c r="F1140" s="280">
        <f>[2]!ESHOP_PRICE(E1140)</f>
        <v>9.6499999999999986</v>
      </c>
    </row>
    <row r="1141" spans="1:6">
      <c r="A1141" s="49" t="s">
        <v>10407</v>
      </c>
      <c r="B1141" s="3">
        <v>12</v>
      </c>
      <c r="C1141" s="2">
        <v>0.5</v>
      </c>
      <c r="D1141" s="46">
        <v>30</v>
      </c>
      <c r="E1141" s="280">
        <v>8.2000000000000011</v>
      </c>
      <c r="F1141" s="280">
        <f>[2]!ESHOP_PRICE(E1141)</f>
        <v>9.6499999999999986</v>
      </c>
    </row>
    <row r="1142" spans="1:6">
      <c r="A1142" s="49" t="s">
        <v>10410</v>
      </c>
      <c r="B1142" s="3">
        <v>6</v>
      </c>
      <c r="C1142" s="2">
        <v>0.7</v>
      </c>
      <c r="D1142" s="46">
        <v>34</v>
      </c>
      <c r="E1142" s="280">
        <v>10.4</v>
      </c>
      <c r="F1142" s="280">
        <f>[2]!ESHOP_PRICE(E1142)</f>
        <v>12.05</v>
      </c>
    </row>
    <row r="1143" spans="1:6">
      <c r="A1143" s="49" t="s">
        <v>10415</v>
      </c>
      <c r="B1143" s="3">
        <v>15</v>
      </c>
      <c r="C1143" s="2">
        <v>0.5</v>
      </c>
      <c r="D1143" s="46">
        <v>40</v>
      </c>
      <c r="E1143" s="280">
        <v>7.75</v>
      </c>
      <c r="F1143" s="280">
        <f>[2]!ESHOP_PRICE(E1143)</f>
        <v>9.1999999999999993</v>
      </c>
    </row>
    <row r="1144" spans="1:6">
      <c r="A1144" s="49" t="s">
        <v>10420</v>
      </c>
      <c r="B1144" s="3">
        <v>6</v>
      </c>
      <c r="C1144" s="2">
        <v>1</v>
      </c>
      <c r="D1144" s="46">
        <v>40</v>
      </c>
      <c r="E1144" s="280">
        <v>12.9</v>
      </c>
      <c r="F1144" s="280">
        <f>[2]!ESHOP_PRICE(E1144)</f>
        <v>14.75</v>
      </c>
    </row>
    <row r="1145" spans="1:6">
      <c r="A1145" s="49" t="s">
        <v>10425</v>
      </c>
      <c r="B1145" s="3">
        <v>12</v>
      </c>
      <c r="C1145" s="2">
        <v>0.5</v>
      </c>
      <c r="D1145" s="46">
        <v>40</v>
      </c>
      <c r="E1145" s="280">
        <v>10.850000000000001</v>
      </c>
      <c r="F1145" s="280">
        <f>[2]!ESHOP_PRICE(E1145)</f>
        <v>12.5</v>
      </c>
    </row>
    <row r="1146" spans="1:6">
      <c r="A1146" s="49" t="s">
        <v>10523</v>
      </c>
      <c r="B1146" s="3">
        <v>12</v>
      </c>
      <c r="C1146" s="2">
        <v>1</v>
      </c>
      <c r="D1146" s="46">
        <v>40</v>
      </c>
      <c r="E1146" s="280">
        <v>10.65</v>
      </c>
      <c r="F1146" s="280">
        <f>[2]!ESHOP_PRICE(E1146)</f>
        <v>12.3</v>
      </c>
    </row>
    <row r="1147" spans="1:6" ht="17.149999999999999" customHeight="1">
      <c r="A1147" s="271" t="s">
        <v>10639</v>
      </c>
      <c r="B1147" s="272"/>
      <c r="C1147" s="272"/>
      <c r="D1147" s="272"/>
      <c r="E1147" s="279"/>
      <c r="F1147" s="279"/>
    </row>
    <row r="1148" spans="1:6">
      <c r="A1148" s="49" t="s">
        <v>26259</v>
      </c>
      <c r="B1148" s="3">
        <v>6</v>
      </c>
      <c r="C1148" s="2">
        <v>0.7</v>
      </c>
      <c r="D1148" s="46">
        <v>40</v>
      </c>
      <c r="E1148" s="280">
        <v>22.450000000000003</v>
      </c>
      <c r="F1148" s="280">
        <f>[2]!ESHOP_PRICE(E1148)</f>
        <v>25</v>
      </c>
    </row>
    <row r="1149" spans="1:6">
      <c r="A1149" s="49" t="s">
        <v>26268</v>
      </c>
      <c r="B1149" s="3">
        <v>6</v>
      </c>
      <c r="C1149" s="2">
        <v>0.7</v>
      </c>
      <c r="D1149" s="46">
        <v>40</v>
      </c>
      <c r="E1149" s="280">
        <v>34.1</v>
      </c>
      <c r="F1149" s="280">
        <f>[2]!ESHOP_PRICE(E1149)</f>
        <v>37.300000000000004</v>
      </c>
    </row>
    <row r="1150" spans="1:6">
      <c r="A1150" s="49" t="s">
        <v>26155</v>
      </c>
      <c r="B1150" s="3">
        <v>6</v>
      </c>
      <c r="C1150" s="2">
        <v>0.7</v>
      </c>
      <c r="D1150" s="46">
        <v>45.8</v>
      </c>
      <c r="E1150" s="280">
        <v>40.150000000000006</v>
      </c>
      <c r="F1150" s="280">
        <f>[2]!ESHOP_PRICE(E1150)</f>
        <v>44.1</v>
      </c>
    </row>
    <row r="1151" spans="1:6">
      <c r="A1151" s="49" t="s">
        <v>26527</v>
      </c>
      <c r="B1151" s="3">
        <v>6</v>
      </c>
      <c r="C1151" s="2">
        <v>0.7</v>
      </c>
      <c r="D1151" s="46">
        <v>43</v>
      </c>
      <c r="E1151" s="280">
        <v>54.45</v>
      </c>
      <c r="F1151" s="280">
        <f>[2]!ESHOP_PRICE(E1151)</f>
        <v>59.75</v>
      </c>
    </row>
    <row r="1152" spans="1:6">
      <c r="A1152" s="49" t="s">
        <v>9681</v>
      </c>
      <c r="B1152" s="3">
        <v>6</v>
      </c>
      <c r="C1152" s="2">
        <v>0.7</v>
      </c>
      <c r="D1152" s="46">
        <v>40</v>
      </c>
      <c r="E1152" s="280">
        <v>22.25</v>
      </c>
      <c r="F1152" s="280">
        <f>[2]!ESHOP_PRICE(E1152)</f>
        <v>24.8</v>
      </c>
    </row>
    <row r="1153" spans="1:6">
      <c r="A1153" s="49" t="s">
        <v>45</v>
      </c>
      <c r="B1153" s="3">
        <v>6</v>
      </c>
      <c r="C1153" s="2">
        <v>1</v>
      </c>
      <c r="D1153" s="46">
        <v>40</v>
      </c>
      <c r="E1153" s="280">
        <v>22.75</v>
      </c>
      <c r="F1153" s="280">
        <f>[2]!ESHOP_PRICE(E1153)</f>
        <v>25.3</v>
      </c>
    </row>
    <row r="1154" spans="1:6">
      <c r="A1154" s="49" t="s">
        <v>49</v>
      </c>
      <c r="B1154" s="3">
        <v>6</v>
      </c>
      <c r="C1154" s="2">
        <v>1</v>
      </c>
      <c r="D1154" s="46">
        <v>40</v>
      </c>
      <c r="E1154" s="280">
        <v>22.75</v>
      </c>
      <c r="F1154" s="280">
        <f>[2]!ESHOP_PRICE(E1154)</f>
        <v>25.3</v>
      </c>
    </row>
    <row r="1155" spans="1:6">
      <c r="A1155" s="49" t="s">
        <v>51</v>
      </c>
      <c r="B1155" s="3">
        <v>6</v>
      </c>
      <c r="C1155" s="2">
        <v>0.7</v>
      </c>
      <c r="D1155" s="46">
        <v>35</v>
      </c>
      <c r="E1155" s="280">
        <v>23.450000000000003</v>
      </c>
      <c r="F1155" s="280">
        <f>[2]!ESHOP_PRICE(E1155)</f>
        <v>26</v>
      </c>
    </row>
    <row r="1156" spans="1:6">
      <c r="A1156" s="49" t="s">
        <v>1293</v>
      </c>
      <c r="B1156" s="3">
        <v>6</v>
      </c>
      <c r="C1156" s="2">
        <v>0.7</v>
      </c>
      <c r="D1156" s="46">
        <v>40</v>
      </c>
      <c r="E1156" s="280">
        <v>25.6</v>
      </c>
      <c r="F1156" s="280">
        <f>[2]!ESHOP_PRICE(E1156)</f>
        <v>28.450000000000003</v>
      </c>
    </row>
    <row r="1157" spans="1:6">
      <c r="A1157" s="49" t="s">
        <v>1299</v>
      </c>
      <c r="B1157" s="3">
        <v>6</v>
      </c>
      <c r="C1157" s="2">
        <v>0.7</v>
      </c>
      <c r="D1157" s="46">
        <v>35</v>
      </c>
      <c r="E1157" s="280">
        <v>8.8000000000000007</v>
      </c>
      <c r="F1157" s="280">
        <f>[2]!ESHOP_PRICE(E1157)</f>
        <v>10.25</v>
      </c>
    </row>
    <row r="1158" spans="1:6">
      <c r="A1158" s="49" t="s">
        <v>1319</v>
      </c>
      <c r="B1158" s="3">
        <v>6</v>
      </c>
      <c r="C1158" s="2">
        <v>1</v>
      </c>
      <c r="D1158" s="46">
        <v>35</v>
      </c>
      <c r="E1158" s="280">
        <v>12.55</v>
      </c>
      <c r="F1158" s="280">
        <f>[2]!ESHOP_PRICE(E1158)</f>
        <v>14.4</v>
      </c>
    </row>
    <row r="1159" spans="1:6">
      <c r="A1159" s="49" t="s">
        <v>3052</v>
      </c>
      <c r="B1159" s="3">
        <v>6</v>
      </c>
      <c r="C1159" s="2">
        <v>0.7</v>
      </c>
      <c r="D1159" s="46">
        <v>17</v>
      </c>
      <c r="E1159" s="280">
        <v>14.5</v>
      </c>
      <c r="F1159" s="280">
        <f>[2]!ESHOP_PRICE(E1159)</f>
        <v>16.350000000000001</v>
      </c>
    </row>
    <row r="1160" spans="1:6">
      <c r="A1160" s="49" t="s">
        <v>3064</v>
      </c>
      <c r="B1160" s="3">
        <v>6</v>
      </c>
      <c r="C1160" s="2">
        <v>0.7</v>
      </c>
      <c r="D1160" s="46">
        <v>17</v>
      </c>
      <c r="E1160" s="280">
        <v>14.5</v>
      </c>
      <c r="F1160" s="280">
        <f>[2]!ESHOP_PRICE(E1160)</f>
        <v>16.350000000000001</v>
      </c>
    </row>
    <row r="1161" spans="1:6">
      <c r="A1161" s="49" t="s">
        <v>3172</v>
      </c>
      <c r="B1161" s="3">
        <v>6</v>
      </c>
      <c r="C1161" s="2">
        <v>0.7</v>
      </c>
      <c r="D1161" s="46">
        <v>40</v>
      </c>
      <c r="E1161" s="280">
        <v>17.95</v>
      </c>
      <c r="F1161" s="280">
        <f>[2]!ESHOP_PRICE(E1161)</f>
        <v>20.149999999999999</v>
      </c>
    </row>
    <row r="1162" spans="1:6">
      <c r="A1162" s="49" t="s">
        <v>3395</v>
      </c>
      <c r="B1162" s="3">
        <v>6</v>
      </c>
      <c r="C1162" s="2">
        <v>0.7</v>
      </c>
      <c r="D1162" s="46">
        <v>40</v>
      </c>
      <c r="E1162" s="280">
        <v>20.75</v>
      </c>
      <c r="F1162" s="280">
        <f>[2]!ESHOP_PRICE(E1162)</f>
        <v>23.3</v>
      </c>
    </row>
    <row r="1163" spans="1:6">
      <c r="A1163" s="49" t="s">
        <v>3491</v>
      </c>
      <c r="B1163" s="3">
        <v>6</v>
      </c>
      <c r="C1163" s="2">
        <v>0.7</v>
      </c>
      <c r="D1163" s="46">
        <v>17</v>
      </c>
      <c r="E1163" s="280">
        <v>19.900000000000002</v>
      </c>
      <c r="F1163" s="280">
        <f>[2]!ESHOP_PRICE(E1163)</f>
        <v>22.099999999999998</v>
      </c>
    </row>
    <row r="1164" spans="1:6">
      <c r="A1164" s="49" t="s">
        <v>3892</v>
      </c>
      <c r="B1164" s="3">
        <v>6</v>
      </c>
      <c r="C1164" s="2">
        <v>0.7</v>
      </c>
      <c r="D1164" s="46">
        <v>33</v>
      </c>
      <c r="E1164" s="280">
        <v>12.700000000000001</v>
      </c>
      <c r="F1164" s="280">
        <f>[2]!ESHOP_PRICE(E1164)</f>
        <v>14.549999999999999</v>
      </c>
    </row>
    <row r="1165" spans="1:6">
      <c r="A1165" s="49" t="s">
        <v>5177</v>
      </c>
      <c r="B1165" s="3">
        <v>6</v>
      </c>
      <c r="C1165" s="2">
        <v>1</v>
      </c>
      <c r="D1165" s="46">
        <v>35</v>
      </c>
      <c r="E1165" s="280">
        <v>19.950000000000003</v>
      </c>
      <c r="F1165" s="280">
        <f>[2]!ESHOP_PRICE(E1165)</f>
        <v>22.15</v>
      </c>
    </row>
    <row r="1166" spans="1:6">
      <c r="A1166" s="49" t="s">
        <v>5255</v>
      </c>
      <c r="B1166" s="3">
        <v>6</v>
      </c>
      <c r="C1166" s="2">
        <v>1</v>
      </c>
      <c r="D1166" s="46">
        <v>35</v>
      </c>
      <c r="E1166" s="280">
        <v>24.75</v>
      </c>
      <c r="F1166" s="280">
        <f>[2]!ESHOP_PRICE(E1166)</f>
        <v>27.3</v>
      </c>
    </row>
    <row r="1167" spans="1:6">
      <c r="A1167" s="49" t="s">
        <v>5280</v>
      </c>
      <c r="B1167" s="3">
        <v>12</v>
      </c>
      <c r="C1167" s="2">
        <v>1</v>
      </c>
      <c r="D1167" s="46">
        <v>35</v>
      </c>
      <c r="E1167" s="280">
        <v>24.450000000000003</v>
      </c>
      <c r="F1167" s="280">
        <f>[2]!ESHOP_PRICE(E1167)</f>
        <v>27</v>
      </c>
    </row>
    <row r="1168" spans="1:6">
      <c r="A1168" s="49" t="s">
        <v>5431</v>
      </c>
      <c r="B1168" s="3">
        <v>6</v>
      </c>
      <c r="C1168" s="2">
        <v>0.7</v>
      </c>
      <c r="D1168" s="46">
        <v>30</v>
      </c>
      <c r="E1168" s="280">
        <v>21.55</v>
      </c>
      <c r="F1168" s="280">
        <f>[2]!ESHOP_PRICE(E1168)</f>
        <v>24.1</v>
      </c>
    </row>
    <row r="1169" spans="1:6">
      <c r="A1169" s="49" t="s">
        <v>5486</v>
      </c>
      <c r="B1169" s="3">
        <v>6</v>
      </c>
      <c r="C1169" s="2">
        <v>0.7</v>
      </c>
      <c r="D1169" s="46">
        <v>32.5</v>
      </c>
      <c r="E1169" s="280">
        <v>13.950000000000001</v>
      </c>
      <c r="F1169" s="280">
        <f>[2]!ESHOP_PRICE(E1169)</f>
        <v>15.799999999999999</v>
      </c>
    </row>
    <row r="1170" spans="1:6">
      <c r="A1170" s="49" t="s">
        <v>9006</v>
      </c>
      <c r="B1170" s="3">
        <v>6</v>
      </c>
      <c r="C1170" s="2">
        <v>1</v>
      </c>
      <c r="D1170" s="46">
        <v>35</v>
      </c>
      <c r="E1170" s="280">
        <v>14.15</v>
      </c>
      <c r="F1170" s="280">
        <f>[2]!ESHOP_PRICE(E1170)</f>
        <v>16</v>
      </c>
    </row>
    <row r="1171" spans="1:6">
      <c r="A1171" s="49" t="s">
        <v>9688</v>
      </c>
      <c r="B1171" s="3">
        <v>6</v>
      </c>
      <c r="C1171" s="2">
        <v>0.7</v>
      </c>
      <c r="D1171" s="46">
        <v>35</v>
      </c>
      <c r="E1171" s="280">
        <v>16.600000000000001</v>
      </c>
      <c r="F1171" s="280">
        <f>[2]!ESHOP_PRICE(E1171)</f>
        <v>18.650000000000002</v>
      </c>
    </row>
    <row r="1172" spans="1:6">
      <c r="A1172" s="49" t="s">
        <v>9734</v>
      </c>
      <c r="B1172" s="3">
        <v>6</v>
      </c>
      <c r="C1172" s="2">
        <v>0.5</v>
      </c>
      <c r="D1172" s="46">
        <v>35</v>
      </c>
      <c r="E1172" s="280">
        <v>12.05</v>
      </c>
      <c r="F1172" s="280">
        <f>[2]!ESHOP_PRICE(E1172)</f>
        <v>13.700000000000001</v>
      </c>
    </row>
    <row r="1173" spans="1:6">
      <c r="A1173" s="49" t="s">
        <v>9781</v>
      </c>
      <c r="B1173" s="3">
        <v>6</v>
      </c>
      <c r="C1173" s="2">
        <v>1</v>
      </c>
      <c r="D1173" s="46">
        <v>33</v>
      </c>
      <c r="E1173" s="280">
        <v>15.8</v>
      </c>
      <c r="F1173" s="280">
        <f>[2]!ESHOP_PRICE(E1173)</f>
        <v>17.850000000000001</v>
      </c>
    </row>
    <row r="1174" spans="1:6">
      <c r="A1174" s="49" t="s">
        <v>10226</v>
      </c>
      <c r="B1174" s="3">
        <v>6</v>
      </c>
      <c r="C1174" s="2">
        <v>0.7</v>
      </c>
      <c r="D1174" s="46">
        <v>35.5</v>
      </c>
      <c r="E1174" s="280">
        <v>18.8</v>
      </c>
      <c r="F1174" s="280">
        <f>[2]!ESHOP_PRICE(E1174)</f>
        <v>21</v>
      </c>
    </row>
    <row r="1175" spans="1:6">
      <c r="A1175" s="49" t="s">
        <v>26260</v>
      </c>
      <c r="B1175" s="3">
        <v>6</v>
      </c>
      <c r="C1175" s="2">
        <v>0.7</v>
      </c>
      <c r="D1175" s="46">
        <v>40</v>
      </c>
      <c r="E1175" s="280">
        <v>25.6</v>
      </c>
      <c r="F1175" s="280">
        <f>[2]!ESHOP_PRICE(E1175)</f>
        <v>28.450000000000003</v>
      </c>
    </row>
    <row r="1176" spans="1:6">
      <c r="A1176" s="49" t="s">
        <v>2587</v>
      </c>
      <c r="B1176" s="3">
        <v>6</v>
      </c>
      <c r="C1176" s="2">
        <v>0.7</v>
      </c>
      <c r="D1176" s="46">
        <v>43</v>
      </c>
      <c r="E1176" s="280">
        <v>60</v>
      </c>
      <c r="F1176" s="280">
        <f>[2]!ESHOP_PRICE(E1176)</f>
        <v>65.3</v>
      </c>
    </row>
    <row r="1177" spans="1:6">
      <c r="A1177" s="49" t="s">
        <v>4778</v>
      </c>
      <c r="B1177" s="3">
        <v>6</v>
      </c>
      <c r="C1177" s="2">
        <v>0.7</v>
      </c>
      <c r="D1177" s="46">
        <v>40</v>
      </c>
      <c r="E1177" s="280">
        <v>22.450000000000003</v>
      </c>
      <c r="F1177" s="280">
        <f>[2]!ESHOP_PRICE(E1177)</f>
        <v>25</v>
      </c>
    </row>
    <row r="1178" spans="1:6">
      <c r="A1178" s="49" t="s">
        <v>5837</v>
      </c>
      <c r="B1178" s="3">
        <v>6</v>
      </c>
      <c r="C1178" s="2">
        <v>0.7</v>
      </c>
      <c r="D1178" s="46">
        <v>56</v>
      </c>
      <c r="E1178" s="280">
        <v>35.550000000000004</v>
      </c>
      <c r="F1178" s="280">
        <f>[2]!ESHOP_PRICE(E1178)</f>
        <v>39.099999999999994</v>
      </c>
    </row>
    <row r="1179" spans="1:6">
      <c r="A1179" s="49" t="s">
        <v>26441</v>
      </c>
      <c r="B1179" s="3">
        <v>6</v>
      </c>
      <c r="C1179" s="2">
        <v>0.7</v>
      </c>
      <c r="D1179" s="46">
        <v>56</v>
      </c>
      <c r="E1179" s="280">
        <v>31.55</v>
      </c>
      <c r="F1179" s="280">
        <f>[2]!ESHOP_PRICE(E1179)</f>
        <v>34.75</v>
      </c>
    </row>
    <row r="1180" spans="1:6">
      <c r="A1180" s="49" t="s">
        <v>26519</v>
      </c>
      <c r="B1180" s="3">
        <v>6</v>
      </c>
      <c r="C1180" s="2">
        <v>0.7</v>
      </c>
      <c r="D1180" s="46">
        <v>43</v>
      </c>
      <c r="E1180" s="280">
        <v>33.15</v>
      </c>
      <c r="F1180" s="280">
        <f>[2]!ESHOP_PRICE(E1180)</f>
        <v>36.35</v>
      </c>
    </row>
    <row r="1181" spans="1:6">
      <c r="A1181" s="49" t="s">
        <v>26520</v>
      </c>
      <c r="B1181" s="3">
        <v>6</v>
      </c>
      <c r="C1181" s="2">
        <v>0.7</v>
      </c>
      <c r="D1181" s="46">
        <v>43</v>
      </c>
      <c r="E1181" s="280">
        <v>33.15</v>
      </c>
      <c r="F1181" s="280">
        <f>[2]!ESHOP_PRICE(E1181)</f>
        <v>36.35</v>
      </c>
    </row>
    <row r="1182" spans="1:6">
      <c r="A1182" s="49" t="s">
        <v>5963</v>
      </c>
      <c r="B1182" s="3">
        <v>6</v>
      </c>
      <c r="C1182" s="2">
        <v>0.7</v>
      </c>
      <c r="D1182" s="46">
        <v>43</v>
      </c>
      <c r="E1182" s="280">
        <v>54.45</v>
      </c>
      <c r="F1182" s="280">
        <f>[2]!ESHOP_PRICE(E1182)</f>
        <v>59.75</v>
      </c>
    </row>
    <row r="1183" spans="1:6">
      <c r="A1183" s="49" t="s">
        <v>26470</v>
      </c>
      <c r="B1183" s="3">
        <v>6</v>
      </c>
      <c r="C1183" s="2">
        <v>0.7</v>
      </c>
      <c r="D1183" s="46">
        <v>50</v>
      </c>
      <c r="E1183" s="280">
        <v>61.85</v>
      </c>
      <c r="F1183" s="280">
        <f>[2]!ESHOP_PRICE(E1183)</f>
        <v>67.150000000000006</v>
      </c>
    </row>
    <row r="1184" spans="1:6">
      <c r="A1184" s="49" t="s">
        <v>9372</v>
      </c>
      <c r="B1184" s="3">
        <v>6</v>
      </c>
      <c r="C1184" s="2">
        <v>0.7</v>
      </c>
      <c r="D1184" s="46">
        <v>50</v>
      </c>
      <c r="E1184" s="280">
        <v>76.5</v>
      </c>
      <c r="F1184" s="280">
        <f>[2]!ESHOP_PRICE(E1184)</f>
        <v>83.15</v>
      </c>
    </row>
    <row r="1185" spans="1:6">
      <c r="A1185" s="49" t="s">
        <v>9685</v>
      </c>
      <c r="B1185" s="3">
        <v>6</v>
      </c>
      <c r="C1185" s="2">
        <v>0.7</v>
      </c>
      <c r="D1185" s="46">
        <v>40</v>
      </c>
      <c r="E1185" s="280">
        <v>25.200000000000003</v>
      </c>
      <c r="F1185" s="280">
        <f>[2]!ESHOP_PRICE(E1185)</f>
        <v>28.05</v>
      </c>
    </row>
    <row r="1186" spans="1:6">
      <c r="A1186" s="49" t="s">
        <v>9758</v>
      </c>
      <c r="B1186" s="3">
        <v>6</v>
      </c>
      <c r="C1186" s="2">
        <v>0.7</v>
      </c>
      <c r="D1186" s="46">
        <v>40</v>
      </c>
      <c r="E1186" s="280">
        <v>21.6</v>
      </c>
      <c r="F1186" s="280">
        <f>[2]!ESHOP_PRICE(E1186)</f>
        <v>24.150000000000002</v>
      </c>
    </row>
    <row r="1187" spans="1:6">
      <c r="A1187" s="49" t="s">
        <v>86</v>
      </c>
      <c r="B1187" s="3">
        <v>6</v>
      </c>
      <c r="C1187" s="2">
        <v>1</v>
      </c>
      <c r="D1187" s="46">
        <v>40</v>
      </c>
      <c r="E1187" s="280">
        <v>43.550000000000004</v>
      </c>
      <c r="F1187" s="280">
        <f>[2]!ESHOP_PRICE(E1187)</f>
        <v>47.5</v>
      </c>
    </row>
    <row r="1188" spans="1:6">
      <c r="A1188" s="49" t="s">
        <v>96</v>
      </c>
      <c r="B1188" s="3">
        <v>6</v>
      </c>
      <c r="C1188" s="2">
        <v>0.7</v>
      </c>
      <c r="D1188" s="46">
        <v>40</v>
      </c>
      <c r="E1188" s="280">
        <v>60.95</v>
      </c>
      <c r="F1188" s="280">
        <f>[2]!ESHOP_PRICE(E1188)</f>
        <v>66.25</v>
      </c>
    </row>
    <row r="1189" spans="1:6">
      <c r="A1189" s="49" t="s">
        <v>99</v>
      </c>
      <c r="B1189" s="3">
        <v>4</v>
      </c>
      <c r="C1189" s="2">
        <v>0.7</v>
      </c>
      <c r="D1189" s="46">
        <v>40</v>
      </c>
      <c r="E1189" s="280">
        <v>149.4</v>
      </c>
      <c r="F1189" s="280">
        <f>[2]!ESHOP_PRICE(E1189)</f>
        <v>158.6</v>
      </c>
    </row>
    <row r="1190" spans="1:6">
      <c r="A1190" s="49" t="s">
        <v>111</v>
      </c>
      <c r="B1190" s="3">
        <v>3</v>
      </c>
      <c r="C1190" s="2">
        <v>0.7</v>
      </c>
      <c r="D1190" s="46">
        <v>40</v>
      </c>
      <c r="E1190" s="280">
        <v>52.400000000000006</v>
      </c>
      <c r="F1190" s="280">
        <f>[2]!ESHOP_PRICE(E1190)</f>
        <v>57.699999999999996</v>
      </c>
    </row>
    <row r="1191" spans="1:6">
      <c r="A1191" s="49" t="s">
        <v>114</v>
      </c>
      <c r="B1191" s="3">
        <v>6</v>
      </c>
      <c r="C1191" s="2">
        <v>0.7</v>
      </c>
      <c r="D1191" s="46">
        <v>40</v>
      </c>
      <c r="E1191" s="280">
        <v>51.2</v>
      </c>
      <c r="F1191" s="280">
        <f>[2]!ESHOP_PRICE(E1191)</f>
        <v>56.5</v>
      </c>
    </row>
    <row r="1192" spans="1:6">
      <c r="A1192" s="49" t="s">
        <v>123</v>
      </c>
      <c r="B1192" s="3">
        <v>6</v>
      </c>
      <c r="C1192" s="2">
        <v>0.7</v>
      </c>
      <c r="D1192" s="46">
        <v>43</v>
      </c>
      <c r="E1192" s="280">
        <v>112.45</v>
      </c>
      <c r="F1192" s="280">
        <f>[2]!ESHOP_PRICE(E1192)</f>
        <v>120.2</v>
      </c>
    </row>
    <row r="1193" spans="1:6">
      <c r="A1193" s="49" t="s">
        <v>26396</v>
      </c>
      <c r="B1193" s="3">
        <v>6</v>
      </c>
      <c r="C1193" s="2">
        <v>0.7</v>
      </c>
      <c r="D1193" s="46">
        <v>61.3</v>
      </c>
      <c r="E1193" s="280">
        <v>73.850000000000009</v>
      </c>
      <c r="F1193" s="280">
        <f>[2]!ESHOP_PRICE(E1193)</f>
        <v>80.5</v>
      </c>
    </row>
    <row r="1194" spans="1:6">
      <c r="A1194" s="49" t="s">
        <v>127</v>
      </c>
      <c r="B1194" s="3">
        <v>6</v>
      </c>
      <c r="C1194" s="2">
        <v>0.7</v>
      </c>
      <c r="D1194" s="46">
        <v>60.8</v>
      </c>
      <c r="E1194" s="280">
        <v>62.800000000000004</v>
      </c>
      <c r="F1194" s="280">
        <f>[2]!ESHOP_PRICE(E1194)</f>
        <v>68.099999999999994</v>
      </c>
    </row>
    <row r="1195" spans="1:6">
      <c r="A1195" s="49" t="s">
        <v>132</v>
      </c>
      <c r="B1195" s="3">
        <v>6</v>
      </c>
      <c r="C1195" s="2">
        <v>0.7</v>
      </c>
      <c r="D1195" s="46">
        <v>58.9</v>
      </c>
      <c r="E1195" s="280">
        <v>60.2</v>
      </c>
      <c r="F1195" s="280">
        <f>[2]!ESHOP_PRICE(E1195)</f>
        <v>65.5</v>
      </c>
    </row>
    <row r="1196" spans="1:6">
      <c r="A1196" s="49" t="s">
        <v>134</v>
      </c>
      <c r="B1196" s="3">
        <v>6</v>
      </c>
      <c r="C1196" s="2">
        <v>0.7</v>
      </c>
      <c r="D1196" s="46">
        <v>48</v>
      </c>
      <c r="E1196" s="280">
        <v>45.800000000000004</v>
      </c>
      <c r="F1196" s="280">
        <f>[2]!ESHOP_PRICE(E1196)</f>
        <v>50.099999999999994</v>
      </c>
    </row>
    <row r="1197" spans="1:6">
      <c r="A1197" s="49" t="s">
        <v>137</v>
      </c>
      <c r="B1197" s="3">
        <v>3</v>
      </c>
      <c r="C1197" s="2">
        <v>0.7</v>
      </c>
      <c r="D1197" s="46">
        <v>40</v>
      </c>
      <c r="E1197" s="280">
        <v>42.050000000000004</v>
      </c>
      <c r="F1197" s="280">
        <f>[2]!ESHOP_PRICE(E1197)</f>
        <v>46</v>
      </c>
    </row>
    <row r="1198" spans="1:6">
      <c r="A1198" s="49" t="s">
        <v>257</v>
      </c>
      <c r="B1198" s="3">
        <v>6</v>
      </c>
      <c r="C1198" s="2">
        <v>0.7</v>
      </c>
      <c r="D1198" s="46">
        <v>40</v>
      </c>
      <c r="E1198" s="280">
        <v>20.100000000000001</v>
      </c>
      <c r="F1198" s="280">
        <f>[2]!ESHOP_PRICE(E1198)</f>
        <v>22.650000000000002</v>
      </c>
    </row>
    <row r="1199" spans="1:6">
      <c r="A1199" s="49" t="s">
        <v>260</v>
      </c>
      <c r="B1199" s="3">
        <v>6</v>
      </c>
      <c r="C1199" s="2">
        <v>0.7</v>
      </c>
      <c r="D1199" s="46">
        <v>40</v>
      </c>
      <c r="E1199" s="280">
        <v>22.450000000000003</v>
      </c>
      <c r="F1199" s="280">
        <f>[2]!ESHOP_PRICE(E1199)</f>
        <v>25</v>
      </c>
    </row>
    <row r="1200" spans="1:6">
      <c r="A1200" s="49" t="s">
        <v>263</v>
      </c>
      <c r="B1200" s="3">
        <v>6</v>
      </c>
      <c r="C1200" s="2">
        <v>0.7</v>
      </c>
      <c r="D1200" s="46">
        <v>40</v>
      </c>
      <c r="E1200" s="280">
        <v>20.100000000000001</v>
      </c>
      <c r="F1200" s="280">
        <f>[2]!ESHOP_PRICE(E1200)</f>
        <v>22.650000000000002</v>
      </c>
    </row>
    <row r="1201" spans="1:6">
      <c r="A1201" s="49" t="s">
        <v>289</v>
      </c>
      <c r="B1201" s="3">
        <v>6</v>
      </c>
      <c r="C1201" s="2">
        <v>0.7</v>
      </c>
      <c r="D1201" s="46">
        <v>48.9</v>
      </c>
      <c r="E1201" s="280">
        <v>55</v>
      </c>
      <c r="F1201" s="280">
        <f>[2]!ESHOP_PRICE(E1201)</f>
        <v>60.3</v>
      </c>
    </row>
    <row r="1202" spans="1:6">
      <c r="A1202" s="49" t="s">
        <v>295</v>
      </c>
      <c r="B1202" s="3">
        <v>6</v>
      </c>
      <c r="C1202" s="2">
        <v>0.5</v>
      </c>
      <c r="D1202" s="46">
        <v>50</v>
      </c>
      <c r="E1202" s="280">
        <v>95.95</v>
      </c>
      <c r="F1202" s="280">
        <f>[2]!ESHOP_PRICE(E1202)</f>
        <v>102.60000000000001</v>
      </c>
    </row>
    <row r="1203" spans="1:6">
      <c r="A1203" s="49" t="s">
        <v>298</v>
      </c>
      <c r="B1203" s="3">
        <v>6</v>
      </c>
      <c r="C1203" s="2">
        <v>0.5</v>
      </c>
      <c r="D1203" s="46">
        <v>50</v>
      </c>
      <c r="E1203" s="280">
        <v>84.350000000000009</v>
      </c>
      <c r="F1203" s="280">
        <f>[2]!ESHOP_PRICE(E1203)</f>
        <v>91</v>
      </c>
    </row>
    <row r="1204" spans="1:6">
      <c r="A1204" s="49" t="s">
        <v>303</v>
      </c>
      <c r="B1204" s="3">
        <v>6</v>
      </c>
      <c r="C1204" s="2">
        <v>0.5</v>
      </c>
      <c r="D1204" s="46">
        <v>46</v>
      </c>
      <c r="E1204" s="280">
        <v>54.25</v>
      </c>
      <c r="F1204" s="280">
        <f>[2]!ESHOP_PRICE(E1204)</f>
        <v>59.55</v>
      </c>
    </row>
    <row r="1205" spans="1:6">
      <c r="A1205" s="49" t="s">
        <v>26400</v>
      </c>
      <c r="B1205" s="3">
        <v>6</v>
      </c>
      <c r="C1205" s="2">
        <v>0.7</v>
      </c>
      <c r="D1205" s="46">
        <v>61.8</v>
      </c>
      <c r="E1205" s="280">
        <v>49.45</v>
      </c>
      <c r="F1205" s="280">
        <f>[2]!ESHOP_PRICE(E1205)</f>
        <v>53.75</v>
      </c>
    </row>
    <row r="1206" spans="1:6">
      <c r="A1206" s="49" t="s">
        <v>26485</v>
      </c>
      <c r="B1206" s="3">
        <v>6</v>
      </c>
      <c r="C1206" s="2">
        <v>0.7</v>
      </c>
      <c r="D1206" s="46">
        <v>46</v>
      </c>
      <c r="E1206" s="280">
        <v>40.1</v>
      </c>
      <c r="F1206" s="280">
        <f>[2]!ESHOP_PRICE(E1206)</f>
        <v>44.050000000000004</v>
      </c>
    </row>
    <row r="1207" spans="1:6">
      <c r="A1207" s="49" t="s">
        <v>430</v>
      </c>
      <c r="B1207" s="3">
        <v>6</v>
      </c>
      <c r="C1207" s="2">
        <v>0.7</v>
      </c>
      <c r="D1207" s="46">
        <v>40</v>
      </c>
      <c r="E1207" s="280">
        <v>25.900000000000002</v>
      </c>
      <c r="F1207" s="280">
        <f>[2]!ESHOP_PRICE(E1207)</f>
        <v>28.75</v>
      </c>
    </row>
    <row r="1208" spans="1:6">
      <c r="A1208" s="49" t="s">
        <v>26486</v>
      </c>
      <c r="B1208" s="3">
        <v>6</v>
      </c>
      <c r="C1208" s="2">
        <v>0.7</v>
      </c>
      <c r="D1208" s="46">
        <v>46</v>
      </c>
      <c r="E1208" s="280">
        <v>76.150000000000006</v>
      </c>
      <c r="F1208" s="280">
        <f>[2]!ESHOP_PRICE(E1208)</f>
        <v>82.800000000000011</v>
      </c>
    </row>
    <row r="1209" spans="1:6">
      <c r="A1209" s="49" t="s">
        <v>26487</v>
      </c>
      <c r="B1209" s="3">
        <v>6</v>
      </c>
      <c r="C1209" s="2">
        <v>0.7</v>
      </c>
      <c r="D1209" s="46">
        <v>46</v>
      </c>
      <c r="E1209" s="280">
        <v>146.30000000000001</v>
      </c>
      <c r="F1209" s="280">
        <f>[2]!ESHOP_PRICE(E1209)</f>
        <v>155.5</v>
      </c>
    </row>
    <row r="1210" spans="1:6">
      <c r="A1210" s="49" t="s">
        <v>552</v>
      </c>
      <c r="B1210" s="3">
        <v>6</v>
      </c>
      <c r="C1210" s="2">
        <v>0.7</v>
      </c>
      <c r="D1210" s="46">
        <v>46</v>
      </c>
      <c r="E1210" s="280">
        <v>47.150000000000006</v>
      </c>
      <c r="F1210" s="280">
        <f>[2]!ESHOP_PRICE(E1210)</f>
        <v>51.449999999999996</v>
      </c>
    </row>
    <row r="1211" spans="1:6">
      <c r="A1211" s="49" t="s">
        <v>555</v>
      </c>
      <c r="B1211" s="3">
        <v>6</v>
      </c>
      <c r="C1211" s="2">
        <v>0.7</v>
      </c>
      <c r="D1211" s="46">
        <v>46.2</v>
      </c>
      <c r="E1211" s="280">
        <v>268.3</v>
      </c>
      <c r="F1211" s="280">
        <f>[2]!ESHOP_PRICE(E1211)</f>
        <v>286.05</v>
      </c>
    </row>
    <row r="1212" spans="1:6">
      <c r="A1212" s="49" t="s">
        <v>558</v>
      </c>
      <c r="B1212" s="3">
        <v>6</v>
      </c>
      <c r="C1212" s="2">
        <v>0.7</v>
      </c>
      <c r="D1212" s="46">
        <v>51</v>
      </c>
      <c r="E1212" s="280">
        <v>1897.45</v>
      </c>
      <c r="F1212" s="280">
        <f>[2]!ESHOP_PRICE(E1212)</f>
        <v>1920.95</v>
      </c>
    </row>
    <row r="1213" spans="1:6">
      <c r="A1213" s="49" t="s">
        <v>561</v>
      </c>
      <c r="B1213" s="3">
        <v>1</v>
      </c>
      <c r="C1213" s="2">
        <v>0.7</v>
      </c>
      <c r="D1213" s="46">
        <v>46</v>
      </c>
      <c r="E1213" s="280">
        <v>1073.5</v>
      </c>
      <c r="F1213" s="280">
        <f>[2]!ESHOP_PRICE(E1213)</f>
        <v>1097</v>
      </c>
    </row>
    <row r="1214" spans="1:6">
      <c r="A1214" s="49" t="s">
        <v>564</v>
      </c>
      <c r="B1214" s="3">
        <v>6</v>
      </c>
      <c r="C1214" s="2">
        <v>0.7</v>
      </c>
      <c r="D1214" s="46">
        <v>47.4</v>
      </c>
      <c r="E1214" s="280">
        <v>40.25</v>
      </c>
      <c r="F1214" s="280">
        <f>[2]!ESHOP_PRICE(E1214)</f>
        <v>44.2</v>
      </c>
    </row>
    <row r="1215" spans="1:6">
      <c r="A1215" s="49" t="s">
        <v>566</v>
      </c>
      <c r="B1215" s="3">
        <v>6</v>
      </c>
      <c r="C1215" s="2">
        <v>1</v>
      </c>
      <c r="D1215" s="46">
        <v>46.6</v>
      </c>
      <c r="E1215" s="280">
        <v>62.7</v>
      </c>
      <c r="F1215" s="280">
        <f>[2]!ESHOP_PRICE(E1215)</f>
        <v>68</v>
      </c>
    </row>
    <row r="1216" spans="1:6">
      <c r="A1216" s="49" t="s">
        <v>568</v>
      </c>
      <c r="B1216" s="3">
        <v>6</v>
      </c>
      <c r="C1216" s="2">
        <v>0.7</v>
      </c>
      <c r="D1216" s="46">
        <v>46</v>
      </c>
      <c r="E1216" s="280">
        <v>219.5</v>
      </c>
      <c r="F1216" s="280">
        <f>[2]!ESHOP_PRICE(E1216)</f>
        <v>233.15</v>
      </c>
    </row>
    <row r="1217" spans="1:6">
      <c r="A1217" s="49" t="s">
        <v>571</v>
      </c>
      <c r="B1217" s="3">
        <v>6</v>
      </c>
      <c r="C1217" s="2">
        <v>0.7</v>
      </c>
      <c r="D1217" s="46">
        <v>57.1</v>
      </c>
      <c r="E1217" s="280">
        <v>82</v>
      </c>
      <c r="F1217" s="280">
        <f>[2]!ESHOP_PRICE(E1217)</f>
        <v>88.65</v>
      </c>
    </row>
    <row r="1218" spans="1:6">
      <c r="A1218" s="49" t="s">
        <v>26488</v>
      </c>
      <c r="B1218" s="3">
        <v>6</v>
      </c>
      <c r="C1218" s="2">
        <v>0.7</v>
      </c>
      <c r="D1218" s="46">
        <v>46</v>
      </c>
      <c r="E1218" s="280">
        <v>142.6</v>
      </c>
      <c r="F1218" s="280">
        <f>[2]!ESHOP_PRICE(E1218)</f>
        <v>151.79999999999998</v>
      </c>
    </row>
    <row r="1219" spans="1:6">
      <c r="A1219" s="49" t="s">
        <v>580</v>
      </c>
      <c r="B1219" s="3">
        <v>6</v>
      </c>
      <c r="C1219" s="2">
        <v>0.7</v>
      </c>
      <c r="D1219" s="46">
        <v>54.2</v>
      </c>
      <c r="E1219" s="280">
        <v>73.2</v>
      </c>
      <c r="F1219" s="280">
        <f>[2]!ESHOP_PRICE(E1219)</f>
        <v>79.850000000000009</v>
      </c>
    </row>
    <row r="1220" spans="1:6">
      <c r="A1220" s="49" t="s">
        <v>583</v>
      </c>
      <c r="B1220" s="3">
        <v>6</v>
      </c>
      <c r="C1220" s="2">
        <v>0.7</v>
      </c>
      <c r="D1220" s="46">
        <v>46</v>
      </c>
      <c r="E1220" s="280">
        <v>40.1</v>
      </c>
      <c r="F1220" s="280">
        <f>[2]!ESHOP_PRICE(E1220)</f>
        <v>44.050000000000004</v>
      </c>
    </row>
    <row r="1221" spans="1:6">
      <c r="A1221" s="49" t="s">
        <v>586</v>
      </c>
      <c r="B1221" s="3">
        <v>6</v>
      </c>
      <c r="C1221" s="2">
        <v>0.7</v>
      </c>
      <c r="D1221" s="46">
        <v>40</v>
      </c>
      <c r="E1221" s="280">
        <v>21.25</v>
      </c>
      <c r="F1221" s="280">
        <f>[2]!ESHOP_PRICE(E1221)</f>
        <v>23.8</v>
      </c>
    </row>
    <row r="1222" spans="1:6">
      <c r="A1222" s="49" t="s">
        <v>589</v>
      </c>
      <c r="B1222" s="3">
        <v>6</v>
      </c>
      <c r="C1222" s="2">
        <v>1</v>
      </c>
      <c r="D1222" s="46">
        <v>40</v>
      </c>
      <c r="E1222" s="280">
        <v>34.4</v>
      </c>
      <c r="F1222" s="280">
        <f>[2]!ESHOP_PRICE(E1222)</f>
        <v>37.6</v>
      </c>
    </row>
    <row r="1223" spans="1:6">
      <c r="A1223" s="49" t="s">
        <v>600</v>
      </c>
      <c r="B1223" s="3">
        <v>6</v>
      </c>
      <c r="C1223" s="2">
        <v>0.7</v>
      </c>
      <c r="D1223" s="46">
        <v>46</v>
      </c>
      <c r="E1223" s="280">
        <v>28.55</v>
      </c>
      <c r="F1223" s="280">
        <f>[2]!ESHOP_PRICE(E1223)</f>
        <v>31.400000000000002</v>
      </c>
    </row>
    <row r="1224" spans="1:6">
      <c r="A1224" s="49" t="s">
        <v>615</v>
      </c>
      <c r="B1224" s="3">
        <v>6</v>
      </c>
      <c r="C1224" s="2">
        <v>0.7</v>
      </c>
      <c r="D1224" s="46">
        <v>43</v>
      </c>
      <c r="E1224" s="280">
        <v>28.3</v>
      </c>
      <c r="F1224" s="280">
        <f>[2]!ESHOP_PRICE(E1224)</f>
        <v>31.150000000000002</v>
      </c>
    </row>
    <row r="1225" spans="1:6">
      <c r="A1225" s="49" t="s">
        <v>624</v>
      </c>
      <c r="B1225" s="3">
        <v>6</v>
      </c>
      <c r="C1225" s="2">
        <v>0.7</v>
      </c>
      <c r="D1225" s="46">
        <v>46</v>
      </c>
      <c r="E1225" s="280">
        <v>36.800000000000004</v>
      </c>
      <c r="F1225" s="280">
        <f>[2]!ESHOP_PRICE(E1225)</f>
        <v>40.349999999999994</v>
      </c>
    </row>
    <row r="1226" spans="1:6">
      <c r="A1226" s="49" t="s">
        <v>627</v>
      </c>
      <c r="B1226" s="3">
        <v>6</v>
      </c>
      <c r="C1226" s="2">
        <v>0.7</v>
      </c>
      <c r="D1226" s="46">
        <v>56.2</v>
      </c>
      <c r="E1226" s="280">
        <v>43.5</v>
      </c>
      <c r="F1226" s="280">
        <f>[2]!ESHOP_PRICE(E1226)</f>
        <v>47.45</v>
      </c>
    </row>
    <row r="1227" spans="1:6">
      <c r="A1227" s="49" t="s">
        <v>630</v>
      </c>
      <c r="B1227" s="3">
        <v>6</v>
      </c>
      <c r="C1227" s="2">
        <v>0.7</v>
      </c>
      <c r="D1227" s="46">
        <v>43</v>
      </c>
      <c r="E1227" s="280">
        <v>23.400000000000002</v>
      </c>
      <c r="F1227" s="280">
        <f>[2]!ESHOP_PRICE(E1227)</f>
        <v>25.95</v>
      </c>
    </row>
    <row r="1228" spans="1:6">
      <c r="A1228" s="49" t="s">
        <v>704</v>
      </c>
      <c r="B1228" s="3">
        <v>12</v>
      </c>
      <c r="C1228" s="2">
        <v>1</v>
      </c>
      <c r="D1228" s="46">
        <v>40</v>
      </c>
      <c r="E1228" s="280">
        <v>27.1</v>
      </c>
      <c r="F1228" s="280">
        <f>[2]!ESHOP_PRICE(E1228)</f>
        <v>29.950000000000003</v>
      </c>
    </row>
    <row r="1229" spans="1:6">
      <c r="A1229" s="49" t="s">
        <v>707</v>
      </c>
      <c r="B1229" s="3">
        <v>12</v>
      </c>
      <c r="C1229" s="2">
        <v>1</v>
      </c>
      <c r="D1229" s="46">
        <v>43</v>
      </c>
      <c r="E1229" s="280">
        <v>40.900000000000006</v>
      </c>
      <c r="F1229" s="280">
        <f>[2]!ESHOP_PRICE(E1229)</f>
        <v>44.85</v>
      </c>
    </row>
    <row r="1230" spans="1:6">
      <c r="A1230" s="49" t="s">
        <v>710</v>
      </c>
      <c r="B1230" s="3">
        <v>6</v>
      </c>
      <c r="C1230" s="2">
        <v>0.7</v>
      </c>
      <c r="D1230" s="46">
        <v>43</v>
      </c>
      <c r="E1230" s="280">
        <v>38.550000000000004</v>
      </c>
      <c r="F1230" s="280">
        <f>[2]!ESHOP_PRICE(E1230)</f>
        <v>42.099999999999994</v>
      </c>
    </row>
    <row r="1231" spans="1:6">
      <c r="A1231" s="49" t="s">
        <v>713</v>
      </c>
      <c r="B1231" s="3">
        <v>6</v>
      </c>
      <c r="C1231" s="2">
        <v>0.7</v>
      </c>
      <c r="D1231" s="46">
        <v>43</v>
      </c>
      <c r="E1231" s="280">
        <v>51.45</v>
      </c>
      <c r="F1231" s="280">
        <f>[2]!ESHOP_PRICE(E1231)</f>
        <v>56.75</v>
      </c>
    </row>
    <row r="1232" spans="1:6">
      <c r="A1232" s="49" t="s">
        <v>901</v>
      </c>
      <c r="B1232" s="3">
        <v>6</v>
      </c>
      <c r="C1232" s="2">
        <v>0.7</v>
      </c>
      <c r="D1232" s="46">
        <v>46</v>
      </c>
      <c r="E1232" s="280">
        <v>38.900000000000006</v>
      </c>
      <c r="F1232" s="280">
        <f>[2]!ESHOP_PRICE(E1232)</f>
        <v>42.449999999999996</v>
      </c>
    </row>
    <row r="1233" spans="1:6">
      <c r="A1233" s="49" t="s">
        <v>916</v>
      </c>
      <c r="B1233" s="3">
        <v>6</v>
      </c>
      <c r="C1233" s="2">
        <v>0.7</v>
      </c>
      <c r="D1233" s="46">
        <v>53</v>
      </c>
      <c r="E1233" s="280">
        <v>54.800000000000004</v>
      </c>
      <c r="F1233" s="280">
        <f>[2]!ESHOP_PRICE(E1233)</f>
        <v>60.099999999999994</v>
      </c>
    </row>
    <row r="1234" spans="1:6">
      <c r="A1234" s="49" t="s">
        <v>941</v>
      </c>
      <c r="B1234" s="3">
        <v>6</v>
      </c>
      <c r="C1234" s="2">
        <v>0.7</v>
      </c>
      <c r="D1234" s="46">
        <v>46</v>
      </c>
      <c r="E1234" s="280">
        <v>38.900000000000006</v>
      </c>
      <c r="F1234" s="280">
        <f>[2]!ESHOP_PRICE(E1234)</f>
        <v>42.449999999999996</v>
      </c>
    </row>
    <row r="1235" spans="1:6">
      <c r="A1235" s="49" t="s">
        <v>950</v>
      </c>
      <c r="B1235" s="3">
        <v>6</v>
      </c>
      <c r="C1235" s="2">
        <v>0.7</v>
      </c>
      <c r="D1235" s="46">
        <v>43</v>
      </c>
      <c r="E1235" s="280">
        <v>60</v>
      </c>
      <c r="F1235" s="280">
        <f>[2]!ESHOP_PRICE(E1235)</f>
        <v>65.3</v>
      </c>
    </row>
    <row r="1236" spans="1:6">
      <c r="A1236" s="49" t="s">
        <v>953</v>
      </c>
      <c r="B1236" s="3">
        <v>6</v>
      </c>
      <c r="C1236" s="2">
        <v>0.7</v>
      </c>
      <c r="D1236" s="46">
        <v>40</v>
      </c>
      <c r="E1236" s="280">
        <v>55.45</v>
      </c>
      <c r="F1236" s="280">
        <f>[2]!ESHOP_PRICE(E1236)</f>
        <v>60.75</v>
      </c>
    </row>
    <row r="1237" spans="1:6">
      <c r="A1237" s="49" t="s">
        <v>962</v>
      </c>
      <c r="B1237" s="3">
        <v>6</v>
      </c>
      <c r="C1237" s="2">
        <v>0.7</v>
      </c>
      <c r="D1237" s="46">
        <v>48.3</v>
      </c>
      <c r="E1237" s="280">
        <v>81.2</v>
      </c>
      <c r="F1237" s="280">
        <f>[2]!ESHOP_PRICE(E1237)</f>
        <v>87.850000000000009</v>
      </c>
    </row>
    <row r="1238" spans="1:6">
      <c r="A1238" s="49" t="s">
        <v>965</v>
      </c>
      <c r="B1238" s="3">
        <v>6</v>
      </c>
      <c r="C1238" s="2">
        <v>0.7</v>
      </c>
      <c r="D1238" s="46">
        <v>47.6</v>
      </c>
      <c r="E1238" s="280">
        <v>225.75</v>
      </c>
      <c r="F1238" s="280">
        <f>[2]!ESHOP_PRICE(E1238)</f>
        <v>239.4</v>
      </c>
    </row>
    <row r="1239" spans="1:6">
      <c r="A1239" s="49" t="s">
        <v>26489</v>
      </c>
      <c r="B1239" s="3">
        <v>6</v>
      </c>
      <c r="C1239" s="2">
        <v>0.7</v>
      </c>
      <c r="D1239" s="46">
        <v>46</v>
      </c>
      <c r="E1239" s="280">
        <v>43.2</v>
      </c>
      <c r="F1239" s="280">
        <f>[2]!ESHOP_PRICE(E1239)</f>
        <v>47.150000000000006</v>
      </c>
    </row>
    <row r="1240" spans="1:6">
      <c r="A1240" s="49" t="s">
        <v>1036</v>
      </c>
      <c r="B1240" s="3">
        <v>6</v>
      </c>
      <c r="C1240" s="2">
        <v>0.7</v>
      </c>
      <c r="D1240" s="46">
        <v>46</v>
      </c>
      <c r="E1240" s="280">
        <v>49.300000000000004</v>
      </c>
      <c r="F1240" s="280">
        <f>[2]!ESHOP_PRICE(E1240)</f>
        <v>53.599999999999994</v>
      </c>
    </row>
    <row r="1241" spans="1:6">
      <c r="A1241" s="49" t="s">
        <v>1107</v>
      </c>
      <c r="B1241" s="3">
        <v>6</v>
      </c>
      <c r="C1241" s="2">
        <v>1</v>
      </c>
      <c r="D1241" s="46">
        <v>43</v>
      </c>
      <c r="E1241" s="280">
        <v>45.150000000000006</v>
      </c>
      <c r="F1241" s="280">
        <f>[2]!ESHOP_PRICE(E1241)</f>
        <v>49.449999999999996</v>
      </c>
    </row>
    <row r="1242" spans="1:6">
      <c r="A1242" s="49" t="s">
        <v>1110</v>
      </c>
      <c r="B1242" s="3">
        <v>6</v>
      </c>
      <c r="C1242" s="2">
        <v>0.7</v>
      </c>
      <c r="D1242" s="46">
        <v>43</v>
      </c>
      <c r="E1242" s="280">
        <v>28.85</v>
      </c>
      <c r="F1242" s="280">
        <f>[2]!ESHOP_PRICE(E1242)</f>
        <v>31.700000000000003</v>
      </c>
    </row>
    <row r="1243" spans="1:6">
      <c r="A1243" s="49" t="s">
        <v>1113</v>
      </c>
      <c r="B1243" s="3">
        <v>6</v>
      </c>
      <c r="C1243" s="2">
        <v>0.7</v>
      </c>
      <c r="D1243" s="46">
        <v>46</v>
      </c>
      <c r="E1243" s="280">
        <v>34.300000000000004</v>
      </c>
      <c r="F1243" s="280">
        <f>[2]!ESHOP_PRICE(E1243)</f>
        <v>37.5</v>
      </c>
    </row>
    <row r="1244" spans="1:6">
      <c r="A1244" s="49" t="s">
        <v>26534</v>
      </c>
      <c r="B1244" s="3">
        <v>6</v>
      </c>
      <c r="C1244" s="2">
        <v>0.7</v>
      </c>
      <c r="D1244" s="46">
        <v>43</v>
      </c>
      <c r="E1244" s="280">
        <v>36.5</v>
      </c>
      <c r="F1244" s="280">
        <f>[2]!ESHOP_PRICE(E1244)</f>
        <v>40.049999999999997</v>
      </c>
    </row>
    <row r="1245" spans="1:6">
      <c r="A1245" s="49" t="s">
        <v>1116</v>
      </c>
      <c r="B1245" s="3">
        <v>6</v>
      </c>
      <c r="C1245" s="2">
        <v>0.7</v>
      </c>
      <c r="D1245" s="46">
        <v>46</v>
      </c>
      <c r="E1245" s="280">
        <v>37.1</v>
      </c>
      <c r="F1245" s="280">
        <f>[2]!ESHOP_PRICE(E1245)</f>
        <v>40.65</v>
      </c>
    </row>
    <row r="1246" spans="1:6">
      <c r="A1246" s="49" t="s">
        <v>26336</v>
      </c>
      <c r="B1246" s="3">
        <v>4</v>
      </c>
      <c r="C1246" s="2">
        <v>0.7</v>
      </c>
      <c r="D1246" s="46">
        <v>46</v>
      </c>
      <c r="E1246" s="280">
        <v>597.70000000000005</v>
      </c>
      <c r="F1246" s="280">
        <f>[2]!ESHOP_PRICE(E1246)</f>
        <v>621.20000000000005</v>
      </c>
    </row>
    <row r="1247" spans="1:6">
      <c r="A1247" s="49" t="s">
        <v>1125</v>
      </c>
      <c r="B1247" s="3">
        <v>2</v>
      </c>
      <c r="C1247" s="2">
        <v>0.7</v>
      </c>
      <c r="D1247" s="46">
        <v>46</v>
      </c>
      <c r="E1247" s="280">
        <v>573.30000000000007</v>
      </c>
      <c r="F1247" s="280">
        <f>[2]!ESHOP_PRICE(E1247)</f>
        <v>596.79999999999995</v>
      </c>
    </row>
    <row r="1248" spans="1:6">
      <c r="A1248" s="49" t="s">
        <v>1128</v>
      </c>
      <c r="B1248" s="3">
        <v>6</v>
      </c>
      <c r="C1248" s="2">
        <v>1</v>
      </c>
      <c r="D1248" s="46">
        <v>46</v>
      </c>
      <c r="E1248" s="280">
        <v>44.35</v>
      </c>
      <c r="F1248" s="280">
        <f>[2]!ESHOP_PRICE(E1248)</f>
        <v>48.300000000000004</v>
      </c>
    </row>
    <row r="1249" spans="1:6">
      <c r="A1249" s="49" t="s">
        <v>26387</v>
      </c>
      <c r="B1249" s="3">
        <v>6</v>
      </c>
      <c r="C1249" s="2">
        <v>1</v>
      </c>
      <c r="D1249" s="46">
        <v>46</v>
      </c>
      <c r="E1249" s="280">
        <v>38.25</v>
      </c>
      <c r="F1249" s="280">
        <f>[2]!ESHOP_PRICE(E1249)</f>
        <v>41.8</v>
      </c>
    </row>
    <row r="1250" spans="1:6">
      <c r="A1250" s="49" t="s">
        <v>26404</v>
      </c>
      <c r="B1250" s="3">
        <v>6</v>
      </c>
      <c r="C1250" s="2">
        <v>0.7</v>
      </c>
      <c r="D1250" s="46">
        <v>52.8</v>
      </c>
      <c r="E1250" s="280">
        <v>47.45</v>
      </c>
      <c r="F1250" s="280">
        <f>[2]!ESHOP_PRICE(E1250)</f>
        <v>51.75</v>
      </c>
    </row>
    <row r="1251" spans="1:6">
      <c r="A1251" s="49" t="s">
        <v>1131</v>
      </c>
      <c r="B1251" s="3">
        <v>6</v>
      </c>
      <c r="C1251" s="2">
        <v>0.7</v>
      </c>
      <c r="D1251" s="46">
        <v>43</v>
      </c>
      <c r="E1251" s="280">
        <v>35.6</v>
      </c>
      <c r="F1251" s="280">
        <f>[2]!ESHOP_PRICE(E1251)</f>
        <v>39.15</v>
      </c>
    </row>
    <row r="1252" spans="1:6">
      <c r="A1252" s="49" t="s">
        <v>26337</v>
      </c>
      <c r="B1252" s="3">
        <v>3</v>
      </c>
      <c r="C1252" s="2">
        <v>0.7</v>
      </c>
      <c r="D1252" s="46">
        <v>43</v>
      </c>
      <c r="E1252" s="280">
        <v>139.9</v>
      </c>
      <c r="F1252" s="280">
        <f>[2]!ESHOP_PRICE(E1252)</f>
        <v>149.1</v>
      </c>
    </row>
    <row r="1253" spans="1:6">
      <c r="A1253" s="49" t="s">
        <v>1686</v>
      </c>
      <c r="B1253" s="3">
        <v>6</v>
      </c>
      <c r="C1253" s="2">
        <v>0.7</v>
      </c>
      <c r="D1253" s="46">
        <v>40</v>
      </c>
      <c r="E1253" s="280">
        <v>30.450000000000003</v>
      </c>
      <c r="F1253" s="280">
        <f>[2]!ESHOP_PRICE(E1253)</f>
        <v>33.65</v>
      </c>
    </row>
    <row r="1254" spans="1:6">
      <c r="A1254" s="49" t="s">
        <v>1689</v>
      </c>
      <c r="B1254" s="3">
        <v>6</v>
      </c>
      <c r="C1254" s="2">
        <v>0.7</v>
      </c>
      <c r="D1254" s="46">
        <v>43</v>
      </c>
      <c r="E1254" s="280">
        <v>68.55</v>
      </c>
      <c r="F1254" s="280">
        <f>[2]!ESHOP_PRICE(E1254)</f>
        <v>73.849999999999994</v>
      </c>
    </row>
    <row r="1255" spans="1:6">
      <c r="A1255" s="49" t="s">
        <v>26388</v>
      </c>
      <c r="B1255" s="3">
        <v>6</v>
      </c>
      <c r="C1255" s="2">
        <v>1</v>
      </c>
      <c r="D1255" s="46">
        <v>43</v>
      </c>
      <c r="E1255" s="280">
        <v>64.7</v>
      </c>
      <c r="F1255" s="280">
        <f>[2]!ESHOP_PRICE(E1255)</f>
        <v>70</v>
      </c>
    </row>
    <row r="1256" spans="1:6">
      <c r="A1256" s="49" t="s">
        <v>1692</v>
      </c>
      <c r="B1256" s="3">
        <v>6</v>
      </c>
      <c r="C1256" s="2">
        <v>0.7</v>
      </c>
      <c r="D1256" s="46">
        <v>43</v>
      </c>
      <c r="E1256" s="280">
        <v>60.6</v>
      </c>
      <c r="F1256" s="280">
        <f>[2]!ESHOP_PRICE(E1256)</f>
        <v>65.900000000000006</v>
      </c>
    </row>
    <row r="1257" spans="1:6">
      <c r="A1257" s="49" t="s">
        <v>1695</v>
      </c>
      <c r="B1257" s="3">
        <v>6</v>
      </c>
      <c r="C1257" s="2">
        <v>0.7</v>
      </c>
      <c r="D1257" s="46">
        <v>43</v>
      </c>
      <c r="E1257" s="280">
        <v>97.2</v>
      </c>
      <c r="F1257" s="280">
        <f>[2]!ESHOP_PRICE(E1257)</f>
        <v>103.85000000000001</v>
      </c>
    </row>
    <row r="1258" spans="1:6">
      <c r="A1258" s="49" t="s">
        <v>1779</v>
      </c>
      <c r="B1258" s="3">
        <v>6</v>
      </c>
      <c r="C1258" s="2">
        <v>0.7</v>
      </c>
      <c r="D1258" s="46">
        <v>50</v>
      </c>
      <c r="E1258" s="280">
        <v>50.25</v>
      </c>
      <c r="F1258" s="280">
        <f>[2]!ESHOP_PRICE(E1258)</f>
        <v>55.55</v>
      </c>
    </row>
    <row r="1259" spans="1:6">
      <c r="A1259" s="49" t="s">
        <v>26412</v>
      </c>
      <c r="B1259" s="3">
        <v>6</v>
      </c>
      <c r="C1259" s="2">
        <v>0.7</v>
      </c>
      <c r="D1259" s="46">
        <v>59.2</v>
      </c>
      <c r="E1259" s="280">
        <v>140.15</v>
      </c>
      <c r="F1259" s="280">
        <f>[2]!ESHOP_PRICE(E1259)</f>
        <v>149.35</v>
      </c>
    </row>
    <row r="1260" spans="1:6">
      <c r="A1260" s="49" t="s">
        <v>1782</v>
      </c>
      <c r="B1260" s="3">
        <v>6</v>
      </c>
      <c r="C1260" s="2">
        <v>0.7</v>
      </c>
      <c r="D1260" s="46">
        <v>50</v>
      </c>
      <c r="E1260" s="280">
        <v>48.45</v>
      </c>
      <c r="F1260" s="280">
        <f>[2]!ESHOP_PRICE(E1260)</f>
        <v>52.75</v>
      </c>
    </row>
    <row r="1261" spans="1:6">
      <c r="A1261" s="49" t="s">
        <v>1785</v>
      </c>
      <c r="B1261" s="3">
        <v>6</v>
      </c>
      <c r="C1261" s="2">
        <v>0.7</v>
      </c>
      <c r="D1261" s="46">
        <v>50</v>
      </c>
      <c r="E1261" s="280">
        <v>58.2</v>
      </c>
      <c r="F1261" s="280">
        <f>[2]!ESHOP_PRICE(E1261)</f>
        <v>63.5</v>
      </c>
    </row>
    <row r="1262" spans="1:6">
      <c r="A1262" s="49" t="s">
        <v>1788</v>
      </c>
      <c r="B1262" s="3">
        <v>6</v>
      </c>
      <c r="C1262" s="2">
        <v>0.7</v>
      </c>
      <c r="D1262" s="46">
        <v>50</v>
      </c>
      <c r="E1262" s="280">
        <v>44.150000000000006</v>
      </c>
      <c r="F1262" s="280">
        <f>[2]!ESHOP_PRICE(E1262)</f>
        <v>48.1</v>
      </c>
    </row>
    <row r="1263" spans="1:6">
      <c r="A1263" s="49" t="s">
        <v>1854</v>
      </c>
      <c r="B1263" s="3">
        <v>6</v>
      </c>
      <c r="C1263" s="2">
        <v>0.7</v>
      </c>
      <c r="D1263" s="46">
        <v>46.3</v>
      </c>
      <c r="E1263" s="280">
        <v>46.900000000000006</v>
      </c>
      <c r="F1263" s="280">
        <f>[2]!ESHOP_PRICE(E1263)</f>
        <v>51.199999999999996</v>
      </c>
    </row>
    <row r="1264" spans="1:6">
      <c r="A1264" s="49" t="s">
        <v>26339</v>
      </c>
      <c r="B1264" s="3">
        <v>1</v>
      </c>
      <c r="C1264" s="2">
        <v>0.7</v>
      </c>
      <c r="D1264" s="46">
        <v>41.9</v>
      </c>
      <c r="E1264" s="280">
        <v>3415.5</v>
      </c>
      <c r="F1264" s="280">
        <f>[2]!ESHOP_PRICE(E1264)</f>
        <v>3439</v>
      </c>
    </row>
    <row r="1265" spans="1:6">
      <c r="A1265" s="49" t="s">
        <v>1857</v>
      </c>
      <c r="B1265" s="3">
        <v>6</v>
      </c>
      <c r="C1265" s="2">
        <v>1</v>
      </c>
      <c r="D1265" s="46">
        <v>50</v>
      </c>
      <c r="E1265" s="280">
        <v>50.300000000000004</v>
      </c>
      <c r="F1265" s="280">
        <f>[2]!ESHOP_PRICE(E1265)</f>
        <v>55.599999999999994</v>
      </c>
    </row>
    <row r="1266" spans="1:6">
      <c r="A1266" s="49" t="s">
        <v>1866</v>
      </c>
      <c r="B1266" s="3">
        <v>6</v>
      </c>
      <c r="C1266" s="2">
        <v>0.7</v>
      </c>
      <c r="D1266" s="46">
        <v>46.3</v>
      </c>
      <c r="E1266" s="280">
        <v>41.7</v>
      </c>
      <c r="F1266" s="280">
        <f>[2]!ESHOP_PRICE(E1266)</f>
        <v>45.650000000000006</v>
      </c>
    </row>
    <row r="1267" spans="1:6">
      <c r="A1267" s="49" t="s">
        <v>1868</v>
      </c>
      <c r="B1267" s="3">
        <v>6</v>
      </c>
      <c r="C1267" s="2">
        <v>0.7</v>
      </c>
      <c r="D1267" s="46">
        <v>40</v>
      </c>
      <c r="E1267" s="280">
        <v>25.3</v>
      </c>
      <c r="F1267" s="280">
        <f>[2]!ESHOP_PRICE(E1267)</f>
        <v>28.150000000000002</v>
      </c>
    </row>
    <row r="1268" spans="1:6">
      <c r="A1268" s="49" t="s">
        <v>1878</v>
      </c>
      <c r="B1268" s="3">
        <v>6</v>
      </c>
      <c r="C1268" s="2">
        <v>0.7</v>
      </c>
      <c r="D1268" s="46">
        <v>40</v>
      </c>
      <c r="E1268" s="280">
        <v>16.75</v>
      </c>
      <c r="F1268" s="280">
        <f>[2]!ESHOP_PRICE(E1268)</f>
        <v>18.8</v>
      </c>
    </row>
    <row r="1269" spans="1:6">
      <c r="A1269" s="49" t="s">
        <v>1881</v>
      </c>
      <c r="B1269" s="3">
        <v>6</v>
      </c>
      <c r="C1269" s="2">
        <v>0.7</v>
      </c>
      <c r="D1269" s="46">
        <v>40</v>
      </c>
      <c r="E1269" s="280">
        <v>17.650000000000002</v>
      </c>
      <c r="F1269" s="280">
        <f>[2]!ESHOP_PRICE(E1269)</f>
        <v>19.849999999999998</v>
      </c>
    </row>
    <row r="1270" spans="1:6">
      <c r="A1270" s="49" t="s">
        <v>26340</v>
      </c>
      <c r="B1270" s="3">
        <v>3</v>
      </c>
      <c r="C1270" s="2">
        <v>0.7</v>
      </c>
      <c r="D1270" s="46">
        <v>48.2</v>
      </c>
      <c r="E1270" s="280">
        <v>207.5</v>
      </c>
      <c r="F1270" s="280">
        <f>[2]!ESHOP_PRICE(E1270)</f>
        <v>221.15</v>
      </c>
    </row>
    <row r="1271" spans="1:6">
      <c r="A1271" s="49" t="s">
        <v>1902</v>
      </c>
      <c r="B1271" s="3">
        <v>6</v>
      </c>
      <c r="C1271" s="2">
        <v>0.7</v>
      </c>
      <c r="D1271" s="46">
        <v>40</v>
      </c>
      <c r="E1271" s="280">
        <v>14.9</v>
      </c>
      <c r="F1271" s="280">
        <f>[2]!ESHOP_PRICE(E1271)</f>
        <v>16.75</v>
      </c>
    </row>
    <row r="1272" spans="1:6">
      <c r="A1272" s="49" t="s">
        <v>1908</v>
      </c>
      <c r="B1272" s="3">
        <v>6</v>
      </c>
      <c r="C1272" s="2">
        <v>0.7</v>
      </c>
      <c r="D1272" s="46">
        <v>40</v>
      </c>
      <c r="E1272" s="280">
        <v>57.300000000000004</v>
      </c>
      <c r="F1272" s="280">
        <f>[2]!ESHOP_PRICE(E1272)</f>
        <v>62.599999999999994</v>
      </c>
    </row>
    <row r="1273" spans="1:6">
      <c r="A1273" s="49" t="s">
        <v>2052</v>
      </c>
      <c r="B1273" s="3">
        <v>6</v>
      </c>
      <c r="C1273" s="2">
        <v>1</v>
      </c>
      <c r="D1273" s="46">
        <v>43</v>
      </c>
      <c r="E1273" s="280">
        <v>59.2</v>
      </c>
      <c r="F1273" s="280">
        <f>[2]!ESHOP_PRICE(E1273)</f>
        <v>64.5</v>
      </c>
    </row>
    <row r="1274" spans="1:6">
      <c r="A1274" s="49" t="s">
        <v>2061</v>
      </c>
      <c r="B1274" s="3">
        <v>6</v>
      </c>
      <c r="C1274" s="2">
        <v>0.7</v>
      </c>
      <c r="D1274" s="46">
        <v>43</v>
      </c>
      <c r="E1274" s="280">
        <v>54.45</v>
      </c>
      <c r="F1274" s="280">
        <f>[2]!ESHOP_PRICE(E1274)</f>
        <v>59.75</v>
      </c>
    </row>
    <row r="1275" spans="1:6">
      <c r="A1275" s="49" t="s">
        <v>2064</v>
      </c>
      <c r="B1275" s="3">
        <v>6</v>
      </c>
      <c r="C1275" s="2">
        <v>0.7</v>
      </c>
      <c r="D1275" s="46">
        <v>43</v>
      </c>
      <c r="E1275" s="280">
        <v>40.5</v>
      </c>
      <c r="F1275" s="280">
        <f>[2]!ESHOP_PRICE(E1275)</f>
        <v>44.45</v>
      </c>
    </row>
    <row r="1276" spans="1:6">
      <c r="A1276" s="49" t="s">
        <v>26414</v>
      </c>
      <c r="B1276" s="3">
        <v>6</v>
      </c>
      <c r="C1276" s="2">
        <v>0.7</v>
      </c>
      <c r="D1276" s="46">
        <v>48</v>
      </c>
      <c r="E1276" s="280">
        <v>119</v>
      </c>
      <c r="F1276" s="280">
        <f>[2]!ESHOP_PRICE(E1276)</f>
        <v>126.75</v>
      </c>
    </row>
    <row r="1277" spans="1:6">
      <c r="A1277" s="49" t="s">
        <v>2073</v>
      </c>
      <c r="B1277" s="3">
        <v>6</v>
      </c>
      <c r="C1277" s="2">
        <v>0.7</v>
      </c>
      <c r="D1277" s="46">
        <v>58.1</v>
      </c>
      <c r="E1277" s="280">
        <v>360.85</v>
      </c>
      <c r="F1277" s="280">
        <f>[2]!ESHOP_PRICE(E1277)</f>
        <v>384.35</v>
      </c>
    </row>
    <row r="1278" spans="1:6">
      <c r="A1278" s="49" t="s">
        <v>2130</v>
      </c>
      <c r="B1278" s="3">
        <v>6</v>
      </c>
      <c r="C1278" s="2">
        <v>0.7</v>
      </c>
      <c r="D1278" s="46">
        <v>55.5</v>
      </c>
      <c r="E1278" s="280">
        <v>113.55000000000001</v>
      </c>
      <c r="F1278" s="280">
        <f>[2]!ESHOP_PRICE(E1278)</f>
        <v>121.3</v>
      </c>
    </row>
    <row r="1279" spans="1:6">
      <c r="A1279" s="49" t="s">
        <v>2141</v>
      </c>
      <c r="B1279" s="3">
        <v>6</v>
      </c>
      <c r="C1279" s="2">
        <v>0.7</v>
      </c>
      <c r="D1279" s="46">
        <v>40</v>
      </c>
      <c r="E1279" s="280">
        <v>32.550000000000004</v>
      </c>
      <c r="F1279" s="280">
        <f>[2]!ESHOP_PRICE(E1279)</f>
        <v>35.75</v>
      </c>
    </row>
    <row r="1280" spans="1:6">
      <c r="A1280" s="49" t="s">
        <v>2144</v>
      </c>
      <c r="B1280" s="3">
        <v>6</v>
      </c>
      <c r="C1280" s="2">
        <v>0.7</v>
      </c>
      <c r="D1280" s="46">
        <v>40</v>
      </c>
      <c r="E1280" s="280">
        <v>32.15</v>
      </c>
      <c r="F1280" s="280">
        <f>[2]!ESHOP_PRICE(E1280)</f>
        <v>35.35</v>
      </c>
    </row>
    <row r="1281" spans="1:6">
      <c r="A1281" s="49" t="s">
        <v>2188</v>
      </c>
      <c r="B1281" s="3">
        <v>6</v>
      </c>
      <c r="C1281" s="2">
        <v>0.7</v>
      </c>
      <c r="D1281" s="46">
        <v>46</v>
      </c>
      <c r="E1281" s="280">
        <v>42.5</v>
      </c>
      <c r="F1281" s="280">
        <f>[2]!ESHOP_PRICE(E1281)</f>
        <v>46.45</v>
      </c>
    </row>
    <row r="1282" spans="1:6">
      <c r="A1282" s="49" t="s">
        <v>2523</v>
      </c>
      <c r="B1282" s="3">
        <v>6</v>
      </c>
      <c r="C1282" s="2">
        <v>0.7</v>
      </c>
      <c r="D1282" s="46">
        <v>46</v>
      </c>
      <c r="E1282" s="280">
        <v>40.75</v>
      </c>
      <c r="F1282" s="280">
        <f>[2]!ESHOP_PRICE(E1282)</f>
        <v>44.7</v>
      </c>
    </row>
    <row r="1283" spans="1:6">
      <c r="A1283" s="49" t="s">
        <v>2609</v>
      </c>
      <c r="B1283" s="3">
        <v>6</v>
      </c>
      <c r="C1283" s="2">
        <v>0.7</v>
      </c>
      <c r="D1283" s="46">
        <v>40</v>
      </c>
      <c r="E1283" s="280">
        <v>45.400000000000006</v>
      </c>
      <c r="F1283" s="280">
        <f>[2]!ESHOP_PRICE(E1283)</f>
        <v>49.699999999999996</v>
      </c>
    </row>
    <row r="1284" spans="1:6">
      <c r="A1284" s="49" t="s">
        <v>2612</v>
      </c>
      <c r="B1284" s="3">
        <v>6</v>
      </c>
      <c r="C1284" s="2">
        <v>0.7</v>
      </c>
      <c r="D1284" s="46">
        <v>43</v>
      </c>
      <c r="E1284" s="280">
        <v>30.400000000000002</v>
      </c>
      <c r="F1284" s="280">
        <f>[2]!ESHOP_PRICE(E1284)</f>
        <v>33.6</v>
      </c>
    </row>
    <row r="1285" spans="1:6">
      <c r="A1285" s="49" t="s">
        <v>2621</v>
      </c>
      <c r="B1285" s="3">
        <v>6</v>
      </c>
      <c r="C1285" s="2">
        <v>0.7</v>
      </c>
      <c r="D1285" s="46">
        <v>52.5</v>
      </c>
      <c r="E1285" s="280">
        <v>65.75</v>
      </c>
      <c r="F1285" s="280">
        <f>[2]!ESHOP_PRICE(E1285)</f>
        <v>71.05</v>
      </c>
    </row>
    <row r="1286" spans="1:6">
      <c r="A1286" s="49" t="s">
        <v>2624</v>
      </c>
      <c r="B1286" s="3">
        <v>6</v>
      </c>
      <c r="C1286" s="2">
        <v>0.7</v>
      </c>
      <c r="D1286" s="46">
        <v>53</v>
      </c>
      <c r="E1286" s="280">
        <v>64.55</v>
      </c>
      <c r="F1286" s="280">
        <f>[2]!ESHOP_PRICE(E1286)</f>
        <v>69.849999999999994</v>
      </c>
    </row>
    <row r="1287" spans="1:6">
      <c r="A1287" s="49" t="s">
        <v>2627</v>
      </c>
      <c r="B1287" s="3">
        <v>6</v>
      </c>
      <c r="C1287" s="2">
        <v>0.7</v>
      </c>
      <c r="D1287" s="46">
        <v>54.5</v>
      </c>
      <c r="E1287" s="280">
        <v>61.650000000000006</v>
      </c>
      <c r="F1287" s="280">
        <f>[2]!ESHOP_PRICE(E1287)</f>
        <v>66.95</v>
      </c>
    </row>
    <row r="1288" spans="1:6">
      <c r="A1288" s="49" t="s">
        <v>2630</v>
      </c>
      <c r="B1288" s="3">
        <v>6</v>
      </c>
      <c r="C1288" s="2">
        <v>0.7</v>
      </c>
      <c r="D1288" s="46">
        <v>55.5</v>
      </c>
      <c r="E1288" s="280">
        <v>58.650000000000006</v>
      </c>
      <c r="F1288" s="280">
        <f>[2]!ESHOP_PRICE(E1288)</f>
        <v>63.949999999999996</v>
      </c>
    </row>
    <row r="1289" spans="1:6">
      <c r="A1289" s="49" t="s">
        <v>2633</v>
      </c>
      <c r="B1289" s="3">
        <v>6</v>
      </c>
      <c r="C1289" s="2">
        <v>0.7</v>
      </c>
      <c r="D1289" s="46">
        <v>54</v>
      </c>
      <c r="E1289" s="280">
        <v>58.550000000000004</v>
      </c>
      <c r="F1289" s="280">
        <f>[2]!ESHOP_PRICE(E1289)</f>
        <v>63.849999999999994</v>
      </c>
    </row>
    <row r="1290" spans="1:6">
      <c r="A1290" s="49" t="s">
        <v>26417</v>
      </c>
      <c r="B1290" s="3">
        <v>6</v>
      </c>
      <c r="C1290" s="2">
        <v>0.7</v>
      </c>
      <c r="D1290" s="46">
        <v>56.5</v>
      </c>
      <c r="E1290" s="280">
        <v>58.75</v>
      </c>
      <c r="F1290" s="280">
        <f>[2]!ESHOP_PRICE(E1290)</f>
        <v>64.05</v>
      </c>
    </row>
    <row r="1291" spans="1:6">
      <c r="A1291" s="49" t="s">
        <v>2791</v>
      </c>
      <c r="B1291" s="3">
        <v>6</v>
      </c>
      <c r="C1291" s="2">
        <v>0.7</v>
      </c>
      <c r="D1291" s="46">
        <v>40</v>
      </c>
      <c r="E1291" s="280">
        <v>34</v>
      </c>
      <c r="F1291" s="280">
        <f>[2]!ESHOP_PRICE(E1291)</f>
        <v>37.200000000000003</v>
      </c>
    </row>
    <row r="1292" spans="1:6">
      <c r="A1292" s="49" t="s">
        <v>2794</v>
      </c>
      <c r="B1292" s="3">
        <v>6</v>
      </c>
      <c r="C1292" s="2">
        <v>0.7</v>
      </c>
      <c r="D1292" s="46">
        <v>46</v>
      </c>
      <c r="E1292" s="280">
        <v>36.4</v>
      </c>
      <c r="F1292" s="280">
        <f>[2]!ESHOP_PRICE(E1292)</f>
        <v>39.949999999999996</v>
      </c>
    </row>
    <row r="1293" spans="1:6">
      <c r="A1293" s="49" t="s">
        <v>2799</v>
      </c>
      <c r="B1293" s="3">
        <v>6</v>
      </c>
      <c r="C1293" s="2">
        <v>0.7</v>
      </c>
      <c r="D1293" s="46">
        <v>46</v>
      </c>
      <c r="E1293" s="280">
        <v>42.300000000000004</v>
      </c>
      <c r="F1293" s="280">
        <f>[2]!ESHOP_PRICE(E1293)</f>
        <v>46.25</v>
      </c>
    </row>
    <row r="1294" spans="1:6">
      <c r="A1294" s="49" t="s">
        <v>2802</v>
      </c>
      <c r="B1294" s="3">
        <v>6</v>
      </c>
      <c r="C1294" s="2">
        <v>0.7</v>
      </c>
      <c r="D1294" s="46">
        <v>46</v>
      </c>
      <c r="E1294" s="280">
        <v>85.300000000000011</v>
      </c>
      <c r="F1294" s="280">
        <f>[2]!ESHOP_PRICE(E1294)</f>
        <v>91.95</v>
      </c>
    </row>
    <row r="1295" spans="1:6">
      <c r="A1295" s="49" t="s">
        <v>2867</v>
      </c>
      <c r="B1295" s="3">
        <v>6</v>
      </c>
      <c r="C1295" s="2">
        <v>0.7</v>
      </c>
      <c r="D1295" s="46">
        <v>43</v>
      </c>
      <c r="E1295" s="280">
        <v>38.050000000000004</v>
      </c>
      <c r="F1295" s="280">
        <f>[2]!ESHOP_PRICE(E1295)</f>
        <v>41.599999999999994</v>
      </c>
    </row>
    <row r="1296" spans="1:6">
      <c r="A1296" s="49" t="s">
        <v>2871</v>
      </c>
      <c r="B1296" s="3">
        <v>6</v>
      </c>
      <c r="C1296" s="2">
        <v>0.7</v>
      </c>
      <c r="D1296" s="46">
        <v>43</v>
      </c>
      <c r="E1296" s="280">
        <v>58.800000000000004</v>
      </c>
      <c r="F1296" s="280">
        <f>[2]!ESHOP_PRICE(E1296)</f>
        <v>64.099999999999994</v>
      </c>
    </row>
    <row r="1297" spans="1:6">
      <c r="A1297" s="49" t="s">
        <v>2874</v>
      </c>
      <c r="B1297" s="3">
        <v>6</v>
      </c>
      <c r="C1297" s="2">
        <v>0.7</v>
      </c>
      <c r="D1297" s="46">
        <v>43</v>
      </c>
      <c r="E1297" s="280">
        <v>36.35</v>
      </c>
      <c r="F1297" s="280">
        <f>[2]!ESHOP_PRICE(E1297)</f>
        <v>39.9</v>
      </c>
    </row>
    <row r="1298" spans="1:6">
      <c r="A1298" s="49" t="s">
        <v>2891</v>
      </c>
      <c r="B1298" s="3">
        <v>6</v>
      </c>
      <c r="C1298" s="2">
        <v>0.5</v>
      </c>
      <c r="D1298" s="46">
        <v>49.1</v>
      </c>
      <c r="E1298" s="280">
        <v>139.20000000000002</v>
      </c>
      <c r="F1298" s="280">
        <f>[2]!ESHOP_PRICE(E1298)</f>
        <v>148.39999999999998</v>
      </c>
    </row>
    <row r="1299" spans="1:6">
      <c r="A1299" s="49" t="s">
        <v>2894</v>
      </c>
      <c r="B1299" s="3">
        <v>6</v>
      </c>
      <c r="C1299" s="2">
        <v>0.5</v>
      </c>
      <c r="D1299" s="46">
        <v>55</v>
      </c>
      <c r="E1299" s="280">
        <v>77.350000000000009</v>
      </c>
      <c r="F1299" s="280">
        <f>[2]!ESHOP_PRICE(E1299)</f>
        <v>84</v>
      </c>
    </row>
    <row r="1300" spans="1:6">
      <c r="A1300" s="49" t="s">
        <v>26419</v>
      </c>
      <c r="B1300" s="3">
        <v>6</v>
      </c>
      <c r="C1300" s="2">
        <v>0.7</v>
      </c>
      <c r="D1300" s="46">
        <v>47.8</v>
      </c>
      <c r="E1300" s="280">
        <v>42.150000000000006</v>
      </c>
      <c r="F1300" s="280">
        <f>[2]!ESHOP_PRICE(E1300)</f>
        <v>46.1</v>
      </c>
    </row>
    <row r="1301" spans="1:6">
      <c r="A1301" s="49" t="s">
        <v>3082</v>
      </c>
      <c r="B1301" s="3">
        <v>6</v>
      </c>
      <c r="C1301" s="2">
        <v>0.7</v>
      </c>
      <c r="D1301" s="46">
        <v>46.3</v>
      </c>
      <c r="E1301" s="280">
        <v>39.550000000000004</v>
      </c>
      <c r="F1301" s="280">
        <f>[2]!ESHOP_PRICE(E1301)</f>
        <v>43.099999999999994</v>
      </c>
    </row>
    <row r="1302" spans="1:6">
      <c r="A1302" s="49" t="s">
        <v>3085</v>
      </c>
      <c r="B1302" s="3">
        <v>6</v>
      </c>
      <c r="C1302" s="2">
        <v>0.7</v>
      </c>
      <c r="D1302" s="46">
        <v>40</v>
      </c>
      <c r="E1302" s="280">
        <v>21.900000000000002</v>
      </c>
      <c r="F1302" s="280">
        <f>[2]!ESHOP_PRICE(E1302)</f>
        <v>24.45</v>
      </c>
    </row>
    <row r="1303" spans="1:6">
      <c r="A1303" s="49" t="s">
        <v>3160</v>
      </c>
      <c r="B1303" s="3">
        <v>6</v>
      </c>
      <c r="C1303" s="2">
        <v>0.7</v>
      </c>
      <c r="D1303" s="46">
        <v>40</v>
      </c>
      <c r="E1303" s="280">
        <v>70.100000000000009</v>
      </c>
      <c r="F1303" s="280">
        <f>[2]!ESHOP_PRICE(E1303)</f>
        <v>76.75</v>
      </c>
    </row>
    <row r="1304" spans="1:6">
      <c r="A1304" s="49" t="s">
        <v>3169</v>
      </c>
      <c r="B1304" s="3">
        <v>6</v>
      </c>
      <c r="C1304" s="2">
        <v>0.7</v>
      </c>
      <c r="D1304" s="46">
        <v>40</v>
      </c>
      <c r="E1304" s="280">
        <v>17.95</v>
      </c>
      <c r="F1304" s="280">
        <f>[2]!ESHOP_PRICE(E1304)</f>
        <v>20.149999999999999</v>
      </c>
    </row>
    <row r="1305" spans="1:6">
      <c r="A1305" s="49" t="s">
        <v>3485</v>
      </c>
      <c r="B1305" s="3">
        <v>6</v>
      </c>
      <c r="C1305" s="2">
        <v>0.7</v>
      </c>
      <c r="D1305" s="46">
        <v>40</v>
      </c>
      <c r="E1305" s="280">
        <v>39</v>
      </c>
      <c r="F1305" s="280">
        <f>[2]!ESHOP_PRICE(E1305)</f>
        <v>42.55</v>
      </c>
    </row>
    <row r="1306" spans="1:6">
      <c r="A1306" s="49" t="s">
        <v>3488</v>
      </c>
      <c r="B1306" s="3">
        <v>6</v>
      </c>
      <c r="C1306" s="2">
        <v>0.7</v>
      </c>
      <c r="D1306" s="46">
        <v>54.8</v>
      </c>
      <c r="E1306" s="280">
        <v>305.65000000000003</v>
      </c>
      <c r="F1306" s="280">
        <f>[2]!ESHOP_PRICE(E1306)</f>
        <v>323.39999999999998</v>
      </c>
    </row>
    <row r="1307" spans="1:6">
      <c r="A1307" s="49" t="s">
        <v>26490</v>
      </c>
      <c r="B1307" s="3">
        <v>6</v>
      </c>
      <c r="C1307" s="2">
        <v>0.7</v>
      </c>
      <c r="D1307" s="46">
        <v>46</v>
      </c>
      <c r="E1307" s="280">
        <v>56</v>
      </c>
      <c r="F1307" s="280">
        <f>[2]!ESHOP_PRICE(E1307)</f>
        <v>61.3</v>
      </c>
    </row>
    <row r="1308" spans="1:6">
      <c r="A1308" s="49" t="s">
        <v>3744</v>
      </c>
      <c r="B1308" s="3">
        <v>6</v>
      </c>
      <c r="C1308" s="2">
        <v>0.7</v>
      </c>
      <c r="D1308" s="46">
        <v>40</v>
      </c>
      <c r="E1308" s="280">
        <v>35.9</v>
      </c>
      <c r="F1308" s="280">
        <f>[2]!ESHOP_PRICE(E1308)</f>
        <v>39.449999999999996</v>
      </c>
    </row>
    <row r="1309" spans="1:6">
      <c r="A1309" s="49" t="s">
        <v>26432</v>
      </c>
      <c r="B1309" s="3">
        <v>6</v>
      </c>
      <c r="C1309" s="2">
        <v>0.7</v>
      </c>
      <c r="D1309" s="46">
        <v>46.4</v>
      </c>
      <c r="E1309" s="280">
        <v>63.95</v>
      </c>
      <c r="F1309" s="280">
        <f>[2]!ESHOP_PRICE(E1309)</f>
        <v>69.25</v>
      </c>
    </row>
    <row r="1310" spans="1:6">
      <c r="A1310" s="49" t="s">
        <v>3747</v>
      </c>
      <c r="B1310" s="3">
        <v>6</v>
      </c>
      <c r="C1310" s="2">
        <v>0.7</v>
      </c>
      <c r="D1310" s="46">
        <v>46.8</v>
      </c>
      <c r="E1310" s="280">
        <v>158.55000000000001</v>
      </c>
      <c r="F1310" s="280">
        <f>[2]!ESHOP_PRICE(E1310)</f>
        <v>169.95000000000002</v>
      </c>
    </row>
    <row r="1311" spans="1:6">
      <c r="A1311" s="49" t="s">
        <v>3750</v>
      </c>
      <c r="B1311" s="3">
        <v>6</v>
      </c>
      <c r="C1311" s="2">
        <v>0.7</v>
      </c>
      <c r="D1311" s="46">
        <v>47</v>
      </c>
      <c r="E1311" s="280">
        <v>207.35000000000002</v>
      </c>
      <c r="F1311" s="280">
        <f>[2]!ESHOP_PRICE(E1311)</f>
        <v>221</v>
      </c>
    </row>
    <row r="1312" spans="1:6">
      <c r="A1312" s="49" t="s">
        <v>3753</v>
      </c>
      <c r="B1312" s="3">
        <v>6</v>
      </c>
      <c r="C1312" s="2">
        <v>0.7</v>
      </c>
      <c r="D1312" s="46">
        <v>50.6</v>
      </c>
      <c r="E1312" s="280">
        <v>59.45</v>
      </c>
      <c r="F1312" s="280">
        <f>[2]!ESHOP_PRICE(E1312)</f>
        <v>64.75</v>
      </c>
    </row>
    <row r="1313" spans="1:6">
      <c r="A1313" s="49" t="s">
        <v>3756</v>
      </c>
      <c r="B1313" s="3">
        <v>6</v>
      </c>
      <c r="C1313" s="2">
        <v>0.7</v>
      </c>
      <c r="D1313" s="46">
        <v>48.8</v>
      </c>
      <c r="E1313" s="280">
        <v>45.900000000000006</v>
      </c>
      <c r="F1313" s="280">
        <f>[2]!ESHOP_PRICE(E1313)</f>
        <v>50.199999999999996</v>
      </c>
    </row>
    <row r="1314" spans="1:6">
      <c r="A1314" s="49" t="s">
        <v>3838</v>
      </c>
      <c r="B1314" s="3">
        <v>6</v>
      </c>
      <c r="C1314" s="2">
        <v>0.7</v>
      </c>
      <c r="D1314" s="46">
        <v>58</v>
      </c>
      <c r="E1314" s="280">
        <v>30.400000000000002</v>
      </c>
      <c r="F1314" s="280">
        <f>[2]!ESHOP_PRICE(E1314)</f>
        <v>33.6</v>
      </c>
    </row>
    <row r="1315" spans="1:6">
      <c r="A1315" s="49" t="s">
        <v>3841</v>
      </c>
      <c r="B1315" s="3">
        <v>6</v>
      </c>
      <c r="C1315" s="2">
        <v>0.7</v>
      </c>
      <c r="D1315" s="46">
        <v>40</v>
      </c>
      <c r="E1315" s="280">
        <v>21</v>
      </c>
      <c r="F1315" s="280">
        <f>[2]!ESHOP_PRICE(E1315)</f>
        <v>23.55</v>
      </c>
    </row>
    <row r="1316" spans="1:6">
      <c r="A1316" s="49" t="s">
        <v>3844</v>
      </c>
      <c r="B1316" s="3">
        <v>6</v>
      </c>
      <c r="C1316" s="2">
        <v>0.7</v>
      </c>
      <c r="D1316" s="46">
        <v>40</v>
      </c>
      <c r="E1316" s="280">
        <v>21.05</v>
      </c>
      <c r="F1316" s="280">
        <f>[2]!ESHOP_PRICE(E1316)</f>
        <v>23.6</v>
      </c>
    </row>
    <row r="1317" spans="1:6">
      <c r="A1317" s="49" t="s">
        <v>26492</v>
      </c>
      <c r="B1317" s="3">
        <v>6</v>
      </c>
      <c r="C1317" s="2">
        <v>0.7</v>
      </c>
      <c r="D1317" s="46">
        <v>46</v>
      </c>
      <c r="E1317" s="280">
        <v>34.65</v>
      </c>
      <c r="F1317" s="280">
        <f>[2]!ESHOP_PRICE(E1317)</f>
        <v>37.85</v>
      </c>
    </row>
    <row r="1318" spans="1:6">
      <c r="A1318" s="49" t="s">
        <v>4063</v>
      </c>
      <c r="B1318" s="3">
        <v>6</v>
      </c>
      <c r="C1318" s="2">
        <v>0.7</v>
      </c>
      <c r="D1318" s="46">
        <v>48</v>
      </c>
      <c r="E1318" s="280">
        <v>50.1</v>
      </c>
      <c r="F1318" s="280">
        <f>[2]!ESHOP_PRICE(E1318)</f>
        <v>55.4</v>
      </c>
    </row>
    <row r="1319" spans="1:6">
      <c r="A1319" s="49" t="s">
        <v>4066</v>
      </c>
      <c r="B1319" s="3">
        <v>6</v>
      </c>
      <c r="C1319" s="2">
        <v>0.7</v>
      </c>
      <c r="D1319" s="46">
        <v>40</v>
      </c>
      <c r="E1319" s="280">
        <v>35.9</v>
      </c>
      <c r="F1319" s="280">
        <f>[2]!ESHOP_PRICE(E1319)</f>
        <v>39.449999999999996</v>
      </c>
    </row>
    <row r="1320" spans="1:6">
      <c r="A1320" s="49" t="s">
        <v>4219</v>
      </c>
      <c r="B1320" s="3">
        <v>6</v>
      </c>
      <c r="C1320" s="2">
        <v>0.7</v>
      </c>
      <c r="D1320" s="46">
        <v>40</v>
      </c>
      <c r="E1320" s="280">
        <v>35.050000000000004</v>
      </c>
      <c r="F1320" s="280">
        <f>[2]!ESHOP_PRICE(E1320)</f>
        <v>38.599999999999994</v>
      </c>
    </row>
    <row r="1321" spans="1:6">
      <c r="A1321" s="49" t="s">
        <v>4225</v>
      </c>
      <c r="B1321" s="3">
        <v>2</v>
      </c>
      <c r="C1321" s="2">
        <v>0.7</v>
      </c>
      <c r="D1321" s="46">
        <v>43</v>
      </c>
      <c r="E1321" s="280">
        <v>5190.7000000000007</v>
      </c>
      <c r="F1321" s="280">
        <f>[2]!ESHOP_PRICE(E1321)</f>
        <v>5214.2</v>
      </c>
    </row>
    <row r="1322" spans="1:6">
      <c r="A1322" s="49" t="s">
        <v>4228</v>
      </c>
      <c r="B1322" s="3">
        <v>6</v>
      </c>
      <c r="C1322" s="2">
        <v>0.7</v>
      </c>
      <c r="D1322" s="46">
        <v>43</v>
      </c>
      <c r="E1322" s="280">
        <v>36.200000000000003</v>
      </c>
      <c r="F1322" s="280">
        <f>[2]!ESHOP_PRICE(E1322)</f>
        <v>39.75</v>
      </c>
    </row>
    <row r="1323" spans="1:6">
      <c r="A1323" s="49" t="s">
        <v>4234</v>
      </c>
      <c r="B1323" s="3">
        <v>6</v>
      </c>
      <c r="C1323" s="2">
        <v>0.7</v>
      </c>
      <c r="D1323" s="46">
        <v>48</v>
      </c>
      <c r="E1323" s="280">
        <v>30.8</v>
      </c>
      <c r="F1323" s="280">
        <f>[2]!ESHOP_PRICE(E1323)</f>
        <v>34</v>
      </c>
    </row>
    <row r="1324" spans="1:6">
      <c r="A1324" s="49" t="s">
        <v>4237</v>
      </c>
      <c r="B1324" s="3">
        <v>6</v>
      </c>
      <c r="C1324" s="2">
        <v>0.7</v>
      </c>
      <c r="D1324" s="46">
        <v>43</v>
      </c>
      <c r="E1324" s="280">
        <v>26.75</v>
      </c>
      <c r="F1324" s="280">
        <f>[2]!ESHOP_PRICE(E1324)</f>
        <v>29.6</v>
      </c>
    </row>
    <row r="1325" spans="1:6">
      <c r="A1325" s="49" t="s">
        <v>4240</v>
      </c>
      <c r="B1325" s="3">
        <v>6</v>
      </c>
      <c r="C1325" s="2">
        <v>0.7</v>
      </c>
      <c r="D1325" s="46">
        <v>43</v>
      </c>
      <c r="E1325" s="280">
        <v>92.95</v>
      </c>
      <c r="F1325" s="280">
        <f>[2]!ESHOP_PRICE(E1325)</f>
        <v>99.600000000000009</v>
      </c>
    </row>
    <row r="1326" spans="1:6">
      <c r="A1326" s="49" t="s">
        <v>4253</v>
      </c>
      <c r="B1326" s="3">
        <v>6</v>
      </c>
      <c r="C1326" s="2">
        <v>0.7</v>
      </c>
      <c r="D1326" s="46">
        <v>40</v>
      </c>
      <c r="E1326" s="280">
        <v>22.450000000000003</v>
      </c>
      <c r="F1326" s="280">
        <f>[2]!ESHOP_PRICE(E1326)</f>
        <v>25</v>
      </c>
    </row>
    <row r="1327" spans="1:6">
      <c r="A1327" s="49" t="s">
        <v>4259</v>
      </c>
      <c r="B1327" s="3">
        <v>6</v>
      </c>
      <c r="C1327" s="2">
        <v>0.7</v>
      </c>
      <c r="D1327" s="46">
        <v>47.2</v>
      </c>
      <c r="E1327" s="280">
        <v>56.7</v>
      </c>
      <c r="F1327" s="280">
        <f>[2]!ESHOP_PRICE(E1327)</f>
        <v>62</v>
      </c>
    </row>
    <row r="1328" spans="1:6">
      <c r="A1328" s="49" t="s">
        <v>4262</v>
      </c>
      <c r="B1328" s="3">
        <v>6</v>
      </c>
      <c r="C1328" s="2">
        <v>0.7</v>
      </c>
      <c r="D1328" s="46">
        <v>40</v>
      </c>
      <c r="E1328" s="280">
        <v>18.25</v>
      </c>
      <c r="F1328" s="280">
        <f>[2]!ESHOP_PRICE(E1328)</f>
        <v>20.45</v>
      </c>
    </row>
    <row r="1329" spans="1:6">
      <c r="A1329" s="49" t="s">
        <v>4265</v>
      </c>
      <c r="B1329" s="3">
        <v>6</v>
      </c>
      <c r="C1329" s="2">
        <v>0.7</v>
      </c>
      <c r="D1329" s="46">
        <v>40</v>
      </c>
      <c r="E1329" s="280">
        <v>19.200000000000003</v>
      </c>
      <c r="F1329" s="280">
        <f>[2]!ESHOP_PRICE(E1329)</f>
        <v>21.4</v>
      </c>
    </row>
    <row r="1330" spans="1:6">
      <c r="A1330" s="49" t="s">
        <v>4268</v>
      </c>
      <c r="B1330" s="3">
        <v>6</v>
      </c>
      <c r="C1330" s="2">
        <v>0.7</v>
      </c>
      <c r="D1330" s="46">
        <v>40</v>
      </c>
      <c r="E1330" s="280">
        <v>16.150000000000002</v>
      </c>
      <c r="F1330" s="280">
        <f>[2]!ESHOP_PRICE(E1330)</f>
        <v>18.2</v>
      </c>
    </row>
    <row r="1331" spans="1:6">
      <c r="A1331" s="49" t="s">
        <v>4271</v>
      </c>
      <c r="B1331" s="3">
        <v>6</v>
      </c>
      <c r="C1331" s="2">
        <v>0.7</v>
      </c>
      <c r="D1331" s="46">
        <v>40</v>
      </c>
      <c r="E1331" s="280">
        <v>17.95</v>
      </c>
      <c r="F1331" s="280">
        <f>[2]!ESHOP_PRICE(E1331)</f>
        <v>20.149999999999999</v>
      </c>
    </row>
    <row r="1332" spans="1:6">
      <c r="A1332" s="49" t="s">
        <v>4274</v>
      </c>
      <c r="B1332" s="3">
        <v>6</v>
      </c>
      <c r="C1332" s="2">
        <v>0.7</v>
      </c>
      <c r="D1332" s="46">
        <v>40</v>
      </c>
      <c r="E1332" s="280">
        <v>18.150000000000002</v>
      </c>
      <c r="F1332" s="280">
        <f>[2]!ESHOP_PRICE(E1332)</f>
        <v>20.349999999999998</v>
      </c>
    </row>
    <row r="1333" spans="1:6">
      <c r="A1333" s="49" t="s">
        <v>4277</v>
      </c>
      <c r="B1333" s="3">
        <v>6</v>
      </c>
      <c r="C1333" s="2">
        <v>0.7</v>
      </c>
      <c r="D1333" s="46">
        <v>40</v>
      </c>
      <c r="E1333" s="280">
        <v>18.150000000000002</v>
      </c>
      <c r="F1333" s="280">
        <f>[2]!ESHOP_PRICE(E1333)</f>
        <v>20.349999999999998</v>
      </c>
    </row>
    <row r="1334" spans="1:6">
      <c r="A1334" s="49" t="s">
        <v>4296</v>
      </c>
      <c r="B1334" s="3">
        <v>6</v>
      </c>
      <c r="C1334" s="2">
        <v>0.7</v>
      </c>
      <c r="D1334" s="46">
        <v>40</v>
      </c>
      <c r="E1334" s="280">
        <v>36.550000000000004</v>
      </c>
      <c r="F1334" s="280">
        <f>[2]!ESHOP_PRICE(E1334)</f>
        <v>40.099999999999994</v>
      </c>
    </row>
    <row r="1335" spans="1:6">
      <c r="A1335" s="49" t="s">
        <v>4299</v>
      </c>
      <c r="B1335" s="3">
        <v>6</v>
      </c>
      <c r="C1335" s="2">
        <v>0.7</v>
      </c>
      <c r="D1335" s="46">
        <v>40</v>
      </c>
      <c r="E1335" s="280">
        <v>23.150000000000002</v>
      </c>
      <c r="F1335" s="280">
        <f>[2]!ESHOP_PRICE(E1335)</f>
        <v>25.7</v>
      </c>
    </row>
    <row r="1336" spans="1:6">
      <c r="A1336" s="49" t="s">
        <v>4303</v>
      </c>
      <c r="B1336" s="3">
        <v>6</v>
      </c>
      <c r="C1336" s="2">
        <v>0.7</v>
      </c>
      <c r="D1336" s="46">
        <v>46</v>
      </c>
      <c r="E1336" s="280">
        <v>33.85</v>
      </c>
      <c r="F1336" s="280">
        <f>[2]!ESHOP_PRICE(E1336)</f>
        <v>37.050000000000004</v>
      </c>
    </row>
    <row r="1337" spans="1:6">
      <c r="A1337" s="49" t="s">
        <v>4306</v>
      </c>
      <c r="B1337" s="3">
        <v>6</v>
      </c>
      <c r="C1337" s="2">
        <v>0.7</v>
      </c>
      <c r="D1337" s="46">
        <v>43</v>
      </c>
      <c r="E1337" s="280">
        <v>51.45</v>
      </c>
      <c r="F1337" s="280">
        <f>[2]!ESHOP_PRICE(E1337)</f>
        <v>56.75</v>
      </c>
    </row>
    <row r="1338" spans="1:6">
      <c r="A1338" s="49" t="s">
        <v>4329</v>
      </c>
      <c r="B1338" s="3">
        <v>6</v>
      </c>
      <c r="C1338" s="2">
        <v>0.7</v>
      </c>
      <c r="D1338" s="46">
        <v>58.1</v>
      </c>
      <c r="E1338" s="280">
        <v>72.3</v>
      </c>
      <c r="F1338" s="280">
        <f>[2]!ESHOP_PRICE(E1338)</f>
        <v>78.95</v>
      </c>
    </row>
    <row r="1339" spans="1:6">
      <c r="A1339" s="49" t="s">
        <v>4332</v>
      </c>
      <c r="B1339" s="3">
        <v>6</v>
      </c>
      <c r="C1339" s="2">
        <v>0.7</v>
      </c>
      <c r="D1339" s="46">
        <v>57.2</v>
      </c>
      <c r="E1339" s="280">
        <v>71</v>
      </c>
      <c r="F1339" s="280">
        <f>[2]!ESHOP_PRICE(E1339)</f>
        <v>77.650000000000006</v>
      </c>
    </row>
    <row r="1340" spans="1:6">
      <c r="A1340" s="49" t="s">
        <v>4335</v>
      </c>
      <c r="B1340" s="3">
        <v>6</v>
      </c>
      <c r="C1340" s="2">
        <v>0.7</v>
      </c>
      <c r="D1340" s="46">
        <v>48</v>
      </c>
      <c r="E1340" s="280">
        <v>70.2</v>
      </c>
      <c r="F1340" s="280">
        <f>[2]!ESHOP_PRICE(E1340)</f>
        <v>76.850000000000009</v>
      </c>
    </row>
    <row r="1341" spans="1:6">
      <c r="A1341" s="49" t="s">
        <v>4338</v>
      </c>
      <c r="B1341" s="3">
        <v>6</v>
      </c>
      <c r="C1341" s="2">
        <v>0.7</v>
      </c>
      <c r="D1341" s="46">
        <v>46</v>
      </c>
      <c r="E1341" s="280">
        <v>51.75</v>
      </c>
      <c r="F1341" s="280">
        <f>[2]!ESHOP_PRICE(E1341)</f>
        <v>57.05</v>
      </c>
    </row>
    <row r="1342" spans="1:6">
      <c r="A1342" s="49" t="s">
        <v>4341</v>
      </c>
      <c r="B1342" s="3">
        <v>6</v>
      </c>
      <c r="C1342" s="2">
        <v>0.7</v>
      </c>
      <c r="D1342" s="46">
        <v>46</v>
      </c>
      <c r="E1342" s="280">
        <v>54.150000000000006</v>
      </c>
      <c r="F1342" s="280">
        <f>[2]!ESHOP_PRICE(E1342)</f>
        <v>59.449999999999996</v>
      </c>
    </row>
    <row r="1343" spans="1:6">
      <c r="A1343" s="49" t="s">
        <v>26493</v>
      </c>
      <c r="B1343" s="3">
        <v>6</v>
      </c>
      <c r="C1343" s="2">
        <v>0.7</v>
      </c>
      <c r="D1343" s="46">
        <v>46</v>
      </c>
      <c r="E1343" s="280">
        <v>76.5</v>
      </c>
      <c r="F1343" s="280">
        <f>[2]!ESHOP_PRICE(E1343)</f>
        <v>83.15</v>
      </c>
    </row>
    <row r="1344" spans="1:6">
      <c r="A1344" s="49" t="s">
        <v>4344</v>
      </c>
      <c r="B1344" s="3">
        <v>6</v>
      </c>
      <c r="C1344" s="2">
        <v>0.7</v>
      </c>
      <c r="D1344" s="46">
        <v>46</v>
      </c>
      <c r="E1344" s="280">
        <v>76.5</v>
      </c>
      <c r="F1344" s="280">
        <f>[2]!ESHOP_PRICE(E1344)</f>
        <v>83.15</v>
      </c>
    </row>
    <row r="1345" spans="1:6">
      <c r="A1345" s="49" t="s">
        <v>4346</v>
      </c>
      <c r="B1345" s="3">
        <v>6</v>
      </c>
      <c r="C1345" s="2">
        <v>0.7</v>
      </c>
      <c r="D1345" s="46">
        <v>48</v>
      </c>
      <c r="E1345" s="280">
        <v>55.550000000000004</v>
      </c>
      <c r="F1345" s="280">
        <f>[2]!ESHOP_PRICE(E1345)</f>
        <v>60.849999999999994</v>
      </c>
    </row>
    <row r="1346" spans="1:6">
      <c r="A1346" s="49" t="s">
        <v>4349</v>
      </c>
      <c r="B1346" s="3">
        <v>6</v>
      </c>
      <c r="C1346" s="2">
        <v>0.7</v>
      </c>
      <c r="D1346" s="46">
        <v>46</v>
      </c>
      <c r="E1346" s="280">
        <v>43.800000000000004</v>
      </c>
      <c r="F1346" s="280">
        <f>[2]!ESHOP_PRICE(E1346)</f>
        <v>47.75</v>
      </c>
    </row>
    <row r="1347" spans="1:6">
      <c r="A1347" s="49" t="s">
        <v>4352</v>
      </c>
      <c r="B1347" s="3">
        <v>6</v>
      </c>
      <c r="C1347" s="2">
        <v>0.7</v>
      </c>
      <c r="D1347" s="46">
        <v>48</v>
      </c>
      <c r="E1347" s="280">
        <v>59.25</v>
      </c>
      <c r="F1347" s="280">
        <f>[2]!ESHOP_PRICE(E1347)</f>
        <v>64.55</v>
      </c>
    </row>
    <row r="1348" spans="1:6">
      <c r="A1348" s="49" t="s">
        <v>26437</v>
      </c>
      <c r="B1348" s="3">
        <v>6</v>
      </c>
      <c r="C1348" s="2">
        <v>0.7</v>
      </c>
      <c r="D1348" s="46">
        <v>48</v>
      </c>
      <c r="E1348" s="280">
        <v>60.45</v>
      </c>
      <c r="F1348" s="280">
        <f>[2]!ESHOP_PRICE(E1348)</f>
        <v>65.75</v>
      </c>
    </row>
    <row r="1349" spans="1:6">
      <c r="A1349" s="49" t="s">
        <v>4360</v>
      </c>
      <c r="B1349" s="3">
        <v>6</v>
      </c>
      <c r="C1349" s="2">
        <v>0.7</v>
      </c>
      <c r="D1349" s="46">
        <v>46</v>
      </c>
      <c r="E1349" s="280">
        <v>42.6</v>
      </c>
      <c r="F1349" s="280">
        <f>[2]!ESHOP_PRICE(E1349)</f>
        <v>46.550000000000004</v>
      </c>
    </row>
    <row r="1350" spans="1:6">
      <c r="A1350" s="49" t="s">
        <v>4363</v>
      </c>
      <c r="B1350" s="3">
        <v>6</v>
      </c>
      <c r="C1350" s="2">
        <v>0.7</v>
      </c>
      <c r="D1350" s="46">
        <v>46</v>
      </c>
      <c r="E1350" s="280">
        <v>57.85</v>
      </c>
      <c r="F1350" s="280">
        <f>[2]!ESHOP_PRICE(E1350)</f>
        <v>63.15</v>
      </c>
    </row>
    <row r="1351" spans="1:6">
      <c r="A1351" s="49" t="s">
        <v>4366</v>
      </c>
      <c r="B1351" s="3">
        <v>6</v>
      </c>
      <c r="C1351" s="2">
        <v>0.7</v>
      </c>
      <c r="D1351" s="46">
        <v>46</v>
      </c>
      <c r="E1351" s="280">
        <v>32.200000000000003</v>
      </c>
      <c r="F1351" s="280">
        <f>[2]!ESHOP_PRICE(E1351)</f>
        <v>35.400000000000006</v>
      </c>
    </row>
    <row r="1352" spans="1:6">
      <c r="A1352" s="49" t="s">
        <v>4369</v>
      </c>
      <c r="B1352" s="3">
        <v>6</v>
      </c>
      <c r="C1352" s="2">
        <v>0.7</v>
      </c>
      <c r="D1352" s="46">
        <v>40</v>
      </c>
      <c r="E1352" s="280">
        <v>28.650000000000002</v>
      </c>
      <c r="F1352" s="280">
        <f>[2]!ESHOP_PRICE(E1352)</f>
        <v>31.5</v>
      </c>
    </row>
    <row r="1353" spans="1:6">
      <c r="A1353" s="49" t="s">
        <v>4372</v>
      </c>
      <c r="B1353" s="3">
        <v>6</v>
      </c>
      <c r="C1353" s="2">
        <v>0.7</v>
      </c>
      <c r="D1353" s="46">
        <v>60</v>
      </c>
      <c r="E1353" s="280">
        <v>45.650000000000006</v>
      </c>
      <c r="F1353" s="280">
        <f>[2]!ESHOP_PRICE(E1353)</f>
        <v>49.949999999999996</v>
      </c>
    </row>
    <row r="1354" spans="1:6">
      <c r="A1354" s="49" t="s">
        <v>4375</v>
      </c>
      <c r="B1354" s="3">
        <v>12</v>
      </c>
      <c r="C1354" s="2">
        <v>1</v>
      </c>
      <c r="D1354" s="46">
        <v>43</v>
      </c>
      <c r="E1354" s="280">
        <v>37.85</v>
      </c>
      <c r="F1354" s="280">
        <f>[2]!ESHOP_PRICE(E1354)</f>
        <v>41.4</v>
      </c>
    </row>
    <row r="1355" spans="1:6">
      <c r="A1355" s="49" t="s">
        <v>4380</v>
      </c>
      <c r="B1355" s="3">
        <v>6</v>
      </c>
      <c r="C1355" s="2">
        <v>0.7</v>
      </c>
      <c r="D1355" s="46">
        <v>46</v>
      </c>
      <c r="E1355" s="280">
        <v>60.25</v>
      </c>
      <c r="F1355" s="280">
        <f>[2]!ESHOP_PRICE(E1355)</f>
        <v>65.55</v>
      </c>
    </row>
    <row r="1356" spans="1:6">
      <c r="A1356" s="49" t="s">
        <v>4383</v>
      </c>
      <c r="B1356" s="3">
        <v>6</v>
      </c>
      <c r="C1356" s="2">
        <v>0.7</v>
      </c>
      <c r="D1356" s="46">
        <v>43</v>
      </c>
      <c r="E1356" s="280">
        <v>187.5</v>
      </c>
      <c r="F1356" s="280">
        <f>[2]!ESHOP_PRICE(E1356)</f>
        <v>198.9</v>
      </c>
    </row>
    <row r="1357" spans="1:6">
      <c r="A1357" s="49" t="s">
        <v>4389</v>
      </c>
      <c r="B1357" s="3">
        <v>6</v>
      </c>
      <c r="C1357" s="2">
        <v>0.7</v>
      </c>
      <c r="D1357" s="46">
        <v>40</v>
      </c>
      <c r="E1357" s="280">
        <v>25.3</v>
      </c>
      <c r="F1357" s="280">
        <f>[2]!ESHOP_PRICE(E1357)</f>
        <v>28.150000000000002</v>
      </c>
    </row>
    <row r="1358" spans="1:6">
      <c r="A1358" s="49" t="s">
        <v>4391</v>
      </c>
      <c r="B1358" s="3">
        <v>6</v>
      </c>
      <c r="C1358" s="2">
        <v>1</v>
      </c>
      <c r="D1358" s="46">
        <v>40</v>
      </c>
      <c r="E1358" s="280">
        <v>44.800000000000004</v>
      </c>
      <c r="F1358" s="280">
        <f>[2]!ESHOP_PRICE(E1358)</f>
        <v>48.75</v>
      </c>
    </row>
    <row r="1359" spans="1:6">
      <c r="A1359" s="49" t="s">
        <v>4405</v>
      </c>
      <c r="B1359" s="3">
        <v>3</v>
      </c>
      <c r="C1359" s="2">
        <v>0.7</v>
      </c>
      <c r="D1359" s="46">
        <v>40</v>
      </c>
      <c r="E1359" s="280">
        <v>89</v>
      </c>
      <c r="F1359" s="280">
        <f>[2]!ESHOP_PRICE(E1359)</f>
        <v>95.65</v>
      </c>
    </row>
    <row r="1360" spans="1:6">
      <c r="A1360" s="49" t="s">
        <v>4407</v>
      </c>
      <c r="B1360" s="3">
        <v>3</v>
      </c>
      <c r="C1360" s="2">
        <v>0.7</v>
      </c>
      <c r="D1360" s="46">
        <v>43.2</v>
      </c>
      <c r="E1360" s="280">
        <v>165.55</v>
      </c>
      <c r="F1360" s="280">
        <f>[2]!ESHOP_PRICE(E1360)</f>
        <v>176.95000000000002</v>
      </c>
    </row>
    <row r="1361" spans="1:6">
      <c r="A1361" s="49" t="s">
        <v>4410</v>
      </c>
      <c r="B1361" s="3">
        <v>3</v>
      </c>
      <c r="C1361" s="2">
        <v>0.7</v>
      </c>
      <c r="D1361" s="46">
        <v>40</v>
      </c>
      <c r="E1361" s="280">
        <v>279.95</v>
      </c>
      <c r="F1361" s="280">
        <f>[2]!ESHOP_PRICE(E1361)</f>
        <v>297.7</v>
      </c>
    </row>
    <row r="1362" spans="1:6">
      <c r="A1362" s="49" t="s">
        <v>26342</v>
      </c>
      <c r="B1362" s="3">
        <v>3</v>
      </c>
      <c r="C1362" s="2">
        <v>0.7</v>
      </c>
      <c r="D1362" s="46">
        <v>43.8</v>
      </c>
      <c r="E1362" s="280">
        <v>536.5</v>
      </c>
      <c r="F1362" s="280">
        <f>[2]!ESHOP_PRICE(E1362)</f>
        <v>560</v>
      </c>
    </row>
    <row r="1363" spans="1:6">
      <c r="A1363" s="49" t="s">
        <v>26343</v>
      </c>
      <c r="B1363" s="3">
        <v>3</v>
      </c>
      <c r="C1363" s="2">
        <v>0.7</v>
      </c>
      <c r="D1363" s="46">
        <v>45.1</v>
      </c>
      <c r="E1363" s="280">
        <v>2567.9</v>
      </c>
      <c r="F1363" s="280">
        <f>[2]!ESHOP_PRICE(E1363)</f>
        <v>2591.4</v>
      </c>
    </row>
    <row r="1364" spans="1:6">
      <c r="A1364" s="49" t="s">
        <v>4414</v>
      </c>
      <c r="B1364" s="3">
        <v>3</v>
      </c>
      <c r="C1364" s="2">
        <v>0.7</v>
      </c>
      <c r="D1364" s="46">
        <v>43</v>
      </c>
      <c r="E1364" s="280">
        <v>1061</v>
      </c>
      <c r="F1364" s="280">
        <f>[2]!ESHOP_PRICE(E1364)</f>
        <v>1084.5</v>
      </c>
    </row>
    <row r="1365" spans="1:6">
      <c r="A1365" s="49" t="s">
        <v>26535</v>
      </c>
      <c r="B1365" s="3">
        <v>6</v>
      </c>
      <c r="C1365" s="2">
        <v>0.7</v>
      </c>
      <c r="D1365" s="46">
        <v>43</v>
      </c>
      <c r="E1365" s="280">
        <v>47.2</v>
      </c>
      <c r="F1365" s="280">
        <f>[2]!ESHOP_PRICE(E1365)</f>
        <v>51.5</v>
      </c>
    </row>
    <row r="1366" spans="1:6">
      <c r="A1366" s="49" t="s">
        <v>4420</v>
      </c>
      <c r="B1366" s="3">
        <v>6</v>
      </c>
      <c r="C1366" s="2">
        <v>0.7</v>
      </c>
      <c r="D1366" s="46">
        <v>43</v>
      </c>
      <c r="E1366" s="280">
        <v>34.4</v>
      </c>
      <c r="F1366" s="280">
        <f>[2]!ESHOP_PRICE(E1366)</f>
        <v>37.6</v>
      </c>
    </row>
    <row r="1367" spans="1:6">
      <c r="A1367" s="49" t="s">
        <v>4423</v>
      </c>
      <c r="B1367" s="3">
        <v>6</v>
      </c>
      <c r="C1367" s="2">
        <v>0.7</v>
      </c>
      <c r="D1367" s="46">
        <v>43</v>
      </c>
      <c r="E1367" s="280">
        <v>50.25</v>
      </c>
      <c r="F1367" s="280">
        <f>[2]!ESHOP_PRICE(E1367)</f>
        <v>55.55</v>
      </c>
    </row>
    <row r="1368" spans="1:6">
      <c r="A1368" s="49" t="s">
        <v>4429</v>
      </c>
      <c r="B1368" s="3">
        <v>12</v>
      </c>
      <c r="C1368" s="2">
        <v>1</v>
      </c>
      <c r="D1368" s="46">
        <v>40</v>
      </c>
      <c r="E1368" s="280">
        <v>46.6</v>
      </c>
      <c r="F1368" s="280">
        <f>[2]!ESHOP_PRICE(E1368)</f>
        <v>50.9</v>
      </c>
    </row>
    <row r="1369" spans="1:6">
      <c r="A1369" s="49" t="s">
        <v>4432</v>
      </c>
      <c r="B1369" s="3">
        <v>6</v>
      </c>
      <c r="C1369" s="2">
        <v>0.7</v>
      </c>
      <c r="D1369" s="46">
        <v>47</v>
      </c>
      <c r="E1369" s="280">
        <v>46.25</v>
      </c>
      <c r="F1369" s="280">
        <f>[2]!ESHOP_PRICE(E1369)</f>
        <v>50.55</v>
      </c>
    </row>
    <row r="1370" spans="1:6">
      <c r="A1370" s="49" t="s">
        <v>4437</v>
      </c>
      <c r="B1370" s="3">
        <v>6</v>
      </c>
      <c r="C1370" s="2">
        <v>0.7</v>
      </c>
      <c r="D1370" s="46">
        <v>50</v>
      </c>
      <c r="E1370" s="280">
        <v>32.550000000000004</v>
      </c>
      <c r="F1370" s="280">
        <f>[2]!ESHOP_PRICE(E1370)</f>
        <v>35.75</v>
      </c>
    </row>
    <row r="1371" spans="1:6">
      <c r="A1371" s="49" t="s">
        <v>4440</v>
      </c>
      <c r="B1371" s="3">
        <v>6</v>
      </c>
      <c r="C1371" s="2">
        <v>0.7</v>
      </c>
      <c r="D1371" s="46">
        <v>46</v>
      </c>
      <c r="E1371" s="280">
        <v>28.55</v>
      </c>
      <c r="F1371" s="280">
        <f>[2]!ESHOP_PRICE(E1371)</f>
        <v>31.400000000000002</v>
      </c>
    </row>
    <row r="1372" spans="1:6">
      <c r="A1372" s="49" t="s">
        <v>4448</v>
      </c>
      <c r="B1372" s="3">
        <v>6</v>
      </c>
      <c r="C1372" s="2">
        <v>0.7</v>
      </c>
      <c r="D1372" s="46">
        <v>40</v>
      </c>
      <c r="E1372" s="280">
        <v>34.1</v>
      </c>
      <c r="F1372" s="280">
        <f>[2]!ESHOP_PRICE(E1372)</f>
        <v>37.300000000000004</v>
      </c>
    </row>
    <row r="1373" spans="1:6">
      <c r="A1373" s="49" t="s">
        <v>4451</v>
      </c>
      <c r="B1373" s="3">
        <v>6</v>
      </c>
      <c r="C1373" s="2">
        <v>0.7</v>
      </c>
      <c r="D1373" s="46">
        <v>43</v>
      </c>
      <c r="E1373" s="280">
        <v>38.650000000000006</v>
      </c>
      <c r="F1373" s="280">
        <f>[2]!ESHOP_PRICE(E1373)</f>
        <v>42.199999999999996</v>
      </c>
    </row>
    <row r="1374" spans="1:6">
      <c r="A1374" s="49" t="s">
        <v>4454</v>
      </c>
      <c r="B1374" s="3">
        <v>6</v>
      </c>
      <c r="C1374" s="2">
        <v>0.7</v>
      </c>
      <c r="D1374" s="46">
        <v>43</v>
      </c>
      <c r="E1374" s="280">
        <v>69.75</v>
      </c>
      <c r="F1374" s="280">
        <f>[2]!ESHOP_PRICE(E1374)</f>
        <v>75.05</v>
      </c>
    </row>
    <row r="1375" spans="1:6">
      <c r="A1375" s="49" t="s">
        <v>26344</v>
      </c>
      <c r="B1375" s="3">
        <v>3</v>
      </c>
      <c r="C1375" s="2">
        <v>0.7</v>
      </c>
      <c r="D1375" s="46">
        <v>48</v>
      </c>
      <c r="E1375" s="280">
        <v>488.05</v>
      </c>
      <c r="F1375" s="280">
        <f>[2]!ESHOP_PRICE(E1375)</f>
        <v>511.55</v>
      </c>
    </row>
    <row r="1376" spans="1:6">
      <c r="A1376" s="49" t="s">
        <v>4465</v>
      </c>
      <c r="B1376" s="3">
        <v>1</v>
      </c>
      <c r="C1376" s="2">
        <v>0.7</v>
      </c>
      <c r="D1376" s="46">
        <v>46.8</v>
      </c>
      <c r="E1376" s="280">
        <v>939.35</v>
      </c>
      <c r="F1376" s="280">
        <f>[2]!ESHOP_PRICE(E1376)</f>
        <v>962.85</v>
      </c>
    </row>
    <row r="1377" spans="1:6">
      <c r="A1377" s="49" t="s">
        <v>26345</v>
      </c>
      <c r="B1377" s="3">
        <v>12</v>
      </c>
      <c r="C1377" s="2">
        <v>1</v>
      </c>
      <c r="D1377" s="46">
        <v>43</v>
      </c>
      <c r="E1377" s="280">
        <v>39.700000000000003</v>
      </c>
      <c r="F1377" s="280">
        <f>[2]!ESHOP_PRICE(E1377)</f>
        <v>43.25</v>
      </c>
    </row>
    <row r="1378" spans="1:6">
      <c r="A1378" s="49" t="s">
        <v>4467</v>
      </c>
      <c r="B1378" s="3">
        <v>6</v>
      </c>
      <c r="C1378" s="2">
        <v>0.7</v>
      </c>
      <c r="D1378" s="46">
        <v>59.6</v>
      </c>
      <c r="E1378" s="280">
        <v>52.95</v>
      </c>
      <c r="F1378" s="280">
        <f>[2]!ESHOP_PRICE(E1378)</f>
        <v>58.25</v>
      </c>
    </row>
    <row r="1379" spans="1:6">
      <c r="A1379" s="49" t="s">
        <v>4473</v>
      </c>
      <c r="B1379" s="3">
        <v>6</v>
      </c>
      <c r="C1379" s="2">
        <v>0.7</v>
      </c>
      <c r="D1379" s="46">
        <v>43</v>
      </c>
      <c r="E1379" s="280">
        <v>34.4</v>
      </c>
      <c r="F1379" s="280">
        <f>[2]!ESHOP_PRICE(E1379)</f>
        <v>37.6</v>
      </c>
    </row>
    <row r="1380" spans="1:6">
      <c r="A1380" s="49" t="s">
        <v>4476</v>
      </c>
      <c r="B1380" s="3">
        <v>6</v>
      </c>
      <c r="C1380" s="2">
        <v>0.7</v>
      </c>
      <c r="D1380" s="46">
        <v>43</v>
      </c>
      <c r="E1380" s="280">
        <v>46.6</v>
      </c>
      <c r="F1380" s="280">
        <f>[2]!ESHOP_PRICE(E1380)</f>
        <v>50.9</v>
      </c>
    </row>
    <row r="1381" spans="1:6">
      <c r="A1381" s="49" t="s">
        <v>4479</v>
      </c>
      <c r="B1381" s="3">
        <v>6</v>
      </c>
      <c r="C1381" s="2">
        <v>0.7</v>
      </c>
      <c r="D1381" s="46">
        <v>43</v>
      </c>
      <c r="E1381" s="280">
        <v>45.050000000000004</v>
      </c>
      <c r="F1381" s="280">
        <f>[2]!ESHOP_PRICE(E1381)</f>
        <v>49.349999999999994</v>
      </c>
    </row>
    <row r="1382" spans="1:6">
      <c r="A1382" s="49" t="s">
        <v>4482</v>
      </c>
      <c r="B1382" s="3">
        <v>6</v>
      </c>
      <c r="C1382" s="2">
        <v>0.7</v>
      </c>
      <c r="D1382" s="46">
        <v>43</v>
      </c>
      <c r="E1382" s="280">
        <v>33.15</v>
      </c>
      <c r="F1382" s="280">
        <f>[2]!ESHOP_PRICE(E1382)</f>
        <v>36.35</v>
      </c>
    </row>
    <row r="1383" spans="1:6">
      <c r="A1383" s="49" t="s">
        <v>26332</v>
      </c>
      <c r="B1383" s="3">
        <v>24</v>
      </c>
      <c r="C1383" s="2">
        <v>0.05</v>
      </c>
      <c r="D1383" s="46">
        <v>40</v>
      </c>
      <c r="E1383" s="280">
        <v>6.15</v>
      </c>
      <c r="F1383" s="280">
        <f>[2]!ESHOP_PRICE(E1383)</f>
        <v>7.5</v>
      </c>
    </row>
    <row r="1384" spans="1:6">
      <c r="A1384" s="49" t="s">
        <v>4488</v>
      </c>
      <c r="B1384" s="3">
        <v>6</v>
      </c>
      <c r="C1384" s="2">
        <v>0.7</v>
      </c>
      <c r="D1384" s="46">
        <v>40</v>
      </c>
      <c r="E1384" s="280">
        <v>32.300000000000004</v>
      </c>
      <c r="F1384" s="280">
        <f>[2]!ESHOP_PRICE(E1384)</f>
        <v>35.5</v>
      </c>
    </row>
    <row r="1385" spans="1:6">
      <c r="A1385" s="49" t="s">
        <v>4491</v>
      </c>
      <c r="B1385" s="3">
        <v>6</v>
      </c>
      <c r="C1385" s="2">
        <v>0.7</v>
      </c>
      <c r="D1385" s="46">
        <v>46</v>
      </c>
      <c r="E1385" s="280">
        <v>68.8</v>
      </c>
      <c r="F1385" s="280">
        <f>[2]!ESHOP_PRICE(E1385)</f>
        <v>74.099999999999994</v>
      </c>
    </row>
    <row r="1386" spans="1:6">
      <c r="A1386" s="49" t="s">
        <v>4494</v>
      </c>
      <c r="B1386" s="3">
        <v>6</v>
      </c>
      <c r="C1386" s="2">
        <v>1</v>
      </c>
      <c r="D1386" s="46">
        <v>43</v>
      </c>
      <c r="E1386" s="280">
        <v>50.050000000000004</v>
      </c>
      <c r="F1386" s="280">
        <f>[2]!ESHOP_PRICE(E1386)</f>
        <v>55.349999999999994</v>
      </c>
    </row>
    <row r="1387" spans="1:6">
      <c r="A1387" s="49" t="s">
        <v>4497</v>
      </c>
      <c r="B1387" s="3">
        <v>6</v>
      </c>
      <c r="C1387" s="2">
        <v>0.7</v>
      </c>
      <c r="D1387" s="46">
        <v>43</v>
      </c>
      <c r="E1387" s="280">
        <v>44.150000000000006</v>
      </c>
      <c r="F1387" s="280">
        <f>[2]!ESHOP_PRICE(E1387)</f>
        <v>48.1</v>
      </c>
    </row>
    <row r="1388" spans="1:6">
      <c r="A1388" s="49" t="s">
        <v>4500</v>
      </c>
      <c r="B1388" s="3">
        <v>6</v>
      </c>
      <c r="C1388" s="2">
        <v>1</v>
      </c>
      <c r="D1388" s="46">
        <v>43</v>
      </c>
      <c r="E1388" s="280">
        <v>54.300000000000004</v>
      </c>
      <c r="F1388" s="280">
        <f>[2]!ESHOP_PRICE(E1388)</f>
        <v>59.599999999999994</v>
      </c>
    </row>
    <row r="1389" spans="1:6">
      <c r="A1389" s="49" t="s">
        <v>4503</v>
      </c>
      <c r="B1389" s="3">
        <v>6</v>
      </c>
      <c r="C1389" s="2">
        <v>0.7</v>
      </c>
      <c r="D1389" s="46">
        <v>46</v>
      </c>
      <c r="E1389" s="280">
        <v>48.400000000000006</v>
      </c>
      <c r="F1389" s="280">
        <f>[2]!ESHOP_PRICE(E1389)</f>
        <v>52.699999999999996</v>
      </c>
    </row>
    <row r="1390" spans="1:6">
      <c r="A1390" s="49" t="s">
        <v>4509</v>
      </c>
      <c r="B1390" s="3">
        <v>6</v>
      </c>
      <c r="C1390" s="2">
        <v>1</v>
      </c>
      <c r="D1390" s="46">
        <v>43</v>
      </c>
      <c r="E1390" s="280">
        <v>68.3</v>
      </c>
      <c r="F1390" s="280">
        <f>[2]!ESHOP_PRICE(E1390)</f>
        <v>73.599999999999994</v>
      </c>
    </row>
    <row r="1391" spans="1:6">
      <c r="A1391" s="49" t="s">
        <v>4512</v>
      </c>
      <c r="B1391" s="3">
        <v>6</v>
      </c>
      <c r="C1391" s="2">
        <v>0.7</v>
      </c>
      <c r="D1391" s="46">
        <v>43</v>
      </c>
      <c r="E1391" s="280">
        <v>90.5</v>
      </c>
      <c r="F1391" s="280">
        <f>[2]!ESHOP_PRICE(E1391)</f>
        <v>97.15</v>
      </c>
    </row>
    <row r="1392" spans="1:6">
      <c r="A1392" s="49" t="s">
        <v>4515</v>
      </c>
      <c r="B1392" s="3">
        <v>6</v>
      </c>
      <c r="C1392" s="2">
        <v>0.7</v>
      </c>
      <c r="D1392" s="46">
        <v>46</v>
      </c>
      <c r="E1392" s="280">
        <v>50.2</v>
      </c>
      <c r="F1392" s="280">
        <f>[2]!ESHOP_PRICE(E1392)</f>
        <v>55.5</v>
      </c>
    </row>
    <row r="1393" spans="1:6">
      <c r="A1393" s="49" t="s">
        <v>26249</v>
      </c>
      <c r="B1393" s="3">
        <v>6</v>
      </c>
      <c r="C1393" s="2">
        <v>0.7</v>
      </c>
      <c r="D1393" s="46">
        <v>40</v>
      </c>
      <c r="E1393" s="280">
        <v>26.450000000000003</v>
      </c>
      <c r="F1393" s="280">
        <f>[2]!ESHOP_PRICE(E1393)</f>
        <v>29.3</v>
      </c>
    </row>
    <row r="1394" spans="1:6">
      <c r="A1394" s="49" t="s">
        <v>4606</v>
      </c>
      <c r="B1394" s="3">
        <v>6</v>
      </c>
      <c r="C1394" s="2">
        <v>0.7</v>
      </c>
      <c r="D1394" s="46">
        <v>46</v>
      </c>
      <c r="E1394" s="280">
        <v>36.800000000000004</v>
      </c>
      <c r="F1394" s="280">
        <f>[2]!ESHOP_PRICE(E1394)</f>
        <v>40.349999999999994</v>
      </c>
    </row>
    <row r="1395" spans="1:6">
      <c r="A1395" s="49" t="s">
        <v>4667</v>
      </c>
      <c r="B1395" s="3">
        <v>12</v>
      </c>
      <c r="C1395" s="2">
        <v>1</v>
      </c>
      <c r="D1395" s="46">
        <v>40</v>
      </c>
      <c r="E1395" s="280">
        <v>34.4</v>
      </c>
      <c r="F1395" s="280">
        <f>[2]!ESHOP_PRICE(E1395)</f>
        <v>37.6</v>
      </c>
    </row>
    <row r="1396" spans="1:6">
      <c r="A1396" s="49" t="s">
        <v>4729</v>
      </c>
      <c r="B1396" s="3">
        <v>6</v>
      </c>
      <c r="C1396" s="2">
        <v>0.7</v>
      </c>
      <c r="D1396" s="46">
        <v>40</v>
      </c>
      <c r="E1396" s="280">
        <v>27</v>
      </c>
      <c r="F1396" s="280">
        <f>[2]!ESHOP_PRICE(E1396)</f>
        <v>29.85</v>
      </c>
    </row>
    <row r="1397" spans="1:6">
      <c r="A1397" s="49" t="s">
        <v>26536</v>
      </c>
      <c r="B1397" s="3">
        <v>6</v>
      </c>
      <c r="C1397" s="2">
        <v>0.7</v>
      </c>
      <c r="D1397" s="46">
        <v>43</v>
      </c>
      <c r="E1397" s="280">
        <v>219.20000000000002</v>
      </c>
      <c r="F1397" s="280">
        <f>[2]!ESHOP_PRICE(E1397)</f>
        <v>232.85</v>
      </c>
    </row>
    <row r="1398" spans="1:6">
      <c r="A1398" s="49" t="s">
        <v>5016</v>
      </c>
      <c r="B1398" s="3">
        <v>6</v>
      </c>
      <c r="C1398" s="2">
        <v>0.7</v>
      </c>
      <c r="D1398" s="46">
        <v>40</v>
      </c>
      <c r="E1398" s="280">
        <v>31</v>
      </c>
      <c r="F1398" s="280">
        <f>[2]!ESHOP_PRICE(E1398)</f>
        <v>34.200000000000003</v>
      </c>
    </row>
    <row r="1399" spans="1:6">
      <c r="A1399" s="49" t="s">
        <v>5019</v>
      </c>
      <c r="B1399" s="3">
        <v>6</v>
      </c>
      <c r="C1399" s="2">
        <v>0.7</v>
      </c>
      <c r="D1399" s="46">
        <v>40</v>
      </c>
      <c r="E1399" s="280">
        <v>32.25</v>
      </c>
      <c r="F1399" s="280">
        <f>[2]!ESHOP_PRICE(E1399)</f>
        <v>35.450000000000003</v>
      </c>
    </row>
    <row r="1400" spans="1:6">
      <c r="A1400" s="49" t="s">
        <v>5024</v>
      </c>
      <c r="B1400" s="3">
        <v>6</v>
      </c>
      <c r="C1400" s="2">
        <v>0.7</v>
      </c>
      <c r="D1400" s="46">
        <v>44</v>
      </c>
      <c r="E1400" s="280">
        <v>85.100000000000009</v>
      </c>
      <c r="F1400" s="280">
        <f>[2]!ESHOP_PRICE(E1400)</f>
        <v>91.75</v>
      </c>
    </row>
    <row r="1401" spans="1:6">
      <c r="A1401" s="49" t="s">
        <v>5027</v>
      </c>
      <c r="B1401" s="3">
        <v>6</v>
      </c>
      <c r="C1401" s="2">
        <v>0.7</v>
      </c>
      <c r="D1401" s="46">
        <v>43</v>
      </c>
      <c r="E1401" s="280">
        <v>115.45</v>
      </c>
      <c r="F1401" s="280">
        <f>[2]!ESHOP_PRICE(E1401)</f>
        <v>123.2</v>
      </c>
    </row>
    <row r="1402" spans="1:6">
      <c r="A1402" s="49" t="s">
        <v>5030</v>
      </c>
      <c r="B1402" s="3">
        <v>3</v>
      </c>
      <c r="C1402" s="2">
        <v>0.7</v>
      </c>
      <c r="D1402" s="46">
        <v>46</v>
      </c>
      <c r="E1402" s="280">
        <v>231.70000000000002</v>
      </c>
      <c r="F1402" s="280">
        <f>[2]!ESHOP_PRICE(E1402)</f>
        <v>245.35</v>
      </c>
    </row>
    <row r="1403" spans="1:6">
      <c r="A1403" s="49" t="s">
        <v>5033</v>
      </c>
      <c r="B1403" s="3">
        <v>6</v>
      </c>
      <c r="C1403" s="2">
        <v>0.7</v>
      </c>
      <c r="D1403" s="46">
        <v>63.3</v>
      </c>
      <c r="E1403" s="280">
        <v>74</v>
      </c>
      <c r="F1403" s="280">
        <f>[2]!ESHOP_PRICE(E1403)</f>
        <v>80.650000000000006</v>
      </c>
    </row>
    <row r="1404" spans="1:6">
      <c r="A1404" s="49" t="s">
        <v>5036</v>
      </c>
      <c r="B1404" s="3">
        <v>6</v>
      </c>
      <c r="C1404" s="2">
        <v>0.7</v>
      </c>
      <c r="D1404" s="46">
        <v>64.099999999999994</v>
      </c>
      <c r="E1404" s="280">
        <v>72.850000000000009</v>
      </c>
      <c r="F1404" s="280">
        <f>[2]!ESHOP_PRICE(E1404)</f>
        <v>79.5</v>
      </c>
    </row>
    <row r="1405" spans="1:6">
      <c r="A1405" s="49" t="s">
        <v>5039</v>
      </c>
      <c r="B1405" s="3">
        <v>6</v>
      </c>
      <c r="C1405" s="2">
        <v>0.7</v>
      </c>
      <c r="D1405" s="46">
        <v>43.1</v>
      </c>
      <c r="E1405" s="280">
        <v>39.85</v>
      </c>
      <c r="F1405" s="280">
        <f>[2]!ESHOP_PRICE(E1405)</f>
        <v>43.4</v>
      </c>
    </row>
    <row r="1406" spans="1:6">
      <c r="A1406" s="49" t="s">
        <v>5162</v>
      </c>
      <c r="B1406" s="3">
        <v>6</v>
      </c>
      <c r="C1406" s="2">
        <v>0.7</v>
      </c>
      <c r="D1406" s="46">
        <v>40</v>
      </c>
      <c r="E1406" s="280">
        <v>21.900000000000002</v>
      </c>
      <c r="F1406" s="280">
        <f>[2]!ESHOP_PRICE(E1406)</f>
        <v>24.45</v>
      </c>
    </row>
    <row r="1407" spans="1:6">
      <c r="A1407" s="49" t="s">
        <v>5165</v>
      </c>
      <c r="B1407" s="3">
        <v>6</v>
      </c>
      <c r="C1407" s="2">
        <v>0.7</v>
      </c>
      <c r="D1407" s="46">
        <v>58</v>
      </c>
      <c r="E1407" s="280">
        <v>32.050000000000004</v>
      </c>
      <c r="F1407" s="280">
        <f>[2]!ESHOP_PRICE(E1407)</f>
        <v>35.25</v>
      </c>
    </row>
    <row r="1408" spans="1:6">
      <c r="A1408" s="49" t="s">
        <v>26537</v>
      </c>
      <c r="B1408" s="3">
        <v>6</v>
      </c>
      <c r="C1408" s="2">
        <v>0.7</v>
      </c>
      <c r="D1408" s="46">
        <v>43</v>
      </c>
      <c r="E1408" s="280">
        <v>53.900000000000006</v>
      </c>
      <c r="F1408" s="280">
        <f>[2]!ESHOP_PRICE(E1408)</f>
        <v>59.199999999999996</v>
      </c>
    </row>
    <row r="1409" spans="1:6">
      <c r="A1409" s="49" t="s">
        <v>5191</v>
      </c>
      <c r="B1409" s="3">
        <v>6</v>
      </c>
      <c r="C1409" s="2">
        <v>0.7</v>
      </c>
      <c r="D1409" s="46">
        <v>46.4</v>
      </c>
      <c r="E1409" s="280">
        <v>53</v>
      </c>
      <c r="F1409" s="280">
        <f>[2]!ESHOP_PRICE(E1409)</f>
        <v>58.3</v>
      </c>
    </row>
    <row r="1410" spans="1:6">
      <c r="A1410" s="49" t="s">
        <v>5534</v>
      </c>
      <c r="B1410" s="3">
        <v>3</v>
      </c>
      <c r="C1410" s="2">
        <v>0.7</v>
      </c>
      <c r="D1410" s="46">
        <v>46</v>
      </c>
      <c r="E1410" s="280">
        <v>50.5</v>
      </c>
      <c r="F1410" s="280">
        <f>[2]!ESHOP_PRICE(E1410)</f>
        <v>55.8</v>
      </c>
    </row>
    <row r="1411" spans="1:6">
      <c r="A1411" s="49" t="s">
        <v>5675</v>
      </c>
      <c r="B1411" s="3">
        <v>6</v>
      </c>
      <c r="C1411" s="2">
        <v>0.7</v>
      </c>
      <c r="D1411" s="46">
        <v>40</v>
      </c>
      <c r="E1411" s="280">
        <v>24.35</v>
      </c>
      <c r="F1411" s="280">
        <f>[2]!ESHOP_PRICE(E1411)</f>
        <v>26.900000000000002</v>
      </c>
    </row>
    <row r="1412" spans="1:6">
      <c r="A1412" s="49" t="s">
        <v>5678</v>
      </c>
      <c r="B1412" s="3">
        <v>6</v>
      </c>
      <c r="C1412" s="2">
        <v>0.7</v>
      </c>
      <c r="D1412" s="46">
        <v>40</v>
      </c>
      <c r="E1412" s="280">
        <v>32.25</v>
      </c>
      <c r="F1412" s="280">
        <f>[2]!ESHOP_PRICE(E1412)</f>
        <v>35.450000000000003</v>
      </c>
    </row>
    <row r="1413" spans="1:6">
      <c r="A1413" s="49" t="s">
        <v>26250</v>
      </c>
      <c r="B1413" s="3">
        <v>6</v>
      </c>
      <c r="C1413" s="2">
        <v>0.7</v>
      </c>
      <c r="D1413" s="46">
        <v>40</v>
      </c>
      <c r="E1413" s="280">
        <v>45.1</v>
      </c>
      <c r="F1413" s="280">
        <f>[2]!ESHOP_PRICE(E1413)</f>
        <v>49.4</v>
      </c>
    </row>
    <row r="1414" spans="1:6">
      <c r="A1414" s="49" t="s">
        <v>5683</v>
      </c>
      <c r="B1414" s="3">
        <v>6</v>
      </c>
      <c r="C1414" s="2">
        <v>0.7</v>
      </c>
      <c r="D1414" s="46">
        <v>44</v>
      </c>
      <c r="E1414" s="280">
        <v>59.5</v>
      </c>
      <c r="F1414" s="280">
        <f>[2]!ESHOP_PRICE(E1414)</f>
        <v>64.8</v>
      </c>
    </row>
    <row r="1415" spans="1:6">
      <c r="A1415" s="49" t="s">
        <v>26440</v>
      </c>
      <c r="B1415" s="3">
        <v>6</v>
      </c>
      <c r="C1415" s="2">
        <v>0.7</v>
      </c>
      <c r="D1415" s="46">
        <v>42</v>
      </c>
      <c r="E1415" s="280">
        <v>35.5</v>
      </c>
      <c r="F1415" s="280">
        <f>[2]!ESHOP_PRICE(E1415)</f>
        <v>39.049999999999997</v>
      </c>
    </row>
    <row r="1416" spans="1:6">
      <c r="A1416" s="49" t="s">
        <v>5689</v>
      </c>
      <c r="B1416" s="3">
        <v>6</v>
      </c>
      <c r="C1416" s="2">
        <v>0.7</v>
      </c>
      <c r="D1416" s="46">
        <v>40</v>
      </c>
      <c r="E1416" s="280">
        <v>23.450000000000003</v>
      </c>
      <c r="F1416" s="280">
        <f>[2]!ESHOP_PRICE(E1416)</f>
        <v>26</v>
      </c>
    </row>
    <row r="1417" spans="1:6">
      <c r="A1417" s="49" t="s">
        <v>5692</v>
      </c>
      <c r="B1417" s="3">
        <v>6</v>
      </c>
      <c r="C1417" s="2">
        <v>0.7</v>
      </c>
      <c r="D1417" s="46">
        <v>40</v>
      </c>
      <c r="E1417" s="280">
        <v>27.85</v>
      </c>
      <c r="F1417" s="280">
        <f>[2]!ESHOP_PRICE(E1417)</f>
        <v>30.700000000000003</v>
      </c>
    </row>
    <row r="1418" spans="1:6">
      <c r="A1418" s="49" t="s">
        <v>5698</v>
      </c>
      <c r="B1418" s="3">
        <v>6</v>
      </c>
      <c r="C1418" s="2">
        <v>0.7</v>
      </c>
      <c r="D1418" s="46">
        <v>42</v>
      </c>
      <c r="E1418" s="280">
        <v>39.200000000000003</v>
      </c>
      <c r="F1418" s="280">
        <f>[2]!ESHOP_PRICE(E1418)</f>
        <v>42.75</v>
      </c>
    </row>
    <row r="1419" spans="1:6">
      <c r="A1419" s="49" t="s">
        <v>5701</v>
      </c>
      <c r="B1419" s="3">
        <v>6</v>
      </c>
      <c r="C1419" s="2">
        <v>1</v>
      </c>
      <c r="D1419" s="46">
        <v>43.6</v>
      </c>
      <c r="E1419" s="280">
        <v>37.300000000000004</v>
      </c>
      <c r="F1419" s="280">
        <f>[2]!ESHOP_PRICE(E1419)</f>
        <v>40.849999999999994</v>
      </c>
    </row>
    <row r="1420" spans="1:6">
      <c r="A1420" s="49" t="s">
        <v>5707</v>
      </c>
      <c r="B1420" s="3">
        <v>6</v>
      </c>
      <c r="C1420" s="2">
        <v>0.7</v>
      </c>
      <c r="D1420" s="46">
        <v>40</v>
      </c>
      <c r="E1420" s="280">
        <v>29.6</v>
      </c>
      <c r="F1420" s="280">
        <f>[2]!ESHOP_PRICE(E1420)</f>
        <v>32.450000000000003</v>
      </c>
    </row>
    <row r="1421" spans="1:6">
      <c r="A1421" s="49" t="s">
        <v>5741</v>
      </c>
      <c r="B1421" s="3">
        <v>12</v>
      </c>
      <c r="C1421" s="2">
        <v>0.7</v>
      </c>
      <c r="D1421" s="46">
        <v>46</v>
      </c>
      <c r="E1421" s="280">
        <v>35.85</v>
      </c>
      <c r="F1421" s="280">
        <f>[2]!ESHOP_PRICE(E1421)</f>
        <v>39.4</v>
      </c>
    </row>
    <row r="1422" spans="1:6">
      <c r="A1422" s="49" t="s">
        <v>26251</v>
      </c>
      <c r="B1422" s="3">
        <v>6</v>
      </c>
      <c r="C1422" s="2">
        <v>0.7</v>
      </c>
      <c r="D1422" s="46">
        <v>40</v>
      </c>
      <c r="E1422" s="280">
        <v>46.650000000000006</v>
      </c>
      <c r="F1422" s="280">
        <f>[2]!ESHOP_PRICE(E1422)</f>
        <v>50.949999999999996</v>
      </c>
    </row>
    <row r="1423" spans="1:6">
      <c r="A1423" s="49" t="s">
        <v>26252</v>
      </c>
      <c r="B1423" s="3">
        <v>6</v>
      </c>
      <c r="C1423" s="2">
        <v>0.7</v>
      </c>
      <c r="D1423" s="46">
        <v>40</v>
      </c>
      <c r="E1423" s="280">
        <v>51.2</v>
      </c>
      <c r="F1423" s="280">
        <f>[2]!ESHOP_PRICE(E1423)</f>
        <v>56.5</v>
      </c>
    </row>
    <row r="1424" spans="1:6">
      <c r="A1424" s="49" t="s">
        <v>5765</v>
      </c>
      <c r="B1424" s="3">
        <v>6</v>
      </c>
      <c r="C1424" s="2">
        <v>0.7</v>
      </c>
      <c r="D1424" s="46">
        <v>54</v>
      </c>
      <c r="E1424" s="280">
        <v>119.55000000000001</v>
      </c>
      <c r="F1424" s="280">
        <f>[2]!ESHOP_PRICE(E1424)</f>
        <v>127.3</v>
      </c>
    </row>
    <row r="1425" spans="1:6">
      <c r="A1425" s="49" t="s">
        <v>26538</v>
      </c>
      <c r="B1425" s="3">
        <v>6</v>
      </c>
      <c r="C1425" s="2">
        <v>0.7</v>
      </c>
      <c r="D1425" s="46">
        <v>43</v>
      </c>
      <c r="E1425" s="280">
        <v>52.7</v>
      </c>
      <c r="F1425" s="280">
        <f>[2]!ESHOP_PRICE(E1425)</f>
        <v>58</v>
      </c>
    </row>
    <row r="1426" spans="1:6">
      <c r="A1426" s="49" t="s">
        <v>5865</v>
      </c>
      <c r="B1426" s="3">
        <v>6</v>
      </c>
      <c r="C1426" s="2">
        <v>0.7</v>
      </c>
      <c r="D1426" s="46">
        <v>43</v>
      </c>
      <c r="E1426" s="280">
        <v>28.85</v>
      </c>
      <c r="F1426" s="280">
        <f>[2]!ESHOP_PRICE(E1426)</f>
        <v>31.700000000000003</v>
      </c>
    </row>
    <row r="1427" spans="1:6">
      <c r="A1427" s="49" t="s">
        <v>5868</v>
      </c>
      <c r="B1427" s="3">
        <v>6</v>
      </c>
      <c r="C1427" s="2">
        <v>0.7</v>
      </c>
      <c r="D1427" s="46">
        <v>43</v>
      </c>
      <c r="E1427" s="280">
        <v>40.200000000000003</v>
      </c>
      <c r="F1427" s="280">
        <f>[2]!ESHOP_PRICE(E1427)</f>
        <v>44.150000000000006</v>
      </c>
    </row>
    <row r="1428" spans="1:6">
      <c r="A1428" s="49" t="s">
        <v>5871</v>
      </c>
      <c r="B1428" s="3">
        <v>6</v>
      </c>
      <c r="C1428" s="2">
        <v>0.7</v>
      </c>
      <c r="D1428" s="46">
        <v>43</v>
      </c>
      <c r="E1428" s="280">
        <v>50.550000000000004</v>
      </c>
      <c r="F1428" s="280">
        <f>[2]!ESHOP_PRICE(E1428)</f>
        <v>55.849999999999994</v>
      </c>
    </row>
    <row r="1429" spans="1:6">
      <c r="A1429" s="49" t="s">
        <v>6010</v>
      </c>
      <c r="B1429" s="3">
        <v>6</v>
      </c>
      <c r="C1429" s="2">
        <v>0.7</v>
      </c>
      <c r="D1429" s="46">
        <v>57.3</v>
      </c>
      <c r="E1429" s="280">
        <v>127.75</v>
      </c>
      <c r="F1429" s="280">
        <f>[2]!ESHOP_PRICE(E1429)</f>
        <v>136.94999999999999</v>
      </c>
    </row>
    <row r="1430" spans="1:6">
      <c r="A1430" s="49" t="s">
        <v>6013</v>
      </c>
      <c r="B1430" s="3">
        <v>6</v>
      </c>
      <c r="C1430" s="2">
        <v>0.7</v>
      </c>
      <c r="D1430" s="46">
        <v>43</v>
      </c>
      <c r="E1430" s="280">
        <v>71</v>
      </c>
      <c r="F1430" s="280">
        <f>[2]!ESHOP_PRICE(E1430)</f>
        <v>77.650000000000006</v>
      </c>
    </row>
    <row r="1431" spans="1:6">
      <c r="A1431" s="49" t="s">
        <v>6016</v>
      </c>
      <c r="B1431" s="3">
        <v>6</v>
      </c>
      <c r="C1431" s="2">
        <v>0.7</v>
      </c>
      <c r="D1431" s="46">
        <v>48</v>
      </c>
      <c r="E1431" s="280">
        <v>53.150000000000006</v>
      </c>
      <c r="F1431" s="280">
        <f>[2]!ESHOP_PRICE(E1431)</f>
        <v>58.449999999999996</v>
      </c>
    </row>
    <row r="1432" spans="1:6">
      <c r="A1432" s="49" t="s">
        <v>6019</v>
      </c>
      <c r="B1432" s="3">
        <v>6</v>
      </c>
      <c r="C1432" s="2">
        <v>0.7</v>
      </c>
      <c r="D1432" s="46">
        <v>43</v>
      </c>
      <c r="E1432" s="280">
        <v>106.35000000000001</v>
      </c>
      <c r="F1432" s="280">
        <f>[2]!ESHOP_PRICE(E1432)</f>
        <v>114.1</v>
      </c>
    </row>
    <row r="1433" spans="1:6">
      <c r="A1433" s="49" t="s">
        <v>6063</v>
      </c>
      <c r="B1433" s="3">
        <v>6</v>
      </c>
      <c r="C1433" s="2">
        <v>0.7</v>
      </c>
      <c r="D1433" s="46">
        <v>57.9</v>
      </c>
      <c r="E1433" s="280">
        <v>104.05000000000001</v>
      </c>
      <c r="F1433" s="280">
        <f>[2]!ESHOP_PRICE(E1433)</f>
        <v>111.8</v>
      </c>
    </row>
    <row r="1434" spans="1:6">
      <c r="A1434" s="49" t="s">
        <v>6068</v>
      </c>
      <c r="B1434" s="3">
        <v>12</v>
      </c>
      <c r="C1434" s="2">
        <v>1</v>
      </c>
      <c r="D1434" s="46">
        <v>40</v>
      </c>
      <c r="E1434" s="280">
        <v>46.6</v>
      </c>
      <c r="F1434" s="280">
        <f>[2]!ESHOP_PRICE(E1434)</f>
        <v>50.9</v>
      </c>
    </row>
    <row r="1435" spans="1:6">
      <c r="A1435" s="49" t="s">
        <v>6279</v>
      </c>
      <c r="B1435" s="3">
        <v>6</v>
      </c>
      <c r="C1435" s="2">
        <v>0.7</v>
      </c>
      <c r="D1435" s="46">
        <v>48</v>
      </c>
      <c r="E1435" s="280">
        <v>646.65000000000009</v>
      </c>
      <c r="F1435" s="280">
        <f>[2]!ESHOP_PRICE(E1435)</f>
        <v>670.15</v>
      </c>
    </row>
    <row r="1436" spans="1:6">
      <c r="A1436" s="49" t="s">
        <v>6366</v>
      </c>
      <c r="B1436" s="3">
        <v>6</v>
      </c>
      <c r="C1436" s="2">
        <v>0.5</v>
      </c>
      <c r="D1436" s="46">
        <v>48.8</v>
      </c>
      <c r="E1436" s="280">
        <v>56.85</v>
      </c>
      <c r="F1436" s="280">
        <f>[2]!ESHOP_PRICE(E1436)</f>
        <v>62.15</v>
      </c>
    </row>
    <row r="1437" spans="1:6">
      <c r="A1437" s="49" t="s">
        <v>6369</v>
      </c>
      <c r="B1437" s="3">
        <v>6</v>
      </c>
      <c r="C1437" s="2">
        <v>0.7</v>
      </c>
      <c r="D1437" s="46">
        <v>46.1</v>
      </c>
      <c r="E1437" s="280">
        <v>46.2</v>
      </c>
      <c r="F1437" s="280">
        <f>[2]!ESHOP_PRICE(E1437)</f>
        <v>50.5</v>
      </c>
    </row>
    <row r="1438" spans="1:6">
      <c r="A1438" s="49" t="s">
        <v>6372</v>
      </c>
      <c r="B1438" s="3">
        <v>6</v>
      </c>
      <c r="C1438" s="2">
        <v>0.7</v>
      </c>
      <c r="D1438" s="46">
        <v>41.4</v>
      </c>
      <c r="E1438" s="280">
        <v>35.75</v>
      </c>
      <c r="F1438" s="280">
        <f>[2]!ESHOP_PRICE(E1438)</f>
        <v>39.299999999999997</v>
      </c>
    </row>
    <row r="1439" spans="1:6">
      <c r="A1439" s="49" t="s">
        <v>6375</v>
      </c>
      <c r="B1439" s="3">
        <v>6</v>
      </c>
      <c r="C1439" s="2">
        <v>0.5</v>
      </c>
      <c r="D1439" s="46">
        <v>46.1</v>
      </c>
      <c r="E1439" s="280">
        <v>33.200000000000003</v>
      </c>
      <c r="F1439" s="280">
        <f>[2]!ESHOP_PRICE(E1439)</f>
        <v>36.400000000000006</v>
      </c>
    </row>
    <row r="1440" spans="1:6">
      <c r="A1440" s="49" t="s">
        <v>26446</v>
      </c>
      <c r="B1440" s="3">
        <v>6</v>
      </c>
      <c r="C1440" s="2">
        <v>0.7</v>
      </c>
      <c r="D1440" s="46">
        <v>46.1</v>
      </c>
      <c r="E1440" s="280">
        <v>40.150000000000006</v>
      </c>
      <c r="F1440" s="280">
        <f>[2]!ESHOP_PRICE(E1440)</f>
        <v>44.1</v>
      </c>
    </row>
    <row r="1441" spans="1:6">
      <c r="A1441" s="49" t="s">
        <v>6378</v>
      </c>
      <c r="B1441" s="3">
        <v>6</v>
      </c>
      <c r="C1441" s="2">
        <v>0.7</v>
      </c>
      <c r="D1441" s="46">
        <v>46.6</v>
      </c>
      <c r="E1441" s="280">
        <v>81.050000000000011</v>
      </c>
      <c r="F1441" s="280">
        <f>[2]!ESHOP_PRICE(E1441)</f>
        <v>87.7</v>
      </c>
    </row>
    <row r="1442" spans="1:6">
      <c r="A1442" s="49" t="s">
        <v>6381</v>
      </c>
      <c r="B1442" s="3">
        <v>6</v>
      </c>
      <c r="C1442" s="2">
        <v>0.7</v>
      </c>
      <c r="D1442" s="46">
        <v>44</v>
      </c>
      <c r="E1442" s="280">
        <v>72.900000000000006</v>
      </c>
      <c r="F1442" s="280">
        <f>[2]!ESHOP_PRICE(E1442)</f>
        <v>79.550000000000011</v>
      </c>
    </row>
    <row r="1443" spans="1:6">
      <c r="A1443" s="49" t="s">
        <v>26447</v>
      </c>
      <c r="B1443" s="3">
        <v>6</v>
      </c>
      <c r="C1443" s="2">
        <v>0.7</v>
      </c>
      <c r="D1443" s="46">
        <v>46.8</v>
      </c>
      <c r="E1443" s="280">
        <v>79.850000000000009</v>
      </c>
      <c r="F1443" s="280">
        <f>[2]!ESHOP_PRICE(E1443)</f>
        <v>86.5</v>
      </c>
    </row>
    <row r="1444" spans="1:6">
      <c r="A1444" s="49" t="s">
        <v>6384</v>
      </c>
      <c r="B1444" s="3">
        <v>6</v>
      </c>
      <c r="C1444" s="2">
        <v>0.7</v>
      </c>
      <c r="D1444" s="46">
        <v>43.7</v>
      </c>
      <c r="E1444" s="280">
        <v>60.050000000000004</v>
      </c>
      <c r="F1444" s="280">
        <f>[2]!ESHOP_PRICE(E1444)</f>
        <v>65.349999999999994</v>
      </c>
    </row>
    <row r="1445" spans="1:6">
      <c r="A1445" s="49" t="s">
        <v>26448</v>
      </c>
      <c r="B1445" s="3">
        <v>6</v>
      </c>
      <c r="C1445" s="2">
        <v>0.7</v>
      </c>
      <c r="D1445" s="46">
        <v>46.1</v>
      </c>
      <c r="E1445" s="280">
        <v>43.2</v>
      </c>
      <c r="F1445" s="280">
        <f>[2]!ESHOP_PRICE(E1445)</f>
        <v>47.150000000000006</v>
      </c>
    </row>
    <row r="1446" spans="1:6">
      <c r="A1446" s="49" t="s">
        <v>6386</v>
      </c>
      <c r="B1446" s="3">
        <v>6</v>
      </c>
      <c r="C1446" s="2">
        <v>0.7</v>
      </c>
      <c r="D1446" s="46">
        <v>46.1</v>
      </c>
      <c r="E1446" s="280">
        <v>38.300000000000004</v>
      </c>
      <c r="F1446" s="280">
        <f>[2]!ESHOP_PRICE(E1446)</f>
        <v>41.849999999999994</v>
      </c>
    </row>
    <row r="1447" spans="1:6">
      <c r="A1447" s="49" t="s">
        <v>6388</v>
      </c>
      <c r="B1447" s="3">
        <v>9</v>
      </c>
      <c r="C1447" s="2">
        <v>0.5</v>
      </c>
      <c r="D1447" s="46">
        <v>46.1</v>
      </c>
      <c r="E1447" s="280">
        <v>33.5</v>
      </c>
      <c r="F1447" s="280">
        <f>[2]!ESHOP_PRICE(E1447)</f>
        <v>36.700000000000003</v>
      </c>
    </row>
    <row r="1448" spans="1:6">
      <c r="A1448" s="49" t="s">
        <v>26539</v>
      </c>
      <c r="B1448" s="3">
        <v>6</v>
      </c>
      <c r="C1448" s="2">
        <v>0.7</v>
      </c>
      <c r="D1448" s="46">
        <v>43</v>
      </c>
      <c r="E1448" s="280">
        <v>36.200000000000003</v>
      </c>
      <c r="F1448" s="280">
        <f>[2]!ESHOP_PRICE(E1448)</f>
        <v>39.75</v>
      </c>
    </row>
    <row r="1449" spans="1:6">
      <c r="A1449" s="49" t="s">
        <v>6810</v>
      </c>
      <c r="B1449" s="3">
        <v>6</v>
      </c>
      <c r="C1449" s="2">
        <v>0.7</v>
      </c>
      <c r="D1449" s="46">
        <v>56.2</v>
      </c>
      <c r="E1449" s="280">
        <v>78.25</v>
      </c>
      <c r="F1449" s="280">
        <f>[2]!ESHOP_PRICE(E1449)</f>
        <v>84.9</v>
      </c>
    </row>
    <row r="1450" spans="1:6">
      <c r="A1450" s="49" t="s">
        <v>26501</v>
      </c>
      <c r="B1450" s="3">
        <v>6</v>
      </c>
      <c r="C1450" s="2">
        <v>0.7</v>
      </c>
      <c r="D1450" s="46">
        <v>46</v>
      </c>
      <c r="E1450" s="280">
        <v>35.85</v>
      </c>
      <c r="F1450" s="280">
        <f>[2]!ESHOP_PRICE(E1450)</f>
        <v>39.4</v>
      </c>
    </row>
    <row r="1451" spans="1:6">
      <c r="A1451" s="49" t="s">
        <v>6813</v>
      </c>
      <c r="B1451" s="3">
        <v>6</v>
      </c>
      <c r="C1451" s="2">
        <v>0.7</v>
      </c>
      <c r="D1451" s="46">
        <v>50</v>
      </c>
      <c r="E1451" s="280">
        <v>48.85</v>
      </c>
      <c r="F1451" s="280">
        <f>[2]!ESHOP_PRICE(E1451)</f>
        <v>53.15</v>
      </c>
    </row>
    <row r="1452" spans="1:6">
      <c r="A1452" s="49" t="s">
        <v>6816</v>
      </c>
      <c r="B1452" s="3">
        <v>6</v>
      </c>
      <c r="C1452" s="2">
        <v>0.7</v>
      </c>
      <c r="D1452" s="46">
        <v>46</v>
      </c>
      <c r="E1452" s="280">
        <v>62.1</v>
      </c>
      <c r="F1452" s="280">
        <f>[2]!ESHOP_PRICE(E1452)</f>
        <v>67.400000000000006</v>
      </c>
    </row>
    <row r="1453" spans="1:6">
      <c r="A1453" s="49" t="s">
        <v>6988</v>
      </c>
      <c r="B1453" s="3">
        <v>6</v>
      </c>
      <c r="C1453" s="2">
        <v>0.7</v>
      </c>
      <c r="D1453" s="46">
        <v>43.4</v>
      </c>
      <c r="E1453" s="280">
        <v>47.150000000000006</v>
      </c>
      <c r="F1453" s="280">
        <f>[2]!ESHOP_PRICE(E1453)</f>
        <v>51.449999999999996</v>
      </c>
    </row>
    <row r="1454" spans="1:6">
      <c r="A1454" s="49" t="s">
        <v>26502</v>
      </c>
      <c r="B1454" s="3">
        <v>6</v>
      </c>
      <c r="C1454" s="2">
        <v>0.7</v>
      </c>
      <c r="D1454" s="46">
        <v>46</v>
      </c>
      <c r="E1454" s="280">
        <v>103.5</v>
      </c>
      <c r="F1454" s="280">
        <f>[2]!ESHOP_PRICE(E1454)</f>
        <v>111.25</v>
      </c>
    </row>
    <row r="1455" spans="1:6">
      <c r="A1455" s="49" t="s">
        <v>26503</v>
      </c>
      <c r="B1455" s="3">
        <v>6</v>
      </c>
      <c r="C1455" s="2">
        <v>0.7</v>
      </c>
      <c r="D1455" s="46">
        <v>46</v>
      </c>
      <c r="E1455" s="280">
        <v>48.050000000000004</v>
      </c>
      <c r="F1455" s="280">
        <f>[2]!ESHOP_PRICE(E1455)</f>
        <v>52.349999999999994</v>
      </c>
    </row>
    <row r="1456" spans="1:6">
      <c r="A1456" s="49" t="s">
        <v>26451</v>
      </c>
      <c r="B1456" s="3">
        <v>6</v>
      </c>
      <c r="C1456" s="2">
        <v>0.7</v>
      </c>
      <c r="D1456" s="46">
        <v>47</v>
      </c>
      <c r="E1456" s="280">
        <v>182.95000000000002</v>
      </c>
      <c r="F1456" s="280">
        <f>[2]!ESHOP_PRICE(E1456)</f>
        <v>194.35</v>
      </c>
    </row>
    <row r="1457" spans="1:6">
      <c r="A1457" s="49" t="s">
        <v>7180</v>
      </c>
      <c r="B1457" s="3">
        <v>6</v>
      </c>
      <c r="C1457" s="2">
        <v>0.7</v>
      </c>
      <c r="D1457" s="46">
        <v>45</v>
      </c>
      <c r="E1457" s="280">
        <v>72.95</v>
      </c>
      <c r="F1457" s="280">
        <f>[2]!ESHOP_PRICE(E1457)</f>
        <v>79.600000000000009</v>
      </c>
    </row>
    <row r="1458" spans="1:6">
      <c r="A1458" s="49" t="s">
        <v>7192</v>
      </c>
      <c r="B1458" s="3">
        <v>6</v>
      </c>
      <c r="C1458" s="2">
        <v>0.7</v>
      </c>
      <c r="D1458" s="46">
        <v>43</v>
      </c>
      <c r="E1458" s="280">
        <v>52.7</v>
      </c>
      <c r="F1458" s="280">
        <f>[2]!ESHOP_PRICE(E1458)</f>
        <v>58</v>
      </c>
    </row>
    <row r="1459" spans="1:6">
      <c r="A1459" s="49" t="s">
        <v>26452</v>
      </c>
      <c r="B1459" s="3">
        <v>6</v>
      </c>
      <c r="C1459" s="2">
        <v>0.7</v>
      </c>
      <c r="D1459" s="46">
        <v>48</v>
      </c>
      <c r="E1459" s="280">
        <v>207.45000000000002</v>
      </c>
      <c r="F1459" s="280">
        <f>[2]!ESHOP_PRICE(E1459)</f>
        <v>221.1</v>
      </c>
    </row>
    <row r="1460" spans="1:6">
      <c r="A1460" s="49" t="s">
        <v>7195</v>
      </c>
      <c r="B1460" s="3">
        <v>6</v>
      </c>
      <c r="C1460" s="2">
        <v>0.7</v>
      </c>
      <c r="D1460" s="46">
        <v>45</v>
      </c>
      <c r="E1460" s="280">
        <v>73</v>
      </c>
      <c r="F1460" s="280">
        <f>[2]!ESHOP_PRICE(E1460)</f>
        <v>79.650000000000006</v>
      </c>
    </row>
    <row r="1461" spans="1:6">
      <c r="A1461" s="49" t="s">
        <v>7204</v>
      </c>
      <c r="B1461" s="3">
        <v>6</v>
      </c>
      <c r="C1461" s="2">
        <v>0.7</v>
      </c>
      <c r="D1461" s="46">
        <v>57.15</v>
      </c>
      <c r="E1461" s="280">
        <v>58.800000000000004</v>
      </c>
      <c r="F1461" s="280">
        <f>[2]!ESHOP_PRICE(E1461)</f>
        <v>64.099999999999994</v>
      </c>
    </row>
    <row r="1462" spans="1:6">
      <c r="A1462" s="49" t="s">
        <v>7290</v>
      </c>
      <c r="B1462" s="3">
        <v>6</v>
      </c>
      <c r="C1462" s="2">
        <v>0.7</v>
      </c>
      <c r="D1462" s="46">
        <v>43</v>
      </c>
      <c r="E1462" s="280">
        <v>60.6</v>
      </c>
      <c r="F1462" s="280">
        <f>[2]!ESHOP_PRICE(E1462)</f>
        <v>65.900000000000006</v>
      </c>
    </row>
    <row r="1463" spans="1:6">
      <c r="A1463" s="49" t="s">
        <v>7293</v>
      </c>
      <c r="B1463" s="3">
        <v>6</v>
      </c>
      <c r="C1463" s="2">
        <v>0.7</v>
      </c>
      <c r="D1463" s="46">
        <v>43</v>
      </c>
      <c r="E1463" s="280">
        <v>72.75</v>
      </c>
      <c r="F1463" s="280">
        <f>[2]!ESHOP_PRICE(E1463)</f>
        <v>79.400000000000006</v>
      </c>
    </row>
    <row r="1464" spans="1:6">
      <c r="A1464" s="49" t="s">
        <v>7296</v>
      </c>
      <c r="B1464" s="3">
        <v>6</v>
      </c>
      <c r="C1464" s="2">
        <v>0.7</v>
      </c>
      <c r="D1464" s="46">
        <v>43</v>
      </c>
      <c r="E1464" s="280">
        <v>47.2</v>
      </c>
      <c r="F1464" s="280">
        <f>[2]!ESHOP_PRICE(E1464)</f>
        <v>51.5</v>
      </c>
    </row>
    <row r="1465" spans="1:6">
      <c r="A1465" s="49" t="s">
        <v>7346</v>
      </c>
      <c r="B1465" s="3">
        <v>6</v>
      </c>
      <c r="C1465" s="2">
        <v>0.7</v>
      </c>
      <c r="D1465" s="46">
        <v>50</v>
      </c>
      <c r="E1465" s="280">
        <v>33.800000000000004</v>
      </c>
      <c r="F1465" s="280">
        <f>[2]!ESHOP_PRICE(E1465)</f>
        <v>37</v>
      </c>
    </row>
    <row r="1466" spans="1:6">
      <c r="A1466" s="49" t="s">
        <v>7349</v>
      </c>
      <c r="B1466" s="3">
        <v>6</v>
      </c>
      <c r="C1466" s="2">
        <v>0.7</v>
      </c>
      <c r="D1466" s="46">
        <v>50</v>
      </c>
      <c r="E1466" s="280">
        <v>41.1</v>
      </c>
      <c r="F1466" s="280">
        <f>[2]!ESHOP_PRICE(E1466)</f>
        <v>45.050000000000004</v>
      </c>
    </row>
    <row r="1467" spans="1:6">
      <c r="A1467" s="49" t="s">
        <v>7352</v>
      </c>
      <c r="B1467" s="3">
        <v>6</v>
      </c>
      <c r="C1467" s="2">
        <v>0.7</v>
      </c>
      <c r="D1467" s="46">
        <v>50</v>
      </c>
      <c r="E1467" s="280">
        <v>71.600000000000009</v>
      </c>
      <c r="F1467" s="280">
        <f>[2]!ESHOP_PRICE(E1467)</f>
        <v>78.25</v>
      </c>
    </row>
    <row r="1468" spans="1:6">
      <c r="A1468" s="49" t="s">
        <v>7378</v>
      </c>
      <c r="B1468" s="3">
        <v>6</v>
      </c>
      <c r="C1468" s="2">
        <v>1</v>
      </c>
      <c r="D1468" s="46">
        <v>40</v>
      </c>
      <c r="E1468" s="280">
        <v>29.3</v>
      </c>
      <c r="F1468" s="280">
        <f>[2]!ESHOP_PRICE(E1468)</f>
        <v>32.15</v>
      </c>
    </row>
    <row r="1469" spans="1:6">
      <c r="A1469" s="49" t="s">
        <v>7381</v>
      </c>
      <c r="B1469" s="3">
        <v>6</v>
      </c>
      <c r="C1469" s="2">
        <v>0.7</v>
      </c>
      <c r="D1469" s="46">
        <v>40</v>
      </c>
      <c r="E1469" s="280">
        <v>27.1</v>
      </c>
      <c r="F1469" s="280">
        <f>[2]!ESHOP_PRICE(E1469)</f>
        <v>29.950000000000003</v>
      </c>
    </row>
    <row r="1470" spans="1:6">
      <c r="A1470" s="49" t="s">
        <v>7384</v>
      </c>
      <c r="B1470" s="3">
        <v>6</v>
      </c>
      <c r="C1470" s="2">
        <v>1</v>
      </c>
      <c r="D1470" s="46">
        <v>43</v>
      </c>
      <c r="E1470" s="280">
        <v>40.900000000000006</v>
      </c>
      <c r="F1470" s="280">
        <f>[2]!ESHOP_PRICE(E1470)</f>
        <v>44.85</v>
      </c>
    </row>
    <row r="1471" spans="1:6">
      <c r="A1471" s="49" t="s">
        <v>7396</v>
      </c>
      <c r="B1471" s="3">
        <v>6</v>
      </c>
      <c r="C1471" s="2">
        <v>1</v>
      </c>
      <c r="D1471" s="46">
        <v>46</v>
      </c>
      <c r="E1471" s="280">
        <v>37.6</v>
      </c>
      <c r="F1471" s="280">
        <f>[2]!ESHOP_PRICE(E1471)</f>
        <v>41.15</v>
      </c>
    </row>
    <row r="1472" spans="1:6">
      <c r="A1472" s="49" t="s">
        <v>7674</v>
      </c>
      <c r="B1472" s="3">
        <v>6</v>
      </c>
      <c r="C1472" s="2">
        <v>0.7</v>
      </c>
      <c r="D1472" s="46">
        <v>46</v>
      </c>
      <c r="E1472" s="280">
        <v>34.6</v>
      </c>
      <c r="F1472" s="280">
        <f>[2]!ESHOP_PRICE(E1472)</f>
        <v>37.800000000000004</v>
      </c>
    </row>
    <row r="1473" spans="1:6">
      <c r="A1473" s="49" t="s">
        <v>7677</v>
      </c>
      <c r="B1473" s="3">
        <v>6</v>
      </c>
      <c r="C1473" s="2">
        <v>0.7</v>
      </c>
      <c r="D1473" s="46">
        <v>46</v>
      </c>
      <c r="E1473" s="280">
        <v>32.200000000000003</v>
      </c>
      <c r="F1473" s="280">
        <f>[2]!ESHOP_PRICE(E1473)</f>
        <v>35.400000000000006</v>
      </c>
    </row>
    <row r="1474" spans="1:6">
      <c r="A1474" s="49" t="s">
        <v>7680</v>
      </c>
      <c r="B1474" s="3">
        <v>6</v>
      </c>
      <c r="C1474" s="2">
        <v>0.7</v>
      </c>
      <c r="D1474" s="46">
        <v>40</v>
      </c>
      <c r="E1474" s="280">
        <v>20.350000000000001</v>
      </c>
      <c r="F1474" s="280">
        <f>[2]!ESHOP_PRICE(E1474)</f>
        <v>22.900000000000002</v>
      </c>
    </row>
    <row r="1475" spans="1:6">
      <c r="A1475" s="49" t="s">
        <v>26455</v>
      </c>
      <c r="B1475" s="3">
        <v>6</v>
      </c>
      <c r="C1475" s="2">
        <v>0.7</v>
      </c>
      <c r="D1475" s="46">
        <v>55.5</v>
      </c>
      <c r="E1475" s="280">
        <v>48.900000000000006</v>
      </c>
      <c r="F1475" s="280">
        <f>[2]!ESHOP_PRICE(E1475)</f>
        <v>53.199999999999996</v>
      </c>
    </row>
    <row r="1476" spans="1:6">
      <c r="A1476" s="49" t="s">
        <v>7683</v>
      </c>
      <c r="B1476" s="3">
        <v>6</v>
      </c>
      <c r="C1476" s="2">
        <v>0.7</v>
      </c>
      <c r="D1476" s="46">
        <v>55.2</v>
      </c>
      <c r="E1476" s="280">
        <v>40.950000000000003</v>
      </c>
      <c r="F1476" s="280">
        <f>[2]!ESHOP_PRICE(E1476)</f>
        <v>44.900000000000006</v>
      </c>
    </row>
    <row r="1477" spans="1:6">
      <c r="A1477" s="49" t="s">
        <v>7688</v>
      </c>
      <c r="B1477" s="3">
        <v>6</v>
      </c>
      <c r="C1477" s="2">
        <v>0.7</v>
      </c>
      <c r="D1477" s="46">
        <v>50.6</v>
      </c>
      <c r="E1477" s="280">
        <v>299.2</v>
      </c>
      <c r="F1477" s="280">
        <f>[2]!ESHOP_PRICE(E1477)</f>
        <v>316.95</v>
      </c>
    </row>
    <row r="1478" spans="1:6">
      <c r="A1478" s="49" t="s">
        <v>7691</v>
      </c>
      <c r="B1478" s="3">
        <v>6</v>
      </c>
      <c r="C1478" s="2">
        <v>0.7</v>
      </c>
      <c r="D1478" s="46">
        <v>52.1</v>
      </c>
      <c r="E1478" s="280">
        <v>36.050000000000004</v>
      </c>
      <c r="F1478" s="280">
        <f>[2]!ESHOP_PRICE(E1478)</f>
        <v>39.599999999999994</v>
      </c>
    </row>
    <row r="1479" spans="1:6">
      <c r="A1479" s="49" t="s">
        <v>7694</v>
      </c>
      <c r="B1479" s="3">
        <v>6</v>
      </c>
      <c r="C1479" s="2">
        <v>0.7</v>
      </c>
      <c r="D1479" s="46">
        <v>54.1</v>
      </c>
      <c r="E1479" s="280">
        <v>35.35</v>
      </c>
      <c r="F1479" s="280">
        <f>[2]!ESHOP_PRICE(E1479)</f>
        <v>38.9</v>
      </c>
    </row>
    <row r="1480" spans="1:6">
      <c r="A1480" s="49" t="s">
        <v>7697</v>
      </c>
      <c r="B1480" s="3">
        <v>6</v>
      </c>
      <c r="C1480" s="2">
        <v>0.7</v>
      </c>
      <c r="D1480" s="46">
        <v>46</v>
      </c>
      <c r="E1480" s="280">
        <v>27.75</v>
      </c>
      <c r="F1480" s="280">
        <f>[2]!ESHOP_PRICE(E1480)</f>
        <v>30.6</v>
      </c>
    </row>
    <row r="1481" spans="1:6">
      <c r="A1481" s="49" t="s">
        <v>26456</v>
      </c>
      <c r="B1481" s="3">
        <v>6</v>
      </c>
      <c r="C1481" s="2">
        <v>0.7</v>
      </c>
      <c r="D1481" s="46">
        <v>41</v>
      </c>
      <c r="E1481" s="280">
        <v>23.8</v>
      </c>
      <c r="F1481" s="280">
        <f>[2]!ESHOP_PRICE(E1481)</f>
        <v>26.35</v>
      </c>
    </row>
    <row r="1482" spans="1:6">
      <c r="A1482" s="49" t="s">
        <v>26504</v>
      </c>
      <c r="B1482" s="3">
        <v>6</v>
      </c>
      <c r="C1482" s="2">
        <v>0.7</v>
      </c>
      <c r="D1482" s="46">
        <v>46</v>
      </c>
      <c r="E1482" s="280">
        <v>28.55</v>
      </c>
      <c r="F1482" s="280">
        <f>[2]!ESHOP_PRICE(E1482)</f>
        <v>31.400000000000002</v>
      </c>
    </row>
    <row r="1483" spans="1:6">
      <c r="A1483" s="49" t="s">
        <v>26505</v>
      </c>
      <c r="B1483" s="3">
        <v>6</v>
      </c>
      <c r="C1483" s="2">
        <v>0.7</v>
      </c>
      <c r="D1483" s="46">
        <v>46</v>
      </c>
      <c r="E1483" s="280">
        <v>38.300000000000004</v>
      </c>
      <c r="F1483" s="280">
        <f>[2]!ESHOP_PRICE(E1483)</f>
        <v>41.849999999999994</v>
      </c>
    </row>
    <row r="1484" spans="1:6">
      <c r="A1484" s="49" t="s">
        <v>7963</v>
      </c>
      <c r="B1484" s="3">
        <v>6</v>
      </c>
      <c r="C1484" s="2">
        <v>0.7</v>
      </c>
      <c r="D1484" s="46">
        <v>45.8</v>
      </c>
      <c r="E1484" s="280">
        <v>34.35</v>
      </c>
      <c r="F1484" s="280">
        <f>[2]!ESHOP_PRICE(E1484)</f>
        <v>37.550000000000004</v>
      </c>
    </row>
    <row r="1485" spans="1:6">
      <c r="A1485" s="49" t="s">
        <v>8184</v>
      </c>
      <c r="B1485" s="3">
        <v>6</v>
      </c>
      <c r="C1485" s="2">
        <v>0.7</v>
      </c>
      <c r="D1485" s="46">
        <v>58.4</v>
      </c>
      <c r="E1485" s="280">
        <v>98.600000000000009</v>
      </c>
      <c r="F1485" s="280">
        <f>[2]!ESHOP_PRICE(E1485)</f>
        <v>105.25</v>
      </c>
    </row>
    <row r="1486" spans="1:6">
      <c r="A1486" s="49" t="s">
        <v>8195</v>
      </c>
      <c r="B1486" s="3">
        <v>3</v>
      </c>
      <c r="C1486" s="2">
        <v>0.7</v>
      </c>
      <c r="D1486" s="46">
        <v>46</v>
      </c>
      <c r="E1486" s="280">
        <v>54.150000000000006</v>
      </c>
      <c r="F1486" s="280">
        <f>[2]!ESHOP_PRICE(E1486)</f>
        <v>59.449999999999996</v>
      </c>
    </row>
    <row r="1487" spans="1:6">
      <c r="A1487" s="49" t="s">
        <v>26506</v>
      </c>
      <c r="B1487" s="3">
        <v>6</v>
      </c>
      <c r="C1487" s="2">
        <v>0.7</v>
      </c>
      <c r="D1487" s="46">
        <v>46</v>
      </c>
      <c r="E1487" s="280">
        <v>45.650000000000006</v>
      </c>
      <c r="F1487" s="280">
        <f>[2]!ESHOP_PRICE(E1487)</f>
        <v>49.949999999999996</v>
      </c>
    </row>
    <row r="1488" spans="1:6">
      <c r="A1488" s="49" t="s">
        <v>8473</v>
      </c>
      <c r="B1488" s="3">
        <v>6</v>
      </c>
      <c r="C1488" s="2">
        <v>0.7</v>
      </c>
      <c r="D1488" s="46">
        <v>40</v>
      </c>
      <c r="E1488" s="280">
        <v>16.350000000000001</v>
      </c>
      <c r="F1488" s="280">
        <f>[2]!ESHOP_PRICE(E1488)</f>
        <v>18.400000000000002</v>
      </c>
    </row>
    <row r="1489" spans="1:6">
      <c r="A1489" s="49" t="s">
        <v>8652</v>
      </c>
      <c r="B1489" s="3">
        <v>6</v>
      </c>
      <c r="C1489" s="2">
        <v>0.7</v>
      </c>
      <c r="D1489" s="46">
        <v>40</v>
      </c>
      <c r="E1489" s="280">
        <v>49.7</v>
      </c>
      <c r="F1489" s="280">
        <f>[2]!ESHOP_PRICE(E1489)</f>
        <v>54</v>
      </c>
    </row>
    <row r="1490" spans="1:6">
      <c r="A1490" s="49" t="s">
        <v>8720</v>
      </c>
      <c r="B1490" s="3">
        <v>6</v>
      </c>
      <c r="C1490" s="2">
        <v>0.7</v>
      </c>
      <c r="D1490" s="46">
        <v>43</v>
      </c>
      <c r="E1490" s="280">
        <v>97.2</v>
      </c>
      <c r="F1490" s="280">
        <f>[2]!ESHOP_PRICE(E1490)</f>
        <v>103.85000000000001</v>
      </c>
    </row>
    <row r="1491" spans="1:6">
      <c r="A1491" s="49" t="s">
        <v>26467</v>
      </c>
      <c r="B1491" s="3">
        <v>6</v>
      </c>
      <c r="C1491" s="2">
        <v>0.7</v>
      </c>
      <c r="D1491" s="46">
        <v>58</v>
      </c>
      <c r="E1491" s="280">
        <v>46.7</v>
      </c>
      <c r="F1491" s="280">
        <f>[2]!ESHOP_PRICE(E1491)</f>
        <v>51</v>
      </c>
    </row>
    <row r="1492" spans="1:6">
      <c r="A1492" s="49" t="s">
        <v>8859</v>
      </c>
      <c r="B1492" s="3">
        <v>6</v>
      </c>
      <c r="C1492" s="2">
        <v>0.7</v>
      </c>
      <c r="D1492" s="46">
        <v>43</v>
      </c>
      <c r="E1492" s="280">
        <v>31.05</v>
      </c>
      <c r="F1492" s="280">
        <f>[2]!ESHOP_PRICE(E1492)</f>
        <v>34.25</v>
      </c>
    </row>
    <row r="1493" spans="1:6">
      <c r="A1493" s="49" t="s">
        <v>26507</v>
      </c>
      <c r="B1493" s="3">
        <v>6</v>
      </c>
      <c r="C1493" s="2">
        <v>0.7</v>
      </c>
      <c r="D1493" s="46">
        <v>46</v>
      </c>
      <c r="E1493" s="280">
        <v>39.550000000000004</v>
      </c>
      <c r="F1493" s="280">
        <f>[2]!ESHOP_PRICE(E1493)</f>
        <v>43.099999999999994</v>
      </c>
    </row>
    <row r="1494" spans="1:6">
      <c r="A1494" s="49" t="s">
        <v>26468</v>
      </c>
      <c r="B1494" s="3">
        <v>6</v>
      </c>
      <c r="C1494" s="2">
        <v>0.7</v>
      </c>
      <c r="D1494" s="46">
        <v>48</v>
      </c>
      <c r="E1494" s="280">
        <v>42.7</v>
      </c>
      <c r="F1494" s="280">
        <f>[2]!ESHOP_PRICE(E1494)</f>
        <v>46.650000000000006</v>
      </c>
    </row>
    <row r="1495" spans="1:6">
      <c r="A1495" s="49" t="s">
        <v>26540</v>
      </c>
      <c r="B1495" s="3">
        <v>6</v>
      </c>
      <c r="C1495" s="2">
        <v>0.7</v>
      </c>
      <c r="D1495" s="46">
        <v>43</v>
      </c>
      <c r="E1495" s="280">
        <v>48.400000000000006</v>
      </c>
      <c r="F1495" s="280">
        <f>[2]!ESHOP_PRICE(E1495)</f>
        <v>52.699999999999996</v>
      </c>
    </row>
    <row r="1496" spans="1:6">
      <c r="A1496" s="49" t="s">
        <v>8864</v>
      </c>
      <c r="B1496" s="3">
        <v>6</v>
      </c>
      <c r="C1496" s="2">
        <v>0.7</v>
      </c>
      <c r="D1496" s="46">
        <v>43</v>
      </c>
      <c r="E1496" s="280">
        <v>54.800000000000004</v>
      </c>
      <c r="F1496" s="280">
        <f>[2]!ESHOP_PRICE(E1496)</f>
        <v>60.099999999999994</v>
      </c>
    </row>
    <row r="1497" spans="1:6">
      <c r="A1497" s="49" t="s">
        <v>9032</v>
      </c>
      <c r="B1497" s="3">
        <v>6</v>
      </c>
      <c r="C1497" s="2">
        <v>0.7</v>
      </c>
      <c r="D1497" s="46">
        <v>46</v>
      </c>
      <c r="E1497" s="280">
        <v>33.9</v>
      </c>
      <c r="F1497" s="280">
        <f>[2]!ESHOP_PRICE(E1497)</f>
        <v>37.1</v>
      </c>
    </row>
    <row r="1498" spans="1:6">
      <c r="A1498" s="49" t="s">
        <v>9035</v>
      </c>
      <c r="B1498" s="3">
        <v>6</v>
      </c>
      <c r="C1498" s="2">
        <v>0.7</v>
      </c>
      <c r="D1498" s="46">
        <v>40</v>
      </c>
      <c r="E1498" s="280">
        <v>21.25</v>
      </c>
      <c r="F1498" s="280">
        <f>[2]!ESHOP_PRICE(E1498)</f>
        <v>23.8</v>
      </c>
    </row>
    <row r="1499" spans="1:6">
      <c r="A1499" s="49" t="s">
        <v>9040</v>
      </c>
      <c r="B1499" s="3">
        <v>6</v>
      </c>
      <c r="C1499" s="2">
        <v>0.7</v>
      </c>
      <c r="D1499" s="46">
        <v>46</v>
      </c>
      <c r="E1499" s="280">
        <v>45.650000000000006</v>
      </c>
      <c r="F1499" s="280">
        <f>[2]!ESHOP_PRICE(E1499)</f>
        <v>49.949999999999996</v>
      </c>
    </row>
    <row r="1500" spans="1:6">
      <c r="A1500" s="49" t="s">
        <v>9046</v>
      </c>
      <c r="B1500" s="3">
        <v>6</v>
      </c>
      <c r="C1500" s="2">
        <v>0.7</v>
      </c>
      <c r="D1500" s="46">
        <v>40</v>
      </c>
      <c r="E1500" s="280">
        <v>17.850000000000001</v>
      </c>
      <c r="F1500" s="280">
        <f>[2]!ESHOP_PRICE(E1500)</f>
        <v>20.05</v>
      </c>
    </row>
    <row r="1501" spans="1:6">
      <c r="A1501" s="49" t="s">
        <v>9049</v>
      </c>
      <c r="B1501" s="3">
        <v>6</v>
      </c>
      <c r="C1501" s="2">
        <v>1</v>
      </c>
      <c r="D1501" s="46">
        <v>46</v>
      </c>
      <c r="E1501" s="280">
        <v>21.650000000000002</v>
      </c>
      <c r="F1501" s="280">
        <f>[2]!ESHOP_PRICE(E1501)</f>
        <v>24.2</v>
      </c>
    </row>
    <row r="1502" spans="1:6">
      <c r="A1502" s="49" t="s">
        <v>9102</v>
      </c>
      <c r="B1502" s="3">
        <v>6</v>
      </c>
      <c r="C1502" s="2">
        <v>0.7</v>
      </c>
      <c r="D1502" s="46">
        <v>43</v>
      </c>
      <c r="E1502" s="280">
        <v>36.200000000000003</v>
      </c>
      <c r="F1502" s="280">
        <f>[2]!ESHOP_PRICE(E1502)</f>
        <v>39.75</v>
      </c>
    </row>
    <row r="1503" spans="1:6">
      <c r="A1503" s="49" t="s">
        <v>9233</v>
      </c>
      <c r="B1503" s="3">
        <v>6</v>
      </c>
      <c r="C1503" s="2">
        <v>1</v>
      </c>
      <c r="D1503" s="46">
        <v>45.8</v>
      </c>
      <c r="E1503" s="280">
        <v>49.800000000000004</v>
      </c>
      <c r="F1503" s="280">
        <f>[2]!ESHOP_PRICE(E1503)</f>
        <v>54.099999999999994</v>
      </c>
    </row>
    <row r="1504" spans="1:6">
      <c r="A1504" s="49" t="s">
        <v>26469</v>
      </c>
      <c r="B1504" s="3">
        <v>6</v>
      </c>
      <c r="C1504" s="2">
        <v>0.7</v>
      </c>
      <c r="D1504" s="46">
        <v>55.1</v>
      </c>
      <c r="E1504" s="280">
        <v>95.25</v>
      </c>
      <c r="F1504" s="280">
        <f>[2]!ESHOP_PRICE(E1504)</f>
        <v>101.9</v>
      </c>
    </row>
    <row r="1505" spans="1:6">
      <c r="A1505" s="49" t="s">
        <v>9238</v>
      </c>
      <c r="B1505" s="3">
        <v>6</v>
      </c>
      <c r="C1505" s="2">
        <v>1</v>
      </c>
      <c r="D1505" s="46">
        <v>45.8</v>
      </c>
      <c r="E1505" s="280">
        <v>53.45</v>
      </c>
      <c r="F1505" s="280">
        <f>[2]!ESHOP_PRICE(E1505)</f>
        <v>58.75</v>
      </c>
    </row>
    <row r="1506" spans="1:6">
      <c r="A1506" s="49" t="s">
        <v>9241</v>
      </c>
      <c r="B1506" s="3">
        <v>6</v>
      </c>
      <c r="C1506" s="2">
        <v>0.7</v>
      </c>
      <c r="D1506" s="46">
        <v>45.8</v>
      </c>
      <c r="E1506" s="280">
        <v>56.300000000000004</v>
      </c>
      <c r="F1506" s="280">
        <f>[2]!ESHOP_PRICE(E1506)</f>
        <v>61.599999999999994</v>
      </c>
    </row>
    <row r="1507" spans="1:6">
      <c r="A1507" s="49" t="s">
        <v>9244</v>
      </c>
      <c r="B1507" s="3">
        <v>12</v>
      </c>
      <c r="C1507" s="2">
        <v>0.7</v>
      </c>
      <c r="D1507" s="46">
        <v>48.6</v>
      </c>
      <c r="E1507" s="280">
        <v>56.85</v>
      </c>
      <c r="F1507" s="280">
        <f>[2]!ESHOP_PRICE(E1507)</f>
        <v>62.15</v>
      </c>
    </row>
    <row r="1508" spans="1:6">
      <c r="A1508" s="49" t="s">
        <v>9250</v>
      </c>
      <c r="B1508" s="3">
        <v>6</v>
      </c>
      <c r="C1508" s="2">
        <v>0.7</v>
      </c>
      <c r="D1508" s="46">
        <v>45.8</v>
      </c>
      <c r="E1508" s="280">
        <v>29.35</v>
      </c>
      <c r="F1508" s="280">
        <f>[2]!ESHOP_PRICE(E1508)</f>
        <v>32.200000000000003</v>
      </c>
    </row>
    <row r="1509" spans="1:6">
      <c r="A1509" s="49" t="s">
        <v>9253</v>
      </c>
      <c r="B1509" s="3">
        <v>6</v>
      </c>
      <c r="C1509" s="2">
        <v>0.7</v>
      </c>
      <c r="D1509" s="46">
        <v>45.8</v>
      </c>
      <c r="E1509" s="280">
        <v>32.200000000000003</v>
      </c>
      <c r="F1509" s="280">
        <f>[2]!ESHOP_PRICE(E1509)</f>
        <v>35.400000000000006</v>
      </c>
    </row>
    <row r="1510" spans="1:6">
      <c r="A1510" s="49" t="s">
        <v>9256</v>
      </c>
      <c r="B1510" s="3">
        <v>6</v>
      </c>
      <c r="C1510" s="2">
        <v>0.7</v>
      </c>
      <c r="D1510" s="46">
        <v>45.8</v>
      </c>
      <c r="E1510" s="280">
        <v>54.150000000000006</v>
      </c>
      <c r="F1510" s="280">
        <f>[2]!ESHOP_PRICE(E1510)</f>
        <v>59.449999999999996</v>
      </c>
    </row>
    <row r="1511" spans="1:6">
      <c r="A1511" s="49" t="s">
        <v>9259</v>
      </c>
      <c r="B1511" s="3">
        <v>6</v>
      </c>
      <c r="C1511" s="2">
        <v>0.7</v>
      </c>
      <c r="D1511" s="46">
        <v>43</v>
      </c>
      <c r="E1511" s="280">
        <v>43.550000000000004</v>
      </c>
      <c r="F1511" s="280">
        <f>[2]!ESHOP_PRICE(E1511)</f>
        <v>47.5</v>
      </c>
    </row>
    <row r="1512" spans="1:6">
      <c r="A1512" s="49" t="s">
        <v>9262</v>
      </c>
      <c r="B1512" s="3">
        <v>6</v>
      </c>
      <c r="C1512" s="2">
        <v>0.7</v>
      </c>
      <c r="D1512" s="46">
        <v>46</v>
      </c>
      <c r="E1512" s="280">
        <v>88.350000000000009</v>
      </c>
      <c r="F1512" s="280">
        <f>[2]!ESHOP_PRICE(E1512)</f>
        <v>95</v>
      </c>
    </row>
    <row r="1513" spans="1:6">
      <c r="A1513" s="49" t="s">
        <v>9268</v>
      </c>
      <c r="B1513" s="3">
        <v>6</v>
      </c>
      <c r="C1513" s="2">
        <v>0.7</v>
      </c>
      <c r="D1513" s="46">
        <v>57.5</v>
      </c>
      <c r="E1513" s="280">
        <v>61.300000000000004</v>
      </c>
      <c r="F1513" s="280">
        <f>[2]!ESHOP_PRICE(E1513)</f>
        <v>66.599999999999994</v>
      </c>
    </row>
    <row r="1514" spans="1:6">
      <c r="A1514" s="49" t="s">
        <v>9271</v>
      </c>
      <c r="B1514" s="3">
        <v>6</v>
      </c>
      <c r="C1514" s="2">
        <v>0.7</v>
      </c>
      <c r="D1514" s="46">
        <v>40</v>
      </c>
      <c r="E1514" s="280">
        <v>20.400000000000002</v>
      </c>
      <c r="F1514" s="280">
        <f>[2]!ESHOP_PRICE(E1514)</f>
        <v>22.95</v>
      </c>
    </row>
    <row r="1515" spans="1:6">
      <c r="A1515" s="49" t="s">
        <v>9274</v>
      </c>
      <c r="B1515" s="3">
        <v>12</v>
      </c>
      <c r="C1515" s="2">
        <v>1</v>
      </c>
      <c r="D1515" s="46">
        <v>40</v>
      </c>
      <c r="E1515" s="280">
        <v>31.650000000000002</v>
      </c>
      <c r="F1515" s="280">
        <f>[2]!ESHOP_PRICE(E1515)</f>
        <v>34.85</v>
      </c>
    </row>
    <row r="1516" spans="1:6">
      <c r="A1516" s="49" t="s">
        <v>9277</v>
      </c>
      <c r="B1516" s="3">
        <v>6</v>
      </c>
      <c r="C1516" s="2">
        <v>0.7</v>
      </c>
      <c r="D1516" s="46">
        <v>40</v>
      </c>
      <c r="E1516" s="280">
        <v>24.900000000000002</v>
      </c>
      <c r="F1516" s="280">
        <f>[2]!ESHOP_PRICE(E1516)</f>
        <v>27.45</v>
      </c>
    </row>
    <row r="1517" spans="1:6">
      <c r="A1517" s="49" t="s">
        <v>9280</v>
      </c>
      <c r="B1517" s="3">
        <v>6</v>
      </c>
      <c r="C1517" s="2">
        <v>0.7</v>
      </c>
      <c r="D1517" s="46">
        <v>40</v>
      </c>
      <c r="E1517" s="280">
        <v>26.150000000000002</v>
      </c>
      <c r="F1517" s="280">
        <f>[2]!ESHOP_PRICE(E1517)</f>
        <v>29</v>
      </c>
    </row>
    <row r="1518" spans="1:6">
      <c r="A1518" s="49" t="s">
        <v>9283</v>
      </c>
      <c r="B1518" s="3">
        <v>6</v>
      </c>
      <c r="C1518" s="2">
        <v>0.7</v>
      </c>
      <c r="D1518" s="46">
        <v>40</v>
      </c>
      <c r="E1518" s="280">
        <v>21.25</v>
      </c>
      <c r="F1518" s="280">
        <f>[2]!ESHOP_PRICE(E1518)</f>
        <v>23.8</v>
      </c>
    </row>
    <row r="1519" spans="1:6">
      <c r="A1519" s="49" t="s">
        <v>9286</v>
      </c>
      <c r="B1519" s="3">
        <v>12</v>
      </c>
      <c r="C1519" s="2">
        <v>1</v>
      </c>
      <c r="D1519" s="46">
        <v>40</v>
      </c>
      <c r="E1519" s="280">
        <v>31.25</v>
      </c>
      <c r="F1519" s="280">
        <f>[2]!ESHOP_PRICE(E1519)</f>
        <v>34.450000000000003</v>
      </c>
    </row>
    <row r="1520" spans="1:6">
      <c r="A1520" s="49" t="s">
        <v>9375</v>
      </c>
      <c r="B1520" s="3">
        <v>6</v>
      </c>
      <c r="C1520" s="2">
        <v>0.7</v>
      </c>
      <c r="D1520" s="46">
        <v>46</v>
      </c>
      <c r="E1520" s="280">
        <v>34.35</v>
      </c>
      <c r="F1520" s="280">
        <f>[2]!ESHOP_PRICE(E1520)</f>
        <v>37.550000000000004</v>
      </c>
    </row>
    <row r="1521" spans="1:6">
      <c r="A1521" s="49" t="s">
        <v>9449</v>
      </c>
      <c r="B1521" s="3">
        <v>6</v>
      </c>
      <c r="C1521" s="2">
        <v>0.7</v>
      </c>
      <c r="D1521" s="46">
        <v>40</v>
      </c>
      <c r="E1521" s="280">
        <v>41.45</v>
      </c>
      <c r="F1521" s="280">
        <f>[2]!ESHOP_PRICE(E1521)</f>
        <v>45.400000000000006</v>
      </c>
    </row>
    <row r="1522" spans="1:6">
      <c r="A1522" s="49" t="s">
        <v>9473</v>
      </c>
      <c r="B1522" s="3">
        <v>6</v>
      </c>
      <c r="C1522" s="2">
        <v>0.7</v>
      </c>
      <c r="D1522" s="46">
        <v>40</v>
      </c>
      <c r="E1522" s="280">
        <v>59.75</v>
      </c>
      <c r="F1522" s="280">
        <f>[2]!ESHOP_PRICE(E1522)</f>
        <v>65.05</v>
      </c>
    </row>
    <row r="1523" spans="1:6">
      <c r="A1523" s="49" t="s">
        <v>9476</v>
      </c>
      <c r="B1523" s="3">
        <v>6</v>
      </c>
      <c r="C1523" s="2">
        <v>0.7</v>
      </c>
      <c r="D1523" s="46">
        <v>43</v>
      </c>
      <c r="E1523" s="280">
        <v>76.5</v>
      </c>
      <c r="F1523" s="280">
        <f>[2]!ESHOP_PRICE(E1523)</f>
        <v>83.15</v>
      </c>
    </row>
    <row r="1524" spans="1:6">
      <c r="A1524" s="49" t="s">
        <v>9479</v>
      </c>
      <c r="B1524" s="3">
        <v>6</v>
      </c>
      <c r="C1524" s="2">
        <v>0.7</v>
      </c>
      <c r="D1524" s="46">
        <v>40</v>
      </c>
      <c r="E1524" s="280">
        <v>103</v>
      </c>
      <c r="F1524" s="280">
        <f>[2]!ESHOP_PRICE(E1524)</f>
        <v>110.75</v>
      </c>
    </row>
    <row r="1525" spans="1:6">
      <c r="A1525" s="49" t="s">
        <v>9483</v>
      </c>
      <c r="B1525" s="3">
        <v>6</v>
      </c>
      <c r="C1525" s="2">
        <v>0.7</v>
      </c>
      <c r="D1525" s="46">
        <v>43</v>
      </c>
      <c r="E1525" s="280">
        <v>231.4</v>
      </c>
      <c r="F1525" s="280">
        <f>[2]!ESHOP_PRICE(E1525)</f>
        <v>245.05</v>
      </c>
    </row>
    <row r="1526" spans="1:6">
      <c r="A1526" s="49" t="s">
        <v>9485</v>
      </c>
      <c r="B1526" s="3">
        <v>6</v>
      </c>
      <c r="C1526" s="2">
        <v>0.7</v>
      </c>
      <c r="D1526" s="46">
        <v>46.9</v>
      </c>
      <c r="E1526" s="280">
        <v>329.35</v>
      </c>
      <c r="F1526" s="280">
        <f>[2]!ESHOP_PRICE(E1526)</f>
        <v>347.1</v>
      </c>
    </row>
    <row r="1527" spans="1:6">
      <c r="A1527" s="49" t="s">
        <v>9491</v>
      </c>
      <c r="B1527" s="3">
        <v>1</v>
      </c>
      <c r="C1527" s="2">
        <v>0.7</v>
      </c>
      <c r="D1527" s="46">
        <v>42</v>
      </c>
      <c r="E1527" s="280">
        <v>1530.65</v>
      </c>
      <c r="F1527" s="280">
        <f>[2]!ESHOP_PRICE(E1527)</f>
        <v>1554.15</v>
      </c>
    </row>
    <row r="1528" spans="1:6">
      <c r="A1528" s="49" t="s">
        <v>9494</v>
      </c>
      <c r="B1528" s="3">
        <v>1</v>
      </c>
      <c r="C1528" s="2">
        <v>0.7</v>
      </c>
      <c r="D1528" s="46">
        <v>43.2</v>
      </c>
      <c r="E1528" s="280">
        <v>4580.75</v>
      </c>
      <c r="F1528" s="280">
        <f>[2]!ESHOP_PRICE(E1528)</f>
        <v>4604.25</v>
      </c>
    </row>
    <row r="1529" spans="1:6">
      <c r="A1529" s="49" t="s">
        <v>9497</v>
      </c>
      <c r="B1529" s="3">
        <v>6</v>
      </c>
      <c r="C1529" s="2">
        <v>1</v>
      </c>
      <c r="D1529" s="46">
        <v>44</v>
      </c>
      <c r="E1529" s="280">
        <v>123.35000000000001</v>
      </c>
      <c r="F1529" s="280">
        <f>[2]!ESHOP_PRICE(E1529)</f>
        <v>132.54999999999998</v>
      </c>
    </row>
    <row r="1530" spans="1:6">
      <c r="A1530" s="49" t="s">
        <v>9506</v>
      </c>
      <c r="B1530" s="3">
        <v>6</v>
      </c>
      <c r="C1530" s="2">
        <v>0.7</v>
      </c>
      <c r="D1530" s="46">
        <v>46.5</v>
      </c>
      <c r="E1530" s="280">
        <v>65.8</v>
      </c>
      <c r="F1530" s="280">
        <f>[2]!ESHOP_PRICE(E1530)</f>
        <v>71.099999999999994</v>
      </c>
    </row>
    <row r="1531" spans="1:6">
      <c r="A1531" s="49" t="s">
        <v>9509</v>
      </c>
      <c r="B1531" s="3">
        <v>6</v>
      </c>
      <c r="C1531" s="2">
        <v>1</v>
      </c>
      <c r="D1531" s="46">
        <v>41.5</v>
      </c>
      <c r="E1531" s="280">
        <v>84.65</v>
      </c>
      <c r="F1531" s="280">
        <f>[2]!ESHOP_PRICE(E1531)</f>
        <v>91.300000000000011</v>
      </c>
    </row>
    <row r="1532" spans="1:6">
      <c r="A1532" s="49" t="s">
        <v>26308</v>
      </c>
      <c r="B1532" s="3">
        <v>6</v>
      </c>
      <c r="C1532" s="2">
        <v>1</v>
      </c>
      <c r="D1532" s="46">
        <v>40</v>
      </c>
      <c r="E1532" s="280">
        <v>69.8</v>
      </c>
      <c r="F1532" s="280">
        <f>[2]!ESHOP_PRICE(E1532)</f>
        <v>75.099999999999994</v>
      </c>
    </row>
    <row r="1533" spans="1:6">
      <c r="A1533" s="49" t="s">
        <v>9516</v>
      </c>
      <c r="B1533" s="3">
        <v>6</v>
      </c>
      <c r="C1533" s="2">
        <v>0.7</v>
      </c>
      <c r="D1533" s="46">
        <v>40</v>
      </c>
      <c r="E1533" s="280">
        <v>23.150000000000002</v>
      </c>
      <c r="F1533" s="280">
        <f>[2]!ESHOP_PRICE(E1533)</f>
        <v>25.7</v>
      </c>
    </row>
    <row r="1534" spans="1:6">
      <c r="A1534" s="49" t="s">
        <v>9519</v>
      </c>
      <c r="B1534" s="3">
        <v>6</v>
      </c>
      <c r="C1534" s="2">
        <v>0.7</v>
      </c>
      <c r="D1534" s="46">
        <v>40</v>
      </c>
      <c r="E1534" s="280">
        <v>30.450000000000003</v>
      </c>
      <c r="F1534" s="280">
        <f>[2]!ESHOP_PRICE(E1534)</f>
        <v>33.65</v>
      </c>
    </row>
    <row r="1535" spans="1:6">
      <c r="A1535" s="49" t="s">
        <v>26253</v>
      </c>
      <c r="B1535" s="3">
        <v>6</v>
      </c>
      <c r="C1535" s="2">
        <v>0.7</v>
      </c>
      <c r="D1535" s="46">
        <v>40</v>
      </c>
      <c r="E1535" s="280">
        <v>62.2</v>
      </c>
      <c r="F1535" s="280">
        <f>[2]!ESHOP_PRICE(E1535)</f>
        <v>67.5</v>
      </c>
    </row>
    <row r="1536" spans="1:6">
      <c r="A1536" s="49" t="s">
        <v>9540</v>
      </c>
      <c r="B1536" s="3">
        <v>6</v>
      </c>
      <c r="C1536" s="2">
        <v>1</v>
      </c>
      <c r="D1536" s="46">
        <v>43</v>
      </c>
      <c r="E1536" s="280">
        <v>50.650000000000006</v>
      </c>
      <c r="F1536" s="280">
        <f>[2]!ESHOP_PRICE(E1536)</f>
        <v>55.949999999999996</v>
      </c>
    </row>
    <row r="1537" spans="1:6">
      <c r="A1537" s="49" t="s">
        <v>9543</v>
      </c>
      <c r="B1537" s="3">
        <v>6</v>
      </c>
      <c r="C1537" s="2">
        <v>0.7</v>
      </c>
      <c r="D1537" s="46">
        <v>43</v>
      </c>
      <c r="E1537" s="280">
        <v>41.1</v>
      </c>
      <c r="F1537" s="280">
        <f>[2]!ESHOP_PRICE(E1537)</f>
        <v>45.050000000000004</v>
      </c>
    </row>
    <row r="1538" spans="1:6">
      <c r="A1538" s="49" t="s">
        <v>9552</v>
      </c>
      <c r="B1538" s="3">
        <v>6</v>
      </c>
      <c r="C1538" s="2">
        <v>0.7</v>
      </c>
      <c r="D1538" s="46">
        <v>46</v>
      </c>
      <c r="E1538" s="280">
        <v>52.95</v>
      </c>
      <c r="F1538" s="280">
        <f>[2]!ESHOP_PRICE(E1538)</f>
        <v>58.25</v>
      </c>
    </row>
    <row r="1539" spans="1:6">
      <c r="A1539" s="49" t="s">
        <v>26254</v>
      </c>
      <c r="B1539" s="3">
        <v>6</v>
      </c>
      <c r="C1539" s="2">
        <v>0.7</v>
      </c>
      <c r="D1539" s="46">
        <v>40</v>
      </c>
      <c r="E1539" s="280">
        <v>34.1</v>
      </c>
      <c r="F1539" s="280">
        <f>[2]!ESHOP_PRICE(E1539)</f>
        <v>37.300000000000004</v>
      </c>
    </row>
    <row r="1540" spans="1:6">
      <c r="A1540" s="49" t="s">
        <v>9560</v>
      </c>
      <c r="B1540" s="3">
        <v>6</v>
      </c>
      <c r="C1540" s="2">
        <v>0.7</v>
      </c>
      <c r="D1540" s="46">
        <v>40</v>
      </c>
      <c r="E1540" s="280">
        <v>31.05</v>
      </c>
      <c r="F1540" s="280">
        <f>[2]!ESHOP_PRICE(E1540)</f>
        <v>34.25</v>
      </c>
    </row>
    <row r="1541" spans="1:6">
      <c r="A1541" s="49" t="s">
        <v>9565</v>
      </c>
      <c r="B1541" s="3">
        <v>6</v>
      </c>
      <c r="C1541" s="2">
        <v>0.7</v>
      </c>
      <c r="D1541" s="46">
        <v>40</v>
      </c>
      <c r="E1541" s="280">
        <v>39</v>
      </c>
      <c r="F1541" s="280">
        <f>[2]!ESHOP_PRICE(E1541)</f>
        <v>42.55</v>
      </c>
    </row>
    <row r="1542" spans="1:6">
      <c r="A1542" s="49" t="s">
        <v>9571</v>
      </c>
      <c r="B1542" s="3">
        <v>6</v>
      </c>
      <c r="C1542" s="2">
        <v>0.7</v>
      </c>
      <c r="D1542" s="46">
        <v>40</v>
      </c>
      <c r="E1542" s="280">
        <v>81.7</v>
      </c>
      <c r="F1542" s="280">
        <f>[2]!ESHOP_PRICE(E1542)</f>
        <v>88.350000000000009</v>
      </c>
    </row>
    <row r="1543" spans="1:6">
      <c r="A1543" s="49" t="s">
        <v>9585</v>
      </c>
      <c r="B1543" s="3">
        <v>3</v>
      </c>
      <c r="C1543" s="2">
        <v>0.7</v>
      </c>
      <c r="D1543" s="46">
        <v>40</v>
      </c>
      <c r="E1543" s="280">
        <v>26.8</v>
      </c>
      <c r="F1543" s="280">
        <f>[2]!ESHOP_PRICE(E1543)</f>
        <v>29.650000000000002</v>
      </c>
    </row>
    <row r="1544" spans="1:6">
      <c r="A1544" s="49" t="s">
        <v>26309</v>
      </c>
      <c r="B1544" s="3">
        <v>6</v>
      </c>
      <c r="C1544" s="2">
        <v>1</v>
      </c>
      <c r="D1544" s="46">
        <v>40</v>
      </c>
      <c r="E1544" s="280">
        <v>57</v>
      </c>
      <c r="F1544" s="280">
        <f>[2]!ESHOP_PRICE(E1544)</f>
        <v>62.3</v>
      </c>
    </row>
    <row r="1545" spans="1:6">
      <c r="A1545" s="49" t="s">
        <v>26255</v>
      </c>
      <c r="B1545" s="3">
        <v>6</v>
      </c>
      <c r="C1545" s="2">
        <v>0.7</v>
      </c>
      <c r="D1545" s="46">
        <v>40</v>
      </c>
      <c r="E1545" s="280">
        <v>32.9</v>
      </c>
      <c r="F1545" s="280">
        <f>[2]!ESHOP_PRICE(E1545)</f>
        <v>36.1</v>
      </c>
    </row>
    <row r="1546" spans="1:6">
      <c r="A1546" s="49" t="s">
        <v>9590</v>
      </c>
      <c r="B1546" s="3">
        <v>6</v>
      </c>
      <c r="C1546" s="2">
        <v>0.7</v>
      </c>
      <c r="D1546" s="46">
        <v>40</v>
      </c>
      <c r="E1546" s="280">
        <v>38.6</v>
      </c>
      <c r="F1546" s="280">
        <f>[2]!ESHOP_PRICE(E1546)</f>
        <v>42.15</v>
      </c>
    </row>
    <row r="1547" spans="1:6">
      <c r="A1547" s="49" t="s">
        <v>26541</v>
      </c>
      <c r="B1547" s="3">
        <v>6</v>
      </c>
      <c r="C1547" s="2">
        <v>0.7</v>
      </c>
      <c r="D1547" s="46">
        <v>43</v>
      </c>
      <c r="E1547" s="280">
        <v>115.45</v>
      </c>
      <c r="F1547" s="280">
        <f>[2]!ESHOP_PRICE(E1547)</f>
        <v>123.2</v>
      </c>
    </row>
    <row r="1548" spans="1:6">
      <c r="A1548" s="49" t="s">
        <v>9593</v>
      </c>
      <c r="B1548" s="3">
        <v>6</v>
      </c>
      <c r="C1548" s="2">
        <v>0.7</v>
      </c>
      <c r="D1548" s="46">
        <v>48.8</v>
      </c>
      <c r="E1548" s="280">
        <v>58.7</v>
      </c>
      <c r="F1548" s="280">
        <f>[2]!ESHOP_PRICE(E1548)</f>
        <v>64</v>
      </c>
    </row>
    <row r="1549" spans="1:6">
      <c r="A1549" s="49" t="s">
        <v>26256</v>
      </c>
      <c r="B1549" s="3">
        <v>6</v>
      </c>
      <c r="C1549" s="2">
        <v>0.7</v>
      </c>
      <c r="D1549" s="46">
        <v>40</v>
      </c>
      <c r="E1549" s="280">
        <v>22.35</v>
      </c>
      <c r="F1549" s="280">
        <f>[2]!ESHOP_PRICE(E1549)</f>
        <v>24.900000000000002</v>
      </c>
    </row>
    <row r="1550" spans="1:6">
      <c r="A1550" s="49" t="s">
        <v>9599</v>
      </c>
      <c r="B1550" s="3">
        <v>6</v>
      </c>
      <c r="C1550" s="2">
        <v>0.7</v>
      </c>
      <c r="D1550" s="46">
        <v>46</v>
      </c>
      <c r="E1550" s="280">
        <v>40.75</v>
      </c>
      <c r="F1550" s="280">
        <f>[2]!ESHOP_PRICE(E1550)</f>
        <v>44.7</v>
      </c>
    </row>
    <row r="1551" spans="1:6">
      <c r="A1551" s="49" t="s">
        <v>9621</v>
      </c>
      <c r="B1551" s="3">
        <v>6</v>
      </c>
      <c r="C1551" s="2">
        <v>0.7</v>
      </c>
      <c r="D1551" s="46">
        <v>40</v>
      </c>
      <c r="E1551" s="280">
        <v>93.300000000000011</v>
      </c>
      <c r="F1551" s="280">
        <f>[2]!ESHOP_PRICE(E1551)</f>
        <v>99.95</v>
      </c>
    </row>
    <row r="1552" spans="1:6">
      <c r="A1552" s="49" t="s">
        <v>9627</v>
      </c>
      <c r="B1552" s="3">
        <v>6</v>
      </c>
      <c r="C1552" s="2">
        <v>0.7</v>
      </c>
      <c r="D1552" s="46">
        <v>40</v>
      </c>
      <c r="E1552" s="280">
        <v>90.800000000000011</v>
      </c>
      <c r="F1552" s="280">
        <f>[2]!ESHOP_PRICE(E1552)</f>
        <v>97.45</v>
      </c>
    </row>
    <row r="1553" spans="1:6">
      <c r="A1553" s="49" t="s">
        <v>9630</v>
      </c>
      <c r="B1553" s="3">
        <v>6</v>
      </c>
      <c r="C1553" s="2">
        <v>0.7</v>
      </c>
      <c r="D1553" s="46">
        <v>43</v>
      </c>
      <c r="E1553" s="280">
        <v>150.9</v>
      </c>
      <c r="F1553" s="280">
        <f>[2]!ESHOP_PRICE(E1553)</f>
        <v>162.30000000000001</v>
      </c>
    </row>
    <row r="1554" spans="1:6">
      <c r="A1554" s="49" t="s">
        <v>26542</v>
      </c>
      <c r="B1554" s="3">
        <v>6</v>
      </c>
      <c r="C1554" s="2">
        <v>0.7</v>
      </c>
      <c r="D1554" s="46">
        <v>43</v>
      </c>
      <c r="E1554" s="280">
        <v>341.20000000000005</v>
      </c>
      <c r="F1554" s="280">
        <f>[2]!ESHOP_PRICE(E1554)</f>
        <v>358.95</v>
      </c>
    </row>
    <row r="1555" spans="1:6">
      <c r="A1555" s="49" t="s">
        <v>26543</v>
      </c>
      <c r="B1555" s="3">
        <v>6</v>
      </c>
      <c r="C1555" s="2">
        <v>0.7</v>
      </c>
      <c r="D1555" s="46">
        <v>43</v>
      </c>
      <c r="E1555" s="280">
        <v>469.3</v>
      </c>
      <c r="F1555" s="280">
        <f>[2]!ESHOP_PRICE(E1555)</f>
        <v>492.8</v>
      </c>
    </row>
    <row r="1556" spans="1:6">
      <c r="A1556" s="49" t="s">
        <v>9639</v>
      </c>
      <c r="B1556" s="3">
        <v>6</v>
      </c>
      <c r="C1556" s="2">
        <v>0.7</v>
      </c>
      <c r="D1556" s="46">
        <v>43</v>
      </c>
      <c r="E1556" s="280">
        <v>451</v>
      </c>
      <c r="F1556" s="280">
        <f>[2]!ESHOP_PRICE(E1556)</f>
        <v>474.5</v>
      </c>
    </row>
    <row r="1557" spans="1:6">
      <c r="A1557" s="49" t="s">
        <v>26361</v>
      </c>
      <c r="B1557" s="3">
        <v>3</v>
      </c>
      <c r="C1557" s="2">
        <v>0.7</v>
      </c>
      <c r="D1557" s="46">
        <v>43</v>
      </c>
      <c r="E1557" s="280">
        <v>2750.7000000000003</v>
      </c>
      <c r="F1557" s="280">
        <f>[2]!ESHOP_PRICE(E1557)</f>
        <v>2774.2</v>
      </c>
    </row>
    <row r="1558" spans="1:6">
      <c r="A1558" s="49" t="s">
        <v>9642</v>
      </c>
      <c r="B1558" s="3">
        <v>3</v>
      </c>
      <c r="C1558" s="2">
        <v>0.7</v>
      </c>
      <c r="D1558" s="46">
        <v>43</v>
      </c>
      <c r="E1558" s="280">
        <v>2750.7000000000003</v>
      </c>
      <c r="F1558" s="280">
        <f>[2]!ESHOP_PRICE(E1558)</f>
        <v>2774.2</v>
      </c>
    </row>
    <row r="1559" spans="1:6">
      <c r="A1559" s="49" t="s">
        <v>9644</v>
      </c>
      <c r="B1559" s="3">
        <v>3</v>
      </c>
      <c r="C1559" s="2">
        <v>0.7</v>
      </c>
      <c r="D1559" s="46">
        <v>43</v>
      </c>
      <c r="E1559" s="280">
        <v>5678.7000000000007</v>
      </c>
      <c r="F1559" s="280">
        <f>[2]!ESHOP_PRICE(E1559)</f>
        <v>5702.2</v>
      </c>
    </row>
    <row r="1560" spans="1:6">
      <c r="A1560" s="49" t="s">
        <v>26362</v>
      </c>
      <c r="B1560" s="3">
        <v>3</v>
      </c>
      <c r="C1560" s="2">
        <v>0.7</v>
      </c>
      <c r="D1560" s="46">
        <v>43</v>
      </c>
      <c r="E1560" s="280">
        <v>4275.7</v>
      </c>
      <c r="F1560" s="280">
        <f>[2]!ESHOP_PRICE(E1560)</f>
        <v>4299.2</v>
      </c>
    </row>
    <row r="1561" spans="1:6">
      <c r="A1561" s="49" t="s">
        <v>9646</v>
      </c>
      <c r="B1561" s="3">
        <v>6</v>
      </c>
      <c r="C1561" s="2">
        <v>0.7</v>
      </c>
      <c r="D1561" s="46">
        <v>47.9</v>
      </c>
      <c r="E1561" s="280">
        <v>2873.15</v>
      </c>
      <c r="F1561" s="280">
        <f>[2]!ESHOP_PRICE(E1561)</f>
        <v>2896.65</v>
      </c>
    </row>
    <row r="1562" spans="1:6">
      <c r="A1562" s="49" t="s">
        <v>9650</v>
      </c>
      <c r="B1562" s="3">
        <v>6</v>
      </c>
      <c r="C1562" s="2">
        <v>0.7</v>
      </c>
      <c r="D1562" s="46">
        <v>52.5</v>
      </c>
      <c r="E1562" s="280">
        <v>244.45000000000002</v>
      </c>
      <c r="F1562" s="280">
        <f>[2]!ESHOP_PRICE(E1562)</f>
        <v>258.09999999999997</v>
      </c>
    </row>
    <row r="1563" spans="1:6">
      <c r="A1563" s="49" t="s">
        <v>9657</v>
      </c>
      <c r="B1563" s="3">
        <v>6</v>
      </c>
      <c r="C1563" s="2">
        <v>0.7</v>
      </c>
      <c r="D1563" s="46">
        <v>44.9</v>
      </c>
      <c r="E1563" s="280">
        <v>432.90000000000003</v>
      </c>
      <c r="F1563" s="280">
        <f>[2]!ESHOP_PRICE(E1563)</f>
        <v>456.4</v>
      </c>
    </row>
    <row r="1564" spans="1:6">
      <c r="A1564" s="49" t="s">
        <v>9660</v>
      </c>
      <c r="B1564" s="3">
        <v>6</v>
      </c>
      <c r="C1564" s="2">
        <v>0.7</v>
      </c>
      <c r="D1564" s="46">
        <v>44</v>
      </c>
      <c r="E1564" s="280">
        <v>341.3</v>
      </c>
      <c r="F1564" s="280">
        <f>[2]!ESHOP_PRICE(E1564)</f>
        <v>359.05</v>
      </c>
    </row>
    <row r="1565" spans="1:6">
      <c r="A1565" s="49" t="s">
        <v>9663</v>
      </c>
      <c r="B1565" s="3">
        <v>1</v>
      </c>
      <c r="C1565" s="2">
        <v>0.7</v>
      </c>
      <c r="D1565" s="46">
        <v>46</v>
      </c>
      <c r="E1565" s="280">
        <v>5374</v>
      </c>
      <c r="F1565" s="280">
        <f>[2]!ESHOP_PRICE(E1565)</f>
        <v>5397.5</v>
      </c>
    </row>
    <row r="1566" spans="1:6">
      <c r="A1566" s="49" t="s">
        <v>26330</v>
      </c>
      <c r="B1566" s="3">
        <v>12</v>
      </c>
      <c r="C1566" s="2">
        <v>1</v>
      </c>
      <c r="D1566" s="46">
        <v>40</v>
      </c>
      <c r="E1566" s="280">
        <v>77.100000000000009</v>
      </c>
      <c r="F1566" s="280">
        <f>[2]!ESHOP_PRICE(E1566)</f>
        <v>83.75</v>
      </c>
    </row>
    <row r="1567" spans="1:6">
      <c r="A1567" s="49" t="s">
        <v>26363</v>
      </c>
      <c r="B1567" s="3">
        <v>3</v>
      </c>
      <c r="C1567" s="2">
        <v>0.7</v>
      </c>
      <c r="D1567" s="46">
        <v>43</v>
      </c>
      <c r="E1567" s="280">
        <v>371.70000000000005</v>
      </c>
      <c r="F1567" s="280">
        <f>[2]!ESHOP_PRICE(E1567)</f>
        <v>395.2</v>
      </c>
    </row>
    <row r="1568" spans="1:6">
      <c r="A1568" s="49" t="s">
        <v>9667</v>
      </c>
      <c r="B1568" s="3">
        <v>3</v>
      </c>
      <c r="C1568" s="2">
        <v>0.7</v>
      </c>
      <c r="D1568" s="46">
        <v>43</v>
      </c>
      <c r="E1568" s="280">
        <v>383.90000000000003</v>
      </c>
      <c r="F1568" s="280">
        <f>[2]!ESHOP_PRICE(E1568)</f>
        <v>407.4</v>
      </c>
    </row>
    <row r="1569" spans="1:6">
      <c r="A1569" s="49" t="s">
        <v>9696</v>
      </c>
      <c r="B1569" s="3">
        <v>6</v>
      </c>
      <c r="C1569" s="2">
        <v>0.7</v>
      </c>
      <c r="D1569" s="46">
        <v>40</v>
      </c>
      <c r="E1569" s="280">
        <v>19.5</v>
      </c>
      <c r="F1569" s="280">
        <f>[2]!ESHOP_PRICE(E1569)</f>
        <v>21.7</v>
      </c>
    </row>
    <row r="1570" spans="1:6">
      <c r="A1570" s="49" t="s">
        <v>9706</v>
      </c>
      <c r="B1570" s="3">
        <v>6</v>
      </c>
      <c r="C1570" s="2">
        <v>0.7</v>
      </c>
      <c r="D1570" s="46">
        <v>40</v>
      </c>
      <c r="E1570" s="280">
        <v>26.5</v>
      </c>
      <c r="F1570" s="280">
        <f>[2]!ESHOP_PRICE(E1570)</f>
        <v>29.35</v>
      </c>
    </row>
    <row r="1571" spans="1:6">
      <c r="A1571" s="49" t="s">
        <v>9709</v>
      </c>
      <c r="B1571" s="3">
        <v>6</v>
      </c>
      <c r="C1571" s="2">
        <v>0.7</v>
      </c>
      <c r="D1571" s="46">
        <v>40</v>
      </c>
      <c r="E1571" s="280">
        <v>26.400000000000002</v>
      </c>
      <c r="F1571" s="280">
        <f>[2]!ESHOP_PRICE(E1571)</f>
        <v>29.25</v>
      </c>
    </row>
    <row r="1572" spans="1:6">
      <c r="A1572" s="49" t="s">
        <v>9711</v>
      </c>
      <c r="B1572" s="3">
        <v>6</v>
      </c>
      <c r="C1572" s="2">
        <v>0.7</v>
      </c>
      <c r="D1572" s="46">
        <v>40</v>
      </c>
      <c r="E1572" s="280">
        <v>37.1</v>
      </c>
      <c r="F1572" s="280">
        <f>[2]!ESHOP_PRICE(E1572)</f>
        <v>40.65</v>
      </c>
    </row>
    <row r="1573" spans="1:6">
      <c r="A1573" s="49" t="s">
        <v>26474</v>
      </c>
      <c r="B1573" s="3">
        <v>6</v>
      </c>
      <c r="C1573" s="2">
        <v>0.7</v>
      </c>
      <c r="D1573" s="46">
        <v>54.2</v>
      </c>
      <c r="E1573" s="280">
        <v>114.7</v>
      </c>
      <c r="F1573" s="280">
        <f>[2]!ESHOP_PRICE(E1573)</f>
        <v>122.45</v>
      </c>
    </row>
    <row r="1574" spans="1:6">
      <c r="A1574" s="49" t="s">
        <v>26310</v>
      </c>
      <c r="B1574" s="3">
        <v>6</v>
      </c>
      <c r="C1574" s="2">
        <v>1</v>
      </c>
      <c r="D1574" s="46">
        <v>40</v>
      </c>
      <c r="E1574" s="280">
        <v>37.4</v>
      </c>
      <c r="F1574" s="280">
        <f>[2]!ESHOP_PRICE(E1574)</f>
        <v>40.949999999999996</v>
      </c>
    </row>
    <row r="1575" spans="1:6">
      <c r="A1575" s="49" t="s">
        <v>26311</v>
      </c>
      <c r="B1575" s="3">
        <v>6</v>
      </c>
      <c r="C1575" s="2">
        <v>1</v>
      </c>
      <c r="D1575" s="46">
        <v>40</v>
      </c>
      <c r="E1575" s="280">
        <v>53.95</v>
      </c>
      <c r="F1575" s="280">
        <f>[2]!ESHOP_PRICE(E1575)</f>
        <v>59.25</v>
      </c>
    </row>
    <row r="1576" spans="1:6">
      <c r="A1576" s="49" t="s">
        <v>26475</v>
      </c>
      <c r="B1576" s="3">
        <v>6</v>
      </c>
      <c r="C1576" s="2">
        <v>0.7</v>
      </c>
      <c r="D1576" s="46">
        <v>54.6</v>
      </c>
      <c r="E1576" s="280">
        <v>98.25</v>
      </c>
      <c r="F1576" s="280">
        <f>[2]!ESHOP_PRICE(E1576)</f>
        <v>104.9</v>
      </c>
    </row>
    <row r="1577" spans="1:6">
      <c r="A1577" s="49" t="s">
        <v>9722</v>
      </c>
      <c r="B1577" s="3">
        <v>6</v>
      </c>
      <c r="C1577" s="2">
        <v>0.7</v>
      </c>
      <c r="D1577" s="46">
        <v>54.6</v>
      </c>
      <c r="E1577" s="280">
        <v>104.30000000000001</v>
      </c>
      <c r="F1577" s="280">
        <f>[2]!ESHOP_PRICE(E1577)</f>
        <v>112.05</v>
      </c>
    </row>
    <row r="1578" spans="1:6">
      <c r="A1578" s="49" t="s">
        <v>9737</v>
      </c>
      <c r="B1578" s="3">
        <v>6</v>
      </c>
      <c r="C1578" s="2">
        <v>0.7</v>
      </c>
      <c r="D1578" s="46">
        <v>43</v>
      </c>
      <c r="E1578" s="280">
        <v>274.10000000000002</v>
      </c>
      <c r="F1578" s="280">
        <f>[2]!ESHOP_PRICE(E1578)</f>
        <v>291.85000000000002</v>
      </c>
    </row>
    <row r="1579" spans="1:6">
      <c r="A1579" s="49" t="s">
        <v>26476</v>
      </c>
      <c r="B1579" s="3">
        <v>6</v>
      </c>
      <c r="C1579" s="2">
        <v>0.7</v>
      </c>
      <c r="D1579" s="46">
        <v>48</v>
      </c>
      <c r="E1579" s="280">
        <v>2141.15</v>
      </c>
      <c r="F1579" s="280">
        <f>[2]!ESHOP_PRICE(E1579)</f>
        <v>2164.65</v>
      </c>
    </row>
    <row r="1580" spans="1:6">
      <c r="A1580" s="49" t="s">
        <v>9800</v>
      </c>
      <c r="B1580" s="3">
        <v>6</v>
      </c>
      <c r="C1580" s="2">
        <v>0.7</v>
      </c>
      <c r="D1580" s="46">
        <v>46.3</v>
      </c>
      <c r="E1580" s="280">
        <v>38.35</v>
      </c>
      <c r="F1580" s="280">
        <f>[2]!ESHOP_PRICE(E1580)</f>
        <v>41.9</v>
      </c>
    </row>
    <row r="1581" spans="1:6">
      <c r="A1581" s="49" t="s">
        <v>9803</v>
      </c>
      <c r="B1581" s="3">
        <v>6</v>
      </c>
      <c r="C1581" s="2">
        <v>0.7</v>
      </c>
      <c r="D1581" s="46">
        <v>43.8</v>
      </c>
      <c r="E1581" s="280">
        <v>86.9</v>
      </c>
      <c r="F1581" s="280">
        <f>[2]!ESHOP_PRICE(E1581)</f>
        <v>93.550000000000011</v>
      </c>
    </row>
    <row r="1582" spans="1:6">
      <c r="A1582" s="49" t="s">
        <v>26257</v>
      </c>
      <c r="B1582" s="3">
        <v>6</v>
      </c>
      <c r="C1582" s="2">
        <v>0.7</v>
      </c>
      <c r="D1582" s="46">
        <v>40</v>
      </c>
      <c r="E1582" s="280">
        <v>47.550000000000004</v>
      </c>
      <c r="F1582" s="280">
        <f>[2]!ESHOP_PRICE(E1582)</f>
        <v>51.849999999999994</v>
      </c>
    </row>
    <row r="1583" spans="1:6">
      <c r="A1583" s="49" t="s">
        <v>9812</v>
      </c>
      <c r="B1583" s="3">
        <v>6</v>
      </c>
      <c r="C1583" s="2">
        <v>1</v>
      </c>
      <c r="D1583" s="46">
        <v>43</v>
      </c>
      <c r="E1583" s="280">
        <v>31.150000000000002</v>
      </c>
      <c r="F1583" s="280">
        <f>[2]!ESHOP_PRICE(E1583)</f>
        <v>34.35</v>
      </c>
    </row>
    <row r="1584" spans="1:6">
      <c r="A1584" s="49" t="s">
        <v>9817</v>
      </c>
      <c r="B1584" s="3">
        <v>6</v>
      </c>
      <c r="C1584" s="2">
        <v>0.7</v>
      </c>
      <c r="D1584" s="46">
        <v>46</v>
      </c>
      <c r="E1584" s="280">
        <v>53.550000000000004</v>
      </c>
      <c r="F1584" s="280">
        <f>[2]!ESHOP_PRICE(E1584)</f>
        <v>58.849999999999994</v>
      </c>
    </row>
    <row r="1585" spans="1:6">
      <c r="A1585" s="49" t="s">
        <v>9823</v>
      </c>
      <c r="B1585" s="3">
        <v>6</v>
      </c>
      <c r="C1585" s="2">
        <v>1</v>
      </c>
      <c r="D1585" s="46">
        <v>40</v>
      </c>
      <c r="E1585" s="280">
        <v>26.450000000000003</v>
      </c>
      <c r="F1585" s="280">
        <f>[2]!ESHOP_PRICE(E1585)</f>
        <v>29.3</v>
      </c>
    </row>
    <row r="1586" spans="1:6">
      <c r="A1586" s="49" t="s">
        <v>9832</v>
      </c>
      <c r="B1586" s="3">
        <v>6</v>
      </c>
      <c r="C1586" s="2">
        <v>0.7</v>
      </c>
      <c r="D1586" s="46">
        <v>43</v>
      </c>
      <c r="E1586" s="280">
        <v>22.8</v>
      </c>
      <c r="F1586" s="280">
        <f>[2]!ESHOP_PRICE(E1586)</f>
        <v>25.35</v>
      </c>
    </row>
    <row r="1587" spans="1:6">
      <c r="A1587" s="49" t="s">
        <v>9835</v>
      </c>
      <c r="B1587" s="3">
        <v>6</v>
      </c>
      <c r="C1587" s="2">
        <v>0.7</v>
      </c>
      <c r="D1587" s="46">
        <v>40</v>
      </c>
      <c r="E1587" s="280">
        <v>31.700000000000003</v>
      </c>
      <c r="F1587" s="280">
        <f>[2]!ESHOP_PRICE(E1587)</f>
        <v>34.9</v>
      </c>
    </row>
    <row r="1588" spans="1:6">
      <c r="A1588" s="49" t="s">
        <v>9838</v>
      </c>
      <c r="B1588" s="3">
        <v>6</v>
      </c>
      <c r="C1588" s="2">
        <v>0.7</v>
      </c>
      <c r="D1588" s="46">
        <v>40</v>
      </c>
      <c r="E1588" s="280">
        <v>51.2</v>
      </c>
      <c r="F1588" s="280">
        <f>[2]!ESHOP_PRICE(E1588)</f>
        <v>56.5</v>
      </c>
    </row>
    <row r="1589" spans="1:6">
      <c r="A1589" s="49" t="s">
        <v>9841</v>
      </c>
      <c r="B1589" s="3">
        <v>4</v>
      </c>
      <c r="C1589" s="2">
        <v>0.7</v>
      </c>
      <c r="D1589" s="46">
        <v>40</v>
      </c>
      <c r="E1589" s="280">
        <v>184.8</v>
      </c>
      <c r="F1589" s="280">
        <f>[2]!ESHOP_PRICE(E1589)</f>
        <v>196.20000000000002</v>
      </c>
    </row>
    <row r="1590" spans="1:6">
      <c r="A1590" s="49" t="s">
        <v>9844</v>
      </c>
      <c r="B1590" s="3">
        <v>4</v>
      </c>
      <c r="C1590" s="2">
        <v>0.7</v>
      </c>
      <c r="D1590" s="46">
        <v>43</v>
      </c>
      <c r="E1590" s="280">
        <v>383.90000000000003</v>
      </c>
      <c r="F1590" s="280">
        <f>[2]!ESHOP_PRICE(E1590)</f>
        <v>407.4</v>
      </c>
    </row>
    <row r="1591" spans="1:6">
      <c r="A1591" s="49" t="s">
        <v>26258</v>
      </c>
      <c r="B1591" s="3">
        <v>6</v>
      </c>
      <c r="C1591" s="2">
        <v>0.7</v>
      </c>
      <c r="D1591" s="46">
        <v>40</v>
      </c>
      <c r="E1591" s="280">
        <v>31.400000000000002</v>
      </c>
      <c r="F1591" s="280">
        <f>[2]!ESHOP_PRICE(E1591)</f>
        <v>34.6</v>
      </c>
    </row>
    <row r="1592" spans="1:6">
      <c r="A1592" s="49" t="s">
        <v>9847</v>
      </c>
      <c r="B1592" s="3">
        <v>6</v>
      </c>
      <c r="C1592" s="2">
        <v>0.7</v>
      </c>
      <c r="D1592" s="46">
        <v>40</v>
      </c>
      <c r="E1592" s="280">
        <v>28.900000000000002</v>
      </c>
      <c r="F1592" s="280">
        <f>[2]!ESHOP_PRICE(E1592)</f>
        <v>31.75</v>
      </c>
    </row>
    <row r="1593" spans="1:6">
      <c r="A1593" s="49" t="s">
        <v>26312</v>
      </c>
      <c r="B1593" s="3">
        <v>6</v>
      </c>
      <c r="C1593" s="2">
        <v>1</v>
      </c>
      <c r="D1593" s="46">
        <v>40</v>
      </c>
      <c r="E1593" s="280">
        <v>38.1</v>
      </c>
      <c r="F1593" s="280">
        <f>[2]!ESHOP_PRICE(E1593)</f>
        <v>41.65</v>
      </c>
    </row>
    <row r="1594" spans="1:6">
      <c r="A1594" s="49" t="s">
        <v>9850</v>
      </c>
      <c r="B1594" s="3">
        <v>6</v>
      </c>
      <c r="C1594" s="2">
        <v>0.7</v>
      </c>
      <c r="D1594" s="46">
        <v>40</v>
      </c>
      <c r="E1594" s="280">
        <v>27.700000000000003</v>
      </c>
      <c r="F1594" s="280">
        <f>[2]!ESHOP_PRICE(E1594)</f>
        <v>30.55</v>
      </c>
    </row>
    <row r="1595" spans="1:6">
      <c r="A1595" s="49" t="s">
        <v>26313</v>
      </c>
      <c r="B1595" s="3">
        <v>6</v>
      </c>
      <c r="C1595" s="2">
        <v>1</v>
      </c>
      <c r="D1595" s="46">
        <v>40</v>
      </c>
      <c r="E1595" s="280">
        <v>34.4</v>
      </c>
      <c r="F1595" s="280">
        <f>[2]!ESHOP_PRICE(E1595)</f>
        <v>37.6</v>
      </c>
    </row>
    <row r="1596" spans="1:6">
      <c r="A1596" s="49" t="s">
        <v>9853</v>
      </c>
      <c r="B1596" s="3">
        <v>6</v>
      </c>
      <c r="C1596" s="2">
        <v>0.7</v>
      </c>
      <c r="D1596" s="46">
        <v>46</v>
      </c>
      <c r="E1596" s="280">
        <v>45.650000000000006</v>
      </c>
      <c r="F1596" s="280">
        <f>[2]!ESHOP_PRICE(E1596)</f>
        <v>49.949999999999996</v>
      </c>
    </row>
    <row r="1597" spans="1:6">
      <c r="A1597" s="49" t="s">
        <v>9947</v>
      </c>
      <c r="B1597" s="3">
        <v>6</v>
      </c>
      <c r="C1597" s="2">
        <v>0.7</v>
      </c>
      <c r="D1597" s="46">
        <v>43</v>
      </c>
      <c r="E1597" s="280">
        <v>43.650000000000006</v>
      </c>
      <c r="F1597" s="280">
        <f>[2]!ESHOP_PRICE(E1597)</f>
        <v>47.6</v>
      </c>
    </row>
    <row r="1598" spans="1:6">
      <c r="A1598" s="49" t="s">
        <v>9950</v>
      </c>
      <c r="B1598" s="3">
        <v>6</v>
      </c>
      <c r="C1598" s="2">
        <v>0.7</v>
      </c>
      <c r="D1598" s="46">
        <v>43</v>
      </c>
      <c r="E1598" s="280">
        <v>29</v>
      </c>
      <c r="F1598" s="280">
        <f>[2]!ESHOP_PRICE(E1598)</f>
        <v>31.85</v>
      </c>
    </row>
    <row r="1599" spans="1:6">
      <c r="A1599" s="49" t="s">
        <v>26544</v>
      </c>
      <c r="B1599" s="3">
        <v>6</v>
      </c>
      <c r="C1599" s="2">
        <v>0.7</v>
      </c>
      <c r="D1599" s="46">
        <v>43</v>
      </c>
      <c r="E1599" s="280">
        <v>29.200000000000003</v>
      </c>
      <c r="F1599" s="280">
        <f>[2]!ESHOP_PRICE(E1599)</f>
        <v>32.049999999999997</v>
      </c>
    </row>
    <row r="1600" spans="1:6">
      <c r="A1600" s="49" t="s">
        <v>9955</v>
      </c>
      <c r="B1600" s="3">
        <v>6</v>
      </c>
      <c r="C1600" s="2">
        <v>0.7</v>
      </c>
      <c r="D1600" s="46">
        <v>43</v>
      </c>
      <c r="E1600" s="280">
        <v>28.3</v>
      </c>
      <c r="F1600" s="280">
        <f>[2]!ESHOP_PRICE(E1600)</f>
        <v>31.150000000000002</v>
      </c>
    </row>
    <row r="1601" spans="1:6">
      <c r="A1601" s="49" t="s">
        <v>9958</v>
      </c>
      <c r="B1601" s="3">
        <v>6</v>
      </c>
      <c r="C1601" s="2">
        <v>0.7</v>
      </c>
      <c r="D1601" s="46">
        <v>43</v>
      </c>
      <c r="E1601" s="280">
        <v>24</v>
      </c>
      <c r="F1601" s="280">
        <f>[2]!ESHOP_PRICE(E1601)</f>
        <v>26.55</v>
      </c>
    </row>
    <row r="1602" spans="1:6">
      <c r="A1602" s="49" t="s">
        <v>9964</v>
      </c>
      <c r="B1602" s="3">
        <v>6</v>
      </c>
      <c r="C1602" s="2">
        <v>0.7</v>
      </c>
      <c r="D1602" s="46">
        <v>56.1</v>
      </c>
      <c r="E1602" s="280">
        <v>44.1</v>
      </c>
      <c r="F1602" s="280">
        <f>[2]!ESHOP_PRICE(E1602)</f>
        <v>48.050000000000004</v>
      </c>
    </row>
    <row r="1603" spans="1:6">
      <c r="A1603" s="49" t="s">
        <v>9967</v>
      </c>
      <c r="B1603" s="3">
        <v>6</v>
      </c>
      <c r="C1603" s="2">
        <v>0.7</v>
      </c>
      <c r="D1603" s="46">
        <v>46</v>
      </c>
      <c r="E1603" s="280">
        <v>40.75</v>
      </c>
      <c r="F1603" s="280">
        <f>[2]!ESHOP_PRICE(E1603)</f>
        <v>44.7</v>
      </c>
    </row>
    <row r="1604" spans="1:6">
      <c r="A1604" s="49" t="s">
        <v>9970</v>
      </c>
      <c r="B1604" s="3">
        <v>6</v>
      </c>
      <c r="C1604" s="2">
        <v>0.7</v>
      </c>
      <c r="D1604" s="46">
        <v>46</v>
      </c>
      <c r="E1604" s="280">
        <v>45.650000000000006</v>
      </c>
      <c r="F1604" s="280">
        <f>[2]!ESHOP_PRICE(E1604)</f>
        <v>49.949999999999996</v>
      </c>
    </row>
    <row r="1605" spans="1:6">
      <c r="A1605" s="49" t="s">
        <v>9973</v>
      </c>
      <c r="B1605" s="3">
        <v>6</v>
      </c>
      <c r="C1605" s="2">
        <v>0.7</v>
      </c>
      <c r="D1605" s="46">
        <v>43</v>
      </c>
      <c r="E1605" s="280">
        <v>19.450000000000003</v>
      </c>
      <c r="F1605" s="280">
        <f>[2]!ESHOP_PRICE(E1605)</f>
        <v>21.65</v>
      </c>
    </row>
    <row r="1606" spans="1:6">
      <c r="A1606" s="49" t="s">
        <v>9976</v>
      </c>
      <c r="B1606" s="3">
        <v>6</v>
      </c>
      <c r="C1606" s="2">
        <v>0.7</v>
      </c>
      <c r="D1606" s="46">
        <v>43</v>
      </c>
      <c r="E1606" s="280">
        <v>20.3</v>
      </c>
      <c r="F1606" s="280">
        <f>[2]!ESHOP_PRICE(E1606)</f>
        <v>22.85</v>
      </c>
    </row>
    <row r="1607" spans="1:6">
      <c r="A1607" s="49" t="s">
        <v>26478</v>
      </c>
      <c r="B1607" s="3">
        <v>6</v>
      </c>
      <c r="C1607" s="2">
        <v>0.7</v>
      </c>
      <c r="D1607" s="46">
        <v>50</v>
      </c>
      <c r="E1607" s="280">
        <v>44.75</v>
      </c>
      <c r="F1607" s="280">
        <f>[2]!ESHOP_PRICE(E1607)</f>
        <v>48.7</v>
      </c>
    </row>
    <row r="1608" spans="1:6">
      <c r="A1608" s="49" t="s">
        <v>26479</v>
      </c>
      <c r="B1608" s="3">
        <v>6</v>
      </c>
      <c r="C1608" s="2">
        <v>0.7</v>
      </c>
      <c r="D1608" s="46">
        <v>50</v>
      </c>
      <c r="E1608" s="280">
        <v>49.050000000000004</v>
      </c>
      <c r="F1608" s="280">
        <f>[2]!ESHOP_PRICE(E1608)</f>
        <v>53.349999999999994</v>
      </c>
    </row>
    <row r="1609" spans="1:6">
      <c r="A1609" s="49" t="s">
        <v>10176</v>
      </c>
      <c r="B1609" s="3">
        <v>6</v>
      </c>
      <c r="C1609" s="2">
        <v>0.7</v>
      </c>
      <c r="D1609" s="46">
        <v>43</v>
      </c>
      <c r="E1609" s="280">
        <v>22.200000000000003</v>
      </c>
      <c r="F1609" s="280">
        <f>[2]!ESHOP_PRICE(E1609)</f>
        <v>24.75</v>
      </c>
    </row>
    <row r="1610" spans="1:6">
      <c r="A1610" s="49" t="s">
        <v>10179</v>
      </c>
      <c r="B1610" s="3">
        <v>6</v>
      </c>
      <c r="C1610" s="2">
        <v>0.7</v>
      </c>
      <c r="D1610" s="46">
        <v>43</v>
      </c>
      <c r="E1610" s="280">
        <v>22.75</v>
      </c>
      <c r="F1610" s="280">
        <f>[2]!ESHOP_PRICE(E1610)</f>
        <v>25.3</v>
      </c>
    </row>
    <row r="1611" spans="1:6">
      <c r="A1611" s="49" t="s">
        <v>26510</v>
      </c>
      <c r="B1611" s="3">
        <v>6</v>
      </c>
      <c r="C1611" s="2">
        <v>0.7</v>
      </c>
      <c r="D1611" s="46">
        <v>46</v>
      </c>
      <c r="E1611" s="280">
        <v>43.5</v>
      </c>
      <c r="F1611" s="280">
        <f>[2]!ESHOP_PRICE(E1611)</f>
        <v>47.45</v>
      </c>
    </row>
    <row r="1612" spans="1:6">
      <c r="A1612" s="49" t="s">
        <v>10264</v>
      </c>
      <c r="B1612" s="3">
        <v>6</v>
      </c>
      <c r="C1612" s="2">
        <v>0.7</v>
      </c>
      <c r="D1612" s="46">
        <v>46</v>
      </c>
      <c r="E1612" s="280">
        <v>35</v>
      </c>
      <c r="F1612" s="280">
        <f>[2]!ESHOP_PRICE(E1612)</f>
        <v>38.549999999999997</v>
      </c>
    </row>
    <row r="1613" spans="1:6">
      <c r="A1613" s="49" t="s">
        <v>10270</v>
      </c>
      <c r="B1613" s="3">
        <v>6</v>
      </c>
      <c r="C1613" s="2">
        <v>0.7</v>
      </c>
      <c r="D1613" s="46">
        <v>46</v>
      </c>
      <c r="E1613" s="280">
        <v>34.050000000000004</v>
      </c>
      <c r="F1613" s="280">
        <f>[2]!ESHOP_PRICE(E1613)</f>
        <v>37.25</v>
      </c>
    </row>
    <row r="1614" spans="1:6">
      <c r="A1614" s="49" t="s">
        <v>10273</v>
      </c>
      <c r="B1614" s="3">
        <v>6</v>
      </c>
      <c r="C1614" s="2">
        <v>0.7</v>
      </c>
      <c r="D1614" s="46">
        <v>46</v>
      </c>
      <c r="E1614" s="280">
        <v>35.25</v>
      </c>
      <c r="F1614" s="280">
        <f>[2]!ESHOP_PRICE(E1614)</f>
        <v>38.799999999999997</v>
      </c>
    </row>
    <row r="1615" spans="1:6">
      <c r="A1615" s="49" t="s">
        <v>10276</v>
      </c>
      <c r="B1615" s="3">
        <v>6</v>
      </c>
      <c r="C1615" s="2">
        <v>0.7</v>
      </c>
      <c r="D1615" s="46">
        <v>46</v>
      </c>
      <c r="E1615" s="280">
        <v>54.150000000000006</v>
      </c>
      <c r="F1615" s="280">
        <f>[2]!ESHOP_PRICE(E1615)</f>
        <v>59.449999999999996</v>
      </c>
    </row>
    <row r="1616" spans="1:6">
      <c r="A1616" s="49" t="s">
        <v>10335</v>
      </c>
      <c r="B1616" s="3">
        <v>6</v>
      </c>
      <c r="C1616" s="2">
        <v>0.7</v>
      </c>
      <c r="D1616" s="46">
        <v>43</v>
      </c>
      <c r="E1616" s="280">
        <v>975.6</v>
      </c>
      <c r="F1616" s="280">
        <f>[2]!ESHOP_PRICE(E1616)</f>
        <v>999.1</v>
      </c>
    </row>
    <row r="1617" spans="1:6">
      <c r="A1617" s="49" t="s">
        <v>1269</v>
      </c>
      <c r="B1617" s="3">
        <v>6</v>
      </c>
      <c r="C1617" s="2">
        <v>0.7</v>
      </c>
      <c r="D1617" s="46">
        <v>46.3</v>
      </c>
      <c r="E1617" s="280">
        <v>22.200000000000003</v>
      </c>
      <c r="F1617" s="280">
        <f>[2]!ESHOP_PRICE(E1617)</f>
        <v>24.75</v>
      </c>
    </row>
    <row r="1618" spans="1:6">
      <c r="A1618" s="49" t="s">
        <v>1558</v>
      </c>
      <c r="B1618" s="3">
        <v>6</v>
      </c>
      <c r="C1618" s="2">
        <v>0.7</v>
      </c>
      <c r="D1618" s="46">
        <v>40</v>
      </c>
      <c r="E1618" s="280">
        <v>23.700000000000003</v>
      </c>
      <c r="F1618" s="280">
        <f>[2]!ESHOP_PRICE(E1618)</f>
        <v>26.25</v>
      </c>
    </row>
    <row r="1619" spans="1:6">
      <c r="A1619" s="49" t="s">
        <v>1680</v>
      </c>
      <c r="B1619" s="3">
        <v>6</v>
      </c>
      <c r="C1619" s="2">
        <v>0.7</v>
      </c>
      <c r="D1619" s="46">
        <v>40</v>
      </c>
      <c r="E1619" s="280">
        <v>12.450000000000001</v>
      </c>
      <c r="F1619" s="280">
        <f>[2]!ESHOP_PRICE(E1619)</f>
        <v>14.1</v>
      </c>
    </row>
    <row r="1620" spans="1:6">
      <c r="A1620" s="49" t="s">
        <v>1803</v>
      </c>
      <c r="B1620" s="3">
        <v>12</v>
      </c>
      <c r="C1620" s="2">
        <v>1</v>
      </c>
      <c r="D1620" s="46">
        <v>40</v>
      </c>
      <c r="E1620" s="280">
        <v>45.400000000000006</v>
      </c>
      <c r="F1620" s="280">
        <f>[2]!ESHOP_PRICE(E1620)</f>
        <v>49.699999999999996</v>
      </c>
    </row>
    <row r="1621" spans="1:6">
      <c r="A1621" s="49" t="s">
        <v>26271</v>
      </c>
      <c r="B1621" s="3">
        <v>6</v>
      </c>
      <c r="C1621" s="2">
        <v>0.7</v>
      </c>
      <c r="D1621" s="46">
        <v>40</v>
      </c>
      <c r="E1621" s="280">
        <v>32.300000000000004</v>
      </c>
      <c r="F1621" s="280">
        <f>[2]!ESHOP_PRICE(E1621)</f>
        <v>35.5</v>
      </c>
    </row>
    <row r="1622" spans="1:6">
      <c r="A1622" s="49" t="s">
        <v>2520</v>
      </c>
      <c r="B1622" s="3">
        <v>6</v>
      </c>
      <c r="C1622" s="2">
        <v>0.7</v>
      </c>
      <c r="D1622" s="46">
        <v>48</v>
      </c>
      <c r="E1622" s="280">
        <v>47.050000000000004</v>
      </c>
      <c r="F1622" s="280">
        <f>[2]!ESHOP_PRICE(E1622)</f>
        <v>51.349999999999994</v>
      </c>
    </row>
    <row r="1623" spans="1:6">
      <c r="A1623" s="49" t="s">
        <v>2581</v>
      </c>
      <c r="B1623" s="3">
        <v>6</v>
      </c>
      <c r="C1623" s="2">
        <v>0.7</v>
      </c>
      <c r="D1623" s="46">
        <v>43</v>
      </c>
      <c r="E1623" s="280">
        <v>30.05</v>
      </c>
      <c r="F1623" s="280">
        <f>[2]!ESHOP_PRICE(E1623)</f>
        <v>33.25</v>
      </c>
    </row>
    <row r="1624" spans="1:6">
      <c r="A1624" s="49" t="s">
        <v>2584</v>
      </c>
      <c r="B1624" s="3">
        <v>6</v>
      </c>
      <c r="C1624" s="2">
        <v>0.7</v>
      </c>
      <c r="D1624" s="46">
        <v>43</v>
      </c>
      <c r="E1624" s="280">
        <v>26.05</v>
      </c>
      <c r="F1624" s="280">
        <f>[2]!ESHOP_PRICE(E1624)</f>
        <v>28.900000000000002</v>
      </c>
    </row>
    <row r="1625" spans="1:6">
      <c r="A1625" s="49" t="s">
        <v>2590</v>
      </c>
      <c r="B1625" s="3">
        <v>6</v>
      </c>
      <c r="C1625" s="2">
        <v>0.7</v>
      </c>
      <c r="D1625" s="46">
        <v>43</v>
      </c>
      <c r="E1625" s="280">
        <v>60.6</v>
      </c>
      <c r="F1625" s="280">
        <f>[2]!ESHOP_PRICE(E1625)</f>
        <v>65.900000000000006</v>
      </c>
    </row>
    <row r="1626" spans="1:6">
      <c r="A1626" s="49" t="s">
        <v>2598</v>
      </c>
      <c r="B1626" s="3">
        <v>6</v>
      </c>
      <c r="C1626" s="2">
        <v>0.7</v>
      </c>
      <c r="D1626" s="46">
        <v>46</v>
      </c>
      <c r="E1626" s="280">
        <v>36.4</v>
      </c>
      <c r="F1626" s="280">
        <f>[2]!ESHOP_PRICE(E1626)</f>
        <v>39.949999999999996</v>
      </c>
    </row>
    <row r="1627" spans="1:6">
      <c r="A1627" s="49" t="s">
        <v>2603</v>
      </c>
      <c r="B1627" s="3">
        <v>6</v>
      </c>
      <c r="C1627" s="2">
        <v>0.7</v>
      </c>
      <c r="D1627" s="46">
        <v>46</v>
      </c>
      <c r="E1627" s="280">
        <v>37.700000000000003</v>
      </c>
      <c r="F1627" s="280">
        <f>[2]!ESHOP_PRICE(E1627)</f>
        <v>41.25</v>
      </c>
    </row>
    <row r="1628" spans="1:6">
      <c r="A1628" s="49" t="s">
        <v>26515</v>
      </c>
      <c r="B1628" s="3">
        <v>6</v>
      </c>
      <c r="C1628" s="2">
        <v>0.7</v>
      </c>
      <c r="D1628" s="46">
        <v>43</v>
      </c>
      <c r="E1628" s="280">
        <v>35.25</v>
      </c>
      <c r="F1628" s="280">
        <f>[2]!ESHOP_PRICE(E1628)</f>
        <v>38.799999999999997</v>
      </c>
    </row>
    <row r="1629" spans="1:6">
      <c r="A1629" s="49" t="s">
        <v>3392</v>
      </c>
      <c r="B1629" s="3">
        <v>6</v>
      </c>
      <c r="C1629" s="2">
        <v>0.7</v>
      </c>
      <c r="D1629" s="46">
        <v>46</v>
      </c>
      <c r="E1629" s="280">
        <v>31</v>
      </c>
      <c r="F1629" s="280">
        <f>[2]!ESHOP_PRICE(E1629)</f>
        <v>34.200000000000003</v>
      </c>
    </row>
    <row r="1630" spans="1:6">
      <c r="A1630" s="49" t="s">
        <v>4057</v>
      </c>
      <c r="B1630" s="3">
        <v>6</v>
      </c>
      <c r="C1630" s="2">
        <v>0.7</v>
      </c>
      <c r="D1630" s="46">
        <v>40</v>
      </c>
      <c r="E1630" s="280">
        <v>22.35</v>
      </c>
      <c r="F1630" s="280">
        <f>[2]!ESHOP_PRICE(E1630)</f>
        <v>24.900000000000002</v>
      </c>
    </row>
    <row r="1631" spans="1:6">
      <c r="A1631" s="49" t="s">
        <v>26496</v>
      </c>
      <c r="B1631" s="3">
        <v>6</v>
      </c>
      <c r="C1631" s="2">
        <v>0.7</v>
      </c>
      <c r="D1631" s="46">
        <v>46</v>
      </c>
      <c r="E1631" s="280">
        <v>32.200000000000003</v>
      </c>
      <c r="F1631" s="280">
        <f>[2]!ESHOP_PRICE(E1631)</f>
        <v>35.400000000000006</v>
      </c>
    </row>
    <row r="1632" spans="1:6">
      <c r="A1632" s="49" t="s">
        <v>5125</v>
      </c>
      <c r="B1632" s="3">
        <v>6</v>
      </c>
      <c r="C1632" s="2">
        <v>0.7</v>
      </c>
      <c r="D1632" s="46">
        <v>46</v>
      </c>
      <c r="E1632" s="280">
        <v>27.950000000000003</v>
      </c>
      <c r="F1632" s="280">
        <f>[2]!ESHOP_PRICE(E1632)</f>
        <v>30.8</v>
      </c>
    </row>
    <row r="1633" spans="1:6">
      <c r="A1633" s="49" t="s">
        <v>5128</v>
      </c>
      <c r="B1633" s="3">
        <v>6</v>
      </c>
      <c r="C1633" s="2">
        <v>0.7</v>
      </c>
      <c r="D1633" s="46">
        <v>46</v>
      </c>
      <c r="E1633" s="280">
        <v>30.3</v>
      </c>
      <c r="F1633" s="280">
        <f>[2]!ESHOP_PRICE(E1633)</f>
        <v>33.5</v>
      </c>
    </row>
    <row r="1634" spans="1:6">
      <c r="A1634" s="49" t="s">
        <v>5130</v>
      </c>
      <c r="B1634" s="3">
        <v>6</v>
      </c>
      <c r="C1634" s="2">
        <v>0.7</v>
      </c>
      <c r="D1634" s="46">
        <v>46</v>
      </c>
      <c r="E1634" s="280">
        <v>32.200000000000003</v>
      </c>
      <c r="F1634" s="280">
        <f>[2]!ESHOP_PRICE(E1634)</f>
        <v>35.400000000000006</v>
      </c>
    </row>
    <row r="1635" spans="1:6">
      <c r="A1635" s="49" t="s">
        <v>26349</v>
      </c>
      <c r="B1635" s="3">
        <v>1</v>
      </c>
      <c r="C1635" s="2">
        <v>0.7</v>
      </c>
      <c r="D1635" s="46">
        <v>41.8</v>
      </c>
      <c r="E1635" s="280">
        <v>20135.600000000002</v>
      </c>
      <c r="F1635" s="280">
        <f>[2]!ESHOP_PRICE(E1635)</f>
        <v>20159.099999999999</v>
      </c>
    </row>
    <row r="1636" spans="1:6">
      <c r="A1636" s="49" t="s">
        <v>5744</v>
      </c>
      <c r="B1636" s="3">
        <v>6</v>
      </c>
      <c r="C1636" s="2">
        <v>0.5</v>
      </c>
      <c r="D1636" s="46">
        <v>48</v>
      </c>
      <c r="E1636" s="280">
        <v>40.950000000000003</v>
      </c>
      <c r="F1636" s="280">
        <f>[2]!ESHOP_PRICE(E1636)</f>
        <v>44.900000000000006</v>
      </c>
    </row>
    <row r="1637" spans="1:6">
      <c r="A1637" s="49" t="s">
        <v>5747</v>
      </c>
      <c r="B1637" s="3">
        <v>6</v>
      </c>
      <c r="C1637" s="2">
        <v>0.5</v>
      </c>
      <c r="D1637" s="46">
        <v>48</v>
      </c>
      <c r="E1637" s="280">
        <v>44.6</v>
      </c>
      <c r="F1637" s="280">
        <f>[2]!ESHOP_PRICE(E1637)</f>
        <v>48.550000000000004</v>
      </c>
    </row>
    <row r="1638" spans="1:6">
      <c r="A1638" s="49" t="s">
        <v>5750</v>
      </c>
      <c r="B1638" s="3">
        <v>6</v>
      </c>
      <c r="C1638" s="2">
        <v>0.5</v>
      </c>
      <c r="D1638" s="46">
        <v>48</v>
      </c>
      <c r="E1638" s="280">
        <v>47.050000000000004</v>
      </c>
      <c r="F1638" s="280">
        <f>[2]!ESHOP_PRICE(E1638)</f>
        <v>51.349999999999994</v>
      </c>
    </row>
    <row r="1639" spans="1:6">
      <c r="A1639" s="49" t="s">
        <v>26324</v>
      </c>
      <c r="B1639" s="3">
        <v>12</v>
      </c>
      <c r="C1639" s="2">
        <v>0.7</v>
      </c>
      <c r="D1639" s="46">
        <v>40</v>
      </c>
      <c r="E1639" s="280">
        <v>29.25</v>
      </c>
      <c r="F1639" s="280">
        <f>[2]!ESHOP_PRICE(E1639)</f>
        <v>32.1</v>
      </c>
    </row>
    <row r="1640" spans="1:6">
      <c r="A1640" s="49" t="s">
        <v>26522</v>
      </c>
      <c r="B1640" s="3">
        <v>6</v>
      </c>
      <c r="C1640" s="2">
        <v>0.7</v>
      </c>
      <c r="D1640" s="46">
        <v>43</v>
      </c>
      <c r="E1640" s="280">
        <v>29.5</v>
      </c>
      <c r="F1640" s="280">
        <f>[2]!ESHOP_PRICE(E1640)</f>
        <v>32.35</v>
      </c>
    </row>
    <row r="1641" spans="1:6">
      <c r="A1641" s="49" t="s">
        <v>26497</v>
      </c>
      <c r="B1641" s="3">
        <v>6</v>
      </c>
      <c r="C1641" s="2">
        <v>0.7</v>
      </c>
      <c r="D1641" s="46">
        <v>46</v>
      </c>
      <c r="E1641" s="280">
        <v>44.400000000000006</v>
      </c>
      <c r="F1641" s="280">
        <f>[2]!ESHOP_PRICE(E1641)</f>
        <v>48.35</v>
      </c>
    </row>
    <row r="1642" spans="1:6">
      <c r="A1642" s="49" t="s">
        <v>26523</v>
      </c>
      <c r="B1642" s="3">
        <v>6</v>
      </c>
      <c r="C1642" s="2">
        <v>0.7</v>
      </c>
      <c r="D1642" s="46">
        <v>43</v>
      </c>
      <c r="E1642" s="280">
        <v>29.5</v>
      </c>
      <c r="F1642" s="280">
        <f>[2]!ESHOP_PRICE(E1642)</f>
        <v>32.35</v>
      </c>
    </row>
    <row r="1643" spans="1:6">
      <c r="A1643" s="49" t="s">
        <v>26524</v>
      </c>
      <c r="B1643" s="3">
        <v>6</v>
      </c>
      <c r="C1643" s="2">
        <v>0.7</v>
      </c>
      <c r="D1643" s="46">
        <v>43</v>
      </c>
      <c r="E1643" s="280">
        <v>29.5</v>
      </c>
      <c r="F1643" s="280">
        <f>[2]!ESHOP_PRICE(E1643)</f>
        <v>32.35</v>
      </c>
    </row>
    <row r="1644" spans="1:6">
      <c r="A1644" s="49" t="s">
        <v>26525</v>
      </c>
      <c r="B1644" s="3">
        <v>6</v>
      </c>
      <c r="C1644" s="2">
        <v>0.7</v>
      </c>
      <c r="D1644" s="46">
        <v>43</v>
      </c>
      <c r="E1644" s="280">
        <v>28.3</v>
      </c>
      <c r="F1644" s="280">
        <f>[2]!ESHOP_PRICE(E1644)</f>
        <v>31.150000000000002</v>
      </c>
    </row>
    <row r="1645" spans="1:6">
      <c r="A1645" s="49" t="s">
        <v>26498</v>
      </c>
      <c r="B1645" s="3">
        <v>6</v>
      </c>
      <c r="C1645" s="2">
        <v>0.7</v>
      </c>
      <c r="D1645" s="46">
        <v>46</v>
      </c>
      <c r="E1645" s="280">
        <v>43.2</v>
      </c>
      <c r="F1645" s="280">
        <f>[2]!ESHOP_PRICE(E1645)</f>
        <v>47.150000000000006</v>
      </c>
    </row>
    <row r="1646" spans="1:6">
      <c r="A1646" s="49" t="s">
        <v>26526</v>
      </c>
      <c r="B1646" s="3">
        <v>6</v>
      </c>
      <c r="C1646" s="2">
        <v>0.7</v>
      </c>
      <c r="D1646" s="46">
        <v>43</v>
      </c>
      <c r="E1646" s="280">
        <v>30.1</v>
      </c>
      <c r="F1646" s="280">
        <f>[2]!ESHOP_PRICE(E1646)</f>
        <v>33.300000000000004</v>
      </c>
    </row>
    <row r="1647" spans="1:6">
      <c r="A1647" s="49" t="s">
        <v>26499</v>
      </c>
      <c r="B1647" s="3">
        <v>6</v>
      </c>
      <c r="C1647" s="2">
        <v>0.7</v>
      </c>
      <c r="D1647" s="46">
        <v>46</v>
      </c>
      <c r="E1647" s="280">
        <v>43.800000000000004</v>
      </c>
      <c r="F1647" s="280">
        <f>[2]!ESHOP_PRICE(E1647)</f>
        <v>47.75</v>
      </c>
    </row>
    <row r="1648" spans="1:6">
      <c r="A1648" s="49" t="s">
        <v>6294</v>
      </c>
      <c r="B1648" s="3">
        <v>6</v>
      </c>
      <c r="C1648" s="2">
        <v>0.7</v>
      </c>
      <c r="D1648" s="46">
        <v>43</v>
      </c>
      <c r="E1648" s="280">
        <v>29.5</v>
      </c>
      <c r="F1648" s="280">
        <f>[2]!ESHOP_PRICE(E1648)</f>
        <v>32.35</v>
      </c>
    </row>
    <row r="1649" spans="1:6">
      <c r="A1649" s="49" t="s">
        <v>26500</v>
      </c>
      <c r="B1649" s="3">
        <v>6</v>
      </c>
      <c r="C1649" s="2">
        <v>0.7</v>
      </c>
      <c r="D1649" s="46">
        <v>46</v>
      </c>
      <c r="E1649" s="280">
        <v>43.2</v>
      </c>
      <c r="F1649" s="280">
        <f>[2]!ESHOP_PRICE(E1649)</f>
        <v>47.150000000000006</v>
      </c>
    </row>
    <row r="1650" spans="1:6">
      <c r="A1650" s="49" t="s">
        <v>6965</v>
      </c>
      <c r="B1650" s="3">
        <v>6</v>
      </c>
      <c r="C1650" s="2">
        <v>0.7</v>
      </c>
      <c r="D1650" s="46">
        <v>40</v>
      </c>
      <c r="E1650" s="280">
        <v>25.6</v>
      </c>
      <c r="F1650" s="280">
        <f>[2]!ESHOP_PRICE(E1650)</f>
        <v>28.450000000000003</v>
      </c>
    </row>
    <row r="1651" spans="1:6">
      <c r="A1651" s="49" t="s">
        <v>6970</v>
      </c>
      <c r="B1651" s="3">
        <v>6</v>
      </c>
      <c r="C1651" s="2">
        <v>0.7</v>
      </c>
      <c r="D1651" s="46">
        <v>40</v>
      </c>
      <c r="E1651" s="280">
        <v>36.550000000000004</v>
      </c>
      <c r="F1651" s="280">
        <f>[2]!ESHOP_PRICE(E1651)</f>
        <v>40.099999999999994</v>
      </c>
    </row>
    <row r="1652" spans="1:6">
      <c r="A1652" s="49" t="s">
        <v>7156</v>
      </c>
      <c r="B1652" s="3">
        <v>6</v>
      </c>
      <c r="C1652" s="2">
        <v>0.7</v>
      </c>
      <c r="D1652" s="46">
        <v>45</v>
      </c>
      <c r="E1652" s="280">
        <v>43.650000000000006</v>
      </c>
      <c r="F1652" s="280">
        <f>[2]!ESHOP_PRICE(E1652)</f>
        <v>47.6</v>
      </c>
    </row>
    <row r="1653" spans="1:6">
      <c r="A1653" s="49" t="s">
        <v>7168</v>
      </c>
      <c r="B1653" s="3">
        <v>6</v>
      </c>
      <c r="C1653" s="2">
        <v>0.7</v>
      </c>
      <c r="D1653" s="46">
        <v>40</v>
      </c>
      <c r="E1653" s="280">
        <v>26.150000000000002</v>
      </c>
      <c r="F1653" s="280">
        <f>[2]!ESHOP_PRICE(E1653)</f>
        <v>29</v>
      </c>
    </row>
    <row r="1654" spans="1:6">
      <c r="A1654" s="49" t="s">
        <v>7171</v>
      </c>
      <c r="B1654" s="3">
        <v>6</v>
      </c>
      <c r="C1654" s="2">
        <v>0.7</v>
      </c>
      <c r="D1654" s="46">
        <v>40</v>
      </c>
      <c r="E1654" s="280">
        <v>26.150000000000002</v>
      </c>
      <c r="F1654" s="280">
        <f>[2]!ESHOP_PRICE(E1654)</f>
        <v>29</v>
      </c>
    </row>
    <row r="1655" spans="1:6">
      <c r="A1655" s="49" t="s">
        <v>7174</v>
      </c>
      <c r="B1655" s="3">
        <v>6</v>
      </c>
      <c r="C1655" s="2">
        <v>0.5</v>
      </c>
      <c r="D1655" s="46">
        <v>51.4</v>
      </c>
      <c r="E1655" s="280">
        <v>37.5</v>
      </c>
      <c r="F1655" s="280">
        <f>[2]!ESHOP_PRICE(E1655)</f>
        <v>41.05</v>
      </c>
    </row>
    <row r="1656" spans="1:6">
      <c r="A1656" s="49" t="s">
        <v>7177</v>
      </c>
      <c r="B1656" s="3">
        <v>6</v>
      </c>
      <c r="C1656" s="2">
        <v>0.5</v>
      </c>
      <c r="D1656" s="46">
        <v>51.4</v>
      </c>
      <c r="E1656" s="280">
        <v>38.700000000000003</v>
      </c>
      <c r="F1656" s="280">
        <f>[2]!ESHOP_PRICE(E1656)</f>
        <v>42.25</v>
      </c>
    </row>
    <row r="1657" spans="1:6">
      <c r="A1657" s="49" t="s">
        <v>7183</v>
      </c>
      <c r="B1657" s="3">
        <v>12</v>
      </c>
      <c r="C1657" s="2">
        <v>0.7</v>
      </c>
      <c r="D1657" s="46">
        <v>43</v>
      </c>
      <c r="E1657" s="280">
        <v>34.4</v>
      </c>
      <c r="F1657" s="280">
        <f>[2]!ESHOP_PRICE(E1657)</f>
        <v>37.6</v>
      </c>
    </row>
    <row r="1658" spans="1:6">
      <c r="A1658" s="49" t="s">
        <v>7215</v>
      </c>
      <c r="B1658" s="3">
        <v>6</v>
      </c>
      <c r="C1658" s="2">
        <v>0.7</v>
      </c>
      <c r="D1658" s="46">
        <v>40</v>
      </c>
      <c r="E1658" s="280">
        <v>28.950000000000003</v>
      </c>
      <c r="F1658" s="280">
        <f>[2]!ESHOP_PRICE(E1658)</f>
        <v>31.8</v>
      </c>
    </row>
    <row r="1659" spans="1:6">
      <c r="A1659" s="49" t="s">
        <v>7229</v>
      </c>
      <c r="B1659" s="3">
        <v>3</v>
      </c>
      <c r="C1659" s="2">
        <v>0.7</v>
      </c>
      <c r="D1659" s="46">
        <v>43.1</v>
      </c>
      <c r="E1659" s="280">
        <v>52.7</v>
      </c>
      <c r="F1659" s="280">
        <f>[2]!ESHOP_PRICE(E1659)</f>
        <v>58</v>
      </c>
    </row>
    <row r="1660" spans="1:6">
      <c r="A1660" s="49" t="s">
        <v>8282</v>
      </c>
      <c r="B1660" s="3">
        <v>6</v>
      </c>
      <c r="C1660" s="2">
        <v>0.5</v>
      </c>
      <c r="D1660" s="46">
        <v>56</v>
      </c>
      <c r="E1660" s="280">
        <v>21.900000000000002</v>
      </c>
      <c r="F1660" s="280">
        <f>[2]!ESHOP_PRICE(E1660)</f>
        <v>24.45</v>
      </c>
    </row>
    <row r="1661" spans="1:6">
      <c r="A1661" s="49" t="s">
        <v>26297</v>
      </c>
      <c r="B1661" s="3">
        <v>6</v>
      </c>
      <c r="C1661" s="2">
        <v>0.7</v>
      </c>
      <c r="D1661" s="46">
        <v>40</v>
      </c>
      <c r="E1661" s="280">
        <v>30.450000000000003</v>
      </c>
      <c r="F1661" s="280">
        <f>[2]!ESHOP_PRICE(E1661)</f>
        <v>33.65</v>
      </c>
    </row>
    <row r="1662" spans="1:6">
      <c r="A1662" s="49" t="s">
        <v>26298</v>
      </c>
      <c r="B1662" s="3">
        <v>6</v>
      </c>
      <c r="C1662" s="2">
        <v>0.7</v>
      </c>
      <c r="D1662" s="46">
        <v>40</v>
      </c>
      <c r="E1662" s="280">
        <v>29.8</v>
      </c>
      <c r="F1662" s="280">
        <f>[2]!ESHOP_PRICE(E1662)</f>
        <v>32.65</v>
      </c>
    </row>
    <row r="1663" spans="1:6">
      <c r="A1663" s="49" t="s">
        <v>8710</v>
      </c>
      <c r="B1663" s="3">
        <v>6</v>
      </c>
      <c r="C1663" s="2">
        <v>0.7</v>
      </c>
      <c r="D1663" s="46">
        <v>40</v>
      </c>
      <c r="E1663" s="280">
        <v>21.25</v>
      </c>
      <c r="F1663" s="280">
        <f>[2]!ESHOP_PRICE(E1663)</f>
        <v>23.8</v>
      </c>
    </row>
    <row r="1664" spans="1:6">
      <c r="A1664" s="49" t="s">
        <v>8722</v>
      </c>
      <c r="B1664" s="3">
        <v>12</v>
      </c>
      <c r="C1664" s="2">
        <v>0.7</v>
      </c>
      <c r="D1664" s="46">
        <v>43</v>
      </c>
      <c r="E1664" s="280">
        <v>46.6</v>
      </c>
      <c r="F1664" s="280">
        <f>[2]!ESHOP_PRICE(E1664)</f>
        <v>50.9</v>
      </c>
    </row>
    <row r="1665" spans="1:6">
      <c r="A1665" s="49" t="s">
        <v>9381</v>
      </c>
      <c r="B1665" s="3">
        <v>6</v>
      </c>
      <c r="C1665" s="2">
        <v>0.7</v>
      </c>
      <c r="D1665" s="46">
        <v>46</v>
      </c>
      <c r="E1665" s="280">
        <v>27.35</v>
      </c>
      <c r="F1665" s="280">
        <f>[2]!ESHOP_PRICE(E1665)</f>
        <v>30.200000000000003</v>
      </c>
    </row>
    <row r="1666" spans="1:6">
      <c r="A1666" s="49" t="s">
        <v>9384</v>
      </c>
      <c r="B1666" s="3">
        <v>6</v>
      </c>
      <c r="C1666" s="2">
        <v>0.7</v>
      </c>
      <c r="D1666" s="46">
        <v>46</v>
      </c>
      <c r="E1666" s="280">
        <v>32.75</v>
      </c>
      <c r="F1666" s="280">
        <f>[2]!ESHOP_PRICE(E1666)</f>
        <v>35.950000000000003</v>
      </c>
    </row>
    <row r="1667" spans="1:6">
      <c r="A1667" s="49" t="s">
        <v>9390</v>
      </c>
      <c r="B1667" s="3">
        <v>6</v>
      </c>
      <c r="C1667" s="2">
        <v>0.7</v>
      </c>
      <c r="D1667" s="46">
        <v>46</v>
      </c>
      <c r="E1667" s="280">
        <v>20.950000000000003</v>
      </c>
      <c r="F1667" s="280">
        <f>[2]!ESHOP_PRICE(E1667)</f>
        <v>23.5</v>
      </c>
    </row>
    <row r="1668" spans="1:6">
      <c r="A1668" s="49" t="s">
        <v>26508</v>
      </c>
      <c r="B1668" s="3">
        <v>6</v>
      </c>
      <c r="C1668" s="2">
        <v>0.7</v>
      </c>
      <c r="D1668" s="46">
        <v>46</v>
      </c>
      <c r="E1668" s="280">
        <v>20.950000000000003</v>
      </c>
      <c r="F1668" s="280">
        <f>[2]!ESHOP_PRICE(E1668)</f>
        <v>23.5</v>
      </c>
    </row>
    <row r="1669" spans="1:6">
      <c r="A1669" s="49" t="s">
        <v>9396</v>
      </c>
      <c r="B1669" s="3">
        <v>6</v>
      </c>
      <c r="C1669" s="2">
        <v>0.7</v>
      </c>
      <c r="D1669" s="46">
        <v>46</v>
      </c>
      <c r="E1669" s="280">
        <v>28.150000000000002</v>
      </c>
      <c r="F1669" s="280">
        <f>[2]!ESHOP_PRICE(E1669)</f>
        <v>31</v>
      </c>
    </row>
    <row r="1670" spans="1:6">
      <c r="A1670" s="49" t="s">
        <v>9452</v>
      </c>
      <c r="B1670" s="3">
        <v>6</v>
      </c>
      <c r="C1670" s="2">
        <v>0.7</v>
      </c>
      <c r="D1670" s="46">
        <v>40</v>
      </c>
      <c r="E1670" s="280">
        <v>22.450000000000003</v>
      </c>
      <c r="F1670" s="280">
        <f>[2]!ESHOP_PRICE(E1670)</f>
        <v>25</v>
      </c>
    </row>
    <row r="1671" spans="1:6">
      <c r="A1671" s="49" t="s">
        <v>9513</v>
      </c>
      <c r="B1671" s="3">
        <v>6</v>
      </c>
      <c r="C1671" s="2">
        <v>0.7</v>
      </c>
      <c r="D1671" s="46">
        <v>40</v>
      </c>
      <c r="E1671" s="280">
        <v>35.050000000000004</v>
      </c>
      <c r="F1671" s="280">
        <f>[2]!ESHOP_PRICE(E1671)</f>
        <v>38.599999999999994</v>
      </c>
    </row>
    <row r="1672" spans="1:6">
      <c r="A1672" s="49" t="s">
        <v>9607</v>
      </c>
      <c r="B1672" s="3">
        <v>6</v>
      </c>
      <c r="C1672" s="2">
        <v>0.7</v>
      </c>
      <c r="D1672" s="46">
        <v>43</v>
      </c>
      <c r="E1672" s="280">
        <v>80.100000000000009</v>
      </c>
      <c r="F1672" s="280">
        <f>[2]!ESHOP_PRICE(E1672)</f>
        <v>86.75</v>
      </c>
    </row>
    <row r="1673" spans="1:6">
      <c r="A1673" s="49" t="s">
        <v>9725</v>
      </c>
      <c r="B1673" s="3">
        <v>6</v>
      </c>
      <c r="C1673" s="2">
        <v>0.7</v>
      </c>
      <c r="D1673" s="46">
        <v>58</v>
      </c>
      <c r="E1673" s="280">
        <v>31.450000000000003</v>
      </c>
      <c r="F1673" s="280">
        <f>[2]!ESHOP_PRICE(E1673)</f>
        <v>34.65</v>
      </c>
    </row>
    <row r="1674" spans="1:6">
      <c r="A1674" s="49" t="s">
        <v>9728</v>
      </c>
      <c r="B1674" s="3">
        <v>6</v>
      </c>
      <c r="C1674" s="2">
        <v>0.7</v>
      </c>
      <c r="D1674" s="46">
        <v>48</v>
      </c>
      <c r="E1674" s="280">
        <v>35.4</v>
      </c>
      <c r="F1674" s="280">
        <f>[2]!ESHOP_PRICE(E1674)</f>
        <v>38.949999999999996</v>
      </c>
    </row>
    <row r="1675" spans="1:6">
      <c r="A1675" s="49" t="s">
        <v>9731</v>
      </c>
      <c r="B1675" s="3">
        <v>6</v>
      </c>
      <c r="C1675" s="2">
        <v>0.7</v>
      </c>
      <c r="D1675" s="46">
        <v>46</v>
      </c>
      <c r="E1675" s="280">
        <v>23.650000000000002</v>
      </c>
      <c r="F1675" s="280">
        <f>[2]!ESHOP_PRICE(E1675)</f>
        <v>26.2</v>
      </c>
    </row>
    <row r="1676" spans="1:6">
      <c r="A1676" s="49" t="s">
        <v>9809</v>
      </c>
      <c r="B1676" s="3">
        <v>6</v>
      </c>
      <c r="C1676" s="2">
        <v>0.7</v>
      </c>
      <c r="D1676" s="46">
        <v>40</v>
      </c>
      <c r="E1676" s="280">
        <v>34.1</v>
      </c>
      <c r="F1676" s="280">
        <f>[2]!ESHOP_PRICE(E1676)</f>
        <v>37.300000000000004</v>
      </c>
    </row>
    <row r="1677" spans="1:6">
      <c r="A1677" s="49" t="s">
        <v>306</v>
      </c>
      <c r="B1677" s="3">
        <v>6</v>
      </c>
      <c r="C1677" s="2">
        <v>0.5</v>
      </c>
      <c r="D1677" s="46">
        <v>40</v>
      </c>
      <c r="E1677" s="280">
        <v>25.1</v>
      </c>
      <c r="F1677" s="280">
        <f>[2]!ESHOP_PRICE(E1677)</f>
        <v>27.950000000000003</v>
      </c>
    </row>
    <row r="1678" spans="1:6">
      <c r="A1678" s="49" t="s">
        <v>309</v>
      </c>
      <c r="B1678" s="3">
        <v>6</v>
      </c>
      <c r="C1678" s="2">
        <v>0.5</v>
      </c>
      <c r="D1678" s="46">
        <v>40</v>
      </c>
      <c r="E1678" s="280">
        <v>15.350000000000001</v>
      </c>
      <c r="F1678" s="280">
        <f>[2]!ESHOP_PRICE(E1678)</f>
        <v>17.399999999999999</v>
      </c>
    </row>
    <row r="1679" spans="1:6">
      <c r="A1679" s="49" t="s">
        <v>312</v>
      </c>
      <c r="B1679" s="3">
        <v>6</v>
      </c>
      <c r="C1679" s="2">
        <v>0.5</v>
      </c>
      <c r="D1679" s="46">
        <v>40</v>
      </c>
      <c r="E1679" s="280">
        <v>20.75</v>
      </c>
      <c r="F1679" s="280">
        <f>[2]!ESHOP_PRICE(E1679)</f>
        <v>23.3</v>
      </c>
    </row>
    <row r="1680" spans="1:6">
      <c r="A1680" s="49" t="s">
        <v>502</v>
      </c>
      <c r="B1680" s="3">
        <v>6</v>
      </c>
      <c r="C1680" s="2">
        <v>0.7</v>
      </c>
      <c r="D1680" s="46">
        <v>43</v>
      </c>
      <c r="E1680" s="280">
        <v>62.45</v>
      </c>
      <c r="F1680" s="280">
        <f>[2]!ESHOP_PRICE(E1680)</f>
        <v>67.75</v>
      </c>
    </row>
    <row r="1681" spans="1:6">
      <c r="A1681" s="49" t="s">
        <v>505</v>
      </c>
      <c r="B1681" s="3">
        <v>6</v>
      </c>
      <c r="C1681" s="2">
        <v>0.7</v>
      </c>
      <c r="D1681" s="46">
        <v>40</v>
      </c>
      <c r="E1681" s="280">
        <v>11.25</v>
      </c>
      <c r="F1681" s="280">
        <f>[2]!ESHOP_PRICE(E1681)</f>
        <v>12.9</v>
      </c>
    </row>
    <row r="1682" spans="1:6">
      <c r="A1682" s="49" t="s">
        <v>918</v>
      </c>
      <c r="B1682" s="3">
        <v>6</v>
      </c>
      <c r="C1682" s="2">
        <v>0.7</v>
      </c>
      <c r="D1682" s="46">
        <v>40</v>
      </c>
      <c r="E1682" s="280">
        <v>22.35</v>
      </c>
      <c r="F1682" s="280">
        <f>[2]!ESHOP_PRICE(E1682)</f>
        <v>24.900000000000002</v>
      </c>
    </row>
    <row r="1683" spans="1:6">
      <c r="A1683" s="49" t="s">
        <v>1057</v>
      </c>
      <c r="B1683" s="3">
        <v>12</v>
      </c>
      <c r="C1683" s="2">
        <v>0.7</v>
      </c>
      <c r="D1683" s="46">
        <v>40</v>
      </c>
      <c r="E1683" s="280">
        <v>12.15</v>
      </c>
      <c r="F1683" s="280">
        <f>[2]!ESHOP_PRICE(E1683)</f>
        <v>13.8</v>
      </c>
    </row>
    <row r="1684" spans="1:6">
      <c r="A1684" s="49" t="s">
        <v>1257</v>
      </c>
      <c r="B1684" s="3">
        <v>6</v>
      </c>
      <c r="C1684" s="2">
        <v>1</v>
      </c>
      <c r="D1684" s="46">
        <v>40</v>
      </c>
      <c r="E1684" s="280">
        <v>15.450000000000001</v>
      </c>
      <c r="F1684" s="280">
        <f>[2]!ESHOP_PRICE(E1684)</f>
        <v>17.5</v>
      </c>
    </row>
    <row r="1685" spans="1:6">
      <c r="A1685" s="49" t="s">
        <v>1263</v>
      </c>
      <c r="B1685" s="3">
        <v>6</v>
      </c>
      <c r="C1685" s="2">
        <v>0.7</v>
      </c>
      <c r="D1685" s="46">
        <v>40</v>
      </c>
      <c r="E1685" s="280">
        <v>14.8</v>
      </c>
      <c r="F1685" s="280">
        <f>[2]!ESHOP_PRICE(E1685)</f>
        <v>16.650000000000002</v>
      </c>
    </row>
    <row r="1686" spans="1:6">
      <c r="A1686" s="49" t="s">
        <v>1266</v>
      </c>
      <c r="B1686" s="3">
        <v>6</v>
      </c>
      <c r="C1686" s="2">
        <v>0.7</v>
      </c>
      <c r="D1686" s="46">
        <v>40</v>
      </c>
      <c r="E1686" s="280">
        <v>24.35</v>
      </c>
      <c r="F1686" s="280">
        <f>[2]!ESHOP_PRICE(E1686)</f>
        <v>26.900000000000002</v>
      </c>
    </row>
    <row r="1687" spans="1:6">
      <c r="A1687" s="49" t="s">
        <v>1272</v>
      </c>
      <c r="B1687" s="3">
        <v>6</v>
      </c>
      <c r="C1687" s="2">
        <v>0.7</v>
      </c>
      <c r="D1687" s="46">
        <v>46.3</v>
      </c>
      <c r="E1687" s="280">
        <v>21.55</v>
      </c>
      <c r="F1687" s="280">
        <f>[2]!ESHOP_PRICE(E1687)</f>
        <v>24.1</v>
      </c>
    </row>
    <row r="1688" spans="1:6">
      <c r="A1688" s="49" t="s">
        <v>26407</v>
      </c>
      <c r="B1688" s="3">
        <v>6</v>
      </c>
      <c r="C1688" s="2">
        <v>0.7</v>
      </c>
      <c r="D1688" s="46">
        <v>50</v>
      </c>
      <c r="E1688" s="280">
        <v>31.35</v>
      </c>
      <c r="F1688" s="280">
        <f>[2]!ESHOP_PRICE(E1688)</f>
        <v>34.550000000000004</v>
      </c>
    </row>
    <row r="1689" spans="1:6">
      <c r="A1689" s="49" t="s">
        <v>1275</v>
      </c>
      <c r="B1689" s="3">
        <v>6</v>
      </c>
      <c r="C1689" s="2">
        <v>0.7</v>
      </c>
      <c r="D1689" s="46">
        <v>50</v>
      </c>
      <c r="E1689" s="280">
        <v>108.2</v>
      </c>
      <c r="F1689" s="280">
        <f>[2]!ESHOP_PRICE(E1689)</f>
        <v>115.95</v>
      </c>
    </row>
    <row r="1690" spans="1:6">
      <c r="A1690" s="49" t="s">
        <v>26408</v>
      </c>
      <c r="B1690" s="3">
        <v>6</v>
      </c>
      <c r="C1690" s="2">
        <v>0.7</v>
      </c>
      <c r="D1690" s="46">
        <v>50</v>
      </c>
      <c r="E1690" s="280">
        <v>85.65</v>
      </c>
      <c r="F1690" s="280">
        <f>[2]!ESHOP_PRICE(E1690)</f>
        <v>92.300000000000011</v>
      </c>
    </row>
    <row r="1691" spans="1:6">
      <c r="A1691" s="49" t="s">
        <v>1278</v>
      </c>
      <c r="B1691" s="3">
        <v>6</v>
      </c>
      <c r="C1691" s="2">
        <v>0.7</v>
      </c>
      <c r="D1691" s="46">
        <v>50</v>
      </c>
      <c r="E1691" s="280">
        <v>280.85000000000002</v>
      </c>
      <c r="F1691" s="280">
        <f>[2]!ESHOP_PRICE(E1691)</f>
        <v>298.60000000000002</v>
      </c>
    </row>
    <row r="1692" spans="1:6">
      <c r="A1692" s="49" t="s">
        <v>1281</v>
      </c>
      <c r="B1692" s="3">
        <v>6</v>
      </c>
      <c r="C1692" s="2">
        <v>0.7</v>
      </c>
      <c r="D1692" s="46">
        <v>50</v>
      </c>
      <c r="E1692" s="280">
        <v>25.25</v>
      </c>
      <c r="F1692" s="280">
        <f>[2]!ESHOP_PRICE(E1692)</f>
        <v>28.1</v>
      </c>
    </row>
    <row r="1693" spans="1:6">
      <c r="A1693" s="49" t="s">
        <v>1284</v>
      </c>
      <c r="B1693" s="3">
        <v>6</v>
      </c>
      <c r="C1693" s="2">
        <v>0.7</v>
      </c>
      <c r="D1693" s="46">
        <v>50</v>
      </c>
      <c r="E1693" s="280">
        <v>16.05</v>
      </c>
      <c r="F1693" s="280">
        <f>[2]!ESHOP_PRICE(E1693)</f>
        <v>18.100000000000001</v>
      </c>
    </row>
    <row r="1694" spans="1:6">
      <c r="A1694" s="49" t="s">
        <v>1287</v>
      </c>
      <c r="B1694" s="3">
        <v>6</v>
      </c>
      <c r="C1694" s="2">
        <v>0.7</v>
      </c>
      <c r="D1694" s="46">
        <v>50</v>
      </c>
      <c r="E1694" s="280">
        <v>18.350000000000001</v>
      </c>
      <c r="F1694" s="280">
        <f>[2]!ESHOP_PRICE(E1694)</f>
        <v>20.55</v>
      </c>
    </row>
    <row r="1695" spans="1:6">
      <c r="A1695" s="49" t="s">
        <v>26409</v>
      </c>
      <c r="B1695" s="3">
        <v>6</v>
      </c>
      <c r="C1695" s="2">
        <v>0.7</v>
      </c>
      <c r="D1695" s="46">
        <v>50</v>
      </c>
      <c r="E1695" s="280">
        <v>24.35</v>
      </c>
      <c r="F1695" s="280">
        <f>[2]!ESHOP_PRICE(E1695)</f>
        <v>26.900000000000002</v>
      </c>
    </row>
    <row r="1696" spans="1:6">
      <c r="A1696" s="49" t="s">
        <v>1312</v>
      </c>
      <c r="B1696" s="3">
        <v>12</v>
      </c>
      <c r="C1696" s="2">
        <v>1</v>
      </c>
      <c r="D1696" s="46">
        <v>40</v>
      </c>
      <c r="E1696" s="280">
        <v>12.450000000000001</v>
      </c>
      <c r="F1696" s="280">
        <f>[2]!ESHOP_PRICE(E1696)</f>
        <v>14.1</v>
      </c>
    </row>
    <row r="1697" spans="1:6">
      <c r="A1697" s="49" t="s">
        <v>1317</v>
      </c>
      <c r="B1697" s="3">
        <v>12</v>
      </c>
      <c r="C1697" s="2">
        <v>1</v>
      </c>
      <c r="D1697" s="46">
        <v>40</v>
      </c>
      <c r="E1697" s="280">
        <v>14.3</v>
      </c>
      <c r="F1697" s="280">
        <f>[2]!ESHOP_PRICE(E1697)</f>
        <v>16.150000000000002</v>
      </c>
    </row>
    <row r="1698" spans="1:6">
      <c r="A1698" s="49" t="s">
        <v>26266</v>
      </c>
      <c r="B1698" s="3">
        <v>6</v>
      </c>
      <c r="C1698" s="2">
        <v>0.7</v>
      </c>
      <c r="D1698" s="46">
        <v>40</v>
      </c>
      <c r="E1698" s="280">
        <v>29.25</v>
      </c>
      <c r="F1698" s="280">
        <f>[2]!ESHOP_PRICE(E1698)</f>
        <v>32.1</v>
      </c>
    </row>
    <row r="1699" spans="1:6">
      <c r="A1699" s="49" t="s">
        <v>1889</v>
      </c>
      <c r="B1699" s="3">
        <v>6</v>
      </c>
      <c r="C1699" s="2">
        <v>0.7</v>
      </c>
      <c r="D1699" s="46">
        <v>40</v>
      </c>
      <c r="E1699" s="280">
        <v>21.700000000000003</v>
      </c>
      <c r="F1699" s="280">
        <f>[2]!ESHOP_PRICE(E1699)</f>
        <v>24.25</v>
      </c>
    </row>
    <row r="1700" spans="1:6">
      <c r="A1700" s="49" t="s">
        <v>1895</v>
      </c>
      <c r="B1700" s="3">
        <v>6</v>
      </c>
      <c r="C1700" s="2">
        <v>0.7</v>
      </c>
      <c r="D1700" s="46">
        <v>40</v>
      </c>
      <c r="E1700" s="280">
        <v>14.3</v>
      </c>
      <c r="F1700" s="280">
        <f>[2]!ESHOP_PRICE(E1700)</f>
        <v>16.150000000000002</v>
      </c>
    </row>
    <row r="1701" spans="1:6">
      <c r="A1701" s="49" t="s">
        <v>2023</v>
      </c>
      <c r="B1701" s="3">
        <v>6</v>
      </c>
      <c r="C1701" s="2">
        <v>0.7</v>
      </c>
      <c r="D1701" s="46">
        <v>40</v>
      </c>
      <c r="E1701" s="280">
        <v>20.700000000000003</v>
      </c>
      <c r="F1701" s="280">
        <f>[2]!ESHOP_PRICE(E1701)</f>
        <v>23.25</v>
      </c>
    </row>
    <row r="1702" spans="1:6">
      <c r="A1702" s="49" t="s">
        <v>2324</v>
      </c>
      <c r="B1702" s="3">
        <v>12</v>
      </c>
      <c r="C1702" s="2">
        <v>1</v>
      </c>
      <c r="D1702" s="46">
        <v>40</v>
      </c>
      <c r="E1702" s="280">
        <v>29.25</v>
      </c>
      <c r="F1702" s="280">
        <f>[2]!ESHOP_PRICE(E1702)</f>
        <v>32.1</v>
      </c>
    </row>
    <row r="1703" spans="1:6">
      <c r="A1703" s="49" t="s">
        <v>2331</v>
      </c>
      <c r="B1703" s="3">
        <v>6</v>
      </c>
      <c r="C1703" s="2">
        <v>1</v>
      </c>
      <c r="D1703" s="46">
        <v>40</v>
      </c>
      <c r="E1703" s="280">
        <v>31.35</v>
      </c>
      <c r="F1703" s="280">
        <f>[2]!ESHOP_PRICE(E1703)</f>
        <v>34.550000000000004</v>
      </c>
    </row>
    <row r="1704" spans="1:6">
      <c r="A1704" s="49" t="s">
        <v>26303</v>
      </c>
      <c r="B1704" s="3">
        <v>6</v>
      </c>
      <c r="C1704" s="2">
        <v>1</v>
      </c>
      <c r="D1704" s="46">
        <v>40</v>
      </c>
      <c r="E1704" s="280">
        <v>38.700000000000003</v>
      </c>
      <c r="F1704" s="280">
        <f>[2]!ESHOP_PRICE(E1704)</f>
        <v>42.25</v>
      </c>
    </row>
    <row r="1705" spans="1:6">
      <c r="A1705" s="49" t="s">
        <v>2353</v>
      </c>
      <c r="B1705" s="3">
        <v>6</v>
      </c>
      <c r="C1705" s="2">
        <v>0.7</v>
      </c>
      <c r="D1705" s="46">
        <v>40</v>
      </c>
      <c r="E1705" s="280">
        <v>188.45000000000002</v>
      </c>
      <c r="F1705" s="280">
        <f>[2]!ESHOP_PRICE(E1705)</f>
        <v>199.85</v>
      </c>
    </row>
    <row r="1706" spans="1:6">
      <c r="A1706" s="49" t="s">
        <v>2356</v>
      </c>
      <c r="B1706" s="3">
        <v>6</v>
      </c>
      <c r="C1706" s="2">
        <v>0.7</v>
      </c>
      <c r="D1706" s="46">
        <v>40</v>
      </c>
      <c r="E1706" s="280">
        <v>125</v>
      </c>
      <c r="F1706" s="280">
        <f>[2]!ESHOP_PRICE(E1706)</f>
        <v>134.19999999999999</v>
      </c>
    </row>
    <row r="1707" spans="1:6">
      <c r="A1707" s="49" t="s">
        <v>2359</v>
      </c>
      <c r="B1707" s="3">
        <v>3</v>
      </c>
      <c r="C1707" s="2">
        <v>0.7</v>
      </c>
      <c r="D1707" s="46">
        <v>40</v>
      </c>
      <c r="E1707" s="280">
        <v>267.75</v>
      </c>
      <c r="F1707" s="280">
        <f>[2]!ESHOP_PRICE(E1707)</f>
        <v>285.5</v>
      </c>
    </row>
    <row r="1708" spans="1:6">
      <c r="A1708" s="49" t="s">
        <v>2482</v>
      </c>
      <c r="B1708" s="3">
        <v>12</v>
      </c>
      <c r="C1708" s="2">
        <v>1</v>
      </c>
      <c r="D1708" s="46">
        <v>40</v>
      </c>
      <c r="E1708" s="280">
        <v>11.65</v>
      </c>
      <c r="F1708" s="280">
        <f>[2]!ESHOP_PRICE(E1708)</f>
        <v>13.3</v>
      </c>
    </row>
    <row r="1709" spans="1:6">
      <c r="A1709" s="49" t="s">
        <v>2773</v>
      </c>
      <c r="B1709" s="3">
        <v>1</v>
      </c>
      <c r="C1709" s="2">
        <v>0.7</v>
      </c>
      <c r="D1709" s="46">
        <v>40</v>
      </c>
      <c r="E1709" s="280">
        <v>54.25</v>
      </c>
      <c r="F1709" s="280">
        <f>[2]!ESHOP_PRICE(E1709)</f>
        <v>59.55</v>
      </c>
    </row>
    <row r="1710" spans="1:6">
      <c r="A1710" s="49" t="s">
        <v>2853</v>
      </c>
      <c r="B1710" s="3">
        <v>6</v>
      </c>
      <c r="C1710" s="2">
        <v>0.7</v>
      </c>
      <c r="D1710" s="46">
        <v>40</v>
      </c>
      <c r="E1710" s="280">
        <v>10.950000000000001</v>
      </c>
      <c r="F1710" s="280">
        <f>[2]!ESHOP_PRICE(E1710)</f>
        <v>12.6</v>
      </c>
    </row>
    <row r="1711" spans="1:6">
      <c r="A1711" s="49" t="s">
        <v>2856</v>
      </c>
      <c r="B1711" s="3">
        <v>6</v>
      </c>
      <c r="C1711" s="2">
        <v>0.7</v>
      </c>
      <c r="D1711" s="46">
        <v>50</v>
      </c>
      <c r="E1711" s="280">
        <v>20.350000000000001</v>
      </c>
      <c r="F1711" s="280">
        <f>[2]!ESHOP_PRICE(E1711)</f>
        <v>22.900000000000002</v>
      </c>
    </row>
    <row r="1712" spans="1:6">
      <c r="A1712" s="49" t="s">
        <v>3154</v>
      </c>
      <c r="B1712" s="3">
        <v>6</v>
      </c>
      <c r="C1712" s="2">
        <v>0.7</v>
      </c>
      <c r="D1712" s="46">
        <v>40</v>
      </c>
      <c r="E1712" s="280">
        <v>20.700000000000003</v>
      </c>
      <c r="F1712" s="280">
        <f>[2]!ESHOP_PRICE(E1712)</f>
        <v>23.25</v>
      </c>
    </row>
    <row r="1713" spans="1:6">
      <c r="A1713" s="49" t="s">
        <v>26274</v>
      </c>
      <c r="B1713" s="3">
        <v>6</v>
      </c>
      <c r="C1713" s="2">
        <v>0.7</v>
      </c>
      <c r="D1713" s="46">
        <v>40</v>
      </c>
      <c r="E1713" s="280">
        <v>23.150000000000002</v>
      </c>
      <c r="F1713" s="280">
        <f>[2]!ESHOP_PRICE(E1713)</f>
        <v>25.7</v>
      </c>
    </row>
    <row r="1714" spans="1:6">
      <c r="A1714" s="49" t="s">
        <v>3157</v>
      </c>
      <c r="B1714" s="3">
        <v>6</v>
      </c>
      <c r="C1714" s="2">
        <v>0.7</v>
      </c>
      <c r="D1714" s="46">
        <v>40</v>
      </c>
      <c r="E1714" s="280">
        <v>39</v>
      </c>
      <c r="F1714" s="280">
        <f>[2]!ESHOP_PRICE(E1714)</f>
        <v>42.55</v>
      </c>
    </row>
    <row r="1715" spans="1:6">
      <c r="A1715" s="49" t="s">
        <v>3163</v>
      </c>
      <c r="B1715" s="3">
        <v>6</v>
      </c>
      <c r="C1715" s="2">
        <v>0.5</v>
      </c>
      <c r="D1715" s="46">
        <v>46</v>
      </c>
      <c r="E1715" s="280">
        <v>75.600000000000009</v>
      </c>
      <c r="F1715" s="280">
        <f>[2]!ESHOP_PRICE(E1715)</f>
        <v>82.25</v>
      </c>
    </row>
    <row r="1716" spans="1:6">
      <c r="A1716" s="49" t="s">
        <v>3166</v>
      </c>
      <c r="B1716" s="3">
        <v>6</v>
      </c>
      <c r="C1716" s="2">
        <v>0.5</v>
      </c>
      <c r="D1716" s="46">
        <v>46</v>
      </c>
      <c r="E1716" s="280">
        <v>139</v>
      </c>
      <c r="F1716" s="280">
        <f>[2]!ESHOP_PRICE(E1716)</f>
        <v>148.19999999999999</v>
      </c>
    </row>
    <row r="1717" spans="1:6">
      <c r="A1717" s="49" t="s">
        <v>3175</v>
      </c>
      <c r="B1717" s="3">
        <v>6</v>
      </c>
      <c r="C1717" s="2">
        <v>0.7</v>
      </c>
      <c r="D1717" s="46">
        <v>40</v>
      </c>
      <c r="E1717" s="280">
        <v>18.25</v>
      </c>
      <c r="F1717" s="280">
        <f>[2]!ESHOP_PRICE(E1717)</f>
        <v>20.45</v>
      </c>
    </row>
    <row r="1718" spans="1:6">
      <c r="A1718" s="49" t="s">
        <v>3178</v>
      </c>
      <c r="B1718" s="3">
        <v>6</v>
      </c>
      <c r="C1718" s="2">
        <v>0.7</v>
      </c>
      <c r="D1718" s="46">
        <v>40</v>
      </c>
      <c r="E1718" s="280">
        <v>17.600000000000001</v>
      </c>
      <c r="F1718" s="280">
        <f>[2]!ESHOP_PRICE(E1718)</f>
        <v>19.8</v>
      </c>
    </row>
    <row r="1719" spans="1:6">
      <c r="A1719" s="49" t="s">
        <v>3181</v>
      </c>
      <c r="B1719" s="3">
        <v>6</v>
      </c>
      <c r="C1719" s="2">
        <v>0.7</v>
      </c>
      <c r="D1719" s="46">
        <v>40</v>
      </c>
      <c r="E1719" s="280">
        <v>17.05</v>
      </c>
      <c r="F1719" s="280">
        <f>[2]!ESHOP_PRICE(E1719)</f>
        <v>19.100000000000001</v>
      </c>
    </row>
    <row r="1720" spans="1:6">
      <c r="A1720" s="49" t="s">
        <v>3187</v>
      </c>
      <c r="B1720" s="3">
        <v>12</v>
      </c>
      <c r="C1720" s="2">
        <v>1</v>
      </c>
      <c r="D1720" s="46">
        <v>40</v>
      </c>
      <c r="E1720" s="280">
        <v>17.350000000000001</v>
      </c>
      <c r="F1720" s="280">
        <f>[2]!ESHOP_PRICE(E1720)</f>
        <v>19.400000000000002</v>
      </c>
    </row>
    <row r="1721" spans="1:6">
      <c r="A1721" s="49" t="s">
        <v>3221</v>
      </c>
      <c r="B1721" s="3">
        <v>6</v>
      </c>
      <c r="C1721" s="2">
        <v>0.7</v>
      </c>
      <c r="D1721" s="46">
        <v>40</v>
      </c>
      <c r="E1721" s="280">
        <v>22.85</v>
      </c>
      <c r="F1721" s="280">
        <f>[2]!ESHOP_PRICE(E1721)</f>
        <v>25.400000000000002</v>
      </c>
    </row>
    <row r="1722" spans="1:6">
      <c r="A1722" s="49" t="s">
        <v>26275</v>
      </c>
      <c r="B1722" s="3">
        <v>6</v>
      </c>
      <c r="C1722" s="2">
        <v>0.7</v>
      </c>
      <c r="D1722" s="46">
        <v>40</v>
      </c>
      <c r="E1722" s="280">
        <v>22.85</v>
      </c>
      <c r="F1722" s="280">
        <f>[2]!ESHOP_PRICE(E1722)</f>
        <v>25.400000000000002</v>
      </c>
    </row>
    <row r="1723" spans="1:6">
      <c r="A1723" s="49" t="s">
        <v>3444</v>
      </c>
      <c r="B1723" s="3">
        <v>6</v>
      </c>
      <c r="C1723" s="2">
        <v>0.7</v>
      </c>
      <c r="D1723" s="46">
        <v>40</v>
      </c>
      <c r="E1723" s="280">
        <v>36.25</v>
      </c>
      <c r="F1723" s="280">
        <f>[2]!ESHOP_PRICE(E1723)</f>
        <v>39.799999999999997</v>
      </c>
    </row>
    <row r="1724" spans="1:6">
      <c r="A1724" s="49" t="s">
        <v>26427</v>
      </c>
      <c r="B1724" s="3">
        <v>6</v>
      </c>
      <c r="C1724" s="2">
        <v>0.7</v>
      </c>
      <c r="D1724" s="46">
        <v>43.5</v>
      </c>
      <c r="E1724" s="280">
        <v>38.650000000000006</v>
      </c>
      <c r="F1724" s="280">
        <f>[2]!ESHOP_PRICE(E1724)</f>
        <v>42.199999999999996</v>
      </c>
    </row>
    <row r="1725" spans="1:6">
      <c r="A1725" s="49" t="s">
        <v>26279</v>
      </c>
      <c r="B1725" s="3">
        <v>6</v>
      </c>
      <c r="C1725" s="2">
        <v>0.7</v>
      </c>
      <c r="D1725" s="46">
        <v>40</v>
      </c>
      <c r="E1725" s="280">
        <v>39</v>
      </c>
      <c r="F1725" s="280">
        <f>[2]!ESHOP_PRICE(E1725)</f>
        <v>42.55</v>
      </c>
    </row>
    <row r="1726" spans="1:6">
      <c r="A1726" s="49" t="s">
        <v>3685</v>
      </c>
      <c r="B1726" s="3">
        <v>120</v>
      </c>
      <c r="C1726" s="2">
        <v>0.05</v>
      </c>
      <c r="D1726" s="46">
        <v>40</v>
      </c>
      <c r="E1726" s="280">
        <v>3.8000000000000003</v>
      </c>
      <c r="F1726" s="280">
        <f>[2]!ESHOP_PRICE(E1726)</f>
        <v>5</v>
      </c>
    </row>
    <row r="1727" spans="1:6">
      <c r="A1727" s="49" t="s">
        <v>3692</v>
      </c>
      <c r="B1727" s="3">
        <v>6</v>
      </c>
      <c r="C1727" s="2">
        <v>0.7</v>
      </c>
      <c r="D1727" s="46">
        <v>40</v>
      </c>
      <c r="E1727" s="280">
        <v>15.8</v>
      </c>
      <c r="F1727" s="280">
        <f>[2]!ESHOP_PRICE(E1727)</f>
        <v>17.850000000000001</v>
      </c>
    </row>
    <row r="1728" spans="1:6">
      <c r="A1728" s="49" t="s">
        <v>3694</v>
      </c>
      <c r="B1728" s="3">
        <v>12</v>
      </c>
      <c r="C1728" s="2">
        <v>1</v>
      </c>
      <c r="D1728" s="46">
        <v>40</v>
      </c>
      <c r="E1728" s="280">
        <v>20.25</v>
      </c>
      <c r="F1728" s="280">
        <f>[2]!ESHOP_PRICE(E1728)</f>
        <v>22.8</v>
      </c>
    </row>
    <row r="1729" spans="1:6">
      <c r="A1729" s="49" t="s">
        <v>26280</v>
      </c>
      <c r="B1729" s="3">
        <v>6</v>
      </c>
      <c r="C1729" s="2">
        <v>0.7</v>
      </c>
      <c r="D1729" s="46">
        <v>40</v>
      </c>
      <c r="E1729" s="280">
        <v>23.75</v>
      </c>
      <c r="F1729" s="280">
        <f>[2]!ESHOP_PRICE(E1729)</f>
        <v>26.3</v>
      </c>
    </row>
    <row r="1730" spans="1:6">
      <c r="A1730" s="49" t="s">
        <v>26491</v>
      </c>
      <c r="B1730" s="3">
        <v>6</v>
      </c>
      <c r="C1730" s="2">
        <v>0.7</v>
      </c>
      <c r="D1730" s="46">
        <v>46</v>
      </c>
      <c r="E1730" s="280">
        <v>43.800000000000004</v>
      </c>
      <c r="F1730" s="280">
        <f>[2]!ESHOP_PRICE(E1730)</f>
        <v>47.75</v>
      </c>
    </row>
    <row r="1731" spans="1:6">
      <c r="A1731" s="49" t="s">
        <v>3721</v>
      </c>
      <c r="B1731" s="3">
        <v>6</v>
      </c>
      <c r="C1731" s="2">
        <v>0.7</v>
      </c>
      <c r="D1731" s="46">
        <v>43</v>
      </c>
      <c r="E1731" s="280">
        <v>19.450000000000003</v>
      </c>
      <c r="F1731" s="280">
        <f>[2]!ESHOP_PRICE(E1731)</f>
        <v>21.65</v>
      </c>
    </row>
    <row r="1732" spans="1:6">
      <c r="A1732" s="49" t="s">
        <v>26281</v>
      </c>
      <c r="B1732" s="3">
        <v>6</v>
      </c>
      <c r="C1732" s="2">
        <v>0.7</v>
      </c>
      <c r="D1732" s="46">
        <v>40</v>
      </c>
      <c r="E1732" s="280">
        <v>23.75</v>
      </c>
      <c r="F1732" s="280">
        <f>[2]!ESHOP_PRICE(E1732)</f>
        <v>26.3</v>
      </c>
    </row>
    <row r="1733" spans="1:6">
      <c r="A1733" s="49" t="s">
        <v>4246</v>
      </c>
      <c r="B1733" s="3">
        <v>6</v>
      </c>
      <c r="C1733" s="2">
        <v>1</v>
      </c>
      <c r="D1733" s="46">
        <v>40</v>
      </c>
      <c r="E1733" s="280">
        <v>13.55</v>
      </c>
      <c r="F1733" s="280">
        <f>[2]!ESHOP_PRICE(E1733)</f>
        <v>15.4</v>
      </c>
    </row>
    <row r="1734" spans="1:6">
      <c r="A1734" s="49" t="s">
        <v>4280</v>
      </c>
      <c r="B1734" s="3">
        <v>12</v>
      </c>
      <c r="C1734" s="2">
        <v>1</v>
      </c>
      <c r="D1734" s="46">
        <v>40</v>
      </c>
      <c r="E1734" s="280">
        <v>11.55</v>
      </c>
      <c r="F1734" s="280">
        <f>[2]!ESHOP_PRICE(E1734)</f>
        <v>13.200000000000001</v>
      </c>
    </row>
    <row r="1735" spans="1:6">
      <c r="A1735" s="49" t="s">
        <v>26548</v>
      </c>
      <c r="B1735" s="3">
        <v>6</v>
      </c>
      <c r="C1735" s="2">
        <v>1.5</v>
      </c>
      <c r="D1735" s="46">
        <v>40</v>
      </c>
      <c r="E1735" s="280">
        <v>16.55</v>
      </c>
      <c r="F1735" s="280">
        <f>[2]!ESHOP_PRICE(E1735)</f>
        <v>18.600000000000001</v>
      </c>
    </row>
    <row r="1736" spans="1:6">
      <c r="A1736" s="49" t="s">
        <v>26549</v>
      </c>
      <c r="B1736" s="3">
        <v>2</v>
      </c>
      <c r="C1736" s="2">
        <v>4.5</v>
      </c>
      <c r="D1736" s="46">
        <v>40</v>
      </c>
      <c r="E1736" s="280">
        <v>60.95</v>
      </c>
      <c r="F1736" s="280">
        <f>[2]!ESHOP_PRICE(E1736)</f>
        <v>66.25</v>
      </c>
    </row>
    <row r="1737" spans="1:6">
      <c r="A1737" s="49" t="s">
        <v>4293</v>
      </c>
      <c r="B1737" s="3">
        <v>12</v>
      </c>
      <c r="C1737" s="2">
        <v>0.7</v>
      </c>
      <c r="D1737" s="46">
        <v>40</v>
      </c>
      <c r="E1737" s="280">
        <v>10.200000000000001</v>
      </c>
      <c r="F1737" s="280">
        <f>[2]!ESHOP_PRICE(E1737)</f>
        <v>11.85</v>
      </c>
    </row>
    <row r="1738" spans="1:6">
      <c r="A1738" s="49" t="s">
        <v>4309</v>
      </c>
      <c r="B1738" s="3">
        <v>6</v>
      </c>
      <c r="C1738" s="2">
        <v>1</v>
      </c>
      <c r="D1738" s="46">
        <v>40</v>
      </c>
      <c r="E1738" s="280">
        <v>13.5</v>
      </c>
      <c r="F1738" s="280">
        <f>[2]!ESHOP_PRICE(E1738)</f>
        <v>15.35</v>
      </c>
    </row>
    <row r="1739" spans="1:6">
      <c r="A1739" s="49" t="s">
        <v>19207</v>
      </c>
      <c r="B1739" s="3">
        <v>6</v>
      </c>
      <c r="C1739" s="2">
        <v>1.5</v>
      </c>
      <c r="D1739" s="46">
        <v>40</v>
      </c>
      <c r="E1739" s="280">
        <v>19.450000000000003</v>
      </c>
      <c r="F1739" s="280">
        <f>[2]!ESHOP_PRICE(E1739)</f>
        <v>21.65</v>
      </c>
    </row>
    <row r="1740" spans="1:6">
      <c r="A1740" s="49" t="s">
        <v>4320</v>
      </c>
      <c r="B1740" s="3">
        <v>6</v>
      </c>
      <c r="C1740" s="2">
        <v>0.7</v>
      </c>
      <c r="D1740" s="46">
        <v>40</v>
      </c>
      <c r="E1740" s="280">
        <v>17.850000000000001</v>
      </c>
      <c r="F1740" s="280">
        <f>[2]!ESHOP_PRICE(E1740)</f>
        <v>20.05</v>
      </c>
    </row>
    <row r="1741" spans="1:6">
      <c r="A1741" s="49" t="s">
        <v>4323</v>
      </c>
      <c r="B1741" s="3">
        <v>6</v>
      </c>
      <c r="C1741" s="2">
        <v>0.7</v>
      </c>
      <c r="D1741" s="46">
        <v>40</v>
      </c>
      <c r="E1741" s="280">
        <v>17.05</v>
      </c>
      <c r="F1741" s="280">
        <f>[2]!ESHOP_PRICE(E1741)</f>
        <v>19.100000000000001</v>
      </c>
    </row>
    <row r="1742" spans="1:6">
      <c r="A1742" s="49" t="s">
        <v>26494</v>
      </c>
      <c r="B1742" s="3">
        <v>6</v>
      </c>
      <c r="C1742" s="2">
        <v>0.7</v>
      </c>
      <c r="D1742" s="46">
        <v>46</v>
      </c>
      <c r="E1742" s="280">
        <v>60.900000000000006</v>
      </c>
      <c r="F1742" s="280">
        <f>[2]!ESHOP_PRICE(E1742)</f>
        <v>66.2</v>
      </c>
    </row>
    <row r="1743" spans="1:6">
      <c r="A1743" s="49" t="s">
        <v>4532</v>
      </c>
      <c r="B1743" s="3">
        <v>6</v>
      </c>
      <c r="C1743" s="2">
        <v>0.7</v>
      </c>
      <c r="D1743" s="46">
        <v>40</v>
      </c>
      <c r="E1743" s="280">
        <v>45.7</v>
      </c>
      <c r="F1743" s="280">
        <f>[2]!ESHOP_PRICE(E1743)</f>
        <v>50</v>
      </c>
    </row>
    <row r="1744" spans="1:6">
      <c r="A1744" s="49" t="s">
        <v>4793</v>
      </c>
      <c r="B1744" s="3">
        <v>12</v>
      </c>
      <c r="C1744" s="2">
        <v>0.7</v>
      </c>
      <c r="D1744" s="46">
        <v>40</v>
      </c>
      <c r="E1744" s="280">
        <v>9</v>
      </c>
      <c r="F1744" s="280">
        <f>[2]!ESHOP_PRICE(E1744)</f>
        <v>10.45</v>
      </c>
    </row>
    <row r="1745" spans="1:6">
      <c r="A1745" s="49" t="s">
        <v>4993</v>
      </c>
      <c r="B1745" s="3">
        <v>6</v>
      </c>
      <c r="C1745" s="2">
        <v>0.7</v>
      </c>
      <c r="D1745" s="46">
        <v>43</v>
      </c>
      <c r="E1745" s="280">
        <v>124.05000000000001</v>
      </c>
      <c r="F1745" s="280">
        <f>[2]!ESHOP_PRICE(E1745)</f>
        <v>133.25</v>
      </c>
    </row>
    <row r="1746" spans="1:6">
      <c r="A1746" s="49" t="s">
        <v>4995</v>
      </c>
      <c r="B1746" s="3">
        <v>12</v>
      </c>
      <c r="C1746" s="2">
        <v>0.7</v>
      </c>
      <c r="D1746" s="46">
        <v>43</v>
      </c>
      <c r="E1746" s="280">
        <v>127.7</v>
      </c>
      <c r="F1746" s="280">
        <f>[2]!ESHOP_PRICE(E1746)</f>
        <v>136.9</v>
      </c>
    </row>
    <row r="1747" spans="1:6">
      <c r="A1747" s="49" t="s">
        <v>5539</v>
      </c>
      <c r="B1747" s="3">
        <v>6</v>
      </c>
      <c r="C1747" s="2">
        <v>0.7</v>
      </c>
      <c r="D1747" s="46">
        <v>43</v>
      </c>
      <c r="E1747" s="280">
        <v>38.650000000000006</v>
      </c>
      <c r="F1747" s="280">
        <f>[2]!ESHOP_PRICE(E1747)</f>
        <v>42.199999999999996</v>
      </c>
    </row>
    <row r="1748" spans="1:6">
      <c r="A1748" s="49" t="s">
        <v>5542</v>
      </c>
      <c r="B1748" s="3">
        <v>6</v>
      </c>
      <c r="C1748" s="2">
        <v>0.7</v>
      </c>
      <c r="D1748" s="46">
        <v>40</v>
      </c>
      <c r="E1748" s="280">
        <v>63.7</v>
      </c>
      <c r="F1748" s="280">
        <f>[2]!ESHOP_PRICE(E1748)</f>
        <v>69</v>
      </c>
    </row>
    <row r="1749" spans="1:6">
      <c r="A1749" s="49" t="s">
        <v>5545</v>
      </c>
      <c r="B1749" s="3">
        <v>4</v>
      </c>
      <c r="C1749" s="2">
        <v>3</v>
      </c>
      <c r="D1749" s="46">
        <v>40</v>
      </c>
      <c r="E1749" s="280">
        <v>107.95</v>
      </c>
      <c r="F1749" s="280">
        <f>[2]!ESHOP_PRICE(E1749)</f>
        <v>115.7</v>
      </c>
    </row>
    <row r="1750" spans="1:6">
      <c r="A1750" s="49" t="s">
        <v>5560</v>
      </c>
      <c r="B1750" s="3">
        <v>6</v>
      </c>
      <c r="C1750" s="2">
        <v>1</v>
      </c>
      <c r="D1750" s="46">
        <v>40</v>
      </c>
      <c r="E1750" s="280">
        <v>30.75</v>
      </c>
      <c r="F1750" s="280">
        <f>[2]!ESHOP_PRICE(E1750)</f>
        <v>33.950000000000003</v>
      </c>
    </row>
    <row r="1751" spans="1:6">
      <c r="A1751" s="49" t="s">
        <v>26286</v>
      </c>
      <c r="B1751" s="3">
        <v>6</v>
      </c>
      <c r="C1751" s="2">
        <v>0.7</v>
      </c>
      <c r="D1751" s="46">
        <v>40</v>
      </c>
      <c r="E1751" s="280">
        <v>39</v>
      </c>
      <c r="F1751" s="280">
        <f>[2]!ESHOP_PRICE(E1751)</f>
        <v>42.55</v>
      </c>
    </row>
    <row r="1752" spans="1:6">
      <c r="A1752" s="49" t="s">
        <v>26329</v>
      </c>
      <c r="B1752" s="3">
        <v>12</v>
      </c>
      <c r="C1752" s="2">
        <v>1</v>
      </c>
      <c r="D1752" s="46">
        <v>40</v>
      </c>
      <c r="E1752" s="280">
        <v>53.95</v>
      </c>
      <c r="F1752" s="280">
        <f>[2]!ESHOP_PRICE(E1752)</f>
        <v>59.25</v>
      </c>
    </row>
    <row r="1753" spans="1:6">
      <c r="A1753" s="49" t="s">
        <v>5710</v>
      </c>
      <c r="B1753" s="3">
        <v>6</v>
      </c>
      <c r="C1753" s="2">
        <v>1</v>
      </c>
      <c r="D1753" s="46">
        <v>40</v>
      </c>
      <c r="E1753" s="280">
        <v>16.5</v>
      </c>
      <c r="F1753" s="280">
        <f>[2]!ESHOP_PRICE(E1753)</f>
        <v>18.55</v>
      </c>
    </row>
    <row r="1754" spans="1:6">
      <c r="A1754" s="49" t="s">
        <v>5723</v>
      </c>
      <c r="B1754" s="3">
        <v>120</v>
      </c>
      <c r="C1754" s="2">
        <v>0.05</v>
      </c>
      <c r="D1754" s="46">
        <v>40</v>
      </c>
      <c r="E1754" s="280">
        <v>3.1</v>
      </c>
      <c r="F1754" s="280">
        <f>[2]!ESHOP_PRICE(E1754)</f>
        <v>4.3</v>
      </c>
    </row>
    <row r="1755" spans="1:6">
      <c r="A1755" s="49" t="s">
        <v>5833</v>
      </c>
      <c r="B1755" s="3">
        <v>6</v>
      </c>
      <c r="C1755" s="2">
        <v>0.7</v>
      </c>
      <c r="D1755" s="46">
        <v>43</v>
      </c>
      <c r="E1755" s="280">
        <v>23.400000000000002</v>
      </c>
      <c r="F1755" s="280">
        <f>[2]!ESHOP_PRICE(E1755)</f>
        <v>25.95</v>
      </c>
    </row>
    <row r="1756" spans="1:6">
      <c r="A1756" s="49" t="s">
        <v>5998</v>
      </c>
      <c r="B1756" s="3">
        <v>6</v>
      </c>
      <c r="C1756" s="2">
        <v>1.5</v>
      </c>
      <c r="D1756" s="46">
        <v>40</v>
      </c>
      <c r="E1756" s="280">
        <v>22</v>
      </c>
      <c r="F1756" s="280">
        <f>[2]!ESHOP_PRICE(E1756)</f>
        <v>24.55</v>
      </c>
    </row>
    <row r="1757" spans="1:6">
      <c r="A1757" s="49" t="s">
        <v>26445</v>
      </c>
      <c r="B1757" s="3">
        <v>6</v>
      </c>
      <c r="C1757" s="2">
        <v>0.7</v>
      </c>
      <c r="D1757" s="46">
        <v>48.7</v>
      </c>
      <c r="E1757" s="280">
        <v>58.050000000000004</v>
      </c>
      <c r="F1757" s="280">
        <f>[2]!ESHOP_PRICE(E1757)</f>
        <v>63.349999999999994</v>
      </c>
    </row>
    <row r="1758" spans="1:6">
      <c r="A1758" s="49" t="s">
        <v>6465</v>
      </c>
      <c r="B1758" s="3">
        <v>6</v>
      </c>
      <c r="C1758" s="2">
        <v>1</v>
      </c>
      <c r="D1758" s="46">
        <v>35</v>
      </c>
      <c r="E1758" s="280">
        <v>11.5</v>
      </c>
      <c r="F1758" s="280">
        <f>[2]!ESHOP_PRICE(E1758)</f>
        <v>13.15</v>
      </c>
    </row>
    <row r="1759" spans="1:6">
      <c r="A1759" s="49" t="s">
        <v>6548</v>
      </c>
      <c r="B1759" s="3">
        <v>6</v>
      </c>
      <c r="C1759" s="2">
        <v>0.7</v>
      </c>
      <c r="D1759" s="46">
        <v>40</v>
      </c>
      <c r="E1759" s="280">
        <v>28</v>
      </c>
      <c r="F1759" s="280">
        <f>[2]!ESHOP_PRICE(E1759)</f>
        <v>30.85</v>
      </c>
    </row>
    <row r="1760" spans="1:6">
      <c r="A1760" s="49" t="s">
        <v>6551</v>
      </c>
      <c r="B1760" s="3">
        <v>6</v>
      </c>
      <c r="C1760" s="2">
        <v>0.7</v>
      </c>
      <c r="D1760" s="46">
        <v>43</v>
      </c>
      <c r="E1760" s="280">
        <v>39.25</v>
      </c>
      <c r="F1760" s="280">
        <f>[2]!ESHOP_PRICE(E1760)</f>
        <v>42.8</v>
      </c>
    </row>
    <row r="1761" spans="1:6">
      <c r="A1761" s="49" t="s">
        <v>26291</v>
      </c>
      <c r="B1761" s="3">
        <v>6</v>
      </c>
      <c r="C1761" s="2">
        <v>0.7</v>
      </c>
      <c r="D1761" s="46">
        <v>40</v>
      </c>
      <c r="E1761" s="280">
        <v>33.800000000000004</v>
      </c>
      <c r="F1761" s="280">
        <f>[2]!ESHOP_PRICE(E1761)</f>
        <v>37</v>
      </c>
    </row>
    <row r="1762" spans="1:6">
      <c r="A1762" s="49" t="s">
        <v>7189</v>
      </c>
      <c r="B1762" s="3">
        <v>6</v>
      </c>
      <c r="C1762" s="2">
        <v>0.7</v>
      </c>
      <c r="D1762" s="46">
        <v>43</v>
      </c>
      <c r="E1762" s="280">
        <v>74.650000000000006</v>
      </c>
      <c r="F1762" s="280">
        <f>[2]!ESHOP_PRICE(E1762)</f>
        <v>81.300000000000011</v>
      </c>
    </row>
    <row r="1763" spans="1:6">
      <c r="A1763" s="49" t="s">
        <v>7232</v>
      </c>
      <c r="B1763" s="3">
        <v>48</v>
      </c>
      <c r="C1763" s="2">
        <v>0.05</v>
      </c>
      <c r="D1763" s="46">
        <v>41.3</v>
      </c>
      <c r="E1763" s="280">
        <v>5.5500000000000007</v>
      </c>
      <c r="F1763" s="280">
        <f>[2]!ESHOP_PRICE(E1763)</f>
        <v>6.9</v>
      </c>
    </row>
    <row r="1764" spans="1:6">
      <c r="A1764" s="49" t="s">
        <v>7234</v>
      </c>
      <c r="B1764" s="3">
        <v>6</v>
      </c>
      <c r="C1764" s="2">
        <v>0.7</v>
      </c>
      <c r="D1764" s="46">
        <v>41.3</v>
      </c>
      <c r="E1764" s="280">
        <v>26</v>
      </c>
      <c r="F1764" s="280">
        <f>[2]!ESHOP_PRICE(E1764)</f>
        <v>28.85</v>
      </c>
    </row>
    <row r="1765" spans="1:6">
      <c r="A1765" s="49" t="s">
        <v>7403</v>
      </c>
      <c r="B1765" s="3">
        <v>6</v>
      </c>
      <c r="C1765" s="2">
        <v>0.7</v>
      </c>
      <c r="D1765" s="46">
        <v>40</v>
      </c>
      <c r="E1765" s="280">
        <v>10.950000000000001</v>
      </c>
      <c r="F1765" s="280">
        <f>[2]!ESHOP_PRICE(E1765)</f>
        <v>12.6</v>
      </c>
    </row>
    <row r="1766" spans="1:6">
      <c r="A1766" s="49" t="s">
        <v>7418</v>
      </c>
      <c r="B1766" s="3">
        <v>36</v>
      </c>
      <c r="C1766" s="2">
        <v>0.05</v>
      </c>
      <c r="D1766" s="46">
        <v>40</v>
      </c>
      <c r="E1766" s="280">
        <v>7.5500000000000007</v>
      </c>
      <c r="F1766" s="280">
        <f>[2]!ESHOP_PRICE(E1766)</f>
        <v>9</v>
      </c>
    </row>
    <row r="1767" spans="1:6">
      <c r="A1767" s="49" t="s">
        <v>7421</v>
      </c>
      <c r="B1767" s="3">
        <v>6</v>
      </c>
      <c r="C1767" s="2">
        <v>0.7</v>
      </c>
      <c r="D1767" s="46">
        <v>40</v>
      </c>
      <c r="E1767" s="280">
        <v>17.95</v>
      </c>
      <c r="F1767" s="280">
        <f>[2]!ESHOP_PRICE(E1767)</f>
        <v>20.149999999999999</v>
      </c>
    </row>
    <row r="1768" spans="1:6">
      <c r="A1768" s="49" t="s">
        <v>7424</v>
      </c>
      <c r="B1768" s="3">
        <v>36</v>
      </c>
      <c r="C1768" s="2">
        <v>0.05</v>
      </c>
      <c r="D1768" s="46">
        <v>40</v>
      </c>
      <c r="E1768" s="280">
        <v>4.6000000000000005</v>
      </c>
      <c r="F1768" s="280">
        <f>[2]!ESHOP_PRICE(E1768)</f>
        <v>5.8</v>
      </c>
    </row>
    <row r="1769" spans="1:6">
      <c r="A1769" s="49" t="s">
        <v>7427</v>
      </c>
      <c r="B1769" s="3">
        <v>6</v>
      </c>
      <c r="C1769" s="2">
        <v>0.7</v>
      </c>
      <c r="D1769" s="46">
        <v>40</v>
      </c>
      <c r="E1769" s="280">
        <v>15.8</v>
      </c>
      <c r="F1769" s="280">
        <f>[2]!ESHOP_PRICE(E1769)</f>
        <v>17.850000000000001</v>
      </c>
    </row>
    <row r="1770" spans="1:6">
      <c r="A1770" s="49" t="s">
        <v>26326</v>
      </c>
      <c r="B1770" s="3">
        <v>12</v>
      </c>
      <c r="C1770" s="2">
        <v>0.7</v>
      </c>
      <c r="D1770" s="46">
        <v>40</v>
      </c>
      <c r="E1770" s="280">
        <v>9.4</v>
      </c>
      <c r="F1770" s="280">
        <f>[2]!ESHOP_PRICE(E1770)</f>
        <v>10.85</v>
      </c>
    </row>
    <row r="1771" spans="1:6">
      <c r="A1771" s="49" t="s">
        <v>8020</v>
      </c>
      <c r="B1771" s="3">
        <v>6</v>
      </c>
      <c r="C1771" s="2">
        <v>0.7</v>
      </c>
      <c r="D1771" s="46">
        <v>40</v>
      </c>
      <c r="E1771" s="280">
        <v>25.200000000000003</v>
      </c>
      <c r="F1771" s="280">
        <f>[2]!ESHOP_PRICE(E1771)</f>
        <v>28.05</v>
      </c>
    </row>
    <row r="1772" spans="1:6">
      <c r="A1772" s="49" t="s">
        <v>8169</v>
      </c>
      <c r="B1772" s="3">
        <v>6</v>
      </c>
      <c r="C1772" s="2">
        <v>0.7</v>
      </c>
      <c r="D1772" s="46">
        <v>43</v>
      </c>
      <c r="E1772" s="280">
        <v>51.45</v>
      </c>
      <c r="F1772" s="280">
        <f>[2]!ESHOP_PRICE(E1772)</f>
        <v>56.75</v>
      </c>
    </row>
    <row r="1773" spans="1:6">
      <c r="A1773" s="49" t="s">
        <v>8175</v>
      </c>
      <c r="B1773" s="3">
        <v>6</v>
      </c>
      <c r="C1773" s="2">
        <v>0.7</v>
      </c>
      <c r="D1773" s="46">
        <v>40</v>
      </c>
      <c r="E1773" s="280">
        <v>15.05</v>
      </c>
      <c r="F1773" s="280">
        <f>[2]!ESHOP_PRICE(E1773)</f>
        <v>17.100000000000001</v>
      </c>
    </row>
    <row r="1774" spans="1:6">
      <c r="A1774" s="49" t="s">
        <v>8288</v>
      </c>
      <c r="B1774" s="3">
        <v>6</v>
      </c>
      <c r="C1774" s="2">
        <v>0.7</v>
      </c>
      <c r="D1774" s="46">
        <v>45</v>
      </c>
      <c r="E1774" s="280">
        <v>24.6</v>
      </c>
      <c r="F1774" s="280">
        <f>[2]!ESHOP_PRICE(E1774)</f>
        <v>27.150000000000002</v>
      </c>
    </row>
    <row r="1775" spans="1:6">
      <c r="A1775" s="49" t="s">
        <v>26295</v>
      </c>
      <c r="B1775" s="3">
        <v>6</v>
      </c>
      <c r="C1775" s="2">
        <v>0.7</v>
      </c>
      <c r="D1775" s="46">
        <v>40</v>
      </c>
      <c r="E1775" s="280">
        <v>10.950000000000001</v>
      </c>
      <c r="F1775" s="280">
        <f>[2]!ESHOP_PRICE(E1775)</f>
        <v>12.6</v>
      </c>
    </row>
    <row r="1776" spans="1:6">
      <c r="A1776" s="49" t="s">
        <v>8688</v>
      </c>
      <c r="B1776" s="3">
        <v>12</v>
      </c>
      <c r="C1776" s="2">
        <v>1</v>
      </c>
      <c r="D1776" s="46">
        <v>40</v>
      </c>
      <c r="E1776" s="280">
        <v>15.200000000000001</v>
      </c>
      <c r="F1776" s="280">
        <f>[2]!ESHOP_PRICE(E1776)</f>
        <v>17.25</v>
      </c>
    </row>
    <row r="1777" spans="1:6">
      <c r="A1777" s="49" t="s">
        <v>8691</v>
      </c>
      <c r="B1777" s="3">
        <v>12</v>
      </c>
      <c r="C1777" s="2">
        <v>1</v>
      </c>
      <c r="D1777" s="46">
        <v>40</v>
      </c>
      <c r="E1777" s="280">
        <v>15.200000000000001</v>
      </c>
      <c r="F1777" s="280">
        <f>[2]!ESHOP_PRICE(E1777)</f>
        <v>17.25</v>
      </c>
    </row>
    <row r="1778" spans="1:6">
      <c r="A1778" s="49" t="s">
        <v>9176</v>
      </c>
      <c r="B1778" s="3">
        <v>6</v>
      </c>
      <c r="C1778" s="2">
        <v>0.7</v>
      </c>
      <c r="D1778" s="46">
        <v>43</v>
      </c>
      <c r="E1778" s="280">
        <v>25.400000000000002</v>
      </c>
      <c r="F1778" s="280">
        <f>[2]!ESHOP_PRICE(E1778)</f>
        <v>28.25</v>
      </c>
    </row>
    <row r="1779" spans="1:6">
      <c r="A1779" s="49" t="s">
        <v>9361</v>
      </c>
      <c r="B1779" s="3">
        <v>12</v>
      </c>
      <c r="C1779" s="2">
        <v>1</v>
      </c>
      <c r="D1779" s="46">
        <v>40</v>
      </c>
      <c r="E1779" s="280">
        <v>13.700000000000001</v>
      </c>
      <c r="F1779" s="280">
        <f>[2]!ESHOP_PRICE(E1779)</f>
        <v>15.549999999999999</v>
      </c>
    </row>
    <row r="1780" spans="1:6">
      <c r="A1780" s="49" t="s">
        <v>26328</v>
      </c>
      <c r="B1780" s="3">
        <v>12</v>
      </c>
      <c r="C1780" s="2">
        <v>0.7</v>
      </c>
      <c r="D1780" s="46">
        <v>40</v>
      </c>
      <c r="E1780" s="280">
        <v>11.25</v>
      </c>
      <c r="F1780" s="280">
        <f>[2]!ESHOP_PRICE(E1780)</f>
        <v>12.9</v>
      </c>
    </row>
    <row r="1781" spans="1:6">
      <c r="A1781" s="49" t="s">
        <v>9378</v>
      </c>
      <c r="B1781" s="3">
        <v>6</v>
      </c>
      <c r="C1781" s="2">
        <v>0.7</v>
      </c>
      <c r="D1781" s="46">
        <v>46</v>
      </c>
      <c r="E1781" s="280">
        <v>32.200000000000003</v>
      </c>
      <c r="F1781" s="280">
        <f>[2]!ESHOP_PRICE(E1781)</f>
        <v>35.400000000000006</v>
      </c>
    </row>
    <row r="1782" spans="1:6">
      <c r="A1782" s="49" t="s">
        <v>9393</v>
      </c>
      <c r="B1782" s="3">
        <v>6</v>
      </c>
      <c r="C1782" s="2">
        <v>0.7</v>
      </c>
      <c r="D1782" s="46">
        <v>46</v>
      </c>
      <c r="E1782" s="280">
        <v>32.200000000000003</v>
      </c>
      <c r="F1782" s="280">
        <f>[2]!ESHOP_PRICE(E1782)</f>
        <v>35.400000000000006</v>
      </c>
    </row>
    <row r="1783" spans="1:6">
      <c r="A1783" s="49" t="s">
        <v>26509</v>
      </c>
      <c r="B1783" s="3">
        <v>6</v>
      </c>
      <c r="C1783" s="2">
        <v>0.7</v>
      </c>
      <c r="D1783" s="46">
        <v>46</v>
      </c>
      <c r="E1783" s="280">
        <v>32.200000000000003</v>
      </c>
      <c r="F1783" s="280">
        <f>[2]!ESHOP_PRICE(E1783)</f>
        <v>35.400000000000006</v>
      </c>
    </row>
    <row r="1784" spans="1:6">
      <c r="A1784" s="49" t="s">
        <v>9678</v>
      </c>
      <c r="B1784" s="3">
        <v>6</v>
      </c>
      <c r="C1784" s="2">
        <v>0.7</v>
      </c>
      <c r="D1784" s="46">
        <v>40</v>
      </c>
      <c r="E1784" s="280">
        <v>21.900000000000002</v>
      </c>
      <c r="F1784" s="280">
        <f>[2]!ESHOP_PRICE(E1784)</f>
        <v>24.45</v>
      </c>
    </row>
    <row r="1785" spans="1:6">
      <c r="A1785" s="49" t="s">
        <v>9691</v>
      </c>
      <c r="B1785" s="3">
        <v>12</v>
      </c>
      <c r="C1785" s="2">
        <v>0.05</v>
      </c>
      <c r="D1785" s="46">
        <v>40</v>
      </c>
      <c r="E1785" s="280">
        <v>4.1000000000000005</v>
      </c>
      <c r="F1785" s="280">
        <f>[2]!ESHOP_PRICE(E1785)</f>
        <v>5.3</v>
      </c>
    </row>
    <row r="1786" spans="1:6">
      <c r="A1786" s="49" t="s">
        <v>9931</v>
      </c>
      <c r="B1786" s="3">
        <v>6</v>
      </c>
      <c r="C1786" s="2">
        <v>0.7</v>
      </c>
      <c r="D1786" s="46">
        <v>40</v>
      </c>
      <c r="E1786" s="280">
        <v>14.9</v>
      </c>
      <c r="F1786" s="280">
        <f>[2]!ESHOP_PRICE(E1786)</f>
        <v>16.75</v>
      </c>
    </row>
    <row r="1787" spans="1:6">
      <c r="A1787" s="49" t="s">
        <v>9943</v>
      </c>
      <c r="B1787" s="3">
        <v>6</v>
      </c>
      <c r="C1787" s="2">
        <v>0.7</v>
      </c>
      <c r="D1787" s="46">
        <v>43</v>
      </c>
      <c r="E1787" s="280">
        <v>19.100000000000001</v>
      </c>
      <c r="F1787" s="280">
        <f>[2]!ESHOP_PRICE(E1787)</f>
        <v>21.3</v>
      </c>
    </row>
    <row r="1788" spans="1:6">
      <c r="A1788" s="49" t="s">
        <v>10056</v>
      </c>
      <c r="B1788" s="3">
        <v>12</v>
      </c>
      <c r="C1788" s="2">
        <v>1</v>
      </c>
      <c r="D1788" s="46">
        <v>40</v>
      </c>
      <c r="E1788" s="280">
        <v>13.5</v>
      </c>
      <c r="F1788" s="280">
        <f>[2]!ESHOP_PRICE(E1788)</f>
        <v>15.35</v>
      </c>
    </row>
    <row r="1789" spans="1:6">
      <c r="A1789" s="49" t="s">
        <v>26480</v>
      </c>
      <c r="B1789" s="3">
        <v>6</v>
      </c>
      <c r="C1789" s="2">
        <v>0.7</v>
      </c>
      <c r="D1789" s="46">
        <v>45.8</v>
      </c>
      <c r="E1789" s="280">
        <v>20</v>
      </c>
      <c r="F1789" s="280">
        <f>[2]!ESHOP_PRICE(E1789)</f>
        <v>22.55</v>
      </c>
    </row>
    <row r="1790" spans="1:6">
      <c r="A1790" s="49" t="s">
        <v>10182</v>
      </c>
      <c r="B1790" s="3">
        <v>12</v>
      </c>
      <c r="C1790" s="2">
        <v>1</v>
      </c>
      <c r="D1790" s="46">
        <v>40</v>
      </c>
      <c r="E1790" s="280">
        <v>15.450000000000001</v>
      </c>
      <c r="F1790" s="280">
        <f>[2]!ESHOP_PRICE(E1790)</f>
        <v>17.5</v>
      </c>
    </row>
    <row r="1791" spans="1:6">
      <c r="A1791" s="49" t="s">
        <v>10211</v>
      </c>
      <c r="B1791" s="3">
        <v>12</v>
      </c>
      <c r="C1791" s="2">
        <v>1</v>
      </c>
      <c r="D1791" s="46">
        <v>40</v>
      </c>
      <c r="E1791" s="280">
        <v>13.850000000000001</v>
      </c>
      <c r="F1791" s="280">
        <f>[2]!ESHOP_PRICE(E1791)</f>
        <v>15.7</v>
      </c>
    </row>
    <row r="1792" spans="1:6">
      <c r="A1792" s="49" t="s">
        <v>10248</v>
      </c>
      <c r="B1792" s="3">
        <v>6</v>
      </c>
      <c r="C1792" s="2">
        <v>1</v>
      </c>
      <c r="D1792" s="46">
        <v>40</v>
      </c>
      <c r="E1792" s="280">
        <v>13.25</v>
      </c>
      <c r="F1792" s="280">
        <f>[2]!ESHOP_PRICE(E1792)</f>
        <v>15.1</v>
      </c>
    </row>
    <row r="1793" spans="1:6">
      <c r="A1793" s="49" t="s">
        <v>26555</v>
      </c>
      <c r="B1793" s="3">
        <v>6</v>
      </c>
      <c r="C1793" s="2">
        <v>1.5</v>
      </c>
      <c r="D1793" s="46">
        <v>40</v>
      </c>
      <c r="E1793" s="280">
        <v>19.850000000000001</v>
      </c>
      <c r="F1793" s="280">
        <f>[2]!ESHOP_PRICE(E1793)</f>
        <v>22.05</v>
      </c>
    </row>
    <row r="1794" spans="1:6">
      <c r="A1794" s="49" t="s">
        <v>10253</v>
      </c>
      <c r="B1794" s="3">
        <v>12</v>
      </c>
      <c r="C1794" s="2">
        <v>0.7</v>
      </c>
      <c r="D1794" s="46">
        <v>40</v>
      </c>
      <c r="E1794" s="280">
        <v>9.25</v>
      </c>
      <c r="F1794" s="280">
        <f>[2]!ESHOP_PRICE(E1794)</f>
        <v>10.7</v>
      </c>
    </row>
    <row r="1795" spans="1:6">
      <c r="A1795" s="49" t="s">
        <v>442</v>
      </c>
      <c r="B1795" s="3">
        <v>6</v>
      </c>
      <c r="C1795" s="2">
        <v>0.7</v>
      </c>
      <c r="D1795" s="46">
        <v>43.3</v>
      </c>
      <c r="E1795" s="280">
        <v>57.6</v>
      </c>
      <c r="F1795" s="280">
        <f>[2]!ESHOP_PRICE(E1795)</f>
        <v>62.9</v>
      </c>
    </row>
    <row r="1796" spans="1:6">
      <c r="A1796" s="49" t="s">
        <v>907</v>
      </c>
      <c r="B1796" s="3">
        <v>6</v>
      </c>
      <c r="C1796" s="2">
        <v>0.7</v>
      </c>
      <c r="D1796" s="46">
        <v>46</v>
      </c>
      <c r="E1796" s="280">
        <v>37.1</v>
      </c>
      <c r="F1796" s="280">
        <f>[2]!ESHOP_PRICE(E1796)</f>
        <v>40.65</v>
      </c>
    </row>
    <row r="1797" spans="1:6">
      <c r="A1797" s="49" t="s">
        <v>910</v>
      </c>
      <c r="B1797" s="3">
        <v>6</v>
      </c>
      <c r="C1797" s="2">
        <v>0.7</v>
      </c>
      <c r="D1797" s="46">
        <v>64</v>
      </c>
      <c r="E1797" s="280">
        <v>49.650000000000006</v>
      </c>
      <c r="F1797" s="280">
        <f>[2]!ESHOP_PRICE(E1797)</f>
        <v>53.949999999999996</v>
      </c>
    </row>
    <row r="1798" spans="1:6">
      <c r="A1798" s="49" t="s">
        <v>913</v>
      </c>
      <c r="B1798" s="3">
        <v>6</v>
      </c>
      <c r="C1798" s="2">
        <v>0.7</v>
      </c>
      <c r="D1798" s="46">
        <v>46</v>
      </c>
      <c r="E1798" s="280">
        <v>33.6</v>
      </c>
      <c r="F1798" s="280">
        <f>[2]!ESHOP_PRICE(E1798)</f>
        <v>36.800000000000004</v>
      </c>
    </row>
    <row r="1799" spans="1:6">
      <c r="A1799" s="49" t="s">
        <v>1023</v>
      </c>
      <c r="B1799" s="3">
        <v>6</v>
      </c>
      <c r="C1799" s="2">
        <v>0.7</v>
      </c>
      <c r="D1799" s="46">
        <v>40</v>
      </c>
      <c r="E1799" s="280">
        <v>45.1</v>
      </c>
      <c r="F1799" s="280">
        <f>[2]!ESHOP_PRICE(E1799)</f>
        <v>49.4</v>
      </c>
    </row>
    <row r="1800" spans="1:6">
      <c r="A1800" s="49" t="s">
        <v>1706</v>
      </c>
      <c r="B1800" s="3">
        <v>6</v>
      </c>
      <c r="C1800" s="2">
        <v>0.7</v>
      </c>
      <c r="D1800" s="46">
        <v>40</v>
      </c>
      <c r="E1800" s="280">
        <v>26.55</v>
      </c>
      <c r="F1800" s="280">
        <f>[2]!ESHOP_PRICE(E1800)</f>
        <v>29.400000000000002</v>
      </c>
    </row>
    <row r="1801" spans="1:6">
      <c r="A1801" s="49" t="s">
        <v>1709</v>
      </c>
      <c r="B1801" s="3">
        <v>6</v>
      </c>
      <c r="C1801" s="2">
        <v>0.7</v>
      </c>
      <c r="D1801" s="46">
        <v>40</v>
      </c>
      <c r="E1801" s="280">
        <v>26.55</v>
      </c>
      <c r="F1801" s="280">
        <f>[2]!ESHOP_PRICE(E1801)</f>
        <v>29.400000000000002</v>
      </c>
    </row>
    <row r="1802" spans="1:6">
      <c r="A1802" s="49" t="s">
        <v>1815</v>
      </c>
      <c r="B1802" s="3">
        <v>12</v>
      </c>
      <c r="C1802" s="2">
        <v>1</v>
      </c>
      <c r="D1802" s="46">
        <v>45</v>
      </c>
      <c r="E1802" s="280">
        <v>24.400000000000002</v>
      </c>
      <c r="F1802" s="280">
        <f>[2]!ESHOP_PRICE(E1802)</f>
        <v>26.95</v>
      </c>
    </row>
    <row r="1803" spans="1:6">
      <c r="A1803" s="49" t="s">
        <v>1828</v>
      </c>
      <c r="B1803" s="3">
        <v>6</v>
      </c>
      <c r="C1803" s="2">
        <v>0.7</v>
      </c>
      <c r="D1803" s="46">
        <v>45.6</v>
      </c>
      <c r="E1803" s="280">
        <v>30.900000000000002</v>
      </c>
      <c r="F1803" s="280">
        <f>[2]!ESHOP_PRICE(E1803)</f>
        <v>34.1</v>
      </c>
    </row>
    <row r="1804" spans="1:6">
      <c r="A1804" s="49" t="s">
        <v>1830</v>
      </c>
      <c r="B1804" s="3">
        <v>6</v>
      </c>
      <c r="C1804" s="2">
        <v>0.7</v>
      </c>
      <c r="D1804" s="46">
        <v>45</v>
      </c>
      <c r="E1804" s="280">
        <v>22.35</v>
      </c>
      <c r="F1804" s="280">
        <f>[2]!ESHOP_PRICE(E1804)</f>
        <v>24.900000000000002</v>
      </c>
    </row>
    <row r="1805" spans="1:6">
      <c r="A1805" s="49" t="s">
        <v>2888</v>
      </c>
      <c r="B1805" s="3">
        <v>6</v>
      </c>
      <c r="C1805" s="2">
        <v>0.5</v>
      </c>
      <c r="D1805" s="46">
        <v>52.2</v>
      </c>
      <c r="E1805" s="280">
        <v>53.400000000000006</v>
      </c>
      <c r="F1805" s="280">
        <f>[2]!ESHOP_PRICE(E1805)</f>
        <v>58.699999999999996</v>
      </c>
    </row>
    <row r="1806" spans="1:6">
      <c r="A1806" s="49" t="s">
        <v>26370</v>
      </c>
      <c r="B1806" s="3">
        <v>6</v>
      </c>
      <c r="C1806" s="2">
        <v>0.5</v>
      </c>
      <c r="D1806" s="46">
        <v>49.6</v>
      </c>
      <c r="E1806" s="280">
        <v>43.5</v>
      </c>
      <c r="F1806" s="280">
        <f>[2]!ESHOP_PRICE(E1806)</f>
        <v>47.45</v>
      </c>
    </row>
    <row r="1807" spans="1:6">
      <c r="A1807" s="49" t="s">
        <v>26428</v>
      </c>
      <c r="B1807" s="3">
        <v>6</v>
      </c>
      <c r="C1807" s="2">
        <v>0.7</v>
      </c>
      <c r="D1807" s="46">
        <v>45</v>
      </c>
      <c r="E1807" s="280">
        <v>34.1</v>
      </c>
      <c r="F1807" s="280">
        <f>[2]!ESHOP_PRICE(E1807)</f>
        <v>37.300000000000004</v>
      </c>
    </row>
    <row r="1808" spans="1:6">
      <c r="A1808" s="49" t="s">
        <v>3536</v>
      </c>
      <c r="B1808" s="3">
        <v>6</v>
      </c>
      <c r="C1808" s="2">
        <v>0.7</v>
      </c>
      <c r="D1808" s="46">
        <v>47</v>
      </c>
      <c r="E1808" s="280">
        <v>34.75</v>
      </c>
      <c r="F1808" s="280">
        <f>[2]!ESHOP_PRICE(E1808)</f>
        <v>37.950000000000003</v>
      </c>
    </row>
    <row r="1809" spans="1:6">
      <c r="A1809" s="49" t="s">
        <v>3539</v>
      </c>
      <c r="B1809" s="3">
        <v>6</v>
      </c>
      <c r="C1809" s="2">
        <v>0.7</v>
      </c>
      <c r="D1809" s="46">
        <v>60.5</v>
      </c>
      <c r="E1809" s="280">
        <v>85.95</v>
      </c>
      <c r="F1809" s="280">
        <f>[2]!ESHOP_PRICE(E1809)</f>
        <v>92.600000000000009</v>
      </c>
    </row>
    <row r="1810" spans="1:6">
      <c r="A1810" s="49" t="s">
        <v>3544</v>
      </c>
      <c r="B1810" s="3">
        <v>6</v>
      </c>
      <c r="C1810" s="2">
        <v>0.7</v>
      </c>
      <c r="D1810" s="46">
        <v>47</v>
      </c>
      <c r="E1810" s="280">
        <v>37.200000000000003</v>
      </c>
      <c r="F1810" s="280">
        <f>[2]!ESHOP_PRICE(E1810)</f>
        <v>40.75</v>
      </c>
    </row>
    <row r="1811" spans="1:6">
      <c r="A1811" s="49" t="s">
        <v>26431</v>
      </c>
      <c r="B1811" s="3">
        <v>6</v>
      </c>
      <c r="C1811" s="2">
        <v>0.7</v>
      </c>
      <c r="D1811" s="46">
        <v>45</v>
      </c>
      <c r="E1811" s="280">
        <v>39.450000000000003</v>
      </c>
      <c r="F1811" s="280">
        <f>[2]!ESHOP_PRICE(E1811)</f>
        <v>43</v>
      </c>
    </row>
    <row r="1812" spans="1:6">
      <c r="A1812" s="49" t="s">
        <v>3643</v>
      </c>
      <c r="B1812" s="3">
        <v>12</v>
      </c>
      <c r="C1812" s="2">
        <v>1</v>
      </c>
      <c r="D1812" s="46">
        <v>43</v>
      </c>
      <c r="E1812" s="280">
        <v>17.7</v>
      </c>
      <c r="F1812" s="280">
        <f>[2]!ESHOP_PRICE(E1812)</f>
        <v>19.899999999999999</v>
      </c>
    </row>
    <row r="1813" spans="1:6">
      <c r="A1813" s="49" t="s">
        <v>3649</v>
      </c>
      <c r="B1813" s="3">
        <v>6</v>
      </c>
      <c r="C1813" s="2">
        <v>0.7</v>
      </c>
      <c r="D1813" s="46">
        <v>43.3</v>
      </c>
      <c r="E1813" s="280">
        <v>31.650000000000002</v>
      </c>
      <c r="F1813" s="280">
        <f>[2]!ESHOP_PRICE(E1813)</f>
        <v>34.85</v>
      </c>
    </row>
    <row r="1814" spans="1:6">
      <c r="A1814" s="49" t="s">
        <v>3655</v>
      </c>
      <c r="B1814" s="3">
        <v>6</v>
      </c>
      <c r="C1814" s="2">
        <v>0.7</v>
      </c>
      <c r="D1814" s="46">
        <v>40</v>
      </c>
      <c r="E1814" s="280">
        <v>17.05</v>
      </c>
      <c r="F1814" s="280">
        <f>[2]!ESHOP_PRICE(E1814)</f>
        <v>19.100000000000001</v>
      </c>
    </row>
    <row r="1815" spans="1:6">
      <c r="A1815" s="49" t="s">
        <v>3658</v>
      </c>
      <c r="B1815" s="3">
        <v>6</v>
      </c>
      <c r="C1815" s="2">
        <v>0.7</v>
      </c>
      <c r="D1815" s="46">
        <v>45</v>
      </c>
      <c r="E1815" s="280">
        <v>18.3</v>
      </c>
      <c r="F1815" s="280">
        <f>[2]!ESHOP_PRICE(E1815)</f>
        <v>20.5</v>
      </c>
    </row>
    <row r="1816" spans="1:6">
      <c r="A1816" s="49" t="s">
        <v>4670</v>
      </c>
      <c r="B1816" s="3">
        <v>6</v>
      </c>
      <c r="C1816" s="2">
        <v>1</v>
      </c>
      <c r="D1816" s="46">
        <v>45</v>
      </c>
      <c r="E1816" s="280">
        <v>43.6</v>
      </c>
      <c r="F1816" s="280">
        <f>[2]!ESHOP_PRICE(E1816)</f>
        <v>47.550000000000004</v>
      </c>
    </row>
    <row r="1817" spans="1:6">
      <c r="A1817" s="49" t="s">
        <v>4873</v>
      </c>
      <c r="B1817" s="3">
        <v>12</v>
      </c>
      <c r="C1817" s="2">
        <v>1</v>
      </c>
      <c r="D1817" s="46">
        <v>40</v>
      </c>
      <c r="E1817" s="280">
        <v>14.700000000000001</v>
      </c>
      <c r="F1817" s="280">
        <f>[2]!ESHOP_PRICE(E1817)</f>
        <v>16.55</v>
      </c>
    </row>
    <row r="1818" spans="1:6">
      <c r="A1818" s="49" t="s">
        <v>4879</v>
      </c>
      <c r="B1818" s="3">
        <v>6</v>
      </c>
      <c r="C1818" s="2">
        <v>0.7</v>
      </c>
      <c r="D1818" s="46">
        <v>50</v>
      </c>
      <c r="E1818" s="280">
        <v>59.400000000000006</v>
      </c>
      <c r="F1818" s="280">
        <f>[2]!ESHOP_PRICE(E1818)</f>
        <v>64.7</v>
      </c>
    </row>
    <row r="1819" spans="1:6">
      <c r="A1819" s="49" t="s">
        <v>4885</v>
      </c>
      <c r="B1819" s="3">
        <v>6</v>
      </c>
      <c r="C1819" s="2">
        <v>0.7</v>
      </c>
      <c r="D1819" s="46">
        <v>43</v>
      </c>
      <c r="E1819" s="280">
        <v>55.150000000000006</v>
      </c>
      <c r="F1819" s="280">
        <f>[2]!ESHOP_PRICE(E1819)</f>
        <v>60.449999999999996</v>
      </c>
    </row>
    <row r="1820" spans="1:6">
      <c r="A1820" s="49" t="s">
        <v>26495</v>
      </c>
      <c r="B1820" s="3">
        <v>6</v>
      </c>
      <c r="C1820" s="2">
        <v>0.7</v>
      </c>
      <c r="D1820" s="46">
        <v>46</v>
      </c>
      <c r="E1820" s="280">
        <v>62.400000000000006</v>
      </c>
      <c r="F1820" s="280">
        <f>[2]!ESHOP_PRICE(E1820)</f>
        <v>67.7</v>
      </c>
    </row>
    <row r="1821" spans="1:6">
      <c r="A1821" s="49" t="s">
        <v>5001</v>
      </c>
      <c r="B1821" s="3">
        <v>6</v>
      </c>
      <c r="C1821" s="2">
        <v>0.7</v>
      </c>
      <c r="D1821" s="46">
        <v>46</v>
      </c>
      <c r="E1821" s="280">
        <v>37.6</v>
      </c>
      <c r="F1821" s="280">
        <f>[2]!ESHOP_PRICE(E1821)</f>
        <v>41.15</v>
      </c>
    </row>
    <row r="1822" spans="1:6">
      <c r="A1822" s="49" t="s">
        <v>5223</v>
      </c>
      <c r="B1822" s="3">
        <v>120</v>
      </c>
      <c r="C1822" s="2">
        <v>0.05</v>
      </c>
      <c r="D1822" s="46">
        <v>40</v>
      </c>
      <c r="E1822" s="280">
        <v>3.95</v>
      </c>
      <c r="F1822" s="280">
        <f>[2]!ESHOP_PRICE(E1822)</f>
        <v>5.15</v>
      </c>
    </row>
    <row r="1823" spans="1:6">
      <c r="A1823" s="49" t="s">
        <v>5297</v>
      </c>
      <c r="B1823" s="3">
        <v>6</v>
      </c>
      <c r="C1823" s="2">
        <v>0.7</v>
      </c>
      <c r="D1823" s="46">
        <v>43</v>
      </c>
      <c r="E1823" s="280">
        <v>23.950000000000003</v>
      </c>
      <c r="F1823" s="280">
        <f>[2]!ESHOP_PRICE(E1823)</f>
        <v>26.5</v>
      </c>
    </row>
    <row r="1824" spans="1:6">
      <c r="A1824" s="49" t="s">
        <v>26348</v>
      </c>
      <c r="B1824" s="3">
        <v>12</v>
      </c>
      <c r="C1824" s="2">
        <v>1</v>
      </c>
      <c r="D1824" s="46">
        <v>45</v>
      </c>
      <c r="E1824" s="280">
        <v>29.85</v>
      </c>
      <c r="F1824" s="280">
        <f>[2]!ESHOP_PRICE(E1824)</f>
        <v>32.700000000000003</v>
      </c>
    </row>
    <row r="1825" spans="1:6">
      <c r="A1825" s="49" t="s">
        <v>5307</v>
      </c>
      <c r="B1825" s="3">
        <v>6</v>
      </c>
      <c r="C1825" s="2">
        <v>0.7</v>
      </c>
      <c r="D1825" s="46">
        <v>47</v>
      </c>
      <c r="E1825" s="280">
        <v>38</v>
      </c>
      <c r="F1825" s="280">
        <f>[2]!ESHOP_PRICE(E1825)</f>
        <v>41.55</v>
      </c>
    </row>
    <row r="1826" spans="1:6">
      <c r="A1826" s="49" t="s">
        <v>5464</v>
      </c>
      <c r="B1826" s="3">
        <v>6</v>
      </c>
      <c r="C1826" s="2">
        <v>0.7</v>
      </c>
      <c r="D1826" s="46">
        <v>40</v>
      </c>
      <c r="E1826" s="280">
        <v>13.65</v>
      </c>
      <c r="F1826" s="280">
        <f>[2]!ESHOP_PRICE(E1826)</f>
        <v>15.5</v>
      </c>
    </row>
    <row r="1827" spans="1:6">
      <c r="A1827" s="49" t="s">
        <v>5474</v>
      </c>
      <c r="B1827" s="3">
        <v>6</v>
      </c>
      <c r="C1827" s="2">
        <v>0.7</v>
      </c>
      <c r="D1827" s="46">
        <v>43</v>
      </c>
      <c r="E1827" s="280">
        <v>16.650000000000002</v>
      </c>
      <c r="F1827" s="280">
        <f>[2]!ESHOP_PRICE(E1827)</f>
        <v>18.7</v>
      </c>
    </row>
    <row r="1828" spans="1:6">
      <c r="A1828" s="49" t="s">
        <v>5480</v>
      </c>
      <c r="B1828" s="3">
        <v>6</v>
      </c>
      <c r="C1828" s="2">
        <v>0.7</v>
      </c>
      <c r="D1828" s="46">
        <v>45</v>
      </c>
      <c r="E1828" s="280">
        <v>17.600000000000001</v>
      </c>
      <c r="F1828" s="280">
        <f>[2]!ESHOP_PRICE(E1828)</f>
        <v>19.8</v>
      </c>
    </row>
    <row r="1829" spans="1:6">
      <c r="A1829" s="49" t="s">
        <v>5483</v>
      </c>
      <c r="B1829" s="3">
        <v>6</v>
      </c>
      <c r="C1829" s="2">
        <v>0.7</v>
      </c>
      <c r="D1829" s="46">
        <v>43</v>
      </c>
      <c r="E1829" s="280">
        <v>21.150000000000002</v>
      </c>
      <c r="F1829" s="280">
        <f>[2]!ESHOP_PRICE(E1829)</f>
        <v>23.7</v>
      </c>
    </row>
    <row r="1830" spans="1:6">
      <c r="A1830" s="49" t="s">
        <v>5494</v>
      </c>
      <c r="B1830" s="3">
        <v>6</v>
      </c>
      <c r="C1830" s="2">
        <v>0.7</v>
      </c>
      <c r="D1830" s="46">
        <v>40</v>
      </c>
      <c r="E1830" s="280">
        <v>20.400000000000002</v>
      </c>
      <c r="F1830" s="280">
        <f>[2]!ESHOP_PRICE(E1830)</f>
        <v>22.95</v>
      </c>
    </row>
    <row r="1831" spans="1:6">
      <c r="A1831" s="49" t="s">
        <v>5497</v>
      </c>
      <c r="B1831" s="3">
        <v>6</v>
      </c>
      <c r="C1831" s="2">
        <v>0.7</v>
      </c>
      <c r="D1831" s="46">
        <v>40</v>
      </c>
      <c r="E1831" s="280">
        <v>13.950000000000001</v>
      </c>
      <c r="F1831" s="280">
        <f>[2]!ESHOP_PRICE(E1831)</f>
        <v>15.799999999999999</v>
      </c>
    </row>
    <row r="1832" spans="1:6">
      <c r="A1832" s="49" t="s">
        <v>5910</v>
      </c>
      <c r="B1832" s="3">
        <v>6</v>
      </c>
      <c r="C1832" s="2">
        <v>0.5</v>
      </c>
      <c r="D1832" s="46">
        <v>47</v>
      </c>
      <c r="E1832" s="280">
        <v>33.450000000000003</v>
      </c>
      <c r="F1832" s="280">
        <f>[2]!ESHOP_PRICE(E1832)</f>
        <v>36.650000000000006</v>
      </c>
    </row>
    <row r="1833" spans="1:6">
      <c r="A1833" s="49" t="s">
        <v>5922</v>
      </c>
      <c r="B1833" s="3">
        <v>6</v>
      </c>
      <c r="C1833" s="2">
        <v>0.5</v>
      </c>
      <c r="D1833" s="46">
        <v>40</v>
      </c>
      <c r="E1833" s="280">
        <v>30.05</v>
      </c>
      <c r="F1833" s="280">
        <f>[2]!ESHOP_PRICE(E1833)</f>
        <v>33.25</v>
      </c>
    </row>
    <row r="1834" spans="1:6">
      <c r="A1834" s="49" t="s">
        <v>5925</v>
      </c>
      <c r="B1834" s="3">
        <v>6</v>
      </c>
      <c r="C1834" s="2">
        <v>0.5</v>
      </c>
      <c r="D1834" s="46">
        <v>40</v>
      </c>
      <c r="E1834" s="280">
        <v>30.05</v>
      </c>
      <c r="F1834" s="280">
        <f>[2]!ESHOP_PRICE(E1834)</f>
        <v>33.25</v>
      </c>
    </row>
    <row r="1835" spans="1:6">
      <c r="A1835" s="49" t="s">
        <v>6094</v>
      </c>
      <c r="B1835" s="3">
        <v>6</v>
      </c>
      <c r="C1835" s="2">
        <v>0.7</v>
      </c>
      <c r="D1835" s="46">
        <v>46</v>
      </c>
      <c r="E1835" s="280">
        <v>38.85</v>
      </c>
      <c r="F1835" s="280">
        <f>[2]!ESHOP_PRICE(E1835)</f>
        <v>42.4</v>
      </c>
    </row>
    <row r="1836" spans="1:6">
      <c r="A1836" s="49" t="s">
        <v>6411</v>
      </c>
      <c r="B1836" s="3">
        <v>6</v>
      </c>
      <c r="C1836" s="2">
        <v>0.7</v>
      </c>
      <c r="D1836" s="46">
        <v>45</v>
      </c>
      <c r="E1836" s="280">
        <v>22.650000000000002</v>
      </c>
      <c r="F1836" s="280">
        <f>[2]!ESHOP_PRICE(E1836)</f>
        <v>25.2</v>
      </c>
    </row>
    <row r="1837" spans="1:6">
      <c r="A1837" s="49" t="s">
        <v>6416</v>
      </c>
      <c r="B1837" s="3">
        <v>6</v>
      </c>
      <c r="C1837" s="2">
        <v>0.7</v>
      </c>
      <c r="D1837" s="46">
        <v>47</v>
      </c>
      <c r="E1837" s="280">
        <v>35.300000000000004</v>
      </c>
      <c r="F1837" s="280">
        <f>[2]!ESHOP_PRICE(E1837)</f>
        <v>38.849999999999994</v>
      </c>
    </row>
    <row r="1838" spans="1:6">
      <c r="A1838" s="49" t="s">
        <v>6994</v>
      </c>
      <c r="B1838" s="3">
        <v>6</v>
      </c>
      <c r="C1838" s="2">
        <v>0.7</v>
      </c>
      <c r="D1838" s="46">
        <v>45</v>
      </c>
      <c r="E1838" s="280">
        <v>41.2</v>
      </c>
      <c r="F1838" s="280">
        <f>[2]!ESHOP_PRICE(E1838)</f>
        <v>45.150000000000006</v>
      </c>
    </row>
    <row r="1839" spans="1:6">
      <c r="A1839" s="49" t="s">
        <v>26294</v>
      </c>
      <c r="B1839" s="3">
        <v>6</v>
      </c>
      <c r="C1839" s="2">
        <v>0.7</v>
      </c>
      <c r="D1839" s="46">
        <v>40</v>
      </c>
      <c r="E1839" s="280">
        <v>15.8</v>
      </c>
      <c r="F1839" s="280">
        <f>[2]!ESHOP_PRICE(E1839)</f>
        <v>17.850000000000001</v>
      </c>
    </row>
    <row r="1840" spans="1:6">
      <c r="A1840" s="49" t="s">
        <v>7716</v>
      </c>
      <c r="B1840" s="3">
        <v>6</v>
      </c>
      <c r="C1840" s="2">
        <v>0.7</v>
      </c>
      <c r="D1840" s="46">
        <v>40</v>
      </c>
      <c r="E1840" s="280">
        <v>10.65</v>
      </c>
      <c r="F1840" s="280">
        <f>[2]!ESHOP_PRICE(E1840)</f>
        <v>12.3</v>
      </c>
    </row>
    <row r="1841" spans="1:6">
      <c r="A1841" s="49" t="s">
        <v>7915</v>
      </c>
      <c r="B1841" s="3">
        <v>6</v>
      </c>
      <c r="C1841" s="2">
        <v>0.7</v>
      </c>
      <c r="D1841" s="46">
        <v>40</v>
      </c>
      <c r="E1841" s="280">
        <v>23.450000000000003</v>
      </c>
      <c r="F1841" s="280">
        <f>[2]!ESHOP_PRICE(E1841)</f>
        <v>26</v>
      </c>
    </row>
    <row r="1842" spans="1:6">
      <c r="A1842" s="49" t="s">
        <v>8252</v>
      </c>
      <c r="B1842" s="3">
        <v>6</v>
      </c>
      <c r="C1842" s="2">
        <v>0.7</v>
      </c>
      <c r="D1842" s="46">
        <v>50</v>
      </c>
      <c r="E1842" s="280">
        <v>31.650000000000002</v>
      </c>
      <c r="F1842" s="280">
        <f>[2]!ESHOP_PRICE(E1842)</f>
        <v>34.85</v>
      </c>
    </row>
    <row r="1843" spans="1:6">
      <c r="A1843" s="49" t="s">
        <v>8810</v>
      </c>
      <c r="B1843" s="3">
        <v>6</v>
      </c>
      <c r="C1843" s="2">
        <v>0.7</v>
      </c>
      <c r="D1843" s="46">
        <v>51.5</v>
      </c>
      <c r="E1843" s="280">
        <v>43</v>
      </c>
      <c r="F1843" s="280">
        <f>[2]!ESHOP_PRICE(E1843)</f>
        <v>46.95</v>
      </c>
    </row>
    <row r="1844" spans="1:6">
      <c r="A1844" s="49" t="s">
        <v>8813</v>
      </c>
      <c r="B1844" s="3">
        <v>6</v>
      </c>
      <c r="C1844" s="2">
        <v>0.7</v>
      </c>
      <c r="D1844" s="46">
        <v>48</v>
      </c>
      <c r="E1844" s="280">
        <v>47.95</v>
      </c>
      <c r="F1844" s="280">
        <f>[2]!ESHOP_PRICE(E1844)</f>
        <v>52.25</v>
      </c>
    </row>
    <row r="1845" spans="1:6">
      <c r="A1845" s="49" t="s">
        <v>8816</v>
      </c>
      <c r="B1845" s="3">
        <v>6</v>
      </c>
      <c r="C1845" s="2">
        <v>0.7</v>
      </c>
      <c r="D1845" s="46">
        <v>45</v>
      </c>
      <c r="E1845" s="280">
        <v>32.15</v>
      </c>
      <c r="F1845" s="280">
        <f>[2]!ESHOP_PRICE(E1845)</f>
        <v>35.35</v>
      </c>
    </row>
    <row r="1846" spans="1:6">
      <c r="A1846" s="49" t="s">
        <v>9099</v>
      </c>
      <c r="B1846" s="3">
        <v>6</v>
      </c>
      <c r="C1846" s="2">
        <v>0.5</v>
      </c>
      <c r="D1846" s="46">
        <v>50</v>
      </c>
      <c r="E1846" s="280">
        <v>26.400000000000002</v>
      </c>
      <c r="F1846" s="280">
        <f>[2]!ESHOP_PRICE(E1846)</f>
        <v>29.25</v>
      </c>
    </row>
    <row r="1847" spans="1:6">
      <c r="A1847" s="49" t="s">
        <v>26530</v>
      </c>
      <c r="B1847" s="3">
        <v>6</v>
      </c>
      <c r="C1847" s="2">
        <v>0.7</v>
      </c>
      <c r="D1847" s="46">
        <v>43</v>
      </c>
      <c r="E1847" s="280">
        <v>20.950000000000003</v>
      </c>
      <c r="F1847" s="280">
        <f>[2]!ESHOP_PRICE(E1847)</f>
        <v>23.5</v>
      </c>
    </row>
    <row r="1848" spans="1:6">
      <c r="A1848" s="49" t="s">
        <v>10217</v>
      </c>
      <c r="B1848" s="3">
        <v>12</v>
      </c>
      <c r="C1848" s="2">
        <v>0.7</v>
      </c>
      <c r="D1848" s="46">
        <v>50.5</v>
      </c>
      <c r="E1848" s="280">
        <v>22.200000000000003</v>
      </c>
      <c r="F1848" s="280">
        <f>[2]!ESHOP_PRICE(E1848)</f>
        <v>24.75</v>
      </c>
    </row>
    <row r="1849" spans="1:6">
      <c r="A1849" s="49" t="s">
        <v>10221</v>
      </c>
      <c r="B1849" s="3">
        <v>12</v>
      </c>
      <c r="C1849" s="2">
        <v>1</v>
      </c>
      <c r="D1849" s="46">
        <v>40.5</v>
      </c>
      <c r="E1849" s="280">
        <v>21.05</v>
      </c>
      <c r="F1849" s="280">
        <f>[2]!ESHOP_PRICE(E1849)</f>
        <v>23.6</v>
      </c>
    </row>
    <row r="1850" spans="1:6">
      <c r="A1850" s="49" t="s">
        <v>10229</v>
      </c>
      <c r="B1850" s="3">
        <v>6</v>
      </c>
      <c r="C1850" s="2">
        <v>1</v>
      </c>
      <c r="D1850" s="46">
        <v>43</v>
      </c>
      <c r="E1850" s="280">
        <v>38.450000000000003</v>
      </c>
      <c r="F1850" s="280">
        <f>[2]!ESHOP_PRICE(E1850)</f>
        <v>42</v>
      </c>
    </row>
    <row r="1851" spans="1:6">
      <c r="A1851" s="49" t="s">
        <v>10238</v>
      </c>
      <c r="B1851" s="3">
        <v>6</v>
      </c>
      <c r="C1851" s="2">
        <v>0.7</v>
      </c>
      <c r="D1851" s="46">
        <v>57.2</v>
      </c>
      <c r="E1851" s="280">
        <v>66.150000000000006</v>
      </c>
      <c r="F1851" s="280">
        <f>[2]!ESHOP_PRICE(E1851)</f>
        <v>71.45</v>
      </c>
    </row>
    <row r="1852" spans="1:6">
      <c r="A1852" s="49" t="s">
        <v>10240</v>
      </c>
      <c r="B1852" s="3">
        <v>3</v>
      </c>
      <c r="C1852" s="2">
        <v>1.75</v>
      </c>
      <c r="D1852" s="46">
        <v>47</v>
      </c>
      <c r="E1852" s="280">
        <v>102</v>
      </c>
      <c r="F1852" s="280">
        <f>[2]!ESHOP_PRICE(E1852)</f>
        <v>109.75</v>
      </c>
    </row>
    <row r="1853" spans="1:6">
      <c r="A1853" s="49" t="s">
        <v>10279</v>
      </c>
      <c r="B1853" s="3">
        <v>6</v>
      </c>
      <c r="C1853" s="2">
        <v>1</v>
      </c>
      <c r="D1853" s="46">
        <v>43.2</v>
      </c>
      <c r="E1853" s="280">
        <v>34.800000000000004</v>
      </c>
      <c r="F1853" s="280">
        <f>[2]!ESHOP_PRICE(E1853)</f>
        <v>38</v>
      </c>
    </row>
    <row r="1854" spans="1:6">
      <c r="A1854" s="49" t="s">
        <v>26395</v>
      </c>
      <c r="B1854" s="3">
        <v>6</v>
      </c>
      <c r="C1854" s="2">
        <v>1</v>
      </c>
      <c r="D1854" s="46">
        <v>45.2</v>
      </c>
      <c r="E1854" s="280">
        <v>39.950000000000003</v>
      </c>
      <c r="F1854" s="280">
        <f>[2]!ESHOP_PRICE(E1854)</f>
        <v>43.5</v>
      </c>
    </row>
    <row r="1855" spans="1:6">
      <c r="A1855" s="49" t="s">
        <v>26365</v>
      </c>
      <c r="B1855" s="3">
        <v>3</v>
      </c>
      <c r="C1855" s="2">
        <v>0.7</v>
      </c>
      <c r="D1855" s="46">
        <v>45.2</v>
      </c>
      <c r="E1855" s="280">
        <v>1164.9000000000001</v>
      </c>
      <c r="F1855" s="280">
        <f>[2]!ESHOP_PRICE(E1855)</f>
        <v>1188.4000000000001</v>
      </c>
    </row>
    <row r="1856" spans="1:6">
      <c r="A1856" s="49" t="s">
        <v>10285</v>
      </c>
      <c r="B1856" s="3">
        <v>6</v>
      </c>
      <c r="C1856" s="2">
        <v>0.7</v>
      </c>
      <c r="D1856" s="46">
        <v>43.2</v>
      </c>
      <c r="E1856" s="280">
        <v>39.300000000000004</v>
      </c>
      <c r="F1856" s="280">
        <f>[2]!ESHOP_PRICE(E1856)</f>
        <v>42.849999999999994</v>
      </c>
    </row>
    <row r="1857" spans="1:6">
      <c r="A1857" s="49" t="s">
        <v>10288</v>
      </c>
      <c r="B1857" s="3">
        <v>6</v>
      </c>
      <c r="C1857" s="2">
        <v>0.7</v>
      </c>
      <c r="D1857" s="46">
        <v>45.2</v>
      </c>
      <c r="E1857" s="280">
        <v>33.35</v>
      </c>
      <c r="F1857" s="280">
        <f>[2]!ESHOP_PRICE(E1857)</f>
        <v>36.550000000000004</v>
      </c>
    </row>
    <row r="1858" spans="1:6">
      <c r="A1858" s="49" t="s">
        <v>10291</v>
      </c>
      <c r="B1858" s="3">
        <v>6</v>
      </c>
      <c r="C1858" s="2">
        <v>0.7</v>
      </c>
      <c r="D1858" s="46">
        <v>45.2</v>
      </c>
      <c r="E1858" s="280">
        <v>35.800000000000004</v>
      </c>
      <c r="F1858" s="280">
        <f>[2]!ESHOP_PRICE(E1858)</f>
        <v>39.349999999999994</v>
      </c>
    </row>
    <row r="1859" spans="1:6">
      <c r="A1859" s="49" t="s">
        <v>26438</v>
      </c>
      <c r="B1859" s="3">
        <v>6</v>
      </c>
      <c r="C1859" s="2">
        <v>0.7</v>
      </c>
      <c r="D1859" s="46">
        <v>64.5</v>
      </c>
      <c r="E1859" s="280">
        <v>59.45</v>
      </c>
      <c r="F1859" s="280">
        <f>[2]!ESHOP_PRICE(E1859)</f>
        <v>64.75</v>
      </c>
    </row>
    <row r="1860" spans="1:6">
      <c r="A1860" s="49" t="s">
        <v>5249</v>
      </c>
      <c r="B1860" s="3">
        <v>6</v>
      </c>
      <c r="C1860" s="2">
        <v>0.7</v>
      </c>
      <c r="D1860" s="46">
        <v>40</v>
      </c>
      <c r="E1860" s="280">
        <v>47.550000000000004</v>
      </c>
      <c r="F1860" s="280">
        <f>[2]!ESHOP_PRICE(E1860)</f>
        <v>51.849999999999994</v>
      </c>
    </row>
    <row r="1861" spans="1:6">
      <c r="A1861" s="49" t="s">
        <v>5252</v>
      </c>
      <c r="B1861" s="3">
        <v>6</v>
      </c>
      <c r="C1861" s="2">
        <v>0.7</v>
      </c>
      <c r="D1861" s="46">
        <v>40</v>
      </c>
      <c r="E1861" s="280">
        <v>22.85</v>
      </c>
      <c r="F1861" s="280">
        <f>[2]!ESHOP_PRICE(E1861)</f>
        <v>25.400000000000002</v>
      </c>
    </row>
    <row r="1862" spans="1:6">
      <c r="A1862" s="49" t="s">
        <v>26551</v>
      </c>
      <c r="B1862" s="3">
        <v>120</v>
      </c>
      <c r="C1862" s="2">
        <v>0.05</v>
      </c>
      <c r="D1862" s="46">
        <v>40</v>
      </c>
      <c r="E1862" s="280">
        <v>3.95</v>
      </c>
      <c r="F1862" s="280">
        <f>[2]!ESHOP_PRICE(E1862)</f>
        <v>5.15</v>
      </c>
    </row>
    <row r="1863" spans="1:6">
      <c r="A1863" s="49" t="s">
        <v>26552</v>
      </c>
      <c r="B1863" s="3">
        <v>6</v>
      </c>
      <c r="C1863" s="2">
        <v>1</v>
      </c>
      <c r="D1863" s="46">
        <v>40</v>
      </c>
      <c r="E1863" s="280">
        <v>24</v>
      </c>
      <c r="F1863" s="280">
        <f>[2]!ESHOP_PRICE(E1863)</f>
        <v>26.55</v>
      </c>
    </row>
    <row r="1864" spans="1:6">
      <c r="A1864" s="49" t="s">
        <v>19201</v>
      </c>
      <c r="B1864" s="3">
        <v>6</v>
      </c>
      <c r="C1864" s="2">
        <v>1.5</v>
      </c>
      <c r="D1864" s="46">
        <v>40</v>
      </c>
      <c r="E1864" s="280">
        <v>42.050000000000004</v>
      </c>
      <c r="F1864" s="280">
        <f>[2]!ESHOP_PRICE(E1864)</f>
        <v>46</v>
      </c>
    </row>
    <row r="1865" spans="1:6">
      <c r="A1865" s="49" t="s">
        <v>5269</v>
      </c>
      <c r="B1865" s="3">
        <v>6</v>
      </c>
      <c r="C1865" s="2">
        <v>1</v>
      </c>
      <c r="D1865" s="46">
        <v>35</v>
      </c>
      <c r="E1865" s="280">
        <v>25.05</v>
      </c>
      <c r="F1865" s="280">
        <f>[2]!ESHOP_PRICE(E1865)</f>
        <v>27.900000000000002</v>
      </c>
    </row>
    <row r="1866" spans="1:6">
      <c r="A1866" s="49" t="s">
        <v>5274</v>
      </c>
      <c r="B1866" s="3">
        <v>6</v>
      </c>
      <c r="C1866" s="2">
        <v>1</v>
      </c>
      <c r="D1866" s="46">
        <v>40</v>
      </c>
      <c r="E1866" s="280">
        <v>31.35</v>
      </c>
      <c r="F1866" s="280">
        <f>[2]!ESHOP_PRICE(E1866)</f>
        <v>34.550000000000004</v>
      </c>
    </row>
    <row r="1867" spans="1:6">
      <c r="A1867" s="49" t="s">
        <v>5285</v>
      </c>
      <c r="B1867" s="3">
        <v>120</v>
      </c>
      <c r="C1867" s="2">
        <v>0.05</v>
      </c>
      <c r="D1867" s="46">
        <v>35</v>
      </c>
      <c r="E1867" s="280">
        <v>4.4000000000000004</v>
      </c>
      <c r="F1867" s="280">
        <f>[2]!ESHOP_PRICE(E1867)</f>
        <v>5.6000000000000005</v>
      </c>
    </row>
    <row r="1868" spans="1:6">
      <c r="A1868" s="49" t="s">
        <v>5288</v>
      </c>
      <c r="B1868" s="3">
        <v>6</v>
      </c>
      <c r="C1868" s="2">
        <v>0.7</v>
      </c>
      <c r="D1868" s="46">
        <v>43</v>
      </c>
      <c r="E1868" s="280">
        <v>21.900000000000002</v>
      </c>
      <c r="F1868" s="280">
        <f>[2]!ESHOP_PRICE(E1868)</f>
        <v>24.45</v>
      </c>
    </row>
    <row r="1869" spans="1:6">
      <c r="A1869" s="49" t="s">
        <v>5291</v>
      </c>
      <c r="B1869" s="3">
        <v>6</v>
      </c>
      <c r="C1869" s="2">
        <v>0.7</v>
      </c>
      <c r="D1869" s="46">
        <v>43</v>
      </c>
      <c r="E1869" s="280">
        <v>22.200000000000003</v>
      </c>
      <c r="F1869" s="280">
        <f>[2]!ESHOP_PRICE(E1869)</f>
        <v>24.75</v>
      </c>
    </row>
    <row r="1870" spans="1:6">
      <c r="A1870" s="49" t="s">
        <v>5303</v>
      </c>
      <c r="B1870" s="3">
        <v>6</v>
      </c>
      <c r="C1870" s="2">
        <v>0.7</v>
      </c>
      <c r="D1870" s="46">
        <v>62.5</v>
      </c>
      <c r="E1870" s="280">
        <v>59.300000000000004</v>
      </c>
      <c r="F1870" s="280">
        <f>[2]!ESHOP_PRICE(E1870)</f>
        <v>64.599999999999994</v>
      </c>
    </row>
    <row r="1871" spans="1:6">
      <c r="A1871" s="49" t="s">
        <v>26439</v>
      </c>
      <c r="B1871" s="3">
        <v>6</v>
      </c>
      <c r="C1871" s="2">
        <v>0.7</v>
      </c>
      <c r="D1871" s="46">
        <v>45</v>
      </c>
      <c r="E1871" s="280">
        <v>38.25</v>
      </c>
      <c r="F1871" s="280">
        <f>[2]!ESHOP_PRICE(E1871)</f>
        <v>41.8</v>
      </c>
    </row>
    <row r="1872" spans="1:6">
      <c r="A1872" s="49" t="s">
        <v>5310</v>
      </c>
      <c r="B1872" s="3">
        <v>6</v>
      </c>
      <c r="C1872" s="2">
        <v>0.7</v>
      </c>
      <c r="D1872" s="46">
        <v>50</v>
      </c>
      <c r="E1872" s="280">
        <v>40.75</v>
      </c>
      <c r="F1872" s="280">
        <f>[2]!ESHOP_PRICE(E1872)</f>
        <v>44.7</v>
      </c>
    </row>
    <row r="1873" spans="1:6">
      <c r="A1873" s="49" t="s">
        <v>5316</v>
      </c>
      <c r="B1873" s="3">
        <v>60</v>
      </c>
      <c r="C1873" s="2">
        <v>0.05</v>
      </c>
      <c r="D1873" s="46">
        <v>45</v>
      </c>
      <c r="E1873" s="280">
        <v>5.7</v>
      </c>
      <c r="F1873" s="280">
        <f>[2]!ESHOP_PRICE(E1873)</f>
        <v>7.0500000000000007</v>
      </c>
    </row>
    <row r="1874" spans="1:6">
      <c r="A1874" s="49" t="s">
        <v>5321</v>
      </c>
      <c r="B1874" s="3">
        <v>6</v>
      </c>
      <c r="C1874" s="2">
        <v>0.7</v>
      </c>
      <c r="D1874" s="46">
        <v>47</v>
      </c>
      <c r="E1874" s="280">
        <v>35.65</v>
      </c>
      <c r="F1874" s="280">
        <f>[2]!ESHOP_PRICE(E1874)</f>
        <v>39.199999999999996</v>
      </c>
    </row>
    <row r="1875" spans="1:6">
      <c r="A1875" s="49" t="s">
        <v>19208</v>
      </c>
      <c r="B1875" s="3">
        <v>6</v>
      </c>
      <c r="C1875" s="2">
        <v>0.7</v>
      </c>
      <c r="D1875" s="46">
        <v>45</v>
      </c>
      <c r="E1875" s="280">
        <v>35.300000000000004</v>
      </c>
      <c r="F1875" s="280">
        <f>[2]!ESHOP_PRICE(E1875)</f>
        <v>38.849999999999994</v>
      </c>
    </row>
    <row r="1876" spans="1:6">
      <c r="A1876" s="49" t="s">
        <v>5324</v>
      </c>
      <c r="B1876" s="3">
        <v>6</v>
      </c>
      <c r="C1876" s="2">
        <v>0.7</v>
      </c>
      <c r="D1876" s="46">
        <v>45</v>
      </c>
      <c r="E1876" s="280">
        <v>22.200000000000003</v>
      </c>
      <c r="F1876" s="280">
        <f>[2]!ESHOP_PRICE(E1876)</f>
        <v>24.75</v>
      </c>
    </row>
    <row r="1877" spans="1:6">
      <c r="A1877" s="49" t="s">
        <v>5327</v>
      </c>
      <c r="B1877" s="3">
        <v>12</v>
      </c>
      <c r="C1877" s="2">
        <v>0.5</v>
      </c>
      <c r="D1877" s="46">
        <v>53.5</v>
      </c>
      <c r="E1877" s="280">
        <v>32.700000000000003</v>
      </c>
      <c r="F1877" s="280">
        <f>[2]!ESHOP_PRICE(E1877)</f>
        <v>35.900000000000006</v>
      </c>
    </row>
    <row r="1878" spans="1:6">
      <c r="A1878" s="49" t="s">
        <v>5330</v>
      </c>
      <c r="B1878" s="3">
        <v>12</v>
      </c>
      <c r="C1878" s="2">
        <v>0.5</v>
      </c>
      <c r="D1878" s="46">
        <v>53.5</v>
      </c>
      <c r="E1878" s="280">
        <v>24.200000000000003</v>
      </c>
      <c r="F1878" s="280">
        <f>[2]!ESHOP_PRICE(E1878)</f>
        <v>26.75</v>
      </c>
    </row>
    <row r="1879" spans="1:6">
      <c r="A1879" s="49" t="s">
        <v>26284</v>
      </c>
      <c r="B1879" s="3">
        <v>6</v>
      </c>
      <c r="C1879" s="2">
        <v>0.7</v>
      </c>
      <c r="D1879" s="46">
        <v>40</v>
      </c>
      <c r="E1879" s="280">
        <v>26.8</v>
      </c>
      <c r="F1879" s="280">
        <f>[2]!ESHOP_PRICE(E1879)</f>
        <v>29.650000000000002</v>
      </c>
    </row>
    <row r="1880" spans="1:6">
      <c r="A1880" s="49" t="s">
        <v>3424</v>
      </c>
      <c r="B1880" s="3">
        <v>6</v>
      </c>
      <c r="C1880" s="2">
        <v>0.7</v>
      </c>
      <c r="D1880" s="46">
        <v>43</v>
      </c>
      <c r="E1880" s="280">
        <v>36.85</v>
      </c>
      <c r="F1880" s="280">
        <f>[2]!ESHOP_PRICE(E1880)</f>
        <v>40.4</v>
      </c>
    </row>
    <row r="1881" spans="1:6">
      <c r="A1881" s="49" t="s">
        <v>4712</v>
      </c>
      <c r="B1881" s="3">
        <v>6</v>
      </c>
      <c r="C1881" s="2">
        <v>0.7</v>
      </c>
      <c r="D1881" s="46">
        <v>40</v>
      </c>
      <c r="E1881" s="280">
        <v>36.300000000000004</v>
      </c>
      <c r="F1881" s="280">
        <f>[2]!ESHOP_PRICE(E1881)</f>
        <v>39.849999999999994</v>
      </c>
    </row>
    <row r="1882" spans="1:6">
      <c r="A1882" s="49" t="s">
        <v>4715</v>
      </c>
      <c r="B1882" s="3">
        <v>3</v>
      </c>
      <c r="C1882" s="2">
        <v>0.7</v>
      </c>
      <c r="D1882" s="46">
        <v>46</v>
      </c>
      <c r="E1882" s="280">
        <v>48.400000000000006</v>
      </c>
      <c r="F1882" s="280">
        <f>[2]!ESHOP_PRICE(E1882)</f>
        <v>52.699999999999996</v>
      </c>
    </row>
    <row r="1883" spans="1:6">
      <c r="A1883" s="49" t="s">
        <v>4718</v>
      </c>
      <c r="B1883" s="3">
        <v>3</v>
      </c>
      <c r="C1883" s="2">
        <v>0.7</v>
      </c>
      <c r="D1883" s="46">
        <v>46</v>
      </c>
      <c r="E1883" s="280">
        <v>46.85</v>
      </c>
      <c r="F1883" s="280">
        <f>[2]!ESHOP_PRICE(E1883)</f>
        <v>51.15</v>
      </c>
    </row>
    <row r="1884" spans="1:6">
      <c r="A1884" s="49" t="s">
        <v>26285</v>
      </c>
      <c r="B1884" s="3">
        <v>6</v>
      </c>
      <c r="C1884" s="2">
        <v>0.7</v>
      </c>
      <c r="D1884" s="46">
        <v>40</v>
      </c>
      <c r="E1884" s="280">
        <v>19.100000000000001</v>
      </c>
      <c r="F1884" s="280">
        <f>[2]!ESHOP_PRICE(E1884)</f>
        <v>21.3</v>
      </c>
    </row>
    <row r="1885" spans="1:6">
      <c r="A1885" s="49" t="s">
        <v>8186</v>
      </c>
      <c r="B1885" s="3">
        <v>3</v>
      </c>
      <c r="C1885" s="2">
        <v>0.7</v>
      </c>
      <c r="D1885" s="46">
        <v>40</v>
      </c>
      <c r="E1885" s="280">
        <v>39.450000000000003</v>
      </c>
      <c r="F1885" s="280">
        <f>[2]!ESHOP_PRICE(E1885)</f>
        <v>43</v>
      </c>
    </row>
    <row r="1886" spans="1:6">
      <c r="A1886" s="49" t="s">
        <v>26358</v>
      </c>
      <c r="B1886" s="3">
        <v>3</v>
      </c>
      <c r="C1886" s="2">
        <v>0.7</v>
      </c>
      <c r="D1886" s="46">
        <v>53.6</v>
      </c>
      <c r="E1886" s="280">
        <v>647.15000000000009</v>
      </c>
      <c r="F1886" s="280">
        <f>[2]!ESHOP_PRICE(E1886)</f>
        <v>670.65</v>
      </c>
    </row>
    <row r="1887" spans="1:6">
      <c r="A1887" s="49" t="s">
        <v>8467</v>
      </c>
      <c r="B1887" s="3">
        <v>6</v>
      </c>
      <c r="C1887" s="2">
        <v>0.7</v>
      </c>
      <c r="D1887" s="46">
        <v>40</v>
      </c>
      <c r="E1887" s="280">
        <v>15.8</v>
      </c>
      <c r="F1887" s="280">
        <f>[2]!ESHOP_PRICE(E1887)</f>
        <v>17.850000000000001</v>
      </c>
    </row>
    <row r="1888" spans="1:6">
      <c r="A1888" s="49" t="s">
        <v>8470</v>
      </c>
      <c r="B1888" s="3">
        <v>6</v>
      </c>
      <c r="C1888" s="2">
        <v>0.7</v>
      </c>
      <c r="D1888" s="46">
        <v>40</v>
      </c>
      <c r="E1888" s="280">
        <v>17.350000000000001</v>
      </c>
      <c r="F1888" s="280">
        <f>[2]!ESHOP_PRICE(E1888)</f>
        <v>19.400000000000002</v>
      </c>
    </row>
    <row r="1889" spans="1:6">
      <c r="A1889" s="49" t="s">
        <v>26471</v>
      </c>
      <c r="B1889" s="3">
        <v>6</v>
      </c>
      <c r="C1889" s="2">
        <v>0.7</v>
      </c>
      <c r="D1889" s="46">
        <v>50</v>
      </c>
      <c r="E1889" s="280">
        <v>55.1</v>
      </c>
      <c r="F1889" s="280">
        <f>[2]!ESHOP_PRICE(E1889)</f>
        <v>60.4</v>
      </c>
    </row>
    <row r="1890" spans="1:6">
      <c r="A1890" s="49" t="s">
        <v>9387</v>
      </c>
      <c r="B1890" s="3">
        <v>6</v>
      </c>
      <c r="C1890" s="2">
        <v>0.7</v>
      </c>
      <c r="D1890" s="46">
        <v>46</v>
      </c>
      <c r="E1890" s="280">
        <v>32.700000000000003</v>
      </c>
      <c r="F1890" s="280">
        <f>[2]!ESHOP_PRICE(E1890)</f>
        <v>35.900000000000006</v>
      </c>
    </row>
    <row r="1891" spans="1:6">
      <c r="A1891" s="49" t="s">
        <v>10306</v>
      </c>
      <c r="B1891" s="3">
        <v>6</v>
      </c>
      <c r="C1891" s="2">
        <v>0.7</v>
      </c>
      <c r="D1891" s="46">
        <v>40</v>
      </c>
      <c r="E1891" s="280">
        <v>21.6</v>
      </c>
      <c r="F1891" s="280">
        <f>[2]!ESHOP_PRICE(E1891)</f>
        <v>24.150000000000002</v>
      </c>
    </row>
    <row r="1892" spans="1:6">
      <c r="A1892" s="49" t="s">
        <v>26300</v>
      </c>
      <c r="B1892" s="3">
        <v>6</v>
      </c>
      <c r="C1892" s="2">
        <v>0.7</v>
      </c>
      <c r="D1892" s="46">
        <v>40</v>
      </c>
      <c r="E1892" s="280">
        <v>22.450000000000003</v>
      </c>
      <c r="F1892" s="280">
        <f>[2]!ESHOP_PRICE(E1892)</f>
        <v>25</v>
      </c>
    </row>
    <row r="1893" spans="1:6">
      <c r="A1893" s="49" t="s">
        <v>10309</v>
      </c>
      <c r="B1893" s="3">
        <v>6</v>
      </c>
      <c r="C1893" s="2">
        <v>0.7</v>
      </c>
      <c r="D1893" s="46">
        <v>46</v>
      </c>
      <c r="E1893" s="280">
        <v>41.95</v>
      </c>
      <c r="F1893" s="280">
        <f>[2]!ESHOP_PRICE(E1893)</f>
        <v>45.900000000000006</v>
      </c>
    </row>
    <row r="1894" spans="1:6">
      <c r="A1894" s="50" t="s">
        <v>10341</v>
      </c>
      <c r="B1894" s="51">
        <v>3</v>
      </c>
      <c r="C1894" s="52">
        <v>0.7</v>
      </c>
      <c r="D1894" s="53">
        <v>46</v>
      </c>
      <c r="E1894" s="281">
        <v>65.150000000000006</v>
      </c>
      <c r="F1894" s="281">
        <f>[2]!ESHOP_PRICE(E1894)</f>
        <v>70.45</v>
      </c>
    </row>
  </sheetData>
  <printOptions horizontalCentered="1" gridLines="1"/>
  <pageMargins left="0.19685039370078738" right="0.19685039370078738" top="0.39370078740157477" bottom="0.59055118110236215" header="0.3" footer="0.3"/>
  <pageSetup paperSize="9" scale="90" orientation="portrait" r:id="rId1"/>
  <headerFooter>
    <oddFooter xml:space="preserve">&amp;L&amp;"Abadi" &amp;   Coppo 1896 S.p.A.&amp;C&amp;"Abadi" &amp; Offerte Gennaio 2024&amp;R&amp;"Abadi" &amp; Pagina &amp;P di &amp;N  </oddFooter>
  </headerFooter>
  <drawing r:id="rId2"/>
</worksheet>
</file>

<file path=xl/worksheets/sheet12.xml><?xml version="1.0" encoding="utf-8"?>
<worksheet xmlns="http://schemas.openxmlformats.org/spreadsheetml/2006/main" xmlns:r="http://schemas.openxmlformats.org/officeDocument/2006/relationships">
  <sheetPr codeName="Foglio36"/>
  <dimension ref="A1:E1894"/>
  <sheetViews>
    <sheetView workbookViewId="0">
      <selection activeCell="E7" sqref="E7:E1894"/>
    </sheetView>
  </sheetViews>
  <sheetFormatPr defaultRowHeight="14.5"/>
  <cols>
    <col min="1" max="1" width="58.7265625" customWidth="1"/>
    <col min="2" max="4" width="7.7265625" customWidth="1"/>
    <col min="5" max="5" width="13.7265625" customWidth="1"/>
  </cols>
  <sheetData>
    <row r="1" spans="1:5" ht="18" customHeight="1">
      <c r="A1" s="286"/>
      <c r="B1" s="286"/>
      <c r="C1" s="286"/>
      <c r="D1" s="286"/>
      <c r="E1" s="286"/>
    </row>
    <row r="2" spans="1:5" ht="18" customHeight="1">
      <c r="A2" s="286"/>
      <c r="B2" s="286"/>
      <c r="C2" s="286"/>
      <c r="D2" s="286"/>
      <c r="E2" s="286"/>
    </row>
    <row r="3" spans="1:5" ht="18" customHeight="1">
      <c r="A3" s="286"/>
      <c r="B3" s="286"/>
      <c r="C3" s="286"/>
      <c r="D3" s="286"/>
      <c r="E3" s="286"/>
    </row>
    <row r="4" spans="1:5" ht="18" customHeight="1">
      <c r="A4" s="286"/>
      <c r="B4" s="286"/>
      <c r="C4" s="286"/>
      <c r="D4" s="286"/>
      <c r="E4" s="286"/>
    </row>
    <row r="5" spans="1:5" ht="18" customHeight="1">
      <c r="A5" s="286"/>
      <c r="B5" s="286"/>
      <c r="C5" s="286"/>
      <c r="D5" s="286"/>
      <c r="E5" s="286"/>
    </row>
    <row r="6" spans="1:5" ht="18" customHeight="1">
      <c r="A6" s="286"/>
      <c r="B6" s="286"/>
      <c r="C6" s="286"/>
      <c r="D6" s="286"/>
      <c r="E6" s="286"/>
    </row>
    <row r="7" spans="1:5" ht="30" customHeight="1">
      <c r="A7" s="274" t="s">
        <v>10562</v>
      </c>
      <c r="B7" s="273" t="s">
        <v>12185</v>
      </c>
      <c r="C7" s="275" t="s">
        <v>12186</v>
      </c>
      <c r="D7" s="276" t="s">
        <v>12187</v>
      </c>
      <c r="E7" s="282" t="s">
        <v>12184</v>
      </c>
    </row>
    <row r="8" spans="1:5" ht="17.149999999999999" customHeight="1">
      <c r="A8" s="399" t="s">
        <v>10629</v>
      </c>
      <c r="B8" s="400"/>
      <c r="C8" s="400"/>
      <c r="D8" s="400"/>
      <c r="E8" s="283"/>
    </row>
    <row r="9" spans="1:5">
      <c r="A9" s="49" t="s">
        <v>1671</v>
      </c>
      <c r="B9" s="3">
        <v>6</v>
      </c>
      <c r="C9" s="2">
        <v>0.7</v>
      </c>
      <c r="D9" s="46">
        <v>40</v>
      </c>
      <c r="E9" s="284">
        <v>15.55</v>
      </c>
    </row>
    <row r="10" spans="1:5">
      <c r="A10" s="49" t="s">
        <v>1674</v>
      </c>
      <c r="B10" s="3">
        <v>6</v>
      </c>
      <c r="C10" s="2">
        <v>0.7</v>
      </c>
      <c r="D10" s="46">
        <v>40</v>
      </c>
      <c r="E10" s="284">
        <v>21.150000000000002</v>
      </c>
    </row>
    <row r="11" spans="1:5">
      <c r="A11" s="49" t="s">
        <v>1677</v>
      </c>
      <c r="B11" s="3">
        <v>6</v>
      </c>
      <c r="C11" s="2">
        <v>0.7</v>
      </c>
      <c r="D11" s="46">
        <v>40</v>
      </c>
      <c r="E11" s="284">
        <v>27.950000000000003</v>
      </c>
    </row>
    <row r="12" spans="1:5">
      <c r="A12" s="49" t="s">
        <v>1914</v>
      </c>
      <c r="B12" s="3">
        <v>6</v>
      </c>
      <c r="C12" s="2">
        <v>0.7</v>
      </c>
      <c r="D12" s="46">
        <v>40</v>
      </c>
      <c r="E12" s="284">
        <v>16.900000000000002</v>
      </c>
    </row>
    <row r="13" spans="1:5">
      <c r="A13" s="49" t="s">
        <v>2298</v>
      </c>
      <c r="B13" s="3">
        <v>6</v>
      </c>
      <c r="C13" s="2">
        <v>0.7</v>
      </c>
      <c r="D13" s="46">
        <v>41</v>
      </c>
      <c r="E13" s="284">
        <v>52.85</v>
      </c>
    </row>
    <row r="14" spans="1:5">
      <c r="A14" s="49" t="s">
        <v>2304</v>
      </c>
      <c r="B14" s="3">
        <v>6</v>
      </c>
      <c r="C14" s="2">
        <v>0.7</v>
      </c>
      <c r="D14" s="46">
        <v>41</v>
      </c>
      <c r="E14" s="284">
        <v>42.400000000000006</v>
      </c>
    </row>
    <row r="15" spans="1:5">
      <c r="A15" s="49" t="s">
        <v>2307</v>
      </c>
      <c r="B15" s="3">
        <v>6</v>
      </c>
      <c r="C15" s="2">
        <v>0.7</v>
      </c>
      <c r="D15" s="46">
        <v>41</v>
      </c>
      <c r="E15" s="284">
        <v>55.6</v>
      </c>
    </row>
    <row r="16" spans="1:5">
      <c r="A16" s="49" t="s">
        <v>2310</v>
      </c>
      <c r="B16" s="3">
        <v>6</v>
      </c>
      <c r="C16" s="2">
        <v>0.7</v>
      </c>
      <c r="D16" s="46">
        <v>40</v>
      </c>
      <c r="E16" s="284">
        <v>29.950000000000003</v>
      </c>
    </row>
    <row r="17" spans="1:5">
      <c r="A17" s="49" t="s">
        <v>2316</v>
      </c>
      <c r="B17" s="3">
        <v>6</v>
      </c>
      <c r="C17" s="2">
        <v>0.7</v>
      </c>
      <c r="D17" s="46">
        <v>41</v>
      </c>
      <c r="E17" s="284">
        <v>28.900000000000002</v>
      </c>
    </row>
    <row r="18" spans="1:5">
      <c r="A18" s="49" t="s">
        <v>2511</v>
      </c>
      <c r="B18" s="3">
        <v>6</v>
      </c>
      <c r="C18" s="2">
        <v>0.7</v>
      </c>
      <c r="D18" s="46">
        <v>40</v>
      </c>
      <c r="E18" s="284">
        <v>15.9</v>
      </c>
    </row>
    <row r="19" spans="1:5">
      <c r="A19" s="49" t="s">
        <v>2514</v>
      </c>
      <c r="B19" s="3">
        <v>6</v>
      </c>
      <c r="C19" s="2">
        <v>0.7</v>
      </c>
      <c r="D19" s="46">
        <v>40</v>
      </c>
      <c r="E19" s="284">
        <v>18.95</v>
      </c>
    </row>
    <row r="20" spans="1:5">
      <c r="A20" s="49" t="s">
        <v>2517</v>
      </c>
      <c r="B20" s="3">
        <v>6</v>
      </c>
      <c r="C20" s="2">
        <v>0.7</v>
      </c>
      <c r="D20" s="46">
        <v>40</v>
      </c>
      <c r="E20" s="284">
        <v>37.1</v>
      </c>
    </row>
    <row r="21" spans="1:5">
      <c r="A21" s="49" t="s">
        <v>26153</v>
      </c>
      <c r="B21" s="3">
        <v>6</v>
      </c>
      <c r="C21" s="2">
        <v>0.7</v>
      </c>
      <c r="D21" s="46">
        <v>40</v>
      </c>
      <c r="E21" s="284">
        <v>12.05</v>
      </c>
    </row>
    <row r="22" spans="1:5">
      <c r="A22" s="49" t="s">
        <v>2731</v>
      </c>
      <c r="B22" s="3">
        <v>6</v>
      </c>
      <c r="C22" s="2">
        <v>0.7</v>
      </c>
      <c r="D22" s="46">
        <v>40</v>
      </c>
      <c r="E22" s="284">
        <v>18.400000000000002</v>
      </c>
    </row>
    <row r="23" spans="1:5">
      <c r="A23" s="49" t="s">
        <v>2735</v>
      </c>
      <c r="B23" s="3">
        <v>6</v>
      </c>
      <c r="C23" s="2">
        <v>0.7</v>
      </c>
      <c r="D23" s="46">
        <v>40</v>
      </c>
      <c r="E23" s="284">
        <v>28.55</v>
      </c>
    </row>
    <row r="24" spans="1:5">
      <c r="A24" s="49" t="s">
        <v>5437</v>
      </c>
      <c r="B24" s="3">
        <v>6</v>
      </c>
      <c r="C24" s="2">
        <v>0.7</v>
      </c>
      <c r="D24" s="46">
        <v>40</v>
      </c>
      <c r="E24" s="284">
        <v>36.65</v>
      </c>
    </row>
    <row r="25" spans="1:5">
      <c r="A25" s="49" t="s">
        <v>7722</v>
      </c>
      <c r="B25" s="3">
        <v>6</v>
      </c>
      <c r="C25" s="2">
        <v>0.7</v>
      </c>
      <c r="D25" s="46">
        <v>40</v>
      </c>
      <c r="E25" s="284">
        <v>12.75</v>
      </c>
    </row>
    <row r="26" spans="1:5" ht="17.149999999999999" customHeight="1">
      <c r="A26" s="399" t="s">
        <v>10630</v>
      </c>
      <c r="B26" s="400"/>
      <c r="C26" s="400"/>
      <c r="D26" s="400"/>
      <c r="E26" s="283"/>
    </row>
    <row r="27" spans="1:5">
      <c r="A27" s="49" t="s">
        <v>26322</v>
      </c>
      <c r="B27" s="3">
        <v>12</v>
      </c>
      <c r="C27" s="2">
        <v>0.7</v>
      </c>
      <c r="D27" s="46">
        <v>40</v>
      </c>
      <c r="E27" s="284">
        <v>14.75</v>
      </c>
    </row>
    <row r="28" spans="1:5">
      <c r="A28" s="49" t="s">
        <v>543</v>
      </c>
      <c r="B28" s="3">
        <v>12</v>
      </c>
      <c r="C28" s="2">
        <v>0.7</v>
      </c>
      <c r="D28" s="46">
        <v>40</v>
      </c>
      <c r="E28" s="284">
        <v>16.45</v>
      </c>
    </row>
    <row r="29" spans="1:5">
      <c r="A29" s="49" t="s">
        <v>26323</v>
      </c>
      <c r="B29" s="3">
        <v>12</v>
      </c>
      <c r="C29" s="2">
        <v>0.7</v>
      </c>
      <c r="D29" s="46">
        <v>40</v>
      </c>
      <c r="E29" s="284">
        <v>21.150000000000002</v>
      </c>
    </row>
    <row r="30" spans="1:5">
      <c r="A30" s="49" t="s">
        <v>546</v>
      </c>
      <c r="B30" s="3">
        <v>12</v>
      </c>
      <c r="C30" s="2">
        <v>0.7</v>
      </c>
      <c r="D30" s="46">
        <v>35</v>
      </c>
      <c r="E30" s="284">
        <v>17</v>
      </c>
    </row>
    <row r="31" spans="1:5">
      <c r="A31" s="49" t="s">
        <v>645</v>
      </c>
      <c r="B31" s="3">
        <v>3</v>
      </c>
      <c r="C31" s="2">
        <v>0.7</v>
      </c>
      <c r="D31" s="46">
        <v>40</v>
      </c>
      <c r="E31" s="284">
        <v>29.650000000000002</v>
      </c>
    </row>
    <row r="32" spans="1:5">
      <c r="A32" s="49" t="s">
        <v>648</v>
      </c>
      <c r="B32" s="3">
        <v>3</v>
      </c>
      <c r="C32" s="2">
        <v>0.7</v>
      </c>
      <c r="D32" s="46">
        <v>40</v>
      </c>
      <c r="E32" s="284">
        <v>15</v>
      </c>
    </row>
    <row r="33" spans="1:5">
      <c r="A33" s="49" t="s">
        <v>654</v>
      </c>
      <c r="B33" s="3">
        <v>6</v>
      </c>
      <c r="C33" s="2">
        <v>1</v>
      </c>
      <c r="D33" s="46">
        <v>36</v>
      </c>
      <c r="E33" s="284">
        <v>13.9</v>
      </c>
    </row>
    <row r="34" spans="1:5">
      <c r="A34" s="49" t="s">
        <v>657</v>
      </c>
      <c r="B34" s="3">
        <v>6</v>
      </c>
      <c r="C34" s="2">
        <v>0.7</v>
      </c>
      <c r="D34" s="46">
        <v>36</v>
      </c>
      <c r="E34" s="284">
        <v>11.75</v>
      </c>
    </row>
    <row r="35" spans="1:5">
      <c r="A35" s="49" t="s">
        <v>26413</v>
      </c>
      <c r="B35" s="3">
        <v>6</v>
      </c>
      <c r="C35" s="2">
        <v>0.7</v>
      </c>
      <c r="D35" s="46">
        <v>42</v>
      </c>
      <c r="E35" s="284">
        <v>25.450000000000003</v>
      </c>
    </row>
    <row r="36" spans="1:5">
      <c r="A36" s="49" t="s">
        <v>2122</v>
      </c>
      <c r="B36" s="3">
        <v>6</v>
      </c>
      <c r="C36" s="2">
        <v>0.7</v>
      </c>
      <c r="D36" s="46">
        <v>40</v>
      </c>
      <c r="E36" s="284">
        <v>22.25</v>
      </c>
    </row>
    <row r="37" spans="1:5">
      <c r="A37" s="49" t="s">
        <v>2147</v>
      </c>
      <c r="B37" s="3">
        <v>6</v>
      </c>
      <c r="C37" s="2">
        <v>0.7</v>
      </c>
      <c r="D37" s="46">
        <v>40</v>
      </c>
      <c r="E37" s="284">
        <v>18.05</v>
      </c>
    </row>
    <row r="38" spans="1:5">
      <c r="A38" s="49" t="s">
        <v>2150</v>
      </c>
      <c r="B38" s="3">
        <v>4</v>
      </c>
      <c r="C38" s="2">
        <v>0.7</v>
      </c>
      <c r="D38" s="46">
        <v>41.1</v>
      </c>
      <c r="E38" s="284">
        <v>86.95</v>
      </c>
    </row>
    <row r="39" spans="1:5">
      <c r="A39" s="49" t="s">
        <v>2153</v>
      </c>
      <c r="B39" s="3">
        <v>6</v>
      </c>
      <c r="C39" s="2">
        <v>0.7</v>
      </c>
      <c r="D39" s="46">
        <v>40.299999999999997</v>
      </c>
      <c r="E39" s="284">
        <v>28.6</v>
      </c>
    </row>
    <row r="40" spans="1:5">
      <c r="A40" s="49" t="s">
        <v>2156</v>
      </c>
      <c r="B40" s="3">
        <v>4</v>
      </c>
      <c r="C40" s="2">
        <v>0.7</v>
      </c>
      <c r="D40" s="46">
        <v>40</v>
      </c>
      <c r="E40" s="284">
        <v>39.550000000000004</v>
      </c>
    </row>
    <row r="41" spans="1:5">
      <c r="A41" s="49" t="s">
        <v>4069</v>
      </c>
      <c r="B41" s="3">
        <v>12</v>
      </c>
      <c r="C41" s="2">
        <v>1</v>
      </c>
      <c r="D41" s="46">
        <v>36</v>
      </c>
      <c r="E41" s="284">
        <v>13.15</v>
      </c>
    </row>
    <row r="42" spans="1:5">
      <c r="A42" s="49" t="s">
        <v>4630</v>
      </c>
      <c r="B42" s="3">
        <v>3</v>
      </c>
      <c r="C42" s="2">
        <v>0.7</v>
      </c>
      <c r="D42" s="46">
        <v>40</v>
      </c>
      <c r="E42" s="284">
        <v>25.25</v>
      </c>
    </row>
    <row r="43" spans="1:5">
      <c r="A43" s="49" t="s">
        <v>4633</v>
      </c>
      <c r="B43" s="3">
        <v>3</v>
      </c>
      <c r="C43" s="2">
        <v>0.7</v>
      </c>
      <c r="D43" s="46">
        <v>40</v>
      </c>
      <c r="E43" s="284">
        <v>36.25</v>
      </c>
    </row>
    <row r="44" spans="1:5">
      <c r="A44" s="49" t="s">
        <v>5461</v>
      </c>
      <c r="B44" s="3">
        <v>6</v>
      </c>
      <c r="C44" s="2">
        <v>0.7</v>
      </c>
      <c r="D44" s="46">
        <v>40</v>
      </c>
      <c r="E44" s="284">
        <v>14.950000000000001</v>
      </c>
    </row>
    <row r="45" spans="1:5">
      <c r="A45" s="49" t="s">
        <v>6179</v>
      </c>
      <c r="B45" s="3">
        <v>3</v>
      </c>
      <c r="C45" s="2">
        <v>0.7</v>
      </c>
      <c r="D45" s="46">
        <v>36</v>
      </c>
      <c r="E45" s="284">
        <v>26.05</v>
      </c>
    </row>
    <row r="46" spans="1:5">
      <c r="A46" s="49" t="s">
        <v>6182</v>
      </c>
      <c r="B46" s="3">
        <v>3</v>
      </c>
      <c r="C46" s="2">
        <v>0.7</v>
      </c>
      <c r="D46" s="46">
        <v>36</v>
      </c>
      <c r="E46" s="284">
        <v>26.05</v>
      </c>
    </row>
    <row r="47" spans="1:5">
      <c r="A47" s="49" t="s">
        <v>26449</v>
      </c>
      <c r="B47" s="3">
        <v>6</v>
      </c>
      <c r="C47" s="2">
        <v>0.7</v>
      </c>
      <c r="D47" s="46">
        <v>36</v>
      </c>
      <c r="E47" s="284">
        <v>7.2</v>
      </c>
    </row>
    <row r="48" spans="1:5">
      <c r="A48" s="49" t="s">
        <v>26289</v>
      </c>
      <c r="B48" s="3">
        <v>6</v>
      </c>
      <c r="C48" s="2">
        <v>0.7</v>
      </c>
      <c r="D48" s="46">
        <v>40</v>
      </c>
      <c r="E48" s="284">
        <v>22.5</v>
      </c>
    </row>
    <row r="49" spans="1:5">
      <c r="A49" s="49" t="s">
        <v>6721</v>
      </c>
      <c r="B49" s="3">
        <v>6</v>
      </c>
      <c r="C49" s="2">
        <v>0.7</v>
      </c>
      <c r="D49" s="46">
        <v>38</v>
      </c>
      <c r="E49" s="284">
        <v>10.8</v>
      </c>
    </row>
    <row r="50" spans="1:5">
      <c r="A50" s="49" t="s">
        <v>6726</v>
      </c>
      <c r="B50" s="3">
        <v>6</v>
      </c>
      <c r="C50" s="2">
        <v>0.7</v>
      </c>
      <c r="D50" s="46">
        <v>40</v>
      </c>
      <c r="E50" s="284">
        <v>13.65</v>
      </c>
    </row>
    <row r="51" spans="1:5">
      <c r="A51" s="49" t="s">
        <v>26290</v>
      </c>
      <c r="B51" s="3">
        <v>12</v>
      </c>
      <c r="C51" s="2">
        <v>1</v>
      </c>
      <c r="D51" s="46">
        <v>40</v>
      </c>
      <c r="E51" s="284">
        <v>16.75</v>
      </c>
    </row>
    <row r="52" spans="1:5">
      <c r="A52" s="49" t="s">
        <v>6730</v>
      </c>
      <c r="B52" s="3">
        <v>6</v>
      </c>
      <c r="C52" s="2">
        <v>0.7</v>
      </c>
      <c r="D52" s="46">
        <v>40</v>
      </c>
      <c r="E52" s="284">
        <v>46.150000000000006</v>
      </c>
    </row>
    <row r="53" spans="1:5">
      <c r="A53" s="49" t="s">
        <v>7515</v>
      </c>
      <c r="B53" s="3">
        <v>6</v>
      </c>
      <c r="C53" s="2">
        <v>0.7</v>
      </c>
      <c r="D53" s="46">
        <v>30</v>
      </c>
      <c r="E53" s="284">
        <v>9.35</v>
      </c>
    </row>
    <row r="54" spans="1:5">
      <c r="A54" s="49" t="s">
        <v>7518</v>
      </c>
      <c r="B54" s="3">
        <v>12</v>
      </c>
      <c r="C54" s="2">
        <v>0.7</v>
      </c>
      <c r="D54" s="46">
        <v>36</v>
      </c>
      <c r="E54" s="284">
        <v>10.65</v>
      </c>
    </row>
    <row r="55" spans="1:5">
      <c r="A55" s="49" t="s">
        <v>9080</v>
      </c>
      <c r="B55" s="3">
        <v>12</v>
      </c>
      <c r="C55" s="2">
        <v>0.7</v>
      </c>
      <c r="D55" s="46">
        <v>40</v>
      </c>
      <c r="E55" s="284">
        <v>10.55</v>
      </c>
    </row>
    <row r="56" spans="1:5">
      <c r="A56" s="49" t="s">
        <v>9083</v>
      </c>
      <c r="B56" s="3">
        <v>12</v>
      </c>
      <c r="C56" s="2">
        <v>0.7</v>
      </c>
      <c r="D56" s="46">
        <v>40</v>
      </c>
      <c r="E56" s="284">
        <v>12.5</v>
      </c>
    </row>
    <row r="57" spans="1:5">
      <c r="A57" s="49" t="s">
        <v>9088</v>
      </c>
      <c r="B57" s="3">
        <v>6</v>
      </c>
      <c r="C57" s="2">
        <v>0.7</v>
      </c>
      <c r="D57" s="46">
        <v>36</v>
      </c>
      <c r="E57" s="284">
        <v>9.3000000000000007</v>
      </c>
    </row>
    <row r="58" spans="1:5">
      <c r="A58" s="49" t="s">
        <v>26364</v>
      </c>
      <c r="B58" s="3">
        <v>12</v>
      </c>
      <c r="C58" s="2">
        <v>0.7</v>
      </c>
      <c r="D58" s="46">
        <v>38</v>
      </c>
      <c r="E58" s="284">
        <v>11.65</v>
      </c>
    </row>
    <row r="59" spans="1:5">
      <c r="A59" s="49" t="s">
        <v>9862</v>
      </c>
      <c r="B59" s="3">
        <v>6</v>
      </c>
      <c r="C59" s="2">
        <v>0.7</v>
      </c>
      <c r="D59" s="46">
        <v>40</v>
      </c>
      <c r="E59" s="284">
        <v>30.75</v>
      </c>
    </row>
    <row r="60" spans="1:5">
      <c r="A60" s="49" t="s">
        <v>9868</v>
      </c>
      <c r="B60" s="3">
        <v>6</v>
      </c>
      <c r="C60" s="2">
        <v>1</v>
      </c>
      <c r="D60" s="46">
        <v>38</v>
      </c>
      <c r="E60" s="284">
        <v>16.100000000000001</v>
      </c>
    </row>
    <row r="61" spans="1:5">
      <c r="A61" s="49" t="s">
        <v>26484</v>
      </c>
      <c r="B61" s="3">
        <v>6</v>
      </c>
      <c r="C61" s="2">
        <v>0.7</v>
      </c>
      <c r="D61" s="46">
        <v>38</v>
      </c>
      <c r="E61" s="284">
        <v>11.75</v>
      </c>
    </row>
    <row r="62" spans="1:5" ht="17.149999999999999" customHeight="1">
      <c r="A62" s="399" t="s">
        <v>10631</v>
      </c>
      <c r="B62" s="400"/>
      <c r="C62" s="400"/>
      <c r="D62" s="400"/>
      <c r="E62" s="283"/>
    </row>
    <row r="63" spans="1:5">
      <c r="A63" s="49" t="s">
        <v>433</v>
      </c>
      <c r="B63" s="3">
        <v>6</v>
      </c>
      <c r="C63" s="2">
        <v>0.7</v>
      </c>
      <c r="D63" s="46">
        <v>40</v>
      </c>
      <c r="E63" s="284">
        <v>17.400000000000002</v>
      </c>
    </row>
    <row r="64" spans="1:5">
      <c r="A64" s="49" t="s">
        <v>26261</v>
      </c>
      <c r="B64" s="3">
        <v>6</v>
      </c>
      <c r="C64" s="2">
        <v>0.7</v>
      </c>
      <c r="D64" s="46">
        <v>40</v>
      </c>
      <c r="E64" s="284">
        <v>108.85000000000001</v>
      </c>
    </row>
    <row r="65" spans="1:5">
      <c r="A65" s="49" t="s">
        <v>2006</v>
      </c>
      <c r="B65" s="3">
        <v>6</v>
      </c>
      <c r="C65" s="2">
        <v>0.7</v>
      </c>
      <c r="D65" s="46">
        <v>40</v>
      </c>
      <c r="E65" s="284">
        <v>28.55</v>
      </c>
    </row>
    <row r="66" spans="1:5">
      <c r="A66" s="49" t="s">
        <v>2012</v>
      </c>
      <c r="B66" s="3">
        <v>6</v>
      </c>
      <c r="C66" s="2">
        <v>0.7</v>
      </c>
      <c r="D66" s="46">
        <v>40</v>
      </c>
      <c r="E66" s="284">
        <v>114.9</v>
      </c>
    </row>
    <row r="67" spans="1:5">
      <c r="A67" s="49" t="s">
        <v>2015</v>
      </c>
      <c r="B67" s="3">
        <v>6</v>
      </c>
      <c r="C67" s="2">
        <v>0.7</v>
      </c>
      <c r="D67" s="46">
        <v>40</v>
      </c>
      <c r="E67" s="284">
        <v>101.7</v>
      </c>
    </row>
    <row r="68" spans="1:5">
      <c r="A68" s="49" t="s">
        <v>2897</v>
      </c>
      <c r="B68" s="3">
        <v>12</v>
      </c>
      <c r="C68" s="2">
        <v>1</v>
      </c>
      <c r="D68" s="46">
        <v>40</v>
      </c>
      <c r="E68" s="284">
        <v>40.950000000000003</v>
      </c>
    </row>
    <row r="69" spans="1:5">
      <c r="A69" s="49" t="s">
        <v>4011</v>
      </c>
      <c r="B69" s="3">
        <v>6</v>
      </c>
      <c r="C69" s="2">
        <v>0.7</v>
      </c>
      <c r="D69" s="46">
        <v>40</v>
      </c>
      <c r="E69" s="284">
        <v>30.75</v>
      </c>
    </row>
    <row r="70" spans="1:5">
      <c r="A70" s="49" t="s">
        <v>4017</v>
      </c>
      <c r="B70" s="3">
        <v>6</v>
      </c>
      <c r="C70" s="2">
        <v>0.7</v>
      </c>
      <c r="D70" s="46">
        <v>40</v>
      </c>
      <c r="E70" s="284">
        <v>114.35000000000001</v>
      </c>
    </row>
    <row r="71" spans="1:5">
      <c r="A71" s="49" t="s">
        <v>4020</v>
      </c>
      <c r="B71" s="3">
        <v>6</v>
      </c>
      <c r="C71" s="2">
        <v>0.7</v>
      </c>
      <c r="D71" s="46">
        <v>40</v>
      </c>
      <c r="E71" s="284">
        <v>39.85</v>
      </c>
    </row>
    <row r="72" spans="1:5">
      <c r="A72" s="49" t="s">
        <v>4807</v>
      </c>
      <c r="B72" s="3">
        <v>6</v>
      </c>
      <c r="C72" s="2">
        <v>0.7</v>
      </c>
      <c r="D72" s="46">
        <v>40</v>
      </c>
      <c r="E72" s="284">
        <v>58.800000000000004</v>
      </c>
    </row>
    <row r="73" spans="1:5">
      <c r="A73" s="49" t="s">
        <v>4945</v>
      </c>
      <c r="B73" s="3">
        <v>6</v>
      </c>
      <c r="C73" s="2">
        <v>0.7</v>
      </c>
      <c r="D73" s="46">
        <v>40</v>
      </c>
      <c r="E73" s="284">
        <v>33.4</v>
      </c>
    </row>
    <row r="74" spans="1:5">
      <c r="A74" s="49" t="s">
        <v>4958</v>
      </c>
      <c r="B74" s="3">
        <v>12</v>
      </c>
      <c r="C74" s="2">
        <v>1</v>
      </c>
      <c r="D74" s="46">
        <v>40</v>
      </c>
      <c r="E74" s="284">
        <v>51.400000000000006</v>
      </c>
    </row>
    <row r="75" spans="1:5">
      <c r="A75" s="49" t="s">
        <v>26283</v>
      </c>
      <c r="B75" s="3">
        <v>6</v>
      </c>
      <c r="C75" s="2">
        <v>0.7</v>
      </c>
      <c r="D75" s="46">
        <v>40</v>
      </c>
      <c r="E75" s="284">
        <v>50</v>
      </c>
    </row>
    <row r="76" spans="1:5">
      <c r="A76" s="49" t="s">
        <v>4965</v>
      </c>
      <c r="B76" s="3">
        <v>6</v>
      </c>
      <c r="C76" s="2">
        <v>0.7</v>
      </c>
      <c r="D76" s="46">
        <v>40</v>
      </c>
      <c r="E76" s="284">
        <v>158.9</v>
      </c>
    </row>
    <row r="77" spans="1:5">
      <c r="A77" s="49" t="s">
        <v>4971</v>
      </c>
      <c r="B77" s="3">
        <v>6</v>
      </c>
      <c r="C77" s="2">
        <v>0.7</v>
      </c>
      <c r="D77" s="46">
        <v>40</v>
      </c>
      <c r="E77" s="284">
        <v>183.65</v>
      </c>
    </row>
    <row r="78" spans="1:5">
      <c r="A78" s="49" t="s">
        <v>26306</v>
      </c>
      <c r="B78" s="3">
        <v>6</v>
      </c>
      <c r="C78" s="2">
        <v>1</v>
      </c>
      <c r="D78" s="46">
        <v>40</v>
      </c>
      <c r="E78" s="284">
        <v>473.8</v>
      </c>
    </row>
    <row r="79" spans="1:5">
      <c r="A79" s="49" t="s">
        <v>5646</v>
      </c>
      <c r="B79" s="3">
        <v>6</v>
      </c>
      <c r="C79" s="2">
        <v>1</v>
      </c>
      <c r="D79" s="46">
        <v>40</v>
      </c>
      <c r="E79" s="284">
        <v>24.450000000000003</v>
      </c>
    </row>
    <row r="80" spans="1:5">
      <c r="A80" s="49" t="s">
        <v>5655</v>
      </c>
      <c r="B80" s="3">
        <v>6</v>
      </c>
      <c r="C80" s="2">
        <v>0.7</v>
      </c>
      <c r="D80" s="46">
        <v>40</v>
      </c>
      <c r="E80" s="284">
        <v>28.3</v>
      </c>
    </row>
    <row r="81" spans="1:5">
      <c r="A81" s="49" t="s">
        <v>6557</v>
      </c>
      <c r="B81" s="3">
        <v>3</v>
      </c>
      <c r="C81" s="2">
        <v>0.7</v>
      </c>
      <c r="D81" s="46">
        <v>43</v>
      </c>
      <c r="E81" s="284">
        <v>368.15000000000003</v>
      </c>
    </row>
    <row r="82" spans="1:5">
      <c r="A82" s="49" t="s">
        <v>6560</v>
      </c>
      <c r="B82" s="3">
        <v>3</v>
      </c>
      <c r="C82" s="2">
        <v>0.7</v>
      </c>
      <c r="D82" s="46">
        <v>40</v>
      </c>
      <c r="E82" s="284">
        <v>120.4</v>
      </c>
    </row>
    <row r="83" spans="1:5">
      <c r="A83" s="49" t="s">
        <v>6688</v>
      </c>
      <c r="B83" s="3">
        <v>6</v>
      </c>
      <c r="C83" s="2">
        <v>0.7</v>
      </c>
      <c r="D83" s="46">
        <v>40</v>
      </c>
      <c r="E83" s="284">
        <v>19.75</v>
      </c>
    </row>
    <row r="84" spans="1:5">
      <c r="A84" s="49" t="s">
        <v>26288</v>
      </c>
      <c r="B84" s="3">
        <v>6</v>
      </c>
      <c r="C84" s="2">
        <v>0.7</v>
      </c>
      <c r="D84" s="46">
        <v>40</v>
      </c>
      <c r="E84" s="284">
        <v>23.900000000000002</v>
      </c>
    </row>
    <row r="85" spans="1:5">
      <c r="A85" s="49" t="s">
        <v>6736</v>
      </c>
      <c r="B85" s="3">
        <v>6</v>
      </c>
      <c r="C85" s="2">
        <v>0.7</v>
      </c>
      <c r="D85" s="46">
        <v>45</v>
      </c>
      <c r="E85" s="284">
        <v>25.05</v>
      </c>
    </row>
    <row r="86" spans="1:5">
      <c r="A86" s="49" t="s">
        <v>6745</v>
      </c>
      <c r="B86" s="3">
        <v>12</v>
      </c>
      <c r="C86" s="2">
        <v>0.7</v>
      </c>
      <c r="D86" s="46">
        <v>40</v>
      </c>
      <c r="E86" s="284">
        <v>27.950000000000003</v>
      </c>
    </row>
    <row r="87" spans="1:5">
      <c r="A87" s="49" t="s">
        <v>6748</v>
      </c>
      <c r="B87" s="3">
        <v>6</v>
      </c>
      <c r="C87" s="2">
        <v>0.7</v>
      </c>
      <c r="D87" s="46">
        <v>40</v>
      </c>
      <c r="E87" s="284">
        <v>35.15</v>
      </c>
    </row>
    <row r="88" spans="1:5">
      <c r="A88" s="49" t="s">
        <v>26353</v>
      </c>
      <c r="B88" s="3">
        <v>1</v>
      </c>
      <c r="C88" s="2">
        <v>0.75</v>
      </c>
      <c r="D88" s="46">
        <v>41.3</v>
      </c>
      <c r="E88" s="284">
        <v>2700.25</v>
      </c>
    </row>
    <row r="89" spans="1:5">
      <c r="A89" s="49" t="s">
        <v>6754</v>
      </c>
      <c r="B89" s="3">
        <v>6</v>
      </c>
      <c r="C89" s="2">
        <v>1.75</v>
      </c>
      <c r="D89" s="46">
        <v>40</v>
      </c>
      <c r="E89" s="284">
        <v>57.550000000000004</v>
      </c>
    </row>
    <row r="90" spans="1:5">
      <c r="A90" s="49" t="s">
        <v>6757</v>
      </c>
      <c r="B90" s="3">
        <v>6</v>
      </c>
      <c r="C90" s="2">
        <v>0.7</v>
      </c>
      <c r="D90" s="46">
        <v>40</v>
      </c>
      <c r="E90" s="284">
        <v>22.450000000000003</v>
      </c>
    </row>
    <row r="91" spans="1:5">
      <c r="A91" s="49" t="s">
        <v>6761</v>
      </c>
      <c r="B91" s="3">
        <v>12</v>
      </c>
      <c r="C91" s="2">
        <v>1</v>
      </c>
      <c r="D91" s="46">
        <v>40</v>
      </c>
      <c r="E91" s="284">
        <v>30.450000000000003</v>
      </c>
    </row>
    <row r="92" spans="1:5">
      <c r="A92" s="49" t="s">
        <v>6764</v>
      </c>
      <c r="B92" s="3">
        <v>12</v>
      </c>
      <c r="C92" s="2">
        <v>1</v>
      </c>
      <c r="D92" s="46">
        <v>40</v>
      </c>
      <c r="E92" s="284">
        <v>31.05</v>
      </c>
    </row>
    <row r="93" spans="1:5">
      <c r="A93" s="49" t="s">
        <v>6767</v>
      </c>
      <c r="B93" s="3">
        <v>6</v>
      </c>
      <c r="C93" s="2">
        <v>0.7</v>
      </c>
      <c r="D93" s="46">
        <v>40</v>
      </c>
      <c r="E93" s="284">
        <v>24.650000000000002</v>
      </c>
    </row>
    <row r="94" spans="1:5">
      <c r="A94" s="49" t="s">
        <v>6770</v>
      </c>
      <c r="B94" s="3">
        <v>12</v>
      </c>
      <c r="C94" s="2">
        <v>1</v>
      </c>
      <c r="D94" s="46">
        <v>40</v>
      </c>
      <c r="E94" s="284">
        <v>34.35</v>
      </c>
    </row>
    <row r="95" spans="1:5">
      <c r="A95" s="49" t="s">
        <v>6773</v>
      </c>
      <c r="B95" s="3">
        <v>12</v>
      </c>
      <c r="C95" s="2">
        <v>0.7</v>
      </c>
      <c r="D95" s="46">
        <v>40</v>
      </c>
      <c r="E95" s="284">
        <v>25.75</v>
      </c>
    </row>
    <row r="96" spans="1:5">
      <c r="A96" s="49" t="s">
        <v>6777</v>
      </c>
      <c r="B96" s="3">
        <v>6</v>
      </c>
      <c r="C96" s="2">
        <v>0.7</v>
      </c>
      <c r="D96" s="46">
        <v>40</v>
      </c>
      <c r="E96" s="284">
        <v>30.150000000000002</v>
      </c>
    </row>
    <row r="97" spans="1:5">
      <c r="A97" s="49" t="s">
        <v>6780</v>
      </c>
      <c r="B97" s="3">
        <v>6</v>
      </c>
      <c r="C97" s="2">
        <v>0.7</v>
      </c>
      <c r="D97" s="46">
        <v>40</v>
      </c>
      <c r="E97" s="284">
        <v>30.200000000000003</v>
      </c>
    </row>
    <row r="98" spans="1:5">
      <c r="A98" s="49" t="s">
        <v>6786</v>
      </c>
      <c r="B98" s="3">
        <v>6</v>
      </c>
      <c r="C98" s="2">
        <v>0.7</v>
      </c>
      <c r="D98" s="46">
        <v>40</v>
      </c>
      <c r="E98" s="284">
        <v>69.25</v>
      </c>
    </row>
    <row r="99" spans="1:5">
      <c r="A99" s="49" t="s">
        <v>19209</v>
      </c>
      <c r="B99" s="3">
        <v>4</v>
      </c>
      <c r="C99" s="2">
        <v>3</v>
      </c>
      <c r="D99" s="46">
        <v>40</v>
      </c>
      <c r="E99" s="284">
        <v>229.9</v>
      </c>
    </row>
    <row r="100" spans="1:5">
      <c r="A100" s="49" t="s">
        <v>6979</v>
      </c>
      <c r="B100" s="3">
        <v>6</v>
      </c>
      <c r="C100" s="2">
        <v>0.7</v>
      </c>
      <c r="D100" s="46">
        <v>40</v>
      </c>
      <c r="E100" s="284">
        <v>21.55</v>
      </c>
    </row>
    <row r="101" spans="1:5">
      <c r="A101" s="49" t="s">
        <v>7006</v>
      </c>
      <c r="B101" s="3">
        <v>6</v>
      </c>
      <c r="C101" s="2">
        <v>0.7</v>
      </c>
      <c r="D101" s="46">
        <v>40</v>
      </c>
      <c r="E101" s="284">
        <v>17.850000000000001</v>
      </c>
    </row>
    <row r="102" spans="1:5">
      <c r="A102" s="49" t="s">
        <v>8207</v>
      </c>
      <c r="B102" s="3">
        <v>6</v>
      </c>
      <c r="C102" s="2">
        <v>0.7</v>
      </c>
      <c r="D102" s="46">
        <v>40</v>
      </c>
      <c r="E102" s="284">
        <v>48.35</v>
      </c>
    </row>
    <row r="103" spans="1:5">
      <c r="A103" s="49" t="s">
        <v>26460</v>
      </c>
      <c r="B103" s="3">
        <v>6</v>
      </c>
      <c r="C103" s="2">
        <v>0.7</v>
      </c>
      <c r="D103" s="46">
        <v>42</v>
      </c>
      <c r="E103" s="284">
        <v>120.60000000000001</v>
      </c>
    </row>
    <row r="104" spans="1:5">
      <c r="A104" s="49" t="s">
        <v>8213</v>
      </c>
      <c r="B104" s="3">
        <v>6</v>
      </c>
      <c r="C104" s="2">
        <v>0.7</v>
      </c>
      <c r="D104" s="46">
        <v>40</v>
      </c>
      <c r="E104" s="284">
        <v>38.450000000000003</v>
      </c>
    </row>
    <row r="105" spans="1:5">
      <c r="A105" s="49" t="s">
        <v>8226</v>
      </c>
      <c r="B105" s="3">
        <v>12</v>
      </c>
      <c r="C105" s="2">
        <v>0.7</v>
      </c>
      <c r="D105" s="46">
        <v>40</v>
      </c>
      <c r="E105" s="284">
        <v>131.4</v>
      </c>
    </row>
    <row r="106" spans="1:5">
      <c r="A106" s="49" t="s">
        <v>8264</v>
      </c>
      <c r="B106" s="3">
        <v>6</v>
      </c>
      <c r="C106" s="2">
        <v>0.7</v>
      </c>
      <c r="D106" s="46">
        <v>40</v>
      </c>
      <c r="E106" s="284">
        <v>16.05</v>
      </c>
    </row>
    <row r="107" spans="1:5">
      <c r="A107" s="49" t="s">
        <v>8267</v>
      </c>
      <c r="B107" s="3">
        <v>6</v>
      </c>
      <c r="C107" s="2">
        <v>0.7</v>
      </c>
      <c r="D107" s="46">
        <v>40</v>
      </c>
      <c r="E107" s="284">
        <v>19.950000000000003</v>
      </c>
    </row>
    <row r="108" spans="1:5" ht="17.149999999999999" customHeight="1">
      <c r="A108" s="399" t="s">
        <v>10632</v>
      </c>
      <c r="B108" s="400"/>
      <c r="C108" s="400"/>
      <c r="D108" s="400"/>
      <c r="E108" s="283"/>
    </row>
    <row r="109" spans="1:5">
      <c r="A109" s="49" t="s">
        <v>243</v>
      </c>
      <c r="B109" s="3">
        <v>6</v>
      </c>
      <c r="C109" s="2">
        <v>0.7</v>
      </c>
      <c r="D109" s="46">
        <v>44.4</v>
      </c>
      <c r="E109" s="284">
        <v>38.050000000000004</v>
      </c>
    </row>
    <row r="110" spans="1:5">
      <c r="A110" s="49" t="s">
        <v>315</v>
      </c>
      <c r="B110" s="3">
        <v>6</v>
      </c>
      <c r="C110" s="2">
        <v>0.7</v>
      </c>
      <c r="D110" s="46">
        <v>40</v>
      </c>
      <c r="E110" s="284">
        <v>19.75</v>
      </c>
    </row>
    <row r="111" spans="1:5">
      <c r="A111" s="49" t="s">
        <v>318</v>
      </c>
      <c r="B111" s="3">
        <v>6</v>
      </c>
      <c r="C111" s="2">
        <v>0.7</v>
      </c>
      <c r="D111" s="46">
        <v>42</v>
      </c>
      <c r="E111" s="284">
        <v>19.100000000000001</v>
      </c>
    </row>
    <row r="112" spans="1:5">
      <c r="A112" s="49" t="s">
        <v>321</v>
      </c>
      <c r="B112" s="3">
        <v>6</v>
      </c>
      <c r="C112" s="2">
        <v>0.7</v>
      </c>
      <c r="D112" s="46">
        <v>42</v>
      </c>
      <c r="E112" s="284">
        <v>20.200000000000003</v>
      </c>
    </row>
    <row r="113" spans="1:5">
      <c r="A113" s="49" t="s">
        <v>323</v>
      </c>
      <c r="B113" s="3">
        <v>6</v>
      </c>
      <c r="C113" s="2">
        <v>0.7</v>
      </c>
      <c r="D113" s="46">
        <v>40</v>
      </c>
      <c r="E113" s="284">
        <v>20.05</v>
      </c>
    </row>
    <row r="114" spans="1:5">
      <c r="A114" s="49" t="s">
        <v>335</v>
      </c>
      <c r="B114" s="3">
        <v>6</v>
      </c>
      <c r="C114" s="2">
        <v>0.7</v>
      </c>
      <c r="D114" s="46">
        <v>40</v>
      </c>
      <c r="E114" s="284">
        <v>29.400000000000002</v>
      </c>
    </row>
    <row r="115" spans="1:5">
      <c r="A115" s="49" t="s">
        <v>387</v>
      </c>
      <c r="B115" s="3">
        <v>6</v>
      </c>
      <c r="C115" s="2">
        <v>0.7</v>
      </c>
      <c r="D115" s="46">
        <v>42</v>
      </c>
      <c r="E115" s="284">
        <v>19.950000000000003</v>
      </c>
    </row>
    <row r="116" spans="1:5">
      <c r="A116" s="49" t="s">
        <v>390</v>
      </c>
      <c r="B116" s="3">
        <v>6</v>
      </c>
      <c r="C116" s="2">
        <v>0.7</v>
      </c>
      <c r="D116" s="46">
        <v>51</v>
      </c>
      <c r="E116" s="284">
        <v>25.3</v>
      </c>
    </row>
    <row r="117" spans="1:5">
      <c r="A117" s="49" t="s">
        <v>26511</v>
      </c>
      <c r="B117" s="3">
        <v>6</v>
      </c>
      <c r="C117" s="2">
        <v>0.7</v>
      </c>
      <c r="D117" s="46">
        <v>43</v>
      </c>
      <c r="E117" s="284">
        <v>38.1</v>
      </c>
    </row>
    <row r="118" spans="1:5">
      <c r="A118" s="49" t="s">
        <v>26512</v>
      </c>
      <c r="B118" s="3">
        <v>6</v>
      </c>
      <c r="C118" s="2">
        <v>0.7</v>
      </c>
      <c r="D118" s="46">
        <v>43</v>
      </c>
      <c r="E118" s="284">
        <v>38.1</v>
      </c>
    </row>
    <row r="119" spans="1:5">
      <c r="A119" s="49" t="s">
        <v>26513</v>
      </c>
      <c r="B119" s="3">
        <v>6</v>
      </c>
      <c r="C119" s="2">
        <v>0.7</v>
      </c>
      <c r="D119" s="46">
        <v>43</v>
      </c>
      <c r="E119" s="284">
        <v>52.550000000000004</v>
      </c>
    </row>
    <row r="120" spans="1:5">
      <c r="A120" s="49" t="s">
        <v>418</v>
      </c>
      <c r="B120" s="3">
        <v>6</v>
      </c>
      <c r="C120" s="2">
        <v>0.7</v>
      </c>
      <c r="D120" s="46">
        <v>43</v>
      </c>
      <c r="E120" s="284">
        <v>43.650000000000006</v>
      </c>
    </row>
    <row r="121" spans="1:5">
      <c r="A121" s="49" t="s">
        <v>421</v>
      </c>
      <c r="B121" s="3">
        <v>6</v>
      </c>
      <c r="C121" s="2">
        <v>0.7</v>
      </c>
      <c r="D121" s="46">
        <v>43</v>
      </c>
      <c r="E121" s="284">
        <v>54.75</v>
      </c>
    </row>
    <row r="122" spans="1:5">
      <c r="A122" s="49" t="s">
        <v>724</v>
      </c>
      <c r="B122" s="3">
        <v>3</v>
      </c>
      <c r="C122" s="2">
        <v>1.75</v>
      </c>
      <c r="D122" s="46">
        <v>42</v>
      </c>
      <c r="E122" s="284">
        <v>35.950000000000003</v>
      </c>
    </row>
    <row r="123" spans="1:5">
      <c r="A123" s="49" t="s">
        <v>1026</v>
      </c>
      <c r="B123" s="3">
        <v>6</v>
      </c>
      <c r="C123" s="2">
        <v>0.7</v>
      </c>
      <c r="D123" s="46">
        <v>43.3</v>
      </c>
      <c r="E123" s="284">
        <v>23.35</v>
      </c>
    </row>
    <row r="124" spans="1:5">
      <c r="A124" s="49" t="s">
        <v>26403</v>
      </c>
      <c r="B124" s="3">
        <v>6</v>
      </c>
      <c r="C124" s="2">
        <v>0.7</v>
      </c>
      <c r="D124" s="46">
        <v>37.5</v>
      </c>
      <c r="E124" s="284">
        <v>12.350000000000001</v>
      </c>
    </row>
    <row r="125" spans="1:5">
      <c r="A125" s="49" t="s">
        <v>1042</v>
      </c>
      <c r="B125" s="3">
        <v>6</v>
      </c>
      <c r="C125" s="2">
        <v>0.7</v>
      </c>
      <c r="D125" s="46">
        <v>37.5</v>
      </c>
      <c r="E125" s="284">
        <v>12.350000000000001</v>
      </c>
    </row>
    <row r="126" spans="1:5">
      <c r="A126" s="49" t="s">
        <v>1180</v>
      </c>
      <c r="B126" s="3">
        <v>6</v>
      </c>
      <c r="C126" s="2">
        <v>0.7</v>
      </c>
      <c r="D126" s="46">
        <v>43.3</v>
      </c>
      <c r="E126" s="284">
        <v>24.700000000000003</v>
      </c>
    </row>
    <row r="127" spans="1:5">
      <c r="A127" s="49" t="s">
        <v>1305</v>
      </c>
      <c r="B127" s="3">
        <v>144</v>
      </c>
      <c r="C127" s="2">
        <v>0.05</v>
      </c>
      <c r="D127" s="46">
        <v>42.3</v>
      </c>
      <c r="E127" s="284">
        <v>5.45</v>
      </c>
    </row>
    <row r="128" spans="1:5">
      <c r="A128" s="49" t="s">
        <v>26410</v>
      </c>
      <c r="B128" s="3">
        <v>6</v>
      </c>
      <c r="C128" s="2">
        <v>0.7</v>
      </c>
      <c r="D128" s="46">
        <v>60</v>
      </c>
      <c r="E128" s="284">
        <v>18.05</v>
      </c>
    </row>
    <row r="129" spans="1:5">
      <c r="A129" s="49" t="s">
        <v>26265</v>
      </c>
      <c r="B129" s="3">
        <v>6</v>
      </c>
      <c r="C129" s="2">
        <v>0.7</v>
      </c>
      <c r="D129" s="46">
        <v>40</v>
      </c>
      <c r="E129" s="284">
        <v>16.75</v>
      </c>
    </row>
    <row r="130" spans="1:5">
      <c r="A130" s="49" t="s">
        <v>1329</v>
      </c>
      <c r="B130" s="3">
        <v>6</v>
      </c>
      <c r="C130" s="2">
        <v>0.7</v>
      </c>
      <c r="D130" s="46">
        <v>60</v>
      </c>
      <c r="E130" s="284">
        <v>18.900000000000002</v>
      </c>
    </row>
    <row r="131" spans="1:5">
      <c r="A131" s="49" t="s">
        <v>1341</v>
      </c>
      <c r="B131" s="3">
        <v>6</v>
      </c>
      <c r="C131" s="2">
        <v>0.7</v>
      </c>
      <c r="D131" s="46">
        <v>40</v>
      </c>
      <c r="E131" s="284">
        <v>23.05</v>
      </c>
    </row>
    <row r="132" spans="1:5">
      <c r="A132" s="49" t="s">
        <v>1344</v>
      </c>
      <c r="B132" s="3">
        <v>6</v>
      </c>
      <c r="C132" s="2">
        <v>0.7</v>
      </c>
      <c r="D132" s="46">
        <v>40</v>
      </c>
      <c r="E132" s="284">
        <v>15.9</v>
      </c>
    </row>
    <row r="133" spans="1:5">
      <c r="A133" s="49" t="s">
        <v>1352</v>
      </c>
      <c r="B133" s="3">
        <v>6</v>
      </c>
      <c r="C133" s="2">
        <v>0.7</v>
      </c>
      <c r="D133" s="46">
        <v>43</v>
      </c>
      <c r="E133" s="284">
        <v>14.25</v>
      </c>
    </row>
    <row r="134" spans="1:5">
      <c r="A134" s="49" t="s">
        <v>26267</v>
      </c>
      <c r="B134" s="3">
        <v>6</v>
      </c>
      <c r="C134" s="2">
        <v>0.7</v>
      </c>
      <c r="D134" s="46">
        <v>40</v>
      </c>
      <c r="E134" s="284">
        <v>26.35</v>
      </c>
    </row>
    <row r="135" spans="1:5">
      <c r="A135" s="49" t="s">
        <v>1355</v>
      </c>
      <c r="B135" s="3">
        <v>6</v>
      </c>
      <c r="C135" s="2">
        <v>0.7</v>
      </c>
      <c r="D135" s="46">
        <v>45</v>
      </c>
      <c r="E135" s="284">
        <v>15.200000000000001</v>
      </c>
    </row>
    <row r="136" spans="1:5">
      <c r="A136" s="49" t="s">
        <v>1361</v>
      </c>
      <c r="B136" s="3">
        <v>6</v>
      </c>
      <c r="C136" s="2">
        <v>0.7</v>
      </c>
      <c r="D136" s="46">
        <v>40</v>
      </c>
      <c r="E136" s="284">
        <v>25.25</v>
      </c>
    </row>
    <row r="137" spans="1:5">
      <c r="A137" s="49" t="s">
        <v>1370</v>
      </c>
      <c r="B137" s="3">
        <v>6</v>
      </c>
      <c r="C137" s="2">
        <v>0.7</v>
      </c>
      <c r="D137" s="46">
        <v>42</v>
      </c>
      <c r="E137" s="284">
        <v>23.55</v>
      </c>
    </row>
    <row r="138" spans="1:5">
      <c r="A138" s="49" t="s">
        <v>1522</v>
      </c>
      <c r="B138" s="3">
        <v>6</v>
      </c>
      <c r="C138" s="2">
        <v>0.7</v>
      </c>
      <c r="D138" s="46">
        <v>37.5</v>
      </c>
      <c r="E138" s="284">
        <v>16.100000000000001</v>
      </c>
    </row>
    <row r="139" spans="1:5">
      <c r="A139" s="49" t="s">
        <v>1525</v>
      </c>
      <c r="B139" s="3">
        <v>6</v>
      </c>
      <c r="C139" s="2">
        <v>0.7</v>
      </c>
      <c r="D139" s="46">
        <v>37.5</v>
      </c>
      <c r="E139" s="284">
        <v>17.350000000000001</v>
      </c>
    </row>
    <row r="140" spans="1:5">
      <c r="A140" s="49" t="s">
        <v>1528</v>
      </c>
      <c r="B140" s="3">
        <v>6</v>
      </c>
      <c r="C140" s="2">
        <v>0.7</v>
      </c>
      <c r="D140" s="46">
        <v>37.5</v>
      </c>
      <c r="E140" s="284">
        <v>12.05</v>
      </c>
    </row>
    <row r="141" spans="1:5">
      <c r="A141" s="49" t="s">
        <v>1531</v>
      </c>
      <c r="B141" s="3">
        <v>6</v>
      </c>
      <c r="C141" s="2">
        <v>1</v>
      </c>
      <c r="D141" s="46">
        <v>40</v>
      </c>
      <c r="E141" s="284">
        <v>18.95</v>
      </c>
    </row>
    <row r="142" spans="1:5">
      <c r="A142" s="49" t="s">
        <v>1576</v>
      </c>
      <c r="B142" s="3">
        <v>6</v>
      </c>
      <c r="C142" s="2">
        <v>0.7</v>
      </c>
      <c r="D142" s="46">
        <v>40</v>
      </c>
      <c r="E142" s="284">
        <v>15.350000000000001</v>
      </c>
    </row>
    <row r="143" spans="1:5">
      <c r="A143" s="49" t="s">
        <v>1665</v>
      </c>
      <c r="B143" s="3">
        <v>6</v>
      </c>
      <c r="C143" s="2">
        <v>0.7</v>
      </c>
      <c r="D143" s="46">
        <v>40</v>
      </c>
      <c r="E143" s="284">
        <v>18.850000000000001</v>
      </c>
    </row>
    <row r="144" spans="1:5">
      <c r="A144" s="49" t="s">
        <v>26269</v>
      </c>
      <c r="B144" s="3">
        <v>6</v>
      </c>
      <c r="C144" s="2">
        <v>0.7</v>
      </c>
      <c r="D144" s="46">
        <v>40</v>
      </c>
      <c r="E144" s="284">
        <v>14.8</v>
      </c>
    </row>
    <row r="145" spans="1:5">
      <c r="A145" s="49" t="s">
        <v>1718</v>
      </c>
      <c r="B145" s="3">
        <v>6</v>
      </c>
      <c r="C145" s="2">
        <v>0.7</v>
      </c>
      <c r="D145" s="46">
        <v>40</v>
      </c>
      <c r="E145" s="284">
        <v>13.700000000000001</v>
      </c>
    </row>
    <row r="146" spans="1:5">
      <c r="A146" s="49" t="s">
        <v>1721</v>
      </c>
      <c r="B146" s="3">
        <v>6</v>
      </c>
      <c r="C146" s="2">
        <v>0.7</v>
      </c>
      <c r="D146" s="46">
        <v>57</v>
      </c>
      <c r="E146" s="284">
        <v>15.600000000000001</v>
      </c>
    </row>
    <row r="147" spans="1:5">
      <c r="A147" s="49" t="s">
        <v>1724</v>
      </c>
      <c r="B147" s="3">
        <v>6</v>
      </c>
      <c r="C147" s="2">
        <v>1</v>
      </c>
      <c r="D147" s="46">
        <v>40</v>
      </c>
      <c r="E147" s="284">
        <v>23.85</v>
      </c>
    </row>
    <row r="148" spans="1:5">
      <c r="A148" s="49" t="s">
        <v>1729</v>
      </c>
      <c r="B148" s="3">
        <v>6</v>
      </c>
      <c r="C148" s="2">
        <v>0.7</v>
      </c>
      <c r="D148" s="46">
        <v>40</v>
      </c>
      <c r="E148" s="284">
        <v>21.950000000000003</v>
      </c>
    </row>
    <row r="149" spans="1:5">
      <c r="A149" s="49" t="s">
        <v>1732</v>
      </c>
      <c r="B149" s="3">
        <v>6</v>
      </c>
      <c r="C149" s="2">
        <v>0.7</v>
      </c>
      <c r="D149" s="46">
        <v>40</v>
      </c>
      <c r="E149" s="284">
        <v>22.35</v>
      </c>
    </row>
    <row r="150" spans="1:5">
      <c r="A150" s="49" t="s">
        <v>1735</v>
      </c>
      <c r="B150" s="3">
        <v>6</v>
      </c>
      <c r="C150" s="2">
        <v>0.7</v>
      </c>
      <c r="D150" s="46">
        <v>40</v>
      </c>
      <c r="E150" s="284">
        <v>11.25</v>
      </c>
    </row>
    <row r="151" spans="1:5">
      <c r="A151" s="49" t="s">
        <v>1738</v>
      </c>
      <c r="B151" s="3">
        <v>6</v>
      </c>
      <c r="C151" s="2">
        <v>0.7</v>
      </c>
      <c r="D151" s="46">
        <v>40</v>
      </c>
      <c r="E151" s="284">
        <v>28.55</v>
      </c>
    </row>
    <row r="152" spans="1:5">
      <c r="A152" s="49" t="s">
        <v>1791</v>
      </c>
      <c r="B152" s="3">
        <v>6</v>
      </c>
      <c r="C152" s="2">
        <v>0.7</v>
      </c>
      <c r="D152" s="46">
        <v>40</v>
      </c>
      <c r="E152" s="284">
        <v>22.450000000000003</v>
      </c>
    </row>
    <row r="153" spans="1:5">
      <c r="A153" s="49" t="s">
        <v>1797</v>
      </c>
      <c r="B153" s="3">
        <v>6</v>
      </c>
      <c r="C153" s="2">
        <v>0.7</v>
      </c>
      <c r="D153" s="46">
        <v>40</v>
      </c>
      <c r="E153" s="284">
        <v>22.450000000000003</v>
      </c>
    </row>
    <row r="154" spans="1:5">
      <c r="A154" s="49" t="s">
        <v>1823</v>
      </c>
      <c r="B154" s="3">
        <v>6</v>
      </c>
      <c r="C154" s="2">
        <v>1</v>
      </c>
      <c r="D154" s="46">
        <v>40</v>
      </c>
      <c r="E154" s="284">
        <v>18.100000000000001</v>
      </c>
    </row>
    <row r="155" spans="1:5">
      <c r="A155" s="49" t="s">
        <v>2030</v>
      </c>
      <c r="B155" s="3">
        <v>6</v>
      </c>
      <c r="C155" s="2">
        <v>0.7</v>
      </c>
      <c r="D155" s="46">
        <v>40</v>
      </c>
      <c r="E155" s="284">
        <v>19.75</v>
      </c>
    </row>
    <row r="156" spans="1:5">
      <c r="A156" s="49" t="s">
        <v>2034</v>
      </c>
      <c r="B156" s="3">
        <v>6</v>
      </c>
      <c r="C156" s="2">
        <v>0.7</v>
      </c>
      <c r="D156" s="46">
        <v>40</v>
      </c>
      <c r="E156" s="284">
        <v>20.05</v>
      </c>
    </row>
    <row r="157" spans="1:5">
      <c r="A157" s="49" t="s">
        <v>2067</v>
      </c>
      <c r="B157" s="3">
        <v>6</v>
      </c>
      <c r="C157" s="2">
        <v>0.7</v>
      </c>
      <c r="D157" s="46">
        <v>41.8</v>
      </c>
      <c r="E157" s="284">
        <v>17.7</v>
      </c>
    </row>
    <row r="158" spans="1:5">
      <c r="A158" s="49" t="s">
        <v>2209</v>
      </c>
      <c r="B158" s="3">
        <v>6</v>
      </c>
      <c r="C158" s="2">
        <v>0.7</v>
      </c>
      <c r="D158" s="46">
        <v>48.2</v>
      </c>
      <c r="E158" s="284">
        <v>27.5</v>
      </c>
    </row>
    <row r="159" spans="1:5">
      <c r="A159" s="49" t="s">
        <v>2473</v>
      </c>
      <c r="B159" s="3">
        <v>6</v>
      </c>
      <c r="C159" s="2">
        <v>0.7</v>
      </c>
      <c r="D159" s="46">
        <v>44</v>
      </c>
      <c r="E159" s="284">
        <v>17.850000000000001</v>
      </c>
    </row>
    <row r="160" spans="1:5">
      <c r="A160" s="49" t="s">
        <v>2476</v>
      </c>
      <c r="B160" s="3">
        <v>6</v>
      </c>
      <c r="C160" s="2">
        <v>0.7</v>
      </c>
      <c r="D160" s="46">
        <v>41.5</v>
      </c>
      <c r="E160" s="284">
        <v>20.400000000000002</v>
      </c>
    </row>
    <row r="161" spans="1:5">
      <c r="A161" s="49" t="s">
        <v>2479</v>
      </c>
      <c r="B161" s="3">
        <v>6</v>
      </c>
      <c r="C161" s="2">
        <v>0.5</v>
      </c>
      <c r="D161" s="46">
        <v>46</v>
      </c>
      <c r="E161" s="284">
        <v>19.700000000000003</v>
      </c>
    </row>
    <row r="162" spans="1:5">
      <c r="A162" s="49" t="s">
        <v>2687</v>
      </c>
      <c r="B162" s="3">
        <v>6</v>
      </c>
      <c r="C162" s="2">
        <v>0.5</v>
      </c>
      <c r="D162" s="46">
        <v>42</v>
      </c>
      <c r="E162" s="284">
        <v>28.85</v>
      </c>
    </row>
    <row r="163" spans="1:5">
      <c r="A163" s="49" t="s">
        <v>2690</v>
      </c>
      <c r="B163" s="3">
        <v>6</v>
      </c>
      <c r="C163" s="2">
        <v>0.5</v>
      </c>
      <c r="D163" s="46">
        <v>40</v>
      </c>
      <c r="E163" s="284">
        <v>31.8</v>
      </c>
    </row>
    <row r="164" spans="1:5">
      <c r="A164" s="49" t="s">
        <v>2696</v>
      </c>
      <c r="B164" s="3">
        <v>6</v>
      </c>
      <c r="C164" s="2">
        <v>0.5</v>
      </c>
      <c r="D164" s="46">
        <v>41</v>
      </c>
      <c r="E164" s="284">
        <v>31.85</v>
      </c>
    </row>
    <row r="165" spans="1:5">
      <c r="A165" s="49" t="s">
        <v>2699</v>
      </c>
      <c r="B165" s="3">
        <v>6</v>
      </c>
      <c r="C165" s="2">
        <v>0.5</v>
      </c>
      <c r="D165" s="46">
        <v>40</v>
      </c>
      <c r="E165" s="284">
        <v>28.75</v>
      </c>
    </row>
    <row r="166" spans="1:5">
      <c r="A166" s="49" t="s">
        <v>26418</v>
      </c>
      <c r="B166" s="3">
        <v>6</v>
      </c>
      <c r="C166" s="2">
        <v>0.7</v>
      </c>
      <c r="D166" s="46">
        <v>44.3</v>
      </c>
      <c r="E166" s="284">
        <v>21.700000000000003</v>
      </c>
    </row>
    <row r="167" spans="1:5">
      <c r="A167" s="49" t="s">
        <v>2785</v>
      </c>
      <c r="B167" s="3">
        <v>6</v>
      </c>
      <c r="C167" s="2">
        <v>0.7</v>
      </c>
      <c r="D167" s="46">
        <v>43</v>
      </c>
      <c r="E167" s="284">
        <v>15.9</v>
      </c>
    </row>
    <row r="168" spans="1:5">
      <c r="A168" s="49" t="s">
        <v>2788</v>
      </c>
      <c r="B168" s="3">
        <v>6</v>
      </c>
      <c r="C168" s="2">
        <v>0.7</v>
      </c>
      <c r="D168" s="46">
        <v>47</v>
      </c>
      <c r="E168" s="284">
        <v>22</v>
      </c>
    </row>
    <row r="169" spans="1:5">
      <c r="A169" s="49" t="s">
        <v>2817</v>
      </c>
      <c r="B169" s="3">
        <v>6</v>
      </c>
      <c r="C169" s="2">
        <v>0.7</v>
      </c>
      <c r="D169" s="46">
        <v>37.5</v>
      </c>
      <c r="E169" s="284">
        <v>28.900000000000002</v>
      </c>
    </row>
    <row r="170" spans="1:5">
      <c r="A170" s="49" t="s">
        <v>2877</v>
      </c>
      <c r="B170" s="3">
        <v>6</v>
      </c>
      <c r="C170" s="2">
        <v>0.7</v>
      </c>
      <c r="D170" s="46">
        <v>41.8</v>
      </c>
      <c r="E170" s="284">
        <v>15.05</v>
      </c>
    </row>
    <row r="171" spans="1:5">
      <c r="A171" s="49" t="s">
        <v>26273</v>
      </c>
      <c r="B171" s="3">
        <v>6</v>
      </c>
      <c r="C171" s="2">
        <v>0.7</v>
      </c>
      <c r="D171" s="46">
        <v>40</v>
      </c>
      <c r="E171" s="284">
        <v>15.9</v>
      </c>
    </row>
    <row r="172" spans="1:5">
      <c r="A172" s="49" t="s">
        <v>26421</v>
      </c>
      <c r="B172" s="3">
        <v>6</v>
      </c>
      <c r="C172" s="2">
        <v>0.7</v>
      </c>
      <c r="D172" s="46">
        <v>47</v>
      </c>
      <c r="E172" s="284">
        <v>27.400000000000002</v>
      </c>
    </row>
    <row r="173" spans="1:5">
      <c r="A173" s="49" t="s">
        <v>26422</v>
      </c>
      <c r="B173" s="3">
        <v>6</v>
      </c>
      <c r="C173" s="2">
        <v>0.7</v>
      </c>
      <c r="D173" s="46">
        <v>45</v>
      </c>
      <c r="E173" s="284">
        <v>23.450000000000003</v>
      </c>
    </row>
    <row r="174" spans="1:5">
      <c r="A174" s="49" t="s">
        <v>3400</v>
      </c>
      <c r="B174" s="3">
        <v>6</v>
      </c>
      <c r="C174" s="2">
        <v>0.5</v>
      </c>
      <c r="D174" s="46">
        <v>43</v>
      </c>
      <c r="E174" s="284">
        <v>23.450000000000003</v>
      </c>
    </row>
    <row r="175" spans="1:5">
      <c r="A175" s="49" t="s">
        <v>3406</v>
      </c>
      <c r="B175" s="3">
        <v>6</v>
      </c>
      <c r="C175" s="2">
        <v>0.7</v>
      </c>
      <c r="D175" s="46">
        <v>43</v>
      </c>
      <c r="E175" s="284">
        <v>25.200000000000003</v>
      </c>
    </row>
    <row r="176" spans="1:5">
      <c r="A176" s="49" t="s">
        <v>3415</v>
      </c>
      <c r="B176" s="3">
        <v>6</v>
      </c>
      <c r="C176" s="2">
        <v>0.7</v>
      </c>
      <c r="D176" s="46">
        <v>43</v>
      </c>
      <c r="E176" s="284">
        <v>22.700000000000003</v>
      </c>
    </row>
    <row r="177" spans="1:5">
      <c r="A177" s="49" t="s">
        <v>3418</v>
      </c>
      <c r="B177" s="3">
        <v>6</v>
      </c>
      <c r="C177" s="2">
        <v>0.7</v>
      </c>
      <c r="D177" s="46">
        <v>43</v>
      </c>
      <c r="E177" s="284">
        <v>25.200000000000003</v>
      </c>
    </row>
    <row r="178" spans="1:5">
      <c r="A178" s="49" t="s">
        <v>26426</v>
      </c>
      <c r="B178" s="3">
        <v>6</v>
      </c>
      <c r="C178" s="2">
        <v>0.7</v>
      </c>
      <c r="D178" s="46">
        <v>40.1</v>
      </c>
      <c r="E178" s="284">
        <v>27.75</v>
      </c>
    </row>
    <row r="179" spans="1:5">
      <c r="A179" s="49" t="s">
        <v>3464</v>
      </c>
      <c r="B179" s="3">
        <v>6</v>
      </c>
      <c r="C179" s="2">
        <v>1</v>
      </c>
      <c r="D179" s="46">
        <v>37.5</v>
      </c>
      <c r="E179" s="284">
        <v>8.15</v>
      </c>
    </row>
    <row r="180" spans="1:5">
      <c r="A180" s="49" t="s">
        <v>26429</v>
      </c>
      <c r="B180" s="3">
        <v>6</v>
      </c>
      <c r="C180" s="2">
        <v>0.7</v>
      </c>
      <c r="D180" s="46">
        <v>42</v>
      </c>
      <c r="E180" s="284">
        <v>14.450000000000001</v>
      </c>
    </row>
    <row r="181" spans="1:5">
      <c r="A181" s="49" t="s">
        <v>3467</v>
      </c>
      <c r="B181" s="3">
        <v>6</v>
      </c>
      <c r="C181" s="2">
        <v>0.7</v>
      </c>
      <c r="D181" s="46">
        <v>40</v>
      </c>
      <c r="E181" s="284">
        <v>17.55</v>
      </c>
    </row>
    <row r="182" spans="1:5">
      <c r="A182" s="49" t="s">
        <v>26277</v>
      </c>
      <c r="B182" s="3">
        <v>6</v>
      </c>
      <c r="C182" s="2">
        <v>0.7</v>
      </c>
      <c r="D182" s="46">
        <v>40</v>
      </c>
      <c r="E182" s="284">
        <v>14.8</v>
      </c>
    </row>
    <row r="183" spans="1:5">
      <c r="A183" s="49" t="s">
        <v>3470</v>
      </c>
      <c r="B183" s="3">
        <v>6</v>
      </c>
      <c r="C183" s="2">
        <v>0.7</v>
      </c>
      <c r="D183" s="46">
        <v>43</v>
      </c>
      <c r="E183" s="284">
        <v>16.95</v>
      </c>
    </row>
    <row r="184" spans="1:5">
      <c r="A184" s="49" t="s">
        <v>3476</v>
      </c>
      <c r="B184" s="3">
        <v>6</v>
      </c>
      <c r="C184" s="2">
        <v>0.5</v>
      </c>
      <c r="D184" s="46">
        <v>20</v>
      </c>
      <c r="E184" s="284">
        <v>14.4</v>
      </c>
    </row>
    <row r="185" spans="1:5">
      <c r="A185" s="49" t="s">
        <v>3479</v>
      </c>
      <c r="B185" s="3">
        <v>6</v>
      </c>
      <c r="C185" s="2">
        <v>0.5</v>
      </c>
      <c r="D185" s="46">
        <v>20</v>
      </c>
      <c r="E185" s="284">
        <v>13.3</v>
      </c>
    </row>
    <row r="186" spans="1:5">
      <c r="A186" s="49" t="s">
        <v>3482</v>
      </c>
      <c r="B186" s="3">
        <v>6</v>
      </c>
      <c r="C186" s="2">
        <v>0.7</v>
      </c>
      <c r="D186" s="46">
        <v>43</v>
      </c>
      <c r="E186" s="284">
        <v>23.3</v>
      </c>
    </row>
    <row r="187" spans="1:5">
      <c r="A187" s="49" t="s">
        <v>3559</v>
      </c>
      <c r="B187" s="3">
        <v>6</v>
      </c>
      <c r="C187" s="2">
        <v>0.7</v>
      </c>
      <c r="D187" s="46">
        <v>42</v>
      </c>
      <c r="E187" s="284">
        <v>24.05</v>
      </c>
    </row>
    <row r="188" spans="1:5">
      <c r="A188" s="49" t="s">
        <v>3562</v>
      </c>
      <c r="B188" s="3">
        <v>6</v>
      </c>
      <c r="C188" s="2">
        <v>0.5</v>
      </c>
      <c r="D188" s="46">
        <v>42</v>
      </c>
      <c r="E188" s="284">
        <v>18.95</v>
      </c>
    </row>
    <row r="189" spans="1:5">
      <c r="A189" s="49" t="s">
        <v>3565</v>
      </c>
      <c r="B189" s="3">
        <v>6</v>
      </c>
      <c r="C189" s="2">
        <v>0.5</v>
      </c>
      <c r="D189" s="46">
        <v>42</v>
      </c>
      <c r="E189" s="284">
        <v>21.150000000000002</v>
      </c>
    </row>
    <row r="190" spans="1:5">
      <c r="A190" s="49" t="s">
        <v>3605</v>
      </c>
      <c r="B190" s="3">
        <v>6</v>
      </c>
      <c r="C190" s="2">
        <v>0.7</v>
      </c>
      <c r="D190" s="46">
        <v>43</v>
      </c>
      <c r="E190" s="284">
        <v>25.5</v>
      </c>
    </row>
    <row r="191" spans="1:5">
      <c r="A191" s="49" t="s">
        <v>3608</v>
      </c>
      <c r="B191" s="3">
        <v>6</v>
      </c>
      <c r="C191" s="2">
        <v>0.7</v>
      </c>
      <c r="D191" s="46">
        <v>43</v>
      </c>
      <c r="E191" s="284">
        <v>25.5</v>
      </c>
    </row>
    <row r="192" spans="1:5">
      <c r="A192" s="49" t="s">
        <v>3611</v>
      </c>
      <c r="B192" s="3">
        <v>6</v>
      </c>
      <c r="C192" s="2">
        <v>0.7</v>
      </c>
      <c r="D192" s="46">
        <v>43</v>
      </c>
      <c r="E192" s="284">
        <v>25.5</v>
      </c>
    </row>
    <row r="193" spans="1:5">
      <c r="A193" s="49" t="s">
        <v>3664</v>
      </c>
      <c r="B193" s="3">
        <v>6</v>
      </c>
      <c r="C193" s="2">
        <v>0.7</v>
      </c>
      <c r="D193" s="46">
        <v>40.200000000000003</v>
      </c>
      <c r="E193" s="284">
        <v>40.700000000000003</v>
      </c>
    </row>
    <row r="194" spans="1:5">
      <c r="A194" s="49" t="s">
        <v>3670</v>
      </c>
      <c r="B194" s="3">
        <v>6</v>
      </c>
      <c r="C194" s="2">
        <v>0.7</v>
      </c>
      <c r="D194" s="46">
        <v>40.6</v>
      </c>
      <c r="E194" s="284">
        <v>40.700000000000003</v>
      </c>
    </row>
    <row r="195" spans="1:5">
      <c r="A195" s="49" t="s">
        <v>26371</v>
      </c>
      <c r="B195" s="3">
        <v>6</v>
      </c>
      <c r="C195" s="2">
        <v>0.5</v>
      </c>
      <c r="D195" s="46">
        <v>66.599999999999994</v>
      </c>
      <c r="E195" s="284">
        <v>35.75</v>
      </c>
    </row>
    <row r="196" spans="1:5">
      <c r="A196" s="49" t="s">
        <v>3814</v>
      </c>
      <c r="B196" s="3">
        <v>6</v>
      </c>
      <c r="C196" s="2">
        <v>0.5</v>
      </c>
      <c r="D196" s="46">
        <v>46</v>
      </c>
      <c r="E196" s="284">
        <v>17.5</v>
      </c>
    </row>
    <row r="197" spans="1:5">
      <c r="A197" s="49" t="s">
        <v>3883</v>
      </c>
      <c r="B197" s="3">
        <v>6</v>
      </c>
      <c r="C197" s="2">
        <v>1</v>
      </c>
      <c r="D197" s="46">
        <v>47</v>
      </c>
      <c r="E197" s="284">
        <v>12.55</v>
      </c>
    </row>
    <row r="198" spans="1:5">
      <c r="A198" s="49" t="s">
        <v>3902</v>
      </c>
      <c r="B198" s="3">
        <v>6</v>
      </c>
      <c r="C198" s="2">
        <v>0.7</v>
      </c>
      <c r="D198" s="46">
        <v>40</v>
      </c>
      <c r="E198" s="284">
        <v>13.950000000000001</v>
      </c>
    </row>
    <row r="199" spans="1:5">
      <c r="A199" s="49" t="s">
        <v>3972</v>
      </c>
      <c r="B199" s="3">
        <v>6</v>
      </c>
      <c r="C199" s="2">
        <v>0.7</v>
      </c>
      <c r="D199" s="46">
        <v>45</v>
      </c>
      <c r="E199" s="284">
        <v>22.75</v>
      </c>
    </row>
    <row r="200" spans="1:5">
      <c r="A200" s="49" t="s">
        <v>3984</v>
      </c>
      <c r="B200" s="3">
        <v>6</v>
      </c>
      <c r="C200" s="2">
        <v>0.7</v>
      </c>
      <c r="D200" s="46">
        <v>37.799999999999997</v>
      </c>
      <c r="E200" s="284">
        <v>25.35</v>
      </c>
    </row>
    <row r="201" spans="1:5">
      <c r="A201" s="49" t="s">
        <v>26435</v>
      </c>
      <c r="B201" s="3">
        <v>6</v>
      </c>
      <c r="C201" s="2">
        <v>0.7</v>
      </c>
      <c r="D201" s="46">
        <v>58.8</v>
      </c>
      <c r="E201" s="284">
        <v>30.6</v>
      </c>
    </row>
    <row r="202" spans="1:5">
      <c r="A202" s="49" t="s">
        <v>3987</v>
      </c>
      <c r="B202" s="3">
        <v>6</v>
      </c>
      <c r="C202" s="2">
        <v>0.7</v>
      </c>
      <c r="D202" s="46">
        <v>41.8</v>
      </c>
      <c r="E202" s="284">
        <v>25.400000000000002</v>
      </c>
    </row>
    <row r="203" spans="1:5">
      <c r="A203" s="49" t="s">
        <v>26372</v>
      </c>
      <c r="B203" s="3">
        <v>6</v>
      </c>
      <c r="C203" s="2">
        <v>0.5</v>
      </c>
      <c r="D203" s="46">
        <v>43.8</v>
      </c>
      <c r="E203" s="284">
        <v>26.200000000000003</v>
      </c>
    </row>
    <row r="204" spans="1:5">
      <c r="A204" s="49" t="s">
        <v>4060</v>
      </c>
      <c r="B204" s="3">
        <v>6</v>
      </c>
      <c r="C204" s="2">
        <v>0.7</v>
      </c>
      <c r="D204" s="46">
        <v>40</v>
      </c>
      <c r="E204" s="284">
        <v>19.700000000000003</v>
      </c>
    </row>
    <row r="205" spans="1:5">
      <c r="A205" s="49" t="s">
        <v>4091</v>
      </c>
      <c r="B205" s="3">
        <v>6</v>
      </c>
      <c r="C205" s="2">
        <v>0.7</v>
      </c>
      <c r="D205" s="46">
        <v>45</v>
      </c>
      <c r="E205" s="284">
        <v>26.75</v>
      </c>
    </row>
    <row r="206" spans="1:5">
      <c r="A206" s="49" t="s">
        <v>4100</v>
      </c>
      <c r="B206" s="3">
        <v>6</v>
      </c>
      <c r="C206" s="2">
        <v>0.7</v>
      </c>
      <c r="D206" s="46">
        <v>44</v>
      </c>
      <c r="E206" s="284">
        <v>22</v>
      </c>
    </row>
    <row r="207" spans="1:5">
      <c r="A207" s="49" t="s">
        <v>4103</v>
      </c>
      <c r="B207" s="3">
        <v>6</v>
      </c>
      <c r="C207" s="2">
        <v>0.7</v>
      </c>
      <c r="D207" s="46">
        <v>44</v>
      </c>
      <c r="E207" s="284">
        <v>22.75</v>
      </c>
    </row>
    <row r="208" spans="1:5">
      <c r="A208" s="49" t="s">
        <v>4109</v>
      </c>
      <c r="B208" s="3">
        <v>6</v>
      </c>
      <c r="C208" s="2">
        <v>0.7</v>
      </c>
      <c r="D208" s="46">
        <v>44</v>
      </c>
      <c r="E208" s="284">
        <v>19.3</v>
      </c>
    </row>
    <row r="209" spans="1:5">
      <c r="A209" s="49" t="s">
        <v>4123</v>
      </c>
      <c r="B209" s="3">
        <v>6</v>
      </c>
      <c r="C209" s="2">
        <v>0.7</v>
      </c>
      <c r="D209" s="46">
        <v>42</v>
      </c>
      <c r="E209" s="284">
        <v>20.100000000000001</v>
      </c>
    </row>
    <row r="210" spans="1:5">
      <c r="A210" s="49" t="s">
        <v>4126</v>
      </c>
      <c r="B210" s="3">
        <v>6</v>
      </c>
      <c r="C210" s="2">
        <v>0.7</v>
      </c>
      <c r="D210" s="46">
        <v>38.5</v>
      </c>
      <c r="E210" s="284">
        <v>20.150000000000002</v>
      </c>
    </row>
    <row r="211" spans="1:5">
      <c r="A211" s="49" t="s">
        <v>4129</v>
      </c>
      <c r="B211" s="3">
        <v>6</v>
      </c>
      <c r="C211" s="2">
        <v>0.7</v>
      </c>
      <c r="D211" s="46">
        <v>40</v>
      </c>
      <c r="E211" s="284">
        <v>12.100000000000001</v>
      </c>
    </row>
    <row r="212" spans="1:5">
      <c r="A212" s="49" t="s">
        <v>4132</v>
      </c>
      <c r="B212" s="3">
        <v>6</v>
      </c>
      <c r="C212" s="2">
        <v>0.7</v>
      </c>
      <c r="D212" s="46">
        <v>40</v>
      </c>
      <c r="E212" s="284">
        <v>12.55</v>
      </c>
    </row>
    <row r="213" spans="1:5">
      <c r="A213" s="49" t="s">
        <v>4135</v>
      </c>
      <c r="B213" s="3">
        <v>6</v>
      </c>
      <c r="C213" s="2">
        <v>0.7</v>
      </c>
      <c r="D213" s="46">
        <v>40</v>
      </c>
      <c r="E213" s="284">
        <v>11.8</v>
      </c>
    </row>
    <row r="214" spans="1:5">
      <c r="A214" s="49" t="s">
        <v>4138</v>
      </c>
      <c r="B214" s="3">
        <v>6</v>
      </c>
      <c r="C214" s="2">
        <v>0.7</v>
      </c>
      <c r="D214" s="46">
        <v>47</v>
      </c>
      <c r="E214" s="284">
        <v>13.450000000000001</v>
      </c>
    </row>
    <row r="215" spans="1:5">
      <c r="A215" s="49" t="s">
        <v>4141</v>
      </c>
      <c r="B215" s="3">
        <v>6</v>
      </c>
      <c r="C215" s="2">
        <v>0.7</v>
      </c>
      <c r="D215" s="46">
        <v>40</v>
      </c>
      <c r="E215" s="284">
        <v>12.05</v>
      </c>
    </row>
    <row r="216" spans="1:5">
      <c r="A216" s="49" t="s">
        <v>4144</v>
      </c>
      <c r="B216" s="3">
        <v>6</v>
      </c>
      <c r="C216" s="2">
        <v>0.7</v>
      </c>
      <c r="D216" s="46">
        <v>40</v>
      </c>
      <c r="E216" s="284">
        <v>12.9</v>
      </c>
    </row>
    <row r="217" spans="1:5">
      <c r="A217" s="49" t="s">
        <v>4150</v>
      </c>
      <c r="B217" s="3">
        <v>6</v>
      </c>
      <c r="C217" s="2">
        <v>0.7</v>
      </c>
      <c r="D217" s="46">
        <v>28</v>
      </c>
      <c r="E217" s="284">
        <v>12.600000000000001</v>
      </c>
    </row>
    <row r="218" spans="1:5">
      <c r="A218" s="49" t="s">
        <v>4153</v>
      </c>
      <c r="B218" s="3">
        <v>6</v>
      </c>
      <c r="C218" s="2">
        <v>0.7</v>
      </c>
      <c r="D218" s="46">
        <v>40</v>
      </c>
      <c r="E218" s="284">
        <v>12.05</v>
      </c>
    </row>
    <row r="219" spans="1:5">
      <c r="A219" s="49" t="s">
        <v>4156</v>
      </c>
      <c r="B219" s="3">
        <v>6</v>
      </c>
      <c r="C219" s="2">
        <v>0.7</v>
      </c>
      <c r="D219" s="46">
        <v>40</v>
      </c>
      <c r="E219" s="284">
        <v>12.100000000000001</v>
      </c>
    </row>
    <row r="220" spans="1:5">
      <c r="A220" s="49" t="s">
        <v>4159</v>
      </c>
      <c r="B220" s="3">
        <v>6</v>
      </c>
      <c r="C220" s="2">
        <v>0.7</v>
      </c>
      <c r="D220" s="46">
        <v>40</v>
      </c>
      <c r="E220" s="284">
        <v>12.100000000000001</v>
      </c>
    </row>
    <row r="221" spans="1:5">
      <c r="A221" s="49" t="s">
        <v>4169</v>
      </c>
      <c r="B221" s="3">
        <v>3</v>
      </c>
      <c r="C221" s="2">
        <v>1.75</v>
      </c>
      <c r="D221" s="46">
        <v>42.7</v>
      </c>
      <c r="E221" s="284">
        <v>61.95</v>
      </c>
    </row>
    <row r="222" spans="1:5">
      <c r="A222" s="49" t="s">
        <v>4172</v>
      </c>
      <c r="B222" s="3">
        <v>6</v>
      </c>
      <c r="C222" s="2">
        <v>1</v>
      </c>
      <c r="D222" s="46">
        <v>42.7</v>
      </c>
      <c r="E222" s="284">
        <v>32.450000000000003</v>
      </c>
    </row>
    <row r="223" spans="1:5">
      <c r="A223" s="49" t="s">
        <v>4177</v>
      </c>
      <c r="B223" s="3">
        <v>6</v>
      </c>
      <c r="C223" s="2">
        <v>0.7</v>
      </c>
      <c r="D223" s="46">
        <v>43.5</v>
      </c>
      <c r="E223" s="284">
        <v>20.05</v>
      </c>
    </row>
    <row r="224" spans="1:5">
      <c r="A224" s="49" t="s">
        <v>4182</v>
      </c>
      <c r="B224" s="3">
        <v>120</v>
      </c>
      <c r="C224" s="2">
        <v>0.05</v>
      </c>
      <c r="D224" s="46">
        <v>43</v>
      </c>
      <c r="E224" s="284">
        <v>3.8000000000000003</v>
      </c>
    </row>
    <row r="225" spans="1:5">
      <c r="A225" s="49" t="s">
        <v>19205</v>
      </c>
      <c r="B225" s="3">
        <v>6</v>
      </c>
      <c r="C225" s="2">
        <v>0.7</v>
      </c>
      <c r="D225" s="46">
        <v>43</v>
      </c>
      <c r="E225" s="284">
        <v>17.7</v>
      </c>
    </row>
    <row r="226" spans="1:5">
      <c r="A226" s="49" t="s">
        <v>4187</v>
      </c>
      <c r="B226" s="3">
        <v>120</v>
      </c>
      <c r="C226" s="2">
        <v>0.05</v>
      </c>
      <c r="D226" s="46">
        <v>43</v>
      </c>
      <c r="E226" s="284">
        <v>3.8000000000000003</v>
      </c>
    </row>
    <row r="227" spans="1:5">
      <c r="A227" s="49" t="s">
        <v>4190</v>
      </c>
      <c r="B227" s="3">
        <v>6</v>
      </c>
      <c r="C227" s="2">
        <v>0.7</v>
      </c>
      <c r="D227" s="46">
        <v>43</v>
      </c>
      <c r="E227" s="284">
        <v>17.7</v>
      </c>
    </row>
    <row r="228" spans="1:5">
      <c r="A228" s="49" t="s">
        <v>4193</v>
      </c>
      <c r="B228" s="3">
        <v>6</v>
      </c>
      <c r="C228" s="2">
        <v>0.7</v>
      </c>
      <c r="D228" s="46">
        <v>43</v>
      </c>
      <c r="E228" s="284">
        <v>17.7</v>
      </c>
    </row>
    <row r="229" spans="1:5">
      <c r="A229" s="49" t="s">
        <v>4196</v>
      </c>
      <c r="B229" s="3">
        <v>120</v>
      </c>
      <c r="C229" s="2">
        <v>0.05</v>
      </c>
      <c r="D229" s="46">
        <v>43</v>
      </c>
      <c r="E229" s="284">
        <v>3.8000000000000003</v>
      </c>
    </row>
    <row r="230" spans="1:5">
      <c r="A230" s="49" t="s">
        <v>4199</v>
      </c>
      <c r="B230" s="3">
        <v>120</v>
      </c>
      <c r="C230" s="2">
        <v>0.05</v>
      </c>
      <c r="D230" s="46">
        <v>43</v>
      </c>
      <c r="E230" s="284">
        <v>3.8000000000000003</v>
      </c>
    </row>
    <row r="231" spans="1:5">
      <c r="A231" s="49" t="s">
        <v>19206</v>
      </c>
      <c r="B231" s="3">
        <v>6</v>
      </c>
      <c r="C231" s="2">
        <v>0.7</v>
      </c>
      <c r="D231" s="46">
        <v>43</v>
      </c>
      <c r="E231" s="284">
        <v>17.7</v>
      </c>
    </row>
    <row r="232" spans="1:5">
      <c r="A232" s="49" t="s">
        <v>26436</v>
      </c>
      <c r="B232" s="3">
        <v>6</v>
      </c>
      <c r="C232" s="2">
        <v>0.7</v>
      </c>
      <c r="D232" s="46">
        <v>42.3</v>
      </c>
      <c r="E232" s="284">
        <v>24.35</v>
      </c>
    </row>
    <row r="233" spans="1:5">
      <c r="A233" s="49" t="s">
        <v>4521</v>
      </c>
      <c r="B233" s="3">
        <v>6</v>
      </c>
      <c r="C233" s="2">
        <v>1</v>
      </c>
      <c r="D233" s="46">
        <v>47</v>
      </c>
      <c r="E233" s="284">
        <v>15.850000000000001</v>
      </c>
    </row>
    <row r="234" spans="1:5">
      <c r="A234" s="49" t="s">
        <v>4527</v>
      </c>
      <c r="B234" s="3">
        <v>6</v>
      </c>
      <c r="C234" s="2">
        <v>0.7</v>
      </c>
      <c r="D234" s="46">
        <v>40</v>
      </c>
      <c r="E234" s="284">
        <v>23.6</v>
      </c>
    </row>
    <row r="235" spans="1:5">
      <c r="A235" s="49" t="s">
        <v>4530</v>
      </c>
      <c r="B235" s="3">
        <v>6</v>
      </c>
      <c r="C235" s="2">
        <v>0.7</v>
      </c>
      <c r="D235" s="46">
        <v>40</v>
      </c>
      <c r="E235" s="284">
        <v>22.8</v>
      </c>
    </row>
    <row r="236" spans="1:5">
      <c r="A236" s="49" t="s">
        <v>4537</v>
      </c>
      <c r="B236" s="3">
        <v>6</v>
      </c>
      <c r="C236" s="2">
        <v>0.7</v>
      </c>
      <c r="D236" s="46">
        <v>40</v>
      </c>
      <c r="E236" s="284">
        <v>27.200000000000003</v>
      </c>
    </row>
    <row r="237" spans="1:5">
      <c r="A237" s="49" t="s">
        <v>26373</v>
      </c>
      <c r="B237" s="3">
        <v>6</v>
      </c>
      <c r="C237" s="2">
        <v>0.5</v>
      </c>
      <c r="D237" s="46">
        <v>43</v>
      </c>
      <c r="E237" s="284">
        <v>23.450000000000003</v>
      </c>
    </row>
    <row r="238" spans="1:5">
      <c r="A238" s="49" t="s">
        <v>4569</v>
      </c>
      <c r="B238" s="3">
        <v>192</v>
      </c>
      <c r="C238" s="2">
        <v>0.05</v>
      </c>
      <c r="D238" s="46">
        <v>37.5</v>
      </c>
      <c r="E238" s="284">
        <v>2.6</v>
      </c>
    </row>
    <row r="239" spans="1:5">
      <c r="A239" s="49" t="s">
        <v>4574</v>
      </c>
      <c r="B239" s="3">
        <v>6</v>
      </c>
      <c r="C239" s="2">
        <v>0.7</v>
      </c>
      <c r="D239" s="46">
        <v>37.5</v>
      </c>
      <c r="E239" s="284">
        <v>10.600000000000001</v>
      </c>
    </row>
    <row r="240" spans="1:5">
      <c r="A240" s="49" t="s">
        <v>4578</v>
      </c>
      <c r="B240" s="3">
        <v>6</v>
      </c>
      <c r="C240" s="2">
        <v>0.7</v>
      </c>
      <c r="D240" s="46">
        <v>37.5</v>
      </c>
      <c r="E240" s="284">
        <v>10.3</v>
      </c>
    </row>
    <row r="241" spans="1:5">
      <c r="A241" s="49" t="s">
        <v>4582</v>
      </c>
      <c r="B241" s="3">
        <v>6</v>
      </c>
      <c r="C241" s="2">
        <v>0.7</v>
      </c>
      <c r="D241" s="46">
        <v>37.5</v>
      </c>
      <c r="E241" s="284">
        <v>11.600000000000001</v>
      </c>
    </row>
    <row r="242" spans="1:5">
      <c r="A242" s="49" t="s">
        <v>4770</v>
      </c>
      <c r="B242" s="3">
        <v>6</v>
      </c>
      <c r="C242" s="2">
        <v>1</v>
      </c>
      <c r="D242" s="46">
        <v>40</v>
      </c>
      <c r="E242" s="284">
        <v>22.5</v>
      </c>
    </row>
    <row r="243" spans="1:5">
      <c r="A243" s="49" t="s">
        <v>26305</v>
      </c>
      <c r="B243" s="3">
        <v>6</v>
      </c>
      <c r="C243" s="2">
        <v>1</v>
      </c>
      <c r="D243" s="46">
        <v>40</v>
      </c>
      <c r="E243" s="284">
        <v>22.5</v>
      </c>
    </row>
    <row r="244" spans="1:5">
      <c r="A244" s="49" t="s">
        <v>4775</v>
      </c>
      <c r="B244" s="3">
        <v>6</v>
      </c>
      <c r="C244" s="2">
        <v>0.7</v>
      </c>
      <c r="D244" s="46">
        <v>45</v>
      </c>
      <c r="E244" s="284">
        <v>26.200000000000003</v>
      </c>
    </row>
    <row r="245" spans="1:5">
      <c r="A245" s="49" t="s">
        <v>26282</v>
      </c>
      <c r="B245" s="3">
        <v>6</v>
      </c>
      <c r="C245" s="2">
        <v>0.7</v>
      </c>
      <c r="D245" s="46">
        <v>40</v>
      </c>
      <c r="E245" s="284">
        <v>21.400000000000002</v>
      </c>
    </row>
    <row r="246" spans="1:5">
      <c r="A246" s="49" t="s">
        <v>4784</v>
      </c>
      <c r="B246" s="3">
        <v>6</v>
      </c>
      <c r="C246" s="2">
        <v>0.7</v>
      </c>
      <c r="D246" s="46">
        <v>44</v>
      </c>
      <c r="E246" s="284">
        <v>21.450000000000003</v>
      </c>
    </row>
    <row r="247" spans="1:5">
      <c r="A247" s="49" t="s">
        <v>4787</v>
      </c>
      <c r="B247" s="3">
        <v>6</v>
      </c>
      <c r="C247" s="2">
        <v>0.7</v>
      </c>
      <c r="D247" s="46">
        <v>43</v>
      </c>
      <c r="E247" s="284">
        <v>15.350000000000001</v>
      </c>
    </row>
    <row r="248" spans="1:5">
      <c r="A248" s="49" t="s">
        <v>4798</v>
      </c>
      <c r="B248" s="3">
        <v>6</v>
      </c>
      <c r="C248" s="2">
        <v>0.5</v>
      </c>
      <c r="D248" s="46">
        <v>46</v>
      </c>
      <c r="E248" s="284">
        <v>16.55</v>
      </c>
    </row>
    <row r="249" spans="1:5">
      <c r="A249" s="49" t="s">
        <v>4829</v>
      </c>
      <c r="B249" s="3">
        <v>6</v>
      </c>
      <c r="C249" s="2">
        <v>0.7</v>
      </c>
      <c r="D249" s="46">
        <v>47</v>
      </c>
      <c r="E249" s="284">
        <v>16.7</v>
      </c>
    </row>
    <row r="250" spans="1:5">
      <c r="A250" s="49" t="s">
        <v>4858</v>
      </c>
      <c r="B250" s="3">
        <v>6</v>
      </c>
      <c r="C250" s="2">
        <v>0.7</v>
      </c>
      <c r="D250" s="46">
        <v>41.3</v>
      </c>
      <c r="E250" s="284">
        <v>14.350000000000001</v>
      </c>
    </row>
    <row r="251" spans="1:5">
      <c r="A251" s="49" t="s">
        <v>4861</v>
      </c>
      <c r="B251" s="3">
        <v>6</v>
      </c>
      <c r="C251" s="2">
        <v>0.7</v>
      </c>
      <c r="D251" s="46">
        <v>40</v>
      </c>
      <c r="E251" s="284">
        <v>15.9</v>
      </c>
    </row>
    <row r="252" spans="1:5">
      <c r="A252" s="49" t="s">
        <v>4864</v>
      </c>
      <c r="B252" s="3">
        <v>6</v>
      </c>
      <c r="C252" s="2">
        <v>0.7</v>
      </c>
      <c r="D252" s="46">
        <v>41.2</v>
      </c>
      <c r="E252" s="284">
        <v>15.950000000000001</v>
      </c>
    </row>
    <row r="253" spans="1:5">
      <c r="A253" s="49" t="s">
        <v>4867</v>
      </c>
      <c r="B253" s="3">
        <v>6</v>
      </c>
      <c r="C253" s="2">
        <v>0.7</v>
      </c>
      <c r="D253" s="46">
        <v>41.4</v>
      </c>
      <c r="E253" s="284">
        <v>16.100000000000001</v>
      </c>
    </row>
    <row r="254" spans="1:5">
      <c r="A254" s="49" t="s">
        <v>4870</v>
      </c>
      <c r="B254" s="3">
        <v>6</v>
      </c>
      <c r="C254" s="2">
        <v>0.7</v>
      </c>
      <c r="D254" s="46">
        <v>26</v>
      </c>
      <c r="E254" s="284">
        <v>17.55</v>
      </c>
    </row>
    <row r="255" spans="1:5">
      <c r="A255" s="49" t="s">
        <v>4903</v>
      </c>
      <c r="B255" s="3">
        <v>12</v>
      </c>
      <c r="C255" s="2">
        <v>1</v>
      </c>
      <c r="D255" s="46">
        <v>43.4</v>
      </c>
      <c r="E255" s="284">
        <v>36.5</v>
      </c>
    </row>
    <row r="256" spans="1:5">
      <c r="A256" s="49" t="s">
        <v>4906</v>
      </c>
      <c r="B256" s="3">
        <v>6</v>
      </c>
      <c r="C256" s="2">
        <v>0.7</v>
      </c>
      <c r="D256" s="46">
        <v>43.4</v>
      </c>
      <c r="E256" s="284">
        <v>26.1</v>
      </c>
    </row>
    <row r="257" spans="1:5">
      <c r="A257" s="49" t="s">
        <v>4919</v>
      </c>
      <c r="B257" s="3">
        <v>6</v>
      </c>
      <c r="C257" s="2">
        <v>0.7</v>
      </c>
      <c r="D257" s="46">
        <v>41.4</v>
      </c>
      <c r="E257" s="284">
        <v>26.200000000000003</v>
      </c>
    </row>
    <row r="258" spans="1:5">
      <c r="A258" s="49" t="s">
        <v>4924</v>
      </c>
      <c r="B258" s="3">
        <v>6</v>
      </c>
      <c r="C258" s="2">
        <v>0.7</v>
      </c>
      <c r="D258" s="46">
        <v>43.4</v>
      </c>
      <c r="E258" s="284">
        <v>27.200000000000003</v>
      </c>
    </row>
    <row r="259" spans="1:5">
      <c r="A259" s="49" t="s">
        <v>4927</v>
      </c>
      <c r="B259" s="3">
        <v>6</v>
      </c>
      <c r="C259" s="2">
        <v>0.7</v>
      </c>
      <c r="D259" s="46">
        <v>43.4</v>
      </c>
      <c r="E259" s="284">
        <v>29.950000000000003</v>
      </c>
    </row>
    <row r="260" spans="1:5">
      <c r="A260" s="49" t="s">
        <v>4977</v>
      </c>
      <c r="B260" s="3">
        <v>6</v>
      </c>
      <c r="C260" s="2">
        <v>0.7</v>
      </c>
      <c r="D260" s="46">
        <v>40</v>
      </c>
      <c r="E260" s="284">
        <v>18.650000000000002</v>
      </c>
    </row>
    <row r="261" spans="1:5">
      <c r="A261" s="49" t="s">
        <v>4980</v>
      </c>
      <c r="B261" s="3">
        <v>6</v>
      </c>
      <c r="C261" s="2">
        <v>0.5</v>
      </c>
      <c r="D261" s="46">
        <v>43</v>
      </c>
      <c r="E261" s="284">
        <v>30.450000000000003</v>
      </c>
    </row>
    <row r="262" spans="1:5">
      <c r="A262" s="49" t="s">
        <v>5119</v>
      </c>
      <c r="B262" s="3">
        <v>6</v>
      </c>
      <c r="C262" s="2">
        <v>0.5</v>
      </c>
      <c r="D262" s="46">
        <v>44</v>
      </c>
      <c r="E262" s="284">
        <v>25.700000000000003</v>
      </c>
    </row>
    <row r="263" spans="1:5">
      <c r="A263" s="49" t="s">
        <v>5171</v>
      </c>
      <c r="B263" s="3">
        <v>6</v>
      </c>
      <c r="C263" s="2">
        <v>0.7</v>
      </c>
      <c r="D263" s="46">
        <v>48.1</v>
      </c>
      <c r="E263" s="284">
        <v>24.8</v>
      </c>
    </row>
    <row r="264" spans="1:5">
      <c r="A264" s="49" t="s">
        <v>5174</v>
      </c>
      <c r="B264" s="3">
        <v>6</v>
      </c>
      <c r="C264" s="2">
        <v>0.7</v>
      </c>
      <c r="D264" s="46">
        <v>50.2</v>
      </c>
      <c r="E264" s="284">
        <v>25</v>
      </c>
    </row>
    <row r="265" spans="1:5">
      <c r="A265" s="49" t="s">
        <v>5188</v>
      </c>
      <c r="B265" s="3">
        <v>6</v>
      </c>
      <c r="C265" s="2">
        <v>0.7</v>
      </c>
      <c r="D265" s="46">
        <v>45</v>
      </c>
      <c r="E265" s="284">
        <v>41.5</v>
      </c>
    </row>
    <row r="266" spans="1:5">
      <c r="A266" s="49" t="s">
        <v>5446</v>
      </c>
      <c r="B266" s="3">
        <v>6</v>
      </c>
      <c r="C266" s="2">
        <v>0.7</v>
      </c>
      <c r="D266" s="46">
        <v>20</v>
      </c>
      <c r="E266" s="284">
        <v>17.900000000000002</v>
      </c>
    </row>
    <row r="267" spans="1:5">
      <c r="A267" s="49" t="s">
        <v>5449</v>
      </c>
      <c r="B267" s="3">
        <v>6</v>
      </c>
      <c r="C267" s="2">
        <v>0.7</v>
      </c>
      <c r="D267" s="46">
        <v>20</v>
      </c>
      <c r="E267" s="284">
        <v>16.8</v>
      </c>
    </row>
    <row r="268" spans="1:5">
      <c r="A268" s="49" t="s">
        <v>5452</v>
      </c>
      <c r="B268" s="3">
        <v>6</v>
      </c>
      <c r="C268" s="2">
        <v>0.7</v>
      </c>
      <c r="D268" s="46">
        <v>47</v>
      </c>
      <c r="E268" s="284">
        <v>22.55</v>
      </c>
    </row>
    <row r="269" spans="1:5">
      <c r="A269" s="49" t="s">
        <v>5455</v>
      </c>
      <c r="B269" s="3">
        <v>6</v>
      </c>
      <c r="C269" s="2">
        <v>0.7</v>
      </c>
      <c r="D269" s="46">
        <v>43</v>
      </c>
      <c r="E269" s="284">
        <v>22.200000000000003</v>
      </c>
    </row>
    <row r="270" spans="1:5">
      <c r="A270" s="49" t="s">
        <v>26517</v>
      </c>
      <c r="B270" s="3">
        <v>6</v>
      </c>
      <c r="C270" s="2">
        <v>0.7</v>
      </c>
      <c r="D270" s="46">
        <v>43</v>
      </c>
      <c r="E270" s="284">
        <v>18.900000000000002</v>
      </c>
    </row>
    <row r="271" spans="1:5">
      <c r="A271" s="49" t="s">
        <v>5500</v>
      </c>
      <c r="B271" s="3">
        <v>6</v>
      </c>
      <c r="C271" s="2">
        <v>0.7</v>
      </c>
      <c r="D271" s="46">
        <v>43</v>
      </c>
      <c r="E271" s="284">
        <v>17.8</v>
      </c>
    </row>
    <row r="272" spans="1:5">
      <c r="A272" s="49" t="s">
        <v>5503</v>
      </c>
      <c r="B272" s="3">
        <v>6</v>
      </c>
      <c r="C272" s="2">
        <v>0.7</v>
      </c>
      <c r="D272" s="46">
        <v>57</v>
      </c>
      <c r="E272" s="284">
        <v>21.1</v>
      </c>
    </row>
    <row r="273" spans="1:5">
      <c r="A273" s="49" t="s">
        <v>26518</v>
      </c>
      <c r="B273" s="3">
        <v>6</v>
      </c>
      <c r="C273" s="2">
        <v>0.7</v>
      </c>
      <c r="D273" s="46">
        <v>43</v>
      </c>
      <c r="E273" s="284">
        <v>16.150000000000002</v>
      </c>
    </row>
    <row r="274" spans="1:5">
      <c r="A274" s="49" t="s">
        <v>5518</v>
      </c>
      <c r="B274" s="3">
        <v>6</v>
      </c>
      <c r="C274" s="2">
        <v>1</v>
      </c>
      <c r="D274" s="46">
        <v>43</v>
      </c>
      <c r="E274" s="284">
        <v>21.75</v>
      </c>
    </row>
    <row r="275" spans="1:5">
      <c r="A275" s="49" t="s">
        <v>5521</v>
      </c>
      <c r="B275" s="3">
        <v>50</v>
      </c>
      <c r="C275" s="2">
        <v>0.05</v>
      </c>
      <c r="D275" s="46">
        <v>43</v>
      </c>
      <c r="E275" s="284">
        <v>4.1000000000000005</v>
      </c>
    </row>
    <row r="276" spans="1:5">
      <c r="A276" s="49" t="s">
        <v>5523</v>
      </c>
      <c r="B276" s="3">
        <v>4</v>
      </c>
      <c r="C276" s="2">
        <v>0.7</v>
      </c>
      <c r="D276" s="46">
        <v>43</v>
      </c>
      <c r="E276" s="284">
        <v>19.700000000000003</v>
      </c>
    </row>
    <row r="277" spans="1:5">
      <c r="A277" s="49" t="s">
        <v>5525</v>
      </c>
      <c r="B277" s="3">
        <v>4</v>
      </c>
      <c r="C277" s="2">
        <v>0.7</v>
      </c>
      <c r="D277" s="46">
        <v>43</v>
      </c>
      <c r="E277" s="284">
        <v>16.100000000000001</v>
      </c>
    </row>
    <row r="278" spans="1:5">
      <c r="A278" s="49" t="s">
        <v>5528</v>
      </c>
      <c r="B278" s="3">
        <v>4</v>
      </c>
      <c r="C278" s="2">
        <v>0.5</v>
      </c>
      <c r="D278" s="46">
        <v>43</v>
      </c>
      <c r="E278" s="284">
        <v>24.25</v>
      </c>
    </row>
    <row r="279" spans="1:5">
      <c r="A279" s="49" t="s">
        <v>5531</v>
      </c>
      <c r="B279" s="3">
        <v>4</v>
      </c>
      <c r="C279" s="2">
        <v>0.7</v>
      </c>
      <c r="D279" s="46">
        <v>43</v>
      </c>
      <c r="E279" s="284">
        <v>16.25</v>
      </c>
    </row>
    <row r="280" spans="1:5">
      <c r="A280" s="49" t="s">
        <v>5664</v>
      </c>
      <c r="B280" s="3">
        <v>6</v>
      </c>
      <c r="C280" s="2">
        <v>0.7</v>
      </c>
      <c r="D280" s="46">
        <v>37.5</v>
      </c>
      <c r="E280" s="284">
        <v>20.100000000000001</v>
      </c>
    </row>
    <row r="281" spans="1:5">
      <c r="A281" s="49" t="s">
        <v>5670</v>
      </c>
      <c r="B281" s="3">
        <v>6</v>
      </c>
      <c r="C281" s="2">
        <v>0.7</v>
      </c>
      <c r="D281" s="46">
        <v>42</v>
      </c>
      <c r="E281" s="284">
        <v>26.55</v>
      </c>
    </row>
    <row r="282" spans="1:5">
      <c r="A282" s="49" t="s">
        <v>5801</v>
      </c>
      <c r="B282" s="3">
        <v>6</v>
      </c>
      <c r="C282" s="2">
        <v>0.7</v>
      </c>
      <c r="D282" s="46">
        <v>45.1</v>
      </c>
      <c r="E282" s="284">
        <v>41.550000000000004</v>
      </c>
    </row>
    <row r="283" spans="1:5">
      <c r="A283" s="49" t="s">
        <v>5804</v>
      </c>
      <c r="B283" s="3">
        <v>6</v>
      </c>
      <c r="C283" s="2">
        <v>0.7</v>
      </c>
      <c r="D283" s="46">
        <v>45.7</v>
      </c>
      <c r="E283" s="284">
        <v>34.25</v>
      </c>
    </row>
    <row r="284" spans="1:5">
      <c r="A284" s="49" t="s">
        <v>5807</v>
      </c>
      <c r="B284" s="3">
        <v>6</v>
      </c>
      <c r="C284" s="2">
        <v>0.7</v>
      </c>
      <c r="D284" s="46">
        <v>54.5</v>
      </c>
      <c r="E284" s="284">
        <v>36.050000000000004</v>
      </c>
    </row>
    <row r="285" spans="1:5">
      <c r="A285" s="49" t="s">
        <v>5822</v>
      </c>
      <c r="B285" s="3">
        <v>6</v>
      </c>
      <c r="C285" s="2">
        <v>0.7</v>
      </c>
      <c r="D285" s="46">
        <v>42</v>
      </c>
      <c r="E285" s="284">
        <v>16.350000000000001</v>
      </c>
    </row>
    <row r="286" spans="1:5">
      <c r="A286" s="49" t="s">
        <v>5825</v>
      </c>
      <c r="B286" s="3">
        <v>6</v>
      </c>
      <c r="C286" s="2">
        <v>0.7</v>
      </c>
      <c r="D286" s="46">
        <v>37.5</v>
      </c>
      <c r="E286" s="284">
        <v>16.25</v>
      </c>
    </row>
    <row r="287" spans="1:5">
      <c r="A287" s="49" t="s">
        <v>5848</v>
      </c>
      <c r="B287" s="3">
        <v>6</v>
      </c>
      <c r="C287" s="2">
        <v>0.5</v>
      </c>
      <c r="D287" s="46">
        <v>40</v>
      </c>
      <c r="E287" s="284">
        <v>23.25</v>
      </c>
    </row>
    <row r="288" spans="1:5">
      <c r="A288" s="49" t="s">
        <v>5878</v>
      </c>
      <c r="B288" s="3">
        <v>6</v>
      </c>
      <c r="C288" s="2">
        <v>0.5</v>
      </c>
      <c r="D288" s="46">
        <v>42</v>
      </c>
      <c r="E288" s="284">
        <v>25.3</v>
      </c>
    </row>
    <row r="289" spans="1:5">
      <c r="A289" s="49" t="s">
        <v>26390</v>
      </c>
      <c r="B289" s="3">
        <v>6</v>
      </c>
      <c r="C289" s="2">
        <v>1</v>
      </c>
      <c r="D289" s="46">
        <v>42</v>
      </c>
      <c r="E289" s="284">
        <v>27.700000000000003</v>
      </c>
    </row>
    <row r="290" spans="1:5">
      <c r="A290" s="49" t="s">
        <v>26443</v>
      </c>
      <c r="B290" s="3">
        <v>6</v>
      </c>
      <c r="C290" s="2">
        <v>0.7</v>
      </c>
      <c r="D290" s="46">
        <v>42</v>
      </c>
      <c r="E290" s="284">
        <v>19.950000000000003</v>
      </c>
    </row>
    <row r="291" spans="1:5">
      <c r="A291" s="49" t="s">
        <v>5887</v>
      </c>
      <c r="B291" s="3">
        <v>6</v>
      </c>
      <c r="C291" s="2">
        <v>0.5</v>
      </c>
      <c r="D291" s="46">
        <v>20</v>
      </c>
      <c r="E291" s="284">
        <v>17.150000000000002</v>
      </c>
    </row>
    <row r="292" spans="1:5">
      <c r="A292" s="49" t="s">
        <v>5907</v>
      </c>
      <c r="B292" s="3">
        <v>6</v>
      </c>
      <c r="C292" s="2">
        <v>0.5</v>
      </c>
      <c r="D292" s="46">
        <v>47</v>
      </c>
      <c r="E292" s="284">
        <v>30.25</v>
      </c>
    </row>
    <row r="293" spans="1:5">
      <c r="A293" s="49" t="s">
        <v>5916</v>
      </c>
      <c r="B293" s="3">
        <v>6</v>
      </c>
      <c r="C293" s="2">
        <v>0.5</v>
      </c>
      <c r="D293" s="46">
        <v>47</v>
      </c>
      <c r="E293" s="284">
        <v>25.200000000000003</v>
      </c>
    </row>
    <row r="294" spans="1:5">
      <c r="A294" s="49" t="s">
        <v>26316</v>
      </c>
      <c r="B294" s="3">
        <v>6</v>
      </c>
      <c r="C294" s="2">
        <v>0.5</v>
      </c>
      <c r="D294" s="46">
        <v>40</v>
      </c>
      <c r="E294" s="284">
        <v>19.400000000000002</v>
      </c>
    </row>
    <row r="295" spans="1:5">
      <c r="A295" s="49" t="s">
        <v>26391</v>
      </c>
      <c r="B295" s="3">
        <v>6</v>
      </c>
      <c r="C295" s="2">
        <v>1</v>
      </c>
      <c r="D295" s="46">
        <v>37.5</v>
      </c>
      <c r="E295" s="284">
        <v>13.15</v>
      </c>
    </row>
    <row r="296" spans="1:5">
      <c r="A296" s="49" t="s">
        <v>6153</v>
      </c>
      <c r="B296" s="3">
        <v>3</v>
      </c>
      <c r="C296" s="2">
        <v>0.7</v>
      </c>
      <c r="D296" s="46">
        <v>43</v>
      </c>
      <c r="E296" s="284">
        <v>25.950000000000003</v>
      </c>
    </row>
    <row r="297" spans="1:5">
      <c r="A297" s="49" t="s">
        <v>26521</v>
      </c>
      <c r="B297" s="3">
        <v>6</v>
      </c>
      <c r="C297" s="2">
        <v>0.7</v>
      </c>
      <c r="D297" s="46">
        <v>43</v>
      </c>
      <c r="E297" s="284">
        <v>14.5</v>
      </c>
    </row>
    <row r="298" spans="1:5">
      <c r="A298" s="49" t="s">
        <v>6282</v>
      </c>
      <c r="B298" s="3">
        <v>6</v>
      </c>
      <c r="C298" s="2">
        <v>0.7</v>
      </c>
      <c r="D298" s="46">
        <v>45.1</v>
      </c>
      <c r="E298" s="284">
        <v>25.3</v>
      </c>
    </row>
    <row r="299" spans="1:5">
      <c r="A299" s="49" t="s">
        <v>26287</v>
      </c>
      <c r="B299" s="3">
        <v>6</v>
      </c>
      <c r="C299" s="2">
        <v>0.7</v>
      </c>
      <c r="D299" s="46">
        <v>40</v>
      </c>
      <c r="E299" s="284">
        <v>17.55</v>
      </c>
    </row>
    <row r="300" spans="1:5">
      <c r="A300" s="49" t="s">
        <v>6427</v>
      </c>
      <c r="B300" s="3">
        <v>6</v>
      </c>
      <c r="C300" s="2">
        <v>0.7</v>
      </c>
      <c r="D300" s="46">
        <v>41</v>
      </c>
      <c r="E300" s="284">
        <v>18.75</v>
      </c>
    </row>
    <row r="301" spans="1:5">
      <c r="A301" s="49" t="s">
        <v>6430</v>
      </c>
      <c r="B301" s="3">
        <v>6</v>
      </c>
      <c r="C301" s="2">
        <v>0.7</v>
      </c>
      <c r="D301" s="46">
        <v>41</v>
      </c>
      <c r="E301" s="284">
        <v>18.45</v>
      </c>
    </row>
    <row r="302" spans="1:5">
      <c r="A302" s="49" t="s">
        <v>6576</v>
      </c>
      <c r="B302" s="3">
        <v>6</v>
      </c>
      <c r="C302" s="2">
        <v>0.7</v>
      </c>
      <c r="D302" s="46">
        <v>40</v>
      </c>
      <c r="E302" s="284">
        <v>18.650000000000002</v>
      </c>
    </row>
    <row r="303" spans="1:5">
      <c r="A303" s="49" t="s">
        <v>6652</v>
      </c>
      <c r="B303" s="3">
        <v>6</v>
      </c>
      <c r="C303" s="2">
        <v>0.7</v>
      </c>
      <c r="D303" s="46">
        <v>42</v>
      </c>
      <c r="E303" s="284">
        <v>22.700000000000003</v>
      </c>
    </row>
    <row r="304" spans="1:5">
      <c r="A304" s="49" t="s">
        <v>6685</v>
      </c>
      <c r="B304" s="3">
        <v>6</v>
      </c>
      <c r="C304" s="2">
        <v>0.7</v>
      </c>
      <c r="D304" s="46">
        <v>40</v>
      </c>
      <c r="E304" s="284">
        <v>21.150000000000002</v>
      </c>
    </row>
    <row r="305" spans="1:5">
      <c r="A305" s="49" t="s">
        <v>6694</v>
      </c>
      <c r="B305" s="3">
        <v>6</v>
      </c>
      <c r="C305" s="2">
        <v>0.7</v>
      </c>
      <c r="D305" s="46">
        <v>42</v>
      </c>
      <c r="E305" s="284">
        <v>26.55</v>
      </c>
    </row>
    <row r="306" spans="1:5">
      <c r="A306" s="49" t="s">
        <v>6700</v>
      </c>
      <c r="B306" s="3">
        <v>6</v>
      </c>
      <c r="C306" s="2">
        <v>0.7</v>
      </c>
      <c r="D306" s="46">
        <v>38</v>
      </c>
      <c r="E306" s="284">
        <v>25.1</v>
      </c>
    </row>
    <row r="307" spans="1:5">
      <c r="A307" s="49" t="s">
        <v>6718</v>
      </c>
      <c r="B307" s="3">
        <v>6</v>
      </c>
      <c r="C307" s="2">
        <v>0.7</v>
      </c>
      <c r="D307" s="46">
        <v>40</v>
      </c>
      <c r="E307" s="284">
        <v>25.25</v>
      </c>
    </row>
    <row r="308" spans="1:5">
      <c r="A308" s="49" t="s">
        <v>6819</v>
      </c>
      <c r="B308" s="3">
        <v>6</v>
      </c>
      <c r="C308" s="2">
        <v>0.7</v>
      </c>
      <c r="D308" s="46">
        <v>41.8</v>
      </c>
      <c r="E308" s="284">
        <v>19.900000000000002</v>
      </c>
    </row>
    <row r="309" spans="1:5">
      <c r="A309" s="49" t="s">
        <v>6822</v>
      </c>
      <c r="B309" s="3">
        <v>6</v>
      </c>
      <c r="C309" s="2">
        <v>0.7</v>
      </c>
      <c r="D309" s="46">
        <v>41.8</v>
      </c>
      <c r="E309" s="284">
        <v>19.900000000000002</v>
      </c>
    </row>
    <row r="310" spans="1:5">
      <c r="A310" s="49" t="s">
        <v>6825</v>
      </c>
      <c r="B310" s="3">
        <v>6</v>
      </c>
      <c r="C310" s="2">
        <v>0.7</v>
      </c>
      <c r="D310" s="46">
        <v>41.8</v>
      </c>
      <c r="E310" s="284">
        <v>19.900000000000002</v>
      </c>
    </row>
    <row r="311" spans="1:5">
      <c r="A311" s="49" t="s">
        <v>26450</v>
      </c>
      <c r="B311" s="3">
        <v>6</v>
      </c>
      <c r="C311" s="2">
        <v>0.7</v>
      </c>
      <c r="D311" s="46">
        <v>41.8</v>
      </c>
      <c r="E311" s="284">
        <v>19.900000000000002</v>
      </c>
    </row>
    <row r="312" spans="1:5">
      <c r="A312" s="49" t="s">
        <v>6921</v>
      </c>
      <c r="B312" s="3">
        <v>4</v>
      </c>
      <c r="C312" s="2">
        <v>0.7</v>
      </c>
      <c r="D312" s="46">
        <v>43.5</v>
      </c>
      <c r="E312" s="284">
        <v>23.35</v>
      </c>
    </row>
    <row r="313" spans="1:5">
      <c r="A313" s="49" t="s">
        <v>6925</v>
      </c>
      <c r="B313" s="3">
        <v>6</v>
      </c>
      <c r="C313" s="2">
        <v>0.7</v>
      </c>
      <c r="D313" s="46">
        <v>41.5</v>
      </c>
      <c r="E313" s="284">
        <v>18.2</v>
      </c>
    </row>
    <row r="314" spans="1:5">
      <c r="A314" s="49" t="s">
        <v>6928</v>
      </c>
      <c r="B314" s="3">
        <v>6</v>
      </c>
      <c r="C314" s="2">
        <v>0.7</v>
      </c>
      <c r="D314" s="46">
        <v>37.5</v>
      </c>
      <c r="E314" s="284">
        <v>17.350000000000001</v>
      </c>
    </row>
    <row r="315" spans="1:5">
      <c r="A315" s="49" t="s">
        <v>6944</v>
      </c>
      <c r="B315" s="3">
        <v>48</v>
      </c>
      <c r="C315" s="2">
        <v>0.05</v>
      </c>
      <c r="D315" s="46">
        <v>47</v>
      </c>
      <c r="E315" s="284">
        <v>5.8500000000000005</v>
      </c>
    </row>
    <row r="316" spans="1:5">
      <c r="A316" s="49" t="s">
        <v>6948</v>
      </c>
      <c r="B316" s="3">
        <v>6</v>
      </c>
      <c r="C316" s="2">
        <v>0.5</v>
      </c>
      <c r="D316" s="46">
        <v>47</v>
      </c>
      <c r="E316" s="284">
        <v>36.6</v>
      </c>
    </row>
    <row r="317" spans="1:5">
      <c r="A317" s="49" t="s">
        <v>26354</v>
      </c>
      <c r="B317" s="3">
        <v>12</v>
      </c>
      <c r="C317" s="2">
        <v>0.7</v>
      </c>
      <c r="D317" s="46">
        <v>37.5</v>
      </c>
      <c r="E317" s="284">
        <v>7.1000000000000005</v>
      </c>
    </row>
    <row r="318" spans="1:5">
      <c r="A318" s="49" t="s">
        <v>7071</v>
      </c>
      <c r="B318" s="3">
        <v>6</v>
      </c>
      <c r="C318" s="2">
        <v>0.5</v>
      </c>
      <c r="D318" s="46">
        <v>40</v>
      </c>
      <c r="E318" s="284">
        <v>16.05</v>
      </c>
    </row>
    <row r="319" spans="1:5">
      <c r="A319" s="49" t="s">
        <v>7150</v>
      </c>
      <c r="B319" s="3">
        <v>6</v>
      </c>
      <c r="C319" s="2">
        <v>0.7</v>
      </c>
      <c r="D319" s="46">
        <v>47</v>
      </c>
      <c r="E319" s="284">
        <v>28.85</v>
      </c>
    </row>
    <row r="320" spans="1:5">
      <c r="A320" s="49" t="s">
        <v>7153</v>
      </c>
      <c r="B320" s="3">
        <v>6</v>
      </c>
      <c r="C320" s="2">
        <v>0.7</v>
      </c>
      <c r="D320" s="46">
        <v>47</v>
      </c>
      <c r="E320" s="284">
        <v>25.55</v>
      </c>
    </row>
    <row r="321" spans="1:5">
      <c r="A321" s="49" t="s">
        <v>7198</v>
      </c>
      <c r="B321" s="3">
        <v>6</v>
      </c>
      <c r="C321" s="2">
        <v>1</v>
      </c>
      <c r="D321" s="46">
        <v>46</v>
      </c>
      <c r="E321" s="284">
        <v>28.400000000000002</v>
      </c>
    </row>
    <row r="322" spans="1:5">
      <c r="A322" s="49" t="s">
        <v>7201</v>
      </c>
      <c r="B322" s="3">
        <v>6</v>
      </c>
      <c r="C322" s="2">
        <v>0.7</v>
      </c>
      <c r="D322" s="46">
        <v>46</v>
      </c>
      <c r="E322" s="284">
        <v>24.650000000000002</v>
      </c>
    </row>
    <row r="323" spans="1:5">
      <c r="A323" s="49" t="s">
        <v>7207</v>
      </c>
      <c r="B323" s="3">
        <v>6</v>
      </c>
      <c r="C323" s="2">
        <v>0.7</v>
      </c>
      <c r="D323" s="46">
        <v>37.5</v>
      </c>
      <c r="E323" s="284">
        <v>20.650000000000002</v>
      </c>
    </row>
    <row r="324" spans="1:5">
      <c r="A324" s="49" t="s">
        <v>7226</v>
      </c>
      <c r="B324" s="3">
        <v>4</v>
      </c>
      <c r="C324" s="2">
        <v>0.7</v>
      </c>
      <c r="D324" s="46">
        <v>47.6</v>
      </c>
      <c r="E324" s="284">
        <v>31.85</v>
      </c>
    </row>
    <row r="325" spans="1:5">
      <c r="A325" s="49" t="s">
        <v>7246</v>
      </c>
      <c r="B325" s="3">
        <v>20</v>
      </c>
      <c r="C325" s="2">
        <v>0.05</v>
      </c>
      <c r="D325" s="46">
        <v>40</v>
      </c>
      <c r="E325" s="284">
        <v>4.1000000000000005</v>
      </c>
    </row>
    <row r="326" spans="1:5">
      <c r="A326" s="49" t="s">
        <v>7252</v>
      </c>
      <c r="B326" s="3">
        <v>6</v>
      </c>
      <c r="C326" s="2">
        <v>0.7</v>
      </c>
      <c r="D326" s="46">
        <v>41.4</v>
      </c>
      <c r="E326" s="284">
        <v>15.850000000000001</v>
      </c>
    </row>
    <row r="327" spans="1:5">
      <c r="A327" s="49" t="s">
        <v>7334</v>
      </c>
      <c r="B327" s="3">
        <v>6</v>
      </c>
      <c r="C327" s="2">
        <v>0.7</v>
      </c>
      <c r="D327" s="46">
        <v>47</v>
      </c>
      <c r="E327" s="284">
        <v>32.450000000000003</v>
      </c>
    </row>
    <row r="328" spans="1:5">
      <c r="A328" s="49" t="s">
        <v>7448</v>
      </c>
      <c r="B328" s="3">
        <v>6</v>
      </c>
      <c r="C328" s="2">
        <v>0.5</v>
      </c>
      <c r="D328" s="46">
        <v>40</v>
      </c>
      <c r="E328" s="284">
        <v>19.950000000000003</v>
      </c>
    </row>
    <row r="329" spans="1:5">
      <c r="A329" s="49" t="s">
        <v>26317</v>
      </c>
      <c r="B329" s="3">
        <v>6</v>
      </c>
      <c r="C329" s="2">
        <v>0.5</v>
      </c>
      <c r="D329" s="46">
        <v>40</v>
      </c>
      <c r="E329" s="284">
        <v>21.05</v>
      </c>
    </row>
    <row r="330" spans="1:5">
      <c r="A330" s="49" t="s">
        <v>7463</v>
      </c>
      <c r="B330" s="3">
        <v>6</v>
      </c>
      <c r="C330" s="2">
        <v>0.7</v>
      </c>
      <c r="D330" s="46">
        <v>40</v>
      </c>
      <c r="E330" s="284">
        <v>21.950000000000003</v>
      </c>
    </row>
    <row r="331" spans="1:5">
      <c r="A331" s="49" t="s">
        <v>7475</v>
      </c>
      <c r="B331" s="3">
        <v>6</v>
      </c>
      <c r="C331" s="2">
        <v>1</v>
      </c>
      <c r="D331" s="46">
        <v>42.5</v>
      </c>
      <c r="E331" s="284">
        <v>19.5</v>
      </c>
    </row>
    <row r="332" spans="1:5">
      <c r="A332" s="49" t="s">
        <v>26292</v>
      </c>
      <c r="B332" s="3">
        <v>6</v>
      </c>
      <c r="C332" s="2">
        <v>0.7</v>
      </c>
      <c r="D332" s="46">
        <v>40</v>
      </c>
      <c r="E332" s="284">
        <v>23.6</v>
      </c>
    </row>
    <row r="333" spans="1:5">
      <c r="A333" s="49" t="s">
        <v>7533</v>
      </c>
      <c r="B333" s="3">
        <v>6</v>
      </c>
      <c r="C333" s="2">
        <v>0.5</v>
      </c>
      <c r="D333" s="46">
        <v>45.8</v>
      </c>
      <c r="E333" s="284">
        <v>20.3</v>
      </c>
    </row>
    <row r="334" spans="1:5">
      <c r="A334" s="49" t="s">
        <v>7557</v>
      </c>
      <c r="B334" s="3">
        <v>6</v>
      </c>
      <c r="C334" s="2">
        <v>0.7</v>
      </c>
      <c r="D334" s="46">
        <v>47</v>
      </c>
      <c r="E334" s="284">
        <v>25.85</v>
      </c>
    </row>
    <row r="335" spans="1:5">
      <c r="A335" s="49" t="s">
        <v>7611</v>
      </c>
      <c r="B335" s="3">
        <v>12</v>
      </c>
      <c r="C335" s="2">
        <v>0.05</v>
      </c>
      <c r="D335" s="46">
        <v>40</v>
      </c>
      <c r="E335" s="284">
        <v>6.5</v>
      </c>
    </row>
    <row r="336" spans="1:5">
      <c r="A336" s="49" t="s">
        <v>26554</v>
      </c>
      <c r="B336" s="3">
        <v>6</v>
      </c>
      <c r="C336" s="2">
        <v>0.5</v>
      </c>
      <c r="D336" s="46">
        <v>40</v>
      </c>
      <c r="E336" s="284">
        <v>23.8</v>
      </c>
    </row>
    <row r="337" spans="1:5">
      <c r="A337" s="49" t="s">
        <v>7616</v>
      </c>
      <c r="B337" s="3">
        <v>5</v>
      </c>
      <c r="C337" s="2">
        <v>0.7</v>
      </c>
      <c r="D337" s="46">
        <v>40</v>
      </c>
      <c r="E337" s="284">
        <v>40.650000000000006</v>
      </c>
    </row>
    <row r="338" spans="1:5">
      <c r="A338" s="49" t="s">
        <v>26375</v>
      </c>
      <c r="B338" s="3">
        <v>6</v>
      </c>
      <c r="C338" s="2">
        <v>0.5</v>
      </c>
      <c r="D338" s="46">
        <v>45</v>
      </c>
      <c r="E338" s="284">
        <v>31.8</v>
      </c>
    </row>
    <row r="339" spans="1:5">
      <c r="A339" s="49" t="s">
        <v>26376</v>
      </c>
      <c r="B339" s="3">
        <v>6</v>
      </c>
      <c r="C339" s="2">
        <v>0.5</v>
      </c>
      <c r="D339" s="46">
        <v>45</v>
      </c>
      <c r="E339" s="284">
        <v>32.35</v>
      </c>
    </row>
    <row r="340" spans="1:5">
      <c r="A340" s="49" t="s">
        <v>26318</v>
      </c>
      <c r="B340" s="3">
        <v>6</v>
      </c>
      <c r="C340" s="2">
        <v>0.5</v>
      </c>
      <c r="D340" s="46">
        <v>40</v>
      </c>
      <c r="E340" s="284">
        <v>21.05</v>
      </c>
    </row>
    <row r="341" spans="1:5">
      <c r="A341" s="49" t="s">
        <v>7619</v>
      </c>
      <c r="B341" s="3">
        <v>6</v>
      </c>
      <c r="C341" s="2">
        <v>0.7</v>
      </c>
      <c r="D341" s="46">
        <v>40</v>
      </c>
      <c r="E341" s="284">
        <v>25.25</v>
      </c>
    </row>
    <row r="342" spans="1:5">
      <c r="A342" s="49" t="s">
        <v>7758</v>
      </c>
      <c r="B342" s="3">
        <v>6</v>
      </c>
      <c r="C342" s="2">
        <v>0.7</v>
      </c>
      <c r="D342" s="46">
        <v>42</v>
      </c>
      <c r="E342" s="284">
        <v>22.450000000000003</v>
      </c>
    </row>
    <row r="343" spans="1:5">
      <c r="A343" s="49" t="s">
        <v>7761</v>
      </c>
      <c r="B343" s="3">
        <v>6</v>
      </c>
      <c r="C343" s="2">
        <v>0.7</v>
      </c>
      <c r="D343" s="46">
        <v>42</v>
      </c>
      <c r="E343" s="284">
        <v>20.650000000000002</v>
      </c>
    </row>
    <row r="344" spans="1:5">
      <c r="A344" s="49" t="s">
        <v>7766</v>
      </c>
      <c r="B344" s="3">
        <v>6</v>
      </c>
      <c r="C344" s="2">
        <v>0.7</v>
      </c>
      <c r="D344" s="46">
        <v>57.1</v>
      </c>
      <c r="E344" s="284">
        <v>23.900000000000002</v>
      </c>
    </row>
    <row r="345" spans="1:5">
      <c r="A345" s="49" t="s">
        <v>7769</v>
      </c>
      <c r="B345" s="3">
        <v>6</v>
      </c>
      <c r="C345" s="2">
        <v>0.7</v>
      </c>
      <c r="D345" s="46">
        <v>42</v>
      </c>
      <c r="E345" s="284">
        <v>16.100000000000001</v>
      </c>
    </row>
    <row r="346" spans="1:5">
      <c r="A346" s="49" t="s">
        <v>7772</v>
      </c>
      <c r="B346" s="3">
        <v>6</v>
      </c>
      <c r="C346" s="2">
        <v>0.5</v>
      </c>
      <c r="D346" s="46">
        <v>29</v>
      </c>
      <c r="E346" s="284">
        <v>16.55</v>
      </c>
    </row>
    <row r="347" spans="1:5">
      <c r="A347" s="49" t="s">
        <v>7793</v>
      </c>
      <c r="B347" s="3">
        <v>6</v>
      </c>
      <c r="C347" s="2">
        <v>0.7</v>
      </c>
      <c r="D347" s="46">
        <v>25</v>
      </c>
      <c r="E347" s="284">
        <v>10.25</v>
      </c>
    </row>
    <row r="348" spans="1:5">
      <c r="A348" s="49" t="s">
        <v>7829</v>
      </c>
      <c r="B348" s="3">
        <v>6</v>
      </c>
      <c r="C348" s="2">
        <v>0.7</v>
      </c>
      <c r="D348" s="46">
        <v>47</v>
      </c>
      <c r="E348" s="284">
        <v>12.450000000000001</v>
      </c>
    </row>
    <row r="349" spans="1:5">
      <c r="A349" s="49" t="s">
        <v>7966</v>
      </c>
      <c r="B349" s="3">
        <v>6</v>
      </c>
      <c r="C349" s="2">
        <v>0.7</v>
      </c>
      <c r="D349" s="46">
        <v>41.5</v>
      </c>
      <c r="E349" s="284">
        <v>17.400000000000002</v>
      </c>
    </row>
    <row r="350" spans="1:5">
      <c r="A350" s="49" t="s">
        <v>7975</v>
      </c>
      <c r="B350" s="3">
        <v>12</v>
      </c>
      <c r="C350" s="2">
        <v>0.05</v>
      </c>
      <c r="D350" s="46">
        <v>40</v>
      </c>
      <c r="E350" s="284">
        <v>4.45</v>
      </c>
    </row>
    <row r="351" spans="1:5">
      <c r="A351" s="49" t="s">
        <v>19211</v>
      </c>
      <c r="B351" s="3">
        <v>6</v>
      </c>
      <c r="C351" s="2">
        <v>0.7</v>
      </c>
      <c r="D351" s="46">
        <v>40</v>
      </c>
      <c r="E351" s="284">
        <v>24.150000000000002</v>
      </c>
    </row>
    <row r="352" spans="1:5">
      <c r="A352" s="49" t="s">
        <v>8025</v>
      </c>
      <c r="B352" s="3">
        <v>6</v>
      </c>
      <c r="C352" s="2">
        <v>1</v>
      </c>
      <c r="D352" s="46">
        <v>40</v>
      </c>
      <c r="E352" s="284">
        <v>14.25</v>
      </c>
    </row>
    <row r="353" spans="1:5">
      <c r="A353" s="49" t="s">
        <v>8135</v>
      </c>
      <c r="B353" s="3">
        <v>6</v>
      </c>
      <c r="C353" s="2">
        <v>0.7</v>
      </c>
      <c r="D353" s="46">
        <v>40</v>
      </c>
      <c r="E353" s="284">
        <v>23.35</v>
      </c>
    </row>
    <row r="354" spans="1:5">
      <c r="A354" s="49" t="s">
        <v>8138</v>
      </c>
      <c r="B354" s="3">
        <v>6</v>
      </c>
      <c r="C354" s="2">
        <v>0.5</v>
      </c>
      <c r="D354" s="46">
        <v>57</v>
      </c>
      <c r="E354" s="284">
        <v>23.5</v>
      </c>
    </row>
    <row r="355" spans="1:5">
      <c r="A355" s="49" t="s">
        <v>8141</v>
      </c>
      <c r="B355" s="3">
        <v>6</v>
      </c>
      <c r="C355" s="2">
        <v>0.7</v>
      </c>
      <c r="D355" s="46">
        <v>38</v>
      </c>
      <c r="E355" s="284">
        <v>24.85</v>
      </c>
    </row>
    <row r="356" spans="1:5">
      <c r="A356" s="49" t="s">
        <v>8155</v>
      </c>
      <c r="B356" s="3">
        <v>6</v>
      </c>
      <c r="C356" s="2">
        <v>0.7</v>
      </c>
      <c r="D356" s="46">
        <v>27</v>
      </c>
      <c r="E356" s="284">
        <v>23.950000000000003</v>
      </c>
    </row>
    <row r="357" spans="1:5">
      <c r="A357" s="49" t="s">
        <v>8389</v>
      </c>
      <c r="B357" s="3">
        <v>6</v>
      </c>
      <c r="C357" s="2">
        <v>0.7</v>
      </c>
      <c r="D357" s="46">
        <v>43</v>
      </c>
      <c r="E357" s="284">
        <v>22.200000000000003</v>
      </c>
    </row>
    <row r="358" spans="1:5">
      <c r="A358" s="49" t="s">
        <v>8414</v>
      </c>
      <c r="B358" s="3">
        <v>6</v>
      </c>
      <c r="C358" s="2">
        <v>0.7</v>
      </c>
      <c r="D358" s="46">
        <v>43</v>
      </c>
      <c r="E358" s="284">
        <v>30.75</v>
      </c>
    </row>
    <row r="359" spans="1:5">
      <c r="A359" s="49" t="s">
        <v>26463</v>
      </c>
      <c r="B359" s="3">
        <v>6</v>
      </c>
      <c r="C359" s="2">
        <v>0.7</v>
      </c>
      <c r="D359" s="46">
        <v>42.3</v>
      </c>
      <c r="E359" s="284">
        <v>28.75</v>
      </c>
    </row>
    <row r="360" spans="1:5">
      <c r="A360" s="49" t="s">
        <v>26464</v>
      </c>
      <c r="B360" s="3">
        <v>6</v>
      </c>
      <c r="C360" s="2">
        <v>0.7</v>
      </c>
      <c r="D360" s="46">
        <v>57</v>
      </c>
      <c r="E360" s="284">
        <v>32.1</v>
      </c>
    </row>
    <row r="361" spans="1:5">
      <c r="A361" s="49" t="s">
        <v>26320</v>
      </c>
      <c r="B361" s="3">
        <v>6</v>
      </c>
      <c r="C361" s="2">
        <v>0.5</v>
      </c>
      <c r="D361" s="46">
        <v>40</v>
      </c>
      <c r="E361" s="284">
        <v>23.75</v>
      </c>
    </row>
    <row r="362" spans="1:5">
      <c r="A362" s="49" t="s">
        <v>26299</v>
      </c>
      <c r="B362" s="3">
        <v>6</v>
      </c>
      <c r="C362" s="2">
        <v>0.7</v>
      </c>
      <c r="D362" s="46">
        <v>40</v>
      </c>
      <c r="E362" s="284">
        <v>13.15</v>
      </c>
    </row>
    <row r="363" spans="1:5">
      <c r="A363" s="49" t="s">
        <v>8746</v>
      </c>
      <c r="B363" s="3">
        <v>96</v>
      </c>
      <c r="C363" s="2">
        <v>0.05</v>
      </c>
      <c r="D363" s="46">
        <v>43</v>
      </c>
      <c r="E363" s="284">
        <v>4.6000000000000005</v>
      </c>
    </row>
    <row r="364" spans="1:5">
      <c r="A364" s="49" t="s">
        <v>19213</v>
      </c>
      <c r="B364" s="3">
        <v>6</v>
      </c>
      <c r="C364" s="2">
        <v>0.7</v>
      </c>
      <c r="D364" s="46">
        <v>43</v>
      </c>
      <c r="E364" s="284">
        <v>27.6</v>
      </c>
    </row>
    <row r="365" spans="1:5">
      <c r="A365" s="49" t="s">
        <v>8751</v>
      </c>
      <c r="B365" s="3">
        <v>6</v>
      </c>
      <c r="C365" s="2">
        <v>0.7</v>
      </c>
      <c r="D365" s="46">
        <v>43</v>
      </c>
      <c r="E365" s="284">
        <v>27.6</v>
      </c>
    </row>
    <row r="366" spans="1:5">
      <c r="A366" s="49" t="s">
        <v>8754</v>
      </c>
      <c r="B366" s="3">
        <v>6</v>
      </c>
      <c r="C366" s="2">
        <v>0.7</v>
      </c>
      <c r="D366" s="46">
        <v>40.4</v>
      </c>
      <c r="E366" s="284">
        <v>18.7</v>
      </c>
    </row>
    <row r="367" spans="1:5">
      <c r="A367" s="49" t="s">
        <v>8757</v>
      </c>
      <c r="B367" s="3">
        <v>6</v>
      </c>
      <c r="C367" s="2">
        <v>0.7</v>
      </c>
      <c r="D367" s="46">
        <v>41.6</v>
      </c>
      <c r="E367" s="284">
        <v>19.600000000000001</v>
      </c>
    </row>
    <row r="368" spans="1:5">
      <c r="A368" s="49" t="s">
        <v>8760</v>
      </c>
      <c r="B368" s="3">
        <v>6</v>
      </c>
      <c r="C368" s="2">
        <v>0.5</v>
      </c>
      <c r="D368" s="46">
        <v>29</v>
      </c>
      <c r="E368" s="284">
        <v>25.950000000000003</v>
      </c>
    </row>
    <row r="369" spans="1:5">
      <c r="A369" s="49" t="s">
        <v>8763</v>
      </c>
      <c r="B369" s="3">
        <v>6</v>
      </c>
      <c r="C369" s="2">
        <v>0.7</v>
      </c>
      <c r="D369" s="46">
        <v>40</v>
      </c>
      <c r="E369" s="284">
        <v>29.05</v>
      </c>
    </row>
    <row r="370" spans="1:5">
      <c r="A370" s="49" t="s">
        <v>8765</v>
      </c>
      <c r="B370" s="3">
        <v>10</v>
      </c>
      <c r="C370" s="2">
        <v>0.7</v>
      </c>
      <c r="D370" s="46">
        <v>40</v>
      </c>
      <c r="E370" s="284">
        <v>44.45</v>
      </c>
    </row>
    <row r="371" spans="1:5">
      <c r="A371" s="49" t="s">
        <v>8767</v>
      </c>
      <c r="B371" s="3">
        <v>5</v>
      </c>
      <c r="C371" s="2">
        <v>0.7</v>
      </c>
      <c r="D371" s="46">
        <v>40</v>
      </c>
      <c r="E371" s="284">
        <v>76.350000000000009</v>
      </c>
    </row>
    <row r="372" spans="1:5">
      <c r="A372" s="49" t="s">
        <v>8790</v>
      </c>
      <c r="B372" s="3">
        <v>6</v>
      </c>
      <c r="C372" s="2">
        <v>0.7</v>
      </c>
      <c r="D372" s="46">
        <v>43</v>
      </c>
      <c r="E372" s="284">
        <v>29.900000000000002</v>
      </c>
    </row>
    <row r="373" spans="1:5">
      <c r="A373" s="49" t="s">
        <v>8793</v>
      </c>
      <c r="B373" s="3">
        <v>6</v>
      </c>
      <c r="C373" s="2">
        <v>0.7</v>
      </c>
      <c r="D373" s="46">
        <v>43</v>
      </c>
      <c r="E373" s="284">
        <v>29.900000000000002</v>
      </c>
    </row>
    <row r="374" spans="1:5">
      <c r="A374" s="49" t="s">
        <v>8796</v>
      </c>
      <c r="B374" s="3">
        <v>6</v>
      </c>
      <c r="C374" s="2">
        <v>0.7</v>
      </c>
      <c r="D374" s="46">
        <v>43</v>
      </c>
      <c r="E374" s="284">
        <v>29.900000000000002</v>
      </c>
    </row>
    <row r="375" spans="1:5">
      <c r="A375" s="49" t="s">
        <v>26466</v>
      </c>
      <c r="B375" s="3">
        <v>6</v>
      </c>
      <c r="C375" s="2">
        <v>0.7</v>
      </c>
      <c r="D375" s="46">
        <v>41.8</v>
      </c>
      <c r="E375" s="284">
        <v>21.55</v>
      </c>
    </row>
    <row r="376" spans="1:5">
      <c r="A376" s="49" t="s">
        <v>8799</v>
      </c>
      <c r="B376" s="3">
        <v>6</v>
      </c>
      <c r="C376" s="2">
        <v>0.7</v>
      </c>
      <c r="D376" s="46">
        <v>41.8</v>
      </c>
      <c r="E376" s="284">
        <v>25.400000000000002</v>
      </c>
    </row>
    <row r="377" spans="1:5">
      <c r="A377" s="49" t="s">
        <v>8869</v>
      </c>
      <c r="B377" s="3">
        <v>6</v>
      </c>
      <c r="C377" s="2">
        <v>0.7</v>
      </c>
      <c r="D377" s="46">
        <v>20</v>
      </c>
      <c r="E377" s="284">
        <v>21.200000000000003</v>
      </c>
    </row>
    <row r="378" spans="1:5">
      <c r="A378" s="49" t="s">
        <v>9168</v>
      </c>
      <c r="B378" s="3">
        <v>6</v>
      </c>
      <c r="C378" s="2">
        <v>0.7</v>
      </c>
      <c r="D378" s="46">
        <v>43</v>
      </c>
      <c r="E378" s="284">
        <v>18.650000000000002</v>
      </c>
    </row>
    <row r="379" spans="1:5">
      <c r="A379" s="49" t="s">
        <v>26394</v>
      </c>
      <c r="B379" s="3">
        <v>6</v>
      </c>
      <c r="C379" s="2">
        <v>1</v>
      </c>
      <c r="D379" s="46">
        <v>43</v>
      </c>
      <c r="E379" s="284">
        <v>25.900000000000002</v>
      </c>
    </row>
    <row r="380" spans="1:5">
      <c r="A380" s="49" t="s">
        <v>9298</v>
      </c>
      <c r="B380" s="3">
        <v>6</v>
      </c>
      <c r="C380" s="2">
        <v>0.7</v>
      </c>
      <c r="D380" s="46">
        <v>42</v>
      </c>
      <c r="E380" s="284">
        <v>23.950000000000003</v>
      </c>
    </row>
    <row r="381" spans="1:5">
      <c r="A381" s="49" t="s">
        <v>9408</v>
      </c>
      <c r="B381" s="3">
        <v>6</v>
      </c>
      <c r="C381" s="2">
        <v>0.7</v>
      </c>
      <c r="D381" s="46">
        <v>37.5</v>
      </c>
      <c r="E381" s="284">
        <v>16</v>
      </c>
    </row>
    <row r="382" spans="1:5">
      <c r="A382" s="49" t="s">
        <v>9441</v>
      </c>
      <c r="B382" s="3">
        <v>12</v>
      </c>
      <c r="C382" s="2">
        <v>1</v>
      </c>
      <c r="D382" s="46">
        <v>46</v>
      </c>
      <c r="E382" s="284">
        <v>28.400000000000002</v>
      </c>
    </row>
    <row r="383" spans="1:5">
      <c r="A383" s="49" t="s">
        <v>9446</v>
      </c>
      <c r="B383" s="3">
        <v>6</v>
      </c>
      <c r="C383" s="2">
        <v>0.7</v>
      </c>
      <c r="D383" s="46">
        <v>24</v>
      </c>
      <c r="E383" s="284">
        <v>15.200000000000001</v>
      </c>
    </row>
    <row r="384" spans="1:5">
      <c r="A384" s="49" t="s">
        <v>9455</v>
      </c>
      <c r="B384" s="3">
        <v>6</v>
      </c>
      <c r="C384" s="2">
        <v>0.7</v>
      </c>
      <c r="D384" s="46">
        <v>40</v>
      </c>
      <c r="E384" s="284">
        <v>23.55</v>
      </c>
    </row>
    <row r="385" spans="1:5">
      <c r="A385" s="49" t="s">
        <v>9458</v>
      </c>
      <c r="B385" s="3">
        <v>6</v>
      </c>
      <c r="C385" s="2">
        <v>0.7</v>
      </c>
      <c r="D385" s="46">
        <v>43</v>
      </c>
      <c r="E385" s="284">
        <v>23.8</v>
      </c>
    </row>
    <row r="386" spans="1:5">
      <c r="A386" s="49" t="s">
        <v>9461</v>
      </c>
      <c r="B386" s="3">
        <v>6</v>
      </c>
      <c r="C386" s="2">
        <v>0.7</v>
      </c>
      <c r="D386" s="46">
        <v>40</v>
      </c>
      <c r="E386" s="284">
        <v>23.55</v>
      </c>
    </row>
    <row r="387" spans="1:5">
      <c r="A387" s="49" t="s">
        <v>9464</v>
      </c>
      <c r="B387" s="3">
        <v>6</v>
      </c>
      <c r="C387" s="2">
        <v>0.7</v>
      </c>
      <c r="D387" s="46">
        <v>40</v>
      </c>
      <c r="E387" s="284">
        <v>23.55</v>
      </c>
    </row>
    <row r="388" spans="1:5">
      <c r="A388" s="49" t="s">
        <v>9467</v>
      </c>
      <c r="B388" s="3">
        <v>6</v>
      </c>
      <c r="C388" s="2">
        <v>0.7</v>
      </c>
      <c r="D388" s="46">
        <v>41</v>
      </c>
      <c r="E388" s="284">
        <v>23.650000000000002</v>
      </c>
    </row>
    <row r="389" spans="1:5">
      <c r="A389" s="49" t="s">
        <v>9537</v>
      </c>
      <c r="B389" s="3">
        <v>6</v>
      </c>
      <c r="C389" s="2">
        <v>0.5</v>
      </c>
      <c r="D389" s="46">
        <v>42.9</v>
      </c>
      <c r="E389" s="284">
        <v>28.900000000000002</v>
      </c>
    </row>
    <row r="390" spans="1:5">
      <c r="A390" s="49" t="s">
        <v>9612</v>
      </c>
      <c r="B390" s="3">
        <v>1</v>
      </c>
      <c r="C390" s="2">
        <v>3</v>
      </c>
      <c r="D390" s="46">
        <v>43</v>
      </c>
      <c r="E390" s="284">
        <v>168.20000000000002</v>
      </c>
    </row>
    <row r="391" spans="1:5">
      <c r="A391" s="49" t="s">
        <v>9618</v>
      </c>
      <c r="B391" s="3">
        <v>3</v>
      </c>
      <c r="C391" s="2">
        <v>0.7</v>
      </c>
      <c r="D391" s="46">
        <v>43</v>
      </c>
      <c r="E391" s="284">
        <v>33.700000000000003</v>
      </c>
    </row>
    <row r="392" spans="1:5">
      <c r="A392" s="49" t="s">
        <v>9764</v>
      </c>
      <c r="B392" s="3">
        <v>6</v>
      </c>
      <c r="C392" s="2">
        <v>0.7</v>
      </c>
      <c r="D392" s="46">
        <v>37.5</v>
      </c>
      <c r="E392" s="284">
        <v>24.5</v>
      </c>
    </row>
    <row r="393" spans="1:5">
      <c r="A393" s="49" t="s">
        <v>9978</v>
      </c>
      <c r="B393" s="3">
        <v>6</v>
      </c>
      <c r="C393" s="2">
        <v>0.7</v>
      </c>
      <c r="D393" s="46">
        <v>40</v>
      </c>
      <c r="E393" s="284">
        <v>27.85</v>
      </c>
    </row>
    <row r="394" spans="1:5">
      <c r="A394" s="49" t="s">
        <v>9984</v>
      </c>
      <c r="B394" s="3">
        <v>6</v>
      </c>
      <c r="C394" s="2">
        <v>0.7</v>
      </c>
      <c r="D394" s="46">
        <v>40</v>
      </c>
      <c r="E394" s="284">
        <v>27.85</v>
      </c>
    </row>
    <row r="395" spans="1:5">
      <c r="A395" s="49" t="s">
        <v>26321</v>
      </c>
      <c r="B395" s="3">
        <v>6</v>
      </c>
      <c r="C395" s="2">
        <v>0.5</v>
      </c>
      <c r="D395" s="46">
        <v>40</v>
      </c>
      <c r="E395" s="284">
        <v>21.3</v>
      </c>
    </row>
    <row r="396" spans="1:5">
      <c r="A396" s="49" t="s">
        <v>9997</v>
      </c>
      <c r="B396" s="3">
        <v>6</v>
      </c>
      <c r="C396" s="2">
        <v>0.5</v>
      </c>
      <c r="D396" s="46">
        <v>40</v>
      </c>
      <c r="E396" s="284">
        <v>21.3</v>
      </c>
    </row>
    <row r="397" spans="1:5">
      <c r="A397" s="49" t="s">
        <v>10020</v>
      </c>
      <c r="B397" s="3">
        <v>6</v>
      </c>
      <c r="C397" s="2">
        <v>0.7</v>
      </c>
      <c r="D397" s="46">
        <v>41.5</v>
      </c>
      <c r="E397" s="284">
        <v>24.3</v>
      </c>
    </row>
    <row r="398" spans="1:5">
      <c r="A398" s="49" t="s">
        <v>10023</v>
      </c>
      <c r="B398" s="3">
        <v>6</v>
      </c>
      <c r="C398" s="2">
        <v>0.5</v>
      </c>
      <c r="D398" s="46">
        <v>41.5</v>
      </c>
      <c r="E398" s="284">
        <v>24.450000000000003</v>
      </c>
    </row>
    <row r="399" spans="1:5">
      <c r="A399" s="49" t="s">
        <v>10170</v>
      </c>
      <c r="B399" s="3">
        <v>6</v>
      </c>
      <c r="C399" s="2">
        <v>0.7</v>
      </c>
      <c r="D399" s="46">
        <v>40</v>
      </c>
      <c r="E399" s="284">
        <v>18.650000000000002</v>
      </c>
    </row>
    <row r="400" spans="1:5">
      <c r="A400" s="49" t="s">
        <v>10185</v>
      </c>
      <c r="B400" s="3">
        <v>6</v>
      </c>
      <c r="C400" s="2">
        <v>0.7</v>
      </c>
      <c r="D400" s="46">
        <v>43</v>
      </c>
      <c r="E400" s="284">
        <v>15.950000000000001</v>
      </c>
    </row>
    <row r="401" spans="1:5">
      <c r="A401" s="49" t="s">
        <v>10188</v>
      </c>
      <c r="B401" s="3">
        <v>6</v>
      </c>
      <c r="C401" s="2">
        <v>0.7</v>
      </c>
      <c r="D401" s="46">
        <v>41.3</v>
      </c>
      <c r="E401" s="284">
        <v>15.8</v>
      </c>
    </row>
    <row r="402" spans="1:5">
      <c r="A402" s="49" t="s">
        <v>10191</v>
      </c>
      <c r="B402" s="3">
        <v>6</v>
      </c>
      <c r="C402" s="2">
        <v>0.7</v>
      </c>
      <c r="D402" s="46">
        <v>43</v>
      </c>
      <c r="E402" s="284">
        <v>15.950000000000001</v>
      </c>
    </row>
    <row r="403" spans="1:5">
      <c r="A403" s="49" t="s">
        <v>10197</v>
      </c>
      <c r="B403" s="3">
        <v>6</v>
      </c>
      <c r="C403" s="2">
        <v>0.7</v>
      </c>
      <c r="D403" s="46">
        <v>47</v>
      </c>
      <c r="E403" s="284">
        <v>16.25</v>
      </c>
    </row>
    <row r="404" spans="1:5">
      <c r="A404" s="49" t="s">
        <v>26532</v>
      </c>
      <c r="B404" s="3">
        <v>6</v>
      </c>
      <c r="C404" s="2">
        <v>0.7</v>
      </c>
      <c r="D404" s="46">
        <v>43</v>
      </c>
      <c r="E404" s="284">
        <v>15.950000000000001</v>
      </c>
    </row>
    <row r="405" spans="1:5">
      <c r="A405" s="49" t="s">
        <v>10200</v>
      </c>
      <c r="B405" s="3">
        <v>6</v>
      </c>
      <c r="C405" s="2">
        <v>0.7</v>
      </c>
      <c r="D405" s="46">
        <v>43</v>
      </c>
      <c r="E405" s="284">
        <v>14.5</v>
      </c>
    </row>
    <row r="406" spans="1:5">
      <c r="A406" s="49" t="s">
        <v>26533</v>
      </c>
      <c r="B406" s="3">
        <v>6</v>
      </c>
      <c r="C406" s="2">
        <v>0.7</v>
      </c>
      <c r="D406" s="46">
        <v>43</v>
      </c>
      <c r="E406" s="284">
        <v>15.950000000000001</v>
      </c>
    </row>
    <row r="407" spans="1:5">
      <c r="A407" s="49" t="s">
        <v>10203</v>
      </c>
      <c r="B407" s="3">
        <v>6</v>
      </c>
      <c r="C407" s="2">
        <v>0.7</v>
      </c>
      <c r="D407" s="46">
        <v>43</v>
      </c>
      <c r="E407" s="284">
        <v>15.950000000000001</v>
      </c>
    </row>
    <row r="408" spans="1:5">
      <c r="A408" s="49" t="s">
        <v>10206</v>
      </c>
      <c r="B408" s="3">
        <v>6</v>
      </c>
      <c r="C408" s="2">
        <v>0.7</v>
      </c>
      <c r="D408" s="46">
        <v>43</v>
      </c>
      <c r="E408" s="284">
        <v>15.950000000000001</v>
      </c>
    </row>
    <row r="409" spans="1:5">
      <c r="A409" s="49" t="s">
        <v>10208</v>
      </c>
      <c r="B409" s="3">
        <v>6</v>
      </c>
      <c r="C409" s="2">
        <v>0.7</v>
      </c>
      <c r="D409" s="46">
        <v>43</v>
      </c>
      <c r="E409" s="284">
        <v>15.950000000000001</v>
      </c>
    </row>
    <row r="410" spans="1:5">
      <c r="A410" s="49" t="s">
        <v>10209</v>
      </c>
      <c r="B410" s="3">
        <v>6</v>
      </c>
      <c r="C410" s="2">
        <v>0.7</v>
      </c>
      <c r="D410" s="46">
        <v>43</v>
      </c>
      <c r="E410" s="284">
        <v>15.950000000000001</v>
      </c>
    </row>
    <row r="411" spans="1:5">
      <c r="A411" s="49" t="s">
        <v>10320</v>
      </c>
      <c r="B411" s="3">
        <v>6</v>
      </c>
      <c r="C411" s="2">
        <v>0.7</v>
      </c>
      <c r="D411" s="46">
        <v>40</v>
      </c>
      <c r="E411" s="284">
        <v>23.6</v>
      </c>
    </row>
    <row r="412" spans="1:5">
      <c r="A412" s="49" t="s">
        <v>10323</v>
      </c>
      <c r="B412" s="3">
        <v>6</v>
      </c>
      <c r="C412" s="2">
        <v>0.7</v>
      </c>
      <c r="D412" s="46">
        <v>38</v>
      </c>
      <c r="E412" s="284">
        <v>13</v>
      </c>
    </row>
    <row r="413" spans="1:5">
      <c r="A413" s="49" t="s">
        <v>10326</v>
      </c>
      <c r="B413" s="3">
        <v>6</v>
      </c>
      <c r="C413" s="2">
        <v>0.7</v>
      </c>
      <c r="D413" s="46">
        <v>38</v>
      </c>
      <c r="E413" s="284">
        <v>15.600000000000001</v>
      </c>
    </row>
    <row r="414" spans="1:5">
      <c r="A414" s="49" t="s">
        <v>10329</v>
      </c>
      <c r="B414" s="3">
        <v>24</v>
      </c>
      <c r="C414" s="2">
        <v>0.05</v>
      </c>
      <c r="D414" s="46">
        <v>38</v>
      </c>
      <c r="E414" s="284">
        <v>4.1500000000000004</v>
      </c>
    </row>
    <row r="415" spans="1:5">
      <c r="A415" s="49" t="s">
        <v>10465</v>
      </c>
      <c r="B415" s="3">
        <v>6</v>
      </c>
      <c r="C415" s="2">
        <v>1</v>
      </c>
      <c r="D415" s="46">
        <v>44.5</v>
      </c>
      <c r="E415" s="284">
        <v>19.25</v>
      </c>
    </row>
    <row r="416" spans="1:5">
      <c r="A416" s="49" t="s">
        <v>10468</v>
      </c>
      <c r="B416" s="3">
        <v>6</v>
      </c>
      <c r="C416" s="2">
        <v>0.7</v>
      </c>
      <c r="D416" s="46">
        <v>44</v>
      </c>
      <c r="E416" s="284">
        <v>20.350000000000001</v>
      </c>
    </row>
    <row r="417" spans="1:5">
      <c r="A417" s="49" t="s">
        <v>10471</v>
      </c>
      <c r="B417" s="3">
        <v>6</v>
      </c>
      <c r="C417" s="2">
        <v>0.7</v>
      </c>
      <c r="D417" s="46">
        <v>44.5</v>
      </c>
      <c r="E417" s="284">
        <v>15.850000000000001</v>
      </c>
    </row>
    <row r="418" spans="1:5">
      <c r="A418" s="49" t="s">
        <v>10474</v>
      </c>
      <c r="B418" s="3">
        <v>6</v>
      </c>
      <c r="C418" s="2">
        <v>0.7</v>
      </c>
      <c r="D418" s="46">
        <v>40</v>
      </c>
      <c r="E418" s="284">
        <v>20.3</v>
      </c>
    </row>
    <row r="419" spans="1:5" ht="17.149999999999999" customHeight="1">
      <c r="A419" s="399" t="s">
        <v>10633</v>
      </c>
      <c r="B419" s="400"/>
      <c r="C419" s="400"/>
      <c r="D419" s="400"/>
      <c r="E419" s="283"/>
    </row>
    <row r="420" spans="1:5">
      <c r="A420" s="49" t="s">
        <v>2182</v>
      </c>
      <c r="B420" s="3">
        <v>6</v>
      </c>
      <c r="C420" s="2">
        <v>0.7</v>
      </c>
      <c r="D420" s="46">
        <v>40</v>
      </c>
      <c r="E420" s="284">
        <v>56.050000000000004</v>
      </c>
    </row>
    <row r="421" spans="1:5">
      <c r="A421" s="49" t="s">
        <v>3115</v>
      </c>
      <c r="B421" s="3">
        <v>6</v>
      </c>
      <c r="C421" s="2">
        <v>0.7</v>
      </c>
      <c r="D421" s="46">
        <v>42</v>
      </c>
      <c r="E421" s="284">
        <v>29.85</v>
      </c>
    </row>
    <row r="422" spans="1:5">
      <c r="A422" s="49" t="s">
        <v>4767</v>
      </c>
      <c r="B422" s="3">
        <v>6</v>
      </c>
      <c r="C422" s="2">
        <v>0.7</v>
      </c>
      <c r="D422" s="46">
        <v>38</v>
      </c>
      <c r="E422" s="284">
        <v>21.200000000000003</v>
      </c>
    </row>
    <row r="423" spans="1:5">
      <c r="A423" s="49" t="s">
        <v>5168</v>
      </c>
      <c r="B423" s="3">
        <v>6</v>
      </c>
      <c r="C423" s="2">
        <v>0.7</v>
      </c>
      <c r="D423" s="46">
        <v>40</v>
      </c>
      <c r="E423" s="284">
        <v>33.5</v>
      </c>
    </row>
    <row r="424" spans="1:5">
      <c r="A424" s="49" t="s">
        <v>6973</v>
      </c>
      <c r="B424" s="3">
        <v>6</v>
      </c>
      <c r="C424" s="2">
        <v>0.7</v>
      </c>
      <c r="D424" s="46">
        <v>43.2</v>
      </c>
      <c r="E424" s="284">
        <v>36.25</v>
      </c>
    </row>
    <row r="425" spans="1:5">
      <c r="A425" s="49" t="s">
        <v>7255</v>
      </c>
      <c r="B425" s="3">
        <v>6</v>
      </c>
      <c r="C425" s="2">
        <v>0.7</v>
      </c>
      <c r="D425" s="46">
        <v>47.3</v>
      </c>
      <c r="E425" s="284">
        <v>50.35</v>
      </c>
    </row>
    <row r="426" spans="1:5">
      <c r="A426" s="49" t="s">
        <v>7258</v>
      </c>
      <c r="B426" s="3">
        <v>6</v>
      </c>
      <c r="C426" s="2">
        <v>0.7</v>
      </c>
      <c r="D426" s="46">
        <v>45</v>
      </c>
      <c r="E426" s="284">
        <v>47.1</v>
      </c>
    </row>
    <row r="427" spans="1:5">
      <c r="A427" s="49" t="s">
        <v>7261</v>
      </c>
      <c r="B427" s="3">
        <v>6</v>
      </c>
      <c r="C427" s="2">
        <v>0.7</v>
      </c>
      <c r="D427" s="46">
        <v>46.4</v>
      </c>
      <c r="E427" s="284">
        <v>47.050000000000004</v>
      </c>
    </row>
    <row r="428" spans="1:5">
      <c r="A428" s="49" t="s">
        <v>7264</v>
      </c>
      <c r="B428" s="3">
        <v>6</v>
      </c>
      <c r="C428" s="2">
        <v>0.7</v>
      </c>
      <c r="D428" s="46">
        <v>40</v>
      </c>
      <c r="E428" s="284">
        <v>38.700000000000003</v>
      </c>
    </row>
    <row r="429" spans="1:5">
      <c r="A429" s="49" t="s">
        <v>7267</v>
      </c>
      <c r="B429" s="3">
        <v>6</v>
      </c>
      <c r="C429" s="2">
        <v>0.7</v>
      </c>
      <c r="D429" s="46">
        <v>45</v>
      </c>
      <c r="E429" s="284">
        <v>32.450000000000003</v>
      </c>
    </row>
    <row r="430" spans="1:5">
      <c r="A430" s="49" t="s">
        <v>7270</v>
      </c>
      <c r="B430" s="3">
        <v>6</v>
      </c>
      <c r="C430" s="2">
        <v>0.7</v>
      </c>
      <c r="D430" s="46">
        <v>40</v>
      </c>
      <c r="E430" s="284">
        <v>34.75</v>
      </c>
    </row>
    <row r="431" spans="1:5">
      <c r="A431" s="49" t="s">
        <v>7273</v>
      </c>
      <c r="B431" s="3">
        <v>6</v>
      </c>
      <c r="C431" s="2">
        <v>0.7</v>
      </c>
      <c r="D431" s="46">
        <v>45.7</v>
      </c>
      <c r="E431" s="284">
        <v>50.2</v>
      </c>
    </row>
    <row r="432" spans="1:5">
      <c r="A432" s="49" t="s">
        <v>7276</v>
      </c>
      <c r="B432" s="3">
        <v>6</v>
      </c>
      <c r="C432" s="2">
        <v>0.7</v>
      </c>
      <c r="D432" s="46">
        <v>44.2</v>
      </c>
      <c r="E432" s="284">
        <v>47.150000000000006</v>
      </c>
    </row>
    <row r="433" spans="1:5">
      <c r="A433" s="49" t="s">
        <v>7279</v>
      </c>
      <c r="B433" s="3">
        <v>6</v>
      </c>
      <c r="C433" s="2">
        <v>0.7</v>
      </c>
      <c r="D433" s="46">
        <v>45</v>
      </c>
      <c r="E433" s="284">
        <v>32.550000000000004</v>
      </c>
    </row>
    <row r="434" spans="1:5">
      <c r="A434" s="49" t="s">
        <v>26453</v>
      </c>
      <c r="B434" s="3">
        <v>6</v>
      </c>
      <c r="C434" s="2">
        <v>0.7</v>
      </c>
      <c r="D434" s="46">
        <v>37</v>
      </c>
      <c r="E434" s="284">
        <v>23.1</v>
      </c>
    </row>
    <row r="435" spans="1:5">
      <c r="A435" s="49" t="s">
        <v>26454</v>
      </c>
      <c r="B435" s="3">
        <v>6</v>
      </c>
      <c r="C435" s="2">
        <v>0.7</v>
      </c>
      <c r="D435" s="46">
        <v>37</v>
      </c>
      <c r="E435" s="284">
        <v>23.950000000000003</v>
      </c>
    </row>
    <row r="436" spans="1:5">
      <c r="A436" s="49" t="s">
        <v>8476</v>
      </c>
      <c r="B436" s="3">
        <v>6</v>
      </c>
      <c r="C436" s="2">
        <v>0.7</v>
      </c>
      <c r="D436" s="46">
        <v>40</v>
      </c>
      <c r="E436" s="284">
        <v>28.150000000000002</v>
      </c>
    </row>
    <row r="437" spans="1:5" ht="17.149999999999999" customHeight="1">
      <c r="A437" s="399" t="s">
        <v>10634</v>
      </c>
      <c r="B437" s="400"/>
      <c r="C437" s="400"/>
      <c r="D437" s="400"/>
      <c r="E437" s="283"/>
    </row>
    <row r="438" spans="1:5">
      <c r="A438" s="49" t="s">
        <v>278</v>
      </c>
      <c r="B438" s="3">
        <v>12</v>
      </c>
      <c r="C438" s="2">
        <v>0.7</v>
      </c>
      <c r="D438" s="46">
        <v>29</v>
      </c>
      <c r="E438" s="284">
        <v>15</v>
      </c>
    </row>
    <row r="439" spans="1:5">
      <c r="A439" s="49" t="s">
        <v>281</v>
      </c>
      <c r="B439" s="3">
        <v>12</v>
      </c>
      <c r="C439" s="2">
        <v>0.7</v>
      </c>
      <c r="D439" s="46">
        <v>24</v>
      </c>
      <c r="E439" s="284">
        <v>14.100000000000001</v>
      </c>
    </row>
    <row r="440" spans="1:5">
      <c r="A440" s="49" t="s">
        <v>3133</v>
      </c>
      <c r="B440" s="3">
        <v>6</v>
      </c>
      <c r="C440" s="2">
        <v>0.7</v>
      </c>
      <c r="D440" s="46">
        <v>40</v>
      </c>
      <c r="E440" s="284">
        <v>13.55</v>
      </c>
    </row>
    <row r="441" spans="1:5">
      <c r="A441" s="49" t="s">
        <v>3136</v>
      </c>
      <c r="B441" s="3">
        <v>6</v>
      </c>
      <c r="C441" s="2">
        <v>0.7</v>
      </c>
      <c r="D441" s="46">
        <v>40</v>
      </c>
      <c r="E441" s="284">
        <v>14.100000000000001</v>
      </c>
    </row>
    <row r="442" spans="1:5">
      <c r="A442" s="49" t="s">
        <v>3139</v>
      </c>
      <c r="B442" s="3">
        <v>6</v>
      </c>
      <c r="C442" s="2">
        <v>0.7</v>
      </c>
      <c r="D442" s="46">
        <v>40</v>
      </c>
      <c r="E442" s="284">
        <v>14.100000000000001</v>
      </c>
    </row>
    <row r="443" spans="1:5">
      <c r="A443" s="49" t="s">
        <v>3142</v>
      </c>
      <c r="B443" s="3">
        <v>6</v>
      </c>
      <c r="C443" s="2">
        <v>0.7</v>
      </c>
      <c r="D443" s="46">
        <v>40</v>
      </c>
      <c r="E443" s="284">
        <v>14.100000000000001</v>
      </c>
    </row>
    <row r="444" spans="1:5">
      <c r="A444" s="49" t="s">
        <v>6158</v>
      </c>
      <c r="B444" s="3">
        <v>6</v>
      </c>
      <c r="C444" s="2">
        <v>0.7</v>
      </c>
      <c r="D444" s="46">
        <v>40</v>
      </c>
      <c r="E444" s="284">
        <v>18.850000000000001</v>
      </c>
    </row>
    <row r="445" spans="1:5">
      <c r="A445" s="49" t="s">
        <v>7086</v>
      </c>
      <c r="B445" s="3">
        <v>6</v>
      </c>
      <c r="C445" s="2">
        <v>0.7</v>
      </c>
      <c r="D445" s="46">
        <v>41.5</v>
      </c>
      <c r="E445" s="284">
        <v>12.350000000000001</v>
      </c>
    </row>
    <row r="446" spans="1:5">
      <c r="A446" s="49" t="s">
        <v>26357</v>
      </c>
      <c r="B446" s="3">
        <v>12</v>
      </c>
      <c r="C446" s="2">
        <v>0.7</v>
      </c>
      <c r="D446" s="46">
        <v>12</v>
      </c>
      <c r="E446" s="284">
        <v>8.15</v>
      </c>
    </row>
    <row r="447" spans="1:5">
      <c r="A447" s="49" t="s">
        <v>7862</v>
      </c>
      <c r="B447" s="3">
        <v>12</v>
      </c>
      <c r="C447" s="2">
        <v>0.7</v>
      </c>
      <c r="D447" s="46">
        <v>14</v>
      </c>
      <c r="E447" s="284">
        <v>8.85</v>
      </c>
    </row>
    <row r="448" spans="1:5">
      <c r="A448" s="49" t="s">
        <v>7865</v>
      </c>
      <c r="B448" s="3">
        <v>6</v>
      </c>
      <c r="C448" s="2">
        <v>0.7</v>
      </c>
      <c r="D448" s="46">
        <v>38</v>
      </c>
      <c r="E448" s="284">
        <v>10</v>
      </c>
    </row>
    <row r="449" spans="1:5">
      <c r="A449" s="49" t="s">
        <v>8411</v>
      </c>
      <c r="B449" s="3">
        <v>6</v>
      </c>
      <c r="C449" s="2">
        <v>0.7</v>
      </c>
      <c r="D449" s="46">
        <v>38</v>
      </c>
      <c r="E449" s="284">
        <v>10.950000000000001</v>
      </c>
    </row>
    <row r="450" spans="1:5">
      <c r="A450" s="49" t="s">
        <v>10078</v>
      </c>
      <c r="B450" s="3">
        <v>6</v>
      </c>
      <c r="C450" s="2">
        <v>1</v>
      </c>
      <c r="D450" s="46">
        <v>39</v>
      </c>
      <c r="E450" s="284">
        <v>10.75</v>
      </c>
    </row>
    <row r="451" spans="1:5">
      <c r="A451" s="49" t="s">
        <v>10344</v>
      </c>
      <c r="B451" s="3">
        <v>6</v>
      </c>
      <c r="C451" s="2">
        <v>1</v>
      </c>
      <c r="D451" s="46">
        <v>38</v>
      </c>
      <c r="E451" s="284">
        <v>14.9</v>
      </c>
    </row>
    <row r="452" spans="1:5" ht="17.149999999999999" customHeight="1">
      <c r="A452" s="399" t="s">
        <v>12170</v>
      </c>
      <c r="B452" s="400"/>
      <c r="C452" s="400"/>
      <c r="D452" s="400"/>
      <c r="E452" s="283"/>
    </row>
    <row r="453" spans="1:5">
      <c r="A453" s="49" t="s">
        <v>286</v>
      </c>
      <c r="B453" s="3">
        <v>6</v>
      </c>
      <c r="C453" s="2">
        <v>0.7</v>
      </c>
      <c r="D453" s="46">
        <v>30</v>
      </c>
      <c r="E453" s="284">
        <v>16.350000000000001</v>
      </c>
    </row>
    <row r="454" spans="1:5">
      <c r="A454" s="49" t="s">
        <v>338</v>
      </c>
      <c r="B454" s="3">
        <v>6</v>
      </c>
      <c r="C454" s="2">
        <v>0.5</v>
      </c>
      <c r="D454" s="46">
        <v>38</v>
      </c>
      <c r="E454" s="284">
        <v>7.95</v>
      </c>
    </row>
    <row r="455" spans="1:5">
      <c r="A455" s="49" t="s">
        <v>368</v>
      </c>
      <c r="B455" s="3">
        <v>6</v>
      </c>
      <c r="C455" s="2">
        <v>0.7</v>
      </c>
      <c r="D455" s="46">
        <v>38</v>
      </c>
      <c r="E455" s="284">
        <v>15.700000000000001</v>
      </c>
    </row>
    <row r="456" spans="1:5">
      <c r="A456" s="49" t="s">
        <v>371</v>
      </c>
      <c r="B456" s="3">
        <v>6</v>
      </c>
      <c r="C456" s="2">
        <v>0.7</v>
      </c>
      <c r="D456" s="46">
        <v>28</v>
      </c>
      <c r="E456" s="284">
        <v>10</v>
      </c>
    </row>
    <row r="457" spans="1:5">
      <c r="A457" s="49" t="s">
        <v>26397</v>
      </c>
      <c r="B457" s="3">
        <v>6</v>
      </c>
      <c r="C457" s="2">
        <v>0.7</v>
      </c>
      <c r="D457" s="46">
        <v>28</v>
      </c>
      <c r="E457" s="284">
        <v>10.5</v>
      </c>
    </row>
    <row r="458" spans="1:5">
      <c r="A458" s="49" t="s">
        <v>26398</v>
      </c>
      <c r="B458" s="3">
        <v>6</v>
      </c>
      <c r="C458" s="2">
        <v>0.7</v>
      </c>
      <c r="D458" s="46">
        <v>28</v>
      </c>
      <c r="E458" s="284">
        <v>9.4</v>
      </c>
    </row>
    <row r="459" spans="1:5">
      <c r="A459" s="49" t="s">
        <v>377</v>
      </c>
      <c r="B459" s="3">
        <v>6</v>
      </c>
      <c r="C459" s="2">
        <v>1</v>
      </c>
      <c r="D459" s="46">
        <v>17</v>
      </c>
      <c r="E459" s="284">
        <v>12.200000000000001</v>
      </c>
    </row>
    <row r="460" spans="1:5">
      <c r="A460" s="49" t="s">
        <v>384</v>
      </c>
      <c r="B460" s="3">
        <v>6</v>
      </c>
      <c r="C460" s="2">
        <v>0.7</v>
      </c>
      <c r="D460" s="46">
        <v>15.5</v>
      </c>
      <c r="E460" s="284">
        <v>11.700000000000001</v>
      </c>
    </row>
    <row r="461" spans="1:5">
      <c r="A461" s="49" t="s">
        <v>26399</v>
      </c>
      <c r="B461" s="3">
        <v>6</v>
      </c>
      <c r="C461" s="2">
        <v>0.7</v>
      </c>
      <c r="D461" s="46">
        <v>15.5</v>
      </c>
      <c r="E461" s="284">
        <v>11.700000000000001</v>
      </c>
    </row>
    <row r="462" spans="1:5">
      <c r="A462" s="49" t="s">
        <v>514</v>
      </c>
      <c r="B462" s="3">
        <v>6</v>
      </c>
      <c r="C462" s="2">
        <v>0.7</v>
      </c>
      <c r="D462" s="46">
        <v>11</v>
      </c>
      <c r="E462" s="284">
        <v>11.100000000000001</v>
      </c>
    </row>
    <row r="463" spans="1:5">
      <c r="A463" s="49" t="s">
        <v>618</v>
      </c>
      <c r="B463" s="3">
        <v>6</v>
      </c>
      <c r="C463" s="2">
        <v>0.7</v>
      </c>
      <c r="D463" s="46">
        <v>17</v>
      </c>
      <c r="E463" s="284">
        <v>13.100000000000001</v>
      </c>
    </row>
    <row r="464" spans="1:5">
      <c r="A464" s="49" t="s">
        <v>26401</v>
      </c>
      <c r="B464" s="3">
        <v>6</v>
      </c>
      <c r="C464" s="2">
        <v>0.7</v>
      </c>
      <c r="D464" s="46">
        <v>15</v>
      </c>
      <c r="E464" s="284">
        <v>12.55</v>
      </c>
    </row>
    <row r="465" spans="1:5">
      <c r="A465" s="49" t="s">
        <v>716</v>
      </c>
      <c r="B465" s="3">
        <v>6</v>
      </c>
      <c r="C465" s="2">
        <v>0.7</v>
      </c>
      <c r="D465" s="46">
        <v>40</v>
      </c>
      <c r="E465" s="284">
        <v>14.200000000000001</v>
      </c>
    </row>
    <row r="466" spans="1:5">
      <c r="A466" s="49" t="s">
        <v>858</v>
      </c>
      <c r="B466" s="3">
        <v>6</v>
      </c>
      <c r="C466" s="2">
        <v>0.7</v>
      </c>
      <c r="D466" s="46">
        <v>17</v>
      </c>
      <c r="E466" s="284">
        <v>17.100000000000001</v>
      </c>
    </row>
    <row r="467" spans="1:5">
      <c r="A467" s="49" t="s">
        <v>861</v>
      </c>
      <c r="B467" s="3">
        <v>6</v>
      </c>
      <c r="C467" s="2">
        <v>0.5</v>
      </c>
      <c r="D467" s="46">
        <v>15.7</v>
      </c>
      <c r="E467" s="284">
        <v>12.15</v>
      </c>
    </row>
    <row r="468" spans="1:5">
      <c r="A468" s="49" t="s">
        <v>864</v>
      </c>
      <c r="B468" s="3">
        <v>12</v>
      </c>
      <c r="C468" s="2">
        <v>0.7</v>
      </c>
      <c r="D468" s="46">
        <v>15.7</v>
      </c>
      <c r="E468" s="284">
        <v>17.25</v>
      </c>
    </row>
    <row r="469" spans="1:5">
      <c r="A469" s="49" t="s">
        <v>867</v>
      </c>
      <c r="B469" s="3">
        <v>6</v>
      </c>
      <c r="C469" s="2">
        <v>0.7</v>
      </c>
      <c r="D469" s="46">
        <v>17</v>
      </c>
      <c r="E469" s="284">
        <v>16.850000000000001</v>
      </c>
    </row>
    <row r="470" spans="1:5">
      <c r="A470" s="49" t="s">
        <v>870</v>
      </c>
      <c r="B470" s="3">
        <v>6</v>
      </c>
      <c r="C470" s="2">
        <v>0.7</v>
      </c>
      <c r="D470" s="46">
        <v>17</v>
      </c>
      <c r="E470" s="284">
        <v>13.850000000000001</v>
      </c>
    </row>
    <row r="471" spans="1:5">
      <c r="A471" s="49" t="s">
        <v>875</v>
      </c>
      <c r="B471" s="3">
        <v>6</v>
      </c>
      <c r="C471" s="2">
        <v>1</v>
      </c>
      <c r="D471" s="46">
        <v>17</v>
      </c>
      <c r="E471" s="284">
        <v>15.200000000000001</v>
      </c>
    </row>
    <row r="472" spans="1:5">
      <c r="A472" s="49" t="s">
        <v>890</v>
      </c>
      <c r="B472" s="3">
        <v>6</v>
      </c>
      <c r="C472" s="2">
        <v>0.7</v>
      </c>
      <c r="D472" s="46">
        <v>17</v>
      </c>
      <c r="E472" s="284">
        <v>11.850000000000001</v>
      </c>
    </row>
    <row r="473" spans="1:5">
      <c r="A473" s="49" t="s">
        <v>1031</v>
      </c>
      <c r="B473" s="3">
        <v>6</v>
      </c>
      <c r="C473" s="2">
        <v>0.7</v>
      </c>
      <c r="D473" s="46">
        <v>16</v>
      </c>
      <c r="E473" s="284">
        <v>8.25</v>
      </c>
    </row>
    <row r="474" spans="1:5">
      <c r="A474" s="49" t="s">
        <v>26405</v>
      </c>
      <c r="B474" s="3">
        <v>6</v>
      </c>
      <c r="C474" s="2">
        <v>0.7</v>
      </c>
      <c r="D474" s="46">
        <v>17</v>
      </c>
      <c r="E474" s="284">
        <v>7.2</v>
      </c>
    </row>
    <row r="475" spans="1:5">
      <c r="A475" s="49" t="s">
        <v>1165</v>
      </c>
      <c r="B475" s="3">
        <v>6</v>
      </c>
      <c r="C475" s="2">
        <v>0.7</v>
      </c>
      <c r="D475" s="46">
        <v>32</v>
      </c>
      <c r="E475" s="284">
        <v>6.6000000000000005</v>
      </c>
    </row>
    <row r="476" spans="1:5">
      <c r="A476" s="49" t="s">
        <v>26406</v>
      </c>
      <c r="B476" s="3">
        <v>6</v>
      </c>
      <c r="C476" s="2">
        <v>0.7</v>
      </c>
      <c r="D476" s="46">
        <v>18</v>
      </c>
      <c r="E476" s="284">
        <v>9.2000000000000011</v>
      </c>
    </row>
    <row r="477" spans="1:5">
      <c r="A477" s="49" t="s">
        <v>26338</v>
      </c>
      <c r="B477" s="3">
        <v>12</v>
      </c>
      <c r="C477" s="2">
        <v>0.5</v>
      </c>
      <c r="D477" s="46">
        <v>22</v>
      </c>
      <c r="E477" s="284">
        <v>12.350000000000001</v>
      </c>
    </row>
    <row r="478" spans="1:5">
      <c r="A478" s="49" t="s">
        <v>1254</v>
      </c>
      <c r="B478" s="3">
        <v>12</v>
      </c>
      <c r="C478" s="2">
        <v>0.5</v>
      </c>
      <c r="D478" s="46">
        <v>22</v>
      </c>
      <c r="E478" s="284">
        <v>17.400000000000002</v>
      </c>
    </row>
    <row r="479" spans="1:5">
      <c r="A479" s="49" t="s">
        <v>1443</v>
      </c>
      <c r="B479" s="3">
        <v>6</v>
      </c>
      <c r="C479" s="2">
        <v>0.7</v>
      </c>
      <c r="D479" s="46">
        <v>24</v>
      </c>
      <c r="E479" s="284">
        <v>8.5500000000000007</v>
      </c>
    </row>
    <row r="480" spans="1:5">
      <c r="A480" s="49" t="s">
        <v>1455</v>
      </c>
      <c r="B480" s="3">
        <v>6</v>
      </c>
      <c r="C480" s="2">
        <v>0.7</v>
      </c>
      <c r="D480" s="46">
        <v>17</v>
      </c>
      <c r="E480" s="284">
        <v>7.65</v>
      </c>
    </row>
    <row r="481" spans="1:5">
      <c r="A481" s="49" t="s">
        <v>1490</v>
      </c>
      <c r="B481" s="3">
        <v>6</v>
      </c>
      <c r="C481" s="2">
        <v>0.7</v>
      </c>
      <c r="D481" s="46">
        <v>17</v>
      </c>
      <c r="E481" s="284">
        <v>7.75</v>
      </c>
    </row>
    <row r="482" spans="1:5">
      <c r="A482" s="49" t="s">
        <v>1514</v>
      </c>
      <c r="B482" s="3">
        <v>6</v>
      </c>
      <c r="C482" s="2">
        <v>0.7</v>
      </c>
      <c r="D482" s="46">
        <v>15</v>
      </c>
      <c r="E482" s="284">
        <v>8.0500000000000007</v>
      </c>
    </row>
    <row r="483" spans="1:5">
      <c r="A483" s="49" t="s">
        <v>1582</v>
      </c>
      <c r="B483" s="3">
        <v>6</v>
      </c>
      <c r="C483" s="2">
        <v>0.5</v>
      </c>
      <c r="D483" s="46">
        <v>20</v>
      </c>
      <c r="E483" s="284">
        <v>7.3000000000000007</v>
      </c>
    </row>
    <row r="484" spans="1:5">
      <c r="A484" s="49" t="s">
        <v>1596</v>
      </c>
      <c r="B484" s="3">
        <v>6</v>
      </c>
      <c r="C484" s="2">
        <v>0.5</v>
      </c>
      <c r="D484" s="46">
        <v>20</v>
      </c>
      <c r="E484" s="284">
        <v>6.7</v>
      </c>
    </row>
    <row r="485" spans="1:5">
      <c r="A485" s="49" t="s">
        <v>1613</v>
      </c>
      <c r="B485" s="3">
        <v>24</v>
      </c>
      <c r="C485" s="2">
        <v>0.05</v>
      </c>
      <c r="D485" s="46">
        <v>15</v>
      </c>
      <c r="E485" s="284">
        <v>2.95</v>
      </c>
    </row>
    <row r="486" spans="1:5">
      <c r="A486" s="49" t="s">
        <v>26411</v>
      </c>
      <c r="B486" s="3">
        <v>6</v>
      </c>
      <c r="C486" s="2">
        <v>0.7</v>
      </c>
      <c r="D486" s="46">
        <v>21</v>
      </c>
      <c r="E486" s="284">
        <v>14.4</v>
      </c>
    </row>
    <row r="487" spans="1:5">
      <c r="A487" s="49" t="s">
        <v>1996</v>
      </c>
      <c r="B487" s="3">
        <v>200</v>
      </c>
      <c r="C487" s="2">
        <v>0.05</v>
      </c>
      <c r="D487" s="46">
        <v>25</v>
      </c>
      <c r="E487" s="284">
        <v>3.1</v>
      </c>
    </row>
    <row r="488" spans="1:5">
      <c r="A488" s="49" t="s">
        <v>2041</v>
      </c>
      <c r="B488" s="3">
        <v>6</v>
      </c>
      <c r="C488" s="2">
        <v>0.7</v>
      </c>
      <c r="D488" s="46">
        <v>14.5</v>
      </c>
      <c r="E488" s="284">
        <v>17.75</v>
      </c>
    </row>
    <row r="489" spans="1:5">
      <c r="A489" s="49" t="s">
        <v>2047</v>
      </c>
      <c r="B489" s="3">
        <v>6</v>
      </c>
      <c r="C489" s="2">
        <v>0.7</v>
      </c>
      <c r="D489" s="46">
        <v>15</v>
      </c>
      <c r="E489" s="284">
        <v>14.950000000000001</v>
      </c>
    </row>
    <row r="490" spans="1:5">
      <c r="A490" s="49" t="s">
        <v>26341</v>
      </c>
      <c r="B490" s="3">
        <v>12</v>
      </c>
      <c r="C490" s="2">
        <v>0.5</v>
      </c>
      <c r="D490" s="46">
        <v>26</v>
      </c>
      <c r="E490" s="284">
        <v>7.45</v>
      </c>
    </row>
    <row r="491" spans="1:5">
      <c r="A491" s="49" t="s">
        <v>2162</v>
      </c>
      <c r="B491" s="3">
        <v>12</v>
      </c>
      <c r="C491" s="2">
        <v>1</v>
      </c>
      <c r="D491" s="46">
        <v>17</v>
      </c>
      <c r="E491" s="284">
        <v>13.15</v>
      </c>
    </row>
    <row r="492" spans="1:5">
      <c r="A492" s="49" t="s">
        <v>2272</v>
      </c>
      <c r="B492" s="3">
        <v>6</v>
      </c>
      <c r="C492" s="2">
        <v>0.5</v>
      </c>
      <c r="D492" s="46">
        <v>16.5</v>
      </c>
      <c r="E492" s="284">
        <v>14.700000000000001</v>
      </c>
    </row>
    <row r="493" spans="1:5">
      <c r="A493" s="49" t="s">
        <v>2277</v>
      </c>
      <c r="B493" s="3">
        <v>6</v>
      </c>
      <c r="C493" s="2">
        <v>0.5</v>
      </c>
      <c r="D493" s="46">
        <v>16.5</v>
      </c>
      <c r="E493" s="284">
        <v>14.700000000000001</v>
      </c>
    </row>
    <row r="494" spans="1:5">
      <c r="A494" s="49" t="s">
        <v>2293</v>
      </c>
      <c r="B494" s="3">
        <v>6</v>
      </c>
      <c r="C494" s="2">
        <v>0.7</v>
      </c>
      <c r="D494" s="46">
        <v>43</v>
      </c>
      <c r="E494" s="284">
        <v>31.5</v>
      </c>
    </row>
    <row r="495" spans="1:5">
      <c r="A495" s="49" t="s">
        <v>2378</v>
      </c>
      <c r="B495" s="3">
        <v>6</v>
      </c>
      <c r="C495" s="2">
        <v>0.5</v>
      </c>
      <c r="D495" s="46">
        <v>18</v>
      </c>
      <c r="E495" s="284">
        <v>13.15</v>
      </c>
    </row>
    <row r="496" spans="1:5">
      <c r="A496" s="49" t="s">
        <v>2426</v>
      </c>
      <c r="B496" s="3">
        <v>6</v>
      </c>
      <c r="C496" s="2">
        <v>0.7</v>
      </c>
      <c r="D496" s="46">
        <v>20</v>
      </c>
      <c r="E496" s="284">
        <v>22.3</v>
      </c>
    </row>
    <row r="497" spans="1:5">
      <c r="A497" s="49" t="s">
        <v>2549</v>
      </c>
      <c r="B497" s="3">
        <v>120</v>
      </c>
      <c r="C497" s="2">
        <v>0.05</v>
      </c>
      <c r="D497" s="46">
        <v>40</v>
      </c>
      <c r="E497" s="284">
        <v>3.35</v>
      </c>
    </row>
    <row r="498" spans="1:5">
      <c r="A498" s="49" t="s">
        <v>2805</v>
      </c>
      <c r="B498" s="3">
        <v>6</v>
      </c>
      <c r="C498" s="2">
        <v>0.7</v>
      </c>
      <c r="D498" s="46">
        <v>17</v>
      </c>
      <c r="E498" s="284">
        <v>8.9</v>
      </c>
    </row>
    <row r="499" spans="1:5">
      <c r="A499" s="49" t="s">
        <v>26420</v>
      </c>
      <c r="B499" s="3">
        <v>6</v>
      </c>
      <c r="C499" s="2">
        <v>0.7</v>
      </c>
      <c r="D499" s="46">
        <v>20</v>
      </c>
      <c r="E499" s="284">
        <v>11.3</v>
      </c>
    </row>
    <row r="500" spans="1:5">
      <c r="A500" s="49" t="s">
        <v>3127</v>
      </c>
      <c r="B500" s="3">
        <v>6</v>
      </c>
      <c r="C500" s="2">
        <v>0.7</v>
      </c>
      <c r="D500" s="46">
        <v>20</v>
      </c>
      <c r="E500" s="284">
        <v>6.3500000000000005</v>
      </c>
    </row>
    <row r="501" spans="1:5">
      <c r="A501" s="49" t="s">
        <v>3151</v>
      </c>
      <c r="B501" s="3">
        <v>6</v>
      </c>
      <c r="C501" s="2">
        <v>0.7</v>
      </c>
      <c r="D501" s="46">
        <v>14.9</v>
      </c>
      <c r="E501" s="284">
        <v>12</v>
      </c>
    </row>
    <row r="502" spans="1:5">
      <c r="A502" s="49" t="s">
        <v>3218</v>
      </c>
      <c r="B502" s="3">
        <v>6</v>
      </c>
      <c r="C502" s="2">
        <v>0.5</v>
      </c>
      <c r="D502" s="46">
        <v>28</v>
      </c>
      <c r="E502" s="284">
        <v>14.100000000000001</v>
      </c>
    </row>
    <row r="503" spans="1:5">
      <c r="A503" s="49" t="s">
        <v>26423</v>
      </c>
      <c r="B503" s="3">
        <v>6</v>
      </c>
      <c r="C503" s="2">
        <v>0.7</v>
      </c>
      <c r="D503" s="46">
        <v>28</v>
      </c>
      <c r="E503" s="284">
        <v>14.15</v>
      </c>
    </row>
    <row r="504" spans="1:5">
      <c r="A504" s="49" t="s">
        <v>3276</v>
      </c>
      <c r="B504" s="3">
        <v>6</v>
      </c>
      <c r="C504" s="2">
        <v>0.7</v>
      </c>
      <c r="D504" s="46">
        <v>17</v>
      </c>
      <c r="E504" s="284">
        <v>17.100000000000001</v>
      </c>
    </row>
    <row r="505" spans="1:5">
      <c r="A505" s="49" t="s">
        <v>3295</v>
      </c>
      <c r="B505" s="3">
        <v>6</v>
      </c>
      <c r="C505" s="2">
        <v>0.7</v>
      </c>
      <c r="D505" s="46">
        <v>40</v>
      </c>
      <c r="E505" s="284">
        <v>16.95</v>
      </c>
    </row>
    <row r="506" spans="1:5">
      <c r="A506" s="49" t="s">
        <v>3368</v>
      </c>
      <c r="B506" s="3">
        <v>6</v>
      </c>
      <c r="C506" s="2">
        <v>0.7</v>
      </c>
      <c r="D506" s="46">
        <v>15</v>
      </c>
      <c r="E506" s="284">
        <v>10.350000000000001</v>
      </c>
    </row>
    <row r="507" spans="1:5">
      <c r="A507" s="49" t="s">
        <v>26425</v>
      </c>
      <c r="B507" s="3">
        <v>6</v>
      </c>
      <c r="C507" s="2">
        <v>0.7</v>
      </c>
      <c r="D507" s="46">
        <v>15</v>
      </c>
      <c r="E507" s="284">
        <v>10.350000000000001</v>
      </c>
    </row>
    <row r="508" spans="1:5">
      <c r="A508" s="49" t="s">
        <v>3473</v>
      </c>
      <c r="B508" s="3">
        <v>6</v>
      </c>
      <c r="C508" s="2">
        <v>0.5</v>
      </c>
      <c r="D508" s="46">
        <v>20</v>
      </c>
      <c r="E508" s="284">
        <v>11.4</v>
      </c>
    </row>
    <row r="509" spans="1:5">
      <c r="A509" s="49" t="s">
        <v>3497</v>
      </c>
      <c r="B509" s="3">
        <v>6</v>
      </c>
      <c r="C509" s="2">
        <v>0.7</v>
      </c>
      <c r="D509" s="46">
        <v>15</v>
      </c>
      <c r="E509" s="284">
        <v>21.5</v>
      </c>
    </row>
    <row r="510" spans="1:5">
      <c r="A510" s="49" t="s">
        <v>3550</v>
      </c>
      <c r="B510" s="3">
        <v>6</v>
      </c>
      <c r="C510" s="2">
        <v>0.7</v>
      </c>
      <c r="D510" s="46">
        <v>37</v>
      </c>
      <c r="E510" s="284">
        <v>17.850000000000001</v>
      </c>
    </row>
    <row r="511" spans="1:5">
      <c r="A511" s="49" t="s">
        <v>3897</v>
      </c>
      <c r="B511" s="3">
        <v>6</v>
      </c>
      <c r="C511" s="2">
        <v>0.7</v>
      </c>
      <c r="D511" s="46">
        <v>30</v>
      </c>
      <c r="E511" s="284">
        <v>13.100000000000001</v>
      </c>
    </row>
    <row r="512" spans="1:5">
      <c r="A512" s="49" t="s">
        <v>3913</v>
      </c>
      <c r="B512" s="3">
        <v>6</v>
      </c>
      <c r="C512" s="2">
        <v>0.7</v>
      </c>
      <c r="D512" s="46">
        <v>16.399999999999999</v>
      </c>
      <c r="E512" s="284">
        <v>15.05</v>
      </c>
    </row>
    <row r="513" spans="1:5">
      <c r="A513" s="49" t="s">
        <v>26433</v>
      </c>
      <c r="B513" s="3">
        <v>6</v>
      </c>
      <c r="C513" s="2">
        <v>0.7</v>
      </c>
      <c r="D513" s="46">
        <v>16.399999999999999</v>
      </c>
      <c r="E513" s="284">
        <v>14.3</v>
      </c>
    </row>
    <row r="514" spans="1:5">
      <c r="A514" s="49" t="s">
        <v>4080</v>
      </c>
      <c r="B514" s="3">
        <v>6</v>
      </c>
      <c r="C514" s="2">
        <v>0.7</v>
      </c>
      <c r="D514" s="46">
        <v>30</v>
      </c>
      <c r="E514" s="284">
        <v>11.55</v>
      </c>
    </row>
    <row r="515" spans="1:5">
      <c r="A515" s="49" t="s">
        <v>4112</v>
      </c>
      <c r="B515" s="3">
        <v>6</v>
      </c>
      <c r="C515" s="2">
        <v>1</v>
      </c>
      <c r="D515" s="46">
        <v>17.899999999999999</v>
      </c>
      <c r="E515" s="284">
        <v>13.4</v>
      </c>
    </row>
    <row r="516" spans="1:5">
      <c r="A516" s="49" t="s">
        <v>4654</v>
      </c>
      <c r="B516" s="3">
        <v>6</v>
      </c>
      <c r="C516" s="2">
        <v>0.7</v>
      </c>
      <c r="D516" s="46">
        <v>40</v>
      </c>
      <c r="E516" s="284">
        <v>64.850000000000009</v>
      </c>
    </row>
    <row r="517" spans="1:5">
      <c r="A517" s="49" t="s">
        <v>4656</v>
      </c>
      <c r="B517" s="3">
        <v>6</v>
      </c>
      <c r="C517" s="2">
        <v>0.7</v>
      </c>
      <c r="D517" s="46">
        <v>40</v>
      </c>
      <c r="E517" s="284">
        <v>37.35</v>
      </c>
    </row>
    <row r="518" spans="1:5">
      <c r="A518" s="49" t="s">
        <v>4659</v>
      </c>
      <c r="B518" s="3">
        <v>2</v>
      </c>
      <c r="C518" s="2">
        <v>0.7</v>
      </c>
      <c r="D518" s="46">
        <v>40</v>
      </c>
      <c r="E518" s="284">
        <v>681.40000000000009</v>
      </c>
    </row>
    <row r="519" spans="1:5">
      <c r="A519" s="49" t="s">
        <v>4662</v>
      </c>
      <c r="B519" s="3">
        <v>6</v>
      </c>
      <c r="C519" s="2">
        <v>0.7</v>
      </c>
      <c r="D519" s="46">
        <v>40</v>
      </c>
      <c r="E519" s="284">
        <v>17</v>
      </c>
    </row>
    <row r="520" spans="1:5">
      <c r="A520" s="49" t="s">
        <v>4894</v>
      </c>
      <c r="B520" s="3">
        <v>6</v>
      </c>
      <c r="C520" s="2">
        <v>0.7</v>
      </c>
      <c r="D520" s="46">
        <v>24</v>
      </c>
      <c r="E520" s="284">
        <v>13.25</v>
      </c>
    </row>
    <row r="521" spans="1:5">
      <c r="A521" s="49" t="s">
        <v>26347</v>
      </c>
      <c r="B521" s="3">
        <v>3</v>
      </c>
      <c r="C521" s="2">
        <v>0.7</v>
      </c>
      <c r="D521" s="46">
        <v>38</v>
      </c>
      <c r="E521" s="284">
        <v>17.95</v>
      </c>
    </row>
    <row r="522" spans="1:5">
      <c r="A522" s="49" t="s">
        <v>5182</v>
      </c>
      <c r="B522" s="3">
        <v>6</v>
      </c>
      <c r="C522" s="2">
        <v>0.5</v>
      </c>
      <c r="D522" s="46">
        <v>20</v>
      </c>
      <c r="E522" s="284">
        <v>11.5</v>
      </c>
    </row>
    <row r="523" spans="1:5">
      <c r="A523" s="49" t="s">
        <v>5197</v>
      </c>
      <c r="B523" s="3">
        <v>6</v>
      </c>
      <c r="C523" s="2">
        <v>0.7</v>
      </c>
      <c r="D523" s="46">
        <v>30</v>
      </c>
      <c r="E523" s="284">
        <v>13.700000000000001</v>
      </c>
    </row>
    <row r="524" spans="1:5">
      <c r="A524" s="49" t="s">
        <v>5336</v>
      </c>
      <c r="B524" s="3">
        <v>6</v>
      </c>
      <c r="C524" s="2">
        <v>1</v>
      </c>
      <c r="D524" s="46">
        <v>35</v>
      </c>
      <c r="E524" s="284">
        <v>14.65</v>
      </c>
    </row>
    <row r="525" spans="1:5">
      <c r="A525" s="49" t="s">
        <v>5372</v>
      </c>
      <c r="B525" s="3">
        <v>6</v>
      </c>
      <c r="C525" s="2">
        <v>0.7</v>
      </c>
      <c r="D525" s="46">
        <v>35</v>
      </c>
      <c r="E525" s="284">
        <v>12.5</v>
      </c>
    </row>
    <row r="526" spans="1:5">
      <c r="A526" s="49" t="s">
        <v>26553</v>
      </c>
      <c r="B526" s="3">
        <v>3</v>
      </c>
      <c r="C526" s="2">
        <v>3</v>
      </c>
      <c r="D526" s="46">
        <v>35</v>
      </c>
      <c r="E526" s="284">
        <v>58.75</v>
      </c>
    </row>
    <row r="527" spans="1:5">
      <c r="A527" s="49" t="s">
        <v>26389</v>
      </c>
      <c r="B527" s="3">
        <v>6</v>
      </c>
      <c r="C527" s="2">
        <v>1</v>
      </c>
      <c r="D527" s="46">
        <v>25</v>
      </c>
      <c r="E527" s="284">
        <v>11.65</v>
      </c>
    </row>
    <row r="528" spans="1:5">
      <c r="A528" s="49" t="s">
        <v>5725</v>
      </c>
      <c r="B528" s="3">
        <v>6</v>
      </c>
      <c r="C528" s="2">
        <v>0.7</v>
      </c>
      <c r="D528" s="46">
        <v>30</v>
      </c>
      <c r="E528" s="284">
        <v>9.0500000000000007</v>
      </c>
    </row>
    <row r="529" spans="1:5">
      <c r="A529" s="49" t="s">
        <v>5951</v>
      </c>
      <c r="B529" s="3">
        <v>12</v>
      </c>
      <c r="C529" s="2">
        <v>0.5</v>
      </c>
      <c r="D529" s="46">
        <v>38</v>
      </c>
      <c r="E529" s="284">
        <v>7.7</v>
      </c>
    </row>
    <row r="530" spans="1:5">
      <c r="A530" s="49" t="s">
        <v>5966</v>
      </c>
      <c r="B530" s="3">
        <v>6</v>
      </c>
      <c r="C530" s="2">
        <v>0.7</v>
      </c>
      <c r="D530" s="46">
        <v>18</v>
      </c>
      <c r="E530" s="284">
        <v>12.8</v>
      </c>
    </row>
    <row r="531" spans="1:5">
      <c r="A531" s="49" t="s">
        <v>5972</v>
      </c>
      <c r="B531" s="3">
        <v>6</v>
      </c>
      <c r="C531" s="2">
        <v>0.7</v>
      </c>
      <c r="D531" s="46">
        <v>20</v>
      </c>
      <c r="E531" s="284">
        <v>13.5</v>
      </c>
    </row>
    <row r="532" spans="1:5">
      <c r="A532" s="49" t="s">
        <v>6110</v>
      </c>
      <c r="B532" s="3">
        <v>6</v>
      </c>
      <c r="C532" s="2">
        <v>0.7</v>
      </c>
      <c r="D532" s="46">
        <v>40</v>
      </c>
      <c r="E532" s="284">
        <v>8.75</v>
      </c>
    </row>
    <row r="533" spans="1:5">
      <c r="A533" s="49" t="s">
        <v>6196</v>
      </c>
      <c r="B533" s="3">
        <v>6</v>
      </c>
      <c r="C533" s="2">
        <v>1</v>
      </c>
      <c r="D533" s="46">
        <v>31</v>
      </c>
      <c r="E533" s="284">
        <v>16.55</v>
      </c>
    </row>
    <row r="534" spans="1:5">
      <c r="A534" s="49" t="s">
        <v>6206</v>
      </c>
      <c r="B534" s="3">
        <v>6</v>
      </c>
      <c r="C534" s="2">
        <v>0.7</v>
      </c>
      <c r="D534" s="46">
        <v>16</v>
      </c>
      <c r="E534" s="284">
        <v>14.3</v>
      </c>
    </row>
    <row r="535" spans="1:5">
      <c r="A535" s="49" t="s">
        <v>6209</v>
      </c>
      <c r="B535" s="3">
        <v>6</v>
      </c>
      <c r="C535" s="2">
        <v>0.7</v>
      </c>
      <c r="D535" s="46">
        <v>16</v>
      </c>
      <c r="E535" s="284">
        <v>16.150000000000002</v>
      </c>
    </row>
    <row r="536" spans="1:5">
      <c r="A536" s="49" t="s">
        <v>6212</v>
      </c>
      <c r="B536" s="3">
        <v>6</v>
      </c>
      <c r="C536" s="2">
        <v>1</v>
      </c>
      <c r="D536" s="46">
        <v>16</v>
      </c>
      <c r="E536" s="284">
        <v>13.65</v>
      </c>
    </row>
    <row r="537" spans="1:5">
      <c r="A537" s="49" t="s">
        <v>26392</v>
      </c>
      <c r="B537" s="3">
        <v>6</v>
      </c>
      <c r="C537" s="2">
        <v>1</v>
      </c>
      <c r="D537" s="46">
        <v>16</v>
      </c>
      <c r="E537" s="284">
        <v>13.65</v>
      </c>
    </row>
    <row r="538" spans="1:5">
      <c r="A538" s="49" t="s">
        <v>6221</v>
      </c>
      <c r="B538" s="3">
        <v>6</v>
      </c>
      <c r="C538" s="2">
        <v>0.7</v>
      </c>
      <c r="D538" s="46">
        <v>30</v>
      </c>
      <c r="E538" s="284">
        <v>17.850000000000001</v>
      </c>
    </row>
    <row r="539" spans="1:5">
      <c r="A539" s="49" t="s">
        <v>6224</v>
      </c>
      <c r="B539" s="3">
        <v>6</v>
      </c>
      <c r="C539" s="2">
        <v>0.7</v>
      </c>
      <c r="D539" s="46">
        <v>22</v>
      </c>
      <c r="E539" s="284">
        <v>10.600000000000001</v>
      </c>
    </row>
    <row r="540" spans="1:5">
      <c r="A540" s="49" t="s">
        <v>6227</v>
      </c>
      <c r="B540" s="3">
        <v>6</v>
      </c>
      <c r="C540" s="2">
        <v>0.7</v>
      </c>
      <c r="D540" s="46">
        <v>31</v>
      </c>
      <c r="E540" s="284">
        <v>9.0500000000000007</v>
      </c>
    </row>
    <row r="541" spans="1:5">
      <c r="A541" s="49" t="s">
        <v>6340</v>
      </c>
      <c r="B541" s="3">
        <v>6</v>
      </c>
      <c r="C541" s="2">
        <v>0.7</v>
      </c>
      <c r="D541" s="46">
        <v>24</v>
      </c>
      <c r="E541" s="284">
        <v>9.65</v>
      </c>
    </row>
    <row r="542" spans="1:5">
      <c r="A542" s="49" t="s">
        <v>26444</v>
      </c>
      <c r="B542" s="3">
        <v>6</v>
      </c>
      <c r="C542" s="2">
        <v>0.7</v>
      </c>
      <c r="D542" s="46">
        <v>32</v>
      </c>
      <c r="E542" s="284">
        <v>12.5</v>
      </c>
    </row>
    <row r="543" spans="1:5">
      <c r="A543" s="49" t="s">
        <v>6450</v>
      </c>
      <c r="B543" s="3">
        <v>6</v>
      </c>
      <c r="C543" s="2">
        <v>0.7</v>
      </c>
      <c r="D543" s="46">
        <v>21</v>
      </c>
      <c r="E543" s="284">
        <v>12</v>
      </c>
    </row>
    <row r="544" spans="1:5">
      <c r="A544" s="49" t="s">
        <v>6453</v>
      </c>
      <c r="B544" s="3">
        <v>6</v>
      </c>
      <c r="C544" s="2">
        <v>0.7</v>
      </c>
      <c r="D544" s="46">
        <v>21</v>
      </c>
      <c r="E544" s="284">
        <v>13.05</v>
      </c>
    </row>
    <row r="545" spans="1:5">
      <c r="A545" s="49" t="s">
        <v>6462</v>
      </c>
      <c r="B545" s="3">
        <v>6</v>
      </c>
      <c r="C545" s="2">
        <v>0.7</v>
      </c>
      <c r="D545" s="46">
        <v>21</v>
      </c>
      <c r="E545" s="284">
        <v>13.05</v>
      </c>
    </row>
    <row r="546" spans="1:5">
      <c r="A546" s="49" t="s">
        <v>6474</v>
      </c>
      <c r="B546" s="3">
        <v>6</v>
      </c>
      <c r="C546" s="2">
        <v>0.7</v>
      </c>
      <c r="D546" s="46">
        <v>38</v>
      </c>
      <c r="E546" s="284">
        <v>13.65</v>
      </c>
    </row>
    <row r="547" spans="1:5">
      <c r="A547" s="49" t="s">
        <v>6751</v>
      </c>
      <c r="B547" s="3">
        <v>6</v>
      </c>
      <c r="C547" s="2">
        <v>0.7</v>
      </c>
      <c r="D547" s="46">
        <v>30</v>
      </c>
      <c r="E547" s="284">
        <v>17.850000000000001</v>
      </c>
    </row>
    <row r="548" spans="1:5">
      <c r="A548" s="49" t="s">
        <v>6783</v>
      </c>
      <c r="B548" s="3">
        <v>6</v>
      </c>
      <c r="C548" s="2">
        <v>0.7</v>
      </c>
      <c r="D548" s="46">
        <v>30</v>
      </c>
      <c r="E548" s="284">
        <v>17.850000000000001</v>
      </c>
    </row>
    <row r="549" spans="1:5">
      <c r="A549" s="49" t="s">
        <v>6802</v>
      </c>
      <c r="B549" s="3">
        <v>6</v>
      </c>
      <c r="C549" s="2">
        <v>0.7</v>
      </c>
      <c r="D549" s="46">
        <v>20</v>
      </c>
      <c r="E549" s="284">
        <v>14.600000000000001</v>
      </c>
    </row>
    <row r="550" spans="1:5">
      <c r="A550" s="49" t="s">
        <v>6962</v>
      </c>
      <c r="B550" s="3">
        <v>6</v>
      </c>
      <c r="C550" s="2">
        <v>0.7</v>
      </c>
      <c r="D550" s="46">
        <v>12.5</v>
      </c>
      <c r="E550" s="284">
        <v>11.350000000000001</v>
      </c>
    </row>
    <row r="551" spans="1:5">
      <c r="A551" s="49" t="s">
        <v>7023</v>
      </c>
      <c r="B551" s="3">
        <v>6</v>
      </c>
      <c r="C551" s="2">
        <v>0.7</v>
      </c>
      <c r="D551" s="46">
        <v>17</v>
      </c>
      <c r="E551" s="284">
        <v>12.350000000000001</v>
      </c>
    </row>
    <row r="552" spans="1:5">
      <c r="A552" s="49" t="s">
        <v>7028</v>
      </c>
      <c r="B552" s="3">
        <v>6</v>
      </c>
      <c r="C552" s="2">
        <v>0.7</v>
      </c>
      <c r="D552" s="46">
        <v>17</v>
      </c>
      <c r="E552" s="284">
        <v>12.8</v>
      </c>
    </row>
    <row r="553" spans="1:5">
      <c r="A553" s="49" t="s">
        <v>7036</v>
      </c>
      <c r="B553" s="3">
        <v>6</v>
      </c>
      <c r="C553" s="2">
        <v>0.7</v>
      </c>
      <c r="D553" s="46">
        <v>15</v>
      </c>
      <c r="E553" s="284">
        <v>12.3</v>
      </c>
    </row>
    <row r="554" spans="1:5">
      <c r="A554" s="49" t="s">
        <v>7041</v>
      </c>
      <c r="B554" s="3">
        <v>6</v>
      </c>
      <c r="C554" s="2">
        <v>0.5</v>
      </c>
      <c r="D554" s="46">
        <v>15</v>
      </c>
      <c r="E554" s="284">
        <v>10.55</v>
      </c>
    </row>
    <row r="555" spans="1:5">
      <c r="A555" s="49" t="s">
        <v>7044</v>
      </c>
      <c r="B555" s="3">
        <v>6</v>
      </c>
      <c r="C555" s="2">
        <v>0.7</v>
      </c>
      <c r="D555" s="46">
        <v>23</v>
      </c>
      <c r="E555" s="284">
        <v>25</v>
      </c>
    </row>
    <row r="556" spans="1:5">
      <c r="A556" s="49" t="s">
        <v>26374</v>
      </c>
      <c r="B556" s="3">
        <v>6</v>
      </c>
      <c r="C556" s="2">
        <v>0.5</v>
      </c>
      <c r="D556" s="46">
        <v>26</v>
      </c>
      <c r="E556" s="284">
        <v>11.3</v>
      </c>
    </row>
    <row r="557" spans="1:5">
      <c r="A557" s="49" t="s">
        <v>7635</v>
      </c>
      <c r="B557" s="3">
        <v>6</v>
      </c>
      <c r="C557" s="2">
        <v>1</v>
      </c>
      <c r="D557" s="46">
        <v>17</v>
      </c>
      <c r="E557" s="284">
        <v>12.65</v>
      </c>
    </row>
    <row r="558" spans="1:5">
      <c r="A558" s="49" t="s">
        <v>7775</v>
      </c>
      <c r="B558" s="3">
        <v>6</v>
      </c>
      <c r="C558" s="2">
        <v>1</v>
      </c>
      <c r="D558" s="46">
        <v>21</v>
      </c>
      <c r="E558" s="284">
        <v>12.75</v>
      </c>
    </row>
    <row r="559" spans="1:5">
      <c r="A559" s="49" t="s">
        <v>7778</v>
      </c>
      <c r="B559" s="3">
        <v>6</v>
      </c>
      <c r="C559" s="2">
        <v>1</v>
      </c>
      <c r="D559" s="46">
        <v>18</v>
      </c>
      <c r="E559" s="284">
        <v>10.9</v>
      </c>
    </row>
    <row r="560" spans="1:5">
      <c r="A560" s="49" t="s">
        <v>7781</v>
      </c>
      <c r="B560" s="3">
        <v>6</v>
      </c>
      <c r="C560" s="2">
        <v>1</v>
      </c>
      <c r="D560" s="46">
        <v>18</v>
      </c>
      <c r="E560" s="284">
        <v>11.200000000000001</v>
      </c>
    </row>
    <row r="561" spans="1:5">
      <c r="A561" s="49" t="s">
        <v>7800</v>
      </c>
      <c r="B561" s="3">
        <v>48</v>
      </c>
      <c r="C561" s="2">
        <v>0.05</v>
      </c>
      <c r="D561" s="46">
        <v>17</v>
      </c>
      <c r="E561" s="284">
        <v>8.25</v>
      </c>
    </row>
    <row r="562" spans="1:5">
      <c r="A562" s="49" t="s">
        <v>7805</v>
      </c>
      <c r="B562" s="3">
        <v>48</v>
      </c>
      <c r="C562" s="2">
        <v>0.05</v>
      </c>
      <c r="D562" s="46">
        <v>17</v>
      </c>
      <c r="E562" s="284">
        <v>7.6000000000000005</v>
      </c>
    </row>
    <row r="563" spans="1:5">
      <c r="A563" s="49" t="s">
        <v>7810</v>
      </c>
      <c r="B563" s="3">
        <v>48</v>
      </c>
      <c r="C563" s="2">
        <v>0.05</v>
      </c>
      <c r="D563" s="46">
        <v>17</v>
      </c>
      <c r="E563" s="284">
        <v>7.6000000000000005</v>
      </c>
    </row>
    <row r="564" spans="1:5">
      <c r="A564" s="49" t="s">
        <v>7818</v>
      </c>
      <c r="B564" s="3">
        <v>48</v>
      </c>
      <c r="C564" s="2">
        <v>0.05</v>
      </c>
      <c r="D564" s="46">
        <v>17</v>
      </c>
      <c r="E564" s="284">
        <v>8.7000000000000011</v>
      </c>
    </row>
    <row r="565" spans="1:5">
      <c r="A565" s="49" t="s">
        <v>7854</v>
      </c>
      <c r="B565" s="3">
        <v>6</v>
      </c>
      <c r="C565" s="2">
        <v>1</v>
      </c>
      <c r="D565" s="46">
        <v>17</v>
      </c>
      <c r="E565" s="284">
        <v>12.4</v>
      </c>
    </row>
    <row r="566" spans="1:5">
      <c r="A566" s="49" t="s">
        <v>7948</v>
      </c>
      <c r="B566" s="3">
        <v>6</v>
      </c>
      <c r="C566" s="2">
        <v>0.7</v>
      </c>
      <c r="D566" s="46">
        <v>25</v>
      </c>
      <c r="E566" s="284">
        <v>10.25</v>
      </c>
    </row>
    <row r="567" spans="1:5">
      <c r="A567" s="49" t="s">
        <v>7957</v>
      </c>
      <c r="B567" s="3">
        <v>6</v>
      </c>
      <c r="C567" s="2">
        <v>0.7</v>
      </c>
      <c r="D567" s="46">
        <v>9</v>
      </c>
      <c r="E567" s="284">
        <v>10.850000000000001</v>
      </c>
    </row>
    <row r="568" spans="1:5">
      <c r="A568" s="49" t="s">
        <v>26359</v>
      </c>
      <c r="B568" s="3">
        <v>12</v>
      </c>
      <c r="C568" s="2">
        <v>0.5</v>
      </c>
      <c r="D568" s="46">
        <v>30</v>
      </c>
      <c r="E568" s="284">
        <v>8.4</v>
      </c>
    </row>
    <row r="569" spans="1:5">
      <c r="A569" s="49" t="s">
        <v>8246</v>
      </c>
      <c r="B569" s="3">
        <v>12</v>
      </c>
      <c r="C569" s="2">
        <v>0.5</v>
      </c>
      <c r="D569" s="46">
        <v>45</v>
      </c>
      <c r="E569" s="284">
        <v>9.9</v>
      </c>
    </row>
    <row r="570" spans="1:5">
      <c r="A570" s="49" t="s">
        <v>8406</v>
      </c>
      <c r="B570" s="3">
        <v>6</v>
      </c>
      <c r="C570" s="2">
        <v>1</v>
      </c>
      <c r="D570" s="46">
        <v>20</v>
      </c>
      <c r="E570" s="284">
        <v>12.100000000000001</v>
      </c>
    </row>
    <row r="571" spans="1:5">
      <c r="A571" s="49" t="s">
        <v>8448</v>
      </c>
      <c r="B571" s="3">
        <v>1</v>
      </c>
      <c r="C571" s="2">
        <v>3</v>
      </c>
      <c r="D571" s="46">
        <v>25</v>
      </c>
      <c r="E571" s="284">
        <v>65.25</v>
      </c>
    </row>
    <row r="572" spans="1:5">
      <c r="A572" s="49" t="s">
        <v>8696</v>
      </c>
      <c r="B572" s="3">
        <v>6</v>
      </c>
      <c r="C572" s="2">
        <v>0.7</v>
      </c>
      <c r="D572" s="46">
        <v>30</v>
      </c>
      <c r="E572" s="284">
        <v>10.350000000000001</v>
      </c>
    </row>
    <row r="573" spans="1:5">
      <c r="A573" s="49" t="s">
        <v>8713</v>
      </c>
      <c r="B573" s="3">
        <v>6</v>
      </c>
      <c r="C573" s="2">
        <v>1</v>
      </c>
      <c r="D573" s="46">
        <v>15.5</v>
      </c>
      <c r="E573" s="284">
        <v>17.95</v>
      </c>
    </row>
    <row r="574" spans="1:5">
      <c r="A574" s="49" t="s">
        <v>26393</v>
      </c>
      <c r="B574" s="3">
        <v>6</v>
      </c>
      <c r="C574" s="2">
        <v>1</v>
      </c>
      <c r="D574" s="46">
        <v>25</v>
      </c>
      <c r="E574" s="284">
        <v>11.100000000000001</v>
      </c>
    </row>
    <row r="575" spans="1:5">
      <c r="A575" s="49" t="s">
        <v>9187</v>
      </c>
      <c r="B575" s="3">
        <v>6</v>
      </c>
      <c r="C575" s="2">
        <v>0.7</v>
      </c>
      <c r="D575" s="46">
        <v>14.5</v>
      </c>
      <c r="E575" s="284">
        <v>14.700000000000001</v>
      </c>
    </row>
    <row r="576" spans="1:5">
      <c r="A576" s="49" t="s">
        <v>26383</v>
      </c>
      <c r="B576" s="3">
        <v>6</v>
      </c>
      <c r="C576" s="2">
        <v>0.5</v>
      </c>
      <c r="D576" s="46">
        <v>14.5</v>
      </c>
      <c r="E576" s="284">
        <v>12.450000000000001</v>
      </c>
    </row>
    <row r="577" spans="1:5">
      <c r="A577" s="49" t="s">
        <v>26472</v>
      </c>
      <c r="B577" s="3">
        <v>6</v>
      </c>
      <c r="C577" s="2">
        <v>0.7</v>
      </c>
      <c r="D577" s="46">
        <v>30</v>
      </c>
      <c r="E577" s="284">
        <v>8.9</v>
      </c>
    </row>
    <row r="578" spans="1:5">
      <c r="A578" s="49" t="s">
        <v>26477</v>
      </c>
      <c r="B578" s="3">
        <v>6</v>
      </c>
      <c r="C578" s="2">
        <v>0.7</v>
      </c>
      <c r="D578" s="46">
        <v>30</v>
      </c>
      <c r="E578" s="284">
        <v>16.150000000000002</v>
      </c>
    </row>
    <row r="579" spans="1:5">
      <c r="A579" s="49" t="s">
        <v>26481</v>
      </c>
      <c r="B579" s="3">
        <v>6</v>
      </c>
      <c r="C579" s="2">
        <v>0.7</v>
      </c>
      <c r="D579" s="46">
        <v>20</v>
      </c>
      <c r="E579" s="284">
        <v>10.75</v>
      </c>
    </row>
    <row r="580" spans="1:5">
      <c r="A580" s="49" t="s">
        <v>10494</v>
      </c>
      <c r="B580" s="3">
        <v>6</v>
      </c>
      <c r="C580" s="2">
        <v>0.7</v>
      </c>
      <c r="D580" s="46">
        <v>40</v>
      </c>
      <c r="E580" s="284">
        <v>16.400000000000002</v>
      </c>
    </row>
    <row r="581" spans="1:5">
      <c r="A581" s="49" t="s">
        <v>10505</v>
      </c>
      <c r="B581" s="3">
        <v>6</v>
      </c>
      <c r="C581" s="2">
        <v>0.7</v>
      </c>
      <c r="D581" s="46">
        <v>28</v>
      </c>
      <c r="E581" s="284">
        <v>13.3</v>
      </c>
    </row>
    <row r="582" spans="1:5" ht="17.149999999999999" customHeight="1">
      <c r="A582" s="399" t="s">
        <v>10636</v>
      </c>
      <c r="B582" s="400"/>
      <c r="C582" s="400"/>
      <c r="D582" s="400"/>
      <c r="E582" s="283"/>
    </row>
    <row r="583" spans="1:5">
      <c r="A583" s="49" t="s">
        <v>60</v>
      </c>
      <c r="B583" s="3">
        <v>6</v>
      </c>
      <c r="C583" s="2">
        <v>0.7</v>
      </c>
      <c r="D583" s="46">
        <v>42</v>
      </c>
      <c r="E583" s="284">
        <v>66.150000000000006</v>
      </c>
    </row>
    <row r="584" spans="1:5">
      <c r="A584" s="49" t="s">
        <v>72</v>
      </c>
      <c r="B584" s="3">
        <v>6</v>
      </c>
      <c r="C584" s="2">
        <v>0.7</v>
      </c>
      <c r="D584" s="46">
        <v>40</v>
      </c>
      <c r="E584" s="284">
        <v>31.85</v>
      </c>
    </row>
    <row r="585" spans="1:5">
      <c r="A585" s="49" t="s">
        <v>220</v>
      </c>
      <c r="B585" s="3">
        <v>6</v>
      </c>
      <c r="C585" s="2">
        <v>0.7</v>
      </c>
      <c r="D585" s="46">
        <v>40</v>
      </c>
      <c r="E585" s="284">
        <v>22.450000000000003</v>
      </c>
    </row>
    <row r="586" spans="1:5">
      <c r="A586" s="49" t="s">
        <v>226</v>
      </c>
      <c r="B586" s="3">
        <v>6</v>
      </c>
      <c r="C586" s="2">
        <v>0.7</v>
      </c>
      <c r="D586" s="46">
        <v>40</v>
      </c>
      <c r="E586" s="284">
        <v>15.15</v>
      </c>
    </row>
    <row r="587" spans="1:5">
      <c r="A587" s="49" t="s">
        <v>229</v>
      </c>
      <c r="B587" s="3">
        <v>6</v>
      </c>
      <c r="C587" s="2">
        <v>0.7</v>
      </c>
      <c r="D587" s="46">
        <v>40</v>
      </c>
      <c r="E587" s="284">
        <v>12.05</v>
      </c>
    </row>
    <row r="588" spans="1:5">
      <c r="A588" s="49" t="s">
        <v>26234</v>
      </c>
      <c r="B588" s="3">
        <v>6</v>
      </c>
      <c r="C588" s="2">
        <v>0.7</v>
      </c>
      <c r="D588" s="46">
        <v>40</v>
      </c>
      <c r="E588" s="284">
        <v>48.35</v>
      </c>
    </row>
    <row r="589" spans="1:5">
      <c r="A589" s="49" t="s">
        <v>232</v>
      </c>
      <c r="B589" s="3">
        <v>6</v>
      </c>
      <c r="C589" s="2">
        <v>0.7</v>
      </c>
      <c r="D589" s="46">
        <v>40</v>
      </c>
      <c r="E589" s="284">
        <v>33.5</v>
      </c>
    </row>
    <row r="590" spans="1:5">
      <c r="A590" s="49" t="s">
        <v>445</v>
      </c>
      <c r="B590" s="3">
        <v>6</v>
      </c>
      <c r="C590" s="2">
        <v>0.7</v>
      </c>
      <c r="D590" s="46">
        <v>40</v>
      </c>
      <c r="E590" s="284">
        <v>42.300000000000004</v>
      </c>
    </row>
    <row r="591" spans="1:5">
      <c r="A591" s="49" t="s">
        <v>448</v>
      </c>
      <c r="B591" s="3">
        <v>6</v>
      </c>
      <c r="C591" s="2">
        <v>0.7</v>
      </c>
      <c r="D591" s="46">
        <v>40</v>
      </c>
      <c r="E591" s="284">
        <v>23.5</v>
      </c>
    </row>
    <row r="592" spans="1:5">
      <c r="A592" s="49" t="s">
        <v>451</v>
      </c>
      <c r="B592" s="3">
        <v>6</v>
      </c>
      <c r="C592" s="2">
        <v>0.7</v>
      </c>
      <c r="D592" s="46">
        <v>40</v>
      </c>
      <c r="E592" s="284">
        <v>17.3</v>
      </c>
    </row>
    <row r="593" spans="1:5">
      <c r="A593" s="49" t="s">
        <v>463</v>
      </c>
      <c r="B593" s="3">
        <v>6</v>
      </c>
      <c r="C593" s="2">
        <v>0.7</v>
      </c>
      <c r="D593" s="46">
        <v>40</v>
      </c>
      <c r="E593" s="284">
        <v>18.650000000000002</v>
      </c>
    </row>
    <row r="594" spans="1:5">
      <c r="A594" s="49" t="s">
        <v>524</v>
      </c>
      <c r="B594" s="3">
        <v>6</v>
      </c>
      <c r="C594" s="2">
        <v>0.7</v>
      </c>
      <c r="D594" s="46">
        <v>43</v>
      </c>
      <c r="E594" s="284">
        <v>46.400000000000006</v>
      </c>
    </row>
    <row r="595" spans="1:5">
      <c r="A595" s="49" t="s">
        <v>527</v>
      </c>
      <c r="B595" s="3">
        <v>6</v>
      </c>
      <c r="C595" s="2">
        <v>0.7</v>
      </c>
      <c r="D595" s="46">
        <v>43</v>
      </c>
      <c r="E595" s="284">
        <v>29.900000000000002</v>
      </c>
    </row>
    <row r="596" spans="1:5">
      <c r="A596" s="49" t="s">
        <v>26514</v>
      </c>
      <c r="B596" s="3">
        <v>6</v>
      </c>
      <c r="C596" s="2">
        <v>0.7</v>
      </c>
      <c r="D596" s="46">
        <v>43</v>
      </c>
      <c r="E596" s="284">
        <v>20.85</v>
      </c>
    </row>
    <row r="597" spans="1:5">
      <c r="A597" s="49" t="s">
        <v>532</v>
      </c>
      <c r="B597" s="3">
        <v>6</v>
      </c>
      <c r="C597" s="2">
        <v>0.7</v>
      </c>
      <c r="D597" s="46">
        <v>40</v>
      </c>
      <c r="E597" s="284">
        <v>22.450000000000003</v>
      </c>
    </row>
    <row r="598" spans="1:5">
      <c r="A598" s="49" t="s">
        <v>741</v>
      </c>
      <c r="B598" s="3">
        <v>6</v>
      </c>
      <c r="C598" s="2">
        <v>0.7</v>
      </c>
      <c r="D598" s="46">
        <v>40</v>
      </c>
      <c r="E598" s="284">
        <v>20.650000000000002</v>
      </c>
    </row>
    <row r="599" spans="1:5">
      <c r="A599" s="49" t="s">
        <v>744</v>
      </c>
      <c r="B599" s="3">
        <v>6</v>
      </c>
      <c r="C599" s="2">
        <v>0.7</v>
      </c>
      <c r="D599" s="46">
        <v>40</v>
      </c>
      <c r="E599" s="284">
        <v>20.650000000000002</v>
      </c>
    </row>
    <row r="600" spans="1:5">
      <c r="A600" s="49" t="s">
        <v>747</v>
      </c>
      <c r="B600" s="3">
        <v>6</v>
      </c>
      <c r="C600" s="2">
        <v>0.7</v>
      </c>
      <c r="D600" s="46">
        <v>40</v>
      </c>
      <c r="E600" s="284">
        <v>14.15</v>
      </c>
    </row>
    <row r="601" spans="1:5">
      <c r="A601" s="49" t="s">
        <v>760</v>
      </c>
      <c r="B601" s="3">
        <v>6</v>
      </c>
      <c r="C601" s="2">
        <v>0.7</v>
      </c>
      <c r="D601" s="46">
        <v>40</v>
      </c>
      <c r="E601" s="284">
        <v>16.850000000000001</v>
      </c>
    </row>
    <row r="602" spans="1:5">
      <c r="A602" s="49" t="s">
        <v>762</v>
      </c>
      <c r="B602" s="3">
        <v>1</v>
      </c>
      <c r="C602" s="2">
        <v>3</v>
      </c>
      <c r="D602" s="46">
        <v>37.5</v>
      </c>
      <c r="E602" s="284">
        <v>43.7</v>
      </c>
    </row>
    <row r="603" spans="1:5">
      <c r="A603" s="49" t="s">
        <v>790</v>
      </c>
      <c r="B603" s="3">
        <v>6</v>
      </c>
      <c r="C603" s="2">
        <v>0.7</v>
      </c>
      <c r="D603" s="46">
        <v>32</v>
      </c>
      <c r="E603" s="284">
        <v>10.4</v>
      </c>
    </row>
    <row r="604" spans="1:5">
      <c r="A604" s="49" t="s">
        <v>793</v>
      </c>
      <c r="B604" s="3">
        <v>6</v>
      </c>
      <c r="C604" s="2">
        <v>0.7</v>
      </c>
      <c r="D604" s="46">
        <v>15</v>
      </c>
      <c r="E604" s="284">
        <v>12</v>
      </c>
    </row>
    <row r="605" spans="1:5">
      <c r="A605" s="49" t="s">
        <v>799</v>
      </c>
      <c r="B605" s="3">
        <v>6</v>
      </c>
      <c r="C605" s="2">
        <v>0.7</v>
      </c>
      <c r="D605" s="46">
        <v>40</v>
      </c>
      <c r="E605" s="284">
        <v>52.1</v>
      </c>
    </row>
    <row r="606" spans="1:5">
      <c r="A606" s="49" t="s">
        <v>802</v>
      </c>
      <c r="B606" s="3">
        <v>6</v>
      </c>
      <c r="C606" s="2">
        <v>0.7</v>
      </c>
      <c r="D606" s="46">
        <v>40</v>
      </c>
      <c r="E606" s="284">
        <v>109.4</v>
      </c>
    </row>
    <row r="607" spans="1:5">
      <c r="A607" s="49" t="s">
        <v>805</v>
      </c>
      <c r="B607" s="3">
        <v>6</v>
      </c>
      <c r="C607" s="2">
        <v>0.7</v>
      </c>
      <c r="D607" s="46">
        <v>40</v>
      </c>
      <c r="E607" s="284">
        <v>39.550000000000004</v>
      </c>
    </row>
    <row r="608" spans="1:5">
      <c r="A608" s="49" t="s">
        <v>26302</v>
      </c>
      <c r="B608" s="3">
        <v>6</v>
      </c>
      <c r="C608" s="2">
        <v>1</v>
      </c>
      <c r="D608" s="46">
        <v>40</v>
      </c>
      <c r="E608" s="284">
        <v>57.45</v>
      </c>
    </row>
    <row r="609" spans="1:5">
      <c r="A609" s="49" t="s">
        <v>814</v>
      </c>
      <c r="B609" s="3">
        <v>6</v>
      </c>
      <c r="C609" s="2">
        <v>1</v>
      </c>
      <c r="D609" s="46">
        <v>32</v>
      </c>
      <c r="E609" s="284">
        <v>13.25</v>
      </c>
    </row>
    <row r="610" spans="1:5">
      <c r="A610" s="49" t="s">
        <v>819</v>
      </c>
      <c r="B610" s="3">
        <v>6</v>
      </c>
      <c r="C610" s="2">
        <v>0.7</v>
      </c>
      <c r="D610" s="46">
        <v>32</v>
      </c>
      <c r="E610" s="284">
        <v>10.600000000000001</v>
      </c>
    </row>
    <row r="611" spans="1:5">
      <c r="A611" s="49" t="s">
        <v>822</v>
      </c>
      <c r="B611" s="3">
        <v>6</v>
      </c>
      <c r="C611" s="2">
        <v>0.7</v>
      </c>
      <c r="D611" s="46">
        <v>14.9</v>
      </c>
      <c r="E611" s="284">
        <v>9.1</v>
      </c>
    </row>
    <row r="612" spans="1:5">
      <c r="A612" s="49" t="s">
        <v>828</v>
      </c>
      <c r="B612" s="3">
        <v>6</v>
      </c>
      <c r="C612" s="2">
        <v>1</v>
      </c>
      <c r="D612" s="46">
        <v>32</v>
      </c>
      <c r="E612" s="284">
        <v>13.25</v>
      </c>
    </row>
    <row r="613" spans="1:5">
      <c r="A613" s="49" t="s">
        <v>26547</v>
      </c>
      <c r="B613" s="3">
        <v>6</v>
      </c>
      <c r="C613" s="2">
        <v>1.5</v>
      </c>
      <c r="D613" s="46">
        <v>32</v>
      </c>
      <c r="E613" s="284">
        <v>20.650000000000002</v>
      </c>
    </row>
    <row r="614" spans="1:5">
      <c r="A614" s="49" t="s">
        <v>838</v>
      </c>
      <c r="B614" s="3">
        <v>6</v>
      </c>
      <c r="C614" s="2">
        <v>1</v>
      </c>
      <c r="D614" s="46">
        <v>35</v>
      </c>
      <c r="E614" s="284">
        <v>13.8</v>
      </c>
    </row>
    <row r="615" spans="1:5">
      <c r="A615" s="49" t="s">
        <v>19203</v>
      </c>
      <c r="B615" s="3">
        <v>6</v>
      </c>
      <c r="C615" s="2">
        <v>1.5</v>
      </c>
      <c r="D615" s="46">
        <v>35</v>
      </c>
      <c r="E615" s="284">
        <v>19.75</v>
      </c>
    </row>
    <row r="616" spans="1:5">
      <c r="A616" s="49" t="s">
        <v>944</v>
      </c>
      <c r="B616" s="3">
        <v>6</v>
      </c>
      <c r="C616" s="2">
        <v>0.7</v>
      </c>
      <c r="D616" s="46">
        <v>45</v>
      </c>
      <c r="E616" s="284">
        <v>47.650000000000006</v>
      </c>
    </row>
    <row r="617" spans="1:5">
      <c r="A617" s="49" t="s">
        <v>947</v>
      </c>
      <c r="B617" s="3">
        <v>6</v>
      </c>
      <c r="C617" s="2">
        <v>0.7</v>
      </c>
      <c r="D617" s="46">
        <v>45</v>
      </c>
      <c r="E617" s="284">
        <v>38.85</v>
      </c>
    </row>
    <row r="618" spans="1:5">
      <c r="A618" s="49" t="s">
        <v>974</v>
      </c>
      <c r="B618" s="3">
        <v>6</v>
      </c>
      <c r="C618" s="2">
        <v>0.7</v>
      </c>
      <c r="D618" s="46">
        <v>40</v>
      </c>
      <c r="E618" s="284">
        <v>48.35</v>
      </c>
    </row>
    <row r="619" spans="1:5">
      <c r="A619" s="49" t="s">
        <v>988</v>
      </c>
      <c r="B619" s="3">
        <v>12</v>
      </c>
      <c r="C619" s="2">
        <v>0.7</v>
      </c>
      <c r="D619" s="46">
        <v>37.5</v>
      </c>
      <c r="E619" s="284">
        <v>11.700000000000001</v>
      </c>
    </row>
    <row r="620" spans="1:5">
      <c r="A620" s="49" t="s">
        <v>991</v>
      </c>
      <c r="B620" s="3">
        <v>6</v>
      </c>
      <c r="C620" s="2">
        <v>0.7</v>
      </c>
      <c r="D620" s="46">
        <v>37.5</v>
      </c>
      <c r="E620" s="284">
        <v>11.3</v>
      </c>
    </row>
    <row r="621" spans="1:5">
      <c r="A621" s="49" t="s">
        <v>994</v>
      </c>
      <c r="B621" s="3">
        <v>6</v>
      </c>
      <c r="C621" s="2">
        <v>0.7</v>
      </c>
      <c r="D621" s="46">
        <v>37.5</v>
      </c>
      <c r="E621" s="284">
        <v>12.950000000000001</v>
      </c>
    </row>
    <row r="622" spans="1:5">
      <c r="A622" s="49" t="s">
        <v>26402</v>
      </c>
      <c r="B622" s="3">
        <v>6</v>
      </c>
      <c r="C622" s="2">
        <v>0.7</v>
      </c>
      <c r="D622" s="46">
        <v>37.5</v>
      </c>
      <c r="E622" s="284">
        <v>14.200000000000001</v>
      </c>
    </row>
    <row r="623" spans="1:5">
      <c r="A623" s="49" t="s">
        <v>1000</v>
      </c>
      <c r="B623" s="3">
        <v>6</v>
      </c>
      <c r="C623" s="2">
        <v>0.7</v>
      </c>
      <c r="D623" s="46">
        <v>38</v>
      </c>
      <c r="E623" s="284">
        <v>18.650000000000002</v>
      </c>
    </row>
    <row r="624" spans="1:5">
      <c r="A624" s="49" t="s">
        <v>1005</v>
      </c>
      <c r="B624" s="3">
        <v>6</v>
      </c>
      <c r="C624" s="2">
        <v>0.7</v>
      </c>
      <c r="D624" s="46">
        <v>40</v>
      </c>
      <c r="E624" s="284">
        <v>34.5</v>
      </c>
    </row>
    <row r="625" spans="1:5">
      <c r="A625" s="49" t="s">
        <v>1008</v>
      </c>
      <c r="B625" s="3">
        <v>6</v>
      </c>
      <c r="C625" s="2">
        <v>0.7</v>
      </c>
      <c r="D625" s="46">
        <v>38</v>
      </c>
      <c r="E625" s="284">
        <v>26.200000000000003</v>
      </c>
    </row>
    <row r="626" spans="1:5">
      <c r="A626" s="49" t="s">
        <v>1011</v>
      </c>
      <c r="B626" s="3">
        <v>6</v>
      </c>
      <c r="C626" s="2">
        <v>0.7</v>
      </c>
      <c r="D626" s="46">
        <v>40</v>
      </c>
      <c r="E626" s="284">
        <v>32.950000000000003</v>
      </c>
    </row>
    <row r="627" spans="1:5">
      <c r="A627" s="49" t="s">
        <v>1296</v>
      </c>
      <c r="B627" s="3">
        <v>6</v>
      </c>
      <c r="C627" s="2">
        <v>0.7</v>
      </c>
      <c r="D627" s="46">
        <v>40</v>
      </c>
      <c r="E627" s="284">
        <v>14</v>
      </c>
    </row>
    <row r="628" spans="1:5">
      <c r="A628" s="49" t="s">
        <v>1302</v>
      </c>
      <c r="B628" s="3">
        <v>6</v>
      </c>
      <c r="C628" s="2">
        <v>0.7</v>
      </c>
      <c r="D628" s="46">
        <v>40</v>
      </c>
      <c r="E628" s="284">
        <v>15.100000000000001</v>
      </c>
    </row>
    <row r="629" spans="1:5">
      <c r="A629" s="49" t="s">
        <v>1323</v>
      </c>
      <c r="B629" s="3">
        <v>6</v>
      </c>
      <c r="C629" s="2">
        <v>0.7</v>
      </c>
      <c r="D629" s="46">
        <v>40</v>
      </c>
      <c r="E629" s="284">
        <v>17.2</v>
      </c>
    </row>
    <row r="630" spans="1:5">
      <c r="A630" s="49" t="s">
        <v>1326</v>
      </c>
      <c r="B630" s="3">
        <v>6</v>
      </c>
      <c r="C630" s="2">
        <v>0.7</v>
      </c>
      <c r="D630" s="46">
        <v>40</v>
      </c>
      <c r="E630" s="284">
        <v>21.950000000000003</v>
      </c>
    </row>
    <row r="631" spans="1:5">
      <c r="A631" s="49" t="s">
        <v>1358</v>
      </c>
      <c r="B631" s="3">
        <v>6</v>
      </c>
      <c r="C631" s="2">
        <v>0.7</v>
      </c>
      <c r="D631" s="46">
        <v>40</v>
      </c>
      <c r="E631" s="284">
        <v>34.050000000000004</v>
      </c>
    </row>
    <row r="632" spans="1:5">
      <c r="A632" s="49" t="s">
        <v>26366</v>
      </c>
      <c r="B632" s="3">
        <v>6</v>
      </c>
      <c r="C632" s="2">
        <v>0.5</v>
      </c>
      <c r="D632" s="46">
        <v>45</v>
      </c>
      <c r="E632" s="284">
        <v>47.75</v>
      </c>
    </row>
    <row r="633" spans="1:5">
      <c r="A633" s="49" t="s">
        <v>26367</v>
      </c>
      <c r="B633" s="3">
        <v>6</v>
      </c>
      <c r="C633" s="2">
        <v>0.5</v>
      </c>
      <c r="D633" s="46">
        <v>45</v>
      </c>
      <c r="E633" s="284">
        <v>61.5</v>
      </c>
    </row>
    <row r="634" spans="1:5">
      <c r="A634" s="49" t="s">
        <v>26368</v>
      </c>
      <c r="B634" s="3">
        <v>6</v>
      </c>
      <c r="C634" s="2">
        <v>0.5</v>
      </c>
      <c r="D634" s="46">
        <v>45</v>
      </c>
      <c r="E634" s="284">
        <v>61.5</v>
      </c>
    </row>
    <row r="635" spans="1:5">
      <c r="A635" s="49" t="s">
        <v>1561</v>
      </c>
      <c r="B635" s="3">
        <v>6</v>
      </c>
      <c r="C635" s="2">
        <v>0.5</v>
      </c>
      <c r="D635" s="46">
        <v>45</v>
      </c>
      <c r="E635" s="284">
        <v>62.6</v>
      </c>
    </row>
    <row r="636" spans="1:5">
      <c r="A636" s="49" t="s">
        <v>26369</v>
      </c>
      <c r="B636" s="3">
        <v>6</v>
      </c>
      <c r="C636" s="2">
        <v>0.5</v>
      </c>
      <c r="D636" s="46">
        <v>45</v>
      </c>
      <c r="E636" s="284">
        <v>55.45</v>
      </c>
    </row>
    <row r="637" spans="1:5">
      <c r="A637" s="49" t="s">
        <v>1564</v>
      </c>
      <c r="B637" s="3">
        <v>6</v>
      </c>
      <c r="C637" s="2">
        <v>0.5</v>
      </c>
      <c r="D637" s="46">
        <v>40</v>
      </c>
      <c r="E637" s="284">
        <v>15</v>
      </c>
    </row>
    <row r="638" spans="1:5">
      <c r="A638" s="49" t="s">
        <v>1570</v>
      </c>
      <c r="B638" s="3">
        <v>6</v>
      </c>
      <c r="C638" s="2">
        <v>0.5</v>
      </c>
      <c r="D638" s="46">
        <v>30</v>
      </c>
      <c r="E638" s="284">
        <v>16.650000000000002</v>
      </c>
    </row>
    <row r="639" spans="1:5">
      <c r="A639" s="49" t="s">
        <v>1573</v>
      </c>
      <c r="B639" s="3">
        <v>6</v>
      </c>
      <c r="C639" s="2">
        <v>0.5</v>
      </c>
      <c r="D639" s="46">
        <v>40</v>
      </c>
      <c r="E639" s="284">
        <v>25.200000000000003</v>
      </c>
    </row>
    <row r="640" spans="1:5">
      <c r="A640" s="49" t="s">
        <v>1608</v>
      </c>
      <c r="B640" s="3">
        <v>6</v>
      </c>
      <c r="C640" s="2">
        <v>0.7</v>
      </c>
      <c r="D640" s="46">
        <v>38</v>
      </c>
      <c r="E640" s="284">
        <v>13.4</v>
      </c>
    </row>
    <row r="641" spans="1:5">
      <c r="A641" s="49" t="s">
        <v>1623</v>
      </c>
      <c r="B641" s="3">
        <v>6</v>
      </c>
      <c r="C641" s="2">
        <v>1</v>
      </c>
      <c r="D641" s="46">
        <v>40</v>
      </c>
      <c r="E641" s="284">
        <v>24.450000000000003</v>
      </c>
    </row>
    <row r="642" spans="1:5">
      <c r="A642" s="49" t="s">
        <v>1629</v>
      </c>
      <c r="B642" s="3">
        <v>6</v>
      </c>
      <c r="C642" s="2">
        <v>0.7</v>
      </c>
      <c r="D642" s="46">
        <v>38</v>
      </c>
      <c r="E642" s="284">
        <v>22.35</v>
      </c>
    </row>
    <row r="643" spans="1:5">
      <c r="A643" s="49" t="s">
        <v>1633</v>
      </c>
      <c r="B643" s="3">
        <v>6</v>
      </c>
      <c r="C643" s="2">
        <v>0.7</v>
      </c>
      <c r="D643" s="46">
        <v>40</v>
      </c>
      <c r="E643" s="284">
        <v>26.35</v>
      </c>
    </row>
    <row r="644" spans="1:5">
      <c r="A644" s="49" t="s">
        <v>1636</v>
      </c>
      <c r="B644" s="3">
        <v>6</v>
      </c>
      <c r="C644" s="2">
        <v>0.7</v>
      </c>
      <c r="D644" s="46">
        <v>40</v>
      </c>
      <c r="E644" s="284">
        <v>16.75</v>
      </c>
    </row>
    <row r="645" spans="1:5">
      <c r="A645" s="49" t="s">
        <v>1668</v>
      </c>
      <c r="B645" s="3">
        <v>6</v>
      </c>
      <c r="C645" s="2">
        <v>0.7</v>
      </c>
      <c r="D645" s="46">
        <v>45</v>
      </c>
      <c r="E645" s="284">
        <v>31.400000000000002</v>
      </c>
    </row>
    <row r="646" spans="1:5">
      <c r="A646" s="49" t="s">
        <v>1765</v>
      </c>
      <c r="B646" s="3">
        <v>6</v>
      </c>
      <c r="C646" s="2">
        <v>0.7</v>
      </c>
      <c r="D646" s="46">
        <v>40</v>
      </c>
      <c r="E646" s="284">
        <v>23.6</v>
      </c>
    </row>
    <row r="647" spans="1:5">
      <c r="A647" s="49" t="s">
        <v>1768</v>
      </c>
      <c r="B647" s="3">
        <v>6</v>
      </c>
      <c r="C647" s="2">
        <v>0.7</v>
      </c>
      <c r="D647" s="46">
        <v>40</v>
      </c>
      <c r="E647" s="284">
        <v>24.150000000000002</v>
      </c>
    </row>
    <row r="648" spans="1:5">
      <c r="A648" s="49" t="s">
        <v>1954</v>
      </c>
      <c r="B648" s="3">
        <v>6</v>
      </c>
      <c r="C648" s="2">
        <v>1</v>
      </c>
      <c r="D648" s="46">
        <v>37.5</v>
      </c>
      <c r="E648" s="284">
        <v>8.4</v>
      </c>
    </row>
    <row r="649" spans="1:5">
      <c r="A649" s="49" t="s">
        <v>1978</v>
      </c>
      <c r="B649" s="3">
        <v>6</v>
      </c>
      <c r="C649" s="2">
        <v>0.7</v>
      </c>
      <c r="D649" s="46">
        <v>38</v>
      </c>
      <c r="E649" s="284">
        <v>9.4500000000000011</v>
      </c>
    </row>
    <row r="650" spans="1:5">
      <c r="A650" s="49" t="s">
        <v>1981</v>
      </c>
      <c r="B650" s="3">
        <v>6</v>
      </c>
      <c r="C650" s="2">
        <v>0.7</v>
      </c>
      <c r="D650" s="46">
        <v>37.5</v>
      </c>
      <c r="E650" s="284">
        <v>8.3000000000000007</v>
      </c>
    </row>
    <row r="651" spans="1:5">
      <c r="A651" s="49" t="s">
        <v>1984</v>
      </c>
      <c r="B651" s="3">
        <v>6</v>
      </c>
      <c r="C651" s="2">
        <v>0.7</v>
      </c>
      <c r="D651" s="46">
        <v>37.5</v>
      </c>
      <c r="E651" s="284">
        <v>8.3000000000000007</v>
      </c>
    </row>
    <row r="652" spans="1:5">
      <c r="A652" s="49" t="s">
        <v>2027</v>
      </c>
      <c r="B652" s="3">
        <v>6</v>
      </c>
      <c r="C652" s="2">
        <v>0.7</v>
      </c>
      <c r="D652" s="46">
        <v>40</v>
      </c>
      <c r="E652" s="284">
        <v>25.25</v>
      </c>
    </row>
    <row r="653" spans="1:5">
      <c r="A653" s="49" t="s">
        <v>2038</v>
      </c>
      <c r="B653" s="3">
        <v>6</v>
      </c>
      <c r="C653" s="2">
        <v>0.7</v>
      </c>
      <c r="D653" s="46">
        <v>37.5</v>
      </c>
      <c r="E653" s="284">
        <v>19.850000000000001</v>
      </c>
    </row>
    <row r="654" spans="1:5">
      <c r="A654" s="49" t="s">
        <v>2076</v>
      </c>
      <c r="B654" s="3">
        <v>12</v>
      </c>
      <c r="C654" s="2">
        <v>1</v>
      </c>
      <c r="D654" s="46">
        <v>40</v>
      </c>
      <c r="E654" s="284">
        <v>15.3</v>
      </c>
    </row>
    <row r="655" spans="1:5">
      <c r="A655" s="49" t="s">
        <v>2079</v>
      </c>
      <c r="B655" s="3">
        <v>6</v>
      </c>
      <c r="C655" s="2">
        <v>0.7</v>
      </c>
      <c r="D655" s="46">
        <v>40</v>
      </c>
      <c r="E655" s="284">
        <v>10.200000000000001</v>
      </c>
    </row>
    <row r="656" spans="1:5">
      <c r="A656" s="49" t="s">
        <v>2082</v>
      </c>
      <c r="B656" s="3">
        <v>12</v>
      </c>
      <c r="C656" s="2">
        <v>1</v>
      </c>
      <c r="D656" s="46">
        <v>40</v>
      </c>
      <c r="E656" s="284">
        <v>13.25</v>
      </c>
    </row>
    <row r="657" spans="1:5">
      <c r="A657" s="49" t="s">
        <v>2085</v>
      </c>
      <c r="B657" s="3">
        <v>6</v>
      </c>
      <c r="C657" s="2">
        <v>0.7</v>
      </c>
      <c r="D657" s="46">
        <v>25</v>
      </c>
      <c r="E657" s="284">
        <v>13.55</v>
      </c>
    </row>
    <row r="658" spans="1:5">
      <c r="A658" s="49" t="s">
        <v>2088</v>
      </c>
      <c r="B658" s="3">
        <v>6</v>
      </c>
      <c r="C658" s="2">
        <v>1</v>
      </c>
      <c r="D658" s="46">
        <v>35</v>
      </c>
      <c r="E658" s="284">
        <v>13.350000000000001</v>
      </c>
    </row>
    <row r="659" spans="1:5">
      <c r="A659" s="49" t="s">
        <v>2102</v>
      </c>
      <c r="B659" s="3">
        <v>6</v>
      </c>
      <c r="C659" s="2">
        <v>0.7</v>
      </c>
      <c r="D659" s="46">
        <v>25</v>
      </c>
      <c r="E659" s="284">
        <v>10.850000000000001</v>
      </c>
    </row>
    <row r="660" spans="1:5">
      <c r="A660" s="49" t="s">
        <v>2105</v>
      </c>
      <c r="B660" s="3">
        <v>6</v>
      </c>
      <c r="C660" s="2">
        <v>1</v>
      </c>
      <c r="D660" s="46">
        <v>37.5</v>
      </c>
      <c r="E660" s="284">
        <v>13.05</v>
      </c>
    </row>
    <row r="661" spans="1:5">
      <c r="A661" s="49" t="s">
        <v>2113</v>
      </c>
      <c r="B661" s="3">
        <v>4</v>
      </c>
      <c r="C661" s="2">
        <v>0.7</v>
      </c>
      <c r="D661" s="46">
        <v>40</v>
      </c>
      <c r="E661" s="284">
        <v>18.25</v>
      </c>
    </row>
    <row r="662" spans="1:5">
      <c r="A662" s="49" t="s">
        <v>2116</v>
      </c>
      <c r="B662" s="3">
        <v>4</v>
      </c>
      <c r="C662" s="2">
        <v>0.7</v>
      </c>
      <c r="D662" s="46">
        <v>40</v>
      </c>
      <c r="E662" s="284">
        <v>18.25</v>
      </c>
    </row>
    <row r="663" spans="1:5">
      <c r="A663" s="49" t="s">
        <v>2212</v>
      </c>
      <c r="B663" s="3">
        <v>6</v>
      </c>
      <c r="C663" s="2">
        <v>1</v>
      </c>
      <c r="D663" s="46">
        <v>37.5</v>
      </c>
      <c r="E663" s="284">
        <v>8.5500000000000007</v>
      </c>
    </row>
    <row r="664" spans="1:5">
      <c r="A664" s="49" t="s">
        <v>2215</v>
      </c>
      <c r="B664" s="3">
        <v>6</v>
      </c>
      <c r="C664" s="2">
        <v>1</v>
      </c>
      <c r="D664" s="46">
        <v>37.5</v>
      </c>
      <c r="E664" s="284">
        <v>8.65</v>
      </c>
    </row>
    <row r="665" spans="1:5">
      <c r="A665" s="49" t="s">
        <v>2218</v>
      </c>
      <c r="B665" s="3">
        <v>6</v>
      </c>
      <c r="C665" s="2">
        <v>0.7</v>
      </c>
      <c r="D665" s="46">
        <v>35</v>
      </c>
      <c r="E665" s="284">
        <v>7.6000000000000005</v>
      </c>
    </row>
    <row r="666" spans="1:5">
      <c r="A666" s="49" t="s">
        <v>2242</v>
      </c>
      <c r="B666" s="3">
        <v>6</v>
      </c>
      <c r="C666" s="2">
        <v>0.7</v>
      </c>
      <c r="D666" s="46">
        <v>40</v>
      </c>
      <c r="E666" s="284">
        <v>23.05</v>
      </c>
    </row>
    <row r="667" spans="1:5">
      <c r="A667" s="49" t="s">
        <v>2245</v>
      </c>
      <c r="B667" s="3">
        <v>6</v>
      </c>
      <c r="C667" s="2">
        <v>0.7</v>
      </c>
      <c r="D667" s="46">
        <v>40</v>
      </c>
      <c r="E667" s="284">
        <v>31.85</v>
      </c>
    </row>
    <row r="668" spans="1:5">
      <c r="A668" s="49" t="s">
        <v>2254</v>
      </c>
      <c r="B668" s="3">
        <v>6</v>
      </c>
      <c r="C668" s="2">
        <v>0.7</v>
      </c>
      <c r="D668" s="46">
        <v>40</v>
      </c>
      <c r="E668" s="284">
        <v>102.25</v>
      </c>
    </row>
    <row r="669" spans="1:5">
      <c r="A669" s="49" t="s">
        <v>2260</v>
      </c>
      <c r="B669" s="3">
        <v>6</v>
      </c>
      <c r="C669" s="2">
        <v>0.7</v>
      </c>
      <c r="D669" s="46">
        <v>40</v>
      </c>
      <c r="E669" s="284">
        <v>17.55</v>
      </c>
    </row>
    <row r="670" spans="1:5">
      <c r="A670" s="49" t="s">
        <v>2263</v>
      </c>
      <c r="B670" s="3">
        <v>6</v>
      </c>
      <c r="C670" s="2">
        <v>0.7</v>
      </c>
      <c r="D670" s="46">
        <v>40</v>
      </c>
      <c r="E670" s="284">
        <v>15.850000000000001</v>
      </c>
    </row>
    <row r="671" spans="1:5">
      <c r="A671" s="49" t="s">
        <v>2266</v>
      </c>
      <c r="B671" s="3">
        <v>6</v>
      </c>
      <c r="C671" s="2">
        <v>0.7</v>
      </c>
      <c r="D671" s="46">
        <v>40</v>
      </c>
      <c r="E671" s="284">
        <v>16.2</v>
      </c>
    </row>
    <row r="672" spans="1:5">
      <c r="A672" s="49" t="s">
        <v>2269</v>
      </c>
      <c r="B672" s="3">
        <v>6</v>
      </c>
      <c r="C672" s="2">
        <v>0.7</v>
      </c>
      <c r="D672" s="46">
        <v>40</v>
      </c>
      <c r="E672" s="284">
        <v>29.650000000000002</v>
      </c>
    </row>
    <row r="673" spans="1:5">
      <c r="A673" s="49" t="s">
        <v>2438</v>
      </c>
      <c r="B673" s="3">
        <v>6</v>
      </c>
      <c r="C673" s="2">
        <v>0.7</v>
      </c>
      <c r="D673" s="46">
        <v>45.2</v>
      </c>
      <c r="E673" s="284">
        <v>40.700000000000003</v>
      </c>
    </row>
    <row r="674" spans="1:5">
      <c r="A674" s="49" t="s">
        <v>2493</v>
      </c>
      <c r="B674" s="3">
        <v>6</v>
      </c>
      <c r="C674" s="2">
        <v>1</v>
      </c>
      <c r="D674" s="46">
        <v>50</v>
      </c>
      <c r="E674" s="284">
        <v>19.450000000000003</v>
      </c>
    </row>
    <row r="675" spans="1:5">
      <c r="A675" s="49" t="s">
        <v>26416</v>
      </c>
      <c r="B675" s="3">
        <v>6</v>
      </c>
      <c r="C675" s="2">
        <v>0.7</v>
      </c>
      <c r="D675" s="46">
        <v>50</v>
      </c>
      <c r="E675" s="284">
        <v>17.25</v>
      </c>
    </row>
    <row r="676" spans="1:5">
      <c r="A676" s="49" t="s">
        <v>2502</v>
      </c>
      <c r="B676" s="3">
        <v>6</v>
      </c>
      <c r="C676" s="2">
        <v>0.7</v>
      </c>
      <c r="D676" s="46">
        <v>40</v>
      </c>
      <c r="E676" s="284">
        <v>20.85</v>
      </c>
    </row>
    <row r="677" spans="1:5">
      <c r="A677" s="49" t="s">
        <v>2505</v>
      </c>
      <c r="B677" s="3">
        <v>6</v>
      </c>
      <c r="C677" s="2">
        <v>0.7</v>
      </c>
      <c r="D677" s="46">
        <v>40</v>
      </c>
      <c r="E677" s="284">
        <v>29.1</v>
      </c>
    </row>
    <row r="678" spans="1:5">
      <c r="A678" s="49" t="s">
        <v>2508</v>
      </c>
      <c r="B678" s="3">
        <v>6</v>
      </c>
      <c r="C678" s="2">
        <v>0.7</v>
      </c>
      <c r="D678" s="46">
        <v>42</v>
      </c>
      <c r="E678" s="284">
        <v>42.5</v>
      </c>
    </row>
    <row r="679" spans="1:5">
      <c r="A679" s="49" t="s">
        <v>2566</v>
      </c>
      <c r="B679" s="3">
        <v>6</v>
      </c>
      <c r="C679" s="2">
        <v>0.7</v>
      </c>
      <c r="D679" s="46">
        <v>47</v>
      </c>
      <c r="E679" s="284">
        <v>24.75</v>
      </c>
    </row>
    <row r="680" spans="1:5">
      <c r="A680" s="49" t="s">
        <v>2569</v>
      </c>
      <c r="B680" s="3">
        <v>6</v>
      </c>
      <c r="C680" s="2">
        <v>0.7</v>
      </c>
      <c r="D680" s="46">
        <v>40</v>
      </c>
      <c r="E680" s="284">
        <v>25.25</v>
      </c>
    </row>
    <row r="681" spans="1:5">
      <c r="A681" s="49" t="s">
        <v>2572</v>
      </c>
      <c r="B681" s="3">
        <v>6</v>
      </c>
      <c r="C681" s="2">
        <v>0.7</v>
      </c>
      <c r="D681" s="46">
        <v>54</v>
      </c>
      <c r="E681" s="284">
        <v>29.1</v>
      </c>
    </row>
    <row r="682" spans="1:5">
      <c r="A682" s="49" t="s">
        <v>2575</v>
      </c>
      <c r="B682" s="3">
        <v>6</v>
      </c>
      <c r="C682" s="2">
        <v>0.7</v>
      </c>
      <c r="D682" s="46">
        <v>40</v>
      </c>
      <c r="E682" s="284">
        <v>26.1</v>
      </c>
    </row>
    <row r="683" spans="1:5">
      <c r="A683" s="49" t="s">
        <v>2756</v>
      </c>
      <c r="B683" s="3">
        <v>6</v>
      </c>
      <c r="C683" s="2">
        <v>0.7</v>
      </c>
      <c r="D683" s="46">
        <v>40</v>
      </c>
      <c r="E683" s="284">
        <v>31.85</v>
      </c>
    </row>
    <row r="684" spans="1:5">
      <c r="A684" s="49" t="s">
        <v>2759</v>
      </c>
      <c r="B684" s="3">
        <v>6</v>
      </c>
      <c r="C684" s="2">
        <v>0.7</v>
      </c>
      <c r="D684" s="46">
        <v>40</v>
      </c>
      <c r="E684" s="284">
        <v>47.800000000000004</v>
      </c>
    </row>
    <row r="685" spans="1:5">
      <c r="A685" s="49" t="s">
        <v>2762</v>
      </c>
      <c r="B685" s="3">
        <v>6</v>
      </c>
      <c r="C685" s="2">
        <v>0.7</v>
      </c>
      <c r="D685" s="46">
        <v>46.2</v>
      </c>
      <c r="E685" s="284">
        <v>68.650000000000006</v>
      </c>
    </row>
    <row r="686" spans="1:5">
      <c r="A686" s="49" t="s">
        <v>2765</v>
      </c>
      <c r="B686" s="3">
        <v>6</v>
      </c>
      <c r="C686" s="2">
        <v>0.7</v>
      </c>
      <c r="D686" s="46">
        <v>50.6</v>
      </c>
      <c r="E686" s="284">
        <v>66.25</v>
      </c>
    </row>
    <row r="687" spans="1:5">
      <c r="A687" s="49" t="s">
        <v>26235</v>
      </c>
      <c r="B687" s="3">
        <v>6</v>
      </c>
      <c r="C687" s="2">
        <v>0.7</v>
      </c>
      <c r="D687" s="46">
        <v>40</v>
      </c>
      <c r="E687" s="284">
        <v>9.8000000000000007</v>
      </c>
    </row>
    <row r="688" spans="1:5">
      <c r="A688" s="49" t="s">
        <v>3043</v>
      </c>
      <c r="B688" s="3">
        <v>6</v>
      </c>
      <c r="C688" s="2">
        <v>0.7</v>
      </c>
      <c r="D688" s="46">
        <v>37.5</v>
      </c>
      <c r="E688" s="284">
        <v>14.75</v>
      </c>
    </row>
    <row r="689" spans="1:5">
      <c r="A689" s="49" t="s">
        <v>3046</v>
      </c>
      <c r="B689" s="3">
        <v>6</v>
      </c>
      <c r="C689" s="2">
        <v>0.7</v>
      </c>
      <c r="D689" s="46">
        <v>37.5</v>
      </c>
      <c r="E689" s="284">
        <v>14.75</v>
      </c>
    </row>
    <row r="690" spans="1:5">
      <c r="A690" s="49" t="s">
        <v>3049</v>
      </c>
      <c r="B690" s="3">
        <v>6</v>
      </c>
      <c r="C690" s="2">
        <v>0.7</v>
      </c>
      <c r="D690" s="46">
        <v>40</v>
      </c>
      <c r="E690" s="284">
        <v>14.950000000000001</v>
      </c>
    </row>
    <row r="691" spans="1:5">
      <c r="A691" s="49" t="s">
        <v>3055</v>
      </c>
      <c r="B691" s="3">
        <v>6</v>
      </c>
      <c r="C691" s="2">
        <v>0.7</v>
      </c>
      <c r="D691" s="46">
        <v>37.5</v>
      </c>
      <c r="E691" s="284">
        <v>14.75</v>
      </c>
    </row>
    <row r="692" spans="1:5">
      <c r="A692" s="49" t="s">
        <v>3058</v>
      </c>
      <c r="B692" s="3">
        <v>6</v>
      </c>
      <c r="C692" s="2">
        <v>0.7</v>
      </c>
      <c r="D692" s="46">
        <v>17</v>
      </c>
      <c r="E692" s="284">
        <v>13.100000000000001</v>
      </c>
    </row>
    <row r="693" spans="1:5">
      <c r="A693" s="49" t="s">
        <v>3061</v>
      </c>
      <c r="B693" s="3">
        <v>6</v>
      </c>
      <c r="C693" s="2">
        <v>0.7</v>
      </c>
      <c r="D693" s="46">
        <v>37.5</v>
      </c>
      <c r="E693" s="284">
        <v>14.75</v>
      </c>
    </row>
    <row r="694" spans="1:5">
      <c r="A694" s="49" t="s">
        <v>3070</v>
      </c>
      <c r="B694" s="3">
        <v>6</v>
      </c>
      <c r="C694" s="2">
        <v>0.7</v>
      </c>
      <c r="D694" s="46">
        <v>37.5</v>
      </c>
      <c r="E694" s="284">
        <v>14.75</v>
      </c>
    </row>
    <row r="695" spans="1:5">
      <c r="A695" s="49" t="s">
        <v>26236</v>
      </c>
      <c r="B695" s="3">
        <v>6</v>
      </c>
      <c r="C695" s="2">
        <v>0.7</v>
      </c>
      <c r="D695" s="46">
        <v>40</v>
      </c>
      <c r="E695" s="284">
        <v>54.400000000000006</v>
      </c>
    </row>
    <row r="696" spans="1:5">
      <c r="A696" s="49" t="s">
        <v>3073</v>
      </c>
      <c r="B696" s="3">
        <v>6</v>
      </c>
      <c r="C696" s="2">
        <v>0.7</v>
      </c>
      <c r="D696" s="46">
        <v>40</v>
      </c>
      <c r="E696" s="284">
        <v>33.450000000000003</v>
      </c>
    </row>
    <row r="697" spans="1:5">
      <c r="A697" s="49" t="s">
        <v>3076</v>
      </c>
      <c r="B697" s="3">
        <v>6</v>
      </c>
      <c r="C697" s="2">
        <v>0.7</v>
      </c>
      <c r="D697" s="46">
        <v>35</v>
      </c>
      <c r="E697" s="284">
        <v>32.550000000000004</v>
      </c>
    </row>
    <row r="698" spans="1:5">
      <c r="A698" s="49" t="s">
        <v>3079</v>
      </c>
      <c r="B698" s="3">
        <v>48</v>
      </c>
      <c r="C698" s="2">
        <v>0.05</v>
      </c>
      <c r="D698" s="46">
        <v>40</v>
      </c>
      <c r="E698" s="284">
        <v>6.5</v>
      </c>
    </row>
    <row r="699" spans="1:5">
      <c r="A699" s="49" t="s">
        <v>3192</v>
      </c>
      <c r="B699" s="3">
        <v>6</v>
      </c>
      <c r="C699" s="2">
        <v>0.7</v>
      </c>
      <c r="D699" s="46">
        <v>40</v>
      </c>
      <c r="E699" s="284">
        <v>26.650000000000002</v>
      </c>
    </row>
    <row r="700" spans="1:5">
      <c r="A700" s="49" t="s">
        <v>3195</v>
      </c>
      <c r="B700" s="3">
        <v>6</v>
      </c>
      <c r="C700" s="2">
        <v>0.7</v>
      </c>
      <c r="D700" s="46">
        <v>40</v>
      </c>
      <c r="E700" s="284">
        <v>26.650000000000002</v>
      </c>
    </row>
    <row r="701" spans="1:5">
      <c r="A701" s="49" t="s">
        <v>3201</v>
      </c>
      <c r="B701" s="3">
        <v>6</v>
      </c>
      <c r="C701" s="2">
        <v>0.7</v>
      </c>
      <c r="D701" s="46">
        <v>40</v>
      </c>
      <c r="E701" s="284">
        <v>37.35</v>
      </c>
    </row>
    <row r="702" spans="1:5">
      <c r="A702" s="49" t="s">
        <v>3203</v>
      </c>
      <c r="B702" s="3">
        <v>6</v>
      </c>
      <c r="C702" s="2">
        <v>0.7</v>
      </c>
      <c r="D702" s="46">
        <v>40</v>
      </c>
      <c r="E702" s="284">
        <v>61.550000000000004</v>
      </c>
    </row>
    <row r="703" spans="1:5">
      <c r="A703" s="49" t="s">
        <v>26237</v>
      </c>
      <c r="B703" s="3">
        <v>6</v>
      </c>
      <c r="C703" s="2">
        <v>0.7</v>
      </c>
      <c r="D703" s="46">
        <v>40</v>
      </c>
      <c r="E703" s="284">
        <v>61.550000000000004</v>
      </c>
    </row>
    <row r="704" spans="1:5">
      <c r="A704" s="49" t="s">
        <v>3224</v>
      </c>
      <c r="B704" s="3">
        <v>4</v>
      </c>
      <c r="C704" s="2">
        <v>0.7</v>
      </c>
      <c r="D704" s="46">
        <v>47</v>
      </c>
      <c r="E704" s="284">
        <v>181.5</v>
      </c>
    </row>
    <row r="705" spans="1:5">
      <c r="A705" s="49" t="s">
        <v>3227</v>
      </c>
      <c r="B705" s="3">
        <v>6</v>
      </c>
      <c r="C705" s="2">
        <v>0.7</v>
      </c>
      <c r="D705" s="46">
        <v>40</v>
      </c>
      <c r="E705" s="284">
        <v>18.5</v>
      </c>
    </row>
    <row r="706" spans="1:5">
      <c r="A706" s="49" t="s">
        <v>26315</v>
      </c>
      <c r="B706" s="3">
        <v>6</v>
      </c>
      <c r="C706" s="2">
        <v>0.75</v>
      </c>
      <c r="D706" s="46">
        <v>40</v>
      </c>
      <c r="E706" s="284">
        <v>19.55</v>
      </c>
    </row>
    <row r="707" spans="1:5">
      <c r="A707" s="49" t="s">
        <v>3230</v>
      </c>
      <c r="B707" s="3">
        <v>6</v>
      </c>
      <c r="C707" s="2">
        <v>0.7</v>
      </c>
      <c r="D707" s="46">
        <v>40</v>
      </c>
      <c r="E707" s="284">
        <v>18.5</v>
      </c>
    </row>
    <row r="708" spans="1:5">
      <c r="A708" s="49" t="s">
        <v>3233</v>
      </c>
      <c r="B708" s="3">
        <v>6</v>
      </c>
      <c r="C708" s="2">
        <v>0.7</v>
      </c>
      <c r="D708" s="46">
        <v>47</v>
      </c>
      <c r="E708" s="284">
        <v>42.35</v>
      </c>
    </row>
    <row r="709" spans="1:5">
      <c r="A709" s="49" t="s">
        <v>3236</v>
      </c>
      <c r="B709" s="3">
        <v>6</v>
      </c>
      <c r="C709" s="2">
        <v>0.7</v>
      </c>
      <c r="D709" s="46">
        <v>47</v>
      </c>
      <c r="E709" s="284">
        <v>45.650000000000006</v>
      </c>
    </row>
    <row r="710" spans="1:5">
      <c r="A710" s="49" t="s">
        <v>3239</v>
      </c>
      <c r="B710" s="3">
        <v>6</v>
      </c>
      <c r="C710" s="2">
        <v>0.7</v>
      </c>
      <c r="D710" s="46">
        <v>47</v>
      </c>
      <c r="E710" s="284">
        <v>44.550000000000004</v>
      </c>
    </row>
    <row r="711" spans="1:5">
      <c r="A711" s="49" t="s">
        <v>3242</v>
      </c>
      <c r="B711" s="3">
        <v>6</v>
      </c>
      <c r="C711" s="2">
        <v>0.7</v>
      </c>
      <c r="D711" s="46">
        <v>47</v>
      </c>
      <c r="E711" s="284">
        <v>21.150000000000002</v>
      </c>
    </row>
    <row r="712" spans="1:5">
      <c r="A712" s="49" t="s">
        <v>3245</v>
      </c>
      <c r="B712" s="3">
        <v>6</v>
      </c>
      <c r="C712" s="2">
        <v>0.7</v>
      </c>
      <c r="D712" s="46">
        <v>40</v>
      </c>
      <c r="E712" s="284">
        <v>30.200000000000003</v>
      </c>
    </row>
    <row r="713" spans="1:5">
      <c r="A713" s="49" t="s">
        <v>26238</v>
      </c>
      <c r="B713" s="3">
        <v>6</v>
      </c>
      <c r="C713" s="2">
        <v>0.7</v>
      </c>
      <c r="D713" s="46">
        <v>40</v>
      </c>
      <c r="E713" s="284">
        <v>30.75</v>
      </c>
    </row>
    <row r="714" spans="1:5">
      <c r="A714" s="49" t="s">
        <v>3248</v>
      </c>
      <c r="B714" s="3">
        <v>6</v>
      </c>
      <c r="C714" s="2">
        <v>0.7</v>
      </c>
      <c r="D714" s="46">
        <v>40</v>
      </c>
      <c r="E714" s="284">
        <v>30.150000000000002</v>
      </c>
    </row>
    <row r="715" spans="1:5">
      <c r="A715" s="49" t="s">
        <v>3251</v>
      </c>
      <c r="B715" s="3">
        <v>6</v>
      </c>
      <c r="C715" s="2">
        <v>0.7</v>
      </c>
      <c r="D715" s="46">
        <v>43</v>
      </c>
      <c r="E715" s="284">
        <v>35.4</v>
      </c>
    </row>
    <row r="716" spans="1:5">
      <c r="A716" s="49" t="s">
        <v>3336</v>
      </c>
      <c r="B716" s="3">
        <v>6</v>
      </c>
      <c r="C716" s="2">
        <v>0.7</v>
      </c>
      <c r="D716" s="46">
        <v>40</v>
      </c>
      <c r="E716" s="284">
        <v>37.9</v>
      </c>
    </row>
    <row r="717" spans="1:5">
      <c r="A717" s="49" t="s">
        <v>3340</v>
      </c>
      <c r="B717" s="3">
        <v>6</v>
      </c>
      <c r="C717" s="2">
        <v>0.7</v>
      </c>
      <c r="D717" s="46">
        <v>40</v>
      </c>
      <c r="E717" s="284">
        <v>30.200000000000003</v>
      </c>
    </row>
    <row r="718" spans="1:5">
      <c r="A718" s="49" t="s">
        <v>3346</v>
      </c>
      <c r="B718" s="3">
        <v>6</v>
      </c>
      <c r="C718" s="2">
        <v>0.7</v>
      </c>
      <c r="D718" s="46">
        <v>40</v>
      </c>
      <c r="E718" s="284">
        <v>30.75</v>
      </c>
    </row>
    <row r="719" spans="1:5">
      <c r="A719" s="49" t="s">
        <v>3350</v>
      </c>
      <c r="B719" s="3">
        <v>6</v>
      </c>
      <c r="C719" s="2">
        <v>0.7</v>
      </c>
      <c r="D719" s="46">
        <v>40</v>
      </c>
      <c r="E719" s="284">
        <v>136.9</v>
      </c>
    </row>
    <row r="720" spans="1:5">
      <c r="A720" s="49" t="s">
        <v>3353</v>
      </c>
      <c r="B720" s="3">
        <v>6</v>
      </c>
      <c r="C720" s="2">
        <v>0.7</v>
      </c>
      <c r="D720" s="46">
        <v>40</v>
      </c>
      <c r="E720" s="284">
        <v>29.1</v>
      </c>
    </row>
    <row r="721" spans="1:5">
      <c r="A721" s="49" t="s">
        <v>26276</v>
      </c>
      <c r="B721" s="3">
        <v>6</v>
      </c>
      <c r="C721" s="2">
        <v>0.7</v>
      </c>
      <c r="D721" s="46">
        <v>40</v>
      </c>
      <c r="E721" s="284">
        <v>13.15</v>
      </c>
    </row>
    <row r="722" spans="1:5">
      <c r="A722" s="49" t="s">
        <v>26424</v>
      </c>
      <c r="B722" s="3">
        <v>6</v>
      </c>
      <c r="C722" s="2">
        <v>0.7</v>
      </c>
      <c r="D722" s="46">
        <v>41</v>
      </c>
      <c r="E722" s="284">
        <v>29.75</v>
      </c>
    </row>
    <row r="723" spans="1:5">
      <c r="A723" s="49" t="s">
        <v>3365</v>
      </c>
      <c r="B723" s="3">
        <v>6</v>
      </c>
      <c r="C723" s="2">
        <v>0.7</v>
      </c>
      <c r="D723" s="46">
        <v>45</v>
      </c>
      <c r="E723" s="284">
        <v>21.25</v>
      </c>
    </row>
    <row r="724" spans="1:5">
      <c r="A724" s="49" t="s">
        <v>3377</v>
      </c>
      <c r="B724" s="3">
        <v>6</v>
      </c>
      <c r="C724" s="2">
        <v>0.7</v>
      </c>
      <c r="D724" s="46">
        <v>48</v>
      </c>
      <c r="E724" s="284">
        <v>51.2</v>
      </c>
    </row>
    <row r="725" spans="1:5">
      <c r="A725" s="49" t="s">
        <v>3383</v>
      </c>
      <c r="B725" s="3">
        <v>6</v>
      </c>
      <c r="C725" s="2">
        <v>0.7</v>
      </c>
      <c r="D725" s="46">
        <v>40</v>
      </c>
      <c r="E725" s="284">
        <v>25.25</v>
      </c>
    </row>
    <row r="726" spans="1:5">
      <c r="A726" s="49" t="s">
        <v>26239</v>
      </c>
      <c r="B726" s="3">
        <v>6</v>
      </c>
      <c r="C726" s="2">
        <v>0.7</v>
      </c>
      <c r="D726" s="46">
        <v>40</v>
      </c>
      <c r="E726" s="284">
        <v>24.150000000000002</v>
      </c>
    </row>
    <row r="727" spans="1:5">
      <c r="A727" s="49" t="s">
        <v>3503</v>
      </c>
      <c r="B727" s="3">
        <v>6</v>
      </c>
      <c r="C727" s="2">
        <v>0.7</v>
      </c>
      <c r="D727" s="46">
        <v>40</v>
      </c>
      <c r="E727" s="284">
        <v>23.900000000000002</v>
      </c>
    </row>
    <row r="728" spans="1:5">
      <c r="A728" s="49" t="s">
        <v>3506</v>
      </c>
      <c r="B728" s="3">
        <v>6</v>
      </c>
      <c r="C728" s="2">
        <v>0.7</v>
      </c>
      <c r="D728" s="46">
        <v>43</v>
      </c>
      <c r="E728" s="284">
        <v>33.200000000000003</v>
      </c>
    </row>
    <row r="729" spans="1:5">
      <c r="A729" s="49" t="s">
        <v>26516</v>
      </c>
      <c r="B729" s="3">
        <v>6</v>
      </c>
      <c r="C729" s="2">
        <v>0.7</v>
      </c>
      <c r="D729" s="46">
        <v>43</v>
      </c>
      <c r="E729" s="284">
        <v>60.7</v>
      </c>
    </row>
    <row r="730" spans="1:5">
      <c r="A730" s="49" t="s">
        <v>3509</v>
      </c>
      <c r="B730" s="3">
        <v>6</v>
      </c>
      <c r="C730" s="2">
        <v>0.7</v>
      </c>
      <c r="D730" s="46">
        <v>40</v>
      </c>
      <c r="E730" s="284">
        <v>13.55</v>
      </c>
    </row>
    <row r="731" spans="1:5">
      <c r="A731" s="49" t="s">
        <v>26240</v>
      </c>
      <c r="B731" s="3">
        <v>6</v>
      </c>
      <c r="C731" s="2">
        <v>0.7</v>
      </c>
      <c r="D731" s="46">
        <v>40</v>
      </c>
      <c r="E731" s="284">
        <v>16.75</v>
      </c>
    </row>
    <row r="732" spans="1:5">
      <c r="A732" s="49" t="s">
        <v>26430</v>
      </c>
      <c r="B732" s="3">
        <v>6</v>
      </c>
      <c r="C732" s="2">
        <v>0.7</v>
      </c>
      <c r="D732" s="46">
        <v>41.8</v>
      </c>
      <c r="E732" s="284">
        <v>28.700000000000003</v>
      </c>
    </row>
    <row r="733" spans="1:5">
      <c r="A733" s="49" t="s">
        <v>3518</v>
      </c>
      <c r="B733" s="3">
        <v>6</v>
      </c>
      <c r="C733" s="2">
        <v>0.7</v>
      </c>
      <c r="D733" s="46">
        <v>40</v>
      </c>
      <c r="E733" s="284">
        <v>20.75</v>
      </c>
    </row>
    <row r="734" spans="1:5">
      <c r="A734" s="49" t="s">
        <v>3521</v>
      </c>
      <c r="B734" s="3">
        <v>6</v>
      </c>
      <c r="C734" s="2">
        <v>0.7</v>
      </c>
      <c r="D734" s="46">
        <v>42.1</v>
      </c>
      <c r="E734" s="284">
        <v>43.050000000000004</v>
      </c>
    </row>
    <row r="735" spans="1:5">
      <c r="A735" s="49" t="s">
        <v>3524</v>
      </c>
      <c r="B735" s="3">
        <v>6</v>
      </c>
      <c r="C735" s="2">
        <v>0.7</v>
      </c>
      <c r="D735" s="46">
        <v>43.4</v>
      </c>
      <c r="E735" s="284">
        <v>36.550000000000004</v>
      </c>
    </row>
    <row r="736" spans="1:5">
      <c r="A736" s="49" t="s">
        <v>3527</v>
      </c>
      <c r="B736" s="3">
        <v>6</v>
      </c>
      <c r="C736" s="2">
        <v>0.7</v>
      </c>
      <c r="D736" s="46">
        <v>40</v>
      </c>
      <c r="E736" s="284">
        <v>17.55</v>
      </c>
    </row>
    <row r="737" spans="1:5">
      <c r="A737" s="49" t="s">
        <v>3530</v>
      </c>
      <c r="B737" s="3">
        <v>6</v>
      </c>
      <c r="C737" s="2">
        <v>0.7</v>
      </c>
      <c r="D737" s="46">
        <v>40</v>
      </c>
      <c r="E737" s="284">
        <v>22</v>
      </c>
    </row>
    <row r="738" spans="1:5">
      <c r="A738" s="49" t="s">
        <v>26278</v>
      </c>
      <c r="B738" s="3">
        <v>6</v>
      </c>
      <c r="C738" s="2">
        <v>0.7</v>
      </c>
      <c r="D738" s="46">
        <v>40</v>
      </c>
      <c r="E738" s="284">
        <v>14.25</v>
      </c>
    </row>
    <row r="739" spans="1:5">
      <c r="A739" s="49" t="s">
        <v>3553</v>
      </c>
      <c r="B739" s="3">
        <v>6</v>
      </c>
      <c r="C739" s="2">
        <v>0.7</v>
      </c>
      <c r="D739" s="46">
        <v>41.3</v>
      </c>
      <c r="E739" s="284">
        <v>36.35</v>
      </c>
    </row>
    <row r="740" spans="1:5">
      <c r="A740" s="49" t="s">
        <v>3599</v>
      </c>
      <c r="B740" s="3">
        <v>6</v>
      </c>
      <c r="C740" s="2">
        <v>0.7</v>
      </c>
      <c r="D740" s="46">
        <v>37.5</v>
      </c>
      <c r="E740" s="284">
        <v>8.5500000000000007</v>
      </c>
    </row>
    <row r="741" spans="1:5">
      <c r="A741" s="49" t="s">
        <v>3679</v>
      </c>
      <c r="B741" s="3">
        <v>6</v>
      </c>
      <c r="C741" s="2">
        <v>0.7</v>
      </c>
      <c r="D741" s="46">
        <v>41.3</v>
      </c>
      <c r="E741" s="284">
        <v>40.75</v>
      </c>
    </row>
    <row r="742" spans="1:5">
      <c r="A742" s="49" t="s">
        <v>26434</v>
      </c>
      <c r="B742" s="3">
        <v>6</v>
      </c>
      <c r="C742" s="2">
        <v>0.7</v>
      </c>
      <c r="D742" s="46">
        <v>35</v>
      </c>
      <c r="E742" s="284">
        <v>12.75</v>
      </c>
    </row>
    <row r="743" spans="1:5">
      <c r="A743" s="49" t="s">
        <v>26241</v>
      </c>
      <c r="B743" s="3">
        <v>6</v>
      </c>
      <c r="C743" s="2">
        <v>0.7</v>
      </c>
      <c r="D743" s="46">
        <v>40</v>
      </c>
      <c r="E743" s="284">
        <v>13.15</v>
      </c>
    </row>
    <row r="744" spans="1:5">
      <c r="A744" s="49" t="s">
        <v>3934</v>
      </c>
      <c r="B744" s="3">
        <v>6</v>
      </c>
      <c r="C744" s="2">
        <v>0.7</v>
      </c>
      <c r="D744" s="46">
        <v>17</v>
      </c>
      <c r="E744" s="284">
        <v>10.5</v>
      </c>
    </row>
    <row r="745" spans="1:5">
      <c r="A745" s="49" t="s">
        <v>3952</v>
      </c>
      <c r="B745" s="3">
        <v>6</v>
      </c>
      <c r="C745" s="2">
        <v>0.7</v>
      </c>
      <c r="D745" s="46">
        <v>40</v>
      </c>
      <c r="E745" s="284">
        <v>18.400000000000002</v>
      </c>
    </row>
    <row r="746" spans="1:5">
      <c r="A746" s="49" t="s">
        <v>3955</v>
      </c>
      <c r="B746" s="3">
        <v>6</v>
      </c>
      <c r="C746" s="2">
        <v>0.7</v>
      </c>
      <c r="D746" s="46">
        <v>40</v>
      </c>
      <c r="E746" s="284">
        <v>14.25</v>
      </c>
    </row>
    <row r="747" spans="1:5">
      <c r="A747" s="49" t="s">
        <v>4001</v>
      </c>
      <c r="B747" s="3">
        <v>6</v>
      </c>
      <c r="C747" s="2">
        <v>0.7</v>
      </c>
      <c r="D747" s="46">
        <v>37.5</v>
      </c>
      <c r="E747" s="284">
        <v>19.55</v>
      </c>
    </row>
    <row r="748" spans="1:5">
      <c r="A748" s="49" t="s">
        <v>4591</v>
      </c>
      <c r="B748" s="3">
        <v>6</v>
      </c>
      <c r="C748" s="2">
        <v>0.7</v>
      </c>
      <c r="D748" s="46">
        <v>75.5</v>
      </c>
      <c r="E748" s="284">
        <v>21.5</v>
      </c>
    </row>
    <row r="749" spans="1:5">
      <c r="A749" s="49" t="s">
        <v>4594</v>
      </c>
      <c r="B749" s="3">
        <v>6</v>
      </c>
      <c r="C749" s="2">
        <v>0.7</v>
      </c>
      <c r="D749" s="46">
        <v>40</v>
      </c>
      <c r="E749" s="284">
        <v>16.95</v>
      </c>
    </row>
    <row r="750" spans="1:5">
      <c r="A750" s="49" t="s">
        <v>4597</v>
      </c>
      <c r="B750" s="3">
        <v>6</v>
      </c>
      <c r="C750" s="2">
        <v>0.7</v>
      </c>
      <c r="D750" s="46">
        <v>40</v>
      </c>
      <c r="E750" s="284">
        <v>43.95</v>
      </c>
    </row>
    <row r="751" spans="1:5">
      <c r="A751" s="49" t="s">
        <v>4600</v>
      </c>
      <c r="B751" s="3">
        <v>12</v>
      </c>
      <c r="C751" s="2">
        <v>0.7</v>
      </c>
      <c r="D751" s="46">
        <v>40</v>
      </c>
      <c r="E751" s="284">
        <v>14.950000000000001</v>
      </c>
    </row>
    <row r="752" spans="1:5">
      <c r="A752" s="49" t="s">
        <v>26346</v>
      </c>
      <c r="B752" s="3">
        <v>5</v>
      </c>
      <c r="C752" s="2">
        <v>0.7</v>
      </c>
      <c r="D752" s="46">
        <v>42</v>
      </c>
      <c r="E752" s="284">
        <v>34.25</v>
      </c>
    </row>
    <row r="753" spans="1:5">
      <c r="A753" s="49" t="s">
        <v>4636</v>
      </c>
      <c r="B753" s="3">
        <v>6</v>
      </c>
      <c r="C753" s="2">
        <v>0.7</v>
      </c>
      <c r="D753" s="46">
        <v>40</v>
      </c>
      <c r="E753" s="284">
        <v>12.05</v>
      </c>
    </row>
    <row r="754" spans="1:5">
      <c r="A754" s="49" t="s">
        <v>4639</v>
      </c>
      <c r="B754" s="3">
        <v>6</v>
      </c>
      <c r="C754" s="2">
        <v>0.7</v>
      </c>
      <c r="D754" s="46">
        <v>40</v>
      </c>
      <c r="E754" s="284">
        <v>13.15</v>
      </c>
    </row>
    <row r="755" spans="1:5">
      <c r="A755" s="49" t="s">
        <v>4642</v>
      </c>
      <c r="B755" s="3">
        <v>6</v>
      </c>
      <c r="C755" s="2">
        <v>0.7</v>
      </c>
      <c r="D755" s="46">
        <v>38</v>
      </c>
      <c r="E755" s="284">
        <v>11.9</v>
      </c>
    </row>
    <row r="756" spans="1:5">
      <c r="A756" s="49" t="s">
        <v>4645</v>
      </c>
      <c r="B756" s="3">
        <v>6</v>
      </c>
      <c r="C756" s="2">
        <v>0.7</v>
      </c>
      <c r="D756" s="46">
        <v>38</v>
      </c>
      <c r="E756" s="284">
        <v>10.8</v>
      </c>
    </row>
    <row r="757" spans="1:5">
      <c r="A757" s="49" t="s">
        <v>4648</v>
      </c>
      <c r="B757" s="3">
        <v>6</v>
      </c>
      <c r="C757" s="2">
        <v>0.7</v>
      </c>
      <c r="D757" s="46">
        <v>38</v>
      </c>
      <c r="E757" s="284">
        <v>11.350000000000001</v>
      </c>
    </row>
    <row r="758" spans="1:5">
      <c r="A758" s="49" t="s">
        <v>4651</v>
      </c>
      <c r="B758" s="3">
        <v>6</v>
      </c>
      <c r="C758" s="2">
        <v>0.7</v>
      </c>
      <c r="D758" s="46">
        <v>38</v>
      </c>
      <c r="E758" s="284">
        <v>11.350000000000001</v>
      </c>
    </row>
    <row r="759" spans="1:5">
      <c r="A759" s="49" t="s">
        <v>4835</v>
      </c>
      <c r="B759" s="3">
        <v>6</v>
      </c>
      <c r="C759" s="2">
        <v>0.7</v>
      </c>
      <c r="D759" s="46">
        <v>40</v>
      </c>
      <c r="E759" s="284">
        <v>11.55</v>
      </c>
    </row>
    <row r="760" spans="1:5">
      <c r="A760" s="49" t="s">
        <v>4852</v>
      </c>
      <c r="B760" s="3">
        <v>6</v>
      </c>
      <c r="C760" s="2">
        <v>0.7</v>
      </c>
      <c r="D760" s="46">
        <v>35</v>
      </c>
      <c r="E760" s="284">
        <v>17.7</v>
      </c>
    </row>
    <row r="761" spans="1:5">
      <c r="A761" s="49" t="s">
        <v>4855</v>
      </c>
      <c r="B761" s="3">
        <v>6</v>
      </c>
      <c r="C761" s="2">
        <v>0.7</v>
      </c>
      <c r="D761" s="46">
        <v>45</v>
      </c>
      <c r="E761" s="284">
        <v>33.35</v>
      </c>
    </row>
    <row r="762" spans="1:5">
      <c r="A762" s="49" t="s">
        <v>5004</v>
      </c>
      <c r="B762" s="3">
        <v>6</v>
      </c>
      <c r="C762" s="2">
        <v>0.7</v>
      </c>
      <c r="D762" s="46">
        <v>40</v>
      </c>
      <c r="E762" s="284">
        <v>25.8</v>
      </c>
    </row>
    <row r="763" spans="1:5">
      <c r="A763" s="49" t="s">
        <v>5007</v>
      </c>
      <c r="B763" s="3">
        <v>6</v>
      </c>
      <c r="C763" s="2">
        <v>0.7</v>
      </c>
      <c r="D763" s="46">
        <v>40</v>
      </c>
      <c r="E763" s="284">
        <v>32.4</v>
      </c>
    </row>
    <row r="764" spans="1:5">
      <c r="A764" s="49" t="s">
        <v>5010</v>
      </c>
      <c r="B764" s="3">
        <v>6</v>
      </c>
      <c r="C764" s="2">
        <v>0.7</v>
      </c>
      <c r="D764" s="46">
        <v>40</v>
      </c>
      <c r="E764" s="284">
        <v>48.35</v>
      </c>
    </row>
    <row r="765" spans="1:5">
      <c r="A765" s="49" t="s">
        <v>5392</v>
      </c>
      <c r="B765" s="3">
        <v>6</v>
      </c>
      <c r="C765" s="2">
        <v>0.7</v>
      </c>
      <c r="D765" s="46">
        <v>40</v>
      </c>
      <c r="E765" s="284">
        <v>12.8</v>
      </c>
    </row>
    <row r="766" spans="1:5">
      <c r="A766" s="49" t="s">
        <v>5395</v>
      </c>
      <c r="B766" s="3">
        <v>6</v>
      </c>
      <c r="C766" s="2">
        <v>0.7</v>
      </c>
      <c r="D766" s="46">
        <v>40</v>
      </c>
      <c r="E766" s="284">
        <v>13.15</v>
      </c>
    </row>
    <row r="767" spans="1:5">
      <c r="A767" s="49" t="s">
        <v>26242</v>
      </c>
      <c r="B767" s="3">
        <v>6</v>
      </c>
      <c r="C767" s="2">
        <v>0.7</v>
      </c>
      <c r="D767" s="46">
        <v>40</v>
      </c>
      <c r="E767" s="284">
        <v>39.550000000000004</v>
      </c>
    </row>
    <row r="768" spans="1:5">
      <c r="A768" s="49" t="s">
        <v>5845</v>
      </c>
      <c r="B768" s="3">
        <v>12</v>
      </c>
      <c r="C768" s="2">
        <v>0.5</v>
      </c>
      <c r="D768" s="46">
        <v>40</v>
      </c>
      <c r="E768" s="284">
        <v>21.6</v>
      </c>
    </row>
    <row r="769" spans="1:5">
      <c r="A769" s="49" t="s">
        <v>26442</v>
      </c>
      <c r="B769" s="3">
        <v>6</v>
      </c>
      <c r="C769" s="2">
        <v>0.7</v>
      </c>
      <c r="D769" s="46">
        <v>45</v>
      </c>
      <c r="E769" s="284">
        <v>27.85</v>
      </c>
    </row>
    <row r="770" spans="1:5">
      <c r="A770" s="49" t="s">
        <v>5931</v>
      </c>
      <c r="B770" s="3">
        <v>6</v>
      </c>
      <c r="C770" s="2">
        <v>1</v>
      </c>
      <c r="D770" s="46">
        <v>40</v>
      </c>
      <c r="E770" s="284">
        <v>22.5</v>
      </c>
    </row>
    <row r="771" spans="1:5">
      <c r="A771" s="49" t="s">
        <v>5934</v>
      </c>
      <c r="B771" s="3">
        <v>6</v>
      </c>
      <c r="C771" s="2">
        <v>0.7</v>
      </c>
      <c r="D771" s="46">
        <v>47</v>
      </c>
      <c r="E771" s="284">
        <v>22.25</v>
      </c>
    </row>
    <row r="772" spans="1:5">
      <c r="A772" s="49" t="s">
        <v>5937</v>
      </c>
      <c r="B772" s="3">
        <v>6</v>
      </c>
      <c r="C772" s="2">
        <v>0.7</v>
      </c>
      <c r="D772" s="46">
        <v>40</v>
      </c>
      <c r="E772" s="284">
        <v>16.2</v>
      </c>
    </row>
    <row r="773" spans="1:5">
      <c r="A773" s="49" t="s">
        <v>5946</v>
      </c>
      <c r="B773" s="3">
        <v>6</v>
      </c>
      <c r="C773" s="2">
        <v>0.7</v>
      </c>
      <c r="D773" s="46">
        <v>40</v>
      </c>
      <c r="E773" s="284">
        <v>28.55</v>
      </c>
    </row>
    <row r="774" spans="1:5">
      <c r="A774" s="49" t="s">
        <v>5981</v>
      </c>
      <c r="B774" s="3">
        <v>6</v>
      </c>
      <c r="C774" s="2">
        <v>0.7</v>
      </c>
      <c r="D774" s="46">
        <v>40</v>
      </c>
      <c r="E774" s="284">
        <v>32.950000000000003</v>
      </c>
    </row>
    <row r="775" spans="1:5">
      <c r="A775" s="49" t="s">
        <v>26350</v>
      </c>
      <c r="B775" s="3">
        <v>3</v>
      </c>
      <c r="C775" s="2">
        <v>0.7</v>
      </c>
      <c r="D775" s="46">
        <v>46</v>
      </c>
      <c r="E775" s="284">
        <v>40.050000000000004</v>
      </c>
    </row>
    <row r="776" spans="1:5">
      <c r="A776" s="49" t="s">
        <v>5984</v>
      </c>
      <c r="B776" s="3">
        <v>3</v>
      </c>
      <c r="C776" s="2">
        <v>0.7</v>
      </c>
      <c r="D776" s="46">
        <v>48</v>
      </c>
      <c r="E776" s="284">
        <v>43.5</v>
      </c>
    </row>
    <row r="777" spans="1:5">
      <c r="A777" s="49" t="s">
        <v>5986</v>
      </c>
      <c r="B777" s="3">
        <v>3</v>
      </c>
      <c r="C777" s="2">
        <v>0.7</v>
      </c>
      <c r="D777" s="46">
        <v>55</v>
      </c>
      <c r="E777" s="284">
        <v>38.550000000000004</v>
      </c>
    </row>
    <row r="778" spans="1:5">
      <c r="A778" s="49" t="s">
        <v>5989</v>
      </c>
      <c r="B778" s="3">
        <v>3</v>
      </c>
      <c r="C778" s="2">
        <v>0.7</v>
      </c>
      <c r="D778" s="46">
        <v>55</v>
      </c>
      <c r="E778" s="284">
        <v>44.45</v>
      </c>
    </row>
    <row r="779" spans="1:5">
      <c r="A779" s="49" t="s">
        <v>26351</v>
      </c>
      <c r="B779" s="3">
        <v>3</v>
      </c>
      <c r="C779" s="2">
        <v>0.7</v>
      </c>
      <c r="D779" s="46">
        <v>42</v>
      </c>
      <c r="E779" s="284">
        <v>39.75</v>
      </c>
    </row>
    <row r="780" spans="1:5">
      <c r="A780" s="49" t="s">
        <v>26352</v>
      </c>
      <c r="B780" s="3">
        <v>3</v>
      </c>
      <c r="C780" s="2">
        <v>0.7</v>
      </c>
      <c r="D780" s="46">
        <v>48</v>
      </c>
      <c r="E780" s="284">
        <v>44</v>
      </c>
    </row>
    <row r="781" spans="1:5">
      <c r="A781" s="49" t="s">
        <v>5992</v>
      </c>
      <c r="B781" s="3">
        <v>3</v>
      </c>
      <c r="C781" s="2">
        <v>0.7</v>
      </c>
      <c r="D781" s="46">
        <v>43</v>
      </c>
      <c r="E781" s="284">
        <v>43.400000000000006</v>
      </c>
    </row>
    <row r="782" spans="1:5">
      <c r="A782" s="49" t="s">
        <v>26243</v>
      </c>
      <c r="B782" s="3">
        <v>6</v>
      </c>
      <c r="C782" s="2">
        <v>0.7</v>
      </c>
      <c r="D782" s="46">
        <v>40</v>
      </c>
      <c r="E782" s="284">
        <v>25.8</v>
      </c>
    </row>
    <row r="783" spans="1:5">
      <c r="A783" s="49" t="s">
        <v>6167</v>
      </c>
      <c r="B783" s="3">
        <v>6</v>
      </c>
      <c r="C783" s="2">
        <v>0.7</v>
      </c>
      <c r="D783" s="46">
        <v>40</v>
      </c>
      <c r="E783" s="284">
        <v>18.850000000000001</v>
      </c>
    </row>
    <row r="784" spans="1:5">
      <c r="A784" s="49" t="s">
        <v>6170</v>
      </c>
      <c r="B784" s="3">
        <v>6</v>
      </c>
      <c r="C784" s="2">
        <v>0.7</v>
      </c>
      <c r="D784" s="46">
        <v>34</v>
      </c>
      <c r="E784" s="284">
        <v>14.350000000000001</v>
      </c>
    </row>
    <row r="785" spans="1:5">
      <c r="A785" s="49" t="s">
        <v>6459</v>
      </c>
      <c r="B785" s="3">
        <v>6</v>
      </c>
      <c r="C785" s="2">
        <v>0.7</v>
      </c>
      <c r="D785" s="46">
        <v>21</v>
      </c>
      <c r="E785" s="284">
        <v>13.05</v>
      </c>
    </row>
    <row r="786" spans="1:5">
      <c r="A786" s="49" t="s">
        <v>6477</v>
      </c>
      <c r="B786" s="3">
        <v>4</v>
      </c>
      <c r="C786" s="2">
        <v>0.7</v>
      </c>
      <c r="D786" s="46">
        <v>40</v>
      </c>
      <c r="E786" s="284">
        <v>19.25</v>
      </c>
    </row>
    <row r="787" spans="1:5">
      <c r="A787" s="49" t="s">
        <v>6480</v>
      </c>
      <c r="B787" s="3">
        <v>6</v>
      </c>
      <c r="C787" s="2">
        <v>0.7</v>
      </c>
      <c r="D787" s="46">
        <v>81</v>
      </c>
      <c r="E787" s="284">
        <v>18.400000000000002</v>
      </c>
    </row>
    <row r="788" spans="1:5">
      <c r="A788" s="49" t="s">
        <v>6655</v>
      </c>
      <c r="B788" s="3">
        <v>6</v>
      </c>
      <c r="C788" s="2">
        <v>0.7</v>
      </c>
      <c r="D788" s="46">
        <v>40</v>
      </c>
      <c r="E788" s="284">
        <v>17.55</v>
      </c>
    </row>
    <row r="789" spans="1:5">
      <c r="A789" s="49" t="s">
        <v>6667</v>
      </c>
      <c r="B789" s="3">
        <v>6</v>
      </c>
      <c r="C789" s="2">
        <v>0.7</v>
      </c>
      <c r="D789" s="46">
        <v>40</v>
      </c>
      <c r="E789" s="284">
        <v>15.4</v>
      </c>
    </row>
    <row r="790" spans="1:5">
      <c r="A790" s="49" t="s">
        <v>6679</v>
      </c>
      <c r="B790" s="3">
        <v>6</v>
      </c>
      <c r="C790" s="2">
        <v>0.7</v>
      </c>
      <c r="D790" s="46">
        <v>40</v>
      </c>
      <c r="E790" s="284">
        <v>20.85</v>
      </c>
    </row>
    <row r="791" spans="1:5">
      <c r="A791" s="49" t="s">
        <v>6712</v>
      </c>
      <c r="B791" s="3">
        <v>6</v>
      </c>
      <c r="C791" s="2">
        <v>0.7</v>
      </c>
      <c r="D791" s="46">
        <v>40</v>
      </c>
      <c r="E791" s="284">
        <v>25.25</v>
      </c>
    </row>
    <row r="792" spans="1:5">
      <c r="A792" s="49" t="s">
        <v>26244</v>
      </c>
      <c r="B792" s="3">
        <v>6</v>
      </c>
      <c r="C792" s="2">
        <v>0.7</v>
      </c>
      <c r="D792" s="46">
        <v>40</v>
      </c>
      <c r="E792" s="284">
        <v>23.25</v>
      </c>
    </row>
    <row r="793" spans="1:5">
      <c r="A793" s="49" t="s">
        <v>6807</v>
      </c>
      <c r="B793" s="3">
        <v>6</v>
      </c>
      <c r="C793" s="2">
        <v>1</v>
      </c>
      <c r="D793" s="46">
        <v>37.5</v>
      </c>
      <c r="E793" s="284">
        <v>11.4</v>
      </c>
    </row>
    <row r="794" spans="1:5">
      <c r="A794" s="49" t="s">
        <v>6997</v>
      </c>
      <c r="B794" s="3">
        <v>6</v>
      </c>
      <c r="C794" s="2">
        <v>0.7</v>
      </c>
      <c r="D794" s="46">
        <v>40</v>
      </c>
      <c r="E794" s="284">
        <v>27.200000000000003</v>
      </c>
    </row>
    <row r="795" spans="1:5">
      <c r="A795" s="49" t="s">
        <v>7009</v>
      </c>
      <c r="B795" s="3">
        <v>6</v>
      </c>
      <c r="C795" s="2">
        <v>1</v>
      </c>
      <c r="D795" s="46">
        <v>43</v>
      </c>
      <c r="E795" s="284">
        <v>32.5</v>
      </c>
    </row>
    <row r="796" spans="1:5">
      <c r="A796" s="49" t="s">
        <v>7012</v>
      </c>
      <c r="B796" s="3">
        <v>6</v>
      </c>
      <c r="C796" s="2">
        <v>0.7</v>
      </c>
      <c r="D796" s="46">
        <v>43</v>
      </c>
      <c r="E796" s="284">
        <v>21.6</v>
      </c>
    </row>
    <row r="797" spans="1:5">
      <c r="A797" s="49" t="s">
        <v>7015</v>
      </c>
      <c r="B797" s="3">
        <v>6</v>
      </c>
      <c r="C797" s="2">
        <v>0.7</v>
      </c>
      <c r="D797" s="46">
        <v>40</v>
      </c>
      <c r="E797" s="284">
        <v>15.100000000000001</v>
      </c>
    </row>
    <row r="798" spans="1:5">
      <c r="A798" s="49" t="s">
        <v>7020</v>
      </c>
      <c r="B798" s="3">
        <v>6</v>
      </c>
      <c r="C798" s="2">
        <v>0.7</v>
      </c>
      <c r="D798" s="46">
        <v>43</v>
      </c>
      <c r="E798" s="284">
        <v>30.400000000000002</v>
      </c>
    </row>
    <row r="799" spans="1:5">
      <c r="A799" s="49" t="s">
        <v>7066</v>
      </c>
      <c r="B799" s="3">
        <v>12</v>
      </c>
      <c r="C799" s="2">
        <v>1</v>
      </c>
      <c r="D799" s="46">
        <v>40</v>
      </c>
      <c r="E799" s="284">
        <v>12.850000000000001</v>
      </c>
    </row>
    <row r="800" spans="1:5">
      <c r="A800" s="49" t="s">
        <v>7108</v>
      </c>
      <c r="B800" s="3">
        <v>6</v>
      </c>
      <c r="C800" s="2">
        <v>0.7</v>
      </c>
      <c r="D800" s="46">
        <v>40</v>
      </c>
      <c r="E800" s="284">
        <v>20.85</v>
      </c>
    </row>
    <row r="801" spans="1:5">
      <c r="A801" s="49" t="s">
        <v>7210</v>
      </c>
      <c r="B801" s="3">
        <v>6</v>
      </c>
      <c r="C801" s="2">
        <v>1</v>
      </c>
      <c r="D801" s="46">
        <v>32</v>
      </c>
      <c r="E801" s="284">
        <v>15.75</v>
      </c>
    </row>
    <row r="802" spans="1:5">
      <c r="A802" s="49" t="s">
        <v>7355</v>
      </c>
      <c r="B802" s="3">
        <v>6</v>
      </c>
      <c r="C802" s="2">
        <v>1</v>
      </c>
      <c r="D802" s="46">
        <v>37.5</v>
      </c>
      <c r="E802" s="284">
        <v>9.8500000000000014</v>
      </c>
    </row>
    <row r="803" spans="1:5">
      <c r="A803" s="49" t="s">
        <v>7362</v>
      </c>
      <c r="B803" s="3">
        <v>6</v>
      </c>
      <c r="C803" s="2">
        <v>1</v>
      </c>
      <c r="D803" s="46">
        <v>37.5</v>
      </c>
      <c r="E803" s="284">
        <v>10.25</v>
      </c>
    </row>
    <row r="804" spans="1:5">
      <c r="A804" s="49" t="s">
        <v>7369</v>
      </c>
      <c r="B804" s="3">
        <v>9</v>
      </c>
      <c r="C804" s="2">
        <v>1</v>
      </c>
      <c r="D804" s="46">
        <v>42.8</v>
      </c>
      <c r="E804" s="284">
        <v>39.050000000000004</v>
      </c>
    </row>
    <row r="805" spans="1:5">
      <c r="A805" s="49" t="s">
        <v>7372</v>
      </c>
      <c r="B805" s="3">
        <v>6</v>
      </c>
      <c r="C805" s="2">
        <v>0.7</v>
      </c>
      <c r="D805" s="46">
        <v>37.5</v>
      </c>
      <c r="E805" s="284">
        <v>7.9</v>
      </c>
    </row>
    <row r="806" spans="1:5">
      <c r="A806" s="49" t="s">
        <v>7409</v>
      </c>
      <c r="B806" s="3">
        <v>6</v>
      </c>
      <c r="C806" s="2">
        <v>0.7</v>
      </c>
      <c r="D806" s="46">
        <v>40</v>
      </c>
      <c r="E806" s="284">
        <v>16.45</v>
      </c>
    </row>
    <row r="807" spans="1:5">
      <c r="A807" s="49" t="s">
        <v>7412</v>
      </c>
      <c r="B807" s="3">
        <v>36</v>
      </c>
      <c r="C807" s="2">
        <v>0.05</v>
      </c>
      <c r="D807" s="46">
        <v>40</v>
      </c>
      <c r="E807" s="284">
        <v>7.2</v>
      </c>
    </row>
    <row r="808" spans="1:5">
      <c r="A808" s="49" t="s">
        <v>7486</v>
      </c>
      <c r="B808" s="3">
        <v>6</v>
      </c>
      <c r="C808" s="2">
        <v>0.7</v>
      </c>
      <c r="D808" s="46">
        <v>38</v>
      </c>
      <c r="E808" s="284">
        <v>30.6</v>
      </c>
    </row>
    <row r="809" spans="1:5">
      <c r="A809" s="49" t="s">
        <v>7489</v>
      </c>
      <c r="B809" s="3">
        <v>6</v>
      </c>
      <c r="C809" s="2">
        <v>0.7</v>
      </c>
      <c r="D809" s="46">
        <v>43</v>
      </c>
      <c r="E809" s="284">
        <v>31.85</v>
      </c>
    </row>
    <row r="810" spans="1:5">
      <c r="A810" s="49" t="s">
        <v>7492</v>
      </c>
      <c r="B810" s="3">
        <v>6</v>
      </c>
      <c r="C810" s="2">
        <v>0.7</v>
      </c>
      <c r="D810" s="46">
        <v>38</v>
      </c>
      <c r="E810" s="284">
        <v>35.5</v>
      </c>
    </row>
    <row r="811" spans="1:5">
      <c r="A811" s="49" t="s">
        <v>7495</v>
      </c>
      <c r="B811" s="3">
        <v>6</v>
      </c>
      <c r="C811" s="2">
        <v>0.7</v>
      </c>
      <c r="D811" s="46">
        <v>38</v>
      </c>
      <c r="E811" s="284">
        <v>42.150000000000006</v>
      </c>
    </row>
    <row r="812" spans="1:5">
      <c r="A812" s="49" t="s">
        <v>7498</v>
      </c>
      <c r="B812" s="3">
        <v>6</v>
      </c>
      <c r="C812" s="2">
        <v>0.7</v>
      </c>
      <c r="D812" s="46">
        <v>38</v>
      </c>
      <c r="E812" s="284">
        <v>56.45</v>
      </c>
    </row>
    <row r="813" spans="1:5">
      <c r="A813" s="49" t="s">
        <v>7501</v>
      </c>
      <c r="B813" s="3">
        <v>6</v>
      </c>
      <c r="C813" s="2">
        <v>0.7</v>
      </c>
      <c r="D813" s="46">
        <v>43</v>
      </c>
      <c r="E813" s="284">
        <v>58.5</v>
      </c>
    </row>
    <row r="814" spans="1:5">
      <c r="A814" s="49" t="s">
        <v>7504</v>
      </c>
      <c r="B814" s="3">
        <v>6</v>
      </c>
      <c r="C814" s="2">
        <v>0.7</v>
      </c>
      <c r="D814" s="46">
        <v>43</v>
      </c>
      <c r="E814" s="284">
        <v>54.1</v>
      </c>
    </row>
    <row r="815" spans="1:5">
      <c r="A815" s="49" t="s">
        <v>7507</v>
      </c>
      <c r="B815" s="3">
        <v>6</v>
      </c>
      <c r="C815" s="2">
        <v>1</v>
      </c>
      <c r="D815" s="46">
        <v>37.5</v>
      </c>
      <c r="E815" s="284">
        <v>10</v>
      </c>
    </row>
    <row r="816" spans="1:5">
      <c r="A816" s="49" t="s">
        <v>26245</v>
      </c>
      <c r="B816" s="3">
        <v>6</v>
      </c>
      <c r="C816" s="2">
        <v>0.7</v>
      </c>
      <c r="D816" s="46">
        <v>40</v>
      </c>
      <c r="E816" s="284">
        <v>25.25</v>
      </c>
    </row>
    <row r="817" spans="1:5">
      <c r="A817" s="49" t="s">
        <v>7685</v>
      </c>
      <c r="B817" s="3">
        <v>12</v>
      </c>
      <c r="C817" s="2">
        <v>0.05</v>
      </c>
      <c r="D817" s="46">
        <v>40</v>
      </c>
      <c r="E817" s="284">
        <v>3.0500000000000003</v>
      </c>
    </row>
    <row r="818" spans="1:5">
      <c r="A818" s="49" t="s">
        <v>26319</v>
      </c>
      <c r="B818" s="3">
        <v>6</v>
      </c>
      <c r="C818" s="2">
        <v>0.5</v>
      </c>
      <c r="D818" s="46">
        <v>40</v>
      </c>
      <c r="E818" s="284">
        <v>15.55</v>
      </c>
    </row>
    <row r="819" spans="1:5">
      <c r="A819" s="49" t="s">
        <v>7845</v>
      </c>
      <c r="B819" s="3">
        <v>6</v>
      </c>
      <c r="C819" s="2">
        <v>0.7</v>
      </c>
      <c r="D819" s="46">
        <v>37.5</v>
      </c>
      <c r="E819" s="284">
        <v>13.65</v>
      </c>
    </row>
    <row r="820" spans="1:5">
      <c r="A820" s="49" t="s">
        <v>26246</v>
      </c>
      <c r="B820" s="3">
        <v>6</v>
      </c>
      <c r="C820" s="2">
        <v>0.7</v>
      </c>
      <c r="D820" s="46">
        <v>40</v>
      </c>
      <c r="E820" s="284">
        <v>40.400000000000006</v>
      </c>
    </row>
    <row r="821" spans="1:5">
      <c r="A821" s="49" t="s">
        <v>7848</v>
      </c>
      <c r="B821" s="3">
        <v>6</v>
      </c>
      <c r="C821" s="2">
        <v>0.7</v>
      </c>
      <c r="D821" s="46">
        <v>37.5</v>
      </c>
      <c r="E821" s="284">
        <v>16.650000000000002</v>
      </c>
    </row>
    <row r="822" spans="1:5">
      <c r="A822" s="49" t="s">
        <v>7851</v>
      </c>
      <c r="B822" s="3">
        <v>6</v>
      </c>
      <c r="C822" s="2">
        <v>0.7</v>
      </c>
      <c r="D822" s="46">
        <v>37.5</v>
      </c>
      <c r="E822" s="284">
        <v>16.650000000000002</v>
      </c>
    </row>
    <row r="823" spans="1:5">
      <c r="A823" s="49" t="s">
        <v>26356</v>
      </c>
      <c r="B823" s="3">
        <v>4</v>
      </c>
      <c r="C823" s="2">
        <v>0.7</v>
      </c>
      <c r="D823" s="46">
        <v>37.5</v>
      </c>
      <c r="E823" s="284">
        <v>43.75</v>
      </c>
    </row>
    <row r="824" spans="1:5">
      <c r="A824" s="49" t="s">
        <v>7870</v>
      </c>
      <c r="B824" s="3">
        <v>6</v>
      </c>
      <c r="C824" s="2">
        <v>0.7</v>
      </c>
      <c r="D824" s="46">
        <v>41.2</v>
      </c>
      <c r="E824" s="284">
        <v>12.65</v>
      </c>
    </row>
    <row r="825" spans="1:5">
      <c r="A825" s="49" t="s">
        <v>7873</v>
      </c>
      <c r="B825" s="3">
        <v>6</v>
      </c>
      <c r="C825" s="2">
        <v>0.7</v>
      </c>
      <c r="D825" s="46">
        <v>40</v>
      </c>
      <c r="E825" s="284">
        <v>19.350000000000001</v>
      </c>
    </row>
    <row r="826" spans="1:5">
      <c r="A826" s="49" t="s">
        <v>7882</v>
      </c>
      <c r="B826" s="3">
        <v>6</v>
      </c>
      <c r="C826" s="2">
        <v>0.7</v>
      </c>
      <c r="D826" s="46">
        <v>40</v>
      </c>
      <c r="E826" s="284">
        <v>18.05</v>
      </c>
    </row>
    <row r="827" spans="1:5">
      <c r="A827" s="49" t="s">
        <v>7885</v>
      </c>
      <c r="B827" s="3">
        <v>6</v>
      </c>
      <c r="C827" s="2">
        <v>0.7</v>
      </c>
      <c r="D827" s="46">
        <v>40</v>
      </c>
      <c r="E827" s="284">
        <v>20.05</v>
      </c>
    </row>
    <row r="828" spans="1:5">
      <c r="A828" s="49" t="s">
        <v>7888</v>
      </c>
      <c r="B828" s="3">
        <v>6</v>
      </c>
      <c r="C828" s="2">
        <v>0.7</v>
      </c>
      <c r="D828" s="46">
        <v>40</v>
      </c>
      <c r="E828" s="284">
        <v>12.55</v>
      </c>
    </row>
    <row r="829" spans="1:5">
      <c r="A829" s="49" t="s">
        <v>7891</v>
      </c>
      <c r="B829" s="3">
        <v>6</v>
      </c>
      <c r="C829" s="2">
        <v>0.7</v>
      </c>
      <c r="D829" s="46">
        <v>69</v>
      </c>
      <c r="E829" s="284">
        <v>18.8</v>
      </c>
    </row>
    <row r="830" spans="1:5">
      <c r="A830" s="49" t="s">
        <v>7894</v>
      </c>
      <c r="B830" s="3">
        <v>6</v>
      </c>
      <c r="C830" s="2">
        <v>0.7</v>
      </c>
      <c r="D830" s="46">
        <v>40</v>
      </c>
      <c r="E830" s="284">
        <v>19.8</v>
      </c>
    </row>
    <row r="831" spans="1:5">
      <c r="A831" s="49" t="s">
        <v>7900</v>
      </c>
      <c r="B831" s="3">
        <v>6</v>
      </c>
      <c r="C831" s="2">
        <v>0.7</v>
      </c>
      <c r="D831" s="46">
        <v>40</v>
      </c>
      <c r="E831" s="284">
        <v>21.950000000000003</v>
      </c>
    </row>
    <row r="832" spans="1:5">
      <c r="A832" s="49" t="s">
        <v>7903</v>
      </c>
      <c r="B832" s="3">
        <v>6</v>
      </c>
      <c r="C832" s="2">
        <v>0.7</v>
      </c>
      <c r="D832" s="46">
        <v>43</v>
      </c>
      <c r="E832" s="284">
        <v>19.75</v>
      </c>
    </row>
    <row r="833" spans="1:5">
      <c r="A833" s="49" t="s">
        <v>7909</v>
      </c>
      <c r="B833" s="3">
        <v>6</v>
      </c>
      <c r="C833" s="2">
        <v>0.7</v>
      </c>
      <c r="D833" s="46">
        <v>40</v>
      </c>
      <c r="E833" s="284">
        <v>33.5</v>
      </c>
    </row>
    <row r="834" spans="1:5">
      <c r="A834" s="49" t="s">
        <v>26457</v>
      </c>
      <c r="B834" s="3">
        <v>6</v>
      </c>
      <c r="C834" s="2">
        <v>0.7</v>
      </c>
      <c r="D834" s="46">
        <v>30</v>
      </c>
      <c r="E834" s="284">
        <v>17.25</v>
      </c>
    </row>
    <row r="835" spans="1:5">
      <c r="A835" s="49" t="s">
        <v>26458</v>
      </c>
      <c r="B835" s="3">
        <v>6</v>
      </c>
      <c r="C835" s="2">
        <v>0.7</v>
      </c>
      <c r="D835" s="46">
        <v>30</v>
      </c>
      <c r="E835" s="284">
        <v>19.450000000000003</v>
      </c>
    </row>
    <row r="836" spans="1:5">
      <c r="A836" s="49" t="s">
        <v>7960</v>
      </c>
      <c r="B836" s="3">
        <v>6</v>
      </c>
      <c r="C836" s="2">
        <v>0.7</v>
      </c>
      <c r="D836" s="46">
        <v>30</v>
      </c>
      <c r="E836" s="284">
        <v>17.25</v>
      </c>
    </row>
    <row r="837" spans="1:5">
      <c r="A837" s="49" t="s">
        <v>7980</v>
      </c>
      <c r="B837" s="3">
        <v>6</v>
      </c>
      <c r="C837" s="2">
        <v>1</v>
      </c>
      <c r="D837" s="46">
        <v>54</v>
      </c>
      <c r="E837" s="284">
        <v>12</v>
      </c>
    </row>
    <row r="838" spans="1:5">
      <c r="A838" s="49" t="s">
        <v>8008</v>
      </c>
      <c r="B838" s="3">
        <v>6</v>
      </c>
      <c r="C838" s="2">
        <v>0.7</v>
      </c>
      <c r="D838" s="46">
        <v>40</v>
      </c>
      <c r="E838" s="284">
        <v>24.200000000000003</v>
      </c>
    </row>
    <row r="839" spans="1:5">
      <c r="A839" s="49" t="s">
        <v>8014</v>
      </c>
      <c r="B839" s="3">
        <v>6</v>
      </c>
      <c r="C839" s="2">
        <v>0.7</v>
      </c>
      <c r="D839" s="46">
        <v>40</v>
      </c>
      <c r="E839" s="284">
        <v>31.85</v>
      </c>
    </row>
    <row r="840" spans="1:5">
      <c r="A840" s="49" t="s">
        <v>26459</v>
      </c>
      <c r="B840" s="3">
        <v>6</v>
      </c>
      <c r="C840" s="2">
        <v>0.7</v>
      </c>
      <c r="D840" s="46">
        <v>54.5</v>
      </c>
      <c r="E840" s="284">
        <v>46.25</v>
      </c>
    </row>
    <row r="841" spans="1:5">
      <c r="A841" s="49" t="s">
        <v>8068</v>
      </c>
      <c r="B841" s="3">
        <v>6</v>
      </c>
      <c r="C841" s="2">
        <v>0.7</v>
      </c>
      <c r="D841" s="46">
        <v>40</v>
      </c>
      <c r="E841" s="284">
        <v>41.75</v>
      </c>
    </row>
    <row r="842" spans="1:5">
      <c r="A842" s="49" t="s">
        <v>8071</v>
      </c>
      <c r="B842" s="3">
        <v>6</v>
      </c>
      <c r="C842" s="2">
        <v>0.7</v>
      </c>
      <c r="D842" s="46">
        <v>54.5</v>
      </c>
      <c r="E842" s="284">
        <v>35.25</v>
      </c>
    </row>
    <row r="843" spans="1:5">
      <c r="A843" s="49" t="s">
        <v>8077</v>
      </c>
      <c r="B843" s="3">
        <v>6</v>
      </c>
      <c r="C843" s="2">
        <v>0.7</v>
      </c>
      <c r="D843" s="46">
        <v>54.5</v>
      </c>
      <c r="E843" s="284">
        <v>18.8</v>
      </c>
    </row>
    <row r="844" spans="1:5">
      <c r="A844" s="49" t="s">
        <v>8080</v>
      </c>
      <c r="B844" s="3">
        <v>6</v>
      </c>
      <c r="C844" s="2">
        <v>0.7</v>
      </c>
      <c r="D844" s="46">
        <v>40</v>
      </c>
      <c r="E844" s="284">
        <v>15.850000000000001</v>
      </c>
    </row>
    <row r="845" spans="1:5">
      <c r="A845" s="49" t="s">
        <v>8083</v>
      </c>
      <c r="B845" s="3">
        <v>6</v>
      </c>
      <c r="C845" s="2">
        <v>0.7</v>
      </c>
      <c r="D845" s="46">
        <v>75.5</v>
      </c>
      <c r="E845" s="284">
        <v>21.5</v>
      </c>
    </row>
    <row r="846" spans="1:5">
      <c r="A846" s="49" t="s">
        <v>8086</v>
      </c>
      <c r="B846" s="3">
        <v>6</v>
      </c>
      <c r="C846" s="2">
        <v>0.7</v>
      </c>
      <c r="D846" s="46">
        <v>40</v>
      </c>
      <c r="E846" s="284">
        <v>23.55</v>
      </c>
    </row>
    <row r="847" spans="1:5">
      <c r="A847" s="49" t="s">
        <v>8092</v>
      </c>
      <c r="B847" s="3">
        <v>6</v>
      </c>
      <c r="C847" s="2">
        <v>0.7</v>
      </c>
      <c r="D847" s="46">
        <v>46</v>
      </c>
      <c r="E847" s="284">
        <v>36.75</v>
      </c>
    </row>
    <row r="848" spans="1:5">
      <c r="A848" s="49" t="s">
        <v>8144</v>
      </c>
      <c r="B848" s="3">
        <v>6</v>
      </c>
      <c r="C848" s="2">
        <v>0.7</v>
      </c>
      <c r="D848" s="46">
        <v>40</v>
      </c>
      <c r="E848" s="284">
        <v>28.55</v>
      </c>
    </row>
    <row r="849" spans="1:5">
      <c r="A849" s="49" t="s">
        <v>19212</v>
      </c>
      <c r="B849" s="3">
        <v>1</v>
      </c>
      <c r="C849" s="2">
        <v>4.5</v>
      </c>
      <c r="D849" s="46">
        <v>40</v>
      </c>
      <c r="E849" s="284">
        <v>170.75</v>
      </c>
    </row>
    <row r="850" spans="1:5">
      <c r="A850" s="49" t="s">
        <v>8149</v>
      </c>
      <c r="B850" s="3">
        <v>6</v>
      </c>
      <c r="C850" s="2">
        <v>0.7</v>
      </c>
      <c r="D850" s="46">
        <v>46</v>
      </c>
      <c r="E850" s="284">
        <v>41.150000000000006</v>
      </c>
    </row>
    <row r="851" spans="1:5">
      <c r="A851" s="49" t="s">
        <v>8152</v>
      </c>
      <c r="B851" s="3">
        <v>6</v>
      </c>
      <c r="C851" s="2">
        <v>0.7</v>
      </c>
      <c r="D851" s="46">
        <v>46</v>
      </c>
      <c r="E851" s="284">
        <v>35.1</v>
      </c>
    </row>
    <row r="852" spans="1:5">
      <c r="A852" s="49" t="s">
        <v>26334</v>
      </c>
      <c r="B852" s="3">
        <v>48</v>
      </c>
      <c r="C852" s="2">
        <v>0.05</v>
      </c>
      <c r="D852" s="46">
        <v>40</v>
      </c>
      <c r="E852" s="284">
        <v>3.9000000000000004</v>
      </c>
    </row>
    <row r="853" spans="1:5">
      <c r="A853" s="49" t="s">
        <v>8198</v>
      </c>
      <c r="B853" s="3">
        <v>4</v>
      </c>
      <c r="C853" s="2">
        <v>0.7</v>
      </c>
      <c r="D853" s="46">
        <v>40</v>
      </c>
      <c r="E853" s="284">
        <v>28.900000000000002</v>
      </c>
    </row>
    <row r="854" spans="1:5">
      <c r="A854" s="49" t="s">
        <v>8201</v>
      </c>
      <c r="B854" s="3">
        <v>4</v>
      </c>
      <c r="C854" s="2">
        <v>0.7</v>
      </c>
      <c r="D854" s="46">
        <v>40</v>
      </c>
      <c r="E854" s="284">
        <v>20.85</v>
      </c>
    </row>
    <row r="855" spans="1:5">
      <c r="A855" s="49" t="s">
        <v>8204</v>
      </c>
      <c r="B855" s="3">
        <v>4</v>
      </c>
      <c r="C855" s="2">
        <v>0.7</v>
      </c>
      <c r="D855" s="46">
        <v>40</v>
      </c>
      <c r="E855" s="284">
        <v>35.15</v>
      </c>
    </row>
    <row r="856" spans="1:5">
      <c r="A856" s="49" t="s">
        <v>26377</v>
      </c>
      <c r="B856" s="3">
        <v>6</v>
      </c>
      <c r="C856" s="2">
        <v>0.5</v>
      </c>
      <c r="D856" s="46">
        <v>38</v>
      </c>
      <c r="E856" s="284">
        <v>15.450000000000001</v>
      </c>
    </row>
    <row r="857" spans="1:5">
      <c r="A857" s="49" t="s">
        <v>26378</v>
      </c>
      <c r="B857" s="3">
        <v>6</v>
      </c>
      <c r="C857" s="2">
        <v>0.5</v>
      </c>
      <c r="D857" s="46">
        <v>38</v>
      </c>
      <c r="E857" s="284">
        <v>15.700000000000001</v>
      </c>
    </row>
    <row r="858" spans="1:5">
      <c r="A858" s="49" t="s">
        <v>26379</v>
      </c>
      <c r="B858" s="3">
        <v>6</v>
      </c>
      <c r="C858" s="2">
        <v>0.5</v>
      </c>
      <c r="D858" s="46">
        <v>38</v>
      </c>
      <c r="E858" s="284">
        <v>15.700000000000001</v>
      </c>
    </row>
    <row r="859" spans="1:5">
      <c r="A859" s="49" t="s">
        <v>8291</v>
      </c>
      <c r="B859" s="3">
        <v>6</v>
      </c>
      <c r="C859" s="2">
        <v>0.7</v>
      </c>
      <c r="D859" s="46">
        <v>37.5</v>
      </c>
      <c r="E859" s="284">
        <v>10.75</v>
      </c>
    </row>
    <row r="860" spans="1:5">
      <c r="A860" s="49" t="s">
        <v>8296</v>
      </c>
      <c r="B860" s="3">
        <v>6</v>
      </c>
      <c r="C860" s="2">
        <v>1</v>
      </c>
      <c r="D860" s="46">
        <v>37.5</v>
      </c>
      <c r="E860" s="284">
        <v>12.8</v>
      </c>
    </row>
    <row r="861" spans="1:5">
      <c r="A861" s="49" t="s">
        <v>26335</v>
      </c>
      <c r="B861" s="3">
        <v>4</v>
      </c>
      <c r="C861" s="2">
        <v>0.7</v>
      </c>
      <c r="D861" s="46">
        <v>40</v>
      </c>
      <c r="E861" s="284">
        <v>88.5</v>
      </c>
    </row>
    <row r="862" spans="1:5">
      <c r="A862" s="49" t="s">
        <v>26327</v>
      </c>
      <c r="B862" s="3">
        <v>12</v>
      </c>
      <c r="C862" s="2">
        <v>0.05</v>
      </c>
      <c r="D862" s="46">
        <v>40</v>
      </c>
      <c r="E862" s="284">
        <v>4.1500000000000004</v>
      </c>
    </row>
    <row r="863" spans="1:5">
      <c r="A863" s="49" t="s">
        <v>26380</v>
      </c>
      <c r="B863" s="3">
        <v>6</v>
      </c>
      <c r="C863" s="2">
        <v>0.5</v>
      </c>
      <c r="D863" s="46">
        <v>57.5</v>
      </c>
      <c r="E863" s="284">
        <v>17.650000000000002</v>
      </c>
    </row>
    <row r="864" spans="1:5">
      <c r="A864" s="49" t="s">
        <v>26381</v>
      </c>
      <c r="B864" s="3">
        <v>6</v>
      </c>
      <c r="C864" s="2">
        <v>0.5</v>
      </c>
      <c r="D864" s="46">
        <v>65</v>
      </c>
      <c r="E864" s="284">
        <v>38.450000000000003</v>
      </c>
    </row>
    <row r="865" spans="1:5">
      <c r="A865" s="49" t="s">
        <v>8301</v>
      </c>
      <c r="B865" s="3">
        <v>6</v>
      </c>
      <c r="C865" s="2">
        <v>0.7</v>
      </c>
      <c r="D865" s="46">
        <v>55.5</v>
      </c>
      <c r="E865" s="284">
        <v>23.55</v>
      </c>
    </row>
    <row r="866" spans="1:5">
      <c r="A866" s="49" t="s">
        <v>8310</v>
      </c>
      <c r="B866" s="3">
        <v>6</v>
      </c>
      <c r="C866" s="2">
        <v>0.7</v>
      </c>
      <c r="D866" s="46">
        <v>20</v>
      </c>
      <c r="E866" s="284">
        <v>10.950000000000001</v>
      </c>
    </row>
    <row r="867" spans="1:5">
      <c r="A867" s="49" t="s">
        <v>26461</v>
      </c>
      <c r="B867" s="3">
        <v>6</v>
      </c>
      <c r="C867" s="2">
        <v>0.7</v>
      </c>
      <c r="D867" s="46">
        <v>20</v>
      </c>
      <c r="E867" s="284">
        <v>9.6000000000000014</v>
      </c>
    </row>
    <row r="868" spans="1:5">
      <c r="A868" s="49" t="s">
        <v>8314</v>
      </c>
      <c r="B868" s="3">
        <v>6</v>
      </c>
      <c r="C868" s="2">
        <v>0.7</v>
      </c>
      <c r="D868" s="46">
        <v>20</v>
      </c>
      <c r="E868" s="284">
        <v>10.9</v>
      </c>
    </row>
    <row r="869" spans="1:5">
      <c r="A869" s="49" t="s">
        <v>8320</v>
      </c>
      <c r="B869" s="3">
        <v>6</v>
      </c>
      <c r="C869" s="2">
        <v>1</v>
      </c>
      <c r="D869" s="46">
        <v>22</v>
      </c>
      <c r="E869" s="284">
        <v>11.75</v>
      </c>
    </row>
    <row r="870" spans="1:5">
      <c r="A870" s="49" t="s">
        <v>8326</v>
      </c>
      <c r="B870" s="3">
        <v>6</v>
      </c>
      <c r="C870" s="2">
        <v>0.5</v>
      </c>
      <c r="D870" s="46">
        <v>40</v>
      </c>
      <c r="E870" s="284">
        <v>18.3</v>
      </c>
    </row>
    <row r="871" spans="1:5">
      <c r="A871" s="49" t="s">
        <v>26382</v>
      </c>
      <c r="B871" s="3">
        <v>6</v>
      </c>
      <c r="C871" s="2">
        <v>0.5</v>
      </c>
      <c r="D871" s="46">
        <v>46.2</v>
      </c>
      <c r="E871" s="284">
        <v>44.5</v>
      </c>
    </row>
    <row r="872" spans="1:5">
      <c r="A872" s="49" t="s">
        <v>26462</v>
      </c>
      <c r="B872" s="3">
        <v>6</v>
      </c>
      <c r="C872" s="2">
        <v>0.7</v>
      </c>
      <c r="D872" s="46">
        <v>57</v>
      </c>
      <c r="E872" s="284">
        <v>30.400000000000002</v>
      </c>
    </row>
    <row r="873" spans="1:5">
      <c r="A873" s="49" t="s">
        <v>8372</v>
      </c>
      <c r="B873" s="3">
        <v>6</v>
      </c>
      <c r="C873" s="2">
        <v>0.7</v>
      </c>
      <c r="D873" s="46">
        <v>15</v>
      </c>
      <c r="E873" s="284">
        <v>16.75</v>
      </c>
    </row>
    <row r="874" spans="1:5">
      <c r="A874" s="49" t="s">
        <v>8375</v>
      </c>
      <c r="B874" s="3">
        <v>6</v>
      </c>
      <c r="C874" s="2">
        <v>0.7</v>
      </c>
      <c r="D874" s="46">
        <v>40</v>
      </c>
      <c r="E874" s="284">
        <v>19.600000000000001</v>
      </c>
    </row>
    <row r="875" spans="1:5">
      <c r="A875" s="49" t="s">
        <v>8401</v>
      </c>
      <c r="B875" s="3">
        <v>6</v>
      </c>
      <c r="C875" s="2">
        <v>0.7</v>
      </c>
      <c r="D875" s="46">
        <v>40</v>
      </c>
      <c r="E875" s="284">
        <v>30.75</v>
      </c>
    </row>
    <row r="876" spans="1:5">
      <c r="A876" s="49" t="s">
        <v>8417</v>
      </c>
      <c r="B876" s="3">
        <v>6</v>
      </c>
      <c r="C876" s="2">
        <v>0.7</v>
      </c>
      <c r="D876" s="46">
        <v>40</v>
      </c>
      <c r="E876" s="284">
        <v>13.850000000000001</v>
      </c>
    </row>
    <row r="877" spans="1:5">
      <c r="A877" s="49" t="s">
        <v>8429</v>
      </c>
      <c r="B877" s="3">
        <v>6</v>
      </c>
      <c r="C877" s="2">
        <v>1</v>
      </c>
      <c r="D877" s="46">
        <v>50</v>
      </c>
      <c r="E877" s="284">
        <v>18.75</v>
      </c>
    </row>
    <row r="878" spans="1:5">
      <c r="A878" s="49" t="s">
        <v>8435</v>
      </c>
      <c r="B878" s="3">
        <v>6</v>
      </c>
      <c r="C878" s="2">
        <v>0.7</v>
      </c>
      <c r="D878" s="46">
        <v>45</v>
      </c>
      <c r="E878" s="284">
        <v>13.75</v>
      </c>
    </row>
    <row r="879" spans="1:5">
      <c r="A879" s="49" t="s">
        <v>26296</v>
      </c>
      <c r="B879" s="3">
        <v>6</v>
      </c>
      <c r="C879" s="2">
        <v>0.7</v>
      </c>
      <c r="D879" s="46">
        <v>40</v>
      </c>
      <c r="E879" s="284">
        <v>11.9</v>
      </c>
    </row>
    <row r="880" spans="1:5">
      <c r="A880" s="49" t="s">
        <v>8525</v>
      </c>
      <c r="B880" s="3">
        <v>6</v>
      </c>
      <c r="C880" s="2">
        <v>0.7</v>
      </c>
      <c r="D880" s="46">
        <v>40</v>
      </c>
      <c r="E880" s="284">
        <v>32.950000000000003</v>
      </c>
    </row>
    <row r="881" spans="1:5">
      <c r="A881" s="49" t="s">
        <v>8528</v>
      </c>
      <c r="B881" s="3">
        <v>12</v>
      </c>
      <c r="C881" s="2">
        <v>0.7</v>
      </c>
      <c r="D881" s="46">
        <v>40</v>
      </c>
      <c r="E881" s="284">
        <v>39.550000000000004</v>
      </c>
    </row>
    <row r="882" spans="1:5">
      <c r="A882" s="49" t="s">
        <v>8531</v>
      </c>
      <c r="B882" s="3">
        <v>6</v>
      </c>
      <c r="C882" s="2">
        <v>0.7</v>
      </c>
      <c r="D882" s="46">
        <v>40</v>
      </c>
      <c r="E882" s="284">
        <v>26.900000000000002</v>
      </c>
    </row>
    <row r="883" spans="1:5">
      <c r="A883" s="49" t="s">
        <v>8537</v>
      </c>
      <c r="B883" s="3">
        <v>12</v>
      </c>
      <c r="C883" s="2">
        <v>0.7</v>
      </c>
      <c r="D883" s="46">
        <v>40</v>
      </c>
      <c r="E883" s="284">
        <v>14.8</v>
      </c>
    </row>
    <row r="884" spans="1:5">
      <c r="A884" s="49" t="s">
        <v>8619</v>
      </c>
      <c r="B884" s="3">
        <v>6</v>
      </c>
      <c r="C884" s="2">
        <v>0.7</v>
      </c>
      <c r="D884" s="46">
        <v>40</v>
      </c>
      <c r="E884" s="284">
        <v>34.950000000000003</v>
      </c>
    </row>
    <row r="885" spans="1:5">
      <c r="A885" s="49" t="s">
        <v>26247</v>
      </c>
      <c r="B885" s="3">
        <v>6</v>
      </c>
      <c r="C885" s="2">
        <v>0.7</v>
      </c>
      <c r="D885" s="46">
        <v>40</v>
      </c>
      <c r="E885" s="284">
        <v>19.75</v>
      </c>
    </row>
    <row r="886" spans="1:5">
      <c r="A886" s="49" t="s">
        <v>26248</v>
      </c>
      <c r="B886" s="3">
        <v>6</v>
      </c>
      <c r="C886" s="2">
        <v>0.7</v>
      </c>
      <c r="D886" s="46">
        <v>40</v>
      </c>
      <c r="E886" s="284">
        <v>18.650000000000002</v>
      </c>
    </row>
    <row r="887" spans="1:5">
      <c r="A887" s="49" t="s">
        <v>26465</v>
      </c>
      <c r="B887" s="3">
        <v>6</v>
      </c>
      <c r="C887" s="2">
        <v>0.7</v>
      </c>
      <c r="D887" s="46">
        <v>37.5</v>
      </c>
      <c r="E887" s="284">
        <v>18.45</v>
      </c>
    </row>
    <row r="888" spans="1:5">
      <c r="A888" s="49" t="s">
        <v>8855</v>
      </c>
      <c r="B888" s="3">
        <v>6</v>
      </c>
      <c r="C888" s="2">
        <v>0.7</v>
      </c>
      <c r="D888" s="46">
        <v>57</v>
      </c>
      <c r="E888" s="284">
        <v>20</v>
      </c>
    </row>
    <row r="889" spans="1:5">
      <c r="A889" s="49" t="s">
        <v>9052</v>
      </c>
      <c r="B889" s="3">
        <v>6</v>
      </c>
      <c r="C889" s="2">
        <v>0.7</v>
      </c>
      <c r="D889" s="46">
        <v>30</v>
      </c>
      <c r="E889" s="284">
        <v>17.600000000000001</v>
      </c>
    </row>
    <row r="890" spans="1:5">
      <c r="A890" s="49" t="s">
        <v>9055</v>
      </c>
      <c r="B890" s="3">
        <v>6</v>
      </c>
      <c r="C890" s="2">
        <v>0.7</v>
      </c>
      <c r="D890" s="46">
        <v>38</v>
      </c>
      <c r="E890" s="284">
        <v>15.200000000000001</v>
      </c>
    </row>
    <row r="891" spans="1:5">
      <c r="A891" s="49" t="s">
        <v>9058</v>
      </c>
      <c r="B891" s="3">
        <v>6</v>
      </c>
      <c r="C891" s="2">
        <v>0.7</v>
      </c>
      <c r="D891" s="46">
        <v>38</v>
      </c>
      <c r="E891" s="284">
        <v>17.400000000000002</v>
      </c>
    </row>
    <row r="892" spans="1:5">
      <c r="A892" s="49" t="s">
        <v>9061</v>
      </c>
      <c r="B892" s="3">
        <v>6</v>
      </c>
      <c r="C892" s="2">
        <v>0.7</v>
      </c>
      <c r="D892" s="46">
        <v>38</v>
      </c>
      <c r="E892" s="284">
        <v>16.3</v>
      </c>
    </row>
    <row r="893" spans="1:5">
      <c r="A893" s="49" t="s">
        <v>9064</v>
      </c>
      <c r="B893" s="3">
        <v>6</v>
      </c>
      <c r="C893" s="2">
        <v>0.7</v>
      </c>
      <c r="D893" s="46">
        <v>38</v>
      </c>
      <c r="E893" s="284">
        <v>18.8</v>
      </c>
    </row>
    <row r="894" spans="1:5">
      <c r="A894" s="49" t="s">
        <v>9067</v>
      </c>
      <c r="B894" s="3">
        <v>6</v>
      </c>
      <c r="C894" s="2">
        <v>0.7</v>
      </c>
      <c r="D894" s="46">
        <v>38</v>
      </c>
      <c r="E894" s="284">
        <v>18.8</v>
      </c>
    </row>
    <row r="895" spans="1:5">
      <c r="A895" s="49" t="s">
        <v>9069</v>
      </c>
      <c r="B895" s="3">
        <v>8</v>
      </c>
      <c r="C895" s="2">
        <v>0.7</v>
      </c>
      <c r="D895" s="46">
        <v>38</v>
      </c>
      <c r="E895" s="284">
        <v>19.350000000000001</v>
      </c>
    </row>
    <row r="896" spans="1:5">
      <c r="A896" s="49" t="s">
        <v>9072</v>
      </c>
      <c r="B896" s="3">
        <v>6</v>
      </c>
      <c r="C896" s="2">
        <v>0.7</v>
      </c>
      <c r="D896" s="46">
        <v>38</v>
      </c>
      <c r="E896" s="284">
        <v>18.8</v>
      </c>
    </row>
    <row r="897" spans="1:5">
      <c r="A897" s="49" t="s">
        <v>26483</v>
      </c>
      <c r="B897" s="3">
        <v>6</v>
      </c>
      <c r="C897" s="2">
        <v>0.7</v>
      </c>
      <c r="D897" s="46">
        <v>38</v>
      </c>
      <c r="E897" s="284">
        <v>16.05</v>
      </c>
    </row>
    <row r="898" spans="1:5">
      <c r="A898" s="49" t="s">
        <v>9096</v>
      </c>
      <c r="B898" s="3">
        <v>6</v>
      </c>
      <c r="C898" s="2">
        <v>0.7</v>
      </c>
      <c r="D898" s="46">
        <v>38</v>
      </c>
      <c r="E898" s="284">
        <v>42.150000000000006</v>
      </c>
    </row>
    <row r="899" spans="1:5">
      <c r="A899" s="49" t="s">
        <v>9118</v>
      </c>
      <c r="B899" s="3">
        <v>6</v>
      </c>
      <c r="C899" s="2">
        <v>0.7</v>
      </c>
      <c r="D899" s="46">
        <v>38</v>
      </c>
      <c r="E899" s="284">
        <v>11.450000000000001</v>
      </c>
    </row>
    <row r="900" spans="1:5">
      <c r="A900" s="49" t="s">
        <v>9124</v>
      </c>
      <c r="B900" s="3">
        <v>6</v>
      </c>
      <c r="C900" s="2">
        <v>1</v>
      </c>
      <c r="D900" s="46">
        <v>60</v>
      </c>
      <c r="E900" s="284">
        <v>15.55</v>
      </c>
    </row>
    <row r="901" spans="1:5">
      <c r="A901" s="49" t="s">
        <v>9129</v>
      </c>
      <c r="B901" s="3">
        <v>6</v>
      </c>
      <c r="C901" s="2">
        <v>0.7</v>
      </c>
      <c r="D901" s="46">
        <v>80</v>
      </c>
      <c r="E901" s="284">
        <v>14.55</v>
      </c>
    </row>
    <row r="902" spans="1:5">
      <c r="A902" s="49" t="s">
        <v>9139</v>
      </c>
      <c r="B902" s="3">
        <v>6</v>
      </c>
      <c r="C902" s="2">
        <v>0.5</v>
      </c>
      <c r="D902" s="46">
        <v>40</v>
      </c>
      <c r="E902" s="284">
        <v>9.1</v>
      </c>
    </row>
    <row r="903" spans="1:5">
      <c r="A903" s="49" t="s">
        <v>9292</v>
      </c>
      <c r="B903" s="3">
        <v>6</v>
      </c>
      <c r="C903" s="2">
        <v>0.7</v>
      </c>
      <c r="D903" s="46">
        <v>40</v>
      </c>
      <c r="E903" s="284">
        <v>12.55</v>
      </c>
    </row>
    <row r="904" spans="1:5">
      <c r="A904" s="49" t="s">
        <v>9295</v>
      </c>
      <c r="B904" s="3">
        <v>6</v>
      </c>
      <c r="C904" s="2">
        <v>0.7</v>
      </c>
      <c r="D904" s="46">
        <v>40</v>
      </c>
      <c r="E904" s="284">
        <v>10.4</v>
      </c>
    </row>
    <row r="905" spans="1:5">
      <c r="A905" s="49" t="s">
        <v>9358</v>
      </c>
      <c r="B905" s="3">
        <v>6</v>
      </c>
      <c r="C905" s="2">
        <v>0.7</v>
      </c>
      <c r="D905" s="46">
        <v>11</v>
      </c>
      <c r="E905" s="284">
        <v>14.65</v>
      </c>
    </row>
    <row r="906" spans="1:5">
      <c r="A906" s="49" t="s">
        <v>9528</v>
      </c>
      <c r="B906" s="3">
        <v>6</v>
      </c>
      <c r="C906" s="2">
        <v>0.7</v>
      </c>
      <c r="D906" s="46">
        <v>37.5</v>
      </c>
      <c r="E906" s="284">
        <v>15.65</v>
      </c>
    </row>
    <row r="907" spans="1:5">
      <c r="A907" s="49" t="s">
        <v>9531</v>
      </c>
      <c r="B907" s="3">
        <v>6</v>
      </c>
      <c r="C907" s="2">
        <v>0.7</v>
      </c>
      <c r="D907" s="46">
        <v>40</v>
      </c>
      <c r="E907" s="284">
        <v>12.350000000000001</v>
      </c>
    </row>
    <row r="908" spans="1:5">
      <c r="A908" s="49" t="s">
        <v>9534</v>
      </c>
      <c r="B908" s="3">
        <v>6</v>
      </c>
      <c r="C908" s="2">
        <v>0.7</v>
      </c>
      <c r="D908" s="46">
        <v>40</v>
      </c>
      <c r="E908" s="284">
        <v>25.25</v>
      </c>
    </row>
    <row r="909" spans="1:5">
      <c r="A909" s="49" t="s">
        <v>26384</v>
      </c>
      <c r="B909" s="3">
        <v>6</v>
      </c>
      <c r="C909" s="2">
        <v>0.5</v>
      </c>
      <c r="D909" s="46">
        <v>41.2</v>
      </c>
      <c r="E909" s="284">
        <v>37.35</v>
      </c>
    </row>
    <row r="910" spans="1:5">
      <c r="A910" s="49" t="s">
        <v>26385</v>
      </c>
      <c r="B910" s="3">
        <v>6</v>
      </c>
      <c r="C910" s="2">
        <v>0.5</v>
      </c>
      <c r="D910" s="46">
        <v>40.9</v>
      </c>
      <c r="E910" s="284">
        <v>37.35</v>
      </c>
    </row>
    <row r="911" spans="1:5">
      <c r="A911" s="49" t="s">
        <v>26528</v>
      </c>
      <c r="B911" s="3">
        <v>6</v>
      </c>
      <c r="C911" s="2">
        <v>0.7</v>
      </c>
      <c r="D911" s="46">
        <v>43</v>
      </c>
      <c r="E911" s="284">
        <v>31.05</v>
      </c>
    </row>
    <row r="912" spans="1:5">
      <c r="A912" s="49" t="s">
        <v>10053</v>
      </c>
      <c r="B912" s="3">
        <v>6</v>
      </c>
      <c r="C912" s="2">
        <v>1</v>
      </c>
      <c r="D912" s="46">
        <v>40</v>
      </c>
      <c r="E912" s="284">
        <v>13.15</v>
      </c>
    </row>
    <row r="913" spans="1:5">
      <c r="A913" s="49" t="s">
        <v>26529</v>
      </c>
      <c r="B913" s="3">
        <v>6</v>
      </c>
      <c r="C913" s="2">
        <v>0.7</v>
      </c>
      <c r="D913" s="46">
        <v>43</v>
      </c>
      <c r="E913" s="284">
        <v>38</v>
      </c>
    </row>
    <row r="914" spans="1:5">
      <c r="A914" s="49" t="s">
        <v>10144</v>
      </c>
      <c r="B914" s="3">
        <v>6</v>
      </c>
      <c r="C914" s="2">
        <v>0.7</v>
      </c>
      <c r="D914" s="46">
        <v>40</v>
      </c>
      <c r="E914" s="284">
        <v>34.050000000000004</v>
      </c>
    </row>
    <row r="915" spans="1:5">
      <c r="A915" s="49" t="s">
        <v>10300</v>
      </c>
      <c r="B915" s="3">
        <v>6</v>
      </c>
      <c r="C915" s="2">
        <v>0.7</v>
      </c>
      <c r="D915" s="46">
        <v>45</v>
      </c>
      <c r="E915" s="284">
        <v>32.800000000000004</v>
      </c>
    </row>
    <row r="916" spans="1:5">
      <c r="A916" s="49" t="s">
        <v>10365</v>
      </c>
      <c r="B916" s="3">
        <v>6</v>
      </c>
      <c r="C916" s="2">
        <v>0.7</v>
      </c>
      <c r="D916" s="46">
        <v>40</v>
      </c>
      <c r="E916" s="284">
        <v>45.550000000000004</v>
      </c>
    </row>
    <row r="917" spans="1:5">
      <c r="A917" s="49" t="s">
        <v>10371</v>
      </c>
      <c r="B917" s="3">
        <v>6</v>
      </c>
      <c r="C917" s="2">
        <v>1</v>
      </c>
      <c r="D917" s="46">
        <v>40</v>
      </c>
      <c r="E917" s="284">
        <v>50.85</v>
      </c>
    </row>
    <row r="918" spans="1:5">
      <c r="A918" s="49" t="s">
        <v>10374</v>
      </c>
      <c r="B918" s="3">
        <v>6</v>
      </c>
      <c r="C918" s="2">
        <v>1</v>
      </c>
      <c r="D918" s="46">
        <v>43</v>
      </c>
      <c r="E918" s="284">
        <v>61.1</v>
      </c>
    </row>
    <row r="919" spans="1:5">
      <c r="A919" s="49" t="s">
        <v>10384</v>
      </c>
      <c r="B919" s="3">
        <v>3</v>
      </c>
      <c r="C919" s="2">
        <v>0.7</v>
      </c>
      <c r="D919" s="46">
        <v>45</v>
      </c>
      <c r="E919" s="284">
        <v>214.3</v>
      </c>
    </row>
    <row r="920" spans="1:5">
      <c r="A920" s="49" t="s">
        <v>10387</v>
      </c>
      <c r="B920" s="3">
        <v>6</v>
      </c>
      <c r="C920" s="2">
        <v>0.7</v>
      </c>
      <c r="D920" s="46">
        <v>40</v>
      </c>
      <c r="E920" s="284">
        <v>96.15</v>
      </c>
    </row>
    <row r="921" spans="1:5" ht="17.149999999999999" customHeight="1">
      <c r="A921" s="399" t="s">
        <v>10637</v>
      </c>
      <c r="B921" s="400"/>
      <c r="C921" s="400"/>
      <c r="D921" s="400"/>
      <c r="E921" s="283"/>
    </row>
    <row r="922" spans="1:5">
      <c r="A922" s="49" t="s">
        <v>15</v>
      </c>
      <c r="B922" s="3">
        <v>6</v>
      </c>
      <c r="C922" s="2">
        <v>0.7</v>
      </c>
      <c r="D922" s="46">
        <v>38</v>
      </c>
      <c r="E922" s="284">
        <v>25.950000000000003</v>
      </c>
    </row>
    <row r="923" spans="1:5">
      <c r="A923" s="49" t="s">
        <v>22</v>
      </c>
      <c r="B923" s="3">
        <v>6</v>
      </c>
      <c r="C923" s="2">
        <v>0.7</v>
      </c>
      <c r="D923" s="46">
        <v>38</v>
      </c>
      <c r="E923" s="284">
        <v>22.650000000000002</v>
      </c>
    </row>
    <row r="924" spans="1:5">
      <c r="A924" s="49" t="s">
        <v>25</v>
      </c>
      <c r="B924" s="3">
        <v>6</v>
      </c>
      <c r="C924" s="2">
        <v>0.7</v>
      </c>
      <c r="D924" s="46">
        <v>38</v>
      </c>
      <c r="E924" s="284">
        <v>21.150000000000002</v>
      </c>
    </row>
    <row r="925" spans="1:5">
      <c r="A925" s="49" t="s">
        <v>37</v>
      </c>
      <c r="B925" s="3">
        <v>6</v>
      </c>
      <c r="C925" s="2">
        <v>0.7</v>
      </c>
      <c r="D925" s="46">
        <v>38</v>
      </c>
      <c r="E925" s="284">
        <v>12.3</v>
      </c>
    </row>
    <row r="926" spans="1:5">
      <c r="A926" s="49" t="s">
        <v>40</v>
      </c>
      <c r="B926" s="3">
        <v>6</v>
      </c>
      <c r="C926" s="2">
        <v>0.7</v>
      </c>
      <c r="D926" s="46">
        <v>38</v>
      </c>
      <c r="E926" s="284">
        <v>14.65</v>
      </c>
    </row>
    <row r="927" spans="1:5">
      <c r="A927" s="49" t="s">
        <v>272</v>
      </c>
      <c r="B927" s="3">
        <v>6</v>
      </c>
      <c r="C927" s="2">
        <v>0.7</v>
      </c>
      <c r="D927" s="46">
        <v>38</v>
      </c>
      <c r="E927" s="284">
        <v>11.100000000000001</v>
      </c>
    </row>
    <row r="928" spans="1:5">
      <c r="A928" s="49" t="s">
        <v>275</v>
      </c>
      <c r="B928" s="3">
        <v>6</v>
      </c>
      <c r="C928" s="2">
        <v>0.7</v>
      </c>
      <c r="D928" s="46">
        <v>38</v>
      </c>
      <c r="E928" s="284">
        <v>11.100000000000001</v>
      </c>
    </row>
    <row r="929" spans="1:5">
      <c r="A929" s="49" t="s">
        <v>349</v>
      </c>
      <c r="B929" s="3">
        <v>4</v>
      </c>
      <c r="C929" s="2">
        <v>0.7</v>
      </c>
      <c r="D929" s="46">
        <v>40</v>
      </c>
      <c r="E929" s="284">
        <v>106.05000000000001</v>
      </c>
    </row>
    <row r="930" spans="1:5">
      <c r="A930" s="49" t="s">
        <v>352</v>
      </c>
      <c r="B930" s="3">
        <v>6</v>
      </c>
      <c r="C930" s="2">
        <v>0.7</v>
      </c>
      <c r="D930" s="46">
        <v>40</v>
      </c>
      <c r="E930" s="284">
        <v>40.050000000000004</v>
      </c>
    </row>
    <row r="931" spans="1:5">
      <c r="A931" s="49" t="s">
        <v>357</v>
      </c>
      <c r="B931" s="3">
        <v>6</v>
      </c>
      <c r="C931" s="2">
        <v>0.7</v>
      </c>
      <c r="D931" s="46">
        <v>40</v>
      </c>
      <c r="E931" s="284">
        <v>40.050000000000004</v>
      </c>
    </row>
    <row r="932" spans="1:5">
      <c r="A932" s="49" t="s">
        <v>360</v>
      </c>
      <c r="B932" s="3">
        <v>6</v>
      </c>
      <c r="C932" s="2">
        <v>0.7</v>
      </c>
      <c r="D932" s="46">
        <v>40</v>
      </c>
      <c r="E932" s="284">
        <v>45.550000000000004</v>
      </c>
    </row>
    <row r="933" spans="1:5">
      <c r="A933" s="49" t="s">
        <v>1809</v>
      </c>
      <c r="B933" s="3">
        <v>6</v>
      </c>
      <c r="C933" s="2">
        <v>0.7</v>
      </c>
      <c r="D933" s="46">
        <v>38</v>
      </c>
      <c r="E933" s="284">
        <v>9.5500000000000007</v>
      </c>
    </row>
    <row r="934" spans="1:5">
      <c r="A934" s="49" t="s">
        <v>1812</v>
      </c>
      <c r="B934" s="3">
        <v>6</v>
      </c>
      <c r="C934" s="2">
        <v>0.7</v>
      </c>
      <c r="D934" s="46">
        <v>38</v>
      </c>
      <c r="E934" s="284">
        <v>9.5500000000000007</v>
      </c>
    </row>
    <row r="935" spans="1:5">
      <c r="A935" s="49" t="s">
        <v>1922</v>
      </c>
      <c r="B935" s="3">
        <v>6</v>
      </c>
      <c r="C935" s="2">
        <v>0.5</v>
      </c>
      <c r="D935" s="46">
        <v>40</v>
      </c>
      <c r="E935" s="284">
        <v>19.950000000000003</v>
      </c>
    </row>
    <row r="936" spans="1:5">
      <c r="A936" s="49" t="s">
        <v>1925</v>
      </c>
      <c r="B936" s="3">
        <v>6</v>
      </c>
      <c r="C936" s="2">
        <v>0.5</v>
      </c>
      <c r="D936" s="46">
        <v>40</v>
      </c>
      <c r="E936" s="284">
        <v>14.850000000000001</v>
      </c>
    </row>
    <row r="937" spans="1:5">
      <c r="A937" s="49" t="s">
        <v>26314</v>
      </c>
      <c r="B937" s="3">
        <v>6</v>
      </c>
      <c r="C937" s="2">
        <v>0.5</v>
      </c>
      <c r="D937" s="46">
        <v>40</v>
      </c>
      <c r="E937" s="284">
        <v>15</v>
      </c>
    </row>
    <row r="938" spans="1:5">
      <c r="A938" s="49" t="s">
        <v>1990</v>
      </c>
      <c r="B938" s="3">
        <v>6</v>
      </c>
      <c r="C938" s="2">
        <v>0.7</v>
      </c>
      <c r="D938" s="46">
        <v>40</v>
      </c>
      <c r="E938" s="284">
        <v>13.55</v>
      </c>
    </row>
    <row r="939" spans="1:5">
      <c r="A939" s="49" t="s">
        <v>1993</v>
      </c>
      <c r="B939" s="3">
        <v>6</v>
      </c>
      <c r="C939" s="2">
        <v>0.7</v>
      </c>
      <c r="D939" s="46">
        <v>35</v>
      </c>
      <c r="E939" s="284">
        <v>12.200000000000001</v>
      </c>
    </row>
    <row r="940" spans="1:5">
      <c r="A940" s="49" t="s">
        <v>2176</v>
      </c>
      <c r="B940" s="3">
        <v>6</v>
      </c>
      <c r="C940" s="2">
        <v>0.7</v>
      </c>
      <c r="D940" s="46">
        <v>40</v>
      </c>
      <c r="E940" s="284">
        <v>60.45</v>
      </c>
    </row>
    <row r="941" spans="1:5">
      <c r="A941" s="49" t="s">
        <v>2179</v>
      </c>
      <c r="B941" s="3">
        <v>6</v>
      </c>
      <c r="C941" s="2">
        <v>0.7</v>
      </c>
      <c r="D941" s="46">
        <v>40</v>
      </c>
      <c r="E941" s="284">
        <v>50.550000000000004</v>
      </c>
    </row>
    <row r="942" spans="1:5">
      <c r="A942" s="49" t="s">
        <v>2185</v>
      </c>
      <c r="B942" s="3">
        <v>6</v>
      </c>
      <c r="C942" s="2">
        <v>0.7</v>
      </c>
      <c r="D942" s="46">
        <v>40</v>
      </c>
      <c r="E942" s="284">
        <v>50</v>
      </c>
    </row>
    <row r="943" spans="1:5">
      <c r="A943" s="49" t="s">
        <v>2221</v>
      </c>
      <c r="B943" s="3">
        <v>6</v>
      </c>
      <c r="C943" s="2">
        <v>0.7</v>
      </c>
      <c r="D943" s="46">
        <v>40</v>
      </c>
      <c r="E943" s="284">
        <v>17.3</v>
      </c>
    </row>
    <row r="944" spans="1:5">
      <c r="A944" s="49" t="s">
        <v>2224</v>
      </c>
      <c r="B944" s="3">
        <v>6</v>
      </c>
      <c r="C944" s="2">
        <v>0.7</v>
      </c>
      <c r="D944" s="46">
        <v>40</v>
      </c>
      <c r="E944" s="284">
        <v>18.05</v>
      </c>
    </row>
    <row r="945" spans="1:5">
      <c r="A945" s="49" t="s">
        <v>26270</v>
      </c>
      <c r="B945" s="3">
        <v>6</v>
      </c>
      <c r="C945" s="2">
        <v>0.7</v>
      </c>
      <c r="D945" s="46">
        <v>40</v>
      </c>
      <c r="E945" s="284">
        <v>33.35</v>
      </c>
    </row>
    <row r="946" spans="1:5">
      <c r="A946" s="49" t="s">
        <v>2488</v>
      </c>
      <c r="B946" s="3">
        <v>3</v>
      </c>
      <c r="C946" s="2">
        <v>0.7</v>
      </c>
      <c r="D946" s="46">
        <v>40</v>
      </c>
      <c r="E946" s="284">
        <v>443.8</v>
      </c>
    </row>
    <row r="947" spans="1:5">
      <c r="A947" s="49" t="s">
        <v>26272</v>
      </c>
      <c r="B947" s="3">
        <v>6</v>
      </c>
      <c r="C947" s="2">
        <v>0.7</v>
      </c>
      <c r="D947" s="46">
        <v>40</v>
      </c>
      <c r="E947" s="284">
        <v>111.60000000000001</v>
      </c>
    </row>
    <row r="948" spans="1:5">
      <c r="A948" s="49" t="s">
        <v>2532</v>
      </c>
      <c r="B948" s="3">
        <v>6</v>
      </c>
      <c r="C948" s="2">
        <v>0.7</v>
      </c>
      <c r="D948" s="46">
        <v>38</v>
      </c>
      <c r="E948" s="284">
        <v>35</v>
      </c>
    </row>
    <row r="949" spans="1:5">
      <c r="A949" s="49" t="s">
        <v>2535</v>
      </c>
      <c r="B949" s="3">
        <v>6</v>
      </c>
      <c r="C949" s="2">
        <v>0.7</v>
      </c>
      <c r="D949" s="46">
        <v>35</v>
      </c>
      <c r="E949" s="284">
        <v>40.25</v>
      </c>
    </row>
    <row r="950" spans="1:5">
      <c r="A950" s="49" t="s">
        <v>2747</v>
      </c>
      <c r="B950" s="3">
        <v>6</v>
      </c>
      <c r="C950" s="2">
        <v>0.7</v>
      </c>
      <c r="D950" s="46">
        <v>38</v>
      </c>
      <c r="E950" s="284">
        <v>28.950000000000003</v>
      </c>
    </row>
    <row r="951" spans="1:5">
      <c r="A951" s="49" t="s">
        <v>2750</v>
      </c>
      <c r="B951" s="3">
        <v>6</v>
      </c>
      <c r="C951" s="2">
        <v>0.7</v>
      </c>
      <c r="D951" s="46">
        <v>38</v>
      </c>
      <c r="E951" s="284">
        <v>21.950000000000003</v>
      </c>
    </row>
    <row r="952" spans="1:5">
      <c r="A952" s="49" t="s">
        <v>2753</v>
      </c>
      <c r="B952" s="3">
        <v>6</v>
      </c>
      <c r="C952" s="2">
        <v>0.7</v>
      </c>
      <c r="D952" s="46">
        <v>38</v>
      </c>
      <c r="E952" s="284">
        <v>24</v>
      </c>
    </row>
    <row r="953" spans="1:5">
      <c r="A953" s="49" t="s">
        <v>3040</v>
      </c>
      <c r="B953" s="3">
        <v>6</v>
      </c>
      <c r="C953" s="2">
        <v>0.7</v>
      </c>
      <c r="D953" s="46">
        <v>40</v>
      </c>
      <c r="E953" s="284">
        <v>14.950000000000001</v>
      </c>
    </row>
    <row r="954" spans="1:5">
      <c r="A954" s="49" t="s">
        <v>3310</v>
      </c>
      <c r="B954" s="3">
        <v>6</v>
      </c>
      <c r="C954" s="2">
        <v>0.7</v>
      </c>
      <c r="D954" s="46">
        <v>38</v>
      </c>
      <c r="E954" s="284">
        <v>153.25</v>
      </c>
    </row>
    <row r="955" spans="1:5">
      <c r="A955" s="49" t="s">
        <v>3313</v>
      </c>
      <c r="B955" s="3">
        <v>6</v>
      </c>
      <c r="C955" s="2">
        <v>0.7</v>
      </c>
      <c r="D955" s="46">
        <v>38</v>
      </c>
      <c r="E955" s="284">
        <v>43.25</v>
      </c>
    </row>
    <row r="956" spans="1:5">
      <c r="A956" s="49" t="s">
        <v>3316</v>
      </c>
      <c r="B956" s="3">
        <v>6</v>
      </c>
      <c r="C956" s="2">
        <v>0.7</v>
      </c>
      <c r="D956" s="46">
        <v>38</v>
      </c>
      <c r="E956" s="284">
        <v>52.050000000000004</v>
      </c>
    </row>
    <row r="957" spans="1:5">
      <c r="A957" s="49" t="s">
        <v>3318</v>
      </c>
      <c r="B957" s="3">
        <v>6</v>
      </c>
      <c r="C957" s="2">
        <v>0.7</v>
      </c>
      <c r="D957" s="46">
        <v>38</v>
      </c>
      <c r="E957" s="284">
        <v>33.9</v>
      </c>
    </row>
    <row r="958" spans="1:5">
      <c r="A958" s="49" t="s">
        <v>3321</v>
      </c>
      <c r="B958" s="3">
        <v>6</v>
      </c>
      <c r="C958" s="2">
        <v>0.7</v>
      </c>
      <c r="D958" s="46">
        <v>38</v>
      </c>
      <c r="E958" s="284">
        <v>38.300000000000004</v>
      </c>
    </row>
    <row r="959" spans="1:5">
      <c r="A959" s="49" t="s">
        <v>3323</v>
      </c>
      <c r="B959" s="3">
        <v>6</v>
      </c>
      <c r="C959" s="2">
        <v>0.7</v>
      </c>
      <c r="D959" s="46">
        <v>38</v>
      </c>
      <c r="E959" s="284">
        <v>44.900000000000006</v>
      </c>
    </row>
    <row r="960" spans="1:5">
      <c r="A960" s="49" t="s">
        <v>3326</v>
      </c>
      <c r="B960" s="3">
        <v>6</v>
      </c>
      <c r="C960" s="2">
        <v>0.7</v>
      </c>
      <c r="D960" s="46">
        <v>38</v>
      </c>
      <c r="E960" s="284">
        <v>41.6</v>
      </c>
    </row>
    <row r="961" spans="1:5">
      <c r="A961" s="49" t="s">
        <v>3512</v>
      </c>
      <c r="B961" s="3">
        <v>6</v>
      </c>
      <c r="C961" s="2">
        <v>0.7</v>
      </c>
      <c r="D961" s="46">
        <v>38</v>
      </c>
      <c r="E961" s="284">
        <v>16.3</v>
      </c>
    </row>
    <row r="962" spans="1:5">
      <c r="A962" s="49" t="s">
        <v>3515</v>
      </c>
      <c r="B962" s="3">
        <v>6</v>
      </c>
      <c r="C962" s="2">
        <v>0.7</v>
      </c>
      <c r="D962" s="46">
        <v>38</v>
      </c>
      <c r="E962" s="284">
        <v>16.3</v>
      </c>
    </row>
    <row r="963" spans="1:5">
      <c r="A963" s="49" t="s">
        <v>3975</v>
      </c>
      <c r="B963" s="3">
        <v>6</v>
      </c>
      <c r="C963" s="2">
        <v>0.7</v>
      </c>
      <c r="D963" s="46">
        <v>40</v>
      </c>
      <c r="E963" s="284">
        <v>80.25</v>
      </c>
    </row>
    <row r="964" spans="1:5">
      <c r="A964" s="49" t="s">
        <v>4983</v>
      </c>
      <c r="B964" s="3">
        <v>6</v>
      </c>
      <c r="C964" s="2">
        <v>0.7</v>
      </c>
      <c r="D964" s="46">
        <v>40</v>
      </c>
      <c r="E964" s="284">
        <v>35.15</v>
      </c>
    </row>
    <row r="965" spans="1:5">
      <c r="A965" s="49" t="s">
        <v>4986</v>
      </c>
      <c r="B965" s="3">
        <v>6</v>
      </c>
      <c r="C965" s="2">
        <v>0.7</v>
      </c>
      <c r="D965" s="46">
        <v>40</v>
      </c>
      <c r="E965" s="284">
        <v>36.25</v>
      </c>
    </row>
    <row r="966" spans="1:5">
      <c r="A966" s="49" t="s">
        <v>4990</v>
      </c>
      <c r="B966" s="3">
        <v>6</v>
      </c>
      <c r="C966" s="2">
        <v>0.7</v>
      </c>
      <c r="D966" s="46">
        <v>40</v>
      </c>
      <c r="E966" s="284">
        <v>29.650000000000002</v>
      </c>
    </row>
    <row r="967" spans="1:5">
      <c r="A967" s="49" t="s">
        <v>5440</v>
      </c>
      <c r="B967" s="3">
        <v>6</v>
      </c>
      <c r="C967" s="2">
        <v>0.7</v>
      </c>
      <c r="D967" s="46">
        <v>35</v>
      </c>
      <c r="E967" s="284">
        <v>11.65</v>
      </c>
    </row>
    <row r="968" spans="1:5">
      <c r="A968" s="49" t="s">
        <v>5443</v>
      </c>
      <c r="B968" s="3">
        <v>6</v>
      </c>
      <c r="C968" s="2">
        <v>0.7</v>
      </c>
      <c r="D968" s="46">
        <v>35</v>
      </c>
      <c r="E968" s="284">
        <v>9.4500000000000011</v>
      </c>
    </row>
    <row r="969" spans="1:5">
      <c r="A969" s="49" t="s">
        <v>5730</v>
      </c>
      <c r="B969" s="3">
        <v>6</v>
      </c>
      <c r="C969" s="2">
        <v>0.7</v>
      </c>
      <c r="D969" s="46">
        <v>40</v>
      </c>
      <c r="E969" s="284">
        <v>31.85</v>
      </c>
    </row>
    <row r="970" spans="1:5">
      <c r="A970" s="49" t="s">
        <v>5890</v>
      </c>
      <c r="B970" s="3">
        <v>6</v>
      </c>
      <c r="C970" s="2">
        <v>0.7</v>
      </c>
      <c r="D970" s="46">
        <v>40</v>
      </c>
      <c r="E970" s="284">
        <v>96.2</v>
      </c>
    </row>
    <row r="971" spans="1:5">
      <c r="A971" s="49" t="s">
        <v>6022</v>
      </c>
      <c r="B971" s="3">
        <v>6</v>
      </c>
      <c r="C971" s="2">
        <v>0.7</v>
      </c>
      <c r="D971" s="46">
        <v>38</v>
      </c>
      <c r="E971" s="284">
        <v>29.8</v>
      </c>
    </row>
    <row r="972" spans="1:5">
      <c r="A972" s="49" t="s">
        <v>6025</v>
      </c>
      <c r="B972" s="3">
        <v>6</v>
      </c>
      <c r="C972" s="2">
        <v>0.7</v>
      </c>
      <c r="D972" s="46">
        <v>40</v>
      </c>
      <c r="E972" s="284">
        <v>34.050000000000004</v>
      </c>
    </row>
    <row r="973" spans="1:5">
      <c r="A973" s="49" t="s">
        <v>7299</v>
      </c>
      <c r="B973" s="3">
        <v>6</v>
      </c>
      <c r="C973" s="2">
        <v>0.5</v>
      </c>
      <c r="D973" s="46">
        <v>40</v>
      </c>
      <c r="E973" s="284">
        <v>26.55</v>
      </c>
    </row>
    <row r="974" spans="1:5">
      <c r="A974" s="49" t="s">
        <v>7302</v>
      </c>
      <c r="B974" s="3">
        <v>6</v>
      </c>
      <c r="C974" s="2">
        <v>0.5</v>
      </c>
      <c r="D974" s="46">
        <v>40</v>
      </c>
      <c r="E974" s="284">
        <v>22.450000000000003</v>
      </c>
    </row>
    <row r="975" spans="1:5">
      <c r="A975" s="49" t="s">
        <v>7451</v>
      </c>
      <c r="B975" s="3">
        <v>6</v>
      </c>
      <c r="C975" s="2">
        <v>0.7</v>
      </c>
      <c r="D975" s="46">
        <v>38</v>
      </c>
      <c r="E975" s="284">
        <v>25.400000000000002</v>
      </c>
    </row>
    <row r="976" spans="1:5">
      <c r="A976" s="49" t="s">
        <v>7454</v>
      </c>
      <c r="B976" s="3">
        <v>6</v>
      </c>
      <c r="C976" s="2">
        <v>0.7</v>
      </c>
      <c r="D976" s="46">
        <v>38</v>
      </c>
      <c r="E976" s="284">
        <v>25.1</v>
      </c>
    </row>
    <row r="977" spans="1:5">
      <c r="A977" s="49" t="s">
        <v>7460</v>
      </c>
      <c r="B977" s="3">
        <v>6</v>
      </c>
      <c r="C977" s="2">
        <v>0.7</v>
      </c>
      <c r="D977" s="46">
        <v>35</v>
      </c>
      <c r="E977" s="284">
        <v>15.5</v>
      </c>
    </row>
    <row r="978" spans="1:5">
      <c r="A978" s="49" t="s">
        <v>7568</v>
      </c>
      <c r="B978" s="3">
        <v>6</v>
      </c>
      <c r="C978" s="2">
        <v>0.7</v>
      </c>
      <c r="D978" s="46">
        <v>40</v>
      </c>
      <c r="E978" s="284">
        <v>73.100000000000009</v>
      </c>
    </row>
    <row r="979" spans="1:5">
      <c r="A979" s="49" t="s">
        <v>7571</v>
      </c>
      <c r="B979" s="3">
        <v>6</v>
      </c>
      <c r="C979" s="2">
        <v>0.7</v>
      </c>
      <c r="D979" s="46">
        <v>40</v>
      </c>
      <c r="E979" s="284">
        <v>58.800000000000004</v>
      </c>
    </row>
    <row r="980" spans="1:5">
      <c r="A980" s="49" t="s">
        <v>7652</v>
      </c>
      <c r="B980" s="3">
        <v>6</v>
      </c>
      <c r="C980" s="2">
        <v>0.7</v>
      </c>
      <c r="D980" s="46">
        <v>40</v>
      </c>
      <c r="E980" s="284">
        <v>41.75</v>
      </c>
    </row>
    <row r="981" spans="1:5">
      <c r="A981" s="49" t="s">
        <v>7655</v>
      </c>
      <c r="B981" s="3">
        <v>6</v>
      </c>
      <c r="C981" s="2">
        <v>0.7</v>
      </c>
      <c r="D981" s="46">
        <v>40</v>
      </c>
      <c r="E981" s="284">
        <v>186.4</v>
      </c>
    </row>
    <row r="982" spans="1:5">
      <c r="A982" s="49" t="s">
        <v>7658</v>
      </c>
      <c r="B982" s="3">
        <v>4</v>
      </c>
      <c r="C982" s="2">
        <v>0.7</v>
      </c>
      <c r="D982" s="46">
        <v>40</v>
      </c>
      <c r="E982" s="284">
        <v>329.40000000000003</v>
      </c>
    </row>
    <row r="983" spans="1:5">
      <c r="A983" s="49" t="s">
        <v>26333</v>
      </c>
      <c r="B983" s="3">
        <v>3</v>
      </c>
      <c r="C983" s="2">
        <v>0.7</v>
      </c>
      <c r="D983" s="46">
        <v>40</v>
      </c>
      <c r="E983" s="284">
        <v>153.4</v>
      </c>
    </row>
    <row r="984" spans="1:5">
      <c r="A984" s="49" t="s">
        <v>7661</v>
      </c>
      <c r="B984" s="3">
        <v>6</v>
      </c>
      <c r="C984" s="2">
        <v>0.7</v>
      </c>
      <c r="D984" s="46">
        <v>40</v>
      </c>
      <c r="E984" s="284">
        <v>38.75</v>
      </c>
    </row>
    <row r="985" spans="1:5">
      <c r="A985" s="49" t="s">
        <v>7664</v>
      </c>
      <c r="B985" s="3">
        <v>60</v>
      </c>
      <c r="C985" s="2">
        <v>0.05</v>
      </c>
      <c r="D985" s="46">
        <v>40</v>
      </c>
      <c r="E985" s="284">
        <v>6.5</v>
      </c>
    </row>
    <row r="986" spans="1:5">
      <c r="A986" s="49" t="s">
        <v>7667</v>
      </c>
      <c r="B986" s="3">
        <v>6</v>
      </c>
      <c r="C986" s="2">
        <v>0.7</v>
      </c>
      <c r="D986" s="46">
        <v>40</v>
      </c>
      <c r="E986" s="284">
        <v>36.25</v>
      </c>
    </row>
    <row r="987" spans="1:5">
      <c r="A987" s="49" t="s">
        <v>7670</v>
      </c>
      <c r="B987" s="3">
        <v>6</v>
      </c>
      <c r="C987" s="2">
        <v>1</v>
      </c>
      <c r="D987" s="46">
        <v>40</v>
      </c>
      <c r="E987" s="284">
        <v>48.650000000000006</v>
      </c>
    </row>
    <row r="988" spans="1:5">
      <c r="A988" s="49" t="s">
        <v>26293</v>
      </c>
      <c r="B988" s="3">
        <v>6</v>
      </c>
      <c r="C988" s="2">
        <v>0.7</v>
      </c>
      <c r="D988" s="46">
        <v>40</v>
      </c>
      <c r="E988" s="284">
        <v>35.700000000000003</v>
      </c>
    </row>
    <row r="989" spans="1:5">
      <c r="A989" s="49" t="s">
        <v>8158</v>
      </c>
      <c r="B989" s="3">
        <v>6</v>
      </c>
      <c r="C989" s="2">
        <v>0.7</v>
      </c>
      <c r="D989" s="46">
        <v>38</v>
      </c>
      <c r="E989" s="284">
        <v>57</v>
      </c>
    </row>
    <row r="990" spans="1:5">
      <c r="A990" s="49" t="s">
        <v>8729</v>
      </c>
      <c r="B990" s="3">
        <v>12</v>
      </c>
      <c r="C990" s="2">
        <v>0.05</v>
      </c>
      <c r="D990" s="46">
        <v>38</v>
      </c>
      <c r="E990" s="284">
        <v>3.45</v>
      </c>
    </row>
    <row r="991" spans="1:5">
      <c r="A991" s="49" t="s">
        <v>8731</v>
      </c>
      <c r="B991" s="3">
        <v>6</v>
      </c>
      <c r="C991" s="2">
        <v>1</v>
      </c>
      <c r="D991" s="46">
        <v>38</v>
      </c>
      <c r="E991" s="284">
        <v>13.9</v>
      </c>
    </row>
    <row r="992" spans="1:5">
      <c r="A992" s="49" t="s">
        <v>26482</v>
      </c>
      <c r="B992" s="3">
        <v>6</v>
      </c>
      <c r="C992" s="2">
        <v>0.7</v>
      </c>
      <c r="D992" s="46">
        <v>38</v>
      </c>
      <c r="E992" s="284">
        <v>11.5</v>
      </c>
    </row>
    <row r="993" spans="1:5">
      <c r="A993" s="49" t="s">
        <v>8736</v>
      </c>
      <c r="B993" s="3">
        <v>6</v>
      </c>
      <c r="C993" s="2">
        <v>1</v>
      </c>
      <c r="D993" s="46">
        <v>38</v>
      </c>
      <c r="E993" s="284">
        <v>13.9</v>
      </c>
    </row>
    <row r="994" spans="1:5">
      <c r="A994" s="49" t="s">
        <v>8737</v>
      </c>
      <c r="B994" s="3">
        <v>6</v>
      </c>
      <c r="C994" s="2">
        <v>0.7</v>
      </c>
      <c r="D994" s="46">
        <v>38</v>
      </c>
      <c r="E994" s="284">
        <v>11.5</v>
      </c>
    </row>
    <row r="995" spans="1:5">
      <c r="A995" s="49" t="s">
        <v>8743</v>
      </c>
      <c r="B995" s="3">
        <v>6</v>
      </c>
      <c r="C995" s="2">
        <v>1</v>
      </c>
      <c r="D995" s="46">
        <v>38</v>
      </c>
      <c r="E995" s="284">
        <v>13.9</v>
      </c>
    </row>
    <row r="996" spans="1:5">
      <c r="A996" s="49" t="s">
        <v>9367</v>
      </c>
      <c r="B996" s="3">
        <v>6</v>
      </c>
      <c r="C996" s="2">
        <v>0.7</v>
      </c>
      <c r="D996" s="46">
        <v>40</v>
      </c>
      <c r="E996" s="284">
        <v>25.8</v>
      </c>
    </row>
    <row r="997" spans="1:5">
      <c r="A997" s="49" t="s">
        <v>26473</v>
      </c>
      <c r="B997" s="3">
        <v>6</v>
      </c>
      <c r="C997" s="2">
        <v>0.7</v>
      </c>
      <c r="D997" s="46">
        <v>35</v>
      </c>
      <c r="E997" s="284">
        <v>9.4500000000000011</v>
      </c>
    </row>
    <row r="998" spans="1:5">
      <c r="A998" s="49" t="s">
        <v>9789</v>
      </c>
      <c r="B998" s="3">
        <v>6</v>
      </c>
      <c r="C998" s="2">
        <v>0.7</v>
      </c>
      <c r="D998" s="46">
        <v>35</v>
      </c>
      <c r="E998" s="284">
        <v>13.600000000000001</v>
      </c>
    </row>
    <row r="999" spans="1:5">
      <c r="A999" s="49" t="s">
        <v>9792</v>
      </c>
      <c r="B999" s="3">
        <v>6</v>
      </c>
      <c r="C999" s="2">
        <v>0.7</v>
      </c>
      <c r="D999" s="46">
        <v>35</v>
      </c>
      <c r="E999" s="284">
        <v>13.25</v>
      </c>
    </row>
    <row r="1000" spans="1:5">
      <c r="A1000" s="49" t="s">
        <v>10146</v>
      </c>
      <c r="B1000" s="3">
        <v>6</v>
      </c>
      <c r="C1000" s="2">
        <v>0.7</v>
      </c>
      <c r="D1000" s="46">
        <v>40</v>
      </c>
      <c r="E1000" s="284">
        <v>54.95</v>
      </c>
    </row>
    <row r="1001" spans="1:5">
      <c r="A1001" s="49" t="s">
        <v>10148</v>
      </c>
      <c r="B1001" s="3">
        <v>6</v>
      </c>
      <c r="C1001" s="2">
        <v>0.7</v>
      </c>
      <c r="D1001" s="46">
        <v>40</v>
      </c>
      <c r="E1001" s="284">
        <v>31.85</v>
      </c>
    </row>
    <row r="1002" spans="1:5" ht="17.149999999999999" customHeight="1">
      <c r="A1002" s="399" t="s">
        <v>10638</v>
      </c>
      <c r="B1002" s="400"/>
      <c r="C1002" s="400"/>
      <c r="D1002" s="400"/>
      <c r="E1002" s="283"/>
    </row>
    <row r="1003" spans="1:5">
      <c r="A1003" s="49" t="s">
        <v>31</v>
      </c>
      <c r="B1003" s="3">
        <v>6</v>
      </c>
      <c r="C1003" s="2">
        <v>1</v>
      </c>
      <c r="D1003" s="46">
        <v>30</v>
      </c>
      <c r="E1003" s="284">
        <v>24.650000000000002</v>
      </c>
    </row>
    <row r="1004" spans="1:5">
      <c r="A1004" s="49" t="s">
        <v>43</v>
      </c>
      <c r="B1004" s="3">
        <v>6</v>
      </c>
      <c r="C1004" s="2">
        <v>0.7</v>
      </c>
      <c r="D1004" s="46">
        <v>40</v>
      </c>
      <c r="E1004" s="284">
        <v>13.55</v>
      </c>
    </row>
    <row r="1005" spans="1:5">
      <c r="A1005" s="49" t="s">
        <v>150</v>
      </c>
      <c r="B1005" s="3">
        <v>12</v>
      </c>
      <c r="C1005" s="2">
        <v>1</v>
      </c>
      <c r="D1005" s="46">
        <v>40</v>
      </c>
      <c r="E1005" s="284">
        <v>14.8</v>
      </c>
    </row>
    <row r="1006" spans="1:5">
      <c r="A1006" s="49" t="s">
        <v>152</v>
      </c>
      <c r="B1006" s="3">
        <v>12</v>
      </c>
      <c r="C1006" s="2">
        <v>1</v>
      </c>
      <c r="D1006" s="46">
        <v>40</v>
      </c>
      <c r="E1006" s="284">
        <v>14.350000000000001</v>
      </c>
    </row>
    <row r="1007" spans="1:5">
      <c r="A1007" s="49" t="s">
        <v>159</v>
      </c>
      <c r="B1007" s="3">
        <v>6</v>
      </c>
      <c r="C1007" s="2">
        <v>0.7</v>
      </c>
      <c r="D1007" s="46">
        <v>35</v>
      </c>
      <c r="E1007" s="284">
        <v>13.05</v>
      </c>
    </row>
    <row r="1008" spans="1:5">
      <c r="A1008" s="49" t="s">
        <v>172</v>
      </c>
      <c r="B1008" s="3">
        <v>12</v>
      </c>
      <c r="C1008" s="2">
        <v>1</v>
      </c>
      <c r="D1008" s="46">
        <v>38</v>
      </c>
      <c r="E1008" s="284">
        <v>14.950000000000001</v>
      </c>
    </row>
    <row r="1009" spans="1:5">
      <c r="A1009" s="49" t="s">
        <v>182</v>
      </c>
      <c r="B1009" s="3">
        <v>12</v>
      </c>
      <c r="C1009" s="2">
        <v>1</v>
      </c>
      <c r="D1009" s="46">
        <v>40</v>
      </c>
      <c r="E1009" s="284">
        <v>14.600000000000001</v>
      </c>
    </row>
    <row r="1010" spans="1:5">
      <c r="A1010" s="49" t="s">
        <v>187</v>
      </c>
      <c r="B1010" s="3">
        <v>12</v>
      </c>
      <c r="C1010" s="2">
        <v>1</v>
      </c>
      <c r="D1010" s="46">
        <v>38</v>
      </c>
      <c r="E1010" s="284">
        <v>14.350000000000001</v>
      </c>
    </row>
    <row r="1011" spans="1:5">
      <c r="A1011" s="49" t="s">
        <v>198</v>
      </c>
      <c r="B1011" s="3">
        <v>12</v>
      </c>
      <c r="C1011" s="2">
        <v>1</v>
      </c>
      <c r="D1011" s="46">
        <v>40</v>
      </c>
      <c r="E1011" s="284">
        <v>13.950000000000001</v>
      </c>
    </row>
    <row r="1012" spans="1:5">
      <c r="A1012" s="49" t="s">
        <v>408</v>
      </c>
      <c r="B1012" s="3">
        <v>6</v>
      </c>
      <c r="C1012" s="2">
        <v>1</v>
      </c>
      <c r="D1012" s="46">
        <v>40</v>
      </c>
      <c r="E1012" s="284">
        <v>21.150000000000002</v>
      </c>
    </row>
    <row r="1013" spans="1:5">
      <c r="A1013" s="49" t="s">
        <v>603</v>
      </c>
      <c r="B1013" s="3">
        <v>1</v>
      </c>
      <c r="C1013" s="2">
        <v>1.2</v>
      </c>
      <c r="D1013" s="46">
        <v>40</v>
      </c>
      <c r="E1013" s="284">
        <v>81.45</v>
      </c>
    </row>
    <row r="1014" spans="1:5">
      <c r="A1014" s="49" t="s">
        <v>642</v>
      </c>
      <c r="B1014" s="3">
        <v>6</v>
      </c>
      <c r="C1014" s="2">
        <v>0.7</v>
      </c>
      <c r="D1014" s="46">
        <v>24</v>
      </c>
      <c r="E1014" s="284">
        <v>11.3</v>
      </c>
    </row>
    <row r="1015" spans="1:5">
      <c r="A1015" s="49" t="s">
        <v>678</v>
      </c>
      <c r="B1015" s="3">
        <v>6</v>
      </c>
      <c r="C1015" s="2">
        <v>0.7</v>
      </c>
      <c r="D1015" s="46">
        <v>40</v>
      </c>
      <c r="E1015" s="284">
        <v>22.5</v>
      </c>
    </row>
    <row r="1016" spans="1:5">
      <c r="A1016" s="49" t="s">
        <v>680</v>
      </c>
      <c r="B1016" s="3">
        <v>6</v>
      </c>
      <c r="C1016" s="2">
        <v>0.7</v>
      </c>
      <c r="D1016" s="46">
        <v>35.200000000000003</v>
      </c>
      <c r="E1016" s="284">
        <v>24.900000000000002</v>
      </c>
    </row>
    <row r="1017" spans="1:5">
      <c r="A1017" s="49" t="s">
        <v>1017</v>
      </c>
      <c r="B1017" s="3">
        <v>6</v>
      </c>
      <c r="C1017" s="2">
        <v>0.7</v>
      </c>
      <c r="D1017" s="46">
        <v>33</v>
      </c>
      <c r="E1017" s="284">
        <v>10.8</v>
      </c>
    </row>
    <row r="1018" spans="1:5">
      <c r="A1018" s="49" t="s">
        <v>1020</v>
      </c>
      <c r="B1018" s="3">
        <v>6</v>
      </c>
      <c r="C1018" s="2">
        <v>0.7</v>
      </c>
      <c r="D1018" s="46">
        <v>35</v>
      </c>
      <c r="E1018" s="284">
        <v>12</v>
      </c>
    </row>
    <row r="1019" spans="1:5">
      <c r="A1019" s="49" t="s">
        <v>26262</v>
      </c>
      <c r="B1019" s="3">
        <v>6</v>
      </c>
      <c r="C1019" s="2">
        <v>0.7</v>
      </c>
      <c r="D1019" s="46">
        <v>40</v>
      </c>
      <c r="E1019" s="284">
        <v>48.35</v>
      </c>
    </row>
    <row r="1020" spans="1:5">
      <c r="A1020" s="49" t="s">
        <v>26263</v>
      </c>
      <c r="B1020" s="3">
        <v>6</v>
      </c>
      <c r="C1020" s="2">
        <v>0.7</v>
      </c>
      <c r="D1020" s="46">
        <v>40</v>
      </c>
      <c r="E1020" s="284">
        <v>19.200000000000003</v>
      </c>
    </row>
    <row r="1021" spans="1:5">
      <c r="A1021" s="49" t="s">
        <v>26264</v>
      </c>
      <c r="B1021" s="3">
        <v>6</v>
      </c>
      <c r="C1021" s="2">
        <v>0.7</v>
      </c>
      <c r="D1021" s="46">
        <v>40</v>
      </c>
      <c r="E1021" s="284">
        <v>31.85</v>
      </c>
    </row>
    <row r="1022" spans="1:5">
      <c r="A1022" s="49" t="s">
        <v>1084</v>
      </c>
      <c r="B1022" s="3">
        <v>6</v>
      </c>
      <c r="C1022" s="2">
        <v>1</v>
      </c>
      <c r="D1022" s="46">
        <v>40</v>
      </c>
      <c r="E1022" s="284">
        <v>28.3</v>
      </c>
    </row>
    <row r="1023" spans="1:5">
      <c r="A1023" s="49" t="s">
        <v>1099</v>
      </c>
      <c r="B1023" s="3">
        <v>6</v>
      </c>
      <c r="C1023" s="2">
        <v>1</v>
      </c>
      <c r="D1023" s="46">
        <v>40</v>
      </c>
      <c r="E1023" s="284">
        <v>31.05</v>
      </c>
    </row>
    <row r="1024" spans="1:5">
      <c r="A1024" s="49" t="s">
        <v>1508</v>
      </c>
      <c r="B1024" s="3">
        <v>6</v>
      </c>
      <c r="C1024" s="2">
        <v>1</v>
      </c>
      <c r="D1024" s="46">
        <v>37.5</v>
      </c>
      <c r="E1024" s="284">
        <v>11.600000000000001</v>
      </c>
    </row>
    <row r="1025" spans="1:5">
      <c r="A1025" s="49" t="s">
        <v>2044</v>
      </c>
      <c r="B1025" s="3">
        <v>6</v>
      </c>
      <c r="C1025" s="2">
        <v>0.7</v>
      </c>
      <c r="D1025" s="46">
        <v>37.5</v>
      </c>
      <c r="E1025" s="284">
        <v>19.55</v>
      </c>
    </row>
    <row r="1026" spans="1:5">
      <c r="A1026" s="49" t="s">
        <v>2119</v>
      </c>
      <c r="B1026" s="3">
        <v>6</v>
      </c>
      <c r="C1026" s="2">
        <v>0.5</v>
      </c>
      <c r="D1026" s="46">
        <v>24</v>
      </c>
      <c r="E1026" s="284">
        <v>16.55</v>
      </c>
    </row>
    <row r="1027" spans="1:5">
      <c r="A1027" s="49" t="s">
        <v>2375</v>
      </c>
      <c r="B1027" s="3">
        <v>6</v>
      </c>
      <c r="C1027" s="2">
        <v>0.7</v>
      </c>
      <c r="D1027" s="46">
        <v>40</v>
      </c>
      <c r="E1027" s="284">
        <v>24.150000000000002</v>
      </c>
    </row>
    <row r="1028" spans="1:5">
      <c r="A1028" s="49" t="s">
        <v>2381</v>
      </c>
      <c r="B1028" s="3">
        <v>6</v>
      </c>
      <c r="C1028" s="2">
        <v>0.7</v>
      </c>
      <c r="D1028" s="46">
        <v>40</v>
      </c>
      <c r="E1028" s="284">
        <v>25.25</v>
      </c>
    </row>
    <row r="1029" spans="1:5">
      <c r="A1029" s="49" t="s">
        <v>2384</v>
      </c>
      <c r="B1029" s="3">
        <v>6</v>
      </c>
      <c r="C1029" s="2">
        <v>0.7</v>
      </c>
      <c r="D1029" s="46">
        <v>40</v>
      </c>
      <c r="E1029" s="284">
        <v>23.6</v>
      </c>
    </row>
    <row r="1030" spans="1:5">
      <c r="A1030" s="49" t="s">
        <v>2387</v>
      </c>
      <c r="B1030" s="3">
        <v>6</v>
      </c>
      <c r="C1030" s="2">
        <v>0.7</v>
      </c>
      <c r="D1030" s="46">
        <v>40</v>
      </c>
      <c r="E1030" s="284">
        <v>23.6</v>
      </c>
    </row>
    <row r="1031" spans="1:5">
      <c r="A1031" s="49" t="s">
        <v>2390</v>
      </c>
      <c r="B1031" s="3">
        <v>6</v>
      </c>
      <c r="C1031" s="2">
        <v>0.5</v>
      </c>
      <c r="D1031" s="46">
        <v>18</v>
      </c>
      <c r="E1031" s="284">
        <v>13</v>
      </c>
    </row>
    <row r="1032" spans="1:5">
      <c r="A1032" s="49" t="s">
        <v>26304</v>
      </c>
      <c r="B1032" s="3">
        <v>6</v>
      </c>
      <c r="C1032" s="2">
        <v>1</v>
      </c>
      <c r="D1032" s="46">
        <v>40</v>
      </c>
      <c r="E1032" s="284">
        <v>82.75</v>
      </c>
    </row>
    <row r="1033" spans="1:5">
      <c r="A1033" s="49" t="s">
        <v>2393</v>
      </c>
      <c r="B1033" s="3">
        <v>6</v>
      </c>
      <c r="C1033" s="2">
        <v>0.7</v>
      </c>
      <c r="D1033" s="46">
        <v>40</v>
      </c>
      <c r="E1033" s="284">
        <v>23.6</v>
      </c>
    </row>
    <row r="1034" spans="1:5">
      <c r="A1034" s="49" t="s">
        <v>2444</v>
      </c>
      <c r="B1034" s="3">
        <v>6</v>
      </c>
      <c r="C1034" s="2">
        <v>0.7</v>
      </c>
      <c r="D1034" s="46">
        <v>37.5</v>
      </c>
      <c r="E1034" s="284">
        <v>22.85</v>
      </c>
    </row>
    <row r="1035" spans="1:5">
      <c r="A1035" s="49" t="s">
        <v>2447</v>
      </c>
      <c r="B1035" s="3">
        <v>6</v>
      </c>
      <c r="C1035" s="2">
        <v>0.7</v>
      </c>
      <c r="D1035" s="46">
        <v>37.5</v>
      </c>
      <c r="E1035" s="284">
        <v>22.6</v>
      </c>
    </row>
    <row r="1036" spans="1:5">
      <c r="A1036" s="49" t="s">
        <v>2456</v>
      </c>
      <c r="B1036" s="3">
        <v>6</v>
      </c>
      <c r="C1036" s="2">
        <v>0.7</v>
      </c>
      <c r="D1036" s="46">
        <v>37.5</v>
      </c>
      <c r="E1036" s="284">
        <v>22.6</v>
      </c>
    </row>
    <row r="1037" spans="1:5">
      <c r="A1037" s="49" t="s">
        <v>2459</v>
      </c>
      <c r="B1037" s="3">
        <v>6</v>
      </c>
      <c r="C1037" s="2">
        <v>0.7</v>
      </c>
      <c r="D1037" s="46">
        <v>37.5</v>
      </c>
      <c r="E1037" s="284">
        <v>22.25</v>
      </c>
    </row>
    <row r="1038" spans="1:5">
      <c r="A1038" s="49" t="s">
        <v>26415</v>
      </c>
      <c r="B1038" s="3">
        <v>6</v>
      </c>
      <c r="C1038" s="2">
        <v>0.7</v>
      </c>
      <c r="D1038" s="46">
        <v>37.5</v>
      </c>
      <c r="E1038" s="284">
        <v>26.700000000000003</v>
      </c>
    </row>
    <row r="1039" spans="1:5">
      <c r="A1039" s="49" t="s">
        <v>2462</v>
      </c>
      <c r="B1039" s="3">
        <v>12</v>
      </c>
      <c r="C1039" s="2">
        <v>1</v>
      </c>
      <c r="D1039" s="46">
        <v>40</v>
      </c>
      <c r="E1039" s="284">
        <v>29.950000000000003</v>
      </c>
    </row>
    <row r="1040" spans="1:5">
      <c r="A1040" s="49" t="s">
        <v>2823</v>
      </c>
      <c r="B1040" s="3">
        <v>4</v>
      </c>
      <c r="C1040" s="2">
        <v>0.7</v>
      </c>
      <c r="D1040" s="46">
        <v>40</v>
      </c>
      <c r="E1040" s="284">
        <v>38.450000000000003</v>
      </c>
    </row>
    <row r="1041" spans="1:5">
      <c r="A1041" s="49" t="s">
        <v>2826</v>
      </c>
      <c r="B1041" s="3">
        <v>3</v>
      </c>
      <c r="C1041" s="2">
        <v>1.75</v>
      </c>
      <c r="D1041" s="46">
        <v>40</v>
      </c>
      <c r="E1041" s="284">
        <v>63.550000000000004</v>
      </c>
    </row>
    <row r="1042" spans="1:5">
      <c r="A1042" s="49" t="s">
        <v>2833</v>
      </c>
      <c r="B1042" s="3">
        <v>6</v>
      </c>
      <c r="C1042" s="2">
        <v>0.7</v>
      </c>
      <c r="D1042" s="46">
        <v>40</v>
      </c>
      <c r="E1042" s="284">
        <v>36.25</v>
      </c>
    </row>
    <row r="1043" spans="1:5">
      <c r="A1043" s="49" t="s">
        <v>26331</v>
      </c>
      <c r="B1043" s="3">
        <v>4</v>
      </c>
      <c r="C1043" s="2">
        <v>0.7</v>
      </c>
      <c r="D1043" s="46">
        <v>40</v>
      </c>
      <c r="E1043" s="284">
        <v>97.850000000000009</v>
      </c>
    </row>
    <row r="1044" spans="1:5">
      <c r="A1044" s="49" t="s">
        <v>2836</v>
      </c>
      <c r="B1044" s="3">
        <v>6</v>
      </c>
      <c r="C1044" s="2">
        <v>0.7</v>
      </c>
      <c r="D1044" s="46">
        <v>40</v>
      </c>
      <c r="E1044" s="284">
        <v>36.1</v>
      </c>
    </row>
    <row r="1045" spans="1:5">
      <c r="A1045" s="49" t="s">
        <v>2865</v>
      </c>
      <c r="B1045" s="3">
        <v>6</v>
      </c>
      <c r="C1045" s="2">
        <v>1</v>
      </c>
      <c r="D1045" s="46">
        <v>40</v>
      </c>
      <c r="E1045" s="284">
        <v>9.75</v>
      </c>
    </row>
    <row r="1046" spans="1:5">
      <c r="A1046" s="49" t="s">
        <v>2880</v>
      </c>
      <c r="B1046" s="3">
        <v>12</v>
      </c>
      <c r="C1046" s="2">
        <v>1</v>
      </c>
      <c r="D1046" s="46">
        <v>40</v>
      </c>
      <c r="E1046" s="284">
        <v>11.15</v>
      </c>
    </row>
    <row r="1047" spans="1:5">
      <c r="A1047" s="49" t="s">
        <v>3094</v>
      </c>
      <c r="B1047" s="3">
        <v>6</v>
      </c>
      <c r="C1047" s="2">
        <v>0.5</v>
      </c>
      <c r="D1047" s="46">
        <v>40</v>
      </c>
      <c r="E1047" s="284">
        <v>21.150000000000002</v>
      </c>
    </row>
    <row r="1048" spans="1:5">
      <c r="A1048" s="49" t="s">
        <v>3101</v>
      </c>
      <c r="B1048" s="3">
        <v>1</v>
      </c>
      <c r="C1048" s="2">
        <v>1</v>
      </c>
      <c r="D1048" s="46">
        <v>40</v>
      </c>
      <c r="E1048" s="284">
        <v>38.75</v>
      </c>
    </row>
    <row r="1049" spans="1:5">
      <c r="A1049" s="49" t="s">
        <v>3421</v>
      </c>
      <c r="B1049" s="3">
        <v>6</v>
      </c>
      <c r="C1049" s="2">
        <v>0.7</v>
      </c>
      <c r="D1049" s="46">
        <v>43</v>
      </c>
      <c r="E1049" s="284">
        <v>18.900000000000002</v>
      </c>
    </row>
    <row r="1050" spans="1:5">
      <c r="A1050" s="49" t="s">
        <v>3459</v>
      </c>
      <c r="B1050" s="3">
        <v>6</v>
      </c>
      <c r="C1050" s="2">
        <v>1</v>
      </c>
      <c r="D1050" s="46">
        <v>37.5</v>
      </c>
      <c r="E1050" s="284">
        <v>7.8000000000000007</v>
      </c>
    </row>
    <row r="1051" spans="1:5">
      <c r="A1051" s="49" t="s">
        <v>3500</v>
      </c>
      <c r="B1051" s="3">
        <v>6</v>
      </c>
      <c r="C1051" s="2">
        <v>0.7</v>
      </c>
      <c r="D1051" s="46">
        <v>40</v>
      </c>
      <c r="E1051" s="284">
        <v>21.950000000000003</v>
      </c>
    </row>
    <row r="1052" spans="1:5">
      <c r="A1052" s="49" t="s">
        <v>3571</v>
      </c>
      <c r="B1052" s="3">
        <v>6</v>
      </c>
      <c r="C1052" s="2">
        <v>1</v>
      </c>
      <c r="D1052" s="46">
        <v>18</v>
      </c>
      <c r="E1052" s="284">
        <v>12.4</v>
      </c>
    </row>
    <row r="1053" spans="1:5">
      <c r="A1053" s="49" t="s">
        <v>3583</v>
      </c>
      <c r="B1053" s="3">
        <v>6</v>
      </c>
      <c r="C1053" s="2">
        <v>1</v>
      </c>
      <c r="D1053" s="46">
        <v>40</v>
      </c>
      <c r="E1053" s="284">
        <v>10.65</v>
      </c>
    </row>
    <row r="1054" spans="1:5">
      <c r="A1054" s="49" t="s">
        <v>3631</v>
      </c>
      <c r="B1054" s="3">
        <v>35</v>
      </c>
      <c r="C1054" s="2">
        <v>0.05</v>
      </c>
      <c r="D1054" s="46">
        <v>38</v>
      </c>
      <c r="E1054" s="284">
        <v>5.95</v>
      </c>
    </row>
    <row r="1055" spans="1:5">
      <c r="A1055" s="49" t="s">
        <v>3637</v>
      </c>
      <c r="B1055" s="3">
        <v>9</v>
      </c>
      <c r="C1055" s="2">
        <v>0.5</v>
      </c>
      <c r="D1055" s="46">
        <v>40</v>
      </c>
      <c r="E1055" s="284">
        <v>19.900000000000002</v>
      </c>
    </row>
    <row r="1056" spans="1:5">
      <c r="A1056" s="49" t="s">
        <v>3905</v>
      </c>
      <c r="B1056" s="3">
        <v>6</v>
      </c>
      <c r="C1056" s="2">
        <v>0.7</v>
      </c>
      <c r="D1056" s="46">
        <v>40</v>
      </c>
      <c r="E1056" s="284">
        <v>13</v>
      </c>
    </row>
    <row r="1057" spans="1:5">
      <c r="A1057" s="49" t="s">
        <v>3908</v>
      </c>
      <c r="B1057" s="3">
        <v>6</v>
      </c>
      <c r="C1057" s="2">
        <v>0.7</v>
      </c>
      <c r="D1057" s="46">
        <v>40</v>
      </c>
      <c r="E1057" s="284">
        <v>13.100000000000001</v>
      </c>
    </row>
    <row r="1058" spans="1:5">
      <c r="A1058" s="49" t="s">
        <v>3916</v>
      </c>
      <c r="B1058" s="3">
        <v>6</v>
      </c>
      <c r="C1058" s="2">
        <v>1</v>
      </c>
      <c r="D1058" s="46">
        <v>30</v>
      </c>
      <c r="E1058" s="284">
        <v>14.350000000000001</v>
      </c>
    </row>
    <row r="1059" spans="1:5">
      <c r="A1059" s="49" t="s">
        <v>4094</v>
      </c>
      <c r="B1059" s="3">
        <v>6</v>
      </c>
      <c r="C1059" s="2">
        <v>0.7</v>
      </c>
      <c r="D1059" s="46">
        <v>27</v>
      </c>
      <c r="E1059" s="284">
        <v>12.850000000000001</v>
      </c>
    </row>
    <row r="1060" spans="1:5">
      <c r="A1060" s="49" t="s">
        <v>4539</v>
      </c>
      <c r="B1060" s="3">
        <v>6</v>
      </c>
      <c r="C1060" s="2">
        <v>0.7</v>
      </c>
      <c r="D1060" s="46">
        <v>40</v>
      </c>
      <c r="E1060" s="284">
        <v>27.200000000000003</v>
      </c>
    </row>
    <row r="1061" spans="1:5">
      <c r="A1061" s="49" t="s">
        <v>4542</v>
      </c>
      <c r="B1061" s="3">
        <v>1</v>
      </c>
      <c r="C1061" s="2">
        <v>3</v>
      </c>
      <c r="D1061" s="46">
        <v>40</v>
      </c>
      <c r="E1061" s="284">
        <v>183.70000000000002</v>
      </c>
    </row>
    <row r="1062" spans="1:5">
      <c r="A1062" s="49" t="s">
        <v>4551</v>
      </c>
      <c r="B1062" s="3">
        <v>6</v>
      </c>
      <c r="C1062" s="2">
        <v>0.7</v>
      </c>
      <c r="D1062" s="46">
        <v>37.5</v>
      </c>
      <c r="E1062" s="284">
        <v>7.4</v>
      </c>
    </row>
    <row r="1063" spans="1:5">
      <c r="A1063" s="49" t="s">
        <v>4705</v>
      </c>
      <c r="B1063" s="3">
        <v>6</v>
      </c>
      <c r="C1063" s="2">
        <v>1</v>
      </c>
      <c r="D1063" s="46">
        <v>38</v>
      </c>
      <c r="E1063" s="284">
        <v>13.200000000000001</v>
      </c>
    </row>
    <row r="1064" spans="1:5">
      <c r="A1064" s="49" t="s">
        <v>4710</v>
      </c>
      <c r="B1064" s="3">
        <v>6</v>
      </c>
      <c r="C1064" s="2">
        <v>0.7</v>
      </c>
      <c r="D1064" s="46">
        <v>38</v>
      </c>
      <c r="E1064" s="284">
        <v>10.4</v>
      </c>
    </row>
    <row r="1065" spans="1:5">
      <c r="A1065" s="49" t="s">
        <v>4732</v>
      </c>
      <c r="B1065" s="3">
        <v>96</v>
      </c>
      <c r="C1065" s="2">
        <v>0.05</v>
      </c>
      <c r="D1065" s="46">
        <v>40</v>
      </c>
      <c r="E1065" s="284">
        <v>4.6000000000000005</v>
      </c>
    </row>
    <row r="1066" spans="1:5">
      <c r="A1066" s="49" t="s">
        <v>26550</v>
      </c>
      <c r="B1066" s="3">
        <v>6</v>
      </c>
      <c r="C1066" s="2">
        <v>1</v>
      </c>
      <c r="D1066" s="46">
        <v>40</v>
      </c>
      <c r="E1066" s="284">
        <v>33.5</v>
      </c>
    </row>
    <row r="1067" spans="1:5">
      <c r="A1067" s="49" t="s">
        <v>5113</v>
      </c>
      <c r="B1067" s="3">
        <v>6</v>
      </c>
      <c r="C1067" s="2">
        <v>0.7</v>
      </c>
      <c r="D1067" s="46">
        <v>32</v>
      </c>
      <c r="E1067" s="284">
        <v>11.450000000000001</v>
      </c>
    </row>
    <row r="1068" spans="1:5">
      <c r="A1068" s="49" t="s">
        <v>5116</v>
      </c>
      <c r="B1068" s="3">
        <v>6</v>
      </c>
      <c r="C1068" s="2">
        <v>0.7</v>
      </c>
      <c r="D1068" s="46">
        <v>17</v>
      </c>
      <c r="E1068" s="284">
        <v>16.55</v>
      </c>
    </row>
    <row r="1069" spans="1:5">
      <c r="A1069" s="49" t="s">
        <v>5138</v>
      </c>
      <c r="B1069" s="3">
        <v>6</v>
      </c>
      <c r="C1069" s="2">
        <v>1</v>
      </c>
      <c r="D1069" s="46">
        <v>37.5</v>
      </c>
      <c r="E1069" s="284">
        <v>8.4</v>
      </c>
    </row>
    <row r="1070" spans="1:5">
      <c r="A1070" s="49" t="s">
        <v>5758</v>
      </c>
      <c r="B1070" s="3">
        <v>6</v>
      </c>
      <c r="C1070" s="2">
        <v>0.5</v>
      </c>
      <c r="D1070" s="46">
        <v>40</v>
      </c>
      <c r="E1070" s="284">
        <v>14.600000000000001</v>
      </c>
    </row>
    <row r="1071" spans="1:5">
      <c r="A1071" s="49" t="s">
        <v>5761</v>
      </c>
      <c r="B1071" s="3">
        <v>6</v>
      </c>
      <c r="C1071" s="2">
        <v>0.7</v>
      </c>
      <c r="D1071" s="46">
        <v>40</v>
      </c>
      <c r="E1071" s="284">
        <v>20.85</v>
      </c>
    </row>
    <row r="1072" spans="1:5">
      <c r="A1072" s="49" t="s">
        <v>5793</v>
      </c>
      <c r="B1072" s="3">
        <v>12</v>
      </c>
      <c r="C1072" s="2">
        <v>1</v>
      </c>
      <c r="D1072" s="46">
        <v>40</v>
      </c>
      <c r="E1072" s="284">
        <v>21.650000000000002</v>
      </c>
    </row>
    <row r="1073" spans="1:5">
      <c r="A1073" s="49" t="s">
        <v>5798</v>
      </c>
      <c r="B1073" s="3">
        <v>6</v>
      </c>
      <c r="C1073" s="2">
        <v>0.7</v>
      </c>
      <c r="D1073" s="46">
        <v>40</v>
      </c>
      <c r="E1073" s="284">
        <v>17.2</v>
      </c>
    </row>
    <row r="1074" spans="1:5">
      <c r="A1074" s="49" t="s">
        <v>5819</v>
      </c>
      <c r="B1074" s="3">
        <v>6</v>
      </c>
      <c r="C1074" s="2">
        <v>0.7</v>
      </c>
      <c r="D1074" s="46">
        <v>40</v>
      </c>
      <c r="E1074" s="284">
        <v>18.8</v>
      </c>
    </row>
    <row r="1075" spans="1:5">
      <c r="A1075" s="49" t="s">
        <v>5859</v>
      </c>
      <c r="B1075" s="3">
        <v>6</v>
      </c>
      <c r="C1075" s="2">
        <v>0.5</v>
      </c>
      <c r="D1075" s="46">
        <v>20</v>
      </c>
      <c r="E1075" s="284">
        <v>7.5500000000000007</v>
      </c>
    </row>
    <row r="1076" spans="1:5">
      <c r="A1076" s="49" t="s">
        <v>5954</v>
      </c>
      <c r="B1076" s="3">
        <v>12</v>
      </c>
      <c r="C1076" s="2">
        <v>0.7</v>
      </c>
      <c r="D1076" s="46">
        <v>40</v>
      </c>
      <c r="E1076" s="284">
        <v>8.25</v>
      </c>
    </row>
    <row r="1077" spans="1:5">
      <c r="A1077" s="49" t="s">
        <v>6297</v>
      </c>
      <c r="B1077" s="3">
        <v>4</v>
      </c>
      <c r="C1077" s="2">
        <v>1</v>
      </c>
      <c r="D1077" s="46">
        <v>40</v>
      </c>
      <c r="E1077" s="284">
        <v>76.7</v>
      </c>
    </row>
    <row r="1078" spans="1:5">
      <c r="A1078" s="49" t="s">
        <v>6300</v>
      </c>
      <c r="B1078" s="3">
        <v>4</v>
      </c>
      <c r="C1078" s="2">
        <v>1</v>
      </c>
      <c r="D1078" s="46">
        <v>40</v>
      </c>
      <c r="E1078" s="284">
        <v>92.100000000000009</v>
      </c>
    </row>
    <row r="1079" spans="1:5">
      <c r="A1079" s="49" t="s">
        <v>6470</v>
      </c>
      <c r="B1079" s="3">
        <v>6</v>
      </c>
      <c r="C1079" s="2">
        <v>0.7</v>
      </c>
      <c r="D1079" s="46">
        <v>40</v>
      </c>
      <c r="E1079" s="284">
        <v>25.75</v>
      </c>
    </row>
    <row r="1080" spans="1:5">
      <c r="A1080" s="49" t="s">
        <v>6649</v>
      </c>
      <c r="B1080" s="3">
        <v>6</v>
      </c>
      <c r="C1080" s="2">
        <v>0.7</v>
      </c>
      <c r="D1080" s="46">
        <v>40</v>
      </c>
      <c r="E1080" s="284">
        <v>22.8</v>
      </c>
    </row>
    <row r="1081" spans="1:5">
      <c r="A1081" s="49" t="s">
        <v>26307</v>
      </c>
      <c r="B1081" s="3">
        <v>6</v>
      </c>
      <c r="C1081" s="2">
        <v>1</v>
      </c>
      <c r="D1081" s="46">
        <v>40</v>
      </c>
      <c r="E1081" s="284">
        <v>26.1</v>
      </c>
    </row>
    <row r="1082" spans="1:5">
      <c r="A1082" s="49" t="s">
        <v>6706</v>
      </c>
      <c r="B1082" s="3">
        <v>6</v>
      </c>
      <c r="C1082" s="2">
        <v>0.7</v>
      </c>
      <c r="D1082" s="46">
        <v>40</v>
      </c>
      <c r="E1082" s="284">
        <v>23.6</v>
      </c>
    </row>
    <row r="1083" spans="1:5">
      <c r="A1083" s="49" t="s">
        <v>6715</v>
      </c>
      <c r="B1083" s="3">
        <v>6</v>
      </c>
      <c r="C1083" s="2">
        <v>0.5</v>
      </c>
      <c r="D1083" s="46">
        <v>40</v>
      </c>
      <c r="E1083" s="284">
        <v>17.75</v>
      </c>
    </row>
    <row r="1084" spans="1:5">
      <c r="A1084" s="49" t="s">
        <v>6840</v>
      </c>
      <c r="B1084" s="3">
        <v>6</v>
      </c>
      <c r="C1084" s="2">
        <v>0.7</v>
      </c>
      <c r="D1084" s="46">
        <v>40</v>
      </c>
      <c r="E1084" s="284">
        <v>17.45</v>
      </c>
    </row>
    <row r="1085" spans="1:5">
      <c r="A1085" s="49" t="s">
        <v>7074</v>
      </c>
      <c r="B1085" s="3">
        <v>6</v>
      </c>
      <c r="C1085" s="2">
        <v>0.5</v>
      </c>
      <c r="D1085" s="46">
        <v>37.5</v>
      </c>
      <c r="E1085" s="284">
        <v>15.9</v>
      </c>
    </row>
    <row r="1086" spans="1:5">
      <c r="A1086" s="49" t="s">
        <v>26325</v>
      </c>
      <c r="B1086" s="3">
        <v>12</v>
      </c>
      <c r="C1086" s="2">
        <v>0.7</v>
      </c>
      <c r="D1086" s="46">
        <v>40</v>
      </c>
      <c r="E1086" s="284">
        <v>24.150000000000002</v>
      </c>
    </row>
    <row r="1087" spans="1:5">
      <c r="A1087" s="49" t="s">
        <v>7083</v>
      </c>
      <c r="B1087" s="3">
        <v>12</v>
      </c>
      <c r="C1087" s="2">
        <v>0.7</v>
      </c>
      <c r="D1087" s="46">
        <v>40</v>
      </c>
      <c r="E1087" s="284">
        <v>24.150000000000002</v>
      </c>
    </row>
    <row r="1088" spans="1:5">
      <c r="A1088" s="49" t="s">
        <v>7095</v>
      </c>
      <c r="B1088" s="3">
        <v>6</v>
      </c>
      <c r="C1088" s="2">
        <v>1</v>
      </c>
      <c r="D1088" s="46">
        <v>40</v>
      </c>
      <c r="E1088" s="284">
        <v>14.55</v>
      </c>
    </row>
    <row r="1089" spans="1:5">
      <c r="A1089" s="49" t="s">
        <v>7099</v>
      </c>
      <c r="B1089" s="3">
        <v>12</v>
      </c>
      <c r="C1089" s="2">
        <v>1</v>
      </c>
      <c r="D1089" s="46">
        <v>40</v>
      </c>
      <c r="E1089" s="284">
        <v>9.8500000000000014</v>
      </c>
    </row>
    <row r="1090" spans="1:5">
      <c r="A1090" s="49" t="s">
        <v>7102</v>
      </c>
      <c r="B1090" s="3">
        <v>12</v>
      </c>
      <c r="C1090" s="2">
        <v>1</v>
      </c>
      <c r="D1090" s="46">
        <v>40</v>
      </c>
      <c r="E1090" s="284">
        <v>9.9</v>
      </c>
    </row>
    <row r="1091" spans="1:5">
      <c r="A1091" s="49" t="s">
        <v>7105</v>
      </c>
      <c r="B1091" s="3">
        <v>12</v>
      </c>
      <c r="C1091" s="2">
        <v>1</v>
      </c>
      <c r="D1091" s="46">
        <v>40</v>
      </c>
      <c r="E1091" s="284">
        <v>9.9</v>
      </c>
    </row>
    <row r="1092" spans="1:5">
      <c r="A1092" s="49" t="s">
        <v>7165</v>
      </c>
      <c r="B1092" s="3">
        <v>6</v>
      </c>
      <c r="C1092" s="2">
        <v>0.7</v>
      </c>
      <c r="D1092" s="46">
        <v>40</v>
      </c>
      <c r="E1092" s="284">
        <v>23.05</v>
      </c>
    </row>
    <row r="1093" spans="1:5">
      <c r="A1093" s="49" t="s">
        <v>7282</v>
      </c>
      <c r="B1093" s="3">
        <v>12</v>
      </c>
      <c r="C1093" s="2">
        <v>0.7</v>
      </c>
      <c r="D1093" s="46">
        <v>15</v>
      </c>
      <c r="E1093" s="284">
        <v>16.7</v>
      </c>
    </row>
    <row r="1094" spans="1:5">
      <c r="A1094" s="49" t="s">
        <v>7323</v>
      </c>
      <c r="B1094" s="3">
        <v>6</v>
      </c>
      <c r="C1094" s="2">
        <v>1</v>
      </c>
      <c r="D1094" s="46">
        <v>40</v>
      </c>
      <c r="E1094" s="284">
        <v>13.700000000000001</v>
      </c>
    </row>
    <row r="1095" spans="1:5">
      <c r="A1095" s="49" t="s">
        <v>7539</v>
      </c>
      <c r="B1095" s="3">
        <v>6</v>
      </c>
      <c r="C1095" s="2">
        <v>0.7</v>
      </c>
      <c r="D1095" s="46">
        <v>40</v>
      </c>
      <c r="E1095" s="284">
        <v>22.450000000000003</v>
      </c>
    </row>
    <row r="1096" spans="1:5">
      <c r="A1096" s="49" t="s">
        <v>26355</v>
      </c>
      <c r="B1096" s="3">
        <v>12</v>
      </c>
      <c r="C1096" s="2">
        <v>0.7</v>
      </c>
      <c r="D1096" s="46">
        <v>37.5</v>
      </c>
      <c r="E1096" s="284">
        <v>6.5500000000000007</v>
      </c>
    </row>
    <row r="1097" spans="1:5">
      <c r="A1097" s="49" t="s">
        <v>7719</v>
      </c>
      <c r="B1097" s="3">
        <v>1</v>
      </c>
      <c r="C1097" s="2">
        <v>1</v>
      </c>
      <c r="D1097" s="46">
        <v>40</v>
      </c>
      <c r="E1097" s="284">
        <v>47</v>
      </c>
    </row>
    <row r="1098" spans="1:5">
      <c r="A1098" s="49" t="s">
        <v>7928</v>
      </c>
      <c r="B1098" s="3">
        <v>6</v>
      </c>
      <c r="C1098" s="2">
        <v>1</v>
      </c>
      <c r="D1098" s="46">
        <v>37.5</v>
      </c>
      <c r="E1098" s="284">
        <v>9.6000000000000014</v>
      </c>
    </row>
    <row r="1099" spans="1:5">
      <c r="A1099" s="49" t="s">
        <v>8002</v>
      </c>
      <c r="B1099" s="3">
        <v>6</v>
      </c>
      <c r="C1099" s="2">
        <v>0.7</v>
      </c>
      <c r="D1099" s="46">
        <v>40</v>
      </c>
      <c r="E1099" s="284">
        <v>28.55</v>
      </c>
    </row>
    <row r="1100" spans="1:5">
      <c r="A1100" s="49" t="s">
        <v>8005</v>
      </c>
      <c r="B1100" s="3">
        <v>40</v>
      </c>
      <c r="C1100" s="2">
        <v>0.05</v>
      </c>
      <c r="D1100" s="46">
        <v>40</v>
      </c>
      <c r="E1100" s="284">
        <v>4.25</v>
      </c>
    </row>
    <row r="1101" spans="1:5">
      <c r="A1101" s="49" t="s">
        <v>8035</v>
      </c>
      <c r="B1101" s="3">
        <v>6</v>
      </c>
      <c r="C1101" s="2">
        <v>1</v>
      </c>
      <c r="D1101" s="46">
        <v>37.5</v>
      </c>
      <c r="E1101" s="284">
        <v>9.25</v>
      </c>
    </row>
    <row r="1102" spans="1:5">
      <c r="A1102" s="49" t="s">
        <v>8046</v>
      </c>
      <c r="B1102" s="3">
        <v>6</v>
      </c>
      <c r="C1102" s="2">
        <v>0.7</v>
      </c>
      <c r="D1102" s="46">
        <v>15</v>
      </c>
      <c r="E1102" s="284">
        <v>6</v>
      </c>
    </row>
    <row r="1103" spans="1:5">
      <c r="A1103" s="49" t="s">
        <v>8054</v>
      </c>
      <c r="B1103" s="3">
        <v>6</v>
      </c>
      <c r="C1103" s="2">
        <v>0.7</v>
      </c>
      <c r="D1103" s="46">
        <v>17.7</v>
      </c>
      <c r="E1103" s="284">
        <v>6.5500000000000007</v>
      </c>
    </row>
    <row r="1104" spans="1:5">
      <c r="A1104" s="49" t="s">
        <v>8057</v>
      </c>
      <c r="B1104" s="3">
        <v>6</v>
      </c>
      <c r="C1104" s="2">
        <v>1</v>
      </c>
      <c r="D1104" s="46">
        <v>37.5</v>
      </c>
      <c r="E1104" s="284">
        <v>8.5</v>
      </c>
    </row>
    <row r="1105" spans="1:5">
      <c r="A1105" s="49" t="s">
        <v>8164</v>
      </c>
      <c r="B1105" s="3">
        <v>6</v>
      </c>
      <c r="C1105" s="2">
        <v>0.7</v>
      </c>
      <c r="D1105" s="46">
        <v>40</v>
      </c>
      <c r="E1105" s="284">
        <v>29.650000000000002</v>
      </c>
    </row>
    <row r="1106" spans="1:5">
      <c r="A1106" s="49" t="s">
        <v>8167</v>
      </c>
      <c r="B1106" s="3">
        <v>6</v>
      </c>
      <c r="C1106" s="2">
        <v>0.7</v>
      </c>
      <c r="D1106" s="46">
        <v>40</v>
      </c>
      <c r="E1106" s="284">
        <v>29.650000000000002</v>
      </c>
    </row>
    <row r="1107" spans="1:5">
      <c r="A1107" s="49" t="s">
        <v>8255</v>
      </c>
      <c r="B1107" s="3">
        <v>6</v>
      </c>
      <c r="C1107" s="2">
        <v>0.7</v>
      </c>
      <c r="D1107" s="46">
        <v>40</v>
      </c>
      <c r="E1107" s="284">
        <v>22.8</v>
      </c>
    </row>
    <row r="1108" spans="1:5">
      <c r="A1108" s="49" t="s">
        <v>8258</v>
      </c>
      <c r="B1108" s="3">
        <v>6</v>
      </c>
      <c r="C1108" s="2">
        <v>1</v>
      </c>
      <c r="D1108" s="46">
        <v>40</v>
      </c>
      <c r="E1108" s="284">
        <v>26.900000000000002</v>
      </c>
    </row>
    <row r="1109" spans="1:5">
      <c r="A1109" s="49" t="s">
        <v>8261</v>
      </c>
      <c r="B1109" s="3">
        <v>6</v>
      </c>
      <c r="C1109" s="2">
        <v>1</v>
      </c>
      <c r="D1109" s="46">
        <v>40</v>
      </c>
      <c r="E1109" s="284">
        <v>28.25</v>
      </c>
    </row>
    <row r="1110" spans="1:5">
      <c r="A1110" s="49" t="s">
        <v>8270</v>
      </c>
      <c r="B1110" s="3">
        <v>6</v>
      </c>
      <c r="C1110" s="2">
        <v>0.7</v>
      </c>
      <c r="D1110" s="46">
        <v>14</v>
      </c>
      <c r="E1110" s="284">
        <v>9.6000000000000014</v>
      </c>
    </row>
    <row r="1111" spans="1:5">
      <c r="A1111" s="49" t="s">
        <v>8273</v>
      </c>
      <c r="B1111" s="3">
        <v>6</v>
      </c>
      <c r="C1111" s="2">
        <v>0.7</v>
      </c>
      <c r="D1111" s="46">
        <v>14.7</v>
      </c>
      <c r="E1111" s="284">
        <v>9.4500000000000011</v>
      </c>
    </row>
    <row r="1112" spans="1:5">
      <c r="A1112" s="49" t="s">
        <v>8276</v>
      </c>
      <c r="B1112" s="3">
        <v>6</v>
      </c>
      <c r="C1112" s="2">
        <v>0.7</v>
      </c>
      <c r="D1112" s="46">
        <v>17</v>
      </c>
      <c r="E1112" s="284">
        <v>10.050000000000001</v>
      </c>
    </row>
    <row r="1113" spans="1:5">
      <c r="A1113" s="49" t="s">
        <v>8378</v>
      </c>
      <c r="B1113" s="3">
        <v>6</v>
      </c>
      <c r="C1113" s="2">
        <v>1.5</v>
      </c>
      <c r="D1113" s="46">
        <v>18</v>
      </c>
      <c r="E1113" s="284">
        <v>21.8</v>
      </c>
    </row>
    <row r="1114" spans="1:5">
      <c r="A1114" s="49" t="s">
        <v>8381</v>
      </c>
      <c r="B1114" s="3">
        <v>6</v>
      </c>
      <c r="C1114" s="2">
        <v>0.7</v>
      </c>
      <c r="D1114" s="46">
        <v>14.9</v>
      </c>
      <c r="E1114" s="284">
        <v>11</v>
      </c>
    </row>
    <row r="1115" spans="1:5">
      <c r="A1115" s="49" t="s">
        <v>8386</v>
      </c>
      <c r="B1115" s="3">
        <v>6</v>
      </c>
      <c r="C1115" s="2">
        <v>1</v>
      </c>
      <c r="D1115" s="46">
        <v>18</v>
      </c>
      <c r="E1115" s="284">
        <v>12.05</v>
      </c>
    </row>
    <row r="1116" spans="1:5">
      <c r="A1116" s="49" t="s">
        <v>8819</v>
      </c>
      <c r="B1116" s="3">
        <v>12</v>
      </c>
      <c r="C1116" s="2">
        <v>1</v>
      </c>
      <c r="D1116" s="46">
        <v>50</v>
      </c>
      <c r="E1116" s="284">
        <v>13.850000000000001</v>
      </c>
    </row>
    <row r="1117" spans="1:5">
      <c r="A1117" s="49" t="s">
        <v>8830</v>
      </c>
      <c r="B1117" s="3">
        <v>6</v>
      </c>
      <c r="C1117" s="2">
        <v>0.7</v>
      </c>
      <c r="D1117" s="46">
        <v>25</v>
      </c>
      <c r="E1117" s="284">
        <v>11.700000000000001</v>
      </c>
    </row>
    <row r="1118" spans="1:5">
      <c r="A1118" s="49" t="s">
        <v>26360</v>
      </c>
      <c r="B1118" s="3">
        <v>15</v>
      </c>
      <c r="C1118" s="2">
        <v>0.5</v>
      </c>
      <c r="D1118" s="46">
        <v>28</v>
      </c>
      <c r="E1118" s="284">
        <v>7.6000000000000005</v>
      </c>
    </row>
    <row r="1119" spans="1:5">
      <c r="A1119" s="49" t="s">
        <v>9090</v>
      </c>
      <c r="B1119" s="3">
        <v>6</v>
      </c>
      <c r="C1119" s="2">
        <v>0.7</v>
      </c>
      <c r="D1119" s="46">
        <v>38</v>
      </c>
      <c r="E1119" s="284">
        <v>42.150000000000006</v>
      </c>
    </row>
    <row r="1120" spans="1:5">
      <c r="A1120" s="49" t="s">
        <v>9289</v>
      </c>
      <c r="B1120" s="3">
        <v>6</v>
      </c>
      <c r="C1120" s="2">
        <v>0.7</v>
      </c>
      <c r="D1120" s="46">
        <v>40</v>
      </c>
      <c r="E1120" s="284">
        <v>15.9</v>
      </c>
    </row>
    <row r="1121" spans="1:5">
      <c r="A1121" s="49" t="s">
        <v>9761</v>
      </c>
      <c r="B1121" s="3">
        <v>6</v>
      </c>
      <c r="C1121" s="2">
        <v>1</v>
      </c>
      <c r="D1121" s="46">
        <v>37.5</v>
      </c>
      <c r="E1121" s="284">
        <v>15.65</v>
      </c>
    </row>
    <row r="1122" spans="1:5">
      <c r="A1122" s="49" t="s">
        <v>9767</v>
      </c>
      <c r="B1122" s="3">
        <v>6</v>
      </c>
      <c r="C1122" s="2">
        <v>0.7</v>
      </c>
      <c r="D1122" s="46">
        <v>29.9</v>
      </c>
      <c r="E1122" s="284">
        <v>15.65</v>
      </c>
    </row>
    <row r="1123" spans="1:5">
      <c r="A1123" s="49" t="s">
        <v>9795</v>
      </c>
      <c r="B1123" s="3">
        <v>12</v>
      </c>
      <c r="C1123" s="2">
        <v>1</v>
      </c>
      <c r="D1123" s="46">
        <v>40</v>
      </c>
      <c r="E1123" s="284">
        <v>17.850000000000001</v>
      </c>
    </row>
    <row r="1124" spans="1:5">
      <c r="A1124" s="49" t="s">
        <v>9886</v>
      </c>
      <c r="B1124" s="3">
        <v>6</v>
      </c>
      <c r="C1124" s="2">
        <v>0.7</v>
      </c>
      <c r="D1124" s="46">
        <v>17</v>
      </c>
      <c r="E1124" s="284">
        <v>10.15</v>
      </c>
    </row>
    <row r="1125" spans="1:5">
      <c r="A1125" s="49" t="s">
        <v>9889</v>
      </c>
      <c r="B1125" s="3">
        <v>6</v>
      </c>
      <c r="C1125" s="2">
        <v>0.7</v>
      </c>
      <c r="D1125" s="46">
        <v>17</v>
      </c>
      <c r="E1125" s="284">
        <v>11.5</v>
      </c>
    </row>
    <row r="1126" spans="1:5">
      <c r="A1126" s="49" t="s">
        <v>9892</v>
      </c>
      <c r="B1126" s="3">
        <v>6</v>
      </c>
      <c r="C1126" s="2">
        <v>0.7</v>
      </c>
      <c r="D1126" s="46">
        <v>17</v>
      </c>
      <c r="E1126" s="284">
        <v>9.2000000000000011</v>
      </c>
    </row>
    <row r="1127" spans="1:5">
      <c r="A1127" s="49" t="s">
        <v>9981</v>
      </c>
      <c r="B1127" s="3">
        <v>6</v>
      </c>
      <c r="C1127" s="2">
        <v>0.7</v>
      </c>
      <c r="D1127" s="46">
        <v>40</v>
      </c>
      <c r="E1127" s="284">
        <v>24.200000000000003</v>
      </c>
    </row>
    <row r="1128" spans="1:5">
      <c r="A1128" s="49" t="s">
        <v>10015</v>
      </c>
      <c r="B1128" s="3">
        <v>6</v>
      </c>
      <c r="C1128" s="2">
        <v>1</v>
      </c>
      <c r="D1128" s="46">
        <v>21</v>
      </c>
      <c r="E1128" s="284">
        <v>12.55</v>
      </c>
    </row>
    <row r="1129" spans="1:5">
      <c r="A1129" s="49" t="s">
        <v>10029</v>
      </c>
      <c r="B1129" s="3">
        <v>6</v>
      </c>
      <c r="C1129" s="2">
        <v>1</v>
      </c>
      <c r="D1129" s="46">
        <v>35</v>
      </c>
      <c r="E1129" s="284">
        <v>18.600000000000001</v>
      </c>
    </row>
    <row r="1130" spans="1:5">
      <c r="A1130" s="49" t="s">
        <v>10032</v>
      </c>
      <c r="B1130" s="3">
        <v>6</v>
      </c>
      <c r="C1130" s="2">
        <v>1</v>
      </c>
      <c r="D1130" s="46">
        <v>40</v>
      </c>
      <c r="E1130" s="284">
        <v>18.3</v>
      </c>
    </row>
    <row r="1131" spans="1:5">
      <c r="A1131" s="49" t="s">
        <v>10035</v>
      </c>
      <c r="B1131" s="3">
        <v>6</v>
      </c>
      <c r="C1131" s="2">
        <v>1</v>
      </c>
      <c r="D1131" s="46">
        <v>35</v>
      </c>
      <c r="E1131" s="284">
        <v>18.600000000000001</v>
      </c>
    </row>
    <row r="1132" spans="1:5">
      <c r="A1132" s="49" t="s">
        <v>10038</v>
      </c>
      <c r="B1132" s="3">
        <v>6</v>
      </c>
      <c r="C1132" s="2">
        <v>1</v>
      </c>
      <c r="D1132" s="46">
        <v>35</v>
      </c>
      <c r="E1132" s="284">
        <v>18.600000000000001</v>
      </c>
    </row>
    <row r="1133" spans="1:5">
      <c r="A1133" s="49" t="s">
        <v>10041</v>
      </c>
      <c r="B1133" s="3">
        <v>6</v>
      </c>
      <c r="C1133" s="2">
        <v>1</v>
      </c>
      <c r="D1133" s="46">
        <v>35</v>
      </c>
      <c r="E1133" s="284">
        <v>18.600000000000001</v>
      </c>
    </row>
    <row r="1134" spans="1:5">
      <c r="A1134" s="49" t="s">
        <v>10141</v>
      </c>
      <c r="B1134" s="3">
        <v>6</v>
      </c>
      <c r="C1134" s="2">
        <v>0.7</v>
      </c>
      <c r="D1134" s="46">
        <v>40</v>
      </c>
      <c r="E1134" s="284">
        <v>19.55</v>
      </c>
    </row>
    <row r="1135" spans="1:5">
      <c r="A1135" s="49" t="s">
        <v>26531</v>
      </c>
      <c r="B1135" s="3">
        <v>6</v>
      </c>
      <c r="C1135" s="2">
        <v>0.7</v>
      </c>
      <c r="D1135" s="46">
        <v>43</v>
      </c>
      <c r="E1135" s="284">
        <v>13.950000000000001</v>
      </c>
    </row>
    <row r="1136" spans="1:5">
      <c r="A1136" s="49" t="s">
        <v>26301</v>
      </c>
      <c r="B1136" s="3">
        <v>6</v>
      </c>
      <c r="C1136" s="2">
        <v>0.7</v>
      </c>
      <c r="D1136" s="46">
        <v>40</v>
      </c>
      <c r="E1136" s="284">
        <v>26.8</v>
      </c>
    </row>
    <row r="1137" spans="1:5">
      <c r="A1137" s="49" t="s">
        <v>10332</v>
      </c>
      <c r="B1137" s="3">
        <v>6</v>
      </c>
      <c r="C1137" s="2">
        <v>1</v>
      </c>
      <c r="D1137" s="46">
        <v>15</v>
      </c>
      <c r="E1137" s="284">
        <v>10.600000000000001</v>
      </c>
    </row>
    <row r="1138" spans="1:5">
      <c r="A1138" s="49" t="s">
        <v>10393</v>
      </c>
      <c r="B1138" s="3">
        <v>10</v>
      </c>
      <c r="C1138" s="2">
        <v>0.5</v>
      </c>
      <c r="D1138" s="46">
        <v>38</v>
      </c>
      <c r="E1138" s="284">
        <v>23.150000000000002</v>
      </c>
    </row>
    <row r="1139" spans="1:5">
      <c r="A1139" s="49" t="s">
        <v>10399</v>
      </c>
      <c r="B1139" s="3">
        <v>6</v>
      </c>
      <c r="C1139" s="2">
        <v>0.7</v>
      </c>
      <c r="D1139" s="46">
        <v>40</v>
      </c>
      <c r="E1139" s="284">
        <v>9.8500000000000014</v>
      </c>
    </row>
    <row r="1140" spans="1:5">
      <c r="A1140" s="49" t="s">
        <v>10404</v>
      </c>
      <c r="B1140" s="3">
        <v>12</v>
      </c>
      <c r="C1140" s="2">
        <v>0.5</v>
      </c>
      <c r="D1140" s="46">
        <v>30</v>
      </c>
      <c r="E1140" s="284">
        <v>7.4</v>
      </c>
    </row>
    <row r="1141" spans="1:5">
      <c r="A1141" s="49" t="s">
        <v>10407</v>
      </c>
      <c r="B1141" s="3">
        <v>12</v>
      </c>
      <c r="C1141" s="2">
        <v>0.5</v>
      </c>
      <c r="D1141" s="46">
        <v>30</v>
      </c>
      <c r="E1141" s="284">
        <v>7.4</v>
      </c>
    </row>
    <row r="1142" spans="1:5">
      <c r="A1142" s="49" t="s">
        <v>10410</v>
      </c>
      <c r="B1142" s="3">
        <v>6</v>
      </c>
      <c r="C1142" s="2">
        <v>0.7</v>
      </c>
      <c r="D1142" s="46">
        <v>34</v>
      </c>
      <c r="E1142" s="284">
        <v>9.4</v>
      </c>
    </row>
    <row r="1143" spans="1:5">
      <c r="A1143" s="49" t="s">
        <v>10415</v>
      </c>
      <c r="B1143" s="3">
        <v>15</v>
      </c>
      <c r="C1143" s="2">
        <v>0.5</v>
      </c>
      <c r="D1143" s="46">
        <v>40</v>
      </c>
      <c r="E1143" s="284">
        <v>7</v>
      </c>
    </row>
    <row r="1144" spans="1:5">
      <c r="A1144" s="49" t="s">
        <v>10420</v>
      </c>
      <c r="B1144" s="3">
        <v>6</v>
      </c>
      <c r="C1144" s="2">
        <v>1</v>
      </c>
      <c r="D1144" s="46">
        <v>40</v>
      </c>
      <c r="E1144" s="284">
        <v>11.600000000000001</v>
      </c>
    </row>
    <row r="1145" spans="1:5">
      <c r="A1145" s="49" t="s">
        <v>10425</v>
      </c>
      <c r="B1145" s="3">
        <v>12</v>
      </c>
      <c r="C1145" s="2">
        <v>0.5</v>
      </c>
      <c r="D1145" s="46">
        <v>40</v>
      </c>
      <c r="E1145" s="284">
        <v>9.8000000000000007</v>
      </c>
    </row>
    <row r="1146" spans="1:5">
      <c r="A1146" s="49" t="s">
        <v>10523</v>
      </c>
      <c r="B1146" s="3">
        <v>12</v>
      </c>
      <c r="C1146" s="2">
        <v>1</v>
      </c>
      <c r="D1146" s="46">
        <v>40</v>
      </c>
      <c r="E1146" s="284">
        <v>9.6000000000000014</v>
      </c>
    </row>
    <row r="1147" spans="1:5" ht="17.149999999999999" customHeight="1">
      <c r="A1147" s="399" t="s">
        <v>10639</v>
      </c>
      <c r="B1147" s="400"/>
      <c r="C1147" s="400"/>
      <c r="D1147" s="400"/>
      <c r="E1147" s="283"/>
    </row>
    <row r="1148" spans="1:5">
      <c r="A1148" s="49" t="s">
        <v>26259</v>
      </c>
      <c r="B1148" s="3">
        <v>6</v>
      </c>
      <c r="C1148" s="2">
        <v>0.7</v>
      </c>
      <c r="D1148" s="46">
        <v>40</v>
      </c>
      <c r="E1148" s="284">
        <v>20.25</v>
      </c>
    </row>
    <row r="1149" spans="1:5">
      <c r="A1149" s="49" t="s">
        <v>26268</v>
      </c>
      <c r="B1149" s="3">
        <v>6</v>
      </c>
      <c r="C1149" s="2">
        <v>0.7</v>
      </c>
      <c r="D1149" s="46">
        <v>40</v>
      </c>
      <c r="E1149" s="284">
        <v>30.75</v>
      </c>
    </row>
    <row r="1150" spans="1:5">
      <c r="A1150" s="49" t="s">
        <v>26155</v>
      </c>
      <c r="B1150" s="3">
        <v>6</v>
      </c>
      <c r="C1150" s="2">
        <v>0.7</v>
      </c>
      <c r="D1150" s="46">
        <v>45.8</v>
      </c>
      <c r="E1150" s="284">
        <v>36.200000000000003</v>
      </c>
    </row>
    <row r="1151" spans="1:5">
      <c r="A1151" s="49" t="s">
        <v>26527</v>
      </c>
      <c r="B1151" s="3">
        <v>6</v>
      </c>
      <c r="C1151" s="2">
        <v>0.7</v>
      </c>
      <c r="D1151" s="46">
        <v>43</v>
      </c>
      <c r="E1151" s="284">
        <v>49.1</v>
      </c>
    </row>
    <row r="1152" spans="1:5">
      <c r="A1152" s="49" t="s">
        <v>9681</v>
      </c>
      <c r="B1152" s="3">
        <v>6</v>
      </c>
      <c r="C1152" s="2">
        <v>0.7</v>
      </c>
      <c r="D1152" s="46">
        <v>40</v>
      </c>
      <c r="E1152" s="284">
        <v>20.05</v>
      </c>
    </row>
    <row r="1153" spans="1:5">
      <c r="A1153" s="49" t="s">
        <v>45</v>
      </c>
      <c r="B1153" s="3">
        <v>6</v>
      </c>
      <c r="C1153" s="2">
        <v>1</v>
      </c>
      <c r="D1153" s="46">
        <v>40</v>
      </c>
      <c r="E1153" s="284">
        <v>20.55</v>
      </c>
    </row>
    <row r="1154" spans="1:5">
      <c r="A1154" s="49" t="s">
        <v>49</v>
      </c>
      <c r="B1154" s="3">
        <v>6</v>
      </c>
      <c r="C1154" s="2">
        <v>1</v>
      </c>
      <c r="D1154" s="46">
        <v>40</v>
      </c>
      <c r="E1154" s="284">
        <v>20.55</v>
      </c>
    </row>
    <row r="1155" spans="1:5">
      <c r="A1155" s="49" t="s">
        <v>51</v>
      </c>
      <c r="B1155" s="3">
        <v>6</v>
      </c>
      <c r="C1155" s="2">
        <v>0.7</v>
      </c>
      <c r="D1155" s="46">
        <v>35</v>
      </c>
      <c r="E1155" s="284">
        <v>21.150000000000002</v>
      </c>
    </row>
    <row r="1156" spans="1:5">
      <c r="A1156" s="49" t="s">
        <v>1293</v>
      </c>
      <c r="B1156" s="3">
        <v>6</v>
      </c>
      <c r="C1156" s="2">
        <v>0.7</v>
      </c>
      <c r="D1156" s="46">
        <v>40</v>
      </c>
      <c r="E1156" s="284">
        <v>23.05</v>
      </c>
    </row>
    <row r="1157" spans="1:5">
      <c r="A1157" s="49" t="s">
        <v>1299</v>
      </c>
      <c r="B1157" s="3">
        <v>6</v>
      </c>
      <c r="C1157" s="2">
        <v>0.7</v>
      </c>
      <c r="D1157" s="46">
        <v>35</v>
      </c>
      <c r="E1157" s="284">
        <v>7.95</v>
      </c>
    </row>
    <row r="1158" spans="1:5">
      <c r="A1158" s="49" t="s">
        <v>1319</v>
      </c>
      <c r="B1158" s="3">
        <v>6</v>
      </c>
      <c r="C1158" s="2">
        <v>1</v>
      </c>
      <c r="D1158" s="46">
        <v>35</v>
      </c>
      <c r="E1158" s="284">
        <v>11.350000000000001</v>
      </c>
    </row>
    <row r="1159" spans="1:5">
      <c r="A1159" s="49" t="s">
        <v>3052</v>
      </c>
      <c r="B1159" s="3">
        <v>6</v>
      </c>
      <c r="C1159" s="2">
        <v>0.7</v>
      </c>
      <c r="D1159" s="46">
        <v>17</v>
      </c>
      <c r="E1159" s="284">
        <v>13.100000000000001</v>
      </c>
    </row>
    <row r="1160" spans="1:5">
      <c r="A1160" s="49" t="s">
        <v>3064</v>
      </c>
      <c r="B1160" s="3">
        <v>6</v>
      </c>
      <c r="C1160" s="2">
        <v>0.7</v>
      </c>
      <c r="D1160" s="46">
        <v>17</v>
      </c>
      <c r="E1160" s="284">
        <v>13.100000000000001</v>
      </c>
    </row>
    <row r="1161" spans="1:5">
      <c r="A1161" s="49" t="s">
        <v>3172</v>
      </c>
      <c r="B1161" s="3">
        <v>6</v>
      </c>
      <c r="C1161" s="2">
        <v>0.7</v>
      </c>
      <c r="D1161" s="46">
        <v>40</v>
      </c>
      <c r="E1161" s="284">
        <v>16.2</v>
      </c>
    </row>
    <row r="1162" spans="1:5">
      <c r="A1162" s="49" t="s">
        <v>3395</v>
      </c>
      <c r="B1162" s="3">
        <v>6</v>
      </c>
      <c r="C1162" s="2">
        <v>0.7</v>
      </c>
      <c r="D1162" s="46">
        <v>40</v>
      </c>
      <c r="E1162" s="284">
        <v>18.7</v>
      </c>
    </row>
    <row r="1163" spans="1:5">
      <c r="A1163" s="49" t="s">
        <v>3491</v>
      </c>
      <c r="B1163" s="3">
        <v>6</v>
      </c>
      <c r="C1163" s="2">
        <v>0.7</v>
      </c>
      <c r="D1163" s="46">
        <v>17</v>
      </c>
      <c r="E1163" s="284">
        <v>17.95</v>
      </c>
    </row>
    <row r="1164" spans="1:5">
      <c r="A1164" s="49" t="s">
        <v>3892</v>
      </c>
      <c r="B1164" s="3">
        <v>6</v>
      </c>
      <c r="C1164" s="2">
        <v>0.7</v>
      </c>
      <c r="D1164" s="46">
        <v>33</v>
      </c>
      <c r="E1164" s="284">
        <v>11.450000000000001</v>
      </c>
    </row>
    <row r="1165" spans="1:5">
      <c r="A1165" s="49" t="s">
        <v>5177</v>
      </c>
      <c r="B1165" s="3">
        <v>6</v>
      </c>
      <c r="C1165" s="2">
        <v>1</v>
      </c>
      <c r="D1165" s="46">
        <v>35</v>
      </c>
      <c r="E1165" s="284">
        <v>18</v>
      </c>
    </row>
    <row r="1166" spans="1:5">
      <c r="A1166" s="49" t="s">
        <v>5255</v>
      </c>
      <c r="B1166" s="3">
        <v>6</v>
      </c>
      <c r="C1166" s="2">
        <v>1</v>
      </c>
      <c r="D1166" s="46">
        <v>35</v>
      </c>
      <c r="E1166" s="284">
        <v>22.35</v>
      </c>
    </row>
    <row r="1167" spans="1:5">
      <c r="A1167" s="49" t="s">
        <v>5280</v>
      </c>
      <c r="B1167" s="3">
        <v>12</v>
      </c>
      <c r="C1167" s="2">
        <v>1</v>
      </c>
      <c r="D1167" s="46">
        <v>35</v>
      </c>
      <c r="E1167" s="284">
        <v>22.05</v>
      </c>
    </row>
    <row r="1168" spans="1:5">
      <c r="A1168" s="49" t="s">
        <v>5431</v>
      </c>
      <c r="B1168" s="3">
        <v>6</v>
      </c>
      <c r="C1168" s="2">
        <v>0.7</v>
      </c>
      <c r="D1168" s="46">
        <v>30</v>
      </c>
      <c r="E1168" s="284">
        <v>19.400000000000002</v>
      </c>
    </row>
    <row r="1169" spans="1:5">
      <c r="A1169" s="49" t="s">
        <v>5486</v>
      </c>
      <c r="B1169" s="3">
        <v>6</v>
      </c>
      <c r="C1169" s="2">
        <v>0.7</v>
      </c>
      <c r="D1169" s="46">
        <v>32.5</v>
      </c>
      <c r="E1169" s="284">
        <v>12.55</v>
      </c>
    </row>
    <row r="1170" spans="1:5">
      <c r="A1170" s="49" t="s">
        <v>9006</v>
      </c>
      <c r="B1170" s="3">
        <v>6</v>
      </c>
      <c r="C1170" s="2">
        <v>1</v>
      </c>
      <c r="D1170" s="46">
        <v>35</v>
      </c>
      <c r="E1170" s="284">
        <v>12.75</v>
      </c>
    </row>
    <row r="1171" spans="1:5">
      <c r="A1171" s="49" t="s">
        <v>9688</v>
      </c>
      <c r="B1171" s="3">
        <v>6</v>
      </c>
      <c r="C1171" s="2">
        <v>0.7</v>
      </c>
      <c r="D1171" s="46">
        <v>35</v>
      </c>
      <c r="E1171" s="284">
        <v>14.950000000000001</v>
      </c>
    </row>
    <row r="1172" spans="1:5">
      <c r="A1172" s="49" t="s">
        <v>9734</v>
      </c>
      <c r="B1172" s="3">
        <v>6</v>
      </c>
      <c r="C1172" s="2">
        <v>0.5</v>
      </c>
      <c r="D1172" s="46">
        <v>35</v>
      </c>
      <c r="E1172" s="284">
        <v>10.850000000000001</v>
      </c>
    </row>
    <row r="1173" spans="1:5">
      <c r="A1173" s="49" t="s">
        <v>9781</v>
      </c>
      <c r="B1173" s="3">
        <v>6</v>
      </c>
      <c r="C1173" s="2">
        <v>1</v>
      </c>
      <c r="D1173" s="46">
        <v>33</v>
      </c>
      <c r="E1173" s="284">
        <v>14.25</v>
      </c>
    </row>
    <row r="1174" spans="1:5">
      <c r="A1174" s="49" t="s">
        <v>10226</v>
      </c>
      <c r="B1174" s="3">
        <v>6</v>
      </c>
      <c r="C1174" s="2">
        <v>0.7</v>
      </c>
      <c r="D1174" s="46">
        <v>35.5</v>
      </c>
      <c r="E1174" s="284">
        <v>16.95</v>
      </c>
    </row>
    <row r="1175" spans="1:5">
      <c r="A1175" s="49" t="s">
        <v>26260</v>
      </c>
      <c r="B1175" s="3">
        <v>6</v>
      </c>
      <c r="C1175" s="2">
        <v>0.7</v>
      </c>
      <c r="D1175" s="46">
        <v>40</v>
      </c>
      <c r="E1175" s="284">
        <v>23.05</v>
      </c>
    </row>
    <row r="1176" spans="1:5">
      <c r="A1176" s="49" t="s">
        <v>2587</v>
      </c>
      <c r="B1176" s="3">
        <v>6</v>
      </c>
      <c r="C1176" s="2">
        <v>0.7</v>
      </c>
      <c r="D1176" s="46">
        <v>43</v>
      </c>
      <c r="E1176" s="284">
        <v>54.1</v>
      </c>
    </row>
    <row r="1177" spans="1:5">
      <c r="A1177" s="49" t="s">
        <v>4778</v>
      </c>
      <c r="B1177" s="3">
        <v>6</v>
      </c>
      <c r="C1177" s="2">
        <v>0.7</v>
      </c>
      <c r="D1177" s="46">
        <v>40</v>
      </c>
      <c r="E1177" s="284">
        <v>20.25</v>
      </c>
    </row>
    <row r="1178" spans="1:5">
      <c r="A1178" s="49" t="s">
        <v>5837</v>
      </c>
      <c r="B1178" s="3">
        <v>6</v>
      </c>
      <c r="C1178" s="2">
        <v>0.7</v>
      </c>
      <c r="D1178" s="46">
        <v>56</v>
      </c>
      <c r="E1178" s="284">
        <v>32.050000000000004</v>
      </c>
    </row>
    <row r="1179" spans="1:5">
      <c r="A1179" s="49" t="s">
        <v>26441</v>
      </c>
      <c r="B1179" s="3">
        <v>6</v>
      </c>
      <c r="C1179" s="2">
        <v>0.7</v>
      </c>
      <c r="D1179" s="46">
        <v>56</v>
      </c>
      <c r="E1179" s="284">
        <v>28.450000000000003</v>
      </c>
    </row>
    <row r="1180" spans="1:5">
      <c r="A1180" s="49" t="s">
        <v>26519</v>
      </c>
      <c r="B1180" s="3">
        <v>6</v>
      </c>
      <c r="C1180" s="2">
        <v>0.7</v>
      </c>
      <c r="D1180" s="46">
        <v>43</v>
      </c>
      <c r="E1180" s="284">
        <v>29.900000000000002</v>
      </c>
    </row>
    <row r="1181" spans="1:5">
      <c r="A1181" s="49" t="s">
        <v>26520</v>
      </c>
      <c r="B1181" s="3">
        <v>6</v>
      </c>
      <c r="C1181" s="2">
        <v>0.7</v>
      </c>
      <c r="D1181" s="46">
        <v>43</v>
      </c>
      <c r="E1181" s="284">
        <v>29.900000000000002</v>
      </c>
    </row>
    <row r="1182" spans="1:5">
      <c r="A1182" s="49" t="s">
        <v>5963</v>
      </c>
      <c r="B1182" s="3">
        <v>6</v>
      </c>
      <c r="C1182" s="2">
        <v>0.7</v>
      </c>
      <c r="D1182" s="46">
        <v>43</v>
      </c>
      <c r="E1182" s="284">
        <v>49.1</v>
      </c>
    </row>
    <row r="1183" spans="1:5">
      <c r="A1183" s="49" t="s">
        <v>26470</v>
      </c>
      <c r="B1183" s="3">
        <v>6</v>
      </c>
      <c r="C1183" s="2">
        <v>0.7</v>
      </c>
      <c r="D1183" s="46">
        <v>50</v>
      </c>
      <c r="E1183" s="284">
        <v>55.75</v>
      </c>
    </row>
    <row r="1184" spans="1:5">
      <c r="A1184" s="49" t="s">
        <v>9372</v>
      </c>
      <c r="B1184" s="3">
        <v>6</v>
      </c>
      <c r="C1184" s="2">
        <v>0.7</v>
      </c>
      <c r="D1184" s="46">
        <v>50</v>
      </c>
      <c r="E1184" s="284">
        <v>68.95</v>
      </c>
    </row>
    <row r="1185" spans="1:5">
      <c r="A1185" s="49" t="s">
        <v>9685</v>
      </c>
      <c r="B1185" s="3">
        <v>6</v>
      </c>
      <c r="C1185" s="2">
        <v>0.7</v>
      </c>
      <c r="D1185" s="46">
        <v>40</v>
      </c>
      <c r="E1185" s="284">
        <v>22.75</v>
      </c>
    </row>
    <row r="1186" spans="1:5">
      <c r="A1186" s="49" t="s">
        <v>9758</v>
      </c>
      <c r="B1186" s="3">
        <v>6</v>
      </c>
      <c r="C1186" s="2">
        <v>0.7</v>
      </c>
      <c r="D1186" s="46">
        <v>40</v>
      </c>
      <c r="E1186" s="284">
        <v>19.5</v>
      </c>
    </row>
    <row r="1187" spans="1:5">
      <c r="A1187" s="49" t="s">
        <v>86</v>
      </c>
      <c r="B1187" s="3">
        <v>6</v>
      </c>
      <c r="C1187" s="2">
        <v>1</v>
      </c>
      <c r="D1187" s="46">
        <v>40</v>
      </c>
      <c r="E1187" s="284">
        <v>39.300000000000004</v>
      </c>
    </row>
    <row r="1188" spans="1:5">
      <c r="A1188" s="49" t="s">
        <v>96</v>
      </c>
      <c r="B1188" s="3">
        <v>6</v>
      </c>
      <c r="C1188" s="2">
        <v>0.7</v>
      </c>
      <c r="D1188" s="46">
        <v>40</v>
      </c>
      <c r="E1188" s="284">
        <v>54.95</v>
      </c>
    </row>
    <row r="1189" spans="1:5">
      <c r="A1189" s="49" t="s">
        <v>99</v>
      </c>
      <c r="B1189" s="3">
        <v>4</v>
      </c>
      <c r="C1189" s="2">
        <v>0.7</v>
      </c>
      <c r="D1189" s="46">
        <v>40</v>
      </c>
      <c r="E1189" s="284">
        <v>134.70000000000002</v>
      </c>
    </row>
    <row r="1190" spans="1:5">
      <c r="A1190" s="49" t="s">
        <v>111</v>
      </c>
      <c r="B1190" s="3">
        <v>3</v>
      </c>
      <c r="C1190" s="2">
        <v>0.7</v>
      </c>
      <c r="D1190" s="46">
        <v>40</v>
      </c>
      <c r="E1190" s="284">
        <v>47.25</v>
      </c>
    </row>
    <row r="1191" spans="1:5">
      <c r="A1191" s="49" t="s">
        <v>114</v>
      </c>
      <c r="B1191" s="3">
        <v>6</v>
      </c>
      <c r="C1191" s="2">
        <v>0.7</v>
      </c>
      <c r="D1191" s="46">
        <v>40</v>
      </c>
      <c r="E1191" s="284">
        <v>46.150000000000006</v>
      </c>
    </row>
    <row r="1192" spans="1:5">
      <c r="A1192" s="49" t="s">
        <v>123</v>
      </c>
      <c r="B1192" s="3">
        <v>6</v>
      </c>
      <c r="C1192" s="2">
        <v>0.7</v>
      </c>
      <c r="D1192" s="46">
        <v>43</v>
      </c>
      <c r="E1192" s="284">
        <v>101.4</v>
      </c>
    </row>
    <row r="1193" spans="1:5">
      <c r="A1193" s="49" t="s">
        <v>26396</v>
      </c>
      <c r="B1193" s="3">
        <v>6</v>
      </c>
      <c r="C1193" s="2">
        <v>0.7</v>
      </c>
      <c r="D1193" s="46">
        <v>61.3</v>
      </c>
      <c r="E1193" s="284">
        <v>66.55</v>
      </c>
    </row>
    <row r="1194" spans="1:5">
      <c r="A1194" s="49" t="s">
        <v>127</v>
      </c>
      <c r="B1194" s="3">
        <v>6</v>
      </c>
      <c r="C1194" s="2">
        <v>0.7</v>
      </c>
      <c r="D1194" s="46">
        <v>60.8</v>
      </c>
      <c r="E1194" s="284">
        <v>56.650000000000006</v>
      </c>
    </row>
    <row r="1195" spans="1:5">
      <c r="A1195" s="49" t="s">
        <v>132</v>
      </c>
      <c r="B1195" s="3">
        <v>6</v>
      </c>
      <c r="C1195" s="2">
        <v>0.7</v>
      </c>
      <c r="D1195" s="46">
        <v>58.9</v>
      </c>
      <c r="E1195" s="284">
        <v>54.300000000000004</v>
      </c>
    </row>
    <row r="1196" spans="1:5">
      <c r="A1196" s="49" t="s">
        <v>134</v>
      </c>
      <c r="B1196" s="3">
        <v>6</v>
      </c>
      <c r="C1196" s="2">
        <v>0.7</v>
      </c>
      <c r="D1196" s="46">
        <v>48</v>
      </c>
      <c r="E1196" s="284">
        <v>41.300000000000004</v>
      </c>
    </row>
    <row r="1197" spans="1:5">
      <c r="A1197" s="49" t="s">
        <v>137</v>
      </c>
      <c r="B1197" s="3">
        <v>3</v>
      </c>
      <c r="C1197" s="2">
        <v>0.7</v>
      </c>
      <c r="D1197" s="46">
        <v>40</v>
      </c>
      <c r="E1197" s="284">
        <v>37.9</v>
      </c>
    </row>
    <row r="1198" spans="1:5">
      <c r="A1198" s="49" t="s">
        <v>257</v>
      </c>
      <c r="B1198" s="3">
        <v>6</v>
      </c>
      <c r="C1198" s="2">
        <v>0.7</v>
      </c>
      <c r="D1198" s="46">
        <v>40</v>
      </c>
      <c r="E1198" s="284">
        <v>18.100000000000001</v>
      </c>
    </row>
    <row r="1199" spans="1:5">
      <c r="A1199" s="49" t="s">
        <v>260</v>
      </c>
      <c r="B1199" s="3">
        <v>6</v>
      </c>
      <c r="C1199" s="2">
        <v>0.7</v>
      </c>
      <c r="D1199" s="46">
        <v>40</v>
      </c>
      <c r="E1199" s="284">
        <v>20.25</v>
      </c>
    </row>
    <row r="1200" spans="1:5">
      <c r="A1200" s="49" t="s">
        <v>263</v>
      </c>
      <c r="B1200" s="3">
        <v>6</v>
      </c>
      <c r="C1200" s="2">
        <v>0.7</v>
      </c>
      <c r="D1200" s="46">
        <v>40</v>
      </c>
      <c r="E1200" s="284">
        <v>18.100000000000001</v>
      </c>
    </row>
    <row r="1201" spans="1:5">
      <c r="A1201" s="49" t="s">
        <v>289</v>
      </c>
      <c r="B1201" s="3">
        <v>6</v>
      </c>
      <c r="C1201" s="2">
        <v>0.7</v>
      </c>
      <c r="D1201" s="46">
        <v>48.9</v>
      </c>
      <c r="E1201" s="284">
        <v>49.550000000000004</v>
      </c>
    </row>
    <row r="1202" spans="1:5">
      <c r="A1202" s="49" t="s">
        <v>295</v>
      </c>
      <c r="B1202" s="3">
        <v>6</v>
      </c>
      <c r="C1202" s="2">
        <v>0.5</v>
      </c>
      <c r="D1202" s="46">
        <v>50</v>
      </c>
      <c r="E1202" s="284">
        <v>86.550000000000011</v>
      </c>
    </row>
    <row r="1203" spans="1:5">
      <c r="A1203" s="49" t="s">
        <v>298</v>
      </c>
      <c r="B1203" s="3">
        <v>6</v>
      </c>
      <c r="C1203" s="2">
        <v>0.5</v>
      </c>
      <c r="D1203" s="46">
        <v>50</v>
      </c>
      <c r="E1203" s="284">
        <v>76.100000000000009</v>
      </c>
    </row>
    <row r="1204" spans="1:5">
      <c r="A1204" s="49" t="s">
        <v>303</v>
      </c>
      <c r="B1204" s="3">
        <v>6</v>
      </c>
      <c r="C1204" s="2">
        <v>0.5</v>
      </c>
      <c r="D1204" s="46">
        <v>46</v>
      </c>
      <c r="E1204" s="284">
        <v>48.900000000000006</v>
      </c>
    </row>
    <row r="1205" spans="1:5">
      <c r="A1205" s="49" t="s">
        <v>26400</v>
      </c>
      <c r="B1205" s="3">
        <v>6</v>
      </c>
      <c r="C1205" s="2">
        <v>0.7</v>
      </c>
      <c r="D1205" s="46">
        <v>61.8</v>
      </c>
      <c r="E1205" s="284">
        <v>44.6</v>
      </c>
    </row>
    <row r="1206" spans="1:5">
      <c r="A1206" s="49" t="s">
        <v>26485</v>
      </c>
      <c r="B1206" s="3">
        <v>6</v>
      </c>
      <c r="C1206" s="2">
        <v>0.7</v>
      </c>
      <c r="D1206" s="46">
        <v>46</v>
      </c>
      <c r="E1206" s="284">
        <v>36.15</v>
      </c>
    </row>
    <row r="1207" spans="1:5">
      <c r="A1207" s="49" t="s">
        <v>430</v>
      </c>
      <c r="B1207" s="3">
        <v>6</v>
      </c>
      <c r="C1207" s="2">
        <v>0.7</v>
      </c>
      <c r="D1207" s="46">
        <v>40</v>
      </c>
      <c r="E1207" s="284">
        <v>23.35</v>
      </c>
    </row>
    <row r="1208" spans="1:5">
      <c r="A1208" s="49" t="s">
        <v>26486</v>
      </c>
      <c r="B1208" s="3">
        <v>6</v>
      </c>
      <c r="C1208" s="2">
        <v>0.7</v>
      </c>
      <c r="D1208" s="46">
        <v>46</v>
      </c>
      <c r="E1208" s="284">
        <v>68.650000000000006</v>
      </c>
    </row>
    <row r="1209" spans="1:5">
      <c r="A1209" s="49" t="s">
        <v>26487</v>
      </c>
      <c r="B1209" s="3">
        <v>6</v>
      </c>
      <c r="C1209" s="2">
        <v>0.7</v>
      </c>
      <c r="D1209" s="46">
        <v>46</v>
      </c>
      <c r="E1209" s="284">
        <v>131.9</v>
      </c>
    </row>
    <row r="1210" spans="1:5">
      <c r="A1210" s="49" t="s">
        <v>552</v>
      </c>
      <c r="B1210" s="3">
        <v>6</v>
      </c>
      <c r="C1210" s="2">
        <v>0.7</v>
      </c>
      <c r="D1210" s="46">
        <v>46</v>
      </c>
      <c r="E1210" s="284">
        <v>42.5</v>
      </c>
    </row>
    <row r="1211" spans="1:5">
      <c r="A1211" s="49" t="s">
        <v>555</v>
      </c>
      <c r="B1211" s="3">
        <v>6</v>
      </c>
      <c r="C1211" s="2">
        <v>0.7</v>
      </c>
      <c r="D1211" s="46">
        <v>46.2</v>
      </c>
      <c r="E1211" s="284">
        <v>241.9</v>
      </c>
    </row>
    <row r="1212" spans="1:5">
      <c r="A1212" s="49" t="s">
        <v>558</v>
      </c>
      <c r="B1212" s="3">
        <v>6</v>
      </c>
      <c r="C1212" s="2">
        <v>0.7</v>
      </c>
      <c r="D1212" s="46">
        <v>51</v>
      </c>
      <c r="E1212" s="284">
        <v>1710.8000000000002</v>
      </c>
    </row>
    <row r="1213" spans="1:5">
      <c r="A1213" s="49" t="s">
        <v>561</v>
      </c>
      <c r="B1213" s="3">
        <v>1</v>
      </c>
      <c r="C1213" s="2">
        <v>0.7</v>
      </c>
      <c r="D1213" s="46">
        <v>46</v>
      </c>
      <c r="E1213" s="284">
        <v>967.90000000000009</v>
      </c>
    </row>
    <row r="1214" spans="1:5">
      <c r="A1214" s="49" t="s">
        <v>564</v>
      </c>
      <c r="B1214" s="3">
        <v>6</v>
      </c>
      <c r="C1214" s="2">
        <v>0.7</v>
      </c>
      <c r="D1214" s="46">
        <v>47.4</v>
      </c>
      <c r="E1214" s="284">
        <v>36.300000000000004</v>
      </c>
    </row>
    <row r="1215" spans="1:5">
      <c r="A1215" s="49" t="s">
        <v>566</v>
      </c>
      <c r="B1215" s="3">
        <v>6</v>
      </c>
      <c r="C1215" s="2">
        <v>1</v>
      </c>
      <c r="D1215" s="46">
        <v>46.6</v>
      </c>
      <c r="E1215" s="284">
        <v>56.550000000000004</v>
      </c>
    </row>
    <row r="1216" spans="1:5">
      <c r="A1216" s="49" t="s">
        <v>568</v>
      </c>
      <c r="B1216" s="3">
        <v>6</v>
      </c>
      <c r="C1216" s="2">
        <v>0.7</v>
      </c>
      <c r="D1216" s="46">
        <v>46</v>
      </c>
      <c r="E1216" s="284">
        <v>197.9</v>
      </c>
    </row>
    <row r="1217" spans="1:5">
      <c r="A1217" s="49" t="s">
        <v>571</v>
      </c>
      <c r="B1217" s="3">
        <v>6</v>
      </c>
      <c r="C1217" s="2">
        <v>0.7</v>
      </c>
      <c r="D1217" s="46">
        <v>57.1</v>
      </c>
      <c r="E1217" s="284">
        <v>73.95</v>
      </c>
    </row>
    <row r="1218" spans="1:5">
      <c r="A1218" s="49" t="s">
        <v>26488</v>
      </c>
      <c r="B1218" s="3">
        <v>6</v>
      </c>
      <c r="C1218" s="2">
        <v>0.7</v>
      </c>
      <c r="D1218" s="46">
        <v>46</v>
      </c>
      <c r="E1218" s="284">
        <v>128.6</v>
      </c>
    </row>
    <row r="1219" spans="1:5">
      <c r="A1219" s="49" t="s">
        <v>580</v>
      </c>
      <c r="B1219" s="3">
        <v>6</v>
      </c>
      <c r="C1219" s="2">
        <v>0.7</v>
      </c>
      <c r="D1219" s="46">
        <v>54.2</v>
      </c>
      <c r="E1219" s="284">
        <v>66</v>
      </c>
    </row>
    <row r="1220" spans="1:5">
      <c r="A1220" s="49" t="s">
        <v>583</v>
      </c>
      <c r="B1220" s="3">
        <v>6</v>
      </c>
      <c r="C1220" s="2">
        <v>0.7</v>
      </c>
      <c r="D1220" s="46">
        <v>46</v>
      </c>
      <c r="E1220" s="284">
        <v>36.15</v>
      </c>
    </row>
    <row r="1221" spans="1:5">
      <c r="A1221" s="49" t="s">
        <v>586</v>
      </c>
      <c r="B1221" s="3">
        <v>6</v>
      </c>
      <c r="C1221" s="2">
        <v>0.7</v>
      </c>
      <c r="D1221" s="46">
        <v>40</v>
      </c>
      <c r="E1221" s="284">
        <v>19.150000000000002</v>
      </c>
    </row>
    <row r="1222" spans="1:5">
      <c r="A1222" s="49" t="s">
        <v>589</v>
      </c>
      <c r="B1222" s="3">
        <v>6</v>
      </c>
      <c r="C1222" s="2">
        <v>1</v>
      </c>
      <c r="D1222" s="46">
        <v>40</v>
      </c>
      <c r="E1222" s="284">
        <v>31.05</v>
      </c>
    </row>
    <row r="1223" spans="1:5">
      <c r="A1223" s="49" t="s">
        <v>600</v>
      </c>
      <c r="B1223" s="3">
        <v>6</v>
      </c>
      <c r="C1223" s="2">
        <v>0.7</v>
      </c>
      <c r="D1223" s="46">
        <v>46</v>
      </c>
      <c r="E1223" s="284">
        <v>25.75</v>
      </c>
    </row>
    <row r="1224" spans="1:5">
      <c r="A1224" s="49" t="s">
        <v>615</v>
      </c>
      <c r="B1224" s="3">
        <v>6</v>
      </c>
      <c r="C1224" s="2">
        <v>0.7</v>
      </c>
      <c r="D1224" s="46">
        <v>43</v>
      </c>
      <c r="E1224" s="284">
        <v>25.5</v>
      </c>
    </row>
    <row r="1225" spans="1:5">
      <c r="A1225" s="49" t="s">
        <v>624</v>
      </c>
      <c r="B1225" s="3">
        <v>6</v>
      </c>
      <c r="C1225" s="2">
        <v>0.7</v>
      </c>
      <c r="D1225" s="46">
        <v>46</v>
      </c>
      <c r="E1225" s="284">
        <v>33.15</v>
      </c>
    </row>
    <row r="1226" spans="1:5">
      <c r="A1226" s="49" t="s">
        <v>627</v>
      </c>
      <c r="B1226" s="3">
        <v>6</v>
      </c>
      <c r="C1226" s="2">
        <v>0.7</v>
      </c>
      <c r="D1226" s="46">
        <v>56.2</v>
      </c>
      <c r="E1226" s="284">
        <v>39.200000000000003</v>
      </c>
    </row>
    <row r="1227" spans="1:5">
      <c r="A1227" s="49" t="s">
        <v>630</v>
      </c>
      <c r="B1227" s="3">
        <v>6</v>
      </c>
      <c r="C1227" s="2">
        <v>0.7</v>
      </c>
      <c r="D1227" s="46">
        <v>43</v>
      </c>
      <c r="E1227" s="284">
        <v>21.1</v>
      </c>
    </row>
    <row r="1228" spans="1:5">
      <c r="A1228" s="49" t="s">
        <v>704</v>
      </c>
      <c r="B1228" s="3">
        <v>12</v>
      </c>
      <c r="C1228" s="2">
        <v>1</v>
      </c>
      <c r="D1228" s="46">
        <v>40</v>
      </c>
      <c r="E1228" s="284">
        <v>24.450000000000003</v>
      </c>
    </row>
    <row r="1229" spans="1:5">
      <c r="A1229" s="49" t="s">
        <v>707</v>
      </c>
      <c r="B1229" s="3">
        <v>12</v>
      </c>
      <c r="C1229" s="2">
        <v>1</v>
      </c>
      <c r="D1229" s="46">
        <v>43</v>
      </c>
      <c r="E1229" s="284">
        <v>36.9</v>
      </c>
    </row>
    <row r="1230" spans="1:5">
      <c r="A1230" s="49" t="s">
        <v>710</v>
      </c>
      <c r="B1230" s="3">
        <v>6</v>
      </c>
      <c r="C1230" s="2">
        <v>0.7</v>
      </c>
      <c r="D1230" s="46">
        <v>43</v>
      </c>
      <c r="E1230" s="284">
        <v>34.75</v>
      </c>
    </row>
    <row r="1231" spans="1:5">
      <c r="A1231" s="49" t="s">
        <v>713</v>
      </c>
      <c r="B1231" s="3">
        <v>6</v>
      </c>
      <c r="C1231" s="2">
        <v>0.7</v>
      </c>
      <c r="D1231" s="46">
        <v>43</v>
      </c>
      <c r="E1231" s="284">
        <v>46.400000000000006</v>
      </c>
    </row>
    <row r="1232" spans="1:5">
      <c r="A1232" s="49" t="s">
        <v>901</v>
      </c>
      <c r="B1232" s="3">
        <v>6</v>
      </c>
      <c r="C1232" s="2">
        <v>0.7</v>
      </c>
      <c r="D1232" s="46">
        <v>46</v>
      </c>
      <c r="E1232" s="284">
        <v>35.1</v>
      </c>
    </row>
    <row r="1233" spans="1:5">
      <c r="A1233" s="49" t="s">
        <v>916</v>
      </c>
      <c r="B1233" s="3">
        <v>6</v>
      </c>
      <c r="C1233" s="2">
        <v>0.7</v>
      </c>
      <c r="D1233" s="46">
        <v>53</v>
      </c>
      <c r="E1233" s="284">
        <v>49.400000000000006</v>
      </c>
    </row>
    <row r="1234" spans="1:5">
      <c r="A1234" s="49" t="s">
        <v>941</v>
      </c>
      <c r="B1234" s="3">
        <v>6</v>
      </c>
      <c r="C1234" s="2">
        <v>0.7</v>
      </c>
      <c r="D1234" s="46">
        <v>46</v>
      </c>
      <c r="E1234" s="284">
        <v>35.1</v>
      </c>
    </row>
    <row r="1235" spans="1:5">
      <c r="A1235" s="49" t="s">
        <v>950</v>
      </c>
      <c r="B1235" s="3">
        <v>6</v>
      </c>
      <c r="C1235" s="2">
        <v>0.7</v>
      </c>
      <c r="D1235" s="46">
        <v>43</v>
      </c>
      <c r="E1235" s="284">
        <v>54.1</v>
      </c>
    </row>
    <row r="1236" spans="1:5">
      <c r="A1236" s="49" t="s">
        <v>953</v>
      </c>
      <c r="B1236" s="3">
        <v>6</v>
      </c>
      <c r="C1236" s="2">
        <v>0.7</v>
      </c>
      <c r="D1236" s="46">
        <v>40</v>
      </c>
      <c r="E1236" s="284">
        <v>50</v>
      </c>
    </row>
    <row r="1237" spans="1:5">
      <c r="A1237" s="49" t="s">
        <v>962</v>
      </c>
      <c r="B1237" s="3">
        <v>6</v>
      </c>
      <c r="C1237" s="2">
        <v>0.7</v>
      </c>
      <c r="D1237" s="46">
        <v>48.3</v>
      </c>
      <c r="E1237" s="284">
        <v>73.25</v>
      </c>
    </row>
    <row r="1238" spans="1:5">
      <c r="A1238" s="49" t="s">
        <v>965</v>
      </c>
      <c r="B1238" s="3">
        <v>6</v>
      </c>
      <c r="C1238" s="2">
        <v>0.7</v>
      </c>
      <c r="D1238" s="46">
        <v>47.6</v>
      </c>
      <c r="E1238" s="284">
        <v>203.55</v>
      </c>
    </row>
    <row r="1239" spans="1:5">
      <c r="A1239" s="49" t="s">
        <v>26489</v>
      </c>
      <c r="B1239" s="3">
        <v>6</v>
      </c>
      <c r="C1239" s="2">
        <v>0.7</v>
      </c>
      <c r="D1239" s="46">
        <v>46</v>
      </c>
      <c r="E1239" s="284">
        <v>38.950000000000003</v>
      </c>
    </row>
    <row r="1240" spans="1:5">
      <c r="A1240" s="49" t="s">
        <v>1036</v>
      </c>
      <c r="B1240" s="3">
        <v>6</v>
      </c>
      <c r="C1240" s="2">
        <v>0.7</v>
      </c>
      <c r="D1240" s="46">
        <v>46</v>
      </c>
      <c r="E1240" s="284">
        <v>44.45</v>
      </c>
    </row>
    <row r="1241" spans="1:5">
      <c r="A1241" s="49" t="s">
        <v>1107</v>
      </c>
      <c r="B1241" s="3">
        <v>6</v>
      </c>
      <c r="C1241" s="2">
        <v>1</v>
      </c>
      <c r="D1241" s="46">
        <v>43</v>
      </c>
      <c r="E1241" s="284">
        <v>40.75</v>
      </c>
    </row>
    <row r="1242" spans="1:5">
      <c r="A1242" s="49" t="s">
        <v>1110</v>
      </c>
      <c r="B1242" s="3">
        <v>6</v>
      </c>
      <c r="C1242" s="2">
        <v>0.7</v>
      </c>
      <c r="D1242" s="46">
        <v>43</v>
      </c>
      <c r="E1242" s="284">
        <v>26</v>
      </c>
    </row>
    <row r="1243" spans="1:5">
      <c r="A1243" s="49" t="s">
        <v>1113</v>
      </c>
      <c r="B1243" s="3">
        <v>6</v>
      </c>
      <c r="C1243" s="2">
        <v>0.7</v>
      </c>
      <c r="D1243" s="46">
        <v>46</v>
      </c>
      <c r="E1243" s="284">
        <v>30.900000000000002</v>
      </c>
    </row>
    <row r="1244" spans="1:5">
      <c r="A1244" s="49" t="s">
        <v>26534</v>
      </c>
      <c r="B1244" s="3">
        <v>6</v>
      </c>
      <c r="C1244" s="2">
        <v>0.7</v>
      </c>
      <c r="D1244" s="46">
        <v>43</v>
      </c>
      <c r="E1244" s="284">
        <v>32.950000000000003</v>
      </c>
    </row>
    <row r="1245" spans="1:5">
      <c r="A1245" s="49" t="s">
        <v>1116</v>
      </c>
      <c r="B1245" s="3">
        <v>6</v>
      </c>
      <c r="C1245" s="2">
        <v>0.7</v>
      </c>
      <c r="D1245" s="46">
        <v>46</v>
      </c>
      <c r="E1245" s="284">
        <v>33.450000000000003</v>
      </c>
    </row>
    <row r="1246" spans="1:5">
      <c r="A1246" s="49" t="s">
        <v>26336</v>
      </c>
      <c r="B1246" s="3">
        <v>4</v>
      </c>
      <c r="C1246" s="2">
        <v>0.7</v>
      </c>
      <c r="D1246" s="46">
        <v>46</v>
      </c>
      <c r="E1246" s="284">
        <v>538.9</v>
      </c>
    </row>
    <row r="1247" spans="1:5">
      <c r="A1247" s="49" t="s">
        <v>1125</v>
      </c>
      <c r="B1247" s="3">
        <v>2</v>
      </c>
      <c r="C1247" s="2">
        <v>0.7</v>
      </c>
      <c r="D1247" s="46">
        <v>46</v>
      </c>
      <c r="E1247" s="284">
        <v>516.9</v>
      </c>
    </row>
    <row r="1248" spans="1:5">
      <c r="A1248" s="49" t="s">
        <v>1128</v>
      </c>
      <c r="B1248" s="3">
        <v>6</v>
      </c>
      <c r="C1248" s="2">
        <v>1</v>
      </c>
      <c r="D1248" s="46">
        <v>46</v>
      </c>
      <c r="E1248" s="284">
        <v>39.950000000000003</v>
      </c>
    </row>
    <row r="1249" spans="1:5">
      <c r="A1249" s="49" t="s">
        <v>26387</v>
      </c>
      <c r="B1249" s="3">
        <v>6</v>
      </c>
      <c r="C1249" s="2">
        <v>1</v>
      </c>
      <c r="D1249" s="46">
        <v>46</v>
      </c>
      <c r="E1249" s="284">
        <v>34.450000000000003</v>
      </c>
    </row>
    <row r="1250" spans="1:5">
      <c r="A1250" s="49" t="s">
        <v>26404</v>
      </c>
      <c r="B1250" s="3">
        <v>6</v>
      </c>
      <c r="C1250" s="2">
        <v>0.7</v>
      </c>
      <c r="D1250" s="46">
        <v>52.8</v>
      </c>
      <c r="E1250" s="284">
        <v>42.800000000000004</v>
      </c>
    </row>
    <row r="1251" spans="1:5">
      <c r="A1251" s="49" t="s">
        <v>1131</v>
      </c>
      <c r="B1251" s="3">
        <v>6</v>
      </c>
      <c r="C1251" s="2">
        <v>0.7</v>
      </c>
      <c r="D1251" s="46">
        <v>43</v>
      </c>
      <c r="E1251" s="284">
        <v>32.1</v>
      </c>
    </row>
    <row r="1252" spans="1:5">
      <c r="A1252" s="49" t="s">
        <v>26337</v>
      </c>
      <c r="B1252" s="3">
        <v>3</v>
      </c>
      <c r="C1252" s="2">
        <v>0.7</v>
      </c>
      <c r="D1252" s="46">
        <v>43</v>
      </c>
      <c r="E1252" s="284">
        <v>126.15</v>
      </c>
    </row>
    <row r="1253" spans="1:5">
      <c r="A1253" s="49" t="s">
        <v>1686</v>
      </c>
      <c r="B1253" s="3">
        <v>6</v>
      </c>
      <c r="C1253" s="2">
        <v>0.7</v>
      </c>
      <c r="D1253" s="46">
        <v>40</v>
      </c>
      <c r="E1253" s="284">
        <v>27.450000000000003</v>
      </c>
    </row>
    <row r="1254" spans="1:5">
      <c r="A1254" s="49" t="s">
        <v>1689</v>
      </c>
      <c r="B1254" s="3">
        <v>6</v>
      </c>
      <c r="C1254" s="2">
        <v>0.7</v>
      </c>
      <c r="D1254" s="46">
        <v>43</v>
      </c>
      <c r="E1254" s="284">
        <v>61.800000000000004</v>
      </c>
    </row>
    <row r="1255" spans="1:5">
      <c r="A1255" s="49" t="s">
        <v>26388</v>
      </c>
      <c r="B1255" s="3">
        <v>6</v>
      </c>
      <c r="C1255" s="2">
        <v>1</v>
      </c>
      <c r="D1255" s="46">
        <v>43</v>
      </c>
      <c r="E1255" s="284">
        <v>58.35</v>
      </c>
    </row>
    <row r="1256" spans="1:5">
      <c r="A1256" s="49" t="s">
        <v>1692</v>
      </c>
      <c r="B1256" s="3">
        <v>6</v>
      </c>
      <c r="C1256" s="2">
        <v>0.7</v>
      </c>
      <c r="D1256" s="46">
        <v>43</v>
      </c>
      <c r="E1256" s="284">
        <v>54.650000000000006</v>
      </c>
    </row>
    <row r="1257" spans="1:5">
      <c r="A1257" s="49" t="s">
        <v>1695</v>
      </c>
      <c r="B1257" s="3">
        <v>6</v>
      </c>
      <c r="C1257" s="2">
        <v>0.7</v>
      </c>
      <c r="D1257" s="46">
        <v>43</v>
      </c>
      <c r="E1257" s="284">
        <v>87.65</v>
      </c>
    </row>
    <row r="1258" spans="1:5">
      <c r="A1258" s="49" t="s">
        <v>1779</v>
      </c>
      <c r="B1258" s="3">
        <v>6</v>
      </c>
      <c r="C1258" s="2">
        <v>0.7</v>
      </c>
      <c r="D1258" s="46">
        <v>50</v>
      </c>
      <c r="E1258" s="284">
        <v>45.300000000000004</v>
      </c>
    </row>
    <row r="1259" spans="1:5">
      <c r="A1259" s="49" t="s">
        <v>26412</v>
      </c>
      <c r="B1259" s="3">
        <v>6</v>
      </c>
      <c r="C1259" s="2">
        <v>0.7</v>
      </c>
      <c r="D1259" s="46">
        <v>59.2</v>
      </c>
      <c r="E1259" s="284">
        <v>126.35000000000001</v>
      </c>
    </row>
    <row r="1260" spans="1:5">
      <c r="A1260" s="49" t="s">
        <v>1782</v>
      </c>
      <c r="B1260" s="3">
        <v>6</v>
      </c>
      <c r="C1260" s="2">
        <v>0.7</v>
      </c>
      <c r="D1260" s="46">
        <v>50</v>
      </c>
      <c r="E1260" s="284">
        <v>43.650000000000006</v>
      </c>
    </row>
    <row r="1261" spans="1:5">
      <c r="A1261" s="49" t="s">
        <v>1785</v>
      </c>
      <c r="B1261" s="3">
        <v>6</v>
      </c>
      <c r="C1261" s="2">
        <v>0.7</v>
      </c>
      <c r="D1261" s="46">
        <v>50</v>
      </c>
      <c r="E1261" s="284">
        <v>52.45</v>
      </c>
    </row>
    <row r="1262" spans="1:5">
      <c r="A1262" s="49" t="s">
        <v>1788</v>
      </c>
      <c r="B1262" s="3">
        <v>6</v>
      </c>
      <c r="C1262" s="2">
        <v>0.7</v>
      </c>
      <c r="D1262" s="46">
        <v>50</v>
      </c>
      <c r="E1262" s="284">
        <v>39.800000000000004</v>
      </c>
    </row>
    <row r="1263" spans="1:5">
      <c r="A1263" s="49" t="s">
        <v>1854</v>
      </c>
      <c r="B1263" s="3">
        <v>6</v>
      </c>
      <c r="C1263" s="2">
        <v>0.7</v>
      </c>
      <c r="D1263" s="46">
        <v>46.3</v>
      </c>
      <c r="E1263" s="284">
        <v>42.25</v>
      </c>
    </row>
    <row r="1264" spans="1:5">
      <c r="A1264" s="49" t="s">
        <v>26339</v>
      </c>
      <c r="B1264" s="3">
        <v>1</v>
      </c>
      <c r="C1264" s="2">
        <v>0.7</v>
      </c>
      <c r="D1264" s="46">
        <v>41.9</v>
      </c>
      <c r="E1264" s="284">
        <v>3079.55</v>
      </c>
    </row>
    <row r="1265" spans="1:5">
      <c r="A1265" s="49" t="s">
        <v>1857</v>
      </c>
      <c r="B1265" s="3">
        <v>6</v>
      </c>
      <c r="C1265" s="2">
        <v>1</v>
      </c>
      <c r="D1265" s="46">
        <v>50</v>
      </c>
      <c r="E1265" s="284">
        <v>45.400000000000006</v>
      </c>
    </row>
    <row r="1266" spans="1:5">
      <c r="A1266" s="49" t="s">
        <v>1866</v>
      </c>
      <c r="B1266" s="3">
        <v>6</v>
      </c>
      <c r="C1266" s="2">
        <v>0.7</v>
      </c>
      <c r="D1266" s="46">
        <v>46.3</v>
      </c>
      <c r="E1266" s="284">
        <v>37.6</v>
      </c>
    </row>
    <row r="1267" spans="1:5">
      <c r="A1267" s="49" t="s">
        <v>1868</v>
      </c>
      <c r="B1267" s="3">
        <v>6</v>
      </c>
      <c r="C1267" s="2">
        <v>0.7</v>
      </c>
      <c r="D1267" s="46">
        <v>40</v>
      </c>
      <c r="E1267" s="284">
        <v>22.8</v>
      </c>
    </row>
    <row r="1268" spans="1:5">
      <c r="A1268" s="49" t="s">
        <v>1878</v>
      </c>
      <c r="B1268" s="3">
        <v>6</v>
      </c>
      <c r="C1268" s="2">
        <v>0.7</v>
      </c>
      <c r="D1268" s="46">
        <v>40</v>
      </c>
      <c r="E1268" s="284">
        <v>15.100000000000001</v>
      </c>
    </row>
    <row r="1269" spans="1:5">
      <c r="A1269" s="49" t="s">
        <v>1881</v>
      </c>
      <c r="B1269" s="3">
        <v>6</v>
      </c>
      <c r="C1269" s="2">
        <v>0.7</v>
      </c>
      <c r="D1269" s="46">
        <v>40</v>
      </c>
      <c r="E1269" s="284">
        <v>15.9</v>
      </c>
    </row>
    <row r="1270" spans="1:5">
      <c r="A1270" s="49" t="s">
        <v>26340</v>
      </c>
      <c r="B1270" s="3">
        <v>3</v>
      </c>
      <c r="C1270" s="2">
        <v>0.7</v>
      </c>
      <c r="D1270" s="46">
        <v>48.2</v>
      </c>
      <c r="E1270" s="284">
        <v>187.05</v>
      </c>
    </row>
    <row r="1271" spans="1:5">
      <c r="A1271" s="49" t="s">
        <v>1902</v>
      </c>
      <c r="B1271" s="3">
        <v>6</v>
      </c>
      <c r="C1271" s="2">
        <v>0.7</v>
      </c>
      <c r="D1271" s="46">
        <v>40</v>
      </c>
      <c r="E1271" s="284">
        <v>13.450000000000001</v>
      </c>
    </row>
    <row r="1272" spans="1:5">
      <c r="A1272" s="49" t="s">
        <v>1908</v>
      </c>
      <c r="B1272" s="3">
        <v>6</v>
      </c>
      <c r="C1272" s="2">
        <v>0.7</v>
      </c>
      <c r="D1272" s="46">
        <v>40</v>
      </c>
      <c r="E1272" s="284">
        <v>51.650000000000006</v>
      </c>
    </row>
    <row r="1273" spans="1:5">
      <c r="A1273" s="49" t="s">
        <v>2052</v>
      </c>
      <c r="B1273" s="3">
        <v>6</v>
      </c>
      <c r="C1273" s="2">
        <v>1</v>
      </c>
      <c r="D1273" s="46">
        <v>43</v>
      </c>
      <c r="E1273" s="284">
        <v>53.400000000000006</v>
      </c>
    </row>
    <row r="1274" spans="1:5">
      <c r="A1274" s="49" t="s">
        <v>2061</v>
      </c>
      <c r="B1274" s="3">
        <v>6</v>
      </c>
      <c r="C1274" s="2">
        <v>0.7</v>
      </c>
      <c r="D1274" s="46">
        <v>43</v>
      </c>
      <c r="E1274" s="284">
        <v>49.1</v>
      </c>
    </row>
    <row r="1275" spans="1:5">
      <c r="A1275" s="49" t="s">
        <v>2064</v>
      </c>
      <c r="B1275" s="3">
        <v>6</v>
      </c>
      <c r="C1275" s="2">
        <v>0.7</v>
      </c>
      <c r="D1275" s="46">
        <v>43</v>
      </c>
      <c r="E1275" s="284">
        <v>36.5</v>
      </c>
    </row>
    <row r="1276" spans="1:5">
      <c r="A1276" s="49" t="s">
        <v>26414</v>
      </c>
      <c r="B1276" s="3">
        <v>6</v>
      </c>
      <c r="C1276" s="2">
        <v>0.7</v>
      </c>
      <c r="D1276" s="46">
        <v>48</v>
      </c>
      <c r="E1276" s="284">
        <v>107.30000000000001</v>
      </c>
    </row>
    <row r="1277" spans="1:5">
      <c r="A1277" s="49" t="s">
        <v>2073</v>
      </c>
      <c r="B1277" s="3">
        <v>6</v>
      </c>
      <c r="C1277" s="2">
        <v>0.7</v>
      </c>
      <c r="D1277" s="46">
        <v>58.1</v>
      </c>
      <c r="E1277" s="284">
        <v>325.35000000000002</v>
      </c>
    </row>
    <row r="1278" spans="1:5">
      <c r="A1278" s="49" t="s">
        <v>2130</v>
      </c>
      <c r="B1278" s="3">
        <v>6</v>
      </c>
      <c r="C1278" s="2">
        <v>0.7</v>
      </c>
      <c r="D1278" s="46">
        <v>55.5</v>
      </c>
      <c r="E1278" s="284">
        <v>102.4</v>
      </c>
    </row>
    <row r="1279" spans="1:5">
      <c r="A1279" s="49" t="s">
        <v>2141</v>
      </c>
      <c r="B1279" s="3">
        <v>6</v>
      </c>
      <c r="C1279" s="2">
        <v>0.7</v>
      </c>
      <c r="D1279" s="46">
        <v>40</v>
      </c>
      <c r="E1279" s="284">
        <v>29.35</v>
      </c>
    </row>
    <row r="1280" spans="1:5">
      <c r="A1280" s="49" t="s">
        <v>2144</v>
      </c>
      <c r="B1280" s="3">
        <v>6</v>
      </c>
      <c r="C1280" s="2">
        <v>0.7</v>
      </c>
      <c r="D1280" s="46">
        <v>40</v>
      </c>
      <c r="E1280" s="284">
        <v>29</v>
      </c>
    </row>
    <row r="1281" spans="1:5">
      <c r="A1281" s="49" t="s">
        <v>2188</v>
      </c>
      <c r="B1281" s="3">
        <v>6</v>
      </c>
      <c r="C1281" s="2">
        <v>0.7</v>
      </c>
      <c r="D1281" s="46">
        <v>46</v>
      </c>
      <c r="E1281" s="284">
        <v>38.35</v>
      </c>
    </row>
    <row r="1282" spans="1:5">
      <c r="A1282" s="49" t="s">
        <v>2523</v>
      </c>
      <c r="B1282" s="3">
        <v>6</v>
      </c>
      <c r="C1282" s="2">
        <v>0.7</v>
      </c>
      <c r="D1282" s="46">
        <v>46</v>
      </c>
      <c r="E1282" s="284">
        <v>36.75</v>
      </c>
    </row>
    <row r="1283" spans="1:5">
      <c r="A1283" s="49" t="s">
        <v>2609</v>
      </c>
      <c r="B1283" s="3">
        <v>6</v>
      </c>
      <c r="C1283" s="2">
        <v>0.7</v>
      </c>
      <c r="D1283" s="46">
        <v>40</v>
      </c>
      <c r="E1283" s="284">
        <v>40.950000000000003</v>
      </c>
    </row>
    <row r="1284" spans="1:5">
      <c r="A1284" s="49" t="s">
        <v>2612</v>
      </c>
      <c r="B1284" s="3">
        <v>6</v>
      </c>
      <c r="C1284" s="2">
        <v>0.7</v>
      </c>
      <c r="D1284" s="46">
        <v>43</v>
      </c>
      <c r="E1284" s="284">
        <v>27.450000000000003</v>
      </c>
    </row>
    <row r="1285" spans="1:5">
      <c r="A1285" s="49" t="s">
        <v>2621</v>
      </c>
      <c r="B1285" s="3">
        <v>6</v>
      </c>
      <c r="C1285" s="2">
        <v>0.7</v>
      </c>
      <c r="D1285" s="46">
        <v>52.5</v>
      </c>
      <c r="E1285" s="284">
        <v>59.25</v>
      </c>
    </row>
    <row r="1286" spans="1:5">
      <c r="A1286" s="49" t="s">
        <v>2624</v>
      </c>
      <c r="B1286" s="3">
        <v>6</v>
      </c>
      <c r="C1286" s="2">
        <v>0.7</v>
      </c>
      <c r="D1286" s="46">
        <v>53</v>
      </c>
      <c r="E1286" s="284">
        <v>58.2</v>
      </c>
    </row>
    <row r="1287" spans="1:5">
      <c r="A1287" s="49" t="s">
        <v>2627</v>
      </c>
      <c r="B1287" s="3">
        <v>6</v>
      </c>
      <c r="C1287" s="2">
        <v>0.7</v>
      </c>
      <c r="D1287" s="46">
        <v>54.5</v>
      </c>
      <c r="E1287" s="284">
        <v>55.6</v>
      </c>
    </row>
    <row r="1288" spans="1:5">
      <c r="A1288" s="49" t="s">
        <v>2630</v>
      </c>
      <c r="B1288" s="3">
        <v>6</v>
      </c>
      <c r="C1288" s="2">
        <v>0.7</v>
      </c>
      <c r="D1288" s="46">
        <v>55.5</v>
      </c>
      <c r="E1288" s="284">
        <v>52.900000000000006</v>
      </c>
    </row>
    <row r="1289" spans="1:5">
      <c r="A1289" s="49" t="s">
        <v>2633</v>
      </c>
      <c r="B1289" s="3">
        <v>6</v>
      </c>
      <c r="C1289" s="2">
        <v>0.7</v>
      </c>
      <c r="D1289" s="46">
        <v>54</v>
      </c>
      <c r="E1289" s="284">
        <v>52.800000000000004</v>
      </c>
    </row>
    <row r="1290" spans="1:5">
      <c r="A1290" s="49" t="s">
        <v>26417</v>
      </c>
      <c r="B1290" s="3">
        <v>6</v>
      </c>
      <c r="C1290" s="2">
        <v>0.7</v>
      </c>
      <c r="D1290" s="46">
        <v>56.5</v>
      </c>
      <c r="E1290" s="284">
        <v>53</v>
      </c>
    </row>
    <row r="1291" spans="1:5">
      <c r="A1291" s="49" t="s">
        <v>2791</v>
      </c>
      <c r="B1291" s="3">
        <v>6</v>
      </c>
      <c r="C1291" s="2">
        <v>0.7</v>
      </c>
      <c r="D1291" s="46">
        <v>40</v>
      </c>
      <c r="E1291" s="284">
        <v>30.650000000000002</v>
      </c>
    </row>
    <row r="1292" spans="1:5">
      <c r="A1292" s="49" t="s">
        <v>2794</v>
      </c>
      <c r="B1292" s="3">
        <v>6</v>
      </c>
      <c r="C1292" s="2">
        <v>0.7</v>
      </c>
      <c r="D1292" s="46">
        <v>46</v>
      </c>
      <c r="E1292" s="284">
        <v>32.85</v>
      </c>
    </row>
    <row r="1293" spans="1:5">
      <c r="A1293" s="49" t="s">
        <v>2799</v>
      </c>
      <c r="B1293" s="3">
        <v>6</v>
      </c>
      <c r="C1293" s="2">
        <v>0.7</v>
      </c>
      <c r="D1293" s="46">
        <v>46</v>
      </c>
      <c r="E1293" s="284">
        <v>38.1</v>
      </c>
    </row>
    <row r="1294" spans="1:5">
      <c r="A1294" s="49" t="s">
        <v>2802</v>
      </c>
      <c r="B1294" s="3">
        <v>6</v>
      </c>
      <c r="C1294" s="2">
        <v>0.7</v>
      </c>
      <c r="D1294" s="46">
        <v>46</v>
      </c>
      <c r="E1294" s="284">
        <v>76.900000000000006</v>
      </c>
    </row>
    <row r="1295" spans="1:5">
      <c r="A1295" s="49" t="s">
        <v>2867</v>
      </c>
      <c r="B1295" s="3">
        <v>6</v>
      </c>
      <c r="C1295" s="2">
        <v>0.7</v>
      </c>
      <c r="D1295" s="46">
        <v>43</v>
      </c>
      <c r="E1295" s="284">
        <v>34.300000000000004</v>
      </c>
    </row>
    <row r="1296" spans="1:5">
      <c r="A1296" s="49" t="s">
        <v>2871</v>
      </c>
      <c r="B1296" s="3">
        <v>6</v>
      </c>
      <c r="C1296" s="2">
        <v>0.7</v>
      </c>
      <c r="D1296" s="46">
        <v>43</v>
      </c>
      <c r="E1296" s="284">
        <v>53</v>
      </c>
    </row>
    <row r="1297" spans="1:5">
      <c r="A1297" s="49" t="s">
        <v>2874</v>
      </c>
      <c r="B1297" s="3">
        <v>6</v>
      </c>
      <c r="C1297" s="2">
        <v>0.7</v>
      </c>
      <c r="D1297" s="46">
        <v>43</v>
      </c>
      <c r="E1297" s="284">
        <v>32.75</v>
      </c>
    </row>
    <row r="1298" spans="1:5">
      <c r="A1298" s="49" t="s">
        <v>2891</v>
      </c>
      <c r="B1298" s="3">
        <v>6</v>
      </c>
      <c r="C1298" s="2">
        <v>0.5</v>
      </c>
      <c r="D1298" s="46">
        <v>49.1</v>
      </c>
      <c r="E1298" s="284">
        <v>125.55000000000001</v>
      </c>
    </row>
    <row r="1299" spans="1:5">
      <c r="A1299" s="49" t="s">
        <v>2894</v>
      </c>
      <c r="B1299" s="3">
        <v>6</v>
      </c>
      <c r="C1299" s="2">
        <v>0.5</v>
      </c>
      <c r="D1299" s="46">
        <v>55</v>
      </c>
      <c r="E1299" s="284">
        <v>69.75</v>
      </c>
    </row>
    <row r="1300" spans="1:5">
      <c r="A1300" s="49" t="s">
        <v>26419</v>
      </c>
      <c r="B1300" s="3">
        <v>6</v>
      </c>
      <c r="C1300" s="2">
        <v>0.7</v>
      </c>
      <c r="D1300" s="46">
        <v>47.8</v>
      </c>
      <c r="E1300" s="284">
        <v>38</v>
      </c>
    </row>
    <row r="1301" spans="1:5">
      <c r="A1301" s="49" t="s">
        <v>3082</v>
      </c>
      <c r="B1301" s="3">
        <v>6</v>
      </c>
      <c r="C1301" s="2">
        <v>0.7</v>
      </c>
      <c r="D1301" s="46">
        <v>46.3</v>
      </c>
      <c r="E1301" s="284">
        <v>35.65</v>
      </c>
    </row>
    <row r="1302" spans="1:5">
      <c r="A1302" s="49" t="s">
        <v>3085</v>
      </c>
      <c r="B1302" s="3">
        <v>6</v>
      </c>
      <c r="C1302" s="2">
        <v>0.7</v>
      </c>
      <c r="D1302" s="46">
        <v>40</v>
      </c>
      <c r="E1302" s="284">
        <v>19.75</v>
      </c>
    </row>
    <row r="1303" spans="1:5">
      <c r="A1303" s="49" t="s">
        <v>3160</v>
      </c>
      <c r="B1303" s="3">
        <v>6</v>
      </c>
      <c r="C1303" s="2">
        <v>0.7</v>
      </c>
      <c r="D1303" s="46">
        <v>40</v>
      </c>
      <c r="E1303" s="284">
        <v>63.2</v>
      </c>
    </row>
    <row r="1304" spans="1:5">
      <c r="A1304" s="49" t="s">
        <v>3169</v>
      </c>
      <c r="B1304" s="3">
        <v>6</v>
      </c>
      <c r="C1304" s="2">
        <v>0.7</v>
      </c>
      <c r="D1304" s="46">
        <v>40</v>
      </c>
      <c r="E1304" s="284">
        <v>16.2</v>
      </c>
    </row>
    <row r="1305" spans="1:5">
      <c r="A1305" s="49" t="s">
        <v>3485</v>
      </c>
      <c r="B1305" s="3">
        <v>6</v>
      </c>
      <c r="C1305" s="2">
        <v>0.7</v>
      </c>
      <c r="D1305" s="46">
        <v>40</v>
      </c>
      <c r="E1305" s="284">
        <v>35.15</v>
      </c>
    </row>
    <row r="1306" spans="1:5">
      <c r="A1306" s="49" t="s">
        <v>3488</v>
      </c>
      <c r="B1306" s="3">
        <v>6</v>
      </c>
      <c r="C1306" s="2">
        <v>0.7</v>
      </c>
      <c r="D1306" s="46">
        <v>54.8</v>
      </c>
      <c r="E1306" s="284">
        <v>275.60000000000002</v>
      </c>
    </row>
    <row r="1307" spans="1:5">
      <c r="A1307" s="49" t="s">
        <v>26490</v>
      </c>
      <c r="B1307" s="3">
        <v>6</v>
      </c>
      <c r="C1307" s="2">
        <v>0.7</v>
      </c>
      <c r="D1307" s="46">
        <v>46</v>
      </c>
      <c r="E1307" s="284">
        <v>50.5</v>
      </c>
    </row>
    <row r="1308" spans="1:5">
      <c r="A1308" s="49" t="s">
        <v>3744</v>
      </c>
      <c r="B1308" s="3">
        <v>6</v>
      </c>
      <c r="C1308" s="2">
        <v>0.7</v>
      </c>
      <c r="D1308" s="46">
        <v>40</v>
      </c>
      <c r="E1308" s="284">
        <v>32.35</v>
      </c>
    </row>
    <row r="1309" spans="1:5">
      <c r="A1309" s="49" t="s">
        <v>26432</v>
      </c>
      <c r="B1309" s="3">
        <v>6</v>
      </c>
      <c r="C1309" s="2">
        <v>0.7</v>
      </c>
      <c r="D1309" s="46">
        <v>46.4</v>
      </c>
      <c r="E1309" s="284">
        <v>57.7</v>
      </c>
    </row>
    <row r="1310" spans="1:5">
      <c r="A1310" s="49" t="s">
        <v>3747</v>
      </c>
      <c r="B1310" s="3">
        <v>6</v>
      </c>
      <c r="C1310" s="2">
        <v>0.7</v>
      </c>
      <c r="D1310" s="46">
        <v>46.8</v>
      </c>
      <c r="E1310" s="284">
        <v>142.95000000000002</v>
      </c>
    </row>
    <row r="1311" spans="1:5">
      <c r="A1311" s="49" t="s">
        <v>3750</v>
      </c>
      <c r="B1311" s="3">
        <v>6</v>
      </c>
      <c r="C1311" s="2">
        <v>0.7</v>
      </c>
      <c r="D1311" s="46">
        <v>47</v>
      </c>
      <c r="E1311" s="284">
        <v>187</v>
      </c>
    </row>
    <row r="1312" spans="1:5">
      <c r="A1312" s="49" t="s">
        <v>3753</v>
      </c>
      <c r="B1312" s="3">
        <v>6</v>
      </c>
      <c r="C1312" s="2">
        <v>0.7</v>
      </c>
      <c r="D1312" s="46">
        <v>50.6</v>
      </c>
      <c r="E1312" s="284">
        <v>53.6</v>
      </c>
    </row>
    <row r="1313" spans="1:5">
      <c r="A1313" s="49" t="s">
        <v>3756</v>
      </c>
      <c r="B1313" s="3">
        <v>6</v>
      </c>
      <c r="C1313" s="2">
        <v>0.7</v>
      </c>
      <c r="D1313" s="46">
        <v>48.8</v>
      </c>
      <c r="E1313" s="284">
        <v>41.35</v>
      </c>
    </row>
    <row r="1314" spans="1:5">
      <c r="A1314" s="49" t="s">
        <v>3838</v>
      </c>
      <c r="B1314" s="3">
        <v>6</v>
      </c>
      <c r="C1314" s="2">
        <v>0.7</v>
      </c>
      <c r="D1314" s="46">
        <v>58</v>
      </c>
      <c r="E1314" s="284">
        <v>27.400000000000002</v>
      </c>
    </row>
    <row r="1315" spans="1:5">
      <c r="A1315" s="49" t="s">
        <v>3841</v>
      </c>
      <c r="B1315" s="3">
        <v>6</v>
      </c>
      <c r="C1315" s="2">
        <v>0.7</v>
      </c>
      <c r="D1315" s="46">
        <v>40</v>
      </c>
      <c r="E1315" s="284">
        <v>18.95</v>
      </c>
    </row>
    <row r="1316" spans="1:5">
      <c r="A1316" s="49" t="s">
        <v>3844</v>
      </c>
      <c r="B1316" s="3">
        <v>6</v>
      </c>
      <c r="C1316" s="2">
        <v>0.7</v>
      </c>
      <c r="D1316" s="46">
        <v>40</v>
      </c>
      <c r="E1316" s="284">
        <v>19</v>
      </c>
    </row>
    <row r="1317" spans="1:5">
      <c r="A1317" s="49" t="s">
        <v>26492</v>
      </c>
      <c r="B1317" s="3">
        <v>6</v>
      </c>
      <c r="C1317" s="2">
        <v>0.7</v>
      </c>
      <c r="D1317" s="46">
        <v>46</v>
      </c>
      <c r="E1317" s="284">
        <v>31.25</v>
      </c>
    </row>
    <row r="1318" spans="1:5">
      <c r="A1318" s="49" t="s">
        <v>4063</v>
      </c>
      <c r="B1318" s="3">
        <v>6</v>
      </c>
      <c r="C1318" s="2">
        <v>0.7</v>
      </c>
      <c r="D1318" s="46">
        <v>48</v>
      </c>
      <c r="E1318" s="284">
        <v>45.150000000000006</v>
      </c>
    </row>
    <row r="1319" spans="1:5">
      <c r="A1319" s="49" t="s">
        <v>4066</v>
      </c>
      <c r="B1319" s="3">
        <v>6</v>
      </c>
      <c r="C1319" s="2">
        <v>0.7</v>
      </c>
      <c r="D1319" s="46">
        <v>40</v>
      </c>
      <c r="E1319" s="284">
        <v>32.35</v>
      </c>
    </row>
    <row r="1320" spans="1:5">
      <c r="A1320" s="49" t="s">
        <v>4219</v>
      </c>
      <c r="B1320" s="3">
        <v>6</v>
      </c>
      <c r="C1320" s="2">
        <v>0.7</v>
      </c>
      <c r="D1320" s="46">
        <v>40</v>
      </c>
      <c r="E1320" s="284">
        <v>31.6</v>
      </c>
    </row>
    <row r="1321" spans="1:5">
      <c r="A1321" s="49" t="s">
        <v>4225</v>
      </c>
      <c r="B1321" s="3">
        <v>2</v>
      </c>
      <c r="C1321" s="2">
        <v>0.7</v>
      </c>
      <c r="D1321" s="46">
        <v>43</v>
      </c>
      <c r="E1321" s="284">
        <v>4680.1500000000005</v>
      </c>
    </row>
    <row r="1322" spans="1:5">
      <c r="A1322" s="49" t="s">
        <v>4228</v>
      </c>
      <c r="B1322" s="3">
        <v>6</v>
      </c>
      <c r="C1322" s="2">
        <v>0.7</v>
      </c>
      <c r="D1322" s="46">
        <v>43</v>
      </c>
      <c r="E1322" s="284">
        <v>32.65</v>
      </c>
    </row>
    <row r="1323" spans="1:5">
      <c r="A1323" s="49" t="s">
        <v>4234</v>
      </c>
      <c r="B1323" s="3">
        <v>6</v>
      </c>
      <c r="C1323" s="2">
        <v>0.7</v>
      </c>
      <c r="D1323" s="46">
        <v>48</v>
      </c>
      <c r="E1323" s="284">
        <v>27.8</v>
      </c>
    </row>
    <row r="1324" spans="1:5">
      <c r="A1324" s="49" t="s">
        <v>4237</v>
      </c>
      <c r="B1324" s="3">
        <v>6</v>
      </c>
      <c r="C1324" s="2">
        <v>0.7</v>
      </c>
      <c r="D1324" s="46">
        <v>43</v>
      </c>
      <c r="E1324" s="284">
        <v>24.150000000000002</v>
      </c>
    </row>
    <row r="1325" spans="1:5">
      <c r="A1325" s="49" t="s">
        <v>4240</v>
      </c>
      <c r="B1325" s="3">
        <v>6</v>
      </c>
      <c r="C1325" s="2">
        <v>0.7</v>
      </c>
      <c r="D1325" s="46">
        <v>43</v>
      </c>
      <c r="E1325" s="284">
        <v>83.800000000000011</v>
      </c>
    </row>
    <row r="1326" spans="1:5">
      <c r="A1326" s="49" t="s">
        <v>4253</v>
      </c>
      <c r="B1326" s="3">
        <v>6</v>
      </c>
      <c r="C1326" s="2">
        <v>0.7</v>
      </c>
      <c r="D1326" s="46">
        <v>40</v>
      </c>
      <c r="E1326" s="284">
        <v>20.25</v>
      </c>
    </row>
    <row r="1327" spans="1:5">
      <c r="A1327" s="49" t="s">
        <v>4259</v>
      </c>
      <c r="B1327" s="3">
        <v>6</v>
      </c>
      <c r="C1327" s="2">
        <v>0.7</v>
      </c>
      <c r="D1327" s="46">
        <v>47.2</v>
      </c>
      <c r="E1327" s="284">
        <v>51.150000000000006</v>
      </c>
    </row>
    <row r="1328" spans="1:5">
      <c r="A1328" s="49" t="s">
        <v>4262</v>
      </c>
      <c r="B1328" s="3">
        <v>6</v>
      </c>
      <c r="C1328" s="2">
        <v>0.7</v>
      </c>
      <c r="D1328" s="46">
        <v>40</v>
      </c>
      <c r="E1328" s="284">
        <v>16.45</v>
      </c>
    </row>
    <row r="1329" spans="1:5">
      <c r="A1329" s="49" t="s">
        <v>4265</v>
      </c>
      <c r="B1329" s="3">
        <v>6</v>
      </c>
      <c r="C1329" s="2">
        <v>0.7</v>
      </c>
      <c r="D1329" s="46">
        <v>40</v>
      </c>
      <c r="E1329" s="284">
        <v>17.3</v>
      </c>
    </row>
    <row r="1330" spans="1:5">
      <c r="A1330" s="49" t="s">
        <v>4268</v>
      </c>
      <c r="B1330" s="3">
        <v>6</v>
      </c>
      <c r="C1330" s="2">
        <v>0.7</v>
      </c>
      <c r="D1330" s="46">
        <v>40</v>
      </c>
      <c r="E1330" s="284">
        <v>14.55</v>
      </c>
    </row>
    <row r="1331" spans="1:5">
      <c r="A1331" s="49" t="s">
        <v>4271</v>
      </c>
      <c r="B1331" s="3">
        <v>6</v>
      </c>
      <c r="C1331" s="2">
        <v>0.7</v>
      </c>
      <c r="D1331" s="46">
        <v>40</v>
      </c>
      <c r="E1331" s="284">
        <v>16.2</v>
      </c>
    </row>
    <row r="1332" spans="1:5">
      <c r="A1332" s="49" t="s">
        <v>4274</v>
      </c>
      <c r="B1332" s="3">
        <v>6</v>
      </c>
      <c r="C1332" s="2">
        <v>0.7</v>
      </c>
      <c r="D1332" s="46">
        <v>40</v>
      </c>
      <c r="E1332" s="284">
        <v>16.350000000000001</v>
      </c>
    </row>
    <row r="1333" spans="1:5">
      <c r="A1333" s="49" t="s">
        <v>4277</v>
      </c>
      <c r="B1333" s="3">
        <v>6</v>
      </c>
      <c r="C1333" s="2">
        <v>0.7</v>
      </c>
      <c r="D1333" s="46">
        <v>40</v>
      </c>
      <c r="E1333" s="284">
        <v>16.350000000000001</v>
      </c>
    </row>
    <row r="1334" spans="1:5">
      <c r="A1334" s="49" t="s">
        <v>4296</v>
      </c>
      <c r="B1334" s="3">
        <v>6</v>
      </c>
      <c r="C1334" s="2">
        <v>0.7</v>
      </c>
      <c r="D1334" s="46">
        <v>40</v>
      </c>
      <c r="E1334" s="284">
        <v>32.950000000000003</v>
      </c>
    </row>
    <row r="1335" spans="1:5">
      <c r="A1335" s="49" t="s">
        <v>4299</v>
      </c>
      <c r="B1335" s="3">
        <v>6</v>
      </c>
      <c r="C1335" s="2">
        <v>0.7</v>
      </c>
      <c r="D1335" s="46">
        <v>40</v>
      </c>
      <c r="E1335" s="284">
        <v>20.85</v>
      </c>
    </row>
    <row r="1336" spans="1:5">
      <c r="A1336" s="49" t="s">
        <v>4303</v>
      </c>
      <c r="B1336" s="3">
        <v>6</v>
      </c>
      <c r="C1336" s="2">
        <v>0.7</v>
      </c>
      <c r="D1336" s="46">
        <v>46</v>
      </c>
      <c r="E1336" s="284">
        <v>30.55</v>
      </c>
    </row>
    <row r="1337" spans="1:5">
      <c r="A1337" s="49" t="s">
        <v>4306</v>
      </c>
      <c r="B1337" s="3">
        <v>6</v>
      </c>
      <c r="C1337" s="2">
        <v>0.7</v>
      </c>
      <c r="D1337" s="46">
        <v>43</v>
      </c>
      <c r="E1337" s="284">
        <v>46.400000000000006</v>
      </c>
    </row>
    <row r="1338" spans="1:5">
      <c r="A1338" s="49" t="s">
        <v>4329</v>
      </c>
      <c r="B1338" s="3">
        <v>6</v>
      </c>
      <c r="C1338" s="2">
        <v>0.7</v>
      </c>
      <c r="D1338" s="46">
        <v>58.1</v>
      </c>
      <c r="E1338" s="284">
        <v>65.2</v>
      </c>
    </row>
    <row r="1339" spans="1:5">
      <c r="A1339" s="49" t="s">
        <v>4332</v>
      </c>
      <c r="B1339" s="3">
        <v>6</v>
      </c>
      <c r="C1339" s="2">
        <v>0.7</v>
      </c>
      <c r="D1339" s="46">
        <v>57.2</v>
      </c>
      <c r="E1339" s="284">
        <v>64.05</v>
      </c>
    </row>
    <row r="1340" spans="1:5">
      <c r="A1340" s="49" t="s">
        <v>4335</v>
      </c>
      <c r="B1340" s="3">
        <v>6</v>
      </c>
      <c r="C1340" s="2">
        <v>0.7</v>
      </c>
      <c r="D1340" s="46">
        <v>48</v>
      </c>
      <c r="E1340" s="284">
        <v>63.300000000000004</v>
      </c>
    </row>
    <row r="1341" spans="1:5">
      <c r="A1341" s="49" t="s">
        <v>4338</v>
      </c>
      <c r="B1341" s="3">
        <v>6</v>
      </c>
      <c r="C1341" s="2">
        <v>0.7</v>
      </c>
      <c r="D1341" s="46">
        <v>46</v>
      </c>
      <c r="E1341" s="284">
        <v>46.650000000000006</v>
      </c>
    </row>
    <row r="1342" spans="1:5">
      <c r="A1342" s="49" t="s">
        <v>4341</v>
      </c>
      <c r="B1342" s="3">
        <v>6</v>
      </c>
      <c r="C1342" s="2">
        <v>0.7</v>
      </c>
      <c r="D1342" s="46">
        <v>46</v>
      </c>
      <c r="E1342" s="284">
        <v>48.85</v>
      </c>
    </row>
    <row r="1343" spans="1:5">
      <c r="A1343" s="49" t="s">
        <v>26493</v>
      </c>
      <c r="B1343" s="3">
        <v>6</v>
      </c>
      <c r="C1343" s="2">
        <v>0.7</v>
      </c>
      <c r="D1343" s="46">
        <v>46</v>
      </c>
      <c r="E1343" s="284">
        <v>69</v>
      </c>
    </row>
    <row r="1344" spans="1:5">
      <c r="A1344" s="49" t="s">
        <v>4344</v>
      </c>
      <c r="B1344" s="3">
        <v>6</v>
      </c>
      <c r="C1344" s="2">
        <v>0.7</v>
      </c>
      <c r="D1344" s="46">
        <v>46</v>
      </c>
      <c r="E1344" s="284">
        <v>69</v>
      </c>
    </row>
    <row r="1345" spans="1:5">
      <c r="A1345" s="49" t="s">
        <v>4346</v>
      </c>
      <c r="B1345" s="3">
        <v>6</v>
      </c>
      <c r="C1345" s="2">
        <v>0.7</v>
      </c>
      <c r="D1345" s="46">
        <v>48</v>
      </c>
      <c r="E1345" s="284">
        <v>50.1</v>
      </c>
    </row>
    <row r="1346" spans="1:5">
      <c r="A1346" s="49" t="s">
        <v>4349</v>
      </c>
      <c r="B1346" s="3">
        <v>6</v>
      </c>
      <c r="C1346" s="2">
        <v>0.7</v>
      </c>
      <c r="D1346" s="46">
        <v>46</v>
      </c>
      <c r="E1346" s="284">
        <v>39.5</v>
      </c>
    </row>
    <row r="1347" spans="1:5">
      <c r="A1347" s="49" t="s">
        <v>4352</v>
      </c>
      <c r="B1347" s="3">
        <v>6</v>
      </c>
      <c r="C1347" s="2">
        <v>0.7</v>
      </c>
      <c r="D1347" s="46">
        <v>48</v>
      </c>
      <c r="E1347" s="284">
        <v>53.400000000000006</v>
      </c>
    </row>
    <row r="1348" spans="1:5">
      <c r="A1348" s="49" t="s">
        <v>26437</v>
      </c>
      <c r="B1348" s="3">
        <v>6</v>
      </c>
      <c r="C1348" s="2">
        <v>0.7</v>
      </c>
      <c r="D1348" s="46">
        <v>48</v>
      </c>
      <c r="E1348" s="284">
        <v>54.5</v>
      </c>
    </row>
    <row r="1349" spans="1:5">
      <c r="A1349" s="49" t="s">
        <v>4360</v>
      </c>
      <c r="B1349" s="3">
        <v>6</v>
      </c>
      <c r="C1349" s="2">
        <v>0.7</v>
      </c>
      <c r="D1349" s="46">
        <v>46</v>
      </c>
      <c r="E1349" s="284">
        <v>38.400000000000006</v>
      </c>
    </row>
    <row r="1350" spans="1:5">
      <c r="A1350" s="49" t="s">
        <v>4363</v>
      </c>
      <c r="B1350" s="3">
        <v>6</v>
      </c>
      <c r="C1350" s="2">
        <v>0.7</v>
      </c>
      <c r="D1350" s="46">
        <v>46</v>
      </c>
      <c r="E1350" s="284">
        <v>52.150000000000006</v>
      </c>
    </row>
    <row r="1351" spans="1:5">
      <c r="A1351" s="49" t="s">
        <v>4366</v>
      </c>
      <c r="B1351" s="3">
        <v>6</v>
      </c>
      <c r="C1351" s="2">
        <v>0.7</v>
      </c>
      <c r="D1351" s="46">
        <v>46</v>
      </c>
      <c r="E1351" s="284">
        <v>29.05</v>
      </c>
    </row>
    <row r="1352" spans="1:5">
      <c r="A1352" s="49" t="s">
        <v>4369</v>
      </c>
      <c r="B1352" s="3">
        <v>6</v>
      </c>
      <c r="C1352" s="2">
        <v>0.7</v>
      </c>
      <c r="D1352" s="46">
        <v>40</v>
      </c>
      <c r="E1352" s="284">
        <v>25.8</v>
      </c>
    </row>
    <row r="1353" spans="1:5">
      <c r="A1353" s="49" t="s">
        <v>4372</v>
      </c>
      <c r="B1353" s="3">
        <v>6</v>
      </c>
      <c r="C1353" s="2">
        <v>0.7</v>
      </c>
      <c r="D1353" s="46">
        <v>60</v>
      </c>
      <c r="E1353" s="284">
        <v>41.150000000000006</v>
      </c>
    </row>
    <row r="1354" spans="1:5">
      <c r="A1354" s="49" t="s">
        <v>4375</v>
      </c>
      <c r="B1354" s="3">
        <v>12</v>
      </c>
      <c r="C1354" s="2">
        <v>1</v>
      </c>
      <c r="D1354" s="46">
        <v>43</v>
      </c>
      <c r="E1354" s="284">
        <v>34.15</v>
      </c>
    </row>
    <row r="1355" spans="1:5">
      <c r="A1355" s="49" t="s">
        <v>4380</v>
      </c>
      <c r="B1355" s="3">
        <v>6</v>
      </c>
      <c r="C1355" s="2">
        <v>0.7</v>
      </c>
      <c r="D1355" s="46">
        <v>46</v>
      </c>
      <c r="E1355" s="284">
        <v>54.35</v>
      </c>
    </row>
    <row r="1356" spans="1:5">
      <c r="A1356" s="49" t="s">
        <v>4383</v>
      </c>
      <c r="B1356" s="3">
        <v>6</v>
      </c>
      <c r="C1356" s="2">
        <v>0.7</v>
      </c>
      <c r="D1356" s="46">
        <v>43</v>
      </c>
      <c r="E1356" s="284">
        <v>169.05</v>
      </c>
    </row>
    <row r="1357" spans="1:5">
      <c r="A1357" s="49" t="s">
        <v>4389</v>
      </c>
      <c r="B1357" s="3">
        <v>6</v>
      </c>
      <c r="C1357" s="2">
        <v>0.7</v>
      </c>
      <c r="D1357" s="46">
        <v>40</v>
      </c>
      <c r="E1357" s="284">
        <v>22.8</v>
      </c>
    </row>
    <row r="1358" spans="1:5">
      <c r="A1358" s="49" t="s">
        <v>4391</v>
      </c>
      <c r="B1358" s="3">
        <v>6</v>
      </c>
      <c r="C1358" s="2">
        <v>1</v>
      </c>
      <c r="D1358" s="46">
        <v>40</v>
      </c>
      <c r="E1358" s="284">
        <v>40.400000000000006</v>
      </c>
    </row>
    <row r="1359" spans="1:5">
      <c r="A1359" s="49" t="s">
        <v>4405</v>
      </c>
      <c r="B1359" s="3">
        <v>3</v>
      </c>
      <c r="C1359" s="2">
        <v>0.7</v>
      </c>
      <c r="D1359" s="46">
        <v>40</v>
      </c>
      <c r="E1359" s="284">
        <v>80.25</v>
      </c>
    </row>
    <row r="1360" spans="1:5">
      <c r="A1360" s="49" t="s">
        <v>4407</v>
      </c>
      <c r="B1360" s="3">
        <v>3</v>
      </c>
      <c r="C1360" s="2">
        <v>0.7</v>
      </c>
      <c r="D1360" s="46">
        <v>43.2</v>
      </c>
      <c r="E1360" s="284">
        <v>149.25</v>
      </c>
    </row>
    <row r="1361" spans="1:5">
      <c r="A1361" s="49" t="s">
        <v>4410</v>
      </c>
      <c r="B1361" s="3">
        <v>3</v>
      </c>
      <c r="C1361" s="2">
        <v>0.7</v>
      </c>
      <c r="D1361" s="46">
        <v>40</v>
      </c>
      <c r="E1361" s="284">
        <v>252.4</v>
      </c>
    </row>
    <row r="1362" spans="1:5">
      <c r="A1362" s="49" t="s">
        <v>26342</v>
      </c>
      <c r="B1362" s="3">
        <v>3</v>
      </c>
      <c r="C1362" s="2">
        <v>0.7</v>
      </c>
      <c r="D1362" s="46">
        <v>43.8</v>
      </c>
      <c r="E1362" s="284">
        <v>483.70000000000005</v>
      </c>
    </row>
    <row r="1363" spans="1:5">
      <c r="A1363" s="49" t="s">
        <v>26343</v>
      </c>
      <c r="B1363" s="3">
        <v>3</v>
      </c>
      <c r="C1363" s="2">
        <v>0.7</v>
      </c>
      <c r="D1363" s="46">
        <v>45.1</v>
      </c>
      <c r="E1363" s="284">
        <v>2315.35</v>
      </c>
    </row>
    <row r="1364" spans="1:5">
      <c r="A1364" s="49" t="s">
        <v>4414</v>
      </c>
      <c r="B1364" s="3">
        <v>3</v>
      </c>
      <c r="C1364" s="2">
        <v>0.7</v>
      </c>
      <c r="D1364" s="46">
        <v>43</v>
      </c>
      <c r="E1364" s="284">
        <v>956.65000000000009</v>
      </c>
    </row>
    <row r="1365" spans="1:5">
      <c r="A1365" s="49" t="s">
        <v>26535</v>
      </c>
      <c r="B1365" s="3">
        <v>6</v>
      </c>
      <c r="C1365" s="2">
        <v>0.7</v>
      </c>
      <c r="D1365" s="46">
        <v>43</v>
      </c>
      <c r="E1365" s="284">
        <v>42.550000000000004</v>
      </c>
    </row>
    <row r="1366" spans="1:5">
      <c r="A1366" s="49" t="s">
        <v>4420</v>
      </c>
      <c r="B1366" s="3">
        <v>6</v>
      </c>
      <c r="C1366" s="2">
        <v>0.7</v>
      </c>
      <c r="D1366" s="46">
        <v>43</v>
      </c>
      <c r="E1366" s="284">
        <v>31</v>
      </c>
    </row>
    <row r="1367" spans="1:5">
      <c r="A1367" s="49" t="s">
        <v>4423</v>
      </c>
      <c r="B1367" s="3">
        <v>6</v>
      </c>
      <c r="C1367" s="2">
        <v>0.7</v>
      </c>
      <c r="D1367" s="46">
        <v>43</v>
      </c>
      <c r="E1367" s="284">
        <v>45.300000000000004</v>
      </c>
    </row>
    <row r="1368" spans="1:5">
      <c r="A1368" s="49" t="s">
        <v>4429</v>
      </c>
      <c r="B1368" s="3">
        <v>12</v>
      </c>
      <c r="C1368" s="2">
        <v>1</v>
      </c>
      <c r="D1368" s="46">
        <v>40</v>
      </c>
      <c r="E1368" s="284">
        <v>42.050000000000004</v>
      </c>
    </row>
    <row r="1369" spans="1:5">
      <c r="A1369" s="49" t="s">
        <v>4432</v>
      </c>
      <c r="B1369" s="3">
        <v>6</v>
      </c>
      <c r="C1369" s="2">
        <v>0.7</v>
      </c>
      <c r="D1369" s="46">
        <v>47</v>
      </c>
      <c r="E1369" s="284">
        <v>41.7</v>
      </c>
    </row>
    <row r="1370" spans="1:5">
      <c r="A1370" s="49" t="s">
        <v>4437</v>
      </c>
      <c r="B1370" s="3">
        <v>6</v>
      </c>
      <c r="C1370" s="2">
        <v>0.7</v>
      </c>
      <c r="D1370" s="46">
        <v>50</v>
      </c>
      <c r="E1370" s="284">
        <v>29.35</v>
      </c>
    </row>
    <row r="1371" spans="1:5">
      <c r="A1371" s="49" t="s">
        <v>4440</v>
      </c>
      <c r="B1371" s="3">
        <v>6</v>
      </c>
      <c r="C1371" s="2">
        <v>0.7</v>
      </c>
      <c r="D1371" s="46">
        <v>46</v>
      </c>
      <c r="E1371" s="284">
        <v>25.75</v>
      </c>
    </row>
    <row r="1372" spans="1:5">
      <c r="A1372" s="49" t="s">
        <v>4448</v>
      </c>
      <c r="B1372" s="3">
        <v>6</v>
      </c>
      <c r="C1372" s="2">
        <v>0.7</v>
      </c>
      <c r="D1372" s="46">
        <v>40</v>
      </c>
      <c r="E1372" s="284">
        <v>30.75</v>
      </c>
    </row>
    <row r="1373" spans="1:5">
      <c r="A1373" s="49" t="s">
        <v>4451</v>
      </c>
      <c r="B1373" s="3">
        <v>6</v>
      </c>
      <c r="C1373" s="2">
        <v>0.7</v>
      </c>
      <c r="D1373" s="46">
        <v>43</v>
      </c>
      <c r="E1373" s="284">
        <v>34.85</v>
      </c>
    </row>
    <row r="1374" spans="1:5">
      <c r="A1374" s="49" t="s">
        <v>4454</v>
      </c>
      <c r="B1374" s="3">
        <v>6</v>
      </c>
      <c r="C1374" s="2">
        <v>0.7</v>
      </c>
      <c r="D1374" s="46">
        <v>43</v>
      </c>
      <c r="E1374" s="284">
        <v>62.900000000000006</v>
      </c>
    </row>
    <row r="1375" spans="1:5">
      <c r="A1375" s="49" t="s">
        <v>26344</v>
      </c>
      <c r="B1375" s="3">
        <v>3</v>
      </c>
      <c r="C1375" s="2">
        <v>0.7</v>
      </c>
      <c r="D1375" s="46">
        <v>48</v>
      </c>
      <c r="E1375" s="284">
        <v>440.05</v>
      </c>
    </row>
    <row r="1376" spans="1:5">
      <c r="A1376" s="49" t="s">
        <v>4465</v>
      </c>
      <c r="B1376" s="3">
        <v>1</v>
      </c>
      <c r="C1376" s="2">
        <v>0.7</v>
      </c>
      <c r="D1376" s="46">
        <v>46.8</v>
      </c>
      <c r="E1376" s="284">
        <v>846.95</v>
      </c>
    </row>
    <row r="1377" spans="1:5">
      <c r="A1377" s="49" t="s">
        <v>26345</v>
      </c>
      <c r="B1377" s="3">
        <v>12</v>
      </c>
      <c r="C1377" s="2">
        <v>1</v>
      </c>
      <c r="D1377" s="46">
        <v>43</v>
      </c>
      <c r="E1377" s="284">
        <v>35.800000000000004</v>
      </c>
    </row>
    <row r="1378" spans="1:5">
      <c r="A1378" s="49" t="s">
        <v>4467</v>
      </c>
      <c r="B1378" s="3">
        <v>6</v>
      </c>
      <c r="C1378" s="2">
        <v>0.7</v>
      </c>
      <c r="D1378" s="46">
        <v>59.6</v>
      </c>
      <c r="E1378" s="284">
        <v>47.75</v>
      </c>
    </row>
    <row r="1379" spans="1:5">
      <c r="A1379" s="49" t="s">
        <v>4473</v>
      </c>
      <c r="B1379" s="3">
        <v>6</v>
      </c>
      <c r="C1379" s="2">
        <v>0.7</v>
      </c>
      <c r="D1379" s="46">
        <v>43</v>
      </c>
      <c r="E1379" s="284">
        <v>31</v>
      </c>
    </row>
    <row r="1380" spans="1:5">
      <c r="A1380" s="49" t="s">
        <v>4476</v>
      </c>
      <c r="B1380" s="3">
        <v>6</v>
      </c>
      <c r="C1380" s="2">
        <v>0.7</v>
      </c>
      <c r="D1380" s="46">
        <v>43</v>
      </c>
      <c r="E1380" s="284">
        <v>42</v>
      </c>
    </row>
    <row r="1381" spans="1:5">
      <c r="A1381" s="49" t="s">
        <v>4479</v>
      </c>
      <c r="B1381" s="3">
        <v>6</v>
      </c>
      <c r="C1381" s="2">
        <v>0.7</v>
      </c>
      <c r="D1381" s="46">
        <v>43</v>
      </c>
      <c r="E1381" s="284">
        <v>40.650000000000006</v>
      </c>
    </row>
    <row r="1382" spans="1:5">
      <c r="A1382" s="49" t="s">
        <v>4482</v>
      </c>
      <c r="B1382" s="3">
        <v>6</v>
      </c>
      <c r="C1382" s="2">
        <v>0.7</v>
      </c>
      <c r="D1382" s="46">
        <v>43</v>
      </c>
      <c r="E1382" s="284">
        <v>29.900000000000002</v>
      </c>
    </row>
    <row r="1383" spans="1:5">
      <c r="A1383" s="49" t="s">
        <v>26332</v>
      </c>
      <c r="B1383" s="3">
        <v>24</v>
      </c>
      <c r="C1383" s="2">
        <v>0.05</v>
      </c>
      <c r="D1383" s="46">
        <v>40</v>
      </c>
      <c r="E1383" s="284">
        <v>5.5500000000000007</v>
      </c>
    </row>
    <row r="1384" spans="1:5">
      <c r="A1384" s="49" t="s">
        <v>4488</v>
      </c>
      <c r="B1384" s="3">
        <v>6</v>
      </c>
      <c r="C1384" s="2">
        <v>0.7</v>
      </c>
      <c r="D1384" s="46">
        <v>40</v>
      </c>
      <c r="E1384" s="284">
        <v>29.1</v>
      </c>
    </row>
    <row r="1385" spans="1:5">
      <c r="A1385" s="49" t="s">
        <v>4491</v>
      </c>
      <c r="B1385" s="3">
        <v>6</v>
      </c>
      <c r="C1385" s="2">
        <v>0.7</v>
      </c>
      <c r="D1385" s="46">
        <v>46</v>
      </c>
      <c r="E1385" s="284">
        <v>62.050000000000004</v>
      </c>
    </row>
    <row r="1386" spans="1:5">
      <c r="A1386" s="49" t="s">
        <v>4494</v>
      </c>
      <c r="B1386" s="3">
        <v>6</v>
      </c>
      <c r="C1386" s="2">
        <v>1</v>
      </c>
      <c r="D1386" s="46">
        <v>43</v>
      </c>
      <c r="E1386" s="284">
        <v>45.150000000000006</v>
      </c>
    </row>
    <row r="1387" spans="1:5">
      <c r="A1387" s="49" t="s">
        <v>4497</v>
      </c>
      <c r="B1387" s="3">
        <v>6</v>
      </c>
      <c r="C1387" s="2">
        <v>0.7</v>
      </c>
      <c r="D1387" s="46">
        <v>43</v>
      </c>
      <c r="E1387" s="284">
        <v>39.800000000000004</v>
      </c>
    </row>
    <row r="1388" spans="1:5">
      <c r="A1388" s="49" t="s">
        <v>4500</v>
      </c>
      <c r="B1388" s="3">
        <v>6</v>
      </c>
      <c r="C1388" s="2">
        <v>1</v>
      </c>
      <c r="D1388" s="46">
        <v>43</v>
      </c>
      <c r="E1388" s="284">
        <v>49</v>
      </c>
    </row>
    <row r="1389" spans="1:5">
      <c r="A1389" s="49" t="s">
        <v>4503</v>
      </c>
      <c r="B1389" s="3">
        <v>6</v>
      </c>
      <c r="C1389" s="2">
        <v>0.7</v>
      </c>
      <c r="D1389" s="46">
        <v>46</v>
      </c>
      <c r="E1389" s="284">
        <v>43.6</v>
      </c>
    </row>
    <row r="1390" spans="1:5">
      <c r="A1390" s="49" t="s">
        <v>4509</v>
      </c>
      <c r="B1390" s="3">
        <v>6</v>
      </c>
      <c r="C1390" s="2">
        <v>1</v>
      </c>
      <c r="D1390" s="46">
        <v>43</v>
      </c>
      <c r="E1390" s="284">
        <v>61.550000000000004</v>
      </c>
    </row>
    <row r="1391" spans="1:5">
      <c r="A1391" s="49" t="s">
        <v>4512</v>
      </c>
      <c r="B1391" s="3">
        <v>6</v>
      </c>
      <c r="C1391" s="2">
        <v>0.7</v>
      </c>
      <c r="D1391" s="46">
        <v>43</v>
      </c>
      <c r="E1391" s="284">
        <v>81.600000000000009</v>
      </c>
    </row>
    <row r="1392" spans="1:5">
      <c r="A1392" s="49" t="s">
        <v>4515</v>
      </c>
      <c r="B1392" s="3">
        <v>6</v>
      </c>
      <c r="C1392" s="2">
        <v>0.7</v>
      </c>
      <c r="D1392" s="46">
        <v>46</v>
      </c>
      <c r="E1392" s="284">
        <v>45.25</v>
      </c>
    </row>
    <row r="1393" spans="1:5">
      <c r="A1393" s="49" t="s">
        <v>26249</v>
      </c>
      <c r="B1393" s="3">
        <v>6</v>
      </c>
      <c r="C1393" s="2">
        <v>0.7</v>
      </c>
      <c r="D1393" s="46">
        <v>40</v>
      </c>
      <c r="E1393" s="284">
        <v>23.85</v>
      </c>
    </row>
    <row r="1394" spans="1:5">
      <c r="A1394" s="49" t="s">
        <v>4606</v>
      </c>
      <c r="B1394" s="3">
        <v>6</v>
      </c>
      <c r="C1394" s="2">
        <v>0.7</v>
      </c>
      <c r="D1394" s="46">
        <v>46</v>
      </c>
      <c r="E1394" s="284">
        <v>33.15</v>
      </c>
    </row>
    <row r="1395" spans="1:5">
      <c r="A1395" s="49" t="s">
        <v>4667</v>
      </c>
      <c r="B1395" s="3">
        <v>12</v>
      </c>
      <c r="C1395" s="2">
        <v>1</v>
      </c>
      <c r="D1395" s="46">
        <v>40</v>
      </c>
      <c r="E1395" s="284">
        <v>31.05</v>
      </c>
    </row>
    <row r="1396" spans="1:5">
      <c r="A1396" s="49" t="s">
        <v>4729</v>
      </c>
      <c r="B1396" s="3">
        <v>6</v>
      </c>
      <c r="C1396" s="2">
        <v>0.7</v>
      </c>
      <c r="D1396" s="46">
        <v>40</v>
      </c>
      <c r="E1396" s="284">
        <v>24.35</v>
      </c>
    </row>
    <row r="1397" spans="1:5">
      <c r="A1397" s="49" t="s">
        <v>26536</v>
      </c>
      <c r="B1397" s="3">
        <v>6</v>
      </c>
      <c r="C1397" s="2">
        <v>0.7</v>
      </c>
      <c r="D1397" s="46">
        <v>43</v>
      </c>
      <c r="E1397" s="284">
        <v>197.65</v>
      </c>
    </row>
    <row r="1398" spans="1:5">
      <c r="A1398" s="49" t="s">
        <v>5016</v>
      </c>
      <c r="B1398" s="3">
        <v>6</v>
      </c>
      <c r="C1398" s="2">
        <v>0.7</v>
      </c>
      <c r="D1398" s="46">
        <v>40</v>
      </c>
      <c r="E1398" s="284">
        <v>27.950000000000003</v>
      </c>
    </row>
    <row r="1399" spans="1:5">
      <c r="A1399" s="49" t="s">
        <v>5019</v>
      </c>
      <c r="B1399" s="3">
        <v>6</v>
      </c>
      <c r="C1399" s="2">
        <v>0.7</v>
      </c>
      <c r="D1399" s="46">
        <v>40</v>
      </c>
      <c r="E1399" s="284">
        <v>29.05</v>
      </c>
    </row>
    <row r="1400" spans="1:5">
      <c r="A1400" s="49" t="s">
        <v>5024</v>
      </c>
      <c r="B1400" s="3">
        <v>6</v>
      </c>
      <c r="C1400" s="2">
        <v>0.7</v>
      </c>
      <c r="D1400" s="46">
        <v>44</v>
      </c>
      <c r="E1400" s="284">
        <v>76.75</v>
      </c>
    </row>
    <row r="1401" spans="1:5">
      <c r="A1401" s="49" t="s">
        <v>5027</v>
      </c>
      <c r="B1401" s="3">
        <v>6</v>
      </c>
      <c r="C1401" s="2">
        <v>0.7</v>
      </c>
      <c r="D1401" s="46">
        <v>43</v>
      </c>
      <c r="E1401" s="284">
        <v>104.10000000000001</v>
      </c>
    </row>
    <row r="1402" spans="1:5">
      <c r="A1402" s="49" t="s">
        <v>5030</v>
      </c>
      <c r="B1402" s="3">
        <v>3</v>
      </c>
      <c r="C1402" s="2">
        <v>0.7</v>
      </c>
      <c r="D1402" s="46">
        <v>46</v>
      </c>
      <c r="E1402" s="284">
        <v>208.9</v>
      </c>
    </row>
    <row r="1403" spans="1:5">
      <c r="A1403" s="49" t="s">
        <v>5033</v>
      </c>
      <c r="B1403" s="3">
        <v>6</v>
      </c>
      <c r="C1403" s="2">
        <v>0.7</v>
      </c>
      <c r="D1403" s="46">
        <v>63.3</v>
      </c>
      <c r="E1403" s="284">
        <v>66.75</v>
      </c>
    </row>
    <row r="1404" spans="1:5">
      <c r="A1404" s="49" t="s">
        <v>5036</v>
      </c>
      <c r="B1404" s="3">
        <v>6</v>
      </c>
      <c r="C1404" s="2">
        <v>0.7</v>
      </c>
      <c r="D1404" s="46">
        <v>64.099999999999994</v>
      </c>
      <c r="E1404" s="284">
        <v>65.7</v>
      </c>
    </row>
    <row r="1405" spans="1:5">
      <c r="A1405" s="49" t="s">
        <v>5039</v>
      </c>
      <c r="B1405" s="3">
        <v>6</v>
      </c>
      <c r="C1405" s="2">
        <v>0.7</v>
      </c>
      <c r="D1405" s="46">
        <v>43.1</v>
      </c>
      <c r="E1405" s="284">
        <v>35.9</v>
      </c>
    </row>
    <row r="1406" spans="1:5">
      <c r="A1406" s="49" t="s">
        <v>5162</v>
      </c>
      <c r="B1406" s="3">
        <v>6</v>
      </c>
      <c r="C1406" s="2">
        <v>0.7</v>
      </c>
      <c r="D1406" s="46">
        <v>40</v>
      </c>
      <c r="E1406" s="284">
        <v>19.75</v>
      </c>
    </row>
    <row r="1407" spans="1:5">
      <c r="A1407" s="49" t="s">
        <v>5165</v>
      </c>
      <c r="B1407" s="3">
        <v>6</v>
      </c>
      <c r="C1407" s="2">
        <v>0.7</v>
      </c>
      <c r="D1407" s="46">
        <v>58</v>
      </c>
      <c r="E1407" s="284">
        <v>28.900000000000002</v>
      </c>
    </row>
    <row r="1408" spans="1:5">
      <c r="A1408" s="49" t="s">
        <v>26537</v>
      </c>
      <c r="B1408" s="3">
        <v>6</v>
      </c>
      <c r="C1408" s="2">
        <v>0.7</v>
      </c>
      <c r="D1408" s="46">
        <v>43</v>
      </c>
      <c r="E1408" s="284">
        <v>48.6</v>
      </c>
    </row>
    <row r="1409" spans="1:5">
      <c r="A1409" s="49" t="s">
        <v>5191</v>
      </c>
      <c r="B1409" s="3">
        <v>6</v>
      </c>
      <c r="C1409" s="2">
        <v>0.7</v>
      </c>
      <c r="D1409" s="46">
        <v>46.4</v>
      </c>
      <c r="E1409" s="284">
        <v>47.800000000000004</v>
      </c>
    </row>
    <row r="1410" spans="1:5">
      <c r="A1410" s="49" t="s">
        <v>5534</v>
      </c>
      <c r="B1410" s="3">
        <v>3</v>
      </c>
      <c r="C1410" s="2">
        <v>0.7</v>
      </c>
      <c r="D1410" s="46">
        <v>46</v>
      </c>
      <c r="E1410" s="284">
        <v>45.550000000000004</v>
      </c>
    </row>
    <row r="1411" spans="1:5">
      <c r="A1411" s="49" t="s">
        <v>5675</v>
      </c>
      <c r="B1411" s="3">
        <v>6</v>
      </c>
      <c r="C1411" s="2">
        <v>0.7</v>
      </c>
      <c r="D1411" s="46">
        <v>40</v>
      </c>
      <c r="E1411" s="284">
        <v>21.950000000000003</v>
      </c>
    </row>
    <row r="1412" spans="1:5">
      <c r="A1412" s="49" t="s">
        <v>5678</v>
      </c>
      <c r="B1412" s="3">
        <v>6</v>
      </c>
      <c r="C1412" s="2">
        <v>0.7</v>
      </c>
      <c r="D1412" s="46">
        <v>40</v>
      </c>
      <c r="E1412" s="284">
        <v>29.05</v>
      </c>
    </row>
    <row r="1413" spans="1:5">
      <c r="A1413" s="49" t="s">
        <v>26250</v>
      </c>
      <c r="B1413" s="3">
        <v>6</v>
      </c>
      <c r="C1413" s="2">
        <v>0.7</v>
      </c>
      <c r="D1413" s="46">
        <v>40</v>
      </c>
      <c r="E1413" s="284">
        <v>40.650000000000006</v>
      </c>
    </row>
    <row r="1414" spans="1:5">
      <c r="A1414" s="49" t="s">
        <v>5683</v>
      </c>
      <c r="B1414" s="3">
        <v>6</v>
      </c>
      <c r="C1414" s="2">
        <v>0.7</v>
      </c>
      <c r="D1414" s="46">
        <v>44</v>
      </c>
      <c r="E1414" s="284">
        <v>53.650000000000006</v>
      </c>
    </row>
    <row r="1415" spans="1:5">
      <c r="A1415" s="49" t="s">
        <v>26440</v>
      </c>
      <c r="B1415" s="3">
        <v>6</v>
      </c>
      <c r="C1415" s="2">
        <v>0.7</v>
      </c>
      <c r="D1415" s="46">
        <v>42</v>
      </c>
      <c r="E1415" s="284">
        <v>32.050000000000004</v>
      </c>
    </row>
    <row r="1416" spans="1:5">
      <c r="A1416" s="49" t="s">
        <v>5689</v>
      </c>
      <c r="B1416" s="3">
        <v>6</v>
      </c>
      <c r="C1416" s="2">
        <v>0.7</v>
      </c>
      <c r="D1416" s="46">
        <v>40</v>
      </c>
      <c r="E1416" s="284">
        <v>21.150000000000002</v>
      </c>
    </row>
    <row r="1417" spans="1:5">
      <c r="A1417" s="49" t="s">
        <v>5692</v>
      </c>
      <c r="B1417" s="3">
        <v>6</v>
      </c>
      <c r="C1417" s="2">
        <v>0.7</v>
      </c>
      <c r="D1417" s="46">
        <v>40</v>
      </c>
      <c r="E1417" s="284">
        <v>25.1</v>
      </c>
    </row>
    <row r="1418" spans="1:5">
      <c r="A1418" s="49" t="s">
        <v>5698</v>
      </c>
      <c r="B1418" s="3">
        <v>6</v>
      </c>
      <c r="C1418" s="2">
        <v>0.7</v>
      </c>
      <c r="D1418" s="46">
        <v>42</v>
      </c>
      <c r="E1418" s="284">
        <v>35.35</v>
      </c>
    </row>
    <row r="1419" spans="1:5">
      <c r="A1419" s="49" t="s">
        <v>5701</v>
      </c>
      <c r="B1419" s="3">
        <v>6</v>
      </c>
      <c r="C1419" s="2">
        <v>1</v>
      </c>
      <c r="D1419" s="46">
        <v>43.6</v>
      </c>
      <c r="E1419" s="284">
        <v>33.65</v>
      </c>
    </row>
    <row r="1420" spans="1:5">
      <c r="A1420" s="49" t="s">
        <v>5707</v>
      </c>
      <c r="B1420" s="3">
        <v>6</v>
      </c>
      <c r="C1420" s="2">
        <v>0.7</v>
      </c>
      <c r="D1420" s="46">
        <v>40</v>
      </c>
      <c r="E1420" s="284">
        <v>26.700000000000003</v>
      </c>
    </row>
    <row r="1421" spans="1:5">
      <c r="A1421" s="49" t="s">
        <v>5741</v>
      </c>
      <c r="B1421" s="3">
        <v>12</v>
      </c>
      <c r="C1421" s="2">
        <v>0.7</v>
      </c>
      <c r="D1421" s="46">
        <v>46</v>
      </c>
      <c r="E1421" s="284">
        <v>32.35</v>
      </c>
    </row>
    <row r="1422" spans="1:5">
      <c r="A1422" s="49" t="s">
        <v>26251</v>
      </c>
      <c r="B1422" s="3">
        <v>6</v>
      </c>
      <c r="C1422" s="2">
        <v>0.7</v>
      </c>
      <c r="D1422" s="46">
        <v>40</v>
      </c>
      <c r="E1422" s="284">
        <v>42.050000000000004</v>
      </c>
    </row>
    <row r="1423" spans="1:5">
      <c r="A1423" s="49" t="s">
        <v>26252</v>
      </c>
      <c r="B1423" s="3">
        <v>6</v>
      </c>
      <c r="C1423" s="2">
        <v>0.7</v>
      </c>
      <c r="D1423" s="46">
        <v>40</v>
      </c>
      <c r="E1423" s="284">
        <v>46.150000000000006</v>
      </c>
    </row>
    <row r="1424" spans="1:5">
      <c r="A1424" s="49" t="s">
        <v>5765</v>
      </c>
      <c r="B1424" s="3">
        <v>6</v>
      </c>
      <c r="C1424" s="2">
        <v>0.7</v>
      </c>
      <c r="D1424" s="46">
        <v>54</v>
      </c>
      <c r="E1424" s="284">
        <v>107.80000000000001</v>
      </c>
    </row>
    <row r="1425" spans="1:5">
      <c r="A1425" s="49" t="s">
        <v>26538</v>
      </c>
      <c r="B1425" s="3">
        <v>6</v>
      </c>
      <c r="C1425" s="2">
        <v>0.7</v>
      </c>
      <c r="D1425" s="46">
        <v>43</v>
      </c>
      <c r="E1425" s="284">
        <v>47.5</v>
      </c>
    </row>
    <row r="1426" spans="1:5">
      <c r="A1426" s="49" t="s">
        <v>5865</v>
      </c>
      <c r="B1426" s="3">
        <v>6</v>
      </c>
      <c r="C1426" s="2">
        <v>0.7</v>
      </c>
      <c r="D1426" s="46">
        <v>43</v>
      </c>
      <c r="E1426" s="284">
        <v>26</v>
      </c>
    </row>
    <row r="1427" spans="1:5">
      <c r="A1427" s="49" t="s">
        <v>5868</v>
      </c>
      <c r="B1427" s="3">
        <v>6</v>
      </c>
      <c r="C1427" s="2">
        <v>0.7</v>
      </c>
      <c r="D1427" s="46">
        <v>43</v>
      </c>
      <c r="E1427" s="284">
        <v>36.25</v>
      </c>
    </row>
    <row r="1428" spans="1:5">
      <c r="A1428" s="49" t="s">
        <v>5871</v>
      </c>
      <c r="B1428" s="3">
        <v>6</v>
      </c>
      <c r="C1428" s="2">
        <v>0.7</v>
      </c>
      <c r="D1428" s="46">
        <v>43</v>
      </c>
      <c r="E1428" s="284">
        <v>45.6</v>
      </c>
    </row>
    <row r="1429" spans="1:5">
      <c r="A1429" s="49" t="s">
        <v>6010</v>
      </c>
      <c r="B1429" s="3">
        <v>6</v>
      </c>
      <c r="C1429" s="2">
        <v>0.7</v>
      </c>
      <c r="D1429" s="46">
        <v>57.3</v>
      </c>
      <c r="E1429" s="284">
        <v>115.2</v>
      </c>
    </row>
    <row r="1430" spans="1:5">
      <c r="A1430" s="49" t="s">
        <v>6013</v>
      </c>
      <c r="B1430" s="3">
        <v>6</v>
      </c>
      <c r="C1430" s="2">
        <v>0.7</v>
      </c>
      <c r="D1430" s="46">
        <v>43</v>
      </c>
      <c r="E1430" s="284">
        <v>64</v>
      </c>
    </row>
    <row r="1431" spans="1:5">
      <c r="A1431" s="49" t="s">
        <v>6016</v>
      </c>
      <c r="B1431" s="3">
        <v>6</v>
      </c>
      <c r="C1431" s="2">
        <v>0.7</v>
      </c>
      <c r="D1431" s="46">
        <v>48</v>
      </c>
      <c r="E1431" s="284">
        <v>47.900000000000006</v>
      </c>
    </row>
    <row r="1432" spans="1:5">
      <c r="A1432" s="49" t="s">
        <v>6019</v>
      </c>
      <c r="B1432" s="3">
        <v>6</v>
      </c>
      <c r="C1432" s="2">
        <v>0.7</v>
      </c>
      <c r="D1432" s="46">
        <v>43</v>
      </c>
      <c r="E1432" s="284">
        <v>95.9</v>
      </c>
    </row>
    <row r="1433" spans="1:5">
      <c r="A1433" s="49" t="s">
        <v>6063</v>
      </c>
      <c r="B1433" s="3">
        <v>6</v>
      </c>
      <c r="C1433" s="2">
        <v>0.7</v>
      </c>
      <c r="D1433" s="46">
        <v>57.9</v>
      </c>
      <c r="E1433" s="284">
        <v>93.800000000000011</v>
      </c>
    </row>
    <row r="1434" spans="1:5">
      <c r="A1434" s="49" t="s">
        <v>6068</v>
      </c>
      <c r="B1434" s="3">
        <v>12</v>
      </c>
      <c r="C1434" s="2">
        <v>1</v>
      </c>
      <c r="D1434" s="46">
        <v>40</v>
      </c>
      <c r="E1434" s="284">
        <v>42.050000000000004</v>
      </c>
    </row>
    <row r="1435" spans="1:5">
      <c r="A1435" s="49" t="s">
        <v>6279</v>
      </c>
      <c r="B1435" s="3">
        <v>6</v>
      </c>
      <c r="C1435" s="2">
        <v>0.7</v>
      </c>
      <c r="D1435" s="46">
        <v>48</v>
      </c>
      <c r="E1435" s="284">
        <v>583.05000000000007</v>
      </c>
    </row>
    <row r="1436" spans="1:5">
      <c r="A1436" s="49" t="s">
        <v>6366</v>
      </c>
      <c r="B1436" s="3">
        <v>6</v>
      </c>
      <c r="C1436" s="2">
        <v>0.5</v>
      </c>
      <c r="D1436" s="46">
        <v>48.8</v>
      </c>
      <c r="E1436" s="284">
        <v>51.25</v>
      </c>
    </row>
    <row r="1437" spans="1:5">
      <c r="A1437" s="49" t="s">
        <v>6369</v>
      </c>
      <c r="B1437" s="3">
        <v>6</v>
      </c>
      <c r="C1437" s="2">
        <v>0.7</v>
      </c>
      <c r="D1437" s="46">
        <v>46.1</v>
      </c>
      <c r="E1437" s="284">
        <v>41.650000000000006</v>
      </c>
    </row>
    <row r="1438" spans="1:5">
      <c r="A1438" s="49" t="s">
        <v>6372</v>
      </c>
      <c r="B1438" s="3">
        <v>6</v>
      </c>
      <c r="C1438" s="2">
        <v>0.7</v>
      </c>
      <c r="D1438" s="46">
        <v>41.4</v>
      </c>
      <c r="E1438" s="284">
        <v>32.25</v>
      </c>
    </row>
    <row r="1439" spans="1:5">
      <c r="A1439" s="49" t="s">
        <v>6375</v>
      </c>
      <c r="B1439" s="3">
        <v>6</v>
      </c>
      <c r="C1439" s="2">
        <v>0.5</v>
      </c>
      <c r="D1439" s="46">
        <v>46.1</v>
      </c>
      <c r="E1439" s="284">
        <v>29.950000000000003</v>
      </c>
    </row>
    <row r="1440" spans="1:5">
      <c r="A1440" s="49" t="s">
        <v>26446</v>
      </c>
      <c r="B1440" s="3">
        <v>6</v>
      </c>
      <c r="C1440" s="2">
        <v>0.7</v>
      </c>
      <c r="D1440" s="46">
        <v>46.1</v>
      </c>
      <c r="E1440" s="284">
        <v>36.200000000000003</v>
      </c>
    </row>
    <row r="1441" spans="1:5">
      <c r="A1441" s="49" t="s">
        <v>6378</v>
      </c>
      <c r="B1441" s="3">
        <v>6</v>
      </c>
      <c r="C1441" s="2">
        <v>0.7</v>
      </c>
      <c r="D1441" s="46">
        <v>46.6</v>
      </c>
      <c r="E1441" s="284">
        <v>73.100000000000009</v>
      </c>
    </row>
    <row r="1442" spans="1:5">
      <c r="A1442" s="49" t="s">
        <v>6381</v>
      </c>
      <c r="B1442" s="3">
        <v>6</v>
      </c>
      <c r="C1442" s="2">
        <v>0.7</v>
      </c>
      <c r="D1442" s="46">
        <v>44</v>
      </c>
      <c r="E1442" s="284">
        <v>65.75</v>
      </c>
    </row>
    <row r="1443" spans="1:5">
      <c r="A1443" s="49" t="s">
        <v>26447</v>
      </c>
      <c r="B1443" s="3">
        <v>6</v>
      </c>
      <c r="C1443" s="2">
        <v>0.7</v>
      </c>
      <c r="D1443" s="46">
        <v>46.8</v>
      </c>
      <c r="E1443" s="284">
        <v>72</v>
      </c>
    </row>
    <row r="1444" spans="1:5">
      <c r="A1444" s="49" t="s">
        <v>6384</v>
      </c>
      <c r="B1444" s="3">
        <v>6</v>
      </c>
      <c r="C1444" s="2">
        <v>0.7</v>
      </c>
      <c r="D1444" s="46">
        <v>43.7</v>
      </c>
      <c r="E1444" s="284">
        <v>54.150000000000006</v>
      </c>
    </row>
    <row r="1445" spans="1:5">
      <c r="A1445" s="49" t="s">
        <v>26448</v>
      </c>
      <c r="B1445" s="3">
        <v>6</v>
      </c>
      <c r="C1445" s="2">
        <v>0.7</v>
      </c>
      <c r="D1445" s="46">
        <v>46.1</v>
      </c>
      <c r="E1445" s="284">
        <v>38.950000000000003</v>
      </c>
    </row>
    <row r="1446" spans="1:5">
      <c r="A1446" s="49" t="s">
        <v>6386</v>
      </c>
      <c r="B1446" s="3">
        <v>6</v>
      </c>
      <c r="C1446" s="2">
        <v>0.7</v>
      </c>
      <c r="D1446" s="46">
        <v>46.1</v>
      </c>
      <c r="E1446" s="284">
        <v>34.550000000000004</v>
      </c>
    </row>
    <row r="1447" spans="1:5">
      <c r="A1447" s="49" t="s">
        <v>6388</v>
      </c>
      <c r="B1447" s="3">
        <v>9</v>
      </c>
      <c r="C1447" s="2">
        <v>0.5</v>
      </c>
      <c r="D1447" s="46">
        <v>46.1</v>
      </c>
      <c r="E1447" s="284">
        <v>30.200000000000003</v>
      </c>
    </row>
    <row r="1448" spans="1:5">
      <c r="A1448" s="49" t="s">
        <v>26539</v>
      </c>
      <c r="B1448" s="3">
        <v>6</v>
      </c>
      <c r="C1448" s="2">
        <v>0.7</v>
      </c>
      <c r="D1448" s="46">
        <v>43</v>
      </c>
      <c r="E1448" s="284">
        <v>32.65</v>
      </c>
    </row>
    <row r="1449" spans="1:5">
      <c r="A1449" s="49" t="s">
        <v>6810</v>
      </c>
      <c r="B1449" s="3">
        <v>6</v>
      </c>
      <c r="C1449" s="2">
        <v>0.7</v>
      </c>
      <c r="D1449" s="46">
        <v>56.2</v>
      </c>
      <c r="E1449" s="284">
        <v>70.55</v>
      </c>
    </row>
    <row r="1450" spans="1:5">
      <c r="A1450" s="49" t="s">
        <v>26501</v>
      </c>
      <c r="B1450" s="3">
        <v>6</v>
      </c>
      <c r="C1450" s="2">
        <v>0.7</v>
      </c>
      <c r="D1450" s="46">
        <v>46</v>
      </c>
      <c r="E1450" s="284">
        <v>32.35</v>
      </c>
    </row>
    <row r="1451" spans="1:5">
      <c r="A1451" s="49" t="s">
        <v>6813</v>
      </c>
      <c r="B1451" s="3">
        <v>6</v>
      </c>
      <c r="C1451" s="2">
        <v>0.7</v>
      </c>
      <c r="D1451" s="46">
        <v>50</v>
      </c>
      <c r="E1451" s="284">
        <v>44.050000000000004</v>
      </c>
    </row>
    <row r="1452" spans="1:5">
      <c r="A1452" s="49" t="s">
        <v>6816</v>
      </c>
      <c r="B1452" s="3">
        <v>6</v>
      </c>
      <c r="C1452" s="2">
        <v>0.7</v>
      </c>
      <c r="D1452" s="46">
        <v>46</v>
      </c>
      <c r="E1452" s="284">
        <v>56</v>
      </c>
    </row>
    <row r="1453" spans="1:5">
      <c r="A1453" s="49" t="s">
        <v>6988</v>
      </c>
      <c r="B1453" s="3">
        <v>6</v>
      </c>
      <c r="C1453" s="2">
        <v>0.7</v>
      </c>
      <c r="D1453" s="46">
        <v>43.4</v>
      </c>
      <c r="E1453" s="284">
        <v>42.550000000000004</v>
      </c>
    </row>
    <row r="1454" spans="1:5">
      <c r="A1454" s="49" t="s">
        <v>26502</v>
      </c>
      <c r="B1454" s="3">
        <v>6</v>
      </c>
      <c r="C1454" s="2">
        <v>0.7</v>
      </c>
      <c r="D1454" s="46">
        <v>46</v>
      </c>
      <c r="E1454" s="284">
        <v>93.350000000000009</v>
      </c>
    </row>
    <row r="1455" spans="1:5">
      <c r="A1455" s="49" t="s">
        <v>26503</v>
      </c>
      <c r="B1455" s="3">
        <v>6</v>
      </c>
      <c r="C1455" s="2">
        <v>0.7</v>
      </c>
      <c r="D1455" s="46">
        <v>46</v>
      </c>
      <c r="E1455" s="284">
        <v>43.35</v>
      </c>
    </row>
    <row r="1456" spans="1:5">
      <c r="A1456" s="49" t="s">
        <v>26451</v>
      </c>
      <c r="B1456" s="3">
        <v>6</v>
      </c>
      <c r="C1456" s="2">
        <v>0.7</v>
      </c>
      <c r="D1456" s="46">
        <v>47</v>
      </c>
      <c r="E1456" s="284">
        <v>165</v>
      </c>
    </row>
    <row r="1457" spans="1:5">
      <c r="A1457" s="49" t="s">
        <v>7180</v>
      </c>
      <c r="B1457" s="3">
        <v>6</v>
      </c>
      <c r="C1457" s="2">
        <v>0.7</v>
      </c>
      <c r="D1457" s="46">
        <v>45</v>
      </c>
      <c r="E1457" s="284">
        <v>65.75</v>
      </c>
    </row>
    <row r="1458" spans="1:5">
      <c r="A1458" s="49" t="s">
        <v>7192</v>
      </c>
      <c r="B1458" s="3">
        <v>6</v>
      </c>
      <c r="C1458" s="2">
        <v>0.7</v>
      </c>
      <c r="D1458" s="46">
        <v>43</v>
      </c>
      <c r="E1458" s="284">
        <v>47.5</v>
      </c>
    </row>
    <row r="1459" spans="1:5">
      <c r="A1459" s="49" t="s">
        <v>26452</v>
      </c>
      <c r="B1459" s="3">
        <v>6</v>
      </c>
      <c r="C1459" s="2">
        <v>0.7</v>
      </c>
      <c r="D1459" s="46">
        <v>48</v>
      </c>
      <c r="E1459" s="284">
        <v>187.05</v>
      </c>
    </row>
    <row r="1460" spans="1:5">
      <c r="A1460" s="49" t="s">
        <v>7195</v>
      </c>
      <c r="B1460" s="3">
        <v>6</v>
      </c>
      <c r="C1460" s="2">
        <v>0.7</v>
      </c>
      <c r="D1460" s="46">
        <v>45</v>
      </c>
      <c r="E1460" s="284">
        <v>65.8</v>
      </c>
    </row>
    <row r="1461" spans="1:5">
      <c r="A1461" s="49" t="s">
        <v>7204</v>
      </c>
      <c r="B1461" s="3">
        <v>6</v>
      </c>
      <c r="C1461" s="2">
        <v>0.7</v>
      </c>
      <c r="D1461" s="46">
        <v>57.15</v>
      </c>
      <c r="E1461" s="284">
        <v>53.050000000000004</v>
      </c>
    </row>
    <row r="1462" spans="1:5">
      <c r="A1462" s="49" t="s">
        <v>7290</v>
      </c>
      <c r="B1462" s="3">
        <v>6</v>
      </c>
      <c r="C1462" s="2">
        <v>0.7</v>
      </c>
      <c r="D1462" s="46">
        <v>43</v>
      </c>
      <c r="E1462" s="284">
        <v>54.650000000000006</v>
      </c>
    </row>
    <row r="1463" spans="1:5">
      <c r="A1463" s="49" t="s">
        <v>7293</v>
      </c>
      <c r="B1463" s="3">
        <v>6</v>
      </c>
      <c r="C1463" s="2">
        <v>0.7</v>
      </c>
      <c r="D1463" s="46">
        <v>43</v>
      </c>
      <c r="E1463" s="284">
        <v>65.600000000000009</v>
      </c>
    </row>
    <row r="1464" spans="1:5">
      <c r="A1464" s="49" t="s">
        <v>7296</v>
      </c>
      <c r="B1464" s="3">
        <v>6</v>
      </c>
      <c r="C1464" s="2">
        <v>0.7</v>
      </c>
      <c r="D1464" s="46">
        <v>43</v>
      </c>
      <c r="E1464" s="284">
        <v>42.550000000000004</v>
      </c>
    </row>
    <row r="1465" spans="1:5">
      <c r="A1465" s="49" t="s">
        <v>7346</v>
      </c>
      <c r="B1465" s="3">
        <v>6</v>
      </c>
      <c r="C1465" s="2">
        <v>0.7</v>
      </c>
      <c r="D1465" s="46">
        <v>50</v>
      </c>
      <c r="E1465" s="284">
        <v>30.450000000000003</v>
      </c>
    </row>
    <row r="1466" spans="1:5">
      <c r="A1466" s="49" t="s">
        <v>7349</v>
      </c>
      <c r="B1466" s="3">
        <v>6</v>
      </c>
      <c r="C1466" s="2">
        <v>0.7</v>
      </c>
      <c r="D1466" s="46">
        <v>50</v>
      </c>
      <c r="E1466" s="284">
        <v>37.050000000000004</v>
      </c>
    </row>
    <row r="1467" spans="1:5">
      <c r="A1467" s="49" t="s">
        <v>7352</v>
      </c>
      <c r="B1467" s="3">
        <v>6</v>
      </c>
      <c r="C1467" s="2">
        <v>0.7</v>
      </c>
      <c r="D1467" s="46">
        <v>50</v>
      </c>
      <c r="E1467" s="284">
        <v>64.55</v>
      </c>
    </row>
    <row r="1468" spans="1:5">
      <c r="A1468" s="49" t="s">
        <v>7378</v>
      </c>
      <c r="B1468" s="3">
        <v>6</v>
      </c>
      <c r="C1468" s="2">
        <v>1</v>
      </c>
      <c r="D1468" s="46">
        <v>40</v>
      </c>
      <c r="E1468" s="284">
        <v>26.400000000000002</v>
      </c>
    </row>
    <row r="1469" spans="1:5">
      <c r="A1469" s="49" t="s">
        <v>7381</v>
      </c>
      <c r="B1469" s="3">
        <v>6</v>
      </c>
      <c r="C1469" s="2">
        <v>0.7</v>
      </c>
      <c r="D1469" s="46">
        <v>40</v>
      </c>
      <c r="E1469" s="284">
        <v>24.450000000000003</v>
      </c>
    </row>
    <row r="1470" spans="1:5">
      <c r="A1470" s="49" t="s">
        <v>7384</v>
      </c>
      <c r="B1470" s="3">
        <v>6</v>
      </c>
      <c r="C1470" s="2">
        <v>1</v>
      </c>
      <c r="D1470" s="46">
        <v>43</v>
      </c>
      <c r="E1470" s="284">
        <v>36.9</v>
      </c>
    </row>
    <row r="1471" spans="1:5">
      <c r="A1471" s="49" t="s">
        <v>7396</v>
      </c>
      <c r="B1471" s="3">
        <v>6</v>
      </c>
      <c r="C1471" s="2">
        <v>1</v>
      </c>
      <c r="D1471" s="46">
        <v>46</v>
      </c>
      <c r="E1471" s="284">
        <v>33.9</v>
      </c>
    </row>
    <row r="1472" spans="1:5">
      <c r="A1472" s="49" t="s">
        <v>7674</v>
      </c>
      <c r="B1472" s="3">
        <v>6</v>
      </c>
      <c r="C1472" s="2">
        <v>0.7</v>
      </c>
      <c r="D1472" s="46">
        <v>46</v>
      </c>
      <c r="E1472" s="284">
        <v>31.200000000000003</v>
      </c>
    </row>
    <row r="1473" spans="1:5">
      <c r="A1473" s="49" t="s">
        <v>7677</v>
      </c>
      <c r="B1473" s="3">
        <v>6</v>
      </c>
      <c r="C1473" s="2">
        <v>0.7</v>
      </c>
      <c r="D1473" s="46">
        <v>46</v>
      </c>
      <c r="E1473" s="284">
        <v>29.05</v>
      </c>
    </row>
    <row r="1474" spans="1:5">
      <c r="A1474" s="49" t="s">
        <v>7680</v>
      </c>
      <c r="B1474" s="3">
        <v>6</v>
      </c>
      <c r="C1474" s="2">
        <v>0.7</v>
      </c>
      <c r="D1474" s="46">
        <v>40</v>
      </c>
      <c r="E1474" s="284">
        <v>18.350000000000001</v>
      </c>
    </row>
    <row r="1475" spans="1:5">
      <c r="A1475" s="49" t="s">
        <v>26455</v>
      </c>
      <c r="B1475" s="3">
        <v>6</v>
      </c>
      <c r="C1475" s="2">
        <v>0.7</v>
      </c>
      <c r="D1475" s="46">
        <v>55.5</v>
      </c>
      <c r="E1475" s="284">
        <v>44.1</v>
      </c>
    </row>
    <row r="1476" spans="1:5">
      <c r="A1476" s="49" t="s">
        <v>7683</v>
      </c>
      <c r="B1476" s="3">
        <v>6</v>
      </c>
      <c r="C1476" s="2">
        <v>0.7</v>
      </c>
      <c r="D1476" s="46">
        <v>55.2</v>
      </c>
      <c r="E1476" s="284">
        <v>36.950000000000003</v>
      </c>
    </row>
    <row r="1477" spans="1:5">
      <c r="A1477" s="49" t="s">
        <v>7688</v>
      </c>
      <c r="B1477" s="3">
        <v>6</v>
      </c>
      <c r="C1477" s="2">
        <v>0.7</v>
      </c>
      <c r="D1477" s="46">
        <v>50.6</v>
      </c>
      <c r="E1477" s="284">
        <v>269.75</v>
      </c>
    </row>
    <row r="1478" spans="1:5">
      <c r="A1478" s="49" t="s">
        <v>7691</v>
      </c>
      <c r="B1478" s="3">
        <v>6</v>
      </c>
      <c r="C1478" s="2">
        <v>0.7</v>
      </c>
      <c r="D1478" s="46">
        <v>52.1</v>
      </c>
      <c r="E1478" s="284">
        <v>32.5</v>
      </c>
    </row>
    <row r="1479" spans="1:5">
      <c r="A1479" s="49" t="s">
        <v>7694</v>
      </c>
      <c r="B1479" s="3">
        <v>6</v>
      </c>
      <c r="C1479" s="2">
        <v>0.7</v>
      </c>
      <c r="D1479" s="46">
        <v>54.1</v>
      </c>
      <c r="E1479" s="284">
        <v>31.900000000000002</v>
      </c>
    </row>
    <row r="1480" spans="1:5">
      <c r="A1480" s="49" t="s">
        <v>7697</v>
      </c>
      <c r="B1480" s="3">
        <v>6</v>
      </c>
      <c r="C1480" s="2">
        <v>0.7</v>
      </c>
      <c r="D1480" s="46">
        <v>46</v>
      </c>
      <c r="E1480" s="284">
        <v>25.05</v>
      </c>
    </row>
    <row r="1481" spans="1:5">
      <c r="A1481" s="49" t="s">
        <v>26456</v>
      </c>
      <c r="B1481" s="3">
        <v>6</v>
      </c>
      <c r="C1481" s="2">
        <v>0.7</v>
      </c>
      <c r="D1481" s="46">
        <v>41</v>
      </c>
      <c r="E1481" s="284">
        <v>21.450000000000003</v>
      </c>
    </row>
    <row r="1482" spans="1:5">
      <c r="A1482" s="49" t="s">
        <v>26504</v>
      </c>
      <c r="B1482" s="3">
        <v>6</v>
      </c>
      <c r="C1482" s="2">
        <v>0.7</v>
      </c>
      <c r="D1482" s="46">
        <v>46</v>
      </c>
      <c r="E1482" s="284">
        <v>25.75</v>
      </c>
    </row>
    <row r="1483" spans="1:5">
      <c r="A1483" s="49" t="s">
        <v>26505</v>
      </c>
      <c r="B1483" s="3">
        <v>6</v>
      </c>
      <c r="C1483" s="2">
        <v>0.7</v>
      </c>
      <c r="D1483" s="46">
        <v>46</v>
      </c>
      <c r="E1483" s="284">
        <v>34.550000000000004</v>
      </c>
    </row>
    <row r="1484" spans="1:5">
      <c r="A1484" s="49" t="s">
        <v>7963</v>
      </c>
      <c r="B1484" s="3">
        <v>6</v>
      </c>
      <c r="C1484" s="2">
        <v>0.7</v>
      </c>
      <c r="D1484" s="46">
        <v>45.8</v>
      </c>
      <c r="E1484" s="284">
        <v>30.950000000000003</v>
      </c>
    </row>
    <row r="1485" spans="1:5">
      <c r="A1485" s="49" t="s">
        <v>8184</v>
      </c>
      <c r="B1485" s="3">
        <v>6</v>
      </c>
      <c r="C1485" s="2">
        <v>0.7</v>
      </c>
      <c r="D1485" s="46">
        <v>58.4</v>
      </c>
      <c r="E1485" s="284">
        <v>88.9</v>
      </c>
    </row>
    <row r="1486" spans="1:5">
      <c r="A1486" s="49" t="s">
        <v>8195</v>
      </c>
      <c r="B1486" s="3">
        <v>3</v>
      </c>
      <c r="C1486" s="2">
        <v>0.7</v>
      </c>
      <c r="D1486" s="46">
        <v>46</v>
      </c>
      <c r="E1486" s="284">
        <v>48.85</v>
      </c>
    </row>
    <row r="1487" spans="1:5">
      <c r="A1487" s="49" t="s">
        <v>26506</v>
      </c>
      <c r="B1487" s="3">
        <v>6</v>
      </c>
      <c r="C1487" s="2">
        <v>0.7</v>
      </c>
      <c r="D1487" s="46">
        <v>46</v>
      </c>
      <c r="E1487" s="284">
        <v>41.150000000000006</v>
      </c>
    </row>
    <row r="1488" spans="1:5">
      <c r="A1488" s="49" t="s">
        <v>8473</v>
      </c>
      <c r="B1488" s="3">
        <v>6</v>
      </c>
      <c r="C1488" s="2">
        <v>0.7</v>
      </c>
      <c r="D1488" s="46">
        <v>40</v>
      </c>
      <c r="E1488" s="284">
        <v>14.75</v>
      </c>
    </row>
    <row r="1489" spans="1:5">
      <c r="A1489" s="49" t="s">
        <v>8652</v>
      </c>
      <c r="B1489" s="3">
        <v>6</v>
      </c>
      <c r="C1489" s="2">
        <v>0.7</v>
      </c>
      <c r="D1489" s="46">
        <v>40</v>
      </c>
      <c r="E1489" s="284">
        <v>44.800000000000004</v>
      </c>
    </row>
    <row r="1490" spans="1:5">
      <c r="A1490" s="49" t="s">
        <v>8720</v>
      </c>
      <c r="B1490" s="3">
        <v>6</v>
      </c>
      <c r="C1490" s="2">
        <v>0.7</v>
      </c>
      <c r="D1490" s="46">
        <v>43</v>
      </c>
      <c r="E1490" s="284">
        <v>87.65</v>
      </c>
    </row>
    <row r="1491" spans="1:5">
      <c r="A1491" s="49" t="s">
        <v>26467</v>
      </c>
      <c r="B1491" s="3">
        <v>6</v>
      </c>
      <c r="C1491" s="2">
        <v>0.7</v>
      </c>
      <c r="D1491" s="46">
        <v>58</v>
      </c>
      <c r="E1491" s="284">
        <v>42.1</v>
      </c>
    </row>
    <row r="1492" spans="1:5">
      <c r="A1492" s="49" t="s">
        <v>8859</v>
      </c>
      <c r="B1492" s="3">
        <v>6</v>
      </c>
      <c r="C1492" s="2">
        <v>0.7</v>
      </c>
      <c r="D1492" s="46">
        <v>43</v>
      </c>
      <c r="E1492" s="284">
        <v>28</v>
      </c>
    </row>
    <row r="1493" spans="1:5">
      <c r="A1493" s="49" t="s">
        <v>26507</v>
      </c>
      <c r="B1493" s="3">
        <v>6</v>
      </c>
      <c r="C1493" s="2">
        <v>0.7</v>
      </c>
      <c r="D1493" s="46">
        <v>46</v>
      </c>
      <c r="E1493" s="284">
        <v>35.65</v>
      </c>
    </row>
    <row r="1494" spans="1:5">
      <c r="A1494" s="49" t="s">
        <v>26468</v>
      </c>
      <c r="B1494" s="3">
        <v>6</v>
      </c>
      <c r="C1494" s="2">
        <v>0.7</v>
      </c>
      <c r="D1494" s="46">
        <v>48</v>
      </c>
      <c r="E1494" s="284">
        <v>38.5</v>
      </c>
    </row>
    <row r="1495" spans="1:5">
      <c r="A1495" s="49" t="s">
        <v>26540</v>
      </c>
      <c r="B1495" s="3">
        <v>6</v>
      </c>
      <c r="C1495" s="2">
        <v>0.7</v>
      </c>
      <c r="D1495" s="46">
        <v>43</v>
      </c>
      <c r="E1495" s="284">
        <v>43.650000000000006</v>
      </c>
    </row>
    <row r="1496" spans="1:5">
      <c r="A1496" s="49" t="s">
        <v>8864</v>
      </c>
      <c r="B1496" s="3">
        <v>6</v>
      </c>
      <c r="C1496" s="2">
        <v>0.7</v>
      </c>
      <c r="D1496" s="46">
        <v>43</v>
      </c>
      <c r="E1496" s="284">
        <v>49.45</v>
      </c>
    </row>
    <row r="1497" spans="1:5">
      <c r="A1497" s="49" t="s">
        <v>9032</v>
      </c>
      <c r="B1497" s="3">
        <v>6</v>
      </c>
      <c r="C1497" s="2">
        <v>0.7</v>
      </c>
      <c r="D1497" s="46">
        <v>46</v>
      </c>
      <c r="E1497" s="284">
        <v>30.6</v>
      </c>
    </row>
    <row r="1498" spans="1:5">
      <c r="A1498" s="49" t="s">
        <v>9035</v>
      </c>
      <c r="B1498" s="3">
        <v>6</v>
      </c>
      <c r="C1498" s="2">
        <v>0.7</v>
      </c>
      <c r="D1498" s="46">
        <v>40</v>
      </c>
      <c r="E1498" s="284">
        <v>19.150000000000002</v>
      </c>
    </row>
    <row r="1499" spans="1:5">
      <c r="A1499" s="49" t="s">
        <v>9040</v>
      </c>
      <c r="B1499" s="3">
        <v>6</v>
      </c>
      <c r="C1499" s="2">
        <v>0.7</v>
      </c>
      <c r="D1499" s="46">
        <v>46</v>
      </c>
      <c r="E1499" s="284">
        <v>41.150000000000006</v>
      </c>
    </row>
    <row r="1500" spans="1:5">
      <c r="A1500" s="49" t="s">
        <v>9046</v>
      </c>
      <c r="B1500" s="3">
        <v>6</v>
      </c>
      <c r="C1500" s="2">
        <v>0.7</v>
      </c>
      <c r="D1500" s="46">
        <v>40</v>
      </c>
      <c r="E1500" s="284">
        <v>16.100000000000001</v>
      </c>
    </row>
    <row r="1501" spans="1:5">
      <c r="A1501" s="49" t="s">
        <v>9049</v>
      </c>
      <c r="B1501" s="3">
        <v>6</v>
      </c>
      <c r="C1501" s="2">
        <v>1</v>
      </c>
      <c r="D1501" s="46">
        <v>46</v>
      </c>
      <c r="E1501" s="284">
        <v>19.5</v>
      </c>
    </row>
    <row r="1502" spans="1:5">
      <c r="A1502" s="49" t="s">
        <v>9102</v>
      </c>
      <c r="B1502" s="3">
        <v>6</v>
      </c>
      <c r="C1502" s="2">
        <v>0.7</v>
      </c>
      <c r="D1502" s="46">
        <v>43</v>
      </c>
      <c r="E1502" s="284">
        <v>32.65</v>
      </c>
    </row>
    <row r="1503" spans="1:5">
      <c r="A1503" s="49" t="s">
        <v>9233</v>
      </c>
      <c r="B1503" s="3">
        <v>6</v>
      </c>
      <c r="C1503" s="2">
        <v>1</v>
      </c>
      <c r="D1503" s="46">
        <v>45.8</v>
      </c>
      <c r="E1503" s="284">
        <v>44.900000000000006</v>
      </c>
    </row>
    <row r="1504" spans="1:5">
      <c r="A1504" s="49" t="s">
        <v>26469</v>
      </c>
      <c r="B1504" s="3">
        <v>6</v>
      </c>
      <c r="C1504" s="2">
        <v>0.7</v>
      </c>
      <c r="D1504" s="46">
        <v>55.1</v>
      </c>
      <c r="E1504" s="284">
        <v>85.850000000000009</v>
      </c>
    </row>
    <row r="1505" spans="1:5">
      <c r="A1505" s="49" t="s">
        <v>9238</v>
      </c>
      <c r="B1505" s="3">
        <v>6</v>
      </c>
      <c r="C1505" s="2">
        <v>1</v>
      </c>
      <c r="D1505" s="46">
        <v>45.8</v>
      </c>
      <c r="E1505" s="284">
        <v>48.2</v>
      </c>
    </row>
    <row r="1506" spans="1:5">
      <c r="A1506" s="49" t="s">
        <v>9241</v>
      </c>
      <c r="B1506" s="3">
        <v>6</v>
      </c>
      <c r="C1506" s="2">
        <v>0.7</v>
      </c>
      <c r="D1506" s="46">
        <v>45.8</v>
      </c>
      <c r="E1506" s="284">
        <v>50.75</v>
      </c>
    </row>
    <row r="1507" spans="1:5">
      <c r="A1507" s="49" t="s">
        <v>9244</v>
      </c>
      <c r="B1507" s="3">
        <v>12</v>
      </c>
      <c r="C1507" s="2">
        <v>0.7</v>
      </c>
      <c r="D1507" s="46">
        <v>48.6</v>
      </c>
      <c r="E1507" s="284">
        <v>51.25</v>
      </c>
    </row>
    <row r="1508" spans="1:5">
      <c r="A1508" s="49" t="s">
        <v>9250</v>
      </c>
      <c r="B1508" s="3">
        <v>6</v>
      </c>
      <c r="C1508" s="2">
        <v>0.7</v>
      </c>
      <c r="D1508" s="46">
        <v>45.8</v>
      </c>
      <c r="E1508" s="284">
        <v>26.450000000000003</v>
      </c>
    </row>
    <row r="1509" spans="1:5">
      <c r="A1509" s="49" t="s">
        <v>9253</v>
      </c>
      <c r="B1509" s="3">
        <v>6</v>
      </c>
      <c r="C1509" s="2">
        <v>0.7</v>
      </c>
      <c r="D1509" s="46">
        <v>45.8</v>
      </c>
      <c r="E1509" s="284">
        <v>29.05</v>
      </c>
    </row>
    <row r="1510" spans="1:5">
      <c r="A1510" s="49" t="s">
        <v>9256</v>
      </c>
      <c r="B1510" s="3">
        <v>6</v>
      </c>
      <c r="C1510" s="2">
        <v>0.7</v>
      </c>
      <c r="D1510" s="46">
        <v>45.8</v>
      </c>
      <c r="E1510" s="284">
        <v>48.85</v>
      </c>
    </row>
    <row r="1511" spans="1:5">
      <c r="A1511" s="49" t="s">
        <v>9259</v>
      </c>
      <c r="B1511" s="3">
        <v>6</v>
      </c>
      <c r="C1511" s="2">
        <v>0.7</v>
      </c>
      <c r="D1511" s="46">
        <v>43</v>
      </c>
      <c r="E1511" s="284">
        <v>39.25</v>
      </c>
    </row>
    <row r="1512" spans="1:5">
      <c r="A1512" s="49" t="s">
        <v>9262</v>
      </c>
      <c r="B1512" s="3">
        <v>6</v>
      </c>
      <c r="C1512" s="2">
        <v>0.7</v>
      </c>
      <c r="D1512" s="46">
        <v>46</v>
      </c>
      <c r="E1512" s="284">
        <v>79.650000000000006</v>
      </c>
    </row>
    <row r="1513" spans="1:5">
      <c r="A1513" s="49" t="s">
        <v>9268</v>
      </c>
      <c r="B1513" s="3">
        <v>6</v>
      </c>
      <c r="C1513" s="2">
        <v>0.7</v>
      </c>
      <c r="D1513" s="46">
        <v>57.5</v>
      </c>
      <c r="E1513" s="284">
        <v>55.25</v>
      </c>
    </row>
    <row r="1514" spans="1:5">
      <c r="A1514" s="49" t="s">
        <v>9271</v>
      </c>
      <c r="B1514" s="3">
        <v>6</v>
      </c>
      <c r="C1514" s="2">
        <v>0.7</v>
      </c>
      <c r="D1514" s="46">
        <v>40</v>
      </c>
      <c r="E1514" s="284">
        <v>18.400000000000002</v>
      </c>
    </row>
    <row r="1515" spans="1:5">
      <c r="A1515" s="49" t="s">
        <v>9274</v>
      </c>
      <c r="B1515" s="3">
        <v>12</v>
      </c>
      <c r="C1515" s="2">
        <v>1</v>
      </c>
      <c r="D1515" s="46">
        <v>40</v>
      </c>
      <c r="E1515" s="284">
        <v>28.55</v>
      </c>
    </row>
    <row r="1516" spans="1:5">
      <c r="A1516" s="49" t="s">
        <v>9277</v>
      </c>
      <c r="B1516" s="3">
        <v>6</v>
      </c>
      <c r="C1516" s="2">
        <v>0.7</v>
      </c>
      <c r="D1516" s="46">
        <v>40</v>
      </c>
      <c r="E1516" s="284">
        <v>22.450000000000003</v>
      </c>
    </row>
    <row r="1517" spans="1:5">
      <c r="A1517" s="49" t="s">
        <v>9280</v>
      </c>
      <c r="B1517" s="3">
        <v>6</v>
      </c>
      <c r="C1517" s="2">
        <v>0.7</v>
      </c>
      <c r="D1517" s="46">
        <v>40</v>
      </c>
      <c r="E1517" s="284">
        <v>23.55</v>
      </c>
    </row>
    <row r="1518" spans="1:5">
      <c r="A1518" s="49" t="s">
        <v>9283</v>
      </c>
      <c r="B1518" s="3">
        <v>6</v>
      </c>
      <c r="C1518" s="2">
        <v>0.7</v>
      </c>
      <c r="D1518" s="46">
        <v>40</v>
      </c>
      <c r="E1518" s="284">
        <v>19.150000000000002</v>
      </c>
    </row>
    <row r="1519" spans="1:5">
      <c r="A1519" s="49" t="s">
        <v>9286</v>
      </c>
      <c r="B1519" s="3">
        <v>12</v>
      </c>
      <c r="C1519" s="2">
        <v>1</v>
      </c>
      <c r="D1519" s="46">
        <v>40</v>
      </c>
      <c r="E1519" s="284">
        <v>28.200000000000003</v>
      </c>
    </row>
    <row r="1520" spans="1:5">
      <c r="A1520" s="49" t="s">
        <v>9375</v>
      </c>
      <c r="B1520" s="3">
        <v>6</v>
      </c>
      <c r="C1520" s="2">
        <v>0.7</v>
      </c>
      <c r="D1520" s="46">
        <v>46</v>
      </c>
      <c r="E1520" s="284">
        <v>30.950000000000003</v>
      </c>
    </row>
    <row r="1521" spans="1:5">
      <c r="A1521" s="49" t="s">
        <v>9449</v>
      </c>
      <c r="B1521" s="3">
        <v>6</v>
      </c>
      <c r="C1521" s="2">
        <v>0.7</v>
      </c>
      <c r="D1521" s="46">
        <v>40</v>
      </c>
      <c r="E1521" s="284">
        <v>37.35</v>
      </c>
    </row>
    <row r="1522" spans="1:5">
      <c r="A1522" s="49" t="s">
        <v>9473</v>
      </c>
      <c r="B1522" s="3">
        <v>6</v>
      </c>
      <c r="C1522" s="2">
        <v>0.7</v>
      </c>
      <c r="D1522" s="46">
        <v>40</v>
      </c>
      <c r="E1522" s="284">
        <v>53.85</v>
      </c>
    </row>
    <row r="1523" spans="1:5">
      <c r="A1523" s="49" t="s">
        <v>9476</v>
      </c>
      <c r="B1523" s="3">
        <v>6</v>
      </c>
      <c r="C1523" s="2">
        <v>0.7</v>
      </c>
      <c r="D1523" s="46">
        <v>43</v>
      </c>
      <c r="E1523" s="284">
        <v>68.95</v>
      </c>
    </row>
    <row r="1524" spans="1:5">
      <c r="A1524" s="49" t="s">
        <v>9479</v>
      </c>
      <c r="B1524" s="3">
        <v>6</v>
      </c>
      <c r="C1524" s="2">
        <v>0.7</v>
      </c>
      <c r="D1524" s="46">
        <v>40</v>
      </c>
      <c r="E1524" s="284">
        <v>92.850000000000009</v>
      </c>
    </row>
    <row r="1525" spans="1:5">
      <c r="A1525" s="49" t="s">
        <v>9483</v>
      </c>
      <c r="B1525" s="3">
        <v>6</v>
      </c>
      <c r="C1525" s="2">
        <v>0.7</v>
      </c>
      <c r="D1525" s="46">
        <v>43</v>
      </c>
      <c r="E1525" s="284">
        <v>208.65</v>
      </c>
    </row>
    <row r="1526" spans="1:5">
      <c r="A1526" s="49" t="s">
        <v>9485</v>
      </c>
      <c r="B1526" s="3">
        <v>6</v>
      </c>
      <c r="C1526" s="2">
        <v>0.7</v>
      </c>
      <c r="D1526" s="46">
        <v>46.9</v>
      </c>
      <c r="E1526" s="284">
        <v>296.95</v>
      </c>
    </row>
    <row r="1527" spans="1:5">
      <c r="A1527" s="49" t="s">
        <v>9491</v>
      </c>
      <c r="B1527" s="3">
        <v>1</v>
      </c>
      <c r="C1527" s="2">
        <v>0.7</v>
      </c>
      <c r="D1527" s="46">
        <v>42</v>
      </c>
      <c r="E1527" s="284">
        <v>1380.1000000000001</v>
      </c>
    </row>
    <row r="1528" spans="1:5">
      <c r="A1528" s="49" t="s">
        <v>9494</v>
      </c>
      <c r="B1528" s="3">
        <v>1</v>
      </c>
      <c r="C1528" s="2">
        <v>0.7</v>
      </c>
      <c r="D1528" s="46">
        <v>43.2</v>
      </c>
      <c r="E1528" s="284">
        <v>4130.1500000000005</v>
      </c>
    </row>
    <row r="1529" spans="1:5">
      <c r="A1529" s="49" t="s">
        <v>9497</v>
      </c>
      <c r="B1529" s="3">
        <v>6</v>
      </c>
      <c r="C1529" s="2">
        <v>1</v>
      </c>
      <c r="D1529" s="46">
        <v>44</v>
      </c>
      <c r="E1529" s="284">
        <v>111.25</v>
      </c>
    </row>
    <row r="1530" spans="1:5">
      <c r="A1530" s="49" t="s">
        <v>9506</v>
      </c>
      <c r="B1530" s="3">
        <v>6</v>
      </c>
      <c r="C1530" s="2">
        <v>0.7</v>
      </c>
      <c r="D1530" s="46">
        <v>46.5</v>
      </c>
      <c r="E1530" s="284">
        <v>59.35</v>
      </c>
    </row>
    <row r="1531" spans="1:5">
      <c r="A1531" s="49" t="s">
        <v>9509</v>
      </c>
      <c r="B1531" s="3">
        <v>6</v>
      </c>
      <c r="C1531" s="2">
        <v>1</v>
      </c>
      <c r="D1531" s="46">
        <v>41.5</v>
      </c>
      <c r="E1531" s="284">
        <v>76.3</v>
      </c>
    </row>
    <row r="1532" spans="1:5">
      <c r="A1532" s="49" t="s">
        <v>26308</v>
      </c>
      <c r="B1532" s="3">
        <v>6</v>
      </c>
      <c r="C1532" s="2">
        <v>1</v>
      </c>
      <c r="D1532" s="46">
        <v>40</v>
      </c>
      <c r="E1532" s="284">
        <v>62.95</v>
      </c>
    </row>
    <row r="1533" spans="1:5">
      <c r="A1533" s="49" t="s">
        <v>9516</v>
      </c>
      <c r="B1533" s="3">
        <v>6</v>
      </c>
      <c r="C1533" s="2">
        <v>0.7</v>
      </c>
      <c r="D1533" s="46">
        <v>40</v>
      </c>
      <c r="E1533" s="284">
        <v>20.85</v>
      </c>
    </row>
    <row r="1534" spans="1:5">
      <c r="A1534" s="49" t="s">
        <v>9519</v>
      </c>
      <c r="B1534" s="3">
        <v>6</v>
      </c>
      <c r="C1534" s="2">
        <v>0.7</v>
      </c>
      <c r="D1534" s="46">
        <v>40</v>
      </c>
      <c r="E1534" s="284">
        <v>27.450000000000003</v>
      </c>
    </row>
    <row r="1535" spans="1:5">
      <c r="A1535" s="49" t="s">
        <v>26253</v>
      </c>
      <c r="B1535" s="3">
        <v>6</v>
      </c>
      <c r="C1535" s="2">
        <v>0.7</v>
      </c>
      <c r="D1535" s="46">
        <v>40</v>
      </c>
      <c r="E1535" s="284">
        <v>56.050000000000004</v>
      </c>
    </row>
    <row r="1536" spans="1:5">
      <c r="A1536" s="49" t="s">
        <v>9540</v>
      </c>
      <c r="B1536" s="3">
        <v>6</v>
      </c>
      <c r="C1536" s="2">
        <v>1</v>
      </c>
      <c r="D1536" s="46">
        <v>43</v>
      </c>
      <c r="E1536" s="284">
        <v>45.7</v>
      </c>
    </row>
    <row r="1537" spans="1:5">
      <c r="A1537" s="49" t="s">
        <v>9543</v>
      </c>
      <c r="B1537" s="3">
        <v>6</v>
      </c>
      <c r="C1537" s="2">
        <v>0.7</v>
      </c>
      <c r="D1537" s="46">
        <v>43</v>
      </c>
      <c r="E1537" s="284">
        <v>37.050000000000004</v>
      </c>
    </row>
    <row r="1538" spans="1:5">
      <c r="A1538" s="49" t="s">
        <v>9552</v>
      </c>
      <c r="B1538" s="3">
        <v>6</v>
      </c>
      <c r="C1538" s="2">
        <v>0.7</v>
      </c>
      <c r="D1538" s="46">
        <v>46</v>
      </c>
      <c r="E1538" s="284">
        <v>47.75</v>
      </c>
    </row>
    <row r="1539" spans="1:5">
      <c r="A1539" s="49" t="s">
        <v>26254</v>
      </c>
      <c r="B1539" s="3">
        <v>6</v>
      </c>
      <c r="C1539" s="2">
        <v>0.7</v>
      </c>
      <c r="D1539" s="46">
        <v>40</v>
      </c>
      <c r="E1539" s="284">
        <v>30.75</v>
      </c>
    </row>
    <row r="1540" spans="1:5">
      <c r="A1540" s="49" t="s">
        <v>9560</v>
      </c>
      <c r="B1540" s="3">
        <v>6</v>
      </c>
      <c r="C1540" s="2">
        <v>0.7</v>
      </c>
      <c r="D1540" s="46">
        <v>40</v>
      </c>
      <c r="E1540" s="284">
        <v>28</v>
      </c>
    </row>
    <row r="1541" spans="1:5">
      <c r="A1541" s="49" t="s">
        <v>9565</v>
      </c>
      <c r="B1541" s="3">
        <v>6</v>
      </c>
      <c r="C1541" s="2">
        <v>0.7</v>
      </c>
      <c r="D1541" s="46">
        <v>40</v>
      </c>
      <c r="E1541" s="284">
        <v>35.15</v>
      </c>
    </row>
    <row r="1542" spans="1:5">
      <c r="A1542" s="49" t="s">
        <v>9571</v>
      </c>
      <c r="B1542" s="3">
        <v>6</v>
      </c>
      <c r="C1542" s="2">
        <v>0.7</v>
      </c>
      <c r="D1542" s="46">
        <v>40</v>
      </c>
      <c r="E1542" s="284">
        <v>73.650000000000006</v>
      </c>
    </row>
    <row r="1543" spans="1:5">
      <c r="A1543" s="49" t="s">
        <v>9585</v>
      </c>
      <c r="B1543" s="3">
        <v>3</v>
      </c>
      <c r="C1543" s="2">
        <v>0.7</v>
      </c>
      <c r="D1543" s="46">
        <v>40</v>
      </c>
      <c r="E1543" s="284">
        <v>24.150000000000002</v>
      </c>
    </row>
    <row r="1544" spans="1:5">
      <c r="A1544" s="49" t="s">
        <v>26309</v>
      </c>
      <c r="B1544" s="3">
        <v>6</v>
      </c>
      <c r="C1544" s="2">
        <v>1</v>
      </c>
      <c r="D1544" s="46">
        <v>40</v>
      </c>
      <c r="E1544" s="284">
        <v>51.400000000000006</v>
      </c>
    </row>
    <row r="1545" spans="1:5">
      <c r="A1545" s="49" t="s">
        <v>26255</v>
      </c>
      <c r="B1545" s="3">
        <v>6</v>
      </c>
      <c r="C1545" s="2">
        <v>0.7</v>
      </c>
      <c r="D1545" s="46">
        <v>40</v>
      </c>
      <c r="E1545" s="284">
        <v>29.650000000000002</v>
      </c>
    </row>
    <row r="1546" spans="1:5">
      <c r="A1546" s="49" t="s">
        <v>9590</v>
      </c>
      <c r="B1546" s="3">
        <v>6</v>
      </c>
      <c r="C1546" s="2">
        <v>0.7</v>
      </c>
      <c r="D1546" s="46">
        <v>40</v>
      </c>
      <c r="E1546" s="284">
        <v>34.800000000000004</v>
      </c>
    </row>
    <row r="1547" spans="1:5">
      <c r="A1547" s="49" t="s">
        <v>26541</v>
      </c>
      <c r="B1547" s="3">
        <v>6</v>
      </c>
      <c r="C1547" s="2">
        <v>0.7</v>
      </c>
      <c r="D1547" s="46">
        <v>43</v>
      </c>
      <c r="E1547" s="284">
        <v>104.10000000000001</v>
      </c>
    </row>
    <row r="1548" spans="1:5">
      <c r="A1548" s="49" t="s">
        <v>9593</v>
      </c>
      <c r="B1548" s="3">
        <v>6</v>
      </c>
      <c r="C1548" s="2">
        <v>0.7</v>
      </c>
      <c r="D1548" s="46">
        <v>48.8</v>
      </c>
      <c r="E1548" s="284">
        <v>52.900000000000006</v>
      </c>
    </row>
    <row r="1549" spans="1:5">
      <c r="A1549" s="49" t="s">
        <v>26256</v>
      </c>
      <c r="B1549" s="3">
        <v>6</v>
      </c>
      <c r="C1549" s="2">
        <v>0.7</v>
      </c>
      <c r="D1549" s="46">
        <v>40</v>
      </c>
      <c r="E1549" s="284">
        <v>20.150000000000002</v>
      </c>
    </row>
    <row r="1550" spans="1:5">
      <c r="A1550" s="49" t="s">
        <v>9599</v>
      </c>
      <c r="B1550" s="3">
        <v>6</v>
      </c>
      <c r="C1550" s="2">
        <v>0.7</v>
      </c>
      <c r="D1550" s="46">
        <v>46</v>
      </c>
      <c r="E1550" s="284">
        <v>36.75</v>
      </c>
    </row>
    <row r="1551" spans="1:5">
      <c r="A1551" s="49" t="s">
        <v>9621</v>
      </c>
      <c r="B1551" s="3">
        <v>6</v>
      </c>
      <c r="C1551" s="2">
        <v>0.7</v>
      </c>
      <c r="D1551" s="46">
        <v>40</v>
      </c>
      <c r="E1551" s="284">
        <v>84.100000000000009</v>
      </c>
    </row>
    <row r="1552" spans="1:5">
      <c r="A1552" s="49" t="s">
        <v>9627</v>
      </c>
      <c r="B1552" s="3">
        <v>6</v>
      </c>
      <c r="C1552" s="2">
        <v>0.7</v>
      </c>
      <c r="D1552" s="46">
        <v>40</v>
      </c>
      <c r="E1552" s="284">
        <v>81.850000000000009</v>
      </c>
    </row>
    <row r="1553" spans="1:5">
      <c r="A1553" s="49" t="s">
        <v>9630</v>
      </c>
      <c r="B1553" s="3">
        <v>6</v>
      </c>
      <c r="C1553" s="2">
        <v>0.7</v>
      </c>
      <c r="D1553" s="46">
        <v>43</v>
      </c>
      <c r="E1553" s="284">
        <v>136.05000000000001</v>
      </c>
    </row>
    <row r="1554" spans="1:5">
      <c r="A1554" s="49" t="s">
        <v>26542</v>
      </c>
      <c r="B1554" s="3">
        <v>6</v>
      </c>
      <c r="C1554" s="2">
        <v>0.7</v>
      </c>
      <c r="D1554" s="46">
        <v>43</v>
      </c>
      <c r="E1554" s="284">
        <v>307.65000000000003</v>
      </c>
    </row>
    <row r="1555" spans="1:5">
      <c r="A1555" s="49" t="s">
        <v>26543</v>
      </c>
      <c r="B1555" s="3">
        <v>6</v>
      </c>
      <c r="C1555" s="2">
        <v>0.7</v>
      </c>
      <c r="D1555" s="46">
        <v>43</v>
      </c>
      <c r="E1555" s="284">
        <v>423.15000000000003</v>
      </c>
    </row>
    <row r="1556" spans="1:5">
      <c r="A1556" s="49" t="s">
        <v>9639</v>
      </c>
      <c r="B1556" s="3">
        <v>6</v>
      </c>
      <c r="C1556" s="2">
        <v>0.7</v>
      </c>
      <c r="D1556" s="46">
        <v>43</v>
      </c>
      <c r="E1556" s="284">
        <v>406.65000000000003</v>
      </c>
    </row>
    <row r="1557" spans="1:5">
      <c r="A1557" s="49" t="s">
        <v>26361</v>
      </c>
      <c r="B1557" s="3">
        <v>3</v>
      </c>
      <c r="C1557" s="2">
        <v>0.7</v>
      </c>
      <c r="D1557" s="46">
        <v>43</v>
      </c>
      <c r="E1557" s="284">
        <v>2480.15</v>
      </c>
    </row>
    <row r="1558" spans="1:5">
      <c r="A1558" s="49" t="s">
        <v>9642</v>
      </c>
      <c r="B1558" s="3">
        <v>3</v>
      </c>
      <c r="C1558" s="2">
        <v>0.7</v>
      </c>
      <c r="D1558" s="46">
        <v>43</v>
      </c>
      <c r="E1558" s="284">
        <v>2480.15</v>
      </c>
    </row>
    <row r="1559" spans="1:5">
      <c r="A1559" s="49" t="s">
        <v>9644</v>
      </c>
      <c r="B1559" s="3">
        <v>3</v>
      </c>
      <c r="C1559" s="2">
        <v>0.7</v>
      </c>
      <c r="D1559" s="46">
        <v>43</v>
      </c>
      <c r="E1559" s="284">
        <v>5120.1500000000005</v>
      </c>
    </row>
    <row r="1560" spans="1:5">
      <c r="A1560" s="49" t="s">
        <v>26362</v>
      </c>
      <c r="B1560" s="3">
        <v>3</v>
      </c>
      <c r="C1560" s="2">
        <v>0.7</v>
      </c>
      <c r="D1560" s="46">
        <v>43</v>
      </c>
      <c r="E1560" s="284">
        <v>3855.15</v>
      </c>
    </row>
    <row r="1561" spans="1:5">
      <c r="A1561" s="49" t="s">
        <v>9646</v>
      </c>
      <c r="B1561" s="3">
        <v>6</v>
      </c>
      <c r="C1561" s="2">
        <v>0.7</v>
      </c>
      <c r="D1561" s="46">
        <v>47.9</v>
      </c>
      <c r="E1561" s="284">
        <v>2590.5500000000002</v>
      </c>
    </row>
    <row r="1562" spans="1:5">
      <c r="A1562" s="49" t="s">
        <v>9650</v>
      </c>
      <c r="B1562" s="3">
        <v>6</v>
      </c>
      <c r="C1562" s="2">
        <v>0.7</v>
      </c>
      <c r="D1562" s="46">
        <v>52.5</v>
      </c>
      <c r="E1562" s="284">
        <v>220.4</v>
      </c>
    </row>
    <row r="1563" spans="1:5">
      <c r="A1563" s="49" t="s">
        <v>9657</v>
      </c>
      <c r="B1563" s="3">
        <v>6</v>
      </c>
      <c r="C1563" s="2">
        <v>0.7</v>
      </c>
      <c r="D1563" s="46">
        <v>44.9</v>
      </c>
      <c r="E1563" s="284">
        <v>390.3</v>
      </c>
    </row>
    <row r="1564" spans="1:5">
      <c r="A1564" s="49" t="s">
        <v>9660</v>
      </c>
      <c r="B1564" s="3">
        <v>6</v>
      </c>
      <c r="C1564" s="2">
        <v>0.7</v>
      </c>
      <c r="D1564" s="46">
        <v>44</v>
      </c>
      <c r="E1564" s="284">
        <v>307.75</v>
      </c>
    </row>
    <row r="1565" spans="1:5">
      <c r="A1565" s="49" t="s">
        <v>9663</v>
      </c>
      <c r="B1565" s="3">
        <v>1</v>
      </c>
      <c r="C1565" s="2">
        <v>0.7</v>
      </c>
      <c r="D1565" s="46">
        <v>46</v>
      </c>
      <c r="E1565" s="284">
        <v>4845.4000000000005</v>
      </c>
    </row>
    <row r="1566" spans="1:5">
      <c r="A1566" s="49" t="s">
        <v>26330</v>
      </c>
      <c r="B1566" s="3">
        <v>12</v>
      </c>
      <c r="C1566" s="2">
        <v>1</v>
      </c>
      <c r="D1566" s="46">
        <v>40</v>
      </c>
      <c r="E1566" s="284">
        <v>69.55</v>
      </c>
    </row>
    <row r="1567" spans="1:5">
      <c r="A1567" s="49" t="s">
        <v>26363</v>
      </c>
      <c r="B1567" s="3">
        <v>3</v>
      </c>
      <c r="C1567" s="2">
        <v>0.7</v>
      </c>
      <c r="D1567" s="46">
        <v>43</v>
      </c>
      <c r="E1567" s="284">
        <v>335.15000000000003</v>
      </c>
    </row>
    <row r="1568" spans="1:5">
      <c r="A1568" s="49" t="s">
        <v>9667</v>
      </c>
      <c r="B1568" s="3">
        <v>3</v>
      </c>
      <c r="C1568" s="2">
        <v>0.7</v>
      </c>
      <c r="D1568" s="46">
        <v>43</v>
      </c>
      <c r="E1568" s="284">
        <v>346.15000000000003</v>
      </c>
    </row>
    <row r="1569" spans="1:5">
      <c r="A1569" s="49" t="s">
        <v>9696</v>
      </c>
      <c r="B1569" s="3">
        <v>6</v>
      </c>
      <c r="C1569" s="2">
        <v>0.7</v>
      </c>
      <c r="D1569" s="46">
        <v>40</v>
      </c>
      <c r="E1569" s="284">
        <v>17.55</v>
      </c>
    </row>
    <row r="1570" spans="1:5">
      <c r="A1570" s="49" t="s">
        <v>9706</v>
      </c>
      <c r="B1570" s="3">
        <v>6</v>
      </c>
      <c r="C1570" s="2">
        <v>0.7</v>
      </c>
      <c r="D1570" s="46">
        <v>40</v>
      </c>
      <c r="E1570" s="284">
        <v>23.900000000000002</v>
      </c>
    </row>
    <row r="1571" spans="1:5">
      <c r="A1571" s="49" t="s">
        <v>9709</v>
      </c>
      <c r="B1571" s="3">
        <v>6</v>
      </c>
      <c r="C1571" s="2">
        <v>0.7</v>
      </c>
      <c r="D1571" s="46">
        <v>40</v>
      </c>
      <c r="E1571" s="284">
        <v>23.8</v>
      </c>
    </row>
    <row r="1572" spans="1:5">
      <c r="A1572" s="49" t="s">
        <v>9711</v>
      </c>
      <c r="B1572" s="3">
        <v>6</v>
      </c>
      <c r="C1572" s="2">
        <v>0.7</v>
      </c>
      <c r="D1572" s="46">
        <v>40</v>
      </c>
      <c r="E1572" s="284">
        <v>33.450000000000003</v>
      </c>
    </row>
    <row r="1573" spans="1:5">
      <c r="A1573" s="49" t="s">
        <v>26474</v>
      </c>
      <c r="B1573" s="3">
        <v>6</v>
      </c>
      <c r="C1573" s="2">
        <v>0.7</v>
      </c>
      <c r="D1573" s="46">
        <v>54.2</v>
      </c>
      <c r="E1573" s="284">
        <v>103.4</v>
      </c>
    </row>
    <row r="1574" spans="1:5">
      <c r="A1574" s="49" t="s">
        <v>26310</v>
      </c>
      <c r="B1574" s="3">
        <v>6</v>
      </c>
      <c r="C1574" s="2">
        <v>1</v>
      </c>
      <c r="D1574" s="46">
        <v>40</v>
      </c>
      <c r="E1574" s="284">
        <v>33.75</v>
      </c>
    </row>
    <row r="1575" spans="1:5">
      <c r="A1575" s="49" t="s">
        <v>26311</v>
      </c>
      <c r="B1575" s="3">
        <v>6</v>
      </c>
      <c r="C1575" s="2">
        <v>1</v>
      </c>
      <c r="D1575" s="46">
        <v>40</v>
      </c>
      <c r="E1575" s="284">
        <v>48.650000000000006</v>
      </c>
    </row>
    <row r="1576" spans="1:5">
      <c r="A1576" s="49" t="s">
        <v>26475</v>
      </c>
      <c r="B1576" s="3">
        <v>6</v>
      </c>
      <c r="C1576" s="2">
        <v>0.7</v>
      </c>
      <c r="D1576" s="46">
        <v>54.6</v>
      </c>
      <c r="E1576" s="284">
        <v>88.600000000000009</v>
      </c>
    </row>
    <row r="1577" spans="1:5">
      <c r="A1577" s="49" t="s">
        <v>9722</v>
      </c>
      <c r="B1577" s="3">
        <v>6</v>
      </c>
      <c r="C1577" s="2">
        <v>0.7</v>
      </c>
      <c r="D1577" s="46">
        <v>54.6</v>
      </c>
      <c r="E1577" s="284">
        <v>94.050000000000011</v>
      </c>
    </row>
    <row r="1578" spans="1:5">
      <c r="A1578" s="49" t="s">
        <v>9737</v>
      </c>
      <c r="B1578" s="3">
        <v>6</v>
      </c>
      <c r="C1578" s="2">
        <v>0.7</v>
      </c>
      <c r="D1578" s="46">
        <v>43</v>
      </c>
      <c r="E1578" s="284">
        <v>247.15</v>
      </c>
    </row>
    <row r="1579" spans="1:5">
      <c r="A1579" s="49" t="s">
        <v>26476</v>
      </c>
      <c r="B1579" s="3">
        <v>6</v>
      </c>
      <c r="C1579" s="2">
        <v>0.7</v>
      </c>
      <c r="D1579" s="46">
        <v>48</v>
      </c>
      <c r="E1579" s="284">
        <v>1930.5500000000002</v>
      </c>
    </row>
    <row r="1580" spans="1:5">
      <c r="A1580" s="49" t="s">
        <v>9800</v>
      </c>
      <c r="B1580" s="3">
        <v>6</v>
      </c>
      <c r="C1580" s="2">
        <v>0.7</v>
      </c>
      <c r="D1580" s="46">
        <v>46.3</v>
      </c>
      <c r="E1580" s="284">
        <v>34.550000000000004</v>
      </c>
    </row>
    <row r="1581" spans="1:5">
      <c r="A1581" s="49" t="s">
        <v>9803</v>
      </c>
      <c r="B1581" s="3">
        <v>6</v>
      </c>
      <c r="C1581" s="2">
        <v>0.7</v>
      </c>
      <c r="D1581" s="46">
        <v>43.8</v>
      </c>
      <c r="E1581" s="284">
        <v>78.350000000000009</v>
      </c>
    </row>
    <row r="1582" spans="1:5">
      <c r="A1582" s="49" t="s">
        <v>26257</v>
      </c>
      <c r="B1582" s="3">
        <v>6</v>
      </c>
      <c r="C1582" s="2">
        <v>0.7</v>
      </c>
      <c r="D1582" s="46">
        <v>40</v>
      </c>
      <c r="E1582" s="284">
        <v>42.85</v>
      </c>
    </row>
    <row r="1583" spans="1:5">
      <c r="A1583" s="49" t="s">
        <v>9812</v>
      </c>
      <c r="B1583" s="3">
        <v>6</v>
      </c>
      <c r="C1583" s="2">
        <v>1</v>
      </c>
      <c r="D1583" s="46">
        <v>43</v>
      </c>
      <c r="E1583" s="284">
        <v>28.1</v>
      </c>
    </row>
    <row r="1584" spans="1:5">
      <c r="A1584" s="49" t="s">
        <v>9817</v>
      </c>
      <c r="B1584" s="3">
        <v>6</v>
      </c>
      <c r="C1584" s="2">
        <v>0.7</v>
      </c>
      <c r="D1584" s="46">
        <v>46</v>
      </c>
      <c r="E1584" s="284">
        <v>48.300000000000004</v>
      </c>
    </row>
    <row r="1585" spans="1:5">
      <c r="A1585" s="49" t="s">
        <v>9823</v>
      </c>
      <c r="B1585" s="3">
        <v>6</v>
      </c>
      <c r="C1585" s="2">
        <v>1</v>
      </c>
      <c r="D1585" s="46">
        <v>40</v>
      </c>
      <c r="E1585" s="284">
        <v>23.85</v>
      </c>
    </row>
    <row r="1586" spans="1:5">
      <c r="A1586" s="49" t="s">
        <v>9832</v>
      </c>
      <c r="B1586" s="3">
        <v>6</v>
      </c>
      <c r="C1586" s="2">
        <v>0.7</v>
      </c>
      <c r="D1586" s="46">
        <v>43</v>
      </c>
      <c r="E1586" s="284">
        <v>20.55</v>
      </c>
    </row>
    <row r="1587" spans="1:5">
      <c r="A1587" s="49" t="s">
        <v>9835</v>
      </c>
      <c r="B1587" s="3">
        <v>6</v>
      </c>
      <c r="C1587" s="2">
        <v>0.7</v>
      </c>
      <c r="D1587" s="46">
        <v>40</v>
      </c>
      <c r="E1587" s="284">
        <v>28.55</v>
      </c>
    </row>
    <row r="1588" spans="1:5">
      <c r="A1588" s="49" t="s">
        <v>9838</v>
      </c>
      <c r="B1588" s="3">
        <v>6</v>
      </c>
      <c r="C1588" s="2">
        <v>0.7</v>
      </c>
      <c r="D1588" s="46">
        <v>40</v>
      </c>
      <c r="E1588" s="284">
        <v>46.150000000000006</v>
      </c>
    </row>
    <row r="1589" spans="1:5">
      <c r="A1589" s="49" t="s">
        <v>9841</v>
      </c>
      <c r="B1589" s="3">
        <v>4</v>
      </c>
      <c r="C1589" s="2">
        <v>0.7</v>
      </c>
      <c r="D1589" s="46">
        <v>40</v>
      </c>
      <c r="E1589" s="284">
        <v>166.60000000000002</v>
      </c>
    </row>
    <row r="1590" spans="1:5">
      <c r="A1590" s="49" t="s">
        <v>9844</v>
      </c>
      <c r="B1590" s="3">
        <v>4</v>
      </c>
      <c r="C1590" s="2">
        <v>0.7</v>
      </c>
      <c r="D1590" s="46">
        <v>43</v>
      </c>
      <c r="E1590" s="284">
        <v>346.15000000000003</v>
      </c>
    </row>
    <row r="1591" spans="1:5">
      <c r="A1591" s="49" t="s">
        <v>26258</v>
      </c>
      <c r="B1591" s="3">
        <v>6</v>
      </c>
      <c r="C1591" s="2">
        <v>0.7</v>
      </c>
      <c r="D1591" s="46">
        <v>40</v>
      </c>
      <c r="E1591" s="284">
        <v>28.3</v>
      </c>
    </row>
    <row r="1592" spans="1:5">
      <c r="A1592" s="49" t="s">
        <v>9847</v>
      </c>
      <c r="B1592" s="3">
        <v>6</v>
      </c>
      <c r="C1592" s="2">
        <v>0.7</v>
      </c>
      <c r="D1592" s="46">
        <v>40</v>
      </c>
      <c r="E1592" s="284">
        <v>26.05</v>
      </c>
    </row>
    <row r="1593" spans="1:5">
      <c r="A1593" s="49" t="s">
        <v>26312</v>
      </c>
      <c r="B1593" s="3">
        <v>6</v>
      </c>
      <c r="C1593" s="2">
        <v>1</v>
      </c>
      <c r="D1593" s="46">
        <v>40</v>
      </c>
      <c r="E1593" s="284">
        <v>34.35</v>
      </c>
    </row>
    <row r="1594" spans="1:5">
      <c r="A1594" s="49" t="s">
        <v>9850</v>
      </c>
      <c r="B1594" s="3">
        <v>6</v>
      </c>
      <c r="C1594" s="2">
        <v>0.7</v>
      </c>
      <c r="D1594" s="46">
        <v>40</v>
      </c>
      <c r="E1594" s="284">
        <v>25</v>
      </c>
    </row>
    <row r="1595" spans="1:5">
      <c r="A1595" s="49" t="s">
        <v>26313</v>
      </c>
      <c r="B1595" s="3">
        <v>6</v>
      </c>
      <c r="C1595" s="2">
        <v>1</v>
      </c>
      <c r="D1595" s="46">
        <v>40</v>
      </c>
      <c r="E1595" s="284">
        <v>31.05</v>
      </c>
    </row>
    <row r="1596" spans="1:5">
      <c r="A1596" s="49" t="s">
        <v>9853</v>
      </c>
      <c r="B1596" s="3">
        <v>6</v>
      </c>
      <c r="C1596" s="2">
        <v>0.7</v>
      </c>
      <c r="D1596" s="46">
        <v>46</v>
      </c>
      <c r="E1596" s="284">
        <v>41.150000000000006</v>
      </c>
    </row>
    <row r="1597" spans="1:5">
      <c r="A1597" s="49" t="s">
        <v>9947</v>
      </c>
      <c r="B1597" s="3">
        <v>6</v>
      </c>
      <c r="C1597" s="2">
        <v>0.7</v>
      </c>
      <c r="D1597" s="46">
        <v>43</v>
      </c>
      <c r="E1597" s="284">
        <v>39.35</v>
      </c>
    </row>
    <row r="1598" spans="1:5">
      <c r="A1598" s="49" t="s">
        <v>9950</v>
      </c>
      <c r="B1598" s="3">
        <v>6</v>
      </c>
      <c r="C1598" s="2">
        <v>0.7</v>
      </c>
      <c r="D1598" s="46">
        <v>43</v>
      </c>
      <c r="E1598" s="284">
        <v>26.150000000000002</v>
      </c>
    </row>
    <row r="1599" spans="1:5">
      <c r="A1599" s="49" t="s">
        <v>26544</v>
      </c>
      <c r="B1599" s="3">
        <v>6</v>
      </c>
      <c r="C1599" s="2">
        <v>0.7</v>
      </c>
      <c r="D1599" s="46">
        <v>43</v>
      </c>
      <c r="E1599" s="284">
        <v>26.35</v>
      </c>
    </row>
    <row r="1600" spans="1:5">
      <c r="A1600" s="49" t="s">
        <v>9955</v>
      </c>
      <c r="B1600" s="3">
        <v>6</v>
      </c>
      <c r="C1600" s="2">
        <v>0.7</v>
      </c>
      <c r="D1600" s="46">
        <v>43</v>
      </c>
      <c r="E1600" s="284">
        <v>25.5</v>
      </c>
    </row>
    <row r="1601" spans="1:5">
      <c r="A1601" s="49" t="s">
        <v>9958</v>
      </c>
      <c r="B1601" s="3">
        <v>6</v>
      </c>
      <c r="C1601" s="2">
        <v>0.7</v>
      </c>
      <c r="D1601" s="46">
        <v>43</v>
      </c>
      <c r="E1601" s="284">
        <v>21.650000000000002</v>
      </c>
    </row>
    <row r="1602" spans="1:5">
      <c r="A1602" s="49" t="s">
        <v>9964</v>
      </c>
      <c r="B1602" s="3">
        <v>6</v>
      </c>
      <c r="C1602" s="2">
        <v>0.7</v>
      </c>
      <c r="D1602" s="46">
        <v>56.1</v>
      </c>
      <c r="E1602" s="284">
        <v>39.75</v>
      </c>
    </row>
    <row r="1603" spans="1:5">
      <c r="A1603" s="49" t="s">
        <v>9967</v>
      </c>
      <c r="B1603" s="3">
        <v>6</v>
      </c>
      <c r="C1603" s="2">
        <v>0.7</v>
      </c>
      <c r="D1603" s="46">
        <v>46</v>
      </c>
      <c r="E1603" s="284">
        <v>36.75</v>
      </c>
    </row>
    <row r="1604" spans="1:5">
      <c r="A1604" s="49" t="s">
        <v>9970</v>
      </c>
      <c r="B1604" s="3">
        <v>6</v>
      </c>
      <c r="C1604" s="2">
        <v>0.7</v>
      </c>
      <c r="D1604" s="46">
        <v>46</v>
      </c>
      <c r="E1604" s="284">
        <v>41.150000000000006</v>
      </c>
    </row>
    <row r="1605" spans="1:5">
      <c r="A1605" s="49" t="s">
        <v>9973</v>
      </c>
      <c r="B1605" s="3">
        <v>6</v>
      </c>
      <c r="C1605" s="2">
        <v>0.7</v>
      </c>
      <c r="D1605" s="46">
        <v>43</v>
      </c>
      <c r="E1605" s="284">
        <v>17.55</v>
      </c>
    </row>
    <row r="1606" spans="1:5">
      <c r="A1606" s="49" t="s">
        <v>9976</v>
      </c>
      <c r="B1606" s="3">
        <v>6</v>
      </c>
      <c r="C1606" s="2">
        <v>0.7</v>
      </c>
      <c r="D1606" s="46">
        <v>43</v>
      </c>
      <c r="E1606" s="284">
        <v>18.3</v>
      </c>
    </row>
    <row r="1607" spans="1:5">
      <c r="A1607" s="49" t="s">
        <v>26478</v>
      </c>
      <c r="B1607" s="3">
        <v>6</v>
      </c>
      <c r="C1607" s="2">
        <v>0.7</v>
      </c>
      <c r="D1607" s="46">
        <v>50</v>
      </c>
      <c r="E1607" s="284">
        <v>40.35</v>
      </c>
    </row>
    <row r="1608" spans="1:5">
      <c r="A1608" s="49" t="s">
        <v>26479</v>
      </c>
      <c r="B1608" s="3">
        <v>6</v>
      </c>
      <c r="C1608" s="2">
        <v>0.7</v>
      </c>
      <c r="D1608" s="46">
        <v>50</v>
      </c>
      <c r="E1608" s="284">
        <v>44.2</v>
      </c>
    </row>
    <row r="1609" spans="1:5">
      <c r="A1609" s="49" t="s">
        <v>10176</v>
      </c>
      <c r="B1609" s="3">
        <v>6</v>
      </c>
      <c r="C1609" s="2">
        <v>0.7</v>
      </c>
      <c r="D1609" s="46">
        <v>43</v>
      </c>
      <c r="E1609" s="284">
        <v>20</v>
      </c>
    </row>
    <row r="1610" spans="1:5">
      <c r="A1610" s="49" t="s">
        <v>10179</v>
      </c>
      <c r="B1610" s="3">
        <v>6</v>
      </c>
      <c r="C1610" s="2">
        <v>0.7</v>
      </c>
      <c r="D1610" s="46">
        <v>43</v>
      </c>
      <c r="E1610" s="284">
        <v>20.5</v>
      </c>
    </row>
    <row r="1611" spans="1:5">
      <c r="A1611" s="49" t="s">
        <v>26510</v>
      </c>
      <c r="B1611" s="3">
        <v>6</v>
      </c>
      <c r="C1611" s="2">
        <v>0.7</v>
      </c>
      <c r="D1611" s="46">
        <v>46</v>
      </c>
      <c r="E1611" s="284">
        <v>39.200000000000003</v>
      </c>
    </row>
    <row r="1612" spans="1:5">
      <c r="A1612" s="49" t="s">
        <v>10264</v>
      </c>
      <c r="B1612" s="3">
        <v>6</v>
      </c>
      <c r="C1612" s="2">
        <v>0.7</v>
      </c>
      <c r="D1612" s="46">
        <v>46</v>
      </c>
      <c r="E1612" s="284">
        <v>31.6</v>
      </c>
    </row>
    <row r="1613" spans="1:5">
      <c r="A1613" s="49" t="s">
        <v>10270</v>
      </c>
      <c r="B1613" s="3">
        <v>6</v>
      </c>
      <c r="C1613" s="2">
        <v>0.7</v>
      </c>
      <c r="D1613" s="46">
        <v>46</v>
      </c>
      <c r="E1613" s="284">
        <v>30.700000000000003</v>
      </c>
    </row>
    <row r="1614" spans="1:5">
      <c r="A1614" s="49" t="s">
        <v>10273</v>
      </c>
      <c r="B1614" s="3">
        <v>6</v>
      </c>
      <c r="C1614" s="2">
        <v>0.7</v>
      </c>
      <c r="D1614" s="46">
        <v>46</v>
      </c>
      <c r="E1614" s="284">
        <v>31.8</v>
      </c>
    </row>
    <row r="1615" spans="1:5">
      <c r="A1615" s="49" t="s">
        <v>10276</v>
      </c>
      <c r="B1615" s="3">
        <v>6</v>
      </c>
      <c r="C1615" s="2">
        <v>0.7</v>
      </c>
      <c r="D1615" s="46">
        <v>46</v>
      </c>
      <c r="E1615" s="284">
        <v>48.85</v>
      </c>
    </row>
    <row r="1616" spans="1:5">
      <c r="A1616" s="49" t="s">
        <v>10335</v>
      </c>
      <c r="B1616" s="3">
        <v>6</v>
      </c>
      <c r="C1616" s="2">
        <v>0.7</v>
      </c>
      <c r="D1616" s="46">
        <v>43</v>
      </c>
      <c r="E1616" s="284">
        <v>879.65000000000009</v>
      </c>
    </row>
    <row r="1617" spans="1:5">
      <c r="A1617" s="49" t="s">
        <v>1269</v>
      </c>
      <c r="B1617" s="3">
        <v>6</v>
      </c>
      <c r="C1617" s="2">
        <v>0.7</v>
      </c>
      <c r="D1617" s="46">
        <v>46.3</v>
      </c>
      <c r="E1617" s="284">
        <v>20</v>
      </c>
    </row>
    <row r="1618" spans="1:5">
      <c r="A1618" s="49" t="s">
        <v>1558</v>
      </c>
      <c r="B1618" s="3">
        <v>6</v>
      </c>
      <c r="C1618" s="2">
        <v>0.7</v>
      </c>
      <c r="D1618" s="46">
        <v>40</v>
      </c>
      <c r="E1618" s="284">
        <v>21.35</v>
      </c>
    </row>
    <row r="1619" spans="1:5">
      <c r="A1619" s="49" t="s">
        <v>1680</v>
      </c>
      <c r="B1619" s="3">
        <v>6</v>
      </c>
      <c r="C1619" s="2">
        <v>0.7</v>
      </c>
      <c r="D1619" s="46">
        <v>40</v>
      </c>
      <c r="E1619" s="284">
        <v>11.25</v>
      </c>
    </row>
    <row r="1620" spans="1:5">
      <c r="A1620" s="49" t="s">
        <v>1803</v>
      </c>
      <c r="B1620" s="3">
        <v>12</v>
      </c>
      <c r="C1620" s="2">
        <v>1</v>
      </c>
      <c r="D1620" s="46">
        <v>40</v>
      </c>
      <c r="E1620" s="284">
        <v>40.950000000000003</v>
      </c>
    </row>
    <row r="1621" spans="1:5">
      <c r="A1621" s="49" t="s">
        <v>26271</v>
      </c>
      <c r="B1621" s="3">
        <v>6</v>
      </c>
      <c r="C1621" s="2">
        <v>0.7</v>
      </c>
      <c r="D1621" s="46">
        <v>40</v>
      </c>
      <c r="E1621" s="284">
        <v>29.1</v>
      </c>
    </row>
    <row r="1622" spans="1:5">
      <c r="A1622" s="49" t="s">
        <v>2520</v>
      </c>
      <c r="B1622" s="3">
        <v>6</v>
      </c>
      <c r="C1622" s="2">
        <v>0.7</v>
      </c>
      <c r="D1622" s="46">
        <v>48</v>
      </c>
      <c r="E1622" s="284">
        <v>42.400000000000006</v>
      </c>
    </row>
    <row r="1623" spans="1:5">
      <c r="A1623" s="49" t="s">
        <v>2581</v>
      </c>
      <c r="B1623" s="3">
        <v>6</v>
      </c>
      <c r="C1623" s="2">
        <v>0.7</v>
      </c>
      <c r="D1623" s="46">
        <v>43</v>
      </c>
      <c r="E1623" s="284">
        <v>27.1</v>
      </c>
    </row>
    <row r="1624" spans="1:5">
      <c r="A1624" s="49" t="s">
        <v>2584</v>
      </c>
      <c r="B1624" s="3">
        <v>6</v>
      </c>
      <c r="C1624" s="2">
        <v>0.7</v>
      </c>
      <c r="D1624" s="46">
        <v>43</v>
      </c>
      <c r="E1624" s="284">
        <v>23.450000000000003</v>
      </c>
    </row>
    <row r="1625" spans="1:5">
      <c r="A1625" s="49" t="s">
        <v>2590</v>
      </c>
      <c r="B1625" s="3">
        <v>6</v>
      </c>
      <c r="C1625" s="2">
        <v>0.7</v>
      </c>
      <c r="D1625" s="46">
        <v>43</v>
      </c>
      <c r="E1625" s="284">
        <v>54.650000000000006</v>
      </c>
    </row>
    <row r="1626" spans="1:5">
      <c r="A1626" s="49" t="s">
        <v>2598</v>
      </c>
      <c r="B1626" s="3">
        <v>6</v>
      </c>
      <c r="C1626" s="2">
        <v>0.7</v>
      </c>
      <c r="D1626" s="46">
        <v>46</v>
      </c>
      <c r="E1626" s="284">
        <v>32.85</v>
      </c>
    </row>
    <row r="1627" spans="1:5">
      <c r="A1627" s="49" t="s">
        <v>2603</v>
      </c>
      <c r="B1627" s="3">
        <v>6</v>
      </c>
      <c r="C1627" s="2">
        <v>0.7</v>
      </c>
      <c r="D1627" s="46">
        <v>46</v>
      </c>
      <c r="E1627" s="284">
        <v>34</v>
      </c>
    </row>
    <row r="1628" spans="1:5">
      <c r="A1628" s="49" t="s">
        <v>26515</v>
      </c>
      <c r="B1628" s="3">
        <v>6</v>
      </c>
      <c r="C1628" s="2">
        <v>0.7</v>
      </c>
      <c r="D1628" s="46">
        <v>43</v>
      </c>
      <c r="E1628" s="284">
        <v>31.8</v>
      </c>
    </row>
    <row r="1629" spans="1:5">
      <c r="A1629" s="49" t="s">
        <v>3392</v>
      </c>
      <c r="B1629" s="3">
        <v>6</v>
      </c>
      <c r="C1629" s="2">
        <v>0.7</v>
      </c>
      <c r="D1629" s="46">
        <v>46</v>
      </c>
      <c r="E1629" s="284">
        <v>27.950000000000003</v>
      </c>
    </row>
    <row r="1630" spans="1:5">
      <c r="A1630" s="49" t="s">
        <v>4057</v>
      </c>
      <c r="B1630" s="3">
        <v>6</v>
      </c>
      <c r="C1630" s="2">
        <v>0.7</v>
      </c>
      <c r="D1630" s="46">
        <v>40</v>
      </c>
      <c r="E1630" s="284">
        <v>20.150000000000002</v>
      </c>
    </row>
    <row r="1631" spans="1:5">
      <c r="A1631" s="49" t="s">
        <v>26496</v>
      </c>
      <c r="B1631" s="3">
        <v>6</v>
      </c>
      <c r="C1631" s="2">
        <v>0.7</v>
      </c>
      <c r="D1631" s="46">
        <v>46</v>
      </c>
      <c r="E1631" s="284">
        <v>29.05</v>
      </c>
    </row>
    <row r="1632" spans="1:5">
      <c r="A1632" s="49" t="s">
        <v>5125</v>
      </c>
      <c r="B1632" s="3">
        <v>6</v>
      </c>
      <c r="C1632" s="2">
        <v>0.7</v>
      </c>
      <c r="D1632" s="46">
        <v>46</v>
      </c>
      <c r="E1632" s="284">
        <v>25.200000000000003</v>
      </c>
    </row>
    <row r="1633" spans="1:5">
      <c r="A1633" s="49" t="s">
        <v>5128</v>
      </c>
      <c r="B1633" s="3">
        <v>6</v>
      </c>
      <c r="C1633" s="2">
        <v>0.7</v>
      </c>
      <c r="D1633" s="46">
        <v>46</v>
      </c>
      <c r="E1633" s="284">
        <v>27.35</v>
      </c>
    </row>
    <row r="1634" spans="1:5">
      <c r="A1634" s="49" t="s">
        <v>5130</v>
      </c>
      <c r="B1634" s="3">
        <v>6</v>
      </c>
      <c r="C1634" s="2">
        <v>0.7</v>
      </c>
      <c r="D1634" s="46">
        <v>46</v>
      </c>
      <c r="E1634" s="284">
        <v>29.05</v>
      </c>
    </row>
    <row r="1635" spans="1:5">
      <c r="A1635" s="49" t="s">
        <v>26349</v>
      </c>
      <c r="B1635" s="3">
        <v>1</v>
      </c>
      <c r="C1635" s="2">
        <v>0.7</v>
      </c>
      <c r="D1635" s="46">
        <v>41.8</v>
      </c>
      <c r="E1635" s="284">
        <v>18155.05</v>
      </c>
    </row>
    <row r="1636" spans="1:5">
      <c r="A1636" s="49" t="s">
        <v>5744</v>
      </c>
      <c r="B1636" s="3">
        <v>6</v>
      </c>
      <c r="C1636" s="2">
        <v>0.5</v>
      </c>
      <c r="D1636" s="46">
        <v>48</v>
      </c>
      <c r="E1636" s="284">
        <v>36.9</v>
      </c>
    </row>
    <row r="1637" spans="1:5">
      <c r="A1637" s="49" t="s">
        <v>5747</v>
      </c>
      <c r="B1637" s="3">
        <v>6</v>
      </c>
      <c r="C1637" s="2">
        <v>0.5</v>
      </c>
      <c r="D1637" s="46">
        <v>48</v>
      </c>
      <c r="E1637" s="284">
        <v>40.200000000000003</v>
      </c>
    </row>
    <row r="1638" spans="1:5">
      <c r="A1638" s="49" t="s">
        <v>5750</v>
      </c>
      <c r="B1638" s="3">
        <v>6</v>
      </c>
      <c r="C1638" s="2">
        <v>0.5</v>
      </c>
      <c r="D1638" s="46">
        <v>48</v>
      </c>
      <c r="E1638" s="284">
        <v>42.400000000000006</v>
      </c>
    </row>
    <row r="1639" spans="1:5">
      <c r="A1639" s="49" t="s">
        <v>26324</v>
      </c>
      <c r="B1639" s="3">
        <v>12</v>
      </c>
      <c r="C1639" s="2">
        <v>0.7</v>
      </c>
      <c r="D1639" s="46">
        <v>40</v>
      </c>
      <c r="E1639" s="284">
        <v>26.35</v>
      </c>
    </row>
    <row r="1640" spans="1:5">
      <c r="A1640" s="49" t="s">
        <v>26522</v>
      </c>
      <c r="B1640" s="3">
        <v>6</v>
      </c>
      <c r="C1640" s="2">
        <v>0.7</v>
      </c>
      <c r="D1640" s="46">
        <v>43</v>
      </c>
      <c r="E1640" s="284">
        <v>26.6</v>
      </c>
    </row>
    <row r="1641" spans="1:5">
      <c r="A1641" s="49" t="s">
        <v>26497</v>
      </c>
      <c r="B1641" s="3">
        <v>6</v>
      </c>
      <c r="C1641" s="2">
        <v>0.7</v>
      </c>
      <c r="D1641" s="46">
        <v>46</v>
      </c>
      <c r="E1641" s="284">
        <v>40.050000000000004</v>
      </c>
    </row>
    <row r="1642" spans="1:5">
      <c r="A1642" s="49" t="s">
        <v>26523</v>
      </c>
      <c r="B1642" s="3">
        <v>6</v>
      </c>
      <c r="C1642" s="2">
        <v>0.7</v>
      </c>
      <c r="D1642" s="46">
        <v>43</v>
      </c>
      <c r="E1642" s="284">
        <v>26.6</v>
      </c>
    </row>
    <row r="1643" spans="1:5">
      <c r="A1643" s="49" t="s">
        <v>26524</v>
      </c>
      <c r="B1643" s="3">
        <v>6</v>
      </c>
      <c r="C1643" s="2">
        <v>0.7</v>
      </c>
      <c r="D1643" s="46">
        <v>43</v>
      </c>
      <c r="E1643" s="284">
        <v>26.6</v>
      </c>
    </row>
    <row r="1644" spans="1:5">
      <c r="A1644" s="49" t="s">
        <v>26525</v>
      </c>
      <c r="B1644" s="3">
        <v>6</v>
      </c>
      <c r="C1644" s="2">
        <v>0.7</v>
      </c>
      <c r="D1644" s="46">
        <v>43</v>
      </c>
      <c r="E1644" s="284">
        <v>25.5</v>
      </c>
    </row>
    <row r="1645" spans="1:5">
      <c r="A1645" s="49" t="s">
        <v>26498</v>
      </c>
      <c r="B1645" s="3">
        <v>6</v>
      </c>
      <c r="C1645" s="2">
        <v>0.7</v>
      </c>
      <c r="D1645" s="46">
        <v>46</v>
      </c>
      <c r="E1645" s="284">
        <v>38.950000000000003</v>
      </c>
    </row>
    <row r="1646" spans="1:5">
      <c r="A1646" s="49" t="s">
        <v>26526</v>
      </c>
      <c r="B1646" s="3">
        <v>6</v>
      </c>
      <c r="C1646" s="2">
        <v>0.7</v>
      </c>
      <c r="D1646" s="46">
        <v>43</v>
      </c>
      <c r="E1646" s="284">
        <v>27.150000000000002</v>
      </c>
    </row>
    <row r="1647" spans="1:5">
      <c r="A1647" s="49" t="s">
        <v>26499</v>
      </c>
      <c r="B1647" s="3">
        <v>6</v>
      </c>
      <c r="C1647" s="2">
        <v>0.7</v>
      </c>
      <c r="D1647" s="46">
        <v>46</v>
      </c>
      <c r="E1647" s="284">
        <v>39.5</v>
      </c>
    </row>
    <row r="1648" spans="1:5">
      <c r="A1648" s="49" t="s">
        <v>6294</v>
      </c>
      <c r="B1648" s="3">
        <v>6</v>
      </c>
      <c r="C1648" s="2">
        <v>0.7</v>
      </c>
      <c r="D1648" s="46">
        <v>43</v>
      </c>
      <c r="E1648" s="284">
        <v>26.6</v>
      </c>
    </row>
    <row r="1649" spans="1:5">
      <c r="A1649" s="49" t="s">
        <v>26500</v>
      </c>
      <c r="B1649" s="3">
        <v>6</v>
      </c>
      <c r="C1649" s="2">
        <v>0.7</v>
      </c>
      <c r="D1649" s="46">
        <v>46</v>
      </c>
      <c r="E1649" s="284">
        <v>38.950000000000003</v>
      </c>
    </row>
    <row r="1650" spans="1:5">
      <c r="A1650" s="49" t="s">
        <v>6965</v>
      </c>
      <c r="B1650" s="3">
        <v>6</v>
      </c>
      <c r="C1650" s="2">
        <v>0.7</v>
      </c>
      <c r="D1650" s="46">
        <v>40</v>
      </c>
      <c r="E1650" s="284">
        <v>23.05</v>
      </c>
    </row>
    <row r="1651" spans="1:5">
      <c r="A1651" s="49" t="s">
        <v>6970</v>
      </c>
      <c r="B1651" s="3">
        <v>6</v>
      </c>
      <c r="C1651" s="2">
        <v>0.7</v>
      </c>
      <c r="D1651" s="46">
        <v>40</v>
      </c>
      <c r="E1651" s="284">
        <v>32.950000000000003</v>
      </c>
    </row>
    <row r="1652" spans="1:5">
      <c r="A1652" s="49" t="s">
        <v>7156</v>
      </c>
      <c r="B1652" s="3">
        <v>6</v>
      </c>
      <c r="C1652" s="2">
        <v>0.7</v>
      </c>
      <c r="D1652" s="46">
        <v>45</v>
      </c>
      <c r="E1652" s="284">
        <v>39.35</v>
      </c>
    </row>
    <row r="1653" spans="1:5">
      <c r="A1653" s="49" t="s">
        <v>7168</v>
      </c>
      <c r="B1653" s="3">
        <v>6</v>
      </c>
      <c r="C1653" s="2">
        <v>0.7</v>
      </c>
      <c r="D1653" s="46">
        <v>40</v>
      </c>
      <c r="E1653" s="284">
        <v>23.55</v>
      </c>
    </row>
    <row r="1654" spans="1:5">
      <c r="A1654" s="49" t="s">
        <v>7171</v>
      </c>
      <c r="B1654" s="3">
        <v>6</v>
      </c>
      <c r="C1654" s="2">
        <v>0.7</v>
      </c>
      <c r="D1654" s="46">
        <v>40</v>
      </c>
      <c r="E1654" s="284">
        <v>23.55</v>
      </c>
    </row>
    <row r="1655" spans="1:5">
      <c r="A1655" s="49" t="s">
        <v>7174</v>
      </c>
      <c r="B1655" s="3">
        <v>6</v>
      </c>
      <c r="C1655" s="2">
        <v>0.5</v>
      </c>
      <c r="D1655" s="46">
        <v>51.4</v>
      </c>
      <c r="E1655" s="284">
        <v>33.800000000000004</v>
      </c>
    </row>
    <row r="1656" spans="1:5">
      <c r="A1656" s="49" t="s">
        <v>7177</v>
      </c>
      <c r="B1656" s="3">
        <v>6</v>
      </c>
      <c r="C1656" s="2">
        <v>0.5</v>
      </c>
      <c r="D1656" s="46">
        <v>51.4</v>
      </c>
      <c r="E1656" s="284">
        <v>34.9</v>
      </c>
    </row>
    <row r="1657" spans="1:5">
      <c r="A1657" s="49" t="s">
        <v>7183</v>
      </c>
      <c r="B1657" s="3">
        <v>12</v>
      </c>
      <c r="C1657" s="2">
        <v>0.7</v>
      </c>
      <c r="D1657" s="46">
        <v>43</v>
      </c>
      <c r="E1657" s="284">
        <v>31</v>
      </c>
    </row>
    <row r="1658" spans="1:5">
      <c r="A1658" s="49" t="s">
        <v>7215</v>
      </c>
      <c r="B1658" s="3">
        <v>6</v>
      </c>
      <c r="C1658" s="2">
        <v>0.7</v>
      </c>
      <c r="D1658" s="46">
        <v>40</v>
      </c>
      <c r="E1658" s="284">
        <v>26.1</v>
      </c>
    </row>
    <row r="1659" spans="1:5">
      <c r="A1659" s="49" t="s">
        <v>7229</v>
      </c>
      <c r="B1659" s="3">
        <v>3</v>
      </c>
      <c r="C1659" s="2">
        <v>0.7</v>
      </c>
      <c r="D1659" s="46">
        <v>43.1</v>
      </c>
      <c r="E1659" s="284">
        <v>47.5</v>
      </c>
    </row>
    <row r="1660" spans="1:5">
      <c r="A1660" s="49" t="s">
        <v>8282</v>
      </c>
      <c r="B1660" s="3">
        <v>6</v>
      </c>
      <c r="C1660" s="2">
        <v>0.5</v>
      </c>
      <c r="D1660" s="46">
        <v>56</v>
      </c>
      <c r="E1660" s="284">
        <v>19.75</v>
      </c>
    </row>
    <row r="1661" spans="1:5">
      <c r="A1661" s="49" t="s">
        <v>26297</v>
      </c>
      <c r="B1661" s="3">
        <v>6</v>
      </c>
      <c r="C1661" s="2">
        <v>0.7</v>
      </c>
      <c r="D1661" s="46">
        <v>40</v>
      </c>
      <c r="E1661" s="284">
        <v>27.450000000000003</v>
      </c>
    </row>
    <row r="1662" spans="1:5">
      <c r="A1662" s="49" t="s">
        <v>26298</v>
      </c>
      <c r="B1662" s="3">
        <v>6</v>
      </c>
      <c r="C1662" s="2">
        <v>0.7</v>
      </c>
      <c r="D1662" s="46">
        <v>40</v>
      </c>
      <c r="E1662" s="284">
        <v>26.85</v>
      </c>
    </row>
    <row r="1663" spans="1:5">
      <c r="A1663" s="49" t="s">
        <v>8710</v>
      </c>
      <c r="B1663" s="3">
        <v>6</v>
      </c>
      <c r="C1663" s="2">
        <v>0.7</v>
      </c>
      <c r="D1663" s="46">
        <v>40</v>
      </c>
      <c r="E1663" s="284">
        <v>19.150000000000002</v>
      </c>
    </row>
    <row r="1664" spans="1:5">
      <c r="A1664" s="49" t="s">
        <v>8722</v>
      </c>
      <c r="B1664" s="3">
        <v>12</v>
      </c>
      <c r="C1664" s="2">
        <v>0.7</v>
      </c>
      <c r="D1664" s="46">
        <v>43</v>
      </c>
      <c r="E1664" s="284">
        <v>42</v>
      </c>
    </row>
    <row r="1665" spans="1:5">
      <c r="A1665" s="49" t="s">
        <v>9381</v>
      </c>
      <c r="B1665" s="3">
        <v>6</v>
      </c>
      <c r="C1665" s="2">
        <v>0.7</v>
      </c>
      <c r="D1665" s="46">
        <v>46</v>
      </c>
      <c r="E1665" s="284">
        <v>24.650000000000002</v>
      </c>
    </row>
    <row r="1666" spans="1:5">
      <c r="A1666" s="49" t="s">
        <v>9384</v>
      </c>
      <c r="B1666" s="3">
        <v>6</v>
      </c>
      <c r="C1666" s="2">
        <v>0.7</v>
      </c>
      <c r="D1666" s="46">
        <v>46</v>
      </c>
      <c r="E1666" s="284">
        <v>29.55</v>
      </c>
    </row>
    <row r="1667" spans="1:5">
      <c r="A1667" s="49" t="s">
        <v>9390</v>
      </c>
      <c r="B1667" s="3">
        <v>6</v>
      </c>
      <c r="C1667" s="2">
        <v>0.7</v>
      </c>
      <c r="D1667" s="46">
        <v>46</v>
      </c>
      <c r="E1667" s="284">
        <v>18.850000000000001</v>
      </c>
    </row>
    <row r="1668" spans="1:5">
      <c r="A1668" s="49" t="s">
        <v>26508</v>
      </c>
      <c r="B1668" s="3">
        <v>6</v>
      </c>
      <c r="C1668" s="2">
        <v>0.7</v>
      </c>
      <c r="D1668" s="46">
        <v>46</v>
      </c>
      <c r="E1668" s="284">
        <v>18.850000000000001</v>
      </c>
    </row>
    <row r="1669" spans="1:5">
      <c r="A1669" s="49" t="s">
        <v>9396</v>
      </c>
      <c r="B1669" s="3">
        <v>6</v>
      </c>
      <c r="C1669" s="2">
        <v>0.7</v>
      </c>
      <c r="D1669" s="46">
        <v>46</v>
      </c>
      <c r="E1669" s="284">
        <v>25.35</v>
      </c>
    </row>
    <row r="1670" spans="1:5">
      <c r="A1670" s="49" t="s">
        <v>9452</v>
      </c>
      <c r="B1670" s="3">
        <v>6</v>
      </c>
      <c r="C1670" s="2">
        <v>0.7</v>
      </c>
      <c r="D1670" s="46">
        <v>40</v>
      </c>
      <c r="E1670" s="284">
        <v>20.25</v>
      </c>
    </row>
    <row r="1671" spans="1:5">
      <c r="A1671" s="49" t="s">
        <v>9513</v>
      </c>
      <c r="B1671" s="3">
        <v>6</v>
      </c>
      <c r="C1671" s="2">
        <v>0.7</v>
      </c>
      <c r="D1671" s="46">
        <v>40</v>
      </c>
      <c r="E1671" s="284">
        <v>31.6</v>
      </c>
    </row>
    <row r="1672" spans="1:5">
      <c r="A1672" s="49" t="s">
        <v>9607</v>
      </c>
      <c r="B1672" s="3">
        <v>6</v>
      </c>
      <c r="C1672" s="2">
        <v>0.7</v>
      </c>
      <c r="D1672" s="46">
        <v>43</v>
      </c>
      <c r="E1672" s="284">
        <v>72.2</v>
      </c>
    </row>
    <row r="1673" spans="1:5">
      <c r="A1673" s="49" t="s">
        <v>9725</v>
      </c>
      <c r="B1673" s="3">
        <v>6</v>
      </c>
      <c r="C1673" s="2">
        <v>0.7</v>
      </c>
      <c r="D1673" s="46">
        <v>58</v>
      </c>
      <c r="E1673" s="284">
        <v>28.35</v>
      </c>
    </row>
    <row r="1674" spans="1:5">
      <c r="A1674" s="49" t="s">
        <v>9728</v>
      </c>
      <c r="B1674" s="3">
        <v>6</v>
      </c>
      <c r="C1674" s="2">
        <v>0.7</v>
      </c>
      <c r="D1674" s="46">
        <v>48</v>
      </c>
      <c r="E1674" s="284">
        <v>31.900000000000002</v>
      </c>
    </row>
    <row r="1675" spans="1:5">
      <c r="A1675" s="49" t="s">
        <v>9731</v>
      </c>
      <c r="B1675" s="3">
        <v>6</v>
      </c>
      <c r="C1675" s="2">
        <v>0.7</v>
      </c>
      <c r="D1675" s="46">
        <v>46</v>
      </c>
      <c r="E1675" s="284">
        <v>21.35</v>
      </c>
    </row>
    <row r="1676" spans="1:5">
      <c r="A1676" s="49" t="s">
        <v>9809</v>
      </c>
      <c r="B1676" s="3">
        <v>6</v>
      </c>
      <c r="C1676" s="2">
        <v>0.7</v>
      </c>
      <c r="D1676" s="46">
        <v>40</v>
      </c>
      <c r="E1676" s="284">
        <v>30.75</v>
      </c>
    </row>
    <row r="1677" spans="1:5">
      <c r="A1677" s="49" t="s">
        <v>306</v>
      </c>
      <c r="B1677" s="3">
        <v>6</v>
      </c>
      <c r="C1677" s="2">
        <v>0.5</v>
      </c>
      <c r="D1677" s="46">
        <v>40</v>
      </c>
      <c r="E1677" s="284">
        <v>22.650000000000002</v>
      </c>
    </row>
    <row r="1678" spans="1:5">
      <c r="A1678" s="49" t="s">
        <v>309</v>
      </c>
      <c r="B1678" s="3">
        <v>6</v>
      </c>
      <c r="C1678" s="2">
        <v>0.5</v>
      </c>
      <c r="D1678" s="46">
        <v>40</v>
      </c>
      <c r="E1678" s="284">
        <v>13.850000000000001</v>
      </c>
    </row>
    <row r="1679" spans="1:5">
      <c r="A1679" s="49" t="s">
        <v>312</v>
      </c>
      <c r="B1679" s="3">
        <v>6</v>
      </c>
      <c r="C1679" s="2">
        <v>0.5</v>
      </c>
      <c r="D1679" s="46">
        <v>40</v>
      </c>
      <c r="E1679" s="284">
        <v>18.7</v>
      </c>
    </row>
    <row r="1680" spans="1:5">
      <c r="A1680" s="49" t="s">
        <v>502</v>
      </c>
      <c r="B1680" s="3">
        <v>6</v>
      </c>
      <c r="C1680" s="2">
        <v>0.7</v>
      </c>
      <c r="D1680" s="46">
        <v>43</v>
      </c>
      <c r="E1680" s="284">
        <v>56.300000000000004</v>
      </c>
    </row>
    <row r="1681" spans="1:5">
      <c r="A1681" s="49" t="s">
        <v>505</v>
      </c>
      <c r="B1681" s="3">
        <v>6</v>
      </c>
      <c r="C1681" s="2">
        <v>0.7</v>
      </c>
      <c r="D1681" s="46">
        <v>40</v>
      </c>
      <c r="E1681" s="284">
        <v>10.15</v>
      </c>
    </row>
    <row r="1682" spans="1:5">
      <c r="A1682" s="49" t="s">
        <v>918</v>
      </c>
      <c r="B1682" s="3">
        <v>6</v>
      </c>
      <c r="C1682" s="2">
        <v>0.7</v>
      </c>
      <c r="D1682" s="46">
        <v>40</v>
      </c>
      <c r="E1682" s="284">
        <v>20.150000000000002</v>
      </c>
    </row>
    <row r="1683" spans="1:5">
      <c r="A1683" s="49" t="s">
        <v>1057</v>
      </c>
      <c r="B1683" s="3">
        <v>12</v>
      </c>
      <c r="C1683" s="2">
        <v>0.7</v>
      </c>
      <c r="D1683" s="46">
        <v>40</v>
      </c>
      <c r="E1683" s="284">
        <v>10.950000000000001</v>
      </c>
    </row>
    <row r="1684" spans="1:5">
      <c r="A1684" s="49" t="s">
        <v>1257</v>
      </c>
      <c r="B1684" s="3">
        <v>6</v>
      </c>
      <c r="C1684" s="2">
        <v>1</v>
      </c>
      <c r="D1684" s="46">
        <v>40</v>
      </c>
      <c r="E1684" s="284">
        <v>13.950000000000001</v>
      </c>
    </row>
    <row r="1685" spans="1:5">
      <c r="A1685" s="49" t="s">
        <v>1263</v>
      </c>
      <c r="B1685" s="3">
        <v>6</v>
      </c>
      <c r="C1685" s="2">
        <v>0.7</v>
      </c>
      <c r="D1685" s="46">
        <v>40</v>
      </c>
      <c r="E1685" s="284">
        <v>13.350000000000001</v>
      </c>
    </row>
    <row r="1686" spans="1:5">
      <c r="A1686" s="49" t="s">
        <v>1266</v>
      </c>
      <c r="B1686" s="3">
        <v>6</v>
      </c>
      <c r="C1686" s="2">
        <v>0.7</v>
      </c>
      <c r="D1686" s="46">
        <v>40</v>
      </c>
      <c r="E1686" s="284">
        <v>21.950000000000003</v>
      </c>
    </row>
    <row r="1687" spans="1:5">
      <c r="A1687" s="49" t="s">
        <v>1272</v>
      </c>
      <c r="B1687" s="3">
        <v>6</v>
      </c>
      <c r="C1687" s="2">
        <v>0.7</v>
      </c>
      <c r="D1687" s="46">
        <v>46.3</v>
      </c>
      <c r="E1687" s="284">
        <v>19.450000000000003</v>
      </c>
    </row>
    <row r="1688" spans="1:5">
      <c r="A1688" s="49" t="s">
        <v>26407</v>
      </c>
      <c r="B1688" s="3">
        <v>6</v>
      </c>
      <c r="C1688" s="2">
        <v>0.7</v>
      </c>
      <c r="D1688" s="46">
        <v>50</v>
      </c>
      <c r="E1688" s="284">
        <v>28.25</v>
      </c>
    </row>
    <row r="1689" spans="1:5">
      <c r="A1689" s="49" t="s">
        <v>1275</v>
      </c>
      <c r="B1689" s="3">
        <v>6</v>
      </c>
      <c r="C1689" s="2">
        <v>0.7</v>
      </c>
      <c r="D1689" s="46">
        <v>50</v>
      </c>
      <c r="E1689" s="284">
        <v>97.550000000000011</v>
      </c>
    </row>
    <row r="1690" spans="1:5">
      <c r="A1690" s="49" t="s">
        <v>26408</v>
      </c>
      <c r="B1690" s="3">
        <v>6</v>
      </c>
      <c r="C1690" s="2">
        <v>0.7</v>
      </c>
      <c r="D1690" s="46">
        <v>50</v>
      </c>
      <c r="E1690" s="284">
        <v>77.2</v>
      </c>
    </row>
    <row r="1691" spans="1:5">
      <c r="A1691" s="49" t="s">
        <v>1278</v>
      </c>
      <c r="B1691" s="3">
        <v>6</v>
      </c>
      <c r="C1691" s="2">
        <v>0.7</v>
      </c>
      <c r="D1691" s="46">
        <v>50</v>
      </c>
      <c r="E1691" s="284">
        <v>253.20000000000002</v>
      </c>
    </row>
    <row r="1692" spans="1:5">
      <c r="A1692" s="49" t="s">
        <v>1281</v>
      </c>
      <c r="B1692" s="3">
        <v>6</v>
      </c>
      <c r="C1692" s="2">
        <v>0.7</v>
      </c>
      <c r="D1692" s="46">
        <v>50</v>
      </c>
      <c r="E1692" s="284">
        <v>22.75</v>
      </c>
    </row>
    <row r="1693" spans="1:5">
      <c r="A1693" s="49" t="s">
        <v>1284</v>
      </c>
      <c r="B1693" s="3">
        <v>6</v>
      </c>
      <c r="C1693" s="2">
        <v>0.7</v>
      </c>
      <c r="D1693" s="46">
        <v>50</v>
      </c>
      <c r="E1693" s="284">
        <v>14.450000000000001</v>
      </c>
    </row>
    <row r="1694" spans="1:5">
      <c r="A1694" s="49" t="s">
        <v>1287</v>
      </c>
      <c r="B1694" s="3">
        <v>6</v>
      </c>
      <c r="C1694" s="2">
        <v>0.7</v>
      </c>
      <c r="D1694" s="46">
        <v>50</v>
      </c>
      <c r="E1694" s="284">
        <v>16.55</v>
      </c>
    </row>
    <row r="1695" spans="1:5">
      <c r="A1695" s="49" t="s">
        <v>26409</v>
      </c>
      <c r="B1695" s="3">
        <v>6</v>
      </c>
      <c r="C1695" s="2">
        <v>0.7</v>
      </c>
      <c r="D1695" s="46">
        <v>50</v>
      </c>
      <c r="E1695" s="284">
        <v>21.950000000000003</v>
      </c>
    </row>
    <row r="1696" spans="1:5">
      <c r="A1696" s="49" t="s">
        <v>1312</v>
      </c>
      <c r="B1696" s="3">
        <v>12</v>
      </c>
      <c r="C1696" s="2">
        <v>1</v>
      </c>
      <c r="D1696" s="46">
        <v>40</v>
      </c>
      <c r="E1696" s="284">
        <v>11.25</v>
      </c>
    </row>
    <row r="1697" spans="1:5">
      <c r="A1697" s="49" t="s">
        <v>1317</v>
      </c>
      <c r="B1697" s="3">
        <v>12</v>
      </c>
      <c r="C1697" s="2">
        <v>1</v>
      </c>
      <c r="D1697" s="46">
        <v>40</v>
      </c>
      <c r="E1697" s="284">
        <v>12.9</v>
      </c>
    </row>
    <row r="1698" spans="1:5">
      <c r="A1698" s="49" t="s">
        <v>26266</v>
      </c>
      <c r="B1698" s="3">
        <v>6</v>
      </c>
      <c r="C1698" s="2">
        <v>0.7</v>
      </c>
      <c r="D1698" s="46">
        <v>40</v>
      </c>
      <c r="E1698" s="284">
        <v>26.35</v>
      </c>
    </row>
    <row r="1699" spans="1:5">
      <c r="A1699" s="49" t="s">
        <v>1889</v>
      </c>
      <c r="B1699" s="3">
        <v>6</v>
      </c>
      <c r="C1699" s="2">
        <v>0.7</v>
      </c>
      <c r="D1699" s="46">
        <v>40</v>
      </c>
      <c r="E1699" s="284">
        <v>19.55</v>
      </c>
    </row>
    <row r="1700" spans="1:5">
      <c r="A1700" s="49" t="s">
        <v>1895</v>
      </c>
      <c r="B1700" s="3">
        <v>6</v>
      </c>
      <c r="C1700" s="2">
        <v>0.7</v>
      </c>
      <c r="D1700" s="46">
        <v>40</v>
      </c>
      <c r="E1700" s="284">
        <v>12.9</v>
      </c>
    </row>
    <row r="1701" spans="1:5">
      <c r="A1701" s="49" t="s">
        <v>2023</v>
      </c>
      <c r="B1701" s="3">
        <v>6</v>
      </c>
      <c r="C1701" s="2">
        <v>0.7</v>
      </c>
      <c r="D1701" s="46">
        <v>40</v>
      </c>
      <c r="E1701" s="284">
        <v>18.650000000000002</v>
      </c>
    </row>
    <row r="1702" spans="1:5">
      <c r="A1702" s="49" t="s">
        <v>2324</v>
      </c>
      <c r="B1702" s="3">
        <v>12</v>
      </c>
      <c r="C1702" s="2">
        <v>1</v>
      </c>
      <c r="D1702" s="46">
        <v>40</v>
      </c>
      <c r="E1702" s="284">
        <v>26.35</v>
      </c>
    </row>
    <row r="1703" spans="1:5">
      <c r="A1703" s="49" t="s">
        <v>2331</v>
      </c>
      <c r="B1703" s="3">
        <v>6</v>
      </c>
      <c r="C1703" s="2">
        <v>1</v>
      </c>
      <c r="D1703" s="46">
        <v>40</v>
      </c>
      <c r="E1703" s="284">
        <v>28.3</v>
      </c>
    </row>
    <row r="1704" spans="1:5">
      <c r="A1704" s="49" t="s">
        <v>26303</v>
      </c>
      <c r="B1704" s="3">
        <v>6</v>
      </c>
      <c r="C1704" s="2">
        <v>1</v>
      </c>
      <c r="D1704" s="46">
        <v>40</v>
      </c>
      <c r="E1704" s="284">
        <v>34.9</v>
      </c>
    </row>
    <row r="1705" spans="1:5">
      <c r="A1705" s="49" t="s">
        <v>2353</v>
      </c>
      <c r="B1705" s="3">
        <v>6</v>
      </c>
      <c r="C1705" s="2">
        <v>0.7</v>
      </c>
      <c r="D1705" s="46">
        <v>40</v>
      </c>
      <c r="E1705" s="284">
        <v>169.9</v>
      </c>
    </row>
    <row r="1706" spans="1:5">
      <c r="A1706" s="49" t="s">
        <v>2356</v>
      </c>
      <c r="B1706" s="3">
        <v>6</v>
      </c>
      <c r="C1706" s="2">
        <v>0.7</v>
      </c>
      <c r="D1706" s="46">
        <v>40</v>
      </c>
      <c r="E1706" s="284">
        <v>112.7</v>
      </c>
    </row>
    <row r="1707" spans="1:5">
      <c r="A1707" s="49" t="s">
        <v>2359</v>
      </c>
      <c r="B1707" s="3">
        <v>3</v>
      </c>
      <c r="C1707" s="2">
        <v>0.7</v>
      </c>
      <c r="D1707" s="46">
        <v>40</v>
      </c>
      <c r="E1707" s="284">
        <v>241.4</v>
      </c>
    </row>
    <row r="1708" spans="1:5">
      <c r="A1708" s="49" t="s">
        <v>2482</v>
      </c>
      <c r="B1708" s="3">
        <v>12</v>
      </c>
      <c r="C1708" s="2">
        <v>1</v>
      </c>
      <c r="D1708" s="46">
        <v>40</v>
      </c>
      <c r="E1708" s="284">
        <v>10.5</v>
      </c>
    </row>
    <row r="1709" spans="1:5">
      <c r="A1709" s="49" t="s">
        <v>2773</v>
      </c>
      <c r="B1709" s="3">
        <v>1</v>
      </c>
      <c r="C1709" s="2">
        <v>0.7</v>
      </c>
      <c r="D1709" s="46">
        <v>40</v>
      </c>
      <c r="E1709" s="284">
        <v>48.900000000000006</v>
      </c>
    </row>
    <row r="1710" spans="1:5">
      <c r="A1710" s="49" t="s">
        <v>2853</v>
      </c>
      <c r="B1710" s="3">
        <v>6</v>
      </c>
      <c r="C1710" s="2">
        <v>0.7</v>
      </c>
      <c r="D1710" s="46">
        <v>40</v>
      </c>
      <c r="E1710" s="284">
        <v>9.8500000000000014</v>
      </c>
    </row>
    <row r="1711" spans="1:5">
      <c r="A1711" s="49" t="s">
        <v>2856</v>
      </c>
      <c r="B1711" s="3">
        <v>6</v>
      </c>
      <c r="C1711" s="2">
        <v>0.7</v>
      </c>
      <c r="D1711" s="46">
        <v>50</v>
      </c>
      <c r="E1711" s="284">
        <v>18.350000000000001</v>
      </c>
    </row>
    <row r="1712" spans="1:5">
      <c r="A1712" s="49" t="s">
        <v>3154</v>
      </c>
      <c r="B1712" s="3">
        <v>6</v>
      </c>
      <c r="C1712" s="2">
        <v>0.7</v>
      </c>
      <c r="D1712" s="46">
        <v>40</v>
      </c>
      <c r="E1712" s="284">
        <v>18.650000000000002</v>
      </c>
    </row>
    <row r="1713" spans="1:5">
      <c r="A1713" s="49" t="s">
        <v>26274</v>
      </c>
      <c r="B1713" s="3">
        <v>6</v>
      </c>
      <c r="C1713" s="2">
        <v>0.7</v>
      </c>
      <c r="D1713" s="46">
        <v>40</v>
      </c>
      <c r="E1713" s="284">
        <v>20.85</v>
      </c>
    </row>
    <row r="1714" spans="1:5">
      <c r="A1714" s="49" t="s">
        <v>3157</v>
      </c>
      <c r="B1714" s="3">
        <v>6</v>
      </c>
      <c r="C1714" s="2">
        <v>0.7</v>
      </c>
      <c r="D1714" s="46">
        <v>40</v>
      </c>
      <c r="E1714" s="284">
        <v>35.15</v>
      </c>
    </row>
    <row r="1715" spans="1:5">
      <c r="A1715" s="49" t="s">
        <v>3163</v>
      </c>
      <c r="B1715" s="3">
        <v>6</v>
      </c>
      <c r="C1715" s="2">
        <v>0.5</v>
      </c>
      <c r="D1715" s="46">
        <v>46</v>
      </c>
      <c r="E1715" s="284">
        <v>68.150000000000006</v>
      </c>
    </row>
    <row r="1716" spans="1:5">
      <c r="A1716" s="49" t="s">
        <v>3166</v>
      </c>
      <c r="B1716" s="3">
        <v>6</v>
      </c>
      <c r="C1716" s="2">
        <v>0.5</v>
      </c>
      <c r="D1716" s="46">
        <v>46</v>
      </c>
      <c r="E1716" s="284">
        <v>125.35000000000001</v>
      </c>
    </row>
    <row r="1717" spans="1:5">
      <c r="A1717" s="49" t="s">
        <v>3175</v>
      </c>
      <c r="B1717" s="3">
        <v>6</v>
      </c>
      <c r="C1717" s="2">
        <v>0.7</v>
      </c>
      <c r="D1717" s="46">
        <v>40</v>
      </c>
      <c r="E1717" s="284">
        <v>16.45</v>
      </c>
    </row>
    <row r="1718" spans="1:5">
      <c r="A1718" s="49" t="s">
        <v>3178</v>
      </c>
      <c r="B1718" s="3">
        <v>6</v>
      </c>
      <c r="C1718" s="2">
        <v>0.7</v>
      </c>
      <c r="D1718" s="46">
        <v>40</v>
      </c>
      <c r="E1718" s="284">
        <v>15.850000000000001</v>
      </c>
    </row>
    <row r="1719" spans="1:5">
      <c r="A1719" s="49" t="s">
        <v>3181</v>
      </c>
      <c r="B1719" s="3">
        <v>6</v>
      </c>
      <c r="C1719" s="2">
        <v>0.7</v>
      </c>
      <c r="D1719" s="46">
        <v>40</v>
      </c>
      <c r="E1719" s="284">
        <v>15.350000000000001</v>
      </c>
    </row>
    <row r="1720" spans="1:5">
      <c r="A1720" s="49" t="s">
        <v>3187</v>
      </c>
      <c r="B1720" s="3">
        <v>12</v>
      </c>
      <c r="C1720" s="2">
        <v>1</v>
      </c>
      <c r="D1720" s="46">
        <v>40</v>
      </c>
      <c r="E1720" s="284">
        <v>15.65</v>
      </c>
    </row>
    <row r="1721" spans="1:5">
      <c r="A1721" s="49" t="s">
        <v>3221</v>
      </c>
      <c r="B1721" s="3">
        <v>6</v>
      </c>
      <c r="C1721" s="2">
        <v>0.7</v>
      </c>
      <c r="D1721" s="46">
        <v>40</v>
      </c>
      <c r="E1721" s="284">
        <v>20.6</v>
      </c>
    </row>
    <row r="1722" spans="1:5">
      <c r="A1722" s="49" t="s">
        <v>26275</v>
      </c>
      <c r="B1722" s="3">
        <v>6</v>
      </c>
      <c r="C1722" s="2">
        <v>0.7</v>
      </c>
      <c r="D1722" s="46">
        <v>40</v>
      </c>
      <c r="E1722" s="284">
        <v>20.6</v>
      </c>
    </row>
    <row r="1723" spans="1:5">
      <c r="A1723" s="49" t="s">
        <v>3444</v>
      </c>
      <c r="B1723" s="3">
        <v>6</v>
      </c>
      <c r="C1723" s="2">
        <v>0.7</v>
      </c>
      <c r="D1723" s="46">
        <v>40</v>
      </c>
      <c r="E1723" s="284">
        <v>32.700000000000003</v>
      </c>
    </row>
    <row r="1724" spans="1:5">
      <c r="A1724" s="49" t="s">
        <v>26427</v>
      </c>
      <c r="B1724" s="3">
        <v>6</v>
      </c>
      <c r="C1724" s="2">
        <v>0.7</v>
      </c>
      <c r="D1724" s="46">
        <v>43.5</v>
      </c>
      <c r="E1724" s="284">
        <v>34.85</v>
      </c>
    </row>
    <row r="1725" spans="1:5">
      <c r="A1725" s="49" t="s">
        <v>26279</v>
      </c>
      <c r="B1725" s="3">
        <v>6</v>
      </c>
      <c r="C1725" s="2">
        <v>0.7</v>
      </c>
      <c r="D1725" s="46">
        <v>40</v>
      </c>
      <c r="E1725" s="284">
        <v>35.15</v>
      </c>
    </row>
    <row r="1726" spans="1:5">
      <c r="A1726" s="49" t="s">
        <v>3685</v>
      </c>
      <c r="B1726" s="3">
        <v>120</v>
      </c>
      <c r="C1726" s="2">
        <v>0.05</v>
      </c>
      <c r="D1726" s="46">
        <v>40</v>
      </c>
      <c r="E1726" s="284">
        <v>3.45</v>
      </c>
    </row>
    <row r="1727" spans="1:5">
      <c r="A1727" s="49" t="s">
        <v>3692</v>
      </c>
      <c r="B1727" s="3">
        <v>6</v>
      </c>
      <c r="C1727" s="2">
        <v>0.7</v>
      </c>
      <c r="D1727" s="46">
        <v>40</v>
      </c>
      <c r="E1727" s="284">
        <v>14.25</v>
      </c>
    </row>
    <row r="1728" spans="1:5">
      <c r="A1728" s="49" t="s">
        <v>3694</v>
      </c>
      <c r="B1728" s="3">
        <v>12</v>
      </c>
      <c r="C1728" s="2">
        <v>1</v>
      </c>
      <c r="D1728" s="46">
        <v>40</v>
      </c>
      <c r="E1728" s="284">
        <v>18.3</v>
      </c>
    </row>
    <row r="1729" spans="1:5">
      <c r="A1729" s="49" t="s">
        <v>26280</v>
      </c>
      <c r="B1729" s="3">
        <v>6</v>
      </c>
      <c r="C1729" s="2">
        <v>0.7</v>
      </c>
      <c r="D1729" s="46">
        <v>40</v>
      </c>
      <c r="E1729" s="284">
        <v>21.400000000000002</v>
      </c>
    </row>
    <row r="1730" spans="1:5">
      <c r="A1730" s="49" t="s">
        <v>26491</v>
      </c>
      <c r="B1730" s="3">
        <v>6</v>
      </c>
      <c r="C1730" s="2">
        <v>0.7</v>
      </c>
      <c r="D1730" s="46">
        <v>46</v>
      </c>
      <c r="E1730" s="284">
        <v>39.5</v>
      </c>
    </row>
    <row r="1731" spans="1:5">
      <c r="A1731" s="49" t="s">
        <v>3721</v>
      </c>
      <c r="B1731" s="3">
        <v>6</v>
      </c>
      <c r="C1731" s="2">
        <v>0.7</v>
      </c>
      <c r="D1731" s="46">
        <v>43</v>
      </c>
      <c r="E1731" s="284">
        <v>17.55</v>
      </c>
    </row>
    <row r="1732" spans="1:5">
      <c r="A1732" s="49" t="s">
        <v>26281</v>
      </c>
      <c r="B1732" s="3">
        <v>6</v>
      </c>
      <c r="C1732" s="2">
        <v>0.7</v>
      </c>
      <c r="D1732" s="46">
        <v>40</v>
      </c>
      <c r="E1732" s="284">
        <v>21.400000000000002</v>
      </c>
    </row>
    <row r="1733" spans="1:5">
      <c r="A1733" s="49" t="s">
        <v>4246</v>
      </c>
      <c r="B1733" s="3">
        <v>6</v>
      </c>
      <c r="C1733" s="2">
        <v>1</v>
      </c>
      <c r="D1733" s="46">
        <v>40</v>
      </c>
      <c r="E1733" s="284">
        <v>12.25</v>
      </c>
    </row>
    <row r="1734" spans="1:5">
      <c r="A1734" s="49" t="s">
        <v>4280</v>
      </c>
      <c r="B1734" s="3">
        <v>12</v>
      </c>
      <c r="C1734" s="2">
        <v>1</v>
      </c>
      <c r="D1734" s="46">
        <v>40</v>
      </c>
      <c r="E1734" s="284">
        <v>10.4</v>
      </c>
    </row>
    <row r="1735" spans="1:5">
      <c r="A1735" s="49" t="s">
        <v>26548</v>
      </c>
      <c r="B1735" s="3">
        <v>6</v>
      </c>
      <c r="C1735" s="2">
        <v>1.5</v>
      </c>
      <c r="D1735" s="46">
        <v>40</v>
      </c>
      <c r="E1735" s="284">
        <v>14.950000000000001</v>
      </c>
    </row>
    <row r="1736" spans="1:5">
      <c r="A1736" s="49" t="s">
        <v>26549</v>
      </c>
      <c r="B1736" s="3">
        <v>2</v>
      </c>
      <c r="C1736" s="2">
        <v>4.5</v>
      </c>
      <c r="D1736" s="46">
        <v>40</v>
      </c>
      <c r="E1736" s="284">
        <v>54.95</v>
      </c>
    </row>
    <row r="1737" spans="1:5">
      <c r="A1737" s="49" t="s">
        <v>4293</v>
      </c>
      <c r="B1737" s="3">
        <v>12</v>
      </c>
      <c r="C1737" s="2">
        <v>0.7</v>
      </c>
      <c r="D1737" s="46">
        <v>40</v>
      </c>
      <c r="E1737" s="284">
        <v>9.2000000000000011</v>
      </c>
    </row>
    <row r="1738" spans="1:5">
      <c r="A1738" s="49" t="s">
        <v>4309</v>
      </c>
      <c r="B1738" s="3">
        <v>6</v>
      </c>
      <c r="C1738" s="2">
        <v>1</v>
      </c>
      <c r="D1738" s="46">
        <v>40</v>
      </c>
      <c r="E1738" s="284">
        <v>12.15</v>
      </c>
    </row>
    <row r="1739" spans="1:5">
      <c r="A1739" s="49" t="s">
        <v>19207</v>
      </c>
      <c r="B1739" s="3">
        <v>6</v>
      </c>
      <c r="C1739" s="2">
        <v>1.5</v>
      </c>
      <c r="D1739" s="46">
        <v>40</v>
      </c>
      <c r="E1739" s="284">
        <v>17.55</v>
      </c>
    </row>
    <row r="1740" spans="1:5">
      <c r="A1740" s="49" t="s">
        <v>4320</v>
      </c>
      <c r="B1740" s="3">
        <v>6</v>
      </c>
      <c r="C1740" s="2">
        <v>0.7</v>
      </c>
      <c r="D1740" s="46">
        <v>40</v>
      </c>
      <c r="E1740" s="284">
        <v>16.100000000000001</v>
      </c>
    </row>
    <row r="1741" spans="1:5">
      <c r="A1741" s="49" t="s">
        <v>4323</v>
      </c>
      <c r="B1741" s="3">
        <v>6</v>
      </c>
      <c r="C1741" s="2">
        <v>0.7</v>
      </c>
      <c r="D1741" s="46">
        <v>40</v>
      </c>
      <c r="E1741" s="284">
        <v>15.350000000000001</v>
      </c>
    </row>
    <row r="1742" spans="1:5">
      <c r="A1742" s="49" t="s">
        <v>26494</v>
      </c>
      <c r="B1742" s="3">
        <v>6</v>
      </c>
      <c r="C1742" s="2">
        <v>0.7</v>
      </c>
      <c r="D1742" s="46">
        <v>46</v>
      </c>
      <c r="E1742" s="284">
        <v>54.900000000000006</v>
      </c>
    </row>
    <row r="1743" spans="1:5">
      <c r="A1743" s="49" t="s">
        <v>4532</v>
      </c>
      <c r="B1743" s="3">
        <v>6</v>
      </c>
      <c r="C1743" s="2">
        <v>0.7</v>
      </c>
      <c r="D1743" s="46">
        <v>40</v>
      </c>
      <c r="E1743" s="284">
        <v>41.2</v>
      </c>
    </row>
    <row r="1744" spans="1:5">
      <c r="A1744" s="49" t="s">
        <v>4793</v>
      </c>
      <c r="B1744" s="3">
        <v>12</v>
      </c>
      <c r="C1744" s="2">
        <v>0.7</v>
      </c>
      <c r="D1744" s="46">
        <v>40</v>
      </c>
      <c r="E1744" s="284">
        <v>8.1</v>
      </c>
    </row>
    <row r="1745" spans="1:5">
      <c r="A1745" s="49" t="s">
        <v>4993</v>
      </c>
      <c r="B1745" s="3">
        <v>6</v>
      </c>
      <c r="C1745" s="2">
        <v>0.7</v>
      </c>
      <c r="D1745" s="46">
        <v>43</v>
      </c>
      <c r="E1745" s="284">
        <v>111.85000000000001</v>
      </c>
    </row>
    <row r="1746" spans="1:5">
      <c r="A1746" s="49" t="s">
        <v>4995</v>
      </c>
      <c r="B1746" s="3">
        <v>12</v>
      </c>
      <c r="C1746" s="2">
        <v>0.7</v>
      </c>
      <c r="D1746" s="46">
        <v>43</v>
      </c>
      <c r="E1746" s="284">
        <v>115.15</v>
      </c>
    </row>
    <row r="1747" spans="1:5">
      <c r="A1747" s="49" t="s">
        <v>5539</v>
      </c>
      <c r="B1747" s="3">
        <v>6</v>
      </c>
      <c r="C1747" s="2">
        <v>0.7</v>
      </c>
      <c r="D1747" s="46">
        <v>43</v>
      </c>
      <c r="E1747" s="284">
        <v>34.85</v>
      </c>
    </row>
    <row r="1748" spans="1:5">
      <c r="A1748" s="49" t="s">
        <v>5542</v>
      </c>
      <c r="B1748" s="3">
        <v>6</v>
      </c>
      <c r="C1748" s="2">
        <v>0.7</v>
      </c>
      <c r="D1748" s="46">
        <v>40</v>
      </c>
      <c r="E1748" s="284">
        <v>57.45</v>
      </c>
    </row>
    <row r="1749" spans="1:5">
      <c r="A1749" s="49" t="s">
        <v>5545</v>
      </c>
      <c r="B1749" s="3">
        <v>4</v>
      </c>
      <c r="C1749" s="2">
        <v>3</v>
      </c>
      <c r="D1749" s="46">
        <v>40</v>
      </c>
      <c r="E1749" s="284">
        <v>97.350000000000009</v>
      </c>
    </row>
    <row r="1750" spans="1:5">
      <c r="A1750" s="49" t="s">
        <v>5560</v>
      </c>
      <c r="B1750" s="3">
        <v>6</v>
      </c>
      <c r="C1750" s="2">
        <v>1</v>
      </c>
      <c r="D1750" s="46">
        <v>40</v>
      </c>
      <c r="E1750" s="284">
        <v>27.75</v>
      </c>
    </row>
    <row r="1751" spans="1:5">
      <c r="A1751" s="49" t="s">
        <v>26286</v>
      </c>
      <c r="B1751" s="3">
        <v>6</v>
      </c>
      <c r="C1751" s="2">
        <v>0.7</v>
      </c>
      <c r="D1751" s="46">
        <v>40</v>
      </c>
      <c r="E1751" s="284">
        <v>35.15</v>
      </c>
    </row>
    <row r="1752" spans="1:5">
      <c r="A1752" s="49" t="s">
        <v>26329</v>
      </c>
      <c r="B1752" s="3">
        <v>12</v>
      </c>
      <c r="C1752" s="2">
        <v>1</v>
      </c>
      <c r="D1752" s="46">
        <v>40</v>
      </c>
      <c r="E1752" s="284">
        <v>48.650000000000006</v>
      </c>
    </row>
    <row r="1753" spans="1:5">
      <c r="A1753" s="49" t="s">
        <v>5710</v>
      </c>
      <c r="B1753" s="3">
        <v>6</v>
      </c>
      <c r="C1753" s="2">
        <v>1</v>
      </c>
      <c r="D1753" s="46">
        <v>40</v>
      </c>
      <c r="E1753" s="284">
        <v>14.850000000000001</v>
      </c>
    </row>
    <row r="1754" spans="1:5">
      <c r="A1754" s="49" t="s">
        <v>5723</v>
      </c>
      <c r="B1754" s="3">
        <v>120</v>
      </c>
      <c r="C1754" s="2">
        <v>0.05</v>
      </c>
      <c r="D1754" s="46">
        <v>40</v>
      </c>
      <c r="E1754" s="284">
        <v>2.8000000000000003</v>
      </c>
    </row>
    <row r="1755" spans="1:5">
      <c r="A1755" s="49" t="s">
        <v>5833</v>
      </c>
      <c r="B1755" s="3">
        <v>6</v>
      </c>
      <c r="C1755" s="2">
        <v>0.7</v>
      </c>
      <c r="D1755" s="46">
        <v>43</v>
      </c>
      <c r="E1755" s="284">
        <v>21.1</v>
      </c>
    </row>
    <row r="1756" spans="1:5">
      <c r="A1756" s="49" t="s">
        <v>5998</v>
      </c>
      <c r="B1756" s="3">
        <v>6</v>
      </c>
      <c r="C1756" s="2">
        <v>1.5</v>
      </c>
      <c r="D1756" s="46">
        <v>40</v>
      </c>
      <c r="E1756" s="284">
        <v>19.850000000000001</v>
      </c>
    </row>
    <row r="1757" spans="1:5">
      <c r="A1757" s="49" t="s">
        <v>26445</v>
      </c>
      <c r="B1757" s="3">
        <v>6</v>
      </c>
      <c r="C1757" s="2">
        <v>0.7</v>
      </c>
      <c r="D1757" s="46">
        <v>48.7</v>
      </c>
      <c r="E1757" s="284">
        <v>52.35</v>
      </c>
    </row>
    <row r="1758" spans="1:5">
      <c r="A1758" s="49" t="s">
        <v>6465</v>
      </c>
      <c r="B1758" s="3">
        <v>6</v>
      </c>
      <c r="C1758" s="2">
        <v>1</v>
      </c>
      <c r="D1758" s="46">
        <v>35</v>
      </c>
      <c r="E1758" s="284">
        <v>10.4</v>
      </c>
    </row>
    <row r="1759" spans="1:5">
      <c r="A1759" s="49" t="s">
        <v>6548</v>
      </c>
      <c r="B1759" s="3">
        <v>6</v>
      </c>
      <c r="C1759" s="2">
        <v>0.7</v>
      </c>
      <c r="D1759" s="46">
        <v>40</v>
      </c>
      <c r="E1759" s="284">
        <v>25.25</v>
      </c>
    </row>
    <row r="1760" spans="1:5">
      <c r="A1760" s="49" t="s">
        <v>6551</v>
      </c>
      <c r="B1760" s="3">
        <v>6</v>
      </c>
      <c r="C1760" s="2">
        <v>0.7</v>
      </c>
      <c r="D1760" s="46">
        <v>43</v>
      </c>
      <c r="E1760" s="284">
        <v>35.4</v>
      </c>
    </row>
    <row r="1761" spans="1:5">
      <c r="A1761" s="49" t="s">
        <v>26291</v>
      </c>
      <c r="B1761" s="3">
        <v>6</v>
      </c>
      <c r="C1761" s="2">
        <v>0.7</v>
      </c>
      <c r="D1761" s="46">
        <v>40</v>
      </c>
      <c r="E1761" s="284">
        <v>30.5</v>
      </c>
    </row>
    <row r="1762" spans="1:5">
      <c r="A1762" s="49" t="s">
        <v>7189</v>
      </c>
      <c r="B1762" s="3">
        <v>6</v>
      </c>
      <c r="C1762" s="2">
        <v>0.7</v>
      </c>
      <c r="D1762" s="46">
        <v>43</v>
      </c>
      <c r="E1762" s="284">
        <v>67.3</v>
      </c>
    </row>
    <row r="1763" spans="1:5">
      <c r="A1763" s="49" t="s">
        <v>7232</v>
      </c>
      <c r="B1763" s="3">
        <v>48</v>
      </c>
      <c r="C1763" s="2">
        <v>0.05</v>
      </c>
      <c r="D1763" s="46">
        <v>41.3</v>
      </c>
      <c r="E1763" s="284">
        <v>5</v>
      </c>
    </row>
    <row r="1764" spans="1:5">
      <c r="A1764" s="49" t="s">
        <v>7234</v>
      </c>
      <c r="B1764" s="3">
        <v>6</v>
      </c>
      <c r="C1764" s="2">
        <v>0.7</v>
      </c>
      <c r="D1764" s="46">
        <v>41.3</v>
      </c>
      <c r="E1764" s="284">
        <v>23.450000000000003</v>
      </c>
    </row>
    <row r="1765" spans="1:5">
      <c r="A1765" s="49" t="s">
        <v>7403</v>
      </c>
      <c r="B1765" s="3">
        <v>6</v>
      </c>
      <c r="C1765" s="2">
        <v>0.7</v>
      </c>
      <c r="D1765" s="46">
        <v>40</v>
      </c>
      <c r="E1765" s="284">
        <v>9.8500000000000014</v>
      </c>
    </row>
    <row r="1766" spans="1:5">
      <c r="A1766" s="49" t="s">
        <v>7418</v>
      </c>
      <c r="B1766" s="3">
        <v>36</v>
      </c>
      <c r="C1766" s="2">
        <v>0.05</v>
      </c>
      <c r="D1766" s="46">
        <v>40</v>
      </c>
      <c r="E1766" s="284">
        <v>6.8000000000000007</v>
      </c>
    </row>
    <row r="1767" spans="1:5">
      <c r="A1767" s="49" t="s">
        <v>7421</v>
      </c>
      <c r="B1767" s="3">
        <v>6</v>
      </c>
      <c r="C1767" s="2">
        <v>0.7</v>
      </c>
      <c r="D1767" s="46">
        <v>40</v>
      </c>
      <c r="E1767" s="284">
        <v>16.2</v>
      </c>
    </row>
    <row r="1768" spans="1:5">
      <c r="A1768" s="49" t="s">
        <v>7424</v>
      </c>
      <c r="B1768" s="3">
        <v>36</v>
      </c>
      <c r="C1768" s="2">
        <v>0.05</v>
      </c>
      <c r="D1768" s="46">
        <v>40</v>
      </c>
      <c r="E1768" s="284">
        <v>4.1500000000000004</v>
      </c>
    </row>
    <row r="1769" spans="1:5">
      <c r="A1769" s="49" t="s">
        <v>7427</v>
      </c>
      <c r="B1769" s="3">
        <v>6</v>
      </c>
      <c r="C1769" s="2">
        <v>0.7</v>
      </c>
      <c r="D1769" s="46">
        <v>40</v>
      </c>
      <c r="E1769" s="284">
        <v>14.25</v>
      </c>
    </row>
    <row r="1770" spans="1:5">
      <c r="A1770" s="49" t="s">
        <v>26326</v>
      </c>
      <c r="B1770" s="3">
        <v>12</v>
      </c>
      <c r="C1770" s="2">
        <v>0.7</v>
      </c>
      <c r="D1770" s="46">
        <v>40</v>
      </c>
      <c r="E1770" s="284">
        <v>8.5</v>
      </c>
    </row>
    <row r="1771" spans="1:5">
      <c r="A1771" s="49" t="s">
        <v>8020</v>
      </c>
      <c r="B1771" s="3">
        <v>6</v>
      </c>
      <c r="C1771" s="2">
        <v>0.7</v>
      </c>
      <c r="D1771" s="46">
        <v>40</v>
      </c>
      <c r="E1771" s="284">
        <v>22.75</v>
      </c>
    </row>
    <row r="1772" spans="1:5">
      <c r="A1772" s="49" t="s">
        <v>8169</v>
      </c>
      <c r="B1772" s="3">
        <v>6</v>
      </c>
      <c r="C1772" s="2">
        <v>0.7</v>
      </c>
      <c r="D1772" s="46">
        <v>43</v>
      </c>
      <c r="E1772" s="284">
        <v>46.400000000000006</v>
      </c>
    </row>
    <row r="1773" spans="1:5">
      <c r="A1773" s="49" t="s">
        <v>8175</v>
      </c>
      <c r="B1773" s="3">
        <v>6</v>
      </c>
      <c r="C1773" s="2">
        <v>0.7</v>
      </c>
      <c r="D1773" s="46">
        <v>40</v>
      </c>
      <c r="E1773" s="284">
        <v>13.55</v>
      </c>
    </row>
    <row r="1774" spans="1:5">
      <c r="A1774" s="49" t="s">
        <v>8288</v>
      </c>
      <c r="B1774" s="3">
        <v>6</v>
      </c>
      <c r="C1774" s="2">
        <v>0.7</v>
      </c>
      <c r="D1774" s="46">
        <v>45</v>
      </c>
      <c r="E1774" s="284">
        <v>22.200000000000003</v>
      </c>
    </row>
    <row r="1775" spans="1:5">
      <c r="A1775" s="49" t="s">
        <v>26295</v>
      </c>
      <c r="B1775" s="3">
        <v>6</v>
      </c>
      <c r="C1775" s="2">
        <v>0.7</v>
      </c>
      <c r="D1775" s="46">
        <v>40</v>
      </c>
      <c r="E1775" s="284">
        <v>9.8500000000000014</v>
      </c>
    </row>
    <row r="1776" spans="1:5">
      <c r="A1776" s="49" t="s">
        <v>8688</v>
      </c>
      <c r="B1776" s="3">
        <v>12</v>
      </c>
      <c r="C1776" s="2">
        <v>1</v>
      </c>
      <c r="D1776" s="46">
        <v>40</v>
      </c>
      <c r="E1776" s="284">
        <v>13.700000000000001</v>
      </c>
    </row>
    <row r="1777" spans="1:5">
      <c r="A1777" s="49" t="s">
        <v>8691</v>
      </c>
      <c r="B1777" s="3">
        <v>12</v>
      </c>
      <c r="C1777" s="2">
        <v>1</v>
      </c>
      <c r="D1777" s="46">
        <v>40</v>
      </c>
      <c r="E1777" s="284">
        <v>13.700000000000001</v>
      </c>
    </row>
    <row r="1778" spans="1:5">
      <c r="A1778" s="49" t="s">
        <v>9176</v>
      </c>
      <c r="B1778" s="3">
        <v>6</v>
      </c>
      <c r="C1778" s="2">
        <v>0.7</v>
      </c>
      <c r="D1778" s="46">
        <v>43</v>
      </c>
      <c r="E1778" s="284">
        <v>22.900000000000002</v>
      </c>
    </row>
    <row r="1779" spans="1:5">
      <c r="A1779" s="49" t="s">
        <v>9361</v>
      </c>
      <c r="B1779" s="3">
        <v>12</v>
      </c>
      <c r="C1779" s="2">
        <v>1</v>
      </c>
      <c r="D1779" s="46">
        <v>40</v>
      </c>
      <c r="E1779" s="284">
        <v>12.350000000000001</v>
      </c>
    </row>
    <row r="1780" spans="1:5">
      <c r="A1780" s="49" t="s">
        <v>26328</v>
      </c>
      <c r="B1780" s="3">
        <v>12</v>
      </c>
      <c r="C1780" s="2">
        <v>0.7</v>
      </c>
      <c r="D1780" s="46">
        <v>40</v>
      </c>
      <c r="E1780" s="284">
        <v>10.15</v>
      </c>
    </row>
    <row r="1781" spans="1:5">
      <c r="A1781" s="49" t="s">
        <v>9378</v>
      </c>
      <c r="B1781" s="3">
        <v>6</v>
      </c>
      <c r="C1781" s="2">
        <v>0.7</v>
      </c>
      <c r="D1781" s="46">
        <v>46</v>
      </c>
      <c r="E1781" s="284">
        <v>29.05</v>
      </c>
    </row>
    <row r="1782" spans="1:5">
      <c r="A1782" s="49" t="s">
        <v>9393</v>
      </c>
      <c r="B1782" s="3">
        <v>6</v>
      </c>
      <c r="C1782" s="2">
        <v>0.7</v>
      </c>
      <c r="D1782" s="46">
        <v>46</v>
      </c>
      <c r="E1782" s="284">
        <v>29.05</v>
      </c>
    </row>
    <row r="1783" spans="1:5">
      <c r="A1783" s="49" t="s">
        <v>26509</v>
      </c>
      <c r="B1783" s="3">
        <v>6</v>
      </c>
      <c r="C1783" s="2">
        <v>0.7</v>
      </c>
      <c r="D1783" s="46">
        <v>46</v>
      </c>
      <c r="E1783" s="284">
        <v>29.05</v>
      </c>
    </row>
    <row r="1784" spans="1:5">
      <c r="A1784" s="49" t="s">
        <v>9678</v>
      </c>
      <c r="B1784" s="3">
        <v>6</v>
      </c>
      <c r="C1784" s="2">
        <v>0.7</v>
      </c>
      <c r="D1784" s="46">
        <v>40</v>
      </c>
      <c r="E1784" s="284">
        <v>19.75</v>
      </c>
    </row>
    <row r="1785" spans="1:5">
      <c r="A1785" s="49" t="s">
        <v>9691</v>
      </c>
      <c r="B1785" s="3">
        <v>12</v>
      </c>
      <c r="C1785" s="2">
        <v>0.05</v>
      </c>
      <c r="D1785" s="46">
        <v>40</v>
      </c>
      <c r="E1785" s="284">
        <v>3.7</v>
      </c>
    </row>
    <row r="1786" spans="1:5">
      <c r="A1786" s="49" t="s">
        <v>9931</v>
      </c>
      <c r="B1786" s="3">
        <v>6</v>
      </c>
      <c r="C1786" s="2">
        <v>0.7</v>
      </c>
      <c r="D1786" s="46">
        <v>40</v>
      </c>
      <c r="E1786" s="284">
        <v>13.450000000000001</v>
      </c>
    </row>
    <row r="1787" spans="1:5">
      <c r="A1787" s="49" t="s">
        <v>9943</v>
      </c>
      <c r="B1787" s="3">
        <v>6</v>
      </c>
      <c r="C1787" s="2">
        <v>0.7</v>
      </c>
      <c r="D1787" s="46">
        <v>43</v>
      </c>
      <c r="E1787" s="284">
        <v>17.2</v>
      </c>
    </row>
    <row r="1788" spans="1:5">
      <c r="A1788" s="49" t="s">
        <v>10056</v>
      </c>
      <c r="B1788" s="3">
        <v>12</v>
      </c>
      <c r="C1788" s="2">
        <v>1</v>
      </c>
      <c r="D1788" s="46">
        <v>40</v>
      </c>
      <c r="E1788" s="284">
        <v>12.15</v>
      </c>
    </row>
    <row r="1789" spans="1:5">
      <c r="A1789" s="49" t="s">
        <v>26480</v>
      </c>
      <c r="B1789" s="3">
        <v>6</v>
      </c>
      <c r="C1789" s="2">
        <v>0.7</v>
      </c>
      <c r="D1789" s="46">
        <v>45.8</v>
      </c>
      <c r="E1789" s="284">
        <v>18.05</v>
      </c>
    </row>
    <row r="1790" spans="1:5">
      <c r="A1790" s="49" t="s">
        <v>10182</v>
      </c>
      <c r="B1790" s="3">
        <v>12</v>
      </c>
      <c r="C1790" s="2">
        <v>1</v>
      </c>
      <c r="D1790" s="46">
        <v>40</v>
      </c>
      <c r="E1790" s="284">
        <v>13.950000000000001</v>
      </c>
    </row>
    <row r="1791" spans="1:5">
      <c r="A1791" s="49" t="s">
        <v>10211</v>
      </c>
      <c r="B1791" s="3">
        <v>12</v>
      </c>
      <c r="C1791" s="2">
        <v>1</v>
      </c>
      <c r="D1791" s="46">
        <v>40</v>
      </c>
      <c r="E1791" s="284">
        <v>12.5</v>
      </c>
    </row>
    <row r="1792" spans="1:5">
      <c r="A1792" s="49" t="s">
        <v>10248</v>
      </c>
      <c r="B1792" s="3">
        <v>6</v>
      </c>
      <c r="C1792" s="2">
        <v>1</v>
      </c>
      <c r="D1792" s="46">
        <v>40</v>
      </c>
      <c r="E1792" s="284">
        <v>11.950000000000001</v>
      </c>
    </row>
    <row r="1793" spans="1:5">
      <c r="A1793" s="49" t="s">
        <v>26555</v>
      </c>
      <c r="B1793" s="3">
        <v>6</v>
      </c>
      <c r="C1793" s="2">
        <v>1.5</v>
      </c>
      <c r="D1793" s="46">
        <v>40</v>
      </c>
      <c r="E1793" s="284">
        <v>17.900000000000002</v>
      </c>
    </row>
    <row r="1794" spans="1:5">
      <c r="A1794" s="49" t="s">
        <v>10253</v>
      </c>
      <c r="B1794" s="3">
        <v>12</v>
      </c>
      <c r="C1794" s="2">
        <v>0.7</v>
      </c>
      <c r="D1794" s="46">
        <v>40</v>
      </c>
      <c r="E1794" s="284">
        <v>8.35</v>
      </c>
    </row>
    <row r="1795" spans="1:5">
      <c r="A1795" s="49" t="s">
        <v>442</v>
      </c>
      <c r="B1795" s="3">
        <v>6</v>
      </c>
      <c r="C1795" s="2">
        <v>0.7</v>
      </c>
      <c r="D1795" s="46">
        <v>43.3</v>
      </c>
      <c r="E1795" s="284">
        <v>51.95</v>
      </c>
    </row>
    <row r="1796" spans="1:5">
      <c r="A1796" s="49" t="s">
        <v>907</v>
      </c>
      <c r="B1796" s="3">
        <v>6</v>
      </c>
      <c r="C1796" s="2">
        <v>0.7</v>
      </c>
      <c r="D1796" s="46">
        <v>46</v>
      </c>
      <c r="E1796" s="284">
        <v>33.450000000000003</v>
      </c>
    </row>
    <row r="1797" spans="1:5">
      <c r="A1797" s="49" t="s">
        <v>910</v>
      </c>
      <c r="B1797" s="3">
        <v>6</v>
      </c>
      <c r="C1797" s="2">
        <v>0.7</v>
      </c>
      <c r="D1797" s="46">
        <v>64</v>
      </c>
      <c r="E1797" s="284">
        <v>44.800000000000004</v>
      </c>
    </row>
    <row r="1798" spans="1:5">
      <c r="A1798" s="49" t="s">
        <v>913</v>
      </c>
      <c r="B1798" s="3">
        <v>6</v>
      </c>
      <c r="C1798" s="2">
        <v>0.7</v>
      </c>
      <c r="D1798" s="46">
        <v>46</v>
      </c>
      <c r="E1798" s="284">
        <v>30.3</v>
      </c>
    </row>
    <row r="1799" spans="1:5">
      <c r="A1799" s="49" t="s">
        <v>1023</v>
      </c>
      <c r="B1799" s="3">
        <v>6</v>
      </c>
      <c r="C1799" s="2">
        <v>0.7</v>
      </c>
      <c r="D1799" s="46">
        <v>40</v>
      </c>
      <c r="E1799" s="284">
        <v>40.650000000000006</v>
      </c>
    </row>
    <row r="1800" spans="1:5">
      <c r="A1800" s="49" t="s">
        <v>1706</v>
      </c>
      <c r="B1800" s="3">
        <v>6</v>
      </c>
      <c r="C1800" s="2">
        <v>0.7</v>
      </c>
      <c r="D1800" s="46">
        <v>40</v>
      </c>
      <c r="E1800" s="284">
        <v>23.950000000000003</v>
      </c>
    </row>
    <row r="1801" spans="1:5">
      <c r="A1801" s="49" t="s">
        <v>1709</v>
      </c>
      <c r="B1801" s="3">
        <v>6</v>
      </c>
      <c r="C1801" s="2">
        <v>0.7</v>
      </c>
      <c r="D1801" s="46">
        <v>40</v>
      </c>
      <c r="E1801" s="284">
        <v>23.950000000000003</v>
      </c>
    </row>
    <row r="1802" spans="1:5">
      <c r="A1802" s="49" t="s">
        <v>1815</v>
      </c>
      <c r="B1802" s="3">
        <v>12</v>
      </c>
      <c r="C1802" s="2">
        <v>1</v>
      </c>
      <c r="D1802" s="46">
        <v>45</v>
      </c>
      <c r="E1802" s="284">
        <v>22</v>
      </c>
    </row>
    <row r="1803" spans="1:5">
      <c r="A1803" s="49" t="s">
        <v>1828</v>
      </c>
      <c r="B1803" s="3">
        <v>6</v>
      </c>
      <c r="C1803" s="2">
        <v>0.7</v>
      </c>
      <c r="D1803" s="46">
        <v>45.6</v>
      </c>
      <c r="E1803" s="284">
        <v>27.85</v>
      </c>
    </row>
    <row r="1804" spans="1:5">
      <c r="A1804" s="49" t="s">
        <v>1830</v>
      </c>
      <c r="B1804" s="3">
        <v>6</v>
      </c>
      <c r="C1804" s="2">
        <v>0.7</v>
      </c>
      <c r="D1804" s="46">
        <v>45</v>
      </c>
      <c r="E1804" s="284">
        <v>20.150000000000002</v>
      </c>
    </row>
    <row r="1805" spans="1:5">
      <c r="A1805" s="49" t="s">
        <v>2888</v>
      </c>
      <c r="B1805" s="3">
        <v>6</v>
      </c>
      <c r="C1805" s="2">
        <v>0.5</v>
      </c>
      <c r="D1805" s="46">
        <v>52.2</v>
      </c>
      <c r="E1805" s="284">
        <v>48.150000000000006</v>
      </c>
    </row>
    <row r="1806" spans="1:5">
      <c r="A1806" s="49" t="s">
        <v>26370</v>
      </c>
      <c r="B1806" s="3">
        <v>6</v>
      </c>
      <c r="C1806" s="2">
        <v>0.5</v>
      </c>
      <c r="D1806" s="46">
        <v>49.6</v>
      </c>
      <c r="E1806" s="284">
        <v>39.200000000000003</v>
      </c>
    </row>
    <row r="1807" spans="1:5">
      <c r="A1807" s="49" t="s">
        <v>26428</v>
      </c>
      <c r="B1807" s="3">
        <v>6</v>
      </c>
      <c r="C1807" s="2">
        <v>0.7</v>
      </c>
      <c r="D1807" s="46">
        <v>45</v>
      </c>
      <c r="E1807" s="284">
        <v>30.75</v>
      </c>
    </row>
    <row r="1808" spans="1:5">
      <c r="A1808" s="49" t="s">
        <v>3536</v>
      </c>
      <c r="B1808" s="3">
        <v>6</v>
      </c>
      <c r="C1808" s="2">
        <v>0.7</v>
      </c>
      <c r="D1808" s="46">
        <v>47</v>
      </c>
      <c r="E1808" s="284">
        <v>31.35</v>
      </c>
    </row>
    <row r="1809" spans="1:5">
      <c r="A1809" s="49" t="s">
        <v>3539</v>
      </c>
      <c r="B1809" s="3">
        <v>6</v>
      </c>
      <c r="C1809" s="2">
        <v>0.7</v>
      </c>
      <c r="D1809" s="46">
        <v>60.5</v>
      </c>
      <c r="E1809" s="284">
        <v>77.5</v>
      </c>
    </row>
    <row r="1810" spans="1:5">
      <c r="A1810" s="49" t="s">
        <v>3544</v>
      </c>
      <c r="B1810" s="3">
        <v>6</v>
      </c>
      <c r="C1810" s="2">
        <v>0.7</v>
      </c>
      <c r="D1810" s="46">
        <v>47</v>
      </c>
      <c r="E1810" s="284">
        <v>33.550000000000004</v>
      </c>
    </row>
    <row r="1811" spans="1:5">
      <c r="A1811" s="49" t="s">
        <v>26431</v>
      </c>
      <c r="B1811" s="3">
        <v>6</v>
      </c>
      <c r="C1811" s="2">
        <v>0.7</v>
      </c>
      <c r="D1811" s="46">
        <v>45</v>
      </c>
      <c r="E1811" s="284">
        <v>35.550000000000004</v>
      </c>
    </row>
    <row r="1812" spans="1:5">
      <c r="A1812" s="49" t="s">
        <v>3643</v>
      </c>
      <c r="B1812" s="3">
        <v>12</v>
      </c>
      <c r="C1812" s="2">
        <v>1</v>
      </c>
      <c r="D1812" s="46">
        <v>43</v>
      </c>
      <c r="E1812" s="284">
        <v>16</v>
      </c>
    </row>
    <row r="1813" spans="1:5">
      <c r="A1813" s="49" t="s">
        <v>3649</v>
      </c>
      <c r="B1813" s="3">
        <v>6</v>
      </c>
      <c r="C1813" s="2">
        <v>0.7</v>
      </c>
      <c r="D1813" s="46">
        <v>43.3</v>
      </c>
      <c r="E1813" s="284">
        <v>28.55</v>
      </c>
    </row>
    <row r="1814" spans="1:5">
      <c r="A1814" s="49" t="s">
        <v>3655</v>
      </c>
      <c r="B1814" s="3">
        <v>6</v>
      </c>
      <c r="C1814" s="2">
        <v>0.7</v>
      </c>
      <c r="D1814" s="46">
        <v>40</v>
      </c>
      <c r="E1814" s="284">
        <v>15.350000000000001</v>
      </c>
    </row>
    <row r="1815" spans="1:5">
      <c r="A1815" s="49" t="s">
        <v>3658</v>
      </c>
      <c r="B1815" s="3">
        <v>6</v>
      </c>
      <c r="C1815" s="2">
        <v>0.7</v>
      </c>
      <c r="D1815" s="46">
        <v>45</v>
      </c>
      <c r="E1815" s="284">
        <v>16.5</v>
      </c>
    </row>
    <row r="1816" spans="1:5">
      <c r="A1816" s="49" t="s">
        <v>4670</v>
      </c>
      <c r="B1816" s="3">
        <v>6</v>
      </c>
      <c r="C1816" s="2">
        <v>1</v>
      </c>
      <c r="D1816" s="46">
        <v>45</v>
      </c>
      <c r="E1816" s="284">
        <v>39.300000000000004</v>
      </c>
    </row>
    <row r="1817" spans="1:5">
      <c r="A1817" s="49" t="s">
        <v>4873</v>
      </c>
      <c r="B1817" s="3">
        <v>12</v>
      </c>
      <c r="C1817" s="2">
        <v>1</v>
      </c>
      <c r="D1817" s="46">
        <v>40</v>
      </c>
      <c r="E1817" s="284">
        <v>13.25</v>
      </c>
    </row>
    <row r="1818" spans="1:5">
      <c r="A1818" s="49" t="s">
        <v>4879</v>
      </c>
      <c r="B1818" s="3">
        <v>6</v>
      </c>
      <c r="C1818" s="2">
        <v>0.7</v>
      </c>
      <c r="D1818" s="46">
        <v>50</v>
      </c>
      <c r="E1818" s="284">
        <v>53.550000000000004</v>
      </c>
    </row>
    <row r="1819" spans="1:5">
      <c r="A1819" s="49" t="s">
        <v>4885</v>
      </c>
      <c r="B1819" s="3">
        <v>6</v>
      </c>
      <c r="C1819" s="2">
        <v>0.7</v>
      </c>
      <c r="D1819" s="46">
        <v>43</v>
      </c>
      <c r="E1819" s="284">
        <v>49.7</v>
      </c>
    </row>
    <row r="1820" spans="1:5">
      <c r="A1820" s="49" t="s">
        <v>26495</v>
      </c>
      <c r="B1820" s="3">
        <v>6</v>
      </c>
      <c r="C1820" s="2">
        <v>0.7</v>
      </c>
      <c r="D1820" s="46">
        <v>46</v>
      </c>
      <c r="E1820" s="284">
        <v>56.25</v>
      </c>
    </row>
    <row r="1821" spans="1:5">
      <c r="A1821" s="49" t="s">
        <v>5001</v>
      </c>
      <c r="B1821" s="3">
        <v>6</v>
      </c>
      <c r="C1821" s="2">
        <v>0.7</v>
      </c>
      <c r="D1821" s="46">
        <v>46</v>
      </c>
      <c r="E1821" s="284">
        <v>33.9</v>
      </c>
    </row>
    <row r="1822" spans="1:5">
      <c r="A1822" s="49" t="s">
        <v>5223</v>
      </c>
      <c r="B1822" s="3">
        <v>120</v>
      </c>
      <c r="C1822" s="2">
        <v>0.05</v>
      </c>
      <c r="D1822" s="46">
        <v>40</v>
      </c>
      <c r="E1822" s="284">
        <v>3.5500000000000003</v>
      </c>
    </row>
    <row r="1823" spans="1:5">
      <c r="A1823" s="49" t="s">
        <v>5297</v>
      </c>
      <c r="B1823" s="3">
        <v>6</v>
      </c>
      <c r="C1823" s="2">
        <v>0.7</v>
      </c>
      <c r="D1823" s="46">
        <v>43</v>
      </c>
      <c r="E1823" s="284">
        <v>21.6</v>
      </c>
    </row>
    <row r="1824" spans="1:5">
      <c r="A1824" s="49" t="s">
        <v>26348</v>
      </c>
      <c r="B1824" s="3">
        <v>12</v>
      </c>
      <c r="C1824" s="2">
        <v>1</v>
      </c>
      <c r="D1824" s="46">
        <v>45</v>
      </c>
      <c r="E1824" s="284">
        <v>26.950000000000003</v>
      </c>
    </row>
    <row r="1825" spans="1:5">
      <c r="A1825" s="49" t="s">
        <v>5307</v>
      </c>
      <c r="B1825" s="3">
        <v>6</v>
      </c>
      <c r="C1825" s="2">
        <v>0.7</v>
      </c>
      <c r="D1825" s="46">
        <v>47</v>
      </c>
      <c r="E1825" s="284">
        <v>34.25</v>
      </c>
    </row>
    <row r="1826" spans="1:5">
      <c r="A1826" s="49" t="s">
        <v>5464</v>
      </c>
      <c r="B1826" s="3">
        <v>6</v>
      </c>
      <c r="C1826" s="2">
        <v>0.7</v>
      </c>
      <c r="D1826" s="46">
        <v>40</v>
      </c>
      <c r="E1826" s="284">
        <v>12.3</v>
      </c>
    </row>
    <row r="1827" spans="1:5">
      <c r="A1827" s="49" t="s">
        <v>5474</v>
      </c>
      <c r="B1827" s="3">
        <v>6</v>
      </c>
      <c r="C1827" s="2">
        <v>0.7</v>
      </c>
      <c r="D1827" s="46">
        <v>43</v>
      </c>
      <c r="E1827" s="284">
        <v>15</v>
      </c>
    </row>
    <row r="1828" spans="1:5">
      <c r="A1828" s="49" t="s">
        <v>5480</v>
      </c>
      <c r="B1828" s="3">
        <v>6</v>
      </c>
      <c r="C1828" s="2">
        <v>0.7</v>
      </c>
      <c r="D1828" s="46">
        <v>45</v>
      </c>
      <c r="E1828" s="284">
        <v>15.9</v>
      </c>
    </row>
    <row r="1829" spans="1:5">
      <c r="A1829" s="49" t="s">
        <v>5483</v>
      </c>
      <c r="B1829" s="3">
        <v>6</v>
      </c>
      <c r="C1829" s="2">
        <v>0.7</v>
      </c>
      <c r="D1829" s="46">
        <v>43</v>
      </c>
      <c r="E1829" s="284">
        <v>19.05</v>
      </c>
    </row>
    <row r="1830" spans="1:5">
      <c r="A1830" s="49" t="s">
        <v>5494</v>
      </c>
      <c r="B1830" s="3">
        <v>6</v>
      </c>
      <c r="C1830" s="2">
        <v>0.7</v>
      </c>
      <c r="D1830" s="46">
        <v>40</v>
      </c>
      <c r="E1830" s="284">
        <v>18.400000000000002</v>
      </c>
    </row>
    <row r="1831" spans="1:5">
      <c r="A1831" s="49" t="s">
        <v>5497</v>
      </c>
      <c r="B1831" s="3">
        <v>6</v>
      </c>
      <c r="C1831" s="2">
        <v>0.7</v>
      </c>
      <c r="D1831" s="46">
        <v>40</v>
      </c>
      <c r="E1831" s="284">
        <v>12.55</v>
      </c>
    </row>
    <row r="1832" spans="1:5">
      <c r="A1832" s="49" t="s">
        <v>5910</v>
      </c>
      <c r="B1832" s="3">
        <v>6</v>
      </c>
      <c r="C1832" s="2">
        <v>0.5</v>
      </c>
      <c r="D1832" s="46">
        <v>47</v>
      </c>
      <c r="E1832" s="284">
        <v>30.150000000000002</v>
      </c>
    </row>
    <row r="1833" spans="1:5">
      <c r="A1833" s="49" t="s">
        <v>5922</v>
      </c>
      <c r="B1833" s="3">
        <v>6</v>
      </c>
      <c r="C1833" s="2">
        <v>0.5</v>
      </c>
      <c r="D1833" s="46">
        <v>40</v>
      </c>
      <c r="E1833" s="284">
        <v>27.1</v>
      </c>
    </row>
    <row r="1834" spans="1:5">
      <c r="A1834" s="49" t="s">
        <v>5925</v>
      </c>
      <c r="B1834" s="3">
        <v>6</v>
      </c>
      <c r="C1834" s="2">
        <v>0.5</v>
      </c>
      <c r="D1834" s="46">
        <v>40</v>
      </c>
      <c r="E1834" s="284">
        <v>27.1</v>
      </c>
    </row>
    <row r="1835" spans="1:5">
      <c r="A1835" s="49" t="s">
        <v>6094</v>
      </c>
      <c r="B1835" s="3">
        <v>6</v>
      </c>
      <c r="C1835" s="2">
        <v>0.7</v>
      </c>
      <c r="D1835" s="46">
        <v>46</v>
      </c>
      <c r="E1835" s="284">
        <v>35.050000000000004</v>
      </c>
    </row>
    <row r="1836" spans="1:5">
      <c r="A1836" s="49" t="s">
        <v>6411</v>
      </c>
      <c r="B1836" s="3">
        <v>6</v>
      </c>
      <c r="C1836" s="2">
        <v>0.7</v>
      </c>
      <c r="D1836" s="46">
        <v>45</v>
      </c>
      <c r="E1836" s="284">
        <v>20.450000000000003</v>
      </c>
    </row>
    <row r="1837" spans="1:5">
      <c r="A1837" s="49" t="s">
        <v>6416</v>
      </c>
      <c r="B1837" s="3">
        <v>6</v>
      </c>
      <c r="C1837" s="2">
        <v>0.7</v>
      </c>
      <c r="D1837" s="46">
        <v>47</v>
      </c>
      <c r="E1837" s="284">
        <v>31.8</v>
      </c>
    </row>
    <row r="1838" spans="1:5">
      <c r="A1838" s="49" t="s">
        <v>6994</v>
      </c>
      <c r="B1838" s="3">
        <v>6</v>
      </c>
      <c r="C1838" s="2">
        <v>0.7</v>
      </c>
      <c r="D1838" s="46">
        <v>45</v>
      </c>
      <c r="E1838" s="284">
        <v>37.15</v>
      </c>
    </row>
    <row r="1839" spans="1:5">
      <c r="A1839" s="49" t="s">
        <v>26294</v>
      </c>
      <c r="B1839" s="3">
        <v>6</v>
      </c>
      <c r="C1839" s="2">
        <v>0.7</v>
      </c>
      <c r="D1839" s="46">
        <v>40</v>
      </c>
      <c r="E1839" s="284">
        <v>14.25</v>
      </c>
    </row>
    <row r="1840" spans="1:5">
      <c r="A1840" s="49" t="s">
        <v>7716</v>
      </c>
      <c r="B1840" s="3">
        <v>6</v>
      </c>
      <c r="C1840" s="2">
        <v>0.7</v>
      </c>
      <c r="D1840" s="46">
        <v>40</v>
      </c>
      <c r="E1840" s="284">
        <v>9.6000000000000014</v>
      </c>
    </row>
    <row r="1841" spans="1:5">
      <c r="A1841" s="49" t="s">
        <v>7915</v>
      </c>
      <c r="B1841" s="3">
        <v>6</v>
      </c>
      <c r="C1841" s="2">
        <v>0.7</v>
      </c>
      <c r="D1841" s="46">
        <v>40</v>
      </c>
      <c r="E1841" s="284">
        <v>21.150000000000002</v>
      </c>
    </row>
    <row r="1842" spans="1:5">
      <c r="A1842" s="49" t="s">
        <v>8252</v>
      </c>
      <c r="B1842" s="3">
        <v>6</v>
      </c>
      <c r="C1842" s="2">
        <v>0.7</v>
      </c>
      <c r="D1842" s="46">
        <v>50</v>
      </c>
      <c r="E1842" s="284">
        <v>28.55</v>
      </c>
    </row>
    <row r="1843" spans="1:5">
      <c r="A1843" s="49" t="s">
        <v>8810</v>
      </c>
      <c r="B1843" s="3">
        <v>6</v>
      </c>
      <c r="C1843" s="2">
        <v>0.7</v>
      </c>
      <c r="D1843" s="46">
        <v>51.5</v>
      </c>
      <c r="E1843" s="284">
        <v>38.800000000000004</v>
      </c>
    </row>
    <row r="1844" spans="1:5">
      <c r="A1844" s="49" t="s">
        <v>8813</v>
      </c>
      <c r="B1844" s="3">
        <v>6</v>
      </c>
      <c r="C1844" s="2">
        <v>0.7</v>
      </c>
      <c r="D1844" s="46">
        <v>48</v>
      </c>
      <c r="E1844" s="284">
        <v>43.25</v>
      </c>
    </row>
    <row r="1845" spans="1:5">
      <c r="A1845" s="49" t="s">
        <v>8816</v>
      </c>
      <c r="B1845" s="3">
        <v>6</v>
      </c>
      <c r="C1845" s="2">
        <v>0.7</v>
      </c>
      <c r="D1845" s="46">
        <v>45</v>
      </c>
      <c r="E1845" s="284">
        <v>28.950000000000003</v>
      </c>
    </row>
    <row r="1846" spans="1:5">
      <c r="A1846" s="49" t="s">
        <v>9099</v>
      </c>
      <c r="B1846" s="3">
        <v>6</v>
      </c>
      <c r="C1846" s="2">
        <v>0.5</v>
      </c>
      <c r="D1846" s="46">
        <v>50</v>
      </c>
      <c r="E1846" s="284">
        <v>23.85</v>
      </c>
    </row>
    <row r="1847" spans="1:5">
      <c r="A1847" s="49" t="s">
        <v>26530</v>
      </c>
      <c r="B1847" s="3">
        <v>6</v>
      </c>
      <c r="C1847" s="2">
        <v>0.7</v>
      </c>
      <c r="D1847" s="46">
        <v>43</v>
      </c>
      <c r="E1847" s="284">
        <v>18.900000000000002</v>
      </c>
    </row>
    <row r="1848" spans="1:5">
      <c r="A1848" s="49" t="s">
        <v>10217</v>
      </c>
      <c r="B1848" s="3">
        <v>12</v>
      </c>
      <c r="C1848" s="2">
        <v>0.7</v>
      </c>
      <c r="D1848" s="46">
        <v>50.5</v>
      </c>
      <c r="E1848" s="284">
        <v>20</v>
      </c>
    </row>
    <row r="1849" spans="1:5">
      <c r="A1849" s="49" t="s">
        <v>10221</v>
      </c>
      <c r="B1849" s="3">
        <v>12</v>
      </c>
      <c r="C1849" s="2">
        <v>1</v>
      </c>
      <c r="D1849" s="46">
        <v>40.5</v>
      </c>
      <c r="E1849" s="284">
        <v>19</v>
      </c>
    </row>
    <row r="1850" spans="1:5">
      <c r="A1850" s="49" t="s">
        <v>10229</v>
      </c>
      <c r="B1850" s="3">
        <v>6</v>
      </c>
      <c r="C1850" s="2">
        <v>1</v>
      </c>
      <c r="D1850" s="46">
        <v>43</v>
      </c>
      <c r="E1850" s="284">
        <v>34.700000000000003</v>
      </c>
    </row>
    <row r="1851" spans="1:5">
      <c r="A1851" s="49" t="s">
        <v>10238</v>
      </c>
      <c r="B1851" s="3">
        <v>6</v>
      </c>
      <c r="C1851" s="2">
        <v>0.7</v>
      </c>
      <c r="D1851" s="46">
        <v>57.2</v>
      </c>
      <c r="E1851" s="284">
        <v>59.650000000000006</v>
      </c>
    </row>
    <row r="1852" spans="1:5">
      <c r="A1852" s="49" t="s">
        <v>10240</v>
      </c>
      <c r="B1852" s="3">
        <v>3</v>
      </c>
      <c r="C1852" s="2">
        <v>1.75</v>
      </c>
      <c r="D1852" s="46">
        <v>47</v>
      </c>
      <c r="E1852" s="284">
        <v>91.95</v>
      </c>
    </row>
    <row r="1853" spans="1:5">
      <c r="A1853" s="49" t="s">
        <v>10279</v>
      </c>
      <c r="B1853" s="3">
        <v>6</v>
      </c>
      <c r="C1853" s="2">
        <v>1</v>
      </c>
      <c r="D1853" s="46">
        <v>43.2</v>
      </c>
      <c r="E1853" s="284">
        <v>31.400000000000002</v>
      </c>
    </row>
    <row r="1854" spans="1:5">
      <c r="A1854" s="49" t="s">
        <v>26395</v>
      </c>
      <c r="B1854" s="3">
        <v>6</v>
      </c>
      <c r="C1854" s="2">
        <v>1</v>
      </c>
      <c r="D1854" s="46">
        <v>45.2</v>
      </c>
      <c r="E1854" s="284">
        <v>36.050000000000004</v>
      </c>
    </row>
    <row r="1855" spans="1:5">
      <c r="A1855" s="49" t="s">
        <v>26365</v>
      </c>
      <c r="B1855" s="3">
        <v>3</v>
      </c>
      <c r="C1855" s="2">
        <v>0.7</v>
      </c>
      <c r="D1855" s="46">
        <v>45.2</v>
      </c>
      <c r="E1855" s="284">
        <v>1050.3500000000001</v>
      </c>
    </row>
    <row r="1856" spans="1:5">
      <c r="A1856" s="49" t="s">
        <v>10285</v>
      </c>
      <c r="B1856" s="3">
        <v>6</v>
      </c>
      <c r="C1856" s="2">
        <v>0.7</v>
      </c>
      <c r="D1856" s="46">
        <v>43.2</v>
      </c>
      <c r="E1856" s="284">
        <v>35.4</v>
      </c>
    </row>
    <row r="1857" spans="1:5">
      <c r="A1857" s="49" t="s">
        <v>10288</v>
      </c>
      <c r="B1857" s="3">
        <v>6</v>
      </c>
      <c r="C1857" s="2">
        <v>0.7</v>
      </c>
      <c r="D1857" s="46">
        <v>45.2</v>
      </c>
      <c r="E1857" s="284">
        <v>30.1</v>
      </c>
    </row>
    <row r="1858" spans="1:5">
      <c r="A1858" s="49" t="s">
        <v>10291</v>
      </c>
      <c r="B1858" s="3">
        <v>6</v>
      </c>
      <c r="C1858" s="2">
        <v>0.7</v>
      </c>
      <c r="D1858" s="46">
        <v>45.2</v>
      </c>
      <c r="E1858" s="284">
        <v>32.300000000000004</v>
      </c>
    </row>
    <row r="1859" spans="1:5">
      <c r="A1859" s="49" t="s">
        <v>26438</v>
      </c>
      <c r="B1859" s="3">
        <v>6</v>
      </c>
      <c r="C1859" s="2">
        <v>0.7</v>
      </c>
      <c r="D1859" s="46">
        <v>64.5</v>
      </c>
      <c r="E1859" s="284">
        <v>53.6</v>
      </c>
    </row>
    <row r="1860" spans="1:5">
      <c r="A1860" s="49" t="s">
        <v>5249</v>
      </c>
      <c r="B1860" s="3">
        <v>6</v>
      </c>
      <c r="C1860" s="2">
        <v>0.7</v>
      </c>
      <c r="D1860" s="46">
        <v>40</v>
      </c>
      <c r="E1860" s="284">
        <v>42.85</v>
      </c>
    </row>
    <row r="1861" spans="1:5">
      <c r="A1861" s="49" t="s">
        <v>5252</v>
      </c>
      <c r="B1861" s="3">
        <v>6</v>
      </c>
      <c r="C1861" s="2">
        <v>0.7</v>
      </c>
      <c r="D1861" s="46">
        <v>40</v>
      </c>
      <c r="E1861" s="284">
        <v>20.6</v>
      </c>
    </row>
    <row r="1862" spans="1:5">
      <c r="A1862" s="49" t="s">
        <v>26551</v>
      </c>
      <c r="B1862" s="3">
        <v>120</v>
      </c>
      <c r="C1862" s="2">
        <v>0.05</v>
      </c>
      <c r="D1862" s="46">
        <v>40</v>
      </c>
      <c r="E1862" s="284">
        <v>3.5500000000000003</v>
      </c>
    </row>
    <row r="1863" spans="1:5">
      <c r="A1863" s="49" t="s">
        <v>26552</v>
      </c>
      <c r="B1863" s="3">
        <v>6</v>
      </c>
      <c r="C1863" s="2">
        <v>1</v>
      </c>
      <c r="D1863" s="46">
        <v>40</v>
      </c>
      <c r="E1863" s="284">
        <v>21.650000000000002</v>
      </c>
    </row>
    <row r="1864" spans="1:5">
      <c r="A1864" s="49" t="s">
        <v>19201</v>
      </c>
      <c r="B1864" s="3">
        <v>6</v>
      </c>
      <c r="C1864" s="2">
        <v>1.5</v>
      </c>
      <c r="D1864" s="46">
        <v>40</v>
      </c>
      <c r="E1864" s="284">
        <v>37.950000000000003</v>
      </c>
    </row>
    <row r="1865" spans="1:5">
      <c r="A1865" s="49" t="s">
        <v>5269</v>
      </c>
      <c r="B1865" s="3">
        <v>6</v>
      </c>
      <c r="C1865" s="2">
        <v>1</v>
      </c>
      <c r="D1865" s="46">
        <v>35</v>
      </c>
      <c r="E1865" s="284">
        <v>22.6</v>
      </c>
    </row>
    <row r="1866" spans="1:5">
      <c r="A1866" s="49" t="s">
        <v>5274</v>
      </c>
      <c r="B1866" s="3">
        <v>6</v>
      </c>
      <c r="C1866" s="2">
        <v>1</v>
      </c>
      <c r="D1866" s="46">
        <v>40</v>
      </c>
      <c r="E1866" s="284">
        <v>28.3</v>
      </c>
    </row>
    <row r="1867" spans="1:5">
      <c r="A1867" s="49" t="s">
        <v>5285</v>
      </c>
      <c r="B1867" s="3">
        <v>120</v>
      </c>
      <c r="C1867" s="2">
        <v>0.05</v>
      </c>
      <c r="D1867" s="46">
        <v>35</v>
      </c>
      <c r="E1867" s="284">
        <v>3.95</v>
      </c>
    </row>
    <row r="1868" spans="1:5">
      <c r="A1868" s="49" t="s">
        <v>5288</v>
      </c>
      <c r="B1868" s="3">
        <v>6</v>
      </c>
      <c r="C1868" s="2">
        <v>0.7</v>
      </c>
      <c r="D1868" s="46">
        <v>43</v>
      </c>
      <c r="E1868" s="284">
        <v>19.75</v>
      </c>
    </row>
    <row r="1869" spans="1:5">
      <c r="A1869" s="49" t="s">
        <v>5291</v>
      </c>
      <c r="B1869" s="3">
        <v>6</v>
      </c>
      <c r="C1869" s="2">
        <v>0.7</v>
      </c>
      <c r="D1869" s="46">
        <v>43</v>
      </c>
      <c r="E1869" s="284">
        <v>20</v>
      </c>
    </row>
    <row r="1870" spans="1:5">
      <c r="A1870" s="49" t="s">
        <v>5303</v>
      </c>
      <c r="B1870" s="3">
        <v>6</v>
      </c>
      <c r="C1870" s="2">
        <v>0.7</v>
      </c>
      <c r="D1870" s="46">
        <v>62.5</v>
      </c>
      <c r="E1870" s="284">
        <v>53.45</v>
      </c>
    </row>
    <row r="1871" spans="1:5">
      <c r="A1871" s="49" t="s">
        <v>26439</v>
      </c>
      <c r="B1871" s="3">
        <v>6</v>
      </c>
      <c r="C1871" s="2">
        <v>0.7</v>
      </c>
      <c r="D1871" s="46">
        <v>45</v>
      </c>
      <c r="E1871" s="284">
        <v>34.450000000000003</v>
      </c>
    </row>
    <row r="1872" spans="1:5">
      <c r="A1872" s="49" t="s">
        <v>5310</v>
      </c>
      <c r="B1872" s="3">
        <v>6</v>
      </c>
      <c r="C1872" s="2">
        <v>0.7</v>
      </c>
      <c r="D1872" s="46">
        <v>50</v>
      </c>
      <c r="E1872" s="284">
        <v>36.75</v>
      </c>
    </row>
    <row r="1873" spans="1:5">
      <c r="A1873" s="49" t="s">
        <v>5316</v>
      </c>
      <c r="B1873" s="3">
        <v>60</v>
      </c>
      <c r="C1873" s="2">
        <v>0.05</v>
      </c>
      <c r="D1873" s="46">
        <v>45</v>
      </c>
      <c r="E1873" s="284">
        <v>5.1000000000000005</v>
      </c>
    </row>
    <row r="1874" spans="1:5">
      <c r="A1874" s="49" t="s">
        <v>5321</v>
      </c>
      <c r="B1874" s="3">
        <v>6</v>
      </c>
      <c r="C1874" s="2">
        <v>0.7</v>
      </c>
      <c r="D1874" s="46">
        <v>47</v>
      </c>
      <c r="E1874" s="284">
        <v>32.15</v>
      </c>
    </row>
    <row r="1875" spans="1:5">
      <c r="A1875" s="49" t="s">
        <v>19208</v>
      </c>
      <c r="B1875" s="3">
        <v>6</v>
      </c>
      <c r="C1875" s="2">
        <v>0.7</v>
      </c>
      <c r="D1875" s="46">
        <v>45</v>
      </c>
      <c r="E1875" s="284">
        <v>31.85</v>
      </c>
    </row>
    <row r="1876" spans="1:5">
      <c r="A1876" s="49" t="s">
        <v>5324</v>
      </c>
      <c r="B1876" s="3">
        <v>6</v>
      </c>
      <c r="C1876" s="2">
        <v>0.7</v>
      </c>
      <c r="D1876" s="46">
        <v>45</v>
      </c>
      <c r="E1876" s="284">
        <v>20</v>
      </c>
    </row>
    <row r="1877" spans="1:5">
      <c r="A1877" s="49" t="s">
        <v>5327</v>
      </c>
      <c r="B1877" s="3">
        <v>12</v>
      </c>
      <c r="C1877" s="2">
        <v>0.5</v>
      </c>
      <c r="D1877" s="46">
        <v>53.5</v>
      </c>
      <c r="E1877" s="284">
        <v>29.450000000000003</v>
      </c>
    </row>
    <row r="1878" spans="1:5">
      <c r="A1878" s="49" t="s">
        <v>5330</v>
      </c>
      <c r="B1878" s="3">
        <v>12</v>
      </c>
      <c r="C1878" s="2">
        <v>0.5</v>
      </c>
      <c r="D1878" s="46">
        <v>53.5</v>
      </c>
      <c r="E1878" s="284">
        <v>21.85</v>
      </c>
    </row>
    <row r="1879" spans="1:5">
      <c r="A1879" s="49" t="s">
        <v>26284</v>
      </c>
      <c r="B1879" s="3">
        <v>6</v>
      </c>
      <c r="C1879" s="2">
        <v>0.7</v>
      </c>
      <c r="D1879" s="46">
        <v>40</v>
      </c>
      <c r="E1879" s="284">
        <v>24.150000000000002</v>
      </c>
    </row>
    <row r="1880" spans="1:5">
      <c r="A1880" s="49" t="s">
        <v>3424</v>
      </c>
      <c r="B1880" s="3">
        <v>6</v>
      </c>
      <c r="C1880" s="2">
        <v>0.7</v>
      </c>
      <c r="D1880" s="46">
        <v>43</v>
      </c>
      <c r="E1880" s="284">
        <v>33.200000000000003</v>
      </c>
    </row>
    <row r="1881" spans="1:5">
      <c r="A1881" s="49" t="s">
        <v>4712</v>
      </c>
      <c r="B1881" s="3">
        <v>6</v>
      </c>
      <c r="C1881" s="2">
        <v>0.7</v>
      </c>
      <c r="D1881" s="46">
        <v>40</v>
      </c>
      <c r="E1881" s="284">
        <v>32.75</v>
      </c>
    </row>
    <row r="1882" spans="1:5">
      <c r="A1882" s="49" t="s">
        <v>4715</v>
      </c>
      <c r="B1882" s="3">
        <v>3</v>
      </c>
      <c r="C1882" s="2">
        <v>0.7</v>
      </c>
      <c r="D1882" s="46">
        <v>46</v>
      </c>
      <c r="E1882" s="284">
        <v>43.6</v>
      </c>
    </row>
    <row r="1883" spans="1:5">
      <c r="A1883" s="49" t="s">
        <v>4718</v>
      </c>
      <c r="B1883" s="3">
        <v>3</v>
      </c>
      <c r="C1883" s="2">
        <v>0.7</v>
      </c>
      <c r="D1883" s="46">
        <v>46</v>
      </c>
      <c r="E1883" s="284">
        <v>42.25</v>
      </c>
    </row>
    <row r="1884" spans="1:5">
      <c r="A1884" s="49" t="s">
        <v>26285</v>
      </c>
      <c r="B1884" s="3">
        <v>6</v>
      </c>
      <c r="C1884" s="2">
        <v>0.7</v>
      </c>
      <c r="D1884" s="46">
        <v>40</v>
      </c>
      <c r="E1884" s="284">
        <v>17.25</v>
      </c>
    </row>
    <row r="1885" spans="1:5">
      <c r="A1885" s="49" t="s">
        <v>8186</v>
      </c>
      <c r="B1885" s="3">
        <v>3</v>
      </c>
      <c r="C1885" s="2">
        <v>0.7</v>
      </c>
      <c r="D1885" s="46">
        <v>40</v>
      </c>
      <c r="E1885" s="284">
        <v>35.550000000000004</v>
      </c>
    </row>
    <row r="1886" spans="1:5">
      <c r="A1886" s="49" t="s">
        <v>26358</v>
      </c>
      <c r="B1886" s="3">
        <v>3</v>
      </c>
      <c r="C1886" s="2">
        <v>0.7</v>
      </c>
      <c r="D1886" s="46">
        <v>53.6</v>
      </c>
      <c r="E1886" s="284">
        <v>583.5</v>
      </c>
    </row>
    <row r="1887" spans="1:5">
      <c r="A1887" s="49" t="s">
        <v>8467</v>
      </c>
      <c r="B1887" s="3">
        <v>6</v>
      </c>
      <c r="C1887" s="2">
        <v>0.7</v>
      </c>
      <c r="D1887" s="46">
        <v>40</v>
      </c>
      <c r="E1887" s="284">
        <v>14.25</v>
      </c>
    </row>
    <row r="1888" spans="1:5">
      <c r="A1888" s="49" t="s">
        <v>8470</v>
      </c>
      <c r="B1888" s="3">
        <v>6</v>
      </c>
      <c r="C1888" s="2">
        <v>0.7</v>
      </c>
      <c r="D1888" s="46">
        <v>40</v>
      </c>
      <c r="E1888" s="284">
        <v>15.65</v>
      </c>
    </row>
    <row r="1889" spans="1:5">
      <c r="A1889" s="49" t="s">
        <v>26471</v>
      </c>
      <c r="B1889" s="3">
        <v>6</v>
      </c>
      <c r="C1889" s="2">
        <v>0.7</v>
      </c>
      <c r="D1889" s="46">
        <v>50</v>
      </c>
      <c r="E1889" s="284">
        <v>49.650000000000006</v>
      </c>
    </row>
    <row r="1890" spans="1:5">
      <c r="A1890" s="49" t="s">
        <v>9387</v>
      </c>
      <c r="B1890" s="3">
        <v>6</v>
      </c>
      <c r="C1890" s="2">
        <v>0.7</v>
      </c>
      <c r="D1890" s="46">
        <v>46</v>
      </c>
      <c r="E1890" s="284">
        <v>29.5</v>
      </c>
    </row>
    <row r="1891" spans="1:5">
      <c r="A1891" s="49" t="s">
        <v>10306</v>
      </c>
      <c r="B1891" s="3">
        <v>6</v>
      </c>
      <c r="C1891" s="2">
        <v>0.7</v>
      </c>
      <c r="D1891" s="46">
        <v>40</v>
      </c>
      <c r="E1891" s="284">
        <v>19.5</v>
      </c>
    </row>
    <row r="1892" spans="1:5">
      <c r="A1892" s="49" t="s">
        <v>26300</v>
      </c>
      <c r="B1892" s="3">
        <v>6</v>
      </c>
      <c r="C1892" s="2">
        <v>0.7</v>
      </c>
      <c r="D1892" s="46">
        <v>40</v>
      </c>
      <c r="E1892" s="284">
        <v>20.25</v>
      </c>
    </row>
    <row r="1893" spans="1:5">
      <c r="A1893" s="49" t="s">
        <v>10309</v>
      </c>
      <c r="B1893" s="3">
        <v>6</v>
      </c>
      <c r="C1893" s="2">
        <v>0.7</v>
      </c>
      <c r="D1893" s="46">
        <v>46</v>
      </c>
      <c r="E1893" s="284">
        <v>37.85</v>
      </c>
    </row>
    <row r="1894" spans="1:5">
      <c r="A1894" s="50" t="s">
        <v>10341</v>
      </c>
      <c r="B1894" s="51">
        <v>3</v>
      </c>
      <c r="C1894" s="52">
        <v>0.7</v>
      </c>
      <c r="D1894" s="53">
        <v>46</v>
      </c>
      <c r="E1894" s="285">
        <v>58.75</v>
      </c>
    </row>
  </sheetData>
  <mergeCells count="11">
    <mergeCell ref="A437:D437"/>
    <mergeCell ref="A8:D8"/>
    <mergeCell ref="A26:D26"/>
    <mergeCell ref="A62:D62"/>
    <mergeCell ref="A108:D108"/>
    <mergeCell ref="A419:D419"/>
    <mergeCell ref="A452:D452"/>
    <mergeCell ref="A582:D582"/>
    <mergeCell ref="A921:D921"/>
    <mergeCell ref="A1002:D1002"/>
    <mergeCell ref="A1147:D1147"/>
  </mergeCells>
  <printOptions horizontalCentered="1" gridLines="1"/>
  <pageMargins left="0.19685039370078738" right="0.19685039370078738" top="0.39370078740157477" bottom="0.59055118110236215" header="0.3" footer="0.3"/>
  <pageSetup paperSize="9" orientation="portrait" r:id="rId1"/>
  <headerFooter>
    <oddFooter xml:space="preserve">&amp;L&amp;"Abadi" &amp;   Coppo 1896 S.p.A.&amp;C&amp;"Abadi" &amp; Offerte Gennaio 2024&amp;R&amp;"Abadi" &amp; Pagina &amp;P di &amp;N  </oddFooter>
  </headerFooter>
  <drawing r:id="rId2"/>
</worksheet>
</file>

<file path=xl/worksheets/sheet13.xml><?xml version="1.0" encoding="utf-8"?>
<worksheet xmlns="http://schemas.openxmlformats.org/spreadsheetml/2006/main" xmlns:r="http://schemas.openxmlformats.org/officeDocument/2006/relationships">
  <sheetPr codeName="Foglio33"/>
  <dimension ref="A1:E1894"/>
  <sheetViews>
    <sheetView workbookViewId="0">
      <selection activeCell="E7" sqref="E7:E1894"/>
    </sheetView>
  </sheetViews>
  <sheetFormatPr defaultRowHeight="14.5"/>
  <cols>
    <col min="1" max="1" width="58.7265625" customWidth="1"/>
    <col min="2" max="4" width="7.7265625" customWidth="1"/>
    <col min="5" max="5" width="13.7265625" customWidth="1"/>
  </cols>
  <sheetData>
    <row r="1" spans="1:5" ht="18" customHeight="1">
      <c r="A1" s="286"/>
      <c r="B1" s="286"/>
      <c r="C1" s="286"/>
      <c r="D1" s="286"/>
      <c r="E1" s="286"/>
    </row>
    <row r="2" spans="1:5" ht="18" customHeight="1">
      <c r="A2" s="286"/>
      <c r="B2" s="286"/>
      <c r="C2" s="286"/>
      <c r="D2" s="286"/>
      <c r="E2" s="286"/>
    </row>
    <row r="3" spans="1:5" ht="18" customHeight="1">
      <c r="A3" s="286"/>
      <c r="B3" s="286"/>
      <c r="C3" s="286"/>
      <c r="D3" s="286"/>
      <c r="E3" s="286"/>
    </row>
    <row r="4" spans="1:5" ht="18" customHeight="1">
      <c r="A4" s="286"/>
      <c r="B4" s="286"/>
      <c r="C4" s="286"/>
      <c r="D4" s="286"/>
      <c r="E4" s="286"/>
    </row>
    <row r="5" spans="1:5" ht="18" customHeight="1">
      <c r="A5" s="286"/>
      <c r="B5" s="286"/>
      <c r="C5" s="286"/>
      <c r="D5" s="286"/>
      <c r="E5" s="286"/>
    </row>
    <row r="6" spans="1:5" ht="18" customHeight="1">
      <c r="A6" s="286"/>
      <c r="B6" s="286"/>
      <c r="C6" s="286"/>
      <c r="D6" s="286"/>
      <c r="E6" s="286"/>
    </row>
    <row r="7" spans="1:5" ht="30" customHeight="1">
      <c r="A7" s="274" t="s">
        <v>10562</v>
      </c>
      <c r="B7" s="273" t="s">
        <v>12185</v>
      </c>
      <c r="C7" s="275" t="s">
        <v>12186</v>
      </c>
      <c r="D7" s="276" t="s">
        <v>12187</v>
      </c>
      <c r="E7" s="278" t="s">
        <v>12184</v>
      </c>
    </row>
    <row r="8" spans="1:5" ht="17.149999999999999" customHeight="1">
      <c r="A8" s="399" t="s">
        <v>10629</v>
      </c>
      <c r="B8" s="400"/>
      <c r="C8" s="400"/>
      <c r="D8" s="400"/>
      <c r="E8" s="279"/>
    </row>
    <row r="9" spans="1:5">
      <c r="A9" s="49" t="s">
        <v>1671</v>
      </c>
      <c r="B9" s="3">
        <v>6</v>
      </c>
      <c r="C9" s="2">
        <v>0.7</v>
      </c>
      <c r="D9" s="46">
        <v>40</v>
      </c>
      <c r="E9" s="280">
        <v>15.8</v>
      </c>
    </row>
    <row r="10" spans="1:5">
      <c r="A10" s="49" t="s">
        <v>1674</v>
      </c>
      <c r="B10" s="3">
        <v>6</v>
      </c>
      <c r="C10" s="2">
        <v>0.7</v>
      </c>
      <c r="D10" s="46">
        <v>40</v>
      </c>
      <c r="E10" s="280">
        <v>21.55</v>
      </c>
    </row>
    <row r="11" spans="1:5">
      <c r="A11" s="49" t="s">
        <v>1677</v>
      </c>
      <c r="B11" s="3">
        <v>6</v>
      </c>
      <c r="C11" s="2">
        <v>0.7</v>
      </c>
      <c r="D11" s="46">
        <v>40</v>
      </c>
      <c r="E11" s="280">
        <v>28.450000000000003</v>
      </c>
    </row>
    <row r="12" spans="1:5">
      <c r="A12" s="49" t="s">
        <v>1914</v>
      </c>
      <c r="B12" s="3">
        <v>6</v>
      </c>
      <c r="C12" s="2">
        <v>0.7</v>
      </c>
      <c r="D12" s="46">
        <v>40</v>
      </c>
      <c r="E12" s="280">
        <v>17.2</v>
      </c>
    </row>
    <row r="13" spans="1:5">
      <c r="A13" s="49" t="s">
        <v>2298</v>
      </c>
      <c r="B13" s="3">
        <v>6</v>
      </c>
      <c r="C13" s="2">
        <v>0.7</v>
      </c>
      <c r="D13" s="46">
        <v>41</v>
      </c>
      <c r="E13" s="280">
        <v>53.800000000000004</v>
      </c>
    </row>
    <row r="14" spans="1:5">
      <c r="A14" s="49" t="s">
        <v>2304</v>
      </c>
      <c r="B14" s="3">
        <v>6</v>
      </c>
      <c r="C14" s="2">
        <v>0.7</v>
      </c>
      <c r="D14" s="46">
        <v>41</v>
      </c>
      <c r="E14" s="280">
        <v>43.150000000000006</v>
      </c>
    </row>
    <row r="15" spans="1:5">
      <c r="A15" s="49" t="s">
        <v>2307</v>
      </c>
      <c r="B15" s="3">
        <v>6</v>
      </c>
      <c r="C15" s="2">
        <v>0.7</v>
      </c>
      <c r="D15" s="46">
        <v>41</v>
      </c>
      <c r="E15" s="280">
        <v>56.6</v>
      </c>
    </row>
    <row r="16" spans="1:5">
      <c r="A16" s="49" t="s">
        <v>2310</v>
      </c>
      <c r="B16" s="3">
        <v>6</v>
      </c>
      <c r="C16" s="2">
        <v>0.7</v>
      </c>
      <c r="D16" s="46">
        <v>40</v>
      </c>
      <c r="E16" s="280">
        <v>30.5</v>
      </c>
    </row>
    <row r="17" spans="1:5">
      <c r="A17" s="49" t="s">
        <v>2316</v>
      </c>
      <c r="B17" s="3">
        <v>6</v>
      </c>
      <c r="C17" s="2">
        <v>0.7</v>
      </c>
      <c r="D17" s="46">
        <v>41</v>
      </c>
      <c r="E17" s="280">
        <v>29.450000000000003</v>
      </c>
    </row>
    <row r="18" spans="1:5">
      <c r="A18" s="49" t="s">
        <v>2511</v>
      </c>
      <c r="B18" s="3">
        <v>6</v>
      </c>
      <c r="C18" s="2">
        <v>0.7</v>
      </c>
      <c r="D18" s="46">
        <v>40</v>
      </c>
      <c r="E18" s="280">
        <v>16.150000000000002</v>
      </c>
    </row>
    <row r="19" spans="1:5">
      <c r="A19" s="49" t="s">
        <v>2514</v>
      </c>
      <c r="B19" s="3">
        <v>6</v>
      </c>
      <c r="C19" s="2">
        <v>0.7</v>
      </c>
      <c r="D19" s="46">
        <v>40</v>
      </c>
      <c r="E19" s="280">
        <v>19.3</v>
      </c>
    </row>
    <row r="20" spans="1:5">
      <c r="A20" s="49" t="s">
        <v>2517</v>
      </c>
      <c r="B20" s="3">
        <v>6</v>
      </c>
      <c r="C20" s="2">
        <v>0.7</v>
      </c>
      <c r="D20" s="46">
        <v>40</v>
      </c>
      <c r="E20" s="280">
        <v>37.75</v>
      </c>
    </row>
    <row r="21" spans="1:5">
      <c r="A21" s="49" t="s">
        <v>26153</v>
      </c>
      <c r="B21" s="3">
        <v>6</v>
      </c>
      <c r="C21" s="2">
        <v>0.7</v>
      </c>
      <c r="D21" s="46">
        <v>40</v>
      </c>
      <c r="E21" s="280">
        <v>12.3</v>
      </c>
    </row>
    <row r="22" spans="1:5">
      <c r="A22" s="49" t="s">
        <v>2731</v>
      </c>
      <c r="B22" s="3">
        <v>6</v>
      </c>
      <c r="C22" s="2">
        <v>0.7</v>
      </c>
      <c r="D22" s="46">
        <v>40</v>
      </c>
      <c r="E22" s="280">
        <v>18.75</v>
      </c>
    </row>
    <row r="23" spans="1:5">
      <c r="A23" s="49" t="s">
        <v>2735</v>
      </c>
      <c r="B23" s="3">
        <v>6</v>
      </c>
      <c r="C23" s="2">
        <v>0.7</v>
      </c>
      <c r="D23" s="46">
        <v>40</v>
      </c>
      <c r="E23" s="280">
        <v>29.1</v>
      </c>
    </row>
    <row r="24" spans="1:5">
      <c r="A24" s="49" t="s">
        <v>5437</v>
      </c>
      <c r="B24" s="3">
        <v>6</v>
      </c>
      <c r="C24" s="2">
        <v>0.7</v>
      </c>
      <c r="D24" s="46">
        <v>40</v>
      </c>
      <c r="E24" s="280">
        <v>37.300000000000004</v>
      </c>
    </row>
    <row r="25" spans="1:5">
      <c r="A25" s="49" t="s">
        <v>7722</v>
      </c>
      <c r="B25" s="3">
        <v>6</v>
      </c>
      <c r="C25" s="2">
        <v>0.7</v>
      </c>
      <c r="D25" s="46">
        <v>40</v>
      </c>
      <c r="E25" s="280">
        <v>12.950000000000001</v>
      </c>
    </row>
    <row r="26" spans="1:5" ht="17.149999999999999" customHeight="1">
      <c r="A26" s="399" t="s">
        <v>10630</v>
      </c>
      <c r="B26" s="400"/>
      <c r="C26" s="400"/>
      <c r="D26" s="400"/>
      <c r="E26" s="279"/>
    </row>
    <row r="27" spans="1:5">
      <c r="A27" s="49" t="s">
        <v>26322</v>
      </c>
      <c r="B27" s="3">
        <v>12</v>
      </c>
      <c r="C27" s="2">
        <v>0.7</v>
      </c>
      <c r="D27" s="46">
        <v>40</v>
      </c>
      <c r="E27" s="280">
        <v>15.05</v>
      </c>
    </row>
    <row r="28" spans="1:5">
      <c r="A28" s="49" t="s">
        <v>543</v>
      </c>
      <c r="B28" s="3">
        <v>12</v>
      </c>
      <c r="C28" s="2">
        <v>0.7</v>
      </c>
      <c r="D28" s="46">
        <v>40</v>
      </c>
      <c r="E28" s="280">
        <v>16.75</v>
      </c>
    </row>
    <row r="29" spans="1:5">
      <c r="A29" s="49" t="s">
        <v>26323</v>
      </c>
      <c r="B29" s="3">
        <v>12</v>
      </c>
      <c r="C29" s="2">
        <v>0.7</v>
      </c>
      <c r="D29" s="46">
        <v>40</v>
      </c>
      <c r="E29" s="280">
        <v>21.55</v>
      </c>
    </row>
    <row r="30" spans="1:5">
      <c r="A30" s="49" t="s">
        <v>546</v>
      </c>
      <c r="B30" s="3">
        <v>12</v>
      </c>
      <c r="C30" s="2">
        <v>0.7</v>
      </c>
      <c r="D30" s="46">
        <v>35</v>
      </c>
      <c r="E30" s="280">
        <v>17.3</v>
      </c>
    </row>
    <row r="31" spans="1:5">
      <c r="A31" s="49" t="s">
        <v>645</v>
      </c>
      <c r="B31" s="3">
        <v>3</v>
      </c>
      <c r="C31" s="2">
        <v>0.7</v>
      </c>
      <c r="D31" s="46">
        <v>40</v>
      </c>
      <c r="E31" s="280">
        <v>30.200000000000003</v>
      </c>
    </row>
    <row r="32" spans="1:5">
      <c r="A32" s="49" t="s">
        <v>648</v>
      </c>
      <c r="B32" s="3">
        <v>3</v>
      </c>
      <c r="C32" s="2">
        <v>0.7</v>
      </c>
      <c r="D32" s="46">
        <v>40</v>
      </c>
      <c r="E32" s="280">
        <v>15.25</v>
      </c>
    </row>
    <row r="33" spans="1:5">
      <c r="A33" s="49" t="s">
        <v>654</v>
      </c>
      <c r="B33" s="3">
        <v>6</v>
      </c>
      <c r="C33" s="2">
        <v>1</v>
      </c>
      <c r="D33" s="46">
        <v>36</v>
      </c>
      <c r="E33" s="280">
        <v>14.15</v>
      </c>
    </row>
    <row r="34" spans="1:5">
      <c r="A34" s="49" t="s">
        <v>657</v>
      </c>
      <c r="B34" s="3">
        <v>6</v>
      </c>
      <c r="C34" s="2">
        <v>0.7</v>
      </c>
      <c r="D34" s="46">
        <v>36</v>
      </c>
      <c r="E34" s="280">
        <v>11.950000000000001</v>
      </c>
    </row>
    <row r="35" spans="1:5">
      <c r="A35" s="49" t="s">
        <v>26413</v>
      </c>
      <c r="B35" s="3">
        <v>6</v>
      </c>
      <c r="C35" s="2">
        <v>0.7</v>
      </c>
      <c r="D35" s="46">
        <v>42</v>
      </c>
      <c r="E35" s="280">
        <v>25.900000000000002</v>
      </c>
    </row>
    <row r="36" spans="1:5">
      <c r="A36" s="49" t="s">
        <v>2122</v>
      </c>
      <c r="B36" s="3">
        <v>6</v>
      </c>
      <c r="C36" s="2">
        <v>0.7</v>
      </c>
      <c r="D36" s="46">
        <v>40</v>
      </c>
      <c r="E36" s="280">
        <v>22.650000000000002</v>
      </c>
    </row>
    <row r="37" spans="1:5">
      <c r="A37" s="49" t="s">
        <v>2147</v>
      </c>
      <c r="B37" s="3">
        <v>6</v>
      </c>
      <c r="C37" s="2">
        <v>0.7</v>
      </c>
      <c r="D37" s="46">
        <v>40</v>
      </c>
      <c r="E37" s="280">
        <v>18.400000000000002</v>
      </c>
    </row>
    <row r="38" spans="1:5">
      <c r="A38" s="49" t="s">
        <v>2150</v>
      </c>
      <c r="B38" s="3">
        <v>4</v>
      </c>
      <c r="C38" s="2">
        <v>0.7</v>
      </c>
      <c r="D38" s="46">
        <v>41.1</v>
      </c>
      <c r="E38" s="280">
        <v>88.550000000000011</v>
      </c>
    </row>
    <row r="39" spans="1:5">
      <c r="A39" s="49" t="s">
        <v>2153</v>
      </c>
      <c r="B39" s="3">
        <v>6</v>
      </c>
      <c r="C39" s="2">
        <v>0.7</v>
      </c>
      <c r="D39" s="46">
        <v>40.299999999999997</v>
      </c>
      <c r="E39" s="280">
        <v>29.1</v>
      </c>
    </row>
    <row r="40" spans="1:5">
      <c r="A40" s="49" t="s">
        <v>2156</v>
      </c>
      <c r="B40" s="3">
        <v>4</v>
      </c>
      <c r="C40" s="2">
        <v>0.7</v>
      </c>
      <c r="D40" s="46">
        <v>40</v>
      </c>
      <c r="E40" s="280">
        <v>40.300000000000004</v>
      </c>
    </row>
    <row r="41" spans="1:5">
      <c r="A41" s="49" t="s">
        <v>4069</v>
      </c>
      <c r="B41" s="3">
        <v>12</v>
      </c>
      <c r="C41" s="2">
        <v>1</v>
      </c>
      <c r="D41" s="46">
        <v>36</v>
      </c>
      <c r="E41" s="280">
        <v>13.4</v>
      </c>
    </row>
    <row r="42" spans="1:5">
      <c r="A42" s="49" t="s">
        <v>4630</v>
      </c>
      <c r="B42" s="3">
        <v>3</v>
      </c>
      <c r="C42" s="2">
        <v>0.7</v>
      </c>
      <c r="D42" s="46">
        <v>40</v>
      </c>
      <c r="E42" s="280">
        <v>25.75</v>
      </c>
    </row>
    <row r="43" spans="1:5">
      <c r="A43" s="49" t="s">
        <v>4633</v>
      </c>
      <c r="B43" s="3">
        <v>3</v>
      </c>
      <c r="C43" s="2">
        <v>0.7</v>
      </c>
      <c r="D43" s="46">
        <v>40</v>
      </c>
      <c r="E43" s="280">
        <v>36.950000000000003</v>
      </c>
    </row>
    <row r="44" spans="1:5">
      <c r="A44" s="49" t="s">
        <v>5461</v>
      </c>
      <c r="B44" s="3">
        <v>6</v>
      </c>
      <c r="C44" s="2">
        <v>0.7</v>
      </c>
      <c r="D44" s="46">
        <v>40</v>
      </c>
      <c r="E44" s="280">
        <v>15.200000000000001</v>
      </c>
    </row>
    <row r="45" spans="1:5">
      <c r="A45" s="49" t="s">
        <v>6179</v>
      </c>
      <c r="B45" s="3">
        <v>3</v>
      </c>
      <c r="C45" s="2">
        <v>0.7</v>
      </c>
      <c r="D45" s="46">
        <v>36</v>
      </c>
      <c r="E45" s="280">
        <v>26.5</v>
      </c>
    </row>
    <row r="46" spans="1:5">
      <c r="A46" s="49" t="s">
        <v>6182</v>
      </c>
      <c r="B46" s="3">
        <v>3</v>
      </c>
      <c r="C46" s="2">
        <v>0.7</v>
      </c>
      <c r="D46" s="46">
        <v>36</v>
      </c>
      <c r="E46" s="280">
        <v>26.5</v>
      </c>
    </row>
    <row r="47" spans="1:5">
      <c r="A47" s="49" t="s">
        <v>26449</v>
      </c>
      <c r="B47" s="3">
        <v>6</v>
      </c>
      <c r="C47" s="2">
        <v>0.7</v>
      </c>
      <c r="D47" s="46">
        <v>36</v>
      </c>
      <c r="E47" s="280">
        <v>7.3000000000000007</v>
      </c>
    </row>
    <row r="48" spans="1:5">
      <c r="A48" s="49" t="s">
        <v>26289</v>
      </c>
      <c r="B48" s="3">
        <v>6</v>
      </c>
      <c r="C48" s="2">
        <v>0.7</v>
      </c>
      <c r="D48" s="46">
        <v>40</v>
      </c>
      <c r="E48" s="280">
        <v>22.950000000000003</v>
      </c>
    </row>
    <row r="49" spans="1:5">
      <c r="A49" s="49" t="s">
        <v>6721</v>
      </c>
      <c r="B49" s="3">
        <v>6</v>
      </c>
      <c r="C49" s="2">
        <v>0.7</v>
      </c>
      <c r="D49" s="46">
        <v>38</v>
      </c>
      <c r="E49" s="280">
        <v>11</v>
      </c>
    </row>
    <row r="50" spans="1:5">
      <c r="A50" s="49" t="s">
        <v>6726</v>
      </c>
      <c r="B50" s="3">
        <v>6</v>
      </c>
      <c r="C50" s="2">
        <v>0.7</v>
      </c>
      <c r="D50" s="46">
        <v>40</v>
      </c>
      <c r="E50" s="280">
        <v>13.9</v>
      </c>
    </row>
    <row r="51" spans="1:5">
      <c r="A51" s="49" t="s">
        <v>26290</v>
      </c>
      <c r="B51" s="3">
        <v>12</v>
      </c>
      <c r="C51" s="2">
        <v>1</v>
      </c>
      <c r="D51" s="46">
        <v>40</v>
      </c>
      <c r="E51" s="280">
        <v>17.05</v>
      </c>
    </row>
    <row r="52" spans="1:5">
      <c r="A52" s="49" t="s">
        <v>6730</v>
      </c>
      <c r="B52" s="3">
        <v>6</v>
      </c>
      <c r="C52" s="2">
        <v>0.7</v>
      </c>
      <c r="D52" s="46">
        <v>40</v>
      </c>
      <c r="E52" s="280">
        <v>47</v>
      </c>
    </row>
    <row r="53" spans="1:5">
      <c r="A53" s="49" t="s">
        <v>7515</v>
      </c>
      <c r="B53" s="3">
        <v>6</v>
      </c>
      <c r="C53" s="2">
        <v>0.7</v>
      </c>
      <c r="D53" s="46">
        <v>30</v>
      </c>
      <c r="E53" s="280">
        <v>9.5</v>
      </c>
    </row>
    <row r="54" spans="1:5">
      <c r="A54" s="49" t="s">
        <v>7518</v>
      </c>
      <c r="B54" s="3">
        <v>12</v>
      </c>
      <c r="C54" s="2">
        <v>0.7</v>
      </c>
      <c r="D54" s="46">
        <v>36</v>
      </c>
      <c r="E54" s="280">
        <v>10.850000000000001</v>
      </c>
    </row>
    <row r="55" spans="1:5">
      <c r="A55" s="49" t="s">
        <v>9080</v>
      </c>
      <c r="B55" s="3">
        <v>12</v>
      </c>
      <c r="C55" s="2">
        <v>0.7</v>
      </c>
      <c r="D55" s="46">
        <v>40</v>
      </c>
      <c r="E55" s="280">
        <v>10.700000000000001</v>
      </c>
    </row>
    <row r="56" spans="1:5">
      <c r="A56" s="49" t="s">
        <v>9083</v>
      </c>
      <c r="B56" s="3">
        <v>12</v>
      </c>
      <c r="C56" s="2">
        <v>0.7</v>
      </c>
      <c r="D56" s="46">
        <v>40</v>
      </c>
      <c r="E56" s="280">
        <v>12.75</v>
      </c>
    </row>
    <row r="57" spans="1:5">
      <c r="A57" s="49" t="s">
        <v>9088</v>
      </c>
      <c r="B57" s="3">
        <v>6</v>
      </c>
      <c r="C57" s="2">
        <v>0.7</v>
      </c>
      <c r="D57" s="46">
        <v>36</v>
      </c>
      <c r="E57" s="280">
        <v>9.4500000000000011</v>
      </c>
    </row>
    <row r="58" spans="1:5">
      <c r="A58" s="49" t="s">
        <v>26364</v>
      </c>
      <c r="B58" s="3">
        <v>12</v>
      </c>
      <c r="C58" s="2">
        <v>0.7</v>
      </c>
      <c r="D58" s="46">
        <v>38</v>
      </c>
      <c r="E58" s="280">
        <v>11.850000000000001</v>
      </c>
    </row>
    <row r="59" spans="1:5">
      <c r="A59" s="49" t="s">
        <v>9862</v>
      </c>
      <c r="B59" s="3">
        <v>6</v>
      </c>
      <c r="C59" s="2">
        <v>0.7</v>
      </c>
      <c r="D59" s="46">
        <v>40</v>
      </c>
      <c r="E59" s="280">
        <v>31.35</v>
      </c>
    </row>
    <row r="60" spans="1:5">
      <c r="A60" s="49" t="s">
        <v>9868</v>
      </c>
      <c r="B60" s="3">
        <v>6</v>
      </c>
      <c r="C60" s="2">
        <v>1</v>
      </c>
      <c r="D60" s="46">
        <v>38</v>
      </c>
      <c r="E60" s="280">
        <v>16.400000000000002</v>
      </c>
    </row>
    <row r="61" spans="1:5">
      <c r="A61" s="49" t="s">
        <v>26484</v>
      </c>
      <c r="B61" s="3">
        <v>6</v>
      </c>
      <c r="C61" s="2">
        <v>0.7</v>
      </c>
      <c r="D61" s="46">
        <v>38</v>
      </c>
      <c r="E61" s="280">
        <v>11.950000000000001</v>
      </c>
    </row>
    <row r="62" spans="1:5" ht="17.149999999999999" customHeight="1">
      <c r="A62" s="399" t="s">
        <v>10631</v>
      </c>
      <c r="B62" s="400"/>
      <c r="C62" s="400"/>
      <c r="D62" s="400"/>
      <c r="E62" s="279"/>
    </row>
    <row r="63" spans="1:5">
      <c r="A63" s="49" t="s">
        <v>433</v>
      </c>
      <c r="B63" s="3">
        <v>6</v>
      </c>
      <c r="C63" s="2">
        <v>0.7</v>
      </c>
      <c r="D63" s="46">
        <v>40</v>
      </c>
      <c r="E63" s="280">
        <v>17.7</v>
      </c>
    </row>
    <row r="64" spans="1:5">
      <c r="A64" s="49" t="s">
        <v>26261</v>
      </c>
      <c r="B64" s="3">
        <v>6</v>
      </c>
      <c r="C64" s="2">
        <v>0.7</v>
      </c>
      <c r="D64" s="46">
        <v>40</v>
      </c>
      <c r="E64" s="280">
        <v>110.85000000000001</v>
      </c>
    </row>
    <row r="65" spans="1:5">
      <c r="A65" s="49" t="s">
        <v>2006</v>
      </c>
      <c r="B65" s="3">
        <v>6</v>
      </c>
      <c r="C65" s="2">
        <v>0.7</v>
      </c>
      <c r="D65" s="46">
        <v>40</v>
      </c>
      <c r="E65" s="280">
        <v>29.1</v>
      </c>
    </row>
    <row r="66" spans="1:5">
      <c r="A66" s="49" t="s">
        <v>2012</v>
      </c>
      <c r="B66" s="3">
        <v>6</v>
      </c>
      <c r="C66" s="2">
        <v>0.7</v>
      </c>
      <c r="D66" s="46">
        <v>40</v>
      </c>
      <c r="E66" s="280">
        <v>117</v>
      </c>
    </row>
    <row r="67" spans="1:5">
      <c r="A67" s="49" t="s">
        <v>2015</v>
      </c>
      <c r="B67" s="3">
        <v>6</v>
      </c>
      <c r="C67" s="2">
        <v>0.7</v>
      </c>
      <c r="D67" s="46">
        <v>40</v>
      </c>
      <c r="E67" s="280">
        <v>103.55000000000001</v>
      </c>
    </row>
    <row r="68" spans="1:5">
      <c r="A68" s="49" t="s">
        <v>2897</v>
      </c>
      <c r="B68" s="3">
        <v>12</v>
      </c>
      <c r="C68" s="2">
        <v>1</v>
      </c>
      <c r="D68" s="46">
        <v>40</v>
      </c>
      <c r="E68" s="280">
        <v>41.7</v>
      </c>
    </row>
    <row r="69" spans="1:5">
      <c r="A69" s="49" t="s">
        <v>4011</v>
      </c>
      <c r="B69" s="3">
        <v>6</v>
      </c>
      <c r="C69" s="2">
        <v>0.7</v>
      </c>
      <c r="D69" s="46">
        <v>40</v>
      </c>
      <c r="E69" s="280">
        <v>31.35</v>
      </c>
    </row>
    <row r="70" spans="1:5">
      <c r="A70" s="49" t="s">
        <v>4017</v>
      </c>
      <c r="B70" s="3">
        <v>6</v>
      </c>
      <c r="C70" s="2">
        <v>0.7</v>
      </c>
      <c r="D70" s="46">
        <v>40</v>
      </c>
      <c r="E70" s="280">
        <v>116.45</v>
      </c>
    </row>
    <row r="71" spans="1:5">
      <c r="A71" s="49" t="s">
        <v>4020</v>
      </c>
      <c r="B71" s="3">
        <v>6</v>
      </c>
      <c r="C71" s="2">
        <v>0.7</v>
      </c>
      <c r="D71" s="46">
        <v>40</v>
      </c>
      <c r="E71" s="280">
        <v>40.550000000000004</v>
      </c>
    </row>
    <row r="72" spans="1:5">
      <c r="A72" s="49" t="s">
        <v>4807</v>
      </c>
      <c r="B72" s="3">
        <v>6</v>
      </c>
      <c r="C72" s="2">
        <v>0.7</v>
      </c>
      <c r="D72" s="46">
        <v>40</v>
      </c>
      <c r="E72" s="280">
        <v>59.900000000000006</v>
      </c>
    </row>
    <row r="73" spans="1:5">
      <c r="A73" s="49" t="s">
        <v>4945</v>
      </c>
      <c r="B73" s="3">
        <v>6</v>
      </c>
      <c r="C73" s="2">
        <v>0.7</v>
      </c>
      <c r="D73" s="46">
        <v>40</v>
      </c>
      <c r="E73" s="280">
        <v>34</v>
      </c>
    </row>
    <row r="74" spans="1:5">
      <c r="A74" s="49" t="s">
        <v>4958</v>
      </c>
      <c r="B74" s="3">
        <v>12</v>
      </c>
      <c r="C74" s="2">
        <v>1</v>
      </c>
      <c r="D74" s="46">
        <v>40</v>
      </c>
      <c r="E74" s="280">
        <v>52.300000000000004</v>
      </c>
    </row>
    <row r="75" spans="1:5">
      <c r="A75" s="49" t="s">
        <v>26283</v>
      </c>
      <c r="B75" s="3">
        <v>6</v>
      </c>
      <c r="C75" s="2">
        <v>0.7</v>
      </c>
      <c r="D75" s="46">
        <v>40</v>
      </c>
      <c r="E75" s="280">
        <v>50.95</v>
      </c>
    </row>
    <row r="76" spans="1:5">
      <c r="A76" s="49" t="s">
        <v>4965</v>
      </c>
      <c r="B76" s="3">
        <v>6</v>
      </c>
      <c r="C76" s="2">
        <v>0.7</v>
      </c>
      <c r="D76" s="46">
        <v>40</v>
      </c>
      <c r="E76" s="280">
        <v>161.80000000000001</v>
      </c>
    </row>
    <row r="77" spans="1:5">
      <c r="A77" s="49" t="s">
        <v>4971</v>
      </c>
      <c r="B77" s="3">
        <v>6</v>
      </c>
      <c r="C77" s="2">
        <v>0.7</v>
      </c>
      <c r="D77" s="46">
        <v>40</v>
      </c>
      <c r="E77" s="280">
        <v>187</v>
      </c>
    </row>
    <row r="78" spans="1:5">
      <c r="A78" s="49" t="s">
        <v>26306</v>
      </c>
      <c r="B78" s="3">
        <v>6</v>
      </c>
      <c r="C78" s="2">
        <v>1</v>
      </c>
      <c r="D78" s="46">
        <v>40</v>
      </c>
      <c r="E78" s="280">
        <v>482.40000000000003</v>
      </c>
    </row>
    <row r="79" spans="1:5">
      <c r="A79" s="49" t="s">
        <v>5646</v>
      </c>
      <c r="B79" s="3">
        <v>6</v>
      </c>
      <c r="C79" s="2">
        <v>1</v>
      </c>
      <c r="D79" s="46">
        <v>40</v>
      </c>
      <c r="E79" s="280">
        <v>24.900000000000002</v>
      </c>
    </row>
    <row r="80" spans="1:5">
      <c r="A80" s="49" t="s">
        <v>5655</v>
      </c>
      <c r="B80" s="3">
        <v>6</v>
      </c>
      <c r="C80" s="2">
        <v>0.7</v>
      </c>
      <c r="D80" s="46">
        <v>40</v>
      </c>
      <c r="E80" s="280">
        <v>28.8</v>
      </c>
    </row>
    <row r="81" spans="1:5">
      <c r="A81" s="49" t="s">
        <v>6557</v>
      </c>
      <c r="B81" s="3">
        <v>3</v>
      </c>
      <c r="C81" s="2">
        <v>0.7</v>
      </c>
      <c r="D81" s="46">
        <v>43</v>
      </c>
      <c r="E81" s="280">
        <v>374.85</v>
      </c>
    </row>
    <row r="82" spans="1:5">
      <c r="A82" s="49" t="s">
        <v>6560</v>
      </c>
      <c r="B82" s="3">
        <v>3</v>
      </c>
      <c r="C82" s="2">
        <v>0.7</v>
      </c>
      <c r="D82" s="46">
        <v>40</v>
      </c>
      <c r="E82" s="280">
        <v>122.60000000000001</v>
      </c>
    </row>
    <row r="83" spans="1:5">
      <c r="A83" s="49" t="s">
        <v>6688</v>
      </c>
      <c r="B83" s="3">
        <v>6</v>
      </c>
      <c r="C83" s="2">
        <v>0.7</v>
      </c>
      <c r="D83" s="46">
        <v>40</v>
      </c>
      <c r="E83" s="280">
        <v>20.150000000000002</v>
      </c>
    </row>
    <row r="84" spans="1:5">
      <c r="A84" s="49" t="s">
        <v>26288</v>
      </c>
      <c r="B84" s="3">
        <v>6</v>
      </c>
      <c r="C84" s="2">
        <v>0.7</v>
      </c>
      <c r="D84" s="46">
        <v>40</v>
      </c>
      <c r="E84" s="280">
        <v>24.35</v>
      </c>
    </row>
    <row r="85" spans="1:5">
      <c r="A85" s="49" t="s">
        <v>6736</v>
      </c>
      <c r="B85" s="3">
        <v>6</v>
      </c>
      <c r="C85" s="2">
        <v>0.7</v>
      </c>
      <c r="D85" s="46">
        <v>45</v>
      </c>
      <c r="E85" s="280">
        <v>25.5</v>
      </c>
    </row>
    <row r="86" spans="1:5">
      <c r="A86" s="49" t="s">
        <v>6745</v>
      </c>
      <c r="B86" s="3">
        <v>12</v>
      </c>
      <c r="C86" s="2">
        <v>0.7</v>
      </c>
      <c r="D86" s="46">
        <v>40</v>
      </c>
      <c r="E86" s="280">
        <v>28.450000000000003</v>
      </c>
    </row>
    <row r="87" spans="1:5">
      <c r="A87" s="49" t="s">
        <v>6748</v>
      </c>
      <c r="B87" s="3">
        <v>6</v>
      </c>
      <c r="C87" s="2">
        <v>0.7</v>
      </c>
      <c r="D87" s="46">
        <v>40</v>
      </c>
      <c r="E87" s="280">
        <v>35.800000000000004</v>
      </c>
    </row>
    <row r="88" spans="1:5">
      <c r="A88" s="49" t="s">
        <v>26353</v>
      </c>
      <c r="B88" s="3">
        <v>1</v>
      </c>
      <c r="C88" s="2">
        <v>0.75</v>
      </c>
      <c r="D88" s="46">
        <v>41.3</v>
      </c>
      <c r="E88" s="280">
        <v>2749.3500000000004</v>
      </c>
    </row>
    <row r="89" spans="1:5">
      <c r="A89" s="49" t="s">
        <v>6754</v>
      </c>
      <c r="B89" s="3">
        <v>6</v>
      </c>
      <c r="C89" s="2">
        <v>1.75</v>
      </c>
      <c r="D89" s="46">
        <v>40</v>
      </c>
      <c r="E89" s="280">
        <v>58.6</v>
      </c>
    </row>
    <row r="90" spans="1:5">
      <c r="A90" s="49" t="s">
        <v>6757</v>
      </c>
      <c r="B90" s="3">
        <v>6</v>
      </c>
      <c r="C90" s="2">
        <v>0.7</v>
      </c>
      <c r="D90" s="46">
        <v>40</v>
      </c>
      <c r="E90" s="280">
        <v>22.85</v>
      </c>
    </row>
    <row r="91" spans="1:5">
      <c r="A91" s="49" t="s">
        <v>6761</v>
      </c>
      <c r="B91" s="3">
        <v>12</v>
      </c>
      <c r="C91" s="2">
        <v>1</v>
      </c>
      <c r="D91" s="46">
        <v>40</v>
      </c>
      <c r="E91" s="280">
        <v>31</v>
      </c>
    </row>
    <row r="92" spans="1:5">
      <c r="A92" s="49" t="s">
        <v>6764</v>
      </c>
      <c r="B92" s="3">
        <v>12</v>
      </c>
      <c r="C92" s="2">
        <v>1</v>
      </c>
      <c r="D92" s="46">
        <v>40</v>
      </c>
      <c r="E92" s="280">
        <v>31.6</v>
      </c>
    </row>
    <row r="93" spans="1:5">
      <c r="A93" s="49" t="s">
        <v>6767</v>
      </c>
      <c r="B93" s="3">
        <v>6</v>
      </c>
      <c r="C93" s="2">
        <v>0.7</v>
      </c>
      <c r="D93" s="46">
        <v>40</v>
      </c>
      <c r="E93" s="280">
        <v>25.1</v>
      </c>
    </row>
    <row r="94" spans="1:5">
      <c r="A94" s="49" t="s">
        <v>6770</v>
      </c>
      <c r="B94" s="3">
        <v>12</v>
      </c>
      <c r="C94" s="2">
        <v>1</v>
      </c>
      <c r="D94" s="46">
        <v>40</v>
      </c>
      <c r="E94" s="280">
        <v>34.950000000000003</v>
      </c>
    </row>
    <row r="95" spans="1:5">
      <c r="A95" s="49" t="s">
        <v>6773</v>
      </c>
      <c r="B95" s="3">
        <v>12</v>
      </c>
      <c r="C95" s="2">
        <v>0.7</v>
      </c>
      <c r="D95" s="46">
        <v>40</v>
      </c>
      <c r="E95" s="280">
        <v>26.25</v>
      </c>
    </row>
    <row r="96" spans="1:5">
      <c r="A96" s="49" t="s">
        <v>6777</v>
      </c>
      <c r="B96" s="3">
        <v>6</v>
      </c>
      <c r="C96" s="2">
        <v>0.7</v>
      </c>
      <c r="D96" s="46">
        <v>40</v>
      </c>
      <c r="E96" s="280">
        <v>30.700000000000003</v>
      </c>
    </row>
    <row r="97" spans="1:5">
      <c r="A97" s="49" t="s">
        <v>6780</v>
      </c>
      <c r="B97" s="3">
        <v>6</v>
      </c>
      <c r="C97" s="2">
        <v>0.7</v>
      </c>
      <c r="D97" s="46">
        <v>40</v>
      </c>
      <c r="E97" s="280">
        <v>30.75</v>
      </c>
    </row>
    <row r="98" spans="1:5">
      <c r="A98" s="49" t="s">
        <v>6786</v>
      </c>
      <c r="B98" s="3">
        <v>6</v>
      </c>
      <c r="C98" s="2">
        <v>0.7</v>
      </c>
      <c r="D98" s="46">
        <v>40</v>
      </c>
      <c r="E98" s="280">
        <v>70.55</v>
      </c>
    </row>
    <row r="99" spans="1:5">
      <c r="A99" s="49" t="s">
        <v>19209</v>
      </c>
      <c r="B99" s="3">
        <v>4</v>
      </c>
      <c r="C99" s="2">
        <v>3</v>
      </c>
      <c r="D99" s="46">
        <v>40</v>
      </c>
      <c r="E99" s="280">
        <v>234.10000000000002</v>
      </c>
    </row>
    <row r="100" spans="1:5">
      <c r="A100" s="49" t="s">
        <v>6979</v>
      </c>
      <c r="B100" s="3">
        <v>6</v>
      </c>
      <c r="C100" s="2">
        <v>0.7</v>
      </c>
      <c r="D100" s="46">
        <v>40</v>
      </c>
      <c r="E100" s="280">
        <v>21.900000000000002</v>
      </c>
    </row>
    <row r="101" spans="1:5">
      <c r="A101" s="49" t="s">
        <v>7006</v>
      </c>
      <c r="B101" s="3">
        <v>6</v>
      </c>
      <c r="C101" s="2">
        <v>0.7</v>
      </c>
      <c r="D101" s="46">
        <v>40</v>
      </c>
      <c r="E101" s="280">
        <v>18.150000000000002</v>
      </c>
    </row>
    <row r="102" spans="1:5">
      <c r="A102" s="49" t="s">
        <v>8207</v>
      </c>
      <c r="B102" s="3">
        <v>6</v>
      </c>
      <c r="C102" s="2">
        <v>0.7</v>
      </c>
      <c r="D102" s="46">
        <v>40</v>
      </c>
      <c r="E102" s="280">
        <v>49.25</v>
      </c>
    </row>
    <row r="103" spans="1:5">
      <c r="A103" s="49" t="s">
        <v>26460</v>
      </c>
      <c r="B103" s="3">
        <v>6</v>
      </c>
      <c r="C103" s="2">
        <v>0.7</v>
      </c>
      <c r="D103" s="46">
        <v>42</v>
      </c>
      <c r="E103" s="280">
        <v>122.75</v>
      </c>
    </row>
    <row r="104" spans="1:5">
      <c r="A104" s="49" t="s">
        <v>8213</v>
      </c>
      <c r="B104" s="3">
        <v>6</v>
      </c>
      <c r="C104" s="2">
        <v>0.7</v>
      </c>
      <c r="D104" s="46">
        <v>40</v>
      </c>
      <c r="E104" s="280">
        <v>39.150000000000006</v>
      </c>
    </row>
    <row r="105" spans="1:5">
      <c r="A105" s="49" t="s">
        <v>8226</v>
      </c>
      <c r="B105" s="3">
        <v>12</v>
      </c>
      <c r="C105" s="2">
        <v>0.7</v>
      </c>
      <c r="D105" s="46">
        <v>40</v>
      </c>
      <c r="E105" s="280">
        <v>133.80000000000001</v>
      </c>
    </row>
    <row r="106" spans="1:5">
      <c r="A106" s="49" t="s">
        <v>8264</v>
      </c>
      <c r="B106" s="3">
        <v>6</v>
      </c>
      <c r="C106" s="2">
        <v>0.7</v>
      </c>
      <c r="D106" s="46">
        <v>40</v>
      </c>
      <c r="E106" s="280">
        <v>16.3</v>
      </c>
    </row>
    <row r="107" spans="1:5">
      <c r="A107" s="49" t="s">
        <v>8267</v>
      </c>
      <c r="B107" s="3">
        <v>6</v>
      </c>
      <c r="C107" s="2">
        <v>0.7</v>
      </c>
      <c r="D107" s="46">
        <v>40</v>
      </c>
      <c r="E107" s="280">
        <v>20.3</v>
      </c>
    </row>
    <row r="108" spans="1:5" ht="17.149999999999999" customHeight="1">
      <c r="A108" s="399" t="s">
        <v>10632</v>
      </c>
      <c r="B108" s="400"/>
      <c r="C108" s="400"/>
      <c r="D108" s="400"/>
      <c r="E108" s="279"/>
    </row>
    <row r="109" spans="1:5">
      <c r="A109" s="49" t="s">
        <v>243</v>
      </c>
      <c r="B109" s="3">
        <v>6</v>
      </c>
      <c r="C109" s="2">
        <v>0.7</v>
      </c>
      <c r="D109" s="46">
        <v>44.4</v>
      </c>
      <c r="E109" s="280">
        <v>38.75</v>
      </c>
    </row>
    <row r="110" spans="1:5">
      <c r="A110" s="49" t="s">
        <v>315</v>
      </c>
      <c r="B110" s="3">
        <v>6</v>
      </c>
      <c r="C110" s="2">
        <v>0.7</v>
      </c>
      <c r="D110" s="46">
        <v>40</v>
      </c>
      <c r="E110" s="280">
        <v>20.150000000000002</v>
      </c>
    </row>
    <row r="111" spans="1:5">
      <c r="A111" s="49" t="s">
        <v>318</v>
      </c>
      <c r="B111" s="3">
        <v>6</v>
      </c>
      <c r="C111" s="2">
        <v>0.7</v>
      </c>
      <c r="D111" s="46">
        <v>42</v>
      </c>
      <c r="E111" s="280">
        <v>19.450000000000003</v>
      </c>
    </row>
    <row r="112" spans="1:5">
      <c r="A112" s="49" t="s">
        <v>321</v>
      </c>
      <c r="B112" s="3">
        <v>6</v>
      </c>
      <c r="C112" s="2">
        <v>0.7</v>
      </c>
      <c r="D112" s="46">
        <v>42</v>
      </c>
      <c r="E112" s="280">
        <v>20.55</v>
      </c>
    </row>
    <row r="113" spans="1:5">
      <c r="A113" s="49" t="s">
        <v>323</v>
      </c>
      <c r="B113" s="3">
        <v>6</v>
      </c>
      <c r="C113" s="2">
        <v>0.7</v>
      </c>
      <c r="D113" s="46">
        <v>40</v>
      </c>
      <c r="E113" s="280">
        <v>20.400000000000002</v>
      </c>
    </row>
    <row r="114" spans="1:5">
      <c r="A114" s="49" t="s">
        <v>335</v>
      </c>
      <c r="B114" s="3">
        <v>6</v>
      </c>
      <c r="C114" s="2">
        <v>0.7</v>
      </c>
      <c r="D114" s="46">
        <v>40</v>
      </c>
      <c r="E114" s="280">
        <v>29.950000000000003</v>
      </c>
    </row>
    <row r="115" spans="1:5">
      <c r="A115" s="49" t="s">
        <v>387</v>
      </c>
      <c r="B115" s="3">
        <v>6</v>
      </c>
      <c r="C115" s="2">
        <v>0.7</v>
      </c>
      <c r="D115" s="46">
        <v>42</v>
      </c>
      <c r="E115" s="280">
        <v>20.3</v>
      </c>
    </row>
    <row r="116" spans="1:5">
      <c r="A116" s="49" t="s">
        <v>390</v>
      </c>
      <c r="B116" s="3">
        <v>6</v>
      </c>
      <c r="C116" s="2">
        <v>0.7</v>
      </c>
      <c r="D116" s="46">
        <v>51</v>
      </c>
      <c r="E116" s="280">
        <v>25.8</v>
      </c>
    </row>
    <row r="117" spans="1:5">
      <c r="A117" s="49" t="s">
        <v>26511</v>
      </c>
      <c r="B117" s="3">
        <v>6</v>
      </c>
      <c r="C117" s="2">
        <v>0.7</v>
      </c>
      <c r="D117" s="46">
        <v>43</v>
      </c>
      <c r="E117" s="280">
        <v>38.800000000000004</v>
      </c>
    </row>
    <row r="118" spans="1:5">
      <c r="A118" s="49" t="s">
        <v>26512</v>
      </c>
      <c r="B118" s="3">
        <v>6</v>
      </c>
      <c r="C118" s="2">
        <v>0.7</v>
      </c>
      <c r="D118" s="46">
        <v>43</v>
      </c>
      <c r="E118" s="280">
        <v>38.800000000000004</v>
      </c>
    </row>
    <row r="119" spans="1:5">
      <c r="A119" s="49" t="s">
        <v>26513</v>
      </c>
      <c r="B119" s="3">
        <v>6</v>
      </c>
      <c r="C119" s="2">
        <v>0.7</v>
      </c>
      <c r="D119" s="46">
        <v>43</v>
      </c>
      <c r="E119" s="280">
        <v>53.5</v>
      </c>
    </row>
    <row r="120" spans="1:5">
      <c r="A120" s="49" t="s">
        <v>418</v>
      </c>
      <c r="B120" s="3">
        <v>6</v>
      </c>
      <c r="C120" s="2">
        <v>0.7</v>
      </c>
      <c r="D120" s="46">
        <v>43</v>
      </c>
      <c r="E120" s="280">
        <v>44.45</v>
      </c>
    </row>
    <row r="121" spans="1:5">
      <c r="A121" s="49" t="s">
        <v>421</v>
      </c>
      <c r="B121" s="3">
        <v>6</v>
      </c>
      <c r="C121" s="2">
        <v>0.7</v>
      </c>
      <c r="D121" s="46">
        <v>43</v>
      </c>
      <c r="E121" s="280">
        <v>55.75</v>
      </c>
    </row>
    <row r="122" spans="1:5">
      <c r="A122" s="49" t="s">
        <v>724</v>
      </c>
      <c r="B122" s="3">
        <v>3</v>
      </c>
      <c r="C122" s="2">
        <v>1.75</v>
      </c>
      <c r="D122" s="46">
        <v>42</v>
      </c>
      <c r="E122" s="280">
        <v>36.6</v>
      </c>
    </row>
    <row r="123" spans="1:5">
      <c r="A123" s="49" t="s">
        <v>1026</v>
      </c>
      <c r="B123" s="3">
        <v>6</v>
      </c>
      <c r="C123" s="2">
        <v>0.7</v>
      </c>
      <c r="D123" s="46">
        <v>43.3</v>
      </c>
      <c r="E123" s="280">
        <v>23.75</v>
      </c>
    </row>
    <row r="124" spans="1:5">
      <c r="A124" s="49" t="s">
        <v>26403</v>
      </c>
      <c r="B124" s="3">
        <v>6</v>
      </c>
      <c r="C124" s="2">
        <v>0.7</v>
      </c>
      <c r="D124" s="46">
        <v>37.5</v>
      </c>
      <c r="E124" s="280">
        <v>12.600000000000001</v>
      </c>
    </row>
    <row r="125" spans="1:5">
      <c r="A125" s="49" t="s">
        <v>1042</v>
      </c>
      <c r="B125" s="3">
        <v>6</v>
      </c>
      <c r="C125" s="2">
        <v>0.7</v>
      </c>
      <c r="D125" s="46">
        <v>37.5</v>
      </c>
      <c r="E125" s="280">
        <v>12.600000000000001</v>
      </c>
    </row>
    <row r="126" spans="1:5">
      <c r="A126" s="49" t="s">
        <v>1180</v>
      </c>
      <c r="B126" s="3">
        <v>6</v>
      </c>
      <c r="C126" s="2">
        <v>0.7</v>
      </c>
      <c r="D126" s="46">
        <v>43.3</v>
      </c>
      <c r="E126" s="280">
        <v>25.150000000000002</v>
      </c>
    </row>
    <row r="127" spans="1:5">
      <c r="A127" s="49" t="s">
        <v>1305</v>
      </c>
      <c r="B127" s="3">
        <v>144</v>
      </c>
      <c r="C127" s="2">
        <v>0.05</v>
      </c>
      <c r="D127" s="46">
        <v>42.3</v>
      </c>
      <c r="E127" s="280">
        <v>5.5500000000000007</v>
      </c>
    </row>
    <row r="128" spans="1:5">
      <c r="A128" s="49" t="s">
        <v>26410</v>
      </c>
      <c r="B128" s="3">
        <v>6</v>
      </c>
      <c r="C128" s="2">
        <v>0.7</v>
      </c>
      <c r="D128" s="46">
        <v>60</v>
      </c>
      <c r="E128" s="280">
        <v>18.400000000000002</v>
      </c>
    </row>
    <row r="129" spans="1:5">
      <c r="A129" s="49" t="s">
        <v>26265</v>
      </c>
      <c r="B129" s="3">
        <v>6</v>
      </c>
      <c r="C129" s="2">
        <v>0.7</v>
      </c>
      <c r="D129" s="46">
        <v>40</v>
      </c>
      <c r="E129" s="280">
        <v>17.05</v>
      </c>
    </row>
    <row r="130" spans="1:5">
      <c r="A130" s="49" t="s">
        <v>1329</v>
      </c>
      <c r="B130" s="3">
        <v>6</v>
      </c>
      <c r="C130" s="2">
        <v>0.7</v>
      </c>
      <c r="D130" s="46">
        <v>60</v>
      </c>
      <c r="E130" s="280">
        <v>19.25</v>
      </c>
    </row>
    <row r="131" spans="1:5">
      <c r="A131" s="49" t="s">
        <v>1341</v>
      </c>
      <c r="B131" s="3">
        <v>6</v>
      </c>
      <c r="C131" s="2">
        <v>0.7</v>
      </c>
      <c r="D131" s="46">
        <v>40</v>
      </c>
      <c r="E131" s="280">
        <v>23.5</v>
      </c>
    </row>
    <row r="132" spans="1:5">
      <c r="A132" s="49" t="s">
        <v>1344</v>
      </c>
      <c r="B132" s="3">
        <v>6</v>
      </c>
      <c r="C132" s="2">
        <v>0.7</v>
      </c>
      <c r="D132" s="46">
        <v>40</v>
      </c>
      <c r="E132" s="280">
        <v>16.2</v>
      </c>
    </row>
    <row r="133" spans="1:5">
      <c r="A133" s="49" t="s">
        <v>1352</v>
      </c>
      <c r="B133" s="3">
        <v>6</v>
      </c>
      <c r="C133" s="2">
        <v>0.7</v>
      </c>
      <c r="D133" s="46">
        <v>43</v>
      </c>
      <c r="E133" s="280">
        <v>14.5</v>
      </c>
    </row>
    <row r="134" spans="1:5">
      <c r="A134" s="49" t="s">
        <v>26267</v>
      </c>
      <c r="B134" s="3">
        <v>6</v>
      </c>
      <c r="C134" s="2">
        <v>0.7</v>
      </c>
      <c r="D134" s="46">
        <v>40</v>
      </c>
      <c r="E134" s="280">
        <v>26.85</v>
      </c>
    </row>
    <row r="135" spans="1:5">
      <c r="A135" s="49" t="s">
        <v>1355</v>
      </c>
      <c r="B135" s="3">
        <v>6</v>
      </c>
      <c r="C135" s="2">
        <v>0.7</v>
      </c>
      <c r="D135" s="46">
        <v>45</v>
      </c>
      <c r="E135" s="280">
        <v>15.5</v>
      </c>
    </row>
    <row r="136" spans="1:5">
      <c r="A136" s="49" t="s">
        <v>1361</v>
      </c>
      <c r="B136" s="3">
        <v>6</v>
      </c>
      <c r="C136" s="2">
        <v>0.7</v>
      </c>
      <c r="D136" s="46">
        <v>40</v>
      </c>
      <c r="E136" s="280">
        <v>25.75</v>
      </c>
    </row>
    <row r="137" spans="1:5">
      <c r="A137" s="49" t="s">
        <v>1370</v>
      </c>
      <c r="B137" s="3">
        <v>6</v>
      </c>
      <c r="C137" s="2">
        <v>0.7</v>
      </c>
      <c r="D137" s="46">
        <v>42</v>
      </c>
      <c r="E137" s="280">
        <v>24</v>
      </c>
    </row>
    <row r="138" spans="1:5">
      <c r="A138" s="49" t="s">
        <v>1522</v>
      </c>
      <c r="B138" s="3">
        <v>6</v>
      </c>
      <c r="C138" s="2">
        <v>0.7</v>
      </c>
      <c r="D138" s="46">
        <v>37.5</v>
      </c>
      <c r="E138" s="280">
        <v>16.400000000000002</v>
      </c>
    </row>
    <row r="139" spans="1:5">
      <c r="A139" s="49" t="s">
        <v>1525</v>
      </c>
      <c r="B139" s="3">
        <v>6</v>
      </c>
      <c r="C139" s="2">
        <v>0.7</v>
      </c>
      <c r="D139" s="46">
        <v>37.5</v>
      </c>
      <c r="E139" s="280">
        <v>17.7</v>
      </c>
    </row>
    <row r="140" spans="1:5">
      <c r="A140" s="49" t="s">
        <v>1528</v>
      </c>
      <c r="B140" s="3">
        <v>6</v>
      </c>
      <c r="C140" s="2">
        <v>0.7</v>
      </c>
      <c r="D140" s="46">
        <v>37.5</v>
      </c>
      <c r="E140" s="280">
        <v>12.25</v>
      </c>
    </row>
    <row r="141" spans="1:5">
      <c r="A141" s="49" t="s">
        <v>1531</v>
      </c>
      <c r="B141" s="3">
        <v>6</v>
      </c>
      <c r="C141" s="2">
        <v>1</v>
      </c>
      <c r="D141" s="46">
        <v>40</v>
      </c>
      <c r="E141" s="280">
        <v>19.3</v>
      </c>
    </row>
    <row r="142" spans="1:5">
      <c r="A142" s="49" t="s">
        <v>1576</v>
      </c>
      <c r="B142" s="3">
        <v>6</v>
      </c>
      <c r="C142" s="2">
        <v>0.7</v>
      </c>
      <c r="D142" s="46">
        <v>40</v>
      </c>
      <c r="E142" s="280">
        <v>15.65</v>
      </c>
    </row>
    <row r="143" spans="1:5">
      <c r="A143" s="49" t="s">
        <v>1665</v>
      </c>
      <c r="B143" s="3">
        <v>6</v>
      </c>
      <c r="C143" s="2">
        <v>0.7</v>
      </c>
      <c r="D143" s="46">
        <v>40</v>
      </c>
      <c r="E143" s="280">
        <v>19.200000000000003</v>
      </c>
    </row>
    <row r="144" spans="1:5">
      <c r="A144" s="49" t="s">
        <v>26269</v>
      </c>
      <c r="B144" s="3">
        <v>6</v>
      </c>
      <c r="C144" s="2">
        <v>0.7</v>
      </c>
      <c r="D144" s="46">
        <v>40</v>
      </c>
      <c r="E144" s="280">
        <v>15.100000000000001</v>
      </c>
    </row>
    <row r="145" spans="1:5">
      <c r="A145" s="49" t="s">
        <v>1718</v>
      </c>
      <c r="B145" s="3">
        <v>6</v>
      </c>
      <c r="C145" s="2">
        <v>0.7</v>
      </c>
      <c r="D145" s="46">
        <v>40</v>
      </c>
      <c r="E145" s="280">
        <v>13.950000000000001</v>
      </c>
    </row>
    <row r="146" spans="1:5">
      <c r="A146" s="49" t="s">
        <v>1721</v>
      </c>
      <c r="B146" s="3">
        <v>6</v>
      </c>
      <c r="C146" s="2">
        <v>0.7</v>
      </c>
      <c r="D146" s="46">
        <v>57</v>
      </c>
      <c r="E146" s="280">
        <v>15.9</v>
      </c>
    </row>
    <row r="147" spans="1:5">
      <c r="A147" s="49" t="s">
        <v>1724</v>
      </c>
      <c r="B147" s="3">
        <v>6</v>
      </c>
      <c r="C147" s="2">
        <v>1</v>
      </c>
      <c r="D147" s="46">
        <v>40</v>
      </c>
      <c r="E147" s="280">
        <v>24.25</v>
      </c>
    </row>
    <row r="148" spans="1:5">
      <c r="A148" s="49" t="s">
        <v>1729</v>
      </c>
      <c r="B148" s="3">
        <v>6</v>
      </c>
      <c r="C148" s="2">
        <v>0.7</v>
      </c>
      <c r="D148" s="46">
        <v>40</v>
      </c>
      <c r="E148" s="280">
        <v>22.35</v>
      </c>
    </row>
    <row r="149" spans="1:5">
      <c r="A149" s="49" t="s">
        <v>1732</v>
      </c>
      <c r="B149" s="3">
        <v>6</v>
      </c>
      <c r="C149" s="2">
        <v>0.7</v>
      </c>
      <c r="D149" s="46">
        <v>40</v>
      </c>
      <c r="E149" s="280">
        <v>22.75</v>
      </c>
    </row>
    <row r="150" spans="1:5">
      <c r="A150" s="49" t="s">
        <v>1735</v>
      </c>
      <c r="B150" s="3">
        <v>6</v>
      </c>
      <c r="C150" s="2">
        <v>0.7</v>
      </c>
      <c r="D150" s="46">
        <v>40</v>
      </c>
      <c r="E150" s="280">
        <v>11.450000000000001</v>
      </c>
    </row>
    <row r="151" spans="1:5">
      <c r="A151" s="49" t="s">
        <v>1738</v>
      </c>
      <c r="B151" s="3">
        <v>6</v>
      </c>
      <c r="C151" s="2">
        <v>0.7</v>
      </c>
      <c r="D151" s="46">
        <v>40</v>
      </c>
      <c r="E151" s="280">
        <v>29.1</v>
      </c>
    </row>
    <row r="152" spans="1:5">
      <c r="A152" s="49" t="s">
        <v>1791</v>
      </c>
      <c r="B152" s="3">
        <v>6</v>
      </c>
      <c r="C152" s="2">
        <v>0.7</v>
      </c>
      <c r="D152" s="46">
        <v>40</v>
      </c>
      <c r="E152" s="280">
        <v>22.85</v>
      </c>
    </row>
    <row r="153" spans="1:5">
      <c r="A153" s="49" t="s">
        <v>1797</v>
      </c>
      <c r="B153" s="3">
        <v>6</v>
      </c>
      <c r="C153" s="2">
        <v>0.7</v>
      </c>
      <c r="D153" s="46">
        <v>40</v>
      </c>
      <c r="E153" s="280">
        <v>22.85</v>
      </c>
    </row>
    <row r="154" spans="1:5">
      <c r="A154" s="49" t="s">
        <v>1823</v>
      </c>
      <c r="B154" s="3">
        <v>6</v>
      </c>
      <c r="C154" s="2">
        <v>1</v>
      </c>
      <c r="D154" s="46">
        <v>40</v>
      </c>
      <c r="E154" s="280">
        <v>18.45</v>
      </c>
    </row>
    <row r="155" spans="1:5">
      <c r="A155" s="49" t="s">
        <v>2030</v>
      </c>
      <c r="B155" s="3">
        <v>6</v>
      </c>
      <c r="C155" s="2">
        <v>0.7</v>
      </c>
      <c r="D155" s="46">
        <v>40</v>
      </c>
      <c r="E155" s="280">
        <v>20.150000000000002</v>
      </c>
    </row>
    <row r="156" spans="1:5">
      <c r="A156" s="49" t="s">
        <v>2034</v>
      </c>
      <c r="B156" s="3">
        <v>6</v>
      </c>
      <c r="C156" s="2">
        <v>0.7</v>
      </c>
      <c r="D156" s="46">
        <v>40</v>
      </c>
      <c r="E156" s="280">
        <v>20.400000000000002</v>
      </c>
    </row>
    <row r="157" spans="1:5">
      <c r="A157" s="49" t="s">
        <v>2067</v>
      </c>
      <c r="B157" s="3">
        <v>6</v>
      </c>
      <c r="C157" s="2">
        <v>0.7</v>
      </c>
      <c r="D157" s="46">
        <v>41.8</v>
      </c>
      <c r="E157" s="280">
        <v>18.05</v>
      </c>
    </row>
    <row r="158" spans="1:5">
      <c r="A158" s="49" t="s">
        <v>2209</v>
      </c>
      <c r="B158" s="3">
        <v>6</v>
      </c>
      <c r="C158" s="2">
        <v>0.7</v>
      </c>
      <c r="D158" s="46">
        <v>48.2</v>
      </c>
      <c r="E158" s="280">
        <v>28</v>
      </c>
    </row>
    <row r="159" spans="1:5">
      <c r="A159" s="49" t="s">
        <v>2473</v>
      </c>
      <c r="B159" s="3">
        <v>6</v>
      </c>
      <c r="C159" s="2">
        <v>0.7</v>
      </c>
      <c r="D159" s="46">
        <v>44</v>
      </c>
      <c r="E159" s="280">
        <v>18.150000000000002</v>
      </c>
    </row>
    <row r="160" spans="1:5">
      <c r="A160" s="49" t="s">
        <v>2476</v>
      </c>
      <c r="B160" s="3">
        <v>6</v>
      </c>
      <c r="C160" s="2">
        <v>0.7</v>
      </c>
      <c r="D160" s="46">
        <v>41.5</v>
      </c>
      <c r="E160" s="280">
        <v>20.75</v>
      </c>
    </row>
    <row r="161" spans="1:5">
      <c r="A161" s="49" t="s">
        <v>2479</v>
      </c>
      <c r="B161" s="3">
        <v>6</v>
      </c>
      <c r="C161" s="2">
        <v>0.5</v>
      </c>
      <c r="D161" s="46">
        <v>46</v>
      </c>
      <c r="E161" s="280">
        <v>20.05</v>
      </c>
    </row>
    <row r="162" spans="1:5">
      <c r="A162" s="49" t="s">
        <v>2687</v>
      </c>
      <c r="B162" s="3">
        <v>6</v>
      </c>
      <c r="C162" s="2">
        <v>0.5</v>
      </c>
      <c r="D162" s="46">
        <v>42</v>
      </c>
      <c r="E162" s="280">
        <v>29.400000000000002</v>
      </c>
    </row>
    <row r="163" spans="1:5">
      <c r="A163" s="49" t="s">
        <v>2690</v>
      </c>
      <c r="B163" s="3">
        <v>6</v>
      </c>
      <c r="C163" s="2">
        <v>0.5</v>
      </c>
      <c r="D163" s="46">
        <v>40</v>
      </c>
      <c r="E163" s="280">
        <v>32.35</v>
      </c>
    </row>
    <row r="164" spans="1:5">
      <c r="A164" s="49" t="s">
        <v>2696</v>
      </c>
      <c r="B164" s="3">
        <v>6</v>
      </c>
      <c r="C164" s="2">
        <v>0.5</v>
      </c>
      <c r="D164" s="46">
        <v>41</v>
      </c>
      <c r="E164" s="280">
        <v>32.4</v>
      </c>
    </row>
    <row r="165" spans="1:5">
      <c r="A165" s="49" t="s">
        <v>2699</v>
      </c>
      <c r="B165" s="3">
        <v>6</v>
      </c>
      <c r="C165" s="2">
        <v>0.5</v>
      </c>
      <c r="D165" s="46">
        <v>40</v>
      </c>
      <c r="E165" s="280">
        <v>29.3</v>
      </c>
    </row>
    <row r="166" spans="1:5">
      <c r="A166" s="49" t="s">
        <v>26418</v>
      </c>
      <c r="B166" s="3">
        <v>6</v>
      </c>
      <c r="C166" s="2">
        <v>0.7</v>
      </c>
      <c r="D166" s="46">
        <v>44.3</v>
      </c>
      <c r="E166" s="280">
        <v>22.1</v>
      </c>
    </row>
    <row r="167" spans="1:5">
      <c r="A167" s="49" t="s">
        <v>2785</v>
      </c>
      <c r="B167" s="3">
        <v>6</v>
      </c>
      <c r="C167" s="2">
        <v>0.7</v>
      </c>
      <c r="D167" s="46">
        <v>43</v>
      </c>
      <c r="E167" s="280">
        <v>16.150000000000002</v>
      </c>
    </row>
    <row r="168" spans="1:5">
      <c r="A168" s="49" t="s">
        <v>2788</v>
      </c>
      <c r="B168" s="3">
        <v>6</v>
      </c>
      <c r="C168" s="2">
        <v>0.7</v>
      </c>
      <c r="D168" s="46">
        <v>47</v>
      </c>
      <c r="E168" s="280">
        <v>22.400000000000002</v>
      </c>
    </row>
    <row r="169" spans="1:5">
      <c r="A169" s="49" t="s">
        <v>2817</v>
      </c>
      <c r="B169" s="3">
        <v>6</v>
      </c>
      <c r="C169" s="2">
        <v>0.7</v>
      </c>
      <c r="D169" s="46">
        <v>37.5</v>
      </c>
      <c r="E169" s="280">
        <v>29.450000000000003</v>
      </c>
    </row>
    <row r="170" spans="1:5">
      <c r="A170" s="49" t="s">
        <v>2877</v>
      </c>
      <c r="B170" s="3">
        <v>6</v>
      </c>
      <c r="C170" s="2">
        <v>0.7</v>
      </c>
      <c r="D170" s="46">
        <v>41.8</v>
      </c>
      <c r="E170" s="280">
        <v>15.350000000000001</v>
      </c>
    </row>
    <row r="171" spans="1:5">
      <c r="A171" s="49" t="s">
        <v>26273</v>
      </c>
      <c r="B171" s="3">
        <v>6</v>
      </c>
      <c r="C171" s="2">
        <v>0.7</v>
      </c>
      <c r="D171" s="46">
        <v>40</v>
      </c>
      <c r="E171" s="280">
        <v>16.2</v>
      </c>
    </row>
    <row r="172" spans="1:5">
      <c r="A172" s="49" t="s">
        <v>26421</v>
      </c>
      <c r="B172" s="3">
        <v>6</v>
      </c>
      <c r="C172" s="2">
        <v>0.7</v>
      </c>
      <c r="D172" s="46">
        <v>47</v>
      </c>
      <c r="E172" s="280">
        <v>27.900000000000002</v>
      </c>
    </row>
    <row r="173" spans="1:5">
      <c r="A173" s="49" t="s">
        <v>26422</v>
      </c>
      <c r="B173" s="3">
        <v>6</v>
      </c>
      <c r="C173" s="2">
        <v>0.7</v>
      </c>
      <c r="D173" s="46">
        <v>45</v>
      </c>
      <c r="E173" s="280">
        <v>23.900000000000002</v>
      </c>
    </row>
    <row r="174" spans="1:5">
      <c r="A174" s="49" t="s">
        <v>3400</v>
      </c>
      <c r="B174" s="3">
        <v>6</v>
      </c>
      <c r="C174" s="2">
        <v>0.5</v>
      </c>
      <c r="D174" s="46">
        <v>43</v>
      </c>
      <c r="E174" s="280">
        <v>23.85</v>
      </c>
    </row>
    <row r="175" spans="1:5">
      <c r="A175" s="49" t="s">
        <v>3406</v>
      </c>
      <c r="B175" s="3">
        <v>6</v>
      </c>
      <c r="C175" s="2">
        <v>0.7</v>
      </c>
      <c r="D175" s="46">
        <v>43</v>
      </c>
      <c r="E175" s="280">
        <v>25.650000000000002</v>
      </c>
    </row>
    <row r="176" spans="1:5">
      <c r="A176" s="49" t="s">
        <v>3415</v>
      </c>
      <c r="B176" s="3">
        <v>6</v>
      </c>
      <c r="C176" s="2">
        <v>0.7</v>
      </c>
      <c r="D176" s="46">
        <v>43</v>
      </c>
      <c r="E176" s="280">
        <v>23.1</v>
      </c>
    </row>
    <row r="177" spans="1:5">
      <c r="A177" s="49" t="s">
        <v>3418</v>
      </c>
      <c r="B177" s="3">
        <v>6</v>
      </c>
      <c r="C177" s="2">
        <v>0.7</v>
      </c>
      <c r="D177" s="46">
        <v>43</v>
      </c>
      <c r="E177" s="280">
        <v>25.650000000000002</v>
      </c>
    </row>
    <row r="178" spans="1:5">
      <c r="A178" s="49" t="s">
        <v>26426</v>
      </c>
      <c r="B178" s="3">
        <v>6</v>
      </c>
      <c r="C178" s="2">
        <v>0.7</v>
      </c>
      <c r="D178" s="46">
        <v>40.1</v>
      </c>
      <c r="E178" s="280">
        <v>28.25</v>
      </c>
    </row>
    <row r="179" spans="1:5">
      <c r="A179" s="49" t="s">
        <v>3464</v>
      </c>
      <c r="B179" s="3">
        <v>6</v>
      </c>
      <c r="C179" s="2">
        <v>1</v>
      </c>
      <c r="D179" s="46">
        <v>37.5</v>
      </c>
      <c r="E179" s="280">
        <v>8.3000000000000007</v>
      </c>
    </row>
    <row r="180" spans="1:5">
      <c r="A180" s="49" t="s">
        <v>26429</v>
      </c>
      <c r="B180" s="3">
        <v>6</v>
      </c>
      <c r="C180" s="2">
        <v>0.7</v>
      </c>
      <c r="D180" s="46">
        <v>42</v>
      </c>
      <c r="E180" s="280">
        <v>14.700000000000001</v>
      </c>
    </row>
    <row r="181" spans="1:5">
      <c r="A181" s="49" t="s">
        <v>3467</v>
      </c>
      <c r="B181" s="3">
        <v>6</v>
      </c>
      <c r="C181" s="2">
        <v>0.7</v>
      </c>
      <c r="D181" s="46">
        <v>40</v>
      </c>
      <c r="E181" s="280">
        <v>17.900000000000002</v>
      </c>
    </row>
    <row r="182" spans="1:5">
      <c r="A182" s="49" t="s">
        <v>26277</v>
      </c>
      <c r="B182" s="3">
        <v>6</v>
      </c>
      <c r="C182" s="2">
        <v>0.7</v>
      </c>
      <c r="D182" s="46">
        <v>40</v>
      </c>
      <c r="E182" s="280">
        <v>15.100000000000001</v>
      </c>
    </row>
    <row r="183" spans="1:5">
      <c r="A183" s="49" t="s">
        <v>3470</v>
      </c>
      <c r="B183" s="3">
        <v>6</v>
      </c>
      <c r="C183" s="2">
        <v>0.7</v>
      </c>
      <c r="D183" s="46">
        <v>43</v>
      </c>
      <c r="E183" s="280">
        <v>17.25</v>
      </c>
    </row>
    <row r="184" spans="1:5">
      <c r="A184" s="49" t="s">
        <v>3476</v>
      </c>
      <c r="B184" s="3">
        <v>6</v>
      </c>
      <c r="C184" s="2">
        <v>0.5</v>
      </c>
      <c r="D184" s="46">
        <v>20</v>
      </c>
      <c r="E184" s="280">
        <v>14.700000000000001</v>
      </c>
    </row>
    <row r="185" spans="1:5">
      <c r="A185" s="49" t="s">
        <v>3479</v>
      </c>
      <c r="B185" s="3">
        <v>6</v>
      </c>
      <c r="C185" s="2">
        <v>0.5</v>
      </c>
      <c r="D185" s="46">
        <v>20</v>
      </c>
      <c r="E185" s="280">
        <v>13.55</v>
      </c>
    </row>
    <row r="186" spans="1:5">
      <c r="A186" s="49" t="s">
        <v>3482</v>
      </c>
      <c r="B186" s="3">
        <v>6</v>
      </c>
      <c r="C186" s="2">
        <v>0.7</v>
      </c>
      <c r="D186" s="46">
        <v>43</v>
      </c>
      <c r="E186" s="280">
        <v>23.75</v>
      </c>
    </row>
    <row r="187" spans="1:5">
      <c r="A187" s="49" t="s">
        <v>3559</v>
      </c>
      <c r="B187" s="3">
        <v>6</v>
      </c>
      <c r="C187" s="2">
        <v>0.7</v>
      </c>
      <c r="D187" s="46">
        <v>42</v>
      </c>
      <c r="E187" s="280">
        <v>24.5</v>
      </c>
    </row>
    <row r="188" spans="1:5">
      <c r="A188" s="49" t="s">
        <v>3562</v>
      </c>
      <c r="B188" s="3">
        <v>6</v>
      </c>
      <c r="C188" s="2">
        <v>0.5</v>
      </c>
      <c r="D188" s="46">
        <v>42</v>
      </c>
      <c r="E188" s="280">
        <v>19.3</v>
      </c>
    </row>
    <row r="189" spans="1:5">
      <c r="A189" s="49" t="s">
        <v>3565</v>
      </c>
      <c r="B189" s="3">
        <v>6</v>
      </c>
      <c r="C189" s="2">
        <v>0.5</v>
      </c>
      <c r="D189" s="46">
        <v>42</v>
      </c>
      <c r="E189" s="280">
        <v>21.55</v>
      </c>
    </row>
    <row r="190" spans="1:5">
      <c r="A190" s="49" t="s">
        <v>3605</v>
      </c>
      <c r="B190" s="3">
        <v>6</v>
      </c>
      <c r="C190" s="2">
        <v>0.7</v>
      </c>
      <c r="D190" s="46">
        <v>43</v>
      </c>
      <c r="E190" s="280">
        <v>25.950000000000003</v>
      </c>
    </row>
    <row r="191" spans="1:5">
      <c r="A191" s="49" t="s">
        <v>3608</v>
      </c>
      <c r="B191" s="3">
        <v>6</v>
      </c>
      <c r="C191" s="2">
        <v>0.7</v>
      </c>
      <c r="D191" s="46">
        <v>43</v>
      </c>
      <c r="E191" s="280">
        <v>25.950000000000003</v>
      </c>
    </row>
    <row r="192" spans="1:5">
      <c r="A192" s="49" t="s">
        <v>3611</v>
      </c>
      <c r="B192" s="3">
        <v>6</v>
      </c>
      <c r="C192" s="2">
        <v>0.7</v>
      </c>
      <c r="D192" s="46">
        <v>43</v>
      </c>
      <c r="E192" s="280">
        <v>25.950000000000003</v>
      </c>
    </row>
    <row r="193" spans="1:5">
      <c r="A193" s="49" t="s">
        <v>3664</v>
      </c>
      <c r="B193" s="3">
        <v>6</v>
      </c>
      <c r="C193" s="2">
        <v>0.7</v>
      </c>
      <c r="D193" s="46">
        <v>40.200000000000003</v>
      </c>
      <c r="E193" s="280">
        <v>41.400000000000006</v>
      </c>
    </row>
    <row r="194" spans="1:5">
      <c r="A194" s="49" t="s">
        <v>3670</v>
      </c>
      <c r="B194" s="3">
        <v>6</v>
      </c>
      <c r="C194" s="2">
        <v>0.7</v>
      </c>
      <c r="D194" s="46">
        <v>40.6</v>
      </c>
      <c r="E194" s="280">
        <v>41.45</v>
      </c>
    </row>
    <row r="195" spans="1:5">
      <c r="A195" s="49" t="s">
        <v>26371</v>
      </c>
      <c r="B195" s="3">
        <v>6</v>
      </c>
      <c r="C195" s="2">
        <v>0.5</v>
      </c>
      <c r="D195" s="46">
        <v>66.599999999999994</v>
      </c>
      <c r="E195" s="280">
        <v>36.4</v>
      </c>
    </row>
    <row r="196" spans="1:5">
      <c r="A196" s="49" t="s">
        <v>3814</v>
      </c>
      <c r="B196" s="3">
        <v>6</v>
      </c>
      <c r="C196" s="2">
        <v>0.5</v>
      </c>
      <c r="D196" s="46">
        <v>46</v>
      </c>
      <c r="E196" s="280">
        <v>17.8</v>
      </c>
    </row>
    <row r="197" spans="1:5">
      <c r="A197" s="49" t="s">
        <v>3883</v>
      </c>
      <c r="B197" s="3">
        <v>6</v>
      </c>
      <c r="C197" s="2">
        <v>1</v>
      </c>
      <c r="D197" s="46">
        <v>47</v>
      </c>
      <c r="E197" s="280">
        <v>12.75</v>
      </c>
    </row>
    <row r="198" spans="1:5">
      <c r="A198" s="49" t="s">
        <v>3902</v>
      </c>
      <c r="B198" s="3">
        <v>6</v>
      </c>
      <c r="C198" s="2">
        <v>0.7</v>
      </c>
      <c r="D198" s="46">
        <v>40</v>
      </c>
      <c r="E198" s="280">
        <v>14.200000000000001</v>
      </c>
    </row>
    <row r="199" spans="1:5">
      <c r="A199" s="49" t="s">
        <v>3972</v>
      </c>
      <c r="B199" s="3">
        <v>6</v>
      </c>
      <c r="C199" s="2">
        <v>0.7</v>
      </c>
      <c r="D199" s="46">
        <v>45</v>
      </c>
      <c r="E199" s="280">
        <v>23.150000000000002</v>
      </c>
    </row>
    <row r="200" spans="1:5">
      <c r="A200" s="49" t="s">
        <v>3984</v>
      </c>
      <c r="B200" s="3">
        <v>6</v>
      </c>
      <c r="C200" s="2">
        <v>0.7</v>
      </c>
      <c r="D200" s="46">
        <v>37.799999999999997</v>
      </c>
      <c r="E200" s="280">
        <v>25.85</v>
      </c>
    </row>
    <row r="201" spans="1:5">
      <c r="A201" s="49" t="s">
        <v>26435</v>
      </c>
      <c r="B201" s="3">
        <v>6</v>
      </c>
      <c r="C201" s="2">
        <v>0.7</v>
      </c>
      <c r="D201" s="46">
        <v>58.8</v>
      </c>
      <c r="E201" s="280">
        <v>31.150000000000002</v>
      </c>
    </row>
    <row r="202" spans="1:5">
      <c r="A202" s="49" t="s">
        <v>3987</v>
      </c>
      <c r="B202" s="3">
        <v>6</v>
      </c>
      <c r="C202" s="2">
        <v>0.7</v>
      </c>
      <c r="D202" s="46">
        <v>41.8</v>
      </c>
      <c r="E202" s="280">
        <v>25.85</v>
      </c>
    </row>
    <row r="203" spans="1:5">
      <c r="A203" s="49" t="s">
        <v>26372</v>
      </c>
      <c r="B203" s="3">
        <v>6</v>
      </c>
      <c r="C203" s="2">
        <v>0.5</v>
      </c>
      <c r="D203" s="46">
        <v>43.8</v>
      </c>
      <c r="E203" s="280">
        <v>26.700000000000003</v>
      </c>
    </row>
    <row r="204" spans="1:5">
      <c r="A204" s="49" t="s">
        <v>4060</v>
      </c>
      <c r="B204" s="3">
        <v>6</v>
      </c>
      <c r="C204" s="2">
        <v>0.7</v>
      </c>
      <c r="D204" s="46">
        <v>40</v>
      </c>
      <c r="E204" s="280">
        <v>20.05</v>
      </c>
    </row>
    <row r="205" spans="1:5">
      <c r="A205" s="49" t="s">
        <v>4091</v>
      </c>
      <c r="B205" s="3">
        <v>6</v>
      </c>
      <c r="C205" s="2">
        <v>0.7</v>
      </c>
      <c r="D205" s="46">
        <v>45</v>
      </c>
      <c r="E205" s="280">
        <v>27.25</v>
      </c>
    </row>
    <row r="206" spans="1:5">
      <c r="A206" s="49" t="s">
        <v>4100</v>
      </c>
      <c r="B206" s="3">
        <v>6</v>
      </c>
      <c r="C206" s="2">
        <v>0.7</v>
      </c>
      <c r="D206" s="46">
        <v>44</v>
      </c>
      <c r="E206" s="280">
        <v>22.400000000000002</v>
      </c>
    </row>
    <row r="207" spans="1:5">
      <c r="A207" s="49" t="s">
        <v>4103</v>
      </c>
      <c r="B207" s="3">
        <v>6</v>
      </c>
      <c r="C207" s="2">
        <v>0.7</v>
      </c>
      <c r="D207" s="46">
        <v>44</v>
      </c>
      <c r="E207" s="280">
        <v>23.150000000000002</v>
      </c>
    </row>
    <row r="208" spans="1:5">
      <c r="A208" s="49" t="s">
        <v>4109</v>
      </c>
      <c r="B208" s="3">
        <v>6</v>
      </c>
      <c r="C208" s="2">
        <v>0.7</v>
      </c>
      <c r="D208" s="46">
        <v>44</v>
      </c>
      <c r="E208" s="280">
        <v>19.650000000000002</v>
      </c>
    </row>
    <row r="209" spans="1:5">
      <c r="A209" s="49" t="s">
        <v>4123</v>
      </c>
      <c r="B209" s="3">
        <v>6</v>
      </c>
      <c r="C209" s="2">
        <v>0.7</v>
      </c>
      <c r="D209" s="46">
        <v>42</v>
      </c>
      <c r="E209" s="280">
        <v>20.450000000000003</v>
      </c>
    </row>
    <row r="210" spans="1:5">
      <c r="A210" s="49" t="s">
        <v>4126</v>
      </c>
      <c r="B210" s="3">
        <v>6</v>
      </c>
      <c r="C210" s="2">
        <v>0.7</v>
      </c>
      <c r="D210" s="46">
        <v>38.5</v>
      </c>
      <c r="E210" s="280">
        <v>20.5</v>
      </c>
    </row>
    <row r="211" spans="1:5">
      <c r="A211" s="49" t="s">
        <v>4129</v>
      </c>
      <c r="B211" s="3">
        <v>6</v>
      </c>
      <c r="C211" s="2">
        <v>0.7</v>
      </c>
      <c r="D211" s="46">
        <v>40</v>
      </c>
      <c r="E211" s="280">
        <v>12.350000000000001</v>
      </c>
    </row>
    <row r="212" spans="1:5">
      <c r="A212" s="49" t="s">
        <v>4132</v>
      </c>
      <c r="B212" s="3">
        <v>6</v>
      </c>
      <c r="C212" s="2">
        <v>0.7</v>
      </c>
      <c r="D212" s="46">
        <v>40</v>
      </c>
      <c r="E212" s="280">
        <v>12.8</v>
      </c>
    </row>
    <row r="213" spans="1:5">
      <c r="A213" s="49" t="s">
        <v>4135</v>
      </c>
      <c r="B213" s="3">
        <v>6</v>
      </c>
      <c r="C213" s="2">
        <v>0.7</v>
      </c>
      <c r="D213" s="46">
        <v>40</v>
      </c>
      <c r="E213" s="280">
        <v>12</v>
      </c>
    </row>
    <row r="214" spans="1:5">
      <c r="A214" s="49" t="s">
        <v>4138</v>
      </c>
      <c r="B214" s="3">
        <v>6</v>
      </c>
      <c r="C214" s="2">
        <v>0.7</v>
      </c>
      <c r="D214" s="46">
        <v>47</v>
      </c>
      <c r="E214" s="280">
        <v>13.700000000000001</v>
      </c>
    </row>
    <row r="215" spans="1:5">
      <c r="A215" s="49" t="s">
        <v>4141</v>
      </c>
      <c r="B215" s="3">
        <v>6</v>
      </c>
      <c r="C215" s="2">
        <v>0.7</v>
      </c>
      <c r="D215" s="46">
        <v>40</v>
      </c>
      <c r="E215" s="280">
        <v>12.3</v>
      </c>
    </row>
    <row r="216" spans="1:5">
      <c r="A216" s="49" t="s">
        <v>4144</v>
      </c>
      <c r="B216" s="3">
        <v>6</v>
      </c>
      <c r="C216" s="2">
        <v>0.7</v>
      </c>
      <c r="D216" s="46">
        <v>40</v>
      </c>
      <c r="E216" s="280">
        <v>13.15</v>
      </c>
    </row>
    <row r="217" spans="1:5">
      <c r="A217" s="49" t="s">
        <v>4150</v>
      </c>
      <c r="B217" s="3">
        <v>6</v>
      </c>
      <c r="C217" s="2">
        <v>0.7</v>
      </c>
      <c r="D217" s="46">
        <v>28</v>
      </c>
      <c r="E217" s="280">
        <v>12.850000000000001</v>
      </c>
    </row>
    <row r="218" spans="1:5">
      <c r="A218" s="49" t="s">
        <v>4153</v>
      </c>
      <c r="B218" s="3">
        <v>6</v>
      </c>
      <c r="C218" s="2">
        <v>0.7</v>
      </c>
      <c r="D218" s="46">
        <v>40</v>
      </c>
      <c r="E218" s="280">
        <v>12.3</v>
      </c>
    </row>
    <row r="219" spans="1:5">
      <c r="A219" s="49" t="s">
        <v>4156</v>
      </c>
      <c r="B219" s="3">
        <v>6</v>
      </c>
      <c r="C219" s="2">
        <v>0.7</v>
      </c>
      <c r="D219" s="46">
        <v>40</v>
      </c>
      <c r="E219" s="280">
        <v>12.350000000000001</v>
      </c>
    </row>
    <row r="220" spans="1:5">
      <c r="A220" s="49" t="s">
        <v>4159</v>
      </c>
      <c r="B220" s="3">
        <v>6</v>
      </c>
      <c r="C220" s="2">
        <v>0.7</v>
      </c>
      <c r="D220" s="46">
        <v>40</v>
      </c>
      <c r="E220" s="280">
        <v>12.350000000000001</v>
      </c>
    </row>
    <row r="221" spans="1:5">
      <c r="A221" s="49" t="s">
        <v>4169</v>
      </c>
      <c r="B221" s="3">
        <v>3</v>
      </c>
      <c r="C221" s="2">
        <v>1.75</v>
      </c>
      <c r="D221" s="46">
        <v>42.7</v>
      </c>
      <c r="E221" s="280">
        <v>63.050000000000004</v>
      </c>
    </row>
    <row r="222" spans="1:5">
      <c r="A222" s="49" t="s">
        <v>4172</v>
      </c>
      <c r="B222" s="3">
        <v>6</v>
      </c>
      <c r="C222" s="2">
        <v>1</v>
      </c>
      <c r="D222" s="46">
        <v>42.7</v>
      </c>
      <c r="E222" s="280">
        <v>33.050000000000004</v>
      </c>
    </row>
    <row r="223" spans="1:5">
      <c r="A223" s="49" t="s">
        <v>4177</v>
      </c>
      <c r="B223" s="3">
        <v>6</v>
      </c>
      <c r="C223" s="2">
        <v>0.7</v>
      </c>
      <c r="D223" s="46">
        <v>43.5</v>
      </c>
      <c r="E223" s="280">
        <v>20.400000000000002</v>
      </c>
    </row>
    <row r="224" spans="1:5">
      <c r="A224" s="49" t="s">
        <v>4182</v>
      </c>
      <c r="B224" s="3">
        <v>120</v>
      </c>
      <c r="C224" s="2">
        <v>0.05</v>
      </c>
      <c r="D224" s="46">
        <v>43</v>
      </c>
      <c r="E224" s="280">
        <v>3.85</v>
      </c>
    </row>
    <row r="225" spans="1:5">
      <c r="A225" s="49" t="s">
        <v>19205</v>
      </c>
      <c r="B225" s="3">
        <v>6</v>
      </c>
      <c r="C225" s="2">
        <v>0.7</v>
      </c>
      <c r="D225" s="46">
        <v>43</v>
      </c>
      <c r="E225" s="280">
        <v>18</v>
      </c>
    </row>
    <row r="226" spans="1:5">
      <c r="A226" s="49" t="s">
        <v>4187</v>
      </c>
      <c r="B226" s="3">
        <v>120</v>
      </c>
      <c r="C226" s="2">
        <v>0.05</v>
      </c>
      <c r="D226" s="46">
        <v>43</v>
      </c>
      <c r="E226" s="280">
        <v>3.85</v>
      </c>
    </row>
    <row r="227" spans="1:5">
      <c r="A227" s="49" t="s">
        <v>4190</v>
      </c>
      <c r="B227" s="3">
        <v>6</v>
      </c>
      <c r="C227" s="2">
        <v>0.7</v>
      </c>
      <c r="D227" s="46">
        <v>43</v>
      </c>
      <c r="E227" s="280">
        <v>18</v>
      </c>
    </row>
    <row r="228" spans="1:5">
      <c r="A228" s="49" t="s">
        <v>4193</v>
      </c>
      <c r="B228" s="3">
        <v>6</v>
      </c>
      <c r="C228" s="2">
        <v>0.7</v>
      </c>
      <c r="D228" s="46">
        <v>43</v>
      </c>
      <c r="E228" s="280">
        <v>18</v>
      </c>
    </row>
    <row r="229" spans="1:5">
      <c r="A229" s="49" t="s">
        <v>4196</v>
      </c>
      <c r="B229" s="3">
        <v>120</v>
      </c>
      <c r="C229" s="2">
        <v>0.05</v>
      </c>
      <c r="D229" s="46">
        <v>43</v>
      </c>
      <c r="E229" s="280">
        <v>3.85</v>
      </c>
    </row>
    <row r="230" spans="1:5">
      <c r="A230" s="49" t="s">
        <v>4199</v>
      </c>
      <c r="B230" s="3">
        <v>120</v>
      </c>
      <c r="C230" s="2">
        <v>0.05</v>
      </c>
      <c r="D230" s="46">
        <v>43</v>
      </c>
      <c r="E230" s="280">
        <v>3.85</v>
      </c>
    </row>
    <row r="231" spans="1:5">
      <c r="A231" s="49" t="s">
        <v>19206</v>
      </c>
      <c r="B231" s="3">
        <v>6</v>
      </c>
      <c r="C231" s="2">
        <v>0.7</v>
      </c>
      <c r="D231" s="46">
        <v>43</v>
      </c>
      <c r="E231" s="280">
        <v>18</v>
      </c>
    </row>
    <row r="232" spans="1:5">
      <c r="A232" s="49" t="s">
        <v>26436</v>
      </c>
      <c r="B232" s="3">
        <v>6</v>
      </c>
      <c r="C232" s="2">
        <v>0.7</v>
      </c>
      <c r="D232" s="46">
        <v>42.3</v>
      </c>
      <c r="E232" s="280">
        <v>24.8</v>
      </c>
    </row>
    <row r="233" spans="1:5">
      <c r="A233" s="49" t="s">
        <v>4521</v>
      </c>
      <c r="B233" s="3">
        <v>6</v>
      </c>
      <c r="C233" s="2">
        <v>1</v>
      </c>
      <c r="D233" s="46">
        <v>47</v>
      </c>
      <c r="E233" s="280">
        <v>16.100000000000001</v>
      </c>
    </row>
    <row r="234" spans="1:5">
      <c r="A234" s="49" t="s">
        <v>4527</v>
      </c>
      <c r="B234" s="3">
        <v>6</v>
      </c>
      <c r="C234" s="2">
        <v>0.7</v>
      </c>
      <c r="D234" s="46">
        <v>40</v>
      </c>
      <c r="E234" s="280">
        <v>24.05</v>
      </c>
    </row>
    <row r="235" spans="1:5">
      <c r="A235" s="49" t="s">
        <v>4530</v>
      </c>
      <c r="B235" s="3">
        <v>6</v>
      </c>
      <c r="C235" s="2">
        <v>0.7</v>
      </c>
      <c r="D235" s="46">
        <v>40</v>
      </c>
      <c r="E235" s="280">
        <v>23.200000000000003</v>
      </c>
    </row>
    <row r="236" spans="1:5">
      <c r="A236" s="49" t="s">
        <v>4537</v>
      </c>
      <c r="B236" s="3">
        <v>6</v>
      </c>
      <c r="C236" s="2">
        <v>0.7</v>
      </c>
      <c r="D236" s="46">
        <v>40</v>
      </c>
      <c r="E236" s="280">
        <v>27.700000000000003</v>
      </c>
    </row>
    <row r="237" spans="1:5">
      <c r="A237" s="49" t="s">
        <v>26373</v>
      </c>
      <c r="B237" s="3">
        <v>6</v>
      </c>
      <c r="C237" s="2">
        <v>0.5</v>
      </c>
      <c r="D237" s="46">
        <v>43</v>
      </c>
      <c r="E237" s="280">
        <v>23.85</v>
      </c>
    </row>
    <row r="238" spans="1:5">
      <c r="A238" s="49" t="s">
        <v>4569</v>
      </c>
      <c r="B238" s="3">
        <v>192</v>
      </c>
      <c r="C238" s="2">
        <v>0.05</v>
      </c>
      <c r="D238" s="46">
        <v>37.5</v>
      </c>
      <c r="E238" s="280">
        <v>2.6500000000000004</v>
      </c>
    </row>
    <row r="239" spans="1:5">
      <c r="A239" s="49" t="s">
        <v>4574</v>
      </c>
      <c r="B239" s="3">
        <v>6</v>
      </c>
      <c r="C239" s="2">
        <v>0.7</v>
      </c>
      <c r="D239" s="46">
        <v>37.5</v>
      </c>
      <c r="E239" s="280">
        <v>10.8</v>
      </c>
    </row>
    <row r="240" spans="1:5">
      <c r="A240" s="49" t="s">
        <v>4578</v>
      </c>
      <c r="B240" s="3">
        <v>6</v>
      </c>
      <c r="C240" s="2">
        <v>0.7</v>
      </c>
      <c r="D240" s="46">
        <v>37.5</v>
      </c>
      <c r="E240" s="280">
        <v>10.450000000000001</v>
      </c>
    </row>
    <row r="241" spans="1:5">
      <c r="A241" s="49" t="s">
        <v>4582</v>
      </c>
      <c r="B241" s="3">
        <v>6</v>
      </c>
      <c r="C241" s="2">
        <v>0.7</v>
      </c>
      <c r="D241" s="46">
        <v>37.5</v>
      </c>
      <c r="E241" s="280">
        <v>11.8</v>
      </c>
    </row>
    <row r="242" spans="1:5">
      <c r="A242" s="49" t="s">
        <v>4770</v>
      </c>
      <c r="B242" s="3">
        <v>6</v>
      </c>
      <c r="C242" s="2">
        <v>1</v>
      </c>
      <c r="D242" s="46">
        <v>40</v>
      </c>
      <c r="E242" s="280">
        <v>22.900000000000002</v>
      </c>
    </row>
    <row r="243" spans="1:5">
      <c r="A243" s="49" t="s">
        <v>26305</v>
      </c>
      <c r="B243" s="3">
        <v>6</v>
      </c>
      <c r="C243" s="2">
        <v>1</v>
      </c>
      <c r="D243" s="46">
        <v>40</v>
      </c>
      <c r="E243" s="280">
        <v>22.900000000000002</v>
      </c>
    </row>
    <row r="244" spans="1:5">
      <c r="A244" s="49" t="s">
        <v>4775</v>
      </c>
      <c r="B244" s="3">
        <v>6</v>
      </c>
      <c r="C244" s="2">
        <v>0.7</v>
      </c>
      <c r="D244" s="46">
        <v>45</v>
      </c>
      <c r="E244" s="280">
        <v>26.700000000000003</v>
      </c>
    </row>
    <row r="245" spans="1:5">
      <c r="A245" s="49" t="s">
        <v>26282</v>
      </c>
      <c r="B245" s="3">
        <v>6</v>
      </c>
      <c r="C245" s="2">
        <v>0.7</v>
      </c>
      <c r="D245" s="46">
        <v>40</v>
      </c>
      <c r="E245" s="280">
        <v>21.8</v>
      </c>
    </row>
    <row r="246" spans="1:5">
      <c r="A246" s="49" t="s">
        <v>4784</v>
      </c>
      <c r="B246" s="3">
        <v>6</v>
      </c>
      <c r="C246" s="2">
        <v>0.7</v>
      </c>
      <c r="D246" s="46">
        <v>44</v>
      </c>
      <c r="E246" s="280">
        <v>21.85</v>
      </c>
    </row>
    <row r="247" spans="1:5">
      <c r="A247" s="49" t="s">
        <v>4787</v>
      </c>
      <c r="B247" s="3">
        <v>6</v>
      </c>
      <c r="C247" s="2">
        <v>0.7</v>
      </c>
      <c r="D247" s="46">
        <v>43</v>
      </c>
      <c r="E247" s="280">
        <v>15.600000000000001</v>
      </c>
    </row>
    <row r="248" spans="1:5">
      <c r="A248" s="49" t="s">
        <v>4798</v>
      </c>
      <c r="B248" s="3">
        <v>6</v>
      </c>
      <c r="C248" s="2">
        <v>0.5</v>
      </c>
      <c r="D248" s="46">
        <v>46</v>
      </c>
      <c r="E248" s="280">
        <v>16.850000000000001</v>
      </c>
    </row>
    <row r="249" spans="1:5">
      <c r="A249" s="49" t="s">
        <v>4829</v>
      </c>
      <c r="B249" s="3">
        <v>6</v>
      </c>
      <c r="C249" s="2">
        <v>0.7</v>
      </c>
      <c r="D249" s="46">
        <v>47</v>
      </c>
      <c r="E249" s="280">
        <v>17</v>
      </c>
    </row>
    <row r="250" spans="1:5">
      <c r="A250" s="49" t="s">
        <v>4858</v>
      </c>
      <c r="B250" s="3">
        <v>6</v>
      </c>
      <c r="C250" s="2">
        <v>0.7</v>
      </c>
      <c r="D250" s="46">
        <v>41.3</v>
      </c>
      <c r="E250" s="280">
        <v>14.65</v>
      </c>
    </row>
    <row r="251" spans="1:5">
      <c r="A251" s="49" t="s">
        <v>4861</v>
      </c>
      <c r="B251" s="3">
        <v>6</v>
      </c>
      <c r="C251" s="2">
        <v>0.7</v>
      </c>
      <c r="D251" s="46">
        <v>40</v>
      </c>
      <c r="E251" s="280">
        <v>16.2</v>
      </c>
    </row>
    <row r="252" spans="1:5">
      <c r="A252" s="49" t="s">
        <v>4864</v>
      </c>
      <c r="B252" s="3">
        <v>6</v>
      </c>
      <c r="C252" s="2">
        <v>0.7</v>
      </c>
      <c r="D252" s="46">
        <v>41.2</v>
      </c>
      <c r="E252" s="280">
        <v>16.25</v>
      </c>
    </row>
    <row r="253" spans="1:5">
      <c r="A253" s="49" t="s">
        <v>4867</v>
      </c>
      <c r="B253" s="3">
        <v>6</v>
      </c>
      <c r="C253" s="2">
        <v>0.7</v>
      </c>
      <c r="D253" s="46">
        <v>41.4</v>
      </c>
      <c r="E253" s="280">
        <v>16.400000000000002</v>
      </c>
    </row>
    <row r="254" spans="1:5">
      <c r="A254" s="49" t="s">
        <v>4870</v>
      </c>
      <c r="B254" s="3">
        <v>6</v>
      </c>
      <c r="C254" s="2">
        <v>0.7</v>
      </c>
      <c r="D254" s="46">
        <v>26</v>
      </c>
      <c r="E254" s="280">
        <v>17.850000000000001</v>
      </c>
    </row>
    <row r="255" spans="1:5">
      <c r="A255" s="49" t="s">
        <v>4903</v>
      </c>
      <c r="B255" s="3">
        <v>12</v>
      </c>
      <c r="C255" s="2">
        <v>1</v>
      </c>
      <c r="D255" s="46">
        <v>43.4</v>
      </c>
      <c r="E255" s="280">
        <v>37.15</v>
      </c>
    </row>
    <row r="256" spans="1:5">
      <c r="A256" s="49" t="s">
        <v>4906</v>
      </c>
      <c r="B256" s="3">
        <v>6</v>
      </c>
      <c r="C256" s="2">
        <v>0.7</v>
      </c>
      <c r="D256" s="46">
        <v>43.4</v>
      </c>
      <c r="E256" s="280">
        <v>26.55</v>
      </c>
    </row>
    <row r="257" spans="1:5">
      <c r="A257" s="49" t="s">
        <v>4919</v>
      </c>
      <c r="B257" s="3">
        <v>6</v>
      </c>
      <c r="C257" s="2">
        <v>0.7</v>
      </c>
      <c r="D257" s="46">
        <v>41.4</v>
      </c>
      <c r="E257" s="280">
        <v>26.700000000000003</v>
      </c>
    </row>
    <row r="258" spans="1:5">
      <c r="A258" s="49" t="s">
        <v>4924</v>
      </c>
      <c r="B258" s="3">
        <v>6</v>
      </c>
      <c r="C258" s="2">
        <v>0.7</v>
      </c>
      <c r="D258" s="46">
        <v>43.4</v>
      </c>
      <c r="E258" s="280">
        <v>27.700000000000003</v>
      </c>
    </row>
    <row r="259" spans="1:5">
      <c r="A259" s="49" t="s">
        <v>4927</v>
      </c>
      <c r="B259" s="3">
        <v>6</v>
      </c>
      <c r="C259" s="2">
        <v>0.7</v>
      </c>
      <c r="D259" s="46">
        <v>43.4</v>
      </c>
      <c r="E259" s="280">
        <v>30.5</v>
      </c>
    </row>
    <row r="260" spans="1:5">
      <c r="A260" s="49" t="s">
        <v>4977</v>
      </c>
      <c r="B260" s="3">
        <v>6</v>
      </c>
      <c r="C260" s="2">
        <v>0.7</v>
      </c>
      <c r="D260" s="46">
        <v>40</v>
      </c>
      <c r="E260" s="280">
        <v>19</v>
      </c>
    </row>
    <row r="261" spans="1:5">
      <c r="A261" s="49" t="s">
        <v>4980</v>
      </c>
      <c r="B261" s="3">
        <v>6</v>
      </c>
      <c r="C261" s="2">
        <v>0.5</v>
      </c>
      <c r="D261" s="46">
        <v>43</v>
      </c>
      <c r="E261" s="280">
        <v>31</v>
      </c>
    </row>
    <row r="262" spans="1:5">
      <c r="A262" s="49" t="s">
        <v>5119</v>
      </c>
      <c r="B262" s="3">
        <v>6</v>
      </c>
      <c r="C262" s="2">
        <v>0.5</v>
      </c>
      <c r="D262" s="46">
        <v>44</v>
      </c>
      <c r="E262" s="280">
        <v>26.150000000000002</v>
      </c>
    </row>
    <row r="263" spans="1:5">
      <c r="A263" s="49" t="s">
        <v>5171</v>
      </c>
      <c r="B263" s="3">
        <v>6</v>
      </c>
      <c r="C263" s="2">
        <v>0.7</v>
      </c>
      <c r="D263" s="46">
        <v>48.1</v>
      </c>
      <c r="E263" s="280">
        <v>25.25</v>
      </c>
    </row>
    <row r="264" spans="1:5">
      <c r="A264" s="49" t="s">
        <v>5174</v>
      </c>
      <c r="B264" s="3">
        <v>6</v>
      </c>
      <c r="C264" s="2">
        <v>0.7</v>
      </c>
      <c r="D264" s="46">
        <v>50.2</v>
      </c>
      <c r="E264" s="280">
        <v>25.450000000000003</v>
      </c>
    </row>
    <row r="265" spans="1:5">
      <c r="A265" s="49" t="s">
        <v>5188</v>
      </c>
      <c r="B265" s="3">
        <v>6</v>
      </c>
      <c r="C265" s="2">
        <v>0.7</v>
      </c>
      <c r="D265" s="46">
        <v>45</v>
      </c>
      <c r="E265" s="280">
        <v>42.25</v>
      </c>
    </row>
    <row r="266" spans="1:5">
      <c r="A266" s="49" t="s">
        <v>5446</v>
      </c>
      <c r="B266" s="3">
        <v>6</v>
      </c>
      <c r="C266" s="2">
        <v>0.7</v>
      </c>
      <c r="D266" s="46">
        <v>20</v>
      </c>
      <c r="E266" s="280">
        <v>18.2</v>
      </c>
    </row>
    <row r="267" spans="1:5">
      <c r="A267" s="49" t="s">
        <v>5449</v>
      </c>
      <c r="B267" s="3">
        <v>6</v>
      </c>
      <c r="C267" s="2">
        <v>0.7</v>
      </c>
      <c r="D267" s="46">
        <v>20</v>
      </c>
      <c r="E267" s="280">
        <v>17.100000000000001</v>
      </c>
    </row>
    <row r="268" spans="1:5">
      <c r="A268" s="49" t="s">
        <v>5452</v>
      </c>
      <c r="B268" s="3">
        <v>6</v>
      </c>
      <c r="C268" s="2">
        <v>0.7</v>
      </c>
      <c r="D268" s="46">
        <v>47</v>
      </c>
      <c r="E268" s="280">
        <v>22.950000000000003</v>
      </c>
    </row>
    <row r="269" spans="1:5">
      <c r="A269" s="49" t="s">
        <v>5455</v>
      </c>
      <c r="B269" s="3">
        <v>6</v>
      </c>
      <c r="C269" s="2">
        <v>0.7</v>
      </c>
      <c r="D269" s="46">
        <v>43</v>
      </c>
      <c r="E269" s="280">
        <v>22.6</v>
      </c>
    </row>
    <row r="270" spans="1:5">
      <c r="A270" s="49" t="s">
        <v>26517</v>
      </c>
      <c r="B270" s="3">
        <v>6</v>
      </c>
      <c r="C270" s="2">
        <v>0.7</v>
      </c>
      <c r="D270" s="46">
        <v>43</v>
      </c>
      <c r="E270" s="280">
        <v>19.25</v>
      </c>
    </row>
    <row r="271" spans="1:5">
      <c r="A271" s="49" t="s">
        <v>5500</v>
      </c>
      <c r="B271" s="3">
        <v>6</v>
      </c>
      <c r="C271" s="2">
        <v>0.7</v>
      </c>
      <c r="D271" s="46">
        <v>43</v>
      </c>
      <c r="E271" s="280">
        <v>18.150000000000002</v>
      </c>
    </row>
    <row r="272" spans="1:5">
      <c r="A272" s="49" t="s">
        <v>5503</v>
      </c>
      <c r="B272" s="3">
        <v>6</v>
      </c>
      <c r="C272" s="2">
        <v>0.7</v>
      </c>
      <c r="D272" s="46">
        <v>57</v>
      </c>
      <c r="E272" s="280">
        <v>21.5</v>
      </c>
    </row>
    <row r="273" spans="1:5">
      <c r="A273" s="49" t="s">
        <v>26518</v>
      </c>
      <c r="B273" s="3">
        <v>6</v>
      </c>
      <c r="C273" s="2">
        <v>0.7</v>
      </c>
      <c r="D273" s="46">
        <v>43</v>
      </c>
      <c r="E273" s="280">
        <v>16.45</v>
      </c>
    </row>
    <row r="274" spans="1:5">
      <c r="A274" s="49" t="s">
        <v>5518</v>
      </c>
      <c r="B274" s="3">
        <v>6</v>
      </c>
      <c r="C274" s="2">
        <v>1</v>
      </c>
      <c r="D274" s="46">
        <v>43</v>
      </c>
      <c r="E274" s="280">
        <v>22.150000000000002</v>
      </c>
    </row>
    <row r="275" spans="1:5">
      <c r="A275" s="49" t="s">
        <v>5521</v>
      </c>
      <c r="B275" s="3">
        <v>50</v>
      </c>
      <c r="C275" s="2">
        <v>0.05</v>
      </c>
      <c r="D275" s="46">
        <v>43</v>
      </c>
      <c r="E275" s="280">
        <v>4.2</v>
      </c>
    </row>
    <row r="276" spans="1:5">
      <c r="A276" s="49" t="s">
        <v>5523</v>
      </c>
      <c r="B276" s="3">
        <v>4</v>
      </c>
      <c r="C276" s="2">
        <v>0.7</v>
      </c>
      <c r="D276" s="46">
        <v>43</v>
      </c>
      <c r="E276" s="280">
        <v>20.05</v>
      </c>
    </row>
    <row r="277" spans="1:5">
      <c r="A277" s="49" t="s">
        <v>5525</v>
      </c>
      <c r="B277" s="3">
        <v>4</v>
      </c>
      <c r="C277" s="2">
        <v>0.7</v>
      </c>
      <c r="D277" s="46">
        <v>43</v>
      </c>
      <c r="E277" s="280">
        <v>16.400000000000002</v>
      </c>
    </row>
    <row r="278" spans="1:5">
      <c r="A278" s="49" t="s">
        <v>5528</v>
      </c>
      <c r="B278" s="3">
        <v>4</v>
      </c>
      <c r="C278" s="2">
        <v>0.5</v>
      </c>
      <c r="D278" s="46">
        <v>43</v>
      </c>
      <c r="E278" s="280">
        <v>24.700000000000003</v>
      </c>
    </row>
    <row r="279" spans="1:5">
      <c r="A279" s="49" t="s">
        <v>5531</v>
      </c>
      <c r="B279" s="3">
        <v>4</v>
      </c>
      <c r="C279" s="2">
        <v>0.7</v>
      </c>
      <c r="D279" s="46">
        <v>43</v>
      </c>
      <c r="E279" s="280">
        <v>16.55</v>
      </c>
    </row>
    <row r="280" spans="1:5">
      <c r="A280" s="49" t="s">
        <v>5664</v>
      </c>
      <c r="B280" s="3">
        <v>6</v>
      </c>
      <c r="C280" s="2">
        <v>0.7</v>
      </c>
      <c r="D280" s="46">
        <v>37.5</v>
      </c>
      <c r="E280" s="280">
        <v>20.5</v>
      </c>
    </row>
    <row r="281" spans="1:5">
      <c r="A281" s="49" t="s">
        <v>5670</v>
      </c>
      <c r="B281" s="3">
        <v>6</v>
      </c>
      <c r="C281" s="2">
        <v>0.7</v>
      </c>
      <c r="D281" s="46">
        <v>42</v>
      </c>
      <c r="E281" s="280">
        <v>27</v>
      </c>
    </row>
    <row r="282" spans="1:5">
      <c r="A282" s="49" t="s">
        <v>5801</v>
      </c>
      <c r="B282" s="3">
        <v>6</v>
      </c>
      <c r="C282" s="2">
        <v>0.7</v>
      </c>
      <c r="D282" s="46">
        <v>45.1</v>
      </c>
      <c r="E282" s="280">
        <v>42.35</v>
      </c>
    </row>
    <row r="283" spans="1:5">
      <c r="A283" s="49" t="s">
        <v>5804</v>
      </c>
      <c r="B283" s="3">
        <v>6</v>
      </c>
      <c r="C283" s="2">
        <v>0.7</v>
      </c>
      <c r="D283" s="46">
        <v>45.7</v>
      </c>
      <c r="E283" s="280">
        <v>34.85</v>
      </c>
    </row>
    <row r="284" spans="1:5">
      <c r="A284" s="49" t="s">
        <v>5807</v>
      </c>
      <c r="B284" s="3">
        <v>6</v>
      </c>
      <c r="C284" s="2">
        <v>0.7</v>
      </c>
      <c r="D284" s="46">
        <v>54.5</v>
      </c>
      <c r="E284" s="280">
        <v>36.700000000000003</v>
      </c>
    </row>
    <row r="285" spans="1:5">
      <c r="A285" s="49" t="s">
        <v>5822</v>
      </c>
      <c r="B285" s="3">
        <v>6</v>
      </c>
      <c r="C285" s="2">
        <v>0.7</v>
      </c>
      <c r="D285" s="46">
        <v>42</v>
      </c>
      <c r="E285" s="280">
        <v>16.650000000000002</v>
      </c>
    </row>
    <row r="286" spans="1:5">
      <c r="A286" s="49" t="s">
        <v>5825</v>
      </c>
      <c r="B286" s="3">
        <v>6</v>
      </c>
      <c r="C286" s="2">
        <v>0.7</v>
      </c>
      <c r="D286" s="46">
        <v>37.5</v>
      </c>
      <c r="E286" s="280">
        <v>16.55</v>
      </c>
    </row>
    <row r="287" spans="1:5">
      <c r="A287" s="49" t="s">
        <v>5848</v>
      </c>
      <c r="B287" s="3">
        <v>6</v>
      </c>
      <c r="C287" s="2">
        <v>0.5</v>
      </c>
      <c r="D287" s="46">
        <v>40</v>
      </c>
      <c r="E287" s="280">
        <v>23.700000000000003</v>
      </c>
    </row>
    <row r="288" spans="1:5">
      <c r="A288" s="49" t="s">
        <v>5878</v>
      </c>
      <c r="B288" s="3">
        <v>6</v>
      </c>
      <c r="C288" s="2">
        <v>0.5</v>
      </c>
      <c r="D288" s="46">
        <v>42</v>
      </c>
      <c r="E288" s="280">
        <v>25.75</v>
      </c>
    </row>
    <row r="289" spans="1:5">
      <c r="A289" s="49" t="s">
        <v>26390</v>
      </c>
      <c r="B289" s="3">
        <v>6</v>
      </c>
      <c r="C289" s="2">
        <v>1</v>
      </c>
      <c r="D289" s="46">
        <v>42</v>
      </c>
      <c r="E289" s="280">
        <v>28.200000000000003</v>
      </c>
    </row>
    <row r="290" spans="1:5">
      <c r="A290" s="49" t="s">
        <v>26443</v>
      </c>
      <c r="B290" s="3">
        <v>6</v>
      </c>
      <c r="C290" s="2">
        <v>0.7</v>
      </c>
      <c r="D290" s="46">
        <v>42</v>
      </c>
      <c r="E290" s="280">
        <v>20.3</v>
      </c>
    </row>
    <row r="291" spans="1:5">
      <c r="A291" s="49" t="s">
        <v>5887</v>
      </c>
      <c r="B291" s="3">
        <v>6</v>
      </c>
      <c r="C291" s="2">
        <v>0.5</v>
      </c>
      <c r="D291" s="46">
        <v>20</v>
      </c>
      <c r="E291" s="280">
        <v>17.5</v>
      </c>
    </row>
    <row r="292" spans="1:5">
      <c r="A292" s="49" t="s">
        <v>5907</v>
      </c>
      <c r="B292" s="3">
        <v>6</v>
      </c>
      <c r="C292" s="2">
        <v>0.5</v>
      </c>
      <c r="D292" s="46">
        <v>47</v>
      </c>
      <c r="E292" s="280">
        <v>30.8</v>
      </c>
    </row>
    <row r="293" spans="1:5">
      <c r="A293" s="49" t="s">
        <v>5916</v>
      </c>
      <c r="B293" s="3">
        <v>6</v>
      </c>
      <c r="C293" s="2">
        <v>0.5</v>
      </c>
      <c r="D293" s="46">
        <v>47</v>
      </c>
      <c r="E293" s="280">
        <v>25.650000000000002</v>
      </c>
    </row>
    <row r="294" spans="1:5">
      <c r="A294" s="49" t="s">
        <v>26316</v>
      </c>
      <c r="B294" s="3">
        <v>6</v>
      </c>
      <c r="C294" s="2">
        <v>0.5</v>
      </c>
      <c r="D294" s="46">
        <v>40</v>
      </c>
      <c r="E294" s="280">
        <v>19.75</v>
      </c>
    </row>
    <row r="295" spans="1:5">
      <c r="A295" s="49" t="s">
        <v>26391</v>
      </c>
      <c r="B295" s="3">
        <v>6</v>
      </c>
      <c r="C295" s="2">
        <v>1</v>
      </c>
      <c r="D295" s="46">
        <v>37.5</v>
      </c>
      <c r="E295" s="280">
        <v>13.4</v>
      </c>
    </row>
    <row r="296" spans="1:5">
      <c r="A296" s="49" t="s">
        <v>6153</v>
      </c>
      <c r="B296" s="3">
        <v>3</v>
      </c>
      <c r="C296" s="2">
        <v>0.7</v>
      </c>
      <c r="D296" s="46">
        <v>43</v>
      </c>
      <c r="E296" s="280">
        <v>26.400000000000002</v>
      </c>
    </row>
    <row r="297" spans="1:5">
      <c r="A297" s="49" t="s">
        <v>26521</v>
      </c>
      <c r="B297" s="3">
        <v>6</v>
      </c>
      <c r="C297" s="2">
        <v>0.7</v>
      </c>
      <c r="D297" s="46">
        <v>43</v>
      </c>
      <c r="E297" s="280">
        <v>14.75</v>
      </c>
    </row>
    <row r="298" spans="1:5">
      <c r="A298" s="49" t="s">
        <v>6282</v>
      </c>
      <c r="B298" s="3">
        <v>6</v>
      </c>
      <c r="C298" s="2">
        <v>0.7</v>
      </c>
      <c r="D298" s="46">
        <v>45.1</v>
      </c>
      <c r="E298" s="280">
        <v>25.75</v>
      </c>
    </row>
    <row r="299" spans="1:5">
      <c r="A299" s="49" t="s">
        <v>26287</v>
      </c>
      <c r="B299" s="3">
        <v>6</v>
      </c>
      <c r="C299" s="2">
        <v>0.7</v>
      </c>
      <c r="D299" s="46">
        <v>40</v>
      </c>
      <c r="E299" s="280">
        <v>17.900000000000002</v>
      </c>
    </row>
    <row r="300" spans="1:5">
      <c r="A300" s="49" t="s">
        <v>6427</v>
      </c>
      <c r="B300" s="3">
        <v>6</v>
      </c>
      <c r="C300" s="2">
        <v>0.7</v>
      </c>
      <c r="D300" s="46">
        <v>41</v>
      </c>
      <c r="E300" s="280">
        <v>19.100000000000001</v>
      </c>
    </row>
    <row r="301" spans="1:5">
      <c r="A301" s="49" t="s">
        <v>6430</v>
      </c>
      <c r="B301" s="3">
        <v>6</v>
      </c>
      <c r="C301" s="2">
        <v>0.7</v>
      </c>
      <c r="D301" s="46">
        <v>41</v>
      </c>
      <c r="E301" s="280">
        <v>18.8</v>
      </c>
    </row>
    <row r="302" spans="1:5">
      <c r="A302" s="49" t="s">
        <v>6576</v>
      </c>
      <c r="B302" s="3">
        <v>6</v>
      </c>
      <c r="C302" s="2">
        <v>0.7</v>
      </c>
      <c r="D302" s="46">
        <v>40</v>
      </c>
      <c r="E302" s="280">
        <v>19</v>
      </c>
    </row>
    <row r="303" spans="1:5">
      <c r="A303" s="49" t="s">
        <v>6652</v>
      </c>
      <c r="B303" s="3">
        <v>6</v>
      </c>
      <c r="C303" s="2">
        <v>0.7</v>
      </c>
      <c r="D303" s="46">
        <v>42</v>
      </c>
      <c r="E303" s="280">
        <v>23.1</v>
      </c>
    </row>
    <row r="304" spans="1:5">
      <c r="A304" s="49" t="s">
        <v>6685</v>
      </c>
      <c r="B304" s="3">
        <v>6</v>
      </c>
      <c r="C304" s="2">
        <v>0.7</v>
      </c>
      <c r="D304" s="46">
        <v>40</v>
      </c>
      <c r="E304" s="280">
        <v>21.55</v>
      </c>
    </row>
    <row r="305" spans="1:5">
      <c r="A305" s="49" t="s">
        <v>6694</v>
      </c>
      <c r="B305" s="3">
        <v>6</v>
      </c>
      <c r="C305" s="2">
        <v>0.7</v>
      </c>
      <c r="D305" s="46">
        <v>42</v>
      </c>
      <c r="E305" s="280">
        <v>27</v>
      </c>
    </row>
    <row r="306" spans="1:5">
      <c r="A306" s="49" t="s">
        <v>6700</v>
      </c>
      <c r="B306" s="3">
        <v>6</v>
      </c>
      <c r="C306" s="2">
        <v>0.7</v>
      </c>
      <c r="D306" s="46">
        <v>38</v>
      </c>
      <c r="E306" s="280">
        <v>25.55</v>
      </c>
    </row>
    <row r="307" spans="1:5">
      <c r="A307" s="49" t="s">
        <v>6718</v>
      </c>
      <c r="B307" s="3">
        <v>6</v>
      </c>
      <c r="C307" s="2">
        <v>0.7</v>
      </c>
      <c r="D307" s="46">
        <v>40</v>
      </c>
      <c r="E307" s="280">
        <v>25.75</v>
      </c>
    </row>
    <row r="308" spans="1:5">
      <c r="A308" s="49" t="s">
        <v>6819</v>
      </c>
      <c r="B308" s="3">
        <v>6</v>
      </c>
      <c r="C308" s="2">
        <v>0.7</v>
      </c>
      <c r="D308" s="46">
        <v>41.8</v>
      </c>
      <c r="E308" s="280">
        <v>20.25</v>
      </c>
    </row>
    <row r="309" spans="1:5">
      <c r="A309" s="49" t="s">
        <v>6822</v>
      </c>
      <c r="B309" s="3">
        <v>6</v>
      </c>
      <c r="C309" s="2">
        <v>0.7</v>
      </c>
      <c r="D309" s="46">
        <v>41.8</v>
      </c>
      <c r="E309" s="280">
        <v>20.25</v>
      </c>
    </row>
    <row r="310" spans="1:5">
      <c r="A310" s="49" t="s">
        <v>6825</v>
      </c>
      <c r="B310" s="3">
        <v>6</v>
      </c>
      <c r="C310" s="2">
        <v>0.7</v>
      </c>
      <c r="D310" s="46">
        <v>41.8</v>
      </c>
      <c r="E310" s="280">
        <v>20.25</v>
      </c>
    </row>
    <row r="311" spans="1:5">
      <c r="A311" s="49" t="s">
        <v>26450</v>
      </c>
      <c r="B311" s="3">
        <v>6</v>
      </c>
      <c r="C311" s="2">
        <v>0.7</v>
      </c>
      <c r="D311" s="46">
        <v>41.8</v>
      </c>
      <c r="E311" s="280">
        <v>20.25</v>
      </c>
    </row>
    <row r="312" spans="1:5">
      <c r="A312" s="49" t="s">
        <v>6921</v>
      </c>
      <c r="B312" s="3">
        <v>4</v>
      </c>
      <c r="C312" s="2">
        <v>0.7</v>
      </c>
      <c r="D312" s="46">
        <v>43.5</v>
      </c>
      <c r="E312" s="280">
        <v>23.75</v>
      </c>
    </row>
    <row r="313" spans="1:5">
      <c r="A313" s="49" t="s">
        <v>6925</v>
      </c>
      <c r="B313" s="3">
        <v>6</v>
      </c>
      <c r="C313" s="2">
        <v>0.7</v>
      </c>
      <c r="D313" s="46">
        <v>41.5</v>
      </c>
      <c r="E313" s="280">
        <v>18.5</v>
      </c>
    </row>
    <row r="314" spans="1:5">
      <c r="A314" s="49" t="s">
        <v>6928</v>
      </c>
      <c r="B314" s="3">
        <v>6</v>
      </c>
      <c r="C314" s="2">
        <v>0.7</v>
      </c>
      <c r="D314" s="46">
        <v>37.5</v>
      </c>
      <c r="E314" s="280">
        <v>17.7</v>
      </c>
    </row>
    <row r="315" spans="1:5">
      <c r="A315" s="49" t="s">
        <v>6944</v>
      </c>
      <c r="B315" s="3">
        <v>48</v>
      </c>
      <c r="C315" s="2">
        <v>0.05</v>
      </c>
      <c r="D315" s="46">
        <v>47</v>
      </c>
      <c r="E315" s="280">
        <v>5.95</v>
      </c>
    </row>
    <row r="316" spans="1:5">
      <c r="A316" s="49" t="s">
        <v>6948</v>
      </c>
      <c r="B316" s="3">
        <v>6</v>
      </c>
      <c r="C316" s="2">
        <v>0.5</v>
      </c>
      <c r="D316" s="46">
        <v>47</v>
      </c>
      <c r="E316" s="280">
        <v>37.25</v>
      </c>
    </row>
    <row r="317" spans="1:5">
      <c r="A317" s="49" t="s">
        <v>26354</v>
      </c>
      <c r="B317" s="3">
        <v>12</v>
      </c>
      <c r="C317" s="2">
        <v>0.7</v>
      </c>
      <c r="D317" s="46">
        <v>37.5</v>
      </c>
      <c r="E317" s="280">
        <v>7.2</v>
      </c>
    </row>
    <row r="318" spans="1:5">
      <c r="A318" s="49" t="s">
        <v>7071</v>
      </c>
      <c r="B318" s="3">
        <v>6</v>
      </c>
      <c r="C318" s="2">
        <v>0.5</v>
      </c>
      <c r="D318" s="46">
        <v>40</v>
      </c>
      <c r="E318" s="280">
        <v>16.350000000000001</v>
      </c>
    </row>
    <row r="319" spans="1:5">
      <c r="A319" s="49" t="s">
        <v>7150</v>
      </c>
      <c r="B319" s="3">
        <v>6</v>
      </c>
      <c r="C319" s="2">
        <v>0.7</v>
      </c>
      <c r="D319" s="46">
        <v>47</v>
      </c>
      <c r="E319" s="280">
        <v>29.400000000000002</v>
      </c>
    </row>
    <row r="320" spans="1:5">
      <c r="A320" s="49" t="s">
        <v>7153</v>
      </c>
      <c r="B320" s="3">
        <v>6</v>
      </c>
      <c r="C320" s="2">
        <v>0.7</v>
      </c>
      <c r="D320" s="46">
        <v>47</v>
      </c>
      <c r="E320" s="280">
        <v>26</v>
      </c>
    </row>
    <row r="321" spans="1:5">
      <c r="A321" s="49" t="s">
        <v>7198</v>
      </c>
      <c r="B321" s="3">
        <v>6</v>
      </c>
      <c r="C321" s="2">
        <v>1</v>
      </c>
      <c r="D321" s="46">
        <v>46</v>
      </c>
      <c r="E321" s="280">
        <v>28.950000000000003</v>
      </c>
    </row>
    <row r="322" spans="1:5">
      <c r="A322" s="49" t="s">
        <v>7201</v>
      </c>
      <c r="B322" s="3">
        <v>6</v>
      </c>
      <c r="C322" s="2">
        <v>0.7</v>
      </c>
      <c r="D322" s="46">
        <v>46</v>
      </c>
      <c r="E322" s="280">
        <v>25.1</v>
      </c>
    </row>
    <row r="323" spans="1:5">
      <c r="A323" s="49" t="s">
        <v>7207</v>
      </c>
      <c r="B323" s="3">
        <v>6</v>
      </c>
      <c r="C323" s="2">
        <v>0.7</v>
      </c>
      <c r="D323" s="46">
        <v>37.5</v>
      </c>
      <c r="E323" s="280">
        <v>21.05</v>
      </c>
    </row>
    <row r="324" spans="1:5">
      <c r="A324" s="49" t="s">
        <v>7226</v>
      </c>
      <c r="B324" s="3">
        <v>4</v>
      </c>
      <c r="C324" s="2">
        <v>0.7</v>
      </c>
      <c r="D324" s="46">
        <v>47.6</v>
      </c>
      <c r="E324" s="280">
        <v>32.450000000000003</v>
      </c>
    </row>
    <row r="325" spans="1:5">
      <c r="A325" s="49" t="s">
        <v>7246</v>
      </c>
      <c r="B325" s="3">
        <v>20</v>
      </c>
      <c r="C325" s="2">
        <v>0.05</v>
      </c>
      <c r="D325" s="46">
        <v>40</v>
      </c>
      <c r="E325" s="280">
        <v>4.2</v>
      </c>
    </row>
    <row r="326" spans="1:5">
      <c r="A326" s="49" t="s">
        <v>7252</v>
      </c>
      <c r="B326" s="3">
        <v>6</v>
      </c>
      <c r="C326" s="2">
        <v>0.7</v>
      </c>
      <c r="D326" s="46">
        <v>41.4</v>
      </c>
      <c r="E326" s="280">
        <v>16.150000000000002</v>
      </c>
    </row>
    <row r="327" spans="1:5">
      <c r="A327" s="49" t="s">
        <v>7334</v>
      </c>
      <c r="B327" s="3">
        <v>6</v>
      </c>
      <c r="C327" s="2">
        <v>0.7</v>
      </c>
      <c r="D327" s="46">
        <v>47</v>
      </c>
      <c r="E327" s="280">
        <v>33</v>
      </c>
    </row>
    <row r="328" spans="1:5">
      <c r="A328" s="49" t="s">
        <v>7448</v>
      </c>
      <c r="B328" s="3">
        <v>6</v>
      </c>
      <c r="C328" s="2">
        <v>0.5</v>
      </c>
      <c r="D328" s="46">
        <v>40</v>
      </c>
      <c r="E328" s="280">
        <v>20.3</v>
      </c>
    </row>
    <row r="329" spans="1:5">
      <c r="A329" s="49" t="s">
        <v>26317</v>
      </c>
      <c r="B329" s="3">
        <v>6</v>
      </c>
      <c r="C329" s="2">
        <v>0.5</v>
      </c>
      <c r="D329" s="46">
        <v>40</v>
      </c>
      <c r="E329" s="280">
        <v>21.450000000000003</v>
      </c>
    </row>
    <row r="330" spans="1:5">
      <c r="A330" s="49" t="s">
        <v>7463</v>
      </c>
      <c r="B330" s="3">
        <v>6</v>
      </c>
      <c r="C330" s="2">
        <v>0.7</v>
      </c>
      <c r="D330" s="46">
        <v>40</v>
      </c>
      <c r="E330" s="280">
        <v>22.35</v>
      </c>
    </row>
    <row r="331" spans="1:5">
      <c r="A331" s="49" t="s">
        <v>7475</v>
      </c>
      <c r="B331" s="3">
        <v>6</v>
      </c>
      <c r="C331" s="2">
        <v>1</v>
      </c>
      <c r="D331" s="46">
        <v>42.5</v>
      </c>
      <c r="E331" s="280">
        <v>19.850000000000001</v>
      </c>
    </row>
    <row r="332" spans="1:5">
      <c r="A332" s="49" t="s">
        <v>26292</v>
      </c>
      <c r="B332" s="3">
        <v>6</v>
      </c>
      <c r="C332" s="2">
        <v>0.7</v>
      </c>
      <c r="D332" s="46">
        <v>40</v>
      </c>
      <c r="E332" s="280">
        <v>24.05</v>
      </c>
    </row>
    <row r="333" spans="1:5">
      <c r="A333" s="49" t="s">
        <v>7533</v>
      </c>
      <c r="B333" s="3">
        <v>6</v>
      </c>
      <c r="C333" s="2">
        <v>0.5</v>
      </c>
      <c r="D333" s="46">
        <v>45.8</v>
      </c>
      <c r="E333" s="280">
        <v>20.650000000000002</v>
      </c>
    </row>
    <row r="334" spans="1:5">
      <c r="A334" s="49" t="s">
        <v>7557</v>
      </c>
      <c r="B334" s="3">
        <v>6</v>
      </c>
      <c r="C334" s="2">
        <v>0.7</v>
      </c>
      <c r="D334" s="46">
        <v>47</v>
      </c>
      <c r="E334" s="280">
        <v>26.3</v>
      </c>
    </row>
    <row r="335" spans="1:5">
      <c r="A335" s="49" t="s">
        <v>7611</v>
      </c>
      <c r="B335" s="3">
        <v>12</v>
      </c>
      <c r="C335" s="2">
        <v>0.05</v>
      </c>
      <c r="D335" s="46">
        <v>40</v>
      </c>
      <c r="E335" s="280">
        <v>6.65</v>
      </c>
    </row>
    <row r="336" spans="1:5">
      <c r="A336" s="49" t="s">
        <v>26554</v>
      </c>
      <c r="B336" s="3">
        <v>6</v>
      </c>
      <c r="C336" s="2">
        <v>0.5</v>
      </c>
      <c r="D336" s="46">
        <v>40</v>
      </c>
      <c r="E336" s="280">
        <v>24.25</v>
      </c>
    </row>
    <row r="337" spans="1:5">
      <c r="A337" s="49" t="s">
        <v>7616</v>
      </c>
      <c r="B337" s="3">
        <v>5</v>
      </c>
      <c r="C337" s="2">
        <v>0.7</v>
      </c>
      <c r="D337" s="46">
        <v>40</v>
      </c>
      <c r="E337" s="280">
        <v>41.400000000000006</v>
      </c>
    </row>
    <row r="338" spans="1:5">
      <c r="A338" s="49" t="s">
        <v>26375</v>
      </c>
      <c r="B338" s="3">
        <v>6</v>
      </c>
      <c r="C338" s="2">
        <v>0.5</v>
      </c>
      <c r="D338" s="46">
        <v>45</v>
      </c>
      <c r="E338" s="280">
        <v>32.35</v>
      </c>
    </row>
    <row r="339" spans="1:5">
      <c r="A339" s="49" t="s">
        <v>26376</v>
      </c>
      <c r="B339" s="3">
        <v>6</v>
      </c>
      <c r="C339" s="2">
        <v>0.5</v>
      </c>
      <c r="D339" s="46">
        <v>45</v>
      </c>
      <c r="E339" s="280">
        <v>32.950000000000003</v>
      </c>
    </row>
    <row r="340" spans="1:5">
      <c r="A340" s="49" t="s">
        <v>26318</v>
      </c>
      <c r="B340" s="3">
        <v>6</v>
      </c>
      <c r="C340" s="2">
        <v>0.5</v>
      </c>
      <c r="D340" s="46">
        <v>40</v>
      </c>
      <c r="E340" s="280">
        <v>21.450000000000003</v>
      </c>
    </row>
    <row r="341" spans="1:5">
      <c r="A341" s="49" t="s">
        <v>7619</v>
      </c>
      <c r="B341" s="3">
        <v>6</v>
      </c>
      <c r="C341" s="2">
        <v>0.7</v>
      </c>
      <c r="D341" s="46">
        <v>40</v>
      </c>
      <c r="E341" s="280">
        <v>25.75</v>
      </c>
    </row>
    <row r="342" spans="1:5">
      <c r="A342" s="49" t="s">
        <v>7758</v>
      </c>
      <c r="B342" s="3">
        <v>6</v>
      </c>
      <c r="C342" s="2">
        <v>0.7</v>
      </c>
      <c r="D342" s="46">
        <v>42</v>
      </c>
      <c r="E342" s="280">
        <v>22.85</v>
      </c>
    </row>
    <row r="343" spans="1:5">
      <c r="A343" s="49" t="s">
        <v>7761</v>
      </c>
      <c r="B343" s="3">
        <v>6</v>
      </c>
      <c r="C343" s="2">
        <v>0.7</v>
      </c>
      <c r="D343" s="46">
        <v>42</v>
      </c>
      <c r="E343" s="280">
        <v>21</v>
      </c>
    </row>
    <row r="344" spans="1:5">
      <c r="A344" s="49" t="s">
        <v>7766</v>
      </c>
      <c r="B344" s="3">
        <v>6</v>
      </c>
      <c r="C344" s="2">
        <v>0.7</v>
      </c>
      <c r="D344" s="46">
        <v>57.1</v>
      </c>
      <c r="E344" s="280">
        <v>24.3</v>
      </c>
    </row>
    <row r="345" spans="1:5">
      <c r="A345" s="49" t="s">
        <v>7769</v>
      </c>
      <c r="B345" s="3">
        <v>6</v>
      </c>
      <c r="C345" s="2">
        <v>0.7</v>
      </c>
      <c r="D345" s="46">
        <v>42</v>
      </c>
      <c r="E345" s="280">
        <v>16.350000000000001</v>
      </c>
    </row>
    <row r="346" spans="1:5">
      <c r="A346" s="49" t="s">
        <v>7772</v>
      </c>
      <c r="B346" s="3">
        <v>6</v>
      </c>
      <c r="C346" s="2">
        <v>0.5</v>
      </c>
      <c r="D346" s="46">
        <v>29</v>
      </c>
      <c r="E346" s="280">
        <v>16.850000000000001</v>
      </c>
    </row>
    <row r="347" spans="1:5">
      <c r="A347" s="49" t="s">
        <v>7793</v>
      </c>
      <c r="B347" s="3">
        <v>6</v>
      </c>
      <c r="C347" s="2">
        <v>0.7</v>
      </c>
      <c r="D347" s="46">
        <v>25</v>
      </c>
      <c r="E347" s="280">
        <v>10.450000000000001</v>
      </c>
    </row>
    <row r="348" spans="1:5">
      <c r="A348" s="49" t="s">
        <v>7829</v>
      </c>
      <c r="B348" s="3">
        <v>6</v>
      </c>
      <c r="C348" s="2">
        <v>0.7</v>
      </c>
      <c r="D348" s="46">
        <v>47</v>
      </c>
      <c r="E348" s="280">
        <v>12.700000000000001</v>
      </c>
    </row>
    <row r="349" spans="1:5">
      <c r="A349" s="49" t="s">
        <v>7966</v>
      </c>
      <c r="B349" s="3">
        <v>6</v>
      </c>
      <c r="C349" s="2">
        <v>0.7</v>
      </c>
      <c r="D349" s="46">
        <v>41.5</v>
      </c>
      <c r="E349" s="280">
        <v>17.75</v>
      </c>
    </row>
    <row r="350" spans="1:5">
      <c r="A350" s="49" t="s">
        <v>7975</v>
      </c>
      <c r="B350" s="3">
        <v>12</v>
      </c>
      <c r="C350" s="2">
        <v>0.05</v>
      </c>
      <c r="D350" s="46">
        <v>40</v>
      </c>
      <c r="E350" s="280">
        <v>4.5</v>
      </c>
    </row>
    <row r="351" spans="1:5">
      <c r="A351" s="49" t="s">
        <v>19211</v>
      </c>
      <c r="B351" s="3">
        <v>6</v>
      </c>
      <c r="C351" s="2">
        <v>0.7</v>
      </c>
      <c r="D351" s="46">
        <v>40</v>
      </c>
      <c r="E351" s="280">
        <v>24.6</v>
      </c>
    </row>
    <row r="352" spans="1:5">
      <c r="A352" s="49" t="s">
        <v>8025</v>
      </c>
      <c r="B352" s="3">
        <v>6</v>
      </c>
      <c r="C352" s="2">
        <v>1</v>
      </c>
      <c r="D352" s="46">
        <v>40</v>
      </c>
      <c r="E352" s="280">
        <v>14.5</v>
      </c>
    </row>
    <row r="353" spans="1:5">
      <c r="A353" s="49" t="s">
        <v>8135</v>
      </c>
      <c r="B353" s="3">
        <v>6</v>
      </c>
      <c r="C353" s="2">
        <v>0.7</v>
      </c>
      <c r="D353" s="46">
        <v>40</v>
      </c>
      <c r="E353" s="280">
        <v>23.75</v>
      </c>
    </row>
    <row r="354" spans="1:5">
      <c r="A354" s="49" t="s">
        <v>8138</v>
      </c>
      <c r="B354" s="3">
        <v>6</v>
      </c>
      <c r="C354" s="2">
        <v>0.5</v>
      </c>
      <c r="D354" s="46">
        <v>57</v>
      </c>
      <c r="E354" s="280">
        <v>23.950000000000003</v>
      </c>
    </row>
    <row r="355" spans="1:5">
      <c r="A355" s="49" t="s">
        <v>8141</v>
      </c>
      <c r="B355" s="3">
        <v>6</v>
      </c>
      <c r="C355" s="2">
        <v>0.7</v>
      </c>
      <c r="D355" s="46">
        <v>38</v>
      </c>
      <c r="E355" s="280">
        <v>25.3</v>
      </c>
    </row>
    <row r="356" spans="1:5">
      <c r="A356" s="49" t="s">
        <v>8155</v>
      </c>
      <c r="B356" s="3">
        <v>6</v>
      </c>
      <c r="C356" s="2">
        <v>0.7</v>
      </c>
      <c r="D356" s="46">
        <v>27</v>
      </c>
      <c r="E356" s="280">
        <v>24.400000000000002</v>
      </c>
    </row>
    <row r="357" spans="1:5">
      <c r="A357" s="49" t="s">
        <v>8389</v>
      </c>
      <c r="B357" s="3">
        <v>6</v>
      </c>
      <c r="C357" s="2">
        <v>0.7</v>
      </c>
      <c r="D357" s="46">
        <v>43</v>
      </c>
      <c r="E357" s="280">
        <v>22.6</v>
      </c>
    </row>
    <row r="358" spans="1:5">
      <c r="A358" s="49" t="s">
        <v>8414</v>
      </c>
      <c r="B358" s="3">
        <v>6</v>
      </c>
      <c r="C358" s="2">
        <v>0.7</v>
      </c>
      <c r="D358" s="46">
        <v>43</v>
      </c>
      <c r="E358" s="280">
        <v>31.3</v>
      </c>
    </row>
    <row r="359" spans="1:5">
      <c r="A359" s="49" t="s">
        <v>26463</v>
      </c>
      <c r="B359" s="3">
        <v>6</v>
      </c>
      <c r="C359" s="2">
        <v>0.7</v>
      </c>
      <c r="D359" s="46">
        <v>42.3</v>
      </c>
      <c r="E359" s="280">
        <v>29.3</v>
      </c>
    </row>
    <row r="360" spans="1:5">
      <c r="A360" s="49" t="s">
        <v>26464</v>
      </c>
      <c r="B360" s="3">
        <v>6</v>
      </c>
      <c r="C360" s="2">
        <v>0.7</v>
      </c>
      <c r="D360" s="46">
        <v>57</v>
      </c>
      <c r="E360" s="280">
        <v>32.700000000000003</v>
      </c>
    </row>
    <row r="361" spans="1:5">
      <c r="A361" s="49" t="s">
        <v>26320</v>
      </c>
      <c r="B361" s="3">
        <v>6</v>
      </c>
      <c r="C361" s="2">
        <v>0.5</v>
      </c>
      <c r="D361" s="46">
        <v>40</v>
      </c>
      <c r="E361" s="280">
        <v>24.200000000000003</v>
      </c>
    </row>
    <row r="362" spans="1:5">
      <c r="A362" s="49" t="s">
        <v>26299</v>
      </c>
      <c r="B362" s="3">
        <v>6</v>
      </c>
      <c r="C362" s="2">
        <v>0.7</v>
      </c>
      <c r="D362" s="46">
        <v>40</v>
      </c>
      <c r="E362" s="280">
        <v>13.4</v>
      </c>
    </row>
    <row r="363" spans="1:5">
      <c r="A363" s="49" t="s">
        <v>8746</v>
      </c>
      <c r="B363" s="3">
        <v>96</v>
      </c>
      <c r="C363" s="2">
        <v>0.05</v>
      </c>
      <c r="D363" s="46">
        <v>43</v>
      </c>
      <c r="E363" s="280">
        <v>4.7</v>
      </c>
    </row>
    <row r="364" spans="1:5">
      <c r="A364" s="49" t="s">
        <v>19213</v>
      </c>
      <c r="B364" s="3">
        <v>6</v>
      </c>
      <c r="C364" s="2">
        <v>0.7</v>
      </c>
      <c r="D364" s="46">
        <v>43</v>
      </c>
      <c r="E364" s="280">
        <v>28.1</v>
      </c>
    </row>
    <row r="365" spans="1:5">
      <c r="A365" s="49" t="s">
        <v>8751</v>
      </c>
      <c r="B365" s="3">
        <v>6</v>
      </c>
      <c r="C365" s="2">
        <v>0.7</v>
      </c>
      <c r="D365" s="46">
        <v>43</v>
      </c>
      <c r="E365" s="280">
        <v>28.1</v>
      </c>
    </row>
    <row r="366" spans="1:5">
      <c r="A366" s="49" t="s">
        <v>8754</v>
      </c>
      <c r="B366" s="3">
        <v>6</v>
      </c>
      <c r="C366" s="2">
        <v>0.7</v>
      </c>
      <c r="D366" s="46">
        <v>40.4</v>
      </c>
      <c r="E366" s="280">
        <v>19.05</v>
      </c>
    </row>
    <row r="367" spans="1:5">
      <c r="A367" s="49" t="s">
        <v>8757</v>
      </c>
      <c r="B367" s="3">
        <v>6</v>
      </c>
      <c r="C367" s="2">
        <v>0.7</v>
      </c>
      <c r="D367" s="46">
        <v>41.6</v>
      </c>
      <c r="E367" s="280">
        <v>20</v>
      </c>
    </row>
    <row r="368" spans="1:5">
      <c r="A368" s="49" t="s">
        <v>8760</v>
      </c>
      <c r="B368" s="3">
        <v>6</v>
      </c>
      <c r="C368" s="2">
        <v>0.5</v>
      </c>
      <c r="D368" s="46">
        <v>29</v>
      </c>
      <c r="E368" s="280">
        <v>26.400000000000002</v>
      </c>
    </row>
    <row r="369" spans="1:5">
      <c r="A369" s="49" t="s">
        <v>8763</v>
      </c>
      <c r="B369" s="3">
        <v>6</v>
      </c>
      <c r="C369" s="2">
        <v>0.7</v>
      </c>
      <c r="D369" s="46">
        <v>40</v>
      </c>
      <c r="E369" s="280">
        <v>29.6</v>
      </c>
    </row>
    <row r="370" spans="1:5">
      <c r="A370" s="49" t="s">
        <v>8765</v>
      </c>
      <c r="B370" s="3">
        <v>10</v>
      </c>
      <c r="C370" s="2">
        <v>0.7</v>
      </c>
      <c r="D370" s="46">
        <v>40</v>
      </c>
      <c r="E370" s="280">
        <v>45.25</v>
      </c>
    </row>
    <row r="371" spans="1:5">
      <c r="A371" s="49" t="s">
        <v>8767</v>
      </c>
      <c r="B371" s="3">
        <v>5</v>
      </c>
      <c r="C371" s="2">
        <v>0.7</v>
      </c>
      <c r="D371" s="46">
        <v>40</v>
      </c>
      <c r="E371" s="280">
        <v>77.75</v>
      </c>
    </row>
    <row r="372" spans="1:5">
      <c r="A372" s="49" t="s">
        <v>8790</v>
      </c>
      <c r="B372" s="3">
        <v>6</v>
      </c>
      <c r="C372" s="2">
        <v>0.7</v>
      </c>
      <c r="D372" s="46">
        <v>43</v>
      </c>
      <c r="E372" s="280">
        <v>30.450000000000003</v>
      </c>
    </row>
    <row r="373" spans="1:5">
      <c r="A373" s="49" t="s">
        <v>8793</v>
      </c>
      <c r="B373" s="3">
        <v>6</v>
      </c>
      <c r="C373" s="2">
        <v>0.7</v>
      </c>
      <c r="D373" s="46">
        <v>43</v>
      </c>
      <c r="E373" s="280">
        <v>30.450000000000003</v>
      </c>
    </row>
    <row r="374" spans="1:5">
      <c r="A374" s="49" t="s">
        <v>8796</v>
      </c>
      <c r="B374" s="3">
        <v>6</v>
      </c>
      <c r="C374" s="2">
        <v>0.7</v>
      </c>
      <c r="D374" s="46">
        <v>43</v>
      </c>
      <c r="E374" s="280">
        <v>30.450000000000003</v>
      </c>
    </row>
    <row r="375" spans="1:5">
      <c r="A375" s="49" t="s">
        <v>26466</v>
      </c>
      <c r="B375" s="3">
        <v>6</v>
      </c>
      <c r="C375" s="2">
        <v>0.7</v>
      </c>
      <c r="D375" s="46">
        <v>41.8</v>
      </c>
      <c r="E375" s="280">
        <v>21.950000000000003</v>
      </c>
    </row>
    <row r="376" spans="1:5">
      <c r="A376" s="49" t="s">
        <v>8799</v>
      </c>
      <c r="B376" s="3">
        <v>6</v>
      </c>
      <c r="C376" s="2">
        <v>0.7</v>
      </c>
      <c r="D376" s="46">
        <v>41.8</v>
      </c>
      <c r="E376" s="280">
        <v>25.85</v>
      </c>
    </row>
    <row r="377" spans="1:5">
      <c r="A377" s="49" t="s">
        <v>8869</v>
      </c>
      <c r="B377" s="3">
        <v>6</v>
      </c>
      <c r="C377" s="2">
        <v>0.7</v>
      </c>
      <c r="D377" s="46">
        <v>20</v>
      </c>
      <c r="E377" s="280">
        <v>21.6</v>
      </c>
    </row>
    <row r="378" spans="1:5">
      <c r="A378" s="49" t="s">
        <v>9168</v>
      </c>
      <c r="B378" s="3">
        <v>6</v>
      </c>
      <c r="C378" s="2">
        <v>0.7</v>
      </c>
      <c r="D378" s="46">
        <v>43</v>
      </c>
      <c r="E378" s="280">
        <v>18.95</v>
      </c>
    </row>
    <row r="379" spans="1:5">
      <c r="A379" s="49" t="s">
        <v>26394</v>
      </c>
      <c r="B379" s="3">
        <v>6</v>
      </c>
      <c r="C379" s="2">
        <v>1</v>
      </c>
      <c r="D379" s="46">
        <v>43</v>
      </c>
      <c r="E379" s="280">
        <v>26.35</v>
      </c>
    </row>
    <row r="380" spans="1:5">
      <c r="A380" s="49" t="s">
        <v>9298</v>
      </c>
      <c r="B380" s="3">
        <v>6</v>
      </c>
      <c r="C380" s="2">
        <v>0.7</v>
      </c>
      <c r="D380" s="46">
        <v>42</v>
      </c>
      <c r="E380" s="280">
        <v>24.400000000000002</v>
      </c>
    </row>
    <row r="381" spans="1:5">
      <c r="A381" s="49" t="s">
        <v>9408</v>
      </c>
      <c r="B381" s="3">
        <v>6</v>
      </c>
      <c r="C381" s="2">
        <v>0.7</v>
      </c>
      <c r="D381" s="46">
        <v>37.5</v>
      </c>
      <c r="E381" s="280">
        <v>16.3</v>
      </c>
    </row>
    <row r="382" spans="1:5">
      <c r="A382" s="49" t="s">
        <v>9441</v>
      </c>
      <c r="B382" s="3">
        <v>12</v>
      </c>
      <c r="C382" s="2">
        <v>1</v>
      </c>
      <c r="D382" s="46">
        <v>46</v>
      </c>
      <c r="E382" s="280">
        <v>28.950000000000003</v>
      </c>
    </row>
    <row r="383" spans="1:5">
      <c r="A383" s="49" t="s">
        <v>9446</v>
      </c>
      <c r="B383" s="3">
        <v>6</v>
      </c>
      <c r="C383" s="2">
        <v>0.7</v>
      </c>
      <c r="D383" s="46">
        <v>24</v>
      </c>
      <c r="E383" s="280">
        <v>15.450000000000001</v>
      </c>
    </row>
    <row r="384" spans="1:5">
      <c r="A384" s="49" t="s">
        <v>9455</v>
      </c>
      <c r="B384" s="3">
        <v>6</v>
      </c>
      <c r="C384" s="2">
        <v>0.7</v>
      </c>
      <c r="D384" s="46">
        <v>40</v>
      </c>
      <c r="E384" s="280">
        <v>24</v>
      </c>
    </row>
    <row r="385" spans="1:5">
      <c r="A385" s="49" t="s">
        <v>9458</v>
      </c>
      <c r="B385" s="3">
        <v>6</v>
      </c>
      <c r="C385" s="2">
        <v>0.7</v>
      </c>
      <c r="D385" s="46">
        <v>43</v>
      </c>
      <c r="E385" s="280">
        <v>24.25</v>
      </c>
    </row>
    <row r="386" spans="1:5">
      <c r="A386" s="49" t="s">
        <v>9461</v>
      </c>
      <c r="B386" s="3">
        <v>6</v>
      </c>
      <c r="C386" s="2">
        <v>0.7</v>
      </c>
      <c r="D386" s="46">
        <v>40</v>
      </c>
      <c r="E386" s="280">
        <v>24</v>
      </c>
    </row>
    <row r="387" spans="1:5">
      <c r="A387" s="49" t="s">
        <v>9464</v>
      </c>
      <c r="B387" s="3">
        <v>6</v>
      </c>
      <c r="C387" s="2">
        <v>0.7</v>
      </c>
      <c r="D387" s="46">
        <v>40</v>
      </c>
      <c r="E387" s="280">
        <v>24</v>
      </c>
    </row>
    <row r="388" spans="1:5">
      <c r="A388" s="49" t="s">
        <v>9467</v>
      </c>
      <c r="B388" s="3">
        <v>6</v>
      </c>
      <c r="C388" s="2">
        <v>0.7</v>
      </c>
      <c r="D388" s="46">
        <v>41</v>
      </c>
      <c r="E388" s="280">
        <v>24.05</v>
      </c>
    </row>
    <row r="389" spans="1:5">
      <c r="A389" s="49" t="s">
        <v>9537</v>
      </c>
      <c r="B389" s="3">
        <v>6</v>
      </c>
      <c r="C389" s="2">
        <v>0.5</v>
      </c>
      <c r="D389" s="46">
        <v>42.9</v>
      </c>
      <c r="E389" s="280">
        <v>29.450000000000003</v>
      </c>
    </row>
    <row r="390" spans="1:5">
      <c r="A390" s="49" t="s">
        <v>9612</v>
      </c>
      <c r="B390" s="3">
        <v>1</v>
      </c>
      <c r="C390" s="2">
        <v>3</v>
      </c>
      <c r="D390" s="46">
        <v>43</v>
      </c>
      <c r="E390" s="280">
        <v>171.3</v>
      </c>
    </row>
    <row r="391" spans="1:5">
      <c r="A391" s="49" t="s">
        <v>9618</v>
      </c>
      <c r="B391" s="3">
        <v>3</v>
      </c>
      <c r="C391" s="2">
        <v>0.7</v>
      </c>
      <c r="D391" s="46">
        <v>43</v>
      </c>
      <c r="E391" s="280">
        <v>34.300000000000004</v>
      </c>
    </row>
    <row r="392" spans="1:5">
      <c r="A392" s="49" t="s">
        <v>9764</v>
      </c>
      <c r="B392" s="3">
        <v>6</v>
      </c>
      <c r="C392" s="2">
        <v>0.7</v>
      </c>
      <c r="D392" s="46">
        <v>37.5</v>
      </c>
      <c r="E392" s="280">
        <v>24.950000000000003</v>
      </c>
    </row>
    <row r="393" spans="1:5">
      <c r="A393" s="49" t="s">
        <v>9978</v>
      </c>
      <c r="B393" s="3">
        <v>6</v>
      </c>
      <c r="C393" s="2">
        <v>0.7</v>
      </c>
      <c r="D393" s="46">
        <v>40</v>
      </c>
      <c r="E393" s="280">
        <v>28.35</v>
      </c>
    </row>
    <row r="394" spans="1:5">
      <c r="A394" s="49" t="s">
        <v>9984</v>
      </c>
      <c r="B394" s="3">
        <v>6</v>
      </c>
      <c r="C394" s="2">
        <v>0.7</v>
      </c>
      <c r="D394" s="46">
        <v>40</v>
      </c>
      <c r="E394" s="280">
        <v>28.35</v>
      </c>
    </row>
    <row r="395" spans="1:5">
      <c r="A395" s="49" t="s">
        <v>26321</v>
      </c>
      <c r="B395" s="3">
        <v>6</v>
      </c>
      <c r="C395" s="2">
        <v>0.5</v>
      </c>
      <c r="D395" s="46">
        <v>40</v>
      </c>
      <c r="E395" s="280">
        <v>21.650000000000002</v>
      </c>
    </row>
    <row r="396" spans="1:5">
      <c r="A396" s="49" t="s">
        <v>9997</v>
      </c>
      <c r="B396" s="3">
        <v>6</v>
      </c>
      <c r="C396" s="2">
        <v>0.5</v>
      </c>
      <c r="D396" s="46">
        <v>40</v>
      </c>
      <c r="E396" s="280">
        <v>21.650000000000002</v>
      </c>
    </row>
    <row r="397" spans="1:5">
      <c r="A397" s="49" t="s">
        <v>10020</v>
      </c>
      <c r="B397" s="3">
        <v>6</v>
      </c>
      <c r="C397" s="2">
        <v>0.7</v>
      </c>
      <c r="D397" s="46">
        <v>41.5</v>
      </c>
      <c r="E397" s="280">
        <v>24.75</v>
      </c>
    </row>
    <row r="398" spans="1:5">
      <c r="A398" s="49" t="s">
        <v>10023</v>
      </c>
      <c r="B398" s="3">
        <v>6</v>
      </c>
      <c r="C398" s="2">
        <v>0.5</v>
      </c>
      <c r="D398" s="46">
        <v>41.5</v>
      </c>
      <c r="E398" s="280">
        <v>24.900000000000002</v>
      </c>
    </row>
    <row r="399" spans="1:5">
      <c r="A399" s="49" t="s">
        <v>10170</v>
      </c>
      <c r="B399" s="3">
        <v>6</v>
      </c>
      <c r="C399" s="2">
        <v>0.7</v>
      </c>
      <c r="D399" s="46">
        <v>40</v>
      </c>
      <c r="E399" s="280">
        <v>19</v>
      </c>
    </row>
    <row r="400" spans="1:5">
      <c r="A400" s="49" t="s">
        <v>10185</v>
      </c>
      <c r="B400" s="3">
        <v>6</v>
      </c>
      <c r="C400" s="2">
        <v>0.7</v>
      </c>
      <c r="D400" s="46">
        <v>43</v>
      </c>
      <c r="E400" s="280">
        <v>16.25</v>
      </c>
    </row>
    <row r="401" spans="1:5">
      <c r="A401" s="49" t="s">
        <v>10188</v>
      </c>
      <c r="B401" s="3">
        <v>6</v>
      </c>
      <c r="C401" s="2">
        <v>0.7</v>
      </c>
      <c r="D401" s="46">
        <v>41.3</v>
      </c>
      <c r="E401" s="280">
        <v>16.100000000000001</v>
      </c>
    </row>
    <row r="402" spans="1:5">
      <c r="A402" s="49" t="s">
        <v>10191</v>
      </c>
      <c r="B402" s="3">
        <v>6</v>
      </c>
      <c r="C402" s="2">
        <v>0.7</v>
      </c>
      <c r="D402" s="46">
        <v>43</v>
      </c>
      <c r="E402" s="280">
        <v>16.25</v>
      </c>
    </row>
    <row r="403" spans="1:5">
      <c r="A403" s="49" t="s">
        <v>10197</v>
      </c>
      <c r="B403" s="3">
        <v>6</v>
      </c>
      <c r="C403" s="2">
        <v>0.7</v>
      </c>
      <c r="D403" s="46">
        <v>47</v>
      </c>
      <c r="E403" s="280">
        <v>16.55</v>
      </c>
    </row>
    <row r="404" spans="1:5">
      <c r="A404" s="49" t="s">
        <v>26532</v>
      </c>
      <c r="B404" s="3">
        <v>6</v>
      </c>
      <c r="C404" s="2">
        <v>0.7</v>
      </c>
      <c r="D404" s="46">
        <v>43</v>
      </c>
      <c r="E404" s="280">
        <v>16.25</v>
      </c>
    </row>
    <row r="405" spans="1:5">
      <c r="A405" s="49" t="s">
        <v>10200</v>
      </c>
      <c r="B405" s="3">
        <v>6</v>
      </c>
      <c r="C405" s="2">
        <v>0.7</v>
      </c>
      <c r="D405" s="46">
        <v>43</v>
      </c>
      <c r="E405" s="280">
        <v>14.75</v>
      </c>
    </row>
    <row r="406" spans="1:5">
      <c r="A406" s="49" t="s">
        <v>26533</v>
      </c>
      <c r="B406" s="3">
        <v>6</v>
      </c>
      <c r="C406" s="2">
        <v>0.7</v>
      </c>
      <c r="D406" s="46">
        <v>43</v>
      </c>
      <c r="E406" s="280">
        <v>16.25</v>
      </c>
    </row>
    <row r="407" spans="1:5">
      <c r="A407" s="49" t="s">
        <v>10203</v>
      </c>
      <c r="B407" s="3">
        <v>6</v>
      </c>
      <c r="C407" s="2">
        <v>0.7</v>
      </c>
      <c r="D407" s="46">
        <v>43</v>
      </c>
      <c r="E407" s="280">
        <v>16.25</v>
      </c>
    </row>
    <row r="408" spans="1:5">
      <c r="A408" s="49" t="s">
        <v>10206</v>
      </c>
      <c r="B408" s="3">
        <v>6</v>
      </c>
      <c r="C408" s="2">
        <v>0.7</v>
      </c>
      <c r="D408" s="46">
        <v>43</v>
      </c>
      <c r="E408" s="280">
        <v>16.25</v>
      </c>
    </row>
    <row r="409" spans="1:5">
      <c r="A409" s="49" t="s">
        <v>10208</v>
      </c>
      <c r="B409" s="3">
        <v>6</v>
      </c>
      <c r="C409" s="2">
        <v>0.7</v>
      </c>
      <c r="D409" s="46">
        <v>43</v>
      </c>
      <c r="E409" s="280">
        <v>16.25</v>
      </c>
    </row>
    <row r="410" spans="1:5">
      <c r="A410" s="49" t="s">
        <v>10209</v>
      </c>
      <c r="B410" s="3">
        <v>6</v>
      </c>
      <c r="C410" s="2">
        <v>0.7</v>
      </c>
      <c r="D410" s="46">
        <v>43</v>
      </c>
      <c r="E410" s="280">
        <v>16.25</v>
      </c>
    </row>
    <row r="411" spans="1:5">
      <c r="A411" s="49" t="s">
        <v>10320</v>
      </c>
      <c r="B411" s="3">
        <v>6</v>
      </c>
      <c r="C411" s="2">
        <v>0.7</v>
      </c>
      <c r="D411" s="46">
        <v>40</v>
      </c>
      <c r="E411" s="280">
        <v>24.05</v>
      </c>
    </row>
    <row r="412" spans="1:5">
      <c r="A412" s="49" t="s">
        <v>10323</v>
      </c>
      <c r="B412" s="3">
        <v>6</v>
      </c>
      <c r="C412" s="2">
        <v>0.7</v>
      </c>
      <c r="D412" s="46">
        <v>38</v>
      </c>
      <c r="E412" s="280">
        <v>13.25</v>
      </c>
    </row>
    <row r="413" spans="1:5">
      <c r="A413" s="49" t="s">
        <v>10326</v>
      </c>
      <c r="B413" s="3">
        <v>6</v>
      </c>
      <c r="C413" s="2">
        <v>0.7</v>
      </c>
      <c r="D413" s="46">
        <v>38</v>
      </c>
      <c r="E413" s="280">
        <v>15.9</v>
      </c>
    </row>
    <row r="414" spans="1:5">
      <c r="A414" s="49" t="s">
        <v>10329</v>
      </c>
      <c r="B414" s="3">
        <v>24</v>
      </c>
      <c r="C414" s="2">
        <v>0.05</v>
      </c>
      <c r="D414" s="46">
        <v>38</v>
      </c>
      <c r="E414" s="280">
        <v>4.2</v>
      </c>
    </row>
    <row r="415" spans="1:5">
      <c r="A415" s="49" t="s">
        <v>10465</v>
      </c>
      <c r="B415" s="3">
        <v>6</v>
      </c>
      <c r="C415" s="2">
        <v>1</v>
      </c>
      <c r="D415" s="46">
        <v>44.5</v>
      </c>
      <c r="E415" s="280">
        <v>19.600000000000001</v>
      </c>
    </row>
    <row r="416" spans="1:5">
      <c r="A416" s="49" t="s">
        <v>10468</v>
      </c>
      <c r="B416" s="3">
        <v>6</v>
      </c>
      <c r="C416" s="2">
        <v>0.7</v>
      </c>
      <c r="D416" s="46">
        <v>44</v>
      </c>
      <c r="E416" s="280">
        <v>20.75</v>
      </c>
    </row>
    <row r="417" spans="1:5">
      <c r="A417" s="49" t="s">
        <v>10471</v>
      </c>
      <c r="B417" s="3">
        <v>6</v>
      </c>
      <c r="C417" s="2">
        <v>0.7</v>
      </c>
      <c r="D417" s="46">
        <v>44.5</v>
      </c>
      <c r="E417" s="280">
        <v>16.150000000000002</v>
      </c>
    </row>
    <row r="418" spans="1:5">
      <c r="A418" s="49" t="s">
        <v>10474</v>
      </c>
      <c r="B418" s="3">
        <v>6</v>
      </c>
      <c r="C418" s="2">
        <v>0.7</v>
      </c>
      <c r="D418" s="46">
        <v>40</v>
      </c>
      <c r="E418" s="280">
        <v>20.700000000000003</v>
      </c>
    </row>
    <row r="419" spans="1:5" ht="17.149999999999999" customHeight="1">
      <c r="A419" s="399" t="s">
        <v>10633</v>
      </c>
      <c r="B419" s="400"/>
      <c r="C419" s="400"/>
      <c r="D419" s="400"/>
      <c r="E419" s="279"/>
    </row>
    <row r="420" spans="1:5">
      <c r="A420" s="49" t="s">
        <v>2182</v>
      </c>
      <c r="B420" s="3">
        <v>6</v>
      </c>
      <c r="C420" s="2">
        <v>0.7</v>
      </c>
      <c r="D420" s="46">
        <v>40</v>
      </c>
      <c r="E420" s="280">
        <v>57.1</v>
      </c>
    </row>
    <row r="421" spans="1:5">
      <c r="A421" s="49" t="s">
        <v>3115</v>
      </c>
      <c r="B421" s="3">
        <v>6</v>
      </c>
      <c r="C421" s="2">
        <v>0.7</v>
      </c>
      <c r="D421" s="46">
        <v>42</v>
      </c>
      <c r="E421" s="280">
        <v>30.35</v>
      </c>
    </row>
    <row r="422" spans="1:5">
      <c r="A422" s="49" t="s">
        <v>4767</v>
      </c>
      <c r="B422" s="3">
        <v>6</v>
      </c>
      <c r="C422" s="2">
        <v>0.7</v>
      </c>
      <c r="D422" s="46">
        <v>38</v>
      </c>
      <c r="E422" s="280">
        <v>21.6</v>
      </c>
    </row>
    <row r="423" spans="1:5">
      <c r="A423" s="49" t="s">
        <v>5168</v>
      </c>
      <c r="B423" s="3">
        <v>6</v>
      </c>
      <c r="C423" s="2">
        <v>0.7</v>
      </c>
      <c r="D423" s="46">
        <v>40</v>
      </c>
      <c r="E423" s="280">
        <v>34.15</v>
      </c>
    </row>
    <row r="424" spans="1:5">
      <c r="A424" s="49" t="s">
        <v>6973</v>
      </c>
      <c r="B424" s="3">
        <v>6</v>
      </c>
      <c r="C424" s="2">
        <v>0.7</v>
      </c>
      <c r="D424" s="46">
        <v>43.2</v>
      </c>
      <c r="E424" s="280">
        <v>36.9</v>
      </c>
    </row>
    <row r="425" spans="1:5">
      <c r="A425" s="49" t="s">
        <v>7255</v>
      </c>
      <c r="B425" s="3">
        <v>6</v>
      </c>
      <c r="C425" s="2">
        <v>0.7</v>
      </c>
      <c r="D425" s="46">
        <v>47.3</v>
      </c>
      <c r="E425" s="280">
        <v>51.25</v>
      </c>
    </row>
    <row r="426" spans="1:5">
      <c r="A426" s="49" t="s">
        <v>7258</v>
      </c>
      <c r="B426" s="3">
        <v>6</v>
      </c>
      <c r="C426" s="2">
        <v>0.7</v>
      </c>
      <c r="D426" s="46">
        <v>45</v>
      </c>
      <c r="E426" s="280">
        <v>47.95</v>
      </c>
    </row>
    <row r="427" spans="1:5">
      <c r="A427" s="49" t="s">
        <v>7261</v>
      </c>
      <c r="B427" s="3">
        <v>6</v>
      </c>
      <c r="C427" s="2">
        <v>0.7</v>
      </c>
      <c r="D427" s="46">
        <v>46.4</v>
      </c>
      <c r="E427" s="280">
        <v>47.900000000000006</v>
      </c>
    </row>
    <row r="428" spans="1:5">
      <c r="A428" s="49" t="s">
        <v>7264</v>
      </c>
      <c r="B428" s="3">
        <v>6</v>
      </c>
      <c r="C428" s="2">
        <v>0.7</v>
      </c>
      <c r="D428" s="46">
        <v>40</v>
      </c>
      <c r="E428" s="280">
        <v>39.400000000000006</v>
      </c>
    </row>
    <row r="429" spans="1:5">
      <c r="A429" s="49" t="s">
        <v>7267</v>
      </c>
      <c r="B429" s="3">
        <v>6</v>
      </c>
      <c r="C429" s="2">
        <v>0.7</v>
      </c>
      <c r="D429" s="46">
        <v>45</v>
      </c>
      <c r="E429" s="280">
        <v>33</v>
      </c>
    </row>
    <row r="430" spans="1:5">
      <c r="A430" s="49" t="s">
        <v>7270</v>
      </c>
      <c r="B430" s="3">
        <v>6</v>
      </c>
      <c r="C430" s="2">
        <v>0.7</v>
      </c>
      <c r="D430" s="46">
        <v>40</v>
      </c>
      <c r="E430" s="280">
        <v>35.35</v>
      </c>
    </row>
    <row r="431" spans="1:5">
      <c r="A431" s="49" t="s">
        <v>7273</v>
      </c>
      <c r="B431" s="3">
        <v>6</v>
      </c>
      <c r="C431" s="2">
        <v>0.7</v>
      </c>
      <c r="D431" s="46">
        <v>45.7</v>
      </c>
      <c r="E431" s="280">
        <v>51.1</v>
      </c>
    </row>
    <row r="432" spans="1:5">
      <c r="A432" s="49" t="s">
        <v>7276</v>
      </c>
      <c r="B432" s="3">
        <v>6</v>
      </c>
      <c r="C432" s="2">
        <v>0.7</v>
      </c>
      <c r="D432" s="46">
        <v>44.2</v>
      </c>
      <c r="E432" s="280">
        <v>48</v>
      </c>
    </row>
    <row r="433" spans="1:5">
      <c r="A433" s="49" t="s">
        <v>7279</v>
      </c>
      <c r="B433" s="3">
        <v>6</v>
      </c>
      <c r="C433" s="2">
        <v>0.7</v>
      </c>
      <c r="D433" s="46">
        <v>45</v>
      </c>
      <c r="E433" s="280">
        <v>33.15</v>
      </c>
    </row>
    <row r="434" spans="1:5">
      <c r="A434" s="49" t="s">
        <v>26453</v>
      </c>
      <c r="B434" s="3">
        <v>6</v>
      </c>
      <c r="C434" s="2">
        <v>0.7</v>
      </c>
      <c r="D434" s="46">
        <v>37</v>
      </c>
      <c r="E434" s="280">
        <v>23.5</v>
      </c>
    </row>
    <row r="435" spans="1:5">
      <c r="A435" s="49" t="s">
        <v>26454</v>
      </c>
      <c r="B435" s="3">
        <v>6</v>
      </c>
      <c r="C435" s="2">
        <v>0.7</v>
      </c>
      <c r="D435" s="46">
        <v>37</v>
      </c>
      <c r="E435" s="280">
        <v>24.35</v>
      </c>
    </row>
    <row r="436" spans="1:5">
      <c r="A436" s="49" t="s">
        <v>8476</v>
      </c>
      <c r="B436" s="3">
        <v>6</v>
      </c>
      <c r="C436" s="2">
        <v>0.7</v>
      </c>
      <c r="D436" s="46">
        <v>40</v>
      </c>
      <c r="E436" s="280">
        <v>28.650000000000002</v>
      </c>
    </row>
    <row r="437" spans="1:5" ht="17.149999999999999" customHeight="1">
      <c r="A437" s="399" t="s">
        <v>10634</v>
      </c>
      <c r="B437" s="400"/>
      <c r="C437" s="400"/>
      <c r="D437" s="400"/>
      <c r="E437" s="279"/>
    </row>
    <row r="438" spans="1:5">
      <c r="A438" s="49" t="s">
        <v>278</v>
      </c>
      <c r="B438" s="3">
        <v>12</v>
      </c>
      <c r="C438" s="2">
        <v>0.7</v>
      </c>
      <c r="D438" s="46">
        <v>29</v>
      </c>
      <c r="E438" s="280">
        <v>15.25</v>
      </c>
    </row>
    <row r="439" spans="1:5">
      <c r="A439" s="49" t="s">
        <v>281</v>
      </c>
      <c r="B439" s="3">
        <v>12</v>
      </c>
      <c r="C439" s="2">
        <v>0.7</v>
      </c>
      <c r="D439" s="46">
        <v>24</v>
      </c>
      <c r="E439" s="280">
        <v>14.350000000000001</v>
      </c>
    </row>
    <row r="440" spans="1:5">
      <c r="A440" s="49" t="s">
        <v>3133</v>
      </c>
      <c r="B440" s="3">
        <v>6</v>
      </c>
      <c r="C440" s="2">
        <v>0.7</v>
      </c>
      <c r="D440" s="46">
        <v>40</v>
      </c>
      <c r="E440" s="280">
        <v>13.8</v>
      </c>
    </row>
    <row r="441" spans="1:5">
      <c r="A441" s="49" t="s">
        <v>3136</v>
      </c>
      <c r="B441" s="3">
        <v>6</v>
      </c>
      <c r="C441" s="2">
        <v>0.7</v>
      </c>
      <c r="D441" s="46">
        <v>40</v>
      </c>
      <c r="E441" s="280">
        <v>14.350000000000001</v>
      </c>
    </row>
    <row r="442" spans="1:5">
      <c r="A442" s="49" t="s">
        <v>3139</v>
      </c>
      <c r="B442" s="3">
        <v>6</v>
      </c>
      <c r="C442" s="2">
        <v>0.7</v>
      </c>
      <c r="D442" s="46">
        <v>40</v>
      </c>
      <c r="E442" s="280">
        <v>14.350000000000001</v>
      </c>
    </row>
    <row r="443" spans="1:5">
      <c r="A443" s="49" t="s">
        <v>3142</v>
      </c>
      <c r="B443" s="3">
        <v>6</v>
      </c>
      <c r="C443" s="2">
        <v>0.7</v>
      </c>
      <c r="D443" s="46">
        <v>40</v>
      </c>
      <c r="E443" s="280">
        <v>14.350000000000001</v>
      </c>
    </row>
    <row r="444" spans="1:5">
      <c r="A444" s="49" t="s">
        <v>6158</v>
      </c>
      <c r="B444" s="3">
        <v>6</v>
      </c>
      <c r="C444" s="2">
        <v>0.7</v>
      </c>
      <c r="D444" s="46">
        <v>40</v>
      </c>
      <c r="E444" s="280">
        <v>19.200000000000003</v>
      </c>
    </row>
    <row r="445" spans="1:5">
      <c r="A445" s="49" t="s">
        <v>7086</v>
      </c>
      <c r="B445" s="3">
        <v>6</v>
      </c>
      <c r="C445" s="2">
        <v>0.7</v>
      </c>
      <c r="D445" s="46">
        <v>41.5</v>
      </c>
      <c r="E445" s="280">
        <v>12.600000000000001</v>
      </c>
    </row>
    <row r="446" spans="1:5">
      <c r="A446" s="49" t="s">
        <v>26357</v>
      </c>
      <c r="B446" s="3">
        <v>12</v>
      </c>
      <c r="C446" s="2">
        <v>0.7</v>
      </c>
      <c r="D446" s="46">
        <v>12</v>
      </c>
      <c r="E446" s="280">
        <v>8.3000000000000007</v>
      </c>
    </row>
    <row r="447" spans="1:5">
      <c r="A447" s="49" t="s">
        <v>7862</v>
      </c>
      <c r="B447" s="3">
        <v>12</v>
      </c>
      <c r="C447" s="2">
        <v>0.7</v>
      </c>
      <c r="D447" s="46">
        <v>14</v>
      </c>
      <c r="E447" s="280">
        <v>9</v>
      </c>
    </row>
    <row r="448" spans="1:5">
      <c r="A448" s="49" t="s">
        <v>7865</v>
      </c>
      <c r="B448" s="3">
        <v>6</v>
      </c>
      <c r="C448" s="2">
        <v>0.7</v>
      </c>
      <c r="D448" s="46">
        <v>38</v>
      </c>
      <c r="E448" s="280">
        <v>10.15</v>
      </c>
    </row>
    <row r="449" spans="1:5">
      <c r="A449" s="49" t="s">
        <v>8411</v>
      </c>
      <c r="B449" s="3">
        <v>6</v>
      </c>
      <c r="C449" s="2">
        <v>0.7</v>
      </c>
      <c r="D449" s="46">
        <v>38</v>
      </c>
      <c r="E449" s="280">
        <v>11.15</v>
      </c>
    </row>
    <row r="450" spans="1:5">
      <c r="A450" s="49" t="s">
        <v>10078</v>
      </c>
      <c r="B450" s="3">
        <v>6</v>
      </c>
      <c r="C450" s="2">
        <v>1</v>
      </c>
      <c r="D450" s="46">
        <v>39</v>
      </c>
      <c r="E450" s="280">
        <v>10.950000000000001</v>
      </c>
    </row>
    <row r="451" spans="1:5">
      <c r="A451" s="49" t="s">
        <v>10344</v>
      </c>
      <c r="B451" s="3">
        <v>6</v>
      </c>
      <c r="C451" s="2">
        <v>1</v>
      </c>
      <c r="D451" s="46">
        <v>38</v>
      </c>
      <c r="E451" s="280">
        <v>15.200000000000001</v>
      </c>
    </row>
    <row r="452" spans="1:5" ht="17.149999999999999" customHeight="1">
      <c r="A452" s="399" t="s">
        <v>12170</v>
      </c>
      <c r="B452" s="400"/>
      <c r="C452" s="400"/>
      <c r="D452" s="400"/>
      <c r="E452" s="279"/>
    </row>
    <row r="453" spans="1:5">
      <c r="A453" s="49" t="s">
        <v>286</v>
      </c>
      <c r="B453" s="3">
        <v>6</v>
      </c>
      <c r="C453" s="2">
        <v>0.7</v>
      </c>
      <c r="D453" s="46">
        <v>30</v>
      </c>
      <c r="E453" s="280">
        <v>16.650000000000002</v>
      </c>
    </row>
    <row r="454" spans="1:5">
      <c r="A454" s="49" t="s">
        <v>338</v>
      </c>
      <c r="B454" s="3">
        <v>6</v>
      </c>
      <c r="C454" s="2">
        <v>0.5</v>
      </c>
      <c r="D454" s="46">
        <v>38</v>
      </c>
      <c r="E454" s="280">
        <v>8.1</v>
      </c>
    </row>
    <row r="455" spans="1:5">
      <c r="A455" s="49" t="s">
        <v>368</v>
      </c>
      <c r="B455" s="3">
        <v>6</v>
      </c>
      <c r="C455" s="2">
        <v>0.7</v>
      </c>
      <c r="D455" s="46">
        <v>38</v>
      </c>
      <c r="E455" s="280">
        <v>16</v>
      </c>
    </row>
    <row r="456" spans="1:5">
      <c r="A456" s="49" t="s">
        <v>371</v>
      </c>
      <c r="B456" s="3">
        <v>6</v>
      </c>
      <c r="C456" s="2">
        <v>0.7</v>
      </c>
      <c r="D456" s="46">
        <v>28</v>
      </c>
      <c r="E456" s="280">
        <v>10.200000000000001</v>
      </c>
    </row>
    <row r="457" spans="1:5">
      <c r="A457" s="49" t="s">
        <v>26397</v>
      </c>
      <c r="B457" s="3">
        <v>6</v>
      </c>
      <c r="C457" s="2">
        <v>0.7</v>
      </c>
      <c r="D457" s="46">
        <v>28</v>
      </c>
      <c r="E457" s="280">
        <v>10.700000000000001</v>
      </c>
    </row>
    <row r="458" spans="1:5">
      <c r="A458" s="49" t="s">
        <v>26398</v>
      </c>
      <c r="B458" s="3">
        <v>6</v>
      </c>
      <c r="C458" s="2">
        <v>0.7</v>
      </c>
      <c r="D458" s="46">
        <v>28</v>
      </c>
      <c r="E458" s="280">
        <v>9.6000000000000014</v>
      </c>
    </row>
    <row r="459" spans="1:5">
      <c r="A459" s="49" t="s">
        <v>377</v>
      </c>
      <c r="B459" s="3">
        <v>6</v>
      </c>
      <c r="C459" s="2">
        <v>1</v>
      </c>
      <c r="D459" s="46">
        <v>17</v>
      </c>
      <c r="E459" s="280">
        <v>12.4</v>
      </c>
    </row>
    <row r="460" spans="1:5">
      <c r="A460" s="49" t="s">
        <v>384</v>
      </c>
      <c r="B460" s="3">
        <v>6</v>
      </c>
      <c r="C460" s="2">
        <v>0.7</v>
      </c>
      <c r="D460" s="46">
        <v>15.5</v>
      </c>
      <c r="E460" s="280">
        <v>11.9</v>
      </c>
    </row>
    <row r="461" spans="1:5">
      <c r="A461" s="49" t="s">
        <v>26399</v>
      </c>
      <c r="B461" s="3">
        <v>6</v>
      </c>
      <c r="C461" s="2">
        <v>0.7</v>
      </c>
      <c r="D461" s="46">
        <v>15.5</v>
      </c>
      <c r="E461" s="280">
        <v>11.9</v>
      </c>
    </row>
    <row r="462" spans="1:5">
      <c r="A462" s="49" t="s">
        <v>514</v>
      </c>
      <c r="B462" s="3">
        <v>6</v>
      </c>
      <c r="C462" s="2">
        <v>0.7</v>
      </c>
      <c r="D462" s="46">
        <v>11</v>
      </c>
      <c r="E462" s="280">
        <v>11.3</v>
      </c>
    </row>
    <row r="463" spans="1:5">
      <c r="A463" s="49" t="s">
        <v>618</v>
      </c>
      <c r="B463" s="3">
        <v>6</v>
      </c>
      <c r="C463" s="2">
        <v>0.7</v>
      </c>
      <c r="D463" s="46">
        <v>17</v>
      </c>
      <c r="E463" s="280">
        <v>13.350000000000001</v>
      </c>
    </row>
    <row r="464" spans="1:5">
      <c r="A464" s="49" t="s">
        <v>26401</v>
      </c>
      <c r="B464" s="3">
        <v>6</v>
      </c>
      <c r="C464" s="2">
        <v>0.7</v>
      </c>
      <c r="D464" s="46">
        <v>15</v>
      </c>
      <c r="E464" s="280">
        <v>12.8</v>
      </c>
    </row>
    <row r="465" spans="1:5">
      <c r="A465" s="49" t="s">
        <v>716</v>
      </c>
      <c r="B465" s="3">
        <v>6</v>
      </c>
      <c r="C465" s="2">
        <v>0.7</v>
      </c>
      <c r="D465" s="46">
        <v>40</v>
      </c>
      <c r="E465" s="280">
        <v>14.450000000000001</v>
      </c>
    </row>
    <row r="466" spans="1:5">
      <c r="A466" s="49" t="s">
        <v>858</v>
      </c>
      <c r="B466" s="3">
        <v>6</v>
      </c>
      <c r="C466" s="2">
        <v>0.7</v>
      </c>
      <c r="D466" s="46">
        <v>17</v>
      </c>
      <c r="E466" s="280">
        <v>17.400000000000002</v>
      </c>
    </row>
    <row r="467" spans="1:5">
      <c r="A467" s="49" t="s">
        <v>861</v>
      </c>
      <c r="B467" s="3">
        <v>6</v>
      </c>
      <c r="C467" s="2">
        <v>0.5</v>
      </c>
      <c r="D467" s="46">
        <v>15.7</v>
      </c>
      <c r="E467" s="280">
        <v>12.350000000000001</v>
      </c>
    </row>
    <row r="468" spans="1:5">
      <c r="A468" s="49" t="s">
        <v>864</v>
      </c>
      <c r="B468" s="3">
        <v>12</v>
      </c>
      <c r="C468" s="2">
        <v>0.7</v>
      </c>
      <c r="D468" s="46">
        <v>15.7</v>
      </c>
      <c r="E468" s="280">
        <v>17.55</v>
      </c>
    </row>
    <row r="469" spans="1:5">
      <c r="A469" s="49" t="s">
        <v>867</v>
      </c>
      <c r="B469" s="3">
        <v>6</v>
      </c>
      <c r="C469" s="2">
        <v>0.7</v>
      </c>
      <c r="D469" s="46">
        <v>17</v>
      </c>
      <c r="E469" s="280">
        <v>17.150000000000002</v>
      </c>
    </row>
    <row r="470" spans="1:5">
      <c r="A470" s="49" t="s">
        <v>870</v>
      </c>
      <c r="B470" s="3">
        <v>6</v>
      </c>
      <c r="C470" s="2">
        <v>0.7</v>
      </c>
      <c r="D470" s="46">
        <v>17</v>
      </c>
      <c r="E470" s="280">
        <v>14.100000000000001</v>
      </c>
    </row>
    <row r="471" spans="1:5">
      <c r="A471" s="49" t="s">
        <v>875</v>
      </c>
      <c r="B471" s="3">
        <v>6</v>
      </c>
      <c r="C471" s="2">
        <v>1</v>
      </c>
      <c r="D471" s="46">
        <v>17</v>
      </c>
      <c r="E471" s="280">
        <v>15.5</v>
      </c>
    </row>
    <row r="472" spans="1:5">
      <c r="A472" s="49" t="s">
        <v>890</v>
      </c>
      <c r="B472" s="3">
        <v>6</v>
      </c>
      <c r="C472" s="2">
        <v>0.7</v>
      </c>
      <c r="D472" s="46">
        <v>17</v>
      </c>
      <c r="E472" s="280">
        <v>12.05</v>
      </c>
    </row>
    <row r="473" spans="1:5">
      <c r="A473" s="49" t="s">
        <v>1031</v>
      </c>
      <c r="B473" s="3">
        <v>6</v>
      </c>
      <c r="C473" s="2">
        <v>0.7</v>
      </c>
      <c r="D473" s="46">
        <v>16</v>
      </c>
      <c r="E473" s="280">
        <v>8.4</v>
      </c>
    </row>
    <row r="474" spans="1:5">
      <c r="A474" s="49" t="s">
        <v>26405</v>
      </c>
      <c r="B474" s="3">
        <v>6</v>
      </c>
      <c r="C474" s="2">
        <v>0.7</v>
      </c>
      <c r="D474" s="46">
        <v>17</v>
      </c>
      <c r="E474" s="280">
        <v>7.3500000000000005</v>
      </c>
    </row>
    <row r="475" spans="1:5">
      <c r="A475" s="49" t="s">
        <v>1165</v>
      </c>
      <c r="B475" s="3">
        <v>6</v>
      </c>
      <c r="C475" s="2">
        <v>0.7</v>
      </c>
      <c r="D475" s="46">
        <v>32</v>
      </c>
      <c r="E475" s="280">
        <v>6.7</v>
      </c>
    </row>
    <row r="476" spans="1:5">
      <c r="A476" s="49" t="s">
        <v>26406</v>
      </c>
      <c r="B476" s="3">
        <v>6</v>
      </c>
      <c r="C476" s="2">
        <v>0.7</v>
      </c>
      <c r="D476" s="46">
        <v>18</v>
      </c>
      <c r="E476" s="280">
        <v>9.4</v>
      </c>
    </row>
    <row r="477" spans="1:5">
      <c r="A477" s="49" t="s">
        <v>26338</v>
      </c>
      <c r="B477" s="3">
        <v>12</v>
      </c>
      <c r="C477" s="2">
        <v>0.5</v>
      </c>
      <c r="D477" s="46">
        <v>22</v>
      </c>
      <c r="E477" s="280">
        <v>12.55</v>
      </c>
    </row>
    <row r="478" spans="1:5">
      <c r="A478" s="49" t="s">
        <v>1254</v>
      </c>
      <c r="B478" s="3">
        <v>12</v>
      </c>
      <c r="C478" s="2">
        <v>0.5</v>
      </c>
      <c r="D478" s="46">
        <v>22</v>
      </c>
      <c r="E478" s="280">
        <v>17.7</v>
      </c>
    </row>
    <row r="479" spans="1:5">
      <c r="A479" s="49" t="s">
        <v>1443</v>
      </c>
      <c r="B479" s="3">
        <v>6</v>
      </c>
      <c r="C479" s="2">
        <v>0.7</v>
      </c>
      <c r="D479" s="46">
        <v>24</v>
      </c>
      <c r="E479" s="280">
        <v>8.7000000000000011</v>
      </c>
    </row>
    <row r="480" spans="1:5">
      <c r="A480" s="49" t="s">
        <v>1455</v>
      </c>
      <c r="B480" s="3">
        <v>6</v>
      </c>
      <c r="C480" s="2">
        <v>0.7</v>
      </c>
      <c r="D480" s="46">
        <v>17</v>
      </c>
      <c r="E480" s="280">
        <v>7.8000000000000007</v>
      </c>
    </row>
    <row r="481" spans="1:5">
      <c r="A481" s="49" t="s">
        <v>1490</v>
      </c>
      <c r="B481" s="3">
        <v>6</v>
      </c>
      <c r="C481" s="2">
        <v>0.7</v>
      </c>
      <c r="D481" s="46">
        <v>17</v>
      </c>
      <c r="E481" s="280">
        <v>7.9</v>
      </c>
    </row>
    <row r="482" spans="1:5">
      <c r="A482" s="49" t="s">
        <v>1514</v>
      </c>
      <c r="B482" s="3">
        <v>6</v>
      </c>
      <c r="C482" s="2">
        <v>0.7</v>
      </c>
      <c r="D482" s="46">
        <v>15</v>
      </c>
      <c r="E482" s="280">
        <v>8.2000000000000011</v>
      </c>
    </row>
    <row r="483" spans="1:5">
      <c r="A483" s="49" t="s">
        <v>1582</v>
      </c>
      <c r="B483" s="3">
        <v>6</v>
      </c>
      <c r="C483" s="2">
        <v>0.5</v>
      </c>
      <c r="D483" s="46">
        <v>20</v>
      </c>
      <c r="E483" s="280">
        <v>7.45</v>
      </c>
    </row>
    <row r="484" spans="1:5">
      <c r="A484" s="49" t="s">
        <v>1596</v>
      </c>
      <c r="B484" s="3">
        <v>6</v>
      </c>
      <c r="C484" s="2">
        <v>0.5</v>
      </c>
      <c r="D484" s="46">
        <v>20</v>
      </c>
      <c r="E484" s="280">
        <v>6.8500000000000005</v>
      </c>
    </row>
    <row r="485" spans="1:5">
      <c r="A485" s="49" t="s">
        <v>1613</v>
      </c>
      <c r="B485" s="3">
        <v>24</v>
      </c>
      <c r="C485" s="2">
        <v>0.05</v>
      </c>
      <c r="D485" s="46">
        <v>15</v>
      </c>
      <c r="E485" s="280">
        <v>3</v>
      </c>
    </row>
    <row r="486" spans="1:5">
      <c r="A486" s="49" t="s">
        <v>26411</v>
      </c>
      <c r="B486" s="3">
        <v>6</v>
      </c>
      <c r="C486" s="2">
        <v>0.7</v>
      </c>
      <c r="D486" s="46">
        <v>21</v>
      </c>
      <c r="E486" s="280">
        <v>14.65</v>
      </c>
    </row>
    <row r="487" spans="1:5">
      <c r="A487" s="49" t="s">
        <v>1996</v>
      </c>
      <c r="B487" s="3">
        <v>200</v>
      </c>
      <c r="C487" s="2">
        <v>0.05</v>
      </c>
      <c r="D487" s="46">
        <v>25</v>
      </c>
      <c r="E487" s="280">
        <v>3.1500000000000004</v>
      </c>
    </row>
    <row r="488" spans="1:5">
      <c r="A488" s="49" t="s">
        <v>2041</v>
      </c>
      <c r="B488" s="3">
        <v>6</v>
      </c>
      <c r="C488" s="2">
        <v>0.7</v>
      </c>
      <c r="D488" s="46">
        <v>14.5</v>
      </c>
      <c r="E488" s="280">
        <v>18.05</v>
      </c>
    </row>
    <row r="489" spans="1:5">
      <c r="A489" s="49" t="s">
        <v>2047</v>
      </c>
      <c r="B489" s="3">
        <v>6</v>
      </c>
      <c r="C489" s="2">
        <v>0.7</v>
      </c>
      <c r="D489" s="46">
        <v>15</v>
      </c>
      <c r="E489" s="280">
        <v>15.25</v>
      </c>
    </row>
    <row r="490" spans="1:5">
      <c r="A490" s="49" t="s">
        <v>26341</v>
      </c>
      <c r="B490" s="3">
        <v>12</v>
      </c>
      <c r="C490" s="2">
        <v>0.5</v>
      </c>
      <c r="D490" s="46">
        <v>26</v>
      </c>
      <c r="E490" s="280">
        <v>7.6000000000000005</v>
      </c>
    </row>
    <row r="491" spans="1:5">
      <c r="A491" s="49" t="s">
        <v>2162</v>
      </c>
      <c r="B491" s="3">
        <v>12</v>
      </c>
      <c r="C491" s="2">
        <v>1</v>
      </c>
      <c r="D491" s="46">
        <v>17</v>
      </c>
      <c r="E491" s="280">
        <v>13.350000000000001</v>
      </c>
    </row>
    <row r="492" spans="1:5">
      <c r="A492" s="49" t="s">
        <v>2272</v>
      </c>
      <c r="B492" s="3">
        <v>6</v>
      </c>
      <c r="C492" s="2">
        <v>0.5</v>
      </c>
      <c r="D492" s="46">
        <v>16.5</v>
      </c>
      <c r="E492" s="280">
        <v>15</v>
      </c>
    </row>
    <row r="493" spans="1:5">
      <c r="A493" s="49" t="s">
        <v>2277</v>
      </c>
      <c r="B493" s="3">
        <v>6</v>
      </c>
      <c r="C493" s="2">
        <v>0.5</v>
      </c>
      <c r="D493" s="46">
        <v>16.5</v>
      </c>
      <c r="E493" s="280">
        <v>15</v>
      </c>
    </row>
    <row r="494" spans="1:5">
      <c r="A494" s="49" t="s">
        <v>2293</v>
      </c>
      <c r="B494" s="3">
        <v>6</v>
      </c>
      <c r="C494" s="2">
        <v>0.7</v>
      </c>
      <c r="D494" s="46">
        <v>43</v>
      </c>
      <c r="E494" s="280">
        <v>32.1</v>
      </c>
    </row>
    <row r="495" spans="1:5">
      <c r="A495" s="49" t="s">
        <v>2378</v>
      </c>
      <c r="B495" s="3">
        <v>6</v>
      </c>
      <c r="C495" s="2">
        <v>0.5</v>
      </c>
      <c r="D495" s="46">
        <v>18</v>
      </c>
      <c r="E495" s="280">
        <v>13.4</v>
      </c>
    </row>
    <row r="496" spans="1:5">
      <c r="A496" s="49" t="s">
        <v>2426</v>
      </c>
      <c r="B496" s="3">
        <v>6</v>
      </c>
      <c r="C496" s="2">
        <v>0.7</v>
      </c>
      <c r="D496" s="46">
        <v>20</v>
      </c>
      <c r="E496" s="280">
        <v>22.700000000000003</v>
      </c>
    </row>
    <row r="497" spans="1:5">
      <c r="A497" s="49" t="s">
        <v>2549</v>
      </c>
      <c r="B497" s="3">
        <v>120</v>
      </c>
      <c r="C497" s="2">
        <v>0.05</v>
      </c>
      <c r="D497" s="46">
        <v>40</v>
      </c>
      <c r="E497" s="280">
        <v>3.4000000000000004</v>
      </c>
    </row>
    <row r="498" spans="1:5">
      <c r="A498" s="49" t="s">
        <v>2805</v>
      </c>
      <c r="B498" s="3">
        <v>6</v>
      </c>
      <c r="C498" s="2">
        <v>0.7</v>
      </c>
      <c r="D498" s="46">
        <v>17</v>
      </c>
      <c r="E498" s="280">
        <v>9.1</v>
      </c>
    </row>
    <row r="499" spans="1:5">
      <c r="A499" s="49" t="s">
        <v>26420</v>
      </c>
      <c r="B499" s="3">
        <v>6</v>
      </c>
      <c r="C499" s="2">
        <v>0.7</v>
      </c>
      <c r="D499" s="46">
        <v>20</v>
      </c>
      <c r="E499" s="280">
        <v>11.5</v>
      </c>
    </row>
    <row r="500" spans="1:5">
      <c r="A500" s="49" t="s">
        <v>3127</v>
      </c>
      <c r="B500" s="3">
        <v>6</v>
      </c>
      <c r="C500" s="2">
        <v>0.7</v>
      </c>
      <c r="D500" s="46">
        <v>20</v>
      </c>
      <c r="E500" s="280">
        <v>6.45</v>
      </c>
    </row>
    <row r="501" spans="1:5">
      <c r="A501" s="49" t="s">
        <v>3151</v>
      </c>
      <c r="B501" s="3">
        <v>6</v>
      </c>
      <c r="C501" s="2">
        <v>0.7</v>
      </c>
      <c r="D501" s="46">
        <v>14.9</v>
      </c>
      <c r="E501" s="280">
        <v>12.200000000000001</v>
      </c>
    </row>
    <row r="502" spans="1:5">
      <c r="A502" s="49" t="s">
        <v>3218</v>
      </c>
      <c r="B502" s="3">
        <v>6</v>
      </c>
      <c r="C502" s="2">
        <v>0.5</v>
      </c>
      <c r="D502" s="46">
        <v>28</v>
      </c>
      <c r="E502" s="280">
        <v>14.350000000000001</v>
      </c>
    </row>
    <row r="503" spans="1:5">
      <c r="A503" s="49" t="s">
        <v>26423</v>
      </c>
      <c r="B503" s="3">
        <v>6</v>
      </c>
      <c r="C503" s="2">
        <v>0.7</v>
      </c>
      <c r="D503" s="46">
        <v>28</v>
      </c>
      <c r="E503" s="280">
        <v>14.4</v>
      </c>
    </row>
    <row r="504" spans="1:5">
      <c r="A504" s="49" t="s">
        <v>3276</v>
      </c>
      <c r="B504" s="3">
        <v>6</v>
      </c>
      <c r="C504" s="2">
        <v>0.7</v>
      </c>
      <c r="D504" s="46">
        <v>17</v>
      </c>
      <c r="E504" s="280">
        <v>17.400000000000002</v>
      </c>
    </row>
    <row r="505" spans="1:5">
      <c r="A505" s="49" t="s">
        <v>3295</v>
      </c>
      <c r="B505" s="3">
        <v>6</v>
      </c>
      <c r="C505" s="2">
        <v>0.7</v>
      </c>
      <c r="D505" s="46">
        <v>40</v>
      </c>
      <c r="E505" s="280">
        <v>17.25</v>
      </c>
    </row>
    <row r="506" spans="1:5">
      <c r="A506" s="49" t="s">
        <v>3368</v>
      </c>
      <c r="B506" s="3">
        <v>6</v>
      </c>
      <c r="C506" s="2">
        <v>0.7</v>
      </c>
      <c r="D506" s="46">
        <v>15</v>
      </c>
      <c r="E506" s="280">
        <v>10.55</v>
      </c>
    </row>
    <row r="507" spans="1:5">
      <c r="A507" s="49" t="s">
        <v>26425</v>
      </c>
      <c r="B507" s="3">
        <v>6</v>
      </c>
      <c r="C507" s="2">
        <v>0.7</v>
      </c>
      <c r="D507" s="46">
        <v>15</v>
      </c>
      <c r="E507" s="280">
        <v>10.55</v>
      </c>
    </row>
    <row r="508" spans="1:5">
      <c r="A508" s="49" t="s">
        <v>3473</v>
      </c>
      <c r="B508" s="3">
        <v>6</v>
      </c>
      <c r="C508" s="2">
        <v>0.5</v>
      </c>
      <c r="D508" s="46">
        <v>20</v>
      </c>
      <c r="E508" s="280">
        <v>11.600000000000001</v>
      </c>
    </row>
    <row r="509" spans="1:5">
      <c r="A509" s="49" t="s">
        <v>3497</v>
      </c>
      <c r="B509" s="3">
        <v>6</v>
      </c>
      <c r="C509" s="2">
        <v>0.7</v>
      </c>
      <c r="D509" s="46">
        <v>15</v>
      </c>
      <c r="E509" s="280">
        <v>21.900000000000002</v>
      </c>
    </row>
    <row r="510" spans="1:5">
      <c r="A510" s="49" t="s">
        <v>3550</v>
      </c>
      <c r="B510" s="3">
        <v>6</v>
      </c>
      <c r="C510" s="2">
        <v>0.7</v>
      </c>
      <c r="D510" s="46">
        <v>37</v>
      </c>
      <c r="E510" s="280">
        <v>18.150000000000002</v>
      </c>
    </row>
    <row r="511" spans="1:5">
      <c r="A511" s="49" t="s">
        <v>3897</v>
      </c>
      <c r="B511" s="3">
        <v>6</v>
      </c>
      <c r="C511" s="2">
        <v>0.7</v>
      </c>
      <c r="D511" s="46">
        <v>30</v>
      </c>
      <c r="E511" s="280">
        <v>13.3</v>
      </c>
    </row>
    <row r="512" spans="1:5">
      <c r="A512" s="49" t="s">
        <v>3913</v>
      </c>
      <c r="B512" s="3">
        <v>6</v>
      </c>
      <c r="C512" s="2">
        <v>0.7</v>
      </c>
      <c r="D512" s="46">
        <v>16.399999999999999</v>
      </c>
      <c r="E512" s="280">
        <v>15.3</v>
      </c>
    </row>
    <row r="513" spans="1:5">
      <c r="A513" s="49" t="s">
        <v>26433</v>
      </c>
      <c r="B513" s="3">
        <v>6</v>
      </c>
      <c r="C513" s="2">
        <v>0.7</v>
      </c>
      <c r="D513" s="46">
        <v>16.399999999999999</v>
      </c>
      <c r="E513" s="280">
        <v>14.55</v>
      </c>
    </row>
    <row r="514" spans="1:5">
      <c r="A514" s="49" t="s">
        <v>4080</v>
      </c>
      <c r="B514" s="3">
        <v>6</v>
      </c>
      <c r="C514" s="2">
        <v>0.7</v>
      </c>
      <c r="D514" s="46">
        <v>30</v>
      </c>
      <c r="E514" s="280">
        <v>11.75</v>
      </c>
    </row>
    <row r="515" spans="1:5">
      <c r="A515" s="49" t="s">
        <v>4112</v>
      </c>
      <c r="B515" s="3">
        <v>6</v>
      </c>
      <c r="C515" s="2">
        <v>1</v>
      </c>
      <c r="D515" s="46">
        <v>17.899999999999999</v>
      </c>
      <c r="E515" s="280">
        <v>13.65</v>
      </c>
    </row>
    <row r="516" spans="1:5">
      <c r="A516" s="49" t="s">
        <v>4654</v>
      </c>
      <c r="B516" s="3">
        <v>6</v>
      </c>
      <c r="C516" s="2">
        <v>0.7</v>
      </c>
      <c r="D516" s="46">
        <v>40</v>
      </c>
      <c r="E516" s="280">
        <v>66.05</v>
      </c>
    </row>
    <row r="517" spans="1:5">
      <c r="A517" s="49" t="s">
        <v>4656</v>
      </c>
      <c r="B517" s="3">
        <v>6</v>
      </c>
      <c r="C517" s="2">
        <v>0.7</v>
      </c>
      <c r="D517" s="46">
        <v>40</v>
      </c>
      <c r="E517" s="280">
        <v>38.050000000000004</v>
      </c>
    </row>
    <row r="518" spans="1:5">
      <c r="A518" s="49" t="s">
        <v>4659</v>
      </c>
      <c r="B518" s="3">
        <v>2</v>
      </c>
      <c r="C518" s="2">
        <v>0.7</v>
      </c>
      <c r="D518" s="46">
        <v>40</v>
      </c>
      <c r="E518" s="280">
        <v>693.80000000000007</v>
      </c>
    </row>
    <row r="519" spans="1:5">
      <c r="A519" s="49" t="s">
        <v>4662</v>
      </c>
      <c r="B519" s="3">
        <v>6</v>
      </c>
      <c r="C519" s="2">
        <v>0.7</v>
      </c>
      <c r="D519" s="46">
        <v>40</v>
      </c>
      <c r="E519" s="280">
        <v>17.350000000000001</v>
      </c>
    </row>
    <row r="520" spans="1:5">
      <c r="A520" s="49" t="s">
        <v>4894</v>
      </c>
      <c r="B520" s="3">
        <v>6</v>
      </c>
      <c r="C520" s="2">
        <v>0.7</v>
      </c>
      <c r="D520" s="46">
        <v>24</v>
      </c>
      <c r="E520" s="280">
        <v>13.5</v>
      </c>
    </row>
    <row r="521" spans="1:5">
      <c r="A521" s="49" t="s">
        <v>26347</v>
      </c>
      <c r="B521" s="3">
        <v>3</v>
      </c>
      <c r="C521" s="2">
        <v>0.7</v>
      </c>
      <c r="D521" s="46">
        <v>38</v>
      </c>
      <c r="E521" s="280">
        <v>18.3</v>
      </c>
    </row>
    <row r="522" spans="1:5">
      <c r="A522" s="49" t="s">
        <v>5182</v>
      </c>
      <c r="B522" s="3">
        <v>6</v>
      </c>
      <c r="C522" s="2">
        <v>0.5</v>
      </c>
      <c r="D522" s="46">
        <v>20</v>
      </c>
      <c r="E522" s="280">
        <v>11.700000000000001</v>
      </c>
    </row>
    <row r="523" spans="1:5">
      <c r="A523" s="49" t="s">
        <v>5197</v>
      </c>
      <c r="B523" s="3">
        <v>6</v>
      </c>
      <c r="C523" s="2">
        <v>0.7</v>
      </c>
      <c r="D523" s="46">
        <v>30</v>
      </c>
      <c r="E523" s="280">
        <v>13.950000000000001</v>
      </c>
    </row>
    <row r="524" spans="1:5">
      <c r="A524" s="49" t="s">
        <v>5336</v>
      </c>
      <c r="B524" s="3">
        <v>6</v>
      </c>
      <c r="C524" s="2">
        <v>1</v>
      </c>
      <c r="D524" s="46">
        <v>35</v>
      </c>
      <c r="E524" s="280">
        <v>14.9</v>
      </c>
    </row>
    <row r="525" spans="1:5">
      <c r="A525" s="49" t="s">
        <v>5372</v>
      </c>
      <c r="B525" s="3">
        <v>6</v>
      </c>
      <c r="C525" s="2">
        <v>0.7</v>
      </c>
      <c r="D525" s="46">
        <v>35</v>
      </c>
      <c r="E525" s="280">
        <v>12.700000000000001</v>
      </c>
    </row>
    <row r="526" spans="1:5">
      <c r="A526" s="49" t="s">
        <v>26553</v>
      </c>
      <c r="B526" s="3">
        <v>3</v>
      </c>
      <c r="C526" s="2">
        <v>3</v>
      </c>
      <c r="D526" s="46">
        <v>35</v>
      </c>
      <c r="E526" s="280">
        <v>59.800000000000004</v>
      </c>
    </row>
    <row r="527" spans="1:5">
      <c r="A527" s="49" t="s">
        <v>26389</v>
      </c>
      <c r="B527" s="3">
        <v>6</v>
      </c>
      <c r="C527" s="2">
        <v>1</v>
      </c>
      <c r="D527" s="46">
        <v>25</v>
      </c>
      <c r="E527" s="280">
        <v>11.9</v>
      </c>
    </row>
    <row r="528" spans="1:5">
      <c r="A528" s="49" t="s">
        <v>5725</v>
      </c>
      <c r="B528" s="3">
        <v>6</v>
      </c>
      <c r="C528" s="2">
        <v>0.7</v>
      </c>
      <c r="D528" s="46">
        <v>30</v>
      </c>
      <c r="E528" s="280">
        <v>9.25</v>
      </c>
    </row>
    <row r="529" spans="1:5">
      <c r="A529" s="49" t="s">
        <v>5951</v>
      </c>
      <c r="B529" s="3">
        <v>12</v>
      </c>
      <c r="C529" s="2">
        <v>0.5</v>
      </c>
      <c r="D529" s="46">
        <v>38</v>
      </c>
      <c r="E529" s="280">
        <v>7.8500000000000005</v>
      </c>
    </row>
    <row r="530" spans="1:5">
      <c r="A530" s="49" t="s">
        <v>5966</v>
      </c>
      <c r="B530" s="3">
        <v>6</v>
      </c>
      <c r="C530" s="2">
        <v>0.7</v>
      </c>
      <c r="D530" s="46">
        <v>18</v>
      </c>
      <c r="E530" s="280">
        <v>13</v>
      </c>
    </row>
    <row r="531" spans="1:5">
      <c r="A531" s="49" t="s">
        <v>5972</v>
      </c>
      <c r="B531" s="3">
        <v>6</v>
      </c>
      <c r="C531" s="2">
        <v>0.7</v>
      </c>
      <c r="D531" s="46">
        <v>20</v>
      </c>
      <c r="E531" s="280">
        <v>13.75</v>
      </c>
    </row>
    <row r="532" spans="1:5">
      <c r="A532" s="49" t="s">
        <v>6110</v>
      </c>
      <c r="B532" s="3">
        <v>6</v>
      </c>
      <c r="C532" s="2">
        <v>0.7</v>
      </c>
      <c r="D532" s="46">
        <v>40</v>
      </c>
      <c r="E532" s="280">
        <v>8.9500000000000011</v>
      </c>
    </row>
    <row r="533" spans="1:5">
      <c r="A533" s="49" t="s">
        <v>6196</v>
      </c>
      <c r="B533" s="3">
        <v>6</v>
      </c>
      <c r="C533" s="2">
        <v>1</v>
      </c>
      <c r="D533" s="46">
        <v>31</v>
      </c>
      <c r="E533" s="280">
        <v>16.850000000000001</v>
      </c>
    </row>
    <row r="534" spans="1:5">
      <c r="A534" s="49" t="s">
        <v>6206</v>
      </c>
      <c r="B534" s="3">
        <v>6</v>
      </c>
      <c r="C534" s="2">
        <v>0.7</v>
      </c>
      <c r="D534" s="46">
        <v>16</v>
      </c>
      <c r="E534" s="280">
        <v>14.55</v>
      </c>
    </row>
    <row r="535" spans="1:5">
      <c r="A535" s="49" t="s">
        <v>6209</v>
      </c>
      <c r="B535" s="3">
        <v>6</v>
      </c>
      <c r="C535" s="2">
        <v>0.7</v>
      </c>
      <c r="D535" s="46">
        <v>16</v>
      </c>
      <c r="E535" s="280">
        <v>16.45</v>
      </c>
    </row>
    <row r="536" spans="1:5">
      <c r="A536" s="49" t="s">
        <v>6212</v>
      </c>
      <c r="B536" s="3">
        <v>6</v>
      </c>
      <c r="C536" s="2">
        <v>1</v>
      </c>
      <c r="D536" s="46">
        <v>16</v>
      </c>
      <c r="E536" s="280">
        <v>13.9</v>
      </c>
    </row>
    <row r="537" spans="1:5">
      <c r="A537" s="49" t="s">
        <v>26392</v>
      </c>
      <c r="B537" s="3">
        <v>6</v>
      </c>
      <c r="C537" s="2">
        <v>1</v>
      </c>
      <c r="D537" s="46">
        <v>16</v>
      </c>
      <c r="E537" s="280">
        <v>13.9</v>
      </c>
    </row>
    <row r="538" spans="1:5">
      <c r="A538" s="49" t="s">
        <v>6221</v>
      </c>
      <c r="B538" s="3">
        <v>6</v>
      </c>
      <c r="C538" s="2">
        <v>0.7</v>
      </c>
      <c r="D538" s="46">
        <v>30</v>
      </c>
      <c r="E538" s="280">
        <v>18.2</v>
      </c>
    </row>
    <row r="539" spans="1:5">
      <c r="A539" s="49" t="s">
        <v>6224</v>
      </c>
      <c r="B539" s="3">
        <v>6</v>
      </c>
      <c r="C539" s="2">
        <v>0.7</v>
      </c>
      <c r="D539" s="46">
        <v>22</v>
      </c>
      <c r="E539" s="280">
        <v>10.75</v>
      </c>
    </row>
    <row r="540" spans="1:5">
      <c r="A540" s="49" t="s">
        <v>6227</v>
      </c>
      <c r="B540" s="3">
        <v>6</v>
      </c>
      <c r="C540" s="2">
        <v>0.7</v>
      </c>
      <c r="D540" s="46">
        <v>31</v>
      </c>
      <c r="E540" s="280">
        <v>9.2000000000000011</v>
      </c>
    </row>
    <row r="541" spans="1:5">
      <c r="A541" s="49" t="s">
        <v>6340</v>
      </c>
      <c r="B541" s="3">
        <v>6</v>
      </c>
      <c r="C541" s="2">
        <v>0.7</v>
      </c>
      <c r="D541" s="46">
        <v>24</v>
      </c>
      <c r="E541" s="280">
        <v>9.8000000000000007</v>
      </c>
    </row>
    <row r="542" spans="1:5">
      <c r="A542" s="49" t="s">
        <v>26444</v>
      </c>
      <c r="B542" s="3">
        <v>6</v>
      </c>
      <c r="C542" s="2">
        <v>0.7</v>
      </c>
      <c r="D542" s="46">
        <v>32</v>
      </c>
      <c r="E542" s="280">
        <v>12.700000000000001</v>
      </c>
    </row>
    <row r="543" spans="1:5">
      <c r="A543" s="49" t="s">
        <v>6450</v>
      </c>
      <c r="B543" s="3">
        <v>6</v>
      </c>
      <c r="C543" s="2">
        <v>0.7</v>
      </c>
      <c r="D543" s="46">
        <v>21</v>
      </c>
      <c r="E543" s="280">
        <v>12.200000000000001</v>
      </c>
    </row>
    <row r="544" spans="1:5">
      <c r="A544" s="49" t="s">
        <v>6453</v>
      </c>
      <c r="B544" s="3">
        <v>6</v>
      </c>
      <c r="C544" s="2">
        <v>0.7</v>
      </c>
      <c r="D544" s="46">
        <v>21</v>
      </c>
      <c r="E544" s="280">
        <v>13.25</v>
      </c>
    </row>
    <row r="545" spans="1:5">
      <c r="A545" s="49" t="s">
        <v>6462</v>
      </c>
      <c r="B545" s="3">
        <v>6</v>
      </c>
      <c r="C545" s="2">
        <v>0.7</v>
      </c>
      <c r="D545" s="46">
        <v>21</v>
      </c>
      <c r="E545" s="280">
        <v>13.25</v>
      </c>
    </row>
    <row r="546" spans="1:5">
      <c r="A546" s="49" t="s">
        <v>6474</v>
      </c>
      <c r="B546" s="3">
        <v>6</v>
      </c>
      <c r="C546" s="2">
        <v>0.7</v>
      </c>
      <c r="D546" s="46">
        <v>38</v>
      </c>
      <c r="E546" s="280">
        <v>13.9</v>
      </c>
    </row>
    <row r="547" spans="1:5">
      <c r="A547" s="49" t="s">
        <v>6751</v>
      </c>
      <c r="B547" s="3">
        <v>6</v>
      </c>
      <c r="C547" s="2">
        <v>0.7</v>
      </c>
      <c r="D547" s="46">
        <v>30</v>
      </c>
      <c r="E547" s="280">
        <v>18.2</v>
      </c>
    </row>
    <row r="548" spans="1:5">
      <c r="A548" s="49" t="s">
        <v>6783</v>
      </c>
      <c r="B548" s="3">
        <v>6</v>
      </c>
      <c r="C548" s="2">
        <v>0.7</v>
      </c>
      <c r="D548" s="46">
        <v>30</v>
      </c>
      <c r="E548" s="280">
        <v>18.2</v>
      </c>
    </row>
    <row r="549" spans="1:5">
      <c r="A549" s="49" t="s">
        <v>6802</v>
      </c>
      <c r="B549" s="3">
        <v>6</v>
      </c>
      <c r="C549" s="2">
        <v>0.7</v>
      </c>
      <c r="D549" s="46">
        <v>20</v>
      </c>
      <c r="E549" s="280">
        <v>14.850000000000001</v>
      </c>
    </row>
    <row r="550" spans="1:5">
      <c r="A550" s="49" t="s">
        <v>6962</v>
      </c>
      <c r="B550" s="3">
        <v>6</v>
      </c>
      <c r="C550" s="2">
        <v>0.7</v>
      </c>
      <c r="D550" s="46">
        <v>12.5</v>
      </c>
      <c r="E550" s="280">
        <v>11.55</v>
      </c>
    </row>
    <row r="551" spans="1:5">
      <c r="A551" s="49" t="s">
        <v>7023</v>
      </c>
      <c r="B551" s="3">
        <v>6</v>
      </c>
      <c r="C551" s="2">
        <v>0.7</v>
      </c>
      <c r="D551" s="46">
        <v>17</v>
      </c>
      <c r="E551" s="280">
        <v>12.55</v>
      </c>
    </row>
    <row r="552" spans="1:5">
      <c r="A552" s="49" t="s">
        <v>7028</v>
      </c>
      <c r="B552" s="3">
        <v>6</v>
      </c>
      <c r="C552" s="2">
        <v>0.7</v>
      </c>
      <c r="D552" s="46">
        <v>17</v>
      </c>
      <c r="E552" s="280">
        <v>13.05</v>
      </c>
    </row>
    <row r="553" spans="1:5">
      <c r="A553" s="49" t="s">
        <v>7036</v>
      </c>
      <c r="B553" s="3">
        <v>6</v>
      </c>
      <c r="C553" s="2">
        <v>0.7</v>
      </c>
      <c r="D553" s="46">
        <v>15</v>
      </c>
      <c r="E553" s="280">
        <v>12.5</v>
      </c>
    </row>
    <row r="554" spans="1:5">
      <c r="A554" s="49" t="s">
        <v>7041</v>
      </c>
      <c r="B554" s="3">
        <v>6</v>
      </c>
      <c r="C554" s="2">
        <v>0.5</v>
      </c>
      <c r="D554" s="46">
        <v>15</v>
      </c>
      <c r="E554" s="280">
        <v>10.75</v>
      </c>
    </row>
    <row r="555" spans="1:5">
      <c r="A555" s="49" t="s">
        <v>7044</v>
      </c>
      <c r="B555" s="3">
        <v>6</v>
      </c>
      <c r="C555" s="2">
        <v>0.7</v>
      </c>
      <c r="D555" s="46">
        <v>23</v>
      </c>
      <c r="E555" s="280">
        <v>25.450000000000003</v>
      </c>
    </row>
    <row r="556" spans="1:5">
      <c r="A556" s="49" t="s">
        <v>26374</v>
      </c>
      <c r="B556" s="3">
        <v>6</v>
      </c>
      <c r="C556" s="2">
        <v>0.5</v>
      </c>
      <c r="D556" s="46">
        <v>26</v>
      </c>
      <c r="E556" s="280">
        <v>11.5</v>
      </c>
    </row>
    <row r="557" spans="1:5">
      <c r="A557" s="49" t="s">
        <v>7635</v>
      </c>
      <c r="B557" s="3">
        <v>6</v>
      </c>
      <c r="C557" s="2">
        <v>1</v>
      </c>
      <c r="D557" s="46">
        <v>17</v>
      </c>
      <c r="E557" s="280">
        <v>12.850000000000001</v>
      </c>
    </row>
    <row r="558" spans="1:5">
      <c r="A558" s="49" t="s">
        <v>7775</v>
      </c>
      <c r="B558" s="3">
        <v>6</v>
      </c>
      <c r="C558" s="2">
        <v>1</v>
      </c>
      <c r="D558" s="46">
        <v>21</v>
      </c>
      <c r="E558" s="280">
        <v>13</v>
      </c>
    </row>
    <row r="559" spans="1:5">
      <c r="A559" s="49" t="s">
        <v>7778</v>
      </c>
      <c r="B559" s="3">
        <v>6</v>
      </c>
      <c r="C559" s="2">
        <v>1</v>
      </c>
      <c r="D559" s="46">
        <v>18</v>
      </c>
      <c r="E559" s="280">
        <v>11.05</v>
      </c>
    </row>
    <row r="560" spans="1:5">
      <c r="A560" s="49" t="s">
        <v>7781</v>
      </c>
      <c r="B560" s="3">
        <v>6</v>
      </c>
      <c r="C560" s="2">
        <v>1</v>
      </c>
      <c r="D560" s="46">
        <v>18</v>
      </c>
      <c r="E560" s="280">
        <v>11.4</v>
      </c>
    </row>
    <row r="561" spans="1:5">
      <c r="A561" s="49" t="s">
        <v>7800</v>
      </c>
      <c r="B561" s="3">
        <v>48</v>
      </c>
      <c r="C561" s="2">
        <v>0.05</v>
      </c>
      <c r="D561" s="46">
        <v>17</v>
      </c>
      <c r="E561" s="280">
        <v>8.4</v>
      </c>
    </row>
    <row r="562" spans="1:5">
      <c r="A562" s="49" t="s">
        <v>7805</v>
      </c>
      <c r="B562" s="3">
        <v>48</v>
      </c>
      <c r="C562" s="2">
        <v>0.05</v>
      </c>
      <c r="D562" s="46">
        <v>17</v>
      </c>
      <c r="E562" s="280">
        <v>7.75</v>
      </c>
    </row>
    <row r="563" spans="1:5">
      <c r="A563" s="49" t="s">
        <v>7810</v>
      </c>
      <c r="B563" s="3">
        <v>48</v>
      </c>
      <c r="C563" s="2">
        <v>0.05</v>
      </c>
      <c r="D563" s="46">
        <v>17</v>
      </c>
      <c r="E563" s="280">
        <v>7.75</v>
      </c>
    </row>
    <row r="564" spans="1:5">
      <c r="A564" s="49" t="s">
        <v>7818</v>
      </c>
      <c r="B564" s="3">
        <v>48</v>
      </c>
      <c r="C564" s="2">
        <v>0.05</v>
      </c>
      <c r="D564" s="46">
        <v>17</v>
      </c>
      <c r="E564" s="280">
        <v>8.85</v>
      </c>
    </row>
    <row r="565" spans="1:5">
      <c r="A565" s="49" t="s">
        <v>7854</v>
      </c>
      <c r="B565" s="3">
        <v>6</v>
      </c>
      <c r="C565" s="2">
        <v>1</v>
      </c>
      <c r="D565" s="46">
        <v>17</v>
      </c>
      <c r="E565" s="280">
        <v>12.65</v>
      </c>
    </row>
    <row r="566" spans="1:5">
      <c r="A566" s="49" t="s">
        <v>7948</v>
      </c>
      <c r="B566" s="3">
        <v>6</v>
      </c>
      <c r="C566" s="2">
        <v>0.7</v>
      </c>
      <c r="D566" s="46">
        <v>25</v>
      </c>
      <c r="E566" s="280">
        <v>10.450000000000001</v>
      </c>
    </row>
    <row r="567" spans="1:5">
      <c r="A567" s="49" t="s">
        <v>7957</v>
      </c>
      <c r="B567" s="3">
        <v>6</v>
      </c>
      <c r="C567" s="2">
        <v>0.7</v>
      </c>
      <c r="D567" s="46">
        <v>9</v>
      </c>
      <c r="E567" s="280">
        <v>11.05</v>
      </c>
    </row>
    <row r="568" spans="1:5">
      <c r="A568" s="49" t="s">
        <v>26359</v>
      </c>
      <c r="B568" s="3">
        <v>12</v>
      </c>
      <c r="C568" s="2">
        <v>0.5</v>
      </c>
      <c r="D568" s="46">
        <v>30</v>
      </c>
      <c r="E568" s="280">
        <v>8.5500000000000007</v>
      </c>
    </row>
    <row r="569" spans="1:5">
      <c r="A569" s="49" t="s">
        <v>8246</v>
      </c>
      <c r="B569" s="3">
        <v>12</v>
      </c>
      <c r="C569" s="2">
        <v>0.5</v>
      </c>
      <c r="D569" s="46">
        <v>45</v>
      </c>
      <c r="E569" s="280">
        <v>10.100000000000001</v>
      </c>
    </row>
    <row r="570" spans="1:5">
      <c r="A570" s="49" t="s">
        <v>8406</v>
      </c>
      <c r="B570" s="3">
        <v>6</v>
      </c>
      <c r="C570" s="2">
        <v>1</v>
      </c>
      <c r="D570" s="46">
        <v>20</v>
      </c>
      <c r="E570" s="280">
        <v>12.3</v>
      </c>
    </row>
    <row r="571" spans="1:5">
      <c r="A571" s="49" t="s">
        <v>8448</v>
      </c>
      <c r="B571" s="3">
        <v>1</v>
      </c>
      <c r="C571" s="2">
        <v>3</v>
      </c>
      <c r="D571" s="46">
        <v>25</v>
      </c>
      <c r="E571" s="280">
        <v>66.45</v>
      </c>
    </row>
    <row r="572" spans="1:5">
      <c r="A572" s="49" t="s">
        <v>8696</v>
      </c>
      <c r="B572" s="3">
        <v>6</v>
      </c>
      <c r="C572" s="2">
        <v>0.7</v>
      </c>
      <c r="D572" s="46">
        <v>30</v>
      </c>
      <c r="E572" s="280">
        <v>10.5</v>
      </c>
    </row>
    <row r="573" spans="1:5">
      <c r="A573" s="49" t="s">
        <v>8713</v>
      </c>
      <c r="B573" s="3">
        <v>6</v>
      </c>
      <c r="C573" s="2">
        <v>1</v>
      </c>
      <c r="D573" s="46">
        <v>15.5</v>
      </c>
      <c r="E573" s="280">
        <v>18.3</v>
      </c>
    </row>
    <row r="574" spans="1:5">
      <c r="A574" s="49" t="s">
        <v>26393</v>
      </c>
      <c r="B574" s="3">
        <v>6</v>
      </c>
      <c r="C574" s="2">
        <v>1</v>
      </c>
      <c r="D574" s="46">
        <v>25</v>
      </c>
      <c r="E574" s="280">
        <v>11.3</v>
      </c>
    </row>
    <row r="575" spans="1:5">
      <c r="A575" s="49" t="s">
        <v>9187</v>
      </c>
      <c r="B575" s="3">
        <v>6</v>
      </c>
      <c r="C575" s="2">
        <v>0.7</v>
      </c>
      <c r="D575" s="46">
        <v>14.5</v>
      </c>
      <c r="E575" s="280">
        <v>15</v>
      </c>
    </row>
    <row r="576" spans="1:5">
      <c r="A576" s="49" t="s">
        <v>26383</v>
      </c>
      <c r="B576" s="3">
        <v>6</v>
      </c>
      <c r="C576" s="2">
        <v>0.5</v>
      </c>
      <c r="D576" s="46">
        <v>14.5</v>
      </c>
      <c r="E576" s="280">
        <v>12.700000000000001</v>
      </c>
    </row>
    <row r="577" spans="1:5">
      <c r="A577" s="49" t="s">
        <v>26472</v>
      </c>
      <c r="B577" s="3">
        <v>6</v>
      </c>
      <c r="C577" s="2">
        <v>0.7</v>
      </c>
      <c r="D577" s="46">
        <v>30</v>
      </c>
      <c r="E577" s="280">
        <v>9.0500000000000007</v>
      </c>
    </row>
    <row r="578" spans="1:5">
      <c r="A578" s="49" t="s">
        <v>26477</v>
      </c>
      <c r="B578" s="3">
        <v>6</v>
      </c>
      <c r="C578" s="2">
        <v>0.7</v>
      </c>
      <c r="D578" s="46">
        <v>30</v>
      </c>
      <c r="E578" s="280">
        <v>16.45</v>
      </c>
    </row>
    <row r="579" spans="1:5">
      <c r="A579" s="49" t="s">
        <v>26481</v>
      </c>
      <c r="B579" s="3">
        <v>6</v>
      </c>
      <c r="C579" s="2">
        <v>0.7</v>
      </c>
      <c r="D579" s="46">
        <v>20</v>
      </c>
      <c r="E579" s="280">
        <v>10.950000000000001</v>
      </c>
    </row>
    <row r="580" spans="1:5">
      <c r="A580" s="49" t="s">
        <v>10494</v>
      </c>
      <c r="B580" s="3">
        <v>6</v>
      </c>
      <c r="C580" s="2">
        <v>0.7</v>
      </c>
      <c r="D580" s="46">
        <v>40</v>
      </c>
      <c r="E580" s="280">
        <v>16.7</v>
      </c>
    </row>
    <row r="581" spans="1:5">
      <c r="A581" s="49" t="s">
        <v>10505</v>
      </c>
      <c r="B581" s="3">
        <v>6</v>
      </c>
      <c r="C581" s="2">
        <v>0.7</v>
      </c>
      <c r="D581" s="46">
        <v>28</v>
      </c>
      <c r="E581" s="280">
        <v>13.55</v>
      </c>
    </row>
    <row r="582" spans="1:5" ht="17.149999999999999" customHeight="1">
      <c r="A582" s="399" t="s">
        <v>10636</v>
      </c>
      <c r="B582" s="400"/>
      <c r="C582" s="400"/>
      <c r="D582" s="400"/>
      <c r="E582" s="279"/>
    </row>
    <row r="583" spans="1:5">
      <c r="A583" s="49" t="s">
        <v>60</v>
      </c>
      <c r="B583" s="3">
        <v>6</v>
      </c>
      <c r="C583" s="2">
        <v>0.7</v>
      </c>
      <c r="D583" s="46">
        <v>42</v>
      </c>
      <c r="E583" s="280">
        <v>67.350000000000009</v>
      </c>
    </row>
    <row r="584" spans="1:5">
      <c r="A584" s="49" t="s">
        <v>72</v>
      </c>
      <c r="B584" s="3">
        <v>6</v>
      </c>
      <c r="C584" s="2">
        <v>0.7</v>
      </c>
      <c r="D584" s="46">
        <v>40</v>
      </c>
      <c r="E584" s="280">
        <v>32.450000000000003</v>
      </c>
    </row>
    <row r="585" spans="1:5">
      <c r="A585" s="49" t="s">
        <v>220</v>
      </c>
      <c r="B585" s="3">
        <v>6</v>
      </c>
      <c r="C585" s="2">
        <v>0.7</v>
      </c>
      <c r="D585" s="46">
        <v>40</v>
      </c>
      <c r="E585" s="280">
        <v>22.85</v>
      </c>
    </row>
    <row r="586" spans="1:5">
      <c r="A586" s="49" t="s">
        <v>226</v>
      </c>
      <c r="B586" s="3">
        <v>6</v>
      </c>
      <c r="C586" s="2">
        <v>0.7</v>
      </c>
      <c r="D586" s="46">
        <v>40</v>
      </c>
      <c r="E586" s="280">
        <v>15.4</v>
      </c>
    </row>
    <row r="587" spans="1:5">
      <c r="A587" s="49" t="s">
        <v>229</v>
      </c>
      <c r="B587" s="3">
        <v>6</v>
      </c>
      <c r="C587" s="2">
        <v>0.7</v>
      </c>
      <c r="D587" s="46">
        <v>40</v>
      </c>
      <c r="E587" s="280">
        <v>12.3</v>
      </c>
    </row>
    <row r="588" spans="1:5">
      <c r="A588" s="49" t="s">
        <v>26234</v>
      </c>
      <c r="B588" s="3">
        <v>6</v>
      </c>
      <c r="C588" s="2">
        <v>0.7</v>
      </c>
      <c r="D588" s="46">
        <v>40</v>
      </c>
      <c r="E588" s="280">
        <v>49.25</v>
      </c>
    </row>
    <row r="589" spans="1:5">
      <c r="A589" s="49" t="s">
        <v>232</v>
      </c>
      <c r="B589" s="3">
        <v>6</v>
      </c>
      <c r="C589" s="2">
        <v>0.7</v>
      </c>
      <c r="D589" s="46">
        <v>40</v>
      </c>
      <c r="E589" s="280">
        <v>34.15</v>
      </c>
    </row>
    <row r="590" spans="1:5">
      <c r="A590" s="49" t="s">
        <v>445</v>
      </c>
      <c r="B590" s="3">
        <v>6</v>
      </c>
      <c r="C590" s="2">
        <v>0.7</v>
      </c>
      <c r="D590" s="46">
        <v>40</v>
      </c>
      <c r="E590" s="280">
        <v>43.1</v>
      </c>
    </row>
    <row r="591" spans="1:5">
      <c r="A591" s="49" t="s">
        <v>448</v>
      </c>
      <c r="B591" s="3">
        <v>6</v>
      </c>
      <c r="C591" s="2">
        <v>0.7</v>
      </c>
      <c r="D591" s="46">
        <v>40</v>
      </c>
      <c r="E591" s="280">
        <v>23.950000000000003</v>
      </c>
    </row>
    <row r="592" spans="1:5">
      <c r="A592" s="49" t="s">
        <v>451</v>
      </c>
      <c r="B592" s="3">
        <v>6</v>
      </c>
      <c r="C592" s="2">
        <v>0.7</v>
      </c>
      <c r="D592" s="46">
        <v>40</v>
      </c>
      <c r="E592" s="280">
        <v>17.600000000000001</v>
      </c>
    </row>
    <row r="593" spans="1:5">
      <c r="A593" s="49" t="s">
        <v>463</v>
      </c>
      <c r="B593" s="3">
        <v>6</v>
      </c>
      <c r="C593" s="2">
        <v>0.7</v>
      </c>
      <c r="D593" s="46">
        <v>40</v>
      </c>
      <c r="E593" s="280">
        <v>19</v>
      </c>
    </row>
    <row r="594" spans="1:5">
      <c r="A594" s="49" t="s">
        <v>524</v>
      </c>
      <c r="B594" s="3">
        <v>6</v>
      </c>
      <c r="C594" s="2">
        <v>0.7</v>
      </c>
      <c r="D594" s="46">
        <v>43</v>
      </c>
      <c r="E594" s="280">
        <v>47.25</v>
      </c>
    </row>
    <row r="595" spans="1:5">
      <c r="A595" s="49" t="s">
        <v>527</v>
      </c>
      <c r="B595" s="3">
        <v>6</v>
      </c>
      <c r="C595" s="2">
        <v>0.7</v>
      </c>
      <c r="D595" s="46">
        <v>43</v>
      </c>
      <c r="E595" s="280">
        <v>30.450000000000003</v>
      </c>
    </row>
    <row r="596" spans="1:5">
      <c r="A596" s="49" t="s">
        <v>26514</v>
      </c>
      <c r="B596" s="3">
        <v>6</v>
      </c>
      <c r="C596" s="2">
        <v>0.7</v>
      </c>
      <c r="D596" s="46">
        <v>43</v>
      </c>
      <c r="E596" s="280">
        <v>21.200000000000003</v>
      </c>
    </row>
    <row r="597" spans="1:5">
      <c r="A597" s="49" t="s">
        <v>532</v>
      </c>
      <c r="B597" s="3">
        <v>6</v>
      </c>
      <c r="C597" s="2">
        <v>0.7</v>
      </c>
      <c r="D597" s="46">
        <v>40</v>
      </c>
      <c r="E597" s="280">
        <v>22.85</v>
      </c>
    </row>
    <row r="598" spans="1:5">
      <c r="A598" s="49" t="s">
        <v>741</v>
      </c>
      <c r="B598" s="3">
        <v>6</v>
      </c>
      <c r="C598" s="2">
        <v>0.7</v>
      </c>
      <c r="D598" s="46">
        <v>40</v>
      </c>
      <c r="E598" s="280">
        <v>21</v>
      </c>
    </row>
    <row r="599" spans="1:5">
      <c r="A599" s="49" t="s">
        <v>744</v>
      </c>
      <c r="B599" s="3">
        <v>6</v>
      </c>
      <c r="C599" s="2">
        <v>0.7</v>
      </c>
      <c r="D599" s="46">
        <v>40</v>
      </c>
      <c r="E599" s="280">
        <v>21</v>
      </c>
    </row>
    <row r="600" spans="1:5">
      <c r="A600" s="49" t="s">
        <v>747</v>
      </c>
      <c r="B600" s="3">
        <v>6</v>
      </c>
      <c r="C600" s="2">
        <v>0.7</v>
      </c>
      <c r="D600" s="46">
        <v>40</v>
      </c>
      <c r="E600" s="280">
        <v>14.4</v>
      </c>
    </row>
    <row r="601" spans="1:5">
      <c r="A601" s="49" t="s">
        <v>760</v>
      </c>
      <c r="B601" s="3">
        <v>6</v>
      </c>
      <c r="C601" s="2">
        <v>0.7</v>
      </c>
      <c r="D601" s="46">
        <v>40</v>
      </c>
      <c r="E601" s="280">
        <v>17.150000000000002</v>
      </c>
    </row>
    <row r="602" spans="1:5">
      <c r="A602" s="49" t="s">
        <v>762</v>
      </c>
      <c r="B602" s="3">
        <v>1</v>
      </c>
      <c r="C602" s="2">
        <v>3</v>
      </c>
      <c r="D602" s="46">
        <v>37.5</v>
      </c>
      <c r="E602" s="280">
        <v>44.5</v>
      </c>
    </row>
    <row r="603" spans="1:5">
      <c r="A603" s="49" t="s">
        <v>790</v>
      </c>
      <c r="B603" s="3">
        <v>6</v>
      </c>
      <c r="C603" s="2">
        <v>0.7</v>
      </c>
      <c r="D603" s="46">
        <v>32</v>
      </c>
      <c r="E603" s="280">
        <v>10.55</v>
      </c>
    </row>
    <row r="604" spans="1:5">
      <c r="A604" s="49" t="s">
        <v>793</v>
      </c>
      <c r="B604" s="3">
        <v>6</v>
      </c>
      <c r="C604" s="2">
        <v>0.7</v>
      </c>
      <c r="D604" s="46">
        <v>15</v>
      </c>
      <c r="E604" s="280">
        <v>12.200000000000001</v>
      </c>
    </row>
    <row r="605" spans="1:5">
      <c r="A605" s="49" t="s">
        <v>799</v>
      </c>
      <c r="B605" s="3">
        <v>6</v>
      </c>
      <c r="C605" s="2">
        <v>0.7</v>
      </c>
      <c r="D605" s="46">
        <v>40</v>
      </c>
      <c r="E605" s="280">
        <v>53.050000000000004</v>
      </c>
    </row>
    <row r="606" spans="1:5">
      <c r="A606" s="49" t="s">
        <v>802</v>
      </c>
      <c r="B606" s="3">
        <v>6</v>
      </c>
      <c r="C606" s="2">
        <v>0.7</v>
      </c>
      <c r="D606" s="46">
        <v>40</v>
      </c>
      <c r="E606" s="280">
        <v>111.4</v>
      </c>
    </row>
    <row r="607" spans="1:5">
      <c r="A607" s="49" t="s">
        <v>805</v>
      </c>
      <c r="B607" s="3">
        <v>6</v>
      </c>
      <c r="C607" s="2">
        <v>0.7</v>
      </c>
      <c r="D607" s="46">
        <v>40</v>
      </c>
      <c r="E607" s="280">
        <v>40.300000000000004</v>
      </c>
    </row>
    <row r="608" spans="1:5">
      <c r="A608" s="49" t="s">
        <v>26302</v>
      </c>
      <c r="B608" s="3">
        <v>6</v>
      </c>
      <c r="C608" s="2">
        <v>1</v>
      </c>
      <c r="D608" s="46">
        <v>40</v>
      </c>
      <c r="E608" s="280">
        <v>58.5</v>
      </c>
    </row>
    <row r="609" spans="1:5">
      <c r="A609" s="49" t="s">
        <v>814</v>
      </c>
      <c r="B609" s="3">
        <v>6</v>
      </c>
      <c r="C609" s="2">
        <v>1</v>
      </c>
      <c r="D609" s="46">
        <v>32</v>
      </c>
      <c r="E609" s="280">
        <v>13.5</v>
      </c>
    </row>
    <row r="610" spans="1:5">
      <c r="A610" s="49" t="s">
        <v>819</v>
      </c>
      <c r="B610" s="3">
        <v>6</v>
      </c>
      <c r="C610" s="2">
        <v>0.7</v>
      </c>
      <c r="D610" s="46">
        <v>32</v>
      </c>
      <c r="E610" s="280">
        <v>10.8</v>
      </c>
    </row>
    <row r="611" spans="1:5">
      <c r="A611" s="49" t="s">
        <v>822</v>
      </c>
      <c r="B611" s="3">
        <v>6</v>
      </c>
      <c r="C611" s="2">
        <v>0.7</v>
      </c>
      <c r="D611" s="46">
        <v>14.9</v>
      </c>
      <c r="E611" s="280">
        <v>9.25</v>
      </c>
    </row>
    <row r="612" spans="1:5">
      <c r="A612" s="49" t="s">
        <v>828</v>
      </c>
      <c r="B612" s="3">
        <v>6</v>
      </c>
      <c r="C612" s="2">
        <v>1</v>
      </c>
      <c r="D612" s="46">
        <v>32</v>
      </c>
      <c r="E612" s="280">
        <v>13.5</v>
      </c>
    </row>
    <row r="613" spans="1:5">
      <c r="A613" s="49" t="s">
        <v>26547</v>
      </c>
      <c r="B613" s="3">
        <v>6</v>
      </c>
      <c r="C613" s="2">
        <v>1.5</v>
      </c>
      <c r="D613" s="46">
        <v>32</v>
      </c>
      <c r="E613" s="280">
        <v>21.05</v>
      </c>
    </row>
    <row r="614" spans="1:5">
      <c r="A614" s="49" t="s">
        <v>838</v>
      </c>
      <c r="B614" s="3">
        <v>6</v>
      </c>
      <c r="C614" s="2">
        <v>1</v>
      </c>
      <c r="D614" s="46">
        <v>35</v>
      </c>
      <c r="E614" s="280">
        <v>14.05</v>
      </c>
    </row>
    <row r="615" spans="1:5">
      <c r="A615" s="49" t="s">
        <v>19203</v>
      </c>
      <c r="B615" s="3">
        <v>6</v>
      </c>
      <c r="C615" s="2">
        <v>1.5</v>
      </c>
      <c r="D615" s="46">
        <v>35</v>
      </c>
      <c r="E615" s="280">
        <v>20.100000000000001</v>
      </c>
    </row>
    <row r="616" spans="1:5">
      <c r="A616" s="49" t="s">
        <v>944</v>
      </c>
      <c r="B616" s="3">
        <v>6</v>
      </c>
      <c r="C616" s="2">
        <v>0.7</v>
      </c>
      <c r="D616" s="46">
        <v>45</v>
      </c>
      <c r="E616" s="280">
        <v>48.550000000000004</v>
      </c>
    </row>
    <row r="617" spans="1:5">
      <c r="A617" s="49" t="s">
        <v>947</v>
      </c>
      <c r="B617" s="3">
        <v>6</v>
      </c>
      <c r="C617" s="2">
        <v>0.7</v>
      </c>
      <c r="D617" s="46">
        <v>45</v>
      </c>
      <c r="E617" s="280">
        <v>39.550000000000004</v>
      </c>
    </row>
    <row r="618" spans="1:5">
      <c r="A618" s="49" t="s">
        <v>974</v>
      </c>
      <c r="B618" s="3">
        <v>6</v>
      </c>
      <c r="C618" s="2">
        <v>0.7</v>
      </c>
      <c r="D618" s="46">
        <v>40</v>
      </c>
      <c r="E618" s="280">
        <v>49.25</v>
      </c>
    </row>
    <row r="619" spans="1:5">
      <c r="A619" s="49" t="s">
        <v>988</v>
      </c>
      <c r="B619" s="3">
        <v>12</v>
      </c>
      <c r="C619" s="2">
        <v>0.7</v>
      </c>
      <c r="D619" s="46">
        <v>37.5</v>
      </c>
      <c r="E619" s="280">
        <v>11.9</v>
      </c>
    </row>
    <row r="620" spans="1:5">
      <c r="A620" s="49" t="s">
        <v>991</v>
      </c>
      <c r="B620" s="3">
        <v>6</v>
      </c>
      <c r="C620" s="2">
        <v>0.7</v>
      </c>
      <c r="D620" s="46">
        <v>37.5</v>
      </c>
      <c r="E620" s="280">
        <v>11.55</v>
      </c>
    </row>
    <row r="621" spans="1:5">
      <c r="A621" s="49" t="s">
        <v>994</v>
      </c>
      <c r="B621" s="3">
        <v>6</v>
      </c>
      <c r="C621" s="2">
        <v>0.7</v>
      </c>
      <c r="D621" s="46">
        <v>37.5</v>
      </c>
      <c r="E621" s="280">
        <v>13.200000000000001</v>
      </c>
    </row>
    <row r="622" spans="1:5">
      <c r="A622" s="49" t="s">
        <v>26402</v>
      </c>
      <c r="B622" s="3">
        <v>6</v>
      </c>
      <c r="C622" s="2">
        <v>0.7</v>
      </c>
      <c r="D622" s="46">
        <v>37.5</v>
      </c>
      <c r="E622" s="280">
        <v>14.450000000000001</v>
      </c>
    </row>
    <row r="623" spans="1:5">
      <c r="A623" s="49" t="s">
        <v>1000</v>
      </c>
      <c r="B623" s="3">
        <v>6</v>
      </c>
      <c r="C623" s="2">
        <v>0.7</v>
      </c>
      <c r="D623" s="46">
        <v>38</v>
      </c>
      <c r="E623" s="280">
        <v>19</v>
      </c>
    </row>
    <row r="624" spans="1:5">
      <c r="A624" s="49" t="s">
        <v>1005</v>
      </c>
      <c r="B624" s="3">
        <v>6</v>
      </c>
      <c r="C624" s="2">
        <v>0.7</v>
      </c>
      <c r="D624" s="46">
        <v>40</v>
      </c>
      <c r="E624" s="280">
        <v>35.15</v>
      </c>
    </row>
    <row r="625" spans="1:5">
      <c r="A625" s="49" t="s">
        <v>1008</v>
      </c>
      <c r="B625" s="3">
        <v>6</v>
      </c>
      <c r="C625" s="2">
        <v>0.7</v>
      </c>
      <c r="D625" s="46">
        <v>38</v>
      </c>
      <c r="E625" s="280">
        <v>26.700000000000003</v>
      </c>
    </row>
    <row r="626" spans="1:5">
      <c r="A626" s="49" t="s">
        <v>1011</v>
      </c>
      <c r="B626" s="3">
        <v>6</v>
      </c>
      <c r="C626" s="2">
        <v>0.7</v>
      </c>
      <c r="D626" s="46">
        <v>40</v>
      </c>
      <c r="E626" s="280">
        <v>33.550000000000004</v>
      </c>
    </row>
    <row r="627" spans="1:5">
      <c r="A627" s="49" t="s">
        <v>1296</v>
      </c>
      <c r="B627" s="3">
        <v>6</v>
      </c>
      <c r="C627" s="2">
        <v>0.7</v>
      </c>
      <c r="D627" s="46">
        <v>40</v>
      </c>
      <c r="E627" s="280">
        <v>14.25</v>
      </c>
    </row>
    <row r="628" spans="1:5">
      <c r="A628" s="49" t="s">
        <v>1302</v>
      </c>
      <c r="B628" s="3">
        <v>6</v>
      </c>
      <c r="C628" s="2">
        <v>0.7</v>
      </c>
      <c r="D628" s="46">
        <v>40</v>
      </c>
      <c r="E628" s="280">
        <v>15.350000000000001</v>
      </c>
    </row>
    <row r="629" spans="1:5">
      <c r="A629" s="49" t="s">
        <v>1323</v>
      </c>
      <c r="B629" s="3">
        <v>6</v>
      </c>
      <c r="C629" s="2">
        <v>0.7</v>
      </c>
      <c r="D629" s="46">
        <v>40</v>
      </c>
      <c r="E629" s="280">
        <v>17.5</v>
      </c>
    </row>
    <row r="630" spans="1:5">
      <c r="A630" s="49" t="s">
        <v>1326</v>
      </c>
      <c r="B630" s="3">
        <v>6</v>
      </c>
      <c r="C630" s="2">
        <v>0.7</v>
      </c>
      <c r="D630" s="46">
        <v>40</v>
      </c>
      <c r="E630" s="280">
        <v>22.35</v>
      </c>
    </row>
    <row r="631" spans="1:5">
      <c r="A631" s="49" t="s">
        <v>1358</v>
      </c>
      <c r="B631" s="3">
        <v>6</v>
      </c>
      <c r="C631" s="2">
        <v>0.7</v>
      </c>
      <c r="D631" s="46">
        <v>40</v>
      </c>
      <c r="E631" s="280">
        <v>34.700000000000003</v>
      </c>
    </row>
    <row r="632" spans="1:5">
      <c r="A632" s="49" t="s">
        <v>26366</v>
      </c>
      <c r="B632" s="3">
        <v>6</v>
      </c>
      <c r="C632" s="2">
        <v>0.5</v>
      </c>
      <c r="D632" s="46">
        <v>45</v>
      </c>
      <c r="E632" s="280">
        <v>48.6</v>
      </c>
    </row>
    <row r="633" spans="1:5">
      <c r="A633" s="49" t="s">
        <v>26367</v>
      </c>
      <c r="B633" s="3">
        <v>6</v>
      </c>
      <c r="C633" s="2">
        <v>0.5</v>
      </c>
      <c r="D633" s="46">
        <v>45</v>
      </c>
      <c r="E633" s="280">
        <v>62.6</v>
      </c>
    </row>
    <row r="634" spans="1:5">
      <c r="A634" s="49" t="s">
        <v>26368</v>
      </c>
      <c r="B634" s="3">
        <v>6</v>
      </c>
      <c r="C634" s="2">
        <v>0.5</v>
      </c>
      <c r="D634" s="46">
        <v>45</v>
      </c>
      <c r="E634" s="280">
        <v>62.6</v>
      </c>
    </row>
    <row r="635" spans="1:5">
      <c r="A635" s="49" t="s">
        <v>1561</v>
      </c>
      <c r="B635" s="3">
        <v>6</v>
      </c>
      <c r="C635" s="2">
        <v>0.5</v>
      </c>
      <c r="D635" s="46">
        <v>45</v>
      </c>
      <c r="E635" s="280">
        <v>63.75</v>
      </c>
    </row>
    <row r="636" spans="1:5">
      <c r="A636" s="49" t="s">
        <v>26369</v>
      </c>
      <c r="B636" s="3">
        <v>6</v>
      </c>
      <c r="C636" s="2">
        <v>0.5</v>
      </c>
      <c r="D636" s="46">
        <v>45</v>
      </c>
      <c r="E636" s="280">
        <v>56.45</v>
      </c>
    </row>
    <row r="637" spans="1:5">
      <c r="A637" s="49" t="s">
        <v>1564</v>
      </c>
      <c r="B637" s="3">
        <v>6</v>
      </c>
      <c r="C637" s="2">
        <v>0.5</v>
      </c>
      <c r="D637" s="46">
        <v>40</v>
      </c>
      <c r="E637" s="280">
        <v>15.3</v>
      </c>
    </row>
    <row r="638" spans="1:5">
      <c r="A638" s="49" t="s">
        <v>1570</v>
      </c>
      <c r="B638" s="3">
        <v>6</v>
      </c>
      <c r="C638" s="2">
        <v>0.5</v>
      </c>
      <c r="D638" s="46">
        <v>30</v>
      </c>
      <c r="E638" s="280">
        <v>16.95</v>
      </c>
    </row>
    <row r="639" spans="1:5">
      <c r="A639" s="49" t="s">
        <v>1573</v>
      </c>
      <c r="B639" s="3">
        <v>6</v>
      </c>
      <c r="C639" s="2">
        <v>0.5</v>
      </c>
      <c r="D639" s="46">
        <v>40</v>
      </c>
      <c r="E639" s="280">
        <v>25.650000000000002</v>
      </c>
    </row>
    <row r="640" spans="1:5">
      <c r="A640" s="49" t="s">
        <v>1608</v>
      </c>
      <c r="B640" s="3">
        <v>6</v>
      </c>
      <c r="C640" s="2">
        <v>0.7</v>
      </c>
      <c r="D640" s="46">
        <v>38</v>
      </c>
      <c r="E640" s="280">
        <v>13.65</v>
      </c>
    </row>
    <row r="641" spans="1:5">
      <c r="A641" s="49" t="s">
        <v>1623</v>
      </c>
      <c r="B641" s="3">
        <v>6</v>
      </c>
      <c r="C641" s="2">
        <v>1</v>
      </c>
      <c r="D641" s="46">
        <v>40</v>
      </c>
      <c r="E641" s="280">
        <v>24.900000000000002</v>
      </c>
    </row>
    <row r="642" spans="1:5">
      <c r="A642" s="49" t="s">
        <v>1629</v>
      </c>
      <c r="B642" s="3">
        <v>6</v>
      </c>
      <c r="C642" s="2">
        <v>0.7</v>
      </c>
      <c r="D642" s="46">
        <v>38</v>
      </c>
      <c r="E642" s="280">
        <v>22.75</v>
      </c>
    </row>
    <row r="643" spans="1:5">
      <c r="A643" s="49" t="s">
        <v>1633</v>
      </c>
      <c r="B643" s="3">
        <v>6</v>
      </c>
      <c r="C643" s="2">
        <v>0.7</v>
      </c>
      <c r="D643" s="46">
        <v>40</v>
      </c>
      <c r="E643" s="280">
        <v>26.85</v>
      </c>
    </row>
    <row r="644" spans="1:5">
      <c r="A644" s="49" t="s">
        <v>1636</v>
      </c>
      <c r="B644" s="3">
        <v>6</v>
      </c>
      <c r="C644" s="2">
        <v>0.7</v>
      </c>
      <c r="D644" s="46">
        <v>40</v>
      </c>
      <c r="E644" s="280">
        <v>17.05</v>
      </c>
    </row>
    <row r="645" spans="1:5">
      <c r="A645" s="49" t="s">
        <v>1668</v>
      </c>
      <c r="B645" s="3">
        <v>6</v>
      </c>
      <c r="C645" s="2">
        <v>0.7</v>
      </c>
      <c r="D645" s="46">
        <v>45</v>
      </c>
      <c r="E645" s="280">
        <v>31.950000000000003</v>
      </c>
    </row>
    <row r="646" spans="1:5">
      <c r="A646" s="49" t="s">
        <v>1765</v>
      </c>
      <c r="B646" s="3">
        <v>6</v>
      </c>
      <c r="C646" s="2">
        <v>0.7</v>
      </c>
      <c r="D646" s="46">
        <v>40</v>
      </c>
      <c r="E646" s="280">
        <v>24.05</v>
      </c>
    </row>
    <row r="647" spans="1:5">
      <c r="A647" s="49" t="s">
        <v>1768</v>
      </c>
      <c r="B647" s="3">
        <v>6</v>
      </c>
      <c r="C647" s="2">
        <v>0.7</v>
      </c>
      <c r="D647" s="46">
        <v>40</v>
      </c>
      <c r="E647" s="280">
        <v>24.6</v>
      </c>
    </row>
    <row r="648" spans="1:5">
      <c r="A648" s="49" t="s">
        <v>1954</v>
      </c>
      <c r="B648" s="3">
        <v>6</v>
      </c>
      <c r="C648" s="2">
        <v>1</v>
      </c>
      <c r="D648" s="46">
        <v>37.5</v>
      </c>
      <c r="E648" s="280">
        <v>8.5500000000000007</v>
      </c>
    </row>
    <row r="649" spans="1:5">
      <c r="A649" s="49" t="s">
        <v>1978</v>
      </c>
      <c r="B649" s="3">
        <v>6</v>
      </c>
      <c r="C649" s="2">
        <v>0.7</v>
      </c>
      <c r="D649" s="46">
        <v>38</v>
      </c>
      <c r="E649" s="280">
        <v>9.6000000000000014</v>
      </c>
    </row>
    <row r="650" spans="1:5">
      <c r="A650" s="49" t="s">
        <v>1981</v>
      </c>
      <c r="B650" s="3">
        <v>6</v>
      </c>
      <c r="C650" s="2">
        <v>0.7</v>
      </c>
      <c r="D650" s="46">
        <v>37.5</v>
      </c>
      <c r="E650" s="280">
        <v>8.4500000000000011</v>
      </c>
    </row>
    <row r="651" spans="1:5">
      <c r="A651" s="49" t="s">
        <v>1984</v>
      </c>
      <c r="B651" s="3">
        <v>6</v>
      </c>
      <c r="C651" s="2">
        <v>0.7</v>
      </c>
      <c r="D651" s="46">
        <v>37.5</v>
      </c>
      <c r="E651" s="280">
        <v>8.4500000000000011</v>
      </c>
    </row>
    <row r="652" spans="1:5">
      <c r="A652" s="49" t="s">
        <v>2027</v>
      </c>
      <c r="B652" s="3">
        <v>6</v>
      </c>
      <c r="C652" s="2">
        <v>0.7</v>
      </c>
      <c r="D652" s="46">
        <v>40</v>
      </c>
      <c r="E652" s="280">
        <v>25.75</v>
      </c>
    </row>
    <row r="653" spans="1:5">
      <c r="A653" s="49" t="s">
        <v>2038</v>
      </c>
      <c r="B653" s="3">
        <v>6</v>
      </c>
      <c r="C653" s="2">
        <v>0.7</v>
      </c>
      <c r="D653" s="46">
        <v>37.5</v>
      </c>
      <c r="E653" s="280">
        <v>20.200000000000003</v>
      </c>
    </row>
    <row r="654" spans="1:5">
      <c r="A654" s="49" t="s">
        <v>2076</v>
      </c>
      <c r="B654" s="3">
        <v>12</v>
      </c>
      <c r="C654" s="2">
        <v>1</v>
      </c>
      <c r="D654" s="46">
        <v>40</v>
      </c>
      <c r="E654" s="280">
        <v>15.600000000000001</v>
      </c>
    </row>
    <row r="655" spans="1:5">
      <c r="A655" s="49" t="s">
        <v>2079</v>
      </c>
      <c r="B655" s="3">
        <v>6</v>
      </c>
      <c r="C655" s="2">
        <v>0.7</v>
      </c>
      <c r="D655" s="46">
        <v>40</v>
      </c>
      <c r="E655" s="280">
        <v>10.4</v>
      </c>
    </row>
    <row r="656" spans="1:5">
      <c r="A656" s="49" t="s">
        <v>2082</v>
      </c>
      <c r="B656" s="3">
        <v>12</v>
      </c>
      <c r="C656" s="2">
        <v>1</v>
      </c>
      <c r="D656" s="46">
        <v>40</v>
      </c>
      <c r="E656" s="280">
        <v>13.5</v>
      </c>
    </row>
    <row r="657" spans="1:5">
      <c r="A657" s="49" t="s">
        <v>2085</v>
      </c>
      <c r="B657" s="3">
        <v>6</v>
      </c>
      <c r="C657" s="2">
        <v>0.7</v>
      </c>
      <c r="D657" s="46">
        <v>25</v>
      </c>
      <c r="E657" s="280">
        <v>13.8</v>
      </c>
    </row>
    <row r="658" spans="1:5">
      <c r="A658" s="49" t="s">
        <v>2088</v>
      </c>
      <c r="B658" s="3">
        <v>6</v>
      </c>
      <c r="C658" s="2">
        <v>1</v>
      </c>
      <c r="D658" s="46">
        <v>35</v>
      </c>
      <c r="E658" s="280">
        <v>13.600000000000001</v>
      </c>
    </row>
    <row r="659" spans="1:5">
      <c r="A659" s="49" t="s">
        <v>2102</v>
      </c>
      <c r="B659" s="3">
        <v>6</v>
      </c>
      <c r="C659" s="2">
        <v>0.7</v>
      </c>
      <c r="D659" s="46">
        <v>25</v>
      </c>
      <c r="E659" s="280">
        <v>11.05</v>
      </c>
    </row>
    <row r="660" spans="1:5">
      <c r="A660" s="49" t="s">
        <v>2105</v>
      </c>
      <c r="B660" s="3">
        <v>6</v>
      </c>
      <c r="C660" s="2">
        <v>1</v>
      </c>
      <c r="D660" s="46">
        <v>37.5</v>
      </c>
      <c r="E660" s="280">
        <v>13.3</v>
      </c>
    </row>
    <row r="661" spans="1:5">
      <c r="A661" s="49" t="s">
        <v>2113</v>
      </c>
      <c r="B661" s="3">
        <v>4</v>
      </c>
      <c r="C661" s="2">
        <v>0.7</v>
      </c>
      <c r="D661" s="46">
        <v>40</v>
      </c>
      <c r="E661" s="280">
        <v>18.55</v>
      </c>
    </row>
    <row r="662" spans="1:5">
      <c r="A662" s="49" t="s">
        <v>2116</v>
      </c>
      <c r="B662" s="3">
        <v>4</v>
      </c>
      <c r="C662" s="2">
        <v>0.7</v>
      </c>
      <c r="D662" s="46">
        <v>40</v>
      </c>
      <c r="E662" s="280">
        <v>18.55</v>
      </c>
    </row>
    <row r="663" spans="1:5">
      <c r="A663" s="49" t="s">
        <v>2212</v>
      </c>
      <c r="B663" s="3">
        <v>6</v>
      </c>
      <c r="C663" s="2">
        <v>1</v>
      </c>
      <c r="D663" s="46">
        <v>37.5</v>
      </c>
      <c r="E663" s="280">
        <v>8.7000000000000011</v>
      </c>
    </row>
    <row r="664" spans="1:5">
      <c r="A664" s="49" t="s">
        <v>2215</v>
      </c>
      <c r="B664" s="3">
        <v>6</v>
      </c>
      <c r="C664" s="2">
        <v>1</v>
      </c>
      <c r="D664" s="46">
        <v>37.5</v>
      </c>
      <c r="E664" s="280">
        <v>8.8000000000000007</v>
      </c>
    </row>
    <row r="665" spans="1:5">
      <c r="A665" s="49" t="s">
        <v>2218</v>
      </c>
      <c r="B665" s="3">
        <v>6</v>
      </c>
      <c r="C665" s="2">
        <v>0.7</v>
      </c>
      <c r="D665" s="46">
        <v>35</v>
      </c>
      <c r="E665" s="280">
        <v>7.75</v>
      </c>
    </row>
    <row r="666" spans="1:5">
      <c r="A666" s="49" t="s">
        <v>2242</v>
      </c>
      <c r="B666" s="3">
        <v>6</v>
      </c>
      <c r="C666" s="2">
        <v>0.7</v>
      </c>
      <c r="D666" s="46">
        <v>40</v>
      </c>
      <c r="E666" s="280">
        <v>23.5</v>
      </c>
    </row>
    <row r="667" spans="1:5">
      <c r="A667" s="49" t="s">
        <v>2245</v>
      </c>
      <c r="B667" s="3">
        <v>6</v>
      </c>
      <c r="C667" s="2">
        <v>0.7</v>
      </c>
      <c r="D667" s="46">
        <v>40</v>
      </c>
      <c r="E667" s="280">
        <v>32.450000000000003</v>
      </c>
    </row>
    <row r="668" spans="1:5">
      <c r="A668" s="49" t="s">
        <v>2254</v>
      </c>
      <c r="B668" s="3">
        <v>6</v>
      </c>
      <c r="C668" s="2">
        <v>0.7</v>
      </c>
      <c r="D668" s="46">
        <v>40</v>
      </c>
      <c r="E668" s="280">
        <v>104.15</v>
      </c>
    </row>
    <row r="669" spans="1:5">
      <c r="A669" s="49" t="s">
        <v>2260</v>
      </c>
      <c r="B669" s="3">
        <v>6</v>
      </c>
      <c r="C669" s="2">
        <v>0.7</v>
      </c>
      <c r="D669" s="46">
        <v>40</v>
      </c>
      <c r="E669" s="280">
        <v>17.900000000000002</v>
      </c>
    </row>
    <row r="670" spans="1:5">
      <c r="A670" s="49" t="s">
        <v>2263</v>
      </c>
      <c r="B670" s="3">
        <v>6</v>
      </c>
      <c r="C670" s="2">
        <v>0.7</v>
      </c>
      <c r="D670" s="46">
        <v>40</v>
      </c>
      <c r="E670" s="280">
        <v>16.150000000000002</v>
      </c>
    </row>
    <row r="671" spans="1:5">
      <c r="A671" s="49" t="s">
        <v>2266</v>
      </c>
      <c r="B671" s="3">
        <v>6</v>
      </c>
      <c r="C671" s="2">
        <v>0.7</v>
      </c>
      <c r="D671" s="46">
        <v>40</v>
      </c>
      <c r="E671" s="280">
        <v>16.5</v>
      </c>
    </row>
    <row r="672" spans="1:5">
      <c r="A672" s="49" t="s">
        <v>2269</v>
      </c>
      <c r="B672" s="3">
        <v>6</v>
      </c>
      <c r="C672" s="2">
        <v>0.7</v>
      </c>
      <c r="D672" s="46">
        <v>40</v>
      </c>
      <c r="E672" s="280">
        <v>30.200000000000003</v>
      </c>
    </row>
    <row r="673" spans="1:5">
      <c r="A673" s="49" t="s">
        <v>2438</v>
      </c>
      <c r="B673" s="3">
        <v>6</v>
      </c>
      <c r="C673" s="2">
        <v>0.7</v>
      </c>
      <c r="D673" s="46">
        <v>45.2</v>
      </c>
      <c r="E673" s="280">
        <v>41.45</v>
      </c>
    </row>
    <row r="674" spans="1:5">
      <c r="A674" s="49" t="s">
        <v>2493</v>
      </c>
      <c r="B674" s="3">
        <v>6</v>
      </c>
      <c r="C674" s="2">
        <v>1</v>
      </c>
      <c r="D674" s="46">
        <v>50</v>
      </c>
      <c r="E674" s="280">
        <v>19.8</v>
      </c>
    </row>
    <row r="675" spans="1:5">
      <c r="A675" s="49" t="s">
        <v>26416</v>
      </c>
      <c r="B675" s="3">
        <v>6</v>
      </c>
      <c r="C675" s="2">
        <v>0.7</v>
      </c>
      <c r="D675" s="46">
        <v>50</v>
      </c>
      <c r="E675" s="280">
        <v>17.600000000000001</v>
      </c>
    </row>
    <row r="676" spans="1:5">
      <c r="A676" s="49" t="s">
        <v>2502</v>
      </c>
      <c r="B676" s="3">
        <v>6</v>
      </c>
      <c r="C676" s="2">
        <v>0.7</v>
      </c>
      <c r="D676" s="46">
        <v>40</v>
      </c>
      <c r="E676" s="280">
        <v>21.25</v>
      </c>
    </row>
    <row r="677" spans="1:5">
      <c r="A677" s="49" t="s">
        <v>2505</v>
      </c>
      <c r="B677" s="3">
        <v>6</v>
      </c>
      <c r="C677" s="2">
        <v>0.7</v>
      </c>
      <c r="D677" s="46">
        <v>40</v>
      </c>
      <c r="E677" s="280">
        <v>29.650000000000002</v>
      </c>
    </row>
    <row r="678" spans="1:5">
      <c r="A678" s="49" t="s">
        <v>2508</v>
      </c>
      <c r="B678" s="3">
        <v>6</v>
      </c>
      <c r="C678" s="2">
        <v>0.7</v>
      </c>
      <c r="D678" s="46">
        <v>42</v>
      </c>
      <c r="E678" s="280">
        <v>43.25</v>
      </c>
    </row>
    <row r="679" spans="1:5">
      <c r="A679" s="49" t="s">
        <v>2566</v>
      </c>
      <c r="B679" s="3">
        <v>6</v>
      </c>
      <c r="C679" s="2">
        <v>0.7</v>
      </c>
      <c r="D679" s="46">
        <v>47</v>
      </c>
      <c r="E679" s="280">
        <v>25.200000000000003</v>
      </c>
    </row>
    <row r="680" spans="1:5">
      <c r="A680" s="49" t="s">
        <v>2569</v>
      </c>
      <c r="B680" s="3">
        <v>6</v>
      </c>
      <c r="C680" s="2">
        <v>0.7</v>
      </c>
      <c r="D680" s="46">
        <v>40</v>
      </c>
      <c r="E680" s="280">
        <v>25.75</v>
      </c>
    </row>
    <row r="681" spans="1:5">
      <c r="A681" s="49" t="s">
        <v>2572</v>
      </c>
      <c r="B681" s="3">
        <v>6</v>
      </c>
      <c r="C681" s="2">
        <v>0.7</v>
      </c>
      <c r="D681" s="46">
        <v>54</v>
      </c>
      <c r="E681" s="280">
        <v>29.6</v>
      </c>
    </row>
    <row r="682" spans="1:5">
      <c r="A682" s="49" t="s">
        <v>2575</v>
      </c>
      <c r="B682" s="3">
        <v>6</v>
      </c>
      <c r="C682" s="2">
        <v>0.7</v>
      </c>
      <c r="D682" s="46">
        <v>40</v>
      </c>
      <c r="E682" s="280">
        <v>26.55</v>
      </c>
    </row>
    <row r="683" spans="1:5">
      <c r="A683" s="49" t="s">
        <v>2756</v>
      </c>
      <c r="B683" s="3">
        <v>6</v>
      </c>
      <c r="C683" s="2">
        <v>0.7</v>
      </c>
      <c r="D683" s="46">
        <v>40</v>
      </c>
      <c r="E683" s="280">
        <v>32.450000000000003</v>
      </c>
    </row>
    <row r="684" spans="1:5">
      <c r="A684" s="49" t="s">
        <v>2759</v>
      </c>
      <c r="B684" s="3">
        <v>6</v>
      </c>
      <c r="C684" s="2">
        <v>0.7</v>
      </c>
      <c r="D684" s="46">
        <v>40</v>
      </c>
      <c r="E684" s="280">
        <v>48.7</v>
      </c>
    </row>
    <row r="685" spans="1:5">
      <c r="A685" s="49" t="s">
        <v>2762</v>
      </c>
      <c r="B685" s="3">
        <v>6</v>
      </c>
      <c r="C685" s="2">
        <v>0.7</v>
      </c>
      <c r="D685" s="46">
        <v>46.2</v>
      </c>
      <c r="E685" s="280">
        <v>69.900000000000006</v>
      </c>
    </row>
    <row r="686" spans="1:5">
      <c r="A686" s="49" t="s">
        <v>2765</v>
      </c>
      <c r="B686" s="3">
        <v>6</v>
      </c>
      <c r="C686" s="2">
        <v>0.7</v>
      </c>
      <c r="D686" s="46">
        <v>50.6</v>
      </c>
      <c r="E686" s="280">
        <v>67.45</v>
      </c>
    </row>
    <row r="687" spans="1:5">
      <c r="A687" s="49" t="s">
        <v>26235</v>
      </c>
      <c r="B687" s="3">
        <v>6</v>
      </c>
      <c r="C687" s="2">
        <v>0.7</v>
      </c>
      <c r="D687" s="46">
        <v>40</v>
      </c>
      <c r="E687" s="280">
        <v>10</v>
      </c>
    </row>
    <row r="688" spans="1:5">
      <c r="A688" s="49" t="s">
        <v>3043</v>
      </c>
      <c r="B688" s="3">
        <v>6</v>
      </c>
      <c r="C688" s="2">
        <v>0.7</v>
      </c>
      <c r="D688" s="46">
        <v>37.5</v>
      </c>
      <c r="E688" s="280">
        <v>15</v>
      </c>
    </row>
    <row r="689" spans="1:5">
      <c r="A689" s="49" t="s">
        <v>3046</v>
      </c>
      <c r="B689" s="3">
        <v>6</v>
      </c>
      <c r="C689" s="2">
        <v>0.7</v>
      </c>
      <c r="D689" s="46">
        <v>37.5</v>
      </c>
      <c r="E689" s="280">
        <v>15</v>
      </c>
    </row>
    <row r="690" spans="1:5">
      <c r="A690" s="49" t="s">
        <v>3049</v>
      </c>
      <c r="B690" s="3">
        <v>6</v>
      </c>
      <c r="C690" s="2">
        <v>0.7</v>
      </c>
      <c r="D690" s="46">
        <v>40</v>
      </c>
      <c r="E690" s="280">
        <v>15.200000000000001</v>
      </c>
    </row>
    <row r="691" spans="1:5">
      <c r="A691" s="49" t="s">
        <v>3055</v>
      </c>
      <c r="B691" s="3">
        <v>6</v>
      </c>
      <c r="C691" s="2">
        <v>0.7</v>
      </c>
      <c r="D691" s="46">
        <v>37.5</v>
      </c>
      <c r="E691" s="280">
        <v>15</v>
      </c>
    </row>
    <row r="692" spans="1:5">
      <c r="A692" s="49" t="s">
        <v>3058</v>
      </c>
      <c r="B692" s="3">
        <v>6</v>
      </c>
      <c r="C692" s="2">
        <v>0.7</v>
      </c>
      <c r="D692" s="46">
        <v>17</v>
      </c>
      <c r="E692" s="280">
        <v>13.350000000000001</v>
      </c>
    </row>
    <row r="693" spans="1:5">
      <c r="A693" s="49" t="s">
        <v>3061</v>
      </c>
      <c r="B693" s="3">
        <v>6</v>
      </c>
      <c r="C693" s="2">
        <v>0.7</v>
      </c>
      <c r="D693" s="46">
        <v>37.5</v>
      </c>
      <c r="E693" s="280">
        <v>15</v>
      </c>
    </row>
    <row r="694" spans="1:5">
      <c r="A694" s="49" t="s">
        <v>3070</v>
      </c>
      <c r="B694" s="3">
        <v>6</v>
      </c>
      <c r="C694" s="2">
        <v>0.7</v>
      </c>
      <c r="D694" s="46">
        <v>37.5</v>
      </c>
      <c r="E694" s="280">
        <v>15</v>
      </c>
    </row>
    <row r="695" spans="1:5">
      <c r="A695" s="49" t="s">
        <v>26236</v>
      </c>
      <c r="B695" s="3">
        <v>6</v>
      </c>
      <c r="C695" s="2">
        <v>0.7</v>
      </c>
      <c r="D695" s="46">
        <v>40</v>
      </c>
      <c r="E695" s="280">
        <v>55.400000000000006</v>
      </c>
    </row>
    <row r="696" spans="1:5">
      <c r="A696" s="49" t="s">
        <v>3073</v>
      </c>
      <c r="B696" s="3">
        <v>6</v>
      </c>
      <c r="C696" s="2">
        <v>0.7</v>
      </c>
      <c r="D696" s="46">
        <v>40</v>
      </c>
      <c r="E696" s="280">
        <v>34.050000000000004</v>
      </c>
    </row>
    <row r="697" spans="1:5">
      <c r="A697" s="49" t="s">
        <v>3076</v>
      </c>
      <c r="B697" s="3">
        <v>6</v>
      </c>
      <c r="C697" s="2">
        <v>0.7</v>
      </c>
      <c r="D697" s="46">
        <v>35</v>
      </c>
      <c r="E697" s="280">
        <v>33.15</v>
      </c>
    </row>
    <row r="698" spans="1:5">
      <c r="A698" s="49" t="s">
        <v>3079</v>
      </c>
      <c r="B698" s="3">
        <v>48</v>
      </c>
      <c r="C698" s="2">
        <v>0.05</v>
      </c>
      <c r="D698" s="46">
        <v>40</v>
      </c>
      <c r="E698" s="280">
        <v>6.65</v>
      </c>
    </row>
    <row r="699" spans="1:5">
      <c r="A699" s="49" t="s">
        <v>3192</v>
      </c>
      <c r="B699" s="3">
        <v>6</v>
      </c>
      <c r="C699" s="2">
        <v>0.7</v>
      </c>
      <c r="D699" s="46">
        <v>40</v>
      </c>
      <c r="E699" s="280">
        <v>27.150000000000002</v>
      </c>
    </row>
    <row r="700" spans="1:5">
      <c r="A700" s="49" t="s">
        <v>3195</v>
      </c>
      <c r="B700" s="3">
        <v>6</v>
      </c>
      <c r="C700" s="2">
        <v>0.7</v>
      </c>
      <c r="D700" s="46">
        <v>40</v>
      </c>
      <c r="E700" s="280">
        <v>27.150000000000002</v>
      </c>
    </row>
    <row r="701" spans="1:5">
      <c r="A701" s="49" t="s">
        <v>3201</v>
      </c>
      <c r="B701" s="3">
        <v>6</v>
      </c>
      <c r="C701" s="2">
        <v>0.7</v>
      </c>
      <c r="D701" s="46">
        <v>40</v>
      </c>
      <c r="E701" s="280">
        <v>38.050000000000004</v>
      </c>
    </row>
    <row r="702" spans="1:5">
      <c r="A702" s="49" t="s">
        <v>3203</v>
      </c>
      <c r="B702" s="3">
        <v>6</v>
      </c>
      <c r="C702" s="2">
        <v>0.7</v>
      </c>
      <c r="D702" s="46">
        <v>40</v>
      </c>
      <c r="E702" s="280">
        <v>62.7</v>
      </c>
    </row>
    <row r="703" spans="1:5">
      <c r="A703" s="49" t="s">
        <v>26237</v>
      </c>
      <c r="B703" s="3">
        <v>6</v>
      </c>
      <c r="C703" s="2">
        <v>0.7</v>
      </c>
      <c r="D703" s="46">
        <v>40</v>
      </c>
      <c r="E703" s="280">
        <v>62.7</v>
      </c>
    </row>
    <row r="704" spans="1:5">
      <c r="A704" s="49" t="s">
        <v>3224</v>
      </c>
      <c r="B704" s="3">
        <v>4</v>
      </c>
      <c r="C704" s="2">
        <v>0.7</v>
      </c>
      <c r="D704" s="46">
        <v>47</v>
      </c>
      <c r="E704" s="280">
        <v>184.8</v>
      </c>
    </row>
    <row r="705" spans="1:5">
      <c r="A705" s="49" t="s">
        <v>3227</v>
      </c>
      <c r="B705" s="3">
        <v>6</v>
      </c>
      <c r="C705" s="2">
        <v>0.7</v>
      </c>
      <c r="D705" s="46">
        <v>40</v>
      </c>
      <c r="E705" s="280">
        <v>18.850000000000001</v>
      </c>
    </row>
    <row r="706" spans="1:5">
      <c r="A706" s="49" t="s">
        <v>26315</v>
      </c>
      <c r="B706" s="3">
        <v>6</v>
      </c>
      <c r="C706" s="2">
        <v>0.75</v>
      </c>
      <c r="D706" s="46">
        <v>40</v>
      </c>
      <c r="E706" s="280">
        <v>19.900000000000002</v>
      </c>
    </row>
    <row r="707" spans="1:5">
      <c r="A707" s="49" t="s">
        <v>3230</v>
      </c>
      <c r="B707" s="3">
        <v>6</v>
      </c>
      <c r="C707" s="2">
        <v>0.7</v>
      </c>
      <c r="D707" s="46">
        <v>40</v>
      </c>
      <c r="E707" s="280">
        <v>18.850000000000001</v>
      </c>
    </row>
    <row r="708" spans="1:5">
      <c r="A708" s="49" t="s">
        <v>3233</v>
      </c>
      <c r="B708" s="3">
        <v>6</v>
      </c>
      <c r="C708" s="2">
        <v>0.7</v>
      </c>
      <c r="D708" s="46">
        <v>47</v>
      </c>
      <c r="E708" s="280">
        <v>43.1</v>
      </c>
    </row>
    <row r="709" spans="1:5">
      <c r="A709" s="49" t="s">
        <v>3236</v>
      </c>
      <c r="B709" s="3">
        <v>6</v>
      </c>
      <c r="C709" s="2">
        <v>0.7</v>
      </c>
      <c r="D709" s="46">
        <v>47</v>
      </c>
      <c r="E709" s="280">
        <v>46.45</v>
      </c>
    </row>
    <row r="710" spans="1:5">
      <c r="A710" s="49" t="s">
        <v>3239</v>
      </c>
      <c r="B710" s="3">
        <v>6</v>
      </c>
      <c r="C710" s="2">
        <v>0.7</v>
      </c>
      <c r="D710" s="46">
        <v>47</v>
      </c>
      <c r="E710" s="280">
        <v>45.35</v>
      </c>
    </row>
    <row r="711" spans="1:5">
      <c r="A711" s="49" t="s">
        <v>3242</v>
      </c>
      <c r="B711" s="3">
        <v>6</v>
      </c>
      <c r="C711" s="2">
        <v>0.7</v>
      </c>
      <c r="D711" s="46">
        <v>47</v>
      </c>
      <c r="E711" s="280">
        <v>21.55</v>
      </c>
    </row>
    <row r="712" spans="1:5">
      <c r="A712" s="49" t="s">
        <v>3245</v>
      </c>
      <c r="B712" s="3">
        <v>6</v>
      </c>
      <c r="C712" s="2">
        <v>0.7</v>
      </c>
      <c r="D712" s="46">
        <v>40</v>
      </c>
      <c r="E712" s="280">
        <v>30.75</v>
      </c>
    </row>
    <row r="713" spans="1:5">
      <c r="A713" s="49" t="s">
        <v>26238</v>
      </c>
      <c r="B713" s="3">
        <v>6</v>
      </c>
      <c r="C713" s="2">
        <v>0.7</v>
      </c>
      <c r="D713" s="46">
        <v>40</v>
      </c>
      <c r="E713" s="280">
        <v>31.35</v>
      </c>
    </row>
    <row r="714" spans="1:5">
      <c r="A714" s="49" t="s">
        <v>3248</v>
      </c>
      <c r="B714" s="3">
        <v>6</v>
      </c>
      <c r="C714" s="2">
        <v>0.7</v>
      </c>
      <c r="D714" s="46">
        <v>40</v>
      </c>
      <c r="E714" s="280">
        <v>30.700000000000003</v>
      </c>
    </row>
    <row r="715" spans="1:5">
      <c r="A715" s="49" t="s">
        <v>3251</v>
      </c>
      <c r="B715" s="3">
        <v>6</v>
      </c>
      <c r="C715" s="2">
        <v>0.7</v>
      </c>
      <c r="D715" s="46">
        <v>43</v>
      </c>
      <c r="E715" s="280">
        <v>36.050000000000004</v>
      </c>
    </row>
    <row r="716" spans="1:5">
      <c r="A716" s="49" t="s">
        <v>3336</v>
      </c>
      <c r="B716" s="3">
        <v>6</v>
      </c>
      <c r="C716" s="2">
        <v>0.7</v>
      </c>
      <c r="D716" s="46">
        <v>40</v>
      </c>
      <c r="E716" s="280">
        <v>38.6</v>
      </c>
    </row>
    <row r="717" spans="1:5">
      <c r="A717" s="49" t="s">
        <v>3340</v>
      </c>
      <c r="B717" s="3">
        <v>6</v>
      </c>
      <c r="C717" s="2">
        <v>0.7</v>
      </c>
      <c r="D717" s="46">
        <v>40</v>
      </c>
      <c r="E717" s="280">
        <v>30.75</v>
      </c>
    </row>
    <row r="718" spans="1:5">
      <c r="A718" s="49" t="s">
        <v>3346</v>
      </c>
      <c r="B718" s="3">
        <v>6</v>
      </c>
      <c r="C718" s="2">
        <v>0.7</v>
      </c>
      <c r="D718" s="46">
        <v>40</v>
      </c>
      <c r="E718" s="280">
        <v>31.35</v>
      </c>
    </row>
    <row r="719" spans="1:5">
      <c r="A719" s="49" t="s">
        <v>3350</v>
      </c>
      <c r="B719" s="3">
        <v>6</v>
      </c>
      <c r="C719" s="2">
        <v>0.7</v>
      </c>
      <c r="D719" s="46">
        <v>40</v>
      </c>
      <c r="E719" s="280">
        <v>139.4</v>
      </c>
    </row>
    <row r="720" spans="1:5">
      <c r="A720" s="49" t="s">
        <v>3353</v>
      </c>
      <c r="B720" s="3">
        <v>6</v>
      </c>
      <c r="C720" s="2">
        <v>0.7</v>
      </c>
      <c r="D720" s="46">
        <v>40</v>
      </c>
      <c r="E720" s="280">
        <v>29.650000000000002</v>
      </c>
    </row>
    <row r="721" spans="1:5">
      <c r="A721" s="49" t="s">
        <v>26276</v>
      </c>
      <c r="B721" s="3">
        <v>6</v>
      </c>
      <c r="C721" s="2">
        <v>0.7</v>
      </c>
      <c r="D721" s="46">
        <v>40</v>
      </c>
      <c r="E721" s="280">
        <v>13.4</v>
      </c>
    </row>
    <row r="722" spans="1:5">
      <c r="A722" s="49" t="s">
        <v>26424</v>
      </c>
      <c r="B722" s="3">
        <v>6</v>
      </c>
      <c r="C722" s="2">
        <v>0.7</v>
      </c>
      <c r="D722" s="46">
        <v>41</v>
      </c>
      <c r="E722" s="280">
        <v>30.3</v>
      </c>
    </row>
    <row r="723" spans="1:5">
      <c r="A723" s="49" t="s">
        <v>3365</v>
      </c>
      <c r="B723" s="3">
        <v>6</v>
      </c>
      <c r="C723" s="2">
        <v>0.7</v>
      </c>
      <c r="D723" s="46">
        <v>45</v>
      </c>
      <c r="E723" s="280">
        <v>21.650000000000002</v>
      </c>
    </row>
    <row r="724" spans="1:5">
      <c r="A724" s="49" t="s">
        <v>3377</v>
      </c>
      <c r="B724" s="3">
        <v>6</v>
      </c>
      <c r="C724" s="2">
        <v>0.7</v>
      </c>
      <c r="D724" s="46">
        <v>48</v>
      </c>
      <c r="E724" s="280">
        <v>52.150000000000006</v>
      </c>
    </row>
    <row r="725" spans="1:5">
      <c r="A725" s="49" t="s">
        <v>3383</v>
      </c>
      <c r="B725" s="3">
        <v>6</v>
      </c>
      <c r="C725" s="2">
        <v>0.7</v>
      </c>
      <c r="D725" s="46">
        <v>40</v>
      </c>
      <c r="E725" s="280">
        <v>25.75</v>
      </c>
    </row>
    <row r="726" spans="1:5">
      <c r="A726" s="49" t="s">
        <v>26239</v>
      </c>
      <c r="B726" s="3">
        <v>6</v>
      </c>
      <c r="C726" s="2">
        <v>0.7</v>
      </c>
      <c r="D726" s="46">
        <v>40</v>
      </c>
      <c r="E726" s="280">
        <v>24.6</v>
      </c>
    </row>
    <row r="727" spans="1:5">
      <c r="A727" s="49" t="s">
        <v>3503</v>
      </c>
      <c r="B727" s="3">
        <v>6</v>
      </c>
      <c r="C727" s="2">
        <v>0.7</v>
      </c>
      <c r="D727" s="46">
        <v>40</v>
      </c>
      <c r="E727" s="280">
        <v>24.35</v>
      </c>
    </row>
    <row r="728" spans="1:5">
      <c r="A728" s="49" t="s">
        <v>3506</v>
      </c>
      <c r="B728" s="3">
        <v>6</v>
      </c>
      <c r="C728" s="2">
        <v>0.7</v>
      </c>
      <c r="D728" s="46">
        <v>43</v>
      </c>
      <c r="E728" s="280">
        <v>33.800000000000004</v>
      </c>
    </row>
    <row r="729" spans="1:5">
      <c r="A729" s="49" t="s">
        <v>26516</v>
      </c>
      <c r="B729" s="3">
        <v>6</v>
      </c>
      <c r="C729" s="2">
        <v>0.7</v>
      </c>
      <c r="D729" s="46">
        <v>43</v>
      </c>
      <c r="E729" s="280">
        <v>61.800000000000004</v>
      </c>
    </row>
    <row r="730" spans="1:5">
      <c r="A730" s="49" t="s">
        <v>3509</v>
      </c>
      <c r="B730" s="3">
        <v>6</v>
      </c>
      <c r="C730" s="2">
        <v>0.7</v>
      </c>
      <c r="D730" s="46">
        <v>40</v>
      </c>
      <c r="E730" s="280">
        <v>13.8</v>
      </c>
    </row>
    <row r="731" spans="1:5">
      <c r="A731" s="49" t="s">
        <v>26240</v>
      </c>
      <c r="B731" s="3">
        <v>6</v>
      </c>
      <c r="C731" s="2">
        <v>0.7</v>
      </c>
      <c r="D731" s="46">
        <v>40</v>
      </c>
      <c r="E731" s="280">
        <v>17.05</v>
      </c>
    </row>
    <row r="732" spans="1:5">
      <c r="A732" s="49" t="s">
        <v>26430</v>
      </c>
      <c r="B732" s="3">
        <v>6</v>
      </c>
      <c r="C732" s="2">
        <v>0.7</v>
      </c>
      <c r="D732" s="46">
        <v>41.8</v>
      </c>
      <c r="E732" s="280">
        <v>29.25</v>
      </c>
    </row>
    <row r="733" spans="1:5">
      <c r="A733" s="49" t="s">
        <v>3518</v>
      </c>
      <c r="B733" s="3">
        <v>6</v>
      </c>
      <c r="C733" s="2">
        <v>0.7</v>
      </c>
      <c r="D733" s="46">
        <v>40</v>
      </c>
      <c r="E733" s="280">
        <v>21.150000000000002</v>
      </c>
    </row>
    <row r="734" spans="1:5">
      <c r="A734" s="49" t="s">
        <v>3521</v>
      </c>
      <c r="B734" s="3">
        <v>6</v>
      </c>
      <c r="C734" s="2">
        <v>0.7</v>
      </c>
      <c r="D734" s="46">
        <v>42.1</v>
      </c>
      <c r="E734" s="280">
        <v>43.800000000000004</v>
      </c>
    </row>
    <row r="735" spans="1:5">
      <c r="A735" s="49" t="s">
        <v>3524</v>
      </c>
      <c r="B735" s="3">
        <v>6</v>
      </c>
      <c r="C735" s="2">
        <v>0.7</v>
      </c>
      <c r="D735" s="46">
        <v>43.4</v>
      </c>
      <c r="E735" s="280">
        <v>37.200000000000003</v>
      </c>
    </row>
    <row r="736" spans="1:5">
      <c r="A736" s="49" t="s">
        <v>3527</v>
      </c>
      <c r="B736" s="3">
        <v>6</v>
      </c>
      <c r="C736" s="2">
        <v>0.7</v>
      </c>
      <c r="D736" s="46">
        <v>40</v>
      </c>
      <c r="E736" s="280">
        <v>17.900000000000002</v>
      </c>
    </row>
    <row r="737" spans="1:5">
      <c r="A737" s="49" t="s">
        <v>3530</v>
      </c>
      <c r="B737" s="3">
        <v>6</v>
      </c>
      <c r="C737" s="2">
        <v>0.7</v>
      </c>
      <c r="D737" s="46">
        <v>40</v>
      </c>
      <c r="E737" s="280">
        <v>22.400000000000002</v>
      </c>
    </row>
    <row r="738" spans="1:5">
      <c r="A738" s="49" t="s">
        <v>26278</v>
      </c>
      <c r="B738" s="3">
        <v>6</v>
      </c>
      <c r="C738" s="2">
        <v>0.7</v>
      </c>
      <c r="D738" s="46">
        <v>40</v>
      </c>
      <c r="E738" s="280">
        <v>14.55</v>
      </c>
    </row>
    <row r="739" spans="1:5">
      <c r="A739" s="49" t="s">
        <v>3553</v>
      </c>
      <c r="B739" s="3">
        <v>6</v>
      </c>
      <c r="C739" s="2">
        <v>0.7</v>
      </c>
      <c r="D739" s="46">
        <v>41.3</v>
      </c>
      <c r="E739" s="280">
        <v>37.050000000000004</v>
      </c>
    </row>
    <row r="740" spans="1:5">
      <c r="A740" s="49" t="s">
        <v>3599</v>
      </c>
      <c r="B740" s="3">
        <v>6</v>
      </c>
      <c r="C740" s="2">
        <v>0.7</v>
      </c>
      <c r="D740" s="46">
        <v>37.5</v>
      </c>
      <c r="E740" s="280">
        <v>8.75</v>
      </c>
    </row>
    <row r="741" spans="1:5">
      <c r="A741" s="49" t="s">
        <v>3679</v>
      </c>
      <c r="B741" s="3">
        <v>6</v>
      </c>
      <c r="C741" s="2">
        <v>0.7</v>
      </c>
      <c r="D741" s="46">
        <v>41.3</v>
      </c>
      <c r="E741" s="280">
        <v>41.5</v>
      </c>
    </row>
    <row r="742" spans="1:5">
      <c r="A742" s="49" t="s">
        <v>26434</v>
      </c>
      <c r="B742" s="3">
        <v>6</v>
      </c>
      <c r="C742" s="2">
        <v>0.7</v>
      </c>
      <c r="D742" s="46">
        <v>35</v>
      </c>
      <c r="E742" s="280">
        <v>13</v>
      </c>
    </row>
    <row r="743" spans="1:5">
      <c r="A743" s="49" t="s">
        <v>26241</v>
      </c>
      <c r="B743" s="3">
        <v>6</v>
      </c>
      <c r="C743" s="2">
        <v>0.7</v>
      </c>
      <c r="D743" s="46">
        <v>40</v>
      </c>
      <c r="E743" s="280">
        <v>13.4</v>
      </c>
    </row>
    <row r="744" spans="1:5">
      <c r="A744" s="49" t="s">
        <v>3934</v>
      </c>
      <c r="B744" s="3">
        <v>6</v>
      </c>
      <c r="C744" s="2">
        <v>0.7</v>
      </c>
      <c r="D744" s="46">
        <v>17</v>
      </c>
      <c r="E744" s="280">
        <v>10.700000000000001</v>
      </c>
    </row>
    <row r="745" spans="1:5">
      <c r="A745" s="49" t="s">
        <v>3952</v>
      </c>
      <c r="B745" s="3">
        <v>6</v>
      </c>
      <c r="C745" s="2">
        <v>0.7</v>
      </c>
      <c r="D745" s="46">
        <v>40</v>
      </c>
      <c r="E745" s="280">
        <v>18.75</v>
      </c>
    </row>
    <row r="746" spans="1:5">
      <c r="A746" s="49" t="s">
        <v>3955</v>
      </c>
      <c r="B746" s="3">
        <v>6</v>
      </c>
      <c r="C746" s="2">
        <v>0.7</v>
      </c>
      <c r="D746" s="46">
        <v>40</v>
      </c>
      <c r="E746" s="280">
        <v>14.55</v>
      </c>
    </row>
    <row r="747" spans="1:5">
      <c r="A747" s="49" t="s">
        <v>4001</v>
      </c>
      <c r="B747" s="3">
        <v>6</v>
      </c>
      <c r="C747" s="2">
        <v>0.7</v>
      </c>
      <c r="D747" s="46">
        <v>37.5</v>
      </c>
      <c r="E747" s="280">
        <v>19.950000000000003</v>
      </c>
    </row>
    <row r="748" spans="1:5">
      <c r="A748" s="49" t="s">
        <v>4591</v>
      </c>
      <c r="B748" s="3">
        <v>6</v>
      </c>
      <c r="C748" s="2">
        <v>0.7</v>
      </c>
      <c r="D748" s="46">
        <v>75.5</v>
      </c>
      <c r="E748" s="280">
        <v>21.900000000000002</v>
      </c>
    </row>
    <row r="749" spans="1:5">
      <c r="A749" s="49" t="s">
        <v>4594</v>
      </c>
      <c r="B749" s="3">
        <v>6</v>
      </c>
      <c r="C749" s="2">
        <v>0.7</v>
      </c>
      <c r="D749" s="46">
        <v>40</v>
      </c>
      <c r="E749" s="280">
        <v>17.25</v>
      </c>
    </row>
    <row r="750" spans="1:5">
      <c r="A750" s="49" t="s">
        <v>4597</v>
      </c>
      <c r="B750" s="3">
        <v>6</v>
      </c>
      <c r="C750" s="2">
        <v>0.7</v>
      </c>
      <c r="D750" s="46">
        <v>40</v>
      </c>
      <c r="E750" s="280">
        <v>44.75</v>
      </c>
    </row>
    <row r="751" spans="1:5">
      <c r="A751" s="49" t="s">
        <v>4600</v>
      </c>
      <c r="B751" s="3">
        <v>12</v>
      </c>
      <c r="C751" s="2">
        <v>0.7</v>
      </c>
      <c r="D751" s="46">
        <v>40</v>
      </c>
      <c r="E751" s="280">
        <v>15.200000000000001</v>
      </c>
    </row>
    <row r="752" spans="1:5">
      <c r="A752" s="49" t="s">
        <v>26346</v>
      </c>
      <c r="B752" s="3">
        <v>5</v>
      </c>
      <c r="C752" s="2">
        <v>0.7</v>
      </c>
      <c r="D752" s="46">
        <v>42</v>
      </c>
      <c r="E752" s="280">
        <v>34.85</v>
      </c>
    </row>
    <row r="753" spans="1:5">
      <c r="A753" s="49" t="s">
        <v>4636</v>
      </c>
      <c r="B753" s="3">
        <v>6</v>
      </c>
      <c r="C753" s="2">
        <v>0.7</v>
      </c>
      <c r="D753" s="46">
        <v>40</v>
      </c>
      <c r="E753" s="280">
        <v>12.3</v>
      </c>
    </row>
    <row r="754" spans="1:5">
      <c r="A754" s="49" t="s">
        <v>4639</v>
      </c>
      <c r="B754" s="3">
        <v>6</v>
      </c>
      <c r="C754" s="2">
        <v>0.7</v>
      </c>
      <c r="D754" s="46">
        <v>40</v>
      </c>
      <c r="E754" s="280">
        <v>13.4</v>
      </c>
    </row>
    <row r="755" spans="1:5">
      <c r="A755" s="49" t="s">
        <v>4642</v>
      </c>
      <c r="B755" s="3">
        <v>6</v>
      </c>
      <c r="C755" s="2">
        <v>0.7</v>
      </c>
      <c r="D755" s="46">
        <v>38</v>
      </c>
      <c r="E755" s="280">
        <v>12.15</v>
      </c>
    </row>
    <row r="756" spans="1:5">
      <c r="A756" s="49" t="s">
        <v>4645</v>
      </c>
      <c r="B756" s="3">
        <v>6</v>
      </c>
      <c r="C756" s="2">
        <v>0.7</v>
      </c>
      <c r="D756" s="46">
        <v>38</v>
      </c>
      <c r="E756" s="280">
        <v>11</v>
      </c>
    </row>
    <row r="757" spans="1:5">
      <c r="A757" s="49" t="s">
        <v>4648</v>
      </c>
      <c r="B757" s="3">
        <v>6</v>
      </c>
      <c r="C757" s="2">
        <v>0.7</v>
      </c>
      <c r="D757" s="46">
        <v>38</v>
      </c>
      <c r="E757" s="280">
        <v>11.55</v>
      </c>
    </row>
    <row r="758" spans="1:5">
      <c r="A758" s="49" t="s">
        <v>4651</v>
      </c>
      <c r="B758" s="3">
        <v>6</v>
      </c>
      <c r="C758" s="2">
        <v>0.7</v>
      </c>
      <c r="D758" s="46">
        <v>38</v>
      </c>
      <c r="E758" s="280">
        <v>11.55</v>
      </c>
    </row>
    <row r="759" spans="1:5">
      <c r="A759" s="49" t="s">
        <v>4835</v>
      </c>
      <c r="B759" s="3">
        <v>6</v>
      </c>
      <c r="C759" s="2">
        <v>0.7</v>
      </c>
      <c r="D759" s="46">
        <v>40</v>
      </c>
      <c r="E759" s="280">
        <v>11.8</v>
      </c>
    </row>
    <row r="760" spans="1:5">
      <c r="A760" s="49" t="s">
        <v>4852</v>
      </c>
      <c r="B760" s="3">
        <v>6</v>
      </c>
      <c r="C760" s="2">
        <v>0.7</v>
      </c>
      <c r="D760" s="46">
        <v>35</v>
      </c>
      <c r="E760" s="280">
        <v>18.05</v>
      </c>
    </row>
    <row r="761" spans="1:5">
      <c r="A761" s="49" t="s">
        <v>4855</v>
      </c>
      <c r="B761" s="3">
        <v>6</v>
      </c>
      <c r="C761" s="2">
        <v>0.7</v>
      </c>
      <c r="D761" s="46">
        <v>45</v>
      </c>
      <c r="E761" s="280">
        <v>33.950000000000003</v>
      </c>
    </row>
    <row r="762" spans="1:5">
      <c r="A762" s="49" t="s">
        <v>5004</v>
      </c>
      <c r="B762" s="3">
        <v>6</v>
      </c>
      <c r="C762" s="2">
        <v>0.7</v>
      </c>
      <c r="D762" s="46">
        <v>40</v>
      </c>
      <c r="E762" s="280">
        <v>26.3</v>
      </c>
    </row>
    <row r="763" spans="1:5">
      <c r="A763" s="49" t="s">
        <v>5007</v>
      </c>
      <c r="B763" s="3">
        <v>6</v>
      </c>
      <c r="C763" s="2">
        <v>0.7</v>
      </c>
      <c r="D763" s="46">
        <v>40</v>
      </c>
      <c r="E763" s="280">
        <v>33</v>
      </c>
    </row>
    <row r="764" spans="1:5">
      <c r="A764" s="49" t="s">
        <v>5010</v>
      </c>
      <c r="B764" s="3">
        <v>6</v>
      </c>
      <c r="C764" s="2">
        <v>0.7</v>
      </c>
      <c r="D764" s="46">
        <v>40</v>
      </c>
      <c r="E764" s="280">
        <v>49.25</v>
      </c>
    </row>
    <row r="765" spans="1:5">
      <c r="A765" s="49" t="s">
        <v>5392</v>
      </c>
      <c r="B765" s="3">
        <v>6</v>
      </c>
      <c r="C765" s="2">
        <v>0.7</v>
      </c>
      <c r="D765" s="46">
        <v>40</v>
      </c>
      <c r="E765" s="280">
        <v>13</v>
      </c>
    </row>
    <row r="766" spans="1:5">
      <c r="A766" s="49" t="s">
        <v>5395</v>
      </c>
      <c r="B766" s="3">
        <v>6</v>
      </c>
      <c r="C766" s="2">
        <v>0.7</v>
      </c>
      <c r="D766" s="46">
        <v>40</v>
      </c>
      <c r="E766" s="280">
        <v>13.4</v>
      </c>
    </row>
    <row r="767" spans="1:5">
      <c r="A767" s="49" t="s">
        <v>26242</v>
      </c>
      <c r="B767" s="3">
        <v>6</v>
      </c>
      <c r="C767" s="2">
        <v>0.7</v>
      </c>
      <c r="D767" s="46">
        <v>40</v>
      </c>
      <c r="E767" s="280">
        <v>40.300000000000004</v>
      </c>
    </row>
    <row r="768" spans="1:5">
      <c r="A768" s="49" t="s">
        <v>5845</v>
      </c>
      <c r="B768" s="3">
        <v>12</v>
      </c>
      <c r="C768" s="2">
        <v>0.5</v>
      </c>
      <c r="D768" s="46">
        <v>40</v>
      </c>
      <c r="E768" s="280">
        <v>22</v>
      </c>
    </row>
    <row r="769" spans="1:5">
      <c r="A769" s="49" t="s">
        <v>26442</v>
      </c>
      <c r="B769" s="3">
        <v>6</v>
      </c>
      <c r="C769" s="2">
        <v>0.7</v>
      </c>
      <c r="D769" s="46">
        <v>45</v>
      </c>
      <c r="E769" s="280">
        <v>28.35</v>
      </c>
    </row>
    <row r="770" spans="1:5">
      <c r="A770" s="49" t="s">
        <v>5931</v>
      </c>
      <c r="B770" s="3">
        <v>6</v>
      </c>
      <c r="C770" s="2">
        <v>1</v>
      </c>
      <c r="D770" s="46">
        <v>40</v>
      </c>
      <c r="E770" s="280">
        <v>22.900000000000002</v>
      </c>
    </row>
    <row r="771" spans="1:5">
      <c r="A771" s="49" t="s">
        <v>5934</v>
      </c>
      <c r="B771" s="3">
        <v>6</v>
      </c>
      <c r="C771" s="2">
        <v>0.7</v>
      </c>
      <c r="D771" s="46">
        <v>47</v>
      </c>
      <c r="E771" s="280">
        <v>22.650000000000002</v>
      </c>
    </row>
    <row r="772" spans="1:5">
      <c r="A772" s="49" t="s">
        <v>5937</v>
      </c>
      <c r="B772" s="3">
        <v>6</v>
      </c>
      <c r="C772" s="2">
        <v>0.7</v>
      </c>
      <c r="D772" s="46">
        <v>40</v>
      </c>
      <c r="E772" s="280">
        <v>16.5</v>
      </c>
    </row>
    <row r="773" spans="1:5">
      <c r="A773" s="49" t="s">
        <v>5946</v>
      </c>
      <c r="B773" s="3">
        <v>6</v>
      </c>
      <c r="C773" s="2">
        <v>0.7</v>
      </c>
      <c r="D773" s="46">
        <v>40</v>
      </c>
      <c r="E773" s="280">
        <v>29.1</v>
      </c>
    </row>
    <row r="774" spans="1:5">
      <c r="A774" s="49" t="s">
        <v>5981</v>
      </c>
      <c r="B774" s="3">
        <v>6</v>
      </c>
      <c r="C774" s="2">
        <v>0.7</v>
      </c>
      <c r="D774" s="46">
        <v>40</v>
      </c>
      <c r="E774" s="280">
        <v>33.550000000000004</v>
      </c>
    </row>
    <row r="775" spans="1:5">
      <c r="A775" s="49" t="s">
        <v>26350</v>
      </c>
      <c r="B775" s="3">
        <v>3</v>
      </c>
      <c r="C775" s="2">
        <v>0.7</v>
      </c>
      <c r="D775" s="46">
        <v>46</v>
      </c>
      <c r="E775" s="280">
        <v>40.800000000000004</v>
      </c>
    </row>
    <row r="776" spans="1:5">
      <c r="A776" s="49" t="s">
        <v>5984</v>
      </c>
      <c r="B776" s="3">
        <v>3</v>
      </c>
      <c r="C776" s="2">
        <v>0.7</v>
      </c>
      <c r="D776" s="46">
        <v>48</v>
      </c>
      <c r="E776" s="280">
        <v>44.300000000000004</v>
      </c>
    </row>
    <row r="777" spans="1:5">
      <c r="A777" s="49" t="s">
        <v>5986</v>
      </c>
      <c r="B777" s="3">
        <v>3</v>
      </c>
      <c r="C777" s="2">
        <v>0.7</v>
      </c>
      <c r="D777" s="46">
        <v>55</v>
      </c>
      <c r="E777" s="280">
        <v>39.25</v>
      </c>
    </row>
    <row r="778" spans="1:5">
      <c r="A778" s="49" t="s">
        <v>5989</v>
      </c>
      <c r="B778" s="3">
        <v>3</v>
      </c>
      <c r="C778" s="2">
        <v>0.7</v>
      </c>
      <c r="D778" s="46">
        <v>55</v>
      </c>
      <c r="E778" s="280">
        <v>45.25</v>
      </c>
    </row>
    <row r="779" spans="1:5">
      <c r="A779" s="49" t="s">
        <v>26351</v>
      </c>
      <c r="B779" s="3">
        <v>3</v>
      </c>
      <c r="C779" s="2">
        <v>0.7</v>
      </c>
      <c r="D779" s="46">
        <v>42</v>
      </c>
      <c r="E779" s="280">
        <v>40.450000000000003</v>
      </c>
    </row>
    <row r="780" spans="1:5">
      <c r="A780" s="49" t="s">
        <v>26352</v>
      </c>
      <c r="B780" s="3">
        <v>3</v>
      </c>
      <c r="C780" s="2">
        <v>0.7</v>
      </c>
      <c r="D780" s="46">
        <v>48</v>
      </c>
      <c r="E780" s="280">
        <v>44.800000000000004</v>
      </c>
    </row>
    <row r="781" spans="1:5">
      <c r="A781" s="49" t="s">
        <v>5992</v>
      </c>
      <c r="B781" s="3">
        <v>3</v>
      </c>
      <c r="C781" s="2">
        <v>0.7</v>
      </c>
      <c r="D781" s="46">
        <v>43</v>
      </c>
      <c r="E781" s="280">
        <v>44.150000000000006</v>
      </c>
    </row>
    <row r="782" spans="1:5">
      <c r="A782" s="49" t="s">
        <v>26243</v>
      </c>
      <c r="B782" s="3">
        <v>6</v>
      </c>
      <c r="C782" s="2">
        <v>0.7</v>
      </c>
      <c r="D782" s="46">
        <v>40</v>
      </c>
      <c r="E782" s="280">
        <v>26.3</v>
      </c>
    </row>
    <row r="783" spans="1:5">
      <c r="A783" s="49" t="s">
        <v>6167</v>
      </c>
      <c r="B783" s="3">
        <v>6</v>
      </c>
      <c r="C783" s="2">
        <v>0.7</v>
      </c>
      <c r="D783" s="46">
        <v>40</v>
      </c>
      <c r="E783" s="280">
        <v>19.200000000000003</v>
      </c>
    </row>
    <row r="784" spans="1:5">
      <c r="A784" s="49" t="s">
        <v>6170</v>
      </c>
      <c r="B784" s="3">
        <v>6</v>
      </c>
      <c r="C784" s="2">
        <v>0.7</v>
      </c>
      <c r="D784" s="46">
        <v>34</v>
      </c>
      <c r="E784" s="280">
        <v>14.600000000000001</v>
      </c>
    </row>
    <row r="785" spans="1:5">
      <c r="A785" s="49" t="s">
        <v>6459</v>
      </c>
      <c r="B785" s="3">
        <v>6</v>
      </c>
      <c r="C785" s="2">
        <v>0.7</v>
      </c>
      <c r="D785" s="46">
        <v>21</v>
      </c>
      <c r="E785" s="280">
        <v>13.25</v>
      </c>
    </row>
    <row r="786" spans="1:5">
      <c r="A786" s="49" t="s">
        <v>6477</v>
      </c>
      <c r="B786" s="3">
        <v>4</v>
      </c>
      <c r="C786" s="2">
        <v>0.7</v>
      </c>
      <c r="D786" s="46">
        <v>40</v>
      </c>
      <c r="E786" s="280">
        <v>19.600000000000001</v>
      </c>
    </row>
    <row r="787" spans="1:5">
      <c r="A787" s="49" t="s">
        <v>6480</v>
      </c>
      <c r="B787" s="3">
        <v>6</v>
      </c>
      <c r="C787" s="2">
        <v>0.7</v>
      </c>
      <c r="D787" s="46">
        <v>81</v>
      </c>
      <c r="E787" s="280">
        <v>18.75</v>
      </c>
    </row>
    <row r="788" spans="1:5">
      <c r="A788" s="49" t="s">
        <v>6655</v>
      </c>
      <c r="B788" s="3">
        <v>6</v>
      </c>
      <c r="C788" s="2">
        <v>0.7</v>
      </c>
      <c r="D788" s="46">
        <v>40</v>
      </c>
      <c r="E788" s="280">
        <v>17.900000000000002</v>
      </c>
    </row>
    <row r="789" spans="1:5">
      <c r="A789" s="49" t="s">
        <v>6667</v>
      </c>
      <c r="B789" s="3">
        <v>6</v>
      </c>
      <c r="C789" s="2">
        <v>0.7</v>
      </c>
      <c r="D789" s="46">
        <v>40</v>
      </c>
      <c r="E789" s="280">
        <v>15.700000000000001</v>
      </c>
    </row>
    <row r="790" spans="1:5">
      <c r="A790" s="49" t="s">
        <v>6679</v>
      </c>
      <c r="B790" s="3">
        <v>6</v>
      </c>
      <c r="C790" s="2">
        <v>0.7</v>
      </c>
      <c r="D790" s="46">
        <v>40</v>
      </c>
      <c r="E790" s="280">
        <v>21.25</v>
      </c>
    </row>
    <row r="791" spans="1:5">
      <c r="A791" s="49" t="s">
        <v>6712</v>
      </c>
      <c r="B791" s="3">
        <v>6</v>
      </c>
      <c r="C791" s="2">
        <v>0.7</v>
      </c>
      <c r="D791" s="46">
        <v>40</v>
      </c>
      <c r="E791" s="280">
        <v>25.75</v>
      </c>
    </row>
    <row r="792" spans="1:5">
      <c r="A792" s="49" t="s">
        <v>26244</v>
      </c>
      <c r="B792" s="3">
        <v>6</v>
      </c>
      <c r="C792" s="2">
        <v>0.7</v>
      </c>
      <c r="D792" s="46">
        <v>40</v>
      </c>
      <c r="E792" s="280">
        <v>23.650000000000002</v>
      </c>
    </row>
    <row r="793" spans="1:5">
      <c r="A793" s="49" t="s">
        <v>6807</v>
      </c>
      <c r="B793" s="3">
        <v>6</v>
      </c>
      <c r="C793" s="2">
        <v>1</v>
      </c>
      <c r="D793" s="46">
        <v>37.5</v>
      </c>
      <c r="E793" s="280">
        <v>11.600000000000001</v>
      </c>
    </row>
    <row r="794" spans="1:5">
      <c r="A794" s="49" t="s">
        <v>6997</v>
      </c>
      <c r="B794" s="3">
        <v>6</v>
      </c>
      <c r="C794" s="2">
        <v>0.7</v>
      </c>
      <c r="D794" s="46">
        <v>40</v>
      </c>
      <c r="E794" s="280">
        <v>27.700000000000003</v>
      </c>
    </row>
    <row r="795" spans="1:5">
      <c r="A795" s="49" t="s">
        <v>7009</v>
      </c>
      <c r="B795" s="3">
        <v>6</v>
      </c>
      <c r="C795" s="2">
        <v>1</v>
      </c>
      <c r="D795" s="46">
        <v>43</v>
      </c>
      <c r="E795" s="280">
        <v>33.050000000000004</v>
      </c>
    </row>
    <row r="796" spans="1:5">
      <c r="A796" s="49" t="s">
        <v>7012</v>
      </c>
      <c r="B796" s="3">
        <v>6</v>
      </c>
      <c r="C796" s="2">
        <v>0.7</v>
      </c>
      <c r="D796" s="46">
        <v>43</v>
      </c>
      <c r="E796" s="280">
        <v>22</v>
      </c>
    </row>
    <row r="797" spans="1:5">
      <c r="A797" s="49" t="s">
        <v>7015</v>
      </c>
      <c r="B797" s="3">
        <v>6</v>
      </c>
      <c r="C797" s="2">
        <v>0.7</v>
      </c>
      <c r="D797" s="46">
        <v>40</v>
      </c>
      <c r="E797" s="280">
        <v>15.350000000000001</v>
      </c>
    </row>
    <row r="798" spans="1:5">
      <c r="A798" s="49" t="s">
        <v>7020</v>
      </c>
      <c r="B798" s="3">
        <v>6</v>
      </c>
      <c r="C798" s="2">
        <v>0.7</v>
      </c>
      <c r="D798" s="46">
        <v>43</v>
      </c>
      <c r="E798" s="280">
        <v>30.950000000000003</v>
      </c>
    </row>
    <row r="799" spans="1:5">
      <c r="A799" s="49" t="s">
        <v>7066</v>
      </c>
      <c r="B799" s="3">
        <v>12</v>
      </c>
      <c r="C799" s="2">
        <v>1</v>
      </c>
      <c r="D799" s="46">
        <v>40</v>
      </c>
      <c r="E799" s="280">
        <v>13.05</v>
      </c>
    </row>
    <row r="800" spans="1:5">
      <c r="A800" s="49" t="s">
        <v>7108</v>
      </c>
      <c r="B800" s="3">
        <v>6</v>
      </c>
      <c r="C800" s="2">
        <v>0.7</v>
      </c>
      <c r="D800" s="46">
        <v>40</v>
      </c>
      <c r="E800" s="280">
        <v>21.25</v>
      </c>
    </row>
    <row r="801" spans="1:5">
      <c r="A801" s="49" t="s">
        <v>7210</v>
      </c>
      <c r="B801" s="3">
        <v>6</v>
      </c>
      <c r="C801" s="2">
        <v>1</v>
      </c>
      <c r="D801" s="46">
        <v>32</v>
      </c>
      <c r="E801" s="280">
        <v>16.05</v>
      </c>
    </row>
    <row r="802" spans="1:5">
      <c r="A802" s="49" t="s">
        <v>7355</v>
      </c>
      <c r="B802" s="3">
        <v>6</v>
      </c>
      <c r="C802" s="2">
        <v>1</v>
      </c>
      <c r="D802" s="46">
        <v>37.5</v>
      </c>
      <c r="E802" s="280">
        <v>10.050000000000001</v>
      </c>
    </row>
    <row r="803" spans="1:5">
      <c r="A803" s="49" t="s">
        <v>7362</v>
      </c>
      <c r="B803" s="3">
        <v>6</v>
      </c>
      <c r="C803" s="2">
        <v>1</v>
      </c>
      <c r="D803" s="46">
        <v>37.5</v>
      </c>
      <c r="E803" s="280">
        <v>10.4</v>
      </c>
    </row>
    <row r="804" spans="1:5">
      <c r="A804" s="49" t="s">
        <v>7369</v>
      </c>
      <c r="B804" s="3">
        <v>9</v>
      </c>
      <c r="C804" s="2">
        <v>1</v>
      </c>
      <c r="D804" s="46">
        <v>42.8</v>
      </c>
      <c r="E804" s="280">
        <v>39.75</v>
      </c>
    </row>
    <row r="805" spans="1:5">
      <c r="A805" s="49" t="s">
        <v>7372</v>
      </c>
      <c r="B805" s="3">
        <v>6</v>
      </c>
      <c r="C805" s="2">
        <v>0.7</v>
      </c>
      <c r="D805" s="46">
        <v>37.5</v>
      </c>
      <c r="E805" s="280">
        <v>8.0500000000000007</v>
      </c>
    </row>
    <row r="806" spans="1:5">
      <c r="A806" s="49" t="s">
        <v>7409</v>
      </c>
      <c r="B806" s="3">
        <v>6</v>
      </c>
      <c r="C806" s="2">
        <v>0.7</v>
      </c>
      <c r="D806" s="46">
        <v>40</v>
      </c>
      <c r="E806" s="280">
        <v>16.75</v>
      </c>
    </row>
    <row r="807" spans="1:5">
      <c r="A807" s="49" t="s">
        <v>7412</v>
      </c>
      <c r="B807" s="3">
        <v>36</v>
      </c>
      <c r="C807" s="2">
        <v>0.05</v>
      </c>
      <c r="D807" s="46">
        <v>40</v>
      </c>
      <c r="E807" s="280">
        <v>7.3000000000000007</v>
      </c>
    </row>
    <row r="808" spans="1:5">
      <c r="A808" s="49" t="s">
        <v>7486</v>
      </c>
      <c r="B808" s="3">
        <v>6</v>
      </c>
      <c r="C808" s="2">
        <v>0.7</v>
      </c>
      <c r="D808" s="46">
        <v>38</v>
      </c>
      <c r="E808" s="280">
        <v>31.150000000000002</v>
      </c>
    </row>
    <row r="809" spans="1:5">
      <c r="A809" s="49" t="s">
        <v>7489</v>
      </c>
      <c r="B809" s="3">
        <v>6</v>
      </c>
      <c r="C809" s="2">
        <v>0.7</v>
      </c>
      <c r="D809" s="46">
        <v>43</v>
      </c>
      <c r="E809" s="280">
        <v>32.4</v>
      </c>
    </row>
    <row r="810" spans="1:5">
      <c r="A810" s="49" t="s">
        <v>7492</v>
      </c>
      <c r="B810" s="3">
        <v>6</v>
      </c>
      <c r="C810" s="2">
        <v>0.7</v>
      </c>
      <c r="D810" s="46">
        <v>38</v>
      </c>
      <c r="E810" s="280">
        <v>36.15</v>
      </c>
    </row>
    <row r="811" spans="1:5">
      <c r="A811" s="49" t="s">
        <v>7495</v>
      </c>
      <c r="B811" s="3">
        <v>6</v>
      </c>
      <c r="C811" s="2">
        <v>0.7</v>
      </c>
      <c r="D811" s="46">
        <v>38</v>
      </c>
      <c r="E811" s="280">
        <v>42.95</v>
      </c>
    </row>
    <row r="812" spans="1:5">
      <c r="A812" s="49" t="s">
        <v>7498</v>
      </c>
      <c r="B812" s="3">
        <v>6</v>
      </c>
      <c r="C812" s="2">
        <v>0.7</v>
      </c>
      <c r="D812" s="46">
        <v>38</v>
      </c>
      <c r="E812" s="280">
        <v>57.5</v>
      </c>
    </row>
    <row r="813" spans="1:5">
      <c r="A813" s="49" t="s">
        <v>7501</v>
      </c>
      <c r="B813" s="3">
        <v>6</v>
      </c>
      <c r="C813" s="2">
        <v>0.7</v>
      </c>
      <c r="D813" s="46">
        <v>43</v>
      </c>
      <c r="E813" s="280">
        <v>59.550000000000004</v>
      </c>
    </row>
    <row r="814" spans="1:5">
      <c r="A814" s="49" t="s">
        <v>7504</v>
      </c>
      <c r="B814" s="3">
        <v>6</v>
      </c>
      <c r="C814" s="2">
        <v>0.7</v>
      </c>
      <c r="D814" s="46">
        <v>43</v>
      </c>
      <c r="E814" s="280">
        <v>55.1</v>
      </c>
    </row>
    <row r="815" spans="1:5">
      <c r="A815" s="49" t="s">
        <v>7507</v>
      </c>
      <c r="B815" s="3">
        <v>6</v>
      </c>
      <c r="C815" s="2">
        <v>1</v>
      </c>
      <c r="D815" s="46">
        <v>37.5</v>
      </c>
      <c r="E815" s="280">
        <v>10.200000000000001</v>
      </c>
    </row>
    <row r="816" spans="1:5">
      <c r="A816" s="49" t="s">
        <v>26245</v>
      </c>
      <c r="B816" s="3">
        <v>6</v>
      </c>
      <c r="C816" s="2">
        <v>0.7</v>
      </c>
      <c r="D816" s="46">
        <v>40</v>
      </c>
      <c r="E816" s="280">
        <v>25.75</v>
      </c>
    </row>
    <row r="817" spans="1:5">
      <c r="A817" s="49" t="s">
        <v>7685</v>
      </c>
      <c r="B817" s="3">
        <v>12</v>
      </c>
      <c r="C817" s="2">
        <v>0.05</v>
      </c>
      <c r="D817" s="46">
        <v>40</v>
      </c>
      <c r="E817" s="280">
        <v>3.1</v>
      </c>
    </row>
    <row r="818" spans="1:5">
      <c r="A818" s="49" t="s">
        <v>26319</v>
      </c>
      <c r="B818" s="3">
        <v>6</v>
      </c>
      <c r="C818" s="2">
        <v>0.5</v>
      </c>
      <c r="D818" s="46">
        <v>40</v>
      </c>
      <c r="E818" s="280">
        <v>15.850000000000001</v>
      </c>
    </row>
    <row r="819" spans="1:5">
      <c r="A819" s="49" t="s">
        <v>7845</v>
      </c>
      <c r="B819" s="3">
        <v>6</v>
      </c>
      <c r="C819" s="2">
        <v>0.7</v>
      </c>
      <c r="D819" s="46">
        <v>37.5</v>
      </c>
      <c r="E819" s="280">
        <v>13.9</v>
      </c>
    </row>
    <row r="820" spans="1:5">
      <c r="A820" s="49" t="s">
        <v>26246</v>
      </c>
      <c r="B820" s="3">
        <v>6</v>
      </c>
      <c r="C820" s="2">
        <v>0.7</v>
      </c>
      <c r="D820" s="46">
        <v>40</v>
      </c>
      <c r="E820" s="280">
        <v>41.150000000000006</v>
      </c>
    </row>
    <row r="821" spans="1:5">
      <c r="A821" s="49" t="s">
        <v>7848</v>
      </c>
      <c r="B821" s="3">
        <v>6</v>
      </c>
      <c r="C821" s="2">
        <v>0.7</v>
      </c>
      <c r="D821" s="46">
        <v>37.5</v>
      </c>
      <c r="E821" s="280">
        <v>16.95</v>
      </c>
    </row>
    <row r="822" spans="1:5">
      <c r="A822" s="49" t="s">
        <v>7851</v>
      </c>
      <c r="B822" s="3">
        <v>6</v>
      </c>
      <c r="C822" s="2">
        <v>0.7</v>
      </c>
      <c r="D822" s="46">
        <v>37.5</v>
      </c>
      <c r="E822" s="280">
        <v>16.95</v>
      </c>
    </row>
    <row r="823" spans="1:5">
      <c r="A823" s="49" t="s">
        <v>26356</v>
      </c>
      <c r="B823" s="3">
        <v>4</v>
      </c>
      <c r="C823" s="2">
        <v>0.7</v>
      </c>
      <c r="D823" s="46">
        <v>37.5</v>
      </c>
      <c r="E823" s="280">
        <v>44.550000000000004</v>
      </c>
    </row>
    <row r="824" spans="1:5">
      <c r="A824" s="49" t="s">
        <v>7870</v>
      </c>
      <c r="B824" s="3">
        <v>6</v>
      </c>
      <c r="C824" s="2">
        <v>0.7</v>
      </c>
      <c r="D824" s="46">
        <v>41.2</v>
      </c>
      <c r="E824" s="280">
        <v>12.9</v>
      </c>
    </row>
    <row r="825" spans="1:5">
      <c r="A825" s="49" t="s">
        <v>7873</v>
      </c>
      <c r="B825" s="3">
        <v>6</v>
      </c>
      <c r="C825" s="2">
        <v>0.7</v>
      </c>
      <c r="D825" s="46">
        <v>40</v>
      </c>
      <c r="E825" s="280">
        <v>19.700000000000003</v>
      </c>
    </row>
    <row r="826" spans="1:5">
      <c r="A826" s="49" t="s">
        <v>7882</v>
      </c>
      <c r="B826" s="3">
        <v>6</v>
      </c>
      <c r="C826" s="2">
        <v>0.7</v>
      </c>
      <c r="D826" s="46">
        <v>40</v>
      </c>
      <c r="E826" s="280">
        <v>18.400000000000002</v>
      </c>
    </row>
    <row r="827" spans="1:5">
      <c r="A827" s="49" t="s">
        <v>7885</v>
      </c>
      <c r="B827" s="3">
        <v>6</v>
      </c>
      <c r="C827" s="2">
        <v>0.7</v>
      </c>
      <c r="D827" s="46">
        <v>40</v>
      </c>
      <c r="E827" s="280">
        <v>20.400000000000002</v>
      </c>
    </row>
    <row r="828" spans="1:5">
      <c r="A828" s="49" t="s">
        <v>7888</v>
      </c>
      <c r="B828" s="3">
        <v>6</v>
      </c>
      <c r="C828" s="2">
        <v>0.7</v>
      </c>
      <c r="D828" s="46">
        <v>40</v>
      </c>
      <c r="E828" s="280">
        <v>12.8</v>
      </c>
    </row>
    <row r="829" spans="1:5">
      <c r="A829" s="49" t="s">
        <v>7891</v>
      </c>
      <c r="B829" s="3">
        <v>6</v>
      </c>
      <c r="C829" s="2">
        <v>0.7</v>
      </c>
      <c r="D829" s="46">
        <v>69</v>
      </c>
      <c r="E829" s="280">
        <v>19.100000000000001</v>
      </c>
    </row>
    <row r="830" spans="1:5">
      <c r="A830" s="49" t="s">
        <v>7894</v>
      </c>
      <c r="B830" s="3">
        <v>6</v>
      </c>
      <c r="C830" s="2">
        <v>0.7</v>
      </c>
      <c r="D830" s="46">
        <v>40</v>
      </c>
      <c r="E830" s="280">
        <v>20.200000000000003</v>
      </c>
    </row>
    <row r="831" spans="1:5">
      <c r="A831" s="49" t="s">
        <v>7900</v>
      </c>
      <c r="B831" s="3">
        <v>6</v>
      </c>
      <c r="C831" s="2">
        <v>0.7</v>
      </c>
      <c r="D831" s="46">
        <v>40</v>
      </c>
      <c r="E831" s="280">
        <v>22.35</v>
      </c>
    </row>
    <row r="832" spans="1:5">
      <c r="A832" s="49" t="s">
        <v>7903</v>
      </c>
      <c r="B832" s="3">
        <v>6</v>
      </c>
      <c r="C832" s="2">
        <v>0.7</v>
      </c>
      <c r="D832" s="46">
        <v>43</v>
      </c>
      <c r="E832" s="280">
        <v>20.100000000000001</v>
      </c>
    </row>
    <row r="833" spans="1:5">
      <c r="A833" s="49" t="s">
        <v>7909</v>
      </c>
      <c r="B833" s="3">
        <v>6</v>
      </c>
      <c r="C833" s="2">
        <v>0.7</v>
      </c>
      <c r="D833" s="46">
        <v>40</v>
      </c>
      <c r="E833" s="280">
        <v>34.15</v>
      </c>
    </row>
    <row r="834" spans="1:5">
      <c r="A834" s="49" t="s">
        <v>26457</v>
      </c>
      <c r="B834" s="3">
        <v>6</v>
      </c>
      <c r="C834" s="2">
        <v>0.7</v>
      </c>
      <c r="D834" s="46">
        <v>30</v>
      </c>
      <c r="E834" s="280">
        <v>17.600000000000001</v>
      </c>
    </row>
    <row r="835" spans="1:5">
      <c r="A835" s="49" t="s">
        <v>26458</v>
      </c>
      <c r="B835" s="3">
        <v>6</v>
      </c>
      <c r="C835" s="2">
        <v>0.7</v>
      </c>
      <c r="D835" s="46">
        <v>30</v>
      </c>
      <c r="E835" s="280">
        <v>19.8</v>
      </c>
    </row>
    <row r="836" spans="1:5">
      <c r="A836" s="49" t="s">
        <v>7960</v>
      </c>
      <c r="B836" s="3">
        <v>6</v>
      </c>
      <c r="C836" s="2">
        <v>0.7</v>
      </c>
      <c r="D836" s="46">
        <v>30</v>
      </c>
      <c r="E836" s="280">
        <v>17.600000000000001</v>
      </c>
    </row>
    <row r="837" spans="1:5">
      <c r="A837" s="49" t="s">
        <v>7980</v>
      </c>
      <c r="B837" s="3">
        <v>6</v>
      </c>
      <c r="C837" s="2">
        <v>1</v>
      </c>
      <c r="D837" s="46">
        <v>54</v>
      </c>
      <c r="E837" s="280">
        <v>12.200000000000001</v>
      </c>
    </row>
    <row r="838" spans="1:5">
      <c r="A838" s="49" t="s">
        <v>8008</v>
      </c>
      <c r="B838" s="3">
        <v>6</v>
      </c>
      <c r="C838" s="2">
        <v>0.7</v>
      </c>
      <c r="D838" s="46">
        <v>40</v>
      </c>
      <c r="E838" s="280">
        <v>24.650000000000002</v>
      </c>
    </row>
    <row r="839" spans="1:5">
      <c r="A839" s="49" t="s">
        <v>8014</v>
      </c>
      <c r="B839" s="3">
        <v>6</v>
      </c>
      <c r="C839" s="2">
        <v>0.7</v>
      </c>
      <c r="D839" s="46">
        <v>40</v>
      </c>
      <c r="E839" s="280">
        <v>32.450000000000003</v>
      </c>
    </row>
    <row r="840" spans="1:5">
      <c r="A840" s="49" t="s">
        <v>26459</v>
      </c>
      <c r="B840" s="3">
        <v>6</v>
      </c>
      <c r="C840" s="2">
        <v>0.7</v>
      </c>
      <c r="D840" s="46">
        <v>54.5</v>
      </c>
      <c r="E840" s="280">
        <v>47.050000000000004</v>
      </c>
    </row>
    <row r="841" spans="1:5">
      <c r="A841" s="49" t="s">
        <v>8068</v>
      </c>
      <c r="B841" s="3">
        <v>6</v>
      </c>
      <c r="C841" s="2">
        <v>0.7</v>
      </c>
      <c r="D841" s="46">
        <v>40</v>
      </c>
      <c r="E841" s="280">
        <v>42.550000000000004</v>
      </c>
    </row>
    <row r="842" spans="1:5">
      <c r="A842" s="49" t="s">
        <v>8071</v>
      </c>
      <c r="B842" s="3">
        <v>6</v>
      </c>
      <c r="C842" s="2">
        <v>0.7</v>
      </c>
      <c r="D842" s="46">
        <v>54.5</v>
      </c>
      <c r="E842" s="280">
        <v>35.85</v>
      </c>
    </row>
    <row r="843" spans="1:5">
      <c r="A843" s="49" t="s">
        <v>8077</v>
      </c>
      <c r="B843" s="3">
        <v>6</v>
      </c>
      <c r="C843" s="2">
        <v>0.7</v>
      </c>
      <c r="D843" s="46">
        <v>54.5</v>
      </c>
      <c r="E843" s="280">
        <v>19.100000000000001</v>
      </c>
    </row>
    <row r="844" spans="1:5">
      <c r="A844" s="49" t="s">
        <v>8080</v>
      </c>
      <c r="B844" s="3">
        <v>6</v>
      </c>
      <c r="C844" s="2">
        <v>0.7</v>
      </c>
      <c r="D844" s="46">
        <v>40</v>
      </c>
      <c r="E844" s="280">
        <v>16.150000000000002</v>
      </c>
    </row>
    <row r="845" spans="1:5">
      <c r="A845" s="49" t="s">
        <v>8083</v>
      </c>
      <c r="B845" s="3">
        <v>6</v>
      </c>
      <c r="C845" s="2">
        <v>0.7</v>
      </c>
      <c r="D845" s="46">
        <v>75.5</v>
      </c>
      <c r="E845" s="280">
        <v>21.900000000000002</v>
      </c>
    </row>
    <row r="846" spans="1:5">
      <c r="A846" s="49" t="s">
        <v>8086</v>
      </c>
      <c r="B846" s="3">
        <v>6</v>
      </c>
      <c r="C846" s="2">
        <v>0.7</v>
      </c>
      <c r="D846" s="46">
        <v>40</v>
      </c>
      <c r="E846" s="280">
        <v>24</v>
      </c>
    </row>
    <row r="847" spans="1:5">
      <c r="A847" s="49" t="s">
        <v>8092</v>
      </c>
      <c r="B847" s="3">
        <v>6</v>
      </c>
      <c r="C847" s="2">
        <v>0.7</v>
      </c>
      <c r="D847" s="46">
        <v>46</v>
      </c>
      <c r="E847" s="280">
        <v>37.4</v>
      </c>
    </row>
    <row r="848" spans="1:5">
      <c r="A848" s="49" t="s">
        <v>8144</v>
      </c>
      <c r="B848" s="3">
        <v>6</v>
      </c>
      <c r="C848" s="2">
        <v>0.7</v>
      </c>
      <c r="D848" s="46">
        <v>40</v>
      </c>
      <c r="E848" s="280">
        <v>29.1</v>
      </c>
    </row>
    <row r="849" spans="1:5">
      <c r="A849" s="49" t="s">
        <v>19212</v>
      </c>
      <c r="B849" s="3">
        <v>1</v>
      </c>
      <c r="C849" s="2">
        <v>4.5</v>
      </c>
      <c r="D849" s="46">
        <v>40</v>
      </c>
      <c r="E849" s="280">
        <v>173.85000000000002</v>
      </c>
    </row>
    <row r="850" spans="1:5">
      <c r="A850" s="49" t="s">
        <v>8149</v>
      </c>
      <c r="B850" s="3">
        <v>6</v>
      </c>
      <c r="C850" s="2">
        <v>0.7</v>
      </c>
      <c r="D850" s="46">
        <v>46</v>
      </c>
      <c r="E850" s="280">
        <v>41.900000000000006</v>
      </c>
    </row>
    <row r="851" spans="1:5">
      <c r="A851" s="49" t="s">
        <v>8152</v>
      </c>
      <c r="B851" s="3">
        <v>6</v>
      </c>
      <c r="C851" s="2">
        <v>0.7</v>
      </c>
      <c r="D851" s="46">
        <v>46</v>
      </c>
      <c r="E851" s="280">
        <v>35.75</v>
      </c>
    </row>
    <row r="852" spans="1:5">
      <c r="A852" s="49" t="s">
        <v>26334</v>
      </c>
      <c r="B852" s="3">
        <v>48</v>
      </c>
      <c r="C852" s="2">
        <v>0.05</v>
      </c>
      <c r="D852" s="46">
        <v>40</v>
      </c>
      <c r="E852" s="280">
        <v>3.95</v>
      </c>
    </row>
    <row r="853" spans="1:5">
      <c r="A853" s="49" t="s">
        <v>8198</v>
      </c>
      <c r="B853" s="3">
        <v>4</v>
      </c>
      <c r="C853" s="2">
        <v>0.7</v>
      </c>
      <c r="D853" s="46">
        <v>40</v>
      </c>
      <c r="E853" s="280">
        <v>29.400000000000002</v>
      </c>
    </row>
    <row r="854" spans="1:5">
      <c r="A854" s="49" t="s">
        <v>8201</v>
      </c>
      <c r="B854" s="3">
        <v>4</v>
      </c>
      <c r="C854" s="2">
        <v>0.7</v>
      </c>
      <c r="D854" s="46">
        <v>40</v>
      </c>
      <c r="E854" s="280">
        <v>21.25</v>
      </c>
    </row>
    <row r="855" spans="1:5">
      <c r="A855" s="49" t="s">
        <v>8204</v>
      </c>
      <c r="B855" s="3">
        <v>4</v>
      </c>
      <c r="C855" s="2">
        <v>0.7</v>
      </c>
      <c r="D855" s="46">
        <v>40</v>
      </c>
      <c r="E855" s="280">
        <v>35.800000000000004</v>
      </c>
    </row>
    <row r="856" spans="1:5">
      <c r="A856" s="49" t="s">
        <v>26377</v>
      </c>
      <c r="B856" s="3">
        <v>6</v>
      </c>
      <c r="C856" s="2">
        <v>0.5</v>
      </c>
      <c r="D856" s="46">
        <v>38</v>
      </c>
      <c r="E856" s="280">
        <v>15.700000000000001</v>
      </c>
    </row>
    <row r="857" spans="1:5">
      <c r="A857" s="49" t="s">
        <v>26378</v>
      </c>
      <c r="B857" s="3">
        <v>6</v>
      </c>
      <c r="C857" s="2">
        <v>0.5</v>
      </c>
      <c r="D857" s="46">
        <v>38</v>
      </c>
      <c r="E857" s="280">
        <v>16</v>
      </c>
    </row>
    <row r="858" spans="1:5">
      <c r="A858" s="49" t="s">
        <v>26379</v>
      </c>
      <c r="B858" s="3">
        <v>6</v>
      </c>
      <c r="C858" s="2">
        <v>0.5</v>
      </c>
      <c r="D858" s="46">
        <v>38</v>
      </c>
      <c r="E858" s="280">
        <v>16</v>
      </c>
    </row>
    <row r="859" spans="1:5">
      <c r="A859" s="49" t="s">
        <v>8291</v>
      </c>
      <c r="B859" s="3">
        <v>6</v>
      </c>
      <c r="C859" s="2">
        <v>0.7</v>
      </c>
      <c r="D859" s="46">
        <v>37.5</v>
      </c>
      <c r="E859" s="280">
        <v>10.950000000000001</v>
      </c>
    </row>
    <row r="860" spans="1:5">
      <c r="A860" s="49" t="s">
        <v>8296</v>
      </c>
      <c r="B860" s="3">
        <v>6</v>
      </c>
      <c r="C860" s="2">
        <v>1</v>
      </c>
      <c r="D860" s="46">
        <v>37.5</v>
      </c>
      <c r="E860" s="280">
        <v>13.05</v>
      </c>
    </row>
    <row r="861" spans="1:5">
      <c r="A861" s="49" t="s">
        <v>26335</v>
      </c>
      <c r="B861" s="3">
        <v>4</v>
      </c>
      <c r="C861" s="2">
        <v>0.7</v>
      </c>
      <c r="D861" s="46">
        <v>40</v>
      </c>
      <c r="E861" s="280">
        <v>90.15</v>
      </c>
    </row>
    <row r="862" spans="1:5">
      <c r="A862" s="49" t="s">
        <v>26327</v>
      </c>
      <c r="B862" s="3">
        <v>12</v>
      </c>
      <c r="C862" s="2">
        <v>0.05</v>
      </c>
      <c r="D862" s="46">
        <v>40</v>
      </c>
      <c r="E862" s="280">
        <v>4.25</v>
      </c>
    </row>
    <row r="863" spans="1:5">
      <c r="A863" s="49" t="s">
        <v>26380</v>
      </c>
      <c r="B863" s="3">
        <v>6</v>
      </c>
      <c r="C863" s="2">
        <v>0.5</v>
      </c>
      <c r="D863" s="46">
        <v>57.5</v>
      </c>
      <c r="E863" s="280">
        <v>18</v>
      </c>
    </row>
    <row r="864" spans="1:5">
      <c r="A864" s="49" t="s">
        <v>26381</v>
      </c>
      <c r="B864" s="3">
        <v>6</v>
      </c>
      <c r="C864" s="2">
        <v>0.5</v>
      </c>
      <c r="D864" s="46">
        <v>65</v>
      </c>
      <c r="E864" s="280">
        <v>39.150000000000006</v>
      </c>
    </row>
    <row r="865" spans="1:5">
      <c r="A865" s="49" t="s">
        <v>8301</v>
      </c>
      <c r="B865" s="3">
        <v>6</v>
      </c>
      <c r="C865" s="2">
        <v>0.7</v>
      </c>
      <c r="D865" s="46">
        <v>55.5</v>
      </c>
      <c r="E865" s="280">
        <v>23.950000000000003</v>
      </c>
    </row>
    <row r="866" spans="1:5">
      <c r="A866" s="49" t="s">
        <v>8310</v>
      </c>
      <c r="B866" s="3">
        <v>6</v>
      </c>
      <c r="C866" s="2">
        <v>0.7</v>
      </c>
      <c r="D866" s="46">
        <v>20</v>
      </c>
      <c r="E866" s="280">
        <v>11.15</v>
      </c>
    </row>
    <row r="867" spans="1:5">
      <c r="A867" s="49" t="s">
        <v>26461</v>
      </c>
      <c r="B867" s="3">
        <v>6</v>
      </c>
      <c r="C867" s="2">
        <v>0.7</v>
      </c>
      <c r="D867" s="46">
        <v>20</v>
      </c>
      <c r="E867" s="280">
        <v>9.75</v>
      </c>
    </row>
    <row r="868" spans="1:5">
      <c r="A868" s="49" t="s">
        <v>8314</v>
      </c>
      <c r="B868" s="3">
        <v>6</v>
      </c>
      <c r="C868" s="2">
        <v>0.7</v>
      </c>
      <c r="D868" s="46">
        <v>20</v>
      </c>
      <c r="E868" s="280">
        <v>11.100000000000001</v>
      </c>
    </row>
    <row r="869" spans="1:5">
      <c r="A869" s="49" t="s">
        <v>8320</v>
      </c>
      <c r="B869" s="3">
        <v>6</v>
      </c>
      <c r="C869" s="2">
        <v>1</v>
      </c>
      <c r="D869" s="46">
        <v>22</v>
      </c>
      <c r="E869" s="280">
        <v>12</v>
      </c>
    </row>
    <row r="870" spans="1:5">
      <c r="A870" s="49" t="s">
        <v>8326</v>
      </c>
      <c r="B870" s="3">
        <v>6</v>
      </c>
      <c r="C870" s="2">
        <v>0.5</v>
      </c>
      <c r="D870" s="46">
        <v>40</v>
      </c>
      <c r="E870" s="280">
        <v>18.650000000000002</v>
      </c>
    </row>
    <row r="871" spans="1:5">
      <c r="A871" s="49" t="s">
        <v>26382</v>
      </c>
      <c r="B871" s="3">
        <v>6</v>
      </c>
      <c r="C871" s="2">
        <v>0.5</v>
      </c>
      <c r="D871" s="46">
        <v>46.2</v>
      </c>
      <c r="E871" s="280">
        <v>45.300000000000004</v>
      </c>
    </row>
    <row r="872" spans="1:5">
      <c r="A872" s="49" t="s">
        <v>26462</v>
      </c>
      <c r="B872" s="3">
        <v>6</v>
      </c>
      <c r="C872" s="2">
        <v>0.7</v>
      </c>
      <c r="D872" s="46">
        <v>57</v>
      </c>
      <c r="E872" s="280">
        <v>30.950000000000003</v>
      </c>
    </row>
    <row r="873" spans="1:5">
      <c r="A873" s="49" t="s">
        <v>8372</v>
      </c>
      <c r="B873" s="3">
        <v>6</v>
      </c>
      <c r="C873" s="2">
        <v>0.7</v>
      </c>
      <c r="D873" s="46">
        <v>15</v>
      </c>
      <c r="E873" s="280">
        <v>17.05</v>
      </c>
    </row>
    <row r="874" spans="1:5">
      <c r="A874" s="49" t="s">
        <v>8375</v>
      </c>
      <c r="B874" s="3">
        <v>6</v>
      </c>
      <c r="C874" s="2">
        <v>0.7</v>
      </c>
      <c r="D874" s="46">
        <v>40</v>
      </c>
      <c r="E874" s="280">
        <v>19.950000000000003</v>
      </c>
    </row>
    <row r="875" spans="1:5">
      <c r="A875" s="49" t="s">
        <v>8401</v>
      </c>
      <c r="B875" s="3">
        <v>6</v>
      </c>
      <c r="C875" s="2">
        <v>0.7</v>
      </c>
      <c r="D875" s="46">
        <v>40</v>
      </c>
      <c r="E875" s="280">
        <v>31.35</v>
      </c>
    </row>
    <row r="876" spans="1:5">
      <c r="A876" s="49" t="s">
        <v>8417</v>
      </c>
      <c r="B876" s="3">
        <v>6</v>
      </c>
      <c r="C876" s="2">
        <v>0.7</v>
      </c>
      <c r="D876" s="46">
        <v>40</v>
      </c>
      <c r="E876" s="280">
        <v>14.100000000000001</v>
      </c>
    </row>
    <row r="877" spans="1:5">
      <c r="A877" s="49" t="s">
        <v>8429</v>
      </c>
      <c r="B877" s="3">
        <v>6</v>
      </c>
      <c r="C877" s="2">
        <v>1</v>
      </c>
      <c r="D877" s="46">
        <v>50</v>
      </c>
      <c r="E877" s="280">
        <v>19.100000000000001</v>
      </c>
    </row>
    <row r="878" spans="1:5">
      <c r="A878" s="49" t="s">
        <v>8435</v>
      </c>
      <c r="B878" s="3">
        <v>6</v>
      </c>
      <c r="C878" s="2">
        <v>0.7</v>
      </c>
      <c r="D878" s="46">
        <v>45</v>
      </c>
      <c r="E878" s="280">
        <v>14</v>
      </c>
    </row>
    <row r="879" spans="1:5">
      <c r="A879" s="49" t="s">
        <v>26296</v>
      </c>
      <c r="B879" s="3">
        <v>6</v>
      </c>
      <c r="C879" s="2">
        <v>0.7</v>
      </c>
      <c r="D879" s="46">
        <v>40</v>
      </c>
      <c r="E879" s="280">
        <v>12.100000000000001</v>
      </c>
    </row>
    <row r="880" spans="1:5">
      <c r="A880" s="49" t="s">
        <v>8525</v>
      </c>
      <c r="B880" s="3">
        <v>6</v>
      </c>
      <c r="C880" s="2">
        <v>0.7</v>
      </c>
      <c r="D880" s="46">
        <v>40</v>
      </c>
      <c r="E880" s="280">
        <v>33.550000000000004</v>
      </c>
    </row>
    <row r="881" spans="1:5">
      <c r="A881" s="49" t="s">
        <v>8528</v>
      </c>
      <c r="B881" s="3">
        <v>12</v>
      </c>
      <c r="C881" s="2">
        <v>0.7</v>
      </c>
      <c r="D881" s="46">
        <v>40</v>
      </c>
      <c r="E881" s="280">
        <v>40.300000000000004</v>
      </c>
    </row>
    <row r="882" spans="1:5">
      <c r="A882" s="49" t="s">
        <v>8531</v>
      </c>
      <c r="B882" s="3">
        <v>6</v>
      </c>
      <c r="C882" s="2">
        <v>0.7</v>
      </c>
      <c r="D882" s="46">
        <v>40</v>
      </c>
      <c r="E882" s="280">
        <v>27.400000000000002</v>
      </c>
    </row>
    <row r="883" spans="1:5">
      <c r="A883" s="49" t="s">
        <v>8537</v>
      </c>
      <c r="B883" s="3">
        <v>12</v>
      </c>
      <c r="C883" s="2">
        <v>0.7</v>
      </c>
      <c r="D883" s="46">
        <v>40</v>
      </c>
      <c r="E883" s="280">
        <v>15.100000000000001</v>
      </c>
    </row>
    <row r="884" spans="1:5">
      <c r="A884" s="49" t="s">
        <v>8619</v>
      </c>
      <c r="B884" s="3">
        <v>6</v>
      </c>
      <c r="C884" s="2">
        <v>0.7</v>
      </c>
      <c r="D884" s="46">
        <v>40</v>
      </c>
      <c r="E884" s="280">
        <v>35.6</v>
      </c>
    </row>
    <row r="885" spans="1:5">
      <c r="A885" s="49" t="s">
        <v>26247</v>
      </c>
      <c r="B885" s="3">
        <v>6</v>
      </c>
      <c r="C885" s="2">
        <v>0.7</v>
      </c>
      <c r="D885" s="46">
        <v>40</v>
      </c>
      <c r="E885" s="280">
        <v>20.150000000000002</v>
      </c>
    </row>
    <row r="886" spans="1:5">
      <c r="A886" s="49" t="s">
        <v>26248</v>
      </c>
      <c r="B886" s="3">
        <v>6</v>
      </c>
      <c r="C886" s="2">
        <v>0.7</v>
      </c>
      <c r="D886" s="46">
        <v>40</v>
      </c>
      <c r="E886" s="280">
        <v>19</v>
      </c>
    </row>
    <row r="887" spans="1:5">
      <c r="A887" s="49" t="s">
        <v>26465</v>
      </c>
      <c r="B887" s="3">
        <v>6</v>
      </c>
      <c r="C887" s="2">
        <v>0.7</v>
      </c>
      <c r="D887" s="46">
        <v>37.5</v>
      </c>
      <c r="E887" s="280">
        <v>18.8</v>
      </c>
    </row>
    <row r="888" spans="1:5">
      <c r="A888" s="49" t="s">
        <v>8855</v>
      </c>
      <c r="B888" s="3">
        <v>6</v>
      </c>
      <c r="C888" s="2">
        <v>0.7</v>
      </c>
      <c r="D888" s="46">
        <v>57</v>
      </c>
      <c r="E888" s="280">
        <v>20.400000000000002</v>
      </c>
    </row>
    <row r="889" spans="1:5">
      <c r="A889" s="49" t="s">
        <v>9052</v>
      </c>
      <c r="B889" s="3">
        <v>6</v>
      </c>
      <c r="C889" s="2">
        <v>0.7</v>
      </c>
      <c r="D889" s="46">
        <v>30</v>
      </c>
      <c r="E889" s="280">
        <v>17.900000000000002</v>
      </c>
    </row>
    <row r="890" spans="1:5">
      <c r="A890" s="49" t="s">
        <v>9055</v>
      </c>
      <c r="B890" s="3">
        <v>6</v>
      </c>
      <c r="C890" s="2">
        <v>0.7</v>
      </c>
      <c r="D890" s="46">
        <v>38</v>
      </c>
      <c r="E890" s="280">
        <v>15.5</v>
      </c>
    </row>
    <row r="891" spans="1:5">
      <c r="A891" s="49" t="s">
        <v>9058</v>
      </c>
      <c r="B891" s="3">
        <v>6</v>
      </c>
      <c r="C891" s="2">
        <v>0.7</v>
      </c>
      <c r="D891" s="46">
        <v>38</v>
      </c>
      <c r="E891" s="280">
        <v>17.75</v>
      </c>
    </row>
    <row r="892" spans="1:5">
      <c r="A892" s="49" t="s">
        <v>9061</v>
      </c>
      <c r="B892" s="3">
        <v>6</v>
      </c>
      <c r="C892" s="2">
        <v>0.7</v>
      </c>
      <c r="D892" s="46">
        <v>38</v>
      </c>
      <c r="E892" s="280">
        <v>16.600000000000001</v>
      </c>
    </row>
    <row r="893" spans="1:5">
      <c r="A893" s="49" t="s">
        <v>9064</v>
      </c>
      <c r="B893" s="3">
        <v>6</v>
      </c>
      <c r="C893" s="2">
        <v>0.7</v>
      </c>
      <c r="D893" s="46">
        <v>38</v>
      </c>
      <c r="E893" s="280">
        <v>19.150000000000002</v>
      </c>
    </row>
    <row r="894" spans="1:5">
      <c r="A894" s="49" t="s">
        <v>9067</v>
      </c>
      <c r="B894" s="3">
        <v>6</v>
      </c>
      <c r="C894" s="2">
        <v>0.7</v>
      </c>
      <c r="D894" s="46">
        <v>38</v>
      </c>
      <c r="E894" s="280">
        <v>19.150000000000002</v>
      </c>
    </row>
    <row r="895" spans="1:5">
      <c r="A895" s="49" t="s">
        <v>9069</v>
      </c>
      <c r="B895" s="3">
        <v>8</v>
      </c>
      <c r="C895" s="2">
        <v>0.7</v>
      </c>
      <c r="D895" s="46">
        <v>38</v>
      </c>
      <c r="E895" s="280">
        <v>19.700000000000003</v>
      </c>
    </row>
    <row r="896" spans="1:5">
      <c r="A896" s="49" t="s">
        <v>9072</v>
      </c>
      <c r="B896" s="3">
        <v>6</v>
      </c>
      <c r="C896" s="2">
        <v>0.7</v>
      </c>
      <c r="D896" s="46">
        <v>38</v>
      </c>
      <c r="E896" s="280">
        <v>19.150000000000002</v>
      </c>
    </row>
    <row r="897" spans="1:5">
      <c r="A897" s="49" t="s">
        <v>26483</v>
      </c>
      <c r="B897" s="3">
        <v>6</v>
      </c>
      <c r="C897" s="2">
        <v>0.7</v>
      </c>
      <c r="D897" s="46">
        <v>38</v>
      </c>
      <c r="E897" s="280">
        <v>16.350000000000001</v>
      </c>
    </row>
    <row r="898" spans="1:5">
      <c r="A898" s="49" t="s">
        <v>9096</v>
      </c>
      <c r="B898" s="3">
        <v>6</v>
      </c>
      <c r="C898" s="2">
        <v>0.7</v>
      </c>
      <c r="D898" s="46">
        <v>38</v>
      </c>
      <c r="E898" s="280">
        <v>42.95</v>
      </c>
    </row>
    <row r="899" spans="1:5">
      <c r="A899" s="49" t="s">
        <v>9118</v>
      </c>
      <c r="B899" s="3">
        <v>6</v>
      </c>
      <c r="C899" s="2">
        <v>0.7</v>
      </c>
      <c r="D899" s="46">
        <v>38</v>
      </c>
      <c r="E899" s="280">
        <v>11.700000000000001</v>
      </c>
    </row>
    <row r="900" spans="1:5">
      <c r="A900" s="49" t="s">
        <v>9124</v>
      </c>
      <c r="B900" s="3">
        <v>6</v>
      </c>
      <c r="C900" s="2">
        <v>1</v>
      </c>
      <c r="D900" s="46">
        <v>60</v>
      </c>
      <c r="E900" s="280">
        <v>15.850000000000001</v>
      </c>
    </row>
    <row r="901" spans="1:5">
      <c r="A901" s="49" t="s">
        <v>9129</v>
      </c>
      <c r="B901" s="3">
        <v>6</v>
      </c>
      <c r="C901" s="2">
        <v>0.7</v>
      </c>
      <c r="D901" s="46">
        <v>80</v>
      </c>
      <c r="E901" s="280">
        <v>14.8</v>
      </c>
    </row>
    <row r="902" spans="1:5">
      <c r="A902" s="49" t="s">
        <v>9139</v>
      </c>
      <c r="B902" s="3">
        <v>6</v>
      </c>
      <c r="C902" s="2">
        <v>0.5</v>
      </c>
      <c r="D902" s="46">
        <v>40</v>
      </c>
      <c r="E902" s="280">
        <v>9.3000000000000007</v>
      </c>
    </row>
    <row r="903" spans="1:5">
      <c r="A903" s="49" t="s">
        <v>9292</v>
      </c>
      <c r="B903" s="3">
        <v>6</v>
      </c>
      <c r="C903" s="2">
        <v>0.7</v>
      </c>
      <c r="D903" s="46">
        <v>40</v>
      </c>
      <c r="E903" s="280">
        <v>12.8</v>
      </c>
    </row>
    <row r="904" spans="1:5">
      <c r="A904" s="49" t="s">
        <v>9295</v>
      </c>
      <c r="B904" s="3">
        <v>6</v>
      </c>
      <c r="C904" s="2">
        <v>0.7</v>
      </c>
      <c r="D904" s="46">
        <v>40</v>
      </c>
      <c r="E904" s="280">
        <v>10.600000000000001</v>
      </c>
    </row>
    <row r="905" spans="1:5">
      <c r="A905" s="49" t="s">
        <v>9358</v>
      </c>
      <c r="B905" s="3">
        <v>6</v>
      </c>
      <c r="C905" s="2">
        <v>0.7</v>
      </c>
      <c r="D905" s="46">
        <v>11</v>
      </c>
      <c r="E905" s="280">
        <v>14.9</v>
      </c>
    </row>
    <row r="906" spans="1:5">
      <c r="A906" s="49" t="s">
        <v>9528</v>
      </c>
      <c r="B906" s="3">
        <v>6</v>
      </c>
      <c r="C906" s="2">
        <v>0.7</v>
      </c>
      <c r="D906" s="46">
        <v>37.5</v>
      </c>
      <c r="E906" s="280">
        <v>15.950000000000001</v>
      </c>
    </row>
    <row r="907" spans="1:5">
      <c r="A907" s="49" t="s">
        <v>9531</v>
      </c>
      <c r="B907" s="3">
        <v>6</v>
      </c>
      <c r="C907" s="2">
        <v>0.7</v>
      </c>
      <c r="D907" s="46">
        <v>40</v>
      </c>
      <c r="E907" s="280">
        <v>12.55</v>
      </c>
    </row>
    <row r="908" spans="1:5">
      <c r="A908" s="49" t="s">
        <v>9534</v>
      </c>
      <c r="B908" s="3">
        <v>6</v>
      </c>
      <c r="C908" s="2">
        <v>0.7</v>
      </c>
      <c r="D908" s="46">
        <v>40</v>
      </c>
      <c r="E908" s="280">
        <v>25.75</v>
      </c>
    </row>
    <row r="909" spans="1:5">
      <c r="A909" s="49" t="s">
        <v>26384</v>
      </c>
      <c r="B909" s="3">
        <v>6</v>
      </c>
      <c r="C909" s="2">
        <v>0.5</v>
      </c>
      <c r="D909" s="46">
        <v>41.2</v>
      </c>
      <c r="E909" s="280">
        <v>38.050000000000004</v>
      </c>
    </row>
    <row r="910" spans="1:5">
      <c r="A910" s="49" t="s">
        <v>26385</v>
      </c>
      <c r="B910" s="3">
        <v>6</v>
      </c>
      <c r="C910" s="2">
        <v>0.5</v>
      </c>
      <c r="D910" s="46">
        <v>40.9</v>
      </c>
      <c r="E910" s="280">
        <v>38</v>
      </c>
    </row>
    <row r="911" spans="1:5">
      <c r="A911" s="49" t="s">
        <v>26528</v>
      </c>
      <c r="B911" s="3">
        <v>6</v>
      </c>
      <c r="C911" s="2">
        <v>0.7</v>
      </c>
      <c r="D911" s="46">
        <v>43</v>
      </c>
      <c r="E911" s="280">
        <v>31.650000000000002</v>
      </c>
    </row>
    <row r="912" spans="1:5">
      <c r="A912" s="49" t="s">
        <v>10053</v>
      </c>
      <c r="B912" s="3">
        <v>6</v>
      </c>
      <c r="C912" s="2">
        <v>1</v>
      </c>
      <c r="D912" s="46">
        <v>40</v>
      </c>
      <c r="E912" s="280">
        <v>13.4</v>
      </c>
    </row>
    <row r="913" spans="1:5">
      <c r="A913" s="49" t="s">
        <v>26529</v>
      </c>
      <c r="B913" s="3">
        <v>6</v>
      </c>
      <c r="C913" s="2">
        <v>0.7</v>
      </c>
      <c r="D913" s="46">
        <v>43</v>
      </c>
      <c r="E913" s="280">
        <v>38.700000000000003</v>
      </c>
    </row>
    <row r="914" spans="1:5">
      <c r="A914" s="49" t="s">
        <v>10144</v>
      </c>
      <c r="B914" s="3">
        <v>6</v>
      </c>
      <c r="C914" s="2">
        <v>0.7</v>
      </c>
      <c r="D914" s="46">
        <v>40</v>
      </c>
      <c r="E914" s="280">
        <v>34.700000000000003</v>
      </c>
    </row>
    <row r="915" spans="1:5">
      <c r="A915" s="49" t="s">
        <v>10300</v>
      </c>
      <c r="B915" s="3">
        <v>6</v>
      </c>
      <c r="C915" s="2">
        <v>0.7</v>
      </c>
      <c r="D915" s="46">
        <v>45</v>
      </c>
      <c r="E915" s="280">
        <v>33.4</v>
      </c>
    </row>
    <row r="916" spans="1:5">
      <c r="A916" s="49" t="s">
        <v>10365</v>
      </c>
      <c r="B916" s="3">
        <v>6</v>
      </c>
      <c r="C916" s="2">
        <v>0.7</v>
      </c>
      <c r="D916" s="46">
        <v>40</v>
      </c>
      <c r="E916" s="280">
        <v>46.400000000000006</v>
      </c>
    </row>
    <row r="917" spans="1:5">
      <c r="A917" s="49" t="s">
        <v>10371</v>
      </c>
      <c r="B917" s="3">
        <v>6</v>
      </c>
      <c r="C917" s="2">
        <v>1</v>
      </c>
      <c r="D917" s="46">
        <v>40</v>
      </c>
      <c r="E917" s="280">
        <v>51.75</v>
      </c>
    </row>
    <row r="918" spans="1:5">
      <c r="A918" s="49" t="s">
        <v>10374</v>
      </c>
      <c r="B918" s="3">
        <v>6</v>
      </c>
      <c r="C918" s="2">
        <v>1</v>
      </c>
      <c r="D918" s="46">
        <v>43</v>
      </c>
      <c r="E918" s="280">
        <v>62.2</v>
      </c>
    </row>
    <row r="919" spans="1:5">
      <c r="A919" s="49" t="s">
        <v>10384</v>
      </c>
      <c r="B919" s="3">
        <v>3</v>
      </c>
      <c r="C919" s="2">
        <v>0.7</v>
      </c>
      <c r="D919" s="46">
        <v>45</v>
      </c>
      <c r="E919" s="280">
        <v>218.20000000000002</v>
      </c>
    </row>
    <row r="920" spans="1:5">
      <c r="A920" s="49" t="s">
        <v>10387</v>
      </c>
      <c r="B920" s="3">
        <v>6</v>
      </c>
      <c r="C920" s="2">
        <v>0.7</v>
      </c>
      <c r="D920" s="46">
        <v>40</v>
      </c>
      <c r="E920" s="280">
        <v>97.9</v>
      </c>
    </row>
    <row r="921" spans="1:5" ht="17.149999999999999" customHeight="1">
      <c r="A921" s="399" t="s">
        <v>10637</v>
      </c>
      <c r="B921" s="400"/>
      <c r="C921" s="400"/>
      <c r="D921" s="400"/>
      <c r="E921" s="279"/>
    </row>
    <row r="922" spans="1:5">
      <c r="A922" s="49" t="s">
        <v>15</v>
      </c>
      <c r="B922" s="3">
        <v>6</v>
      </c>
      <c r="C922" s="2">
        <v>0.7</v>
      </c>
      <c r="D922" s="46">
        <v>38</v>
      </c>
      <c r="E922" s="280">
        <v>26.400000000000002</v>
      </c>
    </row>
    <row r="923" spans="1:5">
      <c r="A923" s="49" t="s">
        <v>22</v>
      </c>
      <c r="B923" s="3">
        <v>6</v>
      </c>
      <c r="C923" s="2">
        <v>0.7</v>
      </c>
      <c r="D923" s="46">
        <v>38</v>
      </c>
      <c r="E923" s="280">
        <v>23.05</v>
      </c>
    </row>
    <row r="924" spans="1:5">
      <c r="A924" s="49" t="s">
        <v>25</v>
      </c>
      <c r="B924" s="3">
        <v>6</v>
      </c>
      <c r="C924" s="2">
        <v>0.7</v>
      </c>
      <c r="D924" s="46">
        <v>38</v>
      </c>
      <c r="E924" s="280">
        <v>21.55</v>
      </c>
    </row>
    <row r="925" spans="1:5">
      <c r="A925" s="49" t="s">
        <v>37</v>
      </c>
      <c r="B925" s="3">
        <v>6</v>
      </c>
      <c r="C925" s="2">
        <v>0.7</v>
      </c>
      <c r="D925" s="46">
        <v>38</v>
      </c>
      <c r="E925" s="280">
        <v>12.5</v>
      </c>
    </row>
    <row r="926" spans="1:5">
      <c r="A926" s="49" t="s">
        <v>40</v>
      </c>
      <c r="B926" s="3">
        <v>6</v>
      </c>
      <c r="C926" s="2">
        <v>0.7</v>
      </c>
      <c r="D926" s="46">
        <v>38</v>
      </c>
      <c r="E926" s="280">
        <v>14.950000000000001</v>
      </c>
    </row>
    <row r="927" spans="1:5">
      <c r="A927" s="49" t="s">
        <v>272</v>
      </c>
      <c r="B927" s="3">
        <v>6</v>
      </c>
      <c r="C927" s="2">
        <v>0.7</v>
      </c>
      <c r="D927" s="46">
        <v>38</v>
      </c>
      <c r="E927" s="280">
        <v>11.3</v>
      </c>
    </row>
    <row r="928" spans="1:5">
      <c r="A928" s="49" t="s">
        <v>275</v>
      </c>
      <c r="B928" s="3">
        <v>6</v>
      </c>
      <c r="C928" s="2">
        <v>0.7</v>
      </c>
      <c r="D928" s="46">
        <v>38</v>
      </c>
      <c r="E928" s="280">
        <v>11.3</v>
      </c>
    </row>
    <row r="929" spans="1:5">
      <c r="A929" s="49" t="s">
        <v>349</v>
      </c>
      <c r="B929" s="3">
        <v>4</v>
      </c>
      <c r="C929" s="2">
        <v>0.7</v>
      </c>
      <c r="D929" s="46">
        <v>40</v>
      </c>
      <c r="E929" s="280">
        <v>108</v>
      </c>
    </row>
    <row r="930" spans="1:5">
      <c r="A930" s="49" t="s">
        <v>352</v>
      </c>
      <c r="B930" s="3">
        <v>6</v>
      </c>
      <c r="C930" s="2">
        <v>0.7</v>
      </c>
      <c r="D930" s="46">
        <v>40</v>
      </c>
      <c r="E930" s="280">
        <v>40.800000000000004</v>
      </c>
    </row>
    <row r="931" spans="1:5">
      <c r="A931" s="49" t="s">
        <v>357</v>
      </c>
      <c r="B931" s="3">
        <v>6</v>
      </c>
      <c r="C931" s="2">
        <v>0.7</v>
      </c>
      <c r="D931" s="46">
        <v>40</v>
      </c>
      <c r="E931" s="280">
        <v>40.800000000000004</v>
      </c>
    </row>
    <row r="932" spans="1:5">
      <c r="A932" s="49" t="s">
        <v>360</v>
      </c>
      <c r="B932" s="3">
        <v>6</v>
      </c>
      <c r="C932" s="2">
        <v>0.7</v>
      </c>
      <c r="D932" s="46">
        <v>40</v>
      </c>
      <c r="E932" s="280">
        <v>46.400000000000006</v>
      </c>
    </row>
    <row r="933" spans="1:5">
      <c r="A933" s="49" t="s">
        <v>1809</v>
      </c>
      <c r="B933" s="3">
        <v>6</v>
      </c>
      <c r="C933" s="2">
        <v>0.7</v>
      </c>
      <c r="D933" s="46">
        <v>38</v>
      </c>
      <c r="E933" s="280">
        <v>9.7000000000000011</v>
      </c>
    </row>
    <row r="934" spans="1:5">
      <c r="A934" s="49" t="s">
        <v>1812</v>
      </c>
      <c r="B934" s="3">
        <v>6</v>
      </c>
      <c r="C934" s="2">
        <v>0.7</v>
      </c>
      <c r="D934" s="46">
        <v>38</v>
      </c>
      <c r="E934" s="280">
        <v>9.7000000000000011</v>
      </c>
    </row>
    <row r="935" spans="1:5">
      <c r="A935" s="49" t="s">
        <v>1922</v>
      </c>
      <c r="B935" s="3">
        <v>6</v>
      </c>
      <c r="C935" s="2">
        <v>0.5</v>
      </c>
      <c r="D935" s="46">
        <v>40</v>
      </c>
      <c r="E935" s="280">
        <v>20.3</v>
      </c>
    </row>
    <row r="936" spans="1:5">
      <c r="A936" s="49" t="s">
        <v>1925</v>
      </c>
      <c r="B936" s="3">
        <v>6</v>
      </c>
      <c r="C936" s="2">
        <v>0.5</v>
      </c>
      <c r="D936" s="46">
        <v>40</v>
      </c>
      <c r="E936" s="280">
        <v>15.100000000000001</v>
      </c>
    </row>
    <row r="937" spans="1:5">
      <c r="A937" s="49" t="s">
        <v>26314</v>
      </c>
      <c r="B937" s="3">
        <v>6</v>
      </c>
      <c r="C937" s="2">
        <v>0.5</v>
      </c>
      <c r="D937" s="46">
        <v>40</v>
      </c>
      <c r="E937" s="280">
        <v>15.3</v>
      </c>
    </row>
    <row r="938" spans="1:5">
      <c r="A938" s="49" t="s">
        <v>1990</v>
      </c>
      <c r="B938" s="3">
        <v>6</v>
      </c>
      <c r="C938" s="2">
        <v>0.7</v>
      </c>
      <c r="D938" s="46">
        <v>40</v>
      </c>
      <c r="E938" s="280">
        <v>13.8</v>
      </c>
    </row>
    <row r="939" spans="1:5">
      <c r="A939" s="49" t="s">
        <v>1993</v>
      </c>
      <c r="B939" s="3">
        <v>6</v>
      </c>
      <c r="C939" s="2">
        <v>0.7</v>
      </c>
      <c r="D939" s="46">
        <v>35</v>
      </c>
      <c r="E939" s="280">
        <v>12.450000000000001</v>
      </c>
    </row>
    <row r="940" spans="1:5">
      <c r="A940" s="49" t="s">
        <v>2176</v>
      </c>
      <c r="B940" s="3">
        <v>6</v>
      </c>
      <c r="C940" s="2">
        <v>0.7</v>
      </c>
      <c r="D940" s="46">
        <v>40</v>
      </c>
      <c r="E940" s="280">
        <v>61.550000000000004</v>
      </c>
    </row>
    <row r="941" spans="1:5">
      <c r="A941" s="49" t="s">
        <v>2179</v>
      </c>
      <c r="B941" s="3">
        <v>6</v>
      </c>
      <c r="C941" s="2">
        <v>0.7</v>
      </c>
      <c r="D941" s="46">
        <v>40</v>
      </c>
      <c r="E941" s="280">
        <v>51.5</v>
      </c>
    </row>
    <row r="942" spans="1:5">
      <c r="A942" s="49" t="s">
        <v>2185</v>
      </c>
      <c r="B942" s="3">
        <v>6</v>
      </c>
      <c r="C942" s="2">
        <v>0.7</v>
      </c>
      <c r="D942" s="46">
        <v>40</v>
      </c>
      <c r="E942" s="280">
        <v>50.95</v>
      </c>
    </row>
    <row r="943" spans="1:5">
      <c r="A943" s="49" t="s">
        <v>2221</v>
      </c>
      <c r="B943" s="3">
        <v>6</v>
      </c>
      <c r="C943" s="2">
        <v>0.7</v>
      </c>
      <c r="D943" s="46">
        <v>40</v>
      </c>
      <c r="E943" s="280">
        <v>17.600000000000001</v>
      </c>
    </row>
    <row r="944" spans="1:5">
      <c r="A944" s="49" t="s">
        <v>2224</v>
      </c>
      <c r="B944" s="3">
        <v>6</v>
      </c>
      <c r="C944" s="2">
        <v>0.7</v>
      </c>
      <c r="D944" s="46">
        <v>40</v>
      </c>
      <c r="E944" s="280">
        <v>18.400000000000002</v>
      </c>
    </row>
    <row r="945" spans="1:5">
      <c r="A945" s="49" t="s">
        <v>26270</v>
      </c>
      <c r="B945" s="3">
        <v>6</v>
      </c>
      <c r="C945" s="2">
        <v>0.7</v>
      </c>
      <c r="D945" s="46">
        <v>40</v>
      </c>
      <c r="E945" s="280">
        <v>33.950000000000003</v>
      </c>
    </row>
    <row r="946" spans="1:5">
      <c r="A946" s="49" t="s">
        <v>2488</v>
      </c>
      <c r="B946" s="3">
        <v>3</v>
      </c>
      <c r="C946" s="2">
        <v>0.7</v>
      </c>
      <c r="D946" s="46">
        <v>40</v>
      </c>
      <c r="E946" s="280">
        <v>451.90000000000003</v>
      </c>
    </row>
    <row r="947" spans="1:5">
      <c r="A947" s="49" t="s">
        <v>26272</v>
      </c>
      <c r="B947" s="3">
        <v>6</v>
      </c>
      <c r="C947" s="2">
        <v>0.7</v>
      </c>
      <c r="D947" s="46">
        <v>40</v>
      </c>
      <c r="E947" s="280">
        <v>113.65</v>
      </c>
    </row>
    <row r="948" spans="1:5">
      <c r="A948" s="49" t="s">
        <v>2532</v>
      </c>
      <c r="B948" s="3">
        <v>6</v>
      </c>
      <c r="C948" s="2">
        <v>0.7</v>
      </c>
      <c r="D948" s="46">
        <v>38</v>
      </c>
      <c r="E948" s="280">
        <v>35.65</v>
      </c>
    </row>
    <row r="949" spans="1:5">
      <c r="A949" s="49" t="s">
        <v>2535</v>
      </c>
      <c r="B949" s="3">
        <v>6</v>
      </c>
      <c r="C949" s="2">
        <v>0.7</v>
      </c>
      <c r="D949" s="46">
        <v>35</v>
      </c>
      <c r="E949" s="280">
        <v>41</v>
      </c>
    </row>
    <row r="950" spans="1:5">
      <c r="A950" s="49" t="s">
        <v>2747</v>
      </c>
      <c r="B950" s="3">
        <v>6</v>
      </c>
      <c r="C950" s="2">
        <v>0.7</v>
      </c>
      <c r="D950" s="46">
        <v>38</v>
      </c>
      <c r="E950" s="280">
        <v>29.5</v>
      </c>
    </row>
    <row r="951" spans="1:5">
      <c r="A951" s="49" t="s">
        <v>2750</v>
      </c>
      <c r="B951" s="3">
        <v>6</v>
      </c>
      <c r="C951" s="2">
        <v>0.7</v>
      </c>
      <c r="D951" s="46">
        <v>38</v>
      </c>
      <c r="E951" s="280">
        <v>22.35</v>
      </c>
    </row>
    <row r="952" spans="1:5">
      <c r="A952" s="49" t="s">
        <v>2753</v>
      </c>
      <c r="B952" s="3">
        <v>6</v>
      </c>
      <c r="C952" s="2">
        <v>0.7</v>
      </c>
      <c r="D952" s="46">
        <v>38</v>
      </c>
      <c r="E952" s="280">
        <v>24.450000000000003</v>
      </c>
    </row>
    <row r="953" spans="1:5">
      <c r="A953" s="49" t="s">
        <v>3040</v>
      </c>
      <c r="B953" s="3">
        <v>6</v>
      </c>
      <c r="C953" s="2">
        <v>0.7</v>
      </c>
      <c r="D953" s="46">
        <v>40</v>
      </c>
      <c r="E953" s="280">
        <v>15.200000000000001</v>
      </c>
    </row>
    <row r="954" spans="1:5">
      <c r="A954" s="49" t="s">
        <v>3310</v>
      </c>
      <c r="B954" s="3">
        <v>6</v>
      </c>
      <c r="C954" s="2">
        <v>0.7</v>
      </c>
      <c r="D954" s="46">
        <v>38</v>
      </c>
      <c r="E954" s="280">
        <v>156.05000000000001</v>
      </c>
    </row>
    <row r="955" spans="1:5">
      <c r="A955" s="49" t="s">
        <v>3313</v>
      </c>
      <c r="B955" s="3">
        <v>6</v>
      </c>
      <c r="C955" s="2">
        <v>0.7</v>
      </c>
      <c r="D955" s="46">
        <v>38</v>
      </c>
      <c r="E955" s="280">
        <v>44.050000000000004</v>
      </c>
    </row>
    <row r="956" spans="1:5">
      <c r="A956" s="49" t="s">
        <v>3316</v>
      </c>
      <c r="B956" s="3">
        <v>6</v>
      </c>
      <c r="C956" s="2">
        <v>0.7</v>
      </c>
      <c r="D956" s="46">
        <v>38</v>
      </c>
      <c r="E956" s="280">
        <v>53</v>
      </c>
    </row>
    <row r="957" spans="1:5">
      <c r="A957" s="49" t="s">
        <v>3318</v>
      </c>
      <c r="B957" s="3">
        <v>6</v>
      </c>
      <c r="C957" s="2">
        <v>0.7</v>
      </c>
      <c r="D957" s="46">
        <v>38</v>
      </c>
      <c r="E957" s="280">
        <v>34.550000000000004</v>
      </c>
    </row>
    <row r="958" spans="1:5">
      <c r="A958" s="49" t="s">
        <v>3321</v>
      </c>
      <c r="B958" s="3">
        <v>6</v>
      </c>
      <c r="C958" s="2">
        <v>0.7</v>
      </c>
      <c r="D958" s="46">
        <v>38</v>
      </c>
      <c r="E958" s="280">
        <v>39</v>
      </c>
    </row>
    <row r="959" spans="1:5">
      <c r="A959" s="49" t="s">
        <v>3323</v>
      </c>
      <c r="B959" s="3">
        <v>6</v>
      </c>
      <c r="C959" s="2">
        <v>0.7</v>
      </c>
      <c r="D959" s="46">
        <v>38</v>
      </c>
      <c r="E959" s="280">
        <v>45.75</v>
      </c>
    </row>
    <row r="960" spans="1:5">
      <c r="A960" s="49" t="s">
        <v>3326</v>
      </c>
      <c r="B960" s="3">
        <v>6</v>
      </c>
      <c r="C960" s="2">
        <v>0.7</v>
      </c>
      <c r="D960" s="46">
        <v>38</v>
      </c>
      <c r="E960" s="280">
        <v>42.35</v>
      </c>
    </row>
    <row r="961" spans="1:5">
      <c r="A961" s="49" t="s">
        <v>3512</v>
      </c>
      <c r="B961" s="3">
        <v>6</v>
      </c>
      <c r="C961" s="2">
        <v>0.7</v>
      </c>
      <c r="D961" s="46">
        <v>38</v>
      </c>
      <c r="E961" s="280">
        <v>16.600000000000001</v>
      </c>
    </row>
    <row r="962" spans="1:5">
      <c r="A962" s="49" t="s">
        <v>3515</v>
      </c>
      <c r="B962" s="3">
        <v>6</v>
      </c>
      <c r="C962" s="2">
        <v>0.7</v>
      </c>
      <c r="D962" s="46">
        <v>38</v>
      </c>
      <c r="E962" s="280">
        <v>16.600000000000001</v>
      </c>
    </row>
    <row r="963" spans="1:5">
      <c r="A963" s="49" t="s">
        <v>3975</v>
      </c>
      <c r="B963" s="3">
        <v>6</v>
      </c>
      <c r="C963" s="2">
        <v>0.7</v>
      </c>
      <c r="D963" s="46">
        <v>40</v>
      </c>
      <c r="E963" s="280">
        <v>81.75</v>
      </c>
    </row>
    <row r="964" spans="1:5">
      <c r="A964" s="49" t="s">
        <v>4983</v>
      </c>
      <c r="B964" s="3">
        <v>6</v>
      </c>
      <c r="C964" s="2">
        <v>0.7</v>
      </c>
      <c r="D964" s="46">
        <v>40</v>
      </c>
      <c r="E964" s="280">
        <v>35.800000000000004</v>
      </c>
    </row>
    <row r="965" spans="1:5">
      <c r="A965" s="49" t="s">
        <v>4986</v>
      </c>
      <c r="B965" s="3">
        <v>6</v>
      </c>
      <c r="C965" s="2">
        <v>0.7</v>
      </c>
      <c r="D965" s="46">
        <v>40</v>
      </c>
      <c r="E965" s="280">
        <v>36.950000000000003</v>
      </c>
    </row>
    <row r="966" spans="1:5">
      <c r="A966" s="49" t="s">
        <v>4990</v>
      </c>
      <c r="B966" s="3">
        <v>6</v>
      </c>
      <c r="C966" s="2">
        <v>0.7</v>
      </c>
      <c r="D966" s="46">
        <v>40</v>
      </c>
      <c r="E966" s="280">
        <v>30.200000000000003</v>
      </c>
    </row>
    <row r="967" spans="1:5">
      <c r="A967" s="49" t="s">
        <v>5440</v>
      </c>
      <c r="B967" s="3">
        <v>6</v>
      </c>
      <c r="C967" s="2">
        <v>0.7</v>
      </c>
      <c r="D967" s="46">
        <v>35</v>
      </c>
      <c r="E967" s="280">
        <v>11.9</v>
      </c>
    </row>
    <row r="968" spans="1:5">
      <c r="A968" s="49" t="s">
        <v>5443</v>
      </c>
      <c r="B968" s="3">
        <v>6</v>
      </c>
      <c r="C968" s="2">
        <v>0.7</v>
      </c>
      <c r="D968" s="46">
        <v>35</v>
      </c>
      <c r="E968" s="280">
        <v>9.65</v>
      </c>
    </row>
    <row r="969" spans="1:5">
      <c r="A969" s="49" t="s">
        <v>5730</v>
      </c>
      <c r="B969" s="3">
        <v>6</v>
      </c>
      <c r="C969" s="2">
        <v>0.7</v>
      </c>
      <c r="D969" s="46">
        <v>40</v>
      </c>
      <c r="E969" s="280">
        <v>32.450000000000003</v>
      </c>
    </row>
    <row r="970" spans="1:5">
      <c r="A970" s="49" t="s">
        <v>5890</v>
      </c>
      <c r="B970" s="3">
        <v>6</v>
      </c>
      <c r="C970" s="2">
        <v>0.7</v>
      </c>
      <c r="D970" s="46">
        <v>40</v>
      </c>
      <c r="E970" s="280">
        <v>97.95</v>
      </c>
    </row>
    <row r="971" spans="1:5">
      <c r="A971" s="49" t="s">
        <v>6022</v>
      </c>
      <c r="B971" s="3">
        <v>6</v>
      </c>
      <c r="C971" s="2">
        <v>0.7</v>
      </c>
      <c r="D971" s="46">
        <v>38</v>
      </c>
      <c r="E971" s="280">
        <v>30.35</v>
      </c>
    </row>
    <row r="972" spans="1:5">
      <c r="A972" s="49" t="s">
        <v>6025</v>
      </c>
      <c r="B972" s="3">
        <v>6</v>
      </c>
      <c r="C972" s="2">
        <v>0.7</v>
      </c>
      <c r="D972" s="46">
        <v>40</v>
      </c>
      <c r="E972" s="280">
        <v>34.700000000000003</v>
      </c>
    </row>
    <row r="973" spans="1:5">
      <c r="A973" s="49" t="s">
        <v>7299</v>
      </c>
      <c r="B973" s="3">
        <v>6</v>
      </c>
      <c r="C973" s="2">
        <v>0.5</v>
      </c>
      <c r="D973" s="46">
        <v>40</v>
      </c>
      <c r="E973" s="280">
        <v>27.05</v>
      </c>
    </row>
    <row r="974" spans="1:5">
      <c r="A974" s="49" t="s">
        <v>7302</v>
      </c>
      <c r="B974" s="3">
        <v>6</v>
      </c>
      <c r="C974" s="2">
        <v>0.5</v>
      </c>
      <c r="D974" s="46">
        <v>40</v>
      </c>
      <c r="E974" s="280">
        <v>22.85</v>
      </c>
    </row>
    <row r="975" spans="1:5">
      <c r="A975" s="49" t="s">
        <v>7451</v>
      </c>
      <c r="B975" s="3">
        <v>6</v>
      </c>
      <c r="C975" s="2">
        <v>0.7</v>
      </c>
      <c r="D975" s="46">
        <v>38</v>
      </c>
      <c r="E975" s="280">
        <v>25.85</v>
      </c>
    </row>
    <row r="976" spans="1:5">
      <c r="A976" s="49" t="s">
        <v>7454</v>
      </c>
      <c r="B976" s="3">
        <v>6</v>
      </c>
      <c r="C976" s="2">
        <v>0.7</v>
      </c>
      <c r="D976" s="46">
        <v>38</v>
      </c>
      <c r="E976" s="280">
        <v>25.55</v>
      </c>
    </row>
    <row r="977" spans="1:5">
      <c r="A977" s="49" t="s">
        <v>7460</v>
      </c>
      <c r="B977" s="3">
        <v>6</v>
      </c>
      <c r="C977" s="2">
        <v>0.7</v>
      </c>
      <c r="D977" s="46">
        <v>35</v>
      </c>
      <c r="E977" s="280">
        <v>15.8</v>
      </c>
    </row>
    <row r="978" spans="1:5">
      <c r="A978" s="49" t="s">
        <v>7568</v>
      </c>
      <c r="B978" s="3">
        <v>6</v>
      </c>
      <c r="C978" s="2">
        <v>0.7</v>
      </c>
      <c r="D978" s="46">
        <v>40</v>
      </c>
      <c r="E978" s="280">
        <v>74.45</v>
      </c>
    </row>
    <row r="979" spans="1:5">
      <c r="A979" s="49" t="s">
        <v>7571</v>
      </c>
      <c r="B979" s="3">
        <v>6</v>
      </c>
      <c r="C979" s="2">
        <v>0.7</v>
      </c>
      <c r="D979" s="46">
        <v>40</v>
      </c>
      <c r="E979" s="280">
        <v>59.900000000000006</v>
      </c>
    </row>
    <row r="980" spans="1:5">
      <c r="A980" s="49" t="s">
        <v>7652</v>
      </c>
      <c r="B980" s="3">
        <v>6</v>
      </c>
      <c r="C980" s="2">
        <v>0.7</v>
      </c>
      <c r="D980" s="46">
        <v>40</v>
      </c>
      <c r="E980" s="280">
        <v>42.550000000000004</v>
      </c>
    </row>
    <row r="981" spans="1:5">
      <c r="A981" s="49" t="s">
        <v>7655</v>
      </c>
      <c r="B981" s="3">
        <v>6</v>
      </c>
      <c r="C981" s="2">
        <v>0.7</v>
      </c>
      <c r="D981" s="46">
        <v>40</v>
      </c>
      <c r="E981" s="280">
        <v>189.8</v>
      </c>
    </row>
    <row r="982" spans="1:5">
      <c r="A982" s="49" t="s">
        <v>7658</v>
      </c>
      <c r="B982" s="3">
        <v>4</v>
      </c>
      <c r="C982" s="2">
        <v>0.7</v>
      </c>
      <c r="D982" s="46">
        <v>40</v>
      </c>
      <c r="E982" s="280">
        <v>335.40000000000003</v>
      </c>
    </row>
    <row r="983" spans="1:5">
      <c r="A983" s="49" t="s">
        <v>26333</v>
      </c>
      <c r="B983" s="3">
        <v>3</v>
      </c>
      <c r="C983" s="2">
        <v>0.7</v>
      </c>
      <c r="D983" s="46">
        <v>40</v>
      </c>
      <c r="E983" s="280">
        <v>156.20000000000002</v>
      </c>
    </row>
    <row r="984" spans="1:5">
      <c r="A984" s="49" t="s">
        <v>7661</v>
      </c>
      <c r="B984" s="3">
        <v>6</v>
      </c>
      <c r="C984" s="2">
        <v>0.7</v>
      </c>
      <c r="D984" s="46">
        <v>40</v>
      </c>
      <c r="E984" s="280">
        <v>39.450000000000003</v>
      </c>
    </row>
    <row r="985" spans="1:5">
      <c r="A985" s="49" t="s">
        <v>7664</v>
      </c>
      <c r="B985" s="3">
        <v>60</v>
      </c>
      <c r="C985" s="2">
        <v>0.05</v>
      </c>
      <c r="D985" s="46">
        <v>40</v>
      </c>
      <c r="E985" s="280">
        <v>6.65</v>
      </c>
    </row>
    <row r="986" spans="1:5">
      <c r="A986" s="49" t="s">
        <v>7667</v>
      </c>
      <c r="B986" s="3">
        <v>6</v>
      </c>
      <c r="C986" s="2">
        <v>0.7</v>
      </c>
      <c r="D986" s="46">
        <v>40</v>
      </c>
      <c r="E986" s="280">
        <v>36.950000000000003</v>
      </c>
    </row>
    <row r="987" spans="1:5">
      <c r="A987" s="49" t="s">
        <v>7670</v>
      </c>
      <c r="B987" s="3">
        <v>6</v>
      </c>
      <c r="C987" s="2">
        <v>1</v>
      </c>
      <c r="D987" s="46">
        <v>40</v>
      </c>
      <c r="E987" s="280">
        <v>49.5</v>
      </c>
    </row>
    <row r="988" spans="1:5">
      <c r="A988" s="49" t="s">
        <v>26293</v>
      </c>
      <c r="B988" s="3">
        <v>6</v>
      </c>
      <c r="C988" s="2">
        <v>0.7</v>
      </c>
      <c r="D988" s="46">
        <v>40</v>
      </c>
      <c r="E988" s="280">
        <v>36.35</v>
      </c>
    </row>
    <row r="989" spans="1:5">
      <c r="A989" s="49" t="s">
        <v>8158</v>
      </c>
      <c r="B989" s="3">
        <v>6</v>
      </c>
      <c r="C989" s="2">
        <v>0.7</v>
      </c>
      <c r="D989" s="46">
        <v>38</v>
      </c>
      <c r="E989" s="280">
        <v>58.050000000000004</v>
      </c>
    </row>
    <row r="990" spans="1:5">
      <c r="A990" s="49" t="s">
        <v>8729</v>
      </c>
      <c r="B990" s="3">
        <v>12</v>
      </c>
      <c r="C990" s="2">
        <v>0.05</v>
      </c>
      <c r="D990" s="46">
        <v>38</v>
      </c>
      <c r="E990" s="280">
        <v>3.5</v>
      </c>
    </row>
    <row r="991" spans="1:5">
      <c r="A991" s="49" t="s">
        <v>8731</v>
      </c>
      <c r="B991" s="3">
        <v>6</v>
      </c>
      <c r="C991" s="2">
        <v>1</v>
      </c>
      <c r="D991" s="46">
        <v>38</v>
      </c>
      <c r="E991" s="280">
        <v>14.200000000000001</v>
      </c>
    </row>
    <row r="992" spans="1:5">
      <c r="A992" s="49" t="s">
        <v>26482</v>
      </c>
      <c r="B992" s="3">
        <v>6</v>
      </c>
      <c r="C992" s="2">
        <v>0.7</v>
      </c>
      <c r="D992" s="46">
        <v>38</v>
      </c>
      <c r="E992" s="280">
        <v>11.75</v>
      </c>
    </row>
    <row r="993" spans="1:5">
      <c r="A993" s="49" t="s">
        <v>8736</v>
      </c>
      <c r="B993" s="3">
        <v>6</v>
      </c>
      <c r="C993" s="2">
        <v>1</v>
      </c>
      <c r="D993" s="46">
        <v>38</v>
      </c>
      <c r="E993" s="280">
        <v>14.200000000000001</v>
      </c>
    </row>
    <row r="994" spans="1:5">
      <c r="A994" s="49" t="s">
        <v>8737</v>
      </c>
      <c r="B994" s="3">
        <v>6</v>
      </c>
      <c r="C994" s="2">
        <v>0.7</v>
      </c>
      <c r="D994" s="46">
        <v>38</v>
      </c>
      <c r="E994" s="280">
        <v>11.75</v>
      </c>
    </row>
    <row r="995" spans="1:5">
      <c r="A995" s="49" t="s">
        <v>8743</v>
      </c>
      <c r="B995" s="3">
        <v>6</v>
      </c>
      <c r="C995" s="2">
        <v>1</v>
      </c>
      <c r="D995" s="46">
        <v>38</v>
      </c>
      <c r="E995" s="280">
        <v>14.200000000000001</v>
      </c>
    </row>
    <row r="996" spans="1:5">
      <c r="A996" s="49" t="s">
        <v>9367</v>
      </c>
      <c r="B996" s="3">
        <v>6</v>
      </c>
      <c r="C996" s="2">
        <v>0.7</v>
      </c>
      <c r="D996" s="46">
        <v>40</v>
      </c>
      <c r="E996" s="280">
        <v>26.3</v>
      </c>
    </row>
    <row r="997" spans="1:5">
      <c r="A997" s="49" t="s">
        <v>26473</v>
      </c>
      <c r="B997" s="3">
        <v>6</v>
      </c>
      <c r="C997" s="2">
        <v>0.7</v>
      </c>
      <c r="D997" s="46">
        <v>35</v>
      </c>
      <c r="E997" s="280">
        <v>9.65</v>
      </c>
    </row>
    <row r="998" spans="1:5">
      <c r="A998" s="49" t="s">
        <v>9789</v>
      </c>
      <c r="B998" s="3">
        <v>6</v>
      </c>
      <c r="C998" s="2">
        <v>0.7</v>
      </c>
      <c r="D998" s="46">
        <v>35</v>
      </c>
      <c r="E998" s="280">
        <v>13.850000000000001</v>
      </c>
    </row>
    <row r="999" spans="1:5">
      <c r="A999" s="49" t="s">
        <v>9792</v>
      </c>
      <c r="B999" s="3">
        <v>6</v>
      </c>
      <c r="C999" s="2">
        <v>0.7</v>
      </c>
      <c r="D999" s="46">
        <v>35</v>
      </c>
      <c r="E999" s="280">
        <v>13.5</v>
      </c>
    </row>
    <row r="1000" spans="1:5">
      <c r="A1000" s="49" t="s">
        <v>10146</v>
      </c>
      <c r="B1000" s="3">
        <v>6</v>
      </c>
      <c r="C1000" s="2">
        <v>0.7</v>
      </c>
      <c r="D1000" s="46">
        <v>40</v>
      </c>
      <c r="E1000" s="280">
        <v>55.95</v>
      </c>
    </row>
    <row r="1001" spans="1:5">
      <c r="A1001" s="49" t="s">
        <v>10148</v>
      </c>
      <c r="B1001" s="3">
        <v>6</v>
      </c>
      <c r="C1001" s="2">
        <v>0.7</v>
      </c>
      <c r="D1001" s="46">
        <v>40</v>
      </c>
      <c r="E1001" s="280">
        <v>32.450000000000003</v>
      </c>
    </row>
    <row r="1002" spans="1:5" ht="17.149999999999999" customHeight="1">
      <c r="A1002" s="399" t="s">
        <v>10638</v>
      </c>
      <c r="B1002" s="400"/>
      <c r="C1002" s="400"/>
      <c r="D1002" s="400"/>
      <c r="E1002" s="279"/>
    </row>
    <row r="1003" spans="1:5">
      <c r="A1003" s="49" t="s">
        <v>31</v>
      </c>
      <c r="B1003" s="3">
        <v>6</v>
      </c>
      <c r="C1003" s="2">
        <v>1</v>
      </c>
      <c r="D1003" s="46">
        <v>30</v>
      </c>
      <c r="E1003" s="280">
        <v>25.1</v>
      </c>
    </row>
    <row r="1004" spans="1:5">
      <c r="A1004" s="49" t="s">
        <v>43</v>
      </c>
      <c r="B1004" s="3">
        <v>6</v>
      </c>
      <c r="C1004" s="2">
        <v>0.7</v>
      </c>
      <c r="D1004" s="46">
        <v>40</v>
      </c>
      <c r="E1004" s="280">
        <v>13.8</v>
      </c>
    </row>
    <row r="1005" spans="1:5">
      <c r="A1005" s="49" t="s">
        <v>150</v>
      </c>
      <c r="B1005" s="3">
        <v>12</v>
      </c>
      <c r="C1005" s="2">
        <v>1</v>
      </c>
      <c r="D1005" s="46">
        <v>40</v>
      </c>
      <c r="E1005" s="280">
        <v>15.100000000000001</v>
      </c>
    </row>
    <row r="1006" spans="1:5">
      <c r="A1006" s="49" t="s">
        <v>152</v>
      </c>
      <c r="B1006" s="3">
        <v>12</v>
      </c>
      <c r="C1006" s="2">
        <v>1</v>
      </c>
      <c r="D1006" s="46">
        <v>40</v>
      </c>
      <c r="E1006" s="280">
        <v>14.65</v>
      </c>
    </row>
    <row r="1007" spans="1:5">
      <c r="A1007" s="49" t="s">
        <v>159</v>
      </c>
      <c r="B1007" s="3">
        <v>6</v>
      </c>
      <c r="C1007" s="2">
        <v>0.7</v>
      </c>
      <c r="D1007" s="46">
        <v>35</v>
      </c>
      <c r="E1007" s="280">
        <v>13.3</v>
      </c>
    </row>
    <row r="1008" spans="1:5">
      <c r="A1008" s="49" t="s">
        <v>172</v>
      </c>
      <c r="B1008" s="3">
        <v>12</v>
      </c>
      <c r="C1008" s="2">
        <v>1</v>
      </c>
      <c r="D1008" s="46">
        <v>38</v>
      </c>
      <c r="E1008" s="280">
        <v>15.25</v>
      </c>
    </row>
    <row r="1009" spans="1:5">
      <c r="A1009" s="49" t="s">
        <v>182</v>
      </c>
      <c r="B1009" s="3">
        <v>12</v>
      </c>
      <c r="C1009" s="2">
        <v>1</v>
      </c>
      <c r="D1009" s="46">
        <v>40</v>
      </c>
      <c r="E1009" s="280">
        <v>14.850000000000001</v>
      </c>
    </row>
    <row r="1010" spans="1:5">
      <c r="A1010" s="49" t="s">
        <v>187</v>
      </c>
      <c r="B1010" s="3">
        <v>12</v>
      </c>
      <c r="C1010" s="2">
        <v>1</v>
      </c>
      <c r="D1010" s="46">
        <v>38</v>
      </c>
      <c r="E1010" s="280">
        <v>14.600000000000001</v>
      </c>
    </row>
    <row r="1011" spans="1:5">
      <c r="A1011" s="49" t="s">
        <v>198</v>
      </c>
      <c r="B1011" s="3">
        <v>12</v>
      </c>
      <c r="C1011" s="2">
        <v>1</v>
      </c>
      <c r="D1011" s="46">
        <v>40</v>
      </c>
      <c r="E1011" s="280">
        <v>14.200000000000001</v>
      </c>
    </row>
    <row r="1012" spans="1:5">
      <c r="A1012" s="49" t="s">
        <v>408</v>
      </c>
      <c r="B1012" s="3">
        <v>6</v>
      </c>
      <c r="C1012" s="2">
        <v>1</v>
      </c>
      <c r="D1012" s="46">
        <v>40</v>
      </c>
      <c r="E1012" s="280">
        <v>21.5</v>
      </c>
    </row>
    <row r="1013" spans="1:5">
      <c r="A1013" s="49" t="s">
        <v>603</v>
      </c>
      <c r="B1013" s="3">
        <v>1</v>
      </c>
      <c r="C1013" s="2">
        <v>1.2</v>
      </c>
      <c r="D1013" s="46">
        <v>40</v>
      </c>
      <c r="E1013" s="280">
        <v>82.95</v>
      </c>
    </row>
    <row r="1014" spans="1:5">
      <c r="A1014" s="49" t="s">
        <v>642</v>
      </c>
      <c r="B1014" s="3">
        <v>6</v>
      </c>
      <c r="C1014" s="2">
        <v>0.7</v>
      </c>
      <c r="D1014" s="46">
        <v>24</v>
      </c>
      <c r="E1014" s="280">
        <v>11.5</v>
      </c>
    </row>
    <row r="1015" spans="1:5">
      <c r="A1015" s="49" t="s">
        <v>678</v>
      </c>
      <c r="B1015" s="3">
        <v>6</v>
      </c>
      <c r="C1015" s="2">
        <v>0.7</v>
      </c>
      <c r="D1015" s="46">
        <v>40</v>
      </c>
      <c r="E1015" s="280">
        <v>22.950000000000003</v>
      </c>
    </row>
    <row r="1016" spans="1:5">
      <c r="A1016" s="49" t="s">
        <v>680</v>
      </c>
      <c r="B1016" s="3">
        <v>6</v>
      </c>
      <c r="C1016" s="2">
        <v>0.7</v>
      </c>
      <c r="D1016" s="46">
        <v>35.200000000000003</v>
      </c>
      <c r="E1016" s="280">
        <v>25.35</v>
      </c>
    </row>
    <row r="1017" spans="1:5">
      <c r="A1017" s="49" t="s">
        <v>1017</v>
      </c>
      <c r="B1017" s="3">
        <v>6</v>
      </c>
      <c r="C1017" s="2">
        <v>0.7</v>
      </c>
      <c r="D1017" s="46">
        <v>33</v>
      </c>
      <c r="E1017" s="280">
        <v>11</v>
      </c>
    </row>
    <row r="1018" spans="1:5">
      <c r="A1018" s="49" t="s">
        <v>1020</v>
      </c>
      <c r="B1018" s="3">
        <v>6</v>
      </c>
      <c r="C1018" s="2">
        <v>0.7</v>
      </c>
      <c r="D1018" s="46">
        <v>35</v>
      </c>
      <c r="E1018" s="280">
        <v>12.200000000000001</v>
      </c>
    </row>
    <row r="1019" spans="1:5">
      <c r="A1019" s="49" t="s">
        <v>26262</v>
      </c>
      <c r="B1019" s="3">
        <v>6</v>
      </c>
      <c r="C1019" s="2">
        <v>0.7</v>
      </c>
      <c r="D1019" s="46">
        <v>40</v>
      </c>
      <c r="E1019" s="280">
        <v>49.25</v>
      </c>
    </row>
    <row r="1020" spans="1:5">
      <c r="A1020" s="49" t="s">
        <v>26263</v>
      </c>
      <c r="B1020" s="3">
        <v>6</v>
      </c>
      <c r="C1020" s="2">
        <v>0.7</v>
      </c>
      <c r="D1020" s="46">
        <v>40</v>
      </c>
      <c r="E1020" s="280">
        <v>19.55</v>
      </c>
    </row>
    <row r="1021" spans="1:5">
      <c r="A1021" s="49" t="s">
        <v>26264</v>
      </c>
      <c r="B1021" s="3">
        <v>6</v>
      </c>
      <c r="C1021" s="2">
        <v>0.7</v>
      </c>
      <c r="D1021" s="46">
        <v>40</v>
      </c>
      <c r="E1021" s="280">
        <v>32.450000000000003</v>
      </c>
    </row>
    <row r="1022" spans="1:5">
      <c r="A1022" s="49" t="s">
        <v>1084</v>
      </c>
      <c r="B1022" s="3">
        <v>6</v>
      </c>
      <c r="C1022" s="2">
        <v>1</v>
      </c>
      <c r="D1022" s="46">
        <v>40</v>
      </c>
      <c r="E1022" s="280">
        <v>28.8</v>
      </c>
    </row>
    <row r="1023" spans="1:5">
      <c r="A1023" s="49" t="s">
        <v>1099</v>
      </c>
      <c r="B1023" s="3">
        <v>6</v>
      </c>
      <c r="C1023" s="2">
        <v>1</v>
      </c>
      <c r="D1023" s="46">
        <v>40</v>
      </c>
      <c r="E1023" s="280">
        <v>31.6</v>
      </c>
    </row>
    <row r="1024" spans="1:5">
      <c r="A1024" s="49" t="s">
        <v>1508</v>
      </c>
      <c r="B1024" s="3">
        <v>6</v>
      </c>
      <c r="C1024" s="2">
        <v>1</v>
      </c>
      <c r="D1024" s="46">
        <v>37.5</v>
      </c>
      <c r="E1024" s="280">
        <v>11.8</v>
      </c>
    </row>
    <row r="1025" spans="1:5">
      <c r="A1025" s="49" t="s">
        <v>2044</v>
      </c>
      <c r="B1025" s="3">
        <v>6</v>
      </c>
      <c r="C1025" s="2">
        <v>0.7</v>
      </c>
      <c r="D1025" s="46">
        <v>37.5</v>
      </c>
      <c r="E1025" s="280">
        <v>19.950000000000003</v>
      </c>
    </row>
    <row r="1026" spans="1:5">
      <c r="A1026" s="49" t="s">
        <v>2119</v>
      </c>
      <c r="B1026" s="3">
        <v>6</v>
      </c>
      <c r="C1026" s="2">
        <v>0.5</v>
      </c>
      <c r="D1026" s="46">
        <v>24</v>
      </c>
      <c r="E1026" s="280">
        <v>16.850000000000001</v>
      </c>
    </row>
    <row r="1027" spans="1:5">
      <c r="A1027" s="49" t="s">
        <v>2375</v>
      </c>
      <c r="B1027" s="3">
        <v>6</v>
      </c>
      <c r="C1027" s="2">
        <v>0.7</v>
      </c>
      <c r="D1027" s="46">
        <v>40</v>
      </c>
      <c r="E1027" s="280">
        <v>24.6</v>
      </c>
    </row>
    <row r="1028" spans="1:5">
      <c r="A1028" s="49" t="s">
        <v>2381</v>
      </c>
      <c r="B1028" s="3">
        <v>6</v>
      </c>
      <c r="C1028" s="2">
        <v>0.7</v>
      </c>
      <c r="D1028" s="46">
        <v>40</v>
      </c>
      <c r="E1028" s="280">
        <v>25.75</v>
      </c>
    </row>
    <row r="1029" spans="1:5">
      <c r="A1029" s="49" t="s">
        <v>2384</v>
      </c>
      <c r="B1029" s="3">
        <v>6</v>
      </c>
      <c r="C1029" s="2">
        <v>0.7</v>
      </c>
      <c r="D1029" s="46">
        <v>40</v>
      </c>
      <c r="E1029" s="280">
        <v>24.05</v>
      </c>
    </row>
    <row r="1030" spans="1:5">
      <c r="A1030" s="49" t="s">
        <v>2387</v>
      </c>
      <c r="B1030" s="3">
        <v>6</v>
      </c>
      <c r="C1030" s="2">
        <v>0.7</v>
      </c>
      <c r="D1030" s="46">
        <v>40</v>
      </c>
      <c r="E1030" s="280">
        <v>24.05</v>
      </c>
    </row>
    <row r="1031" spans="1:5">
      <c r="A1031" s="49" t="s">
        <v>2390</v>
      </c>
      <c r="B1031" s="3">
        <v>6</v>
      </c>
      <c r="C1031" s="2">
        <v>0.5</v>
      </c>
      <c r="D1031" s="46">
        <v>18</v>
      </c>
      <c r="E1031" s="280">
        <v>13.200000000000001</v>
      </c>
    </row>
    <row r="1032" spans="1:5">
      <c r="A1032" s="49" t="s">
        <v>26304</v>
      </c>
      <c r="B1032" s="3">
        <v>6</v>
      </c>
      <c r="C1032" s="2">
        <v>1</v>
      </c>
      <c r="D1032" s="46">
        <v>40</v>
      </c>
      <c r="E1032" s="280">
        <v>84.25</v>
      </c>
    </row>
    <row r="1033" spans="1:5">
      <c r="A1033" s="49" t="s">
        <v>2393</v>
      </c>
      <c r="B1033" s="3">
        <v>6</v>
      </c>
      <c r="C1033" s="2">
        <v>0.7</v>
      </c>
      <c r="D1033" s="46">
        <v>40</v>
      </c>
      <c r="E1033" s="280">
        <v>24.05</v>
      </c>
    </row>
    <row r="1034" spans="1:5">
      <c r="A1034" s="49" t="s">
        <v>2444</v>
      </c>
      <c r="B1034" s="3">
        <v>6</v>
      </c>
      <c r="C1034" s="2">
        <v>0.7</v>
      </c>
      <c r="D1034" s="46">
        <v>37.5</v>
      </c>
      <c r="E1034" s="280">
        <v>23.3</v>
      </c>
    </row>
    <row r="1035" spans="1:5">
      <c r="A1035" s="49" t="s">
        <v>2447</v>
      </c>
      <c r="B1035" s="3">
        <v>6</v>
      </c>
      <c r="C1035" s="2">
        <v>0.7</v>
      </c>
      <c r="D1035" s="46">
        <v>37.5</v>
      </c>
      <c r="E1035" s="280">
        <v>23</v>
      </c>
    </row>
    <row r="1036" spans="1:5">
      <c r="A1036" s="49" t="s">
        <v>2456</v>
      </c>
      <c r="B1036" s="3">
        <v>6</v>
      </c>
      <c r="C1036" s="2">
        <v>0.7</v>
      </c>
      <c r="D1036" s="46">
        <v>37.5</v>
      </c>
      <c r="E1036" s="280">
        <v>23</v>
      </c>
    </row>
    <row r="1037" spans="1:5">
      <c r="A1037" s="49" t="s">
        <v>2459</v>
      </c>
      <c r="B1037" s="3">
        <v>6</v>
      </c>
      <c r="C1037" s="2">
        <v>0.7</v>
      </c>
      <c r="D1037" s="46">
        <v>37.5</v>
      </c>
      <c r="E1037" s="280">
        <v>22.650000000000002</v>
      </c>
    </row>
    <row r="1038" spans="1:5">
      <c r="A1038" s="49" t="s">
        <v>26415</v>
      </c>
      <c r="B1038" s="3">
        <v>6</v>
      </c>
      <c r="C1038" s="2">
        <v>0.7</v>
      </c>
      <c r="D1038" s="46">
        <v>37.5</v>
      </c>
      <c r="E1038" s="280">
        <v>27.200000000000003</v>
      </c>
    </row>
    <row r="1039" spans="1:5">
      <c r="A1039" s="49" t="s">
        <v>2462</v>
      </c>
      <c r="B1039" s="3">
        <v>12</v>
      </c>
      <c r="C1039" s="2">
        <v>1</v>
      </c>
      <c r="D1039" s="46">
        <v>40</v>
      </c>
      <c r="E1039" s="280">
        <v>30.5</v>
      </c>
    </row>
    <row r="1040" spans="1:5">
      <c r="A1040" s="49" t="s">
        <v>2823</v>
      </c>
      <c r="B1040" s="3">
        <v>4</v>
      </c>
      <c r="C1040" s="2">
        <v>0.7</v>
      </c>
      <c r="D1040" s="46">
        <v>40</v>
      </c>
      <c r="E1040" s="280">
        <v>39.150000000000006</v>
      </c>
    </row>
    <row r="1041" spans="1:5">
      <c r="A1041" s="49" t="s">
        <v>2826</v>
      </c>
      <c r="B1041" s="3">
        <v>3</v>
      </c>
      <c r="C1041" s="2">
        <v>1.75</v>
      </c>
      <c r="D1041" s="46">
        <v>40</v>
      </c>
      <c r="E1041" s="280">
        <v>64.7</v>
      </c>
    </row>
    <row r="1042" spans="1:5">
      <c r="A1042" s="49" t="s">
        <v>2833</v>
      </c>
      <c r="B1042" s="3">
        <v>6</v>
      </c>
      <c r="C1042" s="2">
        <v>0.7</v>
      </c>
      <c r="D1042" s="46">
        <v>40</v>
      </c>
      <c r="E1042" s="280">
        <v>36.950000000000003</v>
      </c>
    </row>
    <row r="1043" spans="1:5">
      <c r="A1043" s="49" t="s">
        <v>26331</v>
      </c>
      <c r="B1043" s="3">
        <v>4</v>
      </c>
      <c r="C1043" s="2">
        <v>0.7</v>
      </c>
      <c r="D1043" s="46">
        <v>40</v>
      </c>
      <c r="E1043" s="280">
        <v>99.65</v>
      </c>
    </row>
    <row r="1044" spans="1:5">
      <c r="A1044" s="49" t="s">
        <v>2836</v>
      </c>
      <c r="B1044" s="3">
        <v>6</v>
      </c>
      <c r="C1044" s="2">
        <v>0.7</v>
      </c>
      <c r="D1044" s="46">
        <v>40</v>
      </c>
      <c r="E1044" s="280">
        <v>36.75</v>
      </c>
    </row>
    <row r="1045" spans="1:5">
      <c r="A1045" s="49" t="s">
        <v>2865</v>
      </c>
      <c r="B1045" s="3">
        <v>6</v>
      </c>
      <c r="C1045" s="2">
        <v>1</v>
      </c>
      <c r="D1045" s="46">
        <v>40</v>
      </c>
      <c r="E1045" s="280">
        <v>9.9500000000000011</v>
      </c>
    </row>
    <row r="1046" spans="1:5">
      <c r="A1046" s="49" t="s">
        <v>2880</v>
      </c>
      <c r="B1046" s="3">
        <v>12</v>
      </c>
      <c r="C1046" s="2">
        <v>1</v>
      </c>
      <c r="D1046" s="46">
        <v>40</v>
      </c>
      <c r="E1046" s="280">
        <v>11.350000000000001</v>
      </c>
    </row>
    <row r="1047" spans="1:5">
      <c r="A1047" s="49" t="s">
        <v>3094</v>
      </c>
      <c r="B1047" s="3">
        <v>6</v>
      </c>
      <c r="C1047" s="2">
        <v>0.5</v>
      </c>
      <c r="D1047" s="46">
        <v>40</v>
      </c>
      <c r="E1047" s="280">
        <v>21.55</v>
      </c>
    </row>
    <row r="1048" spans="1:5">
      <c r="A1048" s="49" t="s">
        <v>3101</v>
      </c>
      <c r="B1048" s="3">
        <v>1</v>
      </c>
      <c r="C1048" s="2">
        <v>1</v>
      </c>
      <c r="D1048" s="46">
        <v>40</v>
      </c>
      <c r="E1048" s="280">
        <v>39.450000000000003</v>
      </c>
    </row>
    <row r="1049" spans="1:5">
      <c r="A1049" s="49" t="s">
        <v>3421</v>
      </c>
      <c r="B1049" s="3">
        <v>6</v>
      </c>
      <c r="C1049" s="2">
        <v>0.7</v>
      </c>
      <c r="D1049" s="46">
        <v>43</v>
      </c>
      <c r="E1049" s="280">
        <v>19.25</v>
      </c>
    </row>
    <row r="1050" spans="1:5">
      <c r="A1050" s="49" t="s">
        <v>3459</v>
      </c>
      <c r="B1050" s="3">
        <v>6</v>
      </c>
      <c r="C1050" s="2">
        <v>1</v>
      </c>
      <c r="D1050" s="46">
        <v>37.5</v>
      </c>
      <c r="E1050" s="280">
        <v>7.95</v>
      </c>
    </row>
    <row r="1051" spans="1:5">
      <c r="A1051" s="49" t="s">
        <v>3500</v>
      </c>
      <c r="B1051" s="3">
        <v>6</v>
      </c>
      <c r="C1051" s="2">
        <v>0.7</v>
      </c>
      <c r="D1051" s="46">
        <v>40</v>
      </c>
      <c r="E1051" s="280">
        <v>22.35</v>
      </c>
    </row>
    <row r="1052" spans="1:5">
      <c r="A1052" s="49" t="s">
        <v>3571</v>
      </c>
      <c r="B1052" s="3">
        <v>6</v>
      </c>
      <c r="C1052" s="2">
        <v>1</v>
      </c>
      <c r="D1052" s="46">
        <v>18</v>
      </c>
      <c r="E1052" s="280">
        <v>12.65</v>
      </c>
    </row>
    <row r="1053" spans="1:5">
      <c r="A1053" s="49" t="s">
        <v>3583</v>
      </c>
      <c r="B1053" s="3">
        <v>6</v>
      </c>
      <c r="C1053" s="2">
        <v>1</v>
      </c>
      <c r="D1053" s="46">
        <v>40</v>
      </c>
      <c r="E1053" s="280">
        <v>10.8</v>
      </c>
    </row>
    <row r="1054" spans="1:5">
      <c r="A1054" s="49" t="s">
        <v>3631</v>
      </c>
      <c r="B1054" s="3">
        <v>35</v>
      </c>
      <c r="C1054" s="2">
        <v>0.05</v>
      </c>
      <c r="D1054" s="46">
        <v>38</v>
      </c>
      <c r="E1054" s="280">
        <v>6.0500000000000007</v>
      </c>
    </row>
    <row r="1055" spans="1:5">
      <c r="A1055" s="49" t="s">
        <v>3637</v>
      </c>
      <c r="B1055" s="3">
        <v>9</v>
      </c>
      <c r="C1055" s="2">
        <v>0.5</v>
      </c>
      <c r="D1055" s="46">
        <v>40</v>
      </c>
      <c r="E1055" s="280">
        <v>20.25</v>
      </c>
    </row>
    <row r="1056" spans="1:5">
      <c r="A1056" s="49" t="s">
        <v>3905</v>
      </c>
      <c r="B1056" s="3">
        <v>6</v>
      </c>
      <c r="C1056" s="2">
        <v>0.7</v>
      </c>
      <c r="D1056" s="46">
        <v>40</v>
      </c>
      <c r="E1056" s="280">
        <v>13.25</v>
      </c>
    </row>
    <row r="1057" spans="1:5">
      <c r="A1057" s="49" t="s">
        <v>3908</v>
      </c>
      <c r="B1057" s="3">
        <v>6</v>
      </c>
      <c r="C1057" s="2">
        <v>0.7</v>
      </c>
      <c r="D1057" s="46">
        <v>40</v>
      </c>
      <c r="E1057" s="280">
        <v>13.350000000000001</v>
      </c>
    </row>
    <row r="1058" spans="1:5">
      <c r="A1058" s="49" t="s">
        <v>3916</v>
      </c>
      <c r="B1058" s="3">
        <v>6</v>
      </c>
      <c r="C1058" s="2">
        <v>1</v>
      </c>
      <c r="D1058" s="46">
        <v>30</v>
      </c>
      <c r="E1058" s="280">
        <v>14.600000000000001</v>
      </c>
    </row>
    <row r="1059" spans="1:5">
      <c r="A1059" s="49" t="s">
        <v>4094</v>
      </c>
      <c r="B1059" s="3">
        <v>6</v>
      </c>
      <c r="C1059" s="2">
        <v>0.7</v>
      </c>
      <c r="D1059" s="46">
        <v>27</v>
      </c>
      <c r="E1059" s="280">
        <v>13.100000000000001</v>
      </c>
    </row>
    <row r="1060" spans="1:5">
      <c r="A1060" s="49" t="s">
        <v>4539</v>
      </c>
      <c r="B1060" s="3">
        <v>6</v>
      </c>
      <c r="C1060" s="2">
        <v>0.7</v>
      </c>
      <c r="D1060" s="46">
        <v>40</v>
      </c>
      <c r="E1060" s="280">
        <v>27.700000000000003</v>
      </c>
    </row>
    <row r="1061" spans="1:5">
      <c r="A1061" s="49" t="s">
        <v>4542</v>
      </c>
      <c r="B1061" s="3">
        <v>1</v>
      </c>
      <c r="C1061" s="2">
        <v>3</v>
      </c>
      <c r="D1061" s="46">
        <v>40</v>
      </c>
      <c r="E1061" s="280">
        <v>187.05</v>
      </c>
    </row>
    <row r="1062" spans="1:5">
      <c r="A1062" s="49" t="s">
        <v>4551</v>
      </c>
      <c r="B1062" s="3">
        <v>6</v>
      </c>
      <c r="C1062" s="2">
        <v>0.7</v>
      </c>
      <c r="D1062" s="46">
        <v>37.5</v>
      </c>
      <c r="E1062" s="280">
        <v>7.5500000000000007</v>
      </c>
    </row>
    <row r="1063" spans="1:5">
      <c r="A1063" s="49" t="s">
        <v>4705</v>
      </c>
      <c r="B1063" s="3">
        <v>6</v>
      </c>
      <c r="C1063" s="2">
        <v>1</v>
      </c>
      <c r="D1063" s="46">
        <v>38</v>
      </c>
      <c r="E1063" s="280">
        <v>13.450000000000001</v>
      </c>
    </row>
    <row r="1064" spans="1:5">
      <c r="A1064" s="49" t="s">
        <v>4710</v>
      </c>
      <c r="B1064" s="3">
        <v>6</v>
      </c>
      <c r="C1064" s="2">
        <v>0.7</v>
      </c>
      <c r="D1064" s="46">
        <v>38</v>
      </c>
      <c r="E1064" s="280">
        <v>10.600000000000001</v>
      </c>
    </row>
    <row r="1065" spans="1:5">
      <c r="A1065" s="49" t="s">
        <v>4732</v>
      </c>
      <c r="B1065" s="3">
        <v>96</v>
      </c>
      <c r="C1065" s="2">
        <v>0.05</v>
      </c>
      <c r="D1065" s="46">
        <v>40</v>
      </c>
      <c r="E1065" s="280">
        <v>4.7</v>
      </c>
    </row>
    <row r="1066" spans="1:5">
      <c r="A1066" s="49" t="s">
        <v>26550</v>
      </c>
      <c r="B1066" s="3">
        <v>6</v>
      </c>
      <c r="C1066" s="2">
        <v>1</v>
      </c>
      <c r="D1066" s="46">
        <v>40</v>
      </c>
      <c r="E1066" s="280">
        <v>34.1</v>
      </c>
    </row>
    <row r="1067" spans="1:5">
      <c r="A1067" s="49" t="s">
        <v>5113</v>
      </c>
      <c r="B1067" s="3">
        <v>6</v>
      </c>
      <c r="C1067" s="2">
        <v>0.7</v>
      </c>
      <c r="D1067" s="46">
        <v>32</v>
      </c>
      <c r="E1067" s="280">
        <v>11.65</v>
      </c>
    </row>
    <row r="1068" spans="1:5">
      <c r="A1068" s="49" t="s">
        <v>5116</v>
      </c>
      <c r="B1068" s="3">
        <v>6</v>
      </c>
      <c r="C1068" s="2">
        <v>0.7</v>
      </c>
      <c r="D1068" s="46">
        <v>17</v>
      </c>
      <c r="E1068" s="280">
        <v>16.850000000000001</v>
      </c>
    </row>
    <row r="1069" spans="1:5">
      <c r="A1069" s="49" t="s">
        <v>5138</v>
      </c>
      <c r="B1069" s="3">
        <v>6</v>
      </c>
      <c r="C1069" s="2">
        <v>1</v>
      </c>
      <c r="D1069" s="46">
        <v>37.5</v>
      </c>
      <c r="E1069" s="280">
        <v>8.5500000000000007</v>
      </c>
    </row>
    <row r="1070" spans="1:5">
      <c r="A1070" s="49" t="s">
        <v>5758</v>
      </c>
      <c r="B1070" s="3">
        <v>6</v>
      </c>
      <c r="C1070" s="2">
        <v>0.5</v>
      </c>
      <c r="D1070" s="46">
        <v>40</v>
      </c>
      <c r="E1070" s="280">
        <v>14.9</v>
      </c>
    </row>
    <row r="1071" spans="1:5">
      <c r="A1071" s="49" t="s">
        <v>5761</v>
      </c>
      <c r="B1071" s="3">
        <v>6</v>
      </c>
      <c r="C1071" s="2">
        <v>0.7</v>
      </c>
      <c r="D1071" s="46">
        <v>40</v>
      </c>
      <c r="E1071" s="280">
        <v>21.25</v>
      </c>
    </row>
    <row r="1072" spans="1:5">
      <c r="A1072" s="49" t="s">
        <v>5793</v>
      </c>
      <c r="B1072" s="3">
        <v>12</v>
      </c>
      <c r="C1072" s="2">
        <v>1</v>
      </c>
      <c r="D1072" s="46">
        <v>40</v>
      </c>
      <c r="E1072" s="280">
        <v>22</v>
      </c>
    </row>
    <row r="1073" spans="1:5">
      <c r="A1073" s="49" t="s">
        <v>5798</v>
      </c>
      <c r="B1073" s="3">
        <v>6</v>
      </c>
      <c r="C1073" s="2">
        <v>0.7</v>
      </c>
      <c r="D1073" s="46">
        <v>40</v>
      </c>
      <c r="E1073" s="280">
        <v>17.5</v>
      </c>
    </row>
    <row r="1074" spans="1:5">
      <c r="A1074" s="49" t="s">
        <v>5819</v>
      </c>
      <c r="B1074" s="3">
        <v>6</v>
      </c>
      <c r="C1074" s="2">
        <v>0.7</v>
      </c>
      <c r="D1074" s="46">
        <v>40</v>
      </c>
      <c r="E1074" s="280">
        <v>19.100000000000001</v>
      </c>
    </row>
    <row r="1075" spans="1:5">
      <c r="A1075" s="49" t="s">
        <v>5859</v>
      </c>
      <c r="B1075" s="3">
        <v>6</v>
      </c>
      <c r="C1075" s="2">
        <v>0.5</v>
      </c>
      <c r="D1075" s="46">
        <v>20</v>
      </c>
      <c r="E1075" s="280">
        <v>7.7</v>
      </c>
    </row>
    <row r="1076" spans="1:5">
      <c r="A1076" s="49" t="s">
        <v>5954</v>
      </c>
      <c r="B1076" s="3">
        <v>12</v>
      </c>
      <c r="C1076" s="2">
        <v>0.7</v>
      </c>
      <c r="D1076" s="46">
        <v>40</v>
      </c>
      <c r="E1076" s="280">
        <v>8.4</v>
      </c>
    </row>
    <row r="1077" spans="1:5">
      <c r="A1077" s="49" t="s">
        <v>6297</v>
      </c>
      <c r="B1077" s="3">
        <v>4</v>
      </c>
      <c r="C1077" s="2">
        <v>1</v>
      </c>
      <c r="D1077" s="46">
        <v>40</v>
      </c>
      <c r="E1077" s="280">
        <v>78.100000000000009</v>
      </c>
    </row>
    <row r="1078" spans="1:5">
      <c r="A1078" s="49" t="s">
        <v>6300</v>
      </c>
      <c r="B1078" s="3">
        <v>4</v>
      </c>
      <c r="C1078" s="2">
        <v>1</v>
      </c>
      <c r="D1078" s="46">
        <v>40</v>
      </c>
      <c r="E1078" s="280">
        <v>93.75</v>
      </c>
    </row>
    <row r="1079" spans="1:5">
      <c r="A1079" s="49" t="s">
        <v>6470</v>
      </c>
      <c r="B1079" s="3">
        <v>6</v>
      </c>
      <c r="C1079" s="2">
        <v>0.7</v>
      </c>
      <c r="D1079" s="46">
        <v>40</v>
      </c>
      <c r="E1079" s="280">
        <v>26.25</v>
      </c>
    </row>
    <row r="1080" spans="1:5">
      <c r="A1080" s="49" t="s">
        <v>6649</v>
      </c>
      <c r="B1080" s="3">
        <v>6</v>
      </c>
      <c r="C1080" s="2">
        <v>0.7</v>
      </c>
      <c r="D1080" s="46">
        <v>40</v>
      </c>
      <c r="E1080" s="280">
        <v>23.200000000000003</v>
      </c>
    </row>
    <row r="1081" spans="1:5">
      <c r="A1081" s="49" t="s">
        <v>26307</v>
      </c>
      <c r="B1081" s="3">
        <v>6</v>
      </c>
      <c r="C1081" s="2">
        <v>1</v>
      </c>
      <c r="D1081" s="46">
        <v>40</v>
      </c>
      <c r="E1081" s="280">
        <v>26.55</v>
      </c>
    </row>
    <row r="1082" spans="1:5">
      <c r="A1082" s="49" t="s">
        <v>6706</v>
      </c>
      <c r="B1082" s="3">
        <v>6</v>
      </c>
      <c r="C1082" s="2">
        <v>0.7</v>
      </c>
      <c r="D1082" s="46">
        <v>40</v>
      </c>
      <c r="E1082" s="280">
        <v>24.05</v>
      </c>
    </row>
    <row r="1083" spans="1:5">
      <c r="A1083" s="49" t="s">
        <v>6715</v>
      </c>
      <c r="B1083" s="3">
        <v>6</v>
      </c>
      <c r="C1083" s="2">
        <v>0.5</v>
      </c>
      <c r="D1083" s="46">
        <v>40</v>
      </c>
      <c r="E1083" s="280">
        <v>18.100000000000001</v>
      </c>
    </row>
    <row r="1084" spans="1:5">
      <c r="A1084" s="49" t="s">
        <v>6840</v>
      </c>
      <c r="B1084" s="3">
        <v>6</v>
      </c>
      <c r="C1084" s="2">
        <v>0.7</v>
      </c>
      <c r="D1084" s="46">
        <v>40</v>
      </c>
      <c r="E1084" s="280">
        <v>17.8</v>
      </c>
    </row>
    <row r="1085" spans="1:5">
      <c r="A1085" s="49" t="s">
        <v>7074</v>
      </c>
      <c r="B1085" s="3">
        <v>6</v>
      </c>
      <c r="C1085" s="2">
        <v>0.5</v>
      </c>
      <c r="D1085" s="46">
        <v>37.5</v>
      </c>
      <c r="E1085" s="280">
        <v>16.2</v>
      </c>
    </row>
    <row r="1086" spans="1:5">
      <c r="A1086" s="49" t="s">
        <v>26325</v>
      </c>
      <c r="B1086" s="3">
        <v>12</v>
      </c>
      <c r="C1086" s="2">
        <v>0.7</v>
      </c>
      <c r="D1086" s="46">
        <v>40</v>
      </c>
      <c r="E1086" s="280">
        <v>24.6</v>
      </c>
    </row>
    <row r="1087" spans="1:5">
      <c r="A1087" s="49" t="s">
        <v>7083</v>
      </c>
      <c r="B1087" s="3">
        <v>12</v>
      </c>
      <c r="C1087" s="2">
        <v>0.7</v>
      </c>
      <c r="D1087" s="46">
        <v>40</v>
      </c>
      <c r="E1087" s="280">
        <v>24.6</v>
      </c>
    </row>
    <row r="1088" spans="1:5">
      <c r="A1088" s="49" t="s">
        <v>7095</v>
      </c>
      <c r="B1088" s="3">
        <v>6</v>
      </c>
      <c r="C1088" s="2">
        <v>1</v>
      </c>
      <c r="D1088" s="46">
        <v>40</v>
      </c>
      <c r="E1088" s="280">
        <v>14.8</v>
      </c>
    </row>
    <row r="1089" spans="1:5">
      <c r="A1089" s="49" t="s">
        <v>7099</v>
      </c>
      <c r="B1089" s="3">
        <v>12</v>
      </c>
      <c r="C1089" s="2">
        <v>1</v>
      </c>
      <c r="D1089" s="46">
        <v>40</v>
      </c>
      <c r="E1089" s="280">
        <v>10.050000000000001</v>
      </c>
    </row>
    <row r="1090" spans="1:5">
      <c r="A1090" s="49" t="s">
        <v>7102</v>
      </c>
      <c r="B1090" s="3">
        <v>12</v>
      </c>
      <c r="C1090" s="2">
        <v>1</v>
      </c>
      <c r="D1090" s="46">
        <v>40</v>
      </c>
      <c r="E1090" s="280">
        <v>10.100000000000001</v>
      </c>
    </row>
    <row r="1091" spans="1:5">
      <c r="A1091" s="49" t="s">
        <v>7105</v>
      </c>
      <c r="B1091" s="3">
        <v>12</v>
      </c>
      <c r="C1091" s="2">
        <v>1</v>
      </c>
      <c r="D1091" s="46">
        <v>40</v>
      </c>
      <c r="E1091" s="280">
        <v>10.100000000000001</v>
      </c>
    </row>
    <row r="1092" spans="1:5">
      <c r="A1092" s="49" t="s">
        <v>7165</v>
      </c>
      <c r="B1092" s="3">
        <v>6</v>
      </c>
      <c r="C1092" s="2">
        <v>0.7</v>
      </c>
      <c r="D1092" s="46">
        <v>40</v>
      </c>
      <c r="E1092" s="280">
        <v>23.5</v>
      </c>
    </row>
    <row r="1093" spans="1:5">
      <c r="A1093" s="49" t="s">
        <v>7282</v>
      </c>
      <c r="B1093" s="3">
        <v>12</v>
      </c>
      <c r="C1093" s="2">
        <v>0.7</v>
      </c>
      <c r="D1093" s="46">
        <v>15</v>
      </c>
      <c r="E1093" s="280">
        <v>17</v>
      </c>
    </row>
    <row r="1094" spans="1:5">
      <c r="A1094" s="49" t="s">
        <v>7323</v>
      </c>
      <c r="B1094" s="3">
        <v>6</v>
      </c>
      <c r="C1094" s="2">
        <v>1</v>
      </c>
      <c r="D1094" s="46">
        <v>40</v>
      </c>
      <c r="E1094" s="280">
        <v>13.950000000000001</v>
      </c>
    </row>
    <row r="1095" spans="1:5">
      <c r="A1095" s="49" t="s">
        <v>7539</v>
      </c>
      <c r="B1095" s="3">
        <v>6</v>
      </c>
      <c r="C1095" s="2">
        <v>0.7</v>
      </c>
      <c r="D1095" s="46">
        <v>40</v>
      </c>
      <c r="E1095" s="280">
        <v>22.85</v>
      </c>
    </row>
    <row r="1096" spans="1:5">
      <c r="A1096" s="49" t="s">
        <v>26355</v>
      </c>
      <c r="B1096" s="3">
        <v>12</v>
      </c>
      <c r="C1096" s="2">
        <v>0.7</v>
      </c>
      <c r="D1096" s="46">
        <v>37.5</v>
      </c>
      <c r="E1096" s="280">
        <v>6.65</v>
      </c>
    </row>
    <row r="1097" spans="1:5">
      <c r="A1097" s="49" t="s">
        <v>7719</v>
      </c>
      <c r="B1097" s="3">
        <v>1</v>
      </c>
      <c r="C1097" s="2">
        <v>1</v>
      </c>
      <c r="D1097" s="46">
        <v>40</v>
      </c>
      <c r="E1097" s="280">
        <v>47.85</v>
      </c>
    </row>
    <row r="1098" spans="1:5">
      <c r="A1098" s="49" t="s">
        <v>7928</v>
      </c>
      <c r="B1098" s="3">
        <v>6</v>
      </c>
      <c r="C1098" s="2">
        <v>1</v>
      </c>
      <c r="D1098" s="46">
        <v>37.5</v>
      </c>
      <c r="E1098" s="280">
        <v>9.75</v>
      </c>
    </row>
    <row r="1099" spans="1:5">
      <c r="A1099" s="49" t="s">
        <v>8002</v>
      </c>
      <c r="B1099" s="3">
        <v>6</v>
      </c>
      <c r="C1099" s="2">
        <v>0.7</v>
      </c>
      <c r="D1099" s="46">
        <v>40</v>
      </c>
      <c r="E1099" s="280">
        <v>29.1</v>
      </c>
    </row>
    <row r="1100" spans="1:5">
      <c r="A1100" s="49" t="s">
        <v>8005</v>
      </c>
      <c r="B1100" s="3">
        <v>40</v>
      </c>
      <c r="C1100" s="2">
        <v>0.05</v>
      </c>
      <c r="D1100" s="46">
        <v>40</v>
      </c>
      <c r="E1100" s="280">
        <v>4.3500000000000005</v>
      </c>
    </row>
    <row r="1101" spans="1:5">
      <c r="A1101" s="49" t="s">
        <v>8035</v>
      </c>
      <c r="B1101" s="3">
        <v>6</v>
      </c>
      <c r="C1101" s="2">
        <v>1</v>
      </c>
      <c r="D1101" s="46">
        <v>37.5</v>
      </c>
      <c r="E1101" s="280">
        <v>9.4</v>
      </c>
    </row>
    <row r="1102" spans="1:5">
      <c r="A1102" s="49" t="s">
        <v>8046</v>
      </c>
      <c r="B1102" s="3">
        <v>6</v>
      </c>
      <c r="C1102" s="2">
        <v>0.7</v>
      </c>
      <c r="D1102" s="46">
        <v>15</v>
      </c>
      <c r="E1102" s="280">
        <v>6.1000000000000005</v>
      </c>
    </row>
    <row r="1103" spans="1:5">
      <c r="A1103" s="49" t="s">
        <v>8054</v>
      </c>
      <c r="B1103" s="3">
        <v>6</v>
      </c>
      <c r="C1103" s="2">
        <v>0.7</v>
      </c>
      <c r="D1103" s="46">
        <v>17.7</v>
      </c>
      <c r="E1103" s="280">
        <v>6.65</v>
      </c>
    </row>
    <row r="1104" spans="1:5">
      <c r="A1104" s="49" t="s">
        <v>8057</v>
      </c>
      <c r="B1104" s="3">
        <v>6</v>
      </c>
      <c r="C1104" s="2">
        <v>1</v>
      </c>
      <c r="D1104" s="46">
        <v>37.5</v>
      </c>
      <c r="E1104" s="280">
        <v>8.65</v>
      </c>
    </row>
    <row r="1105" spans="1:5">
      <c r="A1105" s="49" t="s">
        <v>8164</v>
      </c>
      <c r="B1105" s="3">
        <v>6</v>
      </c>
      <c r="C1105" s="2">
        <v>0.7</v>
      </c>
      <c r="D1105" s="46">
        <v>40</v>
      </c>
      <c r="E1105" s="280">
        <v>30.200000000000003</v>
      </c>
    </row>
    <row r="1106" spans="1:5">
      <c r="A1106" s="49" t="s">
        <v>8167</v>
      </c>
      <c r="B1106" s="3">
        <v>6</v>
      </c>
      <c r="C1106" s="2">
        <v>0.7</v>
      </c>
      <c r="D1106" s="46">
        <v>40</v>
      </c>
      <c r="E1106" s="280">
        <v>30.200000000000003</v>
      </c>
    </row>
    <row r="1107" spans="1:5">
      <c r="A1107" s="49" t="s">
        <v>8255</v>
      </c>
      <c r="B1107" s="3">
        <v>6</v>
      </c>
      <c r="C1107" s="2">
        <v>0.7</v>
      </c>
      <c r="D1107" s="46">
        <v>40</v>
      </c>
      <c r="E1107" s="280">
        <v>23.200000000000003</v>
      </c>
    </row>
    <row r="1108" spans="1:5">
      <c r="A1108" s="49" t="s">
        <v>8258</v>
      </c>
      <c r="B1108" s="3">
        <v>6</v>
      </c>
      <c r="C1108" s="2">
        <v>1</v>
      </c>
      <c r="D1108" s="46">
        <v>40</v>
      </c>
      <c r="E1108" s="280">
        <v>27.400000000000002</v>
      </c>
    </row>
    <row r="1109" spans="1:5">
      <c r="A1109" s="49" t="s">
        <v>8261</v>
      </c>
      <c r="B1109" s="3">
        <v>6</v>
      </c>
      <c r="C1109" s="2">
        <v>1</v>
      </c>
      <c r="D1109" s="46">
        <v>40</v>
      </c>
      <c r="E1109" s="280">
        <v>28.75</v>
      </c>
    </row>
    <row r="1110" spans="1:5">
      <c r="A1110" s="49" t="s">
        <v>8270</v>
      </c>
      <c r="B1110" s="3">
        <v>6</v>
      </c>
      <c r="C1110" s="2">
        <v>0.7</v>
      </c>
      <c r="D1110" s="46">
        <v>14</v>
      </c>
      <c r="E1110" s="280">
        <v>9.8000000000000007</v>
      </c>
    </row>
    <row r="1111" spans="1:5">
      <c r="A1111" s="49" t="s">
        <v>8273</v>
      </c>
      <c r="B1111" s="3">
        <v>6</v>
      </c>
      <c r="C1111" s="2">
        <v>0.7</v>
      </c>
      <c r="D1111" s="46">
        <v>14.7</v>
      </c>
      <c r="E1111" s="280">
        <v>9.6000000000000014</v>
      </c>
    </row>
    <row r="1112" spans="1:5">
      <c r="A1112" s="49" t="s">
        <v>8276</v>
      </c>
      <c r="B1112" s="3">
        <v>6</v>
      </c>
      <c r="C1112" s="2">
        <v>0.7</v>
      </c>
      <c r="D1112" s="46">
        <v>17</v>
      </c>
      <c r="E1112" s="280">
        <v>10.25</v>
      </c>
    </row>
    <row r="1113" spans="1:5">
      <c r="A1113" s="49" t="s">
        <v>8378</v>
      </c>
      <c r="B1113" s="3">
        <v>6</v>
      </c>
      <c r="C1113" s="2">
        <v>1.5</v>
      </c>
      <c r="D1113" s="46">
        <v>18</v>
      </c>
      <c r="E1113" s="280">
        <v>22.200000000000003</v>
      </c>
    </row>
    <row r="1114" spans="1:5">
      <c r="A1114" s="49" t="s">
        <v>8381</v>
      </c>
      <c r="B1114" s="3">
        <v>6</v>
      </c>
      <c r="C1114" s="2">
        <v>0.7</v>
      </c>
      <c r="D1114" s="46">
        <v>14.9</v>
      </c>
      <c r="E1114" s="280">
        <v>11.200000000000001</v>
      </c>
    </row>
    <row r="1115" spans="1:5">
      <c r="A1115" s="49" t="s">
        <v>8386</v>
      </c>
      <c r="B1115" s="3">
        <v>6</v>
      </c>
      <c r="C1115" s="2">
        <v>1</v>
      </c>
      <c r="D1115" s="46">
        <v>18</v>
      </c>
      <c r="E1115" s="280">
        <v>12.25</v>
      </c>
    </row>
    <row r="1116" spans="1:5">
      <c r="A1116" s="49" t="s">
        <v>8819</v>
      </c>
      <c r="B1116" s="3">
        <v>12</v>
      </c>
      <c r="C1116" s="2">
        <v>1</v>
      </c>
      <c r="D1116" s="46">
        <v>50</v>
      </c>
      <c r="E1116" s="280">
        <v>14.100000000000001</v>
      </c>
    </row>
    <row r="1117" spans="1:5">
      <c r="A1117" s="49" t="s">
        <v>8830</v>
      </c>
      <c r="B1117" s="3">
        <v>6</v>
      </c>
      <c r="C1117" s="2">
        <v>0.7</v>
      </c>
      <c r="D1117" s="46">
        <v>25</v>
      </c>
      <c r="E1117" s="280">
        <v>11.9</v>
      </c>
    </row>
    <row r="1118" spans="1:5">
      <c r="A1118" s="49" t="s">
        <v>26360</v>
      </c>
      <c r="B1118" s="3">
        <v>15</v>
      </c>
      <c r="C1118" s="2">
        <v>0.5</v>
      </c>
      <c r="D1118" s="46">
        <v>28</v>
      </c>
      <c r="E1118" s="280">
        <v>7.75</v>
      </c>
    </row>
    <row r="1119" spans="1:5">
      <c r="A1119" s="49" t="s">
        <v>9090</v>
      </c>
      <c r="B1119" s="3">
        <v>6</v>
      </c>
      <c r="C1119" s="2">
        <v>0.7</v>
      </c>
      <c r="D1119" s="46">
        <v>38</v>
      </c>
      <c r="E1119" s="280">
        <v>42.95</v>
      </c>
    </row>
    <row r="1120" spans="1:5">
      <c r="A1120" s="49" t="s">
        <v>9289</v>
      </c>
      <c r="B1120" s="3">
        <v>6</v>
      </c>
      <c r="C1120" s="2">
        <v>0.7</v>
      </c>
      <c r="D1120" s="46">
        <v>40</v>
      </c>
      <c r="E1120" s="280">
        <v>16.2</v>
      </c>
    </row>
    <row r="1121" spans="1:5">
      <c r="A1121" s="49" t="s">
        <v>9761</v>
      </c>
      <c r="B1121" s="3">
        <v>6</v>
      </c>
      <c r="C1121" s="2">
        <v>1</v>
      </c>
      <c r="D1121" s="46">
        <v>37.5</v>
      </c>
      <c r="E1121" s="280">
        <v>15.9</v>
      </c>
    </row>
    <row r="1122" spans="1:5">
      <c r="A1122" s="49" t="s">
        <v>9767</v>
      </c>
      <c r="B1122" s="3">
        <v>6</v>
      </c>
      <c r="C1122" s="2">
        <v>0.7</v>
      </c>
      <c r="D1122" s="46">
        <v>29.9</v>
      </c>
      <c r="E1122" s="280">
        <v>15.950000000000001</v>
      </c>
    </row>
    <row r="1123" spans="1:5">
      <c r="A1123" s="49" t="s">
        <v>9795</v>
      </c>
      <c r="B1123" s="3">
        <v>12</v>
      </c>
      <c r="C1123" s="2">
        <v>1</v>
      </c>
      <c r="D1123" s="46">
        <v>40</v>
      </c>
      <c r="E1123" s="280">
        <v>18.150000000000002</v>
      </c>
    </row>
    <row r="1124" spans="1:5">
      <c r="A1124" s="49" t="s">
        <v>9886</v>
      </c>
      <c r="B1124" s="3">
        <v>6</v>
      </c>
      <c r="C1124" s="2">
        <v>0.7</v>
      </c>
      <c r="D1124" s="46">
        <v>17</v>
      </c>
      <c r="E1124" s="280">
        <v>10.3</v>
      </c>
    </row>
    <row r="1125" spans="1:5">
      <c r="A1125" s="49" t="s">
        <v>9889</v>
      </c>
      <c r="B1125" s="3">
        <v>6</v>
      </c>
      <c r="C1125" s="2">
        <v>0.7</v>
      </c>
      <c r="D1125" s="46">
        <v>17</v>
      </c>
      <c r="E1125" s="280">
        <v>11.700000000000001</v>
      </c>
    </row>
    <row r="1126" spans="1:5">
      <c r="A1126" s="49" t="s">
        <v>9892</v>
      </c>
      <c r="B1126" s="3">
        <v>6</v>
      </c>
      <c r="C1126" s="2">
        <v>0.7</v>
      </c>
      <c r="D1126" s="46">
        <v>17</v>
      </c>
      <c r="E1126" s="280">
        <v>9.35</v>
      </c>
    </row>
    <row r="1127" spans="1:5">
      <c r="A1127" s="49" t="s">
        <v>9981</v>
      </c>
      <c r="B1127" s="3">
        <v>6</v>
      </c>
      <c r="C1127" s="2">
        <v>0.7</v>
      </c>
      <c r="D1127" s="46">
        <v>40</v>
      </c>
      <c r="E1127" s="280">
        <v>24.650000000000002</v>
      </c>
    </row>
    <row r="1128" spans="1:5">
      <c r="A1128" s="49" t="s">
        <v>10015</v>
      </c>
      <c r="B1128" s="3">
        <v>6</v>
      </c>
      <c r="C1128" s="2">
        <v>1</v>
      </c>
      <c r="D1128" s="46">
        <v>21</v>
      </c>
      <c r="E1128" s="280">
        <v>12.75</v>
      </c>
    </row>
    <row r="1129" spans="1:5">
      <c r="A1129" s="49" t="s">
        <v>10029</v>
      </c>
      <c r="B1129" s="3">
        <v>6</v>
      </c>
      <c r="C1129" s="2">
        <v>1</v>
      </c>
      <c r="D1129" s="46">
        <v>35</v>
      </c>
      <c r="E1129" s="280">
        <v>18.900000000000002</v>
      </c>
    </row>
    <row r="1130" spans="1:5">
      <c r="A1130" s="49" t="s">
        <v>10032</v>
      </c>
      <c r="B1130" s="3">
        <v>6</v>
      </c>
      <c r="C1130" s="2">
        <v>1</v>
      </c>
      <c r="D1130" s="46">
        <v>40</v>
      </c>
      <c r="E1130" s="280">
        <v>18.600000000000001</v>
      </c>
    </row>
    <row r="1131" spans="1:5">
      <c r="A1131" s="49" t="s">
        <v>10035</v>
      </c>
      <c r="B1131" s="3">
        <v>6</v>
      </c>
      <c r="C1131" s="2">
        <v>1</v>
      </c>
      <c r="D1131" s="46">
        <v>35</v>
      </c>
      <c r="E1131" s="280">
        <v>18.900000000000002</v>
      </c>
    </row>
    <row r="1132" spans="1:5">
      <c r="A1132" s="49" t="s">
        <v>10038</v>
      </c>
      <c r="B1132" s="3">
        <v>6</v>
      </c>
      <c r="C1132" s="2">
        <v>1</v>
      </c>
      <c r="D1132" s="46">
        <v>35</v>
      </c>
      <c r="E1132" s="280">
        <v>18.900000000000002</v>
      </c>
    </row>
    <row r="1133" spans="1:5">
      <c r="A1133" s="49" t="s">
        <v>10041</v>
      </c>
      <c r="B1133" s="3">
        <v>6</v>
      </c>
      <c r="C1133" s="2">
        <v>1</v>
      </c>
      <c r="D1133" s="46">
        <v>35</v>
      </c>
      <c r="E1133" s="280">
        <v>18.900000000000002</v>
      </c>
    </row>
    <row r="1134" spans="1:5">
      <c r="A1134" s="49" t="s">
        <v>10141</v>
      </c>
      <c r="B1134" s="3">
        <v>6</v>
      </c>
      <c r="C1134" s="2">
        <v>0.7</v>
      </c>
      <c r="D1134" s="46">
        <v>40</v>
      </c>
      <c r="E1134" s="280">
        <v>19.900000000000002</v>
      </c>
    </row>
    <row r="1135" spans="1:5">
      <c r="A1135" s="49" t="s">
        <v>26531</v>
      </c>
      <c r="B1135" s="3">
        <v>6</v>
      </c>
      <c r="C1135" s="2">
        <v>0.7</v>
      </c>
      <c r="D1135" s="46">
        <v>43</v>
      </c>
      <c r="E1135" s="280">
        <v>14.200000000000001</v>
      </c>
    </row>
    <row r="1136" spans="1:5">
      <c r="A1136" s="49" t="s">
        <v>26301</v>
      </c>
      <c r="B1136" s="3">
        <v>6</v>
      </c>
      <c r="C1136" s="2">
        <v>0.7</v>
      </c>
      <c r="D1136" s="46">
        <v>40</v>
      </c>
      <c r="E1136" s="280">
        <v>27.3</v>
      </c>
    </row>
    <row r="1137" spans="1:5">
      <c r="A1137" s="49" t="s">
        <v>10332</v>
      </c>
      <c r="B1137" s="3">
        <v>6</v>
      </c>
      <c r="C1137" s="2">
        <v>1</v>
      </c>
      <c r="D1137" s="46">
        <v>15</v>
      </c>
      <c r="E1137" s="280">
        <v>10.8</v>
      </c>
    </row>
    <row r="1138" spans="1:5">
      <c r="A1138" s="49" t="s">
        <v>10393</v>
      </c>
      <c r="B1138" s="3">
        <v>10</v>
      </c>
      <c r="C1138" s="2">
        <v>0.5</v>
      </c>
      <c r="D1138" s="46">
        <v>38</v>
      </c>
      <c r="E1138" s="280">
        <v>23.55</v>
      </c>
    </row>
    <row r="1139" spans="1:5">
      <c r="A1139" s="49" t="s">
        <v>10399</v>
      </c>
      <c r="B1139" s="3">
        <v>6</v>
      </c>
      <c r="C1139" s="2">
        <v>0.7</v>
      </c>
      <c r="D1139" s="46">
        <v>40</v>
      </c>
      <c r="E1139" s="280">
        <v>10.050000000000001</v>
      </c>
    </row>
    <row r="1140" spans="1:5">
      <c r="A1140" s="49" t="s">
        <v>10404</v>
      </c>
      <c r="B1140" s="3">
        <v>12</v>
      </c>
      <c r="C1140" s="2">
        <v>0.5</v>
      </c>
      <c r="D1140" s="46">
        <v>30</v>
      </c>
      <c r="E1140" s="280">
        <v>7.5500000000000007</v>
      </c>
    </row>
    <row r="1141" spans="1:5">
      <c r="A1141" s="49" t="s">
        <v>10407</v>
      </c>
      <c r="B1141" s="3">
        <v>12</v>
      </c>
      <c r="C1141" s="2">
        <v>0.5</v>
      </c>
      <c r="D1141" s="46">
        <v>30</v>
      </c>
      <c r="E1141" s="280">
        <v>7.5500000000000007</v>
      </c>
    </row>
    <row r="1142" spans="1:5">
      <c r="A1142" s="49" t="s">
        <v>10410</v>
      </c>
      <c r="B1142" s="3">
        <v>6</v>
      </c>
      <c r="C1142" s="2">
        <v>0.7</v>
      </c>
      <c r="D1142" s="46">
        <v>34</v>
      </c>
      <c r="E1142" s="280">
        <v>9.5500000000000007</v>
      </c>
    </row>
    <row r="1143" spans="1:5">
      <c r="A1143" s="49" t="s">
        <v>10415</v>
      </c>
      <c r="B1143" s="3">
        <v>15</v>
      </c>
      <c r="C1143" s="2">
        <v>0.5</v>
      </c>
      <c r="D1143" s="46">
        <v>40</v>
      </c>
      <c r="E1143" s="280">
        <v>7.1000000000000005</v>
      </c>
    </row>
    <row r="1144" spans="1:5">
      <c r="A1144" s="49" t="s">
        <v>10420</v>
      </c>
      <c r="B1144" s="3">
        <v>6</v>
      </c>
      <c r="C1144" s="2">
        <v>1</v>
      </c>
      <c r="D1144" s="46">
        <v>40</v>
      </c>
      <c r="E1144" s="280">
        <v>11.850000000000001</v>
      </c>
    </row>
    <row r="1145" spans="1:5">
      <c r="A1145" s="49" t="s">
        <v>10425</v>
      </c>
      <c r="B1145" s="3">
        <v>12</v>
      </c>
      <c r="C1145" s="2">
        <v>0.5</v>
      </c>
      <c r="D1145" s="46">
        <v>40</v>
      </c>
      <c r="E1145" s="280">
        <v>9.9500000000000011</v>
      </c>
    </row>
    <row r="1146" spans="1:5">
      <c r="A1146" s="49" t="s">
        <v>10523</v>
      </c>
      <c r="B1146" s="3">
        <v>12</v>
      </c>
      <c r="C1146" s="2">
        <v>1</v>
      </c>
      <c r="D1146" s="46">
        <v>40</v>
      </c>
      <c r="E1146" s="280">
        <v>9.75</v>
      </c>
    </row>
    <row r="1147" spans="1:5" ht="17.149999999999999" customHeight="1">
      <c r="A1147" s="399" t="s">
        <v>10639</v>
      </c>
      <c r="B1147" s="400"/>
      <c r="C1147" s="400"/>
      <c r="D1147" s="400"/>
      <c r="E1147" s="279"/>
    </row>
    <row r="1148" spans="1:5">
      <c r="A1148" s="49" t="s">
        <v>26259</v>
      </c>
      <c r="B1148" s="3">
        <v>6</v>
      </c>
      <c r="C1148" s="2">
        <v>0.7</v>
      </c>
      <c r="D1148" s="46">
        <v>40</v>
      </c>
      <c r="E1148" s="280">
        <v>20.650000000000002</v>
      </c>
    </row>
    <row r="1149" spans="1:5">
      <c r="A1149" s="49" t="s">
        <v>26268</v>
      </c>
      <c r="B1149" s="3">
        <v>6</v>
      </c>
      <c r="C1149" s="2">
        <v>0.7</v>
      </c>
      <c r="D1149" s="46">
        <v>40</v>
      </c>
      <c r="E1149" s="280">
        <v>31.35</v>
      </c>
    </row>
    <row r="1150" spans="1:5">
      <c r="A1150" s="49" t="s">
        <v>26155</v>
      </c>
      <c r="B1150" s="3">
        <v>6</v>
      </c>
      <c r="C1150" s="2">
        <v>0.7</v>
      </c>
      <c r="D1150" s="46">
        <v>45.8</v>
      </c>
      <c r="E1150" s="280">
        <v>36.85</v>
      </c>
    </row>
    <row r="1151" spans="1:5">
      <c r="A1151" s="49" t="s">
        <v>26527</v>
      </c>
      <c r="B1151" s="3">
        <v>6</v>
      </c>
      <c r="C1151" s="2">
        <v>0.7</v>
      </c>
      <c r="D1151" s="46">
        <v>43</v>
      </c>
      <c r="E1151" s="280">
        <v>50</v>
      </c>
    </row>
    <row r="1152" spans="1:5">
      <c r="A1152" s="49" t="s">
        <v>9681</v>
      </c>
      <c r="B1152" s="3">
        <v>6</v>
      </c>
      <c r="C1152" s="2">
        <v>0.7</v>
      </c>
      <c r="D1152" s="46">
        <v>40</v>
      </c>
      <c r="E1152" s="280">
        <v>20.400000000000002</v>
      </c>
    </row>
    <row r="1153" spans="1:5">
      <c r="A1153" s="49" t="s">
        <v>45</v>
      </c>
      <c r="B1153" s="3">
        <v>6</v>
      </c>
      <c r="C1153" s="2">
        <v>1</v>
      </c>
      <c r="D1153" s="46">
        <v>40</v>
      </c>
      <c r="E1153" s="280">
        <v>20.900000000000002</v>
      </c>
    </row>
    <row r="1154" spans="1:5">
      <c r="A1154" s="49" t="s">
        <v>49</v>
      </c>
      <c r="B1154" s="3">
        <v>6</v>
      </c>
      <c r="C1154" s="2">
        <v>1</v>
      </c>
      <c r="D1154" s="46">
        <v>40</v>
      </c>
      <c r="E1154" s="280">
        <v>20.900000000000002</v>
      </c>
    </row>
    <row r="1155" spans="1:5">
      <c r="A1155" s="49" t="s">
        <v>51</v>
      </c>
      <c r="B1155" s="3">
        <v>6</v>
      </c>
      <c r="C1155" s="2">
        <v>0.7</v>
      </c>
      <c r="D1155" s="46">
        <v>35</v>
      </c>
      <c r="E1155" s="280">
        <v>21.5</v>
      </c>
    </row>
    <row r="1156" spans="1:5">
      <c r="A1156" s="49" t="s">
        <v>1293</v>
      </c>
      <c r="B1156" s="3">
        <v>6</v>
      </c>
      <c r="C1156" s="2">
        <v>0.7</v>
      </c>
      <c r="D1156" s="46">
        <v>40</v>
      </c>
      <c r="E1156" s="280">
        <v>23.5</v>
      </c>
    </row>
    <row r="1157" spans="1:5">
      <c r="A1157" s="49" t="s">
        <v>1299</v>
      </c>
      <c r="B1157" s="3">
        <v>6</v>
      </c>
      <c r="C1157" s="2">
        <v>0.7</v>
      </c>
      <c r="D1157" s="46">
        <v>35</v>
      </c>
      <c r="E1157" s="280">
        <v>8.0500000000000007</v>
      </c>
    </row>
    <row r="1158" spans="1:5">
      <c r="A1158" s="49" t="s">
        <v>1319</v>
      </c>
      <c r="B1158" s="3">
        <v>6</v>
      </c>
      <c r="C1158" s="2">
        <v>1</v>
      </c>
      <c r="D1158" s="46">
        <v>35</v>
      </c>
      <c r="E1158" s="280">
        <v>11.55</v>
      </c>
    </row>
    <row r="1159" spans="1:5">
      <c r="A1159" s="49" t="s">
        <v>3052</v>
      </c>
      <c r="B1159" s="3">
        <v>6</v>
      </c>
      <c r="C1159" s="2">
        <v>0.7</v>
      </c>
      <c r="D1159" s="46">
        <v>17</v>
      </c>
      <c r="E1159" s="280">
        <v>13.350000000000001</v>
      </c>
    </row>
    <row r="1160" spans="1:5">
      <c r="A1160" s="49" t="s">
        <v>3064</v>
      </c>
      <c r="B1160" s="3">
        <v>6</v>
      </c>
      <c r="C1160" s="2">
        <v>0.7</v>
      </c>
      <c r="D1160" s="46">
        <v>17</v>
      </c>
      <c r="E1160" s="280">
        <v>13.350000000000001</v>
      </c>
    </row>
    <row r="1161" spans="1:5">
      <c r="A1161" s="49" t="s">
        <v>3172</v>
      </c>
      <c r="B1161" s="3">
        <v>6</v>
      </c>
      <c r="C1161" s="2">
        <v>0.7</v>
      </c>
      <c r="D1161" s="46">
        <v>40</v>
      </c>
      <c r="E1161" s="280">
        <v>16.5</v>
      </c>
    </row>
    <row r="1162" spans="1:5">
      <c r="A1162" s="49" t="s">
        <v>3395</v>
      </c>
      <c r="B1162" s="3">
        <v>6</v>
      </c>
      <c r="C1162" s="2">
        <v>0.7</v>
      </c>
      <c r="D1162" s="46">
        <v>40</v>
      </c>
      <c r="E1162" s="280">
        <v>19.05</v>
      </c>
    </row>
    <row r="1163" spans="1:5">
      <c r="A1163" s="49" t="s">
        <v>3491</v>
      </c>
      <c r="B1163" s="3">
        <v>6</v>
      </c>
      <c r="C1163" s="2">
        <v>0.7</v>
      </c>
      <c r="D1163" s="46">
        <v>17</v>
      </c>
      <c r="E1163" s="280">
        <v>18.25</v>
      </c>
    </row>
    <row r="1164" spans="1:5">
      <c r="A1164" s="49" t="s">
        <v>3892</v>
      </c>
      <c r="B1164" s="3">
        <v>6</v>
      </c>
      <c r="C1164" s="2">
        <v>0.7</v>
      </c>
      <c r="D1164" s="46">
        <v>33</v>
      </c>
      <c r="E1164" s="280">
        <v>11.65</v>
      </c>
    </row>
    <row r="1165" spans="1:5">
      <c r="A1165" s="49" t="s">
        <v>5177</v>
      </c>
      <c r="B1165" s="3">
        <v>6</v>
      </c>
      <c r="C1165" s="2">
        <v>1</v>
      </c>
      <c r="D1165" s="46">
        <v>35</v>
      </c>
      <c r="E1165" s="280">
        <v>18.3</v>
      </c>
    </row>
    <row r="1166" spans="1:5">
      <c r="A1166" s="49" t="s">
        <v>5255</v>
      </c>
      <c r="B1166" s="3">
        <v>6</v>
      </c>
      <c r="C1166" s="2">
        <v>1</v>
      </c>
      <c r="D1166" s="46">
        <v>35</v>
      </c>
      <c r="E1166" s="280">
        <v>22.75</v>
      </c>
    </row>
    <row r="1167" spans="1:5">
      <c r="A1167" s="49" t="s">
        <v>5280</v>
      </c>
      <c r="B1167" s="3">
        <v>12</v>
      </c>
      <c r="C1167" s="2">
        <v>1</v>
      </c>
      <c r="D1167" s="46">
        <v>35</v>
      </c>
      <c r="E1167" s="280">
        <v>22.450000000000003</v>
      </c>
    </row>
    <row r="1168" spans="1:5">
      <c r="A1168" s="49" t="s">
        <v>5431</v>
      </c>
      <c r="B1168" s="3">
        <v>6</v>
      </c>
      <c r="C1168" s="2">
        <v>0.7</v>
      </c>
      <c r="D1168" s="46">
        <v>30</v>
      </c>
      <c r="E1168" s="280">
        <v>19.75</v>
      </c>
    </row>
    <row r="1169" spans="1:5">
      <c r="A1169" s="49" t="s">
        <v>5486</v>
      </c>
      <c r="B1169" s="3">
        <v>6</v>
      </c>
      <c r="C1169" s="2">
        <v>0.7</v>
      </c>
      <c r="D1169" s="46">
        <v>32.5</v>
      </c>
      <c r="E1169" s="280">
        <v>12.8</v>
      </c>
    </row>
    <row r="1170" spans="1:5">
      <c r="A1170" s="49" t="s">
        <v>9006</v>
      </c>
      <c r="B1170" s="3">
        <v>6</v>
      </c>
      <c r="C1170" s="2">
        <v>1</v>
      </c>
      <c r="D1170" s="46">
        <v>35</v>
      </c>
      <c r="E1170" s="280">
        <v>13</v>
      </c>
    </row>
    <row r="1171" spans="1:5">
      <c r="A1171" s="49" t="s">
        <v>9688</v>
      </c>
      <c r="B1171" s="3">
        <v>6</v>
      </c>
      <c r="C1171" s="2">
        <v>0.7</v>
      </c>
      <c r="D1171" s="46">
        <v>35</v>
      </c>
      <c r="E1171" s="280">
        <v>15.25</v>
      </c>
    </row>
    <row r="1172" spans="1:5">
      <c r="A1172" s="49" t="s">
        <v>9734</v>
      </c>
      <c r="B1172" s="3">
        <v>6</v>
      </c>
      <c r="C1172" s="2">
        <v>0.5</v>
      </c>
      <c r="D1172" s="46">
        <v>35</v>
      </c>
      <c r="E1172" s="280">
        <v>11.05</v>
      </c>
    </row>
    <row r="1173" spans="1:5">
      <c r="A1173" s="49" t="s">
        <v>9781</v>
      </c>
      <c r="B1173" s="3">
        <v>6</v>
      </c>
      <c r="C1173" s="2">
        <v>1</v>
      </c>
      <c r="D1173" s="46">
        <v>33</v>
      </c>
      <c r="E1173" s="280">
        <v>14.5</v>
      </c>
    </row>
    <row r="1174" spans="1:5">
      <c r="A1174" s="49" t="s">
        <v>10226</v>
      </c>
      <c r="B1174" s="3">
        <v>6</v>
      </c>
      <c r="C1174" s="2">
        <v>0.7</v>
      </c>
      <c r="D1174" s="46">
        <v>35.5</v>
      </c>
      <c r="E1174" s="280">
        <v>17.25</v>
      </c>
    </row>
    <row r="1175" spans="1:5">
      <c r="A1175" s="49" t="s">
        <v>26260</v>
      </c>
      <c r="B1175" s="3">
        <v>6</v>
      </c>
      <c r="C1175" s="2">
        <v>0.7</v>
      </c>
      <c r="D1175" s="46">
        <v>40</v>
      </c>
      <c r="E1175" s="280">
        <v>23.5</v>
      </c>
    </row>
    <row r="1176" spans="1:5">
      <c r="A1176" s="49" t="s">
        <v>2587</v>
      </c>
      <c r="B1176" s="3">
        <v>6</v>
      </c>
      <c r="C1176" s="2">
        <v>0.7</v>
      </c>
      <c r="D1176" s="46">
        <v>43</v>
      </c>
      <c r="E1176" s="280">
        <v>55.1</v>
      </c>
    </row>
    <row r="1177" spans="1:5">
      <c r="A1177" s="49" t="s">
        <v>4778</v>
      </c>
      <c r="B1177" s="3">
        <v>6</v>
      </c>
      <c r="C1177" s="2">
        <v>0.7</v>
      </c>
      <c r="D1177" s="46">
        <v>40</v>
      </c>
      <c r="E1177" s="280">
        <v>20.650000000000002</v>
      </c>
    </row>
    <row r="1178" spans="1:5">
      <c r="A1178" s="49" t="s">
        <v>5837</v>
      </c>
      <c r="B1178" s="3">
        <v>6</v>
      </c>
      <c r="C1178" s="2">
        <v>0.7</v>
      </c>
      <c r="D1178" s="46">
        <v>56</v>
      </c>
      <c r="E1178" s="280">
        <v>32.65</v>
      </c>
    </row>
    <row r="1179" spans="1:5">
      <c r="A1179" s="49" t="s">
        <v>26441</v>
      </c>
      <c r="B1179" s="3">
        <v>6</v>
      </c>
      <c r="C1179" s="2">
        <v>0.7</v>
      </c>
      <c r="D1179" s="46">
        <v>56</v>
      </c>
      <c r="E1179" s="280">
        <v>29</v>
      </c>
    </row>
    <row r="1180" spans="1:5">
      <c r="A1180" s="49" t="s">
        <v>26519</v>
      </c>
      <c r="B1180" s="3">
        <v>6</v>
      </c>
      <c r="C1180" s="2">
        <v>0.7</v>
      </c>
      <c r="D1180" s="46">
        <v>43</v>
      </c>
      <c r="E1180" s="280">
        <v>30.450000000000003</v>
      </c>
    </row>
    <row r="1181" spans="1:5">
      <c r="A1181" s="49" t="s">
        <v>26520</v>
      </c>
      <c r="B1181" s="3">
        <v>6</v>
      </c>
      <c r="C1181" s="2">
        <v>0.7</v>
      </c>
      <c r="D1181" s="46">
        <v>43</v>
      </c>
      <c r="E1181" s="280">
        <v>30.450000000000003</v>
      </c>
    </row>
    <row r="1182" spans="1:5">
      <c r="A1182" s="49" t="s">
        <v>5963</v>
      </c>
      <c r="B1182" s="3">
        <v>6</v>
      </c>
      <c r="C1182" s="2">
        <v>0.7</v>
      </c>
      <c r="D1182" s="46">
        <v>43</v>
      </c>
      <c r="E1182" s="280">
        <v>50</v>
      </c>
    </row>
    <row r="1183" spans="1:5">
      <c r="A1183" s="49" t="s">
        <v>26470</v>
      </c>
      <c r="B1183" s="3">
        <v>6</v>
      </c>
      <c r="C1183" s="2">
        <v>0.7</v>
      </c>
      <c r="D1183" s="46">
        <v>50</v>
      </c>
      <c r="E1183" s="280">
        <v>56.800000000000004</v>
      </c>
    </row>
    <row r="1184" spans="1:5">
      <c r="A1184" s="49" t="s">
        <v>9372</v>
      </c>
      <c r="B1184" s="3">
        <v>6</v>
      </c>
      <c r="C1184" s="2">
        <v>0.7</v>
      </c>
      <c r="D1184" s="46">
        <v>50</v>
      </c>
      <c r="E1184" s="280">
        <v>70.2</v>
      </c>
    </row>
    <row r="1185" spans="1:5">
      <c r="A1185" s="49" t="s">
        <v>9685</v>
      </c>
      <c r="B1185" s="3">
        <v>6</v>
      </c>
      <c r="C1185" s="2">
        <v>0.7</v>
      </c>
      <c r="D1185" s="46">
        <v>40</v>
      </c>
      <c r="E1185" s="280">
        <v>23.150000000000002</v>
      </c>
    </row>
    <row r="1186" spans="1:5">
      <c r="A1186" s="49" t="s">
        <v>9758</v>
      </c>
      <c r="B1186" s="3">
        <v>6</v>
      </c>
      <c r="C1186" s="2">
        <v>0.7</v>
      </c>
      <c r="D1186" s="46">
        <v>40</v>
      </c>
      <c r="E1186" s="280">
        <v>19.850000000000001</v>
      </c>
    </row>
    <row r="1187" spans="1:5">
      <c r="A1187" s="49" t="s">
        <v>86</v>
      </c>
      <c r="B1187" s="3">
        <v>6</v>
      </c>
      <c r="C1187" s="2">
        <v>1</v>
      </c>
      <c r="D1187" s="46">
        <v>40</v>
      </c>
      <c r="E1187" s="280">
        <v>40</v>
      </c>
    </row>
    <row r="1188" spans="1:5">
      <c r="A1188" s="49" t="s">
        <v>96</v>
      </c>
      <c r="B1188" s="3">
        <v>6</v>
      </c>
      <c r="C1188" s="2">
        <v>0.7</v>
      </c>
      <c r="D1188" s="46">
        <v>40</v>
      </c>
      <c r="E1188" s="280">
        <v>55.95</v>
      </c>
    </row>
    <row r="1189" spans="1:5">
      <c r="A1189" s="49" t="s">
        <v>99</v>
      </c>
      <c r="B1189" s="3">
        <v>4</v>
      </c>
      <c r="C1189" s="2">
        <v>0.7</v>
      </c>
      <c r="D1189" s="46">
        <v>40</v>
      </c>
      <c r="E1189" s="280">
        <v>137.15</v>
      </c>
    </row>
    <row r="1190" spans="1:5">
      <c r="A1190" s="49" t="s">
        <v>111</v>
      </c>
      <c r="B1190" s="3">
        <v>3</v>
      </c>
      <c r="C1190" s="2">
        <v>0.7</v>
      </c>
      <c r="D1190" s="46">
        <v>40</v>
      </c>
      <c r="E1190" s="280">
        <v>48.150000000000006</v>
      </c>
    </row>
    <row r="1191" spans="1:5">
      <c r="A1191" s="49" t="s">
        <v>114</v>
      </c>
      <c r="B1191" s="3">
        <v>6</v>
      </c>
      <c r="C1191" s="2">
        <v>0.7</v>
      </c>
      <c r="D1191" s="46">
        <v>40</v>
      </c>
      <c r="E1191" s="280">
        <v>47</v>
      </c>
    </row>
    <row r="1192" spans="1:5">
      <c r="A1192" s="49" t="s">
        <v>123</v>
      </c>
      <c r="B1192" s="3">
        <v>6</v>
      </c>
      <c r="C1192" s="2">
        <v>0.7</v>
      </c>
      <c r="D1192" s="46">
        <v>43</v>
      </c>
      <c r="E1192" s="280">
        <v>103.25</v>
      </c>
    </row>
    <row r="1193" spans="1:5">
      <c r="A1193" s="49" t="s">
        <v>26396</v>
      </c>
      <c r="B1193" s="3">
        <v>6</v>
      </c>
      <c r="C1193" s="2">
        <v>0.7</v>
      </c>
      <c r="D1193" s="46">
        <v>61.3</v>
      </c>
      <c r="E1193" s="280">
        <v>67.8</v>
      </c>
    </row>
    <row r="1194" spans="1:5">
      <c r="A1194" s="49" t="s">
        <v>127</v>
      </c>
      <c r="B1194" s="3">
        <v>6</v>
      </c>
      <c r="C1194" s="2">
        <v>0.7</v>
      </c>
      <c r="D1194" s="46">
        <v>60.8</v>
      </c>
      <c r="E1194" s="280">
        <v>57.650000000000006</v>
      </c>
    </row>
    <row r="1195" spans="1:5">
      <c r="A1195" s="49" t="s">
        <v>132</v>
      </c>
      <c r="B1195" s="3">
        <v>6</v>
      </c>
      <c r="C1195" s="2">
        <v>0.7</v>
      </c>
      <c r="D1195" s="46">
        <v>58.9</v>
      </c>
      <c r="E1195" s="280">
        <v>55.25</v>
      </c>
    </row>
    <row r="1196" spans="1:5">
      <c r="A1196" s="49" t="s">
        <v>134</v>
      </c>
      <c r="B1196" s="3">
        <v>6</v>
      </c>
      <c r="C1196" s="2">
        <v>0.7</v>
      </c>
      <c r="D1196" s="46">
        <v>48</v>
      </c>
      <c r="E1196" s="280">
        <v>42.050000000000004</v>
      </c>
    </row>
    <row r="1197" spans="1:5">
      <c r="A1197" s="49" t="s">
        <v>137</v>
      </c>
      <c r="B1197" s="3">
        <v>3</v>
      </c>
      <c r="C1197" s="2">
        <v>0.7</v>
      </c>
      <c r="D1197" s="46">
        <v>40</v>
      </c>
      <c r="E1197" s="280">
        <v>38.6</v>
      </c>
    </row>
    <row r="1198" spans="1:5">
      <c r="A1198" s="49" t="s">
        <v>257</v>
      </c>
      <c r="B1198" s="3">
        <v>6</v>
      </c>
      <c r="C1198" s="2">
        <v>0.7</v>
      </c>
      <c r="D1198" s="46">
        <v>40</v>
      </c>
      <c r="E1198" s="280">
        <v>18.45</v>
      </c>
    </row>
    <row r="1199" spans="1:5">
      <c r="A1199" s="49" t="s">
        <v>260</v>
      </c>
      <c r="B1199" s="3">
        <v>6</v>
      </c>
      <c r="C1199" s="2">
        <v>0.7</v>
      </c>
      <c r="D1199" s="46">
        <v>40</v>
      </c>
      <c r="E1199" s="280">
        <v>20.650000000000002</v>
      </c>
    </row>
    <row r="1200" spans="1:5">
      <c r="A1200" s="49" t="s">
        <v>263</v>
      </c>
      <c r="B1200" s="3">
        <v>6</v>
      </c>
      <c r="C1200" s="2">
        <v>0.7</v>
      </c>
      <c r="D1200" s="46">
        <v>40</v>
      </c>
      <c r="E1200" s="280">
        <v>18.45</v>
      </c>
    </row>
    <row r="1201" spans="1:5">
      <c r="A1201" s="49" t="s">
        <v>289</v>
      </c>
      <c r="B1201" s="3">
        <v>6</v>
      </c>
      <c r="C1201" s="2">
        <v>0.7</v>
      </c>
      <c r="D1201" s="46">
        <v>48.9</v>
      </c>
      <c r="E1201" s="280">
        <v>50.45</v>
      </c>
    </row>
    <row r="1202" spans="1:5">
      <c r="A1202" s="49" t="s">
        <v>295</v>
      </c>
      <c r="B1202" s="3">
        <v>6</v>
      </c>
      <c r="C1202" s="2">
        <v>0.5</v>
      </c>
      <c r="D1202" s="46">
        <v>50</v>
      </c>
      <c r="E1202" s="280">
        <v>88.100000000000009</v>
      </c>
    </row>
    <row r="1203" spans="1:5">
      <c r="A1203" s="49" t="s">
        <v>298</v>
      </c>
      <c r="B1203" s="3">
        <v>6</v>
      </c>
      <c r="C1203" s="2">
        <v>0.5</v>
      </c>
      <c r="D1203" s="46">
        <v>50</v>
      </c>
      <c r="E1203" s="280">
        <v>77.45</v>
      </c>
    </row>
    <row r="1204" spans="1:5">
      <c r="A1204" s="49" t="s">
        <v>303</v>
      </c>
      <c r="B1204" s="3">
        <v>6</v>
      </c>
      <c r="C1204" s="2">
        <v>0.5</v>
      </c>
      <c r="D1204" s="46">
        <v>46</v>
      </c>
      <c r="E1204" s="280">
        <v>49.800000000000004</v>
      </c>
    </row>
    <row r="1205" spans="1:5">
      <c r="A1205" s="49" t="s">
        <v>26400</v>
      </c>
      <c r="B1205" s="3">
        <v>6</v>
      </c>
      <c r="C1205" s="2">
        <v>0.7</v>
      </c>
      <c r="D1205" s="46">
        <v>61.8</v>
      </c>
      <c r="E1205" s="280">
        <v>45.400000000000006</v>
      </c>
    </row>
    <row r="1206" spans="1:5">
      <c r="A1206" s="49" t="s">
        <v>26485</v>
      </c>
      <c r="B1206" s="3">
        <v>6</v>
      </c>
      <c r="C1206" s="2">
        <v>0.7</v>
      </c>
      <c r="D1206" s="46">
        <v>46</v>
      </c>
      <c r="E1206" s="280">
        <v>36.800000000000004</v>
      </c>
    </row>
    <row r="1207" spans="1:5">
      <c r="A1207" s="49" t="s">
        <v>430</v>
      </c>
      <c r="B1207" s="3">
        <v>6</v>
      </c>
      <c r="C1207" s="2">
        <v>0.7</v>
      </c>
      <c r="D1207" s="46">
        <v>40</v>
      </c>
      <c r="E1207" s="280">
        <v>23.75</v>
      </c>
    </row>
    <row r="1208" spans="1:5">
      <c r="A1208" s="49" t="s">
        <v>26486</v>
      </c>
      <c r="B1208" s="3">
        <v>6</v>
      </c>
      <c r="C1208" s="2">
        <v>0.7</v>
      </c>
      <c r="D1208" s="46">
        <v>46</v>
      </c>
      <c r="E1208" s="280">
        <v>69.900000000000006</v>
      </c>
    </row>
    <row r="1209" spans="1:5">
      <c r="A1209" s="49" t="s">
        <v>26487</v>
      </c>
      <c r="B1209" s="3">
        <v>6</v>
      </c>
      <c r="C1209" s="2">
        <v>0.7</v>
      </c>
      <c r="D1209" s="46">
        <v>46</v>
      </c>
      <c r="E1209" s="280">
        <v>134.30000000000001</v>
      </c>
    </row>
    <row r="1210" spans="1:5">
      <c r="A1210" s="49" t="s">
        <v>552</v>
      </c>
      <c r="B1210" s="3">
        <v>6</v>
      </c>
      <c r="C1210" s="2">
        <v>0.7</v>
      </c>
      <c r="D1210" s="46">
        <v>46</v>
      </c>
      <c r="E1210" s="280">
        <v>43.300000000000004</v>
      </c>
    </row>
    <row r="1211" spans="1:5">
      <c r="A1211" s="49" t="s">
        <v>555</v>
      </c>
      <c r="B1211" s="3">
        <v>6</v>
      </c>
      <c r="C1211" s="2">
        <v>0.7</v>
      </c>
      <c r="D1211" s="46">
        <v>46.2</v>
      </c>
      <c r="E1211" s="280">
        <v>246.3</v>
      </c>
    </row>
    <row r="1212" spans="1:5">
      <c r="A1212" s="49" t="s">
        <v>558</v>
      </c>
      <c r="B1212" s="3">
        <v>6</v>
      </c>
      <c r="C1212" s="2">
        <v>0.7</v>
      </c>
      <c r="D1212" s="46">
        <v>51</v>
      </c>
      <c r="E1212" s="280">
        <v>1741.9</v>
      </c>
    </row>
    <row r="1213" spans="1:5">
      <c r="A1213" s="49" t="s">
        <v>561</v>
      </c>
      <c r="B1213" s="3">
        <v>1</v>
      </c>
      <c r="C1213" s="2">
        <v>0.7</v>
      </c>
      <c r="D1213" s="46">
        <v>46</v>
      </c>
      <c r="E1213" s="280">
        <v>985.5</v>
      </c>
    </row>
    <row r="1214" spans="1:5">
      <c r="A1214" s="49" t="s">
        <v>564</v>
      </c>
      <c r="B1214" s="3">
        <v>6</v>
      </c>
      <c r="C1214" s="2">
        <v>0.7</v>
      </c>
      <c r="D1214" s="46">
        <v>47.4</v>
      </c>
      <c r="E1214" s="280">
        <v>36.950000000000003</v>
      </c>
    </row>
    <row r="1215" spans="1:5">
      <c r="A1215" s="49" t="s">
        <v>566</v>
      </c>
      <c r="B1215" s="3">
        <v>6</v>
      </c>
      <c r="C1215" s="2">
        <v>1</v>
      </c>
      <c r="D1215" s="46">
        <v>46.6</v>
      </c>
      <c r="E1215" s="280">
        <v>57.550000000000004</v>
      </c>
    </row>
    <row r="1216" spans="1:5">
      <c r="A1216" s="49" t="s">
        <v>568</v>
      </c>
      <c r="B1216" s="3">
        <v>6</v>
      </c>
      <c r="C1216" s="2">
        <v>0.7</v>
      </c>
      <c r="D1216" s="46">
        <v>46</v>
      </c>
      <c r="E1216" s="280">
        <v>201.5</v>
      </c>
    </row>
    <row r="1217" spans="1:5">
      <c r="A1217" s="49" t="s">
        <v>571</v>
      </c>
      <c r="B1217" s="3">
        <v>6</v>
      </c>
      <c r="C1217" s="2">
        <v>0.7</v>
      </c>
      <c r="D1217" s="46">
        <v>57.1</v>
      </c>
      <c r="E1217" s="280">
        <v>75.3</v>
      </c>
    </row>
    <row r="1218" spans="1:5">
      <c r="A1218" s="49" t="s">
        <v>26488</v>
      </c>
      <c r="B1218" s="3">
        <v>6</v>
      </c>
      <c r="C1218" s="2">
        <v>0.7</v>
      </c>
      <c r="D1218" s="46">
        <v>46</v>
      </c>
      <c r="E1218" s="280">
        <v>130.95000000000002</v>
      </c>
    </row>
    <row r="1219" spans="1:5">
      <c r="A1219" s="49" t="s">
        <v>580</v>
      </c>
      <c r="B1219" s="3">
        <v>6</v>
      </c>
      <c r="C1219" s="2">
        <v>0.7</v>
      </c>
      <c r="D1219" s="46">
        <v>54.2</v>
      </c>
      <c r="E1219" s="280">
        <v>67.2</v>
      </c>
    </row>
    <row r="1220" spans="1:5">
      <c r="A1220" s="49" t="s">
        <v>583</v>
      </c>
      <c r="B1220" s="3">
        <v>6</v>
      </c>
      <c r="C1220" s="2">
        <v>0.7</v>
      </c>
      <c r="D1220" s="46">
        <v>46</v>
      </c>
      <c r="E1220" s="280">
        <v>36.800000000000004</v>
      </c>
    </row>
    <row r="1221" spans="1:5">
      <c r="A1221" s="49" t="s">
        <v>586</v>
      </c>
      <c r="B1221" s="3">
        <v>6</v>
      </c>
      <c r="C1221" s="2">
        <v>0.7</v>
      </c>
      <c r="D1221" s="46">
        <v>40</v>
      </c>
      <c r="E1221" s="280">
        <v>19.5</v>
      </c>
    </row>
    <row r="1222" spans="1:5">
      <c r="A1222" s="49" t="s">
        <v>589</v>
      </c>
      <c r="B1222" s="3">
        <v>6</v>
      </c>
      <c r="C1222" s="2">
        <v>1</v>
      </c>
      <c r="D1222" s="46">
        <v>40</v>
      </c>
      <c r="E1222" s="280">
        <v>31.6</v>
      </c>
    </row>
    <row r="1223" spans="1:5">
      <c r="A1223" s="49" t="s">
        <v>600</v>
      </c>
      <c r="B1223" s="3">
        <v>6</v>
      </c>
      <c r="C1223" s="2">
        <v>0.7</v>
      </c>
      <c r="D1223" s="46">
        <v>46</v>
      </c>
      <c r="E1223" s="280">
        <v>26.200000000000003</v>
      </c>
    </row>
    <row r="1224" spans="1:5">
      <c r="A1224" s="49" t="s">
        <v>615</v>
      </c>
      <c r="B1224" s="3">
        <v>6</v>
      </c>
      <c r="C1224" s="2">
        <v>0.7</v>
      </c>
      <c r="D1224" s="46">
        <v>43</v>
      </c>
      <c r="E1224" s="280">
        <v>25.950000000000003</v>
      </c>
    </row>
    <row r="1225" spans="1:5">
      <c r="A1225" s="49" t="s">
        <v>624</v>
      </c>
      <c r="B1225" s="3">
        <v>6</v>
      </c>
      <c r="C1225" s="2">
        <v>0.7</v>
      </c>
      <c r="D1225" s="46">
        <v>46</v>
      </c>
      <c r="E1225" s="280">
        <v>33.800000000000004</v>
      </c>
    </row>
    <row r="1226" spans="1:5">
      <c r="A1226" s="49" t="s">
        <v>627</v>
      </c>
      <c r="B1226" s="3">
        <v>6</v>
      </c>
      <c r="C1226" s="2">
        <v>0.7</v>
      </c>
      <c r="D1226" s="46">
        <v>56.2</v>
      </c>
      <c r="E1226" s="280">
        <v>39.900000000000006</v>
      </c>
    </row>
    <row r="1227" spans="1:5">
      <c r="A1227" s="49" t="s">
        <v>630</v>
      </c>
      <c r="B1227" s="3">
        <v>6</v>
      </c>
      <c r="C1227" s="2">
        <v>0.7</v>
      </c>
      <c r="D1227" s="46">
        <v>43</v>
      </c>
      <c r="E1227" s="280">
        <v>21.5</v>
      </c>
    </row>
    <row r="1228" spans="1:5">
      <c r="A1228" s="49" t="s">
        <v>704</v>
      </c>
      <c r="B1228" s="3">
        <v>12</v>
      </c>
      <c r="C1228" s="2">
        <v>1</v>
      </c>
      <c r="D1228" s="46">
        <v>40</v>
      </c>
      <c r="E1228" s="280">
        <v>24.900000000000002</v>
      </c>
    </row>
    <row r="1229" spans="1:5">
      <c r="A1229" s="49" t="s">
        <v>707</v>
      </c>
      <c r="B1229" s="3">
        <v>12</v>
      </c>
      <c r="C1229" s="2">
        <v>1</v>
      </c>
      <c r="D1229" s="46">
        <v>43</v>
      </c>
      <c r="E1229" s="280">
        <v>37.550000000000004</v>
      </c>
    </row>
    <row r="1230" spans="1:5">
      <c r="A1230" s="49" t="s">
        <v>710</v>
      </c>
      <c r="B1230" s="3">
        <v>6</v>
      </c>
      <c r="C1230" s="2">
        <v>0.7</v>
      </c>
      <c r="D1230" s="46">
        <v>43</v>
      </c>
      <c r="E1230" s="280">
        <v>35.4</v>
      </c>
    </row>
    <row r="1231" spans="1:5">
      <c r="A1231" s="49" t="s">
        <v>713</v>
      </c>
      <c r="B1231" s="3">
        <v>6</v>
      </c>
      <c r="C1231" s="2">
        <v>0.7</v>
      </c>
      <c r="D1231" s="46">
        <v>43</v>
      </c>
      <c r="E1231" s="280">
        <v>47.25</v>
      </c>
    </row>
    <row r="1232" spans="1:5">
      <c r="A1232" s="49" t="s">
        <v>901</v>
      </c>
      <c r="B1232" s="3">
        <v>6</v>
      </c>
      <c r="C1232" s="2">
        <v>0.7</v>
      </c>
      <c r="D1232" s="46">
        <v>46</v>
      </c>
      <c r="E1232" s="280">
        <v>35.75</v>
      </c>
    </row>
    <row r="1233" spans="1:5">
      <c r="A1233" s="49" t="s">
        <v>916</v>
      </c>
      <c r="B1233" s="3">
        <v>6</v>
      </c>
      <c r="C1233" s="2">
        <v>0.7</v>
      </c>
      <c r="D1233" s="46">
        <v>53</v>
      </c>
      <c r="E1233" s="280">
        <v>50.300000000000004</v>
      </c>
    </row>
    <row r="1234" spans="1:5">
      <c r="A1234" s="49" t="s">
        <v>941</v>
      </c>
      <c r="B1234" s="3">
        <v>6</v>
      </c>
      <c r="C1234" s="2">
        <v>0.7</v>
      </c>
      <c r="D1234" s="46">
        <v>46</v>
      </c>
      <c r="E1234" s="280">
        <v>35.75</v>
      </c>
    </row>
    <row r="1235" spans="1:5">
      <c r="A1235" s="49" t="s">
        <v>950</v>
      </c>
      <c r="B1235" s="3">
        <v>6</v>
      </c>
      <c r="C1235" s="2">
        <v>0.7</v>
      </c>
      <c r="D1235" s="46">
        <v>43</v>
      </c>
      <c r="E1235" s="280">
        <v>55.1</v>
      </c>
    </row>
    <row r="1236" spans="1:5">
      <c r="A1236" s="49" t="s">
        <v>953</v>
      </c>
      <c r="B1236" s="3">
        <v>6</v>
      </c>
      <c r="C1236" s="2">
        <v>0.7</v>
      </c>
      <c r="D1236" s="46">
        <v>40</v>
      </c>
      <c r="E1236" s="280">
        <v>50.95</v>
      </c>
    </row>
    <row r="1237" spans="1:5">
      <c r="A1237" s="49" t="s">
        <v>962</v>
      </c>
      <c r="B1237" s="3">
        <v>6</v>
      </c>
      <c r="C1237" s="2">
        <v>0.7</v>
      </c>
      <c r="D1237" s="46">
        <v>48.3</v>
      </c>
      <c r="E1237" s="280">
        <v>74.55</v>
      </c>
    </row>
    <row r="1238" spans="1:5">
      <c r="A1238" s="49" t="s">
        <v>965</v>
      </c>
      <c r="B1238" s="3">
        <v>6</v>
      </c>
      <c r="C1238" s="2">
        <v>0.7</v>
      </c>
      <c r="D1238" s="46">
        <v>47.6</v>
      </c>
      <c r="E1238" s="280">
        <v>207.25</v>
      </c>
    </row>
    <row r="1239" spans="1:5">
      <c r="A1239" s="49" t="s">
        <v>26489</v>
      </c>
      <c r="B1239" s="3">
        <v>6</v>
      </c>
      <c r="C1239" s="2">
        <v>0.7</v>
      </c>
      <c r="D1239" s="46">
        <v>46</v>
      </c>
      <c r="E1239" s="280">
        <v>39.650000000000006</v>
      </c>
    </row>
    <row r="1240" spans="1:5">
      <c r="A1240" s="49" t="s">
        <v>1036</v>
      </c>
      <c r="B1240" s="3">
        <v>6</v>
      </c>
      <c r="C1240" s="2">
        <v>0.7</v>
      </c>
      <c r="D1240" s="46">
        <v>46</v>
      </c>
      <c r="E1240" s="280">
        <v>45.25</v>
      </c>
    </row>
    <row r="1241" spans="1:5">
      <c r="A1241" s="49" t="s">
        <v>1107</v>
      </c>
      <c r="B1241" s="3">
        <v>6</v>
      </c>
      <c r="C1241" s="2">
        <v>1</v>
      </c>
      <c r="D1241" s="46">
        <v>43</v>
      </c>
      <c r="E1241" s="280">
        <v>41.45</v>
      </c>
    </row>
    <row r="1242" spans="1:5">
      <c r="A1242" s="49" t="s">
        <v>1110</v>
      </c>
      <c r="B1242" s="3">
        <v>6</v>
      </c>
      <c r="C1242" s="2">
        <v>0.7</v>
      </c>
      <c r="D1242" s="46">
        <v>43</v>
      </c>
      <c r="E1242" s="280">
        <v>26.5</v>
      </c>
    </row>
    <row r="1243" spans="1:5">
      <c r="A1243" s="49" t="s">
        <v>1113</v>
      </c>
      <c r="B1243" s="3">
        <v>6</v>
      </c>
      <c r="C1243" s="2">
        <v>0.7</v>
      </c>
      <c r="D1243" s="46">
        <v>46</v>
      </c>
      <c r="E1243" s="280">
        <v>31.5</v>
      </c>
    </row>
    <row r="1244" spans="1:5">
      <c r="A1244" s="49" t="s">
        <v>26534</v>
      </c>
      <c r="B1244" s="3">
        <v>6</v>
      </c>
      <c r="C1244" s="2">
        <v>0.7</v>
      </c>
      <c r="D1244" s="46">
        <v>43</v>
      </c>
      <c r="E1244" s="280">
        <v>33.550000000000004</v>
      </c>
    </row>
    <row r="1245" spans="1:5">
      <c r="A1245" s="49" t="s">
        <v>1116</v>
      </c>
      <c r="B1245" s="3">
        <v>6</v>
      </c>
      <c r="C1245" s="2">
        <v>0.7</v>
      </c>
      <c r="D1245" s="46">
        <v>46</v>
      </c>
      <c r="E1245" s="280">
        <v>34.050000000000004</v>
      </c>
    </row>
    <row r="1246" spans="1:5">
      <c r="A1246" s="49" t="s">
        <v>26336</v>
      </c>
      <c r="B1246" s="3">
        <v>4</v>
      </c>
      <c r="C1246" s="2">
        <v>0.7</v>
      </c>
      <c r="D1246" s="46">
        <v>46</v>
      </c>
      <c r="E1246" s="280">
        <v>548.70000000000005</v>
      </c>
    </row>
    <row r="1247" spans="1:5">
      <c r="A1247" s="49" t="s">
        <v>1125</v>
      </c>
      <c r="B1247" s="3">
        <v>2</v>
      </c>
      <c r="C1247" s="2">
        <v>0.7</v>
      </c>
      <c r="D1247" s="46">
        <v>46</v>
      </c>
      <c r="E1247" s="280">
        <v>526.30000000000007</v>
      </c>
    </row>
    <row r="1248" spans="1:5">
      <c r="A1248" s="49" t="s">
        <v>1128</v>
      </c>
      <c r="B1248" s="3">
        <v>6</v>
      </c>
      <c r="C1248" s="2">
        <v>1</v>
      </c>
      <c r="D1248" s="46">
        <v>46</v>
      </c>
      <c r="E1248" s="280">
        <v>40.700000000000003</v>
      </c>
    </row>
    <row r="1249" spans="1:5">
      <c r="A1249" s="49" t="s">
        <v>26387</v>
      </c>
      <c r="B1249" s="3">
        <v>6</v>
      </c>
      <c r="C1249" s="2">
        <v>1</v>
      </c>
      <c r="D1249" s="46">
        <v>46</v>
      </c>
      <c r="E1249" s="280">
        <v>35.1</v>
      </c>
    </row>
    <row r="1250" spans="1:5">
      <c r="A1250" s="49" t="s">
        <v>26404</v>
      </c>
      <c r="B1250" s="3">
        <v>6</v>
      </c>
      <c r="C1250" s="2">
        <v>0.7</v>
      </c>
      <c r="D1250" s="46">
        <v>52.8</v>
      </c>
      <c r="E1250" s="280">
        <v>43.550000000000004</v>
      </c>
    </row>
    <row r="1251" spans="1:5">
      <c r="A1251" s="49" t="s">
        <v>1131</v>
      </c>
      <c r="B1251" s="3">
        <v>6</v>
      </c>
      <c r="C1251" s="2">
        <v>0.7</v>
      </c>
      <c r="D1251" s="46">
        <v>43</v>
      </c>
      <c r="E1251" s="280">
        <v>32.700000000000003</v>
      </c>
    </row>
    <row r="1252" spans="1:5">
      <c r="A1252" s="49" t="s">
        <v>26337</v>
      </c>
      <c r="B1252" s="3">
        <v>3</v>
      </c>
      <c r="C1252" s="2">
        <v>0.7</v>
      </c>
      <c r="D1252" s="46">
        <v>43</v>
      </c>
      <c r="E1252" s="280">
        <v>128.45000000000002</v>
      </c>
    </row>
    <row r="1253" spans="1:5">
      <c r="A1253" s="49" t="s">
        <v>1686</v>
      </c>
      <c r="B1253" s="3">
        <v>6</v>
      </c>
      <c r="C1253" s="2">
        <v>0.7</v>
      </c>
      <c r="D1253" s="46">
        <v>40</v>
      </c>
      <c r="E1253" s="280">
        <v>27.950000000000003</v>
      </c>
    </row>
    <row r="1254" spans="1:5">
      <c r="A1254" s="49" t="s">
        <v>1689</v>
      </c>
      <c r="B1254" s="3">
        <v>6</v>
      </c>
      <c r="C1254" s="2">
        <v>0.7</v>
      </c>
      <c r="D1254" s="46">
        <v>43</v>
      </c>
      <c r="E1254" s="280">
        <v>62.95</v>
      </c>
    </row>
    <row r="1255" spans="1:5">
      <c r="A1255" s="49" t="s">
        <v>26388</v>
      </c>
      <c r="B1255" s="3">
        <v>6</v>
      </c>
      <c r="C1255" s="2">
        <v>1</v>
      </c>
      <c r="D1255" s="46">
        <v>43</v>
      </c>
      <c r="E1255" s="280">
        <v>59.400000000000006</v>
      </c>
    </row>
    <row r="1256" spans="1:5">
      <c r="A1256" s="49" t="s">
        <v>1692</v>
      </c>
      <c r="B1256" s="3">
        <v>6</v>
      </c>
      <c r="C1256" s="2">
        <v>0.7</v>
      </c>
      <c r="D1256" s="46">
        <v>43</v>
      </c>
      <c r="E1256" s="280">
        <v>55.650000000000006</v>
      </c>
    </row>
    <row r="1257" spans="1:5">
      <c r="A1257" s="49" t="s">
        <v>1695</v>
      </c>
      <c r="B1257" s="3">
        <v>6</v>
      </c>
      <c r="C1257" s="2">
        <v>0.7</v>
      </c>
      <c r="D1257" s="46">
        <v>43</v>
      </c>
      <c r="E1257" s="280">
        <v>89.25</v>
      </c>
    </row>
    <row r="1258" spans="1:5">
      <c r="A1258" s="49" t="s">
        <v>1779</v>
      </c>
      <c r="B1258" s="3">
        <v>6</v>
      </c>
      <c r="C1258" s="2">
        <v>0.7</v>
      </c>
      <c r="D1258" s="46">
        <v>50</v>
      </c>
      <c r="E1258" s="280">
        <v>46.150000000000006</v>
      </c>
    </row>
    <row r="1259" spans="1:5">
      <c r="A1259" s="49" t="s">
        <v>26412</v>
      </c>
      <c r="B1259" s="3">
        <v>6</v>
      </c>
      <c r="C1259" s="2">
        <v>0.7</v>
      </c>
      <c r="D1259" s="46">
        <v>59.2</v>
      </c>
      <c r="E1259" s="280">
        <v>128.65</v>
      </c>
    </row>
    <row r="1260" spans="1:5">
      <c r="A1260" s="49" t="s">
        <v>1782</v>
      </c>
      <c r="B1260" s="3">
        <v>6</v>
      </c>
      <c r="C1260" s="2">
        <v>0.7</v>
      </c>
      <c r="D1260" s="46">
        <v>50</v>
      </c>
      <c r="E1260" s="280">
        <v>44.45</v>
      </c>
    </row>
    <row r="1261" spans="1:5">
      <c r="A1261" s="49" t="s">
        <v>1785</v>
      </c>
      <c r="B1261" s="3">
        <v>6</v>
      </c>
      <c r="C1261" s="2">
        <v>0.7</v>
      </c>
      <c r="D1261" s="46">
        <v>50</v>
      </c>
      <c r="E1261" s="280">
        <v>53.400000000000006</v>
      </c>
    </row>
    <row r="1262" spans="1:5">
      <c r="A1262" s="49" t="s">
        <v>1788</v>
      </c>
      <c r="B1262" s="3">
        <v>6</v>
      </c>
      <c r="C1262" s="2">
        <v>0.7</v>
      </c>
      <c r="D1262" s="46">
        <v>50</v>
      </c>
      <c r="E1262" s="280">
        <v>40.550000000000004</v>
      </c>
    </row>
    <row r="1263" spans="1:5">
      <c r="A1263" s="49" t="s">
        <v>1854</v>
      </c>
      <c r="B1263" s="3">
        <v>6</v>
      </c>
      <c r="C1263" s="2">
        <v>0.7</v>
      </c>
      <c r="D1263" s="46">
        <v>46.3</v>
      </c>
      <c r="E1263" s="280">
        <v>43.050000000000004</v>
      </c>
    </row>
    <row r="1264" spans="1:5">
      <c r="A1264" s="49" t="s">
        <v>26339</v>
      </c>
      <c r="B1264" s="3">
        <v>1</v>
      </c>
      <c r="C1264" s="2">
        <v>0.7</v>
      </c>
      <c r="D1264" s="46">
        <v>41.9</v>
      </c>
      <c r="E1264" s="280">
        <v>3135.55</v>
      </c>
    </row>
    <row r="1265" spans="1:5">
      <c r="A1265" s="49" t="s">
        <v>1857</v>
      </c>
      <c r="B1265" s="3">
        <v>6</v>
      </c>
      <c r="C1265" s="2">
        <v>1</v>
      </c>
      <c r="D1265" s="46">
        <v>50</v>
      </c>
      <c r="E1265" s="280">
        <v>46.2</v>
      </c>
    </row>
    <row r="1266" spans="1:5">
      <c r="A1266" s="49" t="s">
        <v>1866</v>
      </c>
      <c r="B1266" s="3">
        <v>6</v>
      </c>
      <c r="C1266" s="2">
        <v>0.7</v>
      </c>
      <c r="D1266" s="46">
        <v>46.3</v>
      </c>
      <c r="E1266" s="280">
        <v>38.300000000000004</v>
      </c>
    </row>
    <row r="1267" spans="1:5">
      <c r="A1267" s="49" t="s">
        <v>1868</v>
      </c>
      <c r="B1267" s="3">
        <v>6</v>
      </c>
      <c r="C1267" s="2">
        <v>0.7</v>
      </c>
      <c r="D1267" s="46">
        <v>40</v>
      </c>
      <c r="E1267" s="280">
        <v>23.200000000000003</v>
      </c>
    </row>
    <row r="1268" spans="1:5">
      <c r="A1268" s="49" t="s">
        <v>1878</v>
      </c>
      <c r="B1268" s="3">
        <v>6</v>
      </c>
      <c r="C1268" s="2">
        <v>0.7</v>
      </c>
      <c r="D1268" s="46">
        <v>40</v>
      </c>
      <c r="E1268" s="280">
        <v>15.350000000000001</v>
      </c>
    </row>
    <row r="1269" spans="1:5">
      <c r="A1269" s="49" t="s">
        <v>1881</v>
      </c>
      <c r="B1269" s="3">
        <v>6</v>
      </c>
      <c r="C1269" s="2">
        <v>0.7</v>
      </c>
      <c r="D1269" s="46">
        <v>40</v>
      </c>
      <c r="E1269" s="280">
        <v>16.2</v>
      </c>
    </row>
    <row r="1270" spans="1:5">
      <c r="A1270" s="49" t="s">
        <v>26340</v>
      </c>
      <c r="B1270" s="3">
        <v>3</v>
      </c>
      <c r="C1270" s="2">
        <v>0.7</v>
      </c>
      <c r="D1270" s="46">
        <v>48.2</v>
      </c>
      <c r="E1270" s="280">
        <v>190.45000000000002</v>
      </c>
    </row>
    <row r="1271" spans="1:5">
      <c r="A1271" s="49" t="s">
        <v>1902</v>
      </c>
      <c r="B1271" s="3">
        <v>6</v>
      </c>
      <c r="C1271" s="2">
        <v>0.7</v>
      </c>
      <c r="D1271" s="46">
        <v>40</v>
      </c>
      <c r="E1271" s="280">
        <v>13.700000000000001</v>
      </c>
    </row>
    <row r="1272" spans="1:5">
      <c r="A1272" s="49" t="s">
        <v>1908</v>
      </c>
      <c r="B1272" s="3">
        <v>6</v>
      </c>
      <c r="C1272" s="2">
        <v>0.7</v>
      </c>
      <c r="D1272" s="46">
        <v>40</v>
      </c>
      <c r="E1272" s="280">
        <v>52.6</v>
      </c>
    </row>
    <row r="1273" spans="1:5">
      <c r="A1273" s="49" t="s">
        <v>2052</v>
      </c>
      <c r="B1273" s="3">
        <v>6</v>
      </c>
      <c r="C1273" s="2">
        <v>1</v>
      </c>
      <c r="D1273" s="46">
        <v>43</v>
      </c>
      <c r="E1273" s="280">
        <v>54.35</v>
      </c>
    </row>
    <row r="1274" spans="1:5">
      <c r="A1274" s="49" t="s">
        <v>2061</v>
      </c>
      <c r="B1274" s="3">
        <v>6</v>
      </c>
      <c r="C1274" s="2">
        <v>0.7</v>
      </c>
      <c r="D1274" s="46">
        <v>43</v>
      </c>
      <c r="E1274" s="280">
        <v>50</v>
      </c>
    </row>
    <row r="1275" spans="1:5">
      <c r="A1275" s="49" t="s">
        <v>2064</v>
      </c>
      <c r="B1275" s="3">
        <v>6</v>
      </c>
      <c r="C1275" s="2">
        <v>0.7</v>
      </c>
      <c r="D1275" s="46">
        <v>43</v>
      </c>
      <c r="E1275" s="280">
        <v>37.15</v>
      </c>
    </row>
    <row r="1276" spans="1:5">
      <c r="A1276" s="49" t="s">
        <v>26414</v>
      </c>
      <c r="B1276" s="3">
        <v>6</v>
      </c>
      <c r="C1276" s="2">
        <v>0.7</v>
      </c>
      <c r="D1276" s="46">
        <v>48</v>
      </c>
      <c r="E1276" s="280">
        <v>109.25</v>
      </c>
    </row>
    <row r="1277" spans="1:5">
      <c r="A1277" s="49" t="s">
        <v>2073</v>
      </c>
      <c r="B1277" s="3">
        <v>6</v>
      </c>
      <c r="C1277" s="2">
        <v>0.7</v>
      </c>
      <c r="D1277" s="46">
        <v>58.1</v>
      </c>
      <c r="E1277" s="280">
        <v>331.3</v>
      </c>
    </row>
    <row r="1278" spans="1:5">
      <c r="A1278" s="49" t="s">
        <v>2130</v>
      </c>
      <c r="B1278" s="3">
        <v>6</v>
      </c>
      <c r="C1278" s="2">
        <v>0.7</v>
      </c>
      <c r="D1278" s="46">
        <v>55.5</v>
      </c>
      <c r="E1278" s="280">
        <v>104.25</v>
      </c>
    </row>
    <row r="1279" spans="1:5">
      <c r="A1279" s="49" t="s">
        <v>2141</v>
      </c>
      <c r="B1279" s="3">
        <v>6</v>
      </c>
      <c r="C1279" s="2">
        <v>0.7</v>
      </c>
      <c r="D1279" s="46">
        <v>40</v>
      </c>
      <c r="E1279" s="280">
        <v>29.85</v>
      </c>
    </row>
    <row r="1280" spans="1:5">
      <c r="A1280" s="49" t="s">
        <v>2144</v>
      </c>
      <c r="B1280" s="3">
        <v>6</v>
      </c>
      <c r="C1280" s="2">
        <v>0.7</v>
      </c>
      <c r="D1280" s="46">
        <v>40</v>
      </c>
      <c r="E1280" s="280">
        <v>29.55</v>
      </c>
    </row>
    <row r="1281" spans="1:5">
      <c r="A1281" s="49" t="s">
        <v>2188</v>
      </c>
      <c r="B1281" s="3">
        <v>6</v>
      </c>
      <c r="C1281" s="2">
        <v>0.7</v>
      </c>
      <c r="D1281" s="46">
        <v>46</v>
      </c>
      <c r="E1281" s="280">
        <v>39.050000000000004</v>
      </c>
    </row>
    <row r="1282" spans="1:5">
      <c r="A1282" s="49" t="s">
        <v>2523</v>
      </c>
      <c r="B1282" s="3">
        <v>6</v>
      </c>
      <c r="C1282" s="2">
        <v>0.7</v>
      </c>
      <c r="D1282" s="46">
        <v>46</v>
      </c>
      <c r="E1282" s="280">
        <v>37.4</v>
      </c>
    </row>
    <row r="1283" spans="1:5">
      <c r="A1283" s="49" t="s">
        <v>2609</v>
      </c>
      <c r="B1283" s="3">
        <v>6</v>
      </c>
      <c r="C1283" s="2">
        <v>0.7</v>
      </c>
      <c r="D1283" s="46">
        <v>40</v>
      </c>
      <c r="E1283" s="280">
        <v>41.7</v>
      </c>
    </row>
    <row r="1284" spans="1:5">
      <c r="A1284" s="49" t="s">
        <v>2612</v>
      </c>
      <c r="B1284" s="3">
        <v>6</v>
      </c>
      <c r="C1284" s="2">
        <v>0.7</v>
      </c>
      <c r="D1284" s="46">
        <v>43</v>
      </c>
      <c r="E1284" s="280">
        <v>27.950000000000003</v>
      </c>
    </row>
    <row r="1285" spans="1:5">
      <c r="A1285" s="49" t="s">
        <v>2621</v>
      </c>
      <c r="B1285" s="3">
        <v>6</v>
      </c>
      <c r="C1285" s="2">
        <v>0.7</v>
      </c>
      <c r="D1285" s="46">
        <v>52.5</v>
      </c>
      <c r="E1285" s="280">
        <v>60.35</v>
      </c>
    </row>
    <row r="1286" spans="1:5">
      <c r="A1286" s="49" t="s">
        <v>2624</v>
      </c>
      <c r="B1286" s="3">
        <v>6</v>
      </c>
      <c r="C1286" s="2">
        <v>0.7</v>
      </c>
      <c r="D1286" s="46">
        <v>53</v>
      </c>
      <c r="E1286" s="280">
        <v>59.25</v>
      </c>
    </row>
    <row r="1287" spans="1:5">
      <c r="A1287" s="49" t="s">
        <v>2627</v>
      </c>
      <c r="B1287" s="3">
        <v>6</v>
      </c>
      <c r="C1287" s="2">
        <v>0.7</v>
      </c>
      <c r="D1287" s="46">
        <v>54.5</v>
      </c>
      <c r="E1287" s="280">
        <v>56.6</v>
      </c>
    </row>
    <row r="1288" spans="1:5">
      <c r="A1288" s="49" t="s">
        <v>2630</v>
      </c>
      <c r="B1288" s="3">
        <v>6</v>
      </c>
      <c r="C1288" s="2">
        <v>0.7</v>
      </c>
      <c r="D1288" s="46">
        <v>55.5</v>
      </c>
      <c r="E1288" s="280">
        <v>53.85</v>
      </c>
    </row>
    <row r="1289" spans="1:5">
      <c r="A1289" s="49" t="s">
        <v>2633</v>
      </c>
      <c r="B1289" s="3">
        <v>6</v>
      </c>
      <c r="C1289" s="2">
        <v>0.7</v>
      </c>
      <c r="D1289" s="46">
        <v>54</v>
      </c>
      <c r="E1289" s="280">
        <v>53.75</v>
      </c>
    </row>
    <row r="1290" spans="1:5">
      <c r="A1290" s="49" t="s">
        <v>26417</v>
      </c>
      <c r="B1290" s="3">
        <v>6</v>
      </c>
      <c r="C1290" s="2">
        <v>0.7</v>
      </c>
      <c r="D1290" s="46">
        <v>56.5</v>
      </c>
      <c r="E1290" s="280">
        <v>53.95</v>
      </c>
    </row>
    <row r="1291" spans="1:5">
      <c r="A1291" s="49" t="s">
        <v>2791</v>
      </c>
      <c r="B1291" s="3">
        <v>6</v>
      </c>
      <c r="C1291" s="2">
        <v>0.7</v>
      </c>
      <c r="D1291" s="46">
        <v>40</v>
      </c>
      <c r="E1291" s="280">
        <v>31.200000000000003</v>
      </c>
    </row>
    <row r="1292" spans="1:5">
      <c r="A1292" s="49" t="s">
        <v>2794</v>
      </c>
      <c r="B1292" s="3">
        <v>6</v>
      </c>
      <c r="C1292" s="2">
        <v>0.7</v>
      </c>
      <c r="D1292" s="46">
        <v>46</v>
      </c>
      <c r="E1292" s="280">
        <v>33.450000000000003</v>
      </c>
    </row>
    <row r="1293" spans="1:5">
      <c r="A1293" s="49" t="s">
        <v>2799</v>
      </c>
      <c r="B1293" s="3">
        <v>6</v>
      </c>
      <c r="C1293" s="2">
        <v>0.7</v>
      </c>
      <c r="D1293" s="46">
        <v>46</v>
      </c>
      <c r="E1293" s="280">
        <v>38.800000000000004</v>
      </c>
    </row>
    <row r="1294" spans="1:5">
      <c r="A1294" s="49" t="s">
        <v>2802</v>
      </c>
      <c r="B1294" s="3">
        <v>6</v>
      </c>
      <c r="C1294" s="2">
        <v>0.7</v>
      </c>
      <c r="D1294" s="46">
        <v>46</v>
      </c>
      <c r="E1294" s="280">
        <v>78.300000000000011</v>
      </c>
    </row>
    <row r="1295" spans="1:5">
      <c r="A1295" s="49" t="s">
        <v>2867</v>
      </c>
      <c r="B1295" s="3">
        <v>6</v>
      </c>
      <c r="C1295" s="2">
        <v>0.7</v>
      </c>
      <c r="D1295" s="46">
        <v>43</v>
      </c>
      <c r="E1295" s="280">
        <v>34.950000000000003</v>
      </c>
    </row>
    <row r="1296" spans="1:5">
      <c r="A1296" s="49" t="s">
        <v>2871</v>
      </c>
      <c r="B1296" s="3">
        <v>6</v>
      </c>
      <c r="C1296" s="2">
        <v>0.7</v>
      </c>
      <c r="D1296" s="46">
        <v>43</v>
      </c>
      <c r="E1296" s="280">
        <v>53.95</v>
      </c>
    </row>
    <row r="1297" spans="1:5">
      <c r="A1297" s="49" t="s">
        <v>2874</v>
      </c>
      <c r="B1297" s="3">
        <v>6</v>
      </c>
      <c r="C1297" s="2">
        <v>0.7</v>
      </c>
      <c r="D1297" s="46">
        <v>43</v>
      </c>
      <c r="E1297" s="280">
        <v>33.35</v>
      </c>
    </row>
    <row r="1298" spans="1:5">
      <c r="A1298" s="49" t="s">
        <v>2891</v>
      </c>
      <c r="B1298" s="3">
        <v>6</v>
      </c>
      <c r="C1298" s="2">
        <v>0.5</v>
      </c>
      <c r="D1298" s="46">
        <v>49.1</v>
      </c>
      <c r="E1298" s="280">
        <v>127.80000000000001</v>
      </c>
    </row>
    <row r="1299" spans="1:5">
      <c r="A1299" s="49" t="s">
        <v>2894</v>
      </c>
      <c r="B1299" s="3">
        <v>6</v>
      </c>
      <c r="C1299" s="2">
        <v>0.5</v>
      </c>
      <c r="D1299" s="46">
        <v>55</v>
      </c>
      <c r="E1299" s="280">
        <v>71.05</v>
      </c>
    </row>
    <row r="1300" spans="1:5">
      <c r="A1300" s="49" t="s">
        <v>26419</v>
      </c>
      <c r="B1300" s="3">
        <v>6</v>
      </c>
      <c r="C1300" s="2">
        <v>0.7</v>
      </c>
      <c r="D1300" s="46">
        <v>47.8</v>
      </c>
      <c r="E1300" s="280">
        <v>38.700000000000003</v>
      </c>
    </row>
    <row r="1301" spans="1:5">
      <c r="A1301" s="49" t="s">
        <v>3082</v>
      </c>
      <c r="B1301" s="3">
        <v>6</v>
      </c>
      <c r="C1301" s="2">
        <v>0.7</v>
      </c>
      <c r="D1301" s="46">
        <v>46.3</v>
      </c>
      <c r="E1301" s="280">
        <v>36.300000000000004</v>
      </c>
    </row>
    <row r="1302" spans="1:5">
      <c r="A1302" s="49" t="s">
        <v>3085</v>
      </c>
      <c r="B1302" s="3">
        <v>6</v>
      </c>
      <c r="C1302" s="2">
        <v>0.7</v>
      </c>
      <c r="D1302" s="46">
        <v>40</v>
      </c>
      <c r="E1302" s="280">
        <v>20.150000000000002</v>
      </c>
    </row>
    <row r="1303" spans="1:5">
      <c r="A1303" s="49" t="s">
        <v>3160</v>
      </c>
      <c r="B1303" s="3">
        <v>6</v>
      </c>
      <c r="C1303" s="2">
        <v>0.7</v>
      </c>
      <c r="D1303" s="46">
        <v>40</v>
      </c>
      <c r="E1303" s="280">
        <v>64.350000000000009</v>
      </c>
    </row>
    <row r="1304" spans="1:5">
      <c r="A1304" s="49" t="s">
        <v>3169</v>
      </c>
      <c r="B1304" s="3">
        <v>6</v>
      </c>
      <c r="C1304" s="2">
        <v>0.7</v>
      </c>
      <c r="D1304" s="46">
        <v>40</v>
      </c>
      <c r="E1304" s="280">
        <v>16.5</v>
      </c>
    </row>
    <row r="1305" spans="1:5">
      <c r="A1305" s="49" t="s">
        <v>3485</v>
      </c>
      <c r="B1305" s="3">
        <v>6</v>
      </c>
      <c r="C1305" s="2">
        <v>0.7</v>
      </c>
      <c r="D1305" s="46">
        <v>40</v>
      </c>
      <c r="E1305" s="280">
        <v>35.800000000000004</v>
      </c>
    </row>
    <row r="1306" spans="1:5">
      <c r="A1306" s="49" t="s">
        <v>3488</v>
      </c>
      <c r="B1306" s="3">
        <v>6</v>
      </c>
      <c r="C1306" s="2">
        <v>0.7</v>
      </c>
      <c r="D1306" s="46">
        <v>54.8</v>
      </c>
      <c r="E1306" s="280">
        <v>280.60000000000002</v>
      </c>
    </row>
    <row r="1307" spans="1:5">
      <c r="A1307" s="49" t="s">
        <v>26490</v>
      </c>
      <c r="B1307" s="3">
        <v>6</v>
      </c>
      <c r="C1307" s="2">
        <v>0.7</v>
      </c>
      <c r="D1307" s="46">
        <v>46</v>
      </c>
      <c r="E1307" s="280">
        <v>51.400000000000006</v>
      </c>
    </row>
    <row r="1308" spans="1:5">
      <c r="A1308" s="49" t="s">
        <v>3744</v>
      </c>
      <c r="B1308" s="3">
        <v>6</v>
      </c>
      <c r="C1308" s="2">
        <v>0.7</v>
      </c>
      <c r="D1308" s="46">
        <v>40</v>
      </c>
      <c r="E1308" s="280">
        <v>32.950000000000003</v>
      </c>
    </row>
    <row r="1309" spans="1:5">
      <c r="A1309" s="49" t="s">
        <v>26432</v>
      </c>
      <c r="B1309" s="3">
        <v>6</v>
      </c>
      <c r="C1309" s="2">
        <v>0.7</v>
      </c>
      <c r="D1309" s="46">
        <v>46.4</v>
      </c>
      <c r="E1309" s="280">
        <v>58.75</v>
      </c>
    </row>
    <row r="1310" spans="1:5">
      <c r="A1310" s="49" t="s">
        <v>3747</v>
      </c>
      <c r="B1310" s="3">
        <v>6</v>
      </c>
      <c r="C1310" s="2">
        <v>0.7</v>
      </c>
      <c r="D1310" s="46">
        <v>46.8</v>
      </c>
      <c r="E1310" s="280">
        <v>145.55000000000001</v>
      </c>
    </row>
    <row r="1311" spans="1:5">
      <c r="A1311" s="49" t="s">
        <v>3750</v>
      </c>
      <c r="B1311" s="3">
        <v>6</v>
      </c>
      <c r="C1311" s="2">
        <v>0.7</v>
      </c>
      <c r="D1311" s="46">
        <v>47</v>
      </c>
      <c r="E1311" s="280">
        <v>190.4</v>
      </c>
    </row>
    <row r="1312" spans="1:5">
      <c r="A1312" s="49" t="s">
        <v>3753</v>
      </c>
      <c r="B1312" s="3">
        <v>6</v>
      </c>
      <c r="C1312" s="2">
        <v>0.7</v>
      </c>
      <c r="D1312" s="46">
        <v>50.6</v>
      </c>
      <c r="E1312" s="280">
        <v>54.6</v>
      </c>
    </row>
    <row r="1313" spans="1:5">
      <c r="A1313" s="49" t="s">
        <v>3756</v>
      </c>
      <c r="B1313" s="3">
        <v>6</v>
      </c>
      <c r="C1313" s="2">
        <v>0.7</v>
      </c>
      <c r="D1313" s="46">
        <v>48.8</v>
      </c>
      <c r="E1313" s="280">
        <v>42.1</v>
      </c>
    </row>
    <row r="1314" spans="1:5">
      <c r="A1314" s="49" t="s">
        <v>3838</v>
      </c>
      <c r="B1314" s="3">
        <v>6</v>
      </c>
      <c r="C1314" s="2">
        <v>0.7</v>
      </c>
      <c r="D1314" s="46">
        <v>58</v>
      </c>
      <c r="E1314" s="280">
        <v>27.900000000000002</v>
      </c>
    </row>
    <row r="1315" spans="1:5">
      <c r="A1315" s="49" t="s">
        <v>3841</v>
      </c>
      <c r="B1315" s="3">
        <v>6</v>
      </c>
      <c r="C1315" s="2">
        <v>0.7</v>
      </c>
      <c r="D1315" s="46">
        <v>40</v>
      </c>
      <c r="E1315" s="280">
        <v>19.3</v>
      </c>
    </row>
    <row r="1316" spans="1:5">
      <c r="A1316" s="49" t="s">
        <v>3844</v>
      </c>
      <c r="B1316" s="3">
        <v>6</v>
      </c>
      <c r="C1316" s="2">
        <v>0.7</v>
      </c>
      <c r="D1316" s="46">
        <v>40</v>
      </c>
      <c r="E1316" s="280">
        <v>19.350000000000001</v>
      </c>
    </row>
    <row r="1317" spans="1:5">
      <c r="A1317" s="49" t="s">
        <v>26492</v>
      </c>
      <c r="B1317" s="3">
        <v>6</v>
      </c>
      <c r="C1317" s="2">
        <v>0.7</v>
      </c>
      <c r="D1317" s="46">
        <v>46</v>
      </c>
      <c r="E1317" s="280">
        <v>31.8</v>
      </c>
    </row>
    <row r="1318" spans="1:5">
      <c r="A1318" s="49" t="s">
        <v>4063</v>
      </c>
      <c r="B1318" s="3">
        <v>6</v>
      </c>
      <c r="C1318" s="2">
        <v>0.7</v>
      </c>
      <c r="D1318" s="46">
        <v>48</v>
      </c>
      <c r="E1318" s="280">
        <v>46</v>
      </c>
    </row>
    <row r="1319" spans="1:5">
      <c r="A1319" s="49" t="s">
        <v>4066</v>
      </c>
      <c r="B1319" s="3">
        <v>6</v>
      </c>
      <c r="C1319" s="2">
        <v>0.7</v>
      </c>
      <c r="D1319" s="46">
        <v>40</v>
      </c>
      <c r="E1319" s="280">
        <v>32.950000000000003</v>
      </c>
    </row>
    <row r="1320" spans="1:5">
      <c r="A1320" s="49" t="s">
        <v>4219</v>
      </c>
      <c r="B1320" s="3">
        <v>6</v>
      </c>
      <c r="C1320" s="2">
        <v>0.7</v>
      </c>
      <c r="D1320" s="46">
        <v>40</v>
      </c>
      <c r="E1320" s="280">
        <v>32.15</v>
      </c>
    </row>
    <row r="1321" spans="1:5">
      <c r="A1321" s="49" t="s">
        <v>4225</v>
      </c>
      <c r="B1321" s="3">
        <v>2</v>
      </c>
      <c r="C1321" s="2">
        <v>0.7</v>
      </c>
      <c r="D1321" s="46">
        <v>43</v>
      </c>
      <c r="E1321" s="280">
        <v>4765.25</v>
      </c>
    </row>
    <row r="1322" spans="1:5">
      <c r="A1322" s="49" t="s">
        <v>4228</v>
      </c>
      <c r="B1322" s="3">
        <v>6</v>
      </c>
      <c r="C1322" s="2">
        <v>0.7</v>
      </c>
      <c r="D1322" s="46">
        <v>43</v>
      </c>
      <c r="E1322" s="280">
        <v>33.25</v>
      </c>
    </row>
    <row r="1323" spans="1:5">
      <c r="A1323" s="49" t="s">
        <v>4234</v>
      </c>
      <c r="B1323" s="3">
        <v>6</v>
      </c>
      <c r="C1323" s="2">
        <v>0.7</v>
      </c>
      <c r="D1323" s="46">
        <v>48</v>
      </c>
      <c r="E1323" s="280">
        <v>28.3</v>
      </c>
    </row>
    <row r="1324" spans="1:5">
      <c r="A1324" s="49" t="s">
        <v>4237</v>
      </c>
      <c r="B1324" s="3">
        <v>6</v>
      </c>
      <c r="C1324" s="2">
        <v>0.7</v>
      </c>
      <c r="D1324" s="46">
        <v>43</v>
      </c>
      <c r="E1324" s="280">
        <v>24.55</v>
      </c>
    </row>
    <row r="1325" spans="1:5">
      <c r="A1325" s="49" t="s">
        <v>4240</v>
      </c>
      <c r="B1325" s="3">
        <v>6</v>
      </c>
      <c r="C1325" s="2">
        <v>0.7</v>
      </c>
      <c r="D1325" s="46">
        <v>43</v>
      </c>
      <c r="E1325" s="280">
        <v>85.350000000000009</v>
      </c>
    </row>
    <row r="1326" spans="1:5">
      <c r="A1326" s="49" t="s">
        <v>4253</v>
      </c>
      <c r="B1326" s="3">
        <v>6</v>
      </c>
      <c r="C1326" s="2">
        <v>0.7</v>
      </c>
      <c r="D1326" s="46">
        <v>40</v>
      </c>
      <c r="E1326" s="280">
        <v>20.650000000000002</v>
      </c>
    </row>
    <row r="1327" spans="1:5">
      <c r="A1327" s="49" t="s">
        <v>4259</v>
      </c>
      <c r="B1327" s="3">
        <v>6</v>
      </c>
      <c r="C1327" s="2">
        <v>0.7</v>
      </c>
      <c r="D1327" s="46">
        <v>47.2</v>
      </c>
      <c r="E1327" s="280">
        <v>52.050000000000004</v>
      </c>
    </row>
    <row r="1328" spans="1:5">
      <c r="A1328" s="49" t="s">
        <v>4262</v>
      </c>
      <c r="B1328" s="3">
        <v>6</v>
      </c>
      <c r="C1328" s="2">
        <v>0.7</v>
      </c>
      <c r="D1328" s="46">
        <v>40</v>
      </c>
      <c r="E1328" s="280">
        <v>16.75</v>
      </c>
    </row>
    <row r="1329" spans="1:5">
      <c r="A1329" s="49" t="s">
        <v>4265</v>
      </c>
      <c r="B1329" s="3">
        <v>6</v>
      </c>
      <c r="C1329" s="2">
        <v>0.7</v>
      </c>
      <c r="D1329" s="46">
        <v>40</v>
      </c>
      <c r="E1329" s="280">
        <v>17.600000000000001</v>
      </c>
    </row>
    <row r="1330" spans="1:5">
      <c r="A1330" s="49" t="s">
        <v>4268</v>
      </c>
      <c r="B1330" s="3">
        <v>6</v>
      </c>
      <c r="C1330" s="2">
        <v>0.7</v>
      </c>
      <c r="D1330" s="46">
        <v>40</v>
      </c>
      <c r="E1330" s="280">
        <v>14.8</v>
      </c>
    </row>
    <row r="1331" spans="1:5">
      <c r="A1331" s="49" t="s">
        <v>4271</v>
      </c>
      <c r="B1331" s="3">
        <v>6</v>
      </c>
      <c r="C1331" s="2">
        <v>0.7</v>
      </c>
      <c r="D1331" s="46">
        <v>40</v>
      </c>
      <c r="E1331" s="280">
        <v>16.5</v>
      </c>
    </row>
    <row r="1332" spans="1:5">
      <c r="A1332" s="49" t="s">
        <v>4274</v>
      </c>
      <c r="B1332" s="3">
        <v>6</v>
      </c>
      <c r="C1332" s="2">
        <v>0.7</v>
      </c>
      <c r="D1332" s="46">
        <v>40</v>
      </c>
      <c r="E1332" s="280">
        <v>16.650000000000002</v>
      </c>
    </row>
    <row r="1333" spans="1:5">
      <c r="A1333" s="49" t="s">
        <v>4277</v>
      </c>
      <c r="B1333" s="3">
        <v>6</v>
      </c>
      <c r="C1333" s="2">
        <v>0.7</v>
      </c>
      <c r="D1333" s="46">
        <v>40</v>
      </c>
      <c r="E1333" s="280">
        <v>16.650000000000002</v>
      </c>
    </row>
    <row r="1334" spans="1:5">
      <c r="A1334" s="49" t="s">
        <v>4296</v>
      </c>
      <c r="B1334" s="3">
        <v>6</v>
      </c>
      <c r="C1334" s="2">
        <v>0.7</v>
      </c>
      <c r="D1334" s="46">
        <v>40</v>
      </c>
      <c r="E1334" s="280">
        <v>33.550000000000004</v>
      </c>
    </row>
    <row r="1335" spans="1:5">
      <c r="A1335" s="49" t="s">
        <v>4299</v>
      </c>
      <c r="B1335" s="3">
        <v>6</v>
      </c>
      <c r="C1335" s="2">
        <v>0.7</v>
      </c>
      <c r="D1335" s="46">
        <v>40</v>
      </c>
      <c r="E1335" s="280">
        <v>21.25</v>
      </c>
    </row>
    <row r="1336" spans="1:5">
      <c r="A1336" s="49" t="s">
        <v>4303</v>
      </c>
      <c r="B1336" s="3">
        <v>6</v>
      </c>
      <c r="C1336" s="2">
        <v>0.7</v>
      </c>
      <c r="D1336" s="46">
        <v>46</v>
      </c>
      <c r="E1336" s="280">
        <v>31.1</v>
      </c>
    </row>
    <row r="1337" spans="1:5">
      <c r="A1337" s="49" t="s">
        <v>4306</v>
      </c>
      <c r="B1337" s="3">
        <v>6</v>
      </c>
      <c r="C1337" s="2">
        <v>0.7</v>
      </c>
      <c r="D1337" s="46">
        <v>43</v>
      </c>
      <c r="E1337" s="280">
        <v>47.25</v>
      </c>
    </row>
    <row r="1338" spans="1:5">
      <c r="A1338" s="49" t="s">
        <v>4329</v>
      </c>
      <c r="B1338" s="3">
        <v>6</v>
      </c>
      <c r="C1338" s="2">
        <v>0.7</v>
      </c>
      <c r="D1338" s="46">
        <v>58.1</v>
      </c>
      <c r="E1338" s="280">
        <v>66.400000000000006</v>
      </c>
    </row>
    <row r="1339" spans="1:5">
      <c r="A1339" s="49" t="s">
        <v>4332</v>
      </c>
      <c r="B1339" s="3">
        <v>6</v>
      </c>
      <c r="C1339" s="2">
        <v>0.7</v>
      </c>
      <c r="D1339" s="46">
        <v>57.2</v>
      </c>
      <c r="E1339" s="280">
        <v>65.2</v>
      </c>
    </row>
    <row r="1340" spans="1:5">
      <c r="A1340" s="49" t="s">
        <v>4335</v>
      </c>
      <c r="B1340" s="3">
        <v>6</v>
      </c>
      <c r="C1340" s="2">
        <v>0.7</v>
      </c>
      <c r="D1340" s="46">
        <v>48</v>
      </c>
      <c r="E1340" s="280">
        <v>64.45</v>
      </c>
    </row>
    <row r="1341" spans="1:5">
      <c r="A1341" s="49" t="s">
        <v>4338</v>
      </c>
      <c r="B1341" s="3">
        <v>6</v>
      </c>
      <c r="C1341" s="2">
        <v>0.7</v>
      </c>
      <c r="D1341" s="46">
        <v>46</v>
      </c>
      <c r="E1341" s="280">
        <v>47.5</v>
      </c>
    </row>
    <row r="1342" spans="1:5">
      <c r="A1342" s="49" t="s">
        <v>4341</v>
      </c>
      <c r="B1342" s="3">
        <v>6</v>
      </c>
      <c r="C1342" s="2">
        <v>0.7</v>
      </c>
      <c r="D1342" s="46">
        <v>46</v>
      </c>
      <c r="E1342" s="280">
        <v>49.75</v>
      </c>
    </row>
    <row r="1343" spans="1:5">
      <c r="A1343" s="49" t="s">
        <v>26493</v>
      </c>
      <c r="B1343" s="3">
        <v>6</v>
      </c>
      <c r="C1343" s="2">
        <v>0.7</v>
      </c>
      <c r="D1343" s="46">
        <v>46</v>
      </c>
      <c r="E1343" s="280">
        <v>70.25</v>
      </c>
    </row>
    <row r="1344" spans="1:5">
      <c r="A1344" s="49" t="s">
        <v>4344</v>
      </c>
      <c r="B1344" s="3">
        <v>6</v>
      </c>
      <c r="C1344" s="2">
        <v>0.7</v>
      </c>
      <c r="D1344" s="46">
        <v>46</v>
      </c>
      <c r="E1344" s="280">
        <v>70.25</v>
      </c>
    </row>
    <row r="1345" spans="1:5">
      <c r="A1345" s="49" t="s">
        <v>4346</v>
      </c>
      <c r="B1345" s="3">
        <v>6</v>
      </c>
      <c r="C1345" s="2">
        <v>0.7</v>
      </c>
      <c r="D1345" s="46">
        <v>48</v>
      </c>
      <c r="E1345" s="280">
        <v>51</v>
      </c>
    </row>
    <row r="1346" spans="1:5">
      <c r="A1346" s="49" t="s">
        <v>4349</v>
      </c>
      <c r="B1346" s="3">
        <v>6</v>
      </c>
      <c r="C1346" s="2">
        <v>0.7</v>
      </c>
      <c r="D1346" s="46">
        <v>46</v>
      </c>
      <c r="E1346" s="280">
        <v>40.200000000000003</v>
      </c>
    </row>
    <row r="1347" spans="1:5">
      <c r="A1347" s="49" t="s">
        <v>4352</v>
      </c>
      <c r="B1347" s="3">
        <v>6</v>
      </c>
      <c r="C1347" s="2">
        <v>0.7</v>
      </c>
      <c r="D1347" s="46">
        <v>48</v>
      </c>
      <c r="E1347" s="280">
        <v>54.400000000000006</v>
      </c>
    </row>
    <row r="1348" spans="1:5">
      <c r="A1348" s="49" t="s">
        <v>26437</v>
      </c>
      <c r="B1348" s="3">
        <v>6</v>
      </c>
      <c r="C1348" s="2">
        <v>0.7</v>
      </c>
      <c r="D1348" s="46">
        <v>48</v>
      </c>
      <c r="E1348" s="280">
        <v>55.5</v>
      </c>
    </row>
    <row r="1349" spans="1:5">
      <c r="A1349" s="49" t="s">
        <v>4360</v>
      </c>
      <c r="B1349" s="3">
        <v>6</v>
      </c>
      <c r="C1349" s="2">
        <v>0.7</v>
      </c>
      <c r="D1349" s="46">
        <v>46</v>
      </c>
      <c r="E1349" s="280">
        <v>39.1</v>
      </c>
    </row>
    <row r="1350" spans="1:5">
      <c r="A1350" s="49" t="s">
        <v>4363</v>
      </c>
      <c r="B1350" s="3">
        <v>6</v>
      </c>
      <c r="C1350" s="2">
        <v>0.7</v>
      </c>
      <c r="D1350" s="46">
        <v>46</v>
      </c>
      <c r="E1350" s="280">
        <v>53.1</v>
      </c>
    </row>
    <row r="1351" spans="1:5">
      <c r="A1351" s="49" t="s">
        <v>4366</v>
      </c>
      <c r="B1351" s="3">
        <v>6</v>
      </c>
      <c r="C1351" s="2">
        <v>0.7</v>
      </c>
      <c r="D1351" s="46">
        <v>46</v>
      </c>
      <c r="E1351" s="280">
        <v>29.6</v>
      </c>
    </row>
    <row r="1352" spans="1:5">
      <c r="A1352" s="49" t="s">
        <v>4369</v>
      </c>
      <c r="B1352" s="3">
        <v>6</v>
      </c>
      <c r="C1352" s="2">
        <v>0.7</v>
      </c>
      <c r="D1352" s="46">
        <v>40</v>
      </c>
      <c r="E1352" s="280">
        <v>26.3</v>
      </c>
    </row>
    <row r="1353" spans="1:5">
      <c r="A1353" s="49" t="s">
        <v>4372</v>
      </c>
      <c r="B1353" s="3">
        <v>6</v>
      </c>
      <c r="C1353" s="2">
        <v>0.7</v>
      </c>
      <c r="D1353" s="46">
        <v>60</v>
      </c>
      <c r="E1353" s="280">
        <v>41.900000000000006</v>
      </c>
    </row>
    <row r="1354" spans="1:5">
      <c r="A1354" s="49" t="s">
        <v>4375</v>
      </c>
      <c r="B1354" s="3">
        <v>12</v>
      </c>
      <c r="C1354" s="2">
        <v>1</v>
      </c>
      <c r="D1354" s="46">
        <v>43</v>
      </c>
      <c r="E1354" s="280">
        <v>34.75</v>
      </c>
    </row>
    <row r="1355" spans="1:5">
      <c r="A1355" s="49" t="s">
        <v>4380</v>
      </c>
      <c r="B1355" s="3">
        <v>6</v>
      </c>
      <c r="C1355" s="2">
        <v>0.7</v>
      </c>
      <c r="D1355" s="46">
        <v>46</v>
      </c>
      <c r="E1355" s="280">
        <v>55.35</v>
      </c>
    </row>
    <row r="1356" spans="1:5">
      <c r="A1356" s="49" t="s">
        <v>4383</v>
      </c>
      <c r="B1356" s="3">
        <v>6</v>
      </c>
      <c r="C1356" s="2">
        <v>0.7</v>
      </c>
      <c r="D1356" s="46">
        <v>43</v>
      </c>
      <c r="E1356" s="280">
        <v>172.15</v>
      </c>
    </row>
    <row r="1357" spans="1:5">
      <c r="A1357" s="49" t="s">
        <v>4389</v>
      </c>
      <c r="B1357" s="3">
        <v>6</v>
      </c>
      <c r="C1357" s="2">
        <v>0.7</v>
      </c>
      <c r="D1357" s="46">
        <v>40</v>
      </c>
      <c r="E1357" s="280">
        <v>23.200000000000003</v>
      </c>
    </row>
    <row r="1358" spans="1:5">
      <c r="A1358" s="49" t="s">
        <v>4391</v>
      </c>
      <c r="B1358" s="3">
        <v>6</v>
      </c>
      <c r="C1358" s="2">
        <v>1</v>
      </c>
      <c r="D1358" s="46">
        <v>40</v>
      </c>
      <c r="E1358" s="280">
        <v>41.1</v>
      </c>
    </row>
    <row r="1359" spans="1:5">
      <c r="A1359" s="49" t="s">
        <v>4405</v>
      </c>
      <c r="B1359" s="3">
        <v>3</v>
      </c>
      <c r="C1359" s="2">
        <v>0.7</v>
      </c>
      <c r="D1359" s="46">
        <v>40</v>
      </c>
      <c r="E1359" s="280">
        <v>81.75</v>
      </c>
    </row>
    <row r="1360" spans="1:5">
      <c r="A1360" s="49" t="s">
        <v>4407</v>
      </c>
      <c r="B1360" s="3">
        <v>3</v>
      </c>
      <c r="C1360" s="2">
        <v>0.7</v>
      </c>
      <c r="D1360" s="46">
        <v>43.2</v>
      </c>
      <c r="E1360" s="280">
        <v>152</v>
      </c>
    </row>
    <row r="1361" spans="1:5">
      <c r="A1361" s="49" t="s">
        <v>4410</v>
      </c>
      <c r="B1361" s="3">
        <v>3</v>
      </c>
      <c r="C1361" s="2">
        <v>0.7</v>
      </c>
      <c r="D1361" s="46">
        <v>40</v>
      </c>
      <c r="E1361" s="280">
        <v>257</v>
      </c>
    </row>
    <row r="1362" spans="1:5">
      <c r="A1362" s="49" t="s">
        <v>26342</v>
      </c>
      <c r="B1362" s="3">
        <v>3</v>
      </c>
      <c r="C1362" s="2">
        <v>0.7</v>
      </c>
      <c r="D1362" s="46">
        <v>43.8</v>
      </c>
      <c r="E1362" s="280">
        <v>492.5</v>
      </c>
    </row>
    <row r="1363" spans="1:5">
      <c r="A1363" s="49" t="s">
        <v>26343</v>
      </c>
      <c r="B1363" s="3">
        <v>3</v>
      </c>
      <c r="C1363" s="2">
        <v>0.7</v>
      </c>
      <c r="D1363" s="46">
        <v>45.1</v>
      </c>
      <c r="E1363" s="280">
        <v>2357.4</v>
      </c>
    </row>
    <row r="1364" spans="1:5">
      <c r="A1364" s="49" t="s">
        <v>4414</v>
      </c>
      <c r="B1364" s="3">
        <v>3</v>
      </c>
      <c r="C1364" s="2">
        <v>0.7</v>
      </c>
      <c r="D1364" s="46">
        <v>43</v>
      </c>
      <c r="E1364" s="280">
        <v>974.05000000000007</v>
      </c>
    </row>
    <row r="1365" spans="1:5">
      <c r="A1365" s="49" t="s">
        <v>26535</v>
      </c>
      <c r="B1365" s="3">
        <v>6</v>
      </c>
      <c r="C1365" s="2">
        <v>0.7</v>
      </c>
      <c r="D1365" s="46">
        <v>43</v>
      </c>
      <c r="E1365" s="280">
        <v>43.35</v>
      </c>
    </row>
    <row r="1366" spans="1:5">
      <c r="A1366" s="49" t="s">
        <v>4420</v>
      </c>
      <c r="B1366" s="3">
        <v>6</v>
      </c>
      <c r="C1366" s="2">
        <v>0.7</v>
      </c>
      <c r="D1366" s="46">
        <v>43</v>
      </c>
      <c r="E1366" s="280">
        <v>31.55</v>
      </c>
    </row>
    <row r="1367" spans="1:5">
      <c r="A1367" s="49" t="s">
        <v>4423</v>
      </c>
      <c r="B1367" s="3">
        <v>6</v>
      </c>
      <c r="C1367" s="2">
        <v>0.7</v>
      </c>
      <c r="D1367" s="46">
        <v>43</v>
      </c>
      <c r="E1367" s="280">
        <v>46.150000000000006</v>
      </c>
    </row>
    <row r="1368" spans="1:5">
      <c r="A1368" s="49" t="s">
        <v>4429</v>
      </c>
      <c r="B1368" s="3">
        <v>12</v>
      </c>
      <c r="C1368" s="2">
        <v>1</v>
      </c>
      <c r="D1368" s="46">
        <v>40</v>
      </c>
      <c r="E1368" s="280">
        <v>42.800000000000004</v>
      </c>
    </row>
    <row r="1369" spans="1:5">
      <c r="A1369" s="49" t="s">
        <v>4432</v>
      </c>
      <c r="B1369" s="3">
        <v>6</v>
      </c>
      <c r="C1369" s="2">
        <v>0.7</v>
      </c>
      <c r="D1369" s="46">
        <v>47</v>
      </c>
      <c r="E1369" s="280">
        <v>42.5</v>
      </c>
    </row>
    <row r="1370" spans="1:5">
      <c r="A1370" s="49" t="s">
        <v>4437</v>
      </c>
      <c r="B1370" s="3">
        <v>6</v>
      </c>
      <c r="C1370" s="2">
        <v>0.7</v>
      </c>
      <c r="D1370" s="46">
        <v>50</v>
      </c>
      <c r="E1370" s="280">
        <v>29.900000000000002</v>
      </c>
    </row>
    <row r="1371" spans="1:5">
      <c r="A1371" s="49" t="s">
        <v>4440</v>
      </c>
      <c r="B1371" s="3">
        <v>6</v>
      </c>
      <c r="C1371" s="2">
        <v>0.7</v>
      </c>
      <c r="D1371" s="46">
        <v>46</v>
      </c>
      <c r="E1371" s="280">
        <v>26.200000000000003</v>
      </c>
    </row>
    <row r="1372" spans="1:5">
      <c r="A1372" s="49" t="s">
        <v>4448</v>
      </c>
      <c r="B1372" s="3">
        <v>6</v>
      </c>
      <c r="C1372" s="2">
        <v>0.7</v>
      </c>
      <c r="D1372" s="46">
        <v>40</v>
      </c>
      <c r="E1372" s="280">
        <v>31.35</v>
      </c>
    </row>
    <row r="1373" spans="1:5">
      <c r="A1373" s="49" t="s">
        <v>4451</v>
      </c>
      <c r="B1373" s="3">
        <v>6</v>
      </c>
      <c r="C1373" s="2">
        <v>0.7</v>
      </c>
      <c r="D1373" s="46">
        <v>43</v>
      </c>
      <c r="E1373" s="280">
        <v>35.5</v>
      </c>
    </row>
    <row r="1374" spans="1:5">
      <c r="A1374" s="49" t="s">
        <v>4454</v>
      </c>
      <c r="B1374" s="3">
        <v>6</v>
      </c>
      <c r="C1374" s="2">
        <v>0.7</v>
      </c>
      <c r="D1374" s="46">
        <v>43</v>
      </c>
      <c r="E1374" s="280">
        <v>64.05</v>
      </c>
    </row>
    <row r="1375" spans="1:5">
      <c r="A1375" s="49" t="s">
        <v>26344</v>
      </c>
      <c r="B1375" s="3">
        <v>3</v>
      </c>
      <c r="C1375" s="2">
        <v>0.7</v>
      </c>
      <c r="D1375" s="46">
        <v>48</v>
      </c>
      <c r="E1375" s="280">
        <v>448.05</v>
      </c>
    </row>
    <row r="1376" spans="1:5">
      <c r="A1376" s="49" t="s">
        <v>4465</v>
      </c>
      <c r="B1376" s="3">
        <v>1</v>
      </c>
      <c r="C1376" s="2">
        <v>0.7</v>
      </c>
      <c r="D1376" s="46">
        <v>46.8</v>
      </c>
      <c r="E1376" s="280">
        <v>862.35</v>
      </c>
    </row>
    <row r="1377" spans="1:5">
      <c r="A1377" s="49" t="s">
        <v>26345</v>
      </c>
      <c r="B1377" s="3">
        <v>12</v>
      </c>
      <c r="C1377" s="2">
        <v>1</v>
      </c>
      <c r="D1377" s="46">
        <v>43</v>
      </c>
      <c r="E1377" s="280">
        <v>36.450000000000003</v>
      </c>
    </row>
    <row r="1378" spans="1:5">
      <c r="A1378" s="49" t="s">
        <v>4467</v>
      </c>
      <c r="B1378" s="3">
        <v>6</v>
      </c>
      <c r="C1378" s="2">
        <v>0.7</v>
      </c>
      <c r="D1378" s="46">
        <v>59.6</v>
      </c>
      <c r="E1378" s="280">
        <v>48.6</v>
      </c>
    </row>
    <row r="1379" spans="1:5">
      <c r="A1379" s="49" t="s">
        <v>4473</v>
      </c>
      <c r="B1379" s="3">
        <v>6</v>
      </c>
      <c r="C1379" s="2">
        <v>0.7</v>
      </c>
      <c r="D1379" s="46">
        <v>43</v>
      </c>
      <c r="E1379" s="280">
        <v>31.55</v>
      </c>
    </row>
    <row r="1380" spans="1:5">
      <c r="A1380" s="49" t="s">
        <v>4476</v>
      </c>
      <c r="B1380" s="3">
        <v>6</v>
      </c>
      <c r="C1380" s="2">
        <v>0.7</v>
      </c>
      <c r="D1380" s="46">
        <v>43</v>
      </c>
      <c r="E1380" s="280">
        <v>42.75</v>
      </c>
    </row>
    <row r="1381" spans="1:5">
      <c r="A1381" s="49" t="s">
        <v>4479</v>
      </c>
      <c r="B1381" s="3">
        <v>6</v>
      </c>
      <c r="C1381" s="2">
        <v>0.7</v>
      </c>
      <c r="D1381" s="46">
        <v>43</v>
      </c>
      <c r="E1381" s="280">
        <v>41.35</v>
      </c>
    </row>
    <row r="1382" spans="1:5">
      <c r="A1382" s="49" t="s">
        <v>4482</v>
      </c>
      <c r="B1382" s="3">
        <v>6</v>
      </c>
      <c r="C1382" s="2">
        <v>0.7</v>
      </c>
      <c r="D1382" s="46">
        <v>43</v>
      </c>
      <c r="E1382" s="280">
        <v>30.450000000000003</v>
      </c>
    </row>
    <row r="1383" spans="1:5">
      <c r="A1383" s="49" t="s">
        <v>26332</v>
      </c>
      <c r="B1383" s="3">
        <v>24</v>
      </c>
      <c r="C1383" s="2">
        <v>0.05</v>
      </c>
      <c r="D1383" s="46">
        <v>40</v>
      </c>
      <c r="E1383" s="280">
        <v>5.65</v>
      </c>
    </row>
    <row r="1384" spans="1:5">
      <c r="A1384" s="49" t="s">
        <v>4488</v>
      </c>
      <c r="B1384" s="3">
        <v>6</v>
      </c>
      <c r="C1384" s="2">
        <v>0.7</v>
      </c>
      <c r="D1384" s="46">
        <v>40</v>
      </c>
      <c r="E1384" s="280">
        <v>29.650000000000002</v>
      </c>
    </row>
    <row r="1385" spans="1:5">
      <c r="A1385" s="49" t="s">
        <v>4491</v>
      </c>
      <c r="B1385" s="3">
        <v>6</v>
      </c>
      <c r="C1385" s="2">
        <v>0.7</v>
      </c>
      <c r="D1385" s="46">
        <v>46</v>
      </c>
      <c r="E1385" s="280">
        <v>63.2</v>
      </c>
    </row>
    <row r="1386" spans="1:5">
      <c r="A1386" s="49" t="s">
        <v>4494</v>
      </c>
      <c r="B1386" s="3">
        <v>6</v>
      </c>
      <c r="C1386" s="2">
        <v>1</v>
      </c>
      <c r="D1386" s="46">
        <v>43</v>
      </c>
      <c r="E1386" s="280">
        <v>45.95</v>
      </c>
    </row>
    <row r="1387" spans="1:5">
      <c r="A1387" s="49" t="s">
        <v>4497</v>
      </c>
      <c r="B1387" s="3">
        <v>6</v>
      </c>
      <c r="C1387" s="2">
        <v>0.7</v>
      </c>
      <c r="D1387" s="46">
        <v>43</v>
      </c>
      <c r="E1387" s="280">
        <v>40.550000000000004</v>
      </c>
    </row>
    <row r="1388" spans="1:5">
      <c r="A1388" s="49" t="s">
        <v>4500</v>
      </c>
      <c r="B1388" s="3">
        <v>6</v>
      </c>
      <c r="C1388" s="2">
        <v>1</v>
      </c>
      <c r="D1388" s="46">
        <v>43</v>
      </c>
      <c r="E1388" s="280">
        <v>49.85</v>
      </c>
    </row>
    <row r="1389" spans="1:5">
      <c r="A1389" s="49" t="s">
        <v>4503</v>
      </c>
      <c r="B1389" s="3">
        <v>6</v>
      </c>
      <c r="C1389" s="2">
        <v>0.7</v>
      </c>
      <c r="D1389" s="46">
        <v>46</v>
      </c>
      <c r="E1389" s="280">
        <v>44.400000000000006</v>
      </c>
    </row>
    <row r="1390" spans="1:5">
      <c r="A1390" s="49" t="s">
        <v>4509</v>
      </c>
      <c r="B1390" s="3">
        <v>6</v>
      </c>
      <c r="C1390" s="2">
        <v>1</v>
      </c>
      <c r="D1390" s="46">
        <v>43</v>
      </c>
      <c r="E1390" s="280">
        <v>62.7</v>
      </c>
    </row>
    <row r="1391" spans="1:5">
      <c r="A1391" s="49" t="s">
        <v>4512</v>
      </c>
      <c r="B1391" s="3">
        <v>6</v>
      </c>
      <c r="C1391" s="2">
        <v>0.7</v>
      </c>
      <c r="D1391" s="46">
        <v>43</v>
      </c>
      <c r="E1391" s="280">
        <v>83.100000000000009</v>
      </c>
    </row>
    <row r="1392" spans="1:5">
      <c r="A1392" s="49" t="s">
        <v>4515</v>
      </c>
      <c r="B1392" s="3">
        <v>6</v>
      </c>
      <c r="C1392" s="2">
        <v>0.7</v>
      </c>
      <c r="D1392" s="46">
        <v>46</v>
      </c>
      <c r="E1392" s="280">
        <v>46.1</v>
      </c>
    </row>
    <row r="1393" spans="1:5">
      <c r="A1393" s="49" t="s">
        <v>26249</v>
      </c>
      <c r="B1393" s="3">
        <v>6</v>
      </c>
      <c r="C1393" s="2">
        <v>0.7</v>
      </c>
      <c r="D1393" s="46">
        <v>40</v>
      </c>
      <c r="E1393" s="280">
        <v>24.25</v>
      </c>
    </row>
    <row r="1394" spans="1:5">
      <c r="A1394" s="49" t="s">
        <v>4606</v>
      </c>
      <c r="B1394" s="3">
        <v>6</v>
      </c>
      <c r="C1394" s="2">
        <v>0.7</v>
      </c>
      <c r="D1394" s="46">
        <v>46</v>
      </c>
      <c r="E1394" s="280">
        <v>33.800000000000004</v>
      </c>
    </row>
    <row r="1395" spans="1:5">
      <c r="A1395" s="49" t="s">
        <v>4667</v>
      </c>
      <c r="B1395" s="3">
        <v>12</v>
      </c>
      <c r="C1395" s="2">
        <v>1</v>
      </c>
      <c r="D1395" s="46">
        <v>40</v>
      </c>
      <c r="E1395" s="280">
        <v>31.6</v>
      </c>
    </row>
    <row r="1396" spans="1:5">
      <c r="A1396" s="49" t="s">
        <v>4729</v>
      </c>
      <c r="B1396" s="3">
        <v>6</v>
      </c>
      <c r="C1396" s="2">
        <v>0.7</v>
      </c>
      <c r="D1396" s="46">
        <v>40</v>
      </c>
      <c r="E1396" s="280">
        <v>24.8</v>
      </c>
    </row>
    <row r="1397" spans="1:5">
      <c r="A1397" s="49" t="s">
        <v>26536</v>
      </c>
      <c r="B1397" s="3">
        <v>6</v>
      </c>
      <c r="C1397" s="2">
        <v>0.7</v>
      </c>
      <c r="D1397" s="46">
        <v>43</v>
      </c>
      <c r="E1397" s="280">
        <v>201.25</v>
      </c>
    </row>
    <row r="1398" spans="1:5">
      <c r="A1398" s="49" t="s">
        <v>5016</v>
      </c>
      <c r="B1398" s="3">
        <v>6</v>
      </c>
      <c r="C1398" s="2">
        <v>0.7</v>
      </c>
      <c r="D1398" s="46">
        <v>40</v>
      </c>
      <c r="E1398" s="280">
        <v>28.450000000000003</v>
      </c>
    </row>
    <row r="1399" spans="1:5">
      <c r="A1399" s="49" t="s">
        <v>5019</v>
      </c>
      <c r="B1399" s="3">
        <v>6</v>
      </c>
      <c r="C1399" s="2">
        <v>0.7</v>
      </c>
      <c r="D1399" s="46">
        <v>40</v>
      </c>
      <c r="E1399" s="280">
        <v>29.6</v>
      </c>
    </row>
    <row r="1400" spans="1:5">
      <c r="A1400" s="49" t="s">
        <v>5024</v>
      </c>
      <c r="B1400" s="3">
        <v>6</v>
      </c>
      <c r="C1400" s="2">
        <v>0.7</v>
      </c>
      <c r="D1400" s="46">
        <v>44</v>
      </c>
      <c r="E1400" s="280">
        <v>78.150000000000006</v>
      </c>
    </row>
    <row r="1401" spans="1:5">
      <c r="A1401" s="49" t="s">
        <v>5027</v>
      </c>
      <c r="B1401" s="3">
        <v>6</v>
      </c>
      <c r="C1401" s="2">
        <v>0.7</v>
      </c>
      <c r="D1401" s="46">
        <v>43</v>
      </c>
      <c r="E1401" s="280">
        <v>106</v>
      </c>
    </row>
    <row r="1402" spans="1:5">
      <c r="A1402" s="49" t="s">
        <v>5030</v>
      </c>
      <c r="B1402" s="3">
        <v>3</v>
      </c>
      <c r="C1402" s="2">
        <v>0.7</v>
      </c>
      <c r="D1402" s="46">
        <v>46</v>
      </c>
      <c r="E1402" s="280">
        <v>212.70000000000002</v>
      </c>
    </row>
    <row r="1403" spans="1:5">
      <c r="A1403" s="49" t="s">
        <v>5033</v>
      </c>
      <c r="B1403" s="3">
        <v>6</v>
      </c>
      <c r="C1403" s="2">
        <v>0.7</v>
      </c>
      <c r="D1403" s="46">
        <v>63.3</v>
      </c>
      <c r="E1403" s="280">
        <v>67.95</v>
      </c>
    </row>
    <row r="1404" spans="1:5">
      <c r="A1404" s="49" t="s">
        <v>5036</v>
      </c>
      <c r="B1404" s="3">
        <v>6</v>
      </c>
      <c r="C1404" s="2">
        <v>0.7</v>
      </c>
      <c r="D1404" s="46">
        <v>64.099999999999994</v>
      </c>
      <c r="E1404" s="280">
        <v>66.900000000000006</v>
      </c>
    </row>
    <row r="1405" spans="1:5">
      <c r="A1405" s="49" t="s">
        <v>5039</v>
      </c>
      <c r="B1405" s="3">
        <v>6</v>
      </c>
      <c r="C1405" s="2">
        <v>0.7</v>
      </c>
      <c r="D1405" s="46">
        <v>43.1</v>
      </c>
      <c r="E1405" s="280">
        <v>36.550000000000004</v>
      </c>
    </row>
    <row r="1406" spans="1:5">
      <c r="A1406" s="49" t="s">
        <v>5162</v>
      </c>
      <c r="B1406" s="3">
        <v>6</v>
      </c>
      <c r="C1406" s="2">
        <v>0.7</v>
      </c>
      <c r="D1406" s="46">
        <v>40</v>
      </c>
      <c r="E1406" s="280">
        <v>20.150000000000002</v>
      </c>
    </row>
    <row r="1407" spans="1:5">
      <c r="A1407" s="49" t="s">
        <v>5165</v>
      </c>
      <c r="B1407" s="3">
        <v>6</v>
      </c>
      <c r="C1407" s="2">
        <v>0.7</v>
      </c>
      <c r="D1407" s="46">
        <v>58</v>
      </c>
      <c r="E1407" s="280">
        <v>29.450000000000003</v>
      </c>
    </row>
    <row r="1408" spans="1:5">
      <c r="A1408" s="49" t="s">
        <v>26537</v>
      </c>
      <c r="B1408" s="3">
        <v>6</v>
      </c>
      <c r="C1408" s="2">
        <v>0.7</v>
      </c>
      <c r="D1408" s="46">
        <v>43</v>
      </c>
      <c r="E1408" s="280">
        <v>49.5</v>
      </c>
    </row>
    <row r="1409" spans="1:5">
      <c r="A1409" s="49" t="s">
        <v>5191</v>
      </c>
      <c r="B1409" s="3">
        <v>6</v>
      </c>
      <c r="C1409" s="2">
        <v>0.7</v>
      </c>
      <c r="D1409" s="46">
        <v>46.4</v>
      </c>
      <c r="E1409" s="280">
        <v>48.650000000000006</v>
      </c>
    </row>
    <row r="1410" spans="1:5">
      <c r="A1410" s="49" t="s">
        <v>5534</v>
      </c>
      <c r="B1410" s="3">
        <v>3</v>
      </c>
      <c r="C1410" s="2">
        <v>0.7</v>
      </c>
      <c r="D1410" s="46">
        <v>46</v>
      </c>
      <c r="E1410" s="280">
        <v>46.400000000000006</v>
      </c>
    </row>
    <row r="1411" spans="1:5">
      <c r="A1411" s="49" t="s">
        <v>5675</v>
      </c>
      <c r="B1411" s="3">
        <v>6</v>
      </c>
      <c r="C1411" s="2">
        <v>0.7</v>
      </c>
      <c r="D1411" s="46">
        <v>40</v>
      </c>
      <c r="E1411" s="280">
        <v>22.35</v>
      </c>
    </row>
    <row r="1412" spans="1:5">
      <c r="A1412" s="49" t="s">
        <v>5678</v>
      </c>
      <c r="B1412" s="3">
        <v>6</v>
      </c>
      <c r="C1412" s="2">
        <v>0.7</v>
      </c>
      <c r="D1412" s="46">
        <v>40</v>
      </c>
      <c r="E1412" s="280">
        <v>29.6</v>
      </c>
    </row>
    <row r="1413" spans="1:5">
      <c r="A1413" s="49" t="s">
        <v>26250</v>
      </c>
      <c r="B1413" s="3">
        <v>6</v>
      </c>
      <c r="C1413" s="2">
        <v>0.7</v>
      </c>
      <c r="D1413" s="46">
        <v>40</v>
      </c>
      <c r="E1413" s="280">
        <v>41.400000000000006</v>
      </c>
    </row>
    <row r="1414" spans="1:5">
      <c r="A1414" s="49" t="s">
        <v>5683</v>
      </c>
      <c r="B1414" s="3">
        <v>6</v>
      </c>
      <c r="C1414" s="2">
        <v>0.7</v>
      </c>
      <c r="D1414" s="46">
        <v>44</v>
      </c>
      <c r="E1414" s="280">
        <v>54.6</v>
      </c>
    </row>
    <row r="1415" spans="1:5">
      <c r="A1415" s="49" t="s">
        <v>26440</v>
      </c>
      <c r="B1415" s="3">
        <v>6</v>
      </c>
      <c r="C1415" s="2">
        <v>0.7</v>
      </c>
      <c r="D1415" s="46">
        <v>42</v>
      </c>
      <c r="E1415" s="280">
        <v>32.6</v>
      </c>
    </row>
    <row r="1416" spans="1:5">
      <c r="A1416" s="49" t="s">
        <v>5689</v>
      </c>
      <c r="B1416" s="3">
        <v>6</v>
      </c>
      <c r="C1416" s="2">
        <v>0.7</v>
      </c>
      <c r="D1416" s="46">
        <v>40</v>
      </c>
      <c r="E1416" s="280">
        <v>21.55</v>
      </c>
    </row>
    <row r="1417" spans="1:5">
      <c r="A1417" s="49" t="s">
        <v>5692</v>
      </c>
      <c r="B1417" s="3">
        <v>6</v>
      </c>
      <c r="C1417" s="2">
        <v>0.7</v>
      </c>
      <c r="D1417" s="46">
        <v>40</v>
      </c>
      <c r="E1417" s="280">
        <v>25.55</v>
      </c>
    </row>
    <row r="1418" spans="1:5">
      <c r="A1418" s="49" t="s">
        <v>5698</v>
      </c>
      <c r="B1418" s="3">
        <v>6</v>
      </c>
      <c r="C1418" s="2">
        <v>0.7</v>
      </c>
      <c r="D1418" s="46">
        <v>42</v>
      </c>
      <c r="E1418" s="280">
        <v>35.950000000000003</v>
      </c>
    </row>
    <row r="1419" spans="1:5">
      <c r="A1419" s="49" t="s">
        <v>5701</v>
      </c>
      <c r="B1419" s="3">
        <v>6</v>
      </c>
      <c r="C1419" s="2">
        <v>1</v>
      </c>
      <c r="D1419" s="46">
        <v>43.6</v>
      </c>
      <c r="E1419" s="280">
        <v>34.25</v>
      </c>
    </row>
    <row r="1420" spans="1:5">
      <c r="A1420" s="49" t="s">
        <v>5707</v>
      </c>
      <c r="B1420" s="3">
        <v>6</v>
      </c>
      <c r="C1420" s="2">
        <v>0.7</v>
      </c>
      <c r="D1420" s="46">
        <v>40</v>
      </c>
      <c r="E1420" s="280">
        <v>27.200000000000003</v>
      </c>
    </row>
    <row r="1421" spans="1:5">
      <c r="A1421" s="49" t="s">
        <v>5741</v>
      </c>
      <c r="B1421" s="3">
        <v>12</v>
      </c>
      <c r="C1421" s="2">
        <v>0.7</v>
      </c>
      <c r="D1421" s="46">
        <v>46</v>
      </c>
      <c r="E1421" s="280">
        <v>32.950000000000003</v>
      </c>
    </row>
    <row r="1422" spans="1:5">
      <c r="A1422" s="49" t="s">
        <v>26251</v>
      </c>
      <c r="B1422" s="3">
        <v>6</v>
      </c>
      <c r="C1422" s="2">
        <v>0.7</v>
      </c>
      <c r="D1422" s="46">
        <v>40</v>
      </c>
      <c r="E1422" s="280">
        <v>42.800000000000004</v>
      </c>
    </row>
    <row r="1423" spans="1:5">
      <c r="A1423" s="49" t="s">
        <v>26252</v>
      </c>
      <c r="B1423" s="3">
        <v>6</v>
      </c>
      <c r="C1423" s="2">
        <v>0.7</v>
      </c>
      <c r="D1423" s="46">
        <v>40</v>
      </c>
      <c r="E1423" s="280">
        <v>47</v>
      </c>
    </row>
    <row r="1424" spans="1:5">
      <c r="A1424" s="49" t="s">
        <v>5765</v>
      </c>
      <c r="B1424" s="3">
        <v>6</v>
      </c>
      <c r="C1424" s="2">
        <v>0.7</v>
      </c>
      <c r="D1424" s="46">
        <v>54</v>
      </c>
      <c r="E1424" s="280">
        <v>109.75</v>
      </c>
    </row>
    <row r="1425" spans="1:5">
      <c r="A1425" s="49" t="s">
        <v>26538</v>
      </c>
      <c r="B1425" s="3">
        <v>6</v>
      </c>
      <c r="C1425" s="2">
        <v>0.7</v>
      </c>
      <c r="D1425" s="46">
        <v>43</v>
      </c>
      <c r="E1425" s="280">
        <v>48.35</v>
      </c>
    </row>
    <row r="1426" spans="1:5">
      <c r="A1426" s="49" t="s">
        <v>5865</v>
      </c>
      <c r="B1426" s="3">
        <v>6</v>
      </c>
      <c r="C1426" s="2">
        <v>0.7</v>
      </c>
      <c r="D1426" s="46">
        <v>43</v>
      </c>
      <c r="E1426" s="280">
        <v>26.5</v>
      </c>
    </row>
    <row r="1427" spans="1:5">
      <c r="A1427" s="49" t="s">
        <v>5868</v>
      </c>
      <c r="B1427" s="3">
        <v>6</v>
      </c>
      <c r="C1427" s="2">
        <v>0.7</v>
      </c>
      <c r="D1427" s="46">
        <v>43</v>
      </c>
      <c r="E1427" s="280">
        <v>36.9</v>
      </c>
    </row>
    <row r="1428" spans="1:5">
      <c r="A1428" s="49" t="s">
        <v>5871</v>
      </c>
      <c r="B1428" s="3">
        <v>6</v>
      </c>
      <c r="C1428" s="2">
        <v>0.7</v>
      </c>
      <c r="D1428" s="46">
        <v>43</v>
      </c>
      <c r="E1428" s="280">
        <v>46.400000000000006</v>
      </c>
    </row>
    <row r="1429" spans="1:5">
      <c r="A1429" s="49" t="s">
        <v>6010</v>
      </c>
      <c r="B1429" s="3">
        <v>6</v>
      </c>
      <c r="C1429" s="2">
        <v>0.7</v>
      </c>
      <c r="D1429" s="46">
        <v>57.3</v>
      </c>
      <c r="E1429" s="280">
        <v>117.30000000000001</v>
      </c>
    </row>
    <row r="1430" spans="1:5">
      <c r="A1430" s="49" t="s">
        <v>6013</v>
      </c>
      <c r="B1430" s="3">
        <v>6</v>
      </c>
      <c r="C1430" s="2">
        <v>0.7</v>
      </c>
      <c r="D1430" s="46">
        <v>43</v>
      </c>
      <c r="E1430" s="280">
        <v>65.150000000000006</v>
      </c>
    </row>
    <row r="1431" spans="1:5">
      <c r="A1431" s="49" t="s">
        <v>6016</v>
      </c>
      <c r="B1431" s="3">
        <v>6</v>
      </c>
      <c r="C1431" s="2">
        <v>0.7</v>
      </c>
      <c r="D1431" s="46">
        <v>48</v>
      </c>
      <c r="E1431" s="280">
        <v>48.800000000000004</v>
      </c>
    </row>
    <row r="1432" spans="1:5">
      <c r="A1432" s="49" t="s">
        <v>6019</v>
      </c>
      <c r="B1432" s="3">
        <v>6</v>
      </c>
      <c r="C1432" s="2">
        <v>0.7</v>
      </c>
      <c r="D1432" s="46">
        <v>43</v>
      </c>
      <c r="E1432" s="280">
        <v>97.65</v>
      </c>
    </row>
    <row r="1433" spans="1:5">
      <c r="A1433" s="49" t="s">
        <v>6063</v>
      </c>
      <c r="B1433" s="3">
        <v>6</v>
      </c>
      <c r="C1433" s="2">
        <v>0.7</v>
      </c>
      <c r="D1433" s="46">
        <v>57.9</v>
      </c>
      <c r="E1433" s="280">
        <v>95.5</v>
      </c>
    </row>
    <row r="1434" spans="1:5">
      <c r="A1434" s="49" t="s">
        <v>6068</v>
      </c>
      <c r="B1434" s="3">
        <v>12</v>
      </c>
      <c r="C1434" s="2">
        <v>1</v>
      </c>
      <c r="D1434" s="46">
        <v>40</v>
      </c>
      <c r="E1434" s="280">
        <v>42.800000000000004</v>
      </c>
    </row>
    <row r="1435" spans="1:5">
      <c r="A1435" s="49" t="s">
        <v>6279</v>
      </c>
      <c r="B1435" s="3">
        <v>6</v>
      </c>
      <c r="C1435" s="2">
        <v>0.7</v>
      </c>
      <c r="D1435" s="46">
        <v>48</v>
      </c>
      <c r="E1435" s="280">
        <v>593.65</v>
      </c>
    </row>
    <row r="1436" spans="1:5">
      <c r="A1436" s="49" t="s">
        <v>6366</v>
      </c>
      <c r="B1436" s="3">
        <v>6</v>
      </c>
      <c r="C1436" s="2">
        <v>0.5</v>
      </c>
      <c r="D1436" s="46">
        <v>48.8</v>
      </c>
      <c r="E1436" s="280">
        <v>52.2</v>
      </c>
    </row>
    <row r="1437" spans="1:5">
      <c r="A1437" s="49" t="s">
        <v>6369</v>
      </c>
      <c r="B1437" s="3">
        <v>6</v>
      </c>
      <c r="C1437" s="2">
        <v>0.7</v>
      </c>
      <c r="D1437" s="46">
        <v>46.1</v>
      </c>
      <c r="E1437" s="280">
        <v>42.400000000000006</v>
      </c>
    </row>
    <row r="1438" spans="1:5">
      <c r="A1438" s="49" t="s">
        <v>6372</v>
      </c>
      <c r="B1438" s="3">
        <v>6</v>
      </c>
      <c r="C1438" s="2">
        <v>0.7</v>
      </c>
      <c r="D1438" s="46">
        <v>41.4</v>
      </c>
      <c r="E1438" s="280">
        <v>32.85</v>
      </c>
    </row>
    <row r="1439" spans="1:5">
      <c r="A1439" s="49" t="s">
        <v>6375</v>
      </c>
      <c r="B1439" s="3">
        <v>6</v>
      </c>
      <c r="C1439" s="2">
        <v>0.5</v>
      </c>
      <c r="D1439" s="46">
        <v>46.1</v>
      </c>
      <c r="E1439" s="280">
        <v>30.450000000000003</v>
      </c>
    </row>
    <row r="1440" spans="1:5">
      <c r="A1440" s="49" t="s">
        <v>26446</v>
      </c>
      <c r="B1440" s="3">
        <v>6</v>
      </c>
      <c r="C1440" s="2">
        <v>0.7</v>
      </c>
      <c r="D1440" s="46">
        <v>46.1</v>
      </c>
      <c r="E1440" s="280">
        <v>36.85</v>
      </c>
    </row>
    <row r="1441" spans="1:5">
      <c r="A1441" s="49" t="s">
        <v>6378</v>
      </c>
      <c r="B1441" s="3">
        <v>6</v>
      </c>
      <c r="C1441" s="2">
        <v>0.7</v>
      </c>
      <c r="D1441" s="46">
        <v>46.6</v>
      </c>
      <c r="E1441" s="280">
        <v>74.400000000000006</v>
      </c>
    </row>
    <row r="1442" spans="1:5">
      <c r="A1442" s="49" t="s">
        <v>6381</v>
      </c>
      <c r="B1442" s="3">
        <v>6</v>
      </c>
      <c r="C1442" s="2">
        <v>0.7</v>
      </c>
      <c r="D1442" s="46">
        <v>44</v>
      </c>
      <c r="E1442" s="280">
        <v>66.95</v>
      </c>
    </row>
    <row r="1443" spans="1:5">
      <c r="A1443" s="49" t="s">
        <v>26447</v>
      </c>
      <c r="B1443" s="3">
        <v>6</v>
      </c>
      <c r="C1443" s="2">
        <v>0.7</v>
      </c>
      <c r="D1443" s="46">
        <v>46.8</v>
      </c>
      <c r="E1443" s="280">
        <v>73.3</v>
      </c>
    </row>
    <row r="1444" spans="1:5">
      <c r="A1444" s="49" t="s">
        <v>6384</v>
      </c>
      <c r="B1444" s="3">
        <v>6</v>
      </c>
      <c r="C1444" s="2">
        <v>0.7</v>
      </c>
      <c r="D1444" s="46">
        <v>43.7</v>
      </c>
      <c r="E1444" s="280">
        <v>55.150000000000006</v>
      </c>
    </row>
    <row r="1445" spans="1:5">
      <c r="A1445" s="49" t="s">
        <v>26448</v>
      </c>
      <c r="B1445" s="3">
        <v>6</v>
      </c>
      <c r="C1445" s="2">
        <v>0.7</v>
      </c>
      <c r="D1445" s="46">
        <v>46.1</v>
      </c>
      <c r="E1445" s="280">
        <v>39.650000000000006</v>
      </c>
    </row>
    <row r="1446" spans="1:5">
      <c r="A1446" s="49" t="s">
        <v>6386</v>
      </c>
      <c r="B1446" s="3">
        <v>6</v>
      </c>
      <c r="C1446" s="2">
        <v>0.7</v>
      </c>
      <c r="D1446" s="46">
        <v>46.1</v>
      </c>
      <c r="E1446" s="280">
        <v>35.200000000000003</v>
      </c>
    </row>
    <row r="1447" spans="1:5">
      <c r="A1447" s="49" t="s">
        <v>6388</v>
      </c>
      <c r="B1447" s="3">
        <v>9</v>
      </c>
      <c r="C1447" s="2">
        <v>0.5</v>
      </c>
      <c r="D1447" s="46">
        <v>46.1</v>
      </c>
      <c r="E1447" s="280">
        <v>30.75</v>
      </c>
    </row>
    <row r="1448" spans="1:5">
      <c r="A1448" s="49" t="s">
        <v>26539</v>
      </c>
      <c r="B1448" s="3">
        <v>6</v>
      </c>
      <c r="C1448" s="2">
        <v>0.7</v>
      </c>
      <c r="D1448" s="46">
        <v>43</v>
      </c>
      <c r="E1448" s="280">
        <v>33.25</v>
      </c>
    </row>
    <row r="1449" spans="1:5">
      <c r="A1449" s="49" t="s">
        <v>6810</v>
      </c>
      <c r="B1449" s="3">
        <v>6</v>
      </c>
      <c r="C1449" s="2">
        <v>0.7</v>
      </c>
      <c r="D1449" s="46">
        <v>56.2</v>
      </c>
      <c r="E1449" s="280">
        <v>71.850000000000009</v>
      </c>
    </row>
    <row r="1450" spans="1:5">
      <c r="A1450" s="49" t="s">
        <v>26501</v>
      </c>
      <c r="B1450" s="3">
        <v>6</v>
      </c>
      <c r="C1450" s="2">
        <v>0.7</v>
      </c>
      <c r="D1450" s="46">
        <v>46</v>
      </c>
      <c r="E1450" s="280">
        <v>32.950000000000003</v>
      </c>
    </row>
    <row r="1451" spans="1:5">
      <c r="A1451" s="49" t="s">
        <v>6813</v>
      </c>
      <c r="B1451" s="3">
        <v>6</v>
      </c>
      <c r="C1451" s="2">
        <v>0.7</v>
      </c>
      <c r="D1451" s="46">
        <v>50</v>
      </c>
      <c r="E1451" s="280">
        <v>44.85</v>
      </c>
    </row>
    <row r="1452" spans="1:5">
      <c r="A1452" s="49" t="s">
        <v>6816</v>
      </c>
      <c r="B1452" s="3">
        <v>6</v>
      </c>
      <c r="C1452" s="2">
        <v>0.7</v>
      </c>
      <c r="D1452" s="46">
        <v>46</v>
      </c>
      <c r="E1452" s="280">
        <v>57</v>
      </c>
    </row>
    <row r="1453" spans="1:5">
      <c r="A1453" s="49" t="s">
        <v>6988</v>
      </c>
      <c r="B1453" s="3">
        <v>6</v>
      </c>
      <c r="C1453" s="2">
        <v>0.7</v>
      </c>
      <c r="D1453" s="46">
        <v>43.4</v>
      </c>
      <c r="E1453" s="280">
        <v>43.300000000000004</v>
      </c>
    </row>
    <row r="1454" spans="1:5">
      <c r="A1454" s="49" t="s">
        <v>26502</v>
      </c>
      <c r="B1454" s="3">
        <v>6</v>
      </c>
      <c r="C1454" s="2">
        <v>0.7</v>
      </c>
      <c r="D1454" s="46">
        <v>46</v>
      </c>
      <c r="E1454" s="280">
        <v>95.050000000000011</v>
      </c>
    </row>
    <row r="1455" spans="1:5">
      <c r="A1455" s="49" t="s">
        <v>26503</v>
      </c>
      <c r="B1455" s="3">
        <v>6</v>
      </c>
      <c r="C1455" s="2">
        <v>0.7</v>
      </c>
      <c r="D1455" s="46">
        <v>46</v>
      </c>
      <c r="E1455" s="280">
        <v>44.150000000000006</v>
      </c>
    </row>
    <row r="1456" spans="1:5">
      <c r="A1456" s="49" t="s">
        <v>26451</v>
      </c>
      <c r="B1456" s="3">
        <v>6</v>
      </c>
      <c r="C1456" s="2">
        <v>0.7</v>
      </c>
      <c r="D1456" s="46">
        <v>47</v>
      </c>
      <c r="E1456" s="280">
        <v>168</v>
      </c>
    </row>
    <row r="1457" spans="1:5">
      <c r="A1457" s="49" t="s">
        <v>7180</v>
      </c>
      <c r="B1457" s="3">
        <v>6</v>
      </c>
      <c r="C1457" s="2">
        <v>0.7</v>
      </c>
      <c r="D1457" s="46">
        <v>45</v>
      </c>
      <c r="E1457" s="280">
        <v>66.95</v>
      </c>
    </row>
    <row r="1458" spans="1:5">
      <c r="A1458" s="49" t="s">
        <v>7192</v>
      </c>
      <c r="B1458" s="3">
        <v>6</v>
      </c>
      <c r="C1458" s="2">
        <v>0.7</v>
      </c>
      <c r="D1458" s="46">
        <v>43</v>
      </c>
      <c r="E1458" s="280">
        <v>48.35</v>
      </c>
    </row>
    <row r="1459" spans="1:5">
      <c r="A1459" s="49" t="s">
        <v>26452</v>
      </c>
      <c r="B1459" s="3">
        <v>6</v>
      </c>
      <c r="C1459" s="2">
        <v>0.7</v>
      </c>
      <c r="D1459" s="46">
        <v>48</v>
      </c>
      <c r="E1459" s="280">
        <v>190.45000000000002</v>
      </c>
    </row>
    <row r="1460" spans="1:5">
      <c r="A1460" s="49" t="s">
        <v>7195</v>
      </c>
      <c r="B1460" s="3">
        <v>6</v>
      </c>
      <c r="C1460" s="2">
        <v>0.7</v>
      </c>
      <c r="D1460" s="46">
        <v>45</v>
      </c>
      <c r="E1460" s="280">
        <v>67</v>
      </c>
    </row>
    <row r="1461" spans="1:5">
      <c r="A1461" s="49" t="s">
        <v>7204</v>
      </c>
      <c r="B1461" s="3">
        <v>6</v>
      </c>
      <c r="C1461" s="2">
        <v>0.7</v>
      </c>
      <c r="D1461" s="46">
        <v>57.15</v>
      </c>
      <c r="E1461" s="280">
        <v>54</v>
      </c>
    </row>
    <row r="1462" spans="1:5">
      <c r="A1462" s="49" t="s">
        <v>7290</v>
      </c>
      <c r="B1462" s="3">
        <v>6</v>
      </c>
      <c r="C1462" s="2">
        <v>0.7</v>
      </c>
      <c r="D1462" s="46">
        <v>43</v>
      </c>
      <c r="E1462" s="280">
        <v>55.650000000000006</v>
      </c>
    </row>
    <row r="1463" spans="1:5">
      <c r="A1463" s="49" t="s">
        <v>7293</v>
      </c>
      <c r="B1463" s="3">
        <v>6</v>
      </c>
      <c r="C1463" s="2">
        <v>0.7</v>
      </c>
      <c r="D1463" s="46">
        <v>43</v>
      </c>
      <c r="E1463" s="280">
        <v>66.8</v>
      </c>
    </row>
    <row r="1464" spans="1:5">
      <c r="A1464" s="49" t="s">
        <v>7296</v>
      </c>
      <c r="B1464" s="3">
        <v>6</v>
      </c>
      <c r="C1464" s="2">
        <v>0.7</v>
      </c>
      <c r="D1464" s="46">
        <v>43</v>
      </c>
      <c r="E1464" s="280">
        <v>43.35</v>
      </c>
    </row>
    <row r="1465" spans="1:5">
      <c r="A1465" s="49" t="s">
        <v>7346</v>
      </c>
      <c r="B1465" s="3">
        <v>6</v>
      </c>
      <c r="C1465" s="2">
        <v>0.7</v>
      </c>
      <c r="D1465" s="46">
        <v>50</v>
      </c>
      <c r="E1465" s="280">
        <v>31</v>
      </c>
    </row>
    <row r="1466" spans="1:5">
      <c r="A1466" s="49" t="s">
        <v>7349</v>
      </c>
      <c r="B1466" s="3">
        <v>6</v>
      </c>
      <c r="C1466" s="2">
        <v>0.7</v>
      </c>
      <c r="D1466" s="46">
        <v>50</v>
      </c>
      <c r="E1466" s="280">
        <v>37.75</v>
      </c>
    </row>
    <row r="1467" spans="1:5">
      <c r="A1467" s="49" t="s">
        <v>7352</v>
      </c>
      <c r="B1467" s="3">
        <v>6</v>
      </c>
      <c r="C1467" s="2">
        <v>0.7</v>
      </c>
      <c r="D1467" s="46">
        <v>50</v>
      </c>
      <c r="E1467" s="280">
        <v>65.75</v>
      </c>
    </row>
    <row r="1468" spans="1:5">
      <c r="A1468" s="49" t="s">
        <v>7378</v>
      </c>
      <c r="B1468" s="3">
        <v>6</v>
      </c>
      <c r="C1468" s="2">
        <v>1</v>
      </c>
      <c r="D1468" s="46">
        <v>40</v>
      </c>
      <c r="E1468" s="280">
        <v>26.900000000000002</v>
      </c>
    </row>
    <row r="1469" spans="1:5">
      <c r="A1469" s="49" t="s">
        <v>7381</v>
      </c>
      <c r="B1469" s="3">
        <v>6</v>
      </c>
      <c r="C1469" s="2">
        <v>0.7</v>
      </c>
      <c r="D1469" s="46">
        <v>40</v>
      </c>
      <c r="E1469" s="280">
        <v>24.900000000000002</v>
      </c>
    </row>
    <row r="1470" spans="1:5">
      <c r="A1470" s="49" t="s">
        <v>7384</v>
      </c>
      <c r="B1470" s="3">
        <v>6</v>
      </c>
      <c r="C1470" s="2">
        <v>1</v>
      </c>
      <c r="D1470" s="46">
        <v>43</v>
      </c>
      <c r="E1470" s="280">
        <v>37.550000000000004</v>
      </c>
    </row>
    <row r="1471" spans="1:5">
      <c r="A1471" s="49" t="s">
        <v>7396</v>
      </c>
      <c r="B1471" s="3">
        <v>6</v>
      </c>
      <c r="C1471" s="2">
        <v>1</v>
      </c>
      <c r="D1471" s="46">
        <v>46</v>
      </c>
      <c r="E1471" s="280">
        <v>34.550000000000004</v>
      </c>
    </row>
    <row r="1472" spans="1:5">
      <c r="A1472" s="49" t="s">
        <v>7674</v>
      </c>
      <c r="B1472" s="3">
        <v>6</v>
      </c>
      <c r="C1472" s="2">
        <v>0.7</v>
      </c>
      <c r="D1472" s="46">
        <v>46</v>
      </c>
      <c r="E1472" s="280">
        <v>31.75</v>
      </c>
    </row>
    <row r="1473" spans="1:5">
      <c r="A1473" s="49" t="s">
        <v>7677</v>
      </c>
      <c r="B1473" s="3">
        <v>6</v>
      </c>
      <c r="C1473" s="2">
        <v>0.7</v>
      </c>
      <c r="D1473" s="46">
        <v>46</v>
      </c>
      <c r="E1473" s="280">
        <v>29.6</v>
      </c>
    </row>
    <row r="1474" spans="1:5">
      <c r="A1474" s="49" t="s">
        <v>7680</v>
      </c>
      <c r="B1474" s="3">
        <v>6</v>
      </c>
      <c r="C1474" s="2">
        <v>0.7</v>
      </c>
      <c r="D1474" s="46">
        <v>40</v>
      </c>
      <c r="E1474" s="280">
        <v>18.650000000000002</v>
      </c>
    </row>
    <row r="1475" spans="1:5">
      <c r="A1475" s="49" t="s">
        <v>26455</v>
      </c>
      <c r="B1475" s="3">
        <v>6</v>
      </c>
      <c r="C1475" s="2">
        <v>0.7</v>
      </c>
      <c r="D1475" s="46">
        <v>55.5</v>
      </c>
      <c r="E1475" s="280">
        <v>44.900000000000006</v>
      </c>
    </row>
    <row r="1476" spans="1:5">
      <c r="A1476" s="49" t="s">
        <v>7683</v>
      </c>
      <c r="B1476" s="3">
        <v>6</v>
      </c>
      <c r="C1476" s="2">
        <v>0.7</v>
      </c>
      <c r="D1476" s="46">
        <v>55.2</v>
      </c>
      <c r="E1476" s="280">
        <v>37.6</v>
      </c>
    </row>
    <row r="1477" spans="1:5">
      <c r="A1477" s="49" t="s">
        <v>7688</v>
      </c>
      <c r="B1477" s="3">
        <v>6</v>
      </c>
      <c r="C1477" s="2">
        <v>0.7</v>
      </c>
      <c r="D1477" s="46">
        <v>50.6</v>
      </c>
      <c r="E1477" s="280">
        <v>274.65000000000003</v>
      </c>
    </row>
    <row r="1478" spans="1:5">
      <c r="A1478" s="49" t="s">
        <v>7691</v>
      </c>
      <c r="B1478" s="3">
        <v>6</v>
      </c>
      <c r="C1478" s="2">
        <v>0.7</v>
      </c>
      <c r="D1478" s="46">
        <v>52.1</v>
      </c>
      <c r="E1478" s="280">
        <v>33.1</v>
      </c>
    </row>
    <row r="1479" spans="1:5">
      <c r="A1479" s="49" t="s">
        <v>7694</v>
      </c>
      <c r="B1479" s="3">
        <v>6</v>
      </c>
      <c r="C1479" s="2">
        <v>0.7</v>
      </c>
      <c r="D1479" s="46">
        <v>54.1</v>
      </c>
      <c r="E1479" s="280">
        <v>32.450000000000003</v>
      </c>
    </row>
    <row r="1480" spans="1:5">
      <c r="A1480" s="49" t="s">
        <v>7697</v>
      </c>
      <c r="B1480" s="3">
        <v>6</v>
      </c>
      <c r="C1480" s="2">
        <v>0.7</v>
      </c>
      <c r="D1480" s="46">
        <v>46</v>
      </c>
      <c r="E1480" s="280">
        <v>25.5</v>
      </c>
    </row>
    <row r="1481" spans="1:5">
      <c r="A1481" s="49" t="s">
        <v>26456</v>
      </c>
      <c r="B1481" s="3">
        <v>6</v>
      </c>
      <c r="C1481" s="2">
        <v>0.7</v>
      </c>
      <c r="D1481" s="46">
        <v>41</v>
      </c>
      <c r="E1481" s="280">
        <v>21.85</v>
      </c>
    </row>
    <row r="1482" spans="1:5">
      <c r="A1482" s="49" t="s">
        <v>26504</v>
      </c>
      <c r="B1482" s="3">
        <v>6</v>
      </c>
      <c r="C1482" s="2">
        <v>0.7</v>
      </c>
      <c r="D1482" s="46">
        <v>46</v>
      </c>
      <c r="E1482" s="280">
        <v>26.200000000000003</v>
      </c>
    </row>
    <row r="1483" spans="1:5">
      <c r="A1483" s="49" t="s">
        <v>26505</v>
      </c>
      <c r="B1483" s="3">
        <v>6</v>
      </c>
      <c r="C1483" s="2">
        <v>0.7</v>
      </c>
      <c r="D1483" s="46">
        <v>46</v>
      </c>
      <c r="E1483" s="280">
        <v>35.200000000000003</v>
      </c>
    </row>
    <row r="1484" spans="1:5">
      <c r="A1484" s="49" t="s">
        <v>7963</v>
      </c>
      <c r="B1484" s="3">
        <v>6</v>
      </c>
      <c r="C1484" s="2">
        <v>0.7</v>
      </c>
      <c r="D1484" s="46">
        <v>45.8</v>
      </c>
      <c r="E1484" s="280">
        <v>31.5</v>
      </c>
    </row>
    <row r="1485" spans="1:5">
      <c r="A1485" s="49" t="s">
        <v>8184</v>
      </c>
      <c r="B1485" s="3">
        <v>6</v>
      </c>
      <c r="C1485" s="2">
        <v>0.7</v>
      </c>
      <c r="D1485" s="46">
        <v>58.4</v>
      </c>
      <c r="E1485" s="280">
        <v>90.5</v>
      </c>
    </row>
    <row r="1486" spans="1:5">
      <c r="A1486" s="49" t="s">
        <v>8195</v>
      </c>
      <c r="B1486" s="3">
        <v>3</v>
      </c>
      <c r="C1486" s="2">
        <v>0.7</v>
      </c>
      <c r="D1486" s="46">
        <v>46</v>
      </c>
      <c r="E1486" s="280">
        <v>49.75</v>
      </c>
    </row>
    <row r="1487" spans="1:5">
      <c r="A1487" s="49" t="s">
        <v>26506</v>
      </c>
      <c r="B1487" s="3">
        <v>6</v>
      </c>
      <c r="C1487" s="2">
        <v>0.7</v>
      </c>
      <c r="D1487" s="46">
        <v>46</v>
      </c>
      <c r="E1487" s="280">
        <v>41.900000000000006</v>
      </c>
    </row>
    <row r="1488" spans="1:5">
      <c r="A1488" s="49" t="s">
        <v>8473</v>
      </c>
      <c r="B1488" s="3">
        <v>6</v>
      </c>
      <c r="C1488" s="2">
        <v>0.7</v>
      </c>
      <c r="D1488" s="46">
        <v>40</v>
      </c>
      <c r="E1488" s="280">
        <v>15.05</v>
      </c>
    </row>
    <row r="1489" spans="1:5">
      <c r="A1489" s="49" t="s">
        <v>8652</v>
      </c>
      <c r="B1489" s="3">
        <v>6</v>
      </c>
      <c r="C1489" s="2">
        <v>0.7</v>
      </c>
      <c r="D1489" s="46">
        <v>40</v>
      </c>
      <c r="E1489" s="280">
        <v>45.6</v>
      </c>
    </row>
    <row r="1490" spans="1:5">
      <c r="A1490" s="49" t="s">
        <v>8720</v>
      </c>
      <c r="B1490" s="3">
        <v>6</v>
      </c>
      <c r="C1490" s="2">
        <v>0.7</v>
      </c>
      <c r="D1490" s="46">
        <v>43</v>
      </c>
      <c r="E1490" s="280">
        <v>89.25</v>
      </c>
    </row>
    <row r="1491" spans="1:5">
      <c r="A1491" s="49" t="s">
        <v>26467</v>
      </c>
      <c r="B1491" s="3">
        <v>6</v>
      </c>
      <c r="C1491" s="2">
        <v>0.7</v>
      </c>
      <c r="D1491" s="46">
        <v>58</v>
      </c>
      <c r="E1491" s="280">
        <v>42.85</v>
      </c>
    </row>
    <row r="1492" spans="1:5">
      <c r="A1492" s="49" t="s">
        <v>8859</v>
      </c>
      <c r="B1492" s="3">
        <v>6</v>
      </c>
      <c r="C1492" s="2">
        <v>0.7</v>
      </c>
      <c r="D1492" s="46">
        <v>43</v>
      </c>
      <c r="E1492" s="280">
        <v>28.5</v>
      </c>
    </row>
    <row r="1493" spans="1:5">
      <c r="A1493" s="49" t="s">
        <v>26507</v>
      </c>
      <c r="B1493" s="3">
        <v>6</v>
      </c>
      <c r="C1493" s="2">
        <v>0.7</v>
      </c>
      <c r="D1493" s="46">
        <v>46</v>
      </c>
      <c r="E1493" s="280">
        <v>36.300000000000004</v>
      </c>
    </row>
    <row r="1494" spans="1:5">
      <c r="A1494" s="49" t="s">
        <v>26468</v>
      </c>
      <c r="B1494" s="3">
        <v>6</v>
      </c>
      <c r="C1494" s="2">
        <v>0.7</v>
      </c>
      <c r="D1494" s="46">
        <v>48</v>
      </c>
      <c r="E1494" s="280">
        <v>39.200000000000003</v>
      </c>
    </row>
    <row r="1495" spans="1:5">
      <c r="A1495" s="49" t="s">
        <v>26540</v>
      </c>
      <c r="B1495" s="3">
        <v>6</v>
      </c>
      <c r="C1495" s="2">
        <v>0.7</v>
      </c>
      <c r="D1495" s="46">
        <v>43</v>
      </c>
      <c r="E1495" s="280">
        <v>44.45</v>
      </c>
    </row>
    <row r="1496" spans="1:5">
      <c r="A1496" s="49" t="s">
        <v>8864</v>
      </c>
      <c r="B1496" s="3">
        <v>6</v>
      </c>
      <c r="C1496" s="2">
        <v>0.7</v>
      </c>
      <c r="D1496" s="46">
        <v>43</v>
      </c>
      <c r="E1496" s="280">
        <v>50.35</v>
      </c>
    </row>
    <row r="1497" spans="1:5">
      <c r="A1497" s="49" t="s">
        <v>9032</v>
      </c>
      <c r="B1497" s="3">
        <v>6</v>
      </c>
      <c r="C1497" s="2">
        <v>0.7</v>
      </c>
      <c r="D1497" s="46">
        <v>46</v>
      </c>
      <c r="E1497" s="280">
        <v>31.150000000000002</v>
      </c>
    </row>
    <row r="1498" spans="1:5">
      <c r="A1498" s="49" t="s">
        <v>9035</v>
      </c>
      <c r="B1498" s="3">
        <v>6</v>
      </c>
      <c r="C1498" s="2">
        <v>0.7</v>
      </c>
      <c r="D1498" s="46">
        <v>40</v>
      </c>
      <c r="E1498" s="280">
        <v>19.5</v>
      </c>
    </row>
    <row r="1499" spans="1:5">
      <c r="A1499" s="49" t="s">
        <v>9040</v>
      </c>
      <c r="B1499" s="3">
        <v>6</v>
      </c>
      <c r="C1499" s="2">
        <v>0.7</v>
      </c>
      <c r="D1499" s="46">
        <v>46</v>
      </c>
      <c r="E1499" s="280">
        <v>41.900000000000006</v>
      </c>
    </row>
    <row r="1500" spans="1:5">
      <c r="A1500" s="49" t="s">
        <v>9046</v>
      </c>
      <c r="B1500" s="3">
        <v>6</v>
      </c>
      <c r="C1500" s="2">
        <v>0.7</v>
      </c>
      <c r="D1500" s="46">
        <v>40</v>
      </c>
      <c r="E1500" s="280">
        <v>16.400000000000002</v>
      </c>
    </row>
    <row r="1501" spans="1:5">
      <c r="A1501" s="49" t="s">
        <v>9049</v>
      </c>
      <c r="B1501" s="3">
        <v>6</v>
      </c>
      <c r="C1501" s="2">
        <v>1</v>
      </c>
      <c r="D1501" s="46">
        <v>46</v>
      </c>
      <c r="E1501" s="280">
        <v>19.850000000000001</v>
      </c>
    </row>
    <row r="1502" spans="1:5">
      <c r="A1502" s="49" t="s">
        <v>9102</v>
      </c>
      <c r="B1502" s="3">
        <v>6</v>
      </c>
      <c r="C1502" s="2">
        <v>0.7</v>
      </c>
      <c r="D1502" s="46">
        <v>43</v>
      </c>
      <c r="E1502" s="280">
        <v>33.25</v>
      </c>
    </row>
    <row r="1503" spans="1:5">
      <c r="A1503" s="49" t="s">
        <v>9233</v>
      </c>
      <c r="B1503" s="3">
        <v>6</v>
      </c>
      <c r="C1503" s="2">
        <v>1</v>
      </c>
      <c r="D1503" s="46">
        <v>45.8</v>
      </c>
      <c r="E1503" s="280">
        <v>45.7</v>
      </c>
    </row>
    <row r="1504" spans="1:5">
      <c r="A1504" s="49" t="s">
        <v>26469</v>
      </c>
      <c r="B1504" s="3">
        <v>6</v>
      </c>
      <c r="C1504" s="2">
        <v>0.7</v>
      </c>
      <c r="D1504" s="46">
        <v>55.1</v>
      </c>
      <c r="E1504" s="280">
        <v>87.45</v>
      </c>
    </row>
    <row r="1505" spans="1:5">
      <c r="A1505" s="49" t="s">
        <v>9238</v>
      </c>
      <c r="B1505" s="3">
        <v>6</v>
      </c>
      <c r="C1505" s="2">
        <v>1</v>
      </c>
      <c r="D1505" s="46">
        <v>45.8</v>
      </c>
      <c r="E1505" s="280">
        <v>49.050000000000004</v>
      </c>
    </row>
    <row r="1506" spans="1:5">
      <c r="A1506" s="49" t="s">
        <v>9241</v>
      </c>
      <c r="B1506" s="3">
        <v>6</v>
      </c>
      <c r="C1506" s="2">
        <v>0.7</v>
      </c>
      <c r="D1506" s="46">
        <v>45.8</v>
      </c>
      <c r="E1506" s="280">
        <v>51.7</v>
      </c>
    </row>
    <row r="1507" spans="1:5">
      <c r="A1507" s="49" t="s">
        <v>9244</v>
      </c>
      <c r="B1507" s="3">
        <v>12</v>
      </c>
      <c r="C1507" s="2">
        <v>0.7</v>
      </c>
      <c r="D1507" s="46">
        <v>48.6</v>
      </c>
      <c r="E1507" s="280">
        <v>52.2</v>
      </c>
    </row>
    <row r="1508" spans="1:5">
      <c r="A1508" s="49" t="s">
        <v>9250</v>
      </c>
      <c r="B1508" s="3">
        <v>6</v>
      </c>
      <c r="C1508" s="2">
        <v>0.7</v>
      </c>
      <c r="D1508" s="46">
        <v>45.8</v>
      </c>
      <c r="E1508" s="280">
        <v>26.950000000000003</v>
      </c>
    </row>
    <row r="1509" spans="1:5">
      <c r="A1509" s="49" t="s">
        <v>9253</v>
      </c>
      <c r="B1509" s="3">
        <v>6</v>
      </c>
      <c r="C1509" s="2">
        <v>0.7</v>
      </c>
      <c r="D1509" s="46">
        <v>45.8</v>
      </c>
      <c r="E1509" s="280">
        <v>29.55</v>
      </c>
    </row>
    <row r="1510" spans="1:5">
      <c r="A1510" s="49" t="s">
        <v>9256</v>
      </c>
      <c r="B1510" s="3">
        <v>6</v>
      </c>
      <c r="C1510" s="2">
        <v>0.7</v>
      </c>
      <c r="D1510" s="46">
        <v>45.8</v>
      </c>
      <c r="E1510" s="280">
        <v>49.7</v>
      </c>
    </row>
    <row r="1511" spans="1:5">
      <c r="A1511" s="49" t="s">
        <v>9259</v>
      </c>
      <c r="B1511" s="3">
        <v>6</v>
      </c>
      <c r="C1511" s="2">
        <v>0.7</v>
      </c>
      <c r="D1511" s="46">
        <v>43</v>
      </c>
      <c r="E1511" s="280">
        <v>39.950000000000003</v>
      </c>
    </row>
    <row r="1512" spans="1:5">
      <c r="A1512" s="49" t="s">
        <v>9262</v>
      </c>
      <c r="B1512" s="3">
        <v>6</v>
      </c>
      <c r="C1512" s="2">
        <v>0.7</v>
      </c>
      <c r="D1512" s="46">
        <v>46</v>
      </c>
      <c r="E1512" s="280">
        <v>81.100000000000009</v>
      </c>
    </row>
    <row r="1513" spans="1:5">
      <c r="A1513" s="49" t="s">
        <v>9268</v>
      </c>
      <c r="B1513" s="3">
        <v>6</v>
      </c>
      <c r="C1513" s="2">
        <v>0.7</v>
      </c>
      <c r="D1513" s="46">
        <v>57.5</v>
      </c>
      <c r="E1513" s="280">
        <v>56.25</v>
      </c>
    </row>
    <row r="1514" spans="1:5">
      <c r="A1514" s="49" t="s">
        <v>9271</v>
      </c>
      <c r="B1514" s="3">
        <v>6</v>
      </c>
      <c r="C1514" s="2">
        <v>0.7</v>
      </c>
      <c r="D1514" s="46">
        <v>40</v>
      </c>
      <c r="E1514" s="280">
        <v>18.75</v>
      </c>
    </row>
    <row r="1515" spans="1:5">
      <c r="A1515" s="49" t="s">
        <v>9274</v>
      </c>
      <c r="B1515" s="3">
        <v>12</v>
      </c>
      <c r="C1515" s="2">
        <v>1</v>
      </c>
      <c r="D1515" s="46">
        <v>40</v>
      </c>
      <c r="E1515" s="280">
        <v>29.1</v>
      </c>
    </row>
    <row r="1516" spans="1:5">
      <c r="A1516" s="49" t="s">
        <v>9277</v>
      </c>
      <c r="B1516" s="3">
        <v>6</v>
      </c>
      <c r="C1516" s="2">
        <v>0.7</v>
      </c>
      <c r="D1516" s="46">
        <v>40</v>
      </c>
      <c r="E1516" s="280">
        <v>22.85</v>
      </c>
    </row>
    <row r="1517" spans="1:5">
      <c r="A1517" s="49" t="s">
        <v>9280</v>
      </c>
      <c r="B1517" s="3">
        <v>6</v>
      </c>
      <c r="C1517" s="2">
        <v>0.7</v>
      </c>
      <c r="D1517" s="46">
        <v>40</v>
      </c>
      <c r="E1517" s="280">
        <v>24</v>
      </c>
    </row>
    <row r="1518" spans="1:5">
      <c r="A1518" s="49" t="s">
        <v>9283</v>
      </c>
      <c r="B1518" s="3">
        <v>6</v>
      </c>
      <c r="C1518" s="2">
        <v>0.7</v>
      </c>
      <c r="D1518" s="46">
        <v>40</v>
      </c>
      <c r="E1518" s="280">
        <v>19.5</v>
      </c>
    </row>
    <row r="1519" spans="1:5">
      <c r="A1519" s="49" t="s">
        <v>9286</v>
      </c>
      <c r="B1519" s="3">
        <v>12</v>
      </c>
      <c r="C1519" s="2">
        <v>1</v>
      </c>
      <c r="D1519" s="46">
        <v>40</v>
      </c>
      <c r="E1519" s="280">
        <v>28.700000000000003</v>
      </c>
    </row>
    <row r="1520" spans="1:5">
      <c r="A1520" s="49" t="s">
        <v>9375</v>
      </c>
      <c r="B1520" s="3">
        <v>6</v>
      </c>
      <c r="C1520" s="2">
        <v>0.7</v>
      </c>
      <c r="D1520" s="46">
        <v>46</v>
      </c>
      <c r="E1520" s="280">
        <v>31.55</v>
      </c>
    </row>
    <row r="1521" spans="1:5">
      <c r="A1521" s="49" t="s">
        <v>9449</v>
      </c>
      <c r="B1521" s="3">
        <v>6</v>
      </c>
      <c r="C1521" s="2">
        <v>0.7</v>
      </c>
      <c r="D1521" s="46">
        <v>40</v>
      </c>
      <c r="E1521" s="280">
        <v>38.050000000000004</v>
      </c>
    </row>
    <row r="1522" spans="1:5">
      <c r="A1522" s="49" t="s">
        <v>9473</v>
      </c>
      <c r="B1522" s="3">
        <v>6</v>
      </c>
      <c r="C1522" s="2">
        <v>0.7</v>
      </c>
      <c r="D1522" s="46">
        <v>40</v>
      </c>
      <c r="E1522" s="280">
        <v>54.85</v>
      </c>
    </row>
    <row r="1523" spans="1:5">
      <c r="A1523" s="49" t="s">
        <v>9476</v>
      </c>
      <c r="B1523" s="3">
        <v>6</v>
      </c>
      <c r="C1523" s="2">
        <v>0.7</v>
      </c>
      <c r="D1523" s="46">
        <v>43</v>
      </c>
      <c r="E1523" s="280">
        <v>70.2</v>
      </c>
    </row>
    <row r="1524" spans="1:5">
      <c r="A1524" s="49" t="s">
        <v>9479</v>
      </c>
      <c r="B1524" s="3">
        <v>6</v>
      </c>
      <c r="C1524" s="2">
        <v>0.7</v>
      </c>
      <c r="D1524" s="46">
        <v>40</v>
      </c>
      <c r="E1524" s="280">
        <v>94.550000000000011</v>
      </c>
    </row>
    <row r="1525" spans="1:5">
      <c r="A1525" s="49" t="s">
        <v>9483</v>
      </c>
      <c r="B1525" s="3">
        <v>6</v>
      </c>
      <c r="C1525" s="2">
        <v>0.7</v>
      </c>
      <c r="D1525" s="46">
        <v>43</v>
      </c>
      <c r="E1525" s="280">
        <v>212.45000000000002</v>
      </c>
    </row>
    <row r="1526" spans="1:5">
      <c r="A1526" s="49" t="s">
        <v>9485</v>
      </c>
      <c r="B1526" s="3">
        <v>6</v>
      </c>
      <c r="C1526" s="2">
        <v>0.7</v>
      </c>
      <c r="D1526" s="46">
        <v>46.9</v>
      </c>
      <c r="E1526" s="280">
        <v>302.35000000000002</v>
      </c>
    </row>
    <row r="1527" spans="1:5">
      <c r="A1527" s="49" t="s">
        <v>9491</v>
      </c>
      <c r="B1527" s="3">
        <v>1</v>
      </c>
      <c r="C1527" s="2">
        <v>0.7</v>
      </c>
      <c r="D1527" s="46">
        <v>42</v>
      </c>
      <c r="E1527" s="280">
        <v>1405.15</v>
      </c>
    </row>
    <row r="1528" spans="1:5">
      <c r="A1528" s="49" t="s">
        <v>9494</v>
      </c>
      <c r="B1528" s="3">
        <v>1</v>
      </c>
      <c r="C1528" s="2">
        <v>0.7</v>
      </c>
      <c r="D1528" s="46">
        <v>43.2</v>
      </c>
      <c r="E1528" s="280">
        <v>4205.25</v>
      </c>
    </row>
    <row r="1529" spans="1:5">
      <c r="A1529" s="49" t="s">
        <v>9497</v>
      </c>
      <c r="B1529" s="3">
        <v>6</v>
      </c>
      <c r="C1529" s="2">
        <v>1</v>
      </c>
      <c r="D1529" s="46">
        <v>44</v>
      </c>
      <c r="E1529" s="280">
        <v>113.25</v>
      </c>
    </row>
    <row r="1530" spans="1:5">
      <c r="A1530" s="49" t="s">
        <v>9506</v>
      </c>
      <c r="B1530" s="3">
        <v>6</v>
      </c>
      <c r="C1530" s="2">
        <v>0.7</v>
      </c>
      <c r="D1530" s="46">
        <v>46.5</v>
      </c>
      <c r="E1530" s="280">
        <v>60.400000000000006</v>
      </c>
    </row>
    <row r="1531" spans="1:5">
      <c r="A1531" s="49" t="s">
        <v>9509</v>
      </c>
      <c r="B1531" s="3">
        <v>6</v>
      </c>
      <c r="C1531" s="2">
        <v>1</v>
      </c>
      <c r="D1531" s="46">
        <v>41.5</v>
      </c>
      <c r="E1531" s="280">
        <v>77.7</v>
      </c>
    </row>
    <row r="1532" spans="1:5">
      <c r="A1532" s="49" t="s">
        <v>26308</v>
      </c>
      <c r="B1532" s="3">
        <v>6</v>
      </c>
      <c r="C1532" s="2">
        <v>1</v>
      </c>
      <c r="D1532" s="46">
        <v>40</v>
      </c>
      <c r="E1532" s="280">
        <v>64.100000000000009</v>
      </c>
    </row>
    <row r="1533" spans="1:5">
      <c r="A1533" s="49" t="s">
        <v>9516</v>
      </c>
      <c r="B1533" s="3">
        <v>6</v>
      </c>
      <c r="C1533" s="2">
        <v>0.7</v>
      </c>
      <c r="D1533" s="46">
        <v>40</v>
      </c>
      <c r="E1533" s="280">
        <v>21.25</v>
      </c>
    </row>
    <row r="1534" spans="1:5">
      <c r="A1534" s="49" t="s">
        <v>9519</v>
      </c>
      <c r="B1534" s="3">
        <v>6</v>
      </c>
      <c r="C1534" s="2">
        <v>0.7</v>
      </c>
      <c r="D1534" s="46">
        <v>40</v>
      </c>
      <c r="E1534" s="280">
        <v>27.950000000000003</v>
      </c>
    </row>
    <row r="1535" spans="1:5">
      <c r="A1535" s="49" t="s">
        <v>26253</v>
      </c>
      <c r="B1535" s="3">
        <v>6</v>
      </c>
      <c r="C1535" s="2">
        <v>0.7</v>
      </c>
      <c r="D1535" s="46">
        <v>40</v>
      </c>
      <c r="E1535" s="280">
        <v>57.1</v>
      </c>
    </row>
    <row r="1536" spans="1:5">
      <c r="A1536" s="49" t="s">
        <v>9540</v>
      </c>
      <c r="B1536" s="3">
        <v>6</v>
      </c>
      <c r="C1536" s="2">
        <v>1</v>
      </c>
      <c r="D1536" s="46">
        <v>43</v>
      </c>
      <c r="E1536" s="280">
        <v>46.5</v>
      </c>
    </row>
    <row r="1537" spans="1:5">
      <c r="A1537" s="49" t="s">
        <v>9543</v>
      </c>
      <c r="B1537" s="3">
        <v>6</v>
      </c>
      <c r="C1537" s="2">
        <v>0.7</v>
      </c>
      <c r="D1537" s="46">
        <v>43</v>
      </c>
      <c r="E1537" s="280">
        <v>37.75</v>
      </c>
    </row>
    <row r="1538" spans="1:5">
      <c r="A1538" s="49" t="s">
        <v>9552</v>
      </c>
      <c r="B1538" s="3">
        <v>6</v>
      </c>
      <c r="C1538" s="2">
        <v>0.7</v>
      </c>
      <c r="D1538" s="46">
        <v>46</v>
      </c>
      <c r="E1538" s="280">
        <v>48.6</v>
      </c>
    </row>
    <row r="1539" spans="1:5">
      <c r="A1539" s="49" t="s">
        <v>26254</v>
      </c>
      <c r="B1539" s="3">
        <v>6</v>
      </c>
      <c r="C1539" s="2">
        <v>0.7</v>
      </c>
      <c r="D1539" s="46">
        <v>40</v>
      </c>
      <c r="E1539" s="280">
        <v>31.35</v>
      </c>
    </row>
    <row r="1540" spans="1:5">
      <c r="A1540" s="49" t="s">
        <v>9560</v>
      </c>
      <c r="B1540" s="3">
        <v>6</v>
      </c>
      <c r="C1540" s="2">
        <v>0.7</v>
      </c>
      <c r="D1540" s="46">
        <v>40</v>
      </c>
      <c r="E1540" s="280">
        <v>28.55</v>
      </c>
    </row>
    <row r="1541" spans="1:5">
      <c r="A1541" s="49" t="s">
        <v>9565</v>
      </c>
      <c r="B1541" s="3">
        <v>6</v>
      </c>
      <c r="C1541" s="2">
        <v>0.7</v>
      </c>
      <c r="D1541" s="46">
        <v>40</v>
      </c>
      <c r="E1541" s="280">
        <v>35.800000000000004</v>
      </c>
    </row>
    <row r="1542" spans="1:5">
      <c r="A1542" s="49" t="s">
        <v>9571</v>
      </c>
      <c r="B1542" s="3">
        <v>6</v>
      </c>
      <c r="C1542" s="2">
        <v>0.7</v>
      </c>
      <c r="D1542" s="46">
        <v>40</v>
      </c>
      <c r="E1542" s="280">
        <v>75</v>
      </c>
    </row>
    <row r="1543" spans="1:5">
      <c r="A1543" s="49" t="s">
        <v>9585</v>
      </c>
      <c r="B1543" s="3">
        <v>3</v>
      </c>
      <c r="C1543" s="2">
        <v>0.7</v>
      </c>
      <c r="D1543" s="46">
        <v>40</v>
      </c>
      <c r="E1543" s="280">
        <v>24.6</v>
      </c>
    </row>
    <row r="1544" spans="1:5">
      <c r="A1544" s="49" t="s">
        <v>26309</v>
      </c>
      <c r="B1544" s="3">
        <v>6</v>
      </c>
      <c r="C1544" s="2">
        <v>1</v>
      </c>
      <c r="D1544" s="46">
        <v>40</v>
      </c>
      <c r="E1544" s="280">
        <v>52.300000000000004</v>
      </c>
    </row>
    <row r="1545" spans="1:5">
      <c r="A1545" s="49" t="s">
        <v>26255</v>
      </c>
      <c r="B1545" s="3">
        <v>6</v>
      </c>
      <c r="C1545" s="2">
        <v>0.7</v>
      </c>
      <c r="D1545" s="46">
        <v>40</v>
      </c>
      <c r="E1545" s="280">
        <v>30.200000000000003</v>
      </c>
    </row>
    <row r="1546" spans="1:5">
      <c r="A1546" s="49" t="s">
        <v>9590</v>
      </c>
      <c r="B1546" s="3">
        <v>6</v>
      </c>
      <c r="C1546" s="2">
        <v>0.7</v>
      </c>
      <c r="D1546" s="46">
        <v>40</v>
      </c>
      <c r="E1546" s="280">
        <v>35.4</v>
      </c>
    </row>
    <row r="1547" spans="1:5">
      <c r="A1547" s="49" t="s">
        <v>26541</v>
      </c>
      <c r="B1547" s="3">
        <v>6</v>
      </c>
      <c r="C1547" s="2">
        <v>0.7</v>
      </c>
      <c r="D1547" s="46">
        <v>43</v>
      </c>
      <c r="E1547" s="280">
        <v>106</v>
      </c>
    </row>
    <row r="1548" spans="1:5">
      <c r="A1548" s="49" t="s">
        <v>9593</v>
      </c>
      <c r="B1548" s="3">
        <v>6</v>
      </c>
      <c r="C1548" s="2">
        <v>0.7</v>
      </c>
      <c r="D1548" s="46">
        <v>48.8</v>
      </c>
      <c r="E1548" s="280">
        <v>53.900000000000006</v>
      </c>
    </row>
    <row r="1549" spans="1:5">
      <c r="A1549" s="49" t="s">
        <v>26256</v>
      </c>
      <c r="B1549" s="3">
        <v>6</v>
      </c>
      <c r="C1549" s="2">
        <v>0.7</v>
      </c>
      <c r="D1549" s="46">
        <v>40</v>
      </c>
      <c r="E1549" s="280">
        <v>20.5</v>
      </c>
    </row>
    <row r="1550" spans="1:5">
      <c r="A1550" s="49" t="s">
        <v>9599</v>
      </c>
      <c r="B1550" s="3">
        <v>6</v>
      </c>
      <c r="C1550" s="2">
        <v>0.7</v>
      </c>
      <c r="D1550" s="46">
        <v>46</v>
      </c>
      <c r="E1550" s="280">
        <v>37.4</v>
      </c>
    </row>
    <row r="1551" spans="1:5">
      <c r="A1551" s="49" t="s">
        <v>9621</v>
      </c>
      <c r="B1551" s="3">
        <v>6</v>
      </c>
      <c r="C1551" s="2">
        <v>0.7</v>
      </c>
      <c r="D1551" s="46">
        <v>40</v>
      </c>
      <c r="E1551" s="280">
        <v>85.65</v>
      </c>
    </row>
    <row r="1552" spans="1:5">
      <c r="A1552" s="49" t="s">
        <v>9627</v>
      </c>
      <c r="B1552" s="3">
        <v>6</v>
      </c>
      <c r="C1552" s="2">
        <v>0.7</v>
      </c>
      <c r="D1552" s="46">
        <v>40</v>
      </c>
      <c r="E1552" s="280">
        <v>83.350000000000009</v>
      </c>
    </row>
    <row r="1553" spans="1:5">
      <c r="A1553" s="49" t="s">
        <v>9630</v>
      </c>
      <c r="B1553" s="3">
        <v>6</v>
      </c>
      <c r="C1553" s="2">
        <v>0.7</v>
      </c>
      <c r="D1553" s="46">
        <v>43</v>
      </c>
      <c r="E1553" s="280">
        <v>138.55000000000001</v>
      </c>
    </row>
    <row r="1554" spans="1:5">
      <c r="A1554" s="49" t="s">
        <v>26542</v>
      </c>
      <c r="B1554" s="3">
        <v>6</v>
      </c>
      <c r="C1554" s="2">
        <v>0.7</v>
      </c>
      <c r="D1554" s="46">
        <v>43</v>
      </c>
      <c r="E1554" s="280">
        <v>313.25</v>
      </c>
    </row>
    <row r="1555" spans="1:5">
      <c r="A1555" s="49" t="s">
        <v>26543</v>
      </c>
      <c r="B1555" s="3">
        <v>6</v>
      </c>
      <c r="C1555" s="2">
        <v>0.7</v>
      </c>
      <c r="D1555" s="46">
        <v>43</v>
      </c>
      <c r="E1555" s="280">
        <v>430.85</v>
      </c>
    </row>
    <row r="1556" spans="1:5">
      <c r="A1556" s="49" t="s">
        <v>9639</v>
      </c>
      <c r="B1556" s="3">
        <v>6</v>
      </c>
      <c r="C1556" s="2">
        <v>0.7</v>
      </c>
      <c r="D1556" s="46">
        <v>43</v>
      </c>
      <c r="E1556" s="280">
        <v>414.05</v>
      </c>
    </row>
    <row r="1557" spans="1:5">
      <c r="A1557" s="49" t="s">
        <v>26361</v>
      </c>
      <c r="B1557" s="3">
        <v>3</v>
      </c>
      <c r="C1557" s="2">
        <v>0.7</v>
      </c>
      <c r="D1557" s="46">
        <v>43</v>
      </c>
      <c r="E1557" s="280">
        <v>2525.25</v>
      </c>
    </row>
    <row r="1558" spans="1:5">
      <c r="A1558" s="49" t="s">
        <v>9642</v>
      </c>
      <c r="B1558" s="3">
        <v>3</v>
      </c>
      <c r="C1558" s="2">
        <v>0.7</v>
      </c>
      <c r="D1558" s="46">
        <v>43</v>
      </c>
      <c r="E1558" s="280">
        <v>2525.25</v>
      </c>
    </row>
    <row r="1559" spans="1:5">
      <c r="A1559" s="49" t="s">
        <v>9644</v>
      </c>
      <c r="B1559" s="3">
        <v>3</v>
      </c>
      <c r="C1559" s="2">
        <v>0.7</v>
      </c>
      <c r="D1559" s="46">
        <v>43</v>
      </c>
      <c r="E1559" s="280">
        <v>5213.25</v>
      </c>
    </row>
    <row r="1560" spans="1:5">
      <c r="A1560" s="49" t="s">
        <v>26362</v>
      </c>
      <c r="B1560" s="3">
        <v>3</v>
      </c>
      <c r="C1560" s="2">
        <v>0.7</v>
      </c>
      <c r="D1560" s="46">
        <v>43</v>
      </c>
      <c r="E1560" s="280">
        <v>3925.25</v>
      </c>
    </row>
    <row r="1561" spans="1:5">
      <c r="A1561" s="49" t="s">
        <v>9646</v>
      </c>
      <c r="B1561" s="3">
        <v>6</v>
      </c>
      <c r="C1561" s="2">
        <v>0.7</v>
      </c>
      <c r="D1561" s="46">
        <v>47.9</v>
      </c>
      <c r="E1561" s="280">
        <v>2637.65</v>
      </c>
    </row>
    <row r="1562" spans="1:5">
      <c r="A1562" s="49" t="s">
        <v>9650</v>
      </c>
      <c r="B1562" s="3">
        <v>6</v>
      </c>
      <c r="C1562" s="2">
        <v>0.7</v>
      </c>
      <c r="D1562" s="46">
        <v>52.5</v>
      </c>
      <c r="E1562" s="280">
        <v>224.4</v>
      </c>
    </row>
    <row r="1563" spans="1:5">
      <c r="A1563" s="49" t="s">
        <v>9657</v>
      </c>
      <c r="B1563" s="3">
        <v>6</v>
      </c>
      <c r="C1563" s="2">
        <v>0.7</v>
      </c>
      <c r="D1563" s="46">
        <v>44.9</v>
      </c>
      <c r="E1563" s="280">
        <v>397.40000000000003</v>
      </c>
    </row>
    <row r="1564" spans="1:5">
      <c r="A1564" s="49" t="s">
        <v>9660</v>
      </c>
      <c r="B1564" s="3">
        <v>6</v>
      </c>
      <c r="C1564" s="2">
        <v>0.7</v>
      </c>
      <c r="D1564" s="46">
        <v>44</v>
      </c>
      <c r="E1564" s="280">
        <v>313.35000000000002</v>
      </c>
    </row>
    <row r="1565" spans="1:5">
      <c r="A1565" s="49" t="s">
        <v>9663</v>
      </c>
      <c r="B1565" s="3">
        <v>1</v>
      </c>
      <c r="C1565" s="2">
        <v>0.7</v>
      </c>
      <c r="D1565" s="46">
        <v>46</v>
      </c>
      <c r="E1565" s="280">
        <v>4933.5</v>
      </c>
    </row>
    <row r="1566" spans="1:5">
      <c r="A1566" s="49" t="s">
        <v>26330</v>
      </c>
      <c r="B1566" s="3">
        <v>12</v>
      </c>
      <c r="C1566" s="2">
        <v>1</v>
      </c>
      <c r="D1566" s="46">
        <v>40</v>
      </c>
      <c r="E1566" s="280">
        <v>70.8</v>
      </c>
    </row>
    <row r="1567" spans="1:5">
      <c r="A1567" s="49" t="s">
        <v>26363</v>
      </c>
      <c r="B1567" s="3">
        <v>3</v>
      </c>
      <c r="C1567" s="2">
        <v>0.7</v>
      </c>
      <c r="D1567" s="46">
        <v>43</v>
      </c>
      <c r="E1567" s="280">
        <v>341.25</v>
      </c>
    </row>
    <row r="1568" spans="1:5">
      <c r="A1568" s="49" t="s">
        <v>9667</v>
      </c>
      <c r="B1568" s="3">
        <v>3</v>
      </c>
      <c r="C1568" s="2">
        <v>0.7</v>
      </c>
      <c r="D1568" s="46">
        <v>43</v>
      </c>
      <c r="E1568" s="280">
        <v>352.45000000000005</v>
      </c>
    </row>
    <row r="1569" spans="1:5">
      <c r="A1569" s="49" t="s">
        <v>9696</v>
      </c>
      <c r="B1569" s="3">
        <v>6</v>
      </c>
      <c r="C1569" s="2">
        <v>0.7</v>
      </c>
      <c r="D1569" s="46">
        <v>40</v>
      </c>
      <c r="E1569" s="280">
        <v>17.900000000000002</v>
      </c>
    </row>
    <row r="1570" spans="1:5">
      <c r="A1570" s="49" t="s">
        <v>9706</v>
      </c>
      <c r="B1570" s="3">
        <v>6</v>
      </c>
      <c r="C1570" s="2">
        <v>0.7</v>
      </c>
      <c r="D1570" s="46">
        <v>40</v>
      </c>
      <c r="E1570" s="280">
        <v>24.35</v>
      </c>
    </row>
    <row r="1571" spans="1:5">
      <c r="A1571" s="49" t="s">
        <v>9709</v>
      </c>
      <c r="B1571" s="3">
        <v>6</v>
      </c>
      <c r="C1571" s="2">
        <v>0.7</v>
      </c>
      <c r="D1571" s="46">
        <v>40</v>
      </c>
      <c r="E1571" s="280">
        <v>24.200000000000003</v>
      </c>
    </row>
    <row r="1572" spans="1:5">
      <c r="A1572" s="49" t="s">
        <v>9711</v>
      </c>
      <c r="B1572" s="3">
        <v>6</v>
      </c>
      <c r="C1572" s="2">
        <v>0.7</v>
      </c>
      <c r="D1572" s="46">
        <v>40</v>
      </c>
      <c r="E1572" s="280">
        <v>34.050000000000004</v>
      </c>
    </row>
    <row r="1573" spans="1:5">
      <c r="A1573" s="49" t="s">
        <v>26474</v>
      </c>
      <c r="B1573" s="3">
        <v>6</v>
      </c>
      <c r="C1573" s="2">
        <v>0.7</v>
      </c>
      <c r="D1573" s="46">
        <v>54.2</v>
      </c>
      <c r="E1573" s="280">
        <v>105.30000000000001</v>
      </c>
    </row>
    <row r="1574" spans="1:5">
      <c r="A1574" s="49" t="s">
        <v>26310</v>
      </c>
      <c r="B1574" s="3">
        <v>6</v>
      </c>
      <c r="C1574" s="2">
        <v>1</v>
      </c>
      <c r="D1574" s="46">
        <v>40</v>
      </c>
      <c r="E1574" s="280">
        <v>34.35</v>
      </c>
    </row>
    <row r="1575" spans="1:5">
      <c r="A1575" s="49" t="s">
        <v>26311</v>
      </c>
      <c r="B1575" s="3">
        <v>6</v>
      </c>
      <c r="C1575" s="2">
        <v>1</v>
      </c>
      <c r="D1575" s="46">
        <v>40</v>
      </c>
      <c r="E1575" s="280">
        <v>49.5</v>
      </c>
    </row>
    <row r="1576" spans="1:5">
      <c r="A1576" s="49" t="s">
        <v>26475</v>
      </c>
      <c r="B1576" s="3">
        <v>6</v>
      </c>
      <c r="C1576" s="2">
        <v>0.7</v>
      </c>
      <c r="D1576" s="46">
        <v>54.6</v>
      </c>
      <c r="E1576" s="280">
        <v>90.2</v>
      </c>
    </row>
    <row r="1577" spans="1:5">
      <c r="A1577" s="49" t="s">
        <v>9722</v>
      </c>
      <c r="B1577" s="3">
        <v>6</v>
      </c>
      <c r="C1577" s="2">
        <v>0.7</v>
      </c>
      <c r="D1577" s="46">
        <v>54.6</v>
      </c>
      <c r="E1577" s="280">
        <v>95.75</v>
      </c>
    </row>
    <row r="1578" spans="1:5">
      <c r="A1578" s="49" t="s">
        <v>9737</v>
      </c>
      <c r="B1578" s="3">
        <v>6</v>
      </c>
      <c r="C1578" s="2">
        <v>0.7</v>
      </c>
      <c r="D1578" s="46">
        <v>43</v>
      </c>
      <c r="E1578" s="280">
        <v>251.65</v>
      </c>
    </row>
    <row r="1579" spans="1:5">
      <c r="A1579" s="49" t="s">
        <v>26476</v>
      </c>
      <c r="B1579" s="3">
        <v>6</v>
      </c>
      <c r="C1579" s="2">
        <v>0.7</v>
      </c>
      <c r="D1579" s="46">
        <v>48</v>
      </c>
      <c r="E1579" s="280">
        <v>1965.65</v>
      </c>
    </row>
    <row r="1580" spans="1:5">
      <c r="A1580" s="49" t="s">
        <v>9800</v>
      </c>
      <c r="B1580" s="3">
        <v>6</v>
      </c>
      <c r="C1580" s="2">
        <v>0.7</v>
      </c>
      <c r="D1580" s="46">
        <v>46.3</v>
      </c>
      <c r="E1580" s="280">
        <v>35.200000000000003</v>
      </c>
    </row>
    <row r="1581" spans="1:5">
      <c r="A1581" s="49" t="s">
        <v>9803</v>
      </c>
      <c r="B1581" s="3">
        <v>6</v>
      </c>
      <c r="C1581" s="2">
        <v>0.7</v>
      </c>
      <c r="D1581" s="46">
        <v>43.8</v>
      </c>
      <c r="E1581" s="280">
        <v>79.800000000000011</v>
      </c>
    </row>
    <row r="1582" spans="1:5">
      <c r="A1582" s="49" t="s">
        <v>26257</v>
      </c>
      <c r="B1582" s="3">
        <v>6</v>
      </c>
      <c r="C1582" s="2">
        <v>0.7</v>
      </c>
      <c r="D1582" s="46">
        <v>40</v>
      </c>
      <c r="E1582" s="280">
        <v>43.650000000000006</v>
      </c>
    </row>
    <row r="1583" spans="1:5">
      <c r="A1583" s="49" t="s">
        <v>9812</v>
      </c>
      <c r="B1583" s="3">
        <v>6</v>
      </c>
      <c r="C1583" s="2">
        <v>1</v>
      </c>
      <c r="D1583" s="46">
        <v>43</v>
      </c>
      <c r="E1583" s="280">
        <v>28.6</v>
      </c>
    </row>
    <row r="1584" spans="1:5">
      <c r="A1584" s="49" t="s">
        <v>9817</v>
      </c>
      <c r="B1584" s="3">
        <v>6</v>
      </c>
      <c r="C1584" s="2">
        <v>0.7</v>
      </c>
      <c r="D1584" s="46">
        <v>46</v>
      </c>
      <c r="E1584" s="280">
        <v>49.2</v>
      </c>
    </row>
    <row r="1585" spans="1:5">
      <c r="A1585" s="49" t="s">
        <v>9823</v>
      </c>
      <c r="B1585" s="3">
        <v>6</v>
      </c>
      <c r="C1585" s="2">
        <v>1</v>
      </c>
      <c r="D1585" s="46">
        <v>40</v>
      </c>
      <c r="E1585" s="280">
        <v>24.25</v>
      </c>
    </row>
    <row r="1586" spans="1:5">
      <c r="A1586" s="49" t="s">
        <v>9832</v>
      </c>
      <c r="B1586" s="3">
        <v>6</v>
      </c>
      <c r="C1586" s="2">
        <v>0.7</v>
      </c>
      <c r="D1586" s="46">
        <v>43</v>
      </c>
      <c r="E1586" s="280">
        <v>20.950000000000003</v>
      </c>
    </row>
    <row r="1587" spans="1:5">
      <c r="A1587" s="49" t="s">
        <v>9835</v>
      </c>
      <c r="B1587" s="3">
        <v>6</v>
      </c>
      <c r="C1587" s="2">
        <v>0.7</v>
      </c>
      <c r="D1587" s="46">
        <v>40</v>
      </c>
      <c r="E1587" s="280">
        <v>29.1</v>
      </c>
    </row>
    <row r="1588" spans="1:5">
      <c r="A1588" s="49" t="s">
        <v>9838</v>
      </c>
      <c r="B1588" s="3">
        <v>6</v>
      </c>
      <c r="C1588" s="2">
        <v>0.7</v>
      </c>
      <c r="D1588" s="46">
        <v>40</v>
      </c>
      <c r="E1588" s="280">
        <v>47</v>
      </c>
    </row>
    <row r="1589" spans="1:5">
      <c r="A1589" s="49" t="s">
        <v>9841</v>
      </c>
      <c r="B1589" s="3">
        <v>4</v>
      </c>
      <c r="C1589" s="2">
        <v>0.7</v>
      </c>
      <c r="D1589" s="46">
        <v>40</v>
      </c>
      <c r="E1589" s="280">
        <v>169.65</v>
      </c>
    </row>
    <row r="1590" spans="1:5">
      <c r="A1590" s="49" t="s">
        <v>9844</v>
      </c>
      <c r="B1590" s="3">
        <v>4</v>
      </c>
      <c r="C1590" s="2">
        <v>0.7</v>
      </c>
      <c r="D1590" s="46">
        <v>43</v>
      </c>
      <c r="E1590" s="280">
        <v>352.45000000000005</v>
      </c>
    </row>
    <row r="1591" spans="1:5">
      <c r="A1591" s="49" t="s">
        <v>26258</v>
      </c>
      <c r="B1591" s="3">
        <v>6</v>
      </c>
      <c r="C1591" s="2">
        <v>0.7</v>
      </c>
      <c r="D1591" s="46">
        <v>40</v>
      </c>
      <c r="E1591" s="280">
        <v>28.8</v>
      </c>
    </row>
    <row r="1592" spans="1:5">
      <c r="A1592" s="49" t="s">
        <v>9847</v>
      </c>
      <c r="B1592" s="3">
        <v>6</v>
      </c>
      <c r="C1592" s="2">
        <v>0.7</v>
      </c>
      <c r="D1592" s="46">
        <v>40</v>
      </c>
      <c r="E1592" s="280">
        <v>26.5</v>
      </c>
    </row>
    <row r="1593" spans="1:5">
      <c r="A1593" s="49" t="s">
        <v>26312</v>
      </c>
      <c r="B1593" s="3">
        <v>6</v>
      </c>
      <c r="C1593" s="2">
        <v>1</v>
      </c>
      <c r="D1593" s="46">
        <v>40</v>
      </c>
      <c r="E1593" s="280">
        <v>34.950000000000003</v>
      </c>
    </row>
    <row r="1594" spans="1:5">
      <c r="A1594" s="49" t="s">
        <v>9850</v>
      </c>
      <c r="B1594" s="3">
        <v>6</v>
      </c>
      <c r="C1594" s="2">
        <v>0.7</v>
      </c>
      <c r="D1594" s="46">
        <v>40</v>
      </c>
      <c r="E1594" s="280">
        <v>25.450000000000003</v>
      </c>
    </row>
    <row r="1595" spans="1:5">
      <c r="A1595" s="49" t="s">
        <v>26313</v>
      </c>
      <c r="B1595" s="3">
        <v>6</v>
      </c>
      <c r="C1595" s="2">
        <v>1</v>
      </c>
      <c r="D1595" s="46">
        <v>40</v>
      </c>
      <c r="E1595" s="280">
        <v>31.6</v>
      </c>
    </row>
    <row r="1596" spans="1:5">
      <c r="A1596" s="49" t="s">
        <v>9853</v>
      </c>
      <c r="B1596" s="3">
        <v>6</v>
      </c>
      <c r="C1596" s="2">
        <v>0.7</v>
      </c>
      <c r="D1596" s="46">
        <v>46</v>
      </c>
      <c r="E1596" s="280">
        <v>41.900000000000006</v>
      </c>
    </row>
    <row r="1597" spans="1:5">
      <c r="A1597" s="49" t="s">
        <v>9947</v>
      </c>
      <c r="B1597" s="3">
        <v>6</v>
      </c>
      <c r="C1597" s="2">
        <v>0.7</v>
      </c>
      <c r="D1597" s="46">
        <v>43</v>
      </c>
      <c r="E1597" s="280">
        <v>40.1</v>
      </c>
    </row>
    <row r="1598" spans="1:5">
      <c r="A1598" s="49" t="s">
        <v>9950</v>
      </c>
      <c r="B1598" s="3">
        <v>6</v>
      </c>
      <c r="C1598" s="2">
        <v>0.7</v>
      </c>
      <c r="D1598" s="46">
        <v>43</v>
      </c>
      <c r="E1598" s="280">
        <v>26.650000000000002</v>
      </c>
    </row>
    <row r="1599" spans="1:5">
      <c r="A1599" s="49" t="s">
        <v>26544</v>
      </c>
      <c r="B1599" s="3">
        <v>6</v>
      </c>
      <c r="C1599" s="2">
        <v>0.7</v>
      </c>
      <c r="D1599" s="46">
        <v>43</v>
      </c>
      <c r="E1599" s="280">
        <v>26.8</v>
      </c>
    </row>
    <row r="1600" spans="1:5">
      <c r="A1600" s="49" t="s">
        <v>9955</v>
      </c>
      <c r="B1600" s="3">
        <v>6</v>
      </c>
      <c r="C1600" s="2">
        <v>0.7</v>
      </c>
      <c r="D1600" s="46">
        <v>43</v>
      </c>
      <c r="E1600" s="280">
        <v>25.950000000000003</v>
      </c>
    </row>
    <row r="1601" spans="1:5">
      <c r="A1601" s="49" t="s">
        <v>9958</v>
      </c>
      <c r="B1601" s="3">
        <v>6</v>
      </c>
      <c r="C1601" s="2">
        <v>0.7</v>
      </c>
      <c r="D1601" s="46">
        <v>43</v>
      </c>
      <c r="E1601" s="280">
        <v>22.05</v>
      </c>
    </row>
    <row r="1602" spans="1:5">
      <c r="A1602" s="49" t="s">
        <v>9964</v>
      </c>
      <c r="B1602" s="3">
        <v>6</v>
      </c>
      <c r="C1602" s="2">
        <v>0.7</v>
      </c>
      <c r="D1602" s="46">
        <v>56.1</v>
      </c>
      <c r="E1602" s="280">
        <v>40.5</v>
      </c>
    </row>
    <row r="1603" spans="1:5">
      <c r="A1603" s="49" t="s">
        <v>9967</v>
      </c>
      <c r="B1603" s="3">
        <v>6</v>
      </c>
      <c r="C1603" s="2">
        <v>0.7</v>
      </c>
      <c r="D1603" s="46">
        <v>46</v>
      </c>
      <c r="E1603" s="280">
        <v>37.4</v>
      </c>
    </row>
    <row r="1604" spans="1:5">
      <c r="A1604" s="49" t="s">
        <v>9970</v>
      </c>
      <c r="B1604" s="3">
        <v>6</v>
      </c>
      <c r="C1604" s="2">
        <v>0.7</v>
      </c>
      <c r="D1604" s="46">
        <v>46</v>
      </c>
      <c r="E1604" s="280">
        <v>41.900000000000006</v>
      </c>
    </row>
    <row r="1605" spans="1:5">
      <c r="A1605" s="49" t="s">
        <v>9973</v>
      </c>
      <c r="B1605" s="3">
        <v>6</v>
      </c>
      <c r="C1605" s="2">
        <v>0.7</v>
      </c>
      <c r="D1605" s="46">
        <v>43</v>
      </c>
      <c r="E1605" s="280">
        <v>17.850000000000001</v>
      </c>
    </row>
    <row r="1606" spans="1:5">
      <c r="A1606" s="49" t="s">
        <v>9976</v>
      </c>
      <c r="B1606" s="3">
        <v>6</v>
      </c>
      <c r="C1606" s="2">
        <v>0.7</v>
      </c>
      <c r="D1606" s="46">
        <v>43</v>
      </c>
      <c r="E1606" s="280">
        <v>18.650000000000002</v>
      </c>
    </row>
    <row r="1607" spans="1:5">
      <c r="A1607" s="49" t="s">
        <v>26478</v>
      </c>
      <c r="B1607" s="3">
        <v>6</v>
      </c>
      <c r="C1607" s="2">
        <v>0.7</v>
      </c>
      <c r="D1607" s="46">
        <v>50</v>
      </c>
      <c r="E1607" s="280">
        <v>41.1</v>
      </c>
    </row>
    <row r="1608" spans="1:5">
      <c r="A1608" s="49" t="s">
        <v>26479</v>
      </c>
      <c r="B1608" s="3">
        <v>6</v>
      </c>
      <c r="C1608" s="2">
        <v>0.7</v>
      </c>
      <c r="D1608" s="46">
        <v>50</v>
      </c>
      <c r="E1608" s="280">
        <v>45</v>
      </c>
    </row>
    <row r="1609" spans="1:5">
      <c r="A1609" s="49" t="s">
        <v>10176</v>
      </c>
      <c r="B1609" s="3">
        <v>6</v>
      </c>
      <c r="C1609" s="2">
        <v>0.7</v>
      </c>
      <c r="D1609" s="46">
        <v>43</v>
      </c>
      <c r="E1609" s="280">
        <v>20.350000000000001</v>
      </c>
    </row>
    <row r="1610" spans="1:5">
      <c r="A1610" s="49" t="s">
        <v>10179</v>
      </c>
      <c r="B1610" s="3">
        <v>6</v>
      </c>
      <c r="C1610" s="2">
        <v>0.7</v>
      </c>
      <c r="D1610" s="46">
        <v>43</v>
      </c>
      <c r="E1610" s="280">
        <v>20.900000000000002</v>
      </c>
    </row>
    <row r="1611" spans="1:5">
      <c r="A1611" s="49" t="s">
        <v>26510</v>
      </c>
      <c r="B1611" s="3">
        <v>6</v>
      </c>
      <c r="C1611" s="2">
        <v>0.7</v>
      </c>
      <c r="D1611" s="46">
        <v>46</v>
      </c>
      <c r="E1611" s="280">
        <v>39.950000000000003</v>
      </c>
    </row>
    <row r="1612" spans="1:5">
      <c r="A1612" s="49" t="s">
        <v>10264</v>
      </c>
      <c r="B1612" s="3">
        <v>6</v>
      </c>
      <c r="C1612" s="2">
        <v>0.7</v>
      </c>
      <c r="D1612" s="46">
        <v>46</v>
      </c>
      <c r="E1612" s="280">
        <v>32.15</v>
      </c>
    </row>
    <row r="1613" spans="1:5">
      <c r="A1613" s="49" t="s">
        <v>10270</v>
      </c>
      <c r="B1613" s="3">
        <v>6</v>
      </c>
      <c r="C1613" s="2">
        <v>0.7</v>
      </c>
      <c r="D1613" s="46">
        <v>46</v>
      </c>
      <c r="E1613" s="280">
        <v>31.25</v>
      </c>
    </row>
    <row r="1614" spans="1:5">
      <c r="A1614" s="49" t="s">
        <v>10273</v>
      </c>
      <c r="B1614" s="3">
        <v>6</v>
      </c>
      <c r="C1614" s="2">
        <v>0.7</v>
      </c>
      <c r="D1614" s="46">
        <v>46</v>
      </c>
      <c r="E1614" s="280">
        <v>32.4</v>
      </c>
    </row>
    <row r="1615" spans="1:5">
      <c r="A1615" s="49" t="s">
        <v>10276</v>
      </c>
      <c r="B1615" s="3">
        <v>6</v>
      </c>
      <c r="C1615" s="2">
        <v>0.7</v>
      </c>
      <c r="D1615" s="46">
        <v>46</v>
      </c>
      <c r="E1615" s="280">
        <v>49.75</v>
      </c>
    </row>
    <row r="1616" spans="1:5">
      <c r="A1616" s="49" t="s">
        <v>10335</v>
      </c>
      <c r="B1616" s="3">
        <v>6</v>
      </c>
      <c r="C1616" s="2">
        <v>0.7</v>
      </c>
      <c r="D1616" s="46">
        <v>43</v>
      </c>
      <c r="E1616" s="280">
        <v>895.65000000000009</v>
      </c>
    </row>
    <row r="1617" spans="1:5">
      <c r="A1617" s="49" t="s">
        <v>1269</v>
      </c>
      <c r="B1617" s="3">
        <v>6</v>
      </c>
      <c r="C1617" s="2">
        <v>0.7</v>
      </c>
      <c r="D1617" s="46">
        <v>46.3</v>
      </c>
      <c r="E1617" s="280">
        <v>20.350000000000001</v>
      </c>
    </row>
    <row r="1618" spans="1:5">
      <c r="A1618" s="49" t="s">
        <v>1558</v>
      </c>
      <c r="B1618" s="3">
        <v>6</v>
      </c>
      <c r="C1618" s="2">
        <v>0.7</v>
      </c>
      <c r="D1618" s="46">
        <v>40</v>
      </c>
      <c r="E1618" s="280">
        <v>21.75</v>
      </c>
    </row>
    <row r="1619" spans="1:5">
      <c r="A1619" s="49" t="s">
        <v>1680</v>
      </c>
      <c r="B1619" s="3">
        <v>6</v>
      </c>
      <c r="C1619" s="2">
        <v>0.7</v>
      </c>
      <c r="D1619" s="46">
        <v>40</v>
      </c>
      <c r="E1619" s="280">
        <v>11.450000000000001</v>
      </c>
    </row>
    <row r="1620" spans="1:5">
      <c r="A1620" s="49" t="s">
        <v>1803</v>
      </c>
      <c r="B1620" s="3">
        <v>12</v>
      </c>
      <c r="C1620" s="2">
        <v>1</v>
      </c>
      <c r="D1620" s="46">
        <v>40</v>
      </c>
      <c r="E1620" s="280">
        <v>41.7</v>
      </c>
    </row>
    <row r="1621" spans="1:5">
      <c r="A1621" s="49" t="s">
        <v>26271</v>
      </c>
      <c r="B1621" s="3">
        <v>6</v>
      </c>
      <c r="C1621" s="2">
        <v>0.7</v>
      </c>
      <c r="D1621" s="46">
        <v>40</v>
      </c>
      <c r="E1621" s="280">
        <v>29.650000000000002</v>
      </c>
    </row>
    <row r="1622" spans="1:5">
      <c r="A1622" s="49" t="s">
        <v>2520</v>
      </c>
      <c r="B1622" s="3">
        <v>6</v>
      </c>
      <c r="C1622" s="2">
        <v>0.7</v>
      </c>
      <c r="D1622" s="46">
        <v>48</v>
      </c>
      <c r="E1622" s="280">
        <v>43.2</v>
      </c>
    </row>
    <row r="1623" spans="1:5">
      <c r="A1623" s="49" t="s">
        <v>2581</v>
      </c>
      <c r="B1623" s="3">
        <v>6</v>
      </c>
      <c r="C1623" s="2">
        <v>0.7</v>
      </c>
      <c r="D1623" s="46">
        <v>43</v>
      </c>
      <c r="E1623" s="280">
        <v>27.6</v>
      </c>
    </row>
    <row r="1624" spans="1:5">
      <c r="A1624" s="49" t="s">
        <v>2584</v>
      </c>
      <c r="B1624" s="3">
        <v>6</v>
      </c>
      <c r="C1624" s="2">
        <v>0.7</v>
      </c>
      <c r="D1624" s="46">
        <v>43</v>
      </c>
      <c r="E1624" s="280">
        <v>23.900000000000002</v>
      </c>
    </row>
    <row r="1625" spans="1:5">
      <c r="A1625" s="49" t="s">
        <v>2590</v>
      </c>
      <c r="B1625" s="3">
        <v>6</v>
      </c>
      <c r="C1625" s="2">
        <v>0.7</v>
      </c>
      <c r="D1625" s="46">
        <v>43</v>
      </c>
      <c r="E1625" s="280">
        <v>55.650000000000006</v>
      </c>
    </row>
    <row r="1626" spans="1:5">
      <c r="A1626" s="49" t="s">
        <v>2598</v>
      </c>
      <c r="B1626" s="3">
        <v>6</v>
      </c>
      <c r="C1626" s="2">
        <v>0.7</v>
      </c>
      <c r="D1626" s="46">
        <v>46</v>
      </c>
      <c r="E1626" s="280">
        <v>33.450000000000003</v>
      </c>
    </row>
    <row r="1627" spans="1:5">
      <c r="A1627" s="49" t="s">
        <v>2603</v>
      </c>
      <c r="B1627" s="3">
        <v>6</v>
      </c>
      <c r="C1627" s="2">
        <v>0.7</v>
      </c>
      <c r="D1627" s="46">
        <v>46</v>
      </c>
      <c r="E1627" s="280">
        <v>34.6</v>
      </c>
    </row>
    <row r="1628" spans="1:5">
      <c r="A1628" s="49" t="s">
        <v>26515</v>
      </c>
      <c r="B1628" s="3">
        <v>6</v>
      </c>
      <c r="C1628" s="2">
        <v>0.7</v>
      </c>
      <c r="D1628" s="46">
        <v>43</v>
      </c>
      <c r="E1628" s="280">
        <v>32.35</v>
      </c>
    </row>
    <row r="1629" spans="1:5">
      <c r="A1629" s="49" t="s">
        <v>3392</v>
      </c>
      <c r="B1629" s="3">
        <v>6</v>
      </c>
      <c r="C1629" s="2">
        <v>0.7</v>
      </c>
      <c r="D1629" s="46">
        <v>46</v>
      </c>
      <c r="E1629" s="280">
        <v>28.450000000000003</v>
      </c>
    </row>
    <row r="1630" spans="1:5">
      <c r="A1630" s="49" t="s">
        <v>4057</v>
      </c>
      <c r="B1630" s="3">
        <v>6</v>
      </c>
      <c r="C1630" s="2">
        <v>0.7</v>
      </c>
      <c r="D1630" s="46">
        <v>40</v>
      </c>
      <c r="E1630" s="280">
        <v>20.5</v>
      </c>
    </row>
    <row r="1631" spans="1:5">
      <c r="A1631" s="49" t="s">
        <v>26496</v>
      </c>
      <c r="B1631" s="3">
        <v>6</v>
      </c>
      <c r="C1631" s="2">
        <v>0.7</v>
      </c>
      <c r="D1631" s="46">
        <v>46</v>
      </c>
      <c r="E1631" s="280">
        <v>29.6</v>
      </c>
    </row>
    <row r="1632" spans="1:5">
      <c r="A1632" s="49" t="s">
        <v>5125</v>
      </c>
      <c r="B1632" s="3">
        <v>6</v>
      </c>
      <c r="C1632" s="2">
        <v>0.7</v>
      </c>
      <c r="D1632" s="46">
        <v>46</v>
      </c>
      <c r="E1632" s="280">
        <v>25.650000000000002</v>
      </c>
    </row>
    <row r="1633" spans="1:5">
      <c r="A1633" s="49" t="s">
        <v>5128</v>
      </c>
      <c r="B1633" s="3">
        <v>6</v>
      </c>
      <c r="C1633" s="2">
        <v>0.7</v>
      </c>
      <c r="D1633" s="46">
        <v>46</v>
      </c>
      <c r="E1633" s="280">
        <v>27.85</v>
      </c>
    </row>
    <row r="1634" spans="1:5">
      <c r="A1634" s="49" t="s">
        <v>5130</v>
      </c>
      <c r="B1634" s="3">
        <v>6</v>
      </c>
      <c r="C1634" s="2">
        <v>0.7</v>
      </c>
      <c r="D1634" s="46">
        <v>46</v>
      </c>
      <c r="E1634" s="280">
        <v>29.6</v>
      </c>
    </row>
    <row r="1635" spans="1:5">
      <c r="A1635" s="49" t="s">
        <v>26349</v>
      </c>
      <c r="B1635" s="3">
        <v>1</v>
      </c>
      <c r="C1635" s="2">
        <v>0.7</v>
      </c>
      <c r="D1635" s="46">
        <v>41.8</v>
      </c>
      <c r="E1635" s="280">
        <v>18485.150000000001</v>
      </c>
    </row>
    <row r="1636" spans="1:5">
      <c r="A1636" s="49" t="s">
        <v>5744</v>
      </c>
      <c r="B1636" s="3">
        <v>6</v>
      </c>
      <c r="C1636" s="2">
        <v>0.5</v>
      </c>
      <c r="D1636" s="46">
        <v>48</v>
      </c>
      <c r="E1636" s="280">
        <v>37.6</v>
      </c>
    </row>
    <row r="1637" spans="1:5">
      <c r="A1637" s="49" t="s">
        <v>5747</v>
      </c>
      <c r="B1637" s="3">
        <v>6</v>
      </c>
      <c r="C1637" s="2">
        <v>0.5</v>
      </c>
      <c r="D1637" s="46">
        <v>48</v>
      </c>
      <c r="E1637" s="280">
        <v>40.950000000000003</v>
      </c>
    </row>
    <row r="1638" spans="1:5">
      <c r="A1638" s="49" t="s">
        <v>5750</v>
      </c>
      <c r="B1638" s="3">
        <v>6</v>
      </c>
      <c r="C1638" s="2">
        <v>0.5</v>
      </c>
      <c r="D1638" s="46">
        <v>48</v>
      </c>
      <c r="E1638" s="280">
        <v>43.2</v>
      </c>
    </row>
    <row r="1639" spans="1:5">
      <c r="A1639" s="49" t="s">
        <v>26324</v>
      </c>
      <c r="B1639" s="3">
        <v>12</v>
      </c>
      <c r="C1639" s="2">
        <v>0.7</v>
      </c>
      <c r="D1639" s="46">
        <v>40</v>
      </c>
      <c r="E1639" s="280">
        <v>26.85</v>
      </c>
    </row>
    <row r="1640" spans="1:5">
      <c r="A1640" s="49" t="s">
        <v>26522</v>
      </c>
      <c r="B1640" s="3">
        <v>6</v>
      </c>
      <c r="C1640" s="2">
        <v>0.7</v>
      </c>
      <c r="D1640" s="46">
        <v>43</v>
      </c>
      <c r="E1640" s="280">
        <v>27.1</v>
      </c>
    </row>
    <row r="1641" spans="1:5">
      <c r="A1641" s="49" t="s">
        <v>26497</v>
      </c>
      <c r="B1641" s="3">
        <v>6</v>
      </c>
      <c r="C1641" s="2">
        <v>0.7</v>
      </c>
      <c r="D1641" s="46">
        <v>46</v>
      </c>
      <c r="E1641" s="280">
        <v>40.800000000000004</v>
      </c>
    </row>
    <row r="1642" spans="1:5">
      <c r="A1642" s="49" t="s">
        <v>26523</v>
      </c>
      <c r="B1642" s="3">
        <v>6</v>
      </c>
      <c r="C1642" s="2">
        <v>0.7</v>
      </c>
      <c r="D1642" s="46">
        <v>43</v>
      </c>
      <c r="E1642" s="280">
        <v>27.1</v>
      </c>
    </row>
    <row r="1643" spans="1:5">
      <c r="A1643" s="49" t="s">
        <v>26524</v>
      </c>
      <c r="B1643" s="3">
        <v>6</v>
      </c>
      <c r="C1643" s="2">
        <v>0.7</v>
      </c>
      <c r="D1643" s="46">
        <v>43</v>
      </c>
      <c r="E1643" s="280">
        <v>27.1</v>
      </c>
    </row>
    <row r="1644" spans="1:5">
      <c r="A1644" s="49" t="s">
        <v>26525</v>
      </c>
      <c r="B1644" s="3">
        <v>6</v>
      </c>
      <c r="C1644" s="2">
        <v>0.7</v>
      </c>
      <c r="D1644" s="46">
        <v>43</v>
      </c>
      <c r="E1644" s="280">
        <v>25.950000000000003</v>
      </c>
    </row>
    <row r="1645" spans="1:5">
      <c r="A1645" s="49" t="s">
        <v>26498</v>
      </c>
      <c r="B1645" s="3">
        <v>6</v>
      </c>
      <c r="C1645" s="2">
        <v>0.7</v>
      </c>
      <c r="D1645" s="46">
        <v>46</v>
      </c>
      <c r="E1645" s="280">
        <v>39.650000000000006</v>
      </c>
    </row>
    <row r="1646" spans="1:5">
      <c r="A1646" s="49" t="s">
        <v>26526</v>
      </c>
      <c r="B1646" s="3">
        <v>6</v>
      </c>
      <c r="C1646" s="2">
        <v>0.7</v>
      </c>
      <c r="D1646" s="46">
        <v>43</v>
      </c>
      <c r="E1646" s="280">
        <v>27.650000000000002</v>
      </c>
    </row>
    <row r="1647" spans="1:5">
      <c r="A1647" s="49" t="s">
        <v>26499</v>
      </c>
      <c r="B1647" s="3">
        <v>6</v>
      </c>
      <c r="C1647" s="2">
        <v>0.7</v>
      </c>
      <c r="D1647" s="46">
        <v>46</v>
      </c>
      <c r="E1647" s="280">
        <v>40.200000000000003</v>
      </c>
    </row>
    <row r="1648" spans="1:5">
      <c r="A1648" s="49" t="s">
        <v>6294</v>
      </c>
      <c r="B1648" s="3">
        <v>6</v>
      </c>
      <c r="C1648" s="2">
        <v>0.7</v>
      </c>
      <c r="D1648" s="46">
        <v>43</v>
      </c>
      <c r="E1648" s="280">
        <v>27.1</v>
      </c>
    </row>
    <row r="1649" spans="1:5">
      <c r="A1649" s="49" t="s">
        <v>26500</v>
      </c>
      <c r="B1649" s="3">
        <v>6</v>
      </c>
      <c r="C1649" s="2">
        <v>0.7</v>
      </c>
      <c r="D1649" s="46">
        <v>46</v>
      </c>
      <c r="E1649" s="280">
        <v>39.650000000000006</v>
      </c>
    </row>
    <row r="1650" spans="1:5">
      <c r="A1650" s="49" t="s">
        <v>6965</v>
      </c>
      <c r="B1650" s="3">
        <v>6</v>
      </c>
      <c r="C1650" s="2">
        <v>0.7</v>
      </c>
      <c r="D1650" s="46">
        <v>40</v>
      </c>
      <c r="E1650" s="280">
        <v>23.5</v>
      </c>
    </row>
    <row r="1651" spans="1:5">
      <c r="A1651" s="49" t="s">
        <v>6970</v>
      </c>
      <c r="B1651" s="3">
        <v>6</v>
      </c>
      <c r="C1651" s="2">
        <v>0.7</v>
      </c>
      <c r="D1651" s="46">
        <v>40</v>
      </c>
      <c r="E1651" s="280">
        <v>33.550000000000004</v>
      </c>
    </row>
    <row r="1652" spans="1:5">
      <c r="A1652" s="49" t="s">
        <v>7156</v>
      </c>
      <c r="B1652" s="3">
        <v>6</v>
      </c>
      <c r="C1652" s="2">
        <v>0.7</v>
      </c>
      <c r="D1652" s="46">
        <v>45</v>
      </c>
      <c r="E1652" s="280">
        <v>40.1</v>
      </c>
    </row>
    <row r="1653" spans="1:5">
      <c r="A1653" s="49" t="s">
        <v>7168</v>
      </c>
      <c r="B1653" s="3">
        <v>6</v>
      </c>
      <c r="C1653" s="2">
        <v>0.7</v>
      </c>
      <c r="D1653" s="46">
        <v>40</v>
      </c>
      <c r="E1653" s="280">
        <v>24</v>
      </c>
    </row>
    <row r="1654" spans="1:5">
      <c r="A1654" s="49" t="s">
        <v>7171</v>
      </c>
      <c r="B1654" s="3">
        <v>6</v>
      </c>
      <c r="C1654" s="2">
        <v>0.7</v>
      </c>
      <c r="D1654" s="46">
        <v>40</v>
      </c>
      <c r="E1654" s="280">
        <v>24</v>
      </c>
    </row>
    <row r="1655" spans="1:5">
      <c r="A1655" s="49" t="s">
        <v>7174</v>
      </c>
      <c r="B1655" s="3">
        <v>6</v>
      </c>
      <c r="C1655" s="2">
        <v>0.5</v>
      </c>
      <c r="D1655" s="46">
        <v>51.4</v>
      </c>
      <c r="E1655" s="280">
        <v>34.4</v>
      </c>
    </row>
    <row r="1656" spans="1:5">
      <c r="A1656" s="49" t="s">
        <v>7177</v>
      </c>
      <c r="B1656" s="3">
        <v>6</v>
      </c>
      <c r="C1656" s="2">
        <v>0.5</v>
      </c>
      <c r="D1656" s="46">
        <v>51.4</v>
      </c>
      <c r="E1656" s="280">
        <v>35.550000000000004</v>
      </c>
    </row>
    <row r="1657" spans="1:5">
      <c r="A1657" s="49" t="s">
        <v>7183</v>
      </c>
      <c r="B1657" s="3">
        <v>12</v>
      </c>
      <c r="C1657" s="2">
        <v>0.7</v>
      </c>
      <c r="D1657" s="46">
        <v>43</v>
      </c>
      <c r="E1657" s="280">
        <v>31.55</v>
      </c>
    </row>
    <row r="1658" spans="1:5">
      <c r="A1658" s="49" t="s">
        <v>7215</v>
      </c>
      <c r="B1658" s="3">
        <v>6</v>
      </c>
      <c r="C1658" s="2">
        <v>0.7</v>
      </c>
      <c r="D1658" s="46">
        <v>40</v>
      </c>
      <c r="E1658" s="280">
        <v>26.55</v>
      </c>
    </row>
    <row r="1659" spans="1:5">
      <c r="A1659" s="49" t="s">
        <v>7229</v>
      </c>
      <c r="B1659" s="3">
        <v>3</v>
      </c>
      <c r="C1659" s="2">
        <v>0.7</v>
      </c>
      <c r="D1659" s="46">
        <v>43.1</v>
      </c>
      <c r="E1659" s="280">
        <v>48.400000000000006</v>
      </c>
    </row>
    <row r="1660" spans="1:5">
      <c r="A1660" s="49" t="s">
        <v>8282</v>
      </c>
      <c r="B1660" s="3">
        <v>6</v>
      </c>
      <c r="C1660" s="2">
        <v>0.5</v>
      </c>
      <c r="D1660" s="46">
        <v>56</v>
      </c>
      <c r="E1660" s="280">
        <v>20.150000000000002</v>
      </c>
    </row>
    <row r="1661" spans="1:5">
      <c r="A1661" s="49" t="s">
        <v>26297</v>
      </c>
      <c r="B1661" s="3">
        <v>6</v>
      </c>
      <c r="C1661" s="2">
        <v>0.7</v>
      </c>
      <c r="D1661" s="46">
        <v>40</v>
      </c>
      <c r="E1661" s="280">
        <v>27.950000000000003</v>
      </c>
    </row>
    <row r="1662" spans="1:5">
      <c r="A1662" s="49" t="s">
        <v>26298</v>
      </c>
      <c r="B1662" s="3">
        <v>6</v>
      </c>
      <c r="C1662" s="2">
        <v>0.7</v>
      </c>
      <c r="D1662" s="46">
        <v>40</v>
      </c>
      <c r="E1662" s="280">
        <v>27.35</v>
      </c>
    </row>
    <row r="1663" spans="1:5">
      <c r="A1663" s="49" t="s">
        <v>8710</v>
      </c>
      <c r="B1663" s="3">
        <v>6</v>
      </c>
      <c r="C1663" s="2">
        <v>0.7</v>
      </c>
      <c r="D1663" s="46">
        <v>40</v>
      </c>
      <c r="E1663" s="280">
        <v>19.5</v>
      </c>
    </row>
    <row r="1664" spans="1:5">
      <c r="A1664" s="49" t="s">
        <v>8722</v>
      </c>
      <c r="B1664" s="3">
        <v>12</v>
      </c>
      <c r="C1664" s="2">
        <v>0.7</v>
      </c>
      <c r="D1664" s="46">
        <v>43</v>
      </c>
      <c r="E1664" s="280">
        <v>42.75</v>
      </c>
    </row>
    <row r="1665" spans="1:5">
      <c r="A1665" s="49" t="s">
        <v>9381</v>
      </c>
      <c r="B1665" s="3">
        <v>6</v>
      </c>
      <c r="C1665" s="2">
        <v>0.7</v>
      </c>
      <c r="D1665" s="46">
        <v>46</v>
      </c>
      <c r="E1665" s="280">
        <v>25.1</v>
      </c>
    </row>
    <row r="1666" spans="1:5">
      <c r="A1666" s="49" t="s">
        <v>9384</v>
      </c>
      <c r="B1666" s="3">
        <v>6</v>
      </c>
      <c r="C1666" s="2">
        <v>0.7</v>
      </c>
      <c r="D1666" s="46">
        <v>46</v>
      </c>
      <c r="E1666" s="280">
        <v>30.1</v>
      </c>
    </row>
    <row r="1667" spans="1:5">
      <c r="A1667" s="49" t="s">
        <v>9390</v>
      </c>
      <c r="B1667" s="3">
        <v>6</v>
      </c>
      <c r="C1667" s="2">
        <v>0.7</v>
      </c>
      <c r="D1667" s="46">
        <v>46</v>
      </c>
      <c r="E1667" s="280">
        <v>19.200000000000003</v>
      </c>
    </row>
    <row r="1668" spans="1:5">
      <c r="A1668" s="49" t="s">
        <v>26508</v>
      </c>
      <c r="B1668" s="3">
        <v>6</v>
      </c>
      <c r="C1668" s="2">
        <v>0.7</v>
      </c>
      <c r="D1668" s="46">
        <v>46</v>
      </c>
      <c r="E1668" s="280">
        <v>19.200000000000003</v>
      </c>
    </row>
    <row r="1669" spans="1:5">
      <c r="A1669" s="49" t="s">
        <v>9396</v>
      </c>
      <c r="B1669" s="3">
        <v>6</v>
      </c>
      <c r="C1669" s="2">
        <v>0.7</v>
      </c>
      <c r="D1669" s="46">
        <v>46</v>
      </c>
      <c r="E1669" s="280">
        <v>25.8</v>
      </c>
    </row>
    <row r="1670" spans="1:5">
      <c r="A1670" s="49" t="s">
        <v>9452</v>
      </c>
      <c r="B1670" s="3">
        <v>6</v>
      </c>
      <c r="C1670" s="2">
        <v>0.7</v>
      </c>
      <c r="D1670" s="46">
        <v>40</v>
      </c>
      <c r="E1670" s="280">
        <v>20.650000000000002</v>
      </c>
    </row>
    <row r="1671" spans="1:5">
      <c r="A1671" s="49" t="s">
        <v>9513</v>
      </c>
      <c r="B1671" s="3">
        <v>6</v>
      </c>
      <c r="C1671" s="2">
        <v>0.7</v>
      </c>
      <c r="D1671" s="46">
        <v>40</v>
      </c>
      <c r="E1671" s="280">
        <v>32.15</v>
      </c>
    </row>
    <row r="1672" spans="1:5">
      <c r="A1672" s="49" t="s">
        <v>9607</v>
      </c>
      <c r="B1672" s="3">
        <v>6</v>
      </c>
      <c r="C1672" s="2">
        <v>0.7</v>
      </c>
      <c r="D1672" s="46">
        <v>43</v>
      </c>
      <c r="E1672" s="280">
        <v>73.5</v>
      </c>
    </row>
    <row r="1673" spans="1:5">
      <c r="A1673" s="49" t="s">
        <v>9725</v>
      </c>
      <c r="B1673" s="3">
        <v>6</v>
      </c>
      <c r="C1673" s="2">
        <v>0.7</v>
      </c>
      <c r="D1673" s="46">
        <v>58</v>
      </c>
      <c r="E1673" s="280">
        <v>28.85</v>
      </c>
    </row>
    <row r="1674" spans="1:5">
      <c r="A1674" s="49" t="s">
        <v>9728</v>
      </c>
      <c r="B1674" s="3">
        <v>6</v>
      </c>
      <c r="C1674" s="2">
        <v>0.7</v>
      </c>
      <c r="D1674" s="46">
        <v>48</v>
      </c>
      <c r="E1674" s="280">
        <v>32.5</v>
      </c>
    </row>
    <row r="1675" spans="1:5">
      <c r="A1675" s="49" t="s">
        <v>9731</v>
      </c>
      <c r="B1675" s="3">
        <v>6</v>
      </c>
      <c r="C1675" s="2">
        <v>0.7</v>
      </c>
      <c r="D1675" s="46">
        <v>46</v>
      </c>
      <c r="E1675" s="280">
        <v>21.75</v>
      </c>
    </row>
    <row r="1676" spans="1:5">
      <c r="A1676" s="49" t="s">
        <v>9809</v>
      </c>
      <c r="B1676" s="3">
        <v>6</v>
      </c>
      <c r="C1676" s="2">
        <v>0.7</v>
      </c>
      <c r="D1676" s="46">
        <v>40</v>
      </c>
      <c r="E1676" s="280">
        <v>31.35</v>
      </c>
    </row>
    <row r="1677" spans="1:5">
      <c r="A1677" s="49" t="s">
        <v>306</v>
      </c>
      <c r="B1677" s="3">
        <v>6</v>
      </c>
      <c r="C1677" s="2">
        <v>0.5</v>
      </c>
      <c r="D1677" s="46">
        <v>40</v>
      </c>
      <c r="E1677" s="280">
        <v>23.05</v>
      </c>
    </row>
    <row r="1678" spans="1:5">
      <c r="A1678" s="49" t="s">
        <v>309</v>
      </c>
      <c r="B1678" s="3">
        <v>6</v>
      </c>
      <c r="C1678" s="2">
        <v>0.5</v>
      </c>
      <c r="D1678" s="46">
        <v>40</v>
      </c>
      <c r="E1678" s="280">
        <v>14.100000000000001</v>
      </c>
    </row>
    <row r="1679" spans="1:5">
      <c r="A1679" s="49" t="s">
        <v>312</v>
      </c>
      <c r="B1679" s="3">
        <v>6</v>
      </c>
      <c r="C1679" s="2">
        <v>0.5</v>
      </c>
      <c r="D1679" s="46">
        <v>40</v>
      </c>
      <c r="E1679" s="280">
        <v>19.05</v>
      </c>
    </row>
    <row r="1680" spans="1:5">
      <c r="A1680" s="49" t="s">
        <v>502</v>
      </c>
      <c r="B1680" s="3">
        <v>6</v>
      </c>
      <c r="C1680" s="2">
        <v>0.7</v>
      </c>
      <c r="D1680" s="46">
        <v>43</v>
      </c>
      <c r="E1680" s="280">
        <v>57.35</v>
      </c>
    </row>
    <row r="1681" spans="1:5">
      <c r="A1681" s="49" t="s">
        <v>505</v>
      </c>
      <c r="B1681" s="3">
        <v>6</v>
      </c>
      <c r="C1681" s="2">
        <v>0.7</v>
      </c>
      <c r="D1681" s="46">
        <v>40</v>
      </c>
      <c r="E1681" s="280">
        <v>10.350000000000001</v>
      </c>
    </row>
    <row r="1682" spans="1:5">
      <c r="A1682" s="49" t="s">
        <v>918</v>
      </c>
      <c r="B1682" s="3">
        <v>6</v>
      </c>
      <c r="C1682" s="2">
        <v>0.7</v>
      </c>
      <c r="D1682" s="46">
        <v>40</v>
      </c>
      <c r="E1682" s="280">
        <v>20.5</v>
      </c>
    </row>
    <row r="1683" spans="1:5">
      <c r="A1683" s="49" t="s">
        <v>1057</v>
      </c>
      <c r="B1683" s="3">
        <v>12</v>
      </c>
      <c r="C1683" s="2">
        <v>0.7</v>
      </c>
      <c r="D1683" s="46">
        <v>40</v>
      </c>
      <c r="E1683" s="280">
        <v>11.15</v>
      </c>
    </row>
    <row r="1684" spans="1:5">
      <c r="A1684" s="49" t="s">
        <v>1257</v>
      </c>
      <c r="B1684" s="3">
        <v>6</v>
      </c>
      <c r="C1684" s="2">
        <v>1</v>
      </c>
      <c r="D1684" s="46">
        <v>40</v>
      </c>
      <c r="E1684" s="280">
        <v>14.200000000000001</v>
      </c>
    </row>
    <row r="1685" spans="1:5">
      <c r="A1685" s="49" t="s">
        <v>1263</v>
      </c>
      <c r="B1685" s="3">
        <v>6</v>
      </c>
      <c r="C1685" s="2">
        <v>0.7</v>
      </c>
      <c r="D1685" s="46">
        <v>40</v>
      </c>
      <c r="E1685" s="280">
        <v>13.600000000000001</v>
      </c>
    </row>
    <row r="1686" spans="1:5">
      <c r="A1686" s="49" t="s">
        <v>1266</v>
      </c>
      <c r="B1686" s="3">
        <v>6</v>
      </c>
      <c r="C1686" s="2">
        <v>0.7</v>
      </c>
      <c r="D1686" s="46">
        <v>40</v>
      </c>
      <c r="E1686" s="280">
        <v>22.35</v>
      </c>
    </row>
    <row r="1687" spans="1:5">
      <c r="A1687" s="49" t="s">
        <v>1272</v>
      </c>
      <c r="B1687" s="3">
        <v>6</v>
      </c>
      <c r="C1687" s="2">
        <v>0.7</v>
      </c>
      <c r="D1687" s="46">
        <v>46.3</v>
      </c>
      <c r="E1687" s="280">
        <v>19.8</v>
      </c>
    </row>
    <row r="1688" spans="1:5">
      <c r="A1688" s="49" t="s">
        <v>26407</v>
      </c>
      <c r="B1688" s="3">
        <v>6</v>
      </c>
      <c r="C1688" s="2">
        <v>0.7</v>
      </c>
      <c r="D1688" s="46">
        <v>50</v>
      </c>
      <c r="E1688" s="280">
        <v>28.8</v>
      </c>
    </row>
    <row r="1689" spans="1:5">
      <c r="A1689" s="49" t="s">
        <v>1275</v>
      </c>
      <c r="B1689" s="3">
        <v>6</v>
      </c>
      <c r="C1689" s="2">
        <v>0.7</v>
      </c>
      <c r="D1689" s="46">
        <v>50</v>
      </c>
      <c r="E1689" s="280">
        <v>99.350000000000009</v>
      </c>
    </row>
    <row r="1690" spans="1:5">
      <c r="A1690" s="49" t="s">
        <v>26408</v>
      </c>
      <c r="B1690" s="3">
        <v>6</v>
      </c>
      <c r="C1690" s="2">
        <v>0.7</v>
      </c>
      <c r="D1690" s="46">
        <v>50</v>
      </c>
      <c r="E1690" s="280">
        <v>78.600000000000009</v>
      </c>
    </row>
    <row r="1691" spans="1:5">
      <c r="A1691" s="49" t="s">
        <v>1278</v>
      </c>
      <c r="B1691" s="3">
        <v>6</v>
      </c>
      <c r="C1691" s="2">
        <v>0.7</v>
      </c>
      <c r="D1691" s="46">
        <v>50</v>
      </c>
      <c r="E1691" s="280">
        <v>257.8</v>
      </c>
    </row>
    <row r="1692" spans="1:5">
      <c r="A1692" s="49" t="s">
        <v>1281</v>
      </c>
      <c r="B1692" s="3">
        <v>6</v>
      </c>
      <c r="C1692" s="2">
        <v>0.7</v>
      </c>
      <c r="D1692" s="46">
        <v>50</v>
      </c>
      <c r="E1692" s="280">
        <v>23.200000000000003</v>
      </c>
    </row>
    <row r="1693" spans="1:5">
      <c r="A1693" s="49" t="s">
        <v>1284</v>
      </c>
      <c r="B1693" s="3">
        <v>6</v>
      </c>
      <c r="C1693" s="2">
        <v>0.7</v>
      </c>
      <c r="D1693" s="46">
        <v>50</v>
      </c>
      <c r="E1693" s="280">
        <v>14.700000000000001</v>
      </c>
    </row>
    <row r="1694" spans="1:5">
      <c r="A1694" s="49" t="s">
        <v>1287</v>
      </c>
      <c r="B1694" s="3">
        <v>6</v>
      </c>
      <c r="C1694" s="2">
        <v>0.7</v>
      </c>
      <c r="D1694" s="46">
        <v>50</v>
      </c>
      <c r="E1694" s="280">
        <v>16.850000000000001</v>
      </c>
    </row>
    <row r="1695" spans="1:5">
      <c r="A1695" s="49" t="s">
        <v>26409</v>
      </c>
      <c r="B1695" s="3">
        <v>6</v>
      </c>
      <c r="C1695" s="2">
        <v>0.7</v>
      </c>
      <c r="D1695" s="46">
        <v>50</v>
      </c>
      <c r="E1695" s="280">
        <v>22.35</v>
      </c>
    </row>
    <row r="1696" spans="1:5">
      <c r="A1696" s="49" t="s">
        <v>1312</v>
      </c>
      <c r="B1696" s="3">
        <v>12</v>
      </c>
      <c r="C1696" s="2">
        <v>1</v>
      </c>
      <c r="D1696" s="46">
        <v>40</v>
      </c>
      <c r="E1696" s="280">
        <v>11.450000000000001</v>
      </c>
    </row>
    <row r="1697" spans="1:5">
      <c r="A1697" s="49" t="s">
        <v>1317</v>
      </c>
      <c r="B1697" s="3">
        <v>12</v>
      </c>
      <c r="C1697" s="2">
        <v>1</v>
      </c>
      <c r="D1697" s="46">
        <v>40</v>
      </c>
      <c r="E1697" s="280">
        <v>13.100000000000001</v>
      </c>
    </row>
    <row r="1698" spans="1:5">
      <c r="A1698" s="49" t="s">
        <v>26266</v>
      </c>
      <c r="B1698" s="3">
        <v>6</v>
      </c>
      <c r="C1698" s="2">
        <v>0.7</v>
      </c>
      <c r="D1698" s="46">
        <v>40</v>
      </c>
      <c r="E1698" s="280">
        <v>26.85</v>
      </c>
    </row>
    <row r="1699" spans="1:5">
      <c r="A1699" s="49" t="s">
        <v>1889</v>
      </c>
      <c r="B1699" s="3">
        <v>6</v>
      </c>
      <c r="C1699" s="2">
        <v>0.7</v>
      </c>
      <c r="D1699" s="46">
        <v>40</v>
      </c>
      <c r="E1699" s="280">
        <v>19.900000000000002</v>
      </c>
    </row>
    <row r="1700" spans="1:5">
      <c r="A1700" s="49" t="s">
        <v>1895</v>
      </c>
      <c r="B1700" s="3">
        <v>6</v>
      </c>
      <c r="C1700" s="2">
        <v>0.7</v>
      </c>
      <c r="D1700" s="46">
        <v>40</v>
      </c>
      <c r="E1700" s="280">
        <v>13.15</v>
      </c>
    </row>
    <row r="1701" spans="1:5">
      <c r="A1701" s="49" t="s">
        <v>2023</v>
      </c>
      <c r="B1701" s="3">
        <v>6</v>
      </c>
      <c r="C1701" s="2">
        <v>0.7</v>
      </c>
      <c r="D1701" s="46">
        <v>40</v>
      </c>
      <c r="E1701" s="280">
        <v>19</v>
      </c>
    </row>
    <row r="1702" spans="1:5">
      <c r="A1702" s="49" t="s">
        <v>2324</v>
      </c>
      <c r="B1702" s="3">
        <v>12</v>
      </c>
      <c r="C1702" s="2">
        <v>1</v>
      </c>
      <c r="D1702" s="46">
        <v>40</v>
      </c>
      <c r="E1702" s="280">
        <v>26.85</v>
      </c>
    </row>
    <row r="1703" spans="1:5">
      <c r="A1703" s="49" t="s">
        <v>2331</v>
      </c>
      <c r="B1703" s="3">
        <v>6</v>
      </c>
      <c r="C1703" s="2">
        <v>1</v>
      </c>
      <c r="D1703" s="46">
        <v>40</v>
      </c>
      <c r="E1703" s="280">
        <v>28.8</v>
      </c>
    </row>
    <row r="1704" spans="1:5">
      <c r="A1704" s="49" t="s">
        <v>26303</v>
      </c>
      <c r="B1704" s="3">
        <v>6</v>
      </c>
      <c r="C1704" s="2">
        <v>1</v>
      </c>
      <c r="D1704" s="46">
        <v>40</v>
      </c>
      <c r="E1704" s="280">
        <v>35.5</v>
      </c>
    </row>
    <row r="1705" spans="1:5">
      <c r="A1705" s="49" t="s">
        <v>2353</v>
      </c>
      <c r="B1705" s="3">
        <v>6</v>
      </c>
      <c r="C1705" s="2">
        <v>0.7</v>
      </c>
      <c r="D1705" s="46">
        <v>40</v>
      </c>
      <c r="E1705" s="280">
        <v>173</v>
      </c>
    </row>
    <row r="1706" spans="1:5">
      <c r="A1706" s="49" t="s">
        <v>2356</v>
      </c>
      <c r="B1706" s="3">
        <v>6</v>
      </c>
      <c r="C1706" s="2">
        <v>0.7</v>
      </c>
      <c r="D1706" s="46">
        <v>40</v>
      </c>
      <c r="E1706" s="280">
        <v>114.75</v>
      </c>
    </row>
    <row r="1707" spans="1:5">
      <c r="A1707" s="49" t="s">
        <v>2359</v>
      </c>
      <c r="B1707" s="3">
        <v>3</v>
      </c>
      <c r="C1707" s="2">
        <v>0.7</v>
      </c>
      <c r="D1707" s="46">
        <v>40</v>
      </c>
      <c r="E1707" s="280">
        <v>245.8</v>
      </c>
    </row>
    <row r="1708" spans="1:5">
      <c r="A1708" s="49" t="s">
        <v>2482</v>
      </c>
      <c r="B1708" s="3">
        <v>12</v>
      </c>
      <c r="C1708" s="2">
        <v>1</v>
      </c>
      <c r="D1708" s="46">
        <v>40</v>
      </c>
      <c r="E1708" s="280">
        <v>10.700000000000001</v>
      </c>
    </row>
    <row r="1709" spans="1:5">
      <c r="A1709" s="49" t="s">
        <v>2773</v>
      </c>
      <c r="B1709" s="3">
        <v>1</v>
      </c>
      <c r="C1709" s="2">
        <v>0.7</v>
      </c>
      <c r="D1709" s="46">
        <v>40</v>
      </c>
      <c r="E1709" s="280">
        <v>49.800000000000004</v>
      </c>
    </row>
    <row r="1710" spans="1:5">
      <c r="A1710" s="49" t="s">
        <v>2853</v>
      </c>
      <c r="B1710" s="3">
        <v>6</v>
      </c>
      <c r="C1710" s="2">
        <v>0.7</v>
      </c>
      <c r="D1710" s="46">
        <v>40</v>
      </c>
      <c r="E1710" s="280">
        <v>10.050000000000001</v>
      </c>
    </row>
    <row r="1711" spans="1:5">
      <c r="A1711" s="49" t="s">
        <v>2856</v>
      </c>
      <c r="B1711" s="3">
        <v>6</v>
      </c>
      <c r="C1711" s="2">
        <v>0.7</v>
      </c>
      <c r="D1711" s="46">
        <v>50</v>
      </c>
      <c r="E1711" s="280">
        <v>18.7</v>
      </c>
    </row>
    <row r="1712" spans="1:5">
      <c r="A1712" s="49" t="s">
        <v>3154</v>
      </c>
      <c r="B1712" s="3">
        <v>6</v>
      </c>
      <c r="C1712" s="2">
        <v>0.7</v>
      </c>
      <c r="D1712" s="46">
        <v>40</v>
      </c>
      <c r="E1712" s="280">
        <v>19</v>
      </c>
    </row>
    <row r="1713" spans="1:5">
      <c r="A1713" s="49" t="s">
        <v>26274</v>
      </c>
      <c r="B1713" s="3">
        <v>6</v>
      </c>
      <c r="C1713" s="2">
        <v>0.7</v>
      </c>
      <c r="D1713" s="46">
        <v>40</v>
      </c>
      <c r="E1713" s="280">
        <v>21.25</v>
      </c>
    </row>
    <row r="1714" spans="1:5">
      <c r="A1714" s="49" t="s">
        <v>3157</v>
      </c>
      <c r="B1714" s="3">
        <v>6</v>
      </c>
      <c r="C1714" s="2">
        <v>0.7</v>
      </c>
      <c r="D1714" s="46">
        <v>40</v>
      </c>
      <c r="E1714" s="280">
        <v>35.800000000000004</v>
      </c>
    </row>
    <row r="1715" spans="1:5">
      <c r="A1715" s="49" t="s">
        <v>3163</v>
      </c>
      <c r="B1715" s="3">
        <v>6</v>
      </c>
      <c r="C1715" s="2">
        <v>0.5</v>
      </c>
      <c r="D1715" s="46">
        <v>46</v>
      </c>
      <c r="E1715" s="280">
        <v>69.400000000000006</v>
      </c>
    </row>
    <row r="1716" spans="1:5">
      <c r="A1716" s="49" t="s">
        <v>3166</v>
      </c>
      <c r="B1716" s="3">
        <v>6</v>
      </c>
      <c r="C1716" s="2">
        <v>0.5</v>
      </c>
      <c r="D1716" s="46">
        <v>46</v>
      </c>
      <c r="E1716" s="280">
        <v>127.65</v>
      </c>
    </row>
    <row r="1717" spans="1:5">
      <c r="A1717" s="49" t="s">
        <v>3175</v>
      </c>
      <c r="B1717" s="3">
        <v>6</v>
      </c>
      <c r="C1717" s="2">
        <v>0.7</v>
      </c>
      <c r="D1717" s="46">
        <v>40</v>
      </c>
      <c r="E1717" s="280">
        <v>16.75</v>
      </c>
    </row>
    <row r="1718" spans="1:5">
      <c r="A1718" s="49" t="s">
        <v>3178</v>
      </c>
      <c r="B1718" s="3">
        <v>6</v>
      </c>
      <c r="C1718" s="2">
        <v>0.7</v>
      </c>
      <c r="D1718" s="46">
        <v>40</v>
      </c>
      <c r="E1718" s="280">
        <v>16.150000000000002</v>
      </c>
    </row>
    <row r="1719" spans="1:5">
      <c r="A1719" s="49" t="s">
        <v>3181</v>
      </c>
      <c r="B1719" s="3">
        <v>6</v>
      </c>
      <c r="C1719" s="2">
        <v>0.7</v>
      </c>
      <c r="D1719" s="46">
        <v>40</v>
      </c>
      <c r="E1719" s="280">
        <v>15.65</v>
      </c>
    </row>
    <row r="1720" spans="1:5">
      <c r="A1720" s="49" t="s">
        <v>3187</v>
      </c>
      <c r="B1720" s="3">
        <v>12</v>
      </c>
      <c r="C1720" s="2">
        <v>1</v>
      </c>
      <c r="D1720" s="46">
        <v>40</v>
      </c>
      <c r="E1720" s="280">
        <v>15.9</v>
      </c>
    </row>
    <row r="1721" spans="1:5">
      <c r="A1721" s="49" t="s">
        <v>3221</v>
      </c>
      <c r="B1721" s="3">
        <v>6</v>
      </c>
      <c r="C1721" s="2">
        <v>0.7</v>
      </c>
      <c r="D1721" s="46">
        <v>40</v>
      </c>
      <c r="E1721" s="280">
        <v>20.950000000000003</v>
      </c>
    </row>
    <row r="1722" spans="1:5">
      <c r="A1722" s="49" t="s">
        <v>26275</v>
      </c>
      <c r="B1722" s="3">
        <v>6</v>
      </c>
      <c r="C1722" s="2">
        <v>0.7</v>
      </c>
      <c r="D1722" s="46">
        <v>40</v>
      </c>
      <c r="E1722" s="280">
        <v>20.950000000000003</v>
      </c>
    </row>
    <row r="1723" spans="1:5">
      <c r="A1723" s="49" t="s">
        <v>3444</v>
      </c>
      <c r="B1723" s="3">
        <v>6</v>
      </c>
      <c r="C1723" s="2">
        <v>0.7</v>
      </c>
      <c r="D1723" s="46">
        <v>40</v>
      </c>
      <c r="E1723" s="280">
        <v>33.300000000000004</v>
      </c>
    </row>
    <row r="1724" spans="1:5">
      <c r="A1724" s="49" t="s">
        <v>26427</v>
      </c>
      <c r="B1724" s="3">
        <v>6</v>
      </c>
      <c r="C1724" s="2">
        <v>0.7</v>
      </c>
      <c r="D1724" s="46">
        <v>43.5</v>
      </c>
      <c r="E1724" s="280">
        <v>35.5</v>
      </c>
    </row>
    <row r="1725" spans="1:5">
      <c r="A1725" s="49" t="s">
        <v>26279</v>
      </c>
      <c r="B1725" s="3">
        <v>6</v>
      </c>
      <c r="C1725" s="2">
        <v>0.7</v>
      </c>
      <c r="D1725" s="46">
        <v>40</v>
      </c>
      <c r="E1725" s="280">
        <v>35.800000000000004</v>
      </c>
    </row>
    <row r="1726" spans="1:5">
      <c r="A1726" s="49" t="s">
        <v>3685</v>
      </c>
      <c r="B1726" s="3">
        <v>120</v>
      </c>
      <c r="C1726" s="2">
        <v>0.05</v>
      </c>
      <c r="D1726" s="46">
        <v>40</v>
      </c>
      <c r="E1726" s="280">
        <v>3.5</v>
      </c>
    </row>
    <row r="1727" spans="1:5">
      <c r="A1727" s="49" t="s">
        <v>3692</v>
      </c>
      <c r="B1727" s="3">
        <v>6</v>
      </c>
      <c r="C1727" s="2">
        <v>0.7</v>
      </c>
      <c r="D1727" s="46">
        <v>40</v>
      </c>
      <c r="E1727" s="280">
        <v>14.55</v>
      </c>
    </row>
    <row r="1728" spans="1:5">
      <c r="A1728" s="49" t="s">
        <v>3694</v>
      </c>
      <c r="B1728" s="3">
        <v>12</v>
      </c>
      <c r="C1728" s="2">
        <v>1</v>
      </c>
      <c r="D1728" s="46">
        <v>40</v>
      </c>
      <c r="E1728" s="280">
        <v>18.600000000000001</v>
      </c>
    </row>
    <row r="1729" spans="1:5">
      <c r="A1729" s="49" t="s">
        <v>26280</v>
      </c>
      <c r="B1729" s="3">
        <v>6</v>
      </c>
      <c r="C1729" s="2">
        <v>0.7</v>
      </c>
      <c r="D1729" s="46">
        <v>40</v>
      </c>
      <c r="E1729" s="280">
        <v>21.8</v>
      </c>
    </row>
    <row r="1730" spans="1:5">
      <c r="A1730" s="49" t="s">
        <v>26491</v>
      </c>
      <c r="B1730" s="3">
        <v>6</v>
      </c>
      <c r="C1730" s="2">
        <v>0.7</v>
      </c>
      <c r="D1730" s="46">
        <v>46</v>
      </c>
      <c r="E1730" s="280">
        <v>40.200000000000003</v>
      </c>
    </row>
    <row r="1731" spans="1:5">
      <c r="A1731" s="49" t="s">
        <v>3721</v>
      </c>
      <c r="B1731" s="3">
        <v>6</v>
      </c>
      <c r="C1731" s="2">
        <v>0.7</v>
      </c>
      <c r="D1731" s="46">
        <v>43</v>
      </c>
      <c r="E1731" s="280">
        <v>17.850000000000001</v>
      </c>
    </row>
    <row r="1732" spans="1:5">
      <c r="A1732" s="49" t="s">
        <v>26281</v>
      </c>
      <c r="B1732" s="3">
        <v>6</v>
      </c>
      <c r="C1732" s="2">
        <v>0.7</v>
      </c>
      <c r="D1732" s="46">
        <v>40</v>
      </c>
      <c r="E1732" s="280">
        <v>21.8</v>
      </c>
    </row>
    <row r="1733" spans="1:5">
      <c r="A1733" s="49" t="s">
        <v>4246</v>
      </c>
      <c r="B1733" s="3">
        <v>6</v>
      </c>
      <c r="C1733" s="2">
        <v>1</v>
      </c>
      <c r="D1733" s="46">
        <v>40</v>
      </c>
      <c r="E1733" s="280">
        <v>12.450000000000001</v>
      </c>
    </row>
    <row r="1734" spans="1:5">
      <c r="A1734" s="49" t="s">
        <v>4280</v>
      </c>
      <c r="B1734" s="3">
        <v>12</v>
      </c>
      <c r="C1734" s="2">
        <v>1</v>
      </c>
      <c r="D1734" s="46">
        <v>40</v>
      </c>
      <c r="E1734" s="280">
        <v>10.600000000000001</v>
      </c>
    </row>
    <row r="1735" spans="1:5">
      <c r="A1735" s="49" t="s">
        <v>26548</v>
      </c>
      <c r="B1735" s="3">
        <v>6</v>
      </c>
      <c r="C1735" s="2">
        <v>1.5</v>
      </c>
      <c r="D1735" s="46">
        <v>40</v>
      </c>
      <c r="E1735" s="280">
        <v>15.200000000000001</v>
      </c>
    </row>
    <row r="1736" spans="1:5">
      <c r="A1736" s="49" t="s">
        <v>26549</v>
      </c>
      <c r="B1736" s="3">
        <v>2</v>
      </c>
      <c r="C1736" s="2">
        <v>4.5</v>
      </c>
      <c r="D1736" s="46">
        <v>40</v>
      </c>
      <c r="E1736" s="280">
        <v>55.95</v>
      </c>
    </row>
    <row r="1737" spans="1:5">
      <c r="A1737" s="49" t="s">
        <v>4293</v>
      </c>
      <c r="B1737" s="3">
        <v>12</v>
      </c>
      <c r="C1737" s="2">
        <v>0.7</v>
      </c>
      <c r="D1737" s="46">
        <v>40</v>
      </c>
      <c r="E1737" s="280">
        <v>9.4</v>
      </c>
    </row>
    <row r="1738" spans="1:5">
      <c r="A1738" s="49" t="s">
        <v>4309</v>
      </c>
      <c r="B1738" s="3">
        <v>6</v>
      </c>
      <c r="C1738" s="2">
        <v>1</v>
      </c>
      <c r="D1738" s="46">
        <v>40</v>
      </c>
      <c r="E1738" s="280">
        <v>12.4</v>
      </c>
    </row>
    <row r="1739" spans="1:5">
      <c r="A1739" s="49" t="s">
        <v>19207</v>
      </c>
      <c r="B1739" s="3">
        <v>6</v>
      </c>
      <c r="C1739" s="2">
        <v>1.5</v>
      </c>
      <c r="D1739" s="46">
        <v>40</v>
      </c>
      <c r="E1739" s="280">
        <v>17.850000000000001</v>
      </c>
    </row>
    <row r="1740" spans="1:5">
      <c r="A1740" s="49" t="s">
        <v>4320</v>
      </c>
      <c r="B1740" s="3">
        <v>6</v>
      </c>
      <c r="C1740" s="2">
        <v>0.7</v>
      </c>
      <c r="D1740" s="46">
        <v>40</v>
      </c>
      <c r="E1740" s="280">
        <v>16.400000000000002</v>
      </c>
    </row>
    <row r="1741" spans="1:5">
      <c r="A1741" s="49" t="s">
        <v>4323</v>
      </c>
      <c r="B1741" s="3">
        <v>6</v>
      </c>
      <c r="C1741" s="2">
        <v>0.7</v>
      </c>
      <c r="D1741" s="46">
        <v>40</v>
      </c>
      <c r="E1741" s="280">
        <v>15.65</v>
      </c>
    </row>
    <row r="1742" spans="1:5">
      <c r="A1742" s="49" t="s">
        <v>26494</v>
      </c>
      <c r="B1742" s="3">
        <v>6</v>
      </c>
      <c r="C1742" s="2">
        <v>0.7</v>
      </c>
      <c r="D1742" s="46">
        <v>46</v>
      </c>
      <c r="E1742" s="280">
        <v>55.900000000000006</v>
      </c>
    </row>
    <row r="1743" spans="1:5">
      <c r="A1743" s="49" t="s">
        <v>4532</v>
      </c>
      <c r="B1743" s="3">
        <v>6</v>
      </c>
      <c r="C1743" s="2">
        <v>0.7</v>
      </c>
      <c r="D1743" s="46">
        <v>40</v>
      </c>
      <c r="E1743" s="280">
        <v>41.95</v>
      </c>
    </row>
    <row r="1744" spans="1:5">
      <c r="A1744" s="49" t="s">
        <v>4793</v>
      </c>
      <c r="B1744" s="3">
        <v>12</v>
      </c>
      <c r="C1744" s="2">
        <v>0.7</v>
      </c>
      <c r="D1744" s="46">
        <v>40</v>
      </c>
      <c r="E1744" s="280">
        <v>8.25</v>
      </c>
    </row>
    <row r="1745" spans="1:5">
      <c r="A1745" s="49" t="s">
        <v>4993</v>
      </c>
      <c r="B1745" s="3">
        <v>6</v>
      </c>
      <c r="C1745" s="2">
        <v>0.7</v>
      </c>
      <c r="D1745" s="46">
        <v>43</v>
      </c>
      <c r="E1745" s="280">
        <v>113.9</v>
      </c>
    </row>
    <row r="1746" spans="1:5">
      <c r="A1746" s="49" t="s">
        <v>4995</v>
      </c>
      <c r="B1746" s="3">
        <v>12</v>
      </c>
      <c r="C1746" s="2">
        <v>0.7</v>
      </c>
      <c r="D1746" s="46">
        <v>43</v>
      </c>
      <c r="E1746" s="280">
        <v>117.25</v>
      </c>
    </row>
    <row r="1747" spans="1:5">
      <c r="A1747" s="49" t="s">
        <v>5539</v>
      </c>
      <c r="B1747" s="3">
        <v>6</v>
      </c>
      <c r="C1747" s="2">
        <v>0.7</v>
      </c>
      <c r="D1747" s="46">
        <v>43</v>
      </c>
      <c r="E1747" s="280">
        <v>35.5</v>
      </c>
    </row>
    <row r="1748" spans="1:5">
      <c r="A1748" s="49" t="s">
        <v>5542</v>
      </c>
      <c r="B1748" s="3">
        <v>6</v>
      </c>
      <c r="C1748" s="2">
        <v>0.7</v>
      </c>
      <c r="D1748" s="46">
        <v>40</v>
      </c>
      <c r="E1748" s="280">
        <v>58.5</v>
      </c>
    </row>
    <row r="1749" spans="1:5">
      <c r="A1749" s="49" t="s">
        <v>5545</v>
      </c>
      <c r="B1749" s="3">
        <v>4</v>
      </c>
      <c r="C1749" s="2">
        <v>3</v>
      </c>
      <c r="D1749" s="46">
        <v>40</v>
      </c>
      <c r="E1749" s="280">
        <v>99.100000000000009</v>
      </c>
    </row>
    <row r="1750" spans="1:5">
      <c r="A1750" s="49" t="s">
        <v>5560</v>
      </c>
      <c r="B1750" s="3">
        <v>6</v>
      </c>
      <c r="C1750" s="2">
        <v>1</v>
      </c>
      <c r="D1750" s="46">
        <v>40</v>
      </c>
      <c r="E1750" s="280">
        <v>28.25</v>
      </c>
    </row>
    <row r="1751" spans="1:5">
      <c r="A1751" s="49" t="s">
        <v>26286</v>
      </c>
      <c r="B1751" s="3">
        <v>6</v>
      </c>
      <c r="C1751" s="2">
        <v>0.7</v>
      </c>
      <c r="D1751" s="46">
        <v>40</v>
      </c>
      <c r="E1751" s="280">
        <v>35.800000000000004</v>
      </c>
    </row>
    <row r="1752" spans="1:5">
      <c r="A1752" s="49" t="s">
        <v>26329</v>
      </c>
      <c r="B1752" s="3">
        <v>12</v>
      </c>
      <c r="C1752" s="2">
        <v>1</v>
      </c>
      <c r="D1752" s="46">
        <v>40</v>
      </c>
      <c r="E1752" s="280">
        <v>49.5</v>
      </c>
    </row>
    <row r="1753" spans="1:5">
      <c r="A1753" s="49" t="s">
        <v>5710</v>
      </c>
      <c r="B1753" s="3">
        <v>6</v>
      </c>
      <c r="C1753" s="2">
        <v>1</v>
      </c>
      <c r="D1753" s="46">
        <v>40</v>
      </c>
      <c r="E1753" s="280">
        <v>15.15</v>
      </c>
    </row>
    <row r="1754" spans="1:5">
      <c r="A1754" s="49" t="s">
        <v>5723</v>
      </c>
      <c r="B1754" s="3">
        <v>120</v>
      </c>
      <c r="C1754" s="2">
        <v>0.05</v>
      </c>
      <c r="D1754" s="46">
        <v>40</v>
      </c>
      <c r="E1754" s="280">
        <v>2.85</v>
      </c>
    </row>
    <row r="1755" spans="1:5">
      <c r="A1755" s="49" t="s">
        <v>5833</v>
      </c>
      <c r="B1755" s="3">
        <v>6</v>
      </c>
      <c r="C1755" s="2">
        <v>0.7</v>
      </c>
      <c r="D1755" s="46">
        <v>43</v>
      </c>
      <c r="E1755" s="280">
        <v>21.5</v>
      </c>
    </row>
    <row r="1756" spans="1:5">
      <c r="A1756" s="49" t="s">
        <v>5998</v>
      </c>
      <c r="B1756" s="3">
        <v>6</v>
      </c>
      <c r="C1756" s="2">
        <v>1.5</v>
      </c>
      <c r="D1756" s="46">
        <v>40</v>
      </c>
      <c r="E1756" s="280">
        <v>20.200000000000003</v>
      </c>
    </row>
    <row r="1757" spans="1:5">
      <c r="A1757" s="49" t="s">
        <v>26445</v>
      </c>
      <c r="B1757" s="3">
        <v>6</v>
      </c>
      <c r="C1757" s="2">
        <v>0.7</v>
      </c>
      <c r="D1757" s="46">
        <v>48.7</v>
      </c>
      <c r="E1757" s="280">
        <v>53.300000000000004</v>
      </c>
    </row>
    <row r="1758" spans="1:5">
      <c r="A1758" s="49" t="s">
        <v>6465</v>
      </c>
      <c r="B1758" s="3">
        <v>6</v>
      </c>
      <c r="C1758" s="2">
        <v>1</v>
      </c>
      <c r="D1758" s="46">
        <v>35</v>
      </c>
      <c r="E1758" s="280">
        <v>10.600000000000001</v>
      </c>
    </row>
    <row r="1759" spans="1:5">
      <c r="A1759" s="49" t="s">
        <v>6548</v>
      </c>
      <c r="B1759" s="3">
        <v>6</v>
      </c>
      <c r="C1759" s="2">
        <v>0.7</v>
      </c>
      <c r="D1759" s="46">
        <v>40</v>
      </c>
      <c r="E1759" s="280">
        <v>25.75</v>
      </c>
    </row>
    <row r="1760" spans="1:5">
      <c r="A1760" s="49" t="s">
        <v>6551</v>
      </c>
      <c r="B1760" s="3">
        <v>6</v>
      </c>
      <c r="C1760" s="2">
        <v>0.7</v>
      </c>
      <c r="D1760" s="46">
        <v>43</v>
      </c>
      <c r="E1760" s="280">
        <v>36.050000000000004</v>
      </c>
    </row>
    <row r="1761" spans="1:5">
      <c r="A1761" s="49" t="s">
        <v>26291</v>
      </c>
      <c r="B1761" s="3">
        <v>6</v>
      </c>
      <c r="C1761" s="2">
        <v>0.7</v>
      </c>
      <c r="D1761" s="46">
        <v>40</v>
      </c>
      <c r="E1761" s="280">
        <v>31.05</v>
      </c>
    </row>
    <row r="1762" spans="1:5">
      <c r="A1762" s="49" t="s">
        <v>7189</v>
      </c>
      <c r="B1762" s="3">
        <v>6</v>
      </c>
      <c r="C1762" s="2">
        <v>0.7</v>
      </c>
      <c r="D1762" s="46">
        <v>43</v>
      </c>
      <c r="E1762" s="280">
        <v>68.55</v>
      </c>
    </row>
    <row r="1763" spans="1:5">
      <c r="A1763" s="49" t="s">
        <v>7232</v>
      </c>
      <c r="B1763" s="3">
        <v>48</v>
      </c>
      <c r="C1763" s="2">
        <v>0.05</v>
      </c>
      <c r="D1763" s="46">
        <v>41.3</v>
      </c>
      <c r="E1763" s="280">
        <v>5.1000000000000005</v>
      </c>
    </row>
    <row r="1764" spans="1:5">
      <c r="A1764" s="49" t="s">
        <v>7234</v>
      </c>
      <c r="B1764" s="3">
        <v>6</v>
      </c>
      <c r="C1764" s="2">
        <v>0.7</v>
      </c>
      <c r="D1764" s="46">
        <v>41.3</v>
      </c>
      <c r="E1764" s="280">
        <v>23.85</v>
      </c>
    </row>
    <row r="1765" spans="1:5">
      <c r="A1765" s="49" t="s">
        <v>7403</v>
      </c>
      <c r="B1765" s="3">
        <v>6</v>
      </c>
      <c r="C1765" s="2">
        <v>0.7</v>
      </c>
      <c r="D1765" s="46">
        <v>40</v>
      </c>
      <c r="E1765" s="280">
        <v>10.050000000000001</v>
      </c>
    </row>
    <row r="1766" spans="1:5">
      <c r="A1766" s="49" t="s">
        <v>7418</v>
      </c>
      <c r="B1766" s="3">
        <v>36</v>
      </c>
      <c r="C1766" s="2">
        <v>0.05</v>
      </c>
      <c r="D1766" s="46">
        <v>40</v>
      </c>
      <c r="E1766" s="280">
        <v>6.9</v>
      </c>
    </row>
    <row r="1767" spans="1:5">
      <c r="A1767" s="49" t="s">
        <v>7421</v>
      </c>
      <c r="B1767" s="3">
        <v>6</v>
      </c>
      <c r="C1767" s="2">
        <v>0.7</v>
      </c>
      <c r="D1767" s="46">
        <v>40</v>
      </c>
      <c r="E1767" s="280">
        <v>16.5</v>
      </c>
    </row>
    <row r="1768" spans="1:5">
      <c r="A1768" s="49" t="s">
        <v>7424</v>
      </c>
      <c r="B1768" s="3">
        <v>36</v>
      </c>
      <c r="C1768" s="2">
        <v>0.05</v>
      </c>
      <c r="D1768" s="46">
        <v>40</v>
      </c>
      <c r="E1768" s="280">
        <v>4.25</v>
      </c>
    </row>
    <row r="1769" spans="1:5">
      <c r="A1769" s="49" t="s">
        <v>7427</v>
      </c>
      <c r="B1769" s="3">
        <v>6</v>
      </c>
      <c r="C1769" s="2">
        <v>0.7</v>
      </c>
      <c r="D1769" s="46">
        <v>40</v>
      </c>
      <c r="E1769" s="280">
        <v>14.55</v>
      </c>
    </row>
    <row r="1770" spans="1:5">
      <c r="A1770" s="49" t="s">
        <v>26326</v>
      </c>
      <c r="B1770" s="3">
        <v>12</v>
      </c>
      <c r="C1770" s="2">
        <v>0.7</v>
      </c>
      <c r="D1770" s="46">
        <v>40</v>
      </c>
      <c r="E1770" s="280">
        <v>8.65</v>
      </c>
    </row>
    <row r="1771" spans="1:5">
      <c r="A1771" s="49" t="s">
        <v>8020</v>
      </c>
      <c r="B1771" s="3">
        <v>6</v>
      </c>
      <c r="C1771" s="2">
        <v>0.7</v>
      </c>
      <c r="D1771" s="46">
        <v>40</v>
      </c>
      <c r="E1771" s="280">
        <v>23.150000000000002</v>
      </c>
    </row>
    <row r="1772" spans="1:5">
      <c r="A1772" s="49" t="s">
        <v>8169</v>
      </c>
      <c r="B1772" s="3">
        <v>6</v>
      </c>
      <c r="C1772" s="2">
        <v>0.7</v>
      </c>
      <c r="D1772" s="46">
        <v>43</v>
      </c>
      <c r="E1772" s="280">
        <v>47.25</v>
      </c>
    </row>
    <row r="1773" spans="1:5">
      <c r="A1773" s="49" t="s">
        <v>8175</v>
      </c>
      <c r="B1773" s="3">
        <v>6</v>
      </c>
      <c r="C1773" s="2">
        <v>0.7</v>
      </c>
      <c r="D1773" s="46">
        <v>40</v>
      </c>
      <c r="E1773" s="280">
        <v>13.8</v>
      </c>
    </row>
    <row r="1774" spans="1:5">
      <c r="A1774" s="49" t="s">
        <v>8288</v>
      </c>
      <c r="B1774" s="3">
        <v>6</v>
      </c>
      <c r="C1774" s="2">
        <v>0.7</v>
      </c>
      <c r="D1774" s="46">
        <v>45</v>
      </c>
      <c r="E1774" s="280">
        <v>22.6</v>
      </c>
    </row>
    <row r="1775" spans="1:5">
      <c r="A1775" s="49" t="s">
        <v>26295</v>
      </c>
      <c r="B1775" s="3">
        <v>6</v>
      </c>
      <c r="C1775" s="2">
        <v>0.7</v>
      </c>
      <c r="D1775" s="46">
        <v>40</v>
      </c>
      <c r="E1775" s="280">
        <v>10.050000000000001</v>
      </c>
    </row>
    <row r="1776" spans="1:5">
      <c r="A1776" s="49" t="s">
        <v>8688</v>
      </c>
      <c r="B1776" s="3">
        <v>12</v>
      </c>
      <c r="C1776" s="2">
        <v>1</v>
      </c>
      <c r="D1776" s="46">
        <v>40</v>
      </c>
      <c r="E1776" s="280">
        <v>13.950000000000001</v>
      </c>
    </row>
    <row r="1777" spans="1:5">
      <c r="A1777" s="49" t="s">
        <v>8691</v>
      </c>
      <c r="B1777" s="3">
        <v>12</v>
      </c>
      <c r="C1777" s="2">
        <v>1</v>
      </c>
      <c r="D1777" s="46">
        <v>40</v>
      </c>
      <c r="E1777" s="280">
        <v>13.950000000000001</v>
      </c>
    </row>
    <row r="1778" spans="1:5">
      <c r="A1778" s="49" t="s">
        <v>9176</v>
      </c>
      <c r="B1778" s="3">
        <v>6</v>
      </c>
      <c r="C1778" s="2">
        <v>0.7</v>
      </c>
      <c r="D1778" s="46">
        <v>43</v>
      </c>
      <c r="E1778" s="280">
        <v>23.35</v>
      </c>
    </row>
    <row r="1779" spans="1:5">
      <c r="A1779" s="49" t="s">
        <v>9361</v>
      </c>
      <c r="B1779" s="3">
        <v>12</v>
      </c>
      <c r="C1779" s="2">
        <v>1</v>
      </c>
      <c r="D1779" s="46">
        <v>40</v>
      </c>
      <c r="E1779" s="280">
        <v>12.55</v>
      </c>
    </row>
    <row r="1780" spans="1:5">
      <c r="A1780" s="49" t="s">
        <v>26328</v>
      </c>
      <c r="B1780" s="3">
        <v>12</v>
      </c>
      <c r="C1780" s="2">
        <v>0.7</v>
      </c>
      <c r="D1780" s="46">
        <v>40</v>
      </c>
      <c r="E1780" s="280">
        <v>10.350000000000001</v>
      </c>
    </row>
    <row r="1781" spans="1:5">
      <c r="A1781" s="49" t="s">
        <v>9378</v>
      </c>
      <c r="B1781" s="3">
        <v>6</v>
      </c>
      <c r="C1781" s="2">
        <v>0.7</v>
      </c>
      <c r="D1781" s="46">
        <v>46</v>
      </c>
      <c r="E1781" s="280">
        <v>29.6</v>
      </c>
    </row>
    <row r="1782" spans="1:5">
      <c r="A1782" s="49" t="s">
        <v>9393</v>
      </c>
      <c r="B1782" s="3">
        <v>6</v>
      </c>
      <c r="C1782" s="2">
        <v>0.7</v>
      </c>
      <c r="D1782" s="46">
        <v>46</v>
      </c>
      <c r="E1782" s="280">
        <v>29.6</v>
      </c>
    </row>
    <row r="1783" spans="1:5">
      <c r="A1783" s="49" t="s">
        <v>26509</v>
      </c>
      <c r="B1783" s="3">
        <v>6</v>
      </c>
      <c r="C1783" s="2">
        <v>0.7</v>
      </c>
      <c r="D1783" s="46">
        <v>46</v>
      </c>
      <c r="E1783" s="280">
        <v>29.6</v>
      </c>
    </row>
    <row r="1784" spans="1:5">
      <c r="A1784" s="49" t="s">
        <v>9678</v>
      </c>
      <c r="B1784" s="3">
        <v>6</v>
      </c>
      <c r="C1784" s="2">
        <v>0.7</v>
      </c>
      <c r="D1784" s="46">
        <v>40</v>
      </c>
      <c r="E1784" s="280">
        <v>20.150000000000002</v>
      </c>
    </row>
    <row r="1785" spans="1:5">
      <c r="A1785" s="49" t="s">
        <v>9691</v>
      </c>
      <c r="B1785" s="3">
        <v>12</v>
      </c>
      <c r="C1785" s="2">
        <v>0.05</v>
      </c>
      <c r="D1785" s="46">
        <v>40</v>
      </c>
      <c r="E1785" s="280">
        <v>3.8000000000000003</v>
      </c>
    </row>
    <row r="1786" spans="1:5">
      <c r="A1786" s="49" t="s">
        <v>9931</v>
      </c>
      <c r="B1786" s="3">
        <v>6</v>
      </c>
      <c r="C1786" s="2">
        <v>0.7</v>
      </c>
      <c r="D1786" s="46">
        <v>40</v>
      </c>
      <c r="E1786" s="280">
        <v>13.700000000000001</v>
      </c>
    </row>
    <row r="1787" spans="1:5">
      <c r="A1787" s="49" t="s">
        <v>9943</v>
      </c>
      <c r="B1787" s="3">
        <v>6</v>
      </c>
      <c r="C1787" s="2">
        <v>0.7</v>
      </c>
      <c r="D1787" s="46">
        <v>43</v>
      </c>
      <c r="E1787" s="280">
        <v>17.5</v>
      </c>
    </row>
    <row r="1788" spans="1:5">
      <c r="A1788" s="49" t="s">
        <v>10056</v>
      </c>
      <c r="B1788" s="3">
        <v>12</v>
      </c>
      <c r="C1788" s="2">
        <v>1</v>
      </c>
      <c r="D1788" s="46">
        <v>40</v>
      </c>
      <c r="E1788" s="280">
        <v>12.4</v>
      </c>
    </row>
    <row r="1789" spans="1:5">
      <c r="A1789" s="49" t="s">
        <v>26480</v>
      </c>
      <c r="B1789" s="3">
        <v>6</v>
      </c>
      <c r="C1789" s="2">
        <v>0.7</v>
      </c>
      <c r="D1789" s="46">
        <v>45.8</v>
      </c>
      <c r="E1789" s="280">
        <v>18.350000000000001</v>
      </c>
    </row>
    <row r="1790" spans="1:5">
      <c r="A1790" s="49" t="s">
        <v>10182</v>
      </c>
      <c r="B1790" s="3">
        <v>12</v>
      </c>
      <c r="C1790" s="2">
        <v>1</v>
      </c>
      <c r="D1790" s="46">
        <v>40</v>
      </c>
      <c r="E1790" s="280">
        <v>14.200000000000001</v>
      </c>
    </row>
    <row r="1791" spans="1:5">
      <c r="A1791" s="49" t="s">
        <v>10211</v>
      </c>
      <c r="B1791" s="3">
        <v>12</v>
      </c>
      <c r="C1791" s="2">
        <v>1</v>
      </c>
      <c r="D1791" s="46">
        <v>40</v>
      </c>
      <c r="E1791" s="280">
        <v>12.75</v>
      </c>
    </row>
    <row r="1792" spans="1:5">
      <c r="A1792" s="49" t="s">
        <v>10248</v>
      </c>
      <c r="B1792" s="3">
        <v>6</v>
      </c>
      <c r="C1792" s="2">
        <v>1</v>
      </c>
      <c r="D1792" s="46">
        <v>40</v>
      </c>
      <c r="E1792" s="280">
        <v>12.15</v>
      </c>
    </row>
    <row r="1793" spans="1:5">
      <c r="A1793" s="49" t="s">
        <v>26555</v>
      </c>
      <c r="B1793" s="3">
        <v>6</v>
      </c>
      <c r="C1793" s="2">
        <v>1.5</v>
      </c>
      <c r="D1793" s="46">
        <v>40</v>
      </c>
      <c r="E1793" s="280">
        <v>18.25</v>
      </c>
    </row>
    <row r="1794" spans="1:5">
      <c r="A1794" s="49" t="s">
        <v>10253</v>
      </c>
      <c r="B1794" s="3">
        <v>12</v>
      </c>
      <c r="C1794" s="2">
        <v>0.7</v>
      </c>
      <c r="D1794" s="46">
        <v>40</v>
      </c>
      <c r="E1794" s="280">
        <v>8.5</v>
      </c>
    </row>
    <row r="1795" spans="1:5">
      <c r="A1795" s="49" t="s">
        <v>442</v>
      </c>
      <c r="B1795" s="3">
        <v>6</v>
      </c>
      <c r="C1795" s="2">
        <v>0.7</v>
      </c>
      <c r="D1795" s="46">
        <v>43.3</v>
      </c>
      <c r="E1795" s="280">
        <v>52.900000000000006</v>
      </c>
    </row>
    <row r="1796" spans="1:5">
      <c r="A1796" s="49" t="s">
        <v>907</v>
      </c>
      <c r="B1796" s="3">
        <v>6</v>
      </c>
      <c r="C1796" s="2">
        <v>0.7</v>
      </c>
      <c r="D1796" s="46">
        <v>46</v>
      </c>
      <c r="E1796" s="280">
        <v>34.050000000000004</v>
      </c>
    </row>
    <row r="1797" spans="1:5">
      <c r="A1797" s="49" t="s">
        <v>910</v>
      </c>
      <c r="B1797" s="3">
        <v>6</v>
      </c>
      <c r="C1797" s="2">
        <v>0.7</v>
      </c>
      <c r="D1797" s="46">
        <v>64</v>
      </c>
      <c r="E1797" s="280">
        <v>45.6</v>
      </c>
    </row>
    <row r="1798" spans="1:5">
      <c r="A1798" s="49" t="s">
        <v>913</v>
      </c>
      <c r="B1798" s="3">
        <v>6</v>
      </c>
      <c r="C1798" s="2">
        <v>0.7</v>
      </c>
      <c r="D1798" s="46">
        <v>46</v>
      </c>
      <c r="E1798" s="280">
        <v>30.85</v>
      </c>
    </row>
    <row r="1799" spans="1:5">
      <c r="A1799" s="49" t="s">
        <v>1023</v>
      </c>
      <c r="B1799" s="3">
        <v>6</v>
      </c>
      <c r="C1799" s="2">
        <v>0.7</v>
      </c>
      <c r="D1799" s="46">
        <v>40</v>
      </c>
      <c r="E1799" s="280">
        <v>41.400000000000006</v>
      </c>
    </row>
    <row r="1800" spans="1:5">
      <c r="A1800" s="49" t="s">
        <v>1706</v>
      </c>
      <c r="B1800" s="3">
        <v>6</v>
      </c>
      <c r="C1800" s="2">
        <v>0.7</v>
      </c>
      <c r="D1800" s="46">
        <v>40</v>
      </c>
      <c r="E1800" s="280">
        <v>24.400000000000002</v>
      </c>
    </row>
    <row r="1801" spans="1:5">
      <c r="A1801" s="49" t="s">
        <v>1709</v>
      </c>
      <c r="B1801" s="3">
        <v>6</v>
      </c>
      <c r="C1801" s="2">
        <v>0.7</v>
      </c>
      <c r="D1801" s="46">
        <v>40</v>
      </c>
      <c r="E1801" s="280">
        <v>24.400000000000002</v>
      </c>
    </row>
    <row r="1802" spans="1:5">
      <c r="A1802" s="49" t="s">
        <v>1815</v>
      </c>
      <c r="B1802" s="3">
        <v>12</v>
      </c>
      <c r="C1802" s="2">
        <v>1</v>
      </c>
      <c r="D1802" s="46">
        <v>45</v>
      </c>
      <c r="E1802" s="280">
        <v>22.400000000000002</v>
      </c>
    </row>
    <row r="1803" spans="1:5">
      <c r="A1803" s="49" t="s">
        <v>1828</v>
      </c>
      <c r="B1803" s="3">
        <v>6</v>
      </c>
      <c r="C1803" s="2">
        <v>0.7</v>
      </c>
      <c r="D1803" s="46">
        <v>45.6</v>
      </c>
      <c r="E1803" s="280">
        <v>28.35</v>
      </c>
    </row>
    <row r="1804" spans="1:5">
      <c r="A1804" s="49" t="s">
        <v>1830</v>
      </c>
      <c r="B1804" s="3">
        <v>6</v>
      </c>
      <c r="C1804" s="2">
        <v>0.7</v>
      </c>
      <c r="D1804" s="46">
        <v>45</v>
      </c>
      <c r="E1804" s="280">
        <v>20.55</v>
      </c>
    </row>
    <row r="1805" spans="1:5">
      <c r="A1805" s="49" t="s">
        <v>2888</v>
      </c>
      <c r="B1805" s="3">
        <v>6</v>
      </c>
      <c r="C1805" s="2">
        <v>0.5</v>
      </c>
      <c r="D1805" s="46">
        <v>52.2</v>
      </c>
      <c r="E1805" s="280">
        <v>49.050000000000004</v>
      </c>
    </row>
    <row r="1806" spans="1:5">
      <c r="A1806" s="49" t="s">
        <v>26370</v>
      </c>
      <c r="B1806" s="3">
        <v>6</v>
      </c>
      <c r="C1806" s="2">
        <v>0.5</v>
      </c>
      <c r="D1806" s="46">
        <v>49.6</v>
      </c>
      <c r="E1806" s="280">
        <v>39.900000000000006</v>
      </c>
    </row>
    <row r="1807" spans="1:5">
      <c r="A1807" s="49" t="s">
        <v>26428</v>
      </c>
      <c r="B1807" s="3">
        <v>6</v>
      </c>
      <c r="C1807" s="2">
        <v>0.7</v>
      </c>
      <c r="D1807" s="46">
        <v>45</v>
      </c>
      <c r="E1807" s="280">
        <v>31.3</v>
      </c>
    </row>
    <row r="1808" spans="1:5">
      <c r="A1808" s="49" t="s">
        <v>3536</v>
      </c>
      <c r="B1808" s="3">
        <v>6</v>
      </c>
      <c r="C1808" s="2">
        <v>0.7</v>
      </c>
      <c r="D1808" s="46">
        <v>47</v>
      </c>
      <c r="E1808" s="280">
        <v>31.900000000000002</v>
      </c>
    </row>
    <row r="1809" spans="1:5">
      <c r="A1809" s="49" t="s">
        <v>3539</v>
      </c>
      <c r="B1809" s="3">
        <v>6</v>
      </c>
      <c r="C1809" s="2">
        <v>0.7</v>
      </c>
      <c r="D1809" s="46">
        <v>60.5</v>
      </c>
      <c r="E1809" s="280">
        <v>78.900000000000006</v>
      </c>
    </row>
    <row r="1810" spans="1:5">
      <c r="A1810" s="49" t="s">
        <v>3544</v>
      </c>
      <c r="B1810" s="3">
        <v>6</v>
      </c>
      <c r="C1810" s="2">
        <v>0.7</v>
      </c>
      <c r="D1810" s="46">
        <v>47</v>
      </c>
      <c r="E1810" s="280">
        <v>34.15</v>
      </c>
    </row>
    <row r="1811" spans="1:5">
      <c r="A1811" s="49" t="s">
        <v>26431</v>
      </c>
      <c r="B1811" s="3">
        <v>6</v>
      </c>
      <c r="C1811" s="2">
        <v>0.7</v>
      </c>
      <c r="D1811" s="46">
        <v>45</v>
      </c>
      <c r="E1811" s="280">
        <v>36.200000000000003</v>
      </c>
    </row>
    <row r="1812" spans="1:5">
      <c r="A1812" s="49" t="s">
        <v>3643</v>
      </c>
      <c r="B1812" s="3">
        <v>12</v>
      </c>
      <c r="C1812" s="2">
        <v>1</v>
      </c>
      <c r="D1812" s="46">
        <v>43</v>
      </c>
      <c r="E1812" s="280">
        <v>16.25</v>
      </c>
    </row>
    <row r="1813" spans="1:5">
      <c r="A1813" s="49" t="s">
        <v>3649</v>
      </c>
      <c r="B1813" s="3">
        <v>6</v>
      </c>
      <c r="C1813" s="2">
        <v>0.7</v>
      </c>
      <c r="D1813" s="46">
        <v>43.3</v>
      </c>
      <c r="E1813" s="280">
        <v>29.1</v>
      </c>
    </row>
    <row r="1814" spans="1:5">
      <c r="A1814" s="49" t="s">
        <v>3655</v>
      </c>
      <c r="B1814" s="3">
        <v>6</v>
      </c>
      <c r="C1814" s="2">
        <v>0.7</v>
      </c>
      <c r="D1814" s="46">
        <v>40</v>
      </c>
      <c r="E1814" s="280">
        <v>15.65</v>
      </c>
    </row>
    <row r="1815" spans="1:5">
      <c r="A1815" s="49" t="s">
        <v>3658</v>
      </c>
      <c r="B1815" s="3">
        <v>6</v>
      </c>
      <c r="C1815" s="2">
        <v>0.7</v>
      </c>
      <c r="D1815" s="46">
        <v>45</v>
      </c>
      <c r="E1815" s="280">
        <v>16.8</v>
      </c>
    </row>
    <row r="1816" spans="1:5">
      <c r="A1816" s="49" t="s">
        <v>4670</v>
      </c>
      <c r="B1816" s="3">
        <v>6</v>
      </c>
      <c r="C1816" s="2">
        <v>1</v>
      </c>
      <c r="D1816" s="46">
        <v>45</v>
      </c>
      <c r="E1816" s="280">
        <v>40</v>
      </c>
    </row>
    <row r="1817" spans="1:5">
      <c r="A1817" s="49" t="s">
        <v>4873</v>
      </c>
      <c r="B1817" s="3">
        <v>12</v>
      </c>
      <c r="C1817" s="2">
        <v>1</v>
      </c>
      <c r="D1817" s="46">
        <v>40</v>
      </c>
      <c r="E1817" s="280">
        <v>13.5</v>
      </c>
    </row>
    <row r="1818" spans="1:5">
      <c r="A1818" s="49" t="s">
        <v>4879</v>
      </c>
      <c r="B1818" s="3">
        <v>6</v>
      </c>
      <c r="C1818" s="2">
        <v>0.7</v>
      </c>
      <c r="D1818" s="46">
        <v>50</v>
      </c>
      <c r="E1818" s="280">
        <v>54.550000000000004</v>
      </c>
    </row>
    <row r="1819" spans="1:5">
      <c r="A1819" s="49" t="s">
        <v>4885</v>
      </c>
      <c r="B1819" s="3">
        <v>6</v>
      </c>
      <c r="C1819" s="2">
        <v>0.7</v>
      </c>
      <c r="D1819" s="46">
        <v>43</v>
      </c>
      <c r="E1819" s="280">
        <v>50.6</v>
      </c>
    </row>
    <row r="1820" spans="1:5">
      <c r="A1820" s="49" t="s">
        <v>26495</v>
      </c>
      <c r="B1820" s="3">
        <v>6</v>
      </c>
      <c r="C1820" s="2">
        <v>0.7</v>
      </c>
      <c r="D1820" s="46">
        <v>46</v>
      </c>
      <c r="E1820" s="280">
        <v>57.300000000000004</v>
      </c>
    </row>
    <row r="1821" spans="1:5">
      <c r="A1821" s="49" t="s">
        <v>5001</v>
      </c>
      <c r="B1821" s="3">
        <v>6</v>
      </c>
      <c r="C1821" s="2">
        <v>0.7</v>
      </c>
      <c r="D1821" s="46">
        <v>46</v>
      </c>
      <c r="E1821" s="280">
        <v>34.5</v>
      </c>
    </row>
    <row r="1822" spans="1:5">
      <c r="A1822" s="49" t="s">
        <v>5223</v>
      </c>
      <c r="B1822" s="3">
        <v>120</v>
      </c>
      <c r="C1822" s="2">
        <v>0.05</v>
      </c>
      <c r="D1822" s="46">
        <v>40</v>
      </c>
      <c r="E1822" s="280">
        <v>3.6</v>
      </c>
    </row>
    <row r="1823" spans="1:5">
      <c r="A1823" s="49" t="s">
        <v>5297</v>
      </c>
      <c r="B1823" s="3">
        <v>6</v>
      </c>
      <c r="C1823" s="2">
        <v>0.7</v>
      </c>
      <c r="D1823" s="46">
        <v>43</v>
      </c>
      <c r="E1823" s="280">
        <v>22</v>
      </c>
    </row>
    <row r="1824" spans="1:5">
      <c r="A1824" s="49" t="s">
        <v>26348</v>
      </c>
      <c r="B1824" s="3">
        <v>12</v>
      </c>
      <c r="C1824" s="2">
        <v>1</v>
      </c>
      <c r="D1824" s="46">
        <v>45</v>
      </c>
      <c r="E1824" s="280">
        <v>27.400000000000002</v>
      </c>
    </row>
    <row r="1825" spans="1:5">
      <c r="A1825" s="49" t="s">
        <v>5307</v>
      </c>
      <c r="B1825" s="3">
        <v>6</v>
      </c>
      <c r="C1825" s="2">
        <v>0.7</v>
      </c>
      <c r="D1825" s="46">
        <v>47</v>
      </c>
      <c r="E1825" s="280">
        <v>34.85</v>
      </c>
    </row>
    <row r="1826" spans="1:5">
      <c r="A1826" s="49" t="s">
        <v>5464</v>
      </c>
      <c r="B1826" s="3">
        <v>6</v>
      </c>
      <c r="C1826" s="2">
        <v>0.7</v>
      </c>
      <c r="D1826" s="46">
        <v>40</v>
      </c>
      <c r="E1826" s="280">
        <v>12.5</v>
      </c>
    </row>
    <row r="1827" spans="1:5">
      <c r="A1827" s="49" t="s">
        <v>5474</v>
      </c>
      <c r="B1827" s="3">
        <v>6</v>
      </c>
      <c r="C1827" s="2">
        <v>0.7</v>
      </c>
      <c r="D1827" s="46">
        <v>43</v>
      </c>
      <c r="E1827" s="280">
        <v>15.3</v>
      </c>
    </row>
    <row r="1828" spans="1:5">
      <c r="A1828" s="49" t="s">
        <v>5480</v>
      </c>
      <c r="B1828" s="3">
        <v>6</v>
      </c>
      <c r="C1828" s="2">
        <v>0.7</v>
      </c>
      <c r="D1828" s="46">
        <v>45</v>
      </c>
      <c r="E1828" s="280">
        <v>16.150000000000002</v>
      </c>
    </row>
    <row r="1829" spans="1:5">
      <c r="A1829" s="49" t="s">
        <v>5483</v>
      </c>
      <c r="B1829" s="3">
        <v>6</v>
      </c>
      <c r="C1829" s="2">
        <v>0.7</v>
      </c>
      <c r="D1829" s="46">
        <v>43</v>
      </c>
      <c r="E1829" s="280">
        <v>19.400000000000002</v>
      </c>
    </row>
    <row r="1830" spans="1:5">
      <c r="A1830" s="49" t="s">
        <v>5494</v>
      </c>
      <c r="B1830" s="3">
        <v>6</v>
      </c>
      <c r="C1830" s="2">
        <v>0.7</v>
      </c>
      <c r="D1830" s="46">
        <v>40</v>
      </c>
      <c r="E1830" s="280">
        <v>18.75</v>
      </c>
    </row>
    <row r="1831" spans="1:5">
      <c r="A1831" s="49" t="s">
        <v>5497</v>
      </c>
      <c r="B1831" s="3">
        <v>6</v>
      </c>
      <c r="C1831" s="2">
        <v>0.7</v>
      </c>
      <c r="D1831" s="46">
        <v>40</v>
      </c>
      <c r="E1831" s="280">
        <v>12.8</v>
      </c>
    </row>
    <row r="1832" spans="1:5">
      <c r="A1832" s="49" t="s">
        <v>5910</v>
      </c>
      <c r="B1832" s="3">
        <v>6</v>
      </c>
      <c r="C1832" s="2">
        <v>0.5</v>
      </c>
      <c r="D1832" s="46">
        <v>47</v>
      </c>
      <c r="E1832" s="280">
        <v>30.700000000000003</v>
      </c>
    </row>
    <row r="1833" spans="1:5">
      <c r="A1833" s="49" t="s">
        <v>5922</v>
      </c>
      <c r="B1833" s="3">
        <v>6</v>
      </c>
      <c r="C1833" s="2">
        <v>0.5</v>
      </c>
      <c r="D1833" s="46">
        <v>40</v>
      </c>
      <c r="E1833" s="280">
        <v>27.6</v>
      </c>
    </row>
    <row r="1834" spans="1:5">
      <c r="A1834" s="49" t="s">
        <v>5925</v>
      </c>
      <c r="B1834" s="3">
        <v>6</v>
      </c>
      <c r="C1834" s="2">
        <v>0.5</v>
      </c>
      <c r="D1834" s="46">
        <v>40</v>
      </c>
      <c r="E1834" s="280">
        <v>27.6</v>
      </c>
    </row>
    <row r="1835" spans="1:5">
      <c r="A1835" s="49" t="s">
        <v>6094</v>
      </c>
      <c r="B1835" s="3">
        <v>6</v>
      </c>
      <c r="C1835" s="2">
        <v>0.7</v>
      </c>
      <c r="D1835" s="46">
        <v>46</v>
      </c>
      <c r="E1835" s="280">
        <v>35.700000000000003</v>
      </c>
    </row>
    <row r="1836" spans="1:5">
      <c r="A1836" s="49" t="s">
        <v>6411</v>
      </c>
      <c r="B1836" s="3">
        <v>6</v>
      </c>
      <c r="C1836" s="2">
        <v>0.7</v>
      </c>
      <c r="D1836" s="46">
        <v>45</v>
      </c>
      <c r="E1836" s="280">
        <v>20.8</v>
      </c>
    </row>
    <row r="1837" spans="1:5">
      <c r="A1837" s="49" t="s">
        <v>6416</v>
      </c>
      <c r="B1837" s="3">
        <v>6</v>
      </c>
      <c r="C1837" s="2">
        <v>0.7</v>
      </c>
      <c r="D1837" s="46">
        <v>47</v>
      </c>
      <c r="E1837" s="280">
        <v>32.4</v>
      </c>
    </row>
    <row r="1838" spans="1:5">
      <c r="A1838" s="49" t="s">
        <v>6994</v>
      </c>
      <c r="B1838" s="3">
        <v>6</v>
      </c>
      <c r="C1838" s="2">
        <v>0.7</v>
      </c>
      <c r="D1838" s="46">
        <v>45</v>
      </c>
      <c r="E1838" s="280">
        <v>37.85</v>
      </c>
    </row>
    <row r="1839" spans="1:5">
      <c r="A1839" s="49" t="s">
        <v>26294</v>
      </c>
      <c r="B1839" s="3">
        <v>6</v>
      </c>
      <c r="C1839" s="2">
        <v>0.7</v>
      </c>
      <c r="D1839" s="46">
        <v>40</v>
      </c>
      <c r="E1839" s="280">
        <v>14.55</v>
      </c>
    </row>
    <row r="1840" spans="1:5">
      <c r="A1840" s="49" t="s">
        <v>7716</v>
      </c>
      <c r="B1840" s="3">
        <v>6</v>
      </c>
      <c r="C1840" s="2">
        <v>0.7</v>
      </c>
      <c r="D1840" s="46">
        <v>40</v>
      </c>
      <c r="E1840" s="280">
        <v>9.75</v>
      </c>
    </row>
    <row r="1841" spans="1:5">
      <c r="A1841" s="49" t="s">
        <v>7915</v>
      </c>
      <c r="B1841" s="3">
        <v>6</v>
      </c>
      <c r="C1841" s="2">
        <v>0.7</v>
      </c>
      <c r="D1841" s="46">
        <v>40</v>
      </c>
      <c r="E1841" s="280">
        <v>21.55</v>
      </c>
    </row>
    <row r="1842" spans="1:5">
      <c r="A1842" s="49" t="s">
        <v>8252</v>
      </c>
      <c r="B1842" s="3">
        <v>6</v>
      </c>
      <c r="C1842" s="2">
        <v>0.7</v>
      </c>
      <c r="D1842" s="46">
        <v>50</v>
      </c>
      <c r="E1842" s="280">
        <v>29.05</v>
      </c>
    </row>
    <row r="1843" spans="1:5">
      <c r="A1843" s="49" t="s">
        <v>8810</v>
      </c>
      <c r="B1843" s="3">
        <v>6</v>
      </c>
      <c r="C1843" s="2">
        <v>0.7</v>
      </c>
      <c r="D1843" s="46">
        <v>51.5</v>
      </c>
      <c r="E1843" s="280">
        <v>39.5</v>
      </c>
    </row>
    <row r="1844" spans="1:5">
      <c r="A1844" s="49" t="s">
        <v>8813</v>
      </c>
      <c r="B1844" s="3">
        <v>6</v>
      </c>
      <c r="C1844" s="2">
        <v>0.7</v>
      </c>
      <c r="D1844" s="46">
        <v>48</v>
      </c>
      <c r="E1844" s="280">
        <v>44</v>
      </c>
    </row>
    <row r="1845" spans="1:5">
      <c r="A1845" s="49" t="s">
        <v>8816</v>
      </c>
      <c r="B1845" s="3">
        <v>6</v>
      </c>
      <c r="C1845" s="2">
        <v>0.7</v>
      </c>
      <c r="D1845" s="46">
        <v>45</v>
      </c>
      <c r="E1845" s="280">
        <v>29.5</v>
      </c>
    </row>
    <row r="1846" spans="1:5">
      <c r="A1846" s="49" t="s">
        <v>9099</v>
      </c>
      <c r="B1846" s="3">
        <v>6</v>
      </c>
      <c r="C1846" s="2">
        <v>0.5</v>
      </c>
      <c r="D1846" s="46">
        <v>50</v>
      </c>
      <c r="E1846" s="280">
        <v>24.25</v>
      </c>
    </row>
    <row r="1847" spans="1:5">
      <c r="A1847" s="49" t="s">
        <v>26530</v>
      </c>
      <c r="B1847" s="3">
        <v>6</v>
      </c>
      <c r="C1847" s="2">
        <v>0.7</v>
      </c>
      <c r="D1847" s="46">
        <v>43</v>
      </c>
      <c r="E1847" s="280">
        <v>19.25</v>
      </c>
    </row>
    <row r="1848" spans="1:5">
      <c r="A1848" s="49" t="s">
        <v>10217</v>
      </c>
      <c r="B1848" s="3">
        <v>12</v>
      </c>
      <c r="C1848" s="2">
        <v>0.7</v>
      </c>
      <c r="D1848" s="46">
        <v>50.5</v>
      </c>
      <c r="E1848" s="280">
        <v>20.350000000000001</v>
      </c>
    </row>
    <row r="1849" spans="1:5">
      <c r="A1849" s="49" t="s">
        <v>10221</v>
      </c>
      <c r="B1849" s="3">
        <v>12</v>
      </c>
      <c r="C1849" s="2">
        <v>1</v>
      </c>
      <c r="D1849" s="46">
        <v>40.5</v>
      </c>
      <c r="E1849" s="280">
        <v>19.350000000000001</v>
      </c>
    </row>
    <row r="1850" spans="1:5">
      <c r="A1850" s="49" t="s">
        <v>10229</v>
      </c>
      <c r="B1850" s="3">
        <v>6</v>
      </c>
      <c r="C1850" s="2">
        <v>1</v>
      </c>
      <c r="D1850" s="46">
        <v>43</v>
      </c>
      <c r="E1850" s="280">
        <v>35.300000000000004</v>
      </c>
    </row>
    <row r="1851" spans="1:5">
      <c r="A1851" s="49" t="s">
        <v>10238</v>
      </c>
      <c r="B1851" s="3">
        <v>6</v>
      </c>
      <c r="C1851" s="2">
        <v>0.7</v>
      </c>
      <c r="D1851" s="46">
        <v>57.2</v>
      </c>
      <c r="E1851" s="280">
        <v>60.7</v>
      </c>
    </row>
    <row r="1852" spans="1:5">
      <c r="A1852" s="49" t="s">
        <v>10240</v>
      </c>
      <c r="B1852" s="3">
        <v>3</v>
      </c>
      <c r="C1852" s="2">
        <v>1.75</v>
      </c>
      <c r="D1852" s="46">
        <v>47</v>
      </c>
      <c r="E1852" s="280">
        <v>93.600000000000009</v>
      </c>
    </row>
    <row r="1853" spans="1:5">
      <c r="A1853" s="49" t="s">
        <v>10279</v>
      </c>
      <c r="B1853" s="3">
        <v>6</v>
      </c>
      <c r="C1853" s="2">
        <v>1</v>
      </c>
      <c r="D1853" s="46">
        <v>43.2</v>
      </c>
      <c r="E1853" s="280">
        <v>31.950000000000003</v>
      </c>
    </row>
    <row r="1854" spans="1:5">
      <c r="A1854" s="49" t="s">
        <v>26395</v>
      </c>
      <c r="B1854" s="3">
        <v>6</v>
      </c>
      <c r="C1854" s="2">
        <v>1</v>
      </c>
      <c r="D1854" s="46">
        <v>45.2</v>
      </c>
      <c r="E1854" s="280">
        <v>36.700000000000003</v>
      </c>
    </row>
    <row r="1855" spans="1:5">
      <c r="A1855" s="49" t="s">
        <v>26365</v>
      </c>
      <c r="B1855" s="3">
        <v>3</v>
      </c>
      <c r="C1855" s="2">
        <v>0.7</v>
      </c>
      <c r="D1855" s="46">
        <v>45.2</v>
      </c>
      <c r="E1855" s="280">
        <v>1069.45</v>
      </c>
    </row>
    <row r="1856" spans="1:5">
      <c r="A1856" s="49" t="s">
        <v>10285</v>
      </c>
      <c r="B1856" s="3">
        <v>6</v>
      </c>
      <c r="C1856" s="2">
        <v>0.7</v>
      </c>
      <c r="D1856" s="46">
        <v>43.2</v>
      </c>
      <c r="E1856" s="280">
        <v>36.050000000000004</v>
      </c>
    </row>
    <row r="1857" spans="1:5">
      <c r="A1857" s="49" t="s">
        <v>10288</v>
      </c>
      <c r="B1857" s="3">
        <v>6</v>
      </c>
      <c r="C1857" s="2">
        <v>0.7</v>
      </c>
      <c r="D1857" s="46">
        <v>45.2</v>
      </c>
      <c r="E1857" s="280">
        <v>30.650000000000002</v>
      </c>
    </row>
    <row r="1858" spans="1:5">
      <c r="A1858" s="49" t="s">
        <v>10291</v>
      </c>
      <c r="B1858" s="3">
        <v>6</v>
      </c>
      <c r="C1858" s="2">
        <v>0.7</v>
      </c>
      <c r="D1858" s="46">
        <v>45.2</v>
      </c>
      <c r="E1858" s="280">
        <v>32.85</v>
      </c>
    </row>
    <row r="1859" spans="1:5">
      <c r="A1859" s="49" t="s">
        <v>26438</v>
      </c>
      <c r="B1859" s="3">
        <v>6</v>
      </c>
      <c r="C1859" s="2">
        <v>0.7</v>
      </c>
      <c r="D1859" s="46">
        <v>64.5</v>
      </c>
      <c r="E1859" s="280">
        <v>54.6</v>
      </c>
    </row>
    <row r="1860" spans="1:5">
      <c r="A1860" s="49" t="s">
        <v>5249</v>
      </c>
      <c r="B1860" s="3">
        <v>6</v>
      </c>
      <c r="C1860" s="2">
        <v>0.7</v>
      </c>
      <c r="D1860" s="46">
        <v>40</v>
      </c>
      <c r="E1860" s="280">
        <v>43.650000000000006</v>
      </c>
    </row>
    <row r="1861" spans="1:5">
      <c r="A1861" s="49" t="s">
        <v>5252</v>
      </c>
      <c r="B1861" s="3">
        <v>6</v>
      </c>
      <c r="C1861" s="2">
        <v>0.7</v>
      </c>
      <c r="D1861" s="46">
        <v>40</v>
      </c>
      <c r="E1861" s="280">
        <v>20.950000000000003</v>
      </c>
    </row>
    <row r="1862" spans="1:5">
      <c r="A1862" s="49" t="s">
        <v>26551</v>
      </c>
      <c r="B1862" s="3">
        <v>120</v>
      </c>
      <c r="C1862" s="2">
        <v>0.05</v>
      </c>
      <c r="D1862" s="46">
        <v>40</v>
      </c>
      <c r="E1862" s="280">
        <v>3.6</v>
      </c>
    </row>
    <row r="1863" spans="1:5">
      <c r="A1863" s="49" t="s">
        <v>26552</v>
      </c>
      <c r="B1863" s="3">
        <v>6</v>
      </c>
      <c r="C1863" s="2">
        <v>1</v>
      </c>
      <c r="D1863" s="46">
        <v>40</v>
      </c>
      <c r="E1863" s="280">
        <v>22</v>
      </c>
    </row>
    <row r="1864" spans="1:5">
      <c r="A1864" s="49" t="s">
        <v>19201</v>
      </c>
      <c r="B1864" s="3">
        <v>6</v>
      </c>
      <c r="C1864" s="2">
        <v>1.5</v>
      </c>
      <c r="D1864" s="46">
        <v>40</v>
      </c>
      <c r="E1864" s="280">
        <v>38.6</v>
      </c>
    </row>
    <row r="1865" spans="1:5">
      <c r="A1865" s="49" t="s">
        <v>5269</v>
      </c>
      <c r="B1865" s="3">
        <v>6</v>
      </c>
      <c r="C1865" s="2">
        <v>1</v>
      </c>
      <c r="D1865" s="46">
        <v>35</v>
      </c>
      <c r="E1865" s="280">
        <v>23</v>
      </c>
    </row>
    <row r="1866" spans="1:5">
      <c r="A1866" s="49" t="s">
        <v>5274</v>
      </c>
      <c r="B1866" s="3">
        <v>6</v>
      </c>
      <c r="C1866" s="2">
        <v>1</v>
      </c>
      <c r="D1866" s="46">
        <v>40</v>
      </c>
      <c r="E1866" s="280">
        <v>28.8</v>
      </c>
    </row>
    <row r="1867" spans="1:5">
      <c r="A1867" s="49" t="s">
        <v>5285</v>
      </c>
      <c r="B1867" s="3">
        <v>120</v>
      </c>
      <c r="C1867" s="2">
        <v>0.05</v>
      </c>
      <c r="D1867" s="46">
        <v>35</v>
      </c>
      <c r="E1867" s="280">
        <v>4.05</v>
      </c>
    </row>
    <row r="1868" spans="1:5">
      <c r="A1868" s="49" t="s">
        <v>5288</v>
      </c>
      <c r="B1868" s="3">
        <v>6</v>
      </c>
      <c r="C1868" s="2">
        <v>0.7</v>
      </c>
      <c r="D1868" s="46">
        <v>43</v>
      </c>
      <c r="E1868" s="280">
        <v>20.100000000000001</v>
      </c>
    </row>
    <row r="1869" spans="1:5">
      <c r="A1869" s="49" t="s">
        <v>5291</v>
      </c>
      <c r="B1869" s="3">
        <v>6</v>
      </c>
      <c r="C1869" s="2">
        <v>0.7</v>
      </c>
      <c r="D1869" s="46">
        <v>43</v>
      </c>
      <c r="E1869" s="280">
        <v>20.350000000000001</v>
      </c>
    </row>
    <row r="1870" spans="1:5">
      <c r="A1870" s="49" t="s">
        <v>5303</v>
      </c>
      <c r="B1870" s="3">
        <v>6</v>
      </c>
      <c r="C1870" s="2">
        <v>0.7</v>
      </c>
      <c r="D1870" s="46">
        <v>62.5</v>
      </c>
      <c r="E1870" s="280">
        <v>54.45</v>
      </c>
    </row>
    <row r="1871" spans="1:5">
      <c r="A1871" s="49" t="s">
        <v>26439</v>
      </c>
      <c r="B1871" s="3">
        <v>6</v>
      </c>
      <c r="C1871" s="2">
        <v>0.7</v>
      </c>
      <c r="D1871" s="46">
        <v>45</v>
      </c>
      <c r="E1871" s="280">
        <v>35.1</v>
      </c>
    </row>
    <row r="1872" spans="1:5">
      <c r="A1872" s="49" t="s">
        <v>5310</v>
      </c>
      <c r="B1872" s="3">
        <v>6</v>
      </c>
      <c r="C1872" s="2">
        <v>0.7</v>
      </c>
      <c r="D1872" s="46">
        <v>50</v>
      </c>
      <c r="E1872" s="280">
        <v>37.4</v>
      </c>
    </row>
    <row r="1873" spans="1:5">
      <c r="A1873" s="49" t="s">
        <v>5316</v>
      </c>
      <c r="B1873" s="3">
        <v>60</v>
      </c>
      <c r="C1873" s="2">
        <v>0.05</v>
      </c>
      <c r="D1873" s="46">
        <v>45</v>
      </c>
      <c r="E1873" s="280">
        <v>5.2</v>
      </c>
    </row>
    <row r="1874" spans="1:5">
      <c r="A1874" s="49" t="s">
        <v>5321</v>
      </c>
      <c r="B1874" s="3">
        <v>6</v>
      </c>
      <c r="C1874" s="2">
        <v>0.7</v>
      </c>
      <c r="D1874" s="46">
        <v>47</v>
      </c>
      <c r="E1874" s="280">
        <v>32.75</v>
      </c>
    </row>
    <row r="1875" spans="1:5">
      <c r="A1875" s="49" t="s">
        <v>19208</v>
      </c>
      <c r="B1875" s="3">
        <v>6</v>
      </c>
      <c r="C1875" s="2">
        <v>0.7</v>
      </c>
      <c r="D1875" s="46">
        <v>45</v>
      </c>
      <c r="E1875" s="280">
        <v>32.4</v>
      </c>
    </row>
    <row r="1876" spans="1:5">
      <c r="A1876" s="49" t="s">
        <v>5324</v>
      </c>
      <c r="B1876" s="3">
        <v>6</v>
      </c>
      <c r="C1876" s="2">
        <v>0.7</v>
      </c>
      <c r="D1876" s="46">
        <v>45</v>
      </c>
      <c r="E1876" s="280">
        <v>20.350000000000001</v>
      </c>
    </row>
    <row r="1877" spans="1:5">
      <c r="A1877" s="49" t="s">
        <v>5327</v>
      </c>
      <c r="B1877" s="3">
        <v>12</v>
      </c>
      <c r="C1877" s="2">
        <v>0.5</v>
      </c>
      <c r="D1877" s="46">
        <v>53.5</v>
      </c>
      <c r="E1877" s="280">
        <v>30</v>
      </c>
    </row>
    <row r="1878" spans="1:5">
      <c r="A1878" s="49" t="s">
        <v>5330</v>
      </c>
      <c r="B1878" s="3">
        <v>12</v>
      </c>
      <c r="C1878" s="2">
        <v>0.5</v>
      </c>
      <c r="D1878" s="46">
        <v>53.5</v>
      </c>
      <c r="E1878" s="280">
        <v>22.200000000000003</v>
      </c>
    </row>
    <row r="1879" spans="1:5">
      <c r="A1879" s="49" t="s">
        <v>26284</v>
      </c>
      <c r="B1879" s="3">
        <v>6</v>
      </c>
      <c r="C1879" s="2">
        <v>0.7</v>
      </c>
      <c r="D1879" s="46">
        <v>40</v>
      </c>
      <c r="E1879" s="280">
        <v>24.6</v>
      </c>
    </row>
    <row r="1880" spans="1:5">
      <c r="A1880" s="49" t="s">
        <v>3424</v>
      </c>
      <c r="B1880" s="3">
        <v>6</v>
      </c>
      <c r="C1880" s="2">
        <v>0.7</v>
      </c>
      <c r="D1880" s="46">
        <v>43</v>
      </c>
      <c r="E1880" s="280">
        <v>33.800000000000004</v>
      </c>
    </row>
    <row r="1881" spans="1:5">
      <c r="A1881" s="49" t="s">
        <v>4712</v>
      </c>
      <c r="B1881" s="3">
        <v>6</v>
      </c>
      <c r="C1881" s="2">
        <v>0.7</v>
      </c>
      <c r="D1881" s="46">
        <v>40</v>
      </c>
      <c r="E1881" s="280">
        <v>33.35</v>
      </c>
    </row>
    <row r="1882" spans="1:5">
      <c r="A1882" s="49" t="s">
        <v>4715</v>
      </c>
      <c r="B1882" s="3">
        <v>3</v>
      </c>
      <c r="C1882" s="2">
        <v>0.7</v>
      </c>
      <c r="D1882" s="46">
        <v>46</v>
      </c>
      <c r="E1882" s="280">
        <v>44.400000000000006</v>
      </c>
    </row>
    <row r="1883" spans="1:5">
      <c r="A1883" s="49" t="s">
        <v>4718</v>
      </c>
      <c r="B1883" s="3">
        <v>3</v>
      </c>
      <c r="C1883" s="2">
        <v>0.7</v>
      </c>
      <c r="D1883" s="46">
        <v>46</v>
      </c>
      <c r="E1883" s="280">
        <v>43</v>
      </c>
    </row>
    <row r="1884" spans="1:5">
      <c r="A1884" s="49" t="s">
        <v>26285</v>
      </c>
      <c r="B1884" s="3">
        <v>6</v>
      </c>
      <c r="C1884" s="2">
        <v>0.7</v>
      </c>
      <c r="D1884" s="46">
        <v>40</v>
      </c>
      <c r="E1884" s="280">
        <v>17.55</v>
      </c>
    </row>
    <row r="1885" spans="1:5">
      <c r="A1885" s="49" t="s">
        <v>8186</v>
      </c>
      <c r="B1885" s="3">
        <v>3</v>
      </c>
      <c r="C1885" s="2">
        <v>0.7</v>
      </c>
      <c r="D1885" s="46">
        <v>40</v>
      </c>
      <c r="E1885" s="280">
        <v>36.200000000000003</v>
      </c>
    </row>
    <row r="1886" spans="1:5">
      <c r="A1886" s="49" t="s">
        <v>26358</v>
      </c>
      <c r="B1886" s="3">
        <v>3</v>
      </c>
      <c r="C1886" s="2">
        <v>0.7</v>
      </c>
      <c r="D1886" s="46">
        <v>53.6</v>
      </c>
      <c r="E1886" s="280">
        <v>594.1</v>
      </c>
    </row>
    <row r="1887" spans="1:5">
      <c r="A1887" s="49" t="s">
        <v>8467</v>
      </c>
      <c r="B1887" s="3">
        <v>6</v>
      </c>
      <c r="C1887" s="2">
        <v>0.7</v>
      </c>
      <c r="D1887" s="46">
        <v>40</v>
      </c>
      <c r="E1887" s="280">
        <v>14.55</v>
      </c>
    </row>
    <row r="1888" spans="1:5">
      <c r="A1888" s="49" t="s">
        <v>8470</v>
      </c>
      <c r="B1888" s="3">
        <v>6</v>
      </c>
      <c r="C1888" s="2">
        <v>0.7</v>
      </c>
      <c r="D1888" s="46">
        <v>40</v>
      </c>
      <c r="E1888" s="280">
        <v>15.950000000000001</v>
      </c>
    </row>
    <row r="1889" spans="1:5">
      <c r="A1889" s="49" t="s">
        <v>26471</v>
      </c>
      <c r="B1889" s="3">
        <v>6</v>
      </c>
      <c r="C1889" s="2">
        <v>0.7</v>
      </c>
      <c r="D1889" s="46">
        <v>50</v>
      </c>
      <c r="E1889" s="280">
        <v>50.550000000000004</v>
      </c>
    </row>
    <row r="1890" spans="1:5">
      <c r="A1890" s="49" t="s">
        <v>9387</v>
      </c>
      <c r="B1890" s="3">
        <v>6</v>
      </c>
      <c r="C1890" s="2">
        <v>0.7</v>
      </c>
      <c r="D1890" s="46">
        <v>46</v>
      </c>
      <c r="E1890" s="280">
        <v>30</v>
      </c>
    </row>
    <row r="1891" spans="1:5">
      <c r="A1891" s="49" t="s">
        <v>10306</v>
      </c>
      <c r="B1891" s="3">
        <v>6</v>
      </c>
      <c r="C1891" s="2">
        <v>0.7</v>
      </c>
      <c r="D1891" s="46">
        <v>40</v>
      </c>
      <c r="E1891" s="280">
        <v>19.850000000000001</v>
      </c>
    </row>
    <row r="1892" spans="1:5">
      <c r="A1892" s="49" t="s">
        <v>26300</v>
      </c>
      <c r="B1892" s="3">
        <v>6</v>
      </c>
      <c r="C1892" s="2">
        <v>0.7</v>
      </c>
      <c r="D1892" s="46">
        <v>40</v>
      </c>
      <c r="E1892" s="280">
        <v>20.650000000000002</v>
      </c>
    </row>
    <row r="1893" spans="1:5">
      <c r="A1893" s="49" t="s">
        <v>10309</v>
      </c>
      <c r="B1893" s="3">
        <v>6</v>
      </c>
      <c r="C1893" s="2">
        <v>0.7</v>
      </c>
      <c r="D1893" s="46">
        <v>46</v>
      </c>
      <c r="E1893" s="280">
        <v>38.550000000000004</v>
      </c>
    </row>
    <row r="1894" spans="1:5">
      <c r="A1894" s="50" t="s">
        <v>10341</v>
      </c>
      <c r="B1894" s="51">
        <v>3</v>
      </c>
      <c r="C1894" s="52">
        <v>0.7</v>
      </c>
      <c r="D1894" s="53">
        <v>46</v>
      </c>
      <c r="E1894" s="281">
        <v>59.800000000000004</v>
      </c>
    </row>
  </sheetData>
  <mergeCells count="11">
    <mergeCell ref="A437:D437"/>
    <mergeCell ref="A8:D8"/>
    <mergeCell ref="A26:D26"/>
    <mergeCell ref="A62:D62"/>
    <mergeCell ref="A108:D108"/>
    <mergeCell ref="A419:D419"/>
    <mergeCell ref="A452:D452"/>
    <mergeCell ref="A582:D582"/>
    <mergeCell ref="A921:D921"/>
    <mergeCell ref="A1002:D1002"/>
    <mergeCell ref="A1147:D1147"/>
  </mergeCells>
  <printOptions horizontalCentered="1" gridLines="1"/>
  <pageMargins left="0.19685039370078738" right="0.19685039370078738" top="0.39370078740157477" bottom="0.59055118110236215" header="0.3" footer="0.3"/>
  <pageSetup paperSize="9" orientation="portrait" r:id="rId1"/>
  <headerFooter>
    <oddFooter xml:space="preserve">&amp;L&amp;"Abadi" &amp;   Coppo 1896 S.p.A.&amp;C&amp;"Abadi" &amp; Offerte Gennaio 2024&amp;R&amp;"Abadi" &amp; Pagina &amp;P di &amp;N  </oddFooter>
  </headerFooter>
  <drawing r:id="rId2"/>
</worksheet>
</file>

<file path=xl/worksheets/sheet14.xml><?xml version="1.0" encoding="utf-8"?>
<worksheet xmlns="http://schemas.openxmlformats.org/spreadsheetml/2006/main" xmlns:r="http://schemas.openxmlformats.org/officeDocument/2006/relationships">
  <sheetPr codeName="Foglio32"/>
  <dimension ref="A1:F1894"/>
  <sheetViews>
    <sheetView workbookViewId="0">
      <selection activeCell="E7" sqref="E7:F1894"/>
    </sheetView>
  </sheetViews>
  <sheetFormatPr defaultRowHeight="14.5"/>
  <cols>
    <col min="1" max="1" width="58.7265625" customWidth="1"/>
    <col min="2" max="4" width="7.26953125" customWidth="1"/>
    <col min="5" max="6" width="13.7265625" customWidth="1"/>
  </cols>
  <sheetData>
    <row r="1" spans="1:6" ht="18" customHeight="1">
      <c r="A1" s="286"/>
      <c r="B1" s="286"/>
      <c r="C1" s="286"/>
      <c r="D1" s="286"/>
      <c r="E1" s="286"/>
      <c r="F1" s="286"/>
    </row>
    <row r="2" spans="1:6" ht="18" customHeight="1">
      <c r="A2" s="286"/>
      <c r="B2" s="286"/>
      <c r="C2" s="286"/>
      <c r="D2" s="286"/>
      <c r="E2" s="286"/>
      <c r="F2" s="286"/>
    </row>
    <row r="3" spans="1:6" ht="18" customHeight="1">
      <c r="A3" s="286"/>
      <c r="B3" s="286"/>
      <c r="C3" s="286"/>
      <c r="D3" s="286"/>
      <c r="E3" s="286"/>
      <c r="F3" s="286"/>
    </row>
    <row r="4" spans="1:6" ht="18" customHeight="1">
      <c r="A4" s="286"/>
      <c r="B4" s="286"/>
      <c r="C4" s="286"/>
      <c r="D4" s="286"/>
      <c r="E4" s="286"/>
      <c r="F4" s="286"/>
    </row>
    <row r="5" spans="1:6" ht="18" customHeight="1">
      <c r="A5" s="286"/>
      <c r="B5" s="286"/>
      <c r="C5" s="286"/>
      <c r="D5" s="286"/>
      <c r="E5" s="286"/>
      <c r="F5" s="286"/>
    </row>
    <row r="6" spans="1:6" ht="18" customHeight="1">
      <c r="A6" s="286"/>
      <c r="B6" s="286"/>
      <c r="C6" s="286"/>
      <c r="D6" s="286"/>
      <c r="E6" s="286"/>
      <c r="F6" s="286"/>
    </row>
    <row r="7" spans="1:6" ht="30" customHeight="1">
      <c r="A7" s="274" t="s">
        <v>10562</v>
      </c>
      <c r="B7" s="273" t="s">
        <v>12185</v>
      </c>
      <c r="C7" s="275" t="s">
        <v>12186</v>
      </c>
      <c r="D7" s="276" t="s">
        <v>12187</v>
      </c>
      <c r="E7" s="273" t="s">
        <v>12188</v>
      </c>
      <c r="F7" s="278" t="s">
        <v>19197</v>
      </c>
    </row>
    <row r="8" spans="1:6" ht="17.149999999999999" customHeight="1">
      <c r="A8" s="399" t="s">
        <v>10629</v>
      </c>
      <c r="B8" s="400"/>
      <c r="C8" s="400"/>
      <c r="D8" s="400"/>
      <c r="E8" s="277"/>
      <c r="F8" s="279"/>
    </row>
    <row r="9" spans="1:6">
      <c r="A9" s="49" t="s">
        <v>1671</v>
      </c>
      <c r="B9" s="3">
        <v>6</v>
      </c>
      <c r="C9" s="2">
        <v>0.7</v>
      </c>
      <c r="D9" s="46">
        <v>40</v>
      </c>
      <c r="E9" s="3"/>
      <c r="F9" s="280">
        <v>17.25</v>
      </c>
    </row>
    <row r="10" spans="1:6">
      <c r="A10" s="49" t="s">
        <v>1674</v>
      </c>
      <c r="B10" s="3">
        <v>6</v>
      </c>
      <c r="C10" s="2">
        <v>0.7</v>
      </c>
      <c r="D10" s="46">
        <v>40</v>
      </c>
      <c r="E10" s="3"/>
      <c r="F10" s="280">
        <v>23.450000000000003</v>
      </c>
    </row>
    <row r="11" spans="1:6">
      <c r="A11" s="49" t="s">
        <v>1677</v>
      </c>
      <c r="B11" s="3">
        <v>6</v>
      </c>
      <c r="C11" s="2">
        <v>0.7</v>
      </c>
      <c r="D11" s="46">
        <v>40</v>
      </c>
      <c r="E11" s="3"/>
      <c r="F11" s="280">
        <v>31</v>
      </c>
    </row>
    <row r="12" spans="1:6">
      <c r="A12" s="49" t="s">
        <v>1914</v>
      </c>
      <c r="B12" s="3">
        <v>6</v>
      </c>
      <c r="C12" s="2">
        <v>0.7</v>
      </c>
      <c r="D12" s="46">
        <v>40</v>
      </c>
      <c r="E12" s="3"/>
      <c r="F12" s="280">
        <v>18.75</v>
      </c>
    </row>
    <row r="13" spans="1:6">
      <c r="A13" s="49" t="s">
        <v>2298</v>
      </c>
      <c r="B13" s="3">
        <v>6</v>
      </c>
      <c r="C13" s="2">
        <v>0.7</v>
      </c>
      <c r="D13" s="46">
        <v>41</v>
      </c>
      <c r="E13" s="3"/>
      <c r="F13" s="280">
        <v>58.6</v>
      </c>
    </row>
    <row r="14" spans="1:6">
      <c r="A14" s="49" t="s">
        <v>2304</v>
      </c>
      <c r="B14" s="3">
        <v>6</v>
      </c>
      <c r="C14" s="2">
        <v>0.7</v>
      </c>
      <c r="D14" s="46">
        <v>41</v>
      </c>
      <c r="E14" s="3"/>
      <c r="F14" s="280">
        <v>47</v>
      </c>
    </row>
    <row r="15" spans="1:6">
      <c r="A15" s="49" t="s">
        <v>2307</v>
      </c>
      <c r="B15" s="3">
        <v>6</v>
      </c>
      <c r="C15" s="2">
        <v>0.7</v>
      </c>
      <c r="D15" s="46">
        <v>41</v>
      </c>
      <c r="E15" s="3"/>
      <c r="F15" s="280">
        <v>61.650000000000006</v>
      </c>
    </row>
    <row r="16" spans="1:6">
      <c r="A16" s="49" t="s">
        <v>2310</v>
      </c>
      <c r="B16" s="3">
        <v>6</v>
      </c>
      <c r="C16" s="2">
        <v>0.7</v>
      </c>
      <c r="D16" s="46">
        <v>40</v>
      </c>
      <c r="E16" s="3"/>
      <c r="F16" s="280">
        <v>33.200000000000003</v>
      </c>
    </row>
    <row r="17" spans="1:6">
      <c r="A17" s="49" t="s">
        <v>2316</v>
      </c>
      <c r="B17" s="3">
        <v>6</v>
      </c>
      <c r="C17" s="2">
        <v>0.7</v>
      </c>
      <c r="D17" s="46">
        <v>41</v>
      </c>
      <c r="E17" s="3"/>
      <c r="F17" s="280">
        <v>32.1</v>
      </c>
    </row>
    <row r="18" spans="1:6">
      <c r="A18" s="49" t="s">
        <v>2511</v>
      </c>
      <c r="B18" s="3">
        <v>6</v>
      </c>
      <c r="C18" s="2">
        <v>0.7</v>
      </c>
      <c r="D18" s="46">
        <v>40</v>
      </c>
      <c r="E18" s="3"/>
      <c r="F18" s="280">
        <v>17.600000000000001</v>
      </c>
    </row>
    <row r="19" spans="1:6">
      <c r="A19" s="49" t="s">
        <v>2514</v>
      </c>
      <c r="B19" s="3">
        <v>6</v>
      </c>
      <c r="C19" s="2">
        <v>0.7</v>
      </c>
      <c r="D19" s="46">
        <v>40</v>
      </c>
      <c r="E19" s="3"/>
      <c r="F19" s="280">
        <v>21</v>
      </c>
    </row>
    <row r="20" spans="1:6">
      <c r="A20" s="49" t="s">
        <v>2517</v>
      </c>
      <c r="B20" s="3">
        <v>6</v>
      </c>
      <c r="C20" s="2">
        <v>0.7</v>
      </c>
      <c r="D20" s="46">
        <v>40</v>
      </c>
      <c r="E20" s="3"/>
      <c r="F20" s="280">
        <v>41.150000000000006</v>
      </c>
    </row>
    <row r="21" spans="1:6">
      <c r="A21" s="49" t="s">
        <v>26153</v>
      </c>
      <c r="B21" s="3">
        <v>6</v>
      </c>
      <c r="C21" s="2">
        <v>0.7</v>
      </c>
      <c r="D21" s="46">
        <v>40</v>
      </c>
      <c r="E21" s="3"/>
      <c r="F21" s="280">
        <v>13.4</v>
      </c>
    </row>
    <row r="22" spans="1:6">
      <c r="A22" s="49" t="s">
        <v>2731</v>
      </c>
      <c r="B22" s="3">
        <v>6</v>
      </c>
      <c r="C22" s="2">
        <v>0.7</v>
      </c>
      <c r="D22" s="46">
        <v>40</v>
      </c>
      <c r="E22" s="3"/>
      <c r="F22" s="280">
        <v>20.400000000000002</v>
      </c>
    </row>
    <row r="23" spans="1:6">
      <c r="A23" s="49" t="s">
        <v>2735</v>
      </c>
      <c r="B23" s="3">
        <v>6</v>
      </c>
      <c r="C23" s="2">
        <v>0.7</v>
      </c>
      <c r="D23" s="46">
        <v>40</v>
      </c>
      <c r="E23" s="3"/>
      <c r="F23" s="280">
        <v>31.700000000000003</v>
      </c>
    </row>
    <row r="24" spans="1:6">
      <c r="A24" s="49" t="s">
        <v>5437</v>
      </c>
      <c r="B24" s="3">
        <v>6</v>
      </c>
      <c r="C24" s="2">
        <v>0.7</v>
      </c>
      <c r="D24" s="46">
        <v>40</v>
      </c>
      <c r="E24" s="3"/>
      <c r="F24" s="280">
        <v>40.650000000000006</v>
      </c>
    </row>
    <row r="25" spans="1:6">
      <c r="A25" s="49" t="s">
        <v>7722</v>
      </c>
      <c r="B25" s="3">
        <v>6</v>
      </c>
      <c r="C25" s="2">
        <v>0.7</v>
      </c>
      <c r="D25" s="46">
        <v>40</v>
      </c>
      <c r="E25" s="3"/>
      <c r="F25" s="280">
        <v>14.100000000000001</v>
      </c>
    </row>
    <row r="26" spans="1:6" ht="17.149999999999999" customHeight="1">
      <c r="A26" s="399" t="s">
        <v>10630</v>
      </c>
      <c r="B26" s="400"/>
      <c r="C26" s="400"/>
      <c r="D26" s="400"/>
      <c r="E26" s="277"/>
      <c r="F26" s="279"/>
    </row>
    <row r="27" spans="1:6">
      <c r="A27" s="49" t="s">
        <v>26322</v>
      </c>
      <c r="B27" s="3">
        <v>12</v>
      </c>
      <c r="C27" s="2">
        <v>0.7</v>
      </c>
      <c r="D27" s="46">
        <v>40</v>
      </c>
      <c r="E27" s="3"/>
      <c r="F27" s="280">
        <v>16.350000000000001</v>
      </c>
    </row>
    <row r="28" spans="1:6">
      <c r="A28" s="49" t="s">
        <v>543</v>
      </c>
      <c r="B28" s="3">
        <v>12</v>
      </c>
      <c r="C28" s="2">
        <v>0.7</v>
      </c>
      <c r="D28" s="46">
        <v>40</v>
      </c>
      <c r="E28" s="3"/>
      <c r="F28" s="280">
        <v>18.25</v>
      </c>
    </row>
    <row r="29" spans="1:6">
      <c r="A29" s="49" t="s">
        <v>26323</v>
      </c>
      <c r="B29" s="3">
        <v>12</v>
      </c>
      <c r="C29" s="2">
        <v>0.7</v>
      </c>
      <c r="D29" s="46">
        <v>40</v>
      </c>
      <c r="E29" s="3"/>
      <c r="F29" s="280">
        <v>23.450000000000003</v>
      </c>
    </row>
    <row r="30" spans="1:6">
      <c r="A30" s="49" t="s">
        <v>546</v>
      </c>
      <c r="B30" s="3">
        <v>12</v>
      </c>
      <c r="C30" s="2">
        <v>0.7</v>
      </c>
      <c r="D30" s="46">
        <v>35</v>
      </c>
      <c r="E30" s="3"/>
      <c r="F30" s="280">
        <v>18.850000000000001</v>
      </c>
    </row>
    <row r="31" spans="1:6">
      <c r="A31" s="49" t="s">
        <v>645</v>
      </c>
      <c r="B31" s="3">
        <v>3</v>
      </c>
      <c r="C31" s="2">
        <v>0.7</v>
      </c>
      <c r="D31" s="46">
        <v>40</v>
      </c>
      <c r="E31" s="3"/>
      <c r="F31" s="280">
        <v>32.9</v>
      </c>
    </row>
    <row r="32" spans="1:6">
      <c r="A32" s="49" t="s">
        <v>648</v>
      </c>
      <c r="B32" s="3">
        <v>3</v>
      </c>
      <c r="C32" s="2">
        <v>0.7</v>
      </c>
      <c r="D32" s="46">
        <v>40</v>
      </c>
      <c r="E32" s="3"/>
      <c r="F32" s="280">
        <v>16.600000000000001</v>
      </c>
    </row>
    <row r="33" spans="1:6">
      <c r="A33" s="49" t="s">
        <v>654</v>
      </c>
      <c r="B33" s="3">
        <v>6</v>
      </c>
      <c r="C33" s="2">
        <v>1</v>
      </c>
      <c r="D33" s="46">
        <v>36</v>
      </c>
      <c r="E33" s="3"/>
      <c r="F33" s="280">
        <v>15.450000000000001</v>
      </c>
    </row>
    <row r="34" spans="1:6">
      <c r="A34" s="49" t="s">
        <v>657</v>
      </c>
      <c r="B34" s="3">
        <v>6</v>
      </c>
      <c r="C34" s="2">
        <v>0.7</v>
      </c>
      <c r="D34" s="46">
        <v>36</v>
      </c>
      <c r="E34" s="3"/>
      <c r="F34" s="280">
        <v>13.05</v>
      </c>
    </row>
    <row r="35" spans="1:6">
      <c r="A35" s="49" t="s">
        <v>26413</v>
      </c>
      <c r="B35" s="3">
        <v>6</v>
      </c>
      <c r="C35" s="2">
        <v>0.7</v>
      </c>
      <c r="D35" s="46">
        <v>42</v>
      </c>
      <c r="E35" s="3"/>
      <c r="F35" s="280">
        <v>28.200000000000003</v>
      </c>
    </row>
    <row r="36" spans="1:6">
      <c r="A36" s="49" t="s">
        <v>2122</v>
      </c>
      <c r="B36" s="3">
        <v>6</v>
      </c>
      <c r="C36" s="2">
        <v>0.7</v>
      </c>
      <c r="D36" s="46">
        <v>40</v>
      </c>
      <c r="E36" s="3"/>
      <c r="F36" s="280">
        <v>24.650000000000002</v>
      </c>
    </row>
    <row r="37" spans="1:6">
      <c r="A37" s="49" t="s">
        <v>2147</v>
      </c>
      <c r="B37" s="3">
        <v>6</v>
      </c>
      <c r="C37" s="2">
        <v>0.7</v>
      </c>
      <c r="D37" s="46">
        <v>40</v>
      </c>
      <c r="E37" s="3"/>
      <c r="F37" s="280">
        <v>20.05</v>
      </c>
    </row>
    <row r="38" spans="1:6">
      <c r="A38" s="49" t="s">
        <v>2150</v>
      </c>
      <c r="B38" s="3">
        <v>4</v>
      </c>
      <c r="C38" s="2">
        <v>0.7</v>
      </c>
      <c r="D38" s="46">
        <v>41.1</v>
      </c>
      <c r="E38" s="3"/>
      <c r="F38" s="280">
        <v>96.45</v>
      </c>
    </row>
    <row r="39" spans="1:6">
      <c r="A39" s="49" t="s">
        <v>2153</v>
      </c>
      <c r="B39" s="3">
        <v>6</v>
      </c>
      <c r="C39" s="2">
        <v>0.7</v>
      </c>
      <c r="D39" s="46">
        <v>40.299999999999997</v>
      </c>
      <c r="E39" s="3"/>
      <c r="F39" s="280">
        <v>31.700000000000003</v>
      </c>
    </row>
    <row r="40" spans="1:6">
      <c r="A40" s="49" t="s">
        <v>2156</v>
      </c>
      <c r="B40" s="3">
        <v>4</v>
      </c>
      <c r="C40" s="2">
        <v>0.7</v>
      </c>
      <c r="D40" s="46">
        <v>40</v>
      </c>
      <c r="E40" s="3"/>
      <c r="F40" s="280">
        <v>43.900000000000006</v>
      </c>
    </row>
    <row r="41" spans="1:6">
      <c r="A41" s="49" t="s">
        <v>4069</v>
      </c>
      <c r="B41" s="3">
        <v>12</v>
      </c>
      <c r="C41" s="2">
        <v>1</v>
      </c>
      <c r="D41" s="46">
        <v>36</v>
      </c>
      <c r="E41" s="3"/>
      <c r="F41" s="280">
        <v>14.600000000000001</v>
      </c>
    </row>
    <row r="42" spans="1:6">
      <c r="A42" s="49" t="s">
        <v>4630</v>
      </c>
      <c r="B42" s="3">
        <v>3</v>
      </c>
      <c r="C42" s="2">
        <v>0.7</v>
      </c>
      <c r="D42" s="46">
        <v>40</v>
      </c>
      <c r="E42" s="3"/>
      <c r="F42" s="280">
        <v>28</v>
      </c>
    </row>
    <row r="43" spans="1:6">
      <c r="A43" s="49" t="s">
        <v>4633</v>
      </c>
      <c r="B43" s="3">
        <v>3</v>
      </c>
      <c r="C43" s="2">
        <v>0.7</v>
      </c>
      <c r="D43" s="46">
        <v>40</v>
      </c>
      <c r="E43" s="3"/>
      <c r="F43" s="280">
        <v>40.200000000000003</v>
      </c>
    </row>
    <row r="44" spans="1:6">
      <c r="A44" s="49" t="s">
        <v>5461</v>
      </c>
      <c r="B44" s="3">
        <v>6</v>
      </c>
      <c r="C44" s="2">
        <v>0.7</v>
      </c>
      <c r="D44" s="46">
        <v>40</v>
      </c>
      <c r="E44" s="3"/>
      <c r="F44" s="280">
        <v>16.55</v>
      </c>
    </row>
    <row r="45" spans="1:6">
      <c r="A45" s="49" t="s">
        <v>6179</v>
      </c>
      <c r="B45" s="3">
        <v>3</v>
      </c>
      <c r="C45" s="2">
        <v>0.7</v>
      </c>
      <c r="D45" s="46">
        <v>36</v>
      </c>
      <c r="E45" s="3"/>
      <c r="F45" s="280">
        <v>28.900000000000002</v>
      </c>
    </row>
    <row r="46" spans="1:6">
      <c r="A46" s="49" t="s">
        <v>6182</v>
      </c>
      <c r="B46" s="3">
        <v>3</v>
      </c>
      <c r="C46" s="2">
        <v>0.7</v>
      </c>
      <c r="D46" s="46">
        <v>36</v>
      </c>
      <c r="E46" s="3"/>
      <c r="F46" s="280">
        <v>28.900000000000002</v>
      </c>
    </row>
    <row r="47" spans="1:6">
      <c r="A47" s="49" t="s">
        <v>26449</v>
      </c>
      <c r="B47" s="3">
        <v>6</v>
      </c>
      <c r="C47" s="2">
        <v>0.7</v>
      </c>
      <c r="D47" s="46">
        <v>36</v>
      </c>
      <c r="E47" s="3"/>
      <c r="F47" s="280">
        <v>7.95</v>
      </c>
    </row>
    <row r="48" spans="1:6">
      <c r="A48" s="49" t="s">
        <v>26289</v>
      </c>
      <c r="B48" s="3">
        <v>6</v>
      </c>
      <c r="C48" s="2">
        <v>0.7</v>
      </c>
      <c r="D48" s="46">
        <v>40</v>
      </c>
      <c r="E48" s="3"/>
      <c r="F48" s="280">
        <v>24.950000000000003</v>
      </c>
    </row>
    <row r="49" spans="1:6">
      <c r="A49" s="49" t="s">
        <v>6721</v>
      </c>
      <c r="B49" s="3">
        <v>6</v>
      </c>
      <c r="C49" s="2">
        <v>0.7</v>
      </c>
      <c r="D49" s="46">
        <v>38</v>
      </c>
      <c r="E49" s="3"/>
      <c r="F49" s="280">
        <v>12</v>
      </c>
    </row>
    <row r="50" spans="1:6">
      <c r="A50" s="49" t="s">
        <v>6726</v>
      </c>
      <c r="B50" s="3">
        <v>6</v>
      </c>
      <c r="C50" s="2">
        <v>0.7</v>
      </c>
      <c r="D50" s="46">
        <v>40</v>
      </c>
      <c r="E50" s="3"/>
      <c r="F50" s="280">
        <v>15.15</v>
      </c>
    </row>
    <row r="51" spans="1:6">
      <c r="A51" s="49" t="s">
        <v>26290</v>
      </c>
      <c r="B51" s="3">
        <v>12</v>
      </c>
      <c r="C51" s="2">
        <v>1</v>
      </c>
      <c r="D51" s="46">
        <v>40</v>
      </c>
      <c r="E51" s="3"/>
      <c r="F51" s="280">
        <v>18.55</v>
      </c>
    </row>
    <row r="52" spans="1:6">
      <c r="A52" s="49" t="s">
        <v>6730</v>
      </c>
      <c r="B52" s="3">
        <v>6</v>
      </c>
      <c r="C52" s="2">
        <v>0.7</v>
      </c>
      <c r="D52" s="46">
        <v>40</v>
      </c>
      <c r="E52" s="3"/>
      <c r="F52" s="280">
        <v>51.2</v>
      </c>
    </row>
    <row r="53" spans="1:6">
      <c r="A53" s="49" t="s">
        <v>7515</v>
      </c>
      <c r="B53" s="3">
        <v>6</v>
      </c>
      <c r="C53" s="2">
        <v>0.7</v>
      </c>
      <c r="D53" s="46">
        <v>30</v>
      </c>
      <c r="E53" s="3"/>
      <c r="F53" s="280">
        <v>10.350000000000001</v>
      </c>
    </row>
    <row r="54" spans="1:6">
      <c r="A54" s="49" t="s">
        <v>7518</v>
      </c>
      <c r="B54" s="3">
        <v>12</v>
      </c>
      <c r="C54" s="2">
        <v>0.7</v>
      </c>
      <c r="D54" s="46">
        <v>36</v>
      </c>
      <c r="E54" s="3"/>
      <c r="F54" s="280">
        <v>11.8</v>
      </c>
    </row>
    <row r="55" spans="1:6">
      <c r="A55" s="49" t="s">
        <v>9080</v>
      </c>
      <c r="B55" s="3">
        <v>12</v>
      </c>
      <c r="C55" s="2">
        <v>0.7</v>
      </c>
      <c r="D55" s="46">
        <v>40</v>
      </c>
      <c r="E55" s="3"/>
      <c r="F55" s="280">
        <v>11.700000000000001</v>
      </c>
    </row>
    <row r="56" spans="1:6">
      <c r="A56" s="49" t="s">
        <v>9083</v>
      </c>
      <c r="B56" s="3">
        <v>12</v>
      </c>
      <c r="C56" s="2">
        <v>0.7</v>
      </c>
      <c r="D56" s="46">
        <v>40</v>
      </c>
      <c r="E56" s="3"/>
      <c r="F56" s="280">
        <v>13.850000000000001</v>
      </c>
    </row>
    <row r="57" spans="1:6">
      <c r="A57" s="49" t="s">
        <v>9088</v>
      </c>
      <c r="B57" s="3">
        <v>6</v>
      </c>
      <c r="C57" s="2">
        <v>0.7</v>
      </c>
      <c r="D57" s="46">
        <v>36</v>
      </c>
      <c r="E57" s="3"/>
      <c r="F57" s="280">
        <v>10.3</v>
      </c>
    </row>
    <row r="58" spans="1:6">
      <c r="A58" s="49" t="s">
        <v>26364</v>
      </c>
      <c r="B58" s="3">
        <v>12</v>
      </c>
      <c r="C58" s="2">
        <v>0.7</v>
      </c>
      <c r="D58" s="46">
        <v>38</v>
      </c>
      <c r="E58" s="3"/>
      <c r="F58" s="280">
        <v>12.9</v>
      </c>
    </row>
    <row r="59" spans="1:6">
      <c r="A59" s="49" t="s">
        <v>9862</v>
      </c>
      <c r="B59" s="3">
        <v>6</v>
      </c>
      <c r="C59" s="2">
        <v>0.7</v>
      </c>
      <c r="D59" s="46">
        <v>40</v>
      </c>
      <c r="E59" s="3"/>
      <c r="F59" s="280">
        <v>34.1</v>
      </c>
    </row>
    <row r="60" spans="1:6">
      <c r="A60" s="49" t="s">
        <v>9868</v>
      </c>
      <c r="B60" s="3">
        <v>6</v>
      </c>
      <c r="C60" s="2">
        <v>1</v>
      </c>
      <c r="D60" s="46">
        <v>38</v>
      </c>
      <c r="E60" s="3"/>
      <c r="F60" s="280">
        <v>17.900000000000002</v>
      </c>
    </row>
    <row r="61" spans="1:6">
      <c r="A61" s="49" t="s">
        <v>26484</v>
      </c>
      <c r="B61" s="3">
        <v>6</v>
      </c>
      <c r="C61" s="2">
        <v>0.7</v>
      </c>
      <c r="D61" s="46">
        <v>38</v>
      </c>
      <c r="E61" s="3"/>
      <c r="F61" s="280">
        <v>13</v>
      </c>
    </row>
    <row r="62" spans="1:6" ht="17.149999999999999" customHeight="1">
      <c r="A62" s="399" t="s">
        <v>10631</v>
      </c>
      <c r="B62" s="400"/>
      <c r="C62" s="400"/>
      <c r="D62" s="400"/>
      <c r="E62" s="277"/>
      <c r="F62" s="279"/>
    </row>
    <row r="63" spans="1:6">
      <c r="A63" s="49" t="s">
        <v>433</v>
      </c>
      <c r="B63" s="3">
        <v>6</v>
      </c>
      <c r="C63" s="2">
        <v>0.7</v>
      </c>
      <c r="D63" s="46">
        <v>40</v>
      </c>
      <c r="E63" s="3"/>
      <c r="F63" s="280">
        <v>19.3</v>
      </c>
    </row>
    <row r="64" spans="1:6">
      <c r="A64" s="49" t="s">
        <v>26261</v>
      </c>
      <c r="B64" s="3">
        <v>6</v>
      </c>
      <c r="C64" s="2">
        <v>0.7</v>
      </c>
      <c r="D64" s="46">
        <v>40</v>
      </c>
      <c r="E64" s="3"/>
      <c r="F64" s="280">
        <v>120.75</v>
      </c>
    </row>
    <row r="65" spans="1:6">
      <c r="A65" s="49" t="s">
        <v>2006</v>
      </c>
      <c r="B65" s="3">
        <v>6</v>
      </c>
      <c r="C65" s="2">
        <v>0.7</v>
      </c>
      <c r="D65" s="46">
        <v>40</v>
      </c>
      <c r="E65" s="3"/>
      <c r="F65" s="280">
        <v>31.700000000000003</v>
      </c>
    </row>
    <row r="66" spans="1:6">
      <c r="A66" s="49" t="s">
        <v>2012</v>
      </c>
      <c r="B66" s="3">
        <v>6</v>
      </c>
      <c r="C66" s="2">
        <v>0.7</v>
      </c>
      <c r="D66" s="46">
        <v>40</v>
      </c>
      <c r="E66" s="3"/>
      <c r="F66" s="280">
        <v>127.45</v>
      </c>
    </row>
    <row r="67" spans="1:6">
      <c r="A67" s="49" t="s">
        <v>2015</v>
      </c>
      <c r="B67" s="3">
        <v>6</v>
      </c>
      <c r="C67" s="2">
        <v>0.7</v>
      </c>
      <c r="D67" s="46">
        <v>40</v>
      </c>
      <c r="E67" s="3"/>
      <c r="F67" s="280">
        <v>112.80000000000001</v>
      </c>
    </row>
    <row r="68" spans="1:6">
      <c r="A68" s="49" t="s">
        <v>2897</v>
      </c>
      <c r="B68" s="3">
        <v>12</v>
      </c>
      <c r="C68" s="2">
        <v>1</v>
      </c>
      <c r="D68" s="46">
        <v>40</v>
      </c>
      <c r="E68" s="3"/>
      <c r="F68" s="280">
        <v>45.400000000000006</v>
      </c>
    </row>
    <row r="69" spans="1:6">
      <c r="A69" s="49" t="s">
        <v>4011</v>
      </c>
      <c r="B69" s="3">
        <v>6</v>
      </c>
      <c r="C69" s="2">
        <v>0.7</v>
      </c>
      <c r="D69" s="46">
        <v>40</v>
      </c>
      <c r="E69" s="3"/>
      <c r="F69" s="280">
        <v>34.1</v>
      </c>
    </row>
    <row r="70" spans="1:6">
      <c r="A70" s="49" t="s">
        <v>4017</v>
      </c>
      <c r="B70" s="3">
        <v>6</v>
      </c>
      <c r="C70" s="2">
        <v>0.7</v>
      </c>
      <c r="D70" s="46">
        <v>40</v>
      </c>
      <c r="E70" s="3"/>
      <c r="F70" s="280">
        <v>126.85000000000001</v>
      </c>
    </row>
    <row r="71" spans="1:6">
      <c r="A71" s="49" t="s">
        <v>4020</v>
      </c>
      <c r="B71" s="3">
        <v>6</v>
      </c>
      <c r="C71" s="2">
        <v>0.7</v>
      </c>
      <c r="D71" s="46">
        <v>40</v>
      </c>
      <c r="E71" s="3"/>
      <c r="F71" s="280">
        <v>44.2</v>
      </c>
    </row>
    <row r="72" spans="1:6">
      <c r="A72" s="49" t="s">
        <v>4807</v>
      </c>
      <c r="B72" s="3">
        <v>6</v>
      </c>
      <c r="C72" s="2">
        <v>0.7</v>
      </c>
      <c r="D72" s="46">
        <v>40</v>
      </c>
      <c r="E72" s="3"/>
      <c r="F72" s="280">
        <v>65.25</v>
      </c>
    </row>
    <row r="73" spans="1:6">
      <c r="A73" s="49" t="s">
        <v>4945</v>
      </c>
      <c r="B73" s="3">
        <v>6</v>
      </c>
      <c r="C73" s="2">
        <v>0.7</v>
      </c>
      <c r="D73" s="46">
        <v>40</v>
      </c>
      <c r="E73" s="3"/>
      <c r="F73" s="280">
        <v>37.050000000000004</v>
      </c>
    </row>
    <row r="74" spans="1:6">
      <c r="A74" s="49" t="s">
        <v>4958</v>
      </c>
      <c r="B74" s="3">
        <v>12</v>
      </c>
      <c r="C74" s="2">
        <v>1</v>
      </c>
      <c r="D74" s="46">
        <v>40</v>
      </c>
      <c r="E74" s="3"/>
      <c r="F74" s="280">
        <v>57</v>
      </c>
    </row>
    <row r="75" spans="1:6">
      <c r="A75" s="49" t="s">
        <v>26283</v>
      </c>
      <c r="B75" s="3">
        <v>6</v>
      </c>
      <c r="C75" s="2">
        <v>0.7</v>
      </c>
      <c r="D75" s="46">
        <v>40</v>
      </c>
      <c r="E75" s="3"/>
      <c r="F75" s="280">
        <v>55.45</v>
      </c>
    </row>
    <row r="76" spans="1:6">
      <c r="A76" s="49" t="s">
        <v>4965</v>
      </c>
      <c r="B76" s="3">
        <v>6</v>
      </c>
      <c r="C76" s="2">
        <v>0.7</v>
      </c>
      <c r="D76" s="46">
        <v>40</v>
      </c>
      <c r="E76" s="3"/>
      <c r="F76" s="280">
        <v>176.25</v>
      </c>
    </row>
    <row r="77" spans="1:6">
      <c r="A77" s="49" t="s">
        <v>4971</v>
      </c>
      <c r="B77" s="3">
        <v>6</v>
      </c>
      <c r="C77" s="2">
        <v>0.7</v>
      </c>
      <c r="D77" s="46">
        <v>40</v>
      </c>
      <c r="E77" s="3"/>
      <c r="F77" s="280">
        <v>203.70000000000002</v>
      </c>
    </row>
    <row r="78" spans="1:6">
      <c r="A78" s="49" t="s">
        <v>26306</v>
      </c>
      <c r="B78" s="3">
        <v>6</v>
      </c>
      <c r="C78" s="2">
        <v>1</v>
      </c>
      <c r="D78" s="46">
        <v>40</v>
      </c>
      <c r="E78" s="3"/>
      <c r="F78" s="280">
        <v>525.45000000000005</v>
      </c>
    </row>
    <row r="79" spans="1:6">
      <c r="A79" s="49" t="s">
        <v>5646</v>
      </c>
      <c r="B79" s="3">
        <v>6</v>
      </c>
      <c r="C79" s="2">
        <v>1</v>
      </c>
      <c r="D79" s="46">
        <v>40</v>
      </c>
      <c r="E79" s="3"/>
      <c r="F79" s="280">
        <v>27.1</v>
      </c>
    </row>
    <row r="80" spans="1:6">
      <c r="A80" s="49" t="s">
        <v>5655</v>
      </c>
      <c r="B80" s="3">
        <v>6</v>
      </c>
      <c r="C80" s="2">
        <v>0.7</v>
      </c>
      <c r="D80" s="46">
        <v>40</v>
      </c>
      <c r="E80" s="3"/>
      <c r="F80" s="280">
        <v>31.400000000000002</v>
      </c>
    </row>
    <row r="81" spans="1:6">
      <c r="A81" s="49" t="s">
        <v>6557</v>
      </c>
      <c r="B81" s="3">
        <v>3</v>
      </c>
      <c r="C81" s="2">
        <v>0.7</v>
      </c>
      <c r="D81" s="46">
        <v>43</v>
      </c>
      <c r="E81" s="3"/>
      <c r="F81" s="280">
        <v>408.3</v>
      </c>
    </row>
    <row r="82" spans="1:6">
      <c r="A82" s="49" t="s">
        <v>6560</v>
      </c>
      <c r="B82" s="3">
        <v>3</v>
      </c>
      <c r="C82" s="2">
        <v>0.7</v>
      </c>
      <c r="D82" s="46">
        <v>40</v>
      </c>
      <c r="E82" s="3"/>
      <c r="F82" s="280">
        <v>133.55000000000001</v>
      </c>
    </row>
    <row r="83" spans="1:6">
      <c r="A83" s="49" t="s">
        <v>6688</v>
      </c>
      <c r="B83" s="3">
        <v>6</v>
      </c>
      <c r="C83" s="2">
        <v>0.7</v>
      </c>
      <c r="D83" s="46">
        <v>40</v>
      </c>
      <c r="E83" s="3"/>
      <c r="F83" s="280">
        <v>21.900000000000002</v>
      </c>
    </row>
    <row r="84" spans="1:6">
      <c r="A84" s="49" t="s">
        <v>26288</v>
      </c>
      <c r="B84" s="3">
        <v>6</v>
      </c>
      <c r="C84" s="2">
        <v>0.7</v>
      </c>
      <c r="D84" s="46">
        <v>40</v>
      </c>
      <c r="E84" s="3"/>
      <c r="F84" s="280">
        <v>26.5</v>
      </c>
    </row>
    <row r="85" spans="1:6">
      <c r="A85" s="49" t="s">
        <v>6736</v>
      </c>
      <c r="B85" s="3">
        <v>6</v>
      </c>
      <c r="C85" s="2">
        <v>0.7</v>
      </c>
      <c r="D85" s="46">
        <v>45</v>
      </c>
      <c r="E85" s="3"/>
      <c r="F85" s="280">
        <v>27.8</v>
      </c>
    </row>
    <row r="86" spans="1:6">
      <c r="A86" s="49" t="s">
        <v>6745</v>
      </c>
      <c r="B86" s="3">
        <v>12</v>
      </c>
      <c r="C86" s="2">
        <v>0.7</v>
      </c>
      <c r="D86" s="46">
        <v>40</v>
      </c>
      <c r="E86" s="3"/>
      <c r="F86" s="280">
        <v>31</v>
      </c>
    </row>
    <row r="87" spans="1:6">
      <c r="A87" s="49" t="s">
        <v>6748</v>
      </c>
      <c r="B87" s="3">
        <v>6</v>
      </c>
      <c r="C87" s="2">
        <v>0.7</v>
      </c>
      <c r="D87" s="46">
        <v>40</v>
      </c>
      <c r="E87" s="3"/>
      <c r="F87" s="280">
        <v>39</v>
      </c>
    </row>
    <row r="88" spans="1:6">
      <c r="A88" s="49" t="s">
        <v>26353</v>
      </c>
      <c r="B88" s="3">
        <v>1</v>
      </c>
      <c r="C88" s="2">
        <v>0.75</v>
      </c>
      <c r="D88" s="46">
        <v>41.3</v>
      </c>
      <c r="E88" s="3"/>
      <c r="F88" s="280">
        <v>2994.8500000000004</v>
      </c>
    </row>
    <row r="89" spans="1:6">
      <c r="A89" s="49" t="s">
        <v>6754</v>
      </c>
      <c r="B89" s="3">
        <v>6</v>
      </c>
      <c r="C89" s="2">
        <v>1.75</v>
      </c>
      <c r="D89" s="46">
        <v>40</v>
      </c>
      <c r="E89" s="3"/>
      <c r="F89" s="280">
        <v>63.85</v>
      </c>
    </row>
    <row r="90" spans="1:6">
      <c r="A90" s="49" t="s">
        <v>6757</v>
      </c>
      <c r="B90" s="3">
        <v>6</v>
      </c>
      <c r="C90" s="2">
        <v>0.7</v>
      </c>
      <c r="D90" s="46">
        <v>40</v>
      </c>
      <c r="E90" s="3"/>
      <c r="F90" s="280">
        <v>24.900000000000002</v>
      </c>
    </row>
    <row r="91" spans="1:6">
      <c r="A91" s="49" t="s">
        <v>6761</v>
      </c>
      <c r="B91" s="3">
        <v>12</v>
      </c>
      <c r="C91" s="2">
        <v>1</v>
      </c>
      <c r="D91" s="46">
        <v>40</v>
      </c>
      <c r="E91" s="3"/>
      <c r="F91" s="280">
        <v>33.75</v>
      </c>
    </row>
    <row r="92" spans="1:6">
      <c r="A92" s="49" t="s">
        <v>6764</v>
      </c>
      <c r="B92" s="3">
        <v>12</v>
      </c>
      <c r="C92" s="2">
        <v>1</v>
      </c>
      <c r="D92" s="46">
        <v>40</v>
      </c>
      <c r="E92" s="3"/>
      <c r="F92" s="280">
        <v>34.4</v>
      </c>
    </row>
    <row r="93" spans="1:6">
      <c r="A93" s="49" t="s">
        <v>6767</v>
      </c>
      <c r="B93" s="3">
        <v>6</v>
      </c>
      <c r="C93" s="2">
        <v>0.7</v>
      </c>
      <c r="D93" s="46">
        <v>40</v>
      </c>
      <c r="E93" s="3"/>
      <c r="F93" s="280">
        <v>27.35</v>
      </c>
    </row>
    <row r="94" spans="1:6">
      <c r="A94" s="49" t="s">
        <v>6770</v>
      </c>
      <c r="B94" s="3">
        <v>12</v>
      </c>
      <c r="C94" s="2">
        <v>1</v>
      </c>
      <c r="D94" s="46">
        <v>40</v>
      </c>
      <c r="E94" s="3"/>
      <c r="F94" s="280">
        <v>38.1</v>
      </c>
    </row>
    <row r="95" spans="1:6">
      <c r="A95" s="49" t="s">
        <v>6773</v>
      </c>
      <c r="B95" s="3">
        <v>12</v>
      </c>
      <c r="C95" s="2">
        <v>0.7</v>
      </c>
      <c r="D95" s="46">
        <v>40</v>
      </c>
      <c r="E95" s="3"/>
      <c r="F95" s="280">
        <v>28.55</v>
      </c>
    </row>
    <row r="96" spans="1:6">
      <c r="A96" s="49" t="s">
        <v>6777</v>
      </c>
      <c r="B96" s="3">
        <v>6</v>
      </c>
      <c r="C96" s="2">
        <v>0.7</v>
      </c>
      <c r="D96" s="46">
        <v>40</v>
      </c>
      <c r="E96" s="3"/>
      <c r="F96" s="280">
        <v>33.450000000000003</v>
      </c>
    </row>
    <row r="97" spans="1:6">
      <c r="A97" s="49" t="s">
        <v>6780</v>
      </c>
      <c r="B97" s="3">
        <v>6</v>
      </c>
      <c r="C97" s="2">
        <v>0.7</v>
      </c>
      <c r="D97" s="46">
        <v>40</v>
      </c>
      <c r="E97" s="3"/>
      <c r="F97" s="280">
        <v>33.5</v>
      </c>
    </row>
    <row r="98" spans="1:6">
      <c r="A98" s="49" t="s">
        <v>6786</v>
      </c>
      <c r="B98" s="3">
        <v>6</v>
      </c>
      <c r="C98" s="2">
        <v>0.7</v>
      </c>
      <c r="D98" s="46">
        <v>40</v>
      </c>
      <c r="E98" s="3"/>
      <c r="F98" s="280">
        <v>76.800000000000011</v>
      </c>
    </row>
    <row r="99" spans="1:6">
      <c r="A99" s="49" t="s">
        <v>19209</v>
      </c>
      <c r="B99" s="3">
        <v>4</v>
      </c>
      <c r="C99" s="2">
        <v>3</v>
      </c>
      <c r="D99" s="46">
        <v>40</v>
      </c>
      <c r="E99" s="3"/>
      <c r="F99" s="280">
        <v>255</v>
      </c>
    </row>
    <row r="100" spans="1:6">
      <c r="A100" s="49" t="s">
        <v>6979</v>
      </c>
      <c r="B100" s="3">
        <v>6</v>
      </c>
      <c r="C100" s="2">
        <v>0.7</v>
      </c>
      <c r="D100" s="46">
        <v>40</v>
      </c>
      <c r="E100" s="3"/>
      <c r="F100" s="280">
        <v>23.900000000000002</v>
      </c>
    </row>
    <row r="101" spans="1:6">
      <c r="A101" s="49" t="s">
        <v>7006</v>
      </c>
      <c r="B101" s="3">
        <v>6</v>
      </c>
      <c r="C101" s="2">
        <v>0.7</v>
      </c>
      <c r="D101" s="46">
        <v>40</v>
      </c>
      <c r="E101" s="3"/>
      <c r="F101" s="280">
        <v>19.8</v>
      </c>
    </row>
    <row r="102" spans="1:6">
      <c r="A102" s="49" t="s">
        <v>8207</v>
      </c>
      <c r="B102" s="3">
        <v>6</v>
      </c>
      <c r="C102" s="2">
        <v>0.7</v>
      </c>
      <c r="D102" s="46">
        <v>40</v>
      </c>
      <c r="E102" s="3"/>
      <c r="F102" s="280">
        <v>53.650000000000006</v>
      </c>
    </row>
    <row r="103" spans="1:6">
      <c r="A103" s="49" t="s">
        <v>26460</v>
      </c>
      <c r="B103" s="3">
        <v>6</v>
      </c>
      <c r="C103" s="2">
        <v>0.7</v>
      </c>
      <c r="D103" s="46">
        <v>42</v>
      </c>
      <c r="E103" s="3"/>
      <c r="F103" s="280">
        <v>133.75</v>
      </c>
    </row>
    <row r="104" spans="1:6">
      <c r="A104" s="49" t="s">
        <v>8213</v>
      </c>
      <c r="B104" s="3">
        <v>6</v>
      </c>
      <c r="C104" s="2">
        <v>0.7</v>
      </c>
      <c r="D104" s="46">
        <v>40</v>
      </c>
      <c r="E104" s="3"/>
      <c r="F104" s="280">
        <v>42.650000000000006</v>
      </c>
    </row>
    <row r="105" spans="1:6">
      <c r="A105" s="49" t="s">
        <v>8226</v>
      </c>
      <c r="B105" s="3">
        <v>12</v>
      </c>
      <c r="C105" s="2">
        <v>0.7</v>
      </c>
      <c r="D105" s="46">
        <v>40</v>
      </c>
      <c r="E105" s="3"/>
      <c r="F105" s="280">
        <v>145.75</v>
      </c>
    </row>
    <row r="106" spans="1:6">
      <c r="A106" s="49" t="s">
        <v>8264</v>
      </c>
      <c r="B106" s="3">
        <v>6</v>
      </c>
      <c r="C106" s="2">
        <v>0.7</v>
      </c>
      <c r="D106" s="46">
        <v>40</v>
      </c>
      <c r="E106" s="3"/>
      <c r="F106" s="280">
        <v>17.8</v>
      </c>
    </row>
    <row r="107" spans="1:6">
      <c r="A107" s="49" t="s">
        <v>8267</v>
      </c>
      <c r="B107" s="3">
        <v>6</v>
      </c>
      <c r="C107" s="2">
        <v>0.7</v>
      </c>
      <c r="D107" s="46">
        <v>40</v>
      </c>
      <c r="E107" s="3"/>
      <c r="F107" s="280">
        <v>22.1</v>
      </c>
    </row>
    <row r="108" spans="1:6" ht="17.149999999999999" customHeight="1">
      <c r="A108" s="399" t="s">
        <v>10632</v>
      </c>
      <c r="B108" s="400"/>
      <c r="C108" s="400"/>
      <c r="D108" s="400"/>
      <c r="E108" s="277"/>
      <c r="F108" s="279"/>
    </row>
    <row r="109" spans="1:6">
      <c r="A109" s="49" t="s">
        <v>243</v>
      </c>
      <c r="B109" s="3">
        <v>6</v>
      </c>
      <c r="C109" s="2">
        <v>0.7</v>
      </c>
      <c r="D109" s="46">
        <v>44.4</v>
      </c>
      <c r="E109" s="3"/>
      <c r="F109" s="280">
        <v>42.2</v>
      </c>
    </row>
    <row r="110" spans="1:6">
      <c r="A110" s="49" t="s">
        <v>315</v>
      </c>
      <c r="B110" s="3">
        <v>6</v>
      </c>
      <c r="C110" s="2">
        <v>0.7</v>
      </c>
      <c r="D110" s="46">
        <v>40</v>
      </c>
      <c r="E110" s="3"/>
      <c r="F110" s="280">
        <v>21.900000000000002</v>
      </c>
    </row>
    <row r="111" spans="1:6">
      <c r="A111" s="49" t="s">
        <v>318</v>
      </c>
      <c r="B111" s="3">
        <v>6</v>
      </c>
      <c r="C111" s="2">
        <v>0.7</v>
      </c>
      <c r="D111" s="46">
        <v>42</v>
      </c>
      <c r="E111" s="3"/>
      <c r="F111" s="280">
        <v>21.200000000000003</v>
      </c>
    </row>
    <row r="112" spans="1:6">
      <c r="A112" s="49" t="s">
        <v>321</v>
      </c>
      <c r="B112" s="3">
        <v>6</v>
      </c>
      <c r="C112" s="2">
        <v>0.7</v>
      </c>
      <c r="D112" s="46">
        <v>42</v>
      </c>
      <c r="E112" s="3"/>
      <c r="F112" s="280">
        <v>22.400000000000002</v>
      </c>
    </row>
    <row r="113" spans="1:6">
      <c r="A113" s="49" t="s">
        <v>323</v>
      </c>
      <c r="B113" s="3">
        <v>6</v>
      </c>
      <c r="C113" s="2">
        <v>0.7</v>
      </c>
      <c r="D113" s="46">
        <v>40</v>
      </c>
      <c r="E113" s="3"/>
      <c r="F113" s="280">
        <v>22.25</v>
      </c>
    </row>
    <row r="114" spans="1:6">
      <c r="A114" s="49" t="s">
        <v>335</v>
      </c>
      <c r="B114" s="3">
        <v>6</v>
      </c>
      <c r="C114" s="2">
        <v>0.7</v>
      </c>
      <c r="D114" s="46">
        <v>40</v>
      </c>
      <c r="E114" s="3"/>
      <c r="F114" s="280">
        <v>32.6</v>
      </c>
    </row>
    <row r="115" spans="1:6">
      <c r="A115" s="49" t="s">
        <v>387</v>
      </c>
      <c r="B115" s="3">
        <v>6</v>
      </c>
      <c r="C115" s="2">
        <v>0.7</v>
      </c>
      <c r="D115" s="46">
        <v>42</v>
      </c>
      <c r="E115" s="3"/>
      <c r="F115" s="280">
        <v>22.1</v>
      </c>
    </row>
    <row r="116" spans="1:6">
      <c r="A116" s="49" t="s">
        <v>390</v>
      </c>
      <c r="B116" s="3">
        <v>6</v>
      </c>
      <c r="C116" s="2">
        <v>0.7</v>
      </c>
      <c r="D116" s="46">
        <v>51</v>
      </c>
      <c r="E116" s="3"/>
      <c r="F116" s="280">
        <v>28.1</v>
      </c>
    </row>
    <row r="117" spans="1:6">
      <c r="A117" s="49" t="s">
        <v>26511</v>
      </c>
      <c r="B117" s="3">
        <v>6</v>
      </c>
      <c r="C117" s="2">
        <v>0.7</v>
      </c>
      <c r="D117" s="46">
        <v>43</v>
      </c>
      <c r="E117" s="3"/>
      <c r="F117" s="280">
        <v>42.25</v>
      </c>
    </row>
    <row r="118" spans="1:6">
      <c r="A118" s="49" t="s">
        <v>26512</v>
      </c>
      <c r="B118" s="3">
        <v>6</v>
      </c>
      <c r="C118" s="2">
        <v>0.7</v>
      </c>
      <c r="D118" s="46">
        <v>43</v>
      </c>
      <c r="E118" s="3"/>
      <c r="F118" s="280">
        <v>42.25</v>
      </c>
    </row>
    <row r="119" spans="1:6">
      <c r="A119" s="49" t="s">
        <v>26513</v>
      </c>
      <c r="B119" s="3">
        <v>6</v>
      </c>
      <c r="C119" s="2">
        <v>0.7</v>
      </c>
      <c r="D119" s="46">
        <v>43</v>
      </c>
      <c r="E119" s="3"/>
      <c r="F119" s="280">
        <v>58.300000000000004</v>
      </c>
    </row>
    <row r="120" spans="1:6">
      <c r="A120" s="49" t="s">
        <v>418</v>
      </c>
      <c r="B120" s="3">
        <v>6</v>
      </c>
      <c r="C120" s="2">
        <v>0.7</v>
      </c>
      <c r="D120" s="46">
        <v>43</v>
      </c>
      <c r="E120" s="3"/>
      <c r="F120" s="280">
        <v>48.400000000000006</v>
      </c>
    </row>
    <row r="121" spans="1:6">
      <c r="A121" s="49" t="s">
        <v>421</v>
      </c>
      <c r="B121" s="3">
        <v>6</v>
      </c>
      <c r="C121" s="2">
        <v>0.7</v>
      </c>
      <c r="D121" s="46">
        <v>43</v>
      </c>
      <c r="E121" s="3"/>
      <c r="F121" s="280">
        <v>60.75</v>
      </c>
    </row>
    <row r="122" spans="1:6">
      <c r="A122" s="49" t="s">
        <v>724</v>
      </c>
      <c r="B122" s="3">
        <v>3</v>
      </c>
      <c r="C122" s="2">
        <v>1.75</v>
      </c>
      <c r="D122" s="46">
        <v>42</v>
      </c>
      <c r="E122" s="3"/>
      <c r="F122" s="280">
        <v>39.85</v>
      </c>
    </row>
    <row r="123" spans="1:6">
      <c r="A123" s="49" t="s">
        <v>1026</v>
      </c>
      <c r="B123" s="3">
        <v>6</v>
      </c>
      <c r="C123" s="2">
        <v>0.7</v>
      </c>
      <c r="D123" s="46">
        <v>43.3</v>
      </c>
      <c r="E123" s="3"/>
      <c r="F123" s="280">
        <v>25.900000000000002</v>
      </c>
    </row>
    <row r="124" spans="1:6">
      <c r="A124" s="49" t="s">
        <v>26403</v>
      </c>
      <c r="B124" s="3">
        <v>6</v>
      </c>
      <c r="C124" s="2">
        <v>0.7</v>
      </c>
      <c r="D124" s="46">
        <v>37.5</v>
      </c>
      <c r="E124" s="3"/>
      <c r="F124" s="280">
        <v>13.700000000000001</v>
      </c>
    </row>
    <row r="125" spans="1:6">
      <c r="A125" s="49" t="s">
        <v>1042</v>
      </c>
      <c r="B125" s="3">
        <v>6</v>
      </c>
      <c r="C125" s="2">
        <v>0.7</v>
      </c>
      <c r="D125" s="46">
        <v>37.5</v>
      </c>
      <c r="E125" s="3"/>
      <c r="F125" s="280">
        <v>13.700000000000001</v>
      </c>
    </row>
    <row r="126" spans="1:6">
      <c r="A126" s="49" t="s">
        <v>1180</v>
      </c>
      <c r="B126" s="3">
        <v>6</v>
      </c>
      <c r="C126" s="2">
        <v>0.7</v>
      </c>
      <c r="D126" s="46">
        <v>43.3</v>
      </c>
      <c r="E126" s="3"/>
      <c r="F126" s="280">
        <v>27.400000000000002</v>
      </c>
    </row>
    <row r="127" spans="1:6">
      <c r="A127" s="49" t="s">
        <v>1305</v>
      </c>
      <c r="B127" s="3">
        <v>144</v>
      </c>
      <c r="C127" s="2">
        <v>0.05</v>
      </c>
      <c r="D127" s="46">
        <v>42.3</v>
      </c>
      <c r="E127" s="3"/>
      <c r="F127" s="280">
        <v>6.0500000000000007</v>
      </c>
    </row>
    <row r="128" spans="1:6">
      <c r="A128" s="49" t="s">
        <v>26410</v>
      </c>
      <c r="B128" s="3">
        <v>6</v>
      </c>
      <c r="C128" s="2">
        <v>0.7</v>
      </c>
      <c r="D128" s="46">
        <v>60</v>
      </c>
      <c r="E128" s="3"/>
      <c r="F128" s="280">
        <v>20.05</v>
      </c>
    </row>
    <row r="129" spans="1:6">
      <c r="A129" s="49" t="s">
        <v>26265</v>
      </c>
      <c r="B129" s="3">
        <v>6</v>
      </c>
      <c r="C129" s="2">
        <v>0.7</v>
      </c>
      <c r="D129" s="46">
        <v>40</v>
      </c>
      <c r="E129" s="3"/>
      <c r="F129" s="280">
        <v>18.55</v>
      </c>
    </row>
    <row r="130" spans="1:6">
      <c r="A130" s="49" t="s">
        <v>1329</v>
      </c>
      <c r="B130" s="3">
        <v>6</v>
      </c>
      <c r="C130" s="2">
        <v>0.7</v>
      </c>
      <c r="D130" s="46">
        <v>60</v>
      </c>
      <c r="E130" s="3"/>
      <c r="F130" s="280">
        <v>20.950000000000003</v>
      </c>
    </row>
    <row r="131" spans="1:6">
      <c r="A131" s="49" t="s">
        <v>1341</v>
      </c>
      <c r="B131" s="3">
        <v>6</v>
      </c>
      <c r="C131" s="2">
        <v>0.7</v>
      </c>
      <c r="D131" s="46">
        <v>40</v>
      </c>
      <c r="E131" s="3"/>
      <c r="F131" s="280">
        <v>25.6</v>
      </c>
    </row>
    <row r="132" spans="1:6">
      <c r="A132" s="49" t="s">
        <v>1344</v>
      </c>
      <c r="B132" s="3">
        <v>6</v>
      </c>
      <c r="C132" s="2">
        <v>0.7</v>
      </c>
      <c r="D132" s="46">
        <v>40</v>
      </c>
      <c r="E132" s="3"/>
      <c r="F132" s="280">
        <v>17.650000000000002</v>
      </c>
    </row>
    <row r="133" spans="1:6">
      <c r="A133" s="49" t="s">
        <v>1352</v>
      </c>
      <c r="B133" s="3">
        <v>6</v>
      </c>
      <c r="C133" s="2">
        <v>0.7</v>
      </c>
      <c r="D133" s="46">
        <v>43</v>
      </c>
      <c r="E133" s="3"/>
      <c r="F133" s="280">
        <v>15.8</v>
      </c>
    </row>
    <row r="134" spans="1:6">
      <c r="A134" s="49" t="s">
        <v>26267</v>
      </c>
      <c r="B134" s="3">
        <v>6</v>
      </c>
      <c r="C134" s="2">
        <v>0.7</v>
      </c>
      <c r="D134" s="46">
        <v>40</v>
      </c>
      <c r="E134" s="3"/>
      <c r="F134" s="280">
        <v>29.25</v>
      </c>
    </row>
    <row r="135" spans="1:6">
      <c r="A135" s="49" t="s">
        <v>1355</v>
      </c>
      <c r="B135" s="3">
        <v>6</v>
      </c>
      <c r="C135" s="2">
        <v>0.7</v>
      </c>
      <c r="D135" s="46">
        <v>45</v>
      </c>
      <c r="E135" s="3"/>
      <c r="F135" s="280">
        <v>16.900000000000002</v>
      </c>
    </row>
    <row r="136" spans="1:6">
      <c r="A136" s="49" t="s">
        <v>1361</v>
      </c>
      <c r="B136" s="3">
        <v>6</v>
      </c>
      <c r="C136" s="2">
        <v>0.7</v>
      </c>
      <c r="D136" s="46">
        <v>40</v>
      </c>
      <c r="E136" s="3"/>
      <c r="F136" s="280">
        <v>28</v>
      </c>
    </row>
    <row r="137" spans="1:6">
      <c r="A137" s="49" t="s">
        <v>1370</v>
      </c>
      <c r="B137" s="3">
        <v>6</v>
      </c>
      <c r="C137" s="2">
        <v>0.7</v>
      </c>
      <c r="D137" s="46">
        <v>42</v>
      </c>
      <c r="E137" s="3"/>
      <c r="F137" s="280">
        <v>26.150000000000002</v>
      </c>
    </row>
    <row r="138" spans="1:6">
      <c r="A138" s="49" t="s">
        <v>1522</v>
      </c>
      <c r="B138" s="3">
        <v>6</v>
      </c>
      <c r="C138" s="2">
        <v>0.7</v>
      </c>
      <c r="D138" s="46">
        <v>37.5</v>
      </c>
      <c r="E138" s="3"/>
      <c r="F138" s="280">
        <v>17.850000000000001</v>
      </c>
    </row>
    <row r="139" spans="1:6">
      <c r="A139" s="49" t="s">
        <v>1525</v>
      </c>
      <c r="B139" s="3">
        <v>6</v>
      </c>
      <c r="C139" s="2">
        <v>0.7</v>
      </c>
      <c r="D139" s="46">
        <v>37.5</v>
      </c>
      <c r="E139" s="3"/>
      <c r="F139" s="280">
        <v>19.25</v>
      </c>
    </row>
    <row r="140" spans="1:6">
      <c r="A140" s="49" t="s">
        <v>1528</v>
      </c>
      <c r="B140" s="3">
        <v>6</v>
      </c>
      <c r="C140" s="2">
        <v>0.7</v>
      </c>
      <c r="D140" s="46">
        <v>37.5</v>
      </c>
      <c r="E140" s="3"/>
      <c r="F140" s="280">
        <v>13.350000000000001</v>
      </c>
    </row>
    <row r="141" spans="1:6">
      <c r="A141" s="49" t="s">
        <v>1531</v>
      </c>
      <c r="B141" s="3">
        <v>6</v>
      </c>
      <c r="C141" s="2">
        <v>1</v>
      </c>
      <c r="D141" s="46">
        <v>40</v>
      </c>
      <c r="E141" s="3"/>
      <c r="F141" s="280">
        <v>21</v>
      </c>
    </row>
    <row r="142" spans="1:6">
      <c r="A142" s="49" t="s">
        <v>1576</v>
      </c>
      <c r="B142" s="3">
        <v>6</v>
      </c>
      <c r="C142" s="2">
        <v>0.7</v>
      </c>
      <c r="D142" s="46">
        <v>40</v>
      </c>
      <c r="E142" s="3"/>
      <c r="F142" s="280">
        <v>17.05</v>
      </c>
    </row>
    <row r="143" spans="1:6">
      <c r="A143" s="49" t="s">
        <v>1665</v>
      </c>
      <c r="B143" s="3">
        <v>6</v>
      </c>
      <c r="C143" s="2">
        <v>0.7</v>
      </c>
      <c r="D143" s="46">
        <v>40</v>
      </c>
      <c r="E143" s="3"/>
      <c r="F143" s="280">
        <v>20.900000000000002</v>
      </c>
    </row>
    <row r="144" spans="1:6">
      <c r="A144" s="49" t="s">
        <v>26269</v>
      </c>
      <c r="B144" s="3">
        <v>6</v>
      </c>
      <c r="C144" s="2">
        <v>0.7</v>
      </c>
      <c r="D144" s="46">
        <v>40</v>
      </c>
      <c r="E144" s="3"/>
      <c r="F144" s="280">
        <v>16.45</v>
      </c>
    </row>
    <row r="145" spans="1:6">
      <c r="A145" s="49" t="s">
        <v>1718</v>
      </c>
      <c r="B145" s="3">
        <v>6</v>
      </c>
      <c r="C145" s="2">
        <v>0.7</v>
      </c>
      <c r="D145" s="46">
        <v>40</v>
      </c>
      <c r="E145" s="3"/>
      <c r="F145" s="280">
        <v>15.200000000000001</v>
      </c>
    </row>
    <row r="146" spans="1:6">
      <c r="A146" s="49" t="s">
        <v>1721</v>
      </c>
      <c r="B146" s="3">
        <v>6</v>
      </c>
      <c r="C146" s="2">
        <v>0.7</v>
      </c>
      <c r="D146" s="46">
        <v>57</v>
      </c>
      <c r="E146" s="3"/>
      <c r="F146" s="280">
        <v>17.350000000000001</v>
      </c>
    </row>
    <row r="147" spans="1:6">
      <c r="A147" s="49" t="s">
        <v>1724</v>
      </c>
      <c r="B147" s="3">
        <v>6</v>
      </c>
      <c r="C147" s="2">
        <v>1</v>
      </c>
      <c r="D147" s="46">
        <v>40</v>
      </c>
      <c r="E147" s="3"/>
      <c r="F147" s="280">
        <v>26.450000000000003</v>
      </c>
    </row>
    <row r="148" spans="1:6">
      <c r="A148" s="49" t="s">
        <v>1729</v>
      </c>
      <c r="B148" s="3">
        <v>6</v>
      </c>
      <c r="C148" s="2">
        <v>0.7</v>
      </c>
      <c r="D148" s="46">
        <v>40</v>
      </c>
      <c r="E148" s="3"/>
      <c r="F148" s="280">
        <v>24.35</v>
      </c>
    </row>
    <row r="149" spans="1:6">
      <c r="A149" s="49" t="s">
        <v>1732</v>
      </c>
      <c r="B149" s="3">
        <v>6</v>
      </c>
      <c r="C149" s="2">
        <v>0.7</v>
      </c>
      <c r="D149" s="46">
        <v>40</v>
      </c>
      <c r="E149" s="3"/>
      <c r="F149" s="280">
        <v>24.8</v>
      </c>
    </row>
    <row r="150" spans="1:6">
      <c r="A150" s="49" t="s">
        <v>1735</v>
      </c>
      <c r="B150" s="3">
        <v>6</v>
      </c>
      <c r="C150" s="2">
        <v>0.7</v>
      </c>
      <c r="D150" s="46">
        <v>40</v>
      </c>
      <c r="E150" s="3"/>
      <c r="F150" s="280">
        <v>12.450000000000001</v>
      </c>
    </row>
    <row r="151" spans="1:6">
      <c r="A151" s="49" t="s">
        <v>1738</v>
      </c>
      <c r="B151" s="3">
        <v>6</v>
      </c>
      <c r="C151" s="2">
        <v>0.7</v>
      </c>
      <c r="D151" s="46">
        <v>40</v>
      </c>
      <c r="E151" s="3"/>
      <c r="F151" s="280">
        <v>31.700000000000003</v>
      </c>
    </row>
    <row r="152" spans="1:6">
      <c r="A152" s="49" t="s">
        <v>1791</v>
      </c>
      <c r="B152" s="3">
        <v>6</v>
      </c>
      <c r="C152" s="2">
        <v>0.7</v>
      </c>
      <c r="D152" s="46">
        <v>40</v>
      </c>
      <c r="E152" s="3"/>
      <c r="F152" s="280">
        <v>24.900000000000002</v>
      </c>
    </row>
    <row r="153" spans="1:6">
      <c r="A153" s="49" t="s">
        <v>1797</v>
      </c>
      <c r="B153" s="3">
        <v>6</v>
      </c>
      <c r="C153" s="2">
        <v>0.7</v>
      </c>
      <c r="D153" s="46">
        <v>40</v>
      </c>
      <c r="E153" s="3"/>
      <c r="F153" s="280">
        <v>24.900000000000002</v>
      </c>
    </row>
    <row r="154" spans="1:6">
      <c r="A154" s="49" t="s">
        <v>1823</v>
      </c>
      <c r="B154" s="3">
        <v>6</v>
      </c>
      <c r="C154" s="2">
        <v>1</v>
      </c>
      <c r="D154" s="46">
        <v>40</v>
      </c>
      <c r="E154" s="3"/>
      <c r="F154" s="280">
        <v>20.100000000000001</v>
      </c>
    </row>
    <row r="155" spans="1:6">
      <c r="A155" s="49" t="s">
        <v>2030</v>
      </c>
      <c r="B155" s="3">
        <v>6</v>
      </c>
      <c r="C155" s="2">
        <v>0.7</v>
      </c>
      <c r="D155" s="46">
        <v>40</v>
      </c>
      <c r="E155" s="3"/>
      <c r="F155" s="280">
        <v>21.900000000000002</v>
      </c>
    </row>
    <row r="156" spans="1:6">
      <c r="A156" s="49" t="s">
        <v>2034</v>
      </c>
      <c r="B156" s="3">
        <v>6</v>
      </c>
      <c r="C156" s="2">
        <v>0.7</v>
      </c>
      <c r="D156" s="46">
        <v>40</v>
      </c>
      <c r="E156" s="3"/>
      <c r="F156" s="280">
        <v>22.25</v>
      </c>
    </row>
    <row r="157" spans="1:6">
      <c r="A157" s="49" t="s">
        <v>2067</v>
      </c>
      <c r="B157" s="3">
        <v>6</v>
      </c>
      <c r="C157" s="2">
        <v>0.7</v>
      </c>
      <c r="D157" s="46">
        <v>41.8</v>
      </c>
      <c r="E157" s="3"/>
      <c r="F157" s="280">
        <v>19.650000000000002</v>
      </c>
    </row>
    <row r="158" spans="1:6">
      <c r="A158" s="49" t="s">
        <v>2209</v>
      </c>
      <c r="B158" s="3">
        <v>6</v>
      </c>
      <c r="C158" s="2">
        <v>0.7</v>
      </c>
      <c r="D158" s="46">
        <v>48.2</v>
      </c>
      <c r="E158" s="3"/>
      <c r="F158" s="280">
        <v>30.5</v>
      </c>
    </row>
    <row r="159" spans="1:6">
      <c r="A159" s="49" t="s">
        <v>2473</v>
      </c>
      <c r="B159" s="3">
        <v>6</v>
      </c>
      <c r="C159" s="2">
        <v>0.7</v>
      </c>
      <c r="D159" s="46">
        <v>44</v>
      </c>
      <c r="E159" s="3"/>
      <c r="F159" s="280">
        <v>19.8</v>
      </c>
    </row>
    <row r="160" spans="1:6">
      <c r="A160" s="49" t="s">
        <v>2476</v>
      </c>
      <c r="B160" s="3">
        <v>6</v>
      </c>
      <c r="C160" s="2">
        <v>0.7</v>
      </c>
      <c r="D160" s="46">
        <v>41.5</v>
      </c>
      <c r="E160" s="3"/>
      <c r="F160" s="280">
        <v>22.6</v>
      </c>
    </row>
    <row r="161" spans="1:6">
      <c r="A161" s="49" t="s">
        <v>2479</v>
      </c>
      <c r="B161" s="3">
        <v>6</v>
      </c>
      <c r="C161" s="2">
        <v>0.5</v>
      </c>
      <c r="D161" s="46">
        <v>46</v>
      </c>
      <c r="E161" s="3"/>
      <c r="F161" s="280">
        <v>21.85</v>
      </c>
    </row>
    <row r="162" spans="1:6">
      <c r="A162" s="49" t="s">
        <v>2687</v>
      </c>
      <c r="B162" s="3">
        <v>6</v>
      </c>
      <c r="C162" s="2">
        <v>0.5</v>
      </c>
      <c r="D162" s="46">
        <v>42</v>
      </c>
      <c r="E162" s="3"/>
      <c r="F162" s="280">
        <v>32</v>
      </c>
    </row>
    <row r="163" spans="1:6">
      <c r="A163" s="49" t="s">
        <v>2690</v>
      </c>
      <c r="B163" s="3">
        <v>6</v>
      </c>
      <c r="C163" s="2">
        <v>0.5</v>
      </c>
      <c r="D163" s="46">
        <v>40</v>
      </c>
      <c r="E163" s="3"/>
      <c r="F163" s="280">
        <v>35.25</v>
      </c>
    </row>
    <row r="164" spans="1:6">
      <c r="A164" s="49" t="s">
        <v>2696</v>
      </c>
      <c r="B164" s="3">
        <v>6</v>
      </c>
      <c r="C164" s="2">
        <v>0.5</v>
      </c>
      <c r="D164" s="46">
        <v>41</v>
      </c>
      <c r="E164" s="3"/>
      <c r="F164" s="280">
        <v>35.300000000000004</v>
      </c>
    </row>
    <row r="165" spans="1:6">
      <c r="A165" s="49" t="s">
        <v>2699</v>
      </c>
      <c r="B165" s="3">
        <v>6</v>
      </c>
      <c r="C165" s="2">
        <v>0.5</v>
      </c>
      <c r="D165" s="46">
        <v>40</v>
      </c>
      <c r="E165" s="3"/>
      <c r="F165" s="280">
        <v>31.900000000000002</v>
      </c>
    </row>
    <row r="166" spans="1:6">
      <c r="A166" s="49" t="s">
        <v>26418</v>
      </c>
      <c r="B166" s="3">
        <v>6</v>
      </c>
      <c r="C166" s="2">
        <v>0.7</v>
      </c>
      <c r="D166" s="46">
        <v>44.3</v>
      </c>
      <c r="E166" s="3"/>
      <c r="F166" s="280">
        <v>24.05</v>
      </c>
    </row>
    <row r="167" spans="1:6">
      <c r="A167" s="49" t="s">
        <v>2785</v>
      </c>
      <c r="B167" s="3">
        <v>6</v>
      </c>
      <c r="C167" s="2">
        <v>0.7</v>
      </c>
      <c r="D167" s="46">
        <v>43</v>
      </c>
      <c r="E167" s="3"/>
      <c r="F167" s="280">
        <v>17.600000000000001</v>
      </c>
    </row>
    <row r="168" spans="1:6">
      <c r="A168" s="49" t="s">
        <v>2788</v>
      </c>
      <c r="B168" s="3">
        <v>6</v>
      </c>
      <c r="C168" s="2">
        <v>0.7</v>
      </c>
      <c r="D168" s="46">
        <v>47</v>
      </c>
      <c r="E168" s="3"/>
      <c r="F168" s="280">
        <v>24.35</v>
      </c>
    </row>
    <row r="169" spans="1:6">
      <c r="A169" s="49" t="s">
        <v>2817</v>
      </c>
      <c r="B169" s="3">
        <v>6</v>
      </c>
      <c r="C169" s="2">
        <v>0.7</v>
      </c>
      <c r="D169" s="46">
        <v>37.5</v>
      </c>
      <c r="E169" s="3"/>
      <c r="F169" s="280">
        <v>32.050000000000004</v>
      </c>
    </row>
    <row r="170" spans="1:6">
      <c r="A170" s="49" t="s">
        <v>2877</v>
      </c>
      <c r="B170" s="3">
        <v>6</v>
      </c>
      <c r="C170" s="2">
        <v>0.7</v>
      </c>
      <c r="D170" s="46">
        <v>41.8</v>
      </c>
      <c r="E170" s="3"/>
      <c r="F170" s="280">
        <v>16.7</v>
      </c>
    </row>
    <row r="171" spans="1:6">
      <c r="A171" s="49" t="s">
        <v>26273</v>
      </c>
      <c r="B171" s="3">
        <v>6</v>
      </c>
      <c r="C171" s="2">
        <v>0.7</v>
      </c>
      <c r="D171" s="46">
        <v>40</v>
      </c>
      <c r="E171" s="3"/>
      <c r="F171" s="280">
        <v>17.650000000000002</v>
      </c>
    </row>
    <row r="172" spans="1:6">
      <c r="A172" s="49" t="s">
        <v>26421</v>
      </c>
      <c r="B172" s="3">
        <v>6</v>
      </c>
      <c r="C172" s="2">
        <v>0.7</v>
      </c>
      <c r="D172" s="46">
        <v>47</v>
      </c>
      <c r="E172" s="3"/>
      <c r="F172" s="280">
        <v>30.400000000000002</v>
      </c>
    </row>
    <row r="173" spans="1:6">
      <c r="A173" s="49" t="s">
        <v>26422</v>
      </c>
      <c r="B173" s="3">
        <v>6</v>
      </c>
      <c r="C173" s="2">
        <v>0.7</v>
      </c>
      <c r="D173" s="46">
        <v>45</v>
      </c>
      <c r="E173" s="3"/>
      <c r="F173" s="280">
        <v>26.05</v>
      </c>
    </row>
    <row r="174" spans="1:6">
      <c r="A174" s="49" t="s">
        <v>3400</v>
      </c>
      <c r="B174" s="3">
        <v>6</v>
      </c>
      <c r="C174" s="2">
        <v>0.5</v>
      </c>
      <c r="D174" s="46">
        <v>43</v>
      </c>
      <c r="E174" s="3"/>
      <c r="F174" s="280">
        <v>26</v>
      </c>
    </row>
    <row r="175" spans="1:6">
      <c r="A175" s="49" t="s">
        <v>3406</v>
      </c>
      <c r="B175" s="3">
        <v>6</v>
      </c>
      <c r="C175" s="2">
        <v>0.7</v>
      </c>
      <c r="D175" s="46">
        <v>43</v>
      </c>
      <c r="E175" s="3"/>
      <c r="F175" s="280">
        <v>27.900000000000002</v>
      </c>
    </row>
    <row r="176" spans="1:6">
      <c r="A176" s="49" t="s">
        <v>3415</v>
      </c>
      <c r="B176" s="3">
        <v>6</v>
      </c>
      <c r="C176" s="2">
        <v>0.7</v>
      </c>
      <c r="D176" s="46">
        <v>43</v>
      </c>
      <c r="E176" s="3"/>
      <c r="F176" s="280">
        <v>25.200000000000003</v>
      </c>
    </row>
    <row r="177" spans="1:6">
      <c r="A177" s="49" t="s">
        <v>3418</v>
      </c>
      <c r="B177" s="3">
        <v>6</v>
      </c>
      <c r="C177" s="2">
        <v>0.7</v>
      </c>
      <c r="D177" s="46">
        <v>43</v>
      </c>
      <c r="E177" s="3"/>
      <c r="F177" s="280">
        <v>27.900000000000002</v>
      </c>
    </row>
    <row r="178" spans="1:6">
      <c r="A178" s="49" t="s">
        <v>26426</v>
      </c>
      <c r="B178" s="3">
        <v>6</v>
      </c>
      <c r="C178" s="2">
        <v>0.7</v>
      </c>
      <c r="D178" s="46">
        <v>40.1</v>
      </c>
      <c r="E178" s="3"/>
      <c r="F178" s="280">
        <v>30.8</v>
      </c>
    </row>
    <row r="179" spans="1:6">
      <c r="A179" s="49" t="s">
        <v>3464</v>
      </c>
      <c r="B179" s="3">
        <v>6</v>
      </c>
      <c r="C179" s="2">
        <v>1</v>
      </c>
      <c r="D179" s="46">
        <v>37.5</v>
      </c>
      <c r="E179" s="3"/>
      <c r="F179" s="280">
        <v>9.0500000000000007</v>
      </c>
    </row>
    <row r="180" spans="1:6">
      <c r="A180" s="49" t="s">
        <v>26429</v>
      </c>
      <c r="B180" s="3">
        <v>6</v>
      </c>
      <c r="C180" s="2">
        <v>0.7</v>
      </c>
      <c r="D180" s="46">
        <v>42</v>
      </c>
      <c r="E180" s="3"/>
      <c r="F180" s="280">
        <v>16</v>
      </c>
    </row>
    <row r="181" spans="1:6">
      <c r="A181" s="49" t="s">
        <v>3467</v>
      </c>
      <c r="B181" s="3">
        <v>6</v>
      </c>
      <c r="C181" s="2">
        <v>0.7</v>
      </c>
      <c r="D181" s="46">
        <v>40</v>
      </c>
      <c r="E181" s="3"/>
      <c r="F181" s="280">
        <v>19.5</v>
      </c>
    </row>
    <row r="182" spans="1:6">
      <c r="A182" s="49" t="s">
        <v>26277</v>
      </c>
      <c r="B182" s="3">
        <v>6</v>
      </c>
      <c r="C182" s="2">
        <v>0.7</v>
      </c>
      <c r="D182" s="46">
        <v>40</v>
      </c>
      <c r="E182" s="3"/>
      <c r="F182" s="280">
        <v>16.45</v>
      </c>
    </row>
    <row r="183" spans="1:6">
      <c r="A183" s="49" t="s">
        <v>3470</v>
      </c>
      <c r="B183" s="3">
        <v>6</v>
      </c>
      <c r="C183" s="2">
        <v>0.7</v>
      </c>
      <c r="D183" s="46">
        <v>43</v>
      </c>
      <c r="E183" s="3"/>
      <c r="F183" s="280">
        <v>18.75</v>
      </c>
    </row>
    <row r="184" spans="1:6">
      <c r="A184" s="49" t="s">
        <v>3476</v>
      </c>
      <c r="B184" s="3">
        <v>6</v>
      </c>
      <c r="C184" s="2">
        <v>0.5</v>
      </c>
      <c r="D184" s="46">
        <v>20</v>
      </c>
      <c r="E184" s="3"/>
      <c r="F184" s="280">
        <v>16</v>
      </c>
    </row>
    <row r="185" spans="1:6">
      <c r="A185" s="49" t="s">
        <v>3479</v>
      </c>
      <c r="B185" s="3">
        <v>6</v>
      </c>
      <c r="C185" s="2">
        <v>0.5</v>
      </c>
      <c r="D185" s="46">
        <v>20</v>
      </c>
      <c r="E185" s="3"/>
      <c r="F185" s="280">
        <v>14.75</v>
      </c>
    </row>
    <row r="186" spans="1:6">
      <c r="A186" s="49" t="s">
        <v>3482</v>
      </c>
      <c r="B186" s="3">
        <v>6</v>
      </c>
      <c r="C186" s="2">
        <v>0.7</v>
      </c>
      <c r="D186" s="46">
        <v>43</v>
      </c>
      <c r="E186" s="3"/>
      <c r="F186" s="280">
        <v>25.85</v>
      </c>
    </row>
    <row r="187" spans="1:6">
      <c r="A187" s="49" t="s">
        <v>3559</v>
      </c>
      <c r="B187" s="3">
        <v>6</v>
      </c>
      <c r="C187" s="2">
        <v>0.7</v>
      </c>
      <c r="D187" s="46">
        <v>42</v>
      </c>
      <c r="E187" s="3"/>
      <c r="F187" s="280">
        <v>26.700000000000003</v>
      </c>
    </row>
    <row r="188" spans="1:6">
      <c r="A188" s="49" t="s">
        <v>3562</v>
      </c>
      <c r="B188" s="3">
        <v>6</v>
      </c>
      <c r="C188" s="2">
        <v>0.5</v>
      </c>
      <c r="D188" s="46">
        <v>42</v>
      </c>
      <c r="E188" s="3"/>
      <c r="F188" s="280">
        <v>21.05</v>
      </c>
    </row>
    <row r="189" spans="1:6">
      <c r="A189" s="49" t="s">
        <v>3565</v>
      </c>
      <c r="B189" s="3">
        <v>6</v>
      </c>
      <c r="C189" s="2">
        <v>0.5</v>
      </c>
      <c r="D189" s="46">
        <v>42</v>
      </c>
      <c r="E189" s="3"/>
      <c r="F189" s="280">
        <v>23.5</v>
      </c>
    </row>
    <row r="190" spans="1:6">
      <c r="A190" s="49" t="s">
        <v>3605</v>
      </c>
      <c r="B190" s="3">
        <v>6</v>
      </c>
      <c r="C190" s="2">
        <v>0.7</v>
      </c>
      <c r="D190" s="46">
        <v>43</v>
      </c>
      <c r="E190" s="3"/>
      <c r="F190" s="280">
        <v>28.3</v>
      </c>
    </row>
    <row r="191" spans="1:6">
      <c r="A191" s="49" t="s">
        <v>3608</v>
      </c>
      <c r="B191" s="3">
        <v>6</v>
      </c>
      <c r="C191" s="2">
        <v>0.7</v>
      </c>
      <c r="D191" s="46">
        <v>43</v>
      </c>
      <c r="E191" s="3"/>
      <c r="F191" s="280">
        <v>28.3</v>
      </c>
    </row>
    <row r="192" spans="1:6">
      <c r="A192" s="49" t="s">
        <v>3611</v>
      </c>
      <c r="B192" s="3">
        <v>6</v>
      </c>
      <c r="C192" s="2">
        <v>0.7</v>
      </c>
      <c r="D192" s="46">
        <v>43</v>
      </c>
      <c r="E192" s="3"/>
      <c r="F192" s="280">
        <v>28.3</v>
      </c>
    </row>
    <row r="193" spans="1:6">
      <c r="A193" s="49" t="s">
        <v>3664</v>
      </c>
      <c r="B193" s="3">
        <v>6</v>
      </c>
      <c r="C193" s="2">
        <v>0.7</v>
      </c>
      <c r="D193" s="46">
        <v>40.200000000000003</v>
      </c>
      <c r="E193" s="3"/>
      <c r="F193" s="280">
        <v>45.1</v>
      </c>
    </row>
    <row r="194" spans="1:6">
      <c r="A194" s="49" t="s">
        <v>3670</v>
      </c>
      <c r="B194" s="3">
        <v>6</v>
      </c>
      <c r="C194" s="2">
        <v>0.7</v>
      </c>
      <c r="D194" s="46">
        <v>40.6</v>
      </c>
      <c r="E194" s="3"/>
      <c r="F194" s="280">
        <v>45.150000000000006</v>
      </c>
    </row>
    <row r="195" spans="1:6">
      <c r="A195" s="49" t="s">
        <v>26371</v>
      </c>
      <c r="B195" s="3">
        <v>6</v>
      </c>
      <c r="C195" s="2">
        <v>0.5</v>
      </c>
      <c r="D195" s="46">
        <v>66.599999999999994</v>
      </c>
      <c r="E195" s="3"/>
      <c r="F195" s="280">
        <v>39.650000000000006</v>
      </c>
    </row>
    <row r="196" spans="1:6">
      <c r="A196" s="49" t="s">
        <v>3814</v>
      </c>
      <c r="B196" s="3">
        <v>6</v>
      </c>
      <c r="C196" s="2">
        <v>0.5</v>
      </c>
      <c r="D196" s="46">
        <v>46</v>
      </c>
      <c r="E196" s="3"/>
      <c r="F196" s="280">
        <v>19.400000000000002</v>
      </c>
    </row>
    <row r="197" spans="1:6">
      <c r="A197" s="49" t="s">
        <v>3883</v>
      </c>
      <c r="B197" s="3">
        <v>6</v>
      </c>
      <c r="C197" s="2">
        <v>1</v>
      </c>
      <c r="D197" s="46">
        <v>47</v>
      </c>
      <c r="E197" s="3"/>
      <c r="F197" s="280">
        <v>13.9</v>
      </c>
    </row>
    <row r="198" spans="1:6">
      <c r="A198" s="49" t="s">
        <v>3902</v>
      </c>
      <c r="B198" s="3">
        <v>6</v>
      </c>
      <c r="C198" s="2">
        <v>0.7</v>
      </c>
      <c r="D198" s="46">
        <v>40</v>
      </c>
      <c r="E198" s="3"/>
      <c r="F198" s="280">
        <v>15.450000000000001</v>
      </c>
    </row>
    <row r="199" spans="1:6">
      <c r="A199" s="49" t="s">
        <v>3972</v>
      </c>
      <c r="B199" s="3">
        <v>6</v>
      </c>
      <c r="C199" s="2">
        <v>0.7</v>
      </c>
      <c r="D199" s="46">
        <v>45</v>
      </c>
      <c r="E199" s="3"/>
      <c r="F199" s="280">
        <v>25.25</v>
      </c>
    </row>
    <row r="200" spans="1:6">
      <c r="A200" s="49" t="s">
        <v>3984</v>
      </c>
      <c r="B200" s="3">
        <v>6</v>
      </c>
      <c r="C200" s="2">
        <v>0.7</v>
      </c>
      <c r="D200" s="46">
        <v>37.799999999999997</v>
      </c>
      <c r="E200" s="3"/>
      <c r="F200" s="280">
        <v>28.150000000000002</v>
      </c>
    </row>
    <row r="201" spans="1:6">
      <c r="A201" s="49" t="s">
        <v>26435</v>
      </c>
      <c r="B201" s="3">
        <v>6</v>
      </c>
      <c r="C201" s="2">
        <v>0.7</v>
      </c>
      <c r="D201" s="46">
        <v>58.8</v>
      </c>
      <c r="E201" s="3"/>
      <c r="F201" s="280">
        <v>33.950000000000003</v>
      </c>
    </row>
    <row r="202" spans="1:6">
      <c r="A202" s="49" t="s">
        <v>3987</v>
      </c>
      <c r="B202" s="3">
        <v>6</v>
      </c>
      <c r="C202" s="2">
        <v>0.7</v>
      </c>
      <c r="D202" s="46">
        <v>41.8</v>
      </c>
      <c r="E202" s="3"/>
      <c r="F202" s="280">
        <v>28.200000000000003</v>
      </c>
    </row>
    <row r="203" spans="1:6">
      <c r="A203" s="49" t="s">
        <v>26372</v>
      </c>
      <c r="B203" s="3">
        <v>6</v>
      </c>
      <c r="C203" s="2">
        <v>0.5</v>
      </c>
      <c r="D203" s="46">
        <v>43.8</v>
      </c>
      <c r="E203" s="3"/>
      <c r="F203" s="280">
        <v>29.1</v>
      </c>
    </row>
    <row r="204" spans="1:6">
      <c r="A204" s="49" t="s">
        <v>4060</v>
      </c>
      <c r="B204" s="3">
        <v>6</v>
      </c>
      <c r="C204" s="2">
        <v>0.7</v>
      </c>
      <c r="D204" s="46">
        <v>40</v>
      </c>
      <c r="E204" s="3"/>
      <c r="F204" s="280">
        <v>21.85</v>
      </c>
    </row>
    <row r="205" spans="1:6">
      <c r="A205" s="49" t="s">
        <v>4091</v>
      </c>
      <c r="B205" s="3">
        <v>6</v>
      </c>
      <c r="C205" s="2">
        <v>0.7</v>
      </c>
      <c r="D205" s="46">
        <v>45</v>
      </c>
      <c r="E205" s="3"/>
      <c r="F205" s="280">
        <v>29.700000000000003</v>
      </c>
    </row>
    <row r="206" spans="1:6">
      <c r="A206" s="49" t="s">
        <v>4100</v>
      </c>
      <c r="B206" s="3">
        <v>6</v>
      </c>
      <c r="C206" s="2">
        <v>0.7</v>
      </c>
      <c r="D206" s="46">
        <v>44</v>
      </c>
      <c r="E206" s="3"/>
      <c r="F206" s="280">
        <v>24.400000000000002</v>
      </c>
    </row>
    <row r="207" spans="1:6">
      <c r="A207" s="49" t="s">
        <v>4103</v>
      </c>
      <c r="B207" s="3">
        <v>6</v>
      </c>
      <c r="C207" s="2">
        <v>0.7</v>
      </c>
      <c r="D207" s="46">
        <v>44</v>
      </c>
      <c r="E207" s="3"/>
      <c r="F207" s="280">
        <v>25.200000000000003</v>
      </c>
    </row>
    <row r="208" spans="1:6">
      <c r="A208" s="49" t="s">
        <v>4109</v>
      </c>
      <c r="B208" s="3">
        <v>6</v>
      </c>
      <c r="C208" s="2">
        <v>0.7</v>
      </c>
      <c r="D208" s="46">
        <v>44</v>
      </c>
      <c r="E208" s="3"/>
      <c r="F208" s="280">
        <v>21.400000000000002</v>
      </c>
    </row>
    <row r="209" spans="1:6">
      <c r="A209" s="49" t="s">
        <v>4123</v>
      </c>
      <c r="B209" s="3">
        <v>6</v>
      </c>
      <c r="C209" s="2">
        <v>0.7</v>
      </c>
      <c r="D209" s="46">
        <v>42</v>
      </c>
      <c r="E209" s="3"/>
      <c r="F209" s="280">
        <v>22.3</v>
      </c>
    </row>
    <row r="210" spans="1:6">
      <c r="A210" s="49" t="s">
        <v>4126</v>
      </c>
      <c r="B210" s="3">
        <v>6</v>
      </c>
      <c r="C210" s="2">
        <v>0.7</v>
      </c>
      <c r="D210" s="46">
        <v>38.5</v>
      </c>
      <c r="E210" s="3"/>
      <c r="F210" s="280">
        <v>22.35</v>
      </c>
    </row>
    <row r="211" spans="1:6">
      <c r="A211" s="49" t="s">
        <v>4129</v>
      </c>
      <c r="B211" s="3">
        <v>6</v>
      </c>
      <c r="C211" s="2">
        <v>0.7</v>
      </c>
      <c r="D211" s="46">
        <v>40</v>
      </c>
      <c r="E211" s="3"/>
      <c r="F211" s="280">
        <v>13.450000000000001</v>
      </c>
    </row>
    <row r="212" spans="1:6">
      <c r="A212" s="49" t="s">
        <v>4132</v>
      </c>
      <c r="B212" s="3">
        <v>6</v>
      </c>
      <c r="C212" s="2">
        <v>0.7</v>
      </c>
      <c r="D212" s="46">
        <v>40</v>
      </c>
      <c r="E212" s="3"/>
      <c r="F212" s="280">
        <v>13.950000000000001</v>
      </c>
    </row>
    <row r="213" spans="1:6">
      <c r="A213" s="49" t="s">
        <v>4135</v>
      </c>
      <c r="B213" s="3">
        <v>6</v>
      </c>
      <c r="C213" s="2">
        <v>0.7</v>
      </c>
      <c r="D213" s="46">
        <v>40</v>
      </c>
      <c r="E213" s="3"/>
      <c r="F213" s="280">
        <v>13.100000000000001</v>
      </c>
    </row>
    <row r="214" spans="1:6">
      <c r="A214" s="49" t="s">
        <v>4138</v>
      </c>
      <c r="B214" s="3">
        <v>6</v>
      </c>
      <c r="C214" s="2">
        <v>0.7</v>
      </c>
      <c r="D214" s="46">
        <v>47</v>
      </c>
      <c r="E214" s="3"/>
      <c r="F214" s="280">
        <v>14.9</v>
      </c>
    </row>
    <row r="215" spans="1:6">
      <c r="A215" s="49" t="s">
        <v>4141</v>
      </c>
      <c r="B215" s="3">
        <v>6</v>
      </c>
      <c r="C215" s="2">
        <v>0.7</v>
      </c>
      <c r="D215" s="46">
        <v>40</v>
      </c>
      <c r="E215" s="3"/>
      <c r="F215" s="280">
        <v>13.4</v>
      </c>
    </row>
    <row r="216" spans="1:6">
      <c r="A216" s="49" t="s">
        <v>4144</v>
      </c>
      <c r="B216" s="3">
        <v>6</v>
      </c>
      <c r="C216" s="2">
        <v>0.7</v>
      </c>
      <c r="D216" s="46">
        <v>40</v>
      </c>
      <c r="E216" s="3"/>
      <c r="F216" s="280">
        <v>14.3</v>
      </c>
    </row>
    <row r="217" spans="1:6">
      <c r="A217" s="49" t="s">
        <v>4150</v>
      </c>
      <c r="B217" s="3">
        <v>6</v>
      </c>
      <c r="C217" s="2">
        <v>0.7</v>
      </c>
      <c r="D217" s="46">
        <v>28</v>
      </c>
      <c r="E217" s="3"/>
      <c r="F217" s="280">
        <v>13.950000000000001</v>
      </c>
    </row>
    <row r="218" spans="1:6">
      <c r="A218" s="49" t="s">
        <v>4153</v>
      </c>
      <c r="B218" s="3">
        <v>6</v>
      </c>
      <c r="C218" s="2">
        <v>0.7</v>
      </c>
      <c r="D218" s="46">
        <v>40</v>
      </c>
      <c r="E218" s="3"/>
      <c r="F218" s="280">
        <v>13.4</v>
      </c>
    </row>
    <row r="219" spans="1:6">
      <c r="A219" s="49" t="s">
        <v>4156</v>
      </c>
      <c r="B219" s="3">
        <v>6</v>
      </c>
      <c r="C219" s="2">
        <v>0.7</v>
      </c>
      <c r="D219" s="46">
        <v>40</v>
      </c>
      <c r="E219" s="3"/>
      <c r="F219" s="280">
        <v>13.450000000000001</v>
      </c>
    </row>
    <row r="220" spans="1:6">
      <c r="A220" s="49" t="s">
        <v>4159</v>
      </c>
      <c r="B220" s="3">
        <v>6</v>
      </c>
      <c r="C220" s="2">
        <v>0.7</v>
      </c>
      <c r="D220" s="46">
        <v>40</v>
      </c>
      <c r="E220" s="3"/>
      <c r="F220" s="280">
        <v>13.450000000000001</v>
      </c>
    </row>
    <row r="221" spans="1:6">
      <c r="A221" s="49" t="s">
        <v>4169</v>
      </c>
      <c r="B221" s="3">
        <v>3</v>
      </c>
      <c r="C221" s="2">
        <v>1.75</v>
      </c>
      <c r="D221" s="46">
        <v>42.7</v>
      </c>
      <c r="E221" s="3"/>
      <c r="F221" s="280">
        <v>68.7</v>
      </c>
    </row>
    <row r="222" spans="1:6">
      <c r="A222" s="49" t="s">
        <v>4172</v>
      </c>
      <c r="B222" s="3">
        <v>6</v>
      </c>
      <c r="C222" s="2">
        <v>1</v>
      </c>
      <c r="D222" s="46">
        <v>42.7</v>
      </c>
      <c r="E222" s="3"/>
      <c r="F222" s="280">
        <v>36</v>
      </c>
    </row>
    <row r="223" spans="1:6">
      <c r="A223" s="49" t="s">
        <v>4177</v>
      </c>
      <c r="B223" s="3">
        <v>6</v>
      </c>
      <c r="C223" s="2">
        <v>0.7</v>
      </c>
      <c r="D223" s="46">
        <v>43.5</v>
      </c>
      <c r="E223" s="3"/>
      <c r="F223" s="280">
        <v>22.25</v>
      </c>
    </row>
    <row r="224" spans="1:6">
      <c r="A224" s="49" t="s">
        <v>4182</v>
      </c>
      <c r="B224" s="3">
        <v>120</v>
      </c>
      <c r="C224" s="2">
        <v>0.05</v>
      </c>
      <c r="D224" s="46">
        <v>43</v>
      </c>
      <c r="E224" s="3"/>
      <c r="F224" s="280">
        <v>4.2</v>
      </c>
    </row>
    <row r="225" spans="1:6">
      <c r="A225" s="49" t="s">
        <v>19205</v>
      </c>
      <c r="B225" s="3">
        <v>6</v>
      </c>
      <c r="C225" s="2">
        <v>0.7</v>
      </c>
      <c r="D225" s="46">
        <v>43</v>
      </c>
      <c r="E225" s="3"/>
      <c r="F225" s="280">
        <v>19.650000000000002</v>
      </c>
    </row>
    <row r="226" spans="1:6">
      <c r="A226" s="49" t="s">
        <v>4187</v>
      </c>
      <c r="B226" s="3">
        <v>120</v>
      </c>
      <c r="C226" s="2">
        <v>0.05</v>
      </c>
      <c r="D226" s="46">
        <v>43</v>
      </c>
      <c r="E226" s="3"/>
      <c r="F226" s="280">
        <v>4.2</v>
      </c>
    </row>
    <row r="227" spans="1:6">
      <c r="A227" s="49" t="s">
        <v>4190</v>
      </c>
      <c r="B227" s="3">
        <v>6</v>
      </c>
      <c r="C227" s="2">
        <v>0.7</v>
      </c>
      <c r="D227" s="46">
        <v>43</v>
      </c>
      <c r="E227" s="3"/>
      <c r="F227" s="280">
        <v>19.650000000000002</v>
      </c>
    </row>
    <row r="228" spans="1:6">
      <c r="A228" s="49" t="s">
        <v>4193</v>
      </c>
      <c r="B228" s="3">
        <v>6</v>
      </c>
      <c r="C228" s="2">
        <v>0.7</v>
      </c>
      <c r="D228" s="46">
        <v>43</v>
      </c>
      <c r="E228" s="3"/>
      <c r="F228" s="280">
        <v>19.650000000000002</v>
      </c>
    </row>
    <row r="229" spans="1:6">
      <c r="A229" s="49" t="s">
        <v>4196</v>
      </c>
      <c r="B229" s="3">
        <v>120</v>
      </c>
      <c r="C229" s="2">
        <v>0.05</v>
      </c>
      <c r="D229" s="46">
        <v>43</v>
      </c>
      <c r="E229" s="3"/>
      <c r="F229" s="280">
        <v>4.2</v>
      </c>
    </row>
    <row r="230" spans="1:6">
      <c r="A230" s="49" t="s">
        <v>4199</v>
      </c>
      <c r="B230" s="3">
        <v>120</v>
      </c>
      <c r="C230" s="2">
        <v>0.05</v>
      </c>
      <c r="D230" s="46">
        <v>43</v>
      </c>
      <c r="E230" s="3"/>
      <c r="F230" s="280">
        <v>4.2</v>
      </c>
    </row>
    <row r="231" spans="1:6">
      <c r="A231" s="49" t="s">
        <v>19206</v>
      </c>
      <c r="B231" s="3">
        <v>6</v>
      </c>
      <c r="C231" s="2">
        <v>0.7</v>
      </c>
      <c r="D231" s="46">
        <v>43</v>
      </c>
      <c r="E231" s="3"/>
      <c r="F231" s="280">
        <v>19.650000000000002</v>
      </c>
    </row>
    <row r="232" spans="1:6">
      <c r="A232" s="49" t="s">
        <v>26436</v>
      </c>
      <c r="B232" s="3">
        <v>6</v>
      </c>
      <c r="C232" s="2">
        <v>0.7</v>
      </c>
      <c r="D232" s="46">
        <v>42.3</v>
      </c>
      <c r="E232" s="3"/>
      <c r="F232" s="280">
        <v>27</v>
      </c>
    </row>
    <row r="233" spans="1:6">
      <c r="A233" s="49" t="s">
        <v>4521</v>
      </c>
      <c r="B233" s="3">
        <v>6</v>
      </c>
      <c r="C233" s="2">
        <v>1</v>
      </c>
      <c r="D233" s="46">
        <v>47</v>
      </c>
      <c r="E233" s="3"/>
      <c r="F233" s="280">
        <v>17.55</v>
      </c>
    </row>
    <row r="234" spans="1:6">
      <c r="A234" s="49" t="s">
        <v>4527</v>
      </c>
      <c r="B234" s="3">
        <v>6</v>
      </c>
      <c r="C234" s="2">
        <v>0.7</v>
      </c>
      <c r="D234" s="46">
        <v>40</v>
      </c>
      <c r="E234" s="3"/>
      <c r="F234" s="280">
        <v>26.200000000000003</v>
      </c>
    </row>
    <row r="235" spans="1:6">
      <c r="A235" s="49" t="s">
        <v>4530</v>
      </c>
      <c r="B235" s="3">
        <v>6</v>
      </c>
      <c r="C235" s="2">
        <v>0.7</v>
      </c>
      <c r="D235" s="46">
        <v>40</v>
      </c>
      <c r="E235" s="3"/>
      <c r="F235" s="280">
        <v>25.3</v>
      </c>
    </row>
    <row r="236" spans="1:6">
      <c r="A236" s="49" t="s">
        <v>4537</v>
      </c>
      <c r="B236" s="3">
        <v>6</v>
      </c>
      <c r="C236" s="2">
        <v>0.7</v>
      </c>
      <c r="D236" s="46">
        <v>40</v>
      </c>
      <c r="E236" s="3"/>
      <c r="F236" s="280">
        <v>30.150000000000002</v>
      </c>
    </row>
    <row r="237" spans="1:6">
      <c r="A237" s="49" t="s">
        <v>26373</v>
      </c>
      <c r="B237" s="3">
        <v>6</v>
      </c>
      <c r="C237" s="2">
        <v>0.5</v>
      </c>
      <c r="D237" s="46">
        <v>43</v>
      </c>
      <c r="E237" s="3"/>
      <c r="F237" s="280">
        <v>26</v>
      </c>
    </row>
    <row r="238" spans="1:6">
      <c r="A238" s="49" t="s">
        <v>4569</v>
      </c>
      <c r="B238" s="3">
        <v>192</v>
      </c>
      <c r="C238" s="2">
        <v>0.05</v>
      </c>
      <c r="D238" s="46">
        <v>37.5</v>
      </c>
      <c r="E238" s="3"/>
      <c r="F238" s="280">
        <v>2.9000000000000004</v>
      </c>
    </row>
    <row r="239" spans="1:6">
      <c r="A239" s="49" t="s">
        <v>4574</v>
      </c>
      <c r="B239" s="3">
        <v>6</v>
      </c>
      <c r="C239" s="2">
        <v>0.7</v>
      </c>
      <c r="D239" s="46">
        <v>37.5</v>
      </c>
      <c r="E239" s="3"/>
      <c r="F239" s="280">
        <v>11.75</v>
      </c>
    </row>
    <row r="240" spans="1:6">
      <c r="A240" s="49" t="s">
        <v>4578</v>
      </c>
      <c r="B240" s="3">
        <v>6</v>
      </c>
      <c r="C240" s="2">
        <v>0.7</v>
      </c>
      <c r="D240" s="46">
        <v>37.5</v>
      </c>
      <c r="E240" s="3"/>
      <c r="F240" s="280">
        <v>11.4</v>
      </c>
    </row>
    <row r="241" spans="1:6">
      <c r="A241" s="49" t="s">
        <v>4582</v>
      </c>
      <c r="B241" s="3">
        <v>6</v>
      </c>
      <c r="C241" s="2">
        <v>0.7</v>
      </c>
      <c r="D241" s="46">
        <v>37.5</v>
      </c>
      <c r="E241" s="3"/>
      <c r="F241" s="280">
        <v>12.850000000000001</v>
      </c>
    </row>
    <row r="242" spans="1:6">
      <c r="A242" s="49" t="s">
        <v>4770</v>
      </c>
      <c r="B242" s="3">
        <v>6</v>
      </c>
      <c r="C242" s="2">
        <v>1</v>
      </c>
      <c r="D242" s="46">
        <v>40</v>
      </c>
      <c r="E242" s="3"/>
      <c r="F242" s="280">
        <v>24.950000000000003</v>
      </c>
    </row>
    <row r="243" spans="1:6">
      <c r="A243" s="49" t="s">
        <v>26305</v>
      </c>
      <c r="B243" s="3">
        <v>6</v>
      </c>
      <c r="C243" s="2">
        <v>1</v>
      </c>
      <c r="D243" s="46">
        <v>40</v>
      </c>
      <c r="E243" s="3"/>
      <c r="F243" s="280">
        <v>24.950000000000003</v>
      </c>
    </row>
    <row r="244" spans="1:6">
      <c r="A244" s="49" t="s">
        <v>4775</v>
      </c>
      <c r="B244" s="3">
        <v>6</v>
      </c>
      <c r="C244" s="2">
        <v>0.7</v>
      </c>
      <c r="D244" s="46">
        <v>45</v>
      </c>
      <c r="E244" s="3"/>
      <c r="F244" s="280">
        <v>29.1</v>
      </c>
    </row>
    <row r="245" spans="1:6">
      <c r="A245" s="49" t="s">
        <v>26282</v>
      </c>
      <c r="B245" s="3">
        <v>6</v>
      </c>
      <c r="C245" s="2">
        <v>0.7</v>
      </c>
      <c r="D245" s="46">
        <v>40</v>
      </c>
      <c r="E245" s="3"/>
      <c r="F245" s="280">
        <v>23.75</v>
      </c>
    </row>
    <row r="246" spans="1:6">
      <c r="A246" s="49" t="s">
        <v>4784</v>
      </c>
      <c r="B246" s="3">
        <v>6</v>
      </c>
      <c r="C246" s="2">
        <v>0.7</v>
      </c>
      <c r="D246" s="46">
        <v>44</v>
      </c>
      <c r="E246" s="3"/>
      <c r="F246" s="280">
        <v>23.8</v>
      </c>
    </row>
    <row r="247" spans="1:6">
      <c r="A247" s="49" t="s">
        <v>4787</v>
      </c>
      <c r="B247" s="3">
        <v>6</v>
      </c>
      <c r="C247" s="2">
        <v>0.7</v>
      </c>
      <c r="D247" s="46">
        <v>43</v>
      </c>
      <c r="E247" s="3"/>
      <c r="F247" s="280">
        <v>17</v>
      </c>
    </row>
    <row r="248" spans="1:6">
      <c r="A248" s="49" t="s">
        <v>4798</v>
      </c>
      <c r="B248" s="3">
        <v>6</v>
      </c>
      <c r="C248" s="2">
        <v>0.5</v>
      </c>
      <c r="D248" s="46">
        <v>46</v>
      </c>
      <c r="E248" s="3"/>
      <c r="F248" s="280">
        <v>18.350000000000001</v>
      </c>
    </row>
    <row r="249" spans="1:6">
      <c r="A249" s="49" t="s">
        <v>4829</v>
      </c>
      <c r="B249" s="3">
        <v>6</v>
      </c>
      <c r="C249" s="2">
        <v>0.7</v>
      </c>
      <c r="D249" s="46">
        <v>47</v>
      </c>
      <c r="E249" s="3"/>
      <c r="F249" s="280">
        <v>18.5</v>
      </c>
    </row>
    <row r="250" spans="1:6">
      <c r="A250" s="49" t="s">
        <v>4858</v>
      </c>
      <c r="B250" s="3">
        <v>6</v>
      </c>
      <c r="C250" s="2">
        <v>0.7</v>
      </c>
      <c r="D250" s="46">
        <v>41.3</v>
      </c>
      <c r="E250" s="3"/>
      <c r="F250" s="280">
        <v>15.950000000000001</v>
      </c>
    </row>
    <row r="251" spans="1:6">
      <c r="A251" s="49" t="s">
        <v>4861</v>
      </c>
      <c r="B251" s="3">
        <v>6</v>
      </c>
      <c r="C251" s="2">
        <v>0.7</v>
      </c>
      <c r="D251" s="46">
        <v>40</v>
      </c>
      <c r="E251" s="3"/>
      <c r="F251" s="280">
        <v>17.650000000000002</v>
      </c>
    </row>
    <row r="252" spans="1:6">
      <c r="A252" s="49" t="s">
        <v>4864</v>
      </c>
      <c r="B252" s="3">
        <v>6</v>
      </c>
      <c r="C252" s="2">
        <v>0.7</v>
      </c>
      <c r="D252" s="46">
        <v>41.2</v>
      </c>
      <c r="E252" s="3"/>
      <c r="F252" s="280">
        <v>17.7</v>
      </c>
    </row>
    <row r="253" spans="1:6">
      <c r="A253" s="49" t="s">
        <v>4867</v>
      </c>
      <c r="B253" s="3">
        <v>6</v>
      </c>
      <c r="C253" s="2">
        <v>0.7</v>
      </c>
      <c r="D253" s="46">
        <v>41.4</v>
      </c>
      <c r="E253" s="3"/>
      <c r="F253" s="280">
        <v>17.850000000000001</v>
      </c>
    </row>
    <row r="254" spans="1:6">
      <c r="A254" s="49" t="s">
        <v>4870</v>
      </c>
      <c r="B254" s="3">
        <v>6</v>
      </c>
      <c r="C254" s="2">
        <v>0.7</v>
      </c>
      <c r="D254" s="46">
        <v>26</v>
      </c>
      <c r="E254" s="3"/>
      <c r="F254" s="280">
        <v>19.450000000000003</v>
      </c>
    </row>
    <row r="255" spans="1:6">
      <c r="A255" s="49" t="s">
        <v>4903</v>
      </c>
      <c r="B255" s="3">
        <v>12</v>
      </c>
      <c r="C255" s="2">
        <v>1</v>
      </c>
      <c r="D255" s="46">
        <v>43.4</v>
      </c>
      <c r="E255" s="3"/>
      <c r="F255" s="280">
        <v>40.450000000000003</v>
      </c>
    </row>
    <row r="256" spans="1:6">
      <c r="A256" s="49" t="s">
        <v>4906</v>
      </c>
      <c r="B256" s="3">
        <v>6</v>
      </c>
      <c r="C256" s="2">
        <v>0.7</v>
      </c>
      <c r="D256" s="46">
        <v>43.4</v>
      </c>
      <c r="E256" s="3"/>
      <c r="F256" s="280">
        <v>28.950000000000003</v>
      </c>
    </row>
    <row r="257" spans="1:6">
      <c r="A257" s="49" t="s">
        <v>4919</v>
      </c>
      <c r="B257" s="3">
        <v>6</v>
      </c>
      <c r="C257" s="2">
        <v>0.7</v>
      </c>
      <c r="D257" s="46">
        <v>41.4</v>
      </c>
      <c r="E257" s="3"/>
      <c r="F257" s="280">
        <v>29.05</v>
      </c>
    </row>
    <row r="258" spans="1:6">
      <c r="A258" s="49" t="s">
        <v>4924</v>
      </c>
      <c r="B258" s="3">
        <v>6</v>
      </c>
      <c r="C258" s="2">
        <v>0.7</v>
      </c>
      <c r="D258" s="46">
        <v>43.4</v>
      </c>
      <c r="E258" s="3"/>
      <c r="F258" s="280">
        <v>30.150000000000002</v>
      </c>
    </row>
    <row r="259" spans="1:6">
      <c r="A259" s="49" t="s">
        <v>4927</v>
      </c>
      <c r="B259" s="3">
        <v>6</v>
      </c>
      <c r="C259" s="2">
        <v>0.7</v>
      </c>
      <c r="D259" s="46">
        <v>43.4</v>
      </c>
      <c r="E259" s="3"/>
      <c r="F259" s="280">
        <v>33.200000000000003</v>
      </c>
    </row>
    <row r="260" spans="1:6">
      <c r="A260" s="49" t="s">
        <v>4977</v>
      </c>
      <c r="B260" s="3">
        <v>6</v>
      </c>
      <c r="C260" s="2">
        <v>0.7</v>
      </c>
      <c r="D260" s="46">
        <v>40</v>
      </c>
      <c r="E260" s="3"/>
      <c r="F260" s="280">
        <v>20.700000000000003</v>
      </c>
    </row>
    <row r="261" spans="1:6">
      <c r="A261" s="49" t="s">
        <v>4980</v>
      </c>
      <c r="B261" s="3">
        <v>6</v>
      </c>
      <c r="C261" s="2">
        <v>0.5</v>
      </c>
      <c r="D261" s="46">
        <v>43</v>
      </c>
      <c r="E261" s="3"/>
      <c r="F261" s="280">
        <v>33.800000000000004</v>
      </c>
    </row>
    <row r="262" spans="1:6">
      <c r="A262" s="49" t="s">
        <v>5119</v>
      </c>
      <c r="B262" s="3">
        <v>6</v>
      </c>
      <c r="C262" s="2">
        <v>0.5</v>
      </c>
      <c r="D262" s="46">
        <v>44</v>
      </c>
      <c r="E262" s="3"/>
      <c r="F262" s="280">
        <v>28.5</v>
      </c>
    </row>
    <row r="263" spans="1:6">
      <c r="A263" s="49" t="s">
        <v>5171</v>
      </c>
      <c r="B263" s="3">
        <v>6</v>
      </c>
      <c r="C263" s="2">
        <v>0.7</v>
      </c>
      <c r="D263" s="46">
        <v>48.1</v>
      </c>
      <c r="E263" s="3"/>
      <c r="F263" s="280">
        <v>27.5</v>
      </c>
    </row>
    <row r="264" spans="1:6">
      <c r="A264" s="49" t="s">
        <v>5174</v>
      </c>
      <c r="B264" s="3">
        <v>6</v>
      </c>
      <c r="C264" s="2">
        <v>0.7</v>
      </c>
      <c r="D264" s="46">
        <v>50.2</v>
      </c>
      <c r="E264" s="3"/>
      <c r="F264" s="280">
        <v>27.700000000000003</v>
      </c>
    </row>
    <row r="265" spans="1:6">
      <c r="A265" s="49" t="s">
        <v>5188</v>
      </c>
      <c r="B265" s="3">
        <v>6</v>
      </c>
      <c r="C265" s="2">
        <v>0.7</v>
      </c>
      <c r="D265" s="46">
        <v>45</v>
      </c>
      <c r="E265" s="3"/>
      <c r="F265" s="280">
        <v>46.050000000000004</v>
      </c>
    </row>
    <row r="266" spans="1:6">
      <c r="A266" s="49" t="s">
        <v>5446</v>
      </c>
      <c r="B266" s="3">
        <v>6</v>
      </c>
      <c r="C266" s="2">
        <v>0.7</v>
      </c>
      <c r="D266" s="46">
        <v>20</v>
      </c>
      <c r="E266" s="3"/>
      <c r="F266" s="280">
        <v>19.850000000000001</v>
      </c>
    </row>
    <row r="267" spans="1:6">
      <c r="A267" s="49" t="s">
        <v>5449</v>
      </c>
      <c r="B267" s="3">
        <v>6</v>
      </c>
      <c r="C267" s="2">
        <v>0.7</v>
      </c>
      <c r="D267" s="46">
        <v>20</v>
      </c>
      <c r="E267" s="3"/>
      <c r="F267" s="280">
        <v>18.650000000000002</v>
      </c>
    </row>
    <row r="268" spans="1:6">
      <c r="A268" s="49" t="s">
        <v>5452</v>
      </c>
      <c r="B268" s="3">
        <v>6</v>
      </c>
      <c r="C268" s="2">
        <v>0.7</v>
      </c>
      <c r="D268" s="46">
        <v>47</v>
      </c>
      <c r="E268" s="3"/>
      <c r="F268" s="280">
        <v>25</v>
      </c>
    </row>
    <row r="269" spans="1:6">
      <c r="A269" s="49" t="s">
        <v>5455</v>
      </c>
      <c r="B269" s="3">
        <v>6</v>
      </c>
      <c r="C269" s="2">
        <v>0.7</v>
      </c>
      <c r="D269" s="46">
        <v>43</v>
      </c>
      <c r="E269" s="3"/>
      <c r="F269" s="280">
        <v>24.650000000000002</v>
      </c>
    </row>
    <row r="270" spans="1:6">
      <c r="A270" s="49" t="s">
        <v>26517</v>
      </c>
      <c r="B270" s="3">
        <v>6</v>
      </c>
      <c r="C270" s="2">
        <v>0.7</v>
      </c>
      <c r="D270" s="46">
        <v>43</v>
      </c>
      <c r="E270" s="3"/>
      <c r="F270" s="280">
        <v>20.950000000000003</v>
      </c>
    </row>
    <row r="271" spans="1:6">
      <c r="A271" s="49" t="s">
        <v>5500</v>
      </c>
      <c r="B271" s="3">
        <v>6</v>
      </c>
      <c r="C271" s="2">
        <v>0.7</v>
      </c>
      <c r="D271" s="46">
        <v>43</v>
      </c>
      <c r="E271" s="3"/>
      <c r="F271" s="280">
        <v>19.75</v>
      </c>
    </row>
    <row r="272" spans="1:6">
      <c r="A272" s="49" t="s">
        <v>5503</v>
      </c>
      <c r="B272" s="3">
        <v>6</v>
      </c>
      <c r="C272" s="2">
        <v>0.7</v>
      </c>
      <c r="D272" s="46">
        <v>57</v>
      </c>
      <c r="E272" s="3"/>
      <c r="F272" s="280">
        <v>23.450000000000003</v>
      </c>
    </row>
    <row r="273" spans="1:6">
      <c r="A273" s="49" t="s">
        <v>26518</v>
      </c>
      <c r="B273" s="3">
        <v>6</v>
      </c>
      <c r="C273" s="2">
        <v>0.7</v>
      </c>
      <c r="D273" s="46">
        <v>43</v>
      </c>
      <c r="E273" s="3"/>
      <c r="F273" s="280">
        <v>17.900000000000002</v>
      </c>
    </row>
    <row r="274" spans="1:6">
      <c r="A274" s="49" t="s">
        <v>5518</v>
      </c>
      <c r="B274" s="3">
        <v>6</v>
      </c>
      <c r="C274" s="2">
        <v>1</v>
      </c>
      <c r="D274" s="46">
        <v>43</v>
      </c>
      <c r="E274" s="3"/>
      <c r="F274" s="280">
        <v>24.1</v>
      </c>
    </row>
    <row r="275" spans="1:6">
      <c r="A275" s="49" t="s">
        <v>5521</v>
      </c>
      <c r="B275" s="3">
        <v>50</v>
      </c>
      <c r="C275" s="2">
        <v>0.05</v>
      </c>
      <c r="D275" s="46">
        <v>43</v>
      </c>
      <c r="E275" s="3"/>
      <c r="F275" s="280">
        <v>4.55</v>
      </c>
    </row>
    <row r="276" spans="1:6">
      <c r="A276" s="49" t="s">
        <v>5523</v>
      </c>
      <c r="B276" s="3">
        <v>4</v>
      </c>
      <c r="C276" s="2">
        <v>0.7</v>
      </c>
      <c r="D276" s="46">
        <v>43</v>
      </c>
      <c r="E276" s="3"/>
      <c r="F276" s="280">
        <v>21.8</v>
      </c>
    </row>
    <row r="277" spans="1:6">
      <c r="A277" s="49" t="s">
        <v>5525</v>
      </c>
      <c r="B277" s="3">
        <v>4</v>
      </c>
      <c r="C277" s="2">
        <v>0.7</v>
      </c>
      <c r="D277" s="46">
        <v>43</v>
      </c>
      <c r="E277" s="3"/>
      <c r="F277" s="280">
        <v>17.850000000000001</v>
      </c>
    </row>
    <row r="278" spans="1:6">
      <c r="A278" s="49" t="s">
        <v>5528</v>
      </c>
      <c r="B278" s="3">
        <v>4</v>
      </c>
      <c r="C278" s="2">
        <v>0.5</v>
      </c>
      <c r="D278" s="46">
        <v>43</v>
      </c>
      <c r="E278" s="3"/>
      <c r="F278" s="280">
        <v>26.900000000000002</v>
      </c>
    </row>
    <row r="279" spans="1:6">
      <c r="A279" s="49" t="s">
        <v>5531</v>
      </c>
      <c r="B279" s="3">
        <v>4</v>
      </c>
      <c r="C279" s="2">
        <v>0.7</v>
      </c>
      <c r="D279" s="46">
        <v>43</v>
      </c>
      <c r="E279" s="3"/>
      <c r="F279" s="280">
        <v>18.05</v>
      </c>
    </row>
    <row r="280" spans="1:6">
      <c r="A280" s="49" t="s">
        <v>5664</v>
      </c>
      <c r="B280" s="3">
        <v>6</v>
      </c>
      <c r="C280" s="2">
        <v>0.7</v>
      </c>
      <c r="D280" s="46">
        <v>37.5</v>
      </c>
      <c r="E280" s="3"/>
      <c r="F280" s="280">
        <v>22.3</v>
      </c>
    </row>
    <row r="281" spans="1:6">
      <c r="A281" s="49" t="s">
        <v>5670</v>
      </c>
      <c r="B281" s="3">
        <v>6</v>
      </c>
      <c r="C281" s="2">
        <v>0.7</v>
      </c>
      <c r="D281" s="46">
        <v>42</v>
      </c>
      <c r="E281" s="3"/>
      <c r="F281" s="280">
        <v>29.400000000000002</v>
      </c>
    </row>
    <row r="282" spans="1:6">
      <c r="A282" s="49" t="s">
        <v>5801</v>
      </c>
      <c r="B282" s="3">
        <v>6</v>
      </c>
      <c r="C282" s="2">
        <v>0.7</v>
      </c>
      <c r="D282" s="46">
        <v>45.1</v>
      </c>
      <c r="E282" s="3"/>
      <c r="F282" s="280">
        <v>46.1</v>
      </c>
    </row>
    <row r="283" spans="1:6">
      <c r="A283" s="49" t="s">
        <v>5804</v>
      </c>
      <c r="B283" s="3">
        <v>6</v>
      </c>
      <c r="C283" s="2">
        <v>0.7</v>
      </c>
      <c r="D283" s="46">
        <v>45.7</v>
      </c>
      <c r="E283" s="3"/>
      <c r="F283" s="280">
        <v>38</v>
      </c>
    </row>
    <row r="284" spans="1:6">
      <c r="A284" s="49" t="s">
        <v>5807</v>
      </c>
      <c r="B284" s="3">
        <v>6</v>
      </c>
      <c r="C284" s="2">
        <v>0.7</v>
      </c>
      <c r="D284" s="46">
        <v>54.5</v>
      </c>
      <c r="E284" s="3"/>
      <c r="F284" s="280">
        <v>40</v>
      </c>
    </row>
    <row r="285" spans="1:6">
      <c r="A285" s="49" t="s">
        <v>5822</v>
      </c>
      <c r="B285" s="3">
        <v>6</v>
      </c>
      <c r="C285" s="2">
        <v>0.7</v>
      </c>
      <c r="D285" s="46">
        <v>42</v>
      </c>
      <c r="E285" s="3"/>
      <c r="F285" s="280">
        <v>18.150000000000002</v>
      </c>
    </row>
    <row r="286" spans="1:6">
      <c r="A286" s="49" t="s">
        <v>5825</v>
      </c>
      <c r="B286" s="3">
        <v>6</v>
      </c>
      <c r="C286" s="2">
        <v>0.7</v>
      </c>
      <c r="D286" s="46">
        <v>37.5</v>
      </c>
      <c r="E286" s="3"/>
      <c r="F286" s="280">
        <v>18.05</v>
      </c>
    </row>
    <row r="287" spans="1:6">
      <c r="A287" s="49" t="s">
        <v>5848</v>
      </c>
      <c r="B287" s="3">
        <v>6</v>
      </c>
      <c r="C287" s="2">
        <v>0.5</v>
      </c>
      <c r="D287" s="46">
        <v>40</v>
      </c>
      <c r="E287" s="3"/>
      <c r="F287" s="280">
        <v>25.8</v>
      </c>
    </row>
    <row r="288" spans="1:6">
      <c r="A288" s="49" t="s">
        <v>5878</v>
      </c>
      <c r="B288" s="3">
        <v>6</v>
      </c>
      <c r="C288" s="2">
        <v>0.5</v>
      </c>
      <c r="D288" s="46">
        <v>42</v>
      </c>
      <c r="E288" s="3"/>
      <c r="F288" s="280">
        <v>28.05</v>
      </c>
    </row>
    <row r="289" spans="1:6">
      <c r="A289" s="49" t="s">
        <v>26390</v>
      </c>
      <c r="B289" s="3">
        <v>6</v>
      </c>
      <c r="C289" s="2">
        <v>1</v>
      </c>
      <c r="D289" s="46">
        <v>42</v>
      </c>
      <c r="E289" s="3"/>
      <c r="F289" s="280">
        <v>30.700000000000003</v>
      </c>
    </row>
    <row r="290" spans="1:6">
      <c r="A290" s="49" t="s">
        <v>26443</v>
      </c>
      <c r="B290" s="3">
        <v>6</v>
      </c>
      <c r="C290" s="2">
        <v>0.7</v>
      </c>
      <c r="D290" s="46">
        <v>42</v>
      </c>
      <c r="E290" s="3"/>
      <c r="F290" s="280">
        <v>22.1</v>
      </c>
    </row>
    <row r="291" spans="1:6">
      <c r="A291" s="49" t="s">
        <v>5887</v>
      </c>
      <c r="B291" s="3">
        <v>6</v>
      </c>
      <c r="C291" s="2">
        <v>0.5</v>
      </c>
      <c r="D291" s="46">
        <v>20</v>
      </c>
      <c r="E291" s="3"/>
      <c r="F291" s="280">
        <v>19.05</v>
      </c>
    </row>
    <row r="292" spans="1:6">
      <c r="A292" s="49" t="s">
        <v>5907</v>
      </c>
      <c r="B292" s="3">
        <v>6</v>
      </c>
      <c r="C292" s="2">
        <v>0.5</v>
      </c>
      <c r="D292" s="46">
        <v>47</v>
      </c>
      <c r="E292" s="3"/>
      <c r="F292" s="280">
        <v>33.550000000000004</v>
      </c>
    </row>
    <row r="293" spans="1:6">
      <c r="A293" s="49" t="s">
        <v>5916</v>
      </c>
      <c r="B293" s="3">
        <v>6</v>
      </c>
      <c r="C293" s="2">
        <v>0.5</v>
      </c>
      <c r="D293" s="46">
        <v>47</v>
      </c>
      <c r="E293" s="3"/>
      <c r="F293" s="280">
        <v>27.950000000000003</v>
      </c>
    </row>
    <row r="294" spans="1:6">
      <c r="A294" s="49" t="s">
        <v>26316</v>
      </c>
      <c r="B294" s="3">
        <v>6</v>
      </c>
      <c r="C294" s="2">
        <v>0.5</v>
      </c>
      <c r="D294" s="46">
        <v>40</v>
      </c>
      <c r="E294" s="3"/>
      <c r="F294" s="280">
        <v>21.5</v>
      </c>
    </row>
    <row r="295" spans="1:6">
      <c r="A295" s="49" t="s">
        <v>26391</v>
      </c>
      <c r="B295" s="3">
        <v>6</v>
      </c>
      <c r="C295" s="2">
        <v>1</v>
      </c>
      <c r="D295" s="46">
        <v>37.5</v>
      </c>
      <c r="E295" s="3"/>
      <c r="F295" s="280">
        <v>14.600000000000001</v>
      </c>
    </row>
    <row r="296" spans="1:6">
      <c r="A296" s="49" t="s">
        <v>6153</v>
      </c>
      <c r="B296" s="3">
        <v>3</v>
      </c>
      <c r="C296" s="2">
        <v>0.7</v>
      </c>
      <c r="D296" s="46">
        <v>43</v>
      </c>
      <c r="E296" s="3"/>
      <c r="F296" s="280">
        <v>28.8</v>
      </c>
    </row>
    <row r="297" spans="1:6">
      <c r="A297" s="49" t="s">
        <v>26521</v>
      </c>
      <c r="B297" s="3">
        <v>6</v>
      </c>
      <c r="C297" s="2">
        <v>0.7</v>
      </c>
      <c r="D297" s="46">
        <v>43</v>
      </c>
      <c r="E297" s="3"/>
      <c r="F297" s="280">
        <v>16.100000000000001</v>
      </c>
    </row>
    <row r="298" spans="1:6">
      <c r="A298" s="49" t="s">
        <v>6282</v>
      </c>
      <c r="B298" s="3">
        <v>6</v>
      </c>
      <c r="C298" s="2">
        <v>0.7</v>
      </c>
      <c r="D298" s="46">
        <v>45.1</v>
      </c>
      <c r="E298" s="3"/>
      <c r="F298" s="280">
        <v>28.05</v>
      </c>
    </row>
    <row r="299" spans="1:6">
      <c r="A299" s="49" t="s">
        <v>26287</v>
      </c>
      <c r="B299" s="3">
        <v>6</v>
      </c>
      <c r="C299" s="2">
        <v>0.7</v>
      </c>
      <c r="D299" s="46">
        <v>40</v>
      </c>
      <c r="E299" s="3"/>
      <c r="F299" s="280">
        <v>19.5</v>
      </c>
    </row>
    <row r="300" spans="1:6">
      <c r="A300" s="49" t="s">
        <v>6427</v>
      </c>
      <c r="B300" s="3">
        <v>6</v>
      </c>
      <c r="C300" s="2">
        <v>0.7</v>
      </c>
      <c r="D300" s="46">
        <v>41</v>
      </c>
      <c r="E300" s="3"/>
      <c r="F300" s="280">
        <v>20.8</v>
      </c>
    </row>
    <row r="301" spans="1:6">
      <c r="A301" s="49" t="s">
        <v>6430</v>
      </c>
      <c r="B301" s="3">
        <v>6</v>
      </c>
      <c r="C301" s="2">
        <v>0.7</v>
      </c>
      <c r="D301" s="46">
        <v>41</v>
      </c>
      <c r="E301" s="3"/>
      <c r="F301" s="280">
        <v>20.5</v>
      </c>
    </row>
    <row r="302" spans="1:6">
      <c r="A302" s="49" t="s">
        <v>6576</v>
      </c>
      <c r="B302" s="3">
        <v>6</v>
      </c>
      <c r="C302" s="2">
        <v>0.7</v>
      </c>
      <c r="D302" s="46">
        <v>40</v>
      </c>
      <c r="E302" s="3"/>
      <c r="F302" s="280">
        <v>20.700000000000003</v>
      </c>
    </row>
    <row r="303" spans="1:6">
      <c r="A303" s="49" t="s">
        <v>6652</v>
      </c>
      <c r="B303" s="3">
        <v>6</v>
      </c>
      <c r="C303" s="2">
        <v>0.7</v>
      </c>
      <c r="D303" s="46">
        <v>42</v>
      </c>
      <c r="E303" s="3"/>
      <c r="F303" s="280">
        <v>25.150000000000002</v>
      </c>
    </row>
    <row r="304" spans="1:6">
      <c r="A304" s="49" t="s">
        <v>6685</v>
      </c>
      <c r="B304" s="3">
        <v>6</v>
      </c>
      <c r="C304" s="2">
        <v>0.7</v>
      </c>
      <c r="D304" s="46">
        <v>40</v>
      </c>
      <c r="E304" s="3"/>
      <c r="F304" s="280">
        <v>23.450000000000003</v>
      </c>
    </row>
    <row r="305" spans="1:6">
      <c r="A305" s="49" t="s">
        <v>6694</v>
      </c>
      <c r="B305" s="3">
        <v>6</v>
      </c>
      <c r="C305" s="2">
        <v>0.7</v>
      </c>
      <c r="D305" s="46">
        <v>42</v>
      </c>
      <c r="E305" s="3"/>
      <c r="F305" s="280">
        <v>29.400000000000002</v>
      </c>
    </row>
    <row r="306" spans="1:6">
      <c r="A306" s="49" t="s">
        <v>6700</v>
      </c>
      <c r="B306" s="3">
        <v>6</v>
      </c>
      <c r="C306" s="2">
        <v>0.7</v>
      </c>
      <c r="D306" s="46">
        <v>38</v>
      </c>
      <c r="E306" s="3"/>
      <c r="F306" s="280">
        <v>27.85</v>
      </c>
    </row>
    <row r="307" spans="1:6">
      <c r="A307" s="49" t="s">
        <v>6718</v>
      </c>
      <c r="B307" s="3">
        <v>6</v>
      </c>
      <c r="C307" s="2">
        <v>0.7</v>
      </c>
      <c r="D307" s="46">
        <v>40</v>
      </c>
      <c r="E307" s="3"/>
      <c r="F307" s="280">
        <v>28</v>
      </c>
    </row>
    <row r="308" spans="1:6">
      <c r="A308" s="49" t="s">
        <v>6819</v>
      </c>
      <c r="B308" s="3">
        <v>6</v>
      </c>
      <c r="C308" s="2">
        <v>0.7</v>
      </c>
      <c r="D308" s="46">
        <v>41.8</v>
      </c>
      <c r="E308" s="3"/>
      <c r="F308" s="280">
        <v>22.1</v>
      </c>
    </row>
    <row r="309" spans="1:6">
      <c r="A309" s="49" t="s">
        <v>6822</v>
      </c>
      <c r="B309" s="3">
        <v>6</v>
      </c>
      <c r="C309" s="2">
        <v>0.7</v>
      </c>
      <c r="D309" s="46">
        <v>41.8</v>
      </c>
      <c r="E309" s="3"/>
      <c r="F309" s="280">
        <v>22.1</v>
      </c>
    </row>
    <row r="310" spans="1:6">
      <c r="A310" s="49" t="s">
        <v>6825</v>
      </c>
      <c r="B310" s="3">
        <v>6</v>
      </c>
      <c r="C310" s="2">
        <v>0.7</v>
      </c>
      <c r="D310" s="46">
        <v>41.8</v>
      </c>
      <c r="E310" s="3"/>
      <c r="F310" s="280">
        <v>22.1</v>
      </c>
    </row>
    <row r="311" spans="1:6">
      <c r="A311" s="49" t="s">
        <v>26450</v>
      </c>
      <c r="B311" s="3">
        <v>6</v>
      </c>
      <c r="C311" s="2">
        <v>0.7</v>
      </c>
      <c r="D311" s="46">
        <v>41.8</v>
      </c>
      <c r="E311" s="3"/>
      <c r="F311" s="280">
        <v>22.1</v>
      </c>
    </row>
    <row r="312" spans="1:6">
      <c r="A312" s="49" t="s">
        <v>6921</v>
      </c>
      <c r="B312" s="3">
        <v>4</v>
      </c>
      <c r="C312" s="2">
        <v>0.7</v>
      </c>
      <c r="D312" s="46">
        <v>43.5</v>
      </c>
      <c r="E312" s="3"/>
      <c r="F312" s="280">
        <v>25.900000000000002</v>
      </c>
    </row>
    <row r="313" spans="1:6">
      <c r="A313" s="49" t="s">
        <v>6925</v>
      </c>
      <c r="B313" s="3">
        <v>6</v>
      </c>
      <c r="C313" s="2">
        <v>0.7</v>
      </c>
      <c r="D313" s="46">
        <v>41.5</v>
      </c>
      <c r="E313" s="3"/>
      <c r="F313" s="280">
        <v>20.150000000000002</v>
      </c>
    </row>
    <row r="314" spans="1:6">
      <c r="A314" s="49" t="s">
        <v>6928</v>
      </c>
      <c r="B314" s="3">
        <v>6</v>
      </c>
      <c r="C314" s="2">
        <v>0.7</v>
      </c>
      <c r="D314" s="46">
        <v>37.5</v>
      </c>
      <c r="E314" s="3"/>
      <c r="F314" s="280">
        <v>19.25</v>
      </c>
    </row>
    <row r="315" spans="1:6">
      <c r="A315" s="49" t="s">
        <v>6944</v>
      </c>
      <c r="B315" s="3">
        <v>48</v>
      </c>
      <c r="C315" s="2">
        <v>0.05</v>
      </c>
      <c r="D315" s="46">
        <v>47</v>
      </c>
      <c r="E315" s="3"/>
      <c r="F315" s="280">
        <v>6.5</v>
      </c>
    </row>
    <row r="316" spans="1:6">
      <c r="A316" s="49" t="s">
        <v>6948</v>
      </c>
      <c r="B316" s="3">
        <v>6</v>
      </c>
      <c r="C316" s="2">
        <v>0.5</v>
      </c>
      <c r="D316" s="46">
        <v>47</v>
      </c>
      <c r="E316" s="3"/>
      <c r="F316" s="280">
        <v>40.550000000000004</v>
      </c>
    </row>
    <row r="317" spans="1:6">
      <c r="A317" s="49" t="s">
        <v>26354</v>
      </c>
      <c r="B317" s="3">
        <v>12</v>
      </c>
      <c r="C317" s="2">
        <v>0.7</v>
      </c>
      <c r="D317" s="46">
        <v>37.5</v>
      </c>
      <c r="E317" s="3"/>
      <c r="F317" s="280">
        <v>7.8500000000000005</v>
      </c>
    </row>
    <row r="318" spans="1:6">
      <c r="A318" s="49" t="s">
        <v>7071</v>
      </c>
      <c r="B318" s="3">
        <v>6</v>
      </c>
      <c r="C318" s="2">
        <v>0.5</v>
      </c>
      <c r="D318" s="46">
        <v>40</v>
      </c>
      <c r="E318" s="3"/>
      <c r="F318" s="280">
        <v>17.8</v>
      </c>
    </row>
    <row r="319" spans="1:6">
      <c r="A319" s="49" t="s">
        <v>7150</v>
      </c>
      <c r="B319" s="3">
        <v>6</v>
      </c>
      <c r="C319" s="2">
        <v>0.7</v>
      </c>
      <c r="D319" s="46">
        <v>47</v>
      </c>
      <c r="E319" s="3"/>
      <c r="F319" s="280">
        <v>32</v>
      </c>
    </row>
    <row r="320" spans="1:6">
      <c r="A320" s="49" t="s">
        <v>7153</v>
      </c>
      <c r="B320" s="3">
        <v>6</v>
      </c>
      <c r="C320" s="2">
        <v>0.7</v>
      </c>
      <c r="D320" s="46">
        <v>47</v>
      </c>
      <c r="E320" s="3"/>
      <c r="F320" s="280">
        <v>28.35</v>
      </c>
    </row>
    <row r="321" spans="1:6">
      <c r="A321" s="49" t="s">
        <v>7198</v>
      </c>
      <c r="B321" s="3">
        <v>6</v>
      </c>
      <c r="C321" s="2">
        <v>1</v>
      </c>
      <c r="D321" s="46">
        <v>46</v>
      </c>
      <c r="E321" s="3"/>
      <c r="F321" s="280">
        <v>31.5</v>
      </c>
    </row>
    <row r="322" spans="1:6">
      <c r="A322" s="49" t="s">
        <v>7201</v>
      </c>
      <c r="B322" s="3">
        <v>6</v>
      </c>
      <c r="C322" s="2">
        <v>0.7</v>
      </c>
      <c r="D322" s="46">
        <v>46</v>
      </c>
      <c r="E322" s="3"/>
      <c r="F322" s="280">
        <v>27.35</v>
      </c>
    </row>
    <row r="323" spans="1:6">
      <c r="A323" s="49" t="s">
        <v>7207</v>
      </c>
      <c r="B323" s="3">
        <v>6</v>
      </c>
      <c r="C323" s="2">
        <v>0.7</v>
      </c>
      <c r="D323" s="46">
        <v>37.5</v>
      </c>
      <c r="E323" s="3"/>
      <c r="F323" s="280">
        <v>22.900000000000002</v>
      </c>
    </row>
    <row r="324" spans="1:6">
      <c r="A324" s="49" t="s">
        <v>7226</v>
      </c>
      <c r="B324" s="3">
        <v>4</v>
      </c>
      <c r="C324" s="2">
        <v>0.7</v>
      </c>
      <c r="D324" s="46">
        <v>47.6</v>
      </c>
      <c r="E324" s="3"/>
      <c r="F324" s="280">
        <v>35.35</v>
      </c>
    </row>
    <row r="325" spans="1:6">
      <c r="A325" s="49" t="s">
        <v>7246</v>
      </c>
      <c r="B325" s="3">
        <v>20</v>
      </c>
      <c r="C325" s="2">
        <v>0.05</v>
      </c>
      <c r="D325" s="46">
        <v>40</v>
      </c>
      <c r="E325" s="3"/>
      <c r="F325" s="280">
        <v>4.55</v>
      </c>
    </row>
    <row r="326" spans="1:6">
      <c r="A326" s="49" t="s">
        <v>7252</v>
      </c>
      <c r="B326" s="3">
        <v>6</v>
      </c>
      <c r="C326" s="2">
        <v>0.7</v>
      </c>
      <c r="D326" s="46">
        <v>41.4</v>
      </c>
      <c r="E326" s="3"/>
      <c r="F326" s="280">
        <v>17.600000000000001</v>
      </c>
    </row>
    <row r="327" spans="1:6">
      <c r="A327" s="49" t="s">
        <v>7334</v>
      </c>
      <c r="B327" s="3">
        <v>6</v>
      </c>
      <c r="C327" s="2">
        <v>0.7</v>
      </c>
      <c r="D327" s="46">
        <v>47</v>
      </c>
      <c r="E327" s="3"/>
      <c r="F327" s="280">
        <v>35.950000000000003</v>
      </c>
    </row>
    <row r="328" spans="1:6">
      <c r="A328" s="49" t="s">
        <v>7448</v>
      </c>
      <c r="B328" s="3">
        <v>6</v>
      </c>
      <c r="C328" s="2">
        <v>0.5</v>
      </c>
      <c r="D328" s="46">
        <v>40</v>
      </c>
      <c r="E328" s="3"/>
      <c r="F328" s="280">
        <v>22.150000000000002</v>
      </c>
    </row>
    <row r="329" spans="1:6">
      <c r="A329" s="49" t="s">
        <v>26317</v>
      </c>
      <c r="B329" s="3">
        <v>6</v>
      </c>
      <c r="C329" s="2">
        <v>0.5</v>
      </c>
      <c r="D329" s="46">
        <v>40</v>
      </c>
      <c r="E329" s="3"/>
      <c r="F329" s="280">
        <v>23.35</v>
      </c>
    </row>
    <row r="330" spans="1:6">
      <c r="A330" s="49" t="s">
        <v>7463</v>
      </c>
      <c r="B330" s="3">
        <v>6</v>
      </c>
      <c r="C330" s="2">
        <v>0.7</v>
      </c>
      <c r="D330" s="46">
        <v>40</v>
      </c>
      <c r="E330" s="3"/>
      <c r="F330" s="280">
        <v>24.35</v>
      </c>
    </row>
    <row r="331" spans="1:6">
      <c r="A331" s="49" t="s">
        <v>7475</v>
      </c>
      <c r="B331" s="3">
        <v>6</v>
      </c>
      <c r="C331" s="2">
        <v>1</v>
      </c>
      <c r="D331" s="46">
        <v>42.5</v>
      </c>
      <c r="E331" s="3"/>
      <c r="F331" s="280">
        <v>21.6</v>
      </c>
    </row>
    <row r="332" spans="1:6">
      <c r="A332" s="49" t="s">
        <v>26292</v>
      </c>
      <c r="B332" s="3">
        <v>6</v>
      </c>
      <c r="C332" s="2">
        <v>0.7</v>
      </c>
      <c r="D332" s="46">
        <v>40</v>
      </c>
      <c r="E332" s="3"/>
      <c r="F332" s="280">
        <v>26.200000000000003</v>
      </c>
    </row>
    <row r="333" spans="1:6">
      <c r="A333" s="49" t="s">
        <v>7533</v>
      </c>
      <c r="B333" s="3">
        <v>6</v>
      </c>
      <c r="C333" s="2">
        <v>0.5</v>
      </c>
      <c r="D333" s="46">
        <v>45.8</v>
      </c>
      <c r="E333" s="3"/>
      <c r="F333" s="280">
        <v>22.5</v>
      </c>
    </row>
    <row r="334" spans="1:6">
      <c r="A334" s="49" t="s">
        <v>7557</v>
      </c>
      <c r="B334" s="3">
        <v>6</v>
      </c>
      <c r="C334" s="2">
        <v>0.7</v>
      </c>
      <c r="D334" s="46">
        <v>47</v>
      </c>
      <c r="E334" s="3"/>
      <c r="F334" s="280">
        <v>28.650000000000002</v>
      </c>
    </row>
    <row r="335" spans="1:6">
      <c r="A335" s="49" t="s">
        <v>7611</v>
      </c>
      <c r="B335" s="3">
        <v>12</v>
      </c>
      <c r="C335" s="2">
        <v>0.05</v>
      </c>
      <c r="D335" s="46">
        <v>40</v>
      </c>
      <c r="E335" s="3"/>
      <c r="F335" s="280">
        <v>7.25</v>
      </c>
    </row>
    <row r="336" spans="1:6">
      <c r="A336" s="49" t="s">
        <v>26554</v>
      </c>
      <c r="B336" s="3">
        <v>6</v>
      </c>
      <c r="C336" s="2">
        <v>0.5</v>
      </c>
      <c r="D336" s="46">
        <v>40</v>
      </c>
      <c r="E336" s="3"/>
      <c r="F336" s="280">
        <v>26.400000000000002</v>
      </c>
    </row>
    <row r="337" spans="1:6">
      <c r="A337" s="49" t="s">
        <v>7616</v>
      </c>
      <c r="B337" s="3">
        <v>5</v>
      </c>
      <c r="C337" s="2">
        <v>0.7</v>
      </c>
      <c r="D337" s="46">
        <v>40</v>
      </c>
      <c r="E337" s="3"/>
      <c r="F337" s="280">
        <v>45.1</v>
      </c>
    </row>
    <row r="338" spans="1:6">
      <c r="A338" s="49" t="s">
        <v>26375</v>
      </c>
      <c r="B338" s="3">
        <v>6</v>
      </c>
      <c r="C338" s="2">
        <v>0.5</v>
      </c>
      <c r="D338" s="46">
        <v>45</v>
      </c>
      <c r="E338" s="3"/>
      <c r="F338" s="280">
        <v>35.25</v>
      </c>
    </row>
    <row r="339" spans="1:6">
      <c r="A339" s="49" t="s">
        <v>26376</v>
      </c>
      <c r="B339" s="3">
        <v>6</v>
      </c>
      <c r="C339" s="2">
        <v>0.5</v>
      </c>
      <c r="D339" s="46">
        <v>45</v>
      </c>
      <c r="E339" s="3"/>
      <c r="F339" s="280">
        <v>35.85</v>
      </c>
    </row>
    <row r="340" spans="1:6">
      <c r="A340" s="49" t="s">
        <v>26318</v>
      </c>
      <c r="B340" s="3">
        <v>6</v>
      </c>
      <c r="C340" s="2">
        <v>0.5</v>
      </c>
      <c r="D340" s="46">
        <v>40</v>
      </c>
      <c r="E340" s="3"/>
      <c r="F340" s="280">
        <v>23.35</v>
      </c>
    </row>
    <row r="341" spans="1:6">
      <c r="A341" s="49" t="s">
        <v>7619</v>
      </c>
      <c r="B341" s="3">
        <v>6</v>
      </c>
      <c r="C341" s="2">
        <v>0.7</v>
      </c>
      <c r="D341" s="46">
        <v>40</v>
      </c>
      <c r="E341" s="3"/>
      <c r="F341" s="280">
        <v>28</v>
      </c>
    </row>
    <row r="342" spans="1:6">
      <c r="A342" s="49" t="s">
        <v>7758</v>
      </c>
      <c r="B342" s="3">
        <v>6</v>
      </c>
      <c r="C342" s="2">
        <v>0.7</v>
      </c>
      <c r="D342" s="46">
        <v>42</v>
      </c>
      <c r="E342" s="3"/>
      <c r="F342" s="280">
        <v>24.900000000000002</v>
      </c>
    </row>
    <row r="343" spans="1:6">
      <c r="A343" s="49" t="s">
        <v>7761</v>
      </c>
      <c r="B343" s="3">
        <v>6</v>
      </c>
      <c r="C343" s="2">
        <v>0.7</v>
      </c>
      <c r="D343" s="46">
        <v>42</v>
      </c>
      <c r="E343" s="3"/>
      <c r="F343" s="280">
        <v>22.900000000000002</v>
      </c>
    </row>
    <row r="344" spans="1:6">
      <c r="A344" s="49" t="s">
        <v>7766</v>
      </c>
      <c r="B344" s="3">
        <v>6</v>
      </c>
      <c r="C344" s="2">
        <v>0.7</v>
      </c>
      <c r="D344" s="46">
        <v>57.1</v>
      </c>
      <c r="E344" s="3"/>
      <c r="F344" s="280">
        <v>26.5</v>
      </c>
    </row>
    <row r="345" spans="1:6">
      <c r="A345" s="49" t="s">
        <v>7769</v>
      </c>
      <c r="B345" s="3">
        <v>6</v>
      </c>
      <c r="C345" s="2">
        <v>0.7</v>
      </c>
      <c r="D345" s="46">
        <v>42</v>
      </c>
      <c r="E345" s="3"/>
      <c r="F345" s="280">
        <v>17.850000000000001</v>
      </c>
    </row>
    <row r="346" spans="1:6">
      <c r="A346" s="49" t="s">
        <v>7772</v>
      </c>
      <c r="B346" s="3">
        <v>6</v>
      </c>
      <c r="C346" s="2">
        <v>0.5</v>
      </c>
      <c r="D346" s="46">
        <v>29</v>
      </c>
      <c r="E346" s="3"/>
      <c r="F346" s="280">
        <v>18.350000000000001</v>
      </c>
    </row>
    <row r="347" spans="1:6">
      <c r="A347" s="49" t="s">
        <v>7793</v>
      </c>
      <c r="B347" s="3">
        <v>6</v>
      </c>
      <c r="C347" s="2">
        <v>0.7</v>
      </c>
      <c r="D347" s="46">
        <v>25</v>
      </c>
      <c r="E347" s="3"/>
      <c r="F347" s="280">
        <v>11.4</v>
      </c>
    </row>
    <row r="348" spans="1:6">
      <c r="A348" s="49" t="s">
        <v>7829</v>
      </c>
      <c r="B348" s="3">
        <v>6</v>
      </c>
      <c r="C348" s="2">
        <v>0.7</v>
      </c>
      <c r="D348" s="46">
        <v>47</v>
      </c>
      <c r="E348" s="3"/>
      <c r="F348" s="280">
        <v>13.8</v>
      </c>
    </row>
    <row r="349" spans="1:6">
      <c r="A349" s="49" t="s">
        <v>7966</v>
      </c>
      <c r="B349" s="3">
        <v>6</v>
      </c>
      <c r="C349" s="2">
        <v>0.7</v>
      </c>
      <c r="D349" s="46">
        <v>41.5</v>
      </c>
      <c r="E349" s="3"/>
      <c r="F349" s="280">
        <v>19.3</v>
      </c>
    </row>
    <row r="350" spans="1:6">
      <c r="A350" s="49" t="s">
        <v>7975</v>
      </c>
      <c r="B350" s="3">
        <v>12</v>
      </c>
      <c r="C350" s="2">
        <v>0.05</v>
      </c>
      <c r="D350" s="46">
        <v>40</v>
      </c>
      <c r="E350" s="3"/>
      <c r="F350" s="280">
        <v>4.9000000000000004</v>
      </c>
    </row>
    <row r="351" spans="1:6">
      <c r="A351" s="49" t="s">
        <v>19211</v>
      </c>
      <c r="B351" s="3">
        <v>6</v>
      </c>
      <c r="C351" s="2">
        <v>0.7</v>
      </c>
      <c r="D351" s="46">
        <v>40</v>
      </c>
      <c r="E351" s="3"/>
      <c r="F351" s="280">
        <v>26.8</v>
      </c>
    </row>
    <row r="352" spans="1:6">
      <c r="A352" s="49" t="s">
        <v>8025</v>
      </c>
      <c r="B352" s="3">
        <v>6</v>
      </c>
      <c r="C352" s="2">
        <v>1</v>
      </c>
      <c r="D352" s="46">
        <v>40</v>
      </c>
      <c r="E352" s="3"/>
      <c r="F352" s="280">
        <v>15.8</v>
      </c>
    </row>
    <row r="353" spans="1:6">
      <c r="A353" s="49" t="s">
        <v>8135</v>
      </c>
      <c r="B353" s="3">
        <v>6</v>
      </c>
      <c r="C353" s="2">
        <v>0.7</v>
      </c>
      <c r="D353" s="46">
        <v>40</v>
      </c>
      <c r="E353" s="3"/>
      <c r="F353" s="280">
        <v>25.900000000000002</v>
      </c>
    </row>
    <row r="354" spans="1:6">
      <c r="A354" s="49" t="s">
        <v>8138</v>
      </c>
      <c r="B354" s="3">
        <v>6</v>
      </c>
      <c r="C354" s="2">
        <v>0.5</v>
      </c>
      <c r="D354" s="46">
        <v>57</v>
      </c>
      <c r="E354" s="3"/>
      <c r="F354" s="280">
        <v>26.05</v>
      </c>
    </row>
    <row r="355" spans="1:6">
      <c r="A355" s="49" t="s">
        <v>8141</v>
      </c>
      <c r="B355" s="3">
        <v>6</v>
      </c>
      <c r="C355" s="2">
        <v>0.7</v>
      </c>
      <c r="D355" s="46">
        <v>38</v>
      </c>
      <c r="E355" s="3"/>
      <c r="F355" s="280">
        <v>27.55</v>
      </c>
    </row>
    <row r="356" spans="1:6">
      <c r="A356" s="49" t="s">
        <v>8155</v>
      </c>
      <c r="B356" s="3">
        <v>6</v>
      </c>
      <c r="C356" s="2">
        <v>0.7</v>
      </c>
      <c r="D356" s="46">
        <v>27</v>
      </c>
      <c r="E356" s="3"/>
      <c r="F356" s="280">
        <v>26.55</v>
      </c>
    </row>
    <row r="357" spans="1:6">
      <c r="A357" s="49" t="s">
        <v>8389</v>
      </c>
      <c r="B357" s="3">
        <v>6</v>
      </c>
      <c r="C357" s="2">
        <v>0.7</v>
      </c>
      <c r="D357" s="46">
        <v>43</v>
      </c>
      <c r="E357" s="3"/>
      <c r="F357" s="280">
        <v>24.650000000000002</v>
      </c>
    </row>
    <row r="358" spans="1:6">
      <c r="A358" s="49" t="s">
        <v>8414</v>
      </c>
      <c r="B358" s="3">
        <v>6</v>
      </c>
      <c r="C358" s="2">
        <v>0.7</v>
      </c>
      <c r="D358" s="46">
        <v>43</v>
      </c>
      <c r="E358" s="3"/>
      <c r="F358" s="280">
        <v>34.1</v>
      </c>
    </row>
    <row r="359" spans="1:6">
      <c r="A359" s="49" t="s">
        <v>26463</v>
      </c>
      <c r="B359" s="3">
        <v>6</v>
      </c>
      <c r="C359" s="2">
        <v>0.7</v>
      </c>
      <c r="D359" s="46">
        <v>42.3</v>
      </c>
      <c r="E359" s="3"/>
      <c r="F359" s="280">
        <v>31.900000000000002</v>
      </c>
    </row>
    <row r="360" spans="1:6">
      <c r="A360" s="49" t="s">
        <v>26464</v>
      </c>
      <c r="B360" s="3">
        <v>6</v>
      </c>
      <c r="C360" s="2">
        <v>0.7</v>
      </c>
      <c r="D360" s="46">
        <v>57</v>
      </c>
      <c r="E360" s="3"/>
      <c r="F360" s="280">
        <v>35.65</v>
      </c>
    </row>
    <row r="361" spans="1:6">
      <c r="A361" s="49" t="s">
        <v>26320</v>
      </c>
      <c r="B361" s="3">
        <v>6</v>
      </c>
      <c r="C361" s="2">
        <v>0.5</v>
      </c>
      <c r="D361" s="46">
        <v>40</v>
      </c>
      <c r="E361" s="3"/>
      <c r="F361" s="280">
        <v>26.35</v>
      </c>
    </row>
    <row r="362" spans="1:6">
      <c r="A362" s="49" t="s">
        <v>26299</v>
      </c>
      <c r="B362" s="3">
        <v>6</v>
      </c>
      <c r="C362" s="2">
        <v>0.7</v>
      </c>
      <c r="D362" s="46">
        <v>40</v>
      </c>
      <c r="E362" s="3"/>
      <c r="F362" s="280">
        <v>14.600000000000001</v>
      </c>
    </row>
    <row r="363" spans="1:6">
      <c r="A363" s="49" t="s">
        <v>8746</v>
      </c>
      <c r="B363" s="3">
        <v>96</v>
      </c>
      <c r="C363" s="2">
        <v>0.05</v>
      </c>
      <c r="D363" s="46">
        <v>43</v>
      </c>
      <c r="E363" s="3"/>
      <c r="F363" s="280">
        <v>5.1000000000000005</v>
      </c>
    </row>
    <row r="364" spans="1:6">
      <c r="A364" s="49" t="s">
        <v>19213</v>
      </c>
      <c r="B364" s="3">
        <v>6</v>
      </c>
      <c r="C364" s="2">
        <v>0.7</v>
      </c>
      <c r="D364" s="46">
        <v>43</v>
      </c>
      <c r="E364" s="3"/>
      <c r="F364" s="280">
        <v>30.6</v>
      </c>
    </row>
    <row r="365" spans="1:6">
      <c r="A365" s="49" t="s">
        <v>8751</v>
      </c>
      <c r="B365" s="3">
        <v>6</v>
      </c>
      <c r="C365" s="2">
        <v>0.7</v>
      </c>
      <c r="D365" s="46">
        <v>43</v>
      </c>
      <c r="E365" s="3"/>
      <c r="F365" s="280">
        <v>30.6</v>
      </c>
    </row>
    <row r="366" spans="1:6">
      <c r="A366" s="49" t="s">
        <v>8754</v>
      </c>
      <c r="B366" s="3">
        <v>6</v>
      </c>
      <c r="C366" s="2">
        <v>0.7</v>
      </c>
      <c r="D366" s="46">
        <v>40.4</v>
      </c>
      <c r="E366" s="3"/>
      <c r="F366" s="280">
        <v>20.75</v>
      </c>
    </row>
    <row r="367" spans="1:6">
      <c r="A367" s="49" t="s">
        <v>8757</v>
      </c>
      <c r="B367" s="3">
        <v>6</v>
      </c>
      <c r="C367" s="2">
        <v>0.7</v>
      </c>
      <c r="D367" s="46">
        <v>41.6</v>
      </c>
      <c r="E367" s="3"/>
      <c r="F367" s="280">
        <v>21.75</v>
      </c>
    </row>
    <row r="368" spans="1:6">
      <c r="A368" s="49" t="s">
        <v>8760</v>
      </c>
      <c r="B368" s="3">
        <v>6</v>
      </c>
      <c r="C368" s="2">
        <v>0.5</v>
      </c>
      <c r="D368" s="46">
        <v>29</v>
      </c>
      <c r="E368" s="3"/>
      <c r="F368" s="280">
        <v>28.75</v>
      </c>
    </row>
    <row r="369" spans="1:6">
      <c r="A369" s="49" t="s">
        <v>8763</v>
      </c>
      <c r="B369" s="3">
        <v>6</v>
      </c>
      <c r="C369" s="2">
        <v>0.7</v>
      </c>
      <c r="D369" s="46">
        <v>40</v>
      </c>
      <c r="E369" s="3"/>
      <c r="F369" s="280">
        <v>32.25</v>
      </c>
    </row>
    <row r="370" spans="1:6">
      <c r="A370" s="49" t="s">
        <v>8765</v>
      </c>
      <c r="B370" s="3">
        <v>10</v>
      </c>
      <c r="C370" s="2">
        <v>0.7</v>
      </c>
      <c r="D370" s="46">
        <v>40</v>
      </c>
      <c r="E370" s="3"/>
      <c r="F370" s="280">
        <v>49.300000000000004</v>
      </c>
    </row>
    <row r="371" spans="1:6">
      <c r="A371" s="49" t="s">
        <v>8767</v>
      </c>
      <c r="B371" s="3">
        <v>5</v>
      </c>
      <c r="C371" s="2">
        <v>0.7</v>
      </c>
      <c r="D371" s="46">
        <v>40</v>
      </c>
      <c r="E371" s="3"/>
      <c r="F371" s="280">
        <v>84.7</v>
      </c>
    </row>
    <row r="372" spans="1:6">
      <c r="A372" s="49" t="s">
        <v>8790</v>
      </c>
      <c r="B372" s="3">
        <v>6</v>
      </c>
      <c r="C372" s="2">
        <v>0.7</v>
      </c>
      <c r="D372" s="46">
        <v>43</v>
      </c>
      <c r="E372" s="3"/>
      <c r="F372" s="280">
        <v>33.15</v>
      </c>
    </row>
    <row r="373" spans="1:6">
      <c r="A373" s="49" t="s">
        <v>8793</v>
      </c>
      <c r="B373" s="3">
        <v>6</v>
      </c>
      <c r="C373" s="2">
        <v>0.7</v>
      </c>
      <c r="D373" s="46">
        <v>43</v>
      </c>
      <c r="E373" s="3"/>
      <c r="F373" s="280">
        <v>33.15</v>
      </c>
    </row>
    <row r="374" spans="1:6">
      <c r="A374" s="49" t="s">
        <v>8796</v>
      </c>
      <c r="B374" s="3">
        <v>6</v>
      </c>
      <c r="C374" s="2">
        <v>0.7</v>
      </c>
      <c r="D374" s="46">
        <v>43</v>
      </c>
      <c r="E374" s="3"/>
      <c r="F374" s="280">
        <v>33.15</v>
      </c>
    </row>
    <row r="375" spans="1:6">
      <c r="A375" s="49" t="s">
        <v>26466</v>
      </c>
      <c r="B375" s="3">
        <v>6</v>
      </c>
      <c r="C375" s="2">
        <v>0.7</v>
      </c>
      <c r="D375" s="46">
        <v>41.8</v>
      </c>
      <c r="E375" s="3"/>
      <c r="F375" s="280">
        <v>23.900000000000002</v>
      </c>
    </row>
    <row r="376" spans="1:6">
      <c r="A376" s="49" t="s">
        <v>8799</v>
      </c>
      <c r="B376" s="3">
        <v>6</v>
      </c>
      <c r="C376" s="2">
        <v>0.7</v>
      </c>
      <c r="D376" s="46">
        <v>41.8</v>
      </c>
      <c r="E376" s="3"/>
      <c r="F376" s="280">
        <v>28.200000000000003</v>
      </c>
    </row>
    <row r="377" spans="1:6">
      <c r="A377" s="49" t="s">
        <v>8869</v>
      </c>
      <c r="B377" s="3">
        <v>6</v>
      </c>
      <c r="C377" s="2">
        <v>0.7</v>
      </c>
      <c r="D377" s="46">
        <v>20</v>
      </c>
      <c r="E377" s="3"/>
      <c r="F377" s="280">
        <v>23.5</v>
      </c>
    </row>
    <row r="378" spans="1:6">
      <c r="A378" s="49" t="s">
        <v>9168</v>
      </c>
      <c r="B378" s="3">
        <v>6</v>
      </c>
      <c r="C378" s="2">
        <v>0.7</v>
      </c>
      <c r="D378" s="46">
        <v>43</v>
      </c>
      <c r="E378" s="3"/>
      <c r="F378" s="280">
        <v>20.650000000000002</v>
      </c>
    </row>
    <row r="379" spans="1:6">
      <c r="A379" s="49" t="s">
        <v>26394</v>
      </c>
      <c r="B379" s="3">
        <v>6</v>
      </c>
      <c r="C379" s="2">
        <v>1</v>
      </c>
      <c r="D379" s="46">
        <v>43</v>
      </c>
      <c r="E379" s="3"/>
      <c r="F379" s="280">
        <v>28.700000000000003</v>
      </c>
    </row>
    <row r="380" spans="1:6">
      <c r="A380" s="49" t="s">
        <v>9298</v>
      </c>
      <c r="B380" s="3">
        <v>6</v>
      </c>
      <c r="C380" s="2">
        <v>0.7</v>
      </c>
      <c r="D380" s="46">
        <v>42</v>
      </c>
      <c r="E380" s="3"/>
      <c r="F380" s="280">
        <v>26.55</v>
      </c>
    </row>
    <row r="381" spans="1:6">
      <c r="A381" s="49" t="s">
        <v>9408</v>
      </c>
      <c r="B381" s="3">
        <v>6</v>
      </c>
      <c r="C381" s="2">
        <v>0.7</v>
      </c>
      <c r="D381" s="46">
        <v>37.5</v>
      </c>
      <c r="E381" s="3"/>
      <c r="F381" s="280">
        <v>17.75</v>
      </c>
    </row>
    <row r="382" spans="1:6">
      <c r="A382" s="49" t="s">
        <v>9441</v>
      </c>
      <c r="B382" s="3">
        <v>12</v>
      </c>
      <c r="C382" s="2">
        <v>1</v>
      </c>
      <c r="D382" s="46">
        <v>46</v>
      </c>
      <c r="E382" s="3"/>
      <c r="F382" s="280">
        <v>31.5</v>
      </c>
    </row>
    <row r="383" spans="1:6">
      <c r="A383" s="49" t="s">
        <v>9446</v>
      </c>
      <c r="B383" s="3">
        <v>6</v>
      </c>
      <c r="C383" s="2">
        <v>0.7</v>
      </c>
      <c r="D383" s="46">
        <v>24</v>
      </c>
      <c r="E383" s="3"/>
      <c r="F383" s="280">
        <v>16.850000000000001</v>
      </c>
    </row>
    <row r="384" spans="1:6">
      <c r="A384" s="49" t="s">
        <v>9455</v>
      </c>
      <c r="B384" s="3">
        <v>6</v>
      </c>
      <c r="C384" s="2">
        <v>0.7</v>
      </c>
      <c r="D384" s="46">
        <v>40</v>
      </c>
      <c r="E384" s="3"/>
      <c r="F384" s="280">
        <v>26.150000000000002</v>
      </c>
    </row>
    <row r="385" spans="1:6">
      <c r="A385" s="49" t="s">
        <v>9458</v>
      </c>
      <c r="B385" s="3">
        <v>6</v>
      </c>
      <c r="C385" s="2">
        <v>0.7</v>
      </c>
      <c r="D385" s="46">
        <v>43</v>
      </c>
      <c r="E385" s="3"/>
      <c r="F385" s="280">
        <v>26.400000000000002</v>
      </c>
    </row>
    <row r="386" spans="1:6">
      <c r="A386" s="49" t="s">
        <v>9461</v>
      </c>
      <c r="B386" s="3">
        <v>6</v>
      </c>
      <c r="C386" s="2">
        <v>0.7</v>
      </c>
      <c r="D386" s="46">
        <v>40</v>
      </c>
      <c r="E386" s="3"/>
      <c r="F386" s="280">
        <v>26.150000000000002</v>
      </c>
    </row>
    <row r="387" spans="1:6">
      <c r="A387" s="49" t="s">
        <v>9464</v>
      </c>
      <c r="B387" s="3">
        <v>6</v>
      </c>
      <c r="C387" s="2">
        <v>0.7</v>
      </c>
      <c r="D387" s="46">
        <v>40</v>
      </c>
      <c r="E387" s="3"/>
      <c r="F387" s="280">
        <v>26.150000000000002</v>
      </c>
    </row>
    <row r="388" spans="1:6">
      <c r="A388" s="49" t="s">
        <v>9467</v>
      </c>
      <c r="B388" s="3">
        <v>6</v>
      </c>
      <c r="C388" s="2">
        <v>0.7</v>
      </c>
      <c r="D388" s="46">
        <v>41</v>
      </c>
      <c r="E388" s="3"/>
      <c r="F388" s="280">
        <v>26.200000000000003</v>
      </c>
    </row>
    <row r="389" spans="1:6">
      <c r="A389" s="49" t="s">
        <v>9537</v>
      </c>
      <c r="B389" s="3">
        <v>6</v>
      </c>
      <c r="C389" s="2">
        <v>0.5</v>
      </c>
      <c r="D389" s="46">
        <v>42.9</v>
      </c>
      <c r="E389" s="3"/>
      <c r="F389" s="280">
        <v>32.1</v>
      </c>
    </row>
    <row r="390" spans="1:6">
      <c r="A390" s="49" t="s">
        <v>9612</v>
      </c>
      <c r="B390" s="3">
        <v>1</v>
      </c>
      <c r="C390" s="2">
        <v>3</v>
      </c>
      <c r="D390" s="46">
        <v>43</v>
      </c>
      <c r="E390" s="3"/>
      <c r="F390" s="280">
        <v>186.55</v>
      </c>
    </row>
    <row r="391" spans="1:6">
      <c r="A391" s="49" t="s">
        <v>9618</v>
      </c>
      <c r="B391" s="3">
        <v>3</v>
      </c>
      <c r="C391" s="2">
        <v>0.7</v>
      </c>
      <c r="D391" s="46">
        <v>43</v>
      </c>
      <c r="E391" s="3"/>
      <c r="F391" s="280">
        <v>37.4</v>
      </c>
    </row>
    <row r="392" spans="1:6">
      <c r="A392" s="49" t="s">
        <v>9764</v>
      </c>
      <c r="B392" s="3">
        <v>6</v>
      </c>
      <c r="C392" s="2">
        <v>0.7</v>
      </c>
      <c r="D392" s="46">
        <v>37.5</v>
      </c>
      <c r="E392" s="3"/>
      <c r="F392" s="280">
        <v>27.200000000000003</v>
      </c>
    </row>
    <row r="393" spans="1:6">
      <c r="A393" s="49" t="s">
        <v>9978</v>
      </c>
      <c r="B393" s="3">
        <v>6</v>
      </c>
      <c r="C393" s="2">
        <v>0.7</v>
      </c>
      <c r="D393" s="46">
        <v>40</v>
      </c>
      <c r="E393" s="3"/>
      <c r="F393" s="280">
        <v>30.900000000000002</v>
      </c>
    </row>
    <row r="394" spans="1:6">
      <c r="A394" s="49" t="s">
        <v>9984</v>
      </c>
      <c r="B394" s="3">
        <v>6</v>
      </c>
      <c r="C394" s="2">
        <v>0.7</v>
      </c>
      <c r="D394" s="46">
        <v>40</v>
      </c>
      <c r="E394" s="3"/>
      <c r="F394" s="280">
        <v>30.900000000000002</v>
      </c>
    </row>
    <row r="395" spans="1:6">
      <c r="A395" s="49" t="s">
        <v>26321</v>
      </c>
      <c r="B395" s="3">
        <v>6</v>
      </c>
      <c r="C395" s="2">
        <v>0.5</v>
      </c>
      <c r="D395" s="46">
        <v>40</v>
      </c>
      <c r="E395" s="3"/>
      <c r="F395" s="280">
        <v>23.6</v>
      </c>
    </row>
    <row r="396" spans="1:6">
      <c r="A396" s="49" t="s">
        <v>9997</v>
      </c>
      <c r="B396" s="3">
        <v>6</v>
      </c>
      <c r="C396" s="2">
        <v>0.5</v>
      </c>
      <c r="D396" s="46">
        <v>40</v>
      </c>
      <c r="E396" s="3"/>
      <c r="F396" s="280">
        <v>23.6</v>
      </c>
    </row>
    <row r="397" spans="1:6">
      <c r="A397" s="49" t="s">
        <v>10020</v>
      </c>
      <c r="B397" s="3">
        <v>6</v>
      </c>
      <c r="C397" s="2">
        <v>0.7</v>
      </c>
      <c r="D397" s="46">
        <v>41.5</v>
      </c>
      <c r="E397" s="3"/>
      <c r="F397" s="280">
        <v>26.950000000000003</v>
      </c>
    </row>
    <row r="398" spans="1:6">
      <c r="A398" s="49" t="s">
        <v>10023</v>
      </c>
      <c r="B398" s="3">
        <v>6</v>
      </c>
      <c r="C398" s="2">
        <v>0.5</v>
      </c>
      <c r="D398" s="46">
        <v>41.5</v>
      </c>
      <c r="E398" s="3"/>
      <c r="F398" s="280">
        <v>27.1</v>
      </c>
    </row>
    <row r="399" spans="1:6">
      <c r="A399" s="49" t="s">
        <v>10170</v>
      </c>
      <c r="B399" s="3">
        <v>6</v>
      </c>
      <c r="C399" s="2">
        <v>0.7</v>
      </c>
      <c r="D399" s="46">
        <v>40</v>
      </c>
      <c r="E399" s="3"/>
      <c r="F399" s="280">
        <v>20.700000000000003</v>
      </c>
    </row>
    <row r="400" spans="1:6">
      <c r="A400" s="49" t="s">
        <v>10185</v>
      </c>
      <c r="B400" s="3">
        <v>6</v>
      </c>
      <c r="C400" s="2">
        <v>0.7</v>
      </c>
      <c r="D400" s="46">
        <v>43</v>
      </c>
      <c r="E400" s="3"/>
      <c r="F400" s="280">
        <v>17.650000000000002</v>
      </c>
    </row>
    <row r="401" spans="1:6">
      <c r="A401" s="49" t="s">
        <v>10188</v>
      </c>
      <c r="B401" s="3">
        <v>6</v>
      </c>
      <c r="C401" s="2">
        <v>0.7</v>
      </c>
      <c r="D401" s="46">
        <v>41.3</v>
      </c>
      <c r="E401" s="3"/>
      <c r="F401" s="280">
        <v>17.5</v>
      </c>
    </row>
    <row r="402" spans="1:6">
      <c r="A402" s="49" t="s">
        <v>10191</v>
      </c>
      <c r="B402" s="3">
        <v>6</v>
      </c>
      <c r="C402" s="2">
        <v>0.7</v>
      </c>
      <c r="D402" s="46">
        <v>43</v>
      </c>
      <c r="E402" s="3"/>
      <c r="F402" s="280">
        <v>17.650000000000002</v>
      </c>
    </row>
    <row r="403" spans="1:6">
      <c r="A403" s="49" t="s">
        <v>10197</v>
      </c>
      <c r="B403" s="3">
        <v>6</v>
      </c>
      <c r="C403" s="2">
        <v>0.7</v>
      </c>
      <c r="D403" s="46">
        <v>47</v>
      </c>
      <c r="E403" s="3"/>
      <c r="F403" s="280">
        <v>18.05</v>
      </c>
    </row>
    <row r="404" spans="1:6">
      <c r="A404" s="49" t="s">
        <v>26532</v>
      </c>
      <c r="B404" s="3">
        <v>6</v>
      </c>
      <c r="C404" s="2">
        <v>0.7</v>
      </c>
      <c r="D404" s="46">
        <v>43</v>
      </c>
      <c r="E404" s="3"/>
      <c r="F404" s="280">
        <v>17.650000000000002</v>
      </c>
    </row>
    <row r="405" spans="1:6">
      <c r="A405" s="49" t="s">
        <v>10200</v>
      </c>
      <c r="B405" s="3">
        <v>6</v>
      </c>
      <c r="C405" s="2">
        <v>0.7</v>
      </c>
      <c r="D405" s="46">
        <v>43</v>
      </c>
      <c r="E405" s="3"/>
      <c r="F405" s="280">
        <v>16.100000000000001</v>
      </c>
    </row>
    <row r="406" spans="1:6">
      <c r="A406" s="49" t="s">
        <v>26533</v>
      </c>
      <c r="B406" s="3">
        <v>6</v>
      </c>
      <c r="C406" s="2">
        <v>0.7</v>
      </c>
      <c r="D406" s="46">
        <v>43</v>
      </c>
      <c r="E406" s="3"/>
      <c r="F406" s="280">
        <v>17.650000000000002</v>
      </c>
    </row>
    <row r="407" spans="1:6">
      <c r="A407" s="49" t="s">
        <v>10203</v>
      </c>
      <c r="B407" s="3">
        <v>6</v>
      </c>
      <c r="C407" s="2">
        <v>0.7</v>
      </c>
      <c r="D407" s="46">
        <v>43</v>
      </c>
      <c r="E407" s="3"/>
      <c r="F407" s="280">
        <v>17.650000000000002</v>
      </c>
    </row>
    <row r="408" spans="1:6">
      <c r="A408" s="49" t="s">
        <v>10206</v>
      </c>
      <c r="B408" s="3">
        <v>6</v>
      </c>
      <c r="C408" s="2">
        <v>0.7</v>
      </c>
      <c r="D408" s="46">
        <v>43</v>
      </c>
      <c r="E408" s="3"/>
      <c r="F408" s="280">
        <v>17.650000000000002</v>
      </c>
    </row>
    <row r="409" spans="1:6">
      <c r="A409" s="49" t="s">
        <v>10208</v>
      </c>
      <c r="B409" s="3">
        <v>6</v>
      </c>
      <c r="C409" s="2">
        <v>0.7</v>
      </c>
      <c r="D409" s="46">
        <v>43</v>
      </c>
      <c r="E409" s="3"/>
      <c r="F409" s="280">
        <v>17.650000000000002</v>
      </c>
    </row>
    <row r="410" spans="1:6">
      <c r="A410" s="49" t="s">
        <v>10209</v>
      </c>
      <c r="B410" s="3">
        <v>6</v>
      </c>
      <c r="C410" s="2">
        <v>0.7</v>
      </c>
      <c r="D410" s="46">
        <v>43</v>
      </c>
      <c r="E410" s="3"/>
      <c r="F410" s="280">
        <v>17.650000000000002</v>
      </c>
    </row>
    <row r="411" spans="1:6">
      <c r="A411" s="49" t="s">
        <v>10320</v>
      </c>
      <c r="B411" s="3">
        <v>6</v>
      </c>
      <c r="C411" s="2">
        <v>0.7</v>
      </c>
      <c r="D411" s="46">
        <v>40</v>
      </c>
      <c r="E411" s="3"/>
      <c r="F411" s="280">
        <v>26.200000000000003</v>
      </c>
    </row>
    <row r="412" spans="1:6">
      <c r="A412" s="49" t="s">
        <v>10323</v>
      </c>
      <c r="B412" s="3">
        <v>6</v>
      </c>
      <c r="C412" s="2">
        <v>0.7</v>
      </c>
      <c r="D412" s="46">
        <v>38</v>
      </c>
      <c r="E412" s="3"/>
      <c r="F412" s="280">
        <v>14.450000000000001</v>
      </c>
    </row>
    <row r="413" spans="1:6">
      <c r="A413" s="49" t="s">
        <v>10326</v>
      </c>
      <c r="B413" s="3">
        <v>6</v>
      </c>
      <c r="C413" s="2">
        <v>0.7</v>
      </c>
      <c r="D413" s="46">
        <v>38</v>
      </c>
      <c r="E413" s="3"/>
      <c r="F413" s="280">
        <v>17.3</v>
      </c>
    </row>
    <row r="414" spans="1:6">
      <c r="A414" s="49" t="s">
        <v>10329</v>
      </c>
      <c r="B414" s="3">
        <v>24</v>
      </c>
      <c r="C414" s="2">
        <v>0.05</v>
      </c>
      <c r="D414" s="46">
        <v>38</v>
      </c>
      <c r="E414" s="3"/>
      <c r="F414" s="280">
        <v>4.6000000000000005</v>
      </c>
    </row>
    <row r="415" spans="1:6">
      <c r="A415" s="49" t="s">
        <v>10465</v>
      </c>
      <c r="B415" s="3">
        <v>6</v>
      </c>
      <c r="C415" s="2">
        <v>1</v>
      </c>
      <c r="D415" s="46">
        <v>44.5</v>
      </c>
      <c r="E415" s="3"/>
      <c r="F415" s="280">
        <v>21.3</v>
      </c>
    </row>
    <row r="416" spans="1:6">
      <c r="A416" s="49" t="s">
        <v>10468</v>
      </c>
      <c r="B416" s="3">
        <v>6</v>
      </c>
      <c r="C416" s="2">
        <v>0.7</v>
      </c>
      <c r="D416" s="46">
        <v>44</v>
      </c>
      <c r="E416" s="3"/>
      <c r="F416" s="280">
        <v>22.6</v>
      </c>
    </row>
    <row r="417" spans="1:6">
      <c r="A417" s="49" t="s">
        <v>10471</v>
      </c>
      <c r="B417" s="3">
        <v>6</v>
      </c>
      <c r="C417" s="2">
        <v>0.7</v>
      </c>
      <c r="D417" s="46">
        <v>44.5</v>
      </c>
      <c r="E417" s="3"/>
      <c r="F417" s="280">
        <v>17.55</v>
      </c>
    </row>
    <row r="418" spans="1:6">
      <c r="A418" s="49" t="s">
        <v>10474</v>
      </c>
      <c r="B418" s="3">
        <v>6</v>
      </c>
      <c r="C418" s="2">
        <v>0.7</v>
      </c>
      <c r="D418" s="46">
        <v>40</v>
      </c>
      <c r="E418" s="3"/>
      <c r="F418" s="280">
        <v>22.55</v>
      </c>
    </row>
    <row r="419" spans="1:6" ht="17.149999999999999" customHeight="1">
      <c r="A419" s="399" t="s">
        <v>10633</v>
      </c>
      <c r="B419" s="400"/>
      <c r="C419" s="400"/>
      <c r="D419" s="400"/>
      <c r="E419" s="277"/>
      <c r="F419" s="279"/>
    </row>
    <row r="420" spans="1:6">
      <c r="A420" s="49" t="s">
        <v>2182</v>
      </c>
      <c r="B420" s="3">
        <v>6</v>
      </c>
      <c r="C420" s="2">
        <v>0.7</v>
      </c>
      <c r="D420" s="46">
        <v>40</v>
      </c>
      <c r="E420" s="3"/>
      <c r="F420" s="280">
        <v>62.2</v>
      </c>
    </row>
    <row r="421" spans="1:6">
      <c r="A421" s="49" t="s">
        <v>3115</v>
      </c>
      <c r="B421" s="3">
        <v>6</v>
      </c>
      <c r="C421" s="2">
        <v>0.7</v>
      </c>
      <c r="D421" s="46">
        <v>42</v>
      </c>
      <c r="E421" s="3"/>
      <c r="F421" s="280">
        <v>33.1</v>
      </c>
    </row>
    <row r="422" spans="1:6">
      <c r="A422" s="49" t="s">
        <v>4767</v>
      </c>
      <c r="B422" s="3">
        <v>6</v>
      </c>
      <c r="C422" s="2">
        <v>0.7</v>
      </c>
      <c r="D422" s="46">
        <v>38</v>
      </c>
      <c r="E422" s="3"/>
      <c r="F422" s="280">
        <v>23.5</v>
      </c>
    </row>
    <row r="423" spans="1:6">
      <c r="A423" s="49" t="s">
        <v>5168</v>
      </c>
      <c r="B423" s="3">
        <v>6</v>
      </c>
      <c r="C423" s="2">
        <v>0.7</v>
      </c>
      <c r="D423" s="46">
        <v>40</v>
      </c>
      <c r="E423" s="3"/>
      <c r="F423" s="280">
        <v>37.15</v>
      </c>
    </row>
    <row r="424" spans="1:6">
      <c r="A424" s="49" t="s">
        <v>6973</v>
      </c>
      <c r="B424" s="3">
        <v>6</v>
      </c>
      <c r="C424" s="2">
        <v>0.7</v>
      </c>
      <c r="D424" s="46">
        <v>43.2</v>
      </c>
      <c r="E424" s="3"/>
      <c r="F424" s="280">
        <v>40.200000000000003</v>
      </c>
    </row>
    <row r="425" spans="1:6">
      <c r="A425" s="49" t="s">
        <v>7255</v>
      </c>
      <c r="B425" s="3">
        <v>6</v>
      </c>
      <c r="C425" s="2">
        <v>0.7</v>
      </c>
      <c r="D425" s="46">
        <v>47.3</v>
      </c>
      <c r="E425" s="3"/>
      <c r="F425" s="280">
        <v>55.800000000000004</v>
      </c>
    </row>
    <row r="426" spans="1:6">
      <c r="A426" s="49" t="s">
        <v>7258</v>
      </c>
      <c r="B426" s="3">
        <v>6</v>
      </c>
      <c r="C426" s="2">
        <v>0.7</v>
      </c>
      <c r="D426" s="46">
        <v>45</v>
      </c>
      <c r="E426" s="3"/>
      <c r="F426" s="280">
        <v>52.25</v>
      </c>
    </row>
    <row r="427" spans="1:6">
      <c r="A427" s="49" t="s">
        <v>7261</v>
      </c>
      <c r="B427" s="3">
        <v>6</v>
      </c>
      <c r="C427" s="2">
        <v>0.7</v>
      </c>
      <c r="D427" s="46">
        <v>46.4</v>
      </c>
      <c r="E427" s="3"/>
      <c r="F427" s="280">
        <v>52.2</v>
      </c>
    </row>
    <row r="428" spans="1:6">
      <c r="A428" s="49" t="s">
        <v>7264</v>
      </c>
      <c r="B428" s="3">
        <v>6</v>
      </c>
      <c r="C428" s="2">
        <v>0.7</v>
      </c>
      <c r="D428" s="46">
        <v>40</v>
      </c>
      <c r="E428" s="3"/>
      <c r="F428" s="280">
        <v>42.900000000000006</v>
      </c>
    </row>
    <row r="429" spans="1:6">
      <c r="A429" s="49" t="s">
        <v>7267</v>
      </c>
      <c r="B429" s="3">
        <v>6</v>
      </c>
      <c r="C429" s="2">
        <v>0.7</v>
      </c>
      <c r="D429" s="46">
        <v>45</v>
      </c>
      <c r="E429" s="3"/>
      <c r="F429" s="280">
        <v>35.950000000000003</v>
      </c>
    </row>
    <row r="430" spans="1:6">
      <c r="A430" s="49" t="s">
        <v>7270</v>
      </c>
      <c r="B430" s="3">
        <v>6</v>
      </c>
      <c r="C430" s="2">
        <v>0.7</v>
      </c>
      <c r="D430" s="46">
        <v>40</v>
      </c>
      <c r="E430" s="3"/>
      <c r="F430" s="280">
        <v>38.5</v>
      </c>
    </row>
    <row r="431" spans="1:6">
      <c r="A431" s="49" t="s">
        <v>7273</v>
      </c>
      <c r="B431" s="3">
        <v>6</v>
      </c>
      <c r="C431" s="2">
        <v>0.7</v>
      </c>
      <c r="D431" s="46">
        <v>45.7</v>
      </c>
      <c r="E431" s="3"/>
      <c r="F431" s="280">
        <v>55.650000000000006</v>
      </c>
    </row>
    <row r="432" spans="1:6">
      <c r="A432" s="49" t="s">
        <v>7276</v>
      </c>
      <c r="B432" s="3">
        <v>6</v>
      </c>
      <c r="C432" s="2">
        <v>0.7</v>
      </c>
      <c r="D432" s="46">
        <v>44.2</v>
      </c>
      <c r="E432" s="3"/>
      <c r="F432" s="280">
        <v>52.300000000000004</v>
      </c>
    </row>
    <row r="433" spans="1:6">
      <c r="A433" s="49" t="s">
        <v>7279</v>
      </c>
      <c r="B433" s="3">
        <v>6</v>
      </c>
      <c r="C433" s="2">
        <v>0.7</v>
      </c>
      <c r="D433" s="46">
        <v>45</v>
      </c>
      <c r="E433" s="3"/>
      <c r="F433" s="280">
        <v>36.1</v>
      </c>
    </row>
    <row r="434" spans="1:6">
      <c r="A434" s="49" t="s">
        <v>26453</v>
      </c>
      <c r="B434" s="3">
        <v>6</v>
      </c>
      <c r="C434" s="2">
        <v>0.7</v>
      </c>
      <c r="D434" s="46">
        <v>37</v>
      </c>
      <c r="E434" s="3"/>
      <c r="F434" s="280">
        <v>25.6</v>
      </c>
    </row>
    <row r="435" spans="1:6">
      <c r="A435" s="49" t="s">
        <v>26454</v>
      </c>
      <c r="B435" s="3">
        <v>6</v>
      </c>
      <c r="C435" s="2">
        <v>0.7</v>
      </c>
      <c r="D435" s="46">
        <v>37</v>
      </c>
      <c r="E435" s="3"/>
      <c r="F435" s="280">
        <v>26.55</v>
      </c>
    </row>
    <row r="436" spans="1:6">
      <c r="A436" s="49" t="s">
        <v>8476</v>
      </c>
      <c r="B436" s="3">
        <v>6</v>
      </c>
      <c r="C436" s="2">
        <v>0.7</v>
      </c>
      <c r="D436" s="46">
        <v>40</v>
      </c>
      <c r="E436" s="3"/>
      <c r="F436" s="280">
        <v>31.200000000000003</v>
      </c>
    </row>
    <row r="437" spans="1:6" ht="17.149999999999999" customHeight="1">
      <c r="A437" s="399" t="s">
        <v>10634</v>
      </c>
      <c r="B437" s="400"/>
      <c r="C437" s="400"/>
      <c r="D437" s="400"/>
      <c r="E437" s="277"/>
      <c r="F437" s="279"/>
    </row>
    <row r="438" spans="1:6">
      <c r="A438" s="49" t="s">
        <v>278</v>
      </c>
      <c r="B438" s="3">
        <v>12</v>
      </c>
      <c r="C438" s="2">
        <v>0.7</v>
      </c>
      <c r="D438" s="46">
        <v>29</v>
      </c>
      <c r="E438" s="3"/>
      <c r="F438" s="280">
        <v>16.600000000000001</v>
      </c>
    </row>
    <row r="439" spans="1:6">
      <c r="A439" s="49" t="s">
        <v>281</v>
      </c>
      <c r="B439" s="3">
        <v>12</v>
      </c>
      <c r="C439" s="2">
        <v>0.7</v>
      </c>
      <c r="D439" s="46">
        <v>24</v>
      </c>
      <c r="E439" s="3"/>
      <c r="F439" s="280">
        <v>15.65</v>
      </c>
    </row>
    <row r="440" spans="1:6">
      <c r="A440" s="49" t="s">
        <v>3133</v>
      </c>
      <c r="B440" s="3">
        <v>6</v>
      </c>
      <c r="C440" s="2">
        <v>0.7</v>
      </c>
      <c r="D440" s="46">
        <v>40</v>
      </c>
      <c r="E440" s="3"/>
      <c r="F440" s="280">
        <v>15.05</v>
      </c>
    </row>
    <row r="441" spans="1:6">
      <c r="A441" s="49" t="s">
        <v>3136</v>
      </c>
      <c r="B441" s="3">
        <v>6</v>
      </c>
      <c r="C441" s="2">
        <v>0.7</v>
      </c>
      <c r="D441" s="46">
        <v>40</v>
      </c>
      <c r="E441" s="3"/>
      <c r="F441" s="280">
        <v>15.65</v>
      </c>
    </row>
    <row r="442" spans="1:6">
      <c r="A442" s="49" t="s">
        <v>3139</v>
      </c>
      <c r="B442" s="3">
        <v>6</v>
      </c>
      <c r="C442" s="2">
        <v>0.7</v>
      </c>
      <c r="D442" s="46">
        <v>40</v>
      </c>
      <c r="E442" s="3"/>
      <c r="F442" s="280">
        <v>15.65</v>
      </c>
    </row>
    <row r="443" spans="1:6">
      <c r="A443" s="49" t="s">
        <v>3142</v>
      </c>
      <c r="B443" s="3">
        <v>6</v>
      </c>
      <c r="C443" s="2">
        <v>0.7</v>
      </c>
      <c r="D443" s="46">
        <v>40</v>
      </c>
      <c r="E443" s="3"/>
      <c r="F443" s="280">
        <v>15.65</v>
      </c>
    </row>
    <row r="444" spans="1:6">
      <c r="A444" s="49" t="s">
        <v>6158</v>
      </c>
      <c r="B444" s="3">
        <v>6</v>
      </c>
      <c r="C444" s="2">
        <v>0.7</v>
      </c>
      <c r="D444" s="46">
        <v>40</v>
      </c>
      <c r="E444" s="3"/>
      <c r="F444" s="280">
        <v>20.900000000000002</v>
      </c>
    </row>
    <row r="445" spans="1:6">
      <c r="A445" s="49" t="s">
        <v>7086</v>
      </c>
      <c r="B445" s="3">
        <v>6</v>
      </c>
      <c r="C445" s="2">
        <v>0.7</v>
      </c>
      <c r="D445" s="46">
        <v>41.5</v>
      </c>
      <c r="E445" s="3"/>
      <c r="F445" s="280">
        <v>13.700000000000001</v>
      </c>
    </row>
    <row r="446" spans="1:6">
      <c r="A446" s="49" t="s">
        <v>26357</v>
      </c>
      <c r="B446" s="3">
        <v>12</v>
      </c>
      <c r="C446" s="2">
        <v>0.7</v>
      </c>
      <c r="D446" s="46">
        <v>12</v>
      </c>
      <c r="E446" s="3"/>
      <c r="F446" s="280">
        <v>9</v>
      </c>
    </row>
    <row r="447" spans="1:6">
      <c r="A447" s="49" t="s">
        <v>7862</v>
      </c>
      <c r="B447" s="3">
        <v>12</v>
      </c>
      <c r="C447" s="2">
        <v>0.7</v>
      </c>
      <c r="D447" s="46">
        <v>14</v>
      </c>
      <c r="E447" s="3"/>
      <c r="F447" s="280">
        <v>9.8000000000000007</v>
      </c>
    </row>
    <row r="448" spans="1:6">
      <c r="A448" s="49" t="s">
        <v>7865</v>
      </c>
      <c r="B448" s="3">
        <v>6</v>
      </c>
      <c r="C448" s="2">
        <v>0.7</v>
      </c>
      <c r="D448" s="46">
        <v>38</v>
      </c>
      <c r="E448" s="3"/>
      <c r="F448" s="280">
        <v>11.05</v>
      </c>
    </row>
    <row r="449" spans="1:6">
      <c r="A449" s="49" t="s">
        <v>8411</v>
      </c>
      <c r="B449" s="3">
        <v>6</v>
      </c>
      <c r="C449" s="2">
        <v>0.7</v>
      </c>
      <c r="D449" s="46">
        <v>38</v>
      </c>
      <c r="E449" s="3"/>
      <c r="F449" s="280">
        <v>12.15</v>
      </c>
    </row>
    <row r="450" spans="1:6">
      <c r="A450" s="49" t="s">
        <v>10078</v>
      </c>
      <c r="B450" s="3">
        <v>6</v>
      </c>
      <c r="C450" s="2">
        <v>1</v>
      </c>
      <c r="D450" s="46">
        <v>39</v>
      </c>
      <c r="E450" s="3"/>
      <c r="F450" s="280">
        <v>11.9</v>
      </c>
    </row>
    <row r="451" spans="1:6">
      <c r="A451" s="49" t="s">
        <v>10344</v>
      </c>
      <c r="B451" s="3">
        <v>6</v>
      </c>
      <c r="C451" s="2">
        <v>1</v>
      </c>
      <c r="D451" s="46">
        <v>38</v>
      </c>
      <c r="E451" s="3"/>
      <c r="F451" s="280">
        <v>16.55</v>
      </c>
    </row>
    <row r="452" spans="1:6" ht="17.149999999999999" customHeight="1">
      <c r="A452" s="399" t="s">
        <v>12170</v>
      </c>
      <c r="B452" s="400"/>
      <c r="C452" s="400"/>
      <c r="D452" s="400"/>
      <c r="E452" s="277"/>
      <c r="F452" s="279"/>
    </row>
    <row r="453" spans="1:6">
      <c r="A453" s="49" t="s">
        <v>286</v>
      </c>
      <c r="B453" s="3">
        <v>6</v>
      </c>
      <c r="C453" s="2">
        <v>0.7</v>
      </c>
      <c r="D453" s="46">
        <v>30</v>
      </c>
      <c r="E453" s="3"/>
      <c r="F453" s="280">
        <v>18.100000000000001</v>
      </c>
    </row>
    <row r="454" spans="1:6">
      <c r="A454" s="49" t="s">
        <v>338</v>
      </c>
      <c r="B454" s="3">
        <v>6</v>
      </c>
      <c r="C454" s="2">
        <v>0.5</v>
      </c>
      <c r="D454" s="46">
        <v>38</v>
      </c>
      <c r="E454" s="3"/>
      <c r="F454" s="280">
        <v>8.85</v>
      </c>
    </row>
    <row r="455" spans="1:6">
      <c r="A455" s="49" t="s">
        <v>368</v>
      </c>
      <c r="B455" s="3">
        <v>6</v>
      </c>
      <c r="C455" s="2">
        <v>0.7</v>
      </c>
      <c r="D455" s="46">
        <v>38</v>
      </c>
      <c r="E455" s="3"/>
      <c r="F455" s="280">
        <v>17.400000000000002</v>
      </c>
    </row>
    <row r="456" spans="1:6">
      <c r="A456" s="49" t="s">
        <v>371</v>
      </c>
      <c r="B456" s="3">
        <v>6</v>
      </c>
      <c r="C456" s="2">
        <v>0.7</v>
      </c>
      <c r="D456" s="46">
        <v>28</v>
      </c>
      <c r="E456" s="3"/>
      <c r="F456" s="280">
        <v>11.100000000000001</v>
      </c>
    </row>
    <row r="457" spans="1:6">
      <c r="A457" s="49" t="s">
        <v>26397</v>
      </c>
      <c r="B457" s="3">
        <v>6</v>
      </c>
      <c r="C457" s="2">
        <v>0.7</v>
      </c>
      <c r="D457" s="46">
        <v>28</v>
      </c>
      <c r="E457" s="3"/>
      <c r="F457" s="280">
        <v>11.65</v>
      </c>
    </row>
    <row r="458" spans="1:6">
      <c r="A458" s="49" t="s">
        <v>26398</v>
      </c>
      <c r="B458" s="3">
        <v>6</v>
      </c>
      <c r="C458" s="2">
        <v>0.7</v>
      </c>
      <c r="D458" s="46">
        <v>28</v>
      </c>
      <c r="E458" s="3"/>
      <c r="F458" s="280">
        <v>10.450000000000001</v>
      </c>
    </row>
    <row r="459" spans="1:6">
      <c r="A459" s="49" t="s">
        <v>377</v>
      </c>
      <c r="B459" s="3">
        <v>6</v>
      </c>
      <c r="C459" s="2">
        <v>1</v>
      </c>
      <c r="D459" s="46">
        <v>17</v>
      </c>
      <c r="E459" s="3"/>
      <c r="F459" s="280">
        <v>13.5</v>
      </c>
    </row>
    <row r="460" spans="1:6">
      <c r="A460" s="49" t="s">
        <v>384</v>
      </c>
      <c r="B460" s="3">
        <v>6</v>
      </c>
      <c r="C460" s="2">
        <v>0.7</v>
      </c>
      <c r="D460" s="46">
        <v>15.5</v>
      </c>
      <c r="E460" s="3"/>
      <c r="F460" s="280">
        <v>13</v>
      </c>
    </row>
    <row r="461" spans="1:6">
      <c r="A461" s="49" t="s">
        <v>26399</v>
      </c>
      <c r="B461" s="3">
        <v>6</v>
      </c>
      <c r="C461" s="2">
        <v>0.7</v>
      </c>
      <c r="D461" s="46">
        <v>15.5</v>
      </c>
      <c r="E461" s="3"/>
      <c r="F461" s="280">
        <v>13</v>
      </c>
    </row>
    <row r="462" spans="1:6">
      <c r="A462" s="49" t="s">
        <v>514</v>
      </c>
      <c r="B462" s="3">
        <v>6</v>
      </c>
      <c r="C462" s="2">
        <v>0.7</v>
      </c>
      <c r="D462" s="46">
        <v>11</v>
      </c>
      <c r="E462" s="3"/>
      <c r="F462" s="280">
        <v>12.3</v>
      </c>
    </row>
    <row r="463" spans="1:6">
      <c r="A463" s="49" t="s">
        <v>618</v>
      </c>
      <c r="B463" s="3">
        <v>6</v>
      </c>
      <c r="C463" s="2">
        <v>0.7</v>
      </c>
      <c r="D463" s="46">
        <v>17</v>
      </c>
      <c r="E463" s="3"/>
      <c r="F463" s="280">
        <v>14.5</v>
      </c>
    </row>
    <row r="464" spans="1:6">
      <c r="A464" s="49" t="s">
        <v>26401</v>
      </c>
      <c r="B464" s="3">
        <v>6</v>
      </c>
      <c r="C464" s="2">
        <v>0.7</v>
      </c>
      <c r="D464" s="46">
        <v>15</v>
      </c>
      <c r="E464" s="3"/>
      <c r="F464" s="280">
        <v>13.9</v>
      </c>
    </row>
    <row r="465" spans="1:6">
      <c r="A465" s="49" t="s">
        <v>716</v>
      </c>
      <c r="B465" s="3">
        <v>6</v>
      </c>
      <c r="C465" s="2">
        <v>0.7</v>
      </c>
      <c r="D465" s="46">
        <v>40</v>
      </c>
      <c r="E465" s="3"/>
      <c r="F465" s="280">
        <v>15.75</v>
      </c>
    </row>
    <row r="466" spans="1:6">
      <c r="A466" s="49" t="s">
        <v>858</v>
      </c>
      <c r="B466" s="3">
        <v>6</v>
      </c>
      <c r="C466" s="2">
        <v>0.7</v>
      </c>
      <c r="D466" s="46">
        <v>17</v>
      </c>
      <c r="E466" s="3"/>
      <c r="F466" s="280">
        <v>18.95</v>
      </c>
    </row>
    <row r="467" spans="1:6">
      <c r="A467" s="49" t="s">
        <v>861</v>
      </c>
      <c r="B467" s="3">
        <v>6</v>
      </c>
      <c r="C467" s="2">
        <v>0.5</v>
      </c>
      <c r="D467" s="46">
        <v>15.7</v>
      </c>
      <c r="E467" s="3"/>
      <c r="F467" s="280">
        <v>13.450000000000001</v>
      </c>
    </row>
    <row r="468" spans="1:6">
      <c r="A468" s="49" t="s">
        <v>864</v>
      </c>
      <c r="B468" s="3">
        <v>12</v>
      </c>
      <c r="C468" s="2">
        <v>0.7</v>
      </c>
      <c r="D468" s="46">
        <v>15.7</v>
      </c>
      <c r="E468" s="3"/>
      <c r="F468" s="280">
        <v>19.100000000000001</v>
      </c>
    </row>
    <row r="469" spans="1:6">
      <c r="A469" s="49" t="s">
        <v>867</v>
      </c>
      <c r="B469" s="3">
        <v>6</v>
      </c>
      <c r="C469" s="2">
        <v>0.7</v>
      </c>
      <c r="D469" s="46">
        <v>17</v>
      </c>
      <c r="E469" s="3"/>
      <c r="F469" s="280">
        <v>18.650000000000002</v>
      </c>
    </row>
    <row r="470" spans="1:6">
      <c r="A470" s="49" t="s">
        <v>870</v>
      </c>
      <c r="B470" s="3">
        <v>6</v>
      </c>
      <c r="C470" s="2">
        <v>0.7</v>
      </c>
      <c r="D470" s="46">
        <v>17</v>
      </c>
      <c r="E470" s="3"/>
      <c r="F470" s="280">
        <v>15.4</v>
      </c>
    </row>
    <row r="471" spans="1:6">
      <c r="A471" s="49" t="s">
        <v>875</v>
      </c>
      <c r="B471" s="3">
        <v>6</v>
      </c>
      <c r="C471" s="2">
        <v>1</v>
      </c>
      <c r="D471" s="46">
        <v>17</v>
      </c>
      <c r="E471" s="3"/>
      <c r="F471" s="280">
        <v>16.850000000000001</v>
      </c>
    </row>
    <row r="472" spans="1:6">
      <c r="A472" s="49" t="s">
        <v>890</v>
      </c>
      <c r="B472" s="3">
        <v>6</v>
      </c>
      <c r="C472" s="2">
        <v>0.7</v>
      </c>
      <c r="D472" s="46">
        <v>17</v>
      </c>
      <c r="E472" s="3"/>
      <c r="F472" s="280">
        <v>13.100000000000001</v>
      </c>
    </row>
    <row r="473" spans="1:6">
      <c r="A473" s="49" t="s">
        <v>1031</v>
      </c>
      <c r="B473" s="3">
        <v>6</v>
      </c>
      <c r="C473" s="2">
        <v>0.7</v>
      </c>
      <c r="D473" s="46">
        <v>16</v>
      </c>
      <c r="E473" s="3"/>
      <c r="F473" s="280">
        <v>9.15</v>
      </c>
    </row>
    <row r="474" spans="1:6">
      <c r="A474" s="49" t="s">
        <v>26405</v>
      </c>
      <c r="B474" s="3">
        <v>6</v>
      </c>
      <c r="C474" s="2">
        <v>0.7</v>
      </c>
      <c r="D474" s="46">
        <v>17</v>
      </c>
      <c r="E474" s="3"/>
      <c r="F474" s="280">
        <v>8</v>
      </c>
    </row>
    <row r="475" spans="1:6">
      <c r="A475" s="49" t="s">
        <v>1165</v>
      </c>
      <c r="B475" s="3">
        <v>6</v>
      </c>
      <c r="C475" s="2">
        <v>0.7</v>
      </c>
      <c r="D475" s="46">
        <v>32</v>
      </c>
      <c r="E475" s="3"/>
      <c r="F475" s="280">
        <v>7.3000000000000007</v>
      </c>
    </row>
    <row r="476" spans="1:6">
      <c r="A476" s="49" t="s">
        <v>26406</v>
      </c>
      <c r="B476" s="3">
        <v>6</v>
      </c>
      <c r="C476" s="2">
        <v>0.7</v>
      </c>
      <c r="D476" s="46">
        <v>18</v>
      </c>
      <c r="E476" s="3"/>
      <c r="F476" s="280">
        <v>10.200000000000001</v>
      </c>
    </row>
    <row r="477" spans="1:6">
      <c r="A477" s="49" t="s">
        <v>26338</v>
      </c>
      <c r="B477" s="3">
        <v>12</v>
      </c>
      <c r="C477" s="2">
        <v>0.5</v>
      </c>
      <c r="D477" s="46">
        <v>22</v>
      </c>
      <c r="E477" s="3"/>
      <c r="F477" s="280">
        <v>13.700000000000001</v>
      </c>
    </row>
    <row r="478" spans="1:6">
      <c r="A478" s="49" t="s">
        <v>1254</v>
      </c>
      <c r="B478" s="3">
        <v>12</v>
      </c>
      <c r="C478" s="2">
        <v>0.5</v>
      </c>
      <c r="D478" s="46">
        <v>22</v>
      </c>
      <c r="E478" s="3"/>
      <c r="F478" s="280">
        <v>19.3</v>
      </c>
    </row>
    <row r="479" spans="1:6">
      <c r="A479" s="49" t="s">
        <v>1443</v>
      </c>
      <c r="B479" s="3">
        <v>6</v>
      </c>
      <c r="C479" s="2">
        <v>0.7</v>
      </c>
      <c r="D479" s="46">
        <v>24</v>
      </c>
      <c r="E479" s="3"/>
      <c r="F479" s="280">
        <v>9.4500000000000011</v>
      </c>
    </row>
    <row r="480" spans="1:6">
      <c r="A480" s="49" t="s">
        <v>1455</v>
      </c>
      <c r="B480" s="3">
        <v>6</v>
      </c>
      <c r="C480" s="2">
        <v>0.7</v>
      </c>
      <c r="D480" s="46">
        <v>17</v>
      </c>
      <c r="E480" s="3"/>
      <c r="F480" s="280">
        <v>8.5</v>
      </c>
    </row>
    <row r="481" spans="1:6">
      <c r="A481" s="49" t="s">
        <v>1490</v>
      </c>
      <c r="B481" s="3">
        <v>6</v>
      </c>
      <c r="C481" s="2">
        <v>0.7</v>
      </c>
      <c r="D481" s="46">
        <v>17</v>
      </c>
      <c r="E481" s="3"/>
      <c r="F481" s="280">
        <v>8.6</v>
      </c>
    </row>
    <row r="482" spans="1:6">
      <c r="A482" s="49" t="s">
        <v>1514</v>
      </c>
      <c r="B482" s="3">
        <v>6</v>
      </c>
      <c r="C482" s="2">
        <v>0.7</v>
      </c>
      <c r="D482" s="46">
        <v>15</v>
      </c>
      <c r="E482" s="3"/>
      <c r="F482" s="280">
        <v>8.9</v>
      </c>
    </row>
    <row r="483" spans="1:6">
      <c r="A483" s="49" t="s">
        <v>1582</v>
      </c>
      <c r="B483" s="3">
        <v>6</v>
      </c>
      <c r="C483" s="2">
        <v>0.5</v>
      </c>
      <c r="D483" s="46">
        <v>20</v>
      </c>
      <c r="E483" s="3"/>
      <c r="F483" s="280">
        <v>8.1</v>
      </c>
    </row>
    <row r="484" spans="1:6">
      <c r="A484" s="49" t="s">
        <v>1596</v>
      </c>
      <c r="B484" s="3">
        <v>6</v>
      </c>
      <c r="C484" s="2">
        <v>0.5</v>
      </c>
      <c r="D484" s="46">
        <v>20</v>
      </c>
      <c r="E484" s="3"/>
      <c r="F484" s="280">
        <v>7.45</v>
      </c>
    </row>
    <row r="485" spans="1:6">
      <c r="A485" s="49" t="s">
        <v>1613</v>
      </c>
      <c r="B485" s="3">
        <v>24</v>
      </c>
      <c r="C485" s="2">
        <v>0.05</v>
      </c>
      <c r="D485" s="46">
        <v>15</v>
      </c>
      <c r="E485" s="3"/>
      <c r="F485" s="280">
        <v>3.3000000000000003</v>
      </c>
    </row>
    <row r="486" spans="1:6">
      <c r="A486" s="49" t="s">
        <v>26411</v>
      </c>
      <c r="B486" s="3">
        <v>6</v>
      </c>
      <c r="C486" s="2">
        <v>0.7</v>
      </c>
      <c r="D486" s="46">
        <v>21</v>
      </c>
      <c r="E486" s="3"/>
      <c r="F486" s="280">
        <v>15.950000000000001</v>
      </c>
    </row>
    <row r="487" spans="1:6">
      <c r="A487" s="49" t="s">
        <v>1996</v>
      </c>
      <c r="B487" s="3">
        <v>200</v>
      </c>
      <c r="C487" s="2">
        <v>0.05</v>
      </c>
      <c r="D487" s="46">
        <v>25</v>
      </c>
      <c r="E487" s="3"/>
      <c r="F487" s="280">
        <v>3.4000000000000004</v>
      </c>
    </row>
    <row r="488" spans="1:6">
      <c r="A488" s="49" t="s">
        <v>2041</v>
      </c>
      <c r="B488" s="3">
        <v>6</v>
      </c>
      <c r="C488" s="2">
        <v>0.7</v>
      </c>
      <c r="D488" s="46">
        <v>14.5</v>
      </c>
      <c r="E488" s="3"/>
      <c r="F488" s="280">
        <v>19.650000000000002</v>
      </c>
    </row>
    <row r="489" spans="1:6">
      <c r="A489" s="49" t="s">
        <v>2047</v>
      </c>
      <c r="B489" s="3">
        <v>6</v>
      </c>
      <c r="C489" s="2">
        <v>0.7</v>
      </c>
      <c r="D489" s="46">
        <v>15</v>
      </c>
      <c r="E489" s="3"/>
      <c r="F489" s="280">
        <v>16.600000000000001</v>
      </c>
    </row>
    <row r="490" spans="1:6">
      <c r="A490" s="49" t="s">
        <v>26341</v>
      </c>
      <c r="B490" s="3">
        <v>12</v>
      </c>
      <c r="C490" s="2">
        <v>0.5</v>
      </c>
      <c r="D490" s="46">
        <v>26</v>
      </c>
      <c r="E490" s="3"/>
      <c r="F490" s="280">
        <v>8.25</v>
      </c>
    </row>
    <row r="491" spans="1:6">
      <c r="A491" s="49" t="s">
        <v>2162</v>
      </c>
      <c r="B491" s="3">
        <v>12</v>
      </c>
      <c r="C491" s="2">
        <v>1</v>
      </c>
      <c r="D491" s="46">
        <v>17</v>
      </c>
      <c r="E491" s="3"/>
      <c r="F491" s="280">
        <v>14.55</v>
      </c>
    </row>
    <row r="492" spans="1:6">
      <c r="A492" s="49" t="s">
        <v>2272</v>
      </c>
      <c r="B492" s="3">
        <v>6</v>
      </c>
      <c r="C492" s="2">
        <v>0.5</v>
      </c>
      <c r="D492" s="46">
        <v>16.5</v>
      </c>
      <c r="E492" s="3"/>
      <c r="F492" s="280">
        <v>16.3</v>
      </c>
    </row>
    <row r="493" spans="1:6">
      <c r="A493" s="49" t="s">
        <v>2277</v>
      </c>
      <c r="B493" s="3">
        <v>6</v>
      </c>
      <c r="C493" s="2">
        <v>0.5</v>
      </c>
      <c r="D493" s="46">
        <v>16.5</v>
      </c>
      <c r="E493" s="3"/>
      <c r="F493" s="280">
        <v>16.3</v>
      </c>
    </row>
    <row r="494" spans="1:6">
      <c r="A494" s="49" t="s">
        <v>2293</v>
      </c>
      <c r="B494" s="3">
        <v>6</v>
      </c>
      <c r="C494" s="2">
        <v>0.7</v>
      </c>
      <c r="D494" s="46">
        <v>43</v>
      </c>
      <c r="E494" s="3"/>
      <c r="F494" s="280">
        <v>34.950000000000003</v>
      </c>
    </row>
    <row r="495" spans="1:6">
      <c r="A495" s="49" t="s">
        <v>2378</v>
      </c>
      <c r="B495" s="3">
        <v>6</v>
      </c>
      <c r="C495" s="2">
        <v>0.5</v>
      </c>
      <c r="D495" s="46">
        <v>18</v>
      </c>
      <c r="E495" s="3"/>
      <c r="F495" s="280">
        <v>14.600000000000001</v>
      </c>
    </row>
    <row r="496" spans="1:6">
      <c r="A496" s="49" t="s">
        <v>2426</v>
      </c>
      <c r="B496" s="3">
        <v>6</v>
      </c>
      <c r="C496" s="2">
        <v>0.7</v>
      </c>
      <c r="D496" s="46">
        <v>20</v>
      </c>
      <c r="E496" s="3"/>
      <c r="F496" s="280">
        <v>24.75</v>
      </c>
    </row>
    <row r="497" spans="1:6">
      <c r="A497" s="49" t="s">
        <v>2549</v>
      </c>
      <c r="B497" s="3">
        <v>120</v>
      </c>
      <c r="C497" s="2">
        <v>0.05</v>
      </c>
      <c r="D497" s="46">
        <v>40</v>
      </c>
      <c r="E497" s="3"/>
      <c r="F497" s="280">
        <v>3.7</v>
      </c>
    </row>
    <row r="498" spans="1:6">
      <c r="A498" s="49" t="s">
        <v>2805</v>
      </c>
      <c r="B498" s="3">
        <v>6</v>
      </c>
      <c r="C498" s="2">
        <v>0.7</v>
      </c>
      <c r="D498" s="46">
        <v>17</v>
      </c>
      <c r="E498" s="3"/>
      <c r="F498" s="280">
        <v>9.9</v>
      </c>
    </row>
    <row r="499" spans="1:6">
      <c r="A499" s="49" t="s">
        <v>26420</v>
      </c>
      <c r="B499" s="3">
        <v>6</v>
      </c>
      <c r="C499" s="2">
        <v>0.7</v>
      </c>
      <c r="D499" s="46">
        <v>20</v>
      </c>
      <c r="E499" s="3"/>
      <c r="F499" s="280">
        <v>12.55</v>
      </c>
    </row>
    <row r="500" spans="1:6">
      <c r="A500" s="49" t="s">
        <v>3127</v>
      </c>
      <c r="B500" s="3">
        <v>6</v>
      </c>
      <c r="C500" s="2">
        <v>0.7</v>
      </c>
      <c r="D500" s="46">
        <v>20</v>
      </c>
      <c r="E500" s="3"/>
      <c r="F500" s="280">
        <v>7.0500000000000007</v>
      </c>
    </row>
    <row r="501" spans="1:6">
      <c r="A501" s="49" t="s">
        <v>3151</v>
      </c>
      <c r="B501" s="3">
        <v>6</v>
      </c>
      <c r="C501" s="2">
        <v>0.7</v>
      </c>
      <c r="D501" s="46">
        <v>14.9</v>
      </c>
      <c r="E501" s="3"/>
      <c r="F501" s="280">
        <v>13.3</v>
      </c>
    </row>
    <row r="502" spans="1:6">
      <c r="A502" s="49" t="s">
        <v>3218</v>
      </c>
      <c r="B502" s="3">
        <v>6</v>
      </c>
      <c r="C502" s="2">
        <v>0.5</v>
      </c>
      <c r="D502" s="46">
        <v>28</v>
      </c>
      <c r="E502" s="3"/>
      <c r="F502" s="280">
        <v>15.65</v>
      </c>
    </row>
    <row r="503" spans="1:6">
      <c r="A503" s="49" t="s">
        <v>26423</v>
      </c>
      <c r="B503" s="3">
        <v>6</v>
      </c>
      <c r="C503" s="2">
        <v>0.7</v>
      </c>
      <c r="D503" s="46">
        <v>28</v>
      </c>
      <c r="E503" s="3"/>
      <c r="F503" s="280">
        <v>15.700000000000001</v>
      </c>
    </row>
    <row r="504" spans="1:6">
      <c r="A504" s="49" t="s">
        <v>3276</v>
      </c>
      <c r="B504" s="3">
        <v>6</v>
      </c>
      <c r="C504" s="2">
        <v>0.7</v>
      </c>
      <c r="D504" s="46">
        <v>17</v>
      </c>
      <c r="E504" s="3"/>
      <c r="F504" s="280">
        <v>18.95</v>
      </c>
    </row>
    <row r="505" spans="1:6">
      <c r="A505" s="49" t="s">
        <v>3295</v>
      </c>
      <c r="B505" s="3">
        <v>6</v>
      </c>
      <c r="C505" s="2">
        <v>0.7</v>
      </c>
      <c r="D505" s="46">
        <v>40</v>
      </c>
      <c r="E505" s="3"/>
      <c r="F505" s="280">
        <v>18.8</v>
      </c>
    </row>
    <row r="506" spans="1:6">
      <c r="A506" s="49" t="s">
        <v>3368</v>
      </c>
      <c r="B506" s="3">
        <v>6</v>
      </c>
      <c r="C506" s="2">
        <v>0.7</v>
      </c>
      <c r="D506" s="46">
        <v>15</v>
      </c>
      <c r="E506" s="3"/>
      <c r="F506" s="280">
        <v>11.5</v>
      </c>
    </row>
    <row r="507" spans="1:6">
      <c r="A507" s="49" t="s">
        <v>26425</v>
      </c>
      <c r="B507" s="3">
        <v>6</v>
      </c>
      <c r="C507" s="2">
        <v>0.7</v>
      </c>
      <c r="D507" s="46">
        <v>15</v>
      </c>
      <c r="E507" s="3"/>
      <c r="F507" s="280">
        <v>11.5</v>
      </c>
    </row>
    <row r="508" spans="1:6">
      <c r="A508" s="49" t="s">
        <v>3473</v>
      </c>
      <c r="B508" s="3">
        <v>6</v>
      </c>
      <c r="C508" s="2">
        <v>0.5</v>
      </c>
      <c r="D508" s="46">
        <v>20</v>
      </c>
      <c r="E508" s="3"/>
      <c r="F508" s="280">
        <v>12.65</v>
      </c>
    </row>
    <row r="509" spans="1:6">
      <c r="A509" s="49" t="s">
        <v>3497</v>
      </c>
      <c r="B509" s="3">
        <v>6</v>
      </c>
      <c r="C509" s="2">
        <v>0.7</v>
      </c>
      <c r="D509" s="46">
        <v>15</v>
      </c>
      <c r="E509" s="3"/>
      <c r="F509" s="280">
        <v>23.85</v>
      </c>
    </row>
    <row r="510" spans="1:6">
      <c r="A510" s="49" t="s">
        <v>3550</v>
      </c>
      <c r="B510" s="3">
        <v>6</v>
      </c>
      <c r="C510" s="2">
        <v>0.7</v>
      </c>
      <c r="D510" s="46">
        <v>37</v>
      </c>
      <c r="E510" s="3"/>
      <c r="F510" s="280">
        <v>19.75</v>
      </c>
    </row>
    <row r="511" spans="1:6">
      <c r="A511" s="49" t="s">
        <v>3897</v>
      </c>
      <c r="B511" s="3">
        <v>6</v>
      </c>
      <c r="C511" s="2">
        <v>0.7</v>
      </c>
      <c r="D511" s="46">
        <v>30</v>
      </c>
      <c r="E511" s="3"/>
      <c r="F511" s="280">
        <v>14.5</v>
      </c>
    </row>
    <row r="512" spans="1:6">
      <c r="A512" s="49" t="s">
        <v>3913</v>
      </c>
      <c r="B512" s="3">
        <v>6</v>
      </c>
      <c r="C512" s="2">
        <v>0.7</v>
      </c>
      <c r="D512" s="46">
        <v>16.399999999999999</v>
      </c>
      <c r="E512" s="3"/>
      <c r="F512" s="280">
        <v>16.650000000000002</v>
      </c>
    </row>
    <row r="513" spans="1:6">
      <c r="A513" s="49" t="s">
        <v>26433</v>
      </c>
      <c r="B513" s="3">
        <v>6</v>
      </c>
      <c r="C513" s="2">
        <v>0.7</v>
      </c>
      <c r="D513" s="46">
        <v>16.399999999999999</v>
      </c>
      <c r="E513" s="3"/>
      <c r="F513" s="280">
        <v>15.850000000000001</v>
      </c>
    </row>
    <row r="514" spans="1:6">
      <c r="A514" s="49" t="s">
        <v>4080</v>
      </c>
      <c r="B514" s="3">
        <v>6</v>
      </c>
      <c r="C514" s="2">
        <v>0.7</v>
      </c>
      <c r="D514" s="46">
        <v>30</v>
      </c>
      <c r="E514" s="3"/>
      <c r="F514" s="280">
        <v>12.8</v>
      </c>
    </row>
    <row r="515" spans="1:6">
      <c r="A515" s="49" t="s">
        <v>4112</v>
      </c>
      <c r="B515" s="3">
        <v>6</v>
      </c>
      <c r="C515" s="2">
        <v>1</v>
      </c>
      <c r="D515" s="46">
        <v>17.899999999999999</v>
      </c>
      <c r="E515" s="3"/>
      <c r="F515" s="280">
        <v>14.850000000000001</v>
      </c>
    </row>
    <row r="516" spans="1:6">
      <c r="A516" s="49" t="s">
        <v>4654</v>
      </c>
      <c r="B516" s="3">
        <v>6</v>
      </c>
      <c r="C516" s="2">
        <v>0.7</v>
      </c>
      <c r="D516" s="46">
        <v>40</v>
      </c>
      <c r="E516" s="3"/>
      <c r="F516" s="280">
        <v>71.95</v>
      </c>
    </row>
    <row r="517" spans="1:6">
      <c r="A517" s="49" t="s">
        <v>4656</v>
      </c>
      <c r="B517" s="3">
        <v>6</v>
      </c>
      <c r="C517" s="2">
        <v>0.7</v>
      </c>
      <c r="D517" s="46">
        <v>40</v>
      </c>
      <c r="E517" s="3"/>
      <c r="F517" s="280">
        <v>41.45</v>
      </c>
    </row>
    <row r="518" spans="1:6">
      <c r="A518" s="49" t="s">
        <v>4659</v>
      </c>
      <c r="B518" s="3">
        <v>2</v>
      </c>
      <c r="C518" s="2">
        <v>0.7</v>
      </c>
      <c r="D518" s="46">
        <v>40</v>
      </c>
      <c r="E518" s="3"/>
      <c r="F518" s="280">
        <v>755.75</v>
      </c>
    </row>
    <row r="519" spans="1:6">
      <c r="A519" s="49" t="s">
        <v>4662</v>
      </c>
      <c r="B519" s="3">
        <v>6</v>
      </c>
      <c r="C519" s="2">
        <v>0.7</v>
      </c>
      <c r="D519" s="46">
        <v>40</v>
      </c>
      <c r="E519" s="3"/>
      <c r="F519" s="280">
        <v>18.850000000000001</v>
      </c>
    </row>
    <row r="520" spans="1:6">
      <c r="A520" s="49" t="s">
        <v>4894</v>
      </c>
      <c r="B520" s="3">
        <v>6</v>
      </c>
      <c r="C520" s="2">
        <v>0.7</v>
      </c>
      <c r="D520" s="46">
        <v>24</v>
      </c>
      <c r="E520" s="3"/>
      <c r="F520" s="280">
        <v>14.700000000000001</v>
      </c>
    </row>
    <row r="521" spans="1:6">
      <c r="A521" s="49" t="s">
        <v>26347</v>
      </c>
      <c r="B521" s="3">
        <v>3</v>
      </c>
      <c r="C521" s="2">
        <v>0.7</v>
      </c>
      <c r="D521" s="46">
        <v>38</v>
      </c>
      <c r="E521" s="3"/>
      <c r="F521" s="280">
        <v>19.900000000000002</v>
      </c>
    </row>
    <row r="522" spans="1:6">
      <c r="A522" s="49" t="s">
        <v>5182</v>
      </c>
      <c r="B522" s="3">
        <v>6</v>
      </c>
      <c r="C522" s="2">
        <v>0.5</v>
      </c>
      <c r="D522" s="46">
        <v>20</v>
      </c>
      <c r="E522" s="3"/>
      <c r="F522" s="280">
        <v>12.75</v>
      </c>
    </row>
    <row r="523" spans="1:6">
      <c r="A523" s="49" t="s">
        <v>5197</v>
      </c>
      <c r="B523" s="3">
        <v>6</v>
      </c>
      <c r="C523" s="2">
        <v>0.7</v>
      </c>
      <c r="D523" s="46">
        <v>30</v>
      </c>
      <c r="E523" s="3"/>
      <c r="F523" s="280">
        <v>15.200000000000001</v>
      </c>
    </row>
    <row r="524" spans="1:6">
      <c r="A524" s="49" t="s">
        <v>5336</v>
      </c>
      <c r="B524" s="3">
        <v>6</v>
      </c>
      <c r="C524" s="2">
        <v>1</v>
      </c>
      <c r="D524" s="46">
        <v>35</v>
      </c>
      <c r="E524" s="3"/>
      <c r="F524" s="280">
        <v>16.2</v>
      </c>
    </row>
    <row r="525" spans="1:6">
      <c r="A525" s="49" t="s">
        <v>5372</v>
      </c>
      <c r="B525" s="3">
        <v>6</v>
      </c>
      <c r="C525" s="2">
        <v>0.7</v>
      </c>
      <c r="D525" s="46">
        <v>35</v>
      </c>
      <c r="E525" s="3"/>
      <c r="F525" s="280">
        <v>13.850000000000001</v>
      </c>
    </row>
    <row r="526" spans="1:6">
      <c r="A526" s="49" t="s">
        <v>26553</v>
      </c>
      <c r="B526" s="3">
        <v>3</v>
      </c>
      <c r="C526" s="2">
        <v>3</v>
      </c>
      <c r="D526" s="46">
        <v>35</v>
      </c>
      <c r="E526" s="3"/>
      <c r="F526" s="280">
        <v>65.150000000000006</v>
      </c>
    </row>
    <row r="527" spans="1:6">
      <c r="A527" s="49" t="s">
        <v>26389</v>
      </c>
      <c r="B527" s="3">
        <v>6</v>
      </c>
      <c r="C527" s="2">
        <v>1</v>
      </c>
      <c r="D527" s="46">
        <v>25</v>
      </c>
      <c r="E527" s="3"/>
      <c r="F527" s="280">
        <v>12.950000000000001</v>
      </c>
    </row>
    <row r="528" spans="1:6">
      <c r="A528" s="49" t="s">
        <v>5725</v>
      </c>
      <c r="B528" s="3">
        <v>6</v>
      </c>
      <c r="C528" s="2">
        <v>0.7</v>
      </c>
      <c r="D528" s="46">
        <v>30</v>
      </c>
      <c r="E528" s="3"/>
      <c r="F528" s="280">
        <v>10.050000000000001</v>
      </c>
    </row>
    <row r="529" spans="1:6">
      <c r="A529" s="49" t="s">
        <v>5951</v>
      </c>
      <c r="B529" s="3">
        <v>12</v>
      </c>
      <c r="C529" s="2">
        <v>0.5</v>
      </c>
      <c r="D529" s="46">
        <v>38</v>
      </c>
      <c r="E529" s="3"/>
      <c r="F529" s="280">
        <v>8.5500000000000007</v>
      </c>
    </row>
    <row r="530" spans="1:6">
      <c r="A530" s="49" t="s">
        <v>5966</v>
      </c>
      <c r="B530" s="3">
        <v>6</v>
      </c>
      <c r="C530" s="2">
        <v>0.7</v>
      </c>
      <c r="D530" s="46">
        <v>18</v>
      </c>
      <c r="E530" s="3"/>
      <c r="F530" s="280">
        <v>14.200000000000001</v>
      </c>
    </row>
    <row r="531" spans="1:6">
      <c r="A531" s="49" t="s">
        <v>5972</v>
      </c>
      <c r="B531" s="3">
        <v>6</v>
      </c>
      <c r="C531" s="2">
        <v>0.7</v>
      </c>
      <c r="D531" s="46">
        <v>20</v>
      </c>
      <c r="E531" s="3"/>
      <c r="F531" s="280">
        <v>14.950000000000001</v>
      </c>
    </row>
    <row r="532" spans="1:6">
      <c r="A532" s="49" t="s">
        <v>6110</v>
      </c>
      <c r="B532" s="3">
        <v>6</v>
      </c>
      <c r="C532" s="2">
        <v>0.7</v>
      </c>
      <c r="D532" s="46">
        <v>40</v>
      </c>
      <c r="E532" s="3"/>
      <c r="F532" s="280">
        <v>9.7000000000000011</v>
      </c>
    </row>
    <row r="533" spans="1:6">
      <c r="A533" s="49" t="s">
        <v>6196</v>
      </c>
      <c r="B533" s="3">
        <v>6</v>
      </c>
      <c r="C533" s="2">
        <v>1</v>
      </c>
      <c r="D533" s="46">
        <v>31</v>
      </c>
      <c r="E533" s="3"/>
      <c r="F533" s="280">
        <v>18.350000000000001</v>
      </c>
    </row>
    <row r="534" spans="1:6">
      <c r="A534" s="49" t="s">
        <v>6206</v>
      </c>
      <c r="B534" s="3">
        <v>6</v>
      </c>
      <c r="C534" s="2">
        <v>0.7</v>
      </c>
      <c r="D534" s="46">
        <v>16</v>
      </c>
      <c r="E534" s="3"/>
      <c r="F534" s="280">
        <v>15.850000000000001</v>
      </c>
    </row>
    <row r="535" spans="1:6">
      <c r="A535" s="49" t="s">
        <v>6209</v>
      </c>
      <c r="B535" s="3">
        <v>6</v>
      </c>
      <c r="C535" s="2">
        <v>0.7</v>
      </c>
      <c r="D535" s="46">
        <v>16</v>
      </c>
      <c r="E535" s="3"/>
      <c r="F535" s="280">
        <v>17.900000000000002</v>
      </c>
    </row>
    <row r="536" spans="1:6">
      <c r="A536" s="49" t="s">
        <v>6212</v>
      </c>
      <c r="B536" s="3">
        <v>6</v>
      </c>
      <c r="C536" s="2">
        <v>1</v>
      </c>
      <c r="D536" s="46">
        <v>16</v>
      </c>
      <c r="E536" s="3"/>
      <c r="F536" s="280">
        <v>15.15</v>
      </c>
    </row>
    <row r="537" spans="1:6">
      <c r="A537" s="49" t="s">
        <v>26392</v>
      </c>
      <c r="B537" s="3">
        <v>6</v>
      </c>
      <c r="C537" s="2">
        <v>1</v>
      </c>
      <c r="D537" s="46">
        <v>16</v>
      </c>
      <c r="E537" s="3"/>
      <c r="F537" s="280">
        <v>15.15</v>
      </c>
    </row>
    <row r="538" spans="1:6">
      <c r="A538" s="49" t="s">
        <v>6221</v>
      </c>
      <c r="B538" s="3">
        <v>6</v>
      </c>
      <c r="C538" s="2">
        <v>0.7</v>
      </c>
      <c r="D538" s="46">
        <v>30</v>
      </c>
      <c r="E538" s="3"/>
      <c r="F538" s="280">
        <v>19.8</v>
      </c>
    </row>
    <row r="539" spans="1:6">
      <c r="A539" s="49" t="s">
        <v>6224</v>
      </c>
      <c r="B539" s="3">
        <v>6</v>
      </c>
      <c r="C539" s="2">
        <v>0.7</v>
      </c>
      <c r="D539" s="46">
        <v>22</v>
      </c>
      <c r="E539" s="3"/>
      <c r="F539" s="280">
        <v>11.75</v>
      </c>
    </row>
    <row r="540" spans="1:6">
      <c r="A540" s="49" t="s">
        <v>6227</v>
      </c>
      <c r="B540" s="3">
        <v>6</v>
      </c>
      <c r="C540" s="2">
        <v>0.7</v>
      </c>
      <c r="D540" s="46">
        <v>31</v>
      </c>
      <c r="E540" s="3"/>
      <c r="F540" s="280">
        <v>10.050000000000001</v>
      </c>
    </row>
    <row r="541" spans="1:6">
      <c r="A541" s="49" t="s">
        <v>6340</v>
      </c>
      <c r="B541" s="3">
        <v>6</v>
      </c>
      <c r="C541" s="2">
        <v>0.7</v>
      </c>
      <c r="D541" s="46">
        <v>24</v>
      </c>
      <c r="E541" s="3"/>
      <c r="F541" s="280">
        <v>10.700000000000001</v>
      </c>
    </row>
    <row r="542" spans="1:6">
      <c r="A542" s="49" t="s">
        <v>26444</v>
      </c>
      <c r="B542" s="3">
        <v>6</v>
      </c>
      <c r="C542" s="2">
        <v>0.7</v>
      </c>
      <c r="D542" s="46">
        <v>32</v>
      </c>
      <c r="E542" s="3"/>
      <c r="F542" s="280">
        <v>13.850000000000001</v>
      </c>
    </row>
    <row r="543" spans="1:6">
      <c r="A543" s="49" t="s">
        <v>6450</v>
      </c>
      <c r="B543" s="3">
        <v>6</v>
      </c>
      <c r="C543" s="2">
        <v>0.7</v>
      </c>
      <c r="D543" s="46">
        <v>21</v>
      </c>
      <c r="E543" s="3"/>
      <c r="F543" s="280">
        <v>13.3</v>
      </c>
    </row>
    <row r="544" spans="1:6">
      <c r="A544" s="49" t="s">
        <v>6453</v>
      </c>
      <c r="B544" s="3">
        <v>6</v>
      </c>
      <c r="C544" s="2">
        <v>0.7</v>
      </c>
      <c r="D544" s="46">
        <v>21</v>
      </c>
      <c r="E544" s="3"/>
      <c r="F544" s="280">
        <v>14.450000000000001</v>
      </c>
    </row>
    <row r="545" spans="1:6">
      <c r="A545" s="49" t="s">
        <v>6462</v>
      </c>
      <c r="B545" s="3">
        <v>6</v>
      </c>
      <c r="C545" s="2">
        <v>0.7</v>
      </c>
      <c r="D545" s="46">
        <v>21</v>
      </c>
      <c r="E545" s="3"/>
      <c r="F545" s="280">
        <v>14.450000000000001</v>
      </c>
    </row>
    <row r="546" spans="1:6">
      <c r="A546" s="49" t="s">
        <v>6474</v>
      </c>
      <c r="B546" s="3">
        <v>6</v>
      </c>
      <c r="C546" s="2">
        <v>0.7</v>
      </c>
      <c r="D546" s="46">
        <v>38</v>
      </c>
      <c r="E546" s="3"/>
      <c r="F546" s="280">
        <v>15.15</v>
      </c>
    </row>
    <row r="547" spans="1:6">
      <c r="A547" s="49" t="s">
        <v>6751</v>
      </c>
      <c r="B547" s="3">
        <v>6</v>
      </c>
      <c r="C547" s="2">
        <v>0.7</v>
      </c>
      <c r="D547" s="46">
        <v>30</v>
      </c>
      <c r="E547" s="3"/>
      <c r="F547" s="280">
        <v>19.8</v>
      </c>
    </row>
    <row r="548" spans="1:6">
      <c r="A548" s="49" t="s">
        <v>6783</v>
      </c>
      <c r="B548" s="3">
        <v>6</v>
      </c>
      <c r="C548" s="2">
        <v>0.7</v>
      </c>
      <c r="D548" s="46">
        <v>30</v>
      </c>
      <c r="E548" s="3"/>
      <c r="F548" s="280">
        <v>19.8</v>
      </c>
    </row>
    <row r="549" spans="1:6">
      <c r="A549" s="49" t="s">
        <v>6802</v>
      </c>
      <c r="B549" s="3">
        <v>6</v>
      </c>
      <c r="C549" s="2">
        <v>0.7</v>
      </c>
      <c r="D549" s="46">
        <v>20</v>
      </c>
      <c r="E549" s="3"/>
      <c r="F549" s="280">
        <v>16.2</v>
      </c>
    </row>
    <row r="550" spans="1:6">
      <c r="A550" s="49" t="s">
        <v>6962</v>
      </c>
      <c r="B550" s="3">
        <v>6</v>
      </c>
      <c r="C550" s="2">
        <v>0.7</v>
      </c>
      <c r="D550" s="46">
        <v>12.5</v>
      </c>
      <c r="E550" s="3"/>
      <c r="F550" s="280">
        <v>12.600000000000001</v>
      </c>
    </row>
    <row r="551" spans="1:6">
      <c r="A551" s="49" t="s">
        <v>7023</v>
      </c>
      <c r="B551" s="3">
        <v>6</v>
      </c>
      <c r="C551" s="2">
        <v>0.7</v>
      </c>
      <c r="D551" s="46">
        <v>17</v>
      </c>
      <c r="E551" s="3"/>
      <c r="F551" s="280">
        <v>13.65</v>
      </c>
    </row>
    <row r="552" spans="1:6">
      <c r="A552" s="49" t="s">
        <v>7028</v>
      </c>
      <c r="B552" s="3">
        <v>6</v>
      </c>
      <c r="C552" s="2">
        <v>0.7</v>
      </c>
      <c r="D552" s="46">
        <v>17</v>
      </c>
      <c r="E552" s="3"/>
      <c r="F552" s="280">
        <v>14.200000000000001</v>
      </c>
    </row>
    <row r="553" spans="1:6">
      <c r="A553" s="49" t="s">
        <v>7036</v>
      </c>
      <c r="B553" s="3">
        <v>6</v>
      </c>
      <c r="C553" s="2">
        <v>0.7</v>
      </c>
      <c r="D553" s="46">
        <v>15</v>
      </c>
      <c r="E553" s="3"/>
      <c r="F553" s="280">
        <v>13.600000000000001</v>
      </c>
    </row>
    <row r="554" spans="1:6">
      <c r="A554" s="49" t="s">
        <v>7041</v>
      </c>
      <c r="B554" s="3">
        <v>6</v>
      </c>
      <c r="C554" s="2">
        <v>0.5</v>
      </c>
      <c r="D554" s="46">
        <v>15</v>
      </c>
      <c r="E554" s="3"/>
      <c r="F554" s="280">
        <v>11.700000000000001</v>
      </c>
    </row>
    <row r="555" spans="1:6">
      <c r="A555" s="49" t="s">
        <v>7044</v>
      </c>
      <c r="B555" s="3">
        <v>6</v>
      </c>
      <c r="C555" s="2">
        <v>0.7</v>
      </c>
      <c r="D555" s="46">
        <v>23</v>
      </c>
      <c r="E555" s="3"/>
      <c r="F555" s="280">
        <v>27.75</v>
      </c>
    </row>
    <row r="556" spans="1:6">
      <c r="A556" s="49" t="s">
        <v>26374</v>
      </c>
      <c r="B556" s="3">
        <v>6</v>
      </c>
      <c r="C556" s="2">
        <v>0.5</v>
      </c>
      <c r="D556" s="46">
        <v>26</v>
      </c>
      <c r="E556" s="3"/>
      <c r="F556" s="280">
        <v>12.55</v>
      </c>
    </row>
    <row r="557" spans="1:6">
      <c r="A557" s="49" t="s">
        <v>7635</v>
      </c>
      <c r="B557" s="3">
        <v>6</v>
      </c>
      <c r="C557" s="2">
        <v>1</v>
      </c>
      <c r="D557" s="46">
        <v>17</v>
      </c>
      <c r="E557" s="3"/>
      <c r="F557" s="280">
        <v>14</v>
      </c>
    </row>
    <row r="558" spans="1:6">
      <c r="A558" s="49" t="s">
        <v>7775</v>
      </c>
      <c r="B558" s="3">
        <v>6</v>
      </c>
      <c r="C558" s="2">
        <v>1</v>
      </c>
      <c r="D558" s="46">
        <v>21</v>
      </c>
      <c r="E558" s="3"/>
      <c r="F558" s="280">
        <v>14.15</v>
      </c>
    </row>
    <row r="559" spans="1:6">
      <c r="A559" s="49" t="s">
        <v>7778</v>
      </c>
      <c r="B559" s="3">
        <v>6</v>
      </c>
      <c r="C559" s="2">
        <v>1</v>
      </c>
      <c r="D559" s="46">
        <v>18</v>
      </c>
      <c r="E559" s="3"/>
      <c r="F559" s="280">
        <v>12.05</v>
      </c>
    </row>
    <row r="560" spans="1:6">
      <c r="A560" s="49" t="s">
        <v>7781</v>
      </c>
      <c r="B560" s="3">
        <v>6</v>
      </c>
      <c r="C560" s="2">
        <v>1</v>
      </c>
      <c r="D560" s="46">
        <v>18</v>
      </c>
      <c r="E560" s="3"/>
      <c r="F560" s="280">
        <v>12.450000000000001</v>
      </c>
    </row>
    <row r="561" spans="1:6">
      <c r="A561" s="49" t="s">
        <v>7800</v>
      </c>
      <c r="B561" s="3">
        <v>48</v>
      </c>
      <c r="C561" s="2">
        <v>0.05</v>
      </c>
      <c r="D561" s="46">
        <v>17</v>
      </c>
      <c r="E561" s="3"/>
      <c r="F561" s="280">
        <v>9.15</v>
      </c>
    </row>
    <row r="562" spans="1:6">
      <c r="A562" s="49" t="s">
        <v>7805</v>
      </c>
      <c r="B562" s="3">
        <v>48</v>
      </c>
      <c r="C562" s="2">
        <v>0.05</v>
      </c>
      <c r="D562" s="46">
        <v>17</v>
      </c>
      <c r="E562" s="3"/>
      <c r="F562" s="280">
        <v>8.4500000000000011</v>
      </c>
    </row>
    <row r="563" spans="1:6">
      <c r="A563" s="49" t="s">
        <v>7810</v>
      </c>
      <c r="B563" s="3">
        <v>48</v>
      </c>
      <c r="C563" s="2">
        <v>0.05</v>
      </c>
      <c r="D563" s="46">
        <v>17</v>
      </c>
      <c r="E563" s="3"/>
      <c r="F563" s="280">
        <v>8.4500000000000011</v>
      </c>
    </row>
    <row r="564" spans="1:6">
      <c r="A564" s="49" t="s">
        <v>7818</v>
      </c>
      <c r="B564" s="3">
        <v>48</v>
      </c>
      <c r="C564" s="2">
        <v>0.05</v>
      </c>
      <c r="D564" s="46">
        <v>17</v>
      </c>
      <c r="E564" s="3"/>
      <c r="F564" s="280">
        <v>9.65</v>
      </c>
    </row>
    <row r="565" spans="1:6">
      <c r="A565" s="49" t="s">
        <v>7854</v>
      </c>
      <c r="B565" s="3">
        <v>6</v>
      </c>
      <c r="C565" s="2">
        <v>1</v>
      </c>
      <c r="D565" s="46">
        <v>17</v>
      </c>
      <c r="E565" s="3"/>
      <c r="F565" s="280">
        <v>13.75</v>
      </c>
    </row>
    <row r="566" spans="1:6">
      <c r="A566" s="49" t="s">
        <v>7948</v>
      </c>
      <c r="B566" s="3">
        <v>6</v>
      </c>
      <c r="C566" s="2">
        <v>0.7</v>
      </c>
      <c r="D566" s="46">
        <v>25</v>
      </c>
      <c r="E566" s="3"/>
      <c r="F566" s="280">
        <v>11.4</v>
      </c>
    </row>
    <row r="567" spans="1:6">
      <c r="A567" s="49" t="s">
        <v>7957</v>
      </c>
      <c r="B567" s="3">
        <v>6</v>
      </c>
      <c r="C567" s="2">
        <v>0.7</v>
      </c>
      <c r="D567" s="46">
        <v>9</v>
      </c>
      <c r="E567" s="3"/>
      <c r="F567" s="280">
        <v>12.05</v>
      </c>
    </row>
    <row r="568" spans="1:6">
      <c r="A568" s="49" t="s">
        <v>26359</v>
      </c>
      <c r="B568" s="3">
        <v>12</v>
      </c>
      <c r="C568" s="2">
        <v>0.5</v>
      </c>
      <c r="D568" s="46">
        <v>30</v>
      </c>
      <c r="E568" s="3"/>
      <c r="F568" s="280">
        <v>9.3000000000000007</v>
      </c>
    </row>
    <row r="569" spans="1:6">
      <c r="A569" s="49" t="s">
        <v>8246</v>
      </c>
      <c r="B569" s="3">
        <v>12</v>
      </c>
      <c r="C569" s="2">
        <v>0.5</v>
      </c>
      <c r="D569" s="46">
        <v>45</v>
      </c>
      <c r="E569" s="3"/>
      <c r="F569" s="280">
        <v>11</v>
      </c>
    </row>
    <row r="570" spans="1:6">
      <c r="A570" s="49" t="s">
        <v>8406</v>
      </c>
      <c r="B570" s="3">
        <v>6</v>
      </c>
      <c r="C570" s="2">
        <v>1</v>
      </c>
      <c r="D570" s="46">
        <v>20</v>
      </c>
      <c r="E570" s="3"/>
      <c r="F570" s="280">
        <v>13.4</v>
      </c>
    </row>
    <row r="571" spans="1:6">
      <c r="A571" s="49" t="s">
        <v>8448</v>
      </c>
      <c r="B571" s="3">
        <v>1</v>
      </c>
      <c r="C571" s="2">
        <v>3</v>
      </c>
      <c r="D571" s="46">
        <v>25</v>
      </c>
      <c r="E571" s="3"/>
      <c r="F571" s="280">
        <v>72.400000000000006</v>
      </c>
    </row>
    <row r="572" spans="1:6">
      <c r="A572" s="49" t="s">
        <v>8696</v>
      </c>
      <c r="B572" s="3">
        <v>6</v>
      </c>
      <c r="C572" s="2">
        <v>0.7</v>
      </c>
      <c r="D572" s="46">
        <v>30</v>
      </c>
      <c r="E572" s="3"/>
      <c r="F572" s="280">
        <v>11.450000000000001</v>
      </c>
    </row>
    <row r="573" spans="1:6">
      <c r="A573" s="49" t="s">
        <v>8713</v>
      </c>
      <c r="B573" s="3">
        <v>6</v>
      </c>
      <c r="C573" s="2">
        <v>1</v>
      </c>
      <c r="D573" s="46">
        <v>15.5</v>
      </c>
      <c r="E573" s="3"/>
      <c r="F573" s="280">
        <v>19.900000000000002</v>
      </c>
    </row>
    <row r="574" spans="1:6">
      <c r="A574" s="49" t="s">
        <v>26393</v>
      </c>
      <c r="B574" s="3">
        <v>6</v>
      </c>
      <c r="C574" s="2">
        <v>1</v>
      </c>
      <c r="D574" s="46">
        <v>25</v>
      </c>
      <c r="E574" s="3"/>
      <c r="F574" s="280">
        <v>12.350000000000001</v>
      </c>
    </row>
    <row r="575" spans="1:6">
      <c r="A575" s="49" t="s">
        <v>9187</v>
      </c>
      <c r="B575" s="3">
        <v>6</v>
      </c>
      <c r="C575" s="2">
        <v>0.7</v>
      </c>
      <c r="D575" s="46">
        <v>14.5</v>
      </c>
      <c r="E575" s="3"/>
      <c r="F575" s="280">
        <v>16.3</v>
      </c>
    </row>
    <row r="576" spans="1:6">
      <c r="A576" s="49" t="s">
        <v>26383</v>
      </c>
      <c r="B576" s="3">
        <v>6</v>
      </c>
      <c r="C576" s="2">
        <v>0.5</v>
      </c>
      <c r="D576" s="46">
        <v>14.5</v>
      </c>
      <c r="E576" s="3"/>
      <c r="F576" s="280">
        <v>13.8</v>
      </c>
    </row>
    <row r="577" spans="1:6">
      <c r="A577" s="49" t="s">
        <v>26472</v>
      </c>
      <c r="B577" s="3">
        <v>6</v>
      </c>
      <c r="C577" s="2">
        <v>0.7</v>
      </c>
      <c r="D577" s="46">
        <v>30</v>
      </c>
      <c r="E577" s="3"/>
      <c r="F577" s="280">
        <v>9.9</v>
      </c>
    </row>
    <row r="578" spans="1:6">
      <c r="A578" s="49" t="s">
        <v>26477</v>
      </c>
      <c r="B578" s="3">
        <v>6</v>
      </c>
      <c r="C578" s="2">
        <v>0.7</v>
      </c>
      <c r="D578" s="46">
        <v>30</v>
      </c>
      <c r="E578" s="3"/>
      <c r="F578" s="280">
        <v>17.95</v>
      </c>
    </row>
    <row r="579" spans="1:6">
      <c r="A579" s="49" t="s">
        <v>26481</v>
      </c>
      <c r="B579" s="3">
        <v>6</v>
      </c>
      <c r="C579" s="2">
        <v>0.7</v>
      </c>
      <c r="D579" s="46">
        <v>20</v>
      </c>
      <c r="E579" s="3"/>
      <c r="F579" s="280">
        <v>11.9</v>
      </c>
    </row>
    <row r="580" spans="1:6">
      <c r="A580" s="49" t="s">
        <v>10494</v>
      </c>
      <c r="B580" s="3">
        <v>6</v>
      </c>
      <c r="C580" s="2">
        <v>0.7</v>
      </c>
      <c r="D580" s="46">
        <v>40</v>
      </c>
      <c r="E580" s="3"/>
      <c r="F580" s="280">
        <v>18.2</v>
      </c>
    </row>
    <row r="581" spans="1:6">
      <c r="A581" s="49" t="s">
        <v>10505</v>
      </c>
      <c r="B581" s="3">
        <v>6</v>
      </c>
      <c r="C581" s="2">
        <v>0.7</v>
      </c>
      <c r="D581" s="46">
        <v>28</v>
      </c>
      <c r="E581" s="3"/>
      <c r="F581" s="280">
        <v>14.75</v>
      </c>
    </row>
    <row r="582" spans="1:6" ht="17.149999999999999" customHeight="1">
      <c r="A582" s="399" t="s">
        <v>10636</v>
      </c>
      <c r="B582" s="400"/>
      <c r="C582" s="400"/>
      <c r="D582" s="400"/>
      <c r="E582" s="277"/>
      <c r="F582" s="279"/>
    </row>
    <row r="583" spans="1:6">
      <c r="A583" s="49" t="s">
        <v>60</v>
      </c>
      <c r="B583" s="3">
        <v>6</v>
      </c>
      <c r="C583" s="2">
        <v>0.7</v>
      </c>
      <c r="D583" s="46">
        <v>42</v>
      </c>
      <c r="E583" s="3"/>
      <c r="F583" s="280">
        <v>73.350000000000009</v>
      </c>
    </row>
    <row r="584" spans="1:6">
      <c r="A584" s="49" t="s">
        <v>72</v>
      </c>
      <c r="B584" s="3">
        <v>6</v>
      </c>
      <c r="C584" s="2">
        <v>0.7</v>
      </c>
      <c r="D584" s="46">
        <v>40</v>
      </c>
      <c r="E584" s="3"/>
      <c r="F584" s="280">
        <v>35.35</v>
      </c>
    </row>
    <row r="585" spans="1:6">
      <c r="A585" s="49" t="s">
        <v>220</v>
      </c>
      <c r="B585" s="3">
        <v>6</v>
      </c>
      <c r="C585" s="2">
        <v>0.7</v>
      </c>
      <c r="D585" s="46">
        <v>40</v>
      </c>
      <c r="E585" s="3"/>
      <c r="F585" s="280">
        <v>24.900000000000002</v>
      </c>
    </row>
    <row r="586" spans="1:6">
      <c r="A586" s="49" t="s">
        <v>226</v>
      </c>
      <c r="B586" s="3">
        <v>6</v>
      </c>
      <c r="C586" s="2">
        <v>0.7</v>
      </c>
      <c r="D586" s="46">
        <v>40</v>
      </c>
      <c r="E586" s="3"/>
      <c r="F586" s="280">
        <v>16.8</v>
      </c>
    </row>
    <row r="587" spans="1:6">
      <c r="A587" s="49" t="s">
        <v>229</v>
      </c>
      <c r="B587" s="3">
        <v>6</v>
      </c>
      <c r="C587" s="2">
        <v>0.7</v>
      </c>
      <c r="D587" s="46">
        <v>40</v>
      </c>
      <c r="E587" s="3"/>
      <c r="F587" s="280">
        <v>13.4</v>
      </c>
    </row>
    <row r="588" spans="1:6">
      <c r="A588" s="49" t="s">
        <v>26234</v>
      </c>
      <c r="B588" s="3">
        <v>6</v>
      </c>
      <c r="C588" s="2">
        <v>0.7</v>
      </c>
      <c r="D588" s="46">
        <v>40</v>
      </c>
      <c r="E588" s="3"/>
      <c r="F588" s="280">
        <v>53.650000000000006</v>
      </c>
    </row>
    <row r="589" spans="1:6">
      <c r="A589" s="49" t="s">
        <v>232</v>
      </c>
      <c r="B589" s="3">
        <v>6</v>
      </c>
      <c r="C589" s="2">
        <v>0.7</v>
      </c>
      <c r="D589" s="46">
        <v>40</v>
      </c>
      <c r="E589" s="3"/>
      <c r="F589" s="280">
        <v>37.15</v>
      </c>
    </row>
    <row r="590" spans="1:6">
      <c r="A590" s="49" t="s">
        <v>445</v>
      </c>
      <c r="B590" s="3">
        <v>6</v>
      </c>
      <c r="C590" s="2">
        <v>0.7</v>
      </c>
      <c r="D590" s="46">
        <v>40</v>
      </c>
      <c r="E590" s="3"/>
      <c r="F590" s="280">
        <v>46.95</v>
      </c>
    </row>
    <row r="591" spans="1:6">
      <c r="A591" s="49" t="s">
        <v>448</v>
      </c>
      <c r="B591" s="3">
        <v>6</v>
      </c>
      <c r="C591" s="2">
        <v>0.7</v>
      </c>
      <c r="D591" s="46">
        <v>40</v>
      </c>
      <c r="E591" s="3"/>
      <c r="F591" s="280">
        <v>26.05</v>
      </c>
    </row>
    <row r="592" spans="1:6">
      <c r="A592" s="49" t="s">
        <v>451</v>
      </c>
      <c r="B592" s="3">
        <v>6</v>
      </c>
      <c r="C592" s="2">
        <v>0.7</v>
      </c>
      <c r="D592" s="46">
        <v>40</v>
      </c>
      <c r="E592" s="3"/>
      <c r="F592" s="280">
        <v>19.200000000000003</v>
      </c>
    </row>
    <row r="593" spans="1:6">
      <c r="A593" s="49" t="s">
        <v>463</v>
      </c>
      <c r="B593" s="3">
        <v>6</v>
      </c>
      <c r="C593" s="2">
        <v>0.7</v>
      </c>
      <c r="D593" s="46">
        <v>40</v>
      </c>
      <c r="E593" s="3"/>
      <c r="F593" s="280">
        <v>20.700000000000003</v>
      </c>
    </row>
    <row r="594" spans="1:6">
      <c r="A594" s="49" t="s">
        <v>524</v>
      </c>
      <c r="B594" s="3">
        <v>6</v>
      </c>
      <c r="C594" s="2">
        <v>0.7</v>
      </c>
      <c r="D594" s="46">
        <v>43</v>
      </c>
      <c r="E594" s="3"/>
      <c r="F594" s="280">
        <v>51.45</v>
      </c>
    </row>
    <row r="595" spans="1:6">
      <c r="A595" s="49" t="s">
        <v>527</v>
      </c>
      <c r="B595" s="3">
        <v>6</v>
      </c>
      <c r="C595" s="2">
        <v>0.7</v>
      </c>
      <c r="D595" s="46">
        <v>43</v>
      </c>
      <c r="E595" s="3"/>
      <c r="F595" s="280">
        <v>33.15</v>
      </c>
    </row>
    <row r="596" spans="1:6">
      <c r="A596" s="49" t="s">
        <v>26514</v>
      </c>
      <c r="B596" s="3">
        <v>6</v>
      </c>
      <c r="C596" s="2">
        <v>0.7</v>
      </c>
      <c r="D596" s="46">
        <v>43</v>
      </c>
      <c r="E596" s="3"/>
      <c r="F596" s="280">
        <v>23.1</v>
      </c>
    </row>
    <row r="597" spans="1:6">
      <c r="A597" s="49" t="s">
        <v>532</v>
      </c>
      <c r="B597" s="3">
        <v>6</v>
      </c>
      <c r="C597" s="2">
        <v>0.7</v>
      </c>
      <c r="D597" s="46">
        <v>40</v>
      </c>
      <c r="E597" s="3"/>
      <c r="F597" s="280">
        <v>24.900000000000002</v>
      </c>
    </row>
    <row r="598" spans="1:6">
      <c r="A598" s="49" t="s">
        <v>741</v>
      </c>
      <c r="B598" s="3">
        <v>6</v>
      </c>
      <c r="C598" s="2">
        <v>0.7</v>
      </c>
      <c r="D598" s="46">
        <v>40</v>
      </c>
      <c r="E598" s="3"/>
      <c r="F598" s="280">
        <v>22.900000000000002</v>
      </c>
    </row>
    <row r="599" spans="1:6">
      <c r="A599" s="49" t="s">
        <v>744</v>
      </c>
      <c r="B599" s="3">
        <v>6</v>
      </c>
      <c r="C599" s="2">
        <v>0.7</v>
      </c>
      <c r="D599" s="46">
        <v>40</v>
      </c>
      <c r="E599" s="3"/>
      <c r="F599" s="280">
        <v>22.900000000000002</v>
      </c>
    </row>
    <row r="600" spans="1:6">
      <c r="A600" s="49" t="s">
        <v>747</v>
      </c>
      <c r="B600" s="3">
        <v>6</v>
      </c>
      <c r="C600" s="2">
        <v>0.7</v>
      </c>
      <c r="D600" s="46">
        <v>40</v>
      </c>
      <c r="E600" s="3"/>
      <c r="F600" s="280">
        <v>15.700000000000001</v>
      </c>
    </row>
    <row r="601" spans="1:6">
      <c r="A601" s="49" t="s">
        <v>760</v>
      </c>
      <c r="B601" s="3">
        <v>6</v>
      </c>
      <c r="C601" s="2">
        <v>0.7</v>
      </c>
      <c r="D601" s="46">
        <v>40</v>
      </c>
      <c r="E601" s="3"/>
      <c r="F601" s="280">
        <v>18.7</v>
      </c>
    </row>
    <row r="602" spans="1:6">
      <c r="A602" s="49" t="s">
        <v>762</v>
      </c>
      <c r="B602" s="3">
        <v>1</v>
      </c>
      <c r="C602" s="2">
        <v>3</v>
      </c>
      <c r="D602" s="46">
        <v>37.5</v>
      </c>
      <c r="E602" s="3"/>
      <c r="F602" s="280">
        <v>48.45</v>
      </c>
    </row>
    <row r="603" spans="1:6">
      <c r="A603" s="49" t="s">
        <v>790</v>
      </c>
      <c r="B603" s="3">
        <v>6</v>
      </c>
      <c r="C603" s="2">
        <v>0.7</v>
      </c>
      <c r="D603" s="46">
        <v>32</v>
      </c>
      <c r="E603" s="3"/>
      <c r="F603" s="280">
        <v>11.5</v>
      </c>
    </row>
    <row r="604" spans="1:6">
      <c r="A604" s="49" t="s">
        <v>793</v>
      </c>
      <c r="B604" s="3">
        <v>6</v>
      </c>
      <c r="C604" s="2">
        <v>0.7</v>
      </c>
      <c r="D604" s="46">
        <v>15</v>
      </c>
      <c r="E604" s="3"/>
      <c r="F604" s="280">
        <v>13.3</v>
      </c>
    </row>
    <row r="605" spans="1:6">
      <c r="A605" s="49" t="s">
        <v>799</v>
      </c>
      <c r="B605" s="3">
        <v>6</v>
      </c>
      <c r="C605" s="2">
        <v>0.7</v>
      </c>
      <c r="D605" s="46">
        <v>40</v>
      </c>
      <c r="E605" s="3"/>
      <c r="F605" s="280">
        <v>57.800000000000004</v>
      </c>
    </row>
    <row r="606" spans="1:6">
      <c r="A606" s="49" t="s">
        <v>802</v>
      </c>
      <c r="B606" s="3">
        <v>6</v>
      </c>
      <c r="C606" s="2">
        <v>0.7</v>
      </c>
      <c r="D606" s="46">
        <v>40</v>
      </c>
      <c r="E606" s="3"/>
      <c r="F606" s="280">
        <v>121.35000000000001</v>
      </c>
    </row>
    <row r="607" spans="1:6">
      <c r="A607" s="49" t="s">
        <v>805</v>
      </c>
      <c r="B607" s="3">
        <v>6</v>
      </c>
      <c r="C607" s="2">
        <v>0.7</v>
      </c>
      <c r="D607" s="46">
        <v>40</v>
      </c>
      <c r="E607" s="3"/>
      <c r="F607" s="280">
        <v>43.900000000000006</v>
      </c>
    </row>
    <row r="608" spans="1:6">
      <c r="A608" s="49" t="s">
        <v>26302</v>
      </c>
      <c r="B608" s="3">
        <v>6</v>
      </c>
      <c r="C608" s="2">
        <v>1</v>
      </c>
      <c r="D608" s="46">
        <v>40</v>
      </c>
      <c r="E608" s="3"/>
      <c r="F608" s="280">
        <v>63.7</v>
      </c>
    </row>
    <row r="609" spans="1:6">
      <c r="A609" s="49" t="s">
        <v>814</v>
      </c>
      <c r="B609" s="3">
        <v>6</v>
      </c>
      <c r="C609" s="2">
        <v>1</v>
      </c>
      <c r="D609" s="46">
        <v>32</v>
      </c>
      <c r="E609" s="3"/>
      <c r="F609" s="280">
        <v>14.700000000000001</v>
      </c>
    </row>
    <row r="610" spans="1:6">
      <c r="A610" s="49" t="s">
        <v>819</v>
      </c>
      <c r="B610" s="3">
        <v>6</v>
      </c>
      <c r="C610" s="2">
        <v>0.7</v>
      </c>
      <c r="D610" s="46">
        <v>32</v>
      </c>
      <c r="E610" s="3"/>
      <c r="F610" s="280">
        <v>11.75</v>
      </c>
    </row>
    <row r="611" spans="1:6">
      <c r="A611" s="49" t="s">
        <v>822</v>
      </c>
      <c r="B611" s="3">
        <v>6</v>
      </c>
      <c r="C611" s="2">
        <v>0.7</v>
      </c>
      <c r="D611" s="46">
        <v>14.9</v>
      </c>
      <c r="E611" s="3"/>
      <c r="F611" s="280">
        <v>10.050000000000001</v>
      </c>
    </row>
    <row r="612" spans="1:6">
      <c r="A612" s="49" t="s">
        <v>828</v>
      </c>
      <c r="B612" s="3">
        <v>6</v>
      </c>
      <c r="C612" s="2">
        <v>1</v>
      </c>
      <c r="D612" s="46">
        <v>32</v>
      </c>
      <c r="E612" s="3"/>
      <c r="F612" s="280">
        <v>14.700000000000001</v>
      </c>
    </row>
    <row r="613" spans="1:6">
      <c r="A613" s="49" t="s">
        <v>26547</v>
      </c>
      <c r="B613" s="3">
        <v>6</v>
      </c>
      <c r="C613" s="2">
        <v>1.5</v>
      </c>
      <c r="D613" s="46">
        <v>32</v>
      </c>
      <c r="E613" s="3"/>
      <c r="F613" s="280">
        <v>22.950000000000003</v>
      </c>
    </row>
    <row r="614" spans="1:6">
      <c r="A614" s="49" t="s">
        <v>838</v>
      </c>
      <c r="B614" s="3">
        <v>6</v>
      </c>
      <c r="C614" s="2">
        <v>1</v>
      </c>
      <c r="D614" s="46">
        <v>35</v>
      </c>
      <c r="E614" s="3"/>
      <c r="F614" s="280">
        <v>15.3</v>
      </c>
    </row>
    <row r="615" spans="1:6">
      <c r="A615" s="49" t="s">
        <v>19203</v>
      </c>
      <c r="B615" s="3">
        <v>6</v>
      </c>
      <c r="C615" s="2">
        <v>1.5</v>
      </c>
      <c r="D615" s="46">
        <v>35</v>
      </c>
      <c r="E615" s="3"/>
      <c r="F615" s="280">
        <v>21.900000000000002</v>
      </c>
    </row>
    <row r="616" spans="1:6">
      <c r="A616" s="49" t="s">
        <v>944</v>
      </c>
      <c r="B616" s="3">
        <v>6</v>
      </c>
      <c r="C616" s="2">
        <v>0.7</v>
      </c>
      <c r="D616" s="46">
        <v>45</v>
      </c>
      <c r="E616" s="3"/>
      <c r="F616" s="280">
        <v>52.85</v>
      </c>
    </row>
    <row r="617" spans="1:6">
      <c r="A617" s="49" t="s">
        <v>947</v>
      </c>
      <c r="B617" s="3">
        <v>6</v>
      </c>
      <c r="C617" s="2">
        <v>0.7</v>
      </c>
      <c r="D617" s="46">
        <v>45</v>
      </c>
      <c r="E617" s="3"/>
      <c r="F617" s="280">
        <v>43.1</v>
      </c>
    </row>
    <row r="618" spans="1:6">
      <c r="A618" s="49" t="s">
        <v>974</v>
      </c>
      <c r="B618" s="3">
        <v>6</v>
      </c>
      <c r="C618" s="2">
        <v>0.7</v>
      </c>
      <c r="D618" s="46">
        <v>40</v>
      </c>
      <c r="E618" s="3"/>
      <c r="F618" s="280">
        <v>53.650000000000006</v>
      </c>
    </row>
    <row r="619" spans="1:6">
      <c r="A619" s="49" t="s">
        <v>988</v>
      </c>
      <c r="B619" s="3">
        <v>12</v>
      </c>
      <c r="C619" s="2">
        <v>0.7</v>
      </c>
      <c r="D619" s="46">
        <v>37.5</v>
      </c>
      <c r="E619" s="3"/>
      <c r="F619" s="280">
        <v>13</v>
      </c>
    </row>
    <row r="620" spans="1:6">
      <c r="A620" s="49" t="s">
        <v>991</v>
      </c>
      <c r="B620" s="3">
        <v>6</v>
      </c>
      <c r="C620" s="2">
        <v>0.7</v>
      </c>
      <c r="D620" s="46">
        <v>37.5</v>
      </c>
      <c r="E620" s="3"/>
      <c r="F620" s="280">
        <v>12.55</v>
      </c>
    </row>
    <row r="621" spans="1:6">
      <c r="A621" s="49" t="s">
        <v>994</v>
      </c>
      <c r="B621" s="3">
        <v>6</v>
      </c>
      <c r="C621" s="2">
        <v>0.7</v>
      </c>
      <c r="D621" s="46">
        <v>37.5</v>
      </c>
      <c r="E621" s="3"/>
      <c r="F621" s="280">
        <v>14.4</v>
      </c>
    </row>
    <row r="622" spans="1:6">
      <c r="A622" s="49" t="s">
        <v>26402</v>
      </c>
      <c r="B622" s="3">
        <v>6</v>
      </c>
      <c r="C622" s="2">
        <v>0.7</v>
      </c>
      <c r="D622" s="46">
        <v>37.5</v>
      </c>
      <c r="E622" s="3"/>
      <c r="F622" s="280">
        <v>15.700000000000001</v>
      </c>
    </row>
    <row r="623" spans="1:6">
      <c r="A623" s="49" t="s">
        <v>1000</v>
      </c>
      <c r="B623" s="3">
        <v>6</v>
      </c>
      <c r="C623" s="2">
        <v>0.7</v>
      </c>
      <c r="D623" s="46">
        <v>38</v>
      </c>
      <c r="E623" s="3"/>
      <c r="F623" s="280">
        <v>20.700000000000003</v>
      </c>
    </row>
    <row r="624" spans="1:6">
      <c r="A624" s="49" t="s">
        <v>1005</v>
      </c>
      <c r="B624" s="3">
        <v>6</v>
      </c>
      <c r="C624" s="2">
        <v>0.7</v>
      </c>
      <c r="D624" s="46">
        <v>40</v>
      </c>
      <c r="E624" s="3"/>
      <c r="F624" s="280">
        <v>38.25</v>
      </c>
    </row>
    <row r="625" spans="1:6">
      <c r="A625" s="49" t="s">
        <v>1008</v>
      </c>
      <c r="B625" s="3">
        <v>6</v>
      </c>
      <c r="C625" s="2">
        <v>0.7</v>
      </c>
      <c r="D625" s="46">
        <v>38</v>
      </c>
      <c r="E625" s="3"/>
      <c r="F625" s="280">
        <v>29.05</v>
      </c>
    </row>
    <row r="626" spans="1:6">
      <c r="A626" s="49" t="s">
        <v>1011</v>
      </c>
      <c r="B626" s="3">
        <v>6</v>
      </c>
      <c r="C626" s="2">
        <v>0.7</v>
      </c>
      <c r="D626" s="46">
        <v>40</v>
      </c>
      <c r="E626" s="3"/>
      <c r="F626" s="280">
        <v>36.550000000000004</v>
      </c>
    </row>
    <row r="627" spans="1:6">
      <c r="A627" s="49" t="s">
        <v>1296</v>
      </c>
      <c r="B627" s="3">
        <v>6</v>
      </c>
      <c r="C627" s="2">
        <v>0.7</v>
      </c>
      <c r="D627" s="46">
        <v>40</v>
      </c>
      <c r="E627" s="3"/>
      <c r="F627" s="280">
        <v>15.5</v>
      </c>
    </row>
    <row r="628" spans="1:6">
      <c r="A628" s="49" t="s">
        <v>1302</v>
      </c>
      <c r="B628" s="3">
        <v>6</v>
      </c>
      <c r="C628" s="2">
        <v>0.7</v>
      </c>
      <c r="D628" s="46">
        <v>40</v>
      </c>
      <c r="E628" s="3"/>
      <c r="F628" s="280">
        <v>16.75</v>
      </c>
    </row>
    <row r="629" spans="1:6">
      <c r="A629" s="49" t="s">
        <v>1323</v>
      </c>
      <c r="B629" s="3">
        <v>6</v>
      </c>
      <c r="C629" s="2">
        <v>0.7</v>
      </c>
      <c r="D629" s="46">
        <v>40</v>
      </c>
      <c r="E629" s="3"/>
      <c r="F629" s="280">
        <v>19.05</v>
      </c>
    </row>
    <row r="630" spans="1:6">
      <c r="A630" s="49" t="s">
        <v>1326</v>
      </c>
      <c r="B630" s="3">
        <v>6</v>
      </c>
      <c r="C630" s="2">
        <v>0.7</v>
      </c>
      <c r="D630" s="46">
        <v>40</v>
      </c>
      <c r="E630" s="3"/>
      <c r="F630" s="280">
        <v>24.35</v>
      </c>
    </row>
    <row r="631" spans="1:6">
      <c r="A631" s="49" t="s">
        <v>1358</v>
      </c>
      <c r="B631" s="3">
        <v>6</v>
      </c>
      <c r="C631" s="2">
        <v>0.7</v>
      </c>
      <c r="D631" s="46">
        <v>40</v>
      </c>
      <c r="E631" s="3"/>
      <c r="F631" s="280">
        <v>37.800000000000004</v>
      </c>
    </row>
    <row r="632" spans="1:6">
      <c r="A632" s="49" t="s">
        <v>26366</v>
      </c>
      <c r="B632" s="3">
        <v>6</v>
      </c>
      <c r="C632" s="2">
        <v>0.5</v>
      </c>
      <c r="D632" s="46">
        <v>45</v>
      </c>
      <c r="E632" s="3"/>
      <c r="F632" s="280">
        <v>52.95</v>
      </c>
    </row>
    <row r="633" spans="1:6">
      <c r="A633" s="49" t="s">
        <v>26367</v>
      </c>
      <c r="B633" s="3">
        <v>6</v>
      </c>
      <c r="C633" s="2">
        <v>0.5</v>
      </c>
      <c r="D633" s="46">
        <v>45</v>
      </c>
      <c r="E633" s="3"/>
      <c r="F633" s="280">
        <v>68.2</v>
      </c>
    </row>
    <row r="634" spans="1:6">
      <c r="A634" s="49" t="s">
        <v>26368</v>
      </c>
      <c r="B634" s="3">
        <v>6</v>
      </c>
      <c r="C634" s="2">
        <v>0.5</v>
      </c>
      <c r="D634" s="46">
        <v>45</v>
      </c>
      <c r="E634" s="3"/>
      <c r="F634" s="280">
        <v>68.2</v>
      </c>
    </row>
    <row r="635" spans="1:6">
      <c r="A635" s="49" t="s">
        <v>1561</v>
      </c>
      <c r="B635" s="3">
        <v>6</v>
      </c>
      <c r="C635" s="2">
        <v>0.5</v>
      </c>
      <c r="D635" s="46">
        <v>45</v>
      </c>
      <c r="E635" s="3"/>
      <c r="F635" s="280">
        <v>69.400000000000006</v>
      </c>
    </row>
    <row r="636" spans="1:6">
      <c r="A636" s="49" t="s">
        <v>26369</v>
      </c>
      <c r="B636" s="3">
        <v>6</v>
      </c>
      <c r="C636" s="2">
        <v>0.5</v>
      </c>
      <c r="D636" s="46">
        <v>45</v>
      </c>
      <c r="E636" s="3"/>
      <c r="F636" s="280">
        <v>61.5</v>
      </c>
    </row>
    <row r="637" spans="1:6">
      <c r="A637" s="49" t="s">
        <v>1564</v>
      </c>
      <c r="B637" s="3">
        <v>6</v>
      </c>
      <c r="C637" s="2">
        <v>0.5</v>
      </c>
      <c r="D637" s="46">
        <v>40</v>
      </c>
      <c r="E637" s="3"/>
      <c r="F637" s="280">
        <v>16.650000000000002</v>
      </c>
    </row>
    <row r="638" spans="1:6">
      <c r="A638" s="49" t="s">
        <v>1570</v>
      </c>
      <c r="B638" s="3">
        <v>6</v>
      </c>
      <c r="C638" s="2">
        <v>0.5</v>
      </c>
      <c r="D638" s="46">
        <v>30</v>
      </c>
      <c r="E638" s="3"/>
      <c r="F638" s="280">
        <v>18.45</v>
      </c>
    </row>
    <row r="639" spans="1:6">
      <c r="A639" s="49" t="s">
        <v>1573</v>
      </c>
      <c r="B639" s="3">
        <v>6</v>
      </c>
      <c r="C639" s="2">
        <v>0.5</v>
      </c>
      <c r="D639" s="46">
        <v>40</v>
      </c>
      <c r="E639" s="3"/>
      <c r="F639" s="280">
        <v>27.950000000000003</v>
      </c>
    </row>
    <row r="640" spans="1:6">
      <c r="A640" s="49" t="s">
        <v>1608</v>
      </c>
      <c r="B640" s="3">
        <v>6</v>
      </c>
      <c r="C640" s="2">
        <v>0.7</v>
      </c>
      <c r="D640" s="46">
        <v>38</v>
      </c>
      <c r="E640" s="3"/>
      <c r="F640" s="280">
        <v>14.850000000000001</v>
      </c>
    </row>
    <row r="641" spans="1:6">
      <c r="A641" s="49" t="s">
        <v>1623</v>
      </c>
      <c r="B641" s="3">
        <v>6</v>
      </c>
      <c r="C641" s="2">
        <v>1</v>
      </c>
      <c r="D641" s="46">
        <v>40</v>
      </c>
      <c r="E641" s="3"/>
      <c r="F641" s="280">
        <v>27.1</v>
      </c>
    </row>
    <row r="642" spans="1:6">
      <c r="A642" s="49" t="s">
        <v>1629</v>
      </c>
      <c r="B642" s="3">
        <v>6</v>
      </c>
      <c r="C642" s="2">
        <v>0.7</v>
      </c>
      <c r="D642" s="46">
        <v>38</v>
      </c>
      <c r="E642" s="3"/>
      <c r="F642" s="280">
        <v>24.8</v>
      </c>
    </row>
    <row r="643" spans="1:6">
      <c r="A643" s="49" t="s">
        <v>1633</v>
      </c>
      <c r="B643" s="3">
        <v>6</v>
      </c>
      <c r="C643" s="2">
        <v>0.7</v>
      </c>
      <c r="D643" s="46">
        <v>40</v>
      </c>
      <c r="E643" s="3"/>
      <c r="F643" s="280">
        <v>29.25</v>
      </c>
    </row>
    <row r="644" spans="1:6">
      <c r="A644" s="49" t="s">
        <v>1636</v>
      </c>
      <c r="B644" s="3">
        <v>6</v>
      </c>
      <c r="C644" s="2">
        <v>0.7</v>
      </c>
      <c r="D644" s="46">
        <v>40</v>
      </c>
      <c r="E644" s="3"/>
      <c r="F644" s="280">
        <v>18.55</v>
      </c>
    </row>
    <row r="645" spans="1:6">
      <c r="A645" s="49" t="s">
        <v>1668</v>
      </c>
      <c r="B645" s="3">
        <v>6</v>
      </c>
      <c r="C645" s="2">
        <v>0.7</v>
      </c>
      <c r="D645" s="46">
        <v>45</v>
      </c>
      <c r="E645" s="3"/>
      <c r="F645" s="280">
        <v>34.800000000000004</v>
      </c>
    </row>
    <row r="646" spans="1:6">
      <c r="A646" s="49" t="s">
        <v>1765</v>
      </c>
      <c r="B646" s="3">
        <v>6</v>
      </c>
      <c r="C646" s="2">
        <v>0.7</v>
      </c>
      <c r="D646" s="46">
        <v>40</v>
      </c>
      <c r="E646" s="3"/>
      <c r="F646" s="280">
        <v>26.200000000000003</v>
      </c>
    </row>
    <row r="647" spans="1:6">
      <c r="A647" s="49" t="s">
        <v>1768</v>
      </c>
      <c r="B647" s="3">
        <v>6</v>
      </c>
      <c r="C647" s="2">
        <v>0.7</v>
      </c>
      <c r="D647" s="46">
        <v>40</v>
      </c>
      <c r="E647" s="3"/>
      <c r="F647" s="280">
        <v>26.8</v>
      </c>
    </row>
    <row r="648" spans="1:6">
      <c r="A648" s="49" t="s">
        <v>1954</v>
      </c>
      <c r="B648" s="3">
        <v>6</v>
      </c>
      <c r="C648" s="2">
        <v>1</v>
      </c>
      <c r="D648" s="46">
        <v>37.5</v>
      </c>
      <c r="E648" s="3"/>
      <c r="F648" s="280">
        <v>9.35</v>
      </c>
    </row>
    <row r="649" spans="1:6">
      <c r="A649" s="49" t="s">
        <v>1978</v>
      </c>
      <c r="B649" s="3">
        <v>6</v>
      </c>
      <c r="C649" s="2">
        <v>0.7</v>
      </c>
      <c r="D649" s="46">
        <v>38</v>
      </c>
      <c r="E649" s="3"/>
      <c r="F649" s="280">
        <v>10.450000000000001</v>
      </c>
    </row>
    <row r="650" spans="1:6">
      <c r="A650" s="49" t="s">
        <v>1981</v>
      </c>
      <c r="B650" s="3">
        <v>6</v>
      </c>
      <c r="C650" s="2">
        <v>0.7</v>
      </c>
      <c r="D650" s="46">
        <v>37.5</v>
      </c>
      <c r="E650" s="3"/>
      <c r="F650" s="280">
        <v>9.2000000000000011</v>
      </c>
    </row>
    <row r="651" spans="1:6">
      <c r="A651" s="49" t="s">
        <v>1984</v>
      </c>
      <c r="B651" s="3">
        <v>6</v>
      </c>
      <c r="C651" s="2">
        <v>0.7</v>
      </c>
      <c r="D651" s="46">
        <v>37.5</v>
      </c>
      <c r="E651" s="3"/>
      <c r="F651" s="280">
        <v>9.2000000000000011</v>
      </c>
    </row>
    <row r="652" spans="1:6">
      <c r="A652" s="49" t="s">
        <v>2027</v>
      </c>
      <c r="B652" s="3">
        <v>6</v>
      </c>
      <c r="C652" s="2">
        <v>0.7</v>
      </c>
      <c r="D652" s="46">
        <v>40</v>
      </c>
      <c r="E652" s="3"/>
      <c r="F652" s="280">
        <v>28</v>
      </c>
    </row>
    <row r="653" spans="1:6">
      <c r="A653" s="49" t="s">
        <v>2038</v>
      </c>
      <c r="B653" s="3">
        <v>6</v>
      </c>
      <c r="C653" s="2">
        <v>0.7</v>
      </c>
      <c r="D653" s="46">
        <v>37.5</v>
      </c>
      <c r="E653" s="3"/>
      <c r="F653" s="280">
        <v>22</v>
      </c>
    </row>
    <row r="654" spans="1:6">
      <c r="A654" s="49" t="s">
        <v>2076</v>
      </c>
      <c r="B654" s="3">
        <v>12</v>
      </c>
      <c r="C654" s="2">
        <v>1</v>
      </c>
      <c r="D654" s="46">
        <v>40</v>
      </c>
      <c r="E654" s="3"/>
      <c r="F654" s="280">
        <v>16.95</v>
      </c>
    </row>
    <row r="655" spans="1:6">
      <c r="A655" s="49" t="s">
        <v>2079</v>
      </c>
      <c r="B655" s="3">
        <v>6</v>
      </c>
      <c r="C655" s="2">
        <v>0.7</v>
      </c>
      <c r="D655" s="46">
        <v>40</v>
      </c>
      <c r="E655" s="3"/>
      <c r="F655" s="280">
        <v>11.3</v>
      </c>
    </row>
    <row r="656" spans="1:6">
      <c r="A656" s="49" t="s">
        <v>2082</v>
      </c>
      <c r="B656" s="3">
        <v>12</v>
      </c>
      <c r="C656" s="2">
        <v>1</v>
      </c>
      <c r="D656" s="46">
        <v>40</v>
      </c>
      <c r="E656" s="3"/>
      <c r="F656" s="280">
        <v>14.700000000000001</v>
      </c>
    </row>
    <row r="657" spans="1:6">
      <c r="A657" s="49" t="s">
        <v>2085</v>
      </c>
      <c r="B657" s="3">
        <v>6</v>
      </c>
      <c r="C657" s="2">
        <v>0.7</v>
      </c>
      <c r="D657" s="46">
        <v>25</v>
      </c>
      <c r="E657" s="3"/>
      <c r="F657" s="280">
        <v>15.05</v>
      </c>
    </row>
    <row r="658" spans="1:6">
      <c r="A658" s="49" t="s">
        <v>2088</v>
      </c>
      <c r="B658" s="3">
        <v>6</v>
      </c>
      <c r="C658" s="2">
        <v>1</v>
      </c>
      <c r="D658" s="46">
        <v>35</v>
      </c>
      <c r="E658" s="3"/>
      <c r="F658" s="280">
        <v>14.8</v>
      </c>
    </row>
    <row r="659" spans="1:6">
      <c r="A659" s="49" t="s">
        <v>2102</v>
      </c>
      <c r="B659" s="3">
        <v>6</v>
      </c>
      <c r="C659" s="2">
        <v>0.7</v>
      </c>
      <c r="D659" s="46">
        <v>25</v>
      </c>
      <c r="E659" s="3"/>
      <c r="F659" s="280">
        <v>12.05</v>
      </c>
    </row>
    <row r="660" spans="1:6">
      <c r="A660" s="49" t="s">
        <v>2105</v>
      </c>
      <c r="B660" s="3">
        <v>6</v>
      </c>
      <c r="C660" s="2">
        <v>1</v>
      </c>
      <c r="D660" s="46">
        <v>37.5</v>
      </c>
      <c r="E660" s="3"/>
      <c r="F660" s="280">
        <v>14.450000000000001</v>
      </c>
    </row>
    <row r="661" spans="1:6">
      <c r="A661" s="49" t="s">
        <v>2113</v>
      </c>
      <c r="B661" s="3">
        <v>4</v>
      </c>
      <c r="C661" s="2">
        <v>0.7</v>
      </c>
      <c r="D661" s="46">
        <v>40</v>
      </c>
      <c r="E661" s="3"/>
      <c r="F661" s="280">
        <v>20.200000000000003</v>
      </c>
    </row>
    <row r="662" spans="1:6">
      <c r="A662" s="49" t="s">
        <v>2116</v>
      </c>
      <c r="B662" s="3">
        <v>4</v>
      </c>
      <c r="C662" s="2">
        <v>0.7</v>
      </c>
      <c r="D662" s="46">
        <v>40</v>
      </c>
      <c r="E662" s="3"/>
      <c r="F662" s="280">
        <v>20.200000000000003</v>
      </c>
    </row>
    <row r="663" spans="1:6">
      <c r="A663" s="49" t="s">
        <v>2212</v>
      </c>
      <c r="B663" s="3">
        <v>6</v>
      </c>
      <c r="C663" s="2">
        <v>1</v>
      </c>
      <c r="D663" s="46">
        <v>37.5</v>
      </c>
      <c r="E663" s="3"/>
      <c r="F663" s="280">
        <v>9.4500000000000011</v>
      </c>
    </row>
    <row r="664" spans="1:6">
      <c r="A664" s="49" t="s">
        <v>2215</v>
      </c>
      <c r="B664" s="3">
        <v>6</v>
      </c>
      <c r="C664" s="2">
        <v>1</v>
      </c>
      <c r="D664" s="46">
        <v>37.5</v>
      </c>
      <c r="E664" s="3"/>
      <c r="F664" s="280">
        <v>9.6000000000000014</v>
      </c>
    </row>
    <row r="665" spans="1:6">
      <c r="A665" s="49" t="s">
        <v>2218</v>
      </c>
      <c r="B665" s="3">
        <v>6</v>
      </c>
      <c r="C665" s="2">
        <v>0.7</v>
      </c>
      <c r="D665" s="46">
        <v>35</v>
      </c>
      <c r="E665" s="3"/>
      <c r="F665" s="280">
        <v>8.4500000000000011</v>
      </c>
    </row>
    <row r="666" spans="1:6">
      <c r="A666" s="49" t="s">
        <v>2242</v>
      </c>
      <c r="B666" s="3">
        <v>6</v>
      </c>
      <c r="C666" s="2">
        <v>0.7</v>
      </c>
      <c r="D666" s="46">
        <v>40</v>
      </c>
      <c r="E666" s="3"/>
      <c r="F666" s="280">
        <v>25.6</v>
      </c>
    </row>
    <row r="667" spans="1:6">
      <c r="A667" s="49" t="s">
        <v>2245</v>
      </c>
      <c r="B667" s="3">
        <v>6</v>
      </c>
      <c r="C667" s="2">
        <v>0.7</v>
      </c>
      <c r="D667" s="46">
        <v>40</v>
      </c>
      <c r="E667" s="3"/>
      <c r="F667" s="280">
        <v>35.35</v>
      </c>
    </row>
    <row r="668" spans="1:6">
      <c r="A668" s="49" t="s">
        <v>2254</v>
      </c>
      <c r="B668" s="3">
        <v>6</v>
      </c>
      <c r="C668" s="2">
        <v>0.7</v>
      </c>
      <c r="D668" s="46">
        <v>40</v>
      </c>
      <c r="E668" s="3"/>
      <c r="F668" s="280">
        <v>113.4</v>
      </c>
    </row>
    <row r="669" spans="1:6">
      <c r="A669" s="49" t="s">
        <v>2260</v>
      </c>
      <c r="B669" s="3">
        <v>6</v>
      </c>
      <c r="C669" s="2">
        <v>0.7</v>
      </c>
      <c r="D669" s="46">
        <v>40</v>
      </c>
      <c r="E669" s="3"/>
      <c r="F669" s="280">
        <v>19.5</v>
      </c>
    </row>
    <row r="670" spans="1:6">
      <c r="A670" s="49" t="s">
        <v>2263</v>
      </c>
      <c r="B670" s="3">
        <v>6</v>
      </c>
      <c r="C670" s="2">
        <v>0.7</v>
      </c>
      <c r="D670" s="46">
        <v>40</v>
      </c>
      <c r="E670" s="3"/>
      <c r="F670" s="280">
        <v>17.600000000000001</v>
      </c>
    </row>
    <row r="671" spans="1:6">
      <c r="A671" s="49" t="s">
        <v>2266</v>
      </c>
      <c r="B671" s="3">
        <v>6</v>
      </c>
      <c r="C671" s="2">
        <v>0.7</v>
      </c>
      <c r="D671" s="46">
        <v>40</v>
      </c>
      <c r="E671" s="3"/>
      <c r="F671" s="280">
        <v>17.95</v>
      </c>
    </row>
    <row r="672" spans="1:6">
      <c r="A672" s="49" t="s">
        <v>2269</v>
      </c>
      <c r="B672" s="3">
        <v>6</v>
      </c>
      <c r="C672" s="2">
        <v>0.7</v>
      </c>
      <c r="D672" s="46">
        <v>40</v>
      </c>
      <c r="E672" s="3"/>
      <c r="F672" s="280">
        <v>32.9</v>
      </c>
    </row>
    <row r="673" spans="1:6">
      <c r="A673" s="49" t="s">
        <v>2438</v>
      </c>
      <c r="B673" s="3">
        <v>6</v>
      </c>
      <c r="C673" s="2">
        <v>0.7</v>
      </c>
      <c r="D673" s="46">
        <v>45.2</v>
      </c>
      <c r="E673" s="3"/>
      <c r="F673" s="280">
        <v>45.150000000000006</v>
      </c>
    </row>
    <row r="674" spans="1:6">
      <c r="A674" s="49" t="s">
        <v>2493</v>
      </c>
      <c r="B674" s="3">
        <v>6</v>
      </c>
      <c r="C674" s="2">
        <v>1</v>
      </c>
      <c r="D674" s="46">
        <v>50</v>
      </c>
      <c r="E674" s="3"/>
      <c r="F674" s="280">
        <v>21.6</v>
      </c>
    </row>
    <row r="675" spans="1:6">
      <c r="A675" s="49" t="s">
        <v>26416</v>
      </c>
      <c r="B675" s="3">
        <v>6</v>
      </c>
      <c r="C675" s="2">
        <v>0.7</v>
      </c>
      <c r="D675" s="46">
        <v>50</v>
      </c>
      <c r="E675" s="3"/>
      <c r="F675" s="280">
        <v>19.150000000000002</v>
      </c>
    </row>
    <row r="676" spans="1:6">
      <c r="A676" s="49" t="s">
        <v>2502</v>
      </c>
      <c r="B676" s="3">
        <v>6</v>
      </c>
      <c r="C676" s="2">
        <v>0.7</v>
      </c>
      <c r="D676" s="46">
        <v>40</v>
      </c>
      <c r="E676" s="3"/>
      <c r="F676" s="280">
        <v>23.150000000000002</v>
      </c>
    </row>
    <row r="677" spans="1:6">
      <c r="A677" s="49" t="s">
        <v>2505</v>
      </c>
      <c r="B677" s="3">
        <v>6</v>
      </c>
      <c r="C677" s="2">
        <v>0.7</v>
      </c>
      <c r="D677" s="46">
        <v>40</v>
      </c>
      <c r="E677" s="3"/>
      <c r="F677" s="280">
        <v>32.300000000000004</v>
      </c>
    </row>
    <row r="678" spans="1:6">
      <c r="A678" s="49" t="s">
        <v>2508</v>
      </c>
      <c r="B678" s="3">
        <v>6</v>
      </c>
      <c r="C678" s="2">
        <v>0.7</v>
      </c>
      <c r="D678" s="46">
        <v>42</v>
      </c>
      <c r="E678" s="3"/>
      <c r="F678" s="280">
        <v>47.1</v>
      </c>
    </row>
    <row r="679" spans="1:6">
      <c r="A679" s="49" t="s">
        <v>2566</v>
      </c>
      <c r="B679" s="3">
        <v>6</v>
      </c>
      <c r="C679" s="2">
        <v>0.7</v>
      </c>
      <c r="D679" s="46">
        <v>47</v>
      </c>
      <c r="E679" s="3"/>
      <c r="F679" s="280">
        <v>27.400000000000002</v>
      </c>
    </row>
    <row r="680" spans="1:6">
      <c r="A680" s="49" t="s">
        <v>2569</v>
      </c>
      <c r="B680" s="3">
        <v>6</v>
      </c>
      <c r="C680" s="2">
        <v>0.7</v>
      </c>
      <c r="D680" s="46">
        <v>40</v>
      </c>
      <c r="E680" s="3"/>
      <c r="F680" s="280">
        <v>28</v>
      </c>
    </row>
    <row r="681" spans="1:6">
      <c r="A681" s="49" t="s">
        <v>2572</v>
      </c>
      <c r="B681" s="3">
        <v>6</v>
      </c>
      <c r="C681" s="2">
        <v>0.7</v>
      </c>
      <c r="D681" s="46">
        <v>54</v>
      </c>
      <c r="E681" s="3"/>
      <c r="F681" s="280">
        <v>32.25</v>
      </c>
    </row>
    <row r="682" spans="1:6">
      <c r="A682" s="49" t="s">
        <v>2575</v>
      </c>
      <c r="B682" s="3">
        <v>6</v>
      </c>
      <c r="C682" s="2">
        <v>0.7</v>
      </c>
      <c r="D682" s="46">
        <v>40</v>
      </c>
      <c r="E682" s="3"/>
      <c r="F682" s="280">
        <v>28.950000000000003</v>
      </c>
    </row>
    <row r="683" spans="1:6">
      <c r="A683" s="49" t="s">
        <v>2756</v>
      </c>
      <c r="B683" s="3">
        <v>6</v>
      </c>
      <c r="C683" s="2">
        <v>0.7</v>
      </c>
      <c r="D683" s="46">
        <v>40</v>
      </c>
      <c r="E683" s="3"/>
      <c r="F683" s="280">
        <v>35.35</v>
      </c>
    </row>
    <row r="684" spans="1:6">
      <c r="A684" s="49" t="s">
        <v>2759</v>
      </c>
      <c r="B684" s="3">
        <v>6</v>
      </c>
      <c r="C684" s="2">
        <v>0.7</v>
      </c>
      <c r="D684" s="46">
        <v>40</v>
      </c>
      <c r="E684" s="3"/>
      <c r="F684" s="280">
        <v>53.050000000000004</v>
      </c>
    </row>
    <row r="685" spans="1:6">
      <c r="A685" s="49" t="s">
        <v>2762</v>
      </c>
      <c r="B685" s="3">
        <v>6</v>
      </c>
      <c r="C685" s="2">
        <v>0.7</v>
      </c>
      <c r="D685" s="46">
        <v>46.2</v>
      </c>
      <c r="E685" s="3"/>
      <c r="F685" s="280">
        <v>76.150000000000006</v>
      </c>
    </row>
    <row r="686" spans="1:6">
      <c r="A686" s="49" t="s">
        <v>2765</v>
      </c>
      <c r="B686" s="3">
        <v>6</v>
      </c>
      <c r="C686" s="2">
        <v>0.7</v>
      </c>
      <c r="D686" s="46">
        <v>50.6</v>
      </c>
      <c r="E686" s="3"/>
      <c r="F686" s="280">
        <v>73.5</v>
      </c>
    </row>
    <row r="687" spans="1:6">
      <c r="A687" s="49" t="s">
        <v>26235</v>
      </c>
      <c r="B687" s="3">
        <v>6</v>
      </c>
      <c r="C687" s="2">
        <v>0.7</v>
      </c>
      <c r="D687" s="46">
        <v>40</v>
      </c>
      <c r="E687" s="3"/>
      <c r="F687" s="280">
        <v>10.9</v>
      </c>
    </row>
    <row r="688" spans="1:6">
      <c r="A688" s="49" t="s">
        <v>3043</v>
      </c>
      <c r="B688" s="3">
        <v>6</v>
      </c>
      <c r="C688" s="2">
        <v>0.7</v>
      </c>
      <c r="D688" s="46">
        <v>37.5</v>
      </c>
      <c r="E688" s="3"/>
      <c r="F688" s="280">
        <v>16.350000000000001</v>
      </c>
    </row>
    <row r="689" spans="1:6">
      <c r="A689" s="49" t="s">
        <v>3046</v>
      </c>
      <c r="B689" s="3">
        <v>6</v>
      </c>
      <c r="C689" s="2">
        <v>0.7</v>
      </c>
      <c r="D689" s="46">
        <v>37.5</v>
      </c>
      <c r="E689" s="3"/>
      <c r="F689" s="280">
        <v>16.350000000000001</v>
      </c>
    </row>
    <row r="690" spans="1:6">
      <c r="A690" s="49" t="s">
        <v>3049</v>
      </c>
      <c r="B690" s="3">
        <v>6</v>
      </c>
      <c r="C690" s="2">
        <v>0.7</v>
      </c>
      <c r="D690" s="46">
        <v>40</v>
      </c>
      <c r="E690" s="3"/>
      <c r="F690" s="280">
        <v>16.55</v>
      </c>
    </row>
    <row r="691" spans="1:6">
      <c r="A691" s="49" t="s">
        <v>3055</v>
      </c>
      <c r="B691" s="3">
        <v>6</v>
      </c>
      <c r="C691" s="2">
        <v>0.7</v>
      </c>
      <c r="D691" s="46">
        <v>37.5</v>
      </c>
      <c r="E691" s="3"/>
      <c r="F691" s="280">
        <v>16.350000000000001</v>
      </c>
    </row>
    <row r="692" spans="1:6">
      <c r="A692" s="49" t="s">
        <v>3058</v>
      </c>
      <c r="B692" s="3">
        <v>6</v>
      </c>
      <c r="C692" s="2">
        <v>0.7</v>
      </c>
      <c r="D692" s="46">
        <v>17</v>
      </c>
      <c r="E692" s="3"/>
      <c r="F692" s="280">
        <v>14.5</v>
      </c>
    </row>
    <row r="693" spans="1:6">
      <c r="A693" s="49" t="s">
        <v>3061</v>
      </c>
      <c r="B693" s="3">
        <v>6</v>
      </c>
      <c r="C693" s="2">
        <v>0.7</v>
      </c>
      <c r="D693" s="46">
        <v>37.5</v>
      </c>
      <c r="E693" s="3"/>
      <c r="F693" s="280">
        <v>16.350000000000001</v>
      </c>
    </row>
    <row r="694" spans="1:6">
      <c r="A694" s="49" t="s">
        <v>3070</v>
      </c>
      <c r="B694" s="3">
        <v>6</v>
      </c>
      <c r="C694" s="2">
        <v>0.7</v>
      </c>
      <c r="D694" s="46">
        <v>37.5</v>
      </c>
      <c r="E694" s="3"/>
      <c r="F694" s="280">
        <v>16.350000000000001</v>
      </c>
    </row>
    <row r="695" spans="1:6">
      <c r="A695" s="49" t="s">
        <v>26236</v>
      </c>
      <c r="B695" s="3">
        <v>6</v>
      </c>
      <c r="C695" s="2">
        <v>0.7</v>
      </c>
      <c r="D695" s="46">
        <v>40</v>
      </c>
      <c r="E695" s="3"/>
      <c r="F695" s="280">
        <v>60.35</v>
      </c>
    </row>
    <row r="696" spans="1:6">
      <c r="A696" s="49" t="s">
        <v>3073</v>
      </c>
      <c r="B696" s="3">
        <v>6</v>
      </c>
      <c r="C696" s="2">
        <v>0.7</v>
      </c>
      <c r="D696" s="46">
        <v>40</v>
      </c>
      <c r="E696" s="3"/>
      <c r="F696" s="280">
        <v>37.1</v>
      </c>
    </row>
    <row r="697" spans="1:6">
      <c r="A697" s="49" t="s">
        <v>3076</v>
      </c>
      <c r="B697" s="3">
        <v>6</v>
      </c>
      <c r="C697" s="2">
        <v>0.7</v>
      </c>
      <c r="D697" s="46">
        <v>35</v>
      </c>
      <c r="E697" s="3"/>
      <c r="F697" s="280">
        <v>36.1</v>
      </c>
    </row>
    <row r="698" spans="1:6">
      <c r="A698" s="49" t="s">
        <v>3079</v>
      </c>
      <c r="B698" s="3">
        <v>48</v>
      </c>
      <c r="C698" s="2">
        <v>0.05</v>
      </c>
      <c r="D698" s="46">
        <v>40</v>
      </c>
      <c r="E698" s="3"/>
      <c r="F698" s="280">
        <v>7.25</v>
      </c>
    </row>
    <row r="699" spans="1:6">
      <c r="A699" s="49" t="s">
        <v>3192</v>
      </c>
      <c r="B699" s="3">
        <v>6</v>
      </c>
      <c r="C699" s="2">
        <v>0.7</v>
      </c>
      <c r="D699" s="46">
        <v>40</v>
      </c>
      <c r="E699" s="3"/>
      <c r="F699" s="280">
        <v>29.55</v>
      </c>
    </row>
    <row r="700" spans="1:6">
      <c r="A700" s="49" t="s">
        <v>3195</v>
      </c>
      <c r="B700" s="3">
        <v>6</v>
      </c>
      <c r="C700" s="2">
        <v>0.7</v>
      </c>
      <c r="D700" s="46">
        <v>40</v>
      </c>
      <c r="E700" s="3"/>
      <c r="F700" s="280">
        <v>29.55</v>
      </c>
    </row>
    <row r="701" spans="1:6">
      <c r="A701" s="49" t="s">
        <v>3201</v>
      </c>
      <c r="B701" s="3">
        <v>6</v>
      </c>
      <c r="C701" s="2">
        <v>0.7</v>
      </c>
      <c r="D701" s="46">
        <v>40</v>
      </c>
      <c r="E701" s="3"/>
      <c r="F701" s="280">
        <v>41.45</v>
      </c>
    </row>
    <row r="702" spans="1:6">
      <c r="A702" s="49" t="s">
        <v>3203</v>
      </c>
      <c r="B702" s="3">
        <v>6</v>
      </c>
      <c r="C702" s="2">
        <v>0.7</v>
      </c>
      <c r="D702" s="46">
        <v>40</v>
      </c>
      <c r="E702" s="3"/>
      <c r="F702" s="280">
        <v>68.3</v>
      </c>
    </row>
    <row r="703" spans="1:6">
      <c r="A703" s="49" t="s">
        <v>26237</v>
      </c>
      <c r="B703" s="3">
        <v>6</v>
      </c>
      <c r="C703" s="2">
        <v>0.7</v>
      </c>
      <c r="D703" s="46">
        <v>40</v>
      </c>
      <c r="E703" s="3"/>
      <c r="F703" s="280">
        <v>68.3</v>
      </c>
    </row>
    <row r="704" spans="1:6">
      <c r="A704" s="49" t="s">
        <v>3224</v>
      </c>
      <c r="B704" s="3">
        <v>4</v>
      </c>
      <c r="C704" s="2">
        <v>0.7</v>
      </c>
      <c r="D704" s="46">
        <v>47</v>
      </c>
      <c r="E704" s="3"/>
      <c r="F704" s="280">
        <v>201.25</v>
      </c>
    </row>
    <row r="705" spans="1:6">
      <c r="A705" s="49" t="s">
        <v>3227</v>
      </c>
      <c r="B705" s="3">
        <v>6</v>
      </c>
      <c r="C705" s="2">
        <v>0.7</v>
      </c>
      <c r="D705" s="46">
        <v>40</v>
      </c>
      <c r="E705" s="3"/>
      <c r="F705" s="280">
        <v>20.5</v>
      </c>
    </row>
    <row r="706" spans="1:6">
      <c r="A706" s="49" t="s">
        <v>26315</v>
      </c>
      <c r="B706" s="3">
        <v>6</v>
      </c>
      <c r="C706" s="2">
        <v>0.75</v>
      </c>
      <c r="D706" s="46">
        <v>40</v>
      </c>
      <c r="E706" s="3"/>
      <c r="F706" s="280">
        <v>21.700000000000003</v>
      </c>
    </row>
    <row r="707" spans="1:6">
      <c r="A707" s="49" t="s">
        <v>3230</v>
      </c>
      <c r="B707" s="3">
        <v>6</v>
      </c>
      <c r="C707" s="2">
        <v>0.7</v>
      </c>
      <c r="D707" s="46">
        <v>40</v>
      </c>
      <c r="E707" s="3"/>
      <c r="F707" s="280">
        <v>20.5</v>
      </c>
    </row>
    <row r="708" spans="1:6">
      <c r="A708" s="49" t="s">
        <v>3233</v>
      </c>
      <c r="B708" s="3">
        <v>6</v>
      </c>
      <c r="C708" s="2">
        <v>0.7</v>
      </c>
      <c r="D708" s="46">
        <v>47</v>
      </c>
      <c r="E708" s="3"/>
      <c r="F708" s="280">
        <v>46.95</v>
      </c>
    </row>
    <row r="709" spans="1:6">
      <c r="A709" s="49" t="s">
        <v>3236</v>
      </c>
      <c r="B709" s="3">
        <v>6</v>
      </c>
      <c r="C709" s="2">
        <v>0.7</v>
      </c>
      <c r="D709" s="46">
        <v>47</v>
      </c>
      <c r="E709" s="3"/>
      <c r="F709" s="280">
        <v>50.6</v>
      </c>
    </row>
    <row r="710" spans="1:6">
      <c r="A710" s="49" t="s">
        <v>3239</v>
      </c>
      <c r="B710" s="3">
        <v>6</v>
      </c>
      <c r="C710" s="2">
        <v>0.7</v>
      </c>
      <c r="D710" s="46">
        <v>47</v>
      </c>
      <c r="E710" s="3"/>
      <c r="F710" s="280">
        <v>49.400000000000006</v>
      </c>
    </row>
    <row r="711" spans="1:6">
      <c r="A711" s="49" t="s">
        <v>3242</v>
      </c>
      <c r="B711" s="3">
        <v>6</v>
      </c>
      <c r="C711" s="2">
        <v>0.7</v>
      </c>
      <c r="D711" s="46">
        <v>47</v>
      </c>
      <c r="E711" s="3"/>
      <c r="F711" s="280">
        <v>23.450000000000003</v>
      </c>
    </row>
    <row r="712" spans="1:6">
      <c r="A712" s="49" t="s">
        <v>3245</v>
      </c>
      <c r="B712" s="3">
        <v>6</v>
      </c>
      <c r="C712" s="2">
        <v>0.7</v>
      </c>
      <c r="D712" s="46">
        <v>40</v>
      </c>
      <c r="E712" s="3"/>
      <c r="F712" s="280">
        <v>33.5</v>
      </c>
    </row>
    <row r="713" spans="1:6">
      <c r="A713" s="49" t="s">
        <v>26238</v>
      </c>
      <c r="B713" s="3">
        <v>6</v>
      </c>
      <c r="C713" s="2">
        <v>0.7</v>
      </c>
      <c r="D713" s="46">
        <v>40</v>
      </c>
      <c r="E713" s="3"/>
      <c r="F713" s="280">
        <v>34.1</v>
      </c>
    </row>
    <row r="714" spans="1:6">
      <c r="A714" s="49" t="s">
        <v>3248</v>
      </c>
      <c r="B714" s="3">
        <v>6</v>
      </c>
      <c r="C714" s="2">
        <v>0.7</v>
      </c>
      <c r="D714" s="46">
        <v>40</v>
      </c>
      <c r="E714" s="3"/>
      <c r="F714" s="280">
        <v>33.450000000000003</v>
      </c>
    </row>
    <row r="715" spans="1:6">
      <c r="A715" s="49" t="s">
        <v>3251</v>
      </c>
      <c r="B715" s="3">
        <v>6</v>
      </c>
      <c r="C715" s="2">
        <v>0.7</v>
      </c>
      <c r="D715" s="46">
        <v>43</v>
      </c>
      <c r="E715" s="3"/>
      <c r="F715" s="280">
        <v>39.25</v>
      </c>
    </row>
    <row r="716" spans="1:6">
      <c r="A716" s="49" t="s">
        <v>3336</v>
      </c>
      <c r="B716" s="3">
        <v>6</v>
      </c>
      <c r="C716" s="2">
        <v>0.7</v>
      </c>
      <c r="D716" s="46">
        <v>40</v>
      </c>
      <c r="E716" s="3"/>
      <c r="F716" s="280">
        <v>42.050000000000004</v>
      </c>
    </row>
    <row r="717" spans="1:6">
      <c r="A717" s="49" t="s">
        <v>3340</v>
      </c>
      <c r="B717" s="3">
        <v>6</v>
      </c>
      <c r="C717" s="2">
        <v>0.7</v>
      </c>
      <c r="D717" s="46">
        <v>40</v>
      </c>
      <c r="E717" s="3"/>
      <c r="F717" s="280">
        <v>33.5</v>
      </c>
    </row>
    <row r="718" spans="1:6">
      <c r="A718" s="49" t="s">
        <v>3346</v>
      </c>
      <c r="B718" s="3">
        <v>6</v>
      </c>
      <c r="C718" s="2">
        <v>0.7</v>
      </c>
      <c r="D718" s="46">
        <v>40</v>
      </c>
      <c r="E718" s="3"/>
      <c r="F718" s="280">
        <v>34.1</v>
      </c>
    </row>
    <row r="719" spans="1:6">
      <c r="A719" s="49" t="s">
        <v>3350</v>
      </c>
      <c r="B719" s="3">
        <v>6</v>
      </c>
      <c r="C719" s="2">
        <v>0.7</v>
      </c>
      <c r="D719" s="46">
        <v>40</v>
      </c>
      <c r="E719" s="3"/>
      <c r="F719" s="280">
        <v>151.85</v>
      </c>
    </row>
    <row r="720" spans="1:6">
      <c r="A720" s="49" t="s">
        <v>3353</v>
      </c>
      <c r="B720" s="3">
        <v>6</v>
      </c>
      <c r="C720" s="2">
        <v>0.7</v>
      </c>
      <c r="D720" s="46">
        <v>40</v>
      </c>
      <c r="E720" s="3"/>
      <c r="F720" s="280">
        <v>32.300000000000004</v>
      </c>
    </row>
    <row r="721" spans="1:6">
      <c r="A721" s="49" t="s">
        <v>26276</v>
      </c>
      <c r="B721" s="3">
        <v>6</v>
      </c>
      <c r="C721" s="2">
        <v>0.7</v>
      </c>
      <c r="D721" s="46">
        <v>40</v>
      </c>
      <c r="E721" s="3"/>
      <c r="F721" s="280">
        <v>14.600000000000001</v>
      </c>
    </row>
    <row r="722" spans="1:6">
      <c r="A722" s="49" t="s">
        <v>26424</v>
      </c>
      <c r="B722" s="3">
        <v>6</v>
      </c>
      <c r="C722" s="2">
        <v>0.7</v>
      </c>
      <c r="D722" s="46">
        <v>41</v>
      </c>
      <c r="E722" s="3"/>
      <c r="F722" s="280">
        <v>33</v>
      </c>
    </row>
    <row r="723" spans="1:6">
      <c r="A723" s="49" t="s">
        <v>3365</v>
      </c>
      <c r="B723" s="3">
        <v>6</v>
      </c>
      <c r="C723" s="2">
        <v>0.7</v>
      </c>
      <c r="D723" s="46">
        <v>45</v>
      </c>
      <c r="E723" s="3"/>
      <c r="F723" s="280">
        <v>23.6</v>
      </c>
    </row>
    <row r="724" spans="1:6">
      <c r="A724" s="49" t="s">
        <v>3377</v>
      </c>
      <c r="B724" s="3">
        <v>6</v>
      </c>
      <c r="C724" s="2">
        <v>0.7</v>
      </c>
      <c r="D724" s="46">
        <v>48</v>
      </c>
      <c r="E724" s="3"/>
      <c r="F724" s="280">
        <v>56.800000000000004</v>
      </c>
    </row>
    <row r="725" spans="1:6">
      <c r="A725" s="49" t="s">
        <v>3383</v>
      </c>
      <c r="B725" s="3">
        <v>6</v>
      </c>
      <c r="C725" s="2">
        <v>0.7</v>
      </c>
      <c r="D725" s="46">
        <v>40</v>
      </c>
      <c r="E725" s="3"/>
      <c r="F725" s="280">
        <v>28</v>
      </c>
    </row>
    <row r="726" spans="1:6">
      <c r="A726" s="49" t="s">
        <v>26239</v>
      </c>
      <c r="B726" s="3">
        <v>6</v>
      </c>
      <c r="C726" s="2">
        <v>0.7</v>
      </c>
      <c r="D726" s="46">
        <v>40</v>
      </c>
      <c r="E726" s="3"/>
      <c r="F726" s="280">
        <v>26.8</v>
      </c>
    </row>
    <row r="727" spans="1:6">
      <c r="A727" s="49" t="s">
        <v>3503</v>
      </c>
      <c r="B727" s="3">
        <v>6</v>
      </c>
      <c r="C727" s="2">
        <v>0.7</v>
      </c>
      <c r="D727" s="46">
        <v>40</v>
      </c>
      <c r="E727" s="3"/>
      <c r="F727" s="280">
        <v>26.5</v>
      </c>
    </row>
    <row r="728" spans="1:6">
      <c r="A728" s="49" t="s">
        <v>3506</v>
      </c>
      <c r="B728" s="3">
        <v>6</v>
      </c>
      <c r="C728" s="2">
        <v>0.7</v>
      </c>
      <c r="D728" s="46">
        <v>43</v>
      </c>
      <c r="E728" s="3"/>
      <c r="F728" s="280">
        <v>36.85</v>
      </c>
    </row>
    <row r="729" spans="1:6">
      <c r="A729" s="49" t="s">
        <v>26516</v>
      </c>
      <c r="B729" s="3">
        <v>6</v>
      </c>
      <c r="C729" s="2">
        <v>0.7</v>
      </c>
      <c r="D729" s="46">
        <v>43</v>
      </c>
      <c r="E729" s="3"/>
      <c r="F729" s="280">
        <v>67.350000000000009</v>
      </c>
    </row>
    <row r="730" spans="1:6">
      <c r="A730" s="49" t="s">
        <v>3509</v>
      </c>
      <c r="B730" s="3">
        <v>6</v>
      </c>
      <c r="C730" s="2">
        <v>0.7</v>
      </c>
      <c r="D730" s="46">
        <v>40</v>
      </c>
      <c r="E730" s="3"/>
      <c r="F730" s="280">
        <v>15.05</v>
      </c>
    </row>
    <row r="731" spans="1:6">
      <c r="A731" s="49" t="s">
        <v>26240</v>
      </c>
      <c r="B731" s="3">
        <v>6</v>
      </c>
      <c r="C731" s="2">
        <v>0.7</v>
      </c>
      <c r="D731" s="46">
        <v>40</v>
      </c>
      <c r="E731" s="3"/>
      <c r="F731" s="280">
        <v>18.55</v>
      </c>
    </row>
    <row r="732" spans="1:6">
      <c r="A732" s="49" t="s">
        <v>26430</v>
      </c>
      <c r="B732" s="3">
        <v>6</v>
      </c>
      <c r="C732" s="2">
        <v>0.7</v>
      </c>
      <c r="D732" s="46">
        <v>41.8</v>
      </c>
      <c r="E732" s="3"/>
      <c r="F732" s="280">
        <v>31.85</v>
      </c>
    </row>
    <row r="733" spans="1:6">
      <c r="A733" s="49" t="s">
        <v>3518</v>
      </c>
      <c r="B733" s="3">
        <v>6</v>
      </c>
      <c r="C733" s="2">
        <v>0.7</v>
      </c>
      <c r="D733" s="46">
        <v>40</v>
      </c>
      <c r="E733" s="3"/>
      <c r="F733" s="280">
        <v>23</v>
      </c>
    </row>
    <row r="734" spans="1:6">
      <c r="A734" s="49" t="s">
        <v>3521</v>
      </c>
      <c r="B734" s="3">
        <v>6</v>
      </c>
      <c r="C734" s="2">
        <v>0.7</v>
      </c>
      <c r="D734" s="46">
        <v>42.1</v>
      </c>
      <c r="E734" s="3"/>
      <c r="F734" s="280">
        <v>47.75</v>
      </c>
    </row>
    <row r="735" spans="1:6">
      <c r="A735" s="49" t="s">
        <v>3524</v>
      </c>
      <c r="B735" s="3">
        <v>6</v>
      </c>
      <c r="C735" s="2">
        <v>0.7</v>
      </c>
      <c r="D735" s="46">
        <v>43.4</v>
      </c>
      <c r="E735" s="3"/>
      <c r="F735" s="280">
        <v>40.5</v>
      </c>
    </row>
    <row r="736" spans="1:6">
      <c r="A736" s="49" t="s">
        <v>3527</v>
      </c>
      <c r="B736" s="3">
        <v>6</v>
      </c>
      <c r="C736" s="2">
        <v>0.7</v>
      </c>
      <c r="D736" s="46">
        <v>40</v>
      </c>
      <c r="E736" s="3"/>
      <c r="F736" s="280">
        <v>19.5</v>
      </c>
    </row>
    <row r="737" spans="1:6">
      <c r="A737" s="49" t="s">
        <v>3530</v>
      </c>
      <c r="B737" s="3">
        <v>6</v>
      </c>
      <c r="C737" s="2">
        <v>0.7</v>
      </c>
      <c r="D737" s="46">
        <v>40</v>
      </c>
      <c r="E737" s="3"/>
      <c r="F737" s="280">
        <v>24.400000000000002</v>
      </c>
    </row>
    <row r="738" spans="1:6">
      <c r="A738" s="49" t="s">
        <v>26278</v>
      </c>
      <c r="B738" s="3">
        <v>6</v>
      </c>
      <c r="C738" s="2">
        <v>0.7</v>
      </c>
      <c r="D738" s="46">
        <v>40</v>
      </c>
      <c r="E738" s="3"/>
      <c r="F738" s="280">
        <v>15.8</v>
      </c>
    </row>
    <row r="739" spans="1:6">
      <c r="A739" s="49" t="s">
        <v>3553</v>
      </c>
      <c r="B739" s="3">
        <v>6</v>
      </c>
      <c r="C739" s="2">
        <v>0.7</v>
      </c>
      <c r="D739" s="46">
        <v>41.3</v>
      </c>
      <c r="E739" s="3"/>
      <c r="F739" s="280">
        <v>40.35</v>
      </c>
    </row>
    <row r="740" spans="1:6">
      <c r="A740" s="49" t="s">
        <v>3599</v>
      </c>
      <c r="B740" s="3">
        <v>6</v>
      </c>
      <c r="C740" s="2">
        <v>0.7</v>
      </c>
      <c r="D740" s="46">
        <v>37.5</v>
      </c>
      <c r="E740" s="3"/>
      <c r="F740" s="280">
        <v>9.5</v>
      </c>
    </row>
    <row r="741" spans="1:6">
      <c r="A741" s="49" t="s">
        <v>3679</v>
      </c>
      <c r="B741" s="3">
        <v>6</v>
      </c>
      <c r="C741" s="2">
        <v>0.7</v>
      </c>
      <c r="D741" s="46">
        <v>41.3</v>
      </c>
      <c r="E741" s="3"/>
      <c r="F741" s="280">
        <v>45.2</v>
      </c>
    </row>
    <row r="742" spans="1:6">
      <c r="A742" s="49" t="s">
        <v>26434</v>
      </c>
      <c r="B742" s="3">
        <v>6</v>
      </c>
      <c r="C742" s="2">
        <v>0.7</v>
      </c>
      <c r="D742" s="46">
        <v>35</v>
      </c>
      <c r="E742" s="3"/>
      <c r="F742" s="280">
        <v>14.15</v>
      </c>
    </row>
    <row r="743" spans="1:6">
      <c r="A743" s="49" t="s">
        <v>26241</v>
      </c>
      <c r="B743" s="3">
        <v>6</v>
      </c>
      <c r="C743" s="2">
        <v>0.7</v>
      </c>
      <c r="D743" s="46">
        <v>40</v>
      </c>
      <c r="E743" s="3"/>
      <c r="F743" s="280">
        <v>14.600000000000001</v>
      </c>
    </row>
    <row r="744" spans="1:6">
      <c r="A744" s="49" t="s">
        <v>3934</v>
      </c>
      <c r="B744" s="3">
        <v>6</v>
      </c>
      <c r="C744" s="2">
        <v>0.7</v>
      </c>
      <c r="D744" s="46">
        <v>17</v>
      </c>
      <c r="E744" s="3"/>
      <c r="F744" s="280">
        <v>11.65</v>
      </c>
    </row>
    <row r="745" spans="1:6">
      <c r="A745" s="49" t="s">
        <v>3952</v>
      </c>
      <c r="B745" s="3">
        <v>6</v>
      </c>
      <c r="C745" s="2">
        <v>0.7</v>
      </c>
      <c r="D745" s="46">
        <v>40</v>
      </c>
      <c r="E745" s="3"/>
      <c r="F745" s="280">
        <v>20.400000000000002</v>
      </c>
    </row>
    <row r="746" spans="1:6">
      <c r="A746" s="49" t="s">
        <v>3955</v>
      </c>
      <c r="B746" s="3">
        <v>6</v>
      </c>
      <c r="C746" s="2">
        <v>0.7</v>
      </c>
      <c r="D746" s="46">
        <v>40</v>
      </c>
      <c r="E746" s="3"/>
      <c r="F746" s="280">
        <v>15.8</v>
      </c>
    </row>
    <row r="747" spans="1:6">
      <c r="A747" s="49" t="s">
        <v>4001</v>
      </c>
      <c r="B747" s="3">
        <v>6</v>
      </c>
      <c r="C747" s="2">
        <v>0.7</v>
      </c>
      <c r="D747" s="46">
        <v>37.5</v>
      </c>
      <c r="E747" s="3"/>
      <c r="F747" s="280">
        <v>21.700000000000003</v>
      </c>
    </row>
    <row r="748" spans="1:6">
      <c r="A748" s="49" t="s">
        <v>4591</v>
      </c>
      <c r="B748" s="3">
        <v>6</v>
      </c>
      <c r="C748" s="2">
        <v>0.7</v>
      </c>
      <c r="D748" s="46">
        <v>75.5</v>
      </c>
      <c r="E748" s="3"/>
      <c r="F748" s="280">
        <v>23.85</v>
      </c>
    </row>
    <row r="749" spans="1:6">
      <c r="A749" s="49" t="s">
        <v>4594</v>
      </c>
      <c r="B749" s="3">
        <v>6</v>
      </c>
      <c r="C749" s="2">
        <v>0.7</v>
      </c>
      <c r="D749" s="46">
        <v>40</v>
      </c>
      <c r="E749" s="3"/>
      <c r="F749" s="280">
        <v>18.8</v>
      </c>
    </row>
    <row r="750" spans="1:6">
      <c r="A750" s="49" t="s">
        <v>4597</v>
      </c>
      <c r="B750" s="3">
        <v>6</v>
      </c>
      <c r="C750" s="2">
        <v>0.7</v>
      </c>
      <c r="D750" s="46">
        <v>40</v>
      </c>
      <c r="E750" s="3"/>
      <c r="F750" s="280">
        <v>48.75</v>
      </c>
    </row>
    <row r="751" spans="1:6">
      <c r="A751" s="49" t="s">
        <v>4600</v>
      </c>
      <c r="B751" s="3">
        <v>12</v>
      </c>
      <c r="C751" s="2">
        <v>0.7</v>
      </c>
      <c r="D751" s="46">
        <v>40</v>
      </c>
      <c r="E751" s="3"/>
      <c r="F751" s="280">
        <v>16.55</v>
      </c>
    </row>
    <row r="752" spans="1:6">
      <c r="A752" s="49" t="s">
        <v>26346</v>
      </c>
      <c r="B752" s="3">
        <v>5</v>
      </c>
      <c r="C752" s="2">
        <v>0.7</v>
      </c>
      <c r="D752" s="46">
        <v>42</v>
      </c>
      <c r="E752" s="3"/>
      <c r="F752" s="280">
        <v>37.950000000000003</v>
      </c>
    </row>
    <row r="753" spans="1:6">
      <c r="A753" s="49" t="s">
        <v>4636</v>
      </c>
      <c r="B753" s="3">
        <v>6</v>
      </c>
      <c r="C753" s="2">
        <v>0.7</v>
      </c>
      <c r="D753" s="46">
        <v>40</v>
      </c>
      <c r="E753" s="3"/>
      <c r="F753" s="280">
        <v>13.4</v>
      </c>
    </row>
    <row r="754" spans="1:6">
      <c r="A754" s="49" t="s">
        <v>4639</v>
      </c>
      <c r="B754" s="3">
        <v>6</v>
      </c>
      <c r="C754" s="2">
        <v>0.7</v>
      </c>
      <c r="D754" s="46">
        <v>40</v>
      </c>
      <c r="E754" s="3"/>
      <c r="F754" s="280">
        <v>14.600000000000001</v>
      </c>
    </row>
    <row r="755" spans="1:6">
      <c r="A755" s="49" t="s">
        <v>4642</v>
      </c>
      <c r="B755" s="3">
        <v>6</v>
      </c>
      <c r="C755" s="2">
        <v>0.7</v>
      </c>
      <c r="D755" s="46">
        <v>38</v>
      </c>
      <c r="E755" s="3"/>
      <c r="F755" s="280">
        <v>13.200000000000001</v>
      </c>
    </row>
    <row r="756" spans="1:6">
      <c r="A756" s="49" t="s">
        <v>4645</v>
      </c>
      <c r="B756" s="3">
        <v>6</v>
      </c>
      <c r="C756" s="2">
        <v>0.7</v>
      </c>
      <c r="D756" s="46">
        <v>38</v>
      </c>
      <c r="E756" s="3"/>
      <c r="F756" s="280">
        <v>12</v>
      </c>
    </row>
    <row r="757" spans="1:6">
      <c r="A757" s="49" t="s">
        <v>4648</v>
      </c>
      <c r="B757" s="3">
        <v>6</v>
      </c>
      <c r="C757" s="2">
        <v>0.7</v>
      </c>
      <c r="D757" s="46">
        <v>38</v>
      </c>
      <c r="E757" s="3"/>
      <c r="F757" s="280">
        <v>12.600000000000001</v>
      </c>
    </row>
    <row r="758" spans="1:6">
      <c r="A758" s="49" t="s">
        <v>4651</v>
      </c>
      <c r="B758" s="3">
        <v>6</v>
      </c>
      <c r="C758" s="2">
        <v>0.7</v>
      </c>
      <c r="D758" s="46">
        <v>38</v>
      </c>
      <c r="E758" s="3"/>
      <c r="F758" s="280">
        <v>12.600000000000001</v>
      </c>
    </row>
    <row r="759" spans="1:6">
      <c r="A759" s="49" t="s">
        <v>4835</v>
      </c>
      <c r="B759" s="3">
        <v>6</v>
      </c>
      <c r="C759" s="2">
        <v>0.7</v>
      </c>
      <c r="D759" s="46">
        <v>40</v>
      </c>
      <c r="E759" s="3"/>
      <c r="F759" s="280">
        <v>12.850000000000001</v>
      </c>
    </row>
    <row r="760" spans="1:6">
      <c r="A760" s="49" t="s">
        <v>4852</v>
      </c>
      <c r="B760" s="3">
        <v>6</v>
      </c>
      <c r="C760" s="2">
        <v>0.7</v>
      </c>
      <c r="D760" s="46">
        <v>35</v>
      </c>
      <c r="E760" s="3"/>
      <c r="F760" s="280">
        <v>19.650000000000002</v>
      </c>
    </row>
    <row r="761" spans="1:6">
      <c r="A761" s="49" t="s">
        <v>4855</v>
      </c>
      <c r="B761" s="3">
        <v>6</v>
      </c>
      <c r="C761" s="2">
        <v>0.7</v>
      </c>
      <c r="D761" s="46">
        <v>45</v>
      </c>
      <c r="E761" s="3"/>
      <c r="F761" s="280">
        <v>37</v>
      </c>
    </row>
    <row r="762" spans="1:6">
      <c r="A762" s="49" t="s">
        <v>5004</v>
      </c>
      <c r="B762" s="3">
        <v>6</v>
      </c>
      <c r="C762" s="2">
        <v>0.7</v>
      </c>
      <c r="D762" s="46">
        <v>40</v>
      </c>
      <c r="E762" s="3"/>
      <c r="F762" s="280">
        <v>28.650000000000002</v>
      </c>
    </row>
    <row r="763" spans="1:6">
      <c r="A763" s="49" t="s">
        <v>5007</v>
      </c>
      <c r="B763" s="3">
        <v>6</v>
      </c>
      <c r="C763" s="2">
        <v>0.7</v>
      </c>
      <c r="D763" s="46">
        <v>40</v>
      </c>
      <c r="E763" s="3"/>
      <c r="F763" s="280">
        <v>35.950000000000003</v>
      </c>
    </row>
    <row r="764" spans="1:6">
      <c r="A764" s="49" t="s">
        <v>5010</v>
      </c>
      <c r="B764" s="3">
        <v>6</v>
      </c>
      <c r="C764" s="2">
        <v>0.7</v>
      </c>
      <c r="D764" s="46">
        <v>40</v>
      </c>
      <c r="E764" s="3"/>
      <c r="F764" s="280">
        <v>53.650000000000006</v>
      </c>
    </row>
    <row r="765" spans="1:6">
      <c r="A765" s="49" t="s">
        <v>5392</v>
      </c>
      <c r="B765" s="3">
        <v>6</v>
      </c>
      <c r="C765" s="2">
        <v>0.7</v>
      </c>
      <c r="D765" s="46">
        <v>40</v>
      </c>
      <c r="E765" s="3"/>
      <c r="F765" s="280">
        <v>14.200000000000001</v>
      </c>
    </row>
    <row r="766" spans="1:6">
      <c r="A766" s="49" t="s">
        <v>5395</v>
      </c>
      <c r="B766" s="3">
        <v>6</v>
      </c>
      <c r="C766" s="2">
        <v>0.7</v>
      </c>
      <c r="D766" s="46">
        <v>40</v>
      </c>
      <c r="E766" s="3"/>
      <c r="F766" s="280">
        <v>14.600000000000001</v>
      </c>
    </row>
    <row r="767" spans="1:6">
      <c r="A767" s="49" t="s">
        <v>26242</v>
      </c>
      <c r="B767" s="3">
        <v>6</v>
      </c>
      <c r="C767" s="2">
        <v>0.7</v>
      </c>
      <c r="D767" s="46">
        <v>40</v>
      </c>
      <c r="E767" s="3"/>
      <c r="F767" s="280">
        <v>43.900000000000006</v>
      </c>
    </row>
    <row r="768" spans="1:6">
      <c r="A768" s="49" t="s">
        <v>5845</v>
      </c>
      <c r="B768" s="3">
        <v>12</v>
      </c>
      <c r="C768" s="2">
        <v>0.5</v>
      </c>
      <c r="D768" s="46">
        <v>40</v>
      </c>
      <c r="E768" s="3"/>
      <c r="F768" s="280">
        <v>23.950000000000003</v>
      </c>
    </row>
    <row r="769" spans="1:6">
      <c r="A769" s="49" t="s">
        <v>26442</v>
      </c>
      <c r="B769" s="3">
        <v>6</v>
      </c>
      <c r="C769" s="2">
        <v>0.7</v>
      </c>
      <c r="D769" s="46">
        <v>45</v>
      </c>
      <c r="E769" s="3"/>
      <c r="F769" s="280">
        <v>30.900000000000002</v>
      </c>
    </row>
    <row r="770" spans="1:6">
      <c r="A770" s="49" t="s">
        <v>5931</v>
      </c>
      <c r="B770" s="3">
        <v>6</v>
      </c>
      <c r="C770" s="2">
        <v>1</v>
      </c>
      <c r="D770" s="46">
        <v>40</v>
      </c>
      <c r="E770" s="3"/>
      <c r="F770" s="280">
        <v>24.950000000000003</v>
      </c>
    </row>
    <row r="771" spans="1:6">
      <c r="A771" s="49" t="s">
        <v>5934</v>
      </c>
      <c r="B771" s="3">
        <v>6</v>
      </c>
      <c r="C771" s="2">
        <v>0.7</v>
      </c>
      <c r="D771" s="46">
        <v>47</v>
      </c>
      <c r="E771" s="3"/>
      <c r="F771" s="280">
        <v>24.700000000000003</v>
      </c>
    </row>
    <row r="772" spans="1:6">
      <c r="A772" s="49" t="s">
        <v>5937</v>
      </c>
      <c r="B772" s="3">
        <v>6</v>
      </c>
      <c r="C772" s="2">
        <v>0.7</v>
      </c>
      <c r="D772" s="46">
        <v>40</v>
      </c>
      <c r="E772" s="3"/>
      <c r="F772" s="280">
        <v>17.95</v>
      </c>
    </row>
    <row r="773" spans="1:6">
      <c r="A773" s="49" t="s">
        <v>5946</v>
      </c>
      <c r="B773" s="3">
        <v>6</v>
      </c>
      <c r="C773" s="2">
        <v>0.7</v>
      </c>
      <c r="D773" s="46">
        <v>40</v>
      </c>
      <c r="E773" s="3"/>
      <c r="F773" s="280">
        <v>31.700000000000003</v>
      </c>
    </row>
    <row r="774" spans="1:6">
      <c r="A774" s="49" t="s">
        <v>5981</v>
      </c>
      <c r="B774" s="3">
        <v>6</v>
      </c>
      <c r="C774" s="2">
        <v>0.7</v>
      </c>
      <c r="D774" s="46">
        <v>40</v>
      </c>
      <c r="E774" s="3"/>
      <c r="F774" s="280">
        <v>36.550000000000004</v>
      </c>
    </row>
    <row r="775" spans="1:6">
      <c r="A775" s="49" t="s">
        <v>26350</v>
      </c>
      <c r="B775" s="3">
        <v>3</v>
      </c>
      <c r="C775" s="2">
        <v>0.7</v>
      </c>
      <c r="D775" s="46">
        <v>46</v>
      </c>
      <c r="E775" s="3"/>
      <c r="F775" s="280">
        <v>44.400000000000006</v>
      </c>
    </row>
    <row r="776" spans="1:6">
      <c r="A776" s="49" t="s">
        <v>5984</v>
      </c>
      <c r="B776" s="3">
        <v>3</v>
      </c>
      <c r="C776" s="2">
        <v>0.7</v>
      </c>
      <c r="D776" s="46">
        <v>48</v>
      </c>
      <c r="E776" s="3"/>
      <c r="F776" s="280">
        <v>48.25</v>
      </c>
    </row>
    <row r="777" spans="1:6">
      <c r="A777" s="49" t="s">
        <v>5986</v>
      </c>
      <c r="B777" s="3">
        <v>3</v>
      </c>
      <c r="C777" s="2">
        <v>0.7</v>
      </c>
      <c r="D777" s="46">
        <v>55</v>
      </c>
      <c r="E777" s="3"/>
      <c r="F777" s="280">
        <v>42.75</v>
      </c>
    </row>
    <row r="778" spans="1:6">
      <c r="A778" s="49" t="s">
        <v>5989</v>
      </c>
      <c r="B778" s="3">
        <v>3</v>
      </c>
      <c r="C778" s="2">
        <v>0.7</v>
      </c>
      <c r="D778" s="46">
        <v>55</v>
      </c>
      <c r="E778" s="3"/>
      <c r="F778" s="280">
        <v>49.300000000000004</v>
      </c>
    </row>
    <row r="779" spans="1:6">
      <c r="A779" s="49" t="s">
        <v>26351</v>
      </c>
      <c r="B779" s="3">
        <v>3</v>
      </c>
      <c r="C779" s="2">
        <v>0.7</v>
      </c>
      <c r="D779" s="46">
        <v>42</v>
      </c>
      <c r="E779" s="3"/>
      <c r="F779" s="280">
        <v>44.050000000000004</v>
      </c>
    </row>
    <row r="780" spans="1:6">
      <c r="A780" s="49" t="s">
        <v>26352</v>
      </c>
      <c r="B780" s="3">
        <v>3</v>
      </c>
      <c r="C780" s="2">
        <v>0.7</v>
      </c>
      <c r="D780" s="46">
        <v>48</v>
      </c>
      <c r="E780" s="3"/>
      <c r="F780" s="280">
        <v>48.800000000000004</v>
      </c>
    </row>
    <row r="781" spans="1:6">
      <c r="A781" s="49" t="s">
        <v>5992</v>
      </c>
      <c r="B781" s="3">
        <v>3</v>
      </c>
      <c r="C781" s="2">
        <v>0.7</v>
      </c>
      <c r="D781" s="46">
        <v>43</v>
      </c>
      <c r="E781" s="3"/>
      <c r="F781" s="280">
        <v>48.1</v>
      </c>
    </row>
    <row r="782" spans="1:6">
      <c r="A782" s="49" t="s">
        <v>26243</v>
      </c>
      <c r="B782" s="3">
        <v>6</v>
      </c>
      <c r="C782" s="2">
        <v>0.7</v>
      </c>
      <c r="D782" s="46">
        <v>40</v>
      </c>
      <c r="E782" s="3"/>
      <c r="F782" s="280">
        <v>28.650000000000002</v>
      </c>
    </row>
    <row r="783" spans="1:6">
      <c r="A783" s="49" t="s">
        <v>6167</v>
      </c>
      <c r="B783" s="3">
        <v>6</v>
      </c>
      <c r="C783" s="2">
        <v>0.7</v>
      </c>
      <c r="D783" s="46">
        <v>40</v>
      </c>
      <c r="E783" s="3"/>
      <c r="F783" s="280">
        <v>20.900000000000002</v>
      </c>
    </row>
    <row r="784" spans="1:6">
      <c r="A784" s="49" t="s">
        <v>6170</v>
      </c>
      <c r="B784" s="3">
        <v>6</v>
      </c>
      <c r="C784" s="2">
        <v>0.7</v>
      </c>
      <c r="D784" s="46">
        <v>34</v>
      </c>
      <c r="E784" s="3"/>
      <c r="F784" s="280">
        <v>15.9</v>
      </c>
    </row>
    <row r="785" spans="1:6">
      <c r="A785" s="49" t="s">
        <v>6459</v>
      </c>
      <c r="B785" s="3">
        <v>6</v>
      </c>
      <c r="C785" s="2">
        <v>0.7</v>
      </c>
      <c r="D785" s="46">
        <v>21</v>
      </c>
      <c r="E785" s="3"/>
      <c r="F785" s="280">
        <v>14.450000000000001</v>
      </c>
    </row>
    <row r="786" spans="1:6">
      <c r="A786" s="49" t="s">
        <v>6477</v>
      </c>
      <c r="B786" s="3">
        <v>4</v>
      </c>
      <c r="C786" s="2">
        <v>0.7</v>
      </c>
      <c r="D786" s="46">
        <v>40</v>
      </c>
      <c r="E786" s="3"/>
      <c r="F786" s="280">
        <v>21.35</v>
      </c>
    </row>
    <row r="787" spans="1:6">
      <c r="A787" s="49" t="s">
        <v>6480</v>
      </c>
      <c r="B787" s="3">
        <v>6</v>
      </c>
      <c r="C787" s="2">
        <v>0.7</v>
      </c>
      <c r="D787" s="46">
        <v>81</v>
      </c>
      <c r="E787" s="3"/>
      <c r="F787" s="280">
        <v>20.450000000000003</v>
      </c>
    </row>
    <row r="788" spans="1:6">
      <c r="A788" s="49" t="s">
        <v>6655</v>
      </c>
      <c r="B788" s="3">
        <v>6</v>
      </c>
      <c r="C788" s="2">
        <v>0.7</v>
      </c>
      <c r="D788" s="46">
        <v>40</v>
      </c>
      <c r="E788" s="3"/>
      <c r="F788" s="280">
        <v>19.5</v>
      </c>
    </row>
    <row r="789" spans="1:6">
      <c r="A789" s="49" t="s">
        <v>6667</v>
      </c>
      <c r="B789" s="3">
        <v>6</v>
      </c>
      <c r="C789" s="2">
        <v>0.7</v>
      </c>
      <c r="D789" s="46">
        <v>40</v>
      </c>
      <c r="E789" s="3"/>
      <c r="F789" s="280">
        <v>17.100000000000001</v>
      </c>
    </row>
    <row r="790" spans="1:6">
      <c r="A790" s="49" t="s">
        <v>6679</v>
      </c>
      <c r="B790" s="3">
        <v>6</v>
      </c>
      <c r="C790" s="2">
        <v>0.7</v>
      </c>
      <c r="D790" s="46">
        <v>40</v>
      </c>
      <c r="E790" s="3"/>
      <c r="F790" s="280">
        <v>23.150000000000002</v>
      </c>
    </row>
    <row r="791" spans="1:6">
      <c r="A791" s="49" t="s">
        <v>6712</v>
      </c>
      <c r="B791" s="3">
        <v>6</v>
      </c>
      <c r="C791" s="2">
        <v>0.7</v>
      </c>
      <c r="D791" s="46">
        <v>40</v>
      </c>
      <c r="E791" s="3"/>
      <c r="F791" s="280">
        <v>28</v>
      </c>
    </row>
    <row r="792" spans="1:6">
      <c r="A792" s="49" t="s">
        <v>26244</v>
      </c>
      <c r="B792" s="3">
        <v>6</v>
      </c>
      <c r="C792" s="2">
        <v>0.7</v>
      </c>
      <c r="D792" s="46">
        <v>40</v>
      </c>
      <c r="E792" s="3"/>
      <c r="F792" s="280">
        <v>25.75</v>
      </c>
    </row>
    <row r="793" spans="1:6">
      <c r="A793" s="49" t="s">
        <v>6807</v>
      </c>
      <c r="B793" s="3">
        <v>6</v>
      </c>
      <c r="C793" s="2">
        <v>1</v>
      </c>
      <c r="D793" s="46">
        <v>37.5</v>
      </c>
      <c r="E793" s="3"/>
      <c r="F793" s="280">
        <v>12.65</v>
      </c>
    </row>
    <row r="794" spans="1:6">
      <c r="A794" s="49" t="s">
        <v>6997</v>
      </c>
      <c r="B794" s="3">
        <v>6</v>
      </c>
      <c r="C794" s="2">
        <v>0.7</v>
      </c>
      <c r="D794" s="46">
        <v>40</v>
      </c>
      <c r="E794" s="3"/>
      <c r="F794" s="280">
        <v>30.150000000000002</v>
      </c>
    </row>
    <row r="795" spans="1:6">
      <c r="A795" s="49" t="s">
        <v>7009</v>
      </c>
      <c r="B795" s="3">
        <v>6</v>
      </c>
      <c r="C795" s="2">
        <v>1</v>
      </c>
      <c r="D795" s="46">
        <v>43</v>
      </c>
      <c r="E795" s="3"/>
      <c r="F795" s="280">
        <v>36</v>
      </c>
    </row>
    <row r="796" spans="1:6">
      <c r="A796" s="49" t="s">
        <v>7012</v>
      </c>
      <c r="B796" s="3">
        <v>6</v>
      </c>
      <c r="C796" s="2">
        <v>0.7</v>
      </c>
      <c r="D796" s="46">
        <v>43</v>
      </c>
      <c r="E796" s="3"/>
      <c r="F796" s="280">
        <v>23.950000000000003</v>
      </c>
    </row>
    <row r="797" spans="1:6">
      <c r="A797" s="49" t="s">
        <v>7015</v>
      </c>
      <c r="B797" s="3">
        <v>6</v>
      </c>
      <c r="C797" s="2">
        <v>0.7</v>
      </c>
      <c r="D797" s="46">
        <v>40</v>
      </c>
      <c r="E797" s="3"/>
      <c r="F797" s="280">
        <v>16.75</v>
      </c>
    </row>
    <row r="798" spans="1:6">
      <c r="A798" s="49" t="s">
        <v>7020</v>
      </c>
      <c r="B798" s="3">
        <v>6</v>
      </c>
      <c r="C798" s="2">
        <v>0.7</v>
      </c>
      <c r="D798" s="46">
        <v>43</v>
      </c>
      <c r="E798" s="3"/>
      <c r="F798" s="280">
        <v>33.700000000000003</v>
      </c>
    </row>
    <row r="799" spans="1:6">
      <c r="A799" s="49" t="s">
        <v>7066</v>
      </c>
      <c r="B799" s="3">
        <v>12</v>
      </c>
      <c r="C799" s="2">
        <v>1</v>
      </c>
      <c r="D799" s="46">
        <v>40</v>
      </c>
      <c r="E799" s="3"/>
      <c r="F799" s="280">
        <v>14.25</v>
      </c>
    </row>
    <row r="800" spans="1:6">
      <c r="A800" s="49" t="s">
        <v>7108</v>
      </c>
      <c r="B800" s="3">
        <v>6</v>
      </c>
      <c r="C800" s="2">
        <v>0.7</v>
      </c>
      <c r="D800" s="46">
        <v>40</v>
      </c>
      <c r="E800" s="3"/>
      <c r="F800" s="280">
        <v>23.150000000000002</v>
      </c>
    </row>
    <row r="801" spans="1:6">
      <c r="A801" s="49" t="s">
        <v>7210</v>
      </c>
      <c r="B801" s="3">
        <v>6</v>
      </c>
      <c r="C801" s="2">
        <v>1</v>
      </c>
      <c r="D801" s="46">
        <v>32</v>
      </c>
      <c r="E801" s="3"/>
      <c r="F801" s="280">
        <v>17.5</v>
      </c>
    </row>
    <row r="802" spans="1:6">
      <c r="A802" s="49" t="s">
        <v>7355</v>
      </c>
      <c r="B802" s="3">
        <v>6</v>
      </c>
      <c r="C802" s="2">
        <v>1</v>
      </c>
      <c r="D802" s="46">
        <v>37.5</v>
      </c>
      <c r="E802" s="3"/>
      <c r="F802" s="280">
        <v>10.9</v>
      </c>
    </row>
    <row r="803" spans="1:6">
      <c r="A803" s="49" t="s">
        <v>7362</v>
      </c>
      <c r="B803" s="3">
        <v>6</v>
      </c>
      <c r="C803" s="2">
        <v>1</v>
      </c>
      <c r="D803" s="46">
        <v>37.5</v>
      </c>
      <c r="E803" s="3"/>
      <c r="F803" s="280">
        <v>11.350000000000001</v>
      </c>
    </row>
    <row r="804" spans="1:6">
      <c r="A804" s="49" t="s">
        <v>7369</v>
      </c>
      <c r="B804" s="3">
        <v>9</v>
      </c>
      <c r="C804" s="2">
        <v>1</v>
      </c>
      <c r="D804" s="46">
        <v>42.8</v>
      </c>
      <c r="E804" s="3"/>
      <c r="F804" s="280">
        <v>43.300000000000004</v>
      </c>
    </row>
    <row r="805" spans="1:6">
      <c r="A805" s="49" t="s">
        <v>7372</v>
      </c>
      <c r="B805" s="3">
        <v>6</v>
      </c>
      <c r="C805" s="2">
        <v>0.7</v>
      </c>
      <c r="D805" s="46">
        <v>37.5</v>
      </c>
      <c r="E805" s="3"/>
      <c r="F805" s="280">
        <v>8.75</v>
      </c>
    </row>
    <row r="806" spans="1:6">
      <c r="A806" s="49" t="s">
        <v>7409</v>
      </c>
      <c r="B806" s="3">
        <v>6</v>
      </c>
      <c r="C806" s="2">
        <v>0.7</v>
      </c>
      <c r="D806" s="46">
        <v>40</v>
      </c>
      <c r="E806" s="3"/>
      <c r="F806" s="280">
        <v>18.25</v>
      </c>
    </row>
    <row r="807" spans="1:6">
      <c r="A807" s="49" t="s">
        <v>7412</v>
      </c>
      <c r="B807" s="3">
        <v>36</v>
      </c>
      <c r="C807" s="2">
        <v>0.05</v>
      </c>
      <c r="D807" s="46">
        <v>40</v>
      </c>
      <c r="E807" s="3"/>
      <c r="F807" s="280">
        <v>7.95</v>
      </c>
    </row>
    <row r="808" spans="1:6">
      <c r="A808" s="49" t="s">
        <v>7486</v>
      </c>
      <c r="B808" s="3">
        <v>6</v>
      </c>
      <c r="C808" s="2">
        <v>0.7</v>
      </c>
      <c r="D808" s="46">
        <v>38</v>
      </c>
      <c r="E808" s="3"/>
      <c r="F808" s="280">
        <v>33.950000000000003</v>
      </c>
    </row>
    <row r="809" spans="1:6">
      <c r="A809" s="49" t="s">
        <v>7489</v>
      </c>
      <c r="B809" s="3">
        <v>6</v>
      </c>
      <c r="C809" s="2">
        <v>0.7</v>
      </c>
      <c r="D809" s="46">
        <v>43</v>
      </c>
      <c r="E809" s="3"/>
      <c r="F809" s="280">
        <v>35.300000000000004</v>
      </c>
    </row>
    <row r="810" spans="1:6">
      <c r="A810" s="49" t="s">
        <v>7492</v>
      </c>
      <c r="B810" s="3">
        <v>6</v>
      </c>
      <c r="C810" s="2">
        <v>0.7</v>
      </c>
      <c r="D810" s="46">
        <v>38</v>
      </c>
      <c r="E810" s="3"/>
      <c r="F810" s="280">
        <v>39.400000000000006</v>
      </c>
    </row>
    <row r="811" spans="1:6">
      <c r="A811" s="49" t="s">
        <v>7495</v>
      </c>
      <c r="B811" s="3">
        <v>6</v>
      </c>
      <c r="C811" s="2">
        <v>0.7</v>
      </c>
      <c r="D811" s="46">
        <v>38</v>
      </c>
      <c r="E811" s="3"/>
      <c r="F811" s="280">
        <v>46.75</v>
      </c>
    </row>
    <row r="812" spans="1:6">
      <c r="A812" s="49" t="s">
        <v>7498</v>
      </c>
      <c r="B812" s="3">
        <v>6</v>
      </c>
      <c r="C812" s="2">
        <v>0.7</v>
      </c>
      <c r="D812" s="46">
        <v>38</v>
      </c>
      <c r="E812" s="3"/>
      <c r="F812" s="280">
        <v>62.6</v>
      </c>
    </row>
    <row r="813" spans="1:6">
      <c r="A813" s="49" t="s">
        <v>7501</v>
      </c>
      <c r="B813" s="3">
        <v>6</v>
      </c>
      <c r="C813" s="2">
        <v>0.7</v>
      </c>
      <c r="D813" s="46">
        <v>43</v>
      </c>
      <c r="E813" s="3"/>
      <c r="F813" s="280">
        <v>64.900000000000006</v>
      </c>
    </row>
    <row r="814" spans="1:6">
      <c r="A814" s="49" t="s">
        <v>7504</v>
      </c>
      <c r="B814" s="3">
        <v>6</v>
      </c>
      <c r="C814" s="2">
        <v>0.7</v>
      </c>
      <c r="D814" s="46">
        <v>43</v>
      </c>
      <c r="E814" s="3"/>
      <c r="F814" s="280">
        <v>60</v>
      </c>
    </row>
    <row r="815" spans="1:6">
      <c r="A815" s="49" t="s">
        <v>7507</v>
      </c>
      <c r="B815" s="3">
        <v>6</v>
      </c>
      <c r="C815" s="2">
        <v>1</v>
      </c>
      <c r="D815" s="46">
        <v>37.5</v>
      </c>
      <c r="E815" s="3"/>
      <c r="F815" s="280">
        <v>11.100000000000001</v>
      </c>
    </row>
    <row r="816" spans="1:6">
      <c r="A816" s="49" t="s">
        <v>26245</v>
      </c>
      <c r="B816" s="3">
        <v>6</v>
      </c>
      <c r="C816" s="2">
        <v>0.7</v>
      </c>
      <c r="D816" s="46">
        <v>40</v>
      </c>
      <c r="E816" s="3"/>
      <c r="F816" s="280">
        <v>28</v>
      </c>
    </row>
    <row r="817" spans="1:6">
      <c r="A817" s="49" t="s">
        <v>7685</v>
      </c>
      <c r="B817" s="3">
        <v>12</v>
      </c>
      <c r="C817" s="2">
        <v>0.05</v>
      </c>
      <c r="D817" s="46">
        <v>40</v>
      </c>
      <c r="E817" s="3"/>
      <c r="F817" s="280">
        <v>3.4000000000000004</v>
      </c>
    </row>
    <row r="818" spans="1:6">
      <c r="A818" s="49" t="s">
        <v>26319</v>
      </c>
      <c r="B818" s="3">
        <v>6</v>
      </c>
      <c r="C818" s="2">
        <v>0.5</v>
      </c>
      <c r="D818" s="46">
        <v>40</v>
      </c>
      <c r="E818" s="3"/>
      <c r="F818" s="280">
        <v>17.25</v>
      </c>
    </row>
    <row r="819" spans="1:6">
      <c r="A819" s="49" t="s">
        <v>7845</v>
      </c>
      <c r="B819" s="3">
        <v>6</v>
      </c>
      <c r="C819" s="2">
        <v>0.7</v>
      </c>
      <c r="D819" s="46">
        <v>37.5</v>
      </c>
      <c r="E819" s="3"/>
      <c r="F819" s="280">
        <v>15.100000000000001</v>
      </c>
    </row>
    <row r="820" spans="1:6">
      <c r="A820" s="49" t="s">
        <v>26246</v>
      </c>
      <c r="B820" s="3">
        <v>6</v>
      </c>
      <c r="C820" s="2">
        <v>0.7</v>
      </c>
      <c r="D820" s="46">
        <v>40</v>
      </c>
      <c r="E820" s="3"/>
      <c r="F820" s="280">
        <v>44.800000000000004</v>
      </c>
    </row>
    <row r="821" spans="1:6">
      <c r="A821" s="49" t="s">
        <v>7848</v>
      </c>
      <c r="B821" s="3">
        <v>6</v>
      </c>
      <c r="C821" s="2">
        <v>0.7</v>
      </c>
      <c r="D821" s="46">
        <v>37.5</v>
      </c>
      <c r="E821" s="3"/>
      <c r="F821" s="280">
        <v>18.45</v>
      </c>
    </row>
    <row r="822" spans="1:6">
      <c r="A822" s="49" t="s">
        <v>7851</v>
      </c>
      <c r="B822" s="3">
        <v>6</v>
      </c>
      <c r="C822" s="2">
        <v>0.7</v>
      </c>
      <c r="D822" s="46">
        <v>37.5</v>
      </c>
      <c r="E822" s="3"/>
      <c r="F822" s="280">
        <v>18.45</v>
      </c>
    </row>
    <row r="823" spans="1:6">
      <c r="A823" s="49" t="s">
        <v>26356</v>
      </c>
      <c r="B823" s="3">
        <v>4</v>
      </c>
      <c r="C823" s="2">
        <v>0.7</v>
      </c>
      <c r="D823" s="46">
        <v>37.5</v>
      </c>
      <c r="E823" s="3"/>
      <c r="F823" s="280">
        <v>48.550000000000004</v>
      </c>
    </row>
    <row r="824" spans="1:6">
      <c r="A824" s="49" t="s">
        <v>7870</v>
      </c>
      <c r="B824" s="3">
        <v>6</v>
      </c>
      <c r="C824" s="2">
        <v>0.7</v>
      </c>
      <c r="D824" s="46">
        <v>41.2</v>
      </c>
      <c r="E824" s="3"/>
      <c r="F824" s="280">
        <v>14.05</v>
      </c>
    </row>
    <row r="825" spans="1:6">
      <c r="A825" s="49" t="s">
        <v>7873</v>
      </c>
      <c r="B825" s="3">
        <v>6</v>
      </c>
      <c r="C825" s="2">
        <v>0.7</v>
      </c>
      <c r="D825" s="46">
        <v>40</v>
      </c>
      <c r="E825" s="3"/>
      <c r="F825" s="280">
        <v>21.450000000000003</v>
      </c>
    </row>
    <row r="826" spans="1:6">
      <c r="A826" s="49" t="s">
        <v>7882</v>
      </c>
      <c r="B826" s="3">
        <v>6</v>
      </c>
      <c r="C826" s="2">
        <v>0.7</v>
      </c>
      <c r="D826" s="46">
        <v>40</v>
      </c>
      <c r="E826" s="3"/>
      <c r="F826" s="280">
        <v>20.05</v>
      </c>
    </row>
    <row r="827" spans="1:6">
      <c r="A827" s="49" t="s">
        <v>7885</v>
      </c>
      <c r="B827" s="3">
        <v>6</v>
      </c>
      <c r="C827" s="2">
        <v>0.7</v>
      </c>
      <c r="D827" s="46">
        <v>40</v>
      </c>
      <c r="E827" s="3"/>
      <c r="F827" s="280">
        <v>22.25</v>
      </c>
    </row>
    <row r="828" spans="1:6">
      <c r="A828" s="49" t="s">
        <v>7888</v>
      </c>
      <c r="B828" s="3">
        <v>6</v>
      </c>
      <c r="C828" s="2">
        <v>0.7</v>
      </c>
      <c r="D828" s="46">
        <v>40</v>
      </c>
      <c r="E828" s="3"/>
      <c r="F828" s="280">
        <v>13.950000000000001</v>
      </c>
    </row>
    <row r="829" spans="1:6">
      <c r="A829" s="49" t="s">
        <v>7891</v>
      </c>
      <c r="B829" s="3">
        <v>6</v>
      </c>
      <c r="C829" s="2">
        <v>0.7</v>
      </c>
      <c r="D829" s="46">
        <v>69</v>
      </c>
      <c r="E829" s="3"/>
      <c r="F829" s="280">
        <v>20.85</v>
      </c>
    </row>
    <row r="830" spans="1:6">
      <c r="A830" s="49" t="s">
        <v>7894</v>
      </c>
      <c r="B830" s="3">
        <v>6</v>
      </c>
      <c r="C830" s="2">
        <v>0.7</v>
      </c>
      <c r="D830" s="46">
        <v>40</v>
      </c>
      <c r="E830" s="3"/>
      <c r="F830" s="280">
        <v>22</v>
      </c>
    </row>
    <row r="831" spans="1:6">
      <c r="A831" s="49" t="s">
        <v>7900</v>
      </c>
      <c r="B831" s="3">
        <v>6</v>
      </c>
      <c r="C831" s="2">
        <v>0.7</v>
      </c>
      <c r="D831" s="46">
        <v>40</v>
      </c>
      <c r="E831" s="3"/>
      <c r="F831" s="280">
        <v>24.35</v>
      </c>
    </row>
    <row r="832" spans="1:6">
      <c r="A832" s="49" t="s">
        <v>7903</v>
      </c>
      <c r="B832" s="3">
        <v>6</v>
      </c>
      <c r="C832" s="2">
        <v>0.7</v>
      </c>
      <c r="D832" s="46">
        <v>43</v>
      </c>
      <c r="E832" s="3"/>
      <c r="F832" s="280">
        <v>21.900000000000002</v>
      </c>
    </row>
    <row r="833" spans="1:6">
      <c r="A833" s="49" t="s">
        <v>7909</v>
      </c>
      <c r="B833" s="3">
        <v>6</v>
      </c>
      <c r="C833" s="2">
        <v>0.7</v>
      </c>
      <c r="D833" s="46">
        <v>40</v>
      </c>
      <c r="E833" s="3"/>
      <c r="F833" s="280">
        <v>37.15</v>
      </c>
    </row>
    <row r="834" spans="1:6">
      <c r="A834" s="49" t="s">
        <v>26457</v>
      </c>
      <c r="B834" s="3">
        <v>6</v>
      </c>
      <c r="C834" s="2">
        <v>0.7</v>
      </c>
      <c r="D834" s="46">
        <v>30</v>
      </c>
      <c r="E834" s="3"/>
      <c r="F834" s="280">
        <v>19.150000000000002</v>
      </c>
    </row>
    <row r="835" spans="1:6">
      <c r="A835" s="49" t="s">
        <v>26458</v>
      </c>
      <c r="B835" s="3">
        <v>6</v>
      </c>
      <c r="C835" s="2">
        <v>0.7</v>
      </c>
      <c r="D835" s="46">
        <v>30</v>
      </c>
      <c r="E835" s="3"/>
      <c r="F835" s="280">
        <v>21.6</v>
      </c>
    </row>
    <row r="836" spans="1:6">
      <c r="A836" s="49" t="s">
        <v>7960</v>
      </c>
      <c r="B836" s="3">
        <v>6</v>
      </c>
      <c r="C836" s="2">
        <v>0.7</v>
      </c>
      <c r="D836" s="46">
        <v>30</v>
      </c>
      <c r="E836" s="3"/>
      <c r="F836" s="280">
        <v>19.150000000000002</v>
      </c>
    </row>
    <row r="837" spans="1:6">
      <c r="A837" s="49" t="s">
        <v>7980</v>
      </c>
      <c r="B837" s="3">
        <v>6</v>
      </c>
      <c r="C837" s="2">
        <v>1</v>
      </c>
      <c r="D837" s="46">
        <v>54</v>
      </c>
      <c r="E837" s="3"/>
      <c r="F837" s="280">
        <v>13.3</v>
      </c>
    </row>
    <row r="838" spans="1:6">
      <c r="A838" s="49" t="s">
        <v>8008</v>
      </c>
      <c r="B838" s="3">
        <v>6</v>
      </c>
      <c r="C838" s="2">
        <v>0.7</v>
      </c>
      <c r="D838" s="46">
        <v>40</v>
      </c>
      <c r="E838" s="3"/>
      <c r="F838" s="280">
        <v>26.85</v>
      </c>
    </row>
    <row r="839" spans="1:6">
      <c r="A839" s="49" t="s">
        <v>8014</v>
      </c>
      <c r="B839" s="3">
        <v>6</v>
      </c>
      <c r="C839" s="2">
        <v>0.7</v>
      </c>
      <c r="D839" s="46">
        <v>40</v>
      </c>
      <c r="E839" s="3"/>
      <c r="F839" s="280">
        <v>35.35</v>
      </c>
    </row>
    <row r="840" spans="1:6">
      <c r="A840" s="49" t="s">
        <v>26459</v>
      </c>
      <c r="B840" s="3">
        <v>6</v>
      </c>
      <c r="C840" s="2">
        <v>0.7</v>
      </c>
      <c r="D840" s="46">
        <v>54.5</v>
      </c>
      <c r="E840" s="3"/>
      <c r="F840" s="280">
        <v>51.25</v>
      </c>
    </row>
    <row r="841" spans="1:6">
      <c r="A841" s="49" t="s">
        <v>8068</v>
      </c>
      <c r="B841" s="3">
        <v>6</v>
      </c>
      <c r="C841" s="2">
        <v>0.7</v>
      </c>
      <c r="D841" s="46">
        <v>40</v>
      </c>
      <c r="E841" s="3"/>
      <c r="F841" s="280">
        <v>46.300000000000004</v>
      </c>
    </row>
    <row r="842" spans="1:6">
      <c r="A842" s="49" t="s">
        <v>8071</v>
      </c>
      <c r="B842" s="3">
        <v>6</v>
      </c>
      <c r="C842" s="2">
        <v>0.7</v>
      </c>
      <c r="D842" s="46">
        <v>54.5</v>
      </c>
      <c r="E842" s="3"/>
      <c r="F842" s="280">
        <v>39.050000000000004</v>
      </c>
    </row>
    <row r="843" spans="1:6">
      <c r="A843" s="49" t="s">
        <v>8077</v>
      </c>
      <c r="B843" s="3">
        <v>6</v>
      </c>
      <c r="C843" s="2">
        <v>0.7</v>
      </c>
      <c r="D843" s="46">
        <v>54.5</v>
      </c>
      <c r="E843" s="3"/>
      <c r="F843" s="280">
        <v>20.85</v>
      </c>
    </row>
    <row r="844" spans="1:6">
      <c r="A844" s="49" t="s">
        <v>8080</v>
      </c>
      <c r="B844" s="3">
        <v>6</v>
      </c>
      <c r="C844" s="2">
        <v>0.7</v>
      </c>
      <c r="D844" s="46">
        <v>40</v>
      </c>
      <c r="E844" s="3"/>
      <c r="F844" s="280">
        <v>17.600000000000001</v>
      </c>
    </row>
    <row r="845" spans="1:6">
      <c r="A845" s="49" t="s">
        <v>8083</v>
      </c>
      <c r="B845" s="3">
        <v>6</v>
      </c>
      <c r="C845" s="2">
        <v>0.7</v>
      </c>
      <c r="D845" s="46">
        <v>75.5</v>
      </c>
      <c r="E845" s="3"/>
      <c r="F845" s="280">
        <v>23.85</v>
      </c>
    </row>
    <row r="846" spans="1:6">
      <c r="A846" s="49" t="s">
        <v>8086</v>
      </c>
      <c r="B846" s="3">
        <v>6</v>
      </c>
      <c r="C846" s="2">
        <v>0.7</v>
      </c>
      <c r="D846" s="46">
        <v>40</v>
      </c>
      <c r="E846" s="3"/>
      <c r="F846" s="280">
        <v>26.150000000000002</v>
      </c>
    </row>
    <row r="847" spans="1:6">
      <c r="A847" s="49" t="s">
        <v>8092</v>
      </c>
      <c r="B847" s="3">
        <v>6</v>
      </c>
      <c r="C847" s="2">
        <v>0.7</v>
      </c>
      <c r="D847" s="46">
        <v>46</v>
      </c>
      <c r="E847" s="3"/>
      <c r="F847" s="280">
        <v>40.75</v>
      </c>
    </row>
    <row r="848" spans="1:6">
      <c r="A848" s="49" t="s">
        <v>8144</v>
      </c>
      <c r="B848" s="3">
        <v>6</v>
      </c>
      <c r="C848" s="2">
        <v>0.7</v>
      </c>
      <c r="D848" s="46">
        <v>40</v>
      </c>
      <c r="E848" s="3"/>
      <c r="F848" s="280">
        <v>31.700000000000003</v>
      </c>
    </row>
    <row r="849" spans="1:6">
      <c r="A849" s="49" t="s">
        <v>19212</v>
      </c>
      <c r="B849" s="3">
        <v>1</v>
      </c>
      <c r="C849" s="2">
        <v>4.5</v>
      </c>
      <c r="D849" s="46">
        <v>40</v>
      </c>
      <c r="E849" s="3"/>
      <c r="F849" s="280">
        <v>189.35000000000002</v>
      </c>
    </row>
    <row r="850" spans="1:6">
      <c r="A850" s="49" t="s">
        <v>8149</v>
      </c>
      <c r="B850" s="3">
        <v>6</v>
      </c>
      <c r="C850" s="2">
        <v>0.7</v>
      </c>
      <c r="D850" s="46">
        <v>46</v>
      </c>
      <c r="E850" s="3"/>
      <c r="F850" s="280">
        <v>45.650000000000006</v>
      </c>
    </row>
    <row r="851" spans="1:6">
      <c r="A851" s="49" t="s">
        <v>8152</v>
      </c>
      <c r="B851" s="3">
        <v>6</v>
      </c>
      <c r="C851" s="2">
        <v>0.7</v>
      </c>
      <c r="D851" s="46">
        <v>46</v>
      </c>
      <c r="E851" s="3"/>
      <c r="F851" s="280">
        <v>38.900000000000006</v>
      </c>
    </row>
    <row r="852" spans="1:6">
      <c r="A852" s="49" t="s">
        <v>26334</v>
      </c>
      <c r="B852" s="3">
        <v>48</v>
      </c>
      <c r="C852" s="2">
        <v>0.05</v>
      </c>
      <c r="D852" s="46">
        <v>40</v>
      </c>
      <c r="E852" s="3"/>
      <c r="F852" s="280">
        <v>4.3</v>
      </c>
    </row>
    <row r="853" spans="1:6">
      <c r="A853" s="49" t="s">
        <v>8198</v>
      </c>
      <c r="B853" s="3">
        <v>4</v>
      </c>
      <c r="C853" s="2">
        <v>0.7</v>
      </c>
      <c r="D853" s="46">
        <v>40</v>
      </c>
      <c r="E853" s="3"/>
      <c r="F853" s="280">
        <v>32.050000000000004</v>
      </c>
    </row>
    <row r="854" spans="1:6">
      <c r="A854" s="49" t="s">
        <v>8201</v>
      </c>
      <c r="B854" s="3">
        <v>4</v>
      </c>
      <c r="C854" s="2">
        <v>0.7</v>
      </c>
      <c r="D854" s="46">
        <v>40</v>
      </c>
      <c r="E854" s="3"/>
      <c r="F854" s="280">
        <v>23.150000000000002</v>
      </c>
    </row>
    <row r="855" spans="1:6">
      <c r="A855" s="49" t="s">
        <v>8204</v>
      </c>
      <c r="B855" s="3">
        <v>4</v>
      </c>
      <c r="C855" s="2">
        <v>0.7</v>
      </c>
      <c r="D855" s="46">
        <v>40</v>
      </c>
      <c r="E855" s="3"/>
      <c r="F855" s="280">
        <v>39</v>
      </c>
    </row>
    <row r="856" spans="1:6">
      <c r="A856" s="49" t="s">
        <v>26377</v>
      </c>
      <c r="B856" s="3">
        <v>6</v>
      </c>
      <c r="C856" s="2">
        <v>0.5</v>
      </c>
      <c r="D856" s="46">
        <v>38</v>
      </c>
      <c r="E856" s="3"/>
      <c r="F856" s="280">
        <v>17.150000000000002</v>
      </c>
    </row>
    <row r="857" spans="1:6">
      <c r="A857" s="49" t="s">
        <v>26378</v>
      </c>
      <c r="B857" s="3">
        <v>6</v>
      </c>
      <c r="C857" s="2">
        <v>0.5</v>
      </c>
      <c r="D857" s="46">
        <v>38</v>
      </c>
      <c r="E857" s="3"/>
      <c r="F857" s="280">
        <v>17.45</v>
      </c>
    </row>
    <row r="858" spans="1:6">
      <c r="A858" s="49" t="s">
        <v>26379</v>
      </c>
      <c r="B858" s="3">
        <v>6</v>
      </c>
      <c r="C858" s="2">
        <v>0.5</v>
      </c>
      <c r="D858" s="46">
        <v>38</v>
      </c>
      <c r="E858" s="3"/>
      <c r="F858" s="280">
        <v>17.45</v>
      </c>
    </row>
    <row r="859" spans="1:6">
      <c r="A859" s="49" t="s">
        <v>8291</v>
      </c>
      <c r="B859" s="3">
        <v>6</v>
      </c>
      <c r="C859" s="2">
        <v>0.7</v>
      </c>
      <c r="D859" s="46">
        <v>37.5</v>
      </c>
      <c r="E859" s="3"/>
      <c r="F859" s="280">
        <v>11.950000000000001</v>
      </c>
    </row>
    <row r="860" spans="1:6">
      <c r="A860" s="49" t="s">
        <v>8296</v>
      </c>
      <c r="B860" s="3">
        <v>6</v>
      </c>
      <c r="C860" s="2">
        <v>1</v>
      </c>
      <c r="D860" s="46">
        <v>37.5</v>
      </c>
      <c r="E860" s="3"/>
      <c r="F860" s="280">
        <v>14.200000000000001</v>
      </c>
    </row>
    <row r="861" spans="1:6">
      <c r="A861" s="49" t="s">
        <v>26335</v>
      </c>
      <c r="B861" s="3">
        <v>4</v>
      </c>
      <c r="C861" s="2">
        <v>0.7</v>
      </c>
      <c r="D861" s="46">
        <v>40</v>
      </c>
      <c r="E861" s="3"/>
      <c r="F861" s="280">
        <v>98.15</v>
      </c>
    </row>
    <row r="862" spans="1:6">
      <c r="A862" s="49" t="s">
        <v>26327</v>
      </c>
      <c r="B862" s="3">
        <v>12</v>
      </c>
      <c r="C862" s="2">
        <v>0.05</v>
      </c>
      <c r="D862" s="46">
        <v>40</v>
      </c>
      <c r="E862" s="3"/>
      <c r="F862" s="280">
        <v>4.6000000000000005</v>
      </c>
    </row>
    <row r="863" spans="1:6">
      <c r="A863" s="49" t="s">
        <v>26380</v>
      </c>
      <c r="B863" s="3">
        <v>6</v>
      </c>
      <c r="C863" s="2">
        <v>0.5</v>
      </c>
      <c r="D863" s="46">
        <v>57.5</v>
      </c>
      <c r="E863" s="3"/>
      <c r="F863" s="280">
        <v>19.600000000000001</v>
      </c>
    </row>
    <row r="864" spans="1:6">
      <c r="A864" s="49" t="s">
        <v>26381</v>
      </c>
      <c r="B864" s="3">
        <v>6</v>
      </c>
      <c r="C864" s="2">
        <v>0.5</v>
      </c>
      <c r="D864" s="46">
        <v>65</v>
      </c>
      <c r="E864" s="3"/>
      <c r="F864" s="280">
        <v>42.6</v>
      </c>
    </row>
    <row r="865" spans="1:6">
      <c r="A865" s="49" t="s">
        <v>8301</v>
      </c>
      <c r="B865" s="3">
        <v>6</v>
      </c>
      <c r="C865" s="2">
        <v>0.7</v>
      </c>
      <c r="D865" s="46">
        <v>55.5</v>
      </c>
      <c r="E865" s="3"/>
      <c r="F865" s="280">
        <v>26.1</v>
      </c>
    </row>
    <row r="866" spans="1:6">
      <c r="A866" s="49" t="s">
        <v>8310</v>
      </c>
      <c r="B866" s="3">
        <v>6</v>
      </c>
      <c r="C866" s="2">
        <v>0.7</v>
      </c>
      <c r="D866" s="46">
        <v>20</v>
      </c>
      <c r="E866" s="3"/>
      <c r="F866" s="280">
        <v>12.15</v>
      </c>
    </row>
    <row r="867" spans="1:6">
      <c r="A867" s="49" t="s">
        <v>26461</v>
      </c>
      <c r="B867" s="3">
        <v>6</v>
      </c>
      <c r="C867" s="2">
        <v>0.7</v>
      </c>
      <c r="D867" s="46">
        <v>20</v>
      </c>
      <c r="E867" s="3"/>
      <c r="F867" s="280">
        <v>10.65</v>
      </c>
    </row>
    <row r="868" spans="1:6">
      <c r="A868" s="49" t="s">
        <v>8314</v>
      </c>
      <c r="B868" s="3">
        <v>6</v>
      </c>
      <c r="C868" s="2">
        <v>0.7</v>
      </c>
      <c r="D868" s="46">
        <v>20</v>
      </c>
      <c r="E868" s="3"/>
      <c r="F868" s="280">
        <v>12.100000000000001</v>
      </c>
    </row>
    <row r="869" spans="1:6">
      <c r="A869" s="49" t="s">
        <v>8320</v>
      </c>
      <c r="B869" s="3">
        <v>6</v>
      </c>
      <c r="C869" s="2">
        <v>1</v>
      </c>
      <c r="D869" s="46">
        <v>22</v>
      </c>
      <c r="E869" s="3"/>
      <c r="F869" s="280">
        <v>13.05</v>
      </c>
    </row>
    <row r="870" spans="1:6">
      <c r="A870" s="49" t="s">
        <v>8326</v>
      </c>
      <c r="B870" s="3">
        <v>6</v>
      </c>
      <c r="C870" s="2">
        <v>0.5</v>
      </c>
      <c r="D870" s="46">
        <v>40</v>
      </c>
      <c r="E870" s="3"/>
      <c r="F870" s="280">
        <v>20.3</v>
      </c>
    </row>
    <row r="871" spans="1:6">
      <c r="A871" s="49" t="s">
        <v>26382</v>
      </c>
      <c r="B871" s="3">
        <v>6</v>
      </c>
      <c r="C871" s="2">
        <v>0.5</v>
      </c>
      <c r="D871" s="46">
        <v>46.2</v>
      </c>
      <c r="E871" s="3"/>
      <c r="F871" s="280">
        <v>49.35</v>
      </c>
    </row>
    <row r="872" spans="1:6">
      <c r="A872" s="49" t="s">
        <v>26462</v>
      </c>
      <c r="B872" s="3">
        <v>6</v>
      </c>
      <c r="C872" s="2">
        <v>0.7</v>
      </c>
      <c r="D872" s="46">
        <v>57</v>
      </c>
      <c r="E872" s="3"/>
      <c r="F872" s="280">
        <v>33.75</v>
      </c>
    </row>
    <row r="873" spans="1:6">
      <c r="A873" s="49" t="s">
        <v>8372</v>
      </c>
      <c r="B873" s="3">
        <v>6</v>
      </c>
      <c r="C873" s="2">
        <v>0.7</v>
      </c>
      <c r="D873" s="46">
        <v>15</v>
      </c>
      <c r="E873" s="3"/>
      <c r="F873" s="280">
        <v>18.55</v>
      </c>
    </row>
    <row r="874" spans="1:6">
      <c r="A874" s="49" t="s">
        <v>8375</v>
      </c>
      <c r="B874" s="3">
        <v>6</v>
      </c>
      <c r="C874" s="2">
        <v>0.7</v>
      </c>
      <c r="D874" s="46">
        <v>40</v>
      </c>
      <c r="E874" s="3"/>
      <c r="F874" s="280">
        <v>21.75</v>
      </c>
    </row>
    <row r="875" spans="1:6">
      <c r="A875" s="49" t="s">
        <v>8401</v>
      </c>
      <c r="B875" s="3">
        <v>6</v>
      </c>
      <c r="C875" s="2">
        <v>0.7</v>
      </c>
      <c r="D875" s="46">
        <v>40</v>
      </c>
      <c r="E875" s="3"/>
      <c r="F875" s="280">
        <v>34.1</v>
      </c>
    </row>
    <row r="876" spans="1:6">
      <c r="A876" s="49" t="s">
        <v>8417</v>
      </c>
      <c r="B876" s="3">
        <v>6</v>
      </c>
      <c r="C876" s="2">
        <v>0.7</v>
      </c>
      <c r="D876" s="46">
        <v>40</v>
      </c>
      <c r="E876" s="3"/>
      <c r="F876" s="280">
        <v>15.350000000000001</v>
      </c>
    </row>
    <row r="877" spans="1:6">
      <c r="A877" s="49" t="s">
        <v>8429</v>
      </c>
      <c r="B877" s="3">
        <v>6</v>
      </c>
      <c r="C877" s="2">
        <v>1</v>
      </c>
      <c r="D877" s="46">
        <v>50</v>
      </c>
      <c r="E877" s="3"/>
      <c r="F877" s="280">
        <v>20.8</v>
      </c>
    </row>
    <row r="878" spans="1:6">
      <c r="A878" s="49" t="s">
        <v>8435</v>
      </c>
      <c r="B878" s="3">
        <v>6</v>
      </c>
      <c r="C878" s="2">
        <v>0.7</v>
      </c>
      <c r="D878" s="46">
        <v>45</v>
      </c>
      <c r="E878" s="3"/>
      <c r="F878" s="280">
        <v>15.25</v>
      </c>
    </row>
    <row r="879" spans="1:6">
      <c r="A879" s="49" t="s">
        <v>26296</v>
      </c>
      <c r="B879" s="3">
        <v>6</v>
      </c>
      <c r="C879" s="2">
        <v>0.7</v>
      </c>
      <c r="D879" s="46">
        <v>40</v>
      </c>
      <c r="E879" s="3"/>
      <c r="F879" s="280">
        <v>13.200000000000001</v>
      </c>
    </row>
    <row r="880" spans="1:6">
      <c r="A880" s="49" t="s">
        <v>8525</v>
      </c>
      <c r="B880" s="3">
        <v>6</v>
      </c>
      <c r="C880" s="2">
        <v>0.7</v>
      </c>
      <c r="D880" s="46">
        <v>40</v>
      </c>
      <c r="E880" s="3"/>
      <c r="F880" s="280">
        <v>36.550000000000004</v>
      </c>
    </row>
    <row r="881" spans="1:6">
      <c r="A881" s="49" t="s">
        <v>8528</v>
      </c>
      <c r="B881" s="3">
        <v>12</v>
      </c>
      <c r="C881" s="2">
        <v>0.7</v>
      </c>
      <c r="D881" s="46">
        <v>40</v>
      </c>
      <c r="E881" s="3"/>
      <c r="F881" s="280">
        <v>43.900000000000006</v>
      </c>
    </row>
    <row r="882" spans="1:6">
      <c r="A882" s="49" t="s">
        <v>8531</v>
      </c>
      <c r="B882" s="3">
        <v>6</v>
      </c>
      <c r="C882" s="2">
        <v>0.7</v>
      </c>
      <c r="D882" s="46">
        <v>40</v>
      </c>
      <c r="E882" s="3"/>
      <c r="F882" s="280">
        <v>29.85</v>
      </c>
    </row>
    <row r="883" spans="1:6">
      <c r="A883" s="49" t="s">
        <v>8537</v>
      </c>
      <c r="B883" s="3">
        <v>12</v>
      </c>
      <c r="C883" s="2">
        <v>0.7</v>
      </c>
      <c r="D883" s="46">
        <v>40</v>
      </c>
      <c r="E883" s="3"/>
      <c r="F883" s="280">
        <v>16.45</v>
      </c>
    </row>
    <row r="884" spans="1:6">
      <c r="A884" s="49" t="s">
        <v>8619</v>
      </c>
      <c r="B884" s="3">
        <v>6</v>
      </c>
      <c r="C884" s="2">
        <v>0.7</v>
      </c>
      <c r="D884" s="46">
        <v>40</v>
      </c>
      <c r="E884" s="3"/>
      <c r="F884" s="280">
        <v>38.75</v>
      </c>
    </row>
    <row r="885" spans="1:6">
      <c r="A885" s="49" t="s">
        <v>26247</v>
      </c>
      <c r="B885" s="3">
        <v>6</v>
      </c>
      <c r="C885" s="2">
        <v>0.7</v>
      </c>
      <c r="D885" s="46">
        <v>40</v>
      </c>
      <c r="E885" s="3"/>
      <c r="F885" s="280">
        <v>21.900000000000002</v>
      </c>
    </row>
    <row r="886" spans="1:6">
      <c r="A886" s="49" t="s">
        <v>26248</v>
      </c>
      <c r="B886" s="3">
        <v>6</v>
      </c>
      <c r="C886" s="2">
        <v>0.7</v>
      </c>
      <c r="D886" s="46">
        <v>40</v>
      </c>
      <c r="E886" s="3"/>
      <c r="F886" s="280">
        <v>20.700000000000003</v>
      </c>
    </row>
    <row r="887" spans="1:6">
      <c r="A887" s="49" t="s">
        <v>26465</v>
      </c>
      <c r="B887" s="3">
        <v>6</v>
      </c>
      <c r="C887" s="2">
        <v>0.7</v>
      </c>
      <c r="D887" s="46">
        <v>37.5</v>
      </c>
      <c r="E887" s="3"/>
      <c r="F887" s="280">
        <v>20.5</v>
      </c>
    </row>
    <row r="888" spans="1:6">
      <c r="A888" s="49" t="s">
        <v>8855</v>
      </c>
      <c r="B888" s="3">
        <v>6</v>
      </c>
      <c r="C888" s="2">
        <v>0.7</v>
      </c>
      <c r="D888" s="46">
        <v>57</v>
      </c>
      <c r="E888" s="3"/>
      <c r="F888" s="280">
        <v>22.200000000000003</v>
      </c>
    </row>
    <row r="889" spans="1:6">
      <c r="A889" s="49" t="s">
        <v>9052</v>
      </c>
      <c r="B889" s="3">
        <v>6</v>
      </c>
      <c r="C889" s="2">
        <v>0.7</v>
      </c>
      <c r="D889" s="46">
        <v>30</v>
      </c>
      <c r="E889" s="3"/>
      <c r="F889" s="280">
        <v>19.5</v>
      </c>
    </row>
    <row r="890" spans="1:6">
      <c r="A890" s="49" t="s">
        <v>9055</v>
      </c>
      <c r="B890" s="3">
        <v>6</v>
      </c>
      <c r="C890" s="2">
        <v>0.7</v>
      </c>
      <c r="D890" s="46">
        <v>38</v>
      </c>
      <c r="E890" s="3"/>
      <c r="F890" s="280">
        <v>16.850000000000001</v>
      </c>
    </row>
    <row r="891" spans="1:6">
      <c r="A891" s="49" t="s">
        <v>9058</v>
      </c>
      <c r="B891" s="3">
        <v>6</v>
      </c>
      <c r="C891" s="2">
        <v>0.7</v>
      </c>
      <c r="D891" s="46">
        <v>38</v>
      </c>
      <c r="E891" s="3"/>
      <c r="F891" s="280">
        <v>19.3</v>
      </c>
    </row>
    <row r="892" spans="1:6">
      <c r="A892" s="49" t="s">
        <v>9061</v>
      </c>
      <c r="B892" s="3">
        <v>6</v>
      </c>
      <c r="C892" s="2">
        <v>0.7</v>
      </c>
      <c r="D892" s="46">
        <v>38</v>
      </c>
      <c r="E892" s="3"/>
      <c r="F892" s="280">
        <v>18.100000000000001</v>
      </c>
    </row>
    <row r="893" spans="1:6">
      <c r="A893" s="49" t="s">
        <v>9064</v>
      </c>
      <c r="B893" s="3">
        <v>6</v>
      </c>
      <c r="C893" s="2">
        <v>0.7</v>
      </c>
      <c r="D893" s="46">
        <v>38</v>
      </c>
      <c r="E893" s="3"/>
      <c r="F893" s="280">
        <v>20.85</v>
      </c>
    </row>
    <row r="894" spans="1:6">
      <c r="A894" s="49" t="s">
        <v>9067</v>
      </c>
      <c r="B894" s="3">
        <v>6</v>
      </c>
      <c r="C894" s="2">
        <v>0.7</v>
      </c>
      <c r="D894" s="46">
        <v>38</v>
      </c>
      <c r="E894" s="3"/>
      <c r="F894" s="280">
        <v>20.85</v>
      </c>
    </row>
    <row r="895" spans="1:6">
      <c r="A895" s="49" t="s">
        <v>9069</v>
      </c>
      <c r="B895" s="3">
        <v>8</v>
      </c>
      <c r="C895" s="2">
        <v>0.7</v>
      </c>
      <c r="D895" s="46">
        <v>38</v>
      </c>
      <c r="E895" s="3"/>
      <c r="F895" s="280">
        <v>21.450000000000003</v>
      </c>
    </row>
    <row r="896" spans="1:6">
      <c r="A896" s="49" t="s">
        <v>9072</v>
      </c>
      <c r="B896" s="3">
        <v>6</v>
      </c>
      <c r="C896" s="2">
        <v>0.7</v>
      </c>
      <c r="D896" s="46">
        <v>38</v>
      </c>
      <c r="E896" s="3"/>
      <c r="F896" s="280">
        <v>20.85</v>
      </c>
    </row>
    <row r="897" spans="1:6">
      <c r="A897" s="49" t="s">
        <v>26483</v>
      </c>
      <c r="B897" s="3">
        <v>6</v>
      </c>
      <c r="C897" s="2">
        <v>0.7</v>
      </c>
      <c r="D897" s="46">
        <v>38</v>
      </c>
      <c r="E897" s="3"/>
      <c r="F897" s="280">
        <v>17.8</v>
      </c>
    </row>
    <row r="898" spans="1:6">
      <c r="A898" s="49" t="s">
        <v>9096</v>
      </c>
      <c r="B898" s="3">
        <v>6</v>
      </c>
      <c r="C898" s="2">
        <v>0.7</v>
      </c>
      <c r="D898" s="46">
        <v>38</v>
      </c>
      <c r="E898" s="3"/>
      <c r="F898" s="280">
        <v>46.75</v>
      </c>
    </row>
    <row r="899" spans="1:6">
      <c r="A899" s="49" t="s">
        <v>9118</v>
      </c>
      <c r="B899" s="3">
        <v>6</v>
      </c>
      <c r="C899" s="2">
        <v>0.7</v>
      </c>
      <c r="D899" s="46">
        <v>38</v>
      </c>
      <c r="E899" s="3"/>
      <c r="F899" s="280">
        <v>12.700000000000001</v>
      </c>
    </row>
    <row r="900" spans="1:6">
      <c r="A900" s="49" t="s">
        <v>9124</v>
      </c>
      <c r="B900" s="3">
        <v>6</v>
      </c>
      <c r="C900" s="2">
        <v>1</v>
      </c>
      <c r="D900" s="46">
        <v>60</v>
      </c>
      <c r="E900" s="3"/>
      <c r="F900" s="280">
        <v>17.25</v>
      </c>
    </row>
    <row r="901" spans="1:6">
      <c r="A901" s="49" t="s">
        <v>9129</v>
      </c>
      <c r="B901" s="3">
        <v>6</v>
      </c>
      <c r="C901" s="2">
        <v>0.7</v>
      </c>
      <c r="D901" s="46">
        <v>80</v>
      </c>
      <c r="E901" s="3"/>
      <c r="F901" s="280">
        <v>16.150000000000002</v>
      </c>
    </row>
    <row r="902" spans="1:6">
      <c r="A902" s="49" t="s">
        <v>9139</v>
      </c>
      <c r="B902" s="3">
        <v>6</v>
      </c>
      <c r="C902" s="2">
        <v>0.5</v>
      </c>
      <c r="D902" s="46">
        <v>40</v>
      </c>
      <c r="E902" s="3"/>
      <c r="F902" s="280">
        <v>10.100000000000001</v>
      </c>
    </row>
    <row r="903" spans="1:6">
      <c r="A903" s="49" t="s">
        <v>9292</v>
      </c>
      <c r="B903" s="3">
        <v>6</v>
      </c>
      <c r="C903" s="2">
        <v>0.7</v>
      </c>
      <c r="D903" s="46">
        <v>40</v>
      </c>
      <c r="E903" s="3"/>
      <c r="F903" s="280">
        <v>13.950000000000001</v>
      </c>
    </row>
    <row r="904" spans="1:6">
      <c r="A904" s="49" t="s">
        <v>9295</v>
      </c>
      <c r="B904" s="3">
        <v>6</v>
      </c>
      <c r="C904" s="2">
        <v>0.7</v>
      </c>
      <c r="D904" s="46">
        <v>40</v>
      </c>
      <c r="E904" s="3"/>
      <c r="F904" s="280">
        <v>11.55</v>
      </c>
    </row>
    <row r="905" spans="1:6">
      <c r="A905" s="49" t="s">
        <v>9358</v>
      </c>
      <c r="B905" s="3">
        <v>6</v>
      </c>
      <c r="C905" s="2">
        <v>0.7</v>
      </c>
      <c r="D905" s="46">
        <v>11</v>
      </c>
      <c r="E905" s="3"/>
      <c r="F905" s="280">
        <v>16.25</v>
      </c>
    </row>
    <row r="906" spans="1:6">
      <c r="A906" s="49" t="s">
        <v>9528</v>
      </c>
      <c r="B906" s="3">
        <v>6</v>
      </c>
      <c r="C906" s="2">
        <v>0.7</v>
      </c>
      <c r="D906" s="46">
        <v>37.5</v>
      </c>
      <c r="E906" s="3"/>
      <c r="F906" s="280">
        <v>17.350000000000001</v>
      </c>
    </row>
    <row r="907" spans="1:6">
      <c r="A907" s="49" t="s">
        <v>9531</v>
      </c>
      <c r="B907" s="3">
        <v>6</v>
      </c>
      <c r="C907" s="2">
        <v>0.7</v>
      </c>
      <c r="D907" s="46">
        <v>40</v>
      </c>
      <c r="E907" s="3"/>
      <c r="F907" s="280">
        <v>13.700000000000001</v>
      </c>
    </row>
    <row r="908" spans="1:6">
      <c r="A908" s="49" t="s">
        <v>9534</v>
      </c>
      <c r="B908" s="3">
        <v>6</v>
      </c>
      <c r="C908" s="2">
        <v>0.7</v>
      </c>
      <c r="D908" s="46">
        <v>40</v>
      </c>
      <c r="E908" s="3"/>
      <c r="F908" s="280">
        <v>28</v>
      </c>
    </row>
    <row r="909" spans="1:6">
      <c r="A909" s="49" t="s">
        <v>26384</v>
      </c>
      <c r="B909" s="3">
        <v>6</v>
      </c>
      <c r="C909" s="2">
        <v>0.5</v>
      </c>
      <c r="D909" s="46">
        <v>41.2</v>
      </c>
      <c r="E909" s="3"/>
      <c r="F909" s="280">
        <v>41.400000000000006</v>
      </c>
    </row>
    <row r="910" spans="1:6">
      <c r="A910" s="49" t="s">
        <v>26385</v>
      </c>
      <c r="B910" s="3">
        <v>6</v>
      </c>
      <c r="C910" s="2">
        <v>0.5</v>
      </c>
      <c r="D910" s="46">
        <v>40.9</v>
      </c>
      <c r="E910" s="3"/>
      <c r="F910" s="280">
        <v>41.400000000000006</v>
      </c>
    </row>
    <row r="911" spans="1:6">
      <c r="A911" s="49" t="s">
        <v>26528</v>
      </c>
      <c r="B911" s="3">
        <v>6</v>
      </c>
      <c r="C911" s="2">
        <v>0.7</v>
      </c>
      <c r="D911" s="46">
        <v>43</v>
      </c>
      <c r="E911" s="3"/>
      <c r="F911" s="280">
        <v>34.450000000000003</v>
      </c>
    </row>
    <row r="912" spans="1:6">
      <c r="A912" s="49" t="s">
        <v>10053</v>
      </c>
      <c r="B912" s="3">
        <v>6</v>
      </c>
      <c r="C912" s="2">
        <v>1</v>
      </c>
      <c r="D912" s="46">
        <v>40</v>
      </c>
      <c r="E912" s="3"/>
      <c r="F912" s="280">
        <v>14.600000000000001</v>
      </c>
    </row>
    <row r="913" spans="1:6">
      <c r="A913" s="49" t="s">
        <v>26529</v>
      </c>
      <c r="B913" s="3">
        <v>6</v>
      </c>
      <c r="C913" s="2">
        <v>0.7</v>
      </c>
      <c r="D913" s="46">
        <v>43</v>
      </c>
      <c r="E913" s="3"/>
      <c r="F913" s="280">
        <v>42.150000000000006</v>
      </c>
    </row>
    <row r="914" spans="1:6">
      <c r="A914" s="49" t="s">
        <v>10144</v>
      </c>
      <c r="B914" s="3">
        <v>6</v>
      </c>
      <c r="C914" s="2">
        <v>0.7</v>
      </c>
      <c r="D914" s="46">
        <v>40</v>
      </c>
      <c r="E914" s="3"/>
      <c r="F914" s="280">
        <v>37.800000000000004</v>
      </c>
    </row>
    <row r="915" spans="1:6">
      <c r="A915" s="49" t="s">
        <v>10300</v>
      </c>
      <c r="B915" s="3">
        <v>6</v>
      </c>
      <c r="C915" s="2">
        <v>0.7</v>
      </c>
      <c r="D915" s="46">
        <v>45</v>
      </c>
      <c r="E915" s="3"/>
      <c r="F915" s="280">
        <v>36.4</v>
      </c>
    </row>
    <row r="916" spans="1:6">
      <c r="A916" s="49" t="s">
        <v>10365</v>
      </c>
      <c r="B916" s="3">
        <v>6</v>
      </c>
      <c r="C916" s="2">
        <v>0.7</v>
      </c>
      <c r="D916" s="46">
        <v>40</v>
      </c>
      <c r="E916" s="3"/>
      <c r="F916" s="280">
        <v>50.550000000000004</v>
      </c>
    </row>
    <row r="917" spans="1:6">
      <c r="A917" s="49" t="s">
        <v>10371</v>
      </c>
      <c r="B917" s="3">
        <v>6</v>
      </c>
      <c r="C917" s="2">
        <v>1</v>
      </c>
      <c r="D917" s="46">
        <v>40</v>
      </c>
      <c r="E917" s="3"/>
      <c r="F917" s="280">
        <v>56.400000000000006</v>
      </c>
    </row>
    <row r="918" spans="1:6">
      <c r="A918" s="49" t="s">
        <v>10374</v>
      </c>
      <c r="B918" s="3">
        <v>6</v>
      </c>
      <c r="C918" s="2">
        <v>1</v>
      </c>
      <c r="D918" s="46">
        <v>43</v>
      </c>
      <c r="E918" s="3"/>
      <c r="F918" s="280">
        <v>67.75</v>
      </c>
    </row>
    <row r="919" spans="1:6">
      <c r="A919" s="49" t="s">
        <v>10384</v>
      </c>
      <c r="B919" s="3">
        <v>3</v>
      </c>
      <c r="C919" s="2">
        <v>0.7</v>
      </c>
      <c r="D919" s="46">
        <v>45</v>
      </c>
      <c r="E919" s="3"/>
      <c r="F919" s="280">
        <v>237.70000000000002</v>
      </c>
    </row>
    <row r="920" spans="1:6">
      <c r="A920" s="49" t="s">
        <v>10387</v>
      </c>
      <c r="B920" s="3">
        <v>6</v>
      </c>
      <c r="C920" s="2">
        <v>0.7</v>
      </c>
      <c r="D920" s="46">
        <v>40</v>
      </c>
      <c r="E920" s="3"/>
      <c r="F920" s="280">
        <v>106.65</v>
      </c>
    </row>
    <row r="921" spans="1:6" ht="17.149999999999999" customHeight="1">
      <c r="A921" s="399" t="s">
        <v>10637</v>
      </c>
      <c r="B921" s="400"/>
      <c r="C921" s="400"/>
      <c r="D921" s="400"/>
      <c r="E921" s="277"/>
      <c r="F921" s="279"/>
    </row>
    <row r="922" spans="1:6">
      <c r="A922" s="49" t="s">
        <v>15</v>
      </c>
      <c r="B922" s="3">
        <v>6</v>
      </c>
      <c r="C922" s="2">
        <v>0.7</v>
      </c>
      <c r="D922" s="46">
        <v>38</v>
      </c>
      <c r="E922" s="3"/>
      <c r="F922" s="280">
        <v>28.75</v>
      </c>
    </row>
    <row r="923" spans="1:6">
      <c r="A923" s="49" t="s">
        <v>22</v>
      </c>
      <c r="B923" s="3">
        <v>6</v>
      </c>
      <c r="C923" s="2">
        <v>0.7</v>
      </c>
      <c r="D923" s="46">
        <v>38</v>
      </c>
      <c r="E923" s="3"/>
      <c r="F923" s="280">
        <v>25.1</v>
      </c>
    </row>
    <row r="924" spans="1:6">
      <c r="A924" s="49" t="s">
        <v>25</v>
      </c>
      <c r="B924" s="3">
        <v>6</v>
      </c>
      <c r="C924" s="2">
        <v>0.7</v>
      </c>
      <c r="D924" s="46">
        <v>38</v>
      </c>
      <c r="E924" s="3"/>
      <c r="F924" s="280">
        <v>23.450000000000003</v>
      </c>
    </row>
    <row r="925" spans="1:6">
      <c r="A925" s="49" t="s">
        <v>37</v>
      </c>
      <c r="B925" s="3">
        <v>6</v>
      </c>
      <c r="C925" s="2">
        <v>0.7</v>
      </c>
      <c r="D925" s="46">
        <v>38</v>
      </c>
      <c r="E925" s="3"/>
      <c r="F925" s="280">
        <v>13.65</v>
      </c>
    </row>
    <row r="926" spans="1:6">
      <c r="A926" s="49" t="s">
        <v>40</v>
      </c>
      <c r="B926" s="3">
        <v>6</v>
      </c>
      <c r="C926" s="2">
        <v>0.7</v>
      </c>
      <c r="D926" s="46">
        <v>38</v>
      </c>
      <c r="E926" s="3"/>
      <c r="F926" s="280">
        <v>16.25</v>
      </c>
    </row>
    <row r="927" spans="1:6">
      <c r="A927" s="49" t="s">
        <v>272</v>
      </c>
      <c r="B927" s="3">
        <v>6</v>
      </c>
      <c r="C927" s="2">
        <v>0.7</v>
      </c>
      <c r="D927" s="46">
        <v>38</v>
      </c>
      <c r="E927" s="3"/>
      <c r="F927" s="280">
        <v>12.3</v>
      </c>
    </row>
    <row r="928" spans="1:6">
      <c r="A928" s="49" t="s">
        <v>275</v>
      </c>
      <c r="B928" s="3">
        <v>6</v>
      </c>
      <c r="C928" s="2">
        <v>0.7</v>
      </c>
      <c r="D928" s="46">
        <v>38</v>
      </c>
      <c r="E928" s="3"/>
      <c r="F928" s="280">
        <v>12.3</v>
      </c>
    </row>
    <row r="929" spans="1:6">
      <c r="A929" s="49" t="s">
        <v>349</v>
      </c>
      <c r="B929" s="3">
        <v>4</v>
      </c>
      <c r="C929" s="2">
        <v>0.7</v>
      </c>
      <c r="D929" s="46">
        <v>40</v>
      </c>
      <c r="E929" s="3"/>
      <c r="F929" s="280">
        <v>117.65</v>
      </c>
    </row>
    <row r="930" spans="1:6">
      <c r="A930" s="49" t="s">
        <v>352</v>
      </c>
      <c r="B930" s="3">
        <v>6</v>
      </c>
      <c r="C930" s="2">
        <v>0.7</v>
      </c>
      <c r="D930" s="46">
        <v>40</v>
      </c>
      <c r="E930" s="3"/>
      <c r="F930" s="280">
        <v>44.45</v>
      </c>
    </row>
    <row r="931" spans="1:6">
      <c r="A931" s="49" t="s">
        <v>357</v>
      </c>
      <c r="B931" s="3">
        <v>6</v>
      </c>
      <c r="C931" s="2">
        <v>0.7</v>
      </c>
      <c r="D931" s="46">
        <v>40</v>
      </c>
      <c r="E931" s="3"/>
      <c r="F931" s="280">
        <v>44.45</v>
      </c>
    </row>
    <row r="932" spans="1:6">
      <c r="A932" s="49" t="s">
        <v>360</v>
      </c>
      <c r="B932" s="3">
        <v>6</v>
      </c>
      <c r="C932" s="2">
        <v>0.7</v>
      </c>
      <c r="D932" s="46">
        <v>40</v>
      </c>
      <c r="E932" s="3"/>
      <c r="F932" s="280">
        <v>50.550000000000004</v>
      </c>
    </row>
    <row r="933" spans="1:6">
      <c r="A933" s="49" t="s">
        <v>1809</v>
      </c>
      <c r="B933" s="3">
        <v>6</v>
      </c>
      <c r="C933" s="2">
        <v>0.7</v>
      </c>
      <c r="D933" s="46">
        <v>38</v>
      </c>
      <c r="E933" s="3"/>
      <c r="F933" s="280">
        <v>10.600000000000001</v>
      </c>
    </row>
    <row r="934" spans="1:6">
      <c r="A934" s="49" t="s">
        <v>1812</v>
      </c>
      <c r="B934" s="3">
        <v>6</v>
      </c>
      <c r="C934" s="2">
        <v>0.7</v>
      </c>
      <c r="D934" s="46">
        <v>38</v>
      </c>
      <c r="E934" s="3"/>
      <c r="F934" s="280">
        <v>10.600000000000001</v>
      </c>
    </row>
    <row r="935" spans="1:6">
      <c r="A935" s="49" t="s">
        <v>1922</v>
      </c>
      <c r="B935" s="3">
        <v>6</v>
      </c>
      <c r="C935" s="2">
        <v>0.5</v>
      </c>
      <c r="D935" s="46">
        <v>40</v>
      </c>
      <c r="E935" s="3"/>
      <c r="F935" s="280">
        <v>22.150000000000002</v>
      </c>
    </row>
    <row r="936" spans="1:6">
      <c r="A936" s="49" t="s">
        <v>1925</v>
      </c>
      <c r="B936" s="3">
        <v>6</v>
      </c>
      <c r="C936" s="2">
        <v>0.5</v>
      </c>
      <c r="D936" s="46">
        <v>40</v>
      </c>
      <c r="E936" s="3"/>
      <c r="F936" s="280">
        <v>16.45</v>
      </c>
    </row>
    <row r="937" spans="1:6">
      <c r="A937" s="49" t="s">
        <v>26314</v>
      </c>
      <c r="B937" s="3">
        <v>6</v>
      </c>
      <c r="C937" s="2">
        <v>0.5</v>
      </c>
      <c r="D937" s="46">
        <v>40</v>
      </c>
      <c r="E937" s="3"/>
      <c r="F937" s="280">
        <v>16.650000000000002</v>
      </c>
    </row>
    <row r="938" spans="1:6">
      <c r="A938" s="49" t="s">
        <v>1990</v>
      </c>
      <c r="B938" s="3">
        <v>6</v>
      </c>
      <c r="C938" s="2">
        <v>0.7</v>
      </c>
      <c r="D938" s="46">
        <v>40</v>
      </c>
      <c r="E938" s="3"/>
      <c r="F938" s="280">
        <v>15.05</v>
      </c>
    </row>
    <row r="939" spans="1:6">
      <c r="A939" s="49" t="s">
        <v>1993</v>
      </c>
      <c r="B939" s="3">
        <v>6</v>
      </c>
      <c r="C939" s="2">
        <v>0.7</v>
      </c>
      <c r="D939" s="46">
        <v>35</v>
      </c>
      <c r="E939" s="3"/>
      <c r="F939" s="280">
        <v>13.55</v>
      </c>
    </row>
    <row r="940" spans="1:6">
      <c r="A940" s="49" t="s">
        <v>2176</v>
      </c>
      <c r="B940" s="3">
        <v>6</v>
      </c>
      <c r="C940" s="2">
        <v>0.7</v>
      </c>
      <c r="D940" s="46">
        <v>40</v>
      </c>
      <c r="E940" s="3"/>
      <c r="F940" s="280">
        <v>67.05</v>
      </c>
    </row>
    <row r="941" spans="1:6">
      <c r="A941" s="49" t="s">
        <v>2179</v>
      </c>
      <c r="B941" s="3">
        <v>6</v>
      </c>
      <c r="C941" s="2">
        <v>0.7</v>
      </c>
      <c r="D941" s="46">
        <v>40</v>
      </c>
      <c r="E941" s="3"/>
      <c r="F941" s="280">
        <v>56.1</v>
      </c>
    </row>
    <row r="942" spans="1:6">
      <c r="A942" s="49" t="s">
        <v>2185</v>
      </c>
      <c r="B942" s="3">
        <v>6</v>
      </c>
      <c r="C942" s="2">
        <v>0.7</v>
      </c>
      <c r="D942" s="46">
        <v>40</v>
      </c>
      <c r="E942" s="3"/>
      <c r="F942" s="280">
        <v>55.45</v>
      </c>
    </row>
    <row r="943" spans="1:6">
      <c r="A943" s="49" t="s">
        <v>2221</v>
      </c>
      <c r="B943" s="3">
        <v>6</v>
      </c>
      <c r="C943" s="2">
        <v>0.7</v>
      </c>
      <c r="D943" s="46">
        <v>40</v>
      </c>
      <c r="E943" s="3"/>
      <c r="F943" s="280">
        <v>19.200000000000003</v>
      </c>
    </row>
    <row r="944" spans="1:6">
      <c r="A944" s="49" t="s">
        <v>2224</v>
      </c>
      <c r="B944" s="3">
        <v>6</v>
      </c>
      <c r="C944" s="2">
        <v>0.7</v>
      </c>
      <c r="D944" s="46">
        <v>40</v>
      </c>
      <c r="E944" s="3"/>
      <c r="F944" s="280">
        <v>20.05</v>
      </c>
    </row>
    <row r="945" spans="1:6">
      <c r="A945" s="49" t="s">
        <v>26270</v>
      </c>
      <c r="B945" s="3">
        <v>6</v>
      </c>
      <c r="C945" s="2">
        <v>0.7</v>
      </c>
      <c r="D945" s="46">
        <v>40</v>
      </c>
      <c r="E945" s="3"/>
      <c r="F945" s="280">
        <v>37</v>
      </c>
    </row>
    <row r="946" spans="1:6">
      <c r="A946" s="49" t="s">
        <v>2488</v>
      </c>
      <c r="B946" s="3">
        <v>3</v>
      </c>
      <c r="C946" s="2">
        <v>0.7</v>
      </c>
      <c r="D946" s="46">
        <v>40</v>
      </c>
      <c r="E946" s="3"/>
      <c r="F946" s="280">
        <v>492.25</v>
      </c>
    </row>
    <row r="947" spans="1:6">
      <c r="A947" s="49" t="s">
        <v>26272</v>
      </c>
      <c r="B947" s="3">
        <v>6</v>
      </c>
      <c r="C947" s="2">
        <v>0.7</v>
      </c>
      <c r="D947" s="46">
        <v>40</v>
      </c>
      <c r="E947" s="3"/>
      <c r="F947" s="280">
        <v>123.80000000000001</v>
      </c>
    </row>
    <row r="948" spans="1:6">
      <c r="A948" s="49" t="s">
        <v>2532</v>
      </c>
      <c r="B948" s="3">
        <v>6</v>
      </c>
      <c r="C948" s="2">
        <v>0.7</v>
      </c>
      <c r="D948" s="46">
        <v>38</v>
      </c>
      <c r="E948" s="3"/>
      <c r="F948" s="280">
        <v>38.85</v>
      </c>
    </row>
    <row r="949" spans="1:6">
      <c r="A949" s="49" t="s">
        <v>2535</v>
      </c>
      <c r="B949" s="3">
        <v>6</v>
      </c>
      <c r="C949" s="2">
        <v>0.7</v>
      </c>
      <c r="D949" s="46">
        <v>35</v>
      </c>
      <c r="E949" s="3"/>
      <c r="F949" s="280">
        <v>44.650000000000006</v>
      </c>
    </row>
    <row r="950" spans="1:6">
      <c r="A950" s="49" t="s">
        <v>2747</v>
      </c>
      <c r="B950" s="3">
        <v>6</v>
      </c>
      <c r="C950" s="2">
        <v>0.7</v>
      </c>
      <c r="D950" s="46">
        <v>38</v>
      </c>
      <c r="E950" s="3"/>
      <c r="F950" s="280">
        <v>32.1</v>
      </c>
    </row>
    <row r="951" spans="1:6">
      <c r="A951" s="49" t="s">
        <v>2750</v>
      </c>
      <c r="B951" s="3">
        <v>6</v>
      </c>
      <c r="C951" s="2">
        <v>0.7</v>
      </c>
      <c r="D951" s="46">
        <v>38</v>
      </c>
      <c r="E951" s="3"/>
      <c r="F951" s="280">
        <v>24.35</v>
      </c>
    </row>
    <row r="952" spans="1:6">
      <c r="A952" s="49" t="s">
        <v>2753</v>
      </c>
      <c r="B952" s="3">
        <v>6</v>
      </c>
      <c r="C952" s="2">
        <v>0.7</v>
      </c>
      <c r="D952" s="46">
        <v>38</v>
      </c>
      <c r="E952" s="3"/>
      <c r="F952" s="280">
        <v>26.650000000000002</v>
      </c>
    </row>
    <row r="953" spans="1:6">
      <c r="A953" s="49" t="s">
        <v>3040</v>
      </c>
      <c r="B953" s="3">
        <v>6</v>
      </c>
      <c r="C953" s="2">
        <v>0.7</v>
      </c>
      <c r="D953" s="46">
        <v>40</v>
      </c>
      <c r="E953" s="3"/>
      <c r="F953" s="280">
        <v>16.55</v>
      </c>
    </row>
    <row r="954" spans="1:6">
      <c r="A954" s="49" t="s">
        <v>3310</v>
      </c>
      <c r="B954" s="3">
        <v>6</v>
      </c>
      <c r="C954" s="2">
        <v>0.7</v>
      </c>
      <c r="D954" s="46">
        <v>38</v>
      </c>
      <c r="E954" s="3"/>
      <c r="F954" s="280">
        <v>170</v>
      </c>
    </row>
    <row r="955" spans="1:6">
      <c r="A955" s="49" t="s">
        <v>3313</v>
      </c>
      <c r="B955" s="3">
        <v>6</v>
      </c>
      <c r="C955" s="2">
        <v>0.7</v>
      </c>
      <c r="D955" s="46">
        <v>38</v>
      </c>
      <c r="E955" s="3"/>
      <c r="F955" s="280">
        <v>48</v>
      </c>
    </row>
    <row r="956" spans="1:6">
      <c r="A956" s="49" t="s">
        <v>3316</v>
      </c>
      <c r="B956" s="3">
        <v>6</v>
      </c>
      <c r="C956" s="2">
        <v>0.7</v>
      </c>
      <c r="D956" s="46">
        <v>38</v>
      </c>
      <c r="E956" s="3"/>
      <c r="F956" s="280">
        <v>57.75</v>
      </c>
    </row>
    <row r="957" spans="1:6">
      <c r="A957" s="49" t="s">
        <v>3318</v>
      </c>
      <c r="B957" s="3">
        <v>6</v>
      </c>
      <c r="C957" s="2">
        <v>0.7</v>
      </c>
      <c r="D957" s="46">
        <v>38</v>
      </c>
      <c r="E957" s="3"/>
      <c r="F957" s="280">
        <v>37.6</v>
      </c>
    </row>
    <row r="958" spans="1:6">
      <c r="A958" s="49" t="s">
        <v>3321</v>
      </c>
      <c r="B958" s="3">
        <v>6</v>
      </c>
      <c r="C958" s="2">
        <v>0.7</v>
      </c>
      <c r="D958" s="46">
        <v>38</v>
      </c>
      <c r="E958" s="3"/>
      <c r="F958" s="280">
        <v>42.5</v>
      </c>
    </row>
    <row r="959" spans="1:6">
      <c r="A959" s="49" t="s">
        <v>3323</v>
      </c>
      <c r="B959" s="3">
        <v>6</v>
      </c>
      <c r="C959" s="2">
        <v>0.7</v>
      </c>
      <c r="D959" s="46">
        <v>38</v>
      </c>
      <c r="E959" s="3"/>
      <c r="F959" s="280">
        <v>49.800000000000004</v>
      </c>
    </row>
    <row r="960" spans="1:6">
      <c r="A960" s="49" t="s">
        <v>3326</v>
      </c>
      <c r="B960" s="3">
        <v>6</v>
      </c>
      <c r="C960" s="2">
        <v>0.7</v>
      </c>
      <c r="D960" s="46">
        <v>38</v>
      </c>
      <c r="E960" s="3"/>
      <c r="F960" s="280">
        <v>46.150000000000006</v>
      </c>
    </row>
    <row r="961" spans="1:6">
      <c r="A961" s="49" t="s">
        <v>3512</v>
      </c>
      <c r="B961" s="3">
        <v>6</v>
      </c>
      <c r="C961" s="2">
        <v>0.7</v>
      </c>
      <c r="D961" s="46">
        <v>38</v>
      </c>
      <c r="E961" s="3"/>
      <c r="F961" s="280">
        <v>18.100000000000001</v>
      </c>
    </row>
    <row r="962" spans="1:6">
      <c r="A962" s="49" t="s">
        <v>3515</v>
      </c>
      <c r="B962" s="3">
        <v>6</v>
      </c>
      <c r="C962" s="2">
        <v>0.7</v>
      </c>
      <c r="D962" s="46">
        <v>38</v>
      </c>
      <c r="E962" s="3"/>
      <c r="F962" s="280">
        <v>18.100000000000001</v>
      </c>
    </row>
    <row r="963" spans="1:6">
      <c r="A963" s="49" t="s">
        <v>3975</v>
      </c>
      <c r="B963" s="3">
        <v>6</v>
      </c>
      <c r="C963" s="2">
        <v>0.7</v>
      </c>
      <c r="D963" s="46">
        <v>40</v>
      </c>
      <c r="E963" s="3"/>
      <c r="F963" s="280">
        <v>89</v>
      </c>
    </row>
    <row r="964" spans="1:6">
      <c r="A964" s="49" t="s">
        <v>4983</v>
      </c>
      <c r="B964" s="3">
        <v>6</v>
      </c>
      <c r="C964" s="2">
        <v>0.7</v>
      </c>
      <c r="D964" s="46">
        <v>40</v>
      </c>
      <c r="E964" s="3"/>
      <c r="F964" s="280">
        <v>39</v>
      </c>
    </row>
    <row r="965" spans="1:6">
      <c r="A965" s="49" t="s">
        <v>4986</v>
      </c>
      <c r="B965" s="3">
        <v>6</v>
      </c>
      <c r="C965" s="2">
        <v>0.7</v>
      </c>
      <c r="D965" s="46">
        <v>40</v>
      </c>
      <c r="E965" s="3"/>
      <c r="F965" s="280">
        <v>40.200000000000003</v>
      </c>
    </row>
    <row r="966" spans="1:6">
      <c r="A966" s="49" t="s">
        <v>4990</v>
      </c>
      <c r="B966" s="3">
        <v>6</v>
      </c>
      <c r="C966" s="2">
        <v>0.7</v>
      </c>
      <c r="D966" s="46">
        <v>40</v>
      </c>
      <c r="E966" s="3"/>
      <c r="F966" s="280">
        <v>32.9</v>
      </c>
    </row>
    <row r="967" spans="1:6">
      <c r="A967" s="49" t="s">
        <v>5440</v>
      </c>
      <c r="B967" s="3">
        <v>6</v>
      </c>
      <c r="C967" s="2">
        <v>0.7</v>
      </c>
      <c r="D967" s="46">
        <v>35</v>
      </c>
      <c r="E967" s="3"/>
      <c r="F967" s="280">
        <v>12.950000000000001</v>
      </c>
    </row>
    <row r="968" spans="1:6">
      <c r="A968" s="49" t="s">
        <v>5443</v>
      </c>
      <c r="B968" s="3">
        <v>6</v>
      </c>
      <c r="C968" s="2">
        <v>0.7</v>
      </c>
      <c r="D968" s="46">
        <v>35</v>
      </c>
      <c r="E968" s="3"/>
      <c r="F968" s="280">
        <v>10.5</v>
      </c>
    </row>
    <row r="969" spans="1:6">
      <c r="A969" s="49" t="s">
        <v>5730</v>
      </c>
      <c r="B969" s="3">
        <v>6</v>
      </c>
      <c r="C969" s="2">
        <v>0.7</v>
      </c>
      <c r="D969" s="46">
        <v>40</v>
      </c>
      <c r="E969" s="3"/>
      <c r="F969" s="280">
        <v>35.35</v>
      </c>
    </row>
    <row r="970" spans="1:6">
      <c r="A970" s="49" t="s">
        <v>5890</v>
      </c>
      <c r="B970" s="3">
        <v>6</v>
      </c>
      <c r="C970" s="2">
        <v>0.7</v>
      </c>
      <c r="D970" s="46">
        <v>40</v>
      </c>
      <c r="E970" s="3"/>
      <c r="F970" s="280">
        <v>106.7</v>
      </c>
    </row>
    <row r="971" spans="1:6">
      <c r="A971" s="49" t="s">
        <v>6022</v>
      </c>
      <c r="B971" s="3">
        <v>6</v>
      </c>
      <c r="C971" s="2">
        <v>0.7</v>
      </c>
      <c r="D971" s="46">
        <v>38</v>
      </c>
      <c r="E971" s="3"/>
      <c r="F971" s="280">
        <v>33.050000000000004</v>
      </c>
    </row>
    <row r="972" spans="1:6">
      <c r="A972" s="49" t="s">
        <v>6025</v>
      </c>
      <c r="B972" s="3">
        <v>6</v>
      </c>
      <c r="C972" s="2">
        <v>0.7</v>
      </c>
      <c r="D972" s="46">
        <v>40</v>
      </c>
      <c r="E972" s="3"/>
      <c r="F972" s="280">
        <v>37.800000000000004</v>
      </c>
    </row>
    <row r="973" spans="1:6">
      <c r="A973" s="49" t="s">
        <v>7299</v>
      </c>
      <c r="B973" s="3">
        <v>6</v>
      </c>
      <c r="C973" s="2">
        <v>0.5</v>
      </c>
      <c r="D973" s="46">
        <v>40</v>
      </c>
      <c r="E973" s="3"/>
      <c r="F973" s="280">
        <v>29.450000000000003</v>
      </c>
    </row>
    <row r="974" spans="1:6">
      <c r="A974" s="49" t="s">
        <v>7302</v>
      </c>
      <c r="B974" s="3">
        <v>6</v>
      </c>
      <c r="C974" s="2">
        <v>0.5</v>
      </c>
      <c r="D974" s="46">
        <v>40</v>
      </c>
      <c r="E974" s="3"/>
      <c r="F974" s="280">
        <v>24.900000000000002</v>
      </c>
    </row>
    <row r="975" spans="1:6">
      <c r="A975" s="49" t="s">
        <v>7451</v>
      </c>
      <c r="B975" s="3">
        <v>6</v>
      </c>
      <c r="C975" s="2">
        <v>0.7</v>
      </c>
      <c r="D975" s="46">
        <v>38</v>
      </c>
      <c r="E975" s="3"/>
      <c r="F975" s="280">
        <v>28.150000000000002</v>
      </c>
    </row>
    <row r="976" spans="1:6">
      <c r="A976" s="49" t="s">
        <v>7454</v>
      </c>
      <c r="B976" s="3">
        <v>6</v>
      </c>
      <c r="C976" s="2">
        <v>0.7</v>
      </c>
      <c r="D976" s="46">
        <v>38</v>
      </c>
      <c r="E976" s="3"/>
      <c r="F976" s="280">
        <v>27.85</v>
      </c>
    </row>
    <row r="977" spans="1:6">
      <c r="A977" s="49" t="s">
        <v>7460</v>
      </c>
      <c r="B977" s="3">
        <v>6</v>
      </c>
      <c r="C977" s="2">
        <v>0.7</v>
      </c>
      <c r="D977" s="46">
        <v>35</v>
      </c>
      <c r="E977" s="3"/>
      <c r="F977" s="280">
        <v>17.2</v>
      </c>
    </row>
    <row r="978" spans="1:6">
      <c r="A978" s="49" t="s">
        <v>7568</v>
      </c>
      <c r="B978" s="3">
        <v>6</v>
      </c>
      <c r="C978" s="2">
        <v>0.7</v>
      </c>
      <c r="D978" s="46">
        <v>40</v>
      </c>
      <c r="E978" s="3"/>
      <c r="F978" s="280">
        <v>81.100000000000009</v>
      </c>
    </row>
    <row r="979" spans="1:6">
      <c r="A979" s="49" t="s">
        <v>7571</v>
      </c>
      <c r="B979" s="3">
        <v>6</v>
      </c>
      <c r="C979" s="2">
        <v>0.7</v>
      </c>
      <c r="D979" s="46">
        <v>40</v>
      </c>
      <c r="E979" s="3"/>
      <c r="F979" s="280">
        <v>65.25</v>
      </c>
    </row>
    <row r="980" spans="1:6">
      <c r="A980" s="49" t="s">
        <v>7652</v>
      </c>
      <c r="B980" s="3">
        <v>6</v>
      </c>
      <c r="C980" s="2">
        <v>0.7</v>
      </c>
      <c r="D980" s="46">
        <v>40</v>
      </c>
      <c r="E980" s="3"/>
      <c r="F980" s="280">
        <v>46.300000000000004</v>
      </c>
    </row>
    <row r="981" spans="1:6">
      <c r="A981" s="49" t="s">
        <v>7655</v>
      </c>
      <c r="B981" s="3">
        <v>6</v>
      </c>
      <c r="C981" s="2">
        <v>0.7</v>
      </c>
      <c r="D981" s="46">
        <v>40</v>
      </c>
      <c r="E981" s="3"/>
      <c r="F981" s="280">
        <v>206.75</v>
      </c>
    </row>
    <row r="982" spans="1:6">
      <c r="A982" s="49" t="s">
        <v>7658</v>
      </c>
      <c r="B982" s="3">
        <v>4</v>
      </c>
      <c r="C982" s="2">
        <v>0.7</v>
      </c>
      <c r="D982" s="46">
        <v>40</v>
      </c>
      <c r="E982" s="3"/>
      <c r="F982" s="280">
        <v>365.35</v>
      </c>
    </row>
    <row r="983" spans="1:6">
      <c r="A983" s="49" t="s">
        <v>26333</v>
      </c>
      <c r="B983" s="3">
        <v>3</v>
      </c>
      <c r="C983" s="2">
        <v>0.7</v>
      </c>
      <c r="D983" s="46">
        <v>40</v>
      </c>
      <c r="E983" s="3"/>
      <c r="F983" s="280">
        <v>170.15</v>
      </c>
    </row>
    <row r="984" spans="1:6">
      <c r="A984" s="49" t="s">
        <v>7661</v>
      </c>
      <c r="B984" s="3">
        <v>6</v>
      </c>
      <c r="C984" s="2">
        <v>0.7</v>
      </c>
      <c r="D984" s="46">
        <v>40</v>
      </c>
      <c r="E984" s="3"/>
      <c r="F984" s="280">
        <v>42.95</v>
      </c>
    </row>
    <row r="985" spans="1:6">
      <c r="A985" s="49" t="s">
        <v>7664</v>
      </c>
      <c r="B985" s="3">
        <v>60</v>
      </c>
      <c r="C985" s="2">
        <v>0.05</v>
      </c>
      <c r="D985" s="46">
        <v>40</v>
      </c>
      <c r="E985" s="3"/>
      <c r="F985" s="280">
        <v>7.25</v>
      </c>
    </row>
    <row r="986" spans="1:6">
      <c r="A986" s="49" t="s">
        <v>7667</v>
      </c>
      <c r="B986" s="3">
        <v>6</v>
      </c>
      <c r="C986" s="2">
        <v>0.7</v>
      </c>
      <c r="D986" s="46">
        <v>40</v>
      </c>
      <c r="E986" s="3"/>
      <c r="F986" s="280">
        <v>40.200000000000003</v>
      </c>
    </row>
    <row r="987" spans="1:6">
      <c r="A987" s="49" t="s">
        <v>7670</v>
      </c>
      <c r="B987" s="3">
        <v>6</v>
      </c>
      <c r="C987" s="2">
        <v>1</v>
      </c>
      <c r="D987" s="46">
        <v>40</v>
      </c>
      <c r="E987" s="3"/>
      <c r="F987" s="280">
        <v>53.95</v>
      </c>
    </row>
    <row r="988" spans="1:6">
      <c r="A988" s="49" t="s">
        <v>26293</v>
      </c>
      <c r="B988" s="3">
        <v>6</v>
      </c>
      <c r="C988" s="2">
        <v>0.7</v>
      </c>
      <c r="D988" s="46">
        <v>40</v>
      </c>
      <c r="E988" s="3"/>
      <c r="F988" s="280">
        <v>39.6</v>
      </c>
    </row>
    <row r="989" spans="1:6">
      <c r="A989" s="49" t="s">
        <v>8158</v>
      </c>
      <c r="B989" s="3">
        <v>6</v>
      </c>
      <c r="C989" s="2">
        <v>0.7</v>
      </c>
      <c r="D989" s="46">
        <v>38</v>
      </c>
      <c r="E989" s="3"/>
      <c r="F989" s="280">
        <v>63.25</v>
      </c>
    </row>
    <row r="990" spans="1:6">
      <c r="A990" s="49" t="s">
        <v>8729</v>
      </c>
      <c r="B990" s="3">
        <v>12</v>
      </c>
      <c r="C990" s="2">
        <v>0.05</v>
      </c>
      <c r="D990" s="46">
        <v>38</v>
      </c>
      <c r="E990" s="3"/>
      <c r="F990" s="280">
        <v>3.8000000000000003</v>
      </c>
    </row>
    <row r="991" spans="1:6">
      <c r="A991" s="49" t="s">
        <v>8731</v>
      </c>
      <c r="B991" s="3">
        <v>6</v>
      </c>
      <c r="C991" s="2">
        <v>1</v>
      </c>
      <c r="D991" s="46">
        <v>38</v>
      </c>
      <c r="E991" s="3"/>
      <c r="F991" s="280">
        <v>15.450000000000001</v>
      </c>
    </row>
    <row r="992" spans="1:6">
      <c r="A992" s="49" t="s">
        <v>26482</v>
      </c>
      <c r="B992" s="3">
        <v>6</v>
      </c>
      <c r="C992" s="2">
        <v>0.7</v>
      </c>
      <c r="D992" s="46">
        <v>38</v>
      </c>
      <c r="E992" s="3"/>
      <c r="F992" s="280">
        <v>12.8</v>
      </c>
    </row>
    <row r="993" spans="1:6">
      <c r="A993" s="49" t="s">
        <v>8736</v>
      </c>
      <c r="B993" s="3">
        <v>6</v>
      </c>
      <c r="C993" s="2">
        <v>1</v>
      </c>
      <c r="D993" s="46">
        <v>38</v>
      </c>
      <c r="E993" s="3"/>
      <c r="F993" s="280">
        <v>15.450000000000001</v>
      </c>
    </row>
    <row r="994" spans="1:6">
      <c r="A994" s="49" t="s">
        <v>8737</v>
      </c>
      <c r="B994" s="3">
        <v>6</v>
      </c>
      <c r="C994" s="2">
        <v>0.7</v>
      </c>
      <c r="D994" s="46">
        <v>38</v>
      </c>
      <c r="E994" s="3"/>
      <c r="F994" s="280">
        <v>12.8</v>
      </c>
    </row>
    <row r="995" spans="1:6">
      <c r="A995" s="49" t="s">
        <v>8743</v>
      </c>
      <c r="B995" s="3">
        <v>6</v>
      </c>
      <c r="C995" s="2">
        <v>1</v>
      </c>
      <c r="D995" s="46">
        <v>38</v>
      </c>
      <c r="E995" s="3"/>
      <c r="F995" s="280">
        <v>15.450000000000001</v>
      </c>
    </row>
    <row r="996" spans="1:6">
      <c r="A996" s="49" t="s">
        <v>9367</v>
      </c>
      <c r="B996" s="3">
        <v>6</v>
      </c>
      <c r="C996" s="2">
        <v>0.7</v>
      </c>
      <c r="D996" s="46">
        <v>40</v>
      </c>
      <c r="E996" s="3"/>
      <c r="F996" s="280">
        <v>28.650000000000002</v>
      </c>
    </row>
    <row r="997" spans="1:6">
      <c r="A997" s="49" t="s">
        <v>26473</v>
      </c>
      <c r="B997" s="3">
        <v>6</v>
      </c>
      <c r="C997" s="2">
        <v>0.7</v>
      </c>
      <c r="D997" s="46">
        <v>35</v>
      </c>
      <c r="E997" s="3"/>
      <c r="F997" s="280">
        <v>10.5</v>
      </c>
    </row>
    <row r="998" spans="1:6">
      <c r="A998" s="49" t="s">
        <v>9789</v>
      </c>
      <c r="B998" s="3">
        <v>6</v>
      </c>
      <c r="C998" s="2">
        <v>0.7</v>
      </c>
      <c r="D998" s="46">
        <v>35</v>
      </c>
      <c r="E998" s="3"/>
      <c r="F998" s="280">
        <v>15.100000000000001</v>
      </c>
    </row>
    <row r="999" spans="1:6">
      <c r="A999" s="49" t="s">
        <v>9792</v>
      </c>
      <c r="B999" s="3">
        <v>6</v>
      </c>
      <c r="C999" s="2">
        <v>0.7</v>
      </c>
      <c r="D999" s="46">
        <v>35</v>
      </c>
      <c r="E999" s="3"/>
      <c r="F999" s="280">
        <v>14.700000000000001</v>
      </c>
    </row>
    <row r="1000" spans="1:6">
      <c r="A1000" s="49" t="s">
        <v>10146</v>
      </c>
      <c r="B1000" s="3">
        <v>6</v>
      </c>
      <c r="C1000" s="2">
        <v>0.7</v>
      </c>
      <c r="D1000" s="46">
        <v>40</v>
      </c>
      <c r="E1000" s="3"/>
      <c r="F1000" s="280">
        <v>60.95</v>
      </c>
    </row>
    <row r="1001" spans="1:6">
      <c r="A1001" s="49" t="s">
        <v>10148</v>
      </c>
      <c r="B1001" s="3">
        <v>6</v>
      </c>
      <c r="C1001" s="2">
        <v>0.7</v>
      </c>
      <c r="D1001" s="46">
        <v>40</v>
      </c>
      <c r="E1001" s="3"/>
      <c r="F1001" s="280">
        <v>35.35</v>
      </c>
    </row>
    <row r="1002" spans="1:6" ht="17.149999999999999" customHeight="1">
      <c r="A1002" s="399" t="s">
        <v>10638</v>
      </c>
      <c r="B1002" s="400"/>
      <c r="C1002" s="400"/>
      <c r="D1002" s="400"/>
      <c r="E1002" s="277"/>
      <c r="F1002" s="279"/>
    </row>
    <row r="1003" spans="1:6">
      <c r="A1003" s="49" t="s">
        <v>31</v>
      </c>
      <c r="B1003" s="3">
        <v>6</v>
      </c>
      <c r="C1003" s="2">
        <v>1</v>
      </c>
      <c r="D1003" s="46">
        <v>30</v>
      </c>
      <c r="E1003" s="3"/>
      <c r="F1003" s="280">
        <v>27.35</v>
      </c>
    </row>
    <row r="1004" spans="1:6">
      <c r="A1004" s="49" t="s">
        <v>43</v>
      </c>
      <c r="B1004" s="3">
        <v>6</v>
      </c>
      <c r="C1004" s="2">
        <v>0.7</v>
      </c>
      <c r="D1004" s="46">
        <v>40</v>
      </c>
      <c r="E1004" s="3"/>
      <c r="F1004" s="280">
        <v>15.05</v>
      </c>
    </row>
    <row r="1005" spans="1:6">
      <c r="A1005" s="49" t="s">
        <v>150</v>
      </c>
      <c r="B1005" s="3">
        <v>12</v>
      </c>
      <c r="C1005" s="2">
        <v>1</v>
      </c>
      <c r="D1005" s="46">
        <v>40</v>
      </c>
      <c r="E1005" s="3"/>
      <c r="F1005" s="280">
        <v>16.400000000000002</v>
      </c>
    </row>
    <row r="1006" spans="1:6">
      <c r="A1006" s="49" t="s">
        <v>152</v>
      </c>
      <c r="B1006" s="3">
        <v>12</v>
      </c>
      <c r="C1006" s="2">
        <v>1</v>
      </c>
      <c r="D1006" s="46">
        <v>40</v>
      </c>
      <c r="E1006" s="3"/>
      <c r="F1006" s="280">
        <v>15.950000000000001</v>
      </c>
    </row>
    <row r="1007" spans="1:6">
      <c r="A1007" s="49" t="s">
        <v>159</v>
      </c>
      <c r="B1007" s="3">
        <v>6</v>
      </c>
      <c r="C1007" s="2">
        <v>0.7</v>
      </c>
      <c r="D1007" s="46">
        <v>35</v>
      </c>
      <c r="E1007" s="3"/>
      <c r="F1007" s="280">
        <v>14.450000000000001</v>
      </c>
    </row>
    <row r="1008" spans="1:6">
      <c r="A1008" s="49" t="s">
        <v>172</v>
      </c>
      <c r="B1008" s="3">
        <v>12</v>
      </c>
      <c r="C1008" s="2">
        <v>1</v>
      </c>
      <c r="D1008" s="46">
        <v>38</v>
      </c>
      <c r="E1008" s="3"/>
      <c r="F1008" s="280">
        <v>16.600000000000001</v>
      </c>
    </row>
    <row r="1009" spans="1:6">
      <c r="A1009" s="49" t="s">
        <v>182</v>
      </c>
      <c r="B1009" s="3">
        <v>12</v>
      </c>
      <c r="C1009" s="2">
        <v>1</v>
      </c>
      <c r="D1009" s="46">
        <v>40</v>
      </c>
      <c r="E1009" s="3"/>
      <c r="F1009" s="280">
        <v>16.2</v>
      </c>
    </row>
    <row r="1010" spans="1:6">
      <c r="A1010" s="49" t="s">
        <v>187</v>
      </c>
      <c r="B1010" s="3">
        <v>12</v>
      </c>
      <c r="C1010" s="2">
        <v>1</v>
      </c>
      <c r="D1010" s="46">
        <v>38</v>
      </c>
      <c r="E1010" s="3"/>
      <c r="F1010" s="280">
        <v>15.950000000000001</v>
      </c>
    </row>
    <row r="1011" spans="1:6">
      <c r="A1011" s="49" t="s">
        <v>198</v>
      </c>
      <c r="B1011" s="3">
        <v>12</v>
      </c>
      <c r="C1011" s="2">
        <v>1</v>
      </c>
      <c r="D1011" s="46">
        <v>40</v>
      </c>
      <c r="E1011" s="3"/>
      <c r="F1011" s="280">
        <v>15.450000000000001</v>
      </c>
    </row>
    <row r="1012" spans="1:6">
      <c r="A1012" s="49" t="s">
        <v>408</v>
      </c>
      <c r="B1012" s="3">
        <v>6</v>
      </c>
      <c r="C1012" s="2">
        <v>1</v>
      </c>
      <c r="D1012" s="46">
        <v>40</v>
      </c>
      <c r="E1012" s="3"/>
      <c r="F1012" s="280">
        <v>23.450000000000003</v>
      </c>
    </row>
    <row r="1013" spans="1:6">
      <c r="A1013" s="49" t="s">
        <v>603</v>
      </c>
      <c r="B1013" s="3">
        <v>1</v>
      </c>
      <c r="C1013" s="2">
        <v>1.2</v>
      </c>
      <c r="D1013" s="46">
        <v>40</v>
      </c>
      <c r="E1013" s="3"/>
      <c r="F1013" s="280">
        <v>90.350000000000009</v>
      </c>
    </row>
    <row r="1014" spans="1:6">
      <c r="A1014" s="49" t="s">
        <v>642</v>
      </c>
      <c r="B1014" s="3">
        <v>6</v>
      </c>
      <c r="C1014" s="2">
        <v>0.7</v>
      </c>
      <c r="D1014" s="46">
        <v>24</v>
      </c>
      <c r="E1014" s="3"/>
      <c r="F1014" s="280">
        <v>12.5</v>
      </c>
    </row>
    <row r="1015" spans="1:6">
      <c r="A1015" s="49" t="s">
        <v>678</v>
      </c>
      <c r="B1015" s="3">
        <v>6</v>
      </c>
      <c r="C1015" s="2">
        <v>0.7</v>
      </c>
      <c r="D1015" s="46">
        <v>40</v>
      </c>
      <c r="E1015" s="3"/>
      <c r="F1015" s="280">
        <v>24.950000000000003</v>
      </c>
    </row>
    <row r="1016" spans="1:6">
      <c r="A1016" s="49" t="s">
        <v>680</v>
      </c>
      <c r="B1016" s="3">
        <v>6</v>
      </c>
      <c r="C1016" s="2">
        <v>0.7</v>
      </c>
      <c r="D1016" s="46">
        <v>35.200000000000003</v>
      </c>
      <c r="E1016" s="3"/>
      <c r="F1016" s="280">
        <v>27.6</v>
      </c>
    </row>
    <row r="1017" spans="1:6">
      <c r="A1017" s="49" t="s">
        <v>1017</v>
      </c>
      <c r="B1017" s="3">
        <v>6</v>
      </c>
      <c r="C1017" s="2">
        <v>0.7</v>
      </c>
      <c r="D1017" s="46">
        <v>33</v>
      </c>
      <c r="E1017" s="3"/>
      <c r="F1017" s="280">
        <v>11.950000000000001</v>
      </c>
    </row>
    <row r="1018" spans="1:6">
      <c r="A1018" s="49" t="s">
        <v>1020</v>
      </c>
      <c r="B1018" s="3">
        <v>6</v>
      </c>
      <c r="C1018" s="2">
        <v>0.7</v>
      </c>
      <c r="D1018" s="46">
        <v>35</v>
      </c>
      <c r="E1018" s="3"/>
      <c r="F1018" s="280">
        <v>13.3</v>
      </c>
    </row>
    <row r="1019" spans="1:6">
      <c r="A1019" s="49" t="s">
        <v>26262</v>
      </c>
      <c r="B1019" s="3">
        <v>6</v>
      </c>
      <c r="C1019" s="2">
        <v>0.7</v>
      </c>
      <c r="D1019" s="46">
        <v>40</v>
      </c>
      <c r="E1019" s="3"/>
      <c r="F1019" s="280">
        <v>53.650000000000006</v>
      </c>
    </row>
    <row r="1020" spans="1:6">
      <c r="A1020" s="49" t="s">
        <v>26263</v>
      </c>
      <c r="B1020" s="3">
        <v>6</v>
      </c>
      <c r="C1020" s="2">
        <v>0.7</v>
      </c>
      <c r="D1020" s="46">
        <v>40</v>
      </c>
      <c r="E1020" s="3"/>
      <c r="F1020" s="280">
        <v>21.3</v>
      </c>
    </row>
    <row r="1021" spans="1:6">
      <c r="A1021" s="49" t="s">
        <v>26264</v>
      </c>
      <c r="B1021" s="3">
        <v>6</v>
      </c>
      <c r="C1021" s="2">
        <v>0.7</v>
      </c>
      <c r="D1021" s="46">
        <v>40</v>
      </c>
      <c r="E1021" s="3"/>
      <c r="F1021" s="280">
        <v>35.35</v>
      </c>
    </row>
    <row r="1022" spans="1:6">
      <c r="A1022" s="49" t="s">
        <v>1084</v>
      </c>
      <c r="B1022" s="3">
        <v>6</v>
      </c>
      <c r="C1022" s="2">
        <v>1</v>
      </c>
      <c r="D1022" s="46">
        <v>40</v>
      </c>
      <c r="E1022" s="3"/>
      <c r="F1022" s="280">
        <v>31.35</v>
      </c>
    </row>
    <row r="1023" spans="1:6">
      <c r="A1023" s="49" t="s">
        <v>1099</v>
      </c>
      <c r="B1023" s="3">
        <v>6</v>
      </c>
      <c r="C1023" s="2">
        <v>1</v>
      </c>
      <c r="D1023" s="46">
        <v>40</v>
      </c>
      <c r="E1023" s="3"/>
      <c r="F1023" s="280">
        <v>34.4</v>
      </c>
    </row>
    <row r="1024" spans="1:6">
      <c r="A1024" s="49" t="s">
        <v>1508</v>
      </c>
      <c r="B1024" s="3">
        <v>6</v>
      </c>
      <c r="C1024" s="2">
        <v>1</v>
      </c>
      <c r="D1024" s="46">
        <v>37.5</v>
      </c>
      <c r="E1024" s="3"/>
      <c r="F1024" s="280">
        <v>12.9</v>
      </c>
    </row>
    <row r="1025" spans="1:6">
      <c r="A1025" s="49" t="s">
        <v>2044</v>
      </c>
      <c r="B1025" s="3">
        <v>6</v>
      </c>
      <c r="C1025" s="2">
        <v>0.7</v>
      </c>
      <c r="D1025" s="46">
        <v>37.5</v>
      </c>
      <c r="E1025" s="3"/>
      <c r="F1025" s="280">
        <v>21.700000000000003</v>
      </c>
    </row>
    <row r="1026" spans="1:6">
      <c r="A1026" s="49" t="s">
        <v>2119</v>
      </c>
      <c r="B1026" s="3">
        <v>6</v>
      </c>
      <c r="C1026" s="2">
        <v>0.5</v>
      </c>
      <c r="D1026" s="46">
        <v>24</v>
      </c>
      <c r="E1026" s="3"/>
      <c r="F1026" s="280">
        <v>18.400000000000002</v>
      </c>
    </row>
    <row r="1027" spans="1:6">
      <c r="A1027" s="49" t="s">
        <v>2375</v>
      </c>
      <c r="B1027" s="3">
        <v>6</v>
      </c>
      <c r="C1027" s="2">
        <v>0.7</v>
      </c>
      <c r="D1027" s="46">
        <v>40</v>
      </c>
      <c r="E1027" s="3"/>
      <c r="F1027" s="280">
        <v>26.8</v>
      </c>
    </row>
    <row r="1028" spans="1:6">
      <c r="A1028" s="49" t="s">
        <v>2381</v>
      </c>
      <c r="B1028" s="3">
        <v>6</v>
      </c>
      <c r="C1028" s="2">
        <v>0.7</v>
      </c>
      <c r="D1028" s="46">
        <v>40</v>
      </c>
      <c r="E1028" s="3"/>
      <c r="F1028" s="280">
        <v>28</v>
      </c>
    </row>
    <row r="1029" spans="1:6">
      <c r="A1029" s="49" t="s">
        <v>2384</v>
      </c>
      <c r="B1029" s="3">
        <v>6</v>
      </c>
      <c r="C1029" s="2">
        <v>0.7</v>
      </c>
      <c r="D1029" s="46">
        <v>40</v>
      </c>
      <c r="E1029" s="3"/>
      <c r="F1029" s="280">
        <v>26.200000000000003</v>
      </c>
    </row>
    <row r="1030" spans="1:6">
      <c r="A1030" s="49" t="s">
        <v>2387</v>
      </c>
      <c r="B1030" s="3">
        <v>6</v>
      </c>
      <c r="C1030" s="2">
        <v>0.7</v>
      </c>
      <c r="D1030" s="46">
        <v>40</v>
      </c>
      <c r="E1030" s="3"/>
      <c r="F1030" s="280">
        <v>26.200000000000003</v>
      </c>
    </row>
    <row r="1031" spans="1:6">
      <c r="A1031" s="49" t="s">
        <v>2390</v>
      </c>
      <c r="B1031" s="3">
        <v>6</v>
      </c>
      <c r="C1031" s="2">
        <v>0.5</v>
      </c>
      <c r="D1031" s="46">
        <v>18</v>
      </c>
      <c r="E1031" s="3"/>
      <c r="F1031" s="280">
        <v>14.4</v>
      </c>
    </row>
    <row r="1032" spans="1:6">
      <c r="A1032" s="49" t="s">
        <v>26304</v>
      </c>
      <c r="B1032" s="3">
        <v>6</v>
      </c>
      <c r="C1032" s="2">
        <v>1</v>
      </c>
      <c r="D1032" s="46">
        <v>40</v>
      </c>
      <c r="E1032" s="3"/>
      <c r="F1032" s="280">
        <v>91.75</v>
      </c>
    </row>
    <row r="1033" spans="1:6">
      <c r="A1033" s="49" t="s">
        <v>2393</v>
      </c>
      <c r="B1033" s="3">
        <v>6</v>
      </c>
      <c r="C1033" s="2">
        <v>0.7</v>
      </c>
      <c r="D1033" s="46">
        <v>40</v>
      </c>
      <c r="E1033" s="3"/>
      <c r="F1033" s="280">
        <v>26.200000000000003</v>
      </c>
    </row>
    <row r="1034" spans="1:6">
      <c r="A1034" s="49" t="s">
        <v>2444</v>
      </c>
      <c r="B1034" s="3">
        <v>6</v>
      </c>
      <c r="C1034" s="2">
        <v>0.7</v>
      </c>
      <c r="D1034" s="46">
        <v>37.5</v>
      </c>
      <c r="E1034" s="3"/>
      <c r="F1034" s="280">
        <v>25.35</v>
      </c>
    </row>
    <row r="1035" spans="1:6">
      <c r="A1035" s="49" t="s">
        <v>2447</v>
      </c>
      <c r="B1035" s="3">
        <v>6</v>
      </c>
      <c r="C1035" s="2">
        <v>0.7</v>
      </c>
      <c r="D1035" s="46">
        <v>37.5</v>
      </c>
      <c r="E1035" s="3"/>
      <c r="F1035" s="280">
        <v>25.05</v>
      </c>
    </row>
    <row r="1036" spans="1:6">
      <c r="A1036" s="49" t="s">
        <v>2456</v>
      </c>
      <c r="B1036" s="3">
        <v>6</v>
      </c>
      <c r="C1036" s="2">
        <v>0.7</v>
      </c>
      <c r="D1036" s="46">
        <v>37.5</v>
      </c>
      <c r="E1036" s="3"/>
      <c r="F1036" s="280">
        <v>25.05</v>
      </c>
    </row>
    <row r="1037" spans="1:6">
      <c r="A1037" s="49" t="s">
        <v>2459</v>
      </c>
      <c r="B1037" s="3">
        <v>6</v>
      </c>
      <c r="C1037" s="2">
        <v>0.7</v>
      </c>
      <c r="D1037" s="46">
        <v>37.5</v>
      </c>
      <c r="E1037" s="3"/>
      <c r="F1037" s="280">
        <v>24.700000000000003</v>
      </c>
    </row>
    <row r="1038" spans="1:6">
      <c r="A1038" s="49" t="s">
        <v>26415</v>
      </c>
      <c r="B1038" s="3">
        <v>6</v>
      </c>
      <c r="C1038" s="2">
        <v>0.7</v>
      </c>
      <c r="D1038" s="46">
        <v>37.5</v>
      </c>
      <c r="E1038" s="3"/>
      <c r="F1038" s="280">
        <v>29.650000000000002</v>
      </c>
    </row>
    <row r="1039" spans="1:6">
      <c r="A1039" s="49" t="s">
        <v>2462</v>
      </c>
      <c r="B1039" s="3">
        <v>12</v>
      </c>
      <c r="C1039" s="2">
        <v>1</v>
      </c>
      <c r="D1039" s="46">
        <v>40</v>
      </c>
      <c r="E1039" s="3"/>
      <c r="F1039" s="280">
        <v>33.200000000000003</v>
      </c>
    </row>
    <row r="1040" spans="1:6">
      <c r="A1040" s="49" t="s">
        <v>2823</v>
      </c>
      <c r="B1040" s="3">
        <v>4</v>
      </c>
      <c r="C1040" s="2">
        <v>0.7</v>
      </c>
      <c r="D1040" s="46">
        <v>40</v>
      </c>
      <c r="E1040" s="3"/>
      <c r="F1040" s="280">
        <v>42.650000000000006</v>
      </c>
    </row>
    <row r="1041" spans="1:6">
      <c r="A1041" s="49" t="s">
        <v>2826</v>
      </c>
      <c r="B1041" s="3">
        <v>3</v>
      </c>
      <c r="C1041" s="2">
        <v>1.75</v>
      </c>
      <c r="D1041" s="46">
        <v>40</v>
      </c>
      <c r="E1041" s="3"/>
      <c r="F1041" s="280">
        <v>70.5</v>
      </c>
    </row>
    <row r="1042" spans="1:6">
      <c r="A1042" s="49" t="s">
        <v>2833</v>
      </c>
      <c r="B1042" s="3">
        <v>6</v>
      </c>
      <c r="C1042" s="2">
        <v>0.7</v>
      </c>
      <c r="D1042" s="46">
        <v>40</v>
      </c>
      <c r="E1042" s="3"/>
      <c r="F1042" s="280">
        <v>40.200000000000003</v>
      </c>
    </row>
    <row r="1043" spans="1:6">
      <c r="A1043" s="49" t="s">
        <v>26331</v>
      </c>
      <c r="B1043" s="3">
        <v>4</v>
      </c>
      <c r="C1043" s="2">
        <v>0.7</v>
      </c>
      <c r="D1043" s="46">
        <v>40</v>
      </c>
      <c r="E1043" s="3"/>
      <c r="F1043" s="280">
        <v>108.55000000000001</v>
      </c>
    </row>
    <row r="1044" spans="1:6">
      <c r="A1044" s="49" t="s">
        <v>2836</v>
      </c>
      <c r="B1044" s="3">
        <v>6</v>
      </c>
      <c r="C1044" s="2">
        <v>0.7</v>
      </c>
      <c r="D1044" s="46">
        <v>40</v>
      </c>
      <c r="E1044" s="3"/>
      <c r="F1044" s="280">
        <v>40.050000000000004</v>
      </c>
    </row>
    <row r="1045" spans="1:6">
      <c r="A1045" s="49" t="s">
        <v>2865</v>
      </c>
      <c r="B1045" s="3">
        <v>6</v>
      </c>
      <c r="C1045" s="2">
        <v>1</v>
      </c>
      <c r="D1045" s="46">
        <v>40</v>
      </c>
      <c r="E1045" s="3"/>
      <c r="F1045" s="280">
        <v>10.8</v>
      </c>
    </row>
    <row r="1046" spans="1:6">
      <c r="A1046" s="49" t="s">
        <v>2880</v>
      </c>
      <c r="B1046" s="3">
        <v>12</v>
      </c>
      <c r="C1046" s="2">
        <v>1</v>
      </c>
      <c r="D1046" s="46">
        <v>40</v>
      </c>
      <c r="E1046" s="3"/>
      <c r="F1046" s="280">
        <v>12.350000000000001</v>
      </c>
    </row>
    <row r="1047" spans="1:6">
      <c r="A1047" s="49" t="s">
        <v>3094</v>
      </c>
      <c r="B1047" s="3">
        <v>6</v>
      </c>
      <c r="C1047" s="2">
        <v>0.5</v>
      </c>
      <c r="D1047" s="46">
        <v>40</v>
      </c>
      <c r="E1047" s="3"/>
      <c r="F1047" s="280">
        <v>23.450000000000003</v>
      </c>
    </row>
    <row r="1048" spans="1:6">
      <c r="A1048" s="49" t="s">
        <v>3101</v>
      </c>
      <c r="B1048" s="3">
        <v>1</v>
      </c>
      <c r="C1048" s="2">
        <v>1</v>
      </c>
      <c r="D1048" s="46">
        <v>40</v>
      </c>
      <c r="E1048" s="3"/>
      <c r="F1048" s="280">
        <v>42.95</v>
      </c>
    </row>
    <row r="1049" spans="1:6">
      <c r="A1049" s="49" t="s">
        <v>3421</v>
      </c>
      <c r="B1049" s="3">
        <v>6</v>
      </c>
      <c r="C1049" s="2">
        <v>0.7</v>
      </c>
      <c r="D1049" s="46">
        <v>43</v>
      </c>
      <c r="E1049" s="3"/>
      <c r="F1049" s="280">
        <v>20.950000000000003</v>
      </c>
    </row>
    <row r="1050" spans="1:6">
      <c r="A1050" s="49" t="s">
        <v>3459</v>
      </c>
      <c r="B1050" s="3">
        <v>6</v>
      </c>
      <c r="C1050" s="2">
        <v>1</v>
      </c>
      <c r="D1050" s="46">
        <v>37.5</v>
      </c>
      <c r="E1050" s="3"/>
      <c r="F1050" s="280">
        <v>8.65</v>
      </c>
    </row>
    <row r="1051" spans="1:6">
      <c r="A1051" s="49" t="s">
        <v>3500</v>
      </c>
      <c r="B1051" s="3">
        <v>6</v>
      </c>
      <c r="C1051" s="2">
        <v>0.7</v>
      </c>
      <c r="D1051" s="46">
        <v>40</v>
      </c>
      <c r="E1051" s="3"/>
      <c r="F1051" s="280">
        <v>24.35</v>
      </c>
    </row>
    <row r="1052" spans="1:6">
      <c r="A1052" s="49" t="s">
        <v>3571</v>
      </c>
      <c r="B1052" s="3">
        <v>6</v>
      </c>
      <c r="C1052" s="2">
        <v>1</v>
      </c>
      <c r="D1052" s="46">
        <v>18</v>
      </c>
      <c r="E1052" s="3"/>
      <c r="F1052" s="280">
        <v>13.75</v>
      </c>
    </row>
    <row r="1053" spans="1:6">
      <c r="A1053" s="49" t="s">
        <v>3583</v>
      </c>
      <c r="B1053" s="3">
        <v>6</v>
      </c>
      <c r="C1053" s="2">
        <v>1</v>
      </c>
      <c r="D1053" s="46">
        <v>40</v>
      </c>
      <c r="E1053" s="3"/>
      <c r="F1053" s="280">
        <v>11.8</v>
      </c>
    </row>
    <row r="1054" spans="1:6">
      <c r="A1054" s="49" t="s">
        <v>3631</v>
      </c>
      <c r="B1054" s="3">
        <v>35</v>
      </c>
      <c r="C1054" s="2">
        <v>0.05</v>
      </c>
      <c r="D1054" s="46">
        <v>38</v>
      </c>
      <c r="E1054" s="3"/>
      <c r="F1054" s="280">
        <v>6.6000000000000005</v>
      </c>
    </row>
    <row r="1055" spans="1:6">
      <c r="A1055" s="49" t="s">
        <v>3637</v>
      </c>
      <c r="B1055" s="3">
        <v>9</v>
      </c>
      <c r="C1055" s="2">
        <v>0.5</v>
      </c>
      <c r="D1055" s="46">
        <v>40</v>
      </c>
      <c r="E1055" s="3"/>
      <c r="F1055" s="280">
        <v>22.05</v>
      </c>
    </row>
    <row r="1056" spans="1:6">
      <c r="A1056" s="49" t="s">
        <v>3905</v>
      </c>
      <c r="B1056" s="3">
        <v>6</v>
      </c>
      <c r="C1056" s="2">
        <v>0.7</v>
      </c>
      <c r="D1056" s="46">
        <v>40</v>
      </c>
      <c r="E1056" s="3"/>
      <c r="F1056" s="280">
        <v>14.4</v>
      </c>
    </row>
    <row r="1057" spans="1:6">
      <c r="A1057" s="49" t="s">
        <v>3908</v>
      </c>
      <c r="B1057" s="3">
        <v>6</v>
      </c>
      <c r="C1057" s="2">
        <v>0.7</v>
      </c>
      <c r="D1057" s="46">
        <v>40</v>
      </c>
      <c r="E1057" s="3"/>
      <c r="F1057" s="280">
        <v>14.55</v>
      </c>
    </row>
    <row r="1058" spans="1:6">
      <c r="A1058" s="49" t="s">
        <v>3916</v>
      </c>
      <c r="B1058" s="3">
        <v>6</v>
      </c>
      <c r="C1058" s="2">
        <v>1</v>
      </c>
      <c r="D1058" s="46">
        <v>30</v>
      </c>
      <c r="E1058" s="3"/>
      <c r="F1058" s="280">
        <v>15.9</v>
      </c>
    </row>
    <row r="1059" spans="1:6">
      <c r="A1059" s="49" t="s">
        <v>4094</v>
      </c>
      <c r="B1059" s="3">
        <v>6</v>
      </c>
      <c r="C1059" s="2">
        <v>0.7</v>
      </c>
      <c r="D1059" s="46">
        <v>27</v>
      </c>
      <c r="E1059" s="3"/>
      <c r="F1059" s="280">
        <v>14.25</v>
      </c>
    </row>
    <row r="1060" spans="1:6">
      <c r="A1060" s="49" t="s">
        <v>4539</v>
      </c>
      <c r="B1060" s="3">
        <v>6</v>
      </c>
      <c r="C1060" s="2">
        <v>0.7</v>
      </c>
      <c r="D1060" s="46">
        <v>40</v>
      </c>
      <c r="E1060" s="3"/>
      <c r="F1060" s="280">
        <v>30.150000000000002</v>
      </c>
    </row>
    <row r="1061" spans="1:6">
      <c r="A1061" s="49" t="s">
        <v>4542</v>
      </c>
      <c r="B1061" s="3">
        <v>1</v>
      </c>
      <c r="C1061" s="2">
        <v>3</v>
      </c>
      <c r="D1061" s="46">
        <v>40</v>
      </c>
      <c r="E1061" s="3"/>
      <c r="F1061" s="280">
        <v>203.75</v>
      </c>
    </row>
    <row r="1062" spans="1:6">
      <c r="A1062" s="49" t="s">
        <v>4551</v>
      </c>
      <c r="B1062" s="3">
        <v>6</v>
      </c>
      <c r="C1062" s="2">
        <v>0.7</v>
      </c>
      <c r="D1062" s="46">
        <v>37.5</v>
      </c>
      <c r="E1062" s="3"/>
      <c r="F1062" s="280">
        <v>8.2000000000000011</v>
      </c>
    </row>
    <row r="1063" spans="1:6">
      <c r="A1063" s="49" t="s">
        <v>4705</v>
      </c>
      <c r="B1063" s="3">
        <v>6</v>
      </c>
      <c r="C1063" s="2">
        <v>1</v>
      </c>
      <c r="D1063" s="46">
        <v>38</v>
      </c>
      <c r="E1063" s="3"/>
      <c r="F1063" s="280">
        <v>14.65</v>
      </c>
    </row>
    <row r="1064" spans="1:6">
      <c r="A1064" s="49" t="s">
        <v>4710</v>
      </c>
      <c r="B1064" s="3">
        <v>6</v>
      </c>
      <c r="C1064" s="2">
        <v>0.7</v>
      </c>
      <c r="D1064" s="46">
        <v>38</v>
      </c>
      <c r="E1064" s="3"/>
      <c r="F1064" s="280">
        <v>11.55</v>
      </c>
    </row>
    <row r="1065" spans="1:6">
      <c r="A1065" s="49" t="s">
        <v>4732</v>
      </c>
      <c r="B1065" s="3">
        <v>96</v>
      </c>
      <c r="C1065" s="2">
        <v>0.05</v>
      </c>
      <c r="D1065" s="46">
        <v>40</v>
      </c>
      <c r="E1065" s="3"/>
      <c r="F1065" s="280">
        <v>5.1000000000000005</v>
      </c>
    </row>
    <row r="1066" spans="1:6">
      <c r="A1066" s="49" t="s">
        <v>26550</v>
      </c>
      <c r="B1066" s="3">
        <v>6</v>
      </c>
      <c r="C1066" s="2">
        <v>1</v>
      </c>
      <c r="D1066" s="46">
        <v>40</v>
      </c>
      <c r="E1066" s="3"/>
      <c r="F1066" s="280">
        <v>37.15</v>
      </c>
    </row>
    <row r="1067" spans="1:6">
      <c r="A1067" s="49" t="s">
        <v>5113</v>
      </c>
      <c r="B1067" s="3">
        <v>6</v>
      </c>
      <c r="C1067" s="2">
        <v>0.7</v>
      </c>
      <c r="D1067" s="46">
        <v>32</v>
      </c>
      <c r="E1067" s="3"/>
      <c r="F1067" s="280">
        <v>12.700000000000001</v>
      </c>
    </row>
    <row r="1068" spans="1:6">
      <c r="A1068" s="49" t="s">
        <v>5116</v>
      </c>
      <c r="B1068" s="3">
        <v>6</v>
      </c>
      <c r="C1068" s="2">
        <v>0.7</v>
      </c>
      <c r="D1068" s="46">
        <v>17</v>
      </c>
      <c r="E1068" s="3"/>
      <c r="F1068" s="280">
        <v>18.350000000000001</v>
      </c>
    </row>
    <row r="1069" spans="1:6">
      <c r="A1069" s="49" t="s">
        <v>5138</v>
      </c>
      <c r="B1069" s="3">
        <v>6</v>
      </c>
      <c r="C1069" s="2">
        <v>1</v>
      </c>
      <c r="D1069" s="46">
        <v>37.5</v>
      </c>
      <c r="E1069" s="3"/>
      <c r="F1069" s="280">
        <v>9.35</v>
      </c>
    </row>
    <row r="1070" spans="1:6">
      <c r="A1070" s="49" t="s">
        <v>5758</v>
      </c>
      <c r="B1070" s="3">
        <v>6</v>
      </c>
      <c r="C1070" s="2">
        <v>0.5</v>
      </c>
      <c r="D1070" s="46">
        <v>40</v>
      </c>
      <c r="E1070" s="3"/>
      <c r="F1070" s="280">
        <v>16.2</v>
      </c>
    </row>
    <row r="1071" spans="1:6">
      <c r="A1071" s="49" t="s">
        <v>5761</v>
      </c>
      <c r="B1071" s="3">
        <v>6</v>
      </c>
      <c r="C1071" s="2">
        <v>0.7</v>
      </c>
      <c r="D1071" s="46">
        <v>40</v>
      </c>
      <c r="E1071" s="3"/>
      <c r="F1071" s="280">
        <v>23.150000000000002</v>
      </c>
    </row>
    <row r="1072" spans="1:6">
      <c r="A1072" s="49" t="s">
        <v>5793</v>
      </c>
      <c r="B1072" s="3">
        <v>12</v>
      </c>
      <c r="C1072" s="2">
        <v>1</v>
      </c>
      <c r="D1072" s="46">
        <v>40</v>
      </c>
      <c r="E1072" s="3"/>
      <c r="F1072" s="280">
        <v>24</v>
      </c>
    </row>
    <row r="1073" spans="1:6">
      <c r="A1073" s="49" t="s">
        <v>5798</v>
      </c>
      <c r="B1073" s="3">
        <v>6</v>
      </c>
      <c r="C1073" s="2">
        <v>0.7</v>
      </c>
      <c r="D1073" s="46">
        <v>40</v>
      </c>
      <c r="E1073" s="3"/>
      <c r="F1073" s="280">
        <v>19.05</v>
      </c>
    </row>
    <row r="1074" spans="1:6">
      <c r="A1074" s="49" t="s">
        <v>5819</v>
      </c>
      <c r="B1074" s="3">
        <v>6</v>
      </c>
      <c r="C1074" s="2">
        <v>0.7</v>
      </c>
      <c r="D1074" s="46">
        <v>40</v>
      </c>
      <c r="E1074" s="3"/>
      <c r="F1074" s="280">
        <v>20.85</v>
      </c>
    </row>
    <row r="1075" spans="1:6">
      <c r="A1075" s="49" t="s">
        <v>5859</v>
      </c>
      <c r="B1075" s="3">
        <v>6</v>
      </c>
      <c r="C1075" s="2">
        <v>0.5</v>
      </c>
      <c r="D1075" s="46">
        <v>20</v>
      </c>
      <c r="E1075" s="3"/>
      <c r="F1075" s="280">
        <v>8.35</v>
      </c>
    </row>
    <row r="1076" spans="1:6">
      <c r="A1076" s="49" t="s">
        <v>5954</v>
      </c>
      <c r="B1076" s="3">
        <v>12</v>
      </c>
      <c r="C1076" s="2">
        <v>0.7</v>
      </c>
      <c r="D1076" s="46">
        <v>40</v>
      </c>
      <c r="E1076" s="3"/>
      <c r="F1076" s="280">
        <v>9.15</v>
      </c>
    </row>
    <row r="1077" spans="1:6">
      <c r="A1077" s="49" t="s">
        <v>6297</v>
      </c>
      <c r="B1077" s="3">
        <v>4</v>
      </c>
      <c r="C1077" s="2">
        <v>1</v>
      </c>
      <c r="D1077" s="46">
        <v>40</v>
      </c>
      <c r="E1077" s="3"/>
      <c r="F1077" s="280">
        <v>85.050000000000011</v>
      </c>
    </row>
    <row r="1078" spans="1:6">
      <c r="A1078" s="49" t="s">
        <v>6300</v>
      </c>
      <c r="B1078" s="3">
        <v>4</v>
      </c>
      <c r="C1078" s="2">
        <v>1</v>
      </c>
      <c r="D1078" s="46">
        <v>40</v>
      </c>
      <c r="E1078" s="3"/>
      <c r="F1078" s="280">
        <v>102.15</v>
      </c>
    </row>
    <row r="1079" spans="1:6">
      <c r="A1079" s="49" t="s">
        <v>6470</v>
      </c>
      <c r="B1079" s="3">
        <v>6</v>
      </c>
      <c r="C1079" s="2">
        <v>0.7</v>
      </c>
      <c r="D1079" s="46">
        <v>40</v>
      </c>
      <c r="E1079" s="3"/>
      <c r="F1079" s="280">
        <v>28.55</v>
      </c>
    </row>
    <row r="1080" spans="1:6">
      <c r="A1080" s="49" t="s">
        <v>6649</v>
      </c>
      <c r="B1080" s="3">
        <v>6</v>
      </c>
      <c r="C1080" s="2">
        <v>0.7</v>
      </c>
      <c r="D1080" s="46">
        <v>40</v>
      </c>
      <c r="E1080" s="3"/>
      <c r="F1080" s="280">
        <v>25.3</v>
      </c>
    </row>
    <row r="1081" spans="1:6">
      <c r="A1081" s="49" t="s">
        <v>26307</v>
      </c>
      <c r="B1081" s="3">
        <v>6</v>
      </c>
      <c r="C1081" s="2">
        <v>1</v>
      </c>
      <c r="D1081" s="46">
        <v>40</v>
      </c>
      <c r="E1081" s="3"/>
      <c r="F1081" s="280">
        <v>28.950000000000003</v>
      </c>
    </row>
    <row r="1082" spans="1:6">
      <c r="A1082" s="49" t="s">
        <v>6706</v>
      </c>
      <c r="B1082" s="3">
        <v>6</v>
      </c>
      <c r="C1082" s="2">
        <v>0.7</v>
      </c>
      <c r="D1082" s="46">
        <v>40</v>
      </c>
      <c r="E1082" s="3"/>
      <c r="F1082" s="280">
        <v>26.200000000000003</v>
      </c>
    </row>
    <row r="1083" spans="1:6">
      <c r="A1083" s="49" t="s">
        <v>6715</v>
      </c>
      <c r="B1083" s="3">
        <v>6</v>
      </c>
      <c r="C1083" s="2">
        <v>0.5</v>
      </c>
      <c r="D1083" s="46">
        <v>40</v>
      </c>
      <c r="E1083" s="3"/>
      <c r="F1083" s="280">
        <v>19.700000000000003</v>
      </c>
    </row>
    <row r="1084" spans="1:6">
      <c r="A1084" s="49" t="s">
        <v>6840</v>
      </c>
      <c r="B1084" s="3">
        <v>6</v>
      </c>
      <c r="C1084" s="2">
        <v>0.7</v>
      </c>
      <c r="D1084" s="46">
        <v>40</v>
      </c>
      <c r="E1084" s="3"/>
      <c r="F1084" s="280">
        <v>19.350000000000001</v>
      </c>
    </row>
    <row r="1085" spans="1:6">
      <c r="A1085" s="49" t="s">
        <v>7074</v>
      </c>
      <c r="B1085" s="3">
        <v>6</v>
      </c>
      <c r="C1085" s="2">
        <v>0.5</v>
      </c>
      <c r="D1085" s="46">
        <v>37.5</v>
      </c>
      <c r="E1085" s="3"/>
      <c r="F1085" s="280">
        <v>17.650000000000002</v>
      </c>
    </row>
    <row r="1086" spans="1:6">
      <c r="A1086" s="49" t="s">
        <v>26325</v>
      </c>
      <c r="B1086" s="3">
        <v>12</v>
      </c>
      <c r="C1086" s="2">
        <v>0.7</v>
      </c>
      <c r="D1086" s="46">
        <v>40</v>
      </c>
      <c r="E1086" s="3"/>
      <c r="F1086" s="280">
        <v>26.8</v>
      </c>
    </row>
    <row r="1087" spans="1:6">
      <c r="A1087" s="49" t="s">
        <v>7083</v>
      </c>
      <c r="B1087" s="3">
        <v>12</v>
      </c>
      <c r="C1087" s="2">
        <v>0.7</v>
      </c>
      <c r="D1087" s="46">
        <v>40</v>
      </c>
      <c r="E1087" s="3"/>
      <c r="F1087" s="280">
        <v>26.8</v>
      </c>
    </row>
    <row r="1088" spans="1:6">
      <c r="A1088" s="49" t="s">
        <v>7095</v>
      </c>
      <c r="B1088" s="3">
        <v>6</v>
      </c>
      <c r="C1088" s="2">
        <v>1</v>
      </c>
      <c r="D1088" s="46">
        <v>40</v>
      </c>
      <c r="E1088" s="3"/>
      <c r="F1088" s="280">
        <v>16.100000000000001</v>
      </c>
    </row>
    <row r="1089" spans="1:6">
      <c r="A1089" s="49" t="s">
        <v>7099</v>
      </c>
      <c r="B1089" s="3">
        <v>12</v>
      </c>
      <c r="C1089" s="2">
        <v>1</v>
      </c>
      <c r="D1089" s="46">
        <v>40</v>
      </c>
      <c r="E1089" s="3"/>
      <c r="F1089" s="280">
        <v>10.950000000000001</v>
      </c>
    </row>
    <row r="1090" spans="1:6">
      <c r="A1090" s="49" t="s">
        <v>7102</v>
      </c>
      <c r="B1090" s="3">
        <v>12</v>
      </c>
      <c r="C1090" s="2">
        <v>1</v>
      </c>
      <c r="D1090" s="46">
        <v>40</v>
      </c>
      <c r="E1090" s="3"/>
      <c r="F1090" s="280">
        <v>11</v>
      </c>
    </row>
    <row r="1091" spans="1:6">
      <c r="A1091" s="49" t="s">
        <v>7105</v>
      </c>
      <c r="B1091" s="3">
        <v>12</v>
      </c>
      <c r="C1091" s="2">
        <v>1</v>
      </c>
      <c r="D1091" s="46">
        <v>40</v>
      </c>
      <c r="E1091" s="3"/>
      <c r="F1091" s="280">
        <v>11</v>
      </c>
    </row>
    <row r="1092" spans="1:6">
      <c r="A1092" s="49" t="s">
        <v>7165</v>
      </c>
      <c r="B1092" s="3">
        <v>6</v>
      </c>
      <c r="C1092" s="2">
        <v>0.7</v>
      </c>
      <c r="D1092" s="46">
        <v>40</v>
      </c>
      <c r="E1092" s="3"/>
      <c r="F1092" s="280">
        <v>25.6</v>
      </c>
    </row>
    <row r="1093" spans="1:6">
      <c r="A1093" s="49" t="s">
        <v>7282</v>
      </c>
      <c r="B1093" s="3">
        <v>12</v>
      </c>
      <c r="C1093" s="2">
        <v>0.7</v>
      </c>
      <c r="D1093" s="46">
        <v>15</v>
      </c>
      <c r="E1093" s="3"/>
      <c r="F1093" s="280">
        <v>18.5</v>
      </c>
    </row>
    <row r="1094" spans="1:6">
      <c r="A1094" s="49" t="s">
        <v>7323</v>
      </c>
      <c r="B1094" s="3">
        <v>6</v>
      </c>
      <c r="C1094" s="2">
        <v>1</v>
      </c>
      <c r="D1094" s="46">
        <v>40</v>
      </c>
      <c r="E1094" s="3"/>
      <c r="F1094" s="280">
        <v>15.200000000000001</v>
      </c>
    </row>
    <row r="1095" spans="1:6">
      <c r="A1095" s="49" t="s">
        <v>7539</v>
      </c>
      <c r="B1095" s="3">
        <v>6</v>
      </c>
      <c r="C1095" s="2">
        <v>0.7</v>
      </c>
      <c r="D1095" s="46">
        <v>40</v>
      </c>
      <c r="E1095" s="3"/>
      <c r="F1095" s="280">
        <v>24.900000000000002</v>
      </c>
    </row>
    <row r="1096" spans="1:6">
      <c r="A1096" s="49" t="s">
        <v>26355</v>
      </c>
      <c r="B1096" s="3">
        <v>12</v>
      </c>
      <c r="C1096" s="2">
        <v>0.7</v>
      </c>
      <c r="D1096" s="46">
        <v>37.5</v>
      </c>
      <c r="E1096" s="3"/>
      <c r="F1096" s="280">
        <v>7.25</v>
      </c>
    </row>
    <row r="1097" spans="1:6">
      <c r="A1097" s="49" t="s">
        <v>7719</v>
      </c>
      <c r="B1097" s="3">
        <v>1</v>
      </c>
      <c r="C1097" s="2">
        <v>1</v>
      </c>
      <c r="D1097" s="46">
        <v>40</v>
      </c>
      <c r="E1097" s="3"/>
      <c r="F1097" s="280">
        <v>52.1</v>
      </c>
    </row>
    <row r="1098" spans="1:6">
      <c r="A1098" s="49" t="s">
        <v>7928</v>
      </c>
      <c r="B1098" s="3">
        <v>6</v>
      </c>
      <c r="C1098" s="2">
        <v>1</v>
      </c>
      <c r="D1098" s="46">
        <v>37.5</v>
      </c>
      <c r="E1098" s="3"/>
      <c r="F1098" s="280">
        <v>10.600000000000001</v>
      </c>
    </row>
    <row r="1099" spans="1:6">
      <c r="A1099" s="49" t="s">
        <v>8002</v>
      </c>
      <c r="B1099" s="3">
        <v>6</v>
      </c>
      <c r="C1099" s="2">
        <v>0.7</v>
      </c>
      <c r="D1099" s="46">
        <v>40</v>
      </c>
      <c r="E1099" s="3"/>
      <c r="F1099" s="280">
        <v>31.700000000000003</v>
      </c>
    </row>
    <row r="1100" spans="1:6">
      <c r="A1100" s="49" t="s">
        <v>8005</v>
      </c>
      <c r="B1100" s="3">
        <v>40</v>
      </c>
      <c r="C1100" s="2">
        <v>0.05</v>
      </c>
      <c r="D1100" s="46">
        <v>40</v>
      </c>
      <c r="E1100" s="3"/>
      <c r="F1100" s="280">
        <v>4.75</v>
      </c>
    </row>
    <row r="1101" spans="1:6">
      <c r="A1101" s="49" t="s">
        <v>8035</v>
      </c>
      <c r="B1101" s="3">
        <v>6</v>
      </c>
      <c r="C1101" s="2">
        <v>1</v>
      </c>
      <c r="D1101" s="46">
        <v>37.5</v>
      </c>
      <c r="E1101" s="3"/>
      <c r="F1101" s="280">
        <v>10.25</v>
      </c>
    </row>
    <row r="1102" spans="1:6">
      <c r="A1102" s="49" t="s">
        <v>8046</v>
      </c>
      <c r="B1102" s="3">
        <v>6</v>
      </c>
      <c r="C1102" s="2">
        <v>0.7</v>
      </c>
      <c r="D1102" s="46">
        <v>15</v>
      </c>
      <c r="E1102" s="3"/>
      <c r="F1102" s="280">
        <v>6.65</v>
      </c>
    </row>
    <row r="1103" spans="1:6">
      <c r="A1103" s="49" t="s">
        <v>8054</v>
      </c>
      <c r="B1103" s="3">
        <v>6</v>
      </c>
      <c r="C1103" s="2">
        <v>0.7</v>
      </c>
      <c r="D1103" s="46">
        <v>17.7</v>
      </c>
      <c r="E1103" s="3"/>
      <c r="F1103" s="280">
        <v>7.25</v>
      </c>
    </row>
    <row r="1104" spans="1:6">
      <c r="A1104" s="49" t="s">
        <v>8057</v>
      </c>
      <c r="B1104" s="3">
        <v>6</v>
      </c>
      <c r="C1104" s="2">
        <v>1</v>
      </c>
      <c r="D1104" s="46">
        <v>37.5</v>
      </c>
      <c r="E1104" s="3"/>
      <c r="F1104" s="280">
        <v>9.4</v>
      </c>
    </row>
    <row r="1105" spans="1:6">
      <c r="A1105" s="49" t="s">
        <v>8164</v>
      </c>
      <c r="B1105" s="3">
        <v>6</v>
      </c>
      <c r="C1105" s="2">
        <v>0.7</v>
      </c>
      <c r="D1105" s="46">
        <v>40</v>
      </c>
      <c r="E1105" s="3"/>
      <c r="F1105" s="280">
        <v>32.9</v>
      </c>
    </row>
    <row r="1106" spans="1:6">
      <c r="A1106" s="49" t="s">
        <v>8167</v>
      </c>
      <c r="B1106" s="3">
        <v>6</v>
      </c>
      <c r="C1106" s="2">
        <v>0.7</v>
      </c>
      <c r="D1106" s="46">
        <v>40</v>
      </c>
      <c r="E1106" s="3"/>
      <c r="F1106" s="280">
        <v>32.9</v>
      </c>
    </row>
    <row r="1107" spans="1:6">
      <c r="A1107" s="49" t="s">
        <v>8255</v>
      </c>
      <c r="B1107" s="3">
        <v>6</v>
      </c>
      <c r="C1107" s="2">
        <v>0.7</v>
      </c>
      <c r="D1107" s="46">
        <v>40</v>
      </c>
      <c r="E1107" s="3"/>
      <c r="F1107" s="280">
        <v>25.3</v>
      </c>
    </row>
    <row r="1108" spans="1:6">
      <c r="A1108" s="49" t="s">
        <v>8258</v>
      </c>
      <c r="B1108" s="3">
        <v>6</v>
      </c>
      <c r="C1108" s="2">
        <v>1</v>
      </c>
      <c r="D1108" s="46">
        <v>40</v>
      </c>
      <c r="E1108" s="3"/>
      <c r="F1108" s="280">
        <v>29.85</v>
      </c>
    </row>
    <row r="1109" spans="1:6">
      <c r="A1109" s="49" t="s">
        <v>8261</v>
      </c>
      <c r="B1109" s="3">
        <v>6</v>
      </c>
      <c r="C1109" s="2">
        <v>1</v>
      </c>
      <c r="D1109" s="46">
        <v>40</v>
      </c>
      <c r="E1109" s="3"/>
      <c r="F1109" s="280">
        <v>31.3</v>
      </c>
    </row>
    <row r="1110" spans="1:6">
      <c r="A1110" s="49" t="s">
        <v>8270</v>
      </c>
      <c r="B1110" s="3">
        <v>6</v>
      </c>
      <c r="C1110" s="2">
        <v>0.7</v>
      </c>
      <c r="D1110" s="46">
        <v>14</v>
      </c>
      <c r="E1110" s="3"/>
      <c r="F1110" s="280">
        <v>10.65</v>
      </c>
    </row>
    <row r="1111" spans="1:6">
      <c r="A1111" s="49" t="s">
        <v>8273</v>
      </c>
      <c r="B1111" s="3">
        <v>6</v>
      </c>
      <c r="C1111" s="2">
        <v>0.7</v>
      </c>
      <c r="D1111" s="46">
        <v>14.7</v>
      </c>
      <c r="E1111" s="3"/>
      <c r="F1111" s="280">
        <v>10.450000000000001</v>
      </c>
    </row>
    <row r="1112" spans="1:6">
      <c r="A1112" s="49" t="s">
        <v>8276</v>
      </c>
      <c r="B1112" s="3">
        <v>6</v>
      </c>
      <c r="C1112" s="2">
        <v>0.7</v>
      </c>
      <c r="D1112" s="46">
        <v>17</v>
      </c>
      <c r="E1112" s="3"/>
      <c r="F1112" s="280">
        <v>11.15</v>
      </c>
    </row>
    <row r="1113" spans="1:6">
      <c r="A1113" s="49" t="s">
        <v>8378</v>
      </c>
      <c r="B1113" s="3">
        <v>6</v>
      </c>
      <c r="C1113" s="2">
        <v>1.5</v>
      </c>
      <c r="D1113" s="46">
        <v>18</v>
      </c>
      <c r="E1113" s="3"/>
      <c r="F1113" s="280">
        <v>24.200000000000003</v>
      </c>
    </row>
    <row r="1114" spans="1:6">
      <c r="A1114" s="49" t="s">
        <v>8381</v>
      </c>
      <c r="B1114" s="3">
        <v>6</v>
      </c>
      <c r="C1114" s="2">
        <v>0.7</v>
      </c>
      <c r="D1114" s="46">
        <v>14.9</v>
      </c>
      <c r="E1114" s="3"/>
      <c r="F1114" s="280">
        <v>12.200000000000001</v>
      </c>
    </row>
    <row r="1115" spans="1:6">
      <c r="A1115" s="49" t="s">
        <v>8386</v>
      </c>
      <c r="B1115" s="3">
        <v>6</v>
      </c>
      <c r="C1115" s="2">
        <v>1</v>
      </c>
      <c r="D1115" s="46">
        <v>18</v>
      </c>
      <c r="E1115" s="3"/>
      <c r="F1115" s="280">
        <v>13.350000000000001</v>
      </c>
    </row>
    <row r="1116" spans="1:6">
      <c r="A1116" s="49" t="s">
        <v>8819</v>
      </c>
      <c r="B1116" s="3">
        <v>12</v>
      </c>
      <c r="C1116" s="2">
        <v>1</v>
      </c>
      <c r="D1116" s="46">
        <v>50</v>
      </c>
      <c r="E1116" s="3"/>
      <c r="F1116" s="280">
        <v>15.350000000000001</v>
      </c>
    </row>
    <row r="1117" spans="1:6">
      <c r="A1117" s="49" t="s">
        <v>8830</v>
      </c>
      <c r="B1117" s="3">
        <v>6</v>
      </c>
      <c r="C1117" s="2">
        <v>0.7</v>
      </c>
      <c r="D1117" s="46">
        <v>25</v>
      </c>
      <c r="E1117" s="3"/>
      <c r="F1117" s="280">
        <v>12.950000000000001</v>
      </c>
    </row>
    <row r="1118" spans="1:6">
      <c r="A1118" s="49" t="s">
        <v>26360</v>
      </c>
      <c r="B1118" s="3">
        <v>15</v>
      </c>
      <c r="C1118" s="2">
        <v>0.5</v>
      </c>
      <c r="D1118" s="46">
        <v>28</v>
      </c>
      <c r="E1118" s="3"/>
      <c r="F1118" s="280">
        <v>8.4500000000000011</v>
      </c>
    </row>
    <row r="1119" spans="1:6">
      <c r="A1119" s="49" t="s">
        <v>9090</v>
      </c>
      <c r="B1119" s="3">
        <v>6</v>
      </c>
      <c r="C1119" s="2">
        <v>0.7</v>
      </c>
      <c r="D1119" s="46">
        <v>38</v>
      </c>
      <c r="E1119" s="3"/>
      <c r="F1119" s="280">
        <v>46.75</v>
      </c>
    </row>
    <row r="1120" spans="1:6">
      <c r="A1120" s="49" t="s">
        <v>9289</v>
      </c>
      <c r="B1120" s="3">
        <v>6</v>
      </c>
      <c r="C1120" s="2">
        <v>0.7</v>
      </c>
      <c r="D1120" s="46">
        <v>40</v>
      </c>
      <c r="E1120" s="3"/>
      <c r="F1120" s="280">
        <v>17.650000000000002</v>
      </c>
    </row>
    <row r="1121" spans="1:6">
      <c r="A1121" s="49" t="s">
        <v>9761</v>
      </c>
      <c r="B1121" s="3">
        <v>6</v>
      </c>
      <c r="C1121" s="2">
        <v>1</v>
      </c>
      <c r="D1121" s="46">
        <v>37.5</v>
      </c>
      <c r="E1121" s="3"/>
      <c r="F1121" s="280">
        <v>17.350000000000001</v>
      </c>
    </row>
    <row r="1122" spans="1:6">
      <c r="A1122" s="49" t="s">
        <v>9767</v>
      </c>
      <c r="B1122" s="3">
        <v>6</v>
      </c>
      <c r="C1122" s="2">
        <v>0.7</v>
      </c>
      <c r="D1122" s="46">
        <v>29.9</v>
      </c>
      <c r="E1122" s="3"/>
      <c r="F1122" s="280">
        <v>17.350000000000001</v>
      </c>
    </row>
    <row r="1123" spans="1:6">
      <c r="A1123" s="49" t="s">
        <v>9795</v>
      </c>
      <c r="B1123" s="3">
        <v>12</v>
      </c>
      <c r="C1123" s="2">
        <v>1</v>
      </c>
      <c r="D1123" s="46">
        <v>40</v>
      </c>
      <c r="E1123" s="3"/>
      <c r="F1123" s="280">
        <v>19.8</v>
      </c>
    </row>
    <row r="1124" spans="1:6">
      <c r="A1124" s="49" t="s">
        <v>9886</v>
      </c>
      <c r="B1124" s="3">
        <v>6</v>
      </c>
      <c r="C1124" s="2">
        <v>0.7</v>
      </c>
      <c r="D1124" s="46">
        <v>17</v>
      </c>
      <c r="E1124" s="3"/>
      <c r="F1124" s="280">
        <v>11.25</v>
      </c>
    </row>
    <row r="1125" spans="1:6">
      <c r="A1125" s="49" t="s">
        <v>9889</v>
      </c>
      <c r="B1125" s="3">
        <v>6</v>
      </c>
      <c r="C1125" s="2">
        <v>0.7</v>
      </c>
      <c r="D1125" s="46">
        <v>17</v>
      </c>
      <c r="E1125" s="3"/>
      <c r="F1125" s="280">
        <v>12.75</v>
      </c>
    </row>
    <row r="1126" spans="1:6">
      <c r="A1126" s="49" t="s">
        <v>9892</v>
      </c>
      <c r="B1126" s="3">
        <v>6</v>
      </c>
      <c r="C1126" s="2">
        <v>0.7</v>
      </c>
      <c r="D1126" s="46">
        <v>17</v>
      </c>
      <c r="E1126" s="3"/>
      <c r="F1126" s="280">
        <v>10.200000000000001</v>
      </c>
    </row>
    <row r="1127" spans="1:6">
      <c r="A1127" s="49" t="s">
        <v>9981</v>
      </c>
      <c r="B1127" s="3">
        <v>6</v>
      </c>
      <c r="C1127" s="2">
        <v>0.7</v>
      </c>
      <c r="D1127" s="46">
        <v>40</v>
      </c>
      <c r="E1127" s="3"/>
      <c r="F1127" s="280">
        <v>26.85</v>
      </c>
    </row>
    <row r="1128" spans="1:6">
      <c r="A1128" s="49" t="s">
        <v>10015</v>
      </c>
      <c r="B1128" s="3">
        <v>6</v>
      </c>
      <c r="C1128" s="2">
        <v>1</v>
      </c>
      <c r="D1128" s="46">
        <v>21</v>
      </c>
      <c r="E1128" s="3"/>
      <c r="F1128" s="280">
        <v>13.9</v>
      </c>
    </row>
    <row r="1129" spans="1:6">
      <c r="A1129" s="49" t="s">
        <v>10029</v>
      </c>
      <c r="B1129" s="3">
        <v>6</v>
      </c>
      <c r="C1129" s="2">
        <v>1</v>
      </c>
      <c r="D1129" s="46">
        <v>35</v>
      </c>
      <c r="E1129" s="3"/>
      <c r="F1129" s="280">
        <v>20.6</v>
      </c>
    </row>
    <row r="1130" spans="1:6">
      <c r="A1130" s="49" t="s">
        <v>10032</v>
      </c>
      <c r="B1130" s="3">
        <v>6</v>
      </c>
      <c r="C1130" s="2">
        <v>1</v>
      </c>
      <c r="D1130" s="46">
        <v>40</v>
      </c>
      <c r="E1130" s="3"/>
      <c r="F1130" s="280">
        <v>20.25</v>
      </c>
    </row>
    <row r="1131" spans="1:6">
      <c r="A1131" s="49" t="s">
        <v>10035</v>
      </c>
      <c r="B1131" s="3">
        <v>6</v>
      </c>
      <c r="C1131" s="2">
        <v>1</v>
      </c>
      <c r="D1131" s="46">
        <v>35</v>
      </c>
      <c r="E1131" s="3"/>
      <c r="F1131" s="280">
        <v>20.6</v>
      </c>
    </row>
    <row r="1132" spans="1:6">
      <c r="A1132" s="49" t="s">
        <v>10038</v>
      </c>
      <c r="B1132" s="3">
        <v>6</v>
      </c>
      <c r="C1132" s="2">
        <v>1</v>
      </c>
      <c r="D1132" s="46">
        <v>35</v>
      </c>
      <c r="E1132" s="3"/>
      <c r="F1132" s="280">
        <v>20.6</v>
      </c>
    </row>
    <row r="1133" spans="1:6">
      <c r="A1133" s="49" t="s">
        <v>10041</v>
      </c>
      <c r="B1133" s="3">
        <v>6</v>
      </c>
      <c r="C1133" s="2">
        <v>1</v>
      </c>
      <c r="D1133" s="46">
        <v>35</v>
      </c>
      <c r="E1133" s="3"/>
      <c r="F1133" s="280">
        <v>20.6</v>
      </c>
    </row>
    <row r="1134" spans="1:6">
      <c r="A1134" s="49" t="s">
        <v>10141</v>
      </c>
      <c r="B1134" s="3">
        <v>6</v>
      </c>
      <c r="C1134" s="2">
        <v>0.7</v>
      </c>
      <c r="D1134" s="46">
        <v>40</v>
      </c>
      <c r="E1134" s="3"/>
      <c r="F1134" s="280">
        <v>21.700000000000003</v>
      </c>
    </row>
    <row r="1135" spans="1:6">
      <c r="A1135" s="49" t="s">
        <v>26531</v>
      </c>
      <c r="B1135" s="3">
        <v>6</v>
      </c>
      <c r="C1135" s="2">
        <v>0.7</v>
      </c>
      <c r="D1135" s="46">
        <v>43</v>
      </c>
      <c r="E1135" s="3"/>
      <c r="F1135" s="280">
        <v>15.5</v>
      </c>
    </row>
    <row r="1136" spans="1:6">
      <c r="A1136" s="49" t="s">
        <v>26301</v>
      </c>
      <c r="B1136" s="3">
        <v>6</v>
      </c>
      <c r="C1136" s="2">
        <v>0.7</v>
      </c>
      <c r="D1136" s="46">
        <v>40</v>
      </c>
      <c r="E1136" s="3"/>
      <c r="F1136" s="280">
        <v>29.75</v>
      </c>
    </row>
    <row r="1137" spans="1:6">
      <c r="A1137" s="49" t="s">
        <v>10332</v>
      </c>
      <c r="B1137" s="3">
        <v>6</v>
      </c>
      <c r="C1137" s="2">
        <v>1</v>
      </c>
      <c r="D1137" s="46">
        <v>15</v>
      </c>
      <c r="E1137" s="3"/>
      <c r="F1137" s="280">
        <v>11.75</v>
      </c>
    </row>
    <row r="1138" spans="1:6">
      <c r="A1138" s="49" t="s">
        <v>10393</v>
      </c>
      <c r="B1138" s="3">
        <v>10</v>
      </c>
      <c r="C1138" s="2">
        <v>0.5</v>
      </c>
      <c r="D1138" s="46">
        <v>38</v>
      </c>
      <c r="E1138" s="3"/>
      <c r="F1138" s="280">
        <v>25.650000000000002</v>
      </c>
    </row>
    <row r="1139" spans="1:6">
      <c r="A1139" s="49" t="s">
        <v>10399</v>
      </c>
      <c r="B1139" s="3">
        <v>6</v>
      </c>
      <c r="C1139" s="2">
        <v>0.7</v>
      </c>
      <c r="D1139" s="46">
        <v>40</v>
      </c>
      <c r="E1139" s="3"/>
      <c r="F1139" s="280">
        <v>10.950000000000001</v>
      </c>
    </row>
    <row r="1140" spans="1:6">
      <c r="A1140" s="49" t="s">
        <v>10404</v>
      </c>
      <c r="B1140" s="3">
        <v>12</v>
      </c>
      <c r="C1140" s="2">
        <v>0.5</v>
      </c>
      <c r="D1140" s="46">
        <v>30</v>
      </c>
      <c r="E1140" s="3"/>
      <c r="F1140" s="280">
        <v>8.2000000000000011</v>
      </c>
    </row>
    <row r="1141" spans="1:6">
      <c r="A1141" s="49" t="s">
        <v>10407</v>
      </c>
      <c r="B1141" s="3">
        <v>12</v>
      </c>
      <c r="C1141" s="2">
        <v>0.5</v>
      </c>
      <c r="D1141" s="46">
        <v>30</v>
      </c>
      <c r="E1141" s="3"/>
      <c r="F1141" s="280">
        <v>8.2000000000000011</v>
      </c>
    </row>
    <row r="1142" spans="1:6">
      <c r="A1142" s="49" t="s">
        <v>10410</v>
      </c>
      <c r="B1142" s="3">
        <v>6</v>
      </c>
      <c r="C1142" s="2">
        <v>0.7</v>
      </c>
      <c r="D1142" s="46">
        <v>34</v>
      </c>
      <c r="E1142" s="3"/>
      <c r="F1142" s="280">
        <v>10.4</v>
      </c>
    </row>
    <row r="1143" spans="1:6">
      <c r="A1143" s="49" t="s">
        <v>10415</v>
      </c>
      <c r="B1143" s="3">
        <v>15</v>
      </c>
      <c r="C1143" s="2">
        <v>0.5</v>
      </c>
      <c r="D1143" s="46">
        <v>40</v>
      </c>
      <c r="E1143" s="3"/>
      <c r="F1143" s="280">
        <v>7.75</v>
      </c>
    </row>
    <row r="1144" spans="1:6">
      <c r="A1144" s="49" t="s">
        <v>10420</v>
      </c>
      <c r="B1144" s="3">
        <v>6</v>
      </c>
      <c r="C1144" s="2">
        <v>1</v>
      </c>
      <c r="D1144" s="46">
        <v>40</v>
      </c>
      <c r="E1144" s="3"/>
      <c r="F1144" s="280">
        <v>12.9</v>
      </c>
    </row>
    <row r="1145" spans="1:6">
      <c r="A1145" s="49" t="s">
        <v>10425</v>
      </c>
      <c r="B1145" s="3">
        <v>12</v>
      </c>
      <c r="C1145" s="2">
        <v>0.5</v>
      </c>
      <c r="D1145" s="46">
        <v>40</v>
      </c>
      <c r="E1145" s="3"/>
      <c r="F1145" s="280">
        <v>10.850000000000001</v>
      </c>
    </row>
    <row r="1146" spans="1:6">
      <c r="A1146" s="49" t="s">
        <v>10523</v>
      </c>
      <c r="B1146" s="3">
        <v>12</v>
      </c>
      <c r="C1146" s="2">
        <v>1</v>
      </c>
      <c r="D1146" s="46">
        <v>40</v>
      </c>
      <c r="E1146" s="3"/>
      <c r="F1146" s="280">
        <v>10.65</v>
      </c>
    </row>
    <row r="1147" spans="1:6" ht="17.149999999999999" customHeight="1">
      <c r="A1147" s="399" t="s">
        <v>10639</v>
      </c>
      <c r="B1147" s="400"/>
      <c r="C1147" s="400"/>
      <c r="D1147" s="400"/>
      <c r="E1147" s="277"/>
      <c r="F1147" s="279"/>
    </row>
    <row r="1148" spans="1:6">
      <c r="A1148" s="49" t="s">
        <v>26259</v>
      </c>
      <c r="B1148" s="3">
        <v>6</v>
      </c>
      <c r="C1148" s="2">
        <v>0.7</v>
      </c>
      <c r="D1148" s="46">
        <v>40</v>
      </c>
      <c r="E1148" s="3"/>
      <c r="F1148" s="280">
        <v>22.450000000000003</v>
      </c>
    </row>
    <row r="1149" spans="1:6">
      <c r="A1149" s="49" t="s">
        <v>26268</v>
      </c>
      <c r="B1149" s="3">
        <v>6</v>
      </c>
      <c r="C1149" s="2">
        <v>0.7</v>
      </c>
      <c r="D1149" s="46">
        <v>40</v>
      </c>
      <c r="E1149" s="3"/>
      <c r="F1149" s="280">
        <v>34.1</v>
      </c>
    </row>
    <row r="1150" spans="1:6">
      <c r="A1150" s="49" t="s">
        <v>26155</v>
      </c>
      <c r="B1150" s="3">
        <v>6</v>
      </c>
      <c r="C1150" s="2">
        <v>0.7</v>
      </c>
      <c r="D1150" s="46">
        <v>45.8</v>
      </c>
      <c r="E1150" s="3"/>
      <c r="F1150" s="280">
        <v>40.150000000000006</v>
      </c>
    </row>
    <row r="1151" spans="1:6">
      <c r="A1151" s="49" t="s">
        <v>26527</v>
      </c>
      <c r="B1151" s="3">
        <v>6</v>
      </c>
      <c r="C1151" s="2">
        <v>0.7</v>
      </c>
      <c r="D1151" s="46">
        <v>43</v>
      </c>
      <c r="E1151" s="3"/>
      <c r="F1151" s="280">
        <v>54.45</v>
      </c>
    </row>
    <row r="1152" spans="1:6">
      <c r="A1152" s="49" t="s">
        <v>9681</v>
      </c>
      <c r="B1152" s="3">
        <v>6</v>
      </c>
      <c r="C1152" s="2">
        <v>0.7</v>
      </c>
      <c r="D1152" s="46">
        <v>40</v>
      </c>
      <c r="E1152" s="3"/>
      <c r="F1152" s="280">
        <v>22.25</v>
      </c>
    </row>
    <row r="1153" spans="1:6">
      <c r="A1153" s="49" t="s">
        <v>45</v>
      </c>
      <c r="B1153" s="3">
        <v>6</v>
      </c>
      <c r="C1153" s="2">
        <v>1</v>
      </c>
      <c r="D1153" s="46">
        <v>40</v>
      </c>
      <c r="E1153" s="3"/>
      <c r="F1153" s="280">
        <v>22.75</v>
      </c>
    </row>
    <row r="1154" spans="1:6">
      <c r="A1154" s="49" t="s">
        <v>49</v>
      </c>
      <c r="B1154" s="3">
        <v>6</v>
      </c>
      <c r="C1154" s="2">
        <v>1</v>
      </c>
      <c r="D1154" s="46">
        <v>40</v>
      </c>
      <c r="E1154" s="3"/>
      <c r="F1154" s="280">
        <v>22.75</v>
      </c>
    </row>
    <row r="1155" spans="1:6">
      <c r="A1155" s="49" t="s">
        <v>51</v>
      </c>
      <c r="B1155" s="3">
        <v>6</v>
      </c>
      <c r="C1155" s="2">
        <v>0.7</v>
      </c>
      <c r="D1155" s="46">
        <v>35</v>
      </c>
      <c r="E1155" s="3"/>
      <c r="F1155" s="280">
        <v>23.450000000000003</v>
      </c>
    </row>
    <row r="1156" spans="1:6">
      <c r="A1156" s="49" t="s">
        <v>1293</v>
      </c>
      <c r="B1156" s="3">
        <v>6</v>
      </c>
      <c r="C1156" s="2">
        <v>0.7</v>
      </c>
      <c r="D1156" s="46">
        <v>40</v>
      </c>
      <c r="E1156" s="3"/>
      <c r="F1156" s="280">
        <v>25.6</v>
      </c>
    </row>
    <row r="1157" spans="1:6">
      <c r="A1157" s="49" t="s">
        <v>1299</v>
      </c>
      <c r="B1157" s="3">
        <v>6</v>
      </c>
      <c r="C1157" s="2">
        <v>0.7</v>
      </c>
      <c r="D1157" s="46">
        <v>35</v>
      </c>
      <c r="E1157" s="3"/>
      <c r="F1157" s="280">
        <v>8.8000000000000007</v>
      </c>
    </row>
    <row r="1158" spans="1:6">
      <c r="A1158" s="49" t="s">
        <v>1319</v>
      </c>
      <c r="B1158" s="3">
        <v>6</v>
      </c>
      <c r="C1158" s="2">
        <v>1</v>
      </c>
      <c r="D1158" s="46">
        <v>35</v>
      </c>
      <c r="E1158" s="3"/>
      <c r="F1158" s="280">
        <v>12.55</v>
      </c>
    </row>
    <row r="1159" spans="1:6">
      <c r="A1159" s="49" t="s">
        <v>3052</v>
      </c>
      <c r="B1159" s="3">
        <v>6</v>
      </c>
      <c r="C1159" s="2">
        <v>0.7</v>
      </c>
      <c r="D1159" s="46">
        <v>17</v>
      </c>
      <c r="E1159" s="3"/>
      <c r="F1159" s="280">
        <v>14.5</v>
      </c>
    </row>
    <row r="1160" spans="1:6">
      <c r="A1160" s="49" t="s">
        <v>3064</v>
      </c>
      <c r="B1160" s="3">
        <v>6</v>
      </c>
      <c r="C1160" s="2">
        <v>0.7</v>
      </c>
      <c r="D1160" s="46">
        <v>17</v>
      </c>
      <c r="E1160" s="3"/>
      <c r="F1160" s="280">
        <v>14.5</v>
      </c>
    </row>
    <row r="1161" spans="1:6">
      <c r="A1161" s="49" t="s">
        <v>3172</v>
      </c>
      <c r="B1161" s="3">
        <v>6</v>
      </c>
      <c r="C1161" s="2">
        <v>0.7</v>
      </c>
      <c r="D1161" s="46">
        <v>40</v>
      </c>
      <c r="E1161" s="3"/>
      <c r="F1161" s="280">
        <v>17.95</v>
      </c>
    </row>
    <row r="1162" spans="1:6">
      <c r="A1162" s="49" t="s">
        <v>3395</v>
      </c>
      <c r="B1162" s="3">
        <v>6</v>
      </c>
      <c r="C1162" s="2">
        <v>0.7</v>
      </c>
      <c r="D1162" s="46">
        <v>40</v>
      </c>
      <c r="E1162" s="3"/>
      <c r="F1162" s="280">
        <v>20.75</v>
      </c>
    </row>
    <row r="1163" spans="1:6">
      <c r="A1163" s="49" t="s">
        <v>3491</v>
      </c>
      <c r="B1163" s="3">
        <v>6</v>
      </c>
      <c r="C1163" s="2">
        <v>0.7</v>
      </c>
      <c r="D1163" s="46">
        <v>17</v>
      </c>
      <c r="E1163" s="3"/>
      <c r="F1163" s="280">
        <v>19.900000000000002</v>
      </c>
    </row>
    <row r="1164" spans="1:6">
      <c r="A1164" s="49" t="s">
        <v>3892</v>
      </c>
      <c r="B1164" s="3">
        <v>6</v>
      </c>
      <c r="C1164" s="2">
        <v>0.7</v>
      </c>
      <c r="D1164" s="46">
        <v>33</v>
      </c>
      <c r="E1164" s="3"/>
      <c r="F1164" s="280">
        <v>12.700000000000001</v>
      </c>
    </row>
    <row r="1165" spans="1:6">
      <c r="A1165" s="49" t="s">
        <v>5177</v>
      </c>
      <c r="B1165" s="3">
        <v>6</v>
      </c>
      <c r="C1165" s="2">
        <v>1</v>
      </c>
      <c r="D1165" s="46">
        <v>35</v>
      </c>
      <c r="E1165" s="3"/>
      <c r="F1165" s="280">
        <v>19.950000000000003</v>
      </c>
    </row>
    <row r="1166" spans="1:6">
      <c r="A1166" s="49" t="s">
        <v>5255</v>
      </c>
      <c r="B1166" s="3">
        <v>6</v>
      </c>
      <c r="C1166" s="2">
        <v>1</v>
      </c>
      <c r="D1166" s="46">
        <v>35</v>
      </c>
      <c r="E1166" s="3"/>
      <c r="F1166" s="280">
        <v>24.75</v>
      </c>
    </row>
    <row r="1167" spans="1:6">
      <c r="A1167" s="49" t="s">
        <v>5280</v>
      </c>
      <c r="B1167" s="3">
        <v>12</v>
      </c>
      <c r="C1167" s="2">
        <v>1</v>
      </c>
      <c r="D1167" s="46">
        <v>35</v>
      </c>
      <c r="E1167" s="3"/>
      <c r="F1167" s="280">
        <v>24.450000000000003</v>
      </c>
    </row>
    <row r="1168" spans="1:6">
      <c r="A1168" s="49" t="s">
        <v>5431</v>
      </c>
      <c r="B1168" s="3">
        <v>6</v>
      </c>
      <c r="C1168" s="2">
        <v>0.7</v>
      </c>
      <c r="D1168" s="46">
        <v>30</v>
      </c>
      <c r="E1168" s="3"/>
      <c r="F1168" s="280">
        <v>21.55</v>
      </c>
    </row>
    <row r="1169" spans="1:6">
      <c r="A1169" s="49" t="s">
        <v>5486</v>
      </c>
      <c r="B1169" s="3">
        <v>6</v>
      </c>
      <c r="C1169" s="2">
        <v>0.7</v>
      </c>
      <c r="D1169" s="46">
        <v>32.5</v>
      </c>
      <c r="E1169" s="3"/>
      <c r="F1169" s="280">
        <v>13.950000000000001</v>
      </c>
    </row>
    <row r="1170" spans="1:6">
      <c r="A1170" s="49" t="s">
        <v>9006</v>
      </c>
      <c r="B1170" s="3">
        <v>6</v>
      </c>
      <c r="C1170" s="2">
        <v>1</v>
      </c>
      <c r="D1170" s="46">
        <v>35</v>
      </c>
      <c r="E1170" s="3"/>
      <c r="F1170" s="280">
        <v>14.15</v>
      </c>
    </row>
    <row r="1171" spans="1:6">
      <c r="A1171" s="49" t="s">
        <v>9688</v>
      </c>
      <c r="B1171" s="3">
        <v>6</v>
      </c>
      <c r="C1171" s="2">
        <v>0.7</v>
      </c>
      <c r="D1171" s="46">
        <v>35</v>
      </c>
      <c r="E1171" s="3"/>
      <c r="F1171" s="280">
        <v>16.600000000000001</v>
      </c>
    </row>
    <row r="1172" spans="1:6">
      <c r="A1172" s="49" t="s">
        <v>9734</v>
      </c>
      <c r="B1172" s="3">
        <v>6</v>
      </c>
      <c r="C1172" s="2">
        <v>0.5</v>
      </c>
      <c r="D1172" s="46">
        <v>35</v>
      </c>
      <c r="E1172" s="3"/>
      <c r="F1172" s="280">
        <v>12.05</v>
      </c>
    </row>
    <row r="1173" spans="1:6">
      <c r="A1173" s="49" t="s">
        <v>9781</v>
      </c>
      <c r="B1173" s="3">
        <v>6</v>
      </c>
      <c r="C1173" s="2">
        <v>1</v>
      </c>
      <c r="D1173" s="46">
        <v>33</v>
      </c>
      <c r="E1173" s="3"/>
      <c r="F1173" s="280">
        <v>15.8</v>
      </c>
    </row>
    <row r="1174" spans="1:6">
      <c r="A1174" s="49" t="s">
        <v>10226</v>
      </c>
      <c r="B1174" s="3">
        <v>6</v>
      </c>
      <c r="C1174" s="2">
        <v>0.7</v>
      </c>
      <c r="D1174" s="46">
        <v>35.5</v>
      </c>
      <c r="E1174" s="3"/>
      <c r="F1174" s="280">
        <v>18.8</v>
      </c>
    </row>
    <row r="1175" spans="1:6">
      <c r="A1175" s="49" t="s">
        <v>26260</v>
      </c>
      <c r="B1175" s="3">
        <v>6</v>
      </c>
      <c r="C1175" s="2">
        <v>0.7</v>
      </c>
      <c r="D1175" s="46">
        <v>40</v>
      </c>
      <c r="E1175" s="3"/>
      <c r="F1175" s="280">
        <v>25.6</v>
      </c>
    </row>
    <row r="1176" spans="1:6">
      <c r="A1176" s="49" t="s">
        <v>2587</v>
      </c>
      <c r="B1176" s="3">
        <v>6</v>
      </c>
      <c r="C1176" s="2">
        <v>0.7</v>
      </c>
      <c r="D1176" s="46">
        <v>43</v>
      </c>
      <c r="E1176" s="3"/>
      <c r="F1176" s="280">
        <v>60</v>
      </c>
    </row>
    <row r="1177" spans="1:6">
      <c r="A1177" s="49" t="s">
        <v>4778</v>
      </c>
      <c r="B1177" s="3">
        <v>6</v>
      </c>
      <c r="C1177" s="2">
        <v>0.7</v>
      </c>
      <c r="D1177" s="46">
        <v>40</v>
      </c>
      <c r="E1177" s="3"/>
      <c r="F1177" s="280">
        <v>22.450000000000003</v>
      </c>
    </row>
    <row r="1178" spans="1:6">
      <c r="A1178" s="49" t="s">
        <v>5837</v>
      </c>
      <c r="B1178" s="3">
        <v>6</v>
      </c>
      <c r="C1178" s="2">
        <v>0.7</v>
      </c>
      <c r="D1178" s="46">
        <v>56</v>
      </c>
      <c r="E1178" s="3"/>
      <c r="F1178" s="280">
        <v>35.550000000000004</v>
      </c>
    </row>
    <row r="1179" spans="1:6">
      <c r="A1179" s="49" t="s">
        <v>26441</v>
      </c>
      <c r="B1179" s="3">
        <v>6</v>
      </c>
      <c r="C1179" s="2">
        <v>0.7</v>
      </c>
      <c r="D1179" s="46">
        <v>56</v>
      </c>
      <c r="E1179" s="3"/>
      <c r="F1179" s="280">
        <v>31.55</v>
      </c>
    </row>
    <row r="1180" spans="1:6">
      <c r="A1180" s="49" t="s">
        <v>26519</v>
      </c>
      <c r="B1180" s="3">
        <v>6</v>
      </c>
      <c r="C1180" s="2">
        <v>0.7</v>
      </c>
      <c r="D1180" s="46">
        <v>43</v>
      </c>
      <c r="E1180" s="3"/>
      <c r="F1180" s="280">
        <v>33.15</v>
      </c>
    </row>
    <row r="1181" spans="1:6">
      <c r="A1181" s="49" t="s">
        <v>26520</v>
      </c>
      <c r="B1181" s="3">
        <v>6</v>
      </c>
      <c r="C1181" s="2">
        <v>0.7</v>
      </c>
      <c r="D1181" s="46">
        <v>43</v>
      </c>
      <c r="E1181" s="3"/>
      <c r="F1181" s="280">
        <v>33.15</v>
      </c>
    </row>
    <row r="1182" spans="1:6">
      <c r="A1182" s="49" t="s">
        <v>5963</v>
      </c>
      <c r="B1182" s="3">
        <v>6</v>
      </c>
      <c r="C1182" s="2">
        <v>0.7</v>
      </c>
      <c r="D1182" s="46">
        <v>43</v>
      </c>
      <c r="E1182" s="3"/>
      <c r="F1182" s="280">
        <v>54.45</v>
      </c>
    </row>
    <row r="1183" spans="1:6">
      <c r="A1183" s="49" t="s">
        <v>26470</v>
      </c>
      <c r="B1183" s="3">
        <v>6</v>
      </c>
      <c r="C1183" s="2">
        <v>0.7</v>
      </c>
      <c r="D1183" s="46">
        <v>50</v>
      </c>
      <c r="E1183" s="3"/>
      <c r="F1183" s="280">
        <v>61.85</v>
      </c>
    </row>
    <row r="1184" spans="1:6">
      <c r="A1184" s="49" t="s">
        <v>9372</v>
      </c>
      <c r="B1184" s="3">
        <v>6</v>
      </c>
      <c r="C1184" s="2">
        <v>0.7</v>
      </c>
      <c r="D1184" s="46">
        <v>50</v>
      </c>
      <c r="E1184" s="3"/>
      <c r="F1184" s="280">
        <v>76.5</v>
      </c>
    </row>
    <row r="1185" spans="1:6">
      <c r="A1185" s="49" t="s">
        <v>9685</v>
      </c>
      <c r="B1185" s="3">
        <v>6</v>
      </c>
      <c r="C1185" s="2">
        <v>0.7</v>
      </c>
      <c r="D1185" s="46">
        <v>40</v>
      </c>
      <c r="E1185" s="3"/>
      <c r="F1185" s="280">
        <v>25.200000000000003</v>
      </c>
    </row>
    <row r="1186" spans="1:6">
      <c r="A1186" s="49" t="s">
        <v>9758</v>
      </c>
      <c r="B1186" s="3">
        <v>6</v>
      </c>
      <c r="C1186" s="2">
        <v>0.7</v>
      </c>
      <c r="D1186" s="46">
        <v>40</v>
      </c>
      <c r="E1186" s="3"/>
      <c r="F1186" s="280">
        <v>21.6</v>
      </c>
    </row>
    <row r="1187" spans="1:6">
      <c r="A1187" s="49" t="s">
        <v>86</v>
      </c>
      <c r="B1187" s="3">
        <v>6</v>
      </c>
      <c r="C1187" s="2">
        <v>1</v>
      </c>
      <c r="D1187" s="46">
        <v>40</v>
      </c>
      <c r="E1187" s="3"/>
      <c r="F1187" s="280">
        <v>43.550000000000004</v>
      </c>
    </row>
    <row r="1188" spans="1:6">
      <c r="A1188" s="49" t="s">
        <v>96</v>
      </c>
      <c r="B1188" s="3">
        <v>6</v>
      </c>
      <c r="C1188" s="2">
        <v>0.7</v>
      </c>
      <c r="D1188" s="46">
        <v>40</v>
      </c>
      <c r="E1188" s="3"/>
      <c r="F1188" s="280">
        <v>60.95</v>
      </c>
    </row>
    <row r="1189" spans="1:6">
      <c r="A1189" s="49" t="s">
        <v>99</v>
      </c>
      <c r="B1189" s="3">
        <v>4</v>
      </c>
      <c r="C1189" s="2">
        <v>0.7</v>
      </c>
      <c r="D1189" s="46">
        <v>40</v>
      </c>
      <c r="E1189" s="3"/>
      <c r="F1189" s="280">
        <v>149.4</v>
      </c>
    </row>
    <row r="1190" spans="1:6">
      <c r="A1190" s="49" t="s">
        <v>111</v>
      </c>
      <c r="B1190" s="3">
        <v>3</v>
      </c>
      <c r="C1190" s="2">
        <v>0.7</v>
      </c>
      <c r="D1190" s="46">
        <v>40</v>
      </c>
      <c r="E1190" s="3"/>
      <c r="F1190" s="280">
        <v>52.400000000000006</v>
      </c>
    </row>
    <row r="1191" spans="1:6">
      <c r="A1191" s="49" t="s">
        <v>114</v>
      </c>
      <c r="B1191" s="3">
        <v>6</v>
      </c>
      <c r="C1191" s="2">
        <v>0.7</v>
      </c>
      <c r="D1191" s="46">
        <v>40</v>
      </c>
      <c r="E1191" s="3"/>
      <c r="F1191" s="280">
        <v>51.2</v>
      </c>
    </row>
    <row r="1192" spans="1:6">
      <c r="A1192" s="49" t="s">
        <v>123</v>
      </c>
      <c r="B1192" s="3">
        <v>6</v>
      </c>
      <c r="C1192" s="2">
        <v>0.7</v>
      </c>
      <c r="D1192" s="46">
        <v>43</v>
      </c>
      <c r="E1192" s="3"/>
      <c r="F1192" s="280">
        <v>112.45</v>
      </c>
    </row>
    <row r="1193" spans="1:6">
      <c r="A1193" s="49" t="s">
        <v>26396</v>
      </c>
      <c r="B1193" s="3">
        <v>6</v>
      </c>
      <c r="C1193" s="2">
        <v>0.7</v>
      </c>
      <c r="D1193" s="46">
        <v>61.3</v>
      </c>
      <c r="E1193" s="3"/>
      <c r="F1193" s="280">
        <v>73.850000000000009</v>
      </c>
    </row>
    <row r="1194" spans="1:6">
      <c r="A1194" s="49" t="s">
        <v>127</v>
      </c>
      <c r="B1194" s="3">
        <v>6</v>
      </c>
      <c r="C1194" s="2">
        <v>0.7</v>
      </c>
      <c r="D1194" s="46">
        <v>60.8</v>
      </c>
      <c r="E1194" s="3"/>
      <c r="F1194" s="280">
        <v>62.800000000000004</v>
      </c>
    </row>
    <row r="1195" spans="1:6">
      <c r="A1195" s="49" t="s">
        <v>132</v>
      </c>
      <c r="B1195" s="3">
        <v>6</v>
      </c>
      <c r="C1195" s="2">
        <v>0.7</v>
      </c>
      <c r="D1195" s="46">
        <v>58.9</v>
      </c>
      <c r="E1195" s="3"/>
      <c r="F1195" s="280">
        <v>60.2</v>
      </c>
    </row>
    <row r="1196" spans="1:6">
      <c r="A1196" s="49" t="s">
        <v>134</v>
      </c>
      <c r="B1196" s="3">
        <v>6</v>
      </c>
      <c r="C1196" s="2">
        <v>0.7</v>
      </c>
      <c r="D1196" s="46">
        <v>48</v>
      </c>
      <c r="E1196" s="3"/>
      <c r="F1196" s="280">
        <v>45.800000000000004</v>
      </c>
    </row>
    <row r="1197" spans="1:6">
      <c r="A1197" s="49" t="s">
        <v>137</v>
      </c>
      <c r="B1197" s="3">
        <v>3</v>
      </c>
      <c r="C1197" s="2">
        <v>0.7</v>
      </c>
      <c r="D1197" s="46">
        <v>40</v>
      </c>
      <c r="E1197" s="3"/>
      <c r="F1197" s="280">
        <v>42.050000000000004</v>
      </c>
    </row>
    <row r="1198" spans="1:6">
      <c r="A1198" s="49" t="s">
        <v>257</v>
      </c>
      <c r="B1198" s="3">
        <v>6</v>
      </c>
      <c r="C1198" s="2">
        <v>0.7</v>
      </c>
      <c r="D1198" s="46">
        <v>40</v>
      </c>
      <c r="E1198" s="3"/>
      <c r="F1198" s="280">
        <v>20.100000000000001</v>
      </c>
    </row>
    <row r="1199" spans="1:6">
      <c r="A1199" s="49" t="s">
        <v>260</v>
      </c>
      <c r="B1199" s="3">
        <v>6</v>
      </c>
      <c r="C1199" s="2">
        <v>0.7</v>
      </c>
      <c r="D1199" s="46">
        <v>40</v>
      </c>
      <c r="E1199" s="3"/>
      <c r="F1199" s="280">
        <v>22.450000000000003</v>
      </c>
    </row>
    <row r="1200" spans="1:6">
      <c r="A1200" s="49" t="s">
        <v>263</v>
      </c>
      <c r="B1200" s="3">
        <v>6</v>
      </c>
      <c r="C1200" s="2">
        <v>0.7</v>
      </c>
      <c r="D1200" s="46">
        <v>40</v>
      </c>
      <c r="E1200" s="3"/>
      <c r="F1200" s="280">
        <v>20.100000000000001</v>
      </c>
    </row>
    <row r="1201" spans="1:6">
      <c r="A1201" s="49" t="s">
        <v>289</v>
      </c>
      <c r="B1201" s="3">
        <v>6</v>
      </c>
      <c r="C1201" s="2">
        <v>0.7</v>
      </c>
      <c r="D1201" s="46">
        <v>48.9</v>
      </c>
      <c r="E1201" s="3"/>
      <c r="F1201" s="280">
        <v>55</v>
      </c>
    </row>
    <row r="1202" spans="1:6">
      <c r="A1202" s="49" t="s">
        <v>295</v>
      </c>
      <c r="B1202" s="3">
        <v>6</v>
      </c>
      <c r="C1202" s="2">
        <v>0.5</v>
      </c>
      <c r="D1202" s="46">
        <v>50</v>
      </c>
      <c r="E1202" s="3"/>
      <c r="F1202" s="280">
        <v>95.95</v>
      </c>
    </row>
    <row r="1203" spans="1:6">
      <c r="A1203" s="49" t="s">
        <v>298</v>
      </c>
      <c r="B1203" s="3">
        <v>6</v>
      </c>
      <c r="C1203" s="2">
        <v>0.5</v>
      </c>
      <c r="D1203" s="46">
        <v>50</v>
      </c>
      <c r="E1203" s="3"/>
      <c r="F1203" s="280">
        <v>84.350000000000009</v>
      </c>
    </row>
    <row r="1204" spans="1:6">
      <c r="A1204" s="49" t="s">
        <v>303</v>
      </c>
      <c r="B1204" s="3">
        <v>6</v>
      </c>
      <c r="C1204" s="2">
        <v>0.5</v>
      </c>
      <c r="D1204" s="46">
        <v>46</v>
      </c>
      <c r="E1204" s="3"/>
      <c r="F1204" s="280">
        <v>54.25</v>
      </c>
    </row>
    <row r="1205" spans="1:6">
      <c r="A1205" s="49" t="s">
        <v>26400</v>
      </c>
      <c r="B1205" s="3">
        <v>6</v>
      </c>
      <c r="C1205" s="2">
        <v>0.7</v>
      </c>
      <c r="D1205" s="46">
        <v>61.8</v>
      </c>
      <c r="E1205" s="3"/>
      <c r="F1205" s="280">
        <v>49.45</v>
      </c>
    </row>
    <row r="1206" spans="1:6">
      <c r="A1206" s="49" t="s">
        <v>26485</v>
      </c>
      <c r="B1206" s="3">
        <v>6</v>
      </c>
      <c r="C1206" s="2">
        <v>0.7</v>
      </c>
      <c r="D1206" s="46">
        <v>46</v>
      </c>
      <c r="E1206" s="3"/>
      <c r="F1206" s="280">
        <v>40.1</v>
      </c>
    </row>
    <row r="1207" spans="1:6">
      <c r="A1207" s="49" t="s">
        <v>430</v>
      </c>
      <c r="B1207" s="3">
        <v>6</v>
      </c>
      <c r="C1207" s="2">
        <v>0.7</v>
      </c>
      <c r="D1207" s="46">
        <v>40</v>
      </c>
      <c r="E1207" s="3"/>
      <c r="F1207" s="280">
        <v>25.900000000000002</v>
      </c>
    </row>
    <row r="1208" spans="1:6">
      <c r="A1208" s="49" t="s">
        <v>26486</v>
      </c>
      <c r="B1208" s="3">
        <v>6</v>
      </c>
      <c r="C1208" s="2">
        <v>0.7</v>
      </c>
      <c r="D1208" s="46">
        <v>46</v>
      </c>
      <c r="E1208" s="3"/>
      <c r="F1208" s="280">
        <v>76.150000000000006</v>
      </c>
    </row>
    <row r="1209" spans="1:6">
      <c r="A1209" s="49" t="s">
        <v>26487</v>
      </c>
      <c r="B1209" s="3">
        <v>6</v>
      </c>
      <c r="C1209" s="2">
        <v>0.7</v>
      </c>
      <c r="D1209" s="46">
        <v>46</v>
      </c>
      <c r="E1209" s="3"/>
      <c r="F1209" s="280">
        <v>146.30000000000001</v>
      </c>
    </row>
    <row r="1210" spans="1:6">
      <c r="A1210" s="49" t="s">
        <v>552</v>
      </c>
      <c r="B1210" s="3">
        <v>6</v>
      </c>
      <c r="C1210" s="2">
        <v>0.7</v>
      </c>
      <c r="D1210" s="46">
        <v>46</v>
      </c>
      <c r="E1210" s="3"/>
      <c r="F1210" s="280">
        <v>47.150000000000006</v>
      </c>
    </row>
    <row r="1211" spans="1:6">
      <c r="A1211" s="49" t="s">
        <v>555</v>
      </c>
      <c r="B1211" s="3">
        <v>6</v>
      </c>
      <c r="C1211" s="2">
        <v>0.7</v>
      </c>
      <c r="D1211" s="46">
        <v>46.2</v>
      </c>
      <c r="E1211" s="3"/>
      <c r="F1211" s="280">
        <v>268.3</v>
      </c>
    </row>
    <row r="1212" spans="1:6">
      <c r="A1212" s="49" t="s">
        <v>558</v>
      </c>
      <c r="B1212" s="3">
        <v>6</v>
      </c>
      <c r="C1212" s="2">
        <v>0.7</v>
      </c>
      <c r="D1212" s="46">
        <v>51</v>
      </c>
      <c r="E1212" s="3"/>
      <c r="F1212" s="280">
        <v>1897.45</v>
      </c>
    </row>
    <row r="1213" spans="1:6">
      <c r="A1213" s="49" t="s">
        <v>561</v>
      </c>
      <c r="B1213" s="3">
        <v>1</v>
      </c>
      <c r="C1213" s="2">
        <v>0.7</v>
      </c>
      <c r="D1213" s="46">
        <v>46</v>
      </c>
      <c r="E1213" s="3"/>
      <c r="F1213" s="280">
        <v>1073.5</v>
      </c>
    </row>
    <row r="1214" spans="1:6">
      <c r="A1214" s="49" t="s">
        <v>564</v>
      </c>
      <c r="B1214" s="3">
        <v>6</v>
      </c>
      <c r="C1214" s="2">
        <v>0.7</v>
      </c>
      <c r="D1214" s="46">
        <v>47.4</v>
      </c>
      <c r="E1214" s="3"/>
      <c r="F1214" s="280">
        <v>40.25</v>
      </c>
    </row>
    <row r="1215" spans="1:6">
      <c r="A1215" s="49" t="s">
        <v>566</v>
      </c>
      <c r="B1215" s="3">
        <v>6</v>
      </c>
      <c r="C1215" s="2">
        <v>1</v>
      </c>
      <c r="D1215" s="46">
        <v>46.6</v>
      </c>
      <c r="E1215" s="3"/>
      <c r="F1215" s="280">
        <v>62.7</v>
      </c>
    </row>
    <row r="1216" spans="1:6">
      <c r="A1216" s="49" t="s">
        <v>568</v>
      </c>
      <c r="B1216" s="3">
        <v>6</v>
      </c>
      <c r="C1216" s="2">
        <v>0.7</v>
      </c>
      <c r="D1216" s="46">
        <v>46</v>
      </c>
      <c r="E1216" s="3"/>
      <c r="F1216" s="280">
        <v>219.5</v>
      </c>
    </row>
    <row r="1217" spans="1:6">
      <c r="A1217" s="49" t="s">
        <v>571</v>
      </c>
      <c r="B1217" s="3">
        <v>6</v>
      </c>
      <c r="C1217" s="2">
        <v>0.7</v>
      </c>
      <c r="D1217" s="46">
        <v>57.1</v>
      </c>
      <c r="E1217" s="3"/>
      <c r="F1217" s="280">
        <v>82</v>
      </c>
    </row>
    <row r="1218" spans="1:6">
      <c r="A1218" s="49" t="s">
        <v>26488</v>
      </c>
      <c r="B1218" s="3">
        <v>6</v>
      </c>
      <c r="C1218" s="2">
        <v>0.7</v>
      </c>
      <c r="D1218" s="46">
        <v>46</v>
      </c>
      <c r="E1218" s="3"/>
      <c r="F1218" s="280">
        <v>142.6</v>
      </c>
    </row>
    <row r="1219" spans="1:6">
      <c r="A1219" s="49" t="s">
        <v>580</v>
      </c>
      <c r="B1219" s="3">
        <v>6</v>
      </c>
      <c r="C1219" s="2">
        <v>0.7</v>
      </c>
      <c r="D1219" s="46">
        <v>54.2</v>
      </c>
      <c r="E1219" s="3"/>
      <c r="F1219" s="280">
        <v>73.2</v>
      </c>
    </row>
    <row r="1220" spans="1:6">
      <c r="A1220" s="49" t="s">
        <v>583</v>
      </c>
      <c r="B1220" s="3">
        <v>6</v>
      </c>
      <c r="C1220" s="2">
        <v>0.7</v>
      </c>
      <c r="D1220" s="46">
        <v>46</v>
      </c>
      <c r="E1220" s="3"/>
      <c r="F1220" s="280">
        <v>40.1</v>
      </c>
    </row>
    <row r="1221" spans="1:6">
      <c r="A1221" s="49" t="s">
        <v>586</v>
      </c>
      <c r="B1221" s="3">
        <v>6</v>
      </c>
      <c r="C1221" s="2">
        <v>0.7</v>
      </c>
      <c r="D1221" s="46">
        <v>40</v>
      </c>
      <c r="E1221" s="3"/>
      <c r="F1221" s="280">
        <v>21.25</v>
      </c>
    </row>
    <row r="1222" spans="1:6">
      <c r="A1222" s="49" t="s">
        <v>589</v>
      </c>
      <c r="B1222" s="3">
        <v>6</v>
      </c>
      <c r="C1222" s="2">
        <v>1</v>
      </c>
      <c r="D1222" s="46">
        <v>40</v>
      </c>
      <c r="E1222" s="3"/>
      <c r="F1222" s="280">
        <v>34.4</v>
      </c>
    </row>
    <row r="1223" spans="1:6">
      <c r="A1223" s="49" t="s">
        <v>600</v>
      </c>
      <c r="B1223" s="3">
        <v>6</v>
      </c>
      <c r="C1223" s="2">
        <v>0.7</v>
      </c>
      <c r="D1223" s="46">
        <v>46</v>
      </c>
      <c r="E1223" s="3"/>
      <c r="F1223" s="280">
        <v>28.55</v>
      </c>
    </row>
    <row r="1224" spans="1:6">
      <c r="A1224" s="49" t="s">
        <v>615</v>
      </c>
      <c r="B1224" s="3">
        <v>6</v>
      </c>
      <c r="C1224" s="2">
        <v>0.7</v>
      </c>
      <c r="D1224" s="46">
        <v>43</v>
      </c>
      <c r="E1224" s="3"/>
      <c r="F1224" s="280">
        <v>28.3</v>
      </c>
    </row>
    <row r="1225" spans="1:6">
      <c r="A1225" s="49" t="s">
        <v>624</v>
      </c>
      <c r="B1225" s="3">
        <v>6</v>
      </c>
      <c r="C1225" s="2">
        <v>0.7</v>
      </c>
      <c r="D1225" s="46">
        <v>46</v>
      </c>
      <c r="E1225" s="3"/>
      <c r="F1225" s="280">
        <v>36.800000000000004</v>
      </c>
    </row>
    <row r="1226" spans="1:6">
      <c r="A1226" s="49" t="s">
        <v>627</v>
      </c>
      <c r="B1226" s="3">
        <v>6</v>
      </c>
      <c r="C1226" s="2">
        <v>0.7</v>
      </c>
      <c r="D1226" s="46">
        <v>56.2</v>
      </c>
      <c r="E1226" s="3"/>
      <c r="F1226" s="280">
        <v>43.5</v>
      </c>
    </row>
    <row r="1227" spans="1:6">
      <c r="A1227" s="49" t="s">
        <v>630</v>
      </c>
      <c r="B1227" s="3">
        <v>6</v>
      </c>
      <c r="C1227" s="2">
        <v>0.7</v>
      </c>
      <c r="D1227" s="46">
        <v>43</v>
      </c>
      <c r="E1227" s="3"/>
      <c r="F1227" s="280">
        <v>23.400000000000002</v>
      </c>
    </row>
    <row r="1228" spans="1:6">
      <c r="A1228" s="49" t="s">
        <v>704</v>
      </c>
      <c r="B1228" s="3">
        <v>12</v>
      </c>
      <c r="C1228" s="2">
        <v>1</v>
      </c>
      <c r="D1228" s="46">
        <v>40</v>
      </c>
      <c r="E1228" s="3"/>
      <c r="F1228" s="280">
        <v>27.1</v>
      </c>
    </row>
    <row r="1229" spans="1:6">
      <c r="A1229" s="49" t="s">
        <v>707</v>
      </c>
      <c r="B1229" s="3">
        <v>12</v>
      </c>
      <c r="C1229" s="2">
        <v>1</v>
      </c>
      <c r="D1229" s="46">
        <v>43</v>
      </c>
      <c r="E1229" s="3"/>
      <c r="F1229" s="280">
        <v>40.900000000000006</v>
      </c>
    </row>
    <row r="1230" spans="1:6">
      <c r="A1230" s="49" t="s">
        <v>710</v>
      </c>
      <c r="B1230" s="3">
        <v>6</v>
      </c>
      <c r="C1230" s="2">
        <v>0.7</v>
      </c>
      <c r="D1230" s="46">
        <v>43</v>
      </c>
      <c r="E1230" s="3"/>
      <c r="F1230" s="280">
        <v>38.550000000000004</v>
      </c>
    </row>
    <row r="1231" spans="1:6">
      <c r="A1231" s="49" t="s">
        <v>713</v>
      </c>
      <c r="B1231" s="3">
        <v>6</v>
      </c>
      <c r="C1231" s="2">
        <v>0.7</v>
      </c>
      <c r="D1231" s="46">
        <v>43</v>
      </c>
      <c r="E1231" s="3"/>
      <c r="F1231" s="280">
        <v>51.45</v>
      </c>
    </row>
    <row r="1232" spans="1:6">
      <c r="A1232" s="49" t="s">
        <v>901</v>
      </c>
      <c r="B1232" s="3">
        <v>6</v>
      </c>
      <c r="C1232" s="2">
        <v>0.7</v>
      </c>
      <c r="D1232" s="46">
        <v>46</v>
      </c>
      <c r="E1232" s="3"/>
      <c r="F1232" s="280">
        <v>38.900000000000006</v>
      </c>
    </row>
    <row r="1233" spans="1:6">
      <c r="A1233" s="49" t="s">
        <v>916</v>
      </c>
      <c r="B1233" s="3">
        <v>6</v>
      </c>
      <c r="C1233" s="2">
        <v>0.7</v>
      </c>
      <c r="D1233" s="46">
        <v>53</v>
      </c>
      <c r="E1233" s="3"/>
      <c r="F1233" s="280">
        <v>54.800000000000004</v>
      </c>
    </row>
    <row r="1234" spans="1:6">
      <c r="A1234" s="49" t="s">
        <v>941</v>
      </c>
      <c r="B1234" s="3">
        <v>6</v>
      </c>
      <c r="C1234" s="2">
        <v>0.7</v>
      </c>
      <c r="D1234" s="46">
        <v>46</v>
      </c>
      <c r="E1234" s="3"/>
      <c r="F1234" s="280">
        <v>38.900000000000006</v>
      </c>
    </row>
    <row r="1235" spans="1:6">
      <c r="A1235" s="49" t="s">
        <v>950</v>
      </c>
      <c r="B1235" s="3">
        <v>6</v>
      </c>
      <c r="C1235" s="2">
        <v>0.7</v>
      </c>
      <c r="D1235" s="46">
        <v>43</v>
      </c>
      <c r="E1235" s="3"/>
      <c r="F1235" s="280">
        <v>60</v>
      </c>
    </row>
    <row r="1236" spans="1:6">
      <c r="A1236" s="49" t="s">
        <v>953</v>
      </c>
      <c r="B1236" s="3">
        <v>6</v>
      </c>
      <c r="C1236" s="2">
        <v>0.7</v>
      </c>
      <c r="D1236" s="46">
        <v>40</v>
      </c>
      <c r="E1236" s="3"/>
      <c r="F1236" s="280">
        <v>55.45</v>
      </c>
    </row>
    <row r="1237" spans="1:6">
      <c r="A1237" s="49" t="s">
        <v>962</v>
      </c>
      <c r="B1237" s="3">
        <v>6</v>
      </c>
      <c r="C1237" s="2">
        <v>0.7</v>
      </c>
      <c r="D1237" s="46">
        <v>48.3</v>
      </c>
      <c r="E1237" s="3"/>
      <c r="F1237" s="280">
        <v>81.2</v>
      </c>
    </row>
    <row r="1238" spans="1:6">
      <c r="A1238" s="49" t="s">
        <v>965</v>
      </c>
      <c r="B1238" s="3">
        <v>6</v>
      </c>
      <c r="C1238" s="2">
        <v>0.7</v>
      </c>
      <c r="D1238" s="46">
        <v>47.6</v>
      </c>
      <c r="E1238" s="3"/>
      <c r="F1238" s="280">
        <v>225.75</v>
      </c>
    </row>
    <row r="1239" spans="1:6">
      <c r="A1239" s="49" t="s">
        <v>26489</v>
      </c>
      <c r="B1239" s="3">
        <v>6</v>
      </c>
      <c r="C1239" s="2">
        <v>0.7</v>
      </c>
      <c r="D1239" s="46">
        <v>46</v>
      </c>
      <c r="E1239" s="3"/>
      <c r="F1239" s="280">
        <v>43.2</v>
      </c>
    </row>
    <row r="1240" spans="1:6">
      <c r="A1240" s="49" t="s">
        <v>1036</v>
      </c>
      <c r="B1240" s="3">
        <v>6</v>
      </c>
      <c r="C1240" s="2">
        <v>0.7</v>
      </c>
      <c r="D1240" s="46">
        <v>46</v>
      </c>
      <c r="E1240" s="3"/>
      <c r="F1240" s="280">
        <v>49.300000000000004</v>
      </c>
    </row>
    <row r="1241" spans="1:6">
      <c r="A1241" s="49" t="s">
        <v>1107</v>
      </c>
      <c r="B1241" s="3">
        <v>6</v>
      </c>
      <c r="C1241" s="2">
        <v>1</v>
      </c>
      <c r="D1241" s="46">
        <v>43</v>
      </c>
      <c r="E1241" s="3"/>
      <c r="F1241" s="280">
        <v>45.150000000000006</v>
      </c>
    </row>
    <row r="1242" spans="1:6">
      <c r="A1242" s="49" t="s">
        <v>1110</v>
      </c>
      <c r="B1242" s="3">
        <v>6</v>
      </c>
      <c r="C1242" s="2">
        <v>0.7</v>
      </c>
      <c r="D1242" s="46">
        <v>43</v>
      </c>
      <c r="E1242" s="3"/>
      <c r="F1242" s="280">
        <v>28.85</v>
      </c>
    </row>
    <row r="1243" spans="1:6">
      <c r="A1243" s="49" t="s">
        <v>1113</v>
      </c>
      <c r="B1243" s="3">
        <v>6</v>
      </c>
      <c r="C1243" s="2">
        <v>0.7</v>
      </c>
      <c r="D1243" s="46">
        <v>46</v>
      </c>
      <c r="E1243" s="3"/>
      <c r="F1243" s="280">
        <v>34.300000000000004</v>
      </c>
    </row>
    <row r="1244" spans="1:6">
      <c r="A1244" s="49" t="s">
        <v>26534</v>
      </c>
      <c r="B1244" s="3">
        <v>6</v>
      </c>
      <c r="C1244" s="2">
        <v>0.7</v>
      </c>
      <c r="D1244" s="46">
        <v>43</v>
      </c>
      <c r="E1244" s="3"/>
      <c r="F1244" s="280">
        <v>36.5</v>
      </c>
    </row>
    <row r="1245" spans="1:6">
      <c r="A1245" s="49" t="s">
        <v>1116</v>
      </c>
      <c r="B1245" s="3">
        <v>6</v>
      </c>
      <c r="C1245" s="2">
        <v>0.7</v>
      </c>
      <c r="D1245" s="46">
        <v>46</v>
      </c>
      <c r="E1245" s="3"/>
      <c r="F1245" s="280">
        <v>37.1</v>
      </c>
    </row>
    <row r="1246" spans="1:6">
      <c r="A1246" s="49" t="s">
        <v>26336</v>
      </c>
      <c r="B1246" s="3">
        <v>4</v>
      </c>
      <c r="C1246" s="2">
        <v>0.7</v>
      </c>
      <c r="D1246" s="46">
        <v>46</v>
      </c>
      <c r="E1246" s="3"/>
      <c r="F1246" s="280">
        <v>597.70000000000005</v>
      </c>
    </row>
    <row r="1247" spans="1:6">
      <c r="A1247" s="49" t="s">
        <v>1125</v>
      </c>
      <c r="B1247" s="3">
        <v>2</v>
      </c>
      <c r="C1247" s="2">
        <v>0.7</v>
      </c>
      <c r="D1247" s="46">
        <v>46</v>
      </c>
      <c r="E1247" s="3"/>
      <c r="F1247" s="280">
        <v>573.30000000000007</v>
      </c>
    </row>
    <row r="1248" spans="1:6">
      <c r="A1248" s="49" t="s">
        <v>1128</v>
      </c>
      <c r="B1248" s="3">
        <v>6</v>
      </c>
      <c r="C1248" s="2">
        <v>1</v>
      </c>
      <c r="D1248" s="46">
        <v>46</v>
      </c>
      <c r="E1248" s="3"/>
      <c r="F1248" s="280">
        <v>44.35</v>
      </c>
    </row>
    <row r="1249" spans="1:6">
      <c r="A1249" s="49" t="s">
        <v>26387</v>
      </c>
      <c r="B1249" s="3">
        <v>6</v>
      </c>
      <c r="C1249" s="2">
        <v>1</v>
      </c>
      <c r="D1249" s="46">
        <v>46</v>
      </c>
      <c r="E1249" s="3"/>
      <c r="F1249" s="280">
        <v>38.25</v>
      </c>
    </row>
    <row r="1250" spans="1:6">
      <c r="A1250" s="49" t="s">
        <v>26404</v>
      </c>
      <c r="B1250" s="3">
        <v>6</v>
      </c>
      <c r="C1250" s="2">
        <v>0.7</v>
      </c>
      <c r="D1250" s="46">
        <v>52.8</v>
      </c>
      <c r="E1250" s="3"/>
      <c r="F1250" s="280">
        <v>47.45</v>
      </c>
    </row>
    <row r="1251" spans="1:6">
      <c r="A1251" s="49" t="s">
        <v>1131</v>
      </c>
      <c r="B1251" s="3">
        <v>6</v>
      </c>
      <c r="C1251" s="2">
        <v>0.7</v>
      </c>
      <c r="D1251" s="46">
        <v>43</v>
      </c>
      <c r="E1251" s="3"/>
      <c r="F1251" s="280">
        <v>35.6</v>
      </c>
    </row>
    <row r="1252" spans="1:6">
      <c r="A1252" s="49" t="s">
        <v>26337</v>
      </c>
      <c r="B1252" s="3">
        <v>3</v>
      </c>
      <c r="C1252" s="2">
        <v>0.7</v>
      </c>
      <c r="D1252" s="46">
        <v>43</v>
      </c>
      <c r="E1252" s="3"/>
      <c r="F1252" s="280">
        <v>139.9</v>
      </c>
    </row>
    <row r="1253" spans="1:6">
      <c r="A1253" s="49" t="s">
        <v>1686</v>
      </c>
      <c r="B1253" s="3">
        <v>6</v>
      </c>
      <c r="C1253" s="2">
        <v>0.7</v>
      </c>
      <c r="D1253" s="46">
        <v>40</v>
      </c>
      <c r="E1253" s="3"/>
      <c r="F1253" s="280">
        <v>30.450000000000003</v>
      </c>
    </row>
    <row r="1254" spans="1:6">
      <c r="A1254" s="49" t="s">
        <v>1689</v>
      </c>
      <c r="B1254" s="3">
        <v>6</v>
      </c>
      <c r="C1254" s="2">
        <v>0.7</v>
      </c>
      <c r="D1254" s="46">
        <v>43</v>
      </c>
      <c r="E1254" s="3"/>
      <c r="F1254" s="280">
        <v>68.55</v>
      </c>
    </row>
    <row r="1255" spans="1:6">
      <c r="A1255" s="49" t="s">
        <v>26388</v>
      </c>
      <c r="B1255" s="3">
        <v>6</v>
      </c>
      <c r="C1255" s="2">
        <v>1</v>
      </c>
      <c r="D1255" s="46">
        <v>43</v>
      </c>
      <c r="E1255" s="3"/>
      <c r="F1255" s="280">
        <v>64.7</v>
      </c>
    </row>
    <row r="1256" spans="1:6">
      <c r="A1256" s="49" t="s">
        <v>1692</v>
      </c>
      <c r="B1256" s="3">
        <v>6</v>
      </c>
      <c r="C1256" s="2">
        <v>0.7</v>
      </c>
      <c r="D1256" s="46">
        <v>43</v>
      </c>
      <c r="E1256" s="3"/>
      <c r="F1256" s="280">
        <v>60.6</v>
      </c>
    </row>
    <row r="1257" spans="1:6">
      <c r="A1257" s="49" t="s">
        <v>1695</v>
      </c>
      <c r="B1257" s="3">
        <v>6</v>
      </c>
      <c r="C1257" s="2">
        <v>0.7</v>
      </c>
      <c r="D1257" s="46">
        <v>43</v>
      </c>
      <c r="E1257" s="3"/>
      <c r="F1257" s="280">
        <v>97.2</v>
      </c>
    </row>
    <row r="1258" spans="1:6">
      <c r="A1258" s="49" t="s">
        <v>1779</v>
      </c>
      <c r="B1258" s="3">
        <v>6</v>
      </c>
      <c r="C1258" s="2">
        <v>0.7</v>
      </c>
      <c r="D1258" s="46">
        <v>50</v>
      </c>
      <c r="E1258" s="3"/>
      <c r="F1258" s="280">
        <v>50.25</v>
      </c>
    </row>
    <row r="1259" spans="1:6">
      <c r="A1259" s="49" t="s">
        <v>26412</v>
      </c>
      <c r="B1259" s="3">
        <v>6</v>
      </c>
      <c r="C1259" s="2">
        <v>0.7</v>
      </c>
      <c r="D1259" s="46">
        <v>59.2</v>
      </c>
      <c r="E1259" s="3"/>
      <c r="F1259" s="280">
        <v>140.15</v>
      </c>
    </row>
    <row r="1260" spans="1:6">
      <c r="A1260" s="49" t="s">
        <v>1782</v>
      </c>
      <c r="B1260" s="3">
        <v>6</v>
      </c>
      <c r="C1260" s="2">
        <v>0.7</v>
      </c>
      <c r="D1260" s="46">
        <v>50</v>
      </c>
      <c r="E1260" s="3"/>
      <c r="F1260" s="280">
        <v>48.45</v>
      </c>
    </row>
    <row r="1261" spans="1:6">
      <c r="A1261" s="49" t="s">
        <v>1785</v>
      </c>
      <c r="B1261" s="3">
        <v>6</v>
      </c>
      <c r="C1261" s="2">
        <v>0.7</v>
      </c>
      <c r="D1261" s="46">
        <v>50</v>
      </c>
      <c r="E1261" s="3"/>
      <c r="F1261" s="280">
        <v>58.2</v>
      </c>
    </row>
    <row r="1262" spans="1:6">
      <c r="A1262" s="49" t="s">
        <v>1788</v>
      </c>
      <c r="B1262" s="3">
        <v>6</v>
      </c>
      <c r="C1262" s="2">
        <v>0.7</v>
      </c>
      <c r="D1262" s="46">
        <v>50</v>
      </c>
      <c r="E1262" s="3"/>
      <c r="F1262" s="280">
        <v>44.150000000000006</v>
      </c>
    </row>
    <row r="1263" spans="1:6">
      <c r="A1263" s="49" t="s">
        <v>1854</v>
      </c>
      <c r="B1263" s="3">
        <v>6</v>
      </c>
      <c r="C1263" s="2">
        <v>0.7</v>
      </c>
      <c r="D1263" s="46">
        <v>46.3</v>
      </c>
      <c r="E1263" s="3"/>
      <c r="F1263" s="280">
        <v>46.900000000000006</v>
      </c>
    </row>
    <row r="1264" spans="1:6">
      <c r="A1264" s="49" t="s">
        <v>26339</v>
      </c>
      <c r="B1264" s="3">
        <v>1</v>
      </c>
      <c r="C1264" s="2">
        <v>0.7</v>
      </c>
      <c r="D1264" s="46">
        <v>41.9</v>
      </c>
      <c r="E1264" s="3"/>
      <c r="F1264" s="280">
        <v>3415.5</v>
      </c>
    </row>
    <row r="1265" spans="1:6">
      <c r="A1265" s="49" t="s">
        <v>1857</v>
      </c>
      <c r="B1265" s="3">
        <v>6</v>
      </c>
      <c r="C1265" s="2">
        <v>1</v>
      </c>
      <c r="D1265" s="46">
        <v>50</v>
      </c>
      <c r="E1265" s="3"/>
      <c r="F1265" s="280">
        <v>50.300000000000004</v>
      </c>
    </row>
    <row r="1266" spans="1:6">
      <c r="A1266" s="49" t="s">
        <v>1866</v>
      </c>
      <c r="B1266" s="3">
        <v>6</v>
      </c>
      <c r="C1266" s="2">
        <v>0.7</v>
      </c>
      <c r="D1266" s="46">
        <v>46.3</v>
      </c>
      <c r="E1266" s="3"/>
      <c r="F1266" s="280">
        <v>41.7</v>
      </c>
    </row>
    <row r="1267" spans="1:6">
      <c r="A1267" s="49" t="s">
        <v>1868</v>
      </c>
      <c r="B1267" s="3">
        <v>6</v>
      </c>
      <c r="C1267" s="2">
        <v>0.7</v>
      </c>
      <c r="D1267" s="46">
        <v>40</v>
      </c>
      <c r="E1267" s="3"/>
      <c r="F1267" s="280">
        <v>25.3</v>
      </c>
    </row>
    <row r="1268" spans="1:6">
      <c r="A1268" s="49" t="s">
        <v>1878</v>
      </c>
      <c r="B1268" s="3">
        <v>6</v>
      </c>
      <c r="C1268" s="2">
        <v>0.7</v>
      </c>
      <c r="D1268" s="46">
        <v>40</v>
      </c>
      <c r="E1268" s="3"/>
      <c r="F1268" s="280">
        <v>16.75</v>
      </c>
    </row>
    <row r="1269" spans="1:6">
      <c r="A1269" s="49" t="s">
        <v>1881</v>
      </c>
      <c r="B1269" s="3">
        <v>6</v>
      </c>
      <c r="C1269" s="2">
        <v>0.7</v>
      </c>
      <c r="D1269" s="46">
        <v>40</v>
      </c>
      <c r="E1269" s="3"/>
      <c r="F1269" s="280">
        <v>17.650000000000002</v>
      </c>
    </row>
    <row r="1270" spans="1:6">
      <c r="A1270" s="49" t="s">
        <v>26340</v>
      </c>
      <c r="B1270" s="3">
        <v>3</v>
      </c>
      <c r="C1270" s="2">
        <v>0.7</v>
      </c>
      <c r="D1270" s="46">
        <v>48.2</v>
      </c>
      <c r="E1270" s="3"/>
      <c r="F1270" s="280">
        <v>207.5</v>
      </c>
    </row>
    <row r="1271" spans="1:6">
      <c r="A1271" s="49" t="s">
        <v>1902</v>
      </c>
      <c r="B1271" s="3">
        <v>6</v>
      </c>
      <c r="C1271" s="2">
        <v>0.7</v>
      </c>
      <c r="D1271" s="46">
        <v>40</v>
      </c>
      <c r="E1271" s="3"/>
      <c r="F1271" s="280">
        <v>14.9</v>
      </c>
    </row>
    <row r="1272" spans="1:6">
      <c r="A1272" s="49" t="s">
        <v>1908</v>
      </c>
      <c r="B1272" s="3">
        <v>6</v>
      </c>
      <c r="C1272" s="2">
        <v>0.7</v>
      </c>
      <c r="D1272" s="46">
        <v>40</v>
      </c>
      <c r="E1272" s="3"/>
      <c r="F1272" s="280">
        <v>57.300000000000004</v>
      </c>
    </row>
    <row r="1273" spans="1:6">
      <c r="A1273" s="49" t="s">
        <v>2052</v>
      </c>
      <c r="B1273" s="3">
        <v>6</v>
      </c>
      <c r="C1273" s="2">
        <v>1</v>
      </c>
      <c r="D1273" s="46">
        <v>43</v>
      </c>
      <c r="E1273" s="3"/>
      <c r="F1273" s="280">
        <v>59.2</v>
      </c>
    </row>
    <row r="1274" spans="1:6">
      <c r="A1274" s="49" t="s">
        <v>2061</v>
      </c>
      <c r="B1274" s="3">
        <v>6</v>
      </c>
      <c r="C1274" s="2">
        <v>0.7</v>
      </c>
      <c r="D1274" s="46">
        <v>43</v>
      </c>
      <c r="E1274" s="3"/>
      <c r="F1274" s="280">
        <v>54.45</v>
      </c>
    </row>
    <row r="1275" spans="1:6">
      <c r="A1275" s="49" t="s">
        <v>2064</v>
      </c>
      <c r="B1275" s="3">
        <v>6</v>
      </c>
      <c r="C1275" s="2">
        <v>0.7</v>
      </c>
      <c r="D1275" s="46">
        <v>43</v>
      </c>
      <c r="E1275" s="3"/>
      <c r="F1275" s="280">
        <v>40.5</v>
      </c>
    </row>
    <row r="1276" spans="1:6">
      <c r="A1276" s="49" t="s">
        <v>26414</v>
      </c>
      <c r="B1276" s="3">
        <v>6</v>
      </c>
      <c r="C1276" s="2">
        <v>0.7</v>
      </c>
      <c r="D1276" s="46">
        <v>48</v>
      </c>
      <c r="E1276" s="3"/>
      <c r="F1276" s="280">
        <v>119</v>
      </c>
    </row>
    <row r="1277" spans="1:6">
      <c r="A1277" s="49" t="s">
        <v>2073</v>
      </c>
      <c r="B1277" s="3">
        <v>6</v>
      </c>
      <c r="C1277" s="2">
        <v>0.7</v>
      </c>
      <c r="D1277" s="46">
        <v>58.1</v>
      </c>
      <c r="E1277" s="3"/>
      <c r="F1277" s="280">
        <v>360.85</v>
      </c>
    </row>
    <row r="1278" spans="1:6">
      <c r="A1278" s="49" t="s">
        <v>2130</v>
      </c>
      <c r="B1278" s="3">
        <v>6</v>
      </c>
      <c r="C1278" s="2">
        <v>0.7</v>
      </c>
      <c r="D1278" s="46">
        <v>55.5</v>
      </c>
      <c r="E1278" s="3"/>
      <c r="F1278" s="280">
        <v>113.55000000000001</v>
      </c>
    </row>
    <row r="1279" spans="1:6">
      <c r="A1279" s="49" t="s">
        <v>2141</v>
      </c>
      <c r="B1279" s="3">
        <v>6</v>
      </c>
      <c r="C1279" s="2">
        <v>0.7</v>
      </c>
      <c r="D1279" s="46">
        <v>40</v>
      </c>
      <c r="E1279" s="3"/>
      <c r="F1279" s="280">
        <v>32.550000000000004</v>
      </c>
    </row>
    <row r="1280" spans="1:6">
      <c r="A1280" s="49" t="s">
        <v>2144</v>
      </c>
      <c r="B1280" s="3">
        <v>6</v>
      </c>
      <c r="C1280" s="2">
        <v>0.7</v>
      </c>
      <c r="D1280" s="46">
        <v>40</v>
      </c>
      <c r="E1280" s="3"/>
      <c r="F1280" s="280">
        <v>32.15</v>
      </c>
    </row>
    <row r="1281" spans="1:6">
      <c r="A1281" s="49" t="s">
        <v>2188</v>
      </c>
      <c r="B1281" s="3">
        <v>6</v>
      </c>
      <c r="C1281" s="2">
        <v>0.7</v>
      </c>
      <c r="D1281" s="46">
        <v>46</v>
      </c>
      <c r="E1281" s="3"/>
      <c r="F1281" s="280">
        <v>42.5</v>
      </c>
    </row>
    <row r="1282" spans="1:6">
      <c r="A1282" s="49" t="s">
        <v>2523</v>
      </c>
      <c r="B1282" s="3">
        <v>6</v>
      </c>
      <c r="C1282" s="2">
        <v>0.7</v>
      </c>
      <c r="D1282" s="46">
        <v>46</v>
      </c>
      <c r="E1282" s="3"/>
      <c r="F1282" s="280">
        <v>40.75</v>
      </c>
    </row>
    <row r="1283" spans="1:6">
      <c r="A1283" s="49" t="s">
        <v>2609</v>
      </c>
      <c r="B1283" s="3">
        <v>6</v>
      </c>
      <c r="C1283" s="2">
        <v>0.7</v>
      </c>
      <c r="D1283" s="46">
        <v>40</v>
      </c>
      <c r="E1283" s="3"/>
      <c r="F1283" s="280">
        <v>45.400000000000006</v>
      </c>
    </row>
    <row r="1284" spans="1:6">
      <c r="A1284" s="49" t="s">
        <v>2612</v>
      </c>
      <c r="B1284" s="3">
        <v>6</v>
      </c>
      <c r="C1284" s="2">
        <v>0.7</v>
      </c>
      <c r="D1284" s="46">
        <v>43</v>
      </c>
      <c r="E1284" s="3"/>
      <c r="F1284" s="280">
        <v>30.400000000000002</v>
      </c>
    </row>
    <row r="1285" spans="1:6">
      <c r="A1285" s="49" t="s">
        <v>2621</v>
      </c>
      <c r="B1285" s="3">
        <v>6</v>
      </c>
      <c r="C1285" s="2">
        <v>0.7</v>
      </c>
      <c r="D1285" s="46">
        <v>52.5</v>
      </c>
      <c r="E1285" s="3"/>
      <c r="F1285" s="280">
        <v>65.75</v>
      </c>
    </row>
    <row r="1286" spans="1:6">
      <c r="A1286" s="49" t="s">
        <v>2624</v>
      </c>
      <c r="B1286" s="3">
        <v>6</v>
      </c>
      <c r="C1286" s="2">
        <v>0.7</v>
      </c>
      <c r="D1286" s="46">
        <v>53</v>
      </c>
      <c r="E1286" s="3"/>
      <c r="F1286" s="280">
        <v>64.55</v>
      </c>
    </row>
    <row r="1287" spans="1:6">
      <c r="A1287" s="49" t="s">
        <v>2627</v>
      </c>
      <c r="B1287" s="3">
        <v>6</v>
      </c>
      <c r="C1287" s="2">
        <v>0.7</v>
      </c>
      <c r="D1287" s="46">
        <v>54.5</v>
      </c>
      <c r="E1287" s="3"/>
      <c r="F1287" s="280">
        <v>61.650000000000006</v>
      </c>
    </row>
    <row r="1288" spans="1:6">
      <c r="A1288" s="49" t="s">
        <v>2630</v>
      </c>
      <c r="B1288" s="3">
        <v>6</v>
      </c>
      <c r="C1288" s="2">
        <v>0.7</v>
      </c>
      <c r="D1288" s="46">
        <v>55.5</v>
      </c>
      <c r="E1288" s="3"/>
      <c r="F1288" s="280">
        <v>58.650000000000006</v>
      </c>
    </row>
    <row r="1289" spans="1:6">
      <c r="A1289" s="49" t="s">
        <v>2633</v>
      </c>
      <c r="B1289" s="3">
        <v>6</v>
      </c>
      <c r="C1289" s="2">
        <v>0.7</v>
      </c>
      <c r="D1289" s="46">
        <v>54</v>
      </c>
      <c r="E1289" s="3"/>
      <c r="F1289" s="280">
        <v>58.550000000000004</v>
      </c>
    </row>
    <row r="1290" spans="1:6">
      <c r="A1290" s="49" t="s">
        <v>26417</v>
      </c>
      <c r="B1290" s="3">
        <v>6</v>
      </c>
      <c r="C1290" s="2">
        <v>0.7</v>
      </c>
      <c r="D1290" s="46">
        <v>56.5</v>
      </c>
      <c r="E1290" s="3"/>
      <c r="F1290" s="280">
        <v>58.75</v>
      </c>
    </row>
    <row r="1291" spans="1:6">
      <c r="A1291" s="49" t="s">
        <v>2791</v>
      </c>
      <c r="B1291" s="3">
        <v>6</v>
      </c>
      <c r="C1291" s="2">
        <v>0.7</v>
      </c>
      <c r="D1291" s="46">
        <v>40</v>
      </c>
      <c r="E1291" s="3"/>
      <c r="F1291" s="280">
        <v>34</v>
      </c>
    </row>
    <row r="1292" spans="1:6">
      <c r="A1292" s="49" t="s">
        <v>2794</v>
      </c>
      <c r="B1292" s="3">
        <v>6</v>
      </c>
      <c r="C1292" s="2">
        <v>0.7</v>
      </c>
      <c r="D1292" s="46">
        <v>46</v>
      </c>
      <c r="E1292" s="3"/>
      <c r="F1292" s="280">
        <v>36.4</v>
      </c>
    </row>
    <row r="1293" spans="1:6">
      <c r="A1293" s="49" t="s">
        <v>2799</v>
      </c>
      <c r="B1293" s="3">
        <v>6</v>
      </c>
      <c r="C1293" s="2">
        <v>0.7</v>
      </c>
      <c r="D1293" s="46">
        <v>46</v>
      </c>
      <c r="E1293" s="3"/>
      <c r="F1293" s="280">
        <v>42.300000000000004</v>
      </c>
    </row>
    <row r="1294" spans="1:6">
      <c r="A1294" s="49" t="s">
        <v>2802</v>
      </c>
      <c r="B1294" s="3">
        <v>6</v>
      </c>
      <c r="C1294" s="2">
        <v>0.7</v>
      </c>
      <c r="D1294" s="46">
        <v>46</v>
      </c>
      <c r="E1294" s="3"/>
      <c r="F1294" s="280">
        <v>85.300000000000011</v>
      </c>
    </row>
    <row r="1295" spans="1:6">
      <c r="A1295" s="49" t="s">
        <v>2867</v>
      </c>
      <c r="B1295" s="3">
        <v>6</v>
      </c>
      <c r="C1295" s="2">
        <v>0.7</v>
      </c>
      <c r="D1295" s="46">
        <v>43</v>
      </c>
      <c r="E1295" s="3"/>
      <c r="F1295" s="280">
        <v>38.050000000000004</v>
      </c>
    </row>
    <row r="1296" spans="1:6">
      <c r="A1296" s="49" t="s">
        <v>2871</v>
      </c>
      <c r="B1296" s="3">
        <v>6</v>
      </c>
      <c r="C1296" s="2">
        <v>0.7</v>
      </c>
      <c r="D1296" s="46">
        <v>43</v>
      </c>
      <c r="E1296" s="3"/>
      <c r="F1296" s="280">
        <v>58.800000000000004</v>
      </c>
    </row>
    <row r="1297" spans="1:6">
      <c r="A1297" s="49" t="s">
        <v>2874</v>
      </c>
      <c r="B1297" s="3">
        <v>6</v>
      </c>
      <c r="C1297" s="2">
        <v>0.7</v>
      </c>
      <c r="D1297" s="46">
        <v>43</v>
      </c>
      <c r="E1297" s="3"/>
      <c r="F1297" s="280">
        <v>36.35</v>
      </c>
    </row>
    <row r="1298" spans="1:6">
      <c r="A1298" s="49" t="s">
        <v>2891</v>
      </c>
      <c r="B1298" s="3">
        <v>6</v>
      </c>
      <c r="C1298" s="2">
        <v>0.5</v>
      </c>
      <c r="D1298" s="46">
        <v>49.1</v>
      </c>
      <c r="E1298" s="3"/>
      <c r="F1298" s="280">
        <v>139.20000000000002</v>
      </c>
    </row>
    <row r="1299" spans="1:6">
      <c r="A1299" s="49" t="s">
        <v>2894</v>
      </c>
      <c r="B1299" s="3">
        <v>6</v>
      </c>
      <c r="C1299" s="2">
        <v>0.5</v>
      </c>
      <c r="D1299" s="46">
        <v>55</v>
      </c>
      <c r="E1299" s="3"/>
      <c r="F1299" s="280">
        <v>77.350000000000009</v>
      </c>
    </row>
    <row r="1300" spans="1:6">
      <c r="A1300" s="49" t="s">
        <v>26419</v>
      </c>
      <c r="B1300" s="3">
        <v>6</v>
      </c>
      <c r="C1300" s="2">
        <v>0.7</v>
      </c>
      <c r="D1300" s="46">
        <v>47.8</v>
      </c>
      <c r="E1300" s="3"/>
      <c r="F1300" s="280">
        <v>42.150000000000006</v>
      </c>
    </row>
    <row r="1301" spans="1:6">
      <c r="A1301" s="49" t="s">
        <v>3082</v>
      </c>
      <c r="B1301" s="3">
        <v>6</v>
      </c>
      <c r="C1301" s="2">
        <v>0.7</v>
      </c>
      <c r="D1301" s="46">
        <v>46.3</v>
      </c>
      <c r="E1301" s="3"/>
      <c r="F1301" s="280">
        <v>39.550000000000004</v>
      </c>
    </row>
    <row r="1302" spans="1:6">
      <c r="A1302" s="49" t="s">
        <v>3085</v>
      </c>
      <c r="B1302" s="3">
        <v>6</v>
      </c>
      <c r="C1302" s="2">
        <v>0.7</v>
      </c>
      <c r="D1302" s="46">
        <v>40</v>
      </c>
      <c r="E1302" s="3"/>
      <c r="F1302" s="280">
        <v>21.900000000000002</v>
      </c>
    </row>
    <row r="1303" spans="1:6">
      <c r="A1303" s="49" t="s">
        <v>3160</v>
      </c>
      <c r="B1303" s="3">
        <v>6</v>
      </c>
      <c r="C1303" s="2">
        <v>0.7</v>
      </c>
      <c r="D1303" s="46">
        <v>40</v>
      </c>
      <c r="E1303" s="3"/>
      <c r="F1303" s="280">
        <v>70.100000000000009</v>
      </c>
    </row>
    <row r="1304" spans="1:6">
      <c r="A1304" s="49" t="s">
        <v>3169</v>
      </c>
      <c r="B1304" s="3">
        <v>6</v>
      </c>
      <c r="C1304" s="2">
        <v>0.7</v>
      </c>
      <c r="D1304" s="46">
        <v>40</v>
      </c>
      <c r="E1304" s="3"/>
      <c r="F1304" s="280">
        <v>17.95</v>
      </c>
    </row>
    <row r="1305" spans="1:6">
      <c r="A1305" s="49" t="s">
        <v>3485</v>
      </c>
      <c r="B1305" s="3">
        <v>6</v>
      </c>
      <c r="C1305" s="2">
        <v>0.7</v>
      </c>
      <c r="D1305" s="46">
        <v>40</v>
      </c>
      <c r="E1305" s="3"/>
      <c r="F1305" s="280">
        <v>39</v>
      </c>
    </row>
    <row r="1306" spans="1:6">
      <c r="A1306" s="49" t="s">
        <v>3488</v>
      </c>
      <c r="B1306" s="3">
        <v>6</v>
      </c>
      <c r="C1306" s="2">
        <v>0.7</v>
      </c>
      <c r="D1306" s="46">
        <v>54.8</v>
      </c>
      <c r="E1306" s="3"/>
      <c r="F1306" s="280">
        <v>305.65000000000003</v>
      </c>
    </row>
    <row r="1307" spans="1:6">
      <c r="A1307" s="49" t="s">
        <v>26490</v>
      </c>
      <c r="B1307" s="3">
        <v>6</v>
      </c>
      <c r="C1307" s="2">
        <v>0.7</v>
      </c>
      <c r="D1307" s="46">
        <v>46</v>
      </c>
      <c r="E1307" s="3"/>
      <c r="F1307" s="280">
        <v>56</v>
      </c>
    </row>
    <row r="1308" spans="1:6">
      <c r="A1308" s="49" t="s">
        <v>3744</v>
      </c>
      <c r="B1308" s="3">
        <v>6</v>
      </c>
      <c r="C1308" s="2">
        <v>0.7</v>
      </c>
      <c r="D1308" s="46">
        <v>40</v>
      </c>
      <c r="E1308" s="3"/>
      <c r="F1308" s="280">
        <v>35.9</v>
      </c>
    </row>
    <row r="1309" spans="1:6">
      <c r="A1309" s="49" t="s">
        <v>26432</v>
      </c>
      <c r="B1309" s="3">
        <v>6</v>
      </c>
      <c r="C1309" s="2">
        <v>0.7</v>
      </c>
      <c r="D1309" s="46">
        <v>46.4</v>
      </c>
      <c r="E1309" s="3"/>
      <c r="F1309" s="280">
        <v>63.95</v>
      </c>
    </row>
    <row r="1310" spans="1:6">
      <c r="A1310" s="49" t="s">
        <v>3747</v>
      </c>
      <c r="B1310" s="3">
        <v>6</v>
      </c>
      <c r="C1310" s="2">
        <v>0.7</v>
      </c>
      <c r="D1310" s="46">
        <v>46.8</v>
      </c>
      <c r="E1310" s="3"/>
      <c r="F1310" s="280">
        <v>158.55000000000001</v>
      </c>
    </row>
    <row r="1311" spans="1:6">
      <c r="A1311" s="49" t="s">
        <v>3750</v>
      </c>
      <c r="B1311" s="3">
        <v>6</v>
      </c>
      <c r="C1311" s="2">
        <v>0.7</v>
      </c>
      <c r="D1311" s="46">
        <v>47</v>
      </c>
      <c r="E1311" s="3"/>
      <c r="F1311" s="280">
        <v>207.35000000000002</v>
      </c>
    </row>
    <row r="1312" spans="1:6">
      <c r="A1312" s="49" t="s">
        <v>3753</v>
      </c>
      <c r="B1312" s="3">
        <v>6</v>
      </c>
      <c r="C1312" s="2">
        <v>0.7</v>
      </c>
      <c r="D1312" s="46">
        <v>50.6</v>
      </c>
      <c r="E1312" s="3"/>
      <c r="F1312" s="280">
        <v>59.45</v>
      </c>
    </row>
    <row r="1313" spans="1:6">
      <c r="A1313" s="49" t="s">
        <v>3756</v>
      </c>
      <c r="B1313" s="3">
        <v>6</v>
      </c>
      <c r="C1313" s="2">
        <v>0.7</v>
      </c>
      <c r="D1313" s="46">
        <v>48.8</v>
      </c>
      <c r="E1313" s="3"/>
      <c r="F1313" s="280">
        <v>45.900000000000006</v>
      </c>
    </row>
    <row r="1314" spans="1:6">
      <c r="A1314" s="49" t="s">
        <v>3838</v>
      </c>
      <c r="B1314" s="3">
        <v>6</v>
      </c>
      <c r="C1314" s="2">
        <v>0.7</v>
      </c>
      <c r="D1314" s="46">
        <v>58</v>
      </c>
      <c r="E1314" s="3"/>
      <c r="F1314" s="280">
        <v>30.400000000000002</v>
      </c>
    </row>
    <row r="1315" spans="1:6">
      <c r="A1315" s="49" t="s">
        <v>3841</v>
      </c>
      <c r="B1315" s="3">
        <v>6</v>
      </c>
      <c r="C1315" s="2">
        <v>0.7</v>
      </c>
      <c r="D1315" s="46">
        <v>40</v>
      </c>
      <c r="E1315" s="3"/>
      <c r="F1315" s="280">
        <v>21</v>
      </c>
    </row>
    <row r="1316" spans="1:6">
      <c r="A1316" s="49" t="s">
        <v>3844</v>
      </c>
      <c r="B1316" s="3">
        <v>6</v>
      </c>
      <c r="C1316" s="2">
        <v>0.7</v>
      </c>
      <c r="D1316" s="46">
        <v>40</v>
      </c>
      <c r="E1316" s="3"/>
      <c r="F1316" s="280">
        <v>21.05</v>
      </c>
    </row>
    <row r="1317" spans="1:6">
      <c r="A1317" s="49" t="s">
        <v>26492</v>
      </c>
      <c r="B1317" s="3">
        <v>6</v>
      </c>
      <c r="C1317" s="2">
        <v>0.7</v>
      </c>
      <c r="D1317" s="46">
        <v>46</v>
      </c>
      <c r="E1317" s="3"/>
      <c r="F1317" s="280">
        <v>34.65</v>
      </c>
    </row>
    <row r="1318" spans="1:6">
      <c r="A1318" s="49" t="s">
        <v>4063</v>
      </c>
      <c r="B1318" s="3">
        <v>6</v>
      </c>
      <c r="C1318" s="2">
        <v>0.7</v>
      </c>
      <c r="D1318" s="46">
        <v>48</v>
      </c>
      <c r="E1318" s="3"/>
      <c r="F1318" s="280">
        <v>50.1</v>
      </c>
    </row>
    <row r="1319" spans="1:6">
      <c r="A1319" s="49" t="s">
        <v>4066</v>
      </c>
      <c r="B1319" s="3">
        <v>6</v>
      </c>
      <c r="C1319" s="2">
        <v>0.7</v>
      </c>
      <c r="D1319" s="46">
        <v>40</v>
      </c>
      <c r="E1319" s="3"/>
      <c r="F1319" s="280">
        <v>35.9</v>
      </c>
    </row>
    <row r="1320" spans="1:6">
      <c r="A1320" s="49" t="s">
        <v>4219</v>
      </c>
      <c r="B1320" s="3">
        <v>6</v>
      </c>
      <c r="C1320" s="2">
        <v>0.7</v>
      </c>
      <c r="D1320" s="46">
        <v>40</v>
      </c>
      <c r="E1320" s="3"/>
      <c r="F1320" s="280">
        <v>35.050000000000004</v>
      </c>
    </row>
    <row r="1321" spans="1:6">
      <c r="A1321" s="49" t="s">
        <v>4225</v>
      </c>
      <c r="B1321" s="3">
        <v>2</v>
      </c>
      <c r="C1321" s="2">
        <v>0.7</v>
      </c>
      <c r="D1321" s="46">
        <v>43</v>
      </c>
      <c r="E1321" s="3"/>
      <c r="F1321" s="280">
        <v>5190.7000000000007</v>
      </c>
    </row>
    <row r="1322" spans="1:6">
      <c r="A1322" s="49" t="s">
        <v>4228</v>
      </c>
      <c r="B1322" s="3">
        <v>6</v>
      </c>
      <c r="C1322" s="2">
        <v>0.7</v>
      </c>
      <c r="D1322" s="46">
        <v>43</v>
      </c>
      <c r="E1322" s="3"/>
      <c r="F1322" s="280">
        <v>36.200000000000003</v>
      </c>
    </row>
    <row r="1323" spans="1:6">
      <c r="A1323" s="49" t="s">
        <v>4234</v>
      </c>
      <c r="B1323" s="3">
        <v>6</v>
      </c>
      <c r="C1323" s="2">
        <v>0.7</v>
      </c>
      <c r="D1323" s="46">
        <v>48</v>
      </c>
      <c r="E1323" s="3"/>
      <c r="F1323" s="280">
        <v>30.8</v>
      </c>
    </row>
    <row r="1324" spans="1:6">
      <c r="A1324" s="49" t="s">
        <v>4237</v>
      </c>
      <c r="B1324" s="3">
        <v>6</v>
      </c>
      <c r="C1324" s="2">
        <v>0.7</v>
      </c>
      <c r="D1324" s="46">
        <v>43</v>
      </c>
      <c r="E1324" s="3"/>
      <c r="F1324" s="280">
        <v>26.75</v>
      </c>
    </row>
    <row r="1325" spans="1:6">
      <c r="A1325" s="49" t="s">
        <v>4240</v>
      </c>
      <c r="B1325" s="3">
        <v>6</v>
      </c>
      <c r="C1325" s="2">
        <v>0.7</v>
      </c>
      <c r="D1325" s="46">
        <v>43</v>
      </c>
      <c r="E1325" s="3"/>
      <c r="F1325" s="280">
        <v>92.95</v>
      </c>
    </row>
    <row r="1326" spans="1:6">
      <c r="A1326" s="49" t="s">
        <v>4253</v>
      </c>
      <c r="B1326" s="3">
        <v>6</v>
      </c>
      <c r="C1326" s="2">
        <v>0.7</v>
      </c>
      <c r="D1326" s="46">
        <v>40</v>
      </c>
      <c r="E1326" s="3"/>
      <c r="F1326" s="280">
        <v>22.450000000000003</v>
      </c>
    </row>
    <row r="1327" spans="1:6">
      <c r="A1327" s="49" t="s">
        <v>4259</v>
      </c>
      <c r="B1327" s="3">
        <v>6</v>
      </c>
      <c r="C1327" s="2">
        <v>0.7</v>
      </c>
      <c r="D1327" s="46">
        <v>47.2</v>
      </c>
      <c r="E1327" s="3"/>
      <c r="F1327" s="280">
        <v>56.7</v>
      </c>
    </row>
    <row r="1328" spans="1:6">
      <c r="A1328" s="49" t="s">
        <v>4262</v>
      </c>
      <c r="B1328" s="3">
        <v>6</v>
      </c>
      <c r="C1328" s="2">
        <v>0.7</v>
      </c>
      <c r="D1328" s="46">
        <v>40</v>
      </c>
      <c r="E1328" s="3"/>
      <c r="F1328" s="280">
        <v>18.25</v>
      </c>
    </row>
    <row r="1329" spans="1:6">
      <c r="A1329" s="49" t="s">
        <v>4265</v>
      </c>
      <c r="B1329" s="3">
        <v>6</v>
      </c>
      <c r="C1329" s="2">
        <v>0.7</v>
      </c>
      <c r="D1329" s="46">
        <v>40</v>
      </c>
      <c r="E1329" s="3"/>
      <c r="F1329" s="280">
        <v>19.200000000000003</v>
      </c>
    </row>
    <row r="1330" spans="1:6">
      <c r="A1330" s="49" t="s">
        <v>4268</v>
      </c>
      <c r="B1330" s="3">
        <v>6</v>
      </c>
      <c r="C1330" s="2">
        <v>0.7</v>
      </c>
      <c r="D1330" s="46">
        <v>40</v>
      </c>
      <c r="E1330" s="3"/>
      <c r="F1330" s="280">
        <v>16.150000000000002</v>
      </c>
    </row>
    <row r="1331" spans="1:6">
      <c r="A1331" s="49" t="s">
        <v>4271</v>
      </c>
      <c r="B1331" s="3">
        <v>6</v>
      </c>
      <c r="C1331" s="2">
        <v>0.7</v>
      </c>
      <c r="D1331" s="46">
        <v>40</v>
      </c>
      <c r="E1331" s="3"/>
      <c r="F1331" s="280">
        <v>17.95</v>
      </c>
    </row>
    <row r="1332" spans="1:6">
      <c r="A1332" s="49" t="s">
        <v>4274</v>
      </c>
      <c r="B1332" s="3">
        <v>6</v>
      </c>
      <c r="C1332" s="2">
        <v>0.7</v>
      </c>
      <c r="D1332" s="46">
        <v>40</v>
      </c>
      <c r="E1332" s="3"/>
      <c r="F1332" s="280">
        <v>18.150000000000002</v>
      </c>
    </row>
    <row r="1333" spans="1:6">
      <c r="A1333" s="49" t="s">
        <v>4277</v>
      </c>
      <c r="B1333" s="3">
        <v>6</v>
      </c>
      <c r="C1333" s="2">
        <v>0.7</v>
      </c>
      <c r="D1333" s="46">
        <v>40</v>
      </c>
      <c r="E1333" s="3"/>
      <c r="F1333" s="280">
        <v>18.150000000000002</v>
      </c>
    </row>
    <row r="1334" spans="1:6">
      <c r="A1334" s="49" t="s">
        <v>4296</v>
      </c>
      <c r="B1334" s="3">
        <v>6</v>
      </c>
      <c r="C1334" s="2">
        <v>0.7</v>
      </c>
      <c r="D1334" s="46">
        <v>40</v>
      </c>
      <c r="E1334" s="3"/>
      <c r="F1334" s="280">
        <v>36.550000000000004</v>
      </c>
    </row>
    <row r="1335" spans="1:6">
      <c r="A1335" s="49" t="s">
        <v>4299</v>
      </c>
      <c r="B1335" s="3">
        <v>6</v>
      </c>
      <c r="C1335" s="2">
        <v>0.7</v>
      </c>
      <c r="D1335" s="46">
        <v>40</v>
      </c>
      <c r="E1335" s="3"/>
      <c r="F1335" s="280">
        <v>23.150000000000002</v>
      </c>
    </row>
    <row r="1336" spans="1:6">
      <c r="A1336" s="49" t="s">
        <v>4303</v>
      </c>
      <c r="B1336" s="3">
        <v>6</v>
      </c>
      <c r="C1336" s="2">
        <v>0.7</v>
      </c>
      <c r="D1336" s="46">
        <v>46</v>
      </c>
      <c r="E1336" s="3"/>
      <c r="F1336" s="280">
        <v>33.85</v>
      </c>
    </row>
    <row r="1337" spans="1:6">
      <c r="A1337" s="49" t="s">
        <v>4306</v>
      </c>
      <c r="B1337" s="3">
        <v>6</v>
      </c>
      <c r="C1337" s="2">
        <v>0.7</v>
      </c>
      <c r="D1337" s="46">
        <v>43</v>
      </c>
      <c r="E1337" s="3"/>
      <c r="F1337" s="280">
        <v>51.45</v>
      </c>
    </row>
    <row r="1338" spans="1:6">
      <c r="A1338" s="49" t="s">
        <v>4329</v>
      </c>
      <c r="B1338" s="3">
        <v>6</v>
      </c>
      <c r="C1338" s="2">
        <v>0.7</v>
      </c>
      <c r="D1338" s="46">
        <v>58.1</v>
      </c>
      <c r="E1338" s="3"/>
      <c r="F1338" s="280">
        <v>72.3</v>
      </c>
    </row>
    <row r="1339" spans="1:6">
      <c r="A1339" s="49" t="s">
        <v>4332</v>
      </c>
      <c r="B1339" s="3">
        <v>6</v>
      </c>
      <c r="C1339" s="2">
        <v>0.7</v>
      </c>
      <c r="D1339" s="46">
        <v>57.2</v>
      </c>
      <c r="E1339" s="3"/>
      <c r="F1339" s="280">
        <v>71</v>
      </c>
    </row>
    <row r="1340" spans="1:6">
      <c r="A1340" s="49" t="s">
        <v>4335</v>
      </c>
      <c r="B1340" s="3">
        <v>6</v>
      </c>
      <c r="C1340" s="2">
        <v>0.7</v>
      </c>
      <c r="D1340" s="46">
        <v>48</v>
      </c>
      <c r="E1340" s="3"/>
      <c r="F1340" s="280">
        <v>70.2</v>
      </c>
    </row>
    <row r="1341" spans="1:6">
      <c r="A1341" s="49" t="s">
        <v>4338</v>
      </c>
      <c r="B1341" s="3">
        <v>6</v>
      </c>
      <c r="C1341" s="2">
        <v>0.7</v>
      </c>
      <c r="D1341" s="46">
        <v>46</v>
      </c>
      <c r="E1341" s="3"/>
      <c r="F1341" s="280">
        <v>51.75</v>
      </c>
    </row>
    <row r="1342" spans="1:6">
      <c r="A1342" s="49" t="s">
        <v>4341</v>
      </c>
      <c r="B1342" s="3">
        <v>6</v>
      </c>
      <c r="C1342" s="2">
        <v>0.7</v>
      </c>
      <c r="D1342" s="46">
        <v>46</v>
      </c>
      <c r="E1342" s="3"/>
      <c r="F1342" s="280">
        <v>54.150000000000006</v>
      </c>
    </row>
    <row r="1343" spans="1:6">
      <c r="A1343" s="49" t="s">
        <v>26493</v>
      </c>
      <c r="B1343" s="3">
        <v>6</v>
      </c>
      <c r="C1343" s="2">
        <v>0.7</v>
      </c>
      <c r="D1343" s="46">
        <v>46</v>
      </c>
      <c r="E1343" s="3"/>
      <c r="F1343" s="280">
        <v>76.5</v>
      </c>
    </row>
    <row r="1344" spans="1:6">
      <c r="A1344" s="49" t="s">
        <v>4344</v>
      </c>
      <c r="B1344" s="3">
        <v>6</v>
      </c>
      <c r="C1344" s="2">
        <v>0.7</v>
      </c>
      <c r="D1344" s="46">
        <v>46</v>
      </c>
      <c r="E1344" s="3"/>
      <c r="F1344" s="280">
        <v>76.5</v>
      </c>
    </row>
    <row r="1345" spans="1:6">
      <c r="A1345" s="49" t="s">
        <v>4346</v>
      </c>
      <c r="B1345" s="3">
        <v>6</v>
      </c>
      <c r="C1345" s="2">
        <v>0.7</v>
      </c>
      <c r="D1345" s="46">
        <v>48</v>
      </c>
      <c r="E1345" s="3"/>
      <c r="F1345" s="280">
        <v>55.550000000000004</v>
      </c>
    </row>
    <row r="1346" spans="1:6">
      <c r="A1346" s="49" t="s">
        <v>4349</v>
      </c>
      <c r="B1346" s="3">
        <v>6</v>
      </c>
      <c r="C1346" s="2">
        <v>0.7</v>
      </c>
      <c r="D1346" s="46">
        <v>46</v>
      </c>
      <c r="E1346" s="3"/>
      <c r="F1346" s="280">
        <v>43.800000000000004</v>
      </c>
    </row>
    <row r="1347" spans="1:6">
      <c r="A1347" s="49" t="s">
        <v>4352</v>
      </c>
      <c r="B1347" s="3">
        <v>6</v>
      </c>
      <c r="C1347" s="2">
        <v>0.7</v>
      </c>
      <c r="D1347" s="46">
        <v>48</v>
      </c>
      <c r="E1347" s="3"/>
      <c r="F1347" s="280">
        <v>59.25</v>
      </c>
    </row>
    <row r="1348" spans="1:6">
      <c r="A1348" s="49" t="s">
        <v>26437</v>
      </c>
      <c r="B1348" s="3">
        <v>6</v>
      </c>
      <c r="C1348" s="2">
        <v>0.7</v>
      </c>
      <c r="D1348" s="46">
        <v>48</v>
      </c>
      <c r="E1348" s="3"/>
      <c r="F1348" s="280">
        <v>60.45</v>
      </c>
    </row>
    <row r="1349" spans="1:6">
      <c r="A1349" s="49" t="s">
        <v>4360</v>
      </c>
      <c r="B1349" s="3">
        <v>6</v>
      </c>
      <c r="C1349" s="2">
        <v>0.7</v>
      </c>
      <c r="D1349" s="46">
        <v>46</v>
      </c>
      <c r="E1349" s="3"/>
      <c r="F1349" s="280">
        <v>42.6</v>
      </c>
    </row>
    <row r="1350" spans="1:6">
      <c r="A1350" s="49" t="s">
        <v>4363</v>
      </c>
      <c r="B1350" s="3">
        <v>6</v>
      </c>
      <c r="C1350" s="2">
        <v>0.7</v>
      </c>
      <c r="D1350" s="46">
        <v>46</v>
      </c>
      <c r="E1350" s="3"/>
      <c r="F1350" s="280">
        <v>57.85</v>
      </c>
    </row>
    <row r="1351" spans="1:6">
      <c r="A1351" s="49" t="s">
        <v>4366</v>
      </c>
      <c r="B1351" s="3">
        <v>6</v>
      </c>
      <c r="C1351" s="2">
        <v>0.7</v>
      </c>
      <c r="D1351" s="46">
        <v>46</v>
      </c>
      <c r="E1351" s="3"/>
      <c r="F1351" s="280">
        <v>32.200000000000003</v>
      </c>
    </row>
    <row r="1352" spans="1:6">
      <c r="A1352" s="49" t="s">
        <v>4369</v>
      </c>
      <c r="B1352" s="3">
        <v>6</v>
      </c>
      <c r="C1352" s="2">
        <v>0.7</v>
      </c>
      <c r="D1352" s="46">
        <v>40</v>
      </c>
      <c r="E1352" s="3"/>
      <c r="F1352" s="280">
        <v>28.650000000000002</v>
      </c>
    </row>
    <row r="1353" spans="1:6">
      <c r="A1353" s="49" t="s">
        <v>4372</v>
      </c>
      <c r="B1353" s="3">
        <v>6</v>
      </c>
      <c r="C1353" s="2">
        <v>0.7</v>
      </c>
      <c r="D1353" s="46">
        <v>60</v>
      </c>
      <c r="E1353" s="3"/>
      <c r="F1353" s="280">
        <v>45.650000000000006</v>
      </c>
    </row>
    <row r="1354" spans="1:6">
      <c r="A1354" s="49" t="s">
        <v>4375</v>
      </c>
      <c r="B1354" s="3">
        <v>12</v>
      </c>
      <c r="C1354" s="2">
        <v>1</v>
      </c>
      <c r="D1354" s="46">
        <v>43</v>
      </c>
      <c r="E1354" s="3"/>
      <c r="F1354" s="280">
        <v>37.85</v>
      </c>
    </row>
    <row r="1355" spans="1:6">
      <c r="A1355" s="49" t="s">
        <v>4380</v>
      </c>
      <c r="B1355" s="3">
        <v>6</v>
      </c>
      <c r="C1355" s="2">
        <v>0.7</v>
      </c>
      <c r="D1355" s="46">
        <v>46</v>
      </c>
      <c r="E1355" s="3"/>
      <c r="F1355" s="280">
        <v>60.25</v>
      </c>
    </row>
    <row r="1356" spans="1:6">
      <c r="A1356" s="49" t="s">
        <v>4383</v>
      </c>
      <c r="B1356" s="3">
        <v>6</v>
      </c>
      <c r="C1356" s="2">
        <v>0.7</v>
      </c>
      <c r="D1356" s="46">
        <v>43</v>
      </c>
      <c r="E1356" s="3"/>
      <c r="F1356" s="280">
        <v>187.5</v>
      </c>
    </row>
    <row r="1357" spans="1:6">
      <c r="A1357" s="49" t="s">
        <v>4389</v>
      </c>
      <c r="B1357" s="3">
        <v>6</v>
      </c>
      <c r="C1357" s="2">
        <v>0.7</v>
      </c>
      <c r="D1357" s="46">
        <v>40</v>
      </c>
      <c r="E1357" s="3"/>
      <c r="F1357" s="280">
        <v>25.3</v>
      </c>
    </row>
    <row r="1358" spans="1:6">
      <c r="A1358" s="49" t="s">
        <v>4391</v>
      </c>
      <c r="B1358" s="3">
        <v>6</v>
      </c>
      <c r="C1358" s="2">
        <v>1</v>
      </c>
      <c r="D1358" s="46">
        <v>40</v>
      </c>
      <c r="E1358" s="3"/>
      <c r="F1358" s="280">
        <v>44.800000000000004</v>
      </c>
    </row>
    <row r="1359" spans="1:6">
      <c r="A1359" s="49" t="s">
        <v>4405</v>
      </c>
      <c r="B1359" s="3">
        <v>3</v>
      </c>
      <c r="C1359" s="2">
        <v>0.7</v>
      </c>
      <c r="D1359" s="46">
        <v>40</v>
      </c>
      <c r="E1359" s="3"/>
      <c r="F1359" s="280">
        <v>89</v>
      </c>
    </row>
    <row r="1360" spans="1:6">
      <c r="A1360" s="49" t="s">
        <v>4407</v>
      </c>
      <c r="B1360" s="3">
        <v>3</v>
      </c>
      <c r="C1360" s="2">
        <v>0.7</v>
      </c>
      <c r="D1360" s="46">
        <v>43.2</v>
      </c>
      <c r="E1360" s="3"/>
      <c r="F1360" s="280">
        <v>165.55</v>
      </c>
    </row>
    <row r="1361" spans="1:6">
      <c r="A1361" s="49" t="s">
        <v>4410</v>
      </c>
      <c r="B1361" s="3">
        <v>3</v>
      </c>
      <c r="C1361" s="2">
        <v>0.7</v>
      </c>
      <c r="D1361" s="46">
        <v>40</v>
      </c>
      <c r="E1361" s="3"/>
      <c r="F1361" s="280">
        <v>279.95</v>
      </c>
    </row>
    <row r="1362" spans="1:6">
      <c r="A1362" s="49" t="s">
        <v>26342</v>
      </c>
      <c r="B1362" s="3">
        <v>3</v>
      </c>
      <c r="C1362" s="2">
        <v>0.7</v>
      </c>
      <c r="D1362" s="46">
        <v>43.8</v>
      </c>
      <c r="E1362" s="3"/>
      <c r="F1362" s="280">
        <v>536.5</v>
      </c>
    </row>
    <row r="1363" spans="1:6">
      <c r="A1363" s="49" t="s">
        <v>26343</v>
      </c>
      <c r="B1363" s="3">
        <v>3</v>
      </c>
      <c r="C1363" s="2">
        <v>0.7</v>
      </c>
      <c r="D1363" s="46">
        <v>45.1</v>
      </c>
      <c r="E1363" s="3"/>
      <c r="F1363" s="280">
        <v>2567.9</v>
      </c>
    </row>
    <row r="1364" spans="1:6">
      <c r="A1364" s="49" t="s">
        <v>4414</v>
      </c>
      <c r="B1364" s="3">
        <v>3</v>
      </c>
      <c r="C1364" s="2">
        <v>0.7</v>
      </c>
      <c r="D1364" s="46">
        <v>43</v>
      </c>
      <c r="E1364" s="3"/>
      <c r="F1364" s="280">
        <v>1061</v>
      </c>
    </row>
    <row r="1365" spans="1:6">
      <c r="A1365" s="49" t="s">
        <v>26535</v>
      </c>
      <c r="B1365" s="3">
        <v>6</v>
      </c>
      <c r="C1365" s="2">
        <v>0.7</v>
      </c>
      <c r="D1365" s="46">
        <v>43</v>
      </c>
      <c r="E1365" s="3"/>
      <c r="F1365" s="280">
        <v>47.2</v>
      </c>
    </row>
    <row r="1366" spans="1:6">
      <c r="A1366" s="49" t="s">
        <v>4420</v>
      </c>
      <c r="B1366" s="3">
        <v>6</v>
      </c>
      <c r="C1366" s="2">
        <v>0.7</v>
      </c>
      <c r="D1366" s="46">
        <v>43</v>
      </c>
      <c r="E1366" s="3"/>
      <c r="F1366" s="280">
        <v>34.4</v>
      </c>
    </row>
    <row r="1367" spans="1:6">
      <c r="A1367" s="49" t="s">
        <v>4423</v>
      </c>
      <c r="B1367" s="3">
        <v>6</v>
      </c>
      <c r="C1367" s="2">
        <v>0.7</v>
      </c>
      <c r="D1367" s="46">
        <v>43</v>
      </c>
      <c r="E1367" s="3"/>
      <c r="F1367" s="280">
        <v>50.25</v>
      </c>
    </row>
    <row r="1368" spans="1:6">
      <c r="A1368" s="49" t="s">
        <v>4429</v>
      </c>
      <c r="B1368" s="3">
        <v>12</v>
      </c>
      <c r="C1368" s="2">
        <v>1</v>
      </c>
      <c r="D1368" s="46">
        <v>40</v>
      </c>
      <c r="E1368" s="3"/>
      <c r="F1368" s="280">
        <v>46.6</v>
      </c>
    </row>
    <row r="1369" spans="1:6">
      <c r="A1369" s="49" t="s">
        <v>4432</v>
      </c>
      <c r="B1369" s="3">
        <v>6</v>
      </c>
      <c r="C1369" s="2">
        <v>0.7</v>
      </c>
      <c r="D1369" s="46">
        <v>47</v>
      </c>
      <c r="E1369" s="3"/>
      <c r="F1369" s="280">
        <v>46.25</v>
      </c>
    </row>
    <row r="1370" spans="1:6">
      <c r="A1370" s="49" t="s">
        <v>4437</v>
      </c>
      <c r="B1370" s="3">
        <v>6</v>
      </c>
      <c r="C1370" s="2">
        <v>0.7</v>
      </c>
      <c r="D1370" s="46">
        <v>50</v>
      </c>
      <c r="E1370" s="3"/>
      <c r="F1370" s="280">
        <v>32.550000000000004</v>
      </c>
    </row>
    <row r="1371" spans="1:6">
      <c r="A1371" s="49" t="s">
        <v>4440</v>
      </c>
      <c r="B1371" s="3">
        <v>6</v>
      </c>
      <c r="C1371" s="2">
        <v>0.7</v>
      </c>
      <c r="D1371" s="46">
        <v>46</v>
      </c>
      <c r="E1371" s="3"/>
      <c r="F1371" s="280">
        <v>28.55</v>
      </c>
    </row>
    <row r="1372" spans="1:6">
      <c r="A1372" s="49" t="s">
        <v>4448</v>
      </c>
      <c r="B1372" s="3">
        <v>6</v>
      </c>
      <c r="C1372" s="2">
        <v>0.7</v>
      </c>
      <c r="D1372" s="46">
        <v>40</v>
      </c>
      <c r="E1372" s="3"/>
      <c r="F1372" s="280">
        <v>34.1</v>
      </c>
    </row>
    <row r="1373" spans="1:6">
      <c r="A1373" s="49" t="s">
        <v>4451</v>
      </c>
      <c r="B1373" s="3">
        <v>6</v>
      </c>
      <c r="C1373" s="2">
        <v>0.7</v>
      </c>
      <c r="D1373" s="46">
        <v>43</v>
      </c>
      <c r="E1373" s="3"/>
      <c r="F1373" s="280">
        <v>38.650000000000006</v>
      </c>
    </row>
    <row r="1374" spans="1:6">
      <c r="A1374" s="49" t="s">
        <v>4454</v>
      </c>
      <c r="B1374" s="3">
        <v>6</v>
      </c>
      <c r="C1374" s="2">
        <v>0.7</v>
      </c>
      <c r="D1374" s="46">
        <v>43</v>
      </c>
      <c r="E1374" s="3"/>
      <c r="F1374" s="280">
        <v>69.75</v>
      </c>
    </row>
    <row r="1375" spans="1:6">
      <c r="A1375" s="49" t="s">
        <v>26344</v>
      </c>
      <c r="B1375" s="3">
        <v>3</v>
      </c>
      <c r="C1375" s="2">
        <v>0.7</v>
      </c>
      <c r="D1375" s="46">
        <v>48</v>
      </c>
      <c r="E1375" s="3"/>
      <c r="F1375" s="280">
        <v>488.05</v>
      </c>
    </row>
    <row r="1376" spans="1:6">
      <c r="A1376" s="49" t="s">
        <v>4465</v>
      </c>
      <c r="B1376" s="3">
        <v>1</v>
      </c>
      <c r="C1376" s="2">
        <v>0.7</v>
      </c>
      <c r="D1376" s="46">
        <v>46.8</v>
      </c>
      <c r="E1376" s="3"/>
      <c r="F1376" s="280">
        <v>939.35</v>
      </c>
    </row>
    <row r="1377" spans="1:6">
      <c r="A1377" s="49" t="s">
        <v>26345</v>
      </c>
      <c r="B1377" s="3">
        <v>12</v>
      </c>
      <c r="C1377" s="2">
        <v>1</v>
      </c>
      <c r="D1377" s="46">
        <v>43</v>
      </c>
      <c r="E1377" s="3"/>
      <c r="F1377" s="280">
        <v>39.700000000000003</v>
      </c>
    </row>
    <row r="1378" spans="1:6">
      <c r="A1378" s="49" t="s">
        <v>4467</v>
      </c>
      <c r="B1378" s="3">
        <v>6</v>
      </c>
      <c r="C1378" s="2">
        <v>0.7</v>
      </c>
      <c r="D1378" s="46">
        <v>59.6</v>
      </c>
      <c r="E1378" s="3"/>
      <c r="F1378" s="280">
        <v>52.95</v>
      </c>
    </row>
    <row r="1379" spans="1:6">
      <c r="A1379" s="49" t="s">
        <v>4473</v>
      </c>
      <c r="B1379" s="3">
        <v>6</v>
      </c>
      <c r="C1379" s="2">
        <v>0.7</v>
      </c>
      <c r="D1379" s="46">
        <v>43</v>
      </c>
      <c r="E1379" s="3"/>
      <c r="F1379" s="280">
        <v>34.4</v>
      </c>
    </row>
    <row r="1380" spans="1:6">
      <c r="A1380" s="49" t="s">
        <v>4476</v>
      </c>
      <c r="B1380" s="3">
        <v>6</v>
      </c>
      <c r="C1380" s="2">
        <v>0.7</v>
      </c>
      <c r="D1380" s="46">
        <v>43</v>
      </c>
      <c r="E1380" s="3"/>
      <c r="F1380" s="280">
        <v>46.6</v>
      </c>
    </row>
    <row r="1381" spans="1:6">
      <c r="A1381" s="49" t="s">
        <v>4479</v>
      </c>
      <c r="B1381" s="3">
        <v>6</v>
      </c>
      <c r="C1381" s="2">
        <v>0.7</v>
      </c>
      <c r="D1381" s="46">
        <v>43</v>
      </c>
      <c r="E1381" s="3"/>
      <c r="F1381" s="280">
        <v>45.050000000000004</v>
      </c>
    </row>
    <row r="1382" spans="1:6">
      <c r="A1382" s="49" t="s">
        <v>4482</v>
      </c>
      <c r="B1382" s="3">
        <v>6</v>
      </c>
      <c r="C1382" s="2">
        <v>0.7</v>
      </c>
      <c r="D1382" s="46">
        <v>43</v>
      </c>
      <c r="E1382" s="3"/>
      <c r="F1382" s="280">
        <v>33.15</v>
      </c>
    </row>
    <row r="1383" spans="1:6">
      <c r="A1383" s="49" t="s">
        <v>26332</v>
      </c>
      <c r="B1383" s="3">
        <v>24</v>
      </c>
      <c r="C1383" s="2">
        <v>0.05</v>
      </c>
      <c r="D1383" s="46">
        <v>40</v>
      </c>
      <c r="E1383" s="3"/>
      <c r="F1383" s="280">
        <v>6.15</v>
      </c>
    </row>
    <row r="1384" spans="1:6">
      <c r="A1384" s="49" t="s">
        <v>4488</v>
      </c>
      <c r="B1384" s="3">
        <v>6</v>
      </c>
      <c r="C1384" s="2">
        <v>0.7</v>
      </c>
      <c r="D1384" s="46">
        <v>40</v>
      </c>
      <c r="E1384" s="3"/>
      <c r="F1384" s="280">
        <v>32.300000000000004</v>
      </c>
    </row>
    <row r="1385" spans="1:6">
      <c r="A1385" s="49" t="s">
        <v>4491</v>
      </c>
      <c r="B1385" s="3">
        <v>6</v>
      </c>
      <c r="C1385" s="2">
        <v>0.7</v>
      </c>
      <c r="D1385" s="46">
        <v>46</v>
      </c>
      <c r="E1385" s="3"/>
      <c r="F1385" s="280">
        <v>68.8</v>
      </c>
    </row>
    <row r="1386" spans="1:6">
      <c r="A1386" s="49" t="s">
        <v>4494</v>
      </c>
      <c r="B1386" s="3">
        <v>6</v>
      </c>
      <c r="C1386" s="2">
        <v>1</v>
      </c>
      <c r="D1386" s="46">
        <v>43</v>
      </c>
      <c r="E1386" s="3"/>
      <c r="F1386" s="280">
        <v>50.050000000000004</v>
      </c>
    </row>
    <row r="1387" spans="1:6">
      <c r="A1387" s="49" t="s">
        <v>4497</v>
      </c>
      <c r="B1387" s="3">
        <v>6</v>
      </c>
      <c r="C1387" s="2">
        <v>0.7</v>
      </c>
      <c r="D1387" s="46">
        <v>43</v>
      </c>
      <c r="E1387" s="3"/>
      <c r="F1387" s="280">
        <v>44.150000000000006</v>
      </c>
    </row>
    <row r="1388" spans="1:6">
      <c r="A1388" s="49" t="s">
        <v>4500</v>
      </c>
      <c r="B1388" s="3">
        <v>6</v>
      </c>
      <c r="C1388" s="2">
        <v>1</v>
      </c>
      <c r="D1388" s="46">
        <v>43</v>
      </c>
      <c r="E1388" s="3"/>
      <c r="F1388" s="280">
        <v>54.300000000000004</v>
      </c>
    </row>
    <row r="1389" spans="1:6">
      <c r="A1389" s="49" t="s">
        <v>4503</v>
      </c>
      <c r="B1389" s="3">
        <v>6</v>
      </c>
      <c r="C1389" s="2">
        <v>0.7</v>
      </c>
      <c r="D1389" s="46">
        <v>46</v>
      </c>
      <c r="E1389" s="3"/>
      <c r="F1389" s="280">
        <v>48.400000000000006</v>
      </c>
    </row>
    <row r="1390" spans="1:6">
      <c r="A1390" s="49" t="s">
        <v>4509</v>
      </c>
      <c r="B1390" s="3">
        <v>6</v>
      </c>
      <c r="C1390" s="2">
        <v>1</v>
      </c>
      <c r="D1390" s="46">
        <v>43</v>
      </c>
      <c r="E1390" s="3"/>
      <c r="F1390" s="280">
        <v>68.3</v>
      </c>
    </row>
    <row r="1391" spans="1:6">
      <c r="A1391" s="49" t="s">
        <v>4512</v>
      </c>
      <c r="B1391" s="3">
        <v>6</v>
      </c>
      <c r="C1391" s="2">
        <v>0.7</v>
      </c>
      <c r="D1391" s="46">
        <v>43</v>
      </c>
      <c r="E1391" s="3"/>
      <c r="F1391" s="280">
        <v>90.5</v>
      </c>
    </row>
    <row r="1392" spans="1:6">
      <c r="A1392" s="49" t="s">
        <v>4515</v>
      </c>
      <c r="B1392" s="3">
        <v>6</v>
      </c>
      <c r="C1392" s="2">
        <v>0.7</v>
      </c>
      <c r="D1392" s="46">
        <v>46</v>
      </c>
      <c r="E1392" s="3"/>
      <c r="F1392" s="280">
        <v>50.2</v>
      </c>
    </row>
    <row r="1393" spans="1:6">
      <c r="A1393" s="49" t="s">
        <v>26249</v>
      </c>
      <c r="B1393" s="3">
        <v>6</v>
      </c>
      <c r="C1393" s="2">
        <v>0.7</v>
      </c>
      <c r="D1393" s="46">
        <v>40</v>
      </c>
      <c r="E1393" s="3"/>
      <c r="F1393" s="280">
        <v>26.450000000000003</v>
      </c>
    </row>
    <row r="1394" spans="1:6">
      <c r="A1394" s="49" t="s">
        <v>4606</v>
      </c>
      <c r="B1394" s="3">
        <v>6</v>
      </c>
      <c r="C1394" s="2">
        <v>0.7</v>
      </c>
      <c r="D1394" s="46">
        <v>46</v>
      </c>
      <c r="E1394" s="3"/>
      <c r="F1394" s="280">
        <v>36.800000000000004</v>
      </c>
    </row>
    <row r="1395" spans="1:6">
      <c r="A1395" s="49" t="s">
        <v>4667</v>
      </c>
      <c r="B1395" s="3">
        <v>12</v>
      </c>
      <c r="C1395" s="2">
        <v>1</v>
      </c>
      <c r="D1395" s="46">
        <v>40</v>
      </c>
      <c r="E1395" s="3"/>
      <c r="F1395" s="280">
        <v>34.4</v>
      </c>
    </row>
    <row r="1396" spans="1:6">
      <c r="A1396" s="49" t="s">
        <v>4729</v>
      </c>
      <c r="B1396" s="3">
        <v>6</v>
      </c>
      <c r="C1396" s="2">
        <v>0.7</v>
      </c>
      <c r="D1396" s="46">
        <v>40</v>
      </c>
      <c r="E1396" s="3"/>
      <c r="F1396" s="280">
        <v>27</v>
      </c>
    </row>
    <row r="1397" spans="1:6">
      <c r="A1397" s="49" t="s">
        <v>26536</v>
      </c>
      <c r="B1397" s="3">
        <v>6</v>
      </c>
      <c r="C1397" s="2">
        <v>0.7</v>
      </c>
      <c r="D1397" s="46">
        <v>43</v>
      </c>
      <c r="E1397" s="3"/>
      <c r="F1397" s="280">
        <v>219.20000000000002</v>
      </c>
    </row>
    <row r="1398" spans="1:6">
      <c r="A1398" s="49" t="s">
        <v>5016</v>
      </c>
      <c r="B1398" s="3">
        <v>6</v>
      </c>
      <c r="C1398" s="2">
        <v>0.7</v>
      </c>
      <c r="D1398" s="46">
        <v>40</v>
      </c>
      <c r="E1398" s="3"/>
      <c r="F1398" s="280">
        <v>31</v>
      </c>
    </row>
    <row r="1399" spans="1:6">
      <c r="A1399" s="49" t="s">
        <v>5019</v>
      </c>
      <c r="B1399" s="3">
        <v>6</v>
      </c>
      <c r="C1399" s="2">
        <v>0.7</v>
      </c>
      <c r="D1399" s="46">
        <v>40</v>
      </c>
      <c r="E1399" s="3"/>
      <c r="F1399" s="280">
        <v>32.25</v>
      </c>
    </row>
    <row r="1400" spans="1:6">
      <c r="A1400" s="49" t="s">
        <v>5024</v>
      </c>
      <c r="B1400" s="3">
        <v>6</v>
      </c>
      <c r="C1400" s="2">
        <v>0.7</v>
      </c>
      <c r="D1400" s="46">
        <v>44</v>
      </c>
      <c r="E1400" s="3"/>
      <c r="F1400" s="280">
        <v>85.100000000000009</v>
      </c>
    </row>
    <row r="1401" spans="1:6">
      <c r="A1401" s="49" t="s">
        <v>5027</v>
      </c>
      <c r="B1401" s="3">
        <v>6</v>
      </c>
      <c r="C1401" s="2">
        <v>0.7</v>
      </c>
      <c r="D1401" s="46">
        <v>43</v>
      </c>
      <c r="E1401" s="3"/>
      <c r="F1401" s="280">
        <v>115.45</v>
      </c>
    </row>
    <row r="1402" spans="1:6">
      <c r="A1402" s="49" t="s">
        <v>5030</v>
      </c>
      <c r="B1402" s="3">
        <v>3</v>
      </c>
      <c r="C1402" s="2">
        <v>0.7</v>
      </c>
      <c r="D1402" s="46">
        <v>46</v>
      </c>
      <c r="E1402" s="3"/>
      <c r="F1402" s="280">
        <v>231.70000000000002</v>
      </c>
    </row>
    <row r="1403" spans="1:6">
      <c r="A1403" s="49" t="s">
        <v>5033</v>
      </c>
      <c r="B1403" s="3">
        <v>6</v>
      </c>
      <c r="C1403" s="2">
        <v>0.7</v>
      </c>
      <c r="D1403" s="46">
        <v>63.3</v>
      </c>
      <c r="E1403" s="3"/>
      <c r="F1403" s="280">
        <v>74</v>
      </c>
    </row>
    <row r="1404" spans="1:6">
      <c r="A1404" s="49" t="s">
        <v>5036</v>
      </c>
      <c r="B1404" s="3">
        <v>6</v>
      </c>
      <c r="C1404" s="2">
        <v>0.7</v>
      </c>
      <c r="D1404" s="46">
        <v>64.099999999999994</v>
      </c>
      <c r="E1404" s="3"/>
      <c r="F1404" s="280">
        <v>72.850000000000009</v>
      </c>
    </row>
    <row r="1405" spans="1:6">
      <c r="A1405" s="49" t="s">
        <v>5039</v>
      </c>
      <c r="B1405" s="3">
        <v>6</v>
      </c>
      <c r="C1405" s="2">
        <v>0.7</v>
      </c>
      <c r="D1405" s="46">
        <v>43.1</v>
      </c>
      <c r="E1405" s="3"/>
      <c r="F1405" s="280">
        <v>39.85</v>
      </c>
    </row>
    <row r="1406" spans="1:6">
      <c r="A1406" s="49" t="s">
        <v>5162</v>
      </c>
      <c r="B1406" s="3">
        <v>6</v>
      </c>
      <c r="C1406" s="2">
        <v>0.7</v>
      </c>
      <c r="D1406" s="46">
        <v>40</v>
      </c>
      <c r="E1406" s="3"/>
      <c r="F1406" s="280">
        <v>21.900000000000002</v>
      </c>
    </row>
    <row r="1407" spans="1:6">
      <c r="A1407" s="49" t="s">
        <v>5165</v>
      </c>
      <c r="B1407" s="3">
        <v>6</v>
      </c>
      <c r="C1407" s="2">
        <v>0.7</v>
      </c>
      <c r="D1407" s="46">
        <v>58</v>
      </c>
      <c r="E1407" s="3"/>
      <c r="F1407" s="280">
        <v>32.050000000000004</v>
      </c>
    </row>
    <row r="1408" spans="1:6">
      <c r="A1408" s="49" t="s">
        <v>26537</v>
      </c>
      <c r="B1408" s="3">
        <v>6</v>
      </c>
      <c r="C1408" s="2">
        <v>0.7</v>
      </c>
      <c r="D1408" s="46">
        <v>43</v>
      </c>
      <c r="E1408" s="3"/>
      <c r="F1408" s="280">
        <v>53.900000000000006</v>
      </c>
    </row>
    <row r="1409" spans="1:6">
      <c r="A1409" s="49" t="s">
        <v>5191</v>
      </c>
      <c r="B1409" s="3">
        <v>6</v>
      </c>
      <c r="C1409" s="2">
        <v>0.7</v>
      </c>
      <c r="D1409" s="46">
        <v>46.4</v>
      </c>
      <c r="E1409" s="3"/>
      <c r="F1409" s="280">
        <v>53</v>
      </c>
    </row>
    <row r="1410" spans="1:6">
      <c r="A1410" s="49" t="s">
        <v>5534</v>
      </c>
      <c r="B1410" s="3">
        <v>3</v>
      </c>
      <c r="C1410" s="2">
        <v>0.7</v>
      </c>
      <c r="D1410" s="46">
        <v>46</v>
      </c>
      <c r="E1410" s="3"/>
      <c r="F1410" s="280">
        <v>50.5</v>
      </c>
    </row>
    <row r="1411" spans="1:6">
      <c r="A1411" s="49" t="s">
        <v>5675</v>
      </c>
      <c r="B1411" s="3">
        <v>6</v>
      </c>
      <c r="C1411" s="2">
        <v>0.7</v>
      </c>
      <c r="D1411" s="46">
        <v>40</v>
      </c>
      <c r="E1411" s="3"/>
      <c r="F1411" s="280">
        <v>24.35</v>
      </c>
    </row>
    <row r="1412" spans="1:6">
      <c r="A1412" s="49" t="s">
        <v>5678</v>
      </c>
      <c r="B1412" s="3">
        <v>6</v>
      </c>
      <c r="C1412" s="2">
        <v>0.7</v>
      </c>
      <c r="D1412" s="46">
        <v>40</v>
      </c>
      <c r="E1412" s="3"/>
      <c r="F1412" s="280">
        <v>32.25</v>
      </c>
    </row>
    <row r="1413" spans="1:6">
      <c r="A1413" s="49" t="s">
        <v>26250</v>
      </c>
      <c r="B1413" s="3">
        <v>6</v>
      </c>
      <c r="C1413" s="2">
        <v>0.7</v>
      </c>
      <c r="D1413" s="46">
        <v>40</v>
      </c>
      <c r="E1413" s="3"/>
      <c r="F1413" s="280">
        <v>45.1</v>
      </c>
    </row>
    <row r="1414" spans="1:6">
      <c r="A1414" s="49" t="s">
        <v>5683</v>
      </c>
      <c r="B1414" s="3">
        <v>6</v>
      </c>
      <c r="C1414" s="2">
        <v>0.7</v>
      </c>
      <c r="D1414" s="46">
        <v>44</v>
      </c>
      <c r="E1414" s="3"/>
      <c r="F1414" s="280">
        <v>59.5</v>
      </c>
    </row>
    <row r="1415" spans="1:6">
      <c r="A1415" s="49" t="s">
        <v>26440</v>
      </c>
      <c r="B1415" s="3">
        <v>6</v>
      </c>
      <c r="C1415" s="2">
        <v>0.7</v>
      </c>
      <c r="D1415" s="46">
        <v>42</v>
      </c>
      <c r="E1415" s="3"/>
      <c r="F1415" s="280">
        <v>35.5</v>
      </c>
    </row>
    <row r="1416" spans="1:6">
      <c r="A1416" s="49" t="s">
        <v>5689</v>
      </c>
      <c r="B1416" s="3">
        <v>6</v>
      </c>
      <c r="C1416" s="2">
        <v>0.7</v>
      </c>
      <c r="D1416" s="46">
        <v>40</v>
      </c>
      <c r="E1416" s="3"/>
      <c r="F1416" s="280">
        <v>23.450000000000003</v>
      </c>
    </row>
    <row r="1417" spans="1:6">
      <c r="A1417" s="49" t="s">
        <v>5692</v>
      </c>
      <c r="B1417" s="3">
        <v>6</v>
      </c>
      <c r="C1417" s="2">
        <v>0.7</v>
      </c>
      <c r="D1417" s="46">
        <v>40</v>
      </c>
      <c r="E1417" s="3"/>
      <c r="F1417" s="280">
        <v>27.85</v>
      </c>
    </row>
    <row r="1418" spans="1:6">
      <c r="A1418" s="49" t="s">
        <v>5698</v>
      </c>
      <c r="B1418" s="3">
        <v>6</v>
      </c>
      <c r="C1418" s="2">
        <v>0.7</v>
      </c>
      <c r="D1418" s="46">
        <v>42</v>
      </c>
      <c r="E1418" s="3"/>
      <c r="F1418" s="280">
        <v>39.200000000000003</v>
      </c>
    </row>
    <row r="1419" spans="1:6">
      <c r="A1419" s="49" t="s">
        <v>5701</v>
      </c>
      <c r="B1419" s="3">
        <v>6</v>
      </c>
      <c r="C1419" s="2">
        <v>1</v>
      </c>
      <c r="D1419" s="46">
        <v>43.6</v>
      </c>
      <c r="E1419" s="3"/>
      <c r="F1419" s="280">
        <v>37.300000000000004</v>
      </c>
    </row>
    <row r="1420" spans="1:6">
      <c r="A1420" s="49" t="s">
        <v>5707</v>
      </c>
      <c r="B1420" s="3">
        <v>6</v>
      </c>
      <c r="C1420" s="2">
        <v>0.7</v>
      </c>
      <c r="D1420" s="46">
        <v>40</v>
      </c>
      <c r="E1420" s="3"/>
      <c r="F1420" s="280">
        <v>29.6</v>
      </c>
    </row>
    <row r="1421" spans="1:6">
      <c r="A1421" s="49" t="s">
        <v>5741</v>
      </c>
      <c r="B1421" s="3">
        <v>12</v>
      </c>
      <c r="C1421" s="2">
        <v>0.7</v>
      </c>
      <c r="D1421" s="46">
        <v>46</v>
      </c>
      <c r="E1421" s="3"/>
      <c r="F1421" s="280">
        <v>35.85</v>
      </c>
    </row>
    <row r="1422" spans="1:6">
      <c r="A1422" s="49" t="s">
        <v>26251</v>
      </c>
      <c r="B1422" s="3">
        <v>6</v>
      </c>
      <c r="C1422" s="2">
        <v>0.7</v>
      </c>
      <c r="D1422" s="46">
        <v>40</v>
      </c>
      <c r="E1422" s="3"/>
      <c r="F1422" s="280">
        <v>46.650000000000006</v>
      </c>
    </row>
    <row r="1423" spans="1:6">
      <c r="A1423" s="49" t="s">
        <v>26252</v>
      </c>
      <c r="B1423" s="3">
        <v>6</v>
      </c>
      <c r="C1423" s="2">
        <v>0.7</v>
      </c>
      <c r="D1423" s="46">
        <v>40</v>
      </c>
      <c r="E1423" s="3"/>
      <c r="F1423" s="280">
        <v>51.2</v>
      </c>
    </row>
    <row r="1424" spans="1:6">
      <c r="A1424" s="49" t="s">
        <v>5765</v>
      </c>
      <c r="B1424" s="3">
        <v>6</v>
      </c>
      <c r="C1424" s="2">
        <v>0.7</v>
      </c>
      <c r="D1424" s="46">
        <v>54</v>
      </c>
      <c r="E1424" s="3"/>
      <c r="F1424" s="280">
        <v>119.55000000000001</v>
      </c>
    </row>
    <row r="1425" spans="1:6">
      <c r="A1425" s="49" t="s">
        <v>26538</v>
      </c>
      <c r="B1425" s="3">
        <v>6</v>
      </c>
      <c r="C1425" s="2">
        <v>0.7</v>
      </c>
      <c r="D1425" s="46">
        <v>43</v>
      </c>
      <c r="E1425" s="3"/>
      <c r="F1425" s="280">
        <v>52.7</v>
      </c>
    </row>
    <row r="1426" spans="1:6">
      <c r="A1426" s="49" t="s">
        <v>5865</v>
      </c>
      <c r="B1426" s="3">
        <v>6</v>
      </c>
      <c r="C1426" s="2">
        <v>0.7</v>
      </c>
      <c r="D1426" s="46">
        <v>43</v>
      </c>
      <c r="E1426" s="3"/>
      <c r="F1426" s="280">
        <v>28.85</v>
      </c>
    </row>
    <row r="1427" spans="1:6">
      <c r="A1427" s="49" t="s">
        <v>5868</v>
      </c>
      <c r="B1427" s="3">
        <v>6</v>
      </c>
      <c r="C1427" s="2">
        <v>0.7</v>
      </c>
      <c r="D1427" s="46">
        <v>43</v>
      </c>
      <c r="E1427" s="3"/>
      <c r="F1427" s="280">
        <v>40.200000000000003</v>
      </c>
    </row>
    <row r="1428" spans="1:6">
      <c r="A1428" s="49" t="s">
        <v>5871</v>
      </c>
      <c r="B1428" s="3">
        <v>6</v>
      </c>
      <c r="C1428" s="2">
        <v>0.7</v>
      </c>
      <c r="D1428" s="46">
        <v>43</v>
      </c>
      <c r="E1428" s="3"/>
      <c r="F1428" s="280">
        <v>50.550000000000004</v>
      </c>
    </row>
    <row r="1429" spans="1:6">
      <c r="A1429" s="49" t="s">
        <v>6010</v>
      </c>
      <c r="B1429" s="3">
        <v>6</v>
      </c>
      <c r="C1429" s="2">
        <v>0.7</v>
      </c>
      <c r="D1429" s="46">
        <v>57.3</v>
      </c>
      <c r="E1429" s="3"/>
      <c r="F1429" s="280">
        <v>127.75</v>
      </c>
    </row>
    <row r="1430" spans="1:6">
      <c r="A1430" s="49" t="s">
        <v>6013</v>
      </c>
      <c r="B1430" s="3">
        <v>6</v>
      </c>
      <c r="C1430" s="2">
        <v>0.7</v>
      </c>
      <c r="D1430" s="46">
        <v>43</v>
      </c>
      <c r="E1430" s="3"/>
      <c r="F1430" s="280">
        <v>71</v>
      </c>
    </row>
    <row r="1431" spans="1:6">
      <c r="A1431" s="49" t="s">
        <v>6016</v>
      </c>
      <c r="B1431" s="3">
        <v>6</v>
      </c>
      <c r="C1431" s="2">
        <v>0.7</v>
      </c>
      <c r="D1431" s="46">
        <v>48</v>
      </c>
      <c r="E1431" s="3"/>
      <c r="F1431" s="280">
        <v>53.150000000000006</v>
      </c>
    </row>
    <row r="1432" spans="1:6">
      <c r="A1432" s="49" t="s">
        <v>6019</v>
      </c>
      <c r="B1432" s="3">
        <v>6</v>
      </c>
      <c r="C1432" s="2">
        <v>0.7</v>
      </c>
      <c r="D1432" s="46">
        <v>43</v>
      </c>
      <c r="E1432" s="3"/>
      <c r="F1432" s="280">
        <v>106.35000000000001</v>
      </c>
    </row>
    <row r="1433" spans="1:6">
      <c r="A1433" s="49" t="s">
        <v>6063</v>
      </c>
      <c r="B1433" s="3">
        <v>6</v>
      </c>
      <c r="C1433" s="2">
        <v>0.7</v>
      </c>
      <c r="D1433" s="46">
        <v>57.9</v>
      </c>
      <c r="E1433" s="3"/>
      <c r="F1433" s="280">
        <v>104.05000000000001</v>
      </c>
    </row>
    <row r="1434" spans="1:6">
      <c r="A1434" s="49" t="s">
        <v>6068</v>
      </c>
      <c r="B1434" s="3">
        <v>12</v>
      </c>
      <c r="C1434" s="2">
        <v>1</v>
      </c>
      <c r="D1434" s="46">
        <v>40</v>
      </c>
      <c r="E1434" s="3"/>
      <c r="F1434" s="280">
        <v>46.6</v>
      </c>
    </row>
    <row r="1435" spans="1:6">
      <c r="A1435" s="49" t="s">
        <v>6279</v>
      </c>
      <c r="B1435" s="3">
        <v>6</v>
      </c>
      <c r="C1435" s="2">
        <v>0.7</v>
      </c>
      <c r="D1435" s="46">
        <v>48</v>
      </c>
      <c r="E1435" s="3"/>
      <c r="F1435" s="280">
        <v>646.65000000000009</v>
      </c>
    </row>
    <row r="1436" spans="1:6">
      <c r="A1436" s="49" t="s">
        <v>6366</v>
      </c>
      <c r="B1436" s="3">
        <v>6</v>
      </c>
      <c r="C1436" s="2">
        <v>0.5</v>
      </c>
      <c r="D1436" s="46">
        <v>48.8</v>
      </c>
      <c r="E1436" s="3"/>
      <c r="F1436" s="280">
        <v>56.85</v>
      </c>
    </row>
    <row r="1437" spans="1:6">
      <c r="A1437" s="49" t="s">
        <v>6369</v>
      </c>
      <c r="B1437" s="3">
        <v>6</v>
      </c>
      <c r="C1437" s="2">
        <v>0.7</v>
      </c>
      <c r="D1437" s="46">
        <v>46.1</v>
      </c>
      <c r="E1437" s="3"/>
      <c r="F1437" s="280">
        <v>46.2</v>
      </c>
    </row>
    <row r="1438" spans="1:6">
      <c r="A1438" s="49" t="s">
        <v>6372</v>
      </c>
      <c r="B1438" s="3">
        <v>6</v>
      </c>
      <c r="C1438" s="2">
        <v>0.7</v>
      </c>
      <c r="D1438" s="46">
        <v>41.4</v>
      </c>
      <c r="E1438" s="3"/>
      <c r="F1438" s="280">
        <v>35.75</v>
      </c>
    </row>
    <row r="1439" spans="1:6">
      <c r="A1439" s="49" t="s">
        <v>6375</v>
      </c>
      <c r="B1439" s="3">
        <v>6</v>
      </c>
      <c r="C1439" s="2">
        <v>0.5</v>
      </c>
      <c r="D1439" s="46">
        <v>46.1</v>
      </c>
      <c r="E1439" s="3"/>
      <c r="F1439" s="280">
        <v>33.200000000000003</v>
      </c>
    </row>
    <row r="1440" spans="1:6">
      <c r="A1440" s="49" t="s">
        <v>26446</v>
      </c>
      <c r="B1440" s="3">
        <v>6</v>
      </c>
      <c r="C1440" s="2">
        <v>0.7</v>
      </c>
      <c r="D1440" s="46">
        <v>46.1</v>
      </c>
      <c r="E1440" s="3"/>
      <c r="F1440" s="280">
        <v>40.150000000000006</v>
      </c>
    </row>
    <row r="1441" spans="1:6">
      <c r="A1441" s="49" t="s">
        <v>6378</v>
      </c>
      <c r="B1441" s="3">
        <v>6</v>
      </c>
      <c r="C1441" s="2">
        <v>0.7</v>
      </c>
      <c r="D1441" s="46">
        <v>46.6</v>
      </c>
      <c r="E1441" s="3"/>
      <c r="F1441" s="280">
        <v>81.050000000000011</v>
      </c>
    </row>
    <row r="1442" spans="1:6">
      <c r="A1442" s="49" t="s">
        <v>6381</v>
      </c>
      <c r="B1442" s="3">
        <v>6</v>
      </c>
      <c r="C1442" s="2">
        <v>0.7</v>
      </c>
      <c r="D1442" s="46">
        <v>44</v>
      </c>
      <c r="E1442" s="3"/>
      <c r="F1442" s="280">
        <v>72.900000000000006</v>
      </c>
    </row>
    <row r="1443" spans="1:6">
      <c r="A1443" s="49" t="s">
        <v>26447</v>
      </c>
      <c r="B1443" s="3">
        <v>6</v>
      </c>
      <c r="C1443" s="2">
        <v>0.7</v>
      </c>
      <c r="D1443" s="46">
        <v>46.8</v>
      </c>
      <c r="E1443" s="3"/>
      <c r="F1443" s="280">
        <v>79.850000000000009</v>
      </c>
    </row>
    <row r="1444" spans="1:6">
      <c r="A1444" s="49" t="s">
        <v>6384</v>
      </c>
      <c r="B1444" s="3">
        <v>6</v>
      </c>
      <c r="C1444" s="2">
        <v>0.7</v>
      </c>
      <c r="D1444" s="46">
        <v>43.7</v>
      </c>
      <c r="E1444" s="3"/>
      <c r="F1444" s="280">
        <v>60.050000000000004</v>
      </c>
    </row>
    <row r="1445" spans="1:6">
      <c r="A1445" s="49" t="s">
        <v>26448</v>
      </c>
      <c r="B1445" s="3">
        <v>6</v>
      </c>
      <c r="C1445" s="2">
        <v>0.7</v>
      </c>
      <c r="D1445" s="46">
        <v>46.1</v>
      </c>
      <c r="E1445" s="3"/>
      <c r="F1445" s="280">
        <v>43.2</v>
      </c>
    </row>
    <row r="1446" spans="1:6">
      <c r="A1446" s="49" t="s">
        <v>6386</v>
      </c>
      <c r="B1446" s="3">
        <v>6</v>
      </c>
      <c r="C1446" s="2">
        <v>0.7</v>
      </c>
      <c r="D1446" s="46">
        <v>46.1</v>
      </c>
      <c r="E1446" s="3"/>
      <c r="F1446" s="280">
        <v>38.300000000000004</v>
      </c>
    </row>
    <row r="1447" spans="1:6">
      <c r="A1447" s="49" t="s">
        <v>6388</v>
      </c>
      <c r="B1447" s="3">
        <v>9</v>
      </c>
      <c r="C1447" s="2">
        <v>0.5</v>
      </c>
      <c r="D1447" s="46">
        <v>46.1</v>
      </c>
      <c r="E1447" s="3"/>
      <c r="F1447" s="280">
        <v>33.5</v>
      </c>
    </row>
    <row r="1448" spans="1:6">
      <c r="A1448" s="49" t="s">
        <v>26539</v>
      </c>
      <c r="B1448" s="3">
        <v>6</v>
      </c>
      <c r="C1448" s="2">
        <v>0.7</v>
      </c>
      <c r="D1448" s="46">
        <v>43</v>
      </c>
      <c r="E1448" s="3"/>
      <c r="F1448" s="280">
        <v>36.200000000000003</v>
      </c>
    </row>
    <row r="1449" spans="1:6">
      <c r="A1449" s="49" t="s">
        <v>6810</v>
      </c>
      <c r="B1449" s="3">
        <v>6</v>
      </c>
      <c r="C1449" s="2">
        <v>0.7</v>
      </c>
      <c r="D1449" s="46">
        <v>56.2</v>
      </c>
      <c r="E1449" s="3"/>
      <c r="F1449" s="280">
        <v>78.25</v>
      </c>
    </row>
    <row r="1450" spans="1:6">
      <c r="A1450" s="49" t="s">
        <v>26501</v>
      </c>
      <c r="B1450" s="3">
        <v>6</v>
      </c>
      <c r="C1450" s="2">
        <v>0.7</v>
      </c>
      <c r="D1450" s="46">
        <v>46</v>
      </c>
      <c r="E1450" s="3"/>
      <c r="F1450" s="280">
        <v>35.85</v>
      </c>
    </row>
    <row r="1451" spans="1:6">
      <c r="A1451" s="49" t="s">
        <v>6813</v>
      </c>
      <c r="B1451" s="3">
        <v>6</v>
      </c>
      <c r="C1451" s="2">
        <v>0.7</v>
      </c>
      <c r="D1451" s="46">
        <v>50</v>
      </c>
      <c r="E1451" s="3"/>
      <c r="F1451" s="280">
        <v>48.85</v>
      </c>
    </row>
    <row r="1452" spans="1:6">
      <c r="A1452" s="49" t="s">
        <v>6816</v>
      </c>
      <c r="B1452" s="3">
        <v>6</v>
      </c>
      <c r="C1452" s="2">
        <v>0.7</v>
      </c>
      <c r="D1452" s="46">
        <v>46</v>
      </c>
      <c r="E1452" s="3"/>
      <c r="F1452" s="280">
        <v>62.1</v>
      </c>
    </row>
    <row r="1453" spans="1:6">
      <c r="A1453" s="49" t="s">
        <v>6988</v>
      </c>
      <c r="B1453" s="3">
        <v>6</v>
      </c>
      <c r="C1453" s="2">
        <v>0.7</v>
      </c>
      <c r="D1453" s="46">
        <v>43.4</v>
      </c>
      <c r="E1453" s="3"/>
      <c r="F1453" s="280">
        <v>47.150000000000006</v>
      </c>
    </row>
    <row r="1454" spans="1:6">
      <c r="A1454" s="49" t="s">
        <v>26502</v>
      </c>
      <c r="B1454" s="3">
        <v>6</v>
      </c>
      <c r="C1454" s="2">
        <v>0.7</v>
      </c>
      <c r="D1454" s="46">
        <v>46</v>
      </c>
      <c r="E1454" s="3"/>
      <c r="F1454" s="280">
        <v>103.5</v>
      </c>
    </row>
    <row r="1455" spans="1:6">
      <c r="A1455" s="49" t="s">
        <v>26503</v>
      </c>
      <c r="B1455" s="3">
        <v>6</v>
      </c>
      <c r="C1455" s="2">
        <v>0.7</v>
      </c>
      <c r="D1455" s="46">
        <v>46</v>
      </c>
      <c r="E1455" s="3"/>
      <c r="F1455" s="280">
        <v>48.050000000000004</v>
      </c>
    </row>
    <row r="1456" spans="1:6">
      <c r="A1456" s="49" t="s">
        <v>26451</v>
      </c>
      <c r="B1456" s="3">
        <v>6</v>
      </c>
      <c r="C1456" s="2">
        <v>0.7</v>
      </c>
      <c r="D1456" s="46">
        <v>47</v>
      </c>
      <c r="E1456" s="3"/>
      <c r="F1456" s="280">
        <v>182.95000000000002</v>
      </c>
    </row>
    <row r="1457" spans="1:6">
      <c r="A1457" s="49" t="s">
        <v>7180</v>
      </c>
      <c r="B1457" s="3">
        <v>6</v>
      </c>
      <c r="C1457" s="2">
        <v>0.7</v>
      </c>
      <c r="D1457" s="46">
        <v>45</v>
      </c>
      <c r="E1457" s="3"/>
      <c r="F1457" s="280">
        <v>72.95</v>
      </c>
    </row>
    <row r="1458" spans="1:6">
      <c r="A1458" s="49" t="s">
        <v>7192</v>
      </c>
      <c r="B1458" s="3">
        <v>6</v>
      </c>
      <c r="C1458" s="2">
        <v>0.7</v>
      </c>
      <c r="D1458" s="46">
        <v>43</v>
      </c>
      <c r="E1458" s="3"/>
      <c r="F1458" s="280">
        <v>52.7</v>
      </c>
    </row>
    <row r="1459" spans="1:6">
      <c r="A1459" s="49" t="s">
        <v>26452</v>
      </c>
      <c r="B1459" s="3">
        <v>6</v>
      </c>
      <c r="C1459" s="2">
        <v>0.7</v>
      </c>
      <c r="D1459" s="46">
        <v>48</v>
      </c>
      <c r="E1459" s="3"/>
      <c r="F1459" s="280">
        <v>207.45000000000002</v>
      </c>
    </row>
    <row r="1460" spans="1:6">
      <c r="A1460" s="49" t="s">
        <v>7195</v>
      </c>
      <c r="B1460" s="3">
        <v>6</v>
      </c>
      <c r="C1460" s="2">
        <v>0.7</v>
      </c>
      <c r="D1460" s="46">
        <v>45</v>
      </c>
      <c r="E1460" s="3"/>
      <c r="F1460" s="280">
        <v>73</v>
      </c>
    </row>
    <row r="1461" spans="1:6">
      <c r="A1461" s="49" t="s">
        <v>7204</v>
      </c>
      <c r="B1461" s="3">
        <v>6</v>
      </c>
      <c r="C1461" s="2">
        <v>0.7</v>
      </c>
      <c r="D1461" s="46">
        <v>57.15</v>
      </c>
      <c r="E1461" s="3"/>
      <c r="F1461" s="280">
        <v>58.800000000000004</v>
      </c>
    </row>
    <row r="1462" spans="1:6">
      <c r="A1462" s="49" t="s">
        <v>7290</v>
      </c>
      <c r="B1462" s="3">
        <v>6</v>
      </c>
      <c r="C1462" s="2">
        <v>0.7</v>
      </c>
      <c r="D1462" s="46">
        <v>43</v>
      </c>
      <c r="E1462" s="3"/>
      <c r="F1462" s="280">
        <v>60.6</v>
      </c>
    </row>
    <row r="1463" spans="1:6">
      <c r="A1463" s="49" t="s">
        <v>7293</v>
      </c>
      <c r="B1463" s="3">
        <v>6</v>
      </c>
      <c r="C1463" s="2">
        <v>0.7</v>
      </c>
      <c r="D1463" s="46">
        <v>43</v>
      </c>
      <c r="E1463" s="3"/>
      <c r="F1463" s="280">
        <v>72.75</v>
      </c>
    </row>
    <row r="1464" spans="1:6">
      <c r="A1464" s="49" t="s">
        <v>7296</v>
      </c>
      <c r="B1464" s="3">
        <v>6</v>
      </c>
      <c r="C1464" s="2">
        <v>0.7</v>
      </c>
      <c r="D1464" s="46">
        <v>43</v>
      </c>
      <c r="E1464" s="3"/>
      <c r="F1464" s="280">
        <v>47.2</v>
      </c>
    </row>
    <row r="1465" spans="1:6">
      <c r="A1465" s="49" t="s">
        <v>7346</v>
      </c>
      <c r="B1465" s="3">
        <v>6</v>
      </c>
      <c r="C1465" s="2">
        <v>0.7</v>
      </c>
      <c r="D1465" s="46">
        <v>50</v>
      </c>
      <c r="E1465" s="3"/>
      <c r="F1465" s="280">
        <v>33.800000000000004</v>
      </c>
    </row>
    <row r="1466" spans="1:6">
      <c r="A1466" s="49" t="s">
        <v>7349</v>
      </c>
      <c r="B1466" s="3">
        <v>6</v>
      </c>
      <c r="C1466" s="2">
        <v>0.7</v>
      </c>
      <c r="D1466" s="46">
        <v>50</v>
      </c>
      <c r="E1466" s="3"/>
      <c r="F1466" s="280">
        <v>41.1</v>
      </c>
    </row>
    <row r="1467" spans="1:6">
      <c r="A1467" s="49" t="s">
        <v>7352</v>
      </c>
      <c r="B1467" s="3">
        <v>6</v>
      </c>
      <c r="C1467" s="2">
        <v>0.7</v>
      </c>
      <c r="D1467" s="46">
        <v>50</v>
      </c>
      <c r="E1467" s="3"/>
      <c r="F1467" s="280">
        <v>71.600000000000009</v>
      </c>
    </row>
    <row r="1468" spans="1:6">
      <c r="A1468" s="49" t="s">
        <v>7378</v>
      </c>
      <c r="B1468" s="3">
        <v>6</v>
      </c>
      <c r="C1468" s="2">
        <v>1</v>
      </c>
      <c r="D1468" s="46">
        <v>40</v>
      </c>
      <c r="E1468" s="3"/>
      <c r="F1468" s="280">
        <v>29.3</v>
      </c>
    </row>
    <row r="1469" spans="1:6">
      <c r="A1469" s="49" t="s">
        <v>7381</v>
      </c>
      <c r="B1469" s="3">
        <v>6</v>
      </c>
      <c r="C1469" s="2">
        <v>0.7</v>
      </c>
      <c r="D1469" s="46">
        <v>40</v>
      </c>
      <c r="E1469" s="3"/>
      <c r="F1469" s="280">
        <v>27.1</v>
      </c>
    </row>
    <row r="1470" spans="1:6">
      <c r="A1470" s="49" t="s">
        <v>7384</v>
      </c>
      <c r="B1470" s="3">
        <v>6</v>
      </c>
      <c r="C1470" s="2">
        <v>1</v>
      </c>
      <c r="D1470" s="46">
        <v>43</v>
      </c>
      <c r="E1470" s="3"/>
      <c r="F1470" s="280">
        <v>40.900000000000006</v>
      </c>
    </row>
    <row r="1471" spans="1:6">
      <c r="A1471" s="49" t="s">
        <v>7396</v>
      </c>
      <c r="B1471" s="3">
        <v>6</v>
      </c>
      <c r="C1471" s="2">
        <v>1</v>
      </c>
      <c r="D1471" s="46">
        <v>46</v>
      </c>
      <c r="E1471" s="3"/>
      <c r="F1471" s="280">
        <v>37.6</v>
      </c>
    </row>
    <row r="1472" spans="1:6">
      <c r="A1472" s="49" t="s">
        <v>7674</v>
      </c>
      <c r="B1472" s="3">
        <v>6</v>
      </c>
      <c r="C1472" s="2">
        <v>0.7</v>
      </c>
      <c r="D1472" s="46">
        <v>46</v>
      </c>
      <c r="E1472" s="3"/>
      <c r="F1472" s="280">
        <v>34.6</v>
      </c>
    </row>
    <row r="1473" spans="1:6">
      <c r="A1473" s="49" t="s">
        <v>7677</v>
      </c>
      <c r="B1473" s="3">
        <v>6</v>
      </c>
      <c r="C1473" s="2">
        <v>0.7</v>
      </c>
      <c r="D1473" s="46">
        <v>46</v>
      </c>
      <c r="E1473" s="3"/>
      <c r="F1473" s="280">
        <v>32.200000000000003</v>
      </c>
    </row>
    <row r="1474" spans="1:6">
      <c r="A1474" s="49" t="s">
        <v>7680</v>
      </c>
      <c r="B1474" s="3">
        <v>6</v>
      </c>
      <c r="C1474" s="2">
        <v>0.7</v>
      </c>
      <c r="D1474" s="46">
        <v>40</v>
      </c>
      <c r="E1474" s="3"/>
      <c r="F1474" s="280">
        <v>20.350000000000001</v>
      </c>
    </row>
    <row r="1475" spans="1:6">
      <c r="A1475" s="49" t="s">
        <v>26455</v>
      </c>
      <c r="B1475" s="3">
        <v>6</v>
      </c>
      <c r="C1475" s="2">
        <v>0.7</v>
      </c>
      <c r="D1475" s="46">
        <v>55.5</v>
      </c>
      <c r="E1475" s="3"/>
      <c r="F1475" s="280">
        <v>48.900000000000006</v>
      </c>
    </row>
    <row r="1476" spans="1:6">
      <c r="A1476" s="49" t="s">
        <v>7683</v>
      </c>
      <c r="B1476" s="3">
        <v>6</v>
      </c>
      <c r="C1476" s="2">
        <v>0.7</v>
      </c>
      <c r="D1476" s="46">
        <v>55.2</v>
      </c>
      <c r="E1476" s="3"/>
      <c r="F1476" s="280">
        <v>40.950000000000003</v>
      </c>
    </row>
    <row r="1477" spans="1:6">
      <c r="A1477" s="49" t="s">
        <v>7688</v>
      </c>
      <c r="B1477" s="3">
        <v>6</v>
      </c>
      <c r="C1477" s="2">
        <v>0.7</v>
      </c>
      <c r="D1477" s="46">
        <v>50.6</v>
      </c>
      <c r="E1477" s="3"/>
      <c r="F1477" s="280">
        <v>299.2</v>
      </c>
    </row>
    <row r="1478" spans="1:6">
      <c r="A1478" s="49" t="s">
        <v>7691</v>
      </c>
      <c r="B1478" s="3">
        <v>6</v>
      </c>
      <c r="C1478" s="2">
        <v>0.7</v>
      </c>
      <c r="D1478" s="46">
        <v>52.1</v>
      </c>
      <c r="E1478" s="3"/>
      <c r="F1478" s="280">
        <v>36.050000000000004</v>
      </c>
    </row>
    <row r="1479" spans="1:6">
      <c r="A1479" s="49" t="s">
        <v>7694</v>
      </c>
      <c r="B1479" s="3">
        <v>6</v>
      </c>
      <c r="C1479" s="2">
        <v>0.7</v>
      </c>
      <c r="D1479" s="46">
        <v>54.1</v>
      </c>
      <c r="E1479" s="3"/>
      <c r="F1479" s="280">
        <v>35.35</v>
      </c>
    </row>
    <row r="1480" spans="1:6">
      <c r="A1480" s="49" t="s">
        <v>7697</v>
      </c>
      <c r="B1480" s="3">
        <v>6</v>
      </c>
      <c r="C1480" s="2">
        <v>0.7</v>
      </c>
      <c r="D1480" s="46">
        <v>46</v>
      </c>
      <c r="E1480" s="3"/>
      <c r="F1480" s="280">
        <v>27.75</v>
      </c>
    </row>
    <row r="1481" spans="1:6">
      <c r="A1481" s="49" t="s">
        <v>26456</v>
      </c>
      <c r="B1481" s="3">
        <v>6</v>
      </c>
      <c r="C1481" s="2">
        <v>0.7</v>
      </c>
      <c r="D1481" s="46">
        <v>41</v>
      </c>
      <c r="E1481" s="3"/>
      <c r="F1481" s="280">
        <v>23.8</v>
      </c>
    </row>
    <row r="1482" spans="1:6">
      <c r="A1482" s="49" t="s">
        <v>26504</v>
      </c>
      <c r="B1482" s="3">
        <v>6</v>
      </c>
      <c r="C1482" s="2">
        <v>0.7</v>
      </c>
      <c r="D1482" s="46">
        <v>46</v>
      </c>
      <c r="E1482" s="3"/>
      <c r="F1482" s="280">
        <v>28.55</v>
      </c>
    </row>
    <row r="1483" spans="1:6">
      <c r="A1483" s="49" t="s">
        <v>26505</v>
      </c>
      <c r="B1483" s="3">
        <v>6</v>
      </c>
      <c r="C1483" s="2">
        <v>0.7</v>
      </c>
      <c r="D1483" s="46">
        <v>46</v>
      </c>
      <c r="E1483" s="3"/>
      <c r="F1483" s="280">
        <v>38.300000000000004</v>
      </c>
    </row>
    <row r="1484" spans="1:6">
      <c r="A1484" s="49" t="s">
        <v>7963</v>
      </c>
      <c r="B1484" s="3">
        <v>6</v>
      </c>
      <c r="C1484" s="2">
        <v>0.7</v>
      </c>
      <c r="D1484" s="46">
        <v>45.8</v>
      </c>
      <c r="E1484" s="3"/>
      <c r="F1484" s="280">
        <v>34.35</v>
      </c>
    </row>
    <row r="1485" spans="1:6">
      <c r="A1485" s="49" t="s">
        <v>8184</v>
      </c>
      <c r="B1485" s="3">
        <v>6</v>
      </c>
      <c r="C1485" s="2">
        <v>0.7</v>
      </c>
      <c r="D1485" s="46">
        <v>58.4</v>
      </c>
      <c r="E1485" s="3"/>
      <c r="F1485" s="280">
        <v>98.600000000000009</v>
      </c>
    </row>
    <row r="1486" spans="1:6">
      <c r="A1486" s="49" t="s">
        <v>8195</v>
      </c>
      <c r="B1486" s="3">
        <v>3</v>
      </c>
      <c r="C1486" s="2">
        <v>0.7</v>
      </c>
      <c r="D1486" s="46">
        <v>46</v>
      </c>
      <c r="E1486" s="3"/>
      <c r="F1486" s="280">
        <v>54.150000000000006</v>
      </c>
    </row>
    <row r="1487" spans="1:6">
      <c r="A1487" s="49" t="s">
        <v>26506</v>
      </c>
      <c r="B1487" s="3">
        <v>6</v>
      </c>
      <c r="C1487" s="2">
        <v>0.7</v>
      </c>
      <c r="D1487" s="46">
        <v>46</v>
      </c>
      <c r="E1487" s="3"/>
      <c r="F1487" s="280">
        <v>45.650000000000006</v>
      </c>
    </row>
    <row r="1488" spans="1:6">
      <c r="A1488" s="49" t="s">
        <v>8473</v>
      </c>
      <c r="B1488" s="3">
        <v>6</v>
      </c>
      <c r="C1488" s="2">
        <v>0.7</v>
      </c>
      <c r="D1488" s="46">
        <v>40</v>
      </c>
      <c r="E1488" s="3"/>
      <c r="F1488" s="280">
        <v>16.350000000000001</v>
      </c>
    </row>
    <row r="1489" spans="1:6">
      <c r="A1489" s="49" t="s">
        <v>8652</v>
      </c>
      <c r="B1489" s="3">
        <v>6</v>
      </c>
      <c r="C1489" s="2">
        <v>0.7</v>
      </c>
      <c r="D1489" s="46">
        <v>40</v>
      </c>
      <c r="E1489" s="3"/>
      <c r="F1489" s="280">
        <v>49.7</v>
      </c>
    </row>
    <row r="1490" spans="1:6">
      <c r="A1490" s="49" t="s">
        <v>8720</v>
      </c>
      <c r="B1490" s="3">
        <v>6</v>
      </c>
      <c r="C1490" s="2">
        <v>0.7</v>
      </c>
      <c r="D1490" s="46">
        <v>43</v>
      </c>
      <c r="E1490" s="3"/>
      <c r="F1490" s="280">
        <v>97.2</v>
      </c>
    </row>
    <row r="1491" spans="1:6">
      <c r="A1491" s="49" t="s">
        <v>26467</v>
      </c>
      <c r="B1491" s="3">
        <v>6</v>
      </c>
      <c r="C1491" s="2">
        <v>0.7</v>
      </c>
      <c r="D1491" s="46">
        <v>58</v>
      </c>
      <c r="E1491" s="3"/>
      <c r="F1491" s="280">
        <v>46.7</v>
      </c>
    </row>
    <row r="1492" spans="1:6">
      <c r="A1492" s="49" t="s">
        <v>8859</v>
      </c>
      <c r="B1492" s="3">
        <v>6</v>
      </c>
      <c r="C1492" s="2">
        <v>0.7</v>
      </c>
      <c r="D1492" s="46">
        <v>43</v>
      </c>
      <c r="E1492" s="3"/>
      <c r="F1492" s="280">
        <v>31.05</v>
      </c>
    </row>
    <row r="1493" spans="1:6">
      <c r="A1493" s="49" t="s">
        <v>26507</v>
      </c>
      <c r="B1493" s="3">
        <v>6</v>
      </c>
      <c r="C1493" s="2">
        <v>0.7</v>
      </c>
      <c r="D1493" s="46">
        <v>46</v>
      </c>
      <c r="E1493" s="3"/>
      <c r="F1493" s="280">
        <v>39.550000000000004</v>
      </c>
    </row>
    <row r="1494" spans="1:6">
      <c r="A1494" s="49" t="s">
        <v>26468</v>
      </c>
      <c r="B1494" s="3">
        <v>6</v>
      </c>
      <c r="C1494" s="2">
        <v>0.7</v>
      </c>
      <c r="D1494" s="46">
        <v>48</v>
      </c>
      <c r="E1494" s="3"/>
      <c r="F1494" s="280">
        <v>42.7</v>
      </c>
    </row>
    <row r="1495" spans="1:6">
      <c r="A1495" s="49" t="s">
        <v>26540</v>
      </c>
      <c r="B1495" s="3">
        <v>6</v>
      </c>
      <c r="C1495" s="2">
        <v>0.7</v>
      </c>
      <c r="D1495" s="46">
        <v>43</v>
      </c>
      <c r="E1495" s="3"/>
      <c r="F1495" s="280">
        <v>48.400000000000006</v>
      </c>
    </row>
    <row r="1496" spans="1:6">
      <c r="A1496" s="49" t="s">
        <v>8864</v>
      </c>
      <c r="B1496" s="3">
        <v>6</v>
      </c>
      <c r="C1496" s="2">
        <v>0.7</v>
      </c>
      <c r="D1496" s="46">
        <v>43</v>
      </c>
      <c r="E1496" s="3"/>
      <c r="F1496" s="280">
        <v>54.800000000000004</v>
      </c>
    </row>
    <row r="1497" spans="1:6">
      <c r="A1497" s="49" t="s">
        <v>9032</v>
      </c>
      <c r="B1497" s="3">
        <v>6</v>
      </c>
      <c r="C1497" s="2">
        <v>0.7</v>
      </c>
      <c r="D1497" s="46">
        <v>46</v>
      </c>
      <c r="E1497" s="3"/>
      <c r="F1497" s="280">
        <v>33.9</v>
      </c>
    </row>
    <row r="1498" spans="1:6">
      <c r="A1498" s="49" t="s">
        <v>9035</v>
      </c>
      <c r="B1498" s="3">
        <v>6</v>
      </c>
      <c r="C1498" s="2">
        <v>0.7</v>
      </c>
      <c r="D1498" s="46">
        <v>40</v>
      </c>
      <c r="E1498" s="3"/>
      <c r="F1498" s="280">
        <v>21.25</v>
      </c>
    </row>
    <row r="1499" spans="1:6">
      <c r="A1499" s="49" t="s">
        <v>9040</v>
      </c>
      <c r="B1499" s="3">
        <v>6</v>
      </c>
      <c r="C1499" s="2">
        <v>0.7</v>
      </c>
      <c r="D1499" s="46">
        <v>46</v>
      </c>
      <c r="E1499" s="3"/>
      <c r="F1499" s="280">
        <v>45.650000000000006</v>
      </c>
    </row>
    <row r="1500" spans="1:6">
      <c r="A1500" s="49" t="s">
        <v>9046</v>
      </c>
      <c r="B1500" s="3">
        <v>6</v>
      </c>
      <c r="C1500" s="2">
        <v>0.7</v>
      </c>
      <c r="D1500" s="46">
        <v>40</v>
      </c>
      <c r="E1500" s="3"/>
      <c r="F1500" s="280">
        <v>17.850000000000001</v>
      </c>
    </row>
    <row r="1501" spans="1:6">
      <c r="A1501" s="49" t="s">
        <v>9049</v>
      </c>
      <c r="B1501" s="3">
        <v>6</v>
      </c>
      <c r="C1501" s="2">
        <v>1</v>
      </c>
      <c r="D1501" s="46">
        <v>46</v>
      </c>
      <c r="E1501" s="3"/>
      <c r="F1501" s="280">
        <v>21.650000000000002</v>
      </c>
    </row>
    <row r="1502" spans="1:6">
      <c r="A1502" s="49" t="s">
        <v>9102</v>
      </c>
      <c r="B1502" s="3">
        <v>6</v>
      </c>
      <c r="C1502" s="2">
        <v>0.7</v>
      </c>
      <c r="D1502" s="46">
        <v>43</v>
      </c>
      <c r="E1502" s="3"/>
      <c r="F1502" s="280">
        <v>36.200000000000003</v>
      </c>
    </row>
    <row r="1503" spans="1:6">
      <c r="A1503" s="49" t="s">
        <v>9233</v>
      </c>
      <c r="B1503" s="3">
        <v>6</v>
      </c>
      <c r="C1503" s="2">
        <v>1</v>
      </c>
      <c r="D1503" s="46">
        <v>45.8</v>
      </c>
      <c r="E1503" s="3"/>
      <c r="F1503" s="280">
        <v>49.800000000000004</v>
      </c>
    </row>
    <row r="1504" spans="1:6">
      <c r="A1504" s="49" t="s">
        <v>26469</v>
      </c>
      <c r="B1504" s="3">
        <v>6</v>
      </c>
      <c r="C1504" s="2">
        <v>0.7</v>
      </c>
      <c r="D1504" s="46">
        <v>55.1</v>
      </c>
      <c r="E1504" s="3"/>
      <c r="F1504" s="280">
        <v>95.25</v>
      </c>
    </row>
    <row r="1505" spans="1:6">
      <c r="A1505" s="49" t="s">
        <v>9238</v>
      </c>
      <c r="B1505" s="3">
        <v>6</v>
      </c>
      <c r="C1505" s="2">
        <v>1</v>
      </c>
      <c r="D1505" s="46">
        <v>45.8</v>
      </c>
      <c r="E1505" s="3"/>
      <c r="F1505" s="280">
        <v>53.45</v>
      </c>
    </row>
    <row r="1506" spans="1:6">
      <c r="A1506" s="49" t="s">
        <v>9241</v>
      </c>
      <c r="B1506" s="3">
        <v>6</v>
      </c>
      <c r="C1506" s="2">
        <v>0.7</v>
      </c>
      <c r="D1506" s="46">
        <v>45.8</v>
      </c>
      <c r="E1506" s="3"/>
      <c r="F1506" s="280">
        <v>56.300000000000004</v>
      </c>
    </row>
    <row r="1507" spans="1:6">
      <c r="A1507" s="49" t="s">
        <v>9244</v>
      </c>
      <c r="B1507" s="3">
        <v>12</v>
      </c>
      <c r="C1507" s="2">
        <v>0.7</v>
      </c>
      <c r="D1507" s="46">
        <v>48.6</v>
      </c>
      <c r="E1507" s="3"/>
      <c r="F1507" s="280">
        <v>56.85</v>
      </c>
    </row>
    <row r="1508" spans="1:6">
      <c r="A1508" s="49" t="s">
        <v>9250</v>
      </c>
      <c r="B1508" s="3">
        <v>6</v>
      </c>
      <c r="C1508" s="2">
        <v>0.7</v>
      </c>
      <c r="D1508" s="46">
        <v>45.8</v>
      </c>
      <c r="E1508" s="3"/>
      <c r="F1508" s="280">
        <v>29.35</v>
      </c>
    </row>
    <row r="1509" spans="1:6">
      <c r="A1509" s="49" t="s">
        <v>9253</v>
      </c>
      <c r="B1509" s="3">
        <v>6</v>
      </c>
      <c r="C1509" s="2">
        <v>0.7</v>
      </c>
      <c r="D1509" s="46">
        <v>45.8</v>
      </c>
      <c r="E1509" s="3"/>
      <c r="F1509" s="280">
        <v>32.200000000000003</v>
      </c>
    </row>
    <row r="1510" spans="1:6">
      <c r="A1510" s="49" t="s">
        <v>9256</v>
      </c>
      <c r="B1510" s="3">
        <v>6</v>
      </c>
      <c r="C1510" s="2">
        <v>0.7</v>
      </c>
      <c r="D1510" s="46">
        <v>45.8</v>
      </c>
      <c r="E1510" s="3"/>
      <c r="F1510" s="280">
        <v>54.150000000000006</v>
      </c>
    </row>
    <row r="1511" spans="1:6">
      <c r="A1511" s="49" t="s">
        <v>9259</v>
      </c>
      <c r="B1511" s="3">
        <v>6</v>
      </c>
      <c r="C1511" s="2">
        <v>0.7</v>
      </c>
      <c r="D1511" s="46">
        <v>43</v>
      </c>
      <c r="E1511" s="3"/>
      <c r="F1511" s="280">
        <v>43.550000000000004</v>
      </c>
    </row>
    <row r="1512" spans="1:6">
      <c r="A1512" s="49" t="s">
        <v>9262</v>
      </c>
      <c r="B1512" s="3">
        <v>6</v>
      </c>
      <c r="C1512" s="2">
        <v>0.7</v>
      </c>
      <c r="D1512" s="46">
        <v>46</v>
      </c>
      <c r="E1512" s="3"/>
      <c r="F1512" s="280">
        <v>88.350000000000009</v>
      </c>
    </row>
    <row r="1513" spans="1:6">
      <c r="A1513" s="49" t="s">
        <v>9268</v>
      </c>
      <c r="B1513" s="3">
        <v>6</v>
      </c>
      <c r="C1513" s="2">
        <v>0.7</v>
      </c>
      <c r="D1513" s="46">
        <v>57.5</v>
      </c>
      <c r="E1513" s="3"/>
      <c r="F1513" s="280">
        <v>61.300000000000004</v>
      </c>
    </row>
    <row r="1514" spans="1:6">
      <c r="A1514" s="49" t="s">
        <v>9271</v>
      </c>
      <c r="B1514" s="3">
        <v>6</v>
      </c>
      <c r="C1514" s="2">
        <v>0.7</v>
      </c>
      <c r="D1514" s="46">
        <v>40</v>
      </c>
      <c r="E1514" s="3"/>
      <c r="F1514" s="280">
        <v>20.400000000000002</v>
      </c>
    </row>
    <row r="1515" spans="1:6">
      <c r="A1515" s="49" t="s">
        <v>9274</v>
      </c>
      <c r="B1515" s="3">
        <v>12</v>
      </c>
      <c r="C1515" s="2">
        <v>1</v>
      </c>
      <c r="D1515" s="46">
        <v>40</v>
      </c>
      <c r="E1515" s="3"/>
      <c r="F1515" s="280">
        <v>31.650000000000002</v>
      </c>
    </row>
    <row r="1516" spans="1:6">
      <c r="A1516" s="49" t="s">
        <v>9277</v>
      </c>
      <c r="B1516" s="3">
        <v>6</v>
      </c>
      <c r="C1516" s="2">
        <v>0.7</v>
      </c>
      <c r="D1516" s="46">
        <v>40</v>
      </c>
      <c r="E1516" s="3"/>
      <c r="F1516" s="280">
        <v>24.900000000000002</v>
      </c>
    </row>
    <row r="1517" spans="1:6">
      <c r="A1517" s="49" t="s">
        <v>9280</v>
      </c>
      <c r="B1517" s="3">
        <v>6</v>
      </c>
      <c r="C1517" s="2">
        <v>0.7</v>
      </c>
      <c r="D1517" s="46">
        <v>40</v>
      </c>
      <c r="E1517" s="3"/>
      <c r="F1517" s="280">
        <v>26.150000000000002</v>
      </c>
    </row>
    <row r="1518" spans="1:6">
      <c r="A1518" s="49" t="s">
        <v>9283</v>
      </c>
      <c r="B1518" s="3">
        <v>6</v>
      </c>
      <c r="C1518" s="2">
        <v>0.7</v>
      </c>
      <c r="D1518" s="46">
        <v>40</v>
      </c>
      <c r="E1518" s="3"/>
      <c r="F1518" s="280">
        <v>21.25</v>
      </c>
    </row>
    <row r="1519" spans="1:6">
      <c r="A1519" s="49" t="s">
        <v>9286</v>
      </c>
      <c r="B1519" s="3">
        <v>12</v>
      </c>
      <c r="C1519" s="2">
        <v>1</v>
      </c>
      <c r="D1519" s="46">
        <v>40</v>
      </c>
      <c r="E1519" s="3"/>
      <c r="F1519" s="280">
        <v>31.25</v>
      </c>
    </row>
    <row r="1520" spans="1:6">
      <c r="A1520" s="49" t="s">
        <v>9375</v>
      </c>
      <c r="B1520" s="3">
        <v>6</v>
      </c>
      <c r="C1520" s="2">
        <v>0.7</v>
      </c>
      <c r="D1520" s="46">
        <v>46</v>
      </c>
      <c r="E1520" s="3"/>
      <c r="F1520" s="280">
        <v>34.35</v>
      </c>
    </row>
    <row r="1521" spans="1:6">
      <c r="A1521" s="49" t="s">
        <v>9449</v>
      </c>
      <c r="B1521" s="3">
        <v>6</v>
      </c>
      <c r="C1521" s="2">
        <v>0.7</v>
      </c>
      <c r="D1521" s="46">
        <v>40</v>
      </c>
      <c r="E1521" s="3"/>
      <c r="F1521" s="280">
        <v>41.45</v>
      </c>
    </row>
    <row r="1522" spans="1:6">
      <c r="A1522" s="49" t="s">
        <v>9473</v>
      </c>
      <c r="B1522" s="3">
        <v>6</v>
      </c>
      <c r="C1522" s="2">
        <v>0.7</v>
      </c>
      <c r="D1522" s="46">
        <v>40</v>
      </c>
      <c r="E1522" s="3"/>
      <c r="F1522" s="280">
        <v>59.75</v>
      </c>
    </row>
    <row r="1523" spans="1:6">
      <c r="A1523" s="49" t="s">
        <v>9476</v>
      </c>
      <c r="B1523" s="3">
        <v>6</v>
      </c>
      <c r="C1523" s="2">
        <v>0.7</v>
      </c>
      <c r="D1523" s="46">
        <v>43</v>
      </c>
      <c r="E1523" s="3"/>
      <c r="F1523" s="280">
        <v>76.5</v>
      </c>
    </row>
    <row r="1524" spans="1:6">
      <c r="A1524" s="49" t="s">
        <v>9479</v>
      </c>
      <c r="B1524" s="3">
        <v>6</v>
      </c>
      <c r="C1524" s="2">
        <v>0.7</v>
      </c>
      <c r="D1524" s="46">
        <v>40</v>
      </c>
      <c r="E1524" s="3"/>
      <c r="F1524" s="280">
        <v>103</v>
      </c>
    </row>
    <row r="1525" spans="1:6">
      <c r="A1525" s="49" t="s">
        <v>9483</v>
      </c>
      <c r="B1525" s="3">
        <v>6</v>
      </c>
      <c r="C1525" s="2">
        <v>0.7</v>
      </c>
      <c r="D1525" s="46">
        <v>43</v>
      </c>
      <c r="E1525" s="3"/>
      <c r="F1525" s="280">
        <v>231.4</v>
      </c>
    </row>
    <row r="1526" spans="1:6">
      <c r="A1526" s="49" t="s">
        <v>9485</v>
      </c>
      <c r="B1526" s="3">
        <v>6</v>
      </c>
      <c r="C1526" s="2">
        <v>0.7</v>
      </c>
      <c r="D1526" s="46">
        <v>46.9</v>
      </c>
      <c r="E1526" s="3"/>
      <c r="F1526" s="280">
        <v>329.35</v>
      </c>
    </row>
    <row r="1527" spans="1:6">
      <c r="A1527" s="49" t="s">
        <v>9491</v>
      </c>
      <c r="B1527" s="3">
        <v>1</v>
      </c>
      <c r="C1527" s="2">
        <v>0.7</v>
      </c>
      <c r="D1527" s="46">
        <v>42</v>
      </c>
      <c r="E1527" s="3"/>
      <c r="F1527" s="280">
        <v>1530.65</v>
      </c>
    </row>
    <row r="1528" spans="1:6">
      <c r="A1528" s="49" t="s">
        <v>9494</v>
      </c>
      <c r="B1528" s="3">
        <v>1</v>
      </c>
      <c r="C1528" s="2">
        <v>0.7</v>
      </c>
      <c r="D1528" s="46">
        <v>43.2</v>
      </c>
      <c r="E1528" s="3"/>
      <c r="F1528" s="280">
        <v>4580.75</v>
      </c>
    </row>
    <row r="1529" spans="1:6">
      <c r="A1529" s="49" t="s">
        <v>9497</v>
      </c>
      <c r="B1529" s="3">
        <v>6</v>
      </c>
      <c r="C1529" s="2">
        <v>1</v>
      </c>
      <c r="D1529" s="46">
        <v>44</v>
      </c>
      <c r="E1529" s="3"/>
      <c r="F1529" s="280">
        <v>123.35000000000001</v>
      </c>
    </row>
    <row r="1530" spans="1:6">
      <c r="A1530" s="49" t="s">
        <v>9506</v>
      </c>
      <c r="B1530" s="3">
        <v>6</v>
      </c>
      <c r="C1530" s="2">
        <v>0.7</v>
      </c>
      <c r="D1530" s="46">
        <v>46.5</v>
      </c>
      <c r="E1530" s="3"/>
      <c r="F1530" s="280">
        <v>65.8</v>
      </c>
    </row>
    <row r="1531" spans="1:6">
      <c r="A1531" s="49" t="s">
        <v>9509</v>
      </c>
      <c r="B1531" s="3">
        <v>6</v>
      </c>
      <c r="C1531" s="2">
        <v>1</v>
      </c>
      <c r="D1531" s="46">
        <v>41.5</v>
      </c>
      <c r="E1531" s="3"/>
      <c r="F1531" s="280">
        <v>84.65</v>
      </c>
    </row>
    <row r="1532" spans="1:6">
      <c r="A1532" s="49" t="s">
        <v>26308</v>
      </c>
      <c r="B1532" s="3">
        <v>6</v>
      </c>
      <c r="C1532" s="2">
        <v>1</v>
      </c>
      <c r="D1532" s="46">
        <v>40</v>
      </c>
      <c r="E1532" s="3"/>
      <c r="F1532" s="280">
        <v>69.8</v>
      </c>
    </row>
    <row r="1533" spans="1:6">
      <c r="A1533" s="49" t="s">
        <v>9516</v>
      </c>
      <c r="B1533" s="3">
        <v>6</v>
      </c>
      <c r="C1533" s="2">
        <v>0.7</v>
      </c>
      <c r="D1533" s="46">
        <v>40</v>
      </c>
      <c r="E1533" s="3"/>
      <c r="F1533" s="280">
        <v>23.150000000000002</v>
      </c>
    </row>
    <row r="1534" spans="1:6">
      <c r="A1534" s="49" t="s">
        <v>9519</v>
      </c>
      <c r="B1534" s="3">
        <v>6</v>
      </c>
      <c r="C1534" s="2">
        <v>0.7</v>
      </c>
      <c r="D1534" s="46">
        <v>40</v>
      </c>
      <c r="E1534" s="3"/>
      <c r="F1534" s="280">
        <v>30.450000000000003</v>
      </c>
    </row>
    <row r="1535" spans="1:6">
      <c r="A1535" s="49" t="s">
        <v>26253</v>
      </c>
      <c r="B1535" s="3">
        <v>6</v>
      </c>
      <c r="C1535" s="2">
        <v>0.7</v>
      </c>
      <c r="D1535" s="46">
        <v>40</v>
      </c>
      <c r="E1535" s="3"/>
      <c r="F1535" s="280">
        <v>62.2</v>
      </c>
    </row>
    <row r="1536" spans="1:6">
      <c r="A1536" s="49" t="s">
        <v>9540</v>
      </c>
      <c r="B1536" s="3">
        <v>6</v>
      </c>
      <c r="C1536" s="2">
        <v>1</v>
      </c>
      <c r="D1536" s="46">
        <v>43</v>
      </c>
      <c r="E1536" s="3"/>
      <c r="F1536" s="280">
        <v>50.650000000000006</v>
      </c>
    </row>
    <row r="1537" spans="1:6">
      <c r="A1537" s="49" t="s">
        <v>9543</v>
      </c>
      <c r="B1537" s="3">
        <v>6</v>
      </c>
      <c r="C1537" s="2">
        <v>0.7</v>
      </c>
      <c r="D1537" s="46">
        <v>43</v>
      </c>
      <c r="E1537" s="3"/>
      <c r="F1537" s="280">
        <v>41.1</v>
      </c>
    </row>
    <row r="1538" spans="1:6">
      <c r="A1538" s="49" t="s">
        <v>9552</v>
      </c>
      <c r="B1538" s="3">
        <v>6</v>
      </c>
      <c r="C1538" s="2">
        <v>0.7</v>
      </c>
      <c r="D1538" s="46">
        <v>46</v>
      </c>
      <c r="E1538" s="3"/>
      <c r="F1538" s="280">
        <v>52.95</v>
      </c>
    </row>
    <row r="1539" spans="1:6">
      <c r="A1539" s="49" t="s">
        <v>26254</v>
      </c>
      <c r="B1539" s="3">
        <v>6</v>
      </c>
      <c r="C1539" s="2">
        <v>0.7</v>
      </c>
      <c r="D1539" s="46">
        <v>40</v>
      </c>
      <c r="E1539" s="3"/>
      <c r="F1539" s="280">
        <v>34.1</v>
      </c>
    </row>
    <row r="1540" spans="1:6">
      <c r="A1540" s="49" t="s">
        <v>9560</v>
      </c>
      <c r="B1540" s="3">
        <v>6</v>
      </c>
      <c r="C1540" s="2">
        <v>0.7</v>
      </c>
      <c r="D1540" s="46">
        <v>40</v>
      </c>
      <c r="E1540" s="3"/>
      <c r="F1540" s="280">
        <v>31.05</v>
      </c>
    </row>
    <row r="1541" spans="1:6">
      <c r="A1541" s="49" t="s">
        <v>9565</v>
      </c>
      <c r="B1541" s="3">
        <v>6</v>
      </c>
      <c r="C1541" s="2">
        <v>0.7</v>
      </c>
      <c r="D1541" s="46">
        <v>40</v>
      </c>
      <c r="E1541" s="3"/>
      <c r="F1541" s="280">
        <v>39</v>
      </c>
    </row>
    <row r="1542" spans="1:6">
      <c r="A1542" s="49" t="s">
        <v>9571</v>
      </c>
      <c r="B1542" s="3">
        <v>6</v>
      </c>
      <c r="C1542" s="2">
        <v>0.7</v>
      </c>
      <c r="D1542" s="46">
        <v>40</v>
      </c>
      <c r="E1542" s="3"/>
      <c r="F1542" s="280">
        <v>81.7</v>
      </c>
    </row>
    <row r="1543" spans="1:6">
      <c r="A1543" s="49" t="s">
        <v>9585</v>
      </c>
      <c r="B1543" s="3">
        <v>3</v>
      </c>
      <c r="C1543" s="2">
        <v>0.7</v>
      </c>
      <c r="D1543" s="46">
        <v>40</v>
      </c>
      <c r="E1543" s="3"/>
      <c r="F1543" s="280">
        <v>26.8</v>
      </c>
    </row>
    <row r="1544" spans="1:6">
      <c r="A1544" s="49" t="s">
        <v>26309</v>
      </c>
      <c r="B1544" s="3">
        <v>6</v>
      </c>
      <c r="C1544" s="2">
        <v>1</v>
      </c>
      <c r="D1544" s="46">
        <v>40</v>
      </c>
      <c r="E1544" s="3"/>
      <c r="F1544" s="280">
        <v>57</v>
      </c>
    </row>
    <row r="1545" spans="1:6">
      <c r="A1545" s="49" t="s">
        <v>26255</v>
      </c>
      <c r="B1545" s="3">
        <v>6</v>
      </c>
      <c r="C1545" s="2">
        <v>0.7</v>
      </c>
      <c r="D1545" s="46">
        <v>40</v>
      </c>
      <c r="E1545" s="3"/>
      <c r="F1545" s="280">
        <v>32.9</v>
      </c>
    </row>
    <row r="1546" spans="1:6">
      <c r="A1546" s="49" t="s">
        <v>9590</v>
      </c>
      <c r="B1546" s="3">
        <v>6</v>
      </c>
      <c r="C1546" s="2">
        <v>0.7</v>
      </c>
      <c r="D1546" s="46">
        <v>40</v>
      </c>
      <c r="E1546" s="3"/>
      <c r="F1546" s="280">
        <v>38.6</v>
      </c>
    </row>
    <row r="1547" spans="1:6">
      <c r="A1547" s="49" t="s">
        <v>26541</v>
      </c>
      <c r="B1547" s="3">
        <v>6</v>
      </c>
      <c r="C1547" s="2">
        <v>0.7</v>
      </c>
      <c r="D1547" s="46">
        <v>43</v>
      </c>
      <c r="E1547" s="3"/>
      <c r="F1547" s="280">
        <v>115.45</v>
      </c>
    </row>
    <row r="1548" spans="1:6">
      <c r="A1548" s="49" t="s">
        <v>9593</v>
      </c>
      <c r="B1548" s="3">
        <v>6</v>
      </c>
      <c r="C1548" s="2">
        <v>0.7</v>
      </c>
      <c r="D1548" s="46">
        <v>48.8</v>
      </c>
      <c r="E1548" s="3"/>
      <c r="F1548" s="280">
        <v>58.7</v>
      </c>
    </row>
    <row r="1549" spans="1:6">
      <c r="A1549" s="49" t="s">
        <v>26256</v>
      </c>
      <c r="B1549" s="3">
        <v>6</v>
      </c>
      <c r="C1549" s="2">
        <v>0.7</v>
      </c>
      <c r="D1549" s="46">
        <v>40</v>
      </c>
      <c r="E1549" s="3"/>
      <c r="F1549" s="280">
        <v>22.35</v>
      </c>
    </row>
    <row r="1550" spans="1:6">
      <c r="A1550" s="49" t="s">
        <v>9599</v>
      </c>
      <c r="B1550" s="3">
        <v>6</v>
      </c>
      <c r="C1550" s="2">
        <v>0.7</v>
      </c>
      <c r="D1550" s="46">
        <v>46</v>
      </c>
      <c r="E1550" s="3"/>
      <c r="F1550" s="280">
        <v>40.75</v>
      </c>
    </row>
    <row r="1551" spans="1:6">
      <c r="A1551" s="49" t="s">
        <v>9621</v>
      </c>
      <c r="B1551" s="3">
        <v>6</v>
      </c>
      <c r="C1551" s="2">
        <v>0.7</v>
      </c>
      <c r="D1551" s="46">
        <v>40</v>
      </c>
      <c r="E1551" s="3"/>
      <c r="F1551" s="280">
        <v>93.300000000000011</v>
      </c>
    </row>
    <row r="1552" spans="1:6">
      <c r="A1552" s="49" t="s">
        <v>9627</v>
      </c>
      <c r="B1552" s="3">
        <v>6</v>
      </c>
      <c r="C1552" s="2">
        <v>0.7</v>
      </c>
      <c r="D1552" s="46">
        <v>40</v>
      </c>
      <c r="E1552" s="3"/>
      <c r="F1552" s="280">
        <v>90.800000000000011</v>
      </c>
    </row>
    <row r="1553" spans="1:6">
      <c r="A1553" s="49" t="s">
        <v>9630</v>
      </c>
      <c r="B1553" s="3">
        <v>6</v>
      </c>
      <c r="C1553" s="2">
        <v>0.7</v>
      </c>
      <c r="D1553" s="46">
        <v>43</v>
      </c>
      <c r="E1553" s="3"/>
      <c r="F1553" s="280">
        <v>150.9</v>
      </c>
    </row>
    <row r="1554" spans="1:6">
      <c r="A1554" s="49" t="s">
        <v>26542</v>
      </c>
      <c r="B1554" s="3">
        <v>6</v>
      </c>
      <c r="C1554" s="2">
        <v>0.7</v>
      </c>
      <c r="D1554" s="46">
        <v>43</v>
      </c>
      <c r="E1554" s="3"/>
      <c r="F1554" s="280">
        <v>341.20000000000005</v>
      </c>
    </row>
    <row r="1555" spans="1:6">
      <c r="A1555" s="49" t="s">
        <v>26543</v>
      </c>
      <c r="B1555" s="3">
        <v>6</v>
      </c>
      <c r="C1555" s="2">
        <v>0.7</v>
      </c>
      <c r="D1555" s="46">
        <v>43</v>
      </c>
      <c r="E1555" s="3"/>
      <c r="F1555" s="280">
        <v>469.3</v>
      </c>
    </row>
    <row r="1556" spans="1:6">
      <c r="A1556" s="49" t="s">
        <v>9639</v>
      </c>
      <c r="B1556" s="3">
        <v>6</v>
      </c>
      <c r="C1556" s="2">
        <v>0.7</v>
      </c>
      <c r="D1556" s="46">
        <v>43</v>
      </c>
      <c r="E1556" s="3"/>
      <c r="F1556" s="280">
        <v>451</v>
      </c>
    </row>
    <row r="1557" spans="1:6">
      <c r="A1557" s="49" t="s">
        <v>26361</v>
      </c>
      <c r="B1557" s="3">
        <v>3</v>
      </c>
      <c r="C1557" s="2">
        <v>0.7</v>
      </c>
      <c r="D1557" s="46">
        <v>43</v>
      </c>
      <c r="E1557" s="3"/>
      <c r="F1557" s="280">
        <v>2750.7000000000003</v>
      </c>
    </row>
    <row r="1558" spans="1:6">
      <c r="A1558" s="49" t="s">
        <v>9642</v>
      </c>
      <c r="B1558" s="3">
        <v>3</v>
      </c>
      <c r="C1558" s="2">
        <v>0.7</v>
      </c>
      <c r="D1558" s="46">
        <v>43</v>
      </c>
      <c r="E1558" s="3"/>
      <c r="F1558" s="280">
        <v>2750.7000000000003</v>
      </c>
    </row>
    <row r="1559" spans="1:6">
      <c r="A1559" s="49" t="s">
        <v>9644</v>
      </c>
      <c r="B1559" s="3">
        <v>3</v>
      </c>
      <c r="C1559" s="2">
        <v>0.7</v>
      </c>
      <c r="D1559" s="46">
        <v>43</v>
      </c>
      <c r="E1559" s="3"/>
      <c r="F1559" s="280">
        <v>5678.7000000000007</v>
      </c>
    </row>
    <row r="1560" spans="1:6">
      <c r="A1560" s="49" t="s">
        <v>26362</v>
      </c>
      <c r="B1560" s="3">
        <v>3</v>
      </c>
      <c r="C1560" s="2">
        <v>0.7</v>
      </c>
      <c r="D1560" s="46">
        <v>43</v>
      </c>
      <c r="E1560" s="3"/>
      <c r="F1560" s="280">
        <v>4275.7</v>
      </c>
    </row>
    <row r="1561" spans="1:6">
      <c r="A1561" s="49" t="s">
        <v>9646</v>
      </c>
      <c r="B1561" s="3">
        <v>6</v>
      </c>
      <c r="C1561" s="2">
        <v>0.7</v>
      </c>
      <c r="D1561" s="46">
        <v>47.9</v>
      </c>
      <c r="E1561" s="3"/>
      <c r="F1561" s="280">
        <v>2873.15</v>
      </c>
    </row>
    <row r="1562" spans="1:6">
      <c r="A1562" s="49" t="s">
        <v>9650</v>
      </c>
      <c r="B1562" s="3">
        <v>6</v>
      </c>
      <c r="C1562" s="2">
        <v>0.7</v>
      </c>
      <c r="D1562" s="46">
        <v>52.5</v>
      </c>
      <c r="E1562" s="3"/>
      <c r="F1562" s="280">
        <v>244.45000000000002</v>
      </c>
    </row>
    <row r="1563" spans="1:6">
      <c r="A1563" s="49" t="s">
        <v>9657</v>
      </c>
      <c r="B1563" s="3">
        <v>6</v>
      </c>
      <c r="C1563" s="2">
        <v>0.7</v>
      </c>
      <c r="D1563" s="46">
        <v>44.9</v>
      </c>
      <c r="E1563" s="3"/>
      <c r="F1563" s="280">
        <v>432.90000000000003</v>
      </c>
    </row>
    <row r="1564" spans="1:6">
      <c r="A1564" s="49" t="s">
        <v>9660</v>
      </c>
      <c r="B1564" s="3">
        <v>6</v>
      </c>
      <c r="C1564" s="2">
        <v>0.7</v>
      </c>
      <c r="D1564" s="46">
        <v>44</v>
      </c>
      <c r="E1564" s="3"/>
      <c r="F1564" s="280">
        <v>341.3</v>
      </c>
    </row>
    <row r="1565" spans="1:6">
      <c r="A1565" s="49" t="s">
        <v>9663</v>
      </c>
      <c r="B1565" s="3">
        <v>1</v>
      </c>
      <c r="C1565" s="2">
        <v>0.7</v>
      </c>
      <c r="D1565" s="46">
        <v>46</v>
      </c>
      <c r="E1565" s="3"/>
      <c r="F1565" s="280">
        <v>5374</v>
      </c>
    </row>
    <row r="1566" spans="1:6">
      <c r="A1566" s="49" t="s">
        <v>26330</v>
      </c>
      <c r="B1566" s="3">
        <v>12</v>
      </c>
      <c r="C1566" s="2">
        <v>1</v>
      </c>
      <c r="D1566" s="46">
        <v>40</v>
      </c>
      <c r="E1566" s="3"/>
      <c r="F1566" s="280">
        <v>77.100000000000009</v>
      </c>
    </row>
    <row r="1567" spans="1:6">
      <c r="A1567" s="49" t="s">
        <v>26363</v>
      </c>
      <c r="B1567" s="3">
        <v>3</v>
      </c>
      <c r="C1567" s="2">
        <v>0.7</v>
      </c>
      <c r="D1567" s="46">
        <v>43</v>
      </c>
      <c r="E1567" s="3"/>
      <c r="F1567" s="280">
        <v>371.70000000000005</v>
      </c>
    </row>
    <row r="1568" spans="1:6">
      <c r="A1568" s="49" t="s">
        <v>9667</v>
      </c>
      <c r="B1568" s="3">
        <v>3</v>
      </c>
      <c r="C1568" s="2">
        <v>0.7</v>
      </c>
      <c r="D1568" s="46">
        <v>43</v>
      </c>
      <c r="E1568" s="3"/>
      <c r="F1568" s="280">
        <v>383.90000000000003</v>
      </c>
    </row>
    <row r="1569" spans="1:6">
      <c r="A1569" s="49" t="s">
        <v>9696</v>
      </c>
      <c r="B1569" s="3">
        <v>6</v>
      </c>
      <c r="C1569" s="2">
        <v>0.7</v>
      </c>
      <c r="D1569" s="46">
        <v>40</v>
      </c>
      <c r="E1569" s="3"/>
      <c r="F1569" s="280">
        <v>19.5</v>
      </c>
    </row>
    <row r="1570" spans="1:6">
      <c r="A1570" s="49" t="s">
        <v>9706</v>
      </c>
      <c r="B1570" s="3">
        <v>6</v>
      </c>
      <c r="C1570" s="2">
        <v>0.7</v>
      </c>
      <c r="D1570" s="46">
        <v>40</v>
      </c>
      <c r="E1570" s="3"/>
      <c r="F1570" s="280">
        <v>26.5</v>
      </c>
    </row>
    <row r="1571" spans="1:6">
      <c r="A1571" s="49" t="s">
        <v>9709</v>
      </c>
      <c r="B1571" s="3">
        <v>6</v>
      </c>
      <c r="C1571" s="2">
        <v>0.7</v>
      </c>
      <c r="D1571" s="46">
        <v>40</v>
      </c>
      <c r="E1571" s="3"/>
      <c r="F1571" s="280">
        <v>26.400000000000002</v>
      </c>
    </row>
    <row r="1572" spans="1:6">
      <c r="A1572" s="49" t="s">
        <v>9711</v>
      </c>
      <c r="B1572" s="3">
        <v>6</v>
      </c>
      <c r="C1572" s="2">
        <v>0.7</v>
      </c>
      <c r="D1572" s="46">
        <v>40</v>
      </c>
      <c r="E1572" s="3"/>
      <c r="F1572" s="280">
        <v>37.1</v>
      </c>
    </row>
    <row r="1573" spans="1:6">
      <c r="A1573" s="49" t="s">
        <v>26474</v>
      </c>
      <c r="B1573" s="3">
        <v>6</v>
      </c>
      <c r="C1573" s="2">
        <v>0.7</v>
      </c>
      <c r="D1573" s="46">
        <v>54.2</v>
      </c>
      <c r="E1573" s="3"/>
      <c r="F1573" s="280">
        <v>114.7</v>
      </c>
    </row>
    <row r="1574" spans="1:6">
      <c r="A1574" s="49" t="s">
        <v>26310</v>
      </c>
      <c r="B1574" s="3">
        <v>6</v>
      </c>
      <c r="C1574" s="2">
        <v>1</v>
      </c>
      <c r="D1574" s="46">
        <v>40</v>
      </c>
      <c r="E1574" s="3"/>
      <c r="F1574" s="280">
        <v>37.4</v>
      </c>
    </row>
    <row r="1575" spans="1:6">
      <c r="A1575" s="49" t="s">
        <v>26311</v>
      </c>
      <c r="B1575" s="3">
        <v>6</v>
      </c>
      <c r="C1575" s="2">
        <v>1</v>
      </c>
      <c r="D1575" s="46">
        <v>40</v>
      </c>
      <c r="E1575" s="3"/>
      <c r="F1575" s="280">
        <v>53.95</v>
      </c>
    </row>
    <row r="1576" spans="1:6">
      <c r="A1576" s="49" t="s">
        <v>26475</v>
      </c>
      <c r="B1576" s="3">
        <v>6</v>
      </c>
      <c r="C1576" s="2">
        <v>0.7</v>
      </c>
      <c r="D1576" s="46">
        <v>54.6</v>
      </c>
      <c r="E1576" s="3"/>
      <c r="F1576" s="280">
        <v>98.25</v>
      </c>
    </row>
    <row r="1577" spans="1:6">
      <c r="A1577" s="49" t="s">
        <v>9722</v>
      </c>
      <c r="B1577" s="3">
        <v>6</v>
      </c>
      <c r="C1577" s="2">
        <v>0.7</v>
      </c>
      <c r="D1577" s="46">
        <v>54.6</v>
      </c>
      <c r="E1577" s="3"/>
      <c r="F1577" s="280">
        <v>104.30000000000001</v>
      </c>
    </row>
    <row r="1578" spans="1:6">
      <c r="A1578" s="49" t="s">
        <v>9737</v>
      </c>
      <c r="B1578" s="3">
        <v>6</v>
      </c>
      <c r="C1578" s="2">
        <v>0.7</v>
      </c>
      <c r="D1578" s="46">
        <v>43</v>
      </c>
      <c r="E1578" s="3"/>
      <c r="F1578" s="280">
        <v>274.10000000000002</v>
      </c>
    </row>
    <row r="1579" spans="1:6">
      <c r="A1579" s="49" t="s">
        <v>26476</v>
      </c>
      <c r="B1579" s="3">
        <v>6</v>
      </c>
      <c r="C1579" s="2">
        <v>0.7</v>
      </c>
      <c r="D1579" s="46">
        <v>48</v>
      </c>
      <c r="E1579" s="3"/>
      <c r="F1579" s="280">
        <v>2141.15</v>
      </c>
    </row>
    <row r="1580" spans="1:6">
      <c r="A1580" s="49" t="s">
        <v>9800</v>
      </c>
      <c r="B1580" s="3">
        <v>6</v>
      </c>
      <c r="C1580" s="2">
        <v>0.7</v>
      </c>
      <c r="D1580" s="46">
        <v>46.3</v>
      </c>
      <c r="E1580" s="3"/>
      <c r="F1580" s="280">
        <v>38.35</v>
      </c>
    </row>
    <row r="1581" spans="1:6">
      <c r="A1581" s="49" t="s">
        <v>9803</v>
      </c>
      <c r="B1581" s="3">
        <v>6</v>
      </c>
      <c r="C1581" s="2">
        <v>0.7</v>
      </c>
      <c r="D1581" s="46">
        <v>43.8</v>
      </c>
      <c r="E1581" s="3"/>
      <c r="F1581" s="280">
        <v>86.9</v>
      </c>
    </row>
    <row r="1582" spans="1:6">
      <c r="A1582" s="49" t="s">
        <v>26257</v>
      </c>
      <c r="B1582" s="3">
        <v>6</v>
      </c>
      <c r="C1582" s="2">
        <v>0.7</v>
      </c>
      <c r="D1582" s="46">
        <v>40</v>
      </c>
      <c r="E1582" s="3"/>
      <c r="F1582" s="280">
        <v>47.550000000000004</v>
      </c>
    </row>
    <row r="1583" spans="1:6">
      <c r="A1583" s="49" t="s">
        <v>9812</v>
      </c>
      <c r="B1583" s="3">
        <v>6</v>
      </c>
      <c r="C1583" s="2">
        <v>1</v>
      </c>
      <c r="D1583" s="46">
        <v>43</v>
      </c>
      <c r="E1583" s="3"/>
      <c r="F1583" s="280">
        <v>31.150000000000002</v>
      </c>
    </row>
    <row r="1584" spans="1:6">
      <c r="A1584" s="49" t="s">
        <v>9817</v>
      </c>
      <c r="B1584" s="3">
        <v>6</v>
      </c>
      <c r="C1584" s="2">
        <v>0.7</v>
      </c>
      <c r="D1584" s="46">
        <v>46</v>
      </c>
      <c r="E1584" s="3"/>
      <c r="F1584" s="280">
        <v>53.550000000000004</v>
      </c>
    </row>
    <row r="1585" spans="1:6">
      <c r="A1585" s="49" t="s">
        <v>9823</v>
      </c>
      <c r="B1585" s="3">
        <v>6</v>
      </c>
      <c r="C1585" s="2">
        <v>1</v>
      </c>
      <c r="D1585" s="46">
        <v>40</v>
      </c>
      <c r="E1585" s="3"/>
      <c r="F1585" s="280">
        <v>26.450000000000003</v>
      </c>
    </row>
    <row r="1586" spans="1:6">
      <c r="A1586" s="49" t="s">
        <v>9832</v>
      </c>
      <c r="B1586" s="3">
        <v>6</v>
      </c>
      <c r="C1586" s="2">
        <v>0.7</v>
      </c>
      <c r="D1586" s="46">
        <v>43</v>
      </c>
      <c r="E1586" s="3"/>
      <c r="F1586" s="280">
        <v>22.8</v>
      </c>
    </row>
    <row r="1587" spans="1:6">
      <c r="A1587" s="49" t="s">
        <v>9835</v>
      </c>
      <c r="B1587" s="3">
        <v>6</v>
      </c>
      <c r="C1587" s="2">
        <v>0.7</v>
      </c>
      <c r="D1587" s="46">
        <v>40</v>
      </c>
      <c r="E1587" s="3"/>
      <c r="F1587" s="280">
        <v>31.700000000000003</v>
      </c>
    </row>
    <row r="1588" spans="1:6">
      <c r="A1588" s="49" t="s">
        <v>9838</v>
      </c>
      <c r="B1588" s="3">
        <v>6</v>
      </c>
      <c r="C1588" s="2">
        <v>0.7</v>
      </c>
      <c r="D1588" s="46">
        <v>40</v>
      </c>
      <c r="E1588" s="3"/>
      <c r="F1588" s="280">
        <v>51.2</v>
      </c>
    </row>
    <row r="1589" spans="1:6">
      <c r="A1589" s="49" t="s">
        <v>9841</v>
      </c>
      <c r="B1589" s="3">
        <v>4</v>
      </c>
      <c r="C1589" s="2">
        <v>0.7</v>
      </c>
      <c r="D1589" s="46">
        <v>40</v>
      </c>
      <c r="E1589" s="3"/>
      <c r="F1589" s="280">
        <v>184.8</v>
      </c>
    </row>
    <row r="1590" spans="1:6">
      <c r="A1590" s="49" t="s">
        <v>9844</v>
      </c>
      <c r="B1590" s="3">
        <v>4</v>
      </c>
      <c r="C1590" s="2">
        <v>0.7</v>
      </c>
      <c r="D1590" s="46">
        <v>43</v>
      </c>
      <c r="E1590" s="3"/>
      <c r="F1590" s="280">
        <v>383.90000000000003</v>
      </c>
    </row>
    <row r="1591" spans="1:6">
      <c r="A1591" s="49" t="s">
        <v>26258</v>
      </c>
      <c r="B1591" s="3">
        <v>6</v>
      </c>
      <c r="C1591" s="2">
        <v>0.7</v>
      </c>
      <c r="D1591" s="46">
        <v>40</v>
      </c>
      <c r="E1591" s="3"/>
      <c r="F1591" s="280">
        <v>31.400000000000002</v>
      </c>
    </row>
    <row r="1592" spans="1:6">
      <c r="A1592" s="49" t="s">
        <v>9847</v>
      </c>
      <c r="B1592" s="3">
        <v>6</v>
      </c>
      <c r="C1592" s="2">
        <v>0.7</v>
      </c>
      <c r="D1592" s="46">
        <v>40</v>
      </c>
      <c r="E1592" s="3"/>
      <c r="F1592" s="280">
        <v>28.900000000000002</v>
      </c>
    </row>
    <row r="1593" spans="1:6">
      <c r="A1593" s="49" t="s">
        <v>26312</v>
      </c>
      <c r="B1593" s="3">
        <v>6</v>
      </c>
      <c r="C1593" s="2">
        <v>1</v>
      </c>
      <c r="D1593" s="46">
        <v>40</v>
      </c>
      <c r="E1593" s="3"/>
      <c r="F1593" s="280">
        <v>38.1</v>
      </c>
    </row>
    <row r="1594" spans="1:6">
      <c r="A1594" s="49" t="s">
        <v>9850</v>
      </c>
      <c r="B1594" s="3">
        <v>6</v>
      </c>
      <c r="C1594" s="2">
        <v>0.7</v>
      </c>
      <c r="D1594" s="46">
        <v>40</v>
      </c>
      <c r="E1594" s="3"/>
      <c r="F1594" s="280">
        <v>27.700000000000003</v>
      </c>
    </row>
    <row r="1595" spans="1:6">
      <c r="A1595" s="49" t="s">
        <v>26313</v>
      </c>
      <c r="B1595" s="3">
        <v>6</v>
      </c>
      <c r="C1595" s="2">
        <v>1</v>
      </c>
      <c r="D1595" s="46">
        <v>40</v>
      </c>
      <c r="E1595" s="3"/>
      <c r="F1595" s="280">
        <v>34.4</v>
      </c>
    </row>
    <row r="1596" spans="1:6">
      <c r="A1596" s="49" t="s">
        <v>9853</v>
      </c>
      <c r="B1596" s="3">
        <v>6</v>
      </c>
      <c r="C1596" s="2">
        <v>0.7</v>
      </c>
      <c r="D1596" s="46">
        <v>46</v>
      </c>
      <c r="E1596" s="3"/>
      <c r="F1596" s="280">
        <v>45.650000000000006</v>
      </c>
    </row>
    <row r="1597" spans="1:6">
      <c r="A1597" s="49" t="s">
        <v>9947</v>
      </c>
      <c r="B1597" s="3">
        <v>6</v>
      </c>
      <c r="C1597" s="2">
        <v>0.7</v>
      </c>
      <c r="D1597" s="46">
        <v>43</v>
      </c>
      <c r="E1597" s="3"/>
      <c r="F1597" s="280">
        <v>43.650000000000006</v>
      </c>
    </row>
    <row r="1598" spans="1:6">
      <c r="A1598" s="49" t="s">
        <v>9950</v>
      </c>
      <c r="B1598" s="3">
        <v>6</v>
      </c>
      <c r="C1598" s="2">
        <v>0.7</v>
      </c>
      <c r="D1598" s="46">
        <v>43</v>
      </c>
      <c r="E1598" s="3"/>
      <c r="F1598" s="280">
        <v>29</v>
      </c>
    </row>
    <row r="1599" spans="1:6">
      <c r="A1599" s="49" t="s">
        <v>26544</v>
      </c>
      <c r="B1599" s="3">
        <v>6</v>
      </c>
      <c r="C1599" s="2">
        <v>0.7</v>
      </c>
      <c r="D1599" s="46">
        <v>43</v>
      </c>
      <c r="E1599" s="3"/>
      <c r="F1599" s="280">
        <v>29.200000000000003</v>
      </c>
    </row>
    <row r="1600" spans="1:6">
      <c r="A1600" s="49" t="s">
        <v>9955</v>
      </c>
      <c r="B1600" s="3">
        <v>6</v>
      </c>
      <c r="C1600" s="2">
        <v>0.7</v>
      </c>
      <c r="D1600" s="46">
        <v>43</v>
      </c>
      <c r="E1600" s="3"/>
      <c r="F1600" s="280">
        <v>28.3</v>
      </c>
    </row>
    <row r="1601" spans="1:6">
      <c r="A1601" s="49" t="s">
        <v>9958</v>
      </c>
      <c r="B1601" s="3">
        <v>6</v>
      </c>
      <c r="C1601" s="2">
        <v>0.7</v>
      </c>
      <c r="D1601" s="46">
        <v>43</v>
      </c>
      <c r="E1601" s="3"/>
      <c r="F1601" s="280">
        <v>24</v>
      </c>
    </row>
    <row r="1602" spans="1:6">
      <c r="A1602" s="49" t="s">
        <v>9964</v>
      </c>
      <c r="B1602" s="3">
        <v>6</v>
      </c>
      <c r="C1602" s="2">
        <v>0.7</v>
      </c>
      <c r="D1602" s="46">
        <v>56.1</v>
      </c>
      <c r="E1602" s="3"/>
      <c r="F1602" s="280">
        <v>44.1</v>
      </c>
    </row>
    <row r="1603" spans="1:6">
      <c r="A1603" s="49" t="s">
        <v>9967</v>
      </c>
      <c r="B1603" s="3">
        <v>6</v>
      </c>
      <c r="C1603" s="2">
        <v>0.7</v>
      </c>
      <c r="D1603" s="46">
        <v>46</v>
      </c>
      <c r="E1603" s="3"/>
      <c r="F1603" s="280">
        <v>40.75</v>
      </c>
    </row>
    <row r="1604" spans="1:6">
      <c r="A1604" s="49" t="s">
        <v>9970</v>
      </c>
      <c r="B1604" s="3">
        <v>6</v>
      </c>
      <c r="C1604" s="2">
        <v>0.7</v>
      </c>
      <c r="D1604" s="46">
        <v>46</v>
      </c>
      <c r="E1604" s="3"/>
      <c r="F1604" s="280">
        <v>45.650000000000006</v>
      </c>
    </row>
    <row r="1605" spans="1:6">
      <c r="A1605" s="49" t="s">
        <v>9973</v>
      </c>
      <c r="B1605" s="3">
        <v>6</v>
      </c>
      <c r="C1605" s="2">
        <v>0.7</v>
      </c>
      <c r="D1605" s="46">
        <v>43</v>
      </c>
      <c r="E1605" s="3"/>
      <c r="F1605" s="280">
        <v>19.450000000000003</v>
      </c>
    </row>
    <row r="1606" spans="1:6">
      <c r="A1606" s="49" t="s">
        <v>9976</v>
      </c>
      <c r="B1606" s="3">
        <v>6</v>
      </c>
      <c r="C1606" s="2">
        <v>0.7</v>
      </c>
      <c r="D1606" s="46">
        <v>43</v>
      </c>
      <c r="E1606" s="3"/>
      <c r="F1606" s="280">
        <v>20.3</v>
      </c>
    </row>
    <row r="1607" spans="1:6">
      <c r="A1607" s="49" t="s">
        <v>26478</v>
      </c>
      <c r="B1607" s="3">
        <v>6</v>
      </c>
      <c r="C1607" s="2">
        <v>0.7</v>
      </c>
      <c r="D1607" s="46">
        <v>50</v>
      </c>
      <c r="E1607" s="3"/>
      <c r="F1607" s="280">
        <v>44.75</v>
      </c>
    </row>
    <row r="1608" spans="1:6">
      <c r="A1608" s="49" t="s">
        <v>26479</v>
      </c>
      <c r="B1608" s="3">
        <v>6</v>
      </c>
      <c r="C1608" s="2">
        <v>0.7</v>
      </c>
      <c r="D1608" s="46">
        <v>50</v>
      </c>
      <c r="E1608" s="3"/>
      <c r="F1608" s="280">
        <v>49.050000000000004</v>
      </c>
    </row>
    <row r="1609" spans="1:6">
      <c r="A1609" s="49" t="s">
        <v>10176</v>
      </c>
      <c r="B1609" s="3">
        <v>6</v>
      </c>
      <c r="C1609" s="2">
        <v>0.7</v>
      </c>
      <c r="D1609" s="46">
        <v>43</v>
      </c>
      <c r="E1609" s="3"/>
      <c r="F1609" s="280">
        <v>22.200000000000003</v>
      </c>
    </row>
    <row r="1610" spans="1:6">
      <c r="A1610" s="49" t="s">
        <v>10179</v>
      </c>
      <c r="B1610" s="3">
        <v>6</v>
      </c>
      <c r="C1610" s="2">
        <v>0.7</v>
      </c>
      <c r="D1610" s="46">
        <v>43</v>
      </c>
      <c r="E1610" s="3"/>
      <c r="F1610" s="280">
        <v>22.75</v>
      </c>
    </row>
    <row r="1611" spans="1:6">
      <c r="A1611" s="49" t="s">
        <v>26510</v>
      </c>
      <c r="B1611" s="3">
        <v>6</v>
      </c>
      <c r="C1611" s="2">
        <v>0.7</v>
      </c>
      <c r="D1611" s="46">
        <v>46</v>
      </c>
      <c r="E1611" s="3"/>
      <c r="F1611" s="280">
        <v>43.5</v>
      </c>
    </row>
    <row r="1612" spans="1:6">
      <c r="A1612" s="49" t="s">
        <v>10264</v>
      </c>
      <c r="B1612" s="3">
        <v>6</v>
      </c>
      <c r="C1612" s="2">
        <v>0.7</v>
      </c>
      <c r="D1612" s="46">
        <v>46</v>
      </c>
      <c r="E1612" s="3"/>
      <c r="F1612" s="280">
        <v>35</v>
      </c>
    </row>
    <row r="1613" spans="1:6">
      <c r="A1613" s="49" t="s">
        <v>10270</v>
      </c>
      <c r="B1613" s="3">
        <v>6</v>
      </c>
      <c r="C1613" s="2">
        <v>0.7</v>
      </c>
      <c r="D1613" s="46">
        <v>46</v>
      </c>
      <c r="E1613" s="3"/>
      <c r="F1613" s="280">
        <v>34.050000000000004</v>
      </c>
    </row>
    <row r="1614" spans="1:6">
      <c r="A1614" s="49" t="s">
        <v>10273</v>
      </c>
      <c r="B1614" s="3">
        <v>6</v>
      </c>
      <c r="C1614" s="2">
        <v>0.7</v>
      </c>
      <c r="D1614" s="46">
        <v>46</v>
      </c>
      <c r="E1614" s="3"/>
      <c r="F1614" s="280">
        <v>35.25</v>
      </c>
    </row>
    <row r="1615" spans="1:6">
      <c r="A1615" s="49" t="s">
        <v>10276</v>
      </c>
      <c r="B1615" s="3">
        <v>6</v>
      </c>
      <c r="C1615" s="2">
        <v>0.7</v>
      </c>
      <c r="D1615" s="46">
        <v>46</v>
      </c>
      <c r="E1615" s="3"/>
      <c r="F1615" s="280">
        <v>54.150000000000006</v>
      </c>
    </row>
    <row r="1616" spans="1:6">
      <c r="A1616" s="49" t="s">
        <v>10335</v>
      </c>
      <c r="B1616" s="3">
        <v>6</v>
      </c>
      <c r="C1616" s="2">
        <v>0.7</v>
      </c>
      <c r="D1616" s="46">
        <v>43</v>
      </c>
      <c r="E1616" s="3"/>
      <c r="F1616" s="280">
        <v>975.6</v>
      </c>
    </row>
    <row r="1617" spans="1:6">
      <c r="A1617" s="49" t="s">
        <v>1269</v>
      </c>
      <c r="B1617" s="3">
        <v>6</v>
      </c>
      <c r="C1617" s="2">
        <v>0.7</v>
      </c>
      <c r="D1617" s="46">
        <v>46.3</v>
      </c>
      <c r="E1617" s="3"/>
      <c r="F1617" s="280">
        <v>22.200000000000003</v>
      </c>
    </row>
    <row r="1618" spans="1:6">
      <c r="A1618" s="49" t="s">
        <v>1558</v>
      </c>
      <c r="B1618" s="3">
        <v>6</v>
      </c>
      <c r="C1618" s="2">
        <v>0.7</v>
      </c>
      <c r="D1618" s="46">
        <v>40</v>
      </c>
      <c r="E1618" s="3"/>
      <c r="F1618" s="280">
        <v>23.700000000000003</v>
      </c>
    </row>
    <row r="1619" spans="1:6">
      <c r="A1619" s="49" t="s">
        <v>1680</v>
      </c>
      <c r="B1619" s="3">
        <v>6</v>
      </c>
      <c r="C1619" s="2">
        <v>0.7</v>
      </c>
      <c r="D1619" s="46">
        <v>40</v>
      </c>
      <c r="E1619" s="3"/>
      <c r="F1619" s="280">
        <v>12.450000000000001</v>
      </c>
    </row>
    <row r="1620" spans="1:6">
      <c r="A1620" s="49" t="s">
        <v>1803</v>
      </c>
      <c r="B1620" s="3">
        <v>12</v>
      </c>
      <c r="C1620" s="2">
        <v>1</v>
      </c>
      <c r="D1620" s="46">
        <v>40</v>
      </c>
      <c r="E1620" s="3"/>
      <c r="F1620" s="280">
        <v>45.400000000000006</v>
      </c>
    </row>
    <row r="1621" spans="1:6">
      <c r="A1621" s="49" t="s">
        <v>26271</v>
      </c>
      <c r="B1621" s="3">
        <v>6</v>
      </c>
      <c r="C1621" s="2">
        <v>0.7</v>
      </c>
      <c r="D1621" s="46">
        <v>40</v>
      </c>
      <c r="E1621" s="3"/>
      <c r="F1621" s="280">
        <v>32.300000000000004</v>
      </c>
    </row>
    <row r="1622" spans="1:6">
      <c r="A1622" s="49" t="s">
        <v>2520</v>
      </c>
      <c r="B1622" s="3">
        <v>6</v>
      </c>
      <c r="C1622" s="2">
        <v>0.7</v>
      </c>
      <c r="D1622" s="46">
        <v>48</v>
      </c>
      <c r="E1622" s="3"/>
      <c r="F1622" s="280">
        <v>47.050000000000004</v>
      </c>
    </row>
    <row r="1623" spans="1:6">
      <c r="A1623" s="49" t="s">
        <v>2581</v>
      </c>
      <c r="B1623" s="3">
        <v>6</v>
      </c>
      <c r="C1623" s="2">
        <v>0.7</v>
      </c>
      <c r="D1623" s="46">
        <v>43</v>
      </c>
      <c r="E1623" s="3"/>
      <c r="F1623" s="280">
        <v>30.05</v>
      </c>
    </row>
    <row r="1624" spans="1:6">
      <c r="A1624" s="49" t="s">
        <v>2584</v>
      </c>
      <c r="B1624" s="3">
        <v>6</v>
      </c>
      <c r="C1624" s="2">
        <v>0.7</v>
      </c>
      <c r="D1624" s="46">
        <v>43</v>
      </c>
      <c r="E1624" s="3"/>
      <c r="F1624" s="280">
        <v>26.05</v>
      </c>
    </row>
    <row r="1625" spans="1:6">
      <c r="A1625" s="49" t="s">
        <v>2590</v>
      </c>
      <c r="B1625" s="3">
        <v>6</v>
      </c>
      <c r="C1625" s="2">
        <v>0.7</v>
      </c>
      <c r="D1625" s="46">
        <v>43</v>
      </c>
      <c r="E1625" s="3"/>
      <c r="F1625" s="280">
        <v>60.6</v>
      </c>
    </row>
    <row r="1626" spans="1:6">
      <c r="A1626" s="49" t="s">
        <v>2598</v>
      </c>
      <c r="B1626" s="3">
        <v>6</v>
      </c>
      <c r="C1626" s="2">
        <v>0.7</v>
      </c>
      <c r="D1626" s="46">
        <v>46</v>
      </c>
      <c r="E1626" s="3"/>
      <c r="F1626" s="280">
        <v>36.4</v>
      </c>
    </row>
    <row r="1627" spans="1:6">
      <c r="A1627" s="49" t="s">
        <v>2603</v>
      </c>
      <c r="B1627" s="3">
        <v>6</v>
      </c>
      <c r="C1627" s="2">
        <v>0.7</v>
      </c>
      <c r="D1627" s="46">
        <v>46</v>
      </c>
      <c r="E1627" s="3"/>
      <c r="F1627" s="280">
        <v>37.700000000000003</v>
      </c>
    </row>
    <row r="1628" spans="1:6">
      <c r="A1628" s="49" t="s">
        <v>26515</v>
      </c>
      <c r="B1628" s="3">
        <v>6</v>
      </c>
      <c r="C1628" s="2">
        <v>0.7</v>
      </c>
      <c r="D1628" s="46">
        <v>43</v>
      </c>
      <c r="E1628" s="3"/>
      <c r="F1628" s="280">
        <v>35.25</v>
      </c>
    </row>
    <row r="1629" spans="1:6">
      <c r="A1629" s="49" t="s">
        <v>3392</v>
      </c>
      <c r="B1629" s="3">
        <v>6</v>
      </c>
      <c r="C1629" s="2">
        <v>0.7</v>
      </c>
      <c r="D1629" s="46">
        <v>46</v>
      </c>
      <c r="E1629" s="3"/>
      <c r="F1629" s="280">
        <v>31</v>
      </c>
    </row>
    <row r="1630" spans="1:6">
      <c r="A1630" s="49" t="s">
        <v>4057</v>
      </c>
      <c r="B1630" s="3">
        <v>6</v>
      </c>
      <c r="C1630" s="2">
        <v>0.7</v>
      </c>
      <c r="D1630" s="46">
        <v>40</v>
      </c>
      <c r="E1630" s="3"/>
      <c r="F1630" s="280">
        <v>22.35</v>
      </c>
    </row>
    <row r="1631" spans="1:6">
      <c r="A1631" s="49" t="s">
        <v>26496</v>
      </c>
      <c r="B1631" s="3">
        <v>6</v>
      </c>
      <c r="C1631" s="2">
        <v>0.7</v>
      </c>
      <c r="D1631" s="46">
        <v>46</v>
      </c>
      <c r="E1631" s="3"/>
      <c r="F1631" s="280">
        <v>32.200000000000003</v>
      </c>
    </row>
    <row r="1632" spans="1:6">
      <c r="A1632" s="49" t="s">
        <v>5125</v>
      </c>
      <c r="B1632" s="3">
        <v>6</v>
      </c>
      <c r="C1632" s="2">
        <v>0.7</v>
      </c>
      <c r="D1632" s="46">
        <v>46</v>
      </c>
      <c r="E1632" s="3"/>
      <c r="F1632" s="280">
        <v>27.950000000000003</v>
      </c>
    </row>
    <row r="1633" spans="1:6">
      <c r="A1633" s="49" t="s">
        <v>5128</v>
      </c>
      <c r="B1633" s="3">
        <v>6</v>
      </c>
      <c r="C1633" s="2">
        <v>0.7</v>
      </c>
      <c r="D1633" s="46">
        <v>46</v>
      </c>
      <c r="E1633" s="3"/>
      <c r="F1633" s="280">
        <v>30.3</v>
      </c>
    </row>
    <row r="1634" spans="1:6">
      <c r="A1634" s="49" t="s">
        <v>5130</v>
      </c>
      <c r="B1634" s="3">
        <v>6</v>
      </c>
      <c r="C1634" s="2">
        <v>0.7</v>
      </c>
      <c r="D1634" s="46">
        <v>46</v>
      </c>
      <c r="E1634" s="3"/>
      <c r="F1634" s="280">
        <v>32.200000000000003</v>
      </c>
    </row>
    <row r="1635" spans="1:6">
      <c r="A1635" s="49" t="s">
        <v>26349</v>
      </c>
      <c r="B1635" s="3">
        <v>1</v>
      </c>
      <c r="C1635" s="2">
        <v>0.7</v>
      </c>
      <c r="D1635" s="46">
        <v>41.8</v>
      </c>
      <c r="E1635" s="3"/>
      <c r="F1635" s="280">
        <v>20135.600000000002</v>
      </c>
    </row>
    <row r="1636" spans="1:6">
      <c r="A1636" s="49" t="s">
        <v>5744</v>
      </c>
      <c r="B1636" s="3">
        <v>6</v>
      </c>
      <c r="C1636" s="2">
        <v>0.5</v>
      </c>
      <c r="D1636" s="46">
        <v>48</v>
      </c>
      <c r="E1636" s="3"/>
      <c r="F1636" s="280">
        <v>40.950000000000003</v>
      </c>
    </row>
    <row r="1637" spans="1:6">
      <c r="A1637" s="49" t="s">
        <v>5747</v>
      </c>
      <c r="B1637" s="3">
        <v>6</v>
      </c>
      <c r="C1637" s="2">
        <v>0.5</v>
      </c>
      <c r="D1637" s="46">
        <v>48</v>
      </c>
      <c r="E1637" s="3"/>
      <c r="F1637" s="280">
        <v>44.6</v>
      </c>
    </row>
    <row r="1638" spans="1:6">
      <c r="A1638" s="49" t="s">
        <v>5750</v>
      </c>
      <c r="B1638" s="3">
        <v>6</v>
      </c>
      <c r="C1638" s="2">
        <v>0.5</v>
      </c>
      <c r="D1638" s="46">
        <v>48</v>
      </c>
      <c r="E1638" s="3"/>
      <c r="F1638" s="280">
        <v>47.050000000000004</v>
      </c>
    </row>
    <row r="1639" spans="1:6">
      <c r="A1639" s="49" t="s">
        <v>26324</v>
      </c>
      <c r="B1639" s="3">
        <v>12</v>
      </c>
      <c r="C1639" s="2">
        <v>0.7</v>
      </c>
      <c r="D1639" s="46">
        <v>40</v>
      </c>
      <c r="E1639" s="3"/>
      <c r="F1639" s="280">
        <v>29.25</v>
      </c>
    </row>
    <row r="1640" spans="1:6">
      <c r="A1640" s="49" t="s">
        <v>26522</v>
      </c>
      <c r="B1640" s="3">
        <v>6</v>
      </c>
      <c r="C1640" s="2">
        <v>0.7</v>
      </c>
      <c r="D1640" s="46">
        <v>43</v>
      </c>
      <c r="E1640" s="3"/>
      <c r="F1640" s="280">
        <v>29.5</v>
      </c>
    </row>
    <row r="1641" spans="1:6">
      <c r="A1641" s="49" t="s">
        <v>26497</v>
      </c>
      <c r="B1641" s="3">
        <v>6</v>
      </c>
      <c r="C1641" s="2">
        <v>0.7</v>
      </c>
      <c r="D1641" s="46">
        <v>46</v>
      </c>
      <c r="E1641" s="3"/>
      <c r="F1641" s="280">
        <v>44.400000000000006</v>
      </c>
    </row>
    <row r="1642" spans="1:6">
      <c r="A1642" s="49" t="s">
        <v>26523</v>
      </c>
      <c r="B1642" s="3">
        <v>6</v>
      </c>
      <c r="C1642" s="2">
        <v>0.7</v>
      </c>
      <c r="D1642" s="46">
        <v>43</v>
      </c>
      <c r="E1642" s="3"/>
      <c r="F1642" s="280">
        <v>29.5</v>
      </c>
    </row>
    <row r="1643" spans="1:6">
      <c r="A1643" s="49" t="s">
        <v>26524</v>
      </c>
      <c r="B1643" s="3">
        <v>6</v>
      </c>
      <c r="C1643" s="2">
        <v>0.7</v>
      </c>
      <c r="D1643" s="46">
        <v>43</v>
      </c>
      <c r="E1643" s="3"/>
      <c r="F1643" s="280">
        <v>29.5</v>
      </c>
    </row>
    <row r="1644" spans="1:6">
      <c r="A1644" s="49" t="s">
        <v>26525</v>
      </c>
      <c r="B1644" s="3">
        <v>6</v>
      </c>
      <c r="C1644" s="2">
        <v>0.7</v>
      </c>
      <c r="D1644" s="46">
        <v>43</v>
      </c>
      <c r="E1644" s="3"/>
      <c r="F1644" s="280">
        <v>28.3</v>
      </c>
    </row>
    <row r="1645" spans="1:6">
      <c r="A1645" s="49" t="s">
        <v>26498</v>
      </c>
      <c r="B1645" s="3">
        <v>6</v>
      </c>
      <c r="C1645" s="2">
        <v>0.7</v>
      </c>
      <c r="D1645" s="46">
        <v>46</v>
      </c>
      <c r="E1645" s="3"/>
      <c r="F1645" s="280">
        <v>43.2</v>
      </c>
    </row>
    <row r="1646" spans="1:6">
      <c r="A1646" s="49" t="s">
        <v>26526</v>
      </c>
      <c r="B1646" s="3">
        <v>6</v>
      </c>
      <c r="C1646" s="2">
        <v>0.7</v>
      </c>
      <c r="D1646" s="46">
        <v>43</v>
      </c>
      <c r="E1646" s="3"/>
      <c r="F1646" s="280">
        <v>30.1</v>
      </c>
    </row>
    <row r="1647" spans="1:6">
      <c r="A1647" s="49" t="s">
        <v>26499</v>
      </c>
      <c r="B1647" s="3">
        <v>6</v>
      </c>
      <c r="C1647" s="2">
        <v>0.7</v>
      </c>
      <c r="D1647" s="46">
        <v>46</v>
      </c>
      <c r="E1647" s="3"/>
      <c r="F1647" s="280">
        <v>43.800000000000004</v>
      </c>
    </row>
    <row r="1648" spans="1:6">
      <c r="A1648" s="49" t="s">
        <v>6294</v>
      </c>
      <c r="B1648" s="3">
        <v>6</v>
      </c>
      <c r="C1648" s="2">
        <v>0.7</v>
      </c>
      <c r="D1648" s="46">
        <v>43</v>
      </c>
      <c r="E1648" s="3"/>
      <c r="F1648" s="280">
        <v>29.5</v>
      </c>
    </row>
    <row r="1649" spans="1:6">
      <c r="A1649" s="49" t="s">
        <v>26500</v>
      </c>
      <c r="B1649" s="3">
        <v>6</v>
      </c>
      <c r="C1649" s="2">
        <v>0.7</v>
      </c>
      <c r="D1649" s="46">
        <v>46</v>
      </c>
      <c r="E1649" s="3"/>
      <c r="F1649" s="280">
        <v>43.2</v>
      </c>
    </row>
    <row r="1650" spans="1:6">
      <c r="A1650" s="49" t="s">
        <v>6965</v>
      </c>
      <c r="B1650" s="3">
        <v>6</v>
      </c>
      <c r="C1650" s="2">
        <v>0.7</v>
      </c>
      <c r="D1650" s="46">
        <v>40</v>
      </c>
      <c r="E1650" s="3"/>
      <c r="F1650" s="280">
        <v>25.6</v>
      </c>
    </row>
    <row r="1651" spans="1:6">
      <c r="A1651" s="49" t="s">
        <v>6970</v>
      </c>
      <c r="B1651" s="3">
        <v>6</v>
      </c>
      <c r="C1651" s="2">
        <v>0.7</v>
      </c>
      <c r="D1651" s="46">
        <v>40</v>
      </c>
      <c r="E1651" s="3"/>
      <c r="F1651" s="280">
        <v>36.550000000000004</v>
      </c>
    </row>
    <row r="1652" spans="1:6">
      <c r="A1652" s="49" t="s">
        <v>7156</v>
      </c>
      <c r="B1652" s="3">
        <v>6</v>
      </c>
      <c r="C1652" s="2">
        <v>0.7</v>
      </c>
      <c r="D1652" s="46">
        <v>45</v>
      </c>
      <c r="E1652" s="3"/>
      <c r="F1652" s="280">
        <v>43.650000000000006</v>
      </c>
    </row>
    <row r="1653" spans="1:6">
      <c r="A1653" s="49" t="s">
        <v>7168</v>
      </c>
      <c r="B1653" s="3">
        <v>6</v>
      </c>
      <c r="C1653" s="2">
        <v>0.7</v>
      </c>
      <c r="D1653" s="46">
        <v>40</v>
      </c>
      <c r="E1653" s="3"/>
      <c r="F1653" s="280">
        <v>26.150000000000002</v>
      </c>
    </row>
    <row r="1654" spans="1:6">
      <c r="A1654" s="49" t="s">
        <v>7171</v>
      </c>
      <c r="B1654" s="3">
        <v>6</v>
      </c>
      <c r="C1654" s="2">
        <v>0.7</v>
      </c>
      <c r="D1654" s="46">
        <v>40</v>
      </c>
      <c r="E1654" s="3"/>
      <c r="F1654" s="280">
        <v>26.150000000000002</v>
      </c>
    </row>
    <row r="1655" spans="1:6">
      <c r="A1655" s="49" t="s">
        <v>7174</v>
      </c>
      <c r="B1655" s="3">
        <v>6</v>
      </c>
      <c r="C1655" s="2">
        <v>0.5</v>
      </c>
      <c r="D1655" s="46">
        <v>51.4</v>
      </c>
      <c r="E1655" s="3"/>
      <c r="F1655" s="280">
        <v>37.5</v>
      </c>
    </row>
    <row r="1656" spans="1:6">
      <c r="A1656" s="49" t="s">
        <v>7177</v>
      </c>
      <c r="B1656" s="3">
        <v>6</v>
      </c>
      <c r="C1656" s="2">
        <v>0.5</v>
      </c>
      <c r="D1656" s="46">
        <v>51.4</v>
      </c>
      <c r="E1656" s="3"/>
      <c r="F1656" s="280">
        <v>38.700000000000003</v>
      </c>
    </row>
    <row r="1657" spans="1:6">
      <c r="A1657" s="49" t="s">
        <v>7183</v>
      </c>
      <c r="B1657" s="3">
        <v>12</v>
      </c>
      <c r="C1657" s="2">
        <v>0.7</v>
      </c>
      <c r="D1657" s="46">
        <v>43</v>
      </c>
      <c r="E1657" s="3"/>
      <c r="F1657" s="280">
        <v>34.4</v>
      </c>
    </row>
    <row r="1658" spans="1:6">
      <c r="A1658" s="49" t="s">
        <v>7215</v>
      </c>
      <c r="B1658" s="3">
        <v>6</v>
      </c>
      <c r="C1658" s="2">
        <v>0.7</v>
      </c>
      <c r="D1658" s="46">
        <v>40</v>
      </c>
      <c r="E1658" s="3"/>
      <c r="F1658" s="280">
        <v>28.950000000000003</v>
      </c>
    </row>
    <row r="1659" spans="1:6">
      <c r="A1659" s="49" t="s">
        <v>7229</v>
      </c>
      <c r="B1659" s="3">
        <v>3</v>
      </c>
      <c r="C1659" s="2">
        <v>0.7</v>
      </c>
      <c r="D1659" s="46">
        <v>43.1</v>
      </c>
      <c r="E1659" s="3"/>
      <c r="F1659" s="280">
        <v>52.7</v>
      </c>
    </row>
    <row r="1660" spans="1:6">
      <c r="A1660" s="49" t="s">
        <v>8282</v>
      </c>
      <c r="B1660" s="3">
        <v>6</v>
      </c>
      <c r="C1660" s="2">
        <v>0.5</v>
      </c>
      <c r="D1660" s="46">
        <v>56</v>
      </c>
      <c r="E1660" s="3"/>
      <c r="F1660" s="280">
        <v>21.900000000000002</v>
      </c>
    </row>
    <row r="1661" spans="1:6">
      <c r="A1661" s="49" t="s">
        <v>26297</v>
      </c>
      <c r="B1661" s="3">
        <v>6</v>
      </c>
      <c r="C1661" s="2">
        <v>0.7</v>
      </c>
      <c r="D1661" s="46">
        <v>40</v>
      </c>
      <c r="E1661" s="3"/>
      <c r="F1661" s="280">
        <v>30.450000000000003</v>
      </c>
    </row>
    <row r="1662" spans="1:6">
      <c r="A1662" s="49" t="s">
        <v>26298</v>
      </c>
      <c r="B1662" s="3">
        <v>6</v>
      </c>
      <c r="C1662" s="2">
        <v>0.7</v>
      </c>
      <c r="D1662" s="46">
        <v>40</v>
      </c>
      <c r="E1662" s="3"/>
      <c r="F1662" s="280">
        <v>29.8</v>
      </c>
    </row>
    <row r="1663" spans="1:6">
      <c r="A1663" s="49" t="s">
        <v>8710</v>
      </c>
      <c r="B1663" s="3">
        <v>6</v>
      </c>
      <c r="C1663" s="2">
        <v>0.7</v>
      </c>
      <c r="D1663" s="46">
        <v>40</v>
      </c>
      <c r="E1663" s="3"/>
      <c r="F1663" s="280">
        <v>21.25</v>
      </c>
    </row>
    <row r="1664" spans="1:6">
      <c r="A1664" s="49" t="s">
        <v>8722</v>
      </c>
      <c r="B1664" s="3">
        <v>12</v>
      </c>
      <c r="C1664" s="2">
        <v>0.7</v>
      </c>
      <c r="D1664" s="46">
        <v>43</v>
      </c>
      <c r="E1664" s="3"/>
      <c r="F1664" s="280">
        <v>46.6</v>
      </c>
    </row>
    <row r="1665" spans="1:6">
      <c r="A1665" s="49" t="s">
        <v>9381</v>
      </c>
      <c r="B1665" s="3">
        <v>6</v>
      </c>
      <c r="C1665" s="2">
        <v>0.7</v>
      </c>
      <c r="D1665" s="46">
        <v>46</v>
      </c>
      <c r="E1665" s="3"/>
      <c r="F1665" s="280">
        <v>27.35</v>
      </c>
    </row>
    <row r="1666" spans="1:6">
      <c r="A1666" s="49" t="s">
        <v>9384</v>
      </c>
      <c r="B1666" s="3">
        <v>6</v>
      </c>
      <c r="C1666" s="2">
        <v>0.7</v>
      </c>
      <c r="D1666" s="46">
        <v>46</v>
      </c>
      <c r="E1666" s="3"/>
      <c r="F1666" s="280">
        <v>32.75</v>
      </c>
    </row>
    <row r="1667" spans="1:6">
      <c r="A1667" s="49" t="s">
        <v>9390</v>
      </c>
      <c r="B1667" s="3">
        <v>6</v>
      </c>
      <c r="C1667" s="2">
        <v>0.7</v>
      </c>
      <c r="D1667" s="46">
        <v>46</v>
      </c>
      <c r="E1667" s="3"/>
      <c r="F1667" s="280">
        <v>20.950000000000003</v>
      </c>
    </row>
    <row r="1668" spans="1:6">
      <c r="A1668" s="49" t="s">
        <v>26508</v>
      </c>
      <c r="B1668" s="3">
        <v>6</v>
      </c>
      <c r="C1668" s="2">
        <v>0.7</v>
      </c>
      <c r="D1668" s="46">
        <v>46</v>
      </c>
      <c r="E1668" s="3"/>
      <c r="F1668" s="280">
        <v>20.950000000000003</v>
      </c>
    </row>
    <row r="1669" spans="1:6">
      <c r="A1669" s="49" t="s">
        <v>9396</v>
      </c>
      <c r="B1669" s="3">
        <v>6</v>
      </c>
      <c r="C1669" s="2">
        <v>0.7</v>
      </c>
      <c r="D1669" s="46">
        <v>46</v>
      </c>
      <c r="E1669" s="3"/>
      <c r="F1669" s="280">
        <v>28.150000000000002</v>
      </c>
    </row>
    <row r="1670" spans="1:6">
      <c r="A1670" s="49" t="s">
        <v>9452</v>
      </c>
      <c r="B1670" s="3">
        <v>6</v>
      </c>
      <c r="C1670" s="2">
        <v>0.7</v>
      </c>
      <c r="D1670" s="46">
        <v>40</v>
      </c>
      <c r="E1670" s="3"/>
      <c r="F1670" s="280">
        <v>22.450000000000003</v>
      </c>
    </row>
    <row r="1671" spans="1:6">
      <c r="A1671" s="49" t="s">
        <v>9513</v>
      </c>
      <c r="B1671" s="3">
        <v>6</v>
      </c>
      <c r="C1671" s="2">
        <v>0.7</v>
      </c>
      <c r="D1671" s="46">
        <v>40</v>
      </c>
      <c r="E1671" s="3"/>
      <c r="F1671" s="280">
        <v>35.050000000000004</v>
      </c>
    </row>
    <row r="1672" spans="1:6">
      <c r="A1672" s="49" t="s">
        <v>9607</v>
      </c>
      <c r="B1672" s="3">
        <v>6</v>
      </c>
      <c r="C1672" s="2">
        <v>0.7</v>
      </c>
      <c r="D1672" s="46">
        <v>43</v>
      </c>
      <c r="E1672" s="3"/>
      <c r="F1672" s="280">
        <v>80.100000000000009</v>
      </c>
    </row>
    <row r="1673" spans="1:6">
      <c r="A1673" s="49" t="s">
        <v>9725</v>
      </c>
      <c r="B1673" s="3">
        <v>6</v>
      </c>
      <c r="C1673" s="2">
        <v>0.7</v>
      </c>
      <c r="D1673" s="46">
        <v>58</v>
      </c>
      <c r="E1673" s="3"/>
      <c r="F1673" s="280">
        <v>31.450000000000003</v>
      </c>
    </row>
    <row r="1674" spans="1:6">
      <c r="A1674" s="49" t="s">
        <v>9728</v>
      </c>
      <c r="B1674" s="3">
        <v>6</v>
      </c>
      <c r="C1674" s="2">
        <v>0.7</v>
      </c>
      <c r="D1674" s="46">
        <v>48</v>
      </c>
      <c r="E1674" s="3"/>
      <c r="F1674" s="280">
        <v>35.4</v>
      </c>
    </row>
    <row r="1675" spans="1:6">
      <c r="A1675" s="49" t="s">
        <v>9731</v>
      </c>
      <c r="B1675" s="3">
        <v>6</v>
      </c>
      <c r="C1675" s="2">
        <v>0.7</v>
      </c>
      <c r="D1675" s="46">
        <v>46</v>
      </c>
      <c r="E1675" s="3"/>
      <c r="F1675" s="280">
        <v>23.650000000000002</v>
      </c>
    </row>
    <row r="1676" spans="1:6">
      <c r="A1676" s="49" t="s">
        <v>9809</v>
      </c>
      <c r="B1676" s="3">
        <v>6</v>
      </c>
      <c r="C1676" s="2">
        <v>0.7</v>
      </c>
      <c r="D1676" s="46">
        <v>40</v>
      </c>
      <c r="E1676" s="3"/>
      <c r="F1676" s="280">
        <v>34.1</v>
      </c>
    </row>
    <row r="1677" spans="1:6">
      <c r="A1677" s="49" t="s">
        <v>306</v>
      </c>
      <c r="B1677" s="3">
        <v>6</v>
      </c>
      <c r="C1677" s="2">
        <v>0.5</v>
      </c>
      <c r="D1677" s="46">
        <v>40</v>
      </c>
      <c r="E1677" s="3"/>
      <c r="F1677" s="280">
        <v>25.1</v>
      </c>
    </row>
    <row r="1678" spans="1:6">
      <c r="A1678" s="49" t="s">
        <v>309</v>
      </c>
      <c r="B1678" s="3">
        <v>6</v>
      </c>
      <c r="C1678" s="2">
        <v>0.5</v>
      </c>
      <c r="D1678" s="46">
        <v>40</v>
      </c>
      <c r="E1678" s="3"/>
      <c r="F1678" s="280">
        <v>15.350000000000001</v>
      </c>
    </row>
    <row r="1679" spans="1:6">
      <c r="A1679" s="49" t="s">
        <v>312</v>
      </c>
      <c r="B1679" s="3">
        <v>6</v>
      </c>
      <c r="C1679" s="2">
        <v>0.5</v>
      </c>
      <c r="D1679" s="46">
        <v>40</v>
      </c>
      <c r="E1679" s="3"/>
      <c r="F1679" s="280">
        <v>20.75</v>
      </c>
    </row>
    <row r="1680" spans="1:6">
      <c r="A1680" s="49" t="s">
        <v>502</v>
      </c>
      <c r="B1680" s="3">
        <v>6</v>
      </c>
      <c r="C1680" s="2">
        <v>0.7</v>
      </c>
      <c r="D1680" s="46">
        <v>43</v>
      </c>
      <c r="E1680" s="3"/>
      <c r="F1680" s="280">
        <v>62.45</v>
      </c>
    </row>
    <row r="1681" spans="1:6">
      <c r="A1681" s="49" t="s">
        <v>505</v>
      </c>
      <c r="B1681" s="3">
        <v>6</v>
      </c>
      <c r="C1681" s="2">
        <v>0.7</v>
      </c>
      <c r="D1681" s="46">
        <v>40</v>
      </c>
      <c r="E1681" s="3"/>
      <c r="F1681" s="280">
        <v>11.25</v>
      </c>
    </row>
    <row r="1682" spans="1:6">
      <c r="A1682" s="49" t="s">
        <v>918</v>
      </c>
      <c r="B1682" s="3">
        <v>6</v>
      </c>
      <c r="C1682" s="2">
        <v>0.7</v>
      </c>
      <c r="D1682" s="46">
        <v>40</v>
      </c>
      <c r="E1682" s="3"/>
      <c r="F1682" s="280">
        <v>22.35</v>
      </c>
    </row>
    <row r="1683" spans="1:6">
      <c r="A1683" s="49" t="s">
        <v>1057</v>
      </c>
      <c r="B1683" s="3">
        <v>12</v>
      </c>
      <c r="C1683" s="2">
        <v>0.7</v>
      </c>
      <c r="D1683" s="46">
        <v>40</v>
      </c>
      <c r="E1683" s="3"/>
      <c r="F1683" s="280">
        <v>12.15</v>
      </c>
    </row>
    <row r="1684" spans="1:6">
      <c r="A1684" s="49" t="s">
        <v>1257</v>
      </c>
      <c r="B1684" s="3">
        <v>6</v>
      </c>
      <c r="C1684" s="2">
        <v>1</v>
      </c>
      <c r="D1684" s="46">
        <v>40</v>
      </c>
      <c r="E1684" s="3"/>
      <c r="F1684" s="280">
        <v>15.450000000000001</v>
      </c>
    </row>
    <row r="1685" spans="1:6">
      <c r="A1685" s="49" t="s">
        <v>1263</v>
      </c>
      <c r="B1685" s="3">
        <v>6</v>
      </c>
      <c r="C1685" s="2">
        <v>0.7</v>
      </c>
      <c r="D1685" s="46">
        <v>40</v>
      </c>
      <c r="E1685" s="3"/>
      <c r="F1685" s="280">
        <v>14.8</v>
      </c>
    </row>
    <row r="1686" spans="1:6">
      <c r="A1686" s="49" t="s">
        <v>1266</v>
      </c>
      <c r="B1686" s="3">
        <v>6</v>
      </c>
      <c r="C1686" s="2">
        <v>0.7</v>
      </c>
      <c r="D1686" s="46">
        <v>40</v>
      </c>
      <c r="E1686" s="3"/>
      <c r="F1686" s="280">
        <v>24.35</v>
      </c>
    </row>
    <row r="1687" spans="1:6">
      <c r="A1687" s="49" t="s">
        <v>1272</v>
      </c>
      <c r="B1687" s="3">
        <v>6</v>
      </c>
      <c r="C1687" s="2">
        <v>0.7</v>
      </c>
      <c r="D1687" s="46">
        <v>46.3</v>
      </c>
      <c r="E1687" s="3"/>
      <c r="F1687" s="280">
        <v>21.55</v>
      </c>
    </row>
    <row r="1688" spans="1:6">
      <c r="A1688" s="49" t="s">
        <v>26407</v>
      </c>
      <c r="B1688" s="3">
        <v>6</v>
      </c>
      <c r="C1688" s="2">
        <v>0.7</v>
      </c>
      <c r="D1688" s="46">
        <v>50</v>
      </c>
      <c r="E1688" s="3"/>
      <c r="F1688" s="280">
        <v>31.35</v>
      </c>
    </row>
    <row r="1689" spans="1:6">
      <c r="A1689" s="49" t="s">
        <v>1275</v>
      </c>
      <c r="B1689" s="3">
        <v>6</v>
      </c>
      <c r="C1689" s="2">
        <v>0.7</v>
      </c>
      <c r="D1689" s="46">
        <v>50</v>
      </c>
      <c r="E1689" s="3"/>
      <c r="F1689" s="280">
        <v>108.2</v>
      </c>
    </row>
    <row r="1690" spans="1:6">
      <c r="A1690" s="49" t="s">
        <v>26408</v>
      </c>
      <c r="B1690" s="3">
        <v>6</v>
      </c>
      <c r="C1690" s="2">
        <v>0.7</v>
      </c>
      <c r="D1690" s="46">
        <v>50</v>
      </c>
      <c r="E1690" s="3"/>
      <c r="F1690" s="280">
        <v>85.65</v>
      </c>
    </row>
    <row r="1691" spans="1:6">
      <c r="A1691" s="49" t="s">
        <v>1278</v>
      </c>
      <c r="B1691" s="3">
        <v>6</v>
      </c>
      <c r="C1691" s="2">
        <v>0.7</v>
      </c>
      <c r="D1691" s="46">
        <v>50</v>
      </c>
      <c r="E1691" s="3"/>
      <c r="F1691" s="280">
        <v>280.85000000000002</v>
      </c>
    </row>
    <row r="1692" spans="1:6">
      <c r="A1692" s="49" t="s">
        <v>1281</v>
      </c>
      <c r="B1692" s="3">
        <v>6</v>
      </c>
      <c r="C1692" s="2">
        <v>0.7</v>
      </c>
      <c r="D1692" s="46">
        <v>50</v>
      </c>
      <c r="E1692" s="3"/>
      <c r="F1692" s="280">
        <v>25.25</v>
      </c>
    </row>
    <row r="1693" spans="1:6">
      <c r="A1693" s="49" t="s">
        <v>1284</v>
      </c>
      <c r="B1693" s="3">
        <v>6</v>
      </c>
      <c r="C1693" s="2">
        <v>0.7</v>
      </c>
      <c r="D1693" s="46">
        <v>50</v>
      </c>
      <c r="E1693" s="3"/>
      <c r="F1693" s="280">
        <v>16.05</v>
      </c>
    </row>
    <row r="1694" spans="1:6">
      <c r="A1694" s="49" t="s">
        <v>1287</v>
      </c>
      <c r="B1694" s="3">
        <v>6</v>
      </c>
      <c r="C1694" s="2">
        <v>0.7</v>
      </c>
      <c r="D1694" s="46">
        <v>50</v>
      </c>
      <c r="E1694" s="3"/>
      <c r="F1694" s="280">
        <v>18.350000000000001</v>
      </c>
    </row>
    <row r="1695" spans="1:6">
      <c r="A1695" s="49" t="s">
        <v>26409</v>
      </c>
      <c r="B1695" s="3">
        <v>6</v>
      </c>
      <c r="C1695" s="2">
        <v>0.7</v>
      </c>
      <c r="D1695" s="46">
        <v>50</v>
      </c>
      <c r="E1695" s="3"/>
      <c r="F1695" s="280">
        <v>24.35</v>
      </c>
    </row>
    <row r="1696" spans="1:6">
      <c r="A1696" s="49" t="s">
        <v>1312</v>
      </c>
      <c r="B1696" s="3">
        <v>12</v>
      </c>
      <c r="C1696" s="2">
        <v>1</v>
      </c>
      <c r="D1696" s="46">
        <v>40</v>
      </c>
      <c r="E1696" s="3"/>
      <c r="F1696" s="280">
        <v>12.450000000000001</v>
      </c>
    </row>
    <row r="1697" spans="1:6">
      <c r="A1697" s="49" t="s">
        <v>1317</v>
      </c>
      <c r="B1697" s="3">
        <v>12</v>
      </c>
      <c r="C1697" s="2">
        <v>1</v>
      </c>
      <c r="D1697" s="46">
        <v>40</v>
      </c>
      <c r="E1697" s="3"/>
      <c r="F1697" s="280">
        <v>14.3</v>
      </c>
    </row>
    <row r="1698" spans="1:6">
      <c r="A1698" s="49" t="s">
        <v>26266</v>
      </c>
      <c r="B1698" s="3">
        <v>6</v>
      </c>
      <c r="C1698" s="2">
        <v>0.7</v>
      </c>
      <c r="D1698" s="46">
        <v>40</v>
      </c>
      <c r="E1698" s="3"/>
      <c r="F1698" s="280">
        <v>29.25</v>
      </c>
    </row>
    <row r="1699" spans="1:6">
      <c r="A1699" s="49" t="s">
        <v>1889</v>
      </c>
      <c r="B1699" s="3">
        <v>6</v>
      </c>
      <c r="C1699" s="2">
        <v>0.7</v>
      </c>
      <c r="D1699" s="46">
        <v>40</v>
      </c>
      <c r="E1699" s="3"/>
      <c r="F1699" s="280">
        <v>21.700000000000003</v>
      </c>
    </row>
    <row r="1700" spans="1:6">
      <c r="A1700" s="49" t="s">
        <v>1895</v>
      </c>
      <c r="B1700" s="3">
        <v>6</v>
      </c>
      <c r="C1700" s="2">
        <v>0.7</v>
      </c>
      <c r="D1700" s="46">
        <v>40</v>
      </c>
      <c r="E1700" s="3"/>
      <c r="F1700" s="280">
        <v>14.3</v>
      </c>
    </row>
    <row r="1701" spans="1:6">
      <c r="A1701" s="49" t="s">
        <v>2023</v>
      </c>
      <c r="B1701" s="3">
        <v>6</v>
      </c>
      <c r="C1701" s="2">
        <v>0.7</v>
      </c>
      <c r="D1701" s="46">
        <v>40</v>
      </c>
      <c r="E1701" s="3"/>
      <c r="F1701" s="280">
        <v>20.700000000000003</v>
      </c>
    </row>
    <row r="1702" spans="1:6">
      <c r="A1702" s="49" t="s">
        <v>2324</v>
      </c>
      <c r="B1702" s="3">
        <v>12</v>
      </c>
      <c r="C1702" s="2">
        <v>1</v>
      </c>
      <c r="D1702" s="46">
        <v>40</v>
      </c>
      <c r="E1702" s="3"/>
      <c r="F1702" s="280">
        <v>29.25</v>
      </c>
    </row>
    <row r="1703" spans="1:6">
      <c r="A1703" s="49" t="s">
        <v>2331</v>
      </c>
      <c r="B1703" s="3">
        <v>6</v>
      </c>
      <c r="C1703" s="2">
        <v>1</v>
      </c>
      <c r="D1703" s="46">
        <v>40</v>
      </c>
      <c r="E1703" s="3"/>
      <c r="F1703" s="280">
        <v>31.35</v>
      </c>
    </row>
    <row r="1704" spans="1:6">
      <c r="A1704" s="49" t="s">
        <v>26303</v>
      </c>
      <c r="B1704" s="3">
        <v>6</v>
      </c>
      <c r="C1704" s="2">
        <v>1</v>
      </c>
      <c r="D1704" s="46">
        <v>40</v>
      </c>
      <c r="E1704" s="3"/>
      <c r="F1704" s="280">
        <v>38.700000000000003</v>
      </c>
    </row>
    <row r="1705" spans="1:6">
      <c r="A1705" s="49" t="s">
        <v>2353</v>
      </c>
      <c r="B1705" s="3">
        <v>6</v>
      </c>
      <c r="C1705" s="2">
        <v>0.7</v>
      </c>
      <c r="D1705" s="46">
        <v>40</v>
      </c>
      <c r="E1705" s="3"/>
      <c r="F1705" s="280">
        <v>188.45000000000002</v>
      </c>
    </row>
    <row r="1706" spans="1:6">
      <c r="A1706" s="49" t="s">
        <v>2356</v>
      </c>
      <c r="B1706" s="3">
        <v>6</v>
      </c>
      <c r="C1706" s="2">
        <v>0.7</v>
      </c>
      <c r="D1706" s="46">
        <v>40</v>
      </c>
      <c r="E1706" s="3"/>
      <c r="F1706" s="280">
        <v>125</v>
      </c>
    </row>
    <row r="1707" spans="1:6">
      <c r="A1707" s="49" t="s">
        <v>2359</v>
      </c>
      <c r="B1707" s="3">
        <v>3</v>
      </c>
      <c r="C1707" s="2">
        <v>0.7</v>
      </c>
      <c r="D1707" s="46">
        <v>40</v>
      </c>
      <c r="E1707" s="3"/>
      <c r="F1707" s="280">
        <v>267.75</v>
      </c>
    </row>
    <row r="1708" spans="1:6">
      <c r="A1708" s="49" t="s">
        <v>2482</v>
      </c>
      <c r="B1708" s="3">
        <v>12</v>
      </c>
      <c r="C1708" s="2">
        <v>1</v>
      </c>
      <c r="D1708" s="46">
        <v>40</v>
      </c>
      <c r="E1708" s="3"/>
      <c r="F1708" s="280">
        <v>11.65</v>
      </c>
    </row>
    <row r="1709" spans="1:6">
      <c r="A1709" s="49" t="s">
        <v>2773</v>
      </c>
      <c r="B1709" s="3">
        <v>1</v>
      </c>
      <c r="C1709" s="2">
        <v>0.7</v>
      </c>
      <c r="D1709" s="46">
        <v>40</v>
      </c>
      <c r="E1709" s="3"/>
      <c r="F1709" s="280">
        <v>54.25</v>
      </c>
    </row>
    <row r="1710" spans="1:6">
      <c r="A1710" s="49" t="s">
        <v>2853</v>
      </c>
      <c r="B1710" s="3">
        <v>6</v>
      </c>
      <c r="C1710" s="2">
        <v>0.7</v>
      </c>
      <c r="D1710" s="46">
        <v>40</v>
      </c>
      <c r="E1710" s="3"/>
      <c r="F1710" s="280">
        <v>10.950000000000001</v>
      </c>
    </row>
    <row r="1711" spans="1:6">
      <c r="A1711" s="49" t="s">
        <v>2856</v>
      </c>
      <c r="B1711" s="3">
        <v>6</v>
      </c>
      <c r="C1711" s="2">
        <v>0.7</v>
      </c>
      <c r="D1711" s="46">
        <v>50</v>
      </c>
      <c r="E1711" s="3"/>
      <c r="F1711" s="280">
        <v>20.350000000000001</v>
      </c>
    </row>
    <row r="1712" spans="1:6">
      <c r="A1712" s="49" t="s">
        <v>3154</v>
      </c>
      <c r="B1712" s="3">
        <v>6</v>
      </c>
      <c r="C1712" s="2">
        <v>0.7</v>
      </c>
      <c r="D1712" s="46">
        <v>40</v>
      </c>
      <c r="E1712" s="3"/>
      <c r="F1712" s="280">
        <v>20.700000000000003</v>
      </c>
    </row>
    <row r="1713" spans="1:6">
      <c r="A1713" s="49" t="s">
        <v>26274</v>
      </c>
      <c r="B1713" s="3">
        <v>6</v>
      </c>
      <c r="C1713" s="2">
        <v>0.7</v>
      </c>
      <c r="D1713" s="46">
        <v>40</v>
      </c>
      <c r="E1713" s="3"/>
      <c r="F1713" s="280">
        <v>23.150000000000002</v>
      </c>
    </row>
    <row r="1714" spans="1:6">
      <c r="A1714" s="49" t="s">
        <v>3157</v>
      </c>
      <c r="B1714" s="3">
        <v>6</v>
      </c>
      <c r="C1714" s="2">
        <v>0.7</v>
      </c>
      <c r="D1714" s="46">
        <v>40</v>
      </c>
      <c r="E1714" s="3"/>
      <c r="F1714" s="280">
        <v>39</v>
      </c>
    </row>
    <row r="1715" spans="1:6">
      <c r="A1715" s="49" t="s">
        <v>3163</v>
      </c>
      <c r="B1715" s="3">
        <v>6</v>
      </c>
      <c r="C1715" s="2">
        <v>0.5</v>
      </c>
      <c r="D1715" s="46">
        <v>46</v>
      </c>
      <c r="E1715" s="3"/>
      <c r="F1715" s="280">
        <v>75.600000000000009</v>
      </c>
    </row>
    <row r="1716" spans="1:6">
      <c r="A1716" s="49" t="s">
        <v>3166</v>
      </c>
      <c r="B1716" s="3">
        <v>6</v>
      </c>
      <c r="C1716" s="2">
        <v>0.5</v>
      </c>
      <c r="D1716" s="46">
        <v>46</v>
      </c>
      <c r="E1716" s="3"/>
      <c r="F1716" s="280">
        <v>139</v>
      </c>
    </row>
    <row r="1717" spans="1:6">
      <c r="A1717" s="49" t="s">
        <v>3175</v>
      </c>
      <c r="B1717" s="3">
        <v>6</v>
      </c>
      <c r="C1717" s="2">
        <v>0.7</v>
      </c>
      <c r="D1717" s="46">
        <v>40</v>
      </c>
      <c r="E1717" s="3"/>
      <c r="F1717" s="280">
        <v>18.25</v>
      </c>
    </row>
    <row r="1718" spans="1:6">
      <c r="A1718" s="49" t="s">
        <v>3178</v>
      </c>
      <c r="B1718" s="3">
        <v>6</v>
      </c>
      <c r="C1718" s="2">
        <v>0.7</v>
      </c>
      <c r="D1718" s="46">
        <v>40</v>
      </c>
      <c r="E1718" s="3"/>
      <c r="F1718" s="280">
        <v>17.600000000000001</v>
      </c>
    </row>
    <row r="1719" spans="1:6">
      <c r="A1719" s="49" t="s">
        <v>3181</v>
      </c>
      <c r="B1719" s="3">
        <v>6</v>
      </c>
      <c r="C1719" s="2">
        <v>0.7</v>
      </c>
      <c r="D1719" s="46">
        <v>40</v>
      </c>
      <c r="E1719" s="3"/>
      <c r="F1719" s="280">
        <v>17.05</v>
      </c>
    </row>
    <row r="1720" spans="1:6">
      <c r="A1720" s="49" t="s">
        <v>3187</v>
      </c>
      <c r="B1720" s="3">
        <v>12</v>
      </c>
      <c r="C1720" s="2">
        <v>1</v>
      </c>
      <c r="D1720" s="46">
        <v>40</v>
      </c>
      <c r="E1720" s="3"/>
      <c r="F1720" s="280">
        <v>17.350000000000001</v>
      </c>
    </row>
    <row r="1721" spans="1:6">
      <c r="A1721" s="49" t="s">
        <v>3221</v>
      </c>
      <c r="B1721" s="3">
        <v>6</v>
      </c>
      <c r="C1721" s="2">
        <v>0.7</v>
      </c>
      <c r="D1721" s="46">
        <v>40</v>
      </c>
      <c r="E1721" s="3"/>
      <c r="F1721" s="280">
        <v>22.85</v>
      </c>
    </row>
    <row r="1722" spans="1:6">
      <c r="A1722" s="49" t="s">
        <v>26275</v>
      </c>
      <c r="B1722" s="3">
        <v>6</v>
      </c>
      <c r="C1722" s="2">
        <v>0.7</v>
      </c>
      <c r="D1722" s="46">
        <v>40</v>
      </c>
      <c r="E1722" s="3"/>
      <c r="F1722" s="280">
        <v>22.85</v>
      </c>
    </row>
    <row r="1723" spans="1:6">
      <c r="A1723" s="49" t="s">
        <v>3444</v>
      </c>
      <c r="B1723" s="3">
        <v>6</v>
      </c>
      <c r="C1723" s="2">
        <v>0.7</v>
      </c>
      <c r="D1723" s="46">
        <v>40</v>
      </c>
      <c r="E1723" s="3"/>
      <c r="F1723" s="280">
        <v>36.25</v>
      </c>
    </row>
    <row r="1724" spans="1:6">
      <c r="A1724" s="49" t="s">
        <v>26427</v>
      </c>
      <c r="B1724" s="3">
        <v>6</v>
      </c>
      <c r="C1724" s="2">
        <v>0.7</v>
      </c>
      <c r="D1724" s="46">
        <v>43.5</v>
      </c>
      <c r="E1724" s="3"/>
      <c r="F1724" s="280">
        <v>38.650000000000006</v>
      </c>
    </row>
    <row r="1725" spans="1:6">
      <c r="A1725" s="49" t="s">
        <v>26279</v>
      </c>
      <c r="B1725" s="3">
        <v>6</v>
      </c>
      <c r="C1725" s="2">
        <v>0.7</v>
      </c>
      <c r="D1725" s="46">
        <v>40</v>
      </c>
      <c r="E1725" s="3"/>
      <c r="F1725" s="280">
        <v>39</v>
      </c>
    </row>
    <row r="1726" spans="1:6">
      <c r="A1726" s="49" t="s">
        <v>3685</v>
      </c>
      <c r="B1726" s="3">
        <v>120</v>
      </c>
      <c r="C1726" s="2">
        <v>0.05</v>
      </c>
      <c r="D1726" s="46">
        <v>40</v>
      </c>
      <c r="E1726" s="3"/>
      <c r="F1726" s="280">
        <v>3.8000000000000003</v>
      </c>
    </row>
    <row r="1727" spans="1:6">
      <c r="A1727" s="49" t="s">
        <v>3692</v>
      </c>
      <c r="B1727" s="3">
        <v>6</v>
      </c>
      <c r="C1727" s="2">
        <v>0.7</v>
      </c>
      <c r="D1727" s="46">
        <v>40</v>
      </c>
      <c r="E1727" s="3"/>
      <c r="F1727" s="280">
        <v>15.8</v>
      </c>
    </row>
    <row r="1728" spans="1:6">
      <c r="A1728" s="49" t="s">
        <v>3694</v>
      </c>
      <c r="B1728" s="3">
        <v>12</v>
      </c>
      <c r="C1728" s="2">
        <v>1</v>
      </c>
      <c r="D1728" s="46">
        <v>40</v>
      </c>
      <c r="E1728" s="3"/>
      <c r="F1728" s="280">
        <v>20.25</v>
      </c>
    </row>
    <row r="1729" spans="1:6">
      <c r="A1729" s="49" t="s">
        <v>26280</v>
      </c>
      <c r="B1729" s="3">
        <v>6</v>
      </c>
      <c r="C1729" s="2">
        <v>0.7</v>
      </c>
      <c r="D1729" s="46">
        <v>40</v>
      </c>
      <c r="E1729" s="3"/>
      <c r="F1729" s="280">
        <v>23.75</v>
      </c>
    </row>
    <row r="1730" spans="1:6">
      <c r="A1730" s="49" t="s">
        <v>26491</v>
      </c>
      <c r="B1730" s="3">
        <v>6</v>
      </c>
      <c r="C1730" s="2">
        <v>0.7</v>
      </c>
      <c r="D1730" s="46">
        <v>46</v>
      </c>
      <c r="E1730" s="3"/>
      <c r="F1730" s="280">
        <v>43.800000000000004</v>
      </c>
    </row>
    <row r="1731" spans="1:6">
      <c r="A1731" s="49" t="s">
        <v>3721</v>
      </c>
      <c r="B1731" s="3">
        <v>6</v>
      </c>
      <c r="C1731" s="2">
        <v>0.7</v>
      </c>
      <c r="D1731" s="46">
        <v>43</v>
      </c>
      <c r="E1731" s="3"/>
      <c r="F1731" s="280">
        <v>19.450000000000003</v>
      </c>
    </row>
    <row r="1732" spans="1:6">
      <c r="A1732" s="49" t="s">
        <v>26281</v>
      </c>
      <c r="B1732" s="3">
        <v>6</v>
      </c>
      <c r="C1732" s="2">
        <v>0.7</v>
      </c>
      <c r="D1732" s="46">
        <v>40</v>
      </c>
      <c r="E1732" s="3"/>
      <c r="F1732" s="280">
        <v>23.75</v>
      </c>
    </row>
    <row r="1733" spans="1:6">
      <c r="A1733" s="49" t="s">
        <v>4246</v>
      </c>
      <c r="B1733" s="3">
        <v>6</v>
      </c>
      <c r="C1733" s="2">
        <v>1</v>
      </c>
      <c r="D1733" s="46">
        <v>40</v>
      </c>
      <c r="E1733" s="3"/>
      <c r="F1733" s="280">
        <v>13.55</v>
      </c>
    </row>
    <row r="1734" spans="1:6">
      <c r="A1734" s="49" t="s">
        <v>4280</v>
      </c>
      <c r="B1734" s="3">
        <v>12</v>
      </c>
      <c r="C1734" s="2">
        <v>1</v>
      </c>
      <c r="D1734" s="46">
        <v>40</v>
      </c>
      <c r="E1734" s="3"/>
      <c r="F1734" s="280">
        <v>11.55</v>
      </c>
    </row>
    <row r="1735" spans="1:6">
      <c r="A1735" s="49" t="s">
        <v>26548</v>
      </c>
      <c r="B1735" s="3">
        <v>6</v>
      </c>
      <c r="C1735" s="2">
        <v>1.5</v>
      </c>
      <c r="D1735" s="46">
        <v>40</v>
      </c>
      <c r="E1735" s="3"/>
      <c r="F1735" s="280">
        <v>16.55</v>
      </c>
    </row>
    <row r="1736" spans="1:6">
      <c r="A1736" s="49" t="s">
        <v>26549</v>
      </c>
      <c r="B1736" s="3">
        <v>2</v>
      </c>
      <c r="C1736" s="2">
        <v>4.5</v>
      </c>
      <c r="D1736" s="46">
        <v>40</v>
      </c>
      <c r="E1736" s="3"/>
      <c r="F1736" s="280">
        <v>60.95</v>
      </c>
    </row>
    <row r="1737" spans="1:6">
      <c r="A1737" s="49" t="s">
        <v>4293</v>
      </c>
      <c r="B1737" s="3">
        <v>12</v>
      </c>
      <c r="C1737" s="2">
        <v>0.7</v>
      </c>
      <c r="D1737" s="46">
        <v>40</v>
      </c>
      <c r="E1737" s="3"/>
      <c r="F1737" s="280">
        <v>10.200000000000001</v>
      </c>
    </row>
    <row r="1738" spans="1:6">
      <c r="A1738" s="49" t="s">
        <v>4309</v>
      </c>
      <c r="B1738" s="3">
        <v>6</v>
      </c>
      <c r="C1738" s="2">
        <v>1</v>
      </c>
      <c r="D1738" s="46">
        <v>40</v>
      </c>
      <c r="E1738" s="3"/>
      <c r="F1738" s="280">
        <v>13.5</v>
      </c>
    </row>
    <row r="1739" spans="1:6">
      <c r="A1739" s="49" t="s">
        <v>19207</v>
      </c>
      <c r="B1739" s="3">
        <v>6</v>
      </c>
      <c r="C1739" s="2">
        <v>1.5</v>
      </c>
      <c r="D1739" s="46">
        <v>40</v>
      </c>
      <c r="E1739" s="3"/>
      <c r="F1739" s="280">
        <v>19.450000000000003</v>
      </c>
    </row>
    <row r="1740" spans="1:6">
      <c r="A1740" s="49" t="s">
        <v>4320</v>
      </c>
      <c r="B1740" s="3">
        <v>6</v>
      </c>
      <c r="C1740" s="2">
        <v>0.7</v>
      </c>
      <c r="D1740" s="46">
        <v>40</v>
      </c>
      <c r="E1740" s="3"/>
      <c r="F1740" s="280">
        <v>17.850000000000001</v>
      </c>
    </row>
    <row r="1741" spans="1:6">
      <c r="A1741" s="49" t="s">
        <v>4323</v>
      </c>
      <c r="B1741" s="3">
        <v>6</v>
      </c>
      <c r="C1741" s="2">
        <v>0.7</v>
      </c>
      <c r="D1741" s="46">
        <v>40</v>
      </c>
      <c r="E1741" s="3"/>
      <c r="F1741" s="280">
        <v>17.05</v>
      </c>
    </row>
    <row r="1742" spans="1:6">
      <c r="A1742" s="49" t="s">
        <v>26494</v>
      </c>
      <c r="B1742" s="3">
        <v>6</v>
      </c>
      <c r="C1742" s="2">
        <v>0.7</v>
      </c>
      <c r="D1742" s="46">
        <v>46</v>
      </c>
      <c r="E1742" s="3"/>
      <c r="F1742" s="280">
        <v>60.900000000000006</v>
      </c>
    </row>
    <row r="1743" spans="1:6">
      <c r="A1743" s="49" t="s">
        <v>4532</v>
      </c>
      <c r="B1743" s="3">
        <v>6</v>
      </c>
      <c r="C1743" s="2">
        <v>0.7</v>
      </c>
      <c r="D1743" s="46">
        <v>40</v>
      </c>
      <c r="E1743" s="3"/>
      <c r="F1743" s="280">
        <v>45.7</v>
      </c>
    </row>
    <row r="1744" spans="1:6">
      <c r="A1744" s="49" t="s">
        <v>4793</v>
      </c>
      <c r="B1744" s="3">
        <v>12</v>
      </c>
      <c r="C1744" s="2">
        <v>0.7</v>
      </c>
      <c r="D1744" s="46">
        <v>40</v>
      </c>
      <c r="E1744" s="3"/>
      <c r="F1744" s="280">
        <v>9</v>
      </c>
    </row>
    <row r="1745" spans="1:6">
      <c r="A1745" s="49" t="s">
        <v>4993</v>
      </c>
      <c r="B1745" s="3">
        <v>6</v>
      </c>
      <c r="C1745" s="2">
        <v>0.7</v>
      </c>
      <c r="D1745" s="46">
        <v>43</v>
      </c>
      <c r="E1745" s="3"/>
      <c r="F1745" s="280">
        <v>124.05000000000001</v>
      </c>
    </row>
    <row r="1746" spans="1:6">
      <c r="A1746" s="49" t="s">
        <v>4995</v>
      </c>
      <c r="B1746" s="3">
        <v>12</v>
      </c>
      <c r="C1746" s="2">
        <v>0.7</v>
      </c>
      <c r="D1746" s="46">
        <v>43</v>
      </c>
      <c r="E1746" s="3"/>
      <c r="F1746" s="280">
        <v>127.7</v>
      </c>
    </row>
    <row r="1747" spans="1:6">
      <c r="A1747" s="49" t="s">
        <v>5539</v>
      </c>
      <c r="B1747" s="3">
        <v>6</v>
      </c>
      <c r="C1747" s="2">
        <v>0.7</v>
      </c>
      <c r="D1747" s="46">
        <v>43</v>
      </c>
      <c r="E1747" s="3"/>
      <c r="F1747" s="280">
        <v>38.650000000000006</v>
      </c>
    </row>
    <row r="1748" spans="1:6">
      <c r="A1748" s="49" t="s">
        <v>5542</v>
      </c>
      <c r="B1748" s="3">
        <v>6</v>
      </c>
      <c r="C1748" s="2">
        <v>0.7</v>
      </c>
      <c r="D1748" s="46">
        <v>40</v>
      </c>
      <c r="E1748" s="3"/>
      <c r="F1748" s="280">
        <v>63.7</v>
      </c>
    </row>
    <row r="1749" spans="1:6">
      <c r="A1749" s="49" t="s">
        <v>5545</v>
      </c>
      <c r="B1749" s="3">
        <v>4</v>
      </c>
      <c r="C1749" s="2">
        <v>3</v>
      </c>
      <c r="D1749" s="46">
        <v>40</v>
      </c>
      <c r="E1749" s="3"/>
      <c r="F1749" s="280">
        <v>107.95</v>
      </c>
    </row>
    <row r="1750" spans="1:6">
      <c r="A1750" s="49" t="s">
        <v>5560</v>
      </c>
      <c r="B1750" s="3">
        <v>6</v>
      </c>
      <c r="C1750" s="2">
        <v>1</v>
      </c>
      <c r="D1750" s="46">
        <v>40</v>
      </c>
      <c r="E1750" s="3"/>
      <c r="F1750" s="280">
        <v>30.75</v>
      </c>
    </row>
    <row r="1751" spans="1:6">
      <c r="A1751" s="49" t="s">
        <v>26286</v>
      </c>
      <c r="B1751" s="3">
        <v>6</v>
      </c>
      <c r="C1751" s="2">
        <v>0.7</v>
      </c>
      <c r="D1751" s="46">
        <v>40</v>
      </c>
      <c r="E1751" s="3"/>
      <c r="F1751" s="280">
        <v>39</v>
      </c>
    </row>
    <row r="1752" spans="1:6">
      <c r="A1752" s="49" t="s">
        <v>26329</v>
      </c>
      <c r="B1752" s="3">
        <v>12</v>
      </c>
      <c r="C1752" s="2">
        <v>1</v>
      </c>
      <c r="D1752" s="46">
        <v>40</v>
      </c>
      <c r="E1752" s="3"/>
      <c r="F1752" s="280">
        <v>53.95</v>
      </c>
    </row>
    <row r="1753" spans="1:6">
      <c r="A1753" s="49" t="s">
        <v>5710</v>
      </c>
      <c r="B1753" s="3">
        <v>6</v>
      </c>
      <c r="C1753" s="2">
        <v>1</v>
      </c>
      <c r="D1753" s="46">
        <v>40</v>
      </c>
      <c r="E1753" s="3"/>
      <c r="F1753" s="280">
        <v>16.5</v>
      </c>
    </row>
    <row r="1754" spans="1:6">
      <c r="A1754" s="49" t="s">
        <v>5723</v>
      </c>
      <c r="B1754" s="3">
        <v>120</v>
      </c>
      <c r="C1754" s="2">
        <v>0.05</v>
      </c>
      <c r="D1754" s="46">
        <v>40</v>
      </c>
      <c r="E1754" s="3"/>
      <c r="F1754" s="280">
        <v>3.1</v>
      </c>
    </row>
    <row r="1755" spans="1:6">
      <c r="A1755" s="49" t="s">
        <v>5833</v>
      </c>
      <c r="B1755" s="3">
        <v>6</v>
      </c>
      <c r="C1755" s="2">
        <v>0.7</v>
      </c>
      <c r="D1755" s="46">
        <v>43</v>
      </c>
      <c r="E1755" s="3"/>
      <c r="F1755" s="280">
        <v>23.400000000000002</v>
      </c>
    </row>
    <row r="1756" spans="1:6">
      <c r="A1756" s="49" t="s">
        <v>5998</v>
      </c>
      <c r="B1756" s="3">
        <v>6</v>
      </c>
      <c r="C1756" s="2">
        <v>1.5</v>
      </c>
      <c r="D1756" s="46">
        <v>40</v>
      </c>
      <c r="E1756" s="3"/>
      <c r="F1756" s="280">
        <v>22</v>
      </c>
    </row>
    <row r="1757" spans="1:6">
      <c r="A1757" s="49" t="s">
        <v>26445</v>
      </c>
      <c r="B1757" s="3">
        <v>6</v>
      </c>
      <c r="C1757" s="2">
        <v>0.7</v>
      </c>
      <c r="D1757" s="46">
        <v>48.7</v>
      </c>
      <c r="E1757" s="3"/>
      <c r="F1757" s="280">
        <v>58.050000000000004</v>
      </c>
    </row>
    <row r="1758" spans="1:6">
      <c r="A1758" s="49" t="s">
        <v>6465</v>
      </c>
      <c r="B1758" s="3">
        <v>6</v>
      </c>
      <c r="C1758" s="2">
        <v>1</v>
      </c>
      <c r="D1758" s="46">
        <v>35</v>
      </c>
      <c r="E1758" s="3"/>
      <c r="F1758" s="280">
        <v>11.5</v>
      </c>
    </row>
    <row r="1759" spans="1:6">
      <c r="A1759" s="49" t="s">
        <v>6548</v>
      </c>
      <c r="B1759" s="3">
        <v>6</v>
      </c>
      <c r="C1759" s="2">
        <v>0.7</v>
      </c>
      <c r="D1759" s="46">
        <v>40</v>
      </c>
      <c r="E1759" s="3"/>
      <c r="F1759" s="280">
        <v>28</v>
      </c>
    </row>
    <row r="1760" spans="1:6">
      <c r="A1760" s="49" t="s">
        <v>6551</v>
      </c>
      <c r="B1760" s="3">
        <v>6</v>
      </c>
      <c r="C1760" s="2">
        <v>0.7</v>
      </c>
      <c r="D1760" s="46">
        <v>43</v>
      </c>
      <c r="E1760" s="3"/>
      <c r="F1760" s="280">
        <v>39.25</v>
      </c>
    </row>
    <row r="1761" spans="1:6">
      <c r="A1761" s="49" t="s">
        <v>26291</v>
      </c>
      <c r="B1761" s="3">
        <v>6</v>
      </c>
      <c r="C1761" s="2">
        <v>0.7</v>
      </c>
      <c r="D1761" s="46">
        <v>40</v>
      </c>
      <c r="E1761" s="3"/>
      <c r="F1761" s="280">
        <v>33.800000000000004</v>
      </c>
    </row>
    <row r="1762" spans="1:6">
      <c r="A1762" s="49" t="s">
        <v>7189</v>
      </c>
      <c r="B1762" s="3">
        <v>6</v>
      </c>
      <c r="C1762" s="2">
        <v>0.7</v>
      </c>
      <c r="D1762" s="46">
        <v>43</v>
      </c>
      <c r="E1762" s="3"/>
      <c r="F1762" s="280">
        <v>74.650000000000006</v>
      </c>
    </row>
    <row r="1763" spans="1:6">
      <c r="A1763" s="49" t="s">
        <v>7232</v>
      </c>
      <c r="B1763" s="3">
        <v>48</v>
      </c>
      <c r="C1763" s="2">
        <v>0.05</v>
      </c>
      <c r="D1763" s="46">
        <v>41.3</v>
      </c>
      <c r="E1763" s="3"/>
      <c r="F1763" s="280">
        <v>5.5500000000000007</v>
      </c>
    </row>
    <row r="1764" spans="1:6">
      <c r="A1764" s="49" t="s">
        <v>7234</v>
      </c>
      <c r="B1764" s="3">
        <v>6</v>
      </c>
      <c r="C1764" s="2">
        <v>0.7</v>
      </c>
      <c r="D1764" s="46">
        <v>41.3</v>
      </c>
      <c r="E1764" s="3"/>
      <c r="F1764" s="280">
        <v>26</v>
      </c>
    </row>
    <row r="1765" spans="1:6">
      <c r="A1765" s="49" t="s">
        <v>7403</v>
      </c>
      <c r="B1765" s="3">
        <v>6</v>
      </c>
      <c r="C1765" s="2">
        <v>0.7</v>
      </c>
      <c r="D1765" s="46">
        <v>40</v>
      </c>
      <c r="E1765" s="3"/>
      <c r="F1765" s="280">
        <v>10.950000000000001</v>
      </c>
    </row>
    <row r="1766" spans="1:6">
      <c r="A1766" s="49" t="s">
        <v>7418</v>
      </c>
      <c r="B1766" s="3">
        <v>36</v>
      </c>
      <c r="C1766" s="2">
        <v>0.05</v>
      </c>
      <c r="D1766" s="46">
        <v>40</v>
      </c>
      <c r="E1766" s="3"/>
      <c r="F1766" s="280">
        <v>7.5500000000000007</v>
      </c>
    </row>
    <row r="1767" spans="1:6">
      <c r="A1767" s="49" t="s">
        <v>7421</v>
      </c>
      <c r="B1767" s="3">
        <v>6</v>
      </c>
      <c r="C1767" s="2">
        <v>0.7</v>
      </c>
      <c r="D1767" s="46">
        <v>40</v>
      </c>
      <c r="E1767" s="3"/>
      <c r="F1767" s="280">
        <v>17.95</v>
      </c>
    </row>
    <row r="1768" spans="1:6">
      <c r="A1768" s="49" t="s">
        <v>7424</v>
      </c>
      <c r="B1768" s="3">
        <v>36</v>
      </c>
      <c r="C1768" s="2">
        <v>0.05</v>
      </c>
      <c r="D1768" s="46">
        <v>40</v>
      </c>
      <c r="E1768" s="3"/>
      <c r="F1768" s="280">
        <v>4.6000000000000005</v>
      </c>
    </row>
    <row r="1769" spans="1:6">
      <c r="A1769" s="49" t="s">
        <v>7427</v>
      </c>
      <c r="B1769" s="3">
        <v>6</v>
      </c>
      <c r="C1769" s="2">
        <v>0.7</v>
      </c>
      <c r="D1769" s="46">
        <v>40</v>
      </c>
      <c r="E1769" s="3"/>
      <c r="F1769" s="280">
        <v>15.8</v>
      </c>
    </row>
    <row r="1770" spans="1:6">
      <c r="A1770" s="49" t="s">
        <v>26326</v>
      </c>
      <c r="B1770" s="3">
        <v>12</v>
      </c>
      <c r="C1770" s="2">
        <v>0.7</v>
      </c>
      <c r="D1770" s="46">
        <v>40</v>
      </c>
      <c r="E1770" s="3"/>
      <c r="F1770" s="280">
        <v>9.4</v>
      </c>
    </row>
    <row r="1771" spans="1:6">
      <c r="A1771" s="49" t="s">
        <v>8020</v>
      </c>
      <c r="B1771" s="3">
        <v>6</v>
      </c>
      <c r="C1771" s="2">
        <v>0.7</v>
      </c>
      <c r="D1771" s="46">
        <v>40</v>
      </c>
      <c r="E1771" s="3"/>
      <c r="F1771" s="280">
        <v>25.200000000000003</v>
      </c>
    </row>
    <row r="1772" spans="1:6">
      <c r="A1772" s="49" t="s">
        <v>8169</v>
      </c>
      <c r="B1772" s="3">
        <v>6</v>
      </c>
      <c r="C1772" s="2">
        <v>0.7</v>
      </c>
      <c r="D1772" s="46">
        <v>43</v>
      </c>
      <c r="E1772" s="3"/>
      <c r="F1772" s="280">
        <v>51.45</v>
      </c>
    </row>
    <row r="1773" spans="1:6">
      <c r="A1773" s="49" t="s">
        <v>8175</v>
      </c>
      <c r="B1773" s="3">
        <v>6</v>
      </c>
      <c r="C1773" s="2">
        <v>0.7</v>
      </c>
      <c r="D1773" s="46">
        <v>40</v>
      </c>
      <c r="E1773" s="3"/>
      <c r="F1773" s="280">
        <v>15.05</v>
      </c>
    </row>
    <row r="1774" spans="1:6">
      <c r="A1774" s="49" t="s">
        <v>8288</v>
      </c>
      <c r="B1774" s="3">
        <v>6</v>
      </c>
      <c r="C1774" s="2">
        <v>0.7</v>
      </c>
      <c r="D1774" s="46">
        <v>45</v>
      </c>
      <c r="E1774" s="3"/>
      <c r="F1774" s="280">
        <v>24.6</v>
      </c>
    </row>
    <row r="1775" spans="1:6">
      <c r="A1775" s="49" t="s">
        <v>26295</v>
      </c>
      <c r="B1775" s="3">
        <v>6</v>
      </c>
      <c r="C1775" s="2">
        <v>0.7</v>
      </c>
      <c r="D1775" s="46">
        <v>40</v>
      </c>
      <c r="E1775" s="3"/>
      <c r="F1775" s="280">
        <v>10.950000000000001</v>
      </c>
    </row>
    <row r="1776" spans="1:6">
      <c r="A1776" s="49" t="s">
        <v>8688</v>
      </c>
      <c r="B1776" s="3">
        <v>12</v>
      </c>
      <c r="C1776" s="2">
        <v>1</v>
      </c>
      <c r="D1776" s="46">
        <v>40</v>
      </c>
      <c r="E1776" s="3"/>
      <c r="F1776" s="280">
        <v>15.200000000000001</v>
      </c>
    </row>
    <row r="1777" spans="1:6">
      <c r="A1777" s="49" t="s">
        <v>8691</v>
      </c>
      <c r="B1777" s="3">
        <v>12</v>
      </c>
      <c r="C1777" s="2">
        <v>1</v>
      </c>
      <c r="D1777" s="46">
        <v>40</v>
      </c>
      <c r="E1777" s="3"/>
      <c r="F1777" s="280">
        <v>15.200000000000001</v>
      </c>
    </row>
    <row r="1778" spans="1:6">
      <c r="A1778" s="49" t="s">
        <v>9176</v>
      </c>
      <c r="B1778" s="3">
        <v>6</v>
      </c>
      <c r="C1778" s="2">
        <v>0.7</v>
      </c>
      <c r="D1778" s="46">
        <v>43</v>
      </c>
      <c r="E1778" s="3"/>
      <c r="F1778" s="280">
        <v>25.400000000000002</v>
      </c>
    </row>
    <row r="1779" spans="1:6">
      <c r="A1779" s="49" t="s">
        <v>9361</v>
      </c>
      <c r="B1779" s="3">
        <v>12</v>
      </c>
      <c r="C1779" s="2">
        <v>1</v>
      </c>
      <c r="D1779" s="46">
        <v>40</v>
      </c>
      <c r="E1779" s="3"/>
      <c r="F1779" s="280">
        <v>13.700000000000001</v>
      </c>
    </row>
    <row r="1780" spans="1:6">
      <c r="A1780" s="49" t="s">
        <v>26328</v>
      </c>
      <c r="B1780" s="3">
        <v>12</v>
      </c>
      <c r="C1780" s="2">
        <v>0.7</v>
      </c>
      <c r="D1780" s="46">
        <v>40</v>
      </c>
      <c r="E1780" s="3"/>
      <c r="F1780" s="280">
        <v>11.25</v>
      </c>
    </row>
    <row r="1781" spans="1:6">
      <c r="A1781" s="49" t="s">
        <v>9378</v>
      </c>
      <c r="B1781" s="3">
        <v>6</v>
      </c>
      <c r="C1781" s="2">
        <v>0.7</v>
      </c>
      <c r="D1781" s="46">
        <v>46</v>
      </c>
      <c r="E1781" s="3"/>
      <c r="F1781" s="280">
        <v>32.200000000000003</v>
      </c>
    </row>
    <row r="1782" spans="1:6">
      <c r="A1782" s="49" t="s">
        <v>9393</v>
      </c>
      <c r="B1782" s="3">
        <v>6</v>
      </c>
      <c r="C1782" s="2">
        <v>0.7</v>
      </c>
      <c r="D1782" s="46">
        <v>46</v>
      </c>
      <c r="E1782" s="3"/>
      <c r="F1782" s="280">
        <v>32.200000000000003</v>
      </c>
    </row>
    <row r="1783" spans="1:6">
      <c r="A1783" s="49" t="s">
        <v>26509</v>
      </c>
      <c r="B1783" s="3">
        <v>6</v>
      </c>
      <c r="C1783" s="2">
        <v>0.7</v>
      </c>
      <c r="D1783" s="46">
        <v>46</v>
      </c>
      <c r="E1783" s="3"/>
      <c r="F1783" s="280">
        <v>32.200000000000003</v>
      </c>
    </row>
    <row r="1784" spans="1:6">
      <c r="A1784" s="49" t="s">
        <v>9678</v>
      </c>
      <c r="B1784" s="3">
        <v>6</v>
      </c>
      <c r="C1784" s="2">
        <v>0.7</v>
      </c>
      <c r="D1784" s="46">
        <v>40</v>
      </c>
      <c r="E1784" s="3"/>
      <c r="F1784" s="280">
        <v>21.900000000000002</v>
      </c>
    </row>
    <row r="1785" spans="1:6">
      <c r="A1785" s="49" t="s">
        <v>9691</v>
      </c>
      <c r="B1785" s="3">
        <v>12</v>
      </c>
      <c r="C1785" s="2">
        <v>0.05</v>
      </c>
      <c r="D1785" s="46">
        <v>40</v>
      </c>
      <c r="E1785" s="3"/>
      <c r="F1785" s="280">
        <v>4.1000000000000005</v>
      </c>
    </row>
    <row r="1786" spans="1:6">
      <c r="A1786" s="49" t="s">
        <v>9931</v>
      </c>
      <c r="B1786" s="3">
        <v>6</v>
      </c>
      <c r="C1786" s="2">
        <v>0.7</v>
      </c>
      <c r="D1786" s="46">
        <v>40</v>
      </c>
      <c r="E1786" s="3"/>
      <c r="F1786" s="280">
        <v>14.9</v>
      </c>
    </row>
    <row r="1787" spans="1:6">
      <c r="A1787" s="49" t="s">
        <v>9943</v>
      </c>
      <c r="B1787" s="3">
        <v>6</v>
      </c>
      <c r="C1787" s="2">
        <v>0.7</v>
      </c>
      <c r="D1787" s="46">
        <v>43</v>
      </c>
      <c r="E1787" s="3"/>
      <c r="F1787" s="280">
        <v>19.100000000000001</v>
      </c>
    </row>
    <row r="1788" spans="1:6">
      <c r="A1788" s="49" t="s">
        <v>10056</v>
      </c>
      <c r="B1788" s="3">
        <v>12</v>
      </c>
      <c r="C1788" s="2">
        <v>1</v>
      </c>
      <c r="D1788" s="46">
        <v>40</v>
      </c>
      <c r="E1788" s="3"/>
      <c r="F1788" s="280">
        <v>13.5</v>
      </c>
    </row>
    <row r="1789" spans="1:6">
      <c r="A1789" s="49" t="s">
        <v>26480</v>
      </c>
      <c r="B1789" s="3">
        <v>6</v>
      </c>
      <c r="C1789" s="2">
        <v>0.7</v>
      </c>
      <c r="D1789" s="46">
        <v>45.8</v>
      </c>
      <c r="E1789" s="3"/>
      <c r="F1789" s="280">
        <v>20</v>
      </c>
    </row>
    <row r="1790" spans="1:6">
      <c r="A1790" s="49" t="s">
        <v>10182</v>
      </c>
      <c r="B1790" s="3">
        <v>12</v>
      </c>
      <c r="C1790" s="2">
        <v>1</v>
      </c>
      <c r="D1790" s="46">
        <v>40</v>
      </c>
      <c r="E1790" s="3"/>
      <c r="F1790" s="280">
        <v>15.450000000000001</v>
      </c>
    </row>
    <row r="1791" spans="1:6">
      <c r="A1791" s="49" t="s">
        <v>10211</v>
      </c>
      <c r="B1791" s="3">
        <v>12</v>
      </c>
      <c r="C1791" s="2">
        <v>1</v>
      </c>
      <c r="D1791" s="46">
        <v>40</v>
      </c>
      <c r="E1791" s="3"/>
      <c r="F1791" s="280">
        <v>13.850000000000001</v>
      </c>
    </row>
    <row r="1792" spans="1:6">
      <c r="A1792" s="49" t="s">
        <v>10248</v>
      </c>
      <c r="B1792" s="3">
        <v>6</v>
      </c>
      <c r="C1792" s="2">
        <v>1</v>
      </c>
      <c r="D1792" s="46">
        <v>40</v>
      </c>
      <c r="E1792" s="3"/>
      <c r="F1792" s="280">
        <v>13.25</v>
      </c>
    </row>
    <row r="1793" spans="1:6">
      <c r="A1793" s="49" t="s">
        <v>26555</v>
      </c>
      <c r="B1793" s="3">
        <v>6</v>
      </c>
      <c r="C1793" s="2">
        <v>1.5</v>
      </c>
      <c r="D1793" s="46">
        <v>40</v>
      </c>
      <c r="E1793" s="3"/>
      <c r="F1793" s="280">
        <v>19.850000000000001</v>
      </c>
    </row>
    <row r="1794" spans="1:6">
      <c r="A1794" s="49" t="s">
        <v>10253</v>
      </c>
      <c r="B1794" s="3">
        <v>12</v>
      </c>
      <c r="C1794" s="2">
        <v>0.7</v>
      </c>
      <c r="D1794" s="46">
        <v>40</v>
      </c>
      <c r="E1794" s="3"/>
      <c r="F1794" s="280">
        <v>9.25</v>
      </c>
    </row>
    <row r="1795" spans="1:6">
      <c r="A1795" s="49" t="s">
        <v>442</v>
      </c>
      <c r="B1795" s="3">
        <v>6</v>
      </c>
      <c r="C1795" s="2">
        <v>0.7</v>
      </c>
      <c r="D1795" s="46">
        <v>43.3</v>
      </c>
      <c r="E1795" s="3"/>
      <c r="F1795" s="280">
        <v>57.6</v>
      </c>
    </row>
    <row r="1796" spans="1:6">
      <c r="A1796" s="49" t="s">
        <v>907</v>
      </c>
      <c r="B1796" s="3">
        <v>6</v>
      </c>
      <c r="C1796" s="2">
        <v>0.7</v>
      </c>
      <c r="D1796" s="46">
        <v>46</v>
      </c>
      <c r="E1796" s="3"/>
      <c r="F1796" s="280">
        <v>37.1</v>
      </c>
    </row>
    <row r="1797" spans="1:6">
      <c r="A1797" s="49" t="s">
        <v>910</v>
      </c>
      <c r="B1797" s="3">
        <v>6</v>
      </c>
      <c r="C1797" s="2">
        <v>0.7</v>
      </c>
      <c r="D1797" s="46">
        <v>64</v>
      </c>
      <c r="E1797" s="3"/>
      <c r="F1797" s="280">
        <v>49.650000000000006</v>
      </c>
    </row>
    <row r="1798" spans="1:6">
      <c r="A1798" s="49" t="s">
        <v>913</v>
      </c>
      <c r="B1798" s="3">
        <v>6</v>
      </c>
      <c r="C1798" s="2">
        <v>0.7</v>
      </c>
      <c r="D1798" s="46">
        <v>46</v>
      </c>
      <c r="E1798" s="3"/>
      <c r="F1798" s="280">
        <v>33.6</v>
      </c>
    </row>
    <row r="1799" spans="1:6">
      <c r="A1799" s="49" t="s">
        <v>1023</v>
      </c>
      <c r="B1799" s="3">
        <v>6</v>
      </c>
      <c r="C1799" s="2">
        <v>0.7</v>
      </c>
      <c r="D1799" s="46">
        <v>40</v>
      </c>
      <c r="E1799" s="3"/>
      <c r="F1799" s="280">
        <v>45.1</v>
      </c>
    </row>
    <row r="1800" spans="1:6">
      <c r="A1800" s="49" t="s">
        <v>1706</v>
      </c>
      <c r="B1800" s="3">
        <v>6</v>
      </c>
      <c r="C1800" s="2">
        <v>0.7</v>
      </c>
      <c r="D1800" s="46">
        <v>40</v>
      </c>
      <c r="E1800" s="3"/>
      <c r="F1800" s="280">
        <v>26.55</v>
      </c>
    </row>
    <row r="1801" spans="1:6">
      <c r="A1801" s="49" t="s">
        <v>1709</v>
      </c>
      <c r="B1801" s="3">
        <v>6</v>
      </c>
      <c r="C1801" s="2">
        <v>0.7</v>
      </c>
      <c r="D1801" s="46">
        <v>40</v>
      </c>
      <c r="E1801" s="3"/>
      <c r="F1801" s="280">
        <v>26.55</v>
      </c>
    </row>
    <row r="1802" spans="1:6">
      <c r="A1802" s="49" t="s">
        <v>1815</v>
      </c>
      <c r="B1802" s="3">
        <v>12</v>
      </c>
      <c r="C1802" s="2">
        <v>1</v>
      </c>
      <c r="D1802" s="46">
        <v>45</v>
      </c>
      <c r="E1802" s="3"/>
      <c r="F1802" s="280">
        <v>24.400000000000002</v>
      </c>
    </row>
    <row r="1803" spans="1:6">
      <c r="A1803" s="49" t="s">
        <v>1828</v>
      </c>
      <c r="B1803" s="3">
        <v>6</v>
      </c>
      <c r="C1803" s="2">
        <v>0.7</v>
      </c>
      <c r="D1803" s="46">
        <v>45.6</v>
      </c>
      <c r="E1803" s="3"/>
      <c r="F1803" s="280">
        <v>30.900000000000002</v>
      </c>
    </row>
    <row r="1804" spans="1:6">
      <c r="A1804" s="49" t="s">
        <v>1830</v>
      </c>
      <c r="B1804" s="3">
        <v>6</v>
      </c>
      <c r="C1804" s="2">
        <v>0.7</v>
      </c>
      <c r="D1804" s="46">
        <v>45</v>
      </c>
      <c r="E1804" s="3"/>
      <c r="F1804" s="280">
        <v>22.35</v>
      </c>
    </row>
    <row r="1805" spans="1:6">
      <c r="A1805" s="49" t="s">
        <v>2888</v>
      </c>
      <c r="B1805" s="3">
        <v>6</v>
      </c>
      <c r="C1805" s="2">
        <v>0.5</v>
      </c>
      <c r="D1805" s="46">
        <v>52.2</v>
      </c>
      <c r="E1805" s="3"/>
      <c r="F1805" s="280">
        <v>53.400000000000006</v>
      </c>
    </row>
    <row r="1806" spans="1:6">
      <c r="A1806" s="49" t="s">
        <v>26370</v>
      </c>
      <c r="B1806" s="3">
        <v>6</v>
      </c>
      <c r="C1806" s="2">
        <v>0.5</v>
      </c>
      <c r="D1806" s="46">
        <v>49.6</v>
      </c>
      <c r="E1806" s="3"/>
      <c r="F1806" s="280">
        <v>43.5</v>
      </c>
    </row>
    <row r="1807" spans="1:6">
      <c r="A1807" s="49" t="s">
        <v>26428</v>
      </c>
      <c r="B1807" s="3">
        <v>6</v>
      </c>
      <c r="C1807" s="2">
        <v>0.7</v>
      </c>
      <c r="D1807" s="46">
        <v>45</v>
      </c>
      <c r="E1807" s="3"/>
      <c r="F1807" s="280">
        <v>34.1</v>
      </c>
    </row>
    <row r="1808" spans="1:6">
      <c r="A1808" s="49" t="s">
        <v>3536</v>
      </c>
      <c r="B1808" s="3">
        <v>6</v>
      </c>
      <c r="C1808" s="2">
        <v>0.7</v>
      </c>
      <c r="D1808" s="46">
        <v>47</v>
      </c>
      <c r="E1808" s="3"/>
      <c r="F1808" s="280">
        <v>34.75</v>
      </c>
    </row>
    <row r="1809" spans="1:6">
      <c r="A1809" s="49" t="s">
        <v>3539</v>
      </c>
      <c r="B1809" s="3">
        <v>6</v>
      </c>
      <c r="C1809" s="2">
        <v>0.7</v>
      </c>
      <c r="D1809" s="46">
        <v>60.5</v>
      </c>
      <c r="E1809" s="3"/>
      <c r="F1809" s="280">
        <v>85.95</v>
      </c>
    </row>
    <row r="1810" spans="1:6">
      <c r="A1810" s="49" t="s">
        <v>3544</v>
      </c>
      <c r="B1810" s="3">
        <v>6</v>
      </c>
      <c r="C1810" s="2">
        <v>0.7</v>
      </c>
      <c r="D1810" s="46">
        <v>47</v>
      </c>
      <c r="E1810" s="3"/>
      <c r="F1810" s="280">
        <v>37.200000000000003</v>
      </c>
    </row>
    <row r="1811" spans="1:6">
      <c r="A1811" s="49" t="s">
        <v>26431</v>
      </c>
      <c r="B1811" s="3">
        <v>6</v>
      </c>
      <c r="C1811" s="2">
        <v>0.7</v>
      </c>
      <c r="D1811" s="46">
        <v>45</v>
      </c>
      <c r="E1811" s="3"/>
      <c r="F1811" s="280">
        <v>39.450000000000003</v>
      </c>
    </row>
    <row r="1812" spans="1:6">
      <c r="A1812" s="49" t="s">
        <v>3643</v>
      </c>
      <c r="B1812" s="3">
        <v>12</v>
      </c>
      <c r="C1812" s="2">
        <v>1</v>
      </c>
      <c r="D1812" s="46">
        <v>43</v>
      </c>
      <c r="E1812" s="3"/>
      <c r="F1812" s="280">
        <v>17.7</v>
      </c>
    </row>
    <row r="1813" spans="1:6">
      <c r="A1813" s="49" t="s">
        <v>3649</v>
      </c>
      <c r="B1813" s="3">
        <v>6</v>
      </c>
      <c r="C1813" s="2">
        <v>0.7</v>
      </c>
      <c r="D1813" s="46">
        <v>43.3</v>
      </c>
      <c r="E1813" s="3"/>
      <c r="F1813" s="280">
        <v>31.650000000000002</v>
      </c>
    </row>
    <row r="1814" spans="1:6">
      <c r="A1814" s="49" t="s">
        <v>3655</v>
      </c>
      <c r="B1814" s="3">
        <v>6</v>
      </c>
      <c r="C1814" s="2">
        <v>0.7</v>
      </c>
      <c r="D1814" s="46">
        <v>40</v>
      </c>
      <c r="E1814" s="3"/>
      <c r="F1814" s="280">
        <v>17.05</v>
      </c>
    </row>
    <row r="1815" spans="1:6">
      <c r="A1815" s="49" t="s">
        <v>3658</v>
      </c>
      <c r="B1815" s="3">
        <v>6</v>
      </c>
      <c r="C1815" s="2">
        <v>0.7</v>
      </c>
      <c r="D1815" s="46">
        <v>45</v>
      </c>
      <c r="E1815" s="3"/>
      <c r="F1815" s="280">
        <v>18.3</v>
      </c>
    </row>
    <row r="1816" spans="1:6">
      <c r="A1816" s="49" t="s">
        <v>4670</v>
      </c>
      <c r="B1816" s="3">
        <v>6</v>
      </c>
      <c r="C1816" s="2">
        <v>1</v>
      </c>
      <c r="D1816" s="46">
        <v>45</v>
      </c>
      <c r="E1816" s="3"/>
      <c r="F1816" s="280">
        <v>43.6</v>
      </c>
    </row>
    <row r="1817" spans="1:6">
      <c r="A1817" s="49" t="s">
        <v>4873</v>
      </c>
      <c r="B1817" s="3">
        <v>12</v>
      </c>
      <c r="C1817" s="2">
        <v>1</v>
      </c>
      <c r="D1817" s="46">
        <v>40</v>
      </c>
      <c r="E1817" s="3"/>
      <c r="F1817" s="280">
        <v>14.700000000000001</v>
      </c>
    </row>
    <row r="1818" spans="1:6">
      <c r="A1818" s="49" t="s">
        <v>4879</v>
      </c>
      <c r="B1818" s="3">
        <v>6</v>
      </c>
      <c r="C1818" s="2">
        <v>0.7</v>
      </c>
      <c r="D1818" s="46">
        <v>50</v>
      </c>
      <c r="E1818" s="3"/>
      <c r="F1818" s="280">
        <v>59.400000000000006</v>
      </c>
    </row>
    <row r="1819" spans="1:6">
      <c r="A1819" s="49" t="s">
        <v>4885</v>
      </c>
      <c r="B1819" s="3">
        <v>6</v>
      </c>
      <c r="C1819" s="2">
        <v>0.7</v>
      </c>
      <c r="D1819" s="46">
        <v>43</v>
      </c>
      <c r="E1819" s="3"/>
      <c r="F1819" s="280">
        <v>55.150000000000006</v>
      </c>
    </row>
    <row r="1820" spans="1:6">
      <c r="A1820" s="49" t="s">
        <v>26495</v>
      </c>
      <c r="B1820" s="3">
        <v>6</v>
      </c>
      <c r="C1820" s="2">
        <v>0.7</v>
      </c>
      <c r="D1820" s="46">
        <v>46</v>
      </c>
      <c r="E1820" s="3"/>
      <c r="F1820" s="280">
        <v>62.400000000000006</v>
      </c>
    </row>
    <row r="1821" spans="1:6">
      <c r="A1821" s="49" t="s">
        <v>5001</v>
      </c>
      <c r="B1821" s="3">
        <v>6</v>
      </c>
      <c r="C1821" s="2">
        <v>0.7</v>
      </c>
      <c r="D1821" s="46">
        <v>46</v>
      </c>
      <c r="E1821" s="3"/>
      <c r="F1821" s="280">
        <v>37.6</v>
      </c>
    </row>
    <row r="1822" spans="1:6">
      <c r="A1822" s="49" t="s">
        <v>5223</v>
      </c>
      <c r="B1822" s="3">
        <v>120</v>
      </c>
      <c r="C1822" s="2">
        <v>0.05</v>
      </c>
      <c r="D1822" s="46">
        <v>40</v>
      </c>
      <c r="E1822" s="3"/>
      <c r="F1822" s="280">
        <v>3.95</v>
      </c>
    </row>
    <row r="1823" spans="1:6">
      <c r="A1823" s="49" t="s">
        <v>5297</v>
      </c>
      <c r="B1823" s="3">
        <v>6</v>
      </c>
      <c r="C1823" s="2">
        <v>0.7</v>
      </c>
      <c r="D1823" s="46">
        <v>43</v>
      </c>
      <c r="E1823" s="3"/>
      <c r="F1823" s="280">
        <v>23.950000000000003</v>
      </c>
    </row>
    <row r="1824" spans="1:6">
      <c r="A1824" s="49" t="s">
        <v>26348</v>
      </c>
      <c r="B1824" s="3">
        <v>12</v>
      </c>
      <c r="C1824" s="2">
        <v>1</v>
      </c>
      <c r="D1824" s="46">
        <v>45</v>
      </c>
      <c r="E1824" s="3"/>
      <c r="F1824" s="280">
        <v>29.85</v>
      </c>
    </row>
    <row r="1825" spans="1:6">
      <c r="A1825" s="49" t="s">
        <v>5307</v>
      </c>
      <c r="B1825" s="3">
        <v>6</v>
      </c>
      <c r="C1825" s="2">
        <v>0.7</v>
      </c>
      <c r="D1825" s="46">
        <v>47</v>
      </c>
      <c r="E1825" s="3"/>
      <c r="F1825" s="280">
        <v>38</v>
      </c>
    </row>
    <row r="1826" spans="1:6">
      <c r="A1826" s="49" t="s">
        <v>5464</v>
      </c>
      <c r="B1826" s="3">
        <v>6</v>
      </c>
      <c r="C1826" s="2">
        <v>0.7</v>
      </c>
      <c r="D1826" s="46">
        <v>40</v>
      </c>
      <c r="E1826" s="3"/>
      <c r="F1826" s="280">
        <v>13.65</v>
      </c>
    </row>
    <row r="1827" spans="1:6">
      <c r="A1827" s="49" t="s">
        <v>5474</v>
      </c>
      <c r="B1827" s="3">
        <v>6</v>
      </c>
      <c r="C1827" s="2">
        <v>0.7</v>
      </c>
      <c r="D1827" s="46">
        <v>43</v>
      </c>
      <c r="E1827" s="3"/>
      <c r="F1827" s="280">
        <v>16.650000000000002</v>
      </c>
    </row>
    <row r="1828" spans="1:6">
      <c r="A1828" s="49" t="s">
        <v>5480</v>
      </c>
      <c r="B1828" s="3">
        <v>6</v>
      </c>
      <c r="C1828" s="2">
        <v>0.7</v>
      </c>
      <c r="D1828" s="46">
        <v>45</v>
      </c>
      <c r="E1828" s="3"/>
      <c r="F1828" s="280">
        <v>17.600000000000001</v>
      </c>
    </row>
    <row r="1829" spans="1:6">
      <c r="A1829" s="49" t="s">
        <v>5483</v>
      </c>
      <c r="B1829" s="3">
        <v>6</v>
      </c>
      <c r="C1829" s="2">
        <v>0.7</v>
      </c>
      <c r="D1829" s="46">
        <v>43</v>
      </c>
      <c r="E1829" s="3"/>
      <c r="F1829" s="280">
        <v>21.150000000000002</v>
      </c>
    </row>
    <row r="1830" spans="1:6">
      <c r="A1830" s="49" t="s">
        <v>5494</v>
      </c>
      <c r="B1830" s="3">
        <v>6</v>
      </c>
      <c r="C1830" s="2">
        <v>0.7</v>
      </c>
      <c r="D1830" s="46">
        <v>40</v>
      </c>
      <c r="E1830" s="3"/>
      <c r="F1830" s="280">
        <v>20.400000000000002</v>
      </c>
    </row>
    <row r="1831" spans="1:6">
      <c r="A1831" s="49" t="s">
        <v>5497</v>
      </c>
      <c r="B1831" s="3">
        <v>6</v>
      </c>
      <c r="C1831" s="2">
        <v>0.7</v>
      </c>
      <c r="D1831" s="46">
        <v>40</v>
      </c>
      <c r="E1831" s="3"/>
      <c r="F1831" s="280">
        <v>13.950000000000001</v>
      </c>
    </row>
    <row r="1832" spans="1:6">
      <c r="A1832" s="49" t="s">
        <v>5910</v>
      </c>
      <c r="B1832" s="3">
        <v>6</v>
      </c>
      <c r="C1832" s="2">
        <v>0.5</v>
      </c>
      <c r="D1832" s="46">
        <v>47</v>
      </c>
      <c r="E1832" s="3"/>
      <c r="F1832" s="280">
        <v>33.450000000000003</v>
      </c>
    </row>
    <row r="1833" spans="1:6">
      <c r="A1833" s="49" t="s">
        <v>5922</v>
      </c>
      <c r="B1833" s="3">
        <v>6</v>
      </c>
      <c r="C1833" s="2">
        <v>0.5</v>
      </c>
      <c r="D1833" s="46">
        <v>40</v>
      </c>
      <c r="E1833" s="3"/>
      <c r="F1833" s="280">
        <v>30.05</v>
      </c>
    </row>
    <row r="1834" spans="1:6">
      <c r="A1834" s="49" t="s">
        <v>5925</v>
      </c>
      <c r="B1834" s="3">
        <v>6</v>
      </c>
      <c r="C1834" s="2">
        <v>0.5</v>
      </c>
      <c r="D1834" s="46">
        <v>40</v>
      </c>
      <c r="E1834" s="3"/>
      <c r="F1834" s="280">
        <v>30.05</v>
      </c>
    </row>
    <row r="1835" spans="1:6">
      <c r="A1835" s="49" t="s">
        <v>6094</v>
      </c>
      <c r="B1835" s="3">
        <v>6</v>
      </c>
      <c r="C1835" s="2">
        <v>0.7</v>
      </c>
      <c r="D1835" s="46">
        <v>46</v>
      </c>
      <c r="E1835" s="3"/>
      <c r="F1835" s="280">
        <v>38.85</v>
      </c>
    </row>
    <row r="1836" spans="1:6">
      <c r="A1836" s="49" t="s">
        <v>6411</v>
      </c>
      <c r="B1836" s="3">
        <v>6</v>
      </c>
      <c r="C1836" s="2">
        <v>0.7</v>
      </c>
      <c r="D1836" s="46">
        <v>45</v>
      </c>
      <c r="E1836" s="3"/>
      <c r="F1836" s="280">
        <v>22.650000000000002</v>
      </c>
    </row>
    <row r="1837" spans="1:6">
      <c r="A1837" s="49" t="s">
        <v>6416</v>
      </c>
      <c r="B1837" s="3">
        <v>6</v>
      </c>
      <c r="C1837" s="2">
        <v>0.7</v>
      </c>
      <c r="D1837" s="46">
        <v>47</v>
      </c>
      <c r="E1837" s="3"/>
      <c r="F1837" s="280">
        <v>35.300000000000004</v>
      </c>
    </row>
    <row r="1838" spans="1:6">
      <c r="A1838" s="49" t="s">
        <v>6994</v>
      </c>
      <c r="B1838" s="3">
        <v>6</v>
      </c>
      <c r="C1838" s="2">
        <v>0.7</v>
      </c>
      <c r="D1838" s="46">
        <v>45</v>
      </c>
      <c r="E1838" s="3"/>
      <c r="F1838" s="280">
        <v>41.2</v>
      </c>
    </row>
    <row r="1839" spans="1:6">
      <c r="A1839" s="49" t="s">
        <v>26294</v>
      </c>
      <c r="B1839" s="3">
        <v>6</v>
      </c>
      <c r="C1839" s="2">
        <v>0.7</v>
      </c>
      <c r="D1839" s="46">
        <v>40</v>
      </c>
      <c r="E1839" s="3"/>
      <c r="F1839" s="280">
        <v>15.8</v>
      </c>
    </row>
    <row r="1840" spans="1:6">
      <c r="A1840" s="49" t="s">
        <v>7716</v>
      </c>
      <c r="B1840" s="3">
        <v>6</v>
      </c>
      <c r="C1840" s="2">
        <v>0.7</v>
      </c>
      <c r="D1840" s="46">
        <v>40</v>
      </c>
      <c r="E1840" s="3"/>
      <c r="F1840" s="280">
        <v>10.65</v>
      </c>
    </row>
    <row r="1841" spans="1:6">
      <c r="A1841" s="49" t="s">
        <v>7915</v>
      </c>
      <c r="B1841" s="3">
        <v>6</v>
      </c>
      <c r="C1841" s="2">
        <v>0.7</v>
      </c>
      <c r="D1841" s="46">
        <v>40</v>
      </c>
      <c r="E1841" s="3"/>
      <c r="F1841" s="280">
        <v>23.450000000000003</v>
      </c>
    </row>
    <row r="1842" spans="1:6">
      <c r="A1842" s="49" t="s">
        <v>8252</v>
      </c>
      <c r="B1842" s="3">
        <v>6</v>
      </c>
      <c r="C1842" s="2">
        <v>0.7</v>
      </c>
      <c r="D1842" s="46">
        <v>50</v>
      </c>
      <c r="E1842" s="3"/>
      <c r="F1842" s="280">
        <v>31.650000000000002</v>
      </c>
    </row>
    <row r="1843" spans="1:6">
      <c r="A1843" s="49" t="s">
        <v>8810</v>
      </c>
      <c r="B1843" s="3">
        <v>6</v>
      </c>
      <c r="C1843" s="2">
        <v>0.7</v>
      </c>
      <c r="D1843" s="46">
        <v>51.5</v>
      </c>
      <c r="E1843" s="3"/>
      <c r="F1843" s="280">
        <v>43</v>
      </c>
    </row>
    <row r="1844" spans="1:6">
      <c r="A1844" s="49" t="s">
        <v>8813</v>
      </c>
      <c r="B1844" s="3">
        <v>6</v>
      </c>
      <c r="C1844" s="2">
        <v>0.7</v>
      </c>
      <c r="D1844" s="46">
        <v>48</v>
      </c>
      <c r="E1844" s="3"/>
      <c r="F1844" s="280">
        <v>47.95</v>
      </c>
    </row>
    <row r="1845" spans="1:6">
      <c r="A1845" s="49" t="s">
        <v>8816</v>
      </c>
      <c r="B1845" s="3">
        <v>6</v>
      </c>
      <c r="C1845" s="2">
        <v>0.7</v>
      </c>
      <c r="D1845" s="46">
        <v>45</v>
      </c>
      <c r="E1845" s="3"/>
      <c r="F1845" s="280">
        <v>32.15</v>
      </c>
    </row>
    <row r="1846" spans="1:6">
      <c r="A1846" s="49" t="s">
        <v>9099</v>
      </c>
      <c r="B1846" s="3">
        <v>6</v>
      </c>
      <c r="C1846" s="2">
        <v>0.5</v>
      </c>
      <c r="D1846" s="46">
        <v>50</v>
      </c>
      <c r="E1846" s="3"/>
      <c r="F1846" s="280">
        <v>26.400000000000002</v>
      </c>
    </row>
    <row r="1847" spans="1:6">
      <c r="A1847" s="49" t="s">
        <v>26530</v>
      </c>
      <c r="B1847" s="3">
        <v>6</v>
      </c>
      <c r="C1847" s="2">
        <v>0.7</v>
      </c>
      <c r="D1847" s="46">
        <v>43</v>
      </c>
      <c r="E1847" s="3"/>
      <c r="F1847" s="280">
        <v>20.950000000000003</v>
      </c>
    </row>
    <row r="1848" spans="1:6">
      <c r="A1848" s="49" t="s">
        <v>10217</v>
      </c>
      <c r="B1848" s="3">
        <v>12</v>
      </c>
      <c r="C1848" s="2">
        <v>0.7</v>
      </c>
      <c r="D1848" s="46">
        <v>50.5</v>
      </c>
      <c r="E1848" s="3"/>
      <c r="F1848" s="280">
        <v>22.200000000000003</v>
      </c>
    </row>
    <row r="1849" spans="1:6">
      <c r="A1849" s="49" t="s">
        <v>10221</v>
      </c>
      <c r="B1849" s="3">
        <v>12</v>
      </c>
      <c r="C1849" s="2">
        <v>1</v>
      </c>
      <c r="D1849" s="46">
        <v>40.5</v>
      </c>
      <c r="E1849" s="3"/>
      <c r="F1849" s="280">
        <v>21.05</v>
      </c>
    </row>
    <row r="1850" spans="1:6">
      <c r="A1850" s="49" t="s">
        <v>10229</v>
      </c>
      <c r="B1850" s="3">
        <v>6</v>
      </c>
      <c r="C1850" s="2">
        <v>1</v>
      </c>
      <c r="D1850" s="46">
        <v>43</v>
      </c>
      <c r="E1850" s="3"/>
      <c r="F1850" s="280">
        <v>38.450000000000003</v>
      </c>
    </row>
    <row r="1851" spans="1:6">
      <c r="A1851" s="49" t="s">
        <v>10238</v>
      </c>
      <c r="B1851" s="3">
        <v>6</v>
      </c>
      <c r="C1851" s="2">
        <v>0.7</v>
      </c>
      <c r="D1851" s="46">
        <v>57.2</v>
      </c>
      <c r="E1851" s="3"/>
      <c r="F1851" s="280">
        <v>66.150000000000006</v>
      </c>
    </row>
    <row r="1852" spans="1:6">
      <c r="A1852" s="49" t="s">
        <v>10240</v>
      </c>
      <c r="B1852" s="3">
        <v>3</v>
      </c>
      <c r="C1852" s="2">
        <v>1.75</v>
      </c>
      <c r="D1852" s="46">
        <v>47</v>
      </c>
      <c r="E1852" s="3"/>
      <c r="F1852" s="280">
        <v>102</v>
      </c>
    </row>
    <row r="1853" spans="1:6">
      <c r="A1853" s="49" t="s">
        <v>10279</v>
      </c>
      <c r="B1853" s="3">
        <v>6</v>
      </c>
      <c r="C1853" s="2">
        <v>1</v>
      </c>
      <c r="D1853" s="46">
        <v>43.2</v>
      </c>
      <c r="E1853" s="3"/>
      <c r="F1853" s="280">
        <v>34.800000000000004</v>
      </c>
    </row>
    <row r="1854" spans="1:6">
      <c r="A1854" s="49" t="s">
        <v>26395</v>
      </c>
      <c r="B1854" s="3">
        <v>6</v>
      </c>
      <c r="C1854" s="2">
        <v>1</v>
      </c>
      <c r="D1854" s="46">
        <v>45.2</v>
      </c>
      <c r="E1854" s="3"/>
      <c r="F1854" s="280">
        <v>39.950000000000003</v>
      </c>
    </row>
    <row r="1855" spans="1:6">
      <c r="A1855" s="49" t="s">
        <v>26365</v>
      </c>
      <c r="B1855" s="3">
        <v>3</v>
      </c>
      <c r="C1855" s="2">
        <v>0.7</v>
      </c>
      <c r="D1855" s="46">
        <v>45.2</v>
      </c>
      <c r="E1855" s="3"/>
      <c r="F1855" s="280">
        <v>1164.9000000000001</v>
      </c>
    </row>
    <row r="1856" spans="1:6">
      <c r="A1856" s="49" t="s">
        <v>10285</v>
      </c>
      <c r="B1856" s="3">
        <v>6</v>
      </c>
      <c r="C1856" s="2">
        <v>0.7</v>
      </c>
      <c r="D1856" s="46">
        <v>43.2</v>
      </c>
      <c r="E1856" s="3"/>
      <c r="F1856" s="280">
        <v>39.300000000000004</v>
      </c>
    </row>
    <row r="1857" spans="1:6">
      <c r="A1857" s="49" t="s">
        <v>10288</v>
      </c>
      <c r="B1857" s="3">
        <v>6</v>
      </c>
      <c r="C1857" s="2">
        <v>0.7</v>
      </c>
      <c r="D1857" s="46">
        <v>45.2</v>
      </c>
      <c r="E1857" s="3"/>
      <c r="F1857" s="280">
        <v>33.35</v>
      </c>
    </row>
    <row r="1858" spans="1:6">
      <c r="A1858" s="49" t="s">
        <v>10291</v>
      </c>
      <c r="B1858" s="3">
        <v>6</v>
      </c>
      <c r="C1858" s="2">
        <v>0.7</v>
      </c>
      <c r="D1858" s="46">
        <v>45.2</v>
      </c>
      <c r="E1858" s="3"/>
      <c r="F1858" s="280">
        <v>35.800000000000004</v>
      </c>
    </row>
    <row r="1859" spans="1:6">
      <c r="A1859" s="49" t="s">
        <v>26438</v>
      </c>
      <c r="B1859" s="3">
        <v>6</v>
      </c>
      <c r="C1859" s="2">
        <v>0.7</v>
      </c>
      <c r="D1859" s="46">
        <v>64.5</v>
      </c>
      <c r="E1859" s="3"/>
      <c r="F1859" s="280">
        <v>59.45</v>
      </c>
    </row>
    <row r="1860" spans="1:6">
      <c r="A1860" s="49" t="s">
        <v>5249</v>
      </c>
      <c r="B1860" s="3">
        <v>6</v>
      </c>
      <c r="C1860" s="2">
        <v>0.7</v>
      </c>
      <c r="D1860" s="46">
        <v>40</v>
      </c>
      <c r="E1860" s="3"/>
      <c r="F1860" s="280">
        <v>47.550000000000004</v>
      </c>
    </row>
    <row r="1861" spans="1:6">
      <c r="A1861" s="49" t="s">
        <v>5252</v>
      </c>
      <c r="B1861" s="3">
        <v>6</v>
      </c>
      <c r="C1861" s="2">
        <v>0.7</v>
      </c>
      <c r="D1861" s="46">
        <v>40</v>
      </c>
      <c r="E1861" s="3"/>
      <c r="F1861" s="280">
        <v>22.85</v>
      </c>
    </row>
    <row r="1862" spans="1:6">
      <c r="A1862" s="49" t="s">
        <v>26551</v>
      </c>
      <c r="B1862" s="3">
        <v>120</v>
      </c>
      <c r="C1862" s="2">
        <v>0.05</v>
      </c>
      <c r="D1862" s="46">
        <v>40</v>
      </c>
      <c r="E1862" s="3"/>
      <c r="F1862" s="280">
        <v>3.95</v>
      </c>
    </row>
    <row r="1863" spans="1:6">
      <c r="A1863" s="49" t="s">
        <v>26552</v>
      </c>
      <c r="B1863" s="3">
        <v>6</v>
      </c>
      <c r="C1863" s="2">
        <v>1</v>
      </c>
      <c r="D1863" s="46">
        <v>40</v>
      </c>
      <c r="E1863" s="3"/>
      <c r="F1863" s="280">
        <v>24</v>
      </c>
    </row>
    <row r="1864" spans="1:6">
      <c r="A1864" s="49" t="s">
        <v>19201</v>
      </c>
      <c r="B1864" s="3">
        <v>6</v>
      </c>
      <c r="C1864" s="2">
        <v>1.5</v>
      </c>
      <c r="D1864" s="46">
        <v>40</v>
      </c>
      <c r="E1864" s="3"/>
      <c r="F1864" s="280">
        <v>42.050000000000004</v>
      </c>
    </row>
    <row r="1865" spans="1:6">
      <c r="A1865" s="49" t="s">
        <v>5269</v>
      </c>
      <c r="B1865" s="3">
        <v>6</v>
      </c>
      <c r="C1865" s="2">
        <v>1</v>
      </c>
      <c r="D1865" s="46">
        <v>35</v>
      </c>
      <c r="E1865" s="3"/>
      <c r="F1865" s="280">
        <v>25.05</v>
      </c>
    </row>
    <row r="1866" spans="1:6">
      <c r="A1866" s="49" t="s">
        <v>5274</v>
      </c>
      <c r="B1866" s="3">
        <v>6</v>
      </c>
      <c r="C1866" s="2">
        <v>1</v>
      </c>
      <c r="D1866" s="46">
        <v>40</v>
      </c>
      <c r="E1866" s="3"/>
      <c r="F1866" s="280">
        <v>31.35</v>
      </c>
    </row>
    <row r="1867" spans="1:6">
      <c r="A1867" s="49" t="s">
        <v>5285</v>
      </c>
      <c r="B1867" s="3">
        <v>120</v>
      </c>
      <c r="C1867" s="2">
        <v>0.05</v>
      </c>
      <c r="D1867" s="46">
        <v>35</v>
      </c>
      <c r="E1867" s="3"/>
      <c r="F1867" s="280">
        <v>4.4000000000000004</v>
      </c>
    </row>
    <row r="1868" spans="1:6">
      <c r="A1868" s="49" t="s">
        <v>5288</v>
      </c>
      <c r="B1868" s="3">
        <v>6</v>
      </c>
      <c r="C1868" s="2">
        <v>0.7</v>
      </c>
      <c r="D1868" s="46">
        <v>43</v>
      </c>
      <c r="E1868" s="3"/>
      <c r="F1868" s="280">
        <v>21.900000000000002</v>
      </c>
    </row>
    <row r="1869" spans="1:6">
      <c r="A1869" s="49" t="s">
        <v>5291</v>
      </c>
      <c r="B1869" s="3">
        <v>6</v>
      </c>
      <c r="C1869" s="2">
        <v>0.7</v>
      </c>
      <c r="D1869" s="46">
        <v>43</v>
      </c>
      <c r="E1869" s="3"/>
      <c r="F1869" s="280">
        <v>22.200000000000003</v>
      </c>
    </row>
    <row r="1870" spans="1:6">
      <c r="A1870" s="49" t="s">
        <v>5303</v>
      </c>
      <c r="B1870" s="3">
        <v>6</v>
      </c>
      <c r="C1870" s="2">
        <v>0.7</v>
      </c>
      <c r="D1870" s="46">
        <v>62.5</v>
      </c>
      <c r="E1870" s="3"/>
      <c r="F1870" s="280">
        <v>59.300000000000004</v>
      </c>
    </row>
    <row r="1871" spans="1:6">
      <c r="A1871" s="49" t="s">
        <v>26439</v>
      </c>
      <c r="B1871" s="3">
        <v>6</v>
      </c>
      <c r="C1871" s="2">
        <v>0.7</v>
      </c>
      <c r="D1871" s="46">
        <v>45</v>
      </c>
      <c r="E1871" s="3"/>
      <c r="F1871" s="280">
        <v>38.25</v>
      </c>
    </row>
    <row r="1872" spans="1:6">
      <c r="A1872" s="49" t="s">
        <v>5310</v>
      </c>
      <c r="B1872" s="3">
        <v>6</v>
      </c>
      <c r="C1872" s="2">
        <v>0.7</v>
      </c>
      <c r="D1872" s="46">
        <v>50</v>
      </c>
      <c r="E1872" s="3"/>
      <c r="F1872" s="280">
        <v>40.75</v>
      </c>
    </row>
    <row r="1873" spans="1:6">
      <c r="A1873" s="49" t="s">
        <v>5316</v>
      </c>
      <c r="B1873" s="3">
        <v>60</v>
      </c>
      <c r="C1873" s="2">
        <v>0.05</v>
      </c>
      <c r="D1873" s="46">
        <v>45</v>
      </c>
      <c r="E1873" s="3"/>
      <c r="F1873" s="280">
        <v>5.7</v>
      </c>
    </row>
    <row r="1874" spans="1:6">
      <c r="A1874" s="49" t="s">
        <v>5321</v>
      </c>
      <c r="B1874" s="3">
        <v>6</v>
      </c>
      <c r="C1874" s="2">
        <v>0.7</v>
      </c>
      <c r="D1874" s="46">
        <v>47</v>
      </c>
      <c r="E1874" s="3"/>
      <c r="F1874" s="280">
        <v>35.65</v>
      </c>
    </row>
    <row r="1875" spans="1:6">
      <c r="A1875" s="49" t="s">
        <v>19208</v>
      </c>
      <c r="B1875" s="3">
        <v>6</v>
      </c>
      <c r="C1875" s="2">
        <v>0.7</v>
      </c>
      <c r="D1875" s="46">
        <v>45</v>
      </c>
      <c r="E1875" s="3"/>
      <c r="F1875" s="280">
        <v>35.300000000000004</v>
      </c>
    </row>
    <row r="1876" spans="1:6">
      <c r="A1876" s="49" t="s">
        <v>5324</v>
      </c>
      <c r="B1876" s="3">
        <v>6</v>
      </c>
      <c r="C1876" s="2">
        <v>0.7</v>
      </c>
      <c r="D1876" s="46">
        <v>45</v>
      </c>
      <c r="E1876" s="3"/>
      <c r="F1876" s="280">
        <v>22.200000000000003</v>
      </c>
    </row>
    <row r="1877" spans="1:6">
      <c r="A1877" s="49" t="s">
        <v>5327</v>
      </c>
      <c r="B1877" s="3">
        <v>12</v>
      </c>
      <c r="C1877" s="2">
        <v>0.5</v>
      </c>
      <c r="D1877" s="46">
        <v>53.5</v>
      </c>
      <c r="E1877" s="3"/>
      <c r="F1877" s="280">
        <v>32.700000000000003</v>
      </c>
    </row>
    <row r="1878" spans="1:6">
      <c r="A1878" s="49" t="s">
        <v>5330</v>
      </c>
      <c r="B1878" s="3">
        <v>12</v>
      </c>
      <c r="C1878" s="2">
        <v>0.5</v>
      </c>
      <c r="D1878" s="46">
        <v>53.5</v>
      </c>
      <c r="E1878" s="3"/>
      <c r="F1878" s="280">
        <v>24.200000000000003</v>
      </c>
    </row>
    <row r="1879" spans="1:6">
      <c r="A1879" s="49" t="s">
        <v>26284</v>
      </c>
      <c r="B1879" s="3">
        <v>6</v>
      </c>
      <c r="C1879" s="2">
        <v>0.7</v>
      </c>
      <c r="D1879" s="46">
        <v>40</v>
      </c>
      <c r="E1879" s="3"/>
      <c r="F1879" s="280">
        <v>26.8</v>
      </c>
    </row>
    <row r="1880" spans="1:6">
      <c r="A1880" s="49" t="s">
        <v>3424</v>
      </c>
      <c r="B1880" s="3">
        <v>6</v>
      </c>
      <c r="C1880" s="2">
        <v>0.7</v>
      </c>
      <c r="D1880" s="46">
        <v>43</v>
      </c>
      <c r="E1880" s="3"/>
      <c r="F1880" s="280">
        <v>36.85</v>
      </c>
    </row>
    <row r="1881" spans="1:6">
      <c r="A1881" s="49" t="s">
        <v>4712</v>
      </c>
      <c r="B1881" s="3">
        <v>6</v>
      </c>
      <c r="C1881" s="2">
        <v>0.7</v>
      </c>
      <c r="D1881" s="46">
        <v>40</v>
      </c>
      <c r="E1881" s="3"/>
      <c r="F1881" s="280">
        <v>36.300000000000004</v>
      </c>
    </row>
    <row r="1882" spans="1:6">
      <c r="A1882" s="49" t="s">
        <v>4715</v>
      </c>
      <c r="B1882" s="3">
        <v>3</v>
      </c>
      <c r="C1882" s="2">
        <v>0.7</v>
      </c>
      <c r="D1882" s="46">
        <v>46</v>
      </c>
      <c r="E1882" s="3"/>
      <c r="F1882" s="280">
        <v>48.400000000000006</v>
      </c>
    </row>
    <row r="1883" spans="1:6">
      <c r="A1883" s="49" t="s">
        <v>4718</v>
      </c>
      <c r="B1883" s="3">
        <v>3</v>
      </c>
      <c r="C1883" s="2">
        <v>0.7</v>
      </c>
      <c r="D1883" s="46">
        <v>46</v>
      </c>
      <c r="E1883" s="3"/>
      <c r="F1883" s="280">
        <v>46.85</v>
      </c>
    </row>
    <row r="1884" spans="1:6">
      <c r="A1884" s="49" t="s">
        <v>26285</v>
      </c>
      <c r="B1884" s="3">
        <v>6</v>
      </c>
      <c r="C1884" s="2">
        <v>0.7</v>
      </c>
      <c r="D1884" s="46">
        <v>40</v>
      </c>
      <c r="E1884" s="3"/>
      <c r="F1884" s="280">
        <v>19.100000000000001</v>
      </c>
    </row>
    <row r="1885" spans="1:6">
      <c r="A1885" s="49" t="s">
        <v>8186</v>
      </c>
      <c r="B1885" s="3">
        <v>3</v>
      </c>
      <c r="C1885" s="2">
        <v>0.7</v>
      </c>
      <c r="D1885" s="46">
        <v>40</v>
      </c>
      <c r="E1885" s="3"/>
      <c r="F1885" s="280">
        <v>39.450000000000003</v>
      </c>
    </row>
    <row r="1886" spans="1:6">
      <c r="A1886" s="49" t="s">
        <v>26358</v>
      </c>
      <c r="B1886" s="3">
        <v>3</v>
      </c>
      <c r="C1886" s="2">
        <v>0.7</v>
      </c>
      <c r="D1886" s="46">
        <v>53.6</v>
      </c>
      <c r="E1886" s="3"/>
      <c r="F1886" s="280">
        <v>647.15000000000009</v>
      </c>
    </row>
    <row r="1887" spans="1:6">
      <c r="A1887" s="49" t="s">
        <v>8467</v>
      </c>
      <c r="B1887" s="3">
        <v>6</v>
      </c>
      <c r="C1887" s="2">
        <v>0.7</v>
      </c>
      <c r="D1887" s="46">
        <v>40</v>
      </c>
      <c r="E1887" s="3"/>
      <c r="F1887" s="280">
        <v>15.8</v>
      </c>
    </row>
    <row r="1888" spans="1:6">
      <c r="A1888" s="49" t="s">
        <v>8470</v>
      </c>
      <c r="B1888" s="3">
        <v>6</v>
      </c>
      <c r="C1888" s="2">
        <v>0.7</v>
      </c>
      <c r="D1888" s="46">
        <v>40</v>
      </c>
      <c r="E1888" s="3"/>
      <c r="F1888" s="280">
        <v>17.350000000000001</v>
      </c>
    </row>
    <row r="1889" spans="1:6">
      <c r="A1889" s="49" t="s">
        <v>26471</v>
      </c>
      <c r="B1889" s="3">
        <v>6</v>
      </c>
      <c r="C1889" s="2">
        <v>0.7</v>
      </c>
      <c r="D1889" s="46">
        <v>50</v>
      </c>
      <c r="E1889" s="3"/>
      <c r="F1889" s="280">
        <v>55.1</v>
      </c>
    </row>
    <row r="1890" spans="1:6">
      <c r="A1890" s="49" t="s">
        <v>9387</v>
      </c>
      <c r="B1890" s="3">
        <v>6</v>
      </c>
      <c r="C1890" s="2">
        <v>0.7</v>
      </c>
      <c r="D1890" s="46">
        <v>46</v>
      </c>
      <c r="E1890" s="3"/>
      <c r="F1890" s="280">
        <v>32.700000000000003</v>
      </c>
    </row>
    <row r="1891" spans="1:6">
      <c r="A1891" s="49" t="s">
        <v>10306</v>
      </c>
      <c r="B1891" s="3">
        <v>6</v>
      </c>
      <c r="C1891" s="2">
        <v>0.7</v>
      </c>
      <c r="D1891" s="46">
        <v>40</v>
      </c>
      <c r="E1891" s="3"/>
      <c r="F1891" s="280">
        <v>21.6</v>
      </c>
    </row>
    <row r="1892" spans="1:6">
      <c r="A1892" s="49" t="s">
        <v>26300</v>
      </c>
      <c r="B1892" s="3">
        <v>6</v>
      </c>
      <c r="C1892" s="2">
        <v>0.7</v>
      </c>
      <c r="D1892" s="46">
        <v>40</v>
      </c>
      <c r="E1892" s="3"/>
      <c r="F1892" s="280">
        <v>22.450000000000003</v>
      </c>
    </row>
    <row r="1893" spans="1:6">
      <c r="A1893" s="49" t="s">
        <v>10309</v>
      </c>
      <c r="B1893" s="3">
        <v>6</v>
      </c>
      <c r="C1893" s="2">
        <v>0.7</v>
      </c>
      <c r="D1893" s="46">
        <v>46</v>
      </c>
      <c r="E1893" s="3"/>
      <c r="F1893" s="280">
        <v>41.95</v>
      </c>
    </row>
    <row r="1894" spans="1:6">
      <c r="A1894" s="50" t="s">
        <v>10341</v>
      </c>
      <c r="B1894" s="51">
        <v>3</v>
      </c>
      <c r="C1894" s="52">
        <v>0.7</v>
      </c>
      <c r="D1894" s="53">
        <v>46</v>
      </c>
      <c r="E1894" s="51"/>
      <c r="F1894" s="281">
        <v>65.150000000000006</v>
      </c>
    </row>
  </sheetData>
  <mergeCells count="11">
    <mergeCell ref="A437:D437"/>
    <mergeCell ref="A8:D8"/>
    <mergeCell ref="A26:D26"/>
    <mergeCell ref="A62:D62"/>
    <mergeCell ref="A108:D108"/>
    <mergeCell ref="A419:D419"/>
    <mergeCell ref="A452:D452"/>
    <mergeCell ref="A582:D582"/>
    <mergeCell ref="A921:D921"/>
    <mergeCell ref="A1002:D1002"/>
    <mergeCell ref="A1147:D1147"/>
  </mergeCells>
  <printOptions horizontalCentered="1" gridLines="1"/>
  <pageMargins left="0.19685039370078738" right="0.19685039370078738" top="0.39370078740157477" bottom="0.59055118110236215" header="0.3" footer="0.3"/>
  <pageSetup paperSize="9" scale="85" orientation="portrait" r:id="rId1"/>
  <headerFooter>
    <oddFooter xml:space="preserve">&amp;L&amp;"Abadi" &amp;   Coppo 1896 S.p.A.&amp;C&amp;"Abadi" &amp; Offerte Gennaio 2024&amp;R&amp;"Abadi" &amp; Pagina &amp;P di &amp;N  </oddFooter>
  </headerFooter>
  <drawing r:id="rId2"/>
</worksheet>
</file>

<file path=xl/worksheets/sheet15.xml><?xml version="1.0" encoding="utf-8"?>
<worksheet xmlns="http://schemas.openxmlformats.org/spreadsheetml/2006/main" xmlns:r="http://schemas.openxmlformats.org/officeDocument/2006/relationships">
  <sheetPr codeName="Foglio22"/>
  <dimension ref="A1:T1013"/>
  <sheetViews>
    <sheetView workbookViewId="0">
      <selection activeCell="D3" sqref="D3"/>
    </sheetView>
  </sheetViews>
  <sheetFormatPr defaultRowHeight="14.5"/>
  <cols>
    <col min="1" max="1" width="16.81640625" bestFit="1" customWidth="1"/>
    <col min="2" max="2" width="52.81640625" style="15" bestFit="1" customWidth="1"/>
    <col min="3" max="3" width="10.54296875" style="177" bestFit="1" customWidth="1"/>
    <col min="4" max="4" width="15.7265625" style="15" bestFit="1" customWidth="1"/>
    <col min="5" max="5" width="14.81640625" style="15" bestFit="1" customWidth="1"/>
    <col min="6" max="6" width="16.453125" style="111" bestFit="1" customWidth="1"/>
    <col min="7" max="7" width="13.54296875" style="181" bestFit="1" customWidth="1"/>
    <col min="8" max="8" width="26.26953125" style="92" bestFit="1" customWidth="1"/>
    <col min="9" max="9" width="18.54296875" style="178" customWidth="1"/>
    <col min="10" max="10" width="26.26953125" style="92" bestFit="1" customWidth="1"/>
    <col min="11" max="11" width="18.54296875" bestFit="1" customWidth="1"/>
    <col min="12" max="12" width="26.26953125" style="5" bestFit="1" customWidth="1"/>
    <col min="13" max="13" width="18.54296875" bestFit="1" customWidth="1"/>
    <col min="14" max="14" width="26.26953125" bestFit="1" customWidth="1"/>
    <col min="15" max="15" width="18.54296875" bestFit="1" customWidth="1"/>
    <col min="16" max="16" width="26.26953125" bestFit="1" customWidth="1"/>
    <col min="17" max="17" width="18.54296875" bestFit="1" customWidth="1"/>
    <col min="18" max="18" width="26.26953125" bestFit="1" customWidth="1"/>
    <col min="19" max="19" width="24.1796875" bestFit="1" customWidth="1"/>
    <col min="20" max="20" width="31.81640625" bestFit="1" customWidth="1"/>
  </cols>
  <sheetData>
    <row r="1" spans="1:20" s="107" customFormat="1">
      <c r="A1"/>
      <c r="B1"/>
      <c r="C1"/>
      <c r="D1"/>
      <c r="E1" s="116" t="s">
        <v>29263</v>
      </c>
      <c r="F1"/>
      <c r="G1"/>
      <c r="H1"/>
      <c r="I1"/>
      <c r="J1"/>
      <c r="K1"/>
      <c r="L1"/>
      <c r="M1"/>
      <c r="N1"/>
      <c r="O1"/>
      <c r="P1"/>
      <c r="Q1"/>
      <c r="R1"/>
      <c r="S1"/>
      <c r="T1"/>
    </row>
    <row r="2" spans="1:20" s="14" customFormat="1">
      <c r="A2" s="116" t="s">
        <v>19198</v>
      </c>
      <c r="B2" s="116" t="s">
        <v>12202</v>
      </c>
      <c r="C2" s="176" t="s">
        <v>26149</v>
      </c>
      <c r="D2" s="176" t="s">
        <v>26128</v>
      </c>
      <c r="E2" t="s">
        <v>26158</v>
      </c>
      <c r="F2" t="s">
        <v>26159</v>
      </c>
      <c r="G2" s="90" t="s">
        <v>26160</v>
      </c>
      <c r="H2" s="90" t="s">
        <v>26161</v>
      </c>
      <c r="I2"/>
      <c r="J2"/>
      <c r="K2"/>
      <c r="L2"/>
      <c r="M2"/>
      <c r="N2"/>
      <c r="O2"/>
      <c r="P2"/>
      <c r="Q2"/>
      <c r="R2"/>
      <c r="S2"/>
      <c r="T2"/>
    </row>
    <row r="3" spans="1:20">
      <c r="A3" s="11" t="s">
        <v>26131</v>
      </c>
      <c r="B3"/>
      <c r="C3"/>
      <c r="D3"/>
      <c r="E3" s="381">
        <v>3674</v>
      </c>
      <c r="F3" s="381">
        <v>3616</v>
      </c>
      <c r="G3" s="179">
        <v>169</v>
      </c>
      <c r="H3" s="90">
        <v>78594.936708668873</v>
      </c>
      <c r="I3"/>
      <c r="J3"/>
      <c r="L3"/>
    </row>
    <row r="4" spans="1:20">
      <c r="A4" s="11" t="s">
        <v>26152</v>
      </c>
      <c r="B4"/>
      <c r="C4"/>
      <c r="D4"/>
      <c r="E4" s="381">
        <v>372</v>
      </c>
      <c r="F4" s="381">
        <v>245</v>
      </c>
      <c r="G4" s="179">
        <v>40</v>
      </c>
      <c r="H4" s="90">
        <v>5167.3655737704903</v>
      </c>
      <c r="I4"/>
      <c r="J4"/>
      <c r="L4"/>
    </row>
    <row r="5" spans="1:20">
      <c r="B5"/>
      <c r="C5"/>
      <c r="D5"/>
      <c r="E5"/>
      <c r="F5"/>
      <c r="G5"/>
      <c r="H5"/>
      <c r="I5"/>
      <c r="J5"/>
      <c r="L5"/>
    </row>
    <row r="6" spans="1:20">
      <c r="B6"/>
      <c r="C6"/>
      <c r="D6"/>
      <c r="E6"/>
      <c r="F6"/>
      <c r="G6"/>
      <c r="H6"/>
      <c r="I6"/>
      <c r="J6"/>
      <c r="L6"/>
    </row>
    <row r="7" spans="1:20">
      <c r="B7"/>
      <c r="C7"/>
      <c r="D7"/>
      <c r="E7"/>
      <c r="F7"/>
      <c r="G7"/>
      <c r="H7"/>
      <c r="I7"/>
      <c r="J7"/>
      <c r="L7"/>
    </row>
    <row r="8" spans="1:20">
      <c r="B8"/>
      <c r="C8"/>
      <c r="D8"/>
      <c r="E8"/>
      <c r="F8"/>
      <c r="G8"/>
      <c r="H8"/>
      <c r="I8"/>
      <c r="J8"/>
      <c r="L8"/>
    </row>
    <row r="9" spans="1:20">
      <c r="B9"/>
      <c r="C9"/>
      <c r="D9"/>
      <c r="E9"/>
      <c r="F9"/>
      <c r="G9"/>
      <c r="H9"/>
      <c r="I9"/>
      <c r="J9"/>
      <c r="L9"/>
    </row>
    <row r="10" spans="1:20">
      <c r="B10"/>
      <c r="C10"/>
      <c r="D10"/>
      <c r="E10"/>
      <c r="F10"/>
      <c r="G10"/>
      <c r="H10"/>
      <c r="I10"/>
      <c r="J10"/>
      <c r="L10"/>
    </row>
    <row r="11" spans="1:20">
      <c r="B11"/>
      <c r="C11"/>
      <c r="D11"/>
      <c r="E11"/>
      <c r="F11"/>
      <c r="G11"/>
      <c r="H11"/>
      <c r="I11"/>
      <c r="J11"/>
      <c r="L11"/>
    </row>
    <row r="12" spans="1:20">
      <c r="B12"/>
      <c r="C12"/>
      <c r="D12"/>
      <c r="E12"/>
      <c r="F12"/>
      <c r="G12"/>
      <c r="H12"/>
      <c r="I12"/>
      <c r="J12"/>
      <c r="L12"/>
    </row>
    <row r="13" spans="1:20">
      <c r="B13"/>
      <c r="C13"/>
      <c r="D13"/>
      <c r="E13"/>
      <c r="F13"/>
      <c r="G13"/>
      <c r="H13"/>
      <c r="I13"/>
      <c r="J13"/>
      <c r="L13"/>
    </row>
    <row r="14" spans="1:20">
      <c r="B14"/>
      <c r="C14"/>
      <c r="D14"/>
      <c r="E14"/>
      <c r="F14"/>
      <c r="G14"/>
      <c r="H14"/>
      <c r="I14"/>
      <c r="J14"/>
      <c r="L14"/>
    </row>
    <row r="15" spans="1:20">
      <c r="B15"/>
      <c r="C15"/>
      <c r="D15"/>
      <c r="E15"/>
      <c r="F15"/>
      <c r="G15"/>
      <c r="H15"/>
      <c r="I15"/>
      <c r="J15"/>
      <c r="L15"/>
    </row>
    <row r="16" spans="1:20">
      <c r="B16"/>
      <c r="C16"/>
      <c r="D16"/>
      <c r="E16"/>
      <c r="F16"/>
      <c r="G16"/>
      <c r="H16"/>
      <c r="I16"/>
      <c r="J16"/>
      <c r="L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spans="1:20">
      <c r="B81"/>
      <c r="C81"/>
      <c r="D81"/>
      <c r="E81"/>
      <c r="F81"/>
      <c r="G81"/>
      <c r="H81"/>
      <c r="I81"/>
      <c r="J81"/>
      <c r="L81"/>
    </row>
    <row r="82" spans="1:20">
      <c r="B82"/>
      <c r="C82"/>
      <c r="D82"/>
      <c r="E82"/>
      <c r="F82"/>
      <c r="G82"/>
      <c r="H82"/>
      <c r="I82"/>
      <c r="J82"/>
      <c r="L82"/>
    </row>
    <row r="83" spans="1:20">
      <c r="B83"/>
      <c r="C83"/>
      <c r="D83"/>
      <c r="E83"/>
      <c r="F83"/>
      <c r="G83"/>
      <c r="H83"/>
      <c r="I83"/>
      <c r="J83"/>
      <c r="L83"/>
    </row>
    <row r="84" spans="1:20">
      <c r="B84"/>
      <c r="C84"/>
      <c r="D84"/>
      <c r="E84"/>
      <c r="F84"/>
      <c r="G84"/>
      <c r="H84"/>
      <c r="I84"/>
      <c r="J84"/>
      <c r="L84"/>
    </row>
    <row r="85" spans="1:20">
      <c r="B85"/>
      <c r="C85"/>
      <c r="D85"/>
      <c r="E85"/>
      <c r="F85"/>
      <c r="G85"/>
      <c r="H85"/>
      <c r="I85"/>
      <c r="J85"/>
      <c r="L85"/>
    </row>
    <row r="86" spans="1:20">
      <c r="B86"/>
      <c r="C86"/>
      <c r="D86"/>
      <c r="E86"/>
      <c r="F86"/>
      <c r="G86"/>
      <c r="H86"/>
      <c r="I86"/>
      <c r="J86"/>
      <c r="L86"/>
    </row>
    <row r="87" spans="1:20" s="107" customFormat="1">
      <c r="A87"/>
      <c r="B87"/>
      <c r="C87"/>
      <c r="D87"/>
      <c r="E87"/>
      <c r="F87"/>
      <c r="G87"/>
      <c r="H87"/>
      <c r="I87"/>
      <c r="J87"/>
      <c r="K87"/>
      <c r="L87"/>
      <c r="M87"/>
      <c r="N87"/>
      <c r="O87"/>
      <c r="P87"/>
      <c r="Q87"/>
      <c r="R87"/>
      <c r="S87"/>
      <c r="T87"/>
    </row>
    <row r="88" spans="1:20">
      <c r="B88"/>
      <c r="C88"/>
      <c r="D88"/>
      <c r="E88"/>
      <c r="F88"/>
      <c r="G88"/>
      <c r="H88"/>
      <c r="I88"/>
      <c r="J88"/>
      <c r="L88"/>
    </row>
    <row r="89" spans="1:20">
      <c r="B89"/>
      <c r="C89"/>
      <c r="D89"/>
      <c r="E89"/>
      <c r="F89"/>
      <c r="G89"/>
      <c r="H89"/>
      <c r="I89"/>
      <c r="J89"/>
      <c r="L89"/>
    </row>
    <row r="90" spans="1:20">
      <c r="B90"/>
      <c r="C90"/>
      <c r="D90"/>
      <c r="E90"/>
      <c r="F90"/>
      <c r="G90"/>
      <c r="H90"/>
      <c r="I90"/>
      <c r="J90"/>
      <c r="L90"/>
    </row>
    <row r="91" spans="1:20">
      <c r="B91"/>
      <c r="C91"/>
      <c r="D91"/>
      <c r="E91"/>
      <c r="F91"/>
      <c r="G91"/>
      <c r="H91"/>
      <c r="I91"/>
      <c r="J91"/>
      <c r="L91"/>
    </row>
    <row r="92" spans="1:20">
      <c r="B92"/>
      <c r="C92"/>
      <c r="D92"/>
      <c r="E92"/>
      <c r="F92"/>
      <c r="G92"/>
      <c r="H92"/>
      <c r="I92"/>
      <c r="J92"/>
      <c r="L92"/>
    </row>
    <row r="93" spans="1:20">
      <c r="B93"/>
      <c r="C93"/>
      <c r="D93"/>
      <c r="E93"/>
      <c r="F93"/>
      <c r="G93"/>
      <c r="H93"/>
      <c r="I93"/>
      <c r="J93"/>
      <c r="L93"/>
    </row>
    <row r="94" spans="1:20">
      <c r="B94"/>
      <c r="C94"/>
      <c r="D94"/>
      <c r="E94"/>
      <c r="F94"/>
      <c r="G94"/>
      <c r="H94"/>
      <c r="I94"/>
      <c r="J94"/>
      <c r="L94"/>
    </row>
    <row r="95" spans="1:20">
      <c r="B95"/>
      <c r="C95"/>
      <c r="D95"/>
      <c r="E95"/>
      <c r="F95"/>
      <c r="G95"/>
      <c r="H95"/>
      <c r="I95"/>
      <c r="J95"/>
      <c r="L95"/>
    </row>
    <row r="96" spans="1:20">
      <c r="B96"/>
      <c r="C96"/>
      <c r="D96"/>
      <c r="E96"/>
      <c r="F96"/>
      <c r="G96"/>
      <c r="H96"/>
      <c r="I96"/>
      <c r="J96"/>
      <c r="L96"/>
    </row>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spans="2:12">
      <c r="B257"/>
      <c r="C257"/>
      <c r="D257"/>
      <c r="E257"/>
      <c r="F257"/>
      <c r="G257"/>
      <c r="H257"/>
      <c r="I257"/>
      <c r="J257"/>
      <c r="L257"/>
    </row>
    <row r="258" spans="2:12">
      <c r="B258"/>
      <c r="C258"/>
      <c r="D258"/>
      <c r="E258"/>
      <c r="F258"/>
      <c r="G258"/>
      <c r="H258"/>
      <c r="I258"/>
      <c r="J258"/>
      <c r="L258"/>
    </row>
    <row r="259" spans="2:12">
      <c r="B259"/>
      <c r="C259"/>
      <c r="D259"/>
      <c r="E259"/>
      <c r="F259"/>
      <c r="G259"/>
      <c r="H259"/>
      <c r="I259"/>
      <c r="J259"/>
      <c r="L259"/>
    </row>
    <row r="260" spans="2:12">
      <c r="B260"/>
      <c r="C260"/>
      <c r="D260"/>
      <c r="E260"/>
      <c r="F260"/>
      <c r="G260"/>
      <c r="H260"/>
      <c r="I260"/>
      <c r="J260" s="15"/>
    </row>
    <row r="261" spans="2:12">
      <c r="B261"/>
      <c r="C261"/>
      <c r="D261"/>
      <c r="E261"/>
      <c r="F261"/>
      <c r="G261"/>
      <c r="H261"/>
      <c r="I261"/>
      <c r="J261" s="15"/>
    </row>
    <row r="262" spans="2:12">
      <c r="B262"/>
      <c r="C262"/>
      <c r="D262"/>
      <c r="E262"/>
      <c r="F262"/>
      <c r="G262"/>
      <c r="H262"/>
      <c r="I262"/>
      <c r="J262" s="15"/>
    </row>
    <row r="263" spans="2:12">
      <c r="B263"/>
      <c r="C263"/>
      <c r="D263"/>
      <c r="E263"/>
      <c r="F263"/>
      <c r="G263"/>
      <c r="H263"/>
      <c r="I263"/>
      <c r="J263" s="15"/>
    </row>
    <row r="264" spans="2:12">
      <c r="B264"/>
      <c r="C264"/>
      <c r="D264"/>
      <c r="E264"/>
      <c r="F264"/>
      <c r="G264"/>
      <c r="H264"/>
      <c r="I264"/>
      <c r="J264" s="15"/>
    </row>
    <row r="265" spans="2:12">
      <c r="B265"/>
      <c r="C265"/>
      <c r="D265"/>
      <c r="E265"/>
      <c r="F265"/>
      <c r="G265"/>
      <c r="H265"/>
      <c r="I265"/>
      <c r="J265" s="15"/>
    </row>
    <row r="266" spans="2:12">
      <c r="B266"/>
      <c r="C266"/>
      <c r="D266"/>
      <c r="E266"/>
      <c r="F266"/>
      <c r="G266"/>
      <c r="H266"/>
      <c r="I266"/>
      <c r="J266" s="15"/>
    </row>
    <row r="267" spans="2:12">
      <c r="B267"/>
      <c r="C267"/>
      <c r="D267"/>
      <c r="E267"/>
      <c r="F267"/>
      <c r="G267"/>
      <c r="H267"/>
      <c r="I267"/>
      <c r="J267" s="15"/>
    </row>
    <row r="268" spans="2:12">
      <c r="B268"/>
      <c r="C268"/>
      <c r="D268"/>
      <c r="E268"/>
      <c r="F268"/>
      <c r="G268"/>
      <c r="H268"/>
      <c r="I268"/>
      <c r="J268" s="15"/>
    </row>
    <row r="269" spans="2:12">
      <c r="B269"/>
      <c r="C269"/>
      <c r="D269"/>
      <c r="E269"/>
      <c r="F269"/>
      <c r="G269"/>
      <c r="H269"/>
      <c r="I269"/>
      <c r="J269" s="15"/>
    </row>
    <row r="270" spans="2:12">
      <c r="B270"/>
      <c r="C270"/>
      <c r="D270"/>
      <c r="E270"/>
      <c r="F270"/>
      <c r="G270"/>
      <c r="H270"/>
      <c r="I270"/>
      <c r="J270" s="15"/>
    </row>
    <row r="271" spans="2:12">
      <c r="B271"/>
      <c r="C271"/>
      <c r="D271"/>
      <c r="E271"/>
      <c r="F271"/>
      <c r="G271"/>
      <c r="H271"/>
      <c r="I271"/>
      <c r="J271" s="15"/>
    </row>
    <row r="272" spans="2:12">
      <c r="B272"/>
      <c r="C272"/>
      <c r="D272"/>
      <c r="E272"/>
      <c r="F272"/>
      <c r="G272"/>
      <c r="H272"/>
      <c r="I272"/>
      <c r="J272" s="15"/>
    </row>
    <row r="273" spans="2:10">
      <c r="B273"/>
      <c r="C273"/>
      <c r="D273"/>
      <c r="E273"/>
      <c r="F273"/>
      <c r="G273" s="180"/>
      <c r="H273" s="15"/>
      <c r="I273" s="90"/>
      <c r="J273" s="15"/>
    </row>
    <row r="274" spans="2:10">
      <c r="B274"/>
      <c r="C274" s="15"/>
      <c r="F274" s="15"/>
      <c r="G274" s="180"/>
      <c r="H274" s="15"/>
      <c r="I274" s="90"/>
      <c r="J274" s="15"/>
    </row>
    <row r="275" spans="2:10">
      <c r="B275"/>
      <c r="C275" s="15"/>
      <c r="F275" s="15"/>
      <c r="G275" s="180"/>
      <c r="H275" s="15"/>
      <c r="I275" s="90"/>
      <c r="J275" s="15"/>
    </row>
    <row r="276" spans="2:10">
      <c r="B276"/>
      <c r="C276" s="15"/>
      <c r="F276" s="15"/>
      <c r="G276" s="180"/>
      <c r="H276" s="15"/>
      <c r="I276" s="90"/>
      <c r="J276" s="15"/>
    </row>
    <row r="277" spans="2:10">
      <c r="B277"/>
      <c r="C277" s="15"/>
      <c r="F277" s="15"/>
      <c r="G277" s="180"/>
      <c r="H277" s="15"/>
      <c r="I277" s="90"/>
      <c r="J277" s="15"/>
    </row>
    <row r="278" spans="2:10">
      <c r="B278"/>
      <c r="C278" s="15"/>
      <c r="F278" s="15"/>
      <c r="G278" s="180"/>
      <c r="H278" s="15"/>
      <c r="I278" s="90"/>
      <c r="J278" s="15"/>
    </row>
    <row r="279" spans="2:10">
      <c r="B279"/>
      <c r="C279" s="15"/>
      <c r="F279" s="15"/>
      <c r="G279" s="180"/>
      <c r="H279" s="15"/>
      <c r="I279" s="90"/>
      <c r="J279" s="15"/>
    </row>
    <row r="280" spans="2:10">
      <c r="B280"/>
      <c r="C280" s="15"/>
      <c r="F280" s="15"/>
      <c r="G280" s="180"/>
      <c r="H280" s="15"/>
      <c r="I280" s="90"/>
      <c r="J280" s="15"/>
    </row>
    <row r="281" spans="2:10">
      <c r="B281"/>
      <c r="C281" s="15"/>
      <c r="F281" s="15"/>
      <c r="G281" s="180"/>
      <c r="H281" s="15"/>
      <c r="I281" s="90"/>
      <c r="J281" s="15"/>
    </row>
    <row r="282" spans="2:10">
      <c r="B282"/>
      <c r="C282" s="15"/>
      <c r="F282" s="15"/>
      <c r="G282" s="180"/>
      <c r="H282" s="15"/>
      <c r="I282" s="90"/>
      <c r="J282" s="15"/>
    </row>
    <row r="283" spans="2:10">
      <c r="B283"/>
      <c r="C283" s="15"/>
      <c r="F283" s="15"/>
      <c r="G283" s="180"/>
      <c r="H283" s="15"/>
      <c r="I283" s="90"/>
      <c r="J283" s="15"/>
    </row>
    <row r="284" spans="2:10">
      <c r="B284"/>
      <c r="C284" s="15"/>
      <c r="F284" s="15"/>
      <c r="G284" s="180"/>
      <c r="H284" s="15"/>
      <c r="I284" s="90"/>
      <c r="J284" s="15"/>
    </row>
    <row r="285" spans="2:10">
      <c r="B285"/>
      <c r="C285" s="15"/>
      <c r="F285" s="15"/>
      <c r="G285" s="180"/>
      <c r="H285" s="15"/>
      <c r="I285" s="90"/>
      <c r="J285" s="15"/>
    </row>
    <row r="286" spans="2:10">
      <c r="B286"/>
      <c r="C286" s="15"/>
      <c r="F286" s="15"/>
      <c r="G286" s="180"/>
      <c r="H286" s="15"/>
      <c r="I286" s="90"/>
      <c r="J286" s="15"/>
    </row>
    <row r="287" spans="2:10">
      <c r="B287"/>
      <c r="C287" s="15"/>
      <c r="F287" s="15"/>
      <c r="G287" s="180"/>
      <c r="H287" s="15"/>
      <c r="I287" s="90"/>
      <c r="J287" s="15"/>
    </row>
    <row r="288" spans="2:10">
      <c r="B288"/>
      <c r="C288" s="15"/>
      <c r="F288" s="15"/>
      <c r="G288" s="180"/>
      <c r="H288" s="15"/>
      <c r="I288" s="90"/>
      <c r="J288" s="15"/>
    </row>
    <row r="289" spans="2:10">
      <c r="B289"/>
      <c r="C289" s="15"/>
      <c r="F289" s="15"/>
      <c r="G289" s="180"/>
      <c r="H289" s="15"/>
      <c r="I289" s="90"/>
      <c r="J289" s="15"/>
    </row>
    <row r="290" spans="2:10">
      <c r="B290"/>
      <c r="C290" s="15"/>
      <c r="F290" s="15"/>
      <c r="G290" s="180"/>
      <c r="H290" s="15"/>
      <c r="I290" s="90"/>
      <c r="J290" s="15"/>
    </row>
    <row r="291" spans="2:10">
      <c r="B291"/>
      <c r="C291" s="15"/>
      <c r="F291" s="15"/>
      <c r="G291" s="180"/>
      <c r="H291" s="15"/>
      <c r="I291" s="90"/>
      <c r="J291" s="15"/>
    </row>
    <row r="292" spans="2:10">
      <c r="B292"/>
      <c r="C292" s="15"/>
      <c r="F292" s="15"/>
      <c r="G292" s="180"/>
      <c r="H292" s="15"/>
      <c r="I292" s="90"/>
      <c r="J292" s="15"/>
    </row>
    <row r="293" spans="2:10">
      <c r="B293"/>
      <c r="C293" s="15"/>
      <c r="F293" s="15"/>
      <c r="G293" s="180"/>
      <c r="H293" s="15"/>
      <c r="I293" s="90"/>
      <c r="J293" s="15"/>
    </row>
    <row r="294" spans="2:10">
      <c r="B294"/>
      <c r="C294" s="15"/>
      <c r="F294" s="15"/>
      <c r="G294" s="180"/>
      <c r="H294" s="15"/>
      <c r="I294" s="90"/>
      <c r="J294" s="15"/>
    </row>
    <row r="295" spans="2:10">
      <c r="B295"/>
      <c r="C295" s="15"/>
      <c r="F295" s="15"/>
      <c r="G295" s="180"/>
      <c r="H295" s="15"/>
      <c r="I295" s="90"/>
      <c r="J295" s="15"/>
    </row>
    <row r="296" spans="2:10">
      <c r="B296"/>
      <c r="C296" s="15"/>
      <c r="F296" s="15"/>
      <c r="G296" s="180"/>
      <c r="H296" s="15"/>
      <c r="I296" s="90"/>
      <c r="J296" s="15"/>
    </row>
    <row r="297" spans="2:10">
      <c r="B297"/>
      <c r="C297" s="15"/>
      <c r="F297" s="15"/>
      <c r="G297" s="180"/>
      <c r="H297" s="15"/>
      <c r="I297" s="90"/>
      <c r="J297" s="15"/>
    </row>
    <row r="298" spans="2:10">
      <c r="B298"/>
      <c r="C298" s="15"/>
      <c r="F298" s="15"/>
      <c r="G298" s="180"/>
      <c r="H298" s="15"/>
      <c r="I298" s="90"/>
      <c r="J298" s="15"/>
    </row>
    <row r="299" spans="2:10">
      <c r="B299"/>
      <c r="C299" s="15"/>
      <c r="F299" s="15"/>
      <c r="G299" s="180"/>
      <c r="H299" s="15"/>
      <c r="I299" s="90"/>
      <c r="J299" s="15"/>
    </row>
    <row r="300" spans="2:10">
      <c r="B300"/>
      <c r="C300" s="15"/>
      <c r="F300" s="15"/>
      <c r="G300" s="180"/>
      <c r="H300" s="15"/>
      <c r="I300" s="90"/>
      <c r="J300" s="15"/>
    </row>
    <row r="301" spans="2:10">
      <c r="B301"/>
      <c r="C301" s="15"/>
      <c r="F301" s="15"/>
      <c r="G301" s="180"/>
      <c r="H301" s="15"/>
      <c r="I301" s="90"/>
      <c r="J301" s="15"/>
    </row>
    <row r="302" spans="2:10">
      <c r="B302"/>
      <c r="C302" s="15"/>
      <c r="F302" s="15"/>
      <c r="G302" s="180"/>
      <c r="H302" s="15"/>
      <c r="I302" s="90"/>
      <c r="J302" s="15"/>
    </row>
    <row r="303" spans="2:10">
      <c r="B303"/>
      <c r="C303" s="15"/>
      <c r="F303" s="15"/>
      <c r="G303" s="180"/>
      <c r="H303" s="15"/>
      <c r="I303" s="90"/>
      <c r="J303" s="15"/>
    </row>
    <row r="304" spans="2:10">
      <c r="B304"/>
      <c r="C304" s="15"/>
      <c r="F304" s="15"/>
      <c r="G304" s="180"/>
      <c r="H304" s="15"/>
      <c r="I304" s="90"/>
      <c r="J304" s="15"/>
    </row>
    <row r="305" spans="2:10">
      <c r="B305"/>
      <c r="C305" s="15"/>
      <c r="F305" s="15"/>
      <c r="G305" s="180"/>
      <c r="H305" s="15"/>
      <c r="I305" s="90"/>
      <c r="J305" s="15"/>
    </row>
    <row r="306" spans="2:10">
      <c r="B306"/>
      <c r="C306" s="15"/>
      <c r="F306" s="15"/>
      <c r="G306" s="180"/>
      <c r="H306" s="15"/>
      <c r="I306" s="90"/>
      <c r="J306" s="15"/>
    </row>
    <row r="307" spans="2:10">
      <c r="B307"/>
      <c r="C307" s="15"/>
      <c r="F307" s="15"/>
      <c r="G307" s="180"/>
      <c r="H307" s="15"/>
      <c r="I307" s="90"/>
      <c r="J307" s="15"/>
    </row>
    <row r="308" spans="2:10">
      <c r="B308"/>
      <c r="C308" s="15"/>
      <c r="F308" s="15"/>
      <c r="G308" s="180"/>
      <c r="H308" s="15"/>
      <c r="I308" s="90"/>
      <c r="J308" s="15"/>
    </row>
    <row r="309" spans="2:10">
      <c r="B309"/>
      <c r="C309" s="15"/>
      <c r="F309" s="15"/>
      <c r="G309" s="180"/>
      <c r="H309" s="15"/>
      <c r="I309" s="90"/>
      <c r="J309" s="15"/>
    </row>
    <row r="310" spans="2:10">
      <c r="B310"/>
      <c r="C310" s="15"/>
      <c r="F310" s="15"/>
      <c r="G310" s="180"/>
      <c r="H310" s="15"/>
      <c r="I310" s="90"/>
      <c r="J310" s="15"/>
    </row>
    <row r="311" spans="2:10">
      <c r="B311"/>
      <c r="C311" s="15"/>
      <c r="F311" s="15"/>
      <c r="G311" s="180"/>
      <c r="H311" s="15"/>
      <c r="I311" s="90"/>
      <c r="J311" s="15"/>
    </row>
    <row r="312" spans="2:10">
      <c r="B312"/>
      <c r="C312" s="15"/>
      <c r="F312" s="15"/>
      <c r="G312" s="180"/>
      <c r="H312" s="15"/>
      <c r="I312" s="90"/>
      <c r="J312" s="15"/>
    </row>
    <row r="313" spans="2:10">
      <c r="B313"/>
      <c r="C313" s="15"/>
      <c r="F313" s="15"/>
      <c r="G313" s="180"/>
      <c r="H313" s="15"/>
      <c r="I313" s="90"/>
      <c r="J313" s="15"/>
    </row>
    <row r="314" spans="2:10">
      <c r="B314"/>
      <c r="C314" s="15"/>
      <c r="F314" s="15"/>
      <c r="G314" s="180"/>
      <c r="H314" s="15"/>
      <c r="I314" s="90"/>
      <c r="J314" s="15"/>
    </row>
    <row r="315" spans="2:10">
      <c r="B315"/>
      <c r="C315" s="15"/>
      <c r="F315" s="15"/>
      <c r="G315" s="180"/>
      <c r="H315" s="15"/>
      <c r="I315" s="90"/>
      <c r="J315" s="15"/>
    </row>
    <row r="316" spans="2:10">
      <c r="B316"/>
      <c r="C316" s="15"/>
      <c r="F316" s="15"/>
      <c r="G316" s="180"/>
      <c r="H316" s="15"/>
      <c r="I316" s="90"/>
      <c r="J316" s="15"/>
    </row>
    <row r="317" spans="2:10">
      <c r="B317"/>
      <c r="C317" s="15"/>
      <c r="F317" s="15"/>
      <c r="G317" s="180"/>
      <c r="H317" s="15"/>
      <c r="I317" s="90"/>
      <c r="J317" s="15"/>
    </row>
    <row r="318" spans="2:10">
      <c r="B318"/>
      <c r="C318" s="15"/>
      <c r="F318" s="15"/>
      <c r="G318" s="180"/>
      <c r="H318" s="15"/>
      <c r="I318" s="90"/>
      <c r="J318" s="15"/>
    </row>
    <row r="319" spans="2:10">
      <c r="B319"/>
      <c r="C319" s="15"/>
      <c r="F319" s="15"/>
      <c r="G319" s="180"/>
      <c r="H319" s="15"/>
      <c r="I319" s="90"/>
      <c r="J319" s="15"/>
    </row>
    <row r="320" spans="2:10">
      <c r="B320"/>
      <c r="C320" s="15"/>
      <c r="F320" s="15"/>
      <c r="G320" s="180"/>
      <c r="H320" s="15"/>
      <c r="I320" s="90"/>
      <c r="J320" s="15"/>
    </row>
    <row r="321" spans="2:10">
      <c r="B321"/>
      <c r="C321" s="15"/>
      <c r="F321" s="15"/>
      <c r="G321" s="180"/>
      <c r="H321" s="15"/>
      <c r="I321" s="90"/>
      <c r="J321" s="15"/>
    </row>
    <row r="322" spans="2:10">
      <c r="B322"/>
      <c r="C322" s="15"/>
      <c r="F322" s="15"/>
      <c r="G322" s="180"/>
      <c r="H322" s="15"/>
      <c r="I322" s="90"/>
      <c r="J322" s="15"/>
    </row>
    <row r="323" spans="2:10">
      <c r="B323"/>
      <c r="C323" s="15"/>
      <c r="F323" s="15"/>
      <c r="G323" s="180"/>
      <c r="H323" s="15"/>
      <c r="I323" s="90"/>
      <c r="J323" s="15"/>
    </row>
    <row r="324" spans="2:10">
      <c r="B324"/>
      <c r="C324" s="15"/>
      <c r="F324" s="15"/>
      <c r="G324" s="180"/>
      <c r="H324" s="15"/>
      <c r="I324" s="90"/>
      <c r="J324" s="15"/>
    </row>
    <row r="325" spans="2:10">
      <c r="B325"/>
      <c r="C325" s="15"/>
      <c r="F325" s="15"/>
      <c r="G325" s="180"/>
      <c r="H325" s="15"/>
      <c r="I325" s="90"/>
      <c r="J325" s="15"/>
    </row>
    <row r="326" spans="2:10">
      <c r="B326"/>
      <c r="C326" s="15"/>
      <c r="F326" s="15"/>
      <c r="G326" s="180"/>
      <c r="H326" s="15"/>
      <c r="I326" s="90"/>
      <c r="J326" s="15"/>
    </row>
    <row r="327" spans="2:10">
      <c r="B327"/>
      <c r="C327" s="15"/>
      <c r="F327" s="15"/>
      <c r="G327" s="180"/>
      <c r="H327" s="15"/>
      <c r="I327" s="90"/>
      <c r="J327" s="15"/>
    </row>
    <row r="328" spans="2:10">
      <c r="B328"/>
      <c r="F328" s="91"/>
      <c r="I328" s="90"/>
      <c r="J328" s="15"/>
    </row>
    <row r="329" spans="2:10">
      <c r="B329"/>
      <c r="F329" s="91"/>
      <c r="I329" s="90"/>
      <c r="J329" s="15"/>
    </row>
    <row r="330" spans="2:10">
      <c r="B330"/>
      <c r="F330" s="91"/>
      <c r="I330" s="90"/>
      <c r="J330" s="15"/>
    </row>
    <row r="331" spans="2:10">
      <c r="B331"/>
      <c r="F331" s="91"/>
      <c r="I331" s="90"/>
      <c r="J331" s="15"/>
    </row>
    <row r="332" spans="2:10">
      <c r="B332"/>
      <c r="F332" s="91"/>
      <c r="I332" s="90"/>
      <c r="J332" s="15"/>
    </row>
    <row r="333" spans="2:10">
      <c r="B333"/>
      <c r="F333" s="91"/>
      <c r="I333" s="90"/>
      <c r="J333" s="15"/>
    </row>
    <row r="334" spans="2:10">
      <c r="B334"/>
      <c r="F334" s="91"/>
      <c r="I334" s="90"/>
      <c r="J334" s="15"/>
    </row>
    <row r="335" spans="2:10">
      <c r="B335"/>
      <c r="F335" s="91"/>
      <c r="I335" s="90"/>
      <c r="J335" s="15"/>
    </row>
    <row r="336" spans="2:10">
      <c r="B336"/>
      <c r="F336" s="91"/>
      <c r="I336" s="90"/>
      <c r="J336" s="15"/>
    </row>
    <row r="337" spans="2:10">
      <c r="B337"/>
      <c r="F337" s="91"/>
      <c r="I337" s="90"/>
      <c r="J337" s="15"/>
    </row>
    <row r="338" spans="2:10">
      <c r="B338"/>
      <c r="F338" s="91"/>
      <c r="I338" s="90"/>
      <c r="J338" s="15"/>
    </row>
    <row r="339" spans="2:10">
      <c r="B339"/>
      <c r="F339" s="91"/>
      <c r="I339" s="90"/>
      <c r="J339" s="15"/>
    </row>
    <row r="340" spans="2:10">
      <c r="B340"/>
      <c r="F340" s="91"/>
      <c r="I340" s="90"/>
      <c r="J340" s="15"/>
    </row>
    <row r="341" spans="2:10">
      <c r="B341"/>
      <c r="F341" s="91"/>
      <c r="I341" s="90"/>
      <c r="J341" s="15"/>
    </row>
    <row r="342" spans="2:10">
      <c r="B342"/>
      <c r="F342" s="91"/>
      <c r="I342" s="90"/>
      <c r="J342" s="15"/>
    </row>
    <row r="343" spans="2:10">
      <c r="B343"/>
      <c r="F343" s="91"/>
      <c r="I343" s="90"/>
      <c r="J343" s="15"/>
    </row>
    <row r="344" spans="2:10">
      <c r="B344"/>
      <c r="F344" s="91"/>
      <c r="I344" s="90"/>
      <c r="J344" s="15"/>
    </row>
    <row r="345" spans="2:10">
      <c r="B345"/>
      <c r="F345" s="91"/>
      <c r="I345" s="90"/>
      <c r="J345" s="15"/>
    </row>
    <row r="346" spans="2:10">
      <c r="B346"/>
      <c r="F346" s="91"/>
      <c r="I346" s="90"/>
      <c r="J346" s="15"/>
    </row>
    <row r="347" spans="2:10">
      <c r="B347"/>
      <c r="F347" s="91"/>
      <c r="I347" s="90"/>
      <c r="J347" s="15"/>
    </row>
    <row r="348" spans="2:10">
      <c r="B348"/>
      <c r="F348" s="91"/>
      <c r="I348" s="90"/>
      <c r="J348" s="15"/>
    </row>
    <row r="349" spans="2:10">
      <c r="B349"/>
      <c r="F349" s="91"/>
      <c r="I349" s="90"/>
      <c r="J349" s="15"/>
    </row>
    <row r="350" spans="2:10">
      <c r="B350"/>
      <c r="F350" s="91"/>
      <c r="I350" s="90"/>
      <c r="J350" s="15"/>
    </row>
    <row r="351" spans="2:10">
      <c r="B351"/>
      <c r="F351" s="91"/>
      <c r="I351" s="90"/>
      <c r="J351" s="15"/>
    </row>
    <row r="352" spans="2:10">
      <c r="B352"/>
      <c r="F352" s="91"/>
      <c r="I352" s="90"/>
      <c r="J352" s="15"/>
    </row>
    <row r="353" spans="2:10">
      <c r="B353"/>
      <c r="F353" s="91"/>
      <c r="I353" s="90"/>
      <c r="J353" s="15"/>
    </row>
    <row r="354" spans="2:10">
      <c r="B354"/>
      <c r="F354" s="91"/>
      <c r="I354" s="90"/>
      <c r="J354" s="15"/>
    </row>
    <row r="355" spans="2:10">
      <c r="B355"/>
      <c r="F355" s="91"/>
      <c r="I355" s="90"/>
      <c r="J355" s="15"/>
    </row>
    <row r="356" spans="2:10">
      <c r="B356"/>
      <c r="F356" s="91"/>
      <c r="I356" s="90"/>
      <c r="J356" s="15"/>
    </row>
    <row r="357" spans="2:10">
      <c r="B357"/>
      <c r="F357" s="91"/>
      <c r="I357" s="90"/>
      <c r="J357" s="15"/>
    </row>
    <row r="358" spans="2:10">
      <c r="B358"/>
      <c r="F358" s="91"/>
      <c r="I358" s="90"/>
      <c r="J358" s="15"/>
    </row>
    <row r="359" spans="2:10">
      <c r="B359"/>
      <c r="F359" s="91"/>
      <c r="I359" s="90"/>
      <c r="J359" s="15"/>
    </row>
    <row r="360" spans="2:10">
      <c r="B360"/>
      <c r="F360" s="91"/>
      <c r="I360" s="90"/>
      <c r="J360" s="15"/>
    </row>
    <row r="361" spans="2:10">
      <c r="B361"/>
      <c r="F361" s="91"/>
      <c r="I361" s="90"/>
      <c r="J361" s="15"/>
    </row>
    <row r="362" spans="2:10">
      <c r="B362"/>
      <c r="F362" s="91"/>
      <c r="I362" s="90"/>
      <c r="J362" s="15"/>
    </row>
    <row r="363" spans="2:10">
      <c r="B363"/>
      <c r="F363" s="91"/>
      <c r="I363" s="90"/>
      <c r="J363" s="15"/>
    </row>
    <row r="364" spans="2:10">
      <c r="B364"/>
      <c r="F364" s="91"/>
      <c r="I364" s="90"/>
      <c r="J364" s="15"/>
    </row>
    <row r="365" spans="2:10">
      <c r="B365"/>
      <c r="F365" s="91"/>
      <c r="I365" s="90"/>
      <c r="J365" s="15"/>
    </row>
    <row r="366" spans="2:10">
      <c r="B366"/>
      <c r="F366" s="91"/>
      <c r="I366" s="90"/>
      <c r="J366" s="15"/>
    </row>
    <row r="367" spans="2:10">
      <c r="B367"/>
      <c r="F367" s="91"/>
      <c r="I367" s="90"/>
      <c r="J367" s="15"/>
    </row>
    <row r="368" spans="2:10">
      <c r="B368"/>
      <c r="F368" s="91"/>
      <c r="I368" s="90"/>
      <c r="J368" s="15"/>
    </row>
    <row r="369" spans="2:10">
      <c r="B369"/>
      <c r="F369" s="91"/>
      <c r="I369" s="90"/>
      <c r="J369" s="15"/>
    </row>
    <row r="370" spans="2:10">
      <c r="B370"/>
      <c r="F370" s="91"/>
      <c r="I370" s="90"/>
      <c r="J370" s="15"/>
    </row>
    <row r="371" spans="2:10">
      <c r="B371"/>
      <c r="F371" s="91"/>
      <c r="I371" s="90"/>
      <c r="J371" s="15"/>
    </row>
    <row r="372" spans="2:10">
      <c r="B372"/>
      <c r="F372" s="91"/>
      <c r="I372" s="90"/>
      <c r="J372" s="15"/>
    </row>
    <row r="373" spans="2:10">
      <c r="B373"/>
      <c r="F373" s="91"/>
      <c r="I373" s="90"/>
      <c r="J373" s="15"/>
    </row>
    <row r="374" spans="2:10">
      <c r="B374"/>
      <c r="F374" s="91"/>
      <c r="I374" s="90"/>
      <c r="J374" s="15"/>
    </row>
    <row r="375" spans="2:10">
      <c r="B375"/>
      <c r="F375" s="91"/>
      <c r="I375" s="90"/>
      <c r="J375" s="15"/>
    </row>
    <row r="376" spans="2:10">
      <c r="B376"/>
      <c r="F376" s="91"/>
      <c r="I376" s="90"/>
      <c r="J376" s="15"/>
    </row>
    <row r="377" spans="2:10">
      <c r="B377"/>
      <c r="F377" s="91"/>
      <c r="I377" s="90"/>
      <c r="J377" s="15"/>
    </row>
    <row r="378" spans="2:10">
      <c r="B378"/>
      <c r="F378" s="91"/>
      <c r="I378" s="90"/>
      <c r="J378" s="15"/>
    </row>
    <row r="379" spans="2:10">
      <c r="B379"/>
      <c r="F379" s="91"/>
      <c r="I379" s="90"/>
      <c r="J379" s="15"/>
    </row>
    <row r="380" spans="2:10">
      <c r="B380"/>
      <c r="F380" s="91"/>
      <c r="I380" s="90"/>
      <c r="J380" s="15"/>
    </row>
    <row r="381" spans="2:10">
      <c r="B381"/>
      <c r="F381" s="91"/>
      <c r="I381" s="90"/>
      <c r="J381" s="15"/>
    </row>
    <row r="382" spans="2:10">
      <c r="B382"/>
      <c r="F382" s="91"/>
      <c r="I382" s="90"/>
      <c r="J382" s="15"/>
    </row>
    <row r="383" spans="2:10">
      <c r="B383"/>
      <c r="F383" s="91"/>
      <c r="I383" s="90"/>
      <c r="J383" s="15"/>
    </row>
    <row r="384" spans="2:10">
      <c r="B384"/>
      <c r="F384" s="91"/>
      <c r="I384" s="90"/>
      <c r="J384" s="15"/>
    </row>
    <row r="385" spans="2:10">
      <c r="B385"/>
      <c r="F385" s="91"/>
      <c r="I385" s="90"/>
      <c r="J385" s="15"/>
    </row>
    <row r="386" spans="2:10">
      <c r="B386"/>
      <c r="F386" s="91"/>
      <c r="I386" s="90"/>
      <c r="J386" s="15"/>
    </row>
    <row r="387" spans="2:10">
      <c r="B387"/>
      <c r="F387" s="91"/>
      <c r="I387" s="90"/>
      <c r="J387" s="15"/>
    </row>
    <row r="388" spans="2:10">
      <c r="B388"/>
      <c r="F388" s="91"/>
      <c r="I388" s="90"/>
      <c r="J388" s="15"/>
    </row>
    <row r="389" spans="2:10">
      <c r="B389"/>
      <c r="F389" s="91"/>
      <c r="I389" s="90"/>
      <c r="J389" s="15"/>
    </row>
    <row r="390" spans="2:10">
      <c r="B390"/>
      <c r="F390" s="91"/>
      <c r="I390" s="90"/>
      <c r="J390" s="15"/>
    </row>
    <row r="391" spans="2:10">
      <c r="B391"/>
      <c r="F391" s="91"/>
      <c r="I391" s="90"/>
      <c r="J391" s="15"/>
    </row>
    <row r="392" spans="2:10">
      <c r="B392"/>
      <c r="F392" s="91"/>
      <c r="I392" s="90"/>
      <c r="J392" s="15"/>
    </row>
    <row r="393" spans="2:10">
      <c r="B393"/>
      <c r="F393" s="91"/>
      <c r="I393" s="90"/>
      <c r="J393" s="15"/>
    </row>
    <row r="394" spans="2:10">
      <c r="B394"/>
      <c r="F394" s="91"/>
      <c r="I394" s="90"/>
      <c r="J394" s="15"/>
    </row>
    <row r="395" spans="2:10">
      <c r="B395"/>
      <c r="F395" s="91"/>
      <c r="I395" s="90"/>
      <c r="J395" s="15"/>
    </row>
    <row r="396" spans="2:10">
      <c r="B396"/>
      <c r="F396" s="91"/>
      <c r="I396" s="90"/>
      <c r="J396" s="15"/>
    </row>
    <row r="397" spans="2:10">
      <c r="B397"/>
      <c r="F397" s="91"/>
      <c r="I397" s="90"/>
      <c r="J397" s="15"/>
    </row>
    <row r="398" spans="2:10">
      <c r="B398"/>
      <c r="F398" s="91"/>
      <c r="I398" s="90"/>
      <c r="J398" s="15"/>
    </row>
    <row r="399" spans="2:10">
      <c r="B399"/>
      <c r="F399" s="91"/>
      <c r="I399" s="90"/>
      <c r="J399" s="15"/>
    </row>
    <row r="400" spans="2:10">
      <c r="B400"/>
      <c r="F400" s="91"/>
      <c r="I400" s="90"/>
      <c r="J400" s="15"/>
    </row>
    <row r="401" spans="2:10">
      <c r="B401"/>
      <c r="F401" s="91"/>
      <c r="I401" s="90"/>
      <c r="J401" s="15"/>
    </row>
    <row r="402" spans="2:10">
      <c r="B402"/>
      <c r="F402" s="91"/>
      <c r="I402" s="90"/>
      <c r="J402" s="15"/>
    </row>
    <row r="403" spans="2:10">
      <c r="B403"/>
      <c r="F403" s="91"/>
      <c r="I403" s="90"/>
      <c r="J403" s="15"/>
    </row>
    <row r="404" spans="2:10">
      <c r="B404"/>
      <c r="F404" s="91"/>
      <c r="I404" s="90"/>
      <c r="J404" s="15"/>
    </row>
    <row r="405" spans="2:10">
      <c r="B405"/>
      <c r="F405" s="91"/>
      <c r="I405" s="90"/>
      <c r="J405" s="15"/>
    </row>
    <row r="406" spans="2:10">
      <c r="B406"/>
      <c r="F406" s="91"/>
      <c r="I406" s="90"/>
      <c r="J406" s="15"/>
    </row>
    <row r="407" spans="2:10">
      <c r="B407"/>
      <c r="F407" s="91"/>
      <c r="I407" s="90"/>
      <c r="J407" s="15"/>
    </row>
    <row r="408" spans="2:10">
      <c r="B408"/>
      <c r="F408" s="91"/>
      <c r="I408" s="90"/>
      <c r="J408" s="15"/>
    </row>
    <row r="409" spans="2:10">
      <c r="B409"/>
      <c r="F409" s="91"/>
      <c r="I409" s="90"/>
      <c r="J409" s="15"/>
    </row>
    <row r="410" spans="2:10">
      <c r="B410"/>
      <c r="F410" s="91"/>
      <c r="I410" s="90"/>
      <c r="J410" s="15"/>
    </row>
    <row r="411" spans="2:10">
      <c r="B411"/>
      <c r="F411" s="91"/>
      <c r="I411" s="90"/>
      <c r="J411" s="15"/>
    </row>
    <row r="412" spans="2:10">
      <c r="B412"/>
      <c r="F412" s="91"/>
      <c r="I412" s="90"/>
      <c r="J412" s="15"/>
    </row>
    <row r="413" spans="2:10">
      <c r="B413"/>
      <c r="F413" s="91"/>
      <c r="I413" s="90"/>
      <c r="J413" s="15"/>
    </row>
    <row r="414" spans="2:10">
      <c r="B414"/>
      <c r="F414" s="91"/>
      <c r="I414" s="90"/>
      <c r="J414" s="15"/>
    </row>
    <row r="415" spans="2:10">
      <c r="B415"/>
      <c r="F415" s="91"/>
      <c r="I415" s="90"/>
      <c r="J415" s="15"/>
    </row>
    <row r="416" spans="2:10">
      <c r="B416"/>
      <c r="F416" s="91"/>
      <c r="I416" s="90"/>
      <c r="J416" s="15"/>
    </row>
    <row r="417" spans="2:10">
      <c r="B417"/>
      <c r="F417" s="91"/>
      <c r="I417" s="90"/>
      <c r="J417" s="15"/>
    </row>
    <row r="418" spans="2:10">
      <c r="B418"/>
      <c r="F418" s="91"/>
      <c r="I418" s="90"/>
      <c r="J418" s="15"/>
    </row>
    <row r="419" spans="2:10">
      <c r="B419"/>
      <c r="F419" s="91"/>
      <c r="I419" s="90"/>
      <c r="J419" s="15"/>
    </row>
    <row r="420" spans="2:10">
      <c r="B420"/>
      <c r="F420" s="91"/>
      <c r="I420" s="90"/>
      <c r="J420" s="15"/>
    </row>
    <row r="421" spans="2:10">
      <c r="B421"/>
      <c r="F421" s="91"/>
      <c r="I421" s="90"/>
      <c r="J421" s="15"/>
    </row>
    <row r="422" spans="2:10">
      <c r="B422"/>
      <c r="F422" s="91"/>
      <c r="I422" s="90"/>
      <c r="J422" s="15"/>
    </row>
    <row r="423" spans="2:10">
      <c r="B423"/>
      <c r="F423" s="91"/>
      <c r="I423" s="90"/>
      <c r="J423" s="15"/>
    </row>
    <row r="424" spans="2:10">
      <c r="B424"/>
      <c r="F424" s="91"/>
      <c r="I424" s="90"/>
      <c r="J424" s="15"/>
    </row>
    <row r="425" spans="2:10">
      <c r="B425"/>
      <c r="F425" s="91"/>
      <c r="I425" s="90"/>
      <c r="J425" s="15"/>
    </row>
    <row r="426" spans="2:10">
      <c r="B426"/>
      <c r="F426" s="91"/>
      <c r="I426" s="90"/>
      <c r="J426" s="15"/>
    </row>
    <row r="427" spans="2:10">
      <c r="B427"/>
      <c r="F427" s="91"/>
      <c r="I427" s="90"/>
      <c r="J427" s="15"/>
    </row>
    <row r="428" spans="2:10">
      <c r="B428"/>
      <c r="F428" s="91"/>
      <c r="I428" s="90"/>
      <c r="J428" s="15"/>
    </row>
    <row r="429" spans="2:10">
      <c r="B429"/>
      <c r="F429" s="91"/>
      <c r="I429" s="90"/>
      <c r="J429" s="15"/>
    </row>
    <row r="430" spans="2:10">
      <c r="B430"/>
      <c r="F430" s="91"/>
      <c r="I430" s="90"/>
      <c r="J430" s="15"/>
    </row>
    <row r="431" spans="2:10">
      <c r="B431"/>
      <c r="F431" s="91"/>
      <c r="I431" s="90"/>
      <c r="J431" s="15"/>
    </row>
    <row r="432" spans="2:10">
      <c r="B432"/>
      <c r="F432" s="91"/>
      <c r="I432" s="90"/>
      <c r="J432" s="15"/>
    </row>
    <row r="433" spans="2:10">
      <c r="B433"/>
      <c r="F433" s="91"/>
      <c r="I433" s="90"/>
      <c r="J433" s="15"/>
    </row>
    <row r="434" spans="2:10">
      <c r="B434"/>
      <c r="F434" s="91"/>
      <c r="I434" s="90"/>
      <c r="J434" s="15"/>
    </row>
    <row r="435" spans="2:10">
      <c r="B435"/>
      <c r="F435" s="91"/>
      <c r="I435" s="90"/>
      <c r="J435" s="15"/>
    </row>
    <row r="436" spans="2:10">
      <c r="B436"/>
      <c r="F436" s="91"/>
      <c r="I436" s="90"/>
      <c r="J436" s="15"/>
    </row>
    <row r="437" spans="2:10">
      <c r="B437"/>
      <c r="F437" s="91"/>
      <c r="I437" s="90"/>
      <c r="J437" s="15"/>
    </row>
    <row r="438" spans="2:10">
      <c r="B438"/>
      <c r="F438" s="91"/>
      <c r="I438" s="90"/>
      <c r="J438" s="15"/>
    </row>
    <row r="439" spans="2:10">
      <c r="B439"/>
      <c r="F439" s="91"/>
      <c r="I439" s="90"/>
      <c r="J439" s="15"/>
    </row>
    <row r="440" spans="2:10">
      <c r="B440"/>
      <c r="F440" s="91"/>
      <c r="I440" s="90"/>
      <c r="J440" s="15"/>
    </row>
    <row r="441" spans="2:10">
      <c r="B441"/>
      <c r="F441" s="91"/>
      <c r="I441" s="90"/>
      <c r="J441" s="15"/>
    </row>
    <row r="442" spans="2:10">
      <c r="B442"/>
      <c r="F442" s="91"/>
      <c r="I442" s="90"/>
      <c r="J442" s="15"/>
    </row>
    <row r="443" spans="2:10">
      <c r="B443"/>
      <c r="F443" s="91"/>
      <c r="I443" s="90"/>
      <c r="J443" s="15"/>
    </row>
    <row r="444" spans="2:10">
      <c r="B444"/>
      <c r="F444" s="91"/>
      <c r="I444" s="90"/>
      <c r="J444" s="15"/>
    </row>
    <row r="445" spans="2:10">
      <c r="B445"/>
      <c r="F445" s="91"/>
      <c r="I445" s="90"/>
      <c r="J445" s="15"/>
    </row>
    <row r="446" spans="2:10">
      <c r="B446"/>
      <c r="F446" s="91"/>
      <c r="I446" s="90"/>
      <c r="J446" s="15"/>
    </row>
    <row r="447" spans="2:10">
      <c r="B447"/>
      <c r="F447" s="91"/>
      <c r="I447" s="90"/>
      <c r="J447" s="15"/>
    </row>
    <row r="448" spans="2:10">
      <c r="B448"/>
      <c r="F448" s="91"/>
      <c r="I448" s="90"/>
      <c r="J448" s="15"/>
    </row>
    <row r="449" spans="2:10">
      <c r="B449"/>
      <c r="F449" s="91"/>
      <c r="I449" s="90"/>
      <c r="J449" s="15"/>
    </row>
    <row r="450" spans="2:10">
      <c r="B450"/>
      <c r="F450" s="91"/>
      <c r="I450" s="90"/>
      <c r="J450" s="15"/>
    </row>
    <row r="451" spans="2:10">
      <c r="B451"/>
      <c r="F451" s="91"/>
      <c r="I451" s="90"/>
      <c r="J451" s="15"/>
    </row>
    <row r="452" spans="2:10">
      <c r="B452"/>
      <c r="F452" s="91"/>
      <c r="I452" s="90"/>
      <c r="J452" s="15"/>
    </row>
    <row r="453" spans="2:10">
      <c r="B453"/>
      <c r="F453" s="91"/>
      <c r="I453" s="90"/>
      <c r="J453" s="15"/>
    </row>
    <row r="454" spans="2:10">
      <c r="B454"/>
      <c r="F454" s="91"/>
      <c r="I454" s="90"/>
      <c r="J454" s="15"/>
    </row>
    <row r="455" spans="2:10">
      <c r="B455"/>
      <c r="F455" s="91"/>
      <c r="I455" s="90"/>
      <c r="J455" s="15"/>
    </row>
    <row r="456" spans="2:10">
      <c r="B456"/>
      <c r="F456" s="91"/>
      <c r="I456" s="90"/>
      <c r="J456" s="15"/>
    </row>
    <row r="457" spans="2:10">
      <c r="B457"/>
      <c r="F457" s="91"/>
      <c r="I457" s="90"/>
      <c r="J457" s="15"/>
    </row>
    <row r="458" spans="2:10">
      <c r="B458"/>
      <c r="F458" s="91"/>
      <c r="I458" s="90"/>
      <c r="J458" s="15"/>
    </row>
    <row r="459" spans="2:10">
      <c r="B459"/>
      <c r="F459" s="91"/>
      <c r="I459" s="90"/>
      <c r="J459" s="15"/>
    </row>
    <row r="460" spans="2:10">
      <c r="B460"/>
      <c r="F460" s="91"/>
      <c r="I460" s="90"/>
      <c r="J460" s="15"/>
    </row>
    <row r="461" spans="2:10">
      <c r="B461"/>
      <c r="F461" s="91"/>
      <c r="I461" s="90"/>
      <c r="J461" s="15"/>
    </row>
    <row r="462" spans="2:10">
      <c r="B462"/>
      <c r="F462" s="91"/>
      <c r="I462" s="90"/>
      <c r="J462" s="15"/>
    </row>
    <row r="463" spans="2:10">
      <c r="B463"/>
      <c r="F463" s="91"/>
      <c r="I463" s="90"/>
      <c r="J463" s="15"/>
    </row>
    <row r="464" spans="2:10">
      <c r="B464"/>
      <c r="F464" s="91"/>
      <c r="I464" s="90"/>
      <c r="J464" s="15"/>
    </row>
    <row r="465" spans="2:10">
      <c r="B465"/>
      <c r="F465" s="91"/>
      <c r="I465" s="90"/>
      <c r="J465" s="15"/>
    </row>
    <row r="466" spans="2:10">
      <c r="B466"/>
      <c r="F466" s="91"/>
      <c r="I466" s="90"/>
      <c r="J466" s="15"/>
    </row>
    <row r="467" spans="2:10">
      <c r="B467"/>
      <c r="F467" s="91"/>
      <c r="I467" s="90"/>
      <c r="J467" s="15"/>
    </row>
    <row r="468" spans="2:10">
      <c r="B468"/>
      <c r="F468" s="91"/>
      <c r="I468" s="90"/>
      <c r="J468" s="15"/>
    </row>
    <row r="469" spans="2:10">
      <c r="B469"/>
      <c r="F469" s="91"/>
      <c r="I469" s="90"/>
      <c r="J469" s="15"/>
    </row>
    <row r="470" spans="2:10">
      <c r="B470"/>
      <c r="F470" s="91"/>
      <c r="I470" s="90"/>
      <c r="J470" s="15"/>
    </row>
    <row r="471" spans="2:10">
      <c r="B471"/>
      <c r="F471" s="91"/>
      <c r="I471" s="90"/>
      <c r="J471" s="15"/>
    </row>
    <row r="472" spans="2:10">
      <c r="B472"/>
      <c r="F472" s="91"/>
      <c r="I472" s="90"/>
      <c r="J472" s="15"/>
    </row>
    <row r="473" spans="2:10">
      <c r="B473"/>
      <c r="F473" s="91"/>
      <c r="I473" s="90"/>
      <c r="J473" s="15"/>
    </row>
    <row r="474" spans="2:10">
      <c r="B474"/>
      <c r="F474" s="91"/>
      <c r="I474" s="90"/>
      <c r="J474" s="15"/>
    </row>
    <row r="475" spans="2:10">
      <c r="B475"/>
      <c r="F475" s="91"/>
      <c r="I475" s="90"/>
      <c r="J475" s="15"/>
    </row>
    <row r="476" spans="2:10">
      <c r="B476"/>
      <c r="F476" s="91"/>
      <c r="I476" s="90"/>
      <c r="J476" s="15"/>
    </row>
    <row r="477" spans="2:10">
      <c r="B477"/>
      <c r="F477" s="91"/>
      <c r="I477" s="90"/>
      <c r="J477" s="15"/>
    </row>
    <row r="478" spans="2:10">
      <c r="B478"/>
      <c r="F478" s="91"/>
      <c r="I478" s="90"/>
      <c r="J478" s="15"/>
    </row>
    <row r="479" spans="2:10">
      <c r="B479"/>
      <c r="F479" s="91"/>
      <c r="I479" s="90"/>
      <c r="J479" s="15"/>
    </row>
    <row r="480" spans="2:10">
      <c r="B480"/>
      <c r="F480" s="91"/>
      <c r="I480" s="90"/>
      <c r="J480" s="15"/>
    </row>
    <row r="481" spans="2:10">
      <c r="B481"/>
      <c r="F481" s="91"/>
      <c r="I481" s="90"/>
      <c r="J481" s="15"/>
    </row>
    <row r="482" spans="2:10">
      <c r="B482"/>
      <c r="F482" s="91"/>
      <c r="I482" s="90"/>
      <c r="J482" s="15"/>
    </row>
    <row r="483" spans="2:10">
      <c r="B483"/>
      <c r="F483" s="91"/>
      <c r="I483" s="90"/>
      <c r="J483" s="15"/>
    </row>
    <row r="484" spans="2:10">
      <c r="B484"/>
      <c r="F484" s="91"/>
      <c r="I484" s="90"/>
      <c r="J484" s="15"/>
    </row>
    <row r="485" spans="2:10">
      <c r="B485"/>
      <c r="F485" s="91"/>
      <c r="I485" s="90"/>
      <c r="J485" s="15"/>
    </row>
    <row r="486" spans="2:10">
      <c r="B486"/>
      <c r="F486" s="91"/>
      <c r="I486" s="90"/>
      <c r="J486" s="15"/>
    </row>
    <row r="487" spans="2:10">
      <c r="B487"/>
      <c r="F487" s="91"/>
      <c r="I487" s="90"/>
      <c r="J487" s="15"/>
    </row>
    <row r="488" spans="2:10">
      <c r="B488"/>
      <c r="F488" s="91"/>
      <c r="I488" s="90"/>
      <c r="J488" s="15"/>
    </row>
    <row r="489" spans="2:10">
      <c r="B489"/>
      <c r="F489" s="91"/>
      <c r="I489" s="90"/>
      <c r="J489" s="15"/>
    </row>
    <row r="490" spans="2:10">
      <c r="B490"/>
      <c r="F490" s="91"/>
      <c r="I490" s="90"/>
      <c r="J490" s="15"/>
    </row>
    <row r="491" spans="2:10">
      <c r="B491"/>
      <c r="F491" s="91"/>
      <c r="I491" s="90"/>
      <c r="J491" s="15"/>
    </row>
    <row r="492" spans="2:10">
      <c r="B492"/>
      <c r="F492" s="91"/>
      <c r="I492" s="90"/>
      <c r="J492" s="15"/>
    </row>
    <row r="493" spans="2:10">
      <c r="B493"/>
      <c r="F493" s="91"/>
      <c r="I493" s="90"/>
      <c r="J493" s="15"/>
    </row>
    <row r="494" spans="2:10">
      <c r="B494"/>
      <c r="F494" s="91"/>
      <c r="I494" s="90"/>
      <c r="J494" s="15"/>
    </row>
    <row r="495" spans="2:10">
      <c r="B495"/>
      <c r="F495" s="91"/>
      <c r="I495" s="90"/>
      <c r="J495" s="15"/>
    </row>
    <row r="496" spans="2:10">
      <c r="B496"/>
      <c r="F496" s="91"/>
      <c r="I496" s="90"/>
      <c r="J496" s="15"/>
    </row>
    <row r="497" spans="2:10">
      <c r="B497"/>
      <c r="F497" s="91"/>
      <c r="I497" s="90"/>
      <c r="J497" s="15"/>
    </row>
    <row r="498" spans="2:10">
      <c r="B498"/>
      <c r="F498" s="91"/>
      <c r="I498" s="90"/>
      <c r="J498" s="15"/>
    </row>
    <row r="499" spans="2:10">
      <c r="B499"/>
      <c r="F499" s="91"/>
      <c r="I499" s="90"/>
      <c r="J499" s="15"/>
    </row>
    <row r="500" spans="2:10">
      <c r="B500"/>
      <c r="F500" s="91"/>
      <c r="I500" s="90"/>
      <c r="J500" s="15"/>
    </row>
    <row r="501" spans="2:10">
      <c r="B501"/>
      <c r="F501" s="91"/>
      <c r="I501" s="90"/>
      <c r="J501" s="15"/>
    </row>
    <row r="502" spans="2:10">
      <c r="B502"/>
      <c r="F502" s="91"/>
      <c r="I502" s="90"/>
      <c r="J502" s="15"/>
    </row>
    <row r="503" spans="2:10">
      <c r="B503"/>
      <c r="F503" s="91"/>
      <c r="I503" s="90"/>
      <c r="J503" s="15"/>
    </row>
    <row r="504" spans="2:10">
      <c r="B504"/>
      <c r="F504" s="91"/>
      <c r="I504" s="90"/>
      <c r="J504" s="15"/>
    </row>
    <row r="505" spans="2:10">
      <c r="B505"/>
      <c r="F505" s="91"/>
      <c r="I505" s="90"/>
      <c r="J505" s="15"/>
    </row>
    <row r="506" spans="2:10">
      <c r="B506"/>
      <c r="F506" s="91"/>
      <c r="I506" s="90"/>
      <c r="J506" s="15"/>
    </row>
    <row r="507" spans="2:10">
      <c r="B507"/>
      <c r="F507" s="91"/>
      <c r="I507" s="90"/>
      <c r="J507" s="15"/>
    </row>
    <row r="508" spans="2:10">
      <c r="B508"/>
      <c r="F508" s="91"/>
      <c r="I508" s="90"/>
      <c r="J508" s="15"/>
    </row>
    <row r="509" spans="2:10">
      <c r="B509"/>
      <c r="F509" s="91"/>
      <c r="I509" s="90"/>
      <c r="J509" s="15"/>
    </row>
    <row r="510" spans="2:10">
      <c r="B510"/>
      <c r="F510" s="91"/>
      <c r="I510" s="90"/>
      <c r="J510" s="15"/>
    </row>
    <row r="511" spans="2:10">
      <c r="F511" s="91"/>
      <c r="I511" s="90"/>
      <c r="J511" s="15"/>
    </row>
    <row r="512" spans="2:10">
      <c r="F512" s="91"/>
      <c r="I512" s="90"/>
      <c r="J512" s="15"/>
    </row>
    <row r="513" spans="6:10">
      <c r="F513" s="91"/>
      <c r="I513" s="90"/>
      <c r="J513" s="15"/>
    </row>
    <row r="514" spans="6:10">
      <c r="F514" s="91"/>
      <c r="I514" s="90"/>
      <c r="J514" s="15"/>
    </row>
    <row r="515" spans="6:10">
      <c r="F515" s="91"/>
      <c r="I515" s="90"/>
      <c r="J515" s="15"/>
    </row>
    <row r="516" spans="6:10">
      <c r="F516" s="91"/>
      <c r="I516" s="90"/>
      <c r="J516" s="15"/>
    </row>
    <row r="517" spans="6:10">
      <c r="F517" s="91"/>
      <c r="I517" s="90"/>
      <c r="J517" s="15"/>
    </row>
    <row r="518" spans="6:10">
      <c r="F518" s="91"/>
      <c r="I518" s="90"/>
      <c r="J518" s="15"/>
    </row>
    <row r="519" spans="6:10">
      <c r="F519" s="91"/>
      <c r="I519" s="90"/>
      <c r="J519" s="15"/>
    </row>
    <row r="520" spans="6:10">
      <c r="F520" s="91"/>
      <c r="I520" s="90"/>
      <c r="J520" s="15"/>
    </row>
    <row r="521" spans="6:10">
      <c r="F521" s="91"/>
      <c r="I521" s="90"/>
      <c r="J521" s="15"/>
    </row>
    <row r="522" spans="6:10">
      <c r="F522" s="91"/>
      <c r="I522" s="90"/>
      <c r="J522" s="15"/>
    </row>
    <row r="523" spans="6:10">
      <c r="F523" s="91"/>
      <c r="I523" s="90"/>
      <c r="J523" s="15"/>
    </row>
    <row r="524" spans="6:10">
      <c r="F524" s="91"/>
      <c r="I524" s="90"/>
      <c r="J524" s="15"/>
    </row>
    <row r="525" spans="6:10">
      <c r="F525" s="91"/>
      <c r="I525" s="90"/>
      <c r="J525" s="15"/>
    </row>
    <row r="526" spans="6:10">
      <c r="F526" s="91"/>
      <c r="I526" s="90"/>
      <c r="J526" s="15"/>
    </row>
    <row r="527" spans="6:10">
      <c r="F527" s="91"/>
      <c r="I527" s="90"/>
      <c r="J527" s="15"/>
    </row>
    <row r="528" spans="6:10">
      <c r="F528" s="91"/>
      <c r="I528" s="90"/>
      <c r="J528" s="15"/>
    </row>
    <row r="529" spans="6:10">
      <c r="F529" s="91"/>
      <c r="I529" s="90"/>
      <c r="J529" s="15"/>
    </row>
    <row r="530" spans="6:10">
      <c r="F530" s="91"/>
      <c r="I530" s="90"/>
      <c r="J530" s="15"/>
    </row>
    <row r="531" spans="6:10">
      <c r="F531" s="91"/>
      <c r="I531" s="90"/>
      <c r="J531" s="15"/>
    </row>
    <row r="532" spans="6:10">
      <c r="F532" s="91"/>
      <c r="I532" s="90"/>
      <c r="J532" s="15"/>
    </row>
    <row r="533" spans="6:10">
      <c r="F533" s="91"/>
      <c r="I533" s="90"/>
      <c r="J533" s="15"/>
    </row>
    <row r="534" spans="6:10">
      <c r="F534" s="91"/>
      <c r="I534" s="90"/>
      <c r="J534" s="15"/>
    </row>
    <row r="535" spans="6:10">
      <c r="F535" s="91"/>
      <c r="I535" s="90"/>
      <c r="J535" s="15"/>
    </row>
    <row r="536" spans="6:10">
      <c r="F536" s="91"/>
      <c r="I536" s="90"/>
      <c r="J536" s="15"/>
    </row>
    <row r="537" spans="6:10">
      <c r="F537" s="91"/>
      <c r="I537" s="90"/>
      <c r="J537" s="15"/>
    </row>
    <row r="538" spans="6:10">
      <c r="F538" s="91"/>
      <c r="I538" s="90"/>
      <c r="J538" s="15"/>
    </row>
    <row r="539" spans="6:10">
      <c r="F539" s="91"/>
      <c r="I539" s="90"/>
      <c r="J539" s="15"/>
    </row>
    <row r="540" spans="6:10">
      <c r="F540" s="91"/>
      <c r="I540" s="90"/>
      <c r="J540" s="15"/>
    </row>
    <row r="541" spans="6:10">
      <c r="F541" s="91"/>
      <c r="I541" s="90"/>
      <c r="J541" s="15"/>
    </row>
    <row r="542" spans="6:10">
      <c r="F542" s="91"/>
      <c r="I542" s="90"/>
      <c r="J542" s="15"/>
    </row>
    <row r="543" spans="6:10">
      <c r="F543" s="91"/>
      <c r="I543" s="90"/>
      <c r="J543" s="15"/>
    </row>
    <row r="544" spans="6:10">
      <c r="F544" s="91"/>
      <c r="I544" s="90"/>
      <c r="J544" s="15"/>
    </row>
    <row r="545" spans="6:10">
      <c r="F545" s="91"/>
      <c r="I545" s="90"/>
      <c r="J545" s="15"/>
    </row>
    <row r="546" spans="6:10">
      <c r="F546" s="91"/>
      <c r="I546" s="90"/>
      <c r="J546" s="15"/>
    </row>
    <row r="547" spans="6:10">
      <c r="F547" s="91"/>
      <c r="I547" s="90"/>
      <c r="J547" s="15"/>
    </row>
    <row r="548" spans="6:10">
      <c r="F548" s="91"/>
      <c r="I548" s="90"/>
      <c r="J548" s="15"/>
    </row>
    <row r="549" spans="6:10">
      <c r="F549" s="91"/>
      <c r="I549" s="90"/>
      <c r="J549" s="15"/>
    </row>
    <row r="550" spans="6:10">
      <c r="F550" s="91"/>
      <c r="I550" s="90"/>
      <c r="J550" s="15"/>
    </row>
    <row r="551" spans="6:10">
      <c r="F551" s="91"/>
      <c r="I551" s="90"/>
      <c r="J551" s="15"/>
    </row>
    <row r="552" spans="6:10">
      <c r="F552" s="91"/>
      <c r="I552" s="90"/>
      <c r="J552" s="15"/>
    </row>
    <row r="553" spans="6:10">
      <c r="F553" s="91"/>
      <c r="I553" s="90"/>
      <c r="J553" s="15"/>
    </row>
    <row r="554" spans="6:10">
      <c r="F554" s="91"/>
      <c r="I554" s="90"/>
      <c r="J554" s="15"/>
    </row>
    <row r="555" spans="6:10">
      <c r="F555" s="91"/>
      <c r="I555" s="90"/>
      <c r="J555" s="15"/>
    </row>
    <row r="556" spans="6:10">
      <c r="F556" s="91"/>
      <c r="I556" s="90"/>
      <c r="J556" s="15"/>
    </row>
    <row r="557" spans="6:10">
      <c r="F557" s="91"/>
      <c r="I557" s="90"/>
      <c r="J557" s="15"/>
    </row>
    <row r="558" spans="6:10">
      <c r="F558" s="91"/>
      <c r="I558" s="90"/>
      <c r="J558" s="15"/>
    </row>
    <row r="559" spans="6:10">
      <c r="F559" s="91"/>
      <c r="I559" s="90"/>
      <c r="J559" s="15"/>
    </row>
    <row r="560" spans="6:10">
      <c r="F560" s="91"/>
      <c r="I560" s="90"/>
      <c r="J560" s="15"/>
    </row>
    <row r="561" spans="6:10">
      <c r="F561" s="91"/>
      <c r="I561" s="90"/>
      <c r="J561" s="15"/>
    </row>
    <row r="562" spans="6:10">
      <c r="F562" s="91"/>
      <c r="I562" s="90"/>
      <c r="J562" s="15"/>
    </row>
    <row r="563" spans="6:10">
      <c r="F563" s="91"/>
      <c r="I563" s="90"/>
      <c r="J563" s="15"/>
    </row>
    <row r="564" spans="6:10">
      <c r="F564" s="91"/>
      <c r="I564" s="90"/>
      <c r="J564" s="15"/>
    </row>
    <row r="565" spans="6:10">
      <c r="F565" s="91"/>
      <c r="I565" s="90"/>
      <c r="J565" s="15"/>
    </row>
    <row r="566" spans="6:10">
      <c r="F566" s="91"/>
      <c r="I566" s="90"/>
      <c r="J566" s="15"/>
    </row>
    <row r="567" spans="6:10">
      <c r="F567" s="91"/>
      <c r="I567" s="90"/>
      <c r="J567" s="15"/>
    </row>
    <row r="568" spans="6:10">
      <c r="F568" s="91"/>
      <c r="I568" s="90"/>
      <c r="J568" s="15"/>
    </row>
    <row r="569" spans="6:10">
      <c r="F569" s="91"/>
      <c r="I569" s="90"/>
      <c r="J569" s="15"/>
    </row>
    <row r="570" spans="6:10">
      <c r="F570" s="91"/>
      <c r="I570" s="90"/>
      <c r="J570" s="15"/>
    </row>
    <row r="571" spans="6:10">
      <c r="F571" s="91"/>
      <c r="I571" s="90"/>
      <c r="J571" s="15"/>
    </row>
    <row r="572" spans="6:10">
      <c r="F572" s="91"/>
      <c r="I572" s="90"/>
      <c r="J572" s="15"/>
    </row>
    <row r="573" spans="6:10">
      <c r="F573" s="91"/>
      <c r="I573" s="90"/>
      <c r="J573" s="15"/>
    </row>
    <row r="574" spans="6:10">
      <c r="F574" s="91"/>
      <c r="I574" s="90"/>
      <c r="J574" s="15"/>
    </row>
    <row r="575" spans="6:10">
      <c r="F575" s="91"/>
      <c r="I575" s="90"/>
      <c r="J575" s="15"/>
    </row>
    <row r="576" spans="6:10">
      <c r="F576" s="91"/>
      <c r="I576" s="90"/>
      <c r="J576" s="15"/>
    </row>
    <row r="577" spans="6:10">
      <c r="F577" s="91"/>
      <c r="I577" s="90"/>
      <c r="J577" s="15"/>
    </row>
    <row r="578" spans="6:10">
      <c r="F578" s="91"/>
      <c r="I578" s="90"/>
      <c r="J578" s="15"/>
    </row>
    <row r="579" spans="6:10">
      <c r="F579" s="91"/>
      <c r="I579" s="90"/>
      <c r="J579" s="15"/>
    </row>
    <row r="580" spans="6:10">
      <c r="F580" s="91"/>
      <c r="I580" s="90"/>
      <c r="J580" s="15"/>
    </row>
    <row r="581" spans="6:10">
      <c r="F581" s="91"/>
      <c r="I581" s="90"/>
      <c r="J581" s="15"/>
    </row>
    <row r="582" spans="6:10">
      <c r="F582" s="91"/>
      <c r="I582" s="90"/>
      <c r="J582" s="15"/>
    </row>
    <row r="583" spans="6:10">
      <c r="F583" s="91"/>
      <c r="I583" s="90"/>
      <c r="J583" s="15"/>
    </row>
    <row r="584" spans="6:10">
      <c r="F584" s="91"/>
      <c r="I584" s="90"/>
      <c r="J584" s="15"/>
    </row>
    <row r="585" spans="6:10">
      <c r="F585" s="91"/>
      <c r="I585" s="90"/>
      <c r="J585" s="15"/>
    </row>
    <row r="586" spans="6:10">
      <c r="F586" s="91"/>
      <c r="I586" s="90"/>
      <c r="J586" s="15"/>
    </row>
    <row r="587" spans="6:10">
      <c r="F587" s="91"/>
      <c r="I587" s="90"/>
      <c r="J587" s="15"/>
    </row>
    <row r="588" spans="6:10">
      <c r="F588" s="91"/>
      <c r="I588" s="90"/>
      <c r="J588" s="15"/>
    </row>
    <row r="589" spans="6:10">
      <c r="F589" s="91"/>
      <c r="I589" s="90"/>
      <c r="J589" s="15"/>
    </row>
    <row r="590" spans="6:10">
      <c r="F590" s="91"/>
      <c r="I590" s="90"/>
      <c r="J590" s="15"/>
    </row>
    <row r="591" spans="6:10">
      <c r="F591" s="91"/>
      <c r="I591" s="90"/>
      <c r="J591" s="15"/>
    </row>
    <row r="592" spans="6:10">
      <c r="F592" s="91"/>
      <c r="I592" s="90"/>
      <c r="J592" s="15"/>
    </row>
    <row r="593" spans="6:10">
      <c r="F593" s="91"/>
      <c r="I593" s="90"/>
      <c r="J593" s="15"/>
    </row>
    <row r="594" spans="6:10">
      <c r="F594" s="91"/>
      <c r="I594" s="90"/>
      <c r="J594" s="15"/>
    </row>
    <row r="595" spans="6:10">
      <c r="F595" s="91"/>
      <c r="I595" s="90"/>
      <c r="J595" s="15"/>
    </row>
    <row r="596" spans="6:10">
      <c r="F596" s="91"/>
      <c r="I596" s="90"/>
      <c r="J596" s="15"/>
    </row>
    <row r="597" spans="6:10">
      <c r="F597" s="91"/>
      <c r="I597" s="90"/>
      <c r="J597" s="15"/>
    </row>
    <row r="598" spans="6:10">
      <c r="F598" s="91"/>
      <c r="I598" s="90"/>
      <c r="J598" s="15"/>
    </row>
    <row r="599" spans="6:10">
      <c r="F599" s="91"/>
      <c r="I599" s="90"/>
      <c r="J599" s="15"/>
    </row>
    <row r="600" spans="6:10">
      <c r="F600" s="91"/>
      <c r="I600" s="90"/>
      <c r="J600" s="15"/>
    </row>
    <row r="601" spans="6:10">
      <c r="F601" s="91"/>
      <c r="I601" s="90"/>
      <c r="J601" s="15"/>
    </row>
    <row r="602" spans="6:10">
      <c r="F602" s="91"/>
      <c r="I602" s="90"/>
      <c r="J602" s="15"/>
    </row>
    <row r="603" spans="6:10">
      <c r="F603" s="91"/>
      <c r="I603" s="90"/>
      <c r="J603" s="15"/>
    </row>
    <row r="604" spans="6:10">
      <c r="F604" s="91"/>
      <c r="I604" s="90"/>
      <c r="J604" s="15"/>
    </row>
    <row r="605" spans="6:10">
      <c r="F605" s="91"/>
      <c r="I605" s="90"/>
      <c r="J605" s="15"/>
    </row>
    <row r="606" spans="6:10">
      <c r="F606" s="91"/>
      <c r="I606" s="90"/>
      <c r="J606" s="15"/>
    </row>
    <row r="607" spans="6:10">
      <c r="F607" s="91"/>
      <c r="I607" s="90"/>
      <c r="J607" s="15"/>
    </row>
    <row r="608" spans="6:10">
      <c r="F608" s="91"/>
      <c r="I608" s="90"/>
      <c r="J608" s="15"/>
    </row>
    <row r="609" spans="6:10">
      <c r="F609" s="91"/>
      <c r="I609" s="90"/>
      <c r="J609" s="15"/>
    </row>
    <row r="610" spans="6:10">
      <c r="F610" s="91"/>
      <c r="I610" s="90"/>
      <c r="J610" s="15"/>
    </row>
    <row r="611" spans="6:10">
      <c r="F611" s="91"/>
      <c r="I611" s="90"/>
      <c r="J611" s="15"/>
    </row>
    <row r="612" spans="6:10">
      <c r="F612" s="91"/>
      <c r="I612" s="90"/>
      <c r="J612" s="15"/>
    </row>
    <row r="613" spans="6:10">
      <c r="F613" s="91"/>
      <c r="I613" s="90"/>
      <c r="J613" s="15"/>
    </row>
    <row r="614" spans="6:10">
      <c r="F614" s="91"/>
      <c r="I614" s="90"/>
      <c r="J614" s="15"/>
    </row>
    <row r="615" spans="6:10">
      <c r="F615" s="91"/>
      <c r="I615" s="90"/>
      <c r="J615" s="15"/>
    </row>
    <row r="616" spans="6:10">
      <c r="F616" s="91"/>
      <c r="I616" s="90"/>
      <c r="J616" s="15"/>
    </row>
    <row r="617" spans="6:10">
      <c r="F617" s="91"/>
      <c r="I617" s="90"/>
      <c r="J617" s="15"/>
    </row>
    <row r="618" spans="6:10">
      <c r="F618" s="91"/>
      <c r="I618" s="90"/>
      <c r="J618" s="15"/>
    </row>
    <row r="619" spans="6:10">
      <c r="F619" s="91"/>
      <c r="I619" s="90"/>
      <c r="J619" s="15"/>
    </row>
    <row r="620" spans="6:10">
      <c r="F620" s="91"/>
      <c r="I620" s="90"/>
      <c r="J620" s="15"/>
    </row>
    <row r="621" spans="6:10">
      <c r="F621" s="91"/>
      <c r="I621" s="90"/>
      <c r="J621" s="15"/>
    </row>
    <row r="622" spans="6:10">
      <c r="F622" s="91"/>
      <c r="I622" s="90"/>
      <c r="J622" s="15"/>
    </row>
    <row r="623" spans="6:10">
      <c r="F623" s="91"/>
      <c r="I623" s="90"/>
      <c r="J623" s="15"/>
    </row>
    <row r="624" spans="6:10">
      <c r="F624" s="91"/>
      <c r="I624" s="90"/>
      <c r="J624" s="15"/>
    </row>
    <row r="625" spans="6:10">
      <c r="F625" s="91"/>
      <c r="I625" s="90"/>
      <c r="J625" s="15"/>
    </row>
    <row r="626" spans="6:10">
      <c r="F626" s="91"/>
      <c r="I626" s="90"/>
      <c r="J626" s="15"/>
    </row>
    <row r="627" spans="6:10">
      <c r="F627" s="91"/>
      <c r="I627" s="90"/>
      <c r="J627" s="15"/>
    </row>
    <row r="628" spans="6:10">
      <c r="F628" s="91"/>
      <c r="I628" s="90"/>
      <c r="J628" s="15"/>
    </row>
    <row r="629" spans="6:10">
      <c r="F629" s="91"/>
      <c r="I629" s="90"/>
      <c r="J629" s="15"/>
    </row>
    <row r="630" spans="6:10">
      <c r="F630" s="91"/>
      <c r="I630" s="90"/>
      <c r="J630" s="15"/>
    </row>
    <row r="631" spans="6:10">
      <c r="F631" s="91"/>
      <c r="I631" s="90"/>
      <c r="J631" s="15"/>
    </row>
    <row r="632" spans="6:10">
      <c r="F632" s="91"/>
      <c r="I632" s="90"/>
      <c r="J632" s="15"/>
    </row>
    <row r="633" spans="6:10">
      <c r="F633" s="91"/>
      <c r="I633" s="90"/>
      <c r="J633" s="15"/>
    </row>
    <row r="634" spans="6:10">
      <c r="F634" s="91"/>
      <c r="I634" s="90"/>
      <c r="J634" s="15"/>
    </row>
    <row r="635" spans="6:10">
      <c r="F635" s="91"/>
      <c r="I635" s="90"/>
      <c r="J635" s="15"/>
    </row>
    <row r="636" spans="6:10">
      <c r="F636" s="91"/>
      <c r="I636" s="90"/>
      <c r="J636" s="15"/>
    </row>
    <row r="637" spans="6:10">
      <c r="F637" s="91"/>
      <c r="I637" s="90"/>
      <c r="J637" s="15"/>
    </row>
    <row r="638" spans="6:10">
      <c r="F638" s="91"/>
      <c r="I638" s="90"/>
      <c r="J638" s="15"/>
    </row>
    <row r="639" spans="6:10">
      <c r="F639" s="91"/>
      <c r="I639" s="90"/>
      <c r="J639" s="15"/>
    </row>
    <row r="640" spans="6:10">
      <c r="F640" s="91"/>
      <c r="I640" s="90"/>
      <c r="J640" s="15"/>
    </row>
    <row r="641" spans="6:10">
      <c r="F641" s="91"/>
      <c r="I641" s="90"/>
      <c r="J641" s="15"/>
    </row>
    <row r="642" spans="6:10">
      <c r="F642" s="91"/>
      <c r="I642" s="90"/>
      <c r="J642" s="15"/>
    </row>
    <row r="643" spans="6:10">
      <c r="F643" s="91"/>
      <c r="I643" s="90"/>
      <c r="J643" s="15"/>
    </row>
    <row r="644" spans="6:10">
      <c r="F644" s="91"/>
      <c r="I644" s="90"/>
      <c r="J644" s="15"/>
    </row>
    <row r="645" spans="6:10">
      <c r="F645" s="91"/>
      <c r="I645" s="90"/>
      <c r="J645" s="15"/>
    </row>
    <row r="646" spans="6:10">
      <c r="F646" s="91"/>
      <c r="I646" s="90"/>
      <c r="J646" s="15"/>
    </row>
    <row r="647" spans="6:10">
      <c r="F647" s="91"/>
      <c r="I647" s="90"/>
      <c r="J647" s="15"/>
    </row>
    <row r="648" spans="6:10">
      <c r="F648" s="91"/>
      <c r="I648" s="90"/>
      <c r="J648" s="15"/>
    </row>
    <row r="649" spans="6:10">
      <c r="F649" s="91"/>
      <c r="I649" s="90"/>
      <c r="J649" s="15"/>
    </row>
    <row r="650" spans="6:10">
      <c r="F650" s="91"/>
      <c r="I650" s="90"/>
      <c r="J650" s="15"/>
    </row>
    <row r="651" spans="6:10">
      <c r="F651" s="91"/>
      <c r="I651" s="90"/>
      <c r="J651" s="15"/>
    </row>
    <row r="652" spans="6:10">
      <c r="F652" s="91"/>
      <c r="I652" s="90"/>
      <c r="J652" s="15"/>
    </row>
    <row r="653" spans="6:10">
      <c r="F653" s="91"/>
      <c r="I653" s="90"/>
      <c r="J653" s="15"/>
    </row>
    <row r="654" spans="6:10">
      <c r="F654" s="91"/>
      <c r="I654" s="90"/>
      <c r="J654" s="15"/>
    </row>
    <row r="655" spans="6:10">
      <c r="F655" s="91"/>
      <c r="I655" s="90"/>
      <c r="J655" s="15"/>
    </row>
    <row r="656" spans="6:10">
      <c r="F656" s="91"/>
      <c r="I656" s="90"/>
      <c r="J656" s="15"/>
    </row>
    <row r="657" spans="6:10">
      <c r="F657" s="91"/>
      <c r="I657" s="90"/>
      <c r="J657" s="15"/>
    </row>
    <row r="658" spans="6:10">
      <c r="F658" s="91"/>
      <c r="I658" s="90"/>
      <c r="J658" s="15"/>
    </row>
    <row r="659" spans="6:10">
      <c r="F659" s="91"/>
      <c r="I659" s="90"/>
      <c r="J659" s="15"/>
    </row>
    <row r="660" spans="6:10">
      <c r="F660" s="91"/>
      <c r="I660" s="90"/>
      <c r="J660" s="15"/>
    </row>
    <row r="661" spans="6:10">
      <c r="F661" s="91"/>
      <c r="I661" s="90"/>
      <c r="J661" s="15"/>
    </row>
    <row r="662" spans="6:10">
      <c r="F662" s="91"/>
      <c r="I662" s="90"/>
      <c r="J662" s="15"/>
    </row>
    <row r="663" spans="6:10">
      <c r="F663" s="91"/>
      <c r="I663" s="90"/>
      <c r="J663" s="15"/>
    </row>
    <row r="664" spans="6:10">
      <c r="F664" s="91"/>
      <c r="I664" s="90"/>
      <c r="J664" s="15"/>
    </row>
    <row r="665" spans="6:10">
      <c r="F665" s="91"/>
      <c r="I665" s="90"/>
      <c r="J665" s="15"/>
    </row>
    <row r="666" spans="6:10">
      <c r="F666" s="91"/>
      <c r="I666" s="90"/>
      <c r="J666" s="15"/>
    </row>
    <row r="667" spans="6:10">
      <c r="F667" s="91"/>
      <c r="I667" s="90"/>
      <c r="J667" s="15"/>
    </row>
    <row r="668" spans="6:10">
      <c r="F668" s="91"/>
      <c r="I668" s="90"/>
      <c r="J668" s="15"/>
    </row>
    <row r="669" spans="6:10">
      <c r="F669" s="91"/>
      <c r="I669" s="90"/>
      <c r="J669" s="15"/>
    </row>
    <row r="670" spans="6:10">
      <c r="F670" s="91"/>
      <c r="I670" s="90"/>
      <c r="J670" s="15"/>
    </row>
    <row r="671" spans="6:10">
      <c r="F671" s="91"/>
      <c r="I671" s="90"/>
      <c r="J671" s="15"/>
    </row>
    <row r="672" spans="6:10">
      <c r="F672" s="91"/>
      <c r="I672" s="90"/>
      <c r="J672" s="15"/>
    </row>
    <row r="673" spans="6:10">
      <c r="F673" s="91"/>
      <c r="I673" s="90"/>
      <c r="J673" s="15"/>
    </row>
    <row r="674" spans="6:10">
      <c r="F674" s="91"/>
      <c r="I674" s="90"/>
      <c r="J674" s="15"/>
    </row>
    <row r="675" spans="6:10">
      <c r="F675" s="91"/>
      <c r="I675" s="90"/>
      <c r="J675" s="15"/>
    </row>
    <row r="676" spans="6:10">
      <c r="F676" s="91"/>
      <c r="I676" s="90"/>
      <c r="J676" s="15"/>
    </row>
    <row r="677" spans="6:10">
      <c r="F677" s="91"/>
      <c r="I677" s="90"/>
      <c r="J677" s="15"/>
    </row>
    <row r="678" spans="6:10">
      <c r="F678" s="91"/>
      <c r="I678" s="90"/>
      <c r="J678" s="15"/>
    </row>
    <row r="679" spans="6:10">
      <c r="F679" s="91"/>
      <c r="I679" s="90"/>
      <c r="J679" s="15"/>
    </row>
    <row r="680" spans="6:10">
      <c r="F680" s="91"/>
      <c r="I680" s="90"/>
      <c r="J680" s="15"/>
    </row>
    <row r="681" spans="6:10">
      <c r="F681" s="91"/>
      <c r="I681" s="90"/>
      <c r="J681" s="15"/>
    </row>
    <row r="682" spans="6:10">
      <c r="F682" s="91"/>
      <c r="I682" s="90"/>
      <c r="J682" s="15"/>
    </row>
    <row r="683" spans="6:10">
      <c r="F683" s="91"/>
      <c r="I683" s="90"/>
      <c r="J683" s="15"/>
    </row>
    <row r="684" spans="6:10">
      <c r="F684" s="91"/>
      <c r="I684" s="90"/>
      <c r="J684" s="15"/>
    </row>
    <row r="685" spans="6:10">
      <c r="F685" s="91"/>
      <c r="I685" s="90"/>
      <c r="J685" s="15"/>
    </row>
    <row r="686" spans="6:10">
      <c r="F686" s="91"/>
      <c r="I686" s="90"/>
      <c r="J686" s="15"/>
    </row>
    <row r="687" spans="6:10">
      <c r="F687" s="91"/>
      <c r="I687" s="90"/>
      <c r="J687" s="15"/>
    </row>
    <row r="688" spans="6:10">
      <c r="F688" s="91"/>
      <c r="I688" s="90"/>
      <c r="J688" s="15"/>
    </row>
    <row r="689" spans="6:10">
      <c r="F689" s="91"/>
      <c r="I689" s="90"/>
      <c r="J689" s="15"/>
    </row>
    <row r="690" spans="6:10">
      <c r="F690" s="91"/>
      <c r="I690" s="90"/>
      <c r="J690" s="15"/>
    </row>
    <row r="691" spans="6:10">
      <c r="F691" s="91"/>
      <c r="I691" s="90"/>
      <c r="J691" s="15"/>
    </row>
    <row r="692" spans="6:10">
      <c r="F692" s="91"/>
      <c r="I692" s="90"/>
      <c r="J692" s="15"/>
    </row>
    <row r="693" spans="6:10">
      <c r="F693" s="91"/>
      <c r="I693" s="90"/>
      <c r="J693" s="15"/>
    </row>
    <row r="694" spans="6:10">
      <c r="F694" s="91"/>
      <c r="I694" s="90"/>
      <c r="J694" s="15"/>
    </row>
    <row r="695" spans="6:10">
      <c r="F695" s="91"/>
      <c r="I695" s="90"/>
      <c r="J695" s="15"/>
    </row>
    <row r="696" spans="6:10">
      <c r="F696" s="91"/>
      <c r="I696" s="90"/>
      <c r="J696" s="15"/>
    </row>
    <row r="697" spans="6:10">
      <c r="F697" s="91"/>
      <c r="I697" s="90"/>
      <c r="J697" s="15"/>
    </row>
    <row r="698" spans="6:10">
      <c r="F698" s="91"/>
      <c r="I698" s="90"/>
      <c r="J698" s="15"/>
    </row>
    <row r="699" spans="6:10">
      <c r="F699" s="91"/>
      <c r="I699" s="90"/>
      <c r="J699" s="15"/>
    </row>
    <row r="700" spans="6:10">
      <c r="F700" s="91"/>
      <c r="I700" s="90"/>
      <c r="J700" s="15"/>
    </row>
    <row r="701" spans="6:10">
      <c r="F701" s="91"/>
      <c r="I701" s="90"/>
      <c r="J701" s="15"/>
    </row>
    <row r="702" spans="6:10">
      <c r="F702" s="91"/>
      <c r="I702" s="90"/>
      <c r="J702" s="15"/>
    </row>
    <row r="703" spans="6:10">
      <c r="F703" s="91"/>
      <c r="I703" s="90"/>
      <c r="J703" s="15"/>
    </row>
    <row r="704" spans="6:10">
      <c r="F704" s="91"/>
      <c r="I704" s="90"/>
      <c r="J704" s="15"/>
    </row>
    <row r="705" spans="6:10">
      <c r="F705" s="91"/>
      <c r="I705" s="90"/>
      <c r="J705" s="15"/>
    </row>
    <row r="706" spans="6:10">
      <c r="F706" s="91"/>
      <c r="I706" s="90"/>
      <c r="J706" s="15"/>
    </row>
    <row r="707" spans="6:10">
      <c r="F707" s="91"/>
      <c r="I707" s="90"/>
      <c r="J707" s="15"/>
    </row>
    <row r="708" spans="6:10">
      <c r="F708" s="91"/>
      <c r="I708" s="90"/>
      <c r="J708" s="15"/>
    </row>
    <row r="709" spans="6:10">
      <c r="F709" s="91"/>
      <c r="I709" s="90"/>
      <c r="J709" s="15"/>
    </row>
    <row r="710" spans="6:10">
      <c r="F710" s="91"/>
      <c r="I710" s="90"/>
      <c r="J710" s="15"/>
    </row>
    <row r="711" spans="6:10">
      <c r="F711" s="91"/>
      <c r="I711" s="90"/>
      <c r="J711" s="15"/>
    </row>
    <row r="712" spans="6:10">
      <c r="F712" s="91"/>
      <c r="I712" s="90"/>
      <c r="J712" s="15"/>
    </row>
    <row r="713" spans="6:10">
      <c r="F713" s="91"/>
      <c r="I713" s="90"/>
      <c r="J713" s="15"/>
    </row>
    <row r="714" spans="6:10">
      <c r="F714" s="91"/>
      <c r="I714" s="90"/>
      <c r="J714" s="15"/>
    </row>
    <row r="715" spans="6:10">
      <c r="F715" s="91"/>
      <c r="I715" s="90"/>
      <c r="J715" s="15"/>
    </row>
    <row r="716" spans="6:10">
      <c r="F716" s="91"/>
      <c r="I716" s="90"/>
      <c r="J716" s="15"/>
    </row>
    <row r="717" spans="6:10">
      <c r="F717" s="91"/>
      <c r="I717" s="90"/>
      <c r="J717" s="15"/>
    </row>
    <row r="718" spans="6:10">
      <c r="F718" s="91"/>
      <c r="I718" s="90"/>
      <c r="J718" s="15"/>
    </row>
    <row r="719" spans="6:10">
      <c r="F719" s="91"/>
      <c r="I719" s="90"/>
      <c r="J719" s="15"/>
    </row>
    <row r="720" spans="6:10">
      <c r="F720" s="91"/>
      <c r="I720" s="90"/>
      <c r="J720" s="15"/>
    </row>
    <row r="721" spans="6:10">
      <c r="F721" s="91"/>
      <c r="I721" s="90"/>
      <c r="J721" s="15"/>
    </row>
    <row r="722" spans="6:10">
      <c r="F722" s="91"/>
      <c r="I722" s="90"/>
      <c r="J722" s="15"/>
    </row>
    <row r="723" spans="6:10">
      <c r="F723" s="91"/>
      <c r="I723" s="90"/>
      <c r="J723" s="15"/>
    </row>
    <row r="724" spans="6:10">
      <c r="F724" s="91"/>
      <c r="I724" s="90"/>
      <c r="J724" s="15"/>
    </row>
    <row r="725" spans="6:10">
      <c r="F725" s="91"/>
      <c r="I725" s="90"/>
      <c r="J725" s="15"/>
    </row>
    <row r="726" spans="6:10">
      <c r="F726" s="91"/>
      <c r="I726" s="90"/>
      <c r="J726" s="15"/>
    </row>
    <row r="727" spans="6:10">
      <c r="F727" s="91"/>
      <c r="I727" s="90"/>
      <c r="J727" s="15"/>
    </row>
    <row r="728" spans="6:10">
      <c r="F728" s="91"/>
      <c r="I728" s="90"/>
      <c r="J728" s="15"/>
    </row>
    <row r="729" spans="6:10">
      <c r="F729" s="91"/>
      <c r="I729" s="90"/>
      <c r="J729" s="15"/>
    </row>
    <row r="730" spans="6:10">
      <c r="F730" s="91"/>
      <c r="I730" s="90"/>
      <c r="J730" s="15"/>
    </row>
    <row r="731" spans="6:10">
      <c r="F731" s="91"/>
      <c r="I731" s="90"/>
      <c r="J731" s="15"/>
    </row>
    <row r="732" spans="6:10">
      <c r="F732" s="91"/>
      <c r="I732" s="90"/>
      <c r="J732" s="15"/>
    </row>
    <row r="733" spans="6:10">
      <c r="F733" s="91"/>
      <c r="I733" s="90"/>
      <c r="J733" s="15"/>
    </row>
    <row r="734" spans="6:10">
      <c r="F734" s="91"/>
      <c r="I734" s="90"/>
      <c r="J734" s="15"/>
    </row>
    <row r="735" spans="6:10">
      <c r="F735" s="91"/>
      <c r="I735" s="90"/>
      <c r="J735" s="15"/>
    </row>
    <row r="736" spans="6:10">
      <c r="F736" s="91"/>
      <c r="I736" s="90"/>
      <c r="J736" s="15"/>
    </row>
    <row r="737" spans="6:10">
      <c r="F737" s="91"/>
      <c r="I737" s="90"/>
      <c r="J737" s="15"/>
    </row>
    <row r="738" spans="6:10">
      <c r="F738" s="91"/>
      <c r="I738" s="90"/>
      <c r="J738" s="15"/>
    </row>
    <row r="739" spans="6:10">
      <c r="F739" s="91"/>
      <c r="I739" s="90"/>
      <c r="J739" s="15"/>
    </row>
    <row r="740" spans="6:10">
      <c r="F740" s="91"/>
      <c r="I740" s="90"/>
      <c r="J740" s="15"/>
    </row>
    <row r="741" spans="6:10">
      <c r="F741" s="91"/>
      <c r="I741" s="90"/>
      <c r="J741" s="15"/>
    </row>
    <row r="742" spans="6:10">
      <c r="F742" s="91"/>
      <c r="I742" s="90"/>
      <c r="J742" s="15"/>
    </row>
    <row r="743" spans="6:10">
      <c r="F743" s="91"/>
      <c r="I743" s="90"/>
      <c r="J743" s="15"/>
    </row>
    <row r="744" spans="6:10">
      <c r="F744" s="91"/>
      <c r="I744" s="90"/>
      <c r="J744" s="15"/>
    </row>
    <row r="745" spans="6:10">
      <c r="F745" s="91"/>
      <c r="I745" s="90"/>
      <c r="J745" s="15"/>
    </row>
    <row r="746" spans="6:10">
      <c r="F746" s="91"/>
      <c r="I746" s="90"/>
      <c r="J746" s="15"/>
    </row>
    <row r="747" spans="6:10">
      <c r="F747" s="91"/>
      <c r="I747" s="90"/>
      <c r="J747" s="15"/>
    </row>
    <row r="748" spans="6:10">
      <c r="F748" s="91"/>
      <c r="I748" s="90"/>
      <c r="J748" s="15"/>
    </row>
    <row r="749" spans="6:10">
      <c r="F749" s="91"/>
      <c r="I749" s="90"/>
      <c r="J749" s="15"/>
    </row>
    <row r="750" spans="6:10">
      <c r="F750" s="91"/>
      <c r="I750" s="90"/>
      <c r="J750" s="15"/>
    </row>
    <row r="751" spans="6:10">
      <c r="F751" s="91"/>
      <c r="I751" s="90"/>
      <c r="J751" s="15"/>
    </row>
    <row r="752" spans="6:10">
      <c r="F752" s="91"/>
      <c r="I752" s="90"/>
      <c r="J752" s="15"/>
    </row>
    <row r="753" spans="6:10">
      <c r="F753" s="91"/>
      <c r="I753" s="90"/>
      <c r="J753" s="15"/>
    </row>
    <row r="754" spans="6:10">
      <c r="F754" s="91"/>
      <c r="I754" s="90"/>
      <c r="J754" s="15"/>
    </row>
    <row r="755" spans="6:10">
      <c r="F755" s="91"/>
      <c r="I755" s="90"/>
      <c r="J755" s="15"/>
    </row>
    <row r="756" spans="6:10">
      <c r="F756" s="91"/>
      <c r="I756" s="90"/>
      <c r="J756" s="15"/>
    </row>
    <row r="757" spans="6:10">
      <c r="F757" s="91"/>
      <c r="I757" s="90"/>
      <c r="J757" s="15"/>
    </row>
    <row r="758" spans="6:10">
      <c r="F758" s="91"/>
      <c r="I758" s="90"/>
      <c r="J758" s="15"/>
    </row>
    <row r="759" spans="6:10">
      <c r="F759" s="91"/>
      <c r="I759" s="90"/>
      <c r="J759" s="15"/>
    </row>
    <row r="760" spans="6:10">
      <c r="F760" s="91"/>
      <c r="I760" s="90"/>
      <c r="J760" s="15"/>
    </row>
    <row r="761" spans="6:10">
      <c r="F761" s="91"/>
      <c r="I761" s="90"/>
      <c r="J761" s="15"/>
    </row>
    <row r="762" spans="6:10">
      <c r="F762" s="91"/>
      <c r="I762" s="90"/>
      <c r="J762" s="15"/>
    </row>
    <row r="763" spans="6:10">
      <c r="F763" s="91"/>
      <c r="I763" s="90"/>
      <c r="J763" s="15"/>
    </row>
    <row r="764" spans="6:10">
      <c r="F764" s="91"/>
      <c r="I764" s="90"/>
      <c r="J764" s="15"/>
    </row>
    <row r="765" spans="6:10">
      <c r="F765" s="91"/>
      <c r="I765" s="90"/>
      <c r="J765" s="15"/>
    </row>
    <row r="766" spans="6:10">
      <c r="F766" s="91"/>
      <c r="I766" s="90"/>
      <c r="J766" s="15"/>
    </row>
    <row r="767" spans="6:10">
      <c r="F767" s="91"/>
      <c r="I767" s="90"/>
      <c r="J767" s="15"/>
    </row>
    <row r="768" spans="6:10">
      <c r="F768" s="91"/>
      <c r="I768" s="90"/>
      <c r="J768" s="15"/>
    </row>
    <row r="769" spans="6:10">
      <c r="F769" s="91"/>
      <c r="I769" s="90"/>
      <c r="J769" s="15"/>
    </row>
    <row r="770" spans="6:10">
      <c r="F770" s="91"/>
      <c r="I770" s="90"/>
      <c r="J770" s="15"/>
    </row>
    <row r="771" spans="6:10">
      <c r="F771" s="91"/>
      <c r="I771" s="90"/>
      <c r="J771" s="15"/>
    </row>
    <row r="772" spans="6:10">
      <c r="F772" s="91"/>
      <c r="I772" s="90"/>
      <c r="J772" s="15"/>
    </row>
    <row r="773" spans="6:10">
      <c r="F773" s="91"/>
      <c r="I773" s="90"/>
      <c r="J773" s="15"/>
    </row>
    <row r="774" spans="6:10">
      <c r="F774" s="91"/>
      <c r="I774" s="90"/>
      <c r="J774" s="15"/>
    </row>
    <row r="775" spans="6:10">
      <c r="F775" s="91"/>
      <c r="I775" s="90"/>
      <c r="J775" s="15"/>
    </row>
    <row r="776" spans="6:10">
      <c r="F776" s="91"/>
      <c r="I776" s="90"/>
      <c r="J776" s="15"/>
    </row>
    <row r="777" spans="6:10">
      <c r="F777" s="91"/>
      <c r="I777" s="90"/>
      <c r="J777" s="15"/>
    </row>
    <row r="778" spans="6:10">
      <c r="F778" s="91"/>
      <c r="I778" s="90"/>
      <c r="J778" s="15"/>
    </row>
    <row r="779" spans="6:10">
      <c r="F779" s="91"/>
      <c r="I779" s="90"/>
      <c r="J779" s="15"/>
    </row>
    <row r="780" spans="6:10">
      <c r="F780" s="91"/>
      <c r="I780" s="90"/>
      <c r="J780" s="15"/>
    </row>
    <row r="781" spans="6:10">
      <c r="F781" s="91"/>
      <c r="I781" s="90"/>
      <c r="J781" s="15"/>
    </row>
    <row r="782" spans="6:10">
      <c r="F782" s="91"/>
      <c r="I782" s="90"/>
      <c r="J782" s="15"/>
    </row>
    <row r="783" spans="6:10">
      <c r="F783" s="91"/>
      <c r="I783" s="90"/>
      <c r="J783" s="15"/>
    </row>
    <row r="784" spans="6:10">
      <c r="F784" s="91"/>
      <c r="I784" s="90"/>
      <c r="J784" s="15"/>
    </row>
    <row r="785" spans="6:10">
      <c r="F785" s="91"/>
      <c r="I785" s="90"/>
      <c r="J785" s="15"/>
    </row>
    <row r="786" spans="6:10">
      <c r="F786" s="91"/>
      <c r="I786" s="90"/>
      <c r="J786" s="15"/>
    </row>
    <row r="787" spans="6:10">
      <c r="F787" s="91"/>
      <c r="I787" s="90"/>
      <c r="J787" s="15"/>
    </row>
    <row r="788" spans="6:10">
      <c r="F788" s="91"/>
      <c r="I788" s="90"/>
      <c r="J788" s="15"/>
    </row>
    <row r="789" spans="6:10">
      <c r="F789" s="91"/>
      <c r="I789" s="90"/>
      <c r="J789" s="15"/>
    </row>
    <row r="790" spans="6:10">
      <c r="F790" s="91"/>
      <c r="I790" s="90"/>
      <c r="J790" s="15"/>
    </row>
    <row r="791" spans="6:10">
      <c r="F791" s="91"/>
      <c r="I791" s="90"/>
      <c r="J791" s="15"/>
    </row>
    <row r="792" spans="6:10">
      <c r="F792" s="91"/>
      <c r="I792" s="90"/>
      <c r="J792" s="15"/>
    </row>
    <row r="793" spans="6:10">
      <c r="F793" s="91"/>
      <c r="I793" s="90"/>
      <c r="J793" s="15"/>
    </row>
    <row r="794" spans="6:10">
      <c r="F794" s="91"/>
      <c r="I794" s="90"/>
      <c r="J794" s="15"/>
    </row>
    <row r="795" spans="6:10">
      <c r="F795" s="91"/>
      <c r="I795" s="90"/>
      <c r="J795" s="15"/>
    </row>
    <row r="796" spans="6:10">
      <c r="F796" s="91"/>
      <c r="I796" s="90"/>
      <c r="J796" s="15"/>
    </row>
    <row r="797" spans="6:10">
      <c r="F797" s="91"/>
      <c r="I797" s="90"/>
      <c r="J797" s="15"/>
    </row>
    <row r="798" spans="6:10">
      <c r="F798" s="91"/>
      <c r="I798" s="90"/>
      <c r="J798" s="15"/>
    </row>
    <row r="799" spans="6:10">
      <c r="F799" s="91"/>
      <c r="I799" s="90"/>
      <c r="J799" s="15"/>
    </row>
    <row r="800" spans="6:10">
      <c r="F800" s="91"/>
      <c r="I800" s="90"/>
      <c r="J800" s="15"/>
    </row>
    <row r="801" spans="6:10">
      <c r="F801" s="91"/>
      <c r="I801" s="90"/>
      <c r="J801" s="15"/>
    </row>
    <row r="802" spans="6:10">
      <c r="F802" s="91"/>
      <c r="I802" s="90"/>
      <c r="J802" s="15"/>
    </row>
    <row r="803" spans="6:10">
      <c r="F803" s="91"/>
      <c r="I803" s="90"/>
      <c r="J803" s="15"/>
    </row>
    <row r="804" spans="6:10">
      <c r="F804" s="91"/>
      <c r="I804" s="90"/>
      <c r="J804" s="15"/>
    </row>
    <row r="805" spans="6:10">
      <c r="F805" s="91"/>
      <c r="I805" s="90"/>
      <c r="J805" s="15"/>
    </row>
    <row r="806" spans="6:10">
      <c r="F806" s="91"/>
      <c r="I806" s="90"/>
      <c r="J806" s="15"/>
    </row>
    <row r="807" spans="6:10">
      <c r="F807" s="91"/>
      <c r="I807" s="90"/>
      <c r="J807" s="15"/>
    </row>
    <row r="808" spans="6:10">
      <c r="F808" s="91"/>
      <c r="I808" s="90"/>
      <c r="J808" s="15"/>
    </row>
    <row r="809" spans="6:10">
      <c r="F809" s="91"/>
      <c r="I809" s="90"/>
      <c r="J809" s="15"/>
    </row>
    <row r="810" spans="6:10">
      <c r="F810" s="91"/>
      <c r="I810" s="90"/>
      <c r="J810" s="15"/>
    </row>
    <row r="811" spans="6:10">
      <c r="F811" s="91"/>
      <c r="I811" s="90"/>
      <c r="J811" s="15"/>
    </row>
    <row r="812" spans="6:10">
      <c r="F812" s="91"/>
      <c r="I812" s="90"/>
      <c r="J812" s="15"/>
    </row>
    <row r="813" spans="6:10">
      <c r="F813" s="91"/>
      <c r="I813" s="90"/>
      <c r="J813" s="15"/>
    </row>
    <row r="814" spans="6:10">
      <c r="F814" s="91"/>
      <c r="I814" s="90"/>
      <c r="J814" s="15"/>
    </row>
    <row r="815" spans="6:10">
      <c r="F815" s="91"/>
      <c r="I815" s="90"/>
      <c r="J815" s="15"/>
    </row>
    <row r="816" spans="6:10">
      <c r="F816" s="91"/>
      <c r="I816" s="90"/>
      <c r="J816" s="15"/>
    </row>
    <row r="817" spans="6:10">
      <c r="F817" s="91"/>
      <c r="I817" s="90"/>
      <c r="J817" s="15"/>
    </row>
    <row r="818" spans="6:10">
      <c r="F818" s="91"/>
      <c r="I818" s="90"/>
      <c r="J818" s="15"/>
    </row>
    <row r="819" spans="6:10">
      <c r="F819" s="91"/>
      <c r="I819" s="90"/>
      <c r="J819" s="15"/>
    </row>
    <row r="820" spans="6:10">
      <c r="F820" s="91"/>
      <c r="I820" s="90"/>
      <c r="J820" s="15"/>
    </row>
    <row r="821" spans="6:10">
      <c r="F821" s="91"/>
      <c r="I821" s="90"/>
      <c r="J821" s="15"/>
    </row>
    <row r="822" spans="6:10">
      <c r="F822" s="91"/>
      <c r="I822" s="90"/>
      <c r="J822" s="15"/>
    </row>
    <row r="823" spans="6:10">
      <c r="F823" s="91"/>
      <c r="I823" s="90"/>
      <c r="J823" s="15"/>
    </row>
    <row r="824" spans="6:10">
      <c r="F824" s="91"/>
      <c r="I824" s="90"/>
      <c r="J824" s="15"/>
    </row>
    <row r="825" spans="6:10">
      <c r="F825" s="91"/>
      <c r="I825" s="90"/>
      <c r="J825" s="15"/>
    </row>
    <row r="826" spans="6:10">
      <c r="F826" s="91"/>
      <c r="I826" s="90"/>
      <c r="J826" s="15"/>
    </row>
    <row r="827" spans="6:10">
      <c r="F827" s="91"/>
      <c r="I827" s="90"/>
      <c r="J827" s="15"/>
    </row>
    <row r="828" spans="6:10">
      <c r="F828" s="91"/>
      <c r="I828" s="90"/>
      <c r="J828" s="15"/>
    </row>
    <row r="829" spans="6:10">
      <c r="F829" s="91"/>
      <c r="I829" s="90"/>
      <c r="J829" s="15"/>
    </row>
    <row r="830" spans="6:10">
      <c r="F830" s="91"/>
      <c r="I830" s="90"/>
      <c r="J830" s="15"/>
    </row>
    <row r="831" spans="6:10">
      <c r="F831" s="91"/>
      <c r="I831" s="90"/>
      <c r="J831" s="15"/>
    </row>
    <row r="832" spans="6:10">
      <c r="F832" s="91"/>
      <c r="I832" s="90"/>
      <c r="J832" s="15"/>
    </row>
    <row r="833" spans="6:10">
      <c r="F833" s="91"/>
      <c r="I833" s="90"/>
      <c r="J833" s="15"/>
    </row>
    <row r="834" spans="6:10">
      <c r="F834" s="91"/>
      <c r="I834" s="90"/>
      <c r="J834" s="15"/>
    </row>
    <row r="835" spans="6:10">
      <c r="F835" s="91"/>
      <c r="I835" s="90"/>
      <c r="J835" s="15"/>
    </row>
    <row r="836" spans="6:10">
      <c r="F836" s="91"/>
      <c r="I836" s="90"/>
      <c r="J836" s="15"/>
    </row>
    <row r="837" spans="6:10">
      <c r="F837" s="91"/>
      <c r="I837" s="90"/>
      <c r="J837" s="15"/>
    </row>
    <row r="838" spans="6:10">
      <c r="F838" s="91"/>
      <c r="I838" s="90"/>
      <c r="J838" s="15"/>
    </row>
    <row r="839" spans="6:10">
      <c r="F839" s="91"/>
      <c r="I839" s="90"/>
      <c r="J839" s="15"/>
    </row>
    <row r="840" spans="6:10">
      <c r="F840" s="91"/>
      <c r="I840" s="90"/>
      <c r="J840" s="15"/>
    </row>
    <row r="841" spans="6:10">
      <c r="F841" s="91"/>
      <c r="I841" s="90"/>
      <c r="J841" s="15"/>
    </row>
    <row r="842" spans="6:10">
      <c r="F842" s="91"/>
      <c r="I842" s="90"/>
      <c r="J842" s="15"/>
    </row>
    <row r="843" spans="6:10">
      <c r="F843" s="91"/>
      <c r="I843" s="90"/>
      <c r="J843" s="15"/>
    </row>
    <row r="844" spans="6:10">
      <c r="F844" s="91"/>
      <c r="I844" s="90"/>
      <c r="J844" s="15"/>
    </row>
    <row r="845" spans="6:10">
      <c r="F845" s="91"/>
      <c r="I845" s="90"/>
      <c r="J845" s="15"/>
    </row>
    <row r="846" spans="6:10">
      <c r="F846" s="91"/>
      <c r="I846" s="90"/>
      <c r="J846" s="15"/>
    </row>
    <row r="847" spans="6:10">
      <c r="F847" s="91"/>
      <c r="I847" s="90"/>
      <c r="J847" s="15"/>
    </row>
    <row r="848" spans="6:10">
      <c r="F848" s="91"/>
      <c r="I848" s="90"/>
      <c r="J848" s="15"/>
    </row>
    <row r="849" spans="6:10">
      <c r="F849" s="91"/>
      <c r="I849" s="90"/>
      <c r="J849" s="15"/>
    </row>
    <row r="850" spans="6:10">
      <c r="F850" s="91"/>
      <c r="I850" s="90"/>
      <c r="J850" s="15"/>
    </row>
    <row r="851" spans="6:10">
      <c r="F851" s="91"/>
      <c r="I851" s="90"/>
      <c r="J851" s="15"/>
    </row>
    <row r="852" spans="6:10">
      <c r="F852" s="91"/>
      <c r="I852" s="90"/>
      <c r="J852" s="15"/>
    </row>
    <row r="853" spans="6:10">
      <c r="F853" s="91"/>
      <c r="I853" s="90"/>
      <c r="J853" s="15"/>
    </row>
    <row r="854" spans="6:10">
      <c r="F854" s="91"/>
      <c r="I854" s="90"/>
      <c r="J854" s="15"/>
    </row>
    <row r="855" spans="6:10">
      <c r="F855" s="91"/>
      <c r="I855" s="90"/>
      <c r="J855" s="15"/>
    </row>
    <row r="856" spans="6:10">
      <c r="F856" s="91"/>
      <c r="I856" s="90"/>
      <c r="J856" s="15"/>
    </row>
    <row r="857" spans="6:10">
      <c r="F857" s="91"/>
      <c r="I857" s="90"/>
      <c r="J857" s="15"/>
    </row>
    <row r="858" spans="6:10">
      <c r="F858" s="91"/>
      <c r="I858" s="90"/>
      <c r="J858" s="15"/>
    </row>
    <row r="859" spans="6:10">
      <c r="F859" s="91"/>
      <c r="I859" s="90"/>
      <c r="J859" s="15"/>
    </row>
    <row r="860" spans="6:10">
      <c r="F860" s="91"/>
      <c r="I860" s="90"/>
      <c r="J860" s="15"/>
    </row>
    <row r="861" spans="6:10">
      <c r="F861" s="91"/>
      <c r="I861" s="90"/>
      <c r="J861" s="15"/>
    </row>
    <row r="862" spans="6:10">
      <c r="F862" s="91"/>
      <c r="I862" s="90"/>
      <c r="J862" s="15"/>
    </row>
    <row r="863" spans="6:10">
      <c r="F863" s="91"/>
      <c r="I863" s="90"/>
      <c r="J863" s="15"/>
    </row>
    <row r="864" spans="6:10">
      <c r="F864" s="91"/>
      <c r="I864" s="90"/>
      <c r="J864" s="15"/>
    </row>
    <row r="865" spans="6:10">
      <c r="F865" s="91"/>
      <c r="I865" s="90"/>
      <c r="J865" s="15"/>
    </row>
    <row r="866" spans="6:10">
      <c r="F866" s="91"/>
      <c r="I866" s="90"/>
      <c r="J866" s="15"/>
    </row>
    <row r="867" spans="6:10">
      <c r="F867" s="91"/>
      <c r="I867" s="90"/>
      <c r="J867" s="15"/>
    </row>
    <row r="868" spans="6:10">
      <c r="F868" s="91"/>
      <c r="I868" s="90"/>
      <c r="J868" s="15"/>
    </row>
    <row r="869" spans="6:10">
      <c r="F869" s="91"/>
      <c r="I869" s="90"/>
      <c r="J869" s="15"/>
    </row>
    <row r="870" spans="6:10">
      <c r="F870" s="91"/>
      <c r="I870" s="90"/>
      <c r="J870" s="15"/>
    </row>
    <row r="871" spans="6:10">
      <c r="F871" s="91"/>
      <c r="I871" s="90"/>
      <c r="J871" s="15"/>
    </row>
    <row r="872" spans="6:10">
      <c r="F872" s="91"/>
      <c r="I872" s="90"/>
      <c r="J872" s="15"/>
    </row>
    <row r="873" spans="6:10">
      <c r="F873" s="91"/>
      <c r="I873" s="90"/>
      <c r="J873" s="15"/>
    </row>
    <row r="874" spans="6:10">
      <c r="F874" s="91"/>
      <c r="I874" s="90"/>
      <c r="J874" s="15"/>
    </row>
    <row r="875" spans="6:10">
      <c r="F875" s="91"/>
      <c r="I875" s="90"/>
      <c r="J875" s="15"/>
    </row>
    <row r="876" spans="6:10">
      <c r="F876" s="91"/>
      <c r="I876" s="90"/>
      <c r="J876" s="15"/>
    </row>
    <row r="877" spans="6:10">
      <c r="F877" s="91"/>
      <c r="I877" s="90"/>
      <c r="J877" s="15"/>
    </row>
    <row r="878" spans="6:10">
      <c r="F878" s="91"/>
      <c r="I878" s="90"/>
      <c r="J878" s="15"/>
    </row>
    <row r="879" spans="6:10">
      <c r="F879" s="91"/>
      <c r="I879" s="90"/>
      <c r="J879" s="15"/>
    </row>
    <row r="880" spans="6:10">
      <c r="F880" s="91"/>
      <c r="I880" s="90"/>
      <c r="J880" s="15"/>
    </row>
    <row r="881" spans="6:10">
      <c r="F881" s="91"/>
      <c r="I881" s="90"/>
      <c r="J881" s="15"/>
    </row>
    <row r="882" spans="6:10">
      <c r="F882" s="91"/>
      <c r="I882" s="90"/>
      <c r="J882" s="15"/>
    </row>
    <row r="883" spans="6:10">
      <c r="F883" s="91"/>
      <c r="I883" s="90"/>
      <c r="J883" s="15"/>
    </row>
    <row r="884" spans="6:10">
      <c r="F884" s="91"/>
      <c r="I884" s="90"/>
      <c r="J884" s="15"/>
    </row>
    <row r="885" spans="6:10">
      <c r="F885" s="91"/>
      <c r="I885" s="90"/>
      <c r="J885" s="15"/>
    </row>
    <row r="886" spans="6:10">
      <c r="F886" s="91"/>
      <c r="I886" s="90"/>
      <c r="J886" s="15"/>
    </row>
    <row r="887" spans="6:10">
      <c r="F887" s="91"/>
      <c r="I887" s="90"/>
      <c r="J887" s="15"/>
    </row>
    <row r="888" spans="6:10">
      <c r="F888" s="91"/>
      <c r="I888" s="90"/>
      <c r="J888" s="15"/>
    </row>
    <row r="889" spans="6:10">
      <c r="F889" s="91"/>
      <c r="I889" s="90"/>
      <c r="J889" s="15"/>
    </row>
    <row r="890" spans="6:10">
      <c r="F890" s="91"/>
      <c r="I890" s="90"/>
      <c r="J890" s="15"/>
    </row>
    <row r="891" spans="6:10">
      <c r="F891" s="91"/>
      <c r="I891" s="90"/>
      <c r="J891" s="15"/>
    </row>
    <row r="892" spans="6:10">
      <c r="F892" s="91"/>
      <c r="I892" s="90"/>
      <c r="J892" s="15"/>
    </row>
    <row r="893" spans="6:10">
      <c r="F893" s="91"/>
      <c r="I893" s="90"/>
      <c r="J893" s="15"/>
    </row>
    <row r="894" spans="6:10">
      <c r="F894" s="91"/>
      <c r="I894" s="90"/>
      <c r="J894" s="15"/>
    </row>
    <row r="895" spans="6:10">
      <c r="F895" s="91"/>
      <c r="I895" s="90"/>
      <c r="J895" s="15"/>
    </row>
    <row r="896" spans="6:10">
      <c r="F896" s="91"/>
      <c r="I896" s="90"/>
      <c r="J896" s="15"/>
    </row>
    <row r="897" spans="6:10">
      <c r="F897" s="91"/>
      <c r="I897" s="90"/>
      <c r="J897" s="15"/>
    </row>
    <row r="898" spans="6:10">
      <c r="F898" s="91"/>
      <c r="I898" s="90"/>
      <c r="J898" s="15"/>
    </row>
    <row r="899" spans="6:10">
      <c r="F899" s="91"/>
      <c r="I899" s="90"/>
      <c r="J899" s="15"/>
    </row>
    <row r="900" spans="6:10">
      <c r="F900" s="91"/>
      <c r="I900" s="90"/>
      <c r="J900" s="15"/>
    </row>
    <row r="901" spans="6:10">
      <c r="F901" s="91"/>
      <c r="I901" s="90"/>
      <c r="J901" s="15"/>
    </row>
    <row r="902" spans="6:10">
      <c r="F902" s="91"/>
      <c r="I902" s="90"/>
      <c r="J902" s="15"/>
    </row>
    <row r="903" spans="6:10">
      <c r="F903" s="91"/>
      <c r="I903" s="90"/>
      <c r="J903" s="15"/>
    </row>
    <row r="904" spans="6:10">
      <c r="F904" s="91"/>
      <c r="I904" s="90"/>
      <c r="J904" s="15"/>
    </row>
    <row r="905" spans="6:10">
      <c r="F905" s="91"/>
      <c r="I905" s="90"/>
      <c r="J905" s="15"/>
    </row>
    <row r="906" spans="6:10">
      <c r="F906" s="91"/>
      <c r="I906" s="90"/>
      <c r="J906" s="15"/>
    </row>
    <row r="907" spans="6:10">
      <c r="F907" s="91"/>
      <c r="I907" s="90"/>
      <c r="J907" s="15"/>
    </row>
    <row r="908" spans="6:10">
      <c r="F908" s="91"/>
      <c r="I908" s="90"/>
      <c r="J908" s="15"/>
    </row>
    <row r="909" spans="6:10">
      <c r="F909" s="91"/>
      <c r="I909" s="90"/>
      <c r="J909" s="15"/>
    </row>
    <row r="910" spans="6:10">
      <c r="F910" s="91"/>
      <c r="I910" s="90"/>
      <c r="J910" s="15"/>
    </row>
    <row r="911" spans="6:10">
      <c r="F911" s="91"/>
      <c r="I911" s="90"/>
      <c r="J911" s="15"/>
    </row>
    <row r="912" spans="6:10">
      <c r="F912" s="91"/>
      <c r="I912" s="90"/>
      <c r="J912" s="15"/>
    </row>
    <row r="913" spans="6:10">
      <c r="F913" s="91"/>
      <c r="I913" s="90"/>
      <c r="J913" s="15"/>
    </row>
    <row r="914" spans="6:10">
      <c r="F914" s="91"/>
      <c r="I914" s="90"/>
      <c r="J914" s="15"/>
    </row>
    <row r="915" spans="6:10">
      <c r="F915" s="91"/>
      <c r="I915" s="90"/>
      <c r="J915" s="15"/>
    </row>
    <row r="916" spans="6:10">
      <c r="F916" s="91"/>
      <c r="I916" s="90"/>
      <c r="J916" s="15"/>
    </row>
    <row r="917" spans="6:10">
      <c r="F917" s="91"/>
      <c r="I917" s="90"/>
      <c r="J917" s="15"/>
    </row>
    <row r="918" spans="6:10">
      <c r="F918" s="91"/>
      <c r="I918" s="90"/>
      <c r="J918" s="15"/>
    </row>
    <row r="919" spans="6:10">
      <c r="F919" s="91"/>
      <c r="I919" s="90"/>
      <c r="J919" s="15"/>
    </row>
    <row r="920" spans="6:10">
      <c r="F920" s="91"/>
      <c r="I920" s="90"/>
      <c r="J920" s="15"/>
    </row>
    <row r="921" spans="6:10">
      <c r="F921" s="91"/>
      <c r="I921" s="90"/>
      <c r="J921" s="15"/>
    </row>
    <row r="922" spans="6:10">
      <c r="F922" s="91"/>
      <c r="I922" s="90"/>
      <c r="J922" s="15"/>
    </row>
    <row r="923" spans="6:10">
      <c r="F923" s="91"/>
      <c r="I923" s="90"/>
      <c r="J923" s="15"/>
    </row>
    <row r="924" spans="6:10">
      <c r="F924" s="91"/>
      <c r="I924" s="90"/>
      <c r="J924" s="15"/>
    </row>
    <row r="925" spans="6:10">
      <c r="F925" s="91"/>
      <c r="I925" s="90"/>
      <c r="J925" s="15"/>
    </row>
    <row r="926" spans="6:10">
      <c r="F926" s="91"/>
      <c r="I926" s="90"/>
      <c r="J926" s="15"/>
    </row>
    <row r="927" spans="6:10">
      <c r="F927" s="91"/>
      <c r="I927" s="90"/>
      <c r="J927" s="15"/>
    </row>
    <row r="928" spans="6:10">
      <c r="F928" s="91"/>
      <c r="I928" s="90"/>
      <c r="J928" s="15"/>
    </row>
    <row r="929" spans="6:10">
      <c r="F929" s="91"/>
      <c r="I929" s="90"/>
      <c r="J929" s="15"/>
    </row>
    <row r="930" spans="6:10">
      <c r="F930" s="91"/>
      <c r="I930" s="90"/>
      <c r="J930" s="15"/>
    </row>
    <row r="931" spans="6:10">
      <c r="F931" s="91"/>
      <c r="I931" s="90"/>
      <c r="J931" s="15"/>
    </row>
    <row r="932" spans="6:10">
      <c r="F932" s="91"/>
      <c r="I932" s="90"/>
      <c r="J932" s="15"/>
    </row>
    <row r="933" spans="6:10">
      <c r="F933" s="91"/>
      <c r="I933" s="90"/>
      <c r="J933" s="15"/>
    </row>
    <row r="934" spans="6:10">
      <c r="F934" s="91"/>
      <c r="I934" s="90"/>
      <c r="J934" s="15"/>
    </row>
    <row r="935" spans="6:10">
      <c r="F935" s="91"/>
      <c r="I935" s="90"/>
      <c r="J935" s="15"/>
    </row>
    <row r="936" spans="6:10">
      <c r="F936" s="91"/>
      <c r="I936" s="90"/>
      <c r="J936" s="15"/>
    </row>
    <row r="937" spans="6:10">
      <c r="F937" s="91"/>
      <c r="I937" s="90"/>
      <c r="J937" s="15"/>
    </row>
    <row r="938" spans="6:10">
      <c r="F938" s="91"/>
      <c r="I938" s="90"/>
      <c r="J938" s="15"/>
    </row>
    <row r="939" spans="6:10">
      <c r="F939" s="91"/>
      <c r="I939" s="90"/>
      <c r="J939" s="15"/>
    </row>
    <row r="940" spans="6:10">
      <c r="F940" s="91"/>
      <c r="I940" s="90"/>
      <c r="J940" s="15"/>
    </row>
    <row r="941" spans="6:10">
      <c r="F941" s="91"/>
      <c r="I941" s="90"/>
      <c r="J941" s="15"/>
    </row>
    <row r="942" spans="6:10">
      <c r="F942" s="91"/>
      <c r="I942" s="90"/>
      <c r="J942" s="15"/>
    </row>
    <row r="943" spans="6:10">
      <c r="F943" s="91"/>
      <c r="I943" s="90"/>
      <c r="J943" s="15"/>
    </row>
    <row r="944" spans="6:10">
      <c r="F944" s="91"/>
      <c r="I944" s="90"/>
      <c r="J944" s="15"/>
    </row>
    <row r="945" spans="6:10">
      <c r="F945" s="91"/>
      <c r="I945" s="90"/>
      <c r="J945" s="15"/>
    </row>
    <row r="946" spans="6:10">
      <c r="F946" s="91"/>
      <c r="I946" s="90"/>
      <c r="J946" s="15"/>
    </row>
    <row r="947" spans="6:10">
      <c r="F947" s="91"/>
      <c r="I947" s="90"/>
      <c r="J947" s="15"/>
    </row>
    <row r="948" spans="6:10">
      <c r="F948" s="91"/>
      <c r="I948" s="90"/>
      <c r="J948" s="15"/>
    </row>
    <row r="949" spans="6:10">
      <c r="F949" s="91"/>
      <c r="I949" s="90"/>
      <c r="J949" s="15"/>
    </row>
    <row r="950" spans="6:10">
      <c r="F950" s="91"/>
      <c r="I950" s="90"/>
      <c r="J950" s="15"/>
    </row>
    <row r="951" spans="6:10">
      <c r="F951" s="91"/>
      <c r="I951" s="90"/>
      <c r="J951" s="15"/>
    </row>
    <row r="952" spans="6:10">
      <c r="F952" s="91"/>
      <c r="I952" s="90"/>
      <c r="J952" s="15"/>
    </row>
    <row r="953" spans="6:10">
      <c r="F953" s="91"/>
      <c r="I953" s="90"/>
      <c r="J953" s="15"/>
    </row>
    <row r="954" spans="6:10">
      <c r="F954" s="91"/>
      <c r="I954" s="90"/>
      <c r="J954" s="15"/>
    </row>
    <row r="955" spans="6:10">
      <c r="F955" s="91"/>
      <c r="I955" s="90"/>
      <c r="J955" s="15"/>
    </row>
    <row r="956" spans="6:10">
      <c r="F956" s="91"/>
      <c r="I956" s="90"/>
      <c r="J956" s="15"/>
    </row>
    <row r="957" spans="6:10">
      <c r="F957" s="91"/>
      <c r="I957" s="90"/>
      <c r="J957" s="15"/>
    </row>
    <row r="958" spans="6:10">
      <c r="F958" s="91"/>
      <c r="I958" s="90"/>
      <c r="J958" s="15"/>
    </row>
    <row r="959" spans="6:10">
      <c r="F959" s="91"/>
      <c r="I959" s="90"/>
      <c r="J959" s="15"/>
    </row>
    <row r="960" spans="6:10">
      <c r="F960" s="91"/>
      <c r="I960" s="90"/>
      <c r="J960" s="15"/>
    </row>
    <row r="961" spans="6:10">
      <c r="F961" s="91"/>
      <c r="I961" s="90"/>
      <c r="J961" s="15"/>
    </row>
    <row r="962" spans="6:10">
      <c r="F962" s="91"/>
      <c r="I962" s="90"/>
      <c r="J962" s="15"/>
    </row>
    <row r="963" spans="6:10">
      <c r="F963" s="91"/>
      <c r="I963" s="90"/>
      <c r="J963" s="15"/>
    </row>
    <row r="964" spans="6:10">
      <c r="F964" s="91"/>
      <c r="I964" s="90"/>
      <c r="J964" s="15"/>
    </row>
    <row r="965" spans="6:10">
      <c r="F965" s="91"/>
      <c r="I965" s="90"/>
      <c r="J965" s="15"/>
    </row>
    <row r="966" spans="6:10">
      <c r="F966" s="91"/>
      <c r="I966" s="90"/>
      <c r="J966" s="15"/>
    </row>
    <row r="967" spans="6:10">
      <c r="F967" s="91"/>
      <c r="I967" s="90"/>
      <c r="J967" s="15"/>
    </row>
    <row r="968" spans="6:10">
      <c r="F968" s="91"/>
      <c r="I968" s="90"/>
      <c r="J968" s="15"/>
    </row>
    <row r="969" spans="6:10">
      <c r="F969" s="91"/>
      <c r="I969" s="90"/>
      <c r="J969" s="15"/>
    </row>
    <row r="970" spans="6:10">
      <c r="F970" s="91"/>
      <c r="I970" s="90"/>
      <c r="J970" s="15"/>
    </row>
    <row r="971" spans="6:10">
      <c r="F971" s="91"/>
      <c r="I971" s="90"/>
      <c r="J971" s="15"/>
    </row>
    <row r="972" spans="6:10">
      <c r="F972" s="91"/>
      <c r="I972" s="90"/>
      <c r="J972" s="15"/>
    </row>
    <row r="973" spans="6:10">
      <c r="F973" s="91"/>
      <c r="I973" s="90"/>
      <c r="J973" s="15"/>
    </row>
    <row r="974" spans="6:10">
      <c r="F974" s="91"/>
      <c r="I974" s="90"/>
      <c r="J974" s="15"/>
    </row>
    <row r="975" spans="6:10">
      <c r="F975" s="91"/>
      <c r="I975" s="90"/>
      <c r="J975" s="15"/>
    </row>
    <row r="976" spans="6:10">
      <c r="F976" s="91"/>
      <c r="I976" s="90"/>
      <c r="J976" s="15"/>
    </row>
    <row r="977" spans="6:10">
      <c r="F977" s="91"/>
      <c r="I977" s="90"/>
      <c r="J977" s="15"/>
    </row>
    <row r="978" spans="6:10">
      <c r="F978" s="91"/>
      <c r="I978" s="90"/>
      <c r="J978" s="15"/>
    </row>
    <row r="979" spans="6:10">
      <c r="F979" s="91"/>
      <c r="I979" s="90"/>
      <c r="J979" s="15"/>
    </row>
    <row r="980" spans="6:10">
      <c r="F980" s="91"/>
      <c r="I980" s="90"/>
      <c r="J980" s="15"/>
    </row>
    <row r="981" spans="6:10">
      <c r="F981" s="91"/>
      <c r="I981" s="90"/>
      <c r="J981" s="15"/>
    </row>
    <row r="982" spans="6:10">
      <c r="F982" s="91"/>
      <c r="I982" s="90"/>
      <c r="J982" s="15"/>
    </row>
    <row r="983" spans="6:10">
      <c r="F983" s="91"/>
      <c r="I983" s="90"/>
      <c r="J983" s="15"/>
    </row>
    <row r="984" spans="6:10">
      <c r="F984" s="91"/>
      <c r="I984" s="90"/>
      <c r="J984" s="15"/>
    </row>
    <row r="985" spans="6:10">
      <c r="F985" s="91"/>
      <c r="I985" s="90"/>
      <c r="J985" s="15"/>
    </row>
    <row r="986" spans="6:10">
      <c r="F986" s="91"/>
      <c r="I986" s="90"/>
      <c r="J986" s="15"/>
    </row>
    <row r="987" spans="6:10">
      <c r="F987" s="91"/>
      <c r="I987" s="90"/>
      <c r="J987" s="15"/>
    </row>
    <row r="988" spans="6:10">
      <c r="F988" s="91"/>
      <c r="I988" s="90"/>
      <c r="J988" s="15"/>
    </row>
    <row r="989" spans="6:10">
      <c r="F989" s="91"/>
      <c r="I989" s="90"/>
      <c r="J989" s="15"/>
    </row>
    <row r="990" spans="6:10">
      <c r="F990" s="91"/>
      <c r="I990" s="90"/>
      <c r="J990" s="15"/>
    </row>
    <row r="991" spans="6:10">
      <c r="F991" s="91"/>
      <c r="I991" s="90"/>
      <c r="J991" s="15"/>
    </row>
    <row r="992" spans="6:10">
      <c r="F992" s="91"/>
      <c r="I992" s="90"/>
      <c r="J992" s="15"/>
    </row>
    <row r="993" spans="6:10">
      <c r="F993" s="91"/>
      <c r="I993" s="90"/>
      <c r="J993" s="15"/>
    </row>
    <row r="994" spans="6:10">
      <c r="F994" s="91"/>
      <c r="I994" s="90"/>
      <c r="J994" s="15"/>
    </row>
    <row r="995" spans="6:10">
      <c r="F995" s="91"/>
      <c r="I995" s="90"/>
      <c r="J995" s="15"/>
    </row>
    <row r="996" spans="6:10">
      <c r="F996" s="91"/>
      <c r="I996" s="90"/>
      <c r="J996" s="15"/>
    </row>
    <row r="997" spans="6:10">
      <c r="F997" s="91"/>
      <c r="I997" s="90"/>
      <c r="J997" s="15"/>
    </row>
    <row r="998" spans="6:10">
      <c r="F998" s="91"/>
      <c r="I998" s="90"/>
      <c r="J998" s="15"/>
    </row>
    <row r="999" spans="6:10">
      <c r="F999" s="91"/>
      <c r="I999" s="90"/>
      <c r="J999" s="15"/>
    </row>
    <row r="1000" spans="6:10">
      <c r="F1000" s="91"/>
      <c r="I1000" s="90"/>
      <c r="J1000" s="15"/>
    </row>
    <row r="1001" spans="6:10">
      <c r="F1001" s="91"/>
      <c r="I1001" s="90"/>
      <c r="J1001" s="15"/>
    </row>
    <row r="1002" spans="6:10">
      <c r="F1002" s="91"/>
      <c r="I1002" s="90"/>
      <c r="J1002" s="15"/>
    </row>
    <row r="1003" spans="6:10">
      <c r="F1003" s="91"/>
      <c r="I1003" s="90"/>
      <c r="J1003" s="15"/>
    </row>
    <row r="1004" spans="6:10">
      <c r="F1004" s="91"/>
      <c r="I1004" s="90"/>
      <c r="J1004" s="15"/>
    </row>
    <row r="1005" spans="6:10">
      <c r="F1005" s="91"/>
      <c r="I1005" s="90"/>
      <c r="J1005" s="15"/>
    </row>
    <row r="1006" spans="6:10">
      <c r="F1006" s="91"/>
      <c r="I1006" s="90"/>
      <c r="J1006" s="15"/>
    </row>
    <row r="1007" spans="6:10">
      <c r="F1007" s="91"/>
      <c r="I1007" s="90"/>
      <c r="J1007" s="15"/>
    </row>
    <row r="1008" spans="6:10">
      <c r="F1008" s="91"/>
      <c r="I1008" s="90"/>
      <c r="J1008" s="15"/>
    </row>
    <row r="1009" spans="6:10">
      <c r="F1009" s="91"/>
      <c r="I1009" s="90"/>
      <c r="J1009" s="15"/>
    </row>
    <row r="1010" spans="6:10">
      <c r="F1010" s="91"/>
      <c r="I1010" s="90"/>
      <c r="J1010" s="15"/>
    </row>
    <row r="1011" spans="6:10">
      <c r="F1011" s="91"/>
      <c r="I1011" s="90"/>
      <c r="J1011" s="15"/>
    </row>
    <row r="1012" spans="6:10">
      <c r="F1012" s="91"/>
      <c r="I1012" s="90"/>
      <c r="J1012" s="15"/>
    </row>
    <row r="1013" spans="6:10">
      <c r="F1013" s="91"/>
      <c r="I1013" s="90"/>
      <c r="J1013" s="15"/>
    </row>
  </sheetData>
  <sheetProtection selectLockedCells="1" selectUnlockedCells="1"/>
  <pageMargins left="0.7" right="0.7" top="0.75" bottom="0.75" header="0.3" footer="0.3"/>
  <pageSetup paperSize="9" orientation="portrait" r:id="rId2"/>
  <drawing r:id="rId3"/>
</worksheet>
</file>

<file path=xl/worksheets/sheet16.xml><?xml version="1.0" encoding="utf-8"?>
<worksheet xmlns="http://schemas.openxmlformats.org/spreadsheetml/2006/main" xmlns:r="http://schemas.openxmlformats.org/officeDocument/2006/relationships">
  <sheetPr codeName="Foglio4"/>
  <dimension ref="A1:K295"/>
  <sheetViews>
    <sheetView workbookViewId="0">
      <pane ySplit="4" topLeftCell="A5" activePane="bottomLeft" state="frozen"/>
      <selection pane="bottomLeft" activeCell="A133" sqref="A133"/>
    </sheetView>
  </sheetViews>
  <sheetFormatPr defaultRowHeight="14.5"/>
  <cols>
    <col min="1" max="1" width="50" customWidth="1"/>
    <col min="2" max="2" width="16.7265625" style="15" customWidth="1"/>
    <col min="3" max="10" width="15.7265625" style="15" customWidth="1"/>
    <col min="11" max="11" width="18.26953125" style="379" bestFit="1" customWidth="1"/>
  </cols>
  <sheetData>
    <row r="1" spans="1:11">
      <c r="A1" s="385" t="s">
        <v>26132</v>
      </c>
      <c r="B1" s="14" t="s">
        <v>26131</v>
      </c>
      <c r="D1"/>
      <c r="E1"/>
      <c r="F1"/>
      <c r="G1"/>
      <c r="H1"/>
      <c r="I1"/>
      <c r="J1"/>
      <c r="K1"/>
    </row>
    <row r="2" spans="1:11">
      <c r="D2"/>
      <c r="E2"/>
      <c r="F2"/>
      <c r="G2"/>
      <c r="H2"/>
      <c r="I2"/>
      <c r="J2"/>
      <c r="K2"/>
    </row>
    <row r="3" spans="1:11">
      <c r="A3" s="382" t="s">
        <v>29261</v>
      </c>
      <c r="B3" s="386"/>
      <c r="C3" s="386"/>
      <c r="D3" s="384" t="s">
        <v>29264</v>
      </c>
      <c r="F3"/>
      <c r="G3"/>
      <c r="H3"/>
      <c r="I3"/>
      <c r="J3"/>
      <c r="K3"/>
    </row>
    <row r="4" spans="1:11">
      <c r="A4" s="382" t="s">
        <v>19198</v>
      </c>
      <c r="B4" s="383" t="s">
        <v>26149</v>
      </c>
      <c r="C4" s="176" t="s">
        <v>26128</v>
      </c>
      <c r="D4" s="15" t="s">
        <v>25941</v>
      </c>
      <c r="E4" s="15" t="s">
        <v>29262</v>
      </c>
      <c r="F4"/>
      <c r="G4"/>
      <c r="H4"/>
      <c r="I4"/>
      <c r="J4"/>
      <c r="K4"/>
    </row>
    <row r="5" spans="1:11">
      <c r="A5" s="11" t="s">
        <v>1738</v>
      </c>
      <c r="B5" s="15" t="s">
        <v>1737</v>
      </c>
      <c r="C5" s="3">
        <v>3906</v>
      </c>
      <c r="D5" s="381">
        <v>6</v>
      </c>
      <c r="E5" s="380">
        <v>6</v>
      </c>
      <c r="F5"/>
      <c r="G5"/>
      <c r="H5"/>
      <c r="I5"/>
      <c r="J5"/>
      <c r="K5"/>
    </row>
    <row r="6" spans="1:11">
      <c r="A6" s="11" t="s">
        <v>2064</v>
      </c>
      <c r="B6" s="15" t="s">
        <v>2063</v>
      </c>
      <c r="C6" s="3">
        <v>2427</v>
      </c>
      <c r="D6" s="381">
        <v>6</v>
      </c>
      <c r="E6" s="380">
        <v>6</v>
      </c>
      <c r="F6"/>
      <c r="G6"/>
      <c r="H6"/>
      <c r="I6"/>
      <c r="J6"/>
      <c r="K6"/>
    </row>
    <row r="7" spans="1:11">
      <c r="A7" s="11" t="s">
        <v>2514</v>
      </c>
      <c r="B7" s="15" t="s">
        <v>2513</v>
      </c>
      <c r="C7" s="3" t="s">
        <v>29265</v>
      </c>
      <c r="D7" s="381">
        <v>6</v>
      </c>
      <c r="E7" s="380">
        <v>6</v>
      </c>
      <c r="F7"/>
      <c r="G7"/>
      <c r="H7"/>
      <c r="I7"/>
      <c r="J7"/>
      <c r="K7"/>
    </row>
    <row r="8" spans="1:11">
      <c r="A8" s="11" t="s">
        <v>2773</v>
      </c>
      <c r="B8" s="15" t="s">
        <v>2772</v>
      </c>
      <c r="C8" s="3">
        <v>4147</v>
      </c>
      <c r="D8" s="381">
        <v>6</v>
      </c>
      <c r="E8" s="380">
        <v>6</v>
      </c>
      <c r="F8"/>
      <c r="G8"/>
      <c r="H8"/>
      <c r="I8"/>
      <c r="J8"/>
      <c r="K8"/>
    </row>
    <row r="9" spans="1:11">
      <c r="A9" s="11" t="s">
        <v>2865</v>
      </c>
      <c r="B9" s="15" t="s">
        <v>2864</v>
      </c>
      <c r="C9" s="3" t="s">
        <v>29265</v>
      </c>
      <c r="D9" s="381">
        <v>6</v>
      </c>
      <c r="E9" s="380">
        <v>6</v>
      </c>
      <c r="F9"/>
      <c r="G9"/>
      <c r="H9"/>
      <c r="I9"/>
      <c r="J9"/>
      <c r="K9"/>
    </row>
    <row r="10" spans="1:11">
      <c r="A10" s="11" t="s">
        <v>2867</v>
      </c>
      <c r="B10" s="15" t="s">
        <v>2868</v>
      </c>
      <c r="C10" s="3">
        <v>709</v>
      </c>
      <c r="D10" s="381">
        <v>6</v>
      </c>
      <c r="E10" s="380">
        <v>6</v>
      </c>
      <c r="F10"/>
      <c r="G10"/>
      <c r="H10"/>
      <c r="I10"/>
      <c r="J10"/>
      <c r="K10"/>
    </row>
    <row r="11" spans="1:11">
      <c r="A11" s="11" t="s">
        <v>2880</v>
      </c>
      <c r="B11" s="15" t="s">
        <v>2882</v>
      </c>
      <c r="C11" s="3">
        <v>727</v>
      </c>
      <c r="D11" s="381">
        <v>6</v>
      </c>
      <c r="E11" s="380">
        <v>6</v>
      </c>
      <c r="F11"/>
      <c r="G11"/>
      <c r="H11"/>
      <c r="I11"/>
      <c r="J11"/>
      <c r="K11"/>
    </row>
    <row r="12" spans="1:11">
      <c r="A12" s="11" t="s">
        <v>3533</v>
      </c>
      <c r="B12" s="15" t="s">
        <v>3532</v>
      </c>
      <c r="C12" s="3" t="s">
        <v>29265</v>
      </c>
      <c r="D12" s="381">
        <v>6</v>
      </c>
      <c r="E12" s="380">
        <v>6</v>
      </c>
      <c r="F12"/>
      <c r="G12"/>
      <c r="H12"/>
      <c r="I12"/>
      <c r="J12"/>
      <c r="K12"/>
    </row>
    <row r="13" spans="1:11">
      <c r="A13" s="11" t="s">
        <v>3559</v>
      </c>
      <c r="B13" s="15" t="s">
        <v>3558</v>
      </c>
      <c r="C13" s="3">
        <v>6964</v>
      </c>
      <c r="D13" s="381">
        <v>6</v>
      </c>
      <c r="E13" s="380">
        <v>6</v>
      </c>
      <c r="F13"/>
      <c r="G13"/>
      <c r="H13"/>
      <c r="I13"/>
      <c r="J13"/>
      <c r="K13"/>
    </row>
    <row r="14" spans="1:11">
      <c r="A14" s="11" t="s">
        <v>11197</v>
      </c>
      <c r="B14" s="15" t="s">
        <v>11196</v>
      </c>
      <c r="C14" s="3">
        <v>7010</v>
      </c>
      <c r="D14" s="381">
        <v>6</v>
      </c>
      <c r="E14" s="380">
        <v>6</v>
      </c>
      <c r="F14"/>
      <c r="G14"/>
      <c r="H14"/>
      <c r="I14"/>
      <c r="J14"/>
      <c r="K14"/>
    </row>
    <row r="15" spans="1:11">
      <c r="A15" s="11" t="s">
        <v>4228</v>
      </c>
      <c r="B15" s="15" t="s">
        <v>4227</v>
      </c>
      <c r="C15" s="3">
        <v>960</v>
      </c>
      <c r="D15" s="381">
        <v>6</v>
      </c>
      <c r="E15" s="380">
        <v>6</v>
      </c>
      <c r="F15"/>
      <c r="G15"/>
      <c r="H15"/>
      <c r="I15"/>
      <c r="J15"/>
      <c r="K15"/>
    </row>
    <row r="16" spans="1:11">
      <c r="A16" s="11" t="s">
        <v>4710</v>
      </c>
      <c r="B16" s="15" t="s">
        <v>4709</v>
      </c>
      <c r="C16" s="3" t="s">
        <v>29265</v>
      </c>
      <c r="D16" s="381">
        <v>6</v>
      </c>
      <c r="E16" s="380">
        <v>6</v>
      </c>
      <c r="F16"/>
      <c r="G16"/>
      <c r="H16"/>
      <c r="I16"/>
      <c r="J16"/>
      <c r="K16"/>
    </row>
    <row r="17" spans="1:11">
      <c r="A17" s="11" t="s">
        <v>5865</v>
      </c>
      <c r="B17" s="15" t="s">
        <v>5864</v>
      </c>
      <c r="C17" s="3">
        <v>1116</v>
      </c>
      <c r="D17" s="381">
        <v>6</v>
      </c>
      <c r="E17" s="380">
        <v>6</v>
      </c>
      <c r="F17"/>
      <c r="G17"/>
      <c r="H17"/>
      <c r="I17"/>
      <c r="J17"/>
      <c r="K17"/>
    </row>
    <row r="18" spans="1:11">
      <c r="A18" s="11" t="s">
        <v>6682</v>
      </c>
      <c r="B18" s="15" t="s">
        <v>6681</v>
      </c>
      <c r="C18" s="3">
        <v>1169</v>
      </c>
      <c r="D18" s="381">
        <v>6</v>
      </c>
      <c r="E18" s="380">
        <v>6</v>
      </c>
      <c r="F18"/>
      <c r="G18"/>
      <c r="H18"/>
      <c r="I18"/>
      <c r="J18"/>
      <c r="K18"/>
    </row>
    <row r="19" spans="1:11">
      <c r="A19" s="11" t="s">
        <v>6688</v>
      </c>
      <c r="B19" s="15" t="s">
        <v>6687</v>
      </c>
      <c r="C19" s="3" t="s">
        <v>29265</v>
      </c>
      <c r="D19" s="381">
        <v>6</v>
      </c>
      <c r="E19" s="380">
        <v>6</v>
      </c>
      <c r="F19"/>
      <c r="G19"/>
      <c r="H19"/>
      <c r="I19"/>
      <c r="J19"/>
      <c r="K19"/>
    </row>
    <row r="20" spans="1:11">
      <c r="A20" s="11" t="s">
        <v>7198</v>
      </c>
      <c r="B20" s="15" t="s">
        <v>7197</v>
      </c>
      <c r="C20" s="3" t="s">
        <v>29265</v>
      </c>
      <c r="D20" s="381">
        <v>6</v>
      </c>
      <c r="E20" s="380">
        <v>6</v>
      </c>
      <c r="F20"/>
      <c r="G20"/>
      <c r="H20"/>
      <c r="I20"/>
      <c r="J20"/>
      <c r="K20"/>
    </row>
    <row r="21" spans="1:11">
      <c r="A21" s="11" t="s">
        <v>7215</v>
      </c>
      <c r="B21" s="15" t="s">
        <v>7214</v>
      </c>
      <c r="C21" s="3">
        <v>5743</v>
      </c>
      <c r="D21" s="381">
        <v>6</v>
      </c>
      <c r="E21" s="380">
        <v>6</v>
      </c>
      <c r="F21"/>
      <c r="G21"/>
      <c r="H21"/>
      <c r="I21"/>
      <c r="J21"/>
      <c r="K21"/>
    </row>
    <row r="22" spans="1:11">
      <c r="A22" s="11" t="s">
        <v>7778</v>
      </c>
      <c r="B22" s="15" t="s">
        <v>7777</v>
      </c>
      <c r="C22" s="3">
        <v>1566</v>
      </c>
      <c r="D22" s="381">
        <v>6</v>
      </c>
      <c r="E22" s="380">
        <v>6</v>
      </c>
      <c r="F22"/>
      <c r="G22"/>
      <c r="H22"/>
      <c r="I22"/>
      <c r="J22"/>
      <c r="K22"/>
    </row>
    <row r="23" spans="1:11">
      <c r="A23" s="11" t="s">
        <v>9006</v>
      </c>
      <c r="B23" s="15" t="s">
        <v>9014</v>
      </c>
      <c r="C23" s="3">
        <v>1699</v>
      </c>
      <c r="D23" s="381">
        <v>6</v>
      </c>
      <c r="E23" s="380">
        <v>6</v>
      </c>
      <c r="F23"/>
      <c r="G23"/>
      <c r="H23"/>
      <c r="I23"/>
      <c r="J23"/>
      <c r="K23"/>
    </row>
    <row r="24" spans="1:11">
      <c r="A24" s="11" t="s">
        <v>9408</v>
      </c>
      <c r="B24" s="15" t="s">
        <v>9407</v>
      </c>
      <c r="C24" s="3" t="s">
        <v>29265</v>
      </c>
      <c r="D24" s="381">
        <v>6</v>
      </c>
      <c r="E24" s="380">
        <v>6</v>
      </c>
      <c r="F24"/>
      <c r="G24"/>
      <c r="H24"/>
      <c r="I24"/>
      <c r="J24"/>
      <c r="K24"/>
    </row>
    <row r="25" spans="1:11">
      <c r="A25" s="11" t="s">
        <v>10921</v>
      </c>
      <c r="B25" s="15" t="s">
        <v>10920</v>
      </c>
      <c r="C25" s="3">
        <v>304</v>
      </c>
      <c r="D25" s="381">
        <v>4</v>
      </c>
      <c r="E25" s="380">
        <v>4</v>
      </c>
      <c r="F25"/>
      <c r="G25"/>
      <c r="H25"/>
      <c r="I25"/>
      <c r="J25"/>
      <c r="K25"/>
    </row>
    <row r="26" spans="1:11">
      <c r="A26" s="11" t="s">
        <v>10813</v>
      </c>
      <c r="B26" s="15" t="s">
        <v>10812</v>
      </c>
      <c r="C26" s="3" t="s">
        <v>29265</v>
      </c>
      <c r="D26" s="381">
        <v>6</v>
      </c>
      <c r="E26" s="380">
        <v>6</v>
      </c>
      <c r="F26"/>
      <c r="G26"/>
      <c r="H26"/>
      <c r="I26"/>
      <c r="J26"/>
      <c r="K26"/>
    </row>
    <row r="27" spans="1:11">
      <c r="A27" s="5" t="s">
        <v>29262</v>
      </c>
      <c r="B27" s="5"/>
      <c r="C27" s="5"/>
      <c r="D27" s="381">
        <v>130</v>
      </c>
      <c r="E27" s="380">
        <v>130</v>
      </c>
      <c r="F27"/>
      <c r="G27"/>
      <c r="H27"/>
      <c r="I27"/>
      <c r="J27"/>
      <c r="K27"/>
    </row>
    <row r="28" spans="1:11">
      <c r="B28"/>
      <c r="C28"/>
      <c r="D28"/>
      <c r="E28"/>
      <c r="F28"/>
      <c r="G28"/>
      <c r="H28"/>
      <c r="I28"/>
      <c r="J28"/>
      <c r="K28"/>
    </row>
    <row r="29" spans="1:11">
      <c r="B29"/>
      <c r="C29"/>
      <c r="D29"/>
      <c r="E29"/>
      <c r="F29"/>
      <c r="G29"/>
      <c r="H29"/>
      <c r="I29"/>
      <c r="J29"/>
      <c r="K29"/>
    </row>
    <row r="30" spans="1:11">
      <c r="B30"/>
      <c r="C30"/>
      <c r="D30"/>
      <c r="E30"/>
      <c r="F30"/>
      <c r="G30"/>
      <c r="H30"/>
      <c r="I30"/>
      <c r="J30"/>
      <c r="K30"/>
    </row>
    <row r="31" spans="1:11">
      <c r="B31"/>
      <c r="C31"/>
      <c r="D31"/>
      <c r="E31"/>
      <c r="F31"/>
      <c r="G31"/>
      <c r="H31"/>
      <c r="I31"/>
      <c r="J31"/>
      <c r="K31"/>
    </row>
    <row r="32" spans="1:11">
      <c r="B32"/>
      <c r="C32"/>
      <c r="D32"/>
      <c r="E32"/>
      <c r="F32"/>
      <c r="G32"/>
      <c r="H32"/>
      <c r="I32"/>
      <c r="J32"/>
      <c r="K32"/>
    </row>
    <row r="33" spans="2:11">
      <c r="B33"/>
      <c r="C33"/>
      <c r="D33"/>
      <c r="E33"/>
      <c r="F33"/>
      <c r="G33"/>
      <c r="H33"/>
      <c r="I33"/>
      <c r="J33"/>
      <c r="K33"/>
    </row>
    <row r="34" spans="2:11">
      <c r="B34"/>
      <c r="C34"/>
      <c r="D34"/>
      <c r="E34"/>
      <c r="F34"/>
      <c r="G34"/>
      <c r="H34"/>
      <c r="I34"/>
      <c r="J34"/>
      <c r="K34"/>
    </row>
    <row r="35" spans="2:11">
      <c r="B35"/>
      <c r="C35"/>
      <c r="D35"/>
      <c r="E35"/>
      <c r="F35"/>
      <c r="G35"/>
      <c r="H35"/>
      <c r="I35"/>
      <c r="J35"/>
      <c r="K35"/>
    </row>
    <row r="36" spans="2:11">
      <c r="B36"/>
      <c r="C36"/>
      <c r="D36"/>
      <c r="E36"/>
      <c r="F36"/>
      <c r="G36"/>
      <c r="H36"/>
      <c r="I36"/>
      <c r="J36"/>
      <c r="K36"/>
    </row>
    <row r="37" spans="2:11">
      <c r="B37"/>
      <c r="C37"/>
      <c r="D37"/>
      <c r="E37"/>
      <c r="F37"/>
      <c r="G37"/>
      <c r="H37"/>
      <c r="I37"/>
      <c r="J37"/>
      <c r="K37"/>
    </row>
    <row r="38" spans="2:11">
      <c r="B38"/>
      <c r="C38"/>
      <c r="D38"/>
      <c r="E38"/>
      <c r="F38"/>
      <c r="G38"/>
      <c r="H38"/>
      <c r="I38"/>
      <c r="J38"/>
      <c r="K38"/>
    </row>
    <row r="39" spans="2:11">
      <c r="B39"/>
      <c r="C39"/>
      <c r="D39"/>
      <c r="E39"/>
      <c r="F39"/>
      <c r="G39"/>
      <c r="H39"/>
      <c r="I39"/>
      <c r="J39"/>
      <c r="K39"/>
    </row>
    <row r="40" spans="2:11">
      <c r="B40"/>
      <c r="C40"/>
      <c r="D40"/>
      <c r="E40"/>
      <c r="F40"/>
      <c r="G40"/>
      <c r="H40"/>
      <c r="I40"/>
      <c r="J40"/>
      <c r="K40"/>
    </row>
    <row r="41" spans="2:11">
      <c r="B41"/>
      <c r="C41"/>
      <c r="D41"/>
      <c r="E41"/>
      <c r="F41"/>
      <c r="G41"/>
      <c r="H41"/>
      <c r="I41"/>
      <c r="J41"/>
      <c r="K41"/>
    </row>
    <row r="42" spans="2:11">
      <c r="B42"/>
      <c r="C42"/>
      <c r="D42"/>
      <c r="E42"/>
      <c r="F42"/>
      <c r="G42"/>
      <c r="H42"/>
      <c r="I42"/>
      <c r="J42"/>
      <c r="K42"/>
    </row>
    <row r="43" spans="2:11">
      <c r="B43"/>
      <c r="C43"/>
      <c r="D43"/>
      <c r="E43"/>
      <c r="F43"/>
      <c r="G43"/>
      <c r="H43"/>
      <c r="I43"/>
      <c r="J43"/>
      <c r="K43"/>
    </row>
    <row r="44" spans="2:11">
      <c r="B44"/>
      <c r="C44"/>
      <c r="D44"/>
      <c r="E44"/>
      <c r="F44"/>
      <c r="G44"/>
      <c r="H44"/>
      <c r="I44"/>
      <c r="J44"/>
      <c r="K44"/>
    </row>
    <row r="45" spans="2:11">
      <c r="B45"/>
      <c r="C45"/>
      <c r="D45"/>
      <c r="E45"/>
      <c r="F45"/>
      <c r="G45"/>
      <c r="H45"/>
      <c r="I45"/>
      <c r="J45"/>
      <c r="K45"/>
    </row>
    <row r="46" spans="2:11">
      <c r="B46"/>
      <c r="C46"/>
      <c r="D46"/>
      <c r="E46"/>
      <c r="F46"/>
      <c r="G46"/>
      <c r="H46"/>
      <c r="I46"/>
      <c r="J46"/>
      <c r="K46"/>
    </row>
    <row r="47" spans="2:11">
      <c r="B47"/>
      <c r="C47"/>
      <c r="D47"/>
      <c r="E47"/>
      <c r="F47"/>
      <c r="G47"/>
      <c r="H47"/>
      <c r="I47"/>
      <c r="J47"/>
      <c r="K47"/>
    </row>
    <row r="48" spans="2:11">
      <c r="B48"/>
      <c r="C48"/>
      <c r="D48"/>
      <c r="E48"/>
      <c r="F48"/>
      <c r="G48"/>
      <c r="H48"/>
      <c r="I48"/>
      <c r="J48"/>
      <c r="K48"/>
    </row>
    <row r="49" spans="2:11">
      <c r="B49"/>
      <c r="C49"/>
      <c r="D49"/>
      <c r="E49"/>
      <c r="F49"/>
      <c r="G49"/>
      <c r="H49"/>
      <c r="I49"/>
      <c r="J49"/>
      <c r="K49"/>
    </row>
    <row r="50" spans="2:11">
      <c r="B50"/>
      <c r="C50"/>
      <c r="D50"/>
      <c r="E50"/>
      <c r="F50"/>
      <c r="G50"/>
      <c r="H50"/>
      <c r="I50"/>
      <c r="J50"/>
      <c r="K50"/>
    </row>
    <row r="51" spans="2:11">
      <c r="B51"/>
      <c r="C51"/>
      <c r="D51"/>
      <c r="E51"/>
      <c r="F51"/>
      <c r="G51"/>
      <c r="H51"/>
      <c r="I51"/>
      <c r="J51"/>
      <c r="K51"/>
    </row>
    <row r="52" spans="2:11">
      <c r="B52"/>
      <c r="C52"/>
      <c r="D52"/>
      <c r="E52"/>
      <c r="F52"/>
      <c r="G52"/>
      <c r="H52"/>
      <c r="I52"/>
      <c r="J52"/>
      <c r="K52"/>
    </row>
    <row r="53" spans="2:11">
      <c r="B53"/>
      <c r="C53"/>
      <c r="D53"/>
      <c r="E53"/>
      <c r="F53"/>
      <c r="G53"/>
      <c r="H53"/>
      <c r="I53"/>
      <c r="J53"/>
      <c r="K53"/>
    </row>
    <row r="54" spans="2:11">
      <c r="B54"/>
      <c r="C54"/>
      <c r="D54"/>
      <c r="E54"/>
      <c r="F54"/>
      <c r="G54"/>
      <c r="H54"/>
      <c r="I54"/>
      <c r="J54"/>
      <c r="K54"/>
    </row>
    <row r="55" spans="2:11">
      <c r="B55"/>
      <c r="C55"/>
      <c r="D55"/>
      <c r="E55"/>
      <c r="F55"/>
      <c r="G55"/>
      <c r="H55"/>
      <c r="I55"/>
      <c r="J55"/>
      <c r="K55"/>
    </row>
    <row r="56" spans="2:11">
      <c r="B56"/>
      <c r="C56"/>
      <c r="D56"/>
      <c r="E56"/>
      <c r="F56"/>
      <c r="G56"/>
      <c r="H56"/>
      <c r="I56"/>
      <c r="J56"/>
      <c r="K56"/>
    </row>
    <row r="57" spans="2:11">
      <c r="B57"/>
      <c r="C57"/>
      <c r="D57"/>
      <c r="E57"/>
      <c r="F57"/>
      <c r="G57"/>
      <c r="H57"/>
      <c r="I57"/>
      <c r="J57"/>
      <c r="K57"/>
    </row>
    <row r="58" spans="2:11">
      <c r="B58"/>
      <c r="C58"/>
      <c r="D58"/>
      <c r="E58"/>
      <c r="F58"/>
      <c r="G58"/>
      <c r="H58"/>
      <c r="I58"/>
      <c r="J58"/>
      <c r="K58"/>
    </row>
    <row r="59" spans="2:11">
      <c r="B59"/>
      <c r="C59"/>
      <c r="D59"/>
      <c r="E59"/>
      <c r="F59"/>
      <c r="G59"/>
      <c r="H59"/>
      <c r="I59"/>
      <c r="J59"/>
      <c r="K59"/>
    </row>
    <row r="60" spans="2:11">
      <c r="B60"/>
      <c r="C60"/>
      <c r="D60"/>
      <c r="E60"/>
      <c r="F60"/>
      <c r="G60"/>
      <c r="H60"/>
      <c r="I60"/>
      <c r="J60"/>
      <c r="K60"/>
    </row>
    <row r="61" spans="2:11">
      <c r="B61"/>
      <c r="C61"/>
      <c r="D61"/>
      <c r="E61"/>
      <c r="F61"/>
      <c r="G61"/>
      <c r="H61"/>
      <c r="I61"/>
      <c r="J61"/>
      <c r="K61"/>
    </row>
    <row r="62" spans="2:11">
      <c r="B62"/>
      <c r="C62"/>
      <c r="D62"/>
      <c r="E62"/>
      <c r="F62"/>
      <c r="G62"/>
      <c r="H62"/>
      <c r="I62"/>
      <c r="J62"/>
      <c r="K62"/>
    </row>
    <row r="63" spans="2:11">
      <c r="B63"/>
      <c r="C63"/>
      <c r="D63"/>
      <c r="E63"/>
      <c r="F63"/>
      <c r="G63"/>
      <c r="H63"/>
      <c r="I63"/>
      <c r="J63"/>
      <c r="K63"/>
    </row>
    <row r="64" spans="2:11">
      <c r="B64"/>
      <c r="C64"/>
      <c r="D64"/>
      <c r="E64"/>
      <c r="F64"/>
      <c r="G64"/>
      <c r="H64"/>
      <c r="I64"/>
      <c r="J64"/>
      <c r="K64"/>
    </row>
    <row r="65" spans="2:11">
      <c r="B65"/>
      <c r="C65"/>
      <c r="D65"/>
      <c r="E65"/>
      <c r="F65"/>
      <c r="G65"/>
      <c r="H65"/>
      <c r="I65"/>
      <c r="J65"/>
      <c r="K65"/>
    </row>
    <row r="66" spans="2:11">
      <c r="B66"/>
      <c r="C66"/>
      <c r="D66"/>
      <c r="E66"/>
      <c r="F66"/>
      <c r="G66"/>
      <c r="H66"/>
      <c r="I66"/>
      <c r="J66"/>
      <c r="K66"/>
    </row>
    <row r="67" spans="2:11">
      <c r="B67"/>
      <c r="C67"/>
      <c r="D67"/>
      <c r="E67"/>
      <c r="F67"/>
      <c r="G67"/>
      <c r="H67"/>
      <c r="I67"/>
      <c r="J67"/>
      <c r="K67"/>
    </row>
    <row r="68" spans="2:11">
      <c r="B68"/>
      <c r="C68"/>
      <c r="D68"/>
      <c r="E68"/>
      <c r="F68"/>
      <c r="G68"/>
      <c r="H68"/>
      <c r="I68"/>
      <c r="J68"/>
      <c r="K68"/>
    </row>
    <row r="69" spans="2:11">
      <c r="B69"/>
      <c r="C69"/>
      <c r="D69"/>
      <c r="E69"/>
      <c r="F69"/>
      <c r="G69"/>
      <c r="H69"/>
      <c r="I69"/>
      <c r="J69"/>
      <c r="K69"/>
    </row>
    <row r="70" spans="2:11">
      <c r="B70"/>
      <c r="C70"/>
      <c r="D70"/>
      <c r="E70"/>
      <c r="F70"/>
      <c r="G70"/>
      <c r="H70"/>
      <c r="I70"/>
      <c r="J70"/>
      <c r="K70"/>
    </row>
    <row r="71" spans="2:11">
      <c r="B71"/>
      <c r="C71"/>
      <c r="D71"/>
      <c r="E71"/>
      <c r="F71"/>
      <c r="G71"/>
      <c r="H71"/>
      <c r="I71"/>
      <c r="J71"/>
      <c r="K71"/>
    </row>
    <row r="72" spans="2:11">
      <c r="B72"/>
      <c r="C72"/>
      <c r="D72"/>
      <c r="E72"/>
      <c r="F72"/>
      <c r="G72"/>
      <c r="H72"/>
      <c r="I72"/>
      <c r="J72"/>
      <c r="K72"/>
    </row>
    <row r="73" spans="2:11">
      <c r="B73"/>
      <c r="C73"/>
      <c r="D73"/>
      <c r="E73"/>
      <c r="F73"/>
      <c r="G73"/>
      <c r="H73"/>
      <c r="I73"/>
      <c r="J73"/>
      <c r="K73"/>
    </row>
    <row r="74" spans="2:11">
      <c r="B74"/>
      <c r="C74"/>
      <c r="D74"/>
      <c r="E74"/>
      <c r="F74"/>
      <c r="G74"/>
      <c r="H74"/>
      <c r="I74"/>
      <c r="J74"/>
      <c r="K74"/>
    </row>
    <row r="75" spans="2:11">
      <c r="B75"/>
      <c r="C75"/>
      <c r="D75"/>
      <c r="E75"/>
      <c r="F75"/>
      <c r="G75"/>
      <c r="H75"/>
      <c r="I75"/>
      <c r="J75"/>
      <c r="K75"/>
    </row>
    <row r="76" spans="2:11">
      <c r="B76"/>
      <c r="C76"/>
      <c r="D76"/>
      <c r="E76"/>
      <c r="F76"/>
      <c r="G76"/>
      <c r="H76"/>
      <c r="I76"/>
      <c r="J76"/>
      <c r="K76"/>
    </row>
    <row r="77" spans="2:11">
      <c r="B77"/>
      <c r="C77"/>
      <c r="D77"/>
      <c r="E77"/>
      <c r="F77"/>
      <c r="G77"/>
      <c r="H77"/>
      <c r="I77"/>
      <c r="J77"/>
      <c r="K77"/>
    </row>
    <row r="78" spans="2:11">
      <c r="B78"/>
      <c r="C78"/>
      <c r="D78"/>
      <c r="E78"/>
      <c r="F78"/>
      <c r="G78"/>
      <c r="H78"/>
      <c r="I78"/>
      <c r="J78"/>
      <c r="K78"/>
    </row>
    <row r="79" spans="2:11">
      <c r="B79"/>
      <c r="C79"/>
      <c r="D79"/>
      <c r="E79"/>
      <c r="F79"/>
      <c r="G79"/>
      <c r="H79"/>
      <c r="I79"/>
      <c r="J79"/>
      <c r="K79"/>
    </row>
    <row r="80" spans="2:11">
      <c r="B80"/>
      <c r="C80"/>
      <c r="D80"/>
      <c r="E80"/>
      <c r="F80"/>
      <c r="G80"/>
      <c r="H80"/>
      <c r="I80"/>
      <c r="J80"/>
      <c r="K80"/>
    </row>
    <row r="81" spans="2:11">
      <c r="B81"/>
      <c r="C81"/>
      <c r="D81"/>
      <c r="E81"/>
      <c r="F81"/>
      <c r="G81"/>
      <c r="H81"/>
      <c r="I81"/>
      <c r="J81"/>
      <c r="K81"/>
    </row>
    <row r="82" spans="2:11">
      <c r="B82"/>
      <c r="C82"/>
      <c r="D82"/>
      <c r="E82"/>
      <c r="F82"/>
      <c r="G82"/>
      <c r="H82"/>
      <c r="I82"/>
      <c r="J82"/>
      <c r="K82"/>
    </row>
    <row r="83" spans="2:11">
      <c r="B83"/>
      <c r="C83"/>
      <c r="D83"/>
      <c r="E83"/>
      <c r="F83"/>
      <c r="G83"/>
      <c r="H83"/>
      <c r="I83"/>
      <c r="J83"/>
      <c r="K83"/>
    </row>
    <row r="84" spans="2:11">
      <c r="B84"/>
      <c r="C84"/>
      <c r="D84"/>
      <c r="E84"/>
      <c r="F84"/>
      <c r="G84"/>
      <c r="H84"/>
      <c r="I84"/>
      <c r="J84"/>
      <c r="K84"/>
    </row>
    <row r="85" spans="2:11">
      <c r="B85"/>
      <c r="C85"/>
      <c r="D85"/>
      <c r="E85"/>
      <c r="F85"/>
      <c r="G85"/>
      <c r="H85"/>
      <c r="I85"/>
      <c r="J85"/>
      <c r="K85"/>
    </row>
    <row r="86" spans="2:11">
      <c r="B86"/>
      <c r="C86"/>
      <c r="D86"/>
      <c r="E86"/>
      <c r="F86"/>
      <c r="G86"/>
      <c r="H86"/>
      <c r="I86"/>
      <c r="J86"/>
      <c r="K86"/>
    </row>
    <row r="87" spans="2:11">
      <c r="B87"/>
      <c r="C87"/>
      <c r="D87"/>
      <c r="E87"/>
      <c r="F87"/>
      <c r="G87"/>
      <c r="H87"/>
      <c r="I87"/>
      <c r="J87"/>
      <c r="K87"/>
    </row>
    <row r="88" spans="2:11">
      <c r="B88"/>
      <c r="C88"/>
      <c r="D88"/>
      <c r="E88"/>
      <c r="F88"/>
      <c r="G88"/>
      <c r="H88"/>
      <c r="I88"/>
      <c r="J88"/>
      <c r="K88"/>
    </row>
    <row r="89" spans="2:11">
      <c r="B89"/>
      <c r="C89"/>
      <c r="D89"/>
      <c r="E89"/>
      <c r="F89"/>
      <c r="G89"/>
      <c r="H89"/>
      <c r="I89"/>
      <c r="J89"/>
      <c r="K89"/>
    </row>
    <row r="90" spans="2:11">
      <c r="B90"/>
      <c r="C90"/>
      <c r="D90"/>
      <c r="E90"/>
      <c r="F90"/>
      <c r="G90"/>
      <c r="H90"/>
      <c r="I90"/>
      <c r="J90"/>
      <c r="K90"/>
    </row>
    <row r="91" spans="2:11">
      <c r="B91"/>
      <c r="C91"/>
      <c r="D91"/>
      <c r="E91"/>
      <c r="F91"/>
      <c r="G91"/>
      <c r="H91"/>
      <c r="I91"/>
      <c r="J91"/>
      <c r="K91"/>
    </row>
    <row r="92" spans="2:11">
      <c r="B92"/>
      <c r="C92"/>
      <c r="D92"/>
      <c r="E92"/>
      <c r="F92"/>
      <c r="G92"/>
      <c r="H92"/>
      <c r="I92"/>
      <c r="J92"/>
      <c r="K92"/>
    </row>
    <row r="93" spans="2:11">
      <c r="B93"/>
      <c r="C93"/>
      <c r="D93"/>
      <c r="E93"/>
      <c r="F93"/>
      <c r="G93"/>
      <c r="H93"/>
      <c r="I93"/>
      <c r="J93"/>
      <c r="K93"/>
    </row>
    <row r="94" spans="2:11">
      <c r="B94"/>
      <c r="C94"/>
      <c r="D94"/>
      <c r="E94"/>
      <c r="F94"/>
      <c r="G94"/>
      <c r="H94"/>
      <c r="I94"/>
      <c r="J94"/>
      <c r="K94"/>
    </row>
    <row r="95" spans="2:11">
      <c r="B95"/>
      <c r="C95"/>
      <c r="D95"/>
      <c r="E95"/>
      <c r="F95"/>
      <c r="G95"/>
      <c r="H95"/>
      <c r="I95"/>
      <c r="J95"/>
      <c r="K95"/>
    </row>
    <row r="96" spans="2:11">
      <c r="B96"/>
      <c r="C96"/>
      <c r="D96"/>
      <c r="E96"/>
      <c r="F96"/>
      <c r="G96"/>
      <c r="H96"/>
      <c r="I96"/>
      <c r="J96"/>
      <c r="K96"/>
    </row>
    <row r="97" spans="2:11">
      <c r="B97"/>
      <c r="C97"/>
      <c r="D97"/>
      <c r="E97"/>
      <c r="F97"/>
      <c r="G97"/>
      <c r="H97"/>
      <c r="I97"/>
      <c r="J97"/>
      <c r="K97"/>
    </row>
    <row r="98" spans="2:11">
      <c r="B98"/>
      <c r="C98"/>
      <c r="D98"/>
      <c r="E98"/>
      <c r="F98"/>
      <c r="G98"/>
      <c r="H98"/>
      <c r="I98"/>
      <c r="J98"/>
      <c r="K98"/>
    </row>
    <row r="99" spans="2:11">
      <c r="B99"/>
      <c r="C99"/>
      <c r="D99"/>
      <c r="E99"/>
      <c r="F99"/>
      <c r="G99"/>
      <c r="H99"/>
      <c r="I99"/>
      <c r="J99"/>
      <c r="K99"/>
    </row>
    <row r="100" spans="2:11">
      <c r="B100"/>
      <c r="C100"/>
      <c r="D100"/>
      <c r="E100"/>
      <c r="F100"/>
      <c r="G100"/>
      <c r="H100"/>
      <c r="I100"/>
      <c r="J100"/>
      <c r="K100"/>
    </row>
    <row r="101" spans="2:11">
      <c r="B101"/>
      <c r="C101"/>
      <c r="D101"/>
      <c r="E101"/>
      <c r="F101"/>
      <c r="G101"/>
      <c r="H101"/>
      <c r="I101"/>
      <c r="J101"/>
      <c r="K101"/>
    </row>
    <row r="102" spans="2:11">
      <c r="B102"/>
      <c r="C102"/>
      <c r="D102"/>
      <c r="E102"/>
      <c r="F102"/>
      <c r="G102"/>
      <c r="H102"/>
      <c r="I102"/>
      <c r="J102"/>
      <c r="K102"/>
    </row>
    <row r="103" spans="2:11">
      <c r="B103"/>
      <c r="C103"/>
      <c r="D103"/>
      <c r="E103"/>
      <c r="F103"/>
      <c r="G103"/>
      <c r="H103"/>
      <c r="I103"/>
      <c r="J103"/>
      <c r="K103"/>
    </row>
    <row r="104" spans="2:11">
      <c r="B104"/>
      <c r="C104"/>
      <c r="D104"/>
      <c r="E104"/>
      <c r="F104"/>
      <c r="G104"/>
      <c r="H104"/>
      <c r="I104"/>
      <c r="J104"/>
      <c r="K104"/>
    </row>
    <row r="105" spans="2:11">
      <c r="B105"/>
      <c r="C105"/>
      <c r="D105"/>
      <c r="E105"/>
      <c r="F105"/>
      <c r="G105"/>
      <c r="H105"/>
      <c r="I105"/>
      <c r="J105"/>
      <c r="K105"/>
    </row>
    <row r="106" spans="2:11">
      <c r="B106"/>
      <c r="C106"/>
      <c r="D106"/>
      <c r="E106"/>
      <c r="F106"/>
      <c r="G106"/>
      <c r="H106"/>
      <c r="I106"/>
      <c r="J106"/>
      <c r="K106"/>
    </row>
    <row r="107" spans="2:11">
      <c r="B107"/>
      <c r="C107"/>
      <c r="D107"/>
      <c r="E107"/>
      <c r="F107"/>
      <c r="G107"/>
      <c r="H107"/>
      <c r="I107"/>
      <c r="J107"/>
      <c r="K107"/>
    </row>
    <row r="108" spans="2:11">
      <c r="B108"/>
      <c r="C108"/>
      <c r="D108"/>
      <c r="E108"/>
      <c r="F108"/>
      <c r="G108"/>
      <c r="H108"/>
      <c r="I108"/>
      <c r="J108"/>
      <c r="K108"/>
    </row>
    <row r="109" spans="2:11">
      <c r="B109"/>
      <c r="C109"/>
      <c r="D109"/>
      <c r="E109"/>
      <c r="F109"/>
      <c r="G109"/>
      <c r="H109"/>
      <c r="I109"/>
      <c r="J109"/>
      <c r="K109"/>
    </row>
    <row r="110" spans="2:11">
      <c r="B110"/>
      <c r="C110"/>
      <c r="D110"/>
      <c r="E110"/>
      <c r="F110"/>
      <c r="G110"/>
      <c r="H110"/>
      <c r="I110"/>
      <c r="J110"/>
      <c r="K110"/>
    </row>
    <row r="111" spans="2:11">
      <c r="B111"/>
      <c r="C111"/>
      <c r="D111"/>
      <c r="E111"/>
      <c r="F111"/>
      <c r="G111"/>
      <c r="H111"/>
      <c r="I111"/>
      <c r="J111"/>
      <c r="K111"/>
    </row>
    <row r="112" spans="2:11">
      <c r="B112"/>
      <c r="C112"/>
      <c r="D112"/>
      <c r="E112"/>
      <c r="F112"/>
      <c r="G112"/>
      <c r="H112"/>
      <c r="I112"/>
      <c r="J112"/>
      <c r="K112"/>
    </row>
    <row r="113" spans="2:11">
      <c r="B113"/>
      <c r="C113"/>
      <c r="D113"/>
      <c r="E113"/>
      <c r="F113"/>
      <c r="G113"/>
      <c r="H113"/>
      <c r="I113"/>
      <c r="J113"/>
      <c r="K113"/>
    </row>
    <row r="114" spans="2:11">
      <c r="B114"/>
      <c r="C114"/>
      <c r="D114"/>
      <c r="E114"/>
      <c r="F114"/>
      <c r="G114"/>
      <c r="H114"/>
      <c r="I114"/>
      <c r="J114"/>
      <c r="K114"/>
    </row>
    <row r="115" spans="2:11">
      <c r="B115"/>
      <c r="C115"/>
      <c r="D115"/>
      <c r="E115"/>
      <c r="F115"/>
      <c r="G115"/>
      <c r="H115"/>
      <c r="I115"/>
      <c r="J115"/>
      <c r="K115"/>
    </row>
    <row r="116" spans="2:11">
      <c r="B116"/>
      <c r="C116"/>
      <c r="D116"/>
      <c r="E116"/>
      <c r="F116"/>
      <c r="G116"/>
      <c r="H116"/>
      <c r="I116"/>
      <c r="J116"/>
      <c r="K116"/>
    </row>
    <row r="117" spans="2:11">
      <c r="B117"/>
      <c r="C117"/>
      <c r="D117"/>
      <c r="E117"/>
      <c r="F117"/>
      <c r="G117"/>
      <c r="H117"/>
      <c r="I117"/>
      <c r="J117"/>
      <c r="K117"/>
    </row>
    <row r="118" spans="2:11">
      <c r="B118"/>
      <c r="C118"/>
      <c r="D118"/>
      <c r="E118"/>
      <c r="F118"/>
      <c r="G118"/>
      <c r="H118"/>
      <c r="I118"/>
      <c r="J118"/>
      <c r="K118"/>
    </row>
    <row r="119" spans="2:11">
      <c r="B119"/>
      <c r="C119"/>
      <c r="D119"/>
      <c r="E119"/>
      <c r="F119"/>
      <c r="G119"/>
      <c r="H119"/>
      <c r="I119"/>
      <c r="J119"/>
      <c r="K119"/>
    </row>
    <row r="120" spans="2:11">
      <c r="B120"/>
      <c r="C120"/>
      <c r="D120"/>
      <c r="E120"/>
      <c r="F120"/>
      <c r="G120"/>
      <c r="H120"/>
      <c r="I120"/>
      <c r="J120"/>
      <c r="K120"/>
    </row>
    <row r="121" spans="2:11">
      <c r="B121"/>
      <c r="C121"/>
      <c r="D121"/>
      <c r="E121"/>
      <c r="F121"/>
      <c r="G121"/>
      <c r="H121"/>
      <c r="I121"/>
      <c r="J121"/>
      <c r="K121"/>
    </row>
    <row r="122" spans="2:11">
      <c r="B122"/>
      <c r="C122"/>
      <c r="D122"/>
      <c r="E122"/>
      <c r="F122"/>
      <c r="G122"/>
      <c r="H122"/>
      <c r="I122"/>
      <c r="J122"/>
      <c r="K122"/>
    </row>
    <row r="123" spans="2:11">
      <c r="B123"/>
      <c r="C123"/>
      <c r="D123"/>
      <c r="E123"/>
      <c r="F123"/>
      <c r="G123"/>
      <c r="H123"/>
      <c r="I123"/>
      <c r="J123"/>
      <c r="K123"/>
    </row>
    <row r="124" spans="2:11">
      <c r="B124"/>
      <c r="C124"/>
      <c r="D124"/>
      <c r="E124"/>
      <c r="F124"/>
      <c r="G124"/>
      <c r="H124"/>
      <c r="I124"/>
      <c r="J124"/>
      <c r="K124"/>
    </row>
    <row r="125" spans="2:11">
      <c r="B125"/>
      <c r="C125"/>
      <c r="D125"/>
      <c r="E125"/>
      <c r="F125"/>
      <c r="G125"/>
      <c r="H125"/>
      <c r="I125"/>
      <c r="J125"/>
      <c r="K125"/>
    </row>
    <row r="126" spans="2:11">
      <c r="B126"/>
      <c r="C126"/>
      <c r="D126"/>
      <c r="E126"/>
      <c r="F126"/>
      <c r="G126"/>
      <c r="H126"/>
      <c r="I126"/>
      <c r="J126"/>
      <c r="K126"/>
    </row>
    <row r="127" spans="2:11">
      <c r="B127"/>
      <c r="C127"/>
      <c r="D127"/>
      <c r="E127"/>
      <c r="F127"/>
      <c r="G127"/>
      <c r="H127"/>
      <c r="I127"/>
      <c r="J127"/>
      <c r="K127"/>
    </row>
    <row r="128" spans="2:11">
      <c r="B128"/>
      <c r="C128"/>
      <c r="D128"/>
      <c r="E128"/>
      <c r="F128"/>
      <c r="G128"/>
      <c r="H128"/>
      <c r="I128"/>
      <c r="J128"/>
      <c r="K128"/>
    </row>
    <row r="129" spans="2:11">
      <c r="B129"/>
      <c r="C129"/>
      <c r="D129"/>
      <c r="E129"/>
      <c r="F129"/>
      <c r="G129"/>
      <c r="H129"/>
      <c r="I129"/>
      <c r="J129"/>
      <c r="K129"/>
    </row>
    <row r="130" spans="2:11">
      <c r="B130"/>
      <c r="C130"/>
      <c r="D130"/>
      <c r="E130"/>
      <c r="F130"/>
      <c r="G130"/>
      <c r="H130"/>
      <c r="I130"/>
      <c r="J130"/>
      <c r="K130"/>
    </row>
    <row r="131" spans="2:11">
      <c r="B131"/>
      <c r="C131"/>
      <c r="D131"/>
      <c r="E131"/>
      <c r="F131"/>
      <c r="G131"/>
      <c r="H131"/>
      <c r="I131"/>
      <c r="J131"/>
      <c r="K131"/>
    </row>
    <row r="132" spans="2:11">
      <c r="B132"/>
      <c r="C132"/>
      <c r="D132"/>
      <c r="E132"/>
      <c r="F132"/>
      <c r="G132"/>
      <c r="H132"/>
      <c r="I132"/>
      <c r="J132"/>
      <c r="K132"/>
    </row>
    <row r="133" spans="2:11">
      <c r="B133"/>
      <c r="C133"/>
      <c r="D133"/>
      <c r="E133"/>
      <c r="F133"/>
      <c r="G133"/>
      <c r="H133"/>
      <c r="I133"/>
      <c r="J133"/>
      <c r="K133"/>
    </row>
    <row r="134" spans="2:11">
      <c r="B134"/>
      <c r="C134"/>
      <c r="D134"/>
      <c r="E134"/>
      <c r="F134"/>
      <c r="G134"/>
      <c r="H134"/>
      <c r="I134"/>
      <c r="J134"/>
      <c r="K134"/>
    </row>
    <row r="135" spans="2:11">
      <c r="B135"/>
      <c r="C135"/>
      <c r="D135"/>
      <c r="E135"/>
      <c r="F135"/>
      <c r="G135"/>
      <c r="H135"/>
      <c r="I135"/>
      <c r="J135"/>
      <c r="K135"/>
    </row>
    <row r="136" spans="2:11">
      <c r="B136"/>
      <c r="C136"/>
      <c r="D136"/>
      <c r="E136"/>
      <c r="F136"/>
      <c r="G136"/>
      <c r="H136"/>
      <c r="I136"/>
      <c r="J136"/>
      <c r="K136"/>
    </row>
    <row r="137" spans="2:11">
      <c r="B137"/>
      <c r="C137"/>
      <c r="D137"/>
      <c r="E137"/>
      <c r="F137"/>
      <c r="G137"/>
      <c r="H137"/>
      <c r="I137"/>
      <c r="J137"/>
      <c r="K137"/>
    </row>
    <row r="138" spans="2:11">
      <c r="B138"/>
      <c r="C138"/>
      <c r="D138"/>
      <c r="E138"/>
      <c r="F138"/>
      <c r="G138"/>
      <c r="H138"/>
      <c r="I138"/>
      <c r="J138"/>
      <c r="K138"/>
    </row>
    <row r="139" spans="2:11">
      <c r="B139"/>
      <c r="C139"/>
      <c r="D139"/>
      <c r="E139"/>
      <c r="F139"/>
      <c r="G139"/>
      <c r="H139"/>
      <c r="I139"/>
      <c r="J139"/>
      <c r="K139"/>
    </row>
    <row r="140" spans="2:11">
      <c r="B140"/>
      <c r="C140"/>
      <c r="D140"/>
      <c r="E140"/>
      <c r="F140"/>
      <c r="G140"/>
      <c r="H140"/>
      <c r="I140"/>
      <c r="J140"/>
      <c r="K140"/>
    </row>
    <row r="141" spans="2:11">
      <c r="B141"/>
      <c r="C141"/>
      <c r="D141"/>
      <c r="E141"/>
      <c r="F141"/>
      <c r="G141"/>
      <c r="H141"/>
      <c r="I141"/>
      <c r="J141"/>
      <c r="K141"/>
    </row>
    <row r="142" spans="2:11">
      <c r="B142"/>
      <c r="C142"/>
      <c r="D142"/>
      <c r="E142"/>
      <c r="F142"/>
      <c r="G142"/>
      <c r="H142"/>
      <c r="I142"/>
      <c r="J142"/>
      <c r="K142"/>
    </row>
    <row r="143" spans="2:11">
      <c r="B143"/>
      <c r="C143"/>
      <c r="D143"/>
      <c r="E143"/>
      <c r="F143"/>
      <c r="G143"/>
      <c r="H143"/>
      <c r="I143"/>
      <c r="J143"/>
      <c r="K143"/>
    </row>
    <row r="144" spans="2:11">
      <c r="B144"/>
      <c r="C144"/>
      <c r="D144"/>
      <c r="E144"/>
      <c r="F144"/>
      <c r="G144"/>
      <c r="H144"/>
      <c r="I144"/>
      <c r="J144"/>
      <c r="K144"/>
    </row>
    <row r="145" spans="2:11">
      <c r="B145"/>
      <c r="C145"/>
      <c r="D145"/>
      <c r="E145"/>
      <c r="F145"/>
      <c r="G145"/>
      <c r="H145"/>
      <c r="I145"/>
      <c r="J145"/>
      <c r="K145"/>
    </row>
    <row r="146" spans="2:11">
      <c r="B146"/>
      <c r="C146"/>
      <c r="D146"/>
      <c r="E146"/>
      <c r="F146"/>
      <c r="G146"/>
      <c r="H146"/>
      <c r="I146"/>
      <c r="J146"/>
      <c r="K146"/>
    </row>
    <row r="147" spans="2:11">
      <c r="B147"/>
      <c r="C147"/>
      <c r="D147"/>
      <c r="E147"/>
      <c r="F147"/>
      <c r="G147"/>
      <c r="H147"/>
      <c r="I147"/>
      <c r="J147"/>
      <c r="K147"/>
    </row>
    <row r="148" spans="2:11">
      <c r="B148"/>
      <c r="C148"/>
      <c r="D148"/>
      <c r="E148"/>
      <c r="F148"/>
      <c r="G148"/>
      <c r="H148"/>
      <c r="I148"/>
      <c r="J148"/>
      <c r="K148"/>
    </row>
    <row r="149" spans="2:11">
      <c r="B149"/>
      <c r="C149"/>
      <c r="D149"/>
      <c r="E149"/>
      <c r="F149"/>
      <c r="G149"/>
      <c r="H149"/>
      <c r="I149"/>
      <c r="J149"/>
      <c r="K149"/>
    </row>
    <row r="150" spans="2:11">
      <c r="B150"/>
      <c r="C150"/>
      <c r="D150"/>
      <c r="E150"/>
      <c r="F150"/>
      <c r="G150"/>
      <c r="H150"/>
      <c r="I150"/>
      <c r="J150"/>
      <c r="K150"/>
    </row>
    <row r="151" spans="2:11">
      <c r="B151"/>
      <c r="C151"/>
      <c r="D151"/>
      <c r="E151"/>
      <c r="F151"/>
      <c r="G151"/>
      <c r="H151"/>
      <c r="I151"/>
      <c r="J151"/>
      <c r="K151"/>
    </row>
    <row r="152" spans="2:11">
      <c r="B152"/>
      <c r="C152"/>
      <c r="D152"/>
      <c r="E152"/>
      <c r="F152"/>
      <c r="G152"/>
      <c r="H152"/>
      <c r="I152"/>
      <c r="J152"/>
      <c r="K152"/>
    </row>
    <row r="153" spans="2:11">
      <c r="B153"/>
      <c r="C153"/>
      <c r="D153"/>
      <c r="E153"/>
      <c r="F153"/>
      <c r="G153"/>
      <c r="H153"/>
      <c r="I153"/>
      <c r="J153"/>
      <c r="K153"/>
    </row>
    <row r="154" spans="2:11">
      <c r="B154"/>
      <c r="C154"/>
      <c r="D154"/>
      <c r="E154"/>
      <c r="F154"/>
      <c r="G154"/>
      <c r="H154"/>
      <c r="I154"/>
      <c r="J154"/>
      <c r="K154"/>
    </row>
    <row r="155" spans="2:11">
      <c r="B155"/>
      <c r="C155"/>
      <c r="D155"/>
      <c r="E155"/>
      <c r="F155"/>
      <c r="G155"/>
      <c r="H155"/>
      <c r="I155"/>
      <c r="J155"/>
      <c r="K155"/>
    </row>
    <row r="156" spans="2:11">
      <c r="B156"/>
      <c r="C156"/>
      <c r="D156"/>
      <c r="E156"/>
      <c r="F156"/>
      <c r="G156"/>
      <c r="H156"/>
      <c r="I156"/>
      <c r="J156"/>
      <c r="K156"/>
    </row>
    <row r="157" spans="2:11">
      <c r="B157"/>
      <c r="C157"/>
      <c r="D157"/>
      <c r="E157"/>
      <c r="F157"/>
      <c r="G157"/>
      <c r="H157"/>
      <c r="I157"/>
      <c r="J157"/>
      <c r="K157"/>
    </row>
    <row r="158" spans="2:11">
      <c r="B158"/>
      <c r="C158"/>
      <c r="D158"/>
      <c r="E158"/>
      <c r="F158"/>
      <c r="G158"/>
      <c r="H158"/>
      <c r="I158"/>
      <c r="J158"/>
      <c r="K158"/>
    </row>
    <row r="159" spans="2:11">
      <c r="B159"/>
      <c r="C159"/>
      <c r="D159"/>
      <c r="E159"/>
      <c r="F159"/>
      <c r="G159"/>
      <c r="H159"/>
      <c r="I159"/>
      <c r="J159"/>
      <c r="K159"/>
    </row>
    <row r="160" spans="2:11">
      <c r="B160"/>
      <c r="C160"/>
      <c r="D160"/>
      <c r="E160"/>
      <c r="F160"/>
      <c r="G160"/>
      <c r="H160"/>
      <c r="I160"/>
      <c r="J160"/>
      <c r="K160"/>
    </row>
    <row r="161" spans="2:11">
      <c r="B161"/>
      <c r="C161"/>
      <c r="D161"/>
      <c r="E161"/>
      <c r="F161"/>
      <c r="G161"/>
      <c r="H161"/>
      <c r="I161"/>
      <c r="J161"/>
      <c r="K161"/>
    </row>
    <row r="162" spans="2:11">
      <c r="B162"/>
      <c r="C162"/>
      <c r="D162"/>
      <c r="E162"/>
      <c r="F162"/>
      <c r="G162"/>
      <c r="H162"/>
      <c r="I162"/>
      <c r="J162"/>
      <c r="K162"/>
    </row>
    <row r="163" spans="2:11">
      <c r="B163"/>
      <c r="C163"/>
      <c r="D163"/>
      <c r="E163"/>
      <c r="F163"/>
      <c r="G163"/>
      <c r="H163"/>
      <c r="I163"/>
      <c r="J163"/>
      <c r="K163"/>
    </row>
    <row r="164" spans="2:11">
      <c r="B164"/>
      <c r="C164"/>
      <c r="D164"/>
      <c r="E164"/>
      <c r="F164"/>
      <c r="G164"/>
      <c r="H164"/>
      <c r="I164"/>
      <c r="J164"/>
      <c r="K164"/>
    </row>
    <row r="165" spans="2:11">
      <c r="B165"/>
      <c r="C165"/>
      <c r="D165"/>
      <c r="E165"/>
      <c r="F165"/>
      <c r="G165"/>
      <c r="H165"/>
      <c r="I165"/>
      <c r="J165"/>
      <c r="K165"/>
    </row>
    <row r="166" spans="2:11">
      <c r="B166"/>
      <c r="C166"/>
      <c r="D166"/>
      <c r="E166"/>
      <c r="F166"/>
      <c r="G166"/>
      <c r="H166"/>
      <c r="I166"/>
      <c r="J166"/>
      <c r="K166"/>
    </row>
    <row r="167" spans="2:11">
      <c r="B167"/>
      <c r="C167"/>
      <c r="D167"/>
      <c r="E167"/>
      <c r="F167"/>
      <c r="G167"/>
      <c r="H167"/>
      <c r="I167"/>
      <c r="J167"/>
      <c r="K167"/>
    </row>
    <row r="168" spans="2:11">
      <c r="B168"/>
      <c r="C168"/>
      <c r="D168"/>
      <c r="E168"/>
      <c r="F168"/>
      <c r="G168"/>
      <c r="H168"/>
      <c r="I168"/>
      <c r="J168"/>
      <c r="K168"/>
    </row>
    <row r="169" spans="2:11">
      <c r="B169"/>
      <c r="C169"/>
      <c r="D169"/>
      <c r="E169"/>
      <c r="F169"/>
      <c r="G169"/>
      <c r="H169"/>
      <c r="I169"/>
      <c r="J169"/>
      <c r="K169"/>
    </row>
    <row r="170" spans="2:11">
      <c r="B170"/>
      <c r="C170"/>
      <c r="D170"/>
      <c r="E170"/>
      <c r="F170"/>
      <c r="G170"/>
      <c r="H170"/>
      <c r="I170"/>
      <c r="J170"/>
      <c r="K170"/>
    </row>
    <row r="171" spans="2:11">
      <c r="B171"/>
      <c r="C171"/>
      <c r="D171"/>
      <c r="E171"/>
      <c r="F171"/>
      <c r="G171"/>
      <c r="H171"/>
      <c r="I171"/>
      <c r="J171"/>
      <c r="K171"/>
    </row>
    <row r="172" spans="2:11">
      <c r="B172"/>
      <c r="C172"/>
      <c r="D172"/>
      <c r="E172"/>
      <c r="F172"/>
      <c r="G172"/>
      <c r="H172"/>
      <c r="I172"/>
      <c r="J172"/>
      <c r="K172"/>
    </row>
    <row r="173" spans="2:11">
      <c r="B173"/>
      <c r="C173"/>
      <c r="D173"/>
      <c r="E173"/>
      <c r="F173"/>
      <c r="G173"/>
      <c r="H173"/>
      <c r="I173"/>
      <c r="J173"/>
      <c r="K173"/>
    </row>
    <row r="174" spans="2:11">
      <c r="B174"/>
      <c r="C174"/>
      <c r="D174"/>
      <c r="E174"/>
      <c r="F174"/>
      <c r="G174"/>
      <c r="H174"/>
      <c r="I174"/>
      <c r="J174"/>
      <c r="K174"/>
    </row>
    <row r="175" spans="2:11">
      <c r="B175"/>
      <c r="C175"/>
      <c r="D175"/>
      <c r="E175"/>
      <c r="F175"/>
      <c r="G175"/>
      <c r="H175"/>
      <c r="I175"/>
      <c r="J175"/>
      <c r="K175"/>
    </row>
    <row r="176" spans="2:11">
      <c r="B176"/>
      <c r="C176"/>
      <c r="D176"/>
      <c r="E176"/>
      <c r="F176"/>
      <c r="G176"/>
      <c r="H176"/>
      <c r="I176"/>
      <c r="J176"/>
      <c r="K176"/>
    </row>
    <row r="177" spans="2:11">
      <c r="B177"/>
      <c r="C177"/>
      <c r="D177"/>
      <c r="E177"/>
      <c r="F177"/>
      <c r="G177"/>
      <c r="H177"/>
      <c r="I177"/>
      <c r="J177"/>
      <c r="K177"/>
    </row>
    <row r="178" spans="2:11">
      <c r="B178"/>
      <c r="C178"/>
      <c r="D178"/>
      <c r="E178"/>
      <c r="F178"/>
      <c r="G178"/>
      <c r="H178"/>
      <c r="I178"/>
      <c r="J178"/>
      <c r="K178"/>
    </row>
    <row r="179" spans="2:11">
      <c r="B179"/>
      <c r="C179"/>
      <c r="D179"/>
      <c r="E179"/>
      <c r="F179"/>
      <c r="G179"/>
      <c r="H179"/>
      <c r="I179"/>
      <c r="J179"/>
      <c r="K179"/>
    </row>
    <row r="180" spans="2:11">
      <c r="B180"/>
      <c r="C180"/>
      <c r="D180"/>
      <c r="E180"/>
      <c r="F180"/>
      <c r="G180"/>
      <c r="H180"/>
      <c r="I180"/>
      <c r="J180"/>
      <c r="K180"/>
    </row>
    <row r="181" spans="2:11">
      <c r="B181"/>
      <c r="C181"/>
      <c r="D181"/>
      <c r="E181"/>
      <c r="F181"/>
      <c r="G181"/>
      <c r="H181"/>
      <c r="I181"/>
      <c r="J181"/>
      <c r="K181"/>
    </row>
    <row r="182" spans="2:11">
      <c r="B182"/>
      <c r="C182"/>
      <c r="D182"/>
      <c r="E182"/>
      <c r="F182"/>
      <c r="G182"/>
      <c r="H182"/>
      <c r="I182"/>
      <c r="J182"/>
      <c r="K182"/>
    </row>
    <row r="183" spans="2:11">
      <c r="B183"/>
      <c r="C183"/>
      <c r="D183"/>
      <c r="E183"/>
      <c r="F183"/>
      <c r="G183"/>
      <c r="H183"/>
      <c r="I183"/>
      <c r="J183"/>
      <c r="K183"/>
    </row>
    <row r="184" spans="2:11">
      <c r="B184"/>
      <c r="C184"/>
      <c r="D184"/>
      <c r="E184"/>
      <c r="F184"/>
      <c r="G184"/>
      <c r="H184"/>
      <c r="I184"/>
      <c r="J184"/>
      <c r="K184"/>
    </row>
    <row r="185" spans="2:11">
      <c r="B185"/>
      <c r="C185"/>
      <c r="D185"/>
      <c r="E185"/>
      <c r="F185"/>
      <c r="G185"/>
      <c r="H185"/>
      <c r="I185"/>
      <c r="J185"/>
      <c r="K185"/>
    </row>
    <row r="186" spans="2:11">
      <c r="B186"/>
      <c r="C186"/>
      <c r="D186"/>
      <c r="E186"/>
      <c r="F186"/>
      <c r="G186"/>
      <c r="H186"/>
      <c r="I186"/>
      <c r="J186"/>
      <c r="K186"/>
    </row>
    <row r="187" spans="2:11">
      <c r="B187"/>
      <c r="C187"/>
      <c r="D187"/>
      <c r="E187"/>
      <c r="F187"/>
      <c r="G187"/>
      <c r="H187"/>
      <c r="I187"/>
      <c r="J187"/>
      <c r="K187"/>
    </row>
    <row r="188" spans="2:11">
      <c r="B188"/>
      <c r="C188"/>
      <c r="D188"/>
      <c r="E188"/>
      <c r="F188"/>
      <c r="G188"/>
      <c r="H188"/>
      <c r="I188"/>
      <c r="J188"/>
      <c r="K188"/>
    </row>
    <row r="189" spans="2:11">
      <c r="B189"/>
      <c r="C189"/>
      <c r="D189"/>
      <c r="E189"/>
      <c r="F189"/>
      <c r="G189"/>
      <c r="H189"/>
      <c r="I189"/>
      <c r="J189"/>
      <c r="K189"/>
    </row>
    <row r="190" spans="2:11">
      <c r="B190"/>
      <c r="C190"/>
      <c r="D190"/>
      <c r="E190"/>
      <c r="F190"/>
      <c r="G190"/>
      <c r="H190"/>
      <c r="I190"/>
      <c r="J190"/>
      <c r="K190"/>
    </row>
    <row r="191" spans="2:11">
      <c r="B191"/>
      <c r="C191"/>
      <c r="D191"/>
      <c r="E191"/>
      <c r="F191"/>
      <c r="G191"/>
      <c r="H191"/>
      <c r="I191"/>
      <c r="J191"/>
      <c r="K191"/>
    </row>
    <row r="192" spans="2:11">
      <c r="B192"/>
      <c r="C192"/>
      <c r="D192"/>
      <c r="E192"/>
      <c r="F192"/>
      <c r="G192"/>
      <c r="H192"/>
      <c r="I192"/>
      <c r="J192"/>
      <c r="K192"/>
    </row>
    <row r="193" spans="2:11">
      <c r="B193"/>
      <c r="C193"/>
      <c r="D193"/>
      <c r="E193"/>
      <c r="F193"/>
      <c r="G193"/>
      <c r="H193"/>
      <c r="I193"/>
      <c r="J193"/>
      <c r="K193"/>
    </row>
    <row r="194" spans="2:11">
      <c r="B194"/>
      <c r="C194"/>
      <c r="D194"/>
      <c r="E194"/>
      <c r="F194"/>
      <c r="G194"/>
      <c r="H194"/>
      <c r="I194"/>
      <c r="J194"/>
      <c r="K194"/>
    </row>
    <row r="195" spans="2:11">
      <c r="B195"/>
      <c r="C195"/>
      <c r="D195"/>
      <c r="E195"/>
      <c r="F195"/>
      <c r="G195"/>
      <c r="H195"/>
      <c r="I195"/>
      <c r="J195"/>
      <c r="K195"/>
    </row>
    <row r="196" spans="2:11">
      <c r="B196"/>
      <c r="C196"/>
      <c r="D196"/>
      <c r="E196"/>
      <c r="F196"/>
      <c r="G196"/>
      <c r="H196"/>
      <c r="I196"/>
      <c r="J196"/>
      <c r="K196"/>
    </row>
    <row r="197" spans="2:11">
      <c r="B197"/>
      <c r="C197"/>
      <c r="D197"/>
      <c r="E197"/>
      <c r="F197"/>
      <c r="G197"/>
      <c r="H197"/>
      <c r="I197"/>
      <c r="J197"/>
      <c r="K197"/>
    </row>
    <row r="198" spans="2:11">
      <c r="B198"/>
      <c r="C198"/>
      <c r="D198"/>
      <c r="E198"/>
      <c r="F198"/>
      <c r="G198"/>
      <c r="H198"/>
      <c r="I198"/>
      <c r="J198"/>
      <c r="K198"/>
    </row>
    <row r="199" spans="2:11">
      <c r="B199"/>
      <c r="C199"/>
      <c r="D199"/>
      <c r="E199"/>
      <c r="F199"/>
      <c r="G199"/>
      <c r="H199"/>
      <c r="I199"/>
      <c r="J199"/>
      <c r="K199"/>
    </row>
    <row r="200" spans="2:11">
      <c r="B200"/>
      <c r="C200"/>
      <c r="D200"/>
      <c r="E200"/>
      <c r="F200"/>
      <c r="G200"/>
      <c r="H200"/>
      <c r="I200"/>
      <c r="J200"/>
      <c r="K200"/>
    </row>
    <row r="201" spans="2:11">
      <c r="B201"/>
      <c r="C201"/>
      <c r="D201"/>
      <c r="E201"/>
      <c r="F201"/>
      <c r="G201"/>
      <c r="H201"/>
      <c r="I201"/>
      <c r="J201"/>
      <c r="K201"/>
    </row>
    <row r="202" spans="2:11">
      <c r="B202"/>
      <c r="C202"/>
      <c r="D202"/>
      <c r="E202"/>
      <c r="F202"/>
      <c r="G202"/>
      <c r="H202"/>
      <c r="I202"/>
      <c r="J202"/>
      <c r="K202"/>
    </row>
    <row r="203" spans="2:11">
      <c r="B203"/>
      <c r="C203"/>
      <c r="D203"/>
      <c r="E203"/>
      <c r="F203"/>
      <c r="G203"/>
      <c r="H203"/>
      <c r="I203"/>
      <c r="J203"/>
      <c r="K203"/>
    </row>
    <row r="204" spans="2:11">
      <c r="B204"/>
      <c r="C204"/>
      <c r="D204"/>
      <c r="E204"/>
      <c r="F204"/>
      <c r="G204"/>
      <c r="H204"/>
      <c r="I204"/>
      <c r="J204"/>
      <c r="K204"/>
    </row>
    <row r="205" spans="2:11">
      <c r="B205"/>
      <c r="C205"/>
      <c r="D205"/>
      <c r="E205"/>
      <c r="F205"/>
      <c r="G205"/>
      <c r="H205"/>
      <c r="I205"/>
      <c r="J205"/>
      <c r="K205"/>
    </row>
    <row r="206" spans="2:11">
      <c r="B206"/>
      <c r="C206"/>
      <c r="D206"/>
      <c r="E206"/>
      <c r="F206"/>
      <c r="G206"/>
      <c r="H206"/>
      <c r="I206"/>
      <c r="J206"/>
      <c r="K206"/>
    </row>
    <row r="207" spans="2:11">
      <c r="B207"/>
      <c r="C207"/>
      <c r="D207"/>
      <c r="E207"/>
      <c r="F207"/>
      <c r="G207"/>
      <c r="H207"/>
      <c r="I207"/>
      <c r="J207"/>
      <c r="K207"/>
    </row>
    <row r="208" spans="2:11">
      <c r="B208"/>
      <c r="C208"/>
      <c r="D208"/>
      <c r="E208"/>
      <c r="F208"/>
      <c r="G208"/>
      <c r="H208"/>
      <c r="I208"/>
      <c r="J208"/>
      <c r="K208"/>
    </row>
    <row r="209" spans="2:11">
      <c r="B209"/>
      <c r="C209"/>
      <c r="D209"/>
      <c r="E209"/>
      <c r="F209"/>
      <c r="G209"/>
      <c r="H209"/>
      <c r="I209"/>
      <c r="J209"/>
      <c r="K209"/>
    </row>
    <row r="210" spans="2:11">
      <c r="B210"/>
      <c r="C210"/>
      <c r="D210"/>
      <c r="E210"/>
      <c r="F210"/>
      <c r="G210"/>
      <c r="H210"/>
      <c r="I210"/>
      <c r="J210"/>
      <c r="K210"/>
    </row>
    <row r="211" spans="2:11">
      <c r="B211"/>
      <c r="C211"/>
      <c r="D211"/>
      <c r="E211"/>
      <c r="F211"/>
      <c r="G211"/>
      <c r="H211"/>
      <c r="I211"/>
      <c r="J211"/>
      <c r="K211"/>
    </row>
    <row r="212" spans="2:11">
      <c r="B212"/>
      <c r="C212"/>
      <c r="D212"/>
      <c r="E212"/>
      <c r="F212"/>
      <c r="G212"/>
      <c r="H212"/>
      <c r="I212"/>
      <c r="J212"/>
      <c r="K212"/>
    </row>
    <row r="213" spans="2:11">
      <c r="B213"/>
      <c r="C213"/>
      <c r="D213"/>
      <c r="E213"/>
      <c r="F213"/>
      <c r="G213"/>
      <c r="H213"/>
      <c r="I213"/>
      <c r="J213"/>
      <c r="K213"/>
    </row>
    <row r="214" spans="2:11">
      <c r="B214"/>
      <c r="C214"/>
      <c r="D214"/>
      <c r="E214"/>
      <c r="F214"/>
      <c r="G214"/>
      <c r="H214"/>
      <c r="I214"/>
      <c r="J214"/>
      <c r="K214"/>
    </row>
    <row r="215" spans="2:11">
      <c r="B215"/>
      <c r="C215"/>
      <c r="D215"/>
      <c r="E215"/>
      <c r="F215"/>
      <c r="G215"/>
      <c r="H215"/>
      <c r="I215"/>
      <c r="J215"/>
      <c r="K215"/>
    </row>
    <row r="216" spans="2:11">
      <c r="B216"/>
      <c r="C216"/>
      <c r="D216"/>
      <c r="E216"/>
      <c r="F216"/>
      <c r="G216"/>
      <c r="H216"/>
      <c r="I216"/>
      <c r="J216"/>
      <c r="K216"/>
    </row>
    <row r="217" spans="2:11">
      <c r="B217"/>
      <c r="C217"/>
      <c r="D217"/>
      <c r="E217"/>
      <c r="F217"/>
      <c r="G217"/>
      <c r="H217"/>
      <c r="I217"/>
      <c r="J217"/>
      <c r="K217"/>
    </row>
    <row r="218" spans="2:11">
      <c r="B218"/>
      <c r="C218"/>
      <c r="D218"/>
      <c r="E218"/>
      <c r="F218"/>
      <c r="G218"/>
      <c r="H218"/>
      <c r="I218"/>
      <c r="J218"/>
      <c r="K218"/>
    </row>
    <row r="219" spans="2:11">
      <c r="B219"/>
      <c r="C219"/>
      <c r="D219"/>
      <c r="E219"/>
      <c r="F219"/>
      <c r="G219"/>
      <c r="H219"/>
      <c r="I219"/>
      <c r="J219"/>
      <c r="K219"/>
    </row>
    <row r="220" spans="2:11">
      <c r="B220"/>
      <c r="C220"/>
      <c r="D220"/>
      <c r="E220"/>
      <c r="F220"/>
      <c r="G220"/>
      <c r="H220"/>
      <c r="I220"/>
      <c r="J220"/>
      <c r="K220"/>
    </row>
    <row r="221" spans="2:11">
      <c r="B221"/>
      <c r="C221"/>
      <c r="D221"/>
      <c r="E221"/>
      <c r="F221"/>
      <c r="G221"/>
      <c r="H221"/>
      <c r="I221"/>
      <c r="J221"/>
      <c r="K221"/>
    </row>
    <row r="222" spans="2:11">
      <c r="B222"/>
      <c r="C222"/>
      <c r="D222"/>
      <c r="E222"/>
      <c r="F222"/>
      <c r="G222"/>
      <c r="H222"/>
      <c r="I222"/>
      <c r="J222"/>
      <c r="K222"/>
    </row>
    <row r="223" spans="2:11">
      <c r="B223"/>
      <c r="C223"/>
      <c r="D223"/>
      <c r="E223"/>
      <c r="F223"/>
      <c r="G223"/>
      <c r="H223"/>
      <c r="I223"/>
      <c r="J223"/>
      <c r="K223"/>
    </row>
    <row r="224" spans="2:11">
      <c r="B224"/>
      <c r="C224"/>
      <c r="D224"/>
      <c r="E224"/>
      <c r="F224"/>
      <c r="G224"/>
      <c r="H224"/>
      <c r="I224"/>
      <c r="J224"/>
      <c r="K224"/>
    </row>
    <row r="225" spans="2:11">
      <c r="B225"/>
      <c r="C225"/>
      <c r="D225"/>
      <c r="E225"/>
      <c r="F225"/>
      <c r="G225"/>
      <c r="H225"/>
      <c r="I225"/>
      <c r="J225"/>
      <c r="K225"/>
    </row>
    <row r="226" spans="2:11">
      <c r="B226"/>
      <c r="C226"/>
      <c r="D226"/>
      <c r="E226"/>
      <c r="F226"/>
      <c r="G226"/>
      <c r="H226"/>
      <c r="I226"/>
      <c r="J226"/>
      <c r="K226"/>
    </row>
    <row r="227" spans="2:11">
      <c r="B227"/>
      <c r="C227"/>
      <c r="D227"/>
      <c r="E227"/>
      <c r="F227"/>
      <c r="G227"/>
      <c r="H227"/>
      <c r="I227"/>
      <c r="J227"/>
      <c r="K227"/>
    </row>
    <row r="228" spans="2:11">
      <c r="B228"/>
      <c r="C228"/>
      <c r="D228"/>
      <c r="E228"/>
      <c r="F228"/>
      <c r="G228"/>
      <c r="H228"/>
      <c r="I228"/>
      <c r="J228"/>
      <c r="K228"/>
    </row>
    <row r="229" spans="2:11">
      <c r="B229"/>
      <c r="C229"/>
      <c r="D229"/>
      <c r="E229"/>
      <c r="F229"/>
      <c r="G229"/>
      <c r="H229"/>
      <c r="I229"/>
      <c r="J229"/>
      <c r="K229"/>
    </row>
    <row r="230" spans="2:11">
      <c r="B230"/>
      <c r="C230"/>
      <c r="D230"/>
      <c r="E230"/>
      <c r="F230"/>
      <c r="G230"/>
      <c r="H230"/>
      <c r="I230"/>
      <c r="J230"/>
      <c r="K230"/>
    </row>
    <row r="231" spans="2:11">
      <c r="B231"/>
      <c r="C231"/>
      <c r="D231"/>
      <c r="E231"/>
      <c r="F231"/>
      <c r="G231"/>
      <c r="H231"/>
      <c r="I231"/>
      <c r="J231"/>
      <c r="K231"/>
    </row>
    <row r="232" spans="2:11">
      <c r="B232"/>
      <c r="C232"/>
      <c r="D232"/>
      <c r="E232"/>
      <c r="F232"/>
      <c r="G232"/>
      <c r="H232"/>
      <c r="I232"/>
      <c r="J232"/>
      <c r="K232"/>
    </row>
    <row r="233" spans="2:11">
      <c r="B233"/>
      <c r="C233"/>
      <c r="D233"/>
      <c r="E233"/>
      <c r="F233"/>
      <c r="G233"/>
      <c r="H233"/>
      <c r="I233"/>
      <c r="J233"/>
      <c r="K233"/>
    </row>
    <row r="234" spans="2:11">
      <c r="B234"/>
      <c r="C234"/>
      <c r="D234"/>
      <c r="E234"/>
      <c r="F234"/>
      <c r="G234"/>
      <c r="H234"/>
      <c r="I234"/>
      <c r="J234"/>
      <c r="K234"/>
    </row>
    <row r="235" spans="2:11">
      <c r="B235"/>
      <c r="C235"/>
      <c r="D235"/>
      <c r="E235"/>
      <c r="F235"/>
      <c r="G235"/>
      <c r="H235"/>
      <c r="I235"/>
      <c r="J235"/>
      <c r="K235"/>
    </row>
    <row r="236" spans="2:11">
      <c r="B236"/>
      <c r="C236"/>
      <c r="D236"/>
      <c r="E236"/>
      <c r="F236"/>
      <c r="G236"/>
      <c r="H236"/>
      <c r="I236"/>
      <c r="J236"/>
      <c r="K236"/>
    </row>
    <row r="237" spans="2:11">
      <c r="B237"/>
      <c r="C237"/>
      <c r="D237"/>
      <c r="E237"/>
      <c r="F237"/>
      <c r="G237"/>
      <c r="H237"/>
      <c r="I237"/>
      <c r="J237"/>
      <c r="K237"/>
    </row>
    <row r="238" spans="2:11">
      <c r="B238"/>
      <c r="C238"/>
      <c r="D238"/>
      <c r="E238"/>
      <c r="F238"/>
      <c r="G238"/>
      <c r="H238"/>
      <c r="I238"/>
      <c r="J238"/>
      <c r="K238"/>
    </row>
    <row r="239" spans="2:11">
      <c r="B239"/>
      <c r="C239"/>
      <c r="D239"/>
      <c r="E239"/>
      <c r="F239"/>
      <c r="G239"/>
      <c r="H239"/>
      <c r="I239"/>
      <c r="J239"/>
      <c r="K239"/>
    </row>
    <row r="240" spans="2:11">
      <c r="B240"/>
      <c r="C240"/>
      <c r="D240"/>
      <c r="E240"/>
      <c r="F240"/>
      <c r="G240"/>
      <c r="H240"/>
      <c r="I240"/>
      <c r="J240"/>
      <c r="K240"/>
    </row>
    <row r="241" spans="2:11">
      <c r="B241"/>
      <c r="C241"/>
      <c r="D241"/>
      <c r="E241"/>
      <c r="F241"/>
      <c r="G241"/>
      <c r="H241"/>
      <c r="I241"/>
      <c r="J241"/>
      <c r="K241"/>
    </row>
    <row r="242" spans="2:11">
      <c r="B242"/>
      <c r="C242"/>
      <c r="D242"/>
      <c r="E242"/>
      <c r="F242"/>
      <c r="G242"/>
      <c r="H242"/>
      <c r="I242"/>
      <c r="J242"/>
      <c r="K242"/>
    </row>
    <row r="243" spans="2:11">
      <c r="B243"/>
      <c r="C243"/>
      <c r="D243"/>
      <c r="E243"/>
      <c r="F243"/>
      <c r="G243"/>
      <c r="H243"/>
      <c r="I243"/>
      <c r="J243"/>
      <c r="K243"/>
    </row>
    <row r="244" spans="2:11">
      <c r="B244"/>
      <c r="C244"/>
      <c r="D244"/>
      <c r="E244"/>
      <c r="F244"/>
      <c r="G244"/>
      <c r="H244"/>
      <c r="I244"/>
      <c r="J244"/>
      <c r="K244"/>
    </row>
    <row r="245" spans="2:11">
      <c r="B245"/>
      <c r="C245"/>
      <c r="D245"/>
      <c r="E245"/>
      <c r="F245"/>
      <c r="G245"/>
      <c r="H245"/>
      <c r="I245"/>
      <c r="J245"/>
      <c r="K245"/>
    </row>
    <row r="246" spans="2:11">
      <c r="B246"/>
      <c r="C246"/>
      <c r="D246"/>
      <c r="E246"/>
      <c r="F246"/>
      <c r="G246"/>
      <c r="H246"/>
      <c r="I246"/>
      <c r="J246"/>
      <c r="K246"/>
    </row>
    <row r="247" spans="2:11">
      <c r="B247"/>
      <c r="C247"/>
      <c r="D247"/>
      <c r="E247"/>
      <c r="F247"/>
      <c r="G247"/>
      <c r="H247"/>
      <c r="I247"/>
      <c r="J247"/>
      <c r="K247"/>
    </row>
    <row r="248" spans="2:11">
      <c r="B248"/>
      <c r="C248"/>
      <c r="D248"/>
      <c r="E248"/>
      <c r="F248"/>
      <c r="G248"/>
      <c r="H248"/>
      <c r="I248"/>
      <c r="J248"/>
      <c r="K248"/>
    </row>
    <row r="249" spans="2:11">
      <c r="B249"/>
      <c r="C249"/>
      <c r="D249"/>
      <c r="E249"/>
      <c r="F249"/>
      <c r="G249"/>
      <c r="H249"/>
      <c r="I249"/>
      <c r="J249"/>
      <c r="K249"/>
    </row>
    <row r="250" spans="2:11">
      <c r="B250"/>
      <c r="C250"/>
      <c r="D250"/>
      <c r="E250"/>
      <c r="F250"/>
      <c r="G250"/>
      <c r="H250"/>
      <c r="I250"/>
      <c r="J250"/>
      <c r="K250"/>
    </row>
    <row r="251" spans="2:11">
      <c r="B251"/>
      <c r="C251"/>
      <c r="D251"/>
      <c r="E251"/>
      <c r="F251"/>
      <c r="G251"/>
      <c r="H251"/>
      <c r="I251"/>
      <c r="J251"/>
      <c r="K251"/>
    </row>
    <row r="252" spans="2:11">
      <c r="B252"/>
      <c r="C252"/>
      <c r="D252"/>
      <c r="E252"/>
      <c r="F252"/>
      <c r="G252"/>
      <c r="H252"/>
      <c r="I252"/>
      <c r="J252"/>
      <c r="K252"/>
    </row>
    <row r="253" spans="2:11">
      <c r="B253"/>
      <c r="C253"/>
      <c r="D253"/>
      <c r="E253"/>
      <c r="F253"/>
      <c r="G253"/>
      <c r="H253"/>
      <c r="I253"/>
      <c r="J253"/>
      <c r="K253"/>
    </row>
    <row r="254" spans="2:11">
      <c r="B254"/>
      <c r="C254"/>
      <c r="D254"/>
      <c r="E254"/>
      <c r="F254"/>
      <c r="G254"/>
      <c r="H254"/>
      <c r="I254"/>
      <c r="J254"/>
      <c r="K254"/>
    </row>
    <row r="255" spans="2:11">
      <c r="B255"/>
      <c r="C255"/>
      <c r="D255"/>
      <c r="E255"/>
      <c r="F255"/>
      <c r="G255"/>
      <c r="H255"/>
      <c r="I255"/>
      <c r="J255"/>
      <c r="K255"/>
    </row>
    <row r="256" spans="2:11">
      <c r="B256"/>
      <c r="C256"/>
      <c r="D256"/>
      <c r="E256"/>
      <c r="F256"/>
      <c r="G256"/>
      <c r="H256"/>
      <c r="I256"/>
      <c r="J256"/>
      <c r="K256"/>
    </row>
    <row r="257" spans="2:11">
      <c r="B257"/>
      <c r="C257"/>
      <c r="D257"/>
      <c r="E257"/>
      <c r="F257"/>
      <c r="G257"/>
      <c r="H257"/>
      <c r="I257"/>
      <c r="J257"/>
      <c r="K257"/>
    </row>
    <row r="258" spans="2:11">
      <c r="B258"/>
      <c r="C258"/>
      <c r="D258"/>
      <c r="E258"/>
      <c r="F258"/>
      <c r="G258"/>
      <c r="H258"/>
      <c r="I258"/>
      <c r="J258"/>
      <c r="K258"/>
    </row>
    <row r="259" spans="2:11">
      <c r="B259"/>
      <c r="C259"/>
      <c r="D259"/>
      <c r="E259"/>
      <c r="F259"/>
      <c r="G259"/>
      <c r="H259"/>
      <c r="I259"/>
      <c r="J259"/>
      <c r="K259"/>
    </row>
    <row r="260" spans="2:11">
      <c r="B260"/>
      <c r="C260"/>
      <c r="D260"/>
      <c r="E260"/>
      <c r="F260"/>
      <c r="G260"/>
      <c r="H260"/>
      <c r="I260"/>
      <c r="J260"/>
      <c r="K260"/>
    </row>
    <row r="261" spans="2:11">
      <c r="B261"/>
      <c r="C261"/>
      <c r="D261"/>
      <c r="E261"/>
      <c r="F261"/>
      <c r="G261"/>
      <c r="H261"/>
      <c r="I261"/>
      <c r="J261"/>
      <c r="K261"/>
    </row>
    <row r="262" spans="2:11">
      <c r="B262"/>
      <c r="C262"/>
      <c r="D262"/>
      <c r="E262"/>
      <c r="F262"/>
      <c r="G262"/>
      <c r="H262"/>
      <c r="I262"/>
      <c r="J262"/>
      <c r="K262"/>
    </row>
    <row r="263" spans="2:11">
      <c r="B263"/>
      <c r="C263"/>
      <c r="D263"/>
      <c r="E263"/>
      <c r="F263"/>
      <c r="G263"/>
      <c r="H263"/>
      <c r="I263"/>
      <c r="J263"/>
      <c r="K263"/>
    </row>
    <row r="264" spans="2:11">
      <c r="B264"/>
      <c r="C264"/>
      <c r="D264"/>
      <c r="E264"/>
      <c r="F264"/>
      <c r="G264"/>
      <c r="H264"/>
      <c r="I264"/>
      <c r="J264"/>
      <c r="K264"/>
    </row>
    <row r="265" spans="2:11">
      <c r="B265"/>
      <c r="C265"/>
      <c r="D265"/>
      <c r="E265"/>
      <c r="F265"/>
      <c r="G265"/>
      <c r="H265"/>
      <c r="I265"/>
      <c r="J265"/>
      <c r="K265"/>
    </row>
    <row r="266" spans="2:11">
      <c r="B266"/>
      <c r="C266"/>
      <c r="D266"/>
      <c r="E266"/>
      <c r="F266"/>
      <c r="G266"/>
      <c r="H266"/>
      <c r="I266"/>
      <c r="J266"/>
      <c r="K266"/>
    </row>
    <row r="267" spans="2:11">
      <c r="B267"/>
      <c r="C267"/>
      <c r="D267"/>
      <c r="E267"/>
      <c r="F267"/>
      <c r="G267"/>
      <c r="H267"/>
      <c r="I267"/>
      <c r="J267"/>
      <c r="K267"/>
    </row>
    <row r="268" spans="2:11">
      <c r="B268"/>
      <c r="C268"/>
      <c r="D268"/>
      <c r="E268"/>
      <c r="F268"/>
      <c r="G268"/>
      <c r="H268"/>
      <c r="I268"/>
      <c r="J268"/>
      <c r="K268"/>
    </row>
    <row r="269" spans="2:11">
      <c r="B269"/>
      <c r="C269"/>
      <c r="D269"/>
      <c r="E269"/>
      <c r="F269"/>
      <c r="G269"/>
      <c r="H269"/>
      <c r="I269"/>
      <c r="J269"/>
      <c r="K269"/>
    </row>
    <row r="270" spans="2:11">
      <c r="B270"/>
      <c r="C270"/>
      <c r="D270"/>
      <c r="E270"/>
      <c r="F270"/>
      <c r="G270"/>
      <c r="H270"/>
      <c r="I270"/>
      <c r="J270"/>
      <c r="K270"/>
    </row>
    <row r="271" spans="2:11">
      <c r="B271"/>
      <c r="C271"/>
      <c r="D271"/>
      <c r="E271"/>
      <c r="F271"/>
      <c r="G271"/>
      <c r="H271"/>
      <c r="I271"/>
      <c r="J271"/>
      <c r="K271"/>
    </row>
    <row r="272" spans="2:11">
      <c r="B272"/>
      <c r="C272"/>
      <c r="D272"/>
      <c r="E272"/>
      <c r="F272"/>
      <c r="G272"/>
      <c r="H272"/>
      <c r="I272"/>
      <c r="J272"/>
      <c r="K272"/>
    </row>
    <row r="273" spans="4:11">
      <c r="D273"/>
      <c r="E273"/>
      <c r="F273"/>
      <c r="G273"/>
      <c r="H273"/>
      <c r="I273"/>
      <c r="J273"/>
      <c r="K273"/>
    </row>
    <row r="274" spans="4:11">
      <c r="D274"/>
      <c r="E274"/>
      <c r="F274"/>
      <c r="G274"/>
      <c r="H274"/>
      <c r="I274"/>
      <c r="J274"/>
      <c r="K274"/>
    </row>
    <row r="275" spans="4:11">
      <c r="D275"/>
      <c r="E275"/>
      <c r="F275"/>
      <c r="G275"/>
      <c r="H275"/>
      <c r="I275"/>
      <c r="J275"/>
      <c r="K275"/>
    </row>
    <row r="276" spans="4:11">
      <c r="D276"/>
      <c r="E276"/>
      <c r="F276"/>
      <c r="G276"/>
      <c r="H276"/>
      <c r="I276"/>
      <c r="J276"/>
      <c r="K276"/>
    </row>
    <row r="277" spans="4:11">
      <c r="D277"/>
      <c r="E277"/>
      <c r="F277"/>
      <c r="G277"/>
      <c r="H277"/>
      <c r="I277"/>
      <c r="J277"/>
      <c r="K277"/>
    </row>
    <row r="278" spans="4:11">
      <c r="D278"/>
      <c r="E278"/>
      <c r="F278"/>
      <c r="G278"/>
      <c r="H278"/>
      <c r="I278"/>
      <c r="J278"/>
      <c r="K278"/>
    </row>
    <row r="279" spans="4:11">
      <c r="D279"/>
      <c r="E279"/>
      <c r="F279"/>
      <c r="G279"/>
      <c r="H279"/>
      <c r="I279"/>
      <c r="J279"/>
      <c r="K279"/>
    </row>
    <row r="280" spans="4:11">
      <c r="D280"/>
      <c r="E280"/>
      <c r="F280"/>
      <c r="G280"/>
      <c r="H280"/>
      <c r="I280"/>
      <c r="J280"/>
      <c r="K280"/>
    </row>
    <row r="281" spans="4:11">
      <c r="D281"/>
      <c r="E281"/>
      <c r="F281"/>
      <c r="G281"/>
      <c r="H281"/>
      <c r="I281"/>
      <c r="J281"/>
      <c r="K281"/>
    </row>
    <row r="282" spans="4:11">
      <c r="D282"/>
      <c r="E282"/>
      <c r="F282"/>
      <c r="G282"/>
      <c r="H282"/>
      <c r="I282"/>
      <c r="J282"/>
      <c r="K282"/>
    </row>
    <row r="283" spans="4:11">
      <c r="D283"/>
      <c r="E283"/>
      <c r="F283"/>
      <c r="G283"/>
      <c r="H283"/>
      <c r="I283"/>
      <c r="J283"/>
      <c r="K283"/>
    </row>
    <row r="284" spans="4:11">
      <c r="D284"/>
      <c r="E284"/>
      <c r="F284"/>
      <c r="G284"/>
      <c r="H284"/>
      <c r="I284"/>
      <c r="J284"/>
      <c r="K284"/>
    </row>
    <row r="285" spans="4:11">
      <c r="D285"/>
      <c r="E285"/>
      <c r="F285"/>
      <c r="G285"/>
      <c r="H285"/>
      <c r="I285"/>
      <c r="J285"/>
      <c r="K285"/>
    </row>
    <row r="286" spans="4:11">
      <c r="D286"/>
      <c r="E286"/>
      <c r="F286"/>
      <c r="G286"/>
      <c r="H286"/>
      <c r="I286"/>
      <c r="J286"/>
      <c r="K286"/>
    </row>
    <row r="287" spans="4:11">
      <c r="D287"/>
      <c r="E287"/>
      <c r="F287"/>
      <c r="G287"/>
      <c r="H287"/>
      <c r="I287"/>
      <c r="J287"/>
      <c r="K287"/>
    </row>
    <row r="288" spans="4:11">
      <c r="D288"/>
      <c r="E288"/>
      <c r="F288"/>
      <c r="G288"/>
      <c r="H288"/>
      <c r="I288"/>
      <c r="J288"/>
      <c r="K288"/>
    </row>
    <row r="289" spans="4:11">
      <c r="D289"/>
      <c r="E289"/>
      <c r="F289"/>
      <c r="G289"/>
      <c r="H289"/>
      <c r="I289"/>
      <c r="J289"/>
      <c r="K289"/>
    </row>
    <row r="290" spans="4:11">
      <c r="D290"/>
      <c r="E290"/>
      <c r="F290"/>
      <c r="G290"/>
      <c r="H290"/>
      <c r="I290"/>
      <c r="J290"/>
      <c r="K290"/>
    </row>
    <row r="291" spans="4:11">
      <c r="D291"/>
      <c r="E291"/>
      <c r="F291"/>
      <c r="G291"/>
      <c r="H291"/>
      <c r="I291"/>
      <c r="J291"/>
      <c r="K291"/>
    </row>
    <row r="292" spans="4:11">
      <c r="D292"/>
      <c r="E292"/>
      <c r="F292"/>
      <c r="G292"/>
      <c r="H292"/>
      <c r="I292"/>
      <c r="J292"/>
      <c r="K292"/>
    </row>
    <row r="293" spans="4:11">
      <c r="D293"/>
      <c r="E293"/>
      <c r="F293"/>
      <c r="G293"/>
      <c r="H293"/>
      <c r="I293"/>
      <c r="J293"/>
      <c r="K293"/>
    </row>
    <row r="294" spans="4:11">
      <c r="D294"/>
      <c r="E294"/>
      <c r="F294"/>
      <c r="G294"/>
      <c r="H294"/>
      <c r="I294"/>
      <c r="J294"/>
      <c r="K294"/>
    </row>
    <row r="295" spans="4:11">
      <c r="D295"/>
      <c r="E295"/>
      <c r="F295"/>
      <c r="G295"/>
      <c r="H295"/>
      <c r="I295"/>
      <c r="J295"/>
      <c r="K295"/>
    </row>
  </sheetData>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sheetPr codeName="Sheet1"/>
  <dimension ref="A1:P4764"/>
  <sheetViews>
    <sheetView zoomScale="87" zoomScaleNormal="87" zoomScaleSheetLayoutView="99" workbookViewId="0">
      <pane ySplit="12" topLeftCell="A2721" activePane="bottomLeft" state="frozen"/>
      <selection pane="bottomLeft" activeCell="D2761" sqref="D2761"/>
    </sheetView>
  </sheetViews>
  <sheetFormatPr defaultColWidth="0" defaultRowHeight="14.5"/>
  <cols>
    <col min="1" max="1" width="35.453125" style="353" bestFit="1" customWidth="1"/>
    <col min="2" max="2" width="9.7265625" style="354" customWidth="1"/>
    <col min="3" max="3" width="6.453125" style="355" bestFit="1" customWidth="1"/>
    <col min="4" max="4" width="61.54296875" style="356" bestFit="1" customWidth="1"/>
    <col min="5" max="5" width="8.26953125" style="357" customWidth="1"/>
    <col min="6" max="6" width="10" style="358" customWidth="1"/>
    <col min="7" max="7" width="6" style="359" bestFit="1" customWidth="1"/>
    <col min="8" max="8" width="6.26953125" style="360" bestFit="1" customWidth="1"/>
    <col min="9" max="9" width="8.453125" style="361" bestFit="1" customWidth="1"/>
    <col min="10" max="10" width="9.81640625" style="362" bestFit="1" customWidth="1"/>
    <col min="11" max="11" width="8.54296875" style="363" bestFit="1" customWidth="1" collapsed="1"/>
    <col min="12" max="12" width="11.54296875" style="363" bestFit="1" customWidth="1"/>
    <col min="13" max="13" width="29.81640625" style="364" bestFit="1" customWidth="1"/>
    <col min="14" max="14" width="18.54296875" style="374" bestFit="1" customWidth="1"/>
    <col min="15" max="15" width="12.54296875" style="365" bestFit="1" customWidth="1"/>
    <col min="16" max="16" width="33.7265625" style="365" bestFit="1" customWidth="1"/>
    <col min="17" max="16384" width="11.453125" hidden="1"/>
  </cols>
  <sheetData>
    <row r="1" spans="1:16" ht="15.5">
      <c r="A1" s="303" t="s">
        <v>28133</v>
      </c>
      <c r="B1" s="304"/>
      <c r="C1" s="305"/>
      <c r="D1" s="304"/>
      <c r="E1" s="306"/>
      <c r="F1" s="307"/>
      <c r="G1" s="308"/>
      <c r="H1" s="309"/>
      <c r="I1" s="309"/>
      <c r="J1" s="310"/>
      <c r="K1" s="311"/>
      <c r="L1" s="366"/>
      <c r="M1" s="312"/>
      <c r="N1" s="368"/>
      <c r="O1" s="312"/>
      <c r="P1" s="312"/>
    </row>
    <row r="2" spans="1:16" ht="14.25" customHeight="1">
      <c r="A2" s="303" t="s">
        <v>28134</v>
      </c>
      <c r="B2" s="304"/>
      <c r="C2" s="305"/>
      <c r="D2" s="304"/>
      <c r="E2" s="308"/>
      <c r="F2" s="314"/>
      <c r="G2" s="308"/>
      <c r="H2" s="309"/>
      <c r="I2" s="309"/>
      <c r="J2" s="310"/>
      <c r="K2" s="311"/>
      <c r="L2" s="366"/>
      <c r="M2" s="312"/>
      <c r="N2" s="368"/>
      <c r="O2" s="312"/>
      <c r="P2" s="312"/>
    </row>
    <row r="3" spans="1:16" ht="13.5" customHeight="1">
      <c r="A3" s="303" t="s">
        <v>28135</v>
      </c>
      <c r="B3" s="304"/>
      <c r="C3" s="305"/>
      <c r="D3" s="304"/>
      <c r="E3" s="308"/>
      <c r="F3" s="314"/>
      <c r="G3" s="308"/>
      <c r="H3" s="309"/>
      <c r="I3" s="309"/>
      <c r="J3" s="310"/>
      <c r="K3" s="311"/>
      <c r="L3" s="366"/>
      <c r="M3" s="312"/>
      <c r="N3" s="368"/>
      <c r="O3" s="312"/>
      <c r="P3" s="312"/>
    </row>
    <row r="4" spans="1:16" ht="14.25" customHeight="1">
      <c r="A4" s="315" t="s">
        <v>28136</v>
      </c>
      <c r="B4" s="304"/>
      <c r="C4" s="305"/>
      <c r="D4" s="316"/>
      <c r="E4" s="308"/>
      <c r="F4" s="314"/>
      <c r="G4" s="308"/>
      <c r="H4" s="309"/>
      <c r="I4" s="309"/>
      <c r="J4" s="310"/>
      <c r="K4" s="311"/>
      <c r="L4" s="366"/>
      <c r="M4" s="312"/>
      <c r="N4" s="368"/>
      <c r="O4" s="316"/>
      <c r="P4" s="312"/>
    </row>
    <row r="5" spans="1:16" ht="13.5" customHeight="1">
      <c r="A5" s="317" t="s">
        <v>28137</v>
      </c>
      <c r="B5" s="304"/>
      <c r="C5" s="305"/>
      <c r="D5" s="304"/>
      <c r="E5" s="308"/>
      <c r="F5" s="314"/>
      <c r="G5" s="308"/>
      <c r="H5" s="309"/>
      <c r="I5" s="309"/>
      <c r="J5" s="310"/>
      <c r="K5" s="311"/>
      <c r="L5" s="366"/>
      <c r="M5" s="312"/>
      <c r="N5" s="368"/>
      <c r="O5" s="312"/>
      <c r="P5" s="312"/>
    </row>
    <row r="6" spans="1:16" ht="13.5" customHeight="1">
      <c r="A6" s="317" t="s">
        <v>28138</v>
      </c>
      <c r="B6" s="318"/>
      <c r="C6" s="319"/>
      <c r="D6" s="320"/>
      <c r="E6" s="308"/>
      <c r="F6" s="308"/>
      <c r="G6" s="308"/>
      <c r="H6" s="309"/>
      <c r="I6" s="309"/>
      <c r="J6" s="321"/>
      <c r="K6" s="322"/>
      <c r="L6" s="308"/>
      <c r="M6" s="323"/>
      <c r="N6" s="369"/>
      <c r="O6" s="313"/>
      <c r="P6" s="313"/>
    </row>
    <row r="7" spans="1:16" ht="15.5">
      <c r="A7" s="324"/>
      <c r="B7" s="318"/>
      <c r="C7" s="319"/>
      <c r="D7" s="320"/>
      <c r="E7" s="308"/>
      <c r="F7" s="314"/>
      <c r="G7" s="308"/>
      <c r="H7" s="321"/>
      <c r="I7" s="308"/>
      <c r="J7" s="321"/>
      <c r="K7" s="322"/>
      <c r="L7" s="308"/>
      <c r="M7" s="323"/>
      <c r="N7" s="370"/>
      <c r="O7" s="313"/>
      <c r="P7" s="313"/>
    </row>
    <row r="8" spans="1:16" ht="15.5">
      <c r="A8" s="324"/>
      <c r="B8" s="318"/>
      <c r="C8" s="319"/>
      <c r="D8" s="320"/>
      <c r="E8" s="308"/>
      <c r="F8" s="314"/>
      <c r="G8" s="308"/>
      <c r="H8" s="321"/>
      <c r="I8" s="308"/>
      <c r="J8" s="321"/>
      <c r="K8" s="322"/>
      <c r="L8" s="308"/>
      <c r="M8" s="323"/>
      <c r="N8" s="371"/>
      <c r="O8" s="325"/>
      <c r="P8" s="326"/>
    </row>
    <row r="9" spans="1:16" ht="15.5">
      <c r="A9" s="324"/>
      <c r="B9" s="318"/>
      <c r="C9" s="319"/>
      <c r="D9" s="320"/>
      <c r="E9" s="308"/>
      <c r="F9" s="314"/>
      <c r="G9" s="308"/>
      <c r="H9" s="321"/>
      <c r="I9" s="308"/>
      <c r="J9" s="321"/>
      <c r="K9" s="322"/>
      <c r="L9" s="308"/>
      <c r="M9" s="327"/>
      <c r="N9" s="372"/>
      <c r="O9" s="325"/>
      <c r="P9" s="326"/>
    </row>
    <row r="10" spans="1:16" ht="3.75" customHeight="1">
      <c r="A10" s="328"/>
      <c r="B10" s="329"/>
      <c r="C10" s="330"/>
      <c r="D10" s="331"/>
      <c r="E10" s="332"/>
      <c r="F10" s="333"/>
      <c r="G10" s="332"/>
      <c r="H10" s="334"/>
      <c r="I10" s="332"/>
      <c r="J10" s="334"/>
      <c r="K10" s="334"/>
      <c r="L10" s="367"/>
      <c r="M10" s="335"/>
      <c r="N10" s="375"/>
      <c r="O10" s="336"/>
      <c r="P10" s="336"/>
    </row>
    <row r="11" spans="1:16" ht="21" customHeight="1">
      <c r="A11" s="401"/>
      <c r="B11" s="401"/>
      <c r="C11" s="401"/>
      <c r="D11" s="401"/>
      <c r="E11" s="401"/>
      <c r="F11" s="401"/>
      <c r="G11" s="401"/>
      <c r="H11" s="401"/>
      <c r="I11" s="401"/>
      <c r="J11" s="401"/>
      <c r="K11" s="401"/>
      <c r="L11" s="401"/>
      <c r="M11" s="401"/>
      <c r="N11" s="401"/>
      <c r="O11" s="401"/>
      <c r="P11" s="401"/>
    </row>
    <row r="12" spans="1:16" ht="24.75" customHeight="1">
      <c r="A12" s="337" t="s">
        <v>28139</v>
      </c>
      <c r="B12" s="338" t="s">
        <v>28140</v>
      </c>
      <c r="C12" s="337" t="s">
        <v>28141</v>
      </c>
      <c r="D12" s="339" t="s">
        <v>28142</v>
      </c>
      <c r="E12" s="340" t="s">
        <v>28141</v>
      </c>
      <c r="F12" s="341" t="s">
        <v>28143</v>
      </c>
      <c r="G12" s="337" t="s">
        <v>28144</v>
      </c>
      <c r="H12" s="342" t="s">
        <v>5</v>
      </c>
      <c r="I12" s="337" t="s">
        <v>28145</v>
      </c>
      <c r="J12" s="343" t="s">
        <v>28146</v>
      </c>
      <c r="K12" s="344" t="s">
        <v>28147</v>
      </c>
      <c r="L12" s="344" t="s">
        <v>28148</v>
      </c>
      <c r="M12" s="345" t="s">
        <v>28149</v>
      </c>
      <c r="N12" s="373" t="s">
        <v>28150</v>
      </c>
      <c r="O12" s="346" t="s">
        <v>8</v>
      </c>
      <c r="P12" s="346" t="s">
        <v>28151</v>
      </c>
    </row>
    <row r="13" spans="1:16">
      <c r="A13" s="347" t="s">
        <v>9</v>
      </c>
      <c r="B13" s="348">
        <v>3288</v>
      </c>
      <c r="C13" s="347" t="s">
        <v>28152</v>
      </c>
      <c r="D13" s="347" t="s">
        <v>10</v>
      </c>
      <c r="E13" s="347">
        <v>24</v>
      </c>
      <c r="F13" s="347">
        <v>0.2</v>
      </c>
      <c r="G13" s="347" t="s">
        <v>11</v>
      </c>
      <c r="H13" s="349">
        <v>0</v>
      </c>
      <c r="I13" s="350" t="s">
        <v>12</v>
      </c>
      <c r="J13" s="351">
        <f t="shared" ref="J13:J76" si="0">E13*K13</f>
        <v>26.400000000000002</v>
      </c>
      <c r="K13" s="351">
        <v>1.1000000000000001</v>
      </c>
      <c r="L13" s="3" t="str">
        <f>IFERROR(INDEX(dbOrdini[PREZZO
VINOLUX],MATCH(A13,dbOrdini[CODICE
ANKER],0)),"")</f>
        <v/>
      </c>
      <c r="M13" s="347" t="s">
        <v>28153</v>
      </c>
      <c r="N13" s="15" t="str">
        <f>IFERROR(INDEX(dbOrdini[ORDINE],MATCH(A13,dbOrdini[CODICE
ANKER]*(dbOrdini[CODICE
SUPPLY]="GEN24"),0)),"")</f>
        <v/>
      </c>
      <c r="O13" s="352" t="s">
        <v>8</v>
      </c>
      <c r="P13" s="347" t="s">
        <v>13</v>
      </c>
    </row>
    <row r="14" spans="1:16">
      <c r="A14" s="347" t="s">
        <v>14</v>
      </c>
      <c r="B14" s="348">
        <v>188</v>
      </c>
      <c r="C14" s="347" t="s">
        <v>28152</v>
      </c>
      <c r="D14" s="347" t="s">
        <v>15</v>
      </c>
      <c r="E14" s="347">
        <v>6</v>
      </c>
      <c r="F14" s="347">
        <v>0.7</v>
      </c>
      <c r="G14" s="347" t="s">
        <v>11</v>
      </c>
      <c r="H14" s="349">
        <v>38</v>
      </c>
      <c r="I14" s="350" t="s">
        <v>12</v>
      </c>
      <c r="J14" s="351">
        <f t="shared" si="0"/>
        <v>115.5</v>
      </c>
      <c r="K14" s="351">
        <v>19.25</v>
      </c>
      <c r="L14" s="3" t="str">
        <f>IFERROR(INDEX(dbOrdini[PREZZO
VINOLUX],MATCH(A14,dbOrdini[CODICE
ANKER],0)),"")</f>
        <v/>
      </c>
      <c r="M14" s="347" t="s">
        <v>10531</v>
      </c>
      <c r="N14" s="15" t="str">
        <f>IFERROR(INDEX(dbOrdini[ORDINE],MATCH(A14,dbOrdini[CODICE
ANKER]*(dbOrdini[CODICE
SUPPLY]="GEN24"),0)),"")</f>
        <v/>
      </c>
      <c r="O14" s="352" t="s">
        <v>8</v>
      </c>
      <c r="P14" s="347" t="s">
        <v>17</v>
      </c>
    </row>
    <row r="15" spans="1:16">
      <c r="A15" s="347" t="s">
        <v>18</v>
      </c>
      <c r="B15" s="348">
        <v>0</v>
      </c>
      <c r="C15" s="347" t="s">
        <v>28152</v>
      </c>
      <c r="D15" s="347" t="s">
        <v>19</v>
      </c>
      <c r="E15" s="347">
        <v>6</v>
      </c>
      <c r="F15" s="347">
        <v>0.7</v>
      </c>
      <c r="G15" s="347" t="s">
        <v>11</v>
      </c>
      <c r="H15" s="349">
        <v>35</v>
      </c>
      <c r="I15" s="350" t="s">
        <v>12</v>
      </c>
      <c r="J15" s="351">
        <f t="shared" si="0"/>
        <v>189</v>
      </c>
      <c r="K15" s="351">
        <v>31.5</v>
      </c>
      <c r="L15" s="3" t="str">
        <f>IFERROR(INDEX(dbOrdini[PREZZO
VINOLUX],MATCH(A15,dbOrdini[CODICE
ANKER],0)),"")</f>
        <v/>
      </c>
      <c r="M15" s="347" t="s">
        <v>10531</v>
      </c>
      <c r="N15" s="15" t="str">
        <f>IFERROR(INDEX(dbOrdini[ORDINE],MATCH(A15,dbOrdini[CODICE
ANKER]*(dbOrdini[CODICE
SUPPLY]="GEN24"),0)),"")</f>
        <v/>
      </c>
      <c r="O15" s="352" t="s">
        <v>8</v>
      </c>
      <c r="P15" s="347" t="s">
        <v>20</v>
      </c>
    </row>
    <row r="16" spans="1:16">
      <c r="A16" s="347" t="s">
        <v>21</v>
      </c>
      <c r="B16" s="348">
        <v>145</v>
      </c>
      <c r="C16" s="347" t="s">
        <v>28152</v>
      </c>
      <c r="D16" s="347" t="s">
        <v>22</v>
      </c>
      <c r="E16" s="347">
        <v>6</v>
      </c>
      <c r="F16" s="347">
        <v>0.7</v>
      </c>
      <c r="G16" s="347" t="s">
        <v>11</v>
      </c>
      <c r="H16" s="349">
        <v>38</v>
      </c>
      <c r="I16" s="350" t="s">
        <v>12</v>
      </c>
      <c r="J16" s="351">
        <f t="shared" si="0"/>
        <v>97.5</v>
      </c>
      <c r="K16" s="351">
        <v>16.25</v>
      </c>
      <c r="L16" s="3" t="str">
        <f>IFERROR(INDEX(dbOrdini[PREZZO
VINOLUX],MATCH(A16,dbOrdini[CODICE
ANKER],0)),"")</f>
        <v/>
      </c>
      <c r="M16" s="347" t="s">
        <v>10531</v>
      </c>
      <c r="N16" s="15" t="str">
        <f>IFERROR(INDEX(dbOrdini[ORDINE],MATCH(A16,dbOrdini[CODICE
ANKER]*(dbOrdini[CODICE
SUPPLY]="GEN24"),0)),"")</f>
        <v/>
      </c>
      <c r="O16" s="352" t="s">
        <v>8</v>
      </c>
      <c r="P16" s="347" t="s">
        <v>23</v>
      </c>
    </row>
    <row r="17" spans="1:16">
      <c r="A17" s="347" t="s">
        <v>24</v>
      </c>
      <c r="B17" s="348">
        <v>197</v>
      </c>
      <c r="C17" s="347" t="s">
        <v>28152</v>
      </c>
      <c r="D17" s="347" t="s">
        <v>25</v>
      </c>
      <c r="E17" s="347">
        <v>6</v>
      </c>
      <c r="F17" s="347">
        <v>0.7</v>
      </c>
      <c r="G17" s="347" t="s">
        <v>11</v>
      </c>
      <c r="H17" s="349">
        <v>38</v>
      </c>
      <c r="I17" s="350" t="s">
        <v>12</v>
      </c>
      <c r="J17" s="351">
        <f t="shared" si="0"/>
        <v>89.4</v>
      </c>
      <c r="K17" s="351">
        <v>14.9</v>
      </c>
      <c r="L17" s="3" t="str">
        <f>IFERROR(INDEX(dbOrdini[PREZZO
VINOLUX],MATCH(A17,dbOrdini[CODICE
ANKER],0)),"")</f>
        <v/>
      </c>
      <c r="M17" s="347" t="s">
        <v>10531</v>
      </c>
      <c r="N17" s="15" t="str">
        <f>IFERROR(INDEX(dbOrdini[ORDINE],MATCH(A17,dbOrdini[CODICE
ANKER]*(dbOrdini[CODICE
SUPPLY]="GEN24"),0)),"")</f>
        <v/>
      </c>
      <c r="O17" s="352" t="s">
        <v>8</v>
      </c>
      <c r="P17" s="347" t="s">
        <v>26</v>
      </c>
    </row>
    <row r="18" spans="1:16">
      <c r="A18" s="347" t="s">
        <v>27</v>
      </c>
      <c r="B18" s="348">
        <v>71</v>
      </c>
      <c r="C18" s="347" t="s">
        <v>28152</v>
      </c>
      <c r="D18" s="347" t="s">
        <v>28</v>
      </c>
      <c r="E18" s="347">
        <v>6</v>
      </c>
      <c r="F18" s="347">
        <v>0.7</v>
      </c>
      <c r="G18" s="347" t="s">
        <v>11</v>
      </c>
      <c r="H18" s="349">
        <v>40</v>
      </c>
      <c r="I18" s="350" t="s">
        <v>12</v>
      </c>
      <c r="J18" s="351">
        <f t="shared" si="0"/>
        <v>177</v>
      </c>
      <c r="K18" s="351">
        <v>29.5</v>
      </c>
      <c r="L18" s="3" t="str">
        <f>IFERROR(INDEX(dbOrdini[PREZZO
VINOLUX],MATCH(A18,dbOrdini[CODICE
ANKER],0)),"")</f>
        <v/>
      </c>
      <c r="M18" s="347" t="s">
        <v>10550</v>
      </c>
      <c r="N18" s="15" t="str">
        <f>IFERROR(INDEX(dbOrdini[ORDINE],MATCH(A18,dbOrdini[CODICE
ANKER]*(dbOrdini[CODICE
SUPPLY]="GEN24"),0)),"")</f>
        <v/>
      </c>
      <c r="O18" s="352" t="s">
        <v>8</v>
      </c>
      <c r="P18" s="347" t="s">
        <v>29</v>
      </c>
    </row>
    <row r="19" spans="1:16">
      <c r="A19" s="347" t="s">
        <v>30</v>
      </c>
      <c r="B19" s="348">
        <v>7</v>
      </c>
      <c r="C19" s="347" t="s">
        <v>28152</v>
      </c>
      <c r="D19" s="347" t="s">
        <v>31</v>
      </c>
      <c r="E19" s="347">
        <v>6</v>
      </c>
      <c r="F19" s="347">
        <v>1</v>
      </c>
      <c r="G19" s="347" t="s">
        <v>11</v>
      </c>
      <c r="H19" s="349">
        <v>30</v>
      </c>
      <c r="I19" s="350" t="s">
        <v>12</v>
      </c>
      <c r="J19" s="351">
        <f t="shared" si="0"/>
        <v>101.69999999999999</v>
      </c>
      <c r="K19" s="351">
        <v>16.95</v>
      </c>
      <c r="L19" s="3" t="str">
        <f>IFERROR(INDEX(dbOrdini[PREZZO
VINOLUX],MATCH(A19,dbOrdini[CODICE
ANKER],0)),"")</f>
        <v/>
      </c>
      <c r="M19" s="347" t="s">
        <v>10532</v>
      </c>
      <c r="N19" s="15" t="str">
        <f>IFERROR(INDEX(dbOrdini[ORDINE],MATCH(A19,dbOrdini[CODICE
ANKER]*(dbOrdini[CODICE
SUPPLY]="GEN24"),0)),"")</f>
        <v/>
      </c>
      <c r="O19" s="352" t="s">
        <v>8</v>
      </c>
      <c r="P19" s="347" t="s">
        <v>32</v>
      </c>
    </row>
    <row r="20" spans="1:16">
      <c r="A20" s="347" t="s">
        <v>33</v>
      </c>
      <c r="B20" s="348">
        <v>0</v>
      </c>
      <c r="C20" s="347" t="s">
        <v>28152</v>
      </c>
      <c r="D20" s="347" t="s">
        <v>34</v>
      </c>
      <c r="E20" s="347">
        <v>6</v>
      </c>
      <c r="F20" s="347">
        <v>1</v>
      </c>
      <c r="G20" s="347" t="s">
        <v>11</v>
      </c>
      <c r="H20" s="349">
        <v>40</v>
      </c>
      <c r="I20" s="350" t="s">
        <v>12</v>
      </c>
      <c r="J20" s="351">
        <f t="shared" si="0"/>
        <v>115.19999999999999</v>
      </c>
      <c r="K20" s="351">
        <v>19.2</v>
      </c>
      <c r="L20" s="3" t="str">
        <f>IFERROR(INDEX(dbOrdini[PREZZO
VINOLUX],MATCH(A20,dbOrdini[CODICE
ANKER],0)),"")</f>
        <v/>
      </c>
      <c r="M20" s="347" t="s">
        <v>10533</v>
      </c>
      <c r="N20" s="15" t="str">
        <f>IFERROR(INDEX(dbOrdini[ORDINE],MATCH(A20,dbOrdini[CODICE
ANKER]*(dbOrdini[CODICE
SUPPLY]="GEN24"),0)),"")</f>
        <v/>
      </c>
      <c r="O20" s="352" t="s">
        <v>8</v>
      </c>
      <c r="P20" s="347" t="s">
        <v>35</v>
      </c>
    </row>
    <row r="21" spans="1:16">
      <c r="A21" s="347" t="s">
        <v>36</v>
      </c>
      <c r="B21" s="348">
        <v>0</v>
      </c>
      <c r="C21" s="347" t="s">
        <v>28152</v>
      </c>
      <c r="D21" s="347" t="s">
        <v>37</v>
      </c>
      <c r="E21" s="347">
        <v>6</v>
      </c>
      <c r="F21" s="347">
        <v>0.7</v>
      </c>
      <c r="G21" s="347" t="s">
        <v>11</v>
      </c>
      <c r="H21" s="349">
        <v>38</v>
      </c>
      <c r="I21" s="350" t="s">
        <v>12</v>
      </c>
      <c r="J21" s="351">
        <f t="shared" si="0"/>
        <v>41.099999999999994</v>
      </c>
      <c r="K21" s="351">
        <v>6.85</v>
      </c>
      <c r="L21" s="3" t="str">
        <f>IFERROR(INDEX(dbOrdini[PREZZO
VINOLUX],MATCH(A21,dbOrdini[CODICE
ANKER],0)),"")</f>
        <v/>
      </c>
      <c r="M21" s="347" t="s">
        <v>10531</v>
      </c>
      <c r="N21" s="15" t="str">
        <f>IFERROR(INDEX(dbOrdini[ORDINE],MATCH(A21,dbOrdini[CODICE
ANKER]*(dbOrdini[CODICE
SUPPLY]="GEN24"),0)),"")</f>
        <v/>
      </c>
      <c r="O21" s="352" t="s">
        <v>8</v>
      </c>
      <c r="P21" s="347" t="s">
        <v>38</v>
      </c>
    </row>
    <row r="22" spans="1:16">
      <c r="A22" s="347" t="s">
        <v>39</v>
      </c>
      <c r="B22" s="348">
        <v>1</v>
      </c>
      <c r="C22" s="347" t="s">
        <v>28152</v>
      </c>
      <c r="D22" s="347" t="s">
        <v>40</v>
      </c>
      <c r="E22" s="347">
        <v>6</v>
      </c>
      <c r="F22" s="347">
        <v>0.7</v>
      </c>
      <c r="G22" s="347" t="s">
        <v>11</v>
      </c>
      <c r="H22" s="349">
        <v>38</v>
      </c>
      <c r="I22" s="350" t="s">
        <v>12</v>
      </c>
      <c r="J22" s="351">
        <f t="shared" si="0"/>
        <v>54</v>
      </c>
      <c r="K22" s="351">
        <v>9</v>
      </c>
      <c r="L22" s="3" t="str">
        <f>IFERROR(INDEX(dbOrdini[PREZZO
VINOLUX],MATCH(A22,dbOrdini[CODICE
ANKER],0)),"")</f>
        <v/>
      </c>
      <c r="M22" s="347" t="s">
        <v>10531</v>
      </c>
      <c r="N22" s="15" t="str">
        <f>IFERROR(INDEX(dbOrdini[ORDINE],MATCH(A22,dbOrdini[CODICE
ANKER]*(dbOrdini[CODICE
SUPPLY]="GEN24"),0)),"")</f>
        <v/>
      </c>
      <c r="O22" s="352" t="s">
        <v>8</v>
      </c>
      <c r="P22" s="347" t="s">
        <v>41</v>
      </c>
    </row>
    <row r="23" spans="1:16">
      <c r="A23" s="347" t="s">
        <v>42</v>
      </c>
      <c r="B23" s="348">
        <v>160</v>
      </c>
      <c r="C23" s="347" t="s">
        <v>28152</v>
      </c>
      <c r="D23" s="347" t="s">
        <v>43</v>
      </c>
      <c r="E23" s="347">
        <v>6</v>
      </c>
      <c r="F23" s="347">
        <v>0.7</v>
      </c>
      <c r="G23" s="347" t="s">
        <v>11</v>
      </c>
      <c r="H23" s="349">
        <v>40</v>
      </c>
      <c r="I23" s="350" t="s">
        <v>12</v>
      </c>
      <c r="J23" s="351">
        <f t="shared" si="0"/>
        <v>45.900000000000006</v>
      </c>
      <c r="K23" s="351">
        <v>7.65</v>
      </c>
      <c r="L23" s="3" t="str">
        <f>IFERROR(INDEX(dbOrdini[PREZZO
VINOLUX],MATCH(A23,dbOrdini[CODICE
ANKER],0)),"")</f>
        <v/>
      </c>
      <c r="M23" s="347" t="s">
        <v>10533</v>
      </c>
      <c r="N23" s="15" t="str">
        <f>IFERROR(INDEX(dbOrdini[ORDINE],MATCH(A23,dbOrdini[CODICE
ANKER]*(dbOrdini[CODICE
SUPPLY]="GEN24"),0)),"")</f>
        <v/>
      </c>
      <c r="O23" s="352" t="s">
        <v>8</v>
      </c>
      <c r="P23" s="347" t="s">
        <v>44</v>
      </c>
    </row>
    <row r="24" spans="1:16">
      <c r="A24" s="347" t="s">
        <v>28154</v>
      </c>
      <c r="B24" s="348">
        <v>0</v>
      </c>
      <c r="C24" s="347" t="s">
        <v>28152</v>
      </c>
      <c r="D24" s="347" t="s">
        <v>45</v>
      </c>
      <c r="E24" s="347">
        <v>12</v>
      </c>
      <c r="F24" s="347">
        <v>0.2</v>
      </c>
      <c r="G24" s="347" t="s">
        <v>11262</v>
      </c>
      <c r="H24" s="349">
        <v>40</v>
      </c>
      <c r="I24" s="350" t="s">
        <v>12</v>
      </c>
      <c r="J24" s="351">
        <f t="shared" si="0"/>
        <v>36</v>
      </c>
      <c r="K24" s="351">
        <v>3</v>
      </c>
      <c r="L24" s="3" t="str">
        <f>IFERROR(INDEX(dbOrdini[PREZZO
VINOLUX],MATCH(A24,dbOrdini[CODICE
ANKER],0)),"")</f>
        <v/>
      </c>
      <c r="M24" s="347" t="s">
        <v>10534</v>
      </c>
      <c r="N24" s="15" t="str">
        <f>IFERROR(INDEX(dbOrdini[ORDINE],MATCH(A24,dbOrdini[CODICE
ANKER]*(dbOrdini[CODICE
SUPPLY]="GEN24"),0)),"")</f>
        <v/>
      </c>
      <c r="O24" s="352" t="s">
        <v>8</v>
      </c>
      <c r="P24" s="347" t="s">
        <v>28155</v>
      </c>
    </row>
    <row r="25" spans="1:16">
      <c r="A25" s="347" t="s">
        <v>46</v>
      </c>
      <c r="B25" s="348">
        <v>4</v>
      </c>
      <c r="C25" s="347" t="s">
        <v>28152</v>
      </c>
      <c r="D25" s="347" t="s">
        <v>45</v>
      </c>
      <c r="E25" s="347">
        <v>6</v>
      </c>
      <c r="F25" s="347">
        <v>1</v>
      </c>
      <c r="G25" s="347" t="s">
        <v>11262</v>
      </c>
      <c r="H25" s="349">
        <v>40</v>
      </c>
      <c r="I25" s="350" t="s">
        <v>12</v>
      </c>
      <c r="J25" s="351">
        <f t="shared" si="0"/>
        <v>77.699999999999989</v>
      </c>
      <c r="K25" s="351">
        <v>12.95</v>
      </c>
      <c r="L25" s="3" t="str">
        <f>IFERROR(INDEX(dbOrdini[PREZZO
VINOLUX],MATCH(A25,dbOrdini[CODICE
ANKER],0)),"")</f>
        <v/>
      </c>
      <c r="M25" s="347" t="s">
        <v>10534</v>
      </c>
      <c r="N25" s="15" t="str">
        <f>IFERROR(INDEX(dbOrdini[ORDINE],MATCH(A25,dbOrdini[CODICE
ANKER]*(dbOrdini[CODICE
SUPPLY]="GEN24"),0)),"")</f>
        <v/>
      </c>
      <c r="O25" s="352" t="s">
        <v>8</v>
      </c>
      <c r="P25" s="347" t="s">
        <v>47</v>
      </c>
    </row>
    <row r="26" spans="1:16">
      <c r="A26" s="347" t="s">
        <v>48</v>
      </c>
      <c r="B26" s="348">
        <v>179</v>
      </c>
      <c r="C26" s="347" t="s">
        <v>28152</v>
      </c>
      <c r="D26" s="347" t="s">
        <v>49</v>
      </c>
      <c r="E26" s="347">
        <v>6</v>
      </c>
      <c r="F26" s="347">
        <v>1</v>
      </c>
      <c r="G26" s="347" t="s">
        <v>11</v>
      </c>
      <c r="H26" s="349">
        <v>40</v>
      </c>
      <c r="I26" s="350" t="s">
        <v>12</v>
      </c>
      <c r="J26" s="351">
        <f t="shared" si="0"/>
        <v>77.699999999999989</v>
      </c>
      <c r="K26" s="351">
        <v>12.95</v>
      </c>
      <c r="L26" s="3" t="str">
        <f>IFERROR(INDEX(dbOrdini[PREZZO
VINOLUX],MATCH(A26,dbOrdini[CODICE
ANKER],0)),"")</f>
        <v/>
      </c>
      <c r="M26" s="347" t="s">
        <v>10534</v>
      </c>
      <c r="N26" s="15" t="str">
        <f>IFERROR(INDEX(dbOrdini[ORDINE],MATCH(A26,dbOrdini[CODICE
ANKER]*(dbOrdini[CODICE
SUPPLY]="GEN24"),0)),"")</f>
        <v/>
      </c>
      <c r="O26" s="352" t="s">
        <v>8</v>
      </c>
      <c r="P26" s="347" t="s">
        <v>47</v>
      </c>
    </row>
    <row r="27" spans="1:16">
      <c r="A27" s="347" t="s">
        <v>50</v>
      </c>
      <c r="B27" s="348">
        <v>68</v>
      </c>
      <c r="C27" s="347" t="s">
        <v>28152</v>
      </c>
      <c r="D27" s="347" t="s">
        <v>51</v>
      </c>
      <c r="E27" s="347">
        <v>6</v>
      </c>
      <c r="F27" s="347">
        <v>0.7</v>
      </c>
      <c r="G27" s="347" t="s">
        <v>11</v>
      </c>
      <c r="H27" s="349">
        <v>35</v>
      </c>
      <c r="I27" s="350" t="s">
        <v>12</v>
      </c>
      <c r="J27" s="351">
        <f t="shared" si="0"/>
        <v>90.6</v>
      </c>
      <c r="K27" s="351">
        <v>15.1</v>
      </c>
      <c r="L27" s="3" t="str">
        <f>IFERROR(INDEX(dbOrdini[PREZZO
VINOLUX],MATCH(A27,dbOrdini[CODICE
ANKER],0)),"")</f>
        <v/>
      </c>
      <c r="M27" s="347" t="s">
        <v>10534</v>
      </c>
      <c r="N27" s="15" t="str">
        <f>IFERROR(INDEX(dbOrdini[ORDINE],MATCH(A27,dbOrdini[CODICE
ANKER]*(dbOrdini[CODICE
SUPPLY]="GEN24"),0)),"")</f>
        <v/>
      </c>
      <c r="O27" s="352" t="s">
        <v>8</v>
      </c>
      <c r="P27" s="347" t="s">
        <v>52</v>
      </c>
    </row>
    <row r="28" spans="1:16">
      <c r="A28" s="347" t="s">
        <v>53</v>
      </c>
      <c r="B28" s="348">
        <v>21</v>
      </c>
      <c r="C28" s="347" t="s">
        <v>28152</v>
      </c>
      <c r="D28" s="347" t="s">
        <v>54</v>
      </c>
      <c r="E28" s="347">
        <v>25</v>
      </c>
      <c r="F28" s="347">
        <v>0.04</v>
      </c>
      <c r="G28" s="347" t="s">
        <v>11</v>
      </c>
      <c r="H28" s="349">
        <v>35</v>
      </c>
      <c r="I28" s="350" t="s">
        <v>12</v>
      </c>
      <c r="J28" s="351">
        <f t="shared" si="0"/>
        <v>38.75</v>
      </c>
      <c r="K28" s="351">
        <v>1.55</v>
      </c>
      <c r="L28" s="3" t="str">
        <f>IFERROR(INDEX(dbOrdini[PREZZO
VINOLUX],MATCH(A28,dbOrdini[CODICE
ANKER],0)),"")</f>
        <v/>
      </c>
      <c r="M28" s="347" t="s">
        <v>10534</v>
      </c>
      <c r="N28" s="15" t="str">
        <f>IFERROR(INDEX(dbOrdini[ORDINE],MATCH(A28,dbOrdini[CODICE
ANKER]*(dbOrdini[CODICE
SUPPLY]="GEN24"),0)),"")</f>
        <v/>
      </c>
      <c r="O28" s="352" t="s">
        <v>8</v>
      </c>
      <c r="P28" s="347" t="s">
        <v>55</v>
      </c>
    </row>
    <row r="29" spans="1:16">
      <c r="A29" s="347" t="s">
        <v>56</v>
      </c>
      <c r="B29" s="348">
        <v>80</v>
      </c>
      <c r="C29" s="347" t="s">
        <v>28152</v>
      </c>
      <c r="D29" s="347" t="s">
        <v>57</v>
      </c>
      <c r="E29" s="347">
        <v>6</v>
      </c>
      <c r="F29" s="347">
        <v>0.7</v>
      </c>
      <c r="G29" s="347" t="s">
        <v>11262</v>
      </c>
      <c r="H29" s="349">
        <v>42</v>
      </c>
      <c r="I29" s="350" t="s">
        <v>12</v>
      </c>
      <c r="J29" s="351">
        <f t="shared" si="0"/>
        <v>315</v>
      </c>
      <c r="K29" s="351">
        <v>52.5</v>
      </c>
      <c r="L29" s="3" t="str">
        <f>IFERROR(INDEX(dbOrdini[PREZZO
VINOLUX],MATCH(A29,dbOrdini[CODICE
ANKER],0)),"")</f>
        <v/>
      </c>
      <c r="M29" s="347" t="s">
        <v>10535</v>
      </c>
      <c r="N29" s="15" t="str">
        <f>IFERROR(INDEX(dbOrdini[ORDINE],MATCH(A29,dbOrdini[CODICE
ANKER]*(dbOrdini[CODICE
SUPPLY]="GEN24"),0)),"")</f>
        <v/>
      </c>
      <c r="O29" s="352" t="s">
        <v>8</v>
      </c>
      <c r="P29" s="347" t="s">
        <v>58</v>
      </c>
    </row>
    <row r="30" spans="1:16">
      <c r="A30" s="347" t="s">
        <v>59</v>
      </c>
      <c r="B30" s="348">
        <v>0</v>
      </c>
      <c r="C30" s="347" t="s">
        <v>28152</v>
      </c>
      <c r="D30" s="347" t="s">
        <v>60</v>
      </c>
      <c r="E30" s="347">
        <v>6</v>
      </c>
      <c r="F30" s="347">
        <v>0.7</v>
      </c>
      <c r="G30" s="347" t="s">
        <v>11262</v>
      </c>
      <c r="H30" s="349">
        <v>42</v>
      </c>
      <c r="I30" s="350" t="s">
        <v>12</v>
      </c>
      <c r="J30" s="351">
        <f t="shared" si="0"/>
        <v>345</v>
      </c>
      <c r="K30" s="351">
        <v>57.5</v>
      </c>
      <c r="L30" s="3" t="str">
        <f>IFERROR(INDEX(dbOrdini[PREZZO
VINOLUX],MATCH(A30,dbOrdini[CODICE
ANKER],0)),"")</f>
        <v/>
      </c>
      <c r="M30" s="347" t="s">
        <v>10535</v>
      </c>
      <c r="N30" s="15" t="str">
        <f>IFERROR(INDEX(dbOrdini[ORDINE],MATCH(A30,dbOrdini[CODICE
ANKER]*(dbOrdini[CODICE
SUPPLY]="GEN24"),0)),"")</f>
        <v/>
      </c>
      <c r="O30" s="352" t="s">
        <v>8</v>
      </c>
      <c r="P30" s="347" t="s">
        <v>61</v>
      </c>
    </row>
    <row r="31" spans="1:16">
      <c r="A31" s="347" t="s">
        <v>62</v>
      </c>
      <c r="B31" s="348">
        <v>0</v>
      </c>
      <c r="C31" s="347" t="s">
        <v>28152</v>
      </c>
      <c r="D31" s="347" t="s">
        <v>63</v>
      </c>
      <c r="E31" s="347">
        <v>6</v>
      </c>
      <c r="F31" s="347">
        <v>0.7</v>
      </c>
      <c r="G31" s="347" t="s">
        <v>11262</v>
      </c>
      <c r="H31" s="349">
        <v>42</v>
      </c>
      <c r="I31" s="350" t="s">
        <v>12</v>
      </c>
      <c r="J31" s="351">
        <f t="shared" si="0"/>
        <v>303</v>
      </c>
      <c r="K31" s="351">
        <v>50.5</v>
      </c>
      <c r="L31" s="3" t="str">
        <f>IFERROR(INDEX(dbOrdini[PREZZO
VINOLUX],MATCH(A31,dbOrdini[CODICE
ANKER],0)),"")</f>
        <v/>
      </c>
      <c r="M31" s="347" t="s">
        <v>10535</v>
      </c>
      <c r="N31" s="15" t="str">
        <f>IFERROR(INDEX(dbOrdini[ORDINE],MATCH(A31,dbOrdini[CODICE
ANKER]*(dbOrdini[CODICE
SUPPLY]="GEN24"),0)),"")</f>
        <v/>
      </c>
      <c r="O31" s="352" t="s">
        <v>8</v>
      </c>
      <c r="P31" s="347" t="s">
        <v>64</v>
      </c>
    </row>
    <row r="32" spans="1:16">
      <c r="A32" s="347" t="s">
        <v>28156</v>
      </c>
      <c r="B32" s="348">
        <v>0</v>
      </c>
      <c r="C32" s="347" t="s">
        <v>28152</v>
      </c>
      <c r="D32" s="347" t="s">
        <v>28157</v>
      </c>
      <c r="E32" s="347">
        <v>6</v>
      </c>
      <c r="F32" s="347">
        <v>0.7</v>
      </c>
      <c r="G32" s="347" t="s">
        <v>11262</v>
      </c>
      <c r="H32" s="349">
        <v>40</v>
      </c>
      <c r="I32" s="350" t="s">
        <v>12</v>
      </c>
      <c r="J32" s="351">
        <f t="shared" si="0"/>
        <v>139.5</v>
      </c>
      <c r="K32" s="351">
        <v>23.25</v>
      </c>
      <c r="L32" s="3" t="str">
        <f>IFERROR(INDEX(dbOrdini[PREZZO
VINOLUX],MATCH(A32,dbOrdini[CODICE
ANKER],0)),"")</f>
        <v/>
      </c>
      <c r="M32" s="347" t="s">
        <v>10535</v>
      </c>
      <c r="N32" s="15" t="str">
        <f>IFERROR(INDEX(dbOrdini[ORDINE],MATCH(A32,dbOrdini[CODICE
ANKER]*(dbOrdini[CODICE
SUPPLY]="GEN24"),0)),"")</f>
        <v/>
      </c>
      <c r="O32" s="352" t="s">
        <v>8</v>
      </c>
      <c r="P32" s="347" t="s">
        <v>28158</v>
      </c>
    </row>
    <row r="33" spans="1:16">
      <c r="A33" s="347" t="s">
        <v>65</v>
      </c>
      <c r="B33" s="348">
        <v>0</v>
      </c>
      <c r="C33" s="347" t="s">
        <v>28152</v>
      </c>
      <c r="D33" s="347" t="s">
        <v>66</v>
      </c>
      <c r="E33" s="347">
        <v>6</v>
      </c>
      <c r="F33" s="347">
        <v>0.7</v>
      </c>
      <c r="G33" s="347" t="s">
        <v>11262</v>
      </c>
      <c r="H33" s="349">
        <v>42</v>
      </c>
      <c r="I33" s="350" t="s">
        <v>12</v>
      </c>
      <c r="J33" s="351">
        <f t="shared" si="0"/>
        <v>163.5</v>
      </c>
      <c r="K33" s="351">
        <v>27.25</v>
      </c>
      <c r="L33" s="3" t="str">
        <f>IFERROR(INDEX(dbOrdini[PREZZO
VINOLUX],MATCH(A33,dbOrdini[CODICE
ANKER],0)),"")</f>
        <v/>
      </c>
      <c r="M33" s="347" t="s">
        <v>10535</v>
      </c>
      <c r="N33" s="15" t="str">
        <f>IFERROR(INDEX(dbOrdini[ORDINE],MATCH(A33,dbOrdini[CODICE
ANKER]*(dbOrdini[CODICE
SUPPLY]="GEN24"),0)),"")</f>
        <v/>
      </c>
      <c r="O33" s="352" t="s">
        <v>8</v>
      </c>
      <c r="P33" s="347" t="s">
        <v>67</v>
      </c>
    </row>
    <row r="34" spans="1:16">
      <c r="A34" s="347" t="s">
        <v>68</v>
      </c>
      <c r="B34" s="348">
        <v>0</v>
      </c>
      <c r="C34" s="347" t="s">
        <v>28152</v>
      </c>
      <c r="D34" s="347" t="s">
        <v>69</v>
      </c>
      <c r="E34" s="347">
        <v>6</v>
      </c>
      <c r="F34" s="347">
        <v>0.7</v>
      </c>
      <c r="G34" s="347" t="s">
        <v>11262</v>
      </c>
      <c r="H34" s="349">
        <v>42</v>
      </c>
      <c r="I34" s="350" t="s">
        <v>12</v>
      </c>
      <c r="J34" s="351">
        <f t="shared" si="0"/>
        <v>148.80000000000001</v>
      </c>
      <c r="K34" s="351">
        <v>24.8</v>
      </c>
      <c r="L34" s="3" t="str">
        <f>IFERROR(INDEX(dbOrdini[PREZZO
VINOLUX],MATCH(A34,dbOrdini[CODICE
ANKER],0)),"")</f>
        <v/>
      </c>
      <c r="M34" s="347" t="s">
        <v>10535</v>
      </c>
      <c r="N34" s="15" t="str">
        <f>IFERROR(INDEX(dbOrdini[ORDINE],MATCH(A34,dbOrdini[CODICE
ANKER]*(dbOrdini[CODICE
SUPPLY]="GEN24"),0)),"")</f>
        <v/>
      </c>
      <c r="O34" s="352" t="s">
        <v>8</v>
      </c>
      <c r="P34" s="347" t="s">
        <v>70</v>
      </c>
    </row>
    <row r="35" spans="1:16">
      <c r="A35" s="347" t="s">
        <v>71</v>
      </c>
      <c r="B35" s="348">
        <v>0</v>
      </c>
      <c r="C35" s="347" t="s">
        <v>28152</v>
      </c>
      <c r="D35" s="347" t="s">
        <v>72</v>
      </c>
      <c r="E35" s="347">
        <v>6</v>
      </c>
      <c r="F35" s="347">
        <v>0.7</v>
      </c>
      <c r="G35" s="347" t="s">
        <v>11</v>
      </c>
      <c r="H35" s="349">
        <v>40</v>
      </c>
      <c r="I35" s="350" t="s">
        <v>12</v>
      </c>
      <c r="J35" s="351">
        <f t="shared" si="0"/>
        <v>147</v>
      </c>
      <c r="K35" s="351">
        <v>24.5</v>
      </c>
      <c r="L35" s="3" t="str">
        <f>IFERROR(INDEX(dbOrdini[PREZZO
VINOLUX],MATCH(A35,dbOrdini[CODICE
ANKER],0)),"")</f>
        <v/>
      </c>
      <c r="M35" s="347" t="s">
        <v>10535</v>
      </c>
      <c r="N35" s="15" t="str">
        <f>IFERROR(INDEX(dbOrdini[ORDINE],MATCH(A35,dbOrdini[CODICE
ANKER]*(dbOrdini[CODICE
SUPPLY]="GEN24"),0)),"")</f>
        <v/>
      </c>
      <c r="O35" s="352" t="s">
        <v>8</v>
      </c>
      <c r="P35" s="347" t="s">
        <v>73</v>
      </c>
    </row>
    <row r="36" spans="1:16">
      <c r="A36" s="347" t="s">
        <v>74</v>
      </c>
      <c r="B36" s="348">
        <v>206</v>
      </c>
      <c r="C36" s="347" t="s">
        <v>28152</v>
      </c>
      <c r="D36" s="347" t="s">
        <v>75</v>
      </c>
      <c r="E36" s="347">
        <v>6</v>
      </c>
      <c r="F36" s="347">
        <v>0.7</v>
      </c>
      <c r="G36" s="347" t="s">
        <v>11262</v>
      </c>
      <c r="H36" s="349">
        <v>38</v>
      </c>
      <c r="I36" s="350" t="s">
        <v>12</v>
      </c>
      <c r="J36" s="351">
        <f t="shared" si="0"/>
        <v>41.7</v>
      </c>
      <c r="K36" s="351">
        <v>6.95</v>
      </c>
      <c r="L36" s="3" t="str">
        <f>IFERROR(INDEX(dbOrdini[PREZZO
VINOLUX],MATCH(A36,dbOrdini[CODICE
ANKER],0)),"")</f>
        <v/>
      </c>
      <c r="M36" s="347" t="s">
        <v>28159</v>
      </c>
      <c r="N36" s="15" t="str">
        <f>IFERROR(INDEX(dbOrdini[ORDINE],MATCH(A36,dbOrdini[CODICE
ANKER]*(dbOrdini[CODICE
SUPPLY]="GEN24"),0)),"")</f>
        <v/>
      </c>
      <c r="O36" s="352" t="s">
        <v>8</v>
      </c>
      <c r="P36" s="347" t="s">
        <v>76</v>
      </c>
    </row>
    <row r="37" spans="1:16">
      <c r="A37" s="347" t="s">
        <v>77</v>
      </c>
      <c r="B37" s="348">
        <v>1074</v>
      </c>
      <c r="C37" s="347" t="s">
        <v>28152</v>
      </c>
      <c r="D37" s="347" t="s">
        <v>78</v>
      </c>
      <c r="E37" s="347">
        <v>6</v>
      </c>
      <c r="F37" s="347">
        <v>0.7</v>
      </c>
      <c r="G37" s="347" t="s">
        <v>11</v>
      </c>
      <c r="H37" s="349">
        <v>40</v>
      </c>
      <c r="I37" s="350" t="s">
        <v>12</v>
      </c>
      <c r="J37" s="351">
        <f t="shared" si="0"/>
        <v>45.599999999999994</v>
      </c>
      <c r="K37" s="351">
        <v>7.6</v>
      </c>
      <c r="L37" s="3" t="str">
        <f>IFERROR(INDEX(dbOrdini[PREZZO
VINOLUX],MATCH(A37,dbOrdini[CODICE
ANKER],0)),"")</f>
        <v/>
      </c>
      <c r="M37" s="347" t="s">
        <v>28159</v>
      </c>
      <c r="N37" s="15" t="str">
        <f>IFERROR(INDEX(dbOrdini[ORDINE],MATCH(A37,dbOrdini[CODICE
ANKER]*(dbOrdini[CODICE
SUPPLY]="GEN24"),0)),"")</f>
        <v/>
      </c>
      <c r="O37" s="352" t="s">
        <v>8</v>
      </c>
      <c r="P37" s="347" t="s">
        <v>79</v>
      </c>
    </row>
    <row r="38" spans="1:16">
      <c r="A38" s="347" t="s">
        <v>80</v>
      </c>
      <c r="B38" s="348">
        <v>0</v>
      </c>
      <c r="C38" s="347" t="s">
        <v>28152</v>
      </c>
      <c r="D38" s="347" t="s">
        <v>78</v>
      </c>
      <c r="E38" s="347">
        <v>6</v>
      </c>
      <c r="F38" s="347">
        <v>1</v>
      </c>
      <c r="G38" s="347" t="s">
        <v>11</v>
      </c>
      <c r="H38" s="349">
        <v>40</v>
      </c>
      <c r="I38" s="350" t="s">
        <v>12</v>
      </c>
      <c r="J38" s="351">
        <f t="shared" si="0"/>
        <v>53.699999999999996</v>
      </c>
      <c r="K38" s="351">
        <v>8.9499999999999993</v>
      </c>
      <c r="L38" s="3" t="str">
        <f>IFERROR(INDEX(dbOrdini[PREZZO
VINOLUX],MATCH(A38,dbOrdini[CODICE
ANKER],0)),"")</f>
        <v/>
      </c>
      <c r="M38" s="347" t="s">
        <v>28159</v>
      </c>
      <c r="N38" s="15" t="str">
        <f>IFERROR(INDEX(dbOrdini[ORDINE],MATCH(A38,dbOrdini[CODICE
ANKER]*(dbOrdini[CODICE
SUPPLY]="GEN24"),0)),"")</f>
        <v/>
      </c>
      <c r="O38" s="352" t="s">
        <v>8</v>
      </c>
      <c r="P38" s="347" t="s">
        <v>81</v>
      </c>
    </row>
    <row r="39" spans="1:16">
      <c r="A39" s="347" t="s">
        <v>82</v>
      </c>
      <c r="B39" s="348">
        <v>1036</v>
      </c>
      <c r="C39" s="347" t="s">
        <v>28152</v>
      </c>
      <c r="D39" s="347" t="s">
        <v>83</v>
      </c>
      <c r="E39" s="347">
        <v>6</v>
      </c>
      <c r="F39" s="347">
        <v>0.7</v>
      </c>
      <c r="G39" s="347" t="s">
        <v>11</v>
      </c>
      <c r="H39" s="349">
        <v>45</v>
      </c>
      <c r="I39" s="350" t="s">
        <v>12</v>
      </c>
      <c r="J39" s="351">
        <f t="shared" si="0"/>
        <v>31.5</v>
      </c>
      <c r="K39" s="351">
        <v>5.25</v>
      </c>
      <c r="L39" s="3" t="str">
        <f>IFERROR(INDEX(dbOrdini[PREZZO
VINOLUX],MATCH(A39,dbOrdini[CODICE
ANKER],0)),"")</f>
        <v/>
      </c>
      <c r="M39" s="347" t="s">
        <v>28159</v>
      </c>
      <c r="N39" s="15" t="str">
        <f>IFERROR(INDEX(dbOrdini[ORDINE],MATCH(A39,dbOrdini[CODICE
ANKER]*(dbOrdini[CODICE
SUPPLY]="GEN24"),0)),"")</f>
        <v/>
      </c>
      <c r="O39" s="352" t="s">
        <v>8</v>
      </c>
      <c r="P39" s="347" t="s">
        <v>84</v>
      </c>
    </row>
    <row r="40" spans="1:16">
      <c r="A40" s="347" t="s">
        <v>11263</v>
      </c>
      <c r="B40" s="348">
        <v>0</v>
      </c>
      <c r="C40" s="347" t="s">
        <v>28152</v>
      </c>
      <c r="D40" s="347" t="s">
        <v>11264</v>
      </c>
      <c r="E40" s="347">
        <v>6</v>
      </c>
      <c r="F40" s="347">
        <v>0.7</v>
      </c>
      <c r="G40" s="347" t="s">
        <v>11</v>
      </c>
      <c r="H40" s="349">
        <v>43</v>
      </c>
      <c r="I40" s="350" t="s">
        <v>12</v>
      </c>
      <c r="J40" s="351">
        <f t="shared" si="0"/>
        <v>129</v>
      </c>
      <c r="K40" s="351">
        <v>21.5</v>
      </c>
      <c r="L40" s="3" t="str">
        <f>IFERROR(INDEX(dbOrdini[PREZZO
VINOLUX],MATCH(A40,dbOrdini[CODICE
ANKER],0)),"")</f>
        <v/>
      </c>
      <c r="M40" s="347" t="s">
        <v>10560</v>
      </c>
      <c r="N40" s="15" t="str">
        <f>IFERROR(INDEX(dbOrdini[ORDINE],MATCH(A40,dbOrdini[CODICE
ANKER]*(dbOrdini[CODICE
SUPPLY]="GEN24"),0)),"")</f>
        <v/>
      </c>
      <c r="O40" s="352" t="s">
        <v>8</v>
      </c>
      <c r="P40" s="347" t="s">
        <v>11265</v>
      </c>
    </row>
    <row r="41" spans="1:16">
      <c r="A41" s="347" t="s">
        <v>90</v>
      </c>
      <c r="B41" s="348">
        <v>43</v>
      </c>
      <c r="C41" s="347" t="s">
        <v>28152</v>
      </c>
      <c r="D41" s="347" t="s">
        <v>86</v>
      </c>
      <c r="E41" s="347">
        <v>6</v>
      </c>
      <c r="F41" s="347">
        <v>1</v>
      </c>
      <c r="G41" s="347" t="s">
        <v>11</v>
      </c>
      <c r="H41" s="349">
        <v>40</v>
      </c>
      <c r="I41" s="350" t="s">
        <v>12</v>
      </c>
      <c r="J41" s="351">
        <f t="shared" si="0"/>
        <v>180</v>
      </c>
      <c r="K41" s="351">
        <v>30</v>
      </c>
      <c r="L41" s="3" t="str">
        <f>IFERROR(INDEX(dbOrdini[PREZZO
VINOLUX],MATCH(A41,dbOrdini[CODICE
ANKER],0)),"")</f>
        <v/>
      </c>
      <c r="M41" s="347" t="s">
        <v>10536</v>
      </c>
      <c r="N41" s="15" t="str">
        <f>IFERROR(INDEX(dbOrdini[ORDINE],MATCH(A41,dbOrdini[CODICE
ANKER]*(dbOrdini[CODICE
SUPPLY]="GEN24"),0)),"")</f>
        <v/>
      </c>
      <c r="O41" s="352" t="s">
        <v>8</v>
      </c>
      <c r="P41" s="347" t="s">
        <v>91</v>
      </c>
    </row>
    <row r="42" spans="1:16">
      <c r="A42" s="347" t="s">
        <v>88</v>
      </c>
      <c r="B42" s="348">
        <v>1105</v>
      </c>
      <c r="C42" s="347" t="s">
        <v>28152</v>
      </c>
      <c r="D42" s="347" t="s">
        <v>86</v>
      </c>
      <c r="E42" s="347">
        <v>6</v>
      </c>
      <c r="F42" s="347">
        <v>0.7</v>
      </c>
      <c r="G42" s="347" t="s">
        <v>11</v>
      </c>
      <c r="H42" s="349">
        <v>40</v>
      </c>
      <c r="I42" s="350" t="s">
        <v>12</v>
      </c>
      <c r="J42" s="351">
        <f t="shared" si="0"/>
        <v>132</v>
      </c>
      <c r="K42" s="351">
        <v>22</v>
      </c>
      <c r="L42" s="3" t="str">
        <f>IFERROR(INDEX(dbOrdini[PREZZO
VINOLUX],MATCH(A42,dbOrdini[CODICE
ANKER],0)),"")</f>
        <v/>
      </c>
      <c r="M42" s="347" t="s">
        <v>10536</v>
      </c>
      <c r="N42" s="15" t="str">
        <f>IFERROR(INDEX(dbOrdini[ORDINE],MATCH(A42,dbOrdini[CODICE
ANKER]*(dbOrdini[CODICE
SUPPLY]="GEN24"),0)),"")</f>
        <v/>
      </c>
      <c r="O42" s="352" t="s">
        <v>8</v>
      </c>
      <c r="P42" s="347" t="s">
        <v>89</v>
      </c>
    </row>
    <row r="43" spans="1:16">
      <c r="A43" s="347" t="s">
        <v>85</v>
      </c>
      <c r="B43" s="348">
        <v>216</v>
      </c>
      <c r="C43" s="347" t="s">
        <v>28152</v>
      </c>
      <c r="D43" s="347" t="s">
        <v>86</v>
      </c>
      <c r="E43" s="347">
        <v>12</v>
      </c>
      <c r="F43" s="347">
        <v>0.2</v>
      </c>
      <c r="G43" s="347" t="s">
        <v>11</v>
      </c>
      <c r="H43" s="349">
        <v>40</v>
      </c>
      <c r="I43" s="350" t="s">
        <v>12</v>
      </c>
      <c r="J43" s="351">
        <f t="shared" si="0"/>
        <v>120</v>
      </c>
      <c r="K43" s="351">
        <v>10</v>
      </c>
      <c r="L43" s="3" t="str">
        <f>IFERROR(INDEX(dbOrdini[PREZZO
VINOLUX],MATCH(A43,dbOrdini[CODICE
ANKER],0)),"")</f>
        <v/>
      </c>
      <c r="M43" s="347" t="s">
        <v>10536</v>
      </c>
      <c r="N43" s="15" t="str">
        <f>IFERROR(INDEX(dbOrdini[ORDINE],MATCH(A43,dbOrdini[CODICE
ANKER]*(dbOrdini[CODICE
SUPPLY]="GEN24"),0)),"")</f>
        <v/>
      </c>
      <c r="O43" s="352" t="s">
        <v>8</v>
      </c>
      <c r="P43" s="347" t="s">
        <v>87</v>
      </c>
    </row>
    <row r="44" spans="1:16">
      <c r="A44" s="347" t="s">
        <v>28160</v>
      </c>
      <c r="B44" s="348">
        <v>940</v>
      </c>
      <c r="C44" s="347" t="s">
        <v>28152</v>
      </c>
      <c r="D44" s="347" t="s">
        <v>28161</v>
      </c>
      <c r="E44" s="347">
        <v>6</v>
      </c>
      <c r="F44" s="347">
        <v>0.7</v>
      </c>
      <c r="G44" s="347" t="s">
        <v>11</v>
      </c>
      <c r="H44" s="349">
        <v>40</v>
      </c>
      <c r="I44" s="350" t="s">
        <v>12</v>
      </c>
      <c r="J44" s="351">
        <f t="shared" si="0"/>
        <v>130.5</v>
      </c>
      <c r="K44" s="351">
        <v>21.75</v>
      </c>
      <c r="L44" s="3" t="str">
        <f>IFERROR(INDEX(dbOrdini[PREZZO
VINOLUX],MATCH(A44,dbOrdini[CODICE
ANKER],0)),"")</f>
        <v/>
      </c>
      <c r="M44" s="347" t="s">
        <v>10538</v>
      </c>
      <c r="N44" s="15" t="str">
        <f>IFERROR(INDEX(dbOrdini[ORDINE],MATCH(A44,dbOrdini[CODICE
ANKER]*(dbOrdini[CODICE
SUPPLY]="GEN24"),0)),"")</f>
        <v/>
      </c>
      <c r="O44" s="352" t="s">
        <v>8</v>
      </c>
      <c r="P44" s="347" t="s">
        <v>94</v>
      </c>
    </row>
    <row r="45" spans="1:16">
      <c r="A45" s="347" t="s">
        <v>92</v>
      </c>
      <c r="B45" s="348">
        <v>0</v>
      </c>
      <c r="C45" s="347" t="s">
        <v>28152</v>
      </c>
      <c r="D45" s="347" t="s">
        <v>93</v>
      </c>
      <c r="E45" s="347">
        <v>6</v>
      </c>
      <c r="F45" s="347">
        <v>0.7</v>
      </c>
      <c r="G45" s="347" t="s">
        <v>11</v>
      </c>
      <c r="H45" s="349">
        <v>40</v>
      </c>
      <c r="I45" s="350" t="s">
        <v>12</v>
      </c>
      <c r="J45" s="351">
        <f t="shared" si="0"/>
        <v>129</v>
      </c>
      <c r="K45" s="351">
        <v>21.5</v>
      </c>
      <c r="L45" s="3">
        <f>IFERROR(INDEX(dbOrdini[PREZZO
VINOLUX],MATCH(A45,dbOrdini[CODICE
ANKER],0)),"")</f>
        <v>21.65</v>
      </c>
      <c r="M45" s="347" t="s">
        <v>10536</v>
      </c>
      <c r="N45" s="15" t="str">
        <f>IFERROR(INDEX(dbOrdini[ORDINE],MATCH(A45,dbOrdini[CODICE
ANKER]*(dbOrdini[CODICE
SUPPLY]="GEN24"),0)),"")</f>
        <v/>
      </c>
      <c r="O45" s="352" t="s">
        <v>8</v>
      </c>
      <c r="P45" s="347" t="s">
        <v>94</v>
      </c>
    </row>
    <row r="46" spans="1:16">
      <c r="A46" s="347" t="s">
        <v>95</v>
      </c>
      <c r="B46" s="348">
        <v>318</v>
      </c>
      <c r="C46" s="347" t="s">
        <v>28152</v>
      </c>
      <c r="D46" s="347" t="s">
        <v>96</v>
      </c>
      <c r="E46" s="347">
        <v>6</v>
      </c>
      <c r="F46" s="347">
        <v>0.7</v>
      </c>
      <c r="G46" s="347" t="s">
        <v>11</v>
      </c>
      <c r="H46" s="349">
        <v>40</v>
      </c>
      <c r="I46" s="350" t="s">
        <v>12</v>
      </c>
      <c r="J46" s="351">
        <f t="shared" si="0"/>
        <v>261</v>
      </c>
      <c r="K46" s="351">
        <v>43.5</v>
      </c>
      <c r="L46" s="3" t="str">
        <f>IFERROR(INDEX(dbOrdini[PREZZO
VINOLUX],MATCH(A46,dbOrdini[CODICE
ANKER],0)),"")</f>
        <v/>
      </c>
      <c r="M46" s="347" t="s">
        <v>10536</v>
      </c>
      <c r="N46" s="15" t="str">
        <f>IFERROR(INDEX(dbOrdini[ORDINE],MATCH(A46,dbOrdini[CODICE
ANKER]*(dbOrdini[CODICE
SUPPLY]="GEN24"),0)),"")</f>
        <v/>
      </c>
      <c r="O46" s="352" t="s">
        <v>8</v>
      </c>
      <c r="P46" s="347" t="s">
        <v>97</v>
      </c>
    </row>
    <row r="47" spans="1:16">
      <c r="A47" s="347" t="s">
        <v>11243</v>
      </c>
      <c r="B47" s="348">
        <v>44</v>
      </c>
      <c r="C47" s="347" t="s">
        <v>28152</v>
      </c>
      <c r="D47" s="347" t="s">
        <v>11244</v>
      </c>
      <c r="E47" s="347">
        <v>6</v>
      </c>
      <c r="F47" s="347">
        <v>0.7</v>
      </c>
      <c r="G47" s="347" t="s">
        <v>11</v>
      </c>
      <c r="H47" s="349">
        <v>43</v>
      </c>
      <c r="I47" s="350" t="s">
        <v>12</v>
      </c>
      <c r="J47" s="351">
        <f t="shared" si="0"/>
        <v>479.70000000000005</v>
      </c>
      <c r="K47" s="351">
        <v>79.95</v>
      </c>
      <c r="L47" s="3" t="str">
        <f>IFERROR(INDEX(dbOrdini[PREZZO
VINOLUX],MATCH(A47,dbOrdini[CODICE
ANKER],0)),"")</f>
        <v/>
      </c>
      <c r="M47" s="347" t="s">
        <v>10536</v>
      </c>
      <c r="N47" s="15" t="str">
        <f>IFERROR(INDEX(dbOrdini[ORDINE],MATCH(A47,dbOrdini[CODICE
ANKER]*(dbOrdini[CODICE
SUPPLY]="GEN24"),0)),"")</f>
        <v/>
      </c>
      <c r="O47" s="352" t="s">
        <v>8</v>
      </c>
      <c r="P47" s="347" t="s">
        <v>11266</v>
      </c>
    </row>
    <row r="48" spans="1:16">
      <c r="A48" s="347" t="s">
        <v>98</v>
      </c>
      <c r="B48" s="348">
        <v>22</v>
      </c>
      <c r="C48" s="347" t="s">
        <v>28152</v>
      </c>
      <c r="D48" s="347" t="s">
        <v>99</v>
      </c>
      <c r="E48" s="347">
        <v>4</v>
      </c>
      <c r="F48" s="347">
        <v>0.7</v>
      </c>
      <c r="G48" s="347" t="s">
        <v>11</v>
      </c>
      <c r="H48" s="349">
        <v>40</v>
      </c>
      <c r="I48" s="350" t="s">
        <v>12</v>
      </c>
      <c r="J48" s="351">
        <f t="shared" si="0"/>
        <v>472</v>
      </c>
      <c r="K48" s="351">
        <v>118</v>
      </c>
      <c r="L48" s="3" t="str">
        <f>IFERROR(INDEX(dbOrdini[PREZZO
VINOLUX],MATCH(A48,dbOrdini[CODICE
ANKER],0)),"")</f>
        <v/>
      </c>
      <c r="M48" s="347" t="s">
        <v>10536</v>
      </c>
      <c r="N48" s="15" t="str">
        <f>IFERROR(INDEX(dbOrdini[ORDINE],MATCH(A48,dbOrdini[CODICE
ANKER]*(dbOrdini[CODICE
SUPPLY]="GEN24"),0)),"")</f>
        <v/>
      </c>
      <c r="O48" s="352" t="s">
        <v>8</v>
      </c>
      <c r="P48" s="347" t="s">
        <v>100</v>
      </c>
    </row>
    <row r="49" spans="1:16">
      <c r="A49" s="347" t="s">
        <v>101</v>
      </c>
      <c r="B49" s="348">
        <v>18</v>
      </c>
      <c r="C49" s="347" t="s">
        <v>28152</v>
      </c>
      <c r="D49" s="347" t="s">
        <v>102</v>
      </c>
      <c r="E49" s="347">
        <v>6</v>
      </c>
      <c r="F49" s="347">
        <v>0.7</v>
      </c>
      <c r="G49" s="347" t="s">
        <v>11</v>
      </c>
      <c r="H49" s="349">
        <v>40</v>
      </c>
      <c r="I49" s="350" t="s">
        <v>12</v>
      </c>
      <c r="J49" s="351">
        <f t="shared" si="0"/>
        <v>106.5</v>
      </c>
      <c r="K49" s="351">
        <v>17.75</v>
      </c>
      <c r="L49" s="3" t="str">
        <f>IFERROR(INDEX(dbOrdini[PREZZO
VINOLUX],MATCH(A49,dbOrdini[CODICE
ANKER],0)),"")</f>
        <v/>
      </c>
      <c r="M49" s="347" t="s">
        <v>10536</v>
      </c>
      <c r="N49" s="15" t="str">
        <f>IFERROR(INDEX(dbOrdini[ORDINE],MATCH(A49,dbOrdini[CODICE
ANKER]*(dbOrdini[CODICE
SUPPLY]="GEN24"),0)),"")</f>
        <v/>
      </c>
      <c r="O49" s="352" t="s">
        <v>8</v>
      </c>
      <c r="P49" s="347" t="s">
        <v>103</v>
      </c>
    </row>
    <row r="50" spans="1:16">
      <c r="A50" s="347" t="s">
        <v>10871</v>
      </c>
      <c r="B50" s="348">
        <v>34</v>
      </c>
      <c r="C50" s="347" t="s">
        <v>28152</v>
      </c>
      <c r="D50" s="347" t="s">
        <v>10872</v>
      </c>
      <c r="E50" s="347">
        <v>3</v>
      </c>
      <c r="F50" s="347">
        <v>0.7</v>
      </c>
      <c r="G50" s="347" t="s">
        <v>11</v>
      </c>
      <c r="H50" s="349">
        <v>40</v>
      </c>
      <c r="I50" s="350" t="s">
        <v>12</v>
      </c>
      <c r="J50" s="351">
        <f t="shared" si="0"/>
        <v>78</v>
      </c>
      <c r="K50" s="351">
        <v>26</v>
      </c>
      <c r="L50" s="3" t="str">
        <f>IFERROR(INDEX(dbOrdini[PREZZO
VINOLUX],MATCH(A50,dbOrdini[CODICE
ANKER],0)),"")</f>
        <v/>
      </c>
      <c r="M50" s="347" t="s">
        <v>10536</v>
      </c>
      <c r="N50" s="15" t="str">
        <f>IFERROR(INDEX(dbOrdini[ORDINE],MATCH(A50,dbOrdini[CODICE
ANKER]*(dbOrdini[CODICE
SUPPLY]="GEN24"),0)),"")</f>
        <v/>
      </c>
      <c r="O50" s="352" t="s">
        <v>8</v>
      </c>
      <c r="P50" s="347" t="s">
        <v>11267</v>
      </c>
    </row>
    <row r="51" spans="1:16">
      <c r="A51" s="347" t="s">
        <v>104</v>
      </c>
      <c r="B51" s="348">
        <v>3</v>
      </c>
      <c r="C51" s="347" t="s">
        <v>28152</v>
      </c>
      <c r="D51" s="347" t="s">
        <v>105</v>
      </c>
      <c r="E51" s="347">
        <v>3</v>
      </c>
      <c r="F51" s="347">
        <v>0.7</v>
      </c>
      <c r="G51" s="347" t="s">
        <v>11</v>
      </c>
      <c r="H51" s="349">
        <v>40</v>
      </c>
      <c r="I51" s="350" t="s">
        <v>12</v>
      </c>
      <c r="J51" s="351">
        <f t="shared" si="0"/>
        <v>78</v>
      </c>
      <c r="K51" s="351">
        <v>26</v>
      </c>
      <c r="L51" s="3" t="str">
        <f>IFERROR(INDEX(dbOrdini[PREZZO
VINOLUX],MATCH(A51,dbOrdini[CODICE
ANKER],0)),"")</f>
        <v/>
      </c>
      <c r="M51" s="347" t="s">
        <v>10536</v>
      </c>
      <c r="N51" s="15" t="str">
        <f>IFERROR(INDEX(dbOrdini[ORDINE],MATCH(A51,dbOrdini[CODICE
ANKER]*(dbOrdini[CODICE
SUPPLY]="GEN24"),0)),"")</f>
        <v/>
      </c>
      <c r="O51" s="352" t="s">
        <v>8</v>
      </c>
      <c r="P51" s="347" t="s">
        <v>106</v>
      </c>
    </row>
    <row r="52" spans="1:16">
      <c r="A52" s="347" t="s">
        <v>107</v>
      </c>
      <c r="B52" s="348">
        <v>240</v>
      </c>
      <c r="C52" s="347" t="s">
        <v>28152</v>
      </c>
      <c r="D52" s="347" t="s">
        <v>108</v>
      </c>
      <c r="E52" s="347">
        <v>6</v>
      </c>
      <c r="F52" s="347">
        <v>0.7</v>
      </c>
      <c r="G52" s="347" t="s">
        <v>11</v>
      </c>
      <c r="H52" s="349">
        <v>48</v>
      </c>
      <c r="I52" s="350" t="s">
        <v>12</v>
      </c>
      <c r="J52" s="351">
        <f t="shared" si="0"/>
        <v>159</v>
      </c>
      <c r="K52" s="351">
        <v>26.5</v>
      </c>
      <c r="L52" s="3" t="str">
        <f>IFERROR(INDEX(dbOrdini[PREZZO
VINOLUX],MATCH(A52,dbOrdini[CODICE
ANKER],0)),"")</f>
        <v/>
      </c>
      <c r="M52" s="347" t="s">
        <v>10536</v>
      </c>
      <c r="N52" s="15" t="str">
        <f>IFERROR(INDEX(dbOrdini[ORDINE],MATCH(A52,dbOrdini[CODICE
ANKER]*(dbOrdini[CODICE
SUPPLY]="GEN24"),0)),"")</f>
        <v/>
      </c>
      <c r="O52" s="352" t="s">
        <v>8</v>
      </c>
      <c r="P52" s="347" t="s">
        <v>109</v>
      </c>
    </row>
    <row r="53" spans="1:16">
      <c r="A53" s="347" t="s">
        <v>110</v>
      </c>
      <c r="B53" s="348">
        <v>55</v>
      </c>
      <c r="C53" s="347" t="s">
        <v>28152</v>
      </c>
      <c r="D53" s="347" t="s">
        <v>111</v>
      </c>
      <c r="E53" s="347">
        <v>3</v>
      </c>
      <c r="F53" s="347">
        <v>0.7</v>
      </c>
      <c r="G53" s="347" t="s">
        <v>11</v>
      </c>
      <c r="H53" s="349">
        <v>40</v>
      </c>
      <c r="I53" s="350" t="s">
        <v>12</v>
      </c>
      <c r="J53" s="351">
        <f t="shared" si="0"/>
        <v>115.5</v>
      </c>
      <c r="K53" s="351">
        <v>38.5</v>
      </c>
      <c r="L53" s="3" t="str">
        <f>IFERROR(INDEX(dbOrdini[PREZZO
VINOLUX],MATCH(A53,dbOrdini[CODICE
ANKER],0)),"")</f>
        <v/>
      </c>
      <c r="M53" s="347" t="s">
        <v>10536</v>
      </c>
      <c r="N53" s="15" t="str">
        <f>IFERROR(INDEX(dbOrdini[ORDINE],MATCH(A53,dbOrdini[CODICE
ANKER]*(dbOrdini[CODICE
SUPPLY]="GEN24"),0)),"")</f>
        <v/>
      </c>
      <c r="O53" s="352" t="s">
        <v>8</v>
      </c>
      <c r="P53" s="347" t="s">
        <v>112</v>
      </c>
    </row>
    <row r="54" spans="1:16">
      <c r="A54" s="347" t="s">
        <v>113</v>
      </c>
      <c r="B54" s="348">
        <v>124</v>
      </c>
      <c r="C54" s="347" t="s">
        <v>28152</v>
      </c>
      <c r="D54" s="347" t="s">
        <v>114</v>
      </c>
      <c r="E54" s="347">
        <v>6</v>
      </c>
      <c r="F54" s="347">
        <v>0.7</v>
      </c>
      <c r="G54" s="347" t="s">
        <v>11</v>
      </c>
      <c r="H54" s="349">
        <v>40</v>
      </c>
      <c r="I54" s="350" t="s">
        <v>12</v>
      </c>
      <c r="J54" s="351">
        <f t="shared" si="0"/>
        <v>225</v>
      </c>
      <c r="K54" s="351">
        <v>37.5</v>
      </c>
      <c r="L54" s="3" t="str">
        <f>IFERROR(INDEX(dbOrdini[PREZZO
VINOLUX],MATCH(A54,dbOrdini[CODICE
ANKER],0)),"")</f>
        <v/>
      </c>
      <c r="M54" s="347" t="s">
        <v>10536</v>
      </c>
      <c r="N54" s="15" t="str">
        <f>IFERROR(INDEX(dbOrdini[ORDINE],MATCH(A54,dbOrdini[CODICE
ANKER]*(dbOrdini[CODICE
SUPPLY]="GEN24"),0)),"")</f>
        <v/>
      </c>
      <c r="O54" s="352" t="s">
        <v>8</v>
      </c>
      <c r="P54" s="347" t="s">
        <v>112</v>
      </c>
    </row>
    <row r="55" spans="1:16">
      <c r="A55" s="347" t="s">
        <v>118</v>
      </c>
      <c r="B55" s="348">
        <v>81</v>
      </c>
      <c r="C55" s="347" t="s">
        <v>28152</v>
      </c>
      <c r="D55" s="347" t="s">
        <v>116</v>
      </c>
      <c r="E55" s="347">
        <v>3</v>
      </c>
      <c r="F55" s="347">
        <v>0.7</v>
      </c>
      <c r="G55" s="347" t="s">
        <v>11</v>
      </c>
      <c r="H55" s="349">
        <v>43</v>
      </c>
      <c r="I55" s="350" t="s">
        <v>12</v>
      </c>
      <c r="J55" s="351">
        <f t="shared" si="0"/>
        <v>148.5</v>
      </c>
      <c r="K55" s="351">
        <v>49.5</v>
      </c>
      <c r="L55" s="3" t="str">
        <f>IFERROR(INDEX(dbOrdini[PREZZO
VINOLUX],MATCH(A55,dbOrdini[CODICE
ANKER],0)),"")</f>
        <v/>
      </c>
      <c r="M55" s="347" t="s">
        <v>10536</v>
      </c>
      <c r="N55" s="15" t="str">
        <f>IFERROR(INDEX(dbOrdini[ORDINE],MATCH(A55,dbOrdini[CODICE
ANKER]*(dbOrdini[CODICE
SUPPLY]="GEN24"),0)),"")</f>
        <v/>
      </c>
      <c r="O55" s="352" t="s">
        <v>8</v>
      </c>
      <c r="P55" s="347" t="s">
        <v>117</v>
      </c>
    </row>
    <row r="56" spans="1:16">
      <c r="A56" s="347" t="s">
        <v>115</v>
      </c>
      <c r="B56" s="348">
        <v>0</v>
      </c>
      <c r="C56" s="347" t="s">
        <v>28152</v>
      </c>
      <c r="D56" s="347" t="s">
        <v>116</v>
      </c>
      <c r="E56" s="347">
        <v>3</v>
      </c>
      <c r="F56" s="347">
        <v>0.7</v>
      </c>
      <c r="G56" s="347" t="s">
        <v>11</v>
      </c>
      <c r="H56" s="349">
        <v>40</v>
      </c>
      <c r="I56" s="350" t="s">
        <v>12</v>
      </c>
      <c r="J56" s="351">
        <f t="shared" si="0"/>
        <v>148.5</v>
      </c>
      <c r="K56" s="351">
        <v>49.5</v>
      </c>
      <c r="L56" s="3" t="str">
        <f>IFERROR(INDEX(dbOrdini[PREZZO
VINOLUX],MATCH(A56,dbOrdini[CODICE
ANKER],0)),"")</f>
        <v/>
      </c>
      <c r="M56" s="347" t="s">
        <v>10536</v>
      </c>
      <c r="N56" s="15" t="str">
        <f>IFERROR(INDEX(dbOrdini[ORDINE],MATCH(A56,dbOrdini[CODICE
ANKER]*(dbOrdini[CODICE
SUPPLY]="GEN24"),0)),"")</f>
        <v/>
      </c>
      <c r="O56" s="352" t="s">
        <v>8</v>
      </c>
      <c r="P56" s="347" t="s">
        <v>117</v>
      </c>
    </row>
    <row r="57" spans="1:16">
      <c r="A57" s="347" t="s">
        <v>119</v>
      </c>
      <c r="B57" s="348">
        <v>0</v>
      </c>
      <c r="C57" s="347" t="s">
        <v>28152</v>
      </c>
      <c r="D57" s="347" t="s">
        <v>120</v>
      </c>
      <c r="E57" s="347">
        <v>6</v>
      </c>
      <c r="F57" s="347">
        <v>0.5</v>
      </c>
      <c r="G57" s="347" t="s">
        <v>11</v>
      </c>
      <c r="H57" s="349">
        <v>43</v>
      </c>
      <c r="I57" s="350" t="s">
        <v>12</v>
      </c>
      <c r="J57" s="351">
        <f t="shared" si="0"/>
        <v>306</v>
      </c>
      <c r="K57" s="351">
        <v>51</v>
      </c>
      <c r="L57" s="3" t="str">
        <f>IFERROR(INDEX(dbOrdini[PREZZO
VINOLUX],MATCH(A57,dbOrdini[CODICE
ANKER],0)),"")</f>
        <v/>
      </c>
      <c r="M57" s="347" t="s">
        <v>10536</v>
      </c>
      <c r="N57" s="15" t="str">
        <f>IFERROR(INDEX(dbOrdini[ORDINE],MATCH(A57,dbOrdini[CODICE
ANKER]*(dbOrdini[CODICE
SUPPLY]="GEN24"),0)),"")</f>
        <v/>
      </c>
      <c r="O57" s="352" t="s">
        <v>8</v>
      </c>
      <c r="P57" s="347" t="s">
        <v>121</v>
      </c>
    </row>
    <row r="58" spans="1:16">
      <c r="A58" s="347" t="s">
        <v>122</v>
      </c>
      <c r="B58" s="348">
        <v>5</v>
      </c>
      <c r="C58" s="347" t="s">
        <v>28152</v>
      </c>
      <c r="D58" s="347" t="s">
        <v>123</v>
      </c>
      <c r="E58" s="347">
        <v>6</v>
      </c>
      <c r="F58" s="347">
        <v>0.7</v>
      </c>
      <c r="G58" s="347" t="s">
        <v>11</v>
      </c>
      <c r="H58" s="349">
        <v>43</v>
      </c>
      <c r="I58" s="350" t="s">
        <v>12</v>
      </c>
      <c r="J58" s="351">
        <f t="shared" si="0"/>
        <v>525</v>
      </c>
      <c r="K58" s="351">
        <v>87.5</v>
      </c>
      <c r="L58" s="3" t="str">
        <f>IFERROR(INDEX(dbOrdini[PREZZO
VINOLUX],MATCH(A58,dbOrdini[CODICE
ANKER],0)),"")</f>
        <v/>
      </c>
      <c r="M58" s="347" t="s">
        <v>10536</v>
      </c>
      <c r="N58" s="15" t="str">
        <f>IFERROR(INDEX(dbOrdini[ORDINE],MATCH(A58,dbOrdini[CODICE
ANKER]*(dbOrdini[CODICE
SUPPLY]="GEN24"),0)),"")</f>
        <v/>
      </c>
      <c r="O58" s="352" t="s">
        <v>8</v>
      </c>
      <c r="P58" s="347" t="s">
        <v>124</v>
      </c>
    </row>
    <row r="59" spans="1:16">
      <c r="A59" s="347" t="s">
        <v>28162</v>
      </c>
      <c r="B59" s="348">
        <v>0</v>
      </c>
      <c r="C59" s="347" t="s">
        <v>28152</v>
      </c>
      <c r="D59" s="347" t="s">
        <v>26396</v>
      </c>
      <c r="E59" s="347">
        <v>6</v>
      </c>
      <c r="F59" s="347">
        <v>0.7</v>
      </c>
      <c r="G59" s="347" t="s">
        <v>11</v>
      </c>
      <c r="H59" s="349">
        <v>61.3</v>
      </c>
      <c r="I59" s="350" t="s">
        <v>12</v>
      </c>
      <c r="J59" s="351">
        <f t="shared" si="0"/>
        <v>267</v>
      </c>
      <c r="K59" s="351">
        <v>44.5</v>
      </c>
      <c r="L59" s="3" t="str">
        <f>IFERROR(INDEX(dbOrdini[PREZZO
VINOLUX],MATCH(A59,dbOrdini[CODICE
ANKER],0)),"")</f>
        <v/>
      </c>
      <c r="M59" s="347" t="s">
        <v>10536</v>
      </c>
      <c r="N59" s="15" t="str">
        <f>IFERROR(INDEX(dbOrdini[ORDINE],MATCH(A59,dbOrdini[CODICE
ANKER]*(dbOrdini[CODICE
SUPPLY]="GEN24"),0)),"")</f>
        <v/>
      </c>
      <c r="O59" s="352" t="s">
        <v>8</v>
      </c>
      <c r="P59" s="347" t="s">
        <v>125</v>
      </c>
    </row>
    <row r="60" spans="1:16">
      <c r="A60" s="347" t="s">
        <v>126</v>
      </c>
      <c r="B60" s="348">
        <v>188</v>
      </c>
      <c r="C60" s="347" t="s">
        <v>28152</v>
      </c>
      <c r="D60" s="347" t="s">
        <v>127</v>
      </c>
      <c r="E60" s="347">
        <v>6</v>
      </c>
      <c r="F60" s="347">
        <v>0.7</v>
      </c>
      <c r="G60" s="347" t="s">
        <v>11</v>
      </c>
      <c r="H60" s="349">
        <v>60.8</v>
      </c>
      <c r="I60" s="350" t="s">
        <v>12</v>
      </c>
      <c r="J60" s="351">
        <f t="shared" si="0"/>
        <v>255</v>
      </c>
      <c r="K60" s="351">
        <v>42.5</v>
      </c>
      <c r="L60" s="3" t="str">
        <f>IFERROR(INDEX(dbOrdini[PREZZO
VINOLUX],MATCH(A60,dbOrdini[CODICE
ANKER],0)),"")</f>
        <v/>
      </c>
      <c r="M60" s="347" t="s">
        <v>10536</v>
      </c>
      <c r="N60" s="15" t="str">
        <f>IFERROR(INDEX(dbOrdini[ORDINE],MATCH(A60,dbOrdini[CODICE
ANKER]*(dbOrdini[CODICE
SUPPLY]="GEN24"),0)),"")</f>
        <v/>
      </c>
      <c r="O60" s="352" t="s">
        <v>8</v>
      </c>
      <c r="P60" s="347" t="s">
        <v>125</v>
      </c>
    </row>
    <row r="61" spans="1:16">
      <c r="A61" s="347" t="s">
        <v>128</v>
      </c>
      <c r="B61" s="348">
        <v>1</v>
      </c>
      <c r="C61" s="347" t="s">
        <v>28152</v>
      </c>
      <c r="D61" s="347" t="s">
        <v>129</v>
      </c>
      <c r="E61" s="347">
        <v>6</v>
      </c>
      <c r="F61" s="347">
        <v>0.7</v>
      </c>
      <c r="G61" s="347" t="s">
        <v>11</v>
      </c>
      <c r="H61" s="349">
        <v>62.7</v>
      </c>
      <c r="I61" s="350" t="s">
        <v>12</v>
      </c>
      <c r="J61" s="351">
        <f t="shared" si="0"/>
        <v>297</v>
      </c>
      <c r="K61" s="351">
        <v>49.5</v>
      </c>
      <c r="L61" s="3" t="str">
        <f>IFERROR(INDEX(dbOrdini[PREZZO
VINOLUX],MATCH(A61,dbOrdini[CODICE
ANKER],0)),"")</f>
        <v/>
      </c>
      <c r="M61" s="347" t="s">
        <v>10536</v>
      </c>
      <c r="N61" s="15" t="str">
        <f>IFERROR(INDEX(dbOrdini[ORDINE],MATCH(A61,dbOrdini[CODICE
ANKER]*(dbOrdini[CODICE
SUPPLY]="GEN24"),0)),"")</f>
        <v/>
      </c>
      <c r="O61" s="352" t="s">
        <v>8</v>
      </c>
      <c r="P61" s="347" t="s">
        <v>130</v>
      </c>
    </row>
    <row r="62" spans="1:16">
      <c r="A62" s="347" t="s">
        <v>131</v>
      </c>
      <c r="B62" s="348">
        <v>0</v>
      </c>
      <c r="C62" s="347" t="s">
        <v>28152</v>
      </c>
      <c r="D62" s="347" t="s">
        <v>132</v>
      </c>
      <c r="E62" s="347">
        <v>6</v>
      </c>
      <c r="F62" s="347">
        <v>0.7</v>
      </c>
      <c r="G62" s="347" t="s">
        <v>11</v>
      </c>
      <c r="H62" s="349">
        <v>58.9</v>
      </c>
      <c r="I62" s="350" t="s">
        <v>12</v>
      </c>
      <c r="J62" s="351">
        <f t="shared" si="0"/>
        <v>297</v>
      </c>
      <c r="K62" s="351">
        <v>49.5</v>
      </c>
      <c r="L62" s="3" t="str">
        <f>IFERROR(INDEX(dbOrdini[PREZZO
VINOLUX],MATCH(A62,dbOrdini[CODICE
ANKER],0)),"")</f>
        <v/>
      </c>
      <c r="M62" s="347" t="s">
        <v>10549</v>
      </c>
      <c r="N62" s="15" t="str">
        <f>IFERROR(INDEX(dbOrdini[ORDINE],MATCH(A62,dbOrdini[CODICE
ANKER]*(dbOrdini[CODICE
SUPPLY]="GEN24"),0)),"")</f>
        <v/>
      </c>
      <c r="O62" s="352" t="s">
        <v>8</v>
      </c>
      <c r="P62" s="347" t="s">
        <v>130</v>
      </c>
    </row>
    <row r="63" spans="1:16">
      <c r="A63" s="347" t="s">
        <v>133</v>
      </c>
      <c r="B63" s="348">
        <v>111</v>
      </c>
      <c r="C63" s="347" t="s">
        <v>28152</v>
      </c>
      <c r="D63" s="347" t="s">
        <v>134</v>
      </c>
      <c r="E63" s="347">
        <v>6</v>
      </c>
      <c r="F63" s="347">
        <v>0.7</v>
      </c>
      <c r="G63" s="347" t="s">
        <v>11</v>
      </c>
      <c r="H63" s="349">
        <v>48</v>
      </c>
      <c r="I63" s="350" t="s">
        <v>12</v>
      </c>
      <c r="J63" s="351">
        <f t="shared" si="0"/>
        <v>195</v>
      </c>
      <c r="K63" s="351">
        <v>32.5</v>
      </c>
      <c r="L63" s="3">
        <f>IFERROR(INDEX(dbOrdini[PREZZO
VINOLUX],MATCH(A63,dbOrdini[CODICE
ANKER],0)),"")</f>
        <v>27.85</v>
      </c>
      <c r="M63" s="347" t="s">
        <v>10536</v>
      </c>
      <c r="N63" s="15" t="str">
        <f>IFERROR(INDEX(dbOrdini[ORDINE],MATCH(A63,dbOrdini[CODICE
ANKER]*(dbOrdini[CODICE
SUPPLY]="GEN24"),0)),"")</f>
        <v/>
      </c>
      <c r="O63" s="352" t="s">
        <v>8</v>
      </c>
      <c r="P63" s="347" t="s">
        <v>135</v>
      </c>
    </row>
    <row r="64" spans="1:16">
      <c r="A64" s="347" t="s">
        <v>136</v>
      </c>
      <c r="B64" s="348">
        <v>152</v>
      </c>
      <c r="C64" s="347" t="s">
        <v>28152</v>
      </c>
      <c r="D64" s="347" t="s">
        <v>137</v>
      </c>
      <c r="E64" s="347">
        <v>3</v>
      </c>
      <c r="F64" s="347">
        <v>0.7</v>
      </c>
      <c r="G64" s="347" t="s">
        <v>11</v>
      </c>
      <c r="H64" s="349">
        <v>40</v>
      </c>
      <c r="I64" s="350" t="s">
        <v>12</v>
      </c>
      <c r="J64" s="351">
        <f t="shared" si="0"/>
        <v>90</v>
      </c>
      <c r="K64" s="351">
        <v>30</v>
      </c>
      <c r="L64" s="3" t="str">
        <f>IFERROR(INDEX(dbOrdini[PREZZO
VINOLUX],MATCH(A64,dbOrdini[CODICE
ANKER],0)),"")</f>
        <v/>
      </c>
      <c r="M64" s="347" t="s">
        <v>10536</v>
      </c>
      <c r="N64" s="15" t="str">
        <f>IFERROR(INDEX(dbOrdini[ORDINE],MATCH(A64,dbOrdini[CODICE
ANKER]*(dbOrdini[CODICE
SUPPLY]="GEN24"),0)),"")</f>
        <v/>
      </c>
      <c r="O64" s="352" t="s">
        <v>8</v>
      </c>
      <c r="P64" s="347" t="s">
        <v>138</v>
      </c>
    </row>
    <row r="65" spans="1:16">
      <c r="A65" s="347" t="s">
        <v>139</v>
      </c>
      <c r="B65" s="348">
        <v>1198</v>
      </c>
      <c r="C65" s="347" t="s">
        <v>28152</v>
      </c>
      <c r="D65" s="347" t="s">
        <v>140</v>
      </c>
      <c r="E65" s="347">
        <v>6</v>
      </c>
      <c r="F65" s="347">
        <v>0.7</v>
      </c>
      <c r="G65" s="347" t="s">
        <v>11</v>
      </c>
      <c r="H65" s="349">
        <v>55</v>
      </c>
      <c r="I65" s="350" t="s">
        <v>12</v>
      </c>
      <c r="J65" s="351">
        <f t="shared" si="0"/>
        <v>15.899999999999999</v>
      </c>
      <c r="K65" s="351">
        <v>2.65</v>
      </c>
      <c r="L65" s="3" t="str">
        <f>IFERROR(INDEX(dbOrdini[PREZZO
VINOLUX],MATCH(A65,dbOrdini[CODICE
ANKER],0)),"")</f>
        <v/>
      </c>
      <c r="M65" s="347" t="s">
        <v>28163</v>
      </c>
      <c r="N65" s="15" t="str">
        <f>IFERROR(INDEX(dbOrdini[ORDINE],MATCH(A65,dbOrdini[CODICE
ANKER]*(dbOrdini[CODICE
SUPPLY]="GEN24"),0)),"")</f>
        <v/>
      </c>
      <c r="O65" s="352" t="s">
        <v>8</v>
      </c>
      <c r="P65" s="347" t="s">
        <v>141</v>
      </c>
    </row>
    <row r="66" spans="1:16">
      <c r="A66" s="347" t="s">
        <v>142</v>
      </c>
      <c r="B66" s="348">
        <v>0</v>
      </c>
      <c r="C66" s="347" t="s">
        <v>28152</v>
      </c>
      <c r="D66" s="347" t="s">
        <v>143</v>
      </c>
      <c r="E66" s="347">
        <v>6</v>
      </c>
      <c r="F66" s="347">
        <v>0.7</v>
      </c>
      <c r="G66" s="347" t="s">
        <v>11</v>
      </c>
      <c r="H66" s="349">
        <v>55</v>
      </c>
      <c r="I66" s="350" t="s">
        <v>12</v>
      </c>
      <c r="J66" s="351">
        <f t="shared" si="0"/>
        <v>69</v>
      </c>
      <c r="K66" s="351">
        <v>11.5</v>
      </c>
      <c r="L66" s="3" t="str">
        <f>IFERROR(INDEX(dbOrdini[PREZZO
VINOLUX],MATCH(A66,dbOrdini[CODICE
ANKER],0)),"")</f>
        <v/>
      </c>
      <c r="M66" s="347" t="s">
        <v>28163</v>
      </c>
      <c r="N66" s="15" t="str">
        <f>IFERROR(INDEX(dbOrdini[ORDINE],MATCH(A66,dbOrdini[CODICE
ANKER]*(dbOrdini[CODICE
SUPPLY]="GEN24"),0)),"")</f>
        <v/>
      </c>
      <c r="O66" s="352" t="s">
        <v>8</v>
      </c>
      <c r="P66" s="347" t="s">
        <v>144</v>
      </c>
    </row>
    <row r="67" spans="1:16">
      <c r="A67" s="347" t="s">
        <v>145</v>
      </c>
      <c r="B67" s="348">
        <v>0</v>
      </c>
      <c r="C67" s="347" t="s">
        <v>28152</v>
      </c>
      <c r="D67" s="347" t="s">
        <v>146</v>
      </c>
      <c r="E67" s="347">
        <v>6</v>
      </c>
      <c r="F67" s="347">
        <v>0.7</v>
      </c>
      <c r="G67" s="347" t="s">
        <v>11</v>
      </c>
      <c r="H67" s="349">
        <v>70</v>
      </c>
      <c r="I67" s="350" t="s">
        <v>12</v>
      </c>
      <c r="J67" s="351">
        <f t="shared" si="0"/>
        <v>59.400000000000006</v>
      </c>
      <c r="K67" s="351">
        <v>9.9</v>
      </c>
      <c r="L67" s="3" t="str">
        <f>IFERROR(INDEX(dbOrdini[PREZZO
VINOLUX],MATCH(A67,dbOrdini[CODICE
ANKER],0)),"")</f>
        <v/>
      </c>
      <c r="M67" s="347" t="s">
        <v>28163</v>
      </c>
      <c r="N67" s="15" t="str">
        <f>IFERROR(INDEX(dbOrdini[ORDINE],MATCH(A67,dbOrdini[CODICE
ANKER]*(dbOrdini[CODICE
SUPPLY]="GEN24"),0)),"")</f>
        <v/>
      </c>
      <c r="O67" s="352" t="s">
        <v>8</v>
      </c>
      <c r="P67" s="347" t="s">
        <v>147</v>
      </c>
    </row>
    <row r="68" spans="1:16">
      <c r="A68" s="347" t="s">
        <v>148</v>
      </c>
      <c r="B68" s="348">
        <v>0</v>
      </c>
      <c r="C68" s="347" t="s">
        <v>28164</v>
      </c>
      <c r="D68" s="347" t="s">
        <v>149</v>
      </c>
      <c r="E68" s="347">
        <v>1</v>
      </c>
      <c r="F68" s="347">
        <v>1</v>
      </c>
      <c r="G68" s="347" t="s">
        <v>28164</v>
      </c>
      <c r="H68" s="349">
        <v>0</v>
      </c>
      <c r="I68" s="350" t="s">
        <v>12</v>
      </c>
      <c r="J68" s="351">
        <f t="shared" si="0"/>
        <v>1.85</v>
      </c>
      <c r="K68" s="351">
        <v>1.85</v>
      </c>
      <c r="L68" s="3" t="str">
        <f>IFERROR(INDEX(dbOrdini[PREZZO
VINOLUX],MATCH(A68,dbOrdini[CODICE
ANKER],0)),"")</f>
        <v/>
      </c>
      <c r="M68" s="347" t="s">
        <v>28165</v>
      </c>
      <c r="N68" s="15" t="str">
        <f>IFERROR(INDEX(dbOrdini[ORDINE],MATCH(A68,dbOrdini[CODICE
ANKER]*(dbOrdini[CODICE
SUPPLY]="GEN24"),0)),"")</f>
        <v/>
      </c>
      <c r="O68" s="352" t="s">
        <v>8</v>
      </c>
      <c r="P68" s="347" t="s">
        <v>16</v>
      </c>
    </row>
    <row r="69" spans="1:16">
      <c r="A69" s="347" t="s">
        <v>10703</v>
      </c>
      <c r="B69" s="348">
        <v>24</v>
      </c>
      <c r="C69" s="347" t="s">
        <v>28152</v>
      </c>
      <c r="D69" s="347" t="s">
        <v>150</v>
      </c>
      <c r="E69" s="347">
        <v>6</v>
      </c>
      <c r="F69" s="347">
        <v>0.7</v>
      </c>
      <c r="G69" s="347" t="s">
        <v>11</v>
      </c>
      <c r="H69" s="349">
        <v>40</v>
      </c>
      <c r="I69" s="350" t="s">
        <v>12</v>
      </c>
      <c r="J69" s="351">
        <f t="shared" si="0"/>
        <v>44.400000000000006</v>
      </c>
      <c r="K69" s="351">
        <v>7.4</v>
      </c>
      <c r="L69" s="3" t="str">
        <f>IFERROR(INDEX(dbOrdini[PREZZO
VINOLUX],MATCH(A69,dbOrdini[CODICE
ANKER],0)),"")</f>
        <v/>
      </c>
      <c r="M69" s="347" t="s">
        <v>10532</v>
      </c>
      <c r="N69" s="15" t="str">
        <f>IFERROR(INDEX(dbOrdini[ORDINE],MATCH(A69,dbOrdini[CODICE
ANKER]*(dbOrdini[CODICE
SUPPLY]="GEN24"),0)),"")</f>
        <v/>
      </c>
      <c r="O69" s="352" t="s">
        <v>8</v>
      </c>
      <c r="P69" s="347" t="s">
        <v>11268</v>
      </c>
    </row>
    <row r="70" spans="1:16">
      <c r="A70" s="347" t="s">
        <v>10923</v>
      </c>
      <c r="B70" s="348">
        <v>268</v>
      </c>
      <c r="C70" s="347" t="s">
        <v>28152</v>
      </c>
      <c r="D70" s="347" t="s">
        <v>11269</v>
      </c>
      <c r="E70" s="347">
        <v>12</v>
      </c>
      <c r="F70" s="347">
        <v>1</v>
      </c>
      <c r="G70" s="347" t="s">
        <v>11</v>
      </c>
      <c r="H70" s="349">
        <v>38</v>
      </c>
      <c r="I70" s="350" t="s">
        <v>12</v>
      </c>
      <c r="J70" s="351">
        <f t="shared" si="0"/>
        <v>97.800000000000011</v>
      </c>
      <c r="K70" s="351">
        <v>8.15</v>
      </c>
      <c r="L70" s="3" t="str">
        <f>IFERROR(INDEX(dbOrdini[PREZZO
VINOLUX],MATCH(A70,dbOrdini[CODICE
ANKER],0)),"")</f>
        <v/>
      </c>
      <c r="M70" s="347" t="s">
        <v>10533</v>
      </c>
      <c r="N70" s="15" t="str">
        <f>IFERROR(INDEX(dbOrdini[ORDINE],MATCH(A70,dbOrdini[CODICE
ANKER]*(dbOrdini[CODICE
SUPPLY]="GEN24"),0)),"")</f>
        <v/>
      </c>
      <c r="O70" s="352" t="s">
        <v>8</v>
      </c>
      <c r="P70" s="347" t="s">
        <v>11270</v>
      </c>
    </row>
    <row r="71" spans="1:16">
      <c r="A71" s="347" t="s">
        <v>151</v>
      </c>
      <c r="B71" s="348">
        <v>115</v>
      </c>
      <c r="C71" s="347" t="s">
        <v>28152</v>
      </c>
      <c r="D71" s="347" t="s">
        <v>152</v>
      </c>
      <c r="E71" s="347">
        <v>6</v>
      </c>
      <c r="F71" s="347">
        <v>0.7</v>
      </c>
      <c r="G71" s="347" t="s">
        <v>11</v>
      </c>
      <c r="H71" s="349">
        <v>40</v>
      </c>
      <c r="I71" s="350" t="s">
        <v>12</v>
      </c>
      <c r="J71" s="351">
        <f t="shared" si="0"/>
        <v>39</v>
      </c>
      <c r="K71" s="351">
        <v>6.5</v>
      </c>
      <c r="L71" s="3" t="str">
        <f>IFERROR(INDEX(dbOrdini[PREZZO
VINOLUX],MATCH(A71,dbOrdini[CODICE
ANKER],0)),"")</f>
        <v/>
      </c>
      <c r="M71" s="347" t="s">
        <v>10532</v>
      </c>
      <c r="N71" s="15" t="str">
        <f>IFERROR(INDEX(dbOrdini[ORDINE],MATCH(A71,dbOrdini[CODICE
ANKER]*(dbOrdini[CODICE
SUPPLY]="GEN24"),0)),"")</f>
        <v/>
      </c>
      <c r="O71" s="352" t="s">
        <v>8</v>
      </c>
      <c r="P71" s="347" t="s">
        <v>153</v>
      </c>
    </row>
    <row r="72" spans="1:16">
      <c r="A72" s="347" t="s">
        <v>154</v>
      </c>
      <c r="B72" s="348">
        <v>98</v>
      </c>
      <c r="C72" s="347" t="s">
        <v>28152</v>
      </c>
      <c r="D72" s="347" t="s">
        <v>152</v>
      </c>
      <c r="E72" s="347">
        <v>12</v>
      </c>
      <c r="F72" s="347">
        <v>1</v>
      </c>
      <c r="G72" s="347" t="s">
        <v>11</v>
      </c>
      <c r="H72" s="349">
        <v>40</v>
      </c>
      <c r="I72" s="350" t="s">
        <v>12</v>
      </c>
      <c r="J72" s="351">
        <f t="shared" si="0"/>
        <v>88.199999999999989</v>
      </c>
      <c r="K72" s="351">
        <v>7.35</v>
      </c>
      <c r="L72" s="3" t="str">
        <f>IFERROR(INDEX(dbOrdini[PREZZO
VINOLUX],MATCH(A72,dbOrdini[CODICE
ANKER],0)),"")</f>
        <v/>
      </c>
      <c r="M72" s="347" t="s">
        <v>10532</v>
      </c>
      <c r="N72" s="15" t="str">
        <f>IFERROR(INDEX(dbOrdini[ORDINE],MATCH(A72,dbOrdini[CODICE
ANKER]*(dbOrdini[CODICE
SUPPLY]="GEN24"),0)),"")</f>
        <v/>
      </c>
      <c r="O72" s="352" t="s">
        <v>8</v>
      </c>
      <c r="P72" s="347" t="s">
        <v>155</v>
      </c>
    </row>
    <row r="73" spans="1:16">
      <c r="A73" s="347" t="s">
        <v>156</v>
      </c>
      <c r="B73" s="348">
        <v>0</v>
      </c>
      <c r="C73" s="347" t="s">
        <v>28152</v>
      </c>
      <c r="D73" s="347" t="s">
        <v>157</v>
      </c>
      <c r="E73" s="347">
        <v>6</v>
      </c>
      <c r="F73" s="347">
        <v>0.7</v>
      </c>
      <c r="G73" s="347" t="s">
        <v>11262</v>
      </c>
      <c r="H73" s="349">
        <v>42.3</v>
      </c>
      <c r="I73" s="350" t="s">
        <v>12</v>
      </c>
      <c r="J73" s="351">
        <f t="shared" si="0"/>
        <v>153</v>
      </c>
      <c r="K73" s="351">
        <v>25.5</v>
      </c>
      <c r="L73" s="3" t="str">
        <f>IFERROR(INDEX(dbOrdini[PREZZO
VINOLUX],MATCH(A73,dbOrdini[CODICE
ANKER],0)),"")</f>
        <v/>
      </c>
      <c r="M73" s="347" t="s">
        <v>10533</v>
      </c>
      <c r="N73" s="15" t="str">
        <f>IFERROR(INDEX(dbOrdini[ORDINE],MATCH(A73,dbOrdini[CODICE
ANKER]*(dbOrdini[CODICE
SUPPLY]="GEN24"),0)),"")</f>
        <v/>
      </c>
      <c r="O73" s="352" t="s">
        <v>8</v>
      </c>
      <c r="P73" s="347" t="s">
        <v>158</v>
      </c>
    </row>
    <row r="74" spans="1:16">
      <c r="A74" s="347" t="s">
        <v>28166</v>
      </c>
      <c r="B74" s="348">
        <v>0</v>
      </c>
      <c r="C74" s="347" t="s">
        <v>28152</v>
      </c>
      <c r="D74" s="347" t="s">
        <v>159</v>
      </c>
      <c r="E74" s="347">
        <v>6</v>
      </c>
      <c r="F74" s="347">
        <v>0.7</v>
      </c>
      <c r="G74" s="347" t="s">
        <v>11</v>
      </c>
      <c r="H74" s="349">
        <v>35</v>
      </c>
      <c r="I74" s="350" t="s">
        <v>12</v>
      </c>
      <c r="J74" s="351">
        <f t="shared" si="0"/>
        <v>46.5</v>
      </c>
      <c r="K74" s="351">
        <v>7.75</v>
      </c>
      <c r="L74" s="3" t="str">
        <f>IFERROR(INDEX(dbOrdini[PREZZO
VINOLUX],MATCH(A74,dbOrdini[CODICE
ANKER],0)),"")</f>
        <v/>
      </c>
      <c r="M74" s="347" t="s">
        <v>10533</v>
      </c>
      <c r="N74" s="15" t="str">
        <f>IFERROR(INDEX(dbOrdini[ORDINE],MATCH(A74,dbOrdini[CODICE
ANKER]*(dbOrdini[CODICE
SUPPLY]="GEN24"),0)),"")</f>
        <v/>
      </c>
      <c r="O74" s="352" t="s">
        <v>8</v>
      </c>
      <c r="P74" s="347" t="s">
        <v>28167</v>
      </c>
    </row>
    <row r="75" spans="1:16">
      <c r="A75" s="347" t="s">
        <v>160</v>
      </c>
      <c r="B75" s="348">
        <v>0</v>
      </c>
      <c r="C75" s="347" t="s">
        <v>28152</v>
      </c>
      <c r="D75" s="347" t="s">
        <v>161</v>
      </c>
      <c r="E75" s="347">
        <v>12</v>
      </c>
      <c r="F75" s="347">
        <v>1</v>
      </c>
      <c r="G75" s="347" t="s">
        <v>11</v>
      </c>
      <c r="H75" s="349">
        <v>40</v>
      </c>
      <c r="I75" s="350" t="s">
        <v>12</v>
      </c>
      <c r="J75" s="351">
        <f t="shared" si="0"/>
        <v>93</v>
      </c>
      <c r="K75" s="351">
        <v>7.75</v>
      </c>
      <c r="L75" s="3" t="str">
        <f>IFERROR(INDEX(dbOrdini[PREZZO
VINOLUX],MATCH(A75,dbOrdini[CODICE
ANKER],0)),"")</f>
        <v/>
      </c>
      <c r="M75" s="347" t="s">
        <v>10532</v>
      </c>
      <c r="N75" s="15" t="str">
        <f>IFERROR(INDEX(dbOrdini[ORDINE],MATCH(A75,dbOrdini[CODICE
ANKER]*(dbOrdini[CODICE
SUPPLY]="GEN24"),0)),"")</f>
        <v/>
      </c>
      <c r="O75" s="352" t="s">
        <v>8</v>
      </c>
      <c r="P75" s="347" t="s">
        <v>162</v>
      </c>
    </row>
    <row r="76" spans="1:16">
      <c r="A76" s="347" t="s">
        <v>163</v>
      </c>
      <c r="B76" s="348">
        <v>196</v>
      </c>
      <c r="C76" s="347" t="s">
        <v>28152</v>
      </c>
      <c r="D76" s="347" t="s">
        <v>164</v>
      </c>
      <c r="E76" s="347">
        <v>6</v>
      </c>
      <c r="F76" s="347">
        <v>0.7</v>
      </c>
      <c r="G76" s="347" t="s">
        <v>11</v>
      </c>
      <c r="H76" s="349">
        <v>40</v>
      </c>
      <c r="I76" s="350" t="s">
        <v>12</v>
      </c>
      <c r="J76" s="351">
        <f t="shared" si="0"/>
        <v>44.099999999999994</v>
      </c>
      <c r="K76" s="351">
        <v>7.35</v>
      </c>
      <c r="L76" s="3" t="str">
        <f>IFERROR(INDEX(dbOrdini[PREZZO
VINOLUX],MATCH(A76,dbOrdini[CODICE
ANKER],0)),"")</f>
        <v/>
      </c>
      <c r="M76" s="347" t="s">
        <v>10532</v>
      </c>
      <c r="N76" s="15" t="str">
        <f>IFERROR(INDEX(dbOrdini[ORDINE],MATCH(A76,dbOrdini[CODICE
ANKER]*(dbOrdini[CODICE
SUPPLY]="GEN24"),0)),"")</f>
        <v/>
      </c>
      <c r="O76" s="352" t="s">
        <v>8</v>
      </c>
      <c r="P76" s="347" t="s">
        <v>165</v>
      </c>
    </row>
    <row r="77" spans="1:16">
      <c r="A77" s="347" t="s">
        <v>166</v>
      </c>
      <c r="B77" s="348">
        <v>176</v>
      </c>
      <c r="C77" s="347" t="s">
        <v>28152</v>
      </c>
      <c r="D77" s="347" t="s">
        <v>164</v>
      </c>
      <c r="E77" s="347">
        <v>12</v>
      </c>
      <c r="F77" s="347">
        <v>1</v>
      </c>
      <c r="G77" s="347" t="s">
        <v>11</v>
      </c>
      <c r="H77" s="349">
        <v>40</v>
      </c>
      <c r="I77" s="350" t="s">
        <v>12</v>
      </c>
      <c r="J77" s="351">
        <f t="shared" ref="J77:J140" si="1">E77*K77</f>
        <v>95.4</v>
      </c>
      <c r="K77" s="351">
        <v>7.95</v>
      </c>
      <c r="L77" s="3" t="str">
        <f>IFERROR(INDEX(dbOrdini[PREZZO
VINOLUX],MATCH(A77,dbOrdini[CODICE
ANKER],0)),"")</f>
        <v/>
      </c>
      <c r="M77" s="347" t="s">
        <v>10532</v>
      </c>
      <c r="N77" s="15" t="str">
        <f>IFERROR(INDEX(dbOrdini[ORDINE],MATCH(A77,dbOrdini[CODICE
ANKER]*(dbOrdini[CODICE
SUPPLY]="GEN24"),0)),"")</f>
        <v/>
      </c>
      <c r="O77" s="352" t="s">
        <v>8</v>
      </c>
      <c r="P77" s="347" t="s">
        <v>167</v>
      </c>
    </row>
    <row r="78" spans="1:16">
      <c r="A78" s="347" t="s">
        <v>168</v>
      </c>
      <c r="B78" s="348">
        <v>9</v>
      </c>
      <c r="C78" s="347" t="s">
        <v>28152</v>
      </c>
      <c r="D78" s="347" t="s">
        <v>169</v>
      </c>
      <c r="E78" s="347">
        <v>12</v>
      </c>
      <c r="F78" s="347">
        <v>1</v>
      </c>
      <c r="G78" s="347" t="s">
        <v>11</v>
      </c>
      <c r="H78" s="349">
        <v>40</v>
      </c>
      <c r="I78" s="350" t="s">
        <v>12</v>
      </c>
      <c r="J78" s="351">
        <f t="shared" si="1"/>
        <v>97.199999999999989</v>
      </c>
      <c r="K78" s="351">
        <v>8.1</v>
      </c>
      <c r="L78" s="3" t="str">
        <f>IFERROR(INDEX(dbOrdini[PREZZO
VINOLUX],MATCH(A78,dbOrdini[CODICE
ANKER],0)),"")</f>
        <v/>
      </c>
      <c r="M78" s="347" t="s">
        <v>10532</v>
      </c>
      <c r="N78" s="15" t="str">
        <f>IFERROR(INDEX(dbOrdini[ORDINE],MATCH(A78,dbOrdini[CODICE
ANKER]*(dbOrdini[CODICE
SUPPLY]="GEN24"),0)),"")</f>
        <v/>
      </c>
      <c r="O78" s="352" t="s">
        <v>8</v>
      </c>
      <c r="P78" s="347" t="s">
        <v>170</v>
      </c>
    </row>
    <row r="79" spans="1:16">
      <c r="A79" s="347" t="s">
        <v>174</v>
      </c>
      <c r="B79" s="348">
        <v>189</v>
      </c>
      <c r="C79" s="347" t="s">
        <v>28152</v>
      </c>
      <c r="D79" s="347" t="s">
        <v>172</v>
      </c>
      <c r="E79" s="347">
        <v>12</v>
      </c>
      <c r="F79" s="347">
        <v>1</v>
      </c>
      <c r="G79" s="347" t="s">
        <v>11</v>
      </c>
      <c r="H79" s="349">
        <v>38</v>
      </c>
      <c r="I79" s="350" t="s">
        <v>12</v>
      </c>
      <c r="J79" s="351">
        <f t="shared" si="1"/>
        <v>97.199999999999989</v>
      </c>
      <c r="K79" s="351">
        <v>8.1</v>
      </c>
      <c r="L79" s="3" t="str">
        <f>IFERROR(INDEX(dbOrdini[PREZZO
VINOLUX],MATCH(A79,dbOrdini[CODICE
ANKER],0)),"")</f>
        <v/>
      </c>
      <c r="M79" s="347" t="s">
        <v>10532</v>
      </c>
      <c r="N79" s="15" t="str">
        <f>IFERROR(INDEX(dbOrdini[ORDINE],MATCH(A79,dbOrdini[CODICE
ANKER]*(dbOrdini[CODICE
SUPPLY]="GEN24"),0)),"")</f>
        <v/>
      </c>
      <c r="O79" s="352" t="s">
        <v>8</v>
      </c>
      <c r="P79" s="347" t="s">
        <v>28168</v>
      </c>
    </row>
    <row r="80" spans="1:16">
      <c r="A80" s="347" t="s">
        <v>171</v>
      </c>
      <c r="B80" s="348">
        <v>137</v>
      </c>
      <c r="C80" s="347" t="s">
        <v>28152</v>
      </c>
      <c r="D80" s="347" t="s">
        <v>172</v>
      </c>
      <c r="E80" s="347">
        <v>6</v>
      </c>
      <c r="F80" s="347">
        <v>0.7</v>
      </c>
      <c r="G80" s="347" t="s">
        <v>11</v>
      </c>
      <c r="H80" s="349">
        <v>38</v>
      </c>
      <c r="I80" s="350" t="s">
        <v>12</v>
      </c>
      <c r="J80" s="351">
        <f t="shared" si="1"/>
        <v>41.7</v>
      </c>
      <c r="K80" s="351">
        <v>6.95</v>
      </c>
      <c r="L80" s="3" t="str">
        <f>IFERROR(INDEX(dbOrdini[PREZZO
VINOLUX],MATCH(A80,dbOrdini[CODICE
ANKER],0)),"")</f>
        <v/>
      </c>
      <c r="M80" s="347" t="s">
        <v>10532</v>
      </c>
      <c r="N80" s="15" t="str">
        <f>IFERROR(INDEX(dbOrdini[ORDINE],MATCH(A80,dbOrdini[CODICE
ANKER]*(dbOrdini[CODICE
SUPPLY]="GEN24"),0)),"")</f>
        <v/>
      </c>
      <c r="O80" s="352" t="s">
        <v>8</v>
      </c>
      <c r="P80" s="347" t="s">
        <v>173</v>
      </c>
    </row>
    <row r="81" spans="1:16">
      <c r="A81" s="347" t="s">
        <v>28169</v>
      </c>
      <c r="B81" s="348">
        <v>23</v>
      </c>
      <c r="C81" s="347" t="s">
        <v>28170</v>
      </c>
      <c r="D81" s="347" t="s">
        <v>28171</v>
      </c>
      <c r="E81" s="347">
        <v>20</v>
      </c>
      <c r="F81" s="347">
        <v>0.25</v>
      </c>
      <c r="G81" s="347" t="s">
        <v>11</v>
      </c>
      <c r="H81" s="349">
        <v>38.799999999999997</v>
      </c>
      <c r="I81" s="350" t="s">
        <v>12</v>
      </c>
      <c r="J81" s="351">
        <f t="shared" si="1"/>
        <v>164</v>
      </c>
      <c r="K81" s="351">
        <v>8.1999999999999993</v>
      </c>
      <c r="L81" s="3" t="str">
        <f>IFERROR(INDEX(dbOrdini[PREZZO
VINOLUX],MATCH(A81,dbOrdini[CODICE
ANKER],0)),"")</f>
        <v/>
      </c>
      <c r="M81" s="347" t="s">
        <v>28172</v>
      </c>
      <c r="N81" s="15" t="str">
        <f>IFERROR(INDEX(dbOrdini[ORDINE],MATCH(A81,dbOrdini[CODICE
ANKER]*(dbOrdini[CODICE
SUPPLY]="GEN24"),0)),"")</f>
        <v/>
      </c>
      <c r="O81" s="352" t="s">
        <v>8</v>
      </c>
      <c r="P81" s="347" t="s">
        <v>28173</v>
      </c>
    </row>
    <row r="82" spans="1:16">
      <c r="A82" s="347" t="s">
        <v>175</v>
      </c>
      <c r="B82" s="348">
        <v>407</v>
      </c>
      <c r="C82" s="347" t="s">
        <v>28152</v>
      </c>
      <c r="D82" s="347" t="s">
        <v>176</v>
      </c>
      <c r="E82" s="347">
        <v>6</v>
      </c>
      <c r="F82" s="347">
        <v>0.7</v>
      </c>
      <c r="G82" s="347" t="s">
        <v>11</v>
      </c>
      <c r="H82" s="349">
        <v>38</v>
      </c>
      <c r="I82" s="350" t="s">
        <v>12</v>
      </c>
      <c r="J82" s="351">
        <f t="shared" si="1"/>
        <v>54.599999999999994</v>
      </c>
      <c r="K82" s="351">
        <v>9.1</v>
      </c>
      <c r="L82" s="3" t="str">
        <f>IFERROR(INDEX(dbOrdini[PREZZO
VINOLUX],MATCH(A82,dbOrdini[CODICE
ANKER],0)),"")</f>
        <v/>
      </c>
      <c r="M82" s="347" t="s">
        <v>10532</v>
      </c>
      <c r="N82" s="15" t="str">
        <f>IFERROR(INDEX(dbOrdini[ORDINE],MATCH(A82,dbOrdini[CODICE
ANKER]*(dbOrdini[CODICE
SUPPLY]="GEN24"),0)),"")</f>
        <v/>
      </c>
      <c r="O82" s="352" t="s">
        <v>8</v>
      </c>
      <c r="P82" s="347" t="s">
        <v>177</v>
      </c>
    </row>
    <row r="83" spans="1:16">
      <c r="A83" s="347" t="s">
        <v>178</v>
      </c>
      <c r="B83" s="348">
        <v>1</v>
      </c>
      <c r="C83" s="347" t="s">
        <v>28152</v>
      </c>
      <c r="D83" s="347" t="s">
        <v>179</v>
      </c>
      <c r="E83" s="347">
        <v>6</v>
      </c>
      <c r="F83" s="347">
        <v>0.7</v>
      </c>
      <c r="G83" s="347" t="s">
        <v>11</v>
      </c>
      <c r="H83" s="349">
        <v>38</v>
      </c>
      <c r="I83" s="350" t="s">
        <v>12</v>
      </c>
      <c r="J83" s="351">
        <f t="shared" si="1"/>
        <v>44.400000000000006</v>
      </c>
      <c r="K83" s="351">
        <v>7.4</v>
      </c>
      <c r="L83" s="3" t="str">
        <f>IFERROR(INDEX(dbOrdini[PREZZO
VINOLUX],MATCH(A83,dbOrdini[CODICE
ANKER],0)),"")</f>
        <v/>
      </c>
      <c r="M83" s="347" t="s">
        <v>10532</v>
      </c>
      <c r="N83" s="15" t="str">
        <f>IFERROR(INDEX(dbOrdini[ORDINE],MATCH(A83,dbOrdini[CODICE
ANKER]*(dbOrdini[CODICE
SUPPLY]="GEN24"),0)),"")</f>
        <v/>
      </c>
      <c r="O83" s="352" t="s">
        <v>8</v>
      </c>
      <c r="P83" s="347" t="s">
        <v>180</v>
      </c>
    </row>
    <row r="84" spans="1:16">
      <c r="A84" s="347" t="s">
        <v>184</v>
      </c>
      <c r="B84" s="348">
        <v>20</v>
      </c>
      <c r="C84" s="347" t="s">
        <v>28152</v>
      </c>
      <c r="D84" s="347" t="s">
        <v>182</v>
      </c>
      <c r="E84" s="347">
        <v>12</v>
      </c>
      <c r="F84" s="347">
        <v>1</v>
      </c>
      <c r="G84" s="347" t="s">
        <v>11</v>
      </c>
      <c r="H84" s="349">
        <v>38</v>
      </c>
      <c r="I84" s="350" t="s">
        <v>12</v>
      </c>
      <c r="J84" s="351">
        <f t="shared" si="1"/>
        <v>93</v>
      </c>
      <c r="K84" s="351">
        <v>7.75</v>
      </c>
      <c r="L84" s="3" t="str">
        <f>IFERROR(INDEX(dbOrdini[PREZZO
VINOLUX],MATCH(A84,dbOrdini[CODICE
ANKER],0)),"")</f>
        <v/>
      </c>
      <c r="M84" s="347" t="s">
        <v>10532</v>
      </c>
      <c r="N84" s="15" t="str">
        <f>IFERROR(INDEX(dbOrdini[ORDINE],MATCH(A84,dbOrdini[CODICE
ANKER]*(dbOrdini[CODICE
SUPPLY]="GEN24"),0)),"")</f>
        <v/>
      </c>
      <c r="O84" s="352" t="s">
        <v>8</v>
      </c>
      <c r="P84" s="347" t="s">
        <v>185</v>
      </c>
    </row>
    <row r="85" spans="1:16">
      <c r="A85" s="347" t="s">
        <v>28174</v>
      </c>
      <c r="B85" s="348">
        <v>0</v>
      </c>
      <c r="C85" s="347" t="s">
        <v>28152</v>
      </c>
      <c r="D85" s="347" t="s">
        <v>182</v>
      </c>
      <c r="E85" s="347">
        <v>12</v>
      </c>
      <c r="F85" s="347">
        <v>1</v>
      </c>
      <c r="G85" s="347" t="s">
        <v>11</v>
      </c>
      <c r="H85" s="349">
        <v>40</v>
      </c>
      <c r="I85" s="350" t="s">
        <v>12</v>
      </c>
      <c r="J85" s="351">
        <f t="shared" si="1"/>
        <v>93</v>
      </c>
      <c r="K85" s="351">
        <v>7.75</v>
      </c>
      <c r="L85" s="3" t="str">
        <f>IFERROR(INDEX(dbOrdini[PREZZO
VINOLUX],MATCH(A85,dbOrdini[CODICE
ANKER],0)),"")</f>
        <v/>
      </c>
      <c r="M85" s="347" t="s">
        <v>10532</v>
      </c>
      <c r="N85" s="15" t="str">
        <f>IFERROR(INDEX(dbOrdini[ORDINE],MATCH(A85,dbOrdini[CODICE
ANKER]*(dbOrdini[CODICE
SUPPLY]="GEN24"),0)),"")</f>
        <v/>
      </c>
      <c r="O85" s="352" t="s">
        <v>8</v>
      </c>
      <c r="P85" s="347" t="s">
        <v>28175</v>
      </c>
    </row>
    <row r="86" spans="1:16">
      <c r="A86" s="347" t="s">
        <v>181</v>
      </c>
      <c r="B86" s="348">
        <v>0</v>
      </c>
      <c r="C86" s="347" t="s">
        <v>28152</v>
      </c>
      <c r="D86" s="347" t="s">
        <v>182</v>
      </c>
      <c r="E86" s="347">
        <v>6</v>
      </c>
      <c r="F86" s="347">
        <v>0.7</v>
      </c>
      <c r="G86" s="347" t="s">
        <v>11262</v>
      </c>
      <c r="H86" s="349">
        <v>40</v>
      </c>
      <c r="I86" s="350" t="s">
        <v>12</v>
      </c>
      <c r="J86" s="351">
        <f t="shared" si="1"/>
        <v>40.5</v>
      </c>
      <c r="K86" s="351">
        <v>6.75</v>
      </c>
      <c r="L86" s="3" t="str">
        <f>IFERROR(INDEX(dbOrdini[PREZZO
VINOLUX],MATCH(A86,dbOrdini[CODICE
ANKER],0)),"")</f>
        <v/>
      </c>
      <c r="M86" s="347" t="s">
        <v>10532</v>
      </c>
      <c r="N86" s="15" t="str">
        <f>IFERROR(INDEX(dbOrdini[ORDINE],MATCH(A86,dbOrdini[CODICE
ANKER]*(dbOrdini[CODICE
SUPPLY]="GEN24"),0)),"")</f>
        <v/>
      </c>
      <c r="O86" s="352" t="s">
        <v>8</v>
      </c>
      <c r="P86" s="347" t="s">
        <v>183</v>
      </c>
    </row>
    <row r="87" spans="1:16">
      <c r="A87" s="347" t="s">
        <v>11022</v>
      </c>
      <c r="B87" s="348">
        <v>104</v>
      </c>
      <c r="C87" s="347" t="s">
        <v>28152</v>
      </c>
      <c r="D87" s="347" t="s">
        <v>11023</v>
      </c>
      <c r="E87" s="347">
        <v>6</v>
      </c>
      <c r="F87" s="347">
        <v>0.7</v>
      </c>
      <c r="G87" s="347" t="s">
        <v>11</v>
      </c>
      <c r="H87" s="349">
        <v>38</v>
      </c>
      <c r="I87" s="350" t="s">
        <v>12</v>
      </c>
      <c r="J87" s="351">
        <f t="shared" si="1"/>
        <v>43.5</v>
      </c>
      <c r="K87" s="351">
        <v>7.25</v>
      </c>
      <c r="L87" s="3" t="str">
        <f>IFERROR(INDEX(dbOrdini[PREZZO
VINOLUX],MATCH(A87,dbOrdini[CODICE
ANKER],0)),"")</f>
        <v/>
      </c>
      <c r="M87" s="347" t="s">
        <v>10532</v>
      </c>
      <c r="N87" s="15" t="str">
        <f>IFERROR(INDEX(dbOrdini[ORDINE],MATCH(A87,dbOrdini[CODICE
ANKER]*(dbOrdini[CODICE
SUPPLY]="GEN24"),0)),"")</f>
        <v/>
      </c>
      <c r="O87" s="352" t="s">
        <v>8</v>
      </c>
      <c r="P87" s="347" t="s">
        <v>11271</v>
      </c>
    </row>
    <row r="88" spans="1:16">
      <c r="A88" s="347" t="s">
        <v>186</v>
      </c>
      <c r="B88" s="348">
        <v>522</v>
      </c>
      <c r="C88" s="347" t="s">
        <v>28152</v>
      </c>
      <c r="D88" s="347" t="s">
        <v>187</v>
      </c>
      <c r="E88" s="347">
        <v>6</v>
      </c>
      <c r="F88" s="347">
        <v>0.7</v>
      </c>
      <c r="G88" s="347" t="s">
        <v>11</v>
      </c>
      <c r="H88" s="349">
        <v>38</v>
      </c>
      <c r="I88" s="350" t="s">
        <v>12</v>
      </c>
      <c r="J88" s="351">
        <f t="shared" si="1"/>
        <v>43.5</v>
      </c>
      <c r="K88" s="351">
        <v>7.25</v>
      </c>
      <c r="L88" s="3" t="str">
        <f>IFERROR(INDEX(dbOrdini[PREZZO
VINOLUX],MATCH(A88,dbOrdini[CODICE
ANKER],0)),"")</f>
        <v/>
      </c>
      <c r="M88" s="347" t="s">
        <v>10532</v>
      </c>
      <c r="N88" s="15" t="str">
        <f>IFERROR(INDEX(dbOrdini[ORDINE],MATCH(A88,dbOrdini[CODICE
ANKER]*(dbOrdini[CODICE
SUPPLY]="GEN24"),0)),"")</f>
        <v/>
      </c>
      <c r="O88" s="352" t="s">
        <v>8</v>
      </c>
      <c r="P88" s="347" t="s">
        <v>188</v>
      </c>
    </row>
    <row r="89" spans="1:16">
      <c r="A89" s="347" t="s">
        <v>189</v>
      </c>
      <c r="B89" s="348">
        <v>88</v>
      </c>
      <c r="C89" s="347" t="s">
        <v>28152</v>
      </c>
      <c r="D89" s="347" t="s">
        <v>187</v>
      </c>
      <c r="E89" s="347">
        <v>12</v>
      </c>
      <c r="F89" s="347">
        <v>1</v>
      </c>
      <c r="G89" s="347" t="s">
        <v>11</v>
      </c>
      <c r="H89" s="349">
        <v>38</v>
      </c>
      <c r="I89" s="350" t="s">
        <v>12</v>
      </c>
      <c r="J89" s="351">
        <f t="shared" si="1"/>
        <v>90.6</v>
      </c>
      <c r="K89" s="351">
        <v>7.55</v>
      </c>
      <c r="L89" s="3" t="str">
        <f>IFERROR(INDEX(dbOrdini[PREZZO
VINOLUX],MATCH(A89,dbOrdini[CODICE
ANKER],0)),"")</f>
        <v/>
      </c>
      <c r="M89" s="347" t="s">
        <v>10532</v>
      </c>
      <c r="N89" s="15" t="str">
        <f>IFERROR(INDEX(dbOrdini[ORDINE],MATCH(A89,dbOrdini[CODICE
ANKER]*(dbOrdini[CODICE
SUPPLY]="GEN24"),0)),"")</f>
        <v/>
      </c>
      <c r="O89" s="352" t="s">
        <v>8</v>
      </c>
      <c r="P89" s="347" t="s">
        <v>190</v>
      </c>
    </row>
    <row r="90" spans="1:16">
      <c r="A90" s="347" t="s">
        <v>191</v>
      </c>
      <c r="B90" s="348">
        <v>0</v>
      </c>
      <c r="C90" s="347" t="s">
        <v>28152</v>
      </c>
      <c r="D90" s="347" t="s">
        <v>192</v>
      </c>
      <c r="E90" s="347">
        <v>12</v>
      </c>
      <c r="F90" s="347">
        <v>1</v>
      </c>
      <c r="G90" s="347" t="s">
        <v>11</v>
      </c>
      <c r="H90" s="349">
        <v>38</v>
      </c>
      <c r="I90" s="350" t="s">
        <v>12</v>
      </c>
      <c r="J90" s="351">
        <f t="shared" si="1"/>
        <v>100.19999999999999</v>
      </c>
      <c r="K90" s="351">
        <v>8.35</v>
      </c>
      <c r="L90" s="3" t="str">
        <f>IFERROR(INDEX(dbOrdini[PREZZO
VINOLUX],MATCH(A90,dbOrdini[CODICE
ANKER],0)),"")</f>
        <v/>
      </c>
      <c r="M90" s="347" t="s">
        <v>10532</v>
      </c>
      <c r="N90" s="15" t="str">
        <f>IFERROR(INDEX(dbOrdini[ORDINE],MATCH(A90,dbOrdini[CODICE
ANKER]*(dbOrdini[CODICE
SUPPLY]="GEN24"),0)),"")</f>
        <v/>
      </c>
      <c r="O90" s="352" t="s">
        <v>8</v>
      </c>
      <c r="P90" s="347" t="s">
        <v>193</v>
      </c>
    </row>
    <row r="91" spans="1:16">
      <c r="A91" s="347" t="s">
        <v>194</v>
      </c>
      <c r="B91" s="348">
        <v>236</v>
      </c>
      <c r="C91" s="347" t="s">
        <v>28152</v>
      </c>
      <c r="D91" s="347" t="s">
        <v>195</v>
      </c>
      <c r="E91" s="347">
        <v>6</v>
      </c>
      <c r="F91" s="347">
        <v>0.7</v>
      </c>
      <c r="G91" s="347" t="s">
        <v>11</v>
      </c>
      <c r="H91" s="349">
        <v>38</v>
      </c>
      <c r="I91" s="350" t="s">
        <v>12</v>
      </c>
      <c r="J91" s="351">
        <f t="shared" si="1"/>
        <v>44.099999999999994</v>
      </c>
      <c r="K91" s="351">
        <v>7.35</v>
      </c>
      <c r="L91" s="3" t="str">
        <f>IFERROR(INDEX(dbOrdini[PREZZO
VINOLUX],MATCH(A91,dbOrdini[CODICE
ANKER],0)),"")</f>
        <v/>
      </c>
      <c r="M91" s="347" t="s">
        <v>10532</v>
      </c>
      <c r="N91" s="15" t="str">
        <f>IFERROR(INDEX(dbOrdini[ORDINE],MATCH(A91,dbOrdini[CODICE
ANKER]*(dbOrdini[CODICE
SUPPLY]="GEN24"),0)),"")</f>
        <v/>
      </c>
      <c r="O91" s="352" t="s">
        <v>8</v>
      </c>
      <c r="P91" s="347" t="s">
        <v>196</v>
      </c>
    </row>
    <row r="92" spans="1:16">
      <c r="A92" s="347" t="s">
        <v>211</v>
      </c>
      <c r="B92" s="348">
        <v>2650</v>
      </c>
      <c r="C92" s="347" t="s">
        <v>28152</v>
      </c>
      <c r="D92" s="347" t="s">
        <v>198</v>
      </c>
      <c r="E92" s="347">
        <v>12</v>
      </c>
      <c r="F92" s="347">
        <v>1</v>
      </c>
      <c r="G92" s="347" t="s">
        <v>11</v>
      </c>
      <c r="H92" s="349">
        <v>40</v>
      </c>
      <c r="I92" s="350" t="s">
        <v>12</v>
      </c>
      <c r="J92" s="351">
        <f t="shared" si="1"/>
        <v>83.4</v>
      </c>
      <c r="K92" s="351">
        <v>6.95</v>
      </c>
      <c r="L92" s="3" t="str">
        <f>IFERROR(INDEX(dbOrdini[PREZZO
VINOLUX],MATCH(A92,dbOrdini[CODICE
ANKER],0)),"")</f>
        <v/>
      </c>
      <c r="M92" s="347" t="s">
        <v>10533</v>
      </c>
      <c r="N92" s="15" t="str">
        <f>IFERROR(INDEX(dbOrdini[ORDINE],MATCH(A92,dbOrdini[CODICE
ANKER]*(dbOrdini[CODICE
SUPPLY]="GEN24"),0)),"")</f>
        <v/>
      </c>
      <c r="O92" s="352" t="s">
        <v>8</v>
      </c>
      <c r="P92" s="347" t="s">
        <v>210</v>
      </c>
    </row>
    <row r="93" spans="1:16">
      <c r="A93" s="347" t="s">
        <v>205</v>
      </c>
      <c r="B93" s="348">
        <v>213</v>
      </c>
      <c r="C93" s="347" t="s">
        <v>28152</v>
      </c>
      <c r="D93" s="347" t="s">
        <v>198</v>
      </c>
      <c r="E93" s="347">
        <v>12</v>
      </c>
      <c r="F93" s="347">
        <v>0.5</v>
      </c>
      <c r="G93" s="347" t="s">
        <v>11</v>
      </c>
      <c r="H93" s="349">
        <v>40</v>
      </c>
      <c r="I93" s="350" t="s">
        <v>12</v>
      </c>
      <c r="J93" s="351">
        <f t="shared" si="1"/>
        <v>66</v>
      </c>
      <c r="K93" s="351">
        <v>5.5</v>
      </c>
      <c r="L93" s="3" t="str">
        <f>IFERROR(INDEX(dbOrdini[PREZZO
VINOLUX],MATCH(A93,dbOrdini[CODICE
ANKER],0)),"")</f>
        <v/>
      </c>
      <c r="M93" s="347" t="s">
        <v>10533</v>
      </c>
      <c r="N93" s="15" t="str">
        <f>IFERROR(INDEX(dbOrdini[ORDINE],MATCH(A93,dbOrdini[CODICE
ANKER]*(dbOrdini[CODICE
SUPPLY]="GEN24"),0)),"")</f>
        <v/>
      </c>
      <c r="O93" s="352" t="s">
        <v>8</v>
      </c>
      <c r="P93" s="347" t="s">
        <v>206</v>
      </c>
    </row>
    <row r="94" spans="1:16">
      <c r="A94" s="347" t="s">
        <v>200</v>
      </c>
      <c r="B94" s="348">
        <v>3756</v>
      </c>
      <c r="C94" s="347" t="s">
        <v>28152</v>
      </c>
      <c r="D94" s="347" t="s">
        <v>198</v>
      </c>
      <c r="E94" s="347">
        <v>192</v>
      </c>
      <c r="F94" s="347">
        <v>0.05</v>
      </c>
      <c r="G94" s="347" t="s">
        <v>11</v>
      </c>
      <c r="H94" s="349">
        <v>40</v>
      </c>
      <c r="I94" s="350" t="s">
        <v>12</v>
      </c>
      <c r="J94" s="351">
        <f t="shared" si="1"/>
        <v>220.79999999999998</v>
      </c>
      <c r="K94" s="351">
        <v>1.1499999999999999</v>
      </c>
      <c r="L94" s="3" t="str">
        <f>IFERROR(INDEX(dbOrdini[PREZZO
VINOLUX],MATCH(A94,dbOrdini[CODICE
ANKER],0)),"")</f>
        <v/>
      </c>
      <c r="M94" s="347" t="s">
        <v>10533</v>
      </c>
      <c r="N94" s="15" t="str">
        <f>IFERROR(INDEX(dbOrdini[ORDINE],MATCH(A94,dbOrdini[CODICE
ANKER]*(dbOrdini[CODICE
SUPPLY]="GEN24"),0)),"")</f>
        <v/>
      </c>
      <c r="O94" s="352" t="s">
        <v>8</v>
      </c>
      <c r="P94" s="347" t="s">
        <v>199</v>
      </c>
    </row>
    <row r="95" spans="1:16">
      <c r="A95" s="347" t="s">
        <v>209</v>
      </c>
      <c r="B95" s="348">
        <v>803</v>
      </c>
      <c r="C95" s="347" t="s">
        <v>28152</v>
      </c>
      <c r="D95" s="347" t="s">
        <v>198</v>
      </c>
      <c r="E95" s="347">
        <v>6</v>
      </c>
      <c r="F95" s="347">
        <v>1</v>
      </c>
      <c r="G95" s="347" t="s">
        <v>11262</v>
      </c>
      <c r="H95" s="349">
        <v>40</v>
      </c>
      <c r="I95" s="350" t="s">
        <v>12</v>
      </c>
      <c r="J95" s="351">
        <f t="shared" si="1"/>
        <v>41.7</v>
      </c>
      <c r="K95" s="351">
        <v>6.95</v>
      </c>
      <c r="L95" s="3" t="str">
        <f>IFERROR(INDEX(dbOrdini[PREZZO
VINOLUX],MATCH(A95,dbOrdini[CODICE
ANKER],0)),"")</f>
        <v/>
      </c>
      <c r="M95" s="347" t="s">
        <v>10533</v>
      </c>
      <c r="N95" s="15" t="str">
        <f>IFERROR(INDEX(dbOrdini[ORDINE],MATCH(A95,dbOrdini[CODICE
ANKER]*(dbOrdini[CODICE
SUPPLY]="GEN24"),0)),"")</f>
        <v/>
      </c>
      <c r="O95" s="352" t="s">
        <v>8</v>
      </c>
      <c r="P95" s="347" t="s">
        <v>210</v>
      </c>
    </row>
    <row r="96" spans="1:16">
      <c r="A96" s="347" t="s">
        <v>201</v>
      </c>
      <c r="B96" s="348">
        <v>2112</v>
      </c>
      <c r="C96" s="347" t="s">
        <v>28152</v>
      </c>
      <c r="D96" s="347" t="s">
        <v>198</v>
      </c>
      <c r="E96" s="347">
        <v>24</v>
      </c>
      <c r="F96" s="347">
        <v>0.2</v>
      </c>
      <c r="G96" s="347" t="s">
        <v>11262</v>
      </c>
      <c r="H96" s="349">
        <v>40</v>
      </c>
      <c r="I96" s="350" t="s">
        <v>12</v>
      </c>
      <c r="J96" s="351">
        <f t="shared" si="1"/>
        <v>75.599999999999994</v>
      </c>
      <c r="K96" s="351">
        <v>3.15</v>
      </c>
      <c r="L96" s="3" t="str">
        <f>IFERROR(INDEX(dbOrdini[PREZZO
VINOLUX],MATCH(A96,dbOrdini[CODICE
ANKER],0)),"")</f>
        <v/>
      </c>
      <c r="M96" s="347" t="s">
        <v>10533</v>
      </c>
      <c r="N96" s="15" t="str">
        <f>IFERROR(INDEX(dbOrdini[ORDINE],MATCH(A96,dbOrdini[CODICE
ANKER]*(dbOrdini[CODICE
SUPPLY]="GEN24"),0)),"")</f>
        <v/>
      </c>
      <c r="O96" s="352" t="s">
        <v>8</v>
      </c>
      <c r="P96" s="347" t="s">
        <v>202</v>
      </c>
    </row>
    <row r="97" spans="1:16">
      <c r="A97" s="347" t="s">
        <v>214</v>
      </c>
      <c r="B97" s="348">
        <v>1</v>
      </c>
      <c r="C97" s="347" t="s">
        <v>28152</v>
      </c>
      <c r="D97" s="347" t="s">
        <v>198</v>
      </c>
      <c r="E97" s="347">
        <v>1</v>
      </c>
      <c r="F97" s="347">
        <v>4.5</v>
      </c>
      <c r="G97" s="347" t="s">
        <v>11</v>
      </c>
      <c r="H97" s="349">
        <v>40</v>
      </c>
      <c r="I97" s="350" t="s">
        <v>12</v>
      </c>
      <c r="J97" s="351">
        <f t="shared" si="1"/>
        <v>49.5</v>
      </c>
      <c r="K97" s="351">
        <v>49.5</v>
      </c>
      <c r="L97" s="3" t="str">
        <f>IFERROR(INDEX(dbOrdini[PREZZO
VINOLUX],MATCH(A97,dbOrdini[CODICE
ANKER],0)),"")</f>
        <v/>
      </c>
      <c r="M97" s="347" t="s">
        <v>10533</v>
      </c>
      <c r="N97" s="15" t="str">
        <f>IFERROR(INDEX(dbOrdini[ORDINE],MATCH(A97,dbOrdini[CODICE
ANKER]*(dbOrdini[CODICE
SUPPLY]="GEN24"),0)),"")</f>
        <v/>
      </c>
      <c r="O97" s="352" t="s">
        <v>8</v>
      </c>
      <c r="P97" s="347" t="s">
        <v>215</v>
      </c>
    </row>
    <row r="98" spans="1:16">
      <c r="A98" s="347" t="s">
        <v>212</v>
      </c>
      <c r="B98" s="348">
        <v>1</v>
      </c>
      <c r="C98" s="347" t="s">
        <v>28152</v>
      </c>
      <c r="D98" s="347" t="s">
        <v>198</v>
      </c>
      <c r="E98" s="347">
        <v>6</v>
      </c>
      <c r="F98" s="347">
        <v>1.75</v>
      </c>
      <c r="G98" s="347" t="s">
        <v>11</v>
      </c>
      <c r="H98" s="349">
        <v>40</v>
      </c>
      <c r="I98" s="350" t="s">
        <v>12</v>
      </c>
      <c r="J98" s="351">
        <f t="shared" si="1"/>
        <v>105</v>
      </c>
      <c r="K98" s="351">
        <v>17.5</v>
      </c>
      <c r="L98" s="3" t="str">
        <f>IFERROR(INDEX(dbOrdini[PREZZO
VINOLUX],MATCH(A98,dbOrdini[CODICE
ANKER],0)),"")</f>
        <v/>
      </c>
      <c r="M98" s="347" t="s">
        <v>10533</v>
      </c>
      <c r="N98" s="15" t="str">
        <f>IFERROR(INDEX(dbOrdini[ORDINE],MATCH(A98,dbOrdini[CODICE
ANKER]*(dbOrdini[CODICE
SUPPLY]="GEN24"),0)),"")</f>
        <v/>
      </c>
      <c r="O98" s="352" t="s">
        <v>8</v>
      </c>
      <c r="P98" s="347" t="s">
        <v>213</v>
      </c>
    </row>
    <row r="99" spans="1:16">
      <c r="A99" s="347" t="s">
        <v>197</v>
      </c>
      <c r="B99" s="348">
        <v>84</v>
      </c>
      <c r="C99" s="347" t="s">
        <v>28152</v>
      </c>
      <c r="D99" s="347" t="s">
        <v>198</v>
      </c>
      <c r="E99" s="347">
        <v>12</v>
      </c>
      <c r="F99" s="347">
        <v>0.05</v>
      </c>
      <c r="G99" s="347" t="s">
        <v>11</v>
      </c>
      <c r="H99" s="349">
        <v>40</v>
      </c>
      <c r="I99" s="350" t="s">
        <v>12</v>
      </c>
      <c r="J99" s="351">
        <f t="shared" si="1"/>
        <v>13.200000000000001</v>
      </c>
      <c r="K99" s="351">
        <v>1.1000000000000001</v>
      </c>
      <c r="L99" s="3" t="str">
        <f>IFERROR(INDEX(dbOrdini[PREZZO
VINOLUX],MATCH(A99,dbOrdini[CODICE
ANKER],0)),"")</f>
        <v/>
      </c>
      <c r="M99" s="347" t="s">
        <v>10533</v>
      </c>
      <c r="N99" s="15" t="str">
        <f>IFERROR(INDEX(dbOrdini[ORDINE],MATCH(A99,dbOrdini[CODICE
ANKER]*(dbOrdini[CODICE
SUPPLY]="GEN24"),0)),"")</f>
        <v/>
      </c>
      <c r="O99" s="352" t="s">
        <v>8</v>
      </c>
      <c r="P99" s="347" t="s">
        <v>199</v>
      </c>
    </row>
    <row r="100" spans="1:16">
      <c r="A100" s="347" t="s">
        <v>204</v>
      </c>
      <c r="B100" s="348">
        <v>1241</v>
      </c>
      <c r="C100" s="347" t="s">
        <v>28152</v>
      </c>
      <c r="D100" s="347" t="s">
        <v>198</v>
      </c>
      <c r="E100" s="347">
        <v>12</v>
      </c>
      <c r="F100" s="347">
        <v>0.35</v>
      </c>
      <c r="G100" s="347" t="s">
        <v>11</v>
      </c>
      <c r="H100" s="349">
        <v>40</v>
      </c>
      <c r="I100" s="350" t="s">
        <v>12</v>
      </c>
      <c r="J100" s="351">
        <f t="shared" si="1"/>
        <v>47.400000000000006</v>
      </c>
      <c r="K100" s="351">
        <v>3.95</v>
      </c>
      <c r="L100" s="3" t="str">
        <f>IFERROR(INDEX(dbOrdini[PREZZO
VINOLUX],MATCH(A100,dbOrdini[CODICE
ANKER],0)),"")</f>
        <v/>
      </c>
      <c r="M100" s="347" t="s">
        <v>10533</v>
      </c>
      <c r="N100" s="15" t="str">
        <f>IFERROR(INDEX(dbOrdini[ORDINE],MATCH(A100,dbOrdini[CODICE
ANKER]*(dbOrdini[CODICE
SUPPLY]="GEN24"),0)),"")</f>
        <v/>
      </c>
      <c r="O100" s="352" t="s">
        <v>8</v>
      </c>
      <c r="P100" s="347" t="s">
        <v>203</v>
      </c>
    </row>
    <row r="101" spans="1:16">
      <c r="A101" s="347" t="s">
        <v>207</v>
      </c>
      <c r="B101" s="348">
        <v>8033</v>
      </c>
      <c r="C101" s="347" t="s">
        <v>28152</v>
      </c>
      <c r="D101" s="347" t="s">
        <v>198</v>
      </c>
      <c r="E101" s="347">
        <v>6</v>
      </c>
      <c r="F101" s="347">
        <v>0.7</v>
      </c>
      <c r="G101" s="347" t="s">
        <v>11262</v>
      </c>
      <c r="H101" s="349">
        <v>40</v>
      </c>
      <c r="I101" s="350" t="s">
        <v>12</v>
      </c>
      <c r="J101" s="351">
        <f t="shared" si="1"/>
        <v>34.799999999999997</v>
      </c>
      <c r="K101" s="351">
        <v>5.8</v>
      </c>
      <c r="L101" s="3" t="str">
        <f>IFERROR(INDEX(dbOrdini[PREZZO
VINOLUX],MATCH(A101,dbOrdini[CODICE
ANKER],0)),"")</f>
        <v/>
      </c>
      <c r="M101" s="347" t="s">
        <v>10533</v>
      </c>
      <c r="N101" s="15" t="str">
        <f>IFERROR(INDEX(dbOrdini[ORDINE],MATCH(A101,dbOrdini[CODICE
ANKER]*(dbOrdini[CODICE
SUPPLY]="GEN24"),0)),"")</f>
        <v/>
      </c>
      <c r="O101" s="352" t="s">
        <v>8</v>
      </c>
      <c r="P101" s="347" t="s">
        <v>208</v>
      </c>
    </row>
    <row r="102" spans="1:16">
      <c r="A102" s="347" t="s">
        <v>216</v>
      </c>
      <c r="B102" s="348">
        <v>4</v>
      </c>
      <c r="C102" s="347" t="s">
        <v>28152</v>
      </c>
      <c r="D102" s="347" t="s">
        <v>217</v>
      </c>
      <c r="E102" s="347">
        <v>6</v>
      </c>
      <c r="F102" s="347">
        <v>0.7</v>
      </c>
      <c r="G102" s="347" t="s">
        <v>11</v>
      </c>
      <c r="H102" s="349">
        <v>38</v>
      </c>
      <c r="I102" s="350" t="s">
        <v>12</v>
      </c>
      <c r="J102" s="351">
        <f t="shared" si="1"/>
        <v>49.5</v>
      </c>
      <c r="K102" s="351">
        <v>8.25</v>
      </c>
      <c r="L102" s="3" t="str">
        <f>IFERROR(INDEX(dbOrdini[PREZZO
VINOLUX],MATCH(A102,dbOrdini[CODICE
ANKER],0)),"")</f>
        <v/>
      </c>
      <c r="M102" s="347" t="s">
        <v>10532</v>
      </c>
      <c r="N102" s="15" t="str">
        <f>IFERROR(INDEX(dbOrdini[ORDINE],MATCH(A102,dbOrdini[CODICE
ANKER]*(dbOrdini[CODICE
SUPPLY]="GEN24"),0)),"")</f>
        <v/>
      </c>
      <c r="O102" s="352" t="s">
        <v>8</v>
      </c>
      <c r="P102" s="347" t="s">
        <v>218</v>
      </c>
    </row>
    <row r="103" spans="1:16">
      <c r="A103" s="347" t="s">
        <v>28176</v>
      </c>
      <c r="B103" s="348">
        <v>0</v>
      </c>
      <c r="C103" s="347" t="s">
        <v>28152</v>
      </c>
      <c r="D103" s="347" t="s">
        <v>28177</v>
      </c>
      <c r="E103" s="347">
        <v>12</v>
      </c>
      <c r="F103" s="347">
        <v>1</v>
      </c>
      <c r="G103" s="347" t="s">
        <v>11</v>
      </c>
      <c r="H103" s="349">
        <v>38</v>
      </c>
      <c r="I103" s="350" t="s">
        <v>12</v>
      </c>
      <c r="J103" s="351">
        <f t="shared" si="1"/>
        <v>97.199999999999989</v>
      </c>
      <c r="K103" s="351">
        <v>8.1</v>
      </c>
      <c r="L103" s="3" t="str">
        <f>IFERROR(INDEX(dbOrdini[PREZZO
VINOLUX],MATCH(A103,dbOrdini[CODICE
ANKER],0)),"")</f>
        <v/>
      </c>
      <c r="M103" s="347" t="s">
        <v>10532</v>
      </c>
      <c r="N103" s="15" t="str">
        <f>IFERROR(INDEX(dbOrdini[ORDINE],MATCH(A103,dbOrdini[CODICE
ANKER]*(dbOrdini[CODICE
SUPPLY]="GEN24"),0)),"")</f>
        <v/>
      </c>
      <c r="O103" s="352" t="s">
        <v>8</v>
      </c>
      <c r="P103" s="347" t="s">
        <v>28178</v>
      </c>
    </row>
    <row r="104" spans="1:16">
      <c r="A104" s="347" t="s">
        <v>219</v>
      </c>
      <c r="B104" s="348">
        <v>2</v>
      </c>
      <c r="C104" s="347" t="s">
        <v>28152</v>
      </c>
      <c r="D104" s="347" t="s">
        <v>220</v>
      </c>
      <c r="E104" s="347">
        <v>6</v>
      </c>
      <c r="F104" s="347">
        <v>0.7</v>
      </c>
      <c r="G104" s="347" t="s">
        <v>11</v>
      </c>
      <c r="H104" s="349">
        <v>40</v>
      </c>
      <c r="I104" s="350" t="s">
        <v>12</v>
      </c>
      <c r="J104" s="351">
        <f t="shared" si="1"/>
        <v>95.699999999999989</v>
      </c>
      <c r="K104" s="351">
        <v>15.95</v>
      </c>
      <c r="L104" s="3" t="str">
        <f>IFERROR(INDEX(dbOrdini[PREZZO
VINOLUX],MATCH(A104,dbOrdini[CODICE
ANKER],0)),"")</f>
        <v/>
      </c>
      <c r="M104" s="347" t="s">
        <v>10535</v>
      </c>
      <c r="N104" s="15" t="str">
        <f>IFERROR(INDEX(dbOrdini[ORDINE],MATCH(A104,dbOrdini[CODICE
ANKER]*(dbOrdini[CODICE
SUPPLY]="GEN24"),0)),"")</f>
        <v/>
      </c>
      <c r="O104" s="352" t="s">
        <v>8</v>
      </c>
      <c r="P104" s="347" t="s">
        <v>221</v>
      </c>
    </row>
    <row r="105" spans="1:16">
      <c r="A105" s="347" t="s">
        <v>222</v>
      </c>
      <c r="B105" s="348">
        <v>28</v>
      </c>
      <c r="C105" s="347" t="s">
        <v>28152</v>
      </c>
      <c r="D105" s="347" t="s">
        <v>223</v>
      </c>
      <c r="E105" s="347">
        <v>6</v>
      </c>
      <c r="F105" s="347">
        <v>0.7</v>
      </c>
      <c r="G105" s="347" t="s">
        <v>11</v>
      </c>
      <c r="H105" s="349">
        <v>40</v>
      </c>
      <c r="I105" s="350" t="s">
        <v>12</v>
      </c>
      <c r="J105" s="351">
        <f t="shared" si="1"/>
        <v>521.40000000000009</v>
      </c>
      <c r="K105" s="351">
        <v>86.9</v>
      </c>
      <c r="L105" s="3" t="str">
        <f>IFERROR(INDEX(dbOrdini[PREZZO
VINOLUX],MATCH(A105,dbOrdini[CODICE
ANKER],0)),"")</f>
        <v/>
      </c>
      <c r="M105" s="347" t="s">
        <v>10535</v>
      </c>
      <c r="N105" s="15" t="str">
        <f>IFERROR(INDEX(dbOrdini[ORDINE],MATCH(A105,dbOrdini[CODICE
ANKER]*(dbOrdini[CODICE
SUPPLY]="GEN24"),0)),"")</f>
        <v/>
      </c>
      <c r="O105" s="352" t="s">
        <v>8</v>
      </c>
      <c r="P105" s="347" t="s">
        <v>224</v>
      </c>
    </row>
    <row r="106" spans="1:16">
      <c r="A106" s="347" t="s">
        <v>225</v>
      </c>
      <c r="B106" s="348">
        <v>13</v>
      </c>
      <c r="C106" s="347" t="s">
        <v>28152</v>
      </c>
      <c r="D106" s="347" t="s">
        <v>226</v>
      </c>
      <c r="E106" s="347">
        <v>6</v>
      </c>
      <c r="F106" s="347">
        <v>0.7</v>
      </c>
      <c r="G106" s="347" t="s">
        <v>11</v>
      </c>
      <c r="H106" s="349">
        <v>40</v>
      </c>
      <c r="I106" s="350" t="s">
        <v>12</v>
      </c>
      <c r="J106" s="351">
        <f t="shared" si="1"/>
        <v>55.800000000000004</v>
      </c>
      <c r="K106" s="351">
        <v>9.3000000000000007</v>
      </c>
      <c r="L106" s="3" t="str">
        <f>IFERROR(INDEX(dbOrdini[PREZZO
VINOLUX],MATCH(A106,dbOrdini[CODICE
ANKER],0)),"")</f>
        <v/>
      </c>
      <c r="M106" s="347" t="s">
        <v>10535</v>
      </c>
      <c r="N106" s="15" t="str">
        <f>IFERROR(INDEX(dbOrdini[ORDINE],MATCH(A106,dbOrdini[CODICE
ANKER]*(dbOrdini[CODICE
SUPPLY]="GEN24"),0)),"")</f>
        <v/>
      </c>
      <c r="O106" s="352" t="s">
        <v>8</v>
      </c>
      <c r="P106" s="347" t="s">
        <v>227</v>
      </c>
    </row>
    <row r="107" spans="1:16">
      <c r="A107" s="347" t="s">
        <v>228</v>
      </c>
      <c r="B107" s="348">
        <v>104</v>
      </c>
      <c r="C107" s="347" t="s">
        <v>28152</v>
      </c>
      <c r="D107" s="347" t="s">
        <v>229</v>
      </c>
      <c r="E107" s="347">
        <v>6</v>
      </c>
      <c r="F107" s="347">
        <v>0.7</v>
      </c>
      <c r="G107" s="347" t="s">
        <v>11</v>
      </c>
      <c r="H107" s="349">
        <v>40</v>
      </c>
      <c r="I107" s="350" t="s">
        <v>12</v>
      </c>
      <c r="J107" s="351">
        <f t="shared" si="1"/>
        <v>39</v>
      </c>
      <c r="K107" s="351">
        <v>6.5</v>
      </c>
      <c r="L107" s="3">
        <f>IFERROR(INDEX(dbOrdini[PREZZO
VINOLUX],MATCH(A107,dbOrdini[CODICE
ANKER],0)),"")</f>
        <v>9.25</v>
      </c>
      <c r="M107" s="347" t="s">
        <v>10535</v>
      </c>
      <c r="N107" s="15" t="str">
        <f>IFERROR(INDEX(dbOrdini[ORDINE],MATCH(A107,dbOrdini[CODICE
ANKER]*(dbOrdini[CODICE
SUPPLY]="GEN24"),0)),"")</f>
        <v/>
      </c>
      <c r="O107" s="352" t="s">
        <v>8</v>
      </c>
      <c r="P107" s="347" t="s">
        <v>230</v>
      </c>
    </row>
    <row r="108" spans="1:16">
      <c r="A108" s="347" t="s">
        <v>28179</v>
      </c>
      <c r="B108" s="348">
        <v>28</v>
      </c>
      <c r="C108" s="347" t="s">
        <v>28152</v>
      </c>
      <c r="D108" s="347" t="s">
        <v>26234</v>
      </c>
      <c r="E108" s="347">
        <v>6</v>
      </c>
      <c r="F108" s="347">
        <v>0.7</v>
      </c>
      <c r="G108" s="347" t="s">
        <v>11</v>
      </c>
      <c r="H108" s="349">
        <v>40</v>
      </c>
      <c r="I108" s="350" t="s">
        <v>12</v>
      </c>
      <c r="J108" s="351">
        <f t="shared" si="1"/>
        <v>216</v>
      </c>
      <c r="K108" s="351">
        <v>36</v>
      </c>
      <c r="L108" s="3" t="str">
        <f>IFERROR(INDEX(dbOrdini[PREZZO
VINOLUX],MATCH(A108,dbOrdini[CODICE
ANKER],0)),"")</f>
        <v/>
      </c>
      <c r="M108" s="347" t="s">
        <v>10535</v>
      </c>
      <c r="N108" s="15" t="str">
        <f>IFERROR(INDEX(dbOrdini[ORDINE],MATCH(A108,dbOrdini[CODICE
ANKER]*(dbOrdini[CODICE
SUPPLY]="GEN24"),0)),"")</f>
        <v/>
      </c>
      <c r="O108" s="352" t="s">
        <v>8</v>
      </c>
      <c r="P108" s="347" t="s">
        <v>28180</v>
      </c>
    </row>
    <row r="109" spans="1:16">
      <c r="A109" s="347" t="s">
        <v>231</v>
      </c>
      <c r="B109" s="348">
        <v>10</v>
      </c>
      <c r="C109" s="347" t="s">
        <v>28152</v>
      </c>
      <c r="D109" s="347" t="s">
        <v>232</v>
      </c>
      <c r="E109" s="347">
        <v>6</v>
      </c>
      <c r="F109" s="347">
        <v>0.7</v>
      </c>
      <c r="G109" s="347" t="s">
        <v>11</v>
      </c>
      <c r="H109" s="349">
        <v>40</v>
      </c>
      <c r="I109" s="350" t="s">
        <v>12</v>
      </c>
      <c r="J109" s="351">
        <f t="shared" si="1"/>
        <v>156</v>
      </c>
      <c r="K109" s="351">
        <v>26</v>
      </c>
      <c r="L109" s="3" t="str">
        <f>IFERROR(INDEX(dbOrdini[PREZZO
VINOLUX],MATCH(A109,dbOrdini[CODICE
ANKER],0)),"")</f>
        <v/>
      </c>
      <c r="M109" s="347" t="s">
        <v>10535</v>
      </c>
      <c r="N109" s="15" t="str">
        <f>IFERROR(INDEX(dbOrdini[ORDINE],MATCH(A109,dbOrdini[CODICE
ANKER]*(dbOrdini[CODICE
SUPPLY]="GEN24"),0)),"")</f>
        <v/>
      </c>
      <c r="O109" s="352" t="s">
        <v>8</v>
      </c>
      <c r="P109" s="347" t="s">
        <v>233</v>
      </c>
    </row>
    <row r="110" spans="1:16">
      <c r="A110" s="347" t="s">
        <v>11219</v>
      </c>
      <c r="B110" s="348">
        <v>41</v>
      </c>
      <c r="C110" s="347" t="s">
        <v>28152</v>
      </c>
      <c r="D110" s="347" t="s">
        <v>11220</v>
      </c>
      <c r="E110" s="347">
        <v>6</v>
      </c>
      <c r="F110" s="347">
        <v>0.7</v>
      </c>
      <c r="G110" s="347" t="s">
        <v>11</v>
      </c>
      <c r="H110" s="349">
        <v>43</v>
      </c>
      <c r="I110" s="350" t="s">
        <v>12</v>
      </c>
      <c r="J110" s="351">
        <f t="shared" si="1"/>
        <v>207</v>
      </c>
      <c r="K110" s="351">
        <v>34.5</v>
      </c>
      <c r="L110" s="3" t="str">
        <f>IFERROR(INDEX(dbOrdini[PREZZO
VINOLUX],MATCH(A110,dbOrdini[CODICE
ANKER],0)),"")</f>
        <v/>
      </c>
      <c r="M110" s="347" t="s">
        <v>10535</v>
      </c>
      <c r="N110" s="15" t="str">
        <f>IFERROR(INDEX(dbOrdini[ORDINE],MATCH(A110,dbOrdini[CODICE
ANKER]*(dbOrdini[CODICE
SUPPLY]="GEN24"),0)),"")</f>
        <v/>
      </c>
      <c r="O110" s="352" t="s">
        <v>8</v>
      </c>
      <c r="P110" s="347" t="s">
        <v>11272</v>
      </c>
    </row>
    <row r="111" spans="1:16">
      <c r="A111" s="347" t="s">
        <v>10643</v>
      </c>
      <c r="B111" s="348">
        <v>0</v>
      </c>
      <c r="C111" s="347" t="s">
        <v>28152</v>
      </c>
      <c r="D111" s="347" t="s">
        <v>10644</v>
      </c>
      <c r="E111" s="347">
        <v>6</v>
      </c>
      <c r="F111" s="347">
        <v>0.7</v>
      </c>
      <c r="G111" s="347" t="s">
        <v>11</v>
      </c>
      <c r="H111" s="349">
        <v>40</v>
      </c>
      <c r="I111" s="350" t="s">
        <v>12</v>
      </c>
      <c r="J111" s="351">
        <f t="shared" si="1"/>
        <v>219</v>
      </c>
      <c r="K111" s="351">
        <v>36.5</v>
      </c>
      <c r="L111" s="3" t="str">
        <f>IFERROR(INDEX(dbOrdini[PREZZO
VINOLUX],MATCH(A111,dbOrdini[CODICE
ANKER],0)),"")</f>
        <v/>
      </c>
      <c r="M111" s="347" t="s">
        <v>10535</v>
      </c>
      <c r="N111" s="15" t="str">
        <f>IFERROR(INDEX(dbOrdini[ORDINE],MATCH(A111,dbOrdini[CODICE
ANKER]*(dbOrdini[CODICE
SUPPLY]="GEN24"),0)),"")</f>
        <v/>
      </c>
      <c r="O111" s="352" t="s">
        <v>8</v>
      </c>
      <c r="P111" s="347" t="s">
        <v>11273</v>
      </c>
    </row>
    <row r="112" spans="1:16">
      <c r="A112" s="347" t="s">
        <v>234</v>
      </c>
      <c r="B112" s="348">
        <v>0</v>
      </c>
      <c r="C112" s="347" t="s">
        <v>28152</v>
      </c>
      <c r="D112" s="347" t="s">
        <v>235</v>
      </c>
      <c r="E112" s="347">
        <v>6</v>
      </c>
      <c r="F112" s="347">
        <v>0.25</v>
      </c>
      <c r="G112" s="347" t="s">
        <v>11</v>
      </c>
      <c r="H112" s="349">
        <v>0</v>
      </c>
      <c r="I112" s="350" t="s">
        <v>12</v>
      </c>
      <c r="J112" s="351">
        <f t="shared" si="1"/>
        <v>3.06</v>
      </c>
      <c r="K112" s="351">
        <v>0.51</v>
      </c>
      <c r="L112" s="3" t="str">
        <f>IFERROR(INDEX(dbOrdini[PREZZO
VINOLUX],MATCH(A112,dbOrdini[CODICE
ANKER],0)),"")</f>
        <v/>
      </c>
      <c r="M112" s="347" t="s">
        <v>28153</v>
      </c>
      <c r="N112" s="15" t="str">
        <f>IFERROR(INDEX(dbOrdini[ORDINE],MATCH(A112,dbOrdini[CODICE
ANKER]*(dbOrdini[CODICE
SUPPLY]="GEN24"),0)),"")</f>
        <v/>
      </c>
      <c r="O112" s="352" t="s">
        <v>8</v>
      </c>
      <c r="P112" s="347" t="s">
        <v>236</v>
      </c>
    </row>
    <row r="113" spans="1:16">
      <c r="A113" s="347" t="s">
        <v>237</v>
      </c>
      <c r="B113" s="348">
        <v>648</v>
      </c>
      <c r="C113" s="347" t="s">
        <v>28152</v>
      </c>
      <c r="D113" s="347" t="s">
        <v>235</v>
      </c>
      <c r="E113" s="347">
        <v>12</v>
      </c>
      <c r="F113" s="347">
        <v>0.75</v>
      </c>
      <c r="G113" s="347" t="s">
        <v>11</v>
      </c>
      <c r="H113" s="349">
        <v>0</v>
      </c>
      <c r="I113" s="350" t="s">
        <v>12</v>
      </c>
      <c r="J113" s="351">
        <f t="shared" si="1"/>
        <v>12.84</v>
      </c>
      <c r="K113" s="351">
        <v>1.07</v>
      </c>
      <c r="L113" s="3" t="str">
        <f>IFERROR(INDEX(dbOrdini[PREZZO
VINOLUX],MATCH(A113,dbOrdini[CODICE
ANKER],0)),"")</f>
        <v/>
      </c>
      <c r="M113" s="347" t="s">
        <v>28153</v>
      </c>
      <c r="N113" s="15" t="str">
        <f>IFERROR(INDEX(dbOrdini[ORDINE],MATCH(A113,dbOrdini[CODICE
ANKER]*(dbOrdini[CODICE
SUPPLY]="GEN24"),0)),"")</f>
        <v/>
      </c>
      <c r="O113" s="352" t="s">
        <v>8</v>
      </c>
      <c r="P113" s="347" t="s">
        <v>238</v>
      </c>
    </row>
    <row r="114" spans="1:16">
      <c r="A114" s="347" t="s">
        <v>239</v>
      </c>
      <c r="B114" s="348">
        <v>10</v>
      </c>
      <c r="C114" s="347" t="s">
        <v>28152</v>
      </c>
      <c r="D114" s="347" t="s">
        <v>240</v>
      </c>
      <c r="E114" s="347">
        <v>6</v>
      </c>
      <c r="F114" s="347">
        <v>0.7</v>
      </c>
      <c r="G114" s="347" t="s">
        <v>11</v>
      </c>
      <c r="H114" s="349">
        <v>52</v>
      </c>
      <c r="I114" s="350" t="s">
        <v>12</v>
      </c>
      <c r="J114" s="351">
        <f t="shared" si="1"/>
        <v>165</v>
      </c>
      <c r="K114" s="351">
        <v>27.5</v>
      </c>
      <c r="L114" s="3" t="str">
        <f>IFERROR(INDEX(dbOrdini[PREZZO
VINOLUX],MATCH(A114,dbOrdini[CODICE
ANKER],0)),"")</f>
        <v/>
      </c>
      <c r="M114" s="347" t="s">
        <v>28181</v>
      </c>
      <c r="N114" s="15" t="str">
        <f>IFERROR(INDEX(dbOrdini[ORDINE],MATCH(A114,dbOrdini[CODICE
ANKER]*(dbOrdini[CODICE
SUPPLY]="GEN24"),0)),"")</f>
        <v/>
      </c>
      <c r="O114" s="352" t="s">
        <v>8</v>
      </c>
      <c r="P114" s="347" t="s">
        <v>241</v>
      </c>
    </row>
    <row r="115" spans="1:16">
      <c r="A115" s="347" t="s">
        <v>242</v>
      </c>
      <c r="B115" s="348">
        <v>195</v>
      </c>
      <c r="C115" s="347" t="s">
        <v>28152</v>
      </c>
      <c r="D115" s="347" t="s">
        <v>243</v>
      </c>
      <c r="E115" s="347">
        <v>6</v>
      </c>
      <c r="F115" s="347">
        <v>0.7</v>
      </c>
      <c r="G115" s="347" t="s">
        <v>11</v>
      </c>
      <c r="H115" s="349">
        <v>44.4</v>
      </c>
      <c r="I115" s="350" t="s">
        <v>12</v>
      </c>
      <c r="J115" s="351">
        <f t="shared" si="1"/>
        <v>178.5</v>
      </c>
      <c r="K115" s="351">
        <v>29.75</v>
      </c>
      <c r="L115" s="3" t="str">
        <f>IFERROR(INDEX(dbOrdini[PREZZO
VINOLUX],MATCH(A115,dbOrdini[CODICE
ANKER],0)),"")</f>
        <v/>
      </c>
      <c r="M115" s="347" t="s">
        <v>10537</v>
      </c>
      <c r="N115" s="15" t="str">
        <f>IFERROR(INDEX(dbOrdini[ORDINE],MATCH(A115,dbOrdini[CODICE
ANKER]*(dbOrdini[CODICE
SUPPLY]="GEN24"),0)),"")</f>
        <v/>
      </c>
      <c r="O115" s="352" t="s">
        <v>8</v>
      </c>
      <c r="P115" s="347" t="s">
        <v>244</v>
      </c>
    </row>
    <row r="116" spans="1:16">
      <c r="A116" s="347" t="s">
        <v>245</v>
      </c>
      <c r="B116" s="348">
        <v>4</v>
      </c>
      <c r="C116" s="347" t="s">
        <v>28152</v>
      </c>
      <c r="D116" s="347" t="s">
        <v>246</v>
      </c>
      <c r="E116" s="347">
        <v>6</v>
      </c>
      <c r="F116" s="347">
        <v>2.5</v>
      </c>
      <c r="G116" s="347" t="s">
        <v>11</v>
      </c>
      <c r="H116" s="349">
        <v>44.4</v>
      </c>
      <c r="I116" s="350" t="s">
        <v>12</v>
      </c>
      <c r="J116" s="351">
        <f t="shared" si="1"/>
        <v>780</v>
      </c>
      <c r="K116" s="351">
        <v>130</v>
      </c>
      <c r="L116" s="3" t="str">
        <f>IFERROR(INDEX(dbOrdini[PREZZO
VINOLUX],MATCH(A116,dbOrdini[CODICE
ANKER],0)),"")</f>
        <v/>
      </c>
      <c r="M116" s="347" t="s">
        <v>10537</v>
      </c>
      <c r="N116" s="15" t="str">
        <f>IFERROR(INDEX(dbOrdini[ORDINE],MATCH(A116,dbOrdini[CODICE
ANKER]*(dbOrdini[CODICE
SUPPLY]="GEN24"),0)),"")</f>
        <v/>
      </c>
      <c r="O116" s="352" t="s">
        <v>8</v>
      </c>
      <c r="P116" s="347" t="s">
        <v>247</v>
      </c>
    </row>
    <row r="117" spans="1:16">
      <c r="A117" s="347" t="s">
        <v>248</v>
      </c>
      <c r="B117" s="348">
        <v>2</v>
      </c>
      <c r="C117" s="347" t="s">
        <v>28152</v>
      </c>
      <c r="D117" s="347" t="s">
        <v>249</v>
      </c>
      <c r="E117" s="347">
        <v>6</v>
      </c>
      <c r="F117" s="347">
        <v>2.5</v>
      </c>
      <c r="G117" s="347" t="s">
        <v>11262</v>
      </c>
      <c r="H117" s="349">
        <v>44.4</v>
      </c>
      <c r="I117" s="350" t="s">
        <v>12</v>
      </c>
      <c r="J117" s="351">
        <f t="shared" si="1"/>
        <v>660</v>
      </c>
      <c r="K117" s="351">
        <v>110</v>
      </c>
      <c r="L117" s="3" t="str">
        <f>IFERROR(INDEX(dbOrdini[PREZZO
VINOLUX],MATCH(A117,dbOrdini[CODICE
ANKER],0)),"")</f>
        <v/>
      </c>
      <c r="M117" s="347" t="s">
        <v>10537</v>
      </c>
      <c r="N117" s="15" t="str">
        <f>IFERROR(INDEX(dbOrdini[ORDINE],MATCH(A117,dbOrdini[CODICE
ANKER]*(dbOrdini[CODICE
SUPPLY]="GEN24"),0)),"")</f>
        <v/>
      </c>
      <c r="O117" s="352" t="s">
        <v>8</v>
      </c>
      <c r="P117" s="347" t="s">
        <v>244</v>
      </c>
    </row>
    <row r="118" spans="1:16">
      <c r="A118" s="347" t="s">
        <v>250</v>
      </c>
      <c r="B118" s="348">
        <v>0</v>
      </c>
      <c r="C118" s="347" t="s">
        <v>28152</v>
      </c>
      <c r="D118" s="347" t="s">
        <v>251</v>
      </c>
      <c r="E118" s="347">
        <v>6</v>
      </c>
      <c r="F118" s="347">
        <v>0.7</v>
      </c>
      <c r="G118" s="347" t="s">
        <v>11</v>
      </c>
      <c r="H118" s="349">
        <v>44.4</v>
      </c>
      <c r="I118" s="350" t="s">
        <v>12</v>
      </c>
      <c r="J118" s="351">
        <f t="shared" si="1"/>
        <v>179.7</v>
      </c>
      <c r="K118" s="351">
        <v>29.95</v>
      </c>
      <c r="L118" s="3" t="str">
        <f>IFERROR(INDEX(dbOrdini[PREZZO
VINOLUX],MATCH(A118,dbOrdini[CODICE
ANKER],0)),"")</f>
        <v/>
      </c>
      <c r="M118" s="347" t="s">
        <v>10537</v>
      </c>
      <c r="N118" s="15" t="str">
        <f>IFERROR(INDEX(dbOrdini[ORDINE],MATCH(A118,dbOrdini[CODICE
ANKER]*(dbOrdini[CODICE
SUPPLY]="GEN24"),0)),"")</f>
        <v/>
      </c>
      <c r="O118" s="352" t="s">
        <v>8</v>
      </c>
      <c r="P118" s="347" t="s">
        <v>252</v>
      </c>
    </row>
    <row r="119" spans="1:16">
      <c r="A119" s="347" t="s">
        <v>28182</v>
      </c>
      <c r="B119" s="348">
        <v>0</v>
      </c>
      <c r="C119" s="347" t="s">
        <v>28152</v>
      </c>
      <c r="D119" s="347" t="s">
        <v>28183</v>
      </c>
      <c r="E119" s="347">
        <v>6</v>
      </c>
      <c r="F119" s="347">
        <v>0.7</v>
      </c>
      <c r="G119" s="347" t="s">
        <v>11</v>
      </c>
      <c r="H119" s="349">
        <v>44.4</v>
      </c>
      <c r="I119" s="350" t="s">
        <v>12</v>
      </c>
      <c r="J119" s="351">
        <f t="shared" si="1"/>
        <v>179.7</v>
      </c>
      <c r="K119" s="351">
        <v>29.95</v>
      </c>
      <c r="L119" s="3" t="str">
        <f>IFERROR(INDEX(dbOrdini[PREZZO
VINOLUX],MATCH(A119,dbOrdini[CODICE
ANKER],0)),"")</f>
        <v/>
      </c>
      <c r="M119" t="s">
        <v>16</v>
      </c>
      <c r="N119" s="15" t="str">
        <f>IFERROR(INDEX(dbOrdini[ORDINE],MATCH(A119,dbOrdini[CODICE
ANKER]*(dbOrdini[CODICE
SUPPLY]="GEN24"),0)),"")</f>
        <v/>
      </c>
      <c r="O119" s="352" t="s">
        <v>8</v>
      </c>
      <c r="P119" s="347" t="s">
        <v>28184</v>
      </c>
    </row>
    <row r="120" spans="1:16">
      <c r="A120" s="347" t="s">
        <v>253</v>
      </c>
      <c r="B120" s="348">
        <v>0</v>
      </c>
      <c r="C120" s="347" t="s">
        <v>28152</v>
      </c>
      <c r="D120" s="347" t="s">
        <v>254</v>
      </c>
      <c r="E120" s="347">
        <v>6</v>
      </c>
      <c r="F120" s="347">
        <v>0.7</v>
      </c>
      <c r="G120" s="347" t="s">
        <v>11</v>
      </c>
      <c r="H120" s="349">
        <v>41.6</v>
      </c>
      <c r="I120" s="350" t="s">
        <v>12</v>
      </c>
      <c r="J120" s="351">
        <f t="shared" si="1"/>
        <v>273.60000000000002</v>
      </c>
      <c r="K120" s="351">
        <v>45.6</v>
      </c>
      <c r="L120" s="3" t="str">
        <f>IFERROR(INDEX(dbOrdini[PREZZO
VINOLUX],MATCH(A120,dbOrdini[CODICE
ANKER],0)),"")</f>
        <v/>
      </c>
      <c r="M120" s="347" t="s">
        <v>10537</v>
      </c>
      <c r="N120" s="15" t="str">
        <f>IFERROR(INDEX(dbOrdini[ORDINE],MATCH(A120,dbOrdini[CODICE
ANKER]*(dbOrdini[CODICE
SUPPLY]="GEN24"),0)),"")</f>
        <v/>
      </c>
      <c r="O120" s="352" t="s">
        <v>8</v>
      </c>
      <c r="P120" s="347" t="s">
        <v>255</v>
      </c>
    </row>
    <row r="121" spans="1:16">
      <c r="A121" s="347" t="s">
        <v>10704</v>
      </c>
      <c r="B121" s="348">
        <v>10</v>
      </c>
      <c r="C121" s="347" t="s">
        <v>28152</v>
      </c>
      <c r="D121" s="347" t="s">
        <v>10705</v>
      </c>
      <c r="E121" s="347">
        <v>6</v>
      </c>
      <c r="F121" s="347">
        <v>0.7</v>
      </c>
      <c r="G121" s="347" t="s">
        <v>11</v>
      </c>
      <c r="H121" s="349">
        <v>40</v>
      </c>
      <c r="I121" s="350" t="s">
        <v>12</v>
      </c>
      <c r="J121" s="351">
        <f t="shared" si="1"/>
        <v>534</v>
      </c>
      <c r="K121" s="351">
        <v>89</v>
      </c>
      <c r="L121" s="3" t="str">
        <f>IFERROR(INDEX(dbOrdini[PREZZO
VINOLUX],MATCH(A121,dbOrdini[CODICE
ANKER],0)),"")</f>
        <v/>
      </c>
      <c r="M121" s="347" t="s">
        <v>10531</v>
      </c>
      <c r="N121" s="15" t="str">
        <f>IFERROR(INDEX(dbOrdini[ORDINE],MATCH(A121,dbOrdini[CODICE
ANKER]*(dbOrdini[CODICE
SUPPLY]="GEN24"),0)),"")</f>
        <v/>
      </c>
      <c r="O121" s="352" t="s">
        <v>8</v>
      </c>
      <c r="P121" s="347" t="s">
        <v>11274</v>
      </c>
    </row>
    <row r="122" spans="1:16">
      <c r="A122" s="347" t="s">
        <v>11275</v>
      </c>
      <c r="B122" s="348">
        <v>26</v>
      </c>
      <c r="C122" s="347" t="s">
        <v>28152</v>
      </c>
      <c r="D122" s="347" t="s">
        <v>11276</v>
      </c>
      <c r="E122" s="347">
        <v>12</v>
      </c>
      <c r="F122" s="347">
        <v>0.2</v>
      </c>
      <c r="G122" s="347" t="s">
        <v>11</v>
      </c>
      <c r="H122" s="349">
        <v>40</v>
      </c>
      <c r="I122" s="350" t="s">
        <v>12</v>
      </c>
      <c r="J122" s="351">
        <f t="shared" si="1"/>
        <v>414</v>
      </c>
      <c r="K122" s="351">
        <v>34.5</v>
      </c>
      <c r="L122" s="3" t="str">
        <f>IFERROR(INDEX(dbOrdini[PREZZO
VINOLUX],MATCH(A122,dbOrdini[CODICE
ANKER],0)),"")</f>
        <v/>
      </c>
      <c r="M122" s="347" t="s">
        <v>10531</v>
      </c>
      <c r="N122" s="15" t="str">
        <f>IFERROR(INDEX(dbOrdini[ORDINE],MATCH(A122,dbOrdini[CODICE
ANKER]*(dbOrdini[CODICE
SUPPLY]="GEN24"),0)),"")</f>
        <v/>
      </c>
      <c r="O122" s="352" t="s">
        <v>8</v>
      </c>
      <c r="P122" s="347" t="s">
        <v>11277</v>
      </c>
    </row>
    <row r="123" spans="1:16">
      <c r="A123" s="347" t="s">
        <v>10706</v>
      </c>
      <c r="B123" s="348">
        <v>48</v>
      </c>
      <c r="C123" s="347" t="s">
        <v>28152</v>
      </c>
      <c r="D123" s="347" t="s">
        <v>10707</v>
      </c>
      <c r="E123" s="347">
        <v>6</v>
      </c>
      <c r="F123" s="347">
        <v>0.7</v>
      </c>
      <c r="G123" s="347" t="s">
        <v>11</v>
      </c>
      <c r="H123" s="349">
        <v>40</v>
      </c>
      <c r="I123" s="350" t="s">
        <v>12</v>
      </c>
      <c r="J123" s="351">
        <f t="shared" si="1"/>
        <v>714</v>
      </c>
      <c r="K123" s="351">
        <v>119</v>
      </c>
      <c r="L123" s="3" t="str">
        <f>IFERROR(INDEX(dbOrdini[PREZZO
VINOLUX],MATCH(A123,dbOrdini[CODICE
ANKER],0)),"")</f>
        <v/>
      </c>
      <c r="M123" s="347" t="s">
        <v>10531</v>
      </c>
      <c r="N123" s="15" t="str">
        <f>IFERROR(INDEX(dbOrdini[ORDINE],MATCH(A123,dbOrdini[CODICE
ANKER]*(dbOrdini[CODICE
SUPPLY]="GEN24"),0)),"")</f>
        <v/>
      </c>
      <c r="O123" s="352" t="s">
        <v>8</v>
      </c>
      <c r="P123" s="347" t="s">
        <v>11278</v>
      </c>
    </row>
    <row r="124" spans="1:16">
      <c r="A124" s="347" t="s">
        <v>10838</v>
      </c>
      <c r="B124" s="348">
        <v>12</v>
      </c>
      <c r="C124" s="347" t="s">
        <v>28152</v>
      </c>
      <c r="D124" s="347" t="s">
        <v>10839</v>
      </c>
      <c r="E124" s="347">
        <v>6</v>
      </c>
      <c r="F124" s="347">
        <v>1.5</v>
      </c>
      <c r="G124" s="347" t="s">
        <v>11</v>
      </c>
      <c r="H124" s="349">
        <v>40</v>
      </c>
      <c r="I124" s="350" t="s">
        <v>12</v>
      </c>
      <c r="J124" s="351">
        <f t="shared" si="1"/>
        <v>1620</v>
      </c>
      <c r="K124" s="351">
        <v>270</v>
      </c>
      <c r="L124" s="3" t="str">
        <f>IFERROR(INDEX(dbOrdini[PREZZO
VINOLUX],MATCH(A124,dbOrdini[CODICE
ANKER],0)),"")</f>
        <v/>
      </c>
      <c r="M124" s="347" t="s">
        <v>10531</v>
      </c>
      <c r="N124" s="15" t="str">
        <f>IFERROR(INDEX(dbOrdini[ORDINE],MATCH(A124,dbOrdini[CODICE
ANKER]*(dbOrdini[CODICE
SUPPLY]="GEN24"),0)),"")</f>
        <v/>
      </c>
      <c r="O124" s="352" t="s">
        <v>8</v>
      </c>
      <c r="P124" s="347" t="s">
        <v>11279</v>
      </c>
    </row>
    <row r="125" spans="1:16">
      <c r="A125" s="347" t="s">
        <v>11280</v>
      </c>
      <c r="B125" s="348">
        <v>25</v>
      </c>
      <c r="C125" s="347" t="s">
        <v>28152</v>
      </c>
      <c r="D125" s="347" t="s">
        <v>11281</v>
      </c>
      <c r="E125" s="347">
        <v>12</v>
      </c>
      <c r="F125" s="347">
        <v>0.2</v>
      </c>
      <c r="G125" s="347" t="s">
        <v>11</v>
      </c>
      <c r="H125" s="349">
        <v>40</v>
      </c>
      <c r="I125" s="350" t="s">
        <v>12</v>
      </c>
      <c r="J125" s="351">
        <f t="shared" si="1"/>
        <v>359.4</v>
      </c>
      <c r="K125" s="351">
        <v>29.95</v>
      </c>
      <c r="L125" s="3" t="str">
        <f>IFERROR(INDEX(dbOrdini[PREZZO
VINOLUX],MATCH(A125,dbOrdini[CODICE
ANKER],0)),"")</f>
        <v/>
      </c>
      <c r="M125" s="347" t="s">
        <v>10531</v>
      </c>
      <c r="N125" s="15" t="str">
        <f>IFERROR(INDEX(dbOrdini[ORDINE],MATCH(A125,dbOrdini[CODICE
ANKER]*(dbOrdini[CODICE
SUPPLY]="GEN24"),0)),"")</f>
        <v/>
      </c>
      <c r="O125" s="352" t="s">
        <v>8</v>
      </c>
      <c r="P125" s="347" t="s">
        <v>11282</v>
      </c>
    </row>
    <row r="126" spans="1:16">
      <c r="A126" s="347" t="s">
        <v>10708</v>
      </c>
      <c r="B126" s="348">
        <v>44</v>
      </c>
      <c r="C126" s="347" t="s">
        <v>28152</v>
      </c>
      <c r="D126" s="347" t="s">
        <v>10709</v>
      </c>
      <c r="E126" s="347">
        <v>6</v>
      </c>
      <c r="F126" s="347">
        <v>0.7</v>
      </c>
      <c r="G126" s="347" t="s">
        <v>11</v>
      </c>
      <c r="H126" s="349">
        <v>40</v>
      </c>
      <c r="I126" s="350" t="s">
        <v>12</v>
      </c>
      <c r="J126" s="351">
        <f t="shared" si="1"/>
        <v>576</v>
      </c>
      <c r="K126" s="351">
        <v>96</v>
      </c>
      <c r="L126" s="3" t="str">
        <f>IFERROR(INDEX(dbOrdini[PREZZO
VINOLUX],MATCH(A126,dbOrdini[CODICE
ANKER],0)),"")</f>
        <v/>
      </c>
      <c r="M126" s="347" t="s">
        <v>10531</v>
      </c>
      <c r="N126" s="15" t="str">
        <f>IFERROR(INDEX(dbOrdini[ORDINE],MATCH(A126,dbOrdini[CODICE
ANKER]*(dbOrdini[CODICE
SUPPLY]="GEN24"),0)),"")</f>
        <v/>
      </c>
      <c r="O126" s="352" t="s">
        <v>8</v>
      </c>
      <c r="P126" s="347" t="s">
        <v>11283</v>
      </c>
    </row>
    <row r="127" spans="1:16">
      <c r="A127" s="347" t="s">
        <v>10840</v>
      </c>
      <c r="B127" s="348">
        <v>12</v>
      </c>
      <c r="C127" s="347" t="s">
        <v>28152</v>
      </c>
      <c r="D127" s="347" t="s">
        <v>10841</v>
      </c>
      <c r="E127" s="347">
        <v>6</v>
      </c>
      <c r="F127" s="347">
        <v>1.5</v>
      </c>
      <c r="G127" s="347" t="s">
        <v>11</v>
      </c>
      <c r="H127" s="349">
        <v>40</v>
      </c>
      <c r="I127" s="350" t="s">
        <v>12</v>
      </c>
      <c r="J127" s="351">
        <f t="shared" si="1"/>
        <v>1410</v>
      </c>
      <c r="K127" s="351">
        <v>235</v>
      </c>
      <c r="L127" s="3" t="str">
        <f>IFERROR(INDEX(dbOrdini[PREZZO
VINOLUX],MATCH(A127,dbOrdini[CODICE
ANKER],0)),"")</f>
        <v/>
      </c>
      <c r="M127" s="347" t="s">
        <v>10531</v>
      </c>
      <c r="N127" s="15" t="str">
        <f>IFERROR(INDEX(dbOrdini[ORDINE],MATCH(A127,dbOrdini[CODICE
ANKER]*(dbOrdini[CODICE
SUPPLY]="GEN24"),0)),"")</f>
        <v/>
      </c>
      <c r="O127" s="352" t="s">
        <v>8</v>
      </c>
      <c r="P127" s="347" t="s">
        <v>11284</v>
      </c>
    </row>
    <row r="128" spans="1:16">
      <c r="A128" s="347" t="s">
        <v>11285</v>
      </c>
      <c r="B128" s="348">
        <v>0</v>
      </c>
      <c r="C128" s="347" t="s">
        <v>28170</v>
      </c>
      <c r="D128" s="347" t="s">
        <v>11286</v>
      </c>
      <c r="E128" s="347">
        <v>1</v>
      </c>
      <c r="F128" s="347">
        <v>1.2</v>
      </c>
      <c r="G128" s="347" t="s">
        <v>11</v>
      </c>
      <c r="H128" s="349">
        <v>45.63</v>
      </c>
      <c r="I128" s="350" t="s">
        <v>12</v>
      </c>
      <c r="J128" s="351">
        <f t="shared" si="1"/>
        <v>110</v>
      </c>
      <c r="K128" s="351">
        <v>110</v>
      </c>
      <c r="L128" s="3" t="str">
        <f>IFERROR(INDEX(dbOrdini[PREZZO
VINOLUX],MATCH(A128,dbOrdini[CODICE
ANKER],0)),"")</f>
        <v/>
      </c>
      <c r="M128" s="347" t="s">
        <v>10536</v>
      </c>
      <c r="N128" s="15" t="str">
        <f>IFERROR(INDEX(dbOrdini[ORDINE],MATCH(A128,dbOrdini[CODICE
ANKER]*(dbOrdini[CODICE
SUPPLY]="GEN24"),0)),"")</f>
        <v/>
      </c>
      <c r="O128" s="352" t="s">
        <v>8</v>
      </c>
      <c r="P128" s="347" t="s">
        <v>11287</v>
      </c>
    </row>
    <row r="129" spans="1:16">
      <c r="A129" s="347" t="s">
        <v>28185</v>
      </c>
      <c r="B129" s="348">
        <v>0</v>
      </c>
      <c r="C129" s="347" t="s">
        <v>28152</v>
      </c>
      <c r="D129" s="347" t="s">
        <v>26259</v>
      </c>
      <c r="E129" s="347">
        <v>6</v>
      </c>
      <c r="F129" s="347">
        <v>0.7</v>
      </c>
      <c r="G129" s="347" t="s">
        <v>11</v>
      </c>
      <c r="H129" s="349">
        <v>40</v>
      </c>
      <c r="I129" s="350" t="s">
        <v>12</v>
      </c>
      <c r="J129" s="351">
        <f t="shared" si="1"/>
        <v>83.699999999999989</v>
      </c>
      <c r="K129" s="351">
        <v>13.95</v>
      </c>
      <c r="L129" s="3" t="str">
        <f>IFERROR(INDEX(dbOrdini[PREZZO
VINOLUX],MATCH(A129,dbOrdini[CODICE
ANKER],0)),"")</f>
        <v/>
      </c>
      <c r="M129" s="347" t="s">
        <v>10538</v>
      </c>
      <c r="N129" s="15" t="str">
        <f>IFERROR(INDEX(dbOrdini[ORDINE],MATCH(A129,dbOrdini[CODICE
ANKER]*(dbOrdini[CODICE
SUPPLY]="GEN24"),0)),"")</f>
        <v/>
      </c>
      <c r="O129" s="352" t="s">
        <v>8</v>
      </c>
      <c r="P129" s="347" t="s">
        <v>28186</v>
      </c>
    </row>
    <row r="130" spans="1:16">
      <c r="A130" s="347" t="s">
        <v>256</v>
      </c>
      <c r="B130" s="348">
        <v>0</v>
      </c>
      <c r="C130" s="347" t="s">
        <v>28152</v>
      </c>
      <c r="D130" s="347" t="s">
        <v>257</v>
      </c>
      <c r="E130" s="347">
        <v>6</v>
      </c>
      <c r="F130" s="347">
        <v>0.7</v>
      </c>
      <c r="G130" s="347" t="s">
        <v>11</v>
      </c>
      <c r="H130" s="349">
        <v>40</v>
      </c>
      <c r="I130" s="350" t="s">
        <v>12</v>
      </c>
      <c r="J130" s="351">
        <f t="shared" si="1"/>
        <v>70.5</v>
      </c>
      <c r="K130" s="351">
        <v>11.75</v>
      </c>
      <c r="L130" s="3" t="str">
        <f>IFERROR(INDEX(dbOrdini[PREZZO
VINOLUX],MATCH(A130,dbOrdini[CODICE
ANKER],0)),"")</f>
        <v/>
      </c>
      <c r="M130" s="347" t="s">
        <v>10536</v>
      </c>
      <c r="N130" s="15" t="str">
        <f>IFERROR(INDEX(dbOrdini[ORDINE],MATCH(A130,dbOrdini[CODICE
ANKER]*(dbOrdini[CODICE
SUPPLY]="GEN24"),0)),"")</f>
        <v/>
      </c>
      <c r="O130" s="352" t="s">
        <v>8</v>
      </c>
      <c r="P130" s="347" t="s">
        <v>258</v>
      </c>
    </row>
    <row r="131" spans="1:16">
      <c r="A131" s="347" t="s">
        <v>259</v>
      </c>
      <c r="B131" s="348">
        <v>529</v>
      </c>
      <c r="C131" s="347" t="s">
        <v>28152</v>
      </c>
      <c r="D131" s="347" t="s">
        <v>260</v>
      </c>
      <c r="E131" s="347">
        <v>6</v>
      </c>
      <c r="F131" s="347">
        <v>0.7</v>
      </c>
      <c r="G131" s="347" t="s">
        <v>11</v>
      </c>
      <c r="H131" s="349">
        <v>40</v>
      </c>
      <c r="I131" s="350" t="s">
        <v>12</v>
      </c>
      <c r="J131" s="351">
        <f t="shared" si="1"/>
        <v>83.699999999999989</v>
      </c>
      <c r="K131" s="351">
        <v>13.95</v>
      </c>
      <c r="L131" s="3" t="str">
        <f>IFERROR(INDEX(dbOrdini[PREZZO
VINOLUX],MATCH(A131,dbOrdini[CODICE
ANKER],0)),"")</f>
        <v/>
      </c>
      <c r="M131" s="347" t="s">
        <v>10536</v>
      </c>
      <c r="N131" s="15" t="str">
        <f>IFERROR(INDEX(dbOrdini[ORDINE],MATCH(A131,dbOrdini[CODICE
ANKER]*(dbOrdini[CODICE
SUPPLY]="GEN24"),0)),"")</f>
        <v/>
      </c>
      <c r="O131" s="352" t="s">
        <v>8</v>
      </c>
      <c r="P131" s="347" t="s">
        <v>261</v>
      </c>
    </row>
    <row r="132" spans="1:16">
      <c r="A132" s="347" t="s">
        <v>262</v>
      </c>
      <c r="B132" s="348">
        <v>779</v>
      </c>
      <c r="C132" s="347" t="s">
        <v>28152</v>
      </c>
      <c r="D132" s="347" t="s">
        <v>263</v>
      </c>
      <c r="E132" s="347">
        <v>6</v>
      </c>
      <c r="F132" s="347">
        <v>0.7</v>
      </c>
      <c r="G132" s="347" t="s">
        <v>11</v>
      </c>
      <c r="H132" s="349">
        <v>40</v>
      </c>
      <c r="I132" s="350" t="s">
        <v>12</v>
      </c>
      <c r="J132" s="351">
        <f t="shared" si="1"/>
        <v>70.5</v>
      </c>
      <c r="K132" s="351">
        <v>11.75</v>
      </c>
      <c r="L132" s="3" t="str">
        <f>IFERROR(INDEX(dbOrdini[PREZZO
VINOLUX],MATCH(A132,dbOrdini[CODICE
ANKER],0)),"")</f>
        <v/>
      </c>
      <c r="M132" s="347" t="s">
        <v>10536</v>
      </c>
      <c r="N132" s="15" t="str">
        <f>IFERROR(INDEX(dbOrdini[ORDINE],MATCH(A132,dbOrdini[CODICE
ANKER]*(dbOrdini[CODICE
SUPPLY]="GEN24"),0)),"")</f>
        <v/>
      </c>
      <c r="O132" s="352" t="s">
        <v>8</v>
      </c>
      <c r="P132" s="347" t="s">
        <v>264</v>
      </c>
    </row>
    <row r="133" spans="1:16">
      <c r="A133" s="347" t="s">
        <v>265</v>
      </c>
      <c r="B133" s="348">
        <v>45</v>
      </c>
      <c r="C133" s="347" t="s">
        <v>28152</v>
      </c>
      <c r="D133" s="347" t="s">
        <v>266</v>
      </c>
      <c r="E133" s="347">
        <v>6</v>
      </c>
      <c r="F133" s="347">
        <v>0.7</v>
      </c>
      <c r="G133" s="347" t="s">
        <v>11262</v>
      </c>
      <c r="H133" s="349">
        <v>30</v>
      </c>
      <c r="I133" s="350" t="s">
        <v>12</v>
      </c>
      <c r="J133" s="351">
        <f t="shared" si="1"/>
        <v>51</v>
      </c>
      <c r="K133" s="351">
        <v>8.5</v>
      </c>
      <c r="L133" s="3" t="str">
        <f>IFERROR(INDEX(dbOrdini[PREZZO
VINOLUX],MATCH(A133,dbOrdini[CODICE
ANKER],0)),"")</f>
        <v/>
      </c>
      <c r="M133" s="347" t="s">
        <v>10539</v>
      </c>
      <c r="N133" s="15" t="str">
        <f>IFERROR(INDEX(dbOrdini[ORDINE],MATCH(A133,dbOrdini[CODICE
ANKER]*(dbOrdini[CODICE
SUPPLY]="GEN24"),0)),"")</f>
        <v/>
      </c>
      <c r="O133" s="352" t="s">
        <v>8</v>
      </c>
      <c r="P133" s="347" t="s">
        <v>267</v>
      </c>
    </row>
    <row r="134" spans="1:16">
      <c r="A134" s="347" t="s">
        <v>268</v>
      </c>
      <c r="B134" s="348">
        <v>390</v>
      </c>
      <c r="C134" s="347" t="s">
        <v>28152</v>
      </c>
      <c r="D134" s="347" t="s">
        <v>269</v>
      </c>
      <c r="E134" s="347">
        <v>6</v>
      </c>
      <c r="F134" s="347">
        <v>0.7</v>
      </c>
      <c r="G134" s="347" t="s">
        <v>11262</v>
      </c>
      <c r="H134" s="349">
        <v>30</v>
      </c>
      <c r="I134" s="350" t="s">
        <v>12</v>
      </c>
      <c r="J134" s="351">
        <f t="shared" si="1"/>
        <v>45</v>
      </c>
      <c r="K134" s="351">
        <v>7.5</v>
      </c>
      <c r="L134" s="3" t="str">
        <f>IFERROR(INDEX(dbOrdini[PREZZO
VINOLUX],MATCH(A134,dbOrdini[CODICE
ANKER],0)),"")</f>
        <v/>
      </c>
      <c r="M134" s="347" t="s">
        <v>10539</v>
      </c>
      <c r="N134" s="15" t="str">
        <f>IFERROR(INDEX(dbOrdini[ORDINE],MATCH(A134,dbOrdini[CODICE
ANKER]*(dbOrdini[CODICE
SUPPLY]="GEN24"),0)),"")</f>
        <v/>
      </c>
      <c r="O134" s="352" t="s">
        <v>8</v>
      </c>
      <c r="P134" s="347" t="s">
        <v>270</v>
      </c>
    </row>
    <row r="135" spans="1:16">
      <c r="A135" s="347" t="s">
        <v>271</v>
      </c>
      <c r="B135" s="348">
        <v>165</v>
      </c>
      <c r="C135" s="347" t="s">
        <v>28152</v>
      </c>
      <c r="D135" s="347" t="s">
        <v>272</v>
      </c>
      <c r="E135" s="347">
        <v>6</v>
      </c>
      <c r="F135" s="347">
        <v>0.7</v>
      </c>
      <c r="G135" s="347" t="s">
        <v>11262</v>
      </c>
      <c r="H135" s="349">
        <v>38</v>
      </c>
      <c r="I135" s="350" t="s">
        <v>12</v>
      </c>
      <c r="J135" s="351">
        <f t="shared" si="1"/>
        <v>34.5</v>
      </c>
      <c r="K135" s="351">
        <v>5.75</v>
      </c>
      <c r="L135" s="3" t="str">
        <f>IFERROR(INDEX(dbOrdini[PREZZO
VINOLUX],MATCH(A135,dbOrdini[CODICE
ANKER],0)),"")</f>
        <v/>
      </c>
      <c r="M135" s="347" t="s">
        <v>10531</v>
      </c>
      <c r="N135" s="15" t="str">
        <f>IFERROR(INDEX(dbOrdini[ORDINE],MATCH(A135,dbOrdini[CODICE
ANKER]*(dbOrdini[CODICE
SUPPLY]="GEN24"),0)),"")</f>
        <v/>
      </c>
      <c r="O135" s="352" t="s">
        <v>8</v>
      </c>
      <c r="P135" s="347" t="s">
        <v>273</v>
      </c>
    </row>
    <row r="136" spans="1:16">
      <c r="A136" s="347" t="s">
        <v>274</v>
      </c>
      <c r="B136" s="348">
        <v>115</v>
      </c>
      <c r="C136" s="347" t="s">
        <v>28152</v>
      </c>
      <c r="D136" s="347" t="s">
        <v>275</v>
      </c>
      <c r="E136" s="347">
        <v>6</v>
      </c>
      <c r="F136" s="347">
        <v>0.7</v>
      </c>
      <c r="G136" s="347" t="s">
        <v>11</v>
      </c>
      <c r="H136" s="349">
        <v>38</v>
      </c>
      <c r="I136" s="350" t="s">
        <v>12</v>
      </c>
      <c r="J136" s="351">
        <f t="shared" si="1"/>
        <v>34.5</v>
      </c>
      <c r="K136" s="351">
        <v>5.75</v>
      </c>
      <c r="L136" s="3" t="str">
        <f>IFERROR(INDEX(dbOrdini[PREZZO
VINOLUX],MATCH(A136,dbOrdini[CODICE
ANKER],0)),"")</f>
        <v/>
      </c>
      <c r="M136" s="347" t="s">
        <v>10531</v>
      </c>
      <c r="N136" s="15" t="str">
        <f>IFERROR(INDEX(dbOrdini[ORDINE],MATCH(A136,dbOrdini[CODICE
ANKER]*(dbOrdini[CODICE
SUPPLY]="GEN24"),0)),"")</f>
        <v/>
      </c>
      <c r="O136" s="352" t="s">
        <v>8</v>
      </c>
      <c r="P136" s="347" t="s">
        <v>276</v>
      </c>
    </row>
    <row r="137" spans="1:16">
      <c r="A137" s="347" t="s">
        <v>277</v>
      </c>
      <c r="B137" s="348">
        <v>0</v>
      </c>
      <c r="C137" s="347" t="s">
        <v>28152</v>
      </c>
      <c r="D137" s="347" t="s">
        <v>278</v>
      </c>
      <c r="E137" s="347">
        <v>12</v>
      </c>
      <c r="F137" s="347">
        <v>0.7</v>
      </c>
      <c r="G137" s="347" t="s">
        <v>11</v>
      </c>
      <c r="H137" s="349">
        <v>29</v>
      </c>
      <c r="I137" s="350" t="s">
        <v>12</v>
      </c>
      <c r="J137" s="351">
        <f t="shared" si="1"/>
        <v>119.39999999999999</v>
      </c>
      <c r="K137" s="351">
        <v>9.9499999999999993</v>
      </c>
      <c r="L137" s="3" t="str">
        <f>IFERROR(INDEX(dbOrdini[PREZZO
VINOLUX],MATCH(A137,dbOrdini[CODICE
ANKER],0)),"")</f>
        <v/>
      </c>
      <c r="M137" s="347" t="s">
        <v>28187</v>
      </c>
      <c r="N137" s="15" t="str">
        <f>IFERROR(INDEX(dbOrdini[ORDINE],MATCH(A137,dbOrdini[CODICE
ANKER]*(dbOrdini[CODICE
SUPPLY]="GEN24"),0)),"")</f>
        <v/>
      </c>
      <c r="O137" s="352" t="s">
        <v>8</v>
      </c>
      <c r="P137" s="347" t="s">
        <v>279</v>
      </c>
    </row>
    <row r="138" spans="1:16">
      <c r="A138" s="347" t="s">
        <v>280</v>
      </c>
      <c r="B138" s="348">
        <v>0</v>
      </c>
      <c r="C138" s="347" t="s">
        <v>28152</v>
      </c>
      <c r="D138" s="347" t="s">
        <v>281</v>
      </c>
      <c r="E138" s="347">
        <v>12</v>
      </c>
      <c r="F138" s="347">
        <v>0.7</v>
      </c>
      <c r="G138" s="347" t="s">
        <v>11</v>
      </c>
      <c r="H138" s="349">
        <v>29</v>
      </c>
      <c r="I138" s="350" t="s">
        <v>12</v>
      </c>
      <c r="J138" s="351">
        <f t="shared" si="1"/>
        <v>114</v>
      </c>
      <c r="K138" s="351">
        <v>9.5</v>
      </c>
      <c r="L138" s="3" t="str">
        <f>IFERROR(INDEX(dbOrdini[PREZZO
VINOLUX],MATCH(A138,dbOrdini[CODICE
ANKER],0)),"")</f>
        <v/>
      </c>
      <c r="M138" s="347" t="s">
        <v>28187</v>
      </c>
      <c r="N138" s="15" t="str">
        <f>IFERROR(INDEX(dbOrdini[ORDINE],MATCH(A138,dbOrdini[CODICE
ANKER]*(dbOrdini[CODICE
SUPPLY]="GEN24"),0)),"")</f>
        <v/>
      </c>
      <c r="O138" s="352" t="s">
        <v>8</v>
      </c>
      <c r="P138" s="347" t="s">
        <v>282</v>
      </c>
    </row>
    <row r="139" spans="1:16">
      <c r="A139" s="347" t="s">
        <v>283</v>
      </c>
      <c r="B139" s="348">
        <v>0</v>
      </c>
      <c r="C139" s="347" t="s">
        <v>28152</v>
      </c>
      <c r="D139" s="347" t="s">
        <v>281</v>
      </c>
      <c r="E139" s="347">
        <v>12</v>
      </c>
      <c r="F139" s="347">
        <v>0.7</v>
      </c>
      <c r="G139" s="347" t="s">
        <v>11</v>
      </c>
      <c r="H139" s="349">
        <v>24</v>
      </c>
      <c r="I139" s="350" t="s">
        <v>12</v>
      </c>
      <c r="J139" s="351">
        <f t="shared" si="1"/>
        <v>114</v>
      </c>
      <c r="K139" s="351">
        <v>9.5</v>
      </c>
      <c r="L139" s="3" t="str">
        <f>IFERROR(INDEX(dbOrdini[PREZZO
VINOLUX],MATCH(A139,dbOrdini[CODICE
ANKER],0)),"")</f>
        <v/>
      </c>
      <c r="M139" s="347" t="s">
        <v>28187</v>
      </c>
      <c r="N139" s="15" t="str">
        <f>IFERROR(INDEX(dbOrdini[ORDINE],MATCH(A139,dbOrdini[CODICE
ANKER]*(dbOrdini[CODICE
SUPPLY]="GEN24"),0)),"")</f>
        <v/>
      </c>
      <c r="O139" s="352" t="s">
        <v>8</v>
      </c>
      <c r="P139" s="347" t="s">
        <v>284</v>
      </c>
    </row>
    <row r="140" spans="1:16">
      <c r="A140" s="347" t="s">
        <v>285</v>
      </c>
      <c r="B140" s="348">
        <v>0</v>
      </c>
      <c r="C140" s="347" t="s">
        <v>28152</v>
      </c>
      <c r="D140" s="347" t="s">
        <v>286</v>
      </c>
      <c r="E140" s="347">
        <v>6</v>
      </c>
      <c r="F140" s="347">
        <v>0.7</v>
      </c>
      <c r="G140" s="347" t="s">
        <v>11</v>
      </c>
      <c r="H140" s="349">
        <v>30</v>
      </c>
      <c r="I140" s="350" t="s">
        <v>12</v>
      </c>
      <c r="J140" s="351">
        <f t="shared" si="1"/>
        <v>66.599999999999994</v>
      </c>
      <c r="K140" s="351">
        <v>11.1</v>
      </c>
      <c r="L140" s="3" t="str">
        <f>IFERROR(INDEX(dbOrdini[PREZZO
VINOLUX],MATCH(A140,dbOrdini[CODICE
ANKER],0)),"")</f>
        <v/>
      </c>
      <c r="M140" s="347" t="s">
        <v>10539</v>
      </c>
      <c r="N140" s="15" t="str">
        <f>IFERROR(INDEX(dbOrdini[ORDINE],MATCH(A140,dbOrdini[CODICE
ANKER]*(dbOrdini[CODICE
SUPPLY]="GEN24"),0)),"")</f>
        <v/>
      </c>
      <c r="O140" s="352" t="s">
        <v>8</v>
      </c>
      <c r="P140" s="347" t="s">
        <v>287</v>
      </c>
    </row>
    <row r="141" spans="1:16">
      <c r="A141" s="347" t="s">
        <v>288</v>
      </c>
      <c r="B141" s="348">
        <v>27</v>
      </c>
      <c r="C141" s="347" t="s">
        <v>28152</v>
      </c>
      <c r="D141" s="347" t="s">
        <v>289</v>
      </c>
      <c r="E141" s="347">
        <v>6</v>
      </c>
      <c r="F141" s="347">
        <v>0.7</v>
      </c>
      <c r="G141" s="347" t="s">
        <v>11</v>
      </c>
      <c r="H141" s="349">
        <v>48.9</v>
      </c>
      <c r="I141" s="350" t="s">
        <v>12</v>
      </c>
      <c r="J141" s="351">
        <f t="shared" ref="J141:J204" si="2">E141*K141</f>
        <v>239.70000000000002</v>
      </c>
      <c r="K141" s="351">
        <v>39.950000000000003</v>
      </c>
      <c r="L141" s="3" t="str">
        <f>IFERROR(INDEX(dbOrdini[PREZZO
VINOLUX],MATCH(A141,dbOrdini[CODICE
ANKER],0)),"")</f>
        <v/>
      </c>
      <c r="M141" s="347" t="s">
        <v>10536</v>
      </c>
      <c r="N141" s="15" t="str">
        <f>IFERROR(INDEX(dbOrdini[ORDINE],MATCH(A141,dbOrdini[CODICE
ANKER]*(dbOrdini[CODICE
SUPPLY]="GEN24"),0)),"")</f>
        <v/>
      </c>
      <c r="O141" s="352" t="s">
        <v>8</v>
      </c>
      <c r="P141" s="347" t="s">
        <v>290</v>
      </c>
    </row>
    <row r="142" spans="1:16">
      <c r="A142" s="347" t="s">
        <v>11288</v>
      </c>
      <c r="B142" s="348">
        <v>11</v>
      </c>
      <c r="C142" s="347" t="s">
        <v>28152</v>
      </c>
      <c r="D142" s="347" t="s">
        <v>292</v>
      </c>
      <c r="E142" s="347">
        <v>3</v>
      </c>
      <c r="F142" s="347">
        <v>1.5</v>
      </c>
      <c r="G142" s="347" t="s">
        <v>11262</v>
      </c>
      <c r="H142" s="349">
        <v>13</v>
      </c>
      <c r="I142" s="350" t="s">
        <v>12</v>
      </c>
      <c r="J142" s="351">
        <f t="shared" si="2"/>
        <v>71.849999999999994</v>
      </c>
      <c r="K142" s="351">
        <v>23.95</v>
      </c>
      <c r="L142" s="3" t="str">
        <f>IFERROR(INDEX(dbOrdini[PREZZO
VINOLUX],MATCH(A142,dbOrdini[CODICE
ANKER],0)),"")</f>
        <v/>
      </c>
      <c r="M142" t="s">
        <v>16</v>
      </c>
      <c r="N142" s="15" t="str">
        <f>IFERROR(INDEX(dbOrdini[ORDINE],MATCH(A142,dbOrdini[CODICE
ANKER]*(dbOrdini[CODICE
SUPPLY]="GEN24"),0)),"")</f>
        <v/>
      </c>
      <c r="O142" s="352" t="s">
        <v>8</v>
      </c>
      <c r="P142" s="347" t="s">
        <v>11289</v>
      </c>
    </row>
    <row r="143" spans="1:16">
      <c r="A143" s="347" t="s">
        <v>291</v>
      </c>
      <c r="B143" s="348">
        <v>168</v>
      </c>
      <c r="C143" s="347" t="s">
        <v>28152</v>
      </c>
      <c r="D143" s="347" t="s">
        <v>292</v>
      </c>
      <c r="E143" s="347">
        <v>6</v>
      </c>
      <c r="F143" s="347">
        <v>0.75</v>
      </c>
      <c r="G143" s="347" t="s">
        <v>11</v>
      </c>
      <c r="H143" s="349">
        <v>13</v>
      </c>
      <c r="I143" s="350" t="s">
        <v>12</v>
      </c>
      <c r="J143" s="351">
        <f t="shared" si="2"/>
        <v>68.099999999999994</v>
      </c>
      <c r="K143" s="351">
        <v>11.35</v>
      </c>
      <c r="L143" s="3" t="str">
        <f>IFERROR(INDEX(dbOrdini[PREZZO
VINOLUX],MATCH(A143,dbOrdini[CODICE
ANKER],0)),"")</f>
        <v/>
      </c>
      <c r="M143" s="347" t="s">
        <v>28188</v>
      </c>
      <c r="N143" s="15" t="str">
        <f>IFERROR(INDEX(dbOrdini[ORDINE],MATCH(A143,dbOrdini[CODICE
ANKER]*(dbOrdini[CODICE
SUPPLY]="GEN24"),0)),"")</f>
        <v/>
      </c>
      <c r="O143" s="352" t="s">
        <v>8</v>
      </c>
      <c r="P143" s="347" t="s">
        <v>293</v>
      </c>
    </row>
    <row r="144" spans="1:16">
      <c r="A144" s="347" t="s">
        <v>294</v>
      </c>
      <c r="B144" s="348">
        <v>0</v>
      </c>
      <c r="C144" s="347" t="s">
        <v>28152</v>
      </c>
      <c r="D144" s="347" t="s">
        <v>295</v>
      </c>
      <c r="E144" s="347">
        <v>6</v>
      </c>
      <c r="F144" s="347">
        <v>0.5</v>
      </c>
      <c r="G144" s="347" t="s">
        <v>11</v>
      </c>
      <c r="H144" s="349">
        <v>50</v>
      </c>
      <c r="I144" s="350" t="s">
        <v>12</v>
      </c>
      <c r="J144" s="351">
        <f t="shared" si="2"/>
        <v>447</v>
      </c>
      <c r="K144" s="351">
        <v>74.5</v>
      </c>
      <c r="L144" s="3" t="str">
        <f>IFERROR(INDEX(dbOrdini[PREZZO
VINOLUX],MATCH(A144,dbOrdini[CODICE
ANKER],0)),"")</f>
        <v/>
      </c>
      <c r="M144" s="347" t="s">
        <v>10536</v>
      </c>
      <c r="N144" s="15" t="str">
        <f>IFERROR(INDEX(dbOrdini[ORDINE],MATCH(A144,dbOrdini[CODICE
ANKER]*(dbOrdini[CODICE
SUPPLY]="GEN24"),0)),"")</f>
        <v/>
      </c>
      <c r="O144" s="352" t="s">
        <v>8</v>
      </c>
      <c r="P144" s="347" t="s">
        <v>296</v>
      </c>
    </row>
    <row r="145" spans="1:16">
      <c r="A145" s="347" t="s">
        <v>297</v>
      </c>
      <c r="B145" s="348">
        <v>36</v>
      </c>
      <c r="C145" s="347" t="s">
        <v>28152</v>
      </c>
      <c r="D145" s="347" t="s">
        <v>298</v>
      </c>
      <c r="E145" s="347">
        <v>6</v>
      </c>
      <c r="F145" s="347">
        <v>0.5</v>
      </c>
      <c r="G145" s="347" t="s">
        <v>11</v>
      </c>
      <c r="H145" s="349">
        <v>50</v>
      </c>
      <c r="I145" s="350" t="s">
        <v>12</v>
      </c>
      <c r="J145" s="351">
        <f t="shared" si="2"/>
        <v>390</v>
      </c>
      <c r="K145" s="351">
        <v>65</v>
      </c>
      <c r="L145" s="3" t="str">
        <f>IFERROR(INDEX(dbOrdini[PREZZO
VINOLUX],MATCH(A145,dbOrdini[CODICE
ANKER],0)),"")</f>
        <v/>
      </c>
      <c r="M145" s="347" t="s">
        <v>10536</v>
      </c>
      <c r="N145" s="15" t="str">
        <f>IFERROR(INDEX(dbOrdini[ORDINE],MATCH(A145,dbOrdini[CODICE
ANKER]*(dbOrdini[CODICE
SUPPLY]="GEN24"),0)),"")</f>
        <v/>
      </c>
      <c r="O145" s="352" t="s">
        <v>8</v>
      </c>
      <c r="P145" s="347" t="s">
        <v>16</v>
      </c>
    </row>
    <row r="146" spans="1:16">
      <c r="A146" s="347" t="s">
        <v>299</v>
      </c>
      <c r="B146" s="348">
        <v>0</v>
      </c>
      <c r="C146" s="347" t="s">
        <v>28152</v>
      </c>
      <c r="D146" s="347" t="s">
        <v>300</v>
      </c>
      <c r="E146" s="347">
        <v>6</v>
      </c>
      <c r="F146" s="347">
        <v>0.7</v>
      </c>
      <c r="G146" s="347" t="s">
        <v>11</v>
      </c>
      <c r="H146" s="349">
        <v>40</v>
      </c>
      <c r="I146" s="350" t="s">
        <v>12</v>
      </c>
      <c r="J146" s="351">
        <f t="shared" si="2"/>
        <v>99</v>
      </c>
      <c r="K146" s="351">
        <v>16.5</v>
      </c>
      <c r="L146" s="3" t="str">
        <f>IFERROR(INDEX(dbOrdini[PREZZO
VINOLUX],MATCH(A146,dbOrdini[CODICE
ANKER],0)),"")</f>
        <v/>
      </c>
      <c r="M146" s="347" t="s">
        <v>10541</v>
      </c>
      <c r="N146" s="15" t="str">
        <f>IFERROR(INDEX(dbOrdini[ORDINE],MATCH(A146,dbOrdini[CODICE
ANKER]*(dbOrdini[CODICE
SUPPLY]="GEN24"),0)),"")</f>
        <v/>
      </c>
      <c r="O146" s="352" t="s">
        <v>8</v>
      </c>
      <c r="P146" s="347" t="s">
        <v>301</v>
      </c>
    </row>
    <row r="147" spans="1:16">
      <c r="A147" s="347" t="s">
        <v>302</v>
      </c>
      <c r="B147" s="348">
        <v>2</v>
      </c>
      <c r="C147" s="347" t="s">
        <v>28152</v>
      </c>
      <c r="D147" s="347" t="s">
        <v>303</v>
      </c>
      <c r="E147" s="347">
        <v>6</v>
      </c>
      <c r="F147" s="347">
        <v>0.5</v>
      </c>
      <c r="G147" s="347" t="s">
        <v>11</v>
      </c>
      <c r="H147" s="349">
        <v>46</v>
      </c>
      <c r="I147" s="350" t="s">
        <v>12</v>
      </c>
      <c r="J147" s="351">
        <f t="shared" si="2"/>
        <v>243</v>
      </c>
      <c r="K147" s="351">
        <v>40.5</v>
      </c>
      <c r="L147" s="3" t="str">
        <f>IFERROR(INDEX(dbOrdini[PREZZO
VINOLUX],MATCH(A147,dbOrdini[CODICE
ANKER],0)),"")</f>
        <v/>
      </c>
      <c r="M147" s="347" t="s">
        <v>10536</v>
      </c>
      <c r="N147" s="15" t="str">
        <f>IFERROR(INDEX(dbOrdini[ORDINE],MATCH(A147,dbOrdini[CODICE
ANKER]*(dbOrdini[CODICE
SUPPLY]="GEN24"),0)),"")</f>
        <v/>
      </c>
      <c r="O147" s="352" t="s">
        <v>8</v>
      </c>
      <c r="P147" s="347" t="s">
        <v>304</v>
      </c>
    </row>
    <row r="148" spans="1:16">
      <c r="A148" s="347" t="s">
        <v>305</v>
      </c>
      <c r="B148" s="348">
        <v>0</v>
      </c>
      <c r="C148" s="347" t="s">
        <v>28152</v>
      </c>
      <c r="D148" s="347" t="s">
        <v>306</v>
      </c>
      <c r="E148" s="347">
        <v>6</v>
      </c>
      <c r="F148" s="347">
        <v>0.5</v>
      </c>
      <c r="G148" s="347" t="s">
        <v>11</v>
      </c>
      <c r="H148" s="349">
        <v>40</v>
      </c>
      <c r="I148" s="350" t="s">
        <v>12</v>
      </c>
      <c r="J148" s="351">
        <f t="shared" si="2"/>
        <v>101.69999999999999</v>
      </c>
      <c r="K148" s="351">
        <v>16.95</v>
      </c>
      <c r="L148" s="3" t="str">
        <f>IFERROR(INDEX(dbOrdini[PREZZO
VINOLUX],MATCH(A148,dbOrdini[CODICE
ANKER],0)),"")</f>
        <v/>
      </c>
      <c r="M148" s="347" t="s">
        <v>10541</v>
      </c>
      <c r="N148" s="15" t="str">
        <f>IFERROR(INDEX(dbOrdini[ORDINE],MATCH(A148,dbOrdini[CODICE
ANKER]*(dbOrdini[CODICE
SUPPLY]="GEN24"),0)),"")</f>
        <v/>
      </c>
      <c r="O148" s="352" t="s">
        <v>8</v>
      </c>
      <c r="P148" s="347" t="s">
        <v>307</v>
      </c>
    </row>
    <row r="149" spans="1:16">
      <c r="A149" s="347" t="s">
        <v>10842</v>
      </c>
      <c r="B149" s="348">
        <v>1</v>
      </c>
      <c r="C149" s="347" t="s">
        <v>28152</v>
      </c>
      <c r="D149" s="347" t="s">
        <v>10843</v>
      </c>
      <c r="E149" s="347">
        <v>6</v>
      </c>
      <c r="F149" s="347">
        <v>0.5</v>
      </c>
      <c r="G149" s="347" t="s">
        <v>11</v>
      </c>
      <c r="H149" s="349">
        <v>40</v>
      </c>
      <c r="I149" s="350" t="s">
        <v>12</v>
      </c>
      <c r="J149" s="351">
        <f t="shared" si="2"/>
        <v>145.5</v>
      </c>
      <c r="K149" s="351">
        <v>24.25</v>
      </c>
      <c r="L149" s="3" t="str">
        <f>IFERROR(INDEX(dbOrdini[PREZZO
VINOLUX],MATCH(A149,dbOrdini[CODICE
ANKER],0)),"")</f>
        <v/>
      </c>
      <c r="M149" s="347" t="s">
        <v>10541</v>
      </c>
      <c r="N149" s="15" t="str">
        <f>IFERROR(INDEX(dbOrdini[ORDINE],MATCH(A149,dbOrdini[CODICE
ANKER]*(dbOrdini[CODICE
SUPPLY]="GEN24"),0)),"")</f>
        <v/>
      </c>
      <c r="O149" s="352" t="s">
        <v>8</v>
      </c>
      <c r="P149" s="347" t="s">
        <v>11290</v>
      </c>
    </row>
    <row r="150" spans="1:16">
      <c r="A150" s="347" t="s">
        <v>308</v>
      </c>
      <c r="B150" s="348">
        <v>152</v>
      </c>
      <c r="C150" s="347" t="s">
        <v>28152</v>
      </c>
      <c r="D150" s="347" t="s">
        <v>309</v>
      </c>
      <c r="E150" s="347">
        <v>6</v>
      </c>
      <c r="F150" s="347">
        <v>0.5</v>
      </c>
      <c r="G150" s="347" t="s">
        <v>11</v>
      </c>
      <c r="H150" s="349">
        <v>40</v>
      </c>
      <c r="I150" s="350" t="s">
        <v>12</v>
      </c>
      <c r="J150" s="351">
        <f t="shared" si="2"/>
        <v>56.699999999999996</v>
      </c>
      <c r="K150" s="351">
        <v>9.4499999999999993</v>
      </c>
      <c r="L150" s="3" t="str">
        <f>IFERROR(INDEX(dbOrdini[PREZZO
VINOLUX],MATCH(A150,dbOrdini[CODICE
ANKER],0)),"")</f>
        <v/>
      </c>
      <c r="M150" s="347" t="s">
        <v>10541</v>
      </c>
      <c r="N150" s="15" t="str">
        <f>IFERROR(INDEX(dbOrdini[ORDINE],MATCH(A150,dbOrdini[CODICE
ANKER]*(dbOrdini[CODICE
SUPPLY]="GEN24"),0)),"")</f>
        <v/>
      </c>
      <c r="O150" s="352" t="s">
        <v>8</v>
      </c>
      <c r="P150" s="347" t="s">
        <v>310</v>
      </c>
    </row>
    <row r="151" spans="1:16">
      <c r="A151" s="347" t="s">
        <v>11291</v>
      </c>
      <c r="B151" s="348">
        <v>0</v>
      </c>
      <c r="C151" s="347" t="s">
        <v>28152</v>
      </c>
      <c r="D151" s="347" t="s">
        <v>11292</v>
      </c>
      <c r="E151" s="347">
        <v>6</v>
      </c>
      <c r="F151" s="347">
        <v>0.5</v>
      </c>
      <c r="G151" s="347" t="s">
        <v>11262</v>
      </c>
      <c r="H151" s="349">
        <v>40</v>
      </c>
      <c r="I151" s="350" t="s">
        <v>12</v>
      </c>
      <c r="J151" s="351">
        <f t="shared" si="2"/>
        <v>88.5</v>
      </c>
      <c r="K151" s="351">
        <v>14.75</v>
      </c>
      <c r="L151" s="3" t="str">
        <f>IFERROR(INDEX(dbOrdini[PREZZO
VINOLUX],MATCH(A151,dbOrdini[CODICE
ANKER],0)),"")</f>
        <v/>
      </c>
      <c r="M151" s="347" t="s">
        <v>10541</v>
      </c>
      <c r="N151" s="15" t="str">
        <f>IFERROR(INDEX(dbOrdini[ORDINE],MATCH(A151,dbOrdini[CODICE
ANKER]*(dbOrdini[CODICE
SUPPLY]="GEN24"),0)),"")</f>
        <v/>
      </c>
      <c r="O151" s="352" t="s">
        <v>8</v>
      </c>
      <c r="P151" s="347" t="s">
        <v>313</v>
      </c>
    </row>
    <row r="152" spans="1:16">
      <c r="A152" s="347" t="s">
        <v>311</v>
      </c>
      <c r="B152" s="348">
        <v>0</v>
      </c>
      <c r="C152" s="347" t="s">
        <v>28152</v>
      </c>
      <c r="D152" s="347" t="s">
        <v>312</v>
      </c>
      <c r="E152" s="347">
        <v>6</v>
      </c>
      <c r="F152" s="347">
        <v>0.5</v>
      </c>
      <c r="G152" s="347" t="s">
        <v>11</v>
      </c>
      <c r="H152" s="349">
        <v>40</v>
      </c>
      <c r="I152" s="350" t="s">
        <v>12</v>
      </c>
      <c r="J152" s="351">
        <f t="shared" si="2"/>
        <v>89.1</v>
      </c>
      <c r="K152" s="351">
        <v>14.85</v>
      </c>
      <c r="L152" s="3" t="str">
        <f>IFERROR(INDEX(dbOrdini[PREZZO
VINOLUX],MATCH(A152,dbOrdini[CODICE
ANKER],0)),"")</f>
        <v/>
      </c>
      <c r="M152" s="347" t="s">
        <v>10541</v>
      </c>
      <c r="N152" s="15" t="str">
        <f>IFERROR(INDEX(dbOrdini[ORDINE],MATCH(A152,dbOrdini[CODICE
ANKER]*(dbOrdini[CODICE
SUPPLY]="GEN24"),0)),"")</f>
        <v/>
      </c>
      <c r="O152" s="352" t="s">
        <v>8</v>
      </c>
      <c r="P152" s="347" t="s">
        <v>313</v>
      </c>
    </row>
    <row r="153" spans="1:16">
      <c r="A153" s="347" t="s">
        <v>314</v>
      </c>
      <c r="B153" s="348">
        <v>0</v>
      </c>
      <c r="C153" s="347" t="s">
        <v>28152</v>
      </c>
      <c r="D153" s="347" t="s">
        <v>315</v>
      </c>
      <c r="E153" s="347">
        <v>6</v>
      </c>
      <c r="F153" s="347">
        <v>0.7</v>
      </c>
      <c r="G153" s="347" t="s">
        <v>11</v>
      </c>
      <c r="H153" s="349">
        <v>40</v>
      </c>
      <c r="I153" s="350" t="s">
        <v>12</v>
      </c>
      <c r="J153" s="351">
        <f t="shared" si="2"/>
        <v>81</v>
      </c>
      <c r="K153" s="351">
        <v>13.5</v>
      </c>
      <c r="L153" s="3" t="str">
        <f>IFERROR(INDEX(dbOrdini[PREZZO
VINOLUX],MATCH(A153,dbOrdini[CODICE
ANKER],0)),"")</f>
        <v/>
      </c>
      <c r="M153" s="347" t="s">
        <v>10537</v>
      </c>
      <c r="N153" s="15" t="str">
        <f>IFERROR(INDEX(dbOrdini[ORDINE],MATCH(A153,dbOrdini[CODICE
ANKER]*(dbOrdini[CODICE
SUPPLY]="GEN24"),0)),"")</f>
        <v/>
      </c>
      <c r="O153" s="352" t="s">
        <v>8</v>
      </c>
      <c r="P153" s="347" t="s">
        <v>316</v>
      </c>
    </row>
    <row r="154" spans="1:16">
      <c r="A154" s="347" t="s">
        <v>317</v>
      </c>
      <c r="B154" s="348">
        <v>0</v>
      </c>
      <c r="C154" s="347" t="s">
        <v>28152</v>
      </c>
      <c r="D154" s="347" t="s">
        <v>318</v>
      </c>
      <c r="E154" s="347">
        <v>6</v>
      </c>
      <c r="F154" s="347">
        <v>0.7</v>
      </c>
      <c r="G154" s="347" t="s">
        <v>11</v>
      </c>
      <c r="H154" s="349">
        <v>42</v>
      </c>
      <c r="I154" s="350" t="s">
        <v>12</v>
      </c>
      <c r="J154" s="351">
        <f t="shared" si="2"/>
        <v>76.5</v>
      </c>
      <c r="K154" s="351">
        <v>12.75</v>
      </c>
      <c r="L154" s="3" t="str">
        <f>IFERROR(INDEX(dbOrdini[PREZZO
VINOLUX],MATCH(A154,dbOrdini[CODICE
ANKER],0)),"")</f>
        <v/>
      </c>
      <c r="M154" s="347" t="s">
        <v>10537</v>
      </c>
      <c r="N154" s="15" t="str">
        <f>IFERROR(INDEX(dbOrdini[ORDINE],MATCH(A154,dbOrdini[CODICE
ANKER]*(dbOrdini[CODICE
SUPPLY]="GEN24"),0)),"")</f>
        <v/>
      </c>
      <c r="O154" s="352" t="s">
        <v>8</v>
      </c>
      <c r="P154" s="347" t="s">
        <v>319</v>
      </c>
    </row>
    <row r="155" spans="1:16">
      <c r="A155" s="347" t="s">
        <v>320</v>
      </c>
      <c r="B155" s="348">
        <v>0</v>
      </c>
      <c r="C155" s="347" t="s">
        <v>28152</v>
      </c>
      <c r="D155" s="347" t="s">
        <v>321</v>
      </c>
      <c r="E155" s="347">
        <v>6</v>
      </c>
      <c r="F155" s="347">
        <v>0.7</v>
      </c>
      <c r="G155" s="347" t="s">
        <v>11</v>
      </c>
      <c r="H155" s="349">
        <v>42</v>
      </c>
      <c r="I155" s="350" t="s">
        <v>12</v>
      </c>
      <c r="J155" s="351">
        <f t="shared" si="2"/>
        <v>84</v>
      </c>
      <c r="K155" s="351">
        <v>14</v>
      </c>
      <c r="L155" s="3" t="str">
        <f>IFERROR(INDEX(dbOrdini[PREZZO
VINOLUX],MATCH(A155,dbOrdini[CODICE
ANKER],0)),"")</f>
        <v/>
      </c>
      <c r="M155" s="347" t="s">
        <v>10543</v>
      </c>
      <c r="N155" s="15" t="str">
        <f>IFERROR(INDEX(dbOrdini[ORDINE],MATCH(A155,dbOrdini[CODICE
ANKER]*(dbOrdini[CODICE
SUPPLY]="GEN24"),0)),"")</f>
        <v/>
      </c>
      <c r="O155" s="352" t="s">
        <v>8</v>
      </c>
      <c r="P155" s="347" t="s">
        <v>319</v>
      </c>
    </row>
    <row r="156" spans="1:16">
      <c r="A156" s="347" t="s">
        <v>322</v>
      </c>
      <c r="B156" s="348">
        <v>8</v>
      </c>
      <c r="C156" s="347" t="s">
        <v>28152</v>
      </c>
      <c r="D156" s="347" t="s">
        <v>323</v>
      </c>
      <c r="E156" s="347">
        <v>6</v>
      </c>
      <c r="F156" s="347">
        <v>0.7</v>
      </c>
      <c r="G156" s="347" t="s">
        <v>11</v>
      </c>
      <c r="H156" s="349">
        <v>40</v>
      </c>
      <c r="I156" s="350" t="s">
        <v>12</v>
      </c>
      <c r="J156" s="351">
        <f t="shared" si="2"/>
        <v>82.5</v>
      </c>
      <c r="K156" s="351">
        <v>13.75</v>
      </c>
      <c r="L156" s="3" t="str">
        <f>IFERROR(INDEX(dbOrdini[PREZZO
VINOLUX],MATCH(A156,dbOrdini[CODICE
ANKER],0)),"")</f>
        <v/>
      </c>
      <c r="M156" s="347" t="s">
        <v>10537</v>
      </c>
      <c r="N156" s="15" t="str">
        <f>IFERROR(INDEX(dbOrdini[ORDINE],MATCH(A156,dbOrdini[CODICE
ANKER]*(dbOrdini[CODICE
SUPPLY]="GEN24"),0)),"")</f>
        <v/>
      </c>
      <c r="O156" s="352" t="s">
        <v>8</v>
      </c>
      <c r="P156" s="347" t="s">
        <v>324</v>
      </c>
    </row>
    <row r="157" spans="1:16">
      <c r="A157" s="347" t="s">
        <v>325</v>
      </c>
      <c r="B157" s="348">
        <v>18</v>
      </c>
      <c r="C157" s="347" t="s">
        <v>28152</v>
      </c>
      <c r="D157" s="347" t="s">
        <v>326</v>
      </c>
      <c r="E157" s="347">
        <v>6</v>
      </c>
      <c r="F157" s="347">
        <v>0.7</v>
      </c>
      <c r="G157" s="347" t="s">
        <v>11</v>
      </c>
      <c r="H157" s="349">
        <v>20</v>
      </c>
      <c r="I157" s="350" t="s">
        <v>12</v>
      </c>
      <c r="J157" s="351">
        <f t="shared" si="2"/>
        <v>53.94</v>
      </c>
      <c r="K157" s="351">
        <v>8.99</v>
      </c>
      <c r="L157" s="3" t="str">
        <f>IFERROR(INDEX(dbOrdini[PREZZO
VINOLUX],MATCH(A157,dbOrdini[CODICE
ANKER],0)),"")</f>
        <v/>
      </c>
      <c r="M157" s="347" t="s">
        <v>10539</v>
      </c>
      <c r="N157" s="15" t="str">
        <f>IFERROR(INDEX(dbOrdini[ORDINE],MATCH(A157,dbOrdini[CODICE
ANKER]*(dbOrdini[CODICE
SUPPLY]="GEN24"),0)),"")</f>
        <v/>
      </c>
      <c r="O157" s="352" t="s">
        <v>8</v>
      </c>
      <c r="P157" s="347" t="s">
        <v>327</v>
      </c>
    </row>
    <row r="158" spans="1:16">
      <c r="A158" s="347" t="s">
        <v>328</v>
      </c>
      <c r="B158" s="348">
        <v>0</v>
      </c>
      <c r="C158" s="347" t="s">
        <v>28152</v>
      </c>
      <c r="D158" s="347" t="s">
        <v>329</v>
      </c>
      <c r="E158" s="347">
        <v>6</v>
      </c>
      <c r="F158" s="347">
        <v>0.7</v>
      </c>
      <c r="G158" s="347" t="s">
        <v>11</v>
      </c>
      <c r="H158" s="349">
        <v>16</v>
      </c>
      <c r="I158" s="350" t="s">
        <v>12</v>
      </c>
      <c r="J158" s="351">
        <f t="shared" si="2"/>
        <v>55.5</v>
      </c>
      <c r="K158" s="351">
        <v>9.25</v>
      </c>
      <c r="L158" s="3" t="str">
        <f>IFERROR(INDEX(dbOrdini[PREZZO
VINOLUX],MATCH(A158,dbOrdini[CODICE
ANKER],0)),"")</f>
        <v/>
      </c>
      <c r="M158" s="347" t="s">
        <v>10539</v>
      </c>
      <c r="N158" s="15" t="str">
        <f>IFERROR(INDEX(dbOrdini[ORDINE],MATCH(A158,dbOrdini[CODICE
ANKER]*(dbOrdini[CODICE
SUPPLY]="GEN24"),0)),"")</f>
        <v/>
      </c>
      <c r="O158" s="352" t="s">
        <v>8</v>
      </c>
      <c r="P158" s="347" t="s">
        <v>330</v>
      </c>
    </row>
    <row r="159" spans="1:16">
      <c r="A159" s="347" t="s">
        <v>331</v>
      </c>
      <c r="B159" s="348">
        <v>3</v>
      </c>
      <c r="C159" s="347" t="s">
        <v>28152</v>
      </c>
      <c r="D159" s="347" t="s">
        <v>332</v>
      </c>
      <c r="E159" s="347">
        <v>6</v>
      </c>
      <c r="F159" s="347">
        <v>0.7</v>
      </c>
      <c r="G159" s="347" t="s">
        <v>11</v>
      </c>
      <c r="H159" s="349">
        <v>16</v>
      </c>
      <c r="I159" s="350" t="s">
        <v>12</v>
      </c>
      <c r="J159" s="351">
        <f t="shared" si="2"/>
        <v>53.699999999999996</v>
      </c>
      <c r="K159" s="351">
        <v>8.9499999999999993</v>
      </c>
      <c r="L159" s="3" t="str">
        <f>IFERROR(INDEX(dbOrdini[PREZZO
VINOLUX],MATCH(A159,dbOrdini[CODICE
ANKER],0)),"")</f>
        <v/>
      </c>
      <c r="M159" s="347" t="s">
        <v>10539</v>
      </c>
      <c r="N159" s="15" t="str">
        <f>IFERROR(INDEX(dbOrdini[ORDINE],MATCH(A159,dbOrdini[CODICE
ANKER]*(dbOrdini[CODICE
SUPPLY]="GEN24"),0)),"")</f>
        <v/>
      </c>
      <c r="O159" s="352" t="s">
        <v>8</v>
      </c>
      <c r="P159" s="347" t="s">
        <v>333</v>
      </c>
    </row>
    <row r="160" spans="1:16">
      <c r="A160" s="347" t="s">
        <v>334</v>
      </c>
      <c r="B160" s="348">
        <v>326</v>
      </c>
      <c r="C160" s="347" t="s">
        <v>28152</v>
      </c>
      <c r="D160" s="347" t="s">
        <v>335</v>
      </c>
      <c r="E160" s="347">
        <v>6</v>
      </c>
      <c r="F160" s="347">
        <v>0.7</v>
      </c>
      <c r="G160" s="347" t="s">
        <v>11</v>
      </c>
      <c r="H160" s="349">
        <v>40</v>
      </c>
      <c r="I160" s="350" t="s">
        <v>12</v>
      </c>
      <c r="J160" s="351">
        <f t="shared" si="2"/>
        <v>133.5</v>
      </c>
      <c r="K160" s="351">
        <v>22.25</v>
      </c>
      <c r="L160" s="3" t="str">
        <f>IFERROR(INDEX(dbOrdini[PREZZO
VINOLUX],MATCH(A160,dbOrdini[CODICE
ANKER],0)),"")</f>
        <v/>
      </c>
      <c r="M160" s="347" t="s">
        <v>10537</v>
      </c>
      <c r="N160" s="15" t="str">
        <f>IFERROR(INDEX(dbOrdini[ORDINE],MATCH(A160,dbOrdini[CODICE
ANKER]*(dbOrdini[CODICE
SUPPLY]="GEN24"),0)),"")</f>
        <v/>
      </c>
      <c r="O160" s="352" t="s">
        <v>8</v>
      </c>
      <c r="P160" s="347" t="s">
        <v>336</v>
      </c>
    </row>
    <row r="161" spans="1:16">
      <c r="A161" s="347" t="s">
        <v>337</v>
      </c>
      <c r="B161" s="348">
        <v>0</v>
      </c>
      <c r="C161" s="347" t="s">
        <v>28152</v>
      </c>
      <c r="D161" s="347" t="s">
        <v>338</v>
      </c>
      <c r="E161" s="347">
        <v>6</v>
      </c>
      <c r="F161" s="347">
        <v>0.5</v>
      </c>
      <c r="G161" s="347" t="s">
        <v>11</v>
      </c>
      <c r="H161" s="349">
        <v>38</v>
      </c>
      <c r="I161" s="350" t="s">
        <v>12</v>
      </c>
      <c r="J161" s="351">
        <f t="shared" si="2"/>
        <v>24</v>
      </c>
      <c r="K161" s="351">
        <v>4</v>
      </c>
      <c r="L161" s="3" t="str">
        <f>IFERROR(INDEX(dbOrdini[PREZZO
VINOLUX],MATCH(A161,dbOrdini[CODICE
ANKER],0)),"")</f>
        <v/>
      </c>
      <c r="M161" s="347" t="s">
        <v>10539</v>
      </c>
      <c r="N161" s="15" t="str">
        <f>IFERROR(INDEX(dbOrdini[ORDINE],MATCH(A161,dbOrdini[CODICE
ANKER]*(dbOrdini[CODICE
SUPPLY]="GEN24"),0)),"")</f>
        <v/>
      </c>
      <c r="O161" s="352" t="s">
        <v>8</v>
      </c>
      <c r="P161" s="347" t="s">
        <v>339</v>
      </c>
    </row>
    <row r="162" spans="1:16">
      <c r="A162" s="347" t="s">
        <v>340</v>
      </c>
      <c r="B162" s="348">
        <v>0</v>
      </c>
      <c r="C162" s="347" t="s">
        <v>28152</v>
      </c>
      <c r="D162" s="347" t="s">
        <v>341</v>
      </c>
      <c r="E162" s="347">
        <v>6</v>
      </c>
      <c r="F162" s="347">
        <v>0.7</v>
      </c>
      <c r="G162" s="347" t="s">
        <v>11</v>
      </c>
      <c r="H162" s="349">
        <v>40</v>
      </c>
      <c r="I162" s="350" t="s">
        <v>12</v>
      </c>
      <c r="J162" s="351">
        <f t="shared" si="2"/>
        <v>48.599999999999994</v>
      </c>
      <c r="K162" s="351">
        <v>8.1</v>
      </c>
      <c r="L162" s="3" t="str">
        <f>IFERROR(INDEX(dbOrdini[PREZZO
VINOLUX],MATCH(A162,dbOrdini[CODICE
ANKER],0)),"")</f>
        <v/>
      </c>
      <c r="M162" s="347" t="s">
        <v>10559</v>
      </c>
      <c r="N162" s="15" t="str">
        <f>IFERROR(INDEX(dbOrdini[ORDINE],MATCH(A162,dbOrdini[CODICE
ANKER]*(dbOrdini[CODICE
SUPPLY]="GEN24"),0)),"")</f>
        <v/>
      </c>
      <c r="O162" s="352" t="s">
        <v>8</v>
      </c>
      <c r="P162" s="347" t="s">
        <v>342</v>
      </c>
    </row>
    <row r="163" spans="1:16">
      <c r="A163" s="347" t="s">
        <v>343</v>
      </c>
      <c r="B163" s="348">
        <v>11</v>
      </c>
      <c r="C163" s="347" t="s">
        <v>28152</v>
      </c>
      <c r="D163" s="347" t="s">
        <v>344</v>
      </c>
      <c r="E163" s="347">
        <v>6</v>
      </c>
      <c r="F163" s="347">
        <v>0.5</v>
      </c>
      <c r="G163" s="347" t="s">
        <v>11</v>
      </c>
      <c r="H163" s="349">
        <v>25</v>
      </c>
      <c r="I163" s="350" t="s">
        <v>12</v>
      </c>
      <c r="J163" s="351">
        <f t="shared" si="2"/>
        <v>67.5</v>
      </c>
      <c r="K163" s="351">
        <v>11.25</v>
      </c>
      <c r="L163" s="3" t="str">
        <f>IFERROR(INDEX(dbOrdini[PREZZO
VINOLUX],MATCH(A163,dbOrdini[CODICE
ANKER],0)),"")</f>
        <v/>
      </c>
      <c r="M163" s="347" t="s">
        <v>10539</v>
      </c>
      <c r="N163" s="15" t="str">
        <f>IFERROR(INDEX(dbOrdini[ORDINE],MATCH(A163,dbOrdini[CODICE
ANKER]*(dbOrdini[CODICE
SUPPLY]="GEN24"),0)),"")</f>
        <v/>
      </c>
      <c r="O163" s="352" t="s">
        <v>8</v>
      </c>
      <c r="P163" s="347" t="s">
        <v>345</v>
      </c>
    </row>
    <row r="164" spans="1:16">
      <c r="A164" s="347" t="s">
        <v>346</v>
      </c>
      <c r="B164" s="348">
        <v>786</v>
      </c>
      <c r="C164" s="347" t="s">
        <v>28152</v>
      </c>
      <c r="D164" s="347" t="s">
        <v>10873</v>
      </c>
      <c r="E164" s="347">
        <v>4</v>
      </c>
      <c r="F164" s="347">
        <v>0.7</v>
      </c>
      <c r="G164" s="347" t="s">
        <v>11</v>
      </c>
      <c r="H164" s="349">
        <v>40</v>
      </c>
      <c r="I164" s="350" t="s">
        <v>12</v>
      </c>
      <c r="J164" s="351">
        <f t="shared" si="2"/>
        <v>380</v>
      </c>
      <c r="K164" s="351">
        <v>95</v>
      </c>
      <c r="L164" s="3" t="str">
        <f>IFERROR(INDEX(dbOrdini[PREZZO
VINOLUX],MATCH(A164,dbOrdini[CODICE
ANKER],0)),"")</f>
        <v/>
      </c>
      <c r="M164" s="347" t="s">
        <v>10531</v>
      </c>
      <c r="N164" s="15" t="str">
        <f>IFERROR(INDEX(dbOrdini[ORDINE],MATCH(A164,dbOrdini[CODICE
ANKER]*(dbOrdini[CODICE
SUPPLY]="GEN24"),0)),"")</f>
        <v/>
      </c>
      <c r="O164" s="352" t="s">
        <v>8</v>
      </c>
      <c r="P164" s="347" t="s">
        <v>347</v>
      </c>
    </row>
    <row r="165" spans="1:16">
      <c r="A165" s="347" t="s">
        <v>348</v>
      </c>
      <c r="B165" s="348">
        <v>1228</v>
      </c>
      <c r="C165" s="347" t="s">
        <v>28152</v>
      </c>
      <c r="D165" s="347" t="s">
        <v>349</v>
      </c>
      <c r="E165" s="347">
        <v>4</v>
      </c>
      <c r="F165" s="347">
        <v>0.7</v>
      </c>
      <c r="G165" s="347" t="s">
        <v>11</v>
      </c>
      <c r="H165" s="349">
        <v>40</v>
      </c>
      <c r="I165" s="350" t="s">
        <v>12</v>
      </c>
      <c r="J165" s="351">
        <f t="shared" si="2"/>
        <v>367.8</v>
      </c>
      <c r="K165" s="351">
        <v>91.95</v>
      </c>
      <c r="L165" s="3" t="str">
        <f>IFERROR(INDEX(dbOrdini[PREZZO
VINOLUX],MATCH(A165,dbOrdini[CODICE
ANKER],0)),"")</f>
        <v/>
      </c>
      <c r="M165" s="347" t="s">
        <v>10531</v>
      </c>
      <c r="N165" s="15" t="str">
        <f>IFERROR(INDEX(dbOrdini[ORDINE],MATCH(A165,dbOrdini[CODICE
ANKER]*(dbOrdini[CODICE
SUPPLY]="GEN24"),0)),"")</f>
        <v/>
      </c>
      <c r="O165" s="352" t="s">
        <v>8</v>
      </c>
      <c r="P165" s="347" t="s">
        <v>350</v>
      </c>
    </row>
    <row r="166" spans="1:16">
      <c r="A166" s="347" t="s">
        <v>351</v>
      </c>
      <c r="B166" s="348">
        <v>208</v>
      </c>
      <c r="C166" s="347" t="s">
        <v>28152</v>
      </c>
      <c r="D166" s="347" t="s">
        <v>352</v>
      </c>
      <c r="E166" s="347">
        <v>6</v>
      </c>
      <c r="F166" s="347">
        <v>0.7</v>
      </c>
      <c r="G166" s="347" t="s">
        <v>11</v>
      </c>
      <c r="H166" s="349">
        <v>40</v>
      </c>
      <c r="I166" s="350" t="s">
        <v>12</v>
      </c>
      <c r="J166" s="351">
        <f t="shared" si="2"/>
        <v>191.7</v>
      </c>
      <c r="K166" s="351">
        <v>31.95</v>
      </c>
      <c r="L166" s="3" t="str">
        <f>IFERROR(INDEX(dbOrdini[PREZZO
VINOLUX],MATCH(A166,dbOrdini[CODICE
ANKER],0)),"")</f>
        <v/>
      </c>
      <c r="M166" s="347" t="s">
        <v>10531</v>
      </c>
      <c r="N166" s="15" t="str">
        <f>IFERROR(INDEX(dbOrdini[ORDINE],MATCH(A166,dbOrdini[CODICE
ANKER]*(dbOrdini[CODICE
SUPPLY]="GEN24"),0)),"")</f>
        <v/>
      </c>
      <c r="O166" s="352" t="s">
        <v>8</v>
      </c>
      <c r="P166" s="347" t="s">
        <v>353</v>
      </c>
    </row>
    <row r="167" spans="1:16">
      <c r="A167" s="347" t="s">
        <v>354</v>
      </c>
      <c r="B167" s="348">
        <v>331</v>
      </c>
      <c r="C167" s="347" t="s">
        <v>28152</v>
      </c>
      <c r="D167" s="347" t="s">
        <v>355</v>
      </c>
      <c r="E167" s="347">
        <v>6</v>
      </c>
      <c r="F167" s="347">
        <v>0.7</v>
      </c>
      <c r="G167" s="347" t="s">
        <v>11</v>
      </c>
      <c r="H167" s="349">
        <v>40</v>
      </c>
      <c r="I167" s="350" t="s">
        <v>12</v>
      </c>
      <c r="J167" s="351">
        <f t="shared" si="2"/>
        <v>195</v>
      </c>
      <c r="K167" s="351">
        <v>32.5</v>
      </c>
      <c r="L167" s="3" t="str">
        <f>IFERROR(INDEX(dbOrdini[PREZZO
VINOLUX],MATCH(A167,dbOrdini[CODICE
ANKER],0)),"")</f>
        <v/>
      </c>
      <c r="M167" s="347" t="s">
        <v>28189</v>
      </c>
      <c r="N167" s="15" t="str">
        <f>IFERROR(INDEX(dbOrdini[ORDINE],MATCH(A167,dbOrdini[CODICE
ANKER]*(dbOrdini[CODICE
SUPPLY]="GEN24"),0)),"")</f>
        <v/>
      </c>
      <c r="O167" s="352" t="s">
        <v>8</v>
      </c>
      <c r="P167" s="347" t="s">
        <v>353</v>
      </c>
    </row>
    <row r="168" spans="1:16">
      <c r="A168" s="347" t="s">
        <v>356</v>
      </c>
      <c r="B168" s="348">
        <v>2051</v>
      </c>
      <c r="C168" s="347" t="s">
        <v>28152</v>
      </c>
      <c r="D168" s="347" t="s">
        <v>357</v>
      </c>
      <c r="E168" s="347">
        <v>6</v>
      </c>
      <c r="F168" s="347">
        <v>0.7</v>
      </c>
      <c r="G168" s="347" t="s">
        <v>11</v>
      </c>
      <c r="H168" s="349">
        <v>40</v>
      </c>
      <c r="I168" s="350" t="s">
        <v>12</v>
      </c>
      <c r="J168" s="351">
        <f t="shared" si="2"/>
        <v>191.7</v>
      </c>
      <c r="K168" s="351">
        <v>31.95</v>
      </c>
      <c r="L168" s="3" t="str">
        <f>IFERROR(INDEX(dbOrdini[PREZZO
VINOLUX],MATCH(A168,dbOrdini[CODICE
ANKER],0)),"")</f>
        <v/>
      </c>
      <c r="M168" s="347" t="s">
        <v>10531</v>
      </c>
      <c r="N168" s="15" t="str">
        <f>IFERROR(INDEX(dbOrdini[ORDINE],MATCH(A168,dbOrdini[CODICE
ANKER]*(dbOrdini[CODICE
SUPPLY]="GEN24"),0)),"")</f>
        <v/>
      </c>
      <c r="O168" s="352" t="s">
        <v>8</v>
      </c>
      <c r="P168" s="347" t="s">
        <v>358</v>
      </c>
    </row>
    <row r="169" spans="1:16">
      <c r="A169" s="347" t="s">
        <v>359</v>
      </c>
      <c r="B169" s="348">
        <v>831</v>
      </c>
      <c r="C169" s="347" t="s">
        <v>28152</v>
      </c>
      <c r="D169" s="347" t="s">
        <v>360</v>
      </c>
      <c r="E169" s="347">
        <v>6</v>
      </c>
      <c r="F169" s="347">
        <v>0.7</v>
      </c>
      <c r="G169" s="347" t="s">
        <v>11</v>
      </c>
      <c r="H169" s="349">
        <v>40</v>
      </c>
      <c r="I169" s="350" t="s">
        <v>12</v>
      </c>
      <c r="J169" s="351">
        <f t="shared" si="2"/>
        <v>221.70000000000002</v>
      </c>
      <c r="K169" s="351">
        <v>36.950000000000003</v>
      </c>
      <c r="L169" s="3" t="str">
        <f>IFERROR(INDEX(dbOrdini[PREZZO
VINOLUX],MATCH(A169,dbOrdini[CODICE
ANKER],0)),"")</f>
        <v/>
      </c>
      <c r="M169" s="347" t="s">
        <v>10531</v>
      </c>
      <c r="N169" s="15" t="str">
        <f>IFERROR(INDEX(dbOrdini[ORDINE],MATCH(A169,dbOrdini[CODICE
ANKER]*(dbOrdini[CODICE
SUPPLY]="GEN24"),0)),"")</f>
        <v/>
      </c>
      <c r="O169" s="352" t="s">
        <v>8</v>
      </c>
      <c r="P169" s="347" t="s">
        <v>361</v>
      </c>
    </row>
    <row r="170" spans="1:16">
      <c r="A170" s="347" t="s">
        <v>362</v>
      </c>
      <c r="B170" s="348">
        <v>199</v>
      </c>
      <c r="C170" s="347" t="s">
        <v>28152</v>
      </c>
      <c r="D170" s="347" t="s">
        <v>363</v>
      </c>
      <c r="E170" s="347">
        <v>6</v>
      </c>
      <c r="F170" s="347">
        <v>0.7</v>
      </c>
      <c r="G170" s="347" t="s">
        <v>11</v>
      </c>
      <c r="H170" s="349">
        <v>20</v>
      </c>
      <c r="I170" s="350" t="s">
        <v>12</v>
      </c>
      <c r="J170" s="351">
        <f t="shared" si="2"/>
        <v>28.5</v>
      </c>
      <c r="K170" s="351">
        <v>4.75</v>
      </c>
      <c r="L170" s="3" t="str">
        <f>IFERROR(INDEX(dbOrdini[PREZZO
VINOLUX],MATCH(A170,dbOrdini[CODICE
ANKER],0)),"")</f>
        <v/>
      </c>
      <c r="M170" s="347" t="s">
        <v>10539</v>
      </c>
      <c r="N170" s="15" t="str">
        <f>IFERROR(INDEX(dbOrdini[ORDINE],MATCH(A170,dbOrdini[CODICE
ANKER]*(dbOrdini[CODICE
SUPPLY]="GEN24"),0)),"")</f>
        <v/>
      </c>
      <c r="O170" s="352" t="s">
        <v>8</v>
      </c>
      <c r="P170" s="347" t="s">
        <v>364</v>
      </c>
    </row>
    <row r="171" spans="1:16">
      <c r="A171" s="347" t="s">
        <v>365</v>
      </c>
      <c r="B171" s="348">
        <v>0</v>
      </c>
      <c r="C171" s="347" t="s">
        <v>28152</v>
      </c>
      <c r="D171" s="347" t="s">
        <v>366</v>
      </c>
      <c r="E171" s="347">
        <v>6</v>
      </c>
      <c r="F171" s="347">
        <v>0.7</v>
      </c>
      <c r="G171" s="347" t="s">
        <v>11</v>
      </c>
      <c r="H171" s="349">
        <v>20</v>
      </c>
      <c r="I171" s="350" t="s">
        <v>12</v>
      </c>
      <c r="J171" s="351">
        <f t="shared" si="2"/>
        <v>31.5</v>
      </c>
      <c r="K171" s="351">
        <v>5.25</v>
      </c>
      <c r="L171" s="3" t="str">
        <f>IFERROR(INDEX(dbOrdini[PREZZO
VINOLUX],MATCH(A171,dbOrdini[CODICE
ANKER],0)),"")</f>
        <v/>
      </c>
      <c r="M171" s="347" t="s">
        <v>10546</v>
      </c>
      <c r="N171" s="15" t="str">
        <f>IFERROR(INDEX(dbOrdini[ORDINE],MATCH(A171,dbOrdini[CODICE
ANKER]*(dbOrdini[CODICE
SUPPLY]="GEN24"),0)),"")</f>
        <v/>
      </c>
      <c r="O171" s="352" t="s">
        <v>8</v>
      </c>
      <c r="P171" s="347" t="s">
        <v>364</v>
      </c>
    </row>
    <row r="172" spans="1:16">
      <c r="A172" s="347" t="s">
        <v>28190</v>
      </c>
      <c r="B172" s="348">
        <v>0</v>
      </c>
      <c r="C172" s="347" t="s">
        <v>28152</v>
      </c>
      <c r="D172" s="347" t="s">
        <v>28191</v>
      </c>
      <c r="E172" s="347">
        <v>6</v>
      </c>
      <c r="F172" s="347">
        <v>0.7</v>
      </c>
      <c r="G172" s="347" t="s">
        <v>11</v>
      </c>
      <c r="H172" s="349">
        <v>21</v>
      </c>
      <c r="I172" s="350" t="s">
        <v>12</v>
      </c>
      <c r="J172" s="351">
        <f t="shared" si="2"/>
        <v>42.599999999999994</v>
      </c>
      <c r="K172" s="351">
        <v>7.1</v>
      </c>
      <c r="L172" s="3" t="str">
        <f>IFERROR(INDEX(dbOrdini[PREZZO
VINOLUX],MATCH(A172,dbOrdini[CODICE
ANKER],0)),"")</f>
        <v/>
      </c>
      <c r="M172" s="347" t="s">
        <v>28192</v>
      </c>
      <c r="N172" s="15" t="str">
        <f>IFERROR(INDEX(dbOrdini[ORDINE],MATCH(A172,dbOrdini[CODICE
ANKER]*(dbOrdini[CODICE
SUPPLY]="GEN24"),0)),"")</f>
        <v/>
      </c>
      <c r="O172" s="352" t="s">
        <v>8</v>
      </c>
      <c r="P172" s="347" t="s">
        <v>28193</v>
      </c>
    </row>
    <row r="173" spans="1:16">
      <c r="A173" s="347" t="s">
        <v>367</v>
      </c>
      <c r="B173" s="348">
        <v>0</v>
      </c>
      <c r="C173" s="347" t="s">
        <v>28152</v>
      </c>
      <c r="D173" s="347" t="s">
        <v>368</v>
      </c>
      <c r="E173" s="347">
        <v>6</v>
      </c>
      <c r="F173" s="347">
        <v>0.7</v>
      </c>
      <c r="G173" s="347" t="s">
        <v>11</v>
      </c>
      <c r="H173" s="349">
        <v>38</v>
      </c>
      <c r="I173" s="350" t="s">
        <v>12</v>
      </c>
      <c r="J173" s="351">
        <f t="shared" si="2"/>
        <v>59.699999999999996</v>
      </c>
      <c r="K173" s="351">
        <v>9.9499999999999993</v>
      </c>
      <c r="L173" s="3" t="str">
        <f>IFERROR(INDEX(dbOrdini[PREZZO
VINOLUX],MATCH(A173,dbOrdini[CODICE
ANKER],0)),"")</f>
        <v/>
      </c>
      <c r="M173" s="347" t="s">
        <v>10545</v>
      </c>
      <c r="N173" s="15" t="str">
        <f>IFERROR(INDEX(dbOrdini[ORDINE],MATCH(A173,dbOrdini[CODICE
ANKER]*(dbOrdini[CODICE
SUPPLY]="GEN24"),0)),"")</f>
        <v/>
      </c>
      <c r="O173" s="352" t="s">
        <v>8</v>
      </c>
      <c r="P173" s="347" t="s">
        <v>369</v>
      </c>
    </row>
    <row r="174" spans="1:16">
      <c r="A174" s="347" t="s">
        <v>370</v>
      </c>
      <c r="B174" s="348">
        <v>0</v>
      </c>
      <c r="C174" s="347" t="s">
        <v>28152</v>
      </c>
      <c r="D174" s="347" t="s">
        <v>371</v>
      </c>
      <c r="E174" s="347">
        <v>6</v>
      </c>
      <c r="F174" s="347">
        <v>0.7</v>
      </c>
      <c r="G174" s="347" t="s">
        <v>11</v>
      </c>
      <c r="H174" s="349">
        <v>28</v>
      </c>
      <c r="I174" s="350" t="s">
        <v>12</v>
      </c>
      <c r="J174" s="351">
        <f t="shared" si="2"/>
        <v>33</v>
      </c>
      <c r="K174" s="351">
        <v>5.5</v>
      </c>
      <c r="L174" s="3" t="str">
        <f>IFERROR(INDEX(dbOrdini[PREZZO
VINOLUX],MATCH(A174,dbOrdini[CODICE
ANKER],0)),"")</f>
        <v/>
      </c>
      <c r="M174" s="347" t="s">
        <v>10539</v>
      </c>
      <c r="N174" s="15" t="str">
        <f>IFERROR(INDEX(dbOrdini[ORDINE],MATCH(A174,dbOrdini[CODICE
ANKER]*(dbOrdini[CODICE
SUPPLY]="GEN24"),0)),"")</f>
        <v/>
      </c>
      <c r="O174" s="352" t="s">
        <v>8</v>
      </c>
      <c r="P174" s="347" t="s">
        <v>372</v>
      </c>
    </row>
    <row r="175" spans="1:16">
      <c r="A175" s="347" t="s">
        <v>28194</v>
      </c>
      <c r="B175" s="348">
        <v>177</v>
      </c>
      <c r="C175" s="347" t="s">
        <v>28152</v>
      </c>
      <c r="D175" s="347" t="s">
        <v>374</v>
      </c>
      <c r="E175" s="347">
        <v>6</v>
      </c>
      <c r="F175" s="347">
        <v>1</v>
      </c>
      <c r="G175" s="347" t="s">
        <v>11</v>
      </c>
      <c r="H175" s="349">
        <v>23</v>
      </c>
      <c r="I175" s="350" t="s">
        <v>12</v>
      </c>
      <c r="J175" s="351">
        <f t="shared" si="2"/>
        <v>73.5</v>
      </c>
      <c r="K175" s="351">
        <v>12.25</v>
      </c>
      <c r="L175" s="3" t="str">
        <f>IFERROR(INDEX(dbOrdini[PREZZO
VINOLUX],MATCH(A175,dbOrdini[CODICE
ANKER],0)),"")</f>
        <v/>
      </c>
      <c r="M175" s="347" t="s">
        <v>28195</v>
      </c>
      <c r="N175" s="15" t="str">
        <f>IFERROR(INDEX(dbOrdini[ORDINE],MATCH(A175,dbOrdini[CODICE
ANKER]*(dbOrdini[CODICE
SUPPLY]="GEN24"),0)),"")</f>
        <v/>
      </c>
      <c r="O175" s="352" t="s">
        <v>8</v>
      </c>
      <c r="P175" s="347" t="s">
        <v>28196</v>
      </c>
    </row>
    <row r="176" spans="1:16">
      <c r="A176" s="347" t="s">
        <v>373</v>
      </c>
      <c r="B176" s="348">
        <v>2721</v>
      </c>
      <c r="C176" s="347" t="s">
        <v>28152</v>
      </c>
      <c r="D176" s="347" t="s">
        <v>374</v>
      </c>
      <c r="E176" s="347">
        <v>6</v>
      </c>
      <c r="F176" s="347">
        <v>0.7</v>
      </c>
      <c r="G176" s="347" t="s">
        <v>11</v>
      </c>
      <c r="H176" s="349">
        <v>23</v>
      </c>
      <c r="I176" s="350" t="s">
        <v>12</v>
      </c>
      <c r="J176" s="351">
        <f t="shared" si="2"/>
        <v>47.099999999999994</v>
      </c>
      <c r="K176" s="351">
        <v>7.85</v>
      </c>
      <c r="L176" s="3" t="str">
        <f>IFERROR(INDEX(dbOrdini[PREZZO
VINOLUX],MATCH(A176,dbOrdini[CODICE
ANKER],0)),"")</f>
        <v/>
      </c>
      <c r="M176" s="347" t="s">
        <v>28195</v>
      </c>
      <c r="N176" s="15" t="str">
        <f>IFERROR(INDEX(dbOrdini[ORDINE],MATCH(A176,dbOrdini[CODICE
ANKER]*(dbOrdini[CODICE
SUPPLY]="GEN24"),0)),"")</f>
        <v/>
      </c>
      <c r="O176" s="352" t="s">
        <v>8</v>
      </c>
      <c r="P176" s="347" t="s">
        <v>375</v>
      </c>
    </row>
    <row r="177" spans="1:16">
      <c r="A177" s="347" t="s">
        <v>381</v>
      </c>
      <c r="B177" s="348">
        <v>106</v>
      </c>
      <c r="C177" s="347" t="s">
        <v>28152</v>
      </c>
      <c r="D177" s="347" t="s">
        <v>377</v>
      </c>
      <c r="E177" s="347">
        <v>6</v>
      </c>
      <c r="F177" s="347">
        <v>1</v>
      </c>
      <c r="G177" s="347" t="s">
        <v>11</v>
      </c>
      <c r="H177" s="349">
        <v>17</v>
      </c>
      <c r="I177" s="350" t="s">
        <v>12</v>
      </c>
      <c r="J177" s="351">
        <f t="shared" si="2"/>
        <v>47.7</v>
      </c>
      <c r="K177" s="351">
        <v>7.95</v>
      </c>
      <c r="L177" s="3" t="str">
        <f>IFERROR(INDEX(dbOrdini[PREZZO
VINOLUX],MATCH(A177,dbOrdini[CODICE
ANKER],0)),"")</f>
        <v/>
      </c>
      <c r="M177" s="347" t="s">
        <v>10545</v>
      </c>
      <c r="N177" s="15" t="str">
        <f>IFERROR(INDEX(dbOrdini[ORDINE],MATCH(A177,dbOrdini[CODICE
ANKER]*(dbOrdini[CODICE
SUPPLY]="GEN24"),0)),"")</f>
        <v/>
      </c>
      <c r="O177" s="352" t="s">
        <v>8</v>
      </c>
      <c r="P177" s="347" t="s">
        <v>382</v>
      </c>
    </row>
    <row r="178" spans="1:16">
      <c r="A178" s="347" t="s">
        <v>28197</v>
      </c>
      <c r="B178" s="348">
        <v>0</v>
      </c>
      <c r="C178" s="347" t="s">
        <v>28152</v>
      </c>
      <c r="D178" s="347" t="s">
        <v>377</v>
      </c>
      <c r="E178" s="347">
        <v>12</v>
      </c>
      <c r="F178" s="347">
        <v>0.35</v>
      </c>
      <c r="G178" s="347" t="s">
        <v>11262</v>
      </c>
      <c r="H178" s="349">
        <v>17</v>
      </c>
      <c r="I178" s="350" t="s">
        <v>12</v>
      </c>
      <c r="J178" s="351">
        <f t="shared" si="2"/>
        <v>66</v>
      </c>
      <c r="K178" s="351">
        <v>5.5</v>
      </c>
      <c r="L178" s="3" t="str">
        <f>IFERROR(INDEX(dbOrdini[PREZZO
VINOLUX],MATCH(A178,dbOrdini[CODICE
ANKER],0)),"")</f>
        <v/>
      </c>
      <c r="M178" s="347" t="s">
        <v>10545</v>
      </c>
      <c r="N178" s="15" t="str">
        <f>IFERROR(INDEX(dbOrdini[ORDINE],MATCH(A178,dbOrdini[CODICE
ANKER]*(dbOrdini[CODICE
SUPPLY]="GEN24"),0)),"")</f>
        <v/>
      </c>
      <c r="O178" s="352" t="s">
        <v>8</v>
      </c>
      <c r="P178" s="347" t="s">
        <v>28198</v>
      </c>
    </row>
    <row r="179" spans="1:16">
      <c r="A179" s="347" t="s">
        <v>376</v>
      </c>
      <c r="B179" s="348">
        <v>0</v>
      </c>
      <c r="C179" s="347" t="s">
        <v>28152</v>
      </c>
      <c r="D179" s="347" t="s">
        <v>377</v>
      </c>
      <c r="E179" s="347">
        <v>12</v>
      </c>
      <c r="F179" s="347">
        <v>0.05</v>
      </c>
      <c r="G179" s="347" t="s">
        <v>11</v>
      </c>
      <c r="H179" s="349">
        <v>17</v>
      </c>
      <c r="I179" s="350" t="s">
        <v>12</v>
      </c>
      <c r="J179" s="351">
        <f t="shared" si="2"/>
        <v>16.200000000000003</v>
      </c>
      <c r="K179" s="351">
        <v>1.35</v>
      </c>
      <c r="L179" s="3" t="str">
        <f>IFERROR(INDEX(dbOrdini[PREZZO
VINOLUX],MATCH(A179,dbOrdini[CODICE
ANKER],0)),"")</f>
        <v/>
      </c>
      <c r="M179" s="347" t="s">
        <v>10545</v>
      </c>
      <c r="N179" s="15" t="str">
        <f>IFERROR(INDEX(dbOrdini[ORDINE],MATCH(A179,dbOrdini[CODICE
ANKER]*(dbOrdini[CODICE
SUPPLY]="GEN24"),0)),"")</f>
        <v/>
      </c>
      <c r="O179" s="352" t="s">
        <v>8</v>
      </c>
      <c r="P179" s="347" t="s">
        <v>378</v>
      </c>
    </row>
    <row r="180" spans="1:16">
      <c r="A180" s="347" t="s">
        <v>10978</v>
      </c>
      <c r="B180" s="348">
        <v>1</v>
      </c>
      <c r="C180" s="347" t="s">
        <v>28152</v>
      </c>
      <c r="D180" s="347" t="s">
        <v>377</v>
      </c>
      <c r="E180" s="347">
        <v>6</v>
      </c>
      <c r="F180" s="347">
        <v>1</v>
      </c>
      <c r="G180" s="347" t="s">
        <v>11</v>
      </c>
      <c r="H180" s="349">
        <v>17</v>
      </c>
      <c r="I180" s="350" t="s">
        <v>12</v>
      </c>
      <c r="J180" s="351">
        <f t="shared" si="2"/>
        <v>46.5</v>
      </c>
      <c r="K180" s="351">
        <v>7.75</v>
      </c>
      <c r="L180" s="3" t="str">
        <f>IFERROR(INDEX(dbOrdini[PREZZO
VINOLUX],MATCH(A180,dbOrdini[CODICE
ANKER],0)),"")</f>
        <v/>
      </c>
      <c r="M180" s="347" t="s">
        <v>10545</v>
      </c>
      <c r="N180" s="15" t="str">
        <f>IFERROR(INDEX(dbOrdini[ORDINE],MATCH(A180,dbOrdini[CODICE
ANKER]*(dbOrdini[CODICE
SUPPLY]="GEN24"),0)),"")</f>
        <v/>
      </c>
      <c r="O180" s="352" t="s">
        <v>8</v>
      </c>
      <c r="P180" s="347" t="s">
        <v>11293</v>
      </c>
    </row>
    <row r="181" spans="1:16">
      <c r="A181" s="347" t="s">
        <v>379</v>
      </c>
      <c r="B181" s="348">
        <v>2702</v>
      </c>
      <c r="C181" s="347" t="s">
        <v>28152</v>
      </c>
      <c r="D181" s="347" t="s">
        <v>377</v>
      </c>
      <c r="E181" s="347">
        <v>6</v>
      </c>
      <c r="F181" s="347">
        <v>0.7</v>
      </c>
      <c r="G181" s="347" t="s">
        <v>11</v>
      </c>
      <c r="H181" s="349">
        <v>17</v>
      </c>
      <c r="I181" s="350" t="s">
        <v>12</v>
      </c>
      <c r="J181" s="351">
        <f t="shared" si="2"/>
        <v>37.5</v>
      </c>
      <c r="K181" s="351">
        <v>6.25</v>
      </c>
      <c r="L181" s="3" t="str">
        <f>IFERROR(INDEX(dbOrdini[PREZZO
VINOLUX],MATCH(A181,dbOrdini[CODICE
ANKER],0)),"")</f>
        <v/>
      </c>
      <c r="M181" s="347" t="s">
        <v>10545</v>
      </c>
      <c r="N181" s="15" t="str">
        <f>IFERROR(INDEX(dbOrdini[ORDINE],MATCH(A181,dbOrdini[CODICE
ANKER]*(dbOrdini[CODICE
SUPPLY]="GEN24"),0)),"")</f>
        <v/>
      </c>
      <c r="O181" s="352" t="s">
        <v>8</v>
      </c>
      <c r="P181" s="347" t="s">
        <v>380</v>
      </c>
    </row>
    <row r="182" spans="1:16">
      <c r="A182" s="347" t="s">
        <v>383</v>
      </c>
      <c r="B182" s="348">
        <v>0</v>
      </c>
      <c r="C182" s="347" t="s">
        <v>28152</v>
      </c>
      <c r="D182" s="347" t="s">
        <v>384</v>
      </c>
      <c r="E182" s="347">
        <v>6</v>
      </c>
      <c r="F182" s="347">
        <v>0.7</v>
      </c>
      <c r="G182" s="347" t="s">
        <v>11</v>
      </c>
      <c r="H182" s="349">
        <v>15.5</v>
      </c>
      <c r="I182" s="350" t="s">
        <v>12</v>
      </c>
      <c r="J182" s="351">
        <f t="shared" si="2"/>
        <v>47.7</v>
      </c>
      <c r="K182" s="351">
        <v>7.95</v>
      </c>
      <c r="L182" s="3" t="str">
        <f>IFERROR(INDEX(dbOrdini[PREZZO
VINOLUX],MATCH(A182,dbOrdini[CODICE
ANKER],0)),"")</f>
        <v/>
      </c>
      <c r="M182" s="347" t="s">
        <v>10545</v>
      </c>
      <c r="N182" s="15" t="str">
        <f>IFERROR(INDEX(dbOrdini[ORDINE],MATCH(A182,dbOrdini[CODICE
ANKER]*(dbOrdini[CODICE
SUPPLY]="GEN24"),0)),"")</f>
        <v/>
      </c>
      <c r="O182" s="352" t="s">
        <v>8</v>
      </c>
      <c r="P182" s="347" t="s">
        <v>385</v>
      </c>
    </row>
    <row r="183" spans="1:16">
      <c r="A183" s="347" t="s">
        <v>28199</v>
      </c>
      <c r="B183" s="348">
        <v>0</v>
      </c>
      <c r="C183" s="347" t="s">
        <v>28152</v>
      </c>
      <c r="D183" s="347" t="s">
        <v>26399</v>
      </c>
      <c r="E183" s="347">
        <v>6</v>
      </c>
      <c r="F183" s="347">
        <v>0.7</v>
      </c>
      <c r="G183" s="347" t="s">
        <v>11</v>
      </c>
      <c r="H183" s="349">
        <v>15.5</v>
      </c>
      <c r="I183" s="350" t="s">
        <v>12</v>
      </c>
      <c r="J183" s="351">
        <f t="shared" si="2"/>
        <v>47.7</v>
      </c>
      <c r="K183" s="351">
        <v>7.95</v>
      </c>
      <c r="L183" s="3" t="str">
        <f>IFERROR(INDEX(dbOrdini[PREZZO
VINOLUX],MATCH(A183,dbOrdini[CODICE
ANKER],0)),"")</f>
        <v/>
      </c>
      <c r="M183" s="347" t="s">
        <v>10545</v>
      </c>
      <c r="N183" s="15" t="str">
        <f>IFERROR(INDEX(dbOrdini[ORDINE],MATCH(A183,dbOrdini[CODICE
ANKER]*(dbOrdini[CODICE
SUPPLY]="GEN24"),0)),"")</f>
        <v/>
      </c>
      <c r="O183" s="352" t="s">
        <v>8</v>
      </c>
      <c r="P183" s="347" t="s">
        <v>28200</v>
      </c>
    </row>
    <row r="184" spans="1:16">
      <c r="A184" s="347" t="s">
        <v>386</v>
      </c>
      <c r="B184" s="348">
        <v>11</v>
      </c>
      <c r="C184" s="347" t="s">
        <v>28152</v>
      </c>
      <c r="D184" s="347" t="s">
        <v>387</v>
      </c>
      <c r="E184" s="347">
        <v>6</v>
      </c>
      <c r="F184" s="347">
        <v>0.7</v>
      </c>
      <c r="G184" s="347" t="s">
        <v>11</v>
      </c>
      <c r="H184" s="349">
        <v>42</v>
      </c>
      <c r="I184" s="350" t="s">
        <v>12</v>
      </c>
      <c r="J184" s="351">
        <f t="shared" si="2"/>
        <v>81</v>
      </c>
      <c r="K184" s="351">
        <v>13.5</v>
      </c>
      <c r="L184" s="3" t="str">
        <f>IFERROR(INDEX(dbOrdini[PREZZO
VINOLUX],MATCH(A184,dbOrdini[CODICE
ANKER],0)),"")</f>
        <v/>
      </c>
      <c r="M184" s="347" t="s">
        <v>10537</v>
      </c>
      <c r="N184" s="15" t="str">
        <f>IFERROR(INDEX(dbOrdini[ORDINE],MATCH(A184,dbOrdini[CODICE
ANKER]*(dbOrdini[CODICE
SUPPLY]="GEN24"),0)),"")</f>
        <v/>
      </c>
      <c r="O184" s="352" t="s">
        <v>8</v>
      </c>
      <c r="P184" s="347" t="s">
        <v>388</v>
      </c>
    </row>
    <row r="185" spans="1:16">
      <c r="A185" s="347" t="s">
        <v>389</v>
      </c>
      <c r="B185" s="348">
        <v>11</v>
      </c>
      <c r="C185" s="347" t="s">
        <v>28152</v>
      </c>
      <c r="D185" s="347" t="s">
        <v>390</v>
      </c>
      <c r="E185" s="347">
        <v>6</v>
      </c>
      <c r="F185" s="347">
        <v>0.7</v>
      </c>
      <c r="G185" s="347" t="s">
        <v>11</v>
      </c>
      <c r="H185" s="349">
        <v>51</v>
      </c>
      <c r="I185" s="350" t="s">
        <v>12</v>
      </c>
      <c r="J185" s="351">
        <f t="shared" si="2"/>
        <v>106.5</v>
      </c>
      <c r="K185" s="351">
        <v>17.75</v>
      </c>
      <c r="L185" s="3" t="str">
        <f>IFERROR(INDEX(dbOrdini[PREZZO
VINOLUX],MATCH(A185,dbOrdini[CODICE
ANKER],0)),"")</f>
        <v/>
      </c>
      <c r="M185" s="347" t="s">
        <v>10537</v>
      </c>
      <c r="N185" s="15" t="str">
        <f>IFERROR(INDEX(dbOrdini[ORDINE],MATCH(A185,dbOrdini[CODICE
ANKER]*(dbOrdini[CODICE
SUPPLY]="GEN24"),0)),"")</f>
        <v/>
      </c>
      <c r="O185" s="352" t="s">
        <v>8</v>
      </c>
      <c r="P185" s="347" t="s">
        <v>391</v>
      </c>
    </row>
    <row r="186" spans="1:16">
      <c r="A186" s="347" t="s">
        <v>392</v>
      </c>
      <c r="B186" s="348">
        <v>2</v>
      </c>
      <c r="C186" s="347" t="s">
        <v>28152</v>
      </c>
      <c r="D186" s="347" t="s">
        <v>393</v>
      </c>
      <c r="E186" s="347">
        <v>6</v>
      </c>
      <c r="F186" s="347">
        <v>0.7</v>
      </c>
      <c r="G186" s="347" t="s">
        <v>11</v>
      </c>
      <c r="H186" s="349">
        <v>30</v>
      </c>
      <c r="I186" s="350" t="s">
        <v>12</v>
      </c>
      <c r="J186" s="351">
        <f t="shared" si="2"/>
        <v>63</v>
      </c>
      <c r="K186" s="351">
        <v>10.5</v>
      </c>
      <c r="L186" s="3" t="str">
        <f>IFERROR(INDEX(dbOrdini[PREZZO
VINOLUX],MATCH(A186,dbOrdini[CODICE
ANKER],0)),"")</f>
        <v/>
      </c>
      <c r="M186" s="347" t="s">
        <v>28201</v>
      </c>
      <c r="N186" s="15" t="str">
        <f>IFERROR(INDEX(dbOrdini[ORDINE],MATCH(A186,dbOrdini[CODICE
ANKER]*(dbOrdini[CODICE
SUPPLY]="GEN24"),0)),"")</f>
        <v/>
      </c>
      <c r="O186" s="352" t="s">
        <v>8</v>
      </c>
      <c r="P186" s="347" t="s">
        <v>394</v>
      </c>
    </row>
    <row r="187" spans="1:16">
      <c r="A187" s="347" t="s">
        <v>395</v>
      </c>
      <c r="B187" s="348">
        <v>30</v>
      </c>
      <c r="C187" s="347" t="s">
        <v>28152</v>
      </c>
      <c r="D187" s="347" t="s">
        <v>11024</v>
      </c>
      <c r="E187" s="347">
        <v>6</v>
      </c>
      <c r="F187" s="347">
        <v>0.7</v>
      </c>
      <c r="G187" s="347" t="s">
        <v>11</v>
      </c>
      <c r="H187" s="349">
        <v>61.8</v>
      </c>
      <c r="I187" s="350" t="s">
        <v>12</v>
      </c>
      <c r="J187" s="351">
        <f t="shared" si="2"/>
        <v>207</v>
      </c>
      <c r="K187" s="351">
        <v>34.5</v>
      </c>
      <c r="L187" s="3" t="str">
        <f>IFERROR(INDEX(dbOrdini[PREZZO
VINOLUX],MATCH(A187,dbOrdini[CODICE
ANKER],0)),"")</f>
        <v/>
      </c>
      <c r="M187" s="347" t="s">
        <v>10536</v>
      </c>
      <c r="N187" s="15" t="str">
        <f>IFERROR(INDEX(dbOrdini[ORDINE],MATCH(A187,dbOrdini[CODICE
ANKER]*(dbOrdini[CODICE
SUPPLY]="GEN24"),0)),"")</f>
        <v/>
      </c>
      <c r="O187" s="352" t="s">
        <v>8</v>
      </c>
      <c r="P187" s="347" t="s">
        <v>396</v>
      </c>
    </row>
    <row r="188" spans="1:16">
      <c r="A188" s="347" t="s">
        <v>397</v>
      </c>
      <c r="B188" s="348">
        <v>251</v>
      </c>
      <c r="C188" s="347" t="s">
        <v>28152</v>
      </c>
      <c r="D188" s="347" t="s">
        <v>398</v>
      </c>
      <c r="E188" s="347">
        <v>6</v>
      </c>
      <c r="F188" s="347">
        <v>0.7</v>
      </c>
      <c r="G188" s="347" t="s">
        <v>11</v>
      </c>
      <c r="H188" s="349">
        <v>50</v>
      </c>
      <c r="I188" s="350" t="s">
        <v>12</v>
      </c>
      <c r="J188" s="351">
        <f t="shared" si="2"/>
        <v>153</v>
      </c>
      <c r="K188" s="351">
        <v>25.5</v>
      </c>
      <c r="L188" s="3" t="str">
        <f>IFERROR(INDEX(dbOrdini[PREZZO
VINOLUX],MATCH(A188,dbOrdini[CODICE
ANKER],0)),"")</f>
        <v/>
      </c>
      <c r="M188" s="347" t="s">
        <v>10536</v>
      </c>
      <c r="N188" s="15" t="str">
        <f>IFERROR(INDEX(dbOrdini[ORDINE],MATCH(A188,dbOrdini[CODICE
ANKER]*(dbOrdini[CODICE
SUPPLY]="GEN24"),0)),"")</f>
        <v/>
      </c>
      <c r="O188" s="352" t="s">
        <v>8</v>
      </c>
      <c r="P188" s="347" t="s">
        <v>399</v>
      </c>
    </row>
    <row r="189" spans="1:16">
      <c r="A189" s="347" t="s">
        <v>400</v>
      </c>
      <c r="B189" s="348">
        <v>129</v>
      </c>
      <c r="C189" s="347" t="s">
        <v>28152</v>
      </c>
      <c r="D189" s="347" t="s">
        <v>11183</v>
      </c>
      <c r="E189" s="347">
        <v>6</v>
      </c>
      <c r="F189" s="347">
        <v>0.7</v>
      </c>
      <c r="G189" s="347" t="s">
        <v>11</v>
      </c>
      <c r="H189" s="349">
        <v>46</v>
      </c>
      <c r="I189" s="350" t="s">
        <v>12</v>
      </c>
      <c r="J189" s="351">
        <f t="shared" si="2"/>
        <v>123</v>
      </c>
      <c r="K189" s="351">
        <v>20.5</v>
      </c>
      <c r="L189" s="3" t="str">
        <f>IFERROR(INDEX(dbOrdini[PREZZO
VINOLUX],MATCH(A189,dbOrdini[CODICE
ANKER],0)),"")</f>
        <v/>
      </c>
      <c r="M189" s="347" t="s">
        <v>10536</v>
      </c>
      <c r="N189" s="15" t="str">
        <f>IFERROR(INDEX(dbOrdini[ORDINE],MATCH(A189,dbOrdini[CODICE
ANKER]*(dbOrdini[CODICE
SUPPLY]="GEN24"),0)),"")</f>
        <v/>
      </c>
      <c r="O189" s="352" t="s">
        <v>8</v>
      </c>
      <c r="P189" s="347" t="s">
        <v>401</v>
      </c>
    </row>
    <row r="190" spans="1:16">
      <c r="A190" s="347" t="s">
        <v>402</v>
      </c>
      <c r="B190" s="348">
        <v>0</v>
      </c>
      <c r="C190" s="347" t="s">
        <v>28152</v>
      </c>
      <c r="D190" s="347" t="s">
        <v>11294</v>
      </c>
      <c r="E190" s="347">
        <v>6</v>
      </c>
      <c r="F190" s="347">
        <v>0.7</v>
      </c>
      <c r="G190" s="347" t="s">
        <v>11</v>
      </c>
      <c r="H190" s="349">
        <v>46</v>
      </c>
      <c r="I190" s="350" t="s">
        <v>12</v>
      </c>
      <c r="J190" s="351">
        <f t="shared" si="2"/>
        <v>167.7</v>
      </c>
      <c r="K190" s="351">
        <v>27.95</v>
      </c>
      <c r="L190" s="3" t="str">
        <f>IFERROR(INDEX(dbOrdini[PREZZO
VINOLUX],MATCH(A190,dbOrdini[CODICE
ANKER],0)),"")</f>
        <v/>
      </c>
      <c r="M190" s="347" t="s">
        <v>10536</v>
      </c>
      <c r="N190" s="15" t="str">
        <f>IFERROR(INDEX(dbOrdini[ORDINE],MATCH(A190,dbOrdini[CODICE
ANKER]*(dbOrdini[CODICE
SUPPLY]="GEN24"),0)),"")</f>
        <v/>
      </c>
      <c r="O190" s="352" t="s">
        <v>8</v>
      </c>
      <c r="P190" s="347" t="s">
        <v>403</v>
      </c>
    </row>
    <row r="191" spans="1:16">
      <c r="A191" s="347" t="s">
        <v>11025</v>
      </c>
      <c r="B191" s="348">
        <v>28</v>
      </c>
      <c r="C191" s="347" t="s">
        <v>28152</v>
      </c>
      <c r="D191" s="347" t="s">
        <v>11026</v>
      </c>
      <c r="E191" s="347">
        <v>6</v>
      </c>
      <c r="F191" s="347">
        <v>0.7</v>
      </c>
      <c r="G191" s="347" t="s">
        <v>11</v>
      </c>
      <c r="H191" s="349">
        <v>62.8</v>
      </c>
      <c r="I191" s="350" t="s">
        <v>12</v>
      </c>
      <c r="J191" s="351">
        <f t="shared" si="2"/>
        <v>231</v>
      </c>
      <c r="K191" s="351">
        <v>38.5</v>
      </c>
      <c r="L191" s="3" t="str">
        <f>IFERROR(INDEX(dbOrdini[PREZZO
VINOLUX],MATCH(A191,dbOrdini[CODICE
ANKER],0)),"")</f>
        <v/>
      </c>
      <c r="M191" s="347" t="s">
        <v>10536</v>
      </c>
      <c r="N191" s="15" t="str">
        <f>IFERROR(INDEX(dbOrdini[ORDINE],MATCH(A191,dbOrdini[CODICE
ANKER]*(dbOrdini[CODICE
SUPPLY]="GEN24"),0)),"")</f>
        <v/>
      </c>
      <c r="O191" s="352" t="s">
        <v>8</v>
      </c>
      <c r="P191" s="347" t="s">
        <v>11295</v>
      </c>
    </row>
    <row r="192" spans="1:16">
      <c r="A192" s="347" t="s">
        <v>404</v>
      </c>
      <c r="B192" s="348">
        <v>59</v>
      </c>
      <c r="C192" s="347" t="s">
        <v>28152</v>
      </c>
      <c r="D192" s="347" t="s">
        <v>405</v>
      </c>
      <c r="E192" s="347">
        <v>6</v>
      </c>
      <c r="F192" s="347">
        <v>0.7</v>
      </c>
      <c r="G192" s="347" t="s">
        <v>11</v>
      </c>
      <c r="H192" s="349">
        <v>40</v>
      </c>
      <c r="I192" s="350" t="s">
        <v>12</v>
      </c>
      <c r="J192" s="351">
        <f t="shared" si="2"/>
        <v>123</v>
      </c>
      <c r="K192" s="351">
        <v>20.5</v>
      </c>
      <c r="L192" s="3" t="str">
        <f>IFERROR(INDEX(dbOrdini[PREZZO
VINOLUX],MATCH(A192,dbOrdini[CODICE
ANKER],0)),"")</f>
        <v/>
      </c>
      <c r="M192" s="347" t="s">
        <v>10536</v>
      </c>
      <c r="N192" s="15" t="str">
        <f>IFERROR(INDEX(dbOrdini[ORDINE],MATCH(A192,dbOrdini[CODICE
ANKER]*(dbOrdini[CODICE
SUPPLY]="GEN24"),0)),"")</f>
        <v/>
      </c>
      <c r="O192" s="352" t="s">
        <v>8</v>
      </c>
      <c r="P192" s="347" t="s">
        <v>406</v>
      </c>
    </row>
    <row r="193" spans="1:16">
      <c r="A193" s="347" t="s">
        <v>407</v>
      </c>
      <c r="B193" s="348">
        <v>0</v>
      </c>
      <c r="C193" s="347" t="s">
        <v>28152</v>
      </c>
      <c r="D193" s="347" t="s">
        <v>408</v>
      </c>
      <c r="E193" s="347">
        <v>6</v>
      </c>
      <c r="F193" s="347">
        <v>1</v>
      </c>
      <c r="G193" s="347" t="s">
        <v>11</v>
      </c>
      <c r="H193" s="349">
        <v>40</v>
      </c>
      <c r="I193" s="350" t="s">
        <v>12</v>
      </c>
      <c r="J193" s="351">
        <f t="shared" si="2"/>
        <v>81</v>
      </c>
      <c r="K193" s="351">
        <v>13.5</v>
      </c>
      <c r="L193" s="3" t="str">
        <f>IFERROR(INDEX(dbOrdini[PREZZO
VINOLUX],MATCH(A193,dbOrdini[CODICE
ANKER],0)),"")</f>
        <v/>
      </c>
      <c r="M193" s="347" t="s">
        <v>10533</v>
      </c>
      <c r="N193" s="15" t="str">
        <f>IFERROR(INDEX(dbOrdini[ORDINE],MATCH(A193,dbOrdini[CODICE
ANKER]*(dbOrdini[CODICE
SUPPLY]="GEN24"),0)),"")</f>
        <v/>
      </c>
      <c r="O193" s="352" t="s">
        <v>8</v>
      </c>
      <c r="P193" s="347" t="s">
        <v>409</v>
      </c>
    </row>
    <row r="194" spans="1:16">
      <c r="A194" s="347" t="s">
        <v>410</v>
      </c>
      <c r="B194" s="348">
        <v>0</v>
      </c>
      <c r="C194" s="347" t="s">
        <v>28152</v>
      </c>
      <c r="D194" s="347" t="s">
        <v>11221</v>
      </c>
      <c r="E194" s="347">
        <v>6</v>
      </c>
      <c r="F194" s="347">
        <v>0.7</v>
      </c>
      <c r="G194" s="347" t="s">
        <v>11</v>
      </c>
      <c r="H194" s="349">
        <v>43</v>
      </c>
      <c r="I194" s="350" t="s">
        <v>12</v>
      </c>
      <c r="J194" s="351">
        <f t="shared" si="2"/>
        <v>190.5</v>
      </c>
      <c r="K194" s="351">
        <v>31.75</v>
      </c>
      <c r="L194" s="3" t="str">
        <f>IFERROR(INDEX(dbOrdini[PREZZO
VINOLUX],MATCH(A194,dbOrdini[CODICE
ANKER],0)),"")</f>
        <v/>
      </c>
      <c r="M194" s="347" t="s">
        <v>10537</v>
      </c>
      <c r="N194" s="15" t="str">
        <f>IFERROR(INDEX(dbOrdini[ORDINE],MATCH(A194,dbOrdini[CODICE
ANKER]*(dbOrdini[CODICE
SUPPLY]="GEN24"),0)),"")</f>
        <v/>
      </c>
      <c r="O194" s="352" t="s">
        <v>8</v>
      </c>
      <c r="P194" s="347" t="s">
        <v>411</v>
      </c>
    </row>
    <row r="195" spans="1:16">
      <c r="A195" s="347" t="s">
        <v>11222</v>
      </c>
      <c r="B195" s="348">
        <v>0</v>
      </c>
      <c r="C195" s="347" t="s">
        <v>28152</v>
      </c>
      <c r="D195" s="347" t="s">
        <v>416</v>
      </c>
      <c r="E195" s="347">
        <v>6</v>
      </c>
      <c r="F195" s="347">
        <v>0.7</v>
      </c>
      <c r="G195" s="347" t="s">
        <v>11</v>
      </c>
      <c r="H195" s="349">
        <v>43</v>
      </c>
      <c r="I195" s="350" t="s">
        <v>12</v>
      </c>
      <c r="J195" s="351">
        <f t="shared" si="2"/>
        <v>219</v>
      </c>
      <c r="K195" s="351">
        <v>36.5</v>
      </c>
      <c r="L195" s="3" t="str">
        <f>IFERROR(INDEX(dbOrdini[PREZZO
VINOLUX],MATCH(A195,dbOrdini[CODICE
ANKER],0)),"")</f>
        <v/>
      </c>
      <c r="M195" s="347" t="s">
        <v>10537</v>
      </c>
      <c r="N195" s="15" t="str">
        <f>IFERROR(INDEX(dbOrdini[ORDINE],MATCH(A195,dbOrdini[CODICE
ANKER]*(dbOrdini[CODICE
SUPPLY]="GEN24"),0)),"")</f>
        <v/>
      </c>
      <c r="O195" s="352" t="s">
        <v>8</v>
      </c>
      <c r="P195" s="347" t="s">
        <v>11296</v>
      </c>
    </row>
    <row r="196" spans="1:16">
      <c r="A196" s="347" t="s">
        <v>417</v>
      </c>
      <c r="B196" s="348">
        <v>0</v>
      </c>
      <c r="C196" s="347" t="s">
        <v>28152</v>
      </c>
      <c r="D196" s="347" t="s">
        <v>418</v>
      </c>
      <c r="E196" s="347">
        <v>6</v>
      </c>
      <c r="F196" s="347">
        <v>0.7</v>
      </c>
      <c r="G196" s="347" t="s">
        <v>11</v>
      </c>
      <c r="H196" s="349">
        <v>43</v>
      </c>
      <c r="I196" s="350" t="s">
        <v>12</v>
      </c>
      <c r="J196" s="351">
        <f t="shared" si="2"/>
        <v>231</v>
      </c>
      <c r="K196" s="351">
        <v>38.5</v>
      </c>
      <c r="L196" s="3" t="str">
        <f>IFERROR(INDEX(dbOrdini[PREZZO
VINOLUX],MATCH(A196,dbOrdini[CODICE
ANKER],0)),"")</f>
        <v/>
      </c>
      <c r="M196" s="347" t="s">
        <v>10537</v>
      </c>
      <c r="N196" s="15" t="str">
        <f>IFERROR(INDEX(dbOrdini[ORDINE],MATCH(A196,dbOrdini[CODICE
ANKER]*(dbOrdini[CODICE
SUPPLY]="GEN24"),0)),"")</f>
        <v/>
      </c>
      <c r="O196" s="352" t="s">
        <v>8</v>
      </c>
      <c r="P196" s="347" t="s">
        <v>419</v>
      </c>
    </row>
    <row r="197" spans="1:16">
      <c r="A197" s="347" t="s">
        <v>28202</v>
      </c>
      <c r="B197" s="348">
        <v>0</v>
      </c>
      <c r="C197" s="347" t="s">
        <v>28152</v>
      </c>
      <c r="D197" s="347" t="s">
        <v>418</v>
      </c>
      <c r="E197" s="347">
        <v>6</v>
      </c>
      <c r="F197" s="347">
        <v>0.7</v>
      </c>
      <c r="G197" s="347" t="s">
        <v>11</v>
      </c>
      <c r="H197" s="349">
        <v>43</v>
      </c>
      <c r="I197" s="350" t="s">
        <v>12</v>
      </c>
      <c r="J197" s="351">
        <f t="shared" si="2"/>
        <v>231</v>
      </c>
      <c r="K197" s="351">
        <v>38.5</v>
      </c>
      <c r="L197" s="3" t="str">
        <f>IFERROR(INDEX(dbOrdini[PREZZO
VINOLUX],MATCH(A197,dbOrdini[CODICE
ANKER],0)),"")</f>
        <v/>
      </c>
      <c r="M197" s="347" t="s">
        <v>10537</v>
      </c>
      <c r="N197" s="15" t="str">
        <f>IFERROR(INDEX(dbOrdini[ORDINE],MATCH(A197,dbOrdini[CODICE
ANKER]*(dbOrdini[CODICE
SUPPLY]="GEN24"),0)),"")</f>
        <v/>
      </c>
      <c r="O197" s="352" t="s">
        <v>8</v>
      </c>
      <c r="P197" s="347" t="s">
        <v>28203</v>
      </c>
    </row>
    <row r="198" spans="1:16">
      <c r="A198" s="347" t="s">
        <v>414</v>
      </c>
      <c r="B198" s="348">
        <v>0</v>
      </c>
      <c r="C198" s="347" t="s">
        <v>28152</v>
      </c>
      <c r="D198" s="347" t="s">
        <v>11223</v>
      </c>
      <c r="E198" s="347">
        <v>6</v>
      </c>
      <c r="F198" s="347">
        <v>0.7</v>
      </c>
      <c r="G198" s="347" t="s">
        <v>11262</v>
      </c>
      <c r="H198" s="349">
        <v>43</v>
      </c>
      <c r="I198" s="350" t="s">
        <v>12</v>
      </c>
      <c r="J198" s="351">
        <f t="shared" si="2"/>
        <v>201</v>
      </c>
      <c r="K198" s="351">
        <v>33.5</v>
      </c>
      <c r="L198" s="3" t="str">
        <f>IFERROR(INDEX(dbOrdini[PREZZO
VINOLUX],MATCH(A198,dbOrdini[CODICE
ANKER],0)),"")</f>
        <v/>
      </c>
      <c r="M198" s="347" t="s">
        <v>10537</v>
      </c>
      <c r="N198" s="15" t="str">
        <f>IFERROR(INDEX(dbOrdini[ORDINE],MATCH(A198,dbOrdini[CODICE
ANKER]*(dbOrdini[CODICE
SUPPLY]="GEN24"),0)),"")</f>
        <v/>
      </c>
      <c r="O198" s="352" t="s">
        <v>8</v>
      </c>
      <c r="P198" s="347" t="s">
        <v>415</v>
      </c>
    </row>
    <row r="199" spans="1:16">
      <c r="A199" s="347" t="s">
        <v>412</v>
      </c>
      <c r="B199" s="348">
        <v>162</v>
      </c>
      <c r="C199" s="347" t="s">
        <v>28152</v>
      </c>
      <c r="D199" s="347" t="s">
        <v>11223</v>
      </c>
      <c r="E199" s="347">
        <v>6</v>
      </c>
      <c r="F199" s="347">
        <v>0.7</v>
      </c>
      <c r="G199" s="347" t="s">
        <v>11</v>
      </c>
      <c r="H199" s="349">
        <v>43</v>
      </c>
      <c r="I199" s="350" t="s">
        <v>12</v>
      </c>
      <c r="J199" s="351">
        <f t="shared" si="2"/>
        <v>183</v>
      </c>
      <c r="K199" s="351">
        <v>30.5</v>
      </c>
      <c r="L199" s="3" t="str">
        <f>IFERROR(INDEX(dbOrdini[PREZZO
VINOLUX],MATCH(A199,dbOrdini[CODICE
ANKER],0)),"")</f>
        <v/>
      </c>
      <c r="M199" s="347" t="s">
        <v>10533</v>
      </c>
      <c r="N199" s="15" t="str">
        <f>IFERROR(INDEX(dbOrdini[ORDINE],MATCH(A199,dbOrdini[CODICE
ANKER]*(dbOrdini[CODICE
SUPPLY]="GEN24"),0)),"")</f>
        <v/>
      </c>
      <c r="O199" s="352" t="s">
        <v>8</v>
      </c>
      <c r="P199" s="347" t="s">
        <v>413</v>
      </c>
    </row>
    <row r="200" spans="1:16">
      <c r="A200" s="347" t="s">
        <v>420</v>
      </c>
      <c r="B200" s="348">
        <v>0</v>
      </c>
      <c r="C200" s="347" t="s">
        <v>28152</v>
      </c>
      <c r="D200" s="347" t="s">
        <v>421</v>
      </c>
      <c r="E200" s="347">
        <v>6</v>
      </c>
      <c r="F200" s="347">
        <v>0.7</v>
      </c>
      <c r="G200" s="347" t="s">
        <v>11</v>
      </c>
      <c r="H200" s="349">
        <v>43</v>
      </c>
      <c r="I200" s="350" t="s">
        <v>12</v>
      </c>
      <c r="J200" s="351">
        <f t="shared" si="2"/>
        <v>270.60000000000002</v>
      </c>
      <c r="K200" s="351">
        <v>45.1</v>
      </c>
      <c r="L200" s="3" t="str">
        <f>IFERROR(INDEX(dbOrdini[PREZZO
VINOLUX],MATCH(A200,dbOrdini[CODICE
ANKER],0)),"")</f>
        <v/>
      </c>
      <c r="M200" s="347" t="s">
        <v>10543</v>
      </c>
      <c r="N200" s="15" t="str">
        <f>IFERROR(INDEX(dbOrdini[ORDINE],MATCH(A200,dbOrdini[CODICE
ANKER]*(dbOrdini[CODICE
SUPPLY]="GEN24"),0)),"")</f>
        <v/>
      </c>
      <c r="O200" s="352" t="s">
        <v>8</v>
      </c>
      <c r="P200" s="347" t="s">
        <v>422</v>
      </c>
    </row>
    <row r="201" spans="1:16">
      <c r="A201" s="347" t="s">
        <v>423</v>
      </c>
      <c r="B201" s="348">
        <v>21</v>
      </c>
      <c r="C201" s="347" t="s">
        <v>28152</v>
      </c>
      <c r="D201" s="347" t="s">
        <v>424</v>
      </c>
      <c r="E201" s="347">
        <v>6</v>
      </c>
      <c r="F201" s="347">
        <v>0.7</v>
      </c>
      <c r="G201" s="347" t="s">
        <v>11</v>
      </c>
      <c r="H201" s="349">
        <v>40</v>
      </c>
      <c r="I201" s="350" t="s">
        <v>12</v>
      </c>
      <c r="J201" s="351">
        <f t="shared" si="2"/>
        <v>123</v>
      </c>
      <c r="K201" s="351">
        <v>20.5</v>
      </c>
      <c r="L201" s="3" t="str">
        <f>IFERROR(INDEX(dbOrdini[PREZZO
VINOLUX],MATCH(A201,dbOrdini[CODICE
ANKER],0)),"")</f>
        <v/>
      </c>
      <c r="M201" s="347" t="s">
        <v>10539</v>
      </c>
      <c r="N201" s="15" t="str">
        <f>IFERROR(INDEX(dbOrdini[ORDINE],MATCH(A201,dbOrdini[CODICE
ANKER]*(dbOrdini[CODICE
SUPPLY]="GEN24"),0)),"")</f>
        <v/>
      </c>
      <c r="O201" s="352" t="s">
        <v>8</v>
      </c>
      <c r="P201" s="347" t="s">
        <v>425</v>
      </c>
    </row>
    <row r="202" spans="1:16">
      <c r="A202" s="347" t="s">
        <v>426</v>
      </c>
      <c r="B202" s="348">
        <v>52</v>
      </c>
      <c r="C202" s="347" t="s">
        <v>28152</v>
      </c>
      <c r="D202" s="347" t="s">
        <v>427</v>
      </c>
      <c r="E202" s="347">
        <v>6</v>
      </c>
      <c r="F202" s="347">
        <v>0.7</v>
      </c>
      <c r="G202" s="347" t="s">
        <v>11</v>
      </c>
      <c r="H202" s="349">
        <v>40</v>
      </c>
      <c r="I202" s="350" t="s">
        <v>12</v>
      </c>
      <c r="J202" s="351">
        <f t="shared" si="2"/>
        <v>127.5</v>
      </c>
      <c r="K202" s="351">
        <v>21.25</v>
      </c>
      <c r="L202" s="3" t="str">
        <f>IFERROR(INDEX(dbOrdini[PREZZO
VINOLUX],MATCH(A202,dbOrdini[CODICE
ANKER],0)),"")</f>
        <v/>
      </c>
      <c r="M202" s="347" t="s">
        <v>10539</v>
      </c>
      <c r="N202" s="15" t="str">
        <f>IFERROR(INDEX(dbOrdini[ORDINE],MATCH(A202,dbOrdini[CODICE
ANKER]*(dbOrdini[CODICE
SUPPLY]="GEN24"),0)),"")</f>
        <v/>
      </c>
      <c r="O202" s="352" t="s">
        <v>8</v>
      </c>
      <c r="P202" s="347" t="s">
        <v>428</v>
      </c>
    </row>
    <row r="203" spans="1:16">
      <c r="A203" s="347" t="s">
        <v>429</v>
      </c>
      <c r="B203" s="348">
        <v>1305</v>
      </c>
      <c r="C203" s="347" t="s">
        <v>28152</v>
      </c>
      <c r="D203" s="347" t="s">
        <v>430</v>
      </c>
      <c r="E203" s="347">
        <v>6</v>
      </c>
      <c r="F203" s="347">
        <v>0.7</v>
      </c>
      <c r="G203" s="347" t="s">
        <v>11</v>
      </c>
      <c r="H203" s="349">
        <v>40</v>
      </c>
      <c r="I203" s="350" t="s">
        <v>12</v>
      </c>
      <c r="J203" s="351">
        <f t="shared" si="2"/>
        <v>103.5</v>
      </c>
      <c r="K203" s="351">
        <v>17.25</v>
      </c>
      <c r="L203" s="3" t="str">
        <f>IFERROR(INDEX(dbOrdini[PREZZO
VINOLUX],MATCH(A203,dbOrdini[CODICE
ANKER],0)),"")</f>
        <v/>
      </c>
      <c r="M203" s="347" t="s">
        <v>10536</v>
      </c>
      <c r="N203" s="15" t="str">
        <f>IFERROR(INDEX(dbOrdini[ORDINE],MATCH(A203,dbOrdini[CODICE
ANKER]*(dbOrdini[CODICE
SUPPLY]="GEN24"),0)),"")</f>
        <v/>
      </c>
      <c r="O203" s="352" t="s">
        <v>8</v>
      </c>
      <c r="P203" s="347" t="s">
        <v>431</v>
      </c>
    </row>
    <row r="204" spans="1:16">
      <c r="A204" s="347" t="s">
        <v>28204</v>
      </c>
      <c r="B204" s="348">
        <v>10</v>
      </c>
      <c r="C204" s="347" t="s">
        <v>28152</v>
      </c>
      <c r="D204" s="347" t="s">
        <v>26486</v>
      </c>
      <c r="E204" s="347">
        <v>6</v>
      </c>
      <c r="F204" s="347">
        <v>0.7</v>
      </c>
      <c r="G204" s="347" t="s">
        <v>11</v>
      </c>
      <c r="H204" s="349">
        <v>46</v>
      </c>
      <c r="I204" s="350" t="s">
        <v>12</v>
      </c>
      <c r="J204" s="351">
        <f t="shared" si="2"/>
        <v>345</v>
      </c>
      <c r="K204" s="351">
        <v>57.5</v>
      </c>
      <c r="L204" s="3" t="str">
        <f>IFERROR(INDEX(dbOrdini[PREZZO
VINOLUX],MATCH(A204,dbOrdini[CODICE
ANKER],0)),"")</f>
        <v/>
      </c>
      <c r="M204" s="347" t="s">
        <v>10536</v>
      </c>
      <c r="N204" s="15" t="str">
        <f>IFERROR(INDEX(dbOrdini[ORDINE],MATCH(A204,dbOrdini[CODICE
ANKER]*(dbOrdini[CODICE
SUPPLY]="GEN24"),0)),"")</f>
        <v/>
      </c>
      <c r="O204" s="352" t="s">
        <v>8</v>
      </c>
      <c r="P204" s="347" t="s">
        <v>28205</v>
      </c>
    </row>
    <row r="205" spans="1:16">
      <c r="A205" s="347" t="s">
        <v>28206</v>
      </c>
      <c r="B205" s="348">
        <v>0</v>
      </c>
      <c r="C205" s="347" t="s">
        <v>28152</v>
      </c>
      <c r="D205" s="347" t="s">
        <v>26487</v>
      </c>
      <c r="E205" s="347">
        <v>6</v>
      </c>
      <c r="F205" s="347">
        <v>0.7</v>
      </c>
      <c r="G205" s="347" t="s">
        <v>11</v>
      </c>
      <c r="H205" s="349">
        <v>46</v>
      </c>
      <c r="I205" s="350" t="s">
        <v>12</v>
      </c>
      <c r="J205" s="351">
        <f t="shared" ref="J205:J268" si="3">E205*K205</f>
        <v>690</v>
      </c>
      <c r="K205" s="351">
        <v>115</v>
      </c>
      <c r="L205" s="3" t="str">
        <f>IFERROR(INDEX(dbOrdini[PREZZO
VINOLUX],MATCH(A205,dbOrdini[CODICE
ANKER],0)),"")</f>
        <v/>
      </c>
      <c r="M205" s="347" t="s">
        <v>10536</v>
      </c>
      <c r="N205" s="15" t="str">
        <f>IFERROR(INDEX(dbOrdini[ORDINE],MATCH(A205,dbOrdini[CODICE
ANKER]*(dbOrdini[CODICE
SUPPLY]="GEN24"),0)),"")</f>
        <v/>
      </c>
      <c r="O205" s="352" t="s">
        <v>8</v>
      </c>
      <c r="P205" s="347" t="s">
        <v>28207</v>
      </c>
    </row>
    <row r="206" spans="1:16">
      <c r="A206" s="347" t="s">
        <v>11184</v>
      </c>
      <c r="B206" s="348">
        <v>82</v>
      </c>
      <c r="C206" s="347" t="s">
        <v>28152</v>
      </c>
      <c r="D206" s="347" t="s">
        <v>11185</v>
      </c>
      <c r="E206" s="347">
        <v>6</v>
      </c>
      <c r="F206" s="347">
        <v>0.7</v>
      </c>
      <c r="G206" s="347" t="s">
        <v>11</v>
      </c>
      <c r="H206" s="349">
        <v>46</v>
      </c>
      <c r="I206" s="350" t="s">
        <v>12</v>
      </c>
      <c r="J206" s="351">
        <f t="shared" si="3"/>
        <v>210</v>
      </c>
      <c r="K206" s="351">
        <v>35</v>
      </c>
      <c r="L206" s="3" t="str">
        <f>IFERROR(INDEX(dbOrdini[PREZZO
VINOLUX],MATCH(A206,dbOrdini[CODICE
ANKER],0)),"")</f>
        <v/>
      </c>
      <c r="M206" s="347" t="s">
        <v>10536</v>
      </c>
      <c r="N206" s="15" t="str">
        <f>IFERROR(INDEX(dbOrdini[ORDINE],MATCH(A206,dbOrdini[CODICE
ANKER]*(dbOrdini[CODICE
SUPPLY]="GEN24"),0)),"")</f>
        <v/>
      </c>
      <c r="O206" s="352" t="s">
        <v>8</v>
      </c>
      <c r="P206" s="347" t="s">
        <v>11297</v>
      </c>
    </row>
    <row r="207" spans="1:16">
      <c r="A207" s="347" t="s">
        <v>11298</v>
      </c>
      <c r="B207" s="348">
        <v>270</v>
      </c>
      <c r="C207" s="347" t="s">
        <v>28152</v>
      </c>
      <c r="D207" s="347" t="s">
        <v>11299</v>
      </c>
      <c r="E207" s="347">
        <v>6</v>
      </c>
      <c r="F207" s="347">
        <v>0.7</v>
      </c>
      <c r="G207" s="347" t="s">
        <v>11</v>
      </c>
      <c r="H207" s="349">
        <v>43</v>
      </c>
      <c r="I207" s="350" t="s">
        <v>12</v>
      </c>
      <c r="J207" s="351">
        <f t="shared" si="3"/>
        <v>159</v>
      </c>
      <c r="K207" s="351">
        <v>26.5</v>
      </c>
      <c r="L207" s="3" t="str">
        <f>IFERROR(INDEX(dbOrdini[PREZZO
VINOLUX],MATCH(A207,dbOrdini[CODICE
ANKER],0)),"")</f>
        <v/>
      </c>
      <c r="M207" s="347" t="s">
        <v>10536</v>
      </c>
      <c r="N207" s="15" t="str">
        <f>IFERROR(INDEX(dbOrdini[ORDINE],MATCH(A207,dbOrdini[CODICE
ANKER]*(dbOrdini[CODICE
SUPPLY]="GEN24"),0)),"")</f>
        <v/>
      </c>
      <c r="O207" s="352" t="s">
        <v>8</v>
      </c>
      <c r="P207" s="347" t="s">
        <v>11300</v>
      </c>
    </row>
    <row r="208" spans="1:16">
      <c r="A208" s="347" t="s">
        <v>11301</v>
      </c>
      <c r="B208" s="348">
        <v>54</v>
      </c>
      <c r="C208" s="347" t="s">
        <v>28152</v>
      </c>
      <c r="D208" s="347" t="s">
        <v>11302</v>
      </c>
      <c r="E208" s="347">
        <v>6</v>
      </c>
      <c r="F208" s="347">
        <v>0.7</v>
      </c>
      <c r="G208" s="347" t="s">
        <v>11</v>
      </c>
      <c r="H208" s="349">
        <v>15</v>
      </c>
      <c r="I208" s="350" t="s">
        <v>12</v>
      </c>
      <c r="J208" s="351">
        <f t="shared" si="3"/>
        <v>39</v>
      </c>
      <c r="K208" s="351">
        <v>6.5</v>
      </c>
      <c r="L208" s="3" t="str">
        <f>IFERROR(INDEX(dbOrdini[PREZZO
VINOLUX],MATCH(A208,dbOrdini[CODICE
ANKER],0)),"")</f>
        <v/>
      </c>
      <c r="M208" s="347" t="s">
        <v>10544</v>
      </c>
      <c r="N208" s="15" t="str">
        <f>IFERROR(INDEX(dbOrdini[ORDINE],MATCH(A208,dbOrdini[CODICE
ANKER]*(dbOrdini[CODICE
SUPPLY]="GEN24"),0)),"")</f>
        <v/>
      </c>
      <c r="O208" s="352" t="s">
        <v>8</v>
      </c>
      <c r="P208" s="347" t="s">
        <v>11303</v>
      </c>
    </row>
    <row r="209" spans="1:16">
      <c r="A209" s="347" t="s">
        <v>432</v>
      </c>
      <c r="B209" s="348">
        <v>5</v>
      </c>
      <c r="C209" s="347" t="s">
        <v>28152</v>
      </c>
      <c r="D209" s="347" t="s">
        <v>433</v>
      </c>
      <c r="E209" s="347">
        <v>6</v>
      </c>
      <c r="F209" s="347">
        <v>0.7</v>
      </c>
      <c r="G209" s="347" t="s">
        <v>11262</v>
      </c>
      <c r="H209" s="349">
        <v>40</v>
      </c>
      <c r="I209" s="350" t="s">
        <v>12</v>
      </c>
      <c r="J209" s="351">
        <f t="shared" si="3"/>
        <v>68.099999999999994</v>
      </c>
      <c r="K209" s="351">
        <v>11.35</v>
      </c>
      <c r="L209" s="3" t="str">
        <f>IFERROR(INDEX(dbOrdini[PREZZO
VINOLUX],MATCH(A209,dbOrdini[CODICE
ANKER],0)),"")</f>
        <v/>
      </c>
      <c r="M209" s="347" t="s">
        <v>10548</v>
      </c>
      <c r="N209" s="15" t="str">
        <f>IFERROR(INDEX(dbOrdini[ORDINE],MATCH(A209,dbOrdini[CODICE
ANKER]*(dbOrdini[CODICE
SUPPLY]="GEN24"),0)),"")</f>
        <v/>
      </c>
      <c r="O209" s="352" t="s">
        <v>8</v>
      </c>
      <c r="P209" s="347" t="s">
        <v>434</v>
      </c>
    </row>
    <row r="210" spans="1:16">
      <c r="A210" s="347" t="s">
        <v>435</v>
      </c>
      <c r="B210" s="348">
        <v>4</v>
      </c>
      <c r="C210" s="347" t="s">
        <v>28152</v>
      </c>
      <c r="D210" s="347" t="s">
        <v>436</v>
      </c>
      <c r="E210" s="347">
        <v>6</v>
      </c>
      <c r="F210" s="347">
        <v>0.7</v>
      </c>
      <c r="G210" s="347" t="s">
        <v>11262</v>
      </c>
      <c r="H210" s="349">
        <v>40</v>
      </c>
      <c r="I210" s="350" t="s">
        <v>12</v>
      </c>
      <c r="J210" s="351">
        <f t="shared" si="3"/>
        <v>89.699999999999989</v>
      </c>
      <c r="K210" s="351">
        <v>14.95</v>
      </c>
      <c r="L210" s="3" t="str">
        <f>IFERROR(INDEX(dbOrdini[PREZZO
VINOLUX],MATCH(A210,dbOrdini[CODICE
ANKER],0)),"")</f>
        <v/>
      </c>
      <c r="M210" s="347" t="s">
        <v>10548</v>
      </c>
      <c r="N210" s="15" t="str">
        <f>IFERROR(INDEX(dbOrdini[ORDINE],MATCH(A210,dbOrdini[CODICE
ANKER]*(dbOrdini[CODICE
SUPPLY]="GEN24"),0)),"")</f>
        <v/>
      </c>
      <c r="O210" s="352" t="s">
        <v>8</v>
      </c>
      <c r="P210" s="347" t="s">
        <v>437</v>
      </c>
    </row>
    <row r="211" spans="1:16">
      <c r="A211" s="347" t="s">
        <v>438</v>
      </c>
      <c r="B211" s="348">
        <v>0</v>
      </c>
      <c r="C211" s="347" t="s">
        <v>28152</v>
      </c>
      <c r="D211" s="347" t="s">
        <v>439</v>
      </c>
      <c r="E211" s="347">
        <v>6</v>
      </c>
      <c r="F211" s="347">
        <v>0.7</v>
      </c>
      <c r="G211" s="347" t="s">
        <v>11262</v>
      </c>
      <c r="H211" s="349">
        <v>40</v>
      </c>
      <c r="I211" s="350" t="s">
        <v>12</v>
      </c>
      <c r="J211" s="351">
        <f t="shared" si="3"/>
        <v>127.5</v>
      </c>
      <c r="K211" s="351">
        <v>21.25</v>
      </c>
      <c r="L211" s="3" t="str">
        <f>IFERROR(INDEX(dbOrdini[PREZZO
VINOLUX],MATCH(A211,dbOrdini[CODICE
ANKER],0)),"")</f>
        <v/>
      </c>
      <c r="M211" s="347" t="s">
        <v>10548</v>
      </c>
      <c r="N211" s="15" t="str">
        <f>IFERROR(INDEX(dbOrdini[ORDINE],MATCH(A211,dbOrdini[CODICE
ANKER]*(dbOrdini[CODICE
SUPPLY]="GEN24"),0)),"")</f>
        <v/>
      </c>
      <c r="O211" s="352" t="s">
        <v>8</v>
      </c>
      <c r="P211" s="347" t="s">
        <v>440</v>
      </c>
    </row>
    <row r="212" spans="1:16">
      <c r="A212" s="347" t="s">
        <v>441</v>
      </c>
      <c r="B212" s="348">
        <v>60</v>
      </c>
      <c r="C212" s="347" t="s">
        <v>28152</v>
      </c>
      <c r="D212" s="347" t="s">
        <v>442</v>
      </c>
      <c r="E212" s="347">
        <v>6</v>
      </c>
      <c r="F212" s="347">
        <v>0.7</v>
      </c>
      <c r="G212" s="347" t="s">
        <v>11</v>
      </c>
      <c r="H212" s="349">
        <v>43.3</v>
      </c>
      <c r="I212" s="350" t="s">
        <v>12</v>
      </c>
      <c r="J212" s="351">
        <f t="shared" si="3"/>
        <v>255</v>
      </c>
      <c r="K212" s="351">
        <v>42.5</v>
      </c>
      <c r="L212" s="3" t="str">
        <f>IFERROR(INDEX(dbOrdini[PREZZO
VINOLUX],MATCH(A212,dbOrdini[CODICE
ANKER],0)),"")</f>
        <v/>
      </c>
      <c r="M212" s="347" t="s">
        <v>10549</v>
      </c>
      <c r="N212" s="15" t="str">
        <f>IFERROR(INDEX(dbOrdini[ORDINE],MATCH(A212,dbOrdini[CODICE
ANKER]*(dbOrdini[CODICE
SUPPLY]="GEN24"),0)),"")</f>
        <v/>
      </c>
      <c r="O212" s="352" t="s">
        <v>8</v>
      </c>
      <c r="P212" s="347" t="s">
        <v>443</v>
      </c>
    </row>
    <row r="213" spans="1:16">
      <c r="A213" s="347" t="s">
        <v>444</v>
      </c>
      <c r="B213" s="348">
        <v>0</v>
      </c>
      <c r="C213" s="347" t="s">
        <v>28152</v>
      </c>
      <c r="D213" s="347" t="s">
        <v>445</v>
      </c>
      <c r="E213" s="347">
        <v>6</v>
      </c>
      <c r="F213" s="347">
        <v>0.7</v>
      </c>
      <c r="G213" s="347" t="s">
        <v>11</v>
      </c>
      <c r="H213" s="349">
        <v>40</v>
      </c>
      <c r="I213" s="350" t="s">
        <v>12</v>
      </c>
      <c r="J213" s="351">
        <f t="shared" si="3"/>
        <v>204</v>
      </c>
      <c r="K213" s="351">
        <v>34</v>
      </c>
      <c r="L213" s="3" t="str">
        <f>IFERROR(INDEX(dbOrdini[PREZZO
VINOLUX],MATCH(A213,dbOrdini[CODICE
ANKER],0)),"")</f>
        <v/>
      </c>
      <c r="M213" s="347" t="s">
        <v>10535</v>
      </c>
      <c r="N213" s="15" t="str">
        <f>IFERROR(INDEX(dbOrdini[ORDINE],MATCH(A213,dbOrdini[CODICE
ANKER]*(dbOrdini[CODICE
SUPPLY]="GEN24"),0)),"")</f>
        <v/>
      </c>
      <c r="O213" s="352" t="s">
        <v>8</v>
      </c>
      <c r="P213" s="347" t="s">
        <v>446</v>
      </c>
    </row>
    <row r="214" spans="1:16">
      <c r="A214" s="347" t="s">
        <v>10645</v>
      </c>
      <c r="B214" s="348">
        <v>0</v>
      </c>
      <c r="C214" s="347" t="s">
        <v>28152</v>
      </c>
      <c r="D214" s="347" t="s">
        <v>10646</v>
      </c>
      <c r="E214" s="347">
        <v>6</v>
      </c>
      <c r="F214" s="347">
        <v>0.7</v>
      </c>
      <c r="G214" s="347" t="s">
        <v>11</v>
      </c>
      <c r="H214" s="349">
        <v>40</v>
      </c>
      <c r="I214" s="350" t="s">
        <v>12</v>
      </c>
      <c r="J214" s="351">
        <f t="shared" si="3"/>
        <v>219</v>
      </c>
      <c r="K214" s="351">
        <v>36.5</v>
      </c>
      <c r="L214" s="3" t="str">
        <f>IFERROR(INDEX(dbOrdini[PREZZO
VINOLUX],MATCH(A214,dbOrdini[CODICE
ANKER],0)),"")</f>
        <v/>
      </c>
      <c r="M214" s="347" t="s">
        <v>10535</v>
      </c>
      <c r="N214" s="15" t="str">
        <f>IFERROR(INDEX(dbOrdini[ORDINE],MATCH(A214,dbOrdini[CODICE
ANKER]*(dbOrdini[CODICE
SUPPLY]="GEN24"),0)),"")</f>
        <v/>
      </c>
      <c r="O214" s="352" t="s">
        <v>8</v>
      </c>
      <c r="P214" s="347" t="s">
        <v>11304</v>
      </c>
    </row>
    <row r="215" spans="1:16">
      <c r="A215" s="347" t="s">
        <v>447</v>
      </c>
      <c r="B215" s="348">
        <v>2</v>
      </c>
      <c r="C215" s="347" t="s">
        <v>28152</v>
      </c>
      <c r="D215" s="347" t="s">
        <v>448</v>
      </c>
      <c r="E215" s="347">
        <v>6</v>
      </c>
      <c r="F215" s="347">
        <v>0.7</v>
      </c>
      <c r="G215" s="347" t="s">
        <v>11</v>
      </c>
      <c r="H215" s="349">
        <v>40</v>
      </c>
      <c r="I215" s="350" t="s">
        <v>12</v>
      </c>
      <c r="J215" s="351">
        <f t="shared" si="3"/>
        <v>101.39999999999999</v>
      </c>
      <c r="K215" s="351">
        <v>16.899999999999999</v>
      </c>
      <c r="L215" s="3" t="str">
        <f>IFERROR(INDEX(dbOrdini[PREZZO
VINOLUX],MATCH(A215,dbOrdini[CODICE
ANKER],0)),"")</f>
        <v/>
      </c>
      <c r="M215" s="347" t="s">
        <v>10535</v>
      </c>
      <c r="N215" s="15" t="str">
        <f>IFERROR(INDEX(dbOrdini[ORDINE],MATCH(A215,dbOrdini[CODICE
ANKER]*(dbOrdini[CODICE
SUPPLY]="GEN24"),0)),"")</f>
        <v/>
      </c>
      <c r="O215" s="352" t="s">
        <v>8</v>
      </c>
      <c r="P215" s="347" t="s">
        <v>449</v>
      </c>
    </row>
    <row r="216" spans="1:16">
      <c r="A216" s="347" t="s">
        <v>450</v>
      </c>
      <c r="B216" s="348">
        <v>0</v>
      </c>
      <c r="C216" s="347" t="s">
        <v>28152</v>
      </c>
      <c r="D216" s="347" t="s">
        <v>451</v>
      </c>
      <c r="E216" s="347">
        <v>6</v>
      </c>
      <c r="F216" s="347">
        <v>0.7</v>
      </c>
      <c r="G216" s="347" t="s">
        <v>11262</v>
      </c>
      <c r="H216" s="349">
        <v>40</v>
      </c>
      <c r="I216" s="350" t="s">
        <v>12</v>
      </c>
      <c r="J216" s="351">
        <f t="shared" si="3"/>
        <v>67.5</v>
      </c>
      <c r="K216" s="351">
        <v>11.25</v>
      </c>
      <c r="L216" s="3" t="str">
        <f>IFERROR(INDEX(dbOrdini[PREZZO
VINOLUX],MATCH(A216,dbOrdini[CODICE
ANKER],0)),"")</f>
        <v/>
      </c>
      <c r="M216" s="347" t="s">
        <v>10535</v>
      </c>
      <c r="N216" s="15" t="str">
        <f>IFERROR(INDEX(dbOrdini[ORDINE],MATCH(A216,dbOrdini[CODICE
ANKER]*(dbOrdini[CODICE
SUPPLY]="GEN24"),0)),"")</f>
        <v/>
      </c>
      <c r="O216" s="352" t="s">
        <v>8</v>
      </c>
      <c r="P216" s="347" t="s">
        <v>452</v>
      </c>
    </row>
    <row r="217" spans="1:16">
      <c r="A217" s="347" t="s">
        <v>453</v>
      </c>
      <c r="B217" s="348">
        <v>368</v>
      </c>
      <c r="C217" s="347" t="s">
        <v>28152</v>
      </c>
      <c r="D217" s="347" t="s">
        <v>454</v>
      </c>
      <c r="E217" s="347">
        <v>12</v>
      </c>
      <c r="F217" s="347">
        <v>0.2</v>
      </c>
      <c r="G217" s="347" t="s">
        <v>11</v>
      </c>
      <c r="H217" s="349">
        <v>44.7</v>
      </c>
      <c r="I217" s="350" t="s">
        <v>12</v>
      </c>
      <c r="J217" s="351">
        <f t="shared" si="3"/>
        <v>99</v>
      </c>
      <c r="K217" s="351">
        <v>8.25</v>
      </c>
      <c r="L217" s="3" t="str">
        <f>IFERROR(INDEX(dbOrdini[PREZZO
VINOLUX],MATCH(A217,dbOrdini[CODICE
ANKER],0)),"")</f>
        <v/>
      </c>
      <c r="M217" s="347" t="s">
        <v>28195</v>
      </c>
      <c r="N217" s="15" t="str">
        <f>IFERROR(INDEX(dbOrdini[ORDINE],MATCH(A217,dbOrdini[CODICE
ANKER]*(dbOrdini[CODICE
SUPPLY]="GEN24"),0)),"")</f>
        <v/>
      </c>
      <c r="O217" s="352" t="s">
        <v>8</v>
      </c>
      <c r="P217" s="347" t="s">
        <v>455</v>
      </c>
    </row>
    <row r="218" spans="1:16">
      <c r="A218" s="347" t="s">
        <v>456</v>
      </c>
      <c r="B218" s="348">
        <v>63</v>
      </c>
      <c r="C218" s="347" t="s">
        <v>28152</v>
      </c>
      <c r="D218" s="347" t="s">
        <v>457</v>
      </c>
      <c r="E218" s="347">
        <v>12</v>
      </c>
      <c r="F218" s="347">
        <v>0.1</v>
      </c>
      <c r="G218" s="347" t="s">
        <v>11</v>
      </c>
      <c r="H218" s="349">
        <v>28</v>
      </c>
      <c r="I218" s="350" t="s">
        <v>12</v>
      </c>
      <c r="J218" s="351">
        <f t="shared" si="3"/>
        <v>78</v>
      </c>
      <c r="K218" s="351">
        <v>6.5</v>
      </c>
      <c r="L218" s="3" t="str">
        <f>IFERROR(INDEX(dbOrdini[PREZZO
VINOLUX],MATCH(A218,dbOrdini[CODICE
ANKER],0)),"")</f>
        <v/>
      </c>
      <c r="M218" s="347" t="s">
        <v>28195</v>
      </c>
      <c r="N218" s="15" t="str">
        <f>IFERROR(INDEX(dbOrdini[ORDINE],MATCH(A218,dbOrdini[CODICE
ANKER]*(dbOrdini[CODICE
SUPPLY]="GEN24"),0)),"")</f>
        <v/>
      </c>
      <c r="O218" s="352" t="s">
        <v>8</v>
      </c>
      <c r="P218" s="347" t="s">
        <v>458</v>
      </c>
    </row>
    <row r="219" spans="1:16">
      <c r="A219" s="347" t="s">
        <v>459</v>
      </c>
      <c r="B219" s="348">
        <v>48</v>
      </c>
      <c r="C219" s="347" t="s">
        <v>28152</v>
      </c>
      <c r="D219" s="347" t="s">
        <v>460</v>
      </c>
      <c r="E219" s="347">
        <v>12</v>
      </c>
      <c r="F219" s="347">
        <v>0.1</v>
      </c>
      <c r="G219" s="347" t="s">
        <v>11</v>
      </c>
      <c r="H219" s="349">
        <v>48</v>
      </c>
      <c r="I219" s="350" t="s">
        <v>12</v>
      </c>
      <c r="J219" s="351">
        <f t="shared" si="3"/>
        <v>76.800000000000011</v>
      </c>
      <c r="K219" s="351">
        <v>6.4</v>
      </c>
      <c r="L219" s="3" t="str">
        <f>IFERROR(INDEX(dbOrdini[PREZZO
VINOLUX],MATCH(A219,dbOrdini[CODICE
ANKER],0)),"")</f>
        <v/>
      </c>
      <c r="M219" s="347" t="s">
        <v>28195</v>
      </c>
      <c r="N219" s="15" t="str">
        <f>IFERROR(INDEX(dbOrdini[ORDINE],MATCH(A219,dbOrdini[CODICE
ANKER]*(dbOrdini[CODICE
SUPPLY]="GEN24"),0)),"")</f>
        <v/>
      </c>
      <c r="O219" s="352" t="s">
        <v>8</v>
      </c>
      <c r="P219" s="347" t="s">
        <v>461</v>
      </c>
    </row>
    <row r="220" spans="1:16">
      <c r="A220" s="347" t="s">
        <v>462</v>
      </c>
      <c r="B220" s="348">
        <v>0</v>
      </c>
      <c r="C220" s="347" t="s">
        <v>28152</v>
      </c>
      <c r="D220" s="347" t="s">
        <v>463</v>
      </c>
      <c r="E220" s="347">
        <v>6</v>
      </c>
      <c r="F220" s="347">
        <v>0.7</v>
      </c>
      <c r="G220" s="347" t="s">
        <v>11262</v>
      </c>
      <c r="H220" s="349">
        <v>40</v>
      </c>
      <c r="I220" s="350" t="s">
        <v>12</v>
      </c>
      <c r="J220" s="351">
        <f t="shared" si="3"/>
        <v>75</v>
      </c>
      <c r="K220" s="351">
        <v>12.5</v>
      </c>
      <c r="L220" s="3" t="str">
        <f>IFERROR(INDEX(dbOrdini[PREZZO
VINOLUX],MATCH(A220,dbOrdini[CODICE
ANKER],0)),"")</f>
        <v/>
      </c>
      <c r="M220" s="347" t="s">
        <v>10535</v>
      </c>
      <c r="N220" s="15" t="str">
        <f>IFERROR(INDEX(dbOrdini[ORDINE],MATCH(A220,dbOrdini[CODICE
ANKER]*(dbOrdini[CODICE
SUPPLY]="GEN24"),0)),"")</f>
        <v/>
      </c>
      <c r="O220" s="352" t="s">
        <v>8</v>
      </c>
      <c r="P220" s="347" t="s">
        <v>464</v>
      </c>
    </row>
    <row r="221" spans="1:16">
      <c r="A221" s="347" t="s">
        <v>11027</v>
      </c>
      <c r="B221" s="348">
        <v>22</v>
      </c>
      <c r="C221" s="347" t="s">
        <v>28152</v>
      </c>
      <c r="D221" s="347" t="s">
        <v>11028</v>
      </c>
      <c r="E221" s="347">
        <v>6</v>
      </c>
      <c r="F221" s="347">
        <v>0.7</v>
      </c>
      <c r="G221" s="347" t="s">
        <v>11</v>
      </c>
      <c r="H221" s="349">
        <v>37.5</v>
      </c>
      <c r="I221" s="350" t="s">
        <v>12</v>
      </c>
      <c r="J221" s="351">
        <f t="shared" si="3"/>
        <v>43.5</v>
      </c>
      <c r="K221" s="351">
        <v>7.25</v>
      </c>
      <c r="L221" s="3" t="str">
        <f>IFERROR(INDEX(dbOrdini[PREZZO
VINOLUX],MATCH(A221,dbOrdini[CODICE
ANKER],0)),"")</f>
        <v/>
      </c>
      <c r="M221" s="347" t="s">
        <v>10551</v>
      </c>
      <c r="N221" s="15" t="str">
        <f>IFERROR(INDEX(dbOrdini[ORDINE],MATCH(A221,dbOrdini[CODICE
ANKER]*(dbOrdini[CODICE
SUPPLY]="GEN24"),0)),"")</f>
        <v/>
      </c>
      <c r="O221" s="352" t="s">
        <v>8</v>
      </c>
      <c r="P221" s="347" t="s">
        <v>11305</v>
      </c>
    </row>
    <row r="222" spans="1:16">
      <c r="A222" s="347" t="s">
        <v>465</v>
      </c>
      <c r="B222" s="348">
        <v>32</v>
      </c>
      <c r="C222" s="347" t="s">
        <v>28152</v>
      </c>
      <c r="D222" s="347" t="s">
        <v>466</v>
      </c>
      <c r="E222" s="347">
        <v>6</v>
      </c>
      <c r="F222" s="347">
        <v>1</v>
      </c>
      <c r="G222" s="347" t="s">
        <v>11</v>
      </c>
      <c r="H222" s="349">
        <v>35</v>
      </c>
      <c r="I222" s="350" t="s">
        <v>12</v>
      </c>
      <c r="J222" s="351">
        <f t="shared" si="3"/>
        <v>13.5</v>
      </c>
      <c r="K222" s="351">
        <v>2.25</v>
      </c>
      <c r="L222" s="3" t="str">
        <f>IFERROR(INDEX(dbOrdini[PREZZO
VINOLUX],MATCH(A222,dbOrdini[CODICE
ANKER],0)),"")</f>
        <v/>
      </c>
      <c r="M222" s="347" t="s">
        <v>28208</v>
      </c>
      <c r="N222" s="15" t="str">
        <f>IFERROR(INDEX(dbOrdini[ORDINE],MATCH(A222,dbOrdini[CODICE
ANKER]*(dbOrdini[CODICE
SUPPLY]="GEN24"),0)),"")</f>
        <v/>
      </c>
      <c r="O222" s="352" t="s">
        <v>8</v>
      </c>
      <c r="P222" s="347" t="s">
        <v>467</v>
      </c>
    </row>
    <row r="223" spans="1:16">
      <c r="A223" s="347" t="s">
        <v>468</v>
      </c>
      <c r="B223" s="348">
        <v>18</v>
      </c>
      <c r="C223" s="347" t="s">
        <v>28152</v>
      </c>
      <c r="D223" s="347" t="s">
        <v>469</v>
      </c>
      <c r="E223" s="347">
        <v>6</v>
      </c>
      <c r="F223" s="347">
        <v>1</v>
      </c>
      <c r="G223" s="347" t="s">
        <v>11</v>
      </c>
      <c r="H223" s="349">
        <v>35</v>
      </c>
      <c r="I223" s="350" t="s">
        <v>12</v>
      </c>
      <c r="J223" s="351">
        <f t="shared" si="3"/>
        <v>10.5</v>
      </c>
      <c r="K223" s="351">
        <v>1.75</v>
      </c>
      <c r="L223" s="3" t="str">
        <f>IFERROR(INDEX(dbOrdini[PREZZO
VINOLUX],MATCH(A223,dbOrdini[CODICE
ANKER],0)),"")</f>
        <v/>
      </c>
      <c r="M223" s="347" t="s">
        <v>28209</v>
      </c>
      <c r="N223" s="15" t="str">
        <f>IFERROR(INDEX(dbOrdini[ORDINE],MATCH(A223,dbOrdini[CODICE
ANKER]*(dbOrdini[CODICE
SUPPLY]="GEN24"),0)),"")</f>
        <v/>
      </c>
      <c r="O223" s="352" t="s">
        <v>8</v>
      </c>
      <c r="P223" s="347" t="s">
        <v>470</v>
      </c>
    </row>
    <row r="224" spans="1:16">
      <c r="A224" s="347" t="s">
        <v>471</v>
      </c>
      <c r="B224" s="348">
        <v>3</v>
      </c>
      <c r="C224" s="347" t="s">
        <v>28152</v>
      </c>
      <c r="D224" s="347" t="s">
        <v>472</v>
      </c>
      <c r="E224" s="347">
        <v>6</v>
      </c>
      <c r="F224" s="347">
        <v>1</v>
      </c>
      <c r="G224" s="347" t="s">
        <v>11</v>
      </c>
      <c r="H224" s="349">
        <v>28</v>
      </c>
      <c r="I224" s="350" t="s">
        <v>12</v>
      </c>
      <c r="J224" s="351">
        <f t="shared" si="3"/>
        <v>12</v>
      </c>
      <c r="K224" s="351">
        <v>2</v>
      </c>
      <c r="L224" s="3" t="str">
        <f>IFERROR(INDEX(dbOrdini[PREZZO
VINOLUX],MATCH(A224,dbOrdini[CODICE
ANKER],0)),"")</f>
        <v/>
      </c>
      <c r="M224" s="347" t="s">
        <v>28208</v>
      </c>
      <c r="N224" s="15" t="str">
        <f>IFERROR(INDEX(dbOrdini[ORDINE],MATCH(A224,dbOrdini[CODICE
ANKER]*(dbOrdini[CODICE
SUPPLY]="GEN24"),0)),"")</f>
        <v/>
      </c>
      <c r="O224" s="352" t="s">
        <v>8</v>
      </c>
      <c r="P224" s="347" t="s">
        <v>473</v>
      </c>
    </row>
    <row r="225" spans="1:16">
      <c r="A225" s="347" t="s">
        <v>474</v>
      </c>
      <c r="B225" s="348">
        <v>24</v>
      </c>
      <c r="C225" s="347" t="s">
        <v>28152</v>
      </c>
      <c r="D225" s="347" t="s">
        <v>475</v>
      </c>
      <c r="E225" s="347">
        <v>6</v>
      </c>
      <c r="F225" s="347">
        <v>0.75</v>
      </c>
      <c r="G225" s="347" t="s">
        <v>11</v>
      </c>
      <c r="H225" s="349">
        <v>12</v>
      </c>
      <c r="I225" s="350" t="s">
        <v>12</v>
      </c>
      <c r="J225" s="351">
        <f t="shared" si="3"/>
        <v>89.699999999999989</v>
      </c>
      <c r="K225" s="351">
        <v>14.95</v>
      </c>
      <c r="L225" s="3" t="str">
        <f>IFERROR(INDEX(dbOrdini[PREZZO
VINOLUX],MATCH(A225,dbOrdini[CODICE
ANKER],0)),"")</f>
        <v/>
      </c>
      <c r="M225" s="347" t="s">
        <v>28210</v>
      </c>
      <c r="N225" s="15" t="str">
        <f>IFERROR(INDEX(dbOrdini[ORDINE],MATCH(A225,dbOrdini[CODICE
ANKER]*(dbOrdini[CODICE
SUPPLY]="GEN24"),0)),"")</f>
        <v/>
      </c>
      <c r="O225" s="352" t="s">
        <v>8</v>
      </c>
      <c r="P225" s="347" t="s">
        <v>476</v>
      </c>
    </row>
    <row r="226" spans="1:16">
      <c r="A226" s="347" t="s">
        <v>477</v>
      </c>
      <c r="B226" s="348">
        <v>7</v>
      </c>
      <c r="C226" s="347" t="s">
        <v>28152</v>
      </c>
      <c r="D226" s="347" t="s">
        <v>478</v>
      </c>
      <c r="E226" s="347">
        <v>6</v>
      </c>
      <c r="F226" s="347">
        <v>0.75</v>
      </c>
      <c r="G226" s="347" t="s">
        <v>11</v>
      </c>
      <c r="H226" s="349">
        <v>12.5</v>
      </c>
      <c r="I226" s="350" t="s">
        <v>12</v>
      </c>
      <c r="J226" s="351">
        <f t="shared" si="3"/>
        <v>119.69999999999999</v>
      </c>
      <c r="K226" s="351">
        <v>19.95</v>
      </c>
      <c r="L226" s="3" t="str">
        <f>IFERROR(INDEX(dbOrdini[PREZZO
VINOLUX],MATCH(A226,dbOrdini[CODICE
ANKER],0)),"")</f>
        <v/>
      </c>
      <c r="M226" s="347" t="s">
        <v>28210</v>
      </c>
      <c r="N226" s="15" t="str">
        <f>IFERROR(INDEX(dbOrdini[ORDINE],MATCH(A226,dbOrdini[CODICE
ANKER]*(dbOrdini[CODICE
SUPPLY]="GEN24"),0)),"")</f>
        <v/>
      </c>
      <c r="O226" s="352" t="s">
        <v>8</v>
      </c>
      <c r="P226" s="347" t="s">
        <v>476</v>
      </c>
    </row>
    <row r="227" spans="1:16">
      <c r="A227" s="347" t="s">
        <v>479</v>
      </c>
      <c r="B227" s="348">
        <v>14</v>
      </c>
      <c r="C227" s="347" t="s">
        <v>28152</v>
      </c>
      <c r="D227" s="347" t="s">
        <v>480</v>
      </c>
      <c r="E227" s="347">
        <v>6</v>
      </c>
      <c r="F227" s="347">
        <v>0.75</v>
      </c>
      <c r="G227" s="347" t="s">
        <v>11</v>
      </c>
      <c r="H227" s="349">
        <v>12.5</v>
      </c>
      <c r="I227" s="350" t="s">
        <v>12</v>
      </c>
      <c r="J227" s="351">
        <f t="shared" si="3"/>
        <v>75</v>
      </c>
      <c r="K227" s="351">
        <v>12.5</v>
      </c>
      <c r="L227" s="3" t="str">
        <f>IFERROR(INDEX(dbOrdini[PREZZO
VINOLUX],MATCH(A227,dbOrdini[CODICE
ANKER],0)),"")</f>
        <v/>
      </c>
      <c r="M227" s="347" t="s">
        <v>28211</v>
      </c>
      <c r="N227" s="15" t="str">
        <f>IFERROR(INDEX(dbOrdini[ORDINE],MATCH(A227,dbOrdini[CODICE
ANKER]*(dbOrdini[CODICE
SUPPLY]="GEN24"),0)),"")</f>
        <v/>
      </c>
      <c r="O227" s="352" t="s">
        <v>8</v>
      </c>
      <c r="P227" s="347" t="s">
        <v>476</v>
      </c>
    </row>
    <row r="228" spans="1:16">
      <c r="A228" s="347" t="s">
        <v>481</v>
      </c>
      <c r="B228" s="348">
        <v>382</v>
      </c>
      <c r="C228" s="347" t="s">
        <v>28152</v>
      </c>
      <c r="D228" s="347" t="s">
        <v>482</v>
      </c>
      <c r="E228" s="347">
        <v>6</v>
      </c>
      <c r="F228" s="347">
        <v>1</v>
      </c>
      <c r="G228" s="347" t="s">
        <v>11</v>
      </c>
      <c r="H228" s="349">
        <v>16.5</v>
      </c>
      <c r="I228" s="350" t="s">
        <v>12</v>
      </c>
      <c r="J228" s="351">
        <f t="shared" si="3"/>
        <v>115.5</v>
      </c>
      <c r="K228" s="351">
        <v>19.25</v>
      </c>
      <c r="L228" s="3" t="str">
        <f>IFERROR(INDEX(dbOrdini[PREZZO
VINOLUX],MATCH(A228,dbOrdini[CODICE
ANKER],0)),"")</f>
        <v/>
      </c>
      <c r="M228" s="347" t="s">
        <v>28212</v>
      </c>
      <c r="N228" s="15" t="str">
        <f>IFERROR(INDEX(dbOrdini[ORDINE],MATCH(A228,dbOrdini[CODICE
ANKER]*(dbOrdini[CODICE
SUPPLY]="GEN24"),0)),"")</f>
        <v/>
      </c>
      <c r="O228" s="352" t="s">
        <v>8</v>
      </c>
      <c r="P228" s="347" t="s">
        <v>483</v>
      </c>
    </row>
    <row r="229" spans="1:16">
      <c r="A229" s="347" t="s">
        <v>484</v>
      </c>
      <c r="B229" s="348">
        <v>17</v>
      </c>
      <c r="C229" s="347" t="s">
        <v>28152</v>
      </c>
      <c r="D229" s="347" t="s">
        <v>485</v>
      </c>
      <c r="E229" s="347">
        <v>6</v>
      </c>
      <c r="F229" s="347">
        <v>0.7</v>
      </c>
      <c r="G229" s="347" t="s">
        <v>11</v>
      </c>
      <c r="H229" s="349">
        <v>38</v>
      </c>
      <c r="I229" s="350" t="s">
        <v>12</v>
      </c>
      <c r="J229" s="351">
        <f t="shared" si="3"/>
        <v>29.400000000000002</v>
      </c>
      <c r="K229" s="351">
        <v>4.9000000000000004</v>
      </c>
      <c r="L229" s="3" t="str">
        <f>IFERROR(INDEX(dbOrdini[PREZZO
VINOLUX],MATCH(A229,dbOrdini[CODICE
ANKER],0)),"")</f>
        <v/>
      </c>
      <c r="M229" s="347" t="s">
        <v>28213</v>
      </c>
      <c r="N229" s="15" t="str">
        <f>IFERROR(INDEX(dbOrdini[ORDINE],MATCH(A229,dbOrdini[CODICE
ANKER]*(dbOrdini[CODICE
SUPPLY]="GEN24"),0)),"")</f>
        <v/>
      </c>
      <c r="O229" s="352" t="s">
        <v>8</v>
      </c>
      <c r="P229" s="347" t="s">
        <v>486</v>
      </c>
    </row>
    <row r="230" spans="1:16">
      <c r="A230" s="347" t="s">
        <v>487</v>
      </c>
      <c r="B230" s="348">
        <v>336</v>
      </c>
      <c r="C230" s="347" t="s">
        <v>28152</v>
      </c>
      <c r="D230" s="347" t="s">
        <v>11306</v>
      </c>
      <c r="E230" s="347">
        <v>6</v>
      </c>
      <c r="F230" s="347">
        <v>0.7</v>
      </c>
      <c r="G230" s="347" t="s">
        <v>11</v>
      </c>
      <c r="H230" s="349">
        <v>38</v>
      </c>
      <c r="I230" s="350" t="s">
        <v>12</v>
      </c>
      <c r="J230" s="351">
        <f t="shared" si="3"/>
        <v>27</v>
      </c>
      <c r="K230" s="351">
        <v>4.5</v>
      </c>
      <c r="L230" s="3" t="str">
        <f>IFERROR(INDEX(dbOrdini[PREZZO
VINOLUX],MATCH(A230,dbOrdini[CODICE
ANKER],0)),"")</f>
        <v/>
      </c>
      <c r="M230" s="347" t="s">
        <v>28213</v>
      </c>
      <c r="N230" s="15" t="str">
        <f>IFERROR(INDEX(dbOrdini[ORDINE],MATCH(A230,dbOrdini[CODICE
ANKER]*(dbOrdini[CODICE
SUPPLY]="GEN24"),0)),"")</f>
        <v/>
      </c>
      <c r="O230" s="352" t="s">
        <v>8</v>
      </c>
      <c r="P230" s="347" t="s">
        <v>488</v>
      </c>
    </row>
    <row r="231" spans="1:16">
      <c r="A231" s="347" t="s">
        <v>489</v>
      </c>
      <c r="B231" s="348">
        <v>12</v>
      </c>
      <c r="C231" s="347" t="s">
        <v>28152</v>
      </c>
      <c r="D231" s="347" t="s">
        <v>490</v>
      </c>
      <c r="E231" s="347">
        <v>6</v>
      </c>
      <c r="F231" s="347">
        <v>0.7</v>
      </c>
      <c r="G231" s="347" t="s">
        <v>11</v>
      </c>
      <c r="H231" s="349">
        <v>38</v>
      </c>
      <c r="I231" s="350" t="s">
        <v>12</v>
      </c>
      <c r="J231" s="351">
        <f t="shared" si="3"/>
        <v>29.400000000000002</v>
      </c>
      <c r="K231" s="351">
        <v>4.9000000000000004</v>
      </c>
      <c r="L231" s="3" t="str">
        <f>IFERROR(INDEX(dbOrdini[PREZZO
VINOLUX],MATCH(A231,dbOrdini[CODICE
ANKER],0)),"")</f>
        <v/>
      </c>
      <c r="M231" s="347" t="s">
        <v>28213</v>
      </c>
      <c r="N231" s="15" t="str">
        <f>IFERROR(INDEX(dbOrdini[ORDINE],MATCH(A231,dbOrdini[CODICE
ANKER]*(dbOrdini[CODICE
SUPPLY]="GEN24"),0)),"")</f>
        <v/>
      </c>
      <c r="O231" s="352" t="s">
        <v>8</v>
      </c>
      <c r="P231" s="347" t="s">
        <v>491</v>
      </c>
    </row>
    <row r="232" spans="1:16">
      <c r="A232" s="347" t="s">
        <v>492</v>
      </c>
      <c r="B232" s="348">
        <v>14</v>
      </c>
      <c r="C232" s="347" t="s">
        <v>28152</v>
      </c>
      <c r="D232" s="347" t="s">
        <v>493</v>
      </c>
      <c r="E232" s="347">
        <v>6</v>
      </c>
      <c r="F232" s="347">
        <v>0.7</v>
      </c>
      <c r="G232" s="347" t="s">
        <v>11</v>
      </c>
      <c r="H232" s="349">
        <v>38</v>
      </c>
      <c r="I232" s="350" t="s">
        <v>12</v>
      </c>
      <c r="J232" s="351">
        <f t="shared" si="3"/>
        <v>29.400000000000002</v>
      </c>
      <c r="K232" s="351">
        <v>4.9000000000000004</v>
      </c>
      <c r="L232" s="3" t="str">
        <f>IFERROR(INDEX(dbOrdini[PREZZO
VINOLUX],MATCH(A232,dbOrdini[CODICE
ANKER],0)),"")</f>
        <v/>
      </c>
      <c r="M232" s="347" t="s">
        <v>28213</v>
      </c>
      <c r="N232" s="15" t="str">
        <f>IFERROR(INDEX(dbOrdini[ORDINE],MATCH(A232,dbOrdini[CODICE
ANKER]*(dbOrdini[CODICE
SUPPLY]="GEN24"),0)),"")</f>
        <v/>
      </c>
      <c r="O232" s="352" t="s">
        <v>8</v>
      </c>
      <c r="P232" s="347" t="s">
        <v>494</v>
      </c>
    </row>
    <row r="233" spans="1:16">
      <c r="A233" s="347" t="s">
        <v>495</v>
      </c>
      <c r="B233" s="348">
        <v>17</v>
      </c>
      <c r="C233" s="347" t="s">
        <v>28152</v>
      </c>
      <c r="D233" s="347" t="s">
        <v>496</v>
      </c>
      <c r="E233" s="347">
        <v>6</v>
      </c>
      <c r="F233" s="347">
        <v>0.7</v>
      </c>
      <c r="G233" s="347" t="s">
        <v>11</v>
      </c>
      <c r="H233" s="349">
        <v>38</v>
      </c>
      <c r="I233" s="350" t="s">
        <v>12</v>
      </c>
      <c r="J233" s="351">
        <f t="shared" si="3"/>
        <v>29.400000000000002</v>
      </c>
      <c r="K233" s="351">
        <v>4.9000000000000004</v>
      </c>
      <c r="L233" s="3" t="str">
        <f>IFERROR(INDEX(dbOrdini[PREZZO
VINOLUX],MATCH(A233,dbOrdini[CODICE
ANKER],0)),"")</f>
        <v/>
      </c>
      <c r="M233" s="347" t="s">
        <v>28213</v>
      </c>
      <c r="N233" s="15" t="str">
        <f>IFERROR(INDEX(dbOrdini[ORDINE],MATCH(A233,dbOrdini[CODICE
ANKER]*(dbOrdini[CODICE
SUPPLY]="GEN24"),0)),"")</f>
        <v/>
      </c>
      <c r="O233" s="352" t="s">
        <v>8</v>
      </c>
      <c r="P233" s="347" t="s">
        <v>497</v>
      </c>
    </row>
    <row r="234" spans="1:16">
      <c r="A234" s="347" t="s">
        <v>498</v>
      </c>
      <c r="B234" s="348">
        <v>15</v>
      </c>
      <c r="C234" s="347" t="s">
        <v>28152</v>
      </c>
      <c r="D234" s="347" t="s">
        <v>499</v>
      </c>
      <c r="E234" s="347">
        <v>6</v>
      </c>
      <c r="F234" s="347">
        <v>0.7</v>
      </c>
      <c r="G234" s="347" t="s">
        <v>11</v>
      </c>
      <c r="H234" s="349">
        <v>38</v>
      </c>
      <c r="I234" s="350" t="s">
        <v>12</v>
      </c>
      <c r="J234" s="351">
        <f t="shared" si="3"/>
        <v>29.700000000000003</v>
      </c>
      <c r="K234" s="351">
        <v>4.95</v>
      </c>
      <c r="L234" s="3" t="str">
        <f>IFERROR(INDEX(dbOrdini[PREZZO
VINOLUX],MATCH(A234,dbOrdini[CODICE
ANKER],0)),"")</f>
        <v/>
      </c>
      <c r="M234" s="347" t="s">
        <v>28213</v>
      </c>
      <c r="N234" s="15" t="str">
        <f>IFERROR(INDEX(dbOrdini[ORDINE],MATCH(A234,dbOrdini[CODICE
ANKER]*(dbOrdini[CODICE
SUPPLY]="GEN24"),0)),"")</f>
        <v/>
      </c>
      <c r="O234" s="352" t="s">
        <v>8</v>
      </c>
      <c r="P234" s="347" t="s">
        <v>500</v>
      </c>
    </row>
    <row r="235" spans="1:16">
      <c r="A235" s="347" t="s">
        <v>11224</v>
      </c>
      <c r="B235" s="348">
        <v>29</v>
      </c>
      <c r="C235" s="347" t="s">
        <v>28152</v>
      </c>
      <c r="D235" s="347" t="s">
        <v>11225</v>
      </c>
      <c r="E235" s="347">
        <v>6</v>
      </c>
      <c r="F235" s="347">
        <v>0.7</v>
      </c>
      <c r="G235" s="347" t="s">
        <v>11</v>
      </c>
      <c r="H235" s="349">
        <v>43</v>
      </c>
      <c r="I235" s="350" t="s">
        <v>12</v>
      </c>
      <c r="J235" s="351">
        <f t="shared" si="3"/>
        <v>135</v>
      </c>
      <c r="K235" s="351">
        <v>22.5</v>
      </c>
      <c r="L235" s="3" t="str">
        <f>IFERROR(INDEX(dbOrdini[PREZZO
VINOLUX],MATCH(A235,dbOrdini[CODICE
ANKER],0)),"")</f>
        <v/>
      </c>
      <c r="M235" s="347" t="s">
        <v>10541</v>
      </c>
      <c r="N235" s="15" t="str">
        <f>IFERROR(INDEX(dbOrdini[ORDINE],MATCH(A235,dbOrdini[CODICE
ANKER]*(dbOrdini[CODICE
SUPPLY]="GEN24"),0)),"")</f>
        <v/>
      </c>
      <c r="O235" s="352" t="s">
        <v>8</v>
      </c>
      <c r="P235" s="347" t="s">
        <v>11307</v>
      </c>
    </row>
    <row r="236" spans="1:16">
      <c r="A236" s="347" t="s">
        <v>501</v>
      </c>
      <c r="B236" s="348">
        <v>29</v>
      </c>
      <c r="C236" s="347" t="s">
        <v>28152</v>
      </c>
      <c r="D236" s="347" t="s">
        <v>502</v>
      </c>
      <c r="E236" s="347">
        <v>6</v>
      </c>
      <c r="F236" s="347">
        <v>0.7</v>
      </c>
      <c r="G236" s="347" t="s">
        <v>11</v>
      </c>
      <c r="H236" s="349">
        <v>43</v>
      </c>
      <c r="I236" s="350" t="s">
        <v>12</v>
      </c>
      <c r="J236" s="351">
        <f t="shared" si="3"/>
        <v>279</v>
      </c>
      <c r="K236" s="351">
        <v>46.5</v>
      </c>
      <c r="L236" s="3" t="str">
        <f>IFERROR(INDEX(dbOrdini[PREZZO
VINOLUX],MATCH(A236,dbOrdini[CODICE
ANKER],0)),"")</f>
        <v/>
      </c>
      <c r="M236" s="347" t="s">
        <v>10541</v>
      </c>
      <c r="N236" s="15" t="str">
        <f>IFERROR(INDEX(dbOrdini[ORDINE],MATCH(A236,dbOrdini[CODICE
ANKER]*(dbOrdini[CODICE
SUPPLY]="GEN24"),0)),"")</f>
        <v/>
      </c>
      <c r="O236" s="352" t="s">
        <v>8</v>
      </c>
      <c r="P236" s="347" t="s">
        <v>503</v>
      </c>
    </row>
    <row r="237" spans="1:16">
      <c r="A237" s="347" t="s">
        <v>504</v>
      </c>
      <c r="B237" s="348">
        <v>0</v>
      </c>
      <c r="C237" s="347" t="s">
        <v>28152</v>
      </c>
      <c r="D237" s="347" t="s">
        <v>505</v>
      </c>
      <c r="E237" s="347">
        <v>6</v>
      </c>
      <c r="F237" s="347">
        <v>0.7</v>
      </c>
      <c r="G237" s="347" t="s">
        <v>11</v>
      </c>
      <c r="H237" s="349">
        <v>40</v>
      </c>
      <c r="I237" s="350" t="s">
        <v>12</v>
      </c>
      <c r="J237" s="351">
        <f t="shared" si="3"/>
        <v>28.5</v>
      </c>
      <c r="K237" s="351">
        <v>4.75</v>
      </c>
      <c r="L237" s="3" t="str">
        <f>IFERROR(INDEX(dbOrdini[PREZZO
VINOLUX],MATCH(A237,dbOrdini[CODICE
ANKER],0)),"")</f>
        <v/>
      </c>
      <c r="M237" s="347" t="s">
        <v>10541</v>
      </c>
      <c r="N237" s="15" t="str">
        <f>IFERROR(INDEX(dbOrdini[ORDINE],MATCH(A237,dbOrdini[CODICE
ANKER]*(dbOrdini[CODICE
SUPPLY]="GEN24"),0)),"")</f>
        <v/>
      </c>
      <c r="O237" s="352" t="s">
        <v>8</v>
      </c>
      <c r="P237" s="347" t="s">
        <v>506</v>
      </c>
    </row>
    <row r="238" spans="1:16">
      <c r="A238" s="347" t="s">
        <v>507</v>
      </c>
      <c r="B238" s="348">
        <v>0</v>
      </c>
      <c r="C238" s="347" t="s">
        <v>28152</v>
      </c>
      <c r="D238" s="347" t="s">
        <v>508</v>
      </c>
      <c r="E238" s="347">
        <v>6</v>
      </c>
      <c r="F238" s="347">
        <v>0.7</v>
      </c>
      <c r="G238" s="347" t="s">
        <v>11</v>
      </c>
      <c r="H238" s="349">
        <v>40</v>
      </c>
      <c r="I238" s="350" t="s">
        <v>12</v>
      </c>
      <c r="J238" s="351">
        <f t="shared" si="3"/>
        <v>31.5</v>
      </c>
      <c r="K238" s="351">
        <v>5.25</v>
      </c>
      <c r="L238" s="3" t="str">
        <f>IFERROR(INDEX(dbOrdini[PREZZO
VINOLUX],MATCH(A238,dbOrdini[CODICE
ANKER],0)),"")</f>
        <v/>
      </c>
      <c r="M238" s="347" t="s">
        <v>10541</v>
      </c>
      <c r="N238" s="15" t="str">
        <f>IFERROR(INDEX(dbOrdini[ORDINE],MATCH(A238,dbOrdini[CODICE
ANKER]*(dbOrdini[CODICE
SUPPLY]="GEN24"),0)),"")</f>
        <v/>
      </c>
      <c r="O238" s="352" t="s">
        <v>8</v>
      </c>
      <c r="P238" s="347" t="s">
        <v>509</v>
      </c>
    </row>
    <row r="239" spans="1:16">
      <c r="A239" s="347" t="s">
        <v>510</v>
      </c>
      <c r="B239" s="348">
        <v>32</v>
      </c>
      <c r="C239" s="347" t="s">
        <v>28152</v>
      </c>
      <c r="D239" s="347" t="s">
        <v>511</v>
      </c>
      <c r="E239" s="347">
        <v>6</v>
      </c>
      <c r="F239" s="347">
        <v>0.7</v>
      </c>
      <c r="G239" s="347" t="s">
        <v>11</v>
      </c>
      <c r="H239" s="349">
        <v>14</v>
      </c>
      <c r="I239" s="350" t="s">
        <v>12</v>
      </c>
      <c r="J239" s="351">
        <f t="shared" si="3"/>
        <v>45</v>
      </c>
      <c r="K239" s="351">
        <v>7.5</v>
      </c>
      <c r="L239" s="3" t="str">
        <f>IFERROR(INDEX(dbOrdini[PREZZO
VINOLUX],MATCH(A239,dbOrdini[CODICE
ANKER],0)),"")</f>
        <v/>
      </c>
      <c r="M239" s="347" t="s">
        <v>10539</v>
      </c>
      <c r="N239" s="15" t="str">
        <f>IFERROR(INDEX(dbOrdini[ORDINE],MATCH(A239,dbOrdini[CODICE
ANKER]*(dbOrdini[CODICE
SUPPLY]="GEN24"),0)),"")</f>
        <v/>
      </c>
      <c r="O239" s="352" t="s">
        <v>8</v>
      </c>
      <c r="P239" s="347" t="s">
        <v>512</v>
      </c>
    </row>
    <row r="240" spans="1:16">
      <c r="A240" s="347" t="s">
        <v>513</v>
      </c>
      <c r="B240" s="348">
        <v>536</v>
      </c>
      <c r="C240" s="347" t="s">
        <v>28152</v>
      </c>
      <c r="D240" s="347" t="s">
        <v>514</v>
      </c>
      <c r="E240" s="347">
        <v>6</v>
      </c>
      <c r="F240" s="347">
        <v>0.7</v>
      </c>
      <c r="G240" s="347" t="s">
        <v>11</v>
      </c>
      <c r="H240" s="349">
        <v>11</v>
      </c>
      <c r="I240" s="350" t="s">
        <v>12</v>
      </c>
      <c r="J240" s="351">
        <f t="shared" si="3"/>
        <v>44.099999999999994</v>
      </c>
      <c r="K240" s="351">
        <v>7.35</v>
      </c>
      <c r="L240" s="3" t="str">
        <f>IFERROR(INDEX(dbOrdini[PREZZO
VINOLUX],MATCH(A240,dbOrdini[CODICE
ANKER],0)),"")</f>
        <v/>
      </c>
      <c r="M240" s="347" t="s">
        <v>28195</v>
      </c>
      <c r="N240" s="15" t="str">
        <f>IFERROR(INDEX(dbOrdini[ORDINE],MATCH(A240,dbOrdini[CODICE
ANKER]*(dbOrdini[CODICE
SUPPLY]="GEN24"),0)),"")</f>
        <v/>
      </c>
      <c r="O240" s="352" t="s">
        <v>8</v>
      </c>
      <c r="P240" s="347" t="s">
        <v>515</v>
      </c>
    </row>
    <row r="241" spans="1:16">
      <c r="A241" s="347" t="s">
        <v>518</v>
      </c>
      <c r="B241" s="348">
        <v>0</v>
      </c>
      <c r="C241" s="347" t="s">
        <v>28152</v>
      </c>
      <c r="D241" s="347" t="s">
        <v>514</v>
      </c>
      <c r="E241" s="347">
        <v>1</v>
      </c>
      <c r="F241" s="347">
        <v>3</v>
      </c>
      <c r="G241" s="347" t="s">
        <v>11</v>
      </c>
      <c r="H241" s="349">
        <v>11</v>
      </c>
      <c r="I241" s="350" t="s">
        <v>12</v>
      </c>
      <c r="J241" s="351">
        <f t="shared" si="3"/>
        <v>41</v>
      </c>
      <c r="K241" s="351">
        <v>41</v>
      </c>
      <c r="L241" s="3" t="str">
        <f>IFERROR(INDEX(dbOrdini[PREZZO
VINOLUX],MATCH(A241,dbOrdini[CODICE
ANKER],0)),"")</f>
        <v/>
      </c>
      <c r="M241" s="347" t="s">
        <v>28195</v>
      </c>
      <c r="N241" s="15" t="str">
        <f>IFERROR(INDEX(dbOrdini[ORDINE],MATCH(A241,dbOrdini[CODICE
ANKER]*(dbOrdini[CODICE
SUPPLY]="GEN24"),0)),"")</f>
        <v/>
      </c>
      <c r="O241" s="352" t="s">
        <v>8</v>
      </c>
      <c r="P241" s="347" t="s">
        <v>519</v>
      </c>
    </row>
    <row r="242" spans="1:16">
      <c r="A242" s="347" t="s">
        <v>516</v>
      </c>
      <c r="B242" s="348">
        <v>8407</v>
      </c>
      <c r="C242" s="347" t="s">
        <v>28152</v>
      </c>
      <c r="D242" s="347" t="s">
        <v>514</v>
      </c>
      <c r="E242" s="347">
        <v>6</v>
      </c>
      <c r="F242" s="347">
        <v>1</v>
      </c>
      <c r="G242" s="347" t="s">
        <v>11</v>
      </c>
      <c r="H242" s="349">
        <v>11</v>
      </c>
      <c r="I242" s="350" t="s">
        <v>12</v>
      </c>
      <c r="J242" s="351">
        <f t="shared" si="3"/>
        <v>52.800000000000004</v>
      </c>
      <c r="K242" s="351">
        <v>8.8000000000000007</v>
      </c>
      <c r="L242" s="3" t="str">
        <f>IFERROR(INDEX(dbOrdini[PREZZO
VINOLUX],MATCH(A242,dbOrdini[CODICE
ANKER],0)),"")</f>
        <v/>
      </c>
      <c r="M242" s="347" t="s">
        <v>28195</v>
      </c>
      <c r="N242" s="15" t="str">
        <f>IFERROR(INDEX(dbOrdini[ORDINE],MATCH(A242,dbOrdini[CODICE
ANKER]*(dbOrdini[CODICE
SUPPLY]="GEN24"),0)),"")</f>
        <v/>
      </c>
      <c r="O242" s="352" t="s">
        <v>8</v>
      </c>
      <c r="P242" s="347" t="s">
        <v>517</v>
      </c>
    </row>
    <row r="243" spans="1:16">
      <c r="A243" s="347" t="s">
        <v>520</v>
      </c>
      <c r="B243" s="348">
        <v>1344</v>
      </c>
      <c r="C243" s="347" t="s">
        <v>28152</v>
      </c>
      <c r="D243" s="347" t="s">
        <v>521</v>
      </c>
      <c r="E243" s="347">
        <v>3</v>
      </c>
      <c r="F243" s="347">
        <v>200</v>
      </c>
      <c r="G243" s="347" t="s">
        <v>754</v>
      </c>
      <c r="H243" s="349">
        <v>9</v>
      </c>
      <c r="I243" s="350" t="s">
        <v>12</v>
      </c>
      <c r="J243" s="351">
        <f t="shared" si="3"/>
        <v>4.8000000000000007</v>
      </c>
      <c r="K243" s="351">
        <v>1.6</v>
      </c>
      <c r="L243" s="3" t="str">
        <f>IFERROR(INDEX(dbOrdini[PREZZO
VINOLUX],MATCH(A243,dbOrdini[CODICE
ANKER],0)),"")</f>
        <v/>
      </c>
      <c r="M243" s="347" t="s">
        <v>28214</v>
      </c>
      <c r="N243" s="15" t="str">
        <f>IFERROR(INDEX(dbOrdini[ORDINE],MATCH(A243,dbOrdini[CODICE
ANKER]*(dbOrdini[CODICE
SUPPLY]="GEN24"),0)),"")</f>
        <v/>
      </c>
      <c r="O243" s="352" t="s">
        <v>8</v>
      </c>
      <c r="P243" s="347" t="s">
        <v>522</v>
      </c>
    </row>
    <row r="244" spans="1:16">
      <c r="A244" s="347" t="s">
        <v>523</v>
      </c>
      <c r="B244" s="348">
        <v>0</v>
      </c>
      <c r="C244" s="347" t="s">
        <v>28152</v>
      </c>
      <c r="D244" s="347" t="s">
        <v>524</v>
      </c>
      <c r="E244" s="347">
        <v>6</v>
      </c>
      <c r="F244" s="347">
        <v>0.7</v>
      </c>
      <c r="G244" s="347" t="s">
        <v>11262</v>
      </c>
      <c r="H244" s="349">
        <v>43</v>
      </c>
      <c r="I244" s="350" t="s">
        <v>12</v>
      </c>
      <c r="J244" s="351">
        <f t="shared" si="3"/>
        <v>225</v>
      </c>
      <c r="K244" s="351">
        <v>37.5</v>
      </c>
      <c r="L244" s="3" t="str">
        <f>IFERROR(INDEX(dbOrdini[PREZZO
VINOLUX],MATCH(A244,dbOrdini[CODICE
ANKER],0)),"")</f>
        <v/>
      </c>
      <c r="M244" s="347" t="s">
        <v>10535</v>
      </c>
      <c r="N244" s="15" t="str">
        <f>IFERROR(INDEX(dbOrdini[ORDINE],MATCH(A244,dbOrdini[CODICE
ANKER]*(dbOrdini[CODICE
SUPPLY]="GEN24"),0)),"")</f>
        <v/>
      </c>
      <c r="O244" s="352" t="s">
        <v>8</v>
      </c>
      <c r="P244" s="347" t="s">
        <v>525</v>
      </c>
    </row>
    <row r="245" spans="1:16">
      <c r="A245" s="347" t="s">
        <v>10895</v>
      </c>
      <c r="B245" s="348">
        <v>8</v>
      </c>
      <c r="C245" s="347" t="s">
        <v>28152</v>
      </c>
      <c r="D245" s="347" t="s">
        <v>10896</v>
      </c>
      <c r="E245" s="347">
        <v>3</v>
      </c>
      <c r="F245" s="347">
        <v>0.7</v>
      </c>
      <c r="G245" s="347" t="s">
        <v>11</v>
      </c>
      <c r="H245" s="349">
        <v>43</v>
      </c>
      <c r="I245" s="350" t="s">
        <v>12</v>
      </c>
      <c r="J245" s="351">
        <f t="shared" si="3"/>
        <v>70.5</v>
      </c>
      <c r="K245" s="351">
        <v>23.5</v>
      </c>
      <c r="L245" s="3" t="str">
        <f>IFERROR(INDEX(dbOrdini[PREZZO
VINOLUX],MATCH(A245,dbOrdini[CODICE
ANKER],0)),"")</f>
        <v/>
      </c>
      <c r="M245" s="347" t="s">
        <v>10553</v>
      </c>
      <c r="N245" s="15" t="str">
        <f>IFERROR(INDEX(dbOrdini[ORDINE],MATCH(A245,dbOrdini[CODICE
ANKER]*(dbOrdini[CODICE
SUPPLY]="GEN24"),0)),"")</f>
        <v/>
      </c>
      <c r="O245" s="352" t="s">
        <v>8</v>
      </c>
      <c r="P245" s="347" t="s">
        <v>11308</v>
      </c>
    </row>
    <row r="246" spans="1:16">
      <c r="A246" s="347" t="s">
        <v>526</v>
      </c>
      <c r="B246" s="348">
        <v>180</v>
      </c>
      <c r="C246" s="347" t="s">
        <v>28152</v>
      </c>
      <c r="D246" s="347" t="s">
        <v>527</v>
      </c>
      <c r="E246" s="347">
        <v>6</v>
      </c>
      <c r="F246" s="347">
        <v>0.7</v>
      </c>
      <c r="G246" s="347" t="s">
        <v>11</v>
      </c>
      <c r="H246" s="349">
        <v>43</v>
      </c>
      <c r="I246" s="350" t="s">
        <v>12</v>
      </c>
      <c r="J246" s="351">
        <f t="shared" si="3"/>
        <v>135</v>
      </c>
      <c r="K246" s="351">
        <v>22.5</v>
      </c>
      <c r="L246" s="3" t="str">
        <f>IFERROR(INDEX(dbOrdini[PREZZO
VINOLUX],MATCH(A246,dbOrdini[CODICE
ANKER],0)),"")</f>
        <v/>
      </c>
      <c r="M246" s="347" t="s">
        <v>10535</v>
      </c>
      <c r="N246" s="15" t="str">
        <f>IFERROR(INDEX(dbOrdini[ORDINE],MATCH(A246,dbOrdini[CODICE
ANKER]*(dbOrdini[CODICE
SUPPLY]="GEN24"),0)),"")</f>
        <v/>
      </c>
      <c r="O246" s="352" t="s">
        <v>8</v>
      </c>
      <c r="P246" s="347" t="s">
        <v>528</v>
      </c>
    </row>
    <row r="247" spans="1:16">
      <c r="A247" s="347" t="s">
        <v>11226</v>
      </c>
      <c r="B247" s="348">
        <v>36</v>
      </c>
      <c r="C247" s="347" t="s">
        <v>28152</v>
      </c>
      <c r="D247" s="347" t="s">
        <v>11227</v>
      </c>
      <c r="E247" s="347">
        <v>6</v>
      </c>
      <c r="F247" s="347">
        <v>0.7</v>
      </c>
      <c r="G247" s="347" t="s">
        <v>11</v>
      </c>
      <c r="H247" s="349">
        <v>43</v>
      </c>
      <c r="I247" s="350" t="s">
        <v>12</v>
      </c>
      <c r="J247" s="351">
        <f t="shared" si="3"/>
        <v>539.70000000000005</v>
      </c>
      <c r="K247" s="351">
        <v>89.95</v>
      </c>
      <c r="L247" s="3" t="str">
        <f>IFERROR(INDEX(dbOrdini[PREZZO
VINOLUX],MATCH(A247,dbOrdini[CODICE
ANKER],0)),"")</f>
        <v/>
      </c>
      <c r="M247" s="347" t="s">
        <v>10535</v>
      </c>
      <c r="N247" s="15" t="str">
        <f>IFERROR(INDEX(dbOrdini[ORDINE],MATCH(A247,dbOrdini[CODICE
ANKER]*(dbOrdini[CODICE
SUPPLY]="GEN24"),0)),"")</f>
        <v/>
      </c>
      <c r="O247" s="352" t="s">
        <v>8</v>
      </c>
      <c r="P247" s="347" t="s">
        <v>11309</v>
      </c>
    </row>
    <row r="248" spans="1:16">
      <c r="A248" s="347" t="s">
        <v>529</v>
      </c>
      <c r="B248" s="348">
        <v>85</v>
      </c>
      <c r="C248" s="347" t="s">
        <v>28152</v>
      </c>
      <c r="D248" s="347" t="s">
        <v>11228</v>
      </c>
      <c r="E248" s="347">
        <v>6</v>
      </c>
      <c r="F248" s="347">
        <v>0.7</v>
      </c>
      <c r="G248" s="347" t="s">
        <v>11</v>
      </c>
      <c r="H248" s="349">
        <v>43</v>
      </c>
      <c r="I248" s="350" t="s">
        <v>12</v>
      </c>
      <c r="J248" s="351">
        <f t="shared" si="3"/>
        <v>105</v>
      </c>
      <c r="K248" s="351">
        <v>17.5</v>
      </c>
      <c r="L248" s="3" t="str">
        <f>IFERROR(INDEX(dbOrdini[PREZZO
VINOLUX],MATCH(A248,dbOrdini[CODICE
ANKER],0)),"")</f>
        <v/>
      </c>
      <c r="M248" s="347" t="s">
        <v>10535</v>
      </c>
      <c r="N248" s="15" t="str">
        <f>IFERROR(INDEX(dbOrdini[ORDINE],MATCH(A248,dbOrdini[CODICE
ANKER]*(dbOrdini[CODICE
SUPPLY]="GEN24"),0)),"")</f>
        <v/>
      </c>
      <c r="O248" s="352" t="s">
        <v>8</v>
      </c>
      <c r="P248" s="347" t="s">
        <v>530</v>
      </c>
    </row>
    <row r="249" spans="1:16">
      <c r="A249" s="347" t="s">
        <v>531</v>
      </c>
      <c r="B249" s="348">
        <v>10</v>
      </c>
      <c r="C249" s="347" t="s">
        <v>28152</v>
      </c>
      <c r="D249" s="347" t="s">
        <v>532</v>
      </c>
      <c r="E249" s="347">
        <v>6</v>
      </c>
      <c r="F249" s="347">
        <v>0.7</v>
      </c>
      <c r="G249" s="347" t="s">
        <v>11</v>
      </c>
      <c r="H249" s="349">
        <v>40</v>
      </c>
      <c r="I249" s="350" t="s">
        <v>12</v>
      </c>
      <c r="J249" s="351">
        <f t="shared" si="3"/>
        <v>95.699999999999989</v>
      </c>
      <c r="K249" s="351">
        <v>15.95</v>
      </c>
      <c r="L249" s="3" t="str">
        <f>IFERROR(INDEX(dbOrdini[PREZZO
VINOLUX],MATCH(A249,dbOrdini[CODICE
ANKER],0)),"")</f>
        <v/>
      </c>
      <c r="M249" s="347" t="s">
        <v>10535</v>
      </c>
      <c r="N249" s="15" t="str">
        <f>IFERROR(INDEX(dbOrdini[ORDINE],MATCH(A249,dbOrdini[CODICE
ANKER]*(dbOrdini[CODICE
SUPPLY]="GEN24"),0)),"")</f>
        <v/>
      </c>
      <c r="O249" s="352" t="s">
        <v>8</v>
      </c>
      <c r="P249" s="347" t="s">
        <v>533</v>
      </c>
    </row>
    <row r="250" spans="1:16">
      <c r="A250" s="347" t="s">
        <v>534</v>
      </c>
      <c r="B250" s="348">
        <v>0</v>
      </c>
      <c r="C250" s="347" t="s">
        <v>28152</v>
      </c>
      <c r="D250" s="347" t="s">
        <v>535</v>
      </c>
      <c r="E250" s="347">
        <v>12</v>
      </c>
      <c r="F250" s="347">
        <v>0.5</v>
      </c>
      <c r="G250" s="347" t="s">
        <v>11</v>
      </c>
      <c r="H250" s="349">
        <v>40</v>
      </c>
      <c r="I250" s="350" t="s">
        <v>12</v>
      </c>
      <c r="J250" s="351">
        <f t="shared" si="3"/>
        <v>174</v>
      </c>
      <c r="K250" s="351">
        <v>14.5</v>
      </c>
      <c r="L250" s="3" t="str">
        <f>IFERROR(INDEX(dbOrdini[PREZZO
VINOLUX],MATCH(A250,dbOrdini[CODICE
ANKER],0)),"")</f>
        <v/>
      </c>
      <c r="M250" s="347" t="s">
        <v>10550</v>
      </c>
      <c r="N250" s="15" t="str">
        <f>IFERROR(INDEX(dbOrdini[ORDINE],MATCH(A250,dbOrdini[CODICE
ANKER]*(dbOrdini[CODICE
SUPPLY]="GEN24"),0)),"")</f>
        <v/>
      </c>
      <c r="O250" s="352" t="s">
        <v>8</v>
      </c>
      <c r="P250" s="347" t="s">
        <v>536</v>
      </c>
    </row>
    <row r="251" spans="1:16">
      <c r="A251" s="347" t="s">
        <v>537</v>
      </c>
      <c r="B251" s="348">
        <v>37</v>
      </c>
      <c r="C251" s="347" t="s">
        <v>28152</v>
      </c>
      <c r="D251" s="347" t="s">
        <v>535</v>
      </c>
      <c r="E251" s="347">
        <v>12</v>
      </c>
      <c r="F251" s="347">
        <v>0.7</v>
      </c>
      <c r="G251" s="347" t="s">
        <v>11</v>
      </c>
      <c r="H251" s="349">
        <v>40</v>
      </c>
      <c r="I251" s="350" t="s">
        <v>12</v>
      </c>
      <c r="J251" s="351">
        <f t="shared" si="3"/>
        <v>216</v>
      </c>
      <c r="K251" s="351">
        <v>18</v>
      </c>
      <c r="L251" s="3" t="str">
        <f>IFERROR(INDEX(dbOrdini[PREZZO
VINOLUX],MATCH(A251,dbOrdini[CODICE
ANKER],0)),"")</f>
        <v/>
      </c>
      <c r="M251" s="347" t="s">
        <v>10550</v>
      </c>
      <c r="N251" s="15" t="str">
        <f>IFERROR(INDEX(dbOrdini[ORDINE],MATCH(A251,dbOrdini[CODICE
ANKER]*(dbOrdini[CODICE
SUPPLY]="GEN24"),0)),"")</f>
        <v/>
      </c>
      <c r="O251" s="352" t="s">
        <v>8</v>
      </c>
      <c r="P251" s="347" t="s">
        <v>538</v>
      </c>
    </row>
    <row r="252" spans="1:16">
      <c r="A252" s="347" t="s">
        <v>539</v>
      </c>
      <c r="B252" s="348">
        <v>0</v>
      </c>
      <c r="C252" s="347" t="s">
        <v>28152</v>
      </c>
      <c r="D252" s="347" t="s">
        <v>540</v>
      </c>
      <c r="E252" s="347">
        <v>6</v>
      </c>
      <c r="F252" s="347">
        <v>0.7</v>
      </c>
      <c r="G252" s="347" t="s">
        <v>11</v>
      </c>
      <c r="H252" s="349">
        <v>40</v>
      </c>
      <c r="I252" s="350" t="s">
        <v>12</v>
      </c>
      <c r="J252" s="351">
        <f t="shared" si="3"/>
        <v>327</v>
      </c>
      <c r="K252" s="351">
        <v>54.5</v>
      </c>
      <c r="L252" s="3" t="str">
        <f>IFERROR(INDEX(dbOrdini[PREZZO
VINOLUX],MATCH(A252,dbOrdini[CODICE
ANKER],0)),"")</f>
        <v/>
      </c>
      <c r="M252" s="347" t="s">
        <v>10550</v>
      </c>
      <c r="N252" s="15" t="str">
        <f>IFERROR(INDEX(dbOrdini[ORDINE],MATCH(A252,dbOrdini[CODICE
ANKER]*(dbOrdini[CODICE
SUPPLY]="GEN24"),0)),"")</f>
        <v/>
      </c>
      <c r="O252" s="352" t="s">
        <v>8</v>
      </c>
      <c r="P252" s="347" t="s">
        <v>541</v>
      </c>
    </row>
    <row r="253" spans="1:16">
      <c r="A253" s="347" t="s">
        <v>28215</v>
      </c>
      <c r="B253" s="348">
        <v>0</v>
      </c>
      <c r="C253" s="347" t="s">
        <v>28152</v>
      </c>
      <c r="D253" s="347" t="s">
        <v>26322</v>
      </c>
      <c r="E253" s="347">
        <v>12</v>
      </c>
      <c r="F253" s="347">
        <v>0.7</v>
      </c>
      <c r="G253" s="347" t="s">
        <v>11</v>
      </c>
      <c r="H253" s="349">
        <v>40</v>
      </c>
      <c r="I253" s="350" t="s">
        <v>12</v>
      </c>
      <c r="J253" s="351">
        <f t="shared" si="3"/>
        <v>107.39999999999999</v>
      </c>
      <c r="K253" s="351">
        <v>8.9499999999999993</v>
      </c>
      <c r="L253" s="3" t="str">
        <f>IFERROR(INDEX(dbOrdini[PREZZO
VINOLUX],MATCH(A253,dbOrdini[CODICE
ANKER],0)),"")</f>
        <v/>
      </c>
      <c r="M253" s="347" t="s">
        <v>10550</v>
      </c>
      <c r="N253" s="15" t="str">
        <f>IFERROR(INDEX(dbOrdini[ORDINE],MATCH(A253,dbOrdini[CODICE
ANKER]*(dbOrdini[CODICE
SUPPLY]="GEN24"),0)),"")</f>
        <v/>
      </c>
      <c r="O253" s="352" t="s">
        <v>8</v>
      </c>
      <c r="P253" s="347" t="s">
        <v>28216</v>
      </c>
    </row>
    <row r="254" spans="1:16">
      <c r="A254" s="347" t="s">
        <v>542</v>
      </c>
      <c r="B254" s="348">
        <v>0</v>
      </c>
      <c r="C254" s="347" t="s">
        <v>28152</v>
      </c>
      <c r="D254" s="347" t="s">
        <v>543</v>
      </c>
      <c r="E254" s="347">
        <v>12</v>
      </c>
      <c r="F254" s="347">
        <v>0.7</v>
      </c>
      <c r="G254" s="347" t="s">
        <v>11</v>
      </c>
      <c r="H254" s="349">
        <v>40</v>
      </c>
      <c r="I254" s="350" t="s">
        <v>12</v>
      </c>
      <c r="J254" s="351">
        <f t="shared" si="3"/>
        <v>126</v>
      </c>
      <c r="K254" s="351">
        <v>10.5</v>
      </c>
      <c r="L254" s="3" t="str">
        <f>IFERROR(INDEX(dbOrdini[PREZZO
VINOLUX],MATCH(A254,dbOrdini[CODICE
ANKER],0)),"")</f>
        <v/>
      </c>
      <c r="M254" s="347" t="s">
        <v>10550</v>
      </c>
      <c r="N254" s="15" t="str">
        <f>IFERROR(INDEX(dbOrdini[ORDINE],MATCH(A254,dbOrdini[CODICE
ANKER]*(dbOrdini[CODICE
SUPPLY]="GEN24"),0)),"")</f>
        <v/>
      </c>
      <c r="O254" s="352" t="s">
        <v>8</v>
      </c>
      <c r="P254" s="347" t="s">
        <v>544</v>
      </c>
    </row>
    <row r="255" spans="1:16">
      <c r="A255" s="347" t="s">
        <v>28217</v>
      </c>
      <c r="B255" s="348">
        <v>0</v>
      </c>
      <c r="C255" s="347" t="s">
        <v>28152</v>
      </c>
      <c r="D255" s="347" t="s">
        <v>26323</v>
      </c>
      <c r="E255" s="347">
        <v>12</v>
      </c>
      <c r="F255" s="347">
        <v>0.7</v>
      </c>
      <c r="G255" s="347" t="s">
        <v>11</v>
      </c>
      <c r="H255" s="349">
        <v>40</v>
      </c>
      <c r="I255" s="350" t="s">
        <v>12</v>
      </c>
      <c r="J255" s="351">
        <f t="shared" si="3"/>
        <v>162</v>
      </c>
      <c r="K255" s="351">
        <v>13.5</v>
      </c>
      <c r="L255" s="3" t="str">
        <f>IFERROR(INDEX(dbOrdini[PREZZO
VINOLUX],MATCH(A255,dbOrdini[CODICE
ANKER],0)),"")</f>
        <v/>
      </c>
      <c r="M255" s="347" t="s">
        <v>10550</v>
      </c>
      <c r="N255" s="15" t="str">
        <f>IFERROR(INDEX(dbOrdini[ORDINE],MATCH(A255,dbOrdini[CODICE
ANKER]*(dbOrdini[CODICE
SUPPLY]="GEN24"),0)),"")</f>
        <v/>
      </c>
      <c r="O255" s="352" t="s">
        <v>8</v>
      </c>
      <c r="P255" s="347" t="s">
        <v>28218</v>
      </c>
    </row>
    <row r="256" spans="1:16">
      <c r="A256" s="347" t="s">
        <v>545</v>
      </c>
      <c r="B256" s="348">
        <v>0</v>
      </c>
      <c r="C256" s="347" t="s">
        <v>28152</v>
      </c>
      <c r="D256" s="347" t="s">
        <v>546</v>
      </c>
      <c r="E256" s="347">
        <v>12</v>
      </c>
      <c r="F256" s="347">
        <v>0.7</v>
      </c>
      <c r="G256" s="347" t="s">
        <v>11</v>
      </c>
      <c r="H256" s="349">
        <v>35</v>
      </c>
      <c r="I256" s="350" t="s">
        <v>12</v>
      </c>
      <c r="J256" s="351">
        <f t="shared" si="3"/>
        <v>150.60000000000002</v>
      </c>
      <c r="K256" s="351">
        <v>12.55</v>
      </c>
      <c r="L256" s="3" t="str">
        <f>IFERROR(INDEX(dbOrdini[PREZZO
VINOLUX],MATCH(A256,dbOrdini[CODICE
ANKER],0)),"")</f>
        <v/>
      </c>
      <c r="M256" s="347" t="s">
        <v>10550</v>
      </c>
      <c r="N256" s="15" t="str">
        <f>IFERROR(INDEX(dbOrdini[ORDINE],MATCH(A256,dbOrdini[CODICE
ANKER]*(dbOrdini[CODICE
SUPPLY]="GEN24"),0)),"")</f>
        <v/>
      </c>
      <c r="O256" s="352" t="s">
        <v>8</v>
      </c>
      <c r="P256" s="347" t="s">
        <v>547</v>
      </c>
    </row>
    <row r="257" spans="1:16">
      <c r="A257" s="347" t="s">
        <v>28219</v>
      </c>
      <c r="B257" s="348">
        <v>77</v>
      </c>
      <c r="C257" s="347" t="s">
        <v>28152</v>
      </c>
      <c r="D257" s="347" t="s">
        <v>546</v>
      </c>
      <c r="E257" s="347">
        <v>12</v>
      </c>
      <c r="F257" s="347">
        <v>0.7</v>
      </c>
      <c r="G257" s="347" t="s">
        <v>11</v>
      </c>
      <c r="H257" s="349">
        <v>30</v>
      </c>
      <c r="I257" s="350" t="s">
        <v>12</v>
      </c>
      <c r="J257" s="351">
        <f t="shared" si="3"/>
        <v>162</v>
      </c>
      <c r="K257" s="351">
        <v>13.5</v>
      </c>
      <c r="L257" s="3" t="str">
        <f>IFERROR(INDEX(dbOrdini[PREZZO
VINOLUX],MATCH(A257,dbOrdini[CODICE
ANKER],0)),"")</f>
        <v/>
      </c>
      <c r="M257" s="347" t="s">
        <v>10550</v>
      </c>
      <c r="N257" s="15" t="str">
        <f>IFERROR(INDEX(dbOrdini[ORDINE],MATCH(A257,dbOrdini[CODICE
ANKER]*(dbOrdini[CODICE
SUPPLY]="GEN24"),0)),"")</f>
        <v/>
      </c>
      <c r="O257" s="352" t="s">
        <v>8</v>
      </c>
      <c r="P257" s="347" t="s">
        <v>28220</v>
      </c>
    </row>
    <row r="258" spans="1:16">
      <c r="A258" s="347" t="s">
        <v>28221</v>
      </c>
      <c r="B258" s="348">
        <v>72</v>
      </c>
      <c r="C258" s="347" t="s">
        <v>28152</v>
      </c>
      <c r="D258" s="347" t="s">
        <v>28222</v>
      </c>
      <c r="E258" s="347">
        <v>6</v>
      </c>
      <c r="F258" s="347">
        <v>0.7</v>
      </c>
      <c r="G258" s="347" t="s">
        <v>11</v>
      </c>
      <c r="H258" s="349">
        <v>40</v>
      </c>
      <c r="I258" s="350" t="s">
        <v>12</v>
      </c>
      <c r="J258" s="351">
        <f t="shared" si="3"/>
        <v>267</v>
      </c>
      <c r="K258" s="351">
        <v>44.5</v>
      </c>
      <c r="L258" s="3" t="str">
        <f>IFERROR(INDEX(dbOrdini[PREZZO
VINOLUX],MATCH(A258,dbOrdini[CODICE
ANKER],0)),"")</f>
        <v/>
      </c>
      <c r="M258" s="347" t="s">
        <v>10550</v>
      </c>
      <c r="N258" s="15" t="str">
        <f>IFERROR(INDEX(dbOrdini[ORDINE],MATCH(A258,dbOrdini[CODICE
ANKER]*(dbOrdini[CODICE
SUPPLY]="GEN24"),0)),"")</f>
        <v/>
      </c>
      <c r="O258" s="352" t="s">
        <v>8</v>
      </c>
      <c r="P258" s="347" t="s">
        <v>28223</v>
      </c>
    </row>
    <row r="259" spans="1:16">
      <c r="A259" s="347" t="s">
        <v>548</v>
      </c>
      <c r="B259" s="348">
        <v>1</v>
      </c>
      <c r="C259" s="347" t="s">
        <v>28152</v>
      </c>
      <c r="D259" s="347" t="s">
        <v>549</v>
      </c>
      <c r="E259" s="347">
        <v>12</v>
      </c>
      <c r="F259" s="347">
        <v>0.7</v>
      </c>
      <c r="G259" s="347" t="s">
        <v>11</v>
      </c>
      <c r="H259" s="349">
        <v>18</v>
      </c>
      <c r="I259" s="350" t="s">
        <v>12</v>
      </c>
      <c r="J259" s="351">
        <f t="shared" si="3"/>
        <v>102</v>
      </c>
      <c r="K259" s="351">
        <v>8.5</v>
      </c>
      <c r="L259" s="3" t="str">
        <f>IFERROR(INDEX(dbOrdini[PREZZO
VINOLUX],MATCH(A259,dbOrdini[CODICE
ANKER],0)),"")</f>
        <v/>
      </c>
      <c r="M259" s="347" t="s">
        <v>10544</v>
      </c>
      <c r="N259" s="15" t="str">
        <f>IFERROR(INDEX(dbOrdini[ORDINE],MATCH(A259,dbOrdini[CODICE
ANKER]*(dbOrdini[CODICE
SUPPLY]="GEN24"),0)),"")</f>
        <v/>
      </c>
      <c r="O259" s="352" t="s">
        <v>8</v>
      </c>
      <c r="P259" s="347" t="s">
        <v>550</v>
      </c>
    </row>
    <row r="260" spans="1:16">
      <c r="A260" s="347" t="s">
        <v>551</v>
      </c>
      <c r="B260" s="348">
        <v>1764</v>
      </c>
      <c r="C260" s="347" t="s">
        <v>28152</v>
      </c>
      <c r="D260" s="347" t="s">
        <v>552</v>
      </c>
      <c r="E260" s="347">
        <v>6</v>
      </c>
      <c r="F260" s="347">
        <v>0.7</v>
      </c>
      <c r="G260" s="347" t="s">
        <v>11</v>
      </c>
      <c r="H260" s="349">
        <v>46</v>
      </c>
      <c r="I260" s="350" t="s">
        <v>12</v>
      </c>
      <c r="J260" s="351">
        <f t="shared" si="3"/>
        <v>205.5</v>
      </c>
      <c r="K260" s="351">
        <v>34.25</v>
      </c>
      <c r="L260" s="3" t="str">
        <f>IFERROR(INDEX(dbOrdini[PREZZO
VINOLUX],MATCH(A260,dbOrdini[CODICE
ANKER],0)),"")</f>
        <v/>
      </c>
      <c r="M260" s="347" t="s">
        <v>10536</v>
      </c>
      <c r="N260" s="15" t="str">
        <f>IFERROR(INDEX(dbOrdini[ORDINE],MATCH(A260,dbOrdini[CODICE
ANKER]*(dbOrdini[CODICE
SUPPLY]="GEN24"),0)),"")</f>
        <v/>
      </c>
      <c r="O260" s="352" t="s">
        <v>8</v>
      </c>
      <c r="P260" s="347" t="s">
        <v>553</v>
      </c>
    </row>
    <row r="261" spans="1:16">
      <c r="A261" s="347" t="s">
        <v>11310</v>
      </c>
      <c r="B261" s="348">
        <v>0</v>
      </c>
      <c r="C261" s="347" t="s">
        <v>28152</v>
      </c>
      <c r="D261" s="347" t="s">
        <v>11311</v>
      </c>
      <c r="E261" s="347">
        <v>6</v>
      </c>
      <c r="F261" s="347">
        <v>0.7</v>
      </c>
      <c r="G261" s="347" t="s">
        <v>11</v>
      </c>
      <c r="H261" s="349">
        <v>46</v>
      </c>
      <c r="I261" s="350" t="s">
        <v>12</v>
      </c>
      <c r="J261" s="351">
        <f t="shared" si="3"/>
        <v>555</v>
      </c>
      <c r="K261" s="351">
        <v>92.5</v>
      </c>
      <c r="L261" s="3" t="str">
        <f>IFERROR(INDEX(dbOrdini[PREZZO
VINOLUX],MATCH(A261,dbOrdini[CODICE
ANKER],0)),"")</f>
        <v/>
      </c>
      <c r="M261" s="347" t="s">
        <v>10536</v>
      </c>
      <c r="N261" s="15" t="str">
        <f>IFERROR(INDEX(dbOrdini[ORDINE],MATCH(A261,dbOrdini[CODICE
ANKER]*(dbOrdini[CODICE
SUPPLY]="GEN24"),0)),"")</f>
        <v/>
      </c>
      <c r="O261" s="352" t="s">
        <v>8</v>
      </c>
      <c r="P261" s="347" t="s">
        <v>11312</v>
      </c>
    </row>
    <row r="262" spans="1:16">
      <c r="A262" s="347" t="s">
        <v>11313</v>
      </c>
      <c r="B262" s="348">
        <v>28</v>
      </c>
      <c r="C262" s="347" t="s">
        <v>28152</v>
      </c>
      <c r="D262" s="347" t="s">
        <v>11314</v>
      </c>
      <c r="E262" s="347">
        <v>6</v>
      </c>
      <c r="F262" s="347">
        <v>0.7</v>
      </c>
      <c r="G262" s="347" t="s">
        <v>11</v>
      </c>
      <c r="H262" s="349">
        <v>46</v>
      </c>
      <c r="I262" s="350" t="s">
        <v>12</v>
      </c>
      <c r="J262" s="351">
        <f t="shared" si="3"/>
        <v>570</v>
      </c>
      <c r="K262" s="351">
        <v>95</v>
      </c>
      <c r="L262" s="3" t="str">
        <f>IFERROR(INDEX(dbOrdini[PREZZO
VINOLUX],MATCH(A262,dbOrdini[CODICE
ANKER],0)),"")</f>
        <v/>
      </c>
      <c r="M262" s="347" t="s">
        <v>10536</v>
      </c>
      <c r="N262" s="15" t="str">
        <f>IFERROR(INDEX(dbOrdini[ORDINE],MATCH(A262,dbOrdini[CODICE
ANKER]*(dbOrdini[CODICE
SUPPLY]="GEN24"),0)),"")</f>
        <v/>
      </c>
      <c r="O262" s="352" t="s">
        <v>8</v>
      </c>
      <c r="P262" s="347" t="s">
        <v>11312</v>
      </c>
    </row>
    <row r="263" spans="1:16">
      <c r="A263" s="347" t="s">
        <v>28224</v>
      </c>
      <c r="B263" s="348">
        <v>10</v>
      </c>
      <c r="C263" s="347" t="s">
        <v>28152</v>
      </c>
      <c r="D263" s="347" t="s">
        <v>28225</v>
      </c>
      <c r="E263" s="347">
        <v>6</v>
      </c>
      <c r="F263" s="347">
        <v>0.7</v>
      </c>
      <c r="G263" s="347" t="s">
        <v>11</v>
      </c>
      <c r="H263" s="349">
        <v>46.2</v>
      </c>
      <c r="I263" s="350" t="s">
        <v>12</v>
      </c>
      <c r="J263" s="351">
        <f t="shared" si="3"/>
        <v>1290</v>
      </c>
      <c r="K263" s="351">
        <v>215</v>
      </c>
      <c r="L263" s="3" t="str">
        <f>IFERROR(INDEX(dbOrdini[PREZZO
VINOLUX],MATCH(A263,dbOrdini[CODICE
ANKER],0)),"")</f>
        <v/>
      </c>
      <c r="M263" s="347" t="s">
        <v>10536</v>
      </c>
      <c r="N263" s="15" t="str">
        <f>IFERROR(INDEX(dbOrdini[ORDINE],MATCH(A263,dbOrdini[CODICE
ANKER]*(dbOrdini[CODICE
SUPPLY]="GEN24"),0)),"")</f>
        <v/>
      </c>
      <c r="O263" s="352" t="s">
        <v>8</v>
      </c>
      <c r="P263" s="347" t="s">
        <v>28226</v>
      </c>
    </row>
    <row r="264" spans="1:16">
      <c r="A264" s="347" t="s">
        <v>554</v>
      </c>
      <c r="B264" s="348">
        <v>4</v>
      </c>
      <c r="C264" s="347" t="s">
        <v>28152</v>
      </c>
      <c r="D264" s="347" t="s">
        <v>555</v>
      </c>
      <c r="E264" s="347">
        <v>6</v>
      </c>
      <c r="F264" s="347">
        <v>0.7</v>
      </c>
      <c r="G264" s="347" t="s">
        <v>11</v>
      </c>
      <c r="H264" s="349">
        <v>46.2</v>
      </c>
      <c r="I264" s="350" t="s">
        <v>12</v>
      </c>
      <c r="J264" s="351">
        <f t="shared" si="3"/>
        <v>1290</v>
      </c>
      <c r="K264" s="351">
        <v>215</v>
      </c>
      <c r="L264" s="3" t="str">
        <f>IFERROR(INDEX(dbOrdini[PREZZO
VINOLUX],MATCH(A264,dbOrdini[CODICE
ANKER],0)),"")</f>
        <v/>
      </c>
      <c r="M264" s="347" t="s">
        <v>10536</v>
      </c>
      <c r="N264" s="15" t="str">
        <f>IFERROR(INDEX(dbOrdini[ORDINE],MATCH(A264,dbOrdini[CODICE
ANKER]*(dbOrdini[CODICE
SUPPLY]="GEN24"),0)),"")</f>
        <v/>
      </c>
      <c r="O264" s="352" t="s">
        <v>8</v>
      </c>
      <c r="P264" s="347" t="s">
        <v>556</v>
      </c>
    </row>
    <row r="265" spans="1:16">
      <c r="A265" s="347" t="s">
        <v>557</v>
      </c>
      <c r="B265" s="348">
        <v>58</v>
      </c>
      <c r="C265" s="347" t="s">
        <v>28152</v>
      </c>
      <c r="D265" s="347" t="s">
        <v>558</v>
      </c>
      <c r="E265" s="347">
        <v>6</v>
      </c>
      <c r="F265" s="347">
        <v>0.7</v>
      </c>
      <c r="G265" s="347" t="s">
        <v>11</v>
      </c>
      <c r="H265" s="349">
        <v>51</v>
      </c>
      <c r="I265" s="350" t="s">
        <v>12</v>
      </c>
      <c r="J265" s="351">
        <f t="shared" si="3"/>
        <v>8100</v>
      </c>
      <c r="K265" s="351">
        <v>1350</v>
      </c>
      <c r="L265" s="3" t="str">
        <f>IFERROR(INDEX(dbOrdini[PREZZO
VINOLUX],MATCH(A265,dbOrdini[CODICE
ANKER],0)),"")</f>
        <v/>
      </c>
      <c r="M265" s="347" t="s">
        <v>10536</v>
      </c>
      <c r="N265" s="15" t="str">
        <f>IFERROR(INDEX(dbOrdini[ORDINE],MATCH(A265,dbOrdini[CODICE
ANKER]*(dbOrdini[CODICE
SUPPLY]="GEN24"),0)),"")</f>
        <v/>
      </c>
      <c r="O265" s="352" t="s">
        <v>8</v>
      </c>
      <c r="P265" s="347" t="s">
        <v>559</v>
      </c>
    </row>
    <row r="266" spans="1:16">
      <c r="A266" s="347" t="s">
        <v>560</v>
      </c>
      <c r="B266" s="348">
        <v>0</v>
      </c>
      <c r="C266" s="347" t="s">
        <v>28152</v>
      </c>
      <c r="D266" s="347" t="s">
        <v>561</v>
      </c>
      <c r="E266" s="347">
        <v>1</v>
      </c>
      <c r="F266" s="347">
        <v>0.7</v>
      </c>
      <c r="G266" s="347" t="s">
        <v>11</v>
      </c>
      <c r="H266" s="349">
        <v>46</v>
      </c>
      <c r="I266" s="350" t="s">
        <v>12</v>
      </c>
      <c r="J266" s="351">
        <f t="shared" si="3"/>
        <v>875</v>
      </c>
      <c r="K266" s="351">
        <v>875</v>
      </c>
      <c r="L266" s="3" t="str">
        <f>IFERROR(INDEX(dbOrdini[PREZZO
VINOLUX],MATCH(A266,dbOrdini[CODICE
ANKER],0)),"")</f>
        <v/>
      </c>
      <c r="M266" s="347" t="s">
        <v>10536</v>
      </c>
      <c r="N266" s="15" t="str">
        <f>IFERROR(INDEX(dbOrdini[ORDINE],MATCH(A266,dbOrdini[CODICE
ANKER]*(dbOrdini[CODICE
SUPPLY]="GEN24"),0)),"")</f>
        <v/>
      </c>
      <c r="O266" s="352" t="s">
        <v>8</v>
      </c>
      <c r="P266" s="347" t="s">
        <v>562</v>
      </c>
    </row>
    <row r="267" spans="1:16">
      <c r="A267" s="347" t="s">
        <v>563</v>
      </c>
      <c r="B267" s="348">
        <v>449</v>
      </c>
      <c r="C267" s="347" t="s">
        <v>28152</v>
      </c>
      <c r="D267" s="347" t="s">
        <v>564</v>
      </c>
      <c r="E267" s="347">
        <v>6</v>
      </c>
      <c r="F267" s="347">
        <v>0.7</v>
      </c>
      <c r="G267" s="347" t="s">
        <v>11</v>
      </c>
      <c r="H267" s="349">
        <v>47.4</v>
      </c>
      <c r="I267" s="350" t="s">
        <v>12</v>
      </c>
      <c r="J267" s="351">
        <f t="shared" si="3"/>
        <v>150</v>
      </c>
      <c r="K267" s="351">
        <v>25</v>
      </c>
      <c r="L267" s="3" t="str">
        <f>IFERROR(INDEX(dbOrdini[PREZZO
VINOLUX],MATCH(A267,dbOrdini[CODICE
ANKER],0)),"")</f>
        <v/>
      </c>
      <c r="M267" s="347" t="s">
        <v>10536</v>
      </c>
      <c r="N267" s="15" t="str">
        <f>IFERROR(INDEX(dbOrdini[ORDINE],MATCH(A267,dbOrdini[CODICE
ANKER]*(dbOrdini[CODICE
SUPPLY]="GEN24"),0)),"")</f>
        <v/>
      </c>
      <c r="O267" s="352" t="s">
        <v>8</v>
      </c>
      <c r="P267" s="347" t="s">
        <v>565</v>
      </c>
    </row>
    <row r="268" spans="1:16">
      <c r="A268" s="347" t="s">
        <v>28227</v>
      </c>
      <c r="B268" s="348">
        <v>0</v>
      </c>
      <c r="C268" s="347" t="s">
        <v>28152</v>
      </c>
      <c r="D268" s="347" t="s">
        <v>566</v>
      </c>
      <c r="E268" s="347">
        <v>6</v>
      </c>
      <c r="F268" s="347">
        <v>1</v>
      </c>
      <c r="G268" s="347" t="s">
        <v>11262</v>
      </c>
      <c r="H268" s="349">
        <v>46.6</v>
      </c>
      <c r="I268" s="350" t="s">
        <v>12</v>
      </c>
      <c r="J268" s="351">
        <f t="shared" si="3"/>
        <v>321</v>
      </c>
      <c r="K268" s="351">
        <v>53.5</v>
      </c>
      <c r="L268" s="3" t="str">
        <f>IFERROR(INDEX(dbOrdini[PREZZO
VINOLUX],MATCH(A268,dbOrdini[CODICE
ANKER],0)),"")</f>
        <v/>
      </c>
      <c r="M268" s="347" t="s">
        <v>10536</v>
      </c>
      <c r="N268" s="15" t="str">
        <f>IFERROR(INDEX(dbOrdini[ORDINE],MATCH(A268,dbOrdini[CODICE
ANKER]*(dbOrdini[CODICE
SUPPLY]="GEN24"),0)),"")</f>
        <v/>
      </c>
      <c r="O268" s="352" t="s">
        <v>8</v>
      </c>
      <c r="P268" s="347" t="s">
        <v>28228</v>
      </c>
    </row>
    <row r="269" spans="1:16">
      <c r="A269" s="347" t="s">
        <v>11029</v>
      </c>
      <c r="B269" s="348">
        <v>0</v>
      </c>
      <c r="C269" s="347" t="s">
        <v>28152</v>
      </c>
      <c r="D269" s="347" t="s">
        <v>566</v>
      </c>
      <c r="E269" s="347">
        <v>6</v>
      </c>
      <c r="F269" s="347">
        <v>0.7</v>
      </c>
      <c r="G269" s="347" t="s">
        <v>11</v>
      </c>
      <c r="H269" s="349">
        <v>46.6</v>
      </c>
      <c r="I269" s="350" t="s">
        <v>12</v>
      </c>
      <c r="J269" s="351">
        <f t="shared" ref="J269:J332" si="4">E269*K269</f>
        <v>195</v>
      </c>
      <c r="K269" s="351">
        <v>32.5</v>
      </c>
      <c r="L269" s="3" t="str">
        <f>IFERROR(INDEX(dbOrdini[PREZZO
VINOLUX],MATCH(A269,dbOrdini[CODICE
ANKER],0)),"")</f>
        <v/>
      </c>
      <c r="M269" s="347" t="s">
        <v>10536</v>
      </c>
      <c r="N269" s="15" t="str">
        <f>IFERROR(INDEX(dbOrdini[ORDINE],MATCH(A269,dbOrdini[CODICE
ANKER]*(dbOrdini[CODICE
SUPPLY]="GEN24"),0)),"")</f>
        <v/>
      </c>
      <c r="O269" s="352" t="s">
        <v>8</v>
      </c>
      <c r="P269" s="347" t="s">
        <v>11315</v>
      </c>
    </row>
    <row r="270" spans="1:16">
      <c r="A270" s="347" t="s">
        <v>567</v>
      </c>
      <c r="B270" s="348">
        <v>19</v>
      </c>
      <c r="C270" s="347" t="s">
        <v>28152</v>
      </c>
      <c r="D270" s="347" t="s">
        <v>568</v>
      </c>
      <c r="E270" s="347">
        <v>6</v>
      </c>
      <c r="F270" s="347">
        <v>0.7</v>
      </c>
      <c r="G270" s="347" t="s">
        <v>11</v>
      </c>
      <c r="H270" s="349">
        <v>46</v>
      </c>
      <c r="I270" s="350" t="s">
        <v>12</v>
      </c>
      <c r="J270" s="351">
        <f t="shared" si="4"/>
        <v>870</v>
      </c>
      <c r="K270" s="351">
        <v>145</v>
      </c>
      <c r="L270" s="3" t="str">
        <f>IFERROR(INDEX(dbOrdini[PREZZO
VINOLUX],MATCH(A270,dbOrdini[CODICE
ANKER],0)),"")</f>
        <v/>
      </c>
      <c r="M270" s="347" t="s">
        <v>10536</v>
      </c>
      <c r="N270" s="15" t="str">
        <f>IFERROR(INDEX(dbOrdini[ORDINE],MATCH(A270,dbOrdini[CODICE
ANKER]*(dbOrdini[CODICE
SUPPLY]="GEN24"),0)),"")</f>
        <v/>
      </c>
      <c r="O270" s="352" t="s">
        <v>8</v>
      </c>
      <c r="P270" s="347" t="s">
        <v>569</v>
      </c>
    </row>
    <row r="271" spans="1:16">
      <c r="A271" s="347" t="s">
        <v>570</v>
      </c>
      <c r="B271" s="348">
        <v>63</v>
      </c>
      <c r="C271" s="347" t="s">
        <v>28152</v>
      </c>
      <c r="D271" s="347" t="s">
        <v>571</v>
      </c>
      <c r="E271" s="347">
        <v>6</v>
      </c>
      <c r="F271" s="347">
        <v>0.7</v>
      </c>
      <c r="G271" s="347" t="s">
        <v>11</v>
      </c>
      <c r="H271" s="349">
        <v>57.1</v>
      </c>
      <c r="I271" s="350" t="s">
        <v>12</v>
      </c>
      <c r="J271" s="351">
        <f t="shared" si="4"/>
        <v>345</v>
      </c>
      <c r="K271" s="351">
        <v>57.5</v>
      </c>
      <c r="L271" s="3" t="str">
        <f>IFERROR(INDEX(dbOrdini[PREZZO
VINOLUX],MATCH(A271,dbOrdini[CODICE
ANKER],0)),"")</f>
        <v/>
      </c>
      <c r="M271" s="347" t="s">
        <v>10536</v>
      </c>
      <c r="N271" s="15" t="str">
        <f>IFERROR(INDEX(dbOrdini[ORDINE],MATCH(A271,dbOrdini[CODICE
ANKER]*(dbOrdini[CODICE
SUPPLY]="GEN24"),0)),"")</f>
        <v/>
      </c>
      <c r="O271" s="352" t="s">
        <v>8</v>
      </c>
      <c r="P271" s="347" t="s">
        <v>572</v>
      </c>
    </row>
    <row r="272" spans="1:16">
      <c r="A272" s="347" t="s">
        <v>28229</v>
      </c>
      <c r="B272" s="348">
        <v>1</v>
      </c>
      <c r="C272" s="347" t="s">
        <v>28152</v>
      </c>
      <c r="D272" s="347" t="s">
        <v>26488</v>
      </c>
      <c r="E272" s="347">
        <v>6</v>
      </c>
      <c r="F272" s="347">
        <v>0.7</v>
      </c>
      <c r="G272" s="347" t="s">
        <v>11</v>
      </c>
      <c r="H272" s="349">
        <v>46</v>
      </c>
      <c r="I272" s="350" t="s">
        <v>12</v>
      </c>
      <c r="J272" s="351">
        <f t="shared" si="4"/>
        <v>672</v>
      </c>
      <c r="K272" s="351">
        <v>112</v>
      </c>
      <c r="L272" s="3" t="str">
        <f>IFERROR(INDEX(dbOrdini[PREZZO
VINOLUX],MATCH(A272,dbOrdini[CODICE
ANKER],0)),"")</f>
        <v/>
      </c>
      <c r="M272" s="347" t="s">
        <v>10536</v>
      </c>
      <c r="N272" s="15" t="str">
        <f>IFERROR(INDEX(dbOrdini[ORDINE],MATCH(A272,dbOrdini[CODICE
ANKER]*(dbOrdini[CODICE
SUPPLY]="GEN24"),0)),"")</f>
        <v/>
      </c>
      <c r="O272" s="352" t="s">
        <v>8</v>
      </c>
      <c r="P272" s="347" t="s">
        <v>28230</v>
      </c>
    </row>
    <row r="273" spans="1:16">
      <c r="A273" s="347" t="s">
        <v>573</v>
      </c>
      <c r="B273" s="348">
        <v>3</v>
      </c>
      <c r="C273" s="347" t="s">
        <v>28170</v>
      </c>
      <c r="D273" s="347" t="s">
        <v>574</v>
      </c>
      <c r="E273" s="347">
        <v>6</v>
      </c>
      <c r="F273" s="347">
        <v>0.6</v>
      </c>
      <c r="G273" s="347" t="s">
        <v>11</v>
      </c>
      <c r="H273" s="349">
        <v>46.66</v>
      </c>
      <c r="I273" s="350" t="s">
        <v>12</v>
      </c>
      <c r="J273" s="351">
        <f t="shared" si="4"/>
        <v>318</v>
      </c>
      <c r="K273" s="351">
        <v>53</v>
      </c>
      <c r="L273" s="3" t="str">
        <f>IFERROR(INDEX(dbOrdini[PREZZO
VINOLUX],MATCH(A273,dbOrdini[CODICE
ANKER],0)),"")</f>
        <v/>
      </c>
      <c r="M273" s="347" t="s">
        <v>10538</v>
      </c>
      <c r="N273" s="15" t="str">
        <f>IFERROR(INDEX(dbOrdini[ORDINE],MATCH(A273,dbOrdini[CODICE
ANKER]*(dbOrdini[CODICE
SUPPLY]="GEN24"),0)),"")</f>
        <v/>
      </c>
      <c r="O273" s="352" t="s">
        <v>8</v>
      </c>
      <c r="P273" s="347" t="s">
        <v>575</v>
      </c>
    </row>
    <row r="274" spans="1:16">
      <c r="A274" s="347" t="s">
        <v>576</v>
      </c>
      <c r="B274" s="348">
        <v>37</v>
      </c>
      <c r="C274" s="347" t="s">
        <v>28152</v>
      </c>
      <c r="D274" s="347" t="s">
        <v>577</v>
      </c>
      <c r="E274" s="347">
        <v>6</v>
      </c>
      <c r="F274" s="347">
        <v>1</v>
      </c>
      <c r="G274" s="347" t="s">
        <v>11</v>
      </c>
      <c r="H274" s="349">
        <v>46</v>
      </c>
      <c r="I274" s="350" t="s">
        <v>12</v>
      </c>
      <c r="J274" s="351">
        <f t="shared" si="4"/>
        <v>531</v>
      </c>
      <c r="K274" s="351">
        <v>88.5</v>
      </c>
      <c r="L274" s="3" t="str">
        <f>IFERROR(INDEX(dbOrdini[PREZZO
VINOLUX],MATCH(A274,dbOrdini[CODICE
ANKER],0)),"")</f>
        <v/>
      </c>
      <c r="M274" s="347" t="s">
        <v>10536</v>
      </c>
      <c r="N274" s="15" t="str">
        <f>IFERROR(INDEX(dbOrdini[ORDINE],MATCH(A274,dbOrdini[CODICE
ANKER]*(dbOrdini[CODICE
SUPPLY]="GEN24"),0)),"")</f>
        <v/>
      </c>
      <c r="O274" s="352" t="s">
        <v>8</v>
      </c>
      <c r="P274" s="347" t="s">
        <v>578</v>
      </c>
    </row>
    <row r="275" spans="1:16">
      <c r="A275" s="347" t="s">
        <v>579</v>
      </c>
      <c r="B275" s="348">
        <v>886</v>
      </c>
      <c r="C275" s="347" t="s">
        <v>28152</v>
      </c>
      <c r="D275" s="347" t="s">
        <v>580</v>
      </c>
      <c r="E275" s="347">
        <v>6</v>
      </c>
      <c r="F275" s="347">
        <v>0.7</v>
      </c>
      <c r="G275" s="347" t="s">
        <v>11</v>
      </c>
      <c r="H275" s="349">
        <v>54.2</v>
      </c>
      <c r="I275" s="350" t="s">
        <v>12</v>
      </c>
      <c r="J275" s="351">
        <f t="shared" si="4"/>
        <v>327</v>
      </c>
      <c r="K275" s="351">
        <v>54.5</v>
      </c>
      <c r="L275" s="3" t="str">
        <f>IFERROR(INDEX(dbOrdini[PREZZO
VINOLUX],MATCH(A275,dbOrdini[CODICE
ANKER],0)),"")</f>
        <v/>
      </c>
      <c r="M275" s="347" t="s">
        <v>10536</v>
      </c>
      <c r="N275" s="15" t="str">
        <f>IFERROR(INDEX(dbOrdini[ORDINE],MATCH(A275,dbOrdini[CODICE
ANKER]*(dbOrdini[CODICE
SUPPLY]="GEN24"),0)),"")</f>
        <v/>
      </c>
      <c r="O275" s="352" t="s">
        <v>8</v>
      </c>
      <c r="P275" s="347" t="s">
        <v>581</v>
      </c>
    </row>
    <row r="276" spans="1:16">
      <c r="A276" s="347" t="s">
        <v>582</v>
      </c>
      <c r="B276" s="348">
        <v>56</v>
      </c>
      <c r="C276" s="347" t="s">
        <v>28152</v>
      </c>
      <c r="D276" s="347" t="s">
        <v>583</v>
      </c>
      <c r="E276" s="347">
        <v>6</v>
      </c>
      <c r="F276" s="347">
        <v>0.7</v>
      </c>
      <c r="G276" s="347" t="s">
        <v>11</v>
      </c>
      <c r="H276" s="349">
        <v>46</v>
      </c>
      <c r="I276" s="350" t="s">
        <v>12</v>
      </c>
      <c r="J276" s="351">
        <f t="shared" si="4"/>
        <v>175.5</v>
      </c>
      <c r="K276" s="351">
        <v>29.25</v>
      </c>
      <c r="L276" s="3" t="str">
        <f>IFERROR(INDEX(dbOrdini[PREZZO
VINOLUX],MATCH(A276,dbOrdini[CODICE
ANKER],0)),"")</f>
        <v/>
      </c>
      <c r="M276" s="347" t="s">
        <v>10536</v>
      </c>
      <c r="N276" s="15" t="str">
        <f>IFERROR(INDEX(dbOrdini[ORDINE],MATCH(A276,dbOrdini[CODICE
ANKER]*(dbOrdini[CODICE
SUPPLY]="GEN24"),0)),"")</f>
        <v/>
      </c>
      <c r="O276" s="352" t="s">
        <v>8</v>
      </c>
      <c r="P276" s="347" t="s">
        <v>584</v>
      </c>
    </row>
    <row r="277" spans="1:16">
      <c r="A277" s="347" t="s">
        <v>585</v>
      </c>
      <c r="B277" s="348">
        <v>98</v>
      </c>
      <c r="C277" s="347" t="s">
        <v>28152</v>
      </c>
      <c r="D277" s="347" t="s">
        <v>586</v>
      </c>
      <c r="E277" s="347">
        <v>6</v>
      </c>
      <c r="F277" s="347">
        <v>0.7</v>
      </c>
      <c r="G277" s="347" t="s">
        <v>11</v>
      </c>
      <c r="H277" s="349">
        <v>40</v>
      </c>
      <c r="I277" s="350" t="s">
        <v>12</v>
      </c>
      <c r="J277" s="351">
        <f t="shared" si="4"/>
        <v>77.699999999999989</v>
      </c>
      <c r="K277" s="351">
        <v>12.95</v>
      </c>
      <c r="L277" s="3">
        <f>IFERROR(INDEX(dbOrdini[PREZZO
VINOLUX],MATCH(A277,dbOrdini[CODICE
ANKER],0)),"")</f>
        <v>12.45</v>
      </c>
      <c r="M277" s="347" t="s">
        <v>10536</v>
      </c>
      <c r="N277" s="15" t="str">
        <f>IFERROR(INDEX(dbOrdini[ORDINE],MATCH(A277,dbOrdini[CODICE
ANKER]*(dbOrdini[CODICE
SUPPLY]="GEN24"),0)),"")</f>
        <v/>
      </c>
      <c r="O277" s="352" t="s">
        <v>8</v>
      </c>
      <c r="P277" s="347" t="s">
        <v>587</v>
      </c>
    </row>
    <row r="278" spans="1:16">
      <c r="A278" s="347" t="s">
        <v>588</v>
      </c>
      <c r="B278" s="348">
        <v>81</v>
      </c>
      <c r="C278" s="347" t="s">
        <v>28152</v>
      </c>
      <c r="D278" s="347" t="s">
        <v>589</v>
      </c>
      <c r="E278" s="347">
        <v>6</v>
      </c>
      <c r="F278" s="347">
        <v>1</v>
      </c>
      <c r="G278" s="347" t="s">
        <v>11</v>
      </c>
      <c r="H278" s="349">
        <v>40</v>
      </c>
      <c r="I278" s="350" t="s">
        <v>12</v>
      </c>
      <c r="J278" s="351">
        <f t="shared" si="4"/>
        <v>135</v>
      </c>
      <c r="K278" s="351">
        <v>22.5</v>
      </c>
      <c r="L278" s="3" t="str">
        <f>IFERROR(INDEX(dbOrdini[PREZZO
VINOLUX],MATCH(A278,dbOrdini[CODICE
ANKER],0)),"")</f>
        <v/>
      </c>
      <c r="M278" s="347" t="s">
        <v>10536</v>
      </c>
      <c r="N278" s="15" t="str">
        <f>IFERROR(INDEX(dbOrdini[ORDINE],MATCH(A278,dbOrdini[CODICE
ANKER]*(dbOrdini[CODICE
SUPPLY]="GEN24"),0)),"")</f>
        <v/>
      </c>
      <c r="O278" s="352" t="s">
        <v>8</v>
      </c>
      <c r="P278" s="347" t="s">
        <v>590</v>
      </c>
    </row>
    <row r="279" spans="1:16">
      <c r="A279" s="347" t="s">
        <v>28231</v>
      </c>
      <c r="B279" s="348">
        <v>0</v>
      </c>
      <c r="C279" s="347" t="s">
        <v>28152</v>
      </c>
      <c r="D279" s="347" t="s">
        <v>28232</v>
      </c>
      <c r="E279" s="347">
        <v>6</v>
      </c>
      <c r="F279" s="347">
        <v>0.75</v>
      </c>
      <c r="G279" s="347" t="s">
        <v>11</v>
      </c>
      <c r="H279" s="349">
        <v>12.5</v>
      </c>
      <c r="I279" s="350" t="s">
        <v>12</v>
      </c>
      <c r="J279" s="351">
        <f t="shared" si="4"/>
        <v>3150</v>
      </c>
      <c r="K279" s="351">
        <v>525</v>
      </c>
      <c r="L279" s="3" t="str">
        <f>IFERROR(INDEX(dbOrdini[PREZZO
VINOLUX],MATCH(A279,dbOrdini[CODICE
ANKER],0)),"")</f>
        <v/>
      </c>
      <c r="M279" s="347" t="s">
        <v>28233</v>
      </c>
      <c r="N279" s="15" t="str">
        <f>IFERROR(INDEX(dbOrdini[ORDINE],MATCH(A279,dbOrdini[CODICE
ANKER]*(dbOrdini[CODICE
SUPPLY]="GEN24"),0)),"")</f>
        <v/>
      </c>
      <c r="O279" s="352" t="s">
        <v>8</v>
      </c>
      <c r="P279" s="347" t="s">
        <v>28234</v>
      </c>
    </row>
    <row r="280" spans="1:16">
      <c r="A280" s="347" t="s">
        <v>591</v>
      </c>
      <c r="B280" s="348">
        <v>31</v>
      </c>
      <c r="C280" s="347" t="s">
        <v>28152</v>
      </c>
      <c r="D280" s="347" t="s">
        <v>592</v>
      </c>
      <c r="E280" s="347">
        <v>6</v>
      </c>
      <c r="F280" s="347">
        <v>0.75</v>
      </c>
      <c r="G280" s="347" t="s">
        <v>11</v>
      </c>
      <c r="H280" s="349">
        <v>12.5</v>
      </c>
      <c r="I280" s="350" t="s">
        <v>12</v>
      </c>
      <c r="J280" s="351">
        <f t="shared" si="4"/>
        <v>1332</v>
      </c>
      <c r="K280" s="351">
        <v>222</v>
      </c>
      <c r="L280" s="3" t="str">
        <f>IFERROR(INDEX(dbOrdini[PREZZO
VINOLUX],MATCH(A280,dbOrdini[CODICE
ANKER],0)),"")</f>
        <v/>
      </c>
      <c r="M280" s="347" t="s">
        <v>28233</v>
      </c>
      <c r="N280" s="15" t="str">
        <f>IFERROR(INDEX(dbOrdini[ORDINE],MATCH(A280,dbOrdini[CODICE
ANKER]*(dbOrdini[CODICE
SUPPLY]="GEN24"),0)),"")</f>
        <v/>
      </c>
      <c r="O280" s="352" t="s">
        <v>8</v>
      </c>
      <c r="P280" s="347" t="s">
        <v>593</v>
      </c>
    </row>
    <row r="281" spans="1:16">
      <c r="A281" s="347" t="s">
        <v>28235</v>
      </c>
      <c r="B281" s="348">
        <v>0</v>
      </c>
      <c r="C281" s="347" t="s">
        <v>28152</v>
      </c>
      <c r="D281" s="347" t="s">
        <v>28236</v>
      </c>
      <c r="E281" s="347">
        <v>1</v>
      </c>
      <c r="F281" s="347">
        <v>1.5</v>
      </c>
      <c r="G281" s="347" t="s">
        <v>11262</v>
      </c>
      <c r="H281" s="349">
        <v>12.5</v>
      </c>
      <c r="I281" s="350" t="s">
        <v>12</v>
      </c>
      <c r="J281" s="351">
        <f t="shared" si="4"/>
        <v>475</v>
      </c>
      <c r="K281" s="351">
        <v>475</v>
      </c>
      <c r="L281" s="3" t="str">
        <f>IFERROR(INDEX(dbOrdini[PREZZO
VINOLUX],MATCH(A281,dbOrdini[CODICE
ANKER],0)),"")</f>
        <v/>
      </c>
      <c r="M281" s="347" t="s">
        <v>28233</v>
      </c>
      <c r="N281" s="15" t="str">
        <f>IFERROR(INDEX(dbOrdini[ORDINE],MATCH(A281,dbOrdini[CODICE
ANKER]*(dbOrdini[CODICE
SUPPLY]="GEN24"),0)),"")</f>
        <v/>
      </c>
      <c r="O281" s="352" t="s">
        <v>8</v>
      </c>
      <c r="P281" s="347" t="s">
        <v>28237</v>
      </c>
    </row>
    <row r="282" spans="1:16">
      <c r="A282" s="347" t="s">
        <v>594</v>
      </c>
      <c r="B282" s="348">
        <v>0</v>
      </c>
      <c r="C282" s="347" t="s">
        <v>28152</v>
      </c>
      <c r="D282" s="347" t="s">
        <v>595</v>
      </c>
      <c r="E282" s="347">
        <v>6</v>
      </c>
      <c r="F282" s="347">
        <v>0.75</v>
      </c>
      <c r="G282" s="347" t="s">
        <v>11</v>
      </c>
      <c r="H282" s="349">
        <v>12.5</v>
      </c>
      <c r="I282" s="350" t="s">
        <v>12</v>
      </c>
      <c r="J282" s="351">
        <f t="shared" si="4"/>
        <v>1368</v>
      </c>
      <c r="K282" s="351">
        <v>228</v>
      </c>
      <c r="L282" s="3" t="str">
        <f>IFERROR(INDEX(dbOrdini[PREZZO
VINOLUX],MATCH(A282,dbOrdini[CODICE
ANKER],0)),"")</f>
        <v/>
      </c>
      <c r="M282" s="347" t="s">
        <v>28233</v>
      </c>
      <c r="N282" s="15" t="str">
        <f>IFERROR(INDEX(dbOrdini[ORDINE],MATCH(A282,dbOrdini[CODICE
ANKER]*(dbOrdini[CODICE
SUPPLY]="GEN24"),0)),"")</f>
        <v/>
      </c>
      <c r="O282" s="352" t="s">
        <v>8</v>
      </c>
      <c r="P282" s="347" t="s">
        <v>593</v>
      </c>
    </row>
    <row r="283" spans="1:16">
      <c r="A283" s="347" t="s">
        <v>596</v>
      </c>
      <c r="B283" s="348">
        <v>8</v>
      </c>
      <c r="C283" s="347" t="s">
        <v>28152</v>
      </c>
      <c r="D283" s="347" t="s">
        <v>597</v>
      </c>
      <c r="E283" s="347">
        <v>6</v>
      </c>
      <c r="F283" s="347">
        <v>0.75</v>
      </c>
      <c r="G283" s="347" t="s">
        <v>11</v>
      </c>
      <c r="H283" s="349">
        <v>12.5</v>
      </c>
      <c r="I283" s="350" t="s">
        <v>12</v>
      </c>
      <c r="J283" s="351">
        <f t="shared" si="4"/>
        <v>1920</v>
      </c>
      <c r="K283" s="351">
        <v>320</v>
      </c>
      <c r="L283" s="3" t="str">
        <f>IFERROR(INDEX(dbOrdini[PREZZO
VINOLUX],MATCH(A283,dbOrdini[CODICE
ANKER],0)),"")</f>
        <v/>
      </c>
      <c r="M283" s="347" t="s">
        <v>28233</v>
      </c>
      <c r="N283" s="15" t="str">
        <f>IFERROR(INDEX(dbOrdini[ORDINE],MATCH(A283,dbOrdini[CODICE
ANKER]*(dbOrdini[CODICE
SUPPLY]="GEN24"),0)),"")</f>
        <v/>
      </c>
      <c r="O283" s="352" t="s">
        <v>8</v>
      </c>
      <c r="P283" s="347" t="s">
        <v>598</v>
      </c>
    </row>
    <row r="284" spans="1:16">
      <c r="A284" s="347" t="s">
        <v>28238</v>
      </c>
      <c r="B284" s="348">
        <v>0</v>
      </c>
      <c r="C284" s="347" t="s">
        <v>28152</v>
      </c>
      <c r="D284" s="347" t="s">
        <v>28239</v>
      </c>
      <c r="E284" s="347">
        <v>6</v>
      </c>
      <c r="F284" s="347">
        <v>0.75</v>
      </c>
      <c r="G284" s="347" t="s">
        <v>11</v>
      </c>
      <c r="H284" s="349">
        <v>12.5</v>
      </c>
      <c r="I284" s="350" t="s">
        <v>12</v>
      </c>
      <c r="J284" s="351">
        <f t="shared" si="4"/>
        <v>2190</v>
      </c>
      <c r="K284" s="351">
        <v>365</v>
      </c>
      <c r="L284" s="3" t="str">
        <f>IFERROR(INDEX(dbOrdini[PREZZO
VINOLUX],MATCH(A284,dbOrdini[CODICE
ANKER],0)),"")</f>
        <v/>
      </c>
      <c r="M284" s="347" t="s">
        <v>28233</v>
      </c>
      <c r="N284" s="15" t="str">
        <f>IFERROR(INDEX(dbOrdini[ORDINE],MATCH(A284,dbOrdini[CODICE
ANKER]*(dbOrdini[CODICE
SUPPLY]="GEN24"),0)),"")</f>
        <v/>
      </c>
      <c r="O284" s="352" t="s">
        <v>8</v>
      </c>
      <c r="P284" s="347" t="s">
        <v>28240</v>
      </c>
    </row>
    <row r="285" spans="1:16">
      <c r="A285" s="347" t="s">
        <v>599</v>
      </c>
      <c r="B285" s="348">
        <v>28</v>
      </c>
      <c r="C285" s="347" t="s">
        <v>28152</v>
      </c>
      <c r="D285" s="347" t="s">
        <v>600</v>
      </c>
      <c r="E285" s="347">
        <v>6</v>
      </c>
      <c r="F285" s="347">
        <v>0.7</v>
      </c>
      <c r="G285" s="347" t="s">
        <v>11</v>
      </c>
      <c r="H285" s="349">
        <v>46</v>
      </c>
      <c r="I285" s="350" t="s">
        <v>12</v>
      </c>
      <c r="J285" s="351">
        <f t="shared" si="4"/>
        <v>111</v>
      </c>
      <c r="K285" s="351">
        <v>18.5</v>
      </c>
      <c r="L285" s="3" t="str">
        <f>IFERROR(INDEX(dbOrdini[PREZZO
VINOLUX],MATCH(A285,dbOrdini[CODICE
ANKER],0)),"")</f>
        <v/>
      </c>
      <c r="M285" s="347" t="s">
        <v>10536</v>
      </c>
      <c r="N285" s="15" t="str">
        <f>IFERROR(INDEX(dbOrdini[ORDINE],MATCH(A285,dbOrdini[CODICE
ANKER]*(dbOrdini[CODICE
SUPPLY]="GEN24"),0)),"")</f>
        <v/>
      </c>
      <c r="O285" s="352" t="s">
        <v>8</v>
      </c>
      <c r="P285" s="347" t="s">
        <v>601</v>
      </c>
    </row>
    <row r="286" spans="1:16">
      <c r="A286" s="347" t="s">
        <v>602</v>
      </c>
      <c r="B286" s="348">
        <v>880</v>
      </c>
      <c r="C286" s="347" t="s">
        <v>28152</v>
      </c>
      <c r="D286" s="347" t="s">
        <v>603</v>
      </c>
      <c r="E286" s="347">
        <v>1</v>
      </c>
      <c r="F286" s="347">
        <v>1.2</v>
      </c>
      <c r="G286" s="347" t="s">
        <v>11</v>
      </c>
      <c r="H286" s="349">
        <v>40</v>
      </c>
      <c r="I286" s="350" t="s">
        <v>12</v>
      </c>
      <c r="J286" s="351">
        <f t="shared" si="4"/>
        <v>67.5</v>
      </c>
      <c r="K286" s="351">
        <v>67.5</v>
      </c>
      <c r="L286" s="3" t="str">
        <f>IFERROR(INDEX(dbOrdini[PREZZO
VINOLUX],MATCH(A286,dbOrdini[CODICE
ANKER],0)),"")</f>
        <v/>
      </c>
      <c r="M286" s="347" t="s">
        <v>10533</v>
      </c>
      <c r="N286" s="15" t="str">
        <f>IFERROR(INDEX(dbOrdini[ORDINE],MATCH(A286,dbOrdini[CODICE
ANKER]*(dbOrdini[CODICE
SUPPLY]="GEN24"),0)),"")</f>
        <v/>
      </c>
      <c r="O286" s="352" t="s">
        <v>8</v>
      </c>
      <c r="P286" s="347" t="s">
        <v>604</v>
      </c>
    </row>
    <row r="287" spans="1:16">
      <c r="A287" s="347" t="s">
        <v>605</v>
      </c>
      <c r="B287" s="348">
        <v>412</v>
      </c>
      <c r="C287" s="347" t="s">
        <v>28152</v>
      </c>
      <c r="D287" s="347" t="s">
        <v>606</v>
      </c>
      <c r="E287" s="347">
        <v>6</v>
      </c>
      <c r="F287" s="347">
        <v>0.7</v>
      </c>
      <c r="G287" s="347" t="s">
        <v>11</v>
      </c>
      <c r="H287" s="349">
        <v>46</v>
      </c>
      <c r="I287" s="350" t="s">
        <v>12</v>
      </c>
      <c r="J287" s="351">
        <f t="shared" si="4"/>
        <v>138</v>
      </c>
      <c r="K287" s="351">
        <v>23</v>
      </c>
      <c r="L287" s="3" t="str">
        <f>IFERROR(INDEX(dbOrdini[PREZZO
VINOLUX],MATCH(A287,dbOrdini[CODICE
ANKER],0)),"")</f>
        <v/>
      </c>
      <c r="M287" s="347" t="s">
        <v>10536</v>
      </c>
      <c r="N287" s="15" t="str">
        <f>IFERROR(INDEX(dbOrdini[ORDINE],MATCH(A287,dbOrdini[CODICE
ANKER]*(dbOrdini[CODICE
SUPPLY]="GEN24"),0)),"")</f>
        <v/>
      </c>
      <c r="O287" s="352" t="s">
        <v>8</v>
      </c>
      <c r="P287" s="347" t="s">
        <v>607</v>
      </c>
    </row>
    <row r="288" spans="1:16">
      <c r="A288" s="347" t="s">
        <v>11316</v>
      </c>
      <c r="B288" s="348">
        <v>0</v>
      </c>
      <c r="C288" s="347" t="s">
        <v>28152</v>
      </c>
      <c r="D288" s="347" t="s">
        <v>11317</v>
      </c>
      <c r="E288" s="347">
        <v>6</v>
      </c>
      <c r="F288" s="347">
        <v>0.7</v>
      </c>
      <c r="G288" s="347" t="s">
        <v>11</v>
      </c>
      <c r="H288" s="349">
        <v>56.4</v>
      </c>
      <c r="I288" s="350" t="s">
        <v>12</v>
      </c>
      <c r="J288" s="351">
        <f t="shared" si="4"/>
        <v>340.5</v>
      </c>
      <c r="K288" s="351">
        <v>56.75</v>
      </c>
      <c r="L288" s="3" t="str">
        <f>IFERROR(INDEX(dbOrdini[PREZZO
VINOLUX],MATCH(A288,dbOrdini[CODICE
ANKER],0)),"")</f>
        <v/>
      </c>
      <c r="M288" s="347" t="s">
        <v>10536</v>
      </c>
      <c r="N288" s="15" t="str">
        <f>IFERROR(INDEX(dbOrdini[ORDINE],MATCH(A288,dbOrdini[CODICE
ANKER]*(dbOrdini[CODICE
SUPPLY]="GEN24"),0)),"")</f>
        <v/>
      </c>
      <c r="O288" s="352" t="s">
        <v>8</v>
      </c>
      <c r="P288" s="347" t="s">
        <v>11318</v>
      </c>
    </row>
    <row r="289" spans="1:16">
      <c r="A289" s="347" t="s">
        <v>11319</v>
      </c>
      <c r="B289" s="348">
        <v>105</v>
      </c>
      <c r="C289" s="347" t="s">
        <v>28152</v>
      </c>
      <c r="D289" s="347" t="s">
        <v>11320</v>
      </c>
      <c r="E289" s="347">
        <v>6</v>
      </c>
      <c r="F289" s="347">
        <v>0.7</v>
      </c>
      <c r="G289" s="347" t="s">
        <v>11</v>
      </c>
      <c r="H289" s="349">
        <v>46</v>
      </c>
      <c r="I289" s="350" t="s">
        <v>12</v>
      </c>
      <c r="J289" s="351">
        <f t="shared" si="4"/>
        <v>450</v>
      </c>
      <c r="K289" s="351">
        <v>75</v>
      </c>
      <c r="L289" s="3" t="str">
        <f>IFERROR(INDEX(dbOrdini[PREZZO
VINOLUX],MATCH(A289,dbOrdini[CODICE
ANKER],0)),"")</f>
        <v/>
      </c>
      <c r="M289" s="347" t="s">
        <v>10536</v>
      </c>
      <c r="N289" s="15" t="str">
        <f>IFERROR(INDEX(dbOrdini[ORDINE],MATCH(A289,dbOrdini[CODICE
ANKER]*(dbOrdini[CODICE
SUPPLY]="GEN24"),0)),"")</f>
        <v/>
      </c>
      <c r="O289" s="352" t="s">
        <v>8</v>
      </c>
      <c r="P289" s="347" t="s">
        <v>11321</v>
      </c>
    </row>
    <row r="290" spans="1:16">
      <c r="A290" s="347" t="s">
        <v>608</v>
      </c>
      <c r="B290" s="348">
        <v>6</v>
      </c>
      <c r="C290" s="347" t="s">
        <v>28152</v>
      </c>
      <c r="D290" s="347" t="s">
        <v>609</v>
      </c>
      <c r="E290" s="347">
        <v>6</v>
      </c>
      <c r="F290" s="347">
        <v>0.7</v>
      </c>
      <c r="G290" s="347" t="s">
        <v>11</v>
      </c>
      <c r="H290" s="349">
        <v>46</v>
      </c>
      <c r="I290" s="350" t="s">
        <v>12</v>
      </c>
      <c r="J290" s="351">
        <f t="shared" si="4"/>
        <v>1770</v>
      </c>
      <c r="K290" s="351">
        <v>295</v>
      </c>
      <c r="L290" s="3" t="str">
        <f>IFERROR(INDEX(dbOrdini[PREZZO
VINOLUX],MATCH(A290,dbOrdini[CODICE
ANKER],0)),"")</f>
        <v/>
      </c>
      <c r="M290" s="347" t="s">
        <v>10536</v>
      </c>
      <c r="N290" s="15" t="str">
        <f>IFERROR(INDEX(dbOrdini[ORDINE],MATCH(A290,dbOrdini[CODICE
ANKER]*(dbOrdini[CODICE
SUPPLY]="GEN24"),0)),"")</f>
        <v/>
      </c>
      <c r="O290" s="352" t="s">
        <v>8</v>
      </c>
      <c r="P290" s="347" t="s">
        <v>610</v>
      </c>
    </row>
    <row r="291" spans="1:16">
      <c r="A291" s="347" t="s">
        <v>611</v>
      </c>
      <c r="B291" s="348">
        <v>0</v>
      </c>
      <c r="C291" s="347" t="s">
        <v>28152</v>
      </c>
      <c r="D291" s="347" t="s">
        <v>612</v>
      </c>
      <c r="E291" s="347">
        <v>6</v>
      </c>
      <c r="F291" s="347">
        <v>0.7</v>
      </c>
      <c r="G291" s="347" t="s">
        <v>11</v>
      </c>
      <c r="H291" s="349">
        <v>50</v>
      </c>
      <c r="I291" s="350" t="s">
        <v>12</v>
      </c>
      <c r="J291" s="351">
        <f t="shared" si="4"/>
        <v>180</v>
      </c>
      <c r="K291" s="351">
        <v>30</v>
      </c>
      <c r="L291" s="3" t="str">
        <f>IFERROR(INDEX(dbOrdini[PREZZO
VINOLUX],MATCH(A291,dbOrdini[CODICE
ANKER],0)),"")</f>
        <v/>
      </c>
      <c r="M291" s="347" t="s">
        <v>10536</v>
      </c>
      <c r="N291" s="15" t="str">
        <f>IFERROR(INDEX(dbOrdini[ORDINE],MATCH(A291,dbOrdini[CODICE
ANKER]*(dbOrdini[CODICE
SUPPLY]="GEN24"),0)),"")</f>
        <v/>
      </c>
      <c r="O291" s="352" t="s">
        <v>8</v>
      </c>
      <c r="P291" s="347" t="s">
        <v>613</v>
      </c>
    </row>
    <row r="292" spans="1:16">
      <c r="A292" s="347" t="s">
        <v>614</v>
      </c>
      <c r="B292" s="348">
        <v>45</v>
      </c>
      <c r="C292" s="347" t="s">
        <v>28152</v>
      </c>
      <c r="D292" s="347" t="s">
        <v>615</v>
      </c>
      <c r="E292" s="347">
        <v>6</v>
      </c>
      <c r="F292" s="347">
        <v>0.7</v>
      </c>
      <c r="G292" s="347" t="s">
        <v>11</v>
      </c>
      <c r="H292" s="349">
        <v>43</v>
      </c>
      <c r="I292" s="350" t="s">
        <v>12</v>
      </c>
      <c r="J292" s="351">
        <f t="shared" si="4"/>
        <v>111</v>
      </c>
      <c r="K292" s="351">
        <v>18.5</v>
      </c>
      <c r="L292" s="3" t="str">
        <f>IFERROR(INDEX(dbOrdini[PREZZO
VINOLUX],MATCH(A292,dbOrdini[CODICE
ANKER],0)),"")</f>
        <v/>
      </c>
      <c r="M292" s="347" t="s">
        <v>10536</v>
      </c>
      <c r="N292" s="15" t="str">
        <f>IFERROR(INDEX(dbOrdini[ORDINE],MATCH(A292,dbOrdini[CODICE
ANKER]*(dbOrdini[CODICE
SUPPLY]="GEN24"),0)),"")</f>
        <v/>
      </c>
      <c r="O292" s="352" t="s">
        <v>8</v>
      </c>
      <c r="P292" s="347" t="s">
        <v>616</v>
      </c>
    </row>
    <row r="293" spans="1:16">
      <c r="A293" s="347" t="s">
        <v>617</v>
      </c>
      <c r="B293" s="348">
        <v>114</v>
      </c>
      <c r="C293" s="347" t="s">
        <v>28152</v>
      </c>
      <c r="D293" s="347" t="s">
        <v>618</v>
      </c>
      <c r="E293" s="347">
        <v>6</v>
      </c>
      <c r="F293" s="347">
        <v>0.7</v>
      </c>
      <c r="G293" s="347" t="s">
        <v>11</v>
      </c>
      <c r="H293" s="349">
        <v>17</v>
      </c>
      <c r="I293" s="350" t="s">
        <v>12</v>
      </c>
      <c r="J293" s="351">
        <f t="shared" si="4"/>
        <v>54.599999999999994</v>
      </c>
      <c r="K293" s="351">
        <v>9.1</v>
      </c>
      <c r="L293" s="3" t="str">
        <f>IFERROR(INDEX(dbOrdini[PREZZO
VINOLUX],MATCH(A293,dbOrdini[CODICE
ANKER],0)),"")</f>
        <v/>
      </c>
      <c r="M293" s="347" t="s">
        <v>10545</v>
      </c>
      <c r="N293" s="15" t="str">
        <f>IFERROR(INDEX(dbOrdini[ORDINE],MATCH(A293,dbOrdini[CODICE
ANKER]*(dbOrdini[CODICE
SUPPLY]="GEN24"),0)),"")</f>
        <v/>
      </c>
      <c r="O293" s="352" t="s">
        <v>8</v>
      </c>
      <c r="P293" s="347" t="s">
        <v>619</v>
      </c>
    </row>
    <row r="294" spans="1:16">
      <c r="A294" s="347" t="s">
        <v>11322</v>
      </c>
      <c r="B294" s="348">
        <v>0</v>
      </c>
      <c r="C294" s="347" t="s">
        <v>28152</v>
      </c>
      <c r="D294" s="347" t="s">
        <v>11323</v>
      </c>
      <c r="E294" s="347">
        <v>6</v>
      </c>
      <c r="F294" s="347">
        <v>0.7</v>
      </c>
      <c r="G294" s="347" t="s">
        <v>11</v>
      </c>
      <c r="H294" s="349">
        <v>46</v>
      </c>
      <c r="I294" s="350" t="s">
        <v>12</v>
      </c>
      <c r="J294" s="351">
        <f t="shared" si="4"/>
        <v>225</v>
      </c>
      <c r="K294" s="351">
        <v>37.5</v>
      </c>
      <c r="L294" s="3" t="str">
        <f>IFERROR(INDEX(dbOrdini[PREZZO
VINOLUX],MATCH(A294,dbOrdini[CODICE
ANKER],0)),"")</f>
        <v/>
      </c>
      <c r="M294" s="347" t="s">
        <v>10536</v>
      </c>
      <c r="N294" s="15" t="str">
        <f>IFERROR(INDEX(dbOrdini[ORDINE],MATCH(A294,dbOrdini[CODICE
ANKER]*(dbOrdini[CODICE
SUPPLY]="GEN24"),0)),"")</f>
        <v/>
      </c>
      <c r="O294" s="352" t="s">
        <v>8</v>
      </c>
      <c r="P294" s="347" t="s">
        <v>11324</v>
      </c>
    </row>
    <row r="295" spans="1:16">
      <c r="A295" s="347" t="s">
        <v>620</v>
      </c>
      <c r="B295" s="348">
        <v>1</v>
      </c>
      <c r="C295" s="347" t="s">
        <v>28152</v>
      </c>
      <c r="D295" s="347" t="s">
        <v>621</v>
      </c>
      <c r="E295" s="347">
        <v>6</v>
      </c>
      <c r="F295" s="347">
        <v>0.7</v>
      </c>
      <c r="G295" s="347" t="s">
        <v>11</v>
      </c>
      <c r="H295" s="349">
        <v>56.2</v>
      </c>
      <c r="I295" s="350" t="s">
        <v>12</v>
      </c>
      <c r="J295" s="351">
        <f t="shared" si="4"/>
        <v>177</v>
      </c>
      <c r="K295" s="351">
        <v>29.5</v>
      </c>
      <c r="L295" s="3" t="str">
        <f>IFERROR(INDEX(dbOrdini[PREZZO
VINOLUX],MATCH(A295,dbOrdini[CODICE
ANKER],0)),"")</f>
        <v/>
      </c>
      <c r="M295" s="347" t="s">
        <v>10536</v>
      </c>
      <c r="N295" s="15" t="str">
        <f>IFERROR(INDEX(dbOrdini[ORDINE],MATCH(A295,dbOrdini[CODICE
ANKER]*(dbOrdini[CODICE
SUPPLY]="GEN24"),0)),"")</f>
        <v/>
      </c>
      <c r="O295" s="352" t="s">
        <v>8</v>
      </c>
      <c r="P295" s="347" t="s">
        <v>622</v>
      </c>
    </row>
    <row r="296" spans="1:16">
      <c r="A296" s="347" t="s">
        <v>623</v>
      </c>
      <c r="B296" s="348">
        <v>57</v>
      </c>
      <c r="C296" s="347" t="s">
        <v>28152</v>
      </c>
      <c r="D296" s="347" t="s">
        <v>624</v>
      </c>
      <c r="E296" s="347">
        <v>6</v>
      </c>
      <c r="F296" s="347">
        <v>0.7</v>
      </c>
      <c r="G296" s="347" t="s">
        <v>11</v>
      </c>
      <c r="H296" s="349">
        <v>46</v>
      </c>
      <c r="I296" s="350" t="s">
        <v>12</v>
      </c>
      <c r="J296" s="351">
        <f t="shared" si="4"/>
        <v>141</v>
      </c>
      <c r="K296" s="351">
        <v>23.5</v>
      </c>
      <c r="L296" s="3" t="str">
        <f>IFERROR(INDEX(dbOrdini[PREZZO
VINOLUX],MATCH(A296,dbOrdini[CODICE
ANKER],0)),"")</f>
        <v/>
      </c>
      <c r="M296" s="347" t="s">
        <v>10536</v>
      </c>
      <c r="N296" s="15" t="str">
        <f>IFERROR(INDEX(dbOrdini[ORDINE],MATCH(A296,dbOrdini[CODICE
ANKER]*(dbOrdini[CODICE
SUPPLY]="GEN24"),0)),"")</f>
        <v/>
      </c>
      <c r="O296" s="352" t="s">
        <v>8</v>
      </c>
      <c r="P296" s="347" t="s">
        <v>625</v>
      </c>
    </row>
    <row r="297" spans="1:16">
      <c r="A297" s="347" t="s">
        <v>28241</v>
      </c>
      <c r="B297" s="348">
        <v>0</v>
      </c>
      <c r="C297" s="347" t="s">
        <v>28152</v>
      </c>
      <c r="D297" s="347" t="s">
        <v>28242</v>
      </c>
      <c r="E297" s="347">
        <v>6</v>
      </c>
      <c r="F297" s="347">
        <v>0.7</v>
      </c>
      <c r="G297" s="347" t="s">
        <v>11</v>
      </c>
      <c r="H297" s="349">
        <v>50</v>
      </c>
      <c r="I297" s="350" t="s">
        <v>12</v>
      </c>
      <c r="J297" s="351">
        <f t="shared" si="4"/>
        <v>195</v>
      </c>
      <c r="K297" s="351">
        <v>32.5</v>
      </c>
      <c r="L297" s="3" t="str">
        <f>IFERROR(INDEX(dbOrdini[PREZZO
VINOLUX],MATCH(A297,dbOrdini[CODICE
ANKER],0)),"")</f>
        <v/>
      </c>
      <c r="M297" s="347" t="s">
        <v>10536</v>
      </c>
      <c r="N297" s="15" t="str">
        <f>IFERROR(INDEX(dbOrdini[ORDINE],MATCH(A297,dbOrdini[CODICE
ANKER]*(dbOrdini[CODICE
SUPPLY]="GEN24"),0)),"")</f>
        <v/>
      </c>
      <c r="O297" s="352" t="s">
        <v>8</v>
      </c>
      <c r="P297" s="347" t="s">
        <v>28243</v>
      </c>
    </row>
    <row r="298" spans="1:16">
      <c r="A298" s="347" t="s">
        <v>626</v>
      </c>
      <c r="B298" s="348">
        <v>34</v>
      </c>
      <c r="C298" s="347" t="s">
        <v>28152</v>
      </c>
      <c r="D298" s="347" t="s">
        <v>627</v>
      </c>
      <c r="E298" s="347">
        <v>6</v>
      </c>
      <c r="F298" s="347">
        <v>0.7</v>
      </c>
      <c r="G298" s="347" t="s">
        <v>11</v>
      </c>
      <c r="H298" s="349">
        <v>56.2</v>
      </c>
      <c r="I298" s="350" t="s">
        <v>12</v>
      </c>
      <c r="J298" s="351">
        <f t="shared" si="4"/>
        <v>173.7</v>
      </c>
      <c r="K298" s="351">
        <v>28.95</v>
      </c>
      <c r="L298" s="3" t="str">
        <f>IFERROR(INDEX(dbOrdini[PREZZO
VINOLUX],MATCH(A298,dbOrdini[CODICE
ANKER],0)),"")</f>
        <v/>
      </c>
      <c r="M298" s="347" t="s">
        <v>10536</v>
      </c>
      <c r="N298" s="15" t="str">
        <f>IFERROR(INDEX(dbOrdini[ORDINE],MATCH(A298,dbOrdini[CODICE
ANKER]*(dbOrdini[CODICE
SUPPLY]="GEN24"),0)),"")</f>
        <v/>
      </c>
      <c r="O298" s="352" t="s">
        <v>8</v>
      </c>
      <c r="P298" s="347" t="s">
        <v>628</v>
      </c>
    </row>
    <row r="299" spans="1:16">
      <c r="A299" s="347" t="s">
        <v>629</v>
      </c>
      <c r="B299" s="348">
        <v>25</v>
      </c>
      <c r="C299" s="347" t="s">
        <v>28152</v>
      </c>
      <c r="D299" s="347" t="s">
        <v>630</v>
      </c>
      <c r="E299" s="347">
        <v>6</v>
      </c>
      <c r="F299" s="347">
        <v>0.7</v>
      </c>
      <c r="G299" s="347" t="s">
        <v>11</v>
      </c>
      <c r="H299" s="349">
        <v>43</v>
      </c>
      <c r="I299" s="350" t="s">
        <v>12</v>
      </c>
      <c r="J299" s="351">
        <f t="shared" si="4"/>
        <v>87</v>
      </c>
      <c r="K299" s="351">
        <v>14.5</v>
      </c>
      <c r="L299" s="3" t="str">
        <f>IFERROR(INDEX(dbOrdini[PREZZO
VINOLUX],MATCH(A299,dbOrdini[CODICE
ANKER],0)),"")</f>
        <v/>
      </c>
      <c r="M299" s="347" t="s">
        <v>10536</v>
      </c>
      <c r="N299" s="15" t="str">
        <f>IFERROR(INDEX(dbOrdini[ORDINE],MATCH(A299,dbOrdini[CODICE
ANKER]*(dbOrdini[CODICE
SUPPLY]="GEN24"),0)),"")</f>
        <v/>
      </c>
      <c r="O299" s="352" t="s">
        <v>8</v>
      </c>
      <c r="P299" s="347" t="s">
        <v>631</v>
      </c>
    </row>
    <row r="300" spans="1:16">
      <c r="A300" s="347" t="s">
        <v>632</v>
      </c>
      <c r="B300" s="348">
        <v>121</v>
      </c>
      <c r="C300" s="347" t="s">
        <v>28152</v>
      </c>
      <c r="D300" s="347" t="s">
        <v>633</v>
      </c>
      <c r="E300" s="347">
        <v>12</v>
      </c>
      <c r="F300" s="347">
        <v>0.7</v>
      </c>
      <c r="G300" s="347" t="s">
        <v>11</v>
      </c>
      <c r="H300" s="349">
        <v>40</v>
      </c>
      <c r="I300" s="350" t="s">
        <v>12</v>
      </c>
      <c r="J300" s="351">
        <f t="shared" si="4"/>
        <v>90</v>
      </c>
      <c r="K300" s="351">
        <v>7.5</v>
      </c>
      <c r="L300" s="3" t="str">
        <f>IFERROR(INDEX(dbOrdini[PREZZO
VINOLUX],MATCH(A300,dbOrdini[CODICE
ANKER],0)),"")</f>
        <v/>
      </c>
      <c r="M300" s="347" t="s">
        <v>10541</v>
      </c>
      <c r="N300" s="15" t="str">
        <f>IFERROR(INDEX(dbOrdini[ORDINE],MATCH(A300,dbOrdini[CODICE
ANKER]*(dbOrdini[CODICE
SUPPLY]="GEN24"),0)),"")</f>
        <v/>
      </c>
      <c r="O300" s="352" t="s">
        <v>8</v>
      </c>
      <c r="P300" s="347" t="s">
        <v>634</v>
      </c>
    </row>
    <row r="301" spans="1:16">
      <c r="A301" s="347" t="s">
        <v>635</v>
      </c>
      <c r="B301" s="348">
        <v>0</v>
      </c>
      <c r="C301" s="347" t="s">
        <v>28152</v>
      </c>
      <c r="D301" s="347" t="s">
        <v>636</v>
      </c>
      <c r="E301" s="347">
        <v>6</v>
      </c>
      <c r="F301" s="347">
        <v>0.7</v>
      </c>
      <c r="G301" s="347" t="s">
        <v>11</v>
      </c>
      <c r="H301" s="349">
        <v>50</v>
      </c>
      <c r="I301" s="350" t="s">
        <v>12</v>
      </c>
      <c r="J301" s="351">
        <f t="shared" si="4"/>
        <v>165</v>
      </c>
      <c r="K301" s="351">
        <v>27.5</v>
      </c>
      <c r="L301" s="3" t="str">
        <f>IFERROR(INDEX(dbOrdini[PREZZO
VINOLUX],MATCH(A301,dbOrdini[CODICE
ANKER],0)),"")</f>
        <v/>
      </c>
      <c r="M301" s="347" t="s">
        <v>10536</v>
      </c>
      <c r="N301" s="15" t="str">
        <f>IFERROR(INDEX(dbOrdini[ORDINE],MATCH(A301,dbOrdini[CODICE
ANKER]*(dbOrdini[CODICE
SUPPLY]="GEN24"),0)),"")</f>
        <v/>
      </c>
      <c r="O301" s="352" t="s">
        <v>8</v>
      </c>
      <c r="P301" s="347" t="s">
        <v>637</v>
      </c>
    </row>
    <row r="302" spans="1:16">
      <c r="A302" s="347" t="s">
        <v>638</v>
      </c>
      <c r="B302" s="348">
        <v>9</v>
      </c>
      <c r="C302" s="347" t="s">
        <v>28152</v>
      </c>
      <c r="D302" s="347" t="s">
        <v>639</v>
      </c>
      <c r="E302" s="347">
        <v>6</v>
      </c>
      <c r="F302" s="347">
        <v>0.7</v>
      </c>
      <c r="G302" s="347" t="s">
        <v>11</v>
      </c>
      <c r="H302" s="349">
        <v>55.8</v>
      </c>
      <c r="I302" s="350" t="s">
        <v>12</v>
      </c>
      <c r="J302" s="351">
        <f t="shared" si="4"/>
        <v>192</v>
      </c>
      <c r="K302" s="351">
        <v>32</v>
      </c>
      <c r="L302" s="3" t="str">
        <f>IFERROR(INDEX(dbOrdini[PREZZO
VINOLUX],MATCH(A302,dbOrdini[CODICE
ANKER],0)),"")</f>
        <v/>
      </c>
      <c r="M302" s="347" t="s">
        <v>10536</v>
      </c>
      <c r="N302" s="15" t="str">
        <f>IFERROR(INDEX(dbOrdini[ORDINE],MATCH(A302,dbOrdini[CODICE
ANKER]*(dbOrdini[CODICE
SUPPLY]="GEN24"),0)),"")</f>
        <v/>
      </c>
      <c r="O302" s="352" t="s">
        <v>8</v>
      </c>
      <c r="P302" s="347" t="s">
        <v>640</v>
      </c>
    </row>
    <row r="303" spans="1:16">
      <c r="A303" s="347" t="s">
        <v>11325</v>
      </c>
      <c r="B303" s="348">
        <v>0</v>
      </c>
      <c r="C303" s="347" t="s">
        <v>28152</v>
      </c>
      <c r="D303" s="347" t="s">
        <v>11326</v>
      </c>
      <c r="E303" s="347">
        <v>6</v>
      </c>
      <c r="F303" s="347">
        <v>0.7</v>
      </c>
      <c r="G303" s="347" t="s">
        <v>11</v>
      </c>
      <c r="H303" s="349">
        <v>46</v>
      </c>
      <c r="I303" s="350" t="s">
        <v>12</v>
      </c>
      <c r="J303" s="351">
        <f t="shared" si="4"/>
        <v>279</v>
      </c>
      <c r="K303" s="351">
        <v>46.5</v>
      </c>
      <c r="L303" s="3" t="str">
        <f>IFERROR(INDEX(dbOrdini[PREZZO
VINOLUX],MATCH(A303,dbOrdini[CODICE
ANKER],0)),"")</f>
        <v/>
      </c>
      <c r="M303" s="347" t="s">
        <v>10536</v>
      </c>
      <c r="N303" s="15" t="str">
        <f>IFERROR(INDEX(dbOrdini[ORDINE],MATCH(A303,dbOrdini[CODICE
ANKER]*(dbOrdini[CODICE
SUPPLY]="GEN24"),0)),"")</f>
        <v/>
      </c>
      <c r="O303" s="352" t="s">
        <v>8</v>
      </c>
      <c r="P303" s="347" t="s">
        <v>11327</v>
      </c>
    </row>
    <row r="304" spans="1:16">
      <c r="A304" s="347" t="s">
        <v>641</v>
      </c>
      <c r="B304" s="348">
        <v>0</v>
      </c>
      <c r="C304" s="347" t="s">
        <v>28152</v>
      </c>
      <c r="D304" s="347" t="s">
        <v>642</v>
      </c>
      <c r="E304" s="347">
        <v>6</v>
      </c>
      <c r="F304" s="347">
        <v>0.7</v>
      </c>
      <c r="G304" s="347" t="s">
        <v>11</v>
      </c>
      <c r="H304" s="349">
        <v>24</v>
      </c>
      <c r="I304" s="350" t="s">
        <v>12</v>
      </c>
      <c r="J304" s="351">
        <f t="shared" si="4"/>
        <v>36.900000000000006</v>
      </c>
      <c r="K304" s="351">
        <v>6.15</v>
      </c>
      <c r="L304" s="3" t="str">
        <f>IFERROR(INDEX(dbOrdini[PREZZO
VINOLUX],MATCH(A304,dbOrdini[CODICE
ANKER],0)),"")</f>
        <v/>
      </c>
      <c r="M304" s="347" t="s">
        <v>10532</v>
      </c>
      <c r="N304" s="15" t="str">
        <f>IFERROR(INDEX(dbOrdini[ORDINE],MATCH(A304,dbOrdini[CODICE
ANKER]*(dbOrdini[CODICE
SUPPLY]="GEN24"),0)),"")</f>
        <v/>
      </c>
      <c r="O304" s="352" t="s">
        <v>8</v>
      </c>
      <c r="P304" s="347" t="s">
        <v>643</v>
      </c>
    </row>
    <row r="305" spans="1:16">
      <c r="A305" s="347" t="s">
        <v>644</v>
      </c>
      <c r="B305" s="348">
        <v>31</v>
      </c>
      <c r="C305" s="347" t="s">
        <v>28152</v>
      </c>
      <c r="D305" s="347" t="s">
        <v>645</v>
      </c>
      <c r="E305" s="347">
        <v>3</v>
      </c>
      <c r="F305" s="347">
        <v>0.7</v>
      </c>
      <c r="G305" s="347" t="s">
        <v>11262</v>
      </c>
      <c r="H305" s="349">
        <v>40</v>
      </c>
      <c r="I305" s="350" t="s">
        <v>12</v>
      </c>
      <c r="J305" s="351">
        <f t="shared" si="4"/>
        <v>67.5</v>
      </c>
      <c r="K305" s="351">
        <v>22.5</v>
      </c>
      <c r="L305" s="3" t="str">
        <f>IFERROR(INDEX(dbOrdini[PREZZO
VINOLUX],MATCH(A305,dbOrdini[CODICE
ANKER],0)),"")</f>
        <v/>
      </c>
      <c r="M305" s="347" t="s">
        <v>10550</v>
      </c>
      <c r="N305" s="15" t="str">
        <f>IFERROR(INDEX(dbOrdini[ORDINE],MATCH(A305,dbOrdini[CODICE
ANKER]*(dbOrdini[CODICE
SUPPLY]="GEN24"),0)),"")</f>
        <v/>
      </c>
      <c r="O305" s="352" t="s">
        <v>8</v>
      </c>
      <c r="P305" s="347" t="s">
        <v>646</v>
      </c>
    </row>
    <row r="306" spans="1:16">
      <c r="A306" s="347" t="s">
        <v>647</v>
      </c>
      <c r="B306" s="348">
        <v>202</v>
      </c>
      <c r="C306" s="347" t="s">
        <v>28152</v>
      </c>
      <c r="D306" s="347" t="s">
        <v>648</v>
      </c>
      <c r="E306" s="347">
        <v>3</v>
      </c>
      <c r="F306" s="347">
        <v>0.7</v>
      </c>
      <c r="G306" s="347" t="s">
        <v>11</v>
      </c>
      <c r="H306" s="349">
        <v>40</v>
      </c>
      <c r="I306" s="350" t="s">
        <v>12</v>
      </c>
      <c r="J306" s="351">
        <f t="shared" si="4"/>
        <v>28.049999999999997</v>
      </c>
      <c r="K306" s="351">
        <v>9.35</v>
      </c>
      <c r="L306" s="3" t="str">
        <f>IFERROR(INDEX(dbOrdini[PREZZO
VINOLUX],MATCH(A306,dbOrdini[CODICE
ANKER],0)),"")</f>
        <v/>
      </c>
      <c r="M306" s="347" t="s">
        <v>10550</v>
      </c>
      <c r="N306" s="15" t="str">
        <f>IFERROR(INDEX(dbOrdini[ORDINE],MATCH(A306,dbOrdini[CODICE
ANKER]*(dbOrdini[CODICE
SUPPLY]="GEN24"),0)),"")</f>
        <v/>
      </c>
      <c r="O306" s="352" t="s">
        <v>8</v>
      </c>
      <c r="P306" s="347" t="s">
        <v>649</v>
      </c>
    </row>
    <row r="307" spans="1:16">
      <c r="A307" s="347" t="s">
        <v>650</v>
      </c>
      <c r="B307" s="348">
        <v>2044</v>
      </c>
      <c r="C307" s="347" t="s">
        <v>28152</v>
      </c>
      <c r="D307" s="347" t="s">
        <v>651</v>
      </c>
      <c r="E307" s="347">
        <v>6</v>
      </c>
      <c r="F307" s="347">
        <v>0.7</v>
      </c>
      <c r="G307" s="347" t="s">
        <v>11</v>
      </c>
      <c r="H307" s="349">
        <v>38</v>
      </c>
      <c r="I307" s="350" t="s">
        <v>12</v>
      </c>
      <c r="J307" s="351">
        <f t="shared" si="4"/>
        <v>40.5</v>
      </c>
      <c r="K307" s="351">
        <v>6.75</v>
      </c>
      <c r="L307" s="3" t="str">
        <f>IFERROR(INDEX(dbOrdini[PREZZO
VINOLUX],MATCH(A307,dbOrdini[CODICE
ANKER],0)),"")</f>
        <v/>
      </c>
      <c r="M307" s="347" t="s">
        <v>10550</v>
      </c>
      <c r="N307" s="15" t="str">
        <f>IFERROR(INDEX(dbOrdini[ORDINE],MATCH(A307,dbOrdini[CODICE
ANKER]*(dbOrdini[CODICE
SUPPLY]="GEN24"),0)),"")</f>
        <v/>
      </c>
      <c r="O307" s="352" t="s">
        <v>8</v>
      </c>
      <c r="P307" s="347" t="s">
        <v>652</v>
      </c>
    </row>
    <row r="308" spans="1:16">
      <c r="A308" s="347" t="s">
        <v>653</v>
      </c>
      <c r="B308" s="348">
        <v>139</v>
      </c>
      <c r="C308" s="347" t="s">
        <v>28152</v>
      </c>
      <c r="D308" s="347" t="s">
        <v>654</v>
      </c>
      <c r="E308" s="347">
        <v>6</v>
      </c>
      <c r="F308" s="347">
        <v>1</v>
      </c>
      <c r="G308" s="347" t="s">
        <v>11</v>
      </c>
      <c r="H308" s="349">
        <v>36</v>
      </c>
      <c r="I308" s="350" t="s">
        <v>12</v>
      </c>
      <c r="J308" s="351">
        <f t="shared" si="4"/>
        <v>45.900000000000006</v>
      </c>
      <c r="K308" s="351">
        <v>7.65</v>
      </c>
      <c r="L308" s="3" t="str">
        <f>IFERROR(INDEX(dbOrdini[PREZZO
VINOLUX],MATCH(A308,dbOrdini[CODICE
ANKER],0)),"")</f>
        <v/>
      </c>
      <c r="M308" s="347" t="s">
        <v>10550</v>
      </c>
      <c r="N308" s="15" t="str">
        <f>IFERROR(INDEX(dbOrdini[ORDINE],MATCH(A308,dbOrdini[CODICE
ANKER]*(dbOrdini[CODICE
SUPPLY]="GEN24"),0)),"")</f>
        <v/>
      </c>
      <c r="O308" s="352" t="s">
        <v>8</v>
      </c>
      <c r="P308" s="347" t="s">
        <v>655</v>
      </c>
    </row>
    <row r="309" spans="1:16">
      <c r="A309" s="347" t="s">
        <v>656</v>
      </c>
      <c r="B309" s="348">
        <v>942</v>
      </c>
      <c r="C309" s="347" t="s">
        <v>28152</v>
      </c>
      <c r="D309" s="347" t="s">
        <v>657</v>
      </c>
      <c r="E309" s="347">
        <v>6</v>
      </c>
      <c r="F309" s="347">
        <v>0.7</v>
      </c>
      <c r="G309" s="347" t="s">
        <v>11</v>
      </c>
      <c r="H309" s="349">
        <v>36</v>
      </c>
      <c r="I309" s="350" t="s">
        <v>12</v>
      </c>
      <c r="J309" s="351">
        <f t="shared" si="4"/>
        <v>40.5</v>
      </c>
      <c r="K309" s="351">
        <v>6.75</v>
      </c>
      <c r="L309" s="3" t="str">
        <f>IFERROR(INDEX(dbOrdini[PREZZO
VINOLUX],MATCH(A309,dbOrdini[CODICE
ANKER],0)),"")</f>
        <v/>
      </c>
      <c r="M309" s="347" t="s">
        <v>10550</v>
      </c>
      <c r="N309" s="15" t="str">
        <f>IFERROR(INDEX(dbOrdini[ORDINE],MATCH(A309,dbOrdini[CODICE
ANKER]*(dbOrdini[CODICE
SUPPLY]="GEN24"),0)),"")</f>
        <v/>
      </c>
      <c r="O309" s="352" t="s">
        <v>8</v>
      </c>
      <c r="P309" s="347" t="s">
        <v>658</v>
      </c>
    </row>
    <row r="310" spans="1:16">
      <c r="A310" s="347" t="s">
        <v>659</v>
      </c>
      <c r="B310" s="348">
        <v>0</v>
      </c>
      <c r="C310" s="347" t="s">
        <v>28152</v>
      </c>
      <c r="D310" s="347" t="s">
        <v>660</v>
      </c>
      <c r="E310" s="347">
        <v>6</v>
      </c>
      <c r="F310" s="347">
        <v>0.75</v>
      </c>
      <c r="G310" s="347" t="s">
        <v>11</v>
      </c>
      <c r="H310" s="349">
        <v>13.5</v>
      </c>
      <c r="I310" s="350" t="s">
        <v>12</v>
      </c>
      <c r="J310" s="351">
        <f t="shared" si="4"/>
        <v>20.700000000000003</v>
      </c>
      <c r="K310" s="351">
        <v>3.45</v>
      </c>
      <c r="L310" s="3" t="str">
        <f>IFERROR(INDEX(dbOrdini[PREZZO
VINOLUX],MATCH(A310,dbOrdini[CODICE
ANKER],0)),"")</f>
        <v/>
      </c>
      <c r="M310" s="347" t="s">
        <v>28211</v>
      </c>
      <c r="N310" s="15" t="str">
        <f>IFERROR(INDEX(dbOrdini[ORDINE],MATCH(A310,dbOrdini[CODICE
ANKER]*(dbOrdini[CODICE
SUPPLY]="GEN24"),0)),"")</f>
        <v/>
      </c>
      <c r="O310" s="352" t="s">
        <v>8</v>
      </c>
      <c r="P310" s="347" t="s">
        <v>661</v>
      </c>
    </row>
    <row r="311" spans="1:16">
      <c r="A311" s="347" t="s">
        <v>662</v>
      </c>
      <c r="B311" s="348">
        <v>48</v>
      </c>
      <c r="C311" s="347" t="s">
        <v>28152</v>
      </c>
      <c r="D311" s="347" t="s">
        <v>663</v>
      </c>
      <c r="E311" s="347">
        <v>6</v>
      </c>
      <c r="F311" s="347">
        <v>0.75</v>
      </c>
      <c r="G311" s="347" t="s">
        <v>11</v>
      </c>
      <c r="H311" s="349">
        <v>11</v>
      </c>
      <c r="I311" s="350" t="s">
        <v>12</v>
      </c>
      <c r="J311" s="351">
        <f t="shared" si="4"/>
        <v>29.400000000000002</v>
      </c>
      <c r="K311" s="351">
        <v>4.9000000000000004</v>
      </c>
      <c r="L311" s="3" t="str">
        <f>IFERROR(INDEX(dbOrdini[PREZZO
VINOLUX],MATCH(A311,dbOrdini[CODICE
ANKER],0)),"")</f>
        <v/>
      </c>
      <c r="M311" s="347" t="s">
        <v>28244</v>
      </c>
      <c r="N311" s="15" t="str">
        <f>IFERROR(INDEX(dbOrdini[ORDINE],MATCH(A311,dbOrdini[CODICE
ANKER]*(dbOrdini[CODICE
SUPPLY]="GEN24"),0)),"")</f>
        <v/>
      </c>
      <c r="O311" s="352" t="s">
        <v>8</v>
      </c>
      <c r="P311" s="347" t="s">
        <v>664</v>
      </c>
    </row>
    <row r="312" spans="1:16">
      <c r="A312" s="347" t="s">
        <v>665</v>
      </c>
      <c r="B312" s="348">
        <v>57</v>
      </c>
      <c r="C312" s="347" t="s">
        <v>28152</v>
      </c>
      <c r="D312" s="347" t="s">
        <v>666</v>
      </c>
      <c r="E312" s="347">
        <v>6</v>
      </c>
      <c r="F312" s="347">
        <v>0.75</v>
      </c>
      <c r="G312" s="347" t="s">
        <v>11262</v>
      </c>
      <c r="H312" s="349">
        <v>11</v>
      </c>
      <c r="I312" s="350" t="s">
        <v>12</v>
      </c>
      <c r="J312" s="351">
        <f t="shared" si="4"/>
        <v>25.5</v>
      </c>
      <c r="K312" s="351">
        <v>4.25</v>
      </c>
      <c r="L312" s="3" t="str">
        <f>IFERROR(INDEX(dbOrdini[PREZZO
VINOLUX],MATCH(A312,dbOrdini[CODICE
ANKER],0)),"")</f>
        <v/>
      </c>
      <c r="M312" s="347" t="s">
        <v>28245</v>
      </c>
      <c r="N312" s="15" t="str">
        <f>IFERROR(INDEX(dbOrdini[ORDINE],MATCH(A312,dbOrdini[CODICE
ANKER]*(dbOrdini[CODICE
SUPPLY]="GEN24"),0)),"")</f>
        <v/>
      </c>
      <c r="O312" s="352" t="s">
        <v>8</v>
      </c>
      <c r="P312" s="347" t="s">
        <v>667</v>
      </c>
    </row>
    <row r="313" spans="1:16">
      <c r="A313" s="347" t="s">
        <v>668</v>
      </c>
      <c r="B313" s="348">
        <v>0</v>
      </c>
      <c r="C313" s="347" t="s">
        <v>28152</v>
      </c>
      <c r="D313" s="347" t="s">
        <v>669</v>
      </c>
      <c r="E313" s="347">
        <v>1</v>
      </c>
      <c r="F313" s="347">
        <v>3</v>
      </c>
      <c r="G313" s="347" t="s">
        <v>11</v>
      </c>
      <c r="H313" s="349">
        <v>11</v>
      </c>
      <c r="I313" s="350" t="s">
        <v>12</v>
      </c>
      <c r="J313" s="351">
        <f t="shared" si="4"/>
        <v>32.5</v>
      </c>
      <c r="K313" s="351">
        <v>32.5</v>
      </c>
      <c r="L313" s="3" t="str">
        <f>IFERROR(INDEX(dbOrdini[PREZZO
VINOLUX],MATCH(A313,dbOrdini[CODICE
ANKER],0)),"")</f>
        <v/>
      </c>
      <c r="M313" s="347" t="s">
        <v>28245</v>
      </c>
      <c r="N313" s="15" t="str">
        <f>IFERROR(INDEX(dbOrdini[ORDINE],MATCH(A313,dbOrdini[CODICE
ANKER]*(dbOrdini[CODICE
SUPPLY]="GEN24"),0)),"")</f>
        <v/>
      </c>
      <c r="O313" s="352" t="s">
        <v>8</v>
      </c>
      <c r="P313" s="347" t="s">
        <v>670</v>
      </c>
    </row>
    <row r="314" spans="1:16">
      <c r="A314" s="347" t="s">
        <v>671</v>
      </c>
      <c r="B314" s="348">
        <v>19</v>
      </c>
      <c r="C314" s="347" t="s">
        <v>28152</v>
      </c>
      <c r="D314" s="347" t="s">
        <v>672</v>
      </c>
      <c r="E314" s="347">
        <v>6</v>
      </c>
      <c r="F314" s="347">
        <v>0.75</v>
      </c>
      <c r="G314" s="347" t="s">
        <v>11</v>
      </c>
      <c r="H314" s="349">
        <v>9.5</v>
      </c>
      <c r="I314" s="350" t="s">
        <v>12</v>
      </c>
      <c r="J314" s="351">
        <f t="shared" si="4"/>
        <v>29.400000000000002</v>
      </c>
      <c r="K314" s="351">
        <v>4.9000000000000004</v>
      </c>
      <c r="L314" s="3" t="str">
        <f>IFERROR(INDEX(dbOrdini[PREZZO
VINOLUX],MATCH(A314,dbOrdini[CODICE
ANKER],0)),"")</f>
        <v/>
      </c>
      <c r="M314" s="347" t="s">
        <v>28244</v>
      </c>
      <c r="N314" s="15" t="str">
        <f>IFERROR(INDEX(dbOrdini[ORDINE],MATCH(A314,dbOrdini[CODICE
ANKER]*(dbOrdini[CODICE
SUPPLY]="GEN24"),0)),"")</f>
        <v/>
      </c>
      <c r="O314" s="352" t="s">
        <v>8</v>
      </c>
      <c r="P314" s="347" t="s">
        <v>673</v>
      </c>
    </row>
    <row r="315" spans="1:16">
      <c r="A315" s="347" t="s">
        <v>674</v>
      </c>
      <c r="B315" s="348">
        <v>0</v>
      </c>
      <c r="C315" s="347" t="s">
        <v>28152</v>
      </c>
      <c r="D315" s="347" t="s">
        <v>675</v>
      </c>
      <c r="E315" s="347">
        <v>6</v>
      </c>
      <c r="F315" s="347">
        <v>0.75</v>
      </c>
      <c r="G315" s="347" t="s">
        <v>11</v>
      </c>
      <c r="H315" s="349">
        <v>11</v>
      </c>
      <c r="I315" s="350" t="s">
        <v>12</v>
      </c>
      <c r="J315" s="351">
        <f t="shared" si="4"/>
        <v>43.5</v>
      </c>
      <c r="K315" s="351">
        <v>7.25</v>
      </c>
      <c r="L315" s="3" t="str">
        <f>IFERROR(INDEX(dbOrdini[PREZZO
VINOLUX],MATCH(A315,dbOrdini[CODICE
ANKER],0)),"")</f>
        <v/>
      </c>
      <c r="M315" s="347" t="s">
        <v>28245</v>
      </c>
      <c r="N315" s="15" t="str">
        <f>IFERROR(INDEX(dbOrdini[ORDINE],MATCH(A315,dbOrdini[CODICE
ANKER]*(dbOrdini[CODICE
SUPPLY]="GEN24"),0)),"")</f>
        <v/>
      </c>
      <c r="O315" s="352" t="s">
        <v>8</v>
      </c>
      <c r="P315" s="347" t="s">
        <v>676</v>
      </c>
    </row>
    <row r="316" spans="1:16">
      <c r="A316" s="347" t="s">
        <v>11328</v>
      </c>
      <c r="B316" s="348">
        <v>0</v>
      </c>
      <c r="C316" s="347" t="s">
        <v>28152</v>
      </c>
      <c r="D316" s="347" t="s">
        <v>11329</v>
      </c>
      <c r="E316" s="347">
        <v>6</v>
      </c>
      <c r="F316" s="347">
        <v>0.75</v>
      </c>
      <c r="G316" s="347" t="s">
        <v>11</v>
      </c>
      <c r="H316" s="349">
        <v>11</v>
      </c>
      <c r="I316" s="350" t="s">
        <v>12</v>
      </c>
      <c r="J316" s="351">
        <f t="shared" si="4"/>
        <v>37.5</v>
      </c>
      <c r="K316" s="351">
        <v>6.25</v>
      </c>
      <c r="L316" s="3" t="str">
        <f>IFERROR(INDEX(dbOrdini[PREZZO
VINOLUX],MATCH(A316,dbOrdini[CODICE
ANKER],0)),"")</f>
        <v/>
      </c>
      <c r="M316" s="347" t="s">
        <v>28245</v>
      </c>
      <c r="N316" s="15" t="str">
        <f>IFERROR(INDEX(dbOrdini[ORDINE],MATCH(A316,dbOrdini[CODICE
ANKER]*(dbOrdini[CODICE
SUPPLY]="GEN24"),0)),"")</f>
        <v/>
      </c>
      <c r="O316" s="352" t="s">
        <v>8</v>
      </c>
      <c r="P316" s="347" t="s">
        <v>676</v>
      </c>
    </row>
    <row r="317" spans="1:16">
      <c r="A317" s="347" t="s">
        <v>677</v>
      </c>
      <c r="B317" s="348">
        <v>16</v>
      </c>
      <c r="C317" s="347" t="s">
        <v>28152</v>
      </c>
      <c r="D317" s="347" t="s">
        <v>678</v>
      </c>
      <c r="E317" s="347">
        <v>6</v>
      </c>
      <c r="F317" s="347">
        <v>0.7</v>
      </c>
      <c r="G317" s="347" t="s">
        <v>11</v>
      </c>
      <c r="H317" s="349">
        <v>40</v>
      </c>
      <c r="I317" s="350" t="s">
        <v>12</v>
      </c>
      <c r="J317" s="351">
        <f t="shared" si="4"/>
        <v>96</v>
      </c>
      <c r="K317" s="351">
        <v>16</v>
      </c>
      <c r="L317" s="3" t="str">
        <f>IFERROR(INDEX(dbOrdini[PREZZO
VINOLUX],MATCH(A317,dbOrdini[CODICE
ANKER],0)),"")</f>
        <v/>
      </c>
      <c r="M317" s="347" t="s">
        <v>10533</v>
      </c>
      <c r="N317" s="15" t="str">
        <f>IFERROR(INDEX(dbOrdini[ORDINE],MATCH(A317,dbOrdini[CODICE
ANKER]*(dbOrdini[CODICE
SUPPLY]="GEN24"),0)),"")</f>
        <v/>
      </c>
      <c r="O317" s="352" t="s">
        <v>8</v>
      </c>
      <c r="P317" s="347" t="s">
        <v>28246</v>
      </c>
    </row>
    <row r="318" spans="1:16">
      <c r="A318" s="347" t="s">
        <v>679</v>
      </c>
      <c r="B318" s="348">
        <v>17</v>
      </c>
      <c r="C318" s="347" t="s">
        <v>28152</v>
      </c>
      <c r="D318" s="347" t="s">
        <v>680</v>
      </c>
      <c r="E318" s="347">
        <v>6</v>
      </c>
      <c r="F318" s="347">
        <v>0.7</v>
      </c>
      <c r="G318" s="347" t="s">
        <v>11</v>
      </c>
      <c r="H318" s="349">
        <v>35.200000000000003</v>
      </c>
      <c r="I318" s="350" t="s">
        <v>12</v>
      </c>
      <c r="J318" s="351">
        <f t="shared" si="4"/>
        <v>111</v>
      </c>
      <c r="K318" s="351">
        <v>18.5</v>
      </c>
      <c r="L318" s="3">
        <f>IFERROR(INDEX(dbOrdini[PREZZO
VINOLUX],MATCH(A318,dbOrdini[CODICE
ANKER],0)),"")</f>
        <v>15.95</v>
      </c>
      <c r="M318" s="347" t="s">
        <v>10532</v>
      </c>
      <c r="N318" s="15" t="str">
        <f>IFERROR(INDEX(dbOrdini[ORDINE],MATCH(A318,dbOrdini[CODICE
ANKER]*(dbOrdini[CODICE
SUPPLY]="GEN24"),0)),"")</f>
        <v/>
      </c>
      <c r="O318" s="352" t="s">
        <v>8</v>
      </c>
      <c r="P318" s="347" t="s">
        <v>681</v>
      </c>
    </row>
    <row r="319" spans="1:16">
      <c r="A319" s="347" t="s">
        <v>682</v>
      </c>
      <c r="B319" s="348">
        <v>0</v>
      </c>
      <c r="C319" s="347" t="s">
        <v>28152</v>
      </c>
      <c r="D319" s="347" t="s">
        <v>683</v>
      </c>
      <c r="E319" s="347">
        <v>6</v>
      </c>
      <c r="F319" s="347">
        <v>0.7</v>
      </c>
      <c r="G319" s="347" t="s">
        <v>11262</v>
      </c>
      <c r="H319" s="349">
        <v>35.200000000000003</v>
      </c>
      <c r="I319" s="350" t="s">
        <v>12</v>
      </c>
      <c r="J319" s="351">
        <f t="shared" si="4"/>
        <v>111</v>
      </c>
      <c r="K319" s="351">
        <v>18.5</v>
      </c>
      <c r="L319" s="3" t="str">
        <f>IFERROR(INDEX(dbOrdini[PREZZO
VINOLUX],MATCH(A319,dbOrdini[CODICE
ANKER],0)),"")</f>
        <v/>
      </c>
      <c r="M319" s="347" t="s">
        <v>10532</v>
      </c>
      <c r="N319" s="15" t="str">
        <f>IFERROR(INDEX(dbOrdini[ORDINE],MATCH(A319,dbOrdini[CODICE
ANKER]*(dbOrdini[CODICE
SUPPLY]="GEN24"),0)),"")</f>
        <v/>
      </c>
      <c r="O319" s="352" t="s">
        <v>8</v>
      </c>
      <c r="P319" s="347" t="s">
        <v>684</v>
      </c>
    </row>
    <row r="320" spans="1:16">
      <c r="A320" s="347" t="s">
        <v>685</v>
      </c>
      <c r="B320" s="348">
        <v>0</v>
      </c>
      <c r="C320" s="347" t="s">
        <v>28152</v>
      </c>
      <c r="D320" s="347" t="s">
        <v>686</v>
      </c>
      <c r="E320" s="347">
        <v>6</v>
      </c>
      <c r="F320" s="347">
        <v>0.7</v>
      </c>
      <c r="G320" s="347" t="s">
        <v>11</v>
      </c>
      <c r="H320" s="349">
        <v>35.200000000000003</v>
      </c>
      <c r="I320" s="350" t="s">
        <v>12</v>
      </c>
      <c r="J320" s="351">
        <f t="shared" si="4"/>
        <v>99</v>
      </c>
      <c r="K320" s="351">
        <v>16.5</v>
      </c>
      <c r="L320" s="3" t="str">
        <f>IFERROR(INDEX(dbOrdini[PREZZO
VINOLUX],MATCH(A320,dbOrdini[CODICE
ANKER],0)),"")</f>
        <v/>
      </c>
      <c r="M320" s="347" t="s">
        <v>10532</v>
      </c>
      <c r="N320" s="15" t="str">
        <f>IFERROR(INDEX(dbOrdini[ORDINE],MATCH(A320,dbOrdini[CODICE
ANKER]*(dbOrdini[CODICE
SUPPLY]="GEN24"),0)),"")</f>
        <v/>
      </c>
      <c r="O320" s="352" t="s">
        <v>8</v>
      </c>
      <c r="P320" s="347" t="s">
        <v>687</v>
      </c>
    </row>
    <row r="321" spans="1:16">
      <c r="A321" s="347" t="s">
        <v>11330</v>
      </c>
      <c r="B321" s="348">
        <v>17</v>
      </c>
      <c r="C321" s="347" t="s">
        <v>28152</v>
      </c>
      <c r="D321" s="347" t="s">
        <v>11331</v>
      </c>
      <c r="E321" s="347">
        <v>6</v>
      </c>
      <c r="F321" s="347">
        <v>0.7</v>
      </c>
      <c r="G321" s="347" t="s">
        <v>11</v>
      </c>
      <c r="H321" s="349">
        <v>35.200000000000003</v>
      </c>
      <c r="I321" s="350" t="s">
        <v>12</v>
      </c>
      <c r="J321" s="351">
        <f t="shared" si="4"/>
        <v>99</v>
      </c>
      <c r="K321" s="351">
        <v>16.5</v>
      </c>
      <c r="L321" s="3" t="str">
        <f>IFERROR(INDEX(dbOrdini[PREZZO
VINOLUX],MATCH(A321,dbOrdini[CODICE
ANKER],0)),"")</f>
        <v/>
      </c>
      <c r="M321" s="347" t="s">
        <v>10532</v>
      </c>
      <c r="N321" s="15" t="str">
        <f>IFERROR(INDEX(dbOrdini[ORDINE],MATCH(A321,dbOrdini[CODICE
ANKER]*(dbOrdini[CODICE
SUPPLY]="GEN24"),0)),"")</f>
        <v/>
      </c>
      <c r="O321" s="352" t="s">
        <v>8</v>
      </c>
      <c r="P321" s="347" t="s">
        <v>11332</v>
      </c>
    </row>
    <row r="322" spans="1:16">
      <c r="A322" s="347" t="s">
        <v>11333</v>
      </c>
      <c r="B322" s="348">
        <v>0</v>
      </c>
      <c r="C322" s="347" t="s">
        <v>28152</v>
      </c>
      <c r="D322" s="347" t="s">
        <v>11334</v>
      </c>
      <c r="E322" s="347">
        <v>6</v>
      </c>
      <c r="F322" s="347">
        <v>0.7</v>
      </c>
      <c r="G322" s="347" t="s">
        <v>11262</v>
      </c>
      <c r="H322" s="349">
        <v>35.200000000000003</v>
      </c>
      <c r="I322" s="350" t="s">
        <v>12</v>
      </c>
      <c r="J322" s="351">
        <f t="shared" si="4"/>
        <v>99</v>
      </c>
      <c r="K322" s="351">
        <v>16.5</v>
      </c>
      <c r="L322" s="3" t="str">
        <f>IFERROR(INDEX(dbOrdini[PREZZO
VINOLUX],MATCH(A322,dbOrdini[CODICE
ANKER],0)),"")</f>
        <v/>
      </c>
      <c r="M322" s="347" t="s">
        <v>10532</v>
      </c>
      <c r="N322" s="15" t="str">
        <f>IFERROR(INDEX(dbOrdini[ORDINE],MATCH(A322,dbOrdini[CODICE
ANKER]*(dbOrdini[CODICE
SUPPLY]="GEN24"),0)),"")</f>
        <v/>
      </c>
      <c r="O322" s="352" t="s">
        <v>8</v>
      </c>
      <c r="P322" s="347" t="s">
        <v>11335</v>
      </c>
    </row>
    <row r="323" spans="1:16">
      <c r="A323" s="347" t="s">
        <v>688</v>
      </c>
      <c r="B323" s="348">
        <v>12</v>
      </c>
      <c r="C323" s="347" t="s">
        <v>28152</v>
      </c>
      <c r="D323" s="347" t="s">
        <v>689</v>
      </c>
      <c r="E323" s="347">
        <v>6</v>
      </c>
      <c r="F323" s="347">
        <v>0.7</v>
      </c>
      <c r="G323" s="347" t="s">
        <v>11</v>
      </c>
      <c r="H323" s="349">
        <v>35.200000000000003</v>
      </c>
      <c r="I323" s="350" t="s">
        <v>12</v>
      </c>
      <c r="J323" s="351">
        <f t="shared" si="4"/>
        <v>105</v>
      </c>
      <c r="K323" s="351">
        <v>17.5</v>
      </c>
      <c r="L323" s="3">
        <f>IFERROR(INDEX(dbOrdini[PREZZO
VINOLUX],MATCH(A323,dbOrdini[CODICE
ANKER],0)),"")</f>
        <v>16.75</v>
      </c>
      <c r="M323" s="347" t="s">
        <v>10532</v>
      </c>
      <c r="N323" s="15" t="str">
        <f>IFERROR(INDEX(dbOrdini[ORDINE],MATCH(A323,dbOrdini[CODICE
ANKER]*(dbOrdini[CODICE
SUPPLY]="GEN24"),0)),"")</f>
        <v/>
      </c>
      <c r="O323" s="352" t="s">
        <v>8</v>
      </c>
      <c r="P323" s="347" t="s">
        <v>690</v>
      </c>
    </row>
    <row r="324" spans="1:16">
      <c r="A324" s="347" t="s">
        <v>11336</v>
      </c>
      <c r="B324" s="348">
        <v>16</v>
      </c>
      <c r="C324" s="347" t="s">
        <v>28170</v>
      </c>
      <c r="D324" s="347" t="s">
        <v>11337</v>
      </c>
      <c r="E324" s="347">
        <v>46</v>
      </c>
      <c r="F324" s="347">
        <v>0.25</v>
      </c>
      <c r="G324" s="347" t="s">
        <v>11</v>
      </c>
      <c r="H324" s="349">
        <v>35.200000000000003</v>
      </c>
      <c r="I324" s="350" t="s">
        <v>12</v>
      </c>
      <c r="J324" s="351">
        <f t="shared" si="4"/>
        <v>575</v>
      </c>
      <c r="K324" s="351">
        <v>12.5</v>
      </c>
      <c r="L324" s="3" t="str">
        <f>IFERROR(INDEX(dbOrdini[PREZZO
VINOLUX],MATCH(A324,dbOrdini[CODICE
ANKER],0)),"")</f>
        <v/>
      </c>
      <c r="M324" s="347" t="s">
        <v>10640</v>
      </c>
      <c r="N324" s="15" t="str">
        <f>IFERROR(INDEX(dbOrdini[ORDINE],MATCH(A324,dbOrdini[CODICE
ANKER]*(dbOrdini[CODICE
SUPPLY]="GEN24"),0)),"")</f>
        <v/>
      </c>
      <c r="O324" s="352" t="s">
        <v>8</v>
      </c>
      <c r="P324" s="347" t="s">
        <v>11338</v>
      </c>
    </row>
    <row r="325" spans="1:16">
      <c r="A325" s="347" t="s">
        <v>691</v>
      </c>
      <c r="B325" s="348">
        <v>11</v>
      </c>
      <c r="C325" s="347" t="s">
        <v>28152</v>
      </c>
      <c r="D325" s="347" t="s">
        <v>692</v>
      </c>
      <c r="E325" s="347">
        <v>6</v>
      </c>
      <c r="F325" s="347">
        <v>0.7</v>
      </c>
      <c r="G325" s="347" t="s">
        <v>11</v>
      </c>
      <c r="H325" s="349">
        <v>35.200000000000003</v>
      </c>
      <c r="I325" s="350" t="s">
        <v>12</v>
      </c>
      <c r="J325" s="351">
        <f t="shared" si="4"/>
        <v>99</v>
      </c>
      <c r="K325" s="351">
        <v>16.5</v>
      </c>
      <c r="L325" s="3" t="str">
        <f>IFERROR(INDEX(dbOrdini[PREZZO
VINOLUX],MATCH(A325,dbOrdini[CODICE
ANKER],0)),"")</f>
        <v/>
      </c>
      <c r="M325" s="347" t="s">
        <v>10532</v>
      </c>
      <c r="N325" s="15" t="str">
        <f>IFERROR(INDEX(dbOrdini[ORDINE],MATCH(A325,dbOrdini[CODICE
ANKER]*(dbOrdini[CODICE
SUPPLY]="GEN24"),0)),"")</f>
        <v/>
      </c>
      <c r="O325" s="352" t="s">
        <v>8</v>
      </c>
      <c r="P325" s="347" t="s">
        <v>693</v>
      </c>
    </row>
    <row r="326" spans="1:16">
      <c r="A326" s="347" t="s">
        <v>694</v>
      </c>
      <c r="B326" s="348">
        <v>0</v>
      </c>
      <c r="C326" s="347" t="s">
        <v>28152</v>
      </c>
      <c r="D326" s="347" t="s">
        <v>695</v>
      </c>
      <c r="E326" s="347">
        <v>6</v>
      </c>
      <c r="F326" s="347">
        <v>0.7</v>
      </c>
      <c r="G326" s="347" t="s">
        <v>11</v>
      </c>
      <c r="H326" s="349">
        <v>35.200000000000003</v>
      </c>
      <c r="I326" s="350" t="s">
        <v>12</v>
      </c>
      <c r="J326" s="351">
        <f t="shared" si="4"/>
        <v>99</v>
      </c>
      <c r="K326" s="351">
        <v>16.5</v>
      </c>
      <c r="L326" s="3" t="str">
        <f>IFERROR(INDEX(dbOrdini[PREZZO
VINOLUX],MATCH(A326,dbOrdini[CODICE
ANKER],0)),"")</f>
        <v/>
      </c>
      <c r="M326" s="347" t="s">
        <v>10532</v>
      </c>
      <c r="N326" s="15" t="str">
        <f>IFERROR(INDEX(dbOrdini[ORDINE],MATCH(A326,dbOrdini[CODICE
ANKER]*(dbOrdini[CODICE
SUPPLY]="GEN24"),0)),"")</f>
        <v/>
      </c>
      <c r="O326" s="352" t="s">
        <v>8</v>
      </c>
      <c r="P326" s="347" t="s">
        <v>696</v>
      </c>
    </row>
    <row r="327" spans="1:16">
      <c r="A327" s="347" t="s">
        <v>697</v>
      </c>
      <c r="B327" s="348">
        <v>0</v>
      </c>
      <c r="C327" s="347" t="s">
        <v>28152</v>
      </c>
      <c r="D327" s="347" t="s">
        <v>698</v>
      </c>
      <c r="E327" s="347">
        <v>6</v>
      </c>
      <c r="F327" s="347">
        <v>0.7</v>
      </c>
      <c r="G327" s="347" t="s">
        <v>11</v>
      </c>
      <c r="H327" s="349">
        <v>35.200000000000003</v>
      </c>
      <c r="I327" s="350" t="s">
        <v>12</v>
      </c>
      <c r="J327" s="351">
        <f t="shared" si="4"/>
        <v>99</v>
      </c>
      <c r="K327" s="351">
        <v>16.5</v>
      </c>
      <c r="L327" s="3" t="str">
        <f>IFERROR(INDEX(dbOrdini[PREZZO
VINOLUX],MATCH(A327,dbOrdini[CODICE
ANKER],0)),"")</f>
        <v/>
      </c>
      <c r="M327" s="347" t="s">
        <v>10532</v>
      </c>
      <c r="N327" s="15" t="str">
        <f>IFERROR(INDEX(dbOrdini[ORDINE],MATCH(A327,dbOrdini[CODICE
ANKER]*(dbOrdini[CODICE
SUPPLY]="GEN24"),0)),"")</f>
        <v/>
      </c>
      <c r="O327" s="352" t="s">
        <v>8</v>
      </c>
      <c r="P327" s="347" t="s">
        <v>699</v>
      </c>
    </row>
    <row r="328" spans="1:16">
      <c r="A328" s="347" t="s">
        <v>700</v>
      </c>
      <c r="B328" s="348">
        <v>1184</v>
      </c>
      <c r="C328" s="347" t="s">
        <v>28152</v>
      </c>
      <c r="D328" s="347" t="s">
        <v>701</v>
      </c>
      <c r="E328" s="347">
        <v>6</v>
      </c>
      <c r="F328" s="347">
        <v>0.7</v>
      </c>
      <c r="G328" s="347" t="s">
        <v>11</v>
      </c>
      <c r="H328" s="349">
        <v>40</v>
      </c>
      <c r="I328" s="350" t="s">
        <v>12</v>
      </c>
      <c r="J328" s="351">
        <f t="shared" si="4"/>
        <v>111</v>
      </c>
      <c r="K328" s="351">
        <v>18.5</v>
      </c>
      <c r="L328" s="3">
        <f>IFERROR(INDEX(dbOrdini[PREZZO
VINOLUX],MATCH(A328,dbOrdini[CODICE
ANKER],0)),"")</f>
        <v>17.95</v>
      </c>
      <c r="M328" s="347" t="s">
        <v>10536</v>
      </c>
      <c r="N328" s="15" t="str">
        <f>IFERROR(INDEX(dbOrdini[ORDINE],MATCH(A328,dbOrdini[CODICE
ANKER]*(dbOrdini[CODICE
SUPPLY]="GEN24"),0)),"")</f>
        <v/>
      </c>
      <c r="O328" s="352" t="s">
        <v>8</v>
      </c>
      <c r="P328" s="347" t="s">
        <v>702</v>
      </c>
    </row>
    <row r="329" spans="1:16">
      <c r="A329" s="347" t="s">
        <v>10710</v>
      </c>
      <c r="B329" s="348">
        <v>2388</v>
      </c>
      <c r="C329" s="347" t="s">
        <v>28152</v>
      </c>
      <c r="D329" s="347" t="s">
        <v>10711</v>
      </c>
      <c r="E329" s="347">
        <v>6</v>
      </c>
      <c r="F329" s="347">
        <v>0.7</v>
      </c>
      <c r="G329" s="347" t="s">
        <v>11</v>
      </c>
      <c r="H329" s="349">
        <v>40</v>
      </c>
      <c r="I329" s="350" t="s">
        <v>12</v>
      </c>
      <c r="J329" s="351">
        <f t="shared" si="4"/>
        <v>89.699999999999989</v>
      </c>
      <c r="K329" s="351">
        <v>14.95</v>
      </c>
      <c r="L329" s="3" t="str">
        <f>IFERROR(INDEX(dbOrdini[PREZZO
VINOLUX],MATCH(A329,dbOrdini[CODICE
ANKER],0)),"")</f>
        <v/>
      </c>
      <c r="M329" s="347" t="s">
        <v>10549</v>
      </c>
      <c r="N329" s="15" t="str">
        <f>IFERROR(INDEX(dbOrdini[ORDINE],MATCH(A329,dbOrdini[CODICE
ANKER]*(dbOrdini[CODICE
SUPPLY]="GEN24"),0)),"")</f>
        <v/>
      </c>
      <c r="O329" s="352" t="s">
        <v>8</v>
      </c>
      <c r="P329" s="347" t="s">
        <v>705</v>
      </c>
    </row>
    <row r="330" spans="1:16">
      <c r="A330" s="347" t="s">
        <v>703</v>
      </c>
      <c r="B330" s="348">
        <v>10</v>
      </c>
      <c r="C330" s="347" t="s">
        <v>28152</v>
      </c>
      <c r="D330" s="347" t="s">
        <v>704</v>
      </c>
      <c r="E330" s="347">
        <v>6</v>
      </c>
      <c r="F330" s="347">
        <v>0.7</v>
      </c>
      <c r="G330" s="347" t="s">
        <v>11</v>
      </c>
      <c r="H330" s="349">
        <v>40</v>
      </c>
      <c r="I330" s="350" t="s">
        <v>12</v>
      </c>
      <c r="J330" s="351">
        <f t="shared" si="4"/>
        <v>93</v>
      </c>
      <c r="K330" s="351">
        <v>15.5</v>
      </c>
      <c r="L330" s="3" t="str">
        <f>IFERROR(INDEX(dbOrdini[PREZZO
VINOLUX],MATCH(A330,dbOrdini[CODICE
ANKER],0)),"")</f>
        <v/>
      </c>
      <c r="M330" s="347" t="s">
        <v>10536</v>
      </c>
      <c r="N330" s="15" t="str">
        <f>IFERROR(INDEX(dbOrdini[ORDINE],MATCH(A330,dbOrdini[CODICE
ANKER]*(dbOrdini[CODICE
SUPPLY]="GEN24"),0)),"")</f>
        <v/>
      </c>
      <c r="O330" s="352" t="s">
        <v>8</v>
      </c>
      <c r="P330" s="347" t="s">
        <v>705</v>
      </c>
    </row>
    <row r="331" spans="1:16">
      <c r="A331" s="347" t="s">
        <v>10979</v>
      </c>
      <c r="B331" s="348">
        <v>18</v>
      </c>
      <c r="C331" s="347" t="s">
        <v>28152</v>
      </c>
      <c r="D331" s="347" t="s">
        <v>10980</v>
      </c>
      <c r="E331" s="347">
        <v>6</v>
      </c>
      <c r="F331" s="347">
        <v>1</v>
      </c>
      <c r="G331" s="347" t="s">
        <v>11</v>
      </c>
      <c r="H331" s="349">
        <v>46</v>
      </c>
      <c r="I331" s="350" t="s">
        <v>12</v>
      </c>
      <c r="J331" s="351">
        <f t="shared" si="4"/>
        <v>204</v>
      </c>
      <c r="K331" s="351">
        <v>34</v>
      </c>
      <c r="L331" s="3" t="str">
        <f>IFERROR(INDEX(dbOrdini[PREZZO
VINOLUX],MATCH(A331,dbOrdini[CODICE
ANKER],0)),"")</f>
        <v/>
      </c>
      <c r="M331" s="347" t="s">
        <v>10536</v>
      </c>
      <c r="N331" s="15" t="str">
        <f>IFERROR(INDEX(dbOrdini[ORDINE],MATCH(A331,dbOrdini[CODICE
ANKER]*(dbOrdini[CODICE
SUPPLY]="GEN24"),0)),"")</f>
        <v/>
      </c>
      <c r="O331" s="352" t="s">
        <v>8</v>
      </c>
      <c r="P331" s="347" t="s">
        <v>11339</v>
      </c>
    </row>
    <row r="332" spans="1:16">
      <c r="A332" s="347" t="s">
        <v>706</v>
      </c>
      <c r="B332" s="348">
        <v>137</v>
      </c>
      <c r="C332" s="347" t="s">
        <v>28152</v>
      </c>
      <c r="D332" s="347" t="s">
        <v>707</v>
      </c>
      <c r="E332" s="347">
        <v>12</v>
      </c>
      <c r="F332" s="347">
        <v>1</v>
      </c>
      <c r="G332" s="347" t="s">
        <v>11</v>
      </c>
      <c r="H332" s="349">
        <v>43</v>
      </c>
      <c r="I332" s="350" t="s">
        <v>12</v>
      </c>
      <c r="J332" s="351">
        <f t="shared" si="4"/>
        <v>330</v>
      </c>
      <c r="K332" s="351">
        <v>27.5</v>
      </c>
      <c r="L332" s="3" t="str">
        <f>IFERROR(INDEX(dbOrdini[PREZZO
VINOLUX],MATCH(A332,dbOrdini[CODICE
ANKER],0)),"")</f>
        <v/>
      </c>
      <c r="M332" s="347" t="s">
        <v>10536</v>
      </c>
      <c r="N332" s="15" t="str">
        <f>IFERROR(INDEX(dbOrdini[ORDINE],MATCH(A332,dbOrdini[CODICE
ANKER]*(dbOrdini[CODICE
SUPPLY]="GEN24"),0)),"")</f>
        <v/>
      </c>
      <c r="O332" s="352" t="s">
        <v>8</v>
      </c>
      <c r="P332" s="347" t="s">
        <v>708</v>
      </c>
    </row>
    <row r="333" spans="1:16">
      <c r="A333" s="347" t="s">
        <v>709</v>
      </c>
      <c r="B333" s="348">
        <v>0</v>
      </c>
      <c r="C333" s="347" t="s">
        <v>28152</v>
      </c>
      <c r="D333" s="347" t="s">
        <v>710</v>
      </c>
      <c r="E333" s="347">
        <v>6</v>
      </c>
      <c r="F333" s="347">
        <v>0.7</v>
      </c>
      <c r="G333" s="347" t="s">
        <v>11</v>
      </c>
      <c r="H333" s="349">
        <v>43</v>
      </c>
      <c r="I333" s="350" t="s">
        <v>12</v>
      </c>
      <c r="J333" s="351">
        <f t="shared" ref="J333:J396" si="5">E333*K333</f>
        <v>161.39999999999998</v>
      </c>
      <c r="K333" s="351">
        <v>26.9</v>
      </c>
      <c r="L333" s="3" t="str">
        <f>IFERROR(INDEX(dbOrdini[PREZZO
VINOLUX],MATCH(A333,dbOrdini[CODICE
ANKER],0)),"")</f>
        <v/>
      </c>
      <c r="M333" s="347" t="s">
        <v>10536</v>
      </c>
      <c r="N333" s="15" t="str">
        <f>IFERROR(INDEX(dbOrdini[ORDINE],MATCH(A333,dbOrdini[CODICE
ANKER]*(dbOrdini[CODICE
SUPPLY]="GEN24"),0)),"")</f>
        <v/>
      </c>
      <c r="O333" s="352" t="s">
        <v>8</v>
      </c>
      <c r="P333" s="347" t="s">
        <v>711</v>
      </c>
    </row>
    <row r="334" spans="1:16">
      <c r="A334" s="347" t="s">
        <v>712</v>
      </c>
      <c r="B334" s="348">
        <v>0</v>
      </c>
      <c r="C334" s="347" t="s">
        <v>28152</v>
      </c>
      <c r="D334" s="347" t="s">
        <v>713</v>
      </c>
      <c r="E334" s="347">
        <v>6</v>
      </c>
      <c r="F334" s="347">
        <v>0.7</v>
      </c>
      <c r="G334" s="347" t="s">
        <v>11</v>
      </c>
      <c r="H334" s="349">
        <v>43</v>
      </c>
      <c r="I334" s="350" t="s">
        <v>12</v>
      </c>
      <c r="J334" s="351">
        <f t="shared" si="5"/>
        <v>225</v>
      </c>
      <c r="K334" s="351">
        <v>37.5</v>
      </c>
      <c r="L334" s="3" t="str">
        <f>IFERROR(INDEX(dbOrdini[PREZZO
VINOLUX],MATCH(A334,dbOrdini[CODICE
ANKER],0)),"")</f>
        <v/>
      </c>
      <c r="M334" s="347" t="s">
        <v>10536</v>
      </c>
      <c r="N334" s="15" t="str">
        <f>IFERROR(INDEX(dbOrdini[ORDINE],MATCH(A334,dbOrdini[CODICE
ANKER]*(dbOrdini[CODICE
SUPPLY]="GEN24"),0)),"")</f>
        <v/>
      </c>
      <c r="O334" s="352" t="s">
        <v>8</v>
      </c>
      <c r="P334" s="347" t="s">
        <v>714</v>
      </c>
    </row>
    <row r="335" spans="1:16">
      <c r="A335" s="347" t="s">
        <v>28247</v>
      </c>
      <c r="B335" s="348">
        <v>6</v>
      </c>
      <c r="C335" s="347" t="s">
        <v>28152</v>
      </c>
      <c r="D335" s="347" t="s">
        <v>28248</v>
      </c>
      <c r="E335" s="347">
        <v>6</v>
      </c>
      <c r="F335" s="347">
        <v>0.7</v>
      </c>
      <c r="G335" s="347" t="s">
        <v>11</v>
      </c>
      <c r="H335" s="349">
        <v>46</v>
      </c>
      <c r="I335" s="350" t="s">
        <v>12</v>
      </c>
      <c r="J335" s="351">
        <f t="shared" si="5"/>
        <v>765</v>
      </c>
      <c r="K335" s="351">
        <v>127.5</v>
      </c>
      <c r="L335" s="3" t="str">
        <f>IFERROR(INDEX(dbOrdini[PREZZO
VINOLUX],MATCH(A335,dbOrdini[CODICE
ANKER],0)),"")</f>
        <v/>
      </c>
      <c r="M335" s="347" t="s">
        <v>10536</v>
      </c>
      <c r="N335" s="15" t="str">
        <f>IFERROR(INDEX(dbOrdini[ORDINE],MATCH(A335,dbOrdini[CODICE
ANKER]*(dbOrdini[CODICE
SUPPLY]="GEN24"),0)),"")</f>
        <v/>
      </c>
      <c r="O335" s="352" t="s">
        <v>8</v>
      </c>
      <c r="P335" s="347" t="s">
        <v>28249</v>
      </c>
    </row>
    <row r="336" spans="1:16">
      <c r="A336" s="347" t="s">
        <v>715</v>
      </c>
      <c r="B336" s="348">
        <v>91</v>
      </c>
      <c r="C336" s="347" t="s">
        <v>28152</v>
      </c>
      <c r="D336" s="347" t="s">
        <v>716</v>
      </c>
      <c r="E336" s="347">
        <v>6</v>
      </c>
      <c r="F336" s="347">
        <v>0.7</v>
      </c>
      <c r="G336" s="347" t="s">
        <v>11</v>
      </c>
      <c r="H336" s="349">
        <v>40</v>
      </c>
      <c r="I336" s="350" t="s">
        <v>12</v>
      </c>
      <c r="J336" s="351">
        <f t="shared" si="5"/>
        <v>50.699999999999996</v>
      </c>
      <c r="K336" s="351">
        <v>8.4499999999999993</v>
      </c>
      <c r="L336" s="3" t="str">
        <f>IFERROR(INDEX(dbOrdini[PREZZO
VINOLUX],MATCH(A336,dbOrdini[CODICE
ANKER],0)),"")</f>
        <v/>
      </c>
      <c r="M336" s="347" t="s">
        <v>10539</v>
      </c>
      <c r="N336" s="15" t="str">
        <f>IFERROR(INDEX(dbOrdini[ORDINE],MATCH(A336,dbOrdini[CODICE
ANKER]*(dbOrdini[CODICE
SUPPLY]="GEN24"),0)),"")</f>
        <v/>
      </c>
      <c r="O336" s="352" t="s">
        <v>8</v>
      </c>
      <c r="P336" s="347" t="s">
        <v>717</v>
      </c>
    </row>
    <row r="337" spans="1:16">
      <c r="A337" s="347" t="s">
        <v>11030</v>
      </c>
      <c r="B337" s="348">
        <v>0</v>
      </c>
      <c r="C337" s="347" t="s">
        <v>28152</v>
      </c>
      <c r="D337" s="347" t="s">
        <v>11031</v>
      </c>
      <c r="E337" s="347">
        <v>6</v>
      </c>
      <c r="F337" s="347">
        <v>0.7</v>
      </c>
      <c r="G337" s="347" t="s">
        <v>11</v>
      </c>
      <c r="H337" s="349">
        <v>54</v>
      </c>
      <c r="I337" s="350" t="s">
        <v>12</v>
      </c>
      <c r="J337" s="351">
        <f t="shared" si="5"/>
        <v>87</v>
      </c>
      <c r="K337" s="351">
        <v>14.5</v>
      </c>
      <c r="L337" s="3" t="str">
        <f>IFERROR(INDEX(dbOrdini[PREZZO
VINOLUX],MATCH(A337,dbOrdini[CODICE
ANKER],0)),"")</f>
        <v/>
      </c>
      <c r="M337" s="347" t="s">
        <v>10535</v>
      </c>
      <c r="N337" s="15" t="str">
        <f>IFERROR(INDEX(dbOrdini[ORDINE],MATCH(A337,dbOrdini[CODICE
ANKER]*(dbOrdini[CODICE
SUPPLY]="GEN24"),0)),"")</f>
        <v/>
      </c>
      <c r="O337" s="352" t="s">
        <v>8</v>
      </c>
      <c r="P337" s="347" t="s">
        <v>11340</v>
      </c>
    </row>
    <row r="338" spans="1:16">
      <c r="A338" s="347" t="s">
        <v>721</v>
      </c>
      <c r="B338" s="348">
        <v>453</v>
      </c>
      <c r="C338" s="347" t="s">
        <v>28152</v>
      </c>
      <c r="D338" s="347" t="s">
        <v>719</v>
      </c>
      <c r="E338" s="347">
        <v>6</v>
      </c>
      <c r="F338" s="347">
        <v>1</v>
      </c>
      <c r="G338" s="347" t="s">
        <v>11</v>
      </c>
      <c r="H338" s="349">
        <v>29</v>
      </c>
      <c r="I338" s="350" t="s">
        <v>12</v>
      </c>
      <c r="J338" s="351">
        <f t="shared" si="5"/>
        <v>47.099999999999994</v>
      </c>
      <c r="K338" s="351">
        <v>7.85</v>
      </c>
      <c r="L338" s="3" t="str">
        <f>IFERROR(INDEX(dbOrdini[PREZZO
VINOLUX],MATCH(A338,dbOrdini[CODICE
ANKER],0)),"")</f>
        <v/>
      </c>
      <c r="M338" s="347" t="s">
        <v>28195</v>
      </c>
      <c r="N338" s="15" t="str">
        <f>IFERROR(INDEX(dbOrdini[ORDINE],MATCH(A338,dbOrdini[CODICE
ANKER]*(dbOrdini[CODICE
SUPPLY]="GEN24"),0)),"")</f>
        <v/>
      </c>
      <c r="O338" s="352" t="s">
        <v>8</v>
      </c>
      <c r="P338" s="347" t="s">
        <v>722</v>
      </c>
    </row>
    <row r="339" spans="1:16">
      <c r="A339" s="347" t="s">
        <v>718</v>
      </c>
      <c r="B339" s="348">
        <v>3</v>
      </c>
      <c r="C339" s="347" t="s">
        <v>28152</v>
      </c>
      <c r="D339" s="347" t="s">
        <v>719</v>
      </c>
      <c r="E339" s="347">
        <v>6</v>
      </c>
      <c r="F339" s="347">
        <v>0.7</v>
      </c>
      <c r="G339" s="347" t="s">
        <v>11</v>
      </c>
      <c r="H339" s="349">
        <v>29</v>
      </c>
      <c r="I339" s="350" t="s">
        <v>12</v>
      </c>
      <c r="J339" s="351">
        <f t="shared" si="5"/>
        <v>37.5</v>
      </c>
      <c r="K339" s="351">
        <v>6.25</v>
      </c>
      <c r="L339" s="3" t="str">
        <f>IFERROR(INDEX(dbOrdini[PREZZO
VINOLUX],MATCH(A339,dbOrdini[CODICE
ANKER],0)),"")</f>
        <v/>
      </c>
      <c r="M339" s="347" t="s">
        <v>28195</v>
      </c>
      <c r="N339" s="15" t="str">
        <f>IFERROR(INDEX(dbOrdini[ORDINE],MATCH(A339,dbOrdini[CODICE
ANKER]*(dbOrdini[CODICE
SUPPLY]="GEN24"),0)),"")</f>
        <v/>
      </c>
      <c r="O339" s="352" t="s">
        <v>8</v>
      </c>
      <c r="P339" s="347" t="s">
        <v>720</v>
      </c>
    </row>
    <row r="340" spans="1:16">
      <c r="A340" s="347" t="s">
        <v>726</v>
      </c>
      <c r="B340" s="348">
        <v>0</v>
      </c>
      <c r="C340" s="347" t="s">
        <v>28152</v>
      </c>
      <c r="D340" s="347" t="s">
        <v>724</v>
      </c>
      <c r="E340" s="347">
        <v>3</v>
      </c>
      <c r="F340" s="347">
        <v>1.75</v>
      </c>
      <c r="G340" s="347" t="s">
        <v>11</v>
      </c>
      <c r="H340" s="349">
        <v>42</v>
      </c>
      <c r="I340" s="350" t="s">
        <v>12</v>
      </c>
      <c r="J340" s="351">
        <f t="shared" si="5"/>
        <v>70.5</v>
      </c>
      <c r="K340" s="351">
        <v>23.5</v>
      </c>
      <c r="L340" s="3" t="str">
        <f>IFERROR(INDEX(dbOrdini[PREZZO
VINOLUX],MATCH(A340,dbOrdini[CODICE
ANKER],0)),"")</f>
        <v/>
      </c>
      <c r="M340" s="347" t="s">
        <v>10537</v>
      </c>
      <c r="N340" s="15" t="str">
        <f>IFERROR(INDEX(dbOrdini[ORDINE],MATCH(A340,dbOrdini[CODICE
ANKER]*(dbOrdini[CODICE
SUPPLY]="GEN24"),0)),"")</f>
        <v/>
      </c>
      <c r="O340" s="352" t="s">
        <v>8</v>
      </c>
      <c r="P340" s="347" t="s">
        <v>727</v>
      </c>
    </row>
    <row r="341" spans="1:16">
      <c r="A341" s="347" t="s">
        <v>723</v>
      </c>
      <c r="B341" s="348">
        <v>189</v>
      </c>
      <c r="C341" s="347" t="s">
        <v>28152</v>
      </c>
      <c r="D341" s="347" t="s">
        <v>724</v>
      </c>
      <c r="E341" s="347">
        <v>6</v>
      </c>
      <c r="F341" s="347">
        <v>0.7</v>
      </c>
      <c r="G341" s="347" t="s">
        <v>11</v>
      </c>
      <c r="H341" s="349">
        <v>42</v>
      </c>
      <c r="I341" s="350" t="s">
        <v>12</v>
      </c>
      <c r="J341" s="351">
        <f t="shared" si="5"/>
        <v>79.5</v>
      </c>
      <c r="K341" s="351">
        <v>13.25</v>
      </c>
      <c r="L341" s="3" t="str">
        <f>IFERROR(INDEX(dbOrdini[PREZZO
VINOLUX],MATCH(A341,dbOrdini[CODICE
ANKER],0)),"")</f>
        <v/>
      </c>
      <c r="M341" s="347" t="s">
        <v>10537</v>
      </c>
      <c r="N341" s="15" t="str">
        <f>IFERROR(INDEX(dbOrdini[ORDINE],MATCH(A341,dbOrdini[CODICE
ANKER]*(dbOrdini[CODICE
SUPPLY]="GEN24"),0)),"")</f>
        <v/>
      </c>
      <c r="O341" s="352" t="s">
        <v>8</v>
      </c>
      <c r="P341" s="347" t="s">
        <v>725</v>
      </c>
    </row>
    <row r="342" spans="1:16">
      <c r="A342" s="347" t="s">
        <v>28250</v>
      </c>
      <c r="B342" s="348">
        <v>0</v>
      </c>
      <c r="C342" s="347" t="s">
        <v>28152</v>
      </c>
      <c r="D342" s="347" t="s">
        <v>28251</v>
      </c>
      <c r="E342" s="347">
        <v>6</v>
      </c>
      <c r="F342" s="347">
        <v>0.75</v>
      </c>
      <c r="G342" s="347" t="s">
        <v>11</v>
      </c>
      <c r="H342" s="349">
        <v>12</v>
      </c>
      <c r="I342" s="350" t="s">
        <v>12</v>
      </c>
      <c r="J342" s="351">
        <f t="shared" si="5"/>
        <v>88.5</v>
      </c>
      <c r="K342" s="351">
        <v>14.75</v>
      </c>
      <c r="L342" s="3" t="str">
        <f>IFERROR(INDEX(dbOrdini[PREZZO
VINOLUX],MATCH(A342,dbOrdini[CODICE
ANKER],0)),"")</f>
        <v/>
      </c>
      <c r="M342" s="347" t="s">
        <v>28233</v>
      </c>
      <c r="N342" s="15" t="str">
        <f>IFERROR(INDEX(dbOrdini[ORDINE],MATCH(A342,dbOrdini[CODICE
ANKER]*(dbOrdini[CODICE
SUPPLY]="GEN24"),0)),"")</f>
        <v/>
      </c>
      <c r="O342" s="352" t="s">
        <v>8</v>
      </c>
      <c r="P342" s="347" t="s">
        <v>730</v>
      </c>
    </row>
    <row r="343" spans="1:16">
      <c r="A343" s="347" t="s">
        <v>728</v>
      </c>
      <c r="B343" s="348">
        <v>0</v>
      </c>
      <c r="C343" s="347" t="s">
        <v>28152</v>
      </c>
      <c r="D343" s="347" t="s">
        <v>729</v>
      </c>
      <c r="E343" s="347">
        <v>6</v>
      </c>
      <c r="F343" s="347">
        <v>0.75</v>
      </c>
      <c r="G343" s="347" t="s">
        <v>11</v>
      </c>
      <c r="H343" s="349">
        <v>12</v>
      </c>
      <c r="I343" s="350" t="s">
        <v>12</v>
      </c>
      <c r="J343" s="351">
        <f t="shared" si="5"/>
        <v>88.5</v>
      </c>
      <c r="K343" s="351">
        <v>14.75</v>
      </c>
      <c r="L343" s="3" t="str">
        <f>IFERROR(INDEX(dbOrdini[PREZZO
VINOLUX],MATCH(A343,dbOrdini[CODICE
ANKER],0)),"")</f>
        <v/>
      </c>
      <c r="M343" s="347" t="s">
        <v>28233</v>
      </c>
      <c r="N343" s="15" t="str">
        <f>IFERROR(INDEX(dbOrdini[ORDINE],MATCH(A343,dbOrdini[CODICE
ANKER]*(dbOrdini[CODICE
SUPPLY]="GEN24"),0)),"")</f>
        <v/>
      </c>
      <c r="O343" s="352" t="s">
        <v>8</v>
      </c>
      <c r="P343" s="347" t="s">
        <v>730</v>
      </c>
    </row>
    <row r="344" spans="1:16">
      <c r="A344" s="347" t="s">
        <v>731</v>
      </c>
      <c r="B344" s="348">
        <v>2</v>
      </c>
      <c r="C344" s="347" t="s">
        <v>28152</v>
      </c>
      <c r="D344" s="347" t="s">
        <v>732</v>
      </c>
      <c r="E344" s="347">
        <v>6</v>
      </c>
      <c r="F344" s="347">
        <v>0.75</v>
      </c>
      <c r="G344" s="347" t="s">
        <v>11</v>
      </c>
      <c r="H344" s="349">
        <v>12</v>
      </c>
      <c r="I344" s="350" t="s">
        <v>12</v>
      </c>
      <c r="J344" s="351">
        <f t="shared" si="5"/>
        <v>159</v>
      </c>
      <c r="K344" s="351">
        <v>26.5</v>
      </c>
      <c r="L344" s="3" t="str">
        <f>IFERROR(INDEX(dbOrdini[PREZZO
VINOLUX],MATCH(A344,dbOrdini[CODICE
ANKER],0)),"")</f>
        <v/>
      </c>
      <c r="M344" s="347" t="s">
        <v>28233</v>
      </c>
      <c r="N344" s="15" t="str">
        <f>IFERROR(INDEX(dbOrdini[ORDINE],MATCH(A344,dbOrdini[CODICE
ANKER]*(dbOrdini[CODICE
SUPPLY]="GEN24"),0)),"")</f>
        <v/>
      </c>
      <c r="O344" s="352" t="s">
        <v>8</v>
      </c>
      <c r="P344" s="347" t="s">
        <v>733</v>
      </c>
    </row>
    <row r="345" spans="1:16">
      <c r="A345" s="347" t="s">
        <v>28252</v>
      </c>
      <c r="B345" s="348">
        <v>0</v>
      </c>
      <c r="C345" s="347" t="s">
        <v>28152</v>
      </c>
      <c r="D345" s="347" t="s">
        <v>28253</v>
      </c>
      <c r="E345" s="347">
        <v>6</v>
      </c>
      <c r="F345" s="347">
        <v>0.75</v>
      </c>
      <c r="G345" s="347" t="s">
        <v>11</v>
      </c>
      <c r="H345" s="349">
        <v>12</v>
      </c>
      <c r="I345" s="350" t="s">
        <v>12</v>
      </c>
      <c r="J345" s="351">
        <f t="shared" si="5"/>
        <v>149.69999999999999</v>
      </c>
      <c r="K345" s="351">
        <v>24.95</v>
      </c>
      <c r="L345" s="3" t="str">
        <f>IFERROR(INDEX(dbOrdini[PREZZO
VINOLUX],MATCH(A345,dbOrdini[CODICE
ANKER],0)),"")</f>
        <v/>
      </c>
      <c r="M345" s="347" t="s">
        <v>28233</v>
      </c>
      <c r="N345" s="15" t="str">
        <f>IFERROR(INDEX(dbOrdini[ORDINE],MATCH(A345,dbOrdini[CODICE
ANKER]*(dbOrdini[CODICE
SUPPLY]="GEN24"),0)),"")</f>
        <v/>
      </c>
      <c r="O345" s="352" t="s">
        <v>8</v>
      </c>
      <c r="P345" s="347" t="s">
        <v>28254</v>
      </c>
    </row>
    <row r="346" spans="1:16">
      <c r="A346" s="347" t="s">
        <v>734</v>
      </c>
      <c r="B346" s="348">
        <v>38</v>
      </c>
      <c r="C346" s="347" t="s">
        <v>28152</v>
      </c>
      <c r="D346" s="347" t="s">
        <v>735</v>
      </c>
      <c r="E346" s="347">
        <v>6</v>
      </c>
      <c r="F346" s="347">
        <v>0.75</v>
      </c>
      <c r="G346" s="347" t="s">
        <v>11</v>
      </c>
      <c r="H346" s="349">
        <v>12</v>
      </c>
      <c r="I346" s="350" t="s">
        <v>12</v>
      </c>
      <c r="J346" s="351">
        <f t="shared" si="5"/>
        <v>171</v>
      </c>
      <c r="K346" s="351">
        <v>28.5</v>
      </c>
      <c r="L346" s="3" t="str">
        <f>IFERROR(INDEX(dbOrdini[PREZZO
VINOLUX],MATCH(A346,dbOrdini[CODICE
ANKER],0)),"")</f>
        <v/>
      </c>
      <c r="M346" s="347" t="s">
        <v>28188</v>
      </c>
      <c r="N346" s="15" t="str">
        <f>IFERROR(INDEX(dbOrdini[ORDINE],MATCH(A346,dbOrdini[CODICE
ANKER]*(dbOrdini[CODICE
SUPPLY]="GEN24"),0)),"")</f>
        <v/>
      </c>
      <c r="O346" s="352" t="s">
        <v>8</v>
      </c>
      <c r="P346" s="347" t="s">
        <v>736</v>
      </c>
    </row>
    <row r="347" spans="1:16">
      <c r="A347" s="347" t="s">
        <v>737</v>
      </c>
      <c r="B347" s="348">
        <v>65</v>
      </c>
      <c r="C347" s="347" t="s">
        <v>28152</v>
      </c>
      <c r="D347" s="347" t="s">
        <v>738</v>
      </c>
      <c r="E347" s="347">
        <v>6</v>
      </c>
      <c r="F347" s="347">
        <v>0.7</v>
      </c>
      <c r="G347" s="347" t="s">
        <v>11</v>
      </c>
      <c r="H347" s="349">
        <v>40</v>
      </c>
      <c r="I347" s="350" t="s">
        <v>12</v>
      </c>
      <c r="J347" s="351">
        <f t="shared" si="5"/>
        <v>125.69999999999999</v>
      </c>
      <c r="K347" s="351">
        <v>20.95</v>
      </c>
      <c r="L347" s="3" t="str">
        <f>IFERROR(INDEX(dbOrdini[PREZZO
VINOLUX],MATCH(A347,dbOrdini[CODICE
ANKER],0)),"")</f>
        <v/>
      </c>
      <c r="M347" s="347" t="s">
        <v>10535</v>
      </c>
      <c r="N347" s="15" t="str">
        <f>IFERROR(INDEX(dbOrdini[ORDINE],MATCH(A347,dbOrdini[CODICE
ANKER]*(dbOrdini[CODICE
SUPPLY]="GEN24"),0)),"")</f>
        <v/>
      </c>
      <c r="O347" s="352" t="s">
        <v>8</v>
      </c>
      <c r="P347" s="347" t="s">
        <v>739</v>
      </c>
    </row>
    <row r="348" spans="1:16">
      <c r="A348" s="347" t="s">
        <v>740</v>
      </c>
      <c r="B348" s="348">
        <v>154</v>
      </c>
      <c r="C348" s="347" t="s">
        <v>28152</v>
      </c>
      <c r="D348" s="347" t="s">
        <v>741</v>
      </c>
      <c r="E348" s="347">
        <v>6</v>
      </c>
      <c r="F348" s="347">
        <v>0.7</v>
      </c>
      <c r="G348" s="347" t="s">
        <v>11262</v>
      </c>
      <c r="H348" s="349">
        <v>40</v>
      </c>
      <c r="I348" s="350" t="s">
        <v>12</v>
      </c>
      <c r="J348" s="351">
        <f t="shared" si="5"/>
        <v>83.1</v>
      </c>
      <c r="K348" s="351">
        <v>13.85</v>
      </c>
      <c r="L348" s="3" t="str">
        <f>IFERROR(INDEX(dbOrdini[PREZZO
VINOLUX],MATCH(A348,dbOrdini[CODICE
ANKER],0)),"")</f>
        <v/>
      </c>
      <c r="M348" s="347" t="s">
        <v>10535</v>
      </c>
      <c r="N348" s="15" t="str">
        <f>IFERROR(INDEX(dbOrdini[ORDINE],MATCH(A348,dbOrdini[CODICE
ANKER]*(dbOrdini[CODICE
SUPPLY]="GEN24"),0)),"")</f>
        <v/>
      </c>
      <c r="O348" s="352" t="s">
        <v>8</v>
      </c>
      <c r="P348" s="347" t="s">
        <v>742</v>
      </c>
    </row>
    <row r="349" spans="1:16">
      <c r="A349" s="347" t="s">
        <v>743</v>
      </c>
      <c r="B349" s="348">
        <v>11</v>
      </c>
      <c r="C349" s="347" t="s">
        <v>28152</v>
      </c>
      <c r="D349" s="347" t="s">
        <v>744</v>
      </c>
      <c r="E349" s="347">
        <v>6</v>
      </c>
      <c r="F349" s="347">
        <v>0.7</v>
      </c>
      <c r="G349" s="347" t="s">
        <v>11</v>
      </c>
      <c r="H349" s="349">
        <v>40</v>
      </c>
      <c r="I349" s="350" t="s">
        <v>12</v>
      </c>
      <c r="J349" s="351">
        <f t="shared" si="5"/>
        <v>85.800000000000011</v>
      </c>
      <c r="K349" s="351">
        <v>14.3</v>
      </c>
      <c r="L349" s="3" t="str">
        <f>IFERROR(INDEX(dbOrdini[PREZZO
VINOLUX],MATCH(A349,dbOrdini[CODICE
ANKER],0)),"")</f>
        <v/>
      </c>
      <c r="M349" s="347" t="s">
        <v>10535</v>
      </c>
      <c r="N349" s="15" t="str">
        <f>IFERROR(INDEX(dbOrdini[ORDINE],MATCH(A349,dbOrdini[CODICE
ANKER]*(dbOrdini[CODICE
SUPPLY]="GEN24"),0)),"")</f>
        <v/>
      </c>
      <c r="O349" s="352" t="s">
        <v>8</v>
      </c>
      <c r="P349" s="347" t="s">
        <v>745</v>
      </c>
    </row>
    <row r="350" spans="1:16">
      <c r="A350" s="347" t="s">
        <v>746</v>
      </c>
      <c r="B350" s="348">
        <v>570</v>
      </c>
      <c r="C350" s="347" t="s">
        <v>28152</v>
      </c>
      <c r="D350" s="347" t="s">
        <v>747</v>
      </c>
      <c r="E350" s="347">
        <v>6</v>
      </c>
      <c r="F350" s="347">
        <v>0.7</v>
      </c>
      <c r="G350" s="347" t="s">
        <v>11</v>
      </c>
      <c r="H350" s="349">
        <v>40</v>
      </c>
      <c r="I350" s="350" t="s">
        <v>12</v>
      </c>
      <c r="J350" s="351">
        <f t="shared" si="5"/>
        <v>50.400000000000006</v>
      </c>
      <c r="K350" s="351">
        <v>8.4</v>
      </c>
      <c r="L350" s="3" t="str">
        <f>IFERROR(INDEX(dbOrdini[PREZZO
VINOLUX],MATCH(A350,dbOrdini[CODICE
ANKER],0)),"")</f>
        <v/>
      </c>
      <c r="M350" s="347" t="s">
        <v>10535</v>
      </c>
      <c r="N350" s="15" t="str">
        <f>IFERROR(INDEX(dbOrdini[ORDINE],MATCH(A350,dbOrdini[CODICE
ANKER]*(dbOrdini[CODICE
SUPPLY]="GEN24"),0)),"")</f>
        <v/>
      </c>
      <c r="O350" s="352" t="s">
        <v>8</v>
      </c>
      <c r="P350" s="347" t="s">
        <v>748</v>
      </c>
    </row>
    <row r="351" spans="1:16">
      <c r="A351" s="347" t="s">
        <v>749</v>
      </c>
      <c r="B351" s="348">
        <v>744</v>
      </c>
      <c r="C351" s="347" t="s">
        <v>28152</v>
      </c>
      <c r="D351" s="347" t="s">
        <v>750</v>
      </c>
      <c r="E351" s="347">
        <v>12</v>
      </c>
      <c r="F351" s="347">
        <v>275</v>
      </c>
      <c r="G351" s="347" t="s">
        <v>754</v>
      </c>
      <c r="H351" s="349">
        <v>4</v>
      </c>
      <c r="I351" s="350" t="s">
        <v>12</v>
      </c>
      <c r="J351" s="351">
        <f t="shared" si="5"/>
        <v>13.799999999999999</v>
      </c>
      <c r="K351" s="351">
        <v>1.1499999999999999</v>
      </c>
      <c r="L351" s="3" t="str">
        <f>IFERROR(INDEX(dbOrdini[PREZZO
VINOLUX],MATCH(A351,dbOrdini[CODICE
ANKER],0)),"")</f>
        <v/>
      </c>
      <c r="M351" s="347" t="s">
        <v>28214</v>
      </c>
      <c r="N351" s="15" t="str">
        <f>IFERROR(INDEX(dbOrdini[ORDINE],MATCH(A351,dbOrdini[CODICE
ANKER]*(dbOrdini[CODICE
SUPPLY]="GEN24"),0)),"")</f>
        <v/>
      </c>
      <c r="O351" s="352" t="s">
        <v>8</v>
      </c>
      <c r="P351" s="347" t="s">
        <v>751</v>
      </c>
    </row>
    <row r="352" spans="1:16">
      <c r="A352" s="347" t="s">
        <v>752</v>
      </c>
      <c r="B352" s="348">
        <v>108</v>
      </c>
      <c r="C352" s="347" t="s">
        <v>28152</v>
      </c>
      <c r="D352" s="347" t="s">
        <v>753</v>
      </c>
      <c r="E352" s="347">
        <v>12</v>
      </c>
      <c r="F352" s="347">
        <v>275</v>
      </c>
      <c r="G352" s="347" t="s">
        <v>754</v>
      </c>
      <c r="H352" s="349">
        <v>4</v>
      </c>
      <c r="I352" s="350" t="s">
        <v>12</v>
      </c>
      <c r="J352" s="351">
        <f t="shared" si="5"/>
        <v>13.799999999999999</v>
      </c>
      <c r="K352" s="351">
        <v>1.1499999999999999</v>
      </c>
      <c r="L352" s="3" t="str">
        <f>IFERROR(INDEX(dbOrdini[PREZZO
VINOLUX],MATCH(A352,dbOrdini[CODICE
ANKER],0)),"")</f>
        <v/>
      </c>
      <c r="M352" s="347" t="s">
        <v>28214</v>
      </c>
      <c r="N352" s="15" t="str">
        <f>IFERROR(INDEX(dbOrdini[ORDINE],MATCH(A352,dbOrdini[CODICE
ANKER]*(dbOrdini[CODICE
SUPPLY]="GEN24"),0)),"")</f>
        <v/>
      </c>
      <c r="O352" s="352" t="s">
        <v>8</v>
      </c>
      <c r="P352" s="347" t="s">
        <v>755</v>
      </c>
    </row>
    <row r="353" spans="1:16">
      <c r="A353" s="347" t="s">
        <v>756</v>
      </c>
      <c r="B353" s="348">
        <v>0</v>
      </c>
      <c r="C353" s="347" t="s">
        <v>28152</v>
      </c>
      <c r="D353" s="347" t="s">
        <v>757</v>
      </c>
      <c r="E353" s="347">
        <v>12</v>
      </c>
      <c r="F353" s="347">
        <v>0.2</v>
      </c>
      <c r="G353" s="347" t="s">
        <v>11</v>
      </c>
      <c r="H353" s="349">
        <v>12.5</v>
      </c>
      <c r="I353" s="350" t="s">
        <v>12</v>
      </c>
      <c r="J353" s="351">
        <f t="shared" si="5"/>
        <v>20.399999999999999</v>
      </c>
      <c r="K353" s="351">
        <v>1.7</v>
      </c>
      <c r="L353" s="3" t="str">
        <f>IFERROR(INDEX(dbOrdini[PREZZO
VINOLUX],MATCH(A353,dbOrdini[CODICE
ANKER],0)),"")</f>
        <v/>
      </c>
      <c r="M353" s="347" t="s">
        <v>28214</v>
      </c>
      <c r="N353" s="15" t="str">
        <f>IFERROR(INDEX(dbOrdini[ORDINE],MATCH(A353,dbOrdini[CODICE
ANKER]*(dbOrdini[CODICE
SUPPLY]="GEN24"),0)),"")</f>
        <v/>
      </c>
      <c r="O353" s="352" t="s">
        <v>8</v>
      </c>
      <c r="P353" s="347" t="s">
        <v>758</v>
      </c>
    </row>
    <row r="354" spans="1:16">
      <c r="A354" s="347" t="s">
        <v>759</v>
      </c>
      <c r="B354" s="348">
        <v>292</v>
      </c>
      <c r="C354" s="347" t="s">
        <v>28152</v>
      </c>
      <c r="D354" s="347" t="s">
        <v>760</v>
      </c>
      <c r="E354" s="347">
        <v>6</v>
      </c>
      <c r="F354" s="347">
        <v>0.7</v>
      </c>
      <c r="G354" s="347" t="s">
        <v>11</v>
      </c>
      <c r="H354" s="349">
        <v>40</v>
      </c>
      <c r="I354" s="350" t="s">
        <v>12</v>
      </c>
      <c r="J354" s="351">
        <f t="shared" si="5"/>
        <v>65.099999999999994</v>
      </c>
      <c r="K354" s="351">
        <v>10.85</v>
      </c>
      <c r="L354" s="3" t="str">
        <f>IFERROR(INDEX(dbOrdini[PREZZO
VINOLUX],MATCH(A354,dbOrdini[CODICE
ANKER],0)),"")</f>
        <v/>
      </c>
      <c r="M354" s="347" t="s">
        <v>10535</v>
      </c>
      <c r="N354" s="15" t="str">
        <f>IFERROR(INDEX(dbOrdini[ORDINE],MATCH(A354,dbOrdini[CODICE
ANKER]*(dbOrdini[CODICE
SUPPLY]="GEN24"),0)),"")</f>
        <v/>
      </c>
      <c r="O354" s="352" t="s">
        <v>8</v>
      </c>
      <c r="P354" s="347" t="s">
        <v>28255</v>
      </c>
    </row>
    <row r="355" spans="1:16">
      <c r="A355" s="347" t="s">
        <v>772</v>
      </c>
      <c r="B355" s="348">
        <v>907</v>
      </c>
      <c r="C355" s="347" t="s">
        <v>28152</v>
      </c>
      <c r="D355" s="347" t="s">
        <v>762</v>
      </c>
      <c r="E355" s="347">
        <v>6</v>
      </c>
      <c r="F355" s="347">
        <v>1.5</v>
      </c>
      <c r="G355" s="347" t="s">
        <v>11</v>
      </c>
      <c r="H355" s="349">
        <v>37.5</v>
      </c>
      <c r="I355" s="350" t="s">
        <v>12</v>
      </c>
      <c r="J355" s="351">
        <f t="shared" si="5"/>
        <v>61.199999999999996</v>
      </c>
      <c r="K355" s="351">
        <v>10.199999999999999</v>
      </c>
      <c r="L355" s="3" t="str">
        <f>IFERROR(INDEX(dbOrdini[PREZZO
VINOLUX],MATCH(A355,dbOrdini[CODICE
ANKER],0)),"")</f>
        <v/>
      </c>
      <c r="M355" s="347" t="s">
        <v>10551</v>
      </c>
      <c r="N355" s="15" t="str">
        <f>IFERROR(INDEX(dbOrdini[ORDINE],MATCH(A355,dbOrdini[CODICE
ANKER]*(dbOrdini[CODICE
SUPPLY]="GEN24"),0)),"")</f>
        <v/>
      </c>
      <c r="O355" s="352" t="s">
        <v>8</v>
      </c>
      <c r="P355" s="347" t="s">
        <v>773</v>
      </c>
    </row>
    <row r="356" spans="1:16">
      <c r="A356" s="347" t="s">
        <v>766</v>
      </c>
      <c r="B356" s="348">
        <v>0</v>
      </c>
      <c r="C356" s="347" t="s">
        <v>28152</v>
      </c>
      <c r="D356" s="347" t="s">
        <v>762</v>
      </c>
      <c r="E356" s="347">
        <v>12</v>
      </c>
      <c r="F356" s="347">
        <v>0.5</v>
      </c>
      <c r="G356" s="347" t="s">
        <v>11262</v>
      </c>
      <c r="H356" s="349">
        <v>37.5</v>
      </c>
      <c r="I356" s="350" t="s">
        <v>12</v>
      </c>
      <c r="J356" s="351">
        <f t="shared" si="5"/>
        <v>54</v>
      </c>
      <c r="K356" s="351">
        <v>4.5</v>
      </c>
      <c r="L356" s="3" t="str">
        <f>IFERROR(INDEX(dbOrdini[PREZZO
VINOLUX],MATCH(A356,dbOrdini[CODICE
ANKER],0)),"")</f>
        <v/>
      </c>
      <c r="M356" s="347" t="s">
        <v>10551</v>
      </c>
      <c r="N356" s="15" t="str">
        <f>IFERROR(INDEX(dbOrdini[ORDINE],MATCH(A356,dbOrdini[CODICE
ANKER]*(dbOrdini[CODICE
SUPPLY]="GEN24"),0)),"")</f>
        <v/>
      </c>
      <c r="O356" s="352" t="s">
        <v>8</v>
      </c>
      <c r="P356" s="347" t="s">
        <v>767</v>
      </c>
    </row>
    <row r="357" spans="1:16">
      <c r="A357" s="347" t="s">
        <v>768</v>
      </c>
      <c r="B357" s="348">
        <v>5573</v>
      </c>
      <c r="C357" s="347" t="s">
        <v>28152</v>
      </c>
      <c r="D357" s="347" t="s">
        <v>762</v>
      </c>
      <c r="E357" s="347">
        <v>6</v>
      </c>
      <c r="F357" s="347">
        <v>0.7</v>
      </c>
      <c r="G357" s="347" t="s">
        <v>11</v>
      </c>
      <c r="H357" s="349">
        <v>37.5</v>
      </c>
      <c r="I357" s="350" t="s">
        <v>12</v>
      </c>
      <c r="J357" s="351">
        <f t="shared" si="5"/>
        <v>32.099999999999994</v>
      </c>
      <c r="K357" s="351">
        <v>5.35</v>
      </c>
      <c r="L357" s="3" t="str">
        <f>IFERROR(INDEX(dbOrdini[PREZZO
VINOLUX],MATCH(A357,dbOrdini[CODICE
ANKER],0)),"")</f>
        <v/>
      </c>
      <c r="M357" s="347" t="s">
        <v>10551</v>
      </c>
      <c r="N357" s="15" t="str">
        <f>IFERROR(INDEX(dbOrdini[ORDINE],MATCH(A357,dbOrdini[CODICE
ANKER]*(dbOrdini[CODICE
SUPPLY]="GEN24"),0)),"")</f>
        <v/>
      </c>
      <c r="O357" s="352" t="s">
        <v>8</v>
      </c>
      <c r="P357" s="347" t="s">
        <v>769</v>
      </c>
    </row>
    <row r="358" spans="1:16">
      <c r="A358" s="347" t="s">
        <v>774</v>
      </c>
      <c r="B358" s="348">
        <v>96</v>
      </c>
      <c r="C358" s="347" t="s">
        <v>28152</v>
      </c>
      <c r="D358" s="347" t="s">
        <v>762</v>
      </c>
      <c r="E358" s="347">
        <v>1</v>
      </c>
      <c r="F358" s="347">
        <v>3</v>
      </c>
      <c r="G358" s="347" t="s">
        <v>11</v>
      </c>
      <c r="H358" s="349">
        <v>37.5</v>
      </c>
      <c r="I358" s="350" t="s">
        <v>12</v>
      </c>
      <c r="J358" s="351">
        <f t="shared" si="5"/>
        <v>26.5</v>
      </c>
      <c r="K358" s="351">
        <v>26.5</v>
      </c>
      <c r="L358" s="3" t="str">
        <f>IFERROR(INDEX(dbOrdini[PREZZO
VINOLUX],MATCH(A358,dbOrdini[CODICE
ANKER],0)),"")</f>
        <v/>
      </c>
      <c r="M358" s="347" t="s">
        <v>10551</v>
      </c>
      <c r="N358" s="15" t="str">
        <f>IFERROR(INDEX(dbOrdini[ORDINE],MATCH(A358,dbOrdini[CODICE
ANKER]*(dbOrdini[CODICE
SUPPLY]="GEN24"),0)),"")</f>
        <v/>
      </c>
      <c r="O358" s="352" t="s">
        <v>8</v>
      </c>
      <c r="P358" s="347" t="s">
        <v>775</v>
      </c>
    </row>
    <row r="359" spans="1:16">
      <c r="A359" s="347" t="s">
        <v>28256</v>
      </c>
      <c r="B359" s="348">
        <v>0</v>
      </c>
      <c r="C359" s="347" t="s">
        <v>28152</v>
      </c>
      <c r="D359" s="347" t="s">
        <v>762</v>
      </c>
      <c r="E359" s="347">
        <v>6</v>
      </c>
      <c r="F359" s="347">
        <v>0.7</v>
      </c>
      <c r="G359" s="347" t="s">
        <v>11</v>
      </c>
      <c r="H359" s="349">
        <v>37.5</v>
      </c>
      <c r="I359" s="350" t="s">
        <v>12</v>
      </c>
      <c r="J359" s="351">
        <f t="shared" si="5"/>
        <v>35.700000000000003</v>
      </c>
      <c r="K359" s="351">
        <v>5.95</v>
      </c>
      <c r="L359" s="3" t="str">
        <f>IFERROR(INDEX(dbOrdini[PREZZO
VINOLUX],MATCH(A359,dbOrdini[CODICE
ANKER],0)),"")</f>
        <v/>
      </c>
      <c r="M359" s="347" t="s">
        <v>10551</v>
      </c>
      <c r="N359" s="15" t="str">
        <f>IFERROR(INDEX(dbOrdini[ORDINE],MATCH(A359,dbOrdini[CODICE
ANKER]*(dbOrdini[CODICE
SUPPLY]="GEN24"),0)),"")</f>
        <v/>
      </c>
      <c r="O359" s="352" t="s">
        <v>8</v>
      </c>
      <c r="P359" s="347" t="s">
        <v>28257</v>
      </c>
    </row>
    <row r="360" spans="1:16">
      <c r="A360" s="347" t="s">
        <v>764</v>
      </c>
      <c r="B360" s="348">
        <v>840</v>
      </c>
      <c r="C360" s="347" t="s">
        <v>28152</v>
      </c>
      <c r="D360" s="347" t="s">
        <v>762</v>
      </c>
      <c r="E360" s="347">
        <v>6</v>
      </c>
      <c r="F360" s="347">
        <v>0.35</v>
      </c>
      <c r="G360" s="347" t="s">
        <v>11</v>
      </c>
      <c r="H360" s="349">
        <v>37.5</v>
      </c>
      <c r="I360" s="350" t="s">
        <v>12</v>
      </c>
      <c r="J360" s="351">
        <f t="shared" si="5"/>
        <v>19.5</v>
      </c>
      <c r="K360" s="351">
        <v>3.25</v>
      </c>
      <c r="L360" s="3" t="str">
        <f>IFERROR(INDEX(dbOrdini[PREZZO
VINOLUX],MATCH(A360,dbOrdini[CODICE
ANKER],0)),"")</f>
        <v/>
      </c>
      <c r="M360" s="347" t="s">
        <v>10551</v>
      </c>
      <c r="N360" s="15" t="str">
        <f>IFERROR(INDEX(dbOrdini[ORDINE],MATCH(A360,dbOrdini[CODICE
ANKER]*(dbOrdini[CODICE
SUPPLY]="GEN24"),0)),"")</f>
        <v/>
      </c>
      <c r="O360" s="352" t="s">
        <v>8</v>
      </c>
      <c r="P360" s="347" t="s">
        <v>765</v>
      </c>
    </row>
    <row r="361" spans="1:16">
      <c r="A361" s="347" t="s">
        <v>770</v>
      </c>
      <c r="B361" s="348">
        <v>19283</v>
      </c>
      <c r="C361" s="347" t="s">
        <v>28152</v>
      </c>
      <c r="D361" s="347" t="s">
        <v>762</v>
      </c>
      <c r="E361" s="347">
        <v>6</v>
      </c>
      <c r="F361" s="347">
        <v>1</v>
      </c>
      <c r="G361" s="347" t="s">
        <v>11</v>
      </c>
      <c r="H361" s="349">
        <v>37.5</v>
      </c>
      <c r="I361" s="350" t="s">
        <v>12</v>
      </c>
      <c r="J361" s="351">
        <f t="shared" si="5"/>
        <v>43.5</v>
      </c>
      <c r="K361" s="351">
        <v>7.25</v>
      </c>
      <c r="L361" s="3" t="str">
        <f>IFERROR(INDEX(dbOrdini[PREZZO
VINOLUX],MATCH(A361,dbOrdini[CODICE
ANKER],0)),"")</f>
        <v/>
      </c>
      <c r="M361" s="347" t="s">
        <v>10551</v>
      </c>
      <c r="N361" s="15" t="str">
        <f>IFERROR(INDEX(dbOrdini[ORDINE],MATCH(A361,dbOrdini[CODICE
ANKER]*(dbOrdini[CODICE
SUPPLY]="GEN24"),0)),"")</f>
        <v/>
      </c>
      <c r="O361" s="352" t="s">
        <v>8</v>
      </c>
      <c r="P361" s="347" t="s">
        <v>771</v>
      </c>
    </row>
    <row r="362" spans="1:16">
      <c r="A362" s="347" t="s">
        <v>761</v>
      </c>
      <c r="B362" s="348">
        <v>3237</v>
      </c>
      <c r="C362" s="347" t="s">
        <v>28152</v>
      </c>
      <c r="D362" s="347" t="s">
        <v>762</v>
      </c>
      <c r="E362" s="347">
        <v>12</v>
      </c>
      <c r="F362" s="347">
        <v>0.2</v>
      </c>
      <c r="G362" s="347" t="s">
        <v>11</v>
      </c>
      <c r="H362" s="349">
        <v>37.5</v>
      </c>
      <c r="I362" s="350" t="s">
        <v>12</v>
      </c>
      <c r="J362" s="351">
        <f t="shared" si="5"/>
        <v>25.200000000000003</v>
      </c>
      <c r="K362" s="351">
        <v>2.1</v>
      </c>
      <c r="L362" s="3" t="str">
        <f>IFERROR(INDEX(dbOrdini[PREZZO
VINOLUX],MATCH(A362,dbOrdini[CODICE
ANKER],0)),"")</f>
        <v/>
      </c>
      <c r="M362" s="347" t="s">
        <v>10551</v>
      </c>
      <c r="N362" s="15" t="str">
        <f>IFERROR(INDEX(dbOrdini[ORDINE],MATCH(A362,dbOrdini[CODICE
ANKER]*(dbOrdini[CODICE
SUPPLY]="GEN24"),0)),"")</f>
        <v/>
      </c>
      <c r="O362" s="352" t="s">
        <v>8</v>
      </c>
      <c r="P362" s="347" t="s">
        <v>763</v>
      </c>
    </row>
    <row r="363" spans="1:16">
      <c r="A363" s="347" t="s">
        <v>776</v>
      </c>
      <c r="B363" s="348">
        <v>1210</v>
      </c>
      <c r="C363" s="347" t="s">
        <v>28152</v>
      </c>
      <c r="D363" s="347" t="s">
        <v>777</v>
      </c>
      <c r="E363" s="347">
        <v>10</v>
      </c>
      <c r="F363" s="347">
        <v>0.05</v>
      </c>
      <c r="G363" s="347" t="s">
        <v>11262</v>
      </c>
      <c r="H363" s="349">
        <v>40</v>
      </c>
      <c r="I363" s="350" t="s">
        <v>12</v>
      </c>
      <c r="J363" s="351">
        <f t="shared" si="5"/>
        <v>8.1999999999999993</v>
      </c>
      <c r="K363" s="351">
        <v>0.82</v>
      </c>
      <c r="L363" s="3" t="str">
        <f>IFERROR(INDEX(dbOrdini[PREZZO
VINOLUX],MATCH(A363,dbOrdini[CODICE
ANKER],0)),"")</f>
        <v/>
      </c>
      <c r="M363" s="347" t="s">
        <v>10551</v>
      </c>
      <c r="N363" s="15" t="str">
        <f>IFERROR(INDEX(dbOrdini[ORDINE],MATCH(A363,dbOrdini[CODICE
ANKER]*(dbOrdini[CODICE
SUPPLY]="GEN24"),0)),"")</f>
        <v/>
      </c>
      <c r="O363" s="352" t="s">
        <v>8</v>
      </c>
      <c r="P363" s="347" t="s">
        <v>778</v>
      </c>
    </row>
    <row r="364" spans="1:16">
      <c r="A364" s="347" t="s">
        <v>779</v>
      </c>
      <c r="B364" s="348">
        <v>185</v>
      </c>
      <c r="C364" s="347" t="s">
        <v>28152</v>
      </c>
      <c r="D364" s="347" t="s">
        <v>780</v>
      </c>
      <c r="E364" s="347">
        <v>6</v>
      </c>
      <c r="F364" s="347">
        <v>0.7</v>
      </c>
      <c r="G364" s="347" t="s">
        <v>11</v>
      </c>
      <c r="H364" s="349">
        <v>40</v>
      </c>
      <c r="I364" s="350" t="s">
        <v>12</v>
      </c>
      <c r="J364" s="351">
        <f t="shared" si="5"/>
        <v>33.599999999999994</v>
      </c>
      <c r="K364" s="351">
        <v>5.6</v>
      </c>
      <c r="L364" s="3" t="str">
        <f>IFERROR(INDEX(dbOrdini[PREZZO
VINOLUX],MATCH(A364,dbOrdini[CODICE
ANKER],0)),"")</f>
        <v/>
      </c>
      <c r="M364" s="347" t="s">
        <v>10535</v>
      </c>
      <c r="N364" s="15" t="str">
        <f>IFERROR(INDEX(dbOrdini[ORDINE],MATCH(A364,dbOrdini[CODICE
ANKER]*(dbOrdini[CODICE
SUPPLY]="GEN24"),0)),"")</f>
        <v/>
      </c>
      <c r="O364" s="352" t="s">
        <v>8</v>
      </c>
      <c r="P364" s="347" t="s">
        <v>781</v>
      </c>
    </row>
    <row r="365" spans="1:16">
      <c r="A365" s="347" t="s">
        <v>782</v>
      </c>
      <c r="B365" s="348">
        <v>1156</v>
      </c>
      <c r="C365" s="347" t="s">
        <v>28152</v>
      </c>
      <c r="D365" s="347" t="s">
        <v>780</v>
      </c>
      <c r="E365" s="347">
        <v>12</v>
      </c>
      <c r="F365" s="347">
        <v>1</v>
      </c>
      <c r="G365" s="347" t="s">
        <v>11</v>
      </c>
      <c r="H365" s="349">
        <v>40</v>
      </c>
      <c r="I365" s="350" t="s">
        <v>12</v>
      </c>
      <c r="J365" s="351">
        <f t="shared" si="5"/>
        <v>91.199999999999989</v>
      </c>
      <c r="K365" s="351">
        <v>7.6</v>
      </c>
      <c r="L365" s="3" t="str">
        <f>IFERROR(INDEX(dbOrdini[PREZZO
VINOLUX],MATCH(A365,dbOrdini[CODICE
ANKER],0)),"")</f>
        <v/>
      </c>
      <c r="M365" s="347" t="s">
        <v>10535</v>
      </c>
      <c r="N365" s="15" t="str">
        <f>IFERROR(INDEX(dbOrdini[ORDINE],MATCH(A365,dbOrdini[CODICE
ANKER]*(dbOrdini[CODICE
SUPPLY]="GEN24"),0)),"")</f>
        <v/>
      </c>
      <c r="O365" s="352" t="s">
        <v>8</v>
      </c>
      <c r="P365" s="347" t="s">
        <v>783</v>
      </c>
    </row>
    <row r="366" spans="1:16">
      <c r="A366" s="347" t="s">
        <v>787</v>
      </c>
      <c r="B366" s="348">
        <v>912</v>
      </c>
      <c r="C366" s="347" t="s">
        <v>28152</v>
      </c>
      <c r="D366" s="347" t="s">
        <v>785</v>
      </c>
      <c r="E366" s="347">
        <v>12</v>
      </c>
      <c r="F366" s="347">
        <v>1</v>
      </c>
      <c r="G366" s="347" t="s">
        <v>11</v>
      </c>
      <c r="H366" s="349">
        <v>40</v>
      </c>
      <c r="I366" s="350" t="s">
        <v>12</v>
      </c>
      <c r="J366" s="351">
        <f t="shared" si="5"/>
        <v>87.6</v>
      </c>
      <c r="K366" s="351">
        <v>7.3</v>
      </c>
      <c r="L366" s="3" t="str">
        <f>IFERROR(INDEX(dbOrdini[PREZZO
VINOLUX],MATCH(A366,dbOrdini[CODICE
ANKER],0)),"")</f>
        <v/>
      </c>
      <c r="M366" s="347" t="s">
        <v>10535</v>
      </c>
      <c r="N366" s="15" t="str">
        <f>IFERROR(INDEX(dbOrdini[ORDINE],MATCH(A366,dbOrdini[CODICE
ANKER]*(dbOrdini[CODICE
SUPPLY]="GEN24"),0)),"")</f>
        <v/>
      </c>
      <c r="O366" s="352" t="s">
        <v>8</v>
      </c>
      <c r="P366" s="347" t="s">
        <v>788</v>
      </c>
    </row>
    <row r="367" spans="1:16">
      <c r="A367" s="347" t="s">
        <v>784</v>
      </c>
      <c r="B367" s="348">
        <v>430</v>
      </c>
      <c r="C367" s="347" t="s">
        <v>28152</v>
      </c>
      <c r="D367" s="347" t="s">
        <v>785</v>
      </c>
      <c r="E367" s="347">
        <v>6</v>
      </c>
      <c r="F367" s="347">
        <v>0.7</v>
      </c>
      <c r="G367" s="347" t="s">
        <v>11</v>
      </c>
      <c r="H367" s="349">
        <v>40</v>
      </c>
      <c r="I367" s="350" t="s">
        <v>12</v>
      </c>
      <c r="J367" s="351">
        <f t="shared" si="5"/>
        <v>33.599999999999994</v>
      </c>
      <c r="K367" s="351">
        <v>5.6</v>
      </c>
      <c r="L367" s="3" t="str">
        <f>IFERROR(INDEX(dbOrdini[PREZZO
VINOLUX],MATCH(A367,dbOrdini[CODICE
ANKER],0)),"")</f>
        <v/>
      </c>
      <c r="M367" s="347" t="s">
        <v>10535</v>
      </c>
      <c r="N367" s="15" t="str">
        <f>IFERROR(INDEX(dbOrdini[ORDINE],MATCH(A367,dbOrdini[CODICE
ANKER]*(dbOrdini[CODICE
SUPPLY]="GEN24"),0)),"")</f>
        <v/>
      </c>
      <c r="O367" s="352" t="s">
        <v>8</v>
      </c>
      <c r="P367" s="347" t="s">
        <v>786</v>
      </c>
    </row>
    <row r="368" spans="1:16">
      <c r="A368" s="347" t="s">
        <v>789</v>
      </c>
      <c r="B368" s="348">
        <v>212</v>
      </c>
      <c r="C368" s="347" t="s">
        <v>28152</v>
      </c>
      <c r="D368" s="347" t="s">
        <v>790</v>
      </c>
      <c r="E368" s="347">
        <v>6</v>
      </c>
      <c r="F368" s="347">
        <v>0.7</v>
      </c>
      <c r="G368" s="347" t="s">
        <v>11</v>
      </c>
      <c r="H368" s="349">
        <v>32</v>
      </c>
      <c r="I368" s="350" t="s">
        <v>12</v>
      </c>
      <c r="J368" s="351">
        <f t="shared" si="5"/>
        <v>33.299999999999997</v>
      </c>
      <c r="K368" s="351">
        <v>5.55</v>
      </c>
      <c r="L368" s="3" t="str">
        <f>IFERROR(INDEX(dbOrdini[PREZZO
VINOLUX],MATCH(A368,dbOrdini[CODICE
ANKER],0)),"")</f>
        <v/>
      </c>
      <c r="M368" s="347" t="s">
        <v>10552</v>
      </c>
      <c r="N368" s="15" t="str">
        <f>IFERROR(INDEX(dbOrdini[ORDINE],MATCH(A368,dbOrdini[CODICE
ANKER]*(dbOrdini[CODICE
SUPPLY]="GEN24"),0)),"")</f>
        <v/>
      </c>
      <c r="O368" s="352" t="s">
        <v>8</v>
      </c>
      <c r="P368" s="347" t="s">
        <v>791</v>
      </c>
    </row>
    <row r="369" spans="1:16">
      <c r="A369" s="347" t="s">
        <v>792</v>
      </c>
      <c r="B369" s="348">
        <v>0</v>
      </c>
      <c r="C369" s="347" t="s">
        <v>28152</v>
      </c>
      <c r="D369" s="347" t="s">
        <v>793</v>
      </c>
      <c r="E369" s="347">
        <v>6</v>
      </c>
      <c r="F369" s="347">
        <v>0.7</v>
      </c>
      <c r="G369" s="347" t="s">
        <v>11</v>
      </c>
      <c r="H369" s="349">
        <v>15</v>
      </c>
      <c r="I369" s="350" t="s">
        <v>12</v>
      </c>
      <c r="J369" s="351">
        <f t="shared" si="5"/>
        <v>49.5</v>
      </c>
      <c r="K369" s="351">
        <v>8.25</v>
      </c>
      <c r="L369" s="3" t="str">
        <f>IFERROR(INDEX(dbOrdini[PREZZO
VINOLUX],MATCH(A369,dbOrdini[CODICE
ANKER],0)),"")</f>
        <v/>
      </c>
      <c r="M369" s="347" t="s">
        <v>10552</v>
      </c>
      <c r="N369" s="15" t="str">
        <f>IFERROR(INDEX(dbOrdini[ORDINE],MATCH(A369,dbOrdini[CODICE
ANKER]*(dbOrdini[CODICE
SUPPLY]="GEN24"),0)),"")</f>
        <v/>
      </c>
      <c r="O369" s="352" t="s">
        <v>8</v>
      </c>
      <c r="P369" s="347" t="s">
        <v>794</v>
      </c>
    </row>
    <row r="370" spans="1:16">
      <c r="A370" s="347" t="s">
        <v>795</v>
      </c>
      <c r="B370" s="348">
        <v>31</v>
      </c>
      <c r="C370" s="347" t="s">
        <v>28170</v>
      </c>
      <c r="D370" s="347" t="s">
        <v>796</v>
      </c>
      <c r="E370" s="347">
        <v>6</v>
      </c>
      <c r="F370" s="347">
        <v>0.3</v>
      </c>
      <c r="G370" s="347" t="s">
        <v>11</v>
      </c>
      <c r="H370" s="349">
        <v>40</v>
      </c>
      <c r="I370" s="350" t="s">
        <v>12</v>
      </c>
      <c r="J370" s="351">
        <f t="shared" si="5"/>
        <v>68.699999999999989</v>
      </c>
      <c r="K370" s="351">
        <v>11.45</v>
      </c>
      <c r="L370" s="3" t="str">
        <f>IFERROR(INDEX(dbOrdini[PREZZO
VINOLUX],MATCH(A370,dbOrdini[CODICE
ANKER],0)),"")</f>
        <v/>
      </c>
      <c r="M370" s="347" t="s">
        <v>10553</v>
      </c>
      <c r="N370" s="15" t="str">
        <f>IFERROR(INDEX(dbOrdini[ORDINE],MATCH(A370,dbOrdini[CODICE
ANKER]*(dbOrdini[CODICE
SUPPLY]="GEN24"),0)),"")</f>
        <v/>
      </c>
      <c r="O370" s="352" t="s">
        <v>8</v>
      </c>
      <c r="P370" s="347" t="s">
        <v>797</v>
      </c>
    </row>
    <row r="371" spans="1:16">
      <c r="A371" s="347" t="s">
        <v>798</v>
      </c>
      <c r="B371" s="348">
        <v>3</v>
      </c>
      <c r="C371" s="347" t="s">
        <v>28152</v>
      </c>
      <c r="D371" s="347" t="s">
        <v>799</v>
      </c>
      <c r="E371" s="347">
        <v>6</v>
      </c>
      <c r="F371" s="347">
        <v>0.7</v>
      </c>
      <c r="G371" s="347" t="s">
        <v>11</v>
      </c>
      <c r="H371" s="349">
        <v>40</v>
      </c>
      <c r="I371" s="350" t="s">
        <v>12</v>
      </c>
      <c r="J371" s="351">
        <f t="shared" si="5"/>
        <v>257.39999999999998</v>
      </c>
      <c r="K371" s="351">
        <v>42.9</v>
      </c>
      <c r="L371" s="3" t="str">
        <f>IFERROR(INDEX(dbOrdini[PREZZO
VINOLUX],MATCH(A371,dbOrdini[CODICE
ANKER],0)),"")</f>
        <v/>
      </c>
      <c r="M371" s="347" t="s">
        <v>10535</v>
      </c>
      <c r="N371" s="15" t="str">
        <f>IFERROR(INDEX(dbOrdini[ORDINE],MATCH(A371,dbOrdini[CODICE
ANKER]*(dbOrdini[CODICE
SUPPLY]="GEN24"),0)),"")</f>
        <v/>
      </c>
      <c r="O371" s="352" t="s">
        <v>8</v>
      </c>
      <c r="P371" s="347" t="s">
        <v>800</v>
      </c>
    </row>
    <row r="372" spans="1:16">
      <c r="A372" s="347" t="s">
        <v>801</v>
      </c>
      <c r="B372" s="348">
        <v>4</v>
      </c>
      <c r="C372" s="347" t="s">
        <v>28152</v>
      </c>
      <c r="D372" s="347" t="s">
        <v>802</v>
      </c>
      <c r="E372" s="347">
        <v>6</v>
      </c>
      <c r="F372" s="347">
        <v>0.7</v>
      </c>
      <c r="G372" s="347" t="s">
        <v>11262</v>
      </c>
      <c r="H372" s="349">
        <v>40</v>
      </c>
      <c r="I372" s="350" t="s">
        <v>12</v>
      </c>
      <c r="J372" s="351">
        <f t="shared" si="5"/>
        <v>570</v>
      </c>
      <c r="K372" s="351">
        <v>95</v>
      </c>
      <c r="L372" s="3" t="str">
        <f>IFERROR(INDEX(dbOrdini[PREZZO
VINOLUX],MATCH(A372,dbOrdini[CODICE
ANKER],0)),"")</f>
        <v/>
      </c>
      <c r="M372" s="347" t="s">
        <v>10535</v>
      </c>
      <c r="N372" s="15" t="str">
        <f>IFERROR(INDEX(dbOrdini[ORDINE],MATCH(A372,dbOrdini[CODICE
ANKER]*(dbOrdini[CODICE
SUPPLY]="GEN24"),0)),"")</f>
        <v/>
      </c>
      <c r="O372" s="352" t="s">
        <v>8</v>
      </c>
      <c r="P372" s="347" t="s">
        <v>803</v>
      </c>
    </row>
    <row r="373" spans="1:16">
      <c r="A373" s="347" t="s">
        <v>804</v>
      </c>
      <c r="B373" s="348">
        <v>0</v>
      </c>
      <c r="C373" s="347" t="s">
        <v>28152</v>
      </c>
      <c r="D373" s="347" t="s">
        <v>805</v>
      </c>
      <c r="E373" s="347">
        <v>6</v>
      </c>
      <c r="F373" s="347">
        <v>0.7</v>
      </c>
      <c r="G373" s="347" t="s">
        <v>11262</v>
      </c>
      <c r="H373" s="349">
        <v>40</v>
      </c>
      <c r="I373" s="350" t="s">
        <v>12</v>
      </c>
      <c r="J373" s="351">
        <f t="shared" si="5"/>
        <v>189</v>
      </c>
      <c r="K373" s="351">
        <v>31.5</v>
      </c>
      <c r="L373" s="3" t="str">
        <f>IFERROR(INDEX(dbOrdini[PREZZO
VINOLUX],MATCH(A373,dbOrdini[CODICE
ANKER],0)),"")</f>
        <v/>
      </c>
      <c r="M373" s="347" t="s">
        <v>10551</v>
      </c>
      <c r="N373" s="15" t="str">
        <f>IFERROR(INDEX(dbOrdini[ORDINE],MATCH(A373,dbOrdini[CODICE
ANKER]*(dbOrdini[CODICE
SUPPLY]="GEN24"),0)),"")</f>
        <v/>
      </c>
      <c r="O373" s="352" t="s">
        <v>8</v>
      </c>
      <c r="P373" s="347" t="s">
        <v>806</v>
      </c>
    </row>
    <row r="374" spans="1:16">
      <c r="A374" s="347" t="s">
        <v>807</v>
      </c>
      <c r="B374" s="348">
        <v>0</v>
      </c>
      <c r="C374" s="347" t="s">
        <v>28152</v>
      </c>
      <c r="D374" s="347" t="s">
        <v>808</v>
      </c>
      <c r="E374" s="347">
        <v>3</v>
      </c>
      <c r="F374" s="347">
        <v>0.7</v>
      </c>
      <c r="G374" s="347" t="s">
        <v>11</v>
      </c>
      <c r="H374" s="349">
        <v>40</v>
      </c>
      <c r="I374" s="350" t="s">
        <v>12</v>
      </c>
      <c r="J374" s="351">
        <f t="shared" si="5"/>
        <v>630</v>
      </c>
      <c r="K374" s="351">
        <v>210</v>
      </c>
      <c r="L374" s="3" t="str">
        <f>IFERROR(INDEX(dbOrdini[PREZZO
VINOLUX],MATCH(A374,dbOrdini[CODICE
ANKER],0)),"")</f>
        <v/>
      </c>
      <c r="M374" s="347" t="s">
        <v>10535</v>
      </c>
      <c r="N374" s="15" t="str">
        <f>IFERROR(INDEX(dbOrdini[ORDINE],MATCH(A374,dbOrdini[CODICE
ANKER]*(dbOrdini[CODICE
SUPPLY]="GEN24"),0)),"")</f>
        <v/>
      </c>
      <c r="O374" s="352" t="s">
        <v>8</v>
      </c>
      <c r="P374" s="347" t="s">
        <v>809</v>
      </c>
    </row>
    <row r="375" spans="1:16">
      <c r="A375" s="347" t="s">
        <v>10819</v>
      </c>
      <c r="B375" s="348">
        <v>37</v>
      </c>
      <c r="C375" s="347" t="s">
        <v>28152</v>
      </c>
      <c r="D375" s="347" t="s">
        <v>10820</v>
      </c>
      <c r="E375" s="347">
        <v>6</v>
      </c>
      <c r="F375" s="347">
        <v>1</v>
      </c>
      <c r="G375" s="347" t="s">
        <v>11</v>
      </c>
      <c r="H375" s="349">
        <v>40</v>
      </c>
      <c r="I375" s="350" t="s">
        <v>12</v>
      </c>
      <c r="J375" s="351">
        <f t="shared" si="5"/>
        <v>471</v>
      </c>
      <c r="K375" s="351">
        <v>78.5</v>
      </c>
      <c r="L375" s="3" t="str">
        <f>IFERROR(INDEX(dbOrdini[PREZZO
VINOLUX],MATCH(A375,dbOrdini[CODICE
ANKER],0)),"")</f>
        <v/>
      </c>
      <c r="M375" s="347" t="s">
        <v>10535</v>
      </c>
      <c r="N375" s="15" t="str">
        <f>IFERROR(INDEX(dbOrdini[ORDINE],MATCH(A375,dbOrdini[CODICE
ANKER]*(dbOrdini[CODICE
SUPPLY]="GEN24"),0)),"")</f>
        <v/>
      </c>
      <c r="O375" s="352" t="s">
        <v>8</v>
      </c>
      <c r="P375" s="347" t="s">
        <v>11341</v>
      </c>
    </row>
    <row r="376" spans="1:16">
      <c r="A376" s="347" t="s">
        <v>810</v>
      </c>
      <c r="B376" s="348">
        <v>53</v>
      </c>
      <c r="C376" s="347" t="s">
        <v>28152</v>
      </c>
      <c r="D376" s="347" t="s">
        <v>811</v>
      </c>
      <c r="E376" s="347">
        <v>6</v>
      </c>
      <c r="F376" s="347">
        <v>0.7</v>
      </c>
      <c r="G376" s="347" t="s">
        <v>11</v>
      </c>
      <c r="H376" s="349">
        <v>44.5</v>
      </c>
      <c r="I376" s="350" t="s">
        <v>12</v>
      </c>
      <c r="J376" s="351">
        <f t="shared" si="5"/>
        <v>75</v>
      </c>
      <c r="K376" s="351">
        <v>12.5</v>
      </c>
      <c r="L376" s="3" t="str">
        <f>IFERROR(INDEX(dbOrdini[PREZZO
VINOLUX],MATCH(A376,dbOrdini[CODICE
ANKER],0)),"")</f>
        <v/>
      </c>
      <c r="M376" s="347" t="s">
        <v>10551</v>
      </c>
      <c r="N376" s="15" t="str">
        <f>IFERROR(INDEX(dbOrdini[ORDINE],MATCH(A376,dbOrdini[CODICE
ANKER]*(dbOrdini[CODICE
SUPPLY]="GEN24"),0)),"")</f>
        <v/>
      </c>
      <c r="O376" s="352" t="s">
        <v>8</v>
      </c>
      <c r="P376" s="347" t="s">
        <v>812</v>
      </c>
    </row>
    <row r="377" spans="1:16">
      <c r="A377" s="347" t="s">
        <v>816</v>
      </c>
      <c r="B377" s="348">
        <v>770</v>
      </c>
      <c r="C377" s="347" t="s">
        <v>28152</v>
      </c>
      <c r="D377" s="347" t="s">
        <v>814</v>
      </c>
      <c r="E377" s="347">
        <v>6</v>
      </c>
      <c r="F377" s="347">
        <v>1</v>
      </c>
      <c r="G377" s="347" t="s">
        <v>11</v>
      </c>
      <c r="H377" s="349">
        <v>32</v>
      </c>
      <c r="I377" s="350" t="s">
        <v>12</v>
      </c>
      <c r="J377" s="351">
        <f t="shared" si="5"/>
        <v>42</v>
      </c>
      <c r="K377" s="351">
        <v>7</v>
      </c>
      <c r="L377" s="3" t="str">
        <f>IFERROR(INDEX(dbOrdini[PREZZO
VINOLUX],MATCH(A377,dbOrdini[CODICE
ANKER],0)),"")</f>
        <v/>
      </c>
      <c r="M377" s="347" t="s">
        <v>10552</v>
      </c>
      <c r="N377" s="15" t="str">
        <f>IFERROR(INDEX(dbOrdini[ORDINE],MATCH(A377,dbOrdini[CODICE
ANKER]*(dbOrdini[CODICE
SUPPLY]="GEN24"),0)),"")</f>
        <v/>
      </c>
      <c r="O377" s="352" t="s">
        <v>8</v>
      </c>
      <c r="P377" s="347" t="s">
        <v>817</v>
      </c>
    </row>
    <row r="378" spans="1:16">
      <c r="A378" s="347" t="s">
        <v>813</v>
      </c>
      <c r="B378" s="348">
        <v>1690</v>
      </c>
      <c r="C378" s="347" t="s">
        <v>28152</v>
      </c>
      <c r="D378" s="347" t="s">
        <v>814</v>
      </c>
      <c r="E378" s="347">
        <v>6</v>
      </c>
      <c r="F378" s="347">
        <v>0.7</v>
      </c>
      <c r="G378" s="347" t="s">
        <v>11</v>
      </c>
      <c r="H378" s="349">
        <v>32</v>
      </c>
      <c r="I378" s="350" t="s">
        <v>12</v>
      </c>
      <c r="J378" s="351">
        <f t="shared" si="5"/>
        <v>32.700000000000003</v>
      </c>
      <c r="K378" s="351">
        <v>5.45</v>
      </c>
      <c r="L378" s="3" t="str">
        <f>IFERROR(INDEX(dbOrdini[PREZZO
VINOLUX],MATCH(A378,dbOrdini[CODICE
ANKER],0)),"")</f>
        <v/>
      </c>
      <c r="M378" s="347" t="s">
        <v>10552</v>
      </c>
      <c r="N378" s="15" t="str">
        <f>IFERROR(INDEX(dbOrdini[ORDINE],MATCH(A378,dbOrdini[CODICE
ANKER]*(dbOrdini[CODICE
SUPPLY]="GEN24"),0)),"")</f>
        <v/>
      </c>
      <c r="O378" s="352" t="s">
        <v>8</v>
      </c>
      <c r="P378" s="347" t="s">
        <v>815</v>
      </c>
    </row>
    <row r="379" spans="1:16">
      <c r="A379" s="347" t="s">
        <v>818</v>
      </c>
      <c r="B379" s="348">
        <v>368</v>
      </c>
      <c r="C379" s="347" t="s">
        <v>28152</v>
      </c>
      <c r="D379" s="347" t="s">
        <v>819</v>
      </c>
      <c r="E379" s="347">
        <v>6</v>
      </c>
      <c r="F379" s="347">
        <v>0.7</v>
      </c>
      <c r="G379" s="347" t="s">
        <v>11</v>
      </c>
      <c r="H379" s="349">
        <v>32</v>
      </c>
      <c r="I379" s="350" t="s">
        <v>12</v>
      </c>
      <c r="J379" s="351">
        <f t="shared" si="5"/>
        <v>34.5</v>
      </c>
      <c r="K379" s="351">
        <v>5.75</v>
      </c>
      <c r="L379" s="3" t="str">
        <f>IFERROR(INDEX(dbOrdini[PREZZO
VINOLUX],MATCH(A379,dbOrdini[CODICE
ANKER],0)),"")</f>
        <v/>
      </c>
      <c r="M379" s="347" t="s">
        <v>10552</v>
      </c>
      <c r="N379" s="15" t="str">
        <f>IFERROR(INDEX(dbOrdini[ORDINE],MATCH(A379,dbOrdini[CODICE
ANKER]*(dbOrdini[CODICE
SUPPLY]="GEN24"),0)),"")</f>
        <v/>
      </c>
      <c r="O379" s="352" t="s">
        <v>8</v>
      </c>
      <c r="P379" s="347" t="s">
        <v>820</v>
      </c>
    </row>
    <row r="380" spans="1:16">
      <c r="A380" s="347" t="s">
        <v>821</v>
      </c>
      <c r="B380" s="348">
        <v>1968</v>
      </c>
      <c r="C380" s="347" t="s">
        <v>28152</v>
      </c>
      <c r="D380" s="347" t="s">
        <v>822</v>
      </c>
      <c r="E380" s="347">
        <v>6</v>
      </c>
      <c r="F380" s="347">
        <v>0.7</v>
      </c>
      <c r="G380" s="347" t="s">
        <v>11</v>
      </c>
      <c r="H380" s="349">
        <v>14.9</v>
      </c>
      <c r="I380" s="350" t="s">
        <v>12</v>
      </c>
      <c r="J380" s="351">
        <f t="shared" si="5"/>
        <v>33.599999999999994</v>
      </c>
      <c r="K380" s="351">
        <v>5.6</v>
      </c>
      <c r="L380" s="3" t="str">
        <f>IFERROR(INDEX(dbOrdini[PREZZO
VINOLUX],MATCH(A380,dbOrdini[CODICE
ANKER],0)),"")</f>
        <v/>
      </c>
      <c r="M380" s="347" t="s">
        <v>10552</v>
      </c>
      <c r="N380" s="15" t="str">
        <f>IFERROR(INDEX(dbOrdini[ORDINE],MATCH(A380,dbOrdini[CODICE
ANKER]*(dbOrdini[CODICE
SUPPLY]="GEN24"),0)),"")</f>
        <v/>
      </c>
      <c r="O380" s="352" t="s">
        <v>8</v>
      </c>
      <c r="P380" s="347" t="s">
        <v>823</v>
      </c>
    </row>
    <row r="381" spans="1:16">
      <c r="A381" s="347" t="s">
        <v>28258</v>
      </c>
      <c r="B381" s="348">
        <v>0</v>
      </c>
      <c r="C381" s="347" t="s">
        <v>28152</v>
      </c>
      <c r="D381" s="347" t="s">
        <v>28259</v>
      </c>
      <c r="E381" s="347">
        <v>6</v>
      </c>
      <c r="F381" s="347">
        <v>0.7</v>
      </c>
      <c r="G381" s="347" t="s">
        <v>11</v>
      </c>
      <c r="H381" s="349">
        <v>35</v>
      </c>
      <c r="I381" s="350" t="s">
        <v>12</v>
      </c>
      <c r="J381" s="351">
        <f t="shared" si="5"/>
        <v>34.5</v>
      </c>
      <c r="K381" s="351">
        <v>5.75</v>
      </c>
      <c r="L381" s="3" t="str">
        <f>IFERROR(INDEX(dbOrdini[PREZZO
VINOLUX],MATCH(A381,dbOrdini[CODICE
ANKER],0)),"")</f>
        <v/>
      </c>
      <c r="M381" s="347" t="s">
        <v>10535</v>
      </c>
      <c r="N381" s="15" t="str">
        <f>IFERROR(INDEX(dbOrdini[ORDINE],MATCH(A381,dbOrdini[CODICE
ANKER]*(dbOrdini[CODICE
SUPPLY]="GEN24"),0)),"")</f>
        <v/>
      </c>
      <c r="O381" s="352" t="s">
        <v>8</v>
      </c>
      <c r="P381" s="347" t="s">
        <v>28260</v>
      </c>
    </row>
    <row r="382" spans="1:16">
      <c r="A382" s="347" t="s">
        <v>824</v>
      </c>
      <c r="B382" s="348">
        <v>189</v>
      </c>
      <c r="C382" s="347" t="s">
        <v>28152</v>
      </c>
      <c r="D382" s="347" t="s">
        <v>825</v>
      </c>
      <c r="E382" s="347">
        <v>6</v>
      </c>
      <c r="F382" s="347">
        <v>0.7</v>
      </c>
      <c r="G382" s="347" t="s">
        <v>11</v>
      </c>
      <c r="H382" s="349">
        <v>14.9</v>
      </c>
      <c r="I382" s="350" t="s">
        <v>12</v>
      </c>
      <c r="J382" s="351">
        <f t="shared" si="5"/>
        <v>32.099999999999994</v>
      </c>
      <c r="K382" s="351">
        <v>5.35</v>
      </c>
      <c r="L382" s="3" t="str">
        <f>IFERROR(INDEX(dbOrdini[PREZZO
VINOLUX],MATCH(A382,dbOrdini[CODICE
ANKER],0)),"")</f>
        <v/>
      </c>
      <c r="M382" s="347" t="s">
        <v>10552</v>
      </c>
      <c r="N382" s="15" t="str">
        <f>IFERROR(INDEX(dbOrdini[ORDINE],MATCH(A382,dbOrdini[CODICE
ANKER]*(dbOrdini[CODICE
SUPPLY]="GEN24"),0)),"")</f>
        <v/>
      </c>
      <c r="O382" s="352" t="s">
        <v>8</v>
      </c>
      <c r="P382" s="347" t="s">
        <v>826</v>
      </c>
    </row>
    <row r="383" spans="1:16">
      <c r="A383" s="347" t="s">
        <v>832</v>
      </c>
      <c r="B383" s="348">
        <v>0</v>
      </c>
      <c r="C383" s="347" t="s">
        <v>28152</v>
      </c>
      <c r="D383" s="347" t="s">
        <v>828</v>
      </c>
      <c r="E383" s="347">
        <v>6</v>
      </c>
      <c r="F383" s="347">
        <v>1.5</v>
      </c>
      <c r="G383" s="347" t="s">
        <v>11</v>
      </c>
      <c r="H383" s="349">
        <v>32</v>
      </c>
      <c r="I383" s="350" t="s">
        <v>12</v>
      </c>
      <c r="J383" s="351">
        <f t="shared" si="5"/>
        <v>73.5</v>
      </c>
      <c r="K383" s="351">
        <v>12.25</v>
      </c>
      <c r="L383" s="3" t="str">
        <f>IFERROR(INDEX(dbOrdini[PREZZO
VINOLUX],MATCH(A383,dbOrdini[CODICE
ANKER],0)),"")</f>
        <v/>
      </c>
      <c r="M383" s="347" t="s">
        <v>10552</v>
      </c>
      <c r="N383" s="15" t="str">
        <f>IFERROR(INDEX(dbOrdini[ORDINE],MATCH(A383,dbOrdini[CODICE
ANKER]*(dbOrdini[CODICE
SUPPLY]="GEN24"),0)),"")</f>
        <v/>
      </c>
      <c r="O383" s="352" t="s">
        <v>8</v>
      </c>
      <c r="P383" s="347" t="s">
        <v>833</v>
      </c>
    </row>
    <row r="384" spans="1:16">
      <c r="A384" s="347" t="s">
        <v>827</v>
      </c>
      <c r="B384" s="348">
        <v>662</v>
      </c>
      <c r="C384" s="347" t="s">
        <v>28152</v>
      </c>
      <c r="D384" s="347" t="s">
        <v>828</v>
      </c>
      <c r="E384" s="347">
        <v>6</v>
      </c>
      <c r="F384" s="347">
        <v>0.7</v>
      </c>
      <c r="G384" s="347" t="s">
        <v>11</v>
      </c>
      <c r="H384" s="349">
        <v>32</v>
      </c>
      <c r="I384" s="350" t="s">
        <v>12</v>
      </c>
      <c r="J384" s="351">
        <f t="shared" si="5"/>
        <v>32.700000000000003</v>
      </c>
      <c r="K384" s="351">
        <v>5.45</v>
      </c>
      <c r="L384" s="3" t="str">
        <f>IFERROR(INDEX(dbOrdini[PREZZO
VINOLUX],MATCH(A384,dbOrdini[CODICE
ANKER],0)),"")</f>
        <v/>
      </c>
      <c r="M384" s="347" t="s">
        <v>10552</v>
      </c>
      <c r="N384" s="15" t="str">
        <f>IFERROR(INDEX(dbOrdini[ORDINE],MATCH(A384,dbOrdini[CODICE
ANKER]*(dbOrdini[CODICE
SUPPLY]="GEN24"),0)),"")</f>
        <v/>
      </c>
      <c r="O384" s="352" t="s">
        <v>8</v>
      </c>
      <c r="P384" s="347" t="s">
        <v>829</v>
      </c>
    </row>
    <row r="385" spans="1:16">
      <c r="A385" s="347" t="s">
        <v>830</v>
      </c>
      <c r="B385" s="348">
        <v>1240</v>
      </c>
      <c r="C385" s="347" t="s">
        <v>28152</v>
      </c>
      <c r="D385" s="347" t="s">
        <v>828</v>
      </c>
      <c r="E385" s="347">
        <v>6</v>
      </c>
      <c r="F385" s="347">
        <v>1</v>
      </c>
      <c r="G385" s="347" t="s">
        <v>11</v>
      </c>
      <c r="H385" s="349">
        <v>32</v>
      </c>
      <c r="I385" s="350" t="s">
        <v>12</v>
      </c>
      <c r="J385" s="351">
        <f t="shared" si="5"/>
        <v>42</v>
      </c>
      <c r="K385" s="351">
        <v>7</v>
      </c>
      <c r="L385" s="3" t="str">
        <f>IFERROR(INDEX(dbOrdini[PREZZO
VINOLUX],MATCH(A385,dbOrdini[CODICE
ANKER],0)),"")</f>
        <v/>
      </c>
      <c r="M385" s="347" t="s">
        <v>10552</v>
      </c>
      <c r="N385" s="15" t="str">
        <f>IFERROR(INDEX(dbOrdini[ORDINE],MATCH(A385,dbOrdini[CODICE
ANKER]*(dbOrdini[CODICE
SUPPLY]="GEN24"),0)),"")</f>
        <v/>
      </c>
      <c r="O385" s="352" t="s">
        <v>8</v>
      </c>
      <c r="P385" s="347" t="s">
        <v>831</v>
      </c>
    </row>
    <row r="386" spans="1:16">
      <c r="A386" s="347" t="s">
        <v>11032</v>
      </c>
      <c r="B386" s="348">
        <v>464</v>
      </c>
      <c r="C386" s="347" t="s">
        <v>28152</v>
      </c>
      <c r="D386" s="347" t="s">
        <v>11033</v>
      </c>
      <c r="E386" s="347">
        <v>6</v>
      </c>
      <c r="F386" s="347">
        <v>0.7</v>
      </c>
      <c r="G386" s="347" t="s">
        <v>11</v>
      </c>
      <c r="H386" s="349">
        <v>45</v>
      </c>
      <c r="I386" s="350" t="s">
        <v>12</v>
      </c>
      <c r="J386" s="351">
        <f t="shared" si="5"/>
        <v>447</v>
      </c>
      <c r="K386" s="351">
        <v>74.5</v>
      </c>
      <c r="L386" s="3" t="str">
        <f>IFERROR(INDEX(dbOrdini[PREZZO
VINOLUX],MATCH(A386,dbOrdini[CODICE
ANKER],0)),"")</f>
        <v/>
      </c>
      <c r="M386" s="347" t="s">
        <v>10535</v>
      </c>
      <c r="N386" s="15" t="str">
        <f>IFERROR(INDEX(dbOrdini[ORDINE],MATCH(A386,dbOrdini[CODICE
ANKER]*(dbOrdini[CODICE
SUPPLY]="GEN24"),0)),"")</f>
        <v/>
      </c>
      <c r="O386" s="352" t="s">
        <v>8</v>
      </c>
      <c r="P386" s="347" t="s">
        <v>11342</v>
      </c>
    </row>
    <row r="387" spans="1:16">
      <c r="A387" s="347" t="s">
        <v>834</v>
      </c>
      <c r="B387" s="348">
        <v>60</v>
      </c>
      <c r="C387" s="347" t="s">
        <v>28152</v>
      </c>
      <c r="D387" s="347" t="s">
        <v>835</v>
      </c>
      <c r="E387" s="347">
        <v>12</v>
      </c>
      <c r="F387" s="347">
        <v>0.2</v>
      </c>
      <c r="G387" s="347" t="s">
        <v>11</v>
      </c>
      <c r="H387" s="349">
        <v>12.5</v>
      </c>
      <c r="I387" s="350" t="s">
        <v>12</v>
      </c>
      <c r="J387" s="351">
        <f t="shared" si="5"/>
        <v>20.399999999999999</v>
      </c>
      <c r="K387" s="351">
        <v>1.7</v>
      </c>
      <c r="L387" s="3" t="str">
        <f>IFERROR(INDEX(dbOrdini[PREZZO
VINOLUX],MATCH(A387,dbOrdini[CODICE
ANKER],0)),"")</f>
        <v/>
      </c>
      <c r="M387" s="347" t="s">
        <v>28214</v>
      </c>
      <c r="N387" s="15" t="str">
        <f>IFERROR(INDEX(dbOrdini[ORDINE],MATCH(A387,dbOrdini[CODICE
ANKER]*(dbOrdini[CODICE
SUPPLY]="GEN24"),0)),"")</f>
        <v/>
      </c>
      <c r="O387" s="352" t="s">
        <v>8</v>
      </c>
      <c r="P387" s="347" t="s">
        <v>836</v>
      </c>
    </row>
    <row r="388" spans="1:16">
      <c r="A388" s="347" t="s">
        <v>840</v>
      </c>
      <c r="B388" s="348">
        <v>338</v>
      </c>
      <c r="C388" s="347" t="s">
        <v>28152</v>
      </c>
      <c r="D388" s="347" t="s">
        <v>838</v>
      </c>
      <c r="E388" s="347">
        <v>6</v>
      </c>
      <c r="F388" s="347">
        <v>1</v>
      </c>
      <c r="G388" s="347" t="s">
        <v>11</v>
      </c>
      <c r="H388" s="349">
        <v>35</v>
      </c>
      <c r="I388" s="350" t="s">
        <v>12</v>
      </c>
      <c r="J388" s="351">
        <f t="shared" si="5"/>
        <v>44.099999999999994</v>
      </c>
      <c r="K388" s="351">
        <v>7.35</v>
      </c>
      <c r="L388" s="3" t="str">
        <f>IFERROR(INDEX(dbOrdini[PREZZO
VINOLUX],MATCH(A388,dbOrdini[CODICE
ANKER],0)),"")</f>
        <v/>
      </c>
      <c r="M388" s="347" t="s">
        <v>10535</v>
      </c>
      <c r="N388" s="15" t="str">
        <f>IFERROR(INDEX(dbOrdini[ORDINE],MATCH(A388,dbOrdini[CODICE
ANKER]*(dbOrdini[CODICE
SUPPLY]="GEN24"),0)),"")</f>
        <v/>
      </c>
      <c r="O388" s="352" t="s">
        <v>8</v>
      </c>
      <c r="P388" s="347" t="s">
        <v>841</v>
      </c>
    </row>
    <row r="389" spans="1:16">
      <c r="A389" s="347" t="s">
        <v>842</v>
      </c>
      <c r="B389" s="348">
        <v>64</v>
      </c>
      <c r="C389" s="347" t="s">
        <v>28152</v>
      </c>
      <c r="D389" s="347" t="s">
        <v>838</v>
      </c>
      <c r="E389" s="347">
        <v>6</v>
      </c>
      <c r="F389" s="347">
        <v>1.5</v>
      </c>
      <c r="G389" s="347" t="s">
        <v>11</v>
      </c>
      <c r="H389" s="349">
        <v>35</v>
      </c>
      <c r="I389" s="350" t="s">
        <v>12</v>
      </c>
      <c r="J389" s="351">
        <f t="shared" si="5"/>
        <v>65.699999999999989</v>
      </c>
      <c r="K389" s="351">
        <v>10.95</v>
      </c>
      <c r="L389" s="3" t="str">
        <f>IFERROR(INDEX(dbOrdini[PREZZO
VINOLUX],MATCH(A389,dbOrdini[CODICE
ANKER],0)),"")</f>
        <v/>
      </c>
      <c r="M389" s="347" t="s">
        <v>10535</v>
      </c>
      <c r="N389" s="15" t="str">
        <f>IFERROR(INDEX(dbOrdini[ORDINE],MATCH(A389,dbOrdini[CODICE
ANKER]*(dbOrdini[CODICE
SUPPLY]="GEN24"),0)),"")</f>
        <v/>
      </c>
      <c r="O389" s="352" t="s">
        <v>8</v>
      </c>
      <c r="P389" s="347" t="s">
        <v>843</v>
      </c>
    </row>
    <row r="390" spans="1:16">
      <c r="A390" s="347" t="s">
        <v>837</v>
      </c>
      <c r="B390" s="348">
        <v>363</v>
      </c>
      <c r="C390" s="347" t="s">
        <v>28152</v>
      </c>
      <c r="D390" s="347" t="s">
        <v>838</v>
      </c>
      <c r="E390" s="347">
        <v>6</v>
      </c>
      <c r="F390" s="347">
        <v>0.7</v>
      </c>
      <c r="G390" s="347" t="s">
        <v>11</v>
      </c>
      <c r="H390" s="349">
        <v>35</v>
      </c>
      <c r="I390" s="350" t="s">
        <v>12</v>
      </c>
      <c r="J390" s="351">
        <f t="shared" si="5"/>
        <v>33.900000000000006</v>
      </c>
      <c r="K390" s="351">
        <v>5.65</v>
      </c>
      <c r="L390" s="3" t="str">
        <f>IFERROR(INDEX(dbOrdini[PREZZO
VINOLUX],MATCH(A390,dbOrdini[CODICE
ANKER],0)),"")</f>
        <v/>
      </c>
      <c r="M390" s="347" t="s">
        <v>10535</v>
      </c>
      <c r="N390" s="15" t="str">
        <f>IFERROR(INDEX(dbOrdini[ORDINE],MATCH(A390,dbOrdini[CODICE
ANKER]*(dbOrdini[CODICE
SUPPLY]="GEN24"),0)),"")</f>
        <v/>
      </c>
      <c r="O390" s="352" t="s">
        <v>8</v>
      </c>
      <c r="P390" s="347" t="s">
        <v>839</v>
      </c>
    </row>
    <row r="391" spans="1:16">
      <c r="A391" s="347" t="s">
        <v>844</v>
      </c>
      <c r="B391" s="348">
        <v>24</v>
      </c>
      <c r="C391" s="347" t="s">
        <v>28152</v>
      </c>
      <c r="D391" s="347" t="s">
        <v>845</v>
      </c>
      <c r="E391" s="347">
        <v>12</v>
      </c>
      <c r="F391" s="347">
        <v>0.2</v>
      </c>
      <c r="G391" s="347" t="s">
        <v>11262</v>
      </c>
      <c r="H391" s="349">
        <v>12.5</v>
      </c>
      <c r="I391" s="350" t="s">
        <v>12</v>
      </c>
      <c r="J391" s="351">
        <f t="shared" si="5"/>
        <v>20.399999999999999</v>
      </c>
      <c r="K391" s="351">
        <v>1.7</v>
      </c>
      <c r="L391" s="3" t="str">
        <f>IFERROR(INDEX(dbOrdini[PREZZO
VINOLUX],MATCH(A391,dbOrdini[CODICE
ANKER],0)),"")</f>
        <v/>
      </c>
      <c r="M391" s="347" t="s">
        <v>28214</v>
      </c>
      <c r="N391" s="15" t="str">
        <f>IFERROR(INDEX(dbOrdini[ORDINE],MATCH(A391,dbOrdini[CODICE
ANKER]*(dbOrdini[CODICE
SUPPLY]="GEN24"),0)),"")</f>
        <v/>
      </c>
      <c r="O391" s="352" t="s">
        <v>8</v>
      </c>
      <c r="P391" s="347" t="s">
        <v>846</v>
      </c>
    </row>
    <row r="392" spans="1:16">
      <c r="A392" s="347" t="s">
        <v>847</v>
      </c>
      <c r="B392" s="348">
        <v>320</v>
      </c>
      <c r="C392" s="347" t="s">
        <v>28152</v>
      </c>
      <c r="D392" s="347" t="s">
        <v>848</v>
      </c>
      <c r="E392" s="347">
        <v>6</v>
      </c>
      <c r="F392" s="347">
        <v>0.7</v>
      </c>
      <c r="G392" s="347" t="s">
        <v>11</v>
      </c>
      <c r="H392" s="349">
        <v>32</v>
      </c>
      <c r="I392" s="350" t="s">
        <v>12</v>
      </c>
      <c r="J392" s="351">
        <f t="shared" si="5"/>
        <v>34.200000000000003</v>
      </c>
      <c r="K392" s="351">
        <v>5.7</v>
      </c>
      <c r="L392" s="3" t="str">
        <f>IFERROR(INDEX(dbOrdini[PREZZO
VINOLUX],MATCH(A392,dbOrdini[CODICE
ANKER],0)),"")</f>
        <v/>
      </c>
      <c r="M392" s="347" t="s">
        <v>10552</v>
      </c>
      <c r="N392" s="15" t="str">
        <f>IFERROR(INDEX(dbOrdini[ORDINE],MATCH(A392,dbOrdini[CODICE
ANKER]*(dbOrdini[CODICE
SUPPLY]="GEN24"),0)),"")</f>
        <v/>
      </c>
      <c r="O392" s="352" t="s">
        <v>8</v>
      </c>
      <c r="P392" s="347" t="s">
        <v>28261</v>
      </c>
    </row>
    <row r="393" spans="1:16">
      <c r="A393" s="347" t="s">
        <v>849</v>
      </c>
      <c r="B393" s="348">
        <v>0</v>
      </c>
      <c r="C393" s="347" t="s">
        <v>28152</v>
      </c>
      <c r="D393" s="347" t="s">
        <v>850</v>
      </c>
      <c r="E393" s="347">
        <v>6</v>
      </c>
      <c r="F393" s="347">
        <v>1</v>
      </c>
      <c r="G393" s="347" t="s">
        <v>11</v>
      </c>
      <c r="H393" s="349">
        <v>31</v>
      </c>
      <c r="I393" s="350" t="s">
        <v>12</v>
      </c>
      <c r="J393" s="351">
        <f t="shared" si="5"/>
        <v>38.099999999999994</v>
      </c>
      <c r="K393" s="351">
        <v>6.35</v>
      </c>
      <c r="L393" s="3" t="str">
        <f>IFERROR(INDEX(dbOrdini[PREZZO
VINOLUX],MATCH(A393,dbOrdini[CODICE
ANKER],0)),"")</f>
        <v/>
      </c>
      <c r="M393" s="347" t="s">
        <v>28195</v>
      </c>
      <c r="N393" s="15" t="str">
        <f>IFERROR(INDEX(dbOrdini[ORDINE],MATCH(A393,dbOrdini[CODICE
ANKER]*(dbOrdini[CODICE
SUPPLY]="GEN24"),0)),"")</f>
        <v/>
      </c>
      <c r="O393" s="352" t="s">
        <v>8</v>
      </c>
      <c r="P393" s="347" t="s">
        <v>851</v>
      </c>
    </row>
    <row r="394" spans="1:16">
      <c r="A394" s="347" t="s">
        <v>855</v>
      </c>
      <c r="B394" s="348">
        <v>28</v>
      </c>
      <c r="C394" s="347" t="s">
        <v>28152</v>
      </c>
      <c r="D394" s="347" t="s">
        <v>853</v>
      </c>
      <c r="E394" s="347">
        <v>6</v>
      </c>
      <c r="F394" s="347">
        <v>1</v>
      </c>
      <c r="G394" s="347" t="s">
        <v>11</v>
      </c>
      <c r="H394" s="349">
        <v>40</v>
      </c>
      <c r="I394" s="350" t="s">
        <v>12</v>
      </c>
      <c r="J394" s="351">
        <f t="shared" si="5"/>
        <v>50.699999999999996</v>
      </c>
      <c r="K394" s="351">
        <v>8.4499999999999993</v>
      </c>
      <c r="L394" s="3" t="str">
        <f>IFERROR(INDEX(dbOrdini[PREZZO
VINOLUX],MATCH(A394,dbOrdini[CODICE
ANKER],0)),"")</f>
        <v/>
      </c>
      <c r="M394" s="347" t="s">
        <v>28262</v>
      </c>
      <c r="N394" s="15" t="str">
        <f>IFERROR(INDEX(dbOrdini[ORDINE],MATCH(A394,dbOrdini[CODICE
ANKER]*(dbOrdini[CODICE
SUPPLY]="GEN24"),0)),"")</f>
        <v/>
      </c>
      <c r="O394" s="352" t="s">
        <v>8</v>
      </c>
      <c r="P394" s="347" t="s">
        <v>856</v>
      </c>
    </row>
    <row r="395" spans="1:16">
      <c r="A395" s="347" t="s">
        <v>852</v>
      </c>
      <c r="B395" s="348">
        <v>0</v>
      </c>
      <c r="C395" s="347" t="s">
        <v>28152</v>
      </c>
      <c r="D395" s="347" t="s">
        <v>853</v>
      </c>
      <c r="E395" s="347">
        <v>6</v>
      </c>
      <c r="F395" s="347">
        <v>0.5</v>
      </c>
      <c r="G395" s="347" t="s">
        <v>11</v>
      </c>
      <c r="H395" s="349">
        <v>40</v>
      </c>
      <c r="I395" s="350" t="s">
        <v>12</v>
      </c>
      <c r="J395" s="351">
        <f t="shared" si="5"/>
        <v>29.099999999999998</v>
      </c>
      <c r="K395" s="351">
        <v>4.8499999999999996</v>
      </c>
      <c r="L395" s="3" t="str">
        <f>IFERROR(INDEX(dbOrdini[PREZZO
VINOLUX],MATCH(A395,dbOrdini[CODICE
ANKER],0)),"")</f>
        <v/>
      </c>
      <c r="M395" s="347" t="s">
        <v>28262</v>
      </c>
      <c r="N395" s="15" t="str">
        <f>IFERROR(INDEX(dbOrdini[ORDINE],MATCH(A395,dbOrdini[CODICE
ANKER]*(dbOrdini[CODICE
SUPPLY]="GEN24"),0)),"")</f>
        <v/>
      </c>
      <c r="O395" s="352" t="s">
        <v>8</v>
      </c>
      <c r="P395" s="347" t="s">
        <v>854</v>
      </c>
    </row>
    <row r="396" spans="1:16">
      <c r="A396" s="347" t="s">
        <v>857</v>
      </c>
      <c r="B396" s="348">
        <v>0</v>
      </c>
      <c r="C396" s="347" t="s">
        <v>28152</v>
      </c>
      <c r="D396" s="347" t="s">
        <v>858</v>
      </c>
      <c r="E396" s="347">
        <v>6</v>
      </c>
      <c r="F396" s="347">
        <v>0.7</v>
      </c>
      <c r="G396" s="347" t="s">
        <v>11</v>
      </c>
      <c r="H396" s="349">
        <v>17</v>
      </c>
      <c r="I396" s="350" t="s">
        <v>12</v>
      </c>
      <c r="J396" s="351">
        <f t="shared" si="5"/>
        <v>76.5</v>
      </c>
      <c r="K396" s="351">
        <v>12.75</v>
      </c>
      <c r="L396" s="3" t="str">
        <f>IFERROR(INDEX(dbOrdini[PREZZO
VINOLUX],MATCH(A396,dbOrdini[CODICE
ANKER],0)),"")</f>
        <v/>
      </c>
      <c r="M396" s="347" t="s">
        <v>10545</v>
      </c>
      <c r="N396" s="15" t="str">
        <f>IFERROR(INDEX(dbOrdini[ORDINE],MATCH(A396,dbOrdini[CODICE
ANKER]*(dbOrdini[CODICE
SUPPLY]="GEN24"),0)),"")</f>
        <v/>
      </c>
      <c r="O396" s="352" t="s">
        <v>8</v>
      </c>
      <c r="P396" s="347" t="s">
        <v>859</v>
      </c>
    </row>
    <row r="397" spans="1:16">
      <c r="A397" s="347" t="s">
        <v>10924</v>
      </c>
      <c r="B397" s="348">
        <v>0</v>
      </c>
      <c r="C397" s="347" t="s">
        <v>28152</v>
      </c>
      <c r="D397" s="347" t="s">
        <v>858</v>
      </c>
      <c r="E397" s="347">
        <v>12</v>
      </c>
      <c r="F397" s="347">
        <v>0.7</v>
      </c>
      <c r="G397" s="347" t="s">
        <v>11</v>
      </c>
      <c r="H397" s="349">
        <v>17</v>
      </c>
      <c r="I397" s="350" t="s">
        <v>12</v>
      </c>
      <c r="J397" s="351">
        <f t="shared" ref="J397:J460" si="6">E397*K397</f>
        <v>153</v>
      </c>
      <c r="K397" s="351">
        <v>12.75</v>
      </c>
      <c r="L397" s="3" t="str">
        <f>IFERROR(INDEX(dbOrdini[PREZZO
VINOLUX],MATCH(A397,dbOrdini[CODICE
ANKER],0)),"")</f>
        <v/>
      </c>
      <c r="M397" s="347" t="s">
        <v>10545</v>
      </c>
      <c r="N397" s="15" t="str">
        <f>IFERROR(INDEX(dbOrdini[ORDINE],MATCH(A397,dbOrdini[CODICE
ANKER]*(dbOrdini[CODICE
SUPPLY]="GEN24"),0)),"")</f>
        <v/>
      </c>
      <c r="O397" s="352" t="s">
        <v>8</v>
      </c>
      <c r="P397" s="347" t="s">
        <v>859</v>
      </c>
    </row>
    <row r="398" spans="1:16">
      <c r="A398" s="347" t="s">
        <v>860</v>
      </c>
      <c r="B398" s="348">
        <v>43</v>
      </c>
      <c r="C398" s="347" t="s">
        <v>28152</v>
      </c>
      <c r="D398" s="347" t="s">
        <v>861</v>
      </c>
      <c r="E398" s="347">
        <v>6</v>
      </c>
      <c r="F398" s="347">
        <v>0.5</v>
      </c>
      <c r="G398" s="347" t="s">
        <v>11</v>
      </c>
      <c r="H398" s="349">
        <v>15.7</v>
      </c>
      <c r="I398" s="350" t="s">
        <v>12</v>
      </c>
      <c r="J398" s="351">
        <f t="shared" si="6"/>
        <v>51.900000000000006</v>
      </c>
      <c r="K398" s="351">
        <v>8.65</v>
      </c>
      <c r="L398" s="3">
        <f>IFERROR(INDEX(dbOrdini[PREZZO
VINOLUX],MATCH(A398,dbOrdini[CODICE
ANKER],0)),"")</f>
        <v>21.85</v>
      </c>
      <c r="M398" s="347" t="s">
        <v>10545</v>
      </c>
      <c r="N398" s="15" t="str">
        <f>IFERROR(INDEX(dbOrdini[ORDINE],MATCH(A398,dbOrdini[CODICE
ANKER]*(dbOrdini[CODICE
SUPPLY]="GEN24"),0)),"")</f>
        <v/>
      </c>
      <c r="O398" s="352" t="s">
        <v>8</v>
      </c>
      <c r="P398" s="347" t="s">
        <v>862</v>
      </c>
    </row>
    <row r="399" spans="1:16">
      <c r="A399" s="347" t="s">
        <v>863</v>
      </c>
      <c r="B399" s="348">
        <v>0</v>
      </c>
      <c r="C399" s="347" t="s">
        <v>28152</v>
      </c>
      <c r="D399" s="347" t="s">
        <v>864</v>
      </c>
      <c r="E399" s="347">
        <v>12</v>
      </c>
      <c r="F399" s="347">
        <v>0.7</v>
      </c>
      <c r="G399" s="347" t="s">
        <v>11262</v>
      </c>
      <c r="H399" s="349">
        <v>15.7</v>
      </c>
      <c r="I399" s="350" t="s">
        <v>12</v>
      </c>
      <c r="J399" s="351">
        <f t="shared" si="6"/>
        <v>155.39999999999998</v>
      </c>
      <c r="K399" s="351">
        <v>12.95</v>
      </c>
      <c r="L399" s="3" t="str">
        <f>IFERROR(INDEX(dbOrdini[PREZZO
VINOLUX],MATCH(A399,dbOrdini[CODICE
ANKER],0)),"")</f>
        <v/>
      </c>
      <c r="M399" s="347" t="s">
        <v>10545</v>
      </c>
      <c r="N399" s="15" t="str">
        <f>IFERROR(INDEX(dbOrdini[ORDINE],MATCH(A399,dbOrdini[CODICE
ANKER]*(dbOrdini[CODICE
SUPPLY]="GEN24"),0)),"")</f>
        <v/>
      </c>
      <c r="O399" s="352" t="s">
        <v>8</v>
      </c>
      <c r="P399" s="347" t="s">
        <v>865</v>
      </c>
    </row>
    <row r="400" spans="1:16">
      <c r="A400" s="347" t="s">
        <v>866</v>
      </c>
      <c r="B400" s="348">
        <v>0</v>
      </c>
      <c r="C400" s="347" t="s">
        <v>28152</v>
      </c>
      <c r="D400" s="347" t="s">
        <v>867</v>
      </c>
      <c r="E400" s="347">
        <v>6</v>
      </c>
      <c r="F400" s="347">
        <v>0.7</v>
      </c>
      <c r="G400" s="347" t="s">
        <v>11</v>
      </c>
      <c r="H400" s="349">
        <v>17</v>
      </c>
      <c r="I400" s="350" t="s">
        <v>12</v>
      </c>
      <c r="J400" s="351">
        <f t="shared" si="6"/>
        <v>75</v>
      </c>
      <c r="K400" s="351">
        <v>12.5</v>
      </c>
      <c r="L400" s="3" t="str">
        <f>IFERROR(INDEX(dbOrdini[PREZZO
VINOLUX],MATCH(A400,dbOrdini[CODICE
ANKER],0)),"")</f>
        <v/>
      </c>
      <c r="M400" s="347" t="s">
        <v>10545</v>
      </c>
      <c r="N400" s="15" t="str">
        <f>IFERROR(INDEX(dbOrdini[ORDINE],MATCH(A400,dbOrdini[CODICE
ANKER]*(dbOrdini[CODICE
SUPPLY]="GEN24"),0)),"")</f>
        <v/>
      </c>
      <c r="O400" s="352" t="s">
        <v>8</v>
      </c>
      <c r="P400" s="347" t="s">
        <v>868</v>
      </c>
    </row>
    <row r="401" spans="1:16">
      <c r="A401" s="347" t="s">
        <v>869</v>
      </c>
      <c r="B401" s="348">
        <v>423</v>
      </c>
      <c r="C401" s="347" t="s">
        <v>28152</v>
      </c>
      <c r="D401" s="347" t="s">
        <v>870</v>
      </c>
      <c r="E401" s="347">
        <v>6</v>
      </c>
      <c r="F401" s="347">
        <v>0.7</v>
      </c>
      <c r="G401" s="347" t="s">
        <v>11</v>
      </c>
      <c r="H401" s="349">
        <v>17</v>
      </c>
      <c r="I401" s="350" t="s">
        <v>12</v>
      </c>
      <c r="J401" s="351">
        <f t="shared" si="6"/>
        <v>50.699999999999996</v>
      </c>
      <c r="K401" s="351">
        <v>8.4499999999999993</v>
      </c>
      <c r="L401" s="3" t="str">
        <f>IFERROR(INDEX(dbOrdini[PREZZO
VINOLUX],MATCH(A401,dbOrdini[CODICE
ANKER],0)),"")</f>
        <v/>
      </c>
      <c r="M401" s="347" t="s">
        <v>10545</v>
      </c>
      <c r="N401" s="15" t="str">
        <f>IFERROR(INDEX(dbOrdini[ORDINE],MATCH(A401,dbOrdini[CODICE
ANKER]*(dbOrdini[CODICE
SUPPLY]="GEN24"),0)),"")</f>
        <v/>
      </c>
      <c r="O401" s="352" t="s">
        <v>8</v>
      </c>
      <c r="P401" s="347" t="s">
        <v>871</v>
      </c>
    </row>
    <row r="402" spans="1:16">
      <c r="A402" s="347" t="s">
        <v>872</v>
      </c>
      <c r="B402" s="348">
        <v>0</v>
      </c>
      <c r="C402" s="347" t="s">
        <v>28152</v>
      </c>
      <c r="D402" s="347" t="s">
        <v>870</v>
      </c>
      <c r="E402" s="347">
        <v>12</v>
      </c>
      <c r="F402" s="347">
        <v>1</v>
      </c>
      <c r="G402" s="347" t="s">
        <v>11262</v>
      </c>
      <c r="H402" s="349">
        <v>17</v>
      </c>
      <c r="I402" s="350" t="s">
        <v>12</v>
      </c>
      <c r="J402" s="351">
        <f t="shared" si="6"/>
        <v>141</v>
      </c>
      <c r="K402" s="351">
        <v>11.75</v>
      </c>
      <c r="L402" s="3" t="str">
        <f>IFERROR(INDEX(dbOrdini[PREZZO
VINOLUX],MATCH(A402,dbOrdini[CODICE
ANKER],0)),"")</f>
        <v/>
      </c>
      <c r="M402" s="347" t="s">
        <v>10545</v>
      </c>
      <c r="N402" s="15" t="str">
        <f>IFERROR(INDEX(dbOrdini[ORDINE],MATCH(A402,dbOrdini[CODICE
ANKER]*(dbOrdini[CODICE
SUPPLY]="GEN24"),0)),"")</f>
        <v/>
      </c>
      <c r="O402" s="352" t="s">
        <v>8</v>
      </c>
      <c r="P402" s="347" t="s">
        <v>873</v>
      </c>
    </row>
    <row r="403" spans="1:16">
      <c r="A403" s="347" t="s">
        <v>884</v>
      </c>
      <c r="B403" s="348">
        <v>0</v>
      </c>
      <c r="C403" s="347" t="s">
        <v>28152</v>
      </c>
      <c r="D403" s="347" t="s">
        <v>875</v>
      </c>
      <c r="E403" s="347">
        <v>6</v>
      </c>
      <c r="F403" s="347">
        <v>1.5</v>
      </c>
      <c r="G403" s="347" t="s">
        <v>11</v>
      </c>
      <c r="H403" s="349">
        <v>17</v>
      </c>
      <c r="I403" s="350" t="s">
        <v>12</v>
      </c>
      <c r="J403" s="351">
        <f t="shared" si="6"/>
        <v>111</v>
      </c>
      <c r="K403" s="351">
        <v>18.5</v>
      </c>
      <c r="L403" s="3" t="str">
        <f>IFERROR(INDEX(dbOrdini[PREZZO
VINOLUX],MATCH(A403,dbOrdini[CODICE
ANKER],0)),"")</f>
        <v/>
      </c>
      <c r="M403" s="347" t="s">
        <v>10545</v>
      </c>
      <c r="N403" s="15" t="str">
        <f>IFERROR(INDEX(dbOrdini[ORDINE],MATCH(A403,dbOrdini[CODICE
ANKER]*(dbOrdini[CODICE
SUPPLY]="GEN24"),0)),"")</f>
        <v/>
      </c>
      <c r="O403" s="352" t="s">
        <v>8</v>
      </c>
      <c r="P403" s="347" t="s">
        <v>885</v>
      </c>
    </row>
    <row r="404" spans="1:16">
      <c r="A404" s="347" t="s">
        <v>881</v>
      </c>
      <c r="B404" s="348">
        <v>0</v>
      </c>
      <c r="C404" s="347" t="s">
        <v>28152</v>
      </c>
      <c r="D404" s="347" t="s">
        <v>875</v>
      </c>
      <c r="E404" s="347">
        <v>6</v>
      </c>
      <c r="F404" s="347">
        <v>1</v>
      </c>
      <c r="G404" s="347" t="s">
        <v>11</v>
      </c>
      <c r="H404" s="349">
        <v>17</v>
      </c>
      <c r="I404" s="350" t="s">
        <v>12</v>
      </c>
      <c r="J404" s="351">
        <f t="shared" si="6"/>
        <v>63</v>
      </c>
      <c r="K404" s="351">
        <v>10.5</v>
      </c>
      <c r="L404" s="3" t="str">
        <f>IFERROR(INDEX(dbOrdini[PREZZO
VINOLUX],MATCH(A404,dbOrdini[CODICE
ANKER],0)),"")</f>
        <v/>
      </c>
      <c r="M404" s="347" t="s">
        <v>10545</v>
      </c>
      <c r="N404" s="15" t="str">
        <f>IFERROR(INDEX(dbOrdini[ORDINE],MATCH(A404,dbOrdini[CODICE
ANKER]*(dbOrdini[CODICE
SUPPLY]="GEN24"),0)),"")</f>
        <v/>
      </c>
      <c r="O404" s="352" t="s">
        <v>8</v>
      </c>
      <c r="P404" s="347" t="s">
        <v>882</v>
      </c>
    </row>
    <row r="405" spans="1:16">
      <c r="A405" s="347" t="s">
        <v>883</v>
      </c>
      <c r="B405" s="348">
        <v>9302</v>
      </c>
      <c r="C405" s="347" t="s">
        <v>28152</v>
      </c>
      <c r="D405" s="347" t="s">
        <v>875</v>
      </c>
      <c r="E405" s="347">
        <v>12</v>
      </c>
      <c r="F405" s="347">
        <v>1</v>
      </c>
      <c r="G405" s="347" t="s">
        <v>11</v>
      </c>
      <c r="H405" s="349">
        <v>17</v>
      </c>
      <c r="I405" s="350" t="s">
        <v>12</v>
      </c>
      <c r="J405" s="351">
        <f t="shared" si="6"/>
        <v>126</v>
      </c>
      <c r="K405" s="351">
        <v>10.5</v>
      </c>
      <c r="L405" s="3" t="str">
        <f>IFERROR(INDEX(dbOrdini[PREZZO
VINOLUX],MATCH(A405,dbOrdini[CODICE
ANKER],0)),"")</f>
        <v/>
      </c>
      <c r="M405" s="347" t="s">
        <v>10545</v>
      </c>
      <c r="N405" s="15" t="str">
        <f>IFERROR(INDEX(dbOrdini[ORDINE],MATCH(A405,dbOrdini[CODICE
ANKER]*(dbOrdini[CODICE
SUPPLY]="GEN24"),0)),"")</f>
        <v/>
      </c>
      <c r="O405" s="352" t="s">
        <v>8</v>
      </c>
      <c r="P405" s="347" t="s">
        <v>882</v>
      </c>
    </row>
    <row r="406" spans="1:16">
      <c r="A406" s="347" t="s">
        <v>877</v>
      </c>
      <c r="B406" s="348">
        <v>126</v>
      </c>
      <c r="C406" s="347" t="s">
        <v>28152</v>
      </c>
      <c r="D406" s="347" t="s">
        <v>875</v>
      </c>
      <c r="E406" s="347">
        <v>12</v>
      </c>
      <c r="F406" s="347">
        <v>0.35</v>
      </c>
      <c r="G406" s="347" t="s">
        <v>11</v>
      </c>
      <c r="H406" s="349">
        <v>17</v>
      </c>
      <c r="I406" s="350" t="s">
        <v>12</v>
      </c>
      <c r="J406" s="351">
        <f t="shared" si="6"/>
        <v>63.599999999999994</v>
      </c>
      <c r="K406" s="351">
        <v>5.3</v>
      </c>
      <c r="L406" s="3" t="str">
        <f>IFERROR(INDEX(dbOrdini[PREZZO
VINOLUX],MATCH(A406,dbOrdini[CODICE
ANKER],0)),"")</f>
        <v/>
      </c>
      <c r="M406" s="347" t="s">
        <v>10545</v>
      </c>
      <c r="N406" s="15" t="str">
        <f>IFERROR(INDEX(dbOrdini[ORDINE],MATCH(A406,dbOrdini[CODICE
ANKER]*(dbOrdini[CODICE
SUPPLY]="GEN24"),0)),"")</f>
        <v/>
      </c>
      <c r="O406" s="352" t="s">
        <v>8</v>
      </c>
      <c r="P406" s="347" t="s">
        <v>878</v>
      </c>
    </row>
    <row r="407" spans="1:16">
      <c r="A407" s="347" t="s">
        <v>879</v>
      </c>
      <c r="B407" s="348">
        <v>9715</v>
      </c>
      <c r="C407" s="347" t="s">
        <v>28152</v>
      </c>
      <c r="D407" s="347" t="s">
        <v>875</v>
      </c>
      <c r="E407" s="347">
        <v>6</v>
      </c>
      <c r="F407" s="347">
        <v>0.7</v>
      </c>
      <c r="G407" s="347" t="s">
        <v>11</v>
      </c>
      <c r="H407" s="349">
        <v>17</v>
      </c>
      <c r="I407" s="350" t="s">
        <v>12</v>
      </c>
      <c r="J407" s="351">
        <f t="shared" si="6"/>
        <v>47.7</v>
      </c>
      <c r="K407" s="351">
        <v>7.95</v>
      </c>
      <c r="L407" s="3" t="str">
        <f>IFERROR(INDEX(dbOrdini[PREZZO
VINOLUX],MATCH(A407,dbOrdini[CODICE
ANKER],0)),"")</f>
        <v/>
      </c>
      <c r="M407" s="347" t="s">
        <v>10545</v>
      </c>
      <c r="N407" s="15" t="str">
        <f>IFERROR(INDEX(dbOrdini[ORDINE],MATCH(A407,dbOrdini[CODICE
ANKER]*(dbOrdini[CODICE
SUPPLY]="GEN24"),0)),"")</f>
        <v/>
      </c>
      <c r="O407" s="352" t="s">
        <v>8</v>
      </c>
      <c r="P407" s="347" t="s">
        <v>880</v>
      </c>
    </row>
    <row r="408" spans="1:16">
      <c r="A408" s="347" t="s">
        <v>874</v>
      </c>
      <c r="B408" s="348">
        <v>120</v>
      </c>
      <c r="C408" s="347" t="s">
        <v>28152</v>
      </c>
      <c r="D408" s="347" t="s">
        <v>875</v>
      </c>
      <c r="E408" s="347">
        <v>24</v>
      </c>
      <c r="F408" s="347">
        <v>0.2</v>
      </c>
      <c r="G408" s="347" t="s">
        <v>11</v>
      </c>
      <c r="H408" s="349">
        <v>17</v>
      </c>
      <c r="I408" s="350" t="s">
        <v>12</v>
      </c>
      <c r="J408" s="351">
        <f t="shared" si="6"/>
        <v>90</v>
      </c>
      <c r="K408" s="351">
        <v>3.75</v>
      </c>
      <c r="L408" s="3" t="str">
        <f>IFERROR(INDEX(dbOrdini[PREZZO
VINOLUX],MATCH(A408,dbOrdini[CODICE
ANKER],0)),"")</f>
        <v/>
      </c>
      <c r="M408" s="347" t="s">
        <v>10545</v>
      </c>
      <c r="N408" s="15" t="str">
        <f>IFERROR(INDEX(dbOrdini[ORDINE],MATCH(A408,dbOrdini[CODICE
ANKER]*(dbOrdini[CODICE
SUPPLY]="GEN24"),0)),"")</f>
        <v/>
      </c>
      <c r="O408" s="352" t="s">
        <v>8</v>
      </c>
      <c r="P408" s="347" t="s">
        <v>876</v>
      </c>
    </row>
    <row r="409" spans="1:16">
      <c r="A409" s="347" t="s">
        <v>886</v>
      </c>
      <c r="B409" s="348">
        <v>0</v>
      </c>
      <c r="C409" s="347" t="s">
        <v>28152</v>
      </c>
      <c r="D409" s="347" t="s">
        <v>887</v>
      </c>
      <c r="E409" s="347">
        <v>20</v>
      </c>
      <c r="F409" s="347">
        <v>0.05</v>
      </c>
      <c r="G409" s="347" t="s">
        <v>11</v>
      </c>
      <c r="H409" s="349">
        <v>17</v>
      </c>
      <c r="I409" s="350" t="s">
        <v>12</v>
      </c>
      <c r="J409" s="351">
        <f t="shared" si="6"/>
        <v>20.8</v>
      </c>
      <c r="K409" s="351">
        <v>1.04</v>
      </c>
      <c r="L409" s="3" t="str">
        <f>IFERROR(INDEX(dbOrdini[PREZZO
VINOLUX],MATCH(A409,dbOrdini[CODICE
ANKER],0)),"")</f>
        <v/>
      </c>
      <c r="M409" s="347" t="s">
        <v>10545</v>
      </c>
      <c r="N409" s="15" t="str">
        <f>IFERROR(INDEX(dbOrdini[ORDINE],MATCH(A409,dbOrdini[CODICE
ANKER]*(dbOrdini[CODICE
SUPPLY]="GEN24"),0)),"")</f>
        <v/>
      </c>
      <c r="O409" s="352" t="s">
        <v>8</v>
      </c>
      <c r="P409" s="347" t="s">
        <v>888</v>
      </c>
    </row>
    <row r="410" spans="1:16">
      <c r="A410" s="347" t="s">
        <v>892</v>
      </c>
      <c r="B410" s="348">
        <v>0</v>
      </c>
      <c r="C410" s="347" t="s">
        <v>28152</v>
      </c>
      <c r="D410" s="347" t="s">
        <v>890</v>
      </c>
      <c r="E410" s="347">
        <v>12</v>
      </c>
      <c r="F410" s="347">
        <v>1</v>
      </c>
      <c r="G410" s="347" t="s">
        <v>11</v>
      </c>
      <c r="H410" s="349">
        <v>17</v>
      </c>
      <c r="I410" s="350" t="s">
        <v>12</v>
      </c>
      <c r="J410" s="351">
        <f t="shared" si="6"/>
        <v>143.39999999999998</v>
      </c>
      <c r="K410" s="351">
        <v>11.95</v>
      </c>
      <c r="L410" s="3" t="str">
        <f>IFERROR(INDEX(dbOrdini[PREZZO
VINOLUX],MATCH(A410,dbOrdini[CODICE
ANKER],0)),"")</f>
        <v/>
      </c>
      <c r="M410" s="347" t="s">
        <v>10545</v>
      </c>
      <c r="N410" s="15" t="str">
        <f>IFERROR(INDEX(dbOrdini[ORDINE],MATCH(A410,dbOrdini[CODICE
ANKER]*(dbOrdini[CODICE
SUPPLY]="GEN24"),0)),"")</f>
        <v/>
      </c>
      <c r="O410" s="352" t="s">
        <v>8</v>
      </c>
      <c r="P410" s="347" t="s">
        <v>893</v>
      </c>
    </row>
    <row r="411" spans="1:16">
      <c r="A411" s="347" t="s">
        <v>889</v>
      </c>
      <c r="B411" s="348">
        <v>618</v>
      </c>
      <c r="C411" s="347" t="s">
        <v>28152</v>
      </c>
      <c r="D411" s="347" t="s">
        <v>890</v>
      </c>
      <c r="E411" s="347">
        <v>6</v>
      </c>
      <c r="F411" s="347">
        <v>0.7</v>
      </c>
      <c r="G411" s="347" t="s">
        <v>11</v>
      </c>
      <c r="H411" s="349">
        <v>17</v>
      </c>
      <c r="I411" s="350" t="s">
        <v>12</v>
      </c>
      <c r="J411" s="351">
        <f t="shared" si="6"/>
        <v>49.5</v>
      </c>
      <c r="K411" s="351">
        <v>8.25</v>
      </c>
      <c r="L411" s="3" t="str">
        <f>IFERROR(INDEX(dbOrdini[PREZZO
VINOLUX],MATCH(A411,dbOrdini[CODICE
ANKER],0)),"")</f>
        <v/>
      </c>
      <c r="M411" s="347" t="s">
        <v>10545</v>
      </c>
      <c r="N411" s="15" t="str">
        <f>IFERROR(INDEX(dbOrdini[ORDINE],MATCH(A411,dbOrdini[CODICE
ANKER]*(dbOrdini[CODICE
SUPPLY]="GEN24"),0)),"")</f>
        <v/>
      </c>
      <c r="O411" s="352" t="s">
        <v>8</v>
      </c>
      <c r="P411" s="347" t="s">
        <v>891</v>
      </c>
    </row>
    <row r="412" spans="1:16">
      <c r="A412" s="347" t="s">
        <v>894</v>
      </c>
      <c r="B412" s="348">
        <v>157</v>
      </c>
      <c r="C412" s="347" t="s">
        <v>28152</v>
      </c>
      <c r="D412" s="347" t="s">
        <v>895</v>
      </c>
      <c r="E412" s="347">
        <v>6</v>
      </c>
      <c r="F412" s="347">
        <v>0.7</v>
      </c>
      <c r="G412" s="347" t="s">
        <v>11</v>
      </c>
      <c r="H412" s="349">
        <v>17</v>
      </c>
      <c r="I412" s="350" t="s">
        <v>12</v>
      </c>
      <c r="J412" s="351">
        <f t="shared" si="6"/>
        <v>69</v>
      </c>
      <c r="K412" s="351">
        <v>11.5</v>
      </c>
      <c r="L412" s="3" t="str">
        <f>IFERROR(INDEX(dbOrdini[PREZZO
VINOLUX],MATCH(A412,dbOrdini[CODICE
ANKER],0)),"")</f>
        <v/>
      </c>
      <c r="M412" s="347" t="s">
        <v>10545</v>
      </c>
      <c r="N412" s="15" t="str">
        <f>IFERROR(INDEX(dbOrdini[ORDINE],MATCH(A412,dbOrdini[CODICE
ANKER]*(dbOrdini[CODICE
SUPPLY]="GEN24"),0)),"")</f>
        <v/>
      </c>
      <c r="O412" s="352" t="s">
        <v>8</v>
      </c>
      <c r="P412" s="347" t="s">
        <v>896</v>
      </c>
    </row>
    <row r="413" spans="1:16">
      <c r="A413" s="347" t="s">
        <v>11343</v>
      </c>
      <c r="B413" s="348">
        <v>0</v>
      </c>
      <c r="C413" s="347" t="s">
        <v>28152</v>
      </c>
      <c r="D413" s="347" t="s">
        <v>11344</v>
      </c>
      <c r="E413" s="347">
        <v>6</v>
      </c>
      <c r="F413" s="347">
        <v>0.7</v>
      </c>
      <c r="G413" s="347" t="s">
        <v>11</v>
      </c>
      <c r="H413" s="349">
        <v>30</v>
      </c>
      <c r="I413" s="350" t="s">
        <v>12</v>
      </c>
      <c r="J413" s="351">
        <f t="shared" si="6"/>
        <v>45.900000000000006</v>
      </c>
      <c r="K413" s="351">
        <v>7.65</v>
      </c>
      <c r="L413" s="3" t="str">
        <f>IFERROR(INDEX(dbOrdini[PREZZO
VINOLUX],MATCH(A413,dbOrdini[CODICE
ANKER],0)),"")</f>
        <v/>
      </c>
      <c r="M413" s="347" t="s">
        <v>10539</v>
      </c>
      <c r="N413" s="15" t="str">
        <f>IFERROR(INDEX(dbOrdini[ORDINE],MATCH(A413,dbOrdini[CODICE
ANKER]*(dbOrdini[CODICE
SUPPLY]="GEN24"),0)),"")</f>
        <v/>
      </c>
      <c r="O413" s="352" t="s">
        <v>8</v>
      </c>
      <c r="P413" s="347" t="s">
        <v>11345</v>
      </c>
    </row>
    <row r="414" spans="1:16">
      <c r="A414" s="347" t="s">
        <v>897</v>
      </c>
      <c r="B414" s="348">
        <v>14</v>
      </c>
      <c r="C414" s="347" t="s">
        <v>28152</v>
      </c>
      <c r="D414" s="347" t="s">
        <v>898</v>
      </c>
      <c r="E414" s="347">
        <v>6</v>
      </c>
      <c r="F414" s="347">
        <v>0.5</v>
      </c>
      <c r="G414" s="347" t="s">
        <v>11</v>
      </c>
      <c r="H414" s="349">
        <v>38.200000000000003</v>
      </c>
      <c r="I414" s="350" t="s">
        <v>12</v>
      </c>
      <c r="J414" s="351">
        <f t="shared" si="6"/>
        <v>69</v>
      </c>
      <c r="K414" s="351">
        <v>11.5</v>
      </c>
      <c r="L414" s="3" t="str">
        <f>IFERROR(INDEX(dbOrdini[PREZZO
VINOLUX],MATCH(A414,dbOrdini[CODICE
ANKER],0)),"")</f>
        <v/>
      </c>
      <c r="M414" s="347" t="s">
        <v>28208</v>
      </c>
      <c r="N414" s="15" t="str">
        <f>IFERROR(INDEX(dbOrdini[ORDINE],MATCH(A414,dbOrdini[CODICE
ANKER]*(dbOrdini[CODICE
SUPPLY]="GEN24"),0)),"")</f>
        <v/>
      </c>
      <c r="O414" s="352" t="s">
        <v>8</v>
      </c>
      <c r="P414" s="347" t="s">
        <v>899</v>
      </c>
    </row>
    <row r="415" spans="1:16">
      <c r="A415" s="347" t="s">
        <v>900</v>
      </c>
      <c r="B415" s="348">
        <v>139</v>
      </c>
      <c r="C415" s="347" t="s">
        <v>28152</v>
      </c>
      <c r="D415" s="347" t="s">
        <v>901</v>
      </c>
      <c r="E415" s="347">
        <v>6</v>
      </c>
      <c r="F415" s="347">
        <v>0.7</v>
      </c>
      <c r="G415" s="347" t="s">
        <v>11</v>
      </c>
      <c r="H415" s="349">
        <v>46</v>
      </c>
      <c r="I415" s="350" t="s">
        <v>12</v>
      </c>
      <c r="J415" s="351">
        <f t="shared" si="6"/>
        <v>162</v>
      </c>
      <c r="K415" s="351">
        <v>27</v>
      </c>
      <c r="L415" s="3" t="str">
        <f>IFERROR(INDEX(dbOrdini[PREZZO
VINOLUX],MATCH(A415,dbOrdini[CODICE
ANKER],0)),"")</f>
        <v/>
      </c>
      <c r="M415" s="347" t="s">
        <v>10536</v>
      </c>
      <c r="N415" s="15" t="str">
        <f>IFERROR(INDEX(dbOrdini[ORDINE],MATCH(A415,dbOrdini[CODICE
ANKER]*(dbOrdini[CODICE
SUPPLY]="GEN24"),0)),"")</f>
        <v/>
      </c>
      <c r="O415" s="352" t="s">
        <v>8</v>
      </c>
      <c r="P415" s="347" t="s">
        <v>902</v>
      </c>
    </row>
    <row r="416" spans="1:16">
      <c r="A416" s="347" t="s">
        <v>903</v>
      </c>
      <c r="B416" s="348">
        <v>6</v>
      </c>
      <c r="C416" s="347" t="s">
        <v>28152</v>
      </c>
      <c r="D416" s="347" t="s">
        <v>904</v>
      </c>
      <c r="E416" s="347">
        <v>6</v>
      </c>
      <c r="F416" s="347">
        <v>0.7</v>
      </c>
      <c r="G416" s="347" t="s">
        <v>11</v>
      </c>
      <c r="H416" s="349">
        <v>46</v>
      </c>
      <c r="I416" s="350" t="s">
        <v>12</v>
      </c>
      <c r="J416" s="351">
        <f t="shared" si="6"/>
        <v>293.70000000000005</v>
      </c>
      <c r="K416" s="351">
        <v>48.95</v>
      </c>
      <c r="L416" s="3" t="str">
        <f>IFERROR(INDEX(dbOrdini[PREZZO
VINOLUX],MATCH(A416,dbOrdini[CODICE
ANKER],0)),"")</f>
        <v/>
      </c>
      <c r="M416" s="347" t="s">
        <v>10536</v>
      </c>
      <c r="N416" s="15" t="str">
        <f>IFERROR(INDEX(dbOrdini[ORDINE],MATCH(A416,dbOrdini[CODICE
ANKER]*(dbOrdini[CODICE
SUPPLY]="GEN24"),0)),"")</f>
        <v/>
      </c>
      <c r="O416" s="352" t="s">
        <v>8</v>
      </c>
      <c r="P416" s="347" t="s">
        <v>905</v>
      </c>
    </row>
    <row r="417" spans="1:16">
      <c r="A417" s="347" t="s">
        <v>11186</v>
      </c>
      <c r="B417" s="348">
        <v>30</v>
      </c>
      <c r="C417" s="347" t="s">
        <v>28152</v>
      </c>
      <c r="D417" s="347" t="s">
        <v>11187</v>
      </c>
      <c r="E417" s="347">
        <v>6</v>
      </c>
      <c r="F417" s="347">
        <v>0.7</v>
      </c>
      <c r="G417" s="347" t="s">
        <v>11</v>
      </c>
      <c r="H417" s="349">
        <v>46</v>
      </c>
      <c r="I417" s="350" t="s">
        <v>12</v>
      </c>
      <c r="J417" s="351">
        <f t="shared" si="6"/>
        <v>507</v>
      </c>
      <c r="K417" s="351">
        <v>84.5</v>
      </c>
      <c r="L417" s="3" t="str">
        <f>IFERROR(INDEX(dbOrdini[PREZZO
VINOLUX],MATCH(A417,dbOrdini[CODICE
ANKER],0)),"")</f>
        <v/>
      </c>
      <c r="M417" s="347" t="s">
        <v>10536</v>
      </c>
      <c r="N417" s="15" t="str">
        <f>IFERROR(INDEX(dbOrdini[ORDINE],MATCH(A417,dbOrdini[CODICE
ANKER]*(dbOrdini[CODICE
SUPPLY]="GEN24"),0)),"")</f>
        <v/>
      </c>
      <c r="O417" s="352" t="s">
        <v>8</v>
      </c>
      <c r="P417" s="347" t="s">
        <v>11346</v>
      </c>
    </row>
    <row r="418" spans="1:16">
      <c r="A418" s="347" t="s">
        <v>906</v>
      </c>
      <c r="B418" s="348">
        <v>157</v>
      </c>
      <c r="C418" s="347" t="s">
        <v>28152</v>
      </c>
      <c r="D418" s="347" t="s">
        <v>907</v>
      </c>
      <c r="E418" s="347">
        <v>6</v>
      </c>
      <c r="F418" s="347">
        <v>0.7</v>
      </c>
      <c r="G418" s="347" t="s">
        <v>11</v>
      </c>
      <c r="H418" s="349">
        <v>46</v>
      </c>
      <c r="I418" s="350" t="s">
        <v>12</v>
      </c>
      <c r="J418" s="351">
        <f t="shared" si="6"/>
        <v>141</v>
      </c>
      <c r="K418" s="351">
        <v>23.5</v>
      </c>
      <c r="L418" s="3" t="str">
        <f>IFERROR(INDEX(dbOrdini[PREZZO
VINOLUX],MATCH(A418,dbOrdini[CODICE
ANKER],0)),"")</f>
        <v/>
      </c>
      <c r="M418" s="347" t="s">
        <v>10549</v>
      </c>
      <c r="N418" s="15" t="str">
        <f>IFERROR(INDEX(dbOrdini[ORDINE],MATCH(A418,dbOrdini[CODICE
ANKER]*(dbOrdini[CODICE
SUPPLY]="GEN24"),0)),"")</f>
        <v/>
      </c>
      <c r="O418" s="352" t="s">
        <v>8</v>
      </c>
      <c r="P418" s="347" t="s">
        <v>908</v>
      </c>
    </row>
    <row r="419" spans="1:16">
      <c r="A419" s="347" t="s">
        <v>909</v>
      </c>
      <c r="B419" s="348">
        <v>154</v>
      </c>
      <c r="C419" s="347" t="s">
        <v>28152</v>
      </c>
      <c r="D419" s="347" t="s">
        <v>910</v>
      </c>
      <c r="E419" s="347">
        <v>6</v>
      </c>
      <c r="F419" s="347">
        <v>0.7</v>
      </c>
      <c r="G419" s="347" t="s">
        <v>11</v>
      </c>
      <c r="H419" s="349">
        <v>64</v>
      </c>
      <c r="I419" s="350" t="s">
        <v>12</v>
      </c>
      <c r="J419" s="351">
        <f t="shared" si="6"/>
        <v>177</v>
      </c>
      <c r="K419" s="351">
        <v>29.5</v>
      </c>
      <c r="L419" s="3" t="str">
        <f>IFERROR(INDEX(dbOrdini[PREZZO
VINOLUX],MATCH(A419,dbOrdini[CODICE
ANKER],0)),"")</f>
        <v/>
      </c>
      <c r="M419" s="347" t="s">
        <v>10549</v>
      </c>
      <c r="N419" s="15" t="str">
        <f>IFERROR(INDEX(dbOrdini[ORDINE],MATCH(A419,dbOrdini[CODICE
ANKER]*(dbOrdini[CODICE
SUPPLY]="GEN24"),0)),"")</f>
        <v/>
      </c>
      <c r="O419" s="352" t="s">
        <v>8</v>
      </c>
      <c r="P419" s="347" t="s">
        <v>911</v>
      </c>
    </row>
    <row r="420" spans="1:16">
      <c r="A420" s="347" t="s">
        <v>912</v>
      </c>
      <c r="B420" s="348">
        <v>23</v>
      </c>
      <c r="C420" s="347" t="s">
        <v>28152</v>
      </c>
      <c r="D420" s="347" t="s">
        <v>913</v>
      </c>
      <c r="E420" s="347">
        <v>6</v>
      </c>
      <c r="F420" s="347">
        <v>0.7</v>
      </c>
      <c r="G420" s="347" t="s">
        <v>11</v>
      </c>
      <c r="H420" s="349">
        <v>46</v>
      </c>
      <c r="I420" s="350" t="s">
        <v>12</v>
      </c>
      <c r="J420" s="351">
        <f t="shared" si="6"/>
        <v>135.89999999999998</v>
      </c>
      <c r="K420" s="351">
        <v>22.65</v>
      </c>
      <c r="L420" s="3" t="str">
        <f>IFERROR(INDEX(dbOrdini[PREZZO
VINOLUX],MATCH(A420,dbOrdini[CODICE
ANKER],0)),"")</f>
        <v/>
      </c>
      <c r="M420" s="347" t="s">
        <v>10549</v>
      </c>
      <c r="N420" s="15" t="str">
        <f>IFERROR(INDEX(dbOrdini[ORDINE],MATCH(A420,dbOrdini[CODICE
ANKER]*(dbOrdini[CODICE
SUPPLY]="GEN24"),0)),"")</f>
        <v/>
      </c>
      <c r="O420" s="352" t="s">
        <v>8</v>
      </c>
      <c r="P420" s="347" t="s">
        <v>914</v>
      </c>
    </row>
    <row r="421" spans="1:16">
      <c r="A421" s="347" t="s">
        <v>11034</v>
      </c>
      <c r="B421" s="348">
        <v>71</v>
      </c>
      <c r="C421" s="347" t="s">
        <v>28152</v>
      </c>
      <c r="D421" s="347" t="s">
        <v>11035</v>
      </c>
      <c r="E421" s="347">
        <v>6</v>
      </c>
      <c r="F421" s="347">
        <v>0.7</v>
      </c>
      <c r="G421" s="347" t="s">
        <v>11</v>
      </c>
      <c r="H421" s="349">
        <v>59.6</v>
      </c>
      <c r="I421" s="350" t="s">
        <v>12</v>
      </c>
      <c r="J421" s="351">
        <f t="shared" si="6"/>
        <v>189</v>
      </c>
      <c r="K421" s="351">
        <v>31.5</v>
      </c>
      <c r="L421" s="3" t="str">
        <f>IFERROR(INDEX(dbOrdini[PREZZO
VINOLUX],MATCH(A421,dbOrdini[CODICE
ANKER],0)),"")</f>
        <v/>
      </c>
      <c r="M421" s="347" t="s">
        <v>10560</v>
      </c>
      <c r="N421" s="15" t="str">
        <f>IFERROR(INDEX(dbOrdini[ORDINE],MATCH(A421,dbOrdini[CODICE
ANKER]*(dbOrdini[CODICE
SUPPLY]="GEN24"),0)),"")</f>
        <v/>
      </c>
      <c r="O421" s="352" t="s">
        <v>8</v>
      </c>
      <c r="P421" s="347" t="s">
        <v>11347</v>
      </c>
    </row>
    <row r="422" spans="1:16">
      <c r="A422" s="347" t="s">
        <v>915</v>
      </c>
      <c r="B422" s="348">
        <v>6</v>
      </c>
      <c r="C422" s="347" t="s">
        <v>28152</v>
      </c>
      <c r="D422" s="347" t="s">
        <v>916</v>
      </c>
      <c r="E422" s="347">
        <v>6</v>
      </c>
      <c r="F422" s="347">
        <v>0.7</v>
      </c>
      <c r="G422" s="347" t="s">
        <v>11</v>
      </c>
      <c r="H422" s="349">
        <v>53</v>
      </c>
      <c r="I422" s="350" t="s">
        <v>12</v>
      </c>
      <c r="J422" s="351">
        <f t="shared" si="6"/>
        <v>237</v>
      </c>
      <c r="K422" s="351">
        <v>39.5</v>
      </c>
      <c r="L422" s="3" t="str">
        <f>IFERROR(INDEX(dbOrdini[PREZZO
VINOLUX],MATCH(A422,dbOrdini[CODICE
ANKER],0)),"")</f>
        <v/>
      </c>
      <c r="M422" s="347" t="s">
        <v>10536</v>
      </c>
      <c r="N422" s="15" t="str">
        <f>IFERROR(INDEX(dbOrdini[ORDINE],MATCH(A422,dbOrdini[CODICE
ANKER]*(dbOrdini[CODICE
SUPPLY]="GEN24"),0)),"")</f>
        <v/>
      </c>
      <c r="O422" s="352" t="s">
        <v>8</v>
      </c>
      <c r="P422" s="347" t="s">
        <v>917</v>
      </c>
    </row>
    <row r="423" spans="1:16">
      <c r="A423" s="347" t="s">
        <v>11348</v>
      </c>
      <c r="B423" s="348">
        <v>0</v>
      </c>
      <c r="C423" s="347" t="s">
        <v>28152</v>
      </c>
      <c r="D423" s="347" t="s">
        <v>11349</v>
      </c>
      <c r="E423" s="347">
        <v>6</v>
      </c>
      <c r="F423" s="347">
        <v>0.7</v>
      </c>
      <c r="G423" s="347" t="s">
        <v>11</v>
      </c>
      <c r="H423" s="349">
        <v>40</v>
      </c>
      <c r="I423" s="350" t="s">
        <v>12</v>
      </c>
      <c r="J423" s="351">
        <f t="shared" si="6"/>
        <v>90</v>
      </c>
      <c r="K423" s="351">
        <v>15</v>
      </c>
      <c r="L423" s="3" t="str">
        <f>IFERROR(INDEX(dbOrdini[PREZZO
VINOLUX],MATCH(A423,dbOrdini[CODICE
ANKER],0)),"")</f>
        <v/>
      </c>
      <c r="M423" s="347" t="s">
        <v>10541</v>
      </c>
      <c r="N423" s="15" t="str">
        <f>IFERROR(INDEX(dbOrdini[ORDINE],MATCH(A423,dbOrdini[CODICE
ANKER]*(dbOrdini[CODICE
SUPPLY]="GEN24"),0)),"")</f>
        <v/>
      </c>
      <c r="O423" s="352" t="s">
        <v>8</v>
      </c>
      <c r="P423" s="347" t="s">
        <v>11350</v>
      </c>
    </row>
    <row r="424" spans="1:16">
      <c r="A424" s="347" t="s">
        <v>28263</v>
      </c>
      <c r="B424" s="348">
        <v>0</v>
      </c>
      <c r="C424" s="347" t="s">
        <v>28152</v>
      </c>
      <c r="D424" s="347" t="s">
        <v>28264</v>
      </c>
      <c r="E424" s="347">
        <v>12</v>
      </c>
      <c r="F424" s="347">
        <v>1</v>
      </c>
      <c r="G424" s="347" t="s">
        <v>11</v>
      </c>
      <c r="H424" s="349">
        <v>40</v>
      </c>
      <c r="I424" s="350" t="s">
        <v>12</v>
      </c>
      <c r="J424" s="351">
        <f t="shared" si="6"/>
        <v>222</v>
      </c>
      <c r="K424" s="351">
        <v>18.5</v>
      </c>
      <c r="L424" s="3" t="str">
        <f>IFERROR(INDEX(dbOrdini[PREZZO
VINOLUX],MATCH(A424,dbOrdini[CODICE
ANKER],0)),"")</f>
        <v/>
      </c>
      <c r="M424" s="347" t="s">
        <v>10541</v>
      </c>
      <c r="N424" s="15" t="str">
        <f>IFERROR(INDEX(dbOrdini[ORDINE],MATCH(A424,dbOrdini[CODICE
ANKER]*(dbOrdini[CODICE
SUPPLY]="GEN24"),0)),"")</f>
        <v/>
      </c>
      <c r="O424" s="352" t="s">
        <v>8</v>
      </c>
      <c r="P424" s="347" t="s">
        <v>28265</v>
      </c>
    </row>
    <row r="425" spans="1:16">
      <c r="A425" s="347" t="s">
        <v>919</v>
      </c>
      <c r="B425" s="348">
        <v>57</v>
      </c>
      <c r="C425" s="347" t="s">
        <v>28152</v>
      </c>
      <c r="D425" s="347" t="s">
        <v>920</v>
      </c>
      <c r="E425" s="347">
        <v>6</v>
      </c>
      <c r="F425" s="347">
        <v>0.7</v>
      </c>
      <c r="G425" s="347" t="s">
        <v>11</v>
      </c>
      <c r="H425" s="349">
        <v>40</v>
      </c>
      <c r="I425" s="350" t="s">
        <v>12</v>
      </c>
      <c r="J425" s="351">
        <f t="shared" si="6"/>
        <v>255</v>
      </c>
      <c r="K425" s="351">
        <v>42.5</v>
      </c>
      <c r="L425" s="3" t="str">
        <f>IFERROR(INDEX(dbOrdini[PREZZO
VINOLUX],MATCH(A425,dbOrdini[CODICE
ANKER],0)),"")</f>
        <v/>
      </c>
      <c r="M425" s="347" t="s">
        <v>10541</v>
      </c>
      <c r="N425" s="15" t="str">
        <f>IFERROR(INDEX(dbOrdini[ORDINE],MATCH(A425,dbOrdini[CODICE
ANKER]*(dbOrdini[CODICE
SUPPLY]="GEN24"),0)),"")</f>
        <v/>
      </c>
      <c r="O425" s="352" t="s">
        <v>8</v>
      </c>
      <c r="P425" s="347" t="s">
        <v>921</v>
      </c>
    </row>
    <row r="426" spans="1:16">
      <c r="A426" s="347" t="s">
        <v>10712</v>
      </c>
      <c r="B426" s="348">
        <v>0</v>
      </c>
      <c r="C426" s="347" t="s">
        <v>28152</v>
      </c>
      <c r="D426" s="347" t="s">
        <v>10713</v>
      </c>
      <c r="E426" s="347">
        <v>6</v>
      </c>
      <c r="F426" s="347">
        <v>0.7</v>
      </c>
      <c r="G426" s="347" t="s">
        <v>11</v>
      </c>
      <c r="H426" s="349">
        <v>40</v>
      </c>
      <c r="I426" s="350" t="s">
        <v>12</v>
      </c>
      <c r="J426" s="351">
        <f t="shared" si="6"/>
        <v>450</v>
      </c>
      <c r="K426" s="351">
        <v>75</v>
      </c>
      <c r="L426" s="3" t="str">
        <f>IFERROR(INDEX(dbOrdini[PREZZO
VINOLUX],MATCH(A426,dbOrdini[CODICE
ANKER],0)),"")</f>
        <v/>
      </c>
      <c r="M426" s="347" t="s">
        <v>10541</v>
      </c>
      <c r="N426" s="15" t="str">
        <f>IFERROR(INDEX(dbOrdini[ORDINE],MATCH(A426,dbOrdini[CODICE
ANKER]*(dbOrdini[CODICE
SUPPLY]="GEN24"),0)),"")</f>
        <v/>
      </c>
      <c r="O426" s="352" t="s">
        <v>8</v>
      </c>
      <c r="P426" s="347" t="s">
        <v>11351</v>
      </c>
    </row>
    <row r="427" spans="1:16">
      <c r="A427" s="347" t="s">
        <v>929</v>
      </c>
      <c r="B427" s="348">
        <v>6209</v>
      </c>
      <c r="C427" s="347" t="s">
        <v>28152</v>
      </c>
      <c r="D427" s="347" t="s">
        <v>923</v>
      </c>
      <c r="E427" s="347">
        <v>12</v>
      </c>
      <c r="F427" s="347">
        <v>1</v>
      </c>
      <c r="G427" s="347" t="s">
        <v>11</v>
      </c>
      <c r="H427" s="349">
        <v>40</v>
      </c>
      <c r="I427" s="350" t="s">
        <v>12</v>
      </c>
      <c r="J427" s="351">
        <f t="shared" si="6"/>
        <v>101.39999999999999</v>
      </c>
      <c r="K427" s="351">
        <v>8.4499999999999993</v>
      </c>
      <c r="L427" s="3" t="str">
        <f>IFERROR(INDEX(dbOrdini[PREZZO
VINOLUX],MATCH(A427,dbOrdini[CODICE
ANKER],0)),"")</f>
        <v/>
      </c>
      <c r="M427" s="347" t="s">
        <v>10541</v>
      </c>
      <c r="N427" s="15" t="str">
        <f>IFERROR(INDEX(dbOrdini[ORDINE],MATCH(A427,dbOrdini[CODICE
ANKER]*(dbOrdini[CODICE
SUPPLY]="GEN24"),0)),"")</f>
        <v/>
      </c>
      <c r="O427" s="352" t="s">
        <v>8</v>
      </c>
      <c r="P427" s="347" t="s">
        <v>930</v>
      </c>
    </row>
    <row r="428" spans="1:16">
      <c r="A428" s="347" t="s">
        <v>927</v>
      </c>
      <c r="B428" s="348">
        <v>6668</v>
      </c>
      <c r="C428" s="347" t="s">
        <v>28152</v>
      </c>
      <c r="D428" s="347" t="s">
        <v>923</v>
      </c>
      <c r="E428" s="347">
        <v>6</v>
      </c>
      <c r="F428" s="347">
        <v>0.7</v>
      </c>
      <c r="G428" s="347" t="s">
        <v>11262</v>
      </c>
      <c r="H428" s="349">
        <v>40</v>
      </c>
      <c r="I428" s="350" t="s">
        <v>12</v>
      </c>
      <c r="J428" s="351">
        <f t="shared" si="6"/>
        <v>44.400000000000006</v>
      </c>
      <c r="K428" s="351">
        <v>7.4</v>
      </c>
      <c r="L428" s="3" t="str">
        <f>IFERROR(INDEX(dbOrdini[PREZZO
VINOLUX],MATCH(A428,dbOrdini[CODICE
ANKER],0)),"")</f>
        <v/>
      </c>
      <c r="M428" s="347" t="s">
        <v>10541</v>
      </c>
      <c r="N428" s="15" t="str">
        <f>IFERROR(INDEX(dbOrdini[ORDINE],MATCH(A428,dbOrdini[CODICE
ANKER]*(dbOrdini[CODICE
SUPPLY]="GEN24"),0)),"")</f>
        <v/>
      </c>
      <c r="O428" s="352" t="s">
        <v>8</v>
      </c>
      <c r="P428" s="347" t="s">
        <v>928</v>
      </c>
    </row>
    <row r="429" spans="1:16">
      <c r="A429" s="347" t="s">
        <v>925</v>
      </c>
      <c r="B429" s="348">
        <v>126</v>
      </c>
      <c r="C429" s="347" t="s">
        <v>28152</v>
      </c>
      <c r="D429" s="347" t="s">
        <v>923</v>
      </c>
      <c r="E429" s="347">
        <v>12</v>
      </c>
      <c r="F429" s="347">
        <v>0.35</v>
      </c>
      <c r="G429" s="347" t="s">
        <v>11</v>
      </c>
      <c r="H429" s="349">
        <v>40</v>
      </c>
      <c r="I429" s="350" t="s">
        <v>12</v>
      </c>
      <c r="J429" s="351">
        <f t="shared" si="6"/>
        <v>78</v>
      </c>
      <c r="K429" s="351">
        <v>6.5</v>
      </c>
      <c r="L429" s="3" t="str">
        <f>IFERROR(INDEX(dbOrdini[PREZZO
VINOLUX],MATCH(A429,dbOrdini[CODICE
ANKER],0)),"")</f>
        <v/>
      </c>
      <c r="M429" s="347" t="s">
        <v>10541</v>
      </c>
      <c r="N429" s="15" t="str">
        <f>IFERROR(INDEX(dbOrdini[ORDINE],MATCH(A429,dbOrdini[CODICE
ANKER]*(dbOrdini[CODICE
SUPPLY]="GEN24"),0)),"")</f>
        <v/>
      </c>
      <c r="O429" s="352" t="s">
        <v>8</v>
      </c>
      <c r="P429" s="347" t="s">
        <v>926</v>
      </c>
    </row>
    <row r="430" spans="1:16">
      <c r="A430" s="347" t="s">
        <v>931</v>
      </c>
      <c r="B430" s="348">
        <v>373</v>
      </c>
      <c r="C430" s="347" t="s">
        <v>28152</v>
      </c>
      <c r="D430" s="347" t="s">
        <v>923</v>
      </c>
      <c r="E430" s="347">
        <v>6</v>
      </c>
      <c r="F430" s="347">
        <v>1</v>
      </c>
      <c r="G430" s="347" t="s">
        <v>11262</v>
      </c>
      <c r="H430" s="349">
        <v>40</v>
      </c>
      <c r="I430" s="350" t="s">
        <v>12</v>
      </c>
      <c r="J430" s="351">
        <f t="shared" si="6"/>
        <v>50.699999999999996</v>
      </c>
      <c r="K430" s="351">
        <v>8.4499999999999993</v>
      </c>
      <c r="L430" s="3" t="str">
        <f>IFERROR(INDEX(dbOrdini[PREZZO
VINOLUX],MATCH(A430,dbOrdini[CODICE
ANKER],0)),"")</f>
        <v/>
      </c>
      <c r="M430" s="347" t="s">
        <v>10541</v>
      </c>
      <c r="N430" s="15" t="str">
        <f>IFERROR(INDEX(dbOrdini[ORDINE],MATCH(A430,dbOrdini[CODICE
ANKER]*(dbOrdini[CODICE
SUPPLY]="GEN24"),0)),"")</f>
        <v/>
      </c>
      <c r="O430" s="352" t="s">
        <v>8</v>
      </c>
      <c r="P430" s="347" t="s">
        <v>930</v>
      </c>
    </row>
    <row r="431" spans="1:16">
      <c r="A431" s="347" t="s">
        <v>922</v>
      </c>
      <c r="B431" s="348">
        <v>0</v>
      </c>
      <c r="C431" s="347" t="s">
        <v>28152</v>
      </c>
      <c r="D431" s="347" t="s">
        <v>923</v>
      </c>
      <c r="E431" s="347">
        <v>12</v>
      </c>
      <c r="F431" s="347">
        <v>0.05</v>
      </c>
      <c r="G431" s="347" t="s">
        <v>11</v>
      </c>
      <c r="H431" s="349">
        <v>40</v>
      </c>
      <c r="I431" s="350" t="s">
        <v>12</v>
      </c>
      <c r="J431" s="351">
        <f t="shared" si="6"/>
        <v>25.799999999999997</v>
      </c>
      <c r="K431" s="351">
        <v>2.15</v>
      </c>
      <c r="L431" s="3" t="str">
        <f>IFERROR(INDEX(dbOrdini[PREZZO
VINOLUX],MATCH(A431,dbOrdini[CODICE
ANKER],0)),"")</f>
        <v/>
      </c>
      <c r="M431" s="347" t="s">
        <v>10541</v>
      </c>
      <c r="N431" s="15" t="str">
        <f>IFERROR(INDEX(dbOrdini[ORDINE],MATCH(A431,dbOrdini[CODICE
ANKER]*(dbOrdini[CODICE
SUPPLY]="GEN24"),0)),"")</f>
        <v/>
      </c>
      <c r="O431" s="352" t="s">
        <v>8</v>
      </c>
      <c r="P431" s="347" t="s">
        <v>924</v>
      </c>
    </row>
    <row r="432" spans="1:16">
      <c r="A432" s="347" t="s">
        <v>10800</v>
      </c>
      <c r="B432" s="348">
        <v>141</v>
      </c>
      <c r="C432" s="347" t="s">
        <v>28152</v>
      </c>
      <c r="D432" s="347" t="s">
        <v>10801</v>
      </c>
      <c r="E432" s="347">
        <v>6</v>
      </c>
      <c r="F432" s="347">
        <v>0.7</v>
      </c>
      <c r="G432" s="347" t="s">
        <v>11</v>
      </c>
      <c r="H432" s="349">
        <v>40</v>
      </c>
      <c r="I432" s="350" t="s">
        <v>12</v>
      </c>
      <c r="J432" s="351">
        <f t="shared" si="6"/>
        <v>49.5</v>
      </c>
      <c r="K432" s="351">
        <v>8.25</v>
      </c>
      <c r="L432" s="3" t="str">
        <f>IFERROR(INDEX(dbOrdini[PREZZO
VINOLUX],MATCH(A432,dbOrdini[CODICE
ANKER],0)),"")</f>
        <v/>
      </c>
      <c r="M432" s="347" t="s">
        <v>10541</v>
      </c>
      <c r="N432" s="15" t="str">
        <f>IFERROR(INDEX(dbOrdini[ORDINE],MATCH(A432,dbOrdini[CODICE
ANKER]*(dbOrdini[CODICE
SUPPLY]="GEN24"),0)),"")</f>
        <v/>
      </c>
      <c r="O432" s="352" t="s">
        <v>8</v>
      </c>
      <c r="P432" s="347" t="s">
        <v>11352</v>
      </c>
    </row>
    <row r="433" spans="1:16">
      <c r="A433" s="347" t="s">
        <v>932</v>
      </c>
      <c r="B433" s="348">
        <v>0</v>
      </c>
      <c r="C433" s="347" t="s">
        <v>28152</v>
      </c>
      <c r="D433" s="347" t="s">
        <v>933</v>
      </c>
      <c r="E433" s="347">
        <v>12</v>
      </c>
      <c r="F433" s="347">
        <v>0.05</v>
      </c>
      <c r="G433" s="347" t="s">
        <v>11</v>
      </c>
      <c r="H433" s="349">
        <v>40</v>
      </c>
      <c r="I433" s="350" t="s">
        <v>12</v>
      </c>
      <c r="J433" s="351">
        <f t="shared" si="6"/>
        <v>25.799999999999997</v>
      </c>
      <c r="K433" s="351">
        <v>2.15</v>
      </c>
      <c r="L433" s="3" t="str">
        <f>IFERROR(INDEX(dbOrdini[PREZZO
VINOLUX],MATCH(A433,dbOrdini[CODICE
ANKER],0)),"")</f>
        <v/>
      </c>
      <c r="M433" s="347" t="s">
        <v>10541</v>
      </c>
      <c r="N433" s="15" t="str">
        <f>IFERROR(INDEX(dbOrdini[ORDINE],MATCH(A433,dbOrdini[CODICE
ANKER]*(dbOrdini[CODICE
SUPPLY]="GEN24"),0)),"")</f>
        <v/>
      </c>
      <c r="O433" s="352" t="s">
        <v>8</v>
      </c>
      <c r="P433" s="347" t="s">
        <v>924</v>
      </c>
    </row>
    <row r="434" spans="1:16">
      <c r="A434" s="347" t="s">
        <v>11011</v>
      </c>
      <c r="B434" s="348">
        <v>318</v>
      </c>
      <c r="C434" s="347" t="s">
        <v>28152</v>
      </c>
      <c r="D434" s="347" t="s">
        <v>11012</v>
      </c>
      <c r="E434" s="347">
        <v>6</v>
      </c>
      <c r="F434" s="347">
        <v>0.7</v>
      </c>
      <c r="G434" s="347" t="s">
        <v>11</v>
      </c>
      <c r="H434" s="349">
        <v>39</v>
      </c>
      <c r="I434" s="350" t="s">
        <v>12</v>
      </c>
      <c r="J434" s="351">
        <f t="shared" si="6"/>
        <v>49.5</v>
      </c>
      <c r="K434" s="351">
        <v>8.25</v>
      </c>
      <c r="L434" s="3" t="str">
        <f>IFERROR(INDEX(dbOrdini[PREZZO
VINOLUX],MATCH(A434,dbOrdini[CODICE
ANKER],0)),"")</f>
        <v/>
      </c>
      <c r="M434" s="347" t="s">
        <v>10541</v>
      </c>
      <c r="N434" s="15" t="str">
        <f>IFERROR(INDEX(dbOrdini[ORDINE],MATCH(A434,dbOrdini[CODICE
ANKER]*(dbOrdini[CODICE
SUPPLY]="GEN24"),0)),"")</f>
        <v/>
      </c>
      <c r="O434" s="352" t="s">
        <v>8</v>
      </c>
      <c r="P434" s="347" t="s">
        <v>11353</v>
      </c>
    </row>
    <row r="435" spans="1:16">
      <c r="A435" s="347" t="s">
        <v>934</v>
      </c>
      <c r="B435" s="348">
        <v>218</v>
      </c>
      <c r="C435" s="347" t="s">
        <v>28152</v>
      </c>
      <c r="D435" s="347" t="s">
        <v>935</v>
      </c>
      <c r="E435" s="347">
        <v>6</v>
      </c>
      <c r="F435" s="347">
        <v>0.7</v>
      </c>
      <c r="G435" s="347" t="s">
        <v>11</v>
      </c>
      <c r="H435" s="349">
        <v>40</v>
      </c>
      <c r="I435" s="350" t="s">
        <v>12</v>
      </c>
      <c r="J435" s="351">
        <f t="shared" si="6"/>
        <v>51</v>
      </c>
      <c r="K435" s="351">
        <v>8.5</v>
      </c>
      <c r="L435" s="3" t="str">
        <f>IFERROR(INDEX(dbOrdini[PREZZO
VINOLUX],MATCH(A435,dbOrdini[CODICE
ANKER],0)),"")</f>
        <v/>
      </c>
      <c r="M435" s="347" t="s">
        <v>10541</v>
      </c>
      <c r="N435" s="15" t="str">
        <f>IFERROR(INDEX(dbOrdini[ORDINE],MATCH(A435,dbOrdini[CODICE
ANKER]*(dbOrdini[CODICE
SUPPLY]="GEN24"),0)),"")</f>
        <v/>
      </c>
      <c r="O435" s="352" t="s">
        <v>8</v>
      </c>
      <c r="P435" s="347" t="s">
        <v>936</v>
      </c>
    </row>
    <row r="436" spans="1:16">
      <c r="A436" s="347" t="s">
        <v>937</v>
      </c>
      <c r="B436" s="348">
        <v>3</v>
      </c>
      <c r="C436" s="347" t="s">
        <v>28152</v>
      </c>
      <c r="D436" s="347" t="s">
        <v>938</v>
      </c>
      <c r="E436" s="347">
        <v>6</v>
      </c>
      <c r="F436" s="347">
        <v>0.7</v>
      </c>
      <c r="G436" s="347" t="s">
        <v>11</v>
      </c>
      <c r="H436" s="349">
        <v>40</v>
      </c>
      <c r="I436" s="350" t="s">
        <v>12</v>
      </c>
      <c r="J436" s="351">
        <f t="shared" si="6"/>
        <v>38.400000000000006</v>
      </c>
      <c r="K436" s="351">
        <v>6.4</v>
      </c>
      <c r="L436" s="3" t="str">
        <f>IFERROR(INDEX(dbOrdini[PREZZO
VINOLUX],MATCH(A436,dbOrdini[CODICE
ANKER],0)),"")</f>
        <v/>
      </c>
      <c r="M436" s="347" t="s">
        <v>10541</v>
      </c>
      <c r="N436" s="15" t="str">
        <f>IFERROR(INDEX(dbOrdini[ORDINE],MATCH(A436,dbOrdini[CODICE
ANKER]*(dbOrdini[CODICE
SUPPLY]="GEN24"),0)),"")</f>
        <v/>
      </c>
      <c r="O436" s="352" t="s">
        <v>8</v>
      </c>
      <c r="P436" s="347" t="s">
        <v>939</v>
      </c>
    </row>
    <row r="437" spans="1:16">
      <c r="A437" s="347" t="s">
        <v>940</v>
      </c>
      <c r="B437" s="348">
        <v>47</v>
      </c>
      <c r="C437" s="347" t="s">
        <v>28152</v>
      </c>
      <c r="D437" s="347" t="s">
        <v>941</v>
      </c>
      <c r="E437" s="347">
        <v>6</v>
      </c>
      <c r="F437" s="347">
        <v>0.7</v>
      </c>
      <c r="G437" s="347" t="s">
        <v>11</v>
      </c>
      <c r="H437" s="349">
        <v>46</v>
      </c>
      <c r="I437" s="350" t="s">
        <v>12</v>
      </c>
      <c r="J437" s="351">
        <f t="shared" si="6"/>
        <v>165</v>
      </c>
      <c r="K437" s="351">
        <v>27.5</v>
      </c>
      <c r="L437" s="3" t="str">
        <f>IFERROR(INDEX(dbOrdini[PREZZO
VINOLUX],MATCH(A437,dbOrdini[CODICE
ANKER],0)),"")</f>
        <v/>
      </c>
      <c r="M437" s="347" t="s">
        <v>10536</v>
      </c>
      <c r="N437" s="15" t="str">
        <f>IFERROR(INDEX(dbOrdini[ORDINE],MATCH(A437,dbOrdini[CODICE
ANKER]*(dbOrdini[CODICE
SUPPLY]="GEN24"),0)),"")</f>
        <v/>
      </c>
      <c r="O437" s="352" t="s">
        <v>8</v>
      </c>
      <c r="P437" s="347" t="s">
        <v>942</v>
      </c>
    </row>
    <row r="438" spans="1:16">
      <c r="A438" s="347" t="s">
        <v>943</v>
      </c>
      <c r="B438" s="348">
        <v>0</v>
      </c>
      <c r="C438" s="347" t="s">
        <v>28152</v>
      </c>
      <c r="D438" s="347" t="s">
        <v>944</v>
      </c>
      <c r="E438" s="347">
        <v>6</v>
      </c>
      <c r="F438" s="347">
        <v>0.7</v>
      </c>
      <c r="G438" s="347" t="s">
        <v>11</v>
      </c>
      <c r="H438" s="349">
        <v>45</v>
      </c>
      <c r="I438" s="350" t="s">
        <v>12</v>
      </c>
      <c r="J438" s="351">
        <f t="shared" si="6"/>
        <v>231</v>
      </c>
      <c r="K438" s="351">
        <v>38.5</v>
      </c>
      <c r="L438" s="3" t="str">
        <f>IFERROR(INDEX(dbOrdini[PREZZO
VINOLUX],MATCH(A438,dbOrdini[CODICE
ANKER],0)),"")</f>
        <v/>
      </c>
      <c r="M438" s="347" t="s">
        <v>10535</v>
      </c>
      <c r="N438" s="15" t="str">
        <f>IFERROR(INDEX(dbOrdini[ORDINE],MATCH(A438,dbOrdini[CODICE
ANKER]*(dbOrdini[CODICE
SUPPLY]="GEN24"),0)),"")</f>
        <v/>
      </c>
      <c r="O438" s="352" t="s">
        <v>8</v>
      </c>
      <c r="P438" s="347" t="s">
        <v>945</v>
      </c>
    </row>
    <row r="439" spans="1:16">
      <c r="A439" s="347" t="s">
        <v>946</v>
      </c>
      <c r="B439" s="348">
        <v>0</v>
      </c>
      <c r="C439" s="347" t="s">
        <v>28152</v>
      </c>
      <c r="D439" s="347" t="s">
        <v>947</v>
      </c>
      <c r="E439" s="347">
        <v>6</v>
      </c>
      <c r="F439" s="347">
        <v>0.7</v>
      </c>
      <c r="G439" s="347" t="s">
        <v>11</v>
      </c>
      <c r="H439" s="349">
        <v>45</v>
      </c>
      <c r="I439" s="350" t="s">
        <v>12</v>
      </c>
      <c r="J439" s="351">
        <f t="shared" si="6"/>
        <v>183</v>
      </c>
      <c r="K439" s="351">
        <v>30.5</v>
      </c>
      <c r="L439" s="3" t="str">
        <f>IFERROR(INDEX(dbOrdini[PREZZO
VINOLUX],MATCH(A439,dbOrdini[CODICE
ANKER],0)),"")</f>
        <v/>
      </c>
      <c r="M439" s="347" t="s">
        <v>10535</v>
      </c>
      <c r="N439" s="15" t="str">
        <f>IFERROR(INDEX(dbOrdini[ORDINE],MATCH(A439,dbOrdini[CODICE
ANKER]*(dbOrdini[CODICE
SUPPLY]="GEN24"),0)),"")</f>
        <v/>
      </c>
      <c r="O439" s="352" t="s">
        <v>8</v>
      </c>
      <c r="P439" s="347" t="s">
        <v>948</v>
      </c>
    </row>
    <row r="440" spans="1:16">
      <c r="A440" s="347" t="s">
        <v>949</v>
      </c>
      <c r="B440" s="348">
        <v>0</v>
      </c>
      <c r="C440" s="347" t="s">
        <v>28152</v>
      </c>
      <c r="D440" s="347" t="s">
        <v>950</v>
      </c>
      <c r="E440" s="347">
        <v>6</v>
      </c>
      <c r="F440" s="347">
        <v>0.7</v>
      </c>
      <c r="G440" s="347" t="s">
        <v>11</v>
      </c>
      <c r="H440" s="349">
        <v>43</v>
      </c>
      <c r="I440" s="350" t="s">
        <v>12</v>
      </c>
      <c r="J440" s="351">
        <f t="shared" si="6"/>
        <v>267</v>
      </c>
      <c r="K440" s="351">
        <v>44.5</v>
      </c>
      <c r="L440" s="3" t="str">
        <f>IFERROR(INDEX(dbOrdini[PREZZO
VINOLUX],MATCH(A440,dbOrdini[CODICE
ANKER],0)),"")</f>
        <v/>
      </c>
      <c r="M440" s="347" t="s">
        <v>10536</v>
      </c>
      <c r="N440" s="15" t="str">
        <f>IFERROR(INDEX(dbOrdini[ORDINE],MATCH(A440,dbOrdini[CODICE
ANKER]*(dbOrdini[CODICE
SUPPLY]="GEN24"),0)),"")</f>
        <v/>
      </c>
      <c r="O440" s="352" t="s">
        <v>8</v>
      </c>
      <c r="P440" s="347" t="s">
        <v>951</v>
      </c>
    </row>
    <row r="441" spans="1:16">
      <c r="A441" s="347" t="s">
        <v>10687</v>
      </c>
      <c r="B441" s="348">
        <v>33</v>
      </c>
      <c r="C441" s="347" t="s">
        <v>28152</v>
      </c>
      <c r="D441" s="347" t="s">
        <v>10688</v>
      </c>
      <c r="E441" s="347">
        <v>6</v>
      </c>
      <c r="F441" s="347">
        <v>0.7</v>
      </c>
      <c r="G441" s="347" t="s">
        <v>11</v>
      </c>
      <c r="H441" s="349">
        <v>40</v>
      </c>
      <c r="I441" s="350" t="s">
        <v>12</v>
      </c>
      <c r="J441" s="351">
        <f t="shared" si="6"/>
        <v>261</v>
      </c>
      <c r="K441" s="351">
        <v>43.5</v>
      </c>
      <c r="L441" s="3" t="str">
        <f>IFERROR(INDEX(dbOrdini[PREZZO
VINOLUX],MATCH(A441,dbOrdini[CODICE
ANKER],0)),"")</f>
        <v/>
      </c>
      <c r="M441" s="347" t="s">
        <v>10536</v>
      </c>
      <c r="N441" s="15" t="str">
        <f>IFERROR(INDEX(dbOrdini[ORDINE],MATCH(A441,dbOrdini[CODICE
ANKER]*(dbOrdini[CODICE
SUPPLY]="GEN24"),0)),"")</f>
        <v/>
      </c>
      <c r="O441" s="352" t="s">
        <v>8</v>
      </c>
      <c r="P441" s="347" t="s">
        <v>16</v>
      </c>
    </row>
    <row r="442" spans="1:16">
      <c r="A442" s="347" t="s">
        <v>28266</v>
      </c>
      <c r="B442" s="348">
        <v>0</v>
      </c>
      <c r="C442" s="347" t="s">
        <v>28152</v>
      </c>
      <c r="D442" s="347" t="s">
        <v>28267</v>
      </c>
      <c r="E442" s="347">
        <v>6</v>
      </c>
      <c r="F442" s="347">
        <v>0.7</v>
      </c>
      <c r="G442" s="347" t="s">
        <v>11</v>
      </c>
      <c r="H442" s="349">
        <v>40</v>
      </c>
      <c r="I442" s="350" t="s">
        <v>12</v>
      </c>
      <c r="J442" s="351">
        <f t="shared" si="6"/>
        <v>237</v>
      </c>
      <c r="K442" s="351">
        <v>39.5</v>
      </c>
      <c r="L442" s="3" t="str">
        <f>IFERROR(INDEX(dbOrdini[PREZZO
VINOLUX],MATCH(A442,dbOrdini[CODICE
ANKER],0)),"")</f>
        <v/>
      </c>
      <c r="M442" s="347" t="s">
        <v>10538</v>
      </c>
      <c r="N442" s="15" t="str">
        <f>IFERROR(INDEX(dbOrdini[ORDINE],MATCH(A442,dbOrdini[CODICE
ANKER]*(dbOrdini[CODICE
SUPPLY]="GEN24"),0)),"")</f>
        <v/>
      </c>
      <c r="O442" s="352" t="s">
        <v>8</v>
      </c>
      <c r="P442" s="347" t="s">
        <v>28268</v>
      </c>
    </row>
    <row r="443" spans="1:16">
      <c r="A443" s="347" t="s">
        <v>952</v>
      </c>
      <c r="B443" s="348">
        <v>849</v>
      </c>
      <c r="C443" s="347" t="s">
        <v>28152</v>
      </c>
      <c r="D443" s="347" t="s">
        <v>953</v>
      </c>
      <c r="E443" s="347">
        <v>6</v>
      </c>
      <c r="F443" s="347">
        <v>0.7</v>
      </c>
      <c r="G443" s="347" t="s">
        <v>11</v>
      </c>
      <c r="H443" s="349">
        <v>40</v>
      </c>
      <c r="I443" s="350" t="s">
        <v>12</v>
      </c>
      <c r="J443" s="351">
        <f t="shared" si="6"/>
        <v>201</v>
      </c>
      <c r="K443" s="351">
        <v>33.5</v>
      </c>
      <c r="L443" s="3" t="str">
        <f>IFERROR(INDEX(dbOrdini[PREZZO
VINOLUX],MATCH(A443,dbOrdini[CODICE
ANKER],0)),"")</f>
        <v/>
      </c>
      <c r="M443" s="347" t="s">
        <v>10536</v>
      </c>
      <c r="N443" s="15" t="str">
        <f>IFERROR(INDEX(dbOrdini[ORDINE],MATCH(A443,dbOrdini[CODICE
ANKER]*(dbOrdini[CODICE
SUPPLY]="GEN24"),0)),"")</f>
        <v/>
      </c>
      <c r="O443" s="352" t="s">
        <v>8</v>
      </c>
      <c r="P443" s="347" t="s">
        <v>954</v>
      </c>
    </row>
    <row r="444" spans="1:16">
      <c r="A444" s="347" t="s">
        <v>955</v>
      </c>
      <c r="B444" s="348">
        <v>35</v>
      </c>
      <c r="C444" s="347" t="s">
        <v>28152</v>
      </c>
      <c r="D444" s="347" t="s">
        <v>956</v>
      </c>
      <c r="E444" s="347">
        <v>6</v>
      </c>
      <c r="F444" s="347">
        <v>0.7</v>
      </c>
      <c r="G444" s="347" t="s">
        <v>11</v>
      </c>
      <c r="H444" s="349">
        <v>47.8</v>
      </c>
      <c r="I444" s="350" t="s">
        <v>12</v>
      </c>
      <c r="J444" s="351">
        <f t="shared" si="6"/>
        <v>345</v>
      </c>
      <c r="K444" s="351">
        <v>57.5</v>
      </c>
      <c r="L444" s="3" t="str">
        <f>IFERROR(INDEX(dbOrdini[PREZZO
VINOLUX],MATCH(A444,dbOrdini[CODICE
ANKER],0)),"")</f>
        <v/>
      </c>
      <c r="M444" s="347" t="s">
        <v>10536</v>
      </c>
      <c r="N444" s="15" t="str">
        <f>IFERROR(INDEX(dbOrdini[ORDINE],MATCH(A444,dbOrdini[CODICE
ANKER]*(dbOrdini[CODICE
SUPPLY]="GEN24"),0)),"")</f>
        <v/>
      </c>
      <c r="O444" s="352" t="s">
        <v>8</v>
      </c>
      <c r="P444" s="347" t="s">
        <v>957</v>
      </c>
    </row>
    <row r="445" spans="1:16">
      <c r="A445" s="347" t="s">
        <v>10689</v>
      </c>
      <c r="B445" s="348">
        <v>93</v>
      </c>
      <c r="C445" s="347" t="s">
        <v>28152</v>
      </c>
      <c r="D445" s="347" t="s">
        <v>10690</v>
      </c>
      <c r="E445" s="347">
        <v>6</v>
      </c>
      <c r="F445" s="347">
        <v>0.7</v>
      </c>
      <c r="G445" s="347" t="s">
        <v>11</v>
      </c>
      <c r="H445" s="349">
        <v>40</v>
      </c>
      <c r="I445" s="350" t="s">
        <v>12</v>
      </c>
      <c r="J445" s="351">
        <f t="shared" si="6"/>
        <v>399</v>
      </c>
      <c r="K445" s="351">
        <v>66.5</v>
      </c>
      <c r="L445" s="3" t="str">
        <f>IFERROR(INDEX(dbOrdini[PREZZO
VINOLUX],MATCH(A445,dbOrdini[CODICE
ANKER],0)),"")</f>
        <v/>
      </c>
      <c r="M445" s="347" t="s">
        <v>10536</v>
      </c>
      <c r="N445" s="15" t="str">
        <f>IFERROR(INDEX(dbOrdini[ORDINE],MATCH(A445,dbOrdini[CODICE
ANKER]*(dbOrdini[CODICE
SUPPLY]="GEN24"),0)),"")</f>
        <v/>
      </c>
      <c r="O445" s="352" t="s">
        <v>8</v>
      </c>
      <c r="P445" s="347" t="s">
        <v>11354</v>
      </c>
    </row>
    <row r="446" spans="1:16">
      <c r="A446" s="347" t="s">
        <v>28269</v>
      </c>
      <c r="B446" s="348">
        <v>0</v>
      </c>
      <c r="C446" s="347" t="s">
        <v>28152</v>
      </c>
      <c r="D446" s="347" t="s">
        <v>10690</v>
      </c>
      <c r="E446" s="347">
        <v>6</v>
      </c>
      <c r="F446" s="347">
        <v>0.7</v>
      </c>
      <c r="G446" s="347" t="s">
        <v>11</v>
      </c>
      <c r="H446" s="349">
        <v>43</v>
      </c>
      <c r="I446" s="350" t="s">
        <v>12</v>
      </c>
      <c r="J446" s="351">
        <f t="shared" si="6"/>
        <v>390</v>
      </c>
      <c r="K446" s="351">
        <v>65</v>
      </c>
      <c r="L446" s="3" t="str">
        <f>IFERROR(INDEX(dbOrdini[PREZZO
VINOLUX],MATCH(A446,dbOrdini[CODICE
ANKER],0)),"")</f>
        <v/>
      </c>
      <c r="M446" s="347" t="s">
        <v>10538</v>
      </c>
      <c r="N446" s="15" t="str">
        <f>IFERROR(INDEX(dbOrdini[ORDINE],MATCH(A446,dbOrdini[CODICE
ANKER]*(dbOrdini[CODICE
SUPPLY]="GEN24"),0)),"")</f>
        <v/>
      </c>
      <c r="O446" s="352" t="s">
        <v>8</v>
      </c>
      <c r="P446" s="347" t="s">
        <v>28270</v>
      </c>
    </row>
    <row r="447" spans="1:16">
      <c r="A447" s="347" t="s">
        <v>958</v>
      </c>
      <c r="B447" s="348">
        <v>40</v>
      </c>
      <c r="C447" s="347" t="s">
        <v>28152</v>
      </c>
      <c r="D447" s="347" t="s">
        <v>959</v>
      </c>
      <c r="E447" s="347">
        <v>6</v>
      </c>
      <c r="F447" s="347">
        <v>0.7</v>
      </c>
      <c r="G447" s="347" t="s">
        <v>11</v>
      </c>
      <c r="H447" s="349">
        <v>43</v>
      </c>
      <c r="I447" s="350" t="s">
        <v>12</v>
      </c>
      <c r="J447" s="351">
        <f t="shared" si="6"/>
        <v>359.70000000000005</v>
      </c>
      <c r="K447" s="351">
        <v>59.95</v>
      </c>
      <c r="L447" s="3" t="str">
        <f>IFERROR(INDEX(dbOrdini[PREZZO
VINOLUX],MATCH(A447,dbOrdini[CODICE
ANKER],0)),"")</f>
        <v/>
      </c>
      <c r="M447" s="347" t="s">
        <v>10536</v>
      </c>
      <c r="N447" s="15" t="str">
        <f>IFERROR(INDEX(dbOrdini[ORDINE],MATCH(A447,dbOrdini[CODICE
ANKER]*(dbOrdini[CODICE
SUPPLY]="GEN24"),0)),"")</f>
        <v/>
      </c>
      <c r="O447" s="352" t="s">
        <v>8</v>
      </c>
      <c r="P447" s="347" t="s">
        <v>960</v>
      </c>
    </row>
    <row r="448" spans="1:16">
      <c r="A448" s="347" t="s">
        <v>961</v>
      </c>
      <c r="B448" s="348">
        <v>14</v>
      </c>
      <c r="C448" s="347" t="s">
        <v>28152</v>
      </c>
      <c r="D448" s="347" t="s">
        <v>962</v>
      </c>
      <c r="E448" s="347">
        <v>6</v>
      </c>
      <c r="F448" s="347">
        <v>0.7</v>
      </c>
      <c r="G448" s="347" t="s">
        <v>11</v>
      </c>
      <c r="H448" s="349">
        <v>48.3</v>
      </c>
      <c r="I448" s="350" t="s">
        <v>12</v>
      </c>
      <c r="J448" s="351">
        <f t="shared" si="6"/>
        <v>369</v>
      </c>
      <c r="K448" s="351">
        <v>61.5</v>
      </c>
      <c r="L448" s="3" t="str">
        <f>IFERROR(INDEX(dbOrdini[PREZZO
VINOLUX],MATCH(A448,dbOrdini[CODICE
ANKER],0)),"")</f>
        <v/>
      </c>
      <c r="M448" s="347" t="s">
        <v>10536</v>
      </c>
      <c r="N448" s="15" t="str">
        <f>IFERROR(INDEX(dbOrdini[ORDINE],MATCH(A448,dbOrdini[CODICE
ANKER]*(dbOrdini[CODICE
SUPPLY]="GEN24"),0)),"")</f>
        <v/>
      </c>
      <c r="O448" s="352" t="s">
        <v>8</v>
      </c>
      <c r="P448" s="347" t="s">
        <v>963</v>
      </c>
    </row>
    <row r="449" spans="1:16">
      <c r="A449" s="347" t="s">
        <v>964</v>
      </c>
      <c r="B449" s="348">
        <v>17</v>
      </c>
      <c r="C449" s="347" t="s">
        <v>28152</v>
      </c>
      <c r="D449" s="347" t="s">
        <v>965</v>
      </c>
      <c r="E449" s="347">
        <v>6</v>
      </c>
      <c r="F449" s="347">
        <v>0.7</v>
      </c>
      <c r="G449" s="347" t="s">
        <v>11</v>
      </c>
      <c r="H449" s="349">
        <v>47.6</v>
      </c>
      <c r="I449" s="350" t="s">
        <v>12</v>
      </c>
      <c r="J449" s="351">
        <f t="shared" si="6"/>
        <v>1080</v>
      </c>
      <c r="K449" s="351">
        <v>180</v>
      </c>
      <c r="L449" s="3" t="str">
        <f>IFERROR(INDEX(dbOrdini[PREZZO
VINOLUX],MATCH(A449,dbOrdini[CODICE
ANKER],0)),"")</f>
        <v/>
      </c>
      <c r="M449" s="347" t="s">
        <v>10536</v>
      </c>
      <c r="N449" s="15" t="str">
        <f>IFERROR(INDEX(dbOrdini[ORDINE],MATCH(A449,dbOrdini[CODICE
ANKER]*(dbOrdini[CODICE
SUPPLY]="GEN24"),0)),"")</f>
        <v/>
      </c>
      <c r="O449" s="352" t="s">
        <v>8</v>
      </c>
      <c r="P449" s="347" t="s">
        <v>966</v>
      </c>
    </row>
    <row r="450" spans="1:16">
      <c r="A450" s="347" t="s">
        <v>28271</v>
      </c>
      <c r="B450" s="348">
        <v>0</v>
      </c>
      <c r="C450" s="347" t="s">
        <v>28152</v>
      </c>
      <c r="D450" s="347" t="s">
        <v>28272</v>
      </c>
      <c r="E450" s="347">
        <v>6</v>
      </c>
      <c r="F450" s="347">
        <v>0.7</v>
      </c>
      <c r="G450" s="347" t="s">
        <v>11</v>
      </c>
      <c r="H450" s="349">
        <v>48.7</v>
      </c>
      <c r="I450" s="350" t="s">
        <v>12</v>
      </c>
      <c r="J450" s="351">
        <f t="shared" si="6"/>
        <v>1770</v>
      </c>
      <c r="K450" s="351">
        <v>295</v>
      </c>
      <c r="L450" s="3" t="str">
        <f>IFERROR(INDEX(dbOrdini[PREZZO
VINOLUX],MATCH(A450,dbOrdini[CODICE
ANKER],0)),"")</f>
        <v/>
      </c>
      <c r="M450" s="347" t="s">
        <v>10536</v>
      </c>
      <c r="N450" s="15" t="str">
        <f>IFERROR(INDEX(dbOrdini[ORDINE],MATCH(A450,dbOrdini[CODICE
ANKER]*(dbOrdini[CODICE
SUPPLY]="GEN24"),0)),"")</f>
        <v/>
      </c>
      <c r="O450" s="352" t="s">
        <v>8</v>
      </c>
      <c r="P450" s="347" t="s">
        <v>28273</v>
      </c>
    </row>
    <row r="451" spans="1:16">
      <c r="A451" s="347" t="s">
        <v>10874</v>
      </c>
      <c r="B451" s="348">
        <v>12</v>
      </c>
      <c r="C451" s="347" t="s">
        <v>28152</v>
      </c>
      <c r="D451" s="347" t="s">
        <v>10875</v>
      </c>
      <c r="E451" s="347">
        <v>3</v>
      </c>
      <c r="F451" s="347">
        <v>0.7</v>
      </c>
      <c r="G451" s="347" t="s">
        <v>11</v>
      </c>
      <c r="H451" s="349">
        <v>40</v>
      </c>
      <c r="I451" s="350" t="s">
        <v>12</v>
      </c>
      <c r="J451" s="351">
        <f t="shared" si="6"/>
        <v>615</v>
      </c>
      <c r="K451" s="351">
        <v>205</v>
      </c>
      <c r="L451" s="3" t="str">
        <f>IFERROR(INDEX(dbOrdini[PREZZO
VINOLUX],MATCH(A451,dbOrdini[CODICE
ANKER],0)),"")</f>
        <v/>
      </c>
      <c r="M451" s="347" t="s">
        <v>10536</v>
      </c>
      <c r="N451" s="15" t="str">
        <f>IFERROR(INDEX(dbOrdini[ORDINE],MATCH(A451,dbOrdini[CODICE
ANKER]*(dbOrdini[CODICE
SUPPLY]="GEN24"),0)),"")</f>
        <v/>
      </c>
      <c r="O451" s="352" t="s">
        <v>8</v>
      </c>
      <c r="P451" s="347" t="s">
        <v>11355</v>
      </c>
    </row>
    <row r="452" spans="1:16">
      <c r="A452" s="347" t="s">
        <v>10897</v>
      </c>
      <c r="B452" s="348">
        <v>0</v>
      </c>
      <c r="C452" s="347" t="s">
        <v>28152</v>
      </c>
      <c r="D452" s="347" t="s">
        <v>10898</v>
      </c>
      <c r="E452" s="347">
        <v>3</v>
      </c>
      <c r="F452" s="347">
        <v>0.7</v>
      </c>
      <c r="G452" s="347" t="s">
        <v>11</v>
      </c>
      <c r="H452" s="349">
        <v>48</v>
      </c>
      <c r="I452" s="350" t="s">
        <v>12</v>
      </c>
      <c r="J452" s="351">
        <f t="shared" si="6"/>
        <v>1425</v>
      </c>
      <c r="K452" s="351">
        <v>475</v>
      </c>
      <c r="L452" s="3" t="str">
        <f>IFERROR(INDEX(dbOrdini[PREZZO
VINOLUX],MATCH(A452,dbOrdini[CODICE
ANKER],0)),"")</f>
        <v/>
      </c>
      <c r="M452" s="347" t="s">
        <v>10536</v>
      </c>
      <c r="N452" s="15" t="str">
        <f>IFERROR(INDEX(dbOrdini[ORDINE],MATCH(A452,dbOrdini[CODICE
ANKER]*(dbOrdini[CODICE
SUPPLY]="GEN24"),0)),"")</f>
        <v/>
      </c>
      <c r="O452" s="352" t="s">
        <v>8</v>
      </c>
      <c r="P452" s="347" t="s">
        <v>11356</v>
      </c>
    </row>
    <row r="453" spans="1:16">
      <c r="A453" s="347" t="s">
        <v>967</v>
      </c>
      <c r="B453" s="348">
        <v>105</v>
      </c>
      <c r="C453" s="347" t="s">
        <v>28152</v>
      </c>
      <c r="D453" s="347" t="s">
        <v>968</v>
      </c>
      <c r="E453" s="347">
        <v>6</v>
      </c>
      <c r="F453" s="347">
        <v>0.7</v>
      </c>
      <c r="G453" s="347" t="s">
        <v>11</v>
      </c>
      <c r="H453" s="349">
        <v>43</v>
      </c>
      <c r="I453" s="350" t="s">
        <v>12</v>
      </c>
      <c r="J453" s="351">
        <f t="shared" si="6"/>
        <v>294</v>
      </c>
      <c r="K453" s="351">
        <v>49</v>
      </c>
      <c r="L453" s="3" t="str">
        <f>IFERROR(INDEX(dbOrdini[PREZZO
VINOLUX],MATCH(A453,dbOrdini[CODICE
ANKER],0)),"")</f>
        <v/>
      </c>
      <c r="M453" s="347" t="s">
        <v>10536</v>
      </c>
      <c r="N453" s="15" t="str">
        <f>IFERROR(INDEX(dbOrdini[ORDINE],MATCH(A453,dbOrdini[CODICE
ANKER]*(dbOrdini[CODICE
SUPPLY]="GEN24"),0)),"")</f>
        <v/>
      </c>
      <c r="O453" s="352" t="s">
        <v>8</v>
      </c>
      <c r="P453" s="347" t="s">
        <v>969</v>
      </c>
    </row>
    <row r="454" spans="1:16">
      <c r="A454" s="347" t="s">
        <v>970</v>
      </c>
      <c r="B454" s="348">
        <v>0</v>
      </c>
      <c r="C454" s="347" t="s">
        <v>28152</v>
      </c>
      <c r="D454" s="347" t="s">
        <v>971</v>
      </c>
      <c r="E454" s="347">
        <v>6</v>
      </c>
      <c r="F454" s="347">
        <v>0.5</v>
      </c>
      <c r="G454" s="347" t="s">
        <v>11262</v>
      </c>
      <c r="H454" s="349">
        <v>22</v>
      </c>
      <c r="I454" s="350" t="s">
        <v>12</v>
      </c>
      <c r="J454" s="351">
        <f t="shared" si="6"/>
        <v>71.400000000000006</v>
      </c>
      <c r="K454" s="351">
        <v>11.9</v>
      </c>
      <c r="L454" s="3" t="str">
        <f>IFERROR(INDEX(dbOrdini[PREZZO
VINOLUX],MATCH(A454,dbOrdini[CODICE
ANKER],0)),"")</f>
        <v/>
      </c>
      <c r="M454" s="347" t="s">
        <v>10539</v>
      </c>
      <c r="N454" s="15" t="str">
        <f>IFERROR(INDEX(dbOrdini[ORDINE],MATCH(A454,dbOrdini[CODICE
ANKER]*(dbOrdini[CODICE
SUPPLY]="GEN24"),0)),"")</f>
        <v/>
      </c>
      <c r="O454" s="352" t="s">
        <v>8</v>
      </c>
      <c r="P454" s="347" t="s">
        <v>972</v>
      </c>
    </row>
    <row r="455" spans="1:16">
      <c r="A455" s="347" t="s">
        <v>973</v>
      </c>
      <c r="B455" s="348">
        <v>13</v>
      </c>
      <c r="C455" s="347" t="s">
        <v>28152</v>
      </c>
      <c r="D455" s="347" t="s">
        <v>974</v>
      </c>
      <c r="E455" s="347">
        <v>6</v>
      </c>
      <c r="F455" s="347">
        <v>0.7</v>
      </c>
      <c r="G455" s="347" t="s">
        <v>11</v>
      </c>
      <c r="H455" s="349">
        <v>40</v>
      </c>
      <c r="I455" s="350" t="s">
        <v>12</v>
      </c>
      <c r="J455" s="351">
        <f t="shared" si="6"/>
        <v>237</v>
      </c>
      <c r="K455" s="351">
        <v>39.5</v>
      </c>
      <c r="L455" s="3" t="str">
        <f>IFERROR(INDEX(dbOrdini[PREZZO
VINOLUX],MATCH(A455,dbOrdini[CODICE
ANKER],0)),"")</f>
        <v/>
      </c>
      <c r="M455" s="347" t="s">
        <v>10535</v>
      </c>
      <c r="N455" s="15" t="str">
        <f>IFERROR(INDEX(dbOrdini[ORDINE],MATCH(A455,dbOrdini[CODICE
ANKER]*(dbOrdini[CODICE
SUPPLY]="GEN24"),0)),"")</f>
        <v/>
      </c>
      <c r="O455" s="352" t="s">
        <v>8</v>
      </c>
      <c r="P455" s="347" t="s">
        <v>975</v>
      </c>
    </row>
    <row r="456" spans="1:16">
      <c r="A456" s="347" t="s">
        <v>976</v>
      </c>
      <c r="B456" s="348">
        <v>14</v>
      </c>
      <c r="C456" s="347" t="s">
        <v>28152</v>
      </c>
      <c r="D456" s="347" t="s">
        <v>977</v>
      </c>
      <c r="E456" s="347">
        <v>6</v>
      </c>
      <c r="F456" s="347">
        <v>0.75</v>
      </c>
      <c r="G456" s="347" t="s">
        <v>11</v>
      </c>
      <c r="H456" s="349">
        <v>13.5</v>
      </c>
      <c r="I456" s="350" t="s">
        <v>12</v>
      </c>
      <c r="J456" s="351">
        <f t="shared" si="6"/>
        <v>39.599999999999994</v>
      </c>
      <c r="K456" s="351">
        <v>6.6</v>
      </c>
      <c r="L456" s="3" t="str">
        <f>IFERROR(INDEX(dbOrdini[PREZZO
VINOLUX],MATCH(A456,dbOrdini[CODICE
ANKER],0)),"")</f>
        <v/>
      </c>
      <c r="M456" s="347" t="s">
        <v>28188</v>
      </c>
      <c r="N456" s="15" t="str">
        <f>IFERROR(INDEX(dbOrdini[ORDINE],MATCH(A456,dbOrdini[CODICE
ANKER]*(dbOrdini[CODICE
SUPPLY]="GEN24"),0)),"")</f>
        <v/>
      </c>
      <c r="O456" s="352" t="s">
        <v>8</v>
      </c>
      <c r="P456" s="347" t="s">
        <v>978</v>
      </c>
    </row>
    <row r="457" spans="1:16">
      <c r="A457" s="347" t="s">
        <v>979</v>
      </c>
      <c r="B457" s="348">
        <v>6</v>
      </c>
      <c r="C457" s="347" t="s">
        <v>28152</v>
      </c>
      <c r="D457" s="347" t="s">
        <v>980</v>
      </c>
      <c r="E457" s="347">
        <v>6</v>
      </c>
      <c r="F457" s="347">
        <v>0.75</v>
      </c>
      <c r="G457" s="347" t="s">
        <v>11</v>
      </c>
      <c r="H457" s="349">
        <v>14</v>
      </c>
      <c r="I457" s="350" t="s">
        <v>12</v>
      </c>
      <c r="J457" s="351">
        <f t="shared" si="6"/>
        <v>39.599999999999994</v>
      </c>
      <c r="K457" s="351">
        <v>6.6</v>
      </c>
      <c r="L457" s="3" t="str">
        <f>IFERROR(INDEX(dbOrdini[PREZZO
VINOLUX],MATCH(A457,dbOrdini[CODICE
ANKER],0)),"")</f>
        <v/>
      </c>
      <c r="M457" s="347" t="s">
        <v>28211</v>
      </c>
      <c r="N457" s="15" t="str">
        <f>IFERROR(INDEX(dbOrdini[ORDINE],MATCH(A457,dbOrdini[CODICE
ANKER]*(dbOrdini[CODICE
SUPPLY]="GEN24"),0)),"")</f>
        <v/>
      </c>
      <c r="O457" s="352" t="s">
        <v>8</v>
      </c>
      <c r="P457" s="347" t="s">
        <v>981</v>
      </c>
    </row>
    <row r="458" spans="1:16">
      <c r="A458" s="347" t="s">
        <v>982</v>
      </c>
      <c r="B458" s="348">
        <v>8</v>
      </c>
      <c r="C458" s="347" t="s">
        <v>28152</v>
      </c>
      <c r="D458" s="347" t="s">
        <v>983</v>
      </c>
      <c r="E458" s="347">
        <v>6</v>
      </c>
      <c r="F458" s="347">
        <v>0.75</v>
      </c>
      <c r="G458" s="347" t="s">
        <v>11</v>
      </c>
      <c r="H458" s="349">
        <v>14</v>
      </c>
      <c r="I458" s="350" t="s">
        <v>12</v>
      </c>
      <c r="J458" s="351">
        <f t="shared" si="6"/>
        <v>54.599999999999994</v>
      </c>
      <c r="K458" s="351">
        <v>9.1</v>
      </c>
      <c r="L458" s="3" t="str">
        <f>IFERROR(INDEX(dbOrdini[PREZZO
VINOLUX],MATCH(A458,dbOrdini[CODICE
ANKER],0)),"")</f>
        <v/>
      </c>
      <c r="M458" s="347" t="s">
        <v>28211</v>
      </c>
      <c r="N458" s="15" t="str">
        <f>IFERROR(INDEX(dbOrdini[ORDINE],MATCH(A458,dbOrdini[CODICE
ANKER]*(dbOrdini[CODICE
SUPPLY]="GEN24"),0)),"")</f>
        <v/>
      </c>
      <c r="O458" s="352" t="s">
        <v>8</v>
      </c>
      <c r="P458" s="347" t="s">
        <v>984</v>
      </c>
    </row>
    <row r="459" spans="1:16">
      <c r="A459" s="347" t="s">
        <v>985</v>
      </c>
      <c r="B459" s="348">
        <v>10</v>
      </c>
      <c r="C459" s="347" t="s">
        <v>28152</v>
      </c>
      <c r="D459" s="347" t="s">
        <v>986</v>
      </c>
      <c r="E459" s="347">
        <v>6</v>
      </c>
      <c r="F459" s="347">
        <v>0.75</v>
      </c>
      <c r="G459" s="347" t="s">
        <v>11</v>
      </c>
      <c r="H459" s="349">
        <v>14.5</v>
      </c>
      <c r="I459" s="350" t="s">
        <v>12</v>
      </c>
      <c r="J459" s="351">
        <f t="shared" si="6"/>
        <v>54.599999999999994</v>
      </c>
      <c r="K459" s="351">
        <v>9.1</v>
      </c>
      <c r="L459" s="3" t="str">
        <f>IFERROR(INDEX(dbOrdini[PREZZO
VINOLUX],MATCH(A459,dbOrdini[CODICE
ANKER],0)),"")</f>
        <v/>
      </c>
      <c r="M459" s="347" t="s">
        <v>28211</v>
      </c>
      <c r="N459" s="15" t="str">
        <f>IFERROR(INDEX(dbOrdini[ORDINE],MATCH(A459,dbOrdini[CODICE
ANKER]*(dbOrdini[CODICE
SUPPLY]="GEN24"),0)),"")</f>
        <v/>
      </c>
      <c r="O459" s="352" t="s">
        <v>8</v>
      </c>
      <c r="P459" s="347" t="s">
        <v>984</v>
      </c>
    </row>
    <row r="460" spans="1:16">
      <c r="A460" s="347" t="s">
        <v>987</v>
      </c>
      <c r="B460" s="348">
        <v>611</v>
      </c>
      <c r="C460" s="347" t="s">
        <v>28152</v>
      </c>
      <c r="D460" s="347" t="s">
        <v>988</v>
      </c>
      <c r="E460" s="347">
        <v>12</v>
      </c>
      <c r="F460" s="347">
        <v>0.7</v>
      </c>
      <c r="G460" s="347" t="s">
        <v>11</v>
      </c>
      <c r="H460" s="349">
        <v>37.5</v>
      </c>
      <c r="I460" s="350" t="s">
        <v>12</v>
      </c>
      <c r="J460" s="351">
        <f t="shared" si="6"/>
        <v>78.599999999999994</v>
      </c>
      <c r="K460" s="351">
        <v>6.55</v>
      </c>
      <c r="L460" s="3" t="str">
        <f>IFERROR(INDEX(dbOrdini[PREZZO
VINOLUX],MATCH(A460,dbOrdini[CODICE
ANKER],0)),"")</f>
        <v/>
      </c>
      <c r="M460" s="347" t="s">
        <v>10535</v>
      </c>
      <c r="N460" s="15" t="str">
        <f>IFERROR(INDEX(dbOrdini[ORDINE],MATCH(A460,dbOrdini[CODICE
ANKER]*(dbOrdini[CODICE
SUPPLY]="GEN24"),0)),"")</f>
        <v/>
      </c>
      <c r="O460" s="352" t="s">
        <v>8</v>
      </c>
      <c r="P460" s="347" t="s">
        <v>989</v>
      </c>
    </row>
    <row r="461" spans="1:16">
      <c r="A461" s="347" t="s">
        <v>990</v>
      </c>
      <c r="B461" s="348">
        <v>183</v>
      </c>
      <c r="C461" s="347" t="s">
        <v>28152</v>
      </c>
      <c r="D461" s="347" t="s">
        <v>991</v>
      </c>
      <c r="E461" s="347">
        <v>6</v>
      </c>
      <c r="F461" s="347">
        <v>0.7</v>
      </c>
      <c r="G461" s="347" t="s">
        <v>11</v>
      </c>
      <c r="H461" s="349">
        <v>37.5</v>
      </c>
      <c r="I461" s="350" t="s">
        <v>12</v>
      </c>
      <c r="J461" s="351">
        <f t="shared" ref="J461:J524" si="7">E461*K461</f>
        <v>36</v>
      </c>
      <c r="K461" s="351">
        <v>6</v>
      </c>
      <c r="L461" s="3" t="str">
        <f>IFERROR(INDEX(dbOrdini[PREZZO
VINOLUX],MATCH(A461,dbOrdini[CODICE
ANKER],0)),"")</f>
        <v/>
      </c>
      <c r="M461" s="347" t="s">
        <v>10551</v>
      </c>
      <c r="N461" s="15" t="str">
        <f>IFERROR(INDEX(dbOrdini[ORDINE],MATCH(A461,dbOrdini[CODICE
ANKER]*(dbOrdini[CODICE
SUPPLY]="GEN24"),0)),"")</f>
        <v/>
      </c>
      <c r="O461" s="352" t="s">
        <v>8</v>
      </c>
      <c r="P461" s="347" t="s">
        <v>992</v>
      </c>
    </row>
    <row r="462" spans="1:16">
      <c r="A462" s="347" t="s">
        <v>993</v>
      </c>
      <c r="B462" s="348">
        <v>512</v>
      </c>
      <c r="C462" s="347" t="s">
        <v>28152</v>
      </c>
      <c r="D462" s="347" t="s">
        <v>994</v>
      </c>
      <c r="E462" s="347">
        <v>6</v>
      </c>
      <c r="F462" s="347">
        <v>0.7</v>
      </c>
      <c r="G462" s="347" t="s">
        <v>11</v>
      </c>
      <c r="H462" s="349">
        <v>37.5</v>
      </c>
      <c r="I462" s="350" t="s">
        <v>12</v>
      </c>
      <c r="J462" s="351">
        <f t="shared" si="7"/>
        <v>45</v>
      </c>
      <c r="K462" s="351">
        <v>7.5</v>
      </c>
      <c r="L462" s="3">
        <f>IFERROR(INDEX(dbOrdini[PREZZO
VINOLUX],MATCH(A462,dbOrdini[CODICE
ANKER],0)),"")</f>
        <v>7.35</v>
      </c>
      <c r="M462" s="347" t="s">
        <v>10535</v>
      </c>
      <c r="N462" s="15" t="str">
        <f>IFERROR(INDEX(dbOrdini[ORDINE],MATCH(A462,dbOrdini[CODICE
ANKER]*(dbOrdini[CODICE
SUPPLY]="GEN24"),0)),"")</f>
        <v/>
      </c>
      <c r="O462" s="352" t="s">
        <v>8</v>
      </c>
      <c r="P462" s="347" t="s">
        <v>995</v>
      </c>
    </row>
    <row r="463" spans="1:16">
      <c r="A463" s="347" t="s">
        <v>10925</v>
      </c>
      <c r="B463" s="348">
        <v>35</v>
      </c>
      <c r="C463" s="347" t="s">
        <v>28152</v>
      </c>
      <c r="D463" s="347" t="s">
        <v>994</v>
      </c>
      <c r="E463" s="347">
        <v>12</v>
      </c>
      <c r="F463" s="347">
        <v>1</v>
      </c>
      <c r="G463" s="347" t="s">
        <v>11</v>
      </c>
      <c r="H463" s="349">
        <v>37.5</v>
      </c>
      <c r="I463" s="350" t="s">
        <v>12</v>
      </c>
      <c r="J463" s="351">
        <f t="shared" si="7"/>
        <v>102</v>
      </c>
      <c r="K463" s="351">
        <v>8.5</v>
      </c>
      <c r="L463" s="3" t="str">
        <f>IFERROR(INDEX(dbOrdini[PREZZO
VINOLUX],MATCH(A463,dbOrdini[CODICE
ANKER],0)),"")</f>
        <v/>
      </c>
      <c r="M463" s="347" t="s">
        <v>10535</v>
      </c>
      <c r="N463" s="15" t="str">
        <f>IFERROR(INDEX(dbOrdini[ORDINE],MATCH(A463,dbOrdini[CODICE
ANKER]*(dbOrdini[CODICE
SUPPLY]="GEN24"),0)),"")</f>
        <v/>
      </c>
      <c r="O463" s="352" t="s">
        <v>8</v>
      </c>
      <c r="P463" s="347" t="s">
        <v>11357</v>
      </c>
    </row>
    <row r="464" spans="1:16">
      <c r="A464" s="347" t="s">
        <v>28274</v>
      </c>
      <c r="B464" s="348">
        <v>19</v>
      </c>
      <c r="C464" s="347" t="s">
        <v>28152</v>
      </c>
      <c r="D464" s="347" t="s">
        <v>28275</v>
      </c>
      <c r="E464" s="347">
        <v>6</v>
      </c>
      <c r="F464" s="347">
        <v>0.7</v>
      </c>
      <c r="G464" s="347" t="s">
        <v>11</v>
      </c>
      <c r="H464" s="349">
        <v>37.5</v>
      </c>
      <c r="I464" s="350" t="s">
        <v>12</v>
      </c>
      <c r="J464" s="351">
        <f t="shared" si="7"/>
        <v>51</v>
      </c>
      <c r="K464" s="351">
        <v>8.5</v>
      </c>
      <c r="L464" s="3" t="str">
        <f>IFERROR(INDEX(dbOrdini[PREZZO
VINOLUX],MATCH(A464,dbOrdini[CODICE
ANKER],0)),"")</f>
        <v/>
      </c>
      <c r="M464" s="347" t="s">
        <v>10553</v>
      </c>
      <c r="N464" s="15" t="str">
        <f>IFERROR(INDEX(dbOrdini[ORDINE],MATCH(A464,dbOrdini[CODICE
ANKER]*(dbOrdini[CODICE
SUPPLY]="GEN24"),0)),"")</f>
        <v/>
      </c>
      <c r="O464" s="352" t="s">
        <v>8</v>
      </c>
      <c r="P464" s="347" t="s">
        <v>28276</v>
      </c>
    </row>
    <row r="465" spans="1:16">
      <c r="A465" s="347" t="s">
        <v>996</v>
      </c>
      <c r="B465" s="348">
        <v>0</v>
      </c>
      <c r="C465" s="347" t="s">
        <v>28152</v>
      </c>
      <c r="D465" s="347" t="s">
        <v>997</v>
      </c>
      <c r="E465" s="347">
        <v>6</v>
      </c>
      <c r="F465" s="347">
        <v>0.7</v>
      </c>
      <c r="G465" s="347" t="s">
        <v>11</v>
      </c>
      <c r="H465" s="349">
        <v>38</v>
      </c>
      <c r="I465" s="350" t="s">
        <v>12</v>
      </c>
      <c r="J465" s="351">
        <f t="shared" si="7"/>
        <v>89.4</v>
      </c>
      <c r="K465" s="351">
        <v>14.9</v>
      </c>
      <c r="L465" s="3" t="str">
        <f>IFERROR(INDEX(dbOrdini[PREZZO
VINOLUX],MATCH(A465,dbOrdini[CODICE
ANKER],0)),"")</f>
        <v/>
      </c>
      <c r="M465" s="347" t="s">
        <v>10553</v>
      </c>
      <c r="N465" s="15" t="str">
        <f>IFERROR(INDEX(dbOrdini[ORDINE],MATCH(A465,dbOrdini[CODICE
ANKER]*(dbOrdini[CODICE
SUPPLY]="GEN24"),0)),"")</f>
        <v/>
      </c>
      <c r="O465" s="352" t="s">
        <v>8</v>
      </c>
      <c r="P465" s="347" t="s">
        <v>998</v>
      </c>
    </row>
    <row r="466" spans="1:16">
      <c r="A466" s="347" t="s">
        <v>1002</v>
      </c>
      <c r="B466" s="348">
        <v>566</v>
      </c>
      <c r="C466" s="347" t="s">
        <v>28152</v>
      </c>
      <c r="D466" s="347" t="s">
        <v>1000</v>
      </c>
      <c r="E466" s="347">
        <v>6</v>
      </c>
      <c r="F466" s="347">
        <v>0.7</v>
      </c>
      <c r="G466" s="347" t="s">
        <v>11</v>
      </c>
      <c r="H466" s="349">
        <v>38</v>
      </c>
      <c r="I466" s="350" t="s">
        <v>12</v>
      </c>
      <c r="J466" s="351">
        <f t="shared" si="7"/>
        <v>75.900000000000006</v>
      </c>
      <c r="K466" s="351">
        <v>12.65</v>
      </c>
      <c r="L466" s="3">
        <f>IFERROR(INDEX(dbOrdini[PREZZO
VINOLUX],MATCH(A466,dbOrdini[CODICE
ANKER],0)),"")</f>
        <v>12.65</v>
      </c>
      <c r="M466" s="347" t="s">
        <v>10535</v>
      </c>
      <c r="N466" s="15" t="str">
        <f>IFERROR(INDEX(dbOrdini[ORDINE],MATCH(A466,dbOrdini[CODICE
ANKER]*(dbOrdini[CODICE
SUPPLY]="GEN24"),0)),"")</f>
        <v/>
      </c>
      <c r="O466" s="352" t="s">
        <v>8</v>
      </c>
      <c r="P466" s="347" t="s">
        <v>1003</v>
      </c>
    </row>
    <row r="467" spans="1:16">
      <c r="A467" s="347" t="s">
        <v>999</v>
      </c>
      <c r="B467" s="348">
        <v>0</v>
      </c>
      <c r="C467" s="347" t="s">
        <v>28152</v>
      </c>
      <c r="D467" s="347" t="s">
        <v>1000</v>
      </c>
      <c r="E467" s="347">
        <v>6</v>
      </c>
      <c r="F467" s="347">
        <v>0.7</v>
      </c>
      <c r="G467" s="347" t="s">
        <v>11</v>
      </c>
      <c r="H467" s="349">
        <v>38</v>
      </c>
      <c r="I467" s="350" t="s">
        <v>12</v>
      </c>
      <c r="J467" s="351">
        <f t="shared" si="7"/>
        <v>79.800000000000011</v>
      </c>
      <c r="K467" s="351">
        <v>13.3</v>
      </c>
      <c r="L467" s="3" t="str">
        <f>IFERROR(INDEX(dbOrdini[PREZZO
VINOLUX],MATCH(A467,dbOrdini[CODICE
ANKER],0)),"")</f>
        <v/>
      </c>
      <c r="M467" s="347" t="s">
        <v>10535</v>
      </c>
      <c r="N467" s="15" t="str">
        <f>IFERROR(INDEX(dbOrdini[ORDINE],MATCH(A467,dbOrdini[CODICE
ANKER]*(dbOrdini[CODICE
SUPPLY]="GEN24"),0)),"")</f>
        <v/>
      </c>
      <c r="O467" s="352" t="s">
        <v>8</v>
      </c>
      <c r="P467" s="347" t="s">
        <v>1001</v>
      </c>
    </row>
    <row r="468" spans="1:16">
      <c r="A468" s="347" t="s">
        <v>1004</v>
      </c>
      <c r="B468" s="348">
        <v>16</v>
      </c>
      <c r="C468" s="347" t="s">
        <v>28152</v>
      </c>
      <c r="D468" s="347" t="s">
        <v>1005</v>
      </c>
      <c r="E468" s="347">
        <v>6</v>
      </c>
      <c r="F468" s="347">
        <v>0.7</v>
      </c>
      <c r="G468" s="347" t="s">
        <v>11</v>
      </c>
      <c r="H468" s="349">
        <v>40</v>
      </c>
      <c r="I468" s="350" t="s">
        <v>12</v>
      </c>
      <c r="J468" s="351">
        <f t="shared" si="7"/>
        <v>161.39999999999998</v>
      </c>
      <c r="K468" s="351">
        <v>26.9</v>
      </c>
      <c r="L468" s="3" t="str">
        <f>IFERROR(INDEX(dbOrdini[PREZZO
VINOLUX],MATCH(A468,dbOrdini[CODICE
ANKER],0)),"")</f>
        <v/>
      </c>
      <c r="M468" s="347" t="s">
        <v>10535</v>
      </c>
      <c r="N468" s="15" t="str">
        <f>IFERROR(INDEX(dbOrdini[ORDINE],MATCH(A468,dbOrdini[CODICE
ANKER]*(dbOrdini[CODICE
SUPPLY]="GEN24"),0)),"")</f>
        <v/>
      </c>
      <c r="O468" s="352" t="s">
        <v>8</v>
      </c>
      <c r="P468" s="347" t="s">
        <v>1006</v>
      </c>
    </row>
    <row r="469" spans="1:16">
      <c r="A469" s="347" t="s">
        <v>11036</v>
      </c>
      <c r="B469" s="348">
        <v>0</v>
      </c>
      <c r="C469" s="347" t="s">
        <v>28152</v>
      </c>
      <c r="D469" s="347" t="s">
        <v>11037</v>
      </c>
      <c r="E469" s="347">
        <v>6</v>
      </c>
      <c r="F469" s="347">
        <v>0.7</v>
      </c>
      <c r="G469" s="347" t="s">
        <v>11</v>
      </c>
      <c r="H469" s="349">
        <v>38</v>
      </c>
      <c r="I469" s="350" t="s">
        <v>12</v>
      </c>
      <c r="J469" s="351">
        <f t="shared" si="7"/>
        <v>136.5</v>
      </c>
      <c r="K469" s="351">
        <v>22.75</v>
      </c>
      <c r="L469" s="3" t="str">
        <f>IFERROR(INDEX(dbOrdini[PREZZO
VINOLUX],MATCH(A469,dbOrdini[CODICE
ANKER],0)),"")</f>
        <v/>
      </c>
      <c r="M469" s="347" t="s">
        <v>10535</v>
      </c>
      <c r="N469" s="15" t="str">
        <f>IFERROR(INDEX(dbOrdini[ORDINE],MATCH(A469,dbOrdini[CODICE
ANKER]*(dbOrdini[CODICE
SUPPLY]="GEN24"),0)),"")</f>
        <v/>
      </c>
      <c r="O469" s="352" t="s">
        <v>8</v>
      </c>
      <c r="P469" s="347" t="s">
        <v>11358</v>
      </c>
    </row>
    <row r="470" spans="1:16">
      <c r="A470" s="347" t="s">
        <v>1007</v>
      </c>
      <c r="B470" s="348">
        <v>0</v>
      </c>
      <c r="C470" s="347" t="s">
        <v>28152</v>
      </c>
      <c r="D470" s="347" t="s">
        <v>1008</v>
      </c>
      <c r="E470" s="347">
        <v>6</v>
      </c>
      <c r="F470" s="347">
        <v>0.7</v>
      </c>
      <c r="G470" s="347" t="s">
        <v>11</v>
      </c>
      <c r="H470" s="349">
        <v>38</v>
      </c>
      <c r="I470" s="350" t="s">
        <v>12</v>
      </c>
      <c r="J470" s="351">
        <f t="shared" si="7"/>
        <v>117</v>
      </c>
      <c r="K470" s="351">
        <v>19.5</v>
      </c>
      <c r="L470" s="3">
        <f>IFERROR(INDEX(dbOrdini[PREZZO
VINOLUX],MATCH(A470,dbOrdini[CODICE
ANKER],0)),"")</f>
        <v>17.95</v>
      </c>
      <c r="M470" s="347" t="s">
        <v>10535</v>
      </c>
      <c r="N470" s="15" t="str">
        <f>IFERROR(INDEX(dbOrdini[ORDINE],MATCH(A470,dbOrdini[CODICE
ANKER]*(dbOrdini[CODICE
SUPPLY]="GEN24"),0)),"")</f>
        <v/>
      </c>
      <c r="O470" s="352" t="s">
        <v>8</v>
      </c>
      <c r="P470" s="347" t="s">
        <v>1009</v>
      </c>
    </row>
    <row r="471" spans="1:16">
      <c r="A471" s="347" t="s">
        <v>1010</v>
      </c>
      <c r="B471" s="348">
        <v>3</v>
      </c>
      <c r="C471" s="347" t="s">
        <v>28152</v>
      </c>
      <c r="D471" s="347" t="s">
        <v>1011</v>
      </c>
      <c r="E471" s="347">
        <v>6</v>
      </c>
      <c r="F471" s="347">
        <v>0.7</v>
      </c>
      <c r="G471" s="347" t="s">
        <v>11</v>
      </c>
      <c r="H471" s="349">
        <v>40</v>
      </c>
      <c r="I471" s="350" t="s">
        <v>12</v>
      </c>
      <c r="J471" s="351">
        <f t="shared" si="7"/>
        <v>153</v>
      </c>
      <c r="K471" s="351">
        <v>25.5</v>
      </c>
      <c r="L471" s="3" t="str">
        <f>IFERROR(INDEX(dbOrdini[PREZZO
VINOLUX],MATCH(A471,dbOrdini[CODICE
ANKER],0)),"")</f>
        <v/>
      </c>
      <c r="M471" s="347" t="s">
        <v>10535</v>
      </c>
      <c r="N471" s="15" t="str">
        <f>IFERROR(INDEX(dbOrdini[ORDINE],MATCH(A471,dbOrdini[CODICE
ANKER]*(dbOrdini[CODICE
SUPPLY]="GEN24"),0)),"")</f>
        <v/>
      </c>
      <c r="O471" s="352" t="s">
        <v>8</v>
      </c>
      <c r="P471" s="347" t="s">
        <v>1012</v>
      </c>
    </row>
    <row r="472" spans="1:16">
      <c r="A472" s="347" t="s">
        <v>1013</v>
      </c>
      <c r="B472" s="348">
        <v>23</v>
      </c>
      <c r="C472" s="347" t="s">
        <v>28152</v>
      </c>
      <c r="D472" s="347" t="s">
        <v>1014</v>
      </c>
      <c r="E472" s="347">
        <v>3</v>
      </c>
      <c r="F472" s="347">
        <v>0.7</v>
      </c>
      <c r="G472" s="347" t="s">
        <v>11</v>
      </c>
      <c r="H472" s="349">
        <v>43</v>
      </c>
      <c r="I472" s="350" t="s">
        <v>12</v>
      </c>
      <c r="J472" s="351">
        <f t="shared" si="7"/>
        <v>235.5</v>
      </c>
      <c r="K472" s="351">
        <v>78.5</v>
      </c>
      <c r="L472" s="3" t="str">
        <f>IFERROR(INDEX(dbOrdini[PREZZO
VINOLUX],MATCH(A472,dbOrdini[CODICE
ANKER],0)),"")</f>
        <v/>
      </c>
      <c r="M472" s="347" t="s">
        <v>10535</v>
      </c>
      <c r="N472" s="15" t="str">
        <f>IFERROR(INDEX(dbOrdini[ORDINE],MATCH(A472,dbOrdini[CODICE
ANKER]*(dbOrdini[CODICE
SUPPLY]="GEN24"),0)),"")</f>
        <v/>
      </c>
      <c r="O472" s="352" t="s">
        <v>8</v>
      </c>
      <c r="P472" s="347" t="s">
        <v>1015</v>
      </c>
    </row>
    <row r="473" spans="1:16">
      <c r="A473" s="347" t="s">
        <v>1016</v>
      </c>
      <c r="B473" s="348">
        <v>0</v>
      </c>
      <c r="C473" s="347" t="s">
        <v>28152</v>
      </c>
      <c r="D473" s="347" t="s">
        <v>1017</v>
      </c>
      <c r="E473" s="347">
        <v>6</v>
      </c>
      <c r="F473" s="347">
        <v>0.7</v>
      </c>
      <c r="G473" s="347" t="s">
        <v>11262</v>
      </c>
      <c r="H473" s="349">
        <v>33</v>
      </c>
      <c r="I473" s="350" t="s">
        <v>12</v>
      </c>
      <c r="J473" s="351">
        <f t="shared" si="7"/>
        <v>37.5</v>
      </c>
      <c r="K473" s="351">
        <v>6.25</v>
      </c>
      <c r="L473" s="3" t="str">
        <f>IFERROR(INDEX(dbOrdini[PREZZO
VINOLUX],MATCH(A473,dbOrdini[CODICE
ANKER],0)),"")</f>
        <v/>
      </c>
      <c r="M473" s="347" t="s">
        <v>10532</v>
      </c>
      <c r="N473" s="15" t="str">
        <f>IFERROR(INDEX(dbOrdini[ORDINE],MATCH(A473,dbOrdini[CODICE
ANKER]*(dbOrdini[CODICE
SUPPLY]="GEN24"),0)),"")</f>
        <v/>
      </c>
      <c r="O473" s="352" t="s">
        <v>8</v>
      </c>
      <c r="P473" s="347" t="s">
        <v>1018</v>
      </c>
    </row>
    <row r="474" spans="1:16">
      <c r="A474" s="347" t="s">
        <v>1019</v>
      </c>
      <c r="B474" s="348">
        <v>82</v>
      </c>
      <c r="C474" s="347" t="s">
        <v>28152</v>
      </c>
      <c r="D474" s="347" t="s">
        <v>1020</v>
      </c>
      <c r="E474" s="347">
        <v>6</v>
      </c>
      <c r="F474" s="347">
        <v>0.7</v>
      </c>
      <c r="G474" s="347" t="s">
        <v>11</v>
      </c>
      <c r="H474" s="349">
        <v>35</v>
      </c>
      <c r="I474" s="350" t="s">
        <v>12</v>
      </c>
      <c r="J474" s="351">
        <f t="shared" si="7"/>
        <v>40.799999999999997</v>
      </c>
      <c r="K474" s="351">
        <v>6.8</v>
      </c>
      <c r="L474" s="3" t="str">
        <f>IFERROR(INDEX(dbOrdini[PREZZO
VINOLUX],MATCH(A474,dbOrdini[CODICE
ANKER],0)),"")</f>
        <v/>
      </c>
      <c r="M474" s="347" t="s">
        <v>10539</v>
      </c>
      <c r="N474" s="15" t="str">
        <f>IFERROR(INDEX(dbOrdini[ORDINE],MATCH(A474,dbOrdini[CODICE
ANKER]*(dbOrdini[CODICE
SUPPLY]="GEN24"),0)),"")</f>
        <v/>
      </c>
      <c r="O474" s="352" t="s">
        <v>8</v>
      </c>
      <c r="P474" s="347" t="s">
        <v>1021</v>
      </c>
    </row>
    <row r="475" spans="1:16">
      <c r="A475" s="347" t="s">
        <v>28277</v>
      </c>
      <c r="B475" s="348">
        <v>24</v>
      </c>
      <c r="C475" s="347" t="s">
        <v>28152</v>
      </c>
      <c r="D475" s="347" t="s">
        <v>26261</v>
      </c>
      <c r="E475" s="347">
        <v>6</v>
      </c>
      <c r="F475" s="347">
        <v>0.7</v>
      </c>
      <c r="G475" s="347" t="s">
        <v>11</v>
      </c>
      <c r="H475" s="349">
        <v>40</v>
      </c>
      <c r="I475" s="350" t="s">
        <v>12</v>
      </c>
      <c r="J475" s="351">
        <f t="shared" si="7"/>
        <v>567</v>
      </c>
      <c r="K475" s="351">
        <v>94.5</v>
      </c>
      <c r="L475" s="3" t="str">
        <f>IFERROR(INDEX(dbOrdini[PREZZO
VINOLUX],MATCH(A475,dbOrdini[CODICE
ANKER],0)),"")</f>
        <v/>
      </c>
      <c r="M475" s="347" t="s">
        <v>10548</v>
      </c>
      <c r="N475" s="15" t="str">
        <f>IFERROR(INDEX(dbOrdini[ORDINE],MATCH(A475,dbOrdini[CODICE
ANKER]*(dbOrdini[CODICE
SUPPLY]="GEN24"),0)),"")</f>
        <v/>
      </c>
      <c r="O475" s="352" t="s">
        <v>8</v>
      </c>
      <c r="P475" s="347" t="s">
        <v>28278</v>
      </c>
    </row>
    <row r="476" spans="1:16">
      <c r="A476" s="347" t="s">
        <v>28279</v>
      </c>
      <c r="B476" s="348">
        <v>18</v>
      </c>
      <c r="C476" s="347" t="s">
        <v>28152</v>
      </c>
      <c r="D476" s="347" t="s">
        <v>28280</v>
      </c>
      <c r="E476" s="347">
        <v>6</v>
      </c>
      <c r="F476" s="347">
        <v>0.7</v>
      </c>
      <c r="G476" s="347" t="s">
        <v>11</v>
      </c>
      <c r="H476" s="349">
        <v>40</v>
      </c>
      <c r="I476" s="350" t="s">
        <v>12</v>
      </c>
      <c r="J476" s="351">
        <f t="shared" si="7"/>
        <v>121.5</v>
      </c>
      <c r="K476" s="351">
        <v>20.25</v>
      </c>
      <c r="L476" s="3" t="str">
        <f>IFERROR(INDEX(dbOrdini[PREZZO
VINOLUX],MATCH(A476,dbOrdini[CODICE
ANKER],0)),"")</f>
        <v/>
      </c>
      <c r="M476" s="347" t="s">
        <v>10535</v>
      </c>
      <c r="N476" s="15" t="str">
        <f>IFERROR(INDEX(dbOrdini[ORDINE],MATCH(A476,dbOrdini[CODICE
ANKER]*(dbOrdini[CODICE
SUPPLY]="GEN24"),0)),"")</f>
        <v/>
      </c>
      <c r="O476" s="352" t="s">
        <v>8</v>
      </c>
      <c r="P476" s="347" t="s">
        <v>28281</v>
      </c>
    </row>
    <row r="477" spans="1:16">
      <c r="A477" s="347" t="s">
        <v>1022</v>
      </c>
      <c r="B477" s="348">
        <v>0</v>
      </c>
      <c r="C477" s="347" t="s">
        <v>28152</v>
      </c>
      <c r="D477" s="347" t="s">
        <v>1023</v>
      </c>
      <c r="E477" s="347">
        <v>6</v>
      </c>
      <c r="F477" s="347">
        <v>0.7</v>
      </c>
      <c r="G477" s="347" t="s">
        <v>11</v>
      </c>
      <c r="H477" s="349">
        <v>40</v>
      </c>
      <c r="I477" s="350" t="s">
        <v>12</v>
      </c>
      <c r="J477" s="351">
        <f t="shared" si="7"/>
        <v>171</v>
      </c>
      <c r="K477" s="351">
        <v>28.5</v>
      </c>
      <c r="L477" s="3">
        <f>IFERROR(INDEX(dbOrdini[PREZZO
VINOLUX],MATCH(A477,dbOrdini[CODICE
ANKER],0)),"")</f>
        <v>31.95</v>
      </c>
      <c r="M477" s="347" t="s">
        <v>10549</v>
      </c>
      <c r="N477" s="15" t="str">
        <f>IFERROR(INDEX(dbOrdini[ORDINE],MATCH(A477,dbOrdini[CODICE
ANKER]*(dbOrdini[CODICE
SUPPLY]="GEN24"),0)),"")</f>
        <v/>
      </c>
      <c r="O477" s="352" t="s">
        <v>8</v>
      </c>
      <c r="P477" s="347" t="s">
        <v>1024</v>
      </c>
    </row>
    <row r="478" spans="1:16">
      <c r="A478" s="347" t="s">
        <v>1025</v>
      </c>
      <c r="B478" s="348">
        <v>3</v>
      </c>
      <c r="C478" s="347" t="s">
        <v>28152</v>
      </c>
      <c r="D478" s="347" t="s">
        <v>1026</v>
      </c>
      <c r="E478" s="347">
        <v>6</v>
      </c>
      <c r="F478" s="347">
        <v>0.35</v>
      </c>
      <c r="G478" s="347" t="s">
        <v>11</v>
      </c>
      <c r="H478" s="349">
        <v>43.3</v>
      </c>
      <c r="I478" s="350" t="s">
        <v>12</v>
      </c>
      <c r="J478" s="351">
        <f t="shared" si="7"/>
        <v>45</v>
      </c>
      <c r="K478" s="351">
        <v>7.5</v>
      </c>
      <c r="L478" s="3" t="str">
        <f>IFERROR(INDEX(dbOrdini[PREZZO
VINOLUX],MATCH(A478,dbOrdini[CODICE
ANKER],0)),"")</f>
        <v/>
      </c>
      <c r="M478" s="347" t="s">
        <v>10537</v>
      </c>
      <c r="N478" s="15" t="str">
        <f>IFERROR(INDEX(dbOrdini[ORDINE],MATCH(A478,dbOrdini[CODICE
ANKER]*(dbOrdini[CODICE
SUPPLY]="GEN24"),0)),"")</f>
        <v/>
      </c>
      <c r="O478" s="352" t="s">
        <v>8</v>
      </c>
      <c r="P478" s="347" t="s">
        <v>1027</v>
      </c>
    </row>
    <row r="479" spans="1:16">
      <c r="A479" s="347" t="s">
        <v>1028</v>
      </c>
      <c r="B479" s="348">
        <v>53</v>
      </c>
      <c r="C479" s="347" t="s">
        <v>28152</v>
      </c>
      <c r="D479" s="347" t="s">
        <v>1026</v>
      </c>
      <c r="E479" s="347">
        <v>6</v>
      </c>
      <c r="F479" s="347">
        <v>0.7</v>
      </c>
      <c r="G479" s="347" t="s">
        <v>11</v>
      </c>
      <c r="H479" s="349">
        <v>43.3</v>
      </c>
      <c r="I479" s="350" t="s">
        <v>12</v>
      </c>
      <c r="J479" s="351">
        <f t="shared" si="7"/>
        <v>99</v>
      </c>
      <c r="K479" s="351">
        <v>16.5</v>
      </c>
      <c r="L479" s="3" t="str">
        <f>IFERROR(INDEX(dbOrdini[PREZZO
VINOLUX],MATCH(A479,dbOrdini[CODICE
ANKER],0)),"")</f>
        <v/>
      </c>
      <c r="M479" s="347" t="s">
        <v>10537</v>
      </c>
      <c r="N479" s="15" t="str">
        <f>IFERROR(INDEX(dbOrdini[ORDINE],MATCH(A479,dbOrdini[CODICE
ANKER]*(dbOrdini[CODICE
SUPPLY]="GEN24"),0)),"")</f>
        <v/>
      </c>
      <c r="O479" s="352" t="s">
        <v>8</v>
      </c>
      <c r="P479" s="347" t="s">
        <v>1029</v>
      </c>
    </row>
    <row r="480" spans="1:16">
      <c r="A480" s="347" t="s">
        <v>28282</v>
      </c>
      <c r="B480" s="348">
        <v>72</v>
      </c>
      <c r="C480" s="347" t="s">
        <v>28152</v>
      </c>
      <c r="D480" s="347" t="s">
        <v>28283</v>
      </c>
      <c r="E480" s="347">
        <v>6</v>
      </c>
      <c r="F480" s="347">
        <v>0.5</v>
      </c>
      <c r="G480" s="347" t="s">
        <v>11</v>
      </c>
      <c r="H480" s="349">
        <v>42.4</v>
      </c>
      <c r="I480" s="350" t="s">
        <v>12</v>
      </c>
      <c r="J480" s="351">
        <f t="shared" si="7"/>
        <v>87</v>
      </c>
      <c r="K480" s="351">
        <v>14.5</v>
      </c>
      <c r="L480" s="3" t="str">
        <f>IFERROR(INDEX(dbOrdini[PREZZO
VINOLUX],MATCH(A480,dbOrdini[CODICE
ANKER],0)),"")</f>
        <v/>
      </c>
      <c r="M480" s="347" t="s">
        <v>10537</v>
      </c>
      <c r="N480" s="15" t="str">
        <f>IFERROR(INDEX(dbOrdini[ORDINE],MATCH(A480,dbOrdini[CODICE
ANKER]*(dbOrdini[CODICE
SUPPLY]="GEN24"),0)),"")</f>
        <v/>
      </c>
      <c r="O480" s="352" t="s">
        <v>8</v>
      </c>
      <c r="P480" s="347" t="s">
        <v>28284</v>
      </c>
    </row>
    <row r="481" spans="1:16">
      <c r="A481" s="347" t="s">
        <v>1030</v>
      </c>
      <c r="B481" s="348">
        <v>2506</v>
      </c>
      <c r="C481" s="347" t="s">
        <v>28152</v>
      </c>
      <c r="D481" s="347" t="s">
        <v>1031</v>
      </c>
      <c r="E481" s="347">
        <v>6</v>
      </c>
      <c r="F481" s="347">
        <v>0.7</v>
      </c>
      <c r="G481" s="347" t="s">
        <v>11</v>
      </c>
      <c r="H481" s="349">
        <v>16</v>
      </c>
      <c r="I481" s="350" t="s">
        <v>12</v>
      </c>
      <c r="J481" s="351">
        <f t="shared" si="7"/>
        <v>28.5</v>
      </c>
      <c r="K481" s="351">
        <v>4.75</v>
      </c>
      <c r="L481" s="3" t="str">
        <f>IFERROR(INDEX(dbOrdini[PREZZO
VINOLUX],MATCH(A481,dbOrdini[CODICE
ANKER],0)),"")</f>
        <v/>
      </c>
      <c r="M481" s="347" t="s">
        <v>10539</v>
      </c>
      <c r="N481" s="15" t="str">
        <f>IFERROR(INDEX(dbOrdini[ORDINE],MATCH(A481,dbOrdini[CODICE
ANKER]*(dbOrdini[CODICE
SUPPLY]="GEN24"),0)),"")</f>
        <v/>
      </c>
      <c r="O481" s="352" t="s">
        <v>8</v>
      </c>
      <c r="P481" s="347" t="s">
        <v>1032</v>
      </c>
    </row>
    <row r="482" spans="1:16">
      <c r="A482" s="347" t="s">
        <v>1033</v>
      </c>
      <c r="B482" s="348">
        <v>38</v>
      </c>
      <c r="C482" s="347" t="s">
        <v>28152</v>
      </c>
      <c r="D482" s="347" t="s">
        <v>1031</v>
      </c>
      <c r="E482" s="347">
        <v>6</v>
      </c>
      <c r="F482" s="347">
        <v>1</v>
      </c>
      <c r="G482" s="347" t="s">
        <v>11262</v>
      </c>
      <c r="H482" s="349">
        <v>16</v>
      </c>
      <c r="I482" s="350" t="s">
        <v>12</v>
      </c>
      <c r="J482" s="351">
        <f t="shared" si="7"/>
        <v>31.5</v>
      </c>
      <c r="K482" s="351">
        <v>5.25</v>
      </c>
      <c r="L482" s="3" t="str">
        <f>IFERROR(INDEX(dbOrdini[PREZZO
VINOLUX],MATCH(A482,dbOrdini[CODICE
ANKER],0)),"")</f>
        <v/>
      </c>
      <c r="M482" s="347" t="s">
        <v>10539</v>
      </c>
      <c r="N482" s="15" t="str">
        <f>IFERROR(INDEX(dbOrdini[ORDINE],MATCH(A482,dbOrdini[CODICE
ANKER]*(dbOrdini[CODICE
SUPPLY]="GEN24"),0)),"")</f>
        <v/>
      </c>
      <c r="O482" s="352" t="s">
        <v>8</v>
      </c>
      <c r="P482" s="347" t="s">
        <v>1034</v>
      </c>
    </row>
    <row r="483" spans="1:16">
      <c r="A483" s="347" t="s">
        <v>1035</v>
      </c>
      <c r="B483" s="348">
        <v>1</v>
      </c>
      <c r="C483" s="347" t="s">
        <v>28152</v>
      </c>
      <c r="D483" s="347" t="s">
        <v>1036</v>
      </c>
      <c r="E483" s="347">
        <v>6</v>
      </c>
      <c r="F483" s="347">
        <v>0.7</v>
      </c>
      <c r="G483" s="347" t="s">
        <v>11</v>
      </c>
      <c r="H483" s="349">
        <v>46</v>
      </c>
      <c r="I483" s="350" t="s">
        <v>12</v>
      </c>
      <c r="J483" s="351">
        <f t="shared" si="7"/>
        <v>213</v>
      </c>
      <c r="K483" s="351">
        <v>35.5</v>
      </c>
      <c r="L483" s="3" t="str">
        <f>IFERROR(INDEX(dbOrdini[PREZZO
VINOLUX],MATCH(A483,dbOrdini[CODICE
ANKER],0)),"")</f>
        <v/>
      </c>
      <c r="M483" s="347" t="s">
        <v>10536</v>
      </c>
      <c r="N483" s="15" t="str">
        <f>IFERROR(INDEX(dbOrdini[ORDINE],MATCH(A483,dbOrdini[CODICE
ANKER]*(dbOrdini[CODICE
SUPPLY]="GEN24"),0)),"")</f>
        <v/>
      </c>
      <c r="O483" s="352" t="s">
        <v>8</v>
      </c>
      <c r="P483" s="347" t="s">
        <v>1037</v>
      </c>
    </row>
    <row r="484" spans="1:16">
      <c r="A484" s="347" t="s">
        <v>1038</v>
      </c>
      <c r="B484" s="348">
        <v>60</v>
      </c>
      <c r="C484" s="347" t="s">
        <v>28152</v>
      </c>
      <c r="D484" s="347" t="s">
        <v>1039</v>
      </c>
      <c r="E484" s="347">
        <v>12</v>
      </c>
      <c r="F484" s="347">
        <v>0.05</v>
      </c>
      <c r="G484" s="347" t="s">
        <v>11</v>
      </c>
      <c r="H484" s="349">
        <v>40</v>
      </c>
      <c r="I484" s="350" t="s">
        <v>12</v>
      </c>
      <c r="J484" s="351">
        <f t="shared" si="7"/>
        <v>10.199999999999999</v>
      </c>
      <c r="K484" s="351">
        <v>0.85</v>
      </c>
      <c r="L484" s="3" t="str">
        <f>IFERROR(INDEX(dbOrdini[PREZZO
VINOLUX],MATCH(A484,dbOrdini[CODICE
ANKER],0)),"")</f>
        <v/>
      </c>
      <c r="M484" s="347" t="s">
        <v>10537</v>
      </c>
      <c r="N484" s="15" t="str">
        <f>IFERROR(INDEX(dbOrdini[ORDINE],MATCH(A484,dbOrdini[CODICE
ANKER]*(dbOrdini[CODICE
SUPPLY]="GEN24"),0)),"")</f>
        <v/>
      </c>
      <c r="O484" s="352" t="s">
        <v>8</v>
      </c>
      <c r="P484" s="347" t="s">
        <v>1040</v>
      </c>
    </row>
    <row r="485" spans="1:16">
      <c r="A485" s="347" t="s">
        <v>1041</v>
      </c>
      <c r="B485" s="348">
        <v>668</v>
      </c>
      <c r="C485" s="347" t="s">
        <v>28152</v>
      </c>
      <c r="D485" s="347" t="s">
        <v>1042</v>
      </c>
      <c r="E485" s="347">
        <v>6</v>
      </c>
      <c r="F485" s="347">
        <v>0.7</v>
      </c>
      <c r="G485" s="347" t="s">
        <v>11</v>
      </c>
      <c r="H485" s="349">
        <v>37.5</v>
      </c>
      <c r="I485" s="350" t="s">
        <v>12</v>
      </c>
      <c r="J485" s="351">
        <f t="shared" si="7"/>
        <v>39.900000000000006</v>
      </c>
      <c r="K485" s="351">
        <v>6.65</v>
      </c>
      <c r="L485" s="3" t="str">
        <f>IFERROR(INDEX(dbOrdini[PREZZO
VINOLUX],MATCH(A485,dbOrdini[CODICE
ANKER],0)),"")</f>
        <v/>
      </c>
      <c r="M485" s="347" t="s">
        <v>10537</v>
      </c>
      <c r="N485" s="15" t="str">
        <f>IFERROR(INDEX(dbOrdini[ORDINE],MATCH(A485,dbOrdini[CODICE
ANKER]*(dbOrdini[CODICE
SUPPLY]="GEN24"),0)),"")</f>
        <v/>
      </c>
      <c r="O485" s="352" t="s">
        <v>8</v>
      </c>
      <c r="P485" s="347" t="s">
        <v>1043</v>
      </c>
    </row>
    <row r="486" spans="1:16">
      <c r="A486" s="347" t="s">
        <v>1047</v>
      </c>
      <c r="B486" s="348">
        <v>1524</v>
      </c>
      <c r="C486" s="347" t="s">
        <v>28152</v>
      </c>
      <c r="D486" s="347" t="s">
        <v>1045</v>
      </c>
      <c r="E486" s="347">
        <v>6</v>
      </c>
      <c r="F486" s="347">
        <v>0.7</v>
      </c>
      <c r="G486" s="347" t="s">
        <v>11</v>
      </c>
      <c r="H486" s="349">
        <v>40</v>
      </c>
      <c r="I486" s="350" t="s">
        <v>12</v>
      </c>
      <c r="J486" s="351">
        <f t="shared" si="7"/>
        <v>38.700000000000003</v>
      </c>
      <c r="K486" s="351">
        <v>6.45</v>
      </c>
      <c r="L486" s="3" t="str">
        <f>IFERROR(INDEX(dbOrdini[PREZZO
VINOLUX],MATCH(A486,dbOrdini[CODICE
ANKER],0)),"")</f>
        <v/>
      </c>
      <c r="M486" s="347" t="s">
        <v>10537</v>
      </c>
      <c r="N486" s="15" t="str">
        <f>IFERROR(INDEX(dbOrdini[ORDINE],MATCH(A486,dbOrdini[CODICE
ANKER]*(dbOrdini[CODICE
SUPPLY]="GEN24"),0)),"")</f>
        <v/>
      </c>
      <c r="O486" s="352" t="s">
        <v>8</v>
      </c>
      <c r="P486" s="347" t="s">
        <v>1046</v>
      </c>
    </row>
    <row r="487" spans="1:16">
      <c r="A487" s="347" t="s">
        <v>1044</v>
      </c>
      <c r="B487" s="348">
        <v>1352</v>
      </c>
      <c r="C487" s="347" t="s">
        <v>28152</v>
      </c>
      <c r="D487" s="347" t="s">
        <v>1045</v>
      </c>
      <c r="E487" s="347">
        <v>12</v>
      </c>
      <c r="F487" s="347">
        <v>0.7</v>
      </c>
      <c r="G487" s="347" t="s">
        <v>11</v>
      </c>
      <c r="H487" s="349">
        <v>40</v>
      </c>
      <c r="I487" s="350" t="s">
        <v>12</v>
      </c>
      <c r="J487" s="351">
        <f t="shared" si="7"/>
        <v>77.400000000000006</v>
      </c>
      <c r="K487" s="351">
        <v>6.45</v>
      </c>
      <c r="L487" s="3" t="str">
        <f>IFERROR(INDEX(dbOrdini[PREZZO
VINOLUX],MATCH(A487,dbOrdini[CODICE
ANKER],0)),"")</f>
        <v/>
      </c>
      <c r="M487" s="347" t="s">
        <v>10537</v>
      </c>
      <c r="N487" s="15" t="str">
        <f>IFERROR(INDEX(dbOrdini[ORDINE],MATCH(A487,dbOrdini[CODICE
ANKER]*(dbOrdini[CODICE
SUPPLY]="GEN24"),0)),"")</f>
        <v/>
      </c>
      <c r="O487" s="352" t="s">
        <v>8</v>
      </c>
      <c r="P487" s="347" t="s">
        <v>1046</v>
      </c>
    </row>
    <row r="488" spans="1:16">
      <c r="A488" s="347" t="s">
        <v>1048</v>
      </c>
      <c r="B488" s="348">
        <v>820</v>
      </c>
      <c r="C488" s="347" t="s">
        <v>28152</v>
      </c>
      <c r="D488" s="347" t="s">
        <v>1045</v>
      </c>
      <c r="E488" s="347">
        <v>12</v>
      </c>
      <c r="F488" s="347">
        <v>1</v>
      </c>
      <c r="G488" s="347" t="s">
        <v>11</v>
      </c>
      <c r="H488" s="349">
        <v>40</v>
      </c>
      <c r="I488" s="350" t="s">
        <v>12</v>
      </c>
      <c r="J488" s="351">
        <f t="shared" si="7"/>
        <v>97.199999999999989</v>
      </c>
      <c r="K488" s="351">
        <v>8.1</v>
      </c>
      <c r="L488" s="3" t="str">
        <f>IFERROR(INDEX(dbOrdini[PREZZO
VINOLUX],MATCH(A488,dbOrdini[CODICE
ANKER],0)),"")</f>
        <v/>
      </c>
      <c r="M488" s="347" t="s">
        <v>10537</v>
      </c>
      <c r="N488" s="15" t="str">
        <f>IFERROR(INDEX(dbOrdini[ORDINE],MATCH(A488,dbOrdini[CODICE
ANKER]*(dbOrdini[CODICE
SUPPLY]="GEN24"),0)),"")</f>
        <v/>
      </c>
      <c r="O488" s="352" t="s">
        <v>8</v>
      </c>
      <c r="P488" s="347" t="s">
        <v>1049</v>
      </c>
    </row>
    <row r="489" spans="1:16">
      <c r="A489" s="347" t="s">
        <v>1050</v>
      </c>
      <c r="B489" s="348">
        <v>118</v>
      </c>
      <c r="C489" s="347" t="s">
        <v>28152</v>
      </c>
      <c r="D489" s="347" t="s">
        <v>1051</v>
      </c>
      <c r="E489" s="347">
        <v>6</v>
      </c>
      <c r="F489" s="347">
        <v>0.7</v>
      </c>
      <c r="G489" s="347" t="s">
        <v>11</v>
      </c>
      <c r="H489" s="349">
        <v>45</v>
      </c>
      <c r="I489" s="350" t="s">
        <v>12</v>
      </c>
      <c r="J489" s="351">
        <f t="shared" si="7"/>
        <v>79.5</v>
      </c>
      <c r="K489" s="351">
        <v>13.25</v>
      </c>
      <c r="L489" s="3" t="str">
        <f>IFERROR(INDEX(dbOrdini[PREZZO
VINOLUX],MATCH(A489,dbOrdini[CODICE
ANKER],0)),"")</f>
        <v/>
      </c>
      <c r="M489" s="347" t="s">
        <v>10537</v>
      </c>
      <c r="N489" s="15" t="str">
        <f>IFERROR(INDEX(dbOrdini[ORDINE],MATCH(A489,dbOrdini[CODICE
ANKER]*(dbOrdini[CODICE
SUPPLY]="GEN24"),0)),"")</f>
        <v/>
      </c>
      <c r="O489" s="352" t="s">
        <v>8</v>
      </c>
      <c r="P489" s="347" t="s">
        <v>1052</v>
      </c>
    </row>
    <row r="490" spans="1:16">
      <c r="A490" s="347" t="s">
        <v>1053</v>
      </c>
      <c r="B490" s="348">
        <v>17</v>
      </c>
      <c r="C490" s="347" t="s">
        <v>28152</v>
      </c>
      <c r="D490" s="347" t="s">
        <v>1054</v>
      </c>
      <c r="E490" s="347">
        <v>6</v>
      </c>
      <c r="F490" s="347">
        <v>0.7</v>
      </c>
      <c r="G490" s="347" t="s">
        <v>11</v>
      </c>
      <c r="H490" s="349">
        <v>37.5</v>
      </c>
      <c r="I490" s="350" t="s">
        <v>12</v>
      </c>
      <c r="J490" s="351">
        <f t="shared" si="7"/>
        <v>41.7</v>
      </c>
      <c r="K490" s="351">
        <v>6.95</v>
      </c>
      <c r="L490" s="3" t="str">
        <f>IFERROR(INDEX(dbOrdini[PREZZO
VINOLUX],MATCH(A490,dbOrdini[CODICE
ANKER],0)),"")</f>
        <v/>
      </c>
      <c r="M490" s="347" t="s">
        <v>10537</v>
      </c>
      <c r="N490" s="15" t="str">
        <f>IFERROR(INDEX(dbOrdini[ORDINE],MATCH(A490,dbOrdini[CODICE
ANKER]*(dbOrdini[CODICE
SUPPLY]="GEN24"),0)),"")</f>
        <v/>
      </c>
      <c r="O490" s="352" t="s">
        <v>8</v>
      </c>
      <c r="P490" s="347" t="s">
        <v>1055</v>
      </c>
    </row>
    <row r="491" spans="1:16">
      <c r="A491" s="347" t="s">
        <v>28285</v>
      </c>
      <c r="B491" s="348">
        <v>0</v>
      </c>
      <c r="C491" s="347" t="s">
        <v>28170</v>
      </c>
      <c r="D491" s="347" t="s">
        <v>28286</v>
      </c>
      <c r="E491" s="347">
        <v>3</v>
      </c>
      <c r="F491" s="347">
        <v>0.6</v>
      </c>
      <c r="G491" s="347" t="s">
        <v>11</v>
      </c>
      <c r="H491" s="349">
        <v>41</v>
      </c>
      <c r="I491" s="350" t="s">
        <v>12</v>
      </c>
      <c r="J491" s="351">
        <f t="shared" si="7"/>
        <v>55.5</v>
      </c>
      <c r="K491" s="351">
        <v>18.5</v>
      </c>
      <c r="L491" s="3" t="str">
        <f>IFERROR(INDEX(dbOrdini[PREZZO
VINOLUX],MATCH(A491,dbOrdini[CODICE
ANKER],0)),"")</f>
        <v/>
      </c>
      <c r="M491" s="347" t="s">
        <v>10536</v>
      </c>
      <c r="N491" s="15" t="str">
        <f>IFERROR(INDEX(dbOrdini[ORDINE],MATCH(A491,dbOrdini[CODICE
ANKER]*(dbOrdini[CODICE
SUPPLY]="GEN24"),0)),"")</f>
        <v/>
      </c>
      <c r="O491" s="352" t="s">
        <v>8</v>
      </c>
      <c r="P491" s="347" t="s">
        <v>28287</v>
      </c>
    </row>
    <row r="492" spans="1:16">
      <c r="A492" s="347" t="s">
        <v>1059</v>
      </c>
      <c r="B492" s="348">
        <v>63</v>
      </c>
      <c r="C492" s="347" t="s">
        <v>28152</v>
      </c>
      <c r="D492" s="347" t="s">
        <v>1057</v>
      </c>
      <c r="E492" s="347">
        <v>12</v>
      </c>
      <c r="F492" s="347">
        <v>1</v>
      </c>
      <c r="G492" s="347" t="s">
        <v>11</v>
      </c>
      <c r="H492" s="349">
        <v>40</v>
      </c>
      <c r="I492" s="350" t="s">
        <v>12</v>
      </c>
      <c r="J492" s="351">
        <f t="shared" si="7"/>
        <v>60.599999999999994</v>
      </c>
      <c r="K492" s="351">
        <v>5.05</v>
      </c>
      <c r="L492" s="3" t="str">
        <f>IFERROR(INDEX(dbOrdini[PREZZO
VINOLUX],MATCH(A492,dbOrdini[CODICE
ANKER],0)),"")</f>
        <v/>
      </c>
      <c r="M492" s="347" t="s">
        <v>10541</v>
      </c>
      <c r="N492" s="15" t="str">
        <f>IFERROR(INDEX(dbOrdini[ORDINE],MATCH(A492,dbOrdini[CODICE
ANKER]*(dbOrdini[CODICE
SUPPLY]="GEN24"),0)),"")</f>
        <v/>
      </c>
      <c r="O492" s="352" t="s">
        <v>8</v>
      </c>
      <c r="P492" s="347" t="s">
        <v>1060</v>
      </c>
    </row>
    <row r="493" spans="1:16">
      <c r="A493" s="347" t="s">
        <v>1056</v>
      </c>
      <c r="B493" s="348">
        <v>330</v>
      </c>
      <c r="C493" s="347" t="s">
        <v>28152</v>
      </c>
      <c r="D493" s="347" t="s">
        <v>1057</v>
      </c>
      <c r="E493" s="347">
        <v>12</v>
      </c>
      <c r="F493" s="347">
        <v>0.7</v>
      </c>
      <c r="G493" s="347" t="s">
        <v>11</v>
      </c>
      <c r="H493" s="349">
        <v>40</v>
      </c>
      <c r="I493" s="350" t="s">
        <v>12</v>
      </c>
      <c r="J493" s="351">
        <f t="shared" si="7"/>
        <v>66</v>
      </c>
      <c r="K493" s="351">
        <v>5.5</v>
      </c>
      <c r="L493" s="3" t="str">
        <f>IFERROR(INDEX(dbOrdini[PREZZO
VINOLUX],MATCH(A493,dbOrdini[CODICE
ANKER],0)),"")</f>
        <v/>
      </c>
      <c r="M493" s="347" t="s">
        <v>10541</v>
      </c>
      <c r="N493" s="15" t="str">
        <f>IFERROR(INDEX(dbOrdini[ORDINE],MATCH(A493,dbOrdini[CODICE
ANKER]*(dbOrdini[CODICE
SUPPLY]="GEN24"),0)),"")</f>
        <v/>
      </c>
      <c r="O493" s="352" t="s">
        <v>8</v>
      </c>
      <c r="P493" s="347" t="s">
        <v>1058</v>
      </c>
    </row>
    <row r="494" spans="1:16">
      <c r="A494" s="347" t="s">
        <v>28288</v>
      </c>
      <c r="B494" s="348">
        <v>0</v>
      </c>
      <c r="C494" s="347" t="s">
        <v>28152</v>
      </c>
      <c r="D494" s="347" t="s">
        <v>28289</v>
      </c>
      <c r="E494" s="347">
        <v>6</v>
      </c>
      <c r="F494" s="347">
        <v>0.75</v>
      </c>
      <c r="G494" s="347" t="s">
        <v>11</v>
      </c>
      <c r="H494" s="349">
        <v>18</v>
      </c>
      <c r="I494" s="350" t="s">
        <v>12</v>
      </c>
      <c r="J494" s="351">
        <f t="shared" si="7"/>
        <v>93</v>
      </c>
      <c r="K494" s="351">
        <v>15.5</v>
      </c>
      <c r="L494" s="3" t="str">
        <f>IFERROR(INDEX(dbOrdini[PREZZO
VINOLUX],MATCH(A494,dbOrdini[CODICE
ANKER],0)),"")</f>
        <v/>
      </c>
      <c r="M494" s="347" t="s">
        <v>28212</v>
      </c>
      <c r="N494" s="15" t="str">
        <f>IFERROR(INDEX(dbOrdini[ORDINE],MATCH(A494,dbOrdini[CODICE
ANKER]*(dbOrdini[CODICE
SUPPLY]="GEN24"),0)),"")</f>
        <v/>
      </c>
      <c r="O494" s="352" t="s">
        <v>8</v>
      </c>
      <c r="P494" s="347" t="s">
        <v>28290</v>
      </c>
    </row>
    <row r="495" spans="1:16">
      <c r="A495" s="347" t="s">
        <v>1061</v>
      </c>
      <c r="B495" s="348">
        <v>0</v>
      </c>
      <c r="C495" s="347" t="s">
        <v>28152</v>
      </c>
      <c r="D495" s="347" t="s">
        <v>1062</v>
      </c>
      <c r="E495" s="347">
        <v>6</v>
      </c>
      <c r="F495" s="347">
        <v>0.7</v>
      </c>
      <c r="G495" s="347" t="s">
        <v>11262</v>
      </c>
      <c r="H495" s="349">
        <v>40</v>
      </c>
      <c r="I495" s="350" t="s">
        <v>12</v>
      </c>
      <c r="J495" s="351">
        <f t="shared" si="7"/>
        <v>387</v>
      </c>
      <c r="K495" s="351">
        <v>64.5</v>
      </c>
      <c r="L495" s="3" t="str">
        <f>IFERROR(INDEX(dbOrdini[PREZZO
VINOLUX],MATCH(A495,dbOrdini[CODICE
ANKER],0)),"")</f>
        <v/>
      </c>
      <c r="M495" s="347" t="s">
        <v>10533</v>
      </c>
      <c r="N495" s="15" t="str">
        <f>IFERROR(INDEX(dbOrdini[ORDINE],MATCH(A495,dbOrdini[CODICE
ANKER]*(dbOrdini[CODICE
SUPPLY]="GEN24"),0)),"")</f>
        <v/>
      </c>
      <c r="O495" s="352" t="s">
        <v>8</v>
      </c>
      <c r="P495" s="347" t="s">
        <v>1063</v>
      </c>
    </row>
    <row r="496" spans="1:16">
      <c r="A496" s="347" t="s">
        <v>10809</v>
      </c>
      <c r="B496" s="348">
        <v>59</v>
      </c>
      <c r="C496" s="347" t="s">
        <v>28152</v>
      </c>
      <c r="D496" s="347" t="s">
        <v>1062</v>
      </c>
      <c r="E496" s="347">
        <v>6</v>
      </c>
      <c r="F496" s="347">
        <v>0.7</v>
      </c>
      <c r="G496" s="347" t="s">
        <v>11</v>
      </c>
      <c r="H496" s="349">
        <v>40</v>
      </c>
      <c r="I496" s="350" t="s">
        <v>12</v>
      </c>
      <c r="J496" s="351">
        <f t="shared" si="7"/>
        <v>417</v>
      </c>
      <c r="K496" s="351">
        <v>69.5</v>
      </c>
      <c r="L496" s="3" t="str">
        <f>IFERROR(INDEX(dbOrdini[PREZZO
VINOLUX],MATCH(A496,dbOrdini[CODICE
ANKER],0)),"")</f>
        <v/>
      </c>
      <c r="M496" s="347" t="s">
        <v>10533</v>
      </c>
      <c r="N496" s="15" t="str">
        <f>IFERROR(INDEX(dbOrdini[ORDINE],MATCH(A496,dbOrdini[CODICE
ANKER]*(dbOrdini[CODICE
SUPPLY]="GEN24"),0)),"")</f>
        <v/>
      </c>
      <c r="O496" s="352" t="s">
        <v>8</v>
      </c>
      <c r="P496" s="347" t="s">
        <v>11359</v>
      </c>
    </row>
    <row r="497" spans="1:16">
      <c r="A497" s="347" t="s">
        <v>10816</v>
      </c>
      <c r="B497" s="348">
        <v>13</v>
      </c>
      <c r="C497" s="347" t="s">
        <v>28152</v>
      </c>
      <c r="D497" s="347" t="s">
        <v>1062</v>
      </c>
      <c r="E497" s="347">
        <v>6</v>
      </c>
      <c r="F497" s="347">
        <v>1</v>
      </c>
      <c r="G497" s="347" t="s">
        <v>11</v>
      </c>
      <c r="H497" s="349">
        <v>40</v>
      </c>
      <c r="I497" s="350" t="s">
        <v>12</v>
      </c>
      <c r="J497" s="351">
        <f t="shared" si="7"/>
        <v>483</v>
      </c>
      <c r="K497" s="351">
        <v>80.5</v>
      </c>
      <c r="L497" s="3" t="str">
        <f>IFERROR(INDEX(dbOrdini[PREZZO
VINOLUX],MATCH(A497,dbOrdini[CODICE
ANKER],0)),"")</f>
        <v/>
      </c>
      <c r="M497" s="347" t="s">
        <v>10533</v>
      </c>
      <c r="N497" s="15" t="str">
        <f>IFERROR(INDEX(dbOrdini[ORDINE],MATCH(A497,dbOrdini[CODICE
ANKER]*(dbOrdini[CODICE
SUPPLY]="GEN24"),0)),"")</f>
        <v/>
      </c>
      <c r="O497" s="352" t="s">
        <v>8</v>
      </c>
      <c r="P497" s="347" t="s">
        <v>11360</v>
      </c>
    </row>
    <row r="498" spans="1:16">
      <c r="A498" s="347" t="s">
        <v>10714</v>
      </c>
      <c r="B498" s="348">
        <v>1164</v>
      </c>
      <c r="C498" s="347" t="s">
        <v>28152</v>
      </c>
      <c r="D498" s="347" t="s">
        <v>1064</v>
      </c>
      <c r="E498" s="347">
        <v>6</v>
      </c>
      <c r="F498" s="347">
        <v>0.7</v>
      </c>
      <c r="G498" s="347" t="s">
        <v>11</v>
      </c>
      <c r="H498" s="349">
        <v>40</v>
      </c>
      <c r="I498" s="350" t="s">
        <v>12</v>
      </c>
      <c r="J498" s="351">
        <f t="shared" si="7"/>
        <v>117</v>
      </c>
      <c r="K498" s="351">
        <v>19.5</v>
      </c>
      <c r="L498" s="3" t="str">
        <f>IFERROR(INDEX(dbOrdini[PREZZO
VINOLUX],MATCH(A498,dbOrdini[CODICE
ANKER],0)),"")</f>
        <v/>
      </c>
      <c r="M498" s="347" t="s">
        <v>10533</v>
      </c>
      <c r="N498" s="15" t="str">
        <f>IFERROR(INDEX(dbOrdini[ORDINE],MATCH(A498,dbOrdini[CODICE
ANKER]*(dbOrdini[CODICE
SUPPLY]="GEN24"),0)),"")</f>
        <v/>
      </c>
      <c r="O498" s="352" t="s">
        <v>8</v>
      </c>
      <c r="P498" s="347" t="s">
        <v>11361</v>
      </c>
    </row>
    <row r="499" spans="1:16">
      <c r="A499" s="347" t="s">
        <v>10821</v>
      </c>
      <c r="B499" s="348">
        <v>1365</v>
      </c>
      <c r="C499" s="347" t="s">
        <v>28152</v>
      </c>
      <c r="D499" s="347" t="s">
        <v>1064</v>
      </c>
      <c r="E499" s="347">
        <v>6</v>
      </c>
      <c r="F499" s="347">
        <v>1</v>
      </c>
      <c r="G499" s="347" t="s">
        <v>11</v>
      </c>
      <c r="H499" s="349">
        <v>40</v>
      </c>
      <c r="I499" s="350" t="s">
        <v>12</v>
      </c>
      <c r="J499" s="351">
        <f t="shared" si="7"/>
        <v>177</v>
      </c>
      <c r="K499" s="351">
        <v>29.5</v>
      </c>
      <c r="L499" s="3" t="str">
        <f>IFERROR(INDEX(dbOrdini[PREZZO
VINOLUX],MATCH(A499,dbOrdini[CODICE
ANKER],0)),"")</f>
        <v/>
      </c>
      <c r="M499" s="347" t="s">
        <v>10533</v>
      </c>
      <c r="N499" s="15" t="str">
        <f>IFERROR(INDEX(dbOrdini[ORDINE],MATCH(A499,dbOrdini[CODICE
ANKER]*(dbOrdini[CODICE
SUPPLY]="GEN24"),0)),"")</f>
        <v/>
      </c>
      <c r="O499" s="352" t="s">
        <v>8</v>
      </c>
      <c r="P499" s="347" t="s">
        <v>11362</v>
      </c>
    </row>
    <row r="500" spans="1:16">
      <c r="A500" s="347" t="s">
        <v>11363</v>
      </c>
      <c r="B500" s="348">
        <v>0</v>
      </c>
      <c r="C500" s="347" t="s">
        <v>28152</v>
      </c>
      <c r="D500" s="347" t="s">
        <v>11364</v>
      </c>
      <c r="E500" s="347">
        <v>6</v>
      </c>
      <c r="F500" s="347">
        <v>1</v>
      </c>
      <c r="G500" s="347" t="s">
        <v>11</v>
      </c>
      <c r="H500" s="349">
        <v>40</v>
      </c>
      <c r="I500" s="350" t="s">
        <v>12</v>
      </c>
      <c r="J500" s="351">
        <f t="shared" si="7"/>
        <v>189</v>
      </c>
      <c r="K500" s="351">
        <v>31.5</v>
      </c>
      <c r="L500" s="3" t="str">
        <f>IFERROR(INDEX(dbOrdini[PREZZO
VINOLUX],MATCH(A500,dbOrdini[CODICE
ANKER],0)),"")</f>
        <v/>
      </c>
      <c r="M500" s="347" t="s">
        <v>10640</v>
      </c>
      <c r="N500" s="15" t="str">
        <f>IFERROR(INDEX(dbOrdini[ORDINE],MATCH(A500,dbOrdini[CODICE
ANKER]*(dbOrdini[CODICE
SUPPLY]="GEN24"),0)),"")</f>
        <v/>
      </c>
      <c r="O500" s="352" t="s">
        <v>8</v>
      </c>
      <c r="P500" s="347" t="s">
        <v>11365</v>
      </c>
    </row>
    <row r="501" spans="1:16">
      <c r="A501" s="347" t="s">
        <v>11366</v>
      </c>
      <c r="B501" s="348">
        <v>0</v>
      </c>
      <c r="C501" s="347" t="s">
        <v>28152</v>
      </c>
      <c r="D501" s="347" t="s">
        <v>11367</v>
      </c>
      <c r="E501" s="347">
        <v>6</v>
      </c>
      <c r="F501" s="347">
        <v>0.7</v>
      </c>
      <c r="G501" s="347" t="s">
        <v>11</v>
      </c>
      <c r="H501" s="349">
        <v>40</v>
      </c>
      <c r="I501" s="350" t="s">
        <v>12</v>
      </c>
      <c r="J501" s="351">
        <f t="shared" si="7"/>
        <v>165</v>
      </c>
      <c r="K501" s="351">
        <v>27.5</v>
      </c>
      <c r="L501" s="3" t="str">
        <f>IFERROR(INDEX(dbOrdini[PREZZO
VINOLUX],MATCH(A501,dbOrdini[CODICE
ANKER],0)),"")</f>
        <v/>
      </c>
      <c r="M501" s="347" t="s">
        <v>10640</v>
      </c>
      <c r="N501" s="15" t="str">
        <f>IFERROR(INDEX(dbOrdini[ORDINE],MATCH(A501,dbOrdini[CODICE
ANKER]*(dbOrdini[CODICE
SUPPLY]="GEN24"),0)),"")</f>
        <v/>
      </c>
      <c r="O501" s="352" t="s">
        <v>8</v>
      </c>
      <c r="P501" s="347" t="s">
        <v>11368</v>
      </c>
    </row>
    <row r="502" spans="1:16">
      <c r="A502" s="347" t="s">
        <v>1076</v>
      </c>
      <c r="B502" s="348">
        <v>0</v>
      </c>
      <c r="C502" s="347" t="s">
        <v>28152</v>
      </c>
      <c r="D502" s="347" t="s">
        <v>1066</v>
      </c>
      <c r="E502" s="347">
        <v>1</v>
      </c>
      <c r="F502" s="347">
        <v>3</v>
      </c>
      <c r="G502" s="347" t="s">
        <v>11</v>
      </c>
      <c r="H502" s="349">
        <v>40</v>
      </c>
      <c r="I502" s="350" t="s">
        <v>12</v>
      </c>
      <c r="J502" s="351">
        <f t="shared" si="7"/>
        <v>110</v>
      </c>
      <c r="K502" s="351">
        <v>110</v>
      </c>
      <c r="L502" s="3" t="str">
        <f>IFERROR(INDEX(dbOrdini[PREZZO
VINOLUX],MATCH(A502,dbOrdini[CODICE
ANKER],0)),"")</f>
        <v/>
      </c>
      <c r="M502" s="347" t="s">
        <v>10533</v>
      </c>
      <c r="N502" s="15" t="str">
        <f>IFERROR(INDEX(dbOrdini[ORDINE],MATCH(A502,dbOrdini[CODICE
ANKER]*(dbOrdini[CODICE
SUPPLY]="GEN24"),0)),"")</f>
        <v/>
      </c>
      <c r="O502" s="352" t="s">
        <v>8</v>
      </c>
      <c r="P502" s="347" t="s">
        <v>1077</v>
      </c>
    </row>
    <row r="503" spans="1:16">
      <c r="A503" s="347" t="s">
        <v>1068</v>
      </c>
      <c r="B503" s="348">
        <v>200</v>
      </c>
      <c r="C503" s="347" t="s">
        <v>28152</v>
      </c>
      <c r="D503" s="347" t="s">
        <v>1066</v>
      </c>
      <c r="E503" s="347">
        <v>12</v>
      </c>
      <c r="F503" s="347">
        <v>0.2</v>
      </c>
      <c r="G503" s="347" t="s">
        <v>11</v>
      </c>
      <c r="H503" s="349">
        <v>40</v>
      </c>
      <c r="I503" s="350" t="s">
        <v>12</v>
      </c>
      <c r="J503" s="351">
        <f t="shared" si="7"/>
        <v>87</v>
      </c>
      <c r="K503" s="351">
        <v>7.25</v>
      </c>
      <c r="L503" s="3" t="str">
        <f>IFERROR(INDEX(dbOrdini[PREZZO
VINOLUX],MATCH(A503,dbOrdini[CODICE
ANKER],0)),"")</f>
        <v/>
      </c>
      <c r="M503" s="347" t="s">
        <v>10533</v>
      </c>
      <c r="N503" s="15" t="str">
        <f>IFERROR(INDEX(dbOrdini[ORDINE],MATCH(A503,dbOrdini[CODICE
ANKER]*(dbOrdini[CODICE
SUPPLY]="GEN24"),0)),"")</f>
        <v/>
      </c>
      <c r="O503" s="352" t="s">
        <v>8</v>
      </c>
      <c r="P503" s="347" t="s">
        <v>1069</v>
      </c>
    </row>
    <row r="504" spans="1:16">
      <c r="A504" s="347" t="s">
        <v>1065</v>
      </c>
      <c r="B504" s="348">
        <v>48</v>
      </c>
      <c r="C504" s="347" t="s">
        <v>28152</v>
      </c>
      <c r="D504" s="347" t="s">
        <v>1066</v>
      </c>
      <c r="E504" s="347">
        <v>60</v>
      </c>
      <c r="F504" s="347">
        <v>0.05</v>
      </c>
      <c r="G504" s="347" t="s">
        <v>11</v>
      </c>
      <c r="H504" s="349">
        <v>40</v>
      </c>
      <c r="I504" s="350" t="s">
        <v>12</v>
      </c>
      <c r="J504" s="351">
        <f t="shared" si="7"/>
        <v>195</v>
      </c>
      <c r="K504" s="351">
        <v>3.25</v>
      </c>
      <c r="L504" s="3" t="str">
        <f>IFERROR(INDEX(dbOrdini[PREZZO
VINOLUX],MATCH(A504,dbOrdini[CODICE
ANKER],0)),"")</f>
        <v/>
      </c>
      <c r="M504" s="347" t="s">
        <v>10533</v>
      </c>
      <c r="N504" s="15" t="str">
        <f>IFERROR(INDEX(dbOrdini[ORDINE],MATCH(A504,dbOrdini[CODICE
ANKER]*(dbOrdini[CODICE
SUPPLY]="GEN24"),0)),"")</f>
        <v/>
      </c>
      <c r="O504" s="352" t="s">
        <v>8</v>
      </c>
      <c r="P504" s="347" t="s">
        <v>1067</v>
      </c>
    </row>
    <row r="505" spans="1:16">
      <c r="A505" s="347" t="s">
        <v>1072</v>
      </c>
      <c r="B505" s="348">
        <v>735</v>
      </c>
      <c r="C505" s="347" t="s">
        <v>28152</v>
      </c>
      <c r="D505" s="347" t="s">
        <v>1066</v>
      </c>
      <c r="E505" s="347">
        <v>6</v>
      </c>
      <c r="F505" s="347">
        <v>1</v>
      </c>
      <c r="G505" s="347" t="s">
        <v>11</v>
      </c>
      <c r="H505" s="349">
        <v>40</v>
      </c>
      <c r="I505" s="350" t="s">
        <v>12</v>
      </c>
      <c r="J505" s="351">
        <f t="shared" si="7"/>
        <v>151.5</v>
      </c>
      <c r="K505" s="351">
        <v>25.25</v>
      </c>
      <c r="L505" s="3" t="str">
        <f>IFERROR(INDEX(dbOrdini[PREZZO
VINOLUX],MATCH(A505,dbOrdini[CODICE
ANKER],0)),"")</f>
        <v/>
      </c>
      <c r="M505" s="347" t="s">
        <v>10533</v>
      </c>
      <c r="N505" s="15" t="str">
        <f>IFERROR(INDEX(dbOrdini[ORDINE],MATCH(A505,dbOrdini[CODICE
ANKER]*(dbOrdini[CODICE
SUPPLY]="GEN24"),0)),"")</f>
        <v/>
      </c>
      <c r="O505" s="352" t="s">
        <v>8</v>
      </c>
      <c r="P505" s="347" t="s">
        <v>1073</v>
      </c>
    </row>
    <row r="506" spans="1:16">
      <c r="A506" s="347" t="s">
        <v>1070</v>
      </c>
      <c r="B506" s="348">
        <v>448</v>
      </c>
      <c r="C506" s="347" t="s">
        <v>28152</v>
      </c>
      <c r="D506" s="347" t="s">
        <v>1066</v>
      </c>
      <c r="E506" s="347">
        <v>6</v>
      </c>
      <c r="F506" s="347">
        <v>0.7</v>
      </c>
      <c r="G506" s="347" t="s">
        <v>11</v>
      </c>
      <c r="H506" s="349">
        <v>40</v>
      </c>
      <c r="I506" s="350" t="s">
        <v>12</v>
      </c>
      <c r="J506" s="351">
        <f t="shared" si="7"/>
        <v>133.5</v>
      </c>
      <c r="K506" s="351">
        <v>22.25</v>
      </c>
      <c r="L506" s="3" t="str">
        <f>IFERROR(INDEX(dbOrdini[PREZZO
VINOLUX],MATCH(A506,dbOrdini[CODICE
ANKER],0)),"")</f>
        <v/>
      </c>
      <c r="M506" s="347" t="s">
        <v>10533</v>
      </c>
      <c r="N506" s="15" t="str">
        <f>IFERROR(INDEX(dbOrdini[ORDINE],MATCH(A506,dbOrdini[CODICE
ANKER]*(dbOrdini[CODICE
SUPPLY]="GEN24"),0)),"")</f>
        <v/>
      </c>
      <c r="O506" s="352" t="s">
        <v>8</v>
      </c>
      <c r="P506" s="347" t="s">
        <v>1071</v>
      </c>
    </row>
    <row r="507" spans="1:16">
      <c r="A507" s="347" t="s">
        <v>1080</v>
      </c>
      <c r="B507" s="348">
        <v>53</v>
      </c>
      <c r="C507" s="347" t="s">
        <v>28152</v>
      </c>
      <c r="D507" s="347" t="s">
        <v>1066</v>
      </c>
      <c r="E507" s="347">
        <v>1</v>
      </c>
      <c r="F507" s="347">
        <v>6</v>
      </c>
      <c r="G507" s="347" t="s">
        <v>11</v>
      </c>
      <c r="H507" s="349">
        <v>40</v>
      </c>
      <c r="I507" s="350" t="s">
        <v>12</v>
      </c>
      <c r="J507" s="351">
        <f t="shared" si="7"/>
        <v>207</v>
      </c>
      <c r="K507" s="351">
        <v>207</v>
      </c>
      <c r="L507" s="3" t="str">
        <f>IFERROR(INDEX(dbOrdini[PREZZO
VINOLUX],MATCH(A507,dbOrdini[CODICE
ANKER],0)),"")</f>
        <v/>
      </c>
      <c r="M507" s="347" t="s">
        <v>10533</v>
      </c>
      <c r="N507" s="15" t="str">
        <f>IFERROR(INDEX(dbOrdini[ORDINE],MATCH(A507,dbOrdini[CODICE
ANKER]*(dbOrdini[CODICE
SUPPLY]="GEN24"),0)),"")</f>
        <v/>
      </c>
      <c r="O507" s="352" t="s">
        <v>8</v>
      </c>
      <c r="P507" s="347" t="s">
        <v>1081</v>
      </c>
    </row>
    <row r="508" spans="1:16">
      <c r="A508" s="347" t="s">
        <v>1082</v>
      </c>
      <c r="B508" s="348">
        <v>2</v>
      </c>
      <c r="C508" s="347" t="s">
        <v>28152</v>
      </c>
      <c r="D508" s="347" t="s">
        <v>1066</v>
      </c>
      <c r="E508" s="347">
        <v>1</v>
      </c>
      <c r="F508" s="347">
        <v>6</v>
      </c>
      <c r="G508" s="347" t="s">
        <v>11</v>
      </c>
      <c r="H508" s="349">
        <v>40</v>
      </c>
      <c r="I508" s="350" t="s">
        <v>12</v>
      </c>
      <c r="J508" s="351">
        <f t="shared" si="7"/>
        <v>207</v>
      </c>
      <c r="K508" s="351">
        <v>207</v>
      </c>
      <c r="L508" s="3" t="str">
        <f>IFERROR(INDEX(dbOrdini[PREZZO
VINOLUX],MATCH(A508,dbOrdini[CODICE
ANKER],0)),"")</f>
        <v/>
      </c>
      <c r="M508" s="347" t="s">
        <v>10533</v>
      </c>
      <c r="N508" s="15" t="str">
        <f>IFERROR(INDEX(dbOrdini[ORDINE],MATCH(A508,dbOrdini[CODICE
ANKER]*(dbOrdini[CODICE
SUPPLY]="GEN24"),0)),"")</f>
        <v/>
      </c>
      <c r="O508" s="352" t="s">
        <v>8</v>
      </c>
      <c r="P508" s="347" t="s">
        <v>1083</v>
      </c>
    </row>
    <row r="509" spans="1:16">
      <c r="A509" s="347" t="s">
        <v>1074</v>
      </c>
      <c r="B509" s="348">
        <v>2</v>
      </c>
      <c r="C509" s="347" t="s">
        <v>28152</v>
      </c>
      <c r="D509" s="347" t="s">
        <v>1066</v>
      </c>
      <c r="E509" s="347">
        <v>6</v>
      </c>
      <c r="F509" s="347">
        <v>1.75</v>
      </c>
      <c r="G509" s="347" t="s">
        <v>11</v>
      </c>
      <c r="H509" s="349">
        <v>40</v>
      </c>
      <c r="I509" s="350" t="s">
        <v>12</v>
      </c>
      <c r="J509" s="351">
        <f t="shared" si="7"/>
        <v>351</v>
      </c>
      <c r="K509" s="351">
        <v>58.5</v>
      </c>
      <c r="L509" s="3" t="str">
        <f>IFERROR(INDEX(dbOrdini[PREZZO
VINOLUX],MATCH(A509,dbOrdini[CODICE
ANKER],0)),"")</f>
        <v/>
      </c>
      <c r="M509" s="347" t="s">
        <v>10533</v>
      </c>
      <c r="N509" s="15" t="str">
        <f>IFERROR(INDEX(dbOrdini[ORDINE],MATCH(A509,dbOrdini[CODICE
ANKER]*(dbOrdini[CODICE
SUPPLY]="GEN24"),0)),"")</f>
        <v/>
      </c>
      <c r="O509" s="352" t="s">
        <v>8</v>
      </c>
      <c r="P509" s="347" t="s">
        <v>1075</v>
      </c>
    </row>
    <row r="510" spans="1:16">
      <c r="A510" s="347" t="s">
        <v>1079</v>
      </c>
      <c r="B510" s="348">
        <v>60</v>
      </c>
      <c r="C510" s="347" t="s">
        <v>28152</v>
      </c>
      <c r="D510" s="347" t="s">
        <v>1066</v>
      </c>
      <c r="E510" s="347">
        <v>1</v>
      </c>
      <c r="F510" s="347">
        <v>3</v>
      </c>
      <c r="G510" s="347" t="s">
        <v>11</v>
      </c>
      <c r="H510" s="349">
        <v>40</v>
      </c>
      <c r="I510" s="350" t="s">
        <v>12</v>
      </c>
      <c r="J510" s="351">
        <f t="shared" si="7"/>
        <v>110</v>
      </c>
      <c r="K510" s="351">
        <v>110</v>
      </c>
      <c r="L510" s="3" t="str">
        <f>IFERROR(INDEX(dbOrdini[PREZZO
VINOLUX],MATCH(A510,dbOrdini[CODICE
ANKER],0)),"")</f>
        <v/>
      </c>
      <c r="M510" s="347" t="s">
        <v>10533</v>
      </c>
      <c r="N510" s="15" t="str">
        <f>IFERROR(INDEX(dbOrdini[ORDINE],MATCH(A510,dbOrdini[CODICE
ANKER]*(dbOrdini[CODICE
SUPPLY]="GEN24"),0)),"")</f>
        <v/>
      </c>
      <c r="O510" s="352" t="s">
        <v>8</v>
      </c>
      <c r="P510" s="347" t="s">
        <v>1078</v>
      </c>
    </row>
    <row r="511" spans="1:16">
      <c r="A511" s="347" t="s">
        <v>28291</v>
      </c>
      <c r="B511" s="348">
        <v>0</v>
      </c>
      <c r="C511" s="347" t="s">
        <v>28152</v>
      </c>
      <c r="D511" s="347" t="s">
        <v>1084</v>
      </c>
      <c r="E511" s="347">
        <v>6</v>
      </c>
      <c r="F511" s="347">
        <v>1</v>
      </c>
      <c r="G511" s="347" t="s">
        <v>11</v>
      </c>
      <c r="H511" s="349">
        <v>40</v>
      </c>
      <c r="I511" s="350" t="s">
        <v>12</v>
      </c>
      <c r="J511" s="351">
        <f t="shared" si="7"/>
        <v>120</v>
      </c>
      <c r="K511" s="351">
        <v>20</v>
      </c>
      <c r="L511" s="3" t="str">
        <f>IFERROR(INDEX(dbOrdini[PREZZO
VINOLUX],MATCH(A511,dbOrdini[CODICE
ANKER],0)),"")</f>
        <v/>
      </c>
      <c r="M511" s="347" t="s">
        <v>10533</v>
      </c>
      <c r="N511" s="15" t="str">
        <f>IFERROR(INDEX(dbOrdini[ORDINE],MATCH(A511,dbOrdini[CODICE
ANKER]*(dbOrdini[CODICE
SUPPLY]="GEN24"),0)),"")</f>
        <v/>
      </c>
      <c r="O511" s="352" t="s">
        <v>8</v>
      </c>
      <c r="P511" s="347" t="s">
        <v>28292</v>
      </c>
    </row>
    <row r="512" spans="1:16">
      <c r="A512" s="347" t="s">
        <v>28293</v>
      </c>
      <c r="B512" s="348">
        <v>0</v>
      </c>
      <c r="C512" s="347" t="s">
        <v>28152</v>
      </c>
      <c r="D512" s="347" t="s">
        <v>1084</v>
      </c>
      <c r="E512" s="347">
        <v>6</v>
      </c>
      <c r="F512" s="347">
        <v>0.7</v>
      </c>
      <c r="G512" s="347" t="s">
        <v>11</v>
      </c>
      <c r="H512" s="349">
        <v>40</v>
      </c>
      <c r="I512" s="350" t="s">
        <v>12</v>
      </c>
      <c r="J512" s="351">
        <f t="shared" si="7"/>
        <v>179.7</v>
      </c>
      <c r="K512" s="351">
        <v>29.95</v>
      </c>
      <c r="L512" s="3" t="str">
        <f>IFERROR(INDEX(dbOrdini[PREZZO
VINOLUX],MATCH(A512,dbOrdini[CODICE
ANKER],0)),"")</f>
        <v/>
      </c>
      <c r="M512" s="347" t="s">
        <v>10533</v>
      </c>
      <c r="N512" s="15" t="str">
        <f>IFERROR(INDEX(dbOrdini[ORDINE],MATCH(A512,dbOrdini[CODICE
ANKER]*(dbOrdini[CODICE
SUPPLY]="GEN24"),0)),"")</f>
        <v/>
      </c>
      <c r="O512" s="352" t="s">
        <v>8</v>
      </c>
      <c r="P512" s="347" t="s">
        <v>28294</v>
      </c>
    </row>
    <row r="513" spans="1:16">
      <c r="A513" s="347" t="s">
        <v>1085</v>
      </c>
      <c r="B513" s="348">
        <v>0</v>
      </c>
      <c r="C513" s="347" t="s">
        <v>28152</v>
      </c>
      <c r="D513" s="347" t="s">
        <v>1086</v>
      </c>
      <c r="E513" s="347">
        <v>6</v>
      </c>
      <c r="F513" s="347">
        <v>0.7</v>
      </c>
      <c r="G513" s="347" t="s">
        <v>11</v>
      </c>
      <c r="H513" s="349">
        <v>40</v>
      </c>
      <c r="I513" s="350" t="s">
        <v>12</v>
      </c>
      <c r="J513" s="351">
        <f t="shared" si="7"/>
        <v>171</v>
      </c>
      <c r="K513" s="351">
        <v>28.5</v>
      </c>
      <c r="L513" s="3" t="str">
        <f>IFERROR(INDEX(dbOrdini[PREZZO
VINOLUX],MATCH(A513,dbOrdini[CODICE
ANKER],0)),"")</f>
        <v/>
      </c>
      <c r="M513" s="347" t="s">
        <v>10533</v>
      </c>
      <c r="N513" s="15" t="str">
        <f>IFERROR(INDEX(dbOrdini[ORDINE],MATCH(A513,dbOrdini[CODICE
ANKER]*(dbOrdini[CODICE
SUPPLY]="GEN24"),0)),"")</f>
        <v/>
      </c>
      <c r="O513" s="352" t="s">
        <v>8</v>
      </c>
      <c r="P513" s="347" t="s">
        <v>1087</v>
      </c>
    </row>
    <row r="514" spans="1:16">
      <c r="A514" s="347" t="s">
        <v>1088</v>
      </c>
      <c r="B514" s="348">
        <v>8</v>
      </c>
      <c r="C514" s="347" t="s">
        <v>28152</v>
      </c>
      <c r="D514" s="347" t="s">
        <v>1086</v>
      </c>
      <c r="E514" s="347">
        <v>6</v>
      </c>
      <c r="F514" s="347">
        <v>1</v>
      </c>
      <c r="G514" s="347" t="s">
        <v>11</v>
      </c>
      <c r="H514" s="349">
        <v>40</v>
      </c>
      <c r="I514" s="350" t="s">
        <v>12</v>
      </c>
      <c r="J514" s="351">
        <f t="shared" si="7"/>
        <v>189</v>
      </c>
      <c r="K514" s="351">
        <v>31.5</v>
      </c>
      <c r="L514" s="3" t="str">
        <f>IFERROR(INDEX(dbOrdini[PREZZO
VINOLUX],MATCH(A514,dbOrdini[CODICE
ANKER],0)),"")</f>
        <v/>
      </c>
      <c r="M514" s="347" t="s">
        <v>10533</v>
      </c>
      <c r="N514" s="15" t="str">
        <f>IFERROR(INDEX(dbOrdini[ORDINE],MATCH(A514,dbOrdini[CODICE
ANKER]*(dbOrdini[CODICE
SUPPLY]="GEN24"),0)),"")</f>
        <v/>
      </c>
      <c r="O514" s="352" t="s">
        <v>8</v>
      </c>
      <c r="P514" s="347" t="s">
        <v>1089</v>
      </c>
    </row>
    <row r="515" spans="1:16">
      <c r="A515" s="347" t="s">
        <v>1093</v>
      </c>
      <c r="B515" s="348">
        <v>4</v>
      </c>
      <c r="C515" s="347" t="s">
        <v>28152</v>
      </c>
      <c r="D515" s="347" t="s">
        <v>1091</v>
      </c>
      <c r="E515" s="347">
        <v>6</v>
      </c>
      <c r="F515" s="347">
        <v>1</v>
      </c>
      <c r="G515" s="347" t="s">
        <v>11</v>
      </c>
      <c r="H515" s="349">
        <v>40</v>
      </c>
      <c r="I515" s="350" t="s">
        <v>12</v>
      </c>
      <c r="J515" s="351">
        <f t="shared" si="7"/>
        <v>135</v>
      </c>
      <c r="K515" s="351">
        <v>22.5</v>
      </c>
      <c r="L515" s="3" t="str">
        <f>IFERROR(INDEX(dbOrdini[PREZZO
VINOLUX],MATCH(A515,dbOrdini[CODICE
ANKER],0)),"")</f>
        <v/>
      </c>
      <c r="M515" s="347" t="s">
        <v>10532</v>
      </c>
      <c r="N515" s="15" t="str">
        <f>IFERROR(INDEX(dbOrdini[ORDINE],MATCH(A515,dbOrdini[CODICE
ANKER]*(dbOrdini[CODICE
SUPPLY]="GEN24"),0)),"")</f>
        <v/>
      </c>
      <c r="O515" s="352" t="s">
        <v>8</v>
      </c>
      <c r="P515" s="347" t="s">
        <v>1094</v>
      </c>
    </row>
    <row r="516" spans="1:16">
      <c r="A516" s="347" t="s">
        <v>1090</v>
      </c>
      <c r="B516" s="348">
        <v>9</v>
      </c>
      <c r="C516" s="347" t="s">
        <v>28152</v>
      </c>
      <c r="D516" s="347" t="s">
        <v>1091</v>
      </c>
      <c r="E516" s="347">
        <v>6</v>
      </c>
      <c r="F516" s="347">
        <v>0.7</v>
      </c>
      <c r="G516" s="347" t="s">
        <v>11</v>
      </c>
      <c r="H516" s="349">
        <v>40</v>
      </c>
      <c r="I516" s="350" t="s">
        <v>12</v>
      </c>
      <c r="J516" s="351">
        <f t="shared" si="7"/>
        <v>145.19999999999999</v>
      </c>
      <c r="K516" s="351">
        <v>24.2</v>
      </c>
      <c r="L516" s="3" t="str">
        <f>IFERROR(INDEX(dbOrdini[PREZZO
VINOLUX],MATCH(A516,dbOrdini[CODICE
ANKER],0)),"")</f>
        <v/>
      </c>
      <c r="M516" s="347" t="s">
        <v>10532</v>
      </c>
      <c r="N516" s="15" t="str">
        <f>IFERROR(INDEX(dbOrdini[ORDINE],MATCH(A516,dbOrdini[CODICE
ANKER]*(dbOrdini[CODICE
SUPPLY]="GEN24"),0)),"")</f>
        <v/>
      </c>
      <c r="O516" s="352" t="s">
        <v>8</v>
      </c>
      <c r="P516" s="347" t="s">
        <v>1092</v>
      </c>
    </row>
    <row r="517" spans="1:16">
      <c r="A517" s="347" t="s">
        <v>1096</v>
      </c>
      <c r="B517" s="348">
        <v>0</v>
      </c>
      <c r="C517" s="347" t="s">
        <v>28152</v>
      </c>
      <c r="D517" s="347" t="s">
        <v>1095</v>
      </c>
      <c r="E517" s="347">
        <v>6</v>
      </c>
      <c r="F517" s="347">
        <v>1</v>
      </c>
      <c r="G517" s="347" t="s">
        <v>11</v>
      </c>
      <c r="H517" s="349">
        <v>40</v>
      </c>
      <c r="I517" s="350" t="s">
        <v>12</v>
      </c>
      <c r="J517" s="351">
        <f t="shared" si="7"/>
        <v>135</v>
      </c>
      <c r="K517" s="351">
        <v>22.5</v>
      </c>
      <c r="L517" s="3" t="str">
        <f>IFERROR(INDEX(dbOrdini[PREZZO
VINOLUX],MATCH(A517,dbOrdini[CODICE
ANKER],0)),"")</f>
        <v/>
      </c>
      <c r="M517" s="347" t="s">
        <v>10532</v>
      </c>
      <c r="N517" s="15" t="str">
        <f>IFERROR(INDEX(dbOrdini[ORDINE],MATCH(A517,dbOrdini[CODICE
ANKER]*(dbOrdini[CODICE
SUPPLY]="GEN24"),0)),"")</f>
        <v/>
      </c>
      <c r="O517" s="352" t="s">
        <v>8</v>
      </c>
      <c r="P517" s="347" t="s">
        <v>1097</v>
      </c>
    </row>
    <row r="518" spans="1:16">
      <c r="A518" s="347" t="s">
        <v>1098</v>
      </c>
      <c r="B518" s="348">
        <v>0</v>
      </c>
      <c r="C518" s="347" t="s">
        <v>28152</v>
      </c>
      <c r="D518" s="347" t="s">
        <v>1099</v>
      </c>
      <c r="E518" s="347">
        <v>6</v>
      </c>
      <c r="F518" s="347">
        <v>0.7</v>
      </c>
      <c r="G518" s="347" t="s">
        <v>11</v>
      </c>
      <c r="H518" s="349">
        <v>40</v>
      </c>
      <c r="I518" s="350" t="s">
        <v>12</v>
      </c>
      <c r="J518" s="351">
        <f t="shared" si="7"/>
        <v>145.19999999999999</v>
      </c>
      <c r="K518" s="351">
        <v>24.2</v>
      </c>
      <c r="L518" s="3" t="str">
        <f>IFERROR(INDEX(dbOrdini[PREZZO
VINOLUX],MATCH(A518,dbOrdini[CODICE
ANKER],0)),"")</f>
        <v/>
      </c>
      <c r="M518" s="347" t="s">
        <v>10532</v>
      </c>
      <c r="N518" s="15" t="str">
        <f>IFERROR(INDEX(dbOrdini[ORDINE],MATCH(A518,dbOrdini[CODICE
ANKER]*(dbOrdini[CODICE
SUPPLY]="GEN24"),0)),"")</f>
        <v/>
      </c>
      <c r="O518" s="352" t="s">
        <v>8</v>
      </c>
      <c r="P518" s="347" t="s">
        <v>1100</v>
      </c>
    </row>
    <row r="519" spans="1:16">
      <c r="A519" s="347" t="s">
        <v>1101</v>
      </c>
      <c r="B519" s="348">
        <v>3</v>
      </c>
      <c r="C519" s="347" t="s">
        <v>28152</v>
      </c>
      <c r="D519" s="347" t="s">
        <v>1099</v>
      </c>
      <c r="E519" s="347">
        <v>6</v>
      </c>
      <c r="F519" s="347">
        <v>1</v>
      </c>
      <c r="G519" s="347" t="s">
        <v>11</v>
      </c>
      <c r="H519" s="349">
        <v>40</v>
      </c>
      <c r="I519" s="350" t="s">
        <v>12</v>
      </c>
      <c r="J519" s="351">
        <f t="shared" si="7"/>
        <v>135</v>
      </c>
      <c r="K519" s="351">
        <v>22.5</v>
      </c>
      <c r="L519" s="3" t="str">
        <f>IFERROR(INDEX(dbOrdini[PREZZO
VINOLUX],MATCH(A519,dbOrdini[CODICE
ANKER],0)),"")</f>
        <v/>
      </c>
      <c r="M519" s="347" t="s">
        <v>10532</v>
      </c>
      <c r="N519" s="15" t="str">
        <f>IFERROR(INDEX(dbOrdini[ORDINE],MATCH(A519,dbOrdini[CODICE
ANKER]*(dbOrdini[CODICE
SUPPLY]="GEN24"),0)),"")</f>
        <v/>
      </c>
      <c r="O519" s="352" t="s">
        <v>8</v>
      </c>
      <c r="P519" s="347" t="s">
        <v>1102</v>
      </c>
    </row>
    <row r="520" spans="1:16">
      <c r="A520" s="347" t="s">
        <v>1103</v>
      </c>
      <c r="B520" s="348">
        <v>0</v>
      </c>
      <c r="C520" s="347" t="s">
        <v>28152</v>
      </c>
      <c r="D520" s="347" t="s">
        <v>1104</v>
      </c>
      <c r="E520" s="347">
        <v>6</v>
      </c>
      <c r="F520" s="347">
        <v>0.7</v>
      </c>
      <c r="G520" s="347" t="s">
        <v>11</v>
      </c>
      <c r="H520" s="349">
        <v>40</v>
      </c>
      <c r="I520" s="350" t="s">
        <v>12</v>
      </c>
      <c r="J520" s="351">
        <f t="shared" si="7"/>
        <v>183</v>
      </c>
      <c r="K520" s="351">
        <v>30.5</v>
      </c>
      <c r="L520" s="3" t="str">
        <f>IFERROR(INDEX(dbOrdini[PREZZO
VINOLUX],MATCH(A520,dbOrdini[CODICE
ANKER],0)),"")</f>
        <v/>
      </c>
      <c r="M520" s="347" t="s">
        <v>10533</v>
      </c>
      <c r="N520" s="15" t="str">
        <f>IFERROR(INDEX(dbOrdini[ORDINE],MATCH(A520,dbOrdini[CODICE
ANKER]*(dbOrdini[CODICE
SUPPLY]="GEN24"),0)),"")</f>
        <v/>
      </c>
      <c r="O520" s="352" t="s">
        <v>8</v>
      </c>
      <c r="P520" s="347" t="s">
        <v>1105</v>
      </c>
    </row>
    <row r="521" spans="1:16">
      <c r="A521" s="347" t="s">
        <v>1106</v>
      </c>
      <c r="B521" s="348">
        <v>2</v>
      </c>
      <c r="C521" s="347" t="s">
        <v>28152</v>
      </c>
      <c r="D521" s="347" t="s">
        <v>1107</v>
      </c>
      <c r="E521" s="347">
        <v>6</v>
      </c>
      <c r="F521" s="347">
        <v>1</v>
      </c>
      <c r="G521" s="347" t="s">
        <v>11</v>
      </c>
      <c r="H521" s="349">
        <v>43</v>
      </c>
      <c r="I521" s="350" t="s">
        <v>12</v>
      </c>
      <c r="J521" s="351">
        <f t="shared" si="7"/>
        <v>171</v>
      </c>
      <c r="K521" s="351">
        <v>28.5</v>
      </c>
      <c r="L521" s="3" t="str">
        <f>IFERROR(INDEX(dbOrdini[PREZZO
VINOLUX],MATCH(A521,dbOrdini[CODICE
ANKER],0)),"")</f>
        <v/>
      </c>
      <c r="M521" s="347" t="s">
        <v>10536</v>
      </c>
      <c r="N521" s="15" t="str">
        <f>IFERROR(INDEX(dbOrdini[ORDINE],MATCH(A521,dbOrdini[CODICE
ANKER]*(dbOrdini[CODICE
SUPPLY]="GEN24"),0)),"")</f>
        <v/>
      </c>
      <c r="O521" s="352" t="s">
        <v>8</v>
      </c>
      <c r="P521" s="347" t="s">
        <v>1108</v>
      </c>
    </row>
    <row r="522" spans="1:16">
      <c r="A522" s="347" t="s">
        <v>1109</v>
      </c>
      <c r="B522" s="348">
        <v>143</v>
      </c>
      <c r="C522" s="347" t="s">
        <v>28152</v>
      </c>
      <c r="D522" s="347" t="s">
        <v>1110</v>
      </c>
      <c r="E522" s="347">
        <v>6</v>
      </c>
      <c r="F522" s="347">
        <v>0.7</v>
      </c>
      <c r="G522" s="347" t="s">
        <v>11262</v>
      </c>
      <c r="H522" s="349">
        <v>43</v>
      </c>
      <c r="I522" s="350" t="s">
        <v>12</v>
      </c>
      <c r="J522" s="351">
        <f t="shared" si="7"/>
        <v>113.69999999999999</v>
      </c>
      <c r="K522" s="351">
        <v>18.95</v>
      </c>
      <c r="L522" s="3">
        <f>IFERROR(INDEX(dbOrdini[PREZZO
VINOLUX],MATCH(A522,dbOrdini[CODICE
ANKER],0)),"")</f>
        <v>17.95</v>
      </c>
      <c r="M522" s="347" t="s">
        <v>10536</v>
      </c>
      <c r="N522" s="15" t="str">
        <f>IFERROR(INDEX(dbOrdini[ORDINE],MATCH(A522,dbOrdini[CODICE
ANKER]*(dbOrdini[CODICE
SUPPLY]="GEN24"),0)),"")</f>
        <v/>
      </c>
      <c r="O522" s="352" t="s">
        <v>8</v>
      </c>
      <c r="P522" s="347" t="s">
        <v>1111</v>
      </c>
    </row>
    <row r="523" spans="1:16">
      <c r="A523" s="347" t="s">
        <v>1112</v>
      </c>
      <c r="B523" s="348">
        <v>96</v>
      </c>
      <c r="C523" s="347" t="s">
        <v>28152</v>
      </c>
      <c r="D523" s="347" t="s">
        <v>1113</v>
      </c>
      <c r="E523" s="347">
        <v>6</v>
      </c>
      <c r="F523" s="347">
        <v>0.7</v>
      </c>
      <c r="G523" s="347" t="s">
        <v>11</v>
      </c>
      <c r="H523" s="349">
        <v>46</v>
      </c>
      <c r="I523" s="350" t="s">
        <v>12</v>
      </c>
      <c r="J523" s="351">
        <f t="shared" si="7"/>
        <v>139.19999999999999</v>
      </c>
      <c r="K523" s="351">
        <v>23.2</v>
      </c>
      <c r="L523" s="3">
        <f>IFERROR(INDEX(dbOrdini[PREZZO
VINOLUX],MATCH(A523,dbOrdini[CODICE
ANKER],0)),"")</f>
        <v>19.25</v>
      </c>
      <c r="M523" s="347" t="s">
        <v>10536</v>
      </c>
      <c r="N523" s="15" t="str">
        <f>IFERROR(INDEX(dbOrdini[ORDINE],MATCH(A523,dbOrdini[CODICE
ANKER]*(dbOrdini[CODICE
SUPPLY]="GEN24"),0)),"")</f>
        <v/>
      </c>
      <c r="O523" s="352" t="s">
        <v>8</v>
      </c>
      <c r="P523" s="347" t="s">
        <v>1114</v>
      </c>
    </row>
    <row r="524" spans="1:16">
      <c r="A524" s="347" t="s">
        <v>1115</v>
      </c>
      <c r="B524" s="348">
        <v>0</v>
      </c>
      <c r="C524" s="347" t="s">
        <v>28152</v>
      </c>
      <c r="D524" s="347" t="s">
        <v>1116</v>
      </c>
      <c r="E524" s="347">
        <v>6</v>
      </c>
      <c r="F524" s="347">
        <v>0.7</v>
      </c>
      <c r="G524" s="347" t="s">
        <v>11262</v>
      </c>
      <c r="H524" s="349">
        <v>46</v>
      </c>
      <c r="I524" s="350" t="s">
        <v>12</v>
      </c>
      <c r="J524" s="351">
        <f t="shared" si="7"/>
        <v>153</v>
      </c>
      <c r="K524" s="351">
        <v>25.5</v>
      </c>
      <c r="L524" s="3">
        <f>IFERROR(INDEX(dbOrdini[PREZZO
VINOLUX],MATCH(A524,dbOrdini[CODICE
ANKER],0)),"")</f>
        <v>23.15</v>
      </c>
      <c r="M524" s="347" t="s">
        <v>10536</v>
      </c>
      <c r="N524" s="15" t="str">
        <f>IFERROR(INDEX(dbOrdini[ORDINE],MATCH(A524,dbOrdini[CODICE
ANKER]*(dbOrdini[CODICE
SUPPLY]="GEN24"),0)),"")</f>
        <v/>
      </c>
      <c r="O524" s="352" t="s">
        <v>8</v>
      </c>
      <c r="P524" s="347" t="s">
        <v>1117</v>
      </c>
    </row>
    <row r="525" spans="1:16">
      <c r="A525" s="347" t="s">
        <v>1118</v>
      </c>
      <c r="B525" s="348">
        <v>0</v>
      </c>
      <c r="C525" s="347" t="s">
        <v>28152</v>
      </c>
      <c r="D525" s="347" t="s">
        <v>1119</v>
      </c>
      <c r="E525" s="347">
        <v>6</v>
      </c>
      <c r="F525" s="347">
        <v>0.7</v>
      </c>
      <c r="G525" s="347" t="s">
        <v>11</v>
      </c>
      <c r="H525" s="349">
        <v>43</v>
      </c>
      <c r="I525" s="350" t="s">
        <v>12</v>
      </c>
      <c r="J525" s="351">
        <f t="shared" ref="J525:J588" si="8">E525*K525</f>
        <v>255</v>
      </c>
      <c r="K525" s="351">
        <v>42.5</v>
      </c>
      <c r="L525" s="3" t="str">
        <f>IFERROR(INDEX(dbOrdini[PREZZO
VINOLUX],MATCH(A525,dbOrdini[CODICE
ANKER],0)),"")</f>
        <v/>
      </c>
      <c r="M525" s="347" t="s">
        <v>10536</v>
      </c>
      <c r="N525" s="15" t="str">
        <f>IFERROR(INDEX(dbOrdini[ORDINE],MATCH(A525,dbOrdini[CODICE
ANKER]*(dbOrdini[CODICE
SUPPLY]="GEN24"),0)),"")</f>
        <v/>
      </c>
      <c r="O525" s="352" t="s">
        <v>8</v>
      </c>
      <c r="P525" s="347" t="s">
        <v>1120</v>
      </c>
    </row>
    <row r="526" spans="1:16">
      <c r="A526" s="347" t="s">
        <v>1121</v>
      </c>
      <c r="B526" s="348">
        <v>0</v>
      </c>
      <c r="C526" s="347" t="s">
        <v>28152</v>
      </c>
      <c r="D526" s="347" t="s">
        <v>1122</v>
      </c>
      <c r="E526" s="347">
        <v>6</v>
      </c>
      <c r="F526" s="347">
        <v>0.7</v>
      </c>
      <c r="G526" s="347" t="s">
        <v>11</v>
      </c>
      <c r="H526" s="349">
        <v>46</v>
      </c>
      <c r="I526" s="350" t="s">
        <v>12</v>
      </c>
      <c r="J526" s="351">
        <f t="shared" si="8"/>
        <v>690</v>
      </c>
      <c r="K526" s="351">
        <v>115</v>
      </c>
      <c r="L526" s="3" t="str">
        <f>IFERROR(INDEX(dbOrdini[PREZZO
VINOLUX],MATCH(A526,dbOrdini[CODICE
ANKER],0)),"")</f>
        <v/>
      </c>
      <c r="M526" s="347" t="s">
        <v>10536</v>
      </c>
      <c r="N526" s="15" t="str">
        <f>IFERROR(INDEX(dbOrdini[ORDINE],MATCH(A526,dbOrdini[CODICE
ANKER]*(dbOrdini[CODICE
SUPPLY]="GEN24"),0)),"")</f>
        <v/>
      </c>
      <c r="O526" s="352" t="s">
        <v>8</v>
      </c>
      <c r="P526" s="347" t="s">
        <v>1123</v>
      </c>
    </row>
    <row r="527" spans="1:16">
      <c r="A527" s="347" t="s">
        <v>1124</v>
      </c>
      <c r="B527" s="348">
        <v>1</v>
      </c>
      <c r="C527" s="347" t="s">
        <v>28152</v>
      </c>
      <c r="D527" s="347" t="s">
        <v>1125</v>
      </c>
      <c r="E527" s="347">
        <v>2</v>
      </c>
      <c r="F527" s="347">
        <v>0.7</v>
      </c>
      <c r="G527" s="347" t="s">
        <v>11</v>
      </c>
      <c r="H527" s="349">
        <v>46</v>
      </c>
      <c r="I527" s="350" t="s">
        <v>12</v>
      </c>
      <c r="J527" s="351">
        <f t="shared" si="8"/>
        <v>870</v>
      </c>
      <c r="K527" s="351">
        <v>435</v>
      </c>
      <c r="L527" s="3" t="str">
        <f>IFERROR(INDEX(dbOrdini[PREZZO
VINOLUX],MATCH(A527,dbOrdini[CODICE
ANKER],0)),"")</f>
        <v/>
      </c>
      <c r="M527" s="347" t="s">
        <v>10536</v>
      </c>
      <c r="N527" s="15" t="str">
        <f>IFERROR(INDEX(dbOrdini[ORDINE],MATCH(A527,dbOrdini[CODICE
ANKER]*(dbOrdini[CODICE
SUPPLY]="GEN24"),0)),"")</f>
        <v/>
      </c>
      <c r="O527" s="352" t="s">
        <v>8</v>
      </c>
      <c r="P527" s="347" t="s">
        <v>1126</v>
      </c>
    </row>
    <row r="528" spans="1:16">
      <c r="A528" s="347" t="s">
        <v>1127</v>
      </c>
      <c r="B528" s="348">
        <v>0</v>
      </c>
      <c r="C528" s="347" t="s">
        <v>28152</v>
      </c>
      <c r="D528" s="347" t="s">
        <v>1128</v>
      </c>
      <c r="E528" s="347">
        <v>6</v>
      </c>
      <c r="F528" s="347">
        <v>1</v>
      </c>
      <c r="G528" s="347" t="s">
        <v>11262</v>
      </c>
      <c r="H528" s="349">
        <v>46</v>
      </c>
      <c r="I528" s="350" t="s">
        <v>12</v>
      </c>
      <c r="J528" s="351">
        <f t="shared" si="8"/>
        <v>180</v>
      </c>
      <c r="K528" s="351">
        <v>30</v>
      </c>
      <c r="L528" s="3" t="str">
        <f>IFERROR(INDEX(dbOrdini[PREZZO
VINOLUX],MATCH(A528,dbOrdini[CODICE
ANKER],0)),"")</f>
        <v/>
      </c>
      <c r="M528" s="347" t="s">
        <v>10536</v>
      </c>
      <c r="N528" s="15" t="str">
        <f>IFERROR(INDEX(dbOrdini[ORDINE],MATCH(A528,dbOrdini[CODICE
ANKER]*(dbOrdini[CODICE
SUPPLY]="GEN24"),0)),"")</f>
        <v/>
      </c>
      <c r="O528" s="352" t="s">
        <v>8</v>
      </c>
      <c r="P528" s="347" t="s">
        <v>1129</v>
      </c>
    </row>
    <row r="529" spans="1:16">
      <c r="A529" s="347" t="s">
        <v>26386</v>
      </c>
      <c r="B529" s="348">
        <v>0</v>
      </c>
      <c r="C529" s="347" t="s">
        <v>28152</v>
      </c>
      <c r="D529" s="347" t="s">
        <v>26387</v>
      </c>
      <c r="E529" s="347">
        <v>6</v>
      </c>
      <c r="F529" s="347">
        <v>1</v>
      </c>
      <c r="G529" s="347" t="s">
        <v>11</v>
      </c>
      <c r="H529" s="349">
        <v>46</v>
      </c>
      <c r="I529" s="350" t="s">
        <v>12</v>
      </c>
      <c r="J529" s="351">
        <f t="shared" si="8"/>
        <v>207</v>
      </c>
      <c r="K529" s="351">
        <v>34.5</v>
      </c>
      <c r="L529" s="3">
        <f>IFERROR(INDEX(dbOrdini[PREZZO
VINOLUX],MATCH(A529,dbOrdini[CODICE
ANKER],0)),"")</f>
        <v>31.95</v>
      </c>
      <c r="M529" s="347" t="s">
        <v>10536</v>
      </c>
      <c r="N529" s="15" t="str">
        <f>IFERROR(INDEX(dbOrdini[ORDINE],MATCH(A529,dbOrdini[CODICE
ANKER]*(dbOrdini[CODICE
SUPPLY]="GEN24"),0)),"")</f>
        <v/>
      </c>
      <c r="O529" s="352" t="s">
        <v>8</v>
      </c>
      <c r="P529" s="347" t="s">
        <v>28295</v>
      </c>
    </row>
    <row r="530" spans="1:16">
      <c r="A530" s="347" t="s">
        <v>28296</v>
      </c>
      <c r="B530" s="348">
        <v>1</v>
      </c>
      <c r="C530" s="347" t="s">
        <v>28152</v>
      </c>
      <c r="D530" s="347" t="s">
        <v>26404</v>
      </c>
      <c r="E530" s="347">
        <v>6</v>
      </c>
      <c r="F530" s="347">
        <v>0.7</v>
      </c>
      <c r="G530" s="347" t="s">
        <v>11</v>
      </c>
      <c r="H530" s="349">
        <v>52.8</v>
      </c>
      <c r="I530" s="350" t="s">
        <v>12</v>
      </c>
      <c r="J530" s="351">
        <f t="shared" si="8"/>
        <v>255</v>
      </c>
      <c r="K530" s="351">
        <v>42.5</v>
      </c>
      <c r="L530" s="3" t="str">
        <f>IFERROR(INDEX(dbOrdini[PREZZO
VINOLUX],MATCH(A530,dbOrdini[CODICE
ANKER],0)),"")</f>
        <v/>
      </c>
      <c r="M530" s="347" t="s">
        <v>10536</v>
      </c>
      <c r="N530" s="15" t="str">
        <f>IFERROR(INDEX(dbOrdini[ORDINE],MATCH(A530,dbOrdini[CODICE
ANKER]*(dbOrdini[CODICE
SUPPLY]="GEN24"),0)),"")</f>
        <v/>
      </c>
      <c r="O530" s="352" t="s">
        <v>8</v>
      </c>
      <c r="P530" s="347" t="s">
        <v>28297</v>
      </c>
    </row>
    <row r="531" spans="1:16">
      <c r="A531" s="347" t="s">
        <v>1130</v>
      </c>
      <c r="B531" s="348">
        <v>184</v>
      </c>
      <c r="C531" s="347" t="s">
        <v>28152</v>
      </c>
      <c r="D531" s="347" t="s">
        <v>1131</v>
      </c>
      <c r="E531" s="347">
        <v>6</v>
      </c>
      <c r="F531" s="347">
        <v>0.7</v>
      </c>
      <c r="G531" s="347" t="s">
        <v>11</v>
      </c>
      <c r="H531" s="349">
        <v>43</v>
      </c>
      <c r="I531" s="350" t="s">
        <v>12</v>
      </c>
      <c r="J531" s="351">
        <f t="shared" si="8"/>
        <v>147</v>
      </c>
      <c r="K531" s="351">
        <v>24.5</v>
      </c>
      <c r="L531" s="3" t="str">
        <f>IFERROR(INDEX(dbOrdini[PREZZO
VINOLUX],MATCH(A531,dbOrdini[CODICE
ANKER],0)),"")</f>
        <v/>
      </c>
      <c r="M531" s="347" t="s">
        <v>10536</v>
      </c>
      <c r="N531" s="15" t="str">
        <f>IFERROR(INDEX(dbOrdini[ORDINE],MATCH(A531,dbOrdini[CODICE
ANKER]*(dbOrdini[CODICE
SUPPLY]="GEN24"),0)),"")</f>
        <v/>
      </c>
      <c r="O531" s="352" t="s">
        <v>8</v>
      </c>
      <c r="P531" s="347" t="s">
        <v>1132</v>
      </c>
    </row>
    <row r="532" spans="1:16">
      <c r="A532" s="347" t="s">
        <v>28298</v>
      </c>
      <c r="B532" s="348">
        <v>0</v>
      </c>
      <c r="C532" s="347" t="s">
        <v>28152</v>
      </c>
      <c r="D532" s="347" t="s">
        <v>26337</v>
      </c>
      <c r="E532" s="347">
        <v>3</v>
      </c>
      <c r="F532" s="347">
        <v>0.7</v>
      </c>
      <c r="G532" s="347" t="s">
        <v>11</v>
      </c>
      <c r="H532" s="349">
        <v>43</v>
      </c>
      <c r="I532" s="350" t="s">
        <v>12</v>
      </c>
      <c r="J532" s="351">
        <f t="shared" si="8"/>
        <v>330</v>
      </c>
      <c r="K532" s="351">
        <v>110</v>
      </c>
      <c r="L532" s="3" t="str">
        <f>IFERROR(INDEX(dbOrdini[PREZZO
VINOLUX],MATCH(A532,dbOrdini[CODICE
ANKER],0)),"")</f>
        <v/>
      </c>
      <c r="M532" s="347" t="s">
        <v>10536</v>
      </c>
      <c r="N532" s="15" t="str">
        <f>IFERROR(INDEX(dbOrdini[ORDINE],MATCH(A532,dbOrdini[CODICE
ANKER]*(dbOrdini[CODICE
SUPPLY]="GEN24"),0)),"")</f>
        <v/>
      </c>
      <c r="O532" s="352" t="s">
        <v>8</v>
      </c>
      <c r="P532" s="347" t="s">
        <v>28299</v>
      </c>
    </row>
    <row r="533" spans="1:16">
      <c r="A533" s="347" t="s">
        <v>11188</v>
      </c>
      <c r="B533" s="348">
        <v>0</v>
      </c>
      <c r="C533" s="347" t="s">
        <v>28152</v>
      </c>
      <c r="D533" s="347" t="s">
        <v>11189</v>
      </c>
      <c r="E533" s="347">
        <v>6</v>
      </c>
      <c r="F533" s="347">
        <v>0.7</v>
      </c>
      <c r="G533" s="347" t="s">
        <v>11</v>
      </c>
      <c r="H533" s="349">
        <v>46</v>
      </c>
      <c r="I533" s="350" t="s">
        <v>12</v>
      </c>
      <c r="J533" s="351">
        <f t="shared" si="8"/>
        <v>195</v>
      </c>
      <c r="K533" s="351">
        <v>32.5</v>
      </c>
      <c r="L533" s="3" t="str">
        <f>IFERROR(INDEX(dbOrdini[PREZZO
VINOLUX],MATCH(A533,dbOrdini[CODICE
ANKER],0)),"")</f>
        <v/>
      </c>
      <c r="M533" s="347" t="s">
        <v>10536</v>
      </c>
      <c r="N533" s="15" t="str">
        <f>IFERROR(INDEX(dbOrdini[ORDINE],MATCH(A533,dbOrdini[CODICE
ANKER]*(dbOrdini[CODICE
SUPPLY]="GEN24"),0)),"")</f>
        <v/>
      </c>
      <c r="O533" s="352" t="s">
        <v>8</v>
      </c>
      <c r="P533" s="347" t="s">
        <v>11369</v>
      </c>
    </row>
    <row r="534" spans="1:16">
      <c r="A534" s="347" t="s">
        <v>11190</v>
      </c>
      <c r="B534" s="348">
        <v>11</v>
      </c>
      <c r="C534" s="347" t="s">
        <v>28152</v>
      </c>
      <c r="D534" s="347" t="s">
        <v>11191</v>
      </c>
      <c r="E534" s="347">
        <v>6</v>
      </c>
      <c r="F534" s="347">
        <v>0.7</v>
      </c>
      <c r="G534" s="347" t="s">
        <v>11</v>
      </c>
      <c r="H534" s="349">
        <v>46</v>
      </c>
      <c r="I534" s="350" t="s">
        <v>12</v>
      </c>
      <c r="J534" s="351">
        <f t="shared" si="8"/>
        <v>195</v>
      </c>
      <c r="K534" s="351">
        <v>32.5</v>
      </c>
      <c r="L534" s="3" t="str">
        <f>IFERROR(INDEX(dbOrdini[PREZZO
VINOLUX],MATCH(A534,dbOrdini[CODICE
ANKER],0)),"")</f>
        <v/>
      </c>
      <c r="M534" s="347" t="s">
        <v>10536</v>
      </c>
      <c r="N534" s="15" t="str">
        <f>IFERROR(INDEX(dbOrdini[ORDINE],MATCH(A534,dbOrdini[CODICE
ANKER]*(dbOrdini[CODICE
SUPPLY]="GEN24"),0)),"")</f>
        <v/>
      </c>
      <c r="O534" s="352" t="s">
        <v>8</v>
      </c>
      <c r="P534" s="347" t="s">
        <v>11370</v>
      </c>
    </row>
    <row r="535" spans="1:16">
      <c r="A535" s="347" t="s">
        <v>11002</v>
      </c>
      <c r="B535" s="348">
        <v>18</v>
      </c>
      <c r="C535" s="347" t="s">
        <v>28152</v>
      </c>
      <c r="D535" s="347" t="s">
        <v>11003</v>
      </c>
      <c r="E535" s="347">
        <v>6</v>
      </c>
      <c r="F535" s="347">
        <v>0.7</v>
      </c>
      <c r="G535" s="347" t="s">
        <v>11</v>
      </c>
      <c r="H535" s="349">
        <v>46</v>
      </c>
      <c r="I535" s="350" t="s">
        <v>12</v>
      </c>
      <c r="J535" s="351">
        <f t="shared" si="8"/>
        <v>171</v>
      </c>
      <c r="K535" s="351">
        <v>28.5</v>
      </c>
      <c r="L535" s="3" t="str">
        <f>IFERROR(INDEX(dbOrdini[PREZZO
VINOLUX],MATCH(A535,dbOrdini[CODICE
ANKER],0)),"")</f>
        <v/>
      </c>
      <c r="M535" s="347" t="s">
        <v>10536</v>
      </c>
      <c r="N535" s="15" t="str">
        <f>IFERROR(INDEX(dbOrdini[ORDINE],MATCH(A535,dbOrdini[CODICE
ANKER]*(dbOrdini[CODICE
SUPPLY]="GEN24"),0)),"")</f>
        <v/>
      </c>
      <c r="O535" s="352" t="s">
        <v>8</v>
      </c>
      <c r="P535" s="347" t="s">
        <v>11371</v>
      </c>
    </row>
    <row r="536" spans="1:16">
      <c r="A536" s="347" t="s">
        <v>1133</v>
      </c>
      <c r="B536" s="348">
        <v>1</v>
      </c>
      <c r="C536" s="347" t="s">
        <v>28152</v>
      </c>
      <c r="D536" s="347" t="s">
        <v>1134</v>
      </c>
      <c r="E536" s="347">
        <v>6</v>
      </c>
      <c r="F536" s="347">
        <v>0.7</v>
      </c>
      <c r="G536" s="347" t="s">
        <v>11</v>
      </c>
      <c r="H536" s="349">
        <v>43</v>
      </c>
      <c r="I536" s="350" t="s">
        <v>12</v>
      </c>
      <c r="J536" s="351">
        <f t="shared" si="8"/>
        <v>285</v>
      </c>
      <c r="K536" s="351">
        <v>47.5</v>
      </c>
      <c r="L536" s="3" t="str">
        <f>IFERROR(INDEX(dbOrdini[PREZZO
VINOLUX],MATCH(A536,dbOrdini[CODICE
ANKER],0)),"")</f>
        <v/>
      </c>
      <c r="M536" s="347" t="s">
        <v>10536</v>
      </c>
      <c r="N536" s="15" t="str">
        <f>IFERROR(INDEX(dbOrdini[ORDINE],MATCH(A536,dbOrdini[CODICE
ANKER]*(dbOrdini[CODICE
SUPPLY]="GEN24"),0)),"")</f>
        <v/>
      </c>
      <c r="O536" s="352" t="s">
        <v>8</v>
      </c>
      <c r="P536" s="347" t="s">
        <v>1135</v>
      </c>
    </row>
    <row r="537" spans="1:16">
      <c r="A537" s="347" t="s">
        <v>1139</v>
      </c>
      <c r="B537" s="348">
        <v>1093</v>
      </c>
      <c r="C537" s="347" t="s">
        <v>28152</v>
      </c>
      <c r="D537" s="347" t="s">
        <v>1137</v>
      </c>
      <c r="E537" s="347">
        <v>6</v>
      </c>
      <c r="F537" s="347">
        <v>0.7</v>
      </c>
      <c r="G537" s="347" t="s">
        <v>11</v>
      </c>
      <c r="H537" s="349">
        <v>18</v>
      </c>
      <c r="I537" s="350" t="s">
        <v>12</v>
      </c>
      <c r="J537" s="351">
        <f t="shared" si="8"/>
        <v>18</v>
      </c>
      <c r="K537" s="351">
        <v>3</v>
      </c>
      <c r="L537" s="3" t="str">
        <f>IFERROR(INDEX(dbOrdini[PREZZO
VINOLUX],MATCH(A537,dbOrdini[CODICE
ANKER],0)),"")</f>
        <v/>
      </c>
      <c r="M537" s="347" t="s">
        <v>10539</v>
      </c>
      <c r="N537" s="15" t="str">
        <f>IFERROR(INDEX(dbOrdini[ORDINE],MATCH(A537,dbOrdini[CODICE
ANKER]*(dbOrdini[CODICE
SUPPLY]="GEN24"),0)),"")</f>
        <v/>
      </c>
      <c r="O537" s="352" t="s">
        <v>8</v>
      </c>
      <c r="P537" s="347" t="s">
        <v>1140</v>
      </c>
    </row>
    <row r="538" spans="1:16">
      <c r="A538" s="347" t="s">
        <v>1136</v>
      </c>
      <c r="B538" s="348">
        <v>472</v>
      </c>
      <c r="C538" s="347" t="s">
        <v>28152</v>
      </c>
      <c r="D538" s="347" t="s">
        <v>1137</v>
      </c>
      <c r="E538" s="347">
        <v>6</v>
      </c>
      <c r="F538" s="347">
        <v>0.7</v>
      </c>
      <c r="G538" s="347" t="s">
        <v>11</v>
      </c>
      <c r="H538" s="349">
        <v>18</v>
      </c>
      <c r="I538" s="350" t="s">
        <v>12</v>
      </c>
      <c r="J538" s="351">
        <f t="shared" si="8"/>
        <v>18</v>
      </c>
      <c r="K538" s="351">
        <v>3</v>
      </c>
      <c r="L538" s="3" t="str">
        <f>IFERROR(INDEX(dbOrdini[PREZZO
VINOLUX],MATCH(A538,dbOrdini[CODICE
ANKER],0)),"")</f>
        <v/>
      </c>
      <c r="M538" s="347" t="s">
        <v>10539</v>
      </c>
      <c r="N538" s="15" t="str">
        <f>IFERROR(INDEX(dbOrdini[ORDINE],MATCH(A538,dbOrdini[CODICE
ANKER]*(dbOrdini[CODICE
SUPPLY]="GEN24"),0)),"")</f>
        <v/>
      </c>
      <c r="O538" s="352" t="s">
        <v>8</v>
      </c>
      <c r="P538" s="347" t="s">
        <v>1138</v>
      </c>
    </row>
    <row r="539" spans="1:16">
      <c r="A539" s="347" t="s">
        <v>1141</v>
      </c>
      <c r="B539" s="348">
        <v>290</v>
      </c>
      <c r="C539" s="347" t="s">
        <v>28152</v>
      </c>
      <c r="D539" s="347" t="s">
        <v>1137</v>
      </c>
      <c r="E539" s="347">
        <v>6</v>
      </c>
      <c r="F539" s="347">
        <v>1</v>
      </c>
      <c r="G539" s="347" t="s">
        <v>11</v>
      </c>
      <c r="H539" s="349">
        <v>18</v>
      </c>
      <c r="I539" s="350" t="s">
        <v>12</v>
      </c>
      <c r="J539" s="351">
        <f t="shared" si="8"/>
        <v>21.9</v>
      </c>
      <c r="K539" s="351">
        <v>3.65</v>
      </c>
      <c r="L539" s="3" t="str">
        <f>IFERROR(INDEX(dbOrdini[PREZZO
VINOLUX],MATCH(A539,dbOrdini[CODICE
ANKER],0)),"")</f>
        <v/>
      </c>
      <c r="M539" s="347" t="s">
        <v>10539</v>
      </c>
      <c r="N539" s="15" t="str">
        <f>IFERROR(INDEX(dbOrdini[ORDINE],MATCH(A539,dbOrdini[CODICE
ANKER]*(dbOrdini[CODICE
SUPPLY]="GEN24"),0)),"")</f>
        <v/>
      </c>
      <c r="O539" s="352" t="s">
        <v>8</v>
      </c>
      <c r="P539" s="347" t="s">
        <v>1142</v>
      </c>
    </row>
    <row r="540" spans="1:16">
      <c r="A540" s="347" t="s">
        <v>1143</v>
      </c>
      <c r="B540" s="348">
        <v>152</v>
      </c>
      <c r="C540" s="347" t="s">
        <v>28152</v>
      </c>
      <c r="D540" s="347" t="s">
        <v>1144</v>
      </c>
      <c r="E540" s="347">
        <v>12</v>
      </c>
      <c r="F540" s="347">
        <v>0.2</v>
      </c>
      <c r="G540" s="347" t="s">
        <v>11</v>
      </c>
      <c r="H540" s="349">
        <v>18</v>
      </c>
      <c r="I540" s="350" t="s">
        <v>12</v>
      </c>
      <c r="J540" s="351">
        <f t="shared" si="8"/>
        <v>18.600000000000001</v>
      </c>
      <c r="K540" s="351">
        <v>1.55</v>
      </c>
      <c r="L540" s="3" t="str">
        <f>IFERROR(INDEX(dbOrdini[PREZZO
VINOLUX],MATCH(A540,dbOrdini[CODICE
ANKER],0)),"")</f>
        <v/>
      </c>
      <c r="M540" s="347" t="s">
        <v>10539</v>
      </c>
      <c r="N540" s="15" t="str">
        <f>IFERROR(INDEX(dbOrdini[ORDINE],MATCH(A540,dbOrdini[CODICE
ANKER]*(dbOrdini[CODICE
SUPPLY]="GEN24"),0)),"")</f>
        <v/>
      </c>
      <c r="O540" s="352" t="s">
        <v>8</v>
      </c>
      <c r="P540" s="347" t="s">
        <v>1145</v>
      </c>
    </row>
    <row r="541" spans="1:16">
      <c r="A541" s="347" t="s">
        <v>1146</v>
      </c>
      <c r="B541" s="348">
        <v>118</v>
      </c>
      <c r="C541" s="347" t="s">
        <v>28152</v>
      </c>
      <c r="D541" s="347" t="s">
        <v>1147</v>
      </c>
      <c r="E541" s="347">
        <v>6</v>
      </c>
      <c r="F541" s="347">
        <v>0.7</v>
      </c>
      <c r="G541" s="347" t="s">
        <v>11</v>
      </c>
      <c r="H541" s="349">
        <v>17</v>
      </c>
      <c r="I541" s="350" t="s">
        <v>12</v>
      </c>
      <c r="J541" s="351">
        <f t="shared" si="8"/>
        <v>26.700000000000003</v>
      </c>
      <c r="K541" s="351">
        <v>4.45</v>
      </c>
      <c r="L541" s="3" t="str">
        <f>IFERROR(INDEX(dbOrdini[PREZZO
VINOLUX],MATCH(A541,dbOrdini[CODICE
ANKER],0)),"")</f>
        <v/>
      </c>
      <c r="M541" s="347" t="s">
        <v>10539</v>
      </c>
      <c r="N541" s="15" t="str">
        <f>IFERROR(INDEX(dbOrdini[ORDINE],MATCH(A541,dbOrdini[CODICE
ANKER]*(dbOrdini[CODICE
SUPPLY]="GEN24"),0)),"")</f>
        <v/>
      </c>
      <c r="O541" s="352" t="s">
        <v>8</v>
      </c>
      <c r="P541" s="347" t="s">
        <v>1148</v>
      </c>
    </row>
    <row r="542" spans="1:16">
      <c r="A542" s="347" t="s">
        <v>10981</v>
      </c>
      <c r="B542" s="348">
        <v>6</v>
      </c>
      <c r="C542" s="347" t="s">
        <v>28152</v>
      </c>
      <c r="D542" s="347" t="s">
        <v>10982</v>
      </c>
      <c r="E542" s="347">
        <v>6</v>
      </c>
      <c r="F542" s="347">
        <v>1</v>
      </c>
      <c r="G542" s="347" t="s">
        <v>11</v>
      </c>
      <c r="H542" s="349">
        <v>38</v>
      </c>
      <c r="I542" s="350" t="s">
        <v>12</v>
      </c>
      <c r="J542" s="351">
        <f t="shared" si="8"/>
        <v>19.5</v>
      </c>
      <c r="K542" s="351">
        <v>3.25</v>
      </c>
      <c r="L542" s="3" t="str">
        <f>IFERROR(INDEX(dbOrdini[PREZZO
VINOLUX],MATCH(A542,dbOrdini[CODICE
ANKER],0)),"")</f>
        <v/>
      </c>
      <c r="M542" s="347" t="s">
        <v>10539</v>
      </c>
      <c r="N542" s="15" t="str">
        <f>IFERROR(INDEX(dbOrdini[ORDINE],MATCH(A542,dbOrdini[CODICE
ANKER]*(dbOrdini[CODICE
SUPPLY]="GEN24"),0)),"")</f>
        <v/>
      </c>
      <c r="O542" s="352" t="s">
        <v>8</v>
      </c>
      <c r="P542" s="347" t="s">
        <v>11372</v>
      </c>
    </row>
    <row r="543" spans="1:16">
      <c r="A543" s="347" t="s">
        <v>1149</v>
      </c>
      <c r="B543" s="348">
        <v>105</v>
      </c>
      <c r="C543" s="347" t="s">
        <v>28152</v>
      </c>
      <c r="D543" s="347" t="s">
        <v>1150</v>
      </c>
      <c r="E543" s="347">
        <v>6</v>
      </c>
      <c r="F543" s="347">
        <v>0.7</v>
      </c>
      <c r="G543" s="347" t="s">
        <v>11</v>
      </c>
      <c r="H543" s="349">
        <v>18</v>
      </c>
      <c r="I543" s="350" t="s">
        <v>12</v>
      </c>
      <c r="J543" s="351">
        <f t="shared" si="8"/>
        <v>19.5</v>
      </c>
      <c r="K543" s="351">
        <v>3.25</v>
      </c>
      <c r="L543" s="3" t="str">
        <f>IFERROR(INDEX(dbOrdini[PREZZO
VINOLUX],MATCH(A543,dbOrdini[CODICE
ANKER],0)),"")</f>
        <v/>
      </c>
      <c r="M543" s="347" t="s">
        <v>10539</v>
      </c>
      <c r="N543" s="15" t="str">
        <f>IFERROR(INDEX(dbOrdini[ORDINE],MATCH(A543,dbOrdini[CODICE
ANKER]*(dbOrdini[CODICE
SUPPLY]="GEN24"),0)),"")</f>
        <v/>
      </c>
      <c r="O543" s="352" t="s">
        <v>8</v>
      </c>
      <c r="P543" s="347" t="s">
        <v>1151</v>
      </c>
    </row>
    <row r="544" spans="1:16">
      <c r="A544" s="347" t="s">
        <v>28300</v>
      </c>
      <c r="B544" s="348">
        <v>0</v>
      </c>
      <c r="C544" s="347" t="s">
        <v>28152</v>
      </c>
      <c r="D544" s="347" t="s">
        <v>26405</v>
      </c>
      <c r="E544" s="347">
        <v>6</v>
      </c>
      <c r="F544" s="347">
        <v>0.7</v>
      </c>
      <c r="G544" s="347" t="s">
        <v>11</v>
      </c>
      <c r="H544" s="349">
        <v>17</v>
      </c>
      <c r="I544" s="350" t="s">
        <v>12</v>
      </c>
      <c r="J544" s="351">
        <f t="shared" si="8"/>
        <v>24.900000000000002</v>
      </c>
      <c r="K544" s="351">
        <v>4.1500000000000004</v>
      </c>
      <c r="L544" s="3" t="str">
        <f>IFERROR(INDEX(dbOrdini[PREZZO
VINOLUX],MATCH(A544,dbOrdini[CODICE
ANKER],0)),"")</f>
        <v/>
      </c>
      <c r="M544" s="347" t="s">
        <v>10539</v>
      </c>
      <c r="N544" s="15" t="str">
        <f>IFERROR(INDEX(dbOrdini[ORDINE],MATCH(A544,dbOrdini[CODICE
ANKER]*(dbOrdini[CODICE
SUPPLY]="GEN24"),0)),"")</f>
        <v/>
      </c>
      <c r="O544" s="352" t="s">
        <v>8</v>
      </c>
      <c r="P544" s="347" t="s">
        <v>28301</v>
      </c>
    </row>
    <row r="545" spans="1:16">
      <c r="A545" s="347" t="s">
        <v>1152</v>
      </c>
      <c r="B545" s="348">
        <v>94</v>
      </c>
      <c r="C545" s="347" t="s">
        <v>28152</v>
      </c>
      <c r="D545" s="347" t="s">
        <v>1153</v>
      </c>
      <c r="E545" s="347">
        <v>6</v>
      </c>
      <c r="F545" s="347">
        <v>0.7</v>
      </c>
      <c r="G545" s="347" t="s">
        <v>11</v>
      </c>
      <c r="H545" s="349">
        <v>15</v>
      </c>
      <c r="I545" s="350" t="s">
        <v>12</v>
      </c>
      <c r="J545" s="351">
        <f t="shared" si="8"/>
        <v>25.5</v>
      </c>
      <c r="K545" s="351">
        <v>4.25</v>
      </c>
      <c r="L545" s="3" t="str">
        <f>IFERROR(INDEX(dbOrdini[PREZZO
VINOLUX],MATCH(A545,dbOrdini[CODICE
ANKER],0)),"")</f>
        <v/>
      </c>
      <c r="M545" s="347" t="s">
        <v>10539</v>
      </c>
      <c r="N545" s="15" t="str">
        <f>IFERROR(INDEX(dbOrdini[ORDINE],MATCH(A545,dbOrdini[CODICE
ANKER]*(dbOrdini[CODICE
SUPPLY]="GEN24"),0)),"")</f>
        <v/>
      </c>
      <c r="O545" s="352" t="s">
        <v>8</v>
      </c>
      <c r="P545" s="347" t="s">
        <v>1154</v>
      </c>
    </row>
    <row r="546" spans="1:16">
      <c r="A546" s="347" t="s">
        <v>1155</v>
      </c>
      <c r="B546" s="348">
        <v>28</v>
      </c>
      <c r="C546" s="347" t="s">
        <v>28152</v>
      </c>
      <c r="D546" s="347" t="s">
        <v>1156</v>
      </c>
      <c r="E546" s="347">
        <v>6</v>
      </c>
      <c r="F546" s="347">
        <v>0.7</v>
      </c>
      <c r="G546" s="347" t="s">
        <v>11262</v>
      </c>
      <c r="H546" s="349">
        <v>15</v>
      </c>
      <c r="I546" s="350" t="s">
        <v>12</v>
      </c>
      <c r="J546" s="351">
        <f t="shared" si="8"/>
        <v>29.700000000000003</v>
      </c>
      <c r="K546" s="351">
        <v>4.95</v>
      </c>
      <c r="L546" s="3" t="str">
        <f>IFERROR(INDEX(dbOrdini[PREZZO
VINOLUX],MATCH(A546,dbOrdini[CODICE
ANKER],0)),"")</f>
        <v/>
      </c>
      <c r="M546" s="347" t="s">
        <v>10539</v>
      </c>
      <c r="N546" s="15" t="str">
        <f>IFERROR(INDEX(dbOrdini[ORDINE],MATCH(A546,dbOrdini[CODICE
ANKER]*(dbOrdini[CODICE
SUPPLY]="GEN24"),0)),"")</f>
        <v/>
      </c>
      <c r="O546" s="352" t="s">
        <v>8</v>
      </c>
      <c r="P546" s="347" t="s">
        <v>1157</v>
      </c>
    </row>
    <row r="547" spans="1:16">
      <c r="A547" s="347" t="s">
        <v>1158</v>
      </c>
      <c r="B547" s="348">
        <v>26</v>
      </c>
      <c r="C547" s="347" t="s">
        <v>28152</v>
      </c>
      <c r="D547" s="347" t="s">
        <v>1159</v>
      </c>
      <c r="E547" s="347">
        <v>6</v>
      </c>
      <c r="F547" s="347">
        <v>0.7</v>
      </c>
      <c r="G547" s="347" t="s">
        <v>11</v>
      </c>
      <c r="H547" s="349">
        <v>15</v>
      </c>
      <c r="I547" s="350" t="s">
        <v>12</v>
      </c>
      <c r="J547" s="351">
        <f t="shared" si="8"/>
        <v>30</v>
      </c>
      <c r="K547" s="351">
        <v>5</v>
      </c>
      <c r="L547" s="3" t="str">
        <f>IFERROR(INDEX(dbOrdini[PREZZO
VINOLUX],MATCH(A547,dbOrdini[CODICE
ANKER],0)),"")</f>
        <v/>
      </c>
      <c r="M547" s="347" t="s">
        <v>10539</v>
      </c>
      <c r="N547" s="15" t="str">
        <f>IFERROR(INDEX(dbOrdini[ORDINE],MATCH(A547,dbOrdini[CODICE
ANKER]*(dbOrdini[CODICE
SUPPLY]="GEN24"),0)),"")</f>
        <v/>
      </c>
      <c r="O547" s="352" t="s">
        <v>8</v>
      </c>
      <c r="P547" s="347" t="s">
        <v>1160</v>
      </c>
    </row>
    <row r="548" spans="1:16">
      <c r="A548" s="347" t="s">
        <v>1161</v>
      </c>
      <c r="B548" s="348">
        <v>289</v>
      </c>
      <c r="C548" s="347" t="s">
        <v>28152</v>
      </c>
      <c r="D548" s="347" t="s">
        <v>1162</v>
      </c>
      <c r="E548" s="347">
        <v>6</v>
      </c>
      <c r="F548" s="347">
        <v>0.7</v>
      </c>
      <c r="G548" s="347" t="s">
        <v>11</v>
      </c>
      <c r="H548" s="349">
        <v>16</v>
      </c>
      <c r="I548" s="350" t="s">
        <v>12</v>
      </c>
      <c r="J548" s="351">
        <f t="shared" si="8"/>
        <v>20.100000000000001</v>
      </c>
      <c r="K548" s="351">
        <v>3.35</v>
      </c>
      <c r="L548" s="3" t="str">
        <f>IFERROR(INDEX(dbOrdini[PREZZO
VINOLUX],MATCH(A548,dbOrdini[CODICE
ANKER],0)),"")</f>
        <v/>
      </c>
      <c r="M548" s="347" t="s">
        <v>10539</v>
      </c>
      <c r="N548" s="15" t="str">
        <f>IFERROR(INDEX(dbOrdini[ORDINE],MATCH(A548,dbOrdini[CODICE
ANKER]*(dbOrdini[CODICE
SUPPLY]="GEN24"),0)),"")</f>
        <v/>
      </c>
      <c r="O548" s="352" t="s">
        <v>8</v>
      </c>
      <c r="P548" s="347" t="s">
        <v>1163</v>
      </c>
    </row>
    <row r="549" spans="1:16">
      <c r="A549" s="347" t="s">
        <v>1164</v>
      </c>
      <c r="B549" s="348">
        <v>60</v>
      </c>
      <c r="C549" s="347" t="s">
        <v>28152</v>
      </c>
      <c r="D549" s="347" t="s">
        <v>1165</v>
      </c>
      <c r="E549" s="347">
        <v>6</v>
      </c>
      <c r="F549" s="347">
        <v>0.7</v>
      </c>
      <c r="G549" s="347" t="s">
        <v>11</v>
      </c>
      <c r="H549" s="349">
        <v>32</v>
      </c>
      <c r="I549" s="350" t="s">
        <v>12</v>
      </c>
      <c r="J549" s="351">
        <f t="shared" si="8"/>
        <v>12.600000000000001</v>
      </c>
      <c r="K549" s="351">
        <v>2.1</v>
      </c>
      <c r="L549" s="3" t="str">
        <f>IFERROR(INDEX(dbOrdini[PREZZO
VINOLUX],MATCH(A549,dbOrdini[CODICE
ANKER],0)),"")</f>
        <v/>
      </c>
      <c r="M549" s="347" t="s">
        <v>10539</v>
      </c>
      <c r="N549" s="15" t="str">
        <f>IFERROR(INDEX(dbOrdini[ORDINE],MATCH(A549,dbOrdini[CODICE
ANKER]*(dbOrdini[CODICE
SUPPLY]="GEN24"),0)),"")</f>
        <v/>
      </c>
      <c r="O549" s="352" t="s">
        <v>8</v>
      </c>
      <c r="P549" s="347" t="s">
        <v>1166</v>
      </c>
    </row>
    <row r="550" spans="1:16">
      <c r="A550" s="347" t="s">
        <v>1167</v>
      </c>
      <c r="B550" s="348">
        <v>125</v>
      </c>
      <c r="C550" s="347" t="s">
        <v>28152</v>
      </c>
      <c r="D550" s="347" t="s">
        <v>1168</v>
      </c>
      <c r="E550" s="347">
        <v>6</v>
      </c>
      <c r="F550" s="347">
        <v>0.7</v>
      </c>
      <c r="G550" s="347" t="s">
        <v>11</v>
      </c>
      <c r="H550" s="349">
        <v>16</v>
      </c>
      <c r="I550" s="350" t="s">
        <v>12</v>
      </c>
      <c r="J550" s="351">
        <f t="shared" si="8"/>
        <v>19.200000000000003</v>
      </c>
      <c r="K550" s="351">
        <v>3.2</v>
      </c>
      <c r="L550" s="3" t="str">
        <f>IFERROR(INDEX(dbOrdini[PREZZO
VINOLUX],MATCH(A550,dbOrdini[CODICE
ANKER],0)),"")</f>
        <v/>
      </c>
      <c r="M550" s="347" t="s">
        <v>10539</v>
      </c>
      <c r="N550" s="15" t="str">
        <f>IFERROR(INDEX(dbOrdini[ORDINE],MATCH(A550,dbOrdini[CODICE
ANKER]*(dbOrdini[CODICE
SUPPLY]="GEN24"),0)),"")</f>
        <v/>
      </c>
      <c r="O550" s="352" t="s">
        <v>8</v>
      </c>
      <c r="P550" s="347" t="s">
        <v>1169</v>
      </c>
    </row>
    <row r="551" spans="1:16">
      <c r="A551" s="347" t="s">
        <v>1170</v>
      </c>
      <c r="B551" s="348">
        <v>31</v>
      </c>
      <c r="C551" s="347" t="s">
        <v>28152</v>
      </c>
      <c r="D551" s="347" t="s">
        <v>1171</v>
      </c>
      <c r="E551" s="347">
        <v>6</v>
      </c>
      <c r="F551" s="347">
        <v>0.7</v>
      </c>
      <c r="G551" s="347" t="s">
        <v>11</v>
      </c>
      <c r="H551" s="349">
        <v>15</v>
      </c>
      <c r="I551" s="350" t="s">
        <v>12</v>
      </c>
      <c r="J551" s="351">
        <f t="shared" si="8"/>
        <v>20.100000000000001</v>
      </c>
      <c r="K551" s="351">
        <v>3.35</v>
      </c>
      <c r="L551" s="3" t="str">
        <f>IFERROR(INDEX(dbOrdini[PREZZO
VINOLUX],MATCH(A551,dbOrdini[CODICE
ANKER],0)),"")</f>
        <v/>
      </c>
      <c r="M551" s="347" t="s">
        <v>10539</v>
      </c>
      <c r="N551" s="15" t="str">
        <f>IFERROR(INDEX(dbOrdini[ORDINE],MATCH(A551,dbOrdini[CODICE
ANKER]*(dbOrdini[CODICE
SUPPLY]="GEN24"),0)),"")</f>
        <v/>
      </c>
      <c r="O551" s="352" t="s">
        <v>8</v>
      </c>
      <c r="P551" s="347" t="s">
        <v>1172</v>
      </c>
    </row>
    <row r="552" spans="1:16">
      <c r="A552" s="347" t="s">
        <v>1173</v>
      </c>
      <c r="B552" s="348">
        <v>47</v>
      </c>
      <c r="C552" s="347" t="s">
        <v>28152</v>
      </c>
      <c r="D552" s="347" t="s">
        <v>1174</v>
      </c>
      <c r="E552" s="347">
        <v>6</v>
      </c>
      <c r="F552" s="347">
        <v>0.7</v>
      </c>
      <c r="G552" s="347" t="s">
        <v>11</v>
      </c>
      <c r="H552" s="349">
        <v>17</v>
      </c>
      <c r="I552" s="350" t="s">
        <v>12</v>
      </c>
      <c r="J552" s="351">
        <f t="shared" si="8"/>
        <v>29.700000000000003</v>
      </c>
      <c r="K552" s="351">
        <v>4.95</v>
      </c>
      <c r="L552" s="3" t="str">
        <f>IFERROR(INDEX(dbOrdini[PREZZO
VINOLUX],MATCH(A552,dbOrdini[CODICE
ANKER],0)),"")</f>
        <v/>
      </c>
      <c r="M552" s="347" t="s">
        <v>10539</v>
      </c>
      <c r="N552" s="15" t="str">
        <f>IFERROR(INDEX(dbOrdini[ORDINE],MATCH(A552,dbOrdini[CODICE
ANKER]*(dbOrdini[CODICE
SUPPLY]="GEN24"),0)),"")</f>
        <v/>
      </c>
      <c r="O552" s="352" t="s">
        <v>8</v>
      </c>
      <c r="P552" s="347" t="s">
        <v>1175</v>
      </c>
    </row>
    <row r="553" spans="1:16">
      <c r="A553" s="347" t="s">
        <v>1176</v>
      </c>
      <c r="B553" s="348">
        <v>1174</v>
      </c>
      <c r="C553" s="347" t="s">
        <v>28152</v>
      </c>
      <c r="D553" s="347" t="s">
        <v>1177</v>
      </c>
      <c r="E553" s="347">
        <v>6</v>
      </c>
      <c r="F553" s="347">
        <v>0.7</v>
      </c>
      <c r="G553" s="347" t="s">
        <v>11</v>
      </c>
      <c r="H553" s="349">
        <v>16</v>
      </c>
      <c r="I553" s="350" t="s">
        <v>12</v>
      </c>
      <c r="J553" s="351">
        <f t="shared" si="8"/>
        <v>18.48</v>
      </c>
      <c r="K553" s="351">
        <v>3.08</v>
      </c>
      <c r="L553" s="3" t="str">
        <f>IFERROR(INDEX(dbOrdini[PREZZO
VINOLUX],MATCH(A553,dbOrdini[CODICE
ANKER],0)),"")</f>
        <v/>
      </c>
      <c r="M553" s="347" t="s">
        <v>10539</v>
      </c>
      <c r="N553" s="15" t="str">
        <f>IFERROR(INDEX(dbOrdini[ORDINE],MATCH(A553,dbOrdini[CODICE
ANKER]*(dbOrdini[CODICE
SUPPLY]="GEN24"),0)),"")</f>
        <v/>
      </c>
      <c r="O553" s="352" t="s">
        <v>8</v>
      </c>
      <c r="P553" s="347" t="s">
        <v>1178</v>
      </c>
    </row>
    <row r="554" spans="1:16">
      <c r="A554" s="347" t="s">
        <v>1179</v>
      </c>
      <c r="B554" s="348">
        <v>11</v>
      </c>
      <c r="C554" s="347" t="s">
        <v>28152</v>
      </c>
      <c r="D554" s="347" t="s">
        <v>1180</v>
      </c>
      <c r="E554" s="347">
        <v>6</v>
      </c>
      <c r="F554" s="347">
        <v>0.7</v>
      </c>
      <c r="G554" s="347" t="s">
        <v>11</v>
      </c>
      <c r="H554" s="349">
        <v>43.3</v>
      </c>
      <c r="I554" s="350" t="s">
        <v>12</v>
      </c>
      <c r="J554" s="351">
        <f t="shared" si="8"/>
        <v>111</v>
      </c>
      <c r="K554" s="351">
        <v>18.5</v>
      </c>
      <c r="L554" s="3" t="str">
        <f>IFERROR(INDEX(dbOrdini[PREZZO
VINOLUX],MATCH(A554,dbOrdini[CODICE
ANKER],0)),"")</f>
        <v/>
      </c>
      <c r="M554" s="347" t="s">
        <v>10537</v>
      </c>
      <c r="N554" s="15" t="str">
        <f>IFERROR(INDEX(dbOrdini[ORDINE],MATCH(A554,dbOrdini[CODICE
ANKER]*(dbOrdini[CODICE
SUPPLY]="GEN24"),0)),"")</f>
        <v/>
      </c>
      <c r="O554" s="352" t="s">
        <v>8</v>
      </c>
      <c r="P554" s="347" t="s">
        <v>1181</v>
      </c>
    </row>
    <row r="555" spans="1:16">
      <c r="A555" s="347" t="s">
        <v>1182</v>
      </c>
      <c r="B555" s="348">
        <v>0</v>
      </c>
      <c r="C555" s="347" t="s">
        <v>28152</v>
      </c>
      <c r="D555" s="347" t="s">
        <v>1183</v>
      </c>
      <c r="E555" s="347">
        <v>6</v>
      </c>
      <c r="F555" s="347">
        <v>0.7</v>
      </c>
      <c r="G555" s="347" t="s">
        <v>11</v>
      </c>
      <c r="H555" s="349">
        <v>18</v>
      </c>
      <c r="I555" s="350" t="s">
        <v>12</v>
      </c>
      <c r="J555" s="351">
        <f t="shared" si="8"/>
        <v>22.68</v>
      </c>
      <c r="K555" s="351">
        <v>3.78</v>
      </c>
      <c r="L555" s="3" t="str">
        <f>IFERROR(INDEX(dbOrdini[PREZZO
VINOLUX],MATCH(A555,dbOrdini[CODICE
ANKER],0)),"")</f>
        <v/>
      </c>
      <c r="M555" s="347" t="s">
        <v>10539</v>
      </c>
      <c r="N555" s="15" t="str">
        <f>IFERROR(INDEX(dbOrdini[ORDINE],MATCH(A555,dbOrdini[CODICE
ANKER]*(dbOrdini[CODICE
SUPPLY]="GEN24"),0)),"")</f>
        <v/>
      </c>
      <c r="O555" s="352" t="s">
        <v>8</v>
      </c>
      <c r="P555" s="347" t="s">
        <v>1184</v>
      </c>
    </row>
    <row r="556" spans="1:16">
      <c r="A556" s="347" t="s">
        <v>28302</v>
      </c>
      <c r="B556" s="348">
        <v>40</v>
      </c>
      <c r="C556" s="347" t="s">
        <v>28152</v>
      </c>
      <c r="D556" s="347" t="s">
        <v>26406</v>
      </c>
      <c r="E556" s="347">
        <v>6</v>
      </c>
      <c r="F556" s="347">
        <v>0.7</v>
      </c>
      <c r="G556" s="347" t="s">
        <v>11</v>
      </c>
      <c r="H556" s="349">
        <v>18</v>
      </c>
      <c r="I556" s="350" t="s">
        <v>12</v>
      </c>
      <c r="J556" s="351">
        <f t="shared" si="8"/>
        <v>33</v>
      </c>
      <c r="K556" s="351">
        <v>5.5</v>
      </c>
      <c r="L556" s="3" t="str">
        <f>IFERROR(INDEX(dbOrdini[PREZZO
VINOLUX],MATCH(A556,dbOrdini[CODICE
ANKER],0)),"")</f>
        <v/>
      </c>
      <c r="M556" s="347" t="s">
        <v>10539</v>
      </c>
      <c r="N556" s="15" t="str">
        <f>IFERROR(INDEX(dbOrdini[ORDINE],MATCH(A556,dbOrdini[CODICE
ANKER]*(dbOrdini[CODICE
SUPPLY]="GEN24"),0)),"")</f>
        <v/>
      </c>
      <c r="O556" s="352" t="s">
        <v>8</v>
      </c>
      <c r="P556" s="347" t="s">
        <v>28303</v>
      </c>
    </row>
    <row r="557" spans="1:16">
      <c r="A557" s="347" t="s">
        <v>1185</v>
      </c>
      <c r="B557" s="348">
        <v>6</v>
      </c>
      <c r="C557" s="347" t="s">
        <v>28152</v>
      </c>
      <c r="D557" s="347" t="s">
        <v>1186</v>
      </c>
      <c r="E557" s="347">
        <v>6</v>
      </c>
      <c r="F557" s="347">
        <v>0.7</v>
      </c>
      <c r="G557" s="347" t="s">
        <v>11</v>
      </c>
      <c r="H557" s="349">
        <v>18</v>
      </c>
      <c r="I557" s="350" t="s">
        <v>12</v>
      </c>
      <c r="J557" s="351">
        <f t="shared" si="8"/>
        <v>22.200000000000003</v>
      </c>
      <c r="K557" s="351">
        <v>3.7</v>
      </c>
      <c r="L557" s="3" t="str">
        <f>IFERROR(INDEX(dbOrdini[PREZZO
VINOLUX],MATCH(A557,dbOrdini[CODICE
ANKER],0)),"")</f>
        <v/>
      </c>
      <c r="M557" s="347" t="s">
        <v>10539</v>
      </c>
      <c r="N557" s="15" t="str">
        <f>IFERROR(INDEX(dbOrdini[ORDINE],MATCH(A557,dbOrdini[CODICE
ANKER]*(dbOrdini[CODICE
SUPPLY]="GEN24"),0)),"")</f>
        <v/>
      </c>
      <c r="O557" s="352" t="s">
        <v>8</v>
      </c>
      <c r="P557" s="347" t="s">
        <v>1187</v>
      </c>
    </row>
    <row r="558" spans="1:16">
      <c r="A558" s="347" t="s">
        <v>1191</v>
      </c>
      <c r="B558" s="348">
        <v>178</v>
      </c>
      <c r="C558" s="347" t="s">
        <v>28152</v>
      </c>
      <c r="D558" s="347" t="s">
        <v>1189</v>
      </c>
      <c r="E558" s="347">
        <v>6</v>
      </c>
      <c r="F558" s="347">
        <v>1</v>
      </c>
      <c r="G558" s="347" t="s">
        <v>11</v>
      </c>
      <c r="H558" s="349">
        <v>18</v>
      </c>
      <c r="I558" s="350" t="s">
        <v>12</v>
      </c>
      <c r="J558" s="351">
        <f t="shared" si="8"/>
        <v>31.5</v>
      </c>
      <c r="K558" s="351">
        <v>5.25</v>
      </c>
      <c r="L558" s="3" t="str">
        <f>IFERROR(INDEX(dbOrdini[PREZZO
VINOLUX],MATCH(A558,dbOrdini[CODICE
ANKER],0)),"")</f>
        <v/>
      </c>
      <c r="M558" s="347" t="s">
        <v>10539</v>
      </c>
      <c r="N558" s="15" t="str">
        <f>IFERROR(INDEX(dbOrdini[ORDINE],MATCH(A558,dbOrdini[CODICE
ANKER]*(dbOrdini[CODICE
SUPPLY]="GEN24"),0)),"")</f>
        <v/>
      </c>
      <c r="O558" s="352" t="s">
        <v>8</v>
      </c>
      <c r="P558" s="347" t="s">
        <v>1192</v>
      </c>
    </row>
    <row r="559" spans="1:16">
      <c r="A559" s="347" t="s">
        <v>1188</v>
      </c>
      <c r="B559" s="348">
        <v>406</v>
      </c>
      <c r="C559" s="347" t="s">
        <v>28152</v>
      </c>
      <c r="D559" s="347" t="s">
        <v>1189</v>
      </c>
      <c r="E559" s="347">
        <v>6</v>
      </c>
      <c r="F559" s="347">
        <v>0.7</v>
      </c>
      <c r="G559" s="347" t="s">
        <v>11</v>
      </c>
      <c r="H559" s="349">
        <v>18</v>
      </c>
      <c r="I559" s="350" t="s">
        <v>12</v>
      </c>
      <c r="J559" s="351">
        <f t="shared" si="8"/>
        <v>22.5</v>
      </c>
      <c r="K559" s="351">
        <v>3.75</v>
      </c>
      <c r="L559" s="3" t="str">
        <f>IFERROR(INDEX(dbOrdini[PREZZO
VINOLUX],MATCH(A559,dbOrdini[CODICE
ANKER],0)),"")</f>
        <v/>
      </c>
      <c r="M559" s="347" t="s">
        <v>10539</v>
      </c>
      <c r="N559" s="15" t="str">
        <f>IFERROR(INDEX(dbOrdini[ORDINE],MATCH(A559,dbOrdini[CODICE
ANKER]*(dbOrdini[CODICE
SUPPLY]="GEN24"),0)),"")</f>
        <v/>
      </c>
      <c r="O559" s="352" t="s">
        <v>8</v>
      </c>
      <c r="P559" s="347" t="s">
        <v>1190</v>
      </c>
    </row>
    <row r="560" spans="1:16">
      <c r="A560" s="347" t="s">
        <v>1193</v>
      </c>
      <c r="B560" s="348">
        <v>35</v>
      </c>
      <c r="C560" s="347" t="s">
        <v>28152</v>
      </c>
      <c r="D560" s="347" t="s">
        <v>1194</v>
      </c>
      <c r="E560" s="347">
        <v>6</v>
      </c>
      <c r="F560" s="347">
        <v>0.75</v>
      </c>
      <c r="G560" s="347" t="s">
        <v>11</v>
      </c>
      <c r="H560" s="349">
        <v>18</v>
      </c>
      <c r="I560" s="350" t="s">
        <v>12</v>
      </c>
      <c r="J560" s="351">
        <f t="shared" si="8"/>
        <v>33</v>
      </c>
      <c r="K560" s="351">
        <v>5.5</v>
      </c>
      <c r="L560" s="3" t="str">
        <f>IFERROR(INDEX(dbOrdini[PREZZO
VINOLUX],MATCH(A560,dbOrdini[CODICE
ANKER],0)),"")</f>
        <v/>
      </c>
      <c r="M560" s="347" t="s">
        <v>28304</v>
      </c>
      <c r="N560" s="15" t="str">
        <f>IFERROR(INDEX(dbOrdini[ORDINE],MATCH(A560,dbOrdini[CODICE
ANKER]*(dbOrdini[CODICE
SUPPLY]="GEN24"),0)),"")</f>
        <v/>
      </c>
      <c r="O560" s="352" t="s">
        <v>8</v>
      </c>
      <c r="P560" s="347" t="s">
        <v>1195</v>
      </c>
    </row>
    <row r="561" spans="1:16">
      <c r="A561" s="347" t="s">
        <v>1196</v>
      </c>
      <c r="B561" s="348">
        <v>11</v>
      </c>
      <c r="C561" s="347" t="s">
        <v>28152</v>
      </c>
      <c r="D561" s="347" t="s">
        <v>1197</v>
      </c>
      <c r="E561" s="347">
        <v>6</v>
      </c>
      <c r="F561" s="347">
        <v>0.75</v>
      </c>
      <c r="G561" s="347" t="s">
        <v>11</v>
      </c>
      <c r="H561" s="349">
        <v>17</v>
      </c>
      <c r="I561" s="350" t="s">
        <v>12</v>
      </c>
      <c r="J561" s="351">
        <f t="shared" si="8"/>
        <v>30</v>
      </c>
      <c r="K561" s="351">
        <v>5</v>
      </c>
      <c r="L561" s="3" t="str">
        <f>IFERROR(INDEX(dbOrdini[PREZZO
VINOLUX],MATCH(A561,dbOrdini[CODICE
ANKER],0)),"")</f>
        <v/>
      </c>
      <c r="M561" s="347" t="s">
        <v>28304</v>
      </c>
      <c r="N561" s="15" t="str">
        <f>IFERROR(INDEX(dbOrdini[ORDINE],MATCH(A561,dbOrdini[CODICE
ANKER]*(dbOrdini[CODICE
SUPPLY]="GEN24"),0)),"")</f>
        <v/>
      </c>
      <c r="O561" s="352" t="s">
        <v>8</v>
      </c>
      <c r="P561" s="347" t="s">
        <v>1198</v>
      </c>
    </row>
    <row r="562" spans="1:16">
      <c r="A562" s="347" t="s">
        <v>1199</v>
      </c>
      <c r="B562" s="348">
        <v>12</v>
      </c>
      <c r="C562" s="347" t="s">
        <v>28152</v>
      </c>
      <c r="D562" s="347" t="s">
        <v>1200</v>
      </c>
      <c r="E562" s="347">
        <v>6</v>
      </c>
      <c r="F562" s="347">
        <v>0.7</v>
      </c>
      <c r="G562" s="347" t="s">
        <v>11</v>
      </c>
      <c r="H562" s="349">
        <v>18</v>
      </c>
      <c r="I562" s="350" t="s">
        <v>12</v>
      </c>
      <c r="J562" s="351">
        <f t="shared" si="8"/>
        <v>21</v>
      </c>
      <c r="K562" s="351">
        <v>3.5</v>
      </c>
      <c r="L562" s="3" t="str">
        <f>IFERROR(INDEX(dbOrdini[PREZZO
VINOLUX],MATCH(A562,dbOrdini[CODICE
ANKER],0)),"")</f>
        <v/>
      </c>
      <c r="M562" s="347" t="s">
        <v>10539</v>
      </c>
      <c r="N562" s="15" t="str">
        <f>IFERROR(INDEX(dbOrdini[ORDINE],MATCH(A562,dbOrdini[CODICE
ANKER]*(dbOrdini[CODICE
SUPPLY]="GEN24"),0)),"")</f>
        <v/>
      </c>
      <c r="O562" s="352" t="s">
        <v>8</v>
      </c>
      <c r="P562" s="347" t="s">
        <v>1201</v>
      </c>
    </row>
    <row r="563" spans="1:16">
      <c r="A563" s="347" t="s">
        <v>1207</v>
      </c>
      <c r="B563" s="348">
        <v>52</v>
      </c>
      <c r="C563" s="347" t="s">
        <v>28152</v>
      </c>
      <c r="D563" s="347" t="s">
        <v>1203</v>
      </c>
      <c r="E563" s="347">
        <v>6</v>
      </c>
      <c r="F563" s="347">
        <v>0.7</v>
      </c>
      <c r="G563" s="347" t="s">
        <v>11</v>
      </c>
      <c r="H563" s="349">
        <v>45</v>
      </c>
      <c r="I563" s="350" t="s">
        <v>12</v>
      </c>
      <c r="J563" s="351">
        <f t="shared" si="8"/>
        <v>114</v>
      </c>
      <c r="K563" s="351">
        <v>19</v>
      </c>
      <c r="L563" s="3" t="str">
        <f>IFERROR(INDEX(dbOrdini[PREZZO
VINOLUX],MATCH(A563,dbOrdini[CODICE
ANKER],0)),"")</f>
        <v/>
      </c>
      <c r="M563" s="347" t="s">
        <v>28305</v>
      </c>
      <c r="N563" s="15" t="str">
        <f>IFERROR(INDEX(dbOrdini[ORDINE],MATCH(A563,dbOrdini[CODICE
ANKER]*(dbOrdini[CODICE
SUPPLY]="GEN24"),0)),"")</f>
        <v/>
      </c>
      <c r="O563" s="352" t="s">
        <v>8</v>
      </c>
      <c r="P563" s="347" t="s">
        <v>1208</v>
      </c>
    </row>
    <row r="564" spans="1:16">
      <c r="A564" s="347" t="s">
        <v>1205</v>
      </c>
      <c r="B564" s="348">
        <v>0</v>
      </c>
      <c r="C564" s="347" t="s">
        <v>28152</v>
      </c>
      <c r="D564" s="347" t="s">
        <v>1203</v>
      </c>
      <c r="E564" s="347">
        <v>12</v>
      </c>
      <c r="F564" s="347">
        <v>0.5</v>
      </c>
      <c r="G564" s="347" t="s">
        <v>11</v>
      </c>
      <c r="H564" s="349">
        <v>45</v>
      </c>
      <c r="I564" s="350" t="s">
        <v>12</v>
      </c>
      <c r="J564" s="351">
        <f t="shared" si="8"/>
        <v>168</v>
      </c>
      <c r="K564" s="351">
        <v>14</v>
      </c>
      <c r="L564" s="3" t="str">
        <f>IFERROR(INDEX(dbOrdini[PREZZO
VINOLUX],MATCH(A564,dbOrdini[CODICE
ANKER],0)),"")</f>
        <v/>
      </c>
      <c r="M564" s="347" t="s">
        <v>28305</v>
      </c>
      <c r="N564" s="15" t="str">
        <f>IFERROR(INDEX(dbOrdini[ORDINE],MATCH(A564,dbOrdini[CODICE
ANKER]*(dbOrdini[CODICE
SUPPLY]="GEN24"),0)),"")</f>
        <v/>
      </c>
      <c r="O564" s="352" t="s">
        <v>8</v>
      </c>
      <c r="P564" s="347" t="s">
        <v>1206</v>
      </c>
    </row>
    <row r="565" spans="1:16">
      <c r="A565" s="347" t="s">
        <v>1202</v>
      </c>
      <c r="B565" s="348">
        <v>24</v>
      </c>
      <c r="C565" s="347" t="s">
        <v>28152</v>
      </c>
      <c r="D565" s="347" t="s">
        <v>1203</v>
      </c>
      <c r="E565" s="347">
        <v>12</v>
      </c>
      <c r="F565" s="347">
        <v>0.35</v>
      </c>
      <c r="G565" s="347" t="s">
        <v>11</v>
      </c>
      <c r="H565" s="349">
        <v>45</v>
      </c>
      <c r="I565" s="350" t="s">
        <v>12</v>
      </c>
      <c r="J565" s="351">
        <f t="shared" si="8"/>
        <v>138</v>
      </c>
      <c r="K565" s="351">
        <v>11.5</v>
      </c>
      <c r="L565" s="3" t="str">
        <f>IFERROR(INDEX(dbOrdini[PREZZO
VINOLUX],MATCH(A565,dbOrdini[CODICE
ANKER],0)),"")</f>
        <v/>
      </c>
      <c r="M565" s="347" t="s">
        <v>28305</v>
      </c>
      <c r="N565" s="15" t="str">
        <f>IFERROR(INDEX(dbOrdini[ORDINE],MATCH(A565,dbOrdini[CODICE
ANKER]*(dbOrdini[CODICE
SUPPLY]="GEN24"),0)),"")</f>
        <v/>
      </c>
      <c r="O565" s="352" t="s">
        <v>8</v>
      </c>
      <c r="P565" s="347" t="s">
        <v>1204</v>
      </c>
    </row>
    <row r="566" spans="1:16">
      <c r="A566" s="347" t="s">
        <v>1209</v>
      </c>
      <c r="B566" s="348">
        <v>272</v>
      </c>
      <c r="C566" s="347" t="s">
        <v>28152</v>
      </c>
      <c r="D566" s="347" t="s">
        <v>1210</v>
      </c>
      <c r="E566" s="347">
        <v>6</v>
      </c>
      <c r="F566" s="347">
        <v>0.7</v>
      </c>
      <c r="G566" s="347" t="s">
        <v>11</v>
      </c>
      <c r="H566" s="349">
        <v>15</v>
      </c>
      <c r="I566" s="350" t="s">
        <v>12</v>
      </c>
      <c r="J566" s="351">
        <f t="shared" si="8"/>
        <v>45</v>
      </c>
      <c r="K566" s="351">
        <v>7.5</v>
      </c>
      <c r="L566" s="3" t="str">
        <f>IFERROR(INDEX(dbOrdini[PREZZO
VINOLUX],MATCH(A566,dbOrdini[CODICE
ANKER],0)),"")</f>
        <v/>
      </c>
      <c r="M566" s="347" t="s">
        <v>10545</v>
      </c>
      <c r="N566" s="15" t="str">
        <f>IFERROR(INDEX(dbOrdini[ORDINE],MATCH(A566,dbOrdini[CODICE
ANKER]*(dbOrdini[CODICE
SUPPLY]="GEN24"),0)),"")</f>
        <v/>
      </c>
      <c r="O566" s="352" t="s">
        <v>8</v>
      </c>
      <c r="P566" s="347" t="s">
        <v>1211</v>
      </c>
    </row>
    <row r="567" spans="1:16">
      <c r="A567" s="347" t="s">
        <v>1212</v>
      </c>
      <c r="B567" s="348">
        <v>0</v>
      </c>
      <c r="C567" s="347" t="s">
        <v>28152</v>
      </c>
      <c r="D567" s="347" t="s">
        <v>1213</v>
      </c>
      <c r="E567" s="347">
        <v>24</v>
      </c>
      <c r="F567" s="347">
        <v>0.33</v>
      </c>
      <c r="G567" s="347" t="s">
        <v>11</v>
      </c>
      <c r="H567" s="349">
        <v>4.5999999999999996</v>
      </c>
      <c r="I567" s="350" t="s">
        <v>12</v>
      </c>
      <c r="J567" s="351">
        <f t="shared" si="8"/>
        <v>13.919999999999998</v>
      </c>
      <c r="K567" s="351">
        <v>0.57999999999999996</v>
      </c>
      <c r="L567" s="3" t="str">
        <f>IFERROR(INDEX(dbOrdini[PREZZO
VINOLUX],MATCH(A567,dbOrdini[CODICE
ANKER],0)),"")</f>
        <v/>
      </c>
      <c r="M567" s="347" t="s">
        <v>28306</v>
      </c>
      <c r="N567" s="15" t="str">
        <f>IFERROR(INDEX(dbOrdini[ORDINE],MATCH(A567,dbOrdini[CODICE
ANKER]*(dbOrdini[CODICE
SUPPLY]="GEN24"),0)),"")</f>
        <v/>
      </c>
      <c r="O567" s="352" t="s">
        <v>8</v>
      </c>
      <c r="P567" s="347" t="s">
        <v>1214</v>
      </c>
    </row>
    <row r="568" spans="1:16">
      <c r="A568" s="347" t="s">
        <v>1218</v>
      </c>
      <c r="B568" s="348">
        <v>0</v>
      </c>
      <c r="C568" s="347" t="s">
        <v>28152</v>
      </c>
      <c r="D568" s="347" t="s">
        <v>1216</v>
      </c>
      <c r="E568" s="347">
        <v>3</v>
      </c>
      <c r="F568" s="347">
        <v>0.33</v>
      </c>
      <c r="G568" s="347" t="s">
        <v>11</v>
      </c>
      <c r="H568" s="349">
        <v>7.2</v>
      </c>
      <c r="I568" s="350" t="s">
        <v>12</v>
      </c>
      <c r="J568" s="351">
        <f t="shared" si="8"/>
        <v>2.7600000000000002</v>
      </c>
      <c r="K568" s="351">
        <v>0.92</v>
      </c>
      <c r="L568" s="3" t="str">
        <f>IFERROR(INDEX(dbOrdini[PREZZO
VINOLUX],MATCH(A568,dbOrdini[CODICE
ANKER],0)),"")</f>
        <v/>
      </c>
      <c r="M568" s="347" t="s">
        <v>28306</v>
      </c>
      <c r="N568" s="15" t="str">
        <f>IFERROR(INDEX(dbOrdini[ORDINE],MATCH(A568,dbOrdini[CODICE
ANKER]*(dbOrdini[CODICE
SUPPLY]="GEN24"),0)),"")</f>
        <v/>
      </c>
      <c r="O568" s="352" t="s">
        <v>8</v>
      </c>
      <c r="P568" s="347" t="s">
        <v>1219</v>
      </c>
    </row>
    <row r="569" spans="1:16">
      <c r="A569" s="347" t="s">
        <v>1215</v>
      </c>
      <c r="B569" s="348">
        <v>72</v>
      </c>
      <c r="C569" s="347" t="s">
        <v>28152</v>
      </c>
      <c r="D569" s="347" t="s">
        <v>1216</v>
      </c>
      <c r="E569" s="347">
        <v>24</v>
      </c>
      <c r="F569" s="347">
        <v>0.33</v>
      </c>
      <c r="G569" s="347" t="s">
        <v>11262</v>
      </c>
      <c r="H569" s="349">
        <v>7.2</v>
      </c>
      <c r="I569" s="350" t="s">
        <v>12</v>
      </c>
      <c r="J569" s="351">
        <f t="shared" si="8"/>
        <v>22.799999999999997</v>
      </c>
      <c r="K569" s="351">
        <v>0.95</v>
      </c>
      <c r="L569" s="3" t="str">
        <f>IFERROR(INDEX(dbOrdini[PREZZO
VINOLUX],MATCH(A569,dbOrdini[CODICE
ANKER],0)),"")</f>
        <v/>
      </c>
      <c r="M569" s="347" t="s">
        <v>28306</v>
      </c>
      <c r="N569" s="15" t="str">
        <f>IFERROR(INDEX(dbOrdini[ORDINE],MATCH(A569,dbOrdini[CODICE
ANKER]*(dbOrdini[CODICE
SUPPLY]="GEN24"),0)),"")</f>
        <v/>
      </c>
      <c r="O569" s="352" t="s">
        <v>8</v>
      </c>
      <c r="P569" s="347" t="s">
        <v>1217</v>
      </c>
    </row>
    <row r="570" spans="1:16">
      <c r="A570" s="347" t="s">
        <v>1220</v>
      </c>
      <c r="B570" s="348">
        <v>0</v>
      </c>
      <c r="C570" s="347" t="s">
        <v>28152</v>
      </c>
      <c r="D570" s="347" t="s">
        <v>1221</v>
      </c>
      <c r="E570" s="347">
        <v>12</v>
      </c>
      <c r="F570" s="347">
        <v>0.5</v>
      </c>
      <c r="G570" s="347" t="s">
        <v>11</v>
      </c>
      <c r="H570" s="349">
        <v>22</v>
      </c>
      <c r="I570" s="350" t="s">
        <v>12</v>
      </c>
      <c r="J570" s="351">
        <f t="shared" si="8"/>
        <v>114</v>
      </c>
      <c r="K570" s="351">
        <v>9.5</v>
      </c>
      <c r="L570" s="3" t="str">
        <f>IFERROR(INDEX(dbOrdini[PREZZO
VINOLUX],MATCH(A570,dbOrdini[CODICE
ANKER],0)),"")</f>
        <v/>
      </c>
      <c r="M570" s="347" t="s">
        <v>10539</v>
      </c>
      <c r="N570" s="15" t="str">
        <f>IFERROR(INDEX(dbOrdini[ORDINE],MATCH(A570,dbOrdini[CODICE
ANKER]*(dbOrdini[CODICE
SUPPLY]="GEN24"),0)),"")</f>
        <v/>
      </c>
      <c r="O570" s="352" t="s">
        <v>8</v>
      </c>
      <c r="P570" s="347" t="s">
        <v>1222</v>
      </c>
    </row>
    <row r="571" spans="1:16">
      <c r="A571" s="347" t="s">
        <v>1223</v>
      </c>
      <c r="B571" s="348">
        <v>42</v>
      </c>
      <c r="C571" s="347" t="s">
        <v>28152</v>
      </c>
      <c r="D571" s="347" t="s">
        <v>1224</v>
      </c>
      <c r="E571" s="347">
        <v>12</v>
      </c>
      <c r="F571" s="347">
        <v>0.2</v>
      </c>
      <c r="G571" s="347" t="s">
        <v>11262</v>
      </c>
      <c r="H571" s="349">
        <v>39</v>
      </c>
      <c r="I571" s="350" t="s">
        <v>12</v>
      </c>
      <c r="J571" s="351">
        <f t="shared" si="8"/>
        <v>99</v>
      </c>
      <c r="K571" s="351">
        <v>8.25</v>
      </c>
      <c r="L571" s="3" t="str">
        <f>IFERROR(INDEX(dbOrdini[PREZZO
VINOLUX],MATCH(A571,dbOrdini[CODICE
ANKER],0)),"")</f>
        <v/>
      </c>
      <c r="M571" s="347" t="s">
        <v>28195</v>
      </c>
      <c r="N571" s="15" t="str">
        <f>IFERROR(INDEX(dbOrdini[ORDINE],MATCH(A571,dbOrdini[CODICE
ANKER]*(dbOrdini[CODICE
SUPPLY]="GEN24"),0)),"")</f>
        <v/>
      </c>
      <c r="O571" s="352" t="s">
        <v>8</v>
      </c>
      <c r="P571" s="347" t="s">
        <v>1225</v>
      </c>
    </row>
    <row r="572" spans="1:16">
      <c r="A572" s="347" t="s">
        <v>1226</v>
      </c>
      <c r="B572" s="348">
        <v>4</v>
      </c>
      <c r="C572" s="347" t="s">
        <v>28152</v>
      </c>
      <c r="D572" s="347" t="s">
        <v>1227</v>
      </c>
      <c r="E572" s="347">
        <v>12</v>
      </c>
      <c r="F572" s="347">
        <v>0.2</v>
      </c>
      <c r="G572" s="347" t="s">
        <v>11</v>
      </c>
      <c r="H572" s="349">
        <v>44</v>
      </c>
      <c r="I572" s="350" t="s">
        <v>12</v>
      </c>
      <c r="J572" s="351">
        <f t="shared" si="8"/>
        <v>99</v>
      </c>
      <c r="K572" s="351">
        <v>8.25</v>
      </c>
      <c r="L572" s="3" t="str">
        <f>IFERROR(INDEX(dbOrdini[PREZZO
VINOLUX],MATCH(A572,dbOrdini[CODICE
ANKER],0)),"")</f>
        <v/>
      </c>
      <c r="M572" s="347" t="s">
        <v>28195</v>
      </c>
      <c r="N572" s="15" t="str">
        <f>IFERROR(INDEX(dbOrdini[ORDINE],MATCH(A572,dbOrdini[CODICE
ANKER]*(dbOrdini[CODICE
SUPPLY]="GEN24"),0)),"")</f>
        <v/>
      </c>
      <c r="O572" s="352" t="s">
        <v>8</v>
      </c>
      <c r="P572" s="347" t="s">
        <v>1228</v>
      </c>
    </row>
    <row r="573" spans="1:16">
      <c r="A573" s="347" t="s">
        <v>1229</v>
      </c>
      <c r="B573" s="348">
        <v>49</v>
      </c>
      <c r="C573" s="347" t="s">
        <v>28152</v>
      </c>
      <c r="D573" s="347" t="s">
        <v>1230</v>
      </c>
      <c r="E573" s="347">
        <v>12</v>
      </c>
      <c r="F573" s="347">
        <v>0.2</v>
      </c>
      <c r="G573" s="347" t="s">
        <v>11</v>
      </c>
      <c r="H573" s="349">
        <v>44</v>
      </c>
      <c r="I573" s="350" t="s">
        <v>12</v>
      </c>
      <c r="J573" s="351">
        <f t="shared" si="8"/>
        <v>99</v>
      </c>
      <c r="K573" s="351">
        <v>8.25</v>
      </c>
      <c r="L573" s="3" t="str">
        <f>IFERROR(INDEX(dbOrdini[PREZZO
VINOLUX],MATCH(A573,dbOrdini[CODICE
ANKER],0)),"")</f>
        <v/>
      </c>
      <c r="M573" s="347" t="s">
        <v>28195</v>
      </c>
      <c r="N573" s="15" t="str">
        <f>IFERROR(INDEX(dbOrdini[ORDINE],MATCH(A573,dbOrdini[CODICE
ANKER]*(dbOrdini[CODICE
SUPPLY]="GEN24"),0)),"")</f>
        <v/>
      </c>
      <c r="O573" s="352" t="s">
        <v>8</v>
      </c>
      <c r="P573" s="347" t="s">
        <v>1231</v>
      </c>
    </row>
    <row r="574" spans="1:16">
      <c r="A574" s="347" t="s">
        <v>1232</v>
      </c>
      <c r="B574" s="348">
        <v>28</v>
      </c>
      <c r="C574" s="347" t="s">
        <v>28152</v>
      </c>
      <c r="D574" s="347" t="s">
        <v>1233</v>
      </c>
      <c r="E574" s="347">
        <v>12</v>
      </c>
      <c r="F574" s="347">
        <v>0.2</v>
      </c>
      <c r="G574" s="347" t="s">
        <v>11262</v>
      </c>
      <c r="H574" s="349">
        <v>39</v>
      </c>
      <c r="I574" s="350" t="s">
        <v>12</v>
      </c>
      <c r="J574" s="351">
        <f t="shared" si="8"/>
        <v>96</v>
      </c>
      <c r="K574" s="351">
        <v>8</v>
      </c>
      <c r="L574" s="3" t="str">
        <f>IFERROR(INDEX(dbOrdini[PREZZO
VINOLUX],MATCH(A574,dbOrdini[CODICE
ANKER],0)),"")</f>
        <v/>
      </c>
      <c r="M574" s="347" t="s">
        <v>28195</v>
      </c>
      <c r="N574" s="15" t="str">
        <f>IFERROR(INDEX(dbOrdini[ORDINE],MATCH(A574,dbOrdini[CODICE
ANKER]*(dbOrdini[CODICE
SUPPLY]="GEN24"),0)),"")</f>
        <v/>
      </c>
      <c r="O574" s="352" t="s">
        <v>8</v>
      </c>
      <c r="P574" s="347" t="s">
        <v>1234</v>
      </c>
    </row>
    <row r="575" spans="1:16">
      <c r="A575" s="347" t="s">
        <v>10963</v>
      </c>
      <c r="B575" s="348">
        <v>9</v>
      </c>
      <c r="C575" s="347" t="s">
        <v>28152</v>
      </c>
      <c r="D575" s="347" t="s">
        <v>10964</v>
      </c>
      <c r="E575" s="347">
        <v>6</v>
      </c>
      <c r="F575" s="347">
        <v>0.5</v>
      </c>
      <c r="G575" s="347" t="s">
        <v>11</v>
      </c>
      <c r="H575" s="349">
        <v>30</v>
      </c>
      <c r="I575" s="350" t="s">
        <v>12</v>
      </c>
      <c r="J575" s="351">
        <f t="shared" si="8"/>
        <v>68.699999999999989</v>
      </c>
      <c r="K575" s="351">
        <v>11.45</v>
      </c>
      <c r="L575" s="3" t="str">
        <f>IFERROR(INDEX(dbOrdini[PREZZO
VINOLUX],MATCH(A575,dbOrdini[CODICE
ANKER],0)),"")</f>
        <v/>
      </c>
      <c r="M575" s="347" t="s">
        <v>28195</v>
      </c>
      <c r="N575" s="15" t="str">
        <f>IFERROR(INDEX(dbOrdini[ORDINE],MATCH(A575,dbOrdini[CODICE
ANKER]*(dbOrdini[CODICE
SUPPLY]="GEN24"),0)),"")</f>
        <v/>
      </c>
      <c r="O575" s="352" t="s">
        <v>8</v>
      </c>
      <c r="P575" s="347" t="s">
        <v>11373</v>
      </c>
    </row>
    <row r="576" spans="1:16">
      <c r="A576" s="347" t="s">
        <v>1235</v>
      </c>
      <c r="B576" s="348">
        <v>36</v>
      </c>
      <c r="C576" s="347" t="s">
        <v>28152</v>
      </c>
      <c r="D576" s="347" t="s">
        <v>1236</v>
      </c>
      <c r="E576" s="347">
        <v>12</v>
      </c>
      <c r="F576" s="347">
        <v>0.5</v>
      </c>
      <c r="G576" s="347" t="s">
        <v>11</v>
      </c>
      <c r="H576" s="349">
        <v>18</v>
      </c>
      <c r="I576" s="350" t="s">
        <v>12</v>
      </c>
      <c r="J576" s="351">
        <f t="shared" si="8"/>
        <v>137.39999999999998</v>
      </c>
      <c r="K576" s="351">
        <v>11.45</v>
      </c>
      <c r="L576" s="3" t="str">
        <f>IFERROR(INDEX(dbOrdini[PREZZO
VINOLUX],MATCH(A576,dbOrdini[CODICE
ANKER],0)),"")</f>
        <v/>
      </c>
      <c r="M576" s="347" t="s">
        <v>28195</v>
      </c>
      <c r="N576" s="15" t="str">
        <f>IFERROR(INDEX(dbOrdini[ORDINE],MATCH(A576,dbOrdini[CODICE
ANKER]*(dbOrdini[CODICE
SUPPLY]="GEN24"),0)),"")</f>
        <v/>
      </c>
      <c r="O576" s="352" t="s">
        <v>8</v>
      </c>
      <c r="P576" s="347" t="s">
        <v>1237</v>
      </c>
    </row>
    <row r="577" spans="1:16">
      <c r="A577" s="347" t="s">
        <v>1238</v>
      </c>
      <c r="B577" s="348">
        <v>11</v>
      </c>
      <c r="C577" s="347" t="s">
        <v>28152</v>
      </c>
      <c r="D577" s="347" t="s">
        <v>1239</v>
      </c>
      <c r="E577" s="347">
        <v>12</v>
      </c>
      <c r="F577" s="347">
        <v>0.2</v>
      </c>
      <c r="G577" s="347" t="s">
        <v>11262</v>
      </c>
      <c r="H577" s="349">
        <v>44</v>
      </c>
      <c r="I577" s="350" t="s">
        <v>12</v>
      </c>
      <c r="J577" s="351">
        <f t="shared" si="8"/>
        <v>99</v>
      </c>
      <c r="K577" s="351">
        <v>8.25</v>
      </c>
      <c r="L577" s="3" t="str">
        <f>IFERROR(INDEX(dbOrdini[PREZZO
VINOLUX],MATCH(A577,dbOrdini[CODICE
ANKER],0)),"")</f>
        <v/>
      </c>
      <c r="M577" s="347" t="s">
        <v>10539</v>
      </c>
      <c r="N577" s="15" t="str">
        <f>IFERROR(INDEX(dbOrdini[ORDINE],MATCH(A577,dbOrdini[CODICE
ANKER]*(dbOrdini[CODICE
SUPPLY]="GEN24"),0)),"")</f>
        <v/>
      </c>
      <c r="O577" s="352" t="s">
        <v>8</v>
      </c>
      <c r="P577" s="347" t="s">
        <v>1240</v>
      </c>
    </row>
    <row r="578" spans="1:16">
      <c r="A578" s="347" t="s">
        <v>1241</v>
      </c>
      <c r="B578" s="348">
        <v>7</v>
      </c>
      <c r="C578" s="347" t="s">
        <v>28152</v>
      </c>
      <c r="D578" s="347" t="s">
        <v>1242</v>
      </c>
      <c r="E578" s="347">
        <v>12</v>
      </c>
      <c r="F578" s="347">
        <v>0.2</v>
      </c>
      <c r="G578" s="347" t="s">
        <v>11262</v>
      </c>
      <c r="H578" s="349">
        <v>39</v>
      </c>
      <c r="I578" s="350" t="s">
        <v>12</v>
      </c>
      <c r="J578" s="351">
        <f t="shared" si="8"/>
        <v>96</v>
      </c>
      <c r="K578" s="351">
        <v>8</v>
      </c>
      <c r="L578" s="3" t="str">
        <f>IFERROR(INDEX(dbOrdini[PREZZO
VINOLUX],MATCH(A578,dbOrdini[CODICE
ANKER],0)),"")</f>
        <v/>
      </c>
      <c r="M578" s="347" t="s">
        <v>10539</v>
      </c>
      <c r="N578" s="15" t="str">
        <f>IFERROR(INDEX(dbOrdini[ORDINE],MATCH(A578,dbOrdini[CODICE
ANKER]*(dbOrdini[CODICE
SUPPLY]="GEN24"),0)),"")</f>
        <v/>
      </c>
      <c r="O578" s="352" t="s">
        <v>8</v>
      </c>
      <c r="P578" s="347" t="s">
        <v>1243</v>
      </c>
    </row>
    <row r="579" spans="1:16">
      <c r="A579" s="347" t="s">
        <v>1244</v>
      </c>
      <c r="B579" s="348">
        <v>16</v>
      </c>
      <c r="C579" s="347" t="s">
        <v>28152</v>
      </c>
      <c r="D579" s="347" t="s">
        <v>1245</v>
      </c>
      <c r="E579" s="347">
        <v>12</v>
      </c>
      <c r="F579" s="347">
        <v>0.2</v>
      </c>
      <c r="G579" s="347" t="s">
        <v>11262</v>
      </c>
      <c r="H579" s="349">
        <v>39</v>
      </c>
      <c r="I579" s="350" t="s">
        <v>12</v>
      </c>
      <c r="J579" s="351">
        <f t="shared" si="8"/>
        <v>99</v>
      </c>
      <c r="K579" s="351">
        <v>8.25</v>
      </c>
      <c r="L579" s="3" t="str">
        <f>IFERROR(INDEX(dbOrdini[PREZZO
VINOLUX],MATCH(A579,dbOrdini[CODICE
ANKER],0)),"")</f>
        <v/>
      </c>
      <c r="M579" s="347" t="s">
        <v>28195</v>
      </c>
      <c r="N579" s="15" t="str">
        <f>IFERROR(INDEX(dbOrdini[ORDINE],MATCH(A579,dbOrdini[CODICE
ANKER]*(dbOrdini[CODICE
SUPPLY]="GEN24"),0)),"")</f>
        <v/>
      </c>
      <c r="O579" s="352" t="s">
        <v>8</v>
      </c>
      <c r="P579" s="347" t="s">
        <v>1246</v>
      </c>
    </row>
    <row r="580" spans="1:16">
      <c r="A580" s="347" t="s">
        <v>1247</v>
      </c>
      <c r="B580" s="348">
        <v>1</v>
      </c>
      <c r="C580" s="347" t="s">
        <v>28152</v>
      </c>
      <c r="D580" s="347" t="s">
        <v>1248</v>
      </c>
      <c r="E580" s="347">
        <v>12</v>
      </c>
      <c r="F580" s="347">
        <v>0.2</v>
      </c>
      <c r="G580" s="347" t="s">
        <v>11</v>
      </c>
      <c r="H580" s="349">
        <v>39</v>
      </c>
      <c r="I580" s="350" t="s">
        <v>12</v>
      </c>
      <c r="J580" s="351">
        <f t="shared" si="8"/>
        <v>96</v>
      </c>
      <c r="K580" s="351">
        <v>8</v>
      </c>
      <c r="L580" s="3" t="str">
        <f>IFERROR(INDEX(dbOrdini[PREZZO
VINOLUX],MATCH(A580,dbOrdini[CODICE
ANKER],0)),"")</f>
        <v/>
      </c>
      <c r="M580" s="347" t="s">
        <v>28195</v>
      </c>
      <c r="N580" s="15" t="str">
        <f>IFERROR(INDEX(dbOrdini[ORDINE],MATCH(A580,dbOrdini[CODICE
ANKER]*(dbOrdini[CODICE
SUPPLY]="GEN24"),0)),"")</f>
        <v/>
      </c>
      <c r="O580" s="352" t="s">
        <v>8</v>
      </c>
      <c r="P580" s="347" t="s">
        <v>1249</v>
      </c>
    </row>
    <row r="581" spans="1:16">
      <c r="A581" s="347" t="s">
        <v>1250</v>
      </c>
      <c r="B581" s="348">
        <v>0</v>
      </c>
      <c r="C581" s="347" t="s">
        <v>28152</v>
      </c>
      <c r="D581" s="347" t="s">
        <v>1251</v>
      </c>
      <c r="E581" s="347">
        <v>12</v>
      </c>
      <c r="F581" s="347">
        <v>0.5</v>
      </c>
      <c r="G581" s="347" t="s">
        <v>11262</v>
      </c>
      <c r="H581" s="349">
        <v>22</v>
      </c>
      <c r="I581" s="350" t="s">
        <v>12</v>
      </c>
      <c r="J581" s="351">
        <f t="shared" si="8"/>
        <v>137.39999999999998</v>
      </c>
      <c r="K581" s="351">
        <v>11.45</v>
      </c>
      <c r="L581" s="3" t="str">
        <f>IFERROR(INDEX(dbOrdini[PREZZO
VINOLUX],MATCH(A581,dbOrdini[CODICE
ANKER],0)),"")</f>
        <v/>
      </c>
      <c r="M581" s="347" t="s">
        <v>28195</v>
      </c>
      <c r="N581" s="15" t="str">
        <f>IFERROR(INDEX(dbOrdini[ORDINE],MATCH(A581,dbOrdini[CODICE
ANKER]*(dbOrdini[CODICE
SUPPLY]="GEN24"),0)),"")</f>
        <v/>
      </c>
      <c r="O581" s="352" t="s">
        <v>8</v>
      </c>
      <c r="P581" s="347" t="s">
        <v>1252</v>
      </c>
    </row>
    <row r="582" spans="1:16">
      <c r="A582" s="347" t="s">
        <v>1253</v>
      </c>
      <c r="B582" s="348">
        <v>0</v>
      </c>
      <c r="C582" s="347" t="s">
        <v>28152</v>
      </c>
      <c r="D582" s="347" t="s">
        <v>1254</v>
      </c>
      <c r="E582" s="347">
        <v>12</v>
      </c>
      <c r="F582" s="347">
        <v>0.5</v>
      </c>
      <c r="G582" s="347" t="s">
        <v>11</v>
      </c>
      <c r="H582" s="349">
        <v>22</v>
      </c>
      <c r="I582" s="350" t="s">
        <v>12</v>
      </c>
      <c r="J582" s="351">
        <f t="shared" si="8"/>
        <v>157.19999999999999</v>
      </c>
      <c r="K582" s="351">
        <v>13.1</v>
      </c>
      <c r="L582" s="3" t="str">
        <f>IFERROR(INDEX(dbOrdini[PREZZO
VINOLUX],MATCH(A582,dbOrdini[CODICE
ANKER],0)),"")</f>
        <v/>
      </c>
      <c r="M582" s="347" t="s">
        <v>10539</v>
      </c>
      <c r="N582" s="15" t="str">
        <f>IFERROR(INDEX(dbOrdini[ORDINE],MATCH(A582,dbOrdini[CODICE
ANKER]*(dbOrdini[CODICE
SUPPLY]="GEN24"),0)),"")</f>
        <v/>
      </c>
      <c r="O582" s="352" t="s">
        <v>8</v>
      </c>
      <c r="P582" s="347" t="s">
        <v>1255</v>
      </c>
    </row>
    <row r="583" spans="1:16">
      <c r="A583" s="347" t="s">
        <v>1256</v>
      </c>
      <c r="B583" s="348">
        <v>0</v>
      </c>
      <c r="C583" s="347" t="s">
        <v>28152</v>
      </c>
      <c r="D583" s="347" t="s">
        <v>1257</v>
      </c>
      <c r="E583" s="347">
        <v>6</v>
      </c>
      <c r="F583" s="347">
        <v>0.7</v>
      </c>
      <c r="G583" s="347" t="s">
        <v>11</v>
      </c>
      <c r="H583" s="349">
        <v>40</v>
      </c>
      <c r="I583" s="350" t="s">
        <v>12</v>
      </c>
      <c r="J583" s="351">
        <f t="shared" si="8"/>
        <v>30.299999999999997</v>
      </c>
      <c r="K583" s="351">
        <v>5.05</v>
      </c>
      <c r="L583" s="3" t="str">
        <f>IFERROR(INDEX(dbOrdini[PREZZO
VINOLUX],MATCH(A583,dbOrdini[CODICE
ANKER],0)),"")</f>
        <v/>
      </c>
      <c r="M583" s="347" t="s">
        <v>10541</v>
      </c>
      <c r="N583" s="15" t="str">
        <f>IFERROR(INDEX(dbOrdini[ORDINE],MATCH(A583,dbOrdini[CODICE
ANKER]*(dbOrdini[CODICE
SUPPLY]="GEN24"),0)),"")</f>
        <v/>
      </c>
      <c r="O583" s="352" t="s">
        <v>8</v>
      </c>
      <c r="P583" s="347" t="s">
        <v>1258</v>
      </c>
    </row>
    <row r="584" spans="1:16">
      <c r="A584" s="347" t="s">
        <v>1259</v>
      </c>
      <c r="B584" s="348">
        <v>0</v>
      </c>
      <c r="C584" s="347" t="s">
        <v>28152</v>
      </c>
      <c r="D584" s="347" t="s">
        <v>1257</v>
      </c>
      <c r="E584" s="347">
        <v>6</v>
      </c>
      <c r="F584" s="347">
        <v>1</v>
      </c>
      <c r="G584" s="347" t="s">
        <v>11</v>
      </c>
      <c r="H584" s="349">
        <v>40</v>
      </c>
      <c r="I584" s="350" t="s">
        <v>12</v>
      </c>
      <c r="J584" s="351">
        <f t="shared" si="8"/>
        <v>41.7</v>
      </c>
      <c r="K584" s="351">
        <v>6.95</v>
      </c>
      <c r="L584" s="3" t="str">
        <f>IFERROR(INDEX(dbOrdini[PREZZO
VINOLUX],MATCH(A584,dbOrdini[CODICE
ANKER],0)),"")</f>
        <v/>
      </c>
      <c r="M584" s="347" t="s">
        <v>10541</v>
      </c>
      <c r="N584" s="15" t="str">
        <f>IFERROR(INDEX(dbOrdini[ORDINE],MATCH(A584,dbOrdini[CODICE
ANKER]*(dbOrdini[CODICE
SUPPLY]="GEN24"),0)),"")</f>
        <v/>
      </c>
      <c r="O584" s="352" t="s">
        <v>8</v>
      </c>
      <c r="P584" s="347" t="s">
        <v>1260</v>
      </c>
    </row>
    <row r="585" spans="1:16">
      <c r="A585" s="347" t="s">
        <v>1261</v>
      </c>
      <c r="B585" s="348">
        <v>1</v>
      </c>
      <c r="C585" s="347" t="s">
        <v>28152</v>
      </c>
      <c r="D585" s="347" t="s">
        <v>1257</v>
      </c>
      <c r="E585" s="347">
        <v>12</v>
      </c>
      <c r="F585" s="347">
        <v>1</v>
      </c>
      <c r="G585" s="347" t="s">
        <v>11</v>
      </c>
      <c r="H585" s="349">
        <v>40</v>
      </c>
      <c r="I585" s="350" t="s">
        <v>12</v>
      </c>
      <c r="J585" s="351">
        <f t="shared" si="8"/>
        <v>83.4</v>
      </c>
      <c r="K585" s="351">
        <v>6.95</v>
      </c>
      <c r="L585" s="3" t="str">
        <f>IFERROR(INDEX(dbOrdini[PREZZO
VINOLUX],MATCH(A585,dbOrdini[CODICE
ANKER],0)),"")</f>
        <v/>
      </c>
      <c r="M585" s="347" t="s">
        <v>10541</v>
      </c>
      <c r="N585" s="15" t="str">
        <f>IFERROR(INDEX(dbOrdini[ORDINE],MATCH(A585,dbOrdini[CODICE
ANKER]*(dbOrdini[CODICE
SUPPLY]="GEN24"),0)),"")</f>
        <v/>
      </c>
      <c r="O585" s="352" t="s">
        <v>8</v>
      </c>
      <c r="P585" s="347" t="s">
        <v>1260</v>
      </c>
    </row>
    <row r="586" spans="1:16">
      <c r="A586" s="347" t="s">
        <v>1262</v>
      </c>
      <c r="B586" s="348">
        <v>0</v>
      </c>
      <c r="C586" s="347" t="s">
        <v>28152</v>
      </c>
      <c r="D586" s="347" t="s">
        <v>1263</v>
      </c>
      <c r="E586" s="347">
        <v>6</v>
      </c>
      <c r="F586" s="347">
        <v>0.7</v>
      </c>
      <c r="G586" s="347" t="s">
        <v>11</v>
      </c>
      <c r="H586" s="349">
        <v>40</v>
      </c>
      <c r="I586" s="350" t="s">
        <v>12</v>
      </c>
      <c r="J586" s="351">
        <f t="shared" si="8"/>
        <v>45.900000000000006</v>
      </c>
      <c r="K586" s="351">
        <v>7.65</v>
      </c>
      <c r="L586" s="3" t="str">
        <f>IFERROR(INDEX(dbOrdini[PREZZO
VINOLUX],MATCH(A586,dbOrdini[CODICE
ANKER],0)),"")</f>
        <v/>
      </c>
      <c r="M586" s="347" t="s">
        <v>10541</v>
      </c>
      <c r="N586" s="15" t="str">
        <f>IFERROR(INDEX(dbOrdini[ORDINE],MATCH(A586,dbOrdini[CODICE
ANKER]*(dbOrdini[CODICE
SUPPLY]="GEN24"),0)),"")</f>
        <v/>
      </c>
      <c r="O586" s="352" t="s">
        <v>8</v>
      </c>
      <c r="P586" s="347" t="s">
        <v>1264</v>
      </c>
    </row>
    <row r="587" spans="1:16">
      <c r="A587" s="347" t="s">
        <v>1265</v>
      </c>
      <c r="B587" s="348">
        <v>58</v>
      </c>
      <c r="C587" s="347" t="s">
        <v>28152</v>
      </c>
      <c r="D587" s="347" t="s">
        <v>1266</v>
      </c>
      <c r="E587" s="347">
        <v>6</v>
      </c>
      <c r="F587" s="347">
        <v>0.7</v>
      </c>
      <c r="G587" s="347" t="s">
        <v>11</v>
      </c>
      <c r="H587" s="349">
        <v>40</v>
      </c>
      <c r="I587" s="350" t="s">
        <v>12</v>
      </c>
      <c r="J587" s="351">
        <f t="shared" si="8"/>
        <v>100.5</v>
      </c>
      <c r="K587" s="351">
        <v>16.75</v>
      </c>
      <c r="L587" s="3" t="str">
        <f>IFERROR(INDEX(dbOrdini[PREZZO
VINOLUX],MATCH(A587,dbOrdini[CODICE
ANKER],0)),"")</f>
        <v/>
      </c>
      <c r="M587" s="347" t="s">
        <v>10541</v>
      </c>
      <c r="N587" s="15" t="str">
        <f>IFERROR(INDEX(dbOrdini[ORDINE],MATCH(A587,dbOrdini[CODICE
ANKER]*(dbOrdini[CODICE
SUPPLY]="GEN24"),0)),"")</f>
        <v/>
      </c>
      <c r="O587" s="352" t="s">
        <v>8</v>
      </c>
      <c r="P587" s="347" t="s">
        <v>1267</v>
      </c>
    </row>
    <row r="588" spans="1:16">
      <c r="A588" s="347" t="s">
        <v>1268</v>
      </c>
      <c r="B588" s="348">
        <v>7</v>
      </c>
      <c r="C588" s="347" t="s">
        <v>28152</v>
      </c>
      <c r="D588" s="347" t="s">
        <v>1269</v>
      </c>
      <c r="E588" s="347">
        <v>6</v>
      </c>
      <c r="F588" s="347">
        <v>0.7</v>
      </c>
      <c r="G588" s="347" t="s">
        <v>11</v>
      </c>
      <c r="H588" s="349">
        <v>46.3</v>
      </c>
      <c r="I588" s="350" t="s">
        <v>12</v>
      </c>
      <c r="J588" s="351">
        <f t="shared" si="8"/>
        <v>79.5</v>
      </c>
      <c r="K588" s="351">
        <v>13.25</v>
      </c>
      <c r="L588" s="3" t="str">
        <f>IFERROR(INDEX(dbOrdini[PREZZO
VINOLUX],MATCH(A588,dbOrdini[CODICE
ANKER],0)),"")</f>
        <v/>
      </c>
      <c r="M588" s="347" t="s">
        <v>10554</v>
      </c>
      <c r="N588" s="15" t="str">
        <f>IFERROR(INDEX(dbOrdini[ORDINE],MATCH(A588,dbOrdini[CODICE
ANKER]*(dbOrdini[CODICE
SUPPLY]="GEN24"),0)),"")</f>
        <v/>
      </c>
      <c r="O588" s="352" t="s">
        <v>8</v>
      </c>
      <c r="P588" s="347" t="s">
        <v>1270</v>
      </c>
    </row>
    <row r="589" spans="1:16">
      <c r="A589" s="347" t="s">
        <v>1271</v>
      </c>
      <c r="B589" s="348">
        <v>1</v>
      </c>
      <c r="C589" s="347" t="s">
        <v>28152</v>
      </c>
      <c r="D589" s="347" t="s">
        <v>1272</v>
      </c>
      <c r="E589" s="347">
        <v>6</v>
      </c>
      <c r="F589" s="347">
        <v>0.7</v>
      </c>
      <c r="G589" s="347" t="s">
        <v>11</v>
      </c>
      <c r="H589" s="349">
        <v>46.3</v>
      </c>
      <c r="I589" s="350" t="s">
        <v>12</v>
      </c>
      <c r="J589" s="351">
        <f t="shared" ref="J589:J652" si="9">E589*K589</f>
        <v>76.5</v>
      </c>
      <c r="K589" s="351">
        <v>12.75</v>
      </c>
      <c r="L589" s="3" t="str">
        <f>IFERROR(INDEX(dbOrdini[PREZZO
VINOLUX],MATCH(A589,dbOrdini[CODICE
ANKER],0)),"")</f>
        <v/>
      </c>
      <c r="M589" s="347" t="s">
        <v>10541</v>
      </c>
      <c r="N589" s="15" t="str">
        <f>IFERROR(INDEX(dbOrdini[ORDINE],MATCH(A589,dbOrdini[CODICE
ANKER]*(dbOrdini[CODICE
SUPPLY]="GEN24"),0)),"")</f>
        <v/>
      </c>
      <c r="O589" s="352" t="s">
        <v>8</v>
      </c>
      <c r="P589" s="347" t="s">
        <v>1273</v>
      </c>
    </row>
    <row r="590" spans="1:16">
      <c r="A590" s="347" t="s">
        <v>28307</v>
      </c>
      <c r="B590" s="348">
        <v>0</v>
      </c>
      <c r="C590" s="347" t="s">
        <v>28152</v>
      </c>
      <c r="D590" s="347" t="s">
        <v>26407</v>
      </c>
      <c r="E590" s="347">
        <v>6</v>
      </c>
      <c r="F590" s="347">
        <v>0.7</v>
      </c>
      <c r="G590" s="347" t="s">
        <v>11</v>
      </c>
      <c r="H590" s="349">
        <v>50</v>
      </c>
      <c r="I590" s="350" t="s">
        <v>12</v>
      </c>
      <c r="J590" s="351">
        <f t="shared" si="9"/>
        <v>123</v>
      </c>
      <c r="K590" s="351">
        <v>20.5</v>
      </c>
      <c r="L590" s="3" t="str">
        <f>IFERROR(INDEX(dbOrdini[PREZZO
VINOLUX],MATCH(A590,dbOrdini[CODICE
ANKER],0)),"")</f>
        <v/>
      </c>
      <c r="M590" s="347" t="s">
        <v>10541</v>
      </c>
      <c r="N590" s="15" t="str">
        <f>IFERROR(INDEX(dbOrdini[ORDINE],MATCH(A590,dbOrdini[CODICE
ANKER]*(dbOrdini[CODICE
SUPPLY]="GEN24"),0)),"")</f>
        <v/>
      </c>
      <c r="O590" s="352" t="s">
        <v>8</v>
      </c>
      <c r="P590" s="347" t="s">
        <v>28308</v>
      </c>
    </row>
    <row r="591" spans="1:16">
      <c r="A591" s="347" t="s">
        <v>1274</v>
      </c>
      <c r="B591" s="348">
        <v>72</v>
      </c>
      <c r="C591" s="347" t="s">
        <v>28152</v>
      </c>
      <c r="D591" s="347" t="s">
        <v>1275</v>
      </c>
      <c r="E591" s="347">
        <v>6</v>
      </c>
      <c r="F591" s="347">
        <v>0.7</v>
      </c>
      <c r="G591" s="347" t="s">
        <v>11</v>
      </c>
      <c r="H591" s="349">
        <v>50</v>
      </c>
      <c r="I591" s="350" t="s">
        <v>12</v>
      </c>
      <c r="J591" s="351">
        <f t="shared" si="9"/>
        <v>471</v>
      </c>
      <c r="K591" s="351">
        <v>78.5</v>
      </c>
      <c r="L591" s="3" t="str">
        <f>IFERROR(INDEX(dbOrdini[PREZZO
VINOLUX],MATCH(A591,dbOrdini[CODICE
ANKER],0)),"")</f>
        <v/>
      </c>
      <c r="M591" s="347" t="s">
        <v>10541</v>
      </c>
      <c r="N591" s="15" t="str">
        <f>IFERROR(INDEX(dbOrdini[ORDINE],MATCH(A591,dbOrdini[CODICE
ANKER]*(dbOrdini[CODICE
SUPPLY]="GEN24"),0)),"")</f>
        <v/>
      </c>
      <c r="O591" s="352" t="s">
        <v>8</v>
      </c>
      <c r="P591" s="347" t="s">
        <v>1276</v>
      </c>
    </row>
    <row r="592" spans="1:16">
      <c r="A592" s="347" t="s">
        <v>28309</v>
      </c>
      <c r="B592" s="348">
        <v>0</v>
      </c>
      <c r="C592" s="347" t="s">
        <v>28152</v>
      </c>
      <c r="D592" s="347" t="s">
        <v>26408</v>
      </c>
      <c r="E592" s="347">
        <v>6</v>
      </c>
      <c r="F592" s="347">
        <v>0.7</v>
      </c>
      <c r="G592" s="347" t="s">
        <v>11</v>
      </c>
      <c r="H592" s="349">
        <v>50</v>
      </c>
      <c r="I592" s="350" t="s">
        <v>12</v>
      </c>
      <c r="J592" s="351">
        <f t="shared" si="9"/>
        <v>390</v>
      </c>
      <c r="K592" s="351">
        <v>65</v>
      </c>
      <c r="L592" s="3" t="str">
        <f>IFERROR(INDEX(dbOrdini[PREZZO
VINOLUX],MATCH(A592,dbOrdini[CODICE
ANKER],0)),"")</f>
        <v/>
      </c>
      <c r="M592" s="347" t="s">
        <v>10541</v>
      </c>
      <c r="N592" s="15" t="str">
        <f>IFERROR(INDEX(dbOrdini[ORDINE],MATCH(A592,dbOrdini[CODICE
ANKER]*(dbOrdini[CODICE
SUPPLY]="GEN24"),0)),"")</f>
        <v/>
      </c>
      <c r="O592" s="352" t="s">
        <v>8</v>
      </c>
      <c r="P592" s="347" t="s">
        <v>28310</v>
      </c>
    </row>
    <row r="593" spans="1:16">
      <c r="A593" s="347" t="s">
        <v>1277</v>
      </c>
      <c r="B593" s="348">
        <v>3</v>
      </c>
      <c r="C593" s="347" t="s">
        <v>28152</v>
      </c>
      <c r="D593" s="347" t="s">
        <v>1278</v>
      </c>
      <c r="E593" s="347">
        <v>6</v>
      </c>
      <c r="F593" s="347">
        <v>0.7</v>
      </c>
      <c r="G593" s="347" t="s">
        <v>11</v>
      </c>
      <c r="H593" s="349">
        <v>50</v>
      </c>
      <c r="I593" s="350" t="s">
        <v>12</v>
      </c>
      <c r="J593" s="351">
        <f t="shared" si="9"/>
        <v>1320</v>
      </c>
      <c r="K593" s="351">
        <v>220</v>
      </c>
      <c r="L593" s="3" t="str">
        <f>IFERROR(INDEX(dbOrdini[PREZZO
VINOLUX],MATCH(A593,dbOrdini[CODICE
ANKER],0)),"")</f>
        <v/>
      </c>
      <c r="M593" s="347" t="s">
        <v>10541</v>
      </c>
      <c r="N593" s="15" t="str">
        <f>IFERROR(INDEX(dbOrdini[ORDINE],MATCH(A593,dbOrdini[CODICE
ANKER]*(dbOrdini[CODICE
SUPPLY]="GEN24"),0)),"")</f>
        <v/>
      </c>
      <c r="O593" s="352" t="s">
        <v>8</v>
      </c>
      <c r="P593" s="347" t="s">
        <v>1279</v>
      </c>
    </row>
    <row r="594" spans="1:16">
      <c r="A594" s="347" t="s">
        <v>1280</v>
      </c>
      <c r="B594" s="348">
        <v>6</v>
      </c>
      <c r="C594" s="347" t="s">
        <v>28152</v>
      </c>
      <c r="D594" s="347" t="s">
        <v>1281</v>
      </c>
      <c r="E594" s="347">
        <v>6</v>
      </c>
      <c r="F594" s="347">
        <v>0.7</v>
      </c>
      <c r="G594" s="347" t="s">
        <v>11</v>
      </c>
      <c r="H594" s="349">
        <v>50</v>
      </c>
      <c r="I594" s="350" t="s">
        <v>12</v>
      </c>
      <c r="J594" s="351">
        <f t="shared" si="9"/>
        <v>93</v>
      </c>
      <c r="K594" s="351">
        <v>15.5</v>
      </c>
      <c r="L594" s="3" t="str">
        <f>IFERROR(INDEX(dbOrdini[PREZZO
VINOLUX],MATCH(A594,dbOrdini[CODICE
ANKER],0)),"")</f>
        <v/>
      </c>
      <c r="M594" s="347" t="s">
        <v>10541</v>
      </c>
      <c r="N594" s="15" t="str">
        <f>IFERROR(INDEX(dbOrdini[ORDINE],MATCH(A594,dbOrdini[CODICE
ANKER]*(dbOrdini[CODICE
SUPPLY]="GEN24"),0)),"")</f>
        <v/>
      </c>
      <c r="O594" s="352" t="s">
        <v>8</v>
      </c>
      <c r="P594" s="347" t="s">
        <v>1282</v>
      </c>
    </row>
    <row r="595" spans="1:16">
      <c r="A595" s="347" t="s">
        <v>1283</v>
      </c>
      <c r="B595" s="348">
        <v>25</v>
      </c>
      <c r="C595" s="347" t="s">
        <v>28152</v>
      </c>
      <c r="D595" s="347" t="s">
        <v>1284</v>
      </c>
      <c r="E595" s="347">
        <v>6</v>
      </c>
      <c r="F595" s="347">
        <v>0.7</v>
      </c>
      <c r="G595" s="347" t="s">
        <v>11</v>
      </c>
      <c r="H595" s="349">
        <v>50</v>
      </c>
      <c r="I595" s="350" t="s">
        <v>12</v>
      </c>
      <c r="J595" s="351">
        <f t="shared" si="9"/>
        <v>59.099999999999994</v>
      </c>
      <c r="K595" s="351">
        <v>9.85</v>
      </c>
      <c r="L595" s="3" t="str">
        <f>IFERROR(INDEX(dbOrdini[PREZZO
VINOLUX],MATCH(A595,dbOrdini[CODICE
ANKER],0)),"")</f>
        <v/>
      </c>
      <c r="M595" s="347" t="s">
        <v>10541</v>
      </c>
      <c r="N595" s="15" t="str">
        <f>IFERROR(INDEX(dbOrdini[ORDINE],MATCH(A595,dbOrdini[CODICE
ANKER]*(dbOrdini[CODICE
SUPPLY]="GEN24"),0)),"")</f>
        <v/>
      </c>
      <c r="O595" s="352" t="s">
        <v>8</v>
      </c>
      <c r="P595" s="347" t="s">
        <v>1285</v>
      </c>
    </row>
    <row r="596" spans="1:16">
      <c r="A596" s="347" t="s">
        <v>1286</v>
      </c>
      <c r="B596" s="348">
        <v>87</v>
      </c>
      <c r="C596" s="347" t="s">
        <v>28152</v>
      </c>
      <c r="D596" s="347" t="s">
        <v>1287</v>
      </c>
      <c r="E596" s="347">
        <v>6</v>
      </c>
      <c r="F596" s="347">
        <v>0.7</v>
      </c>
      <c r="G596" s="347" t="s">
        <v>11</v>
      </c>
      <c r="H596" s="349">
        <v>50</v>
      </c>
      <c r="I596" s="350" t="s">
        <v>12</v>
      </c>
      <c r="J596" s="351">
        <f t="shared" si="9"/>
        <v>57.900000000000006</v>
      </c>
      <c r="K596" s="351">
        <v>9.65</v>
      </c>
      <c r="L596" s="3" t="str">
        <f>IFERROR(INDEX(dbOrdini[PREZZO
VINOLUX],MATCH(A596,dbOrdini[CODICE
ANKER],0)),"")</f>
        <v/>
      </c>
      <c r="M596" s="347" t="s">
        <v>10541</v>
      </c>
      <c r="N596" s="15" t="str">
        <f>IFERROR(INDEX(dbOrdini[ORDINE],MATCH(A596,dbOrdini[CODICE
ANKER]*(dbOrdini[CODICE
SUPPLY]="GEN24"),0)),"")</f>
        <v/>
      </c>
      <c r="O596" s="352" t="s">
        <v>8</v>
      </c>
      <c r="P596" s="347" t="s">
        <v>1288</v>
      </c>
    </row>
    <row r="597" spans="1:16">
      <c r="A597" s="347" t="s">
        <v>28311</v>
      </c>
      <c r="B597" s="348">
        <v>0</v>
      </c>
      <c r="C597" s="347" t="s">
        <v>28152</v>
      </c>
      <c r="D597" s="347" t="s">
        <v>26409</v>
      </c>
      <c r="E597" s="347">
        <v>6</v>
      </c>
      <c r="F597" s="347">
        <v>0.7</v>
      </c>
      <c r="G597" s="347" t="s">
        <v>11</v>
      </c>
      <c r="H597" s="349">
        <v>50</v>
      </c>
      <c r="I597" s="350" t="s">
        <v>12</v>
      </c>
      <c r="J597" s="351">
        <f t="shared" si="9"/>
        <v>99</v>
      </c>
      <c r="K597" s="351">
        <v>16.5</v>
      </c>
      <c r="L597" s="3" t="str">
        <f>IFERROR(INDEX(dbOrdini[PREZZO
VINOLUX],MATCH(A597,dbOrdini[CODICE
ANKER],0)),"")</f>
        <v/>
      </c>
      <c r="M597" s="347" t="s">
        <v>10541</v>
      </c>
      <c r="N597" s="15" t="str">
        <f>IFERROR(INDEX(dbOrdini[ORDINE],MATCH(A597,dbOrdini[CODICE
ANKER]*(dbOrdini[CODICE
SUPPLY]="GEN24"),0)),"")</f>
        <v/>
      </c>
      <c r="O597" s="352" t="s">
        <v>8</v>
      </c>
      <c r="P597" s="347" t="s">
        <v>28312</v>
      </c>
    </row>
    <row r="598" spans="1:16">
      <c r="A598" s="347" t="s">
        <v>1289</v>
      </c>
      <c r="B598" s="348">
        <v>96</v>
      </c>
      <c r="C598" s="347" t="s">
        <v>28152</v>
      </c>
      <c r="D598" s="347" t="s">
        <v>1290</v>
      </c>
      <c r="E598" s="347">
        <v>6</v>
      </c>
      <c r="F598" s="347">
        <v>0.7</v>
      </c>
      <c r="G598" s="347" t="s">
        <v>11</v>
      </c>
      <c r="H598" s="349">
        <v>40</v>
      </c>
      <c r="I598" s="350" t="s">
        <v>12</v>
      </c>
      <c r="J598" s="351">
        <f t="shared" si="9"/>
        <v>85.5</v>
      </c>
      <c r="K598" s="351">
        <v>14.25</v>
      </c>
      <c r="L598" s="3" t="str">
        <f>IFERROR(INDEX(dbOrdini[PREZZO
VINOLUX],MATCH(A598,dbOrdini[CODICE
ANKER],0)),"")</f>
        <v/>
      </c>
      <c r="M598" s="347" t="s">
        <v>10532</v>
      </c>
      <c r="N598" s="15" t="str">
        <f>IFERROR(INDEX(dbOrdini[ORDINE],MATCH(A598,dbOrdini[CODICE
ANKER]*(dbOrdini[CODICE
SUPPLY]="GEN24"),0)),"")</f>
        <v/>
      </c>
      <c r="O598" s="352" t="s">
        <v>8</v>
      </c>
      <c r="P598" s="347" t="s">
        <v>1291</v>
      </c>
    </row>
    <row r="599" spans="1:16">
      <c r="A599" s="347" t="s">
        <v>1292</v>
      </c>
      <c r="B599" s="348">
        <v>0</v>
      </c>
      <c r="C599" s="347" t="s">
        <v>28152</v>
      </c>
      <c r="D599" s="347" t="s">
        <v>1293</v>
      </c>
      <c r="E599" s="347">
        <v>6</v>
      </c>
      <c r="F599" s="347">
        <v>0.7</v>
      </c>
      <c r="G599" s="347" t="s">
        <v>11</v>
      </c>
      <c r="H599" s="349">
        <v>40</v>
      </c>
      <c r="I599" s="350" t="s">
        <v>12</v>
      </c>
      <c r="J599" s="351">
        <f t="shared" si="9"/>
        <v>87</v>
      </c>
      <c r="K599" s="351">
        <v>14.5</v>
      </c>
      <c r="L599" s="3" t="str">
        <f>IFERROR(INDEX(dbOrdini[PREZZO
VINOLUX],MATCH(A599,dbOrdini[CODICE
ANKER],0)),"")</f>
        <v/>
      </c>
      <c r="M599" s="347" t="s">
        <v>10541</v>
      </c>
      <c r="N599" s="15" t="str">
        <f>IFERROR(INDEX(dbOrdini[ORDINE],MATCH(A599,dbOrdini[CODICE
ANKER]*(dbOrdini[CODICE
SUPPLY]="GEN24"),0)),"")</f>
        <v/>
      </c>
      <c r="O599" s="352" t="s">
        <v>8</v>
      </c>
      <c r="P599" s="347" t="s">
        <v>1294</v>
      </c>
    </row>
    <row r="600" spans="1:16">
      <c r="A600" s="347" t="s">
        <v>1295</v>
      </c>
      <c r="B600" s="348">
        <v>0</v>
      </c>
      <c r="C600" s="347" t="s">
        <v>28152</v>
      </c>
      <c r="D600" s="347" t="s">
        <v>1296</v>
      </c>
      <c r="E600" s="347">
        <v>6</v>
      </c>
      <c r="F600" s="347">
        <v>0.7</v>
      </c>
      <c r="G600" s="347" t="s">
        <v>11</v>
      </c>
      <c r="H600" s="349">
        <v>40</v>
      </c>
      <c r="I600" s="350" t="s">
        <v>12</v>
      </c>
      <c r="J600" s="351">
        <f t="shared" si="9"/>
        <v>49.5</v>
      </c>
      <c r="K600" s="351">
        <v>8.25</v>
      </c>
      <c r="L600" s="3" t="str">
        <f>IFERROR(INDEX(dbOrdini[PREZZO
VINOLUX],MATCH(A600,dbOrdini[CODICE
ANKER],0)),"")</f>
        <v/>
      </c>
      <c r="M600" s="347" t="s">
        <v>10535</v>
      </c>
      <c r="N600" s="15" t="str">
        <f>IFERROR(INDEX(dbOrdini[ORDINE],MATCH(A600,dbOrdini[CODICE
ANKER]*(dbOrdini[CODICE
SUPPLY]="GEN24"),0)),"")</f>
        <v/>
      </c>
      <c r="O600" s="352" t="s">
        <v>8</v>
      </c>
      <c r="P600" s="347" t="s">
        <v>1297</v>
      </c>
    </row>
    <row r="601" spans="1:16">
      <c r="A601" s="347" t="s">
        <v>1298</v>
      </c>
      <c r="B601" s="348">
        <v>0</v>
      </c>
      <c r="C601" s="347" t="s">
        <v>28152</v>
      </c>
      <c r="D601" s="347" t="s">
        <v>1299</v>
      </c>
      <c r="E601" s="347">
        <v>6</v>
      </c>
      <c r="F601" s="347">
        <v>0.7</v>
      </c>
      <c r="G601" s="347" t="s">
        <v>11</v>
      </c>
      <c r="H601" s="349">
        <v>35</v>
      </c>
      <c r="I601" s="350" t="s">
        <v>12</v>
      </c>
      <c r="J601" s="351">
        <f t="shared" si="9"/>
        <v>18.600000000000001</v>
      </c>
      <c r="K601" s="351">
        <v>3.1</v>
      </c>
      <c r="L601" s="3" t="str">
        <f>IFERROR(INDEX(dbOrdini[PREZZO
VINOLUX],MATCH(A601,dbOrdini[CODICE
ANKER],0)),"")</f>
        <v/>
      </c>
      <c r="M601" s="347" t="s">
        <v>10534</v>
      </c>
      <c r="N601" s="15" t="str">
        <f>IFERROR(INDEX(dbOrdini[ORDINE],MATCH(A601,dbOrdini[CODICE
ANKER]*(dbOrdini[CODICE
SUPPLY]="GEN24"),0)),"")</f>
        <v/>
      </c>
      <c r="O601" s="352" t="s">
        <v>8</v>
      </c>
      <c r="P601" s="347" t="s">
        <v>1300</v>
      </c>
    </row>
    <row r="602" spans="1:16">
      <c r="A602" s="347" t="s">
        <v>28313</v>
      </c>
      <c r="B602" s="348">
        <v>60</v>
      </c>
      <c r="C602" s="347" t="s">
        <v>28152</v>
      </c>
      <c r="D602" s="347" t="s">
        <v>1302</v>
      </c>
      <c r="E602" s="347">
        <v>6</v>
      </c>
      <c r="F602" s="347">
        <v>1</v>
      </c>
      <c r="G602" s="347" t="s">
        <v>11</v>
      </c>
      <c r="H602" s="349">
        <v>40</v>
      </c>
      <c r="I602" s="350" t="s">
        <v>12</v>
      </c>
      <c r="J602" s="351">
        <f t="shared" si="9"/>
        <v>63</v>
      </c>
      <c r="K602" s="351">
        <v>10.5</v>
      </c>
      <c r="L602" s="3" t="str">
        <f>IFERROR(INDEX(dbOrdini[PREZZO
VINOLUX],MATCH(A602,dbOrdini[CODICE
ANKER],0)),"")</f>
        <v/>
      </c>
      <c r="M602" s="347" t="s">
        <v>10535</v>
      </c>
      <c r="N602" s="15" t="str">
        <f>IFERROR(INDEX(dbOrdini[ORDINE],MATCH(A602,dbOrdini[CODICE
ANKER]*(dbOrdini[CODICE
SUPPLY]="GEN24"),0)),"")</f>
        <v/>
      </c>
      <c r="O602" s="352" t="s">
        <v>8</v>
      </c>
      <c r="P602" s="347" t="s">
        <v>28314</v>
      </c>
    </row>
    <row r="603" spans="1:16">
      <c r="A603" s="347" t="s">
        <v>1301</v>
      </c>
      <c r="B603" s="348">
        <v>0</v>
      </c>
      <c r="C603" s="347" t="s">
        <v>28152</v>
      </c>
      <c r="D603" s="347" t="s">
        <v>1302</v>
      </c>
      <c r="E603" s="347">
        <v>6</v>
      </c>
      <c r="F603" s="347">
        <v>0.7</v>
      </c>
      <c r="G603" s="347" t="s">
        <v>11</v>
      </c>
      <c r="H603" s="349">
        <v>40</v>
      </c>
      <c r="I603" s="350" t="s">
        <v>12</v>
      </c>
      <c r="J603" s="351">
        <f t="shared" si="9"/>
        <v>57</v>
      </c>
      <c r="K603" s="351">
        <v>9.5</v>
      </c>
      <c r="L603" s="3" t="str">
        <f>IFERROR(INDEX(dbOrdini[PREZZO
VINOLUX],MATCH(A603,dbOrdini[CODICE
ANKER],0)),"")</f>
        <v/>
      </c>
      <c r="M603" s="347" t="s">
        <v>10535</v>
      </c>
      <c r="N603" s="15" t="str">
        <f>IFERROR(INDEX(dbOrdini[ORDINE],MATCH(A603,dbOrdini[CODICE
ANKER]*(dbOrdini[CODICE
SUPPLY]="GEN24"),0)),"")</f>
        <v/>
      </c>
      <c r="O603" s="352" t="s">
        <v>8</v>
      </c>
      <c r="P603" s="347" t="s">
        <v>1303</v>
      </c>
    </row>
    <row r="604" spans="1:16">
      <c r="A604" s="347" t="s">
        <v>1304</v>
      </c>
      <c r="B604" s="348">
        <v>270</v>
      </c>
      <c r="C604" s="347" t="s">
        <v>28152</v>
      </c>
      <c r="D604" s="347" t="s">
        <v>1305</v>
      </c>
      <c r="E604" s="347">
        <v>6</v>
      </c>
      <c r="F604" s="347">
        <v>0.05</v>
      </c>
      <c r="G604" s="347" t="s">
        <v>11262</v>
      </c>
      <c r="H604" s="349">
        <v>42.3</v>
      </c>
      <c r="I604" s="350" t="s">
        <v>12</v>
      </c>
      <c r="J604" s="351">
        <f t="shared" si="9"/>
        <v>18.899999999999999</v>
      </c>
      <c r="K604" s="351">
        <v>3.15</v>
      </c>
      <c r="L604" s="3" t="str">
        <f>IFERROR(INDEX(dbOrdini[PREZZO
VINOLUX],MATCH(A604,dbOrdini[CODICE
ANKER],0)),"")</f>
        <v/>
      </c>
      <c r="M604" s="347" t="s">
        <v>10537</v>
      </c>
      <c r="N604" s="15" t="str">
        <f>IFERROR(INDEX(dbOrdini[ORDINE],MATCH(A604,dbOrdini[CODICE
ANKER]*(dbOrdini[CODICE
SUPPLY]="GEN24"),0)),"")</f>
        <v/>
      </c>
      <c r="O604" s="352" t="s">
        <v>8</v>
      </c>
      <c r="P604" s="347" t="s">
        <v>1306</v>
      </c>
    </row>
    <row r="605" spans="1:16">
      <c r="A605" s="347" t="s">
        <v>1307</v>
      </c>
      <c r="B605" s="348">
        <v>1226</v>
      </c>
      <c r="C605" s="347" t="s">
        <v>28152</v>
      </c>
      <c r="D605" s="347" t="s">
        <v>1305</v>
      </c>
      <c r="E605" s="347">
        <v>6</v>
      </c>
      <c r="F605" s="347">
        <v>0.5</v>
      </c>
      <c r="G605" s="347" t="s">
        <v>11</v>
      </c>
      <c r="H605" s="349">
        <v>42.3</v>
      </c>
      <c r="I605" s="350" t="s">
        <v>12</v>
      </c>
      <c r="J605" s="351">
        <f t="shared" si="9"/>
        <v>88.5</v>
      </c>
      <c r="K605" s="351">
        <v>14.75</v>
      </c>
      <c r="L605" s="3" t="str">
        <f>IFERROR(INDEX(dbOrdini[PREZZO
VINOLUX],MATCH(A605,dbOrdini[CODICE
ANKER],0)),"")</f>
        <v/>
      </c>
      <c r="M605" s="347" t="s">
        <v>10537</v>
      </c>
      <c r="N605" s="15" t="str">
        <f>IFERROR(INDEX(dbOrdini[ORDINE],MATCH(A605,dbOrdini[CODICE
ANKER]*(dbOrdini[CODICE
SUPPLY]="GEN24"),0)),"")</f>
        <v/>
      </c>
      <c r="O605" s="352" t="s">
        <v>8</v>
      </c>
      <c r="P605" s="347" t="s">
        <v>1308</v>
      </c>
    </row>
    <row r="606" spans="1:16">
      <c r="A606" s="347" t="s">
        <v>1309</v>
      </c>
      <c r="B606" s="348">
        <v>561</v>
      </c>
      <c r="C606" s="347" t="s">
        <v>28152</v>
      </c>
      <c r="D606" s="347" t="s">
        <v>1305</v>
      </c>
      <c r="E606" s="347">
        <v>6</v>
      </c>
      <c r="F606" s="347">
        <v>375</v>
      </c>
      <c r="G606" s="347" t="s">
        <v>754</v>
      </c>
      <c r="H606" s="349">
        <v>42.3</v>
      </c>
      <c r="I606" s="350" t="s">
        <v>12</v>
      </c>
      <c r="J606" s="351">
        <f t="shared" si="9"/>
        <v>66</v>
      </c>
      <c r="K606" s="351">
        <v>11</v>
      </c>
      <c r="L606" s="3" t="str">
        <f>IFERROR(INDEX(dbOrdini[PREZZO
VINOLUX],MATCH(A606,dbOrdini[CODICE
ANKER],0)),"")</f>
        <v/>
      </c>
      <c r="M606" s="347" t="s">
        <v>10537</v>
      </c>
      <c r="N606" s="15" t="str">
        <f>IFERROR(INDEX(dbOrdini[ORDINE],MATCH(A606,dbOrdini[CODICE
ANKER]*(dbOrdini[CODICE
SUPPLY]="GEN24"),0)),"")</f>
        <v/>
      </c>
      <c r="O606" s="352" t="s">
        <v>8</v>
      </c>
      <c r="P606" s="347" t="s">
        <v>1310</v>
      </c>
    </row>
    <row r="607" spans="1:16">
      <c r="A607" s="347" t="s">
        <v>1314</v>
      </c>
      <c r="B607" s="348">
        <v>991</v>
      </c>
      <c r="C607" s="347" t="s">
        <v>28152</v>
      </c>
      <c r="D607" s="347" t="s">
        <v>1312</v>
      </c>
      <c r="E607" s="347">
        <v>12</v>
      </c>
      <c r="F607" s="347">
        <v>1</v>
      </c>
      <c r="G607" s="347" t="s">
        <v>11</v>
      </c>
      <c r="H607" s="349">
        <v>40</v>
      </c>
      <c r="I607" s="350" t="s">
        <v>12</v>
      </c>
      <c r="J607" s="351">
        <f t="shared" si="9"/>
        <v>54</v>
      </c>
      <c r="K607" s="351">
        <v>4.5</v>
      </c>
      <c r="L607" s="3" t="str">
        <f>IFERROR(INDEX(dbOrdini[PREZZO
VINOLUX],MATCH(A607,dbOrdini[CODICE
ANKER],0)),"")</f>
        <v/>
      </c>
      <c r="M607" s="347" t="s">
        <v>10541</v>
      </c>
      <c r="N607" s="15" t="str">
        <f>IFERROR(INDEX(dbOrdini[ORDINE],MATCH(A607,dbOrdini[CODICE
ANKER]*(dbOrdini[CODICE
SUPPLY]="GEN24"),0)),"")</f>
        <v/>
      </c>
      <c r="O607" s="352" t="s">
        <v>8</v>
      </c>
      <c r="P607" s="347" t="s">
        <v>1315</v>
      </c>
    </row>
    <row r="608" spans="1:16">
      <c r="A608" s="347" t="s">
        <v>1311</v>
      </c>
      <c r="B608" s="348">
        <v>0</v>
      </c>
      <c r="C608" s="347" t="s">
        <v>28152</v>
      </c>
      <c r="D608" s="347" t="s">
        <v>1312</v>
      </c>
      <c r="E608" s="347">
        <v>6</v>
      </c>
      <c r="F608" s="347">
        <v>0.7</v>
      </c>
      <c r="G608" s="347" t="s">
        <v>11</v>
      </c>
      <c r="H608" s="349">
        <v>40</v>
      </c>
      <c r="I608" s="350" t="s">
        <v>12</v>
      </c>
      <c r="J608" s="351">
        <f t="shared" si="9"/>
        <v>32.400000000000006</v>
      </c>
      <c r="K608" s="351">
        <v>5.4</v>
      </c>
      <c r="L608" s="3" t="str">
        <f>IFERROR(INDEX(dbOrdini[PREZZO
VINOLUX],MATCH(A608,dbOrdini[CODICE
ANKER],0)),"")</f>
        <v/>
      </c>
      <c r="M608" s="347" t="s">
        <v>10541</v>
      </c>
      <c r="N608" s="15" t="str">
        <f>IFERROR(INDEX(dbOrdini[ORDINE],MATCH(A608,dbOrdini[CODICE
ANKER]*(dbOrdini[CODICE
SUPPLY]="GEN24"),0)),"")</f>
        <v/>
      </c>
      <c r="O608" s="352" t="s">
        <v>8</v>
      </c>
      <c r="P608" s="347" t="s">
        <v>1313</v>
      </c>
    </row>
    <row r="609" spans="1:16">
      <c r="A609" s="347" t="s">
        <v>10851</v>
      </c>
      <c r="B609" s="348">
        <v>4</v>
      </c>
      <c r="C609" s="347" t="s">
        <v>28152</v>
      </c>
      <c r="D609" s="347" t="s">
        <v>1317</v>
      </c>
      <c r="E609" s="347">
        <v>12</v>
      </c>
      <c r="F609" s="347">
        <v>1</v>
      </c>
      <c r="G609" s="347" t="s">
        <v>11</v>
      </c>
      <c r="H609" s="349">
        <v>40</v>
      </c>
      <c r="I609" s="350" t="s">
        <v>12</v>
      </c>
      <c r="J609" s="351">
        <f t="shared" si="9"/>
        <v>63</v>
      </c>
      <c r="K609" s="351">
        <v>5.25</v>
      </c>
      <c r="L609" s="3" t="str">
        <f>IFERROR(INDEX(dbOrdini[PREZZO
VINOLUX],MATCH(A609,dbOrdini[CODICE
ANKER],0)),"")</f>
        <v/>
      </c>
      <c r="M609" s="347" t="s">
        <v>10541</v>
      </c>
      <c r="N609" s="15" t="str">
        <f>IFERROR(INDEX(dbOrdini[ORDINE],MATCH(A609,dbOrdini[CODICE
ANKER]*(dbOrdini[CODICE
SUPPLY]="GEN24"),0)),"")</f>
        <v/>
      </c>
      <c r="O609" s="352" t="s">
        <v>8</v>
      </c>
      <c r="P609" s="347" t="s">
        <v>11374</v>
      </c>
    </row>
    <row r="610" spans="1:16">
      <c r="A610" s="347" t="s">
        <v>1316</v>
      </c>
      <c r="B610" s="348">
        <v>0</v>
      </c>
      <c r="C610" s="347" t="s">
        <v>28152</v>
      </c>
      <c r="D610" s="347" t="s">
        <v>1317</v>
      </c>
      <c r="E610" s="347">
        <v>12</v>
      </c>
      <c r="F610" s="347">
        <v>1</v>
      </c>
      <c r="G610" s="347" t="s">
        <v>11</v>
      </c>
      <c r="H610" s="349">
        <v>40</v>
      </c>
      <c r="I610" s="350" t="s">
        <v>12</v>
      </c>
      <c r="J610" s="351">
        <f t="shared" si="9"/>
        <v>72</v>
      </c>
      <c r="K610" s="351">
        <v>6</v>
      </c>
      <c r="L610" s="3" t="str">
        <f>IFERROR(INDEX(dbOrdini[PREZZO
VINOLUX],MATCH(A610,dbOrdini[CODICE
ANKER],0)),"")</f>
        <v/>
      </c>
      <c r="M610" s="347" t="s">
        <v>10541</v>
      </c>
      <c r="N610" s="15" t="str">
        <f>IFERROR(INDEX(dbOrdini[ORDINE],MATCH(A610,dbOrdini[CODICE
ANKER]*(dbOrdini[CODICE
SUPPLY]="GEN24"),0)),"")</f>
        <v/>
      </c>
      <c r="O610" s="352" t="s">
        <v>8</v>
      </c>
      <c r="P610" s="347" t="s">
        <v>1318</v>
      </c>
    </row>
    <row r="611" spans="1:16">
      <c r="A611" s="347" t="s">
        <v>1321</v>
      </c>
      <c r="B611" s="348">
        <v>1236</v>
      </c>
      <c r="C611" s="347" t="s">
        <v>28152</v>
      </c>
      <c r="D611" s="347" t="s">
        <v>1319</v>
      </c>
      <c r="E611" s="347">
        <v>12</v>
      </c>
      <c r="F611" s="347">
        <v>1</v>
      </c>
      <c r="G611" s="347" t="s">
        <v>11</v>
      </c>
      <c r="H611" s="349">
        <v>35</v>
      </c>
      <c r="I611" s="350" t="s">
        <v>12</v>
      </c>
      <c r="J611" s="351">
        <f t="shared" si="9"/>
        <v>52.199999999999996</v>
      </c>
      <c r="K611" s="351">
        <v>4.3499999999999996</v>
      </c>
      <c r="L611" s="3" t="str">
        <f>IFERROR(INDEX(dbOrdini[PREZZO
VINOLUX],MATCH(A611,dbOrdini[CODICE
ANKER],0)),"")</f>
        <v/>
      </c>
      <c r="M611" s="347" t="s">
        <v>10534</v>
      </c>
      <c r="N611" s="15" t="str">
        <f>IFERROR(INDEX(dbOrdini[ORDINE],MATCH(A611,dbOrdini[CODICE
ANKER]*(dbOrdini[CODICE
SUPPLY]="GEN24"),0)),"")</f>
        <v/>
      </c>
      <c r="O611" s="352" t="s">
        <v>8</v>
      </c>
      <c r="P611" s="347" t="s">
        <v>1320</v>
      </c>
    </row>
    <row r="612" spans="1:16">
      <c r="A612" s="347" t="s">
        <v>1322</v>
      </c>
      <c r="B612" s="348">
        <v>0</v>
      </c>
      <c r="C612" s="347" t="s">
        <v>28152</v>
      </c>
      <c r="D612" s="347" t="s">
        <v>1323</v>
      </c>
      <c r="E612" s="347">
        <v>6</v>
      </c>
      <c r="F612" s="347">
        <v>0.7</v>
      </c>
      <c r="G612" s="347" t="s">
        <v>11</v>
      </c>
      <c r="H612" s="349">
        <v>40</v>
      </c>
      <c r="I612" s="350" t="s">
        <v>12</v>
      </c>
      <c r="J612" s="351">
        <f t="shared" si="9"/>
        <v>66.900000000000006</v>
      </c>
      <c r="K612" s="351">
        <v>11.15</v>
      </c>
      <c r="L612" s="3" t="str">
        <f>IFERROR(INDEX(dbOrdini[PREZZO
VINOLUX],MATCH(A612,dbOrdini[CODICE
ANKER],0)),"")</f>
        <v/>
      </c>
      <c r="M612" s="347" t="s">
        <v>10535</v>
      </c>
      <c r="N612" s="15" t="str">
        <f>IFERROR(INDEX(dbOrdini[ORDINE],MATCH(A612,dbOrdini[CODICE
ANKER]*(dbOrdini[CODICE
SUPPLY]="GEN24"),0)),"")</f>
        <v/>
      </c>
      <c r="O612" s="352" t="s">
        <v>8</v>
      </c>
      <c r="P612" s="347" t="s">
        <v>1324</v>
      </c>
    </row>
    <row r="613" spans="1:16">
      <c r="A613" s="347" t="s">
        <v>1325</v>
      </c>
      <c r="B613" s="348">
        <v>957</v>
      </c>
      <c r="C613" s="347" t="s">
        <v>28152</v>
      </c>
      <c r="D613" s="347" t="s">
        <v>1326</v>
      </c>
      <c r="E613" s="347">
        <v>6</v>
      </c>
      <c r="F613" s="347">
        <v>0.7</v>
      </c>
      <c r="G613" s="347" t="s">
        <v>11</v>
      </c>
      <c r="H613" s="349">
        <v>40</v>
      </c>
      <c r="I613" s="350" t="s">
        <v>12</v>
      </c>
      <c r="J613" s="351">
        <f t="shared" si="9"/>
        <v>85.5</v>
      </c>
      <c r="K613" s="351">
        <v>14.25</v>
      </c>
      <c r="L613" s="3">
        <f>IFERROR(INDEX(dbOrdini[PREZZO
VINOLUX],MATCH(A613,dbOrdini[CODICE
ANKER],0)),"")</f>
        <v>11.15</v>
      </c>
      <c r="M613" s="347" t="s">
        <v>10535</v>
      </c>
      <c r="N613" s="15" t="str">
        <f>IFERROR(INDEX(dbOrdini[ORDINE],MATCH(A613,dbOrdini[CODICE
ANKER]*(dbOrdini[CODICE
SUPPLY]="GEN24"),0)),"")</f>
        <v/>
      </c>
      <c r="O613" s="352" t="s">
        <v>8</v>
      </c>
      <c r="P613" s="347" t="s">
        <v>1327</v>
      </c>
    </row>
    <row r="614" spans="1:16">
      <c r="A614" s="347" t="s">
        <v>28315</v>
      </c>
      <c r="B614" s="348">
        <v>0</v>
      </c>
      <c r="C614" s="347" t="s">
        <v>28152</v>
      </c>
      <c r="D614" s="347" t="s">
        <v>26410</v>
      </c>
      <c r="E614" s="347">
        <v>6</v>
      </c>
      <c r="F614" s="347">
        <v>0.7</v>
      </c>
      <c r="G614" s="347" t="s">
        <v>11</v>
      </c>
      <c r="H614" s="349">
        <v>60</v>
      </c>
      <c r="I614" s="350" t="s">
        <v>12</v>
      </c>
      <c r="J614" s="351">
        <f t="shared" si="9"/>
        <v>63</v>
      </c>
      <c r="K614" s="351">
        <v>10.5</v>
      </c>
      <c r="L614" s="3" t="str">
        <f>IFERROR(INDEX(dbOrdini[PREZZO
VINOLUX],MATCH(A614,dbOrdini[CODICE
ANKER],0)),"")</f>
        <v/>
      </c>
      <c r="M614" s="347" t="s">
        <v>10537</v>
      </c>
      <c r="N614" s="15" t="str">
        <f>IFERROR(INDEX(dbOrdini[ORDINE],MATCH(A614,dbOrdini[CODICE
ANKER]*(dbOrdini[CODICE
SUPPLY]="GEN24"),0)),"")</f>
        <v/>
      </c>
      <c r="O614" s="352" t="s">
        <v>8</v>
      </c>
      <c r="P614" s="347" t="s">
        <v>28316</v>
      </c>
    </row>
    <row r="615" spans="1:16">
      <c r="A615" s="347" t="s">
        <v>28317</v>
      </c>
      <c r="B615" s="348">
        <v>0</v>
      </c>
      <c r="C615" s="347" t="s">
        <v>28152</v>
      </c>
      <c r="D615" s="347" t="s">
        <v>26265</v>
      </c>
      <c r="E615" s="347">
        <v>6</v>
      </c>
      <c r="F615" s="347">
        <v>0.7</v>
      </c>
      <c r="G615" s="347" t="s">
        <v>11</v>
      </c>
      <c r="H615" s="349">
        <v>40</v>
      </c>
      <c r="I615" s="350" t="s">
        <v>12</v>
      </c>
      <c r="J615" s="351">
        <f t="shared" si="9"/>
        <v>64.5</v>
      </c>
      <c r="K615" s="351">
        <v>10.75</v>
      </c>
      <c r="L615" s="3" t="str">
        <f>IFERROR(INDEX(dbOrdini[PREZZO
VINOLUX],MATCH(A615,dbOrdini[CODICE
ANKER],0)),"")</f>
        <v/>
      </c>
      <c r="M615" s="347" t="s">
        <v>10555</v>
      </c>
      <c r="N615" s="15" t="str">
        <f>IFERROR(INDEX(dbOrdini[ORDINE],MATCH(A615,dbOrdini[CODICE
ANKER]*(dbOrdini[CODICE
SUPPLY]="GEN24"),0)),"")</f>
        <v/>
      </c>
      <c r="O615" s="352" t="s">
        <v>8</v>
      </c>
      <c r="P615" s="347" t="s">
        <v>28318</v>
      </c>
    </row>
    <row r="616" spans="1:16">
      <c r="A616" s="347" t="s">
        <v>1328</v>
      </c>
      <c r="B616" s="348">
        <v>33</v>
      </c>
      <c r="C616" s="347" t="s">
        <v>28152</v>
      </c>
      <c r="D616" s="347" t="s">
        <v>1329</v>
      </c>
      <c r="E616" s="347">
        <v>6</v>
      </c>
      <c r="F616" s="347">
        <v>0.7</v>
      </c>
      <c r="G616" s="347" t="s">
        <v>11</v>
      </c>
      <c r="H616" s="349">
        <v>60</v>
      </c>
      <c r="I616" s="350" t="s">
        <v>12</v>
      </c>
      <c r="J616" s="351">
        <f t="shared" si="9"/>
        <v>67.5</v>
      </c>
      <c r="K616" s="351">
        <v>11.25</v>
      </c>
      <c r="L616" s="3" t="str">
        <f>IFERROR(INDEX(dbOrdini[PREZZO
VINOLUX],MATCH(A616,dbOrdini[CODICE
ANKER],0)),"")</f>
        <v/>
      </c>
      <c r="M616" s="347" t="s">
        <v>10537</v>
      </c>
      <c r="N616" s="15" t="str">
        <f>IFERROR(INDEX(dbOrdini[ORDINE],MATCH(A616,dbOrdini[CODICE
ANKER]*(dbOrdini[CODICE
SUPPLY]="GEN24"),0)),"")</f>
        <v/>
      </c>
      <c r="O616" s="352" t="s">
        <v>8</v>
      </c>
      <c r="P616" s="347" t="s">
        <v>1330</v>
      </c>
    </row>
    <row r="617" spans="1:16">
      <c r="A617" s="347" t="s">
        <v>11038</v>
      </c>
      <c r="B617" s="348">
        <v>15</v>
      </c>
      <c r="C617" s="347" t="s">
        <v>28152</v>
      </c>
      <c r="D617" s="347" t="s">
        <v>11039</v>
      </c>
      <c r="E617" s="347">
        <v>6</v>
      </c>
      <c r="F617" s="347">
        <v>0.7</v>
      </c>
      <c r="G617" s="347" t="s">
        <v>11</v>
      </c>
      <c r="H617" s="349">
        <v>46.7</v>
      </c>
      <c r="I617" s="350" t="s">
        <v>12</v>
      </c>
      <c r="J617" s="351">
        <f t="shared" si="9"/>
        <v>171</v>
      </c>
      <c r="K617" s="351">
        <v>28.5</v>
      </c>
      <c r="L617" s="3" t="str">
        <f>IFERROR(INDEX(dbOrdini[PREZZO
VINOLUX],MATCH(A617,dbOrdini[CODICE
ANKER],0)),"")</f>
        <v/>
      </c>
      <c r="M617" s="347" t="s">
        <v>10536</v>
      </c>
      <c r="N617" s="15" t="str">
        <f>IFERROR(INDEX(dbOrdini[ORDINE],MATCH(A617,dbOrdini[CODICE
ANKER]*(dbOrdini[CODICE
SUPPLY]="GEN24"),0)),"")</f>
        <v/>
      </c>
      <c r="O617" s="352" t="s">
        <v>8</v>
      </c>
      <c r="P617" s="347" t="s">
        <v>11375</v>
      </c>
    </row>
    <row r="618" spans="1:16">
      <c r="A618" s="347" t="s">
        <v>1331</v>
      </c>
      <c r="B618" s="348">
        <v>0</v>
      </c>
      <c r="C618" s="347" t="s">
        <v>28152</v>
      </c>
      <c r="D618" s="347" t="s">
        <v>1332</v>
      </c>
      <c r="E618" s="347">
        <v>6</v>
      </c>
      <c r="F618" s="347">
        <v>0.7</v>
      </c>
      <c r="G618" s="347" t="s">
        <v>11</v>
      </c>
      <c r="H618" s="349">
        <v>43</v>
      </c>
      <c r="I618" s="350" t="s">
        <v>12</v>
      </c>
      <c r="J618" s="351">
        <f t="shared" si="9"/>
        <v>249</v>
      </c>
      <c r="K618" s="351">
        <v>41.5</v>
      </c>
      <c r="L618" s="3" t="str">
        <f>IFERROR(INDEX(dbOrdini[PREZZO
VINOLUX],MATCH(A618,dbOrdini[CODICE
ANKER],0)),"")</f>
        <v/>
      </c>
      <c r="M618" s="347" t="s">
        <v>10536</v>
      </c>
      <c r="N618" s="15" t="str">
        <f>IFERROR(INDEX(dbOrdini[ORDINE],MATCH(A618,dbOrdini[CODICE
ANKER]*(dbOrdini[CODICE
SUPPLY]="GEN24"),0)),"")</f>
        <v/>
      </c>
      <c r="O618" s="352" t="s">
        <v>8</v>
      </c>
      <c r="P618" s="347" t="s">
        <v>1333</v>
      </c>
    </row>
    <row r="619" spans="1:16">
      <c r="A619" s="347" t="s">
        <v>1334</v>
      </c>
      <c r="B619" s="348">
        <v>551</v>
      </c>
      <c r="C619" s="347" t="s">
        <v>28152</v>
      </c>
      <c r="D619" s="347" t="s">
        <v>1335</v>
      </c>
      <c r="E619" s="347">
        <v>6</v>
      </c>
      <c r="F619" s="347">
        <v>1</v>
      </c>
      <c r="G619" s="347" t="s">
        <v>11</v>
      </c>
      <c r="H619" s="349">
        <v>38</v>
      </c>
      <c r="I619" s="350" t="s">
        <v>12</v>
      </c>
      <c r="J619" s="351">
        <f t="shared" si="9"/>
        <v>29.099999999999998</v>
      </c>
      <c r="K619" s="351">
        <v>4.8499999999999996</v>
      </c>
      <c r="L619" s="3" t="str">
        <f>IFERROR(INDEX(dbOrdini[PREZZO
VINOLUX],MATCH(A619,dbOrdini[CODICE
ANKER],0)),"")</f>
        <v/>
      </c>
      <c r="M619" s="347" t="s">
        <v>28208</v>
      </c>
      <c r="N619" s="15" t="str">
        <f>IFERROR(INDEX(dbOrdini[ORDINE],MATCH(A619,dbOrdini[CODICE
ANKER]*(dbOrdini[CODICE
SUPPLY]="GEN24"),0)),"")</f>
        <v/>
      </c>
      <c r="O619" s="352" t="s">
        <v>8</v>
      </c>
      <c r="P619" s="347" t="s">
        <v>1336</v>
      </c>
    </row>
    <row r="620" spans="1:16">
      <c r="A620" s="347" t="s">
        <v>11040</v>
      </c>
      <c r="B620" s="348">
        <v>2</v>
      </c>
      <c r="C620" s="347" t="s">
        <v>28152</v>
      </c>
      <c r="D620" s="347" t="s">
        <v>11041</v>
      </c>
      <c r="E620" s="347">
        <v>6</v>
      </c>
      <c r="F620" s="347">
        <v>0.7</v>
      </c>
      <c r="G620" s="347" t="s">
        <v>11</v>
      </c>
      <c r="H620" s="349">
        <v>51.5</v>
      </c>
      <c r="I620" s="350" t="s">
        <v>12</v>
      </c>
      <c r="J620" s="351">
        <f t="shared" si="9"/>
        <v>960</v>
      </c>
      <c r="K620" s="351">
        <v>160</v>
      </c>
      <c r="L620" s="3" t="str">
        <f>IFERROR(INDEX(dbOrdini[PREZZO
VINOLUX],MATCH(A620,dbOrdini[CODICE
ANKER],0)),"")</f>
        <v/>
      </c>
      <c r="M620" s="347" t="s">
        <v>10549</v>
      </c>
      <c r="N620" s="15" t="str">
        <f>IFERROR(INDEX(dbOrdini[ORDINE],MATCH(A620,dbOrdini[CODICE
ANKER]*(dbOrdini[CODICE
SUPPLY]="GEN24"),0)),"")</f>
        <v/>
      </c>
      <c r="O620" s="352" t="s">
        <v>8</v>
      </c>
      <c r="P620" s="347" t="s">
        <v>11376</v>
      </c>
    </row>
    <row r="621" spans="1:16">
      <c r="A621" s="347" t="s">
        <v>1337</v>
      </c>
      <c r="B621" s="348">
        <v>87</v>
      </c>
      <c r="C621" s="347" t="s">
        <v>28152</v>
      </c>
      <c r="D621" s="347" t="s">
        <v>1338</v>
      </c>
      <c r="E621" s="347">
        <v>6</v>
      </c>
      <c r="F621" s="347">
        <v>0.7</v>
      </c>
      <c r="G621" s="347" t="s">
        <v>11</v>
      </c>
      <c r="H621" s="349">
        <v>46.5</v>
      </c>
      <c r="I621" s="350" t="s">
        <v>12</v>
      </c>
      <c r="J621" s="351">
        <f t="shared" si="9"/>
        <v>720</v>
      </c>
      <c r="K621" s="351">
        <v>120</v>
      </c>
      <c r="L621" s="3" t="str">
        <f>IFERROR(INDEX(dbOrdini[PREZZO
VINOLUX],MATCH(A621,dbOrdini[CODICE
ANKER],0)),"")</f>
        <v/>
      </c>
      <c r="M621" s="347" t="s">
        <v>10549</v>
      </c>
      <c r="N621" s="15" t="str">
        <f>IFERROR(INDEX(dbOrdini[ORDINE],MATCH(A621,dbOrdini[CODICE
ANKER]*(dbOrdini[CODICE
SUPPLY]="GEN24"),0)),"")</f>
        <v/>
      </c>
      <c r="O621" s="352" t="s">
        <v>8</v>
      </c>
      <c r="P621" s="347" t="s">
        <v>1339</v>
      </c>
    </row>
    <row r="622" spans="1:16">
      <c r="A622" s="347" t="s">
        <v>28319</v>
      </c>
      <c r="B622" s="348">
        <v>0</v>
      </c>
      <c r="C622" s="347" t="s">
        <v>28152</v>
      </c>
      <c r="D622" s="347" t="s">
        <v>11043</v>
      </c>
      <c r="E622" s="347">
        <v>6</v>
      </c>
      <c r="F622" s="347">
        <v>0.7</v>
      </c>
      <c r="G622" s="347" t="s">
        <v>11</v>
      </c>
      <c r="H622" s="349">
        <v>63.3</v>
      </c>
      <c r="I622" s="350" t="s">
        <v>12</v>
      </c>
      <c r="J622" s="351">
        <f t="shared" si="9"/>
        <v>1230</v>
      </c>
      <c r="K622" s="351">
        <v>205</v>
      </c>
      <c r="L622" s="3" t="str">
        <f>IFERROR(INDEX(dbOrdini[PREZZO
VINOLUX],MATCH(A622,dbOrdini[CODICE
ANKER],0)),"")</f>
        <v/>
      </c>
      <c r="M622" s="347" t="s">
        <v>10549</v>
      </c>
      <c r="N622" s="15" t="str">
        <f>IFERROR(INDEX(dbOrdini[ORDINE],MATCH(A622,dbOrdini[CODICE
ANKER]*(dbOrdini[CODICE
SUPPLY]="GEN24"),0)),"")</f>
        <v/>
      </c>
      <c r="O622" s="352" t="s">
        <v>8</v>
      </c>
      <c r="P622" s="347" t="s">
        <v>11377</v>
      </c>
    </row>
    <row r="623" spans="1:16">
      <c r="A623" s="347" t="s">
        <v>11042</v>
      </c>
      <c r="B623" s="348">
        <v>4</v>
      </c>
      <c r="C623" s="347" t="s">
        <v>28152</v>
      </c>
      <c r="D623" s="347" t="s">
        <v>11043</v>
      </c>
      <c r="E623" s="347">
        <v>6</v>
      </c>
      <c r="F623" s="347">
        <v>0.7</v>
      </c>
      <c r="G623" s="347" t="s">
        <v>11</v>
      </c>
      <c r="H623" s="349">
        <v>60.7</v>
      </c>
      <c r="I623" s="350" t="s">
        <v>12</v>
      </c>
      <c r="J623" s="351">
        <f t="shared" si="9"/>
        <v>1194</v>
      </c>
      <c r="K623" s="351">
        <v>199</v>
      </c>
      <c r="L623" s="3" t="str">
        <f>IFERROR(INDEX(dbOrdini[PREZZO
VINOLUX],MATCH(A623,dbOrdini[CODICE
ANKER],0)),"")</f>
        <v/>
      </c>
      <c r="M623" s="347" t="s">
        <v>10549</v>
      </c>
      <c r="N623" s="15" t="str">
        <f>IFERROR(INDEX(dbOrdini[ORDINE],MATCH(A623,dbOrdini[CODICE
ANKER]*(dbOrdini[CODICE
SUPPLY]="GEN24"),0)),"")</f>
        <v/>
      </c>
      <c r="O623" s="352" t="s">
        <v>8</v>
      </c>
      <c r="P623" s="347" t="s">
        <v>11377</v>
      </c>
    </row>
    <row r="624" spans="1:16">
      <c r="A624" s="347" t="s">
        <v>11044</v>
      </c>
      <c r="B624" s="348">
        <v>0</v>
      </c>
      <c r="C624" s="347" t="s">
        <v>28152</v>
      </c>
      <c r="D624" s="347" t="s">
        <v>11043</v>
      </c>
      <c r="E624" s="347">
        <v>6</v>
      </c>
      <c r="F624" s="347">
        <v>0.7</v>
      </c>
      <c r="G624" s="347" t="s">
        <v>11</v>
      </c>
      <c r="H624" s="349">
        <v>60.9</v>
      </c>
      <c r="I624" s="350" t="s">
        <v>12</v>
      </c>
      <c r="J624" s="351">
        <f t="shared" si="9"/>
        <v>1194</v>
      </c>
      <c r="K624" s="351">
        <v>199</v>
      </c>
      <c r="L624" s="3" t="str">
        <f>IFERROR(INDEX(dbOrdini[PREZZO
VINOLUX],MATCH(A624,dbOrdini[CODICE
ANKER],0)),"")</f>
        <v/>
      </c>
      <c r="M624" s="347" t="s">
        <v>10549</v>
      </c>
      <c r="N624" s="15" t="str">
        <f>IFERROR(INDEX(dbOrdini[ORDINE],MATCH(A624,dbOrdini[CODICE
ANKER]*(dbOrdini[CODICE
SUPPLY]="GEN24"),0)),"")</f>
        <v/>
      </c>
      <c r="O624" s="352" t="s">
        <v>8</v>
      </c>
      <c r="P624" s="347" t="s">
        <v>11377</v>
      </c>
    </row>
    <row r="625" spans="1:16">
      <c r="A625" s="347" t="s">
        <v>10715</v>
      </c>
      <c r="B625" s="348">
        <v>4</v>
      </c>
      <c r="C625" s="347" t="s">
        <v>28152</v>
      </c>
      <c r="D625" s="347" t="s">
        <v>10716</v>
      </c>
      <c r="E625" s="347">
        <v>6</v>
      </c>
      <c r="F625" s="347">
        <v>0.7</v>
      </c>
      <c r="G625" s="347" t="s">
        <v>11</v>
      </c>
      <c r="H625" s="349">
        <v>40</v>
      </c>
      <c r="I625" s="350" t="s">
        <v>12</v>
      </c>
      <c r="J625" s="351">
        <f t="shared" si="9"/>
        <v>117</v>
      </c>
      <c r="K625" s="351">
        <v>19.5</v>
      </c>
      <c r="L625" s="3" t="str">
        <f>IFERROR(INDEX(dbOrdini[PREZZO
VINOLUX],MATCH(A625,dbOrdini[CODICE
ANKER],0)),"")</f>
        <v/>
      </c>
      <c r="M625" s="347" t="s">
        <v>10537</v>
      </c>
      <c r="N625" s="15" t="str">
        <f>IFERROR(INDEX(dbOrdini[ORDINE],MATCH(A625,dbOrdini[CODICE
ANKER]*(dbOrdini[CODICE
SUPPLY]="GEN24"),0)),"")</f>
        <v/>
      </c>
      <c r="O625" s="352" t="s">
        <v>8</v>
      </c>
      <c r="P625" s="347" t="s">
        <v>11378</v>
      </c>
    </row>
    <row r="626" spans="1:16">
      <c r="A626" s="347" t="s">
        <v>1340</v>
      </c>
      <c r="B626" s="348">
        <v>0</v>
      </c>
      <c r="C626" s="347" t="s">
        <v>28152</v>
      </c>
      <c r="D626" s="347" t="s">
        <v>1341</v>
      </c>
      <c r="E626" s="347">
        <v>6</v>
      </c>
      <c r="F626" s="347">
        <v>0.7</v>
      </c>
      <c r="G626" s="347" t="s">
        <v>11</v>
      </c>
      <c r="H626" s="349">
        <v>40</v>
      </c>
      <c r="I626" s="350" t="s">
        <v>12</v>
      </c>
      <c r="J626" s="351">
        <f t="shared" si="9"/>
        <v>99</v>
      </c>
      <c r="K626" s="351">
        <v>16.5</v>
      </c>
      <c r="L626" s="3" t="str">
        <f>IFERROR(INDEX(dbOrdini[PREZZO
VINOLUX],MATCH(A626,dbOrdini[CODICE
ANKER],0)),"")</f>
        <v/>
      </c>
      <c r="M626" s="347" t="s">
        <v>10537</v>
      </c>
      <c r="N626" s="15" t="str">
        <f>IFERROR(INDEX(dbOrdini[ORDINE],MATCH(A626,dbOrdini[CODICE
ANKER]*(dbOrdini[CODICE
SUPPLY]="GEN24"),0)),"")</f>
        <v/>
      </c>
      <c r="O626" s="352" t="s">
        <v>8</v>
      </c>
      <c r="P626" s="347" t="s">
        <v>1342</v>
      </c>
    </row>
    <row r="627" spans="1:16">
      <c r="A627" s="347" t="s">
        <v>1346</v>
      </c>
      <c r="B627" s="348">
        <v>0</v>
      </c>
      <c r="C627" s="347" t="s">
        <v>28152</v>
      </c>
      <c r="D627" s="347" t="s">
        <v>1344</v>
      </c>
      <c r="E627" s="347">
        <v>6</v>
      </c>
      <c r="F627" s="347">
        <v>1</v>
      </c>
      <c r="G627" s="347" t="s">
        <v>11</v>
      </c>
      <c r="H627" s="349">
        <v>40</v>
      </c>
      <c r="I627" s="350" t="s">
        <v>12</v>
      </c>
      <c r="J627" s="351">
        <f t="shared" si="9"/>
        <v>64.5</v>
      </c>
      <c r="K627" s="351">
        <v>10.75</v>
      </c>
      <c r="L627" s="3" t="str">
        <f>IFERROR(INDEX(dbOrdini[PREZZO
VINOLUX],MATCH(A627,dbOrdini[CODICE
ANKER],0)),"")</f>
        <v/>
      </c>
      <c r="M627" s="347" t="s">
        <v>10537</v>
      </c>
      <c r="N627" s="15" t="str">
        <f>IFERROR(INDEX(dbOrdini[ORDINE],MATCH(A627,dbOrdini[CODICE
ANKER]*(dbOrdini[CODICE
SUPPLY]="GEN24"),0)),"")</f>
        <v/>
      </c>
      <c r="O627" s="352" t="s">
        <v>8</v>
      </c>
      <c r="P627" s="347" t="s">
        <v>1347</v>
      </c>
    </row>
    <row r="628" spans="1:16">
      <c r="A628" s="347" t="s">
        <v>1343</v>
      </c>
      <c r="B628" s="348">
        <v>120</v>
      </c>
      <c r="C628" s="347" t="s">
        <v>28152</v>
      </c>
      <c r="D628" s="347" t="s">
        <v>1344</v>
      </c>
      <c r="E628" s="347">
        <v>6</v>
      </c>
      <c r="F628" s="347">
        <v>0.7</v>
      </c>
      <c r="G628" s="347" t="s">
        <v>11</v>
      </c>
      <c r="H628" s="349">
        <v>40</v>
      </c>
      <c r="I628" s="350" t="s">
        <v>12</v>
      </c>
      <c r="J628" s="351">
        <f t="shared" si="9"/>
        <v>60</v>
      </c>
      <c r="K628" s="351">
        <v>10</v>
      </c>
      <c r="L628" s="3">
        <f>IFERROR(INDEX(dbOrdini[PREZZO
VINOLUX],MATCH(A628,dbOrdini[CODICE
ANKER],0)),"")</f>
        <v>9.9499999999999993</v>
      </c>
      <c r="M628" s="347" t="s">
        <v>10537</v>
      </c>
      <c r="N628" s="15" t="str">
        <f>IFERROR(INDEX(dbOrdini[ORDINE],MATCH(A628,dbOrdini[CODICE
ANKER]*(dbOrdini[CODICE
SUPPLY]="GEN24"),0)),"")</f>
        <v/>
      </c>
      <c r="O628" s="352" t="s">
        <v>8</v>
      </c>
      <c r="P628" s="347" t="s">
        <v>1345</v>
      </c>
    </row>
    <row r="629" spans="1:16">
      <c r="A629" s="347" t="s">
        <v>11379</v>
      </c>
      <c r="B629" s="348">
        <v>0</v>
      </c>
      <c r="C629" s="347" t="s">
        <v>28152</v>
      </c>
      <c r="D629" s="347" t="s">
        <v>11380</v>
      </c>
      <c r="E629" s="347">
        <v>6</v>
      </c>
      <c r="F629" s="347">
        <v>1</v>
      </c>
      <c r="G629" s="347" t="s">
        <v>11</v>
      </c>
      <c r="H629" s="349">
        <v>40</v>
      </c>
      <c r="I629" s="350" t="s">
        <v>12</v>
      </c>
      <c r="J629" s="351">
        <f t="shared" si="9"/>
        <v>90</v>
      </c>
      <c r="K629" s="351">
        <v>15</v>
      </c>
      <c r="L629" s="3" t="str">
        <f>IFERROR(INDEX(dbOrdini[PREZZO
VINOLUX],MATCH(A629,dbOrdini[CODICE
ANKER],0)),"")</f>
        <v/>
      </c>
      <c r="M629" s="347" t="s">
        <v>10537</v>
      </c>
      <c r="N629" s="15" t="str">
        <f>IFERROR(INDEX(dbOrdini[ORDINE],MATCH(A629,dbOrdini[CODICE
ANKER]*(dbOrdini[CODICE
SUPPLY]="GEN24"),0)),"")</f>
        <v/>
      </c>
      <c r="O629" s="352" t="s">
        <v>8</v>
      </c>
      <c r="P629" s="347" t="s">
        <v>11381</v>
      </c>
    </row>
    <row r="630" spans="1:16">
      <c r="A630" s="347" t="s">
        <v>1348</v>
      </c>
      <c r="B630" s="348">
        <v>0</v>
      </c>
      <c r="C630" s="347" t="s">
        <v>28152</v>
      </c>
      <c r="D630" s="347" t="s">
        <v>1349</v>
      </c>
      <c r="E630" s="347">
        <v>6</v>
      </c>
      <c r="F630" s="347">
        <v>0.7</v>
      </c>
      <c r="G630" s="347" t="s">
        <v>11</v>
      </c>
      <c r="H630" s="349">
        <v>40</v>
      </c>
      <c r="I630" s="350" t="s">
        <v>12</v>
      </c>
      <c r="J630" s="351">
        <f t="shared" si="9"/>
        <v>103.19999999999999</v>
      </c>
      <c r="K630" s="351">
        <v>17.2</v>
      </c>
      <c r="L630" s="3" t="str">
        <f>IFERROR(INDEX(dbOrdini[PREZZO
VINOLUX],MATCH(A630,dbOrdini[CODICE
ANKER],0)),"")</f>
        <v/>
      </c>
      <c r="M630" s="347" t="s">
        <v>10537</v>
      </c>
      <c r="N630" s="15" t="str">
        <f>IFERROR(INDEX(dbOrdini[ORDINE],MATCH(A630,dbOrdini[CODICE
ANKER]*(dbOrdini[CODICE
SUPPLY]="GEN24"),0)),"")</f>
        <v/>
      </c>
      <c r="O630" s="352" t="s">
        <v>8</v>
      </c>
      <c r="P630" s="347" t="s">
        <v>1350</v>
      </c>
    </row>
    <row r="631" spans="1:16">
      <c r="A631" s="347" t="s">
        <v>1351</v>
      </c>
      <c r="B631" s="348">
        <v>4</v>
      </c>
      <c r="C631" s="347" t="s">
        <v>28152</v>
      </c>
      <c r="D631" s="347" t="s">
        <v>1352</v>
      </c>
      <c r="E631" s="347">
        <v>6</v>
      </c>
      <c r="F631" s="347">
        <v>0.7</v>
      </c>
      <c r="G631" s="347" t="s">
        <v>11</v>
      </c>
      <c r="H631" s="349">
        <v>43</v>
      </c>
      <c r="I631" s="350" t="s">
        <v>12</v>
      </c>
      <c r="J631" s="351">
        <f t="shared" si="9"/>
        <v>49.5</v>
      </c>
      <c r="K631" s="351">
        <v>8.25</v>
      </c>
      <c r="L631" s="3" t="str">
        <f>IFERROR(INDEX(dbOrdini[PREZZO
VINOLUX],MATCH(A631,dbOrdini[CODICE
ANKER],0)),"")</f>
        <v/>
      </c>
      <c r="M631" s="347" t="s">
        <v>10537</v>
      </c>
      <c r="N631" s="15" t="str">
        <f>IFERROR(INDEX(dbOrdini[ORDINE],MATCH(A631,dbOrdini[CODICE
ANKER]*(dbOrdini[CODICE
SUPPLY]="GEN24"),0)),"")</f>
        <v/>
      </c>
      <c r="O631" s="352" t="s">
        <v>8</v>
      </c>
      <c r="P631" s="347" t="s">
        <v>1353</v>
      </c>
    </row>
    <row r="632" spans="1:16">
      <c r="A632" s="347" t="s">
        <v>1354</v>
      </c>
      <c r="B632" s="348">
        <v>27</v>
      </c>
      <c r="C632" s="347" t="s">
        <v>28152</v>
      </c>
      <c r="D632" s="347" t="s">
        <v>1355</v>
      </c>
      <c r="E632" s="347">
        <v>6</v>
      </c>
      <c r="F632" s="347">
        <v>0.7</v>
      </c>
      <c r="G632" s="347" t="s">
        <v>11</v>
      </c>
      <c r="H632" s="349">
        <v>45</v>
      </c>
      <c r="I632" s="350" t="s">
        <v>12</v>
      </c>
      <c r="J632" s="351">
        <f t="shared" si="9"/>
        <v>54</v>
      </c>
      <c r="K632" s="351">
        <v>9</v>
      </c>
      <c r="L632" s="3" t="str">
        <f>IFERROR(INDEX(dbOrdini[PREZZO
VINOLUX],MATCH(A632,dbOrdini[CODICE
ANKER],0)),"")</f>
        <v/>
      </c>
      <c r="M632" s="347" t="s">
        <v>10555</v>
      </c>
      <c r="N632" s="15" t="str">
        <f>IFERROR(INDEX(dbOrdini[ORDINE],MATCH(A632,dbOrdini[CODICE
ANKER]*(dbOrdini[CODICE
SUPPLY]="GEN24"),0)),"")</f>
        <v/>
      </c>
      <c r="O632" s="352" t="s">
        <v>8</v>
      </c>
      <c r="P632" s="347" t="s">
        <v>1356</v>
      </c>
    </row>
    <row r="633" spans="1:16">
      <c r="A633" s="347" t="s">
        <v>1357</v>
      </c>
      <c r="B633" s="348">
        <v>62</v>
      </c>
      <c r="C633" s="347" t="s">
        <v>28152</v>
      </c>
      <c r="D633" s="347" t="s">
        <v>1358</v>
      </c>
      <c r="E633" s="347">
        <v>6</v>
      </c>
      <c r="F633" s="347">
        <v>0.7</v>
      </c>
      <c r="G633" s="347" t="s">
        <v>11262</v>
      </c>
      <c r="H633" s="349">
        <v>40</v>
      </c>
      <c r="I633" s="350" t="s">
        <v>12</v>
      </c>
      <c r="J633" s="351">
        <f t="shared" si="9"/>
        <v>159</v>
      </c>
      <c r="K633" s="351">
        <v>26.5</v>
      </c>
      <c r="L633" s="3" t="str">
        <f>IFERROR(INDEX(dbOrdini[PREZZO
VINOLUX],MATCH(A633,dbOrdini[CODICE
ANKER],0)),"")</f>
        <v/>
      </c>
      <c r="M633" s="347" t="s">
        <v>10535</v>
      </c>
      <c r="N633" s="15" t="str">
        <f>IFERROR(INDEX(dbOrdini[ORDINE],MATCH(A633,dbOrdini[CODICE
ANKER]*(dbOrdini[CODICE
SUPPLY]="GEN24"),0)),"")</f>
        <v/>
      </c>
      <c r="O633" s="352" t="s">
        <v>8</v>
      </c>
      <c r="P633" s="347" t="s">
        <v>1359</v>
      </c>
    </row>
    <row r="634" spans="1:16">
      <c r="A634" s="347" t="s">
        <v>1360</v>
      </c>
      <c r="B634" s="348">
        <v>0</v>
      </c>
      <c r="C634" s="347" t="s">
        <v>28152</v>
      </c>
      <c r="D634" s="347" t="s">
        <v>1361</v>
      </c>
      <c r="E634" s="347">
        <v>6</v>
      </c>
      <c r="F634" s="347">
        <v>0.7</v>
      </c>
      <c r="G634" s="347" t="s">
        <v>11</v>
      </c>
      <c r="H634" s="349">
        <v>40</v>
      </c>
      <c r="I634" s="350" t="s">
        <v>12</v>
      </c>
      <c r="J634" s="351">
        <f t="shared" si="9"/>
        <v>106.5</v>
      </c>
      <c r="K634" s="351">
        <v>17.75</v>
      </c>
      <c r="L634" s="3" t="str">
        <f>IFERROR(INDEX(dbOrdini[PREZZO
VINOLUX],MATCH(A634,dbOrdini[CODICE
ANKER],0)),"")</f>
        <v/>
      </c>
      <c r="M634" s="347" t="s">
        <v>10537</v>
      </c>
      <c r="N634" s="15" t="str">
        <f>IFERROR(INDEX(dbOrdini[ORDINE],MATCH(A634,dbOrdini[CODICE
ANKER]*(dbOrdini[CODICE
SUPPLY]="GEN24"),0)),"")</f>
        <v/>
      </c>
      <c r="O634" s="352" t="s">
        <v>8</v>
      </c>
      <c r="P634" s="347" t="s">
        <v>1362</v>
      </c>
    </row>
    <row r="635" spans="1:16">
      <c r="A635" s="347" t="s">
        <v>1363</v>
      </c>
      <c r="B635" s="348">
        <v>0</v>
      </c>
      <c r="C635" s="347" t="s">
        <v>28152</v>
      </c>
      <c r="D635" s="347" t="s">
        <v>1364</v>
      </c>
      <c r="E635" s="347">
        <v>6</v>
      </c>
      <c r="F635" s="347">
        <v>0.7</v>
      </c>
      <c r="G635" s="347" t="s">
        <v>11262</v>
      </c>
      <c r="H635" s="349">
        <v>47</v>
      </c>
      <c r="I635" s="350" t="s">
        <v>12</v>
      </c>
      <c r="J635" s="351">
        <f t="shared" si="9"/>
        <v>100.5</v>
      </c>
      <c r="K635" s="351">
        <v>16.75</v>
      </c>
      <c r="L635" s="3" t="str">
        <f>IFERROR(INDEX(dbOrdini[PREZZO
VINOLUX],MATCH(A635,dbOrdini[CODICE
ANKER],0)),"")</f>
        <v/>
      </c>
      <c r="M635" s="347" t="s">
        <v>10537</v>
      </c>
      <c r="N635" s="15" t="str">
        <f>IFERROR(INDEX(dbOrdini[ORDINE],MATCH(A635,dbOrdini[CODICE
ANKER]*(dbOrdini[CODICE
SUPPLY]="GEN24"),0)),"")</f>
        <v/>
      </c>
      <c r="O635" s="352" t="s">
        <v>8</v>
      </c>
      <c r="P635" s="347" t="s">
        <v>28320</v>
      </c>
    </row>
    <row r="636" spans="1:16">
      <c r="A636" s="347" t="s">
        <v>11045</v>
      </c>
      <c r="B636" s="348">
        <v>0</v>
      </c>
      <c r="C636" s="347" t="s">
        <v>28152</v>
      </c>
      <c r="D636" s="347" t="s">
        <v>1364</v>
      </c>
      <c r="E636" s="347">
        <v>6</v>
      </c>
      <c r="F636" s="347">
        <v>0.7</v>
      </c>
      <c r="G636" s="347" t="s">
        <v>11</v>
      </c>
      <c r="H636" s="349">
        <v>47</v>
      </c>
      <c r="I636" s="350" t="s">
        <v>12</v>
      </c>
      <c r="J636" s="351">
        <f t="shared" si="9"/>
        <v>100.5</v>
      </c>
      <c r="K636" s="351">
        <v>16.75</v>
      </c>
      <c r="L636" s="3" t="str">
        <f>IFERROR(INDEX(dbOrdini[PREZZO
VINOLUX],MATCH(A636,dbOrdini[CODICE
ANKER],0)),"")</f>
        <v/>
      </c>
      <c r="M636" s="347" t="s">
        <v>10537</v>
      </c>
      <c r="N636" s="15" t="str">
        <f>IFERROR(INDEX(dbOrdini[ORDINE],MATCH(A636,dbOrdini[CODICE
ANKER]*(dbOrdini[CODICE
SUPPLY]="GEN24"),0)),"")</f>
        <v/>
      </c>
      <c r="O636" s="352" t="s">
        <v>8</v>
      </c>
      <c r="P636" s="347" t="s">
        <v>1365</v>
      </c>
    </row>
    <row r="637" spans="1:16">
      <c r="A637" s="347" t="s">
        <v>28321</v>
      </c>
      <c r="B637" s="348">
        <v>60</v>
      </c>
      <c r="C637" s="347" t="s">
        <v>28152</v>
      </c>
      <c r="D637" s="347" t="s">
        <v>28322</v>
      </c>
      <c r="E637" s="347">
        <v>3</v>
      </c>
      <c r="F637" s="347">
        <v>0.7</v>
      </c>
      <c r="G637" s="347" t="s">
        <v>11</v>
      </c>
      <c r="H637" s="349">
        <v>42</v>
      </c>
      <c r="I637" s="350" t="s">
        <v>12</v>
      </c>
      <c r="J637" s="351">
        <f t="shared" si="9"/>
        <v>53.849999999999994</v>
      </c>
      <c r="K637" s="351">
        <v>17.95</v>
      </c>
      <c r="L637" s="3" t="str">
        <f>IFERROR(INDEX(dbOrdini[PREZZO
VINOLUX],MATCH(A637,dbOrdini[CODICE
ANKER],0)),"")</f>
        <v/>
      </c>
      <c r="M637" s="347" t="s">
        <v>10543</v>
      </c>
      <c r="N637" s="15" t="str">
        <f>IFERROR(INDEX(dbOrdini[ORDINE],MATCH(A637,dbOrdini[CODICE
ANKER]*(dbOrdini[CODICE
SUPPLY]="GEN24"),0)),"")</f>
        <v/>
      </c>
      <c r="O637" s="352" t="s">
        <v>8</v>
      </c>
      <c r="P637" s="347" t="s">
        <v>28323</v>
      </c>
    </row>
    <row r="638" spans="1:16">
      <c r="A638" s="347" t="s">
        <v>1366</v>
      </c>
      <c r="B638" s="348">
        <v>48</v>
      </c>
      <c r="C638" s="347" t="s">
        <v>28152</v>
      </c>
      <c r="D638" s="347" t="s">
        <v>1367</v>
      </c>
      <c r="E638" s="347">
        <v>6</v>
      </c>
      <c r="F638" s="347">
        <v>0.7</v>
      </c>
      <c r="G638" s="347" t="s">
        <v>11</v>
      </c>
      <c r="H638" s="349">
        <v>38</v>
      </c>
      <c r="I638" s="350" t="s">
        <v>12</v>
      </c>
      <c r="J638" s="351">
        <f t="shared" si="9"/>
        <v>101.69999999999999</v>
      </c>
      <c r="K638" s="351">
        <v>16.95</v>
      </c>
      <c r="L638" s="3" t="str">
        <f>IFERROR(INDEX(dbOrdini[PREZZO
VINOLUX],MATCH(A638,dbOrdini[CODICE
ANKER],0)),"")</f>
        <v/>
      </c>
      <c r="M638" s="347" t="s">
        <v>28208</v>
      </c>
      <c r="N638" s="15" t="str">
        <f>IFERROR(INDEX(dbOrdini[ORDINE],MATCH(A638,dbOrdini[CODICE
ANKER]*(dbOrdini[CODICE
SUPPLY]="GEN24"),0)),"")</f>
        <v/>
      </c>
      <c r="O638" s="352" t="s">
        <v>8</v>
      </c>
      <c r="P638" s="347" t="s">
        <v>1368</v>
      </c>
    </row>
    <row r="639" spans="1:16">
      <c r="A639" s="347" t="s">
        <v>1369</v>
      </c>
      <c r="B639" s="348">
        <v>678</v>
      </c>
      <c r="C639" s="347" t="s">
        <v>28152</v>
      </c>
      <c r="D639" s="347" t="s">
        <v>1370</v>
      </c>
      <c r="E639" s="347">
        <v>6</v>
      </c>
      <c r="F639" s="347">
        <v>0.7</v>
      </c>
      <c r="G639" s="347" t="s">
        <v>11</v>
      </c>
      <c r="H639" s="349">
        <v>42</v>
      </c>
      <c r="I639" s="350" t="s">
        <v>12</v>
      </c>
      <c r="J639" s="351">
        <f t="shared" si="9"/>
        <v>100.80000000000001</v>
      </c>
      <c r="K639" s="351">
        <v>16.8</v>
      </c>
      <c r="L639" s="3" t="str">
        <f>IFERROR(INDEX(dbOrdini[PREZZO
VINOLUX],MATCH(A639,dbOrdini[CODICE
ANKER],0)),"")</f>
        <v/>
      </c>
      <c r="M639" s="347" t="s">
        <v>10537</v>
      </c>
      <c r="N639" s="15" t="str">
        <f>IFERROR(INDEX(dbOrdini[ORDINE],MATCH(A639,dbOrdini[CODICE
ANKER]*(dbOrdini[CODICE
SUPPLY]="GEN24"),0)),"")</f>
        <v/>
      </c>
      <c r="O639" s="352" t="s">
        <v>8</v>
      </c>
      <c r="P639" s="347" t="s">
        <v>1371</v>
      </c>
    </row>
    <row r="640" spans="1:16">
      <c r="A640" s="347" t="s">
        <v>11382</v>
      </c>
      <c r="B640" s="348">
        <v>0</v>
      </c>
      <c r="C640" s="347" t="s">
        <v>28152</v>
      </c>
      <c r="D640" s="347" t="s">
        <v>11383</v>
      </c>
      <c r="E640" s="347">
        <v>15</v>
      </c>
      <c r="F640" s="347">
        <v>0.1</v>
      </c>
      <c r="G640" s="347" t="s">
        <v>11</v>
      </c>
      <c r="H640" s="349">
        <v>42</v>
      </c>
      <c r="I640" s="350" t="s">
        <v>12</v>
      </c>
      <c r="J640" s="351">
        <f t="shared" si="9"/>
        <v>16.5</v>
      </c>
      <c r="K640" s="351">
        <v>1.1000000000000001</v>
      </c>
      <c r="L640" s="3" t="str">
        <f>IFERROR(INDEX(dbOrdini[PREZZO
VINOLUX],MATCH(A640,dbOrdini[CODICE
ANKER],0)),"")</f>
        <v/>
      </c>
      <c r="M640" s="347" t="s">
        <v>10537</v>
      </c>
      <c r="N640" s="15" t="str">
        <f>IFERROR(INDEX(dbOrdini[ORDINE],MATCH(A640,dbOrdini[CODICE
ANKER]*(dbOrdini[CODICE
SUPPLY]="GEN24"),0)),"")</f>
        <v/>
      </c>
      <c r="O640" s="352" t="s">
        <v>8</v>
      </c>
      <c r="P640" s="347" t="s">
        <v>11384</v>
      </c>
    </row>
    <row r="641" spans="1:16">
      <c r="A641" s="347" t="s">
        <v>1372</v>
      </c>
      <c r="B641" s="348">
        <v>42</v>
      </c>
      <c r="C641" s="347" t="s">
        <v>28152</v>
      </c>
      <c r="D641" s="347" t="s">
        <v>1373</v>
      </c>
      <c r="E641" s="347">
        <v>6</v>
      </c>
      <c r="F641" s="347">
        <v>0.75</v>
      </c>
      <c r="G641" s="347" t="s">
        <v>11</v>
      </c>
      <c r="H641" s="349">
        <v>12.5</v>
      </c>
      <c r="I641" s="350" t="s">
        <v>12</v>
      </c>
      <c r="J641" s="351">
        <f t="shared" si="9"/>
        <v>20.700000000000003</v>
      </c>
      <c r="K641" s="351">
        <v>3.45</v>
      </c>
      <c r="L641" s="3" t="str">
        <f>IFERROR(INDEX(dbOrdini[PREZZO
VINOLUX],MATCH(A641,dbOrdini[CODICE
ANKER],0)),"")</f>
        <v/>
      </c>
      <c r="M641" s="347" t="s">
        <v>28188</v>
      </c>
      <c r="N641" s="15" t="str">
        <f>IFERROR(INDEX(dbOrdini[ORDINE],MATCH(A641,dbOrdini[CODICE
ANKER]*(dbOrdini[CODICE
SUPPLY]="GEN24"),0)),"")</f>
        <v/>
      </c>
      <c r="O641" s="352" t="s">
        <v>8</v>
      </c>
      <c r="P641" s="347" t="s">
        <v>28324</v>
      </c>
    </row>
    <row r="642" spans="1:16">
      <c r="A642" s="347" t="s">
        <v>1374</v>
      </c>
      <c r="B642" s="348">
        <v>230</v>
      </c>
      <c r="C642" s="347" t="s">
        <v>28152</v>
      </c>
      <c r="D642" s="347" t="s">
        <v>1375</v>
      </c>
      <c r="E642" s="347">
        <v>6</v>
      </c>
      <c r="F642" s="347">
        <v>1</v>
      </c>
      <c r="G642" s="347" t="s">
        <v>11</v>
      </c>
      <c r="H642" s="349">
        <v>35</v>
      </c>
      <c r="I642" s="350" t="s">
        <v>12</v>
      </c>
      <c r="J642" s="351">
        <f t="shared" si="9"/>
        <v>27</v>
      </c>
      <c r="K642" s="351">
        <v>4.5</v>
      </c>
      <c r="L642" s="3" t="str">
        <f>IFERROR(INDEX(dbOrdini[PREZZO
VINOLUX],MATCH(A642,dbOrdini[CODICE
ANKER],0)),"")</f>
        <v/>
      </c>
      <c r="M642" s="347" t="s">
        <v>28208</v>
      </c>
      <c r="N642" s="15" t="str">
        <f>IFERROR(INDEX(dbOrdini[ORDINE],MATCH(A642,dbOrdini[CODICE
ANKER]*(dbOrdini[CODICE
SUPPLY]="GEN24"),0)),"")</f>
        <v/>
      </c>
      <c r="O642" s="352" t="s">
        <v>8</v>
      </c>
      <c r="P642" s="347" t="s">
        <v>1376</v>
      </c>
    </row>
    <row r="643" spans="1:16">
      <c r="A643" s="347" t="s">
        <v>1380</v>
      </c>
      <c r="B643" s="348">
        <v>0</v>
      </c>
      <c r="C643" s="347" t="s">
        <v>28152</v>
      </c>
      <c r="D643" s="347" t="s">
        <v>1378</v>
      </c>
      <c r="E643" s="347">
        <v>6</v>
      </c>
      <c r="F643" s="347">
        <v>1</v>
      </c>
      <c r="G643" s="347" t="s">
        <v>11</v>
      </c>
      <c r="H643" s="349">
        <v>35</v>
      </c>
      <c r="I643" s="350" t="s">
        <v>12</v>
      </c>
      <c r="J643" s="351">
        <f t="shared" si="9"/>
        <v>24</v>
      </c>
      <c r="K643" s="351">
        <v>4</v>
      </c>
      <c r="L643" s="3" t="str">
        <f>IFERROR(INDEX(dbOrdini[PREZZO
VINOLUX],MATCH(A643,dbOrdini[CODICE
ANKER],0)),"")</f>
        <v/>
      </c>
      <c r="M643" s="347" t="s">
        <v>28208</v>
      </c>
      <c r="N643" s="15" t="str">
        <f>IFERROR(INDEX(dbOrdini[ORDINE],MATCH(A643,dbOrdini[CODICE
ANKER]*(dbOrdini[CODICE
SUPPLY]="GEN24"),0)),"")</f>
        <v/>
      </c>
      <c r="O643" s="352" t="s">
        <v>8</v>
      </c>
      <c r="P643" s="347" t="s">
        <v>1381</v>
      </c>
    </row>
    <row r="644" spans="1:16">
      <c r="A644" s="347" t="s">
        <v>1377</v>
      </c>
      <c r="B644" s="348">
        <v>1</v>
      </c>
      <c r="C644" s="347" t="s">
        <v>28152</v>
      </c>
      <c r="D644" s="347" t="s">
        <v>1378</v>
      </c>
      <c r="E644" s="347">
        <v>6</v>
      </c>
      <c r="F644" s="347">
        <v>0.5</v>
      </c>
      <c r="G644" s="347" t="s">
        <v>11262</v>
      </c>
      <c r="H644" s="349">
        <v>35</v>
      </c>
      <c r="I644" s="350" t="s">
        <v>12</v>
      </c>
      <c r="J644" s="351">
        <f t="shared" si="9"/>
        <v>19.200000000000003</v>
      </c>
      <c r="K644" s="351">
        <v>3.2</v>
      </c>
      <c r="L644" s="3" t="str">
        <f>IFERROR(INDEX(dbOrdini[PREZZO
VINOLUX],MATCH(A644,dbOrdini[CODICE
ANKER],0)),"")</f>
        <v/>
      </c>
      <c r="M644" s="347" t="s">
        <v>28208</v>
      </c>
      <c r="N644" s="15" t="str">
        <f>IFERROR(INDEX(dbOrdini[ORDINE],MATCH(A644,dbOrdini[CODICE
ANKER]*(dbOrdini[CODICE
SUPPLY]="GEN24"),0)),"")</f>
        <v/>
      </c>
      <c r="O644" s="352" t="s">
        <v>8</v>
      </c>
      <c r="P644" s="347" t="s">
        <v>1379</v>
      </c>
    </row>
    <row r="645" spans="1:16">
      <c r="A645" s="347" t="s">
        <v>1382</v>
      </c>
      <c r="B645" s="348">
        <v>207</v>
      </c>
      <c r="C645" s="347" t="s">
        <v>28152</v>
      </c>
      <c r="D645" s="347" t="s">
        <v>1383</v>
      </c>
      <c r="E645" s="347">
        <v>6</v>
      </c>
      <c r="F645" s="347">
        <v>1</v>
      </c>
      <c r="G645" s="347" t="s">
        <v>11</v>
      </c>
      <c r="H645" s="349">
        <v>38</v>
      </c>
      <c r="I645" s="350" t="s">
        <v>12</v>
      </c>
      <c r="J645" s="351">
        <f t="shared" si="9"/>
        <v>31.5</v>
      </c>
      <c r="K645" s="351">
        <v>5.25</v>
      </c>
      <c r="L645" s="3" t="str">
        <f>IFERROR(INDEX(dbOrdini[PREZZO
VINOLUX],MATCH(A645,dbOrdini[CODICE
ANKER],0)),"")</f>
        <v/>
      </c>
      <c r="M645" s="347" t="s">
        <v>28208</v>
      </c>
      <c r="N645" s="15" t="str">
        <f>IFERROR(INDEX(dbOrdini[ORDINE],MATCH(A645,dbOrdini[CODICE
ANKER]*(dbOrdini[CODICE
SUPPLY]="GEN24"),0)),"")</f>
        <v/>
      </c>
      <c r="O645" s="352" t="s">
        <v>8</v>
      </c>
      <c r="P645" s="347" t="s">
        <v>1384</v>
      </c>
    </row>
    <row r="646" spans="1:16">
      <c r="A646" s="347" t="s">
        <v>1388</v>
      </c>
      <c r="B646" s="348">
        <v>161</v>
      </c>
      <c r="C646" s="347" t="s">
        <v>28152</v>
      </c>
      <c r="D646" s="347" t="s">
        <v>1386</v>
      </c>
      <c r="E646" s="347">
        <v>6</v>
      </c>
      <c r="F646" s="347">
        <v>1</v>
      </c>
      <c r="G646" s="347" t="s">
        <v>11</v>
      </c>
      <c r="H646" s="349">
        <v>38</v>
      </c>
      <c r="I646" s="350" t="s">
        <v>12</v>
      </c>
      <c r="J646" s="351">
        <f t="shared" si="9"/>
        <v>27.900000000000002</v>
      </c>
      <c r="K646" s="351">
        <v>4.6500000000000004</v>
      </c>
      <c r="L646" s="3" t="str">
        <f>IFERROR(INDEX(dbOrdini[PREZZO
VINOLUX],MATCH(A646,dbOrdini[CODICE
ANKER],0)),"")</f>
        <v/>
      </c>
      <c r="M646" s="347" t="s">
        <v>28208</v>
      </c>
      <c r="N646" s="15" t="str">
        <f>IFERROR(INDEX(dbOrdini[ORDINE],MATCH(A646,dbOrdini[CODICE
ANKER]*(dbOrdini[CODICE
SUPPLY]="GEN24"),0)),"")</f>
        <v/>
      </c>
      <c r="O646" s="352" t="s">
        <v>8</v>
      </c>
      <c r="P646" s="347" t="s">
        <v>1389</v>
      </c>
    </row>
    <row r="647" spans="1:16">
      <c r="A647" s="347" t="s">
        <v>1385</v>
      </c>
      <c r="B647" s="348">
        <v>0</v>
      </c>
      <c r="C647" s="347" t="s">
        <v>28152</v>
      </c>
      <c r="D647" s="347" t="s">
        <v>1386</v>
      </c>
      <c r="E647" s="347">
        <v>6</v>
      </c>
      <c r="F647" s="347">
        <v>0.5</v>
      </c>
      <c r="G647" s="347" t="s">
        <v>11</v>
      </c>
      <c r="H647" s="349">
        <v>38</v>
      </c>
      <c r="I647" s="350" t="s">
        <v>12</v>
      </c>
      <c r="J647" s="351">
        <f t="shared" si="9"/>
        <v>19.200000000000003</v>
      </c>
      <c r="K647" s="351">
        <v>3.2</v>
      </c>
      <c r="L647" s="3" t="str">
        <f>IFERROR(INDEX(dbOrdini[PREZZO
VINOLUX],MATCH(A647,dbOrdini[CODICE
ANKER],0)),"")</f>
        <v/>
      </c>
      <c r="M647" s="347" t="s">
        <v>28208</v>
      </c>
      <c r="N647" s="15" t="str">
        <f>IFERROR(INDEX(dbOrdini[ORDINE],MATCH(A647,dbOrdini[CODICE
ANKER]*(dbOrdini[CODICE
SUPPLY]="GEN24"),0)),"")</f>
        <v/>
      </c>
      <c r="O647" s="352" t="s">
        <v>8</v>
      </c>
      <c r="P647" s="347" t="s">
        <v>1387</v>
      </c>
    </row>
    <row r="648" spans="1:16">
      <c r="A648" s="347" t="s">
        <v>11385</v>
      </c>
      <c r="B648" s="348">
        <v>33</v>
      </c>
      <c r="C648" s="347" t="s">
        <v>28152</v>
      </c>
      <c r="D648" s="347" t="s">
        <v>1391</v>
      </c>
      <c r="E648" s="347">
        <v>3</v>
      </c>
      <c r="F648" s="347">
        <v>1.5</v>
      </c>
      <c r="G648" s="347" t="s">
        <v>11</v>
      </c>
      <c r="H648" s="349">
        <v>12</v>
      </c>
      <c r="I648" s="350" t="s">
        <v>12</v>
      </c>
      <c r="J648" s="351">
        <f t="shared" si="9"/>
        <v>277.5</v>
      </c>
      <c r="K648" s="351">
        <v>92.5</v>
      </c>
      <c r="L648" s="3" t="str">
        <f>IFERROR(INDEX(dbOrdini[PREZZO
VINOLUX],MATCH(A648,dbOrdini[CODICE
ANKER],0)),"")</f>
        <v/>
      </c>
      <c r="M648" s="347" t="s">
        <v>28233</v>
      </c>
      <c r="N648" s="15" t="str">
        <f>IFERROR(INDEX(dbOrdini[ORDINE],MATCH(A648,dbOrdini[CODICE
ANKER]*(dbOrdini[CODICE
SUPPLY]="GEN24"),0)),"")</f>
        <v/>
      </c>
      <c r="O648" s="352" t="s">
        <v>8</v>
      </c>
      <c r="P648" s="347" t="s">
        <v>11386</v>
      </c>
    </row>
    <row r="649" spans="1:16">
      <c r="A649" s="347" t="s">
        <v>1390</v>
      </c>
      <c r="B649" s="348">
        <v>844</v>
      </c>
      <c r="C649" s="347" t="s">
        <v>28152</v>
      </c>
      <c r="D649" s="347" t="s">
        <v>1391</v>
      </c>
      <c r="E649" s="347">
        <v>6</v>
      </c>
      <c r="F649" s="347">
        <v>0.75</v>
      </c>
      <c r="G649" s="347" t="s">
        <v>11</v>
      </c>
      <c r="H649" s="349">
        <v>12</v>
      </c>
      <c r="I649" s="350" t="s">
        <v>12</v>
      </c>
      <c r="J649" s="351">
        <f t="shared" si="9"/>
        <v>249</v>
      </c>
      <c r="K649" s="351">
        <v>41.5</v>
      </c>
      <c r="L649" s="3" t="str">
        <f>IFERROR(INDEX(dbOrdini[PREZZO
VINOLUX],MATCH(A649,dbOrdini[CODICE
ANKER],0)),"")</f>
        <v/>
      </c>
      <c r="M649" s="347" t="s">
        <v>28233</v>
      </c>
      <c r="N649" s="15" t="str">
        <f>IFERROR(INDEX(dbOrdini[ORDINE],MATCH(A649,dbOrdini[CODICE
ANKER]*(dbOrdini[CODICE
SUPPLY]="GEN24"),0)),"")</f>
        <v/>
      </c>
      <c r="O649" s="352" t="s">
        <v>8</v>
      </c>
      <c r="P649" s="347" t="s">
        <v>1392</v>
      </c>
    </row>
    <row r="650" spans="1:16">
      <c r="A650" s="347" t="s">
        <v>1394</v>
      </c>
      <c r="B650" s="348">
        <v>204</v>
      </c>
      <c r="C650" s="347" t="s">
        <v>28152</v>
      </c>
      <c r="D650" s="347" t="s">
        <v>1395</v>
      </c>
      <c r="E650" s="347">
        <v>6</v>
      </c>
      <c r="F650" s="347">
        <v>0.75</v>
      </c>
      <c r="G650" s="347" t="s">
        <v>11</v>
      </c>
      <c r="H650" s="349">
        <v>12</v>
      </c>
      <c r="I650" s="350" t="s">
        <v>12</v>
      </c>
      <c r="J650" s="351">
        <f t="shared" si="9"/>
        <v>255</v>
      </c>
      <c r="K650" s="351">
        <v>42.5</v>
      </c>
      <c r="L650" s="3" t="str">
        <f>IFERROR(INDEX(dbOrdini[PREZZO
VINOLUX],MATCH(A650,dbOrdini[CODICE
ANKER],0)),"")</f>
        <v/>
      </c>
      <c r="M650" s="347" t="s">
        <v>28233</v>
      </c>
      <c r="N650" s="15" t="str">
        <f>IFERROR(INDEX(dbOrdini[ORDINE],MATCH(A650,dbOrdini[CODICE
ANKER]*(dbOrdini[CODICE
SUPPLY]="GEN24"),0)),"")</f>
        <v/>
      </c>
      <c r="O650" s="352" t="s">
        <v>8</v>
      </c>
      <c r="P650" s="347" t="s">
        <v>1392</v>
      </c>
    </row>
    <row r="651" spans="1:16">
      <c r="A651" s="347" t="s">
        <v>28325</v>
      </c>
      <c r="B651" s="348">
        <v>0</v>
      </c>
      <c r="C651" s="347" t="s">
        <v>28152</v>
      </c>
      <c r="D651" s="347" t="s">
        <v>28326</v>
      </c>
      <c r="E651" s="347">
        <v>6</v>
      </c>
      <c r="F651" s="347">
        <v>0.75</v>
      </c>
      <c r="G651" s="347" t="s">
        <v>11262</v>
      </c>
      <c r="H651" s="349">
        <v>12</v>
      </c>
      <c r="I651" s="350" t="s">
        <v>12</v>
      </c>
      <c r="J651" s="351">
        <f t="shared" si="9"/>
        <v>660</v>
      </c>
      <c r="K651" s="351">
        <v>110</v>
      </c>
      <c r="L651" s="3" t="str">
        <f>IFERROR(INDEX(dbOrdini[PREZZO
VINOLUX],MATCH(A651,dbOrdini[CODICE
ANKER],0)),"")</f>
        <v/>
      </c>
      <c r="M651" s="347" t="s">
        <v>28233</v>
      </c>
      <c r="N651" s="15" t="str">
        <f>IFERROR(INDEX(dbOrdini[ORDINE],MATCH(A651,dbOrdini[CODICE
ANKER]*(dbOrdini[CODICE
SUPPLY]="GEN24"),0)),"")</f>
        <v/>
      </c>
      <c r="O651" s="352" t="s">
        <v>8</v>
      </c>
      <c r="P651" s="347" t="s">
        <v>28327</v>
      </c>
    </row>
    <row r="652" spans="1:16">
      <c r="A652" s="347" t="s">
        <v>1396</v>
      </c>
      <c r="B652" s="348">
        <v>0</v>
      </c>
      <c r="C652" s="347" t="s">
        <v>28152</v>
      </c>
      <c r="D652" s="347" t="s">
        <v>1397</v>
      </c>
      <c r="E652" s="347">
        <v>6</v>
      </c>
      <c r="F652" s="347">
        <v>0.75</v>
      </c>
      <c r="G652" s="347" t="s">
        <v>11</v>
      </c>
      <c r="H652" s="349">
        <v>12</v>
      </c>
      <c r="I652" s="350" t="s">
        <v>12</v>
      </c>
      <c r="J652" s="351">
        <f t="shared" si="9"/>
        <v>327</v>
      </c>
      <c r="K652" s="351">
        <v>54.5</v>
      </c>
      <c r="L652" s="3" t="str">
        <f>IFERROR(INDEX(dbOrdini[PREZZO
VINOLUX],MATCH(A652,dbOrdini[CODICE
ANKER],0)),"")</f>
        <v/>
      </c>
      <c r="M652" s="347" t="s">
        <v>28233</v>
      </c>
      <c r="N652" s="15" t="str">
        <f>IFERROR(INDEX(dbOrdini[ORDINE],MATCH(A652,dbOrdini[CODICE
ANKER]*(dbOrdini[CODICE
SUPPLY]="GEN24"),0)),"")</f>
        <v/>
      </c>
      <c r="O652" s="352" t="s">
        <v>8</v>
      </c>
      <c r="P652" s="347" t="s">
        <v>1398</v>
      </c>
    </row>
    <row r="653" spans="1:16">
      <c r="A653" s="347" t="s">
        <v>1399</v>
      </c>
      <c r="B653" s="348">
        <v>350</v>
      </c>
      <c r="C653" s="347" t="s">
        <v>28152</v>
      </c>
      <c r="D653" s="347" t="s">
        <v>1400</v>
      </c>
      <c r="E653" s="347">
        <v>6</v>
      </c>
      <c r="F653" s="347">
        <v>0.75</v>
      </c>
      <c r="G653" s="347" t="s">
        <v>11</v>
      </c>
      <c r="H653" s="349">
        <v>12</v>
      </c>
      <c r="I653" s="350" t="s">
        <v>12</v>
      </c>
      <c r="J653" s="351">
        <f t="shared" ref="J653:J716" si="10">E653*K653</f>
        <v>246</v>
      </c>
      <c r="K653" s="351">
        <v>41</v>
      </c>
      <c r="L653" s="3" t="str">
        <f>IFERROR(INDEX(dbOrdini[PREZZO
VINOLUX],MATCH(A653,dbOrdini[CODICE
ANKER],0)),"")</f>
        <v/>
      </c>
      <c r="M653" s="347" t="s">
        <v>28233</v>
      </c>
      <c r="N653" s="15" t="str">
        <f>IFERROR(INDEX(dbOrdini[ORDINE],MATCH(A653,dbOrdini[CODICE
ANKER]*(dbOrdini[CODICE
SUPPLY]="GEN24"),0)),"")</f>
        <v/>
      </c>
      <c r="O653" s="352" t="s">
        <v>8</v>
      </c>
      <c r="P653" s="347" t="s">
        <v>1401</v>
      </c>
    </row>
    <row r="654" spans="1:16">
      <c r="A654" s="347" t="s">
        <v>1402</v>
      </c>
      <c r="B654" s="348">
        <v>23</v>
      </c>
      <c r="C654" s="347" t="s">
        <v>28152</v>
      </c>
      <c r="D654" s="347" t="s">
        <v>1403</v>
      </c>
      <c r="E654" s="347">
        <v>3</v>
      </c>
      <c r="F654" s="347">
        <v>1.5</v>
      </c>
      <c r="G654" s="347" t="s">
        <v>11</v>
      </c>
      <c r="H654" s="349">
        <v>12</v>
      </c>
      <c r="I654" s="350" t="s">
        <v>12</v>
      </c>
      <c r="J654" s="351">
        <f t="shared" si="10"/>
        <v>264</v>
      </c>
      <c r="K654" s="351">
        <v>88</v>
      </c>
      <c r="L654" s="3" t="str">
        <f>IFERROR(INDEX(dbOrdini[PREZZO
VINOLUX],MATCH(A654,dbOrdini[CODICE
ANKER],0)),"")</f>
        <v/>
      </c>
      <c r="M654" s="347" t="s">
        <v>28233</v>
      </c>
      <c r="N654" s="15" t="str">
        <f>IFERROR(INDEX(dbOrdini[ORDINE],MATCH(A654,dbOrdini[CODICE
ANKER]*(dbOrdini[CODICE
SUPPLY]="GEN24"),0)),"")</f>
        <v/>
      </c>
      <c r="O654" s="352" t="s">
        <v>8</v>
      </c>
      <c r="P654" s="347" t="s">
        <v>1393</v>
      </c>
    </row>
    <row r="655" spans="1:16">
      <c r="A655" s="347" t="s">
        <v>1404</v>
      </c>
      <c r="B655" s="348">
        <v>60</v>
      </c>
      <c r="C655" s="347" t="s">
        <v>28152</v>
      </c>
      <c r="D655" s="347" t="s">
        <v>1405</v>
      </c>
      <c r="E655" s="347">
        <v>6</v>
      </c>
      <c r="F655" s="347">
        <v>0.7</v>
      </c>
      <c r="G655" s="347" t="s">
        <v>11</v>
      </c>
      <c r="H655" s="349">
        <v>15</v>
      </c>
      <c r="I655" s="350" t="s">
        <v>12</v>
      </c>
      <c r="J655" s="351">
        <f t="shared" si="10"/>
        <v>23.700000000000003</v>
      </c>
      <c r="K655" s="351">
        <v>3.95</v>
      </c>
      <c r="L655" s="3" t="str">
        <f>IFERROR(INDEX(dbOrdini[PREZZO
VINOLUX],MATCH(A655,dbOrdini[CODICE
ANKER],0)),"")</f>
        <v/>
      </c>
      <c r="M655" s="347" t="s">
        <v>10545</v>
      </c>
      <c r="N655" s="15" t="str">
        <f>IFERROR(INDEX(dbOrdini[ORDINE],MATCH(A655,dbOrdini[CODICE
ANKER]*(dbOrdini[CODICE
SUPPLY]="GEN24"),0)),"")</f>
        <v/>
      </c>
      <c r="O655" s="352" t="s">
        <v>8</v>
      </c>
      <c r="P655" s="347" t="s">
        <v>1406</v>
      </c>
    </row>
    <row r="656" spans="1:16">
      <c r="A656" s="347" t="s">
        <v>1407</v>
      </c>
      <c r="B656" s="348">
        <v>144</v>
      </c>
      <c r="C656" s="347" t="s">
        <v>28152</v>
      </c>
      <c r="D656" s="347" t="s">
        <v>1408</v>
      </c>
      <c r="E656" s="347">
        <v>6</v>
      </c>
      <c r="F656" s="347">
        <v>0.7</v>
      </c>
      <c r="G656" s="347" t="s">
        <v>11</v>
      </c>
      <c r="H656" s="349">
        <v>24</v>
      </c>
      <c r="I656" s="350" t="s">
        <v>12</v>
      </c>
      <c r="J656" s="351">
        <f t="shared" si="10"/>
        <v>26.099999999999998</v>
      </c>
      <c r="K656" s="351">
        <v>4.3499999999999996</v>
      </c>
      <c r="L656" s="3" t="str">
        <f>IFERROR(INDEX(dbOrdini[PREZZO
VINOLUX],MATCH(A656,dbOrdini[CODICE
ANKER],0)),"")</f>
        <v/>
      </c>
      <c r="M656" s="347" t="s">
        <v>10539</v>
      </c>
      <c r="N656" s="15" t="str">
        <f>IFERROR(INDEX(dbOrdini[ORDINE],MATCH(A656,dbOrdini[CODICE
ANKER]*(dbOrdini[CODICE
SUPPLY]="GEN24"),0)),"")</f>
        <v/>
      </c>
      <c r="O656" s="352" t="s">
        <v>8</v>
      </c>
      <c r="P656" s="347" t="s">
        <v>1409</v>
      </c>
    </row>
    <row r="657" spans="1:16">
      <c r="A657" s="347" t="s">
        <v>1410</v>
      </c>
      <c r="B657" s="348">
        <v>378</v>
      </c>
      <c r="C657" s="347" t="s">
        <v>28152</v>
      </c>
      <c r="D657" s="347" t="s">
        <v>1411</v>
      </c>
      <c r="E657" s="347">
        <v>6</v>
      </c>
      <c r="F657" s="347">
        <v>0.7</v>
      </c>
      <c r="G657" s="347" t="s">
        <v>11</v>
      </c>
      <c r="H657" s="349">
        <v>24</v>
      </c>
      <c r="I657" s="350" t="s">
        <v>12</v>
      </c>
      <c r="J657" s="351">
        <f t="shared" si="10"/>
        <v>27.299999999999997</v>
      </c>
      <c r="K657" s="351">
        <v>4.55</v>
      </c>
      <c r="L657" s="3" t="str">
        <f>IFERROR(INDEX(dbOrdini[PREZZO
VINOLUX],MATCH(A657,dbOrdini[CODICE
ANKER],0)),"")</f>
        <v/>
      </c>
      <c r="M657" s="347" t="s">
        <v>10539</v>
      </c>
      <c r="N657" s="15" t="str">
        <f>IFERROR(INDEX(dbOrdini[ORDINE],MATCH(A657,dbOrdini[CODICE
ANKER]*(dbOrdini[CODICE
SUPPLY]="GEN24"),0)),"")</f>
        <v/>
      </c>
      <c r="O657" s="352" t="s">
        <v>8</v>
      </c>
      <c r="P657" s="347" t="s">
        <v>1412</v>
      </c>
    </row>
    <row r="658" spans="1:16">
      <c r="A658" s="347" t="s">
        <v>1413</v>
      </c>
      <c r="B658" s="348">
        <v>24</v>
      </c>
      <c r="C658" s="347" t="s">
        <v>28152</v>
      </c>
      <c r="D658" s="347" t="s">
        <v>1414</v>
      </c>
      <c r="E658" s="347">
        <v>6</v>
      </c>
      <c r="F658" s="347">
        <v>0.7</v>
      </c>
      <c r="G658" s="347" t="s">
        <v>11</v>
      </c>
      <c r="H658" s="349">
        <v>21</v>
      </c>
      <c r="I658" s="350" t="s">
        <v>12</v>
      </c>
      <c r="J658" s="351">
        <f t="shared" si="10"/>
        <v>27.299999999999997</v>
      </c>
      <c r="K658" s="351">
        <v>4.55</v>
      </c>
      <c r="L658" s="3" t="str">
        <f>IFERROR(INDEX(dbOrdini[PREZZO
VINOLUX],MATCH(A658,dbOrdini[CODICE
ANKER],0)),"")</f>
        <v/>
      </c>
      <c r="M658" s="347" t="s">
        <v>10539</v>
      </c>
      <c r="N658" s="15" t="str">
        <f>IFERROR(INDEX(dbOrdini[ORDINE],MATCH(A658,dbOrdini[CODICE
ANKER]*(dbOrdini[CODICE
SUPPLY]="GEN24"),0)),"")</f>
        <v/>
      </c>
      <c r="O658" s="352" t="s">
        <v>8</v>
      </c>
      <c r="P658" s="347" t="s">
        <v>1415</v>
      </c>
    </row>
    <row r="659" spans="1:16">
      <c r="A659" s="347" t="s">
        <v>11046</v>
      </c>
      <c r="B659" s="348">
        <v>43</v>
      </c>
      <c r="C659" s="347" t="s">
        <v>28152</v>
      </c>
      <c r="D659" s="347" t="s">
        <v>11047</v>
      </c>
      <c r="E659" s="347">
        <v>6</v>
      </c>
      <c r="F659" s="347">
        <v>0.7</v>
      </c>
      <c r="G659" s="347" t="s">
        <v>11</v>
      </c>
      <c r="H659" s="349">
        <v>17</v>
      </c>
      <c r="I659" s="350" t="s">
        <v>12</v>
      </c>
      <c r="J659" s="351">
        <f t="shared" si="10"/>
        <v>27.299999999999997</v>
      </c>
      <c r="K659" s="351">
        <v>4.55</v>
      </c>
      <c r="L659" s="3" t="str">
        <f>IFERROR(INDEX(dbOrdini[PREZZO
VINOLUX],MATCH(A659,dbOrdini[CODICE
ANKER],0)),"")</f>
        <v/>
      </c>
      <c r="M659" s="347" t="s">
        <v>10544</v>
      </c>
      <c r="N659" s="15" t="str">
        <f>IFERROR(INDEX(dbOrdini[ORDINE],MATCH(A659,dbOrdini[CODICE
ANKER]*(dbOrdini[CODICE
SUPPLY]="GEN24"),0)),"")</f>
        <v/>
      </c>
      <c r="O659" s="352" t="s">
        <v>8</v>
      </c>
      <c r="P659" s="347" t="s">
        <v>11387</v>
      </c>
    </row>
    <row r="660" spans="1:16">
      <c r="A660" s="347" t="s">
        <v>1416</v>
      </c>
      <c r="B660" s="348">
        <v>29</v>
      </c>
      <c r="C660" s="347" t="s">
        <v>28152</v>
      </c>
      <c r="D660" s="347" t="s">
        <v>1417</v>
      </c>
      <c r="E660" s="347">
        <v>6</v>
      </c>
      <c r="F660" s="347">
        <v>0.7</v>
      </c>
      <c r="G660" s="347" t="s">
        <v>11</v>
      </c>
      <c r="H660" s="349">
        <v>24</v>
      </c>
      <c r="I660" s="350" t="s">
        <v>12</v>
      </c>
      <c r="J660" s="351">
        <f t="shared" si="10"/>
        <v>26.700000000000003</v>
      </c>
      <c r="K660" s="351">
        <v>4.45</v>
      </c>
      <c r="L660" s="3" t="str">
        <f>IFERROR(INDEX(dbOrdini[PREZZO
VINOLUX],MATCH(A660,dbOrdini[CODICE
ANKER],0)),"")</f>
        <v/>
      </c>
      <c r="M660" s="347" t="s">
        <v>10539</v>
      </c>
      <c r="N660" s="15" t="str">
        <f>IFERROR(INDEX(dbOrdini[ORDINE],MATCH(A660,dbOrdini[CODICE
ANKER]*(dbOrdini[CODICE
SUPPLY]="GEN24"),0)),"")</f>
        <v/>
      </c>
      <c r="O660" s="352" t="s">
        <v>8</v>
      </c>
      <c r="P660" s="347" t="s">
        <v>1418</v>
      </c>
    </row>
    <row r="661" spans="1:16">
      <c r="A661" s="347" t="s">
        <v>1419</v>
      </c>
      <c r="B661" s="348">
        <v>142</v>
      </c>
      <c r="C661" s="347" t="s">
        <v>28152</v>
      </c>
      <c r="D661" s="347" t="s">
        <v>1420</v>
      </c>
      <c r="E661" s="347">
        <v>6</v>
      </c>
      <c r="F661" s="347">
        <v>0.7</v>
      </c>
      <c r="G661" s="347" t="s">
        <v>11</v>
      </c>
      <c r="H661" s="349">
        <v>24</v>
      </c>
      <c r="I661" s="350" t="s">
        <v>12</v>
      </c>
      <c r="J661" s="351">
        <f t="shared" si="10"/>
        <v>26.700000000000003</v>
      </c>
      <c r="K661" s="351">
        <v>4.45</v>
      </c>
      <c r="L661" s="3" t="str">
        <f>IFERROR(INDEX(dbOrdini[PREZZO
VINOLUX],MATCH(A661,dbOrdini[CODICE
ANKER],0)),"")</f>
        <v/>
      </c>
      <c r="M661" s="347" t="s">
        <v>10539</v>
      </c>
      <c r="N661" s="15" t="str">
        <f>IFERROR(INDEX(dbOrdini[ORDINE],MATCH(A661,dbOrdini[CODICE
ANKER]*(dbOrdini[CODICE
SUPPLY]="GEN24"),0)),"")</f>
        <v/>
      </c>
      <c r="O661" s="352" t="s">
        <v>8</v>
      </c>
      <c r="P661" s="347" t="s">
        <v>1421</v>
      </c>
    </row>
    <row r="662" spans="1:16">
      <c r="A662" s="347" t="s">
        <v>1422</v>
      </c>
      <c r="B662" s="348">
        <v>78</v>
      </c>
      <c r="C662" s="347" t="s">
        <v>28152</v>
      </c>
      <c r="D662" s="347" t="s">
        <v>1423</v>
      </c>
      <c r="E662" s="347">
        <v>6</v>
      </c>
      <c r="F662" s="347">
        <v>0.7</v>
      </c>
      <c r="G662" s="347" t="s">
        <v>11</v>
      </c>
      <c r="H662" s="349">
        <v>17</v>
      </c>
      <c r="I662" s="350" t="s">
        <v>12</v>
      </c>
      <c r="J662" s="351">
        <f t="shared" si="10"/>
        <v>25.5</v>
      </c>
      <c r="K662" s="351">
        <v>4.25</v>
      </c>
      <c r="L662" s="3" t="str">
        <f>IFERROR(INDEX(dbOrdini[PREZZO
VINOLUX],MATCH(A662,dbOrdini[CODICE
ANKER],0)),"")</f>
        <v/>
      </c>
      <c r="M662" s="347" t="s">
        <v>10539</v>
      </c>
      <c r="N662" s="15" t="str">
        <f>IFERROR(INDEX(dbOrdini[ORDINE],MATCH(A662,dbOrdini[CODICE
ANKER]*(dbOrdini[CODICE
SUPPLY]="GEN24"),0)),"")</f>
        <v/>
      </c>
      <c r="O662" s="352" t="s">
        <v>8</v>
      </c>
      <c r="P662" s="347" t="s">
        <v>1424</v>
      </c>
    </row>
    <row r="663" spans="1:16">
      <c r="A663" s="347" t="s">
        <v>1428</v>
      </c>
      <c r="B663" s="348">
        <v>58</v>
      </c>
      <c r="C663" s="347" t="s">
        <v>28152</v>
      </c>
      <c r="D663" s="347" t="s">
        <v>1426</v>
      </c>
      <c r="E663" s="347">
        <v>6</v>
      </c>
      <c r="F663" s="347">
        <v>1</v>
      </c>
      <c r="G663" s="347" t="s">
        <v>11</v>
      </c>
      <c r="H663" s="349">
        <v>38</v>
      </c>
      <c r="I663" s="350" t="s">
        <v>12</v>
      </c>
      <c r="J663" s="351">
        <f t="shared" si="10"/>
        <v>50.699999999999996</v>
      </c>
      <c r="K663" s="351">
        <v>8.4499999999999993</v>
      </c>
      <c r="L663" s="3" t="str">
        <f>IFERROR(INDEX(dbOrdini[PREZZO
VINOLUX],MATCH(A663,dbOrdini[CODICE
ANKER],0)),"")</f>
        <v/>
      </c>
      <c r="M663" s="347" t="s">
        <v>28208</v>
      </c>
      <c r="N663" s="15" t="str">
        <f>IFERROR(INDEX(dbOrdini[ORDINE],MATCH(A663,dbOrdini[CODICE
ANKER]*(dbOrdini[CODICE
SUPPLY]="GEN24"),0)),"")</f>
        <v/>
      </c>
      <c r="O663" s="352" t="s">
        <v>8</v>
      </c>
      <c r="P663" s="347" t="s">
        <v>1429</v>
      </c>
    </row>
    <row r="664" spans="1:16">
      <c r="A664" s="347" t="s">
        <v>1425</v>
      </c>
      <c r="B664" s="348">
        <v>108</v>
      </c>
      <c r="C664" s="347" t="s">
        <v>28328</v>
      </c>
      <c r="D664" s="347" t="s">
        <v>1426</v>
      </c>
      <c r="E664" s="347">
        <v>12</v>
      </c>
      <c r="F664" s="347">
        <v>0.05</v>
      </c>
      <c r="G664" s="347" t="s">
        <v>11262</v>
      </c>
      <c r="H664" s="349">
        <v>38</v>
      </c>
      <c r="I664" s="350" t="s">
        <v>12</v>
      </c>
      <c r="J664" s="351">
        <f t="shared" si="10"/>
        <v>24</v>
      </c>
      <c r="K664" s="351">
        <v>2</v>
      </c>
      <c r="L664" s="3" t="str">
        <f>IFERROR(INDEX(dbOrdini[PREZZO
VINOLUX],MATCH(A664,dbOrdini[CODICE
ANKER],0)),"")</f>
        <v/>
      </c>
      <c r="M664" s="347" t="s">
        <v>28208</v>
      </c>
      <c r="N664" s="15" t="str">
        <f>IFERROR(INDEX(dbOrdini[ORDINE],MATCH(A664,dbOrdini[CODICE
ANKER]*(dbOrdini[CODICE
SUPPLY]="GEN24"),0)),"")</f>
        <v/>
      </c>
      <c r="O664" s="352" t="s">
        <v>8</v>
      </c>
      <c r="P664" s="347" t="s">
        <v>1427</v>
      </c>
    </row>
    <row r="665" spans="1:16">
      <c r="A665" s="347" t="s">
        <v>1430</v>
      </c>
      <c r="B665" s="348">
        <v>0</v>
      </c>
      <c r="C665" s="347" t="s">
        <v>28152</v>
      </c>
      <c r="D665" s="347" t="s">
        <v>1431</v>
      </c>
      <c r="E665" s="347">
        <v>6</v>
      </c>
      <c r="F665" s="347">
        <v>0.7</v>
      </c>
      <c r="G665" s="347" t="s">
        <v>11</v>
      </c>
      <c r="H665" s="349">
        <v>17</v>
      </c>
      <c r="I665" s="350" t="s">
        <v>12</v>
      </c>
      <c r="J665" s="351">
        <f t="shared" si="10"/>
        <v>25.5</v>
      </c>
      <c r="K665" s="351">
        <v>4.25</v>
      </c>
      <c r="L665" s="3" t="str">
        <f>IFERROR(INDEX(dbOrdini[PREZZO
VINOLUX],MATCH(A665,dbOrdini[CODICE
ANKER],0)),"")</f>
        <v/>
      </c>
      <c r="M665" s="347" t="s">
        <v>10539</v>
      </c>
      <c r="N665" s="15" t="str">
        <f>IFERROR(INDEX(dbOrdini[ORDINE],MATCH(A665,dbOrdini[CODICE
ANKER]*(dbOrdini[CODICE
SUPPLY]="GEN24"),0)),"")</f>
        <v/>
      </c>
      <c r="O665" s="352" t="s">
        <v>8</v>
      </c>
      <c r="P665" s="347" t="s">
        <v>1432</v>
      </c>
    </row>
    <row r="666" spans="1:16">
      <c r="A666" s="347" t="s">
        <v>1433</v>
      </c>
      <c r="B666" s="348">
        <v>64</v>
      </c>
      <c r="C666" s="347" t="s">
        <v>28152</v>
      </c>
      <c r="D666" s="347" t="s">
        <v>1434</v>
      </c>
      <c r="E666" s="347">
        <v>6</v>
      </c>
      <c r="F666" s="347">
        <v>0.7</v>
      </c>
      <c r="G666" s="347" t="s">
        <v>11262</v>
      </c>
      <c r="H666" s="349">
        <v>24</v>
      </c>
      <c r="I666" s="350" t="s">
        <v>12</v>
      </c>
      <c r="J666" s="351">
        <f t="shared" si="10"/>
        <v>26.700000000000003</v>
      </c>
      <c r="K666" s="351">
        <v>4.45</v>
      </c>
      <c r="L666" s="3" t="str">
        <f>IFERROR(INDEX(dbOrdini[PREZZO
VINOLUX],MATCH(A666,dbOrdini[CODICE
ANKER],0)),"")</f>
        <v/>
      </c>
      <c r="M666" s="347" t="s">
        <v>10539</v>
      </c>
      <c r="N666" s="15" t="str">
        <f>IFERROR(INDEX(dbOrdini[ORDINE],MATCH(A666,dbOrdini[CODICE
ANKER]*(dbOrdini[CODICE
SUPPLY]="GEN24"),0)),"")</f>
        <v/>
      </c>
      <c r="O666" s="352" t="s">
        <v>8</v>
      </c>
      <c r="P666" s="347" t="s">
        <v>1435</v>
      </c>
    </row>
    <row r="667" spans="1:16">
      <c r="A667" s="347" t="s">
        <v>1436</v>
      </c>
      <c r="B667" s="348">
        <v>0</v>
      </c>
      <c r="C667" s="347" t="s">
        <v>28152</v>
      </c>
      <c r="D667" s="347" t="s">
        <v>1437</v>
      </c>
      <c r="E667" s="347">
        <v>6</v>
      </c>
      <c r="F667" s="347">
        <v>0.7</v>
      </c>
      <c r="G667" s="347" t="s">
        <v>11</v>
      </c>
      <c r="H667" s="349">
        <v>24</v>
      </c>
      <c r="I667" s="350" t="s">
        <v>12</v>
      </c>
      <c r="J667" s="351">
        <f t="shared" si="10"/>
        <v>26.700000000000003</v>
      </c>
      <c r="K667" s="351">
        <v>4.45</v>
      </c>
      <c r="L667" s="3" t="str">
        <f>IFERROR(INDEX(dbOrdini[PREZZO
VINOLUX],MATCH(A667,dbOrdini[CODICE
ANKER],0)),"")</f>
        <v/>
      </c>
      <c r="M667" s="347" t="s">
        <v>10539</v>
      </c>
      <c r="N667" s="15" t="str">
        <f>IFERROR(INDEX(dbOrdini[ORDINE],MATCH(A667,dbOrdini[CODICE
ANKER]*(dbOrdini[CODICE
SUPPLY]="GEN24"),0)),"")</f>
        <v/>
      </c>
      <c r="O667" s="352" t="s">
        <v>8</v>
      </c>
      <c r="P667" s="347" t="s">
        <v>1438</v>
      </c>
    </row>
    <row r="668" spans="1:16">
      <c r="A668" s="347" t="s">
        <v>1439</v>
      </c>
      <c r="B668" s="348">
        <v>165</v>
      </c>
      <c r="C668" s="347" t="s">
        <v>28152</v>
      </c>
      <c r="D668" s="347" t="s">
        <v>1440</v>
      </c>
      <c r="E668" s="347">
        <v>6</v>
      </c>
      <c r="F668" s="347">
        <v>0.7</v>
      </c>
      <c r="G668" s="347" t="s">
        <v>11262</v>
      </c>
      <c r="H668" s="349">
        <v>17</v>
      </c>
      <c r="I668" s="350" t="s">
        <v>12</v>
      </c>
      <c r="J668" s="351">
        <f t="shared" si="10"/>
        <v>27.299999999999997</v>
      </c>
      <c r="K668" s="351">
        <v>4.55</v>
      </c>
      <c r="L668" s="3" t="str">
        <f>IFERROR(INDEX(dbOrdini[PREZZO
VINOLUX],MATCH(A668,dbOrdini[CODICE
ANKER],0)),"")</f>
        <v/>
      </c>
      <c r="M668" s="347" t="s">
        <v>10539</v>
      </c>
      <c r="N668" s="15" t="str">
        <f>IFERROR(INDEX(dbOrdini[ORDINE],MATCH(A668,dbOrdini[CODICE
ANKER]*(dbOrdini[CODICE
SUPPLY]="GEN24"),0)),"")</f>
        <v/>
      </c>
      <c r="O668" s="352" t="s">
        <v>8</v>
      </c>
      <c r="P668" s="347" t="s">
        <v>1441</v>
      </c>
    </row>
    <row r="669" spans="1:16">
      <c r="A669" s="347" t="s">
        <v>1442</v>
      </c>
      <c r="B669" s="348">
        <v>0</v>
      </c>
      <c r="C669" s="347" t="s">
        <v>28152</v>
      </c>
      <c r="D669" s="347" t="s">
        <v>1443</v>
      </c>
      <c r="E669" s="347">
        <v>6</v>
      </c>
      <c r="F669" s="347">
        <v>0.7</v>
      </c>
      <c r="G669" s="347" t="s">
        <v>11</v>
      </c>
      <c r="H669" s="349">
        <v>24</v>
      </c>
      <c r="I669" s="350" t="s">
        <v>12</v>
      </c>
      <c r="J669" s="351">
        <f t="shared" si="10"/>
        <v>26.700000000000003</v>
      </c>
      <c r="K669" s="351">
        <v>4.45</v>
      </c>
      <c r="L669" s="3" t="str">
        <f>IFERROR(INDEX(dbOrdini[PREZZO
VINOLUX],MATCH(A669,dbOrdini[CODICE
ANKER],0)),"")</f>
        <v/>
      </c>
      <c r="M669" s="347" t="s">
        <v>10539</v>
      </c>
      <c r="N669" s="15" t="str">
        <f>IFERROR(INDEX(dbOrdini[ORDINE],MATCH(A669,dbOrdini[CODICE
ANKER]*(dbOrdini[CODICE
SUPPLY]="GEN24"),0)),"")</f>
        <v/>
      </c>
      <c r="O669" s="352" t="s">
        <v>8</v>
      </c>
      <c r="P669" s="347" t="s">
        <v>1444</v>
      </c>
    </row>
    <row r="670" spans="1:16">
      <c r="A670" s="347" t="s">
        <v>1445</v>
      </c>
      <c r="B670" s="348">
        <v>161</v>
      </c>
      <c r="C670" s="347" t="s">
        <v>28152</v>
      </c>
      <c r="D670" s="347" t="s">
        <v>1446</v>
      </c>
      <c r="E670" s="347">
        <v>6</v>
      </c>
      <c r="F670" s="347">
        <v>0.7</v>
      </c>
      <c r="G670" s="347" t="s">
        <v>11</v>
      </c>
      <c r="H670" s="349">
        <v>17</v>
      </c>
      <c r="I670" s="350" t="s">
        <v>12</v>
      </c>
      <c r="J670" s="351">
        <f t="shared" si="10"/>
        <v>26.099999999999998</v>
      </c>
      <c r="K670" s="351">
        <v>4.3499999999999996</v>
      </c>
      <c r="L670" s="3" t="str">
        <f>IFERROR(INDEX(dbOrdini[PREZZO
VINOLUX],MATCH(A670,dbOrdini[CODICE
ANKER],0)),"")</f>
        <v/>
      </c>
      <c r="M670" s="347" t="s">
        <v>10539</v>
      </c>
      <c r="N670" s="15" t="str">
        <f>IFERROR(INDEX(dbOrdini[ORDINE],MATCH(A670,dbOrdini[CODICE
ANKER]*(dbOrdini[CODICE
SUPPLY]="GEN24"),0)),"")</f>
        <v/>
      </c>
      <c r="O670" s="352" t="s">
        <v>8</v>
      </c>
      <c r="P670" s="347" t="s">
        <v>1447</v>
      </c>
    </row>
    <row r="671" spans="1:16">
      <c r="A671" s="347" t="s">
        <v>1448</v>
      </c>
      <c r="B671" s="348">
        <v>1</v>
      </c>
      <c r="C671" s="347" t="s">
        <v>28152</v>
      </c>
      <c r="D671" s="347" t="s">
        <v>1449</v>
      </c>
      <c r="E671" s="347">
        <v>6</v>
      </c>
      <c r="F671" s="347">
        <v>0.7</v>
      </c>
      <c r="G671" s="347" t="s">
        <v>11</v>
      </c>
      <c r="H671" s="349">
        <v>42</v>
      </c>
      <c r="I671" s="350" t="s">
        <v>12</v>
      </c>
      <c r="J671" s="351">
        <f t="shared" si="10"/>
        <v>83.699999999999989</v>
      </c>
      <c r="K671" s="351">
        <v>13.95</v>
      </c>
      <c r="L671" s="3" t="str">
        <f>IFERROR(INDEX(dbOrdini[PREZZO
VINOLUX],MATCH(A671,dbOrdini[CODICE
ANKER],0)),"")</f>
        <v/>
      </c>
      <c r="M671" s="347" t="s">
        <v>28208</v>
      </c>
      <c r="N671" s="15" t="str">
        <f>IFERROR(INDEX(dbOrdini[ORDINE],MATCH(A671,dbOrdini[CODICE
ANKER]*(dbOrdini[CODICE
SUPPLY]="GEN24"),0)),"")</f>
        <v/>
      </c>
      <c r="O671" s="352" t="s">
        <v>8</v>
      </c>
      <c r="P671" s="347" t="s">
        <v>1450</v>
      </c>
    </row>
    <row r="672" spans="1:16">
      <c r="A672" s="347" t="s">
        <v>1451</v>
      </c>
      <c r="B672" s="348">
        <v>874</v>
      </c>
      <c r="C672" s="347" t="s">
        <v>28152</v>
      </c>
      <c r="D672" s="347" t="s">
        <v>1452</v>
      </c>
      <c r="E672" s="347">
        <v>6</v>
      </c>
      <c r="F672" s="347">
        <v>0.5</v>
      </c>
      <c r="G672" s="347" t="s">
        <v>11</v>
      </c>
      <c r="H672" s="349">
        <v>50</v>
      </c>
      <c r="I672" s="350" t="s">
        <v>12</v>
      </c>
      <c r="J672" s="351">
        <f t="shared" si="10"/>
        <v>34.200000000000003</v>
      </c>
      <c r="K672" s="351">
        <v>5.7</v>
      </c>
      <c r="L672" s="3" t="str">
        <f>IFERROR(INDEX(dbOrdini[PREZZO
VINOLUX],MATCH(A672,dbOrdini[CODICE
ANKER],0)),"")</f>
        <v/>
      </c>
      <c r="M672" s="347" t="s">
        <v>10539</v>
      </c>
      <c r="N672" s="15" t="str">
        <f>IFERROR(INDEX(dbOrdini[ORDINE],MATCH(A672,dbOrdini[CODICE
ANKER]*(dbOrdini[CODICE
SUPPLY]="GEN24"),0)),"")</f>
        <v/>
      </c>
      <c r="O672" s="352" t="s">
        <v>8</v>
      </c>
      <c r="P672" s="347" t="s">
        <v>1453</v>
      </c>
    </row>
    <row r="673" spans="1:16">
      <c r="A673" s="347" t="s">
        <v>1454</v>
      </c>
      <c r="B673" s="348">
        <v>84</v>
      </c>
      <c r="C673" s="347" t="s">
        <v>28152</v>
      </c>
      <c r="D673" s="347" t="s">
        <v>1455</v>
      </c>
      <c r="E673" s="347">
        <v>6</v>
      </c>
      <c r="F673" s="347">
        <v>0.7</v>
      </c>
      <c r="G673" s="347" t="s">
        <v>11</v>
      </c>
      <c r="H673" s="349">
        <v>17</v>
      </c>
      <c r="I673" s="350" t="s">
        <v>12</v>
      </c>
      <c r="J673" s="351">
        <f t="shared" si="10"/>
        <v>26.099999999999998</v>
      </c>
      <c r="K673" s="351">
        <v>4.3499999999999996</v>
      </c>
      <c r="L673" s="3" t="str">
        <f>IFERROR(INDEX(dbOrdini[PREZZO
VINOLUX],MATCH(A673,dbOrdini[CODICE
ANKER],0)),"")</f>
        <v/>
      </c>
      <c r="M673" s="347" t="s">
        <v>10539</v>
      </c>
      <c r="N673" s="15" t="str">
        <f>IFERROR(INDEX(dbOrdini[ORDINE],MATCH(A673,dbOrdini[CODICE
ANKER]*(dbOrdini[CODICE
SUPPLY]="GEN24"),0)),"")</f>
        <v/>
      </c>
      <c r="O673" s="352" t="s">
        <v>8</v>
      </c>
      <c r="P673" s="347" t="s">
        <v>1456</v>
      </c>
    </row>
    <row r="674" spans="1:16">
      <c r="A674" s="347" t="s">
        <v>1457</v>
      </c>
      <c r="B674" s="348">
        <v>5</v>
      </c>
      <c r="C674" s="347" t="s">
        <v>28152</v>
      </c>
      <c r="D674" s="347" t="s">
        <v>1458</v>
      </c>
      <c r="E674" s="347">
        <v>6</v>
      </c>
      <c r="F674" s="347">
        <v>0.5</v>
      </c>
      <c r="G674" s="347" t="s">
        <v>11</v>
      </c>
      <c r="H674" s="349">
        <v>35</v>
      </c>
      <c r="I674" s="350" t="s">
        <v>12</v>
      </c>
      <c r="J674" s="351">
        <f t="shared" si="10"/>
        <v>19.200000000000003</v>
      </c>
      <c r="K674" s="351">
        <v>3.2</v>
      </c>
      <c r="L674" s="3" t="str">
        <f>IFERROR(INDEX(dbOrdini[PREZZO
VINOLUX],MATCH(A674,dbOrdini[CODICE
ANKER],0)),"")</f>
        <v/>
      </c>
      <c r="M674" s="347" t="s">
        <v>28208</v>
      </c>
      <c r="N674" s="15" t="str">
        <f>IFERROR(INDEX(dbOrdini[ORDINE],MATCH(A674,dbOrdini[CODICE
ANKER]*(dbOrdini[CODICE
SUPPLY]="GEN24"),0)),"")</f>
        <v/>
      </c>
      <c r="O674" s="352" t="s">
        <v>8</v>
      </c>
      <c r="P674" s="347" t="s">
        <v>1459</v>
      </c>
    </row>
    <row r="675" spans="1:16">
      <c r="A675" s="347" t="s">
        <v>1460</v>
      </c>
      <c r="B675" s="348">
        <v>407</v>
      </c>
      <c r="C675" s="347" t="s">
        <v>28152</v>
      </c>
      <c r="D675" s="347" t="s">
        <v>1458</v>
      </c>
      <c r="E675" s="347">
        <v>6</v>
      </c>
      <c r="F675" s="347">
        <v>1</v>
      </c>
      <c r="G675" s="347" t="s">
        <v>11</v>
      </c>
      <c r="H675" s="349">
        <v>35</v>
      </c>
      <c r="I675" s="350" t="s">
        <v>12</v>
      </c>
      <c r="J675" s="351">
        <f t="shared" si="10"/>
        <v>22.200000000000003</v>
      </c>
      <c r="K675" s="351">
        <v>3.7</v>
      </c>
      <c r="L675" s="3" t="str">
        <f>IFERROR(INDEX(dbOrdini[PREZZO
VINOLUX],MATCH(A675,dbOrdini[CODICE
ANKER],0)),"")</f>
        <v/>
      </c>
      <c r="M675" s="347" t="s">
        <v>28208</v>
      </c>
      <c r="N675" s="15" t="str">
        <f>IFERROR(INDEX(dbOrdini[ORDINE],MATCH(A675,dbOrdini[CODICE
ANKER]*(dbOrdini[CODICE
SUPPLY]="GEN24"),0)),"")</f>
        <v/>
      </c>
      <c r="O675" s="352" t="s">
        <v>8</v>
      </c>
      <c r="P675" s="347" t="s">
        <v>1461</v>
      </c>
    </row>
    <row r="676" spans="1:16">
      <c r="A676" s="347" t="s">
        <v>1462</v>
      </c>
      <c r="B676" s="348">
        <v>15</v>
      </c>
      <c r="C676" s="347" t="s">
        <v>28152</v>
      </c>
      <c r="D676" s="347" t="s">
        <v>1463</v>
      </c>
      <c r="E676" s="347">
        <v>6</v>
      </c>
      <c r="F676" s="347">
        <v>0.7</v>
      </c>
      <c r="G676" s="347" t="s">
        <v>11262</v>
      </c>
      <c r="H676" s="349">
        <v>38</v>
      </c>
      <c r="I676" s="350" t="s">
        <v>12</v>
      </c>
      <c r="J676" s="351">
        <f t="shared" si="10"/>
        <v>26.700000000000003</v>
      </c>
      <c r="K676" s="351">
        <v>4.45</v>
      </c>
      <c r="L676" s="3" t="str">
        <f>IFERROR(INDEX(dbOrdini[PREZZO
VINOLUX],MATCH(A676,dbOrdini[CODICE
ANKER],0)),"")</f>
        <v/>
      </c>
      <c r="M676" s="347" t="s">
        <v>10539</v>
      </c>
      <c r="N676" s="15" t="str">
        <f>IFERROR(INDEX(dbOrdini[ORDINE],MATCH(A676,dbOrdini[CODICE
ANKER]*(dbOrdini[CODICE
SUPPLY]="GEN24"),0)),"")</f>
        <v/>
      </c>
      <c r="O676" s="352" t="s">
        <v>8</v>
      </c>
      <c r="P676" s="347" t="s">
        <v>1464</v>
      </c>
    </row>
    <row r="677" spans="1:16">
      <c r="A677" s="347" t="s">
        <v>28329</v>
      </c>
      <c r="B677" s="348">
        <v>0</v>
      </c>
      <c r="C677" s="347" t="s">
        <v>28152</v>
      </c>
      <c r="D677" s="347" t="s">
        <v>28330</v>
      </c>
      <c r="E677" s="347">
        <v>6</v>
      </c>
      <c r="F677" s="347">
        <v>0.7</v>
      </c>
      <c r="G677" s="347" t="s">
        <v>11</v>
      </c>
      <c r="H677" s="349">
        <v>17</v>
      </c>
      <c r="I677" s="350" t="s">
        <v>12</v>
      </c>
      <c r="J677" s="351">
        <f t="shared" si="10"/>
        <v>27.299999999999997</v>
      </c>
      <c r="K677" s="351">
        <v>4.55</v>
      </c>
      <c r="L677" s="3" t="str">
        <f>IFERROR(INDEX(dbOrdini[PREZZO
VINOLUX],MATCH(A677,dbOrdini[CODICE
ANKER],0)),"")</f>
        <v/>
      </c>
      <c r="M677" s="347" t="s">
        <v>10539</v>
      </c>
      <c r="N677" s="15" t="str">
        <f>IFERROR(INDEX(dbOrdini[ORDINE],MATCH(A677,dbOrdini[CODICE
ANKER]*(dbOrdini[CODICE
SUPPLY]="GEN24"),0)),"")</f>
        <v/>
      </c>
      <c r="O677" s="352" t="s">
        <v>8</v>
      </c>
      <c r="P677" s="347" t="s">
        <v>28331</v>
      </c>
    </row>
    <row r="678" spans="1:16">
      <c r="A678" s="347" t="s">
        <v>1465</v>
      </c>
      <c r="B678" s="348">
        <v>19</v>
      </c>
      <c r="C678" s="347" t="s">
        <v>28152</v>
      </c>
      <c r="D678" s="347" t="s">
        <v>1466</v>
      </c>
      <c r="E678" s="347">
        <v>6</v>
      </c>
      <c r="F678" s="347">
        <v>0.7</v>
      </c>
      <c r="G678" s="347" t="s">
        <v>11</v>
      </c>
      <c r="H678" s="349">
        <v>17</v>
      </c>
      <c r="I678" s="350" t="s">
        <v>12</v>
      </c>
      <c r="J678" s="351">
        <f t="shared" si="10"/>
        <v>26.700000000000003</v>
      </c>
      <c r="K678" s="351">
        <v>4.45</v>
      </c>
      <c r="L678" s="3" t="str">
        <f>IFERROR(INDEX(dbOrdini[PREZZO
VINOLUX],MATCH(A678,dbOrdini[CODICE
ANKER],0)),"")</f>
        <v/>
      </c>
      <c r="M678" s="347" t="s">
        <v>10539</v>
      </c>
      <c r="N678" s="15" t="str">
        <f>IFERROR(INDEX(dbOrdini[ORDINE],MATCH(A678,dbOrdini[CODICE
ANKER]*(dbOrdini[CODICE
SUPPLY]="GEN24"),0)),"")</f>
        <v/>
      </c>
      <c r="O678" s="352" t="s">
        <v>8</v>
      </c>
      <c r="P678" s="347" t="s">
        <v>1467</v>
      </c>
    </row>
    <row r="679" spans="1:16">
      <c r="A679" s="347" t="s">
        <v>1468</v>
      </c>
      <c r="B679" s="348">
        <v>99</v>
      </c>
      <c r="C679" s="347" t="s">
        <v>28152</v>
      </c>
      <c r="D679" s="347" t="s">
        <v>1469</v>
      </c>
      <c r="E679" s="347">
        <v>6</v>
      </c>
      <c r="F679" s="347">
        <v>0.7</v>
      </c>
      <c r="G679" s="347" t="s">
        <v>11262</v>
      </c>
      <c r="H679" s="349">
        <v>17</v>
      </c>
      <c r="I679" s="350" t="s">
        <v>12</v>
      </c>
      <c r="J679" s="351">
        <f t="shared" si="10"/>
        <v>24.900000000000002</v>
      </c>
      <c r="K679" s="351">
        <v>4.1500000000000004</v>
      </c>
      <c r="L679" s="3" t="str">
        <f>IFERROR(INDEX(dbOrdini[PREZZO
VINOLUX],MATCH(A679,dbOrdini[CODICE
ANKER],0)),"")</f>
        <v/>
      </c>
      <c r="M679" s="347" t="s">
        <v>10539</v>
      </c>
      <c r="N679" s="15" t="str">
        <f>IFERROR(INDEX(dbOrdini[ORDINE],MATCH(A679,dbOrdini[CODICE
ANKER]*(dbOrdini[CODICE
SUPPLY]="GEN24"),0)),"")</f>
        <v/>
      </c>
      <c r="O679" s="352" t="s">
        <v>8</v>
      </c>
      <c r="P679" s="347" t="s">
        <v>1470</v>
      </c>
    </row>
    <row r="680" spans="1:16">
      <c r="A680" s="347" t="s">
        <v>1471</v>
      </c>
      <c r="B680" s="348">
        <v>32</v>
      </c>
      <c r="C680" s="347" t="s">
        <v>28152</v>
      </c>
      <c r="D680" s="347" t="s">
        <v>1472</v>
      </c>
      <c r="E680" s="347">
        <v>6</v>
      </c>
      <c r="F680" s="347">
        <v>0.7</v>
      </c>
      <c r="G680" s="347" t="s">
        <v>11</v>
      </c>
      <c r="H680" s="349">
        <v>24</v>
      </c>
      <c r="I680" s="350" t="s">
        <v>12</v>
      </c>
      <c r="J680" s="351">
        <f t="shared" si="10"/>
        <v>26.700000000000003</v>
      </c>
      <c r="K680" s="351">
        <v>4.45</v>
      </c>
      <c r="L680" s="3" t="str">
        <f>IFERROR(INDEX(dbOrdini[PREZZO
VINOLUX],MATCH(A680,dbOrdini[CODICE
ANKER],0)),"")</f>
        <v/>
      </c>
      <c r="M680" s="347" t="s">
        <v>10539</v>
      </c>
      <c r="N680" s="15" t="str">
        <f>IFERROR(INDEX(dbOrdini[ORDINE],MATCH(A680,dbOrdini[CODICE
ANKER]*(dbOrdini[CODICE
SUPPLY]="GEN24"),0)),"")</f>
        <v/>
      </c>
      <c r="O680" s="352" t="s">
        <v>8</v>
      </c>
      <c r="P680" s="347" t="s">
        <v>1473</v>
      </c>
    </row>
    <row r="681" spans="1:16">
      <c r="A681" s="347" t="s">
        <v>28332</v>
      </c>
      <c r="B681" s="348">
        <v>0</v>
      </c>
      <c r="C681" s="347" t="s">
        <v>28152</v>
      </c>
      <c r="D681" s="347" t="s">
        <v>28333</v>
      </c>
      <c r="E681" s="347">
        <v>6</v>
      </c>
      <c r="F681" s="347">
        <v>0.7</v>
      </c>
      <c r="G681" s="347" t="s">
        <v>11</v>
      </c>
      <c r="H681" s="349">
        <v>14.9</v>
      </c>
      <c r="I681" s="350" t="s">
        <v>12</v>
      </c>
      <c r="J681" s="351">
        <f t="shared" si="10"/>
        <v>75</v>
      </c>
      <c r="K681" s="351">
        <v>12.5</v>
      </c>
      <c r="L681" s="3" t="str">
        <f>IFERROR(INDEX(dbOrdini[PREZZO
VINOLUX],MATCH(A681,dbOrdini[CODICE
ANKER],0)),"")</f>
        <v/>
      </c>
      <c r="M681" s="347" t="s">
        <v>28214</v>
      </c>
      <c r="N681" s="15" t="str">
        <f>IFERROR(INDEX(dbOrdini[ORDINE],MATCH(A681,dbOrdini[CODICE
ANKER]*(dbOrdini[CODICE
SUPPLY]="GEN24"),0)),"")</f>
        <v/>
      </c>
      <c r="O681" s="352" t="s">
        <v>8</v>
      </c>
      <c r="P681" s="347" t="s">
        <v>28334</v>
      </c>
    </row>
    <row r="682" spans="1:16">
      <c r="A682" s="347" t="s">
        <v>1474</v>
      </c>
      <c r="B682" s="348">
        <v>403</v>
      </c>
      <c r="C682" s="347" t="s">
        <v>28152</v>
      </c>
      <c r="D682" s="347" t="s">
        <v>1475</v>
      </c>
      <c r="E682" s="347">
        <v>6</v>
      </c>
      <c r="F682" s="347">
        <v>0.7</v>
      </c>
      <c r="G682" s="347" t="s">
        <v>11</v>
      </c>
      <c r="H682" s="349">
        <v>17</v>
      </c>
      <c r="I682" s="350" t="s">
        <v>12</v>
      </c>
      <c r="J682" s="351">
        <f t="shared" si="10"/>
        <v>26.700000000000003</v>
      </c>
      <c r="K682" s="351">
        <v>4.45</v>
      </c>
      <c r="L682" s="3" t="str">
        <f>IFERROR(INDEX(dbOrdini[PREZZO
VINOLUX],MATCH(A682,dbOrdini[CODICE
ANKER],0)),"")</f>
        <v/>
      </c>
      <c r="M682" s="347" t="s">
        <v>10539</v>
      </c>
      <c r="N682" s="15" t="str">
        <f>IFERROR(INDEX(dbOrdini[ORDINE],MATCH(A682,dbOrdini[CODICE
ANKER]*(dbOrdini[CODICE
SUPPLY]="GEN24"),0)),"")</f>
        <v/>
      </c>
      <c r="O682" s="352" t="s">
        <v>8</v>
      </c>
      <c r="P682" s="347" t="s">
        <v>1476</v>
      </c>
    </row>
    <row r="683" spans="1:16">
      <c r="A683" s="347" t="s">
        <v>1477</v>
      </c>
      <c r="B683" s="348">
        <v>0</v>
      </c>
      <c r="C683" s="347" t="s">
        <v>28152</v>
      </c>
      <c r="D683" s="347" t="s">
        <v>1478</v>
      </c>
      <c r="E683" s="347">
        <v>6</v>
      </c>
      <c r="F683" s="347">
        <v>0.7</v>
      </c>
      <c r="G683" s="347" t="s">
        <v>11</v>
      </c>
      <c r="H683" s="349">
        <v>24</v>
      </c>
      <c r="I683" s="350" t="s">
        <v>12</v>
      </c>
      <c r="J683" s="351">
        <f t="shared" si="10"/>
        <v>26.700000000000003</v>
      </c>
      <c r="K683" s="351">
        <v>4.45</v>
      </c>
      <c r="L683" s="3" t="str">
        <f>IFERROR(INDEX(dbOrdini[PREZZO
VINOLUX],MATCH(A683,dbOrdini[CODICE
ANKER],0)),"")</f>
        <v/>
      </c>
      <c r="M683" s="347" t="s">
        <v>10539</v>
      </c>
      <c r="N683" s="15" t="str">
        <f>IFERROR(INDEX(dbOrdini[ORDINE],MATCH(A683,dbOrdini[CODICE
ANKER]*(dbOrdini[CODICE
SUPPLY]="GEN24"),0)),"")</f>
        <v/>
      </c>
      <c r="O683" s="352" t="s">
        <v>8</v>
      </c>
      <c r="P683" s="347" t="s">
        <v>1479</v>
      </c>
    </row>
    <row r="684" spans="1:16">
      <c r="A684" s="347" t="s">
        <v>1480</v>
      </c>
      <c r="B684" s="348">
        <v>124</v>
      </c>
      <c r="C684" s="347" t="s">
        <v>28152</v>
      </c>
      <c r="D684" s="347" t="s">
        <v>1481</v>
      </c>
      <c r="E684" s="347">
        <v>6</v>
      </c>
      <c r="F684" s="347">
        <v>0.7</v>
      </c>
      <c r="G684" s="347" t="s">
        <v>11</v>
      </c>
      <c r="H684" s="349">
        <v>17</v>
      </c>
      <c r="I684" s="350" t="s">
        <v>12</v>
      </c>
      <c r="J684" s="351">
        <f t="shared" si="10"/>
        <v>27.299999999999997</v>
      </c>
      <c r="K684" s="351">
        <v>4.55</v>
      </c>
      <c r="L684" s="3" t="str">
        <f>IFERROR(INDEX(dbOrdini[PREZZO
VINOLUX],MATCH(A684,dbOrdini[CODICE
ANKER],0)),"")</f>
        <v/>
      </c>
      <c r="M684" s="347" t="s">
        <v>10539</v>
      </c>
      <c r="N684" s="15" t="str">
        <f>IFERROR(INDEX(dbOrdini[ORDINE],MATCH(A684,dbOrdini[CODICE
ANKER]*(dbOrdini[CODICE
SUPPLY]="GEN24"),0)),"")</f>
        <v/>
      </c>
      <c r="O684" s="352" t="s">
        <v>8</v>
      </c>
      <c r="P684" s="347" t="s">
        <v>1482</v>
      </c>
    </row>
    <row r="685" spans="1:16">
      <c r="A685" s="347" t="s">
        <v>1483</v>
      </c>
      <c r="B685" s="348">
        <v>339</v>
      </c>
      <c r="C685" s="347" t="s">
        <v>28152</v>
      </c>
      <c r="D685" s="347" t="s">
        <v>1484</v>
      </c>
      <c r="E685" s="347">
        <v>6</v>
      </c>
      <c r="F685" s="347">
        <v>0.7</v>
      </c>
      <c r="G685" s="347" t="s">
        <v>11</v>
      </c>
      <c r="H685" s="349">
        <v>17</v>
      </c>
      <c r="I685" s="350" t="s">
        <v>12</v>
      </c>
      <c r="J685" s="351">
        <f t="shared" si="10"/>
        <v>27.299999999999997</v>
      </c>
      <c r="K685" s="351">
        <v>4.55</v>
      </c>
      <c r="L685" s="3" t="str">
        <f>IFERROR(INDEX(dbOrdini[PREZZO
VINOLUX],MATCH(A685,dbOrdini[CODICE
ANKER],0)),"")</f>
        <v/>
      </c>
      <c r="M685" s="347" t="s">
        <v>10539</v>
      </c>
      <c r="N685" s="15" t="str">
        <f>IFERROR(INDEX(dbOrdini[ORDINE],MATCH(A685,dbOrdini[CODICE
ANKER]*(dbOrdini[CODICE
SUPPLY]="GEN24"),0)),"")</f>
        <v/>
      </c>
      <c r="O685" s="352" t="s">
        <v>8</v>
      </c>
      <c r="P685" s="347" t="s">
        <v>1485</v>
      </c>
    </row>
    <row r="686" spans="1:16">
      <c r="A686" s="347" t="s">
        <v>1486</v>
      </c>
      <c r="B686" s="348">
        <v>4</v>
      </c>
      <c r="C686" s="347" t="s">
        <v>28152</v>
      </c>
      <c r="D686" s="347" t="s">
        <v>1487</v>
      </c>
      <c r="E686" s="347">
        <v>6</v>
      </c>
      <c r="F686" s="347">
        <v>0.7</v>
      </c>
      <c r="G686" s="347" t="s">
        <v>11</v>
      </c>
      <c r="H686" s="349">
        <v>24</v>
      </c>
      <c r="I686" s="350" t="s">
        <v>12</v>
      </c>
      <c r="J686" s="351">
        <f t="shared" si="10"/>
        <v>26.700000000000003</v>
      </c>
      <c r="K686" s="351">
        <v>4.45</v>
      </c>
      <c r="L686" s="3" t="str">
        <f>IFERROR(INDEX(dbOrdini[PREZZO
VINOLUX],MATCH(A686,dbOrdini[CODICE
ANKER],0)),"")</f>
        <v/>
      </c>
      <c r="M686" s="347" t="s">
        <v>10539</v>
      </c>
      <c r="N686" s="15" t="str">
        <f>IFERROR(INDEX(dbOrdini[ORDINE],MATCH(A686,dbOrdini[CODICE
ANKER]*(dbOrdini[CODICE
SUPPLY]="GEN24"),0)),"")</f>
        <v/>
      </c>
      <c r="O686" s="352" t="s">
        <v>8</v>
      </c>
      <c r="P686" s="347" t="s">
        <v>1488</v>
      </c>
    </row>
    <row r="687" spans="1:16">
      <c r="A687" s="347" t="s">
        <v>1489</v>
      </c>
      <c r="B687" s="348">
        <v>36</v>
      </c>
      <c r="C687" s="347" t="s">
        <v>28152</v>
      </c>
      <c r="D687" s="347" t="s">
        <v>1490</v>
      </c>
      <c r="E687" s="347">
        <v>6</v>
      </c>
      <c r="F687" s="347">
        <v>0.7</v>
      </c>
      <c r="G687" s="347" t="s">
        <v>11</v>
      </c>
      <c r="H687" s="349">
        <v>17</v>
      </c>
      <c r="I687" s="350" t="s">
        <v>12</v>
      </c>
      <c r="J687" s="351">
        <f t="shared" si="10"/>
        <v>26.700000000000003</v>
      </c>
      <c r="K687" s="351">
        <v>4.45</v>
      </c>
      <c r="L687" s="3" t="str">
        <f>IFERROR(INDEX(dbOrdini[PREZZO
VINOLUX],MATCH(A687,dbOrdini[CODICE
ANKER],0)),"")</f>
        <v/>
      </c>
      <c r="M687" s="347" t="s">
        <v>10539</v>
      </c>
      <c r="N687" s="15" t="str">
        <f>IFERROR(INDEX(dbOrdini[ORDINE],MATCH(A687,dbOrdini[CODICE
ANKER]*(dbOrdini[CODICE
SUPPLY]="GEN24"),0)),"")</f>
        <v/>
      </c>
      <c r="O687" s="352" t="s">
        <v>8</v>
      </c>
      <c r="P687" s="347" t="s">
        <v>1491</v>
      </c>
    </row>
    <row r="688" spans="1:16">
      <c r="A688" s="347" t="s">
        <v>1492</v>
      </c>
      <c r="B688" s="348">
        <v>15</v>
      </c>
      <c r="C688" s="347" t="s">
        <v>28152</v>
      </c>
      <c r="D688" s="347" t="s">
        <v>1493</v>
      </c>
      <c r="E688" s="347">
        <v>6</v>
      </c>
      <c r="F688" s="347">
        <v>0.5</v>
      </c>
      <c r="G688" s="347" t="s">
        <v>11</v>
      </c>
      <c r="H688" s="349">
        <v>30</v>
      </c>
      <c r="I688" s="350" t="s">
        <v>12</v>
      </c>
      <c r="J688" s="351">
        <f t="shared" si="10"/>
        <v>30.900000000000002</v>
      </c>
      <c r="K688" s="351">
        <v>5.15</v>
      </c>
      <c r="L688" s="3" t="str">
        <f>IFERROR(INDEX(dbOrdini[PREZZO
VINOLUX],MATCH(A688,dbOrdini[CODICE
ANKER],0)),"")</f>
        <v/>
      </c>
      <c r="M688" s="347" t="s">
        <v>10539</v>
      </c>
      <c r="N688" s="15" t="str">
        <f>IFERROR(INDEX(dbOrdini[ORDINE],MATCH(A688,dbOrdini[CODICE
ANKER]*(dbOrdini[CODICE
SUPPLY]="GEN24"),0)),"")</f>
        <v/>
      </c>
      <c r="O688" s="352" t="s">
        <v>8</v>
      </c>
      <c r="P688" s="347" t="s">
        <v>1494</v>
      </c>
    </row>
    <row r="689" spans="1:16">
      <c r="A689" s="347" t="s">
        <v>1495</v>
      </c>
      <c r="B689" s="348">
        <v>31</v>
      </c>
      <c r="C689" s="347" t="s">
        <v>28152</v>
      </c>
      <c r="D689" s="347" t="s">
        <v>1496</v>
      </c>
      <c r="E689" s="347">
        <v>6</v>
      </c>
      <c r="F689" s="347">
        <v>0.7</v>
      </c>
      <c r="G689" s="347" t="s">
        <v>11</v>
      </c>
      <c r="H689" s="349">
        <v>17</v>
      </c>
      <c r="I689" s="350" t="s">
        <v>12</v>
      </c>
      <c r="J689" s="351">
        <f t="shared" si="10"/>
        <v>26.700000000000003</v>
      </c>
      <c r="K689" s="351">
        <v>4.45</v>
      </c>
      <c r="L689" s="3" t="str">
        <f>IFERROR(INDEX(dbOrdini[PREZZO
VINOLUX],MATCH(A689,dbOrdini[CODICE
ANKER],0)),"")</f>
        <v/>
      </c>
      <c r="M689" s="347" t="s">
        <v>10539</v>
      </c>
      <c r="N689" s="15" t="str">
        <f>IFERROR(INDEX(dbOrdini[ORDINE],MATCH(A689,dbOrdini[CODICE
ANKER]*(dbOrdini[CODICE
SUPPLY]="GEN24"),0)),"")</f>
        <v/>
      </c>
      <c r="O689" s="352" t="s">
        <v>8</v>
      </c>
      <c r="P689" s="347" t="s">
        <v>1497</v>
      </c>
    </row>
    <row r="690" spans="1:16">
      <c r="A690" s="347" t="s">
        <v>1498</v>
      </c>
      <c r="B690" s="348">
        <v>458</v>
      </c>
      <c r="C690" s="347" t="s">
        <v>28152</v>
      </c>
      <c r="D690" s="347" t="s">
        <v>1499</v>
      </c>
      <c r="E690" s="347">
        <v>6</v>
      </c>
      <c r="F690" s="347">
        <v>0.7</v>
      </c>
      <c r="G690" s="347" t="s">
        <v>11</v>
      </c>
      <c r="H690" s="349">
        <v>17</v>
      </c>
      <c r="I690" s="350" t="s">
        <v>12</v>
      </c>
      <c r="J690" s="351">
        <f t="shared" si="10"/>
        <v>26.700000000000003</v>
      </c>
      <c r="K690" s="351">
        <v>4.45</v>
      </c>
      <c r="L690" s="3" t="str">
        <f>IFERROR(INDEX(dbOrdini[PREZZO
VINOLUX],MATCH(A690,dbOrdini[CODICE
ANKER],0)),"")</f>
        <v/>
      </c>
      <c r="M690" s="347" t="s">
        <v>10539</v>
      </c>
      <c r="N690" s="15" t="str">
        <f>IFERROR(INDEX(dbOrdini[ORDINE],MATCH(A690,dbOrdini[CODICE
ANKER]*(dbOrdini[CODICE
SUPPLY]="GEN24"),0)),"")</f>
        <v/>
      </c>
      <c r="O690" s="352" t="s">
        <v>8</v>
      </c>
      <c r="P690" s="347" t="s">
        <v>1500</v>
      </c>
    </row>
    <row r="691" spans="1:16">
      <c r="A691" s="347" t="s">
        <v>11388</v>
      </c>
      <c r="B691" s="348">
        <v>2</v>
      </c>
      <c r="C691" s="347" t="s">
        <v>28152</v>
      </c>
      <c r="D691" s="347" t="s">
        <v>11389</v>
      </c>
      <c r="E691" s="347">
        <v>6</v>
      </c>
      <c r="F691" s="347">
        <v>0.7</v>
      </c>
      <c r="G691" s="347" t="s">
        <v>11</v>
      </c>
      <c r="H691" s="349">
        <v>30</v>
      </c>
      <c r="I691" s="350" t="s">
        <v>12</v>
      </c>
      <c r="J691" s="351">
        <f t="shared" si="10"/>
        <v>66</v>
      </c>
      <c r="K691" s="351">
        <v>11</v>
      </c>
      <c r="L691" s="3" t="str">
        <f>IFERROR(INDEX(dbOrdini[PREZZO
VINOLUX],MATCH(A691,dbOrdini[CODICE
ANKER],0)),"")</f>
        <v/>
      </c>
      <c r="M691" s="347" t="s">
        <v>28214</v>
      </c>
      <c r="N691" s="15" t="str">
        <f>IFERROR(INDEX(dbOrdini[ORDINE],MATCH(A691,dbOrdini[CODICE
ANKER]*(dbOrdini[CODICE
SUPPLY]="GEN24"),0)),"")</f>
        <v/>
      </c>
      <c r="O691" s="352" t="s">
        <v>8</v>
      </c>
      <c r="P691" s="347" t="s">
        <v>11390</v>
      </c>
    </row>
    <row r="692" spans="1:16">
      <c r="A692" s="347" t="s">
        <v>1501</v>
      </c>
      <c r="B692" s="348">
        <v>1845</v>
      </c>
      <c r="C692" s="347" t="s">
        <v>28152</v>
      </c>
      <c r="D692" s="347" t="s">
        <v>1502</v>
      </c>
      <c r="E692" s="347">
        <v>6</v>
      </c>
      <c r="F692" s="347">
        <v>0.7</v>
      </c>
      <c r="G692" s="347" t="s">
        <v>11</v>
      </c>
      <c r="H692" s="349">
        <v>38</v>
      </c>
      <c r="I692" s="350" t="s">
        <v>12</v>
      </c>
      <c r="J692" s="351">
        <f t="shared" si="10"/>
        <v>26.099999999999998</v>
      </c>
      <c r="K692" s="351">
        <v>4.3499999999999996</v>
      </c>
      <c r="L692" s="3" t="str">
        <f>IFERROR(INDEX(dbOrdini[PREZZO
VINOLUX],MATCH(A692,dbOrdini[CODICE
ANKER],0)),"")</f>
        <v/>
      </c>
      <c r="M692" s="347" t="s">
        <v>10539</v>
      </c>
      <c r="N692" s="15" t="str">
        <f>IFERROR(INDEX(dbOrdini[ORDINE],MATCH(A692,dbOrdini[CODICE
ANKER]*(dbOrdini[CODICE
SUPPLY]="GEN24"),0)),"")</f>
        <v/>
      </c>
      <c r="O692" s="352" t="s">
        <v>8</v>
      </c>
      <c r="P692" s="347" t="s">
        <v>1503</v>
      </c>
    </row>
    <row r="693" spans="1:16">
      <c r="A693" s="347" t="s">
        <v>1504</v>
      </c>
      <c r="B693" s="348">
        <v>251</v>
      </c>
      <c r="C693" s="347" t="s">
        <v>28152</v>
      </c>
      <c r="D693" s="347" t="s">
        <v>1505</v>
      </c>
      <c r="E693" s="347">
        <v>6</v>
      </c>
      <c r="F693" s="347">
        <v>0.7</v>
      </c>
      <c r="G693" s="347" t="s">
        <v>11</v>
      </c>
      <c r="H693" s="349">
        <v>24</v>
      </c>
      <c r="I693" s="350" t="s">
        <v>12</v>
      </c>
      <c r="J693" s="351">
        <f t="shared" si="10"/>
        <v>29.700000000000003</v>
      </c>
      <c r="K693" s="351">
        <v>4.95</v>
      </c>
      <c r="L693" s="3" t="str">
        <f>IFERROR(INDEX(dbOrdini[PREZZO
VINOLUX],MATCH(A693,dbOrdini[CODICE
ANKER],0)),"")</f>
        <v/>
      </c>
      <c r="M693" s="347" t="s">
        <v>10539</v>
      </c>
      <c r="N693" s="15" t="str">
        <f>IFERROR(INDEX(dbOrdini[ORDINE],MATCH(A693,dbOrdini[CODICE
ANKER]*(dbOrdini[CODICE
SUPPLY]="GEN24"),0)),"")</f>
        <v/>
      </c>
      <c r="O693" s="352" t="s">
        <v>8</v>
      </c>
      <c r="P693" s="347" t="s">
        <v>1506</v>
      </c>
    </row>
    <row r="694" spans="1:16">
      <c r="A694" s="347" t="s">
        <v>1507</v>
      </c>
      <c r="B694" s="348">
        <v>532</v>
      </c>
      <c r="C694" s="347" t="s">
        <v>28152</v>
      </c>
      <c r="D694" s="347" t="s">
        <v>1508</v>
      </c>
      <c r="E694" s="347">
        <v>6</v>
      </c>
      <c r="F694" s="347">
        <v>1</v>
      </c>
      <c r="G694" s="347" t="s">
        <v>11</v>
      </c>
      <c r="H694" s="349">
        <v>37.5</v>
      </c>
      <c r="I694" s="350" t="s">
        <v>12</v>
      </c>
      <c r="J694" s="351">
        <f t="shared" si="10"/>
        <v>30.599999999999998</v>
      </c>
      <c r="K694" s="351">
        <v>5.0999999999999996</v>
      </c>
      <c r="L694" s="3" t="str">
        <f>IFERROR(INDEX(dbOrdini[PREZZO
VINOLUX],MATCH(A694,dbOrdini[CODICE
ANKER],0)),"")</f>
        <v/>
      </c>
      <c r="M694" s="347" t="s">
        <v>10533</v>
      </c>
      <c r="N694" s="15" t="str">
        <f>IFERROR(INDEX(dbOrdini[ORDINE],MATCH(A694,dbOrdini[CODICE
ANKER]*(dbOrdini[CODICE
SUPPLY]="GEN24"),0)),"")</f>
        <v/>
      </c>
      <c r="O694" s="352" t="s">
        <v>8</v>
      </c>
      <c r="P694" s="347" t="s">
        <v>1509</v>
      </c>
    </row>
    <row r="695" spans="1:16">
      <c r="A695" s="347" t="s">
        <v>1510</v>
      </c>
      <c r="B695" s="348">
        <v>19</v>
      </c>
      <c r="C695" s="347" t="s">
        <v>28152</v>
      </c>
      <c r="D695" s="347" t="s">
        <v>1511</v>
      </c>
      <c r="E695" s="347">
        <v>6</v>
      </c>
      <c r="F695" s="347">
        <v>0.7</v>
      </c>
      <c r="G695" s="347" t="s">
        <v>11</v>
      </c>
      <c r="H695" s="349">
        <v>17</v>
      </c>
      <c r="I695" s="350" t="s">
        <v>12</v>
      </c>
      <c r="J695" s="351">
        <f t="shared" si="10"/>
        <v>27.299999999999997</v>
      </c>
      <c r="K695" s="351">
        <v>4.55</v>
      </c>
      <c r="L695" s="3" t="str">
        <f>IFERROR(INDEX(dbOrdini[PREZZO
VINOLUX],MATCH(A695,dbOrdini[CODICE
ANKER],0)),"")</f>
        <v/>
      </c>
      <c r="M695" s="347" t="s">
        <v>10539</v>
      </c>
      <c r="N695" s="15" t="str">
        <f>IFERROR(INDEX(dbOrdini[ORDINE],MATCH(A695,dbOrdini[CODICE
ANKER]*(dbOrdini[CODICE
SUPPLY]="GEN24"),0)),"")</f>
        <v/>
      </c>
      <c r="O695" s="352" t="s">
        <v>8</v>
      </c>
      <c r="P695" s="347" t="s">
        <v>1512</v>
      </c>
    </row>
    <row r="696" spans="1:16">
      <c r="A696" s="347" t="s">
        <v>1513</v>
      </c>
      <c r="B696" s="348">
        <v>0</v>
      </c>
      <c r="C696" s="347" t="s">
        <v>28152</v>
      </c>
      <c r="D696" s="347" t="s">
        <v>1514</v>
      </c>
      <c r="E696" s="347">
        <v>6</v>
      </c>
      <c r="F696" s="347">
        <v>0.7</v>
      </c>
      <c r="G696" s="347" t="s">
        <v>11</v>
      </c>
      <c r="H696" s="349">
        <v>15</v>
      </c>
      <c r="I696" s="350" t="s">
        <v>12</v>
      </c>
      <c r="J696" s="351">
        <f t="shared" si="10"/>
        <v>30</v>
      </c>
      <c r="K696" s="351">
        <v>5</v>
      </c>
      <c r="L696" s="3" t="str">
        <f>IFERROR(INDEX(dbOrdini[PREZZO
VINOLUX],MATCH(A696,dbOrdini[CODICE
ANKER],0)),"")</f>
        <v/>
      </c>
      <c r="M696" s="347" t="s">
        <v>10539</v>
      </c>
      <c r="N696" s="15" t="str">
        <f>IFERROR(INDEX(dbOrdini[ORDINE],MATCH(A696,dbOrdini[CODICE
ANKER]*(dbOrdini[CODICE
SUPPLY]="GEN24"),0)),"")</f>
        <v/>
      </c>
      <c r="O696" s="352" t="s">
        <v>8</v>
      </c>
      <c r="P696" s="347" t="s">
        <v>1515</v>
      </c>
    </row>
    <row r="697" spans="1:16">
      <c r="A697" s="347" t="s">
        <v>1516</v>
      </c>
      <c r="B697" s="348">
        <v>60</v>
      </c>
      <c r="C697" s="347" t="s">
        <v>28152</v>
      </c>
      <c r="D697" s="347" t="s">
        <v>1517</v>
      </c>
      <c r="E697" s="347">
        <v>6</v>
      </c>
      <c r="F697" s="347">
        <v>0.5</v>
      </c>
      <c r="G697" s="347" t="s">
        <v>11</v>
      </c>
      <c r="H697" s="349">
        <v>35</v>
      </c>
      <c r="I697" s="350" t="s">
        <v>12</v>
      </c>
      <c r="J697" s="351">
        <f t="shared" si="10"/>
        <v>20.100000000000001</v>
      </c>
      <c r="K697" s="351">
        <v>3.35</v>
      </c>
      <c r="L697" s="3" t="str">
        <f>IFERROR(INDEX(dbOrdini[PREZZO
VINOLUX],MATCH(A697,dbOrdini[CODICE
ANKER],0)),"")</f>
        <v/>
      </c>
      <c r="M697" s="347" t="s">
        <v>28208</v>
      </c>
      <c r="N697" s="15" t="str">
        <f>IFERROR(INDEX(dbOrdini[ORDINE],MATCH(A697,dbOrdini[CODICE
ANKER]*(dbOrdini[CODICE
SUPPLY]="GEN24"),0)),"")</f>
        <v/>
      </c>
      <c r="O697" s="352" t="s">
        <v>8</v>
      </c>
      <c r="P697" s="347" t="s">
        <v>1518</v>
      </c>
    </row>
    <row r="698" spans="1:16">
      <c r="A698" s="347" t="s">
        <v>1519</v>
      </c>
      <c r="B698" s="348">
        <v>165</v>
      </c>
      <c r="C698" s="347" t="s">
        <v>28152</v>
      </c>
      <c r="D698" s="347" t="s">
        <v>1517</v>
      </c>
      <c r="E698" s="347">
        <v>6</v>
      </c>
      <c r="F698" s="347">
        <v>1</v>
      </c>
      <c r="G698" s="347" t="s">
        <v>11</v>
      </c>
      <c r="H698" s="349">
        <v>35</v>
      </c>
      <c r="I698" s="350" t="s">
        <v>12</v>
      </c>
      <c r="J698" s="351">
        <f t="shared" si="10"/>
        <v>29.700000000000003</v>
      </c>
      <c r="K698" s="351">
        <v>4.95</v>
      </c>
      <c r="L698" s="3" t="str">
        <f>IFERROR(INDEX(dbOrdini[PREZZO
VINOLUX],MATCH(A698,dbOrdini[CODICE
ANKER],0)),"")</f>
        <v/>
      </c>
      <c r="M698" s="347" t="s">
        <v>28208</v>
      </c>
      <c r="N698" s="15" t="str">
        <f>IFERROR(INDEX(dbOrdini[ORDINE],MATCH(A698,dbOrdini[CODICE
ANKER]*(dbOrdini[CODICE
SUPPLY]="GEN24"),0)),"")</f>
        <v/>
      </c>
      <c r="O698" s="352" t="s">
        <v>8</v>
      </c>
      <c r="P698" s="347" t="s">
        <v>1520</v>
      </c>
    </row>
    <row r="699" spans="1:16">
      <c r="A699" s="347" t="s">
        <v>1521</v>
      </c>
      <c r="B699" s="348">
        <v>202</v>
      </c>
      <c r="C699" s="347" t="s">
        <v>28152</v>
      </c>
      <c r="D699" s="347" t="s">
        <v>1522</v>
      </c>
      <c r="E699" s="347">
        <v>6</v>
      </c>
      <c r="F699" s="347">
        <v>0.7</v>
      </c>
      <c r="G699" s="347" t="s">
        <v>11</v>
      </c>
      <c r="H699" s="349">
        <v>37.5</v>
      </c>
      <c r="I699" s="350" t="s">
        <v>12</v>
      </c>
      <c r="J699" s="351">
        <f t="shared" si="10"/>
        <v>62.099999999999994</v>
      </c>
      <c r="K699" s="351">
        <v>10.35</v>
      </c>
      <c r="L699" s="3" t="str">
        <f>IFERROR(INDEX(dbOrdini[PREZZO
VINOLUX],MATCH(A699,dbOrdini[CODICE
ANKER],0)),"")</f>
        <v/>
      </c>
      <c r="M699" s="347" t="s">
        <v>10537</v>
      </c>
      <c r="N699" s="15" t="str">
        <f>IFERROR(INDEX(dbOrdini[ORDINE],MATCH(A699,dbOrdini[CODICE
ANKER]*(dbOrdini[CODICE
SUPPLY]="GEN24"),0)),"")</f>
        <v/>
      </c>
      <c r="O699" s="352" t="s">
        <v>8</v>
      </c>
      <c r="P699" s="347" t="s">
        <v>1523</v>
      </c>
    </row>
    <row r="700" spans="1:16">
      <c r="A700" s="347" t="s">
        <v>1524</v>
      </c>
      <c r="B700" s="348">
        <v>92</v>
      </c>
      <c r="C700" s="347" t="s">
        <v>28152</v>
      </c>
      <c r="D700" s="347" t="s">
        <v>1525</v>
      </c>
      <c r="E700" s="347">
        <v>6</v>
      </c>
      <c r="F700" s="347">
        <v>0.7</v>
      </c>
      <c r="G700" s="347" t="s">
        <v>11</v>
      </c>
      <c r="H700" s="349">
        <v>37.5</v>
      </c>
      <c r="I700" s="350" t="s">
        <v>12</v>
      </c>
      <c r="J700" s="351">
        <f t="shared" si="10"/>
        <v>79.5</v>
      </c>
      <c r="K700" s="351">
        <v>13.25</v>
      </c>
      <c r="L700" s="3" t="str">
        <f>IFERROR(INDEX(dbOrdini[PREZZO
VINOLUX],MATCH(A700,dbOrdini[CODICE
ANKER],0)),"")</f>
        <v/>
      </c>
      <c r="M700" s="347" t="s">
        <v>10537</v>
      </c>
      <c r="N700" s="15" t="str">
        <f>IFERROR(INDEX(dbOrdini[ORDINE],MATCH(A700,dbOrdini[CODICE
ANKER]*(dbOrdini[CODICE
SUPPLY]="GEN24"),0)),"")</f>
        <v/>
      </c>
      <c r="O700" s="352" t="s">
        <v>8</v>
      </c>
      <c r="P700" s="347" t="s">
        <v>1526</v>
      </c>
    </row>
    <row r="701" spans="1:16">
      <c r="A701" s="347" t="s">
        <v>28335</v>
      </c>
      <c r="B701" s="348">
        <v>0</v>
      </c>
      <c r="C701" s="347" t="s">
        <v>28152</v>
      </c>
      <c r="D701" s="347" t="s">
        <v>1528</v>
      </c>
      <c r="E701" s="347">
        <v>12</v>
      </c>
      <c r="F701" s="347">
        <v>1</v>
      </c>
      <c r="G701" s="347" t="s">
        <v>11</v>
      </c>
      <c r="H701" s="349">
        <v>40</v>
      </c>
      <c r="I701" s="350" t="s">
        <v>12</v>
      </c>
      <c r="J701" s="351">
        <f t="shared" si="10"/>
        <v>129</v>
      </c>
      <c r="K701" s="351">
        <v>10.75</v>
      </c>
      <c r="L701" s="3" t="str">
        <f>IFERROR(INDEX(dbOrdini[PREZZO
VINOLUX],MATCH(A701,dbOrdini[CODICE
ANKER],0)),"")</f>
        <v/>
      </c>
      <c r="M701" s="347" t="s">
        <v>10537</v>
      </c>
      <c r="N701" s="15" t="str">
        <f>IFERROR(INDEX(dbOrdini[ORDINE],MATCH(A701,dbOrdini[CODICE
ANKER]*(dbOrdini[CODICE
SUPPLY]="GEN24"),0)),"")</f>
        <v/>
      </c>
      <c r="O701" s="352" t="s">
        <v>8</v>
      </c>
      <c r="P701" s="347" t="s">
        <v>28336</v>
      </c>
    </row>
    <row r="702" spans="1:16">
      <c r="A702" s="347" t="s">
        <v>1527</v>
      </c>
      <c r="B702" s="348">
        <v>822</v>
      </c>
      <c r="C702" s="347" t="s">
        <v>28152</v>
      </c>
      <c r="D702" s="347" t="s">
        <v>1528</v>
      </c>
      <c r="E702" s="347">
        <v>6</v>
      </c>
      <c r="F702" s="347">
        <v>0.7</v>
      </c>
      <c r="G702" s="347" t="s">
        <v>11</v>
      </c>
      <c r="H702" s="349">
        <v>37.5</v>
      </c>
      <c r="I702" s="350" t="s">
        <v>12</v>
      </c>
      <c r="J702" s="351">
        <f t="shared" si="10"/>
        <v>39.900000000000006</v>
      </c>
      <c r="K702" s="351">
        <v>6.65</v>
      </c>
      <c r="L702" s="3" t="str">
        <f>IFERROR(INDEX(dbOrdini[PREZZO
VINOLUX],MATCH(A702,dbOrdini[CODICE
ANKER],0)),"")</f>
        <v/>
      </c>
      <c r="M702" s="347" t="s">
        <v>10537</v>
      </c>
      <c r="N702" s="15" t="str">
        <f>IFERROR(INDEX(dbOrdini[ORDINE],MATCH(A702,dbOrdini[CODICE
ANKER]*(dbOrdini[CODICE
SUPPLY]="GEN24"),0)),"")</f>
        <v/>
      </c>
      <c r="O702" s="352" t="s">
        <v>8</v>
      </c>
      <c r="P702" s="347" t="s">
        <v>1529</v>
      </c>
    </row>
    <row r="703" spans="1:16">
      <c r="A703" s="347" t="s">
        <v>1535</v>
      </c>
      <c r="B703" s="348">
        <v>4238</v>
      </c>
      <c r="C703" s="347" t="s">
        <v>28152</v>
      </c>
      <c r="D703" s="347" t="s">
        <v>1531</v>
      </c>
      <c r="E703" s="347">
        <v>6</v>
      </c>
      <c r="F703" s="347">
        <v>0.7</v>
      </c>
      <c r="G703" s="347" t="s">
        <v>11</v>
      </c>
      <c r="H703" s="349">
        <v>40</v>
      </c>
      <c r="I703" s="350" t="s">
        <v>12</v>
      </c>
      <c r="J703" s="351">
        <f t="shared" si="10"/>
        <v>54.900000000000006</v>
      </c>
      <c r="K703" s="351">
        <v>9.15</v>
      </c>
      <c r="L703" s="3" t="str">
        <f>IFERROR(INDEX(dbOrdini[PREZZO
VINOLUX],MATCH(A703,dbOrdini[CODICE
ANKER],0)),"")</f>
        <v/>
      </c>
      <c r="M703" s="347" t="s">
        <v>10537</v>
      </c>
      <c r="N703" s="15" t="str">
        <f>IFERROR(INDEX(dbOrdini[ORDINE],MATCH(A703,dbOrdini[CODICE
ANKER]*(dbOrdini[CODICE
SUPPLY]="GEN24"),0)),"")</f>
        <v/>
      </c>
      <c r="O703" s="352" t="s">
        <v>8</v>
      </c>
      <c r="P703" s="347" t="s">
        <v>1536</v>
      </c>
    </row>
    <row r="704" spans="1:16">
      <c r="A704" s="347" t="s">
        <v>1533</v>
      </c>
      <c r="B704" s="348">
        <v>0</v>
      </c>
      <c r="C704" s="347" t="s">
        <v>28152</v>
      </c>
      <c r="D704" s="347" t="s">
        <v>1531</v>
      </c>
      <c r="E704" s="347">
        <v>6</v>
      </c>
      <c r="F704" s="347">
        <v>0.5</v>
      </c>
      <c r="G704" s="347" t="s">
        <v>11262</v>
      </c>
      <c r="H704" s="349">
        <v>40</v>
      </c>
      <c r="I704" s="350" t="s">
        <v>12</v>
      </c>
      <c r="J704" s="351">
        <f t="shared" si="10"/>
        <v>47.7</v>
      </c>
      <c r="K704" s="351">
        <v>7.95</v>
      </c>
      <c r="L704" s="3" t="str">
        <f>IFERROR(INDEX(dbOrdini[PREZZO
VINOLUX],MATCH(A704,dbOrdini[CODICE
ANKER],0)),"")</f>
        <v/>
      </c>
      <c r="M704" s="347" t="s">
        <v>10537</v>
      </c>
      <c r="N704" s="15" t="str">
        <f>IFERROR(INDEX(dbOrdini[ORDINE],MATCH(A704,dbOrdini[CODICE
ANKER]*(dbOrdini[CODICE
SUPPLY]="GEN24"),0)),"")</f>
        <v/>
      </c>
      <c r="O704" s="352" t="s">
        <v>8</v>
      </c>
      <c r="P704" s="347" t="s">
        <v>1534</v>
      </c>
    </row>
    <row r="705" spans="1:16">
      <c r="A705" s="347" t="s">
        <v>1537</v>
      </c>
      <c r="B705" s="348">
        <v>4307</v>
      </c>
      <c r="C705" s="347" t="s">
        <v>28152</v>
      </c>
      <c r="D705" s="347" t="s">
        <v>1531</v>
      </c>
      <c r="E705" s="347">
        <v>6</v>
      </c>
      <c r="F705" s="347">
        <v>1</v>
      </c>
      <c r="G705" s="347" t="s">
        <v>11</v>
      </c>
      <c r="H705" s="349">
        <v>40</v>
      </c>
      <c r="I705" s="350" t="s">
        <v>12</v>
      </c>
      <c r="J705" s="351">
        <f t="shared" si="10"/>
        <v>69</v>
      </c>
      <c r="K705" s="351">
        <v>11.5</v>
      </c>
      <c r="L705" s="3" t="str">
        <f>IFERROR(INDEX(dbOrdini[PREZZO
VINOLUX],MATCH(A705,dbOrdini[CODICE
ANKER],0)),"")</f>
        <v/>
      </c>
      <c r="M705" s="347" t="s">
        <v>10537</v>
      </c>
      <c r="N705" s="15" t="str">
        <f>IFERROR(INDEX(dbOrdini[ORDINE],MATCH(A705,dbOrdini[CODICE
ANKER]*(dbOrdini[CODICE
SUPPLY]="GEN24"),0)),"")</f>
        <v/>
      </c>
      <c r="O705" s="352" t="s">
        <v>8</v>
      </c>
      <c r="P705" s="347" t="s">
        <v>1538</v>
      </c>
    </row>
    <row r="706" spans="1:16">
      <c r="A706" s="347" t="s">
        <v>1530</v>
      </c>
      <c r="B706" s="348">
        <v>66</v>
      </c>
      <c r="C706" s="347" t="s">
        <v>28152</v>
      </c>
      <c r="D706" s="347" t="s">
        <v>1531</v>
      </c>
      <c r="E706" s="347">
        <v>12</v>
      </c>
      <c r="F706" s="347">
        <v>0.2</v>
      </c>
      <c r="G706" s="347" t="s">
        <v>11</v>
      </c>
      <c r="H706" s="349">
        <v>47</v>
      </c>
      <c r="I706" s="350" t="s">
        <v>12</v>
      </c>
      <c r="J706" s="351">
        <f t="shared" si="10"/>
        <v>47.400000000000006</v>
      </c>
      <c r="K706" s="351">
        <v>3.95</v>
      </c>
      <c r="L706" s="3" t="str">
        <f>IFERROR(INDEX(dbOrdini[PREZZO
VINOLUX],MATCH(A706,dbOrdini[CODICE
ANKER],0)),"")</f>
        <v/>
      </c>
      <c r="M706" s="347" t="s">
        <v>10537</v>
      </c>
      <c r="N706" s="15" t="str">
        <f>IFERROR(INDEX(dbOrdini[ORDINE],MATCH(A706,dbOrdini[CODICE
ANKER]*(dbOrdini[CODICE
SUPPLY]="GEN24"),0)),"")</f>
        <v/>
      </c>
      <c r="O706" s="352" t="s">
        <v>8</v>
      </c>
      <c r="P706" s="347" t="s">
        <v>1532</v>
      </c>
    </row>
    <row r="707" spans="1:16">
      <c r="A707" s="347" t="s">
        <v>1539</v>
      </c>
      <c r="B707" s="348">
        <v>23</v>
      </c>
      <c r="C707" s="347" t="s">
        <v>28152</v>
      </c>
      <c r="D707" s="347" t="s">
        <v>1540</v>
      </c>
      <c r="E707" s="347">
        <v>6</v>
      </c>
      <c r="F707" s="347">
        <v>0.7</v>
      </c>
      <c r="G707" s="347" t="s">
        <v>11</v>
      </c>
      <c r="H707" s="349">
        <v>42</v>
      </c>
      <c r="I707" s="350" t="s">
        <v>12</v>
      </c>
      <c r="J707" s="351">
        <f t="shared" si="10"/>
        <v>71.699999999999989</v>
      </c>
      <c r="K707" s="351">
        <v>11.95</v>
      </c>
      <c r="L707" s="3" t="str">
        <f>IFERROR(INDEX(dbOrdini[PREZZO
VINOLUX],MATCH(A707,dbOrdini[CODICE
ANKER],0)),"")</f>
        <v/>
      </c>
      <c r="M707" s="347" t="s">
        <v>10537</v>
      </c>
      <c r="N707" s="15" t="str">
        <f>IFERROR(INDEX(dbOrdini[ORDINE],MATCH(A707,dbOrdini[CODICE
ANKER]*(dbOrdini[CODICE
SUPPLY]="GEN24"),0)),"")</f>
        <v/>
      </c>
      <c r="O707" s="352" t="s">
        <v>8</v>
      </c>
      <c r="P707" s="347" t="s">
        <v>1541</v>
      </c>
    </row>
    <row r="708" spans="1:16">
      <c r="A708" s="347" t="s">
        <v>11391</v>
      </c>
      <c r="B708" s="348">
        <v>0</v>
      </c>
      <c r="C708" s="347" t="s">
        <v>28337</v>
      </c>
      <c r="D708" s="347" t="s">
        <v>11392</v>
      </c>
      <c r="E708" s="347">
        <v>12</v>
      </c>
      <c r="F708" s="347">
        <v>0.25</v>
      </c>
      <c r="G708" s="347" t="s">
        <v>11</v>
      </c>
      <c r="H708" s="349">
        <v>6.5</v>
      </c>
      <c r="I708" s="350" t="s">
        <v>12</v>
      </c>
      <c r="J708" s="351">
        <f t="shared" si="10"/>
        <v>15.600000000000001</v>
      </c>
      <c r="K708" s="351">
        <v>1.3</v>
      </c>
      <c r="L708" s="3" t="str">
        <f>IFERROR(INDEX(dbOrdini[PREZZO
VINOLUX],MATCH(A708,dbOrdini[CODICE
ANKER],0)),"")</f>
        <v/>
      </c>
      <c r="M708" s="347" t="s">
        <v>28214</v>
      </c>
      <c r="N708" s="15" t="str">
        <f>IFERROR(INDEX(dbOrdini[ORDINE],MATCH(A708,dbOrdini[CODICE
ANKER]*(dbOrdini[CODICE
SUPPLY]="GEN24"),0)),"")</f>
        <v/>
      </c>
      <c r="O708" s="352" t="s">
        <v>8</v>
      </c>
      <c r="P708" s="347" t="s">
        <v>11393</v>
      </c>
    </row>
    <row r="709" spans="1:16">
      <c r="A709" s="347" t="s">
        <v>1542</v>
      </c>
      <c r="B709" s="348">
        <v>2600</v>
      </c>
      <c r="C709" s="347" t="s">
        <v>28152</v>
      </c>
      <c r="D709" s="347" t="s">
        <v>1543</v>
      </c>
      <c r="E709" s="347">
        <v>10</v>
      </c>
      <c r="F709" s="347">
        <v>0.05</v>
      </c>
      <c r="G709" s="347" t="s">
        <v>11</v>
      </c>
      <c r="H709" s="349">
        <v>40</v>
      </c>
      <c r="I709" s="350" t="s">
        <v>12</v>
      </c>
      <c r="J709" s="351">
        <f t="shared" si="10"/>
        <v>11.5</v>
      </c>
      <c r="K709" s="351">
        <v>1.1499999999999999</v>
      </c>
      <c r="L709" s="3" t="str">
        <f>IFERROR(INDEX(dbOrdini[PREZZO
VINOLUX],MATCH(A709,dbOrdini[CODICE
ANKER],0)),"")</f>
        <v/>
      </c>
      <c r="M709" s="347" t="s">
        <v>10537</v>
      </c>
      <c r="N709" s="15" t="str">
        <f>IFERROR(INDEX(dbOrdini[ORDINE],MATCH(A709,dbOrdini[CODICE
ANKER]*(dbOrdini[CODICE
SUPPLY]="GEN24"),0)),"")</f>
        <v/>
      </c>
      <c r="O709" s="352" t="s">
        <v>8</v>
      </c>
      <c r="P709" s="347" t="s">
        <v>1544</v>
      </c>
    </row>
    <row r="710" spans="1:16">
      <c r="A710" s="347" t="s">
        <v>1545</v>
      </c>
      <c r="B710" s="348">
        <v>47</v>
      </c>
      <c r="C710" s="347" t="s">
        <v>28152</v>
      </c>
      <c r="D710" s="347" t="s">
        <v>1546</v>
      </c>
      <c r="E710" s="347">
        <v>6</v>
      </c>
      <c r="F710" s="347">
        <v>0.7</v>
      </c>
      <c r="G710" s="347" t="s">
        <v>11262</v>
      </c>
      <c r="H710" s="349">
        <v>47</v>
      </c>
      <c r="I710" s="350" t="s">
        <v>12</v>
      </c>
      <c r="J710" s="351">
        <f t="shared" si="10"/>
        <v>95.1</v>
      </c>
      <c r="K710" s="351">
        <v>15.85</v>
      </c>
      <c r="L710" s="3" t="str">
        <f>IFERROR(INDEX(dbOrdini[PREZZO
VINOLUX],MATCH(A710,dbOrdini[CODICE
ANKER],0)),"")</f>
        <v/>
      </c>
      <c r="M710" s="347" t="s">
        <v>10537</v>
      </c>
      <c r="N710" s="15" t="str">
        <f>IFERROR(INDEX(dbOrdini[ORDINE],MATCH(A710,dbOrdini[CODICE
ANKER]*(dbOrdini[CODICE
SUPPLY]="GEN24"),0)),"")</f>
        <v/>
      </c>
      <c r="O710" s="352" t="s">
        <v>8</v>
      </c>
      <c r="P710" s="347" t="s">
        <v>1547</v>
      </c>
    </row>
    <row r="711" spans="1:16">
      <c r="A711" s="347" t="s">
        <v>10983</v>
      </c>
      <c r="B711" s="348">
        <v>12</v>
      </c>
      <c r="C711" s="347" t="s">
        <v>28152</v>
      </c>
      <c r="D711" s="347" t="s">
        <v>10984</v>
      </c>
      <c r="E711" s="347">
        <v>6</v>
      </c>
      <c r="F711" s="347">
        <v>1</v>
      </c>
      <c r="G711" s="347" t="s">
        <v>11</v>
      </c>
      <c r="H711" s="349">
        <v>47.5</v>
      </c>
      <c r="I711" s="350" t="s">
        <v>12</v>
      </c>
      <c r="J711" s="351">
        <f t="shared" si="10"/>
        <v>141</v>
      </c>
      <c r="K711" s="351">
        <v>23.5</v>
      </c>
      <c r="L711" s="3" t="str">
        <f>IFERROR(INDEX(dbOrdini[PREZZO
VINOLUX],MATCH(A711,dbOrdini[CODICE
ANKER],0)),"")</f>
        <v/>
      </c>
      <c r="M711" s="347" t="s">
        <v>10537</v>
      </c>
      <c r="N711" s="15" t="str">
        <f>IFERROR(INDEX(dbOrdini[ORDINE],MATCH(A711,dbOrdini[CODICE
ANKER]*(dbOrdini[CODICE
SUPPLY]="GEN24"),0)),"")</f>
        <v/>
      </c>
      <c r="O711" s="352" t="s">
        <v>8</v>
      </c>
      <c r="P711" s="347" t="s">
        <v>11394</v>
      </c>
    </row>
    <row r="712" spans="1:16">
      <c r="A712" s="347" t="s">
        <v>1548</v>
      </c>
      <c r="B712" s="348">
        <v>9</v>
      </c>
      <c r="C712" s="347" t="s">
        <v>28152</v>
      </c>
      <c r="D712" s="347" t="s">
        <v>1549</v>
      </c>
      <c r="E712" s="347">
        <v>6</v>
      </c>
      <c r="F712" s="347">
        <v>0.7</v>
      </c>
      <c r="G712" s="347" t="s">
        <v>11</v>
      </c>
      <c r="H712" s="349">
        <v>43</v>
      </c>
      <c r="I712" s="350" t="s">
        <v>12</v>
      </c>
      <c r="J712" s="351">
        <f t="shared" si="10"/>
        <v>76.5</v>
      </c>
      <c r="K712" s="351">
        <v>12.75</v>
      </c>
      <c r="L712" s="3" t="str">
        <f>IFERROR(INDEX(dbOrdini[PREZZO
VINOLUX],MATCH(A712,dbOrdini[CODICE
ANKER],0)),"")</f>
        <v/>
      </c>
      <c r="M712" s="347" t="s">
        <v>10537</v>
      </c>
      <c r="N712" s="15" t="str">
        <f>IFERROR(INDEX(dbOrdini[ORDINE],MATCH(A712,dbOrdini[CODICE
ANKER]*(dbOrdini[CODICE
SUPPLY]="GEN24"),0)),"")</f>
        <v/>
      </c>
      <c r="O712" s="352" t="s">
        <v>8</v>
      </c>
      <c r="P712" s="347" t="s">
        <v>1550</v>
      </c>
    </row>
    <row r="713" spans="1:16">
      <c r="A713" s="347" t="s">
        <v>1551</v>
      </c>
      <c r="B713" s="348">
        <v>133</v>
      </c>
      <c r="C713" s="347" t="s">
        <v>28152</v>
      </c>
      <c r="D713" s="347" t="s">
        <v>1552</v>
      </c>
      <c r="E713" s="347">
        <v>6</v>
      </c>
      <c r="F713" s="347">
        <v>0.7</v>
      </c>
      <c r="G713" s="347" t="s">
        <v>11</v>
      </c>
      <c r="H713" s="349">
        <v>38</v>
      </c>
      <c r="I713" s="350" t="s">
        <v>12</v>
      </c>
      <c r="J713" s="351">
        <f t="shared" si="10"/>
        <v>15.899999999999999</v>
      </c>
      <c r="K713" s="351">
        <v>2.65</v>
      </c>
      <c r="L713" s="3" t="str">
        <f>IFERROR(INDEX(dbOrdini[PREZZO
VINOLUX],MATCH(A713,dbOrdini[CODICE
ANKER],0)),"")</f>
        <v/>
      </c>
      <c r="M713" s="347" t="s">
        <v>28262</v>
      </c>
      <c r="N713" s="15" t="str">
        <f>IFERROR(INDEX(dbOrdini[ORDINE],MATCH(A713,dbOrdini[CODICE
ANKER]*(dbOrdini[CODICE
SUPPLY]="GEN24"),0)),"")</f>
        <v/>
      </c>
      <c r="O713" s="352" t="s">
        <v>8</v>
      </c>
      <c r="P713" s="347" t="s">
        <v>1553</v>
      </c>
    </row>
    <row r="714" spans="1:16">
      <c r="A714" s="347" t="s">
        <v>1554</v>
      </c>
      <c r="B714" s="348">
        <v>0</v>
      </c>
      <c r="C714" s="347" t="s">
        <v>28152</v>
      </c>
      <c r="D714" s="347" t="s">
        <v>1555</v>
      </c>
      <c r="E714" s="347">
        <v>6</v>
      </c>
      <c r="F714" s="347">
        <v>0.7</v>
      </c>
      <c r="G714" s="347" t="s">
        <v>11</v>
      </c>
      <c r="H714" s="349">
        <v>38</v>
      </c>
      <c r="I714" s="350" t="s">
        <v>12</v>
      </c>
      <c r="J714" s="351">
        <f t="shared" si="10"/>
        <v>17.700000000000003</v>
      </c>
      <c r="K714" s="351">
        <v>2.95</v>
      </c>
      <c r="L714" s="3" t="str">
        <f>IFERROR(INDEX(dbOrdini[PREZZO
VINOLUX],MATCH(A714,dbOrdini[CODICE
ANKER],0)),"")</f>
        <v/>
      </c>
      <c r="M714" s="347" t="s">
        <v>28159</v>
      </c>
      <c r="N714" s="15" t="str">
        <f>IFERROR(INDEX(dbOrdini[ORDINE],MATCH(A714,dbOrdini[CODICE
ANKER]*(dbOrdini[CODICE
SUPPLY]="GEN24"),0)),"")</f>
        <v/>
      </c>
      <c r="O714" s="352" t="s">
        <v>8</v>
      </c>
      <c r="P714" s="347" t="s">
        <v>1556</v>
      </c>
    </row>
    <row r="715" spans="1:16">
      <c r="A715" s="347" t="s">
        <v>1557</v>
      </c>
      <c r="B715" s="348">
        <v>4</v>
      </c>
      <c r="C715" s="347" t="s">
        <v>28152</v>
      </c>
      <c r="D715" s="347" t="s">
        <v>1558</v>
      </c>
      <c r="E715" s="347">
        <v>6</v>
      </c>
      <c r="F715" s="347">
        <v>0.7</v>
      </c>
      <c r="G715" s="347" t="s">
        <v>11</v>
      </c>
      <c r="H715" s="349">
        <v>40</v>
      </c>
      <c r="I715" s="350" t="s">
        <v>12</v>
      </c>
      <c r="J715" s="351">
        <f t="shared" si="10"/>
        <v>89.699999999999989</v>
      </c>
      <c r="K715" s="351">
        <v>14.95</v>
      </c>
      <c r="L715" s="3" t="str">
        <f>IFERROR(INDEX(dbOrdini[PREZZO
VINOLUX],MATCH(A715,dbOrdini[CODICE
ANKER],0)),"")</f>
        <v/>
      </c>
      <c r="M715" s="347" t="s">
        <v>10554</v>
      </c>
      <c r="N715" s="15" t="str">
        <f>IFERROR(INDEX(dbOrdini[ORDINE],MATCH(A715,dbOrdini[CODICE
ANKER]*(dbOrdini[CODICE
SUPPLY]="GEN24"),0)),"")</f>
        <v/>
      </c>
      <c r="O715" s="352" t="s">
        <v>8</v>
      </c>
      <c r="P715" s="347" t="s">
        <v>1559</v>
      </c>
    </row>
    <row r="716" spans="1:16">
      <c r="A716" s="347" t="s">
        <v>28338</v>
      </c>
      <c r="B716" s="348">
        <v>0</v>
      </c>
      <c r="C716" s="347" t="s">
        <v>28152</v>
      </c>
      <c r="D716" s="347" t="s">
        <v>26366</v>
      </c>
      <c r="E716" s="347">
        <v>6</v>
      </c>
      <c r="F716" s="347">
        <v>0.5</v>
      </c>
      <c r="G716" s="347" t="s">
        <v>11</v>
      </c>
      <c r="H716" s="349">
        <v>45</v>
      </c>
      <c r="I716" s="350" t="s">
        <v>12</v>
      </c>
      <c r="J716" s="351">
        <f t="shared" si="10"/>
        <v>237</v>
      </c>
      <c r="K716" s="351">
        <v>39.5</v>
      </c>
      <c r="L716" s="3" t="str">
        <f>IFERROR(INDEX(dbOrdini[PREZZO
VINOLUX],MATCH(A716,dbOrdini[CODICE
ANKER],0)),"")</f>
        <v/>
      </c>
      <c r="M716" s="347" t="s">
        <v>10535</v>
      </c>
      <c r="N716" s="15" t="str">
        <f>IFERROR(INDEX(dbOrdini[ORDINE],MATCH(A716,dbOrdini[CODICE
ANKER]*(dbOrdini[CODICE
SUPPLY]="GEN24"),0)),"")</f>
        <v/>
      </c>
      <c r="O716" s="352" t="s">
        <v>8</v>
      </c>
      <c r="P716" s="347" t="s">
        <v>28339</v>
      </c>
    </row>
    <row r="717" spans="1:16">
      <c r="A717" s="347" t="s">
        <v>28340</v>
      </c>
      <c r="B717" s="348">
        <v>0</v>
      </c>
      <c r="C717" s="347" t="s">
        <v>28152</v>
      </c>
      <c r="D717" s="347" t="s">
        <v>26368</v>
      </c>
      <c r="E717" s="347">
        <v>6</v>
      </c>
      <c r="F717" s="347">
        <v>0.5</v>
      </c>
      <c r="G717" s="347" t="s">
        <v>11</v>
      </c>
      <c r="H717" s="349">
        <v>45</v>
      </c>
      <c r="I717" s="350" t="s">
        <v>12</v>
      </c>
      <c r="J717" s="351">
        <f t="shared" ref="J717:J780" si="11">E717*K717</f>
        <v>312</v>
      </c>
      <c r="K717" s="351">
        <v>52</v>
      </c>
      <c r="L717" s="3" t="str">
        <f>IFERROR(INDEX(dbOrdini[PREZZO
VINOLUX],MATCH(A717,dbOrdini[CODICE
ANKER],0)),"")</f>
        <v/>
      </c>
      <c r="M717" s="347" t="s">
        <v>10535</v>
      </c>
      <c r="N717" s="15" t="str">
        <f>IFERROR(INDEX(dbOrdini[ORDINE],MATCH(A717,dbOrdini[CODICE
ANKER]*(dbOrdini[CODICE
SUPPLY]="GEN24"),0)),"")</f>
        <v/>
      </c>
      <c r="O717" s="352" t="s">
        <v>8</v>
      </c>
      <c r="P717" s="347" t="s">
        <v>28341</v>
      </c>
    </row>
    <row r="718" spans="1:16">
      <c r="A718" s="347" t="s">
        <v>1560</v>
      </c>
      <c r="B718" s="348">
        <v>1</v>
      </c>
      <c r="C718" s="347" t="s">
        <v>28152</v>
      </c>
      <c r="D718" s="347" t="s">
        <v>1561</v>
      </c>
      <c r="E718" s="347">
        <v>6</v>
      </c>
      <c r="F718" s="347">
        <v>0.5</v>
      </c>
      <c r="G718" s="347" t="s">
        <v>11</v>
      </c>
      <c r="H718" s="349">
        <v>45</v>
      </c>
      <c r="I718" s="350" t="s">
        <v>12</v>
      </c>
      <c r="J718" s="351">
        <f t="shared" si="11"/>
        <v>318</v>
      </c>
      <c r="K718" s="351">
        <v>53</v>
      </c>
      <c r="L718" s="3" t="str">
        <f>IFERROR(INDEX(dbOrdini[PREZZO
VINOLUX],MATCH(A718,dbOrdini[CODICE
ANKER],0)),"")</f>
        <v/>
      </c>
      <c r="M718" s="347" t="s">
        <v>10535</v>
      </c>
      <c r="N718" s="15" t="str">
        <f>IFERROR(INDEX(dbOrdini[ORDINE],MATCH(A718,dbOrdini[CODICE
ANKER]*(dbOrdini[CODICE
SUPPLY]="GEN24"),0)),"")</f>
        <v/>
      </c>
      <c r="O718" s="352" t="s">
        <v>8</v>
      </c>
      <c r="P718" s="347" t="s">
        <v>1562</v>
      </c>
    </row>
    <row r="719" spans="1:16">
      <c r="A719" s="347" t="s">
        <v>1563</v>
      </c>
      <c r="B719" s="348">
        <v>62</v>
      </c>
      <c r="C719" s="347" t="s">
        <v>28152</v>
      </c>
      <c r="D719" s="347" t="s">
        <v>1564</v>
      </c>
      <c r="E719" s="347">
        <v>6</v>
      </c>
      <c r="F719" s="347">
        <v>0.5</v>
      </c>
      <c r="G719" s="347" t="s">
        <v>11</v>
      </c>
      <c r="H719" s="349">
        <v>40</v>
      </c>
      <c r="I719" s="350" t="s">
        <v>12</v>
      </c>
      <c r="J719" s="351">
        <f t="shared" si="11"/>
        <v>60</v>
      </c>
      <c r="K719" s="351">
        <v>10</v>
      </c>
      <c r="L719" s="3" t="str">
        <f>IFERROR(INDEX(dbOrdini[PREZZO
VINOLUX],MATCH(A719,dbOrdini[CODICE
ANKER],0)),"")</f>
        <v/>
      </c>
      <c r="M719" s="347" t="s">
        <v>10551</v>
      </c>
      <c r="N719" s="15" t="str">
        <f>IFERROR(INDEX(dbOrdini[ORDINE],MATCH(A719,dbOrdini[CODICE
ANKER]*(dbOrdini[CODICE
SUPPLY]="GEN24"),0)),"")</f>
        <v/>
      </c>
      <c r="O719" s="352" t="s">
        <v>8</v>
      </c>
      <c r="P719" s="347" t="s">
        <v>1565</v>
      </c>
    </row>
    <row r="720" spans="1:16">
      <c r="A720" s="347" t="s">
        <v>1566</v>
      </c>
      <c r="B720" s="348">
        <v>0</v>
      </c>
      <c r="C720" s="347" t="s">
        <v>28152</v>
      </c>
      <c r="D720" s="347" t="s">
        <v>1567</v>
      </c>
      <c r="E720" s="347">
        <v>6</v>
      </c>
      <c r="F720" s="347">
        <v>0.5</v>
      </c>
      <c r="G720" s="347" t="s">
        <v>11</v>
      </c>
      <c r="H720" s="349">
        <v>40</v>
      </c>
      <c r="I720" s="350" t="s">
        <v>12</v>
      </c>
      <c r="J720" s="351">
        <f t="shared" si="11"/>
        <v>87</v>
      </c>
      <c r="K720" s="351">
        <v>14.5</v>
      </c>
      <c r="L720" s="3" t="str">
        <f>IFERROR(INDEX(dbOrdini[PREZZO
VINOLUX],MATCH(A720,dbOrdini[CODICE
ANKER],0)),"")</f>
        <v/>
      </c>
      <c r="M720" s="347" t="s">
        <v>10535</v>
      </c>
      <c r="N720" s="15" t="str">
        <f>IFERROR(INDEX(dbOrdini[ORDINE],MATCH(A720,dbOrdini[CODICE
ANKER]*(dbOrdini[CODICE
SUPPLY]="GEN24"),0)),"")</f>
        <v/>
      </c>
      <c r="O720" s="352" t="s">
        <v>8</v>
      </c>
      <c r="P720" s="347" t="s">
        <v>1568</v>
      </c>
    </row>
    <row r="721" spans="1:16">
      <c r="A721" s="347" t="s">
        <v>1569</v>
      </c>
      <c r="B721" s="348">
        <v>1</v>
      </c>
      <c r="C721" s="347" t="s">
        <v>28152</v>
      </c>
      <c r="D721" s="347" t="s">
        <v>1570</v>
      </c>
      <c r="E721" s="347">
        <v>6</v>
      </c>
      <c r="F721" s="347">
        <v>0.5</v>
      </c>
      <c r="G721" s="347" t="s">
        <v>11</v>
      </c>
      <c r="H721" s="349">
        <v>30</v>
      </c>
      <c r="I721" s="350" t="s">
        <v>12</v>
      </c>
      <c r="J721" s="351">
        <f t="shared" si="11"/>
        <v>72</v>
      </c>
      <c r="K721" s="351">
        <v>12</v>
      </c>
      <c r="L721" s="3" t="str">
        <f>IFERROR(INDEX(dbOrdini[PREZZO
VINOLUX],MATCH(A721,dbOrdini[CODICE
ANKER],0)),"")</f>
        <v/>
      </c>
      <c r="M721" s="347" t="s">
        <v>10535</v>
      </c>
      <c r="N721" s="15" t="str">
        <f>IFERROR(INDEX(dbOrdini[ORDINE],MATCH(A721,dbOrdini[CODICE
ANKER]*(dbOrdini[CODICE
SUPPLY]="GEN24"),0)),"")</f>
        <v/>
      </c>
      <c r="O721" s="352" t="s">
        <v>8</v>
      </c>
      <c r="P721" s="347" t="s">
        <v>1571</v>
      </c>
    </row>
    <row r="722" spans="1:16">
      <c r="A722" s="347" t="s">
        <v>1572</v>
      </c>
      <c r="B722" s="348">
        <v>20</v>
      </c>
      <c r="C722" s="347" t="s">
        <v>28152</v>
      </c>
      <c r="D722" s="347" t="s">
        <v>1573</v>
      </c>
      <c r="E722" s="347">
        <v>6</v>
      </c>
      <c r="F722" s="347">
        <v>0.5</v>
      </c>
      <c r="G722" s="347" t="s">
        <v>11</v>
      </c>
      <c r="H722" s="349">
        <v>40</v>
      </c>
      <c r="I722" s="350" t="s">
        <v>12</v>
      </c>
      <c r="J722" s="351">
        <f t="shared" si="11"/>
        <v>115.5</v>
      </c>
      <c r="K722" s="351">
        <v>19.25</v>
      </c>
      <c r="L722" s="3" t="str">
        <f>IFERROR(INDEX(dbOrdini[PREZZO
VINOLUX],MATCH(A722,dbOrdini[CODICE
ANKER],0)),"")</f>
        <v/>
      </c>
      <c r="M722" s="347" t="s">
        <v>10535</v>
      </c>
      <c r="N722" s="15" t="str">
        <f>IFERROR(INDEX(dbOrdini[ORDINE],MATCH(A722,dbOrdini[CODICE
ANKER]*(dbOrdini[CODICE
SUPPLY]="GEN24"),0)),"")</f>
        <v/>
      </c>
      <c r="O722" s="352" t="s">
        <v>8</v>
      </c>
      <c r="P722" s="347" t="s">
        <v>1574</v>
      </c>
    </row>
    <row r="723" spans="1:16">
      <c r="A723" s="347" t="s">
        <v>1575</v>
      </c>
      <c r="B723" s="348">
        <v>13</v>
      </c>
      <c r="C723" s="347" t="s">
        <v>28152</v>
      </c>
      <c r="D723" s="347" t="s">
        <v>1576</v>
      </c>
      <c r="E723" s="347">
        <v>6</v>
      </c>
      <c r="F723" s="347">
        <v>0.7</v>
      </c>
      <c r="G723" s="347" t="s">
        <v>11</v>
      </c>
      <c r="H723" s="349">
        <v>40</v>
      </c>
      <c r="I723" s="350" t="s">
        <v>12</v>
      </c>
      <c r="J723" s="351">
        <f t="shared" si="11"/>
        <v>57</v>
      </c>
      <c r="K723" s="351">
        <v>9.5</v>
      </c>
      <c r="L723" s="3" t="str">
        <f>IFERROR(INDEX(dbOrdini[PREZZO
VINOLUX],MATCH(A723,dbOrdini[CODICE
ANKER],0)),"")</f>
        <v/>
      </c>
      <c r="M723" s="347" t="s">
        <v>10537</v>
      </c>
      <c r="N723" s="15" t="str">
        <f>IFERROR(INDEX(dbOrdini[ORDINE],MATCH(A723,dbOrdini[CODICE
ANKER]*(dbOrdini[CODICE
SUPPLY]="GEN24"),0)),"")</f>
        <v/>
      </c>
      <c r="O723" s="352" t="s">
        <v>8</v>
      </c>
      <c r="P723" s="347" t="s">
        <v>1577</v>
      </c>
    </row>
    <row r="724" spans="1:16">
      <c r="A724" s="347" t="s">
        <v>1578</v>
      </c>
      <c r="B724" s="348">
        <v>28</v>
      </c>
      <c r="C724" s="347" t="s">
        <v>28152</v>
      </c>
      <c r="D724" s="347" t="s">
        <v>1579</v>
      </c>
      <c r="E724" s="347">
        <v>6</v>
      </c>
      <c r="F724" s="347">
        <v>1</v>
      </c>
      <c r="G724" s="347" t="s">
        <v>11</v>
      </c>
      <c r="H724" s="349">
        <v>30</v>
      </c>
      <c r="I724" s="350" t="s">
        <v>12</v>
      </c>
      <c r="J724" s="351">
        <f t="shared" si="11"/>
        <v>23.4</v>
      </c>
      <c r="K724" s="351">
        <v>3.9</v>
      </c>
      <c r="L724" s="3" t="str">
        <f>IFERROR(INDEX(dbOrdini[PREZZO
VINOLUX],MATCH(A724,dbOrdini[CODICE
ANKER],0)),"")</f>
        <v/>
      </c>
      <c r="M724" s="347" t="s">
        <v>28342</v>
      </c>
      <c r="N724" s="15" t="str">
        <f>IFERROR(INDEX(dbOrdini[ORDINE],MATCH(A724,dbOrdini[CODICE
ANKER]*(dbOrdini[CODICE
SUPPLY]="GEN24"),0)),"")</f>
        <v/>
      </c>
      <c r="O724" s="352" t="s">
        <v>8</v>
      </c>
      <c r="P724" s="347" t="s">
        <v>1580</v>
      </c>
    </row>
    <row r="725" spans="1:16">
      <c r="A725" s="347" t="s">
        <v>1581</v>
      </c>
      <c r="B725" s="348">
        <v>12</v>
      </c>
      <c r="C725" s="347" t="s">
        <v>28152</v>
      </c>
      <c r="D725" s="347" t="s">
        <v>1582</v>
      </c>
      <c r="E725" s="347">
        <v>6</v>
      </c>
      <c r="F725" s="347">
        <v>0.5</v>
      </c>
      <c r="G725" s="347" t="s">
        <v>11</v>
      </c>
      <c r="H725" s="349">
        <v>20</v>
      </c>
      <c r="I725" s="350" t="s">
        <v>12</v>
      </c>
      <c r="J725" s="351">
        <f t="shared" si="11"/>
        <v>24.299999999999997</v>
      </c>
      <c r="K725" s="351">
        <v>4.05</v>
      </c>
      <c r="L725" s="3" t="str">
        <f>IFERROR(INDEX(dbOrdini[PREZZO
VINOLUX],MATCH(A725,dbOrdini[CODICE
ANKER],0)),"")</f>
        <v/>
      </c>
      <c r="M725" s="347" t="s">
        <v>10539</v>
      </c>
      <c r="N725" s="15" t="str">
        <f>IFERROR(INDEX(dbOrdini[ORDINE],MATCH(A725,dbOrdini[CODICE
ANKER]*(dbOrdini[CODICE
SUPPLY]="GEN24"),0)),"")</f>
        <v/>
      </c>
      <c r="O725" s="352" t="s">
        <v>8</v>
      </c>
      <c r="P725" s="347" t="s">
        <v>1583</v>
      </c>
    </row>
    <row r="726" spans="1:16">
      <c r="A726" s="347" t="s">
        <v>1584</v>
      </c>
      <c r="B726" s="348">
        <v>0</v>
      </c>
      <c r="C726" s="347" t="s">
        <v>28152</v>
      </c>
      <c r="D726" s="347" t="s">
        <v>1585</v>
      </c>
      <c r="E726" s="347">
        <v>6</v>
      </c>
      <c r="F726" s="347">
        <v>0.7</v>
      </c>
      <c r="G726" s="347" t="s">
        <v>11262</v>
      </c>
      <c r="H726" s="349">
        <v>30</v>
      </c>
      <c r="I726" s="350" t="s">
        <v>12</v>
      </c>
      <c r="J726" s="351">
        <f t="shared" si="11"/>
        <v>29.700000000000003</v>
      </c>
      <c r="K726" s="351">
        <v>4.95</v>
      </c>
      <c r="L726" s="3" t="str">
        <f>IFERROR(INDEX(dbOrdini[PREZZO
VINOLUX],MATCH(A726,dbOrdini[CODICE
ANKER],0)),"")</f>
        <v/>
      </c>
      <c r="M726" s="347" t="s">
        <v>28195</v>
      </c>
      <c r="N726" s="15" t="str">
        <f>IFERROR(INDEX(dbOrdini[ORDINE],MATCH(A726,dbOrdini[CODICE
ANKER]*(dbOrdini[CODICE
SUPPLY]="GEN24"),0)),"")</f>
        <v/>
      </c>
      <c r="O726" s="352" t="s">
        <v>8</v>
      </c>
      <c r="P726" s="347" t="s">
        <v>1586</v>
      </c>
    </row>
    <row r="727" spans="1:16">
      <c r="A727" s="347" t="s">
        <v>1587</v>
      </c>
      <c r="B727" s="348">
        <v>0</v>
      </c>
      <c r="C727" s="347" t="s">
        <v>28152</v>
      </c>
      <c r="D727" s="347" t="s">
        <v>1588</v>
      </c>
      <c r="E727" s="347">
        <v>6</v>
      </c>
      <c r="F727" s="347">
        <v>1</v>
      </c>
      <c r="G727" s="347" t="s">
        <v>11</v>
      </c>
      <c r="H727" s="349">
        <v>25</v>
      </c>
      <c r="I727" s="350" t="s">
        <v>12</v>
      </c>
      <c r="J727" s="351">
        <f t="shared" si="11"/>
        <v>23.4</v>
      </c>
      <c r="K727" s="351">
        <v>3.9</v>
      </c>
      <c r="L727" s="3" t="str">
        <f>IFERROR(INDEX(dbOrdini[PREZZO
VINOLUX],MATCH(A727,dbOrdini[CODICE
ANKER],0)),"")</f>
        <v/>
      </c>
      <c r="M727" s="347" t="s">
        <v>10539</v>
      </c>
      <c r="N727" s="15" t="str">
        <f>IFERROR(INDEX(dbOrdini[ORDINE],MATCH(A727,dbOrdini[CODICE
ANKER]*(dbOrdini[CODICE
SUPPLY]="GEN24"),0)),"")</f>
        <v/>
      </c>
      <c r="O727" s="352" t="s">
        <v>8</v>
      </c>
      <c r="P727" s="347" t="s">
        <v>1589</v>
      </c>
    </row>
    <row r="728" spans="1:16">
      <c r="A728" s="347" t="s">
        <v>1593</v>
      </c>
      <c r="B728" s="348">
        <v>110</v>
      </c>
      <c r="C728" s="347" t="s">
        <v>28152</v>
      </c>
      <c r="D728" s="347" t="s">
        <v>1591</v>
      </c>
      <c r="E728" s="347">
        <v>6</v>
      </c>
      <c r="F728" s="347">
        <v>1</v>
      </c>
      <c r="G728" s="347" t="s">
        <v>11</v>
      </c>
      <c r="H728" s="349">
        <v>35</v>
      </c>
      <c r="I728" s="350" t="s">
        <v>12</v>
      </c>
      <c r="J728" s="351">
        <f t="shared" si="11"/>
        <v>24.599999999999998</v>
      </c>
      <c r="K728" s="351">
        <v>4.0999999999999996</v>
      </c>
      <c r="L728" s="3" t="str">
        <f>IFERROR(INDEX(dbOrdini[PREZZO
VINOLUX],MATCH(A728,dbOrdini[CODICE
ANKER],0)),"")</f>
        <v/>
      </c>
      <c r="M728" s="347" t="s">
        <v>28208</v>
      </c>
      <c r="N728" s="15" t="str">
        <f>IFERROR(INDEX(dbOrdini[ORDINE],MATCH(A728,dbOrdini[CODICE
ANKER]*(dbOrdini[CODICE
SUPPLY]="GEN24"),0)),"")</f>
        <v/>
      </c>
      <c r="O728" s="352" t="s">
        <v>8</v>
      </c>
      <c r="P728" s="347" t="s">
        <v>1594</v>
      </c>
    </row>
    <row r="729" spans="1:16">
      <c r="A729" s="347" t="s">
        <v>1590</v>
      </c>
      <c r="B729" s="348">
        <v>9</v>
      </c>
      <c r="C729" s="347" t="s">
        <v>28152</v>
      </c>
      <c r="D729" s="347" t="s">
        <v>1591</v>
      </c>
      <c r="E729" s="347">
        <v>6</v>
      </c>
      <c r="F729" s="347">
        <v>0.5</v>
      </c>
      <c r="G729" s="347" t="s">
        <v>11262</v>
      </c>
      <c r="H729" s="349">
        <v>35</v>
      </c>
      <c r="I729" s="350" t="s">
        <v>12</v>
      </c>
      <c r="J729" s="351">
        <f t="shared" si="11"/>
        <v>15</v>
      </c>
      <c r="K729" s="351">
        <v>2.5</v>
      </c>
      <c r="L729" s="3" t="str">
        <f>IFERROR(INDEX(dbOrdini[PREZZO
VINOLUX],MATCH(A729,dbOrdini[CODICE
ANKER],0)),"")</f>
        <v/>
      </c>
      <c r="M729" s="347" t="s">
        <v>28208</v>
      </c>
      <c r="N729" s="15" t="str">
        <f>IFERROR(INDEX(dbOrdini[ORDINE],MATCH(A729,dbOrdini[CODICE
ANKER]*(dbOrdini[CODICE
SUPPLY]="GEN24"),0)),"")</f>
        <v/>
      </c>
      <c r="O729" s="352" t="s">
        <v>8</v>
      </c>
      <c r="P729" s="347" t="s">
        <v>1592</v>
      </c>
    </row>
    <row r="730" spans="1:16">
      <c r="A730" s="347" t="s">
        <v>1595</v>
      </c>
      <c r="B730" s="348">
        <v>12</v>
      </c>
      <c r="C730" s="347" t="s">
        <v>28152</v>
      </c>
      <c r="D730" s="347" t="s">
        <v>1596</v>
      </c>
      <c r="E730" s="347">
        <v>6</v>
      </c>
      <c r="F730" s="347">
        <v>0.5</v>
      </c>
      <c r="G730" s="347" t="s">
        <v>11</v>
      </c>
      <c r="H730" s="349">
        <v>20</v>
      </c>
      <c r="I730" s="350" t="s">
        <v>12</v>
      </c>
      <c r="J730" s="351">
        <f t="shared" si="11"/>
        <v>21</v>
      </c>
      <c r="K730" s="351">
        <v>3.5</v>
      </c>
      <c r="L730" s="3" t="str">
        <f>IFERROR(INDEX(dbOrdini[PREZZO
VINOLUX],MATCH(A730,dbOrdini[CODICE
ANKER],0)),"")</f>
        <v/>
      </c>
      <c r="M730" s="347" t="s">
        <v>10539</v>
      </c>
      <c r="N730" s="15" t="str">
        <f>IFERROR(INDEX(dbOrdini[ORDINE],MATCH(A730,dbOrdini[CODICE
ANKER]*(dbOrdini[CODICE
SUPPLY]="GEN24"),0)),"")</f>
        <v/>
      </c>
      <c r="O730" s="352" t="s">
        <v>8</v>
      </c>
      <c r="P730" s="347" t="s">
        <v>1597</v>
      </c>
    </row>
    <row r="731" spans="1:16">
      <c r="A731" s="347" t="s">
        <v>1598</v>
      </c>
      <c r="B731" s="348">
        <v>12</v>
      </c>
      <c r="C731" s="347" t="s">
        <v>28152</v>
      </c>
      <c r="D731" s="347" t="s">
        <v>1599</v>
      </c>
      <c r="E731" s="347">
        <v>6</v>
      </c>
      <c r="F731" s="347">
        <v>0.5</v>
      </c>
      <c r="G731" s="347" t="s">
        <v>11</v>
      </c>
      <c r="H731" s="349">
        <v>20</v>
      </c>
      <c r="I731" s="350" t="s">
        <v>12</v>
      </c>
      <c r="J731" s="351">
        <f t="shared" si="11"/>
        <v>22.5</v>
      </c>
      <c r="K731" s="351">
        <v>3.75</v>
      </c>
      <c r="L731" s="3" t="str">
        <f>IFERROR(INDEX(dbOrdini[PREZZO
VINOLUX],MATCH(A731,dbOrdini[CODICE
ANKER],0)),"")</f>
        <v/>
      </c>
      <c r="M731" s="347" t="s">
        <v>10539</v>
      </c>
      <c r="N731" s="15" t="str">
        <f>IFERROR(INDEX(dbOrdini[ORDINE],MATCH(A731,dbOrdini[CODICE
ANKER]*(dbOrdini[CODICE
SUPPLY]="GEN24"),0)),"")</f>
        <v/>
      </c>
      <c r="O731" s="352" t="s">
        <v>8</v>
      </c>
      <c r="P731" s="347" t="s">
        <v>1600</v>
      </c>
    </row>
    <row r="732" spans="1:16">
      <c r="A732" s="347" t="s">
        <v>1601</v>
      </c>
      <c r="B732" s="348">
        <v>48</v>
      </c>
      <c r="C732" s="347" t="s">
        <v>28152</v>
      </c>
      <c r="D732" s="347" t="s">
        <v>1602</v>
      </c>
      <c r="E732" s="347">
        <v>6</v>
      </c>
      <c r="F732" s="347">
        <v>0.7</v>
      </c>
      <c r="G732" s="347" t="s">
        <v>11</v>
      </c>
      <c r="H732" s="349">
        <v>25</v>
      </c>
      <c r="I732" s="350" t="s">
        <v>12</v>
      </c>
      <c r="J732" s="351">
        <f t="shared" si="11"/>
        <v>53.400000000000006</v>
      </c>
      <c r="K732" s="351">
        <v>8.9</v>
      </c>
      <c r="L732" s="3" t="str">
        <f>IFERROR(INDEX(dbOrdini[PREZZO
VINOLUX],MATCH(A732,dbOrdini[CODICE
ANKER],0)),"")</f>
        <v/>
      </c>
      <c r="M732" s="347" t="s">
        <v>10545</v>
      </c>
      <c r="N732" s="15" t="str">
        <f>IFERROR(INDEX(dbOrdini[ORDINE],MATCH(A732,dbOrdini[CODICE
ANKER]*(dbOrdini[CODICE
SUPPLY]="GEN24"),0)),"")</f>
        <v/>
      </c>
      <c r="O732" s="352" t="s">
        <v>8</v>
      </c>
      <c r="P732" s="347" t="s">
        <v>1603</v>
      </c>
    </row>
    <row r="733" spans="1:16">
      <c r="A733" s="347" t="s">
        <v>28343</v>
      </c>
      <c r="B733" s="348">
        <v>55</v>
      </c>
      <c r="C733" s="347" t="s">
        <v>28152</v>
      </c>
      <c r="D733" s="347" t="s">
        <v>28344</v>
      </c>
      <c r="E733" s="347">
        <v>6</v>
      </c>
      <c r="F733" s="347">
        <v>0.7</v>
      </c>
      <c r="G733" s="347" t="s">
        <v>11</v>
      </c>
      <c r="H733" s="349">
        <v>40</v>
      </c>
      <c r="I733" s="350" t="s">
        <v>12</v>
      </c>
      <c r="J733" s="351">
        <f t="shared" si="11"/>
        <v>148.5</v>
      </c>
      <c r="K733" s="351">
        <v>24.75</v>
      </c>
      <c r="L733" s="3" t="str">
        <f>IFERROR(INDEX(dbOrdini[PREZZO
VINOLUX],MATCH(A733,dbOrdini[CODICE
ANKER],0)),"")</f>
        <v/>
      </c>
      <c r="M733" s="347" t="s">
        <v>10541</v>
      </c>
      <c r="N733" s="15" t="str">
        <f>IFERROR(INDEX(dbOrdini[ORDINE],MATCH(A733,dbOrdini[CODICE
ANKER]*(dbOrdini[CODICE
SUPPLY]="GEN24"),0)),"")</f>
        <v/>
      </c>
      <c r="O733" s="352" t="s">
        <v>8</v>
      </c>
      <c r="P733" s="347" t="s">
        <v>28345</v>
      </c>
    </row>
    <row r="734" spans="1:16">
      <c r="A734" s="347" t="s">
        <v>1604</v>
      </c>
      <c r="B734" s="348">
        <v>0</v>
      </c>
      <c r="C734" s="347" t="s">
        <v>28152</v>
      </c>
      <c r="D734" s="347" t="s">
        <v>1605</v>
      </c>
      <c r="E734" s="347">
        <v>6</v>
      </c>
      <c r="F734" s="347">
        <v>0.7</v>
      </c>
      <c r="G734" s="347" t="s">
        <v>11</v>
      </c>
      <c r="H734" s="349">
        <v>40</v>
      </c>
      <c r="I734" s="350" t="s">
        <v>12</v>
      </c>
      <c r="J734" s="351">
        <f t="shared" si="11"/>
        <v>81</v>
      </c>
      <c r="K734" s="351">
        <v>13.5</v>
      </c>
      <c r="L734" s="3" t="str">
        <f>IFERROR(INDEX(dbOrdini[PREZZO
VINOLUX],MATCH(A734,dbOrdini[CODICE
ANKER],0)),"")</f>
        <v/>
      </c>
      <c r="M734" s="347" t="s">
        <v>10535</v>
      </c>
      <c r="N734" s="15" t="str">
        <f>IFERROR(INDEX(dbOrdini[ORDINE],MATCH(A734,dbOrdini[CODICE
ANKER]*(dbOrdini[CODICE
SUPPLY]="GEN24"),0)),"")</f>
        <v/>
      </c>
      <c r="O734" s="352" t="s">
        <v>8</v>
      </c>
      <c r="P734" s="347" t="s">
        <v>1606</v>
      </c>
    </row>
    <row r="735" spans="1:16">
      <c r="A735" s="347" t="s">
        <v>1607</v>
      </c>
      <c r="B735" s="348">
        <v>15</v>
      </c>
      <c r="C735" s="347" t="s">
        <v>28152</v>
      </c>
      <c r="D735" s="347" t="s">
        <v>1608</v>
      </c>
      <c r="E735" s="347">
        <v>24</v>
      </c>
      <c r="F735" s="347">
        <v>0.2</v>
      </c>
      <c r="G735" s="347" t="s">
        <v>11</v>
      </c>
      <c r="H735" s="349">
        <v>38</v>
      </c>
      <c r="I735" s="350" t="s">
        <v>12</v>
      </c>
      <c r="J735" s="351">
        <f t="shared" si="11"/>
        <v>84</v>
      </c>
      <c r="K735" s="351">
        <v>3.5</v>
      </c>
      <c r="L735" s="3" t="str">
        <f>IFERROR(INDEX(dbOrdini[PREZZO
VINOLUX],MATCH(A735,dbOrdini[CODICE
ANKER],0)),"")</f>
        <v/>
      </c>
      <c r="M735" s="347" t="s">
        <v>10535</v>
      </c>
      <c r="N735" s="15" t="str">
        <f>IFERROR(INDEX(dbOrdini[ORDINE],MATCH(A735,dbOrdini[CODICE
ANKER]*(dbOrdini[CODICE
SUPPLY]="GEN24"),0)),"")</f>
        <v/>
      </c>
      <c r="O735" s="352" t="s">
        <v>8</v>
      </c>
      <c r="P735" s="347" t="s">
        <v>1609</v>
      </c>
    </row>
    <row r="736" spans="1:16">
      <c r="A736" s="347" t="s">
        <v>1610</v>
      </c>
      <c r="B736" s="348">
        <v>0</v>
      </c>
      <c r="C736" s="347" t="s">
        <v>28152</v>
      </c>
      <c r="D736" s="347" t="s">
        <v>1608</v>
      </c>
      <c r="E736" s="347">
        <v>6</v>
      </c>
      <c r="F736" s="347">
        <v>0.7</v>
      </c>
      <c r="G736" s="347" t="s">
        <v>11</v>
      </c>
      <c r="H736" s="349">
        <v>38</v>
      </c>
      <c r="I736" s="350" t="s">
        <v>12</v>
      </c>
      <c r="J736" s="351">
        <f t="shared" si="11"/>
        <v>47.099999999999994</v>
      </c>
      <c r="K736" s="351">
        <v>7.85</v>
      </c>
      <c r="L736" s="3" t="str">
        <f>IFERROR(INDEX(dbOrdini[PREZZO
VINOLUX],MATCH(A736,dbOrdini[CODICE
ANKER],0)),"")</f>
        <v/>
      </c>
      <c r="M736" s="347" t="s">
        <v>10535</v>
      </c>
      <c r="N736" s="15" t="str">
        <f>IFERROR(INDEX(dbOrdini[ORDINE],MATCH(A736,dbOrdini[CODICE
ANKER]*(dbOrdini[CODICE
SUPPLY]="GEN24"),0)),"")</f>
        <v/>
      </c>
      <c r="O736" s="352" t="s">
        <v>8</v>
      </c>
      <c r="P736" s="347" t="s">
        <v>1611</v>
      </c>
    </row>
    <row r="737" spans="1:16">
      <c r="A737" s="347" t="s">
        <v>10717</v>
      </c>
      <c r="B737" s="348">
        <v>434</v>
      </c>
      <c r="C737" s="347" t="s">
        <v>28152</v>
      </c>
      <c r="D737" s="347" t="s">
        <v>10718</v>
      </c>
      <c r="E737" s="347">
        <v>6</v>
      </c>
      <c r="F737" s="347">
        <v>0.7</v>
      </c>
      <c r="G737" s="347" t="s">
        <v>11</v>
      </c>
      <c r="H737" s="349">
        <v>40</v>
      </c>
      <c r="I737" s="350" t="s">
        <v>12</v>
      </c>
      <c r="J737" s="351">
        <f t="shared" si="11"/>
        <v>99</v>
      </c>
      <c r="K737" s="351">
        <v>16.5</v>
      </c>
      <c r="L737" s="3" t="str">
        <f>IFERROR(INDEX(dbOrdini[PREZZO
VINOLUX],MATCH(A737,dbOrdini[CODICE
ANKER],0)),"")</f>
        <v/>
      </c>
      <c r="M737" s="347" t="s">
        <v>10541</v>
      </c>
      <c r="N737" s="15" t="str">
        <f>IFERROR(INDEX(dbOrdini[ORDINE],MATCH(A737,dbOrdini[CODICE
ANKER]*(dbOrdini[CODICE
SUPPLY]="GEN24"),0)),"")</f>
        <v/>
      </c>
      <c r="O737" s="352" t="s">
        <v>8</v>
      </c>
      <c r="P737" s="347" t="s">
        <v>11395</v>
      </c>
    </row>
    <row r="738" spans="1:16">
      <c r="A738" s="347" t="s">
        <v>1617</v>
      </c>
      <c r="B738" s="348">
        <v>152</v>
      </c>
      <c r="C738" s="347" t="s">
        <v>28152</v>
      </c>
      <c r="D738" s="347" t="s">
        <v>1613</v>
      </c>
      <c r="E738" s="347">
        <v>6</v>
      </c>
      <c r="F738" s="347">
        <v>0.7</v>
      </c>
      <c r="G738" s="347" t="s">
        <v>11</v>
      </c>
      <c r="H738" s="349">
        <v>15</v>
      </c>
      <c r="I738" s="350" t="s">
        <v>12</v>
      </c>
      <c r="J738" s="351">
        <f t="shared" si="11"/>
        <v>47.7</v>
      </c>
      <c r="K738" s="351">
        <v>7.95</v>
      </c>
      <c r="L738" s="3" t="str">
        <f>IFERROR(INDEX(dbOrdini[PREZZO
VINOLUX],MATCH(A738,dbOrdini[CODICE
ANKER],0)),"")</f>
        <v/>
      </c>
      <c r="M738" s="347" t="s">
        <v>10545</v>
      </c>
      <c r="N738" s="15" t="str">
        <f>IFERROR(INDEX(dbOrdini[ORDINE],MATCH(A738,dbOrdini[CODICE
ANKER]*(dbOrdini[CODICE
SUPPLY]="GEN24"),0)),"")</f>
        <v/>
      </c>
      <c r="O738" s="352" t="s">
        <v>8</v>
      </c>
      <c r="P738" s="347" t="s">
        <v>1618</v>
      </c>
    </row>
    <row r="739" spans="1:16">
      <c r="A739" s="347" t="s">
        <v>1612</v>
      </c>
      <c r="B739" s="348">
        <v>48</v>
      </c>
      <c r="C739" s="347" t="s">
        <v>28152</v>
      </c>
      <c r="D739" s="347" t="s">
        <v>1613</v>
      </c>
      <c r="E739" s="347">
        <v>3</v>
      </c>
      <c r="F739" s="347">
        <v>0.05</v>
      </c>
      <c r="G739" s="347" t="s">
        <v>11</v>
      </c>
      <c r="H739" s="349">
        <v>15</v>
      </c>
      <c r="I739" s="350" t="s">
        <v>12</v>
      </c>
      <c r="J739" s="351">
        <f t="shared" si="11"/>
        <v>3.1500000000000004</v>
      </c>
      <c r="K739" s="351">
        <v>1.05</v>
      </c>
      <c r="L739" s="3" t="str">
        <f>IFERROR(INDEX(dbOrdini[PREZZO
VINOLUX],MATCH(A739,dbOrdini[CODICE
ANKER],0)),"")</f>
        <v/>
      </c>
      <c r="M739" s="347" t="s">
        <v>10545</v>
      </c>
      <c r="N739" s="15" t="str">
        <f>IFERROR(INDEX(dbOrdini[ORDINE],MATCH(A739,dbOrdini[CODICE
ANKER]*(dbOrdini[CODICE
SUPPLY]="GEN24"),0)),"")</f>
        <v/>
      </c>
      <c r="O739" s="352" t="s">
        <v>8</v>
      </c>
      <c r="P739" s="347" t="s">
        <v>1614</v>
      </c>
    </row>
    <row r="740" spans="1:16">
      <c r="A740" s="347" t="s">
        <v>1615</v>
      </c>
      <c r="B740" s="348">
        <v>14</v>
      </c>
      <c r="C740" s="347" t="s">
        <v>28152</v>
      </c>
      <c r="D740" s="347" t="s">
        <v>1613</v>
      </c>
      <c r="E740" s="347">
        <v>6</v>
      </c>
      <c r="F740" s="347">
        <v>0.35</v>
      </c>
      <c r="G740" s="347" t="s">
        <v>11</v>
      </c>
      <c r="H740" s="349">
        <v>15</v>
      </c>
      <c r="I740" s="350" t="s">
        <v>12</v>
      </c>
      <c r="J740" s="351">
        <f t="shared" si="11"/>
        <v>31.5</v>
      </c>
      <c r="K740" s="351">
        <v>5.25</v>
      </c>
      <c r="L740" s="3" t="str">
        <f>IFERROR(INDEX(dbOrdini[PREZZO
VINOLUX],MATCH(A740,dbOrdini[CODICE
ANKER],0)),"")</f>
        <v/>
      </c>
      <c r="M740" s="347" t="s">
        <v>10545</v>
      </c>
      <c r="N740" s="15" t="str">
        <f>IFERROR(INDEX(dbOrdini[ORDINE],MATCH(A740,dbOrdini[CODICE
ANKER]*(dbOrdini[CODICE
SUPPLY]="GEN24"),0)),"")</f>
        <v/>
      </c>
      <c r="O740" s="352" t="s">
        <v>8</v>
      </c>
      <c r="P740" s="347" t="s">
        <v>1616</v>
      </c>
    </row>
    <row r="741" spans="1:16">
      <c r="A741" s="347" t="s">
        <v>1619</v>
      </c>
      <c r="B741" s="348">
        <v>38</v>
      </c>
      <c r="C741" s="347" t="s">
        <v>28152</v>
      </c>
      <c r="D741" s="347" t="s">
        <v>1620</v>
      </c>
      <c r="E741" s="347">
        <v>6</v>
      </c>
      <c r="F741" s="347">
        <v>0.7</v>
      </c>
      <c r="G741" s="347" t="s">
        <v>11</v>
      </c>
      <c r="H741" s="349">
        <v>14.9</v>
      </c>
      <c r="I741" s="350" t="s">
        <v>12</v>
      </c>
      <c r="J741" s="351">
        <f t="shared" si="11"/>
        <v>47.7</v>
      </c>
      <c r="K741" s="351">
        <v>7.95</v>
      </c>
      <c r="L741" s="3" t="str">
        <f>IFERROR(INDEX(dbOrdini[PREZZO
VINOLUX],MATCH(A741,dbOrdini[CODICE
ANKER],0)),"")</f>
        <v/>
      </c>
      <c r="M741" s="347" t="s">
        <v>10545</v>
      </c>
      <c r="N741" s="15" t="str">
        <f>IFERROR(INDEX(dbOrdini[ORDINE],MATCH(A741,dbOrdini[CODICE
ANKER]*(dbOrdini[CODICE
SUPPLY]="GEN24"),0)),"")</f>
        <v/>
      </c>
      <c r="O741" s="352" t="s">
        <v>8</v>
      </c>
      <c r="P741" s="347" t="s">
        <v>1621</v>
      </c>
    </row>
    <row r="742" spans="1:16">
      <c r="A742" s="347" t="s">
        <v>1622</v>
      </c>
      <c r="B742" s="348">
        <v>23</v>
      </c>
      <c r="C742" s="347" t="s">
        <v>28152</v>
      </c>
      <c r="D742" s="347" t="s">
        <v>1623</v>
      </c>
      <c r="E742" s="347">
        <v>6</v>
      </c>
      <c r="F742" s="347">
        <v>1</v>
      </c>
      <c r="G742" s="347" t="s">
        <v>11</v>
      </c>
      <c r="H742" s="349">
        <v>40</v>
      </c>
      <c r="I742" s="350" t="s">
        <v>12</v>
      </c>
      <c r="J742" s="351">
        <f t="shared" si="11"/>
        <v>85.5</v>
      </c>
      <c r="K742" s="351">
        <v>14.25</v>
      </c>
      <c r="L742" s="3" t="str">
        <f>IFERROR(INDEX(dbOrdini[PREZZO
VINOLUX],MATCH(A742,dbOrdini[CODICE
ANKER],0)),"")</f>
        <v/>
      </c>
      <c r="M742" s="347" t="s">
        <v>10535</v>
      </c>
      <c r="N742" s="15" t="str">
        <f>IFERROR(INDEX(dbOrdini[ORDINE],MATCH(A742,dbOrdini[CODICE
ANKER]*(dbOrdini[CODICE
SUPPLY]="GEN24"),0)),"")</f>
        <v/>
      </c>
      <c r="O742" s="352" t="s">
        <v>8</v>
      </c>
      <c r="P742" s="347" t="s">
        <v>1624</v>
      </c>
    </row>
    <row r="743" spans="1:16">
      <c r="A743" s="347" t="s">
        <v>28346</v>
      </c>
      <c r="B743" s="348">
        <v>0</v>
      </c>
      <c r="C743" s="347" t="s">
        <v>28152</v>
      </c>
      <c r="D743" s="347" t="s">
        <v>28347</v>
      </c>
      <c r="E743" s="347">
        <v>6</v>
      </c>
      <c r="F743" s="347">
        <v>0.7</v>
      </c>
      <c r="G743" s="347" t="s">
        <v>11</v>
      </c>
      <c r="H743" s="349">
        <v>40</v>
      </c>
      <c r="I743" s="350" t="s">
        <v>12</v>
      </c>
      <c r="J743" s="351">
        <f t="shared" si="11"/>
        <v>123</v>
      </c>
      <c r="K743" s="351">
        <v>20.5</v>
      </c>
      <c r="L743" s="3" t="str">
        <f>IFERROR(INDEX(dbOrdini[PREZZO
VINOLUX],MATCH(A743,dbOrdini[CODICE
ANKER],0)),"")</f>
        <v/>
      </c>
      <c r="M743" s="347" t="s">
        <v>10535</v>
      </c>
      <c r="N743" s="15" t="str">
        <f>IFERROR(INDEX(dbOrdini[ORDINE],MATCH(A743,dbOrdini[CODICE
ANKER]*(dbOrdini[CODICE
SUPPLY]="GEN24"),0)),"")</f>
        <v/>
      </c>
      <c r="O743" s="352" t="s">
        <v>8</v>
      </c>
      <c r="P743" s="347" t="s">
        <v>28348</v>
      </c>
    </row>
    <row r="744" spans="1:16">
      <c r="A744" s="347" t="s">
        <v>1625</v>
      </c>
      <c r="B744" s="348">
        <v>0</v>
      </c>
      <c r="C744" s="347" t="s">
        <v>28152</v>
      </c>
      <c r="D744" s="347" t="s">
        <v>1626</v>
      </c>
      <c r="E744" s="347">
        <v>6</v>
      </c>
      <c r="F744" s="347">
        <v>0.7</v>
      </c>
      <c r="G744" s="347" t="s">
        <v>11</v>
      </c>
      <c r="H744" s="349">
        <v>45</v>
      </c>
      <c r="I744" s="350" t="s">
        <v>12</v>
      </c>
      <c r="J744" s="351">
        <f t="shared" si="11"/>
        <v>153</v>
      </c>
      <c r="K744" s="351">
        <v>25.5</v>
      </c>
      <c r="L744" s="3" t="str">
        <f>IFERROR(INDEX(dbOrdini[PREZZO
VINOLUX],MATCH(A744,dbOrdini[CODICE
ANKER],0)),"")</f>
        <v/>
      </c>
      <c r="M744" s="347" t="s">
        <v>10535</v>
      </c>
      <c r="N744" s="15" t="str">
        <f>IFERROR(INDEX(dbOrdini[ORDINE],MATCH(A744,dbOrdini[CODICE
ANKER]*(dbOrdini[CODICE
SUPPLY]="GEN24"),0)),"")</f>
        <v/>
      </c>
      <c r="O744" s="352" t="s">
        <v>8</v>
      </c>
      <c r="P744" s="347" t="s">
        <v>1627</v>
      </c>
    </row>
    <row r="745" spans="1:16">
      <c r="A745" s="347" t="s">
        <v>1631</v>
      </c>
      <c r="B745" s="348">
        <v>8</v>
      </c>
      <c r="C745" s="347" t="s">
        <v>28152</v>
      </c>
      <c r="D745" s="347" t="s">
        <v>1629</v>
      </c>
      <c r="E745" s="347">
        <v>6</v>
      </c>
      <c r="F745" s="347">
        <v>0.7</v>
      </c>
      <c r="G745" s="347" t="s">
        <v>11</v>
      </c>
      <c r="H745" s="349">
        <v>38</v>
      </c>
      <c r="I745" s="350" t="s">
        <v>12</v>
      </c>
      <c r="J745" s="351">
        <f t="shared" si="11"/>
        <v>96</v>
      </c>
      <c r="K745" s="351">
        <v>16</v>
      </c>
      <c r="L745" s="3" t="str">
        <f>IFERROR(INDEX(dbOrdini[PREZZO
VINOLUX],MATCH(A745,dbOrdini[CODICE
ANKER],0)),"")</f>
        <v/>
      </c>
      <c r="M745" s="347" t="s">
        <v>10535</v>
      </c>
      <c r="N745" s="15" t="str">
        <f>IFERROR(INDEX(dbOrdini[ORDINE],MATCH(A745,dbOrdini[CODICE
ANKER]*(dbOrdini[CODICE
SUPPLY]="GEN24"),0)),"")</f>
        <v/>
      </c>
      <c r="O745" s="352" t="s">
        <v>8</v>
      </c>
      <c r="P745" s="347" t="s">
        <v>1630</v>
      </c>
    </row>
    <row r="746" spans="1:16">
      <c r="A746" s="347" t="s">
        <v>1628</v>
      </c>
      <c r="B746" s="348">
        <v>0</v>
      </c>
      <c r="C746" s="347" t="s">
        <v>28152</v>
      </c>
      <c r="D746" s="347" t="s">
        <v>1629</v>
      </c>
      <c r="E746" s="347">
        <v>6</v>
      </c>
      <c r="F746" s="347">
        <v>0.7</v>
      </c>
      <c r="G746" s="347" t="s">
        <v>11262</v>
      </c>
      <c r="H746" s="349">
        <v>38</v>
      </c>
      <c r="I746" s="350" t="s">
        <v>12</v>
      </c>
      <c r="J746" s="351">
        <f t="shared" si="11"/>
        <v>96</v>
      </c>
      <c r="K746" s="351">
        <v>16</v>
      </c>
      <c r="L746" s="3" t="str">
        <f>IFERROR(INDEX(dbOrdini[PREZZO
VINOLUX],MATCH(A746,dbOrdini[CODICE
ANKER],0)),"")</f>
        <v/>
      </c>
      <c r="M746" s="347" t="s">
        <v>10535</v>
      </c>
      <c r="N746" s="15" t="str">
        <f>IFERROR(INDEX(dbOrdini[ORDINE],MATCH(A746,dbOrdini[CODICE
ANKER]*(dbOrdini[CODICE
SUPPLY]="GEN24"),0)),"")</f>
        <v/>
      </c>
      <c r="O746" s="352" t="s">
        <v>8</v>
      </c>
      <c r="P746" s="347" t="s">
        <v>1630</v>
      </c>
    </row>
    <row r="747" spans="1:16">
      <c r="A747" s="347" t="s">
        <v>10647</v>
      </c>
      <c r="B747" s="348">
        <v>60</v>
      </c>
      <c r="C747" s="347" t="s">
        <v>28152</v>
      </c>
      <c r="D747" s="347" t="s">
        <v>10648</v>
      </c>
      <c r="E747" s="347">
        <v>6</v>
      </c>
      <c r="F747" s="347">
        <v>0.7</v>
      </c>
      <c r="G747" s="347" t="s">
        <v>11</v>
      </c>
      <c r="H747" s="349">
        <v>40</v>
      </c>
      <c r="I747" s="350" t="s">
        <v>12</v>
      </c>
      <c r="J747" s="351">
        <f t="shared" si="11"/>
        <v>93</v>
      </c>
      <c r="K747" s="351">
        <v>15.5</v>
      </c>
      <c r="L747" s="3" t="str">
        <f>IFERROR(INDEX(dbOrdini[PREZZO
VINOLUX],MATCH(A747,dbOrdini[CODICE
ANKER],0)),"")</f>
        <v/>
      </c>
      <c r="M747" s="347" t="s">
        <v>10535</v>
      </c>
      <c r="N747" s="15" t="str">
        <f>IFERROR(INDEX(dbOrdini[ORDINE],MATCH(A747,dbOrdini[CODICE
ANKER]*(dbOrdini[CODICE
SUPPLY]="GEN24"),0)),"")</f>
        <v/>
      </c>
      <c r="O747" s="352" t="s">
        <v>8</v>
      </c>
      <c r="P747" s="347" t="s">
        <v>11396</v>
      </c>
    </row>
    <row r="748" spans="1:16">
      <c r="A748" s="347" t="s">
        <v>1632</v>
      </c>
      <c r="B748" s="348">
        <v>0</v>
      </c>
      <c r="C748" s="347" t="s">
        <v>28152</v>
      </c>
      <c r="D748" s="347" t="s">
        <v>1633</v>
      </c>
      <c r="E748" s="347">
        <v>6</v>
      </c>
      <c r="F748" s="347">
        <v>0.7</v>
      </c>
      <c r="G748" s="347" t="s">
        <v>11</v>
      </c>
      <c r="H748" s="349">
        <v>40</v>
      </c>
      <c r="I748" s="350" t="s">
        <v>12</v>
      </c>
      <c r="J748" s="351">
        <f t="shared" si="11"/>
        <v>141</v>
      </c>
      <c r="K748" s="351">
        <v>23.5</v>
      </c>
      <c r="L748" s="3" t="str">
        <f>IFERROR(INDEX(dbOrdini[PREZZO
VINOLUX],MATCH(A748,dbOrdini[CODICE
ANKER],0)),"")</f>
        <v/>
      </c>
      <c r="M748" s="347" t="s">
        <v>10535</v>
      </c>
      <c r="N748" s="15" t="str">
        <f>IFERROR(INDEX(dbOrdini[ORDINE],MATCH(A748,dbOrdini[CODICE
ANKER]*(dbOrdini[CODICE
SUPPLY]="GEN24"),0)),"")</f>
        <v/>
      </c>
      <c r="O748" s="352" t="s">
        <v>8</v>
      </c>
      <c r="P748" s="347" t="s">
        <v>1634</v>
      </c>
    </row>
    <row r="749" spans="1:16">
      <c r="A749" s="347" t="s">
        <v>1635</v>
      </c>
      <c r="B749" s="348">
        <v>4</v>
      </c>
      <c r="C749" s="347" t="s">
        <v>28152</v>
      </c>
      <c r="D749" s="347" t="s">
        <v>1636</v>
      </c>
      <c r="E749" s="347">
        <v>6</v>
      </c>
      <c r="F749" s="347">
        <v>0.7</v>
      </c>
      <c r="G749" s="347" t="s">
        <v>11</v>
      </c>
      <c r="H749" s="349">
        <v>40</v>
      </c>
      <c r="I749" s="350" t="s">
        <v>12</v>
      </c>
      <c r="J749" s="351">
        <f t="shared" si="11"/>
        <v>64.5</v>
      </c>
      <c r="K749" s="351">
        <v>10.75</v>
      </c>
      <c r="L749" s="3" t="str">
        <f>IFERROR(INDEX(dbOrdini[PREZZO
VINOLUX],MATCH(A749,dbOrdini[CODICE
ANKER],0)),"")</f>
        <v/>
      </c>
      <c r="M749" s="347" t="s">
        <v>10535</v>
      </c>
      <c r="N749" s="15" t="str">
        <f>IFERROR(INDEX(dbOrdini[ORDINE],MATCH(A749,dbOrdini[CODICE
ANKER]*(dbOrdini[CODICE
SUPPLY]="GEN24"),0)),"")</f>
        <v/>
      </c>
      <c r="O749" s="352" t="s">
        <v>8</v>
      </c>
      <c r="P749" s="347" t="s">
        <v>1637</v>
      </c>
    </row>
    <row r="750" spans="1:16">
      <c r="A750" s="347" t="s">
        <v>28349</v>
      </c>
      <c r="B750" s="348">
        <v>0</v>
      </c>
      <c r="C750" s="347" t="s">
        <v>28152</v>
      </c>
      <c r="D750" s="347" t="s">
        <v>28350</v>
      </c>
      <c r="E750" s="347">
        <v>6</v>
      </c>
      <c r="F750" s="347">
        <v>0.5</v>
      </c>
      <c r="G750" s="347" t="s">
        <v>11</v>
      </c>
      <c r="H750" s="349">
        <v>30</v>
      </c>
      <c r="I750" s="350" t="s">
        <v>12</v>
      </c>
      <c r="J750" s="351">
        <f t="shared" si="11"/>
        <v>37.5</v>
      </c>
      <c r="K750" s="351">
        <v>6.25</v>
      </c>
      <c r="L750" s="3" t="str">
        <f>IFERROR(INDEX(dbOrdini[PREZZO
VINOLUX],MATCH(A750,dbOrdini[CODICE
ANKER],0)),"")</f>
        <v/>
      </c>
      <c r="M750" s="347" t="s">
        <v>10539</v>
      </c>
      <c r="N750" s="15" t="str">
        <f>IFERROR(INDEX(dbOrdini[ORDINE],MATCH(A750,dbOrdini[CODICE
ANKER]*(dbOrdini[CODICE
SUPPLY]="GEN24"),0)),"")</f>
        <v/>
      </c>
      <c r="O750" s="352" t="s">
        <v>8</v>
      </c>
      <c r="P750" s="347" t="s">
        <v>28351</v>
      </c>
    </row>
    <row r="751" spans="1:16">
      <c r="A751" s="347" t="s">
        <v>10965</v>
      </c>
      <c r="B751" s="348">
        <v>57</v>
      </c>
      <c r="C751" s="347" t="s">
        <v>28152</v>
      </c>
      <c r="D751" s="347" t="s">
        <v>10966</v>
      </c>
      <c r="E751" s="347">
        <v>6</v>
      </c>
      <c r="F751" s="347">
        <v>0.5</v>
      </c>
      <c r="G751" s="347" t="s">
        <v>11</v>
      </c>
      <c r="H751" s="349">
        <v>20</v>
      </c>
      <c r="I751" s="350" t="s">
        <v>12</v>
      </c>
      <c r="J751" s="351">
        <f t="shared" si="11"/>
        <v>29.880000000000003</v>
      </c>
      <c r="K751" s="351">
        <v>4.9800000000000004</v>
      </c>
      <c r="L751" s="3" t="str">
        <f>IFERROR(INDEX(dbOrdini[PREZZO
VINOLUX],MATCH(A751,dbOrdini[CODICE
ANKER],0)),"")</f>
        <v/>
      </c>
      <c r="M751" s="347" t="s">
        <v>10539</v>
      </c>
      <c r="N751" s="15" t="str">
        <f>IFERROR(INDEX(dbOrdini[ORDINE],MATCH(A751,dbOrdini[CODICE
ANKER]*(dbOrdini[CODICE
SUPPLY]="GEN24"),0)),"")</f>
        <v/>
      </c>
      <c r="O751" s="352" t="s">
        <v>8</v>
      </c>
      <c r="P751" s="347" t="s">
        <v>11397</v>
      </c>
    </row>
    <row r="752" spans="1:16">
      <c r="A752" s="347" t="s">
        <v>1638</v>
      </c>
      <c r="B752" s="348">
        <v>0</v>
      </c>
      <c r="C752" s="347" t="s">
        <v>28152</v>
      </c>
      <c r="D752" s="347" t="s">
        <v>1639</v>
      </c>
      <c r="E752" s="347">
        <v>6</v>
      </c>
      <c r="F752" s="347">
        <v>0.75</v>
      </c>
      <c r="G752" s="347" t="s">
        <v>11</v>
      </c>
      <c r="H752" s="349">
        <v>11.5</v>
      </c>
      <c r="I752" s="350" t="s">
        <v>12</v>
      </c>
      <c r="J752" s="351">
        <f t="shared" si="11"/>
        <v>83.4</v>
      </c>
      <c r="K752" s="351">
        <v>13.9</v>
      </c>
      <c r="L752" s="3" t="str">
        <f>IFERROR(INDEX(dbOrdini[PREZZO
VINOLUX],MATCH(A752,dbOrdini[CODICE
ANKER],0)),"")</f>
        <v/>
      </c>
      <c r="M752" s="347" t="s">
        <v>28245</v>
      </c>
      <c r="N752" s="15" t="str">
        <f>IFERROR(INDEX(dbOrdini[ORDINE],MATCH(A752,dbOrdini[CODICE
ANKER]*(dbOrdini[CODICE
SUPPLY]="GEN24"),0)),"")</f>
        <v/>
      </c>
      <c r="O752" s="352" t="s">
        <v>8</v>
      </c>
      <c r="P752" s="347" t="s">
        <v>1640</v>
      </c>
    </row>
    <row r="753" spans="1:16">
      <c r="A753" s="347" t="s">
        <v>1641</v>
      </c>
      <c r="B753" s="348">
        <v>5</v>
      </c>
      <c r="C753" s="347" t="s">
        <v>28152</v>
      </c>
      <c r="D753" s="347" t="s">
        <v>1642</v>
      </c>
      <c r="E753" s="347">
        <v>6</v>
      </c>
      <c r="F753" s="347">
        <v>0.75</v>
      </c>
      <c r="G753" s="347" t="s">
        <v>11</v>
      </c>
      <c r="H753" s="349">
        <v>11.5</v>
      </c>
      <c r="I753" s="350" t="s">
        <v>12</v>
      </c>
      <c r="J753" s="351">
        <f t="shared" si="11"/>
        <v>76.5</v>
      </c>
      <c r="K753" s="351">
        <v>12.75</v>
      </c>
      <c r="L753" s="3" t="str">
        <f>IFERROR(INDEX(dbOrdini[PREZZO
VINOLUX],MATCH(A753,dbOrdini[CODICE
ANKER],0)),"")</f>
        <v/>
      </c>
      <c r="M753" s="347" t="s">
        <v>28245</v>
      </c>
      <c r="N753" s="15" t="str">
        <f>IFERROR(INDEX(dbOrdini[ORDINE],MATCH(A753,dbOrdini[CODICE
ANKER]*(dbOrdini[CODICE
SUPPLY]="GEN24"),0)),"")</f>
        <v/>
      </c>
      <c r="O753" s="352" t="s">
        <v>8</v>
      </c>
      <c r="P753" s="347" t="s">
        <v>1640</v>
      </c>
    </row>
    <row r="754" spans="1:16">
      <c r="A754" s="347" t="s">
        <v>1643</v>
      </c>
      <c r="B754" s="348">
        <v>75</v>
      </c>
      <c r="C754" s="347" t="s">
        <v>28152</v>
      </c>
      <c r="D754" s="347" t="s">
        <v>1644</v>
      </c>
      <c r="E754" s="347">
        <v>6</v>
      </c>
      <c r="F754" s="347">
        <v>0.5</v>
      </c>
      <c r="G754" s="347" t="s">
        <v>11</v>
      </c>
      <c r="H754" s="349">
        <v>17</v>
      </c>
      <c r="I754" s="350" t="s">
        <v>12</v>
      </c>
      <c r="J754" s="351">
        <f t="shared" si="11"/>
        <v>66</v>
      </c>
      <c r="K754" s="351">
        <v>11</v>
      </c>
      <c r="L754" s="3" t="str">
        <f>IFERROR(INDEX(dbOrdini[PREZZO
VINOLUX],MATCH(A754,dbOrdini[CODICE
ANKER],0)),"")</f>
        <v/>
      </c>
      <c r="M754" s="347" t="s">
        <v>10545</v>
      </c>
      <c r="N754" s="15" t="str">
        <f>IFERROR(INDEX(dbOrdini[ORDINE],MATCH(A754,dbOrdini[CODICE
ANKER]*(dbOrdini[CODICE
SUPPLY]="GEN24"),0)),"")</f>
        <v/>
      </c>
      <c r="O754" s="352" t="s">
        <v>8</v>
      </c>
      <c r="P754" s="347" t="s">
        <v>1645</v>
      </c>
    </row>
    <row r="755" spans="1:16">
      <c r="A755" s="347" t="s">
        <v>1646</v>
      </c>
      <c r="B755" s="348">
        <v>41</v>
      </c>
      <c r="C755" s="347" t="s">
        <v>28152</v>
      </c>
      <c r="D755" s="347" t="s">
        <v>1647</v>
      </c>
      <c r="E755" s="347">
        <v>24</v>
      </c>
      <c r="F755" s="347">
        <v>0.2</v>
      </c>
      <c r="G755" s="347" t="s">
        <v>11</v>
      </c>
      <c r="H755" s="349">
        <v>11</v>
      </c>
      <c r="I755" s="350" t="s">
        <v>12</v>
      </c>
      <c r="J755" s="351">
        <f t="shared" si="11"/>
        <v>63.599999999999994</v>
      </c>
      <c r="K755" s="351">
        <v>2.65</v>
      </c>
      <c r="L755" s="3" t="str">
        <f>IFERROR(INDEX(dbOrdini[PREZZO
VINOLUX],MATCH(A755,dbOrdini[CODICE
ANKER],0)),"")</f>
        <v/>
      </c>
      <c r="M755" s="347" t="s">
        <v>28245</v>
      </c>
      <c r="N755" s="15" t="str">
        <f>IFERROR(INDEX(dbOrdini[ORDINE],MATCH(A755,dbOrdini[CODICE
ANKER]*(dbOrdini[CODICE
SUPPLY]="GEN24"),0)),"")</f>
        <v/>
      </c>
      <c r="O755" s="352" t="s">
        <v>8</v>
      </c>
      <c r="P755" s="347" t="s">
        <v>1648</v>
      </c>
    </row>
    <row r="756" spans="1:16">
      <c r="A756" s="347" t="s">
        <v>11398</v>
      </c>
      <c r="B756" s="348">
        <v>0</v>
      </c>
      <c r="C756" s="347" t="s">
        <v>28152</v>
      </c>
      <c r="D756" s="347" t="s">
        <v>1647</v>
      </c>
      <c r="E756" s="347">
        <v>6</v>
      </c>
      <c r="F756" s="347">
        <v>0.2</v>
      </c>
      <c r="G756" s="347" t="s">
        <v>11262</v>
      </c>
      <c r="H756" s="349">
        <v>11</v>
      </c>
      <c r="I756" s="350" t="s">
        <v>12</v>
      </c>
      <c r="J756" s="351">
        <f t="shared" si="11"/>
        <v>15.899999999999999</v>
      </c>
      <c r="K756" s="351">
        <v>2.65</v>
      </c>
      <c r="L756" s="3" t="str">
        <f>IFERROR(INDEX(dbOrdini[PREZZO
VINOLUX],MATCH(A756,dbOrdini[CODICE
ANKER],0)),"")</f>
        <v/>
      </c>
      <c r="M756" s="347" t="s">
        <v>28245</v>
      </c>
      <c r="N756" s="15" t="str">
        <f>IFERROR(INDEX(dbOrdini[ORDINE],MATCH(A756,dbOrdini[CODICE
ANKER]*(dbOrdini[CODICE
SUPPLY]="GEN24"),0)),"")</f>
        <v/>
      </c>
      <c r="O756" s="352" t="s">
        <v>8</v>
      </c>
      <c r="P756" s="347" t="s">
        <v>11399</v>
      </c>
    </row>
    <row r="757" spans="1:16">
      <c r="A757" s="347" t="s">
        <v>1649</v>
      </c>
      <c r="B757" s="348">
        <v>0</v>
      </c>
      <c r="C757" s="347" t="s">
        <v>28152</v>
      </c>
      <c r="D757" s="347" t="s">
        <v>1650</v>
      </c>
      <c r="E757" s="347">
        <v>6</v>
      </c>
      <c r="F757" s="347">
        <v>0.75</v>
      </c>
      <c r="G757" s="347" t="s">
        <v>11</v>
      </c>
      <c r="H757" s="349">
        <v>11</v>
      </c>
      <c r="I757" s="350" t="s">
        <v>12</v>
      </c>
      <c r="J757" s="351">
        <f t="shared" si="11"/>
        <v>86.1</v>
      </c>
      <c r="K757" s="351">
        <v>14.35</v>
      </c>
      <c r="L757" s="3" t="str">
        <f>IFERROR(INDEX(dbOrdini[PREZZO
VINOLUX],MATCH(A757,dbOrdini[CODICE
ANKER],0)),"")</f>
        <v/>
      </c>
      <c r="M757" s="347" t="s">
        <v>28244</v>
      </c>
      <c r="N757" s="15" t="str">
        <f>IFERROR(INDEX(dbOrdini[ORDINE],MATCH(A757,dbOrdini[CODICE
ANKER]*(dbOrdini[CODICE
SUPPLY]="GEN24"),0)),"")</f>
        <v/>
      </c>
      <c r="O757" s="352" t="s">
        <v>8</v>
      </c>
      <c r="P757" s="347" t="s">
        <v>1651</v>
      </c>
    </row>
    <row r="758" spans="1:16">
      <c r="A758" s="347" t="s">
        <v>1652</v>
      </c>
      <c r="B758" s="348">
        <v>1</v>
      </c>
      <c r="C758" s="347" t="s">
        <v>28152</v>
      </c>
      <c r="D758" s="347" t="s">
        <v>1653</v>
      </c>
      <c r="E758" s="347">
        <v>6</v>
      </c>
      <c r="F758" s="347">
        <v>0.75</v>
      </c>
      <c r="G758" s="347" t="s">
        <v>11</v>
      </c>
      <c r="H758" s="349">
        <v>11</v>
      </c>
      <c r="I758" s="350" t="s">
        <v>12</v>
      </c>
      <c r="J758" s="351">
        <f t="shared" si="11"/>
        <v>76.5</v>
      </c>
      <c r="K758" s="351">
        <v>12.75</v>
      </c>
      <c r="L758" s="3" t="str">
        <f>IFERROR(INDEX(dbOrdini[PREZZO
VINOLUX],MATCH(A758,dbOrdini[CODICE
ANKER],0)),"")</f>
        <v/>
      </c>
      <c r="M758" s="347" t="s">
        <v>28352</v>
      </c>
      <c r="N758" s="15" t="str">
        <f>IFERROR(INDEX(dbOrdini[ORDINE],MATCH(A758,dbOrdini[CODICE
ANKER]*(dbOrdini[CODICE
SUPPLY]="GEN24"),0)),"")</f>
        <v/>
      </c>
      <c r="O758" s="352" t="s">
        <v>8</v>
      </c>
      <c r="P758" s="347" t="s">
        <v>1651</v>
      </c>
    </row>
    <row r="759" spans="1:16">
      <c r="A759" s="347" t="s">
        <v>1654</v>
      </c>
      <c r="B759" s="348">
        <v>4</v>
      </c>
      <c r="C759" s="347" t="s">
        <v>28152</v>
      </c>
      <c r="D759" s="347" t="s">
        <v>1655</v>
      </c>
      <c r="E759" s="347">
        <v>6</v>
      </c>
      <c r="F759" s="347">
        <v>0.75</v>
      </c>
      <c r="G759" s="347" t="s">
        <v>11</v>
      </c>
      <c r="H759" s="349">
        <v>11.5</v>
      </c>
      <c r="I759" s="350" t="s">
        <v>12</v>
      </c>
      <c r="J759" s="351">
        <f t="shared" si="11"/>
        <v>83.4</v>
      </c>
      <c r="K759" s="351">
        <v>13.9</v>
      </c>
      <c r="L759" s="3" t="str">
        <f>IFERROR(INDEX(dbOrdini[PREZZO
VINOLUX],MATCH(A759,dbOrdini[CODICE
ANKER],0)),"")</f>
        <v/>
      </c>
      <c r="M759" s="347" t="s">
        <v>28245</v>
      </c>
      <c r="N759" s="15" t="str">
        <f>IFERROR(INDEX(dbOrdini[ORDINE],MATCH(A759,dbOrdini[CODICE
ANKER]*(dbOrdini[CODICE
SUPPLY]="GEN24"),0)),"")</f>
        <v/>
      </c>
      <c r="O759" s="352" t="s">
        <v>8</v>
      </c>
      <c r="P759" s="347" t="s">
        <v>1656</v>
      </c>
    </row>
    <row r="760" spans="1:16">
      <c r="A760" s="347" t="s">
        <v>11400</v>
      </c>
      <c r="B760" s="348">
        <v>0</v>
      </c>
      <c r="C760" s="347" t="s">
        <v>28152</v>
      </c>
      <c r="D760" s="347" t="s">
        <v>11401</v>
      </c>
      <c r="E760" s="347">
        <v>6</v>
      </c>
      <c r="F760" s="347">
        <v>0.75</v>
      </c>
      <c r="G760" s="347" t="s">
        <v>11262</v>
      </c>
      <c r="H760" s="349">
        <v>11</v>
      </c>
      <c r="I760" s="350" t="s">
        <v>12</v>
      </c>
      <c r="J760" s="351">
        <f t="shared" si="11"/>
        <v>41.7</v>
      </c>
      <c r="K760" s="351">
        <v>6.95</v>
      </c>
      <c r="L760" s="3" t="str">
        <f>IFERROR(INDEX(dbOrdini[PREZZO
VINOLUX],MATCH(A760,dbOrdini[CODICE
ANKER],0)),"")</f>
        <v/>
      </c>
      <c r="M760" s="347" t="s">
        <v>28245</v>
      </c>
      <c r="N760" s="15" t="str">
        <f>IFERROR(INDEX(dbOrdini[ORDINE],MATCH(A760,dbOrdini[CODICE
ANKER]*(dbOrdini[CODICE
SUPPLY]="GEN24"),0)),"")</f>
        <v/>
      </c>
      <c r="O760" s="352" t="s">
        <v>8</v>
      </c>
      <c r="P760" s="347" t="s">
        <v>11402</v>
      </c>
    </row>
    <row r="761" spans="1:16">
      <c r="A761" s="347" t="s">
        <v>1660</v>
      </c>
      <c r="B761" s="348">
        <v>18</v>
      </c>
      <c r="C761" s="347" t="s">
        <v>28152</v>
      </c>
      <c r="D761" s="347" t="s">
        <v>1658</v>
      </c>
      <c r="E761" s="347">
        <v>6</v>
      </c>
      <c r="F761" s="347">
        <v>0.75</v>
      </c>
      <c r="G761" s="347" t="s">
        <v>11262</v>
      </c>
      <c r="H761" s="349">
        <v>11.5</v>
      </c>
      <c r="I761" s="350" t="s">
        <v>12</v>
      </c>
      <c r="J761" s="351">
        <f t="shared" si="11"/>
        <v>84</v>
      </c>
      <c r="K761" s="351">
        <v>14</v>
      </c>
      <c r="L761" s="3" t="str">
        <f>IFERROR(INDEX(dbOrdini[PREZZO
VINOLUX],MATCH(A761,dbOrdini[CODICE
ANKER],0)),"")</f>
        <v/>
      </c>
      <c r="M761" s="347" t="s">
        <v>10545</v>
      </c>
      <c r="N761" s="15" t="str">
        <f>IFERROR(INDEX(dbOrdini[ORDINE],MATCH(A761,dbOrdini[CODICE
ANKER]*(dbOrdini[CODICE
SUPPLY]="GEN24"),0)),"")</f>
        <v/>
      </c>
      <c r="O761" s="352" t="s">
        <v>8</v>
      </c>
      <c r="P761" s="347" t="s">
        <v>1656</v>
      </c>
    </row>
    <row r="762" spans="1:16">
      <c r="A762" s="347" t="s">
        <v>1657</v>
      </c>
      <c r="B762" s="348">
        <v>0</v>
      </c>
      <c r="C762" s="347" t="s">
        <v>28152</v>
      </c>
      <c r="D762" s="347" t="s">
        <v>1658</v>
      </c>
      <c r="E762" s="347">
        <v>24</v>
      </c>
      <c r="F762" s="347">
        <v>0.2</v>
      </c>
      <c r="G762" s="347" t="s">
        <v>11</v>
      </c>
      <c r="H762" s="349">
        <v>11.5</v>
      </c>
      <c r="I762" s="350" t="s">
        <v>12</v>
      </c>
      <c r="J762" s="351">
        <f t="shared" si="11"/>
        <v>56.400000000000006</v>
      </c>
      <c r="K762" s="351">
        <v>2.35</v>
      </c>
      <c r="L762" s="3" t="str">
        <f>IFERROR(INDEX(dbOrdini[PREZZO
VINOLUX],MATCH(A762,dbOrdini[CODICE
ANKER],0)),"")</f>
        <v/>
      </c>
      <c r="M762" s="347" t="s">
        <v>28245</v>
      </c>
      <c r="N762" s="15" t="str">
        <f>IFERROR(INDEX(dbOrdini[ORDINE],MATCH(A762,dbOrdini[CODICE
ANKER]*(dbOrdini[CODICE
SUPPLY]="GEN24"),0)),"")</f>
        <v/>
      </c>
      <c r="O762" s="352" t="s">
        <v>8</v>
      </c>
      <c r="P762" s="347" t="s">
        <v>1659</v>
      </c>
    </row>
    <row r="763" spans="1:16">
      <c r="A763" s="347" t="s">
        <v>1661</v>
      </c>
      <c r="B763" s="348">
        <v>0</v>
      </c>
      <c r="C763" s="347" t="s">
        <v>28152</v>
      </c>
      <c r="D763" s="347" t="s">
        <v>1662</v>
      </c>
      <c r="E763" s="347">
        <v>6</v>
      </c>
      <c r="F763" s="347">
        <v>0.75</v>
      </c>
      <c r="G763" s="347" t="s">
        <v>11262</v>
      </c>
      <c r="H763" s="349">
        <v>11</v>
      </c>
      <c r="I763" s="350" t="s">
        <v>12</v>
      </c>
      <c r="J763" s="351">
        <f t="shared" si="11"/>
        <v>79.5</v>
      </c>
      <c r="K763" s="351">
        <v>13.25</v>
      </c>
      <c r="L763" s="3" t="str">
        <f>IFERROR(INDEX(dbOrdini[PREZZO
VINOLUX],MATCH(A763,dbOrdini[CODICE
ANKER],0)),"")</f>
        <v/>
      </c>
      <c r="M763" s="347" t="s">
        <v>28244</v>
      </c>
      <c r="N763" s="15" t="str">
        <f>IFERROR(INDEX(dbOrdini[ORDINE],MATCH(A763,dbOrdini[CODICE
ANKER]*(dbOrdini[CODICE
SUPPLY]="GEN24"),0)),"")</f>
        <v/>
      </c>
      <c r="O763" s="352" t="s">
        <v>8</v>
      </c>
      <c r="P763" s="347" t="s">
        <v>1663</v>
      </c>
    </row>
    <row r="764" spans="1:16">
      <c r="A764" s="347" t="s">
        <v>1664</v>
      </c>
      <c r="B764" s="348">
        <v>19</v>
      </c>
      <c r="C764" s="347" t="s">
        <v>28152</v>
      </c>
      <c r="D764" s="347" t="s">
        <v>1665</v>
      </c>
      <c r="E764" s="347">
        <v>6</v>
      </c>
      <c r="F764" s="347">
        <v>0.7</v>
      </c>
      <c r="G764" s="347" t="s">
        <v>11</v>
      </c>
      <c r="H764" s="349">
        <v>40</v>
      </c>
      <c r="I764" s="350" t="s">
        <v>12</v>
      </c>
      <c r="J764" s="351">
        <f t="shared" si="11"/>
        <v>75.900000000000006</v>
      </c>
      <c r="K764" s="351">
        <v>12.65</v>
      </c>
      <c r="L764" s="3" t="str">
        <f>IFERROR(INDEX(dbOrdini[PREZZO
VINOLUX],MATCH(A764,dbOrdini[CODICE
ANKER],0)),"")</f>
        <v/>
      </c>
      <c r="M764" s="347" t="s">
        <v>10537</v>
      </c>
      <c r="N764" s="15" t="str">
        <f>IFERROR(INDEX(dbOrdini[ORDINE],MATCH(A764,dbOrdini[CODICE
ANKER]*(dbOrdini[CODICE
SUPPLY]="GEN24"),0)),"")</f>
        <v/>
      </c>
      <c r="O764" s="352" t="s">
        <v>8</v>
      </c>
      <c r="P764" s="347" t="s">
        <v>1666</v>
      </c>
    </row>
    <row r="765" spans="1:16">
      <c r="A765" s="347" t="s">
        <v>10719</v>
      </c>
      <c r="B765" s="348">
        <v>44</v>
      </c>
      <c r="C765" s="347" t="s">
        <v>28152</v>
      </c>
      <c r="D765" s="347" t="s">
        <v>1665</v>
      </c>
      <c r="E765" s="347">
        <v>6</v>
      </c>
      <c r="F765" s="347">
        <v>0.7</v>
      </c>
      <c r="G765" s="347" t="s">
        <v>11</v>
      </c>
      <c r="H765" s="349">
        <v>40</v>
      </c>
      <c r="I765" s="350" t="s">
        <v>12</v>
      </c>
      <c r="J765" s="351">
        <f t="shared" si="11"/>
        <v>78.599999999999994</v>
      </c>
      <c r="K765" s="351">
        <v>13.1</v>
      </c>
      <c r="L765" s="3" t="str">
        <f>IFERROR(INDEX(dbOrdini[PREZZO
VINOLUX],MATCH(A765,dbOrdini[CODICE
ANKER],0)),"")</f>
        <v/>
      </c>
      <c r="M765" s="347" t="s">
        <v>10537</v>
      </c>
      <c r="N765" s="15" t="str">
        <f>IFERROR(INDEX(dbOrdini[ORDINE],MATCH(A765,dbOrdini[CODICE
ANKER]*(dbOrdini[CODICE
SUPPLY]="GEN24"),0)),"")</f>
        <v/>
      </c>
      <c r="O765" s="352" t="s">
        <v>8</v>
      </c>
      <c r="P765" s="347" t="s">
        <v>11403</v>
      </c>
    </row>
    <row r="766" spans="1:16">
      <c r="A766" s="347" t="s">
        <v>1667</v>
      </c>
      <c r="B766" s="348">
        <v>0</v>
      </c>
      <c r="C766" s="347" t="s">
        <v>28152</v>
      </c>
      <c r="D766" s="347" t="s">
        <v>1668</v>
      </c>
      <c r="E766" s="347">
        <v>6</v>
      </c>
      <c r="F766" s="347">
        <v>0.7</v>
      </c>
      <c r="G766" s="347" t="s">
        <v>11</v>
      </c>
      <c r="H766" s="349">
        <v>45</v>
      </c>
      <c r="I766" s="350" t="s">
        <v>12</v>
      </c>
      <c r="J766" s="351">
        <f t="shared" si="11"/>
        <v>142.19999999999999</v>
      </c>
      <c r="K766" s="351">
        <v>23.7</v>
      </c>
      <c r="L766" s="3" t="str">
        <f>IFERROR(INDEX(dbOrdini[PREZZO
VINOLUX],MATCH(A766,dbOrdini[CODICE
ANKER],0)),"")</f>
        <v/>
      </c>
      <c r="M766" s="347" t="s">
        <v>10535</v>
      </c>
      <c r="N766" s="15" t="str">
        <f>IFERROR(INDEX(dbOrdini[ORDINE],MATCH(A766,dbOrdini[CODICE
ANKER]*(dbOrdini[CODICE
SUPPLY]="GEN24"),0)),"")</f>
        <v/>
      </c>
      <c r="O766" s="352" t="s">
        <v>8</v>
      </c>
      <c r="P766" s="347" t="s">
        <v>1669</v>
      </c>
    </row>
    <row r="767" spans="1:16">
      <c r="A767" s="347" t="s">
        <v>1670</v>
      </c>
      <c r="B767" s="348">
        <v>260</v>
      </c>
      <c r="C767" s="347" t="s">
        <v>28152</v>
      </c>
      <c r="D767" s="347" t="s">
        <v>1671</v>
      </c>
      <c r="E767" s="347">
        <v>6</v>
      </c>
      <c r="F767" s="347">
        <v>0.7</v>
      </c>
      <c r="G767" s="347" t="s">
        <v>11</v>
      </c>
      <c r="H767" s="349">
        <v>40</v>
      </c>
      <c r="I767" s="350" t="s">
        <v>12</v>
      </c>
      <c r="J767" s="351">
        <f t="shared" si="11"/>
        <v>65.699999999999989</v>
      </c>
      <c r="K767" s="351">
        <v>10.95</v>
      </c>
      <c r="L767" s="3" t="str">
        <f>IFERROR(INDEX(dbOrdini[PREZZO
VINOLUX],MATCH(A767,dbOrdini[CODICE
ANKER],0)),"")</f>
        <v/>
      </c>
      <c r="M767" s="347" t="s">
        <v>10556</v>
      </c>
      <c r="N767" s="15" t="str">
        <f>IFERROR(INDEX(dbOrdini[ORDINE],MATCH(A767,dbOrdini[CODICE
ANKER]*(dbOrdini[CODICE
SUPPLY]="GEN24"),0)),"")</f>
        <v/>
      </c>
      <c r="O767" s="352" t="s">
        <v>8</v>
      </c>
      <c r="P767" s="347" t="s">
        <v>1672</v>
      </c>
    </row>
    <row r="768" spans="1:16">
      <c r="A768" s="347" t="s">
        <v>1673</v>
      </c>
      <c r="B768" s="348">
        <v>176</v>
      </c>
      <c r="C768" s="347" t="s">
        <v>28152</v>
      </c>
      <c r="D768" s="347" t="s">
        <v>1674</v>
      </c>
      <c r="E768" s="347">
        <v>6</v>
      </c>
      <c r="F768" s="347">
        <v>0.7</v>
      </c>
      <c r="G768" s="347" t="s">
        <v>11</v>
      </c>
      <c r="H768" s="349">
        <v>40</v>
      </c>
      <c r="I768" s="350" t="s">
        <v>12</v>
      </c>
      <c r="J768" s="351">
        <f t="shared" si="11"/>
        <v>88.5</v>
      </c>
      <c r="K768" s="351">
        <v>14.75</v>
      </c>
      <c r="L768" s="3" t="str">
        <f>IFERROR(INDEX(dbOrdini[PREZZO
VINOLUX],MATCH(A768,dbOrdini[CODICE
ANKER],0)),"")</f>
        <v/>
      </c>
      <c r="M768" s="347" t="s">
        <v>10557</v>
      </c>
      <c r="N768" s="15" t="str">
        <f>IFERROR(INDEX(dbOrdini[ORDINE],MATCH(A768,dbOrdini[CODICE
ANKER]*(dbOrdini[CODICE
SUPPLY]="GEN24"),0)),"")</f>
        <v/>
      </c>
      <c r="O768" s="352" t="s">
        <v>8</v>
      </c>
      <c r="P768" s="347" t="s">
        <v>1675</v>
      </c>
    </row>
    <row r="769" spans="1:16">
      <c r="A769" s="347" t="s">
        <v>1676</v>
      </c>
      <c r="B769" s="348">
        <v>0</v>
      </c>
      <c r="C769" s="347" t="s">
        <v>28152</v>
      </c>
      <c r="D769" s="347" t="s">
        <v>1677</v>
      </c>
      <c r="E769" s="347">
        <v>6</v>
      </c>
      <c r="F769" s="347">
        <v>0.7</v>
      </c>
      <c r="G769" s="347" t="s">
        <v>11</v>
      </c>
      <c r="H769" s="349">
        <v>40</v>
      </c>
      <c r="I769" s="350" t="s">
        <v>12</v>
      </c>
      <c r="J769" s="351">
        <f t="shared" si="11"/>
        <v>171</v>
      </c>
      <c r="K769" s="351">
        <v>28.5</v>
      </c>
      <c r="L769" s="3" t="str">
        <f>IFERROR(INDEX(dbOrdini[PREZZO
VINOLUX],MATCH(A769,dbOrdini[CODICE
ANKER],0)),"")</f>
        <v/>
      </c>
      <c r="M769" s="347" t="s">
        <v>10556</v>
      </c>
      <c r="N769" s="15" t="str">
        <f>IFERROR(INDEX(dbOrdini[ORDINE],MATCH(A769,dbOrdini[CODICE
ANKER]*(dbOrdini[CODICE
SUPPLY]="GEN24"),0)),"")</f>
        <v/>
      </c>
      <c r="O769" s="352" t="s">
        <v>8</v>
      </c>
      <c r="P769" s="347" t="s">
        <v>1678</v>
      </c>
    </row>
    <row r="770" spans="1:16">
      <c r="A770" s="347" t="s">
        <v>11404</v>
      </c>
      <c r="B770" s="348">
        <v>0</v>
      </c>
      <c r="C770" s="347" t="s">
        <v>28170</v>
      </c>
      <c r="D770" s="347" t="s">
        <v>11405</v>
      </c>
      <c r="E770" s="347">
        <v>6</v>
      </c>
      <c r="F770" s="347">
        <v>0.4</v>
      </c>
      <c r="G770" s="347" t="s">
        <v>11</v>
      </c>
      <c r="H770" s="349">
        <v>46</v>
      </c>
      <c r="I770" s="350" t="s">
        <v>12</v>
      </c>
      <c r="J770" s="351">
        <f t="shared" si="11"/>
        <v>75</v>
      </c>
      <c r="K770" s="351">
        <v>12.5</v>
      </c>
      <c r="L770" s="3" t="str">
        <f>IFERROR(INDEX(dbOrdini[PREZZO
VINOLUX],MATCH(A770,dbOrdini[CODICE
ANKER],0)),"")</f>
        <v/>
      </c>
      <c r="M770" s="347" t="s">
        <v>10543</v>
      </c>
      <c r="N770" s="15" t="str">
        <f>IFERROR(INDEX(dbOrdini[ORDINE],MATCH(A770,dbOrdini[CODICE
ANKER]*(dbOrdini[CODICE
SUPPLY]="GEN24"),0)),"")</f>
        <v/>
      </c>
      <c r="O770" s="352" t="s">
        <v>8</v>
      </c>
      <c r="P770" s="347" t="s">
        <v>11406</v>
      </c>
    </row>
    <row r="771" spans="1:16">
      <c r="A771" s="347" t="s">
        <v>1679</v>
      </c>
      <c r="B771" s="348">
        <v>0</v>
      </c>
      <c r="C771" s="347" t="s">
        <v>28152</v>
      </c>
      <c r="D771" s="347" t="s">
        <v>1680</v>
      </c>
      <c r="E771" s="347">
        <v>6</v>
      </c>
      <c r="F771" s="347">
        <v>0.7</v>
      </c>
      <c r="G771" s="347" t="s">
        <v>11</v>
      </c>
      <c r="H771" s="349">
        <v>40</v>
      </c>
      <c r="I771" s="350" t="s">
        <v>12</v>
      </c>
      <c r="J771" s="351">
        <f t="shared" si="11"/>
        <v>34.5</v>
      </c>
      <c r="K771" s="351">
        <v>5.75</v>
      </c>
      <c r="L771" s="3" t="str">
        <f>IFERROR(INDEX(dbOrdini[PREZZO
VINOLUX],MATCH(A771,dbOrdini[CODICE
ANKER],0)),"")</f>
        <v/>
      </c>
      <c r="M771" s="347" t="s">
        <v>10554</v>
      </c>
      <c r="N771" s="15" t="str">
        <f>IFERROR(INDEX(dbOrdini[ORDINE],MATCH(A771,dbOrdini[CODICE
ANKER]*(dbOrdini[CODICE
SUPPLY]="GEN24"),0)),"")</f>
        <v/>
      </c>
      <c r="O771" s="352" t="s">
        <v>8</v>
      </c>
      <c r="P771" s="347" t="s">
        <v>1681</v>
      </c>
    </row>
    <row r="772" spans="1:16">
      <c r="A772" s="347" t="s">
        <v>1682</v>
      </c>
      <c r="B772" s="348">
        <v>130</v>
      </c>
      <c r="C772" s="347" t="s">
        <v>28152</v>
      </c>
      <c r="D772" s="347" t="s">
        <v>1683</v>
      </c>
      <c r="E772" s="347">
        <v>12</v>
      </c>
      <c r="F772" s="347">
        <v>1</v>
      </c>
      <c r="G772" s="347" t="s">
        <v>11</v>
      </c>
      <c r="H772" s="349">
        <v>40</v>
      </c>
      <c r="I772" s="350" t="s">
        <v>12</v>
      </c>
      <c r="J772" s="351">
        <f t="shared" si="11"/>
        <v>294</v>
      </c>
      <c r="K772" s="351">
        <v>24.5</v>
      </c>
      <c r="L772" s="3">
        <f>IFERROR(INDEX(dbOrdini[PREZZO
VINOLUX],MATCH(A772,dbOrdini[CODICE
ANKER],0)),"")</f>
        <v>23.25</v>
      </c>
      <c r="M772" s="347" t="s">
        <v>10536</v>
      </c>
      <c r="N772" s="15" t="str">
        <f>IFERROR(INDEX(dbOrdini[ORDINE],MATCH(A772,dbOrdini[CODICE
ANKER]*(dbOrdini[CODICE
SUPPLY]="GEN24"),0)),"")</f>
        <v/>
      </c>
      <c r="O772" s="352" t="s">
        <v>8</v>
      </c>
      <c r="P772" s="347" t="s">
        <v>1684</v>
      </c>
    </row>
    <row r="773" spans="1:16">
      <c r="A773" s="347" t="s">
        <v>28353</v>
      </c>
      <c r="B773" s="348">
        <v>0</v>
      </c>
      <c r="C773" s="347" t="s">
        <v>28152</v>
      </c>
      <c r="D773" s="347" t="s">
        <v>28354</v>
      </c>
      <c r="E773" s="347">
        <v>6</v>
      </c>
      <c r="F773" s="347">
        <v>0.7</v>
      </c>
      <c r="G773" s="347" t="s">
        <v>11</v>
      </c>
      <c r="H773" s="349">
        <v>40</v>
      </c>
      <c r="I773" s="350" t="s">
        <v>12</v>
      </c>
      <c r="J773" s="351">
        <f t="shared" si="11"/>
        <v>129</v>
      </c>
      <c r="K773" s="351">
        <v>21.5</v>
      </c>
      <c r="L773" s="3" t="str">
        <f>IFERROR(INDEX(dbOrdini[PREZZO
VINOLUX],MATCH(A773,dbOrdini[CODICE
ANKER],0)),"")</f>
        <v/>
      </c>
      <c r="M773" s="347" t="s">
        <v>10538</v>
      </c>
      <c r="N773" s="15" t="str">
        <f>IFERROR(INDEX(dbOrdini[ORDINE],MATCH(A773,dbOrdini[CODICE
ANKER]*(dbOrdini[CODICE
SUPPLY]="GEN24"),0)),"")</f>
        <v/>
      </c>
      <c r="O773" s="352" t="s">
        <v>8</v>
      </c>
      <c r="P773" s="347" t="s">
        <v>28355</v>
      </c>
    </row>
    <row r="774" spans="1:16">
      <c r="A774" s="347" t="s">
        <v>1685</v>
      </c>
      <c r="B774" s="348">
        <v>721</v>
      </c>
      <c r="C774" s="347" t="s">
        <v>28152</v>
      </c>
      <c r="D774" s="347" t="s">
        <v>1686</v>
      </c>
      <c r="E774" s="347">
        <v>6</v>
      </c>
      <c r="F774" s="347">
        <v>0.7</v>
      </c>
      <c r="G774" s="347" t="s">
        <v>11</v>
      </c>
      <c r="H774" s="349">
        <v>40</v>
      </c>
      <c r="I774" s="350" t="s">
        <v>12</v>
      </c>
      <c r="J774" s="351">
        <f t="shared" si="11"/>
        <v>119.69999999999999</v>
      </c>
      <c r="K774" s="351">
        <v>19.95</v>
      </c>
      <c r="L774" s="3">
        <f>IFERROR(INDEX(dbOrdini[PREZZO
VINOLUX],MATCH(A774,dbOrdini[CODICE
ANKER],0)),"")</f>
        <v>19.95</v>
      </c>
      <c r="M774" s="347" t="s">
        <v>10536</v>
      </c>
      <c r="N774" s="15" t="str">
        <f>IFERROR(INDEX(dbOrdini[ORDINE],MATCH(A774,dbOrdini[CODICE
ANKER]*(dbOrdini[CODICE
SUPPLY]="GEN24"),0)),"")</f>
        <v/>
      </c>
      <c r="O774" s="352" t="s">
        <v>8</v>
      </c>
      <c r="P774" s="347" t="s">
        <v>1687</v>
      </c>
    </row>
    <row r="775" spans="1:16">
      <c r="A775" s="347" t="s">
        <v>1688</v>
      </c>
      <c r="B775" s="348">
        <v>111</v>
      </c>
      <c r="C775" s="347" t="s">
        <v>28152</v>
      </c>
      <c r="D775" s="347" t="s">
        <v>1689</v>
      </c>
      <c r="E775" s="347">
        <v>6</v>
      </c>
      <c r="F775" s="347">
        <v>0.7</v>
      </c>
      <c r="G775" s="347" t="s">
        <v>11</v>
      </c>
      <c r="H775" s="349">
        <v>43</v>
      </c>
      <c r="I775" s="350" t="s">
        <v>12</v>
      </c>
      <c r="J775" s="351">
        <f t="shared" si="11"/>
        <v>309</v>
      </c>
      <c r="K775" s="351">
        <v>51.5</v>
      </c>
      <c r="L775" s="3" t="str">
        <f>IFERROR(INDEX(dbOrdini[PREZZO
VINOLUX],MATCH(A775,dbOrdini[CODICE
ANKER],0)),"")</f>
        <v/>
      </c>
      <c r="M775" s="347" t="s">
        <v>10536</v>
      </c>
      <c r="N775" s="15" t="str">
        <f>IFERROR(INDEX(dbOrdini[ORDINE],MATCH(A775,dbOrdini[CODICE
ANKER]*(dbOrdini[CODICE
SUPPLY]="GEN24"),0)),"")</f>
        <v/>
      </c>
      <c r="O775" s="352" t="s">
        <v>8</v>
      </c>
      <c r="P775" s="347" t="s">
        <v>1690</v>
      </c>
    </row>
    <row r="776" spans="1:16">
      <c r="A776" s="347" t="s">
        <v>28356</v>
      </c>
      <c r="B776" s="348">
        <v>164</v>
      </c>
      <c r="C776" s="347" t="s">
        <v>28152</v>
      </c>
      <c r="D776" s="347" t="s">
        <v>26388</v>
      </c>
      <c r="E776" s="347">
        <v>6</v>
      </c>
      <c r="F776" s="347">
        <v>1</v>
      </c>
      <c r="G776" s="347" t="s">
        <v>11</v>
      </c>
      <c r="H776" s="349">
        <v>43</v>
      </c>
      <c r="I776" s="350" t="s">
        <v>12</v>
      </c>
      <c r="J776" s="351">
        <f t="shared" si="11"/>
        <v>251.70000000000002</v>
      </c>
      <c r="K776" s="351">
        <v>41.95</v>
      </c>
      <c r="L776" s="3" t="str">
        <f>IFERROR(INDEX(dbOrdini[PREZZO
VINOLUX],MATCH(A776,dbOrdini[CODICE
ANKER],0)),"")</f>
        <v/>
      </c>
      <c r="M776" s="347" t="s">
        <v>10536</v>
      </c>
      <c r="N776" s="15" t="str">
        <f>IFERROR(INDEX(dbOrdini[ORDINE],MATCH(A776,dbOrdini[CODICE
ANKER]*(dbOrdini[CODICE
SUPPLY]="GEN24"),0)),"")</f>
        <v/>
      </c>
      <c r="O776" s="352" t="s">
        <v>8</v>
      </c>
      <c r="P776" s="347" t="s">
        <v>28357</v>
      </c>
    </row>
    <row r="777" spans="1:16">
      <c r="A777" s="347" t="s">
        <v>1691</v>
      </c>
      <c r="B777" s="348">
        <v>566</v>
      </c>
      <c r="C777" s="347" t="s">
        <v>28152</v>
      </c>
      <c r="D777" s="347" t="s">
        <v>1692</v>
      </c>
      <c r="E777" s="347">
        <v>6</v>
      </c>
      <c r="F777" s="347">
        <v>0.7</v>
      </c>
      <c r="G777" s="347" t="s">
        <v>11</v>
      </c>
      <c r="H777" s="349">
        <v>43</v>
      </c>
      <c r="I777" s="350" t="s">
        <v>12</v>
      </c>
      <c r="J777" s="351">
        <f t="shared" si="11"/>
        <v>282</v>
      </c>
      <c r="K777" s="351">
        <v>47</v>
      </c>
      <c r="L777" s="3" t="str">
        <f>IFERROR(INDEX(dbOrdini[PREZZO
VINOLUX],MATCH(A777,dbOrdini[CODICE
ANKER],0)),"")</f>
        <v/>
      </c>
      <c r="M777" s="347" t="s">
        <v>10536</v>
      </c>
      <c r="N777" s="15" t="str">
        <f>IFERROR(INDEX(dbOrdini[ORDINE],MATCH(A777,dbOrdini[CODICE
ANKER]*(dbOrdini[CODICE
SUPPLY]="GEN24"),0)),"")</f>
        <v/>
      </c>
      <c r="O777" s="352" t="s">
        <v>8</v>
      </c>
      <c r="P777" s="347" t="s">
        <v>1693</v>
      </c>
    </row>
    <row r="778" spans="1:16">
      <c r="A778" s="347" t="s">
        <v>1694</v>
      </c>
      <c r="B778" s="348">
        <v>83</v>
      </c>
      <c r="C778" s="347" t="s">
        <v>28152</v>
      </c>
      <c r="D778" s="347" t="s">
        <v>1695</v>
      </c>
      <c r="E778" s="347">
        <v>6</v>
      </c>
      <c r="F778" s="347">
        <v>0.7</v>
      </c>
      <c r="G778" s="347" t="s">
        <v>11</v>
      </c>
      <c r="H778" s="349">
        <v>43</v>
      </c>
      <c r="I778" s="350" t="s">
        <v>12</v>
      </c>
      <c r="J778" s="351">
        <f t="shared" si="11"/>
        <v>450</v>
      </c>
      <c r="K778" s="351">
        <v>75</v>
      </c>
      <c r="L778" s="3" t="str">
        <f>IFERROR(INDEX(dbOrdini[PREZZO
VINOLUX],MATCH(A778,dbOrdini[CODICE
ANKER],0)),"")</f>
        <v/>
      </c>
      <c r="M778" s="347" t="s">
        <v>10536</v>
      </c>
      <c r="N778" s="15" t="str">
        <f>IFERROR(INDEX(dbOrdini[ORDINE],MATCH(A778,dbOrdini[CODICE
ANKER]*(dbOrdini[CODICE
SUPPLY]="GEN24"),0)),"")</f>
        <v/>
      </c>
      <c r="O778" s="352" t="s">
        <v>8</v>
      </c>
      <c r="P778" s="347" t="s">
        <v>1696</v>
      </c>
    </row>
    <row r="779" spans="1:16">
      <c r="A779" s="347" t="s">
        <v>28358</v>
      </c>
      <c r="B779" s="348">
        <v>0</v>
      </c>
      <c r="C779" s="347" t="s">
        <v>28152</v>
      </c>
      <c r="D779" s="347" t="s">
        <v>28359</v>
      </c>
      <c r="E779" s="347">
        <v>6</v>
      </c>
      <c r="F779" s="347">
        <v>0.7</v>
      </c>
      <c r="G779" s="347" t="s">
        <v>11</v>
      </c>
      <c r="H779" s="349">
        <v>43</v>
      </c>
      <c r="I779" s="350" t="s">
        <v>12</v>
      </c>
      <c r="J779" s="351">
        <f t="shared" si="11"/>
        <v>447</v>
      </c>
      <c r="K779" s="351">
        <v>74.5</v>
      </c>
      <c r="L779" s="3" t="str">
        <f>IFERROR(INDEX(dbOrdini[PREZZO
VINOLUX],MATCH(A779,dbOrdini[CODICE
ANKER],0)),"")</f>
        <v/>
      </c>
      <c r="M779" s="347" t="s">
        <v>10536</v>
      </c>
      <c r="N779" s="15" t="str">
        <f>IFERROR(INDEX(dbOrdini[ORDINE],MATCH(A779,dbOrdini[CODICE
ANKER]*(dbOrdini[CODICE
SUPPLY]="GEN24"),0)),"")</f>
        <v/>
      </c>
      <c r="O779" s="352" t="s">
        <v>8</v>
      </c>
      <c r="P779" s="347" t="s">
        <v>28360</v>
      </c>
    </row>
    <row r="780" spans="1:16">
      <c r="A780" s="347" t="s">
        <v>28361</v>
      </c>
      <c r="B780" s="348">
        <v>0</v>
      </c>
      <c r="C780" s="347" t="s">
        <v>28152</v>
      </c>
      <c r="D780" s="347" t="s">
        <v>28362</v>
      </c>
      <c r="E780" s="347">
        <v>6</v>
      </c>
      <c r="F780" s="347">
        <v>0.7</v>
      </c>
      <c r="G780" s="347" t="s">
        <v>11</v>
      </c>
      <c r="H780" s="349">
        <v>51</v>
      </c>
      <c r="I780" s="350" t="s">
        <v>12</v>
      </c>
      <c r="J780" s="351">
        <f t="shared" si="11"/>
        <v>2550</v>
      </c>
      <c r="K780" s="351">
        <v>425</v>
      </c>
      <c r="L780" s="3" t="str">
        <f>IFERROR(INDEX(dbOrdini[PREZZO
VINOLUX],MATCH(A780,dbOrdini[CODICE
ANKER],0)),"")</f>
        <v/>
      </c>
      <c r="M780" s="347" t="s">
        <v>10536</v>
      </c>
      <c r="N780" s="15" t="str">
        <f>IFERROR(INDEX(dbOrdini[ORDINE],MATCH(A780,dbOrdini[CODICE
ANKER]*(dbOrdini[CODICE
SUPPLY]="GEN24"),0)),"")</f>
        <v/>
      </c>
      <c r="O780" s="352" t="s">
        <v>8</v>
      </c>
      <c r="P780" s="347" t="s">
        <v>28363</v>
      </c>
    </row>
    <row r="781" spans="1:16">
      <c r="A781" s="347" t="s">
        <v>28364</v>
      </c>
      <c r="B781" s="348">
        <v>0</v>
      </c>
      <c r="C781" s="347" t="s">
        <v>28152</v>
      </c>
      <c r="D781" s="347" t="s">
        <v>28365</v>
      </c>
      <c r="E781" s="347">
        <v>6</v>
      </c>
      <c r="F781" s="347">
        <v>0.7</v>
      </c>
      <c r="G781" s="347" t="s">
        <v>11</v>
      </c>
      <c r="H781" s="349">
        <v>51</v>
      </c>
      <c r="I781" s="350" t="s">
        <v>12</v>
      </c>
      <c r="J781" s="351">
        <f t="shared" ref="J781:J844" si="12">E781*K781</f>
        <v>2280</v>
      </c>
      <c r="K781" s="351">
        <v>380</v>
      </c>
      <c r="L781" s="3" t="str">
        <f>IFERROR(INDEX(dbOrdini[PREZZO
VINOLUX],MATCH(A781,dbOrdini[CODICE
ANKER],0)),"")</f>
        <v/>
      </c>
      <c r="M781" s="347" t="s">
        <v>10536</v>
      </c>
      <c r="N781" s="15" t="str">
        <f>IFERROR(INDEX(dbOrdini[ORDINE],MATCH(A781,dbOrdini[CODICE
ANKER]*(dbOrdini[CODICE
SUPPLY]="GEN24"),0)),"")</f>
        <v/>
      </c>
      <c r="O781" s="352" t="s">
        <v>8</v>
      </c>
      <c r="P781" s="347" t="s">
        <v>28363</v>
      </c>
    </row>
    <row r="782" spans="1:16">
      <c r="A782" s="347" t="s">
        <v>10899</v>
      </c>
      <c r="B782" s="348">
        <v>5</v>
      </c>
      <c r="C782" s="347" t="s">
        <v>28152</v>
      </c>
      <c r="D782" s="347" t="s">
        <v>10900</v>
      </c>
      <c r="E782" s="347">
        <v>3</v>
      </c>
      <c r="F782" s="347">
        <v>0.7</v>
      </c>
      <c r="G782" s="347" t="s">
        <v>11</v>
      </c>
      <c r="H782" s="349">
        <v>53.7</v>
      </c>
      <c r="I782" s="350" t="s">
        <v>12</v>
      </c>
      <c r="J782" s="351">
        <f t="shared" si="12"/>
        <v>4650</v>
      </c>
      <c r="K782" s="351">
        <v>1550</v>
      </c>
      <c r="L782" s="3" t="str">
        <f>IFERROR(INDEX(dbOrdini[PREZZO
VINOLUX],MATCH(A782,dbOrdini[CODICE
ANKER],0)),"")</f>
        <v/>
      </c>
      <c r="M782" s="347" t="s">
        <v>10536</v>
      </c>
      <c r="N782" s="15" t="str">
        <f>IFERROR(INDEX(dbOrdini[ORDINE],MATCH(A782,dbOrdini[CODICE
ANKER]*(dbOrdini[CODICE
SUPPLY]="GEN24"),0)),"")</f>
        <v/>
      </c>
      <c r="O782" s="352" t="s">
        <v>8</v>
      </c>
      <c r="P782" s="347" t="s">
        <v>11407</v>
      </c>
    </row>
    <row r="783" spans="1:16">
      <c r="A783" s="347" t="s">
        <v>1697</v>
      </c>
      <c r="B783" s="348">
        <v>1290</v>
      </c>
      <c r="C783" s="347" t="s">
        <v>28152</v>
      </c>
      <c r="D783" s="347" t="s">
        <v>1698</v>
      </c>
      <c r="E783" s="347">
        <v>6</v>
      </c>
      <c r="F783" s="347">
        <v>0.7</v>
      </c>
      <c r="G783" s="347" t="s">
        <v>11</v>
      </c>
      <c r="H783" s="349">
        <v>40</v>
      </c>
      <c r="I783" s="350" t="s">
        <v>12</v>
      </c>
      <c r="J783" s="351">
        <f t="shared" si="12"/>
        <v>103.5</v>
      </c>
      <c r="K783" s="351">
        <v>17.25</v>
      </c>
      <c r="L783" s="3" t="str">
        <f>IFERROR(INDEX(dbOrdini[PREZZO
VINOLUX],MATCH(A783,dbOrdini[CODICE
ANKER],0)),"")</f>
        <v/>
      </c>
      <c r="M783" s="347" t="s">
        <v>10536</v>
      </c>
      <c r="N783" s="15" t="str">
        <f>IFERROR(INDEX(dbOrdini[ORDINE],MATCH(A783,dbOrdini[CODICE
ANKER]*(dbOrdini[CODICE
SUPPLY]="GEN24"),0)),"")</f>
        <v/>
      </c>
      <c r="O783" s="352" t="s">
        <v>8</v>
      </c>
      <c r="P783" s="347" t="s">
        <v>28366</v>
      </c>
    </row>
    <row r="784" spans="1:16">
      <c r="A784" s="347" t="s">
        <v>1699</v>
      </c>
      <c r="B784" s="348">
        <v>5094</v>
      </c>
      <c r="C784" s="347" t="s">
        <v>28152</v>
      </c>
      <c r="D784" s="347" t="s">
        <v>1700</v>
      </c>
      <c r="E784" s="347">
        <v>6</v>
      </c>
      <c r="F784" s="347">
        <v>0.7</v>
      </c>
      <c r="G784" s="347" t="s">
        <v>11</v>
      </c>
      <c r="H784" s="349">
        <v>40</v>
      </c>
      <c r="I784" s="350" t="s">
        <v>12</v>
      </c>
      <c r="J784" s="351">
        <f t="shared" si="12"/>
        <v>95.699999999999989</v>
      </c>
      <c r="K784" s="351">
        <v>15.95</v>
      </c>
      <c r="L784" s="3" t="str">
        <f>IFERROR(INDEX(dbOrdini[PREZZO
VINOLUX],MATCH(A784,dbOrdini[CODICE
ANKER],0)),"")</f>
        <v/>
      </c>
      <c r="M784" s="347" t="s">
        <v>10536</v>
      </c>
      <c r="N784" s="15" t="str">
        <f>IFERROR(INDEX(dbOrdini[ORDINE],MATCH(A784,dbOrdini[CODICE
ANKER]*(dbOrdini[CODICE
SUPPLY]="GEN24"),0)),"")</f>
        <v/>
      </c>
      <c r="O784" s="352" t="s">
        <v>8</v>
      </c>
      <c r="P784" s="347" t="s">
        <v>1701</v>
      </c>
    </row>
    <row r="785" spans="1:16">
      <c r="A785" s="347" t="s">
        <v>1702</v>
      </c>
      <c r="B785" s="348">
        <v>0</v>
      </c>
      <c r="C785" s="347" t="s">
        <v>28152</v>
      </c>
      <c r="D785" s="347" t="s">
        <v>1703</v>
      </c>
      <c r="E785" s="347">
        <v>6</v>
      </c>
      <c r="F785" s="347">
        <v>0.7</v>
      </c>
      <c r="G785" s="347" t="s">
        <v>11</v>
      </c>
      <c r="H785" s="349">
        <v>40</v>
      </c>
      <c r="I785" s="350" t="s">
        <v>12</v>
      </c>
      <c r="J785" s="351">
        <f t="shared" si="12"/>
        <v>122.39999999999999</v>
      </c>
      <c r="K785" s="351">
        <v>20.399999999999999</v>
      </c>
      <c r="L785" s="3" t="str">
        <f>IFERROR(INDEX(dbOrdini[PREZZO
VINOLUX],MATCH(A785,dbOrdini[CODICE
ANKER],0)),"")</f>
        <v/>
      </c>
      <c r="M785" s="347" t="s">
        <v>10536</v>
      </c>
      <c r="N785" s="15" t="str">
        <f>IFERROR(INDEX(dbOrdini[ORDINE],MATCH(A785,dbOrdini[CODICE
ANKER]*(dbOrdini[CODICE
SUPPLY]="GEN24"),0)),"")</f>
        <v/>
      </c>
      <c r="O785" s="352" t="s">
        <v>8</v>
      </c>
      <c r="P785" s="347" t="s">
        <v>1704</v>
      </c>
    </row>
    <row r="786" spans="1:16">
      <c r="A786" s="347" t="s">
        <v>1705</v>
      </c>
      <c r="B786" s="348">
        <v>2</v>
      </c>
      <c r="C786" s="347" t="s">
        <v>28152</v>
      </c>
      <c r="D786" s="347" t="s">
        <v>1706</v>
      </c>
      <c r="E786" s="347">
        <v>6</v>
      </c>
      <c r="F786" s="347">
        <v>0.7</v>
      </c>
      <c r="G786" s="347" t="s">
        <v>11</v>
      </c>
      <c r="H786" s="349">
        <v>40</v>
      </c>
      <c r="I786" s="350" t="s">
        <v>12</v>
      </c>
      <c r="J786" s="351">
        <f t="shared" si="12"/>
        <v>103.80000000000001</v>
      </c>
      <c r="K786" s="351">
        <v>17.3</v>
      </c>
      <c r="L786" s="3" t="str">
        <f>IFERROR(INDEX(dbOrdini[PREZZO
VINOLUX],MATCH(A786,dbOrdini[CODICE
ANKER],0)),"")</f>
        <v/>
      </c>
      <c r="M786" s="347" t="s">
        <v>10549</v>
      </c>
      <c r="N786" s="15" t="str">
        <f>IFERROR(INDEX(dbOrdini[ORDINE],MATCH(A786,dbOrdini[CODICE
ANKER]*(dbOrdini[CODICE
SUPPLY]="GEN24"),0)),"")</f>
        <v/>
      </c>
      <c r="O786" s="352" t="s">
        <v>8</v>
      </c>
      <c r="P786" s="347" t="s">
        <v>1707</v>
      </c>
    </row>
    <row r="787" spans="1:16">
      <c r="A787" s="347" t="s">
        <v>1708</v>
      </c>
      <c r="B787" s="348">
        <v>95</v>
      </c>
      <c r="C787" s="347" t="s">
        <v>28152</v>
      </c>
      <c r="D787" s="347" t="s">
        <v>1709</v>
      </c>
      <c r="E787" s="347">
        <v>6</v>
      </c>
      <c r="F787" s="347">
        <v>0.7</v>
      </c>
      <c r="G787" s="347" t="s">
        <v>11</v>
      </c>
      <c r="H787" s="349">
        <v>40</v>
      </c>
      <c r="I787" s="350" t="s">
        <v>12</v>
      </c>
      <c r="J787" s="351">
        <f t="shared" si="12"/>
        <v>103.80000000000001</v>
      </c>
      <c r="K787" s="351">
        <v>17.3</v>
      </c>
      <c r="L787" s="3" t="str">
        <f>IFERROR(INDEX(dbOrdini[PREZZO
VINOLUX],MATCH(A787,dbOrdini[CODICE
ANKER],0)),"")</f>
        <v/>
      </c>
      <c r="M787" s="347" t="s">
        <v>10549</v>
      </c>
      <c r="N787" s="15" t="str">
        <f>IFERROR(INDEX(dbOrdini[ORDINE],MATCH(A787,dbOrdini[CODICE
ANKER]*(dbOrdini[CODICE
SUPPLY]="GEN24"),0)),"")</f>
        <v/>
      </c>
      <c r="O787" s="352" t="s">
        <v>8</v>
      </c>
      <c r="P787" s="347" t="s">
        <v>1710</v>
      </c>
    </row>
    <row r="788" spans="1:16">
      <c r="A788" s="347" t="s">
        <v>28367</v>
      </c>
      <c r="B788" s="348">
        <v>0</v>
      </c>
      <c r="C788" s="347" t="s">
        <v>28152</v>
      </c>
      <c r="D788" s="347" t="s">
        <v>26411</v>
      </c>
      <c r="E788" s="347">
        <v>6</v>
      </c>
      <c r="F788" s="347">
        <v>0.7</v>
      </c>
      <c r="G788" s="347" t="s">
        <v>11</v>
      </c>
      <c r="H788" s="349">
        <v>21</v>
      </c>
      <c r="I788" s="350" t="s">
        <v>12</v>
      </c>
      <c r="J788" s="351">
        <f t="shared" si="12"/>
        <v>60</v>
      </c>
      <c r="K788" s="351">
        <v>10</v>
      </c>
      <c r="L788" s="3" t="str">
        <f>IFERROR(INDEX(dbOrdini[PREZZO
VINOLUX],MATCH(A788,dbOrdini[CODICE
ANKER],0)),"")</f>
        <v/>
      </c>
      <c r="M788" s="347" t="s">
        <v>28195</v>
      </c>
      <c r="N788" s="15" t="str">
        <f>IFERROR(INDEX(dbOrdini[ORDINE],MATCH(A788,dbOrdini[CODICE
ANKER]*(dbOrdini[CODICE
SUPPLY]="GEN24"),0)),"")</f>
        <v/>
      </c>
      <c r="O788" s="352" t="s">
        <v>8</v>
      </c>
      <c r="P788" s="347" t="s">
        <v>28368</v>
      </c>
    </row>
    <row r="789" spans="1:16">
      <c r="A789" s="347" t="s">
        <v>1711</v>
      </c>
      <c r="B789" s="348">
        <v>17</v>
      </c>
      <c r="C789" s="347" t="s">
        <v>28152</v>
      </c>
      <c r="D789" s="347" t="s">
        <v>1712</v>
      </c>
      <c r="E789" s="347">
        <v>6</v>
      </c>
      <c r="F789" s="347">
        <v>0.7</v>
      </c>
      <c r="G789" s="347" t="s">
        <v>11</v>
      </c>
      <c r="H789" s="349">
        <v>24.7</v>
      </c>
      <c r="I789" s="350" t="s">
        <v>12</v>
      </c>
      <c r="J789" s="351">
        <f t="shared" si="12"/>
        <v>129</v>
      </c>
      <c r="K789" s="351">
        <v>21.5</v>
      </c>
      <c r="L789" s="3" t="str">
        <f>IFERROR(INDEX(dbOrdini[PREZZO
VINOLUX],MATCH(A789,dbOrdini[CODICE
ANKER],0)),"")</f>
        <v/>
      </c>
      <c r="M789" s="347" t="s">
        <v>10544</v>
      </c>
      <c r="N789" s="15" t="str">
        <f>IFERROR(INDEX(dbOrdini[ORDINE],MATCH(A789,dbOrdini[CODICE
ANKER]*(dbOrdini[CODICE
SUPPLY]="GEN24"),0)),"")</f>
        <v/>
      </c>
      <c r="O789" s="352" t="s">
        <v>8</v>
      </c>
      <c r="P789" s="347" t="s">
        <v>1713</v>
      </c>
    </row>
    <row r="790" spans="1:16">
      <c r="A790" s="347" t="s">
        <v>1714</v>
      </c>
      <c r="B790" s="348">
        <v>144</v>
      </c>
      <c r="C790" s="347" t="s">
        <v>28152</v>
      </c>
      <c r="D790" s="347" t="s">
        <v>1715</v>
      </c>
      <c r="E790" s="347">
        <v>6</v>
      </c>
      <c r="F790" s="347">
        <v>0.7</v>
      </c>
      <c r="G790" s="347" t="s">
        <v>11</v>
      </c>
      <c r="H790" s="349">
        <v>40</v>
      </c>
      <c r="I790" s="350" t="s">
        <v>12</v>
      </c>
      <c r="J790" s="351">
        <f t="shared" si="12"/>
        <v>41.7</v>
      </c>
      <c r="K790" s="351">
        <v>6.95</v>
      </c>
      <c r="L790" s="3" t="str">
        <f>IFERROR(INDEX(dbOrdini[PREZZO
VINOLUX],MATCH(A790,dbOrdini[CODICE
ANKER],0)),"")</f>
        <v/>
      </c>
      <c r="M790" s="347" t="s">
        <v>10537</v>
      </c>
      <c r="N790" s="15" t="str">
        <f>IFERROR(INDEX(dbOrdini[ORDINE],MATCH(A790,dbOrdini[CODICE
ANKER]*(dbOrdini[CODICE
SUPPLY]="GEN24"),0)),"")</f>
        <v/>
      </c>
      <c r="O790" s="352" t="s">
        <v>8</v>
      </c>
      <c r="P790" s="347" t="s">
        <v>1716</v>
      </c>
    </row>
    <row r="791" spans="1:16">
      <c r="A791" s="347" t="s">
        <v>11048</v>
      </c>
      <c r="B791" s="348">
        <v>31</v>
      </c>
      <c r="C791" s="347" t="s">
        <v>28152</v>
      </c>
      <c r="D791" s="347" t="s">
        <v>11049</v>
      </c>
      <c r="E791" s="347">
        <v>6</v>
      </c>
      <c r="F791" s="347">
        <v>0.7</v>
      </c>
      <c r="G791" s="347" t="s">
        <v>11</v>
      </c>
      <c r="H791" s="349">
        <v>28</v>
      </c>
      <c r="I791" s="350" t="s">
        <v>12</v>
      </c>
      <c r="J791" s="351">
        <f t="shared" si="12"/>
        <v>70.5</v>
      </c>
      <c r="K791" s="351">
        <v>11.75</v>
      </c>
      <c r="L791" s="3" t="str">
        <f>IFERROR(INDEX(dbOrdini[PREZZO
VINOLUX],MATCH(A791,dbOrdini[CODICE
ANKER],0)),"")</f>
        <v/>
      </c>
      <c r="M791" s="347" t="s">
        <v>10552</v>
      </c>
      <c r="N791" s="15" t="str">
        <f>IFERROR(INDEX(dbOrdini[ORDINE],MATCH(A791,dbOrdini[CODICE
ANKER]*(dbOrdini[CODICE
SUPPLY]="GEN24"),0)),"")</f>
        <v/>
      </c>
      <c r="O791" s="352" t="s">
        <v>8</v>
      </c>
      <c r="P791" s="347" t="s">
        <v>11408</v>
      </c>
    </row>
    <row r="792" spans="1:16">
      <c r="A792" s="347" t="s">
        <v>11050</v>
      </c>
      <c r="B792" s="348">
        <v>47</v>
      </c>
      <c r="C792" s="347" t="s">
        <v>28152</v>
      </c>
      <c r="D792" s="347" t="s">
        <v>11051</v>
      </c>
      <c r="E792" s="347">
        <v>6</v>
      </c>
      <c r="F792" s="347">
        <v>0.7</v>
      </c>
      <c r="G792" s="347" t="s">
        <v>11</v>
      </c>
      <c r="H792" s="349">
        <v>28</v>
      </c>
      <c r="I792" s="350" t="s">
        <v>12</v>
      </c>
      <c r="J792" s="351">
        <f t="shared" si="12"/>
        <v>67.5</v>
      </c>
      <c r="K792" s="351">
        <v>11.25</v>
      </c>
      <c r="L792" s="3" t="str">
        <f>IFERROR(INDEX(dbOrdini[PREZZO
VINOLUX],MATCH(A792,dbOrdini[CODICE
ANKER],0)),"")</f>
        <v/>
      </c>
      <c r="M792" s="347" t="s">
        <v>10552</v>
      </c>
      <c r="N792" s="15" t="str">
        <f>IFERROR(INDEX(dbOrdini[ORDINE],MATCH(A792,dbOrdini[CODICE
ANKER]*(dbOrdini[CODICE
SUPPLY]="GEN24"),0)),"")</f>
        <v/>
      </c>
      <c r="O792" s="352" t="s">
        <v>8</v>
      </c>
      <c r="P792" s="347" t="s">
        <v>11409</v>
      </c>
    </row>
    <row r="793" spans="1:16">
      <c r="A793" s="347" t="s">
        <v>28369</v>
      </c>
      <c r="B793" s="348">
        <v>0</v>
      </c>
      <c r="C793" s="347" t="s">
        <v>28152</v>
      </c>
      <c r="D793" s="347" t="s">
        <v>28370</v>
      </c>
      <c r="E793" s="347">
        <v>6</v>
      </c>
      <c r="F793" s="347">
        <v>0.7</v>
      </c>
      <c r="G793" s="347" t="s">
        <v>11262</v>
      </c>
      <c r="H793" s="349">
        <v>28</v>
      </c>
      <c r="I793" s="350" t="s">
        <v>12</v>
      </c>
      <c r="J793" s="351">
        <f t="shared" si="12"/>
        <v>67.5</v>
      </c>
      <c r="K793" s="351">
        <v>11.25</v>
      </c>
      <c r="L793" s="3" t="str">
        <f>IFERROR(INDEX(dbOrdini[PREZZO
VINOLUX],MATCH(A793,dbOrdini[CODICE
ANKER],0)),"")</f>
        <v/>
      </c>
      <c r="M793" s="347" t="s">
        <v>10552</v>
      </c>
      <c r="N793" s="15" t="str">
        <f>IFERROR(INDEX(dbOrdini[ORDINE],MATCH(A793,dbOrdini[CODICE
ANKER]*(dbOrdini[CODICE
SUPPLY]="GEN24"),0)),"")</f>
        <v/>
      </c>
      <c r="O793" s="352" t="s">
        <v>8</v>
      </c>
      <c r="P793" s="347" t="s">
        <v>28371</v>
      </c>
    </row>
    <row r="794" spans="1:16">
      <c r="A794" s="347" t="s">
        <v>1717</v>
      </c>
      <c r="B794" s="348">
        <v>4</v>
      </c>
      <c r="C794" s="347" t="s">
        <v>28152</v>
      </c>
      <c r="D794" s="347" t="s">
        <v>1718</v>
      </c>
      <c r="E794" s="347">
        <v>6</v>
      </c>
      <c r="F794" s="347">
        <v>0.7</v>
      </c>
      <c r="G794" s="347" t="s">
        <v>11</v>
      </c>
      <c r="H794" s="349">
        <v>40</v>
      </c>
      <c r="I794" s="350" t="s">
        <v>12</v>
      </c>
      <c r="J794" s="351">
        <f t="shared" si="12"/>
        <v>112.80000000000001</v>
      </c>
      <c r="K794" s="351">
        <v>18.8</v>
      </c>
      <c r="L794" s="3" t="str">
        <f>IFERROR(INDEX(dbOrdini[PREZZO
VINOLUX],MATCH(A794,dbOrdini[CODICE
ANKER],0)),"")</f>
        <v/>
      </c>
      <c r="M794" s="347" t="s">
        <v>10537</v>
      </c>
      <c r="N794" s="15" t="str">
        <f>IFERROR(INDEX(dbOrdini[ORDINE],MATCH(A794,dbOrdini[CODICE
ANKER]*(dbOrdini[CODICE
SUPPLY]="GEN24"),0)),"")</f>
        <v/>
      </c>
      <c r="O794" s="352" t="s">
        <v>8</v>
      </c>
      <c r="P794" s="347" t="s">
        <v>1719</v>
      </c>
    </row>
    <row r="795" spans="1:16">
      <c r="A795" s="347" t="s">
        <v>1720</v>
      </c>
      <c r="B795" s="348">
        <v>127</v>
      </c>
      <c r="C795" s="347" t="s">
        <v>28152</v>
      </c>
      <c r="D795" s="347" t="s">
        <v>1721</v>
      </c>
      <c r="E795" s="347">
        <v>6</v>
      </c>
      <c r="F795" s="347">
        <v>0.7</v>
      </c>
      <c r="G795" s="347" t="s">
        <v>11</v>
      </c>
      <c r="H795" s="349">
        <v>57</v>
      </c>
      <c r="I795" s="350" t="s">
        <v>12</v>
      </c>
      <c r="J795" s="351">
        <f t="shared" si="12"/>
        <v>51</v>
      </c>
      <c r="K795" s="351">
        <v>8.5</v>
      </c>
      <c r="L795" s="3" t="str">
        <f>IFERROR(INDEX(dbOrdini[PREZZO
VINOLUX],MATCH(A795,dbOrdini[CODICE
ANKER],0)),"")</f>
        <v/>
      </c>
      <c r="M795" s="347" t="s">
        <v>10537</v>
      </c>
      <c r="N795" s="15" t="str">
        <f>IFERROR(INDEX(dbOrdini[ORDINE],MATCH(A795,dbOrdini[CODICE
ANKER]*(dbOrdini[CODICE
SUPPLY]="GEN24"),0)),"")</f>
        <v/>
      </c>
      <c r="O795" s="352" t="s">
        <v>8</v>
      </c>
      <c r="P795" s="347" t="s">
        <v>1722</v>
      </c>
    </row>
    <row r="796" spans="1:16">
      <c r="A796" s="347" t="s">
        <v>1726</v>
      </c>
      <c r="B796" s="348">
        <v>123</v>
      </c>
      <c r="C796" s="347" t="s">
        <v>28152</v>
      </c>
      <c r="D796" s="347" t="s">
        <v>1724</v>
      </c>
      <c r="E796" s="347">
        <v>6</v>
      </c>
      <c r="F796" s="347">
        <v>1</v>
      </c>
      <c r="G796" s="347" t="s">
        <v>11</v>
      </c>
      <c r="H796" s="349">
        <v>40</v>
      </c>
      <c r="I796" s="350" t="s">
        <v>12</v>
      </c>
      <c r="J796" s="351">
        <f t="shared" si="12"/>
        <v>95.699999999999989</v>
      </c>
      <c r="K796" s="351">
        <v>15.95</v>
      </c>
      <c r="L796" s="3" t="str">
        <f>IFERROR(INDEX(dbOrdini[PREZZO
VINOLUX],MATCH(A796,dbOrdini[CODICE
ANKER],0)),"")</f>
        <v/>
      </c>
      <c r="M796" s="347" t="s">
        <v>10537</v>
      </c>
      <c r="N796" s="15" t="str">
        <f>IFERROR(INDEX(dbOrdini[ORDINE],MATCH(A796,dbOrdini[CODICE
ANKER]*(dbOrdini[CODICE
SUPPLY]="GEN24"),0)),"")</f>
        <v/>
      </c>
      <c r="O796" s="352" t="s">
        <v>8</v>
      </c>
      <c r="P796" s="347" t="s">
        <v>1727</v>
      </c>
    </row>
    <row r="797" spans="1:16">
      <c r="A797" s="347" t="s">
        <v>1728</v>
      </c>
      <c r="B797" s="348">
        <v>109</v>
      </c>
      <c r="C797" s="347" t="s">
        <v>28152</v>
      </c>
      <c r="D797" s="347" t="s">
        <v>1729</v>
      </c>
      <c r="E797" s="347">
        <v>6</v>
      </c>
      <c r="F797" s="347">
        <v>0.7</v>
      </c>
      <c r="G797" s="347" t="s">
        <v>11</v>
      </c>
      <c r="H797" s="349">
        <v>40</v>
      </c>
      <c r="I797" s="350" t="s">
        <v>12</v>
      </c>
      <c r="J797" s="351">
        <f t="shared" si="12"/>
        <v>96.600000000000009</v>
      </c>
      <c r="K797" s="351">
        <v>16.100000000000001</v>
      </c>
      <c r="L797" s="3" t="str">
        <f>IFERROR(INDEX(dbOrdini[PREZZO
VINOLUX],MATCH(A797,dbOrdini[CODICE
ANKER],0)),"")</f>
        <v/>
      </c>
      <c r="M797" s="347" t="s">
        <v>10537</v>
      </c>
      <c r="N797" s="15" t="str">
        <f>IFERROR(INDEX(dbOrdini[ORDINE],MATCH(A797,dbOrdini[CODICE
ANKER]*(dbOrdini[CODICE
SUPPLY]="GEN24"),0)),"")</f>
        <v/>
      </c>
      <c r="O797" s="352" t="s">
        <v>8</v>
      </c>
      <c r="P797" s="347" t="s">
        <v>1730</v>
      </c>
    </row>
    <row r="798" spans="1:16">
      <c r="A798" s="347" t="s">
        <v>1723</v>
      </c>
      <c r="B798" s="348">
        <v>139</v>
      </c>
      <c r="C798" s="347" t="s">
        <v>28152</v>
      </c>
      <c r="D798" s="347" t="s">
        <v>10802</v>
      </c>
      <c r="E798" s="347">
        <v>6</v>
      </c>
      <c r="F798" s="347">
        <v>0.7</v>
      </c>
      <c r="G798" s="347" t="s">
        <v>11</v>
      </c>
      <c r="H798" s="349">
        <v>40</v>
      </c>
      <c r="I798" s="350" t="s">
        <v>12</v>
      </c>
      <c r="J798" s="351">
        <f t="shared" si="12"/>
        <v>91.5</v>
      </c>
      <c r="K798" s="351">
        <v>15.25</v>
      </c>
      <c r="L798" s="3" t="str">
        <f>IFERROR(INDEX(dbOrdini[PREZZO
VINOLUX],MATCH(A798,dbOrdini[CODICE
ANKER],0)),"")</f>
        <v/>
      </c>
      <c r="M798" s="347" t="s">
        <v>10537</v>
      </c>
      <c r="N798" s="15" t="str">
        <f>IFERROR(INDEX(dbOrdini[ORDINE],MATCH(A798,dbOrdini[CODICE
ANKER]*(dbOrdini[CODICE
SUPPLY]="GEN24"),0)),"")</f>
        <v/>
      </c>
      <c r="O798" s="352" t="s">
        <v>8</v>
      </c>
      <c r="P798" s="347" t="s">
        <v>1725</v>
      </c>
    </row>
    <row r="799" spans="1:16">
      <c r="A799" s="347" t="s">
        <v>1731</v>
      </c>
      <c r="B799" s="348">
        <v>147</v>
      </c>
      <c r="C799" s="347" t="s">
        <v>28152</v>
      </c>
      <c r="D799" s="347" t="s">
        <v>1732</v>
      </c>
      <c r="E799" s="347">
        <v>6</v>
      </c>
      <c r="F799" s="347">
        <v>0.7</v>
      </c>
      <c r="G799" s="347" t="s">
        <v>11</v>
      </c>
      <c r="H799" s="349">
        <v>40</v>
      </c>
      <c r="I799" s="350" t="s">
        <v>12</v>
      </c>
      <c r="J799" s="351">
        <f t="shared" si="12"/>
        <v>95.1</v>
      </c>
      <c r="K799" s="351">
        <v>15.85</v>
      </c>
      <c r="L799" s="3" t="str">
        <f>IFERROR(INDEX(dbOrdini[PREZZO
VINOLUX],MATCH(A799,dbOrdini[CODICE
ANKER],0)),"")</f>
        <v/>
      </c>
      <c r="M799" s="347" t="s">
        <v>10555</v>
      </c>
      <c r="N799" s="15" t="str">
        <f>IFERROR(INDEX(dbOrdini[ORDINE],MATCH(A799,dbOrdini[CODICE
ANKER]*(dbOrdini[CODICE
SUPPLY]="GEN24"),0)),"")</f>
        <v/>
      </c>
      <c r="O799" s="352" t="s">
        <v>8</v>
      </c>
      <c r="P799" s="347" t="s">
        <v>1733</v>
      </c>
    </row>
    <row r="800" spans="1:16">
      <c r="A800" s="347" t="s">
        <v>1734</v>
      </c>
      <c r="B800" s="348">
        <v>0</v>
      </c>
      <c r="C800" s="347" t="s">
        <v>28152</v>
      </c>
      <c r="D800" s="347" t="s">
        <v>1735</v>
      </c>
      <c r="E800" s="347">
        <v>6</v>
      </c>
      <c r="F800" s="347">
        <v>0.7</v>
      </c>
      <c r="G800" s="347" t="s">
        <v>11</v>
      </c>
      <c r="H800" s="349">
        <v>40</v>
      </c>
      <c r="I800" s="350" t="s">
        <v>12</v>
      </c>
      <c r="J800" s="351">
        <f t="shared" si="12"/>
        <v>34.5</v>
      </c>
      <c r="K800" s="351">
        <v>5.75</v>
      </c>
      <c r="L800" s="3">
        <f>IFERROR(INDEX(dbOrdini[PREZZO
VINOLUX],MATCH(A800,dbOrdini[CODICE
ANKER],0)),"")</f>
        <v>5.65</v>
      </c>
      <c r="M800" s="347" t="s">
        <v>10537</v>
      </c>
      <c r="N800" s="15" t="str">
        <f>IFERROR(INDEX(dbOrdini[ORDINE],MATCH(A800,dbOrdini[CODICE
ANKER]*(dbOrdini[CODICE
SUPPLY]="GEN24"),0)),"")</f>
        <v/>
      </c>
      <c r="O800" s="352" t="s">
        <v>8</v>
      </c>
      <c r="P800" s="347" t="s">
        <v>1736</v>
      </c>
    </row>
    <row r="801" spans="1:16">
      <c r="A801" s="347" t="s">
        <v>1737</v>
      </c>
      <c r="B801" s="348">
        <v>12</v>
      </c>
      <c r="C801" s="347" t="s">
        <v>28152</v>
      </c>
      <c r="D801" s="347" t="s">
        <v>1738</v>
      </c>
      <c r="E801" s="347">
        <v>6</v>
      </c>
      <c r="F801" s="347">
        <v>0.7</v>
      </c>
      <c r="G801" s="347" t="s">
        <v>11</v>
      </c>
      <c r="H801" s="349">
        <v>40</v>
      </c>
      <c r="I801" s="350" t="s">
        <v>12</v>
      </c>
      <c r="J801" s="351">
        <f t="shared" si="12"/>
        <v>129</v>
      </c>
      <c r="K801" s="351">
        <v>21.5</v>
      </c>
      <c r="L801" s="3" t="str">
        <f>IFERROR(INDEX(dbOrdini[PREZZO
VINOLUX],MATCH(A801,dbOrdini[CODICE
ANKER],0)),"")</f>
        <v/>
      </c>
      <c r="M801" s="347" t="s">
        <v>10537</v>
      </c>
      <c r="N801" s="15" t="str">
        <f>IFERROR(INDEX(dbOrdini[ORDINE],MATCH(A801,dbOrdini[CODICE
ANKER]*(dbOrdini[CODICE
SUPPLY]="GEN24"),0)),"")</f>
        <v/>
      </c>
      <c r="O801" s="352" t="s">
        <v>8</v>
      </c>
      <c r="P801" s="347" t="s">
        <v>1739</v>
      </c>
    </row>
    <row r="802" spans="1:16">
      <c r="A802" s="347" t="s">
        <v>1740</v>
      </c>
      <c r="B802" s="348">
        <v>0</v>
      </c>
      <c r="C802" s="347" t="s">
        <v>28152</v>
      </c>
      <c r="D802" s="347" t="s">
        <v>1741</v>
      </c>
      <c r="E802" s="347">
        <v>12</v>
      </c>
      <c r="F802" s="347">
        <v>0.5</v>
      </c>
      <c r="G802" s="347" t="s">
        <v>11</v>
      </c>
      <c r="H802" s="349">
        <v>4</v>
      </c>
      <c r="I802" s="350" t="s">
        <v>12</v>
      </c>
      <c r="J802" s="351">
        <f t="shared" si="12"/>
        <v>22.200000000000003</v>
      </c>
      <c r="K802" s="351">
        <v>1.85</v>
      </c>
      <c r="L802" s="3" t="str">
        <f>IFERROR(INDEX(dbOrdini[PREZZO
VINOLUX],MATCH(A802,dbOrdini[CODICE
ANKER],0)),"")</f>
        <v/>
      </c>
      <c r="M802" s="347" t="s">
        <v>28372</v>
      </c>
      <c r="N802" s="15" t="str">
        <f>IFERROR(INDEX(dbOrdini[ORDINE],MATCH(A802,dbOrdini[CODICE
ANKER]*(dbOrdini[CODICE
SUPPLY]="GEN24"),0)),"")</f>
        <v/>
      </c>
      <c r="O802" s="352" t="s">
        <v>8</v>
      </c>
      <c r="P802" s="347" t="s">
        <v>1742</v>
      </c>
    </row>
    <row r="803" spans="1:16">
      <c r="A803" s="347" t="s">
        <v>1743</v>
      </c>
      <c r="B803" s="348">
        <v>0</v>
      </c>
      <c r="C803" s="347" t="s">
        <v>28152</v>
      </c>
      <c r="D803" s="347" t="s">
        <v>1744</v>
      </c>
      <c r="E803" s="347">
        <v>12</v>
      </c>
      <c r="F803" s="347">
        <v>0.5</v>
      </c>
      <c r="G803" s="347" t="s">
        <v>11</v>
      </c>
      <c r="H803" s="349">
        <v>4</v>
      </c>
      <c r="I803" s="350" t="s">
        <v>12</v>
      </c>
      <c r="J803" s="351">
        <f t="shared" si="12"/>
        <v>22.200000000000003</v>
      </c>
      <c r="K803" s="351">
        <v>1.85</v>
      </c>
      <c r="L803" s="3" t="str">
        <f>IFERROR(INDEX(dbOrdini[PREZZO
VINOLUX],MATCH(A803,dbOrdini[CODICE
ANKER],0)),"")</f>
        <v/>
      </c>
      <c r="M803" s="347" t="s">
        <v>28372</v>
      </c>
      <c r="N803" s="15" t="str">
        <f>IFERROR(INDEX(dbOrdini[ORDINE],MATCH(A803,dbOrdini[CODICE
ANKER]*(dbOrdini[CODICE
SUPPLY]="GEN24"),0)),"")</f>
        <v/>
      </c>
      <c r="O803" s="352" t="s">
        <v>8</v>
      </c>
      <c r="P803" s="347" t="s">
        <v>1745</v>
      </c>
    </row>
    <row r="804" spans="1:16">
      <c r="A804" s="347" t="s">
        <v>1746</v>
      </c>
      <c r="B804" s="348">
        <v>0</v>
      </c>
      <c r="C804" s="347" t="s">
        <v>28152</v>
      </c>
      <c r="D804" s="347" t="s">
        <v>1747</v>
      </c>
      <c r="E804" s="347">
        <v>12</v>
      </c>
      <c r="F804" s="347">
        <v>0.5</v>
      </c>
      <c r="G804" s="347" t="s">
        <v>11</v>
      </c>
      <c r="H804" s="349">
        <v>4</v>
      </c>
      <c r="I804" s="350" t="s">
        <v>12</v>
      </c>
      <c r="J804" s="351">
        <f t="shared" si="12"/>
        <v>22.200000000000003</v>
      </c>
      <c r="K804" s="351">
        <v>1.85</v>
      </c>
      <c r="L804" s="3" t="str">
        <f>IFERROR(INDEX(dbOrdini[PREZZO
VINOLUX],MATCH(A804,dbOrdini[CODICE
ANKER],0)),"")</f>
        <v/>
      </c>
      <c r="M804" s="347" t="s">
        <v>28372</v>
      </c>
      <c r="N804" s="15" t="str">
        <f>IFERROR(INDEX(dbOrdini[ORDINE],MATCH(A804,dbOrdini[CODICE
ANKER]*(dbOrdini[CODICE
SUPPLY]="GEN24"),0)),"")</f>
        <v/>
      </c>
      <c r="O804" s="352" t="s">
        <v>8</v>
      </c>
      <c r="P804" s="347" t="s">
        <v>1748</v>
      </c>
    </row>
    <row r="805" spans="1:16">
      <c r="A805" s="347" t="s">
        <v>11410</v>
      </c>
      <c r="B805" s="348">
        <v>0</v>
      </c>
      <c r="C805" s="347" t="s">
        <v>28152</v>
      </c>
      <c r="D805" s="347" t="s">
        <v>11411</v>
      </c>
      <c r="E805" s="347">
        <v>12</v>
      </c>
      <c r="F805" s="347">
        <v>0.5</v>
      </c>
      <c r="G805" s="347" t="s">
        <v>11</v>
      </c>
      <c r="H805" s="349">
        <v>4</v>
      </c>
      <c r="I805" s="350" t="s">
        <v>12</v>
      </c>
      <c r="J805" s="351">
        <f t="shared" si="12"/>
        <v>22.200000000000003</v>
      </c>
      <c r="K805" s="351">
        <v>1.85</v>
      </c>
      <c r="L805" s="3" t="str">
        <f>IFERROR(INDEX(dbOrdini[PREZZO
VINOLUX],MATCH(A805,dbOrdini[CODICE
ANKER],0)),"")</f>
        <v/>
      </c>
      <c r="M805" s="347" t="s">
        <v>28372</v>
      </c>
      <c r="N805" s="15" t="str">
        <f>IFERROR(INDEX(dbOrdini[ORDINE],MATCH(A805,dbOrdini[CODICE
ANKER]*(dbOrdini[CODICE
SUPPLY]="GEN24"),0)),"")</f>
        <v/>
      </c>
      <c r="O805" s="352" t="s">
        <v>8</v>
      </c>
      <c r="P805" s="347" t="s">
        <v>11412</v>
      </c>
    </row>
    <row r="806" spans="1:16">
      <c r="A806" s="347" t="s">
        <v>1749</v>
      </c>
      <c r="B806" s="348">
        <v>12</v>
      </c>
      <c r="C806" s="347" t="s">
        <v>28152</v>
      </c>
      <c r="D806" s="347" t="s">
        <v>1750</v>
      </c>
      <c r="E806" s="347">
        <v>12</v>
      </c>
      <c r="F806" s="347">
        <v>0.5</v>
      </c>
      <c r="G806" s="347" t="s">
        <v>11</v>
      </c>
      <c r="H806" s="349">
        <v>4</v>
      </c>
      <c r="I806" s="350" t="s">
        <v>12</v>
      </c>
      <c r="J806" s="351">
        <f t="shared" si="12"/>
        <v>22.200000000000003</v>
      </c>
      <c r="K806" s="351">
        <v>1.85</v>
      </c>
      <c r="L806" s="3" t="str">
        <f>IFERROR(INDEX(dbOrdini[PREZZO
VINOLUX],MATCH(A806,dbOrdini[CODICE
ANKER],0)),"")</f>
        <v/>
      </c>
      <c r="M806" s="347" t="s">
        <v>28372</v>
      </c>
      <c r="N806" s="15" t="str">
        <f>IFERROR(INDEX(dbOrdini[ORDINE],MATCH(A806,dbOrdini[CODICE
ANKER]*(dbOrdini[CODICE
SUPPLY]="GEN24"),0)),"")</f>
        <v/>
      </c>
      <c r="O806" s="352" t="s">
        <v>8</v>
      </c>
      <c r="P806" s="347" t="s">
        <v>1751</v>
      </c>
    </row>
    <row r="807" spans="1:16">
      <c r="A807" s="347" t="s">
        <v>1752</v>
      </c>
      <c r="B807" s="348">
        <v>0</v>
      </c>
      <c r="C807" s="347" t="s">
        <v>28152</v>
      </c>
      <c r="D807" s="347" t="s">
        <v>1753</v>
      </c>
      <c r="E807" s="347">
        <v>12</v>
      </c>
      <c r="F807" s="347">
        <v>0.5</v>
      </c>
      <c r="G807" s="347" t="s">
        <v>11262</v>
      </c>
      <c r="H807" s="349">
        <v>4</v>
      </c>
      <c r="I807" s="350" t="s">
        <v>12</v>
      </c>
      <c r="J807" s="351">
        <f t="shared" si="12"/>
        <v>22.200000000000003</v>
      </c>
      <c r="K807" s="351">
        <v>1.85</v>
      </c>
      <c r="L807" s="3" t="str">
        <f>IFERROR(INDEX(dbOrdini[PREZZO
VINOLUX],MATCH(A807,dbOrdini[CODICE
ANKER],0)),"")</f>
        <v/>
      </c>
      <c r="M807" s="347" t="s">
        <v>28372</v>
      </c>
      <c r="N807" s="15" t="str">
        <f>IFERROR(INDEX(dbOrdini[ORDINE],MATCH(A807,dbOrdini[CODICE
ANKER]*(dbOrdini[CODICE
SUPPLY]="GEN24"),0)),"")</f>
        <v/>
      </c>
      <c r="O807" s="352" t="s">
        <v>8</v>
      </c>
      <c r="P807" s="347" t="s">
        <v>1754</v>
      </c>
    </row>
    <row r="808" spans="1:16">
      <c r="A808" s="347" t="s">
        <v>1755</v>
      </c>
      <c r="B808" s="348">
        <v>0</v>
      </c>
      <c r="C808" s="347" t="s">
        <v>28152</v>
      </c>
      <c r="D808" s="347" t="s">
        <v>1756</v>
      </c>
      <c r="E808" s="347">
        <v>12</v>
      </c>
      <c r="F808" s="347">
        <v>0.5</v>
      </c>
      <c r="G808" s="347" t="s">
        <v>11</v>
      </c>
      <c r="H808" s="349">
        <v>4</v>
      </c>
      <c r="I808" s="350" t="s">
        <v>12</v>
      </c>
      <c r="J808" s="351">
        <f t="shared" si="12"/>
        <v>22.200000000000003</v>
      </c>
      <c r="K808" s="351">
        <v>1.85</v>
      </c>
      <c r="L808" s="3" t="str">
        <f>IFERROR(INDEX(dbOrdini[PREZZO
VINOLUX],MATCH(A808,dbOrdini[CODICE
ANKER],0)),"")</f>
        <v/>
      </c>
      <c r="M808" s="347" t="s">
        <v>28372</v>
      </c>
      <c r="N808" s="15" t="str">
        <f>IFERROR(INDEX(dbOrdini[ORDINE],MATCH(A808,dbOrdini[CODICE
ANKER]*(dbOrdini[CODICE
SUPPLY]="GEN24"),0)),"")</f>
        <v/>
      </c>
      <c r="O808" s="352" t="s">
        <v>8</v>
      </c>
      <c r="P808" s="347" t="s">
        <v>1757</v>
      </c>
    </row>
    <row r="809" spans="1:16">
      <c r="A809" s="347" t="s">
        <v>1758</v>
      </c>
      <c r="B809" s="348">
        <v>0</v>
      </c>
      <c r="C809" s="347" t="s">
        <v>28152</v>
      </c>
      <c r="D809" s="347" t="s">
        <v>1759</v>
      </c>
      <c r="E809" s="347">
        <v>12</v>
      </c>
      <c r="F809" s="347">
        <v>0.5</v>
      </c>
      <c r="G809" s="347" t="s">
        <v>11</v>
      </c>
      <c r="H809" s="349">
        <v>4</v>
      </c>
      <c r="I809" s="350" t="s">
        <v>12</v>
      </c>
      <c r="J809" s="351">
        <f t="shared" si="12"/>
        <v>22.200000000000003</v>
      </c>
      <c r="K809" s="351">
        <v>1.85</v>
      </c>
      <c r="L809" s="3" t="str">
        <f>IFERROR(INDEX(dbOrdini[PREZZO
VINOLUX],MATCH(A809,dbOrdini[CODICE
ANKER],0)),"")</f>
        <v/>
      </c>
      <c r="M809" s="347" t="s">
        <v>28372</v>
      </c>
      <c r="N809" s="15" t="str">
        <f>IFERROR(INDEX(dbOrdini[ORDINE],MATCH(A809,dbOrdini[CODICE
ANKER]*(dbOrdini[CODICE
SUPPLY]="GEN24"),0)),"")</f>
        <v/>
      </c>
      <c r="O809" s="352" t="s">
        <v>8</v>
      </c>
      <c r="P809" s="347" t="s">
        <v>1760</v>
      </c>
    </row>
    <row r="810" spans="1:16">
      <c r="A810" s="347" t="s">
        <v>1761</v>
      </c>
      <c r="B810" s="348">
        <v>24</v>
      </c>
      <c r="C810" s="347" t="s">
        <v>28152</v>
      </c>
      <c r="D810" s="347" t="s">
        <v>1762</v>
      </c>
      <c r="E810" s="347">
        <v>12</v>
      </c>
      <c r="F810" s="347">
        <v>0.5</v>
      </c>
      <c r="G810" s="347" t="s">
        <v>11</v>
      </c>
      <c r="H810" s="349">
        <v>4</v>
      </c>
      <c r="I810" s="350" t="s">
        <v>12</v>
      </c>
      <c r="J810" s="351">
        <f t="shared" si="12"/>
        <v>22.200000000000003</v>
      </c>
      <c r="K810" s="351">
        <v>1.85</v>
      </c>
      <c r="L810" s="3" t="str">
        <f>IFERROR(INDEX(dbOrdini[PREZZO
VINOLUX],MATCH(A810,dbOrdini[CODICE
ANKER],0)),"")</f>
        <v/>
      </c>
      <c r="M810" s="347" t="s">
        <v>28372</v>
      </c>
      <c r="N810" s="15" t="str">
        <f>IFERROR(INDEX(dbOrdini[ORDINE],MATCH(A810,dbOrdini[CODICE
ANKER]*(dbOrdini[CODICE
SUPPLY]="GEN24"),0)),"")</f>
        <v/>
      </c>
      <c r="O810" s="352" t="s">
        <v>8</v>
      </c>
      <c r="P810" s="347" t="s">
        <v>1763</v>
      </c>
    </row>
    <row r="811" spans="1:16">
      <c r="A811" s="347" t="s">
        <v>1764</v>
      </c>
      <c r="B811" s="348">
        <v>357</v>
      </c>
      <c r="C811" s="347" t="s">
        <v>28152</v>
      </c>
      <c r="D811" s="347" t="s">
        <v>1765</v>
      </c>
      <c r="E811" s="347">
        <v>6</v>
      </c>
      <c r="F811" s="347">
        <v>0.7</v>
      </c>
      <c r="G811" s="347" t="s">
        <v>11</v>
      </c>
      <c r="H811" s="349">
        <v>40</v>
      </c>
      <c r="I811" s="350" t="s">
        <v>12</v>
      </c>
      <c r="J811" s="351">
        <f t="shared" si="12"/>
        <v>119.69999999999999</v>
      </c>
      <c r="K811" s="351">
        <v>19.95</v>
      </c>
      <c r="L811" s="3" t="str">
        <f>IFERROR(INDEX(dbOrdini[PREZZO
VINOLUX],MATCH(A811,dbOrdini[CODICE
ANKER],0)),"")</f>
        <v/>
      </c>
      <c r="M811" s="347" t="s">
        <v>10535</v>
      </c>
      <c r="N811" s="15" t="str">
        <f>IFERROR(INDEX(dbOrdini[ORDINE],MATCH(A811,dbOrdini[CODICE
ANKER]*(dbOrdini[CODICE
SUPPLY]="GEN24"),0)),"")</f>
        <v/>
      </c>
      <c r="O811" s="352" t="s">
        <v>8</v>
      </c>
      <c r="P811" s="347" t="s">
        <v>1766</v>
      </c>
    </row>
    <row r="812" spans="1:16">
      <c r="A812" s="347" t="s">
        <v>1767</v>
      </c>
      <c r="B812" s="348">
        <v>21</v>
      </c>
      <c r="C812" s="347" t="s">
        <v>28152</v>
      </c>
      <c r="D812" s="347" t="s">
        <v>1768</v>
      </c>
      <c r="E812" s="347">
        <v>6</v>
      </c>
      <c r="F812" s="347">
        <v>0.7</v>
      </c>
      <c r="G812" s="347" t="s">
        <v>11</v>
      </c>
      <c r="H812" s="349">
        <v>40</v>
      </c>
      <c r="I812" s="350" t="s">
        <v>12</v>
      </c>
      <c r="J812" s="351">
        <f t="shared" si="12"/>
        <v>121.5</v>
      </c>
      <c r="K812" s="351">
        <v>20.25</v>
      </c>
      <c r="L812" s="3">
        <f>IFERROR(INDEX(dbOrdini[PREZZO
VINOLUX],MATCH(A812,dbOrdini[CODICE
ANKER],0)),"")</f>
        <v>19.850000000000001</v>
      </c>
      <c r="M812" s="347" t="s">
        <v>10535</v>
      </c>
      <c r="N812" s="15" t="str">
        <f>IFERROR(INDEX(dbOrdini[ORDINE],MATCH(A812,dbOrdini[CODICE
ANKER]*(dbOrdini[CODICE
SUPPLY]="GEN24"),0)),"")</f>
        <v/>
      </c>
      <c r="O812" s="352" t="s">
        <v>8</v>
      </c>
      <c r="P812" s="347" t="s">
        <v>1769</v>
      </c>
    </row>
    <row r="813" spans="1:16">
      <c r="A813" s="347" t="s">
        <v>10926</v>
      </c>
      <c r="B813" s="348">
        <v>5</v>
      </c>
      <c r="C813" s="347" t="s">
        <v>28152</v>
      </c>
      <c r="D813" s="347" t="s">
        <v>1771</v>
      </c>
      <c r="E813" s="347">
        <v>12</v>
      </c>
      <c r="F813" s="347">
        <v>0.7</v>
      </c>
      <c r="G813" s="347" t="s">
        <v>11</v>
      </c>
      <c r="H813" s="349">
        <v>38</v>
      </c>
      <c r="I813" s="350" t="s">
        <v>12</v>
      </c>
      <c r="J813" s="351">
        <f t="shared" si="12"/>
        <v>69</v>
      </c>
      <c r="K813" s="351">
        <v>5.75</v>
      </c>
      <c r="L813" s="3" t="str">
        <f>IFERROR(INDEX(dbOrdini[PREZZO
VINOLUX],MATCH(A813,dbOrdini[CODICE
ANKER],0)),"")</f>
        <v/>
      </c>
      <c r="M813" s="347" t="s">
        <v>10535</v>
      </c>
      <c r="N813" s="15" t="str">
        <f>IFERROR(INDEX(dbOrdini[ORDINE],MATCH(A813,dbOrdini[CODICE
ANKER]*(dbOrdini[CODICE
SUPPLY]="GEN24"),0)),"")</f>
        <v/>
      </c>
      <c r="O813" s="352" t="s">
        <v>8</v>
      </c>
      <c r="P813" s="347" t="s">
        <v>1772</v>
      </c>
    </row>
    <row r="814" spans="1:16">
      <c r="A814" s="347" t="s">
        <v>1770</v>
      </c>
      <c r="B814" s="348">
        <v>1112</v>
      </c>
      <c r="C814" s="347" t="s">
        <v>28152</v>
      </c>
      <c r="D814" s="347" t="s">
        <v>1771</v>
      </c>
      <c r="E814" s="347">
        <v>6</v>
      </c>
      <c r="F814" s="347">
        <v>0.7</v>
      </c>
      <c r="G814" s="347" t="s">
        <v>11</v>
      </c>
      <c r="H814" s="349">
        <v>38</v>
      </c>
      <c r="I814" s="350" t="s">
        <v>12</v>
      </c>
      <c r="J814" s="351">
        <f t="shared" si="12"/>
        <v>34.5</v>
      </c>
      <c r="K814" s="351">
        <v>5.75</v>
      </c>
      <c r="L814" s="3" t="str">
        <f>IFERROR(INDEX(dbOrdini[PREZZO
VINOLUX],MATCH(A814,dbOrdini[CODICE
ANKER],0)),"")</f>
        <v/>
      </c>
      <c r="M814" s="347" t="s">
        <v>10535</v>
      </c>
      <c r="N814" s="15" t="str">
        <f>IFERROR(INDEX(dbOrdini[ORDINE],MATCH(A814,dbOrdini[CODICE
ANKER]*(dbOrdini[CODICE
SUPPLY]="GEN24"),0)),"")</f>
        <v/>
      </c>
      <c r="O814" s="352" t="s">
        <v>8</v>
      </c>
      <c r="P814" s="347" t="s">
        <v>1772</v>
      </c>
    </row>
    <row r="815" spans="1:16">
      <c r="A815" s="347" t="s">
        <v>10927</v>
      </c>
      <c r="B815" s="348">
        <v>0</v>
      </c>
      <c r="C815" s="347" t="s">
        <v>28152</v>
      </c>
      <c r="D815" s="347" t="s">
        <v>10928</v>
      </c>
      <c r="E815" s="347">
        <v>12</v>
      </c>
      <c r="F815" s="347">
        <v>1</v>
      </c>
      <c r="G815" s="347" t="s">
        <v>11</v>
      </c>
      <c r="H815" s="349">
        <v>38</v>
      </c>
      <c r="I815" s="350" t="s">
        <v>12</v>
      </c>
      <c r="J815" s="351">
        <f t="shared" si="12"/>
        <v>102.60000000000001</v>
      </c>
      <c r="K815" s="351">
        <v>8.5500000000000007</v>
      </c>
      <c r="L815" s="3" t="str">
        <f>IFERROR(INDEX(dbOrdini[PREZZO
VINOLUX],MATCH(A815,dbOrdini[CODICE
ANKER],0)),"")</f>
        <v/>
      </c>
      <c r="M815" s="347" t="s">
        <v>10535</v>
      </c>
      <c r="N815" s="15" t="str">
        <f>IFERROR(INDEX(dbOrdini[ORDINE],MATCH(A815,dbOrdini[CODICE
ANKER]*(dbOrdini[CODICE
SUPPLY]="GEN24"),0)),"")</f>
        <v/>
      </c>
      <c r="O815" s="352" t="s">
        <v>8</v>
      </c>
      <c r="P815" s="347" t="s">
        <v>1773</v>
      </c>
    </row>
    <row r="816" spans="1:16">
      <c r="A816" s="347" t="s">
        <v>28373</v>
      </c>
      <c r="B816" s="348">
        <v>0</v>
      </c>
      <c r="C816" s="347" t="s">
        <v>28152</v>
      </c>
      <c r="D816" s="347" t="s">
        <v>1774</v>
      </c>
      <c r="E816" s="347">
        <v>6</v>
      </c>
      <c r="F816" s="347">
        <v>0.7</v>
      </c>
      <c r="G816" s="347" t="s">
        <v>11262</v>
      </c>
      <c r="H816" s="349">
        <v>38</v>
      </c>
      <c r="I816" s="350" t="s">
        <v>12</v>
      </c>
      <c r="J816" s="351">
        <f t="shared" si="12"/>
        <v>83.699999999999989</v>
      </c>
      <c r="K816" s="351">
        <v>13.95</v>
      </c>
      <c r="L816" s="3" t="str">
        <f>IFERROR(INDEX(dbOrdini[PREZZO
VINOLUX],MATCH(A816,dbOrdini[CODICE
ANKER],0)),"")</f>
        <v/>
      </c>
      <c r="M816" s="347" t="s">
        <v>10535</v>
      </c>
      <c r="N816" s="15" t="str">
        <f>IFERROR(INDEX(dbOrdini[ORDINE],MATCH(A816,dbOrdini[CODICE
ANKER]*(dbOrdini[CODICE
SUPPLY]="GEN24"),0)),"")</f>
        <v/>
      </c>
      <c r="O816" s="352" t="s">
        <v>8</v>
      </c>
      <c r="P816" s="347" t="s">
        <v>28374</v>
      </c>
    </row>
    <row r="817" spans="1:16">
      <c r="A817" s="347" t="s">
        <v>11413</v>
      </c>
      <c r="B817" s="348">
        <v>123</v>
      </c>
      <c r="C817" s="347" t="s">
        <v>28152</v>
      </c>
      <c r="D817" s="347" t="s">
        <v>1774</v>
      </c>
      <c r="E817" s="347">
        <v>6</v>
      </c>
      <c r="F817" s="347">
        <v>0.7</v>
      </c>
      <c r="G817" s="347" t="s">
        <v>11</v>
      </c>
      <c r="H817" s="349">
        <v>38</v>
      </c>
      <c r="I817" s="350" t="s">
        <v>12</v>
      </c>
      <c r="J817" s="351">
        <f t="shared" si="12"/>
        <v>83.699999999999989</v>
      </c>
      <c r="K817" s="351">
        <v>13.95</v>
      </c>
      <c r="L817" s="3" t="str">
        <f>IFERROR(INDEX(dbOrdini[PREZZO
VINOLUX],MATCH(A817,dbOrdini[CODICE
ANKER],0)),"")</f>
        <v/>
      </c>
      <c r="M817" s="347" t="s">
        <v>10535</v>
      </c>
      <c r="N817" s="15" t="str">
        <f>IFERROR(INDEX(dbOrdini[ORDINE],MATCH(A817,dbOrdini[CODICE
ANKER]*(dbOrdini[CODICE
SUPPLY]="GEN24"),0)),"")</f>
        <v/>
      </c>
      <c r="O817" s="352" t="s">
        <v>8</v>
      </c>
      <c r="P817" s="347" t="s">
        <v>11414</v>
      </c>
    </row>
    <row r="818" spans="1:16">
      <c r="A818" s="347" t="s">
        <v>11052</v>
      </c>
      <c r="B818" s="348">
        <v>0</v>
      </c>
      <c r="C818" s="347" t="s">
        <v>28152</v>
      </c>
      <c r="D818" s="347" t="s">
        <v>11053</v>
      </c>
      <c r="E818" s="347">
        <v>6</v>
      </c>
      <c r="F818" s="347">
        <v>0.7</v>
      </c>
      <c r="G818" s="347" t="s">
        <v>11</v>
      </c>
      <c r="H818" s="349">
        <v>45</v>
      </c>
      <c r="I818" s="350" t="s">
        <v>12</v>
      </c>
      <c r="J818" s="351">
        <f t="shared" si="12"/>
        <v>307.5</v>
      </c>
      <c r="K818" s="351">
        <v>51.25</v>
      </c>
      <c r="L818" s="3" t="str">
        <f>IFERROR(INDEX(dbOrdini[PREZZO
VINOLUX],MATCH(A818,dbOrdini[CODICE
ANKER],0)),"")</f>
        <v/>
      </c>
      <c r="M818" s="347" t="s">
        <v>10535</v>
      </c>
      <c r="N818" s="15" t="str">
        <f>IFERROR(INDEX(dbOrdini[ORDINE],MATCH(A818,dbOrdini[CODICE
ANKER]*(dbOrdini[CODICE
SUPPLY]="GEN24"),0)),"")</f>
        <v/>
      </c>
      <c r="O818" s="352" t="s">
        <v>8</v>
      </c>
      <c r="P818" s="347" t="s">
        <v>11415</v>
      </c>
    </row>
    <row r="819" spans="1:16">
      <c r="A819" s="347" t="s">
        <v>10985</v>
      </c>
      <c r="B819" s="348">
        <v>53</v>
      </c>
      <c r="C819" s="347" t="s">
        <v>28152</v>
      </c>
      <c r="D819" s="347" t="s">
        <v>10986</v>
      </c>
      <c r="E819" s="347">
        <v>6</v>
      </c>
      <c r="F819" s="347">
        <v>1</v>
      </c>
      <c r="G819" s="347" t="s">
        <v>11</v>
      </c>
      <c r="H819" s="349">
        <v>50</v>
      </c>
      <c r="I819" s="350" t="s">
        <v>12</v>
      </c>
      <c r="J819" s="351">
        <f t="shared" si="12"/>
        <v>315</v>
      </c>
      <c r="K819" s="351">
        <v>52.5</v>
      </c>
      <c r="L819" s="3" t="str">
        <f>IFERROR(INDEX(dbOrdini[PREZZO
VINOLUX],MATCH(A819,dbOrdini[CODICE
ANKER],0)),"")</f>
        <v/>
      </c>
      <c r="M819" s="347" t="s">
        <v>10549</v>
      </c>
      <c r="N819" s="15" t="str">
        <f>IFERROR(INDEX(dbOrdini[ORDINE],MATCH(A819,dbOrdini[CODICE
ANKER]*(dbOrdini[CODICE
SUPPLY]="GEN24"),0)),"")</f>
        <v/>
      </c>
      <c r="O819" s="352" t="s">
        <v>8</v>
      </c>
      <c r="P819" s="347" t="s">
        <v>11416</v>
      </c>
    </row>
    <row r="820" spans="1:16">
      <c r="A820" s="347" t="s">
        <v>28375</v>
      </c>
      <c r="B820" s="348">
        <v>37</v>
      </c>
      <c r="C820" s="347" t="s">
        <v>28152</v>
      </c>
      <c r="D820" s="347" t="s">
        <v>28376</v>
      </c>
      <c r="E820" s="347">
        <v>6</v>
      </c>
      <c r="F820" s="347">
        <v>1</v>
      </c>
      <c r="G820" s="347" t="s">
        <v>11</v>
      </c>
      <c r="H820" s="349">
        <v>50</v>
      </c>
      <c r="I820" s="350" t="s">
        <v>12</v>
      </c>
      <c r="J820" s="351">
        <f t="shared" si="12"/>
        <v>315</v>
      </c>
      <c r="K820" s="351">
        <v>52.5</v>
      </c>
      <c r="L820" s="3" t="str">
        <f>IFERROR(INDEX(dbOrdini[PREZZO
VINOLUX],MATCH(A820,dbOrdini[CODICE
ANKER],0)),"")</f>
        <v/>
      </c>
      <c r="M820" s="347" t="s">
        <v>10536</v>
      </c>
      <c r="N820" s="15" t="str">
        <f>IFERROR(INDEX(dbOrdini[ORDINE],MATCH(A820,dbOrdini[CODICE
ANKER]*(dbOrdini[CODICE
SUPPLY]="GEN24"),0)),"")</f>
        <v/>
      </c>
      <c r="O820" s="352" t="s">
        <v>8</v>
      </c>
      <c r="P820" s="347" t="s">
        <v>11416</v>
      </c>
    </row>
    <row r="821" spans="1:16">
      <c r="A821" s="347" t="s">
        <v>11054</v>
      </c>
      <c r="B821" s="348">
        <v>55</v>
      </c>
      <c r="C821" s="347" t="s">
        <v>28152</v>
      </c>
      <c r="D821" s="347" t="s">
        <v>11055</v>
      </c>
      <c r="E821" s="347">
        <v>6</v>
      </c>
      <c r="F821" s="347">
        <v>0.7</v>
      </c>
      <c r="G821" s="347" t="s">
        <v>11</v>
      </c>
      <c r="H821" s="349">
        <v>50</v>
      </c>
      <c r="I821" s="350" t="s">
        <v>12</v>
      </c>
      <c r="J821" s="351">
        <f t="shared" si="12"/>
        <v>177</v>
      </c>
      <c r="K821" s="351">
        <v>29.5</v>
      </c>
      <c r="L821" s="3" t="str">
        <f>IFERROR(INDEX(dbOrdini[PREZZO
VINOLUX],MATCH(A821,dbOrdini[CODICE
ANKER],0)),"")</f>
        <v/>
      </c>
      <c r="M821" s="347" t="s">
        <v>10538</v>
      </c>
      <c r="N821" s="15" t="str">
        <f>IFERROR(INDEX(dbOrdini[ORDINE],MATCH(A821,dbOrdini[CODICE
ANKER]*(dbOrdini[CODICE
SUPPLY]="GEN24"),0)),"")</f>
        <v/>
      </c>
      <c r="O821" s="352" t="s">
        <v>8</v>
      </c>
      <c r="P821" s="347" t="s">
        <v>11417</v>
      </c>
    </row>
    <row r="822" spans="1:16">
      <c r="A822" s="347" t="s">
        <v>1775</v>
      </c>
      <c r="B822" s="348">
        <v>91</v>
      </c>
      <c r="C822" s="347" t="s">
        <v>28152</v>
      </c>
      <c r="D822" s="347" t="s">
        <v>1776</v>
      </c>
      <c r="E822" s="347">
        <v>6</v>
      </c>
      <c r="F822" s="347">
        <v>0.7</v>
      </c>
      <c r="G822" s="347" t="s">
        <v>11</v>
      </c>
      <c r="H822" s="349">
        <v>50</v>
      </c>
      <c r="I822" s="350" t="s">
        <v>12</v>
      </c>
      <c r="J822" s="351">
        <f t="shared" si="12"/>
        <v>264</v>
      </c>
      <c r="K822" s="351">
        <v>44</v>
      </c>
      <c r="L822" s="3" t="str">
        <f>IFERROR(INDEX(dbOrdini[PREZZO
VINOLUX],MATCH(A822,dbOrdini[CODICE
ANKER],0)),"")</f>
        <v/>
      </c>
      <c r="M822" s="347" t="s">
        <v>10536</v>
      </c>
      <c r="N822" s="15" t="str">
        <f>IFERROR(INDEX(dbOrdini[ORDINE],MATCH(A822,dbOrdini[CODICE
ANKER]*(dbOrdini[CODICE
SUPPLY]="GEN24"),0)),"")</f>
        <v/>
      </c>
      <c r="O822" s="352" t="s">
        <v>8</v>
      </c>
      <c r="P822" s="347" t="s">
        <v>1777</v>
      </c>
    </row>
    <row r="823" spans="1:16">
      <c r="A823" s="347" t="s">
        <v>1778</v>
      </c>
      <c r="B823" s="348">
        <v>0</v>
      </c>
      <c r="C823" s="347" t="s">
        <v>28152</v>
      </c>
      <c r="D823" s="347" t="s">
        <v>1779</v>
      </c>
      <c r="E823" s="347">
        <v>6</v>
      </c>
      <c r="F823" s="347">
        <v>0.7</v>
      </c>
      <c r="G823" s="347" t="s">
        <v>11</v>
      </c>
      <c r="H823" s="349">
        <v>50</v>
      </c>
      <c r="I823" s="350" t="s">
        <v>12</v>
      </c>
      <c r="J823" s="351">
        <f t="shared" si="12"/>
        <v>216</v>
      </c>
      <c r="K823" s="351">
        <v>36</v>
      </c>
      <c r="L823" s="3" t="str">
        <f>IFERROR(INDEX(dbOrdini[PREZZO
VINOLUX],MATCH(A823,dbOrdini[CODICE
ANKER],0)),"")</f>
        <v/>
      </c>
      <c r="M823" s="347" t="s">
        <v>10536</v>
      </c>
      <c r="N823" s="15" t="str">
        <f>IFERROR(INDEX(dbOrdini[ORDINE],MATCH(A823,dbOrdini[CODICE
ANKER]*(dbOrdini[CODICE
SUPPLY]="GEN24"),0)),"")</f>
        <v/>
      </c>
      <c r="O823" s="352" t="s">
        <v>8</v>
      </c>
      <c r="P823" s="347" t="s">
        <v>1780</v>
      </c>
    </row>
    <row r="824" spans="1:16">
      <c r="A824" s="347" t="s">
        <v>28377</v>
      </c>
      <c r="B824" s="348">
        <v>0</v>
      </c>
      <c r="C824" s="347" t="s">
        <v>28152</v>
      </c>
      <c r="D824" s="347" t="s">
        <v>26412</v>
      </c>
      <c r="E824" s="347">
        <v>6</v>
      </c>
      <c r="F824" s="347">
        <v>0.7</v>
      </c>
      <c r="G824" s="347" t="s">
        <v>11</v>
      </c>
      <c r="H824" s="349">
        <v>59.2</v>
      </c>
      <c r="I824" s="350" t="s">
        <v>12</v>
      </c>
      <c r="J824" s="351">
        <f t="shared" si="12"/>
        <v>708</v>
      </c>
      <c r="K824" s="351">
        <v>118</v>
      </c>
      <c r="L824" s="3" t="str">
        <f>IFERROR(INDEX(dbOrdini[PREZZO
VINOLUX],MATCH(A824,dbOrdini[CODICE
ANKER],0)),"")</f>
        <v/>
      </c>
      <c r="M824" s="347" t="s">
        <v>10536</v>
      </c>
      <c r="N824" s="15" t="str">
        <f>IFERROR(INDEX(dbOrdini[ORDINE],MATCH(A824,dbOrdini[CODICE
ANKER]*(dbOrdini[CODICE
SUPPLY]="GEN24"),0)),"")</f>
        <v/>
      </c>
      <c r="O824" s="352" t="s">
        <v>8</v>
      </c>
      <c r="P824" s="347" t="s">
        <v>28378</v>
      </c>
    </row>
    <row r="825" spans="1:16">
      <c r="A825" s="347" t="s">
        <v>28379</v>
      </c>
      <c r="B825" s="348">
        <v>26</v>
      </c>
      <c r="C825" s="347" t="s">
        <v>28152</v>
      </c>
      <c r="D825" s="347" t="s">
        <v>28380</v>
      </c>
      <c r="E825" s="347">
        <v>6</v>
      </c>
      <c r="F825" s="347">
        <v>0.7</v>
      </c>
      <c r="G825" s="347" t="s">
        <v>11</v>
      </c>
      <c r="H825" s="349">
        <v>59.6</v>
      </c>
      <c r="I825" s="350" t="s">
        <v>12</v>
      </c>
      <c r="J825" s="351">
        <f t="shared" si="12"/>
        <v>630</v>
      </c>
      <c r="K825" s="351">
        <v>105</v>
      </c>
      <c r="L825" s="3" t="str">
        <f>IFERROR(INDEX(dbOrdini[PREZZO
VINOLUX],MATCH(A825,dbOrdini[CODICE
ANKER],0)),"")</f>
        <v/>
      </c>
      <c r="M825" s="347" t="s">
        <v>10536</v>
      </c>
      <c r="N825" s="15" t="str">
        <f>IFERROR(INDEX(dbOrdini[ORDINE],MATCH(A825,dbOrdini[CODICE
ANKER]*(dbOrdini[CODICE
SUPPLY]="GEN24"),0)),"")</f>
        <v/>
      </c>
      <c r="O825" s="352" t="s">
        <v>8</v>
      </c>
      <c r="P825" s="347" t="s">
        <v>28381</v>
      </c>
    </row>
    <row r="826" spans="1:16">
      <c r="A826" s="347" t="s">
        <v>1781</v>
      </c>
      <c r="B826" s="348">
        <v>341</v>
      </c>
      <c r="C826" s="347" t="s">
        <v>28152</v>
      </c>
      <c r="D826" s="347" t="s">
        <v>1782</v>
      </c>
      <c r="E826" s="347">
        <v>6</v>
      </c>
      <c r="F826" s="347">
        <v>0.7</v>
      </c>
      <c r="G826" s="347" t="s">
        <v>11</v>
      </c>
      <c r="H826" s="349">
        <v>50</v>
      </c>
      <c r="I826" s="350" t="s">
        <v>12</v>
      </c>
      <c r="J826" s="351">
        <f t="shared" si="12"/>
        <v>249</v>
      </c>
      <c r="K826" s="351">
        <v>41.5</v>
      </c>
      <c r="L826" s="3">
        <f>IFERROR(INDEX(dbOrdini[PREZZO
VINOLUX],MATCH(A826,dbOrdini[CODICE
ANKER],0)),"")</f>
        <v>34.450000000000003</v>
      </c>
      <c r="M826" s="347" t="s">
        <v>10536</v>
      </c>
      <c r="N826" s="15" t="str">
        <f>IFERROR(INDEX(dbOrdini[ORDINE],MATCH(A826,dbOrdini[CODICE
ANKER]*(dbOrdini[CODICE
SUPPLY]="GEN24"),0)),"")</f>
        <v/>
      </c>
      <c r="O826" s="352" t="s">
        <v>8</v>
      </c>
      <c r="P826" s="347" t="s">
        <v>1783</v>
      </c>
    </row>
    <row r="827" spans="1:16">
      <c r="A827" s="347" t="s">
        <v>1784</v>
      </c>
      <c r="B827" s="348">
        <v>32</v>
      </c>
      <c r="C827" s="347" t="s">
        <v>28152</v>
      </c>
      <c r="D827" s="347" t="s">
        <v>1785</v>
      </c>
      <c r="E827" s="347">
        <v>6</v>
      </c>
      <c r="F827" s="347">
        <v>0.7</v>
      </c>
      <c r="G827" s="347" t="s">
        <v>11</v>
      </c>
      <c r="H827" s="349">
        <v>50</v>
      </c>
      <c r="I827" s="350" t="s">
        <v>12</v>
      </c>
      <c r="J827" s="351">
        <f t="shared" si="12"/>
        <v>255</v>
      </c>
      <c r="K827" s="351">
        <v>42.5</v>
      </c>
      <c r="L827" s="3" t="str">
        <f>IFERROR(INDEX(dbOrdini[PREZZO
VINOLUX],MATCH(A827,dbOrdini[CODICE
ANKER],0)),"")</f>
        <v/>
      </c>
      <c r="M827" s="347" t="s">
        <v>10536</v>
      </c>
      <c r="N827" s="15" t="str">
        <f>IFERROR(INDEX(dbOrdini[ORDINE],MATCH(A827,dbOrdini[CODICE
ANKER]*(dbOrdini[CODICE
SUPPLY]="GEN24"),0)),"")</f>
        <v/>
      </c>
      <c r="O827" s="352" t="s">
        <v>8</v>
      </c>
      <c r="P827" s="347" t="s">
        <v>1786</v>
      </c>
    </row>
    <row r="828" spans="1:16">
      <c r="A828" s="347" t="s">
        <v>1787</v>
      </c>
      <c r="B828" s="348">
        <v>0</v>
      </c>
      <c r="C828" s="347" t="s">
        <v>28152</v>
      </c>
      <c r="D828" s="347" t="s">
        <v>1788</v>
      </c>
      <c r="E828" s="347">
        <v>6</v>
      </c>
      <c r="F828" s="347">
        <v>0.7</v>
      </c>
      <c r="G828" s="347" t="s">
        <v>11</v>
      </c>
      <c r="H828" s="349">
        <v>50</v>
      </c>
      <c r="I828" s="350" t="s">
        <v>12</v>
      </c>
      <c r="J828" s="351">
        <f t="shared" si="12"/>
        <v>186</v>
      </c>
      <c r="K828" s="351">
        <v>31</v>
      </c>
      <c r="L828" s="3" t="str">
        <f>IFERROR(INDEX(dbOrdini[PREZZO
VINOLUX],MATCH(A828,dbOrdini[CODICE
ANKER],0)),"")</f>
        <v/>
      </c>
      <c r="M828" s="347" t="s">
        <v>10536</v>
      </c>
      <c r="N828" s="15" t="str">
        <f>IFERROR(INDEX(dbOrdini[ORDINE],MATCH(A828,dbOrdini[CODICE
ANKER]*(dbOrdini[CODICE
SUPPLY]="GEN24"),0)),"")</f>
        <v/>
      </c>
      <c r="O828" s="352" t="s">
        <v>8</v>
      </c>
      <c r="P828" s="347" t="s">
        <v>1789</v>
      </c>
    </row>
    <row r="829" spans="1:16">
      <c r="A829" s="347" t="s">
        <v>10720</v>
      </c>
      <c r="B829" s="348">
        <v>167</v>
      </c>
      <c r="C829" s="347" t="s">
        <v>28152</v>
      </c>
      <c r="D829" s="347" t="s">
        <v>10721</v>
      </c>
      <c r="E829" s="347">
        <v>6</v>
      </c>
      <c r="F829" s="347">
        <v>0.7</v>
      </c>
      <c r="G829" s="347" t="s">
        <v>11</v>
      </c>
      <c r="H829" s="349">
        <v>40</v>
      </c>
      <c r="I829" s="350" t="s">
        <v>12</v>
      </c>
      <c r="J829" s="351">
        <f t="shared" si="12"/>
        <v>105.89999999999999</v>
      </c>
      <c r="K829" s="351">
        <v>17.649999999999999</v>
      </c>
      <c r="L829" s="3" t="str">
        <f>IFERROR(INDEX(dbOrdini[PREZZO
VINOLUX],MATCH(A829,dbOrdini[CODICE
ANKER],0)),"")</f>
        <v/>
      </c>
      <c r="M829" s="347" t="s">
        <v>10537</v>
      </c>
      <c r="N829" s="15" t="str">
        <f>IFERROR(INDEX(dbOrdini[ORDINE],MATCH(A829,dbOrdini[CODICE
ANKER]*(dbOrdini[CODICE
SUPPLY]="GEN24"),0)),"")</f>
        <v/>
      </c>
      <c r="O829" s="352" t="s">
        <v>8</v>
      </c>
      <c r="P829" s="347" t="s">
        <v>11418</v>
      </c>
    </row>
    <row r="830" spans="1:16">
      <c r="A830" s="347" t="s">
        <v>10722</v>
      </c>
      <c r="B830" s="348">
        <v>1281</v>
      </c>
      <c r="C830" s="347" t="s">
        <v>28152</v>
      </c>
      <c r="D830" s="347" t="s">
        <v>10721</v>
      </c>
      <c r="E830" s="347">
        <v>6</v>
      </c>
      <c r="F830" s="347">
        <v>0.7</v>
      </c>
      <c r="G830" s="347" t="s">
        <v>11</v>
      </c>
      <c r="H830" s="349">
        <v>40</v>
      </c>
      <c r="I830" s="350" t="s">
        <v>12</v>
      </c>
      <c r="J830" s="351">
        <f t="shared" si="12"/>
        <v>105.89999999999999</v>
      </c>
      <c r="K830" s="351">
        <v>17.649999999999999</v>
      </c>
      <c r="L830" s="3" t="str">
        <f>IFERROR(INDEX(dbOrdini[PREZZO
VINOLUX],MATCH(A830,dbOrdini[CODICE
ANKER],0)),"")</f>
        <v/>
      </c>
      <c r="M830" s="347" t="s">
        <v>10537</v>
      </c>
      <c r="N830" s="15" t="str">
        <f>IFERROR(INDEX(dbOrdini[ORDINE],MATCH(A830,dbOrdini[CODICE
ANKER]*(dbOrdini[CODICE
SUPPLY]="GEN24"),0)),"")</f>
        <v/>
      </c>
      <c r="O830" s="352" t="s">
        <v>8</v>
      </c>
      <c r="P830" s="347" t="s">
        <v>11419</v>
      </c>
    </row>
    <row r="831" spans="1:16">
      <c r="A831" s="347" t="s">
        <v>11056</v>
      </c>
      <c r="B831" s="348">
        <v>1373</v>
      </c>
      <c r="C831" s="347" t="s">
        <v>28152</v>
      </c>
      <c r="D831" s="347" t="s">
        <v>11057</v>
      </c>
      <c r="E831" s="347">
        <v>6</v>
      </c>
      <c r="F831" s="347">
        <v>0.7</v>
      </c>
      <c r="G831" s="347" t="s">
        <v>11</v>
      </c>
      <c r="H831" s="349">
        <v>0</v>
      </c>
      <c r="I831" s="350" t="s">
        <v>12</v>
      </c>
      <c r="J831" s="351">
        <f t="shared" si="12"/>
        <v>93</v>
      </c>
      <c r="K831" s="351">
        <v>15.5</v>
      </c>
      <c r="L831" s="3" t="str">
        <f>IFERROR(INDEX(dbOrdini[PREZZO
VINOLUX],MATCH(A831,dbOrdini[CODICE
ANKER],0)),"")</f>
        <v/>
      </c>
      <c r="M831" s="347" t="s">
        <v>10537</v>
      </c>
      <c r="N831" s="15" t="str">
        <f>IFERROR(INDEX(dbOrdini[ORDINE],MATCH(A831,dbOrdini[CODICE
ANKER]*(dbOrdini[CODICE
SUPPLY]="GEN24"),0)),"")</f>
        <v/>
      </c>
      <c r="O831" s="352" t="s">
        <v>8</v>
      </c>
      <c r="P831" s="347" t="s">
        <v>11420</v>
      </c>
    </row>
    <row r="832" spans="1:16">
      <c r="A832" s="347" t="s">
        <v>1790</v>
      </c>
      <c r="B832" s="348">
        <v>1953</v>
      </c>
      <c r="C832" s="347" t="s">
        <v>28152</v>
      </c>
      <c r="D832" s="347" t="s">
        <v>1791</v>
      </c>
      <c r="E832" s="347">
        <v>6</v>
      </c>
      <c r="F832" s="347">
        <v>0.7</v>
      </c>
      <c r="G832" s="347" t="s">
        <v>11</v>
      </c>
      <c r="H832" s="349">
        <v>40</v>
      </c>
      <c r="I832" s="350" t="s">
        <v>12</v>
      </c>
      <c r="J832" s="351">
        <f t="shared" si="12"/>
        <v>95.699999999999989</v>
      </c>
      <c r="K832" s="351">
        <v>15.95</v>
      </c>
      <c r="L832" s="3" t="str">
        <f>IFERROR(INDEX(dbOrdini[PREZZO
VINOLUX],MATCH(A832,dbOrdini[CODICE
ANKER],0)),"")</f>
        <v/>
      </c>
      <c r="M832" s="347" t="s">
        <v>10537</v>
      </c>
      <c r="N832" s="15" t="str">
        <f>IFERROR(INDEX(dbOrdini[ORDINE],MATCH(A832,dbOrdini[CODICE
ANKER]*(dbOrdini[CODICE
SUPPLY]="GEN24"),0)),"")</f>
        <v/>
      </c>
      <c r="O832" s="352" t="s">
        <v>8</v>
      </c>
      <c r="P832" s="347" t="s">
        <v>1792</v>
      </c>
    </row>
    <row r="833" spans="1:16">
      <c r="A833" s="347" t="s">
        <v>1793</v>
      </c>
      <c r="B833" s="348">
        <v>0</v>
      </c>
      <c r="C833" s="347" t="s">
        <v>28152</v>
      </c>
      <c r="D833" s="347" t="s">
        <v>1794</v>
      </c>
      <c r="E833" s="347">
        <v>6</v>
      </c>
      <c r="F833" s="347">
        <v>0.7</v>
      </c>
      <c r="G833" s="347" t="s">
        <v>11</v>
      </c>
      <c r="H833" s="349">
        <v>0</v>
      </c>
      <c r="I833" s="350" t="s">
        <v>12</v>
      </c>
      <c r="J833" s="351">
        <f t="shared" si="12"/>
        <v>101.69999999999999</v>
      </c>
      <c r="K833" s="351">
        <v>16.95</v>
      </c>
      <c r="L833" s="3" t="str">
        <f>IFERROR(INDEX(dbOrdini[PREZZO
VINOLUX],MATCH(A833,dbOrdini[CODICE
ANKER],0)),"")</f>
        <v/>
      </c>
      <c r="M833" s="347" t="s">
        <v>28382</v>
      </c>
      <c r="N833" s="15" t="str">
        <f>IFERROR(INDEX(dbOrdini[ORDINE],MATCH(A833,dbOrdini[CODICE
ANKER]*(dbOrdini[CODICE
SUPPLY]="GEN24"),0)),"")</f>
        <v/>
      </c>
      <c r="O833" s="352" t="s">
        <v>8</v>
      </c>
      <c r="P833" s="347" t="s">
        <v>1795</v>
      </c>
    </row>
    <row r="834" spans="1:16">
      <c r="A834" s="347" t="s">
        <v>11421</v>
      </c>
      <c r="B834" s="348">
        <v>628</v>
      </c>
      <c r="C834" s="347" t="s">
        <v>28152</v>
      </c>
      <c r="D834" s="347" t="s">
        <v>1794</v>
      </c>
      <c r="E834" s="347">
        <v>6</v>
      </c>
      <c r="F834" s="347">
        <v>0.7</v>
      </c>
      <c r="G834" s="347" t="s">
        <v>11</v>
      </c>
      <c r="H834" s="349">
        <v>0</v>
      </c>
      <c r="I834" s="350" t="s">
        <v>12</v>
      </c>
      <c r="J834" s="351">
        <f t="shared" si="12"/>
        <v>93</v>
      </c>
      <c r="K834" s="351">
        <v>15.5</v>
      </c>
      <c r="L834" s="3" t="str">
        <f>IFERROR(INDEX(dbOrdini[PREZZO
VINOLUX],MATCH(A834,dbOrdini[CODICE
ANKER],0)),"")</f>
        <v/>
      </c>
      <c r="M834" s="347" t="s">
        <v>28382</v>
      </c>
      <c r="N834" s="15" t="str">
        <f>IFERROR(INDEX(dbOrdini[ORDINE],MATCH(A834,dbOrdini[CODICE
ANKER]*(dbOrdini[CODICE
SUPPLY]="GEN24"),0)),"")</f>
        <v/>
      </c>
      <c r="O834" s="352" t="s">
        <v>8</v>
      </c>
      <c r="P834" s="347" t="s">
        <v>11422</v>
      </c>
    </row>
    <row r="835" spans="1:16">
      <c r="A835" s="347" t="s">
        <v>1796</v>
      </c>
      <c r="B835" s="348">
        <v>1878</v>
      </c>
      <c r="C835" s="347" t="s">
        <v>28152</v>
      </c>
      <c r="D835" s="347" t="s">
        <v>1797</v>
      </c>
      <c r="E835" s="347">
        <v>6</v>
      </c>
      <c r="F835" s="347">
        <v>0.7</v>
      </c>
      <c r="G835" s="347" t="s">
        <v>11</v>
      </c>
      <c r="H835" s="349">
        <v>40</v>
      </c>
      <c r="I835" s="350" t="s">
        <v>12</v>
      </c>
      <c r="J835" s="351">
        <f t="shared" si="12"/>
        <v>95.699999999999989</v>
      </c>
      <c r="K835" s="351">
        <v>15.95</v>
      </c>
      <c r="L835" s="3" t="str">
        <f>IFERROR(INDEX(dbOrdini[PREZZO
VINOLUX],MATCH(A835,dbOrdini[CODICE
ANKER],0)),"")</f>
        <v/>
      </c>
      <c r="M835" s="347" t="s">
        <v>10537</v>
      </c>
      <c r="N835" s="15" t="str">
        <f>IFERROR(INDEX(dbOrdini[ORDINE],MATCH(A835,dbOrdini[CODICE
ANKER]*(dbOrdini[CODICE
SUPPLY]="GEN24"),0)),"")</f>
        <v/>
      </c>
      <c r="O835" s="352" t="s">
        <v>8</v>
      </c>
      <c r="P835" s="347" t="s">
        <v>1798</v>
      </c>
    </row>
    <row r="836" spans="1:16">
      <c r="A836" s="347" t="s">
        <v>1799</v>
      </c>
      <c r="B836" s="348">
        <v>0</v>
      </c>
      <c r="C836" s="347" t="s">
        <v>28152</v>
      </c>
      <c r="D836" s="347" t="s">
        <v>1800</v>
      </c>
      <c r="E836" s="347">
        <v>6</v>
      </c>
      <c r="F836" s="347">
        <v>0.7</v>
      </c>
      <c r="G836" s="347" t="s">
        <v>11</v>
      </c>
      <c r="H836" s="349">
        <v>0</v>
      </c>
      <c r="I836" s="350" t="s">
        <v>12</v>
      </c>
      <c r="J836" s="351">
        <f t="shared" si="12"/>
        <v>101.69999999999999</v>
      </c>
      <c r="K836" s="351">
        <v>16.95</v>
      </c>
      <c r="L836" s="3" t="str">
        <f>IFERROR(INDEX(dbOrdini[PREZZO
VINOLUX],MATCH(A836,dbOrdini[CODICE
ANKER],0)),"")</f>
        <v/>
      </c>
      <c r="M836" s="347" t="s">
        <v>28382</v>
      </c>
      <c r="N836" s="15" t="str">
        <f>IFERROR(INDEX(dbOrdini[ORDINE],MATCH(A836,dbOrdini[CODICE
ANKER]*(dbOrdini[CODICE
SUPPLY]="GEN24"),0)),"")</f>
        <v/>
      </c>
      <c r="O836" s="352" t="s">
        <v>8</v>
      </c>
      <c r="P836" s="347" t="s">
        <v>1801</v>
      </c>
    </row>
    <row r="837" spans="1:16">
      <c r="A837" s="347" t="s">
        <v>11423</v>
      </c>
      <c r="B837" s="348">
        <v>657</v>
      </c>
      <c r="C837" s="347" t="s">
        <v>28152</v>
      </c>
      <c r="D837" s="347" t="s">
        <v>1800</v>
      </c>
      <c r="E837" s="347">
        <v>6</v>
      </c>
      <c r="F837" s="347">
        <v>0.7</v>
      </c>
      <c r="G837" s="347" t="s">
        <v>11</v>
      </c>
      <c r="H837" s="349">
        <v>0</v>
      </c>
      <c r="I837" s="350" t="s">
        <v>12</v>
      </c>
      <c r="J837" s="351">
        <f t="shared" si="12"/>
        <v>93</v>
      </c>
      <c r="K837" s="351">
        <v>15.5</v>
      </c>
      <c r="L837" s="3" t="str">
        <f>IFERROR(INDEX(dbOrdini[PREZZO
VINOLUX],MATCH(A837,dbOrdini[CODICE
ANKER],0)),"")</f>
        <v/>
      </c>
      <c r="M837" s="347" t="s">
        <v>28382</v>
      </c>
      <c r="N837" s="15" t="str">
        <f>IFERROR(INDEX(dbOrdini[ORDINE],MATCH(A837,dbOrdini[CODICE
ANKER]*(dbOrdini[CODICE
SUPPLY]="GEN24"),0)),"")</f>
        <v/>
      </c>
      <c r="O837" s="352" t="s">
        <v>8</v>
      </c>
      <c r="P837" s="347" t="s">
        <v>11424</v>
      </c>
    </row>
    <row r="838" spans="1:16">
      <c r="A838" s="347" t="s">
        <v>1802</v>
      </c>
      <c r="B838" s="348">
        <v>1</v>
      </c>
      <c r="C838" s="347" t="s">
        <v>28152</v>
      </c>
      <c r="D838" s="347" t="s">
        <v>1803</v>
      </c>
      <c r="E838" s="347">
        <v>12</v>
      </c>
      <c r="F838" s="347">
        <v>1</v>
      </c>
      <c r="G838" s="347" t="s">
        <v>11</v>
      </c>
      <c r="H838" s="349">
        <v>40</v>
      </c>
      <c r="I838" s="350" t="s">
        <v>12</v>
      </c>
      <c r="J838" s="351">
        <f t="shared" si="12"/>
        <v>378</v>
      </c>
      <c r="K838" s="351">
        <v>31.5</v>
      </c>
      <c r="L838" s="3" t="str">
        <f>IFERROR(INDEX(dbOrdini[PREZZO
VINOLUX],MATCH(A838,dbOrdini[CODICE
ANKER],0)),"")</f>
        <v/>
      </c>
      <c r="M838" s="347" t="s">
        <v>10554</v>
      </c>
      <c r="N838" s="15" t="str">
        <f>IFERROR(INDEX(dbOrdini[ORDINE],MATCH(A838,dbOrdini[CODICE
ANKER]*(dbOrdini[CODICE
SUPPLY]="GEN24"),0)),"")</f>
        <v/>
      </c>
      <c r="O838" s="352" t="s">
        <v>8</v>
      </c>
      <c r="P838" s="347" t="s">
        <v>1804</v>
      </c>
    </row>
    <row r="839" spans="1:16">
      <c r="A839" s="347" t="s">
        <v>1805</v>
      </c>
      <c r="B839" s="348">
        <v>4632</v>
      </c>
      <c r="C839" s="347" t="s">
        <v>28152</v>
      </c>
      <c r="D839" s="347" t="s">
        <v>1806</v>
      </c>
      <c r="E839" s="347">
        <v>24</v>
      </c>
      <c r="F839" s="347">
        <v>0.33</v>
      </c>
      <c r="G839" s="347" t="s">
        <v>11</v>
      </c>
      <c r="H839" s="349">
        <v>5</v>
      </c>
      <c r="I839" s="350" t="s">
        <v>12</v>
      </c>
      <c r="J839" s="351">
        <f t="shared" si="12"/>
        <v>14.399999999999999</v>
      </c>
      <c r="K839" s="351">
        <v>0.6</v>
      </c>
      <c r="L839" s="3" t="str">
        <f>IFERROR(INDEX(dbOrdini[PREZZO
VINOLUX],MATCH(A839,dbOrdini[CODICE
ANKER],0)),"")</f>
        <v/>
      </c>
      <c r="M839" s="347" t="s">
        <v>28306</v>
      </c>
      <c r="N839" s="15" t="str">
        <f>IFERROR(INDEX(dbOrdini[ORDINE],MATCH(A839,dbOrdini[CODICE
ANKER]*(dbOrdini[CODICE
SUPPLY]="GEN24"),0)),"")</f>
        <v/>
      </c>
      <c r="O839" s="352" t="s">
        <v>8</v>
      </c>
      <c r="P839" s="347" t="s">
        <v>1807</v>
      </c>
    </row>
    <row r="840" spans="1:16">
      <c r="A840" s="347" t="s">
        <v>28383</v>
      </c>
      <c r="B840" s="348">
        <v>38568</v>
      </c>
      <c r="C840" s="347" t="s">
        <v>28152</v>
      </c>
      <c r="D840" s="347" t="s">
        <v>1806</v>
      </c>
      <c r="E840" s="347">
        <v>24</v>
      </c>
      <c r="F840" s="347">
        <v>0.33</v>
      </c>
      <c r="G840" s="347" t="s">
        <v>11</v>
      </c>
      <c r="H840" s="349">
        <v>5</v>
      </c>
      <c r="I840" s="350" t="s">
        <v>12</v>
      </c>
      <c r="J840" s="351">
        <f t="shared" si="12"/>
        <v>15.600000000000001</v>
      </c>
      <c r="K840" s="351">
        <v>0.65</v>
      </c>
      <c r="L840" s="3" t="str">
        <f>IFERROR(INDEX(dbOrdini[PREZZO
VINOLUX],MATCH(A840,dbOrdini[CODICE
ANKER],0)),"")</f>
        <v/>
      </c>
      <c r="M840" s="347" t="s">
        <v>28306</v>
      </c>
      <c r="N840" s="15" t="str">
        <f>IFERROR(INDEX(dbOrdini[ORDINE],MATCH(A840,dbOrdini[CODICE
ANKER]*(dbOrdini[CODICE
SUPPLY]="GEN24"),0)),"")</f>
        <v/>
      </c>
      <c r="O840" s="352" t="s">
        <v>8</v>
      </c>
      <c r="P840" s="347" t="s">
        <v>28384</v>
      </c>
    </row>
    <row r="841" spans="1:16">
      <c r="A841" s="347" t="s">
        <v>1808</v>
      </c>
      <c r="B841" s="348">
        <v>6097</v>
      </c>
      <c r="C841" s="347" t="s">
        <v>28152</v>
      </c>
      <c r="D841" s="347" t="s">
        <v>1809</v>
      </c>
      <c r="E841" s="347">
        <v>6</v>
      </c>
      <c r="F841" s="347">
        <v>0.7</v>
      </c>
      <c r="G841" s="347" t="s">
        <v>11</v>
      </c>
      <c r="H841" s="349">
        <v>38</v>
      </c>
      <c r="I841" s="350" t="s">
        <v>12</v>
      </c>
      <c r="J841" s="351">
        <f t="shared" si="12"/>
        <v>26.099999999999998</v>
      </c>
      <c r="K841" s="351">
        <v>4.3499999999999996</v>
      </c>
      <c r="L841" s="3" t="str">
        <f>IFERROR(INDEX(dbOrdini[PREZZO
VINOLUX],MATCH(A841,dbOrdini[CODICE
ANKER],0)),"")</f>
        <v/>
      </c>
      <c r="M841" s="347" t="s">
        <v>10531</v>
      </c>
      <c r="N841" s="15" t="str">
        <f>IFERROR(INDEX(dbOrdini[ORDINE],MATCH(A841,dbOrdini[CODICE
ANKER]*(dbOrdini[CODICE
SUPPLY]="GEN24"),0)),"")</f>
        <v/>
      </c>
      <c r="O841" s="352" t="s">
        <v>8</v>
      </c>
      <c r="P841" s="347" t="s">
        <v>1810</v>
      </c>
    </row>
    <row r="842" spans="1:16">
      <c r="A842" s="347" t="s">
        <v>1811</v>
      </c>
      <c r="B842" s="348">
        <v>4129</v>
      </c>
      <c r="C842" s="347" t="s">
        <v>28152</v>
      </c>
      <c r="D842" s="347" t="s">
        <v>1812</v>
      </c>
      <c r="E842" s="347">
        <v>6</v>
      </c>
      <c r="F842" s="347">
        <v>0.7</v>
      </c>
      <c r="G842" s="347" t="s">
        <v>11</v>
      </c>
      <c r="H842" s="349">
        <v>38</v>
      </c>
      <c r="I842" s="350" t="s">
        <v>12</v>
      </c>
      <c r="J842" s="351">
        <f t="shared" si="12"/>
        <v>26.099999999999998</v>
      </c>
      <c r="K842" s="351">
        <v>4.3499999999999996</v>
      </c>
      <c r="L842" s="3" t="str">
        <f>IFERROR(INDEX(dbOrdini[PREZZO
VINOLUX],MATCH(A842,dbOrdini[CODICE
ANKER],0)),"")</f>
        <v/>
      </c>
      <c r="M842" s="347" t="s">
        <v>10531</v>
      </c>
      <c r="N842" s="15" t="str">
        <f>IFERROR(INDEX(dbOrdini[ORDINE],MATCH(A842,dbOrdini[CODICE
ANKER]*(dbOrdini[CODICE
SUPPLY]="GEN24"),0)),"")</f>
        <v/>
      </c>
      <c r="O842" s="352" t="s">
        <v>8</v>
      </c>
      <c r="P842" s="347" t="s">
        <v>1813</v>
      </c>
    </row>
    <row r="843" spans="1:16">
      <c r="A843" s="347" t="s">
        <v>1817</v>
      </c>
      <c r="B843" s="348">
        <v>665</v>
      </c>
      <c r="C843" s="347" t="s">
        <v>28152</v>
      </c>
      <c r="D843" s="347" t="s">
        <v>1815</v>
      </c>
      <c r="E843" s="347">
        <v>12</v>
      </c>
      <c r="F843" s="347">
        <v>1</v>
      </c>
      <c r="G843" s="347" t="s">
        <v>11</v>
      </c>
      <c r="H843" s="349">
        <v>45</v>
      </c>
      <c r="I843" s="350" t="s">
        <v>12</v>
      </c>
      <c r="J843" s="351">
        <f t="shared" si="12"/>
        <v>165</v>
      </c>
      <c r="K843" s="351">
        <v>13.75</v>
      </c>
      <c r="L843" s="3" t="str">
        <f>IFERROR(INDEX(dbOrdini[PREZZO
VINOLUX],MATCH(A843,dbOrdini[CODICE
ANKER],0)),"")</f>
        <v/>
      </c>
      <c r="M843" s="347" t="s">
        <v>10549</v>
      </c>
      <c r="N843" s="15" t="str">
        <f>IFERROR(INDEX(dbOrdini[ORDINE],MATCH(A843,dbOrdini[CODICE
ANKER]*(dbOrdini[CODICE
SUPPLY]="GEN24"),0)),"")</f>
        <v/>
      </c>
      <c r="O843" s="352" t="s">
        <v>8</v>
      </c>
      <c r="P843" s="347" t="s">
        <v>1818</v>
      </c>
    </row>
    <row r="844" spans="1:16">
      <c r="A844" s="347" t="s">
        <v>1814</v>
      </c>
      <c r="B844" s="348">
        <v>1575</v>
      </c>
      <c r="C844" s="347" t="s">
        <v>28152</v>
      </c>
      <c r="D844" s="347" t="s">
        <v>1815</v>
      </c>
      <c r="E844" s="347">
        <v>6</v>
      </c>
      <c r="F844" s="347">
        <v>0.7</v>
      </c>
      <c r="G844" s="347" t="s">
        <v>11</v>
      </c>
      <c r="H844" s="349">
        <v>40</v>
      </c>
      <c r="I844" s="350" t="s">
        <v>12</v>
      </c>
      <c r="J844" s="351">
        <f t="shared" si="12"/>
        <v>71.699999999999989</v>
      </c>
      <c r="K844" s="351">
        <v>11.95</v>
      </c>
      <c r="L844" s="3" t="str">
        <f>IFERROR(INDEX(dbOrdini[PREZZO
VINOLUX],MATCH(A844,dbOrdini[CODICE
ANKER],0)),"")</f>
        <v/>
      </c>
      <c r="M844" s="347" t="s">
        <v>10549</v>
      </c>
      <c r="N844" s="15" t="str">
        <f>IFERROR(INDEX(dbOrdini[ORDINE],MATCH(A844,dbOrdini[CODICE
ANKER]*(dbOrdini[CODICE
SUPPLY]="GEN24"),0)),"")</f>
        <v/>
      </c>
      <c r="O844" s="352" t="s">
        <v>8</v>
      </c>
      <c r="P844" s="347" t="s">
        <v>1816</v>
      </c>
    </row>
    <row r="845" spans="1:16">
      <c r="A845" s="347" t="s">
        <v>1819</v>
      </c>
      <c r="B845" s="348">
        <v>46</v>
      </c>
      <c r="C845" s="347" t="s">
        <v>28152</v>
      </c>
      <c r="D845" s="347" t="s">
        <v>1820</v>
      </c>
      <c r="E845" s="347">
        <v>6</v>
      </c>
      <c r="F845" s="347">
        <v>0.7</v>
      </c>
      <c r="G845" s="347" t="s">
        <v>11</v>
      </c>
      <c r="H845" s="349">
        <v>17</v>
      </c>
      <c r="I845" s="350" t="s">
        <v>12</v>
      </c>
      <c r="J845" s="351">
        <f t="shared" ref="J845:J908" si="13">E845*K845</f>
        <v>33</v>
      </c>
      <c r="K845" s="351">
        <v>5.5</v>
      </c>
      <c r="L845" s="3" t="str">
        <f>IFERROR(INDEX(dbOrdini[PREZZO
VINOLUX],MATCH(A845,dbOrdini[CODICE
ANKER],0)),"")</f>
        <v/>
      </c>
      <c r="M845" s="347" t="s">
        <v>10545</v>
      </c>
      <c r="N845" s="15" t="str">
        <f>IFERROR(INDEX(dbOrdini[ORDINE],MATCH(A845,dbOrdini[CODICE
ANKER]*(dbOrdini[CODICE
SUPPLY]="GEN24"),0)),"")</f>
        <v/>
      </c>
      <c r="O845" s="352" t="s">
        <v>8</v>
      </c>
      <c r="P845" s="347" t="s">
        <v>1821</v>
      </c>
    </row>
    <row r="846" spans="1:16">
      <c r="A846" s="347" t="s">
        <v>1822</v>
      </c>
      <c r="B846" s="348">
        <v>1361</v>
      </c>
      <c r="C846" s="347" t="s">
        <v>28152</v>
      </c>
      <c r="D846" s="347" t="s">
        <v>1823</v>
      </c>
      <c r="E846" s="347">
        <v>6</v>
      </c>
      <c r="F846" s="347">
        <v>0.7</v>
      </c>
      <c r="G846" s="347" t="s">
        <v>11</v>
      </c>
      <c r="H846" s="349">
        <v>40</v>
      </c>
      <c r="I846" s="350" t="s">
        <v>12</v>
      </c>
      <c r="J846" s="351">
        <f t="shared" si="13"/>
        <v>57</v>
      </c>
      <c r="K846" s="351">
        <v>9.5</v>
      </c>
      <c r="L846" s="3">
        <f>IFERROR(INDEX(dbOrdini[PREZZO
VINOLUX],MATCH(A846,dbOrdini[CODICE
ANKER],0)),"")</f>
        <v>8.75</v>
      </c>
      <c r="M846" s="347" t="s">
        <v>10537</v>
      </c>
      <c r="N846" s="15" t="str">
        <f>IFERROR(INDEX(dbOrdini[ORDINE],MATCH(A846,dbOrdini[CODICE
ANKER]*(dbOrdini[CODICE
SUPPLY]="GEN24"),0)),"")</f>
        <v/>
      </c>
      <c r="O846" s="352" t="s">
        <v>8</v>
      </c>
      <c r="P846" s="347" t="s">
        <v>1824</v>
      </c>
    </row>
    <row r="847" spans="1:16">
      <c r="A847" s="347" t="s">
        <v>1825</v>
      </c>
      <c r="B847" s="348">
        <v>895</v>
      </c>
      <c r="C847" s="347" t="s">
        <v>28152</v>
      </c>
      <c r="D847" s="347" t="s">
        <v>1823</v>
      </c>
      <c r="E847" s="347">
        <v>6</v>
      </c>
      <c r="F847" s="347">
        <v>1</v>
      </c>
      <c r="G847" s="347" t="s">
        <v>11</v>
      </c>
      <c r="H847" s="349">
        <v>40</v>
      </c>
      <c r="I847" s="350" t="s">
        <v>12</v>
      </c>
      <c r="J847" s="351">
        <f t="shared" si="13"/>
        <v>57.900000000000006</v>
      </c>
      <c r="K847" s="351">
        <v>9.65</v>
      </c>
      <c r="L847" s="3" t="str">
        <f>IFERROR(INDEX(dbOrdini[PREZZO
VINOLUX],MATCH(A847,dbOrdini[CODICE
ANKER],0)),"")</f>
        <v/>
      </c>
      <c r="M847" s="347" t="s">
        <v>10537</v>
      </c>
      <c r="N847" s="15" t="str">
        <f>IFERROR(INDEX(dbOrdini[ORDINE],MATCH(A847,dbOrdini[CODICE
ANKER]*(dbOrdini[CODICE
SUPPLY]="GEN24"),0)),"")</f>
        <v/>
      </c>
      <c r="O847" s="352" t="s">
        <v>8</v>
      </c>
      <c r="P847" s="347" t="s">
        <v>1826</v>
      </c>
    </row>
    <row r="848" spans="1:16">
      <c r="A848" s="347" t="s">
        <v>1827</v>
      </c>
      <c r="B848" s="348">
        <v>324</v>
      </c>
      <c r="C848" s="347" t="s">
        <v>28152</v>
      </c>
      <c r="D848" s="347" t="s">
        <v>1828</v>
      </c>
      <c r="E848" s="347">
        <v>6</v>
      </c>
      <c r="F848" s="347">
        <v>0.7</v>
      </c>
      <c r="G848" s="347" t="s">
        <v>11</v>
      </c>
      <c r="H848" s="349">
        <v>45.6</v>
      </c>
      <c r="I848" s="350" t="s">
        <v>12</v>
      </c>
      <c r="J848" s="351">
        <f t="shared" si="13"/>
        <v>122.69999999999999</v>
      </c>
      <c r="K848" s="351">
        <v>20.45</v>
      </c>
      <c r="L848" s="3" t="str">
        <f>IFERROR(INDEX(dbOrdini[PREZZO
VINOLUX],MATCH(A848,dbOrdini[CODICE
ANKER],0)),"")</f>
        <v/>
      </c>
      <c r="M848" s="347" t="s">
        <v>10549</v>
      </c>
      <c r="N848" s="15" t="str">
        <f>IFERROR(INDEX(dbOrdini[ORDINE],MATCH(A848,dbOrdini[CODICE
ANKER]*(dbOrdini[CODICE
SUPPLY]="GEN24"),0)),"")</f>
        <v/>
      </c>
      <c r="O848" s="352" t="s">
        <v>8</v>
      </c>
      <c r="P848" s="347" t="s">
        <v>1829</v>
      </c>
    </row>
    <row r="849" spans="1:16">
      <c r="A849" s="347" t="s">
        <v>11058</v>
      </c>
      <c r="B849" s="348">
        <v>390</v>
      </c>
      <c r="C849" s="347" t="s">
        <v>28152</v>
      </c>
      <c r="D849" s="347" t="s">
        <v>11059</v>
      </c>
      <c r="E849" s="347">
        <v>6</v>
      </c>
      <c r="F849" s="347">
        <v>0.7</v>
      </c>
      <c r="G849" s="347" t="s">
        <v>11</v>
      </c>
      <c r="H849" s="349">
        <v>45.6</v>
      </c>
      <c r="I849" s="350" t="s">
        <v>12</v>
      </c>
      <c r="J849" s="351">
        <f t="shared" si="13"/>
        <v>129</v>
      </c>
      <c r="K849" s="351">
        <v>21.5</v>
      </c>
      <c r="L849" s="3" t="str">
        <f>IFERROR(INDEX(dbOrdini[PREZZO
VINOLUX],MATCH(A849,dbOrdini[CODICE
ANKER],0)),"")</f>
        <v/>
      </c>
      <c r="M849" s="347" t="s">
        <v>10538</v>
      </c>
      <c r="N849" s="15" t="str">
        <f>IFERROR(INDEX(dbOrdini[ORDINE],MATCH(A849,dbOrdini[CODICE
ANKER]*(dbOrdini[CODICE
SUPPLY]="GEN24"),0)),"")</f>
        <v/>
      </c>
      <c r="O849" s="352" t="s">
        <v>8</v>
      </c>
      <c r="P849" s="347" t="s">
        <v>1829</v>
      </c>
    </row>
    <row r="850" spans="1:16">
      <c r="A850" s="347" t="s">
        <v>11013</v>
      </c>
      <c r="B850" s="348">
        <v>269</v>
      </c>
      <c r="C850" s="347" t="s">
        <v>28152</v>
      </c>
      <c r="D850" s="347" t="s">
        <v>1830</v>
      </c>
      <c r="E850" s="347">
        <v>6</v>
      </c>
      <c r="F850" s="347">
        <v>0.7</v>
      </c>
      <c r="G850" s="347" t="s">
        <v>11</v>
      </c>
      <c r="H850" s="349">
        <v>45</v>
      </c>
      <c r="I850" s="350" t="s">
        <v>12</v>
      </c>
      <c r="J850" s="351">
        <f t="shared" si="13"/>
        <v>76.5</v>
      </c>
      <c r="K850" s="351">
        <v>12.75</v>
      </c>
      <c r="L850" s="3" t="str">
        <f>IFERROR(INDEX(dbOrdini[PREZZO
VINOLUX],MATCH(A850,dbOrdini[CODICE
ANKER],0)),"")</f>
        <v/>
      </c>
      <c r="M850" s="347" t="s">
        <v>10549</v>
      </c>
      <c r="N850" s="15" t="str">
        <f>IFERROR(INDEX(dbOrdini[ORDINE],MATCH(A850,dbOrdini[CODICE
ANKER]*(dbOrdini[CODICE
SUPPLY]="GEN24"),0)),"")</f>
        <v/>
      </c>
      <c r="O850" s="352" t="s">
        <v>8</v>
      </c>
      <c r="P850" s="347" t="s">
        <v>11425</v>
      </c>
    </row>
    <row r="851" spans="1:16">
      <c r="A851" s="347" t="s">
        <v>1833</v>
      </c>
      <c r="B851" s="348">
        <v>102</v>
      </c>
      <c r="C851" s="347" t="s">
        <v>28152</v>
      </c>
      <c r="D851" s="347" t="s">
        <v>1830</v>
      </c>
      <c r="E851" s="347">
        <v>12</v>
      </c>
      <c r="F851" s="347">
        <v>1</v>
      </c>
      <c r="G851" s="347" t="s">
        <v>11</v>
      </c>
      <c r="H851" s="349">
        <v>45</v>
      </c>
      <c r="I851" s="350" t="s">
        <v>12</v>
      </c>
      <c r="J851" s="351">
        <f t="shared" si="13"/>
        <v>198</v>
      </c>
      <c r="K851" s="351">
        <v>16.5</v>
      </c>
      <c r="L851" s="3" t="str">
        <f>IFERROR(INDEX(dbOrdini[PREZZO
VINOLUX],MATCH(A851,dbOrdini[CODICE
ANKER],0)),"")</f>
        <v/>
      </c>
      <c r="M851" s="347" t="s">
        <v>10549</v>
      </c>
      <c r="N851" s="15" t="str">
        <f>IFERROR(INDEX(dbOrdini[ORDINE],MATCH(A851,dbOrdini[CODICE
ANKER]*(dbOrdini[CODICE
SUPPLY]="GEN24"),0)),"")</f>
        <v/>
      </c>
      <c r="O851" s="352" t="s">
        <v>8</v>
      </c>
      <c r="P851" s="347" t="s">
        <v>1834</v>
      </c>
    </row>
    <row r="852" spans="1:16">
      <c r="A852" s="347" t="s">
        <v>1831</v>
      </c>
      <c r="B852" s="348">
        <v>550</v>
      </c>
      <c r="C852" s="347" t="s">
        <v>28152</v>
      </c>
      <c r="D852" s="347" t="s">
        <v>1830</v>
      </c>
      <c r="E852" s="347">
        <v>6</v>
      </c>
      <c r="F852" s="347">
        <v>0.7</v>
      </c>
      <c r="G852" s="347" t="s">
        <v>11</v>
      </c>
      <c r="H852" s="349">
        <v>45</v>
      </c>
      <c r="I852" s="350" t="s">
        <v>12</v>
      </c>
      <c r="J852" s="351">
        <f t="shared" si="13"/>
        <v>81</v>
      </c>
      <c r="K852" s="351">
        <v>13.5</v>
      </c>
      <c r="L852" s="3" t="str">
        <f>IFERROR(INDEX(dbOrdini[PREZZO
VINOLUX],MATCH(A852,dbOrdini[CODICE
ANKER],0)),"")</f>
        <v/>
      </c>
      <c r="M852" s="347" t="s">
        <v>10549</v>
      </c>
      <c r="N852" s="15" t="str">
        <f>IFERROR(INDEX(dbOrdini[ORDINE],MATCH(A852,dbOrdini[CODICE
ANKER]*(dbOrdini[CODICE
SUPPLY]="GEN24"),0)),"")</f>
        <v/>
      </c>
      <c r="O852" s="352" t="s">
        <v>8</v>
      </c>
      <c r="P852" s="347" t="s">
        <v>1832</v>
      </c>
    </row>
    <row r="853" spans="1:16">
      <c r="A853" s="347" t="s">
        <v>1835</v>
      </c>
      <c r="B853" s="348">
        <v>233</v>
      </c>
      <c r="C853" s="347" t="s">
        <v>28152</v>
      </c>
      <c r="D853" s="347" t="s">
        <v>1836</v>
      </c>
      <c r="E853" s="347">
        <v>6</v>
      </c>
      <c r="F853" s="347">
        <v>0.7</v>
      </c>
      <c r="G853" s="347" t="s">
        <v>11</v>
      </c>
      <c r="H853" s="349">
        <v>45</v>
      </c>
      <c r="I853" s="350" t="s">
        <v>12</v>
      </c>
      <c r="J853" s="351">
        <f t="shared" si="13"/>
        <v>100.5</v>
      </c>
      <c r="K853" s="351">
        <v>16.75</v>
      </c>
      <c r="L853" s="3" t="str">
        <f>IFERROR(INDEX(dbOrdini[PREZZO
VINOLUX],MATCH(A853,dbOrdini[CODICE
ANKER],0)),"")</f>
        <v/>
      </c>
      <c r="M853" s="347" t="s">
        <v>10549</v>
      </c>
      <c r="N853" s="15" t="str">
        <f>IFERROR(INDEX(dbOrdini[ORDINE],MATCH(A853,dbOrdini[CODICE
ANKER]*(dbOrdini[CODICE
SUPPLY]="GEN24"),0)),"")</f>
        <v/>
      </c>
      <c r="O853" s="352" t="s">
        <v>8</v>
      </c>
      <c r="P853" s="347" t="s">
        <v>1837</v>
      </c>
    </row>
    <row r="854" spans="1:16">
      <c r="A854" s="347" t="s">
        <v>1838</v>
      </c>
      <c r="B854" s="348">
        <v>501</v>
      </c>
      <c r="C854" s="347" t="s">
        <v>28152</v>
      </c>
      <c r="D854" s="347" t="s">
        <v>1839</v>
      </c>
      <c r="E854" s="347">
        <v>6</v>
      </c>
      <c r="F854" s="347">
        <v>0.7</v>
      </c>
      <c r="G854" s="347" t="s">
        <v>11262</v>
      </c>
      <c r="H854" s="349">
        <v>40</v>
      </c>
      <c r="I854" s="350" t="s">
        <v>12</v>
      </c>
      <c r="J854" s="351">
        <f t="shared" si="13"/>
        <v>107.10000000000001</v>
      </c>
      <c r="K854" s="351">
        <v>17.850000000000001</v>
      </c>
      <c r="L854" s="3" t="str">
        <f>IFERROR(INDEX(dbOrdini[PREZZO
VINOLUX],MATCH(A854,dbOrdini[CODICE
ANKER],0)),"")</f>
        <v/>
      </c>
      <c r="M854" s="347" t="s">
        <v>10535</v>
      </c>
      <c r="N854" s="15" t="str">
        <f>IFERROR(INDEX(dbOrdini[ORDINE],MATCH(A854,dbOrdini[CODICE
ANKER]*(dbOrdini[CODICE
SUPPLY]="GEN24"),0)),"")</f>
        <v/>
      </c>
      <c r="O854" s="352" t="s">
        <v>8</v>
      </c>
      <c r="P854" s="347" t="s">
        <v>1840</v>
      </c>
    </row>
    <row r="855" spans="1:16">
      <c r="A855" s="347" t="s">
        <v>28385</v>
      </c>
      <c r="B855" s="348">
        <v>0</v>
      </c>
      <c r="C855" s="347" t="s">
        <v>28152</v>
      </c>
      <c r="D855" s="347" t="s">
        <v>28386</v>
      </c>
      <c r="E855" s="347">
        <v>6</v>
      </c>
      <c r="F855" s="347">
        <v>0.7</v>
      </c>
      <c r="G855" s="347" t="s">
        <v>11</v>
      </c>
      <c r="H855" s="349">
        <v>40</v>
      </c>
      <c r="I855" s="350" t="s">
        <v>12</v>
      </c>
      <c r="J855" s="351">
        <f t="shared" si="13"/>
        <v>109.5</v>
      </c>
      <c r="K855" s="351">
        <v>18.25</v>
      </c>
      <c r="L855" s="3" t="str">
        <f>IFERROR(INDEX(dbOrdini[PREZZO
VINOLUX],MATCH(A855,dbOrdini[CODICE
ANKER],0)),"")</f>
        <v/>
      </c>
      <c r="M855" s="347" t="s">
        <v>10535</v>
      </c>
      <c r="N855" s="15" t="str">
        <f>IFERROR(INDEX(dbOrdini[ORDINE],MATCH(A855,dbOrdini[CODICE
ANKER]*(dbOrdini[CODICE
SUPPLY]="GEN24"),0)),"")</f>
        <v/>
      </c>
      <c r="O855" s="352" t="s">
        <v>8</v>
      </c>
      <c r="P855" s="347" t="s">
        <v>28387</v>
      </c>
    </row>
    <row r="856" spans="1:16">
      <c r="A856" s="347" t="s">
        <v>1841</v>
      </c>
      <c r="B856" s="348">
        <v>3</v>
      </c>
      <c r="C856" s="347" t="s">
        <v>28152</v>
      </c>
      <c r="D856" s="347" t="s">
        <v>1842</v>
      </c>
      <c r="E856" s="347">
        <v>6</v>
      </c>
      <c r="F856" s="347">
        <v>0.7</v>
      </c>
      <c r="G856" s="347" t="s">
        <v>11</v>
      </c>
      <c r="H856" s="349">
        <v>15</v>
      </c>
      <c r="I856" s="350" t="s">
        <v>12</v>
      </c>
      <c r="J856" s="351">
        <f t="shared" si="13"/>
        <v>108</v>
      </c>
      <c r="K856" s="351">
        <v>18</v>
      </c>
      <c r="L856" s="3" t="str">
        <f>IFERROR(INDEX(dbOrdini[PREZZO
VINOLUX],MATCH(A856,dbOrdini[CODICE
ANKER],0)),"")</f>
        <v/>
      </c>
      <c r="M856" s="347" t="s">
        <v>10545</v>
      </c>
      <c r="N856" s="15" t="str">
        <f>IFERROR(INDEX(dbOrdini[ORDINE],MATCH(A856,dbOrdini[CODICE
ANKER]*(dbOrdini[CODICE
SUPPLY]="GEN24"),0)),"")</f>
        <v/>
      </c>
      <c r="O856" s="352" t="s">
        <v>8</v>
      </c>
      <c r="P856" s="347" t="s">
        <v>1843</v>
      </c>
    </row>
    <row r="857" spans="1:16">
      <c r="A857" s="347" t="s">
        <v>10649</v>
      </c>
      <c r="B857" s="348">
        <v>0</v>
      </c>
      <c r="C857" s="347" t="s">
        <v>28152</v>
      </c>
      <c r="D857" s="347" t="s">
        <v>28388</v>
      </c>
      <c r="E857" s="347">
        <v>6</v>
      </c>
      <c r="F857" s="347">
        <v>0.7</v>
      </c>
      <c r="G857" s="347" t="s">
        <v>11</v>
      </c>
      <c r="H857" s="349">
        <v>40</v>
      </c>
      <c r="I857" s="350" t="s">
        <v>12</v>
      </c>
      <c r="J857" s="351">
        <f t="shared" si="13"/>
        <v>109.5</v>
      </c>
      <c r="K857" s="351">
        <v>18.25</v>
      </c>
      <c r="L857" s="3" t="str">
        <f>IFERROR(INDEX(dbOrdini[PREZZO
VINOLUX],MATCH(A857,dbOrdini[CODICE
ANKER],0)),"")</f>
        <v/>
      </c>
      <c r="M857" s="347" t="s">
        <v>10535</v>
      </c>
      <c r="N857" s="15" t="str">
        <f>IFERROR(INDEX(dbOrdini[ORDINE],MATCH(A857,dbOrdini[CODICE
ANKER]*(dbOrdini[CODICE
SUPPLY]="GEN24"),0)),"")</f>
        <v/>
      </c>
      <c r="O857" s="352" t="s">
        <v>8</v>
      </c>
      <c r="P857" s="347" t="s">
        <v>28389</v>
      </c>
    </row>
    <row r="858" spans="1:16">
      <c r="A858" s="347" t="s">
        <v>1844</v>
      </c>
      <c r="B858" s="348">
        <v>452</v>
      </c>
      <c r="C858" s="347" t="s">
        <v>28152</v>
      </c>
      <c r="D858" s="347" t="s">
        <v>1845</v>
      </c>
      <c r="E858" s="347">
        <v>6</v>
      </c>
      <c r="F858" s="347">
        <v>0.7</v>
      </c>
      <c r="G858" s="347" t="s">
        <v>11</v>
      </c>
      <c r="H858" s="349">
        <v>40</v>
      </c>
      <c r="I858" s="350" t="s">
        <v>12</v>
      </c>
      <c r="J858" s="351">
        <f t="shared" si="13"/>
        <v>126</v>
      </c>
      <c r="K858" s="351">
        <v>21</v>
      </c>
      <c r="L858" s="3" t="str">
        <f>IFERROR(INDEX(dbOrdini[PREZZO
VINOLUX],MATCH(A858,dbOrdini[CODICE
ANKER],0)),"")</f>
        <v/>
      </c>
      <c r="M858" s="347" t="s">
        <v>10535</v>
      </c>
      <c r="N858" s="15" t="str">
        <f>IFERROR(INDEX(dbOrdini[ORDINE],MATCH(A858,dbOrdini[CODICE
ANKER]*(dbOrdini[CODICE
SUPPLY]="GEN24"),0)),"")</f>
        <v/>
      </c>
      <c r="O858" s="352" t="s">
        <v>8</v>
      </c>
      <c r="P858" s="347" t="s">
        <v>1846</v>
      </c>
    </row>
    <row r="859" spans="1:16">
      <c r="A859" s="347" t="s">
        <v>1847</v>
      </c>
      <c r="B859" s="348">
        <v>188</v>
      </c>
      <c r="C859" s="347" t="s">
        <v>28152</v>
      </c>
      <c r="D859" s="347" t="s">
        <v>1848</v>
      </c>
      <c r="E859" s="347">
        <v>6</v>
      </c>
      <c r="F859" s="347">
        <v>0.7</v>
      </c>
      <c r="G859" s="347" t="s">
        <v>11</v>
      </c>
      <c r="H859" s="349">
        <v>40</v>
      </c>
      <c r="I859" s="350" t="s">
        <v>12</v>
      </c>
      <c r="J859" s="351">
        <f t="shared" si="13"/>
        <v>127.5</v>
      </c>
      <c r="K859" s="351">
        <v>21.25</v>
      </c>
      <c r="L859" s="3" t="str">
        <f>IFERROR(INDEX(dbOrdini[PREZZO
VINOLUX],MATCH(A859,dbOrdini[CODICE
ANKER],0)),"")</f>
        <v/>
      </c>
      <c r="M859" s="347" t="s">
        <v>10535</v>
      </c>
      <c r="N859" s="15" t="str">
        <f>IFERROR(INDEX(dbOrdini[ORDINE],MATCH(A859,dbOrdini[CODICE
ANKER]*(dbOrdini[CODICE
SUPPLY]="GEN24"),0)),"")</f>
        <v/>
      </c>
      <c r="O859" s="352" t="s">
        <v>8</v>
      </c>
      <c r="P859" s="347" t="s">
        <v>1849</v>
      </c>
    </row>
    <row r="860" spans="1:16">
      <c r="A860" s="347" t="s">
        <v>1850</v>
      </c>
      <c r="B860" s="348">
        <v>72</v>
      </c>
      <c r="C860" s="347" t="s">
        <v>28152</v>
      </c>
      <c r="D860" s="347" t="s">
        <v>1851</v>
      </c>
      <c r="E860" s="347">
        <v>12</v>
      </c>
      <c r="F860" s="347">
        <v>375</v>
      </c>
      <c r="G860" s="347" t="s">
        <v>754</v>
      </c>
      <c r="H860" s="349">
        <v>0</v>
      </c>
      <c r="I860" s="350" t="s">
        <v>12</v>
      </c>
      <c r="J860" s="351">
        <f t="shared" si="13"/>
        <v>18.600000000000001</v>
      </c>
      <c r="K860" s="351">
        <v>1.55</v>
      </c>
      <c r="L860" s="3" t="str">
        <f>IFERROR(INDEX(dbOrdini[PREZZO
VINOLUX],MATCH(A860,dbOrdini[CODICE
ANKER],0)),"")</f>
        <v/>
      </c>
      <c r="M860" s="347" t="s">
        <v>28153</v>
      </c>
      <c r="N860" s="15" t="str">
        <f>IFERROR(INDEX(dbOrdini[ORDINE],MATCH(A860,dbOrdini[CODICE
ANKER]*(dbOrdini[CODICE
SUPPLY]="GEN24"),0)),"")</f>
        <v/>
      </c>
      <c r="O860" s="352" t="s">
        <v>8</v>
      </c>
      <c r="P860" s="347" t="s">
        <v>1852</v>
      </c>
    </row>
    <row r="861" spans="1:16">
      <c r="A861" s="347" t="s">
        <v>1853</v>
      </c>
      <c r="B861" s="348">
        <v>53</v>
      </c>
      <c r="C861" s="347" t="s">
        <v>28152</v>
      </c>
      <c r="D861" s="347" t="s">
        <v>1854</v>
      </c>
      <c r="E861" s="347">
        <v>6</v>
      </c>
      <c r="F861" s="347">
        <v>0.7</v>
      </c>
      <c r="G861" s="347" t="s">
        <v>11</v>
      </c>
      <c r="H861" s="349">
        <v>46.3</v>
      </c>
      <c r="I861" s="350" t="s">
        <v>12</v>
      </c>
      <c r="J861" s="351">
        <f t="shared" si="13"/>
        <v>201</v>
      </c>
      <c r="K861" s="351">
        <v>33.5</v>
      </c>
      <c r="L861" s="3">
        <f>IFERROR(INDEX(dbOrdini[PREZZO
VINOLUX],MATCH(A861,dbOrdini[CODICE
ANKER],0)),"")</f>
        <v>30.45</v>
      </c>
      <c r="M861" s="347" t="s">
        <v>10536</v>
      </c>
      <c r="N861" s="15" t="str">
        <f>IFERROR(INDEX(dbOrdini[ORDINE],MATCH(A861,dbOrdini[CODICE
ANKER]*(dbOrdini[CODICE
SUPPLY]="GEN24"),0)),"")</f>
        <v/>
      </c>
      <c r="O861" s="352" t="s">
        <v>8</v>
      </c>
      <c r="P861" s="347" t="s">
        <v>1855</v>
      </c>
    </row>
    <row r="862" spans="1:16">
      <c r="A862" s="347" t="s">
        <v>1856</v>
      </c>
      <c r="B862" s="348">
        <v>0</v>
      </c>
      <c r="C862" s="347" t="s">
        <v>28152</v>
      </c>
      <c r="D862" s="347" t="s">
        <v>1857</v>
      </c>
      <c r="E862" s="347">
        <v>6</v>
      </c>
      <c r="F862" s="347">
        <v>1</v>
      </c>
      <c r="G862" s="347" t="s">
        <v>11</v>
      </c>
      <c r="H862" s="349">
        <v>50</v>
      </c>
      <c r="I862" s="350" t="s">
        <v>12</v>
      </c>
      <c r="J862" s="351">
        <f t="shared" si="13"/>
        <v>207</v>
      </c>
      <c r="K862" s="351">
        <v>34.5</v>
      </c>
      <c r="L862" s="3" t="str">
        <f>IFERROR(INDEX(dbOrdini[PREZZO
VINOLUX],MATCH(A862,dbOrdini[CODICE
ANKER],0)),"")</f>
        <v/>
      </c>
      <c r="M862" s="347" t="s">
        <v>10536</v>
      </c>
      <c r="N862" s="15" t="str">
        <f>IFERROR(INDEX(dbOrdini[ORDINE],MATCH(A862,dbOrdini[CODICE
ANKER]*(dbOrdini[CODICE
SUPPLY]="GEN24"),0)),"")</f>
        <v/>
      </c>
      <c r="O862" s="352" t="s">
        <v>8</v>
      </c>
      <c r="P862" s="347" t="s">
        <v>1858</v>
      </c>
    </row>
    <row r="863" spans="1:16">
      <c r="A863" s="347" t="s">
        <v>1859</v>
      </c>
      <c r="B863" s="348">
        <v>0</v>
      </c>
      <c r="C863" s="347" t="s">
        <v>28152</v>
      </c>
      <c r="D863" s="347" t="s">
        <v>1860</v>
      </c>
      <c r="E863" s="347">
        <v>6</v>
      </c>
      <c r="F863" s="347">
        <v>1</v>
      </c>
      <c r="G863" s="347" t="s">
        <v>11</v>
      </c>
      <c r="H863" s="349">
        <v>46.3</v>
      </c>
      <c r="I863" s="350" t="s">
        <v>12</v>
      </c>
      <c r="J863" s="351">
        <f t="shared" si="13"/>
        <v>186</v>
      </c>
      <c r="K863" s="351">
        <v>31</v>
      </c>
      <c r="L863" s="3" t="str">
        <f>IFERROR(INDEX(dbOrdini[PREZZO
VINOLUX],MATCH(A863,dbOrdini[CODICE
ANKER],0)),"")</f>
        <v/>
      </c>
      <c r="M863" s="347" t="s">
        <v>10536</v>
      </c>
      <c r="N863" s="15" t="str">
        <f>IFERROR(INDEX(dbOrdini[ORDINE],MATCH(A863,dbOrdini[CODICE
ANKER]*(dbOrdini[CODICE
SUPPLY]="GEN24"),0)),"")</f>
        <v/>
      </c>
      <c r="O863" s="352" t="s">
        <v>8</v>
      </c>
      <c r="P863" s="347" t="s">
        <v>1861</v>
      </c>
    </row>
    <row r="864" spans="1:16">
      <c r="A864" s="347" t="s">
        <v>1862</v>
      </c>
      <c r="B864" s="348">
        <v>86</v>
      </c>
      <c r="C864" s="347" t="s">
        <v>28152</v>
      </c>
      <c r="D864" s="347" t="s">
        <v>1863</v>
      </c>
      <c r="E864" s="347">
        <v>6</v>
      </c>
      <c r="F864" s="347">
        <v>0.7</v>
      </c>
      <c r="G864" s="347" t="s">
        <v>11</v>
      </c>
      <c r="H864" s="349">
        <v>46.3</v>
      </c>
      <c r="I864" s="350" t="s">
        <v>12</v>
      </c>
      <c r="J864" s="351">
        <f t="shared" si="13"/>
        <v>129</v>
      </c>
      <c r="K864" s="351">
        <v>21.5</v>
      </c>
      <c r="L864" s="3" t="str">
        <f>IFERROR(INDEX(dbOrdini[PREZZO
VINOLUX],MATCH(A864,dbOrdini[CODICE
ANKER],0)),"")</f>
        <v/>
      </c>
      <c r="M864" s="347" t="s">
        <v>10536</v>
      </c>
      <c r="N864" s="15" t="str">
        <f>IFERROR(INDEX(dbOrdini[ORDINE],MATCH(A864,dbOrdini[CODICE
ANKER]*(dbOrdini[CODICE
SUPPLY]="GEN24"),0)),"")</f>
        <v/>
      </c>
      <c r="O864" s="352" t="s">
        <v>8</v>
      </c>
      <c r="P864" s="347" t="s">
        <v>1864</v>
      </c>
    </row>
    <row r="865" spans="1:16">
      <c r="A865" s="347" t="s">
        <v>1865</v>
      </c>
      <c r="B865" s="348">
        <v>21</v>
      </c>
      <c r="C865" s="347" t="s">
        <v>28152</v>
      </c>
      <c r="D865" s="347" t="s">
        <v>1866</v>
      </c>
      <c r="E865" s="347">
        <v>6</v>
      </c>
      <c r="F865" s="347">
        <v>0.7</v>
      </c>
      <c r="G865" s="347" t="s">
        <v>11</v>
      </c>
      <c r="H865" s="349">
        <v>46.3</v>
      </c>
      <c r="I865" s="350" t="s">
        <v>12</v>
      </c>
      <c r="J865" s="351">
        <f t="shared" si="13"/>
        <v>175.5</v>
      </c>
      <c r="K865" s="351">
        <v>29.25</v>
      </c>
      <c r="L865" s="3" t="str">
        <f>IFERROR(INDEX(dbOrdini[PREZZO
VINOLUX],MATCH(A865,dbOrdini[CODICE
ANKER],0)),"")</f>
        <v/>
      </c>
      <c r="M865" s="347" t="s">
        <v>10536</v>
      </c>
      <c r="N865" s="15" t="str">
        <f>IFERROR(INDEX(dbOrdini[ORDINE],MATCH(A865,dbOrdini[CODICE
ANKER]*(dbOrdini[CODICE
SUPPLY]="GEN24"),0)),"")</f>
        <v/>
      </c>
      <c r="O865" s="352" t="s">
        <v>8</v>
      </c>
      <c r="P865" s="347" t="s">
        <v>1867</v>
      </c>
    </row>
    <row r="866" spans="1:16">
      <c r="A866" s="347" t="s">
        <v>1869</v>
      </c>
      <c r="B866" s="348">
        <v>33</v>
      </c>
      <c r="C866" s="347" t="s">
        <v>28152</v>
      </c>
      <c r="D866" s="347" t="s">
        <v>1868</v>
      </c>
      <c r="E866" s="347">
        <v>6</v>
      </c>
      <c r="F866" s="347">
        <v>0.7</v>
      </c>
      <c r="G866" s="347" t="s">
        <v>11</v>
      </c>
      <c r="H866" s="349">
        <v>40</v>
      </c>
      <c r="I866" s="350" t="s">
        <v>12</v>
      </c>
      <c r="J866" s="351">
        <f t="shared" si="13"/>
        <v>97.5</v>
      </c>
      <c r="K866" s="351">
        <v>16.25</v>
      </c>
      <c r="L866" s="3" t="str">
        <f>IFERROR(INDEX(dbOrdini[PREZZO
VINOLUX],MATCH(A866,dbOrdini[CODICE
ANKER],0)),"")</f>
        <v/>
      </c>
      <c r="M866" s="347" t="s">
        <v>10536</v>
      </c>
      <c r="N866" s="15" t="str">
        <f>IFERROR(INDEX(dbOrdini[ORDINE],MATCH(A866,dbOrdini[CODICE
ANKER]*(dbOrdini[CODICE
SUPPLY]="GEN24"),0)),"")</f>
        <v/>
      </c>
      <c r="O866" s="352" t="s">
        <v>8</v>
      </c>
      <c r="P866" s="347" t="s">
        <v>1870</v>
      </c>
    </row>
    <row r="867" spans="1:16">
      <c r="A867" s="347" t="s">
        <v>10987</v>
      </c>
      <c r="B867" s="348">
        <v>57</v>
      </c>
      <c r="C867" s="347" t="s">
        <v>28152</v>
      </c>
      <c r="D867" s="347" t="s">
        <v>10988</v>
      </c>
      <c r="E867" s="347">
        <v>6</v>
      </c>
      <c r="F867" s="347">
        <v>1</v>
      </c>
      <c r="G867" s="347" t="s">
        <v>11</v>
      </c>
      <c r="H867" s="349">
        <v>46</v>
      </c>
      <c r="I867" s="350" t="s">
        <v>12</v>
      </c>
      <c r="J867" s="351">
        <f t="shared" si="13"/>
        <v>132</v>
      </c>
      <c r="K867" s="351">
        <v>22</v>
      </c>
      <c r="L867" s="3" t="str">
        <f>IFERROR(INDEX(dbOrdini[PREZZO
VINOLUX],MATCH(A867,dbOrdini[CODICE
ANKER],0)),"")</f>
        <v/>
      </c>
      <c r="M867" s="347" t="s">
        <v>10536</v>
      </c>
      <c r="N867" s="15" t="str">
        <f>IFERROR(INDEX(dbOrdini[ORDINE],MATCH(A867,dbOrdini[CODICE
ANKER]*(dbOrdini[CODICE
SUPPLY]="GEN24"),0)),"")</f>
        <v/>
      </c>
      <c r="O867" s="352" t="s">
        <v>8</v>
      </c>
      <c r="P867" s="347" t="s">
        <v>11426</v>
      </c>
    </row>
    <row r="868" spans="1:16">
      <c r="A868" s="347" t="s">
        <v>10691</v>
      </c>
      <c r="B868" s="348">
        <v>398</v>
      </c>
      <c r="C868" s="347" t="s">
        <v>28152</v>
      </c>
      <c r="D868" s="347" t="s">
        <v>10692</v>
      </c>
      <c r="E868" s="347">
        <v>6</v>
      </c>
      <c r="F868" s="347">
        <v>0.7</v>
      </c>
      <c r="G868" s="347" t="s">
        <v>11</v>
      </c>
      <c r="H868" s="349">
        <v>40</v>
      </c>
      <c r="I868" s="350" t="s">
        <v>12</v>
      </c>
      <c r="J868" s="351">
        <f t="shared" si="13"/>
        <v>293.70000000000005</v>
      </c>
      <c r="K868" s="351">
        <v>48.95</v>
      </c>
      <c r="L868" s="3" t="str">
        <f>IFERROR(INDEX(dbOrdini[PREZZO
VINOLUX],MATCH(A868,dbOrdini[CODICE
ANKER],0)),"")</f>
        <v/>
      </c>
      <c r="M868" s="347" t="s">
        <v>10536</v>
      </c>
      <c r="N868" s="15" t="str">
        <f>IFERROR(INDEX(dbOrdini[ORDINE],MATCH(A868,dbOrdini[CODICE
ANKER]*(dbOrdini[CODICE
SUPPLY]="GEN24"),0)),"")</f>
        <v/>
      </c>
      <c r="O868" s="352" t="s">
        <v>8</v>
      </c>
      <c r="P868" s="347" t="s">
        <v>1873</v>
      </c>
    </row>
    <row r="869" spans="1:16">
      <c r="A869" s="347" t="s">
        <v>1871</v>
      </c>
      <c r="B869" s="348">
        <v>0</v>
      </c>
      <c r="C869" s="347" t="s">
        <v>28152</v>
      </c>
      <c r="D869" s="347" t="s">
        <v>1872</v>
      </c>
      <c r="E869" s="347">
        <v>6</v>
      </c>
      <c r="F869" s="347">
        <v>0.7</v>
      </c>
      <c r="G869" s="347" t="s">
        <v>11</v>
      </c>
      <c r="H869" s="349">
        <v>40</v>
      </c>
      <c r="I869" s="350" t="s">
        <v>12</v>
      </c>
      <c r="J869" s="351">
        <f t="shared" si="13"/>
        <v>299.70000000000005</v>
      </c>
      <c r="K869" s="351">
        <v>49.95</v>
      </c>
      <c r="L869" s="3" t="str">
        <f>IFERROR(INDEX(dbOrdini[PREZZO
VINOLUX],MATCH(A869,dbOrdini[CODICE
ANKER],0)),"")</f>
        <v/>
      </c>
      <c r="M869" s="347" t="s">
        <v>10536</v>
      </c>
      <c r="N869" s="15" t="str">
        <f>IFERROR(INDEX(dbOrdini[ORDINE],MATCH(A869,dbOrdini[CODICE
ANKER]*(dbOrdini[CODICE
SUPPLY]="GEN24"),0)),"")</f>
        <v/>
      </c>
      <c r="O869" s="352" t="s">
        <v>8</v>
      </c>
      <c r="P869" s="347" t="s">
        <v>1873</v>
      </c>
    </row>
    <row r="870" spans="1:16">
      <c r="A870" s="347" t="s">
        <v>1874</v>
      </c>
      <c r="B870" s="348">
        <v>8</v>
      </c>
      <c r="C870" s="347" t="s">
        <v>28152</v>
      </c>
      <c r="D870" s="347" t="s">
        <v>1875</v>
      </c>
      <c r="E870" s="347">
        <v>6</v>
      </c>
      <c r="F870" s="347">
        <v>0.7</v>
      </c>
      <c r="G870" s="347" t="s">
        <v>11</v>
      </c>
      <c r="H870" s="349">
        <v>40</v>
      </c>
      <c r="I870" s="350" t="s">
        <v>12</v>
      </c>
      <c r="J870" s="351">
        <f t="shared" si="13"/>
        <v>711</v>
      </c>
      <c r="K870" s="351">
        <v>118.5</v>
      </c>
      <c r="L870" s="3" t="str">
        <f>IFERROR(INDEX(dbOrdini[PREZZO
VINOLUX],MATCH(A870,dbOrdini[CODICE
ANKER],0)),"")</f>
        <v/>
      </c>
      <c r="M870" s="347" t="s">
        <v>10536</v>
      </c>
      <c r="N870" s="15" t="str">
        <f>IFERROR(INDEX(dbOrdini[ORDINE],MATCH(A870,dbOrdini[CODICE
ANKER]*(dbOrdini[CODICE
SUPPLY]="GEN24"),0)),"")</f>
        <v/>
      </c>
      <c r="O870" s="352" t="s">
        <v>8</v>
      </c>
      <c r="P870" s="347" t="s">
        <v>1876</v>
      </c>
    </row>
    <row r="871" spans="1:16">
      <c r="A871" s="347" t="s">
        <v>10901</v>
      </c>
      <c r="B871" s="348">
        <v>0</v>
      </c>
      <c r="C871" s="347" t="s">
        <v>28152</v>
      </c>
      <c r="D871" s="347" t="s">
        <v>10902</v>
      </c>
      <c r="E871" s="347">
        <v>3</v>
      </c>
      <c r="F871" s="347">
        <v>0.7</v>
      </c>
      <c r="G871" s="347" t="s">
        <v>11</v>
      </c>
      <c r="H871" s="349">
        <v>46</v>
      </c>
      <c r="I871" s="350" t="s">
        <v>12</v>
      </c>
      <c r="J871" s="351">
        <f t="shared" si="13"/>
        <v>1785</v>
      </c>
      <c r="K871" s="351">
        <v>595</v>
      </c>
      <c r="L871" s="3" t="str">
        <f>IFERROR(INDEX(dbOrdini[PREZZO
VINOLUX],MATCH(A871,dbOrdini[CODICE
ANKER],0)),"")</f>
        <v/>
      </c>
      <c r="M871" s="347" t="s">
        <v>10536</v>
      </c>
      <c r="N871" s="15" t="str">
        <f>IFERROR(INDEX(dbOrdini[ORDINE],MATCH(A871,dbOrdini[CODICE
ANKER]*(dbOrdini[CODICE
SUPPLY]="GEN24"),0)),"")</f>
        <v/>
      </c>
      <c r="O871" s="352" t="s">
        <v>8</v>
      </c>
      <c r="P871" s="347" t="s">
        <v>11427</v>
      </c>
    </row>
    <row r="872" spans="1:16">
      <c r="A872" s="347" t="s">
        <v>1877</v>
      </c>
      <c r="B872" s="348">
        <v>24</v>
      </c>
      <c r="C872" s="347" t="s">
        <v>28152</v>
      </c>
      <c r="D872" s="347" t="s">
        <v>1878</v>
      </c>
      <c r="E872" s="347">
        <v>6</v>
      </c>
      <c r="F872" s="347">
        <v>0.7</v>
      </c>
      <c r="G872" s="347" t="s">
        <v>11</v>
      </c>
      <c r="H872" s="349">
        <v>40</v>
      </c>
      <c r="I872" s="350" t="s">
        <v>12</v>
      </c>
      <c r="J872" s="351">
        <f t="shared" si="13"/>
        <v>55.5</v>
      </c>
      <c r="K872" s="351">
        <v>9.25</v>
      </c>
      <c r="L872" s="3" t="str">
        <f>IFERROR(INDEX(dbOrdini[PREZZO
VINOLUX],MATCH(A872,dbOrdini[CODICE
ANKER],0)),"")</f>
        <v/>
      </c>
      <c r="M872" s="347" t="s">
        <v>10536</v>
      </c>
      <c r="N872" s="15" t="str">
        <f>IFERROR(INDEX(dbOrdini[ORDINE],MATCH(A872,dbOrdini[CODICE
ANKER]*(dbOrdini[CODICE
SUPPLY]="GEN24"),0)),"")</f>
        <v/>
      </c>
      <c r="O872" s="352" t="s">
        <v>8</v>
      </c>
      <c r="P872" s="347" t="s">
        <v>1879</v>
      </c>
    </row>
    <row r="873" spans="1:16">
      <c r="A873" s="347" t="s">
        <v>1880</v>
      </c>
      <c r="B873" s="348">
        <v>2057</v>
      </c>
      <c r="C873" s="347" t="s">
        <v>28152</v>
      </c>
      <c r="D873" s="347" t="s">
        <v>1881</v>
      </c>
      <c r="E873" s="347">
        <v>6</v>
      </c>
      <c r="F873" s="347">
        <v>0.7</v>
      </c>
      <c r="G873" s="347" t="s">
        <v>11</v>
      </c>
      <c r="H873" s="349">
        <v>40</v>
      </c>
      <c r="I873" s="350" t="s">
        <v>12</v>
      </c>
      <c r="J873" s="351">
        <f t="shared" si="13"/>
        <v>60</v>
      </c>
      <c r="K873" s="351">
        <v>10</v>
      </c>
      <c r="L873" s="3" t="str">
        <f>IFERROR(INDEX(dbOrdini[PREZZO
VINOLUX],MATCH(A873,dbOrdini[CODICE
ANKER],0)),"")</f>
        <v/>
      </c>
      <c r="M873" s="347" t="s">
        <v>10541</v>
      </c>
      <c r="N873" s="15" t="str">
        <f>IFERROR(INDEX(dbOrdini[ORDINE],MATCH(A873,dbOrdini[CODICE
ANKER]*(dbOrdini[CODICE
SUPPLY]="GEN24"),0)),"")</f>
        <v/>
      </c>
      <c r="O873" s="352" t="s">
        <v>8</v>
      </c>
      <c r="P873" s="347" t="s">
        <v>1882</v>
      </c>
    </row>
    <row r="874" spans="1:16">
      <c r="A874" s="347" t="s">
        <v>1883</v>
      </c>
      <c r="B874" s="348">
        <v>0</v>
      </c>
      <c r="C874" s="347" t="s">
        <v>28152</v>
      </c>
      <c r="D874" s="347" t="s">
        <v>1881</v>
      </c>
      <c r="E874" s="347">
        <v>12</v>
      </c>
      <c r="F874" s="347">
        <v>1</v>
      </c>
      <c r="G874" s="347" t="s">
        <v>11</v>
      </c>
      <c r="H874" s="349">
        <v>40</v>
      </c>
      <c r="I874" s="350" t="s">
        <v>12</v>
      </c>
      <c r="J874" s="351">
        <f t="shared" si="13"/>
        <v>135</v>
      </c>
      <c r="K874" s="351">
        <v>11.25</v>
      </c>
      <c r="L874" s="3" t="str">
        <f>IFERROR(INDEX(dbOrdini[PREZZO
VINOLUX],MATCH(A874,dbOrdini[CODICE
ANKER],0)),"")</f>
        <v/>
      </c>
      <c r="M874" s="347" t="s">
        <v>10541</v>
      </c>
      <c r="N874" s="15" t="str">
        <f>IFERROR(INDEX(dbOrdini[ORDINE],MATCH(A874,dbOrdini[CODICE
ANKER]*(dbOrdini[CODICE
SUPPLY]="GEN24"),0)),"")</f>
        <v/>
      </c>
      <c r="O874" s="352" t="s">
        <v>8</v>
      </c>
      <c r="P874" s="347" t="s">
        <v>1884</v>
      </c>
    </row>
    <row r="875" spans="1:16">
      <c r="A875" s="347" t="s">
        <v>11428</v>
      </c>
      <c r="B875" s="348">
        <v>0</v>
      </c>
      <c r="C875" s="347" t="s">
        <v>28152</v>
      </c>
      <c r="D875" s="347" t="s">
        <v>11429</v>
      </c>
      <c r="E875" s="347">
        <v>6</v>
      </c>
      <c r="F875" s="347">
        <v>1</v>
      </c>
      <c r="G875" s="347" t="s">
        <v>11</v>
      </c>
      <c r="H875" s="349">
        <v>40</v>
      </c>
      <c r="I875" s="350" t="s">
        <v>12</v>
      </c>
      <c r="J875" s="351">
        <f t="shared" si="13"/>
        <v>69</v>
      </c>
      <c r="K875" s="351">
        <v>11.5</v>
      </c>
      <c r="L875" s="3" t="str">
        <f>IFERROR(INDEX(dbOrdini[PREZZO
VINOLUX],MATCH(A875,dbOrdini[CODICE
ANKER],0)),"")</f>
        <v/>
      </c>
      <c r="M875" s="347" t="s">
        <v>10541</v>
      </c>
      <c r="N875" s="15" t="str">
        <f>IFERROR(INDEX(dbOrdini[ORDINE],MATCH(A875,dbOrdini[CODICE
ANKER]*(dbOrdini[CODICE
SUPPLY]="GEN24"),0)),"")</f>
        <v/>
      </c>
      <c r="O875" s="352" t="s">
        <v>8</v>
      </c>
      <c r="P875" s="347" t="s">
        <v>1884</v>
      </c>
    </row>
    <row r="876" spans="1:16">
      <c r="A876" s="347" t="s">
        <v>1885</v>
      </c>
      <c r="B876" s="348">
        <v>201</v>
      </c>
      <c r="C876" s="347" t="s">
        <v>28152</v>
      </c>
      <c r="D876" s="347" t="s">
        <v>1886</v>
      </c>
      <c r="E876" s="347">
        <v>6</v>
      </c>
      <c r="F876" s="347">
        <v>1</v>
      </c>
      <c r="G876" s="347" t="s">
        <v>11</v>
      </c>
      <c r="H876" s="349">
        <v>40</v>
      </c>
      <c r="I876" s="350" t="s">
        <v>12</v>
      </c>
      <c r="J876" s="351">
        <f t="shared" si="13"/>
        <v>91.5</v>
      </c>
      <c r="K876" s="351">
        <v>15.25</v>
      </c>
      <c r="L876" s="3" t="str">
        <f>IFERROR(INDEX(dbOrdini[PREZZO
VINOLUX],MATCH(A876,dbOrdini[CODICE
ANKER],0)),"")</f>
        <v/>
      </c>
      <c r="M876" s="347" t="s">
        <v>10541</v>
      </c>
      <c r="N876" s="15" t="str">
        <f>IFERROR(INDEX(dbOrdini[ORDINE],MATCH(A876,dbOrdini[CODICE
ANKER]*(dbOrdini[CODICE
SUPPLY]="GEN24"),0)),"")</f>
        <v/>
      </c>
      <c r="O876" s="352" t="s">
        <v>8</v>
      </c>
      <c r="P876" s="347" t="s">
        <v>1887</v>
      </c>
    </row>
    <row r="877" spans="1:16">
      <c r="A877" s="347" t="s">
        <v>1888</v>
      </c>
      <c r="B877" s="348">
        <v>25</v>
      </c>
      <c r="C877" s="347" t="s">
        <v>28152</v>
      </c>
      <c r="D877" s="347" t="s">
        <v>1889</v>
      </c>
      <c r="E877" s="347">
        <v>6</v>
      </c>
      <c r="F877" s="347">
        <v>0.7</v>
      </c>
      <c r="G877" s="347" t="s">
        <v>11</v>
      </c>
      <c r="H877" s="349">
        <v>40</v>
      </c>
      <c r="I877" s="350" t="s">
        <v>12</v>
      </c>
      <c r="J877" s="351">
        <f t="shared" si="13"/>
        <v>79.800000000000011</v>
      </c>
      <c r="K877" s="351">
        <v>13.3</v>
      </c>
      <c r="L877" s="3" t="str">
        <f>IFERROR(INDEX(dbOrdini[PREZZO
VINOLUX],MATCH(A877,dbOrdini[CODICE
ANKER],0)),"")</f>
        <v/>
      </c>
      <c r="M877" s="347" t="s">
        <v>10541</v>
      </c>
      <c r="N877" s="15" t="str">
        <f>IFERROR(INDEX(dbOrdini[ORDINE],MATCH(A877,dbOrdini[CODICE
ANKER]*(dbOrdini[CODICE
SUPPLY]="GEN24"),0)),"")</f>
        <v/>
      </c>
      <c r="O877" s="352" t="s">
        <v>8</v>
      </c>
      <c r="P877" s="347" t="s">
        <v>1890</v>
      </c>
    </row>
    <row r="878" spans="1:16">
      <c r="A878" s="347" t="s">
        <v>1891</v>
      </c>
      <c r="B878" s="348">
        <v>11</v>
      </c>
      <c r="C878" s="347" t="s">
        <v>28152</v>
      </c>
      <c r="D878" s="347" t="s">
        <v>1892</v>
      </c>
      <c r="E878" s="347">
        <v>6</v>
      </c>
      <c r="F878" s="347">
        <v>0.7</v>
      </c>
      <c r="G878" s="347" t="s">
        <v>11</v>
      </c>
      <c r="H878" s="349">
        <v>54.2</v>
      </c>
      <c r="I878" s="350" t="s">
        <v>12</v>
      </c>
      <c r="J878" s="351">
        <f t="shared" si="13"/>
        <v>420</v>
      </c>
      <c r="K878" s="351">
        <v>70</v>
      </c>
      <c r="L878" s="3" t="str">
        <f>IFERROR(INDEX(dbOrdini[PREZZO
VINOLUX],MATCH(A878,dbOrdini[CODICE
ANKER],0)),"")</f>
        <v/>
      </c>
      <c r="M878" s="347" t="s">
        <v>10536</v>
      </c>
      <c r="N878" s="15" t="str">
        <f>IFERROR(INDEX(dbOrdini[ORDINE],MATCH(A878,dbOrdini[CODICE
ANKER]*(dbOrdini[CODICE
SUPPLY]="GEN24"),0)),"")</f>
        <v/>
      </c>
      <c r="O878" s="352" t="s">
        <v>8</v>
      </c>
      <c r="P878" s="347" t="s">
        <v>1893</v>
      </c>
    </row>
    <row r="879" spans="1:16">
      <c r="A879" s="347" t="s">
        <v>28390</v>
      </c>
      <c r="B879" s="348">
        <v>0</v>
      </c>
      <c r="C879" s="347" t="s">
        <v>28152</v>
      </c>
      <c r="D879" s="347" t="s">
        <v>28391</v>
      </c>
      <c r="E879" s="347">
        <v>6</v>
      </c>
      <c r="F879" s="347">
        <v>0.7</v>
      </c>
      <c r="G879" s="347" t="s">
        <v>11</v>
      </c>
      <c r="H879" s="349">
        <v>56.3</v>
      </c>
      <c r="I879" s="350" t="s">
        <v>12</v>
      </c>
      <c r="J879" s="351">
        <f t="shared" si="13"/>
        <v>465</v>
      </c>
      <c r="K879" s="351">
        <v>77.5</v>
      </c>
      <c r="L879" s="3" t="str">
        <f>IFERROR(INDEX(dbOrdini[PREZZO
VINOLUX],MATCH(A879,dbOrdini[CODICE
ANKER],0)),"")</f>
        <v/>
      </c>
      <c r="M879" s="347" t="s">
        <v>10536</v>
      </c>
      <c r="N879" s="15" t="str">
        <f>IFERROR(INDEX(dbOrdini[ORDINE],MATCH(A879,dbOrdini[CODICE
ANKER]*(dbOrdini[CODICE
SUPPLY]="GEN24"),0)),"")</f>
        <v/>
      </c>
      <c r="O879" s="352" t="s">
        <v>8</v>
      </c>
      <c r="P879" s="347" t="s">
        <v>28392</v>
      </c>
    </row>
    <row r="880" spans="1:16">
      <c r="A880" s="347" t="s">
        <v>11060</v>
      </c>
      <c r="B880" s="348">
        <v>12</v>
      </c>
      <c r="C880" s="347" t="s">
        <v>28152</v>
      </c>
      <c r="D880" s="347" t="s">
        <v>11061</v>
      </c>
      <c r="E880" s="347">
        <v>6</v>
      </c>
      <c r="F880" s="347">
        <v>0.7</v>
      </c>
      <c r="G880" s="347" t="s">
        <v>11</v>
      </c>
      <c r="H880" s="349">
        <v>47</v>
      </c>
      <c r="I880" s="350" t="s">
        <v>12</v>
      </c>
      <c r="J880" s="351">
        <f t="shared" si="13"/>
        <v>351</v>
      </c>
      <c r="K880" s="351">
        <v>58.5</v>
      </c>
      <c r="L880" s="3" t="str">
        <f>IFERROR(INDEX(dbOrdini[PREZZO
VINOLUX],MATCH(A880,dbOrdini[CODICE
ANKER],0)),"")</f>
        <v/>
      </c>
      <c r="M880" s="347" t="s">
        <v>10536</v>
      </c>
      <c r="N880" s="15" t="str">
        <f>IFERROR(INDEX(dbOrdini[ORDINE],MATCH(A880,dbOrdini[CODICE
ANKER]*(dbOrdini[CODICE
SUPPLY]="GEN24"),0)),"")</f>
        <v/>
      </c>
      <c r="O880" s="352" t="s">
        <v>8</v>
      </c>
      <c r="P880" s="347" t="s">
        <v>11430</v>
      </c>
    </row>
    <row r="881" spans="1:16">
      <c r="A881" s="347" t="s">
        <v>11062</v>
      </c>
      <c r="B881" s="348">
        <v>6</v>
      </c>
      <c r="C881" s="347" t="s">
        <v>28152</v>
      </c>
      <c r="D881" s="347" t="s">
        <v>11063</v>
      </c>
      <c r="E881" s="347">
        <v>6</v>
      </c>
      <c r="F881" s="347">
        <v>0.7</v>
      </c>
      <c r="G881" s="347" t="s">
        <v>11</v>
      </c>
      <c r="H881" s="349">
        <v>55.1</v>
      </c>
      <c r="I881" s="350" t="s">
        <v>12</v>
      </c>
      <c r="J881" s="351">
        <f t="shared" si="13"/>
        <v>321</v>
      </c>
      <c r="K881" s="351">
        <v>53.5</v>
      </c>
      <c r="L881" s="3" t="str">
        <f>IFERROR(INDEX(dbOrdini[PREZZO
VINOLUX],MATCH(A881,dbOrdini[CODICE
ANKER],0)),"")</f>
        <v/>
      </c>
      <c r="M881" s="347" t="s">
        <v>10536</v>
      </c>
      <c r="N881" s="15" t="str">
        <f>IFERROR(INDEX(dbOrdini[ORDINE],MATCH(A881,dbOrdini[CODICE
ANKER]*(dbOrdini[CODICE
SUPPLY]="GEN24"),0)),"")</f>
        <v/>
      </c>
      <c r="O881" s="352" t="s">
        <v>8</v>
      </c>
      <c r="P881" s="347" t="s">
        <v>11431</v>
      </c>
    </row>
    <row r="882" spans="1:16">
      <c r="A882" s="347" t="s">
        <v>1897</v>
      </c>
      <c r="B882" s="348">
        <v>3388</v>
      </c>
      <c r="C882" s="347" t="s">
        <v>28152</v>
      </c>
      <c r="D882" s="347" t="s">
        <v>1895</v>
      </c>
      <c r="E882" s="347">
        <v>6</v>
      </c>
      <c r="F882" s="347">
        <v>0.7</v>
      </c>
      <c r="G882" s="347" t="s">
        <v>11262</v>
      </c>
      <c r="H882" s="349">
        <v>40</v>
      </c>
      <c r="I882" s="350" t="s">
        <v>12</v>
      </c>
      <c r="J882" s="351">
        <f t="shared" si="13"/>
        <v>43.5</v>
      </c>
      <c r="K882" s="351">
        <v>7.25</v>
      </c>
      <c r="L882" s="3" t="str">
        <f>IFERROR(INDEX(dbOrdini[PREZZO
VINOLUX],MATCH(A882,dbOrdini[CODICE
ANKER],0)),"")</f>
        <v/>
      </c>
      <c r="M882" s="347" t="s">
        <v>10541</v>
      </c>
      <c r="N882" s="15" t="str">
        <f>IFERROR(INDEX(dbOrdini[ORDINE],MATCH(A882,dbOrdini[CODICE
ANKER]*(dbOrdini[CODICE
SUPPLY]="GEN24"),0)),"")</f>
        <v/>
      </c>
      <c r="O882" s="352" t="s">
        <v>8</v>
      </c>
      <c r="P882" s="347" t="s">
        <v>1898</v>
      </c>
    </row>
    <row r="883" spans="1:16">
      <c r="A883" s="347" t="s">
        <v>28393</v>
      </c>
      <c r="B883" s="348">
        <v>0</v>
      </c>
      <c r="C883" s="347" t="s">
        <v>28152</v>
      </c>
      <c r="D883" s="347" t="s">
        <v>1895</v>
      </c>
      <c r="E883" s="347">
        <v>6</v>
      </c>
      <c r="F883" s="347">
        <v>0.7</v>
      </c>
      <c r="G883" s="347" t="s">
        <v>11</v>
      </c>
      <c r="H883" s="349">
        <v>40</v>
      </c>
      <c r="I883" s="350" t="s">
        <v>12</v>
      </c>
      <c r="J883" s="351">
        <f t="shared" si="13"/>
        <v>43.5</v>
      </c>
      <c r="K883" s="351">
        <v>7.25</v>
      </c>
      <c r="L883" s="3" t="str">
        <f>IFERROR(INDEX(dbOrdini[PREZZO
VINOLUX],MATCH(A883,dbOrdini[CODICE
ANKER],0)),"")</f>
        <v/>
      </c>
      <c r="M883" s="347" t="s">
        <v>10541</v>
      </c>
      <c r="N883" s="15" t="str">
        <f>IFERROR(INDEX(dbOrdini[ORDINE],MATCH(A883,dbOrdini[CODICE
ANKER]*(dbOrdini[CODICE
SUPPLY]="GEN24"),0)),"")</f>
        <v/>
      </c>
      <c r="O883" s="352" t="s">
        <v>8</v>
      </c>
      <c r="P883" s="347" t="s">
        <v>28394</v>
      </c>
    </row>
    <row r="884" spans="1:16">
      <c r="A884" s="347" t="s">
        <v>1894</v>
      </c>
      <c r="B884" s="348">
        <v>675</v>
      </c>
      <c r="C884" s="347" t="s">
        <v>28152</v>
      </c>
      <c r="D884" s="347" t="s">
        <v>1895</v>
      </c>
      <c r="E884" s="347">
        <v>6</v>
      </c>
      <c r="F884" s="347">
        <v>0.7</v>
      </c>
      <c r="G884" s="347" t="s">
        <v>11</v>
      </c>
      <c r="H884" s="349">
        <v>40</v>
      </c>
      <c r="I884" s="350" t="s">
        <v>12</v>
      </c>
      <c r="J884" s="351">
        <f t="shared" si="13"/>
        <v>43.5</v>
      </c>
      <c r="K884" s="351">
        <v>7.25</v>
      </c>
      <c r="L884" s="3" t="str">
        <f>IFERROR(INDEX(dbOrdini[PREZZO
VINOLUX],MATCH(A884,dbOrdini[CODICE
ANKER],0)),"")</f>
        <v/>
      </c>
      <c r="M884" s="347" t="s">
        <v>10541</v>
      </c>
      <c r="N884" s="15" t="str">
        <f>IFERROR(INDEX(dbOrdini[ORDINE],MATCH(A884,dbOrdini[CODICE
ANKER]*(dbOrdini[CODICE
SUPPLY]="GEN24"),0)),"")</f>
        <v/>
      </c>
      <c r="O884" s="352" t="s">
        <v>8</v>
      </c>
      <c r="P884" s="347" t="s">
        <v>1896</v>
      </c>
    </row>
    <row r="885" spans="1:16">
      <c r="A885" s="347" t="s">
        <v>1899</v>
      </c>
      <c r="B885" s="348">
        <v>0</v>
      </c>
      <c r="C885" s="347" t="s">
        <v>28152</v>
      </c>
      <c r="D885" s="347" t="s">
        <v>1895</v>
      </c>
      <c r="E885" s="347">
        <v>12</v>
      </c>
      <c r="F885" s="347">
        <v>1</v>
      </c>
      <c r="G885" s="347" t="s">
        <v>11</v>
      </c>
      <c r="H885" s="349">
        <v>40</v>
      </c>
      <c r="I885" s="350" t="s">
        <v>12</v>
      </c>
      <c r="J885" s="351">
        <f t="shared" si="13"/>
        <v>105</v>
      </c>
      <c r="K885" s="351">
        <v>8.75</v>
      </c>
      <c r="L885" s="3" t="str">
        <f>IFERROR(INDEX(dbOrdini[PREZZO
VINOLUX],MATCH(A885,dbOrdini[CODICE
ANKER],0)),"")</f>
        <v/>
      </c>
      <c r="M885" s="347" t="s">
        <v>10541</v>
      </c>
      <c r="N885" s="15" t="str">
        <f>IFERROR(INDEX(dbOrdini[ORDINE],MATCH(A885,dbOrdini[CODICE
ANKER]*(dbOrdini[CODICE
SUPPLY]="GEN24"),0)),"")</f>
        <v/>
      </c>
      <c r="O885" s="352" t="s">
        <v>8</v>
      </c>
      <c r="P885" s="347" t="s">
        <v>1900</v>
      </c>
    </row>
    <row r="886" spans="1:16">
      <c r="A886" s="347" t="s">
        <v>10822</v>
      </c>
      <c r="B886" s="348">
        <v>2382</v>
      </c>
      <c r="C886" s="347" t="s">
        <v>28152</v>
      </c>
      <c r="D886" s="347" t="s">
        <v>1895</v>
      </c>
      <c r="E886" s="347">
        <v>6</v>
      </c>
      <c r="F886" s="347">
        <v>1</v>
      </c>
      <c r="G886" s="347" t="s">
        <v>11</v>
      </c>
      <c r="H886" s="349">
        <v>40</v>
      </c>
      <c r="I886" s="350" t="s">
        <v>12</v>
      </c>
      <c r="J886" s="351">
        <f t="shared" si="13"/>
        <v>52.5</v>
      </c>
      <c r="K886" s="351">
        <v>8.75</v>
      </c>
      <c r="L886" s="3" t="str">
        <f>IFERROR(INDEX(dbOrdini[PREZZO
VINOLUX],MATCH(A886,dbOrdini[CODICE
ANKER],0)),"")</f>
        <v/>
      </c>
      <c r="M886" s="347" t="s">
        <v>10541</v>
      </c>
      <c r="N886" s="15" t="str">
        <f>IFERROR(INDEX(dbOrdini[ORDINE],MATCH(A886,dbOrdini[CODICE
ANKER]*(dbOrdini[CODICE
SUPPLY]="GEN24"),0)),"")</f>
        <v/>
      </c>
      <c r="O886" s="352" t="s">
        <v>8</v>
      </c>
      <c r="P886" s="347" t="s">
        <v>1900</v>
      </c>
    </row>
    <row r="887" spans="1:16">
      <c r="A887" s="347" t="s">
        <v>1901</v>
      </c>
      <c r="B887" s="348">
        <v>140</v>
      </c>
      <c r="C887" s="347" t="s">
        <v>28152</v>
      </c>
      <c r="D887" s="347" t="s">
        <v>1902</v>
      </c>
      <c r="E887" s="347">
        <v>6</v>
      </c>
      <c r="F887" s="347">
        <v>0.7</v>
      </c>
      <c r="G887" s="347" t="s">
        <v>11</v>
      </c>
      <c r="H887" s="349">
        <v>40</v>
      </c>
      <c r="I887" s="350" t="s">
        <v>12</v>
      </c>
      <c r="J887" s="351">
        <f t="shared" si="13"/>
        <v>45</v>
      </c>
      <c r="K887" s="351">
        <v>7.5</v>
      </c>
      <c r="L887" s="3" t="str">
        <f>IFERROR(INDEX(dbOrdini[PREZZO
VINOLUX],MATCH(A887,dbOrdini[CODICE
ANKER],0)),"")</f>
        <v/>
      </c>
      <c r="M887" s="347" t="s">
        <v>10541</v>
      </c>
      <c r="N887" s="15" t="str">
        <f>IFERROR(INDEX(dbOrdini[ORDINE],MATCH(A887,dbOrdini[CODICE
ANKER]*(dbOrdini[CODICE
SUPPLY]="GEN24"),0)),"")</f>
        <v/>
      </c>
      <c r="O887" s="352" t="s">
        <v>8</v>
      </c>
      <c r="P887" s="347" t="s">
        <v>1903</v>
      </c>
    </row>
    <row r="888" spans="1:16">
      <c r="A888" s="347" t="s">
        <v>1904</v>
      </c>
      <c r="B888" s="348">
        <v>10</v>
      </c>
      <c r="C888" s="347" t="s">
        <v>28152</v>
      </c>
      <c r="D888" s="347" t="s">
        <v>1905</v>
      </c>
      <c r="E888" s="347">
        <v>6</v>
      </c>
      <c r="F888" s="347">
        <v>1</v>
      </c>
      <c r="G888" s="347" t="s">
        <v>11</v>
      </c>
      <c r="H888" s="349">
        <v>40</v>
      </c>
      <c r="I888" s="350" t="s">
        <v>12</v>
      </c>
      <c r="J888" s="351">
        <f t="shared" si="13"/>
        <v>119.69999999999999</v>
      </c>
      <c r="K888" s="351">
        <v>19.95</v>
      </c>
      <c r="L888" s="3" t="str">
        <f>IFERROR(INDEX(dbOrdini[PREZZO
VINOLUX],MATCH(A888,dbOrdini[CODICE
ANKER],0)),"")</f>
        <v/>
      </c>
      <c r="M888" s="347" t="s">
        <v>10536</v>
      </c>
      <c r="N888" s="15" t="str">
        <f>IFERROR(INDEX(dbOrdini[ORDINE],MATCH(A888,dbOrdini[CODICE
ANKER]*(dbOrdini[CODICE
SUPPLY]="GEN24"),0)),"")</f>
        <v/>
      </c>
      <c r="O888" s="352" t="s">
        <v>8</v>
      </c>
      <c r="P888" s="347" t="s">
        <v>1906</v>
      </c>
    </row>
    <row r="889" spans="1:16">
      <c r="A889" s="347" t="s">
        <v>1907</v>
      </c>
      <c r="B889" s="348">
        <v>0</v>
      </c>
      <c r="C889" s="347" t="s">
        <v>28152</v>
      </c>
      <c r="D889" s="347" t="s">
        <v>1908</v>
      </c>
      <c r="E889" s="347">
        <v>6</v>
      </c>
      <c r="F889" s="347">
        <v>0.7</v>
      </c>
      <c r="G889" s="347" t="s">
        <v>11</v>
      </c>
      <c r="H889" s="349">
        <v>40</v>
      </c>
      <c r="I889" s="350" t="s">
        <v>12</v>
      </c>
      <c r="J889" s="351">
        <f t="shared" si="13"/>
        <v>255</v>
      </c>
      <c r="K889" s="351">
        <v>42.5</v>
      </c>
      <c r="L889" s="3" t="str">
        <f>IFERROR(INDEX(dbOrdini[PREZZO
VINOLUX],MATCH(A889,dbOrdini[CODICE
ANKER],0)),"")</f>
        <v/>
      </c>
      <c r="M889" s="347" t="s">
        <v>10536</v>
      </c>
      <c r="N889" s="15" t="str">
        <f>IFERROR(INDEX(dbOrdini[ORDINE],MATCH(A889,dbOrdini[CODICE
ANKER]*(dbOrdini[CODICE
SUPPLY]="GEN24"),0)),"")</f>
        <v/>
      </c>
      <c r="O889" s="352" t="s">
        <v>8</v>
      </c>
      <c r="P889" s="347" t="s">
        <v>1909</v>
      </c>
    </row>
    <row r="890" spans="1:16">
      <c r="A890" s="347" t="s">
        <v>1910</v>
      </c>
      <c r="B890" s="348">
        <v>28</v>
      </c>
      <c r="C890" s="347" t="s">
        <v>28152</v>
      </c>
      <c r="D890" s="347" t="s">
        <v>1911</v>
      </c>
      <c r="E890" s="347">
        <v>6</v>
      </c>
      <c r="F890" s="347">
        <v>0.7</v>
      </c>
      <c r="G890" s="347" t="s">
        <v>11</v>
      </c>
      <c r="H890" s="349">
        <v>40</v>
      </c>
      <c r="I890" s="350" t="s">
        <v>12</v>
      </c>
      <c r="J890" s="351">
        <f t="shared" si="13"/>
        <v>297</v>
      </c>
      <c r="K890" s="351">
        <v>49.5</v>
      </c>
      <c r="L890" s="3" t="str">
        <f>IFERROR(INDEX(dbOrdini[PREZZO
VINOLUX],MATCH(A890,dbOrdini[CODICE
ANKER],0)),"")</f>
        <v/>
      </c>
      <c r="M890" s="347" t="s">
        <v>10536</v>
      </c>
      <c r="N890" s="15" t="str">
        <f>IFERROR(INDEX(dbOrdini[ORDINE],MATCH(A890,dbOrdini[CODICE
ANKER]*(dbOrdini[CODICE
SUPPLY]="GEN24"),0)),"")</f>
        <v/>
      </c>
      <c r="O890" s="352" t="s">
        <v>8</v>
      </c>
      <c r="P890" s="347" t="s">
        <v>1912</v>
      </c>
    </row>
    <row r="891" spans="1:16">
      <c r="A891" s="347" t="s">
        <v>1913</v>
      </c>
      <c r="B891" s="348">
        <v>4</v>
      </c>
      <c r="C891" s="347" t="s">
        <v>28152</v>
      </c>
      <c r="D891" s="347" t="s">
        <v>1914</v>
      </c>
      <c r="E891" s="347">
        <v>6</v>
      </c>
      <c r="F891" s="347">
        <v>0.35</v>
      </c>
      <c r="G891" s="347" t="s">
        <v>11</v>
      </c>
      <c r="H891" s="349">
        <v>40</v>
      </c>
      <c r="I891" s="350" t="s">
        <v>12</v>
      </c>
      <c r="J891" s="351">
        <f t="shared" si="13"/>
        <v>43.5</v>
      </c>
      <c r="K891" s="351">
        <v>7.25</v>
      </c>
      <c r="L891" s="3" t="str">
        <f>IFERROR(INDEX(dbOrdini[PREZZO
VINOLUX],MATCH(A891,dbOrdini[CODICE
ANKER],0)),"")</f>
        <v/>
      </c>
      <c r="M891" s="347" t="s">
        <v>10556</v>
      </c>
      <c r="N891" s="15" t="str">
        <f>IFERROR(INDEX(dbOrdini[ORDINE],MATCH(A891,dbOrdini[CODICE
ANKER]*(dbOrdini[CODICE
SUPPLY]="GEN24"),0)),"")</f>
        <v/>
      </c>
      <c r="O891" s="352" t="s">
        <v>8</v>
      </c>
      <c r="P891" s="347" t="s">
        <v>1915</v>
      </c>
    </row>
    <row r="892" spans="1:16">
      <c r="A892" s="347" t="s">
        <v>1916</v>
      </c>
      <c r="B892" s="348">
        <v>104</v>
      </c>
      <c r="C892" s="347" t="s">
        <v>28152</v>
      </c>
      <c r="D892" s="347" t="s">
        <v>1914</v>
      </c>
      <c r="E892" s="347">
        <v>6</v>
      </c>
      <c r="F892" s="347">
        <v>0.7</v>
      </c>
      <c r="G892" s="347" t="s">
        <v>11</v>
      </c>
      <c r="H892" s="349">
        <v>40</v>
      </c>
      <c r="I892" s="350" t="s">
        <v>12</v>
      </c>
      <c r="J892" s="351">
        <f t="shared" si="13"/>
        <v>65.400000000000006</v>
      </c>
      <c r="K892" s="351">
        <v>10.9</v>
      </c>
      <c r="L892" s="3" t="str">
        <f>IFERROR(INDEX(dbOrdini[PREZZO
VINOLUX],MATCH(A892,dbOrdini[CODICE
ANKER],0)),"")</f>
        <v/>
      </c>
      <c r="M892" s="347" t="s">
        <v>10556</v>
      </c>
      <c r="N892" s="15" t="str">
        <f>IFERROR(INDEX(dbOrdini[ORDINE],MATCH(A892,dbOrdini[CODICE
ANKER]*(dbOrdini[CODICE
SUPPLY]="GEN24"),0)),"")</f>
        <v/>
      </c>
      <c r="O892" s="352" t="s">
        <v>8</v>
      </c>
      <c r="P892" s="347" t="s">
        <v>1917</v>
      </c>
    </row>
    <row r="893" spans="1:16">
      <c r="A893" s="347" t="s">
        <v>1918</v>
      </c>
      <c r="B893" s="348">
        <v>0</v>
      </c>
      <c r="C893" s="347" t="s">
        <v>28152</v>
      </c>
      <c r="D893" s="347" t="s">
        <v>1919</v>
      </c>
      <c r="E893" s="347">
        <v>6</v>
      </c>
      <c r="F893" s="347">
        <v>0.7</v>
      </c>
      <c r="G893" s="347" t="s">
        <v>11262</v>
      </c>
      <c r="H893" s="349">
        <v>40</v>
      </c>
      <c r="I893" s="350" t="s">
        <v>12</v>
      </c>
      <c r="J893" s="351">
        <f t="shared" si="13"/>
        <v>115.5</v>
      </c>
      <c r="K893" s="351">
        <v>19.25</v>
      </c>
      <c r="L893" s="3" t="str">
        <f>IFERROR(INDEX(dbOrdini[PREZZO
VINOLUX],MATCH(A893,dbOrdini[CODICE
ANKER],0)),"")</f>
        <v/>
      </c>
      <c r="M893" s="347" t="s">
        <v>10557</v>
      </c>
      <c r="N893" s="15" t="str">
        <f>IFERROR(INDEX(dbOrdini[ORDINE],MATCH(A893,dbOrdini[CODICE
ANKER]*(dbOrdini[CODICE
SUPPLY]="GEN24"),0)),"")</f>
        <v/>
      </c>
      <c r="O893" s="352" t="s">
        <v>8</v>
      </c>
      <c r="P893" s="347" t="s">
        <v>1920</v>
      </c>
    </row>
    <row r="894" spans="1:16">
      <c r="A894" s="347" t="s">
        <v>1921</v>
      </c>
      <c r="B894" s="348">
        <v>53</v>
      </c>
      <c r="C894" s="347" t="s">
        <v>28152</v>
      </c>
      <c r="D894" s="347" t="s">
        <v>1922</v>
      </c>
      <c r="E894" s="347">
        <v>6</v>
      </c>
      <c r="F894" s="347">
        <v>0.5</v>
      </c>
      <c r="G894" s="347" t="s">
        <v>11</v>
      </c>
      <c r="H894" s="349">
        <v>40</v>
      </c>
      <c r="I894" s="350" t="s">
        <v>12</v>
      </c>
      <c r="J894" s="351">
        <f t="shared" si="13"/>
        <v>87</v>
      </c>
      <c r="K894" s="351">
        <v>14.5</v>
      </c>
      <c r="L894" s="3" t="str">
        <f>IFERROR(INDEX(dbOrdini[PREZZO
VINOLUX],MATCH(A894,dbOrdini[CODICE
ANKER],0)),"")</f>
        <v/>
      </c>
      <c r="M894" s="347" t="s">
        <v>10531</v>
      </c>
      <c r="N894" s="15" t="str">
        <f>IFERROR(INDEX(dbOrdini[ORDINE],MATCH(A894,dbOrdini[CODICE
ANKER]*(dbOrdini[CODICE
SUPPLY]="GEN24"),0)),"")</f>
        <v/>
      </c>
      <c r="O894" s="352" t="s">
        <v>8</v>
      </c>
      <c r="P894" s="347" t="s">
        <v>1923</v>
      </c>
    </row>
    <row r="895" spans="1:16">
      <c r="A895" s="347" t="s">
        <v>1924</v>
      </c>
      <c r="B895" s="348">
        <v>0</v>
      </c>
      <c r="C895" s="347" t="s">
        <v>28152</v>
      </c>
      <c r="D895" s="347" t="s">
        <v>1925</v>
      </c>
      <c r="E895" s="347">
        <v>6</v>
      </c>
      <c r="F895" s="347">
        <v>0.5</v>
      </c>
      <c r="G895" s="347" t="s">
        <v>11</v>
      </c>
      <c r="H895" s="349">
        <v>40</v>
      </c>
      <c r="I895" s="350" t="s">
        <v>12</v>
      </c>
      <c r="J895" s="351">
        <f t="shared" si="13"/>
        <v>59.099999999999994</v>
      </c>
      <c r="K895" s="351">
        <v>9.85</v>
      </c>
      <c r="L895" s="3" t="str">
        <f>IFERROR(INDEX(dbOrdini[PREZZO
VINOLUX],MATCH(A895,dbOrdini[CODICE
ANKER],0)),"")</f>
        <v/>
      </c>
      <c r="M895" s="347" t="s">
        <v>10531</v>
      </c>
      <c r="N895" s="15" t="str">
        <f>IFERROR(INDEX(dbOrdini[ORDINE],MATCH(A895,dbOrdini[CODICE
ANKER]*(dbOrdini[CODICE
SUPPLY]="GEN24"),0)),"")</f>
        <v/>
      </c>
      <c r="O895" s="352" t="s">
        <v>8</v>
      </c>
      <c r="P895" s="347" t="s">
        <v>1926</v>
      </c>
    </row>
    <row r="896" spans="1:16">
      <c r="A896" s="347" t="s">
        <v>28395</v>
      </c>
      <c r="B896" s="348">
        <v>22</v>
      </c>
      <c r="C896" s="347" t="s">
        <v>28152</v>
      </c>
      <c r="D896" s="347" t="s">
        <v>26314</v>
      </c>
      <c r="E896" s="347">
        <v>6</v>
      </c>
      <c r="F896" s="347">
        <v>0.5</v>
      </c>
      <c r="G896" s="347" t="s">
        <v>11</v>
      </c>
      <c r="H896" s="349">
        <v>40</v>
      </c>
      <c r="I896" s="350" t="s">
        <v>12</v>
      </c>
      <c r="J896" s="351">
        <f t="shared" si="13"/>
        <v>75</v>
      </c>
      <c r="K896" s="351">
        <v>12.5</v>
      </c>
      <c r="L896" s="3" t="str">
        <f>IFERROR(INDEX(dbOrdini[PREZZO
VINOLUX],MATCH(A896,dbOrdini[CODICE
ANKER],0)),"")</f>
        <v/>
      </c>
      <c r="M896" s="347" t="s">
        <v>10531</v>
      </c>
      <c r="N896" s="15" t="str">
        <f>IFERROR(INDEX(dbOrdini[ORDINE],MATCH(A896,dbOrdini[CODICE
ANKER]*(dbOrdini[CODICE
SUPPLY]="GEN24"),0)),"")</f>
        <v/>
      </c>
      <c r="O896" s="352" t="s">
        <v>8</v>
      </c>
      <c r="P896" s="347" t="s">
        <v>28396</v>
      </c>
    </row>
    <row r="897" spans="1:16">
      <c r="A897" s="347" t="s">
        <v>1927</v>
      </c>
      <c r="B897" s="348">
        <v>0</v>
      </c>
      <c r="C897" s="347" t="s">
        <v>28152</v>
      </c>
      <c r="D897" s="347" t="s">
        <v>1928</v>
      </c>
      <c r="E897" s="347">
        <v>6</v>
      </c>
      <c r="F897" s="347">
        <v>0.75</v>
      </c>
      <c r="G897" s="347" t="s">
        <v>11</v>
      </c>
      <c r="H897" s="349">
        <v>13</v>
      </c>
      <c r="I897" s="350" t="s">
        <v>12</v>
      </c>
      <c r="J897" s="351">
        <f t="shared" si="13"/>
        <v>71.699999999999989</v>
      </c>
      <c r="K897" s="351">
        <v>11.95</v>
      </c>
      <c r="L897" s="3" t="str">
        <f>IFERROR(INDEX(dbOrdini[PREZZO
VINOLUX],MATCH(A897,dbOrdini[CODICE
ANKER],0)),"")</f>
        <v/>
      </c>
      <c r="M897" s="347" t="s">
        <v>28188</v>
      </c>
      <c r="N897" s="15" t="str">
        <f>IFERROR(INDEX(dbOrdini[ORDINE],MATCH(A897,dbOrdini[CODICE
ANKER]*(dbOrdini[CODICE
SUPPLY]="GEN24"),0)),"")</f>
        <v/>
      </c>
      <c r="O897" s="352" t="s">
        <v>8</v>
      </c>
      <c r="P897" s="347" t="s">
        <v>1929</v>
      </c>
    </row>
    <row r="898" spans="1:16">
      <c r="A898" s="347" t="s">
        <v>1930</v>
      </c>
      <c r="B898" s="348">
        <v>3</v>
      </c>
      <c r="C898" s="347" t="s">
        <v>28152</v>
      </c>
      <c r="D898" s="347" t="s">
        <v>1931</v>
      </c>
      <c r="E898" s="347">
        <v>6</v>
      </c>
      <c r="F898" s="347">
        <v>0.75</v>
      </c>
      <c r="G898" s="347" t="s">
        <v>11</v>
      </c>
      <c r="H898" s="349">
        <v>16</v>
      </c>
      <c r="I898" s="350" t="s">
        <v>12</v>
      </c>
      <c r="J898" s="351">
        <f t="shared" si="13"/>
        <v>139.5</v>
      </c>
      <c r="K898" s="351">
        <v>23.25</v>
      </c>
      <c r="L898" s="3" t="str">
        <f>IFERROR(INDEX(dbOrdini[PREZZO
VINOLUX],MATCH(A898,dbOrdini[CODICE
ANKER],0)),"")</f>
        <v/>
      </c>
      <c r="M898" s="347" t="s">
        <v>28211</v>
      </c>
      <c r="N898" s="15" t="str">
        <f>IFERROR(INDEX(dbOrdini[ORDINE],MATCH(A898,dbOrdini[CODICE
ANKER]*(dbOrdini[CODICE
SUPPLY]="GEN24"),0)),"")</f>
        <v/>
      </c>
      <c r="O898" s="352" t="s">
        <v>8</v>
      </c>
      <c r="P898" s="347" t="s">
        <v>1932</v>
      </c>
    </row>
    <row r="899" spans="1:16">
      <c r="A899" s="347" t="s">
        <v>1933</v>
      </c>
      <c r="B899" s="348">
        <v>0</v>
      </c>
      <c r="C899" s="347" t="s">
        <v>28152</v>
      </c>
      <c r="D899" s="347" t="s">
        <v>1934</v>
      </c>
      <c r="E899" s="347">
        <v>6</v>
      </c>
      <c r="F899" s="347">
        <v>0.75</v>
      </c>
      <c r="G899" s="347" t="s">
        <v>11</v>
      </c>
      <c r="H899" s="349">
        <v>14.5</v>
      </c>
      <c r="I899" s="350" t="s">
        <v>12</v>
      </c>
      <c r="J899" s="351">
        <f t="shared" si="13"/>
        <v>65.099999999999994</v>
      </c>
      <c r="K899" s="351">
        <v>10.85</v>
      </c>
      <c r="L899" s="3" t="str">
        <f>IFERROR(INDEX(dbOrdini[PREZZO
VINOLUX],MATCH(A899,dbOrdini[CODICE
ANKER],0)),"")</f>
        <v/>
      </c>
      <c r="M899" s="347" t="s">
        <v>28211</v>
      </c>
      <c r="N899" s="15" t="str">
        <f>IFERROR(INDEX(dbOrdini[ORDINE],MATCH(A899,dbOrdini[CODICE
ANKER]*(dbOrdini[CODICE
SUPPLY]="GEN24"),0)),"")</f>
        <v/>
      </c>
      <c r="O899" s="352" t="s">
        <v>8</v>
      </c>
      <c r="P899" s="347" t="s">
        <v>1935</v>
      </c>
    </row>
    <row r="900" spans="1:16">
      <c r="A900" s="347" t="s">
        <v>1936</v>
      </c>
      <c r="B900" s="348">
        <v>0</v>
      </c>
      <c r="C900" s="347" t="s">
        <v>28152</v>
      </c>
      <c r="D900" s="347" t="s">
        <v>1937</v>
      </c>
      <c r="E900" s="347">
        <v>6</v>
      </c>
      <c r="F900" s="347">
        <v>0.75</v>
      </c>
      <c r="G900" s="347" t="s">
        <v>11</v>
      </c>
      <c r="H900" s="349">
        <v>14.5</v>
      </c>
      <c r="I900" s="350" t="s">
        <v>12</v>
      </c>
      <c r="J900" s="351">
        <f t="shared" si="13"/>
        <v>65.099999999999994</v>
      </c>
      <c r="K900" s="351">
        <v>10.85</v>
      </c>
      <c r="L900" s="3" t="str">
        <f>IFERROR(INDEX(dbOrdini[PREZZO
VINOLUX],MATCH(A900,dbOrdini[CODICE
ANKER],0)),"")</f>
        <v/>
      </c>
      <c r="M900" s="347" t="s">
        <v>28211</v>
      </c>
      <c r="N900" s="15" t="str">
        <f>IFERROR(INDEX(dbOrdini[ORDINE],MATCH(A900,dbOrdini[CODICE
ANKER]*(dbOrdini[CODICE
SUPPLY]="GEN24"),0)),"")</f>
        <v/>
      </c>
      <c r="O900" s="352" t="s">
        <v>8</v>
      </c>
      <c r="P900" s="347" t="s">
        <v>1935</v>
      </c>
    </row>
    <row r="901" spans="1:16">
      <c r="A901" s="347" t="s">
        <v>1938</v>
      </c>
      <c r="B901" s="348">
        <v>0</v>
      </c>
      <c r="C901" s="347" t="s">
        <v>28152</v>
      </c>
      <c r="D901" s="347" t="s">
        <v>1939</v>
      </c>
      <c r="E901" s="347">
        <v>6</v>
      </c>
      <c r="F901" s="347">
        <v>0.75</v>
      </c>
      <c r="G901" s="347" t="s">
        <v>11</v>
      </c>
      <c r="H901" s="349">
        <v>17</v>
      </c>
      <c r="I901" s="350" t="s">
        <v>12</v>
      </c>
      <c r="J901" s="351">
        <f t="shared" si="13"/>
        <v>200.70000000000002</v>
      </c>
      <c r="K901" s="351">
        <v>33.450000000000003</v>
      </c>
      <c r="L901" s="3" t="str">
        <f>IFERROR(INDEX(dbOrdini[PREZZO
VINOLUX],MATCH(A901,dbOrdini[CODICE
ANKER],0)),"")</f>
        <v/>
      </c>
      <c r="M901" s="347" t="s">
        <v>28211</v>
      </c>
      <c r="N901" s="15" t="str">
        <f>IFERROR(INDEX(dbOrdini[ORDINE],MATCH(A901,dbOrdini[CODICE
ANKER]*(dbOrdini[CODICE
SUPPLY]="GEN24"),0)),"")</f>
        <v/>
      </c>
      <c r="O901" s="352" t="s">
        <v>8</v>
      </c>
      <c r="P901" s="347" t="s">
        <v>1940</v>
      </c>
    </row>
    <row r="902" spans="1:16">
      <c r="A902" s="347" t="s">
        <v>1941</v>
      </c>
      <c r="B902" s="348">
        <v>29</v>
      </c>
      <c r="C902" s="347" t="s">
        <v>28152</v>
      </c>
      <c r="D902" s="347" t="s">
        <v>1942</v>
      </c>
      <c r="E902" s="347">
        <v>6</v>
      </c>
      <c r="F902" s="347">
        <v>0.75</v>
      </c>
      <c r="G902" s="347" t="s">
        <v>11</v>
      </c>
      <c r="H902" s="349">
        <v>13.5</v>
      </c>
      <c r="I902" s="350" t="s">
        <v>12</v>
      </c>
      <c r="J902" s="351">
        <f t="shared" si="13"/>
        <v>30.299999999999997</v>
      </c>
      <c r="K902" s="351">
        <v>5.05</v>
      </c>
      <c r="L902" s="3" t="str">
        <f>IFERROR(INDEX(dbOrdini[PREZZO
VINOLUX],MATCH(A902,dbOrdini[CODICE
ANKER],0)),"")</f>
        <v/>
      </c>
      <c r="M902" s="347" t="s">
        <v>28211</v>
      </c>
      <c r="N902" s="15" t="str">
        <f>IFERROR(INDEX(dbOrdini[ORDINE],MATCH(A902,dbOrdini[CODICE
ANKER]*(dbOrdini[CODICE
SUPPLY]="GEN24"),0)),"")</f>
        <v/>
      </c>
      <c r="O902" s="352" t="s">
        <v>8</v>
      </c>
      <c r="P902" s="347" t="s">
        <v>1943</v>
      </c>
    </row>
    <row r="903" spans="1:16">
      <c r="A903" s="347" t="s">
        <v>11432</v>
      </c>
      <c r="B903" s="348">
        <v>4</v>
      </c>
      <c r="C903" s="347" t="s">
        <v>28152</v>
      </c>
      <c r="D903" s="347" t="s">
        <v>1945</v>
      </c>
      <c r="E903" s="347">
        <v>6</v>
      </c>
      <c r="F903" s="347">
        <v>0.75</v>
      </c>
      <c r="G903" s="347" t="s">
        <v>11</v>
      </c>
      <c r="H903" s="349">
        <v>15</v>
      </c>
      <c r="I903" s="350" t="s">
        <v>12</v>
      </c>
      <c r="J903" s="351">
        <f t="shared" si="13"/>
        <v>50.099999999999994</v>
      </c>
      <c r="K903" s="351">
        <v>8.35</v>
      </c>
      <c r="L903" s="3" t="str">
        <f>IFERROR(INDEX(dbOrdini[PREZZO
VINOLUX],MATCH(A903,dbOrdini[CODICE
ANKER],0)),"")</f>
        <v/>
      </c>
      <c r="M903" s="347" t="s">
        <v>28211</v>
      </c>
      <c r="N903" s="15" t="str">
        <f>IFERROR(INDEX(dbOrdini[ORDINE],MATCH(A903,dbOrdini[CODICE
ANKER]*(dbOrdini[CODICE
SUPPLY]="GEN24"),0)),"")</f>
        <v/>
      </c>
      <c r="O903" s="352" t="s">
        <v>8</v>
      </c>
      <c r="P903" s="347" t="s">
        <v>1946</v>
      </c>
    </row>
    <row r="904" spans="1:16">
      <c r="A904" s="347" t="s">
        <v>1944</v>
      </c>
      <c r="B904" s="348">
        <v>28</v>
      </c>
      <c r="C904" s="347" t="s">
        <v>28152</v>
      </c>
      <c r="D904" s="347" t="s">
        <v>1945</v>
      </c>
      <c r="E904" s="347">
        <v>6</v>
      </c>
      <c r="F904" s="347">
        <v>0.75</v>
      </c>
      <c r="G904" s="347" t="s">
        <v>11</v>
      </c>
      <c r="H904" s="349">
        <v>15</v>
      </c>
      <c r="I904" s="350" t="s">
        <v>12</v>
      </c>
      <c r="J904" s="351">
        <f t="shared" si="13"/>
        <v>50.099999999999994</v>
      </c>
      <c r="K904" s="351">
        <v>8.35</v>
      </c>
      <c r="L904" s="3" t="str">
        <f>IFERROR(INDEX(dbOrdini[PREZZO
VINOLUX],MATCH(A904,dbOrdini[CODICE
ANKER],0)),"")</f>
        <v/>
      </c>
      <c r="M904" s="347" t="s">
        <v>28211</v>
      </c>
      <c r="N904" s="15" t="str">
        <f>IFERROR(INDEX(dbOrdini[ORDINE],MATCH(A904,dbOrdini[CODICE
ANKER]*(dbOrdini[CODICE
SUPPLY]="GEN24"),0)),"")</f>
        <v/>
      </c>
      <c r="O904" s="352" t="s">
        <v>8</v>
      </c>
      <c r="P904" s="347" t="s">
        <v>1946</v>
      </c>
    </row>
    <row r="905" spans="1:16">
      <c r="A905" s="347" t="s">
        <v>1947</v>
      </c>
      <c r="B905" s="348">
        <v>150</v>
      </c>
      <c r="C905" s="347" t="s">
        <v>28152</v>
      </c>
      <c r="D905" s="347" t="s">
        <v>1948</v>
      </c>
      <c r="E905" s="347">
        <v>6</v>
      </c>
      <c r="F905" s="347">
        <v>0.75</v>
      </c>
      <c r="G905" s="347" t="s">
        <v>11</v>
      </c>
      <c r="H905" s="349">
        <v>14</v>
      </c>
      <c r="I905" s="350" t="s">
        <v>12</v>
      </c>
      <c r="J905" s="351">
        <f t="shared" si="13"/>
        <v>49.5</v>
      </c>
      <c r="K905" s="351">
        <v>8.25</v>
      </c>
      <c r="L905" s="3" t="str">
        <f>IFERROR(INDEX(dbOrdini[PREZZO
VINOLUX],MATCH(A905,dbOrdini[CODICE
ANKER],0)),"")</f>
        <v/>
      </c>
      <c r="M905" s="347" t="s">
        <v>28211</v>
      </c>
      <c r="N905" s="15" t="str">
        <f>IFERROR(INDEX(dbOrdini[ORDINE],MATCH(A905,dbOrdini[CODICE
ANKER]*(dbOrdini[CODICE
SUPPLY]="GEN24"),0)),"")</f>
        <v/>
      </c>
      <c r="O905" s="352" t="s">
        <v>8</v>
      </c>
      <c r="P905" s="347" t="s">
        <v>1949</v>
      </c>
    </row>
    <row r="906" spans="1:16">
      <c r="A906" s="347" t="s">
        <v>1950</v>
      </c>
      <c r="B906" s="348">
        <v>24</v>
      </c>
      <c r="C906" s="347" t="s">
        <v>28152</v>
      </c>
      <c r="D906" s="347" t="s">
        <v>1951</v>
      </c>
      <c r="E906" s="347">
        <v>6</v>
      </c>
      <c r="F906" s="347">
        <v>0.75</v>
      </c>
      <c r="G906" s="347" t="s">
        <v>11</v>
      </c>
      <c r="H906" s="349">
        <v>13.5</v>
      </c>
      <c r="I906" s="350" t="s">
        <v>12</v>
      </c>
      <c r="J906" s="351">
        <f t="shared" si="13"/>
        <v>42</v>
      </c>
      <c r="K906" s="351">
        <v>7</v>
      </c>
      <c r="L906" s="3" t="str">
        <f>IFERROR(INDEX(dbOrdini[PREZZO
VINOLUX],MATCH(A906,dbOrdini[CODICE
ANKER],0)),"")</f>
        <v/>
      </c>
      <c r="M906" s="347" t="s">
        <v>28211</v>
      </c>
      <c r="N906" s="15" t="str">
        <f>IFERROR(INDEX(dbOrdini[ORDINE],MATCH(A906,dbOrdini[CODICE
ANKER]*(dbOrdini[CODICE
SUPPLY]="GEN24"),0)),"")</f>
        <v/>
      </c>
      <c r="O906" s="352" t="s">
        <v>8</v>
      </c>
      <c r="P906" s="347" t="s">
        <v>1952</v>
      </c>
    </row>
    <row r="907" spans="1:16">
      <c r="A907" s="347" t="s">
        <v>1953</v>
      </c>
      <c r="B907" s="348">
        <v>109</v>
      </c>
      <c r="C907" s="347" t="s">
        <v>28152</v>
      </c>
      <c r="D907" s="347" t="s">
        <v>1954</v>
      </c>
      <c r="E907" s="347">
        <v>6</v>
      </c>
      <c r="F907" s="347">
        <v>1</v>
      </c>
      <c r="G907" s="347" t="s">
        <v>11</v>
      </c>
      <c r="H907" s="349">
        <v>37.5</v>
      </c>
      <c r="I907" s="350" t="s">
        <v>12</v>
      </c>
      <c r="J907" s="351">
        <f t="shared" si="13"/>
        <v>13.200000000000001</v>
      </c>
      <c r="K907" s="351">
        <v>2.2000000000000002</v>
      </c>
      <c r="L907" s="3" t="str">
        <f>IFERROR(INDEX(dbOrdini[PREZZO
VINOLUX],MATCH(A907,dbOrdini[CODICE
ANKER],0)),"")</f>
        <v/>
      </c>
      <c r="M907" s="347" t="s">
        <v>10535</v>
      </c>
      <c r="N907" s="15" t="str">
        <f>IFERROR(INDEX(dbOrdini[ORDINE],MATCH(A907,dbOrdini[CODICE
ANKER]*(dbOrdini[CODICE
SUPPLY]="GEN24"),0)),"")</f>
        <v/>
      </c>
      <c r="O907" s="352" t="s">
        <v>8</v>
      </c>
      <c r="P907" s="347" t="s">
        <v>1955</v>
      </c>
    </row>
    <row r="908" spans="1:16">
      <c r="A908" s="347" t="s">
        <v>1960</v>
      </c>
      <c r="B908" s="348">
        <v>183</v>
      </c>
      <c r="C908" s="347" t="s">
        <v>28152</v>
      </c>
      <c r="D908" s="347" t="s">
        <v>1957</v>
      </c>
      <c r="E908" s="347">
        <v>6</v>
      </c>
      <c r="F908" s="347">
        <v>1</v>
      </c>
      <c r="G908" s="347" t="s">
        <v>11</v>
      </c>
      <c r="H908" s="349">
        <v>40</v>
      </c>
      <c r="I908" s="350" t="s">
        <v>12</v>
      </c>
      <c r="J908" s="351">
        <f t="shared" si="13"/>
        <v>35.099999999999994</v>
      </c>
      <c r="K908" s="351">
        <v>5.85</v>
      </c>
      <c r="L908" s="3" t="str">
        <f>IFERROR(INDEX(dbOrdini[PREZZO
VINOLUX],MATCH(A908,dbOrdini[CODICE
ANKER],0)),"")</f>
        <v/>
      </c>
      <c r="M908" s="347" t="s">
        <v>28187</v>
      </c>
      <c r="N908" s="15" t="str">
        <f>IFERROR(INDEX(dbOrdini[ORDINE],MATCH(A908,dbOrdini[CODICE
ANKER]*(dbOrdini[CODICE
SUPPLY]="GEN24"),0)),"")</f>
        <v/>
      </c>
      <c r="O908" s="352" t="s">
        <v>8</v>
      </c>
      <c r="P908" s="347" t="s">
        <v>1961</v>
      </c>
    </row>
    <row r="909" spans="1:16">
      <c r="A909" s="347" t="s">
        <v>1956</v>
      </c>
      <c r="B909" s="348">
        <v>0</v>
      </c>
      <c r="C909" s="347" t="s">
        <v>28152</v>
      </c>
      <c r="D909" s="347" t="s">
        <v>1957</v>
      </c>
      <c r="E909" s="347">
        <v>6</v>
      </c>
      <c r="F909" s="347">
        <v>0.7</v>
      </c>
      <c r="G909" s="347" t="s">
        <v>11</v>
      </c>
      <c r="H909" s="349">
        <v>40</v>
      </c>
      <c r="I909" s="350" t="s">
        <v>12</v>
      </c>
      <c r="J909" s="351">
        <f t="shared" ref="J909:J972" si="14">E909*K909</f>
        <v>31.5</v>
      </c>
      <c r="K909" s="351">
        <v>5.25</v>
      </c>
      <c r="L909" s="3" t="str">
        <f>IFERROR(INDEX(dbOrdini[PREZZO
VINOLUX],MATCH(A909,dbOrdini[CODICE
ANKER],0)),"")</f>
        <v/>
      </c>
      <c r="M909" s="347" t="s">
        <v>28187</v>
      </c>
      <c r="N909" s="15" t="str">
        <f>IFERROR(INDEX(dbOrdini[ORDINE],MATCH(A909,dbOrdini[CODICE
ANKER]*(dbOrdini[CODICE
SUPPLY]="GEN24"),0)),"")</f>
        <v/>
      </c>
      <c r="O909" s="352" t="s">
        <v>8</v>
      </c>
      <c r="P909" s="347" t="s">
        <v>1958</v>
      </c>
    </row>
    <row r="910" spans="1:16">
      <c r="A910" s="347" t="s">
        <v>1959</v>
      </c>
      <c r="B910" s="348">
        <v>0</v>
      </c>
      <c r="C910" s="347" t="s">
        <v>28152</v>
      </c>
      <c r="D910" s="347" t="s">
        <v>1957</v>
      </c>
      <c r="E910" s="347">
        <v>6</v>
      </c>
      <c r="F910" s="347">
        <v>0.7</v>
      </c>
      <c r="G910" s="347" t="s">
        <v>11262</v>
      </c>
      <c r="H910" s="349">
        <v>38</v>
      </c>
      <c r="I910" s="350" t="s">
        <v>12</v>
      </c>
      <c r="J910" s="351">
        <f t="shared" si="14"/>
        <v>28.5</v>
      </c>
      <c r="K910" s="351">
        <v>4.75</v>
      </c>
      <c r="L910" s="3" t="str">
        <f>IFERROR(INDEX(dbOrdini[PREZZO
VINOLUX],MATCH(A910,dbOrdini[CODICE
ANKER],0)),"")</f>
        <v/>
      </c>
      <c r="M910" s="347" t="s">
        <v>28187</v>
      </c>
      <c r="N910" s="15" t="str">
        <f>IFERROR(INDEX(dbOrdini[ORDINE],MATCH(A910,dbOrdini[CODICE
ANKER]*(dbOrdini[CODICE
SUPPLY]="GEN24"),0)),"")</f>
        <v/>
      </c>
      <c r="O910" s="352" t="s">
        <v>8</v>
      </c>
      <c r="P910" s="347" t="s">
        <v>1958</v>
      </c>
    </row>
    <row r="911" spans="1:16">
      <c r="A911" s="347" t="s">
        <v>1962</v>
      </c>
      <c r="B911" s="348">
        <v>494</v>
      </c>
      <c r="C911" s="347" t="s">
        <v>28152</v>
      </c>
      <c r="D911" s="347" t="s">
        <v>1963</v>
      </c>
      <c r="E911" s="347">
        <v>6</v>
      </c>
      <c r="F911" s="347">
        <v>0.7</v>
      </c>
      <c r="G911" s="347" t="s">
        <v>11</v>
      </c>
      <c r="H911" s="349">
        <v>40</v>
      </c>
      <c r="I911" s="350" t="s">
        <v>12</v>
      </c>
      <c r="J911" s="351">
        <f t="shared" si="14"/>
        <v>31.5</v>
      </c>
      <c r="K911" s="351">
        <v>5.25</v>
      </c>
      <c r="L911" s="3" t="str">
        <f>IFERROR(INDEX(dbOrdini[PREZZO
VINOLUX],MATCH(A911,dbOrdini[CODICE
ANKER],0)),"")</f>
        <v/>
      </c>
      <c r="M911" s="347" t="s">
        <v>28187</v>
      </c>
      <c r="N911" s="15" t="str">
        <f>IFERROR(INDEX(dbOrdini[ORDINE],MATCH(A911,dbOrdini[CODICE
ANKER]*(dbOrdini[CODICE
SUPPLY]="GEN24"),0)),"")</f>
        <v/>
      </c>
      <c r="O911" s="352" t="s">
        <v>8</v>
      </c>
      <c r="P911" s="347" t="s">
        <v>1958</v>
      </c>
    </row>
    <row r="912" spans="1:16">
      <c r="A912" s="347" t="s">
        <v>11433</v>
      </c>
      <c r="B912" s="348">
        <v>12</v>
      </c>
      <c r="C912" s="347" t="s">
        <v>28152</v>
      </c>
      <c r="D912" s="347" t="s">
        <v>1964</v>
      </c>
      <c r="E912" s="347">
        <v>3</v>
      </c>
      <c r="F912" s="347">
        <v>1.5</v>
      </c>
      <c r="G912" s="347" t="s">
        <v>11</v>
      </c>
      <c r="H912" s="349">
        <v>12.5</v>
      </c>
      <c r="I912" s="350" t="s">
        <v>12</v>
      </c>
      <c r="J912" s="351">
        <f t="shared" si="14"/>
        <v>184.5</v>
      </c>
      <c r="K912" s="351">
        <v>61.5</v>
      </c>
      <c r="L912" s="3" t="str">
        <f>IFERROR(INDEX(dbOrdini[PREZZO
VINOLUX],MATCH(A912,dbOrdini[CODICE
ANKER],0)),"")</f>
        <v/>
      </c>
      <c r="M912" t="s">
        <v>16</v>
      </c>
      <c r="N912" s="15" t="str">
        <f>IFERROR(INDEX(dbOrdini[ORDINE],MATCH(A912,dbOrdini[CODICE
ANKER]*(dbOrdini[CODICE
SUPPLY]="GEN24"),0)),"")</f>
        <v/>
      </c>
      <c r="O912" s="352" t="s">
        <v>8</v>
      </c>
      <c r="P912" s="347" t="s">
        <v>11434</v>
      </c>
    </row>
    <row r="913" spans="1:16">
      <c r="A913" s="347" t="s">
        <v>28397</v>
      </c>
      <c r="B913" s="348">
        <v>0</v>
      </c>
      <c r="C913" s="347" t="s">
        <v>28152</v>
      </c>
      <c r="D913" s="347" t="s">
        <v>1964</v>
      </c>
      <c r="E913" s="347">
        <v>6</v>
      </c>
      <c r="F913" s="347">
        <v>0.75</v>
      </c>
      <c r="G913" s="347" t="s">
        <v>11262</v>
      </c>
      <c r="H913" s="349">
        <v>12.5</v>
      </c>
      <c r="I913" s="350" t="s">
        <v>12</v>
      </c>
      <c r="J913" s="351">
        <f t="shared" si="14"/>
        <v>149.10000000000002</v>
      </c>
      <c r="K913" s="351">
        <v>24.85</v>
      </c>
      <c r="L913" s="3" t="str">
        <f>IFERROR(INDEX(dbOrdini[PREZZO
VINOLUX],MATCH(A913,dbOrdini[CODICE
ANKER],0)),"")</f>
        <v/>
      </c>
      <c r="M913" s="347" t="s">
        <v>28233</v>
      </c>
      <c r="N913" s="15" t="str">
        <f>IFERROR(INDEX(dbOrdini[ORDINE],MATCH(A913,dbOrdini[CODICE
ANKER]*(dbOrdini[CODICE
SUPPLY]="GEN24"),0)),"")</f>
        <v/>
      </c>
      <c r="O913" s="352" t="s">
        <v>8</v>
      </c>
      <c r="P913" s="347" t="s">
        <v>28398</v>
      </c>
    </row>
    <row r="914" spans="1:16">
      <c r="A914" s="347" t="s">
        <v>28399</v>
      </c>
      <c r="B914" s="348">
        <v>0</v>
      </c>
      <c r="C914" s="347" t="s">
        <v>28152</v>
      </c>
      <c r="D914" s="347" t="s">
        <v>1964</v>
      </c>
      <c r="E914" s="347">
        <v>3</v>
      </c>
      <c r="F914" s="347">
        <v>1.5</v>
      </c>
      <c r="G914" s="347" t="s">
        <v>11</v>
      </c>
      <c r="H914" s="349">
        <v>12.5</v>
      </c>
      <c r="I914" s="350" t="s">
        <v>12</v>
      </c>
      <c r="J914" s="351">
        <f t="shared" si="14"/>
        <v>178.5</v>
      </c>
      <c r="K914" s="351">
        <v>59.5</v>
      </c>
      <c r="L914" s="3" t="str">
        <f>IFERROR(INDEX(dbOrdini[PREZZO
VINOLUX],MATCH(A914,dbOrdini[CODICE
ANKER],0)),"")</f>
        <v/>
      </c>
      <c r="M914" s="347" t="s">
        <v>28233</v>
      </c>
      <c r="N914" s="15" t="str">
        <f>IFERROR(INDEX(dbOrdini[ORDINE],MATCH(A914,dbOrdini[CODICE
ANKER]*(dbOrdini[CODICE
SUPPLY]="GEN24"),0)),"")</f>
        <v/>
      </c>
      <c r="O914" s="352" t="s">
        <v>8</v>
      </c>
      <c r="P914" s="347" t="s">
        <v>28400</v>
      </c>
    </row>
    <row r="915" spans="1:16">
      <c r="A915" s="347" t="s">
        <v>1965</v>
      </c>
      <c r="B915" s="348">
        <v>103</v>
      </c>
      <c r="C915" s="347" t="s">
        <v>28152</v>
      </c>
      <c r="D915" s="347" t="s">
        <v>1966</v>
      </c>
      <c r="E915" s="347">
        <v>6</v>
      </c>
      <c r="F915" s="347">
        <v>0.7</v>
      </c>
      <c r="G915" s="347" t="s">
        <v>11262</v>
      </c>
      <c r="H915" s="349">
        <v>23</v>
      </c>
      <c r="I915" s="350" t="s">
        <v>12</v>
      </c>
      <c r="J915" s="351">
        <f t="shared" si="14"/>
        <v>36</v>
      </c>
      <c r="K915" s="351">
        <v>6</v>
      </c>
      <c r="L915" s="3" t="str">
        <f>IFERROR(INDEX(dbOrdini[PREZZO
VINOLUX],MATCH(A915,dbOrdini[CODICE
ANKER],0)),"")</f>
        <v/>
      </c>
      <c r="M915" s="347" t="s">
        <v>10539</v>
      </c>
      <c r="N915" s="15" t="str">
        <f>IFERROR(INDEX(dbOrdini[ORDINE],MATCH(A915,dbOrdini[CODICE
ANKER]*(dbOrdini[CODICE
SUPPLY]="GEN24"),0)),"")</f>
        <v/>
      </c>
      <c r="O915" s="352" t="s">
        <v>8</v>
      </c>
      <c r="P915" s="347" t="s">
        <v>1967</v>
      </c>
    </row>
    <row r="916" spans="1:16">
      <c r="A916" s="347" t="s">
        <v>1968</v>
      </c>
      <c r="B916" s="348">
        <v>2</v>
      </c>
      <c r="C916" s="347" t="s">
        <v>28152</v>
      </c>
      <c r="D916" s="347" t="s">
        <v>1969</v>
      </c>
      <c r="E916" s="347">
        <v>6</v>
      </c>
      <c r="F916" s="347">
        <v>0.7</v>
      </c>
      <c r="G916" s="347" t="s">
        <v>11</v>
      </c>
      <c r="H916" s="349">
        <v>30</v>
      </c>
      <c r="I916" s="350" t="s">
        <v>12</v>
      </c>
      <c r="J916" s="351">
        <f t="shared" si="14"/>
        <v>65.099999999999994</v>
      </c>
      <c r="K916" s="351">
        <v>10.85</v>
      </c>
      <c r="L916" s="3" t="str">
        <f>IFERROR(INDEX(dbOrdini[PREZZO
VINOLUX],MATCH(A916,dbOrdini[CODICE
ANKER],0)),"")</f>
        <v/>
      </c>
      <c r="M916" s="347" t="s">
        <v>10539</v>
      </c>
      <c r="N916" s="15" t="str">
        <f>IFERROR(INDEX(dbOrdini[ORDINE],MATCH(A916,dbOrdini[CODICE
ANKER]*(dbOrdini[CODICE
SUPPLY]="GEN24"),0)),"")</f>
        <v/>
      </c>
      <c r="O916" s="352" t="s">
        <v>8</v>
      </c>
      <c r="P916" s="347" t="s">
        <v>1970</v>
      </c>
    </row>
    <row r="917" spans="1:16">
      <c r="A917" s="347" t="s">
        <v>11192</v>
      </c>
      <c r="B917" s="348">
        <v>12</v>
      </c>
      <c r="C917" s="347" t="s">
        <v>28152</v>
      </c>
      <c r="D917" s="347" t="s">
        <v>11193</v>
      </c>
      <c r="E917" s="347">
        <v>6</v>
      </c>
      <c r="F917" s="347">
        <v>0.7</v>
      </c>
      <c r="G917" s="347" t="s">
        <v>11</v>
      </c>
      <c r="H917" s="349">
        <v>46</v>
      </c>
      <c r="I917" s="350" t="s">
        <v>12</v>
      </c>
      <c r="J917" s="351">
        <f t="shared" si="14"/>
        <v>195</v>
      </c>
      <c r="K917" s="351">
        <v>32.5</v>
      </c>
      <c r="L917" s="3" t="str">
        <f>IFERROR(INDEX(dbOrdini[PREZZO
VINOLUX],MATCH(A917,dbOrdini[CODICE
ANKER],0)),"")</f>
        <v/>
      </c>
      <c r="M917" s="347" t="s">
        <v>10554</v>
      </c>
      <c r="N917" s="15" t="str">
        <f>IFERROR(INDEX(dbOrdini[ORDINE],MATCH(A917,dbOrdini[CODICE
ANKER]*(dbOrdini[CODICE
SUPPLY]="GEN24"),0)),"")</f>
        <v/>
      </c>
      <c r="O917" s="352" t="s">
        <v>8</v>
      </c>
      <c r="P917" s="347" t="s">
        <v>16</v>
      </c>
    </row>
    <row r="918" spans="1:16">
      <c r="A918" s="347" t="s">
        <v>11194</v>
      </c>
      <c r="B918" s="348">
        <v>6</v>
      </c>
      <c r="C918" s="347" t="s">
        <v>28152</v>
      </c>
      <c r="D918" s="347" t="s">
        <v>11195</v>
      </c>
      <c r="E918" s="347">
        <v>6</v>
      </c>
      <c r="F918" s="347">
        <v>0.7</v>
      </c>
      <c r="G918" s="347" t="s">
        <v>11</v>
      </c>
      <c r="H918" s="349">
        <v>46</v>
      </c>
      <c r="I918" s="350" t="s">
        <v>12</v>
      </c>
      <c r="J918" s="351">
        <f t="shared" si="14"/>
        <v>147</v>
      </c>
      <c r="K918" s="351">
        <v>24.5</v>
      </c>
      <c r="L918" s="3" t="str">
        <f>IFERROR(INDEX(dbOrdini[PREZZO
VINOLUX],MATCH(A918,dbOrdini[CODICE
ANKER],0)),"")</f>
        <v/>
      </c>
      <c r="M918" s="347" t="s">
        <v>10554</v>
      </c>
      <c r="N918" s="15" t="str">
        <f>IFERROR(INDEX(dbOrdini[ORDINE],MATCH(A918,dbOrdini[CODICE
ANKER]*(dbOrdini[CODICE
SUPPLY]="GEN24"),0)),"")</f>
        <v/>
      </c>
      <c r="O918" s="352" t="s">
        <v>8</v>
      </c>
      <c r="P918" s="347" t="s">
        <v>11435</v>
      </c>
    </row>
    <row r="919" spans="1:16">
      <c r="A919" s="347" t="s">
        <v>1971</v>
      </c>
      <c r="B919" s="348">
        <v>0</v>
      </c>
      <c r="C919" s="347" t="s">
        <v>28152</v>
      </c>
      <c r="D919" s="347" t="s">
        <v>1972</v>
      </c>
      <c r="E919" s="347">
        <v>6</v>
      </c>
      <c r="F919" s="347">
        <v>0.5</v>
      </c>
      <c r="G919" s="347" t="s">
        <v>11262</v>
      </c>
      <c r="H919" s="349">
        <v>0</v>
      </c>
      <c r="I919" s="350" t="s">
        <v>12</v>
      </c>
      <c r="J919" s="351">
        <f t="shared" si="14"/>
        <v>82.5</v>
      </c>
      <c r="K919" s="351">
        <v>13.75</v>
      </c>
      <c r="L919" s="3" t="str">
        <f>IFERROR(INDEX(dbOrdini[PREZZO
VINOLUX],MATCH(A919,dbOrdini[CODICE
ANKER],0)),"")</f>
        <v/>
      </c>
      <c r="M919" s="347" t="s">
        <v>28382</v>
      </c>
      <c r="N919" s="15" t="str">
        <f>IFERROR(INDEX(dbOrdini[ORDINE],MATCH(A919,dbOrdini[CODICE
ANKER]*(dbOrdini[CODICE
SUPPLY]="GEN24"),0)),"")</f>
        <v/>
      </c>
      <c r="O919" s="352" t="s">
        <v>8</v>
      </c>
      <c r="P919" s="347" t="s">
        <v>1973</v>
      </c>
    </row>
    <row r="920" spans="1:16">
      <c r="A920" s="347" t="s">
        <v>1974</v>
      </c>
      <c r="B920" s="348">
        <v>25</v>
      </c>
      <c r="C920" s="347" t="s">
        <v>28152</v>
      </c>
      <c r="D920" s="347" t="s">
        <v>1975</v>
      </c>
      <c r="E920" s="347">
        <v>6</v>
      </c>
      <c r="F920" s="347">
        <v>0.5</v>
      </c>
      <c r="G920" s="347" t="s">
        <v>11262</v>
      </c>
      <c r="H920" s="349">
        <v>0</v>
      </c>
      <c r="I920" s="350" t="s">
        <v>12</v>
      </c>
      <c r="J920" s="351">
        <f t="shared" si="14"/>
        <v>82.5</v>
      </c>
      <c r="K920" s="351">
        <v>13.75</v>
      </c>
      <c r="L920" s="3" t="str">
        <f>IFERROR(INDEX(dbOrdini[PREZZO
VINOLUX],MATCH(A920,dbOrdini[CODICE
ANKER],0)),"")</f>
        <v/>
      </c>
      <c r="M920" s="347" t="s">
        <v>28382</v>
      </c>
      <c r="N920" s="15" t="str">
        <f>IFERROR(INDEX(dbOrdini[ORDINE],MATCH(A920,dbOrdini[CODICE
ANKER]*(dbOrdini[CODICE
SUPPLY]="GEN24"),0)),"")</f>
        <v/>
      </c>
      <c r="O920" s="352" t="s">
        <v>8</v>
      </c>
      <c r="P920" s="347" t="s">
        <v>1976</v>
      </c>
    </row>
    <row r="921" spans="1:16">
      <c r="A921" s="347" t="s">
        <v>1977</v>
      </c>
      <c r="B921" s="348">
        <v>2</v>
      </c>
      <c r="C921" s="347" t="s">
        <v>28152</v>
      </c>
      <c r="D921" s="347" t="s">
        <v>1978</v>
      </c>
      <c r="E921" s="347">
        <v>6</v>
      </c>
      <c r="F921" s="347">
        <v>0.7</v>
      </c>
      <c r="G921" s="347" t="s">
        <v>11</v>
      </c>
      <c r="H921" s="349">
        <v>38</v>
      </c>
      <c r="I921" s="350" t="s">
        <v>12</v>
      </c>
      <c r="J921" s="351">
        <f t="shared" si="14"/>
        <v>25.5</v>
      </c>
      <c r="K921" s="351">
        <v>4.25</v>
      </c>
      <c r="L921" s="3" t="str">
        <f>IFERROR(INDEX(dbOrdini[PREZZO
VINOLUX],MATCH(A921,dbOrdini[CODICE
ANKER],0)),"")</f>
        <v/>
      </c>
      <c r="M921" s="347" t="s">
        <v>10535</v>
      </c>
      <c r="N921" s="15" t="str">
        <f>IFERROR(INDEX(dbOrdini[ORDINE],MATCH(A921,dbOrdini[CODICE
ANKER]*(dbOrdini[CODICE
SUPPLY]="GEN24"),0)),"")</f>
        <v/>
      </c>
      <c r="O921" s="352" t="s">
        <v>8</v>
      </c>
      <c r="P921" s="347" t="s">
        <v>1979</v>
      </c>
    </row>
    <row r="922" spans="1:16">
      <c r="A922" s="347" t="s">
        <v>1980</v>
      </c>
      <c r="B922" s="348">
        <v>6</v>
      </c>
      <c r="C922" s="347" t="s">
        <v>28152</v>
      </c>
      <c r="D922" s="347" t="s">
        <v>1981</v>
      </c>
      <c r="E922" s="347">
        <v>6</v>
      </c>
      <c r="F922" s="347">
        <v>0.7</v>
      </c>
      <c r="G922" s="347" t="s">
        <v>11</v>
      </c>
      <c r="H922" s="349">
        <v>37.5</v>
      </c>
      <c r="I922" s="350" t="s">
        <v>12</v>
      </c>
      <c r="J922" s="351">
        <f t="shared" si="14"/>
        <v>19.5</v>
      </c>
      <c r="K922" s="351">
        <v>3.25</v>
      </c>
      <c r="L922" s="3" t="str">
        <f>IFERROR(INDEX(dbOrdini[PREZZO
VINOLUX],MATCH(A922,dbOrdini[CODICE
ANKER],0)),"")</f>
        <v/>
      </c>
      <c r="M922" s="347" t="s">
        <v>10551</v>
      </c>
      <c r="N922" s="15" t="str">
        <f>IFERROR(INDEX(dbOrdini[ORDINE],MATCH(A922,dbOrdini[CODICE
ANKER]*(dbOrdini[CODICE
SUPPLY]="GEN24"),0)),"")</f>
        <v/>
      </c>
      <c r="O922" s="352" t="s">
        <v>8</v>
      </c>
      <c r="P922" s="347" t="s">
        <v>1982</v>
      </c>
    </row>
    <row r="923" spans="1:16">
      <c r="A923" s="347" t="s">
        <v>1983</v>
      </c>
      <c r="B923" s="348">
        <v>0</v>
      </c>
      <c r="C923" s="347" t="s">
        <v>28152</v>
      </c>
      <c r="D923" s="347" t="s">
        <v>1984</v>
      </c>
      <c r="E923" s="347">
        <v>6</v>
      </c>
      <c r="F923" s="347">
        <v>0.7</v>
      </c>
      <c r="G923" s="347" t="s">
        <v>11</v>
      </c>
      <c r="H923" s="349">
        <v>37.5</v>
      </c>
      <c r="I923" s="350" t="s">
        <v>12</v>
      </c>
      <c r="J923" s="351">
        <f t="shared" si="14"/>
        <v>31.5</v>
      </c>
      <c r="K923" s="351">
        <v>5.25</v>
      </c>
      <c r="L923" s="3" t="str">
        <f>IFERROR(INDEX(dbOrdini[PREZZO
VINOLUX],MATCH(A923,dbOrdini[CODICE
ANKER],0)),"")</f>
        <v/>
      </c>
      <c r="M923" s="347" t="s">
        <v>10535</v>
      </c>
      <c r="N923" s="15" t="str">
        <f>IFERROR(INDEX(dbOrdini[ORDINE],MATCH(A923,dbOrdini[CODICE
ANKER]*(dbOrdini[CODICE
SUPPLY]="GEN24"),0)),"")</f>
        <v/>
      </c>
      <c r="O923" s="352" t="s">
        <v>8</v>
      </c>
      <c r="P923" s="347" t="s">
        <v>1985</v>
      </c>
    </row>
    <row r="924" spans="1:16">
      <c r="A924" s="347" t="s">
        <v>1986</v>
      </c>
      <c r="B924" s="348">
        <v>46</v>
      </c>
      <c r="C924" s="347" t="s">
        <v>28152</v>
      </c>
      <c r="D924" s="347" t="s">
        <v>1987</v>
      </c>
      <c r="E924" s="347">
        <v>6</v>
      </c>
      <c r="F924" s="347">
        <v>0.7</v>
      </c>
      <c r="G924" s="347" t="s">
        <v>11</v>
      </c>
      <c r="H924" s="349">
        <v>20</v>
      </c>
      <c r="I924" s="350" t="s">
        <v>12</v>
      </c>
      <c r="J924" s="351">
        <f t="shared" si="14"/>
        <v>57</v>
      </c>
      <c r="K924" s="351">
        <v>9.5</v>
      </c>
      <c r="L924" s="3" t="str">
        <f>IFERROR(INDEX(dbOrdini[PREZZO
VINOLUX],MATCH(A924,dbOrdini[CODICE
ANKER],0)),"")</f>
        <v/>
      </c>
      <c r="M924" s="347" t="s">
        <v>28211</v>
      </c>
      <c r="N924" s="15" t="str">
        <f>IFERROR(INDEX(dbOrdini[ORDINE],MATCH(A924,dbOrdini[CODICE
ANKER]*(dbOrdini[CODICE
SUPPLY]="GEN24"),0)),"")</f>
        <v/>
      </c>
      <c r="O924" s="352" t="s">
        <v>8</v>
      </c>
      <c r="P924" s="347" t="s">
        <v>1988</v>
      </c>
    </row>
    <row r="925" spans="1:16">
      <c r="A925" s="347" t="s">
        <v>1989</v>
      </c>
      <c r="B925" s="348">
        <v>113</v>
      </c>
      <c r="C925" s="347" t="s">
        <v>28152</v>
      </c>
      <c r="D925" s="347" t="s">
        <v>1990</v>
      </c>
      <c r="E925" s="347">
        <v>6</v>
      </c>
      <c r="F925" s="347">
        <v>0.7</v>
      </c>
      <c r="G925" s="347" t="s">
        <v>11262</v>
      </c>
      <c r="H925" s="349">
        <v>40</v>
      </c>
      <c r="I925" s="350" t="s">
        <v>12</v>
      </c>
      <c r="J925" s="351">
        <f t="shared" si="14"/>
        <v>47.099999999999994</v>
      </c>
      <c r="K925" s="351">
        <v>7.85</v>
      </c>
      <c r="L925" s="3" t="str">
        <f>IFERROR(INDEX(dbOrdini[PREZZO
VINOLUX],MATCH(A925,dbOrdini[CODICE
ANKER],0)),"")</f>
        <v/>
      </c>
      <c r="M925" s="347" t="s">
        <v>10531</v>
      </c>
      <c r="N925" s="15" t="str">
        <f>IFERROR(INDEX(dbOrdini[ORDINE],MATCH(A925,dbOrdini[CODICE
ANKER]*(dbOrdini[CODICE
SUPPLY]="GEN24"),0)),"")</f>
        <v/>
      </c>
      <c r="O925" s="352" t="s">
        <v>8</v>
      </c>
      <c r="P925" s="347" t="s">
        <v>1991</v>
      </c>
    </row>
    <row r="926" spans="1:16">
      <c r="A926" s="347" t="s">
        <v>1992</v>
      </c>
      <c r="B926" s="348">
        <v>789</v>
      </c>
      <c r="C926" s="347" t="s">
        <v>28152</v>
      </c>
      <c r="D926" s="347" t="s">
        <v>1993</v>
      </c>
      <c r="E926" s="347">
        <v>6</v>
      </c>
      <c r="F926" s="347">
        <v>0.7</v>
      </c>
      <c r="G926" s="347" t="s">
        <v>11</v>
      </c>
      <c r="H926" s="349">
        <v>35</v>
      </c>
      <c r="I926" s="350" t="s">
        <v>12</v>
      </c>
      <c r="J926" s="351">
        <f t="shared" si="14"/>
        <v>39.900000000000006</v>
      </c>
      <c r="K926" s="351">
        <v>6.65</v>
      </c>
      <c r="L926" s="3" t="str">
        <f>IFERROR(INDEX(dbOrdini[PREZZO
VINOLUX],MATCH(A926,dbOrdini[CODICE
ANKER],0)),"")</f>
        <v/>
      </c>
      <c r="M926" s="347" t="s">
        <v>10531</v>
      </c>
      <c r="N926" s="15" t="str">
        <f>IFERROR(INDEX(dbOrdini[ORDINE],MATCH(A926,dbOrdini[CODICE
ANKER]*(dbOrdini[CODICE
SUPPLY]="GEN24"),0)),"")</f>
        <v/>
      </c>
      <c r="O926" s="352" t="s">
        <v>8</v>
      </c>
      <c r="P926" s="347" t="s">
        <v>1994</v>
      </c>
    </row>
    <row r="927" spans="1:16">
      <c r="A927" s="347" t="s">
        <v>2000</v>
      </c>
      <c r="B927" s="348">
        <v>3650</v>
      </c>
      <c r="C927" s="347" t="s">
        <v>28152</v>
      </c>
      <c r="D927" s="347" t="s">
        <v>1996</v>
      </c>
      <c r="E927" s="347">
        <v>6</v>
      </c>
      <c r="F927" s="347">
        <v>0.7</v>
      </c>
      <c r="G927" s="347" t="s">
        <v>11</v>
      </c>
      <c r="H927" s="349">
        <v>25</v>
      </c>
      <c r="I927" s="350" t="s">
        <v>12</v>
      </c>
      <c r="J927" s="351">
        <f t="shared" si="14"/>
        <v>49.5</v>
      </c>
      <c r="K927" s="351">
        <v>8.25</v>
      </c>
      <c r="L927" s="3" t="str">
        <f>IFERROR(INDEX(dbOrdini[PREZZO
VINOLUX],MATCH(A927,dbOrdini[CODICE
ANKER],0)),"")</f>
        <v/>
      </c>
      <c r="M927" s="347" t="s">
        <v>28195</v>
      </c>
      <c r="N927" s="15" t="str">
        <f>IFERROR(INDEX(dbOrdini[ORDINE],MATCH(A927,dbOrdini[CODICE
ANKER]*(dbOrdini[CODICE
SUPPLY]="GEN24"),0)),"")</f>
        <v/>
      </c>
      <c r="O927" s="352" t="s">
        <v>8</v>
      </c>
      <c r="P927" s="347" t="s">
        <v>2001</v>
      </c>
    </row>
    <row r="928" spans="1:16">
      <c r="A928" s="347" t="s">
        <v>1998</v>
      </c>
      <c r="B928" s="348">
        <v>7</v>
      </c>
      <c r="C928" s="347" t="s">
        <v>28152</v>
      </c>
      <c r="D928" s="347" t="s">
        <v>1996</v>
      </c>
      <c r="E928" s="347">
        <v>6</v>
      </c>
      <c r="F928" s="347">
        <v>0.7</v>
      </c>
      <c r="G928" s="347" t="s">
        <v>11</v>
      </c>
      <c r="H928" s="349">
        <v>25</v>
      </c>
      <c r="I928" s="350" t="s">
        <v>12</v>
      </c>
      <c r="J928" s="351">
        <f t="shared" si="14"/>
        <v>49.5</v>
      </c>
      <c r="K928" s="351">
        <v>8.25</v>
      </c>
      <c r="L928" s="3" t="str">
        <f>IFERROR(INDEX(dbOrdini[PREZZO
VINOLUX],MATCH(A928,dbOrdini[CODICE
ANKER],0)),"")</f>
        <v/>
      </c>
      <c r="M928" s="347" t="s">
        <v>28195</v>
      </c>
      <c r="N928" s="15" t="str">
        <f>IFERROR(INDEX(dbOrdini[ORDINE],MATCH(A928,dbOrdini[CODICE
ANKER]*(dbOrdini[CODICE
SUPPLY]="GEN24"),0)),"")</f>
        <v/>
      </c>
      <c r="O928" s="352" t="s">
        <v>8</v>
      </c>
      <c r="P928" s="347" t="s">
        <v>1999</v>
      </c>
    </row>
    <row r="929" spans="1:16">
      <c r="A929" s="347" t="s">
        <v>2004</v>
      </c>
      <c r="B929" s="348">
        <v>20331</v>
      </c>
      <c r="C929" s="347" t="s">
        <v>28152</v>
      </c>
      <c r="D929" s="347" t="s">
        <v>1996</v>
      </c>
      <c r="E929" s="347">
        <v>12</v>
      </c>
      <c r="F929" s="347">
        <v>1</v>
      </c>
      <c r="G929" s="347" t="s">
        <v>11</v>
      </c>
      <c r="H929" s="349">
        <v>25</v>
      </c>
      <c r="I929" s="350" t="s">
        <v>12</v>
      </c>
      <c r="J929" s="351">
        <f t="shared" si="14"/>
        <v>107.88</v>
      </c>
      <c r="K929" s="351">
        <v>8.99</v>
      </c>
      <c r="L929" s="3" t="str">
        <f>IFERROR(INDEX(dbOrdini[PREZZO
VINOLUX],MATCH(A929,dbOrdini[CODICE
ANKER],0)),"")</f>
        <v/>
      </c>
      <c r="M929" s="347" t="s">
        <v>28195</v>
      </c>
      <c r="N929" s="15" t="str">
        <f>IFERROR(INDEX(dbOrdini[ORDINE],MATCH(A929,dbOrdini[CODICE
ANKER]*(dbOrdini[CODICE
SUPPLY]="GEN24"),0)),"")</f>
        <v/>
      </c>
      <c r="O929" s="352" t="s">
        <v>8</v>
      </c>
      <c r="P929" s="347" t="s">
        <v>2002</v>
      </c>
    </row>
    <row r="930" spans="1:16">
      <c r="A930" s="347" t="s">
        <v>2003</v>
      </c>
      <c r="B930" s="348">
        <v>10624</v>
      </c>
      <c r="C930" s="347" t="s">
        <v>28152</v>
      </c>
      <c r="D930" s="347" t="s">
        <v>1996</v>
      </c>
      <c r="E930" s="347">
        <v>6</v>
      </c>
      <c r="F930" s="347">
        <v>1</v>
      </c>
      <c r="G930" s="347" t="s">
        <v>11</v>
      </c>
      <c r="H930" s="349">
        <v>25</v>
      </c>
      <c r="I930" s="350" t="s">
        <v>12</v>
      </c>
      <c r="J930" s="351">
        <f t="shared" si="14"/>
        <v>53.94</v>
      </c>
      <c r="K930" s="351">
        <v>8.99</v>
      </c>
      <c r="L930" s="3" t="str">
        <f>IFERROR(INDEX(dbOrdini[PREZZO
VINOLUX],MATCH(A930,dbOrdini[CODICE
ANKER],0)),"")</f>
        <v/>
      </c>
      <c r="M930" s="347" t="s">
        <v>28195</v>
      </c>
      <c r="N930" s="15" t="str">
        <f>IFERROR(INDEX(dbOrdini[ORDINE],MATCH(A930,dbOrdini[CODICE
ANKER]*(dbOrdini[CODICE
SUPPLY]="GEN24"),0)),"")</f>
        <v/>
      </c>
      <c r="O930" s="352" t="s">
        <v>8</v>
      </c>
      <c r="P930" s="347" t="s">
        <v>2002</v>
      </c>
    </row>
    <row r="931" spans="1:16">
      <c r="A931" s="347" t="s">
        <v>1995</v>
      </c>
      <c r="B931" s="348">
        <v>1050</v>
      </c>
      <c r="C931" s="347" t="s">
        <v>28152</v>
      </c>
      <c r="D931" s="347" t="s">
        <v>1996</v>
      </c>
      <c r="E931" s="347">
        <v>25</v>
      </c>
      <c r="F931" s="347">
        <v>0.05</v>
      </c>
      <c r="G931" s="347" t="s">
        <v>11</v>
      </c>
      <c r="H931" s="349">
        <v>25</v>
      </c>
      <c r="I931" s="350" t="s">
        <v>12</v>
      </c>
      <c r="J931" s="351">
        <f t="shared" si="14"/>
        <v>27.500000000000004</v>
      </c>
      <c r="K931" s="351">
        <v>1.1000000000000001</v>
      </c>
      <c r="L931" s="3" t="str">
        <f>IFERROR(INDEX(dbOrdini[PREZZO
VINOLUX],MATCH(A931,dbOrdini[CODICE
ANKER],0)),"")</f>
        <v/>
      </c>
      <c r="M931" s="347" t="s">
        <v>28195</v>
      </c>
      <c r="N931" s="15" t="str">
        <f>IFERROR(INDEX(dbOrdini[ORDINE],MATCH(A931,dbOrdini[CODICE
ANKER]*(dbOrdini[CODICE
SUPPLY]="GEN24"),0)),"")</f>
        <v/>
      </c>
      <c r="O931" s="352" t="s">
        <v>8</v>
      </c>
      <c r="P931" s="347" t="s">
        <v>1997</v>
      </c>
    </row>
    <row r="932" spans="1:16">
      <c r="A932" s="347" t="s">
        <v>2005</v>
      </c>
      <c r="B932" s="348">
        <v>0</v>
      </c>
      <c r="C932" s="347" t="s">
        <v>28152</v>
      </c>
      <c r="D932" s="347" t="s">
        <v>2006</v>
      </c>
      <c r="E932" s="347">
        <v>6</v>
      </c>
      <c r="F932" s="347">
        <v>0.7</v>
      </c>
      <c r="G932" s="347" t="s">
        <v>11</v>
      </c>
      <c r="H932" s="349">
        <v>40</v>
      </c>
      <c r="I932" s="350" t="s">
        <v>12</v>
      </c>
      <c r="J932" s="351">
        <f t="shared" si="14"/>
        <v>129</v>
      </c>
      <c r="K932" s="351">
        <v>21.5</v>
      </c>
      <c r="L932" s="3">
        <f>IFERROR(INDEX(dbOrdini[PREZZO
VINOLUX],MATCH(A932,dbOrdini[CODICE
ANKER],0)),"")</f>
        <v>21.85</v>
      </c>
      <c r="M932" s="347" t="s">
        <v>10548</v>
      </c>
      <c r="N932" s="15" t="str">
        <f>IFERROR(INDEX(dbOrdini[ORDINE],MATCH(A932,dbOrdini[CODICE
ANKER]*(dbOrdini[CODICE
SUPPLY]="GEN24"),0)),"")</f>
        <v/>
      </c>
      <c r="O932" s="352" t="s">
        <v>8</v>
      </c>
      <c r="P932" s="347" t="s">
        <v>2007</v>
      </c>
    </row>
    <row r="933" spans="1:16">
      <c r="A933" s="347" t="s">
        <v>11436</v>
      </c>
      <c r="B933" s="348">
        <v>0</v>
      </c>
      <c r="C933" s="347" t="s">
        <v>28152</v>
      </c>
      <c r="D933" s="347" t="s">
        <v>11437</v>
      </c>
      <c r="E933" s="347">
        <v>6</v>
      </c>
      <c r="F933" s="347">
        <v>0.7</v>
      </c>
      <c r="G933" s="347" t="s">
        <v>11262</v>
      </c>
      <c r="H933" s="349">
        <v>40</v>
      </c>
      <c r="I933" s="350" t="s">
        <v>12</v>
      </c>
      <c r="J933" s="351">
        <f t="shared" si="14"/>
        <v>123.60000000000001</v>
      </c>
      <c r="K933" s="351">
        <v>20.6</v>
      </c>
      <c r="L933" s="3" t="str">
        <f>IFERROR(INDEX(dbOrdini[PREZZO
VINOLUX],MATCH(A933,dbOrdini[CODICE
ANKER],0)),"")</f>
        <v/>
      </c>
      <c r="M933" s="347" t="s">
        <v>10548</v>
      </c>
      <c r="N933" s="15" t="str">
        <f>IFERROR(INDEX(dbOrdini[ORDINE],MATCH(A933,dbOrdini[CODICE
ANKER]*(dbOrdini[CODICE
SUPPLY]="GEN24"),0)),"")</f>
        <v/>
      </c>
      <c r="O933" s="352" t="s">
        <v>8</v>
      </c>
      <c r="P933" s="347" t="s">
        <v>11438</v>
      </c>
    </row>
    <row r="934" spans="1:16">
      <c r="A934" s="347" t="s">
        <v>2008</v>
      </c>
      <c r="B934" s="348">
        <v>2</v>
      </c>
      <c r="C934" s="347" t="s">
        <v>28152</v>
      </c>
      <c r="D934" s="347" t="s">
        <v>2009</v>
      </c>
      <c r="E934" s="347">
        <v>6</v>
      </c>
      <c r="F934" s="347">
        <v>0.7</v>
      </c>
      <c r="G934" s="347" t="s">
        <v>11</v>
      </c>
      <c r="H934" s="349">
        <v>40</v>
      </c>
      <c r="I934" s="350" t="s">
        <v>12</v>
      </c>
      <c r="J934" s="351">
        <f t="shared" si="14"/>
        <v>106.5</v>
      </c>
      <c r="K934" s="351">
        <v>17.75</v>
      </c>
      <c r="L934" s="3" t="str">
        <f>IFERROR(INDEX(dbOrdini[PREZZO
VINOLUX],MATCH(A934,dbOrdini[CODICE
ANKER],0)),"")</f>
        <v/>
      </c>
      <c r="M934" s="347" t="s">
        <v>10548</v>
      </c>
      <c r="N934" s="15" t="str">
        <f>IFERROR(INDEX(dbOrdini[ORDINE],MATCH(A934,dbOrdini[CODICE
ANKER]*(dbOrdini[CODICE
SUPPLY]="GEN24"),0)),"")</f>
        <v/>
      </c>
      <c r="O934" s="352" t="s">
        <v>8</v>
      </c>
      <c r="P934" s="347" t="s">
        <v>2010</v>
      </c>
    </row>
    <row r="935" spans="1:16">
      <c r="A935" s="347" t="s">
        <v>28401</v>
      </c>
      <c r="B935" s="348">
        <v>44</v>
      </c>
      <c r="C935" s="347" t="s">
        <v>28152</v>
      </c>
      <c r="D935" s="347" t="s">
        <v>28402</v>
      </c>
      <c r="E935" s="347">
        <v>6</v>
      </c>
      <c r="F935" s="347">
        <v>0.7</v>
      </c>
      <c r="G935" s="347" t="s">
        <v>11</v>
      </c>
      <c r="H935" s="349">
        <v>40</v>
      </c>
      <c r="I935" s="350" t="s">
        <v>12</v>
      </c>
      <c r="J935" s="351">
        <f t="shared" si="14"/>
        <v>147</v>
      </c>
      <c r="K935" s="351">
        <v>24.5</v>
      </c>
      <c r="L935" s="3" t="str">
        <f>IFERROR(INDEX(dbOrdini[PREZZO
VINOLUX],MATCH(A935,dbOrdini[CODICE
ANKER],0)),"")</f>
        <v/>
      </c>
      <c r="M935" s="347" t="s">
        <v>10548</v>
      </c>
      <c r="N935" s="15" t="str">
        <f>IFERROR(INDEX(dbOrdini[ORDINE],MATCH(A935,dbOrdini[CODICE
ANKER]*(dbOrdini[CODICE
SUPPLY]="GEN24"),0)),"")</f>
        <v/>
      </c>
      <c r="O935" s="352" t="s">
        <v>8</v>
      </c>
      <c r="P935" s="347" t="s">
        <v>28403</v>
      </c>
    </row>
    <row r="936" spans="1:16">
      <c r="A936" s="347" t="s">
        <v>2011</v>
      </c>
      <c r="B936" s="348">
        <v>3</v>
      </c>
      <c r="C936" s="347" t="s">
        <v>28152</v>
      </c>
      <c r="D936" s="347" t="s">
        <v>2012</v>
      </c>
      <c r="E936" s="347">
        <v>6</v>
      </c>
      <c r="F936" s="347">
        <v>0.7</v>
      </c>
      <c r="G936" s="347" t="s">
        <v>11</v>
      </c>
      <c r="H936" s="349">
        <v>40</v>
      </c>
      <c r="I936" s="350" t="s">
        <v>12</v>
      </c>
      <c r="J936" s="351">
        <f t="shared" si="14"/>
        <v>660</v>
      </c>
      <c r="K936" s="351">
        <v>110</v>
      </c>
      <c r="L936" s="3" t="str">
        <f>IFERROR(INDEX(dbOrdini[PREZZO
VINOLUX],MATCH(A936,dbOrdini[CODICE
ANKER],0)),"")</f>
        <v/>
      </c>
      <c r="M936" s="347" t="s">
        <v>10548</v>
      </c>
      <c r="N936" s="15" t="str">
        <f>IFERROR(INDEX(dbOrdini[ORDINE],MATCH(A936,dbOrdini[CODICE
ANKER]*(dbOrdini[CODICE
SUPPLY]="GEN24"),0)),"")</f>
        <v/>
      </c>
      <c r="O936" s="352" t="s">
        <v>8</v>
      </c>
      <c r="P936" s="347" t="s">
        <v>2013</v>
      </c>
    </row>
    <row r="937" spans="1:16">
      <c r="A937" s="347" t="s">
        <v>2014</v>
      </c>
      <c r="B937" s="348">
        <v>0</v>
      </c>
      <c r="C937" s="347" t="s">
        <v>28152</v>
      </c>
      <c r="D937" s="347" t="s">
        <v>2015</v>
      </c>
      <c r="E937" s="347">
        <v>6</v>
      </c>
      <c r="F937" s="347">
        <v>0.7</v>
      </c>
      <c r="G937" s="347" t="s">
        <v>11</v>
      </c>
      <c r="H937" s="349">
        <v>40</v>
      </c>
      <c r="I937" s="350" t="s">
        <v>12</v>
      </c>
      <c r="J937" s="351">
        <f t="shared" si="14"/>
        <v>510</v>
      </c>
      <c r="K937" s="351">
        <v>85</v>
      </c>
      <c r="L937" s="3" t="str">
        <f>IFERROR(INDEX(dbOrdini[PREZZO
VINOLUX],MATCH(A937,dbOrdini[CODICE
ANKER],0)),"")</f>
        <v/>
      </c>
      <c r="M937" s="347" t="s">
        <v>10548</v>
      </c>
      <c r="N937" s="15" t="str">
        <f>IFERROR(INDEX(dbOrdini[ORDINE],MATCH(A937,dbOrdini[CODICE
ANKER]*(dbOrdini[CODICE
SUPPLY]="GEN24"),0)),"")</f>
        <v/>
      </c>
      <c r="O937" s="352" t="s">
        <v>8</v>
      </c>
      <c r="P937" s="347" t="s">
        <v>2016</v>
      </c>
    </row>
    <row r="938" spans="1:16">
      <c r="A938" s="347" t="s">
        <v>2017</v>
      </c>
      <c r="B938" s="348">
        <v>130</v>
      </c>
      <c r="C938" s="347" t="s">
        <v>28152</v>
      </c>
      <c r="D938" s="347" t="s">
        <v>2018</v>
      </c>
      <c r="E938" s="347">
        <v>6</v>
      </c>
      <c r="F938" s="347">
        <v>0.7</v>
      </c>
      <c r="G938" s="347" t="s">
        <v>11</v>
      </c>
      <c r="H938" s="349">
        <v>40</v>
      </c>
      <c r="I938" s="350" t="s">
        <v>12</v>
      </c>
      <c r="J938" s="351">
        <f t="shared" si="14"/>
        <v>33.299999999999997</v>
      </c>
      <c r="K938" s="351">
        <v>5.55</v>
      </c>
      <c r="L938" s="3" t="str">
        <f>IFERROR(INDEX(dbOrdini[PREZZO
VINOLUX],MATCH(A938,dbOrdini[CODICE
ANKER],0)),"")</f>
        <v/>
      </c>
      <c r="M938" s="347" t="s">
        <v>10541</v>
      </c>
      <c r="N938" s="15" t="str">
        <f>IFERROR(INDEX(dbOrdini[ORDINE],MATCH(A938,dbOrdini[CODICE
ANKER]*(dbOrdini[CODICE
SUPPLY]="GEN24"),0)),"")</f>
        <v/>
      </c>
      <c r="O938" s="352" t="s">
        <v>8</v>
      </c>
      <c r="P938" s="347" t="s">
        <v>2019</v>
      </c>
    </row>
    <row r="939" spans="1:16">
      <c r="A939" s="347" t="s">
        <v>2020</v>
      </c>
      <c r="B939" s="348">
        <v>3</v>
      </c>
      <c r="C939" s="347" t="s">
        <v>28152</v>
      </c>
      <c r="D939" s="347" t="s">
        <v>2018</v>
      </c>
      <c r="E939" s="347">
        <v>12</v>
      </c>
      <c r="F939" s="347">
        <v>1</v>
      </c>
      <c r="G939" s="347" t="s">
        <v>11</v>
      </c>
      <c r="H939" s="349">
        <v>40</v>
      </c>
      <c r="I939" s="350" t="s">
        <v>12</v>
      </c>
      <c r="J939" s="351">
        <f t="shared" si="14"/>
        <v>84</v>
      </c>
      <c r="K939" s="351">
        <v>7</v>
      </c>
      <c r="L939" s="3" t="str">
        <f>IFERROR(INDEX(dbOrdini[PREZZO
VINOLUX],MATCH(A939,dbOrdini[CODICE
ANKER],0)),"")</f>
        <v/>
      </c>
      <c r="M939" s="347" t="s">
        <v>10541</v>
      </c>
      <c r="N939" s="15" t="str">
        <f>IFERROR(INDEX(dbOrdini[ORDINE],MATCH(A939,dbOrdini[CODICE
ANKER]*(dbOrdini[CODICE
SUPPLY]="GEN24"),0)),"")</f>
        <v/>
      </c>
      <c r="O939" s="352" t="s">
        <v>8</v>
      </c>
      <c r="P939" s="347" t="s">
        <v>2021</v>
      </c>
    </row>
    <row r="940" spans="1:16">
      <c r="A940" s="347" t="s">
        <v>2022</v>
      </c>
      <c r="B940" s="348">
        <v>227</v>
      </c>
      <c r="C940" s="347" t="s">
        <v>28152</v>
      </c>
      <c r="D940" s="347" t="s">
        <v>2023</v>
      </c>
      <c r="E940" s="347">
        <v>6</v>
      </c>
      <c r="F940" s="347">
        <v>0.7</v>
      </c>
      <c r="G940" s="347" t="s">
        <v>11</v>
      </c>
      <c r="H940" s="349">
        <v>40</v>
      </c>
      <c r="I940" s="350" t="s">
        <v>12</v>
      </c>
      <c r="J940" s="351">
        <f t="shared" si="14"/>
        <v>75</v>
      </c>
      <c r="K940" s="351">
        <v>12.5</v>
      </c>
      <c r="L940" s="3" t="str">
        <f>IFERROR(INDEX(dbOrdini[PREZZO
VINOLUX],MATCH(A940,dbOrdini[CODICE
ANKER],0)),"")</f>
        <v/>
      </c>
      <c r="M940" s="347" t="s">
        <v>10541</v>
      </c>
      <c r="N940" s="15" t="str">
        <f>IFERROR(INDEX(dbOrdini[ORDINE],MATCH(A940,dbOrdini[CODICE
ANKER]*(dbOrdini[CODICE
SUPPLY]="GEN24"),0)),"")</f>
        <v/>
      </c>
      <c r="O940" s="352" t="s">
        <v>8</v>
      </c>
      <c r="P940" s="347" t="s">
        <v>2024</v>
      </c>
    </row>
    <row r="941" spans="1:16">
      <c r="A941" s="347" t="s">
        <v>11439</v>
      </c>
      <c r="B941" s="348">
        <v>47</v>
      </c>
      <c r="C941" s="347" t="s">
        <v>28152</v>
      </c>
      <c r="D941" s="347" t="s">
        <v>2025</v>
      </c>
      <c r="E941" s="347">
        <v>6</v>
      </c>
      <c r="F941" s="347">
        <v>0.75</v>
      </c>
      <c r="G941" s="347" t="s">
        <v>11</v>
      </c>
      <c r="H941" s="349">
        <v>8.5</v>
      </c>
      <c r="I941" s="350" t="s">
        <v>12</v>
      </c>
      <c r="J941" s="351">
        <f t="shared" si="14"/>
        <v>21.9</v>
      </c>
      <c r="K941" s="351">
        <v>3.65</v>
      </c>
      <c r="L941" s="3" t="str">
        <f>IFERROR(INDEX(dbOrdini[PREZZO
VINOLUX],MATCH(A941,dbOrdini[CODICE
ANKER],0)),"")</f>
        <v/>
      </c>
      <c r="M941" s="347" t="s">
        <v>28244</v>
      </c>
      <c r="N941" s="15" t="str">
        <f>IFERROR(INDEX(dbOrdini[ORDINE],MATCH(A941,dbOrdini[CODICE
ANKER]*(dbOrdini[CODICE
SUPPLY]="GEN24"),0)),"")</f>
        <v/>
      </c>
      <c r="O941" s="352" t="s">
        <v>8</v>
      </c>
      <c r="P941" s="347" t="s">
        <v>11440</v>
      </c>
    </row>
    <row r="942" spans="1:16">
      <c r="A942" s="347" t="s">
        <v>28404</v>
      </c>
      <c r="B942" s="348">
        <v>0</v>
      </c>
      <c r="C942" s="347" t="s">
        <v>28152</v>
      </c>
      <c r="D942" s="347" t="s">
        <v>28405</v>
      </c>
      <c r="E942" s="347">
        <v>6</v>
      </c>
      <c r="F942" s="347">
        <v>0.75</v>
      </c>
      <c r="G942" s="347" t="s">
        <v>11</v>
      </c>
      <c r="H942" s="349">
        <v>8.5</v>
      </c>
      <c r="I942" s="350" t="s">
        <v>12</v>
      </c>
      <c r="J942" s="351">
        <f t="shared" si="14"/>
        <v>18.899999999999999</v>
      </c>
      <c r="K942" s="351">
        <v>3.15</v>
      </c>
      <c r="L942" s="3" t="str">
        <f>IFERROR(INDEX(dbOrdini[PREZZO
VINOLUX],MATCH(A942,dbOrdini[CODICE
ANKER],0)),"")</f>
        <v/>
      </c>
      <c r="M942" s="347" t="s">
        <v>28188</v>
      </c>
      <c r="N942" s="15" t="str">
        <f>IFERROR(INDEX(dbOrdini[ORDINE],MATCH(A942,dbOrdini[CODICE
ANKER]*(dbOrdini[CODICE
SUPPLY]="GEN24"),0)),"")</f>
        <v/>
      </c>
      <c r="O942" s="352" t="s">
        <v>8</v>
      </c>
      <c r="P942" s="347" t="s">
        <v>28406</v>
      </c>
    </row>
    <row r="943" spans="1:16">
      <c r="A943" s="347" t="s">
        <v>2026</v>
      </c>
      <c r="B943" s="348">
        <v>42</v>
      </c>
      <c r="C943" s="347" t="s">
        <v>28152</v>
      </c>
      <c r="D943" s="347" t="s">
        <v>2027</v>
      </c>
      <c r="E943" s="347">
        <v>6</v>
      </c>
      <c r="F943" s="347">
        <v>0.7</v>
      </c>
      <c r="G943" s="347" t="s">
        <v>11</v>
      </c>
      <c r="H943" s="349">
        <v>40</v>
      </c>
      <c r="I943" s="350" t="s">
        <v>12</v>
      </c>
      <c r="J943" s="351">
        <f t="shared" si="14"/>
        <v>111</v>
      </c>
      <c r="K943" s="351">
        <v>18.5</v>
      </c>
      <c r="L943" s="3" t="str">
        <f>IFERROR(INDEX(dbOrdini[PREZZO
VINOLUX],MATCH(A943,dbOrdini[CODICE
ANKER],0)),"")</f>
        <v/>
      </c>
      <c r="M943" s="347" t="s">
        <v>10535</v>
      </c>
      <c r="N943" s="15" t="str">
        <f>IFERROR(INDEX(dbOrdini[ORDINE],MATCH(A943,dbOrdini[CODICE
ANKER]*(dbOrdini[CODICE
SUPPLY]="GEN24"),0)),"")</f>
        <v/>
      </c>
      <c r="O943" s="352" t="s">
        <v>8</v>
      </c>
      <c r="P943" s="347" t="s">
        <v>2028</v>
      </c>
    </row>
    <row r="944" spans="1:16">
      <c r="A944" s="347" t="s">
        <v>2029</v>
      </c>
      <c r="B944" s="348">
        <v>2618</v>
      </c>
      <c r="C944" s="347" t="s">
        <v>28152</v>
      </c>
      <c r="D944" s="347" t="s">
        <v>2030</v>
      </c>
      <c r="E944" s="347">
        <v>6</v>
      </c>
      <c r="F944" s="347">
        <v>0.7</v>
      </c>
      <c r="G944" s="347" t="s">
        <v>11</v>
      </c>
      <c r="H944" s="349">
        <v>40</v>
      </c>
      <c r="I944" s="350" t="s">
        <v>12</v>
      </c>
      <c r="J944" s="351">
        <f t="shared" si="14"/>
        <v>81</v>
      </c>
      <c r="K944" s="351">
        <v>13.5</v>
      </c>
      <c r="L944" s="3" t="str">
        <f>IFERROR(INDEX(dbOrdini[PREZZO
VINOLUX],MATCH(A944,dbOrdini[CODICE
ANKER],0)),"")</f>
        <v/>
      </c>
      <c r="M944" s="347" t="s">
        <v>10537</v>
      </c>
      <c r="N944" s="15" t="str">
        <f>IFERROR(INDEX(dbOrdini[ORDINE],MATCH(A944,dbOrdini[CODICE
ANKER]*(dbOrdini[CODICE
SUPPLY]="GEN24"),0)),"")</f>
        <v/>
      </c>
      <c r="O944" s="352" t="s">
        <v>8</v>
      </c>
      <c r="P944" s="347" t="s">
        <v>2031</v>
      </c>
    </row>
    <row r="945" spans="1:16">
      <c r="A945" s="347" t="s">
        <v>2033</v>
      </c>
      <c r="B945" s="348">
        <v>173</v>
      </c>
      <c r="C945" s="347" t="s">
        <v>28152</v>
      </c>
      <c r="D945" s="347" t="s">
        <v>2034</v>
      </c>
      <c r="E945" s="347">
        <v>6</v>
      </c>
      <c r="F945" s="347">
        <v>0.7</v>
      </c>
      <c r="G945" s="347" t="s">
        <v>11</v>
      </c>
      <c r="H945" s="349">
        <v>40</v>
      </c>
      <c r="I945" s="350" t="s">
        <v>12</v>
      </c>
      <c r="J945" s="351">
        <f t="shared" si="14"/>
        <v>82.5</v>
      </c>
      <c r="K945" s="351">
        <v>13.75</v>
      </c>
      <c r="L945" s="3" t="str">
        <f>IFERROR(INDEX(dbOrdini[PREZZO
VINOLUX],MATCH(A945,dbOrdini[CODICE
ANKER],0)),"")</f>
        <v/>
      </c>
      <c r="M945" s="347" t="s">
        <v>10537</v>
      </c>
      <c r="N945" s="15" t="str">
        <f>IFERROR(INDEX(dbOrdini[ORDINE],MATCH(A945,dbOrdini[CODICE
ANKER]*(dbOrdini[CODICE
SUPPLY]="GEN24"),0)),"")</f>
        <v/>
      </c>
      <c r="O945" s="352" t="s">
        <v>8</v>
      </c>
      <c r="P945" s="347" t="s">
        <v>2031</v>
      </c>
    </row>
    <row r="946" spans="1:16">
      <c r="A946" s="347" t="s">
        <v>2035</v>
      </c>
      <c r="B946" s="348">
        <v>0</v>
      </c>
      <c r="C946" s="347" t="s">
        <v>28152</v>
      </c>
      <c r="D946" s="347" t="s">
        <v>2036</v>
      </c>
      <c r="E946" s="347">
        <v>3</v>
      </c>
      <c r="F946" s="347">
        <v>0.7</v>
      </c>
      <c r="G946" s="347" t="s">
        <v>11</v>
      </c>
      <c r="H946" s="349">
        <v>40</v>
      </c>
      <c r="I946" s="350" t="s">
        <v>12</v>
      </c>
      <c r="J946" s="351">
        <f t="shared" si="14"/>
        <v>45.75</v>
      </c>
      <c r="K946" s="351">
        <v>15.25</v>
      </c>
      <c r="L946" s="3" t="str">
        <f>IFERROR(INDEX(dbOrdini[PREZZO
VINOLUX],MATCH(A946,dbOrdini[CODICE
ANKER],0)),"")</f>
        <v/>
      </c>
      <c r="M946" s="347" t="s">
        <v>10543</v>
      </c>
      <c r="N946" s="15" t="str">
        <f>IFERROR(INDEX(dbOrdini[ORDINE],MATCH(A946,dbOrdini[CODICE
ANKER]*(dbOrdini[CODICE
SUPPLY]="GEN24"),0)),"")</f>
        <v/>
      </c>
      <c r="O946" s="352" t="s">
        <v>8</v>
      </c>
      <c r="P946" s="347" t="s">
        <v>2032</v>
      </c>
    </row>
    <row r="947" spans="1:16">
      <c r="A947" s="347" t="s">
        <v>2037</v>
      </c>
      <c r="B947" s="348">
        <v>15066</v>
      </c>
      <c r="C947" s="347" t="s">
        <v>28152</v>
      </c>
      <c r="D947" s="347" t="s">
        <v>2038</v>
      </c>
      <c r="E947" s="347">
        <v>6</v>
      </c>
      <c r="F947" s="347">
        <v>0.7</v>
      </c>
      <c r="G947" s="347" t="s">
        <v>11262</v>
      </c>
      <c r="H947" s="349">
        <v>37.5</v>
      </c>
      <c r="I947" s="350" t="s">
        <v>12</v>
      </c>
      <c r="J947" s="351">
        <f t="shared" si="14"/>
        <v>82.5</v>
      </c>
      <c r="K947" s="351">
        <v>13.75</v>
      </c>
      <c r="L947" s="3" t="str">
        <f>IFERROR(INDEX(dbOrdini[PREZZO
VINOLUX],MATCH(A947,dbOrdini[CODICE
ANKER],0)),"")</f>
        <v/>
      </c>
      <c r="M947" s="347" t="s">
        <v>10551</v>
      </c>
      <c r="N947" s="15" t="str">
        <f>IFERROR(INDEX(dbOrdini[ORDINE],MATCH(A947,dbOrdini[CODICE
ANKER]*(dbOrdini[CODICE
SUPPLY]="GEN24"),0)),"")</f>
        <v/>
      </c>
      <c r="O947" s="352" t="s">
        <v>8</v>
      </c>
      <c r="P947" s="347" t="s">
        <v>2039</v>
      </c>
    </row>
    <row r="948" spans="1:16">
      <c r="A948" s="347" t="s">
        <v>2040</v>
      </c>
      <c r="B948" s="348">
        <v>10195</v>
      </c>
      <c r="C948" s="347" t="s">
        <v>28152</v>
      </c>
      <c r="D948" s="347" t="s">
        <v>2041</v>
      </c>
      <c r="E948" s="347">
        <v>6</v>
      </c>
      <c r="F948" s="347">
        <v>0.7</v>
      </c>
      <c r="G948" s="347" t="s">
        <v>11262</v>
      </c>
      <c r="H948" s="349">
        <v>14.5</v>
      </c>
      <c r="I948" s="350" t="s">
        <v>12</v>
      </c>
      <c r="J948" s="351">
        <f t="shared" si="14"/>
        <v>81</v>
      </c>
      <c r="K948" s="351">
        <v>13.5</v>
      </c>
      <c r="L948" s="3" t="str">
        <f>IFERROR(INDEX(dbOrdini[PREZZO
VINOLUX],MATCH(A948,dbOrdini[CODICE
ANKER],0)),"")</f>
        <v/>
      </c>
      <c r="M948" s="347" t="s">
        <v>10539</v>
      </c>
      <c r="N948" s="15" t="str">
        <f>IFERROR(INDEX(dbOrdini[ORDINE],MATCH(A948,dbOrdini[CODICE
ANKER]*(dbOrdini[CODICE
SUPPLY]="GEN24"),0)),"")</f>
        <v/>
      </c>
      <c r="O948" s="352" t="s">
        <v>8</v>
      </c>
      <c r="P948" s="347" t="s">
        <v>2042</v>
      </c>
    </row>
    <row r="949" spans="1:16">
      <c r="A949" s="347" t="s">
        <v>2043</v>
      </c>
      <c r="B949" s="348">
        <v>13627</v>
      </c>
      <c r="C949" s="347" t="s">
        <v>28152</v>
      </c>
      <c r="D949" s="347" t="s">
        <v>2044</v>
      </c>
      <c r="E949" s="347">
        <v>6</v>
      </c>
      <c r="F949" s="347">
        <v>0.7</v>
      </c>
      <c r="G949" s="347" t="s">
        <v>11</v>
      </c>
      <c r="H949" s="349">
        <v>37.5</v>
      </c>
      <c r="I949" s="350" t="s">
        <v>12</v>
      </c>
      <c r="J949" s="351">
        <f t="shared" si="14"/>
        <v>81</v>
      </c>
      <c r="K949" s="351">
        <v>13.5</v>
      </c>
      <c r="L949" s="3" t="str">
        <f>IFERROR(INDEX(dbOrdini[PREZZO
VINOLUX],MATCH(A949,dbOrdini[CODICE
ANKER],0)),"")</f>
        <v/>
      </c>
      <c r="M949" s="347" t="s">
        <v>10532</v>
      </c>
      <c r="N949" s="15" t="str">
        <f>IFERROR(INDEX(dbOrdini[ORDINE],MATCH(A949,dbOrdini[CODICE
ANKER]*(dbOrdini[CODICE
SUPPLY]="GEN24"),0)),"")</f>
        <v/>
      </c>
      <c r="O949" s="352" t="s">
        <v>8</v>
      </c>
      <c r="P949" s="347" t="s">
        <v>2045</v>
      </c>
    </row>
    <row r="950" spans="1:16">
      <c r="A950" s="347" t="s">
        <v>2046</v>
      </c>
      <c r="B950" s="348">
        <v>28</v>
      </c>
      <c r="C950" s="347" t="s">
        <v>28152</v>
      </c>
      <c r="D950" s="347" t="s">
        <v>2047</v>
      </c>
      <c r="E950" s="347">
        <v>6</v>
      </c>
      <c r="F950" s="347">
        <v>0.7</v>
      </c>
      <c r="G950" s="347" t="s">
        <v>11</v>
      </c>
      <c r="H950" s="349">
        <v>15</v>
      </c>
      <c r="I950" s="350" t="s">
        <v>12</v>
      </c>
      <c r="J950" s="351">
        <f t="shared" si="14"/>
        <v>65.699999999999989</v>
      </c>
      <c r="K950" s="351">
        <v>10.95</v>
      </c>
      <c r="L950" s="3" t="str">
        <f>IFERROR(INDEX(dbOrdini[PREZZO
VINOLUX],MATCH(A950,dbOrdini[CODICE
ANKER],0)),"")</f>
        <v/>
      </c>
      <c r="M950" s="347" t="s">
        <v>10545</v>
      </c>
      <c r="N950" s="15" t="str">
        <f>IFERROR(INDEX(dbOrdini[ORDINE],MATCH(A950,dbOrdini[CODICE
ANKER]*(dbOrdini[CODICE
SUPPLY]="GEN24"),0)),"")</f>
        <v/>
      </c>
      <c r="O950" s="352" t="s">
        <v>8</v>
      </c>
      <c r="P950" s="347" t="s">
        <v>2048</v>
      </c>
    </row>
    <row r="951" spans="1:16">
      <c r="A951" s="347" t="s">
        <v>2049</v>
      </c>
      <c r="B951" s="348">
        <v>255</v>
      </c>
      <c r="C951" s="347" t="s">
        <v>28152</v>
      </c>
      <c r="D951" s="347" t="s">
        <v>2050</v>
      </c>
      <c r="E951" s="347">
        <v>6</v>
      </c>
      <c r="F951" s="347">
        <v>0.75</v>
      </c>
      <c r="G951" s="347" t="s">
        <v>11</v>
      </c>
      <c r="H951" s="349">
        <v>13</v>
      </c>
      <c r="I951" s="350" t="s">
        <v>12</v>
      </c>
      <c r="J951" s="351">
        <f t="shared" si="14"/>
        <v>44.7</v>
      </c>
      <c r="K951" s="351">
        <v>7.45</v>
      </c>
      <c r="L951" s="3" t="str">
        <f>IFERROR(INDEX(dbOrdini[PREZZO
VINOLUX],MATCH(A951,dbOrdini[CODICE
ANKER],0)),"")</f>
        <v/>
      </c>
      <c r="M951" s="347" t="s">
        <v>28211</v>
      </c>
      <c r="N951" s="15" t="str">
        <f>IFERROR(INDEX(dbOrdini[ORDINE],MATCH(A951,dbOrdini[CODICE
ANKER]*(dbOrdini[CODICE
SUPPLY]="GEN24"),0)),"")</f>
        <v/>
      </c>
      <c r="O951" s="352" t="s">
        <v>8</v>
      </c>
      <c r="P951" s="347" t="s">
        <v>2051</v>
      </c>
    </row>
    <row r="952" spans="1:16">
      <c r="A952" s="347" t="s">
        <v>2053</v>
      </c>
      <c r="B952" s="348">
        <v>323</v>
      </c>
      <c r="C952" s="347" t="s">
        <v>28152</v>
      </c>
      <c r="D952" s="347" t="s">
        <v>2052</v>
      </c>
      <c r="E952" s="347">
        <v>6</v>
      </c>
      <c r="F952" s="347">
        <v>0.7</v>
      </c>
      <c r="G952" s="347" t="s">
        <v>11</v>
      </c>
      <c r="H952" s="349">
        <v>43</v>
      </c>
      <c r="I952" s="350" t="s">
        <v>12</v>
      </c>
      <c r="J952" s="351">
        <f t="shared" si="14"/>
        <v>172.5</v>
      </c>
      <c r="K952" s="351">
        <v>28.75</v>
      </c>
      <c r="L952" s="3" t="str">
        <f>IFERROR(INDEX(dbOrdini[PREZZO
VINOLUX],MATCH(A952,dbOrdini[CODICE
ANKER],0)),"")</f>
        <v/>
      </c>
      <c r="M952" s="347" t="s">
        <v>10536</v>
      </c>
      <c r="N952" s="15" t="str">
        <f>IFERROR(INDEX(dbOrdini[ORDINE],MATCH(A952,dbOrdini[CODICE
ANKER]*(dbOrdini[CODICE
SUPPLY]="GEN24"),0)),"")</f>
        <v/>
      </c>
      <c r="O952" s="352" t="s">
        <v>8</v>
      </c>
      <c r="P952" s="347" t="s">
        <v>2054</v>
      </c>
    </row>
    <row r="953" spans="1:16">
      <c r="A953" s="347" t="s">
        <v>2055</v>
      </c>
      <c r="B953" s="348">
        <v>21</v>
      </c>
      <c r="C953" s="347" t="s">
        <v>28152</v>
      </c>
      <c r="D953" s="347" t="s">
        <v>2052</v>
      </c>
      <c r="E953" s="347">
        <v>6</v>
      </c>
      <c r="F953" s="347">
        <v>1</v>
      </c>
      <c r="G953" s="347" t="s">
        <v>11</v>
      </c>
      <c r="H953" s="349">
        <v>43</v>
      </c>
      <c r="I953" s="350" t="s">
        <v>12</v>
      </c>
      <c r="J953" s="351">
        <f t="shared" si="14"/>
        <v>255</v>
      </c>
      <c r="K953" s="351">
        <v>42.5</v>
      </c>
      <c r="L953" s="3" t="str">
        <f>IFERROR(INDEX(dbOrdini[PREZZO
VINOLUX],MATCH(A953,dbOrdini[CODICE
ANKER],0)),"")</f>
        <v/>
      </c>
      <c r="M953" s="347" t="s">
        <v>10536</v>
      </c>
      <c r="N953" s="15" t="str">
        <f>IFERROR(INDEX(dbOrdini[ORDINE],MATCH(A953,dbOrdini[CODICE
ANKER]*(dbOrdini[CODICE
SUPPLY]="GEN24"),0)),"")</f>
        <v/>
      </c>
      <c r="O953" s="352" t="s">
        <v>8</v>
      </c>
      <c r="P953" s="347" t="s">
        <v>2056</v>
      </c>
    </row>
    <row r="954" spans="1:16">
      <c r="A954" s="347" t="s">
        <v>2057</v>
      </c>
      <c r="B954" s="348">
        <v>0</v>
      </c>
      <c r="C954" s="347" t="s">
        <v>28152</v>
      </c>
      <c r="D954" s="347" t="s">
        <v>2058</v>
      </c>
      <c r="E954" s="347">
        <v>6</v>
      </c>
      <c r="F954" s="347">
        <v>0.7</v>
      </c>
      <c r="G954" s="347" t="s">
        <v>11262</v>
      </c>
      <c r="H954" s="349">
        <v>43</v>
      </c>
      <c r="I954" s="350" t="s">
        <v>12</v>
      </c>
      <c r="J954" s="351">
        <f t="shared" si="14"/>
        <v>720</v>
      </c>
      <c r="K954" s="351">
        <v>120</v>
      </c>
      <c r="L954" s="3" t="str">
        <f>IFERROR(INDEX(dbOrdini[PREZZO
VINOLUX],MATCH(A954,dbOrdini[CODICE
ANKER],0)),"")</f>
        <v/>
      </c>
      <c r="M954" s="347" t="s">
        <v>10536</v>
      </c>
      <c r="N954" s="15" t="str">
        <f>IFERROR(INDEX(dbOrdini[ORDINE],MATCH(A954,dbOrdini[CODICE
ANKER]*(dbOrdini[CODICE
SUPPLY]="GEN24"),0)),"")</f>
        <v/>
      </c>
      <c r="O954" s="352" t="s">
        <v>8</v>
      </c>
      <c r="P954" s="347" t="s">
        <v>2059</v>
      </c>
    </row>
    <row r="955" spans="1:16">
      <c r="A955" s="347" t="s">
        <v>2060</v>
      </c>
      <c r="B955" s="348">
        <v>0</v>
      </c>
      <c r="C955" s="347" t="s">
        <v>28152</v>
      </c>
      <c r="D955" s="347" t="s">
        <v>2061</v>
      </c>
      <c r="E955" s="347">
        <v>6</v>
      </c>
      <c r="F955" s="347">
        <v>0.7</v>
      </c>
      <c r="G955" s="347" t="s">
        <v>11</v>
      </c>
      <c r="H955" s="349">
        <v>43</v>
      </c>
      <c r="I955" s="350" t="s">
        <v>12</v>
      </c>
      <c r="J955" s="351">
        <f t="shared" si="14"/>
        <v>291</v>
      </c>
      <c r="K955" s="351">
        <v>48.5</v>
      </c>
      <c r="L955" s="3" t="str">
        <f>IFERROR(INDEX(dbOrdini[PREZZO
VINOLUX],MATCH(A955,dbOrdini[CODICE
ANKER],0)),"")</f>
        <v/>
      </c>
      <c r="M955" s="347" t="s">
        <v>10536</v>
      </c>
      <c r="N955" s="15" t="str">
        <f>IFERROR(INDEX(dbOrdini[ORDINE],MATCH(A955,dbOrdini[CODICE
ANKER]*(dbOrdini[CODICE
SUPPLY]="GEN24"),0)),"")</f>
        <v/>
      </c>
      <c r="O955" s="352" t="s">
        <v>8</v>
      </c>
      <c r="P955" s="347" t="s">
        <v>2062</v>
      </c>
    </row>
    <row r="956" spans="1:16">
      <c r="A956" s="347" t="s">
        <v>11245</v>
      </c>
      <c r="B956" s="348">
        <v>30</v>
      </c>
      <c r="C956" s="347" t="s">
        <v>28152</v>
      </c>
      <c r="D956" s="347" t="s">
        <v>11246</v>
      </c>
      <c r="E956" s="347">
        <v>6</v>
      </c>
      <c r="F956" s="347">
        <v>0.7</v>
      </c>
      <c r="G956" s="347" t="s">
        <v>11</v>
      </c>
      <c r="H956" s="349">
        <v>43</v>
      </c>
      <c r="I956" s="350" t="s">
        <v>12</v>
      </c>
      <c r="J956" s="351">
        <f t="shared" si="14"/>
        <v>216.60000000000002</v>
      </c>
      <c r="K956" s="351">
        <v>36.1</v>
      </c>
      <c r="L956" s="3">
        <f>IFERROR(INDEX(dbOrdini[PREZZO
VINOLUX],MATCH(A956,dbOrdini[CODICE
ANKER],0)),"")</f>
        <v>40.950000000000003</v>
      </c>
      <c r="M956" s="347" t="s">
        <v>10536</v>
      </c>
      <c r="N956" s="15" t="str">
        <f>IFERROR(INDEX(dbOrdini[ORDINE],MATCH(A956,dbOrdini[CODICE
ANKER]*(dbOrdini[CODICE
SUPPLY]="GEN24"),0)),"")</f>
        <v/>
      </c>
      <c r="O956" s="352" t="s">
        <v>8</v>
      </c>
      <c r="P956" s="347" t="s">
        <v>2062</v>
      </c>
    </row>
    <row r="957" spans="1:16">
      <c r="A957" s="347" t="s">
        <v>2063</v>
      </c>
      <c r="B957" s="348">
        <v>243</v>
      </c>
      <c r="C957" s="347" t="s">
        <v>28152</v>
      </c>
      <c r="D957" s="347" t="s">
        <v>2064</v>
      </c>
      <c r="E957" s="347">
        <v>6</v>
      </c>
      <c r="F957" s="347">
        <v>0.7</v>
      </c>
      <c r="G957" s="347" t="s">
        <v>11</v>
      </c>
      <c r="H957" s="349">
        <v>43</v>
      </c>
      <c r="I957" s="350" t="s">
        <v>12</v>
      </c>
      <c r="J957" s="351">
        <f t="shared" si="14"/>
        <v>156</v>
      </c>
      <c r="K957" s="351">
        <v>26</v>
      </c>
      <c r="L957" s="3">
        <f>IFERROR(INDEX(dbOrdini[PREZZO
VINOLUX],MATCH(A957,dbOrdini[CODICE
ANKER],0)),"")</f>
        <v>26</v>
      </c>
      <c r="M957" s="347" t="s">
        <v>10536</v>
      </c>
      <c r="N957" s="15" t="str">
        <f>IFERROR(INDEX(dbOrdini[ORDINE],MATCH(A957,dbOrdini[CODICE
ANKER]*(dbOrdini[CODICE
SUPPLY]="GEN24"),0)),"")</f>
        <v/>
      </c>
      <c r="O957" s="352" t="s">
        <v>8</v>
      </c>
      <c r="P957" s="347" t="s">
        <v>2065</v>
      </c>
    </row>
    <row r="958" spans="1:16">
      <c r="A958" s="347" t="s">
        <v>2066</v>
      </c>
      <c r="B958" s="348">
        <v>0</v>
      </c>
      <c r="C958" s="347" t="s">
        <v>28152</v>
      </c>
      <c r="D958" s="347" t="s">
        <v>2067</v>
      </c>
      <c r="E958" s="347">
        <v>6</v>
      </c>
      <c r="F958" s="347">
        <v>0.7</v>
      </c>
      <c r="G958" s="347" t="s">
        <v>11</v>
      </c>
      <c r="H958" s="349">
        <v>41.8</v>
      </c>
      <c r="I958" s="350" t="s">
        <v>12</v>
      </c>
      <c r="J958" s="351">
        <f t="shared" si="14"/>
        <v>75</v>
      </c>
      <c r="K958" s="351">
        <v>12.5</v>
      </c>
      <c r="L958" s="3" t="str">
        <f>IFERROR(INDEX(dbOrdini[PREZZO
VINOLUX],MATCH(A958,dbOrdini[CODICE
ANKER],0)),"")</f>
        <v/>
      </c>
      <c r="M958" s="347" t="s">
        <v>10537</v>
      </c>
      <c r="N958" s="15" t="str">
        <f>IFERROR(INDEX(dbOrdini[ORDINE],MATCH(A958,dbOrdini[CODICE
ANKER]*(dbOrdini[CODICE
SUPPLY]="GEN24"),0)),"")</f>
        <v/>
      </c>
      <c r="O958" s="352" t="s">
        <v>8</v>
      </c>
      <c r="P958" s="347" t="s">
        <v>2068</v>
      </c>
    </row>
    <row r="959" spans="1:16">
      <c r="A959" s="347" t="s">
        <v>2069</v>
      </c>
      <c r="B959" s="348">
        <v>21</v>
      </c>
      <c r="C959" s="347" t="s">
        <v>28152</v>
      </c>
      <c r="D959" s="347" t="s">
        <v>2070</v>
      </c>
      <c r="E959" s="347">
        <v>6</v>
      </c>
      <c r="F959" s="347">
        <v>0.7</v>
      </c>
      <c r="G959" s="347" t="s">
        <v>11</v>
      </c>
      <c r="H959" s="349">
        <v>40</v>
      </c>
      <c r="I959" s="350" t="s">
        <v>12</v>
      </c>
      <c r="J959" s="351">
        <f t="shared" si="14"/>
        <v>44.099999999999994</v>
      </c>
      <c r="K959" s="351">
        <v>7.35</v>
      </c>
      <c r="L959" s="3" t="str">
        <f>IFERROR(INDEX(dbOrdini[PREZZO
VINOLUX],MATCH(A959,dbOrdini[CODICE
ANKER],0)),"")</f>
        <v/>
      </c>
      <c r="M959" s="347" t="s">
        <v>10559</v>
      </c>
      <c r="N959" s="15" t="str">
        <f>IFERROR(INDEX(dbOrdini[ORDINE],MATCH(A959,dbOrdini[CODICE
ANKER]*(dbOrdini[CODICE
SUPPLY]="GEN24"),0)),"")</f>
        <v/>
      </c>
      <c r="O959" s="352" t="s">
        <v>8</v>
      </c>
      <c r="P959" s="347" t="s">
        <v>2071</v>
      </c>
    </row>
    <row r="960" spans="1:16">
      <c r="A960" s="347" t="s">
        <v>28407</v>
      </c>
      <c r="B960" s="348">
        <v>0</v>
      </c>
      <c r="C960" s="347" t="s">
        <v>28152</v>
      </c>
      <c r="D960" s="347" t="s">
        <v>26414</v>
      </c>
      <c r="E960" s="347">
        <v>6</v>
      </c>
      <c r="F960" s="347">
        <v>0.7</v>
      </c>
      <c r="G960" s="347" t="s">
        <v>11262</v>
      </c>
      <c r="H960" s="349">
        <v>48</v>
      </c>
      <c r="I960" s="350" t="s">
        <v>12</v>
      </c>
      <c r="J960" s="351">
        <f t="shared" si="14"/>
        <v>555</v>
      </c>
      <c r="K960" s="351">
        <v>92.5</v>
      </c>
      <c r="L960" s="3" t="str">
        <f>IFERROR(INDEX(dbOrdini[PREZZO
VINOLUX],MATCH(A960,dbOrdini[CODICE
ANKER],0)),"")</f>
        <v/>
      </c>
      <c r="M960" s="347" t="s">
        <v>10536</v>
      </c>
      <c r="N960" s="15" t="str">
        <f>IFERROR(INDEX(dbOrdini[ORDINE],MATCH(A960,dbOrdini[CODICE
ANKER]*(dbOrdini[CODICE
SUPPLY]="GEN24"),0)),"")</f>
        <v/>
      </c>
      <c r="O960" s="352" t="s">
        <v>8</v>
      </c>
      <c r="P960" s="347" t="s">
        <v>28408</v>
      </c>
    </row>
    <row r="961" spans="1:16">
      <c r="A961" s="347" t="s">
        <v>2072</v>
      </c>
      <c r="B961" s="348">
        <v>6</v>
      </c>
      <c r="C961" s="347" t="s">
        <v>28152</v>
      </c>
      <c r="D961" s="347" t="s">
        <v>2073</v>
      </c>
      <c r="E961" s="347">
        <v>6</v>
      </c>
      <c r="F961" s="347">
        <v>0.7</v>
      </c>
      <c r="G961" s="347" t="s">
        <v>11</v>
      </c>
      <c r="H961" s="349">
        <v>58.1</v>
      </c>
      <c r="I961" s="350" t="s">
        <v>12</v>
      </c>
      <c r="J961" s="351">
        <f t="shared" si="14"/>
        <v>1890</v>
      </c>
      <c r="K961" s="351">
        <v>315</v>
      </c>
      <c r="L961" s="3" t="str">
        <f>IFERROR(INDEX(dbOrdini[PREZZO
VINOLUX],MATCH(A961,dbOrdini[CODICE
ANKER],0)),"")</f>
        <v/>
      </c>
      <c r="M961" s="347" t="s">
        <v>10536</v>
      </c>
      <c r="N961" s="15" t="str">
        <f>IFERROR(INDEX(dbOrdini[ORDINE],MATCH(A961,dbOrdini[CODICE
ANKER]*(dbOrdini[CODICE
SUPPLY]="GEN24"),0)),"")</f>
        <v/>
      </c>
      <c r="O961" s="352" t="s">
        <v>8</v>
      </c>
      <c r="P961" s="347" t="s">
        <v>2074</v>
      </c>
    </row>
    <row r="962" spans="1:16">
      <c r="A962" s="347" t="s">
        <v>2075</v>
      </c>
      <c r="B962" s="348">
        <v>0</v>
      </c>
      <c r="C962" s="347" t="s">
        <v>28152</v>
      </c>
      <c r="D962" s="347" t="s">
        <v>2076</v>
      </c>
      <c r="E962" s="347">
        <v>12</v>
      </c>
      <c r="F962" s="347">
        <v>1</v>
      </c>
      <c r="G962" s="347" t="s">
        <v>11</v>
      </c>
      <c r="H962" s="349">
        <v>40</v>
      </c>
      <c r="I962" s="350" t="s">
        <v>12</v>
      </c>
      <c r="J962" s="351">
        <f t="shared" si="14"/>
        <v>98.399999999999991</v>
      </c>
      <c r="K962" s="351">
        <v>8.1999999999999993</v>
      </c>
      <c r="L962" s="3" t="str">
        <f>IFERROR(INDEX(dbOrdini[PREZZO
VINOLUX],MATCH(A962,dbOrdini[CODICE
ANKER],0)),"")</f>
        <v/>
      </c>
      <c r="M962" s="347" t="s">
        <v>10535</v>
      </c>
      <c r="N962" s="15" t="str">
        <f>IFERROR(INDEX(dbOrdini[ORDINE],MATCH(A962,dbOrdini[CODICE
ANKER]*(dbOrdini[CODICE
SUPPLY]="GEN24"),0)),"")</f>
        <v/>
      </c>
      <c r="O962" s="352" t="s">
        <v>8</v>
      </c>
      <c r="P962" s="347" t="s">
        <v>2077</v>
      </c>
    </row>
    <row r="963" spans="1:16">
      <c r="A963" s="347" t="s">
        <v>2078</v>
      </c>
      <c r="B963" s="348">
        <v>2307</v>
      </c>
      <c r="C963" s="347" t="s">
        <v>28152</v>
      </c>
      <c r="D963" s="347" t="s">
        <v>2079</v>
      </c>
      <c r="E963" s="347">
        <v>6</v>
      </c>
      <c r="F963" s="347">
        <v>0.7</v>
      </c>
      <c r="G963" s="347" t="s">
        <v>11</v>
      </c>
      <c r="H963" s="349">
        <v>40</v>
      </c>
      <c r="I963" s="350" t="s">
        <v>12</v>
      </c>
      <c r="J963" s="351">
        <f t="shared" si="14"/>
        <v>28.799999999999997</v>
      </c>
      <c r="K963" s="351">
        <v>4.8</v>
      </c>
      <c r="L963" s="3">
        <f>IFERROR(INDEX(dbOrdini[PREZZO
VINOLUX],MATCH(A963,dbOrdini[CODICE
ANKER],0)),"")</f>
        <v>4.75</v>
      </c>
      <c r="M963" s="347" t="s">
        <v>10535</v>
      </c>
      <c r="N963" s="15" t="str">
        <f>IFERROR(INDEX(dbOrdini[ORDINE],MATCH(A963,dbOrdini[CODICE
ANKER]*(dbOrdini[CODICE
SUPPLY]="GEN24"),0)),"")</f>
        <v/>
      </c>
      <c r="O963" s="352" t="s">
        <v>8</v>
      </c>
      <c r="P963" s="347" t="s">
        <v>2080</v>
      </c>
    </row>
    <row r="964" spans="1:16">
      <c r="A964" s="347" t="s">
        <v>2081</v>
      </c>
      <c r="B964" s="348">
        <v>299</v>
      </c>
      <c r="C964" s="347" t="s">
        <v>28152</v>
      </c>
      <c r="D964" s="347" t="s">
        <v>2082</v>
      </c>
      <c r="E964" s="347">
        <v>12</v>
      </c>
      <c r="F964" s="347">
        <v>1</v>
      </c>
      <c r="G964" s="347" t="s">
        <v>11</v>
      </c>
      <c r="H964" s="349">
        <v>40</v>
      </c>
      <c r="I964" s="350" t="s">
        <v>12</v>
      </c>
      <c r="J964" s="351">
        <f t="shared" si="14"/>
        <v>68.400000000000006</v>
      </c>
      <c r="K964" s="351">
        <v>5.7</v>
      </c>
      <c r="L964" s="3" t="str">
        <f>IFERROR(INDEX(dbOrdini[PREZZO
VINOLUX],MATCH(A964,dbOrdini[CODICE
ANKER],0)),"")</f>
        <v/>
      </c>
      <c r="M964" s="347" t="s">
        <v>10535</v>
      </c>
      <c r="N964" s="15" t="str">
        <f>IFERROR(INDEX(dbOrdini[ORDINE],MATCH(A964,dbOrdini[CODICE
ANKER]*(dbOrdini[CODICE
SUPPLY]="GEN24"),0)),"")</f>
        <v/>
      </c>
      <c r="O964" s="352" t="s">
        <v>8</v>
      </c>
      <c r="P964" s="347" t="s">
        <v>2083</v>
      </c>
    </row>
    <row r="965" spans="1:16">
      <c r="A965" s="347" t="s">
        <v>2084</v>
      </c>
      <c r="B965" s="348">
        <v>490</v>
      </c>
      <c r="C965" s="347" t="s">
        <v>28152</v>
      </c>
      <c r="D965" s="347" t="s">
        <v>2085</v>
      </c>
      <c r="E965" s="347">
        <v>6</v>
      </c>
      <c r="F965" s="347">
        <v>0.7</v>
      </c>
      <c r="G965" s="347" t="s">
        <v>11</v>
      </c>
      <c r="H965" s="349">
        <v>25</v>
      </c>
      <c r="I965" s="350" t="s">
        <v>12</v>
      </c>
      <c r="J965" s="351">
        <f t="shared" si="14"/>
        <v>53.699999999999996</v>
      </c>
      <c r="K965" s="351">
        <v>8.9499999999999993</v>
      </c>
      <c r="L965" s="3" t="str">
        <f>IFERROR(INDEX(dbOrdini[PREZZO
VINOLUX],MATCH(A965,dbOrdini[CODICE
ANKER],0)),"")</f>
        <v/>
      </c>
      <c r="M965" s="347" t="s">
        <v>10552</v>
      </c>
      <c r="N965" s="15" t="str">
        <f>IFERROR(INDEX(dbOrdini[ORDINE],MATCH(A965,dbOrdini[CODICE
ANKER]*(dbOrdini[CODICE
SUPPLY]="GEN24"),0)),"")</f>
        <v/>
      </c>
      <c r="O965" s="352" t="s">
        <v>8</v>
      </c>
      <c r="P965" s="347" t="s">
        <v>2086</v>
      </c>
    </row>
    <row r="966" spans="1:16">
      <c r="A966" s="347" t="s">
        <v>2087</v>
      </c>
      <c r="B966" s="348">
        <v>14179</v>
      </c>
      <c r="C966" s="347" t="s">
        <v>28152</v>
      </c>
      <c r="D966" s="347" t="s">
        <v>2088</v>
      </c>
      <c r="E966" s="347">
        <v>6</v>
      </c>
      <c r="F966" s="347">
        <v>0.7</v>
      </c>
      <c r="G966" s="347" t="s">
        <v>11</v>
      </c>
      <c r="H966" s="349">
        <v>35</v>
      </c>
      <c r="I966" s="350" t="s">
        <v>12</v>
      </c>
      <c r="J966" s="351">
        <f t="shared" si="14"/>
        <v>30</v>
      </c>
      <c r="K966" s="351">
        <v>5</v>
      </c>
      <c r="L966" s="3" t="str">
        <f>IFERROR(INDEX(dbOrdini[PREZZO
VINOLUX],MATCH(A966,dbOrdini[CODICE
ANKER],0)),"")</f>
        <v/>
      </c>
      <c r="M966" s="347" t="s">
        <v>10535</v>
      </c>
      <c r="N966" s="15" t="str">
        <f>IFERROR(INDEX(dbOrdini[ORDINE],MATCH(A966,dbOrdini[CODICE
ANKER]*(dbOrdini[CODICE
SUPPLY]="GEN24"),0)),"")</f>
        <v/>
      </c>
      <c r="O966" s="352" t="s">
        <v>8</v>
      </c>
      <c r="P966" s="347" t="s">
        <v>2089</v>
      </c>
    </row>
    <row r="967" spans="1:16">
      <c r="A967" s="347" t="s">
        <v>2092</v>
      </c>
      <c r="B967" s="348">
        <v>4555</v>
      </c>
      <c r="C967" s="347" t="s">
        <v>28152</v>
      </c>
      <c r="D967" s="347" t="s">
        <v>2088</v>
      </c>
      <c r="E967" s="347">
        <v>6</v>
      </c>
      <c r="F967" s="347">
        <v>1</v>
      </c>
      <c r="G967" s="347" t="s">
        <v>11</v>
      </c>
      <c r="H967" s="349">
        <v>35</v>
      </c>
      <c r="I967" s="350" t="s">
        <v>12</v>
      </c>
      <c r="J967" s="351">
        <f t="shared" si="14"/>
        <v>39</v>
      </c>
      <c r="K967" s="351">
        <v>6.5</v>
      </c>
      <c r="L967" s="3">
        <f>IFERROR(INDEX(dbOrdini[PREZZO
VINOLUX],MATCH(A967,dbOrdini[CODICE
ANKER],0)),"")</f>
        <v>5.95</v>
      </c>
      <c r="M967" s="347" t="s">
        <v>10535</v>
      </c>
      <c r="N967" s="15" t="str">
        <f>IFERROR(INDEX(dbOrdini[ORDINE],MATCH(A967,dbOrdini[CODICE
ANKER]*(dbOrdini[CODICE
SUPPLY]="GEN24"),0)),"")</f>
        <v/>
      </c>
      <c r="O967" s="352" t="s">
        <v>8</v>
      </c>
      <c r="P967" s="347" t="s">
        <v>2091</v>
      </c>
    </row>
    <row r="968" spans="1:16">
      <c r="A968" s="347" t="s">
        <v>2090</v>
      </c>
      <c r="B968" s="348">
        <v>144</v>
      </c>
      <c r="C968" s="347" t="s">
        <v>28152</v>
      </c>
      <c r="D968" s="347" t="s">
        <v>2088</v>
      </c>
      <c r="E968" s="347">
        <v>12</v>
      </c>
      <c r="F968" s="347">
        <v>1</v>
      </c>
      <c r="G968" s="347" t="s">
        <v>11</v>
      </c>
      <c r="H968" s="349">
        <v>35</v>
      </c>
      <c r="I968" s="350" t="s">
        <v>12</v>
      </c>
      <c r="J968" s="351">
        <f t="shared" si="14"/>
        <v>78</v>
      </c>
      <c r="K968" s="351">
        <v>6.5</v>
      </c>
      <c r="L968" s="3" t="str">
        <f>IFERROR(INDEX(dbOrdini[PREZZO
VINOLUX],MATCH(A968,dbOrdini[CODICE
ANKER],0)),"")</f>
        <v/>
      </c>
      <c r="M968" s="347" t="s">
        <v>10535</v>
      </c>
      <c r="N968" s="15" t="str">
        <f>IFERROR(INDEX(dbOrdini[ORDINE],MATCH(A968,dbOrdini[CODICE
ANKER]*(dbOrdini[CODICE
SUPPLY]="GEN24"),0)),"")</f>
        <v/>
      </c>
      <c r="O968" s="352" t="s">
        <v>8</v>
      </c>
      <c r="P968" s="347" t="s">
        <v>2091</v>
      </c>
    </row>
    <row r="969" spans="1:16">
      <c r="A969" s="347" t="s">
        <v>11441</v>
      </c>
      <c r="B969" s="348">
        <v>0</v>
      </c>
      <c r="C969" s="347" t="s">
        <v>28152</v>
      </c>
      <c r="D969" s="347" t="s">
        <v>11442</v>
      </c>
      <c r="E969" s="347">
        <v>4</v>
      </c>
      <c r="F969" s="347">
        <v>3</v>
      </c>
      <c r="G969" s="347" t="s">
        <v>11</v>
      </c>
      <c r="H969" s="349">
        <v>35</v>
      </c>
      <c r="I969" s="350" t="s">
        <v>12</v>
      </c>
      <c r="J969" s="351">
        <f t="shared" si="14"/>
        <v>118</v>
      </c>
      <c r="K969" s="351">
        <v>29.5</v>
      </c>
      <c r="L969" s="3" t="str">
        <f>IFERROR(INDEX(dbOrdini[PREZZO
VINOLUX],MATCH(A969,dbOrdini[CODICE
ANKER],0)),"")</f>
        <v/>
      </c>
      <c r="M969" s="347" t="s">
        <v>10535</v>
      </c>
      <c r="N969" s="15" t="str">
        <f>IFERROR(INDEX(dbOrdini[ORDINE],MATCH(A969,dbOrdini[CODICE
ANKER]*(dbOrdini[CODICE
SUPPLY]="GEN24"),0)),"")</f>
        <v/>
      </c>
      <c r="O969" s="352" t="s">
        <v>8</v>
      </c>
      <c r="P969" s="347" t="s">
        <v>2100</v>
      </c>
    </row>
    <row r="970" spans="1:16">
      <c r="A970" s="347" t="s">
        <v>2093</v>
      </c>
      <c r="B970" s="348">
        <v>6599</v>
      </c>
      <c r="C970" s="347" t="s">
        <v>28152</v>
      </c>
      <c r="D970" s="347" t="s">
        <v>2094</v>
      </c>
      <c r="E970" s="347">
        <v>6</v>
      </c>
      <c r="F970" s="347">
        <v>1.5</v>
      </c>
      <c r="G970" s="347" t="s">
        <v>11</v>
      </c>
      <c r="H970" s="349">
        <v>35</v>
      </c>
      <c r="I970" s="350" t="s">
        <v>12</v>
      </c>
      <c r="J970" s="351">
        <f t="shared" si="14"/>
        <v>64.199999999999989</v>
      </c>
      <c r="K970" s="351">
        <v>10.7</v>
      </c>
      <c r="L970" s="3" t="str">
        <f>IFERROR(INDEX(dbOrdini[PREZZO
VINOLUX],MATCH(A970,dbOrdini[CODICE
ANKER],0)),"")</f>
        <v/>
      </c>
      <c r="M970" s="347" t="s">
        <v>10535</v>
      </c>
      <c r="N970" s="15" t="str">
        <f>IFERROR(INDEX(dbOrdini[ORDINE],MATCH(A970,dbOrdini[CODICE
ANKER]*(dbOrdini[CODICE
SUPPLY]="GEN24"),0)),"")</f>
        <v/>
      </c>
      <c r="O970" s="352" t="s">
        <v>8</v>
      </c>
      <c r="P970" s="347" t="s">
        <v>2095</v>
      </c>
    </row>
    <row r="971" spans="1:16">
      <c r="A971" s="347" t="s">
        <v>2099</v>
      </c>
      <c r="B971" s="348">
        <v>0</v>
      </c>
      <c r="C971" s="347" t="s">
        <v>28152</v>
      </c>
      <c r="D971" s="347" t="s">
        <v>2097</v>
      </c>
      <c r="E971" s="347">
        <v>4</v>
      </c>
      <c r="F971" s="347">
        <v>3</v>
      </c>
      <c r="G971" s="347" t="s">
        <v>11</v>
      </c>
      <c r="H971" s="349">
        <v>35</v>
      </c>
      <c r="I971" s="350" t="s">
        <v>12</v>
      </c>
      <c r="J971" s="351">
        <f t="shared" si="14"/>
        <v>118</v>
      </c>
      <c r="K971" s="351">
        <v>29.5</v>
      </c>
      <c r="L971" s="3" t="str">
        <f>IFERROR(INDEX(dbOrdini[PREZZO
VINOLUX],MATCH(A971,dbOrdini[CODICE
ANKER],0)),"")</f>
        <v/>
      </c>
      <c r="M971" s="347" t="s">
        <v>10535</v>
      </c>
      <c r="N971" s="15" t="str">
        <f>IFERROR(INDEX(dbOrdini[ORDINE],MATCH(A971,dbOrdini[CODICE
ANKER]*(dbOrdini[CODICE
SUPPLY]="GEN24"),0)),"")</f>
        <v/>
      </c>
      <c r="O971" s="352" t="s">
        <v>8</v>
      </c>
      <c r="P971" s="347" t="s">
        <v>2100</v>
      </c>
    </row>
    <row r="972" spans="1:16">
      <c r="A972" s="347" t="s">
        <v>2096</v>
      </c>
      <c r="B972" s="348">
        <v>786</v>
      </c>
      <c r="C972" s="347" t="s">
        <v>28152</v>
      </c>
      <c r="D972" s="347" t="s">
        <v>2097</v>
      </c>
      <c r="E972" s="347">
        <v>6</v>
      </c>
      <c r="F972" s="347">
        <v>0.2</v>
      </c>
      <c r="G972" s="347" t="s">
        <v>11</v>
      </c>
      <c r="H972" s="349">
        <v>35</v>
      </c>
      <c r="I972" s="350" t="s">
        <v>12</v>
      </c>
      <c r="J972" s="351">
        <f t="shared" si="14"/>
        <v>16.799999999999997</v>
      </c>
      <c r="K972" s="351">
        <v>2.8</v>
      </c>
      <c r="L972" s="3" t="str">
        <f>IFERROR(INDEX(dbOrdini[PREZZO
VINOLUX],MATCH(A972,dbOrdini[CODICE
ANKER],0)),"")</f>
        <v/>
      </c>
      <c r="M972" s="347" t="s">
        <v>10535</v>
      </c>
      <c r="N972" s="15" t="str">
        <f>IFERROR(INDEX(dbOrdini[ORDINE],MATCH(A972,dbOrdini[CODICE
ANKER]*(dbOrdini[CODICE
SUPPLY]="GEN24"),0)),"")</f>
        <v/>
      </c>
      <c r="O972" s="352" t="s">
        <v>8</v>
      </c>
      <c r="P972" s="347" t="s">
        <v>2098</v>
      </c>
    </row>
    <row r="973" spans="1:16">
      <c r="A973" s="347" t="s">
        <v>11443</v>
      </c>
      <c r="B973" s="348">
        <v>0</v>
      </c>
      <c r="C973" s="347" t="s">
        <v>28152</v>
      </c>
      <c r="D973" s="347" t="s">
        <v>11444</v>
      </c>
      <c r="E973" s="347">
        <v>6</v>
      </c>
      <c r="F973" s="347">
        <v>0.7</v>
      </c>
      <c r="G973" s="347" t="s">
        <v>11</v>
      </c>
      <c r="H973" s="349">
        <v>0</v>
      </c>
      <c r="I973" s="350" t="s">
        <v>12</v>
      </c>
      <c r="J973" s="351">
        <f t="shared" ref="J973:J1036" si="15">E973*K973</f>
        <v>67.5</v>
      </c>
      <c r="K973" s="351">
        <v>11.25</v>
      </c>
      <c r="L973" s="3" t="str">
        <f>IFERROR(INDEX(dbOrdini[PREZZO
VINOLUX],MATCH(A973,dbOrdini[CODICE
ANKER],0)),"")</f>
        <v/>
      </c>
      <c r="M973" s="347" t="s">
        <v>28382</v>
      </c>
      <c r="N973" s="15" t="str">
        <f>IFERROR(INDEX(dbOrdini[ORDINE],MATCH(A973,dbOrdini[CODICE
ANKER]*(dbOrdini[CODICE
SUPPLY]="GEN24"),0)),"")</f>
        <v/>
      </c>
      <c r="O973" s="352" t="s">
        <v>8</v>
      </c>
      <c r="P973" s="347" t="s">
        <v>11445</v>
      </c>
    </row>
    <row r="974" spans="1:16">
      <c r="A974" s="347" t="s">
        <v>2101</v>
      </c>
      <c r="B974" s="348">
        <v>911</v>
      </c>
      <c r="C974" s="347" t="s">
        <v>28152</v>
      </c>
      <c r="D974" s="347" t="s">
        <v>2102</v>
      </c>
      <c r="E974" s="347">
        <v>6</v>
      </c>
      <c r="F974" s="347">
        <v>0.7</v>
      </c>
      <c r="G974" s="347" t="s">
        <v>11</v>
      </c>
      <c r="H974" s="349">
        <v>25</v>
      </c>
      <c r="I974" s="350" t="s">
        <v>12</v>
      </c>
      <c r="J974" s="351">
        <f t="shared" si="15"/>
        <v>39</v>
      </c>
      <c r="K974" s="351">
        <v>6.5</v>
      </c>
      <c r="L974" s="3" t="str">
        <f>IFERROR(INDEX(dbOrdini[PREZZO
VINOLUX],MATCH(A974,dbOrdini[CODICE
ANKER],0)),"")</f>
        <v/>
      </c>
      <c r="M974" s="347" t="s">
        <v>10552</v>
      </c>
      <c r="N974" s="15" t="str">
        <f>IFERROR(INDEX(dbOrdini[ORDINE],MATCH(A974,dbOrdini[CODICE
ANKER]*(dbOrdini[CODICE
SUPPLY]="GEN24"),0)),"")</f>
        <v/>
      </c>
      <c r="O974" s="352" t="s">
        <v>8</v>
      </c>
      <c r="P974" s="347" t="s">
        <v>2103</v>
      </c>
    </row>
    <row r="975" spans="1:16">
      <c r="A975" s="347" t="s">
        <v>2107</v>
      </c>
      <c r="B975" s="348">
        <v>3244</v>
      </c>
      <c r="C975" s="347" t="s">
        <v>28152</v>
      </c>
      <c r="D975" s="347" t="s">
        <v>2105</v>
      </c>
      <c r="E975" s="347">
        <v>6</v>
      </c>
      <c r="F975" s="347">
        <v>1</v>
      </c>
      <c r="G975" s="347" t="s">
        <v>11</v>
      </c>
      <c r="H975" s="349">
        <v>37.5</v>
      </c>
      <c r="I975" s="350" t="s">
        <v>12</v>
      </c>
      <c r="J975" s="351">
        <f t="shared" si="15"/>
        <v>33.900000000000006</v>
      </c>
      <c r="K975" s="351">
        <v>5.65</v>
      </c>
      <c r="L975" s="3" t="str">
        <f>IFERROR(INDEX(dbOrdini[PREZZO
VINOLUX],MATCH(A975,dbOrdini[CODICE
ANKER],0)),"")</f>
        <v/>
      </c>
      <c r="M975" s="347" t="s">
        <v>10551</v>
      </c>
      <c r="N975" s="15" t="str">
        <f>IFERROR(INDEX(dbOrdini[ORDINE],MATCH(A975,dbOrdini[CODICE
ANKER]*(dbOrdini[CODICE
SUPPLY]="GEN24"),0)),"")</f>
        <v/>
      </c>
      <c r="O975" s="352" t="s">
        <v>8</v>
      </c>
      <c r="P975" s="347" t="s">
        <v>2108</v>
      </c>
    </row>
    <row r="976" spans="1:16">
      <c r="A976" s="347" t="s">
        <v>2104</v>
      </c>
      <c r="B976" s="348">
        <v>1528</v>
      </c>
      <c r="C976" s="347" t="s">
        <v>28152</v>
      </c>
      <c r="D976" s="347" t="s">
        <v>2105</v>
      </c>
      <c r="E976" s="347">
        <v>6</v>
      </c>
      <c r="F976" s="347">
        <v>0.7</v>
      </c>
      <c r="G976" s="347" t="s">
        <v>11</v>
      </c>
      <c r="H976" s="349">
        <v>37.5</v>
      </c>
      <c r="I976" s="350" t="s">
        <v>12</v>
      </c>
      <c r="J976" s="351">
        <f t="shared" si="15"/>
        <v>27.900000000000002</v>
      </c>
      <c r="K976" s="351">
        <v>4.6500000000000004</v>
      </c>
      <c r="L976" s="3" t="str">
        <f>IFERROR(INDEX(dbOrdini[PREZZO
VINOLUX],MATCH(A976,dbOrdini[CODICE
ANKER],0)),"")</f>
        <v/>
      </c>
      <c r="M976" s="347" t="s">
        <v>10551</v>
      </c>
      <c r="N976" s="15" t="str">
        <f>IFERROR(INDEX(dbOrdini[ORDINE],MATCH(A976,dbOrdini[CODICE
ANKER]*(dbOrdini[CODICE
SUPPLY]="GEN24"),0)),"")</f>
        <v/>
      </c>
      <c r="O976" s="352" t="s">
        <v>8</v>
      </c>
      <c r="P976" s="347" t="s">
        <v>2106</v>
      </c>
    </row>
    <row r="977" spans="1:16">
      <c r="A977" s="347" t="s">
        <v>2109</v>
      </c>
      <c r="B977" s="348">
        <v>87</v>
      </c>
      <c r="C977" s="347" t="s">
        <v>28152</v>
      </c>
      <c r="D977" s="347" t="s">
        <v>2110</v>
      </c>
      <c r="E977" s="347">
        <v>6</v>
      </c>
      <c r="F977" s="347">
        <v>0.7</v>
      </c>
      <c r="G977" s="347" t="s">
        <v>11</v>
      </c>
      <c r="H977" s="349">
        <v>37.5</v>
      </c>
      <c r="I977" s="350" t="s">
        <v>12</v>
      </c>
      <c r="J977" s="351">
        <f t="shared" si="15"/>
        <v>12.600000000000001</v>
      </c>
      <c r="K977" s="351">
        <v>2.1</v>
      </c>
      <c r="L977" s="3" t="str">
        <f>IFERROR(INDEX(dbOrdini[PREZZO
VINOLUX],MATCH(A977,dbOrdini[CODICE
ANKER],0)),"")</f>
        <v/>
      </c>
      <c r="M977" s="347" t="s">
        <v>10537</v>
      </c>
      <c r="N977" s="15" t="str">
        <f>IFERROR(INDEX(dbOrdini[ORDINE],MATCH(A977,dbOrdini[CODICE
ANKER]*(dbOrdini[CODICE
SUPPLY]="GEN24"),0)),"")</f>
        <v/>
      </c>
      <c r="O977" s="352" t="s">
        <v>8</v>
      </c>
      <c r="P977" s="347" t="s">
        <v>2111</v>
      </c>
    </row>
    <row r="978" spans="1:16">
      <c r="A978" s="347" t="s">
        <v>2112</v>
      </c>
      <c r="B978" s="348">
        <v>3</v>
      </c>
      <c r="C978" s="347" t="s">
        <v>28152</v>
      </c>
      <c r="D978" s="347" t="s">
        <v>2113</v>
      </c>
      <c r="E978" s="347">
        <v>4</v>
      </c>
      <c r="F978" s="347">
        <v>0.7</v>
      </c>
      <c r="G978" s="347" t="s">
        <v>11</v>
      </c>
      <c r="H978" s="349">
        <v>40</v>
      </c>
      <c r="I978" s="350" t="s">
        <v>12</v>
      </c>
      <c r="J978" s="351">
        <f t="shared" si="15"/>
        <v>48.4</v>
      </c>
      <c r="K978" s="351">
        <v>12.1</v>
      </c>
      <c r="L978" s="3" t="str">
        <f>IFERROR(INDEX(dbOrdini[PREZZO
VINOLUX],MATCH(A978,dbOrdini[CODICE
ANKER],0)),"")</f>
        <v/>
      </c>
      <c r="M978" s="347" t="s">
        <v>10535</v>
      </c>
      <c r="N978" s="15" t="str">
        <f>IFERROR(INDEX(dbOrdini[ORDINE],MATCH(A978,dbOrdini[CODICE
ANKER]*(dbOrdini[CODICE
SUPPLY]="GEN24"),0)),"")</f>
        <v/>
      </c>
      <c r="O978" s="352" t="s">
        <v>8</v>
      </c>
      <c r="P978" s="347" t="s">
        <v>2114</v>
      </c>
    </row>
    <row r="979" spans="1:16">
      <c r="A979" s="347" t="s">
        <v>2115</v>
      </c>
      <c r="B979" s="348">
        <v>8</v>
      </c>
      <c r="C979" s="347" t="s">
        <v>28152</v>
      </c>
      <c r="D979" s="347" t="s">
        <v>2116</v>
      </c>
      <c r="E979" s="347">
        <v>4</v>
      </c>
      <c r="F979" s="347">
        <v>0.7</v>
      </c>
      <c r="G979" s="347" t="s">
        <v>11</v>
      </c>
      <c r="H979" s="349">
        <v>40</v>
      </c>
      <c r="I979" s="350" t="s">
        <v>12</v>
      </c>
      <c r="J979" s="351">
        <f t="shared" si="15"/>
        <v>48.4</v>
      </c>
      <c r="K979" s="351">
        <v>12.1</v>
      </c>
      <c r="L979" s="3" t="str">
        <f>IFERROR(INDEX(dbOrdini[PREZZO
VINOLUX],MATCH(A979,dbOrdini[CODICE
ANKER],0)),"")</f>
        <v/>
      </c>
      <c r="M979" s="347" t="s">
        <v>10535</v>
      </c>
      <c r="N979" s="15" t="str">
        <f>IFERROR(INDEX(dbOrdini[ORDINE],MATCH(A979,dbOrdini[CODICE
ANKER]*(dbOrdini[CODICE
SUPPLY]="GEN24"),0)),"")</f>
        <v/>
      </c>
      <c r="O979" s="352" t="s">
        <v>8</v>
      </c>
      <c r="P979" s="347" t="s">
        <v>2117</v>
      </c>
    </row>
    <row r="980" spans="1:16">
      <c r="A980" s="347" t="s">
        <v>2118</v>
      </c>
      <c r="B980" s="348">
        <v>7</v>
      </c>
      <c r="C980" s="347" t="s">
        <v>28152</v>
      </c>
      <c r="D980" s="347" t="s">
        <v>2119</v>
      </c>
      <c r="E980" s="347">
        <v>6</v>
      </c>
      <c r="F980" s="347">
        <v>0.5</v>
      </c>
      <c r="G980" s="347" t="s">
        <v>11</v>
      </c>
      <c r="H980" s="349">
        <v>24</v>
      </c>
      <c r="I980" s="350" t="s">
        <v>12</v>
      </c>
      <c r="J980" s="351">
        <f t="shared" si="15"/>
        <v>73.5</v>
      </c>
      <c r="K980" s="351">
        <v>12.25</v>
      </c>
      <c r="L980" s="3" t="str">
        <f>IFERROR(INDEX(dbOrdini[PREZZO
VINOLUX],MATCH(A980,dbOrdini[CODICE
ANKER],0)),"")</f>
        <v/>
      </c>
      <c r="M980" s="347" t="s">
        <v>10532</v>
      </c>
      <c r="N980" s="15" t="str">
        <f>IFERROR(INDEX(dbOrdini[ORDINE],MATCH(A980,dbOrdini[CODICE
ANKER]*(dbOrdini[CODICE
SUPPLY]="GEN24"),0)),"")</f>
        <v/>
      </c>
      <c r="O980" s="352" t="s">
        <v>8</v>
      </c>
      <c r="P980" s="347" t="s">
        <v>2120</v>
      </c>
    </row>
    <row r="981" spans="1:16">
      <c r="A981" s="347" t="s">
        <v>2124</v>
      </c>
      <c r="B981" s="348">
        <v>1</v>
      </c>
      <c r="C981" s="347" t="s">
        <v>28152</v>
      </c>
      <c r="D981" s="347" t="s">
        <v>2122</v>
      </c>
      <c r="E981" s="347">
        <v>6</v>
      </c>
      <c r="F981" s="347">
        <v>0.7</v>
      </c>
      <c r="G981" s="347" t="s">
        <v>11</v>
      </c>
      <c r="H981" s="349">
        <v>40</v>
      </c>
      <c r="I981" s="350" t="s">
        <v>12</v>
      </c>
      <c r="J981" s="351">
        <f t="shared" si="15"/>
        <v>94.5</v>
      </c>
      <c r="K981" s="351">
        <v>15.75</v>
      </c>
      <c r="L981" s="3" t="str">
        <f>IFERROR(INDEX(dbOrdini[PREZZO
VINOLUX],MATCH(A981,dbOrdini[CODICE
ANKER],0)),"")</f>
        <v/>
      </c>
      <c r="M981" s="347" t="s">
        <v>10550</v>
      </c>
      <c r="N981" s="15" t="str">
        <f>IFERROR(INDEX(dbOrdini[ORDINE],MATCH(A981,dbOrdini[CODICE
ANKER]*(dbOrdini[CODICE
SUPPLY]="GEN24"),0)),"")</f>
        <v/>
      </c>
      <c r="O981" s="352" t="s">
        <v>8</v>
      </c>
      <c r="P981" s="347" t="s">
        <v>2125</v>
      </c>
    </row>
    <row r="982" spans="1:16">
      <c r="A982" s="347" t="s">
        <v>2121</v>
      </c>
      <c r="B982" s="348">
        <v>286</v>
      </c>
      <c r="C982" s="347" t="s">
        <v>28152</v>
      </c>
      <c r="D982" s="347" t="s">
        <v>2122</v>
      </c>
      <c r="E982" s="347">
        <v>6</v>
      </c>
      <c r="F982" s="347">
        <v>0.7</v>
      </c>
      <c r="G982" s="347" t="s">
        <v>11</v>
      </c>
      <c r="H982" s="349">
        <v>40</v>
      </c>
      <c r="I982" s="350" t="s">
        <v>12</v>
      </c>
      <c r="J982" s="351">
        <f t="shared" si="15"/>
        <v>94.5</v>
      </c>
      <c r="K982" s="351">
        <v>15.75</v>
      </c>
      <c r="L982" s="3" t="str">
        <f>IFERROR(INDEX(dbOrdini[PREZZO
VINOLUX],MATCH(A982,dbOrdini[CODICE
ANKER],0)),"")</f>
        <v/>
      </c>
      <c r="M982" s="347" t="s">
        <v>10550</v>
      </c>
      <c r="N982" s="15" t="str">
        <f>IFERROR(INDEX(dbOrdini[ORDINE],MATCH(A982,dbOrdini[CODICE
ANKER]*(dbOrdini[CODICE
SUPPLY]="GEN24"),0)),"")</f>
        <v/>
      </c>
      <c r="O982" s="352" t="s">
        <v>8</v>
      </c>
      <c r="P982" s="347" t="s">
        <v>2123</v>
      </c>
    </row>
    <row r="983" spans="1:16">
      <c r="A983" s="347" t="s">
        <v>2126</v>
      </c>
      <c r="B983" s="348">
        <v>0</v>
      </c>
      <c r="C983" s="347" t="s">
        <v>28152</v>
      </c>
      <c r="D983" s="347" t="s">
        <v>2127</v>
      </c>
      <c r="E983" s="347">
        <v>6</v>
      </c>
      <c r="F983" s="347">
        <v>0.7</v>
      </c>
      <c r="G983" s="347" t="s">
        <v>11262</v>
      </c>
      <c r="H983" s="349">
        <v>40</v>
      </c>
      <c r="I983" s="350" t="s">
        <v>12</v>
      </c>
      <c r="J983" s="351">
        <f t="shared" si="15"/>
        <v>183</v>
      </c>
      <c r="K983" s="351">
        <v>30.5</v>
      </c>
      <c r="L983" s="3" t="str">
        <f>IFERROR(INDEX(dbOrdini[PREZZO
VINOLUX],MATCH(A983,dbOrdini[CODICE
ANKER],0)),"")</f>
        <v/>
      </c>
      <c r="M983" s="347" t="s">
        <v>10536</v>
      </c>
      <c r="N983" s="15" t="str">
        <f>IFERROR(INDEX(dbOrdini[ORDINE],MATCH(A983,dbOrdini[CODICE
ANKER]*(dbOrdini[CODICE
SUPPLY]="GEN24"),0)),"")</f>
        <v/>
      </c>
      <c r="O983" s="352" t="s">
        <v>8</v>
      </c>
      <c r="P983" s="347" t="s">
        <v>2128</v>
      </c>
    </row>
    <row r="984" spans="1:16">
      <c r="A984" s="347" t="s">
        <v>2129</v>
      </c>
      <c r="B984" s="348">
        <v>15</v>
      </c>
      <c r="C984" s="347" t="s">
        <v>28152</v>
      </c>
      <c r="D984" s="347" t="s">
        <v>2130</v>
      </c>
      <c r="E984" s="347">
        <v>6</v>
      </c>
      <c r="F984" s="347">
        <v>0.7</v>
      </c>
      <c r="G984" s="347" t="s">
        <v>11</v>
      </c>
      <c r="H984" s="349">
        <v>55.5</v>
      </c>
      <c r="I984" s="350" t="s">
        <v>12</v>
      </c>
      <c r="J984" s="351">
        <f t="shared" si="15"/>
        <v>599.70000000000005</v>
      </c>
      <c r="K984" s="351">
        <v>99.95</v>
      </c>
      <c r="L984" s="3" t="str">
        <f>IFERROR(INDEX(dbOrdini[PREZZO
VINOLUX],MATCH(A984,dbOrdini[CODICE
ANKER],0)),"")</f>
        <v/>
      </c>
      <c r="M984" s="347" t="s">
        <v>10536</v>
      </c>
      <c r="N984" s="15" t="str">
        <f>IFERROR(INDEX(dbOrdini[ORDINE],MATCH(A984,dbOrdini[CODICE
ANKER]*(dbOrdini[CODICE
SUPPLY]="GEN24"),0)),"")</f>
        <v/>
      </c>
      <c r="O984" s="352" t="s">
        <v>8</v>
      </c>
      <c r="P984" s="347" t="s">
        <v>2131</v>
      </c>
    </row>
    <row r="985" spans="1:16">
      <c r="A985" s="347" t="s">
        <v>2132</v>
      </c>
      <c r="B985" s="348">
        <v>18</v>
      </c>
      <c r="C985" s="347" t="s">
        <v>28152</v>
      </c>
      <c r="D985" s="347" t="s">
        <v>2130</v>
      </c>
      <c r="E985" s="347">
        <v>6</v>
      </c>
      <c r="F985" s="347">
        <v>0.7</v>
      </c>
      <c r="G985" s="347" t="s">
        <v>11</v>
      </c>
      <c r="H985" s="349">
        <v>55.5</v>
      </c>
      <c r="I985" s="350" t="s">
        <v>12</v>
      </c>
      <c r="J985" s="351">
        <f t="shared" si="15"/>
        <v>525</v>
      </c>
      <c r="K985" s="351">
        <v>87.5</v>
      </c>
      <c r="L985" s="3" t="str">
        <f>IFERROR(INDEX(dbOrdini[PREZZO
VINOLUX],MATCH(A985,dbOrdini[CODICE
ANKER],0)),"")</f>
        <v/>
      </c>
      <c r="M985" s="347" t="s">
        <v>10536</v>
      </c>
      <c r="N985" s="15" t="str">
        <f>IFERROR(INDEX(dbOrdini[ORDINE],MATCH(A985,dbOrdini[CODICE
ANKER]*(dbOrdini[CODICE
SUPPLY]="GEN24"),0)),"")</f>
        <v/>
      </c>
      <c r="O985" s="352" t="s">
        <v>8</v>
      </c>
      <c r="P985" s="347" t="s">
        <v>2133</v>
      </c>
    </row>
    <row r="986" spans="1:16">
      <c r="A986" s="347" t="s">
        <v>2134</v>
      </c>
      <c r="B986" s="348">
        <v>0</v>
      </c>
      <c r="C986" s="347" t="s">
        <v>28152</v>
      </c>
      <c r="D986" s="347" t="s">
        <v>2135</v>
      </c>
      <c r="E986" s="347">
        <v>6</v>
      </c>
      <c r="F986" s="347">
        <v>0.7</v>
      </c>
      <c r="G986" s="347" t="s">
        <v>11</v>
      </c>
      <c r="H986" s="349">
        <v>40</v>
      </c>
      <c r="I986" s="350" t="s">
        <v>12</v>
      </c>
      <c r="J986" s="351">
        <f t="shared" si="15"/>
        <v>252</v>
      </c>
      <c r="K986" s="351">
        <v>42</v>
      </c>
      <c r="L986" s="3" t="str">
        <f>IFERROR(INDEX(dbOrdini[PREZZO
VINOLUX],MATCH(A986,dbOrdini[CODICE
ANKER],0)),"")</f>
        <v/>
      </c>
      <c r="M986" s="347" t="s">
        <v>10536</v>
      </c>
      <c r="N986" s="15" t="str">
        <f>IFERROR(INDEX(dbOrdini[ORDINE],MATCH(A986,dbOrdini[CODICE
ANKER]*(dbOrdini[CODICE
SUPPLY]="GEN24"),0)),"")</f>
        <v/>
      </c>
      <c r="O986" s="352" t="s">
        <v>8</v>
      </c>
      <c r="P986" s="347" t="s">
        <v>2136</v>
      </c>
    </row>
    <row r="987" spans="1:16">
      <c r="A987" s="347" t="s">
        <v>2137</v>
      </c>
      <c r="B987" s="348">
        <v>0</v>
      </c>
      <c r="C987" s="347" t="s">
        <v>28152</v>
      </c>
      <c r="D987" s="347" t="s">
        <v>2138</v>
      </c>
      <c r="E987" s="347">
        <v>6</v>
      </c>
      <c r="F987" s="347">
        <v>0.7</v>
      </c>
      <c r="G987" s="347" t="s">
        <v>11</v>
      </c>
      <c r="H987" s="349">
        <v>40</v>
      </c>
      <c r="I987" s="350" t="s">
        <v>12</v>
      </c>
      <c r="J987" s="351">
        <f t="shared" si="15"/>
        <v>348</v>
      </c>
      <c r="K987" s="351">
        <v>58</v>
      </c>
      <c r="L987" s="3" t="str">
        <f>IFERROR(INDEX(dbOrdini[PREZZO
VINOLUX],MATCH(A987,dbOrdini[CODICE
ANKER],0)),"")</f>
        <v/>
      </c>
      <c r="M987" s="347" t="s">
        <v>10536</v>
      </c>
      <c r="N987" s="15" t="str">
        <f>IFERROR(INDEX(dbOrdini[ORDINE],MATCH(A987,dbOrdini[CODICE
ANKER]*(dbOrdini[CODICE
SUPPLY]="GEN24"),0)),"")</f>
        <v/>
      </c>
      <c r="O987" s="352" t="s">
        <v>8</v>
      </c>
      <c r="P987" s="347" t="s">
        <v>2139</v>
      </c>
    </row>
    <row r="988" spans="1:16">
      <c r="A988" s="347" t="s">
        <v>11446</v>
      </c>
      <c r="B988" s="348">
        <v>0</v>
      </c>
      <c r="C988" s="347" t="s">
        <v>28152</v>
      </c>
      <c r="D988" s="347" t="s">
        <v>11447</v>
      </c>
      <c r="E988" s="347">
        <v>6</v>
      </c>
      <c r="F988" s="347">
        <v>0.7</v>
      </c>
      <c r="G988" s="347" t="s">
        <v>11</v>
      </c>
      <c r="H988" s="349">
        <v>40</v>
      </c>
      <c r="I988" s="350" t="s">
        <v>12</v>
      </c>
      <c r="J988" s="351">
        <f t="shared" si="15"/>
        <v>171</v>
      </c>
      <c r="K988" s="351">
        <v>28.5</v>
      </c>
      <c r="L988" s="3" t="str">
        <f>IFERROR(INDEX(dbOrdini[PREZZO
VINOLUX],MATCH(A988,dbOrdini[CODICE
ANKER],0)),"")</f>
        <v/>
      </c>
      <c r="M988" s="347" t="s">
        <v>10536</v>
      </c>
      <c r="N988" s="15" t="str">
        <f>IFERROR(INDEX(dbOrdini[ORDINE],MATCH(A988,dbOrdini[CODICE
ANKER]*(dbOrdini[CODICE
SUPPLY]="GEN24"),0)),"")</f>
        <v/>
      </c>
      <c r="O988" s="352" t="s">
        <v>8</v>
      </c>
      <c r="P988" s="347" t="s">
        <v>11448</v>
      </c>
    </row>
    <row r="989" spans="1:16">
      <c r="A989" s="347" t="s">
        <v>2140</v>
      </c>
      <c r="B989" s="348">
        <v>461</v>
      </c>
      <c r="C989" s="347" t="s">
        <v>28152</v>
      </c>
      <c r="D989" s="347" t="s">
        <v>2141</v>
      </c>
      <c r="E989" s="347">
        <v>6</v>
      </c>
      <c r="F989" s="347">
        <v>0.7</v>
      </c>
      <c r="G989" s="347" t="s">
        <v>11</v>
      </c>
      <c r="H989" s="349">
        <v>40</v>
      </c>
      <c r="I989" s="350" t="s">
        <v>12</v>
      </c>
      <c r="J989" s="351">
        <f t="shared" si="15"/>
        <v>133.19999999999999</v>
      </c>
      <c r="K989" s="351">
        <v>22.2</v>
      </c>
      <c r="L989" s="3">
        <f>IFERROR(INDEX(dbOrdini[PREZZO
VINOLUX],MATCH(A989,dbOrdini[CODICE
ANKER],0)),"")</f>
        <v>20.75</v>
      </c>
      <c r="M989" s="347" t="s">
        <v>10536</v>
      </c>
      <c r="N989" s="15" t="str">
        <f>IFERROR(INDEX(dbOrdini[ORDINE],MATCH(A989,dbOrdini[CODICE
ANKER]*(dbOrdini[CODICE
SUPPLY]="GEN24"),0)),"")</f>
        <v/>
      </c>
      <c r="O989" s="352" t="s">
        <v>8</v>
      </c>
      <c r="P989" s="347" t="s">
        <v>2142</v>
      </c>
    </row>
    <row r="990" spans="1:16">
      <c r="A990" s="347" t="s">
        <v>2143</v>
      </c>
      <c r="B990" s="348">
        <v>397</v>
      </c>
      <c r="C990" s="347" t="s">
        <v>28152</v>
      </c>
      <c r="D990" s="347" t="s">
        <v>2144</v>
      </c>
      <c r="E990" s="347">
        <v>6</v>
      </c>
      <c r="F990" s="347">
        <v>0.7</v>
      </c>
      <c r="G990" s="347" t="s">
        <v>11</v>
      </c>
      <c r="H990" s="349">
        <v>40</v>
      </c>
      <c r="I990" s="350" t="s">
        <v>12</v>
      </c>
      <c r="J990" s="351">
        <f t="shared" si="15"/>
        <v>131.39999999999998</v>
      </c>
      <c r="K990" s="351">
        <v>21.9</v>
      </c>
      <c r="L990" s="3">
        <f>IFERROR(INDEX(dbOrdini[PREZZO
VINOLUX],MATCH(A990,dbOrdini[CODICE
ANKER],0)),"")</f>
        <v>21.45</v>
      </c>
      <c r="M990" s="347" t="s">
        <v>10536</v>
      </c>
      <c r="N990" s="15" t="str">
        <f>IFERROR(INDEX(dbOrdini[ORDINE],MATCH(A990,dbOrdini[CODICE
ANKER]*(dbOrdini[CODICE
SUPPLY]="GEN24"),0)),"")</f>
        <v/>
      </c>
      <c r="O990" s="352" t="s">
        <v>8</v>
      </c>
      <c r="P990" s="347" t="s">
        <v>2145</v>
      </c>
    </row>
    <row r="991" spans="1:16">
      <c r="A991" s="347" t="s">
        <v>2146</v>
      </c>
      <c r="B991" s="348">
        <v>0</v>
      </c>
      <c r="C991" s="347" t="s">
        <v>28152</v>
      </c>
      <c r="D991" s="347" t="s">
        <v>2147</v>
      </c>
      <c r="E991" s="347">
        <v>6</v>
      </c>
      <c r="F991" s="347">
        <v>0.7</v>
      </c>
      <c r="G991" s="347" t="s">
        <v>11</v>
      </c>
      <c r="H991" s="349">
        <v>40</v>
      </c>
      <c r="I991" s="350" t="s">
        <v>12</v>
      </c>
      <c r="J991" s="351">
        <f t="shared" si="15"/>
        <v>79.5</v>
      </c>
      <c r="K991" s="351">
        <v>13.25</v>
      </c>
      <c r="L991" s="3">
        <f>IFERROR(INDEX(dbOrdini[PREZZO
VINOLUX],MATCH(A991,dbOrdini[CODICE
ANKER],0)),"")</f>
        <v>12.45</v>
      </c>
      <c r="M991" s="347" t="s">
        <v>10550</v>
      </c>
      <c r="N991" s="15" t="str">
        <f>IFERROR(INDEX(dbOrdini[ORDINE],MATCH(A991,dbOrdini[CODICE
ANKER]*(dbOrdini[CODICE
SUPPLY]="GEN24"),0)),"")</f>
        <v/>
      </c>
      <c r="O991" s="352" t="s">
        <v>8</v>
      </c>
      <c r="P991" s="347" t="s">
        <v>2148</v>
      </c>
    </row>
    <row r="992" spans="1:16">
      <c r="A992" s="347" t="s">
        <v>2149</v>
      </c>
      <c r="B992" s="348">
        <v>17</v>
      </c>
      <c r="C992" s="347" t="s">
        <v>28152</v>
      </c>
      <c r="D992" s="347" t="s">
        <v>2150</v>
      </c>
      <c r="E992" s="347">
        <v>4</v>
      </c>
      <c r="F992" s="347">
        <v>0.7</v>
      </c>
      <c r="G992" s="347" t="s">
        <v>11</v>
      </c>
      <c r="H992" s="349">
        <v>41.1</v>
      </c>
      <c r="I992" s="350" t="s">
        <v>12</v>
      </c>
      <c r="J992" s="351">
        <f t="shared" si="15"/>
        <v>298</v>
      </c>
      <c r="K992" s="351">
        <v>74.5</v>
      </c>
      <c r="L992" s="3" t="str">
        <f>IFERROR(INDEX(dbOrdini[PREZZO
VINOLUX],MATCH(A992,dbOrdini[CODICE
ANKER],0)),"")</f>
        <v/>
      </c>
      <c r="M992" s="347" t="s">
        <v>10550</v>
      </c>
      <c r="N992" s="15" t="str">
        <f>IFERROR(INDEX(dbOrdini[ORDINE],MATCH(A992,dbOrdini[CODICE
ANKER]*(dbOrdini[CODICE
SUPPLY]="GEN24"),0)),"")</f>
        <v/>
      </c>
      <c r="O992" s="352" t="s">
        <v>8</v>
      </c>
      <c r="P992" s="347" t="s">
        <v>2151</v>
      </c>
    </row>
    <row r="993" spans="1:16">
      <c r="A993" s="347" t="s">
        <v>2152</v>
      </c>
      <c r="B993" s="348">
        <v>1</v>
      </c>
      <c r="C993" s="347" t="s">
        <v>28152</v>
      </c>
      <c r="D993" s="347" t="s">
        <v>2153</v>
      </c>
      <c r="E993" s="347">
        <v>6</v>
      </c>
      <c r="F993" s="347">
        <v>0.7</v>
      </c>
      <c r="G993" s="347" t="s">
        <v>11</v>
      </c>
      <c r="H993" s="349">
        <v>40.299999999999997</v>
      </c>
      <c r="I993" s="350" t="s">
        <v>12</v>
      </c>
      <c r="J993" s="351">
        <f t="shared" si="15"/>
        <v>129</v>
      </c>
      <c r="K993" s="351">
        <v>21.5</v>
      </c>
      <c r="L993" s="3" t="str">
        <f>IFERROR(INDEX(dbOrdini[PREZZO
VINOLUX],MATCH(A993,dbOrdini[CODICE
ANKER],0)),"")</f>
        <v/>
      </c>
      <c r="M993" s="347" t="s">
        <v>10550</v>
      </c>
      <c r="N993" s="15" t="str">
        <f>IFERROR(INDEX(dbOrdini[ORDINE],MATCH(A993,dbOrdini[CODICE
ANKER]*(dbOrdini[CODICE
SUPPLY]="GEN24"),0)),"")</f>
        <v/>
      </c>
      <c r="O993" s="352" t="s">
        <v>8</v>
      </c>
      <c r="P993" s="347" t="s">
        <v>2154</v>
      </c>
    </row>
    <row r="994" spans="1:16">
      <c r="A994" s="347" t="s">
        <v>2155</v>
      </c>
      <c r="B994" s="348">
        <v>0</v>
      </c>
      <c r="C994" s="347" t="s">
        <v>28152</v>
      </c>
      <c r="D994" s="347" t="s">
        <v>2156</v>
      </c>
      <c r="E994" s="347">
        <v>4</v>
      </c>
      <c r="F994" s="347">
        <v>0.7</v>
      </c>
      <c r="G994" s="347" t="s">
        <v>11</v>
      </c>
      <c r="H994" s="349">
        <v>40</v>
      </c>
      <c r="I994" s="350" t="s">
        <v>12</v>
      </c>
      <c r="J994" s="351">
        <f t="shared" si="15"/>
        <v>126</v>
      </c>
      <c r="K994" s="351">
        <v>31.5</v>
      </c>
      <c r="L994" s="3" t="str">
        <f>IFERROR(INDEX(dbOrdini[PREZZO
VINOLUX],MATCH(A994,dbOrdini[CODICE
ANKER],0)),"")</f>
        <v/>
      </c>
      <c r="M994" s="347" t="s">
        <v>10550</v>
      </c>
      <c r="N994" s="15" t="str">
        <f>IFERROR(INDEX(dbOrdini[ORDINE],MATCH(A994,dbOrdini[CODICE
ANKER]*(dbOrdini[CODICE
SUPPLY]="GEN24"),0)),"")</f>
        <v/>
      </c>
      <c r="O994" s="352" t="s">
        <v>8</v>
      </c>
      <c r="P994" s="347" t="s">
        <v>2157</v>
      </c>
    </row>
    <row r="995" spans="1:16">
      <c r="A995" s="347" t="s">
        <v>2158</v>
      </c>
      <c r="B995" s="348">
        <v>33</v>
      </c>
      <c r="C995" s="347" t="s">
        <v>28152</v>
      </c>
      <c r="D995" s="347" t="s">
        <v>2159</v>
      </c>
      <c r="E995" s="347">
        <v>6</v>
      </c>
      <c r="F995" s="347">
        <v>0.7</v>
      </c>
      <c r="G995" s="347" t="s">
        <v>11</v>
      </c>
      <c r="H995" s="349">
        <v>40.299999999999997</v>
      </c>
      <c r="I995" s="350" t="s">
        <v>12</v>
      </c>
      <c r="J995" s="351">
        <f t="shared" si="15"/>
        <v>129</v>
      </c>
      <c r="K995" s="351">
        <v>21.5</v>
      </c>
      <c r="L995" s="3" t="str">
        <f>IFERROR(INDEX(dbOrdini[PREZZO
VINOLUX],MATCH(A995,dbOrdini[CODICE
ANKER],0)),"")</f>
        <v/>
      </c>
      <c r="M995" s="347" t="s">
        <v>10550</v>
      </c>
      <c r="N995" s="15" t="str">
        <f>IFERROR(INDEX(dbOrdini[ORDINE],MATCH(A995,dbOrdini[CODICE
ANKER]*(dbOrdini[CODICE
SUPPLY]="GEN24"),0)),"")</f>
        <v/>
      </c>
      <c r="O995" s="352" t="s">
        <v>8</v>
      </c>
      <c r="P995" s="347" t="s">
        <v>2160</v>
      </c>
    </row>
    <row r="996" spans="1:16">
      <c r="A996" s="347" t="s">
        <v>2161</v>
      </c>
      <c r="B996" s="348">
        <v>90</v>
      </c>
      <c r="C996" s="347" t="s">
        <v>28152</v>
      </c>
      <c r="D996" s="347" t="s">
        <v>2162</v>
      </c>
      <c r="E996" s="347">
        <v>6</v>
      </c>
      <c r="F996" s="347">
        <v>0.7</v>
      </c>
      <c r="G996" s="347" t="s">
        <v>11</v>
      </c>
      <c r="H996" s="349">
        <v>17</v>
      </c>
      <c r="I996" s="350" t="s">
        <v>12</v>
      </c>
      <c r="J996" s="351">
        <f t="shared" si="15"/>
        <v>41.7</v>
      </c>
      <c r="K996" s="351">
        <v>6.95</v>
      </c>
      <c r="L996" s="3" t="str">
        <f>IFERROR(INDEX(dbOrdini[PREZZO
VINOLUX],MATCH(A996,dbOrdini[CODICE
ANKER],0)),"")</f>
        <v/>
      </c>
      <c r="M996" s="347" t="s">
        <v>10545</v>
      </c>
      <c r="N996" s="15" t="str">
        <f>IFERROR(INDEX(dbOrdini[ORDINE],MATCH(A996,dbOrdini[CODICE
ANKER]*(dbOrdini[CODICE
SUPPLY]="GEN24"),0)),"")</f>
        <v/>
      </c>
      <c r="O996" s="352" t="s">
        <v>8</v>
      </c>
      <c r="P996" s="347" t="s">
        <v>2163</v>
      </c>
    </row>
    <row r="997" spans="1:16">
      <c r="A997" s="347" t="s">
        <v>2164</v>
      </c>
      <c r="B997" s="348">
        <v>126</v>
      </c>
      <c r="C997" s="347" t="s">
        <v>28152</v>
      </c>
      <c r="D997" s="347" t="s">
        <v>2162</v>
      </c>
      <c r="E997" s="347">
        <v>12</v>
      </c>
      <c r="F997" s="347">
        <v>1</v>
      </c>
      <c r="G997" s="347" t="s">
        <v>11</v>
      </c>
      <c r="H997" s="349">
        <v>17</v>
      </c>
      <c r="I997" s="350" t="s">
        <v>12</v>
      </c>
      <c r="J997" s="351">
        <f t="shared" si="15"/>
        <v>103.19999999999999</v>
      </c>
      <c r="K997" s="351">
        <v>8.6</v>
      </c>
      <c r="L997" s="3" t="str">
        <f>IFERROR(INDEX(dbOrdini[PREZZO
VINOLUX],MATCH(A997,dbOrdini[CODICE
ANKER],0)),"")</f>
        <v/>
      </c>
      <c r="M997" s="347" t="s">
        <v>10545</v>
      </c>
      <c r="N997" s="15" t="str">
        <f>IFERROR(INDEX(dbOrdini[ORDINE],MATCH(A997,dbOrdini[CODICE
ANKER]*(dbOrdini[CODICE
SUPPLY]="GEN24"),0)),"")</f>
        <v/>
      </c>
      <c r="O997" s="352" t="s">
        <v>8</v>
      </c>
      <c r="P997" s="347" t="s">
        <v>2165</v>
      </c>
    </row>
    <row r="998" spans="1:16">
      <c r="A998" s="347" t="s">
        <v>2166</v>
      </c>
      <c r="B998" s="348">
        <v>20</v>
      </c>
      <c r="C998" s="347" t="s">
        <v>28152</v>
      </c>
      <c r="D998" s="347" t="s">
        <v>2167</v>
      </c>
      <c r="E998" s="347">
        <v>3</v>
      </c>
      <c r="F998" s="347">
        <v>0.7</v>
      </c>
      <c r="G998" s="347" t="s">
        <v>11</v>
      </c>
      <c r="H998" s="349">
        <v>40</v>
      </c>
      <c r="I998" s="350" t="s">
        <v>12</v>
      </c>
      <c r="J998" s="351">
        <f t="shared" si="15"/>
        <v>415.5</v>
      </c>
      <c r="K998" s="351">
        <v>138.5</v>
      </c>
      <c r="L998" s="3" t="str">
        <f>IFERROR(INDEX(dbOrdini[PREZZO
VINOLUX],MATCH(A998,dbOrdini[CODICE
ANKER],0)),"")</f>
        <v/>
      </c>
      <c r="M998" s="347" t="s">
        <v>10531</v>
      </c>
      <c r="N998" s="15" t="str">
        <f>IFERROR(INDEX(dbOrdini[ORDINE],MATCH(A998,dbOrdini[CODICE
ANKER]*(dbOrdini[CODICE
SUPPLY]="GEN24"),0)),"")</f>
        <v/>
      </c>
      <c r="O998" s="352" t="s">
        <v>8</v>
      </c>
      <c r="P998" s="347" t="s">
        <v>2168</v>
      </c>
    </row>
    <row r="999" spans="1:16">
      <c r="A999" s="347" t="s">
        <v>2169</v>
      </c>
      <c r="B999" s="348">
        <v>1</v>
      </c>
      <c r="C999" s="347" t="s">
        <v>28152</v>
      </c>
      <c r="D999" s="347" t="s">
        <v>2170</v>
      </c>
      <c r="E999" s="347">
        <v>3</v>
      </c>
      <c r="F999" s="347">
        <v>0.7</v>
      </c>
      <c r="G999" s="347" t="s">
        <v>11</v>
      </c>
      <c r="H999" s="349">
        <v>40</v>
      </c>
      <c r="I999" s="350" t="s">
        <v>12</v>
      </c>
      <c r="J999" s="351">
        <f t="shared" si="15"/>
        <v>208.5</v>
      </c>
      <c r="K999" s="351">
        <v>69.5</v>
      </c>
      <c r="L999" s="3" t="str">
        <f>IFERROR(INDEX(dbOrdini[PREZZO
VINOLUX],MATCH(A999,dbOrdini[CODICE
ANKER],0)),"")</f>
        <v/>
      </c>
      <c r="M999" s="347" t="s">
        <v>10531</v>
      </c>
      <c r="N999" s="15" t="str">
        <f>IFERROR(INDEX(dbOrdini[ORDINE],MATCH(A999,dbOrdini[CODICE
ANKER]*(dbOrdini[CODICE
SUPPLY]="GEN24"),0)),"")</f>
        <v/>
      </c>
      <c r="O999" s="352" t="s">
        <v>8</v>
      </c>
      <c r="P999" s="347" t="s">
        <v>2171</v>
      </c>
    </row>
    <row r="1000" spans="1:16">
      <c r="A1000" s="347" t="s">
        <v>2172</v>
      </c>
      <c r="B1000" s="348">
        <v>21</v>
      </c>
      <c r="C1000" s="347" t="s">
        <v>28152</v>
      </c>
      <c r="D1000" s="347" t="s">
        <v>2173</v>
      </c>
      <c r="E1000" s="347">
        <v>3</v>
      </c>
      <c r="F1000" s="347">
        <v>0.7</v>
      </c>
      <c r="G1000" s="347" t="s">
        <v>11</v>
      </c>
      <c r="H1000" s="349">
        <v>40</v>
      </c>
      <c r="I1000" s="350" t="s">
        <v>12</v>
      </c>
      <c r="J1000" s="351">
        <f t="shared" si="15"/>
        <v>706.5</v>
      </c>
      <c r="K1000" s="351">
        <v>235.5</v>
      </c>
      <c r="L1000" s="3" t="str">
        <f>IFERROR(INDEX(dbOrdini[PREZZO
VINOLUX],MATCH(A1000,dbOrdini[CODICE
ANKER],0)),"")</f>
        <v/>
      </c>
      <c r="M1000" s="347" t="s">
        <v>10531</v>
      </c>
      <c r="N1000" s="15" t="str">
        <f>IFERROR(INDEX(dbOrdini[ORDINE],MATCH(A1000,dbOrdini[CODICE
ANKER]*(dbOrdini[CODICE
SUPPLY]="GEN24"),0)),"")</f>
        <v/>
      </c>
      <c r="O1000" s="352" t="s">
        <v>8</v>
      </c>
      <c r="P1000" s="347" t="s">
        <v>2174</v>
      </c>
    </row>
    <row r="1001" spans="1:16">
      <c r="A1001" s="347" t="s">
        <v>2175</v>
      </c>
      <c r="B1001" s="348">
        <v>149</v>
      </c>
      <c r="C1001" s="347" t="s">
        <v>28152</v>
      </c>
      <c r="D1001" s="347" t="s">
        <v>2176</v>
      </c>
      <c r="E1001" s="347">
        <v>6</v>
      </c>
      <c r="F1001" s="347">
        <v>0.7</v>
      </c>
      <c r="G1001" s="347" t="s">
        <v>11</v>
      </c>
      <c r="H1001" s="349">
        <v>40</v>
      </c>
      <c r="I1001" s="350" t="s">
        <v>12</v>
      </c>
      <c r="J1001" s="351">
        <f t="shared" si="15"/>
        <v>303</v>
      </c>
      <c r="K1001" s="351">
        <v>50.5</v>
      </c>
      <c r="L1001" s="3" t="str">
        <f>IFERROR(INDEX(dbOrdini[PREZZO
VINOLUX],MATCH(A1001,dbOrdini[CODICE
ANKER],0)),"")</f>
        <v/>
      </c>
      <c r="M1001" s="347" t="s">
        <v>10531</v>
      </c>
      <c r="N1001" s="15" t="str">
        <f>IFERROR(INDEX(dbOrdini[ORDINE],MATCH(A1001,dbOrdini[CODICE
ANKER]*(dbOrdini[CODICE
SUPPLY]="GEN24"),0)),"")</f>
        <v/>
      </c>
      <c r="O1001" s="352" t="s">
        <v>8</v>
      </c>
      <c r="P1001" s="347" t="s">
        <v>2177</v>
      </c>
    </row>
    <row r="1002" spans="1:16">
      <c r="A1002" s="347" t="s">
        <v>2178</v>
      </c>
      <c r="B1002" s="348">
        <v>9</v>
      </c>
      <c r="C1002" s="347" t="s">
        <v>28152</v>
      </c>
      <c r="D1002" s="347" t="s">
        <v>2179</v>
      </c>
      <c r="E1002" s="347">
        <v>6</v>
      </c>
      <c r="F1002" s="347">
        <v>0.7</v>
      </c>
      <c r="G1002" s="347" t="s">
        <v>11</v>
      </c>
      <c r="H1002" s="349">
        <v>40</v>
      </c>
      <c r="I1002" s="350" t="s">
        <v>12</v>
      </c>
      <c r="J1002" s="351">
        <f t="shared" si="15"/>
        <v>249</v>
      </c>
      <c r="K1002" s="351">
        <v>41.5</v>
      </c>
      <c r="L1002" s="3" t="str">
        <f>IFERROR(INDEX(dbOrdini[PREZZO
VINOLUX],MATCH(A1002,dbOrdini[CODICE
ANKER],0)),"")</f>
        <v/>
      </c>
      <c r="M1002" s="347" t="s">
        <v>10531</v>
      </c>
      <c r="N1002" s="15" t="str">
        <f>IFERROR(INDEX(dbOrdini[ORDINE],MATCH(A1002,dbOrdini[CODICE
ANKER]*(dbOrdini[CODICE
SUPPLY]="GEN24"),0)),"")</f>
        <v/>
      </c>
      <c r="O1002" s="352" t="s">
        <v>8</v>
      </c>
      <c r="P1002" s="347" t="s">
        <v>2180</v>
      </c>
    </row>
    <row r="1003" spans="1:16">
      <c r="A1003" s="347" t="s">
        <v>2181</v>
      </c>
      <c r="B1003" s="348">
        <v>24</v>
      </c>
      <c r="C1003" s="347" t="s">
        <v>28152</v>
      </c>
      <c r="D1003" s="347" t="s">
        <v>2182</v>
      </c>
      <c r="E1003" s="347">
        <v>6</v>
      </c>
      <c r="F1003" s="347">
        <v>0.7</v>
      </c>
      <c r="G1003" s="347" t="s">
        <v>11</v>
      </c>
      <c r="H1003" s="349">
        <v>40</v>
      </c>
      <c r="I1003" s="350" t="s">
        <v>12</v>
      </c>
      <c r="J1003" s="351">
        <f t="shared" si="15"/>
        <v>315</v>
      </c>
      <c r="K1003" s="351">
        <v>52.5</v>
      </c>
      <c r="L1003" s="3" t="str">
        <f>IFERROR(INDEX(dbOrdini[PREZZO
VINOLUX],MATCH(A1003,dbOrdini[CODICE
ANKER],0)),"")</f>
        <v/>
      </c>
      <c r="M1003" s="347" t="s">
        <v>10558</v>
      </c>
      <c r="N1003" s="15" t="str">
        <f>IFERROR(INDEX(dbOrdini[ORDINE],MATCH(A1003,dbOrdini[CODICE
ANKER]*(dbOrdini[CODICE
SUPPLY]="GEN24"),0)),"")</f>
        <v/>
      </c>
      <c r="O1003" s="352" t="s">
        <v>8</v>
      </c>
      <c r="P1003" s="347" t="s">
        <v>2183</v>
      </c>
    </row>
    <row r="1004" spans="1:16">
      <c r="A1004" s="347" t="s">
        <v>2184</v>
      </c>
      <c r="B1004" s="348">
        <v>97</v>
      </c>
      <c r="C1004" s="347" t="s">
        <v>28152</v>
      </c>
      <c r="D1004" s="347" t="s">
        <v>2185</v>
      </c>
      <c r="E1004" s="347">
        <v>6</v>
      </c>
      <c r="F1004" s="347">
        <v>0.7</v>
      </c>
      <c r="G1004" s="347" t="s">
        <v>11</v>
      </c>
      <c r="H1004" s="349">
        <v>40</v>
      </c>
      <c r="I1004" s="350" t="s">
        <v>12</v>
      </c>
      <c r="J1004" s="351">
        <f t="shared" si="15"/>
        <v>258</v>
      </c>
      <c r="K1004" s="351">
        <v>43</v>
      </c>
      <c r="L1004" s="3" t="str">
        <f>IFERROR(INDEX(dbOrdini[PREZZO
VINOLUX],MATCH(A1004,dbOrdini[CODICE
ANKER],0)),"")</f>
        <v/>
      </c>
      <c r="M1004" s="347" t="s">
        <v>10531</v>
      </c>
      <c r="N1004" s="15" t="str">
        <f>IFERROR(INDEX(dbOrdini[ORDINE],MATCH(A1004,dbOrdini[CODICE
ANKER]*(dbOrdini[CODICE
SUPPLY]="GEN24"),0)),"")</f>
        <v/>
      </c>
      <c r="O1004" s="352" t="s">
        <v>8</v>
      </c>
      <c r="P1004" s="347" t="s">
        <v>2186</v>
      </c>
    </row>
    <row r="1005" spans="1:16">
      <c r="A1005" s="347" t="s">
        <v>2187</v>
      </c>
      <c r="B1005" s="348">
        <v>34</v>
      </c>
      <c r="C1005" s="347" t="s">
        <v>28152</v>
      </c>
      <c r="D1005" s="347" t="s">
        <v>2188</v>
      </c>
      <c r="E1005" s="347">
        <v>6</v>
      </c>
      <c r="F1005" s="347">
        <v>0.7</v>
      </c>
      <c r="G1005" s="347" t="s">
        <v>11</v>
      </c>
      <c r="H1005" s="349">
        <v>46</v>
      </c>
      <c r="I1005" s="350" t="s">
        <v>12</v>
      </c>
      <c r="J1005" s="351">
        <f t="shared" si="15"/>
        <v>171</v>
      </c>
      <c r="K1005" s="351">
        <v>28.5</v>
      </c>
      <c r="L1005" s="3" t="str">
        <f>IFERROR(INDEX(dbOrdini[PREZZO
VINOLUX],MATCH(A1005,dbOrdini[CODICE
ANKER],0)),"")</f>
        <v/>
      </c>
      <c r="M1005" s="347" t="s">
        <v>10536</v>
      </c>
      <c r="N1005" s="15" t="str">
        <f>IFERROR(INDEX(dbOrdini[ORDINE],MATCH(A1005,dbOrdini[CODICE
ANKER]*(dbOrdini[CODICE
SUPPLY]="GEN24"),0)),"")</f>
        <v/>
      </c>
      <c r="O1005" s="352" t="s">
        <v>8</v>
      </c>
      <c r="P1005" s="347" t="s">
        <v>2189</v>
      </c>
    </row>
    <row r="1006" spans="1:16">
      <c r="A1006" s="347" t="s">
        <v>2190</v>
      </c>
      <c r="B1006" s="348">
        <v>117</v>
      </c>
      <c r="C1006" s="347" t="s">
        <v>28152</v>
      </c>
      <c r="D1006" s="347" t="s">
        <v>2191</v>
      </c>
      <c r="E1006" s="347">
        <v>6</v>
      </c>
      <c r="F1006" s="347">
        <v>0.7</v>
      </c>
      <c r="G1006" s="347" t="s">
        <v>11262</v>
      </c>
      <c r="H1006" s="349">
        <v>28</v>
      </c>
      <c r="I1006" s="350" t="s">
        <v>12</v>
      </c>
      <c r="J1006" s="351">
        <f t="shared" si="15"/>
        <v>36</v>
      </c>
      <c r="K1006" s="351">
        <v>6</v>
      </c>
      <c r="L1006" s="3" t="str">
        <f>IFERROR(INDEX(dbOrdini[PREZZO
VINOLUX],MATCH(A1006,dbOrdini[CODICE
ANKER],0)),"")</f>
        <v/>
      </c>
      <c r="M1006" s="347" t="s">
        <v>10539</v>
      </c>
      <c r="N1006" s="15" t="str">
        <f>IFERROR(INDEX(dbOrdini[ORDINE],MATCH(A1006,dbOrdini[CODICE
ANKER]*(dbOrdini[CODICE
SUPPLY]="GEN24"),0)),"")</f>
        <v/>
      </c>
      <c r="O1006" s="352" t="s">
        <v>8</v>
      </c>
      <c r="P1006" s="347" t="s">
        <v>2192</v>
      </c>
    </row>
    <row r="1007" spans="1:16">
      <c r="A1007" s="347" t="s">
        <v>2193</v>
      </c>
      <c r="B1007" s="348">
        <v>358</v>
      </c>
      <c r="C1007" s="347" t="s">
        <v>28152</v>
      </c>
      <c r="D1007" s="347" t="s">
        <v>2194</v>
      </c>
      <c r="E1007" s="347">
        <v>6</v>
      </c>
      <c r="F1007" s="347">
        <v>0.7</v>
      </c>
      <c r="G1007" s="347" t="s">
        <v>11</v>
      </c>
      <c r="H1007" s="349">
        <v>15</v>
      </c>
      <c r="I1007" s="350" t="s">
        <v>12</v>
      </c>
      <c r="J1007" s="351">
        <f t="shared" si="15"/>
        <v>23.700000000000003</v>
      </c>
      <c r="K1007" s="351">
        <v>3.95</v>
      </c>
      <c r="L1007" s="3" t="str">
        <f>IFERROR(INDEX(dbOrdini[PREZZO
VINOLUX],MATCH(A1007,dbOrdini[CODICE
ANKER],0)),"")</f>
        <v/>
      </c>
      <c r="M1007" s="347" t="s">
        <v>10539</v>
      </c>
      <c r="N1007" s="15" t="str">
        <f>IFERROR(INDEX(dbOrdini[ORDINE],MATCH(A1007,dbOrdini[CODICE
ANKER]*(dbOrdini[CODICE
SUPPLY]="GEN24"),0)),"")</f>
        <v/>
      </c>
      <c r="O1007" s="352" t="s">
        <v>8</v>
      </c>
      <c r="P1007" s="347" t="s">
        <v>2195</v>
      </c>
    </row>
    <row r="1008" spans="1:16">
      <c r="A1008" s="347" t="s">
        <v>11449</v>
      </c>
      <c r="B1008" s="348">
        <v>15</v>
      </c>
      <c r="C1008" s="347" t="s">
        <v>28152</v>
      </c>
      <c r="D1008" s="347" t="s">
        <v>11450</v>
      </c>
      <c r="E1008" s="347">
        <v>6</v>
      </c>
      <c r="F1008" s="347">
        <v>0.75</v>
      </c>
      <c r="G1008" s="347" t="s">
        <v>11</v>
      </c>
      <c r="H1008" s="349">
        <v>12.5</v>
      </c>
      <c r="I1008" s="350" t="s">
        <v>12</v>
      </c>
      <c r="J1008" s="351">
        <f t="shared" si="15"/>
        <v>17.700000000000003</v>
      </c>
      <c r="K1008" s="351">
        <v>2.95</v>
      </c>
      <c r="L1008" s="3" t="str">
        <f>IFERROR(INDEX(dbOrdini[PREZZO
VINOLUX],MATCH(A1008,dbOrdini[CODICE
ANKER],0)),"")</f>
        <v/>
      </c>
      <c r="M1008" s="347" t="s">
        <v>28211</v>
      </c>
      <c r="N1008" s="15" t="str">
        <f>IFERROR(INDEX(dbOrdini[ORDINE],MATCH(A1008,dbOrdini[CODICE
ANKER]*(dbOrdini[CODICE
SUPPLY]="GEN24"),0)),"")</f>
        <v/>
      </c>
      <c r="O1008" s="352" t="s">
        <v>8</v>
      </c>
      <c r="P1008" s="347" t="s">
        <v>11451</v>
      </c>
    </row>
    <row r="1009" spans="1:16">
      <c r="A1009" s="347" t="s">
        <v>2196</v>
      </c>
      <c r="B1009" s="348">
        <v>63</v>
      </c>
      <c r="C1009" s="347" t="s">
        <v>28152</v>
      </c>
      <c r="D1009" s="347" t="s">
        <v>2197</v>
      </c>
      <c r="E1009" s="347">
        <v>6</v>
      </c>
      <c r="F1009" s="347">
        <v>0.75</v>
      </c>
      <c r="G1009" s="347" t="s">
        <v>11</v>
      </c>
      <c r="H1009" s="349">
        <v>12</v>
      </c>
      <c r="I1009" s="350" t="s">
        <v>12</v>
      </c>
      <c r="J1009" s="351">
        <f t="shared" si="15"/>
        <v>18.299999999999997</v>
      </c>
      <c r="K1009" s="351">
        <v>3.05</v>
      </c>
      <c r="L1009" s="3" t="str">
        <f>IFERROR(INDEX(dbOrdini[PREZZO
VINOLUX],MATCH(A1009,dbOrdini[CODICE
ANKER],0)),"")</f>
        <v/>
      </c>
      <c r="M1009" s="347" t="s">
        <v>28188</v>
      </c>
      <c r="N1009" s="15" t="str">
        <f>IFERROR(INDEX(dbOrdini[ORDINE],MATCH(A1009,dbOrdini[CODICE
ANKER]*(dbOrdini[CODICE
SUPPLY]="GEN24"),0)),"")</f>
        <v/>
      </c>
      <c r="O1009" s="352" t="s">
        <v>8</v>
      </c>
      <c r="P1009" s="347" t="s">
        <v>2198</v>
      </c>
    </row>
    <row r="1010" spans="1:16">
      <c r="A1010" s="347" t="s">
        <v>2199</v>
      </c>
      <c r="B1010" s="348">
        <v>0</v>
      </c>
      <c r="C1010" s="347" t="s">
        <v>28152</v>
      </c>
      <c r="D1010" s="347" t="s">
        <v>2200</v>
      </c>
      <c r="E1010" s="347">
        <v>6</v>
      </c>
      <c r="F1010" s="347">
        <v>0.75</v>
      </c>
      <c r="G1010" s="347" t="s">
        <v>11</v>
      </c>
      <c r="H1010" s="349">
        <v>12.5</v>
      </c>
      <c r="I1010" s="350" t="s">
        <v>12</v>
      </c>
      <c r="J1010" s="351">
        <f t="shared" si="15"/>
        <v>18.299999999999997</v>
      </c>
      <c r="K1010" s="351">
        <v>3.05</v>
      </c>
      <c r="L1010" s="3" t="str">
        <f>IFERROR(INDEX(dbOrdini[PREZZO
VINOLUX],MATCH(A1010,dbOrdini[CODICE
ANKER],0)),"")</f>
        <v/>
      </c>
      <c r="M1010" s="347" t="s">
        <v>28210</v>
      </c>
      <c r="N1010" s="15" t="str">
        <f>IFERROR(INDEX(dbOrdini[ORDINE],MATCH(A1010,dbOrdini[CODICE
ANKER]*(dbOrdini[CODICE
SUPPLY]="GEN24"),0)),"")</f>
        <v/>
      </c>
      <c r="O1010" s="352" t="s">
        <v>8</v>
      </c>
      <c r="P1010" s="347" t="s">
        <v>2201</v>
      </c>
    </row>
    <row r="1011" spans="1:16">
      <c r="A1011" s="347" t="s">
        <v>28409</v>
      </c>
      <c r="B1011" s="348">
        <v>30</v>
      </c>
      <c r="C1011" s="347" t="s">
        <v>28152</v>
      </c>
      <c r="D1011" s="347" t="s">
        <v>28410</v>
      </c>
      <c r="E1011" s="347">
        <v>6</v>
      </c>
      <c r="F1011" s="347">
        <v>0.75</v>
      </c>
      <c r="G1011" s="347" t="s">
        <v>11</v>
      </c>
      <c r="H1011" s="349">
        <v>12.5</v>
      </c>
      <c r="I1011" s="350" t="s">
        <v>12</v>
      </c>
      <c r="J1011" s="351">
        <f t="shared" si="15"/>
        <v>17.399999999999999</v>
      </c>
      <c r="K1011" s="351">
        <v>2.9</v>
      </c>
      <c r="L1011" s="3" t="str">
        <f>IFERROR(INDEX(dbOrdini[PREZZO
VINOLUX],MATCH(A1011,dbOrdini[CODICE
ANKER],0)),"")</f>
        <v/>
      </c>
      <c r="M1011" s="347" t="s">
        <v>28210</v>
      </c>
      <c r="N1011" s="15" t="str">
        <f>IFERROR(INDEX(dbOrdini[ORDINE],MATCH(A1011,dbOrdini[CODICE
ANKER]*(dbOrdini[CODICE
SUPPLY]="GEN24"),0)),"")</f>
        <v/>
      </c>
      <c r="O1011" s="352" t="s">
        <v>8</v>
      </c>
      <c r="P1011" s="347" t="s">
        <v>2201</v>
      </c>
    </row>
    <row r="1012" spans="1:16">
      <c r="A1012" s="347" t="s">
        <v>2202</v>
      </c>
      <c r="B1012" s="348">
        <v>0</v>
      </c>
      <c r="C1012" s="347" t="s">
        <v>28152</v>
      </c>
      <c r="D1012" s="347" t="s">
        <v>2203</v>
      </c>
      <c r="E1012" s="347">
        <v>6</v>
      </c>
      <c r="F1012" s="347">
        <v>0.75</v>
      </c>
      <c r="G1012" s="347" t="s">
        <v>11</v>
      </c>
      <c r="H1012" s="349">
        <v>11</v>
      </c>
      <c r="I1012" s="350" t="s">
        <v>12</v>
      </c>
      <c r="J1012" s="351">
        <f t="shared" si="15"/>
        <v>25.200000000000003</v>
      </c>
      <c r="K1012" s="351">
        <v>4.2</v>
      </c>
      <c r="L1012" s="3" t="str">
        <f>IFERROR(INDEX(dbOrdini[PREZZO
VINOLUX],MATCH(A1012,dbOrdini[CODICE
ANKER],0)),"")</f>
        <v/>
      </c>
      <c r="M1012" s="347" t="s">
        <v>28245</v>
      </c>
      <c r="N1012" s="15" t="str">
        <f>IFERROR(INDEX(dbOrdini[ORDINE],MATCH(A1012,dbOrdini[CODICE
ANKER]*(dbOrdini[CODICE
SUPPLY]="GEN24"),0)),"")</f>
        <v/>
      </c>
      <c r="O1012" s="352" t="s">
        <v>8</v>
      </c>
      <c r="P1012" s="347" t="s">
        <v>2204</v>
      </c>
    </row>
    <row r="1013" spans="1:16">
      <c r="A1013" s="347" t="s">
        <v>2205</v>
      </c>
      <c r="B1013" s="348">
        <v>7</v>
      </c>
      <c r="C1013" s="347" t="s">
        <v>28152</v>
      </c>
      <c r="D1013" s="347" t="s">
        <v>2206</v>
      </c>
      <c r="E1013" s="347">
        <v>6</v>
      </c>
      <c r="F1013" s="347">
        <v>0.75</v>
      </c>
      <c r="G1013" s="347" t="s">
        <v>11</v>
      </c>
      <c r="H1013" s="349">
        <v>12.5</v>
      </c>
      <c r="I1013" s="350" t="s">
        <v>12</v>
      </c>
      <c r="J1013" s="351">
        <f t="shared" si="15"/>
        <v>129</v>
      </c>
      <c r="K1013" s="351">
        <v>21.5</v>
      </c>
      <c r="L1013" s="3" t="str">
        <f>IFERROR(INDEX(dbOrdini[PREZZO
VINOLUX],MATCH(A1013,dbOrdini[CODICE
ANKER],0)),"")</f>
        <v/>
      </c>
      <c r="M1013" s="347" t="s">
        <v>28233</v>
      </c>
      <c r="N1013" s="15" t="str">
        <f>IFERROR(INDEX(dbOrdini[ORDINE],MATCH(A1013,dbOrdini[CODICE
ANKER]*(dbOrdini[CODICE
SUPPLY]="GEN24"),0)),"")</f>
        <v/>
      </c>
      <c r="O1013" s="352" t="s">
        <v>8</v>
      </c>
      <c r="P1013" s="347" t="s">
        <v>2207</v>
      </c>
    </row>
    <row r="1014" spans="1:16">
      <c r="A1014" s="347" t="s">
        <v>2208</v>
      </c>
      <c r="B1014" s="348">
        <v>36</v>
      </c>
      <c r="C1014" s="347" t="s">
        <v>28152</v>
      </c>
      <c r="D1014" s="347" t="s">
        <v>2209</v>
      </c>
      <c r="E1014" s="347">
        <v>6</v>
      </c>
      <c r="F1014" s="347">
        <v>0.7</v>
      </c>
      <c r="G1014" s="347" t="s">
        <v>11262</v>
      </c>
      <c r="H1014" s="349">
        <v>48.2</v>
      </c>
      <c r="I1014" s="350" t="s">
        <v>12</v>
      </c>
      <c r="J1014" s="351">
        <f t="shared" si="15"/>
        <v>119.69999999999999</v>
      </c>
      <c r="K1014" s="351">
        <v>19.95</v>
      </c>
      <c r="L1014" s="3" t="str">
        <f>IFERROR(INDEX(dbOrdini[PREZZO
VINOLUX],MATCH(A1014,dbOrdini[CODICE
ANKER],0)),"")</f>
        <v/>
      </c>
      <c r="M1014" s="347" t="s">
        <v>10537</v>
      </c>
      <c r="N1014" s="15" t="str">
        <f>IFERROR(INDEX(dbOrdini[ORDINE],MATCH(A1014,dbOrdini[CODICE
ANKER]*(dbOrdini[CODICE
SUPPLY]="GEN24"),0)),"")</f>
        <v/>
      </c>
      <c r="O1014" s="352" t="s">
        <v>8</v>
      </c>
      <c r="P1014" s="347" t="s">
        <v>2210</v>
      </c>
    </row>
    <row r="1015" spans="1:16">
      <c r="A1015" s="347" t="s">
        <v>2211</v>
      </c>
      <c r="B1015" s="348">
        <v>122</v>
      </c>
      <c r="C1015" s="347" t="s">
        <v>28152</v>
      </c>
      <c r="D1015" s="347" t="s">
        <v>2212</v>
      </c>
      <c r="E1015" s="347">
        <v>6</v>
      </c>
      <c r="F1015" s="347">
        <v>1</v>
      </c>
      <c r="G1015" s="347" t="s">
        <v>11</v>
      </c>
      <c r="H1015" s="349">
        <v>37.5</v>
      </c>
      <c r="I1015" s="350" t="s">
        <v>12</v>
      </c>
      <c r="J1015" s="351">
        <f t="shared" si="15"/>
        <v>13.799999999999999</v>
      </c>
      <c r="K1015" s="351">
        <v>2.2999999999999998</v>
      </c>
      <c r="L1015" s="3" t="str">
        <f>IFERROR(INDEX(dbOrdini[PREZZO
VINOLUX],MATCH(A1015,dbOrdini[CODICE
ANKER],0)),"")</f>
        <v/>
      </c>
      <c r="M1015" s="347" t="s">
        <v>10551</v>
      </c>
      <c r="N1015" s="15" t="str">
        <f>IFERROR(INDEX(dbOrdini[ORDINE],MATCH(A1015,dbOrdini[CODICE
ANKER]*(dbOrdini[CODICE
SUPPLY]="GEN24"),0)),"")</f>
        <v/>
      </c>
      <c r="O1015" s="352" t="s">
        <v>8</v>
      </c>
      <c r="P1015" s="347" t="s">
        <v>2213</v>
      </c>
    </row>
    <row r="1016" spans="1:16">
      <c r="A1016" s="347" t="s">
        <v>2214</v>
      </c>
      <c r="B1016" s="348">
        <v>30</v>
      </c>
      <c r="C1016" s="347" t="s">
        <v>28152</v>
      </c>
      <c r="D1016" s="347" t="s">
        <v>2215</v>
      </c>
      <c r="E1016" s="347">
        <v>6</v>
      </c>
      <c r="F1016" s="347">
        <v>1</v>
      </c>
      <c r="G1016" s="347" t="s">
        <v>11</v>
      </c>
      <c r="H1016" s="349">
        <v>37.5</v>
      </c>
      <c r="I1016" s="350" t="s">
        <v>12</v>
      </c>
      <c r="J1016" s="351">
        <f t="shared" si="15"/>
        <v>14.399999999999999</v>
      </c>
      <c r="K1016" s="351">
        <v>2.4</v>
      </c>
      <c r="L1016" s="3" t="str">
        <f>IFERROR(INDEX(dbOrdini[PREZZO
VINOLUX],MATCH(A1016,dbOrdini[CODICE
ANKER],0)),"")</f>
        <v/>
      </c>
      <c r="M1016" s="347" t="s">
        <v>10535</v>
      </c>
      <c r="N1016" s="15" t="str">
        <f>IFERROR(INDEX(dbOrdini[ORDINE],MATCH(A1016,dbOrdini[CODICE
ANKER]*(dbOrdini[CODICE
SUPPLY]="GEN24"),0)),"")</f>
        <v/>
      </c>
      <c r="O1016" s="352" t="s">
        <v>8</v>
      </c>
      <c r="P1016" s="347" t="s">
        <v>2216</v>
      </c>
    </row>
    <row r="1017" spans="1:16">
      <c r="A1017" s="347" t="s">
        <v>2217</v>
      </c>
      <c r="B1017" s="348">
        <v>34</v>
      </c>
      <c r="C1017" s="347" t="s">
        <v>28152</v>
      </c>
      <c r="D1017" s="347" t="s">
        <v>2218</v>
      </c>
      <c r="E1017" s="347">
        <v>6</v>
      </c>
      <c r="F1017" s="347">
        <v>0.7</v>
      </c>
      <c r="G1017" s="347" t="s">
        <v>11262</v>
      </c>
      <c r="H1017" s="349">
        <v>35</v>
      </c>
      <c r="I1017" s="350" t="s">
        <v>12</v>
      </c>
      <c r="J1017" s="351">
        <f t="shared" si="15"/>
        <v>16.799999999999997</v>
      </c>
      <c r="K1017" s="351">
        <v>2.8</v>
      </c>
      <c r="L1017" s="3" t="str">
        <f>IFERROR(INDEX(dbOrdini[PREZZO
VINOLUX],MATCH(A1017,dbOrdini[CODICE
ANKER],0)),"")</f>
        <v/>
      </c>
      <c r="M1017" s="347" t="s">
        <v>10535</v>
      </c>
      <c r="N1017" s="15" t="str">
        <f>IFERROR(INDEX(dbOrdini[ORDINE],MATCH(A1017,dbOrdini[CODICE
ANKER]*(dbOrdini[CODICE
SUPPLY]="GEN24"),0)),"")</f>
        <v/>
      </c>
      <c r="O1017" s="352" t="s">
        <v>8</v>
      </c>
      <c r="P1017" s="347" t="s">
        <v>2219</v>
      </c>
    </row>
    <row r="1018" spans="1:16">
      <c r="A1018" s="347" t="s">
        <v>2220</v>
      </c>
      <c r="B1018" s="348">
        <v>526</v>
      </c>
      <c r="C1018" s="347" t="s">
        <v>28152</v>
      </c>
      <c r="D1018" s="347" t="s">
        <v>2221</v>
      </c>
      <c r="E1018" s="347">
        <v>6</v>
      </c>
      <c r="F1018" s="347">
        <v>0.7</v>
      </c>
      <c r="G1018" s="347" t="s">
        <v>11262</v>
      </c>
      <c r="H1018" s="349">
        <v>40</v>
      </c>
      <c r="I1018" s="350" t="s">
        <v>12</v>
      </c>
      <c r="J1018" s="351">
        <f t="shared" si="15"/>
        <v>67.5</v>
      </c>
      <c r="K1018" s="351">
        <v>11.25</v>
      </c>
      <c r="L1018" s="3" t="str">
        <f>IFERROR(INDEX(dbOrdini[PREZZO
VINOLUX],MATCH(A1018,dbOrdini[CODICE
ANKER],0)),"")</f>
        <v/>
      </c>
      <c r="M1018" s="347" t="s">
        <v>10531</v>
      </c>
      <c r="N1018" s="15" t="str">
        <f>IFERROR(INDEX(dbOrdini[ORDINE],MATCH(A1018,dbOrdini[CODICE
ANKER]*(dbOrdini[CODICE
SUPPLY]="GEN24"),0)),"")</f>
        <v/>
      </c>
      <c r="O1018" s="352" t="s">
        <v>8</v>
      </c>
      <c r="P1018" s="347" t="s">
        <v>2222</v>
      </c>
    </row>
    <row r="1019" spans="1:16">
      <c r="A1019" s="347" t="s">
        <v>2223</v>
      </c>
      <c r="B1019" s="348">
        <v>134</v>
      </c>
      <c r="C1019" s="347" t="s">
        <v>28152</v>
      </c>
      <c r="D1019" s="347" t="s">
        <v>2224</v>
      </c>
      <c r="E1019" s="347">
        <v>6</v>
      </c>
      <c r="F1019" s="347">
        <v>0.7</v>
      </c>
      <c r="G1019" s="347" t="s">
        <v>11</v>
      </c>
      <c r="H1019" s="349">
        <v>40</v>
      </c>
      <c r="I1019" s="350" t="s">
        <v>12</v>
      </c>
      <c r="J1019" s="351">
        <f t="shared" si="15"/>
        <v>71.699999999999989</v>
      </c>
      <c r="K1019" s="351">
        <v>11.95</v>
      </c>
      <c r="L1019" s="3" t="str">
        <f>IFERROR(INDEX(dbOrdini[PREZZO
VINOLUX],MATCH(A1019,dbOrdini[CODICE
ANKER],0)),"")</f>
        <v/>
      </c>
      <c r="M1019" s="347" t="s">
        <v>10531</v>
      </c>
      <c r="N1019" s="15" t="str">
        <f>IFERROR(INDEX(dbOrdini[ORDINE],MATCH(A1019,dbOrdini[CODICE
ANKER]*(dbOrdini[CODICE
SUPPLY]="GEN24"),0)),"")</f>
        <v/>
      </c>
      <c r="O1019" s="352" t="s">
        <v>8</v>
      </c>
      <c r="P1019" s="347" t="s">
        <v>2225</v>
      </c>
    </row>
    <row r="1020" spans="1:16">
      <c r="A1020" s="347" t="s">
        <v>2226</v>
      </c>
      <c r="B1020" s="348">
        <v>39</v>
      </c>
      <c r="C1020" s="347" t="s">
        <v>28152</v>
      </c>
      <c r="D1020" s="347" t="s">
        <v>2227</v>
      </c>
      <c r="E1020" s="347">
        <v>6</v>
      </c>
      <c r="F1020" s="347">
        <v>0.7</v>
      </c>
      <c r="G1020" s="347" t="s">
        <v>11</v>
      </c>
      <c r="H1020" s="349">
        <v>15</v>
      </c>
      <c r="I1020" s="350" t="s">
        <v>12</v>
      </c>
      <c r="J1020" s="351">
        <f t="shared" si="15"/>
        <v>35.400000000000006</v>
      </c>
      <c r="K1020" s="351">
        <v>5.9</v>
      </c>
      <c r="L1020" s="3" t="str">
        <f>IFERROR(INDEX(dbOrdini[PREZZO
VINOLUX],MATCH(A1020,dbOrdini[CODICE
ANKER],0)),"")</f>
        <v/>
      </c>
      <c r="M1020" s="347" t="s">
        <v>28201</v>
      </c>
      <c r="N1020" s="15" t="str">
        <f>IFERROR(INDEX(dbOrdini[ORDINE],MATCH(A1020,dbOrdini[CODICE
ANKER]*(dbOrdini[CODICE
SUPPLY]="GEN24"),0)),"")</f>
        <v/>
      </c>
      <c r="O1020" s="352" t="s">
        <v>8</v>
      </c>
      <c r="P1020" s="347" t="s">
        <v>2228</v>
      </c>
    </row>
    <row r="1021" spans="1:16">
      <c r="A1021" s="347" t="s">
        <v>2229</v>
      </c>
      <c r="B1021" s="348">
        <v>30</v>
      </c>
      <c r="C1021" s="347" t="s">
        <v>28152</v>
      </c>
      <c r="D1021" s="347" t="s">
        <v>2230</v>
      </c>
      <c r="E1021" s="347">
        <v>6</v>
      </c>
      <c r="F1021" s="347">
        <v>0.7</v>
      </c>
      <c r="G1021" s="347" t="s">
        <v>11262</v>
      </c>
      <c r="H1021" s="349">
        <v>17</v>
      </c>
      <c r="I1021" s="350" t="s">
        <v>12</v>
      </c>
      <c r="J1021" s="351">
        <f t="shared" si="15"/>
        <v>39.900000000000006</v>
      </c>
      <c r="K1021" s="351">
        <v>6.65</v>
      </c>
      <c r="L1021" s="3" t="str">
        <f>IFERROR(INDEX(dbOrdini[PREZZO
VINOLUX],MATCH(A1021,dbOrdini[CODICE
ANKER],0)),"")</f>
        <v/>
      </c>
      <c r="M1021" s="347" t="s">
        <v>10545</v>
      </c>
      <c r="N1021" s="15" t="str">
        <f>IFERROR(INDEX(dbOrdini[ORDINE],MATCH(A1021,dbOrdini[CODICE
ANKER]*(dbOrdini[CODICE
SUPPLY]="GEN24"),0)),"")</f>
        <v/>
      </c>
      <c r="O1021" s="352" t="s">
        <v>8</v>
      </c>
      <c r="P1021" s="347" t="s">
        <v>2231</v>
      </c>
    </row>
    <row r="1022" spans="1:16">
      <c r="A1022" s="347" t="s">
        <v>2232</v>
      </c>
      <c r="B1022" s="348">
        <v>9</v>
      </c>
      <c r="C1022" s="347" t="s">
        <v>28152</v>
      </c>
      <c r="D1022" s="347" t="s">
        <v>2233</v>
      </c>
      <c r="E1022" s="347">
        <v>6</v>
      </c>
      <c r="F1022" s="347">
        <v>0.7</v>
      </c>
      <c r="G1022" s="347" t="s">
        <v>11</v>
      </c>
      <c r="H1022" s="349">
        <v>38</v>
      </c>
      <c r="I1022" s="350" t="s">
        <v>12</v>
      </c>
      <c r="J1022" s="351">
        <f t="shared" si="15"/>
        <v>31.5</v>
      </c>
      <c r="K1022" s="351">
        <v>5.25</v>
      </c>
      <c r="L1022" s="3" t="str">
        <f>IFERROR(INDEX(dbOrdini[PREZZO
VINOLUX],MATCH(A1022,dbOrdini[CODICE
ANKER],0)),"")</f>
        <v/>
      </c>
      <c r="M1022" s="347" t="s">
        <v>28411</v>
      </c>
      <c r="N1022" s="15" t="str">
        <f>IFERROR(INDEX(dbOrdini[ORDINE],MATCH(A1022,dbOrdini[CODICE
ANKER]*(dbOrdini[CODICE
SUPPLY]="GEN24"),0)),"")</f>
        <v/>
      </c>
      <c r="O1022" s="352" t="s">
        <v>8</v>
      </c>
      <c r="P1022" s="347" t="s">
        <v>2234</v>
      </c>
    </row>
    <row r="1023" spans="1:16">
      <c r="A1023" s="347" t="s">
        <v>2235</v>
      </c>
      <c r="B1023" s="348">
        <v>3</v>
      </c>
      <c r="C1023" s="347" t="s">
        <v>28152</v>
      </c>
      <c r="D1023" s="347" t="s">
        <v>2236</v>
      </c>
      <c r="E1023" s="347">
        <v>6</v>
      </c>
      <c r="F1023" s="347">
        <v>0.7</v>
      </c>
      <c r="G1023" s="347" t="s">
        <v>11</v>
      </c>
      <c r="H1023" s="349">
        <v>30</v>
      </c>
      <c r="I1023" s="350" t="s">
        <v>12</v>
      </c>
      <c r="J1023" s="351">
        <f t="shared" si="15"/>
        <v>30</v>
      </c>
      <c r="K1023" s="351">
        <v>5</v>
      </c>
      <c r="L1023" s="3" t="str">
        <f>IFERROR(INDEX(dbOrdini[PREZZO
VINOLUX],MATCH(A1023,dbOrdini[CODICE
ANKER],0)),"")</f>
        <v/>
      </c>
      <c r="M1023" s="347" t="s">
        <v>28201</v>
      </c>
      <c r="N1023" s="15" t="str">
        <f>IFERROR(INDEX(dbOrdini[ORDINE],MATCH(A1023,dbOrdini[CODICE
ANKER]*(dbOrdini[CODICE
SUPPLY]="GEN24"),0)),"")</f>
        <v/>
      </c>
      <c r="O1023" s="352" t="s">
        <v>8</v>
      </c>
      <c r="P1023" s="347" t="s">
        <v>2237</v>
      </c>
    </row>
    <row r="1024" spans="1:16">
      <c r="A1024" s="347" t="s">
        <v>28412</v>
      </c>
      <c r="B1024" s="348">
        <v>16</v>
      </c>
      <c r="C1024" s="347" t="s">
        <v>28152</v>
      </c>
      <c r="D1024" s="347" t="s">
        <v>26270</v>
      </c>
      <c r="E1024" s="347">
        <v>6</v>
      </c>
      <c r="F1024" s="347">
        <v>0.7</v>
      </c>
      <c r="G1024" s="347" t="s">
        <v>11262</v>
      </c>
      <c r="H1024" s="349">
        <v>40</v>
      </c>
      <c r="I1024" s="350" t="s">
        <v>12</v>
      </c>
      <c r="J1024" s="351">
        <f t="shared" si="15"/>
        <v>155.10000000000002</v>
      </c>
      <c r="K1024" s="351">
        <v>25.85</v>
      </c>
      <c r="L1024" s="3" t="str">
        <f>IFERROR(INDEX(dbOrdini[PREZZO
VINOLUX],MATCH(A1024,dbOrdini[CODICE
ANKER],0)),"")</f>
        <v/>
      </c>
      <c r="M1024" s="347" t="s">
        <v>10531</v>
      </c>
      <c r="N1024" s="15" t="str">
        <f>IFERROR(INDEX(dbOrdini[ORDINE],MATCH(A1024,dbOrdini[CODICE
ANKER]*(dbOrdini[CODICE
SUPPLY]="GEN24"),0)),"")</f>
        <v/>
      </c>
      <c r="O1024" s="352" t="s">
        <v>8</v>
      </c>
      <c r="P1024" s="347" t="s">
        <v>28413</v>
      </c>
    </row>
    <row r="1025" spans="1:16">
      <c r="A1025" s="347" t="s">
        <v>28414</v>
      </c>
      <c r="B1025" s="348">
        <v>48</v>
      </c>
      <c r="C1025" s="347" t="s">
        <v>28152</v>
      </c>
      <c r="D1025" s="347" t="s">
        <v>28415</v>
      </c>
      <c r="E1025" s="347">
        <v>6</v>
      </c>
      <c r="F1025" s="347">
        <v>0.7</v>
      </c>
      <c r="G1025" s="347" t="s">
        <v>11</v>
      </c>
      <c r="H1025" s="349">
        <v>40</v>
      </c>
      <c r="I1025" s="350" t="s">
        <v>12</v>
      </c>
      <c r="J1025" s="351">
        <f t="shared" si="15"/>
        <v>120</v>
      </c>
      <c r="K1025" s="351">
        <v>20</v>
      </c>
      <c r="L1025" s="3" t="str">
        <f>IFERROR(INDEX(dbOrdini[PREZZO
VINOLUX],MATCH(A1025,dbOrdini[CODICE
ANKER],0)),"")</f>
        <v/>
      </c>
      <c r="M1025" s="347" t="s">
        <v>10531</v>
      </c>
      <c r="N1025" s="15" t="str">
        <f>IFERROR(INDEX(dbOrdini[ORDINE],MATCH(A1025,dbOrdini[CODICE
ANKER]*(dbOrdini[CODICE
SUPPLY]="GEN24"),0)),"")</f>
        <v/>
      </c>
      <c r="O1025" s="352" t="s">
        <v>8</v>
      </c>
      <c r="P1025" s="347" t="s">
        <v>28416</v>
      </c>
    </row>
    <row r="1026" spans="1:16">
      <c r="A1026" s="347" t="s">
        <v>2238</v>
      </c>
      <c r="B1026" s="348">
        <v>22</v>
      </c>
      <c r="C1026" s="347" t="s">
        <v>28152</v>
      </c>
      <c r="D1026" s="347" t="s">
        <v>2239</v>
      </c>
      <c r="E1026" s="347">
        <v>6</v>
      </c>
      <c r="F1026" s="347">
        <v>0.7</v>
      </c>
      <c r="G1026" s="347" t="s">
        <v>11</v>
      </c>
      <c r="H1026" s="349">
        <v>40</v>
      </c>
      <c r="I1026" s="350" t="s">
        <v>12</v>
      </c>
      <c r="J1026" s="351">
        <f t="shared" si="15"/>
        <v>237</v>
      </c>
      <c r="K1026" s="351">
        <v>39.5</v>
      </c>
      <c r="L1026" s="3" t="str">
        <f>IFERROR(INDEX(dbOrdini[PREZZO
VINOLUX],MATCH(A1026,dbOrdini[CODICE
ANKER],0)),"")</f>
        <v/>
      </c>
      <c r="M1026" s="347" t="s">
        <v>10531</v>
      </c>
      <c r="N1026" s="15" t="str">
        <f>IFERROR(INDEX(dbOrdini[ORDINE],MATCH(A1026,dbOrdini[CODICE
ANKER]*(dbOrdini[CODICE
SUPPLY]="GEN24"),0)),"")</f>
        <v/>
      </c>
      <c r="O1026" s="352" t="s">
        <v>8</v>
      </c>
      <c r="P1026" s="347" t="s">
        <v>2240</v>
      </c>
    </row>
    <row r="1027" spans="1:16">
      <c r="A1027" s="347" t="s">
        <v>10723</v>
      </c>
      <c r="B1027" s="348">
        <v>18</v>
      </c>
      <c r="C1027" s="347" t="s">
        <v>28152</v>
      </c>
      <c r="D1027" s="347" t="s">
        <v>10724</v>
      </c>
      <c r="E1027" s="347">
        <v>6</v>
      </c>
      <c r="F1027" s="347">
        <v>0.7</v>
      </c>
      <c r="G1027" s="347" t="s">
        <v>11</v>
      </c>
      <c r="H1027" s="349">
        <v>40</v>
      </c>
      <c r="I1027" s="350" t="s">
        <v>12</v>
      </c>
      <c r="J1027" s="351">
        <f t="shared" si="15"/>
        <v>225</v>
      </c>
      <c r="K1027" s="351">
        <v>37.5</v>
      </c>
      <c r="L1027" s="3" t="str">
        <f>IFERROR(INDEX(dbOrdini[PREZZO
VINOLUX],MATCH(A1027,dbOrdini[CODICE
ANKER],0)),"")</f>
        <v/>
      </c>
      <c r="M1027" s="347" t="s">
        <v>10531</v>
      </c>
      <c r="N1027" s="15" t="str">
        <f>IFERROR(INDEX(dbOrdini[ORDINE],MATCH(A1027,dbOrdini[CODICE
ANKER]*(dbOrdini[CODICE
SUPPLY]="GEN24"),0)),"")</f>
        <v/>
      </c>
      <c r="O1027" s="352" t="s">
        <v>8</v>
      </c>
      <c r="P1027" s="347" t="s">
        <v>11452</v>
      </c>
    </row>
    <row r="1028" spans="1:16">
      <c r="A1028" s="347" t="s">
        <v>28417</v>
      </c>
      <c r="B1028" s="348">
        <v>0</v>
      </c>
      <c r="C1028" s="347" t="s">
        <v>28152</v>
      </c>
      <c r="D1028" s="347" t="s">
        <v>28418</v>
      </c>
      <c r="E1028" s="347">
        <v>6</v>
      </c>
      <c r="F1028" s="347">
        <v>0.7</v>
      </c>
      <c r="G1028" s="347" t="s">
        <v>11262</v>
      </c>
      <c r="H1028" s="349">
        <v>40</v>
      </c>
      <c r="I1028" s="350" t="s">
        <v>12</v>
      </c>
      <c r="J1028" s="351">
        <f t="shared" si="15"/>
        <v>130.5</v>
      </c>
      <c r="K1028" s="351">
        <v>21.75</v>
      </c>
      <c r="L1028" s="3" t="str">
        <f>IFERROR(INDEX(dbOrdini[PREZZO
VINOLUX],MATCH(A1028,dbOrdini[CODICE
ANKER],0)),"")</f>
        <v/>
      </c>
      <c r="M1028" s="347" t="s">
        <v>10531</v>
      </c>
      <c r="N1028" s="15" t="str">
        <f>IFERROR(INDEX(dbOrdini[ORDINE],MATCH(A1028,dbOrdini[CODICE
ANKER]*(dbOrdini[CODICE
SUPPLY]="GEN24"),0)),"")</f>
        <v/>
      </c>
      <c r="O1028" s="352" t="s">
        <v>8</v>
      </c>
      <c r="P1028" s="347" t="s">
        <v>28419</v>
      </c>
    </row>
    <row r="1029" spans="1:16">
      <c r="A1029" s="347" t="s">
        <v>2241</v>
      </c>
      <c r="B1029" s="348">
        <v>50</v>
      </c>
      <c r="C1029" s="347" t="s">
        <v>28152</v>
      </c>
      <c r="D1029" s="347" t="s">
        <v>2242</v>
      </c>
      <c r="E1029" s="347">
        <v>6</v>
      </c>
      <c r="F1029" s="347">
        <v>0.7</v>
      </c>
      <c r="G1029" s="347" t="s">
        <v>11</v>
      </c>
      <c r="H1029" s="349">
        <v>40</v>
      </c>
      <c r="I1029" s="350" t="s">
        <v>12</v>
      </c>
      <c r="J1029" s="351">
        <f t="shared" si="15"/>
        <v>99</v>
      </c>
      <c r="K1029" s="351">
        <v>16.5</v>
      </c>
      <c r="L1029" s="3" t="str">
        <f>IFERROR(INDEX(dbOrdini[PREZZO
VINOLUX],MATCH(A1029,dbOrdini[CODICE
ANKER],0)),"")</f>
        <v/>
      </c>
      <c r="M1029" s="347" t="s">
        <v>10535</v>
      </c>
      <c r="N1029" s="15" t="str">
        <f>IFERROR(INDEX(dbOrdini[ORDINE],MATCH(A1029,dbOrdini[CODICE
ANKER]*(dbOrdini[CODICE
SUPPLY]="GEN24"),0)),"")</f>
        <v/>
      </c>
      <c r="O1029" s="352" t="s">
        <v>8</v>
      </c>
      <c r="P1029" s="347" t="s">
        <v>2243</v>
      </c>
    </row>
    <row r="1030" spans="1:16">
      <c r="A1030" s="347" t="s">
        <v>2244</v>
      </c>
      <c r="B1030" s="348">
        <v>28</v>
      </c>
      <c r="C1030" s="347" t="s">
        <v>28152</v>
      </c>
      <c r="D1030" s="347" t="s">
        <v>2245</v>
      </c>
      <c r="E1030" s="347">
        <v>6</v>
      </c>
      <c r="F1030" s="347">
        <v>0.7</v>
      </c>
      <c r="G1030" s="347" t="s">
        <v>11</v>
      </c>
      <c r="H1030" s="349">
        <v>40</v>
      </c>
      <c r="I1030" s="350" t="s">
        <v>12</v>
      </c>
      <c r="J1030" s="351">
        <f t="shared" si="15"/>
        <v>147</v>
      </c>
      <c r="K1030" s="351">
        <v>24.5</v>
      </c>
      <c r="L1030" s="3" t="str">
        <f>IFERROR(INDEX(dbOrdini[PREZZO
VINOLUX],MATCH(A1030,dbOrdini[CODICE
ANKER],0)),"")</f>
        <v/>
      </c>
      <c r="M1030" s="347" t="s">
        <v>10535</v>
      </c>
      <c r="N1030" s="15" t="str">
        <f>IFERROR(INDEX(dbOrdini[ORDINE],MATCH(A1030,dbOrdini[CODICE
ANKER]*(dbOrdini[CODICE
SUPPLY]="GEN24"),0)),"")</f>
        <v/>
      </c>
      <c r="O1030" s="352" t="s">
        <v>8</v>
      </c>
      <c r="P1030" s="347" t="s">
        <v>2246</v>
      </c>
    </row>
    <row r="1031" spans="1:16">
      <c r="A1031" s="347" t="s">
        <v>2247</v>
      </c>
      <c r="B1031" s="348">
        <v>45</v>
      </c>
      <c r="C1031" s="347" t="s">
        <v>28152</v>
      </c>
      <c r="D1031" s="347" t="s">
        <v>2248</v>
      </c>
      <c r="E1031" s="347">
        <v>6</v>
      </c>
      <c r="F1031" s="347">
        <v>0.7</v>
      </c>
      <c r="G1031" s="347" t="s">
        <v>11</v>
      </c>
      <c r="H1031" s="349">
        <v>40</v>
      </c>
      <c r="I1031" s="350" t="s">
        <v>12</v>
      </c>
      <c r="J1031" s="351">
        <f t="shared" si="15"/>
        <v>171</v>
      </c>
      <c r="K1031" s="351">
        <v>28.5</v>
      </c>
      <c r="L1031" s="3" t="str">
        <f>IFERROR(INDEX(dbOrdini[PREZZO
VINOLUX],MATCH(A1031,dbOrdini[CODICE
ANKER],0)),"")</f>
        <v/>
      </c>
      <c r="M1031" s="347" t="s">
        <v>10535</v>
      </c>
      <c r="N1031" s="15" t="str">
        <f>IFERROR(INDEX(dbOrdini[ORDINE],MATCH(A1031,dbOrdini[CODICE
ANKER]*(dbOrdini[CODICE
SUPPLY]="GEN24"),0)),"")</f>
        <v/>
      </c>
      <c r="O1031" s="352" t="s">
        <v>8</v>
      </c>
      <c r="P1031" s="347" t="s">
        <v>2249</v>
      </c>
    </row>
    <row r="1032" spans="1:16">
      <c r="A1032" s="347" t="s">
        <v>2250</v>
      </c>
      <c r="B1032" s="348">
        <v>125</v>
      </c>
      <c r="C1032" s="347" t="s">
        <v>28152</v>
      </c>
      <c r="D1032" s="347" t="s">
        <v>2251</v>
      </c>
      <c r="E1032" s="347">
        <v>6</v>
      </c>
      <c r="F1032" s="347">
        <v>0.7</v>
      </c>
      <c r="G1032" s="347" t="s">
        <v>11</v>
      </c>
      <c r="H1032" s="349">
        <v>40</v>
      </c>
      <c r="I1032" s="350" t="s">
        <v>12</v>
      </c>
      <c r="J1032" s="351">
        <f t="shared" si="15"/>
        <v>237</v>
      </c>
      <c r="K1032" s="351">
        <v>39.5</v>
      </c>
      <c r="L1032" s="3" t="str">
        <f>IFERROR(INDEX(dbOrdini[PREZZO
VINOLUX],MATCH(A1032,dbOrdini[CODICE
ANKER],0)),"")</f>
        <v/>
      </c>
      <c r="M1032" s="347" t="s">
        <v>10535</v>
      </c>
      <c r="N1032" s="15" t="str">
        <f>IFERROR(INDEX(dbOrdini[ORDINE],MATCH(A1032,dbOrdini[CODICE
ANKER]*(dbOrdini[CODICE
SUPPLY]="GEN24"),0)),"")</f>
        <v/>
      </c>
      <c r="O1032" s="352" t="s">
        <v>8</v>
      </c>
      <c r="P1032" s="347" t="s">
        <v>2252</v>
      </c>
    </row>
    <row r="1033" spans="1:16">
      <c r="A1033" s="347" t="s">
        <v>2253</v>
      </c>
      <c r="B1033" s="348">
        <v>67</v>
      </c>
      <c r="C1033" s="347" t="s">
        <v>28152</v>
      </c>
      <c r="D1033" s="347" t="s">
        <v>2254</v>
      </c>
      <c r="E1033" s="347">
        <v>6</v>
      </c>
      <c r="F1033" s="347">
        <v>0.7</v>
      </c>
      <c r="G1033" s="347" t="s">
        <v>11</v>
      </c>
      <c r="H1033" s="349">
        <v>40</v>
      </c>
      <c r="I1033" s="350" t="s">
        <v>12</v>
      </c>
      <c r="J1033" s="351">
        <f t="shared" si="15"/>
        <v>531</v>
      </c>
      <c r="K1033" s="351">
        <v>88.5</v>
      </c>
      <c r="L1033" s="3" t="str">
        <f>IFERROR(INDEX(dbOrdini[PREZZO
VINOLUX],MATCH(A1033,dbOrdini[CODICE
ANKER],0)),"")</f>
        <v/>
      </c>
      <c r="M1033" s="347" t="s">
        <v>10535</v>
      </c>
      <c r="N1033" s="15" t="str">
        <f>IFERROR(INDEX(dbOrdini[ORDINE],MATCH(A1033,dbOrdini[CODICE
ANKER]*(dbOrdini[CODICE
SUPPLY]="GEN24"),0)),"")</f>
        <v/>
      </c>
      <c r="O1033" s="352" t="s">
        <v>8</v>
      </c>
      <c r="P1033" s="347" t="s">
        <v>2255</v>
      </c>
    </row>
    <row r="1034" spans="1:16">
      <c r="A1034" s="347" t="s">
        <v>2256</v>
      </c>
      <c r="B1034" s="348">
        <v>29</v>
      </c>
      <c r="C1034" s="347" t="s">
        <v>28152</v>
      </c>
      <c r="D1034" s="347" t="s">
        <v>2257</v>
      </c>
      <c r="E1034" s="347">
        <v>6</v>
      </c>
      <c r="F1034" s="347">
        <v>0.7</v>
      </c>
      <c r="G1034" s="347" t="s">
        <v>11</v>
      </c>
      <c r="H1034" s="349">
        <v>40</v>
      </c>
      <c r="I1034" s="350" t="s">
        <v>12</v>
      </c>
      <c r="J1034" s="351">
        <f t="shared" si="15"/>
        <v>53.699999999999996</v>
      </c>
      <c r="K1034" s="351">
        <v>8.9499999999999993</v>
      </c>
      <c r="L1034" s="3" t="str">
        <f>IFERROR(INDEX(dbOrdini[PREZZO
VINOLUX],MATCH(A1034,dbOrdini[CODICE
ANKER],0)),"")</f>
        <v/>
      </c>
      <c r="M1034" s="347" t="s">
        <v>10535</v>
      </c>
      <c r="N1034" s="15" t="str">
        <f>IFERROR(INDEX(dbOrdini[ORDINE],MATCH(A1034,dbOrdini[CODICE
ANKER]*(dbOrdini[CODICE
SUPPLY]="GEN24"),0)),"")</f>
        <v/>
      </c>
      <c r="O1034" s="352" t="s">
        <v>8</v>
      </c>
      <c r="P1034" s="347" t="s">
        <v>2258</v>
      </c>
    </row>
    <row r="1035" spans="1:16">
      <c r="A1035" s="347" t="s">
        <v>2259</v>
      </c>
      <c r="B1035" s="348">
        <v>22</v>
      </c>
      <c r="C1035" s="347" t="s">
        <v>28152</v>
      </c>
      <c r="D1035" s="347" t="s">
        <v>2260</v>
      </c>
      <c r="E1035" s="347">
        <v>6</v>
      </c>
      <c r="F1035" s="347">
        <v>0.7</v>
      </c>
      <c r="G1035" s="347" t="s">
        <v>11</v>
      </c>
      <c r="H1035" s="349">
        <v>40</v>
      </c>
      <c r="I1035" s="350" t="s">
        <v>12</v>
      </c>
      <c r="J1035" s="351">
        <f t="shared" si="15"/>
        <v>69</v>
      </c>
      <c r="K1035" s="351">
        <v>11.5</v>
      </c>
      <c r="L1035" s="3" t="str">
        <f>IFERROR(INDEX(dbOrdini[PREZZO
VINOLUX],MATCH(A1035,dbOrdini[CODICE
ANKER],0)),"")</f>
        <v/>
      </c>
      <c r="M1035" s="347" t="s">
        <v>10535</v>
      </c>
      <c r="N1035" s="15" t="str">
        <f>IFERROR(INDEX(dbOrdini[ORDINE],MATCH(A1035,dbOrdini[CODICE
ANKER]*(dbOrdini[CODICE
SUPPLY]="GEN24"),0)),"")</f>
        <v/>
      </c>
      <c r="O1035" s="352" t="s">
        <v>8</v>
      </c>
      <c r="P1035" s="347" t="s">
        <v>2261</v>
      </c>
    </row>
    <row r="1036" spans="1:16">
      <c r="A1036" s="347" t="s">
        <v>2262</v>
      </c>
      <c r="B1036" s="348">
        <v>28</v>
      </c>
      <c r="C1036" s="347" t="s">
        <v>28152</v>
      </c>
      <c r="D1036" s="347" t="s">
        <v>2263</v>
      </c>
      <c r="E1036" s="347">
        <v>6</v>
      </c>
      <c r="F1036" s="347">
        <v>0.7</v>
      </c>
      <c r="G1036" s="347" t="s">
        <v>11</v>
      </c>
      <c r="H1036" s="349">
        <v>40</v>
      </c>
      <c r="I1036" s="350" t="s">
        <v>12</v>
      </c>
      <c r="J1036" s="351">
        <f t="shared" si="15"/>
        <v>59.699999999999996</v>
      </c>
      <c r="K1036" s="351">
        <v>9.9499999999999993</v>
      </c>
      <c r="L1036" s="3" t="str">
        <f>IFERROR(INDEX(dbOrdini[PREZZO
VINOLUX],MATCH(A1036,dbOrdini[CODICE
ANKER],0)),"")</f>
        <v/>
      </c>
      <c r="M1036" s="347" t="s">
        <v>10535</v>
      </c>
      <c r="N1036" s="15" t="str">
        <f>IFERROR(INDEX(dbOrdini[ORDINE],MATCH(A1036,dbOrdini[CODICE
ANKER]*(dbOrdini[CODICE
SUPPLY]="GEN24"),0)),"")</f>
        <v/>
      </c>
      <c r="O1036" s="352" t="s">
        <v>8</v>
      </c>
      <c r="P1036" s="347" t="s">
        <v>2264</v>
      </c>
    </row>
    <row r="1037" spans="1:16">
      <c r="A1037" s="347" t="s">
        <v>2265</v>
      </c>
      <c r="B1037" s="348">
        <v>209</v>
      </c>
      <c r="C1037" s="347" t="s">
        <v>28152</v>
      </c>
      <c r="D1037" s="347" t="s">
        <v>2266</v>
      </c>
      <c r="E1037" s="347">
        <v>6</v>
      </c>
      <c r="F1037" s="347">
        <v>0.7</v>
      </c>
      <c r="G1037" s="347" t="s">
        <v>11</v>
      </c>
      <c r="H1037" s="349">
        <v>40</v>
      </c>
      <c r="I1037" s="350" t="s">
        <v>12</v>
      </c>
      <c r="J1037" s="351">
        <f t="shared" ref="J1037:J1100" si="16">E1037*K1037</f>
        <v>66</v>
      </c>
      <c r="K1037" s="351">
        <v>11</v>
      </c>
      <c r="L1037" s="3" t="str">
        <f>IFERROR(INDEX(dbOrdini[PREZZO
VINOLUX],MATCH(A1037,dbOrdini[CODICE
ANKER],0)),"")</f>
        <v/>
      </c>
      <c r="M1037" s="347" t="s">
        <v>10535</v>
      </c>
      <c r="N1037" s="15" t="str">
        <f>IFERROR(INDEX(dbOrdini[ORDINE],MATCH(A1037,dbOrdini[CODICE
ANKER]*(dbOrdini[CODICE
SUPPLY]="GEN24"),0)),"")</f>
        <v/>
      </c>
      <c r="O1037" s="352" t="s">
        <v>8</v>
      </c>
      <c r="P1037" s="347" t="s">
        <v>2267</v>
      </c>
    </row>
    <row r="1038" spans="1:16">
      <c r="A1038" s="347" t="s">
        <v>2268</v>
      </c>
      <c r="B1038" s="348">
        <v>38</v>
      </c>
      <c r="C1038" s="347" t="s">
        <v>28152</v>
      </c>
      <c r="D1038" s="347" t="s">
        <v>2269</v>
      </c>
      <c r="E1038" s="347">
        <v>6</v>
      </c>
      <c r="F1038" s="347">
        <v>0.7</v>
      </c>
      <c r="G1038" s="347" t="s">
        <v>11</v>
      </c>
      <c r="H1038" s="349">
        <v>40</v>
      </c>
      <c r="I1038" s="350" t="s">
        <v>12</v>
      </c>
      <c r="J1038" s="351">
        <f t="shared" si="16"/>
        <v>135</v>
      </c>
      <c r="K1038" s="351">
        <v>22.5</v>
      </c>
      <c r="L1038" s="3" t="str">
        <f>IFERROR(INDEX(dbOrdini[PREZZO
VINOLUX],MATCH(A1038,dbOrdini[CODICE
ANKER],0)),"")</f>
        <v/>
      </c>
      <c r="M1038" s="347" t="s">
        <v>10535</v>
      </c>
      <c r="N1038" s="15" t="str">
        <f>IFERROR(INDEX(dbOrdini[ORDINE],MATCH(A1038,dbOrdini[CODICE
ANKER]*(dbOrdini[CODICE
SUPPLY]="GEN24"),0)),"")</f>
        <v/>
      </c>
      <c r="O1038" s="352" t="s">
        <v>8</v>
      </c>
      <c r="P1038" s="347" t="s">
        <v>2270</v>
      </c>
    </row>
    <row r="1039" spans="1:16">
      <c r="A1039" s="347" t="s">
        <v>2274</v>
      </c>
      <c r="B1039" s="348">
        <v>86</v>
      </c>
      <c r="C1039" s="347" t="s">
        <v>28152</v>
      </c>
      <c r="D1039" s="347" t="s">
        <v>2272</v>
      </c>
      <c r="E1039" s="347">
        <v>6</v>
      </c>
      <c r="F1039" s="347">
        <v>0.7</v>
      </c>
      <c r="G1039" s="347" t="s">
        <v>11</v>
      </c>
      <c r="H1039" s="349">
        <v>16.5</v>
      </c>
      <c r="I1039" s="350" t="s">
        <v>12</v>
      </c>
      <c r="J1039" s="351">
        <f t="shared" si="16"/>
        <v>99</v>
      </c>
      <c r="K1039" s="351">
        <v>16.5</v>
      </c>
      <c r="L1039" s="3" t="str">
        <f>IFERROR(INDEX(dbOrdini[PREZZO
VINOLUX],MATCH(A1039,dbOrdini[CODICE
ANKER],0)),"")</f>
        <v/>
      </c>
      <c r="M1039" s="347" t="s">
        <v>10539</v>
      </c>
      <c r="N1039" s="15" t="str">
        <f>IFERROR(INDEX(dbOrdini[ORDINE],MATCH(A1039,dbOrdini[CODICE
ANKER]*(dbOrdini[CODICE
SUPPLY]="GEN24"),0)),"")</f>
        <v/>
      </c>
      <c r="O1039" s="352" t="s">
        <v>8</v>
      </c>
      <c r="P1039" s="347" t="s">
        <v>2275</v>
      </c>
    </row>
    <row r="1040" spans="1:16">
      <c r="A1040" s="347" t="s">
        <v>2271</v>
      </c>
      <c r="B1040" s="348">
        <v>1331</v>
      </c>
      <c r="C1040" s="347" t="s">
        <v>28152</v>
      </c>
      <c r="D1040" s="347" t="s">
        <v>2272</v>
      </c>
      <c r="E1040" s="347">
        <v>6</v>
      </c>
      <c r="F1040" s="347">
        <v>0.5</v>
      </c>
      <c r="G1040" s="347" t="s">
        <v>11</v>
      </c>
      <c r="H1040" s="349">
        <v>16.5</v>
      </c>
      <c r="I1040" s="350" t="s">
        <v>12</v>
      </c>
      <c r="J1040" s="351">
        <f t="shared" si="16"/>
        <v>55.5</v>
      </c>
      <c r="K1040" s="351">
        <v>9.25</v>
      </c>
      <c r="L1040" s="3">
        <f>IFERROR(INDEX(dbOrdini[PREZZO
VINOLUX],MATCH(A1040,dbOrdini[CODICE
ANKER],0)),"")</f>
        <v>9.85</v>
      </c>
      <c r="M1040" s="347" t="s">
        <v>10539</v>
      </c>
      <c r="N1040" s="15" t="str">
        <f>IFERROR(INDEX(dbOrdini[ORDINE],MATCH(A1040,dbOrdini[CODICE
ANKER]*(dbOrdini[CODICE
SUPPLY]="GEN24"),0)),"")</f>
        <v/>
      </c>
      <c r="O1040" s="352" t="s">
        <v>8</v>
      </c>
      <c r="P1040" s="347" t="s">
        <v>2273</v>
      </c>
    </row>
    <row r="1041" spans="1:16">
      <c r="A1041" s="347" t="s">
        <v>2276</v>
      </c>
      <c r="B1041" s="348">
        <v>672</v>
      </c>
      <c r="C1041" s="347" t="s">
        <v>28152</v>
      </c>
      <c r="D1041" s="347" t="s">
        <v>2277</v>
      </c>
      <c r="E1041" s="347">
        <v>6</v>
      </c>
      <c r="F1041" s="347">
        <v>0.5</v>
      </c>
      <c r="G1041" s="347" t="s">
        <v>11</v>
      </c>
      <c r="H1041" s="349">
        <v>16.5</v>
      </c>
      <c r="I1041" s="350" t="s">
        <v>12</v>
      </c>
      <c r="J1041" s="351">
        <f t="shared" si="16"/>
        <v>59.400000000000006</v>
      </c>
      <c r="K1041" s="351">
        <v>9.9</v>
      </c>
      <c r="L1041" s="3" t="str">
        <f>IFERROR(INDEX(dbOrdini[PREZZO
VINOLUX],MATCH(A1041,dbOrdini[CODICE
ANKER],0)),"")</f>
        <v/>
      </c>
      <c r="M1041" s="347" t="s">
        <v>10539</v>
      </c>
      <c r="N1041" s="15" t="str">
        <f>IFERROR(INDEX(dbOrdini[ORDINE],MATCH(A1041,dbOrdini[CODICE
ANKER]*(dbOrdini[CODICE
SUPPLY]="GEN24"),0)),"")</f>
        <v/>
      </c>
      <c r="O1041" s="352" t="s">
        <v>8</v>
      </c>
      <c r="P1041" s="347" t="s">
        <v>2273</v>
      </c>
    </row>
    <row r="1042" spans="1:16">
      <c r="A1042" s="347" t="s">
        <v>2278</v>
      </c>
      <c r="B1042" s="348">
        <v>2</v>
      </c>
      <c r="C1042" s="347" t="s">
        <v>28152</v>
      </c>
      <c r="D1042" s="347" t="s">
        <v>2279</v>
      </c>
      <c r="E1042" s="347">
        <v>6</v>
      </c>
      <c r="F1042" s="347">
        <v>0.75</v>
      </c>
      <c r="G1042" s="347" t="s">
        <v>11</v>
      </c>
      <c r="H1042" s="349">
        <v>11.5</v>
      </c>
      <c r="I1042" s="350" t="s">
        <v>12</v>
      </c>
      <c r="J1042" s="351">
        <f t="shared" si="16"/>
        <v>70.800000000000011</v>
      </c>
      <c r="K1042" s="351">
        <v>11.8</v>
      </c>
      <c r="L1042" s="3" t="str">
        <f>IFERROR(INDEX(dbOrdini[PREZZO
VINOLUX],MATCH(A1042,dbOrdini[CODICE
ANKER],0)),"")</f>
        <v/>
      </c>
      <c r="M1042" s="347" t="s">
        <v>28244</v>
      </c>
      <c r="N1042" s="15" t="str">
        <f>IFERROR(INDEX(dbOrdini[ORDINE],MATCH(A1042,dbOrdini[CODICE
ANKER]*(dbOrdini[CODICE
SUPPLY]="GEN24"),0)),"")</f>
        <v/>
      </c>
      <c r="O1042" s="352" t="s">
        <v>8</v>
      </c>
      <c r="P1042" s="347" t="s">
        <v>2280</v>
      </c>
    </row>
    <row r="1043" spans="1:16">
      <c r="A1043" s="347" t="s">
        <v>2281</v>
      </c>
      <c r="B1043" s="348">
        <v>35</v>
      </c>
      <c r="C1043" s="347" t="s">
        <v>28152</v>
      </c>
      <c r="D1043" s="347" t="s">
        <v>2282</v>
      </c>
      <c r="E1043" s="347">
        <v>6</v>
      </c>
      <c r="F1043" s="347">
        <v>0.7</v>
      </c>
      <c r="G1043" s="347" t="s">
        <v>11</v>
      </c>
      <c r="H1043" s="349">
        <v>36</v>
      </c>
      <c r="I1043" s="350" t="s">
        <v>12</v>
      </c>
      <c r="J1043" s="351">
        <f t="shared" si="16"/>
        <v>15</v>
      </c>
      <c r="K1043" s="351">
        <v>2.5</v>
      </c>
      <c r="L1043" s="3" t="str">
        <f>IFERROR(INDEX(dbOrdini[PREZZO
VINOLUX],MATCH(A1043,dbOrdini[CODICE
ANKER],0)),"")</f>
        <v/>
      </c>
      <c r="M1043" s="347" t="s">
        <v>10550</v>
      </c>
      <c r="N1043" s="15" t="str">
        <f>IFERROR(INDEX(dbOrdini[ORDINE],MATCH(A1043,dbOrdini[CODICE
ANKER]*(dbOrdini[CODICE
SUPPLY]="GEN24"),0)),"")</f>
        <v/>
      </c>
      <c r="O1043" s="352" t="s">
        <v>8</v>
      </c>
      <c r="P1043" s="347" t="s">
        <v>2283</v>
      </c>
    </row>
    <row r="1044" spans="1:16">
      <c r="A1044" s="347" t="s">
        <v>2284</v>
      </c>
      <c r="B1044" s="348">
        <v>42</v>
      </c>
      <c r="C1044" s="347" t="s">
        <v>28152</v>
      </c>
      <c r="D1044" s="347" t="s">
        <v>2285</v>
      </c>
      <c r="E1044" s="347">
        <v>6</v>
      </c>
      <c r="F1044" s="347">
        <v>0.75</v>
      </c>
      <c r="G1044" s="347" t="s">
        <v>11</v>
      </c>
      <c r="H1044" s="349">
        <v>12</v>
      </c>
      <c r="I1044" s="350" t="s">
        <v>12</v>
      </c>
      <c r="J1044" s="351">
        <f t="shared" si="16"/>
        <v>172.5</v>
      </c>
      <c r="K1044" s="351">
        <v>28.75</v>
      </c>
      <c r="L1044" s="3" t="str">
        <f>IFERROR(INDEX(dbOrdini[PREZZO
VINOLUX],MATCH(A1044,dbOrdini[CODICE
ANKER],0)),"")</f>
        <v/>
      </c>
      <c r="M1044" s="347" t="s">
        <v>28233</v>
      </c>
      <c r="N1044" s="15" t="str">
        <f>IFERROR(INDEX(dbOrdini[ORDINE],MATCH(A1044,dbOrdini[CODICE
ANKER]*(dbOrdini[CODICE
SUPPLY]="GEN24"),0)),"")</f>
        <v/>
      </c>
      <c r="O1044" s="352" t="s">
        <v>8</v>
      </c>
      <c r="P1044" s="347" t="s">
        <v>2286</v>
      </c>
    </row>
    <row r="1045" spans="1:16">
      <c r="A1045" s="347" t="s">
        <v>28420</v>
      </c>
      <c r="B1045" s="348">
        <v>0</v>
      </c>
      <c r="C1045" s="347" t="s">
        <v>28152</v>
      </c>
      <c r="D1045" s="347" t="s">
        <v>28421</v>
      </c>
      <c r="E1045" s="347">
        <v>6</v>
      </c>
      <c r="F1045" s="347">
        <v>0.75</v>
      </c>
      <c r="G1045" s="347" t="s">
        <v>11</v>
      </c>
      <c r="H1045" s="349">
        <v>12</v>
      </c>
      <c r="I1045" s="350" t="s">
        <v>12</v>
      </c>
      <c r="J1045" s="351">
        <f t="shared" si="16"/>
        <v>246</v>
      </c>
      <c r="K1045" s="351">
        <v>41</v>
      </c>
      <c r="L1045" s="3" t="str">
        <f>IFERROR(INDEX(dbOrdini[PREZZO
VINOLUX],MATCH(A1045,dbOrdini[CODICE
ANKER],0)),"")</f>
        <v/>
      </c>
      <c r="M1045" s="347" t="s">
        <v>28233</v>
      </c>
      <c r="N1045" s="15" t="str">
        <f>IFERROR(INDEX(dbOrdini[ORDINE],MATCH(A1045,dbOrdini[CODICE
ANKER]*(dbOrdini[CODICE
SUPPLY]="GEN24"),0)),"")</f>
        <v/>
      </c>
      <c r="O1045" s="352" t="s">
        <v>8</v>
      </c>
      <c r="P1045" s="347" t="s">
        <v>28422</v>
      </c>
    </row>
    <row r="1046" spans="1:16">
      <c r="A1046" s="347" t="s">
        <v>2290</v>
      </c>
      <c r="B1046" s="348">
        <v>0</v>
      </c>
      <c r="C1046" s="347" t="s">
        <v>28152</v>
      </c>
      <c r="D1046" s="347" t="s">
        <v>2288</v>
      </c>
      <c r="E1046" s="347">
        <v>6</v>
      </c>
      <c r="F1046" s="347">
        <v>0.7</v>
      </c>
      <c r="G1046" s="347" t="s">
        <v>11</v>
      </c>
      <c r="H1046" s="349">
        <v>55</v>
      </c>
      <c r="I1046" s="350" t="s">
        <v>12</v>
      </c>
      <c r="J1046" s="351">
        <f t="shared" si="16"/>
        <v>159</v>
      </c>
      <c r="K1046" s="351">
        <v>26.5</v>
      </c>
      <c r="L1046" s="3" t="str">
        <f>IFERROR(INDEX(dbOrdini[PREZZO
VINOLUX],MATCH(A1046,dbOrdini[CODICE
ANKER],0)),"")</f>
        <v/>
      </c>
      <c r="M1046" s="347" t="s">
        <v>10539</v>
      </c>
      <c r="N1046" s="15" t="str">
        <f>IFERROR(INDEX(dbOrdini[ORDINE],MATCH(A1046,dbOrdini[CODICE
ANKER]*(dbOrdini[CODICE
SUPPLY]="GEN24"),0)),"")</f>
        <v/>
      </c>
      <c r="O1046" s="352" t="s">
        <v>8</v>
      </c>
      <c r="P1046" s="347" t="s">
        <v>2291</v>
      </c>
    </row>
    <row r="1047" spans="1:16">
      <c r="A1047" s="347" t="s">
        <v>2287</v>
      </c>
      <c r="B1047" s="348">
        <v>0</v>
      </c>
      <c r="C1047" s="347" t="s">
        <v>28152</v>
      </c>
      <c r="D1047" s="347" t="s">
        <v>2288</v>
      </c>
      <c r="E1047" s="347">
        <v>12</v>
      </c>
      <c r="F1047" s="347">
        <v>0.2</v>
      </c>
      <c r="G1047" s="347" t="s">
        <v>11</v>
      </c>
      <c r="H1047" s="349">
        <v>55</v>
      </c>
      <c r="I1047" s="350" t="s">
        <v>12</v>
      </c>
      <c r="J1047" s="351">
        <f t="shared" si="16"/>
        <v>126</v>
      </c>
      <c r="K1047" s="351">
        <v>10.5</v>
      </c>
      <c r="L1047" s="3" t="str">
        <f>IFERROR(INDEX(dbOrdini[PREZZO
VINOLUX],MATCH(A1047,dbOrdini[CODICE
ANKER],0)),"")</f>
        <v/>
      </c>
      <c r="M1047" s="347" t="s">
        <v>10539</v>
      </c>
      <c r="N1047" s="15" t="str">
        <f>IFERROR(INDEX(dbOrdini[ORDINE],MATCH(A1047,dbOrdini[CODICE
ANKER]*(dbOrdini[CODICE
SUPPLY]="GEN24"),0)),"")</f>
        <v/>
      </c>
      <c r="O1047" s="352" t="s">
        <v>8</v>
      </c>
      <c r="P1047" s="347" t="s">
        <v>2289</v>
      </c>
    </row>
    <row r="1048" spans="1:16">
      <c r="A1048" s="347" t="s">
        <v>28423</v>
      </c>
      <c r="B1048" s="348">
        <v>0</v>
      </c>
      <c r="C1048" s="347" t="s">
        <v>28152</v>
      </c>
      <c r="D1048" s="347" t="s">
        <v>2293</v>
      </c>
      <c r="E1048" s="347">
        <v>6</v>
      </c>
      <c r="F1048" s="347">
        <v>0.35</v>
      </c>
      <c r="G1048" s="347" t="s">
        <v>11</v>
      </c>
      <c r="H1048" s="349">
        <v>43</v>
      </c>
      <c r="I1048" s="350" t="s">
        <v>12</v>
      </c>
      <c r="J1048" s="351">
        <f t="shared" si="16"/>
        <v>101.69999999999999</v>
      </c>
      <c r="K1048" s="351">
        <v>16.95</v>
      </c>
      <c r="L1048" s="3" t="str">
        <f>IFERROR(INDEX(dbOrdini[PREZZO
VINOLUX],MATCH(A1048,dbOrdini[CODICE
ANKER],0)),"")</f>
        <v/>
      </c>
      <c r="M1048" s="347" t="s">
        <v>28195</v>
      </c>
      <c r="N1048" s="15" t="str">
        <f>IFERROR(INDEX(dbOrdini[ORDINE],MATCH(A1048,dbOrdini[CODICE
ANKER]*(dbOrdini[CODICE
SUPPLY]="GEN24"),0)),"")</f>
        <v/>
      </c>
      <c r="O1048" s="352" t="s">
        <v>8</v>
      </c>
      <c r="P1048" s="347" t="s">
        <v>28424</v>
      </c>
    </row>
    <row r="1049" spans="1:16">
      <c r="A1049" s="347" t="s">
        <v>2295</v>
      </c>
      <c r="B1049" s="348">
        <v>0</v>
      </c>
      <c r="C1049" s="347" t="s">
        <v>28152</v>
      </c>
      <c r="D1049" s="347" t="s">
        <v>2293</v>
      </c>
      <c r="E1049" s="347">
        <v>6</v>
      </c>
      <c r="F1049" s="347">
        <v>0.7</v>
      </c>
      <c r="G1049" s="347" t="s">
        <v>11</v>
      </c>
      <c r="H1049" s="349">
        <v>43</v>
      </c>
      <c r="I1049" s="350" t="s">
        <v>12</v>
      </c>
      <c r="J1049" s="351">
        <f t="shared" si="16"/>
        <v>143.69999999999999</v>
      </c>
      <c r="K1049" s="351">
        <v>23.95</v>
      </c>
      <c r="L1049" s="3" t="str">
        <f>IFERROR(INDEX(dbOrdini[PREZZO
VINOLUX],MATCH(A1049,dbOrdini[CODICE
ANKER],0)),"")</f>
        <v/>
      </c>
      <c r="M1049" s="347" t="s">
        <v>10539</v>
      </c>
      <c r="N1049" s="15" t="str">
        <f>IFERROR(INDEX(dbOrdini[ORDINE],MATCH(A1049,dbOrdini[CODICE
ANKER]*(dbOrdini[CODICE
SUPPLY]="GEN24"),0)),"")</f>
        <v/>
      </c>
      <c r="O1049" s="352" t="s">
        <v>8</v>
      </c>
      <c r="P1049" s="347" t="s">
        <v>2296</v>
      </c>
    </row>
    <row r="1050" spans="1:16">
      <c r="A1050" s="347" t="s">
        <v>2292</v>
      </c>
      <c r="B1050" s="348">
        <v>0</v>
      </c>
      <c r="C1050" s="347" t="s">
        <v>28152</v>
      </c>
      <c r="D1050" s="347" t="s">
        <v>2293</v>
      </c>
      <c r="E1050" s="347">
        <v>12</v>
      </c>
      <c r="F1050" s="347">
        <v>0.2</v>
      </c>
      <c r="G1050" s="347" t="s">
        <v>11</v>
      </c>
      <c r="H1050" s="349">
        <v>43</v>
      </c>
      <c r="I1050" s="350" t="s">
        <v>12</v>
      </c>
      <c r="J1050" s="351">
        <f t="shared" si="16"/>
        <v>114</v>
      </c>
      <c r="K1050" s="351">
        <v>9.5</v>
      </c>
      <c r="L1050" s="3" t="str">
        <f>IFERROR(INDEX(dbOrdini[PREZZO
VINOLUX],MATCH(A1050,dbOrdini[CODICE
ANKER],0)),"")</f>
        <v/>
      </c>
      <c r="M1050" s="347" t="s">
        <v>10539</v>
      </c>
      <c r="N1050" s="15" t="str">
        <f>IFERROR(INDEX(dbOrdini[ORDINE],MATCH(A1050,dbOrdini[CODICE
ANKER]*(dbOrdini[CODICE
SUPPLY]="GEN24"),0)),"")</f>
        <v/>
      </c>
      <c r="O1050" s="352" t="s">
        <v>8</v>
      </c>
      <c r="P1050" s="347" t="s">
        <v>2294</v>
      </c>
    </row>
    <row r="1051" spans="1:16">
      <c r="A1051" s="347" t="s">
        <v>2297</v>
      </c>
      <c r="B1051" s="348">
        <v>92</v>
      </c>
      <c r="C1051" s="347" t="s">
        <v>28152</v>
      </c>
      <c r="D1051" s="347" t="s">
        <v>2298</v>
      </c>
      <c r="E1051" s="347">
        <v>6</v>
      </c>
      <c r="F1051" s="347">
        <v>0.7</v>
      </c>
      <c r="G1051" s="347" t="s">
        <v>11</v>
      </c>
      <c r="H1051" s="349">
        <v>41</v>
      </c>
      <c r="I1051" s="350" t="s">
        <v>12</v>
      </c>
      <c r="J1051" s="351">
        <f t="shared" si="16"/>
        <v>276</v>
      </c>
      <c r="K1051" s="351">
        <v>46</v>
      </c>
      <c r="L1051" s="3" t="str">
        <f>IFERROR(INDEX(dbOrdini[PREZZO
VINOLUX],MATCH(A1051,dbOrdini[CODICE
ANKER],0)),"")</f>
        <v/>
      </c>
      <c r="M1051" s="347" t="s">
        <v>10557</v>
      </c>
      <c r="N1051" s="15" t="str">
        <f>IFERROR(INDEX(dbOrdini[ORDINE],MATCH(A1051,dbOrdini[CODICE
ANKER]*(dbOrdini[CODICE
SUPPLY]="GEN24"),0)),"")</f>
        <v/>
      </c>
      <c r="O1051" s="352" t="s">
        <v>8</v>
      </c>
      <c r="P1051" s="347" t="s">
        <v>2299</v>
      </c>
    </row>
    <row r="1052" spans="1:16">
      <c r="A1052" s="347" t="s">
        <v>2300</v>
      </c>
      <c r="B1052" s="348">
        <v>246</v>
      </c>
      <c r="C1052" s="347" t="s">
        <v>28152</v>
      </c>
      <c r="D1052" s="347" t="s">
        <v>2301</v>
      </c>
      <c r="E1052" s="347">
        <v>6</v>
      </c>
      <c r="F1052" s="347">
        <v>0.75</v>
      </c>
      <c r="G1052" s="347" t="s">
        <v>11</v>
      </c>
      <c r="H1052" s="349">
        <v>13</v>
      </c>
      <c r="I1052" s="350" t="s">
        <v>12</v>
      </c>
      <c r="J1052" s="351">
        <f t="shared" si="16"/>
        <v>85.5</v>
      </c>
      <c r="K1052" s="351">
        <v>14.25</v>
      </c>
      <c r="L1052" s="3" t="str">
        <f>IFERROR(INDEX(dbOrdini[PREZZO
VINOLUX],MATCH(A1052,dbOrdini[CODICE
ANKER],0)),"")</f>
        <v/>
      </c>
      <c r="M1052" s="347" t="s">
        <v>28188</v>
      </c>
      <c r="N1052" s="15" t="str">
        <f>IFERROR(INDEX(dbOrdini[ORDINE],MATCH(A1052,dbOrdini[CODICE
ANKER]*(dbOrdini[CODICE
SUPPLY]="GEN24"),0)),"")</f>
        <v/>
      </c>
      <c r="O1052" s="352" t="s">
        <v>8</v>
      </c>
      <c r="P1052" s="347" t="s">
        <v>2302</v>
      </c>
    </row>
    <row r="1053" spans="1:16">
      <c r="A1053" s="347" t="s">
        <v>2303</v>
      </c>
      <c r="B1053" s="348">
        <v>82</v>
      </c>
      <c r="C1053" s="347" t="s">
        <v>28152</v>
      </c>
      <c r="D1053" s="347" t="s">
        <v>2304</v>
      </c>
      <c r="E1053" s="347">
        <v>6</v>
      </c>
      <c r="F1053" s="347">
        <v>0.7</v>
      </c>
      <c r="G1053" s="347" t="s">
        <v>11</v>
      </c>
      <c r="H1053" s="349">
        <v>41</v>
      </c>
      <c r="I1053" s="350" t="s">
        <v>12</v>
      </c>
      <c r="J1053" s="351">
        <f t="shared" si="16"/>
        <v>204</v>
      </c>
      <c r="K1053" s="351">
        <v>34</v>
      </c>
      <c r="L1053" s="3" t="str">
        <f>IFERROR(INDEX(dbOrdini[PREZZO
VINOLUX],MATCH(A1053,dbOrdini[CODICE
ANKER],0)),"")</f>
        <v/>
      </c>
      <c r="M1053" s="347" t="s">
        <v>10556</v>
      </c>
      <c r="N1053" s="15" t="str">
        <f>IFERROR(INDEX(dbOrdini[ORDINE],MATCH(A1053,dbOrdini[CODICE
ANKER]*(dbOrdini[CODICE
SUPPLY]="GEN24"),0)),"")</f>
        <v/>
      </c>
      <c r="O1053" s="352" t="s">
        <v>8</v>
      </c>
      <c r="P1053" s="347" t="s">
        <v>2305</v>
      </c>
    </row>
    <row r="1054" spans="1:16">
      <c r="A1054" s="347" t="s">
        <v>2306</v>
      </c>
      <c r="B1054" s="348">
        <v>31</v>
      </c>
      <c r="C1054" s="347" t="s">
        <v>28152</v>
      </c>
      <c r="D1054" s="347" t="s">
        <v>2307</v>
      </c>
      <c r="E1054" s="347">
        <v>6</v>
      </c>
      <c r="F1054" s="347">
        <v>0.7</v>
      </c>
      <c r="G1054" s="347" t="s">
        <v>11</v>
      </c>
      <c r="H1054" s="349">
        <v>41</v>
      </c>
      <c r="I1054" s="350" t="s">
        <v>12</v>
      </c>
      <c r="J1054" s="351">
        <f t="shared" si="16"/>
        <v>276</v>
      </c>
      <c r="K1054" s="351">
        <v>46</v>
      </c>
      <c r="L1054" s="3" t="str">
        <f>IFERROR(INDEX(dbOrdini[PREZZO
VINOLUX],MATCH(A1054,dbOrdini[CODICE
ANKER],0)),"")</f>
        <v/>
      </c>
      <c r="M1054" s="347" t="s">
        <v>10556</v>
      </c>
      <c r="N1054" s="15" t="str">
        <f>IFERROR(INDEX(dbOrdini[ORDINE],MATCH(A1054,dbOrdini[CODICE
ANKER]*(dbOrdini[CODICE
SUPPLY]="GEN24"),0)),"")</f>
        <v/>
      </c>
      <c r="O1054" s="352" t="s">
        <v>8</v>
      </c>
      <c r="P1054" s="347" t="s">
        <v>2308</v>
      </c>
    </row>
    <row r="1055" spans="1:16">
      <c r="A1055" s="347" t="s">
        <v>2309</v>
      </c>
      <c r="B1055" s="348">
        <v>5</v>
      </c>
      <c r="C1055" s="347" t="s">
        <v>28152</v>
      </c>
      <c r="D1055" s="347" t="s">
        <v>2310</v>
      </c>
      <c r="E1055" s="347">
        <v>6</v>
      </c>
      <c r="F1055" s="347">
        <v>0.7</v>
      </c>
      <c r="G1055" s="347" t="s">
        <v>11</v>
      </c>
      <c r="H1055" s="349">
        <v>40</v>
      </c>
      <c r="I1055" s="350" t="s">
        <v>12</v>
      </c>
      <c r="J1055" s="351">
        <f t="shared" si="16"/>
        <v>136.5</v>
      </c>
      <c r="K1055" s="351">
        <v>22.75</v>
      </c>
      <c r="L1055" s="3" t="str">
        <f>IFERROR(INDEX(dbOrdini[PREZZO
VINOLUX],MATCH(A1055,dbOrdini[CODICE
ANKER],0)),"")</f>
        <v/>
      </c>
      <c r="M1055" s="347" t="s">
        <v>10557</v>
      </c>
      <c r="N1055" s="15" t="str">
        <f>IFERROR(INDEX(dbOrdini[ORDINE],MATCH(A1055,dbOrdini[CODICE
ANKER]*(dbOrdini[CODICE
SUPPLY]="GEN24"),0)),"")</f>
        <v/>
      </c>
      <c r="O1055" s="352" t="s">
        <v>8</v>
      </c>
      <c r="P1055" s="347" t="s">
        <v>2311</v>
      </c>
    </row>
    <row r="1056" spans="1:16">
      <c r="A1056" s="347" t="s">
        <v>2312</v>
      </c>
      <c r="B1056" s="348">
        <v>19</v>
      </c>
      <c r="C1056" s="347" t="s">
        <v>28152</v>
      </c>
      <c r="D1056" s="347" t="s">
        <v>2313</v>
      </c>
      <c r="E1056" s="347">
        <v>6</v>
      </c>
      <c r="F1056" s="347">
        <v>0.7</v>
      </c>
      <c r="G1056" s="347" t="s">
        <v>11</v>
      </c>
      <c r="H1056" s="349">
        <v>40</v>
      </c>
      <c r="I1056" s="350" t="s">
        <v>12</v>
      </c>
      <c r="J1056" s="351">
        <f t="shared" si="16"/>
        <v>51</v>
      </c>
      <c r="K1056" s="351">
        <v>8.5</v>
      </c>
      <c r="L1056" s="3" t="str">
        <f>IFERROR(INDEX(dbOrdini[PREZZO
VINOLUX],MATCH(A1056,dbOrdini[CODICE
ANKER],0)),"")</f>
        <v/>
      </c>
      <c r="M1056" s="347" t="s">
        <v>10556</v>
      </c>
      <c r="N1056" s="15" t="str">
        <f>IFERROR(INDEX(dbOrdini[ORDINE],MATCH(A1056,dbOrdini[CODICE
ANKER]*(dbOrdini[CODICE
SUPPLY]="GEN24"),0)),"")</f>
        <v/>
      </c>
      <c r="O1056" s="352" t="s">
        <v>8</v>
      </c>
      <c r="P1056" s="347" t="s">
        <v>2314</v>
      </c>
    </row>
    <row r="1057" spans="1:16">
      <c r="A1057" s="347" t="s">
        <v>2315</v>
      </c>
      <c r="B1057" s="348">
        <v>22</v>
      </c>
      <c r="C1057" s="347" t="s">
        <v>28152</v>
      </c>
      <c r="D1057" s="347" t="s">
        <v>2316</v>
      </c>
      <c r="E1057" s="347">
        <v>6</v>
      </c>
      <c r="F1057" s="347">
        <v>0.7</v>
      </c>
      <c r="G1057" s="347" t="s">
        <v>11</v>
      </c>
      <c r="H1057" s="349">
        <v>41</v>
      </c>
      <c r="I1057" s="350" t="s">
        <v>12</v>
      </c>
      <c r="J1057" s="351">
        <f t="shared" si="16"/>
        <v>136.5</v>
      </c>
      <c r="K1057" s="351">
        <v>22.75</v>
      </c>
      <c r="L1057" s="3" t="str">
        <f>IFERROR(INDEX(dbOrdini[PREZZO
VINOLUX],MATCH(A1057,dbOrdini[CODICE
ANKER],0)),"")</f>
        <v/>
      </c>
      <c r="M1057" s="347" t="s">
        <v>10557</v>
      </c>
      <c r="N1057" s="15" t="str">
        <f>IFERROR(INDEX(dbOrdini[ORDINE],MATCH(A1057,dbOrdini[CODICE
ANKER]*(dbOrdini[CODICE
SUPPLY]="GEN24"),0)),"")</f>
        <v/>
      </c>
      <c r="O1057" s="352" t="s">
        <v>8</v>
      </c>
      <c r="P1057" s="347" t="s">
        <v>2317</v>
      </c>
    </row>
    <row r="1058" spans="1:16">
      <c r="A1058" s="347" t="s">
        <v>2318</v>
      </c>
      <c r="B1058" s="348">
        <v>0</v>
      </c>
      <c r="C1058" s="347" t="s">
        <v>28152</v>
      </c>
      <c r="D1058" s="347" t="s">
        <v>2319</v>
      </c>
      <c r="E1058" s="347">
        <v>6</v>
      </c>
      <c r="F1058" s="347">
        <v>0.7</v>
      </c>
      <c r="G1058" s="347" t="s">
        <v>11</v>
      </c>
      <c r="H1058" s="349">
        <v>40</v>
      </c>
      <c r="I1058" s="350" t="s">
        <v>12</v>
      </c>
      <c r="J1058" s="351">
        <f t="shared" si="16"/>
        <v>70.800000000000011</v>
      </c>
      <c r="K1058" s="351">
        <v>11.8</v>
      </c>
      <c r="L1058" s="3" t="str">
        <f>IFERROR(INDEX(dbOrdini[PREZZO
VINOLUX],MATCH(A1058,dbOrdini[CODICE
ANKER],0)),"")</f>
        <v/>
      </c>
      <c r="M1058" s="347" t="s">
        <v>10557</v>
      </c>
      <c r="N1058" s="15" t="str">
        <f>IFERROR(INDEX(dbOrdini[ORDINE],MATCH(A1058,dbOrdini[CODICE
ANKER]*(dbOrdini[CODICE
SUPPLY]="GEN24"),0)),"")</f>
        <v/>
      </c>
      <c r="O1058" s="352" t="s">
        <v>8</v>
      </c>
      <c r="P1058" s="347" t="s">
        <v>2320</v>
      </c>
    </row>
    <row r="1059" spans="1:16">
      <c r="A1059" s="347" t="s">
        <v>28425</v>
      </c>
      <c r="B1059" s="348">
        <v>0</v>
      </c>
      <c r="C1059" s="347" t="s">
        <v>28152</v>
      </c>
      <c r="D1059" s="347" t="s">
        <v>28426</v>
      </c>
      <c r="E1059" s="347">
        <v>6</v>
      </c>
      <c r="F1059" s="347">
        <v>0.75</v>
      </c>
      <c r="G1059" s="347" t="s">
        <v>11</v>
      </c>
      <c r="H1059" s="349">
        <v>14</v>
      </c>
      <c r="I1059" s="350" t="s">
        <v>12</v>
      </c>
      <c r="J1059" s="351">
        <f t="shared" si="16"/>
        <v>67.5</v>
      </c>
      <c r="K1059" s="351">
        <v>11.25</v>
      </c>
      <c r="L1059" s="3" t="str">
        <f>IFERROR(INDEX(dbOrdini[PREZZO
VINOLUX],MATCH(A1059,dbOrdini[CODICE
ANKER],0)),"")</f>
        <v/>
      </c>
      <c r="M1059" s="347" t="s">
        <v>28211</v>
      </c>
      <c r="N1059" s="15" t="str">
        <f>IFERROR(INDEX(dbOrdini[ORDINE],MATCH(A1059,dbOrdini[CODICE
ANKER]*(dbOrdini[CODICE
SUPPLY]="GEN24"),0)),"")</f>
        <v/>
      </c>
      <c r="O1059" s="352" t="s">
        <v>8</v>
      </c>
      <c r="P1059" s="347" t="s">
        <v>28427</v>
      </c>
    </row>
    <row r="1060" spans="1:16">
      <c r="A1060" s="347" t="s">
        <v>28428</v>
      </c>
      <c r="B1060" s="348">
        <v>0</v>
      </c>
      <c r="C1060" s="347" t="s">
        <v>28152</v>
      </c>
      <c r="D1060" s="347" t="s">
        <v>28429</v>
      </c>
      <c r="E1060" s="347">
        <v>12</v>
      </c>
      <c r="F1060" s="347">
        <v>0.7</v>
      </c>
      <c r="G1060" s="347" t="s">
        <v>11262</v>
      </c>
      <c r="H1060" s="349">
        <v>46.5</v>
      </c>
      <c r="I1060" s="350" t="s">
        <v>12</v>
      </c>
      <c r="J1060" s="351">
        <f t="shared" si="16"/>
        <v>510</v>
      </c>
      <c r="K1060" s="351">
        <v>42.5</v>
      </c>
      <c r="L1060" s="3" t="str">
        <f>IFERROR(INDEX(dbOrdini[PREZZO
VINOLUX],MATCH(A1060,dbOrdini[CODICE
ANKER],0)),"")</f>
        <v/>
      </c>
      <c r="M1060" s="347" t="s">
        <v>10541</v>
      </c>
      <c r="N1060" s="15" t="str">
        <f>IFERROR(INDEX(dbOrdini[ORDINE],MATCH(A1060,dbOrdini[CODICE
ANKER]*(dbOrdini[CODICE
SUPPLY]="GEN24"),0)),"")</f>
        <v/>
      </c>
      <c r="O1060" s="352" t="s">
        <v>8</v>
      </c>
      <c r="P1060" s="347" t="s">
        <v>28430</v>
      </c>
    </row>
    <row r="1061" spans="1:16">
      <c r="A1061" s="347" t="s">
        <v>2321</v>
      </c>
      <c r="B1061" s="348">
        <v>25</v>
      </c>
      <c r="C1061" s="347" t="s">
        <v>28152</v>
      </c>
      <c r="D1061" s="347" t="s">
        <v>11453</v>
      </c>
      <c r="E1061" s="347">
        <v>6</v>
      </c>
      <c r="F1061" s="347">
        <v>0.75</v>
      </c>
      <c r="G1061" s="347" t="s">
        <v>11</v>
      </c>
      <c r="H1061" s="349">
        <v>13.5</v>
      </c>
      <c r="I1061" s="350" t="s">
        <v>12</v>
      </c>
      <c r="J1061" s="351">
        <f t="shared" si="16"/>
        <v>18.600000000000001</v>
      </c>
      <c r="K1061" s="351">
        <v>3.1</v>
      </c>
      <c r="L1061" s="3" t="str">
        <f>IFERROR(INDEX(dbOrdini[PREZZO
VINOLUX],MATCH(A1061,dbOrdini[CODICE
ANKER],0)),"")</f>
        <v/>
      </c>
      <c r="M1061" s="347" t="s">
        <v>28211</v>
      </c>
      <c r="N1061" s="15" t="str">
        <f>IFERROR(INDEX(dbOrdini[ORDINE],MATCH(A1061,dbOrdini[CODICE
ANKER]*(dbOrdini[CODICE
SUPPLY]="GEN24"),0)),"")</f>
        <v/>
      </c>
      <c r="O1061" s="352" t="s">
        <v>8</v>
      </c>
      <c r="P1061" s="347" t="s">
        <v>2322</v>
      </c>
    </row>
    <row r="1062" spans="1:16">
      <c r="A1062" s="347" t="s">
        <v>2328</v>
      </c>
      <c r="B1062" s="348">
        <v>839</v>
      </c>
      <c r="C1062" s="347" t="s">
        <v>28152</v>
      </c>
      <c r="D1062" s="347" t="s">
        <v>2324</v>
      </c>
      <c r="E1062" s="347">
        <v>12</v>
      </c>
      <c r="F1062" s="347">
        <v>1</v>
      </c>
      <c r="G1062" s="347" t="s">
        <v>11</v>
      </c>
      <c r="H1062" s="349">
        <v>40</v>
      </c>
      <c r="I1062" s="350" t="s">
        <v>12</v>
      </c>
      <c r="J1062" s="351">
        <f t="shared" si="16"/>
        <v>240</v>
      </c>
      <c r="K1062" s="351">
        <v>20</v>
      </c>
      <c r="L1062" s="3" t="str">
        <f>IFERROR(INDEX(dbOrdini[PREZZO
VINOLUX],MATCH(A1062,dbOrdini[CODICE
ANKER],0)),"")</f>
        <v/>
      </c>
      <c r="M1062" s="347" t="s">
        <v>10541</v>
      </c>
      <c r="N1062" s="15" t="str">
        <f>IFERROR(INDEX(dbOrdini[ORDINE],MATCH(A1062,dbOrdini[CODICE
ANKER]*(dbOrdini[CODICE
SUPPLY]="GEN24"),0)),"")</f>
        <v/>
      </c>
      <c r="O1062" s="352" t="s">
        <v>8</v>
      </c>
      <c r="P1062" s="347" t="s">
        <v>2329</v>
      </c>
    </row>
    <row r="1063" spans="1:16">
      <c r="A1063" s="347" t="s">
        <v>28431</v>
      </c>
      <c r="B1063" s="348">
        <v>120</v>
      </c>
      <c r="C1063" s="347" t="s">
        <v>28152</v>
      </c>
      <c r="D1063" s="347" t="s">
        <v>2324</v>
      </c>
      <c r="E1063" s="347">
        <v>12</v>
      </c>
      <c r="F1063" s="347">
        <v>0.35</v>
      </c>
      <c r="G1063" s="347" t="s">
        <v>11</v>
      </c>
      <c r="H1063" s="349">
        <v>40</v>
      </c>
      <c r="I1063" s="350" t="s">
        <v>12</v>
      </c>
      <c r="J1063" s="351">
        <f t="shared" si="16"/>
        <v>120</v>
      </c>
      <c r="K1063" s="351">
        <v>10</v>
      </c>
      <c r="L1063" s="3" t="str">
        <f>IFERROR(INDEX(dbOrdini[PREZZO
VINOLUX],MATCH(A1063,dbOrdini[CODICE
ANKER],0)),"")</f>
        <v/>
      </c>
      <c r="M1063" s="347" t="s">
        <v>10541</v>
      </c>
      <c r="N1063" s="15" t="str">
        <f>IFERROR(INDEX(dbOrdini[ORDINE],MATCH(A1063,dbOrdini[CODICE
ANKER]*(dbOrdini[CODICE
SUPPLY]="GEN24"),0)),"")</f>
        <v/>
      </c>
      <c r="O1063" s="352" t="s">
        <v>8</v>
      </c>
      <c r="P1063" s="347" t="s">
        <v>2332</v>
      </c>
    </row>
    <row r="1064" spans="1:16">
      <c r="A1064" s="347" t="s">
        <v>2323</v>
      </c>
      <c r="B1064" s="348">
        <v>696</v>
      </c>
      <c r="C1064" s="347" t="s">
        <v>28152</v>
      </c>
      <c r="D1064" s="347" t="s">
        <v>2324</v>
      </c>
      <c r="E1064" s="347">
        <v>12</v>
      </c>
      <c r="F1064" s="347">
        <v>0.05</v>
      </c>
      <c r="G1064" s="347" t="s">
        <v>11</v>
      </c>
      <c r="H1064" s="349">
        <v>40</v>
      </c>
      <c r="I1064" s="350" t="s">
        <v>12</v>
      </c>
      <c r="J1064" s="351">
        <f t="shared" si="16"/>
        <v>22.200000000000003</v>
      </c>
      <c r="K1064" s="351">
        <v>1.85</v>
      </c>
      <c r="L1064" s="3" t="str">
        <f>IFERROR(INDEX(dbOrdini[PREZZO
VINOLUX],MATCH(A1064,dbOrdini[CODICE
ANKER],0)),"")</f>
        <v/>
      </c>
      <c r="M1064" s="347" t="s">
        <v>10541</v>
      </c>
      <c r="N1064" s="15" t="str">
        <f>IFERROR(INDEX(dbOrdini[ORDINE],MATCH(A1064,dbOrdini[CODICE
ANKER]*(dbOrdini[CODICE
SUPPLY]="GEN24"),0)),"")</f>
        <v/>
      </c>
      <c r="O1064" s="352" t="s">
        <v>8</v>
      </c>
      <c r="P1064" s="347" t="s">
        <v>2325</v>
      </c>
    </row>
    <row r="1065" spans="1:16">
      <c r="A1065" s="347" t="s">
        <v>10823</v>
      </c>
      <c r="B1065" s="348">
        <v>1593</v>
      </c>
      <c r="C1065" s="347" t="s">
        <v>28152</v>
      </c>
      <c r="D1065" s="347" t="s">
        <v>2324</v>
      </c>
      <c r="E1065" s="347">
        <v>6</v>
      </c>
      <c r="F1065" s="347">
        <v>1</v>
      </c>
      <c r="G1065" s="347" t="s">
        <v>11262</v>
      </c>
      <c r="H1065" s="349">
        <v>40</v>
      </c>
      <c r="I1065" s="350" t="s">
        <v>12</v>
      </c>
      <c r="J1065" s="351">
        <f t="shared" si="16"/>
        <v>120</v>
      </c>
      <c r="K1065" s="351">
        <v>20</v>
      </c>
      <c r="L1065" s="3" t="str">
        <f>IFERROR(INDEX(dbOrdini[PREZZO
VINOLUX],MATCH(A1065,dbOrdini[CODICE
ANKER],0)),"")</f>
        <v/>
      </c>
      <c r="M1065" s="347" t="s">
        <v>10541</v>
      </c>
      <c r="N1065" s="15" t="str">
        <f>IFERROR(INDEX(dbOrdini[ORDINE],MATCH(A1065,dbOrdini[CODICE
ANKER]*(dbOrdini[CODICE
SUPPLY]="GEN24"),0)),"")</f>
        <v/>
      </c>
      <c r="O1065" s="352" t="s">
        <v>8</v>
      </c>
      <c r="P1065" s="347" t="s">
        <v>2329</v>
      </c>
    </row>
    <row r="1066" spans="1:16">
      <c r="A1066" s="347" t="s">
        <v>2326</v>
      </c>
      <c r="B1066" s="348">
        <v>2304</v>
      </c>
      <c r="C1066" s="347" t="s">
        <v>28152</v>
      </c>
      <c r="D1066" s="347" t="s">
        <v>2324</v>
      </c>
      <c r="E1066" s="347">
        <v>6</v>
      </c>
      <c r="F1066" s="347">
        <v>0.7</v>
      </c>
      <c r="G1066" s="347" t="s">
        <v>11</v>
      </c>
      <c r="H1066" s="349">
        <v>40</v>
      </c>
      <c r="I1066" s="350" t="s">
        <v>12</v>
      </c>
      <c r="J1066" s="351">
        <f t="shared" si="16"/>
        <v>86.699999999999989</v>
      </c>
      <c r="K1066" s="351">
        <v>14.45</v>
      </c>
      <c r="L1066" s="3" t="str">
        <f>IFERROR(INDEX(dbOrdini[PREZZO
VINOLUX],MATCH(A1066,dbOrdini[CODICE
ANKER],0)),"")</f>
        <v/>
      </c>
      <c r="M1066" s="347" t="s">
        <v>10541</v>
      </c>
      <c r="N1066" s="15" t="str">
        <f>IFERROR(INDEX(dbOrdini[ORDINE],MATCH(A1066,dbOrdini[CODICE
ANKER]*(dbOrdini[CODICE
SUPPLY]="GEN24"),0)),"")</f>
        <v/>
      </c>
      <c r="O1066" s="352" t="s">
        <v>8</v>
      </c>
      <c r="P1066" s="347" t="s">
        <v>2327</v>
      </c>
    </row>
    <row r="1067" spans="1:16">
      <c r="A1067" s="347" t="s">
        <v>10852</v>
      </c>
      <c r="B1067" s="348">
        <v>797</v>
      </c>
      <c r="C1067" s="347" t="s">
        <v>28152</v>
      </c>
      <c r="D1067" s="347" t="s">
        <v>2331</v>
      </c>
      <c r="E1067" s="347">
        <v>12</v>
      </c>
      <c r="F1067" s="347">
        <v>1</v>
      </c>
      <c r="G1067" s="347" t="s">
        <v>11</v>
      </c>
      <c r="H1067" s="349">
        <v>40</v>
      </c>
      <c r="I1067" s="350" t="s">
        <v>12</v>
      </c>
      <c r="J1067" s="351">
        <f t="shared" si="16"/>
        <v>240</v>
      </c>
      <c r="K1067" s="351">
        <v>20</v>
      </c>
      <c r="L1067" s="3" t="str">
        <f>IFERROR(INDEX(dbOrdini[PREZZO
VINOLUX],MATCH(A1067,dbOrdini[CODICE
ANKER],0)),"")</f>
        <v/>
      </c>
      <c r="M1067" s="347" t="s">
        <v>10541</v>
      </c>
      <c r="N1067" s="15" t="str">
        <f>IFERROR(INDEX(dbOrdini[ORDINE],MATCH(A1067,dbOrdini[CODICE
ANKER]*(dbOrdini[CODICE
SUPPLY]="GEN24"),0)),"")</f>
        <v/>
      </c>
      <c r="O1067" s="352" t="s">
        <v>8</v>
      </c>
      <c r="P1067" s="347" t="s">
        <v>2329</v>
      </c>
    </row>
    <row r="1068" spans="1:16">
      <c r="A1068" s="347" t="s">
        <v>2330</v>
      </c>
      <c r="B1068" s="348">
        <v>0</v>
      </c>
      <c r="C1068" s="347" t="s">
        <v>28152</v>
      </c>
      <c r="D1068" s="347" t="s">
        <v>2331</v>
      </c>
      <c r="E1068" s="347">
        <v>12</v>
      </c>
      <c r="F1068" s="347">
        <v>0.35</v>
      </c>
      <c r="G1068" s="347" t="s">
        <v>11</v>
      </c>
      <c r="H1068" s="349">
        <v>40</v>
      </c>
      <c r="I1068" s="350" t="s">
        <v>12</v>
      </c>
      <c r="J1068" s="351">
        <f t="shared" si="16"/>
        <v>126</v>
      </c>
      <c r="K1068" s="351">
        <v>10.5</v>
      </c>
      <c r="L1068" s="3" t="str">
        <f>IFERROR(INDEX(dbOrdini[PREZZO
VINOLUX],MATCH(A1068,dbOrdini[CODICE
ANKER],0)),"")</f>
        <v/>
      </c>
      <c r="M1068" s="347" t="s">
        <v>10541</v>
      </c>
      <c r="N1068" s="15" t="str">
        <f>IFERROR(INDEX(dbOrdini[ORDINE],MATCH(A1068,dbOrdini[CODICE
ANKER]*(dbOrdini[CODICE
SUPPLY]="GEN24"),0)),"")</f>
        <v/>
      </c>
      <c r="O1068" s="352" t="s">
        <v>8</v>
      </c>
      <c r="P1068" s="347" t="s">
        <v>2332</v>
      </c>
    </row>
    <row r="1069" spans="1:16">
      <c r="A1069" s="347" t="s">
        <v>28432</v>
      </c>
      <c r="B1069" s="348">
        <v>0</v>
      </c>
      <c r="C1069" s="347" t="s">
        <v>28152</v>
      </c>
      <c r="D1069" s="347" t="s">
        <v>2331</v>
      </c>
      <c r="E1069" s="347">
        <v>12</v>
      </c>
      <c r="F1069" s="347">
        <v>0.5</v>
      </c>
      <c r="G1069" s="347" t="s">
        <v>11</v>
      </c>
      <c r="H1069" s="349">
        <v>40</v>
      </c>
      <c r="I1069" s="350" t="s">
        <v>12</v>
      </c>
      <c r="J1069" s="351">
        <f t="shared" si="16"/>
        <v>112.19999999999999</v>
      </c>
      <c r="K1069" s="351">
        <v>9.35</v>
      </c>
      <c r="L1069" s="3" t="str">
        <f>IFERROR(INDEX(dbOrdini[PREZZO
VINOLUX],MATCH(A1069,dbOrdini[CODICE
ANKER],0)),"")</f>
        <v/>
      </c>
      <c r="M1069" s="347" t="s">
        <v>10541</v>
      </c>
      <c r="N1069" s="15" t="str">
        <f>IFERROR(INDEX(dbOrdini[ORDINE],MATCH(A1069,dbOrdini[CODICE
ANKER]*(dbOrdini[CODICE
SUPPLY]="GEN24"),0)),"")</f>
        <v/>
      </c>
      <c r="O1069" s="352" t="s">
        <v>8</v>
      </c>
      <c r="P1069" s="347" t="s">
        <v>28433</v>
      </c>
    </row>
    <row r="1070" spans="1:16">
      <c r="A1070" s="347" t="s">
        <v>11454</v>
      </c>
      <c r="B1070" s="348">
        <v>0</v>
      </c>
      <c r="C1070" s="347" t="s">
        <v>28152</v>
      </c>
      <c r="D1070" s="347" t="s">
        <v>2331</v>
      </c>
      <c r="E1070" s="347">
        <v>6</v>
      </c>
      <c r="F1070" s="347">
        <v>0.7</v>
      </c>
      <c r="G1070" s="347" t="s">
        <v>11</v>
      </c>
      <c r="H1070" s="349">
        <v>40</v>
      </c>
      <c r="I1070" s="350" t="s">
        <v>12</v>
      </c>
      <c r="J1070" s="351">
        <f t="shared" si="16"/>
        <v>86.699999999999989</v>
      </c>
      <c r="K1070" s="351">
        <v>14.45</v>
      </c>
      <c r="L1070" s="3" t="str">
        <f>IFERROR(INDEX(dbOrdini[PREZZO
VINOLUX],MATCH(A1070,dbOrdini[CODICE
ANKER],0)),"")</f>
        <v/>
      </c>
      <c r="M1070" s="347" t="s">
        <v>10541</v>
      </c>
      <c r="N1070" s="15" t="str">
        <f>IFERROR(INDEX(dbOrdini[ORDINE],MATCH(A1070,dbOrdini[CODICE
ANKER]*(dbOrdini[CODICE
SUPPLY]="GEN24"),0)),"")</f>
        <v/>
      </c>
      <c r="O1070" s="352" t="s">
        <v>8</v>
      </c>
      <c r="P1070" s="347" t="s">
        <v>2327</v>
      </c>
    </row>
    <row r="1071" spans="1:16">
      <c r="A1071" s="347" t="s">
        <v>28434</v>
      </c>
      <c r="B1071" s="348">
        <v>30</v>
      </c>
      <c r="C1071" s="347" t="s">
        <v>28152</v>
      </c>
      <c r="D1071" s="347" t="s">
        <v>2331</v>
      </c>
      <c r="E1071" s="347">
        <v>6</v>
      </c>
      <c r="F1071" s="347">
        <v>1.5</v>
      </c>
      <c r="G1071" s="347" t="s">
        <v>11</v>
      </c>
      <c r="H1071" s="349">
        <v>40</v>
      </c>
      <c r="I1071" s="350" t="s">
        <v>12</v>
      </c>
      <c r="J1071" s="351">
        <f t="shared" si="16"/>
        <v>189</v>
      </c>
      <c r="K1071" s="351">
        <v>31.5</v>
      </c>
      <c r="L1071" s="3" t="str">
        <f>IFERROR(INDEX(dbOrdini[PREZZO
VINOLUX],MATCH(A1071,dbOrdini[CODICE
ANKER],0)),"")</f>
        <v/>
      </c>
      <c r="M1071" s="347" t="s">
        <v>10541</v>
      </c>
      <c r="N1071" s="15" t="str">
        <f>IFERROR(INDEX(dbOrdini[ORDINE],MATCH(A1071,dbOrdini[CODICE
ANKER]*(dbOrdini[CODICE
SUPPLY]="GEN24"),0)),"")</f>
        <v/>
      </c>
      <c r="O1071" s="352" t="s">
        <v>8</v>
      </c>
      <c r="P1071" s="347" t="s">
        <v>28435</v>
      </c>
    </row>
    <row r="1072" spans="1:16">
      <c r="A1072" s="347" t="s">
        <v>2333</v>
      </c>
      <c r="B1072" s="348">
        <v>0</v>
      </c>
      <c r="C1072" s="347" t="s">
        <v>28152</v>
      </c>
      <c r="D1072" s="347" t="s">
        <v>2334</v>
      </c>
      <c r="E1072" s="347">
        <v>2</v>
      </c>
      <c r="F1072" s="347">
        <v>4.5</v>
      </c>
      <c r="G1072" s="347" t="s">
        <v>11262</v>
      </c>
      <c r="H1072" s="349">
        <v>40</v>
      </c>
      <c r="I1072" s="350" t="s">
        <v>12</v>
      </c>
      <c r="J1072" s="351">
        <f t="shared" si="16"/>
        <v>266</v>
      </c>
      <c r="K1072" s="351">
        <v>133</v>
      </c>
      <c r="L1072" s="3" t="str">
        <f>IFERROR(INDEX(dbOrdini[PREZZO
VINOLUX],MATCH(A1072,dbOrdini[CODICE
ANKER],0)),"")</f>
        <v/>
      </c>
      <c r="M1072" s="347" t="s">
        <v>10541</v>
      </c>
      <c r="N1072" s="15" t="str">
        <f>IFERROR(INDEX(dbOrdini[ORDINE],MATCH(A1072,dbOrdini[CODICE
ANKER]*(dbOrdini[CODICE
SUPPLY]="GEN24"),0)),"")</f>
        <v/>
      </c>
      <c r="O1072" s="352" t="s">
        <v>8</v>
      </c>
      <c r="P1072" s="347" t="s">
        <v>2335</v>
      </c>
    </row>
    <row r="1073" spans="1:16">
      <c r="A1073" s="347" t="s">
        <v>10803</v>
      </c>
      <c r="B1073" s="348">
        <v>30</v>
      </c>
      <c r="C1073" s="347" t="s">
        <v>28152</v>
      </c>
      <c r="D1073" s="347" t="s">
        <v>10804</v>
      </c>
      <c r="E1073" s="347">
        <v>6</v>
      </c>
      <c r="F1073" s="347">
        <v>0.7</v>
      </c>
      <c r="G1073" s="347" t="s">
        <v>11</v>
      </c>
      <c r="H1073" s="349">
        <v>40</v>
      </c>
      <c r="I1073" s="350" t="s">
        <v>12</v>
      </c>
      <c r="J1073" s="351">
        <f t="shared" si="16"/>
        <v>135</v>
      </c>
      <c r="K1073" s="351">
        <v>22.5</v>
      </c>
      <c r="L1073" s="3" t="str">
        <f>IFERROR(INDEX(dbOrdini[PREZZO
VINOLUX],MATCH(A1073,dbOrdini[CODICE
ANKER],0)),"")</f>
        <v/>
      </c>
      <c r="M1073" s="347" t="s">
        <v>10541</v>
      </c>
      <c r="N1073" s="15" t="str">
        <f>IFERROR(INDEX(dbOrdini[ORDINE],MATCH(A1073,dbOrdini[CODICE
ANKER]*(dbOrdini[CODICE
SUPPLY]="GEN24"),0)),"")</f>
        <v/>
      </c>
      <c r="O1073" s="352" t="s">
        <v>8</v>
      </c>
      <c r="P1073" s="347" t="s">
        <v>11455</v>
      </c>
    </row>
    <row r="1074" spans="1:16">
      <c r="A1074" s="347" t="s">
        <v>10725</v>
      </c>
      <c r="B1074" s="348">
        <v>0</v>
      </c>
      <c r="C1074" s="347" t="s">
        <v>28152</v>
      </c>
      <c r="D1074" s="347" t="s">
        <v>10726</v>
      </c>
      <c r="E1074" s="347">
        <v>6</v>
      </c>
      <c r="F1074" s="347">
        <v>0.7</v>
      </c>
      <c r="G1074" s="347" t="s">
        <v>11</v>
      </c>
      <c r="H1074" s="349">
        <v>40</v>
      </c>
      <c r="I1074" s="350" t="s">
        <v>12</v>
      </c>
      <c r="J1074" s="351">
        <f t="shared" si="16"/>
        <v>130.5</v>
      </c>
      <c r="K1074" s="351">
        <v>21.75</v>
      </c>
      <c r="L1074" s="3" t="str">
        <f>IFERROR(INDEX(dbOrdini[PREZZO
VINOLUX],MATCH(A1074,dbOrdini[CODICE
ANKER],0)),"")</f>
        <v/>
      </c>
      <c r="M1074" s="347" t="s">
        <v>10541</v>
      </c>
      <c r="N1074" s="15" t="str">
        <f>IFERROR(INDEX(dbOrdini[ORDINE],MATCH(A1074,dbOrdini[CODICE
ANKER]*(dbOrdini[CODICE
SUPPLY]="GEN24"),0)),"")</f>
        <v/>
      </c>
      <c r="O1074" s="352" t="s">
        <v>8</v>
      </c>
      <c r="P1074" s="347" t="s">
        <v>11456</v>
      </c>
    </row>
    <row r="1075" spans="1:16">
      <c r="A1075" s="347" t="s">
        <v>2337</v>
      </c>
      <c r="B1075" s="348">
        <v>0</v>
      </c>
      <c r="C1075" s="347" t="s">
        <v>28152</v>
      </c>
      <c r="D1075" s="347" t="s">
        <v>2338</v>
      </c>
      <c r="E1075" s="347">
        <v>6</v>
      </c>
      <c r="F1075" s="347">
        <v>0.7</v>
      </c>
      <c r="G1075" s="347" t="s">
        <v>11</v>
      </c>
      <c r="H1075" s="349">
        <v>40</v>
      </c>
      <c r="I1075" s="350" t="s">
        <v>12</v>
      </c>
      <c r="J1075" s="351">
        <f t="shared" si="16"/>
        <v>149.39999999999998</v>
      </c>
      <c r="K1075" s="351">
        <v>24.9</v>
      </c>
      <c r="L1075" s="3" t="str">
        <f>IFERROR(INDEX(dbOrdini[PREZZO
VINOLUX],MATCH(A1075,dbOrdini[CODICE
ANKER],0)),"")</f>
        <v/>
      </c>
      <c r="M1075" s="347" t="s">
        <v>10541</v>
      </c>
      <c r="N1075" s="15" t="str">
        <f>IFERROR(INDEX(dbOrdini[ORDINE],MATCH(A1075,dbOrdini[CODICE
ANKER]*(dbOrdini[CODICE
SUPPLY]="GEN24"),0)),"")</f>
        <v/>
      </c>
      <c r="O1075" s="352" t="s">
        <v>8</v>
      </c>
      <c r="P1075" s="347" t="s">
        <v>2339</v>
      </c>
    </row>
    <row r="1076" spans="1:16">
      <c r="A1076" s="347" t="s">
        <v>2340</v>
      </c>
      <c r="B1076" s="348">
        <v>30</v>
      </c>
      <c r="C1076" s="347" t="s">
        <v>28152</v>
      </c>
      <c r="D1076" s="347" t="s">
        <v>2338</v>
      </c>
      <c r="E1076" s="347">
        <v>6</v>
      </c>
      <c r="F1076" s="347">
        <v>1</v>
      </c>
      <c r="G1076" s="347" t="s">
        <v>11</v>
      </c>
      <c r="H1076" s="349">
        <v>40</v>
      </c>
      <c r="I1076" s="350" t="s">
        <v>12</v>
      </c>
      <c r="J1076" s="351">
        <f t="shared" si="16"/>
        <v>149.39999999999998</v>
      </c>
      <c r="K1076" s="351">
        <v>24.9</v>
      </c>
      <c r="L1076" s="3" t="str">
        <f>IFERROR(INDEX(dbOrdini[PREZZO
VINOLUX],MATCH(A1076,dbOrdini[CODICE
ANKER],0)),"")</f>
        <v/>
      </c>
      <c r="M1076" s="347" t="s">
        <v>10541</v>
      </c>
      <c r="N1076" s="15" t="str">
        <f>IFERROR(INDEX(dbOrdini[ORDINE],MATCH(A1076,dbOrdini[CODICE
ANKER]*(dbOrdini[CODICE
SUPPLY]="GEN24"),0)),"")</f>
        <v/>
      </c>
      <c r="O1076" s="352" t="s">
        <v>8</v>
      </c>
      <c r="P1076" s="347" t="s">
        <v>2341</v>
      </c>
    </row>
    <row r="1077" spans="1:16">
      <c r="A1077" s="347" t="s">
        <v>10727</v>
      </c>
      <c r="B1077" s="348">
        <v>0</v>
      </c>
      <c r="C1077" s="347" t="s">
        <v>28152</v>
      </c>
      <c r="D1077" s="347" t="s">
        <v>10728</v>
      </c>
      <c r="E1077" s="347">
        <v>6</v>
      </c>
      <c r="F1077" s="347">
        <v>0.7</v>
      </c>
      <c r="G1077" s="347" t="s">
        <v>11</v>
      </c>
      <c r="H1077" s="349">
        <v>40</v>
      </c>
      <c r="I1077" s="350" t="s">
        <v>12</v>
      </c>
      <c r="J1077" s="351">
        <f t="shared" si="16"/>
        <v>128.28</v>
      </c>
      <c r="K1077" s="351">
        <v>21.38</v>
      </c>
      <c r="L1077" s="3" t="str">
        <f>IFERROR(INDEX(dbOrdini[PREZZO
VINOLUX],MATCH(A1077,dbOrdini[CODICE
ANKER],0)),"")</f>
        <v/>
      </c>
      <c r="M1077" s="347" t="s">
        <v>10541</v>
      </c>
      <c r="N1077" s="15" t="str">
        <f>IFERROR(INDEX(dbOrdini[ORDINE],MATCH(A1077,dbOrdini[CODICE
ANKER]*(dbOrdini[CODICE
SUPPLY]="GEN24"),0)),"")</f>
        <v/>
      </c>
      <c r="O1077" s="352" t="s">
        <v>8</v>
      </c>
      <c r="P1077" s="347" t="s">
        <v>11457</v>
      </c>
    </row>
    <row r="1078" spans="1:16">
      <c r="A1078" s="347" t="s">
        <v>10824</v>
      </c>
      <c r="B1078" s="348">
        <v>10</v>
      </c>
      <c r="C1078" s="347" t="s">
        <v>28152</v>
      </c>
      <c r="D1078" s="347" t="s">
        <v>10825</v>
      </c>
      <c r="E1078" s="347">
        <v>6</v>
      </c>
      <c r="F1078" s="347">
        <v>1</v>
      </c>
      <c r="G1078" s="347" t="s">
        <v>11</v>
      </c>
      <c r="H1078" s="349">
        <v>40</v>
      </c>
      <c r="I1078" s="350" t="s">
        <v>12</v>
      </c>
      <c r="J1078" s="351">
        <f t="shared" si="16"/>
        <v>159</v>
      </c>
      <c r="K1078" s="351">
        <v>26.5</v>
      </c>
      <c r="L1078" s="3" t="str">
        <f>IFERROR(INDEX(dbOrdini[PREZZO
VINOLUX],MATCH(A1078,dbOrdini[CODICE
ANKER],0)),"")</f>
        <v/>
      </c>
      <c r="M1078" s="347" t="s">
        <v>10554</v>
      </c>
      <c r="N1078" s="15" t="str">
        <f>IFERROR(INDEX(dbOrdini[ORDINE],MATCH(A1078,dbOrdini[CODICE
ANKER]*(dbOrdini[CODICE
SUPPLY]="GEN24"),0)),"")</f>
        <v/>
      </c>
      <c r="O1078" s="352" t="s">
        <v>8</v>
      </c>
      <c r="P1078" s="347" t="s">
        <v>2336</v>
      </c>
    </row>
    <row r="1079" spans="1:16">
      <c r="A1079" s="347" t="s">
        <v>10729</v>
      </c>
      <c r="B1079" s="348">
        <v>18</v>
      </c>
      <c r="C1079" s="347" t="s">
        <v>28152</v>
      </c>
      <c r="D1079" s="347" t="s">
        <v>10730</v>
      </c>
      <c r="E1079" s="347">
        <v>6</v>
      </c>
      <c r="F1079" s="347">
        <v>0.7</v>
      </c>
      <c r="G1079" s="347" t="s">
        <v>11</v>
      </c>
      <c r="H1079" s="349">
        <v>40</v>
      </c>
      <c r="I1079" s="350" t="s">
        <v>12</v>
      </c>
      <c r="J1079" s="351">
        <f t="shared" si="16"/>
        <v>180</v>
      </c>
      <c r="K1079" s="351">
        <v>30</v>
      </c>
      <c r="L1079" s="3" t="str">
        <f>IFERROR(INDEX(dbOrdini[PREZZO
VINOLUX],MATCH(A1079,dbOrdini[CODICE
ANKER],0)),"")</f>
        <v/>
      </c>
      <c r="M1079" s="347" t="s">
        <v>10541</v>
      </c>
      <c r="N1079" s="15" t="str">
        <f>IFERROR(INDEX(dbOrdini[ORDINE],MATCH(A1079,dbOrdini[CODICE
ANKER]*(dbOrdini[CODICE
SUPPLY]="GEN24"),0)),"")</f>
        <v/>
      </c>
      <c r="O1079" s="352" t="s">
        <v>8</v>
      </c>
      <c r="P1079" s="347" t="s">
        <v>11458</v>
      </c>
    </row>
    <row r="1080" spans="1:16">
      <c r="A1080" s="347" t="s">
        <v>2342</v>
      </c>
      <c r="B1080" s="348">
        <v>0</v>
      </c>
      <c r="C1080" s="347" t="s">
        <v>28152</v>
      </c>
      <c r="D1080" s="347" t="s">
        <v>2343</v>
      </c>
      <c r="E1080" s="347">
        <v>6</v>
      </c>
      <c r="F1080" s="347">
        <v>0.7</v>
      </c>
      <c r="G1080" s="347" t="s">
        <v>11</v>
      </c>
      <c r="H1080" s="349">
        <v>40</v>
      </c>
      <c r="I1080" s="350" t="s">
        <v>12</v>
      </c>
      <c r="J1080" s="351">
        <f t="shared" si="16"/>
        <v>220.5</v>
      </c>
      <c r="K1080" s="351">
        <v>36.75</v>
      </c>
      <c r="L1080" s="3" t="str">
        <f>IFERROR(INDEX(dbOrdini[PREZZO
VINOLUX],MATCH(A1080,dbOrdini[CODICE
ANKER],0)),"")</f>
        <v/>
      </c>
      <c r="M1080" s="347" t="s">
        <v>10541</v>
      </c>
      <c r="N1080" s="15" t="str">
        <f>IFERROR(INDEX(dbOrdini[ORDINE],MATCH(A1080,dbOrdini[CODICE
ANKER]*(dbOrdini[CODICE
SUPPLY]="GEN24"),0)),"")</f>
        <v/>
      </c>
      <c r="O1080" s="352" t="s">
        <v>8</v>
      </c>
      <c r="P1080" s="347" t="s">
        <v>2344</v>
      </c>
    </row>
    <row r="1081" spans="1:16">
      <c r="A1081" s="347" t="s">
        <v>2345</v>
      </c>
      <c r="B1081" s="348">
        <v>47</v>
      </c>
      <c r="C1081" s="347" t="s">
        <v>28152</v>
      </c>
      <c r="D1081" s="347" t="s">
        <v>2346</v>
      </c>
      <c r="E1081" s="347">
        <v>6</v>
      </c>
      <c r="F1081" s="347">
        <v>0.7</v>
      </c>
      <c r="G1081" s="347" t="s">
        <v>11</v>
      </c>
      <c r="H1081" s="349">
        <v>40</v>
      </c>
      <c r="I1081" s="350" t="s">
        <v>12</v>
      </c>
      <c r="J1081" s="351">
        <f t="shared" si="16"/>
        <v>234</v>
      </c>
      <c r="K1081" s="351">
        <v>39</v>
      </c>
      <c r="L1081" s="3" t="str">
        <f>IFERROR(INDEX(dbOrdini[PREZZO
VINOLUX],MATCH(A1081,dbOrdini[CODICE
ANKER],0)),"")</f>
        <v/>
      </c>
      <c r="M1081" s="347" t="s">
        <v>10541</v>
      </c>
      <c r="N1081" s="15" t="str">
        <f>IFERROR(INDEX(dbOrdini[ORDINE],MATCH(A1081,dbOrdini[CODICE
ANKER]*(dbOrdini[CODICE
SUPPLY]="GEN24"),0)),"")</f>
        <v/>
      </c>
      <c r="O1081" s="352" t="s">
        <v>8</v>
      </c>
      <c r="P1081" s="347" t="s">
        <v>2344</v>
      </c>
    </row>
    <row r="1082" spans="1:16">
      <c r="A1082" s="347" t="s">
        <v>28436</v>
      </c>
      <c r="B1082" s="348">
        <v>0</v>
      </c>
      <c r="C1082" s="347" t="s">
        <v>28152</v>
      </c>
      <c r="D1082" s="347" t="s">
        <v>28437</v>
      </c>
      <c r="E1082" s="347">
        <v>6</v>
      </c>
      <c r="F1082" s="347">
        <v>1</v>
      </c>
      <c r="G1082" s="347" t="s">
        <v>11</v>
      </c>
      <c r="H1082" s="349">
        <v>40</v>
      </c>
      <c r="I1082" s="350" t="s">
        <v>12</v>
      </c>
      <c r="J1082" s="351">
        <f t="shared" si="16"/>
        <v>286.5</v>
      </c>
      <c r="K1082" s="351">
        <v>47.75</v>
      </c>
      <c r="L1082" s="3" t="str">
        <f>IFERROR(INDEX(dbOrdini[PREZZO
VINOLUX],MATCH(A1082,dbOrdini[CODICE
ANKER],0)),"")</f>
        <v/>
      </c>
      <c r="M1082" s="347" t="s">
        <v>10541</v>
      </c>
      <c r="N1082" s="15" t="str">
        <f>IFERROR(INDEX(dbOrdini[ORDINE],MATCH(A1082,dbOrdini[CODICE
ANKER]*(dbOrdini[CODICE
SUPPLY]="GEN24"),0)),"")</f>
        <v/>
      </c>
      <c r="O1082" s="352" t="s">
        <v>8</v>
      </c>
      <c r="P1082" s="347" t="s">
        <v>28438</v>
      </c>
    </row>
    <row r="1083" spans="1:16">
      <c r="A1083" s="347" t="s">
        <v>10731</v>
      </c>
      <c r="B1083" s="348">
        <v>0</v>
      </c>
      <c r="C1083" s="347" t="s">
        <v>28152</v>
      </c>
      <c r="D1083" s="347" t="s">
        <v>10732</v>
      </c>
      <c r="E1083" s="347">
        <v>6</v>
      </c>
      <c r="F1083" s="347">
        <v>0.7</v>
      </c>
      <c r="G1083" s="347" t="s">
        <v>11</v>
      </c>
      <c r="H1083" s="349">
        <v>40</v>
      </c>
      <c r="I1083" s="350" t="s">
        <v>12</v>
      </c>
      <c r="J1083" s="351">
        <f t="shared" si="16"/>
        <v>870</v>
      </c>
      <c r="K1083" s="351">
        <v>145</v>
      </c>
      <c r="L1083" s="3" t="str">
        <f>IFERROR(INDEX(dbOrdini[PREZZO
VINOLUX],MATCH(A1083,dbOrdini[CODICE
ANKER],0)),"")</f>
        <v/>
      </c>
      <c r="M1083" s="347" t="s">
        <v>10541</v>
      </c>
      <c r="N1083" s="15" t="str">
        <f>IFERROR(INDEX(dbOrdini[ORDINE],MATCH(A1083,dbOrdini[CODICE
ANKER]*(dbOrdini[CODICE
SUPPLY]="GEN24"),0)),"")</f>
        <v/>
      </c>
      <c r="O1083" s="352" t="s">
        <v>8</v>
      </c>
      <c r="P1083" s="347" t="s">
        <v>11459</v>
      </c>
    </row>
    <row r="1084" spans="1:16">
      <c r="A1084" s="347" t="s">
        <v>2347</v>
      </c>
      <c r="B1084" s="348">
        <v>0</v>
      </c>
      <c r="C1084" s="347" t="s">
        <v>28152</v>
      </c>
      <c r="D1084" s="347" t="s">
        <v>2348</v>
      </c>
      <c r="E1084" s="347">
        <v>6</v>
      </c>
      <c r="F1084" s="347">
        <v>0.7</v>
      </c>
      <c r="G1084" s="347" t="s">
        <v>11262</v>
      </c>
      <c r="H1084" s="349">
        <v>40</v>
      </c>
      <c r="I1084" s="350" t="s">
        <v>12</v>
      </c>
      <c r="J1084" s="351">
        <f t="shared" si="16"/>
        <v>750</v>
      </c>
      <c r="K1084" s="351">
        <v>125</v>
      </c>
      <c r="L1084" s="3" t="str">
        <f>IFERROR(INDEX(dbOrdini[PREZZO
VINOLUX],MATCH(A1084,dbOrdini[CODICE
ANKER],0)),"")</f>
        <v/>
      </c>
      <c r="M1084" s="347" t="s">
        <v>10541</v>
      </c>
      <c r="N1084" s="15" t="str">
        <f>IFERROR(INDEX(dbOrdini[ORDINE],MATCH(A1084,dbOrdini[CODICE
ANKER]*(dbOrdini[CODICE
SUPPLY]="GEN24"),0)),"")</f>
        <v/>
      </c>
      <c r="O1084" s="352" t="s">
        <v>8</v>
      </c>
      <c r="P1084" s="347" t="s">
        <v>2349</v>
      </c>
    </row>
    <row r="1085" spans="1:16">
      <c r="A1085" s="347" t="s">
        <v>2350</v>
      </c>
      <c r="B1085" s="348">
        <v>0</v>
      </c>
      <c r="C1085" s="347" t="s">
        <v>28152</v>
      </c>
      <c r="D1085" s="347" t="s">
        <v>2351</v>
      </c>
      <c r="E1085" s="347">
        <v>6</v>
      </c>
      <c r="F1085" s="347">
        <v>0.7</v>
      </c>
      <c r="G1085" s="347" t="s">
        <v>11</v>
      </c>
      <c r="H1085" s="349">
        <v>40</v>
      </c>
      <c r="I1085" s="350" t="s">
        <v>12</v>
      </c>
      <c r="J1085" s="351">
        <f t="shared" si="16"/>
        <v>750</v>
      </c>
      <c r="K1085" s="351">
        <v>125</v>
      </c>
      <c r="L1085" s="3" t="str">
        <f>IFERROR(INDEX(dbOrdini[PREZZO
VINOLUX],MATCH(A1085,dbOrdini[CODICE
ANKER],0)),"")</f>
        <v/>
      </c>
      <c r="M1085" s="347" t="s">
        <v>10541</v>
      </c>
      <c r="N1085" s="15" t="str">
        <f>IFERROR(INDEX(dbOrdini[ORDINE],MATCH(A1085,dbOrdini[CODICE
ANKER]*(dbOrdini[CODICE
SUPPLY]="GEN24"),0)),"")</f>
        <v/>
      </c>
      <c r="O1085" s="352" t="s">
        <v>8</v>
      </c>
      <c r="P1085" s="347" t="s">
        <v>2349</v>
      </c>
    </row>
    <row r="1086" spans="1:16">
      <c r="A1086" s="347" t="s">
        <v>2352</v>
      </c>
      <c r="B1086" s="348">
        <v>57</v>
      </c>
      <c r="C1086" s="347" t="s">
        <v>28152</v>
      </c>
      <c r="D1086" s="347" t="s">
        <v>2353</v>
      </c>
      <c r="E1086" s="347">
        <v>6</v>
      </c>
      <c r="F1086" s="347">
        <v>0.7</v>
      </c>
      <c r="G1086" s="347" t="s">
        <v>11</v>
      </c>
      <c r="H1086" s="349">
        <v>40</v>
      </c>
      <c r="I1086" s="350" t="s">
        <v>12</v>
      </c>
      <c r="J1086" s="351">
        <f t="shared" si="16"/>
        <v>900</v>
      </c>
      <c r="K1086" s="351">
        <v>150</v>
      </c>
      <c r="L1086" s="3" t="str">
        <f>IFERROR(INDEX(dbOrdini[PREZZO
VINOLUX],MATCH(A1086,dbOrdini[CODICE
ANKER],0)),"")</f>
        <v/>
      </c>
      <c r="M1086" s="347" t="s">
        <v>10541</v>
      </c>
      <c r="N1086" s="15" t="str">
        <f>IFERROR(INDEX(dbOrdini[ORDINE],MATCH(A1086,dbOrdini[CODICE
ANKER]*(dbOrdini[CODICE
SUPPLY]="GEN24"),0)),"")</f>
        <v/>
      </c>
      <c r="O1086" s="352" t="s">
        <v>8</v>
      </c>
      <c r="P1086" s="347" t="s">
        <v>2354</v>
      </c>
    </row>
    <row r="1087" spans="1:16">
      <c r="A1087" s="347" t="s">
        <v>10733</v>
      </c>
      <c r="B1087" s="348">
        <v>0</v>
      </c>
      <c r="C1087" s="347" t="s">
        <v>28152</v>
      </c>
      <c r="D1087" s="347" t="s">
        <v>10734</v>
      </c>
      <c r="E1087" s="347">
        <v>6</v>
      </c>
      <c r="F1087" s="347">
        <v>0.7</v>
      </c>
      <c r="G1087" s="347" t="s">
        <v>11</v>
      </c>
      <c r="H1087" s="349">
        <v>40</v>
      </c>
      <c r="I1087" s="350" t="s">
        <v>12</v>
      </c>
      <c r="J1087" s="351">
        <f t="shared" si="16"/>
        <v>870</v>
      </c>
      <c r="K1087" s="351">
        <v>145</v>
      </c>
      <c r="L1087" s="3" t="str">
        <f>IFERROR(INDEX(dbOrdini[PREZZO
VINOLUX],MATCH(A1087,dbOrdini[CODICE
ANKER],0)),"")</f>
        <v/>
      </c>
      <c r="M1087" s="347" t="s">
        <v>10541</v>
      </c>
      <c r="N1087" s="15" t="str">
        <f>IFERROR(INDEX(dbOrdini[ORDINE],MATCH(A1087,dbOrdini[CODICE
ANKER]*(dbOrdini[CODICE
SUPPLY]="GEN24"),0)),"")</f>
        <v/>
      </c>
      <c r="O1087" s="352" t="s">
        <v>8</v>
      </c>
      <c r="P1087" s="347" t="s">
        <v>11460</v>
      </c>
    </row>
    <row r="1088" spans="1:16">
      <c r="A1088" s="347" t="s">
        <v>2355</v>
      </c>
      <c r="B1088" s="348">
        <v>14</v>
      </c>
      <c r="C1088" s="347" t="s">
        <v>28152</v>
      </c>
      <c r="D1088" s="347" t="s">
        <v>2356</v>
      </c>
      <c r="E1088" s="347">
        <v>6</v>
      </c>
      <c r="F1088" s="347">
        <v>0.7</v>
      </c>
      <c r="G1088" s="347" t="s">
        <v>11</v>
      </c>
      <c r="H1088" s="349">
        <v>40</v>
      </c>
      <c r="I1088" s="350" t="s">
        <v>12</v>
      </c>
      <c r="J1088" s="351">
        <f t="shared" si="16"/>
        <v>588</v>
      </c>
      <c r="K1088" s="351">
        <v>98</v>
      </c>
      <c r="L1088" s="3" t="str">
        <f>IFERROR(INDEX(dbOrdini[PREZZO
VINOLUX],MATCH(A1088,dbOrdini[CODICE
ANKER],0)),"")</f>
        <v/>
      </c>
      <c r="M1088" s="347" t="s">
        <v>10541</v>
      </c>
      <c r="N1088" s="15" t="str">
        <f>IFERROR(INDEX(dbOrdini[ORDINE],MATCH(A1088,dbOrdini[CODICE
ANKER]*(dbOrdini[CODICE
SUPPLY]="GEN24"),0)),"")</f>
        <v/>
      </c>
      <c r="O1088" s="352" t="s">
        <v>8</v>
      </c>
      <c r="P1088" s="347" t="s">
        <v>2357</v>
      </c>
    </row>
    <row r="1089" spans="1:16">
      <c r="A1089" s="347" t="s">
        <v>2358</v>
      </c>
      <c r="B1089" s="348">
        <v>7</v>
      </c>
      <c r="C1089" s="347" t="s">
        <v>28152</v>
      </c>
      <c r="D1089" s="347" t="s">
        <v>2359</v>
      </c>
      <c r="E1089" s="347">
        <v>3</v>
      </c>
      <c r="F1089" s="347">
        <v>0.7</v>
      </c>
      <c r="G1089" s="347" t="s">
        <v>11</v>
      </c>
      <c r="H1089" s="349">
        <v>40</v>
      </c>
      <c r="I1089" s="350" t="s">
        <v>12</v>
      </c>
      <c r="J1089" s="351">
        <f t="shared" si="16"/>
        <v>645</v>
      </c>
      <c r="K1089" s="351">
        <v>215</v>
      </c>
      <c r="L1089" s="3" t="str">
        <f>IFERROR(INDEX(dbOrdini[PREZZO
VINOLUX],MATCH(A1089,dbOrdini[CODICE
ANKER],0)),"")</f>
        <v/>
      </c>
      <c r="M1089" s="347" t="s">
        <v>10541</v>
      </c>
      <c r="N1089" s="15" t="str">
        <f>IFERROR(INDEX(dbOrdini[ORDINE],MATCH(A1089,dbOrdini[CODICE
ANKER]*(dbOrdini[CODICE
SUPPLY]="GEN24"),0)),"")</f>
        <v/>
      </c>
      <c r="O1089" s="352" t="s">
        <v>8</v>
      </c>
      <c r="P1089" s="347" t="s">
        <v>2360</v>
      </c>
    </row>
    <row r="1090" spans="1:16">
      <c r="A1090" s="347" t="s">
        <v>2361</v>
      </c>
      <c r="B1090" s="348">
        <v>0</v>
      </c>
      <c r="C1090" s="347" t="s">
        <v>28152</v>
      </c>
      <c r="D1090" s="347" t="s">
        <v>2362</v>
      </c>
      <c r="E1090" s="347">
        <v>6</v>
      </c>
      <c r="F1090" s="347">
        <v>0.5</v>
      </c>
      <c r="G1090" s="347" t="s">
        <v>11</v>
      </c>
      <c r="H1090" s="349">
        <v>40</v>
      </c>
      <c r="I1090" s="350" t="s">
        <v>12</v>
      </c>
      <c r="J1090" s="351">
        <f t="shared" si="16"/>
        <v>2010</v>
      </c>
      <c r="K1090" s="351">
        <v>335</v>
      </c>
      <c r="L1090" s="3" t="str">
        <f>IFERROR(INDEX(dbOrdini[PREZZO
VINOLUX],MATCH(A1090,dbOrdini[CODICE
ANKER],0)),"")</f>
        <v/>
      </c>
      <c r="M1090" s="347" t="s">
        <v>10541</v>
      </c>
      <c r="N1090" s="15" t="str">
        <f>IFERROR(INDEX(dbOrdini[ORDINE],MATCH(A1090,dbOrdini[CODICE
ANKER]*(dbOrdini[CODICE
SUPPLY]="GEN24"),0)),"")</f>
        <v/>
      </c>
      <c r="O1090" s="352" t="s">
        <v>8</v>
      </c>
      <c r="P1090" s="347" t="s">
        <v>2363</v>
      </c>
    </row>
    <row r="1091" spans="1:16">
      <c r="A1091" s="347" t="s">
        <v>2364</v>
      </c>
      <c r="B1091" s="348">
        <v>60</v>
      </c>
      <c r="C1091" s="347" t="s">
        <v>28170</v>
      </c>
      <c r="D1091" s="347" t="s">
        <v>2365</v>
      </c>
      <c r="E1091" s="347">
        <v>6</v>
      </c>
      <c r="F1091" s="347">
        <v>0.15</v>
      </c>
      <c r="G1091" s="347" t="s">
        <v>11</v>
      </c>
      <c r="H1091" s="349">
        <v>40</v>
      </c>
      <c r="I1091" s="350" t="s">
        <v>12</v>
      </c>
      <c r="J1091" s="351">
        <f t="shared" si="16"/>
        <v>55.5</v>
      </c>
      <c r="K1091" s="351">
        <v>9.25</v>
      </c>
      <c r="L1091" s="3" t="str">
        <f>IFERROR(INDEX(dbOrdini[PREZZO
VINOLUX],MATCH(A1091,dbOrdini[CODICE
ANKER],0)),"")</f>
        <v/>
      </c>
      <c r="M1091" s="347" t="s">
        <v>10538</v>
      </c>
      <c r="N1091" s="15" t="str">
        <f>IFERROR(INDEX(dbOrdini[ORDINE],MATCH(A1091,dbOrdini[CODICE
ANKER]*(dbOrdini[CODICE
SUPPLY]="GEN24"),0)),"")</f>
        <v/>
      </c>
      <c r="O1091" s="352" t="s">
        <v>8</v>
      </c>
      <c r="P1091" s="347" t="s">
        <v>2366</v>
      </c>
    </row>
    <row r="1092" spans="1:16">
      <c r="A1092" s="347" t="s">
        <v>2367</v>
      </c>
      <c r="B1092" s="348">
        <v>44</v>
      </c>
      <c r="C1092" s="347" t="s">
        <v>28152</v>
      </c>
      <c r="D1092" s="347" t="s">
        <v>2368</v>
      </c>
      <c r="E1092" s="347">
        <v>6</v>
      </c>
      <c r="F1092" s="347">
        <v>0.7</v>
      </c>
      <c r="G1092" s="347" t="s">
        <v>11</v>
      </c>
      <c r="H1092" s="349">
        <v>40</v>
      </c>
      <c r="I1092" s="350" t="s">
        <v>12</v>
      </c>
      <c r="J1092" s="351">
        <f t="shared" si="16"/>
        <v>209.39999999999998</v>
      </c>
      <c r="K1092" s="351">
        <v>34.9</v>
      </c>
      <c r="L1092" s="3" t="str">
        <f>IFERROR(INDEX(dbOrdini[PREZZO
VINOLUX],MATCH(A1092,dbOrdini[CODICE
ANKER],0)),"")</f>
        <v/>
      </c>
      <c r="M1092" s="347" t="s">
        <v>10541</v>
      </c>
      <c r="N1092" s="15" t="str">
        <f>IFERROR(INDEX(dbOrdini[ORDINE],MATCH(A1092,dbOrdini[CODICE
ANKER]*(dbOrdini[CODICE
SUPPLY]="GEN24"),0)),"")</f>
        <v/>
      </c>
      <c r="O1092" s="352" t="s">
        <v>8</v>
      </c>
      <c r="P1092" s="347" t="s">
        <v>2369</v>
      </c>
    </row>
    <row r="1093" spans="1:16">
      <c r="A1093" s="347" t="s">
        <v>2370</v>
      </c>
      <c r="B1093" s="348">
        <v>150</v>
      </c>
      <c r="C1093" s="347" t="s">
        <v>28152</v>
      </c>
      <c r="D1093" s="347" t="s">
        <v>2368</v>
      </c>
      <c r="E1093" s="347">
        <v>12</v>
      </c>
      <c r="F1093" s="347">
        <v>0.7</v>
      </c>
      <c r="G1093" s="347" t="s">
        <v>11</v>
      </c>
      <c r="H1093" s="349">
        <v>40</v>
      </c>
      <c r="I1093" s="350" t="s">
        <v>12</v>
      </c>
      <c r="J1093" s="351">
        <f t="shared" si="16"/>
        <v>418.79999999999995</v>
      </c>
      <c r="K1093" s="351">
        <v>34.9</v>
      </c>
      <c r="L1093" s="3" t="str">
        <f>IFERROR(INDEX(dbOrdini[PREZZO
VINOLUX],MATCH(A1093,dbOrdini[CODICE
ANKER],0)),"")</f>
        <v/>
      </c>
      <c r="M1093" s="347" t="s">
        <v>10541</v>
      </c>
      <c r="N1093" s="15" t="str">
        <f>IFERROR(INDEX(dbOrdini[ORDINE],MATCH(A1093,dbOrdini[CODICE
ANKER]*(dbOrdini[CODICE
SUPPLY]="GEN24"),0)),"")</f>
        <v/>
      </c>
      <c r="O1093" s="352" t="s">
        <v>8</v>
      </c>
      <c r="P1093" s="347" t="s">
        <v>2369</v>
      </c>
    </row>
    <row r="1094" spans="1:16">
      <c r="A1094" s="347" t="s">
        <v>28439</v>
      </c>
      <c r="B1094" s="348">
        <v>0</v>
      </c>
      <c r="C1094" s="347" t="s">
        <v>28152</v>
      </c>
      <c r="D1094" s="347" t="s">
        <v>28440</v>
      </c>
      <c r="E1094" s="347">
        <v>1</v>
      </c>
      <c r="F1094" s="347">
        <v>1</v>
      </c>
      <c r="G1094" s="347" t="s">
        <v>11262</v>
      </c>
      <c r="H1094" s="349">
        <v>43</v>
      </c>
      <c r="I1094" s="350" t="s">
        <v>12</v>
      </c>
      <c r="J1094" s="351">
        <f t="shared" si="16"/>
        <v>1750</v>
      </c>
      <c r="K1094" s="351">
        <v>1750</v>
      </c>
      <c r="L1094" s="3" t="str">
        <f>IFERROR(INDEX(dbOrdini[PREZZO
VINOLUX],MATCH(A1094,dbOrdini[CODICE
ANKER],0)),"")</f>
        <v/>
      </c>
      <c r="M1094" s="347" t="s">
        <v>10541</v>
      </c>
      <c r="N1094" s="15" t="str">
        <f>IFERROR(INDEX(dbOrdini[ORDINE],MATCH(A1094,dbOrdini[CODICE
ANKER]*(dbOrdini[CODICE
SUPPLY]="GEN24"),0)),"")</f>
        <v/>
      </c>
      <c r="O1094" s="352" t="s">
        <v>8</v>
      </c>
      <c r="P1094" s="347" t="s">
        <v>28441</v>
      </c>
    </row>
    <row r="1095" spans="1:16">
      <c r="A1095" s="347" t="s">
        <v>2371</v>
      </c>
      <c r="B1095" s="348">
        <v>0</v>
      </c>
      <c r="C1095" s="347" t="s">
        <v>28152</v>
      </c>
      <c r="D1095" s="347" t="s">
        <v>2372</v>
      </c>
      <c r="E1095" s="347">
        <v>6</v>
      </c>
      <c r="F1095" s="347">
        <v>0.7</v>
      </c>
      <c r="G1095" s="347" t="s">
        <v>11</v>
      </c>
      <c r="H1095" s="349">
        <v>40</v>
      </c>
      <c r="I1095" s="350" t="s">
        <v>12</v>
      </c>
      <c r="J1095" s="351">
        <f t="shared" si="16"/>
        <v>180</v>
      </c>
      <c r="K1095" s="351">
        <v>30</v>
      </c>
      <c r="L1095" s="3" t="str">
        <f>IFERROR(INDEX(dbOrdini[PREZZO
VINOLUX],MATCH(A1095,dbOrdini[CODICE
ANKER],0)),"")</f>
        <v/>
      </c>
      <c r="M1095" s="347" t="s">
        <v>10541</v>
      </c>
      <c r="N1095" s="15" t="str">
        <f>IFERROR(INDEX(dbOrdini[ORDINE],MATCH(A1095,dbOrdini[CODICE
ANKER]*(dbOrdini[CODICE
SUPPLY]="GEN24"),0)),"")</f>
        <v/>
      </c>
      <c r="O1095" s="352" t="s">
        <v>8</v>
      </c>
      <c r="P1095" s="347" t="s">
        <v>2373</v>
      </c>
    </row>
    <row r="1096" spans="1:16">
      <c r="A1096" s="347" t="s">
        <v>2374</v>
      </c>
      <c r="B1096" s="348">
        <v>32</v>
      </c>
      <c r="C1096" s="347" t="s">
        <v>28152</v>
      </c>
      <c r="D1096" s="347" t="s">
        <v>2375</v>
      </c>
      <c r="E1096" s="347">
        <v>6</v>
      </c>
      <c r="F1096" s="347">
        <v>0.7</v>
      </c>
      <c r="G1096" s="347" t="s">
        <v>11</v>
      </c>
      <c r="H1096" s="349">
        <v>40</v>
      </c>
      <c r="I1096" s="350" t="s">
        <v>12</v>
      </c>
      <c r="J1096" s="351">
        <f t="shared" si="16"/>
        <v>105</v>
      </c>
      <c r="K1096" s="351">
        <v>17.5</v>
      </c>
      <c r="L1096" s="3" t="str">
        <f>IFERROR(INDEX(dbOrdini[PREZZO
VINOLUX],MATCH(A1096,dbOrdini[CODICE
ANKER],0)),"")</f>
        <v/>
      </c>
      <c r="M1096" s="347" t="s">
        <v>10533</v>
      </c>
      <c r="N1096" s="15" t="str">
        <f>IFERROR(INDEX(dbOrdini[ORDINE],MATCH(A1096,dbOrdini[CODICE
ANKER]*(dbOrdini[CODICE
SUPPLY]="GEN24"),0)),"")</f>
        <v/>
      </c>
      <c r="O1096" s="352" t="s">
        <v>8</v>
      </c>
      <c r="P1096" s="347" t="s">
        <v>2376</v>
      </c>
    </row>
    <row r="1097" spans="1:16">
      <c r="A1097" s="347" t="s">
        <v>11461</v>
      </c>
      <c r="B1097" s="348">
        <v>0</v>
      </c>
      <c r="C1097" s="347" t="s">
        <v>28152</v>
      </c>
      <c r="D1097" s="347" t="s">
        <v>11462</v>
      </c>
      <c r="E1097" s="347">
        <v>6</v>
      </c>
      <c r="F1097" s="347">
        <v>1</v>
      </c>
      <c r="G1097" s="347" t="s">
        <v>11</v>
      </c>
      <c r="H1097" s="349">
        <v>40</v>
      </c>
      <c r="I1097" s="350" t="s">
        <v>12</v>
      </c>
      <c r="J1097" s="351">
        <f t="shared" si="16"/>
        <v>93</v>
      </c>
      <c r="K1097" s="351">
        <v>15.5</v>
      </c>
      <c r="L1097" s="3" t="str">
        <f>IFERROR(INDEX(dbOrdini[PREZZO
VINOLUX],MATCH(A1097,dbOrdini[CODICE
ANKER],0)),"")</f>
        <v/>
      </c>
      <c r="M1097" s="347" t="s">
        <v>10533</v>
      </c>
      <c r="N1097" s="15" t="str">
        <f>IFERROR(INDEX(dbOrdini[ORDINE],MATCH(A1097,dbOrdini[CODICE
ANKER]*(dbOrdini[CODICE
SUPPLY]="GEN24"),0)),"")</f>
        <v/>
      </c>
      <c r="O1097" s="352" t="s">
        <v>8</v>
      </c>
      <c r="P1097" s="347" t="s">
        <v>11463</v>
      </c>
    </row>
    <row r="1098" spans="1:16">
      <c r="A1098" s="347" t="s">
        <v>2377</v>
      </c>
      <c r="B1098" s="348">
        <v>0</v>
      </c>
      <c r="C1098" s="347" t="s">
        <v>28152</v>
      </c>
      <c r="D1098" s="347" t="s">
        <v>2378</v>
      </c>
      <c r="E1098" s="347">
        <v>6</v>
      </c>
      <c r="F1098" s="347">
        <v>0.5</v>
      </c>
      <c r="G1098" s="347" t="s">
        <v>11</v>
      </c>
      <c r="H1098" s="349">
        <v>18</v>
      </c>
      <c r="I1098" s="350" t="s">
        <v>12</v>
      </c>
      <c r="J1098" s="351">
        <f t="shared" si="16"/>
        <v>56.699999999999996</v>
      </c>
      <c r="K1098" s="351">
        <v>9.4499999999999993</v>
      </c>
      <c r="L1098" s="3" t="str">
        <f>IFERROR(INDEX(dbOrdini[PREZZO
VINOLUX],MATCH(A1098,dbOrdini[CODICE
ANKER],0)),"")</f>
        <v/>
      </c>
      <c r="M1098" s="347" t="s">
        <v>10545</v>
      </c>
      <c r="N1098" s="15" t="str">
        <f>IFERROR(INDEX(dbOrdini[ORDINE],MATCH(A1098,dbOrdini[CODICE
ANKER]*(dbOrdini[CODICE
SUPPLY]="GEN24"),0)),"")</f>
        <v/>
      </c>
      <c r="O1098" s="352" t="s">
        <v>8</v>
      </c>
      <c r="P1098" s="347" t="s">
        <v>2379</v>
      </c>
    </row>
    <row r="1099" spans="1:16">
      <c r="A1099" s="347" t="s">
        <v>2380</v>
      </c>
      <c r="B1099" s="348">
        <v>40</v>
      </c>
      <c r="C1099" s="347" t="s">
        <v>28152</v>
      </c>
      <c r="D1099" s="347" t="s">
        <v>2381</v>
      </c>
      <c r="E1099" s="347">
        <v>6</v>
      </c>
      <c r="F1099" s="347">
        <v>0.7</v>
      </c>
      <c r="G1099" s="347" t="s">
        <v>11</v>
      </c>
      <c r="H1099" s="349">
        <v>40</v>
      </c>
      <c r="I1099" s="350" t="s">
        <v>12</v>
      </c>
      <c r="J1099" s="351">
        <f t="shared" si="16"/>
        <v>111</v>
      </c>
      <c r="K1099" s="351">
        <v>18.5</v>
      </c>
      <c r="L1099" s="3" t="str">
        <f>IFERROR(INDEX(dbOrdini[PREZZO
VINOLUX],MATCH(A1099,dbOrdini[CODICE
ANKER],0)),"")</f>
        <v/>
      </c>
      <c r="M1099" s="347" t="s">
        <v>10533</v>
      </c>
      <c r="N1099" s="15" t="str">
        <f>IFERROR(INDEX(dbOrdini[ORDINE],MATCH(A1099,dbOrdini[CODICE
ANKER]*(dbOrdini[CODICE
SUPPLY]="GEN24"),0)),"")</f>
        <v/>
      </c>
      <c r="O1099" s="352" t="s">
        <v>8</v>
      </c>
      <c r="P1099" s="347" t="s">
        <v>2382</v>
      </c>
    </row>
    <row r="1100" spans="1:16">
      <c r="A1100" s="347" t="s">
        <v>10735</v>
      </c>
      <c r="B1100" s="348">
        <v>150</v>
      </c>
      <c r="C1100" s="347" t="s">
        <v>28152</v>
      </c>
      <c r="D1100" s="347" t="s">
        <v>10736</v>
      </c>
      <c r="E1100" s="347">
        <v>6</v>
      </c>
      <c r="F1100" s="347">
        <v>0.7</v>
      </c>
      <c r="G1100" s="347" t="s">
        <v>11</v>
      </c>
      <c r="H1100" s="349">
        <v>40</v>
      </c>
      <c r="I1100" s="350" t="s">
        <v>12</v>
      </c>
      <c r="J1100" s="351">
        <f t="shared" si="16"/>
        <v>111</v>
      </c>
      <c r="K1100" s="351">
        <v>18.5</v>
      </c>
      <c r="L1100" s="3" t="str">
        <f>IFERROR(INDEX(dbOrdini[PREZZO
VINOLUX],MATCH(A1100,dbOrdini[CODICE
ANKER],0)),"")</f>
        <v/>
      </c>
      <c r="M1100" s="347" t="s">
        <v>10533</v>
      </c>
      <c r="N1100" s="15" t="str">
        <f>IFERROR(INDEX(dbOrdini[ORDINE],MATCH(A1100,dbOrdini[CODICE
ANKER]*(dbOrdini[CODICE
SUPPLY]="GEN24"),0)),"")</f>
        <v/>
      </c>
      <c r="O1100" s="352" t="s">
        <v>8</v>
      </c>
      <c r="P1100" s="347" t="s">
        <v>11464</v>
      </c>
    </row>
    <row r="1101" spans="1:16">
      <c r="A1101" s="347" t="s">
        <v>2383</v>
      </c>
      <c r="B1101" s="348">
        <v>14</v>
      </c>
      <c r="C1101" s="347" t="s">
        <v>28152</v>
      </c>
      <c r="D1101" s="347" t="s">
        <v>2384</v>
      </c>
      <c r="E1101" s="347">
        <v>6</v>
      </c>
      <c r="F1101" s="347">
        <v>0.7</v>
      </c>
      <c r="G1101" s="347" t="s">
        <v>11</v>
      </c>
      <c r="H1101" s="349">
        <v>40</v>
      </c>
      <c r="I1101" s="350" t="s">
        <v>12</v>
      </c>
      <c r="J1101" s="351">
        <f t="shared" ref="J1101:J1164" si="17">E1101*K1101</f>
        <v>102</v>
      </c>
      <c r="K1101" s="351">
        <v>17</v>
      </c>
      <c r="L1101" s="3" t="str">
        <f>IFERROR(INDEX(dbOrdini[PREZZO
VINOLUX],MATCH(A1101,dbOrdini[CODICE
ANKER],0)),"")</f>
        <v/>
      </c>
      <c r="M1101" s="347" t="s">
        <v>10533</v>
      </c>
      <c r="N1101" s="15" t="str">
        <f>IFERROR(INDEX(dbOrdini[ORDINE],MATCH(A1101,dbOrdini[CODICE
ANKER]*(dbOrdini[CODICE
SUPPLY]="GEN24"),0)),"")</f>
        <v/>
      </c>
      <c r="O1101" s="352" t="s">
        <v>8</v>
      </c>
      <c r="P1101" s="347" t="s">
        <v>2385</v>
      </c>
    </row>
    <row r="1102" spans="1:16">
      <c r="A1102" s="347" t="s">
        <v>2386</v>
      </c>
      <c r="B1102" s="348">
        <v>0</v>
      </c>
      <c r="C1102" s="347" t="s">
        <v>28152</v>
      </c>
      <c r="D1102" s="347" t="s">
        <v>2387</v>
      </c>
      <c r="E1102" s="347">
        <v>6</v>
      </c>
      <c r="F1102" s="347">
        <v>0.7</v>
      </c>
      <c r="G1102" s="347" t="s">
        <v>11262</v>
      </c>
      <c r="H1102" s="349">
        <v>40</v>
      </c>
      <c r="I1102" s="350" t="s">
        <v>12</v>
      </c>
      <c r="J1102" s="351">
        <f t="shared" si="17"/>
        <v>102</v>
      </c>
      <c r="K1102" s="351">
        <v>17</v>
      </c>
      <c r="L1102" s="3" t="str">
        <f>IFERROR(INDEX(dbOrdini[PREZZO
VINOLUX],MATCH(A1102,dbOrdini[CODICE
ANKER],0)),"")</f>
        <v/>
      </c>
      <c r="M1102" s="347" t="s">
        <v>10533</v>
      </c>
      <c r="N1102" s="15" t="str">
        <f>IFERROR(INDEX(dbOrdini[ORDINE],MATCH(A1102,dbOrdini[CODICE
ANKER]*(dbOrdini[CODICE
SUPPLY]="GEN24"),0)),"")</f>
        <v/>
      </c>
      <c r="O1102" s="352" t="s">
        <v>8</v>
      </c>
      <c r="P1102" s="347" t="s">
        <v>2388</v>
      </c>
    </row>
    <row r="1103" spans="1:16">
      <c r="A1103" s="347" t="s">
        <v>10737</v>
      </c>
      <c r="B1103" s="348">
        <v>74</v>
      </c>
      <c r="C1103" s="347" t="s">
        <v>28152</v>
      </c>
      <c r="D1103" s="347" t="s">
        <v>10738</v>
      </c>
      <c r="E1103" s="347">
        <v>6</v>
      </c>
      <c r="F1103" s="347">
        <v>0.7</v>
      </c>
      <c r="G1103" s="347" t="s">
        <v>11</v>
      </c>
      <c r="H1103" s="349">
        <v>40</v>
      </c>
      <c r="I1103" s="350" t="s">
        <v>12</v>
      </c>
      <c r="J1103" s="351">
        <f t="shared" si="17"/>
        <v>102</v>
      </c>
      <c r="K1103" s="351">
        <v>17</v>
      </c>
      <c r="L1103" s="3" t="str">
        <f>IFERROR(INDEX(dbOrdini[PREZZO
VINOLUX],MATCH(A1103,dbOrdini[CODICE
ANKER],0)),"")</f>
        <v/>
      </c>
      <c r="M1103" s="347" t="s">
        <v>10533</v>
      </c>
      <c r="N1103" s="15" t="str">
        <f>IFERROR(INDEX(dbOrdini[ORDINE],MATCH(A1103,dbOrdini[CODICE
ANKER]*(dbOrdini[CODICE
SUPPLY]="GEN24"),0)),"")</f>
        <v/>
      </c>
      <c r="O1103" s="352" t="s">
        <v>8</v>
      </c>
      <c r="P1103" s="347" t="s">
        <v>11465</v>
      </c>
    </row>
    <row r="1104" spans="1:16">
      <c r="A1104" s="347" t="s">
        <v>2389</v>
      </c>
      <c r="B1104" s="348">
        <v>46</v>
      </c>
      <c r="C1104" s="347" t="s">
        <v>28152</v>
      </c>
      <c r="D1104" s="347" t="s">
        <v>2390</v>
      </c>
      <c r="E1104" s="347">
        <v>6</v>
      </c>
      <c r="F1104" s="347">
        <v>0.5</v>
      </c>
      <c r="G1104" s="347" t="s">
        <v>11</v>
      </c>
      <c r="H1104" s="349">
        <v>18</v>
      </c>
      <c r="I1104" s="350" t="s">
        <v>12</v>
      </c>
      <c r="J1104" s="351">
        <f t="shared" si="17"/>
        <v>55.800000000000004</v>
      </c>
      <c r="K1104" s="351">
        <v>9.3000000000000007</v>
      </c>
      <c r="L1104" s="3" t="str">
        <f>IFERROR(INDEX(dbOrdini[PREZZO
VINOLUX],MATCH(A1104,dbOrdini[CODICE
ANKER],0)),"")</f>
        <v/>
      </c>
      <c r="M1104" s="347" t="s">
        <v>10532</v>
      </c>
      <c r="N1104" s="15" t="str">
        <f>IFERROR(INDEX(dbOrdini[ORDINE],MATCH(A1104,dbOrdini[CODICE
ANKER]*(dbOrdini[CODICE
SUPPLY]="GEN24"),0)),"")</f>
        <v/>
      </c>
      <c r="O1104" s="352" t="s">
        <v>8</v>
      </c>
      <c r="P1104" s="347" t="s">
        <v>2391</v>
      </c>
    </row>
    <row r="1105" spans="1:16">
      <c r="A1105" s="347" t="s">
        <v>2392</v>
      </c>
      <c r="B1105" s="348">
        <v>17</v>
      </c>
      <c r="C1105" s="347" t="s">
        <v>28152</v>
      </c>
      <c r="D1105" s="347" t="s">
        <v>2393</v>
      </c>
      <c r="E1105" s="347">
        <v>6</v>
      </c>
      <c r="F1105" s="347">
        <v>0.7</v>
      </c>
      <c r="G1105" s="347" t="s">
        <v>11</v>
      </c>
      <c r="H1105" s="349">
        <v>40</v>
      </c>
      <c r="I1105" s="350" t="s">
        <v>12</v>
      </c>
      <c r="J1105" s="351">
        <f t="shared" si="17"/>
        <v>102</v>
      </c>
      <c r="K1105" s="351">
        <v>17</v>
      </c>
      <c r="L1105" s="3" t="str">
        <f>IFERROR(INDEX(dbOrdini[PREZZO
VINOLUX],MATCH(A1105,dbOrdini[CODICE
ANKER],0)),"")</f>
        <v/>
      </c>
      <c r="M1105" s="347" t="s">
        <v>10533</v>
      </c>
      <c r="N1105" s="15" t="str">
        <f>IFERROR(INDEX(dbOrdini[ORDINE],MATCH(A1105,dbOrdini[CODICE
ANKER]*(dbOrdini[CODICE
SUPPLY]="GEN24"),0)),"")</f>
        <v/>
      </c>
      <c r="O1105" s="352" t="s">
        <v>8</v>
      </c>
      <c r="P1105" s="347" t="s">
        <v>2394</v>
      </c>
    </row>
    <row r="1106" spans="1:16">
      <c r="A1106" s="347" t="s">
        <v>10739</v>
      </c>
      <c r="B1106" s="348">
        <v>74</v>
      </c>
      <c r="C1106" s="347" t="s">
        <v>28152</v>
      </c>
      <c r="D1106" s="347" t="s">
        <v>10740</v>
      </c>
      <c r="E1106" s="347">
        <v>6</v>
      </c>
      <c r="F1106" s="347">
        <v>0.7</v>
      </c>
      <c r="G1106" s="347" t="s">
        <v>11</v>
      </c>
      <c r="H1106" s="349">
        <v>40</v>
      </c>
      <c r="I1106" s="350" t="s">
        <v>12</v>
      </c>
      <c r="J1106" s="351">
        <f t="shared" si="17"/>
        <v>102</v>
      </c>
      <c r="K1106" s="351">
        <v>17</v>
      </c>
      <c r="L1106" s="3" t="str">
        <f>IFERROR(INDEX(dbOrdini[PREZZO
VINOLUX],MATCH(A1106,dbOrdini[CODICE
ANKER],0)),"")</f>
        <v/>
      </c>
      <c r="M1106" s="347" t="s">
        <v>10533</v>
      </c>
      <c r="N1106" s="15" t="str">
        <f>IFERROR(INDEX(dbOrdini[ORDINE],MATCH(A1106,dbOrdini[CODICE
ANKER]*(dbOrdini[CODICE
SUPPLY]="GEN24"),0)),"")</f>
        <v/>
      </c>
      <c r="O1106" s="352" t="s">
        <v>8</v>
      </c>
      <c r="P1106" s="347" t="s">
        <v>11466</v>
      </c>
    </row>
    <row r="1107" spans="1:16">
      <c r="A1107" s="347" t="s">
        <v>2395</v>
      </c>
      <c r="B1107" s="348">
        <v>0</v>
      </c>
      <c r="C1107" s="347" t="s">
        <v>28152</v>
      </c>
      <c r="D1107" s="347" t="s">
        <v>2396</v>
      </c>
      <c r="E1107" s="347">
        <v>6</v>
      </c>
      <c r="F1107" s="347">
        <v>0.75</v>
      </c>
      <c r="G1107" s="347" t="s">
        <v>11</v>
      </c>
      <c r="H1107" s="349">
        <v>10</v>
      </c>
      <c r="I1107" s="350" t="s">
        <v>12</v>
      </c>
      <c r="J1107" s="351">
        <f t="shared" si="17"/>
        <v>39.599999999999994</v>
      </c>
      <c r="K1107" s="351">
        <v>6.6</v>
      </c>
      <c r="L1107" s="3" t="str">
        <f>IFERROR(INDEX(dbOrdini[PREZZO
VINOLUX],MATCH(A1107,dbOrdini[CODICE
ANKER],0)),"")</f>
        <v/>
      </c>
      <c r="M1107" s="347" t="s">
        <v>28352</v>
      </c>
      <c r="N1107" s="15" t="str">
        <f>IFERROR(INDEX(dbOrdini[ORDINE],MATCH(A1107,dbOrdini[CODICE
ANKER]*(dbOrdini[CODICE
SUPPLY]="GEN24"),0)),"")</f>
        <v/>
      </c>
      <c r="O1107" s="352" t="s">
        <v>8</v>
      </c>
      <c r="P1107" s="347" t="s">
        <v>2397</v>
      </c>
    </row>
    <row r="1108" spans="1:16">
      <c r="A1108" s="347" t="s">
        <v>28442</v>
      </c>
      <c r="B1108" s="348">
        <v>0</v>
      </c>
      <c r="C1108" s="347" t="s">
        <v>28152</v>
      </c>
      <c r="D1108" s="347" t="s">
        <v>28443</v>
      </c>
      <c r="E1108" s="347">
        <v>6</v>
      </c>
      <c r="F1108" s="347">
        <v>0.7</v>
      </c>
      <c r="G1108" s="347" t="s">
        <v>11</v>
      </c>
      <c r="H1108" s="349">
        <v>17</v>
      </c>
      <c r="I1108" s="350" t="s">
        <v>12</v>
      </c>
      <c r="J1108" s="351">
        <f t="shared" si="17"/>
        <v>78.900000000000006</v>
      </c>
      <c r="K1108" s="351">
        <v>13.15</v>
      </c>
      <c r="L1108" s="3" t="str">
        <f>IFERROR(INDEX(dbOrdini[PREZZO
VINOLUX],MATCH(A1108,dbOrdini[CODICE
ANKER],0)),"")</f>
        <v/>
      </c>
      <c r="M1108" s="347" t="s">
        <v>10539</v>
      </c>
      <c r="N1108" s="15" t="str">
        <f>IFERROR(INDEX(dbOrdini[ORDINE],MATCH(A1108,dbOrdini[CODICE
ANKER]*(dbOrdini[CODICE
SUPPLY]="GEN24"),0)),"")</f>
        <v/>
      </c>
      <c r="O1108" s="352" t="s">
        <v>8</v>
      </c>
      <c r="P1108" s="347" t="s">
        <v>28444</v>
      </c>
    </row>
    <row r="1109" spans="1:16">
      <c r="A1109" s="347" t="s">
        <v>2398</v>
      </c>
      <c r="B1109" s="348">
        <v>0</v>
      </c>
      <c r="C1109" s="347" t="s">
        <v>28152</v>
      </c>
      <c r="D1109" s="347" t="s">
        <v>2399</v>
      </c>
      <c r="E1109" s="347">
        <v>6</v>
      </c>
      <c r="F1109" s="347">
        <v>0.72</v>
      </c>
      <c r="G1109" s="347" t="s">
        <v>11</v>
      </c>
      <c r="H1109" s="349">
        <v>15.8</v>
      </c>
      <c r="I1109" s="350" t="s">
        <v>12</v>
      </c>
      <c r="J1109" s="351">
        <f t="shared" si="17"/>
        <v>79.5</v>
      </c>
      <c r="K1109" s="351">
        <v>13.25</v>
      </c>
      <c r="L1109" s="3" t="str">
        <f>IFERROR(INDEX(dbOrdini[PREZZO
VINOLUX],MATCH(A1109,dbOrdini[CODICE
ANKER],0)),"")</f>
        <v/>
      </c>
      <c r="M1109" s="347" t="s">
        <v>28352</v>
      </c>
      <c r="N1109" s="15" t="str">
        <f>IFERROR(INDEX(dbOrdini[ORDINE],MATCH(A1109,dbOrdini[CODICE
ANKER]*(dbOrdini[CODICE
SUPPLY]="GEN24"),0)),"")</f>
        <v/>
      </c>
      <c r="O1109" s="352" t="s">
        <v>8</v>
      </c>
      <c r="P1109" s="347" t="s">
        <v>2400</v>
      </c>
    </row>
    <row r="1110" spans="1:16">
      <c r="A1110" s="347" t="s">
        <v>2401</v>
      </c>
      <c r="B1110" s="348">
        <v>12</v>
      </c>
      <c r="C1110" s="347" t="s">
        <v>28152</v>
      </c>
      <c r="D1110" s="347" t="s">
        <v>2402</v>
      </c>
      <c r="E1110" s="347">
        <v>6</v>
      </c>
      <c r="F1110" s="347">
        <v>0.72</v>
      </c>
      <c r="G1110" s="347" t="s">
        <v>11</v>
      </c>
      <c r="H1110" s="349">
        <v>14.5</v>
      </c>
      <c r="I1110" s="350" t="s">
        <v>12</v>
      </c>
      <c r="J1110" s="351">
        <f t="shared" si="17"/>
        <v>75.900000000000006</v>
      </c>
      <c r="K1110" s="351">
        <v>12.65</v>
      </c>
      <c r="L1110" s="3" t="str">
        <f>IFERROR(INDEX(dbOrdini[PREZZO
VINOLUX],MATCH(A1110,dbOrdini[CODICE
ANKER],0)),"")</f>
        <v/>
      </c>
      <c r="M1110" s="347" t="s">
        <v>28352</v>
      </c>
      <c r="N1110" s="15" t="str">
        <f>IFERROR(INDEX(dbOrdini[ORDINE],MATCH(A1110,dbOrdini[CODICE
ANKER]*(dbOrdini[CODICE
SUPPLY]="GEN24"),0)),"")</f>
        <v/>
      </c>
      <c r="O1110" s="352" t="s">
        <v>8</v>
      </c>
      <c r="P1110" s="347" t="s">
        <v>2403</v>
      </c>
    </row>
    <row r="1111" spans="1:16">
      <c r="A1111" s="347" t="s">
        <v>2404</v>
      </c>
      <c r="B1111" s="348">
        <v>0</v>
      </c>
      <c r="C1111" s="347" t="s">
        <v>28152</v>
      </c>
      <c r="D1111" s="347" t="s">
        <v>2405</v>
      </c>
      <c r="E1111" s="347">
        <v>6</v>
      </c>
      <c r="F1111" s="347">
        <v>0.72</v>
      </c>
      <c r="G1111" s="347" t="s">
        <v>11</v>
      </c>
      <c r="H1111" s="349">
        <v>14</v>
      </c>
      <c r="I1111" s="350" t="s">
        <v>12</v>
      </c>
      <c r="J1111" s="351">
        <f t="shared" si="17"/>
        <v>73.5</v>
      </c>
      <c r="K1111" s="351">
        <v>12.25</v>
      </c>
      <c r="L1111" s="3" t="str">
        <f>IFERROR(INDEX(dbOrdini[PREZZO
VINOLUX],MATCH(A1111,dbOrdini[CODICE
ANKER],0)),"")</f>
        <v/>
      </c>
      <c r="M1111" s="347" t="s">
        <v>10552</v>
      </c>
      <c r="N1111" s="15" t="str">
        <f>IFERROR(INDEX(dbOrdini[ORDINE],MATCH(A1111,dbOrdini[CODICE
ANKER]*(dbOrdini[CODICE
SUPPLY]="GEN24"),0)),"")</f>
        <v/>
      </c>
      <c r="O1111" s="352" t="s">
        <v>8</v>
      </c>
      <c r="P1111" s="347" t="s">
        <v>2406</v>
      </c>
    </row>
    <row r="1112" spans="1:16">
      <c r="A1112" s="347" t="s">
        <v>2407</v>
      </c>
      <c r="B1112" s="348">
        <v>600</v>
      </c>
      <c r="C1112" s="347" t="s">
        <v>28152</v>
      </c>
      <c r="D1112" s="347" t="s">
        <v>2408</v>
      </c>
      <c r="E1112" s="347">
        <v>6</v>
      </c>
      <c r="F1112" s="347">
        <v>0.75</v>
      </c>
      <c r="G1112" s="347" t="s">
        <v>11</v>
      </c>
      <c r="H1112" s="349">
        <v>10</v>
      </c>
      <c r="I1112" s="350" t="s">
        <v>12</v>
      </c>
      <c r="J1112" s="351">
        <f t="shared" si="17"/>
        <v>27</v>
      </c>
      <c r="K1112" s="351">
        <v>4.5</v>
      </c>
      <c r="L1112" s="3" t="str">
        <f>IFERROR(INDEX(dbOrdini[PREZZO
VINOLUX],MATCH(A1112,dbOrdini[CODICE
ANKER],0)),"")</f>
        <v/>
      </c>
      <c r="M1112" s="347" t="s">
        <v>28352</v>
      </c>
      <c r="N1112" s="15" t="str">
        <f>IFERROR(INDEX(dbOrdini[ORDINE],MATCH(A1112,dbOrdini[CODICE
ANKER]*(dbOrdini[CODICE
SUPPLY]="GEN24"),0)),"")</f>
        <v/>
      </c>
      <c r="O1112" s="352" t="s">
        <v>8</v>
      </c>
      <c r="P1112" s="347" t="s">
        <v>2409</v>
      </c>
    </row>
    <row r="1113" spans="1:16">
      <c r="A1113" s="347" t="s">
        <v>2410</v>
      </c>
      <c r="B1113" s="348">
        <v>43</v>
      </c>
      <c r="C1113" s="347" t="s">
        <v>28152</v>
      </c>
      <c r="D1113" s="347" t="s">
        <v>2411</v>
      </c>
      <c r="E1113" s="347">
        <v>6</v>
      </c>
      <c r="F1113" s="347">
        <v>0.75</v>
      </c>
      <c r="G1113" s="347" t="s">
        <v>11</v>
      </c>
      <c r="H1113" s="349">
        <v>14.5</v>
      </c>
      <c r="I1113" s="350" t="s">
        <v>12</v>
      </c>
      <c r="J1113" s="351">
        <f t="shared" si="17"/>
        <v>32.400000000000006</v>
      </c>
      <c r="K1113" s="351">
        <v>5.4</v>
      </c>
      <c r="L1113" s="3" t="str">
        <f>IFERROR(INDEX(dbOrdini[PREZZO
VINOLUX],MATCH(A1113,dbOrdini[CODICE
ANKER],0)),"")</f>
        <v/>
      </c>
      <c r="M1113" s="347" t="s">
        <v>28352</v>
      </c>
      <c r="N1113" s="15" t="str">
        <f>IFERROR(INDEX(dbOrdini[ORDINE],MATCH(A1113,dbOrdini[CODICE
ANKER]*(dbOrdini[CODICE
SUPPLY]="GEN24"),0)),"")</f>
        <v/>
      </c>
      <c r="O1113" s="352" t="s">
        <v>8</v>
      </c>
      <c r="P1113" s="347" t="s">
        <v>2412</v>
      </c>
    </row>
    <row r="1114" spans="1:16">
      <c r="A1114" s="347" t="s">
        <v>2413</v>
      </c>
      <c r="B1114" s="348">
        <v>51</v>
      </c>
      <c r="C1114" s="347" t="s">
        <v>28152</v>
      </c>
      <c r="D1114" s="347" t="s">
        <v>2414</v>
      </c>
      <c r="E1114" s="347">
        <v>6</v>
      </c>
      <c r="F1114" s="347">
        <v>0.75</v>
      </c>
      <c r="G1114" s="347" t="s">
        <v>11</v>
      </c>
      <c r="H1114" s="349">
        <v>14.7</v>
      </c>
      <c r="I1114" s="350" t="s">
        <v>12</v>
      </c>
      <c r="J1114" s="351">
        <f t="shared" si="17"/>
        <v>66</v>
      </c>
      <c r="K1114" s="351">
        <v>11</v>
      </c>
      <c r="L1114" s="3" t="str">
        <f>IFERROR(INDEX(dbOrdini[PREZZO
VINOLUX],MATCH(A1114,dbOrdini[CODICE
ANKER],0)),"")</f>
        <v/>
      </c>
      <c r="M1114" s="347" t="s">
        <v>10539</v>
      </c>
      <c r="N1114" s="15" t="str">
        <f>IFERROR(INDEX(dbOrdini[ORDINE],MATCH(A1114,dbOrdini[CODICE
ANKER]*(dbOrdini[CODICE
SUPPLY]="GEN24"),0)),"")</f>
        <v/>
      </c>
      <c r="O1114" s="352" t="s">
        <v>8</v>
      </c>
      <c r="P1114" s="347" t="s">
        <v>2415</v>
      </c>
    </row>
    <row r="1115" spans="1:16">
      <c r="A1115" s="347" t="s">
        <v>2416</v>
      </c>
      <c r="B1115" s="348">
        <v>58</v>
      </c>
      <c r="C1115" s="347" t="s">
        <v>28152</v>
      </c>
      <c r="D1115" s="347" t="s">
        <v>2417</v>
      </c>
      <c r="E1115" s="347">
        <v>6</v>
      </c>
      <c r="F1115" s="347">
        <v>0.75</v>
      </c>
      <c r="G1115" s="347" t="s">
        <v>11</v>
      </c>
      <c r="H1115" s="349">
        <v>13.5</v>
      </c>
      <c r="I1115" s="350" t="s">
        <v>12</v>
      </c>
      <c r="J1115" s="351">
        <f t="shared" si="17"/>
        <v>23.1</v>
      </c>
      <c r="K1115" s="351">
        <v>3.85</v>
      </c>
      <c r="L1115" s="3" t="str">
        <f>IFERROR(INDEX(dbOrdini[PREZZO
VINOLUX],MATCH(A1115,dbOrdini[CODICE
ANKER],0)),"")</f>
        <v/>
      </c>
      <c r="M1115" s="347" t="s">
        <v>28211</v>
      </c>
      <c r="N1115" s="15" t="str">
        <f>IFERROR(INDEX(dbOrdini[ORDINE],MATCH(A1115,dbOrdini[CODICE
ANKER]*(dbOrdini[CODICE
SUPPLY]="GEN24"),0)),"")</f>
        <v/>
      </c>
      <c r="O1115" s="352" t="s">
        <v>8</v>
      </c>
      <c r="P1115" s="347" t="s">
        <v>2418</v>
      </c>
    </row>
    <row r="1116" spans="1:16">
      <c r="A1116" s="347" t="s">
        <v>2419</v>
      </c>
      <c r="B1116" s="348">
        <v>16</v>
      </c>
      <c r="C1116" s="347" t="s">
        <v>28152</v>
      </c>
      <c r="D1116" s="347" t="s">
        <v>2420</v>
      </c>
      <c r="E1116" s="347">
        <v>6</v>
      </c>
      <c r="F1116" s="347">
        <v>0.75</v>
      </c>
      <c r="G1116" s="347" t="s">
        <v>11</v>
      </c>
      <c r="H1116" s="349">
        <v>14</v>
      </c>
      <c r="I1116" s="350" t="s">
        <v>12</v>
      </c>
      <c r="J1116" s="351">
        <f t="shared" si="17"/>
        <v>33.599999999999994</v>
      </c>
      <c r="K1116" s="351">
        <v>5.6</v>
      </c>
      <c r="L1116" s="3" t="str">
        <f>IFERROR(INDEX(dbOrdini[PREZZO
VINOLUX],MATCH(A1116,dbOrdini[CODICE
ANKER],0)),"")</f>
        <v/>
      </c>
      <c r="M1116" s="347" t="s">
        <v>28211</v>
      </c>
      <c r="N1116" s="15" t="str">
        <f>IFERROR(INDEX(dbOrdini[ORDINE],MATCH(A1116,dbOrdini[CODICE
ANKER]*(dbOrdini[CODICE
SUPPLY]="GEN24"),0)),"")</f>
        <v/>
      </c>
      <c r="O1116" s="352" t="s">
        <v>8</v>
      </c>
      <c r="P1116" s="347" t="s">
        <v>2421</v>
      </c>
    </row>
    <row r="1117" spans="1:16">
      <c r="A1117" s="347" t="s">
        <v>11467</v>
      </c>
      <c r="B1117" s="348">
        <v>11</v>
      </c>
      <c r="C1117" s="347" t="s">
        <v>28152</v>
      </c>
      <c r="D1117" s="347" t="s">
        <v>11468</v>
      </c>
      <c r="E1117" s="347">
        <v>6</v>
      </c>
      <c r="F1117" s="347">
        <v>0.75</v>
      </c>
      <c r="G1117" s="347" t="s">
        <v>11</v>
      </c>
      <c r="H1117" s="349">
        <v>12.5</v>
      </c>
      <c r="I1117" s="350" t="s">
        <v>12</v>
      </c>
      <c r="J1117" s="351">
        <f t="shared" si="17"/>
        <v>18.899999999999999</v>
      </c>
      <c r="K1117" s="351">
        <v>3.15</v>
      </c>
      <c r="L1117" s="3" t="str">
        <f>IFERROR(INDEX(dbOrdini[PREZZO
VINOLUX],MATCH(A1117,dbOrdini[CODICE
ANKER],0)),"")</f>
        <v/>
      </c>
      <c r="M1117" s="347" t="s">
        <v>28188</v>
      </c>
      <c r="N1117" s="15" t="str">
        <f>IFERROR(INDEX(dbOrdini[ORDINE],MATCH(A1117,dbOrdini[CODICE
ANKER]*(dbOrdini[CODICE
SUPPLY]="GEN24"),0)),"")</f>
        <v/>
      </c>
      <c r="O1117" s="352" t="s">
        <v>8</v>
      </c>
      <c r="P1117" s="347" t="s">
        <v>11469</v>
      </c>
    </row>
    <row r="1118" spans="1:16">
      <c r="A1118" s="347" t="s">
        <v>2422</v>
      </c>
      <c r="B1118" s="348">
        <v>21</v>
      </c>
      <c r="C1118" s="347" t="s">
        <v>28152</v>
      </c>
      <c r="D1118" s="347" t="s">
        <v>2423</v>
      </c>
      <c r="E1118" s="347">
        <v>6</v>
      </c>
      <c r="F1118" s="347">
        <v>0.7</v>
      </c>
      <c r="G1118" s="347" t="s">
        <v>11</v>
      </c>
      <c r="H1118" s="349">
        <v>42</v>
      </c>
      <c r="I1118" s="350" t="s">
        <v>12</v>
      </c>
      <c r="J1118" s="351">
        <f t="shared" si="17"/>
        <v>83.699999999999989</v>
      </c>
      <c r="K1118" s="351">
        <v>13.95</v>
      </c>
      <c r="L1118" s="3" t="str">
        <f>IFERROR(INDEX(dbOrdini[PREZZO
VINOLUX],MATCH(A1118,dbOrdini[CODICE
ANKER],0)),"")</f>
        <v/>
      </c>
      <c r="M1118" s="347" t="s">
        <v>10537</v>
      </c>
      <c r="N1118" s="15" t="str">
        <f>IFERROR(INDEX(dbOrdini[ORDINE],MATCH(A1118,dbOrdini[CODICE
ANKER]*(dbOrdini[CODICE
SUPPLY]="GEN24"),0)),"")</f>
        <v/>
      </c>
      <c r="O1118" s="352" t="s">
        <v>8</v>
      </c>
      <c r="P1118" s="347" t="s">
        <v>2424</v>
      </c>
    </row>
    <row r="1119" spans="1:16">
      <c r="A1119" s="347" t="s">
        <v>2425</v>
      </c>
      <c r="B1119" s="348">
        <v>110</v>
      </c>
      <c r="C1119" s="347" t="s">
        <v>28152</v>
      </c>
      <c r="D1119" s="347" t="s">
        <v>2426</v>
      </c>
      <c r="E1119" s="347">
        <v>6</v>
      </c>
      <c r="F1119" s="347">
        <v>0.7</v>
      </c>
      <c r="G1119" s="347" t="s">
        <v>11262</v>
      </c>
      <c r="H1119" s="349">
        <v>20</v>
      </c>
      <c r="I1119" s="350" t="s">
        <v>12</v>
      </c>
      <c r="J1119" s="351">
        <f t="shared" si="17"/>
        <v>103.5</v>
      </c>
      <c r="K1119" s="351">
        <v>17.25</v>
      </c>
      <c r="L1119" s="3" t="str">
        <f>IFERROR(INDEX(dbOrdini[PREZZO
VINOLUX],MATCH(A1119,dbOrdini[CODICE
ANKER],0)),"")</f>
        <v/>
      </c>
      <c r="M1119" s="347" t="s">
        <v>10544</v>
      </c>
      <c r="N1119" s="15" t="str">
        <f>IFERROR(INDEX(dbOrdini[ORDINE],MATCH(A1119,dbOrdini[CODICE
ANKER]*(dbOrdini[CODICE
SUPPLY]="GEN24"),0)),"")</f>
        <v/>
      </c>
      <c r="O1119" s="352" t="s">
        <v>8</v>
      </c>
      <c r="P1119" s="347" t="s">
        <v>2427</v>
      </c>
    </row>
    <row r="1120" spans="1:16">
      <c r="A1120" s="347" t="s">
        <v>11470</v>
      </c>
      <c r="B1120" s="348">
        <v>1</v>
      </c>
      <c r="C1120" s="347" t="s">
        <v>28152</v>
      </c>
      <c r="D1120" s="347" t="s">
        <v>11471</v>
      </c>
      <c r="E1120" s="347">
        <v>6</v>
      </c>
      <c r="F1120" s="347">
        <v>0.75</v>
      </c>
      <c r="G1120" s="347" t="s">
        <v>11</v>
      </c>
      <c r="H1120" s="349">
        <v>12</v>
      </c>
      <c r="I1120" s="350" t="s">
        <v>12</v>
      </c>
      <c r="J1120" s="351">
        <f t="shared" si="17"/>
        <v>18.899999999999999</v>
      </c>
      <c r="K1120" s="351">
        <v>3.15</v>
      </c>
      <c r="L1120" s="3" t="str">
        <f>IFERROR(INDEX(dbOrdini[PREZZO
VINOLUX],MATCH(A1120,dbOrdini[CODICE
ANKER],0)),"")</f>
        <v/>
      </c>
      <c r="M1120" s="347" t="s">
        <v>28188</v>
      </c>
      <c r="N1120" s="15" t="str">
        <f>IFERROR(INDEX(dbOrdini[ORDINE],MATCH(A1120,dbOrdini[CODICE
ANKER]*(dbOrdini[CODICE
SUPPLY]="GEN24"),0)),"")</f>
        <v/>
      </c>
      <c r="O1120" s="352" t="s">
        <v>8</v>
      </c>
      <c r="P1120" s="347" t="s">
        <v>11472</v>
      </c>
    </row>
    <row r="1121" spans="1:16">
      <c r="A1121" s="347" t="s">
        <v>2428</v>
      </c>
      <c r="B1121" s="348">
        <v>1</v>
      </c>
      <c r="C1121" s="347" t="s">
        <v>28152</v>
      </c>
      <c r="D1121" s="347" t="s">
        <v>2429</v>
      </c>
      <c r="E1121" s="347">
        <v>6</v>
      </c>
      <c r="F1121" s="347">
        <v>0.7</v>
      </c>
      <c r="G1121" s="347" t="s">
        <v>11262</v>
      </c>
      <c r="H1121" s="349">
        <v>20</v>
      </c>
      <c r="I1121" s="350" t="s">
        <v>12</v>
      </c>
      <c r="J1121" s="351">
        <f t="shared" si="17"/>
        <v>19.5</v>
      </c>
      <c r="K1121" s="351">
        <v>3.25</v>
      </c>
      <c r="L1121" s="3" t="str">
        <f>IFERROR(INDEX(dbOrdini[PREZZO
VINOLUX],MATCH(A1121,dbOrdini[CODICE
ANKER],0)),"")</f>
        <v/>
      </c>
      <c r="M1121" s="347" t="s">
        <v>10539</v>
      </c>
      <c r="N1121" s="15" t="str">
        <f>IFERROR(INDEX(dbOrdini[ORDINE],MATCH(A1121,dbOrdini[CODICE
ANKER]*(dbOrdini[CODICE
SUPPLY]="GEN24"),0)),"")</f>
        <v/>
      </c>
      <c r="O1121" s="352" t="s">
        <v>8</v>
      </c>
      <c r="P1121" s="347" t="s">
        <v>2430</v>
      </c>
    </row>
    <row r="1122" spans="1:16">
      <c r="A1122" s="347" t="s">
        <v>2431</v>
      </c>
      <c r="B1122" s="348">
        <v>55</v>
      </c>
      <c r="C1122" s="347" t="s">
        <v>28152</v>
      </c>
      <c r="D1122" s="347" t="s">
        <v>2432</v>
      </c>
      <c r="E1122" s="347">
        <v>6</v>
      </c>
      <c r="F1122" s="347">
        <v>0.7</v>
      </c>
      <c r="G1122" s="347" t="s">
        <v>11</v>
      </c>
      <c r="H1122" s="349">
        <v>34</v>
      </c>
      <c r="I1122" s="350" t="s">
        <v>12</v>
      </c>
      <c r="J1122" s="351">
        <f t="shared" si="17"/>
        <v>27.900000000000002</v>
      </c>
      <c r="K1122" s="351">
        <v>4.6500000000000004</v>
      </c>
      <c r="L1122" s="3" t="str">
        <f>IFERROR(INDEX(dbOrdini[PREZZO
VINOLUX],MATCH(A1122,dbOrdini[CODICE
ANKER],0)),"")</f>
        <v/>
      </c>
      <c r="M1122" s="347" t="s">
        <v>28201</v>
      </c>
      <c r="N1122" s="15" t="str">
        <f>IFERROR(INDEX(dbOrdini[ORDINE],MATCH(A1122,dbOrdini[CODICE
ANKER]*(dbOrdini[CODICE
SUPPLY]="GEN24"),0)),"")</f>
        <v/>
      </c>
      <c r="O1122" s="352" t="s">
        <v>8</v>
      </c>
      <c r="P1122" s="347" t="s">
        <v>2433</v>
      </c>
    </row>
    <row r="1123" spans="1:16">
      <c r="A1123" s="347" t="s">
        <v>2434</v>
      </c>
      <c r="B1123" s="348">
        <v>0</v>
      </c>
      <c r="C1123" s="347" t="s">
        <v>28152</v>
      </c>
      <c r="D1123" s="347" t="s">
        <v>2435</v>
      </c>
      <c r="E1123" s="347">
        <v>6</v>
      </c>
      <c r="F1123" s="347">
        <v>0.7</v>
      </c>
      <c r="G1123" s="347" t="s">
        <v>11</v>
      </c>
      <c r="H1123" s="349">
        <v>30</v>
      </c>
      <c r="I1123" s="350" t="s">
        <v>12</v>
      </c>
      <c r="J1123" s="351">
        <f t="shared" si="17"/>
        <v>28.799999999999997</v>
      </c>
      <c r="K1123" s="351">
        <v>4.8</v>
      </c>
      <c r="L1123" s="3" t="str">
        <f>IFERROR(INDEX(dbOrdini[PREZZO
VINOLUX],MATCH(A1123,dbOrdini[CODICE
ANKER],0)),"")</f>
        <v/>
      </c>
      <c r="M1123" s="347" t="s">
        <v>10539</v>
      </c>
      <c r="N1123" s="15" t="str">
        <f>IFERROR(INDEX(dbOrdini[ORDINE],MATCH(A1123,dbOrdini[CODICE
ANKER]*(dbOrdini[CODICE
SUPPLY]="GEN24"),0)),"")</f>
        <v/>
      </c>
      <c r="O1123" s="352" t="s">
        <v>8</v>
      </c>
      <c r="P1123" s="347" t="s">
        <v>2436</v>
      </c>
    </row>
    <row r="1124" spans="1:16">
      <c r="A1124" s="347" t="s">
        <v>2437</v>
      </c>
      <c r="B1124" s="348">
        <v>1</v>
      </c>
      <c r="C1124" s="347" t="s">
        <v>28152</v>
      </c>
      <c r="D1124" s="347" t="s">
        <v>2438</v>
      </c>
      <c r="E1124" s="347">
        <v>6</v>
      </c>
      <c r="F1124" s="347">
        <v>0.7</v>
      </c>
      <c r="G1124" s="347" t="s">
        <v>11</v>
      </c>
      <c r="H1124" s="349">
        <v>45.2</v>
      </c>
      <c r="I1124" s="350" t="s">
        <v>12</v>
      </c>
      <c r="J1124" s="351">
        <f t="shared" si="17"/>
        <v>192.89999999999998</v>
      </c>
      <c r="K1124" s="351">
        <v>32.15</v>
      </c>
      <c r="L1124" s="3" t="str">
        <f>IFERROR(INDEX(dbOrdini[PREZZO
VINOLUX],MATCH(A1124,dbOrdini[CODICE
ANKER],0)),"")</f>
        <v/>
      </c>
      <c r="M1124" s="347" t="s">
        <v>10535</v>
      </c>
      <c r="N1124" s="15" t="str">
        <f>IFERROR(INDEX(dbOrdini[ORDINE],MATCH(A1124,dbOrdini[CODICE
ANKER]*(dbOrdini[CODICE
SUPPLY]="GEN24"),0)),"")</f>
        <v/>
      </c>
      <c r="O1124" s="352" t="s">
        <v>8</v>
      </c>
      <c r="P1124" s="347" t="s">
        <v>2439</v>
      </c>
    </row>
    <row r="1125" spans="1:16">
      <c r="A1125" s="347" t="s">
        <v>2440</v>
      </c>
      <c r="B1125" s="348">
        <v>270</v>
      </c>
      <c r="C1125" s="347" t="s">
        <v>28152</v>
      </c>
      <c r="D1125" s="347" t="s">
        <v>2441</v>
      </c>
      <c r="E1125" s="347">
        <v>6</v>
      </c>
      <c r="F1125" s="347">
        <v>0.75</v>
      </c>
      <c r="G1125" s="347" t="s">
        <v>11</v>
      </c>
      <c r="H1125" s="349">
        <v>7</v>
      </c>
      <c r="I1125" s="350" t="s">
        <v>12</v>
      </c>
      <c r="J1125" s="351">
        <f t="shared" si="17"/>
        <v>23.700000000000003</v>
      </c>
      <c r="K1125" s="351">
        <v>3.95</v>
      </c>
      <c r="L1125" s="3" t="str">
        <f>IFERROR(INDEX(dbOrdini[PREZZO
VINOLUX],MATCH(A1125,dbOrdini[CODICE
ANKER],0)),"")</f>
        <v/>
      </c>
      <c r="M1125" s="347" t="s">
        <v>28244</v>
      </c>
      <c r="N1125" s="15" t="str">
        <f>IFERROR(INDEX(dbOrdini[ORDINE],MATCH(A1125,dbOrdini[CODICE
ANKER]*(dbOrdini[CODICE
SUPPLY]="GEN24"),0)),"")</f>
        <v/>
      </c>
      <c r="O1125" s="352" t="s">
        <v>8</v>
      </c>
      <c r="P1125" s="347" t="s">
        <v>2442</v>
      </c>
    </row>
    <row r="1126" spans="1:16">
      <c r="A1126" s="347" t="s">
        <v>2443</v>
      </c>
      <c r="B1126" s="348">
        <v>0</v>
      </c>
      <c r="C1126" s="347" t="s">
        <v>28152</v>
      </c>
      <c r="D1126" s="347" t="s">
        <v>2444</v>
      </c>
      <c r="E1126" s="347">
        <v>6</v>
      </c>
      <c r="F1126" s="347">
        <v>0.7</v>
      </c>
      <c r="G1126" s="347" t="s">
        <v>11</v>
      </c>
      <c r="H1126" s="349">
        <v>37.5</v>
      </c>
      <c r="I1126" s="350" t="s">
        <v>12</v>
      </c>
      <c r="J1126" s="351">
        <f t="shared" si="17"/>
        <v>102</v>
      </c>
      <c r="K1126" s="351">
        <v>17</v>
      </c>
      <c r="L1126" s="3" t="str">
        <f>IFERROR(INDEX(dbOrdini[PREZZO
VINOLUX],MATCH(A1126,dbOrdini[CODICE
ANKER],0)),"")</f>
        <v/>
      </c>
      <c r="M1126" s="347" t="s">
        <v>10532</v>
      </c>
      <c r="N1126" s="15" t="str">
        <f>IFERROR(INDEX(dbOrdini[ORDINE],MATCH(A1126,dbOrdini[CODICE
ANKER]*(dbOrdini[CODICE
SUPPLY]="GEN24"),0)),"")</f>
        <v/>
      </c>
      <c r="O1126" s="352" t="s">
        <v>8</v>
      </c>
      <c r="P1126" s="347" t="s">
        <v>2445</v>
      </c>
    </row>
    <row r="1127" spans="1:16">
      <c r="A1127" s="347" t="s">
        <v>2446</v>
      </c>
      <c r="B1127" s="348">
        <v>163</v>
      </c>
      <c r="C1127" s="347" t="s">
        <v>28152</v>
      </c>
      <c r="D1127" s="347" t="s">
        <v>2447</v>
      </c>
      <c r="E1127" s="347">
        <v>6</v>
      </c>
      <c r="F1127" s="347">
        <v>0.7</v>
      </c>
      <c r="G1127" s="347" t="s">
        <v>11</v>
      </c>
      <c r="H1127" s="349">
        <v>37.5</v>
      </c>
      <c r="I1127" s="350" t="s">
        <v>12</v>
      </c>
      <c r="J1127" s="351">
        <f t="shared" si="17"/>
        <v>97.5</v>
      </c>
      <c r="K1127" s="351">
        <v>16.25</v>
      </c>
      <c r="L1127" s="3" t="str">
        <f>IFERROR(INDEX(dbOrdini[PREZZO
VINOLUX],MATCH(A1127,dbOrdini[CODICE
ANKER],0)),"")</f>
        <v/>
      </c>
      <c r="M1127" s="347" t="s">
        <v>10532</v>
      </c>
      <c r="N1127" s="15" t="str">
        <f>IFERROR(INDEX(dbOrdini[ORDINE],MATCH(A1127,dbOrdini[CODICE
ANKER]*(dbOrdini[CODICE
SUPPLY]="GEN24"),0)),"")</f>
        <v/>
      </c>
      <c r="O1127" s="352" t="s">
        <v>8</v>
      </c>
      <c r="P1127" s="347" t="s">
        <v>2448</v>
      </c>
    </row>
    <row r="1128" spans="1:16">
      <c r="A1128" s="347" t="s">
        <v>2449</v>
      </c>
      <c r="B1128" s="348">
        <v>245</v>
      </c>
      <c r="C1128" s="347" t="s">
        <v>28152</v>
      </c>
      <c r="D1128" s="347" t="s">
        <v>2450</v>
      </c>
      <c r="E1128" s="347">
        <v>6</v>
      </c>
      <c r="F1128" s="347">
        <v>0.7</v>
      </c>
      <c r="G1128" s="347" t="s">
        <v>11</v>
      </c>
      <c r="H1128" s="349">
        <v>37.5</v>
      </c>
      <c r="I1128" s="350" t="s">
        <v>12</v>
      </c>
      <c r="J1128" s="351">
        <f t="shared" si="17"/>
        <v>97.5</v>
      </c>
      <c r="K1128" s="351">
        <v>16.25</v>
      </c>
      <c r="L1128" s="3" t="str">
        <f>IFERROR(INDEX(dbOrdini[PREZZO
VINOLUX],MATCH(A1128,dbOrdini[CODICE
ANKER],0)),"")</f>
        <v/>
      </c>
      <c r="M1128" s="347" t="s">
        <v>10532</v>
      </c>
      <c r="N1128" s="15" t="str">
        <f>IFERROR(INDEX(dbOrdini[ORDINE],MATCH(A1128,dbOrdini[CODICE
ANKER]*(dbOrdini[CODICE
SUPPLY]="GEN24"),0)),"")</f>
        <v/>
      </c>
      <c r="O1128" s="352" t="s">
        <v>8</v>
      </c>
      <c r="P1128" s="347" t="s">
        <v>2451</v>
      </c>
    </row>
    <row r="1129" spans="1:16">
      <c r="A1129" s="347" t="s">
        <v>2452</v>
      </c>
      <c r="B1129" s="348">
        <v>123</v>
      </c>
      <c r="C1129" s="347" t="s">
        <v>28152</v>
      </c>
      <c r="D1129" s="347" t="s">
        <v>2453</v>
      </c>
      <c r="E1129" s="347">
        <v>6</v>
      </c>
      <c r="F1129" s="347">
        <v>0.7</v>
      </c>
      <c r="G1129" s="347" t="s">
        <v>11</v>
      </c>
      <c r="H1129" s="349">
        <v>37.5</v>
      </c>
      <c r="I1129" s="350" t="s">
        <v>12</v>
      </c>
      <c r="J1129" s="351">
        <f t="shared" si="17"/>
        <v>97.5</v>
      </c>
      <c r="K1129" s="351">
        <v>16.25</v>
      </c>
      <c r="L1129" s="3">
        <f>IFERROR(INDEX(dbOrdini[PREZZO
VINOLUX],MATCH(A1129,dbOrdini[CODICE
ANKER],0)),"")</f>
        <v>14.85</v>
      </c>
      <c r="M1129" s="347" t="s">
        <v>10532</v>
      </c>
      <c r="N1129" s="15" t="str">
        <f>IFERROR(INDEX(dbOrdini[ORDINE],MATCH(A1129,dbOrdini[CODICE
ANKER]*(dbOrdini[CODICE
SUPPLY]="GEN24"),0)),"")</f>
        <v/>
      </c>
      <c r="O1129" s="352" t="s">
        <v>8</v>
      </c>
      <c r="P1129" s="347" t="s">
        <v>2454</v>
      </c>
    </row>
    <row r="1130" spans="1:16">
      <c r="A1130" s="347" t="s">
        <v>2455</v>
      </c>
      <c r="B1130" s="348">
        <v>529</v>
      </c>
      <c r="C1130" s="347" t="s">
        <v>28152</v>
      </c>
      <c r="D1130" s="347" t="s">
        <v>2456</v>
      </c>
      <c r="E1130" s="347">
        <v>6</v>
      </c>
      <c r="F1130" s="347">
        <v>0.7</v>
      </c>
      <c r="G1130" s="347" t="s">
        <v>11</v>
      </c>
      <c r="H1130" s="349">
        <v>37.5</v>
      </c>
      <c r="I1130" s="350" t="s">
        <v>12</v>
      </c>
      <c r="J1130" s="351">
        <f t="shared" si="17"/>
        <v>97.5</v>
      </c>
      <c r="K1130" s="351">
        <v>16.25</v>
      </c>
      <c r="L1130" s="3" t="str">
        <f>IFERROR(INDEX(dbOrdini[PREZZO
VINOLUX],MATCH(A1130,dbOrdini[CODICE
ANKER],0)),"")</f>
        <v/>
      </c>
      <c r="M1130" s="347" t="s">
        <v>10532</v>
      </c>
      <c r="N1130" s="15" t="str">
        <f>IFERROR(INDEX(dbOrdini[ORDINE],MATCH(A1130,dbOrdini[CODICE
ANKER]*(dbOrdini[CODICE
SUPPLY]="GEN24"),0)),"")</f>
        <v/>
      </c>
      <c r="O1130" s="352" t="s">
        <v>8</v>
      </c>
      <c r="P1130" s="347" t="s">
        <v>2457</v>
      </c>
    </row>
    <row r="1131" spans="1:16">
      <c r="A1131" s="347" t="s">
        <v>2458</v>
      </c>
      <c r="B1131" s="348">
        <v>0</v>
      </c>
      <c r="C1131" s="347" t="s">
        <v>28152</v>
      </c>
      <c r="D1131" s="347" t="s">
        <v>2459</v>
      </c>
      <c r="E1131" s="347">
        <v>6</v>
      </c>
      <c r="F1131" s="347">
        <v>0.7</v>
      </c>
      <c r="G1131" s="347" t="s">
        <v>11</v>
      </c>
      <c r="H1131" s="349">
        <v>37.5</v>
      </c>
      <c r="I1131" s="350" t="s">
        <v>12</v>
      </c>
      <c r="J1131" s="351">
        <f t="shared" si="17"/>
        <v>101.10000000000001</v>
      </c>
      <c r="K1131" s="351">
        <v>16.850000000000001</v>
      </c>
      <c r="L1131" s="3" t="str">
        <f>IFERROR(INDEX(dbOrdini[PREZZO
VINOLUX],MATCH(A1131,dbOrdini[CODICE
ANKER],0)),"")</f>
        <v/>
      </c>
      <c r="M1131" s="347" t="s">
        <v>10532</v>
      </c>
      <c r="N1131" s="15" t="str">
        <f>IFERROR(INDEX(dbOrdini[ORDINE],MATCH(A1131,dbOrdini[CODICE
ANKER]*(dbOrdini[CODICE
SUPPLY]="GEN24"),0)),"")</f>
        <v/>
      </c>
      <c r="O1131" s="352" t="s">
        <v>8</v>
      </c>
      <c r="P1131" s="347" t="s">
        <v>2460</v>
      </c>
    </row>
    <row r="1132" spans="1:16">
      <c r="A1132" s="347" t="s">
        <v>28445</v>
      </c>
      <c r="B1132" s="348">
        <v>64</v>
      </c>
      <c r="C1132" s="347" t="s">
        <v>28152</v>
      </c>
      <c r="D1132" s="347" t="s">
        <v>26415</v>
      </c>
      <c r="E1132" s="347">
        <v>6</v>
      </c>
      <c r="F1132" s="347">
        <v>0.7</v>
      </c>
      <c r="G1132" s="347" t="s">
        <v>11</v>
      </c>
      <c r="H1132" s="349">
        <v>37.5</v>
      </c>
      <c r="I1132" s="350" t="s">
        <v>12</v>
      </c>
      <c r="J1132" s="351">
        <f t="shared" si="17"/>
        <v>107.69999999999999</v>
      </c>
      <c r="K1132" s="351">
        <v>17.95</v>
      </c>
      <c r="L1132" s="3" t="str">
        <f>IFERROR(INDEX(dbOrdini[PREZZO
VINOLUX],MATCH(A1132,dbOrdini[CODICE
ANKER],0)),"")</f>
        <v/>
      </c>
      <c r="M1132" s="347" t="s">
        <v>10532</v>
      </c>
      <c r="N1132" s="15" t="str">
        <f>IFERROR(INDEX(dbOrdini[ORDINE],MATCH(A1132,dbOrdini[CODICE
ANKER]*(dbOrdini[CODICE
SUPPLY]="GEN24"),0)),"")</f>
        <v/>
      </c>
      <c r="O1132" s="352" t="s">
        <v>8</v>
      </c>
      <c r="P1132" s="347" t="s">
        <v>28446</v>
      </c>
    </row>
    <row r="1133" spans="1:16">
      <c r="A1133" s="347" t="s">
        <v>11014</v>
      </c>
      <c r="B1133" s="348">
        <v>2188</v>
      </c>
      <c r="C1133" s="347" t="s">
        <v>28152</v>
      </c>
      <c r="D1133" s="347" t="s">
        <v>11015</v>
      </c>
      <c r="E1133" s="347">
        <v>6</v>
      </c>
      <c r="F1133" s="347">
        <v>0.7</v>
      </c>
      <c r="G1133" s="347" t="s">
        <v>11</v>
      </c>
      <c r="H1133" s="349">
        <v>37.5</v>
      </c>
      <c r="I1133" s="350" t="s">
        <v>12</v>
      </c>
      <c r="J1133" s="351">
        <f t="shared" si="17"/>
        <v>87</v>
      </c>
      <c r="K1133" s="351">
        <v>14.5</v>
      </c>
      <c r="L1133" s="3">
        <f>IFERROR(INDEX(dbOrdini[PREZZO
VINOLUX],MATCH(A1133,dbOrdini[CODICE
ANKER],0)),"")</f>
        <v>17.649999999999999</v>
      </c>
      <c r="M1133" s="347" t="s">
        <v>10532</v>
      </c>
      <c r="N1133" s="15" t="str">
        <f>IFERROR(INDEX(dbOrdini[ORDINE],MATCH(A1133,dbOrdini[CODICE
ANKER]*(dbOrdini[CODICE
SUPPLY]="GEN24"),0)),"")</f>
        <v/>
      </c>
      <c r="O1133" s="352" t="s">
        <v>8</v>
      </c>
      <c r="P1133" s="347" t="s">
        <v>11473</v>
      </c>
    </row>
    <row r="1134" spans="1:16">
      <c r="A1134" s="347" t="s">
        <v>2464</v>
      </c>
      <c r="B1134" s="348">
        <v>1589</v>
      </c>
      <c r="C1134" s="347" t="s">
        <v>28152</v>
      </c>
      <c r="D1134" s="347" t="s">
        <v>2462</v>
      </c>
      <c r="E1134" s="347">
        <v>6</v>
      </c>
      <c r="F1134" s="347">
        <v>0.7</v>
      </c>
      <c r="G1134" s="347" t="s">
        <v>11</v>
      </c>
      <c r="H1134" s="349">
        <v>40</v>
      </c>
      <c r="I1134" s="350" t="s">
        <v>12</v>
      </c>
      <c r="J1134" s="351">
        <f t="shared" si="17"/>
        <v>100.5</v>
      </c>
      <c r="K1134" s="351">
        <v>16.75</v>
      </c>
      <c r="L1134" s="3" t="str">
        <f>IFERROR(INDEX(dbOrdini[PREZZO
VINOLUX],MATCH(A1134,dbOrdini[CODICE
ANKER],0)),"")</f>
        <v/>
      </c>
      <c r="M1134" s="347" t="s">
        <v>10533</v>
      </c>
      <c r="N1134" s="15" t="str">
        <f>IFERROR(INDEX(dbOrdini[ORDINE],MATCH(A1134,dbOrdini[CODICE
ANKER]*(dbOrdini[CODICE
SUPPLY]="GEN24"),0)),"")</f>
        <v/>
      </c>
      <c r="O1134" s="352" t="s">
        <v>8</v>
      </c>
      <c r="P1134" s="347" t="s">
        <v>2465</v>
      </c>
    </row>
    <row r="1135" spans="1:16">
      <c r="A1135" s="347" t="s">
        <v>2461</v>
      </c>
      <c r="B1135" s="348">
        <v>0</v>
      </c>
      <c r="C1135" s="347" t="s">
        <v>28152</v>
      </c>
      <c r="D1135" s="347" t="s">
        <v>2462</v>
      </c>
      <c r="E1135" s="347">
        <v>24</v>
      </c>
      <c r="F1135" s="347">
        <v>0.2</v>
      </c>
      <c r="G1135" s="347" t="s">
        <v>11</v>
      </c>
      <c r="H1135" s="349">
        <v>40</v>
      </c>
      <c r="I1135" s="350" t="s">
        <v>12</v>
      </c>
      <c r="J1135" s="351">
        <f t="shared" si="17"/>
        <v>172.8</v>
      </c>
      <c r="K1135" s="351">
        <v>7.2</v>
      </c>
      <c r="L1135" s="3" t="str">
        <f>IFERROR(INDEX(dbOrdini[PREZZO
VINOLUX],MATCH(A1135,dbOrdini[CODICE
ANKER],0)),"")</f>
        <v/>
      </c>
      <c r="M1135" s="347" t="s">
        <v>10533</v>
      </c>
      <c r="N1135" s="15" t="str">
        <f>IFERROR(INDEX(dbOrdini[ORDINE],MATCH(A1135,dbOrdini[CODICE
ANKER]*(dbOrdini[CODICE
SUPPLY]="GEN24"),0)),"")</f>
        <v/>
      </c>
      <c r="O1135" s="352" t="s">
        <v>8</v>
      </c>
      <c r="P1135" s="347" t="s">
        <v>2463</v>
      </c>
    </row>
    <row r="1136" spans="1:16">
      <c r="A1136" s="347" t="s">
        <v>2468</v>
      </c>
      <c r="B1136" s="348">
        <v>53</v>
      </c>
      <c r="C1136" s="347" t="s">
        <v>28152</v>
      </c>
      <c r="D1136" s="347" t="s">
        <v>2462</v>
      </c>
      <c r="E1136" s="347">
        <v>6</v>
      </c>
      <c r="F1136" s="347">
        <v>1.75</v>
      </c>
      <c r="G1136" s="347" t="s">
        <v>11</v>
      </c>
      <c r="H1136" s="349">
        <v>40</v>
      </c>
      <c r="I1136" s="350" t="s">
        <v>12</v>
      </c>
      <c r="J1136" s="351">
        <f t="shared" si="17"/>
        <v>261</v>
      </c>
      <c r="K1136" s="351">
        <v>43.5</v>
      </c>
      <c r="L1136" s="3" t="str">
        <f>IFERROR(INDEX(dbOrdini[PREZZO
VINOLUX],MATCH(A1136,dbOrdini[CODICE
ANKER],0)),"")</f>
        <v/>
      </c>
      <c r="M1136" s="347" t="s">
        <v>10533</v>
      </c>
      <c r="N1136" s="15" t="str">
        <f>IFERROR(INDEX(dbOrdini[ORDINE],MATCH(A1136,dbOrdini[CODICE
ANKER]*(dbOrdini[CODICE
SUPPLY]="GEN24"),0)),"")</f>
        <v/>
      </c>
      <c r="O1136" s="352" t="s">
        <v>8</v>
      </c>
      <c r="P1136" s="347" t="s">
        <v>2469</v>
      </c>
    </row>
    <row r="1137" spans="1:16">
      <c r="A1137" s="347" t="s">
        <v>2470</v>
      </c>
      <c r="B1137" s="348">
        <v>6</v>
      </c>
      <c r="C1137" s="347" t="s">
        <v>28152</v>
      </c>
      <c r="D1137" s="347" t="s">
        <v>2462</v>
      </c>
      <c r="E1137" s="347">
        <v>2</v>
      </c>
      <c r="F1137" s="347">
        <v>3</v>
      </c>
      <c r="G1137" s="347" t="s">
        <v>11</v>
      </c>
      <c r="H1137" s="349">
        <v>40</v>
      </c>
      <c r="I1137" s="350" t="s">
        <v>12</v>
      </c>
      <c r="J1137" s="351">
        <f t="shared" si="17"/>
        <v>165</v>
      </c>
      <c r="K1137" s="351">
        <v>82.5</v>
      </c>
      <c r="L1137" s="3" t="str">
        <f>IFERROR(INDEX(dbOrdini[PREZZO
VINOLUX],MATCH(A1137,dbOrdini[CODICE
ANKER],0)),"")</f>
        <v/>
      </c>
      <c r="M1137" s="347" t="s">
        <v>10533</v>
      </c>
      <c r="N1137" s="15" t="str">
        <f>IFERROR(INDEX(dbOrdini[ORDINE],MATCH(A1137,dbOrdini[CODICE
ANKER]*(dbOrdini[CODICE
SUPPLY]="GEN24"),0)),"")</f>
        <v/>
      </c>
      <c r="O1137" s="352" t="s">
        <v>8</v>
      </c>
      <c r="P1137" s="347" t="s">
        <v>2471</v>
      </c>
    </row>
    <row r="1138" spans="1:16">
      <c r="A1138" s="347" t="s">
        <v>2466</v>
      </c>
      <c r="B1138" s="348">
        <v>228</v>
      </c>
      <c r="C1138" s="347" t="s">
        <v>28152</v>
      </c>
      <c r="D1138" s="347" t="s">
        <v>2462</v>
      </c>
      <c r="E1138" s="347">
        <v>12</v>
      </c>
      <c r="F1138" s="347">
        <v>1</v>
      </c>
      <c r="G1138" s="347" t="s">
        <v>11</v>
      </c>
      <c r="H1138" s="349">
        <v>40</v>
      </c>
      <c r="I1138" s="350" t="s">
        <v>12</v>
      </c>
      <c r="J1138" s="351">
        <f t="shared" si="17"/>
        <v>258</v>
      </c>
      <c r="K1138" s="351">
        <v>21.5</v>
      </c>
      <c r="L1138" s="3" t="str">
        <f>IFERROR(INDEX(dbOrdini[PREZZO
VINOLUX],MATCH(A1138,dbOrdini[CODICE
ANKER],0)),"")</f>
        <v/>
      </c>
      <c r="M1138" s="347" t="s">
        <v>10533</v>
      </c>
      <c r="N1138" s="15" t="str">
        <f>IFERROR(INDEX(dbOrdini[ORDINE],MATCH(A1138,dbOrdini[CODICE
ANKER]*(dbOrdini[CODICE
SUPPLY]="GEN24"),0)),"")</f>
        <v/>
      </c>
      <c r="O1138" s="352" t="s">
        <v>8</v>
      </c>
      <c r="P1138" s="347" t="s">
        <v>2467</v>
      </c>
    </row>
    <row r="1139" spans="1:16">
      <c r="A1139" s="347" t="s">
        <v>2472</v>
      </c>
      <c r="B1139" s="348">
        <v>331</v>
      </c>
      <c r="C1139" s="347" t="s">
        <v>28152</v>
      </c>
      <c r="D1139" s="347" t="s">
        <v>2473</v>
      </c>
      <c r="E1139" s="347">
        <v>6</v>
      </c>
      <c r="F1139" s="347">
        <v>0.7</v>
      </c>
      <c r="G1139" s="347" t="s">
        <v>11</v>
      </c>
      <c r="H1139" s="349">
        <v>44</v>
      </c>
      <c r="I1139" s="350" t="s">
        <v>12</v>
      </c>
      <c r="J1139" s="351">
        <f t="shared" si="17"/>
        <v>68.699999999999989</v>
      </c>
      <c r="K1139" s="351">
        <v>11.45</v>
      </c>
      <c r="L1139" s="3">
        <f>IFERROR(INDEX(dbOrdini[PREZZO
VINOLUX],MATCH(A1139,dbOrdini[CODICE
ANKER],0)),"")</f>
        <v>10.85</v>
      </c>
      <c r="M1139" s="347" t="s">
        <v>10537</v>
      </c>
      <c r="N1139" s="15" t="str">
        <f>IFERROR(INDEX(dbOrdini[ORDINE],MATCH(A1139,dbOrdini[CODICE
ANKER]*(dbOrdini[CODICE
SUPPLY]="GEN24"),0)),"")</f>
        <v/>
      </c>
      <c r="O1139" s="352" t="s">
        <v>8</v>
      </c>
      <c r="P1139" s="347" t="s">
        <v>2474</v>
      </c>
    </row>
    <row r="1140" spans="1:16">
      <c r="A1140" s="347" t="s">
        <v>2475</v>
      </c>
      <c r="B1140" s="348">
        <v>48</v>
      </c>
      <c r="C1140" s="347" t="s">
        <v>28152</v>
      </c>
      <c r="D1140" s="347" t="s">
        <v>2476</v>
      </c>
      <c r="E1140" s="347">
        <v>6</v>
      </c>
      <c r="F1140" s="347">
        <v>0.7</v>
      </c>
      <c r="G1140" s="347" t="s">
        <v>11</v>
      </c>
      <c r="H1140" s="349">
        <v>41.5</v>
      </c>
      <c r="I1140" s="350" t="s">
        <v>12</v>
      </c>
      <c r="J1140" s="351">
        <f t="shared" si="17"/>
        <v>83.699999999999989</v>
      </c>
      <c r="K1140" s="351">
        <v>13.95</v>
      </c>
      <c r="L1140" s="3">
        <f>IFERROR(INDEX(dbOrdini[PREZZO
VINOLUX],MATCH(A1140,dbOrdini[CODICE
ANKER],0)),"")</f>
        <v>12.85</v>
      </c>
      <c r="M1140" s="347" t="s">
        <v>10537</v>
      </c>
      <c r="N1140" s="15" t="str">
        <f>IFERROR(INDEX(dbOrdini[ORDINE],MATCH(A1140,dbOrdini[CODICE
ANKER]*(dbOrdini[CODICE
SUPPLY]="GEN24"),0)),"")</f>
        <v/>
      </c>
      <c r="O1140" s="352" t="s">
        <v>8</v>
      </c>
      <c r="P1140" s="347" t="s">
        <v>2477</v>
      </c>
    </row>
    <row r="1141" spans="1:16">
      <c r="A1141" s="347" t="s">
        <v>2478</v>
      </c>
      <c r="B1141" s="348">
        <v>32</v>
      </c>
      <c r="C1141" s="347" t="s">
        <v>28152</v>
      </c>
      <c r="D1141" s="347" t="s">
        <v>2479</v>
      </c>
      <c r="E1141" s="347">
        <v>6</v>
      </c>
      <c r="F1141" s="347">
        <v>0.5</v>
      </c>
      <c r="G1141" s="347" t="s">
        <v>11</v>
      </c>
      <c r="H1141" s="349">
        <v>46</v>
      </c>
      <c r="I1141" s="350" t="s">
        <v>12</v>
      </c>
      <c r="J1141" s="351">
        <f t="shared" si="17"/>
        <v>83.699999999999989</v>
      </c>
      <c r="K1141" s="351">
        <v>13.95</v>
      </c>
      <c r="L1141" s="3" t="str">
        <f>IFERROR(INDEX(dbOrdini[PREZZO
VINOLUX],MATCH(A1141,dbOrdini[CODICE
ANKER],0)),"")</f>
        <v/>
      </c>
      <c r="M1141" s="347" t="s">
        <v>10537</v>
      </c>
      <c r="N1141" s="15" t="str">
        <f>IFERROR(INDEX(dbOrdini[ORDINE],MATCH(A1141,dbOrdini[CODICE
ANKER]*(dbOrdini[CODICE
SUPPLY]="GEN24"),0)),"")</f>
        <v/>
      </c>
      <c r="O1141" s="352" t="s">
        <v>8</v>
      </c>
      <c r="P1141" s="347" t="s">
        <v>2480</v>
      </c>
    </row>
    <row r="1142" spans="1:16">
      <c r="A1142" s="347" t="s">
        <v>11064</v>
      </c>
      <c r="B1142" s="348">
        <v>74</v>
      </c>
      <c r="C1142" s="347" t="s">
        <v>28152</v>
      </c>
      <c r="D1142" s="347" t="s">
        <v>11065</v>
      </c>
      <c r="E1142" s="347">
        <v>6</v>
      </c>
      <c r="F1142" s="347">
        <v>0.7</v>
      </c>
      <c r="G1142" s="347" t="s">
        <v>11</v>
      </c>
      <c r="H1142" s="349">
        <v>41.7</v>
      </c>
      <c r="I1142" s="350" t="s">
        <v>12</v>
      </c>
      <c r="J1142" s="351">
        <f t="shared" si="17"/>
        <v>70.5</v>
      </c>
      <c r="K1142" s="351">
        <v>11.75</v>
      </c>
      <c r="L1142" s="3" t="str">
        <f>IFERROR(INDEX(dbOrdini[PREZZO
VINOLUX],MATCH(A1142,dbOrdini[CODICE
ANKER],0)),"")</f>
        <v/>
      </c>
      <c r="M1142" s="347" t="s">
        <v>10537</v>
      </c>
      <c r="N1142" s="15" t="str">
        <f>IFERROR(INDEX(dbOrdini[ORDINE],MATCH(A1142,dbOrdini[CODICE
ANKER]*(dbOrdini[CODICE
SUPPLY]="GEN24"),0)),"")</f>
        <v/>
      </c>
      <c r="O1142" s="352" t="s">
        <v>8</v>
      </c>
      <c r="P1142" s="347" t="s">
        <v>11474</v>
      </c>
    </row>
    <row r="1143" spans="1:16">
      <c r="A1143" s="347" t="s">
        <v>10741</v>
      </c>
      <c r="B1143" s="348">
        <v>238</v>
      </c>
      <c r="C1143" s="347" t="s">
        <v>28152</v>
      </c>
      <c r="D1143" s="347" t="s">
        <v>10742</v>
      </c>
      <c r="E1143" s="347">
        <v>6</v>
      </c>
      <c r="F1143" s="347">
        <v>0.7</v>
      </c>
      <c r="G1143" s="347" t="s">
        <v>11</v>
      </c>
      <c r="H1143" s="349">
        <v>40</v>
      </c>
      <c r="I1143" s="350" t="s">
        <v>12</v>
      </c>
      <c r="J1143" s="351">
        <f t="shared" si="17"/>
        <v>29.700000000000003</v>
      </c>
      <c r="K1143" s="351">
        <v>4.95</v>
      </c>
      <c r="L1143" s="3" t="str">
        <f>IFERROR(INDEX(dbOrdini[PREZZO
VINOLUX],MATCH(A1143,dbOrdini[CODICE
ANKER],0)),"")</f>
        <v/>
      </c>
      <c r="M1143" s="347" t="s">
        <v>10541</v>
      </c>
      <c r="N1143" s="15" t="str">
        <f>IFERROR(INDEX(dbOrdini[ORDINE],MATCH(A1143,dbOrdini[CODICE
ANKER]*(dbOrdini[CODICE
SUPPLY]="GEN24"),0)),"")</f>
        <v/>
      </c>
      <c r="O1143" s="352" t="s">
        <v>8</v>
      </c>
      <c r="P1143" s="347" t="s">
        <v>11475</v>
      </c>
    </row>
    <row r="1144" spans="1:16">
      <c r="A1144" s="347" t="s">
        <v>11476</v>
      </c>
      <c r="B1144" s="348">
        <v>0</v>
      </c>
      <c r="C1144" s="347" t="s">
        <v>28152</v>
      </c>
      <c r="D1144" s="347" t="s">
        <v>2482</v>
      </c>
      <c r="E1144" s="347">
        <v>6</v>
      </c>
      <c r="F1144" s="347">
        <v>1</v>
      </c>
      <c r="G1144" s="347" t="s">
        <v>11</v>
      </c>
      <c r="H1144" s="349">
        <v>40</v>
      </c>
      <c r="I1144" s="350" t="s">
        <v>12</v>
      </c>
      <c r="J1144" s="351">
        <f t="shared" si="17"/>
        <v>23.1</v>
      </c>
      <c r="K1144" s="351">
        <v>3.85</v>
      </c>
      <c r="L1144" s="3" t="str">
        <f>IFERROR(INDEX(dbOrdini[PREZZO
VINOLUX],MATCH(A1144,dbOrdini[CODICE
ANKER],0)),"")</f>
        <v/>
      </c>
      <c r="M1144" s="347" t="s">
        <v>10541</v>
      </c>
      <c r="N1144" s="15" t="str">
        <f>IFERROR(INDEX(dbOrdini[ORDINE],MATCH(A1144,dbOrdini[CODICE
ANKER]*(dbOrdini[CODICE
SUPPLY]="GEN24"),0)),"")</f>
        <v/>
      </c>
      <c r="O1144" s="352" t="s">
        <v>8</v>
      </c>
      <c r="P1144" s="347" t="s">
        <v>2483</v>
      </c>
    </row>
    <row r="1145" spans="1:16">
      <c r="A1145" s="347" t="s">
        <v>2481</v>
      </c>
      <c r="B1145" s="348">
        <v>10</v>
      </c>
      <c r="C1145" s="347" t="s">
        <v>28152</v>
      </c>
      <c r="D1145" s="347" t="s">
        <v>2482</v>
      </c>
      <c r="E1145" s="347">
        <v>12</v>
      </c>
      <c r="F1145" s="347">
        <v>1</v>
      </c>
      <c r="G1145" s="347" t="s">
        <v>11</v>
      </c>
      <c r="H1145" s="349">
        <v>40</v>
      </c>
      <c r="I1145" s="350" t="s">
        <v>12</v>
      </c>
      <c r="J1145" s="351">
        <f t="shared" si="17"/>
        <v>46.2</v>
      </c>
      <c r="K1145" s="351">
        <v>3.85</v>
      </c>
      <c r="L1145" s="3" t="str">
        <f>IFERROR(INDEX(dbOrdini[PREZZO
VINOLUX],MATCH(A1145,dbOrdini[CODICE
ANKER],0)),"")</f>
        <v/>
      </c>
      <c r="M1145" s="347" t="s">
        <v>10541</v>
      </c>
      <c r="N1145" s="15" t="str">
        <f>IFERROR(INDEX(dbOrdini[ORDINE],MATCH(A1145,dbOrdini[CODICE
ANKER]*(dbOrdini[CODICE
SUPPLY]="GEN24"),0)),"")</f>
        <v/>
      </c>
      <c r="O1145" s="352" t="s">
        <v>8</v>
      </c>
      <c r="P1145" s="347" t="s">
        <v>2483</v>
      </c>
    </row>
    <row r="1146" spans="1:16">
      <c r="A1146" s="347" t="s">
        <v>2484</v>
      </c>
      <c r="B1146" s="348">
        <v>9</v>
      </c>
      <c r="C1146" s="347" t="s">
        <v>28152</v>
      </c>
      <c r="D1146" s="347" t="s">
        <v>2485</v>
      </c>
      <c r="E1146" s="347">
        <v>3</v>
      </c>
      <c r="F1146" s="347">
        <v>0.7</v>
      </c>
      <c r="G1146" s="347" t="s">
        <v>11</v>
      </c>
      <c r="H1146" s="349">
        <v>40</v>
      </c>
      <c r="I1146" s="350" t="s">
        <v>12</v>
      </c>
      <c r="J1146" s="351">
        <f t="shared" si="17"/>
        <v>1785</v>
      </c>
      <c r="K1146" s="351">
        <v>595</v>
      </c>
      <c r="L1146" s="3" t="str">
        <f>IFERROR(INDEX(dbOrdini[PREZZO
VINOLUX],MATCH(A1146,dbOrdini[CODICE
ANKER],0)),"")</f>
        <v/>
      </c>
      <c r="M1146" s="347" t="s">
        <v>10531</v>
      </c>
      <c r="N1146" s="15" t="str">
        <f>IFERROR(INDEX(dbOrdini[ORDINE],MATCH(A1146,dbOrdini[CODICE
ANKER]*(dbOrdini[CODICE
SUPPLY]="GEN24"),0)),"")</f>
        <v/>
      </c>
      <c r="O1146" s="352" t="s">
        <v>8</v>
      </c>
      <c r="P1146" s="347" t="s">
        <v>2486</v>
      </c>
    </row>
    <row r="1147" spans="1:16">
      <c r="A1147" s="347" t="s">
        <v>2487</v>
      </c>
      <c r="B1147" s="348">
        <v>18</v>
      </c>
      <c r="C1147" s="347" t="s">
        <v>28152</v>
      </c>
      <c r="D1147" s="347" t="s">
        <v>2488</v>
      </c>
      <c r="E1147" s="347">
        <v>3</v>
      </c>
      <c r="F1147" s="347">
        <v>0.7</v>
      </c>
      <c r="G1147" s="347" t="s">
        <v>11</v>
      </c>
      <c r="H1147" s="349">
        <v>40</v>
      </c>
      <c r="I1147" s="350" t="s">
        <v>12</v>
      </c>
      <c r="J1147" s="351">
        <f t="shared" si="17"/>
        <v>1050</v>
      </c>
      <c r="K1147" s="351">
        <v>350</v>
      </c>
      <c r="L1147" s="3" t="str">
        <f>IFERROR(INDEX(dbOrdini[PREZZO
VINOLUX],MATCH(A1147,dbOrdini[CODICE
ANKER],0)),"")</f>
        <v/>
      </c>
      <c r="M1147" s="347" t="s">
        <v>10531</v>
      </c>
      <c r="N1147" s="15" t="str">
        <f>IFERROR(INDEX(dbOrdini[ORDINE],MATCH(A1147,dbOrdini[CODICE
ANKER]*(dbOrdini[CODICE
SUPPLY]="GEN24"),0)),"")</f>
        <v/>
      </c>
      <c r="O1147" s="352" t="s">
        <v>8</v>
      </c>
      <c r="P1147" s="347" t="s">
        <v>2489</v>
      </c>
    </row>
    <row r="1148" spans="1:16">
      <c r="A1148" s="347" t="s">
        <v>28447</v>
      </c>
      <c r="B1148" s="348">
        <v>0</v>
      </c>
      <c r="C1148" s="347" t="s">
        <v>28152</v>
      </c>
      <c r="D1148" s="347" t="s">
        <v>26272</v>
      </c>
      <c r="E1148" s="347">
        <v>6</v>
      </c>
      <c r="F1148" s="347">
        <v>0.7</v>
      </c>
      <c r="G1148" s="347" t="s">
        <v>11</v>
      </c>
      <c r="H1148" s="349">
        <v>40</v>
      </c>
      <c r="I1148" s="350" t="s">
        <v>12</v>
      </c>
      <c r="J1148" s="351">
        <f t="shared" si="17"/>
        <v>582</v>
      </c>
      <c r="K1148" s="351">
        <v>97</v>
      </c>
      <c r="L1148" s="3" t="str">
        <f>IFERROR(INDEX(dbOrdini[PREZZO
VINOLUX],MATCH(A1148,dbOrdini[CODICE
ANKER],0)),"")</f>
        <v/>
      </c>
      <c r="M1148" s="347" t="s">
        <v>10531</v>
      </c>
      <c r="N1148" s="15" t="str">
        <f>IFERROR(INDEX(dbOrdini[ORDINE],MATCH(A1148,dbOrdini[CODICE
ANKER]*(dbOrdini[CODICE
SUPPLY]="GEN24"),0)),"")</f>
        <v/>
      </c>
      <c r="O1148" s="352" t="s">
        <v>8</v>
      </c>
      <c r="P1148" s="347" t="s">
        <v>28448</v>
      </c>
    </row>
    <row r="1149" spans="1:16">
      <c r="A1149" s="347" t="s">
        <v>28449</v>
      </c>
      <c r="B1149" s="348">
        <v>0</v>
      </c>
      <c r="C1149" s="347" t="s">
        <v>28152</v>
      </c>
      <c r="D1149" s="347" t="s">
        <v>28450</v>
      </c>
      <c r="E1149" s="347">
        <v>6</v>
      </c>
      <c r="F1149" s="347">
        <v>0.7</v>
      </c>
      <c r="G1149" s="347" t="s">
        <v>11</v>
      </c>
      <c r="H1149" s="349">
        <v>40</v>
      </c>
      <c r="I1149" s="350" t="s">
        <v>12</v>
      </c>
      <c r="J1149" s="351">
        <f t="shared" si="17"/>
        <v>870</v>
      </c>
      <c r="K1149" s="351">
        <v>145</v>
      </c>
      <c r="L1149" s="3" t="str">
        <f>IFERROR(INDEX(dbOrdini[PREZZO
VINOLUX],MATCH(A1149,dbOrdini[CODICE
ANKER],0)),"")</f>
        <v/>
      </c>
      <c r="M1149" s="347" t="s">
        <v>10531</v>
      </c>
      <c r="N1149" s="15" t="str">
        <f>IFERROR(INDEX(dbOrdini[ORDINE],MATCH(A1149,dbOrdini[CODICE
ANKER]*(dbOrdini[CODICE
SUPPLY]="GEN24"),0)),"")</f>
        <v/>
      </c>
      <c r="O1149" s="352" t="s">
        <v>8</v>
      </c>
      <c r="P1149" s="347" t="s">
        <v>28451</v>
      </c>
    </row>
    <row r="1150" spans="1:16">
      <c r="A1150" s="347" t="s">
        <v>2490</v>
      </c>
      <c r="B1150" s="348">
        <v>33</v>
      </c>
      <c r="C1150" s="347" t="s">
        <v>28152</v>
      </c>
      <c r="D1150" s="347" t="s">
        <v>2491</v>
      </c>
      <c r="E1150" s="347">
        <v>6</v>
      </c>
      <c r="F1150" s="347">
        <v>0.7</v>
      </c>
      <c r="G1150" s="347" t="s">
        <v>11</v>
      </c>
      <c r="H1150" s="349">
        <v>40</v>
      </c>
      <c r="I1150" s="350" t="s">
        <v>12</v>
      </c>
      <c r="J1150" s="351">
        <f t="shared" si="17"/>
        <v>249</v>
      </c>
      <c r="K1150" s="351">
        <v>41.5</v>
      </c>
      <c r="L1150" s="3" t="str">
        <f>IFERROR(INDEX(dbOrdini[PREZZO
VINOLUX],MATCH(A1150,dbOrdini[CODICE
ANKER],0)),"")</f>
        <v/>
      </c>
      <c r="M1150" s="347" t="s">
        <v>10548</v>
      </c>
      <c r="N1150" s="15" t="str">
        <f>IFERROR(INDEX(dbOrdini[ORDINE],MATCH(A1150,dbOrdini[CODICE
ANKER]*(dbOrdini[CODICE
SUPPLY]="GEN24"),0)),"")</f>
        <v/>
      </c>
      <c r="O1150" s="352" t="s">
        <v>8</v>
      </c>
      <c r="P1150" s="347" t="s">
        <v>2492</v>
      </c>
    </row>
    <row r="1151" spans="1:16">
      <c r="A1151" s="347" t="s">
        <v>2494</v>
      </c>
      <c r="B1151" s="348">
        <v>0</v>
      </c>
      <c r="C1151" s="347" t="s">
        <v>28152</v>
      </c>
      <c r="D1151" s="347" t="s">
        <v>2493</v>
      </c>
      <c r="E1151" s="347">
        <v>6</v>
      </c>
      <c r="F1151" s="347">
        <v>1</v>
      </c>
      <c r="G1151" s="347" t="s">
        <v>11</v>
      </c>
      <c r="H1151" s="349">
        <v>50</v>
      </c>
      <c r="I1151" s="350" t="s">
        <v>12</v>
      </c>
      <c r="J1151" s="351">
        <f t="shared" si="17"/>
        <v>65.699999999999989</v>
      </c>
      <c r="K1151" s="351">
        <v>10.95</v>
      </c>
      <c r="L1151" s="3" t="str">
        <f>IFERROR(INDEX(dbOrdini[PREZZO
VINOLUX],MATCH(A1151,dbOrdini[CODICE
ANKER],0)),"")</f>
        <v/>
      </c>
      <c r="M1151" s="347" t="s">
        <v>10551</v>
      </c>
      <c r="N1151" s="15" t="str">
        <f>IFERROR(INDEX(dbOrdini[ORDINE],MATCH(A1151,dbOrdini[CODICE
ANKER]*(dbOrdini[CODICE
SUPPLY]="GEN24"),0)),"")</f>
        <v/>
      </c>
      <c r="O1151" s="352" t="s">
        <v>8</v>
      </c>
      <c r="P1151" s="347" t="s">
        <v>2495</v>
      </c>
    </row>
    <row r="1152" spans="1:16">
      <c r="A1152" s="347" t="s">
        <v>28452</v>
      </c>
      <c r="B1152" s="348">
        <v>0</v>
      </c>
      <c r="C1152" s="347" t="s">
        <v>28152</v>
      </c>
      <c r="D1152" s="347" t="s">
        <v>28453</v>
      </c>
      <c r="E1152" s="347">
        <v>6</v>
      </c>
      <c r="F1152" s="347">
        <v>0.7</v>
      </c>
      <c r="G1152" s="347" t="s">
        <v>11</v>
      </c>
      <c r="H1152" s="349">
        <v>50</v>
      </c>
      <c r="I1152" s="350" t="s">
        <v>12</v>
      </c>
      <c r="J1152" s="351">
        <f t="shared" si="17"/>
        <v>63</v>
      </c>
      <c r="K1152" s="351">
        <v>10.5</v>
      </c>
      <c r="L1152" s="3" t="str">
        <f>IFERROR(INDEX(dbOrdini[PREZZO
VINOLUX],MATCH(A1152,dbOrdini[CODICE
ANKER],0)),"")</f>
        <v/>
      </c>
      <c r="M1152" s="347" t="s">
        <v>10551</v>
      </c>
      <c r="N1152" s="15" t="str">
        <f>IFERROR(INDEX(dbOrdini[ORDINE],MATCH(A1152,dbOrdini[CODICE
ANKER]*(dbOrdini[CODICE
SUPPLY]="GEN24"),0)),"")</f>
        <v/>
      </c>
      <c r="O1152" s="352" t="s">
        <v>8</v>
      </c>
      <c r="P1152" s="347" t="s">
        <v>28454</v>
      </c>
    </row>
    <row r="1153" spans="1:16">
      <c r="A1153" s="347" t="s">
        <v>2496</v>
      </c>
      <c r="B1153" s="348">
        <v>4</v>
      </c>
      <c r="C1153" s="347" t="s">
        <v>28152</v>
      </c>
      <c r="D1153" s="347" t="s">
        <v>2497</v>
      </c>
      <c r="E1153" s="347">
        <v>6</v>
      </c>
      <c r="F1153" s="347">
        <v>0.7</v>
      </c>
      <c r="G1153" s="347" t="s">
        <v>11</v>
      </c>
      <c r="H1153" s="349">
        <v>40</v>
      </c>
      <c r="I1153" s="350" t="s">
        <v>12</v>
      </c>
      <c r="J1153" s="351">
        <f t="shared" si="17"/>
        <v>73.5</v>
      </c>
      <c r="K1153" s="351">
        <v>12.25</v>
      </c>
      <c r="L1153" s="3" t="str">
        <f>IFERROR(INDEX(dbOrdini[PREZZO
VINOLUX],MATCH(A1153,dbOrdini[CODICE
ANKER],0)),"")</f>
        <v/>
      </c>
      <c r="M1153" s="347" t="s">
        <v>10539</v>
      </c>
      <c r="N1153" s="15" t="str">
        <f>IFERROR(INDEX(dbOrdini[ORDINE],MATCH(A1153,dbOrdini[CODICE
ANKER]*(dbOrdini[CODICE
SUPPLY]="GEN24"),0)),"")</f>
        <v/>
      </c>
      <c r="O1153" s="352" t="s">
        <v>8</v>
      </c>
      <c r="P1153" s="347" t="s">
        <v>2498</v>
      </c>
    </row>
    <row r="1154" spans="1:16">
      <c r="A1154" s="347" t="s">
        <v>2499</v>
      </c>
      <c r="B1154" s="348">
        <v>3</v>
      </c>
      <c r="C1154" s="347" t="s">
        <v>28152</v>
      </c>
      <c r="D1154" s="347" t="s">
        <v>11477</v>
      </c>
      <c r="E1154" s="347">
        <v>6</v>
      </c>
      <c r="F1154" s="347">
        <v>0.7</v>
      </c>
      <c r="G1154" s="347" t="s">
        <v>11</v>
      </c>
      <c r="H1154" s="349">
        <v>50</v>
      </c>
      <c r="I1154" s="350" t="s">
        <v>12</v>
      </c>
      <c r="J1154" s="351">
        <f t="shared" si="17"/>
        <v>63</v>
      </c>
      <c r="K1154" s="351">
        <v>10.5</v>
      </c>
      <c r="L1154" s="3" t="str">
        <f>IFERROR(INDEX(dbOrdini[PREZZO
VINOLUX],MATCH(A1154,dbOrdini[CODICE
ANKER],0)),"")</f>
        <v/>
      </c>
      <c r="M1154" s="347" t="s">
        <v>10551</v>
      </c>
      <c r="N1154" s="15" t="str">
        <f>IFERROR(INDEX(dbOrdini[ORDINE],MATCH(A1154,dbOrdini[CODICE
ANKER]*(dbOrdini[CODICE
SUPPLY]="GEN24"),0)),"")</f>
        <v/>
      </c>
      <c r="O1154" s="352" t="s">
        <v>8</v>
      </c>
      <c r="P1154" s="347" t="s">
        <v>2500</v>
      </c>
    </row>
    <row r="1155" spans="1:16">
      <c r="A1155" s="347" t="s">
        <v>2501</v>
      </c>
      <c r="B1155" s="348">
        <v>11</v>
      </c>
      <c r="C1155" s="347" t="s">
        <v>28152</v>
      </c>
      <c r="D1155" s="347" t="s">
        <v>2502</v>
      </c>
      <c r="E1155" s="347">
        <v>6</v>
      </c>
      <c r="F1155" s="347">
        <v>0.7</v>
      </c>
      <c r="G1155" s="347" t="s">
        <v>11</v>
      </c>
      <c r="H1155" s="349">
        <v>40</v>
      </c>
      <c r="I1155" s="350" t="s">
        <v>12</v>
      </c>
      <c r="J1155" s="351">
        <f t="shared" si="17"/>
        <v>87</v>
      </c>
      <c r="K1155" s="351">
        <v>14.5</v>
      </c>
      <c r="L1155" s="3" t="str">
        <f>IFERROR(INDEX(dbOrdini[PREZZO
VINOLUX],MATCH(A1155,dbOrdini[CODICE
ANKER],0)),"")</f>
        <v/>
      </c>
      <c r="M1155" s="347" t="s">
        <v>10535</v>
      </c>
      <c r="N1155" s="15" t="str">
        <f>IFERROR(INDEX(dbOrdini[ORDINE],MATCH(A1155,dbOrdini[CODICE
ANKER]*(dbOrdini[CODICE
SUPPLY]="GEN24"),0)),"")</f>
        <v/>
      </c>
      <c r="O1155" s="352" t="s">
        <v>8</v>
      </c>
      <c r="P1155" s="347" t="s">
        <v>2503</v>
      </c>
    </row>
    <row r="1156" spans="1:16">
      <c r="A1156" s="347" t="s">
        <v>2504</v>
      </c>
      <c r="B1156" s="348">
        <v>37</v>
      </c>
      <c r="C1156" s="347" t="s">
        <v>28152</v>
      </c>
      <c r="D1156" s="347" t="s">
        <v>2505</v>
      </c>
      <c r="E1156" s="347">
        <v>6</v>
      </c>
      <c r="F1156" s="347">
        <v>0.7</v>
      </c>
      <c r="G1156" s="347" t="s">
        <v>11</v>
      </c>
      <c r="H1156" s="349">
        <v>40</v>
      </c>
      <c r="I1156" s="350" t="s">
        <v>12</v>
      </c>
      <c r="J1156" s="351">
        <f t="shared" si="17"/>
        <v>132</v>
      </c>
      <c r="K1156" s="351">
        <v>22</v>
      </c>
      <c r="L1156" s="3" t="str">
        <f>IFERROR(INDEX(dbOrdini[PREZZO
VINOLUX],MATCH(A1156,dbOrdini[CODICE
ANKER],0)),"")</f>
        <v/>
      </c>
      <c r="M1156" s="347" t="s">
        <v>10535</v>
      </c>
      <c r="N1156" s="15" t="str">
        <f>IFERROR(INDEX(dbOrdini[ORDINE],MATCH(A1156,dbOrdini[CODICE
ANKER]*(dbOrdini[CODICE
SUPPLY]="GEN24"),0)),"")</f>
        <v/>
      </c>
      <c r="O1156" s="352" t="s">
        <v>8</v>
      </c>
      <c r="P1156" s="347" t="s">
        <v>2506</v>
      </c>
    </row>
    <row r="1157" spans="1:16">
      <c r="A1157" s="347" t="s">
        <v>2507</v>
      </c>
      <c r="B1157" s="348">
        <v>0</v>
      </c>
      <c r="C1157" s="347" t="s">
        <v>28152</v>
      </c>
      <c r="D1157" s="347" t="s">
        <v>2508</v>
      </c>
      <c r="E1157" s="347">
        <v>6</v>
      </c>
      <c r="F1157" s="347">
        <v>0.7</v>
      </c>
      <c r="G1157" s="347" t="s">
        <v>11</v>
      </c>
      <c r="H1157" s="349">
        <v>42</v>
      </c>
      <c r="I1157" s="350" t="s">
        <v>12</v>
      </c>
      <c r="J1157" s="351">
        <f t="shared" si="17"/>
        <v>204</v>
      </c>
      <c r="K1157" s="351">
        <v>34</v>
      </c>
      <c r="L1157" s="3" t="str">
        <f>IFERROR(INDEX(dbOrdini[PREZZO
VINOLUX],MATCH(A1157,dbOrdini[CODICE
ANKER],0)),"")</f>
        <v/>
      </c>
      <c r="M1157" s="347" t="s">
        <v>10535</v>
      </c>
      <c r="N1157" s="15" t="str">
        <f>IFERROR(INDEX(dbOrdini[ORDINE],MATCH(A1157,dbOrdini[CODICE
ANKER]*(dbOrdini[CODICE
SUPPLY]="GEN24"),0)),"")</f>
        <v/>
      </c>
      <c r="O1157" s="352" t="s">
        <v>8</v>
      </c>
      <c r="P1157" s="347" t="s">
        <v>2509</v>
      </c>
    </row>
    <row r="1158" spans="1:16">
      <c r="A1158" s="347" t="s">
        <v>2510</v>
      </c>
      <c r="B1158" s="348">
        <v>24</v>
      </c>
      <c r="C1158" s="347" t="s">
        <v>28152</v>
      </c>
      <c r="D1158" s="347" t="s">
        <v>2511</v>
      </c>
      <c r="E1158" s="347">
        <v>6</v>
      </c>
      <c r="F1158" s="347">
        <v>0.7</v>
      </c>
      <c r="G1158" s="347" t="s">
        <v>11</v>
      </c>
      <c r="H1158" s="349">
        <v>40</v>
      </c>
      <c r="I1158" s="350" t="s">
        <v>12</v>
      </c>
      <c r="J1158" s="351">
        <f t="shared" si="17"/>
        <v>59.820000000000007</v>
      </c>
      <c r="K1158" s="351">
        <v>9.9700000000000006</v>
      </c>
      <c r="L1158" s="3" t="str">
        <f>IFERROR(INDEX(dbOrdini[PREZZO
VINOLUX],MATCH(A1158,dbOrdini[CODICE
ANKER],0)),"")</f>
        <v/>
      </c>
      <c r="M1158" s="347" t="s">
        <v>10556</v>
      </c>
      <c r="N1158" s="15" t="str">
        <f>IFERROR(INDEX(dbOrdini[ORDINE],MATCH(A1158,dbOrdini[CODICE
ANKER]*(dbOrdini[CODICE
SUPPLY]="GEN24"),0)),"")</f>
        <v/>
      </c>
      <c r="O1158" s="352" t="s">
        <v>8</v>
      </c>
      <c r="P1158" s="347" t="s">
        <v>2512</v>
      </c>
    </row>
    <row r="1159" spans="1:16">
      <c r="A1159" s="347" t="s">
        <v>2513</v>
      </c>
      <c r="B1159" s="348">
        <v>125</v>
      </c>
      <c r="C1159" s="347" t="s">
        <v>28152</v>
      </c>
      <c r="D1159" s="347" t="s">
        <v>2514</v>
      </c>
      <c r="E1159" s="347">
        <v>6</v>
      </c>
      <c r="F1159" s="347">
        <v>0.7</v>
      </c>
      <c r="G1159" s="347" t="s">
        <v>11</v>
      </c>
      <c r="H1159" s="349">
        <v>40</v>
      </c>
      <c r="I1159" s="350" t="s">
        <v>12</v>
      </c>
      <c r="J1159" s="351">
        <f t="shared" si="17"/>
        <v>79.5</v>
      </c>
      <c r="K1159" s="351">
        <v>13.25</v>
      </c>
      <c r="L1159" s="3" t="str">
        <f>IFERROR(INDEX(dbOrdini[PREZZO
VINOLUX],MATCH(A1159,dbOrdini[CODICE
ANKER],0)),"")</f>
        <v/>
      </c>
      <c r="M1159" s="347" t="s">
        <v>10556</v>
      </c>
      <c r="N1159" s="15" t="str">
        <f>IFERROR(INDEX(dbOrdini[ORDINE],MATCH(A1159,dbOrdini[CODICE
ANKER]*(dbOrdini[CODICE
SUPPLY]="GEN24"),0)),"")</f>
        <v/>
      </c>
      <c r="O1159" s="352" t="s">
        <v>8</v>
      </c>
      <c r="P1159" s="347" t="s">
        <v>2515</v>
      </c>
    </row>
    <row r="1160" spans="1:16">
      <c r="A1160" s="347" t="s">
        <v>2516</v>
      </c>
      <c r="B1160" s="348">
        <v>9</v>
      </c>
      <c r="C1160" s="347" t="s">
        <v>28152</v>
      </c>
      <c r="D1160" s="347" t="s">
        <v>2517</v>
      </c>
      <c r="E1160" s="347">
        <v>6</v>
      </c>
      <c r="F1160" s="347">
        <v>0.7</v>
      </c>
      <c r="G1160" s="347" t="s">
        <v>11</v>
      </c>
      <c r="H1160" s="349">
        <v>40</v>
      </c>
      <c r="I1160" s="350" t="s">
        <v>12</v>
      </c>
      <c r="J1160" s="351">
        <f t="shared" si="17"/>
        <v>175.5</v>
      </c>
      <c r="K1160" s="351">
        <v>29.25</v>
      </c>
      <c r="L1160" s="3" t="str">
        <f>IFERROR(INDEX(dbOrdini[PREZZO
VINOLUX],MATCH(A1160,dbOrdini[CODICE
ANKER],0)),"")</f>
        <v/>
      </c>
      <c r="M1160" s="347" t="s">
        <v>10556</v>
      </c>
      <c r="N1160" s="15" t="str">
        <f>IFERROR(INDEX(dbOrdini[ORDINE],MATCH(A1160,dbOrdini[CODICE
ANKER]*(dbOrdini[CODICE
SUPPLY]="GEN24"),0)),"")</f>
        <v/>
      </c>
      <c r="O1160" s="352" t="s">
        <v>8</v>
      </c>
      <c r="P1160" s="347" t="s">
        <v>2518</v>
      </c>
    </row>
    <row r="1161" spans="1:16">
      <c r="A1161" s="347" t="s">
        <v>2519</v>
      </c>
      <c r="B1161" s="348">
        <v>6</v>
      </c>
      <c r="C1161" s="347" t="s">
        <v>28152</v>
      </c>
      <c r="D1161" s="347" t="s">
        <v>2520</v>
      </c>
      <c r="E1161" s="347">
        <v>6</v>
      </c>
      <c r="F1161" s="347">
        <v>0.7</v>
      </c>
      <c r="G1161" s="347" t="s">
        <v>11</v>
      </c>
      <c r="H1161" s="349">
        <v>48</v>
      </c>
      <c r="I1161" s="350" t="s">
        <v>12</v>
      </c>
      <c r="J1161" s="351">
        <f t="shared" si="17"/>
        <v>201</v>
      </c>
      <c r="K1161" s="351">
        <v>33.5</v>
      </c>
      <c r="L1161" s="3" t="str">
        <f>IFERROR(INDEX(dbOrdini[PREZZO
VINOLUX],MATCH(A1161,dbOrdini[CODICE
ANKER],0)),"")</f>
        <v/>
      </c>
      <c r="M1161" s="347" t="s">
        <v>10554</v>
      </c>
      <c r="N1161" s="15" t="str">
        <f>IFERROR(INDEX(dbOrdini[ORDINE],MATCH(A1161,dbOrdini[CODICE
ANKER]*(dbOrdini[CODICE
SUPPLY]="GEN24"),0)),"")</f>
        <v/>
      </c>
      <c r="O1161" s="352" t="s">
        <v>8</v>
      </c>
      <c r="P1161" s="347" t="s">
        <v>2521</v>
      </c>
    </row>
    <row r="1162" spans="1:16">
      <c r="A1162" s="347" t="s">
        <v>28455</v>
      </c>
      <c r="B1162" s="348">
        <v>5</v>
      </c>
      <c r="C1162" s="347" t="s">
        <v>28152</v>
      </c>
      <c r="D1162" s="347" t="s">
        <v>28456</v>
      </c>
      <c r="E1162" s="347">
        <v>6</v>
      </c>
      <c r="F1162" s="347">
        <v>0.7</v>
      </c>
      <c r="G1162" s="347" t="s">
        <v>11</v>
      </c>
      <c r="H1162" s="349">
        <v>57.5</v>
      </c>
      <c r="I1162" s="350" t="s">
        <v>12</v>
      </c>
      <c r="J1162" s="351">
        <f t="shared" si="17"/>
        <v>750</v>
      </c>
      <c r="K1162" s="351">
        <v>125</v>
      </c>
      <c r="L1162" s="3" t="str">
        <f>IFERROR(INDEX(dbOrdini[PREZZO
VINOLUX],MATCH(A1162,dbOrdini[CODICE
ANKER],0)),"")</f>
        <v/>
      </c>
      <c r="M1162" s="347" t="s">
        <v>10536</v>
      </c>
      <c r="N1162" s="15" t="str">
        <f>IFERROR(INDEX(dbOrdini[ORDINE],MATCH(A1162,dbOrdini[CODICE
ANKER]*(dbOrdini[CODICE
SUPPLY]="GEN24"),0)),"")</f>
        <v/>
      </c>
      <c r="O1162" s="352" t="s">
        <v>8</v>
      </c>
      <c r="P1162" s="347" t="s">
        <v>28457</v>
      </c>
    </row>
    <row r="1163" spans="1:16">
      <c r="A1163" s="347" t="s">
        <v>2522</v>
      </c>
      <c r="B1163" s="348">
        <v>401</v>
      </c>
      <c r="C1163" s="347" t="s">
        <v>28152</v>
      </c>
      <c r="D1163" s="347" t="s">
        <v>2523</v>
      </c>
      <c r="E1163" s="347">
        <v>6</v>
      </c>
      <c r="F1163" s="347">
        <v>0.7</v>
      </c>
      <c r="G1163" s="347" t="s">
        <v>11</v>
      </c>
      <c r="H1163" s="349">
        <v>46</v>
      </c>
      <c r="I1163" s="350" t="s">
        <v>12</v>
      </c>
      <c r="J1163" s="351">
        <f t="shared" si="17"/>
        <v>201</v>
      </c>
      <c r="K1163" s="351">
        <v>33.5</v>
      </c>
      <c r="L1163" s="3" t="str">
        <f>IFERROR(INDEX(dbOrdini[PREZZO
VINOLUX],MATCH(A1163,dbOrdini[CODICE
ANKER],0)),"")</f>
        <v/>
      </c>
      <c r="M1163" s="347" t="s">
        <v>10536</v>
      </c>
      <c r="N1163" s="15" t="str">
        <f>IFERROR(INDEX(dbOrdini[ORDINE],MATCH(A1163,dbOrdini[CODICE
ANKER]*(dbOrdini[CODICE
SUPPLY]="GEN24"),0)),"")</f>
        <v/>
      </c>
      <c r="O1163" s="352" t="s">
        <v>8</v>
      </c>
      <c r="P1163" s="347" t="s">
        <v>2524</v>
      </c>
    </row>
    <row r="1164" spans="1:16">
      <c r="A1164" s="347" t="s">
        <v>2525</v>
      </c>
      <c r="B1164" s="348">
        <v>3</v>
      </c>
      <c r="C1164" s="347" t="s">
        <v>28152</v>
      </c>
      <c r="D1164" s="347" t="s">
        <v>2526</v>
      </c>
      <c r="E1164" s="347">
        <v>6</v>
      </c>
      <c r="F1164" s="347">
        <v>0.7</v>
      </c>
      <c r="G1164" s="347" t="s">
        <v>11</v>
      </c>
      <c r="H1164" s="349">
        <v>29</v>
      </c>
      <c r="I1164" s="350" t="s">
        <v>12</v>
      </c>
      <c r="J1164" s="351">
        <f t="shared" si="17"/>
        <v>77.400000000000006</v>
      </c>
      <c r="K1164" s="351">
        <v>12.9</v>
      </c>
      <c r="L1164" s="3" t="str">
        <f>IFERROR(INDEX(dbOrdini[PREZZO
VINOLUX],MATCH(A1164,dbOrdini[CODICE
ANKER],0)),"")</f>
        <v/>
      </c>
      <c r="M1164" s="347" t="s">
        <v>10539</v>
      </c>
      <c r="N1164" s="15" t="str">
        <f>IFERROR(INDEX(dbOrdini[ORDINE],MATCH(A1164,dbOrdini[CODICE
ANKER]*(dbOrdini[CODICE
SUPPLY]="GEN24"),0)),"")</f>
        <v/>
      </c>
      <c r="O1164" s="352" t="s">
        <v>8</v>
      </c>
      <c r="P1164" s="347" t="s">
        <v>2527</v>
      </c>
    </row>
    <row r="1165" spans="1:16">
      <c r="A1165" s="347" t="s">
        <v>2528</v>
      </c>
      <c r="B1165" s="348">
        <v>0</v>
      </c>
      <c r="C1165" s="347" t="s">
        <v>28152</v>
      </c>
      <c r="D1165" s="347" t="s">
        <v>2529</v>
      </c>
      <c r="E1165" s="347">
        <v>3</v>
      </c>
      <c r="F1165" s="347">
        <v>0.7</v>
      </c>
      <c r="G1165" s="347" t="s">
        <v>11</v>
      </c>
      <c r="H1165" s="349">
        <v>44</v>
      </c>
      <c r="I1165" s="350" t="s">
        <v>12</v>
      </c>
      <c r="J1165" s="351">
        <f t="shared" ref="J1165:J1228" si="18">E1165*K1165</f>
        <v>298.5</v>
      </c>
      <c r="K1165" s="351">
        <v>99.5</v>
      </c>
      <c r="L1165" s="3" t="str">
        <f>IFERROR(INDEX(dbOrdini[PREZZO
VINOLUX],MATCH(A1165,dbOrdini[CODICE
ANKER],0)),"")</f>
        <v/>
      </c>
      <c r="M1165" s="347" t="s">
        <v>10531</v>
      </c>
      <c r="N1165" s="15" t="str">
        <f>IFERROR(INDEX(dbOrdini[ORDINE],MATCH(A1165,dbOrdini[CODICE
ANKER]*(dbOrdini[CODICE
SUPPLY]="GEN24"),0)),"")</f>
        <v/>
      </c>
      <c r="O1165" s="352" t="s">
        <v>8</v>
      </c>
      <c r="P1165" s="347" t="s">
        <v>2530</v>
      </c>
    </row>
    <row r="1166" spans="1:16">
      <c r="A1166" s="347" t="s">
        <v>2531</v>
      </c>
      <c r="B1166" s="348">
        <v>0</v>
      </c>
      <c r="C1166" s="347" t="s">
        <v>28152</v>
      </c>
      <c r="D1166" s="347" t="s">
        <v>2532</v>
      </c>
      <c r="E1166" s="347">
        <v>6</v>
      </c>
      <c r="F1166" s="347">
        <v>0.7</v>
      </c>
      <c r="G1166" s="347" t="s">
        <v>11262</v>
      </c>
      <c r="H1166" s="349">
        <v>38</v>
      </c>
      <c r="I1166" s="350" t="s">
        <v>12</v>
      </c>
      <c r="J1166" s="351">
        <f t="shared" si="18"/>
        <v>165</v>
      </c>
      <c r="K1166" s="351">
        <v>27.5</v>
      </c>
      <c r="L1166" s="3" t="str">
        <f>IFERROR(INDEX(dbOrdini[PREZZO
VINOLUX],MATCH(A1166,dbOrdini[CODICE
ANKER],0)),"")</f>
        <v/>
      </c>
      <c r="M1166" s="347" t="s">
        <v>10531</v>
      </c>
      <c r="N1166" s="15" t="str">
        <f>IFERROR(INDEX(dbOrdini[ORDINE],MATCH(A1166,dbOrdini[CODICE
ANKER]*(dbOrdini[CODICE
SUPPLY]="GEN24"),0)),"")</f>
        <v/>
      </c>
      <c r="O1166" s="352" t="s">
        <v>8</v>
      </c>
      <c r="P1166" s="347" t="s">
        <v>2533</v>
      </c>
    </row>
    <row r="1167" spans="1:16">
      <c r="A1167" s="347" t="s">
        <v>28458</v>
      </c>
      <c r="B1167" s="348">
        <v>0</v>
      </c>
      <c r="C1167" s="347" t="s">
        <v>28152</v>
      </c>
      <c r="D1167" s="347" t="s">
        <v>28459</v>
      </c>
      <c r="E1167" s="347">
        <v>6</v>
      </c>
      <c r="F1167" s="347">
        <v>0.7</v>
      </c>
      <c r="G1167" s="347" t="s">
        <v>11</v>
      </c>
      <c r="H1167" s="349">
        <v>38</v>
      </c>
      <c r="I1167" s="350" t="s">
        <v>12</v>
      </c>
      <c r="J1167" s="351">
        <f t="shared" si="18"/>
        <v>225</v>
      </c>
      <c r="K1167" s="351">
        <v>37.5</v>
      </c>
      <c r="L1167" s="3" t="str">
        <f>IFERROR(INDEX(dbOrdini[PREZZO
VINOLUX],MATCH(A1167,dbOrdini[CODICE
ANKER],0)),"")</f>
        <v/>
      </c>
      <c r="M1167" s="347" t="s">
        <v>10531</v>
      </c>
      <c r="N1167" s="15" t="str">
        <f>IFERROR(INDEX(dbOrdini[ORDINE],MATCH(A1167,dbOrdini[CODICE
ANKER]*(dbOrdini[CODICE
SUPPLY]="GEN24"),0)),"")</f>
        <v/>
      </c>
      <c r="O1167" s="352" t="s">
        <v>8</v>
      </c>
      <c r="P1167" s="347" t="s">
        <v>28460</v>
      </c>
    </row>
    <row r="1168" spans="1:16">
      <c r="A1168" s="347" t="s">
        <v>2534</v>
      </c>
      <c r="B1168" s="348">
        <v>1</v>
      </c>
      <c r="C1168" s="347" t="s">
        <v>28152</v>
      </c>
      <c r="D1168" s="347" t="s">
        <v>2535</v>
      </c>
      <c r="E1168" s="347">
        <v>6</v>
      </c>
      <c r="F1168" s="347">
        <v>0.7</v>
      </c>
      <c r="G1168" s="347" t="s">
        <v>11262</v>
      </c>
      <c r="H1168" s="349">
        <v>35</v>
      </c>
      <c r="I1168" s="350" t="s">
        <v>12</v>
      </c>
      <c r="J1168" s="351">
        <f t="shared" si="18"/>
        <v>210</v>
      </c>
      <c r="K1168" s="351">
        <v>35</v>
      </c>
      <c r="L1168" s="3" t="str">
        <f>IFERROR(INDEX(dbOrdini[PREZZO
VINOLUX],MATCH(A1168,dbOrdini[CODICE
ANKER],0)),"")</f>
        <v/>
      </c>
      <c r="M1168" s="347" t="s">
        <v>10531</v>
      </c>
      <c r="N1168" s="15" t="str">
        <f>IFERROR(INDEX(dbOrdini[ORDINE],MATCH(A1168,dbOrdini[CODICE
ANKER]*(dbOrdini[CODICE
SUPPLY]="GEN24"),0)),"")</f>
        <v/>
      </c>
      <c r="O1168" s="352" t="s">
        <v>8</v>
      </c>
      <c r="P1168" s="347" t="s">
        <v>2536</v>
      </c>
    </row>
    <row r="1169" spans="1:16">
      <c r="A1169" s="347" t="s">
        <v>2537</v>
      </c>
      <c r="B1169" s="348">
        <v>4</v>
      </c>
      <c r="C1169" s="347" t="s">
        <v>28152</v>
      </c>
      <c r="D1169" s="347" t="s">
        <v>2538</v>
      </c>
      <c r="E1169" s="347">
        <v>6</v>
      </c>
      <c r="F1169" s="347">
        <v>0.5</v>
      </c>
      <c r="G1169" s="347" t="s">
        <v>11</v>
      </c>
      <c r="H1169" s="349">
        <v>20</v>
      </c>
      <c r="I1169" s="350" t="s">
        <v>12</v>
      </c>
      <c r="J1169" s="351">
        <f t="shared" si="18"/>
        <v>21.6</v>
      </c>
      <c r="K1169" s="351">
        <v>3.6</v>
      </c>
      <c r="L1169" s="3" t="str">
        <f>IFERROR(INDEX(dbOrdini[PREZZO
VINOLUX],MATCH(A1169,dbOrdini[CODICE
ANKER],0)),"")</f>
        <v/>
      </c>
      <c r="M1169" s="347" t="s">
        <v>28461</v>
      </c>
      <c r="N1169" s="15" t="str">
        <f>IFERROR(INDEX(dbOrdini[ORDINE],MATCH(A1169,dbOrdini[CODICE
ANKER]*(dbOrdini[CODICE
SUPPLY]="GEN24"),0)),"")</f>
        <v/>
      </c>
      <c r="O1169" s="352" t="s">
        <v>8</v>
      </c>
      <c r="P1169" s="347" t="s">
        <v>2539</v>
      </c>
    </row>
    <row r="1170" spans="1:16">
      <c r="A1170" s="347" t="s">
        <v>2540</v>
      </c>
      <c r="B1170" s="348">
        <v>285</v>
      </c>
      <c r="C1170" s="347" t="s">
        <v>28152</v>
      </c>
      <c r="D1170" s="347" t="s">
        <v>2538</v>
      </c>
      <c r="E1170" s="347">
        <v>6</v>
      </c>
      <c r="F1170" s="347">
        <v>1</v>
      </c>
      <c r="G1170" s="347" t="s">
        <v>11</v>
      </c>
      <c r="H1170" s="349">
        <v>20</v>
      </c>
      <c r="I1170" s="350" t="s">
        <v>12</v>
      </c>
      <c r="J1170" s="351">
        <f t="shared" si="18"/>
        <v>32.099999999999994</v>
      </c>
      <c r="K1170" s="351">
        <v>5.35</v>
      </c>
      <c r="L1170" s="3" t="str">
        <f>IFERROR(INDEX(dbOrdini[PREZZO
VINOLUX],MATCH(A1170,dbOrdini[CODICE
ANKER],0)),"")</f>
        <v/>
      </c>
      <c r="M1170" s="347" t="s">
        <v>28461</v>
      </c>
      <c r="N1170" s="15" t="str">
        <f>IFERROR(INDEX(dbOrdini[ORDINE],MATCH(A1170,dbOrdini[CODICE
ANKER]*(dbOrdini[CODICE
SUPPLY]="GEN24"),0)),"")</f>
        <v/>
      </c>
      <c r="O1170" s="352" t="s">
        <v>8</v>
      </c>
      <c r="P1170" s="347" t="s">
        <v>2541</v>
      </c>
    </row>
    <row r="1171" spans="1:16">
      <c r="A1171" s="347" t="s">
        <v>2542</v>
      </c>
      <c r="B1171" s="348">
        <v>19</v>
      </c>
      <c r="C1171" s="347" t="s">
        <v>28152</v>
      </c>
      <c r="D1171" s="347" t="s">
        <v>2543</v>
      </c>
      <c r="E1171" s="347">
        <v>6</v>
      </c>
      <c r="F1171" s="347">
        <v>1</v>
      </c>
      <c r="G1171" s="347" t="s">
        <v>11</v>
      </c>
      <c r="H1171" s="349">
        <v>20</v>
      </c>
      <c r="I1171" s="350" t="s">
        <v>12</v>
      </c>
      <c r="J1171" s="351">
        <f t="shared" si="18"/>
        <v>33</v>
      </c>
      <c r="K1171" s="351">
        <v>5.5</v>
      </c>
      <c r="L1171" s="3" t="str">
        <f>IFERROR(INDEX(dbOrdini[PREZZO
VINOLUX],MATCH(A1171,dbOrdini[CODICE
ANKER],0)),"")</f>
        <v/>
      </c>
      <c r="M1171" s="347" t="s">
        <v>10539</v>
      </c>
      <c r="N1171" s="15" t="str">
        <f>IFERROR(INDEX(dbOrdini[ORDINE],MATCH(A1171,dbOrdini[CODICE
ANKER]*(dbOrdini[CODICE
SUPPLY]="GEN24"),0)),"")</f>
        <v/>
      </c>
      <c r="O1171" s="352" t="s">
        <v>8</v>
      </c>
      <c r="P1171" s="347" t="s">
        <v>2544</v>
      </c>
    </row>
    <row r="1172" spans="1:16">
      <c r="A1172" s="347" t="s">
        <v>2545</v>
      </c>
      <c r="B1172" s="348">
        <v>42</v>
      </c>
      <c r="C1172" s="347" t="s">
        <v>28152</v>
      </c>
      <c r="D1172" s="347" t="s">
        <v>2546</v>
      </c>
      <c r="E1172" s="347">
        <v>6</v>
      </c>
      <c r="F1172" s="347">
        <v>1</v>
      </c>
      <c r="G1172" s="347" t="s">
        <v>11</v>
      </c>
      <c r="H1172" s="349">
        <v>14.5</v>
      </c>
      <c r="I1172" s="350" t="s">
        <v>12</v>
      </c>
      <c r="J1172" s="351">
        <f t="shared" si="18"/>
        <v>33</v>
      </c>
      <c r="K1172" s="351">
        <v>5.5</v>
      </c>
      <c r="L1172" s="3" t="str">
        <f>IFERROR(INDEX(dbOrdini[PREZZO
VINOLUX],MATCH(A1172,dbOrdini[CODICE
ANKER],0)),"")</f>
        <v/>
      </c>
      <c r="M1172" s="347" t="s">
        <v>10539</v>
      </c>
      <c r="N1172" s="15" t="str">
        <f>IFERROR(INDEX(dbOrdini[ORDINE],MATCH(A1172,dbOrdini[CODICE
ANKER]*(dbOrdini[CODICE
SUPPLY]="GEN24"),0)),"")</f>
        <v/>
      </c>
      <c r="O1172" s="352" t="s">
        <v>8</v>
      </c>
      <c r="P1172" s="347" t="s">
        <v>2547</v>
      </c>
    </row>
    <row r="1173" spans="1:16">
      <c r="A1173" s="347" t="s">
        <v>2553</v>
      </c>
      <c r="B1173" s="348">
        <v>7780</v>
      </c>
      <c r="C1173" s="347" t="s">
        <v>28152</v>
      </c>
      <c r="D1173" s="347" t="s">
        <v>2549</v>
      </c>
      <c r="E1173" s="347">
        <v>6</v>
      </c>
      <c r="F1173" s="347">
        <v>0.7</v>
      </c>
      <c r="G1173" s="347" t="s">
        <v>11</v>
      </c>
      <c r="H1173" s="349">
        <v>40</v>
      </c>
      <c r="I1173" s="350" t="s">
        <v>12</v>
      </c>
      <c r="J1173" s="351">
        <f t="shared" si="18"/>
        <v>49.800000000000004</v>
      </c>
      <c r="K1173" s="351">
        <v>8.3000000000000007</v>
      </c>
      <c r="L1173" s="3" t="str">
        <f>IFERROR(INDEX(dbOrdini[PREZZO
VINOLUX],MATCH(A1173,dbOrdini[CODICE
ANKER],0)),"")</f>
        <v/>
      </c>
      <c r="M1173" s="347" t="s">
        <v>10539</v>
      </c>
      <c r="N1173" s="15" t="str">
        <f>IFERROR(INDEX(dbOrdini[ORDINE],MATCH(A1173,dbOrdini[CODICE
ANKER]*(dbOrdini[CODICE
SUPPLY]="GEN24"),0)),"")</f>
        <v/>
      </c>
      <c r="O1173" s="352" t="s">
        <v>8</v>
      </c>
      <c r="P1173" s="347" t="s">
        <v>2554</v>
      </c>
    </row>
    <row r="1174" spans="1:16">
      <c r="A1174" s="347" t="s">
        <v>2551</v>
      </c>
      <c r="B1174" s="348">
        <v>11</v>
      </c>
      <c r="C1174" s="347" t="s">
        <v>28152</v>
      </c>
      <c r="D1174" s="347" t="s">
        <v>2549</v>
      </c>
      <c r="E1174" s="347">
        <v>12</v>
      </c>
      <c r="F1174" s="347">
        <v>0.35</v>
      </c>
      <c r="G1174" s="347" t="s">
        <v>11262</v>
      </c>
      <c r="H1174" s="349">
        <v>40</v>
      </c>
      <c r="I1174" s="350" t="s">
        <v>12</v>
      </c>
      <c r="J1174" s="351">
        <f t="shared" si="18"/>
        <v>77.400000000000006</v>
      </c>
      <c r="K1174" s="351">
        <v>6.45</v>
      </c>
      <c r="L1174" s="3" t="str">
        <f>IFERROR(INDEX(dbOrdini[PREZZO
VINOLUX],MATCH(A1174,dbOrdini[CODICE
ANKER],0)),"")</f>
        <v/>
      </c>
      <c r="M1174" s="347" t="s">
        <v>10539</v>
      </c>
      <c r="N1174" s="15" t="str">
        <f>IFERROR(INDEX(dbOrdini[ORDINE],MATCH(A1174,dbOrdini[CODICE
ANKER]*(dbOrdini[CODICE
SUPPLY]="GEN24"),0)),"")</f>
        <v/>
      </c>
      <c r="O1174" s="352" t="s">
        <v>8</v>
      </c>
      <c r="P1174" s="347" t="s">
        <v>2552</v>
      </c>
    </row>
    <row r="1175" spans="1:16">
      <c r="A1175" s="347" t="s">
        <v>2557</v>
      </c>
      <c r="B1175" s="348">
        <v>188</v>
      </c>
      <c r="C1175" s="347" t="s">
        <v>28152</v>
      </c>
      <c r="D1175" s="347" t="s">
        <v>2549</v>
      </c>
      <c r="E1175" s="347">
        <v>12</v>
      </c>
      <c r="F1175" s="347">
        <v>1</v>
      </c>
      <c r="G1175" s="347" t="s">
        <v>11</v>
      </c>
      <c r="H1175" s="349">
        <v>40</v>
      </c>
      <c r="I1175" s="350" t="s">
        <v>12</v>
      </c>
      <c r="J1175" s="351">
        <f t="shared" si="18"/>
        <v>141.60000000000002</v>
      </c>
      <c r="K1175" s="351">
        <v>11.8</v>
      </c>
      <c r="L1175" s="3" t="str">
        <f>IFERROR(INDEX(dbOrdini[PREZZO
VINOLUX],MATCH(A1175,dbOrdini[CODICE
ANKER],0)),"")</f>
        <v/>
      </c>
      <c r="M1175" s="347" t="s">
        <v>10539</v>
      </c>
      <c r="N1175" s="15" t="str">
        <f>IFERROR(INDEX(dbOrdini[ORDINE],MATCH(A1175,dbOrdini[CODICE
ANKER]*(dbOrdini[CODICE
SUPPLY]="GEN24"),0)),"")</f>
        <v/>
      </c>
      <c r="O1175" s="352" t="s">
        <v>8</v>
      </c>
      <c r="P1175" s="347" t="s">
        <v>2556</v>
      </c>
    </row>
    <row r="1176" spans="1:16">
      <c r="A1176" s="347" t="s">
        <v>2555</v>
      </c>
      <c r="B1176" s="348">
        <v>3030</v>
      </c>
      <c r="C1176" s="347" t="s">
        <v>28152</v>
      </c>
      <c r="D1176" s="347" t="s">
        <v>2549</v>
      </c>
      <c r="E1176" s="347">
        <v>6</v>
      </c>
      <c r="F1176" s="347">
        <v>1</v>
      </c>
      <c r="G1176" s="347" t="s">
        <v>11</v>
      </c>
      <c r="H1176" s="349">
        <v>40</v>
      </c>
      <c r="I1176" s="350" t="s">
        <v>12</v>
      </c>
      <c r="J1176" s="351">
        <f t="shared" si="18"/>
        <v>70.800000000000011</v>
      </c>
      <c r="K1176" s="351">
        <v>11.8</v>
      </c>
      <c r="L1176" s="3" t="str">
        <f>IFERROR(INDEX(dbOrdini[PREZZO
VINOLUX],MATCH(A1176,dbOrdini[CODICE
ANKER],0)),"")</f>
        <v/>
      </c>
      <c r="M1176" s="347" t="s">
        <v>10539</v>
      </c>
      <c r="N1176" s="15" t="str">
        <f>IFERROR(INDEX(dbOrdini[ORDINE],MATCH(A1176,dbOrdini[CODICE
ANKER]*(dbOrdini[CODICE
SUPPLY]="GEN24"),0)),"")</f>
        <v/>
      </c>
      <c r="O1176" s="352" t="s">
        <v>8</v>
      </c>
      <c r="P1176" s="347" t="s">
        <v>2556</v>
      </c>
    </row>
    <row r="1177" spans="1:16">
      <c r="A1177" s="347" t="s">
        <v>2548</v>
      </c>
      <c r="B1177" s="348">
        <v>0</v>
      </c>
      <c r="C1177" s="347" t="s">
        <v>28152</v>
      </c>
      <c r="D1177" s="347" t="s">
        <v>2549</v>
      </c>
      <c r="E1177" s="347">
        <v>6</v>
      </c>
      <c r="F1177" s="347">
        <v>0.05</v>
      </c>
      <c r="G1177" s="347" t="s">
        <v>11</v>
      </c>
      <c r="H1177" s="349">
        <v>40</v>
      </c>
      <c r="I1177" s="350" t="s">
        <v>12</v>
      </c>
      <c r="J1177" s="351">
        <f t="shared" si="18"/>
        <v>8.1000000000000014</v>
      </c>
      <c r="K1177" s="351">
        <v>1.35</v>
      </c>
      <c r="L1177" s="3" t="str">
        <f>IFERROR(INDEX(dbOrdini[PREZZO
VINOLUX],MATCH(A1177,dbOrdini[CODICE
ANKER],0)),"")</f>
        <v/>
      </c>
      <c r="M1177" s="347" t="s">
        <v>10539</v>
      </c>
      <c r="N1177" s="15" t="str">
        <f>IFERROR(INDEX(dbOrdini[ORDINE],MATCH(A1177,dbOrdini[CODICE
ANKER]*(dbOrdini[CODICE
SUPPLY]="GEN24"),0)),"")</f>
        <v/>
      </c>
      <c r="O1177" s="352" t="s">
        <v>8</v>
      </c>
      <c r="P1177" s="347" t="s">
        <v>2550</v>
      </c>
    </row>
    <row r="1178" spans="1:16">
      <c r="A1178" s="347" t="s">
        <v>10810</v>
      </c>
      <c r="B1178" s="348">
        <v>220</v>
      </c>
      <c r="C1178" s="347" t="s">
        <v>28152</v>
      </c>
      <c r="D1178" s="347" t="s">
        <v>10811</v>
      </c>
      <c r="E1178" s="347">
        <v>6</v>
      </c>
      <c r="F1178" s="347">
        <v>0.7</v>
      </c>
      <c r="G1178" s="347" t="s">
        <v>11</v>
      </c>
      <c r="H1178" s="349">
        <v>40</v>
      </c>
      <c r="I1178" s="350" t="s">
        <v>12</v>
      </c>
      <c r="J1178" s="351">
        <f t="shared" si="18"/>
        <v>105</v>
      </c>
      <c r="K1178" s="351">
        <v>17.5</v>
      </c>
      <c r="L1178" s="3" t="str">
        <f>IFERROR(INDEX(dbOrdini[PREZZO
VINOLUX],MATCH(A1178,dbOrdini[CODICE
ANKER],0)),"")</f>
        <v/>
      </c>
      <c r="M1178" s="347" t="s">
        <v>10544</v>
      </c>
      <c r="N1178" s="15" t="str">
        <f>IFERROR(INDEX(dbOrdini[ORDINE],MATCH(A1178,dbOrdini[CODICE
ANKER]*(dbOrdini[CODICE
SUPPLY]="GEN24"),0)),"")</f>
        <v/>
      </c>
      <c r="O1178" s="352" t="s">
        <v>8</v>
      </c>
      <c r="P1178" s="347" t="s">
        <v>11478</v>
      </c>
    </row>
    <row r="1179" spans="1:16">
      <c r="A1179" s="347" t="s">
        <v>11479</v>
      </c>
      <c r="B1179" s="348">
        <v>0</v>
      </c>
      <c r="C1179" s="347" t="s">
        <v>28152</v>
      </c>
      <c r="D1179" s="347" t="s">
        <v>10811</v>
      </c>
      <c r="E1179" s="347">
        <v>12</v>
      </c>
      <c r="F1179" s="347">
        <v>0.7</v>
      </c>
      <c r="G1179" s="347" t="s">
        <v>11</v>
      </c>
      <c r="H1179" s="349">
        <v>40</v>
      </c>
      <c r="I1179" s="350" t="s">
        <v>12</v>
      </c>
      <c r="J1179" s="351">
        <f t="shared" si="18"/>
        <v>198</v>
      </c>
      <c r="K1179" s="351">
        <v>16.5</v>
      </c>
      <c r="L1179" s="3" t="str">
        <f>IFERROR(INDEX(dbOrdini[PREZZO
VINOLUX],MATCH(A1179,dbOrdini[CODICE
ANKER],0)),"")</f>
        <v/>
      </c>
      <c r="M1179" s="347" t="s">
        <v>10539</v>
      </c>
      <c r="N1179" s="15" t="str">
        <f>IFERROR(INDEX(dbOrdini[ORDINE],MATCH(A1179,dbOrdini[CODICE
ANKER]*(dbOrdini[CODICE
SUPPLY]="GEN24"),0)),"")</f>
        <v/>
      </c>
      <c r="O1179" s="352" t="s">
        <v>8</v>
      </c>
      <c r="P1179" s="347" t="s">
        <v>11478</v>
      </c>
    </row>
    <row r="1180" spans="1:16">
      <c r="A1180" s="347" t="s">
        <v>2558</v>
      </c>
      <c r="B1180" s="348">
        <v>0</v>
      </c>
      <c r="C1180" s="347" t="s">
        <v>28152</v>
      </c>
      <c r="D1180" s="347" t="s">
        <v>2559</v>
      </c>
      <c r="E1180" s="347">
        <v>3</v>
      </c>
      <c r="F1180" s="347">
        <v>0.75</v>
      </c>
      <c r="G1180" s="347" t="s">
        <v>11262</v>
      </c>
      <c r="H1180" s="349">
        <v>12.5</v>
      </c>
      <c r="I1180" s="350" t="s">
        <v>12</v>
      </c>
      <c r="J1180" s="351">
        <f t="shared" si="18"/>
        <v>48.900000000000006</v>
      </c>
      <c r="K1180" s="351">
        <v>16.3</v>
      </c>
      <c r="L1180" s="3" t="str">
        <f>IFERROR(INDEX(dbOrdini[PREZZO
VINOLUX],MATCH(A1180,dbOrdini[CODICE
ANKER],0)),"")</f>
        <v/>
      </c>
      <c r="M1180" s="347" t="s">
        <v>28210</v>
      </c>
      <c r="N1180" s="15" t="str">
        <f>IFERROR(INDEX(dbOrdini[ORDINE],MATCH(A1180,dbOrdini[CODICE
ANKER]*(dbOrdini[CODICE
SUPPLY]="GEN24"),0)),"")</f>
        <v/>
      </c>
      <c r="O1180" s="352" t="s">
        <v>8</v>
      </c>
      <c r="P1180" s="347" t="s">
        <v>28462</v>
      </c>
    </row>
    <row r="1181" spans="1:16">
      <c r="A1181" s="347" t="s">
        <v>2560</v>
      </c>
      <c r="B1181" s="348">
        <v>1</v>
      </c>
      <c r="C1181" s="347" t="s">
        <v>28152</v>
      </c>
      <c r="D1181" s="347" t="s">
        <v>2561</v>
      </c>
      <c r="E1181" s="347">
        <v>3</v>
      </c>
      <c r="F1181" s="347">
        <v>0.75</v>
      </c>
      <c r="G1181" s="347" t="s">
        <v>11</v>
      </c>
      <c r="H1181" s="349">
        <v>14</v>
      </c>
      <c r="I1181" s="350" t="s">
        <v>12</v>
      </c>
      <c r="J1181" s="351">
        <f t="shared" si="18"/>
        <v>61.5</v>
      </c>
      <c r="K1181" s="351">
        <v>20.5</v>
      </c>
      <c r="L1181" s="3" t="str">
        <f>IFERROR(INDEX(dbOrdini[PREZZO
VINOLUX],MATCH(A1181,dbOrdini[CODICE
ANKER],0)),"")</f>
        <v/>
      </c>
      <c r="M1181" s="347" t="s">
        <v>28211</v>
      </c>
      <c r="N1181" s="15" t="str">
        <f>IFERROR(INDEX(dbOrdini[ORDINE],MATCH(A1181,dbOrdini[CODICE
ANKER]*(dbOrdini[CODICE
SUPPLY]="GEN24"),0)),"")</f>
        <v/>
      </c>
      <c r="O1181" s="352" t="s">
        <v>8</v>
      </c>
      <c r="P1181" s="347" t="s">
        <v>28463</v>
      </c>
    </row>
    <row r="1182" spans="1:16">
      <c r="A1182" s="347" t="s">
        <v>2562</v>
      </c>
      <c r="B1182" s="348">
        <v>15</v>
      </c>
      <c r="C1182" s="347" t="s">
        <v>28152</v>
      </c>
      <c r="D1182" s="347" t="s">
        <v>2563</v>
      </c>
      <c r="E1182" s="347">
        <v>6</v>
      </c>
      <c r="F1182" s="347">
        <v>0.75</v>
      </c>
      <c r="G1182" s="347" t="s">
        <v>11</v>
      </c>
      <c r="H1182" s="349">
        <v>13</v>
      </c>
      <c r="I1182" s="350" t="s">
        <v>12</v>
      </c>
      <c r="J1182" s="351">
        <f t="shared" si="18"/>
        <v>37.799999999999997</v>
      </c>
      <c r="K1182" s="351">
        <v>6.3</v>
      </c>
      <c r="L1182" s="3" t="str">
        <f>IFERROR(INDEX(dbOrdini[PREZZO
VINOLUX],MATCH(A1182,dbOrdini[CODICE
ANKER],0)),"")</f>
        <v/>
      </c>
      <c r="M1182" s="347" t="s">
        <v>28210</v>
      </c>
      <c r="N1182" s="15" t="str">
        <f>IFERROR(INDEX(dbOrdini[ORDINE],MATCH(A1182,dbOrdini[CODICE
ANKER]*(dbOrdini[CODICE
SUPPLY]="GEN24"),0)),"")</f>
        <v/>
      </c>
      <c r="O1182" s="352" t="s">
        <v>8</v>
      </c>
      <c r="P1182" s="347" t="s">
        <v>2564</v>
      </c>
    </row>
    <row r="1183" spans="1:16">
      <c r="A1183" s="347" t="s">
        <v>28464</v>
      </c>
      <c r="B1183" s="348">
        <v>0</v>
      </c>
      <c r="C1183" s="347" t="s">
        <v>28152</v>
      </c>
      <c r="D1183" s="347" t="s">
        <v>28465</v>
      </c>
      <c r="E1183" s="347">
        <v>6</v>
      </c>
      <c r="F1183" s="347">
        <v>0.75</v>
      </c>
      <c r="G1183" s="347" t="s">
        <v>11</v>
      </c>
      <c r="H1183" s="349">
        <v>13</v>
      </c>
      <c r="I1183" s="350" t="s">
        <v>12</v>
      </c>
      <c r="J1183" s="351">
        <f t="shared" si="18"/>
        <v>24</v>
      </c>
      <c r="K1183" s="351">
        <v>4</v>
      </c>
      <c r="L1183" s="3" t="str">
        <f>IFERROR(INDEX(dbOrdini[PREZZO
VINOLUX],MATCH(A1183,dbOrdini[CODICE
ANKER],0)),"")</f>
        <v/>
      </c>
      <c r="M1183" s="347" t="s">
        <v>28210</v>
      </c>
      <c r="N1183" s="15" t="str">
        <f>IFERROR(INDEX(dbOrdini[ORDINE],MATCH(A1183,dbOrdini[CODICE
ANKER]*(dbOrdini[CODICE
SUPPLY]="GEN24"),0)),"")</f>
        <v/>
      </c>
      <c r="O1183" s="352" t="s">
        <v>8</v>
      </c>
      <c r="P1183" s="347" t="s">
        <v>28466</v>
      </c>
    </row>
    <row r="1184" spans="1:16">
      <c r="A1184" s="347" t="s">
        <v>2565</v>
      </c>
      <c r="B1184" s="348">
        <v>40</v>
      </c>
      <c r="C1184" s="347" t="s">
        <v>28152</v>
      </c>
      <c r="D1184" s="347" t="s">
        <v>2566</v>
      </c>
      <c r="E1184" s="347">
        <v>6</v>
      </c>
      <c r="F1184" s="347">
        <v>0.7</v>
      </c>
      <c r="G1184" s="347" t="s">
        <v>11</v>
      </c>
      <c r="H1184" s="349">
        <v>47</v>
      </c>
      <c r="I1184" s="350" t="s">
        <v>12</v>
      </c>
      <c r="J1184" s="351">
        <f t="shared" si="18"/>
        <v>105</v>
      </c>
      <c r="K1184" s="351">
        <v>17.5</v>
      </c>
      <c r="L1184" s="3" t="str">
        <f>IFERROR(INDEX(dbOrdini[PREZZO
VINOLUX],MATCH(A1184,dbOrdini[CODICE
ANKER],0)),"")</f>
        <v/>
      </c>
      <c r="M1184" s="347" t="s">
        <v>10535</v>
      </c>
      <c r="N1184" s="15" t="str">
        <f>IFERROR(INDEX(dbOrdini[ORDINE],MATCH(A1184,dbOrdini[CODICE
ANKER]*(dbOrdini[CODICE
SUPPLY]="GEN24"),0)),"")</f>
        <v/>
      </c>
      <c r="O1184" s="352" t="s">
        <v>8</v>
      </c>
      <c r="P1184" s="347" t="s">
        <v>2567</v>
      </c>
    </row>
    <row r="1185" spans="1:16">
      <c r="A1185" s="347" t="s">
        <v>2568</v>
      </c>
      <c r="B1185" s="348">
        <v>5</v>
      </c>
      <c r="C1185" s="347" t="s">
        <v>28152</v>
      </c>
      <c r="D1185" s="347" t="s">
        <v>2569</v>
      </c>
      <c r="E1185" s="347">
        <v>6</v>
      </c>
      <c r="F1185" s="347">
        <v>0.7</v>
      </c>
      <c r="G1185" s="347" t="s">
        <v>11</v>
      </c>
      <c r="H1185" s="349">
        <v>40</v>
      </c>
      <c r="I1185" s="350" t="s">
        <v>12</v>
      </c>
      <c r="J1185" s="351">
        <f t="shared" si="18"/>
        <v>111</v>
      </c>
      <c r="K1185" s="351">
        <v>18.5</v>
      </c>
      <c r="L1185" s="3" t="str">
        <f>IFERROR(INDEX(dbOrdini[PREZZO
VINOLUX],MATCH(A1185,dbOrdini[CODICE
ANKER],0)),"")</f>
        <v/>
      </c>
      <c r="M1185" s="347" t="s">
        <v>10535</v>
      </c>
      <c r="N1185" s="15" t="str">
        <f>IFERROR(INDEX(dbOrdini[ORDINE],MATCH(A1185,dbOrdini[CODICE
ANKER]*(dbOrdini[CODICE
SUPPLY]="GEN24"),0)),"")</f>
        <v/>
      </c>
      <c r="O1185" s="352" t="s">
        <v>8</v>
      </c>
      <c r="P1185" s="347" t="s">
        <v>2570</v>
      </c>
    </row>
    <row r="1186" spans="1:16">
      <c r="A1186" s="347" t="s">
        <v>2571</v>
      </c>
      <c r="B1186" s="348">
        <v>16</v>
      </c>
      <c r="C1186" s="347" t="s">
        <v>28152</v>
      </c>
      <c r="D1186" s="347" t="s">
        <v>2572</v>
      </c>
      <c r="E1186" s="347">
        <v>6</v>
      </c>
      <c r="F1186" s="347">
        <v>0.7</v>
      </c>
      <c r="G1186" s="347" t="s">
        <v>11</v>
      </c>
      <c r="H1186" s="349">
        <v>54</v>
      </c>
      <c r="I1186" s="350" t="s">
        <v>12</v>
      </c>
      <c r="J1186" s="351">
        <f t="shared" si="18"/>
        <v>125.69999999999999</v>
      </c>
      <c r="K1186" s="351">
        <v>20.95</v>
      </c>
      <c r="L1186" s="3" t="str">
        <f>IFERROR(INDEX(dbOrdini[PREZZO
VINOLUX],MATCH(A1186,dbOrdini[CODICE
ANKER],0)),"")</f>
        <v/>
      </c>
      <c r="M1186" s="347" t="s">
        <v>10535</v>
      </c>
      <c r="N1186" s="15" t="str">
        <f>IFERROR(INDEX(dbOrdini[ORDINE],MATCH(A1186,dbOrdini[CODICE
ANKER]*(dbOrdini[CODICE
SUPPLY]="GEN24"),0)),"")</f>
        <v/>
      </c>
      <c r="O1186" s="352" t="s">
        <v>8</v>
      </c>
      <c r="P1186" s="347" t="s">
        <v>2573</v>
      </c>
    </row>
    <row r="1187" spans="1:16">
      <c r="A1187" s="347" t="s">
        <v>2574</v>
      </c>
      <c r="B1187" s="348">
        <v>3</v>
      </c>
      <c r="C1187" s="347" t="s">
        <v>28152</v>
      </c>
      <c r="D1187" s="347" t="s">
        <v>2575</v>
      </c>
      <c r="E1187" s="347">
        <v>6</v>
      </c>
      <c r="F1187" s="347">
        <v>0.7</v>
      </c>
      <c r="G1187" s="347" t="s">
        <v>11</v>
      </c>
      <c r="H1187" s="349">
        <v>40</v>
      </c>
      <c r="I1187" s="350" t="s">
        <v>12</v>
      </c>
      <c r="J1187" s="351">
        <f t="shared" si="18"/>
        <v>115.5</v>
      </c>
      <c r="K1187" s="351">
        <v>19.25</v>
      </c>
      <c r="L1187" s="3" t="str">
        <f>IFERROR(INDEX(dbOrdini[PREZZO
VINOLUX],MATCH(A1187,dbOrdini[CODICE
ANKER],0)),"")</f>
        <v/>
      </c>
      <c r="M1187" s="347" t="s">
        <v>10535</v>
      </c>
      <c r="N1187" s="15" t="str">
        <f>IFERROR(INDEX(dbOrdini[ORDINE],MATCH(A1187,dbOrdini[CODICE
ANKER]*(dbOrdini[CODICE
SUPPLY]="GEN24"),0)),"")</f>
        <v/>
      </c>
      <c r="O1187" s="352" t="s">
        <v>8</v>
      </c>
      <c r="P1187" s="347" t="s">
        <v>2576</v>
      </c>
    </row>
    <row r="1188" spans="1:16">
      <c r="A1188" s="347" t="s">
        <v>2577</v>
      </c>
      <c r="B1188" s="348">
        <v>8</v>
      </c>
      <c r="C1188" s="347" t="s">
        <v>28170</v>
      </c>
      <c r="D1188" s="347" t="s">
        <v>2578</v>
      </c>
      <c r="E1188" s="347">
        <v>6</v>
      </c>
      <c r="F1188" s="347">
        <v>0.15</v>
      </c>
      <c r="G1188" s="347" t="s">
        <v>11</v>
      </c>
      <c r="H1188" s="349">
        <v>44.7</v>
      </c>
      <c r="I1188" s="350" t="s">
        <v>12</v>
      </c>
      <c r="J1188" s="351">
        <f t="shared" si="18"/>
        <v>70.5</v>
      </c>
      <c r="K1188" s="351">
        <v>11.75</v>
      </c>
      <c r="L1188" s="3" t="str">
        <f>IFERROR(INDEX(dbOrdini[PREZZO
VINOLUX],MATCH(A1188,dbOrdini[CODICE
ANKER],0)),"")</f>
        <v/>
      </c>
      <c r="M1188" s="347" t="s">
        <v>10553</v>
      </c>
      <c r="N1188" s="15" t="str">
        <f>IFERROR(INDEX(dbOrdini[ORDINE],MATCH(A1188,dbOrdini[CODICE
ANKER]*(dbOrdini[CODICE
SUPPLY]="GEN24"),0)),"")</f>
        <v/>
      </c>
      <c r="O1188" s="352" t="s">
        <v>8</v>
      </c>
      <c r="P1188" s="347" t="s">
        <v>2579</v>
      </c>
    </row>
    <row r="1189" spans="1:16">
      <c r="A1189" s="347" t="s">
        <v>2580</v>
      </c>
      <c r="B1189" s="348">
        <v>0</v>
      </c>
      <c r="C1189" s="347" t="s">
        <v>28152</v>
      </c>
      <c r="D1189" s="347" t="s">
        <v>2581</v>
      </c>
      <c r="E1189" s="347">
        <v>6</v>
      </c>
      <c r="F1189" s="347">
        <v>0.7</v>
      </c>
      <c r="G1189" s="347" t="s">
        <v>11</v>
      </c>
      <c r="H1189" s="349">
        <v>43</v>
      </c>
      <c r="I1189" s="350" t="s">
        <v>12</v>
      </c>
      <c r="J1189" s="351">
        <f t="shared" si="18"/>
        <v>119.69999999999999</v>
      </c>
      <c r="K1189" s="351">
        <v>19.95</v>
      </c>
      <c r="L1189" s="3" t="str">
        <f>IFERROR(INDEX(dbOrdini[PREZZO
VINOLUX],MATCH(A1189,dbOrdini[CODICE
ANKER],0)),"")</f>
        <v/>
      </c>
      <c r="M1189" s="347" t="s">
        <v>10554</v>
      </c>
      <c r="N1189" s="15" t="str">
        <f>IFERROR(INDEX(dbOrdini[ORDINE],MATCH(A1189,dbOrdini[CODICE
ANKER]*(dbOrdini[CODICE
SUPPLY]="GEN24"),0)),"")</f>
        <v/>
      </c>
      <c r="O1189" s="352" t="s">
        <v>8</v>
      </c>
      <c r="P1189" s="347" t="s">
        <v>2582</v>
      </c>
    </row>
    <row r="1190" spans="1:16">
      <c r="A1190" s="347" t="s">
        <v>2583</v>
      </c>
      <c r="B1190" s="348">
        <v>77</v>
      </c>
      <c r="C1190" s="347" t="s">
        <v>28152</v>
      </c>
      <c r="D1190" s="347" t="s">
        <v>2584</v>
      </c>
      <c r="E1190" s="347">
        <v>6</v>
      </c>
      <c r="F1190" s="347">
        <v>0.7</v>
      </c>
      <c r="G1190" s="347" t="s">
        <v>11</v>
      </c>
      <c r="H1190" s="349">
        <v>43</v>
      </c>
      <c r="I1190" s="350" t="s">
        <v>12</v>
      </c>
      <c r="J1190" s="351">
        <f t="shared" si="18"/>
        <v>94.5</v>
      </c>
      <c r="K1190" s="351">
        <v>15.75</v>
      </c>
      <c r="L1190" s="3" t="str">
        <f>IFERROR(INDEX(dbOrdini[PREZZO
VINOLUX],MATCH(A1190,dbOrdini[CODICE
ANKER],0)),"")</f>
        <v/>
      </c>
      <c r="M1190" s="347" t="s">
        <v>10554</v>
      </c>
      <c r="N1190" s="15" t="str">
        <f>IFERROR(INDEX(dbOrdini[ORDINE],MATCH(A1190,dbOrdini[CODICE
ANKER]*(dbOrdini[CODICE
SUPPLY]="GEN24"),0)),"")</f>
        <v/>
      </c>
      <c r="O1190" s="352" t="s">
        <v>8</v>
      </c>
      <c r="P1190" s="347" t="s">
        <v>2585</v>
      </c>
    </row>
    <row r="1191" spans="1:16">
      <c r="A1191" s="347" t="s">
        <v>2586</v>
      </c>
      <c r="B1191" s="348">
        <v>31</v>
      </c>
      <c r="C1191" s="347" t="s">
        <v>28152</v>
      </c>
      <c r="D1191" s="347" t="s">
        <v>2587</v>
      </c>
      <c r="E1191" s="347">
        <v>6</v>
      </c>
      <c r="F1191" s="347">
        <v>0.7</v>
      </c>
      <c r="G1191" s="347" t="s">
        <v>11</v>
      </c>
      <c r="H1191" s="349">
        <v>43</v>
      </c>
      <c r="I1191" s="350" t="s">
        <v>12</v>
      </c>
      <c r="J1191" s="351">
        <f t="shared" si="18"/>
        <v>267</v>
      </c>
      <c r="K1191" s="351">
        <v>44.5</v>
      </c>
      <c r="L1191" s="3" t="str">
        <f>IFERROR(INDEX(dbOrdini[PREZZO
VINOLUX],MATCH(A1191,dbOrdini[CODICE
ANKER],0)),"")</f>
        <v/>
      </c>
      <c r="M1191" s="347" t="s">
        <v>10542</v>
      </c>
      <c r="N1191" s="15" t="str">
        <f>IFERROR(INDEX(dbOrdini[ORDINE],MATCH(A1191,dbOrdini[CODICE
ANKER]*(dbOrdini[CODICE
SUPPLY]="GEN24"),0)),"")</f>
        <v/>
      </c>
      <c r="O1191" s="352" t="s">
        <v>8</v>
      </c>
      <c r="P1191" s="347" t="s">
        <v>2588</v>
      </c>
    </row>
    <row r="1192" spans="1:16">
      <c r="A1192" s="347" t="s">
        <v>2589</v>
      </c>
      <c r="B1192" s="348">
        <v>40</v>
      </c>
      <c r="C1192" s="347" t="s">
        <v>28152</v>
      </c>
      <c r="D1192" s="347" t="s">
        <v>2590</v>
      </c>
      <c r="E1192" s="347">
        <v>6</v>
      </c>
      <c r="F1192" s="347">
        <v>0.7</v>
      </c>
      <c r="G1192" s="347" t="s">
        <v>11</v>
      </c>
      <c r="H1192" s="349">
        <v>43</v>
      </c>
      <c r="I1192" s="350" t="s">
        <v>12</v>
      </c>
      <c r="J1192" s="351">
        <f t="shared" si="18"/>
        <v>270</v>
      </c>
      <c r="K1192" s="351">
        <v>45</v>
      </c>
      <c r="L1192" s="3" t="str">
        <f>IFERROR(INDEX(dbOrdini[PREZZO
VINOLUX],MATCH(A1192,dbOrdini[CODICE
ANKER],0)),"")</f>
        <v/>
      </c>
      <c r="M1192" s="347" t="s">
        <v>10554</v>
      </c>
      <c r="N1192" s="15" t="str">
        <f>IFERROR(INDEX(dbOrdini[ORDINE],MATCH(A1192,dbOrdini[CODICE
ANKER]*(dbOrdini[CODICE
SUPPLY]="GEN24"),0)),"")</f>
        <v/>
      </c>
      <c r="O1192" s="352" t="s">
        <v>8</v>
      </c>
      <c r="P1192" s="347" t="s">
        <v>2588</v>
      </c>
    </row>
    <row r="1193" spans="1:16">
      <c r="A1193" s="347" t="s">
        <v>2591</v>
      </c>
      <c r="B1193" s="348">
        <v>13</v>
      </c>
      <c r="C1193" s="347" t="s">
        <v>28152</v>
      </c>
      <c r="D1193" s="347" t="s">
        <v>2592</v>
      </c>
      <c r="E1193" s="347">
        <v>6</v>
      </c>
      <c r="F1193" s="347">
        <v>0.7</v>
      </c>
      <c r="G1193" s="347" t="s">
        <v>11262</v>
      </c>
      <c r="H1193" s="349">
        <v>46</v>
      </c>
      <c r="I1193" s="350" t="s">
        <v>12</v>
      </c>
      <c r="J1193" s="351">
        <f t="shared" si="18"/>
        <v>151.5</v>
      </c>
      <c r="K1193" s="351">
        <v>25.25</v>
      </c>
      <c r="L1193" s="3" t="str">
        <f>IFERROR(INDEX(dbOrdini[PREZZO
VINOLUX],MATCH(A1193,dbOrdini[CODICE
ANKER],0)),"")</f>
        <v/>
      </c>
      <c r="M1193" s="347" t="s">
        <v>10554</v>
      </c>
      <c r="N1193" s="15" t="str">
        <f>IFERROR(INDEX(dbOrdini[ORDINE],MATCH(A1193,dbOrdini[CODICE
ANKER]*(dbOrdini[CODICE
SUPPLY]="GEN24"),0)),"")</f>
        <v/>
      </c>
      <c r="O1193" s="352" t="s">
        <v>8</v>
      </c>
      <c r="P1193" s="347" t="s">
        <v>2593</v>
      </c>
    </row>
    <row r="1194" spans="1:16">
      <c r="A1194" s="347" t="s">
        <v>2594</v>
      </c>
      <c r="B1194" s="348">
        <v>109</v>
      </c>
      <c r="C1194" s="347" t="s">
        <v>28152</v>
      </c>
      <c r="D1194" s="347" t="s">
        <v>2595</v>
      </c>
      <c r="E1194" s="347">
        <v>6</v>
      </c>
      <c r="F1194" s="347">
        <v>0.7</v>
      </c>
      <c r="G1194" s="347" t="s">
        <v>11</v>
      </c>
      <c r="H1194" s="349">
        <v>46</v>
      </c>
      <c r="I1194" s="350" t="s">
        <v>12</v>
      </c>
      <c r="J1194" s="351">
        <f t="shared" si="18"/>
        <v>149.69999999999999</v>
      </c>
      <c r="K1194" s="351">
        <v>24.95</v>
      </c>
      <c r="L1194" s="3" t="str">
        <f>IFERROR(INDEX(dbOrdini[PREZZO
VINOLUX],MATCH(A1194,dbOrdini[CODICE
ANKER],0)),"")</f>
        <v/>
      </c>
      <c r="M1194" s="347" t="s">
        <v>10554</v>
      </c>
      <c r="N1194" s="15" t="str">
        <f>IFERROR(INDEX(dbOrdini[ORDINE],MATCH(A1194,dbOrdini[CODICE
ANKER]*(dbOrdini[CODICE
SUPPLY]="GEN24"),0)),"")</f>
        <v/>
      </c>
      <c r="O1194" s="352" t="s">
        <v>8</v>
      </c>
      <c r="P1194" s="347" t="s">
        <v>2596</v>
      </c>
    </row>
    <row r="1195" spans="1:16">
      <c r="A1195" s="347" t="s">
        <v>2597</v>
      </c>
      <c r="B1195" s="348">
        <v>1</v>
      </c>
      <c r="C1195" s="347" t="s">
        <v>28152</v>
      </c>
      <c r="D1195" s="347" t="s">
        <v>2598</v>
      </c>
      <c r="E1195" s="347">
        <v>6</v>
      </c>
      <c r="F1195" s="347">
        <v>0.7</v>
      </c>
      <c r="G1195" s="347" t="s">
        <v>11</v>
      </c>
      <c r="H1195" s="349">
        <v>46</v>
      </c>
      <c r="I1195" s="350" t="s">
        <v>12</v>
      </c>
      <c r="J1195" s="351">
        <f t="shared" si="18"/>
        <v>149.69999999999999</v>
      </c>
      <c r="K1195" s="351">
        <v>24.95</v>
      </c>
      <c r="L1195" s="3" t="str">
        <f>IFERROR(INDEX(dbOrdini[PREZZO
VINOLUX],MATCH(A1195,dbOrdini[CODICE
ANKER],0)),"")</f>
        <v/>
      </c>
      <c r="M1195" s="347" t="s">
        <v>10554</v>
      </c>
      <c r="N1195" s="15" t="str">
        <f>IFERROR(INDEX(dbOrdini[ORDINE],MATCH(A1195,dbOrdini[CODICE
ANKER]*(dbOrdini[CODICE
SUPPLY]="GEN24"),0)),"")</f>
        <v/>
      </c>
      <c r="O1195" s="352" t="s">
        <v>8</v>
      </c>
      <c r="P1195" s="347" t="s">
        <v>2596</v>
      </c>
    </row>
    <row r="1196" spans="1:16">
      <c r="A1196" s="347" t="s">
        <v>2599</v>
      </c>
      <c r="B1196" s="348">
        <v>0</v>
      </c>
      <c r="C1196" s="347" t="s">
        <v>28152</v>
      </c>
      <c r="D1196" s="347" t="s">
        <v>2600</v>
      </c>
      <c r="E1196" s="347">
        <v>6</v>
      </c>
      <c r="F1196" s="347">
        <v>0.7</v>
      </c>
      <c r="G1196" s="347" t="s">
        <v>11</v>
      </c>
      <c r="H1196" s="349">
        <v>56.7</v>
      </c>
      <c r="I1196" s="350" t="s">
        <v>12</v>
      </c>
      <c r="J1196" s="351">
        <f t="shared" si="18"/>
        <v>123</v>
      </c>
      <c r="K1196" s="351">
        <v>20.5</v>
      </c>
      <c r="L1196" s="3" t="str">
        <f>IFERROR(INDEX(dbOrdini[PREZZO
VINOLUX],MATCH(A1196,dbOrdini[CODICE
ANKER],0)),"")</f>
        <v/>
      </c>
      <c r="M1196" s="347" t="s">
        <v>10554</v>
      </c>
      <c r="N1196" s="15" t="str">
        <f>IFERROR(INDEX(dbOrdini[ORDINE],MATCH(A1196,dbOrdini[CODICE
ANKER]*(dbOrdini[CODICE
SUPPLY]="GEN24"),0)),"")</f>
        <v/>
      </c>
      <c r="O1196" s="352" t="s">
        <v>8</v>
      </c>
      <c r="P1196" s="347" t="s">
        <v>2601</v>
      </c>
    </row>
    <row r="1197" spans="1:16">
      <c r="A1197" s="347" t="s">
        <v>2602</v>
      </c>
      <c r="B1197" s="348">
        <v>33</v>
      </c>
      <c r="C1197" s="347" t="s">
        <v>28152</v>
      </c>
      <c r="D1197" s="347" t="s">
        <v>2603</v>
      </c>
      <c r="E1197" s="347">
        <v>6</v>
      </c>
      <c r="F1197" s="347">
        <v>0.7</v>
      </c>
      <c r="G1197" s="347" t="s">
        <v>11</v>
      </c>
      <c r="H1197" s="349">
        <v>46</v>
      </c>
      <c r="I1197" s="350" t="s">
        <v>12</v>
      </c>
      <c r="J1197" s="351">
        <f t="shared" si="18"/>
        <v>156</v>
      </c>
      <c r="K1197" s="351">
        <v>26</v>
      </c>
      <c r="L1197" s="3" t="str">
        <f>IFERROR(INDEX(dbOrdini[PREZZO
VINOLUX],MATCH(A1197,dbOrdini[CODICE
ANKER],0)),"")</f>
        <v/>
      </c>
      <c r="M1197" s="347" t="s">
        <v>10554</v>
      </c>
      <c r="N1197" s="15" t="str">
        <f>IFERROR(INDEX(dbOrdini[ORDINE],MATCH(A1197,dbOrdini[CODICE
ANKER]*(dbOrdini[CODICE
SUPPLY]="GEN24"),0)),"")</f>
        <v/>
      </c>
      <c r="O1197" s="352" t="s">
        <v>8</v>
      </c>
      <c r="P1197" s="347" t="s">
        <v>2604</v>
      </c>
    </row>
    <row r="1198" spans="1:16">
      <c r="A1198" s="347" t="s">
        <v>2605</v>
      </c>
      <c r="B1198" s="348">
        <v>0</v>
      </c>
      <c r="C1198" s="347" t="s">
        <v>28152</v>
      </c>
      <c r="D1198" s="347" t="s">
        <v>2606</v>
      </c>
      <c r="E1198" s="347">
        <v>6</v>
      </c>
      <c r="F1198" s="347">
        <v>0.7</v>
      </c>
      <c r="G1198" s="347" t="s">
        <v>11</v>
      </c>
      <c r="H1198" s="349">
        <v>46</v>
      </c>
      <c r="I1198" s="350" t="s">
        <v>12</v>
      </c>
      <c r="J1198" s="351">
        <f t="shared" si="18"/>
        <v>150</v>
      </c>
      <c r="K1198" s="351">
        <v>25</v>
      </c>
      <c r="L1198" s="3" t="str">
        <f>IFERROR(INDEX(dbOrdini[PREZZO
VINOLUX],MATCH(A1198,dbOrdini[CODICE
ANKER],0)),"")</f>
        <v/>
      </c>
      <c r="M1198" s="347" t="s">
        <v>10554</v>
      </c>
      <c r="N1198" s="15" t="str">
        <f>IFERROR(INDEX(dbOrdini[ORDINE],MATCH(A1198,dbOrdini[CODICE
ANKER]*(dbOrdini[CODICE
SUPPLY]="GEN24"),0)),"")</f>
        <v/>
      </c>
      <c r="O1198" s="352" t="s">
        <v>8</v>
      </c>
      <c r="P1198" s="347" t="s">
        <v>2604</v>
      </c>
    </row>
    <row r="1199" spans="1:16">
      <c r="A1199" s="347" t="s">
        <v>11229</v>
      </c>
      <c r="B1199" s="348">
        <v>120</v>
      </c>
      <c r="C1199" s="347" t="s">
        <v>28152</v>
      </c>
      <c r="D1199" s="347" t="s">
        <v>11230</v>
      </c>
      <c r="E1199" s="347">
        <v>6</v>
      </c>
      <c r="F1199" s="347">
        <v>0.7</v>
      </c>
      <c r="G1199" s="347" t="s">
        <v>11</v>
      </c>
      <c r="H1199" s="349">
        <v>43</v>
      </c>
      <c r="I1199" s="350" t="s">
        <v>12</v>
      </c>
      <c r="J1199" s="351">
        <f t="shared" si="18"/>
        <v>141</v>
      </c>
      <c r="K1199" s="351">
        <v>23.5</v>
      </c>
      <c r="L1199" s="3" t="str">
        <f>IFERROR(INDEX(dbOrdini[PREZZO
VINOLUX],MATCH(A1199,dbOrdini[CODICE
ANKER],0)),"")</f>
        <v/>
      </c>
      <c r="M1199" s="347" t="s">
        <v>10554</v>
      </c>
      <c r="N1199" s="15" t="str">
        <f>IFERROR(INDEX(dbOrdini[ORDINE],MATCH(A1199,dbOrdini[CODICE
ANKER]*(dbOrdini[CODICE
SUPPLY]="GEN24"),0)),"")</f>
        <v/>
      </c>
      <c r="O1199" s="352" t="s">
        <v>8</v>
      </c>
      <c r="P1199" s="347" t="s">
        <v>2607</v>
      </c>
    </row>
    <row r="1200" spans="1:16">
      <c r="A1200" s="347" t="s">
        <v>2608</v>
      </c>
      <c r="B1200" s="348">
        <v>245</v>
      </c>
      <c r="C1200" s="347" t="s">
        <v>28152</v>
      </c>
      <c r="D1200" s="347" t="s">
        <v>2609</v>
      </c>
      <c r="E1200" s="347">
        <v>6</v>
      </c>
      <c r="F1200" s="347">
        <v>0.7</v>
      </c>
      <c r="G1200" s="347" t="s">
        <v>11</v>
      </c>
      <c r="H1200" s="349">
        <v>40</v>
      </c>
      <c r="I1200" s="350" t="s">
        <v>12</v>
      </c>
      <c r="J1200" s="351">
        <f t="shared" si="18"/>
        <v>207</v>
      </c>
      <c r="K1200" s="351">
        <v>34.5</v>
      </c>
      <c r="L1200" s="3">
        <f>IFERROR(INDEX(dbOrdini[PREZZO
VINOLUX],MATCH(A1200,dbOrdini[CODICE
ANKER],0)),"")</f>
        <v>31.95</v>
      </c>
      <c r="M1200" s="347" t="s">
        <v>10536</v>
      </c>
      <c r="N1200" s="15" t="str">
        <f>IFERROR(INDEX(dbOrdini[ORDINE],MATCH(A1200,dbOrdini[CODICE
ANKER]*(dbOrdini[CODICE
SUPPLY]="GEN24"),0)),"")</f>
        <v/>
      </c>
      <c r="O1200" s="352" t="s">
        <v>8</v>
      </c>
      <c r="P1200" s="347" t="s">
        <v>2610</v>
      </c>
    </row>
    <row r="1201" spans="1:16">
      <c r="A1201" s="347" t="s">
        <v>28467</v>
      </c>
      <c r="B1201" s="348">
        <v>60</v>
      </c>
      <c r="C1201" s="347" t="s">
        <v>28152</v>
      </c>
      <c r="D1201" s="347" t="s">
        <v>28468</v>
      </c>
      <c r="E1201" s="347">
        <v>6</v>
      </c>
      <c r="F1201" s="347">
        <v>0.7</v>
      </c>
      <c r="G1201" s="347" t="s">
        <v>11</v>
      </c>
      <c r="H1201" s="349">
        <v>43</v>
      </c>
      <c r="I1201" s="350" t="s">
        <v>12</v>
      </c>
      <c r="J1201" s="351">
        <f t="shared" si="18"/>
        <v>153</v>
      </c>
      <c r="K1201" s="351">
        <v>25.5</v>
      </c>
      <c r="L1201" s="3" t="str">
        <f>IFERROR(INDEX(dbOrdini[PREZZO
VINOLUX],MATCH(A1201,dbOrdini[CODICE
ANKER],0)),"")</f>
        <v/>
      </c>
      <c r="M1201" s="347" t="s">
        <v>10538</v>
      </c>
      <c r="N1201" s="15" t="str">
        <f>IFERROR(INDEX(dbOrdini[ORDINE],MATCH(A1201,dbOrdini[CODICE
ANKER]*(dbOrdini[CODICE
SUPPLY]="GEN24"),0)),"")</f>
        <v/>
      </c>
      <c r="O1201" s="352" t="s">
        <v>8</v>
      </c>
      <c r="P1201" s="347" t="s">
        <v>28469</v>
      </c>
    </row>
    <row r="1202" spans="1:16">
      <c r="A1202" s="347" t="s">
        <v>2611</v>
      </c>
      <c r="B1202" s="348">
        <v>45</v>
      </c>
      <c r="C1202" s="347" t="s">
        <v>28152</v>
      </c>
      <c r="D1202" s="347" t="s">
        <v>2612</v>
      </c>
      <c r="E1202" s="347">
        <v>6</v>
      </c>
      <c r="F1202" s="347">
        <v>0.7</v>
      </c>
      <c r="G1202" s="347" t="s">
        <v>11</v>
      </c>
      <c r="H1202" s="349">
        <v>43</v>
      </c>
      <c r="I1202" s="350" t="s">
        <v>12</v>
      </c>
      <c r="J1202" s="351">
        <f t="shared" si="18"/>
        <v>139.5</v>
      </c>
      <c r="K1202" s="351">
        <v>23.25</v>
      </c>
      <c r="L1202" s="3">
        <f>IFERROR(INDEX(dbOrdini[PREZZO
VINOLUX],MATCH(A1202,dbOrdini[CODICE
ANKER],0)),"")</f>
        <v>18.850000000000001</v>
      </c>
      <c r="M1202" s="347" t="s">
        <v>10560</v>
      </c>
      <c r="N1202" s="15" t="str">
        <f>IFERROR(INDEX(dbOrdini[ORDINE],MATCH(A1202,dbOrdini[CODICE
ANKER]*(dbOrdini[CODICE
SUPPLY]="GEN24"),0)),"")</f>
        <v/>
      </c>
      <c r="O1202" s="352" t="s">
        <v>8</v>
      </c>
      <c r="P1202" s="347" t="s">
        <v>2613</v>
      </c>
    </row>
    <row r="1203" spans="1:16">
      <c r="A1203" s="347" t="s">
        <v>2614</v>
      </c>
      <c r="B1203" s="348">
        <v>762</v>
      </c>
      <c r="C1203" s="347" t="s">
        <v>28152</v>
      </c>
      <c r="D1203" s="347" t="s">
        <v>2615</v>
      </c>
      <c r="E1203" s="347">
        <v>6</v>
      </c>
      <c r="F1203" s="347">
        <v>0.7</v>
      </c>
      <c r="G1203" s="347" t="s">
        <v>11</v>
      </c>
      <c r="H1203" s="349">
        <v>40</v>
      </c>
      <c r="I1203" s="350" t="s">
        <v>12</v>
      </c>
      <c r="J1203" s="351">
        <f t="shared" si="18"/>
        <v>83.699999999999989</v>
      </c>
      <c r="K1203" s="351">
        <v>13.95</v>
      </c>
      <c r="L1203" s="3" t="str">
        <f>IFERROR(INDEX(dbOrdini[PREZZO
VINOLUX],MATCH(A1203,dbOrdini[CODICE
ANKER],0)),"")</f>
        <v/>
      </c>
      <c r="M1203" s="347" t="s">
        <v>10560</v>
      </c>
      <c r="N1203" s="15" t="str">
        <f>IFERROR(INDEX(dbOrdini[ORDINE],MATCH(A1203,dbOrdini[CODICE
ANKER]*(dbOrdini[CODICE
SUPPLY]="GEN24"),0)),"")</f>
        <v/>
      </c>
      <c r="O1203" s="352" t="s">
        <v>8</v>
      </c>
      <c r="P1203" s="347" t="s">
        <v>2616</v>
      </c>
    </row>
    <row r="1204" spans="1:16">
      <c r="A1204" s="347" t="s">
        <v>2617</v>
      </c>
      <c r="B1204" s="348">
        <v>0</v>
      </c>
      <c r="C1204" s="347" t="s">
        <v>28152</v>
      </c>
      <c r="D1204" s="347" t="s">
        <v>2618</v>
      </c>
      <c r="E1204" s="347">
        <v>6</v>
      </c>
      <c r="F1204" s="347">
        <v>0.7</v>
      </c>
      <c r="G1204" s="347" t="s">
        <v>11</v>
      </c>
      <c r="H1204" s="349">
        <v>38</v>
      </c>
      <c r="I1204" s="350" t="s">
        <v>12</v>
      </c>
      <c r="J1204" s="351">
        <f t="shared" si="18"/>
        <v>45</v>
      </c>
      <c r="K1204" s="351">
        <v>7.5</v>
      </c>
      <c r="L1204" s="3" t="str">
        <f>IFERROR(INDEX(dbOrdini[PREZZO
VINOLUX],MATCH(A1204,dbOrdini[CODICE
ANKER],0)),"")</f>
        <v/>
      </c>
      <c r="M1204" s="347" t="s">
        <v>10535</v>
      </c>
      <c r="N1204" s="15" t="str">
        <f>IFERROR(INDEX(dbOrdini[ORDINE],MATCH(A1204,dbOrdini[CODICE
ANKER]*(dbOrdini[CODICE
SUPPLY]="GEN24"),0)),"")</f>
        <v/>
      </c>
      <c r="O1204" s="352" t="s">
        <v>8</v>
      </c>
      <c r="P1204" s="347" t="s">
        <v>2619</v>
      </c>
    </row>
    <row r="1205" spans="1:16">
      <c r="A1205" s="347" t="s">
        <v>2620</v>
      </c>
      <c r="B1205" s="348">
        <v>2</v>
      </c>
      <c r="C1205" s="347" t="s">
        <v>28152</v>
      </c>
      <c r="D1205" s="347" t="s">
        <v>2621</v>
      </c>
      <c r="E1205" s="347">
        <v>6</v>
      </c>
      <c r="F1205" s="347">
        <v>0.7</v>
      </c>
      <c r="G1205" s="347" t="s">
        <v>11</v>
      </c>
      <c r="H1205" s="349">
        <v>52.5</v>
      </c>
      <c r="I1205" s="350" t="s">
        <v>12</v>
      </c>
      <c r="J1205" s="351">
        <f t="shared" si="18"/>
        <v>291</v>
      </c>
      <c r="K1205" s="351">
        <v>48.5</v>
      </c>
      <c r="L1205" s="3" t="str">
        <f>IFERROR(INDEX(dbOrdini[PREZZO
VINOLUX],MATCH(A1205,dbOrdini[CODICE
ANKER],0)),"")</f>
        <v/>
      </c>
      <c r="M1205" s="347" t="s">
        <v>10536</v>
      </c>
      <c r="N1205" s="15" t="str">
        <f>IFERROR(INDEX(dbOrdini[ORDINE],MATCH(A1205,dbOrdini[CODICE
ANKER]*(dbOrdini[CODICE
SUPPLY]="GEN24"),0)),"")</f>
        <v/>
      </c>
      <c r="O1205" s="352" t="s">
        <v>8</v>
      </c>
      <c r="P1205" s="347" t="s">
        <v>2622</v>
      </c>
    </row>
    <row r="1206" spans="1:16">
      <c r="A1206" s="347" t="s">
        <v>2623</v>
      </c>
      <c r="B1206" s="348">
        <v>0</v>
      </c>
      <c r="C1206" s="347" t="s">
        <v>28152</v>
      </c>
      <c r="D1206" s="347" t="s">
        <v>2624</v>
      </c>
      <c r="E1206" s="347">
        <v>6</v>
      </c>
      <c r="F1206" s="347">
        <v>0.7</v>
      </c>
      <c r="G1206" s="347" t="s">
        <v>11</v>
      </c>
      <c r="H1206" s="349">
        <v>53</v>
      </c>
      <c r="I1206" s="350" t="s">
        <v>12</v>
      </c>
      <c r="J1206" s="351">
        <f t="shared" si="18"/>
        <v>285</v>
      </c>
      <c r="K1206" s="351">
        <v>47.5</v>
      </c>
      <c r="L1206" s="3" t="str">
        <f>IFERROR(INDEX(dbOrdini[PREZZO
VINOLUX],MATCH(A1206,dbOrdini[CODICE
ANKER],0)),"")</f>
        <v/>
      </c>
      <c r="M1206" s="347" t="s">
        <v>10536</v>
      </c>
      <c r="N1206" s="15" t="str">
        <f>IFERROR(INDEX(dbOrdini[ORDINE],MATCH(A1206,dbOrdini[CODICE
ANKER]*(dbOrdini[CODICE
SUPPLY]="GEN24"),0)),"")</f>
        <v/>
      </c>
      <c r="O1206" s="352" t="s">
        <v>8</v>
      </c>
      <c r="P1206" s="347" t="s">
        <v>2625</v>
      </c>
    </row>
    <row r="1207" spans="1:16">
      <c r="A1207" s="347" t="s">
        <v>2626</v>
      </c>
      <c r="B1207" s="348">
        <v>0</v>
      </c>
      <c r="C1207" s="347" t="s">
        <v>28152</v>
      </c>
      <c r="D1207" s="347" t="s">
        <v>2627</v>
      </c>
      <c r="E1207" s="347">
        <v>6</v>
      </c>
      <c r="F1207" s="347">
        <v>0.7</v>
      </c>
      <c r="G1207" s="347" t="s">
        <v>11</v>
      </c>
      <c r="H1207" s="349">
        <v>54.5</v>
      </c>
      <c r="I1207" s="350" t="s">
        <v>12</v>
      </c>
      <c r="J1207" s="351">
        <f t="shared" si="18"/>
        <v>270</v>
      </c>
      <c r="K1207" s="351">
        <v>45</v>
      </c>
      <c r="L1207" s="3" t="str">
        <f>IFERROR(INDEX(dbOrdini[PREZZO
VINOLUX],MATCH(A1207,dbOrdini[CODICE
ANKER],0)),"")</f>
        <v/>
      </c>
      <c r="M1207" s="347" t="s">
        <v>10536</v>
      </c>
      <c r="N1207" s="15" t="str">
        <f>IFERROR(INDEX(dbOrdini[ORDINE],MATCH(A1207,dbOrdini[CODICE
ANKER]*(dbOrdini[CODICE
SUPPLY]="GEN24"),0)),"")</f>
        <v/>
      </c>
      <c r="O1207" s="352" t="s">
        <v>8</v>
      </c>
      <c r="P1207" s="347" t="s">
        <v>2628</v>
      </c>
    </row>
    <row r="1208" spans="1:16">
      <c r="A1208" s="347" t="s">
        <v>2629</v>
      </c>
      <c r="B1208" s="348">
        <v>4</v>
      </c>
      <c r="C1208" s="347" t="s">
        <v>28152</v>
      </c>
      <c r="D1208" s="347" t="s">
        <v>2630</v>
      </c>
      <c r="E1208" s="347">
        <v>6</v>
      </c>
      <c r="F1208" s="347">
        <v>0.7</v>
      </c>
      <c r="G1208" s="347" t="s">
        <v>11</v>
      </c>
      <c r="H1208" s="349">
        <v>55.5</v>
      </c>
      <c r="I1208" s="350" t="s">
        <v>12</v>
      </c>
      <c r="J1208" s="351">
        <f t="shared" si="18"/>
        <v>255</v>
      </c>
      <c r="K1208" s="351">
        <v>42.5</v>
      </c>
      <c r="L1208" s="3" t="str">
        <f>IFERROR(INDEX(dbOrdini[PREZZO
VINOLUX],MATCH(A1208,dbOrdini[CODICE
ANKER],0)),"")</f>
        <v/>
      </c>
      <c r="M1208" s="347" t="s">
        <v>10536</v>
      </c>
      <c r="N1208" s="15" t="str">
        <f>IFERROR(INDEX(dbOrdini[ORDINE],MATCH(A1208,dbOrdini[CODICE
ANKER]*(dbOrdini[CODICE
SUPPLY]="GEN24"),0)),"")</f>
        <v/>
      </c>
      <c r="O1208" s="352" t="s">
        <v>8</v>
      </c>
      <c r="P1208" s="347" t="s">
        <v>2631</v>
      </c>
    </row>
    <row r="1209" spans="1:16">
      <c r="A1209" s="347" t="s">
        <v>2632</v>
      </c>
      <c r="B1209" s="348">
        <v>0</v>
      </c>
      <c r="C1209" s="347" t="s">
        <v>28152</v>
      </c>
      <c r="D1209" s="347" t="s">
        <v>2633</v>
      </c>
      <c r="E1209" s="347">
        <v>6</v>
      </c>
      <c r="F1209" s="347">
        <v>0.7</v>
      </c>
      <c r="G1209" s="347" t="s">
        <v>11</v>
      </c>
      <c r="H1209" s="349">
        <v>54</v>
      </c>
      <c r="I1209" s="350" t="s">
        <v>12</v>
      </c>
      <c r="J1209" s="351">
        <f t="shared" si="18"/>
        <v>255</v>
      </c>
      <c r="K1209" s="351">
        <v>42.5</v>
      </c>
      <c r="L1209" s="3" t="str">
        <f>IFERROR(INDEX(dbOrdini[PREZZO
VINOLUX],MATCH(A1209,dbOrdini[CODICE
ANKER],0)),"")</f>
        <v/>
      </c>
      <c r="M1209" s="347" t="s">
        <v>10536</v>
      </c>
      <c r="N1209" s="15" t="str">
        <f>IFERROR(INDEX(dbOrdini[ORDINE],MATCH(A1209,dbOrdini[CODICE
ANKER]*(dbOrdini[CODICE
SUPPLY]="GEN24"),0)),"")</f>
        <v/>
      </c>
      <c r="O1209" s="352" t="s">
        <v>8</v>
      </c>
      <c r="P1209" s="347" t="s">
        <v>2634</v>
      </c>
    </row>
    <row r="1210" spans="1:16">
      <c r="A1210" s="347" t="s">
        <v>2635</v>
      </c>
      <c r="B1210" s="348">
        <v>10</v>
      </c>
      <c r="C1210" s="347" t="s">
        <v>28152</v>
      </c>
      <c r="D1210" s="347" t="s">
        <v>2636</v>
      </c>
      <c r="E1210" s="347">
        <v>6</v>
      </c>
      <c r="F1210" s="347">
        <v>0.7</v>
      </c>
      <c r="G1210" s="347" t="s">
        <v>11</v>
      </c>
      <c r="H1210" s="349">
        <v>14</v>
      </c>
      <c r="I1210" s="350" t="s">
        <v>12</v>
      </c>
      <c r="J1210" s="351">
        <f t="shared" si="18"/>
        <v>23.4</v>
      </c>
      <c r="K1210" s="351">
        <v>3.9</v>
      </c>
      <c r="L1210" s="3" t="str">
        <f>IFERROR(INDEX(dbOrdini[PREZZO
VINOLUX],MATCH(A1210,dbOrdini[CODICE
ANKER],0)),"")</f>
        <v/>
      </c>
      <c r="M1210" s="347" t="s">
        <v>10545</v>
      </c>
      <c r="N1210" s="15" t="str">
        <f>IFERROR(INDEX(dbOrdini[ORDINE],MATCH(A1210,dbOrdini[CODICE
ANKER]*(dbOrdini[CODICE
SUPPLY]="GEN24"),0)),"")</f>
        <v/>
      </c>
      <c r="O1210" s="352" t="s">
        <v>8</v>
      </c>
      <c r="P1210" s="347" t="s">
        <v>2637</v>
      </c>
    </row>
    <row r="1211" spans="1:16">
      <c r="A1211" s="347" t="s">
        <v>2638</v>
      </c>
      <c r="B1211" s="348">
        <v>1</v>
      </c>
      <c r="C1211" s="347" t="s">
        <v>28152</v>
      </c>
      <c r="D1211" s="347" t="s">
        <v>2639</v>
      </c>
      <c r="E1211" s="347">
        <v>6</v>
      </c>
      <c r="F1211" s="347">
        <v>0.7</v>
      </c>
      <c r="G1211" s="347" t="s">
        <v>11</v>
      </c>
      <c r="H1211" s="349">
        <v>14.9</v>
      </c>
      <c r="I1211" s="350" t="s">
        <v>12</v>
      </c>
      <c r="J1211" s="351">
        <f t="shared" si="18"/>
        <v>40.5</v>
      </c>
      <c r="K1211" s="351">
        <v>6.75</v>
      </c>
      <c r="L1211" s="3" t="str">
        <f>IFERROR(INDEX(dbOrdini[PREZZO
VINOLUX],MATCH(A1211,dbOrdini[CODICE
ANKER],0)),"")</f>
        <v/>
      </c>
      <c r="M1211" s="347" t="s">
        <v>28214</v>
      </c>
      <c r="N1211" s="15" t="str">
        <f>IFERROR(INDEX(dbOrdini[ORDINE],MATCH(A1211,dbOrdini[CODICE
ANKER]*(dbOrdini[CODICE
SUPPLY]="GEN24"),0)),"")</f>
        <v/>
      </c>
      <c r="O1211" s="352" t="s">
        <v>8</v>
      </c>
      <c r="P1211" s="347" t="s">
        <v>2640</v>
      </c>
    </row>
    <row r="1212" spans="1:16">
      <c r="A1212" s="347" t="s">
        <v>2641</v>
      </c>
      <c r="B1212" s="348">
        <v>64</v>
      </c>
      <c r="C1212" s="347" t="s">
        <v>28152</v>
      </c>
      <c r="D1212" s="347" t="s">
        <v>2642</v>
      </c>
      <c r="E1212" s="347">
        <v>6</v>
      </c>
      <c r="F1212" s="347">
        <v>0.7</v>
      </c>
      <c r="G1212" s="347" t="s">
        <v>11</v>
      </c>
      <c r="H1212" s="349">
        <v>10</v>
      </c>
      <c r="I1212" s="350" t="s">
        <v>12</v>
      </c>
      <c r="J1212" s="351">
        <f t="shared" si="18"/>
        <v>40.5</v>
      </c>
      <c r="K1212" s="351">
        <v>6.75</v>
      </c>
      <c r="L1212" s="3" t="str">
        <f>IFERROR(INDEX(dbOrdini[PREZZO
VINOLUX],MATCH(A1212,dbOrdini[CODICE
ANKER],0)),"")</f>
        <v/>
      </c>
      <c r="M1212" s="347" t="s">
        <v>28214</v>
      </c>
      <c r="N1212" s="15" t="str">
        <f>IFERROR(INDEX(dbOrdini[ORDINE],MATCH(A1212,dbOrdini[CODICE
ANKER]*(dbOrdini[CODICE
SUPPLY]="GEN24"),0)),"")</f>
        <v/>
      </c>
      <c r="O1212" s="352" t="s">
        <v>8</v>
      </c>
      <c r="P1212" s="347" t="s">
        <v>2643</v>
      </c>
    </row>
    <row r="1213" spans="1:16">
      <c r="A1213" s="347" t="s">
        <v>2644</v>
      </c>
      <c r="B1213" s="348">
        <v>138</v>
      </c>
      <c r="C1213" s="347" t="s">
        <v>28152</v>
      </c>
      <c r="D1213" s="347" t="s">
        <v>2645</v>
      </c>
      <c r="E1213" s="347">
        <v>6</v>
      </c>
      <c r="F1213" s="347">
        <v>0.7</v>
      </c>
      <c r="G1213" s="347" t="s">
        <v>11</v>
      </c>
      <c r="H1213" s="349">
        <v>14.9</v>
      </c>
      <c r="I1213" s="350" t="s">
        <v>12</v>
      </c>
      <c r="J1213" s="351">
        <f t="shared" si="18"/>
        <v>40.5</v>
      </c>
      <c r="K1213" s="351">
        <v>6.75</v>
      </c>
      <c r="L1213" s="3" t="str">
        <f>IFERROR(INDEX(dbOrdini[PREZZO
VINOLUX],MATCH(A1213,dbOrdini[CODICE
ANKER],0)),"")</f>
        <v/>
      </c>
      <c r="M1213" s="347" t="s">
        <v>28214</v>
      </c>
      <c r="N1213" s="15" t="str">
        <f>IFERROR(INDEX(dbOrdini[ORDINE],MATCH(A1213,dbOrdini[CODICE
ANKER]*(dbOrdini[CODICE
SUPPLY]="GEN24"),0)),"")</f>
        <v/>
      </c>
      <c r="O1213" s="352" t="s">
        <v>8</v>
      </c>
      <c r="P1213" s="347" t="s">
        <v>2646</v>
      </c>
    </row>
    <row r="1214" spans="1:16">
      <c r="A1214" s="347" t="s">
        <v>2647</v>
      </c>
      <c r="B1214" s="348">
        <v>70</v>
      </c>
      <c r="C1214" s="347" t="s">
        <v>28152</v>
      </c>
      <c r="D1214" s="347" t="s">
        <v>2648</v>
      </c>
      <c r="E1214" s="347">
        <v>6</v>
      </c>
      <c r="F1214" s="347">
        <v>0.7</v>
      </c>
      <c r="G1214" s="347" t="s">
        <v>11</v>
      </c>
      <c r="H1214" s="349">
        <v>10</v>
      </c>
      <c r="I1214" s="350" t="s">
        <v>12</v>
      </c>
      <c r="J1214" s="351">
        <f t="shared" si="18"/>
        <v>40.5</v>
      </c>
      <c r="K1214" s="351">
        <v>6.75</v>
      </c>
      <c r="L1214" s="3" t="str">
        <f>IFERROR(INDEX(dbOrdini[PREZZO
VINOLUX],MATCH(A1214,dbOrdini[CODICE
ANKER],0)),"")</f>
        <v/>
      </c>
      <c r="M1214" s="347" t="s">
        <v>28214</v>
      </c>
      <c r="N1214" s="15" t="str">
        <f>IFERROR(INDEX(dbOrdini[ORDINE],MATCH(A1214,dbOrdini[CODICE
ANKER]*(dbOrdini[CODICE
SUPPLY]="GEN24"),0)),"")</f>
        <v/>
      </c>
      <c r="O1214" s="352" t="s">
        <v>8</v>
      </c>
      <c r="P1214" s="347" t="s">
        <v>2649</v>
      </c>
    </row>
    <row r="1215" spans="1:16">
      <c r="A1215" s="347" t="s">
        <v>2650</v>
      </c>
      <c r="B1215" s="348">
        <v>1</v>
      </c>
      <c r="C1215" s="347" t="s">
        <v>28152</v>
      </c>
      <c r="D1215" s="347" t="s">
        <v>2651</v>
      </c>
      <c r="E1215" s="347">
        <v>6</v>
      </c>
      <c r="F1215" s="347">
        <v>0.7</v>
      </c>
      <c r="G1215" s="347" t="s">
        <v>11</v>
      </c>
      <c r="H1215" s="349">
        <v>10</v>
      </c>
      <c r="I1215" s="350" t="s">
        <v>12</v>
      </c>
      <c r="J1215" s="351">
        <f t="shared" si="18"/>
        <v>40.5</v>
      </c>
      <c r="K1215" s="351">
        <v>6.75</v>
      </c>
      <c r="L1215" s="3" t="str">
        <f>IFERROR(INDEX(dbOrdini[PREZZO
VINOLUX],MATCH(A1215,dbOrdini[CODICE
ANKER],0)),"")</f>
        <v/>
      </c>
      <c r="M1215" s="347" t="s">
        <v>28214</v>
      </c>
      <c r="N1215" s="15" t="str">
        <f>IFERROR(INDEX(dbOrdini[ORDINE],MATCH(A1215,dbOrdini[CODICE
ANKER]*(dbOrdini[CODICE
SUPPLY]="GEN24"),0)),"")</f>
        <v/>
      </c>
      <c r="O1215" s="352" t="s">
        <v>8</v>
      </c>
      <c r="P1215" s="347" t="s">
        <v>2652</v>
      </c>
    </row>
    <row r="1216" spans="1:16">
      <c r="A1216" s="347" t="s">
        <v>2653</v>
      </c>
      <c r="B1216" s="348">
        <v>54</v>
      </c>
      <c r="C1216" s="347" t="s">
        <v>28152</v>
      </c>
      <c r="D1216" s="347" t="s">
        <v>2654</v>
      </c>
      <c r="E1216" s="347">
        <v>6</v>
      </c>
      <c r="F1216" s="347">
        <v>0.7</v>
      </c>
      <c r="G1216" s="347" t="s">
        <v>11</v>
      </c>
      <c r="H1216" s="349">
        <v>14.9</v>
      </c>
      <c r="I1216" s="350" t="s">
        <v>12</v>
      </c>
      <c r="J1216" s="351">
        <f t="shared" si="18"/>
        <v>40.5</v>
      </c>
      <c r="K1216" s="351">
        <v>6.75</v>
      </c>
      <c r="L1216" s="3" t="str">
        <f>IFERROR(INDEX(dbOrdini[PREZZO
VINOLUX],MATCH(A1216,dbOrdini[CODICE
ANKER],0)),"")</f>
        <v/>
      </c>
      <c r="M1216" s="347" t="s">
        <v>28214</v>
      </c>
      <c r="N1216" s="15" t="str">
        <f>IFERROR(INDEX(dbOrdini[ORDINE],MATCH(A1216,dbOrdini[CODICE
ANKER]*(dbOrdini[CODICE
SUPPLY]="GEN24"),0)),"")</f>
        <v/>
      </c>
      <c r="O1216" s="352" t="s">
        <v>8</v>
      </c>
      <c r="P1216" s="347" t="s">
        <v>2655</v>
      </c>
    </row>
    <row r="1217" spans="1:16">
      <c r="A1217" s="347" t="s">
        <v>2656</v>
      </c>
      <c r="B1217" s="348">
        <v>80</v>
      </c>
      <c r="C1217" s="347" t="s">
        <v>28152</v>
      </c>
      <c r="D1217" s="347" t="s">
        <v>2657</v>
      </c>
      <c r="E1217" s="347">
        <v>6</v>
      </c>
      <c r="F1217" s="347">
        <v>0.7</v>
      </c>
      <c r="G1217" s="347" t="s">
        <v>11</v>
      </c>
      <c r="H1217" s="349">
        <v>10</v>
      </c>
      <c r="I1217" s="350" t="s">
        <v>12</v>
      </c>
      <c r="J1217" s="351">
        <f t="shared" si="18"/>
        <v>40.5</v>
      </c>
      <c r="K1217" s="351">
        <v>6.75</v>
      </c>
      <c r="L1217" s="3" t="str">
        <f>IFERROR(INDEX(dbOrdini[PREZZO
VINOLUX],MATCH(A1217,dbOrdini[CODICE
ANKER],0)),"")</f>
        <v/>
      </c>
      <c r="M1217" s="347" t="s">
        <v>28214</v>
      </c>
      <c r="N1217" s="15" t="str">
        <f>IFERROR(INDEX(dbOrdini[ORDINE],MATCH(A1217,dbOrdini[CODICE
ANKER]*(dbOrdini[CODICE
SUPPLY]="GEN24"),0)),"")</f>
        <v/>
      </c>
      <c r="O1217" s="352" t="s">
        <v>8</v>
      </c>
      <c r="P1217" s="347" t="s">
        <v>2658</v>
      </c>
    </row>
    <row r="1218" spans="1:16">
      <c r="A1218" s="347" t="s">
        <v>2659</v>
      </c>
      <c r="B1218" s="348">
        <v>43</v>
      </c>
      <c r="C1218" s="347" t="s">
        <v>28152</v>
      </c>
      <c r="D1218" s="347" t="s">
        <v>2660</v>
      </c>
      <c r="E1218" s="347">
        <v>6</v>
      </c>
      <c r="F1218" s="347">
        <v>0.7</v>
      </c>
      <c r="G1218" s="347" t="s">
        <v>11</v>
      </c>
      <c r="H1218" s="349">
        <v>14.9</v>
      </c>
      <c r="I1218" s="350" t="s">
        <v>12</v>
      </c>
      <c r="J1218" s="351">
        <f t="shared" si="18"/>
        <v>40.5</v>
      </c>
      <c r="K1218" s="351">
        <v>6.75</v>
      </c>
      <c r="L1218" s="3" t="str">
        <f>IFERROR(INDEX(dbOrdini[PREZZO
VINOLUX],MATCH(A1218,dbOrdini[CODICE
ANKER],0)),"")</f>
        <v/>
      </c>
      <c r="M1218" s="347" t="s">
        <v>28214</v>
      </c>
      <c r="N1218" s="15" t="str">
        <f>IFERROR(INDEX(dbOrdini[ORDINE],MATCH(A1218,dbOrdini[CODICE
ANKER]*(dbOrdini[CODICE
SUPPLY]="GEN24"),0)),"")</f>
        <v/>
      </c>
      <c r="O1218" s="352" t="s">
        <v>8</v>
      </c>
      <c r="P1218" s="347" t="s">
        <v>2661</v>
      </c>
    </row>
    <row r="1219" spans="1:16">
      <c r="A1219" s="347" t="s">
        <v>2662</v>
      </c>
      <c r="B1219" s="348">
        <v>6</v>
      </c>
      <c r="C1219" s="347" t="s">
        <v>28170</v>
      </c>
      <c r="D1219" s="347" t="s">
        <v>2663</v>
      </c>
      <c r="E1219" s="347">
        <v>12</v>
      </c>
      <c r="F1219" s="347">
        <v>0.5</v>
      </c>
      <c r="G1219" s="347" t="s">
        <v>11</v>
      </c>
      <c r="H1219" s="349">
        <v>10</v>
      </c>
      <c r="I1219" s="350" t="s">
        <v>12</v>
      </c>
      <c r="J1219" s="351">
        <f t="shared" si="18"/>
        <v>98.399999999999991</v>
      </c>
      <c r="K1219" s="351">
        <v>8.1999999999999993</v>
      </c>
      <c r="L1219" s="3" t="str">
        <f>IFERROR(INDEX(dbOrdini[PREZZO
VINOLUX],MATCH(A1219,dbOrdini[CODICE
ANKER],0)),"")</f>
        <v/>
      </c>
      <c r="M1219" s="347" t="s">
        <v>28214</v>
      </c>
      <c r="N1219" s="15" t="str">
        <f>IFERROR(INDEX(dbOrdini[ORDINE],MATCH(A1219,dbOrdini[CODICE
ANKER]*(dbOrdini[CODICE
SUPPLY]="GEN24"),0)),"")</f>
        <v/>
      </c>
      <c r="O1219" s="352" t="s">
        <v>8</v>
      </c>
      <c r="P1219" s="347" t="s">
        <v>2664</v>
      </c>
    </row>
    <row r="1220" spans="1:16">
      <c r="A1220" s="347" t="s">
        <v>2665</v>
      </c>
      <c r="B1220" s="348">
        <v>112</v>
      </c>
      <c r="C1220" s="347" t="s">
        <v>28152</v>
      </c>
      <c r="D1220" s="347" t="s">
        <v>2666</v>
      </c>
      <c r="E1220" s="347">
        <v>6</v>
      </c>
      <c r="F1220" s="347">
        <v>0.7</v>
      </c>
      <c r="G1220" s="347" t="s">
        <v>11</v>
      </c>
      <c r="H1220" s="349">
        <v>10</v>
      </c>
      <c r="I1220" s="350" t="s">
        <v>12</v>
      </c>
      <c r="J1220" s="351">
        <f t="shared" si="18"/>
        <v>40.5</v>
      </c>
      <c r="K1220" s="351">
        <v>6.75</v>
      </c>
      <c r="L1220" s="3" t="str">
        <f>IFERROR(INDEX(dbOrdini[PREZZO
VINOLUX],MATCH(A1220,dbOrdini[CODICE
ANKER],0)),"")</f>
        <v/>
      </c>
      <c r="M1220" s="347" t="s">
        <v>28214</v>
      </c>
      <c r="N1220" s="15" t="str">
        <f>IFERROR(INDEX(dbOrdini[ORDINE],MATCH(A1220,dbOrdini[CODICE
ANKER]*(dbOrdini[CODICE
SUPPLY]="GEN24"),0)),"")</f>
        <v/>
      </c>
      <c r="O1220" s="352" t="s">
        <v>8</v>
      </c>
      <c r="P1220" s="347" t="s">
        <v>2667</v>
      </c>
    </row>
    <row r="1221" spans="1:16">
      <c r="A1221" s="347" t="s">
        <v>2668</v>
      </c>
      <c r="B1221" s="348">
        <v>103</v>
      </c>
      <c r="C1221" s="347" t="s">
        <v>28152</v>
      </c>
      <c r="D1221" s="347" t="s">
        <v>2669</v>
      </c>
      <c r="E1221" s="347">
        <v>6</v>
      </c>
      <c r="F1221" s="347">
        <v>0.7</v>
      </c>
      <c r="G1221" s="347" t="s">
        <v>11</v>
      </c>
      <c r="H1221" s="349">
        <v>10</v>
      </c>
      <c r="I1221" s="350" t="s">
        <v>12</v>
      </c>
      <c r="J1221" s="351">
        <f t="shared" si="18"/>
        <v>40.5</v>
      </c>
      <c r="K1221" s="351">
        <v>6.75</v>
      </c>
      <c r="L1221" s="3" t="str">
        <f>IFERROR(INDEX(dbOrdini[PREZZO
VINOLUX],MATCH(A1221,dbOrdini[CODICE
ANKER],0)),"")</f>
        <v/>
      </c>
      <c r="M1221" s="347" t="s">
        <v>28214</v>
      </c>
      <c r="N1221" s="15" t="str">
        <f>IFERROR(INDEX(dbOrdini[ORDINE],MATCH(A1221,dbOrdini[CODICE
ANKER]*(dbOrdini[CODICE
SUPPLY]="GEN24"),0)),"")</f>
        <v/>
      </c>
      <c r="O1221" s="352" t="s">
        <v>8</v>
      </c>
      <c r="P1221" s="347" t="s">
        <v>2670</v>
      </c>
    </row>
    <row r="1222" spans="1:16">
      <c r="A1222" s="347" t="s">
        <v>2671</v>
      </c>
      <c r="B1222" s="348">
        <v>26</v>
      </c>
      <c r="C1222" s="347" t="s">
        <v>28152</v>
      </c>
      <c r="D1222" s="347" t="s">
        <v>2672</v>
      </c>
      <c r="E1222" s="347">
        <v>6</v>
      </c>
      <c r="F1222" s="347">
        <v>0.7</v>
      </c>
      <c r="G1222" s="347" t="s">
        <v>11</v>
      </c>
      <c r="H1222" s="349">
        <v>10</v>
      </c>
      <c r="I1222" s="350" t="s">
        <v>12</v>
      </c>
      <c r="J1222" s="351">
        <f t="shared" si="18"/>
        <v>35.700000000000003</v>
      </c>
      <c r="K1222" s="351">
        <v>5.95</v>
      </c>
      <c r="L1222" s="3" t="str">
        <f>IFERROR(INDEX(dbOrdini[PREZZO
VINOLUX],MATCH(A1222,dbOrdini[CODICE
ANKER],0)),"")</f>
        <v/>
      </c>
      <c r="M1222" s="347" t="s">
        <v>28214</v>
      </c>
      <c r="N1222" s="15" t="str">
        <f>IFERROR(INDEX(dbOrdini[ORDINE],MATCH(A1222,dbOrdini[CODICE
ANKER]*(dbOrdini[CODICE
SUPPLY]="GEN24"),0)),"")</f>
        <v/>
      </c>
      <c r="O1222" s="352" t="s">
        <v>8</v>
      </c>
      <c r="P1222" s="347" t="s">
        <v>2673</v>
      </c>
    </row>
    <row r="1223" spans="1:16">
      <c r="A1223" s="347" t="s">
        <v>2674</v>
      </c>
      <c r="B1223" s="348">
        <v>136</v>
      </c>
      <c r="C1223" s="347" t="s">
        <v>28152</v>
      </c>
      <c r="D1223" s="347" t="s">
        <v>2675</v>
      </c>
      <c r="E1223" s="347">
        <v>6</v>
      </c>
      <c r="F1223" s="347">
        <v>0.7</v>
      </c>
      <c r="G1223" s="347" t="s">
        <v>11</v>
      </c>
      <c r="H1223" s="349">
        <v>10</v>
      </c>
      <c r="I1223" s="350" t="s">
        <v>12</v>
      </c>
      <c r="J1223" s="351">
        <f t="shared" si="18"/>
        <v>40.5</v>
      </c>
      <c r="K1223" s="351">
        <v>6.75</v>
      </c>
      <c r="L1223" s="3" t="str">
        <f>IFERROR(INDEX(dbOrdini[PREZZO
VINOLUX],MATCH(A1223,dbOrdini[CODICE
ANKER],0)),"")</f>
        <v/>
      </c>
      <c r="M1223" s="347" t="s">
        <v>28214</v>
      </c>
      <c r="N1223" s="15" t="str">
        <f>IFERROR(INDEX(dbOrdini[ORDINE],MATCH(A1223,dbOrdini[CODICE
ANKER]*(dbOrdini[CODICE
SUPPLY]="GEN24"),0)),"")</f>
        <v/>
      </c>
      <c r="O1223" s="352" t="s">
        <v>8</v>
      </c>
      <c r="P1223" s="347" t="s">
        <v>2676</v>
      </c>
    </row>
    <row r="1224" spans="1:16">
      <c r="A1224" s="347" t="s">
        <v>2677</v>
      </c>
      <c r="B1224" s="348">
        <v>48</v>
      </c>
      <c r="C1224" s="347" t="s">
        <v>28152</v>
      </c>
      <c r="D1224" s="347" t="s">
        <v>2678</v>
      </c>
      <c r="E1224" s="347">
        <v>6</v>
      </c>
      <c r="F1224" s="347">
        <v>0.7</v>
      </c>
      <c r="G1224" s="347" t="s">
        <v>11</v>
      </c>
      <c r="H1224" s="349">
        <v>10</v>
      </c>
      <c r="I1224" s="350" t="s">
        <v>12</v>
      </c>
      <c r="J1224" s="351">
        <f t="shared" si="18"/>
        <v>40.5</v>
      </c>
      <c r="K1224" s="351">
        <v>6.75</v>
      </c>
      <c r="L1224" s="3" t="str">
        <f>IFERROR(INDEX(dbOrdini[PREZZO
VINOLUX],MATCH(A1224,dbOrdini[CODICE
ANKER],0)),"")</f>
        <v/>
      </c>
      <c r="M1224" s="347" t="s">
        <v>28214</v>
      </c>
      <c r="N1224" s="15" t="str">
        <f>IFERROR(INDEX(dbOrdini[ORDINE],MATCH(A1224,dbOrdini[CODICE
ANKER]*(dbOrdini[CODICE
SUPPLY]="GEN24"),0)),"")</f>
        <v/>
      </c>
      <c r="O1224" s="352" t="s">
        <v>8</v>
      </c>
      <c r="P1224" s="347" t="s">
        <v>2679</v>
      </c>
    </row>
    <row r="1225" spans="1:16">
      <c r="A1225" s="347" t="s">
        <v>2680</v>
      </c>
      <c r="B1225" s="348">
        <v>10</v>
      </c>
      <c r="C1225" s="347" t="s">
        <v>28152</v>
      </c>
      <c r="D1225" s="347" t="s">
        <v>2681</v>
      </c>
      <c r="E1225" s="347">
        <v>6</v>
      </c>
      <c r="F1225" s="347">
        <v>0.7</v>
      </c>
      <c r="G1225" s="347" t="s">
        <v>11</v>
      </c>
      <c r="H1225" s="349">
        <v>10</v>
      </c>
      <c r="I1225" s="350" t="s">
        <v>12</v>
      </c>
      <c r="J1225" s="351">
        <f t="shared" si="18"/>
        <v>40.5</v>
      </c>
      <c r="K1225" s="351">
        <v>6.75</v>
      </c>
      <c r="L1225" s="3" t="str">
        <f>IFERROR(INDEX(dbOrdini[PREZZO
VINOLUX],MATCH(A1225,dbOrdini[CODICE
ANKER],0)),"")</f>
        <v/>
      </c>
      <c r="M1225" s="347" t="s">
        <v>28214</v>
      </c>
      <c r="N1225" s="15" t="str">
        <f>IFERROR(INDEX(dbOrdini[ORDINE],MATCH(A1225,dbOrdini[CODICE
ANKER]*(dbOrdini[CODICE
SUPPLY]="GEN24"),0)),"")</f>
        <v/>
      </c>
      <c r="O1225" s="352" t="s">
        <v>8</v>
      </c>
      <c r="P1225" s="347" t="s">
        <v>2682</v>
      </c>
    </row>
    <row r="1226" spans="1:16">
      <c r="A1226" s="347" t="s">
        <v>2683</v>
      </c>
      <c r="B1226" s="348">
        <v>16</v>
      </c>
      <c r="C1226" s="347" t="s">
        <v>28152</v>
      </c>
      <c r="D1226" s="347" t="s">
        <v>2684</v>
      </c>
      <c r="E1226" s="347">
        <v>6</v>
      </c>
      <c r="F1226" s="347">
        <v>0.7</v>
      </c>
      <c r="G1226" s="347" t="s">
        <v>11</v>
      </c>
      <c r="H1226" s="349">
        <v>14.9</v>
      </c>
      <c r="I1226" s="350" t="s">
        <v>12</v>
      </c>
      <c r="J1226" s="351">
        <f t="shared" si="18"/>
        <v>40.5</v>
      </c>
      <c r="K1226" s="351">
        <v>6.75</v>
      </c>
      <c r="L1226" s="3" t="str">
        <f>IFERROR(INDEX(dbOrdini[PREZZO
VINOLUX],MATCH(A1226,dbOrdini[CODICE
ANKER],0)),"")</f>
        <v/>
      </c>
      <c r="M1226" s="347" t="s">
        <v>28214</v>
      </c>
      <c r="N1226" s="15" t="str">
        <f>IFERROR(INDEX(dbOrdini[ORDINE],MATCH(A1226,dbOrdini[CODICE
ANKER]*(dbOrdini[CODICE
SUPPLY]="GEN24"),0)),"")</f>
        <v/>
      </c>
      <c r="O1226" s="352" t="s">
        <v>8</v>
      </c>
      <c r="P1226" s="347" t="s">
        <v>2685</v>
      </c>
    </row>
    <row r="1227" spans="1:16">
      <c r="A1227" s="347" t="s">
        <v>2686</v>
      </c>
      <c r="B1227" s="348">
        <v>23</v>
      </c>
      <c r="C1227" s="347" t="s">
        <v>28152</v>
      </c>
      <c r="D1227" s="347" t="s">
        <v>2687</v>
      </c>
      <c r="E1227" s="347">
        <v>6</v>
      </c>
      <c r="F1227" s="347">
        <v>0.5</v>
      </c>
      <c r="G1227" s="347" t="s">
        <v>11</v>
      </c>
      <c r="H1227" s="349">
        <v>42</v>
      </c>
      <c r="I1227" s="350" t="s">
        <v>12</v>
      </c>
      <c r="J1227" s="351">
        <f t="shared" si="18"/>
        <v>135</v>
      </c>
      <c r="K1227" s="351">
        <v>22.5</v>
      </c>
      <c r="L1227" s="3" t="str">
        <f>IFERROR(INDEX(dbOrdini[PREZZO
VINOLUX],MATCH(A1227,dbOrdini[CODICE
ANKER],0)),"")</f>
        <v/>
      </c>
      <c r="M1227" s="347" t="s">
        <v>10537</v>
      </c>
      <c r="N1227" s="15" t="str">
        <f>IFERROR(INDEX(dbOrdini[ORDINE],MATCH(A1227,dbOrdini[CODICE
ANKER]*(dbOrdini[CODICE
SUPPLY]="GEN24"),0)),"")</f>
        <v/>
      </c>
      <c r="O1227" s="352" t="s">
        <v>8</v>
      </c>
      <c r="P1227" s="347" t="s">
        <v>2688</v>
      </c>
    </row>
    <row r="1228" spans="1:16">
      <c r="A1228" s="347" t="s">
        <v>2689</v>
      </c>
      <c r="B1228" s="348">
        <v>0</v>
      </c>
      <c r="C1228" s="347" t="s">
        <v>28152</v>
      </c>
      <c r="D1228" s="347" t="s">
        <v>2690</v>
      </c>
      <c r="E1228" s="347">
        <v>6</v>
      </c>
      <c r="F1228" s="347">
        <v>0.5</v>
      </c>
      <c r="G1228" s="347" t="s">
        <v>11</v>
      </c>
      <c r="H1228" s="349">
        <v>40</v>
      </c>
      <c r="I1228" s="350" t="s">
        <v>12</v>
      </c>
      <c r="J1228" s="351">
        <f t="shared" si="18"/>
        <v>151.5</v>
      </c>
      <c r="K1228" s="351">
        <v>25.25</v>
      </c>
      <c r="L1228" s="3" t="str">
        <f>IFERROR(INDEX(dbOrdini[PREZZO
VINOLUX],MATCH(A1228,dbOrdini[CODICE
ANKER],0)),"")</f>
        <v/>
      </c>
      <c r="M1228" s="347" t="s">
        <v>10537</v>
      </c>
      <c r="N1228" s="15" t="str">
        <f>IFERROR(INDEX(dbOrdini[ORDINE],MATCH(A1228,dbOrdini[CODICE
ANKER]*(dbOrdini[CODICE
SUPPLY]="GEN24"),0)),"")</f>
        <v/>
      </c>
      <c r="O1228" s="352" t="s">
        <v>8</v>
      </c>
      <c r="P1228" s="347" t="s">
        <v>2691</v>
      </c>
    </row>
    <row r="1229" spans="1:16">
      <c r="A1229" s="347" t="s">
        <v>2692</v>
      </c>
      <c r="B1229" s="348">
        <v>24</v>
      </c>
      <c r="C1229" s="347" t="s">
        <v>28152</v>
      </c>
      <c r="D1229" s="347" t="s">
        <v>2693</v>
      </c>
      <c r="E1229" s="347">
        <v>6</v>
      </c>
      <c r="F1229" s="347">
        <v>0.5</v>
      </c>
      <c r="G1229" s="347" t="s">
        <v>11</v>
      </c>
      <c r="H1229" s="349">
        <v>0</v>
      </c>
      <c r="I1229" s="350" t="s">
        <v>12</v>
      </c>
      <c r="J1229" s="351">
        <f t="shared" ref="J1229:J1292" si="19">E1229*K1229</f>
        <v>117</v>
      </c>
      <c r="K1229" s="351">
        <v>19.5</v>
      </c>
      <c r="L1229" s="3" t="str">
        <f>IFERROR(INDEX(dbOrdini[PREZZO
VINOLUX],MATCH(A1229,dbOrdini[CODICE
ANKER],0)),"")</f>
        <v/>
      </c>
      <c r="M1229" s="347" t="s">
        <v>28382</v>
      </c>
      <c r="N1229" s="15" t="str">
        <f>IFERROR(INDEX(dbOrdini[ORDINE],MATCH(A1229,dbOrdini[CODICE
ANKER]*(dbOrdini[CODICE
SUPPLY]="GEN24"),0)),"")</f>
        <v/>
      </c>
      <c r="O1229" s="352" t="s">
        <v>8</v>
      </c>
      <c r="P1229" s="347" t="s">
        <v>2694</v>
      </c>
    </row>
    <row r="1230" spans="1:16">
      <c r="A1230" s="347" t="s">
        <v>2695</v>
      </c>
      <c r="B1230" s="348">
        <v>30</v>
      </c>
      <c r="C1230" s="347" t="s">
        <v>28152</v>
      </c>
      <c r="D1230" s="347" t="s">
        <v>2696</v>
      </c>
      <c r="E1230" s="347">
        <v>6</v>
      </c>
      <c r="F1230" s="347">
        <v>0.5</v>
      </c>
      <c r="G1230" s="347" t="s">
        <v>11</v>
      </c>
      <c r="H1230" s="349">
        <v>41</v>
      </c>
      <c r="I1230" s="350" t="s">
        <v>12</v>
      </c>
      <c r="J1230" s="351">
        <f t="shared" si="19"/>
        <v>151.5</v>
      </c>
      <c r="K1230" s="351">
        <v>25.25</v>
      </c>
      <c r="L1230" s="3" t="str">
        <f>IFERROR(INDEX(dbOrdini[PREZZO
VINOLUX],MATCH(A1230,dbOrdini[CODICE
ANKER],0)),"")</f>
        <v/>
      </c>
      <c r="M1230" s="347" t="s">
        <v>10537</v>
      </c>
      <c r="N1230" s="15" t="str">
        <f>IFERROR(INDEX(dbOrdini[ORDINE],MATCH(A1230,dbOrdini[CODICE
ANKER]*(dbOrdini[CODICE
SUPPLY]="GEN24"),0)),"")</f>
        <v/>
      </c>
      <c r="O1230" s="352" t="s">
        <v>8</v>
      </c>
      <c r="P1230" s="347" t="s">
        <v>2697</v>
      </c>
    </row>
    <row r="1231" spans="1:16">
      <c r="A1231" s="347" t="s">
        <v>2698</v>
      </c>
      <c r="B1231" s="348">
        <v>13</v>
      </c>
      <c r="C1231" s="347" t="s">
        <v>28152</v>
      </c>
      <c r="D1231" s="347" t="s">
        <v>2699</v>
      </c>
      <c r="E1231" s="347">
        <v>6</v>
      </c>
      <c r="F1231" s="347">
        <v>0.5</v>
      </c>
      <c r="G1231" s="347" t="s">
        <v>11</v>
      </c>
      <c r="H1231" s="349">
        <v>40</v>
      </c>
      <c r="I1231" s="350" t="s">
        <v>12</v>
      </c>
      <c r="J1231" s="351">
        <f t="shared" si="19"/>
        <v>130.5</v>
      </c>
      <c r="K1231" s="351">
        <v>21.75</v>
      </c>
      <c r="L1231" s="3" t="str">
        <f>IFERROR(INDEX(dbOrdini[PREZZO
VINOLUX],MATCH(A1231,dbOrdini[CODICE
ANKER],0)),"")</f>
        <v/>
      </c>
      <c r="M1231" s="347" t="s">
        <v>10537</v>
      </c>
      <c r="N1231" s="15" t="str">
        <f>IFERROR(INDEX(dbOrdini[ORDINE],MATCH(A1231,dbOrdini[CODICE
ANKER]*(dbOrdini[CODICE
SUPPLY]="GEN24"),0)),"")</f>
        <v/>
      </c>
      <c r="O1231" s="352" t="s">
        <v>8</v>
      </c>
      <c r="P1231" s="347" t="s">
        <v>2700</v>
      </c>
    </row>
    <row r="1232" spans="1:16">
      <c r="A1232" s="347" t="s">
        <v>28470</v>
      </c>
      <c r="B1232" s="348">
        <v>0</v>
      </c>
      <c r="C1232" s="347" t="s">
        <v>28152</v>
      </c>
      <c r="D1232" s="347" t="s">
        <v>28471</v>
      </c>
      <c r="E1232" s="347">
        <v>6</v>
      </c>
      <c r="F1232" s="347">
        <v>0.75</v>
      </c>
      <c r="G1232" s="347" t="s">
        <v>11</v>
      </c>
      <c r="H1232" s="349">
        <v>14</v>
      </c>
      <c r="I1232" s="350" t="s">
        <v>12</v>
      </c>
      <c r="J1232" s="351">
        <f t="shared" si="19"/>
        <v>43.2</v>
      </c>
      <c r="K1232" s="351">
        <v>7.2</v>
      </c>
      <c r="L1232" s="3" t="str">
        <f>IFERROR(INDEX(dbOrdini[PREZZO
VINOLUX],MATCH(A1232,dbOrdini[CODICE
ANKER],0)),"")</f>
        <v/>
      </c>
      <c r="M1232" s="347" t="s">
        <v>28211</v>
      </c>
      <c r="N1232" s="15" t="str">
        <f>IFERROR(INDEX(dbOrdini[ORDINE],MATCH(A1232,dbOrdini[CODICE
ANKER]*(dbOrdini[CODICE
SUPPLY]="GEN24"),0)),"")</f>
        <v/>
      </c>
      <c r="O1232" s="352" t="s">
        <v>8</v>
      </c>
      <c r="P1232" s="347" t="s">
        <v>28472</v>
      </c>
    </row>
    <row r="1233" spans="1:16">
      <c r="A1233" s="347" t="s">
        <v>2701</v>
      </c>
      <c r="B1233" s="348">
        <v>0</v>
      </c>
      <c r="C1233" s="347" t="s">
        <v>28152</v>
      </c>
      <c r="D1233" s="347" t="s">
        <v>2702</v>
      </c>
      <c r="E1233" s="347">
        <v>6</v>
      </c>
      <c r="F1233" s="347">
        <v>0.75</v>
      </c>
      <c r="G1233" s="347" t="s">
        <v>11</v>
      </c>
      <c r="H1233" s="349">
        <v>13</v>
      </c>
      <c r="I1233" s="350" t="s">
        <v>12</v>
      </c>
      <c r="J1233" s="351">
        <f t="shared" si="19"/>
        <v>43.2</v>
      </c>
      <c r="K1233" s="351">
        <v>7.2</v>
      </c>
      <c r="L1233" s="3" t="str">
        <f>IFERROR(INDEX(dbOrdini[PREZZO
VINOLUX],MATCH(A1233,dbOrdini[CODICE
ANKER],0)),"")</f>
        <v/>
      </c>
      <c r="M1233" s="347" t="s">
        <v>28211</v>
      </c>
      <c r="N1233" s="15" t="str">
        <f>IFERROR(INDEX(dbOrdini[ORDINE],MATCH(A1233,dbOrdini[CODICE
ANKER]*(dbOrdini[CODICE
SUPPLY]="GEN24"),0)),"")</f>
        <v/>
      </c>
      <c r="O1233" s="352" t="s">
        <v>8</v>
      </c>
      <c r="P1233" s="347" t="s">
        <v>28473</v>
      </c>
    </row>
    <row r="1234" spans="1:16">
      <c r="A1234" s="347" t="s">
        <v>2703</v>
      </c>
      <c r="B1234" s="348">
        <v>12</v>
      </c>
      <c r="C1234" s="347" t="s">
        <v>28152</v>
      </c>
      <c r="D1234" s="347" t="s">
        <v>2704</v>
      </c>
      <c r="E1234" s="347">
        <v>6</v>
      </c>
      <c r="F1234" s="347">
        <v>0.75</v>
      </c>
      <c r="G1234" s="347" t="s">
        <v>11</v>
      </c>
      <c r="H1234" s="349">
        <v>14.5</v>
      </c>
      <c r="I1234" s="350" t="s">
        <v>12</v>
      </c>
      <c r="J1234" s="351">
        <f t="shared" si="19"/>
        <v>41.7</v>
      </c>
      <c r="K1234" s="351">
        <v>6.95</v>
      </c>
      <c r="L1234" s="3" t="str">
        <f>IFERROR(INDEX(dbOrdini[PREZZO
VINOLUX],MATCH(A1234,dbOrdini[CODICE
ANKER],0)),"")</f>
        <v/>
      </c>
      <c r="M1234" s="347" t="s">
        <v>28211</v>
      </c>
      <c r="N1234" s="15" t="str">
        <f>IFERROR(INDEX(dbOrdini[ORDINE],MATCH(A1234,dbOrdini[CODICE
ANKER]*(dbOrdini[CODICE
SUPPLY]="GEN24"),0)),"")</f>
        <v/>
      </c>
      <c r="O1234" s="352" t="s">
        <v>8</v>
      </c>
      <c r="P1234" s="347" t="s">
        <v>2705</v>
      </c>
    </row>
    <row r="1235" spans="1:16">
      <c r="A1235" s="347" t="s">
        <v>2706</v>
      </c>
      <c r="B1235" s="348">
        <v>0</v>
      </c>
      <c r="C1235" s="347" t="s">
        <v>28152</v>
      </c>
      <c r="D1235" s="347" t="s">
        <v>2707</v>
      </c>
      <c r="E1235" s="347">
        <v>6</v>
      </c>
      <c r="F1235" s="347">
        <v>0.75</v>
      </c>
      <c r="G1235" s="347" t="s">
        <v>11</v>
      </c>
      <c r="H1235" s="349">
        <v>14.5</v>
      </c>
      <c r="I1235" s="350" t="s">
        <v>12</v>
      </c>
      <c r="J1235" s="351">
        <f t="shared" si="19"/>
        <v>62.699999999999996</v>
      </c>
      <c r="K1235" s="351">
        <v>10.45</v>
      </c>
      <c r="L1235" s="3" t="str">
        <f>IFERROR(INDEX(dbOrdini[PREZZO
VINOLUX],MATCH(A1235,dbOrdini[CODICE
ANKER],0)),"")</f>
        <v/>
      </c>
      <c r="M1235" s="347" t="s">
        <v>28211</v>
      </c>
      <c r="N1235" s="15" t="str">
        <f>IFERROR(INDEX(dbOrdini[ORDINE],MATCH(A1235,dbOrdini[CODICE
ANKER]*(dbOrdini[CODICE
SUPPLY]="GEN24"),0)),"")</f>
        <v/>
      </c>
      <c r="O1235" s="352" t="s">
        <v>8</v>
      </c>
      <c r="P1235" s="347" t="s">
        <v>2705</v>
      </c>
    </row>
    <row r="1236" spans="1:16">
      <c r="A1236" s="347" t="s">
        <v>2708</v>
      </c>
      <c r="B1236" s="348">
        <v>11</v>
      </c>
      <c r="C1236" s="347" t="s">
        <v>28152</v>
      </c>
      <c r="D1236" s="347" t="s">
        <v>2709</v>
      </c>
      <c r="E1236" s="347">
        <v>6</v>
      </c>
      <c r="F1236" s="347">
        <v>0.75</v>
      </c>
      <c r="G1236" s="347" t="s">
        <v>11</v>
      </c>
      <c r="H1236" s="349">
        <v>13</v>
      </c>
      <c r="I1236" s="350" t="s">
        <v>12</v>
      </c>
      <c r="J1236" s="351">
        <f t="shared" si="19"/>
        <v>43.2</v>
      </c>
      <c r="K1236" s="351">
        <v>7.2</v>
      </c>
      <c r="L1236" s="3" t="str">
        <f>IFERROR(INDEX(dbOrdini[PREZZO
VINOLUX],MATCH(A1236,dbOrdini[CODICE
ANKER],0)),"")</f>
        <v/>
      </c>
      <c r="M1236" s="347" t="s">
        <v>28211</v>
      </c>
      <c r="N1236" s="15" t="str">
        <f>IFERROR(INDEX(dbOrdini[ORDINE],MATCH(A1236,dbOrdini[CODICE
ANKER]*(dbOrdini[CODICE
SUPPLY]="GEN24"),0)),"")</f>
        <v/>
      </c>
      <c r="O1236" s="352" t="s">
        <v>8</v>
      </c>
      <c r="P1236" s="347" t="s">
        <v>2710</v>
      </c>
    </row>
    <row r="1237" spans="1:16">
      <c r="A1237" s="347" t="s">
        <v>11480</v>
      </c>
      <c r="B1237" s="348">
        <v>12</v>
      </c>
      <c r="C1237" s="347" t="s">
        <v>28152</v>
      </c>
      <c r="D1237" s="347" t="s">
        <v>11481</v>
      </c>
      <c r="E1237" s="347">
        <v>6</v>
      </c>
      <c r="F1237" s="347">
        <v>0.75</v>
      </c>
      <c r="G1237" s="347" t="s">
        <v>11</v>
      </c>
      <c r="H1237" s="349">
        <v>13</v>
      </c>
      <c r="I1237" s="350" t="s">
        <v>12</v>
      </c>
      <c r="J1237" s="351">
        <f t="shared" si="19"/>
        <v>41.7</v>
      </c>
      <c r="K1237" s="351">
        <v>6.95</v>
      </c>
      <c r="L1237" s="3" t="str">
        <f>IFERROR(INDEX(dbOrdini[PREZZO
VINOLUX],MATCH(A1237,dbOrdini[CODICE
ANKER],0)),"")</f>
        <v/>
      </c>
      <c r="M1237" s="347" t="s">
        <v>28210</v>
      </c>
      <c r="N1237" s="15" t="str">
        <f>IFERROR(INDEX(dbOrdini[ORDINE],MATCH(A1237,dbOrdini[CODICE
ANKER]*(dbOrdini[CODICE
SUPPLY]="GEN24"),0)),"")</f>
        <v/>
      </c>
      <c r="O1237" s="352" t="s">
        <v>8</v>
      </c>
      <c r="P1237" s="347" t="s">
        <v>2710</v>
      </c>
    </row>
    <row r="1238" spans="1:16">
      <c r="A1238" s="347" t="s">
        <v>2711</v>
      </c>
      <c r="B1238" s="348">
        <v>25</v>
      </c>
      <c r="C1238" s="347" t="s">
        <v>28152</v>
      </c>
      <c r="D1238" s="347" t="s">
        <v>2712</v>
      </c>
      <c r="E1238" s="347">
        <v>6</v>
      </c>
      <c r="F1238" s="347">
        <v>0.75</v>
      </c>
      <c r="G1238" s="347" t="s">
        <v>11</v>
      </c>
      <c r="H1238" s="349">
        <v>13</v>
      </c>
      <c r="I1238" s="350" t="s">
        <v>12</v>
      </c>
      <c r="J1238" s="351">
        <f t="shared" si="19"/>
        <v>32.099999999999994</v>
      </c>
      <c r="K1238" s="351">
        <v>5.35</v>
      </c>
      <c r="L1238" s="3" t="str">
        <f>IFERROR(INDEX(dbOrdini[PREZZO
VINOLUX],MATCH(A1238,dbOrdini[CODICE
ANKER],0)),"")</f>
        <v/>
      </c>
      <c r="M1238" s="347" t="s">
        <v>28211</v>
      </c>
      <c r="N1238" s="15" t="str">
        <f>IFERROR(INDEX(dbOrdini[ORDINE],MATCH(A1238,dbOrdini[CODICE
ANKER]*(dbOrdini[CODICE
SUPPLY]="GEN24"),0)),"")</f>
        <v/>
      </c>
      <c r="O1238" s="352" t="s">
        <v>8</v>
      </c>
      <c r="P1238" s="347" t="s">
        <v>28474</v>
      </c>
    </row>
    <row r="1239" spans="1:16">
      <c r="A1239" s="347" t="s">
        <v>2713</v>
      </c>
      <c r="B1239" s="348">
        <v>5</v>
      </c>
      <c r="C1239" s="347" t="s">
        <v>28152</v>
      </c>
      <c r="D1239" s="347" t="s">
        <v>2714</v>
      </c>
      <c r="E1239" s="347">
        <v>6</v>
      </c>
      <c r="F1239" s="347">
        <v>0.75</v>
      </c>
      <c r="G1239" s="347" t="s">
        <v>11</v>
      </c>
      <c r="H1239" s="349">
        <v>14</v>
      </c>
      <c r="I1239" s="350" t="s">
        <v>12</v>
      </c>
      <c r="J1239" s="351">
        <f t="shared" si="19"/>
        <v>109.19999999999999</v>
      </c>
      <c r="K1239" s="351">
        <v>18.2</v>
      </c>
      <c r="L1239" s="3" t="str">
        <f>IFERROR(INDEX(dbOrdini[PREZZO
VINOLUX],MATCH(A1239,dbOrdini[CODICE
ANKER],0)),"")</f>
        <v/>
      </c>
      <c r="M1239" s="347" t="s">
        <v>28211</v>
      </c>
      <c r="N1239" s="15" t="str">
        <f>IFERROR(INDEX(dbOrdini[ORDINE],MATCH(A1239,dbOrdini[CODICE
ANKER]*(dbOrdini[CODICE
SUPPLY]="GEN24"),0)),"")</f>
        <v/>
      </c>
      <c r="O1239" s="352" t="s">
        <v>8</v>
      </c>
      <c r="P1239" s="347" t="s">
        <v>2715</v>
      </c>
    </row>
    <row r="1240" spans="1:16">
      <c r="A1240" s="347" t="s">
        <v>2716</v>
      </c>
      <c r="B1240" s="348">
        <v>9</v>
      </c>
      <c r="C1240" s="347" t="s">
        <v>28152</v>
      </c>
      <c r="D1240" s="347" t="s">
        <v>2717</v>
      </c>
      <c r="E1240" s="347">
        <v>6</v>
      </c>
      <c r="F1240" s="347">
        <v>0.75</v>
      </c>
      <c r="G1240" s="347" t="s">
        <v>11</v>
      </c>
      <c r="H1240" s="349">
        <v>12</v>
      </c>
      <c r="I1240" s="350" t="s">
        <v>12</v>
      </c>
      <c r="J1240" s="351">
        <f t="shared" si="19"/>
        <v>32.099999999999994</v>
      </c>
      <c r="K1240" s="351">
        <v>5.35</v>
      </c>
      <c r="L1240" s="3" t="str">
        <f>IFERROR(INDEX(dbOrdini[PREZZO
VINOLUX],MATCH(A1240,dbOrdini[CODICE
ANKER],0)),"")</f>
        <v/>
      </c>
      <c r="M1240" s="347" t="s">
        <v>28211</v>
      </c>
      <c r="N1240" s="15" t="str">
        <f>IFERROR(INDEX(dbOrdini[ORDINE],MATCH(A1240,dbOrdini[CODICE
ANKER]*(dbOrdini[CODICE
SUPPLY]="GEN24"),0)),"")</f>
        <v/>
      </c>
      <c r="O1240" s="352" t="s">
        <v>8</v>
      </c>
      <c r="P1240" s="347" t="s">
        <v>2718</v>
      </c>
    </row>
    <row r="1241" spans="1:16">
      <c r="A1241" s="347" t="s">
        <v>2719</v>
      </c>
      <c r="B1241" s="348">
        <v>8</v>
      </c>
      <c r="C1241" s="347" t="s">
        <v>28152</v>
      </c>
      <c r="D1241" s="347" t="s">
        <v>2720</v>
      </c>
      <c r="E1241" s="347">
        <v>6</v>
      </c>
      <c r="F1241" s="347">
        <v>0.75</v>
      </c>
      <c r="G1241" s="347" t="s">
        <v>11</v>
      </c>
      <c r="H1241" s="349">
        <v>13.5</v>
      </c>
      <c r="I1241" s="350" t="s">
        <v>12</v>
      </c>
      <c r="J1241" s="351">
        <f t="shared" si="19"/>
        <v>93.6</v>
      </c>
      <c r="K1241" s="351">
        <v>15.6</v>
      </c>
      <c r="L1241" s="3" t="str">
        <f>IFERROR(INDEX(dbOrdini[PREZZO
VINOLUX],MATCH(A1241,dbOrdini[CODICE
ANKER],0)),"")</f>
        <v/>
      </c>
      <c r="M1241" s="347" t="s">
        <v>28211</v>
      </c>
      <c r="N1241" s="15" t="str">
        <f>IFERROR(INDEX(dbOrdini[ORDINE],MATCH(A1241,dbOrdini[CODICE
ANKER]*(dbOrdini[CODICE
SUPPLY]="GEN24"),0)),"")</f>
        <v/>
      </c>
      <c r="O1241" s="352" t="s">
        <v>8</v>
      </c>
      <c r="P1241" s="347" t="s">
        <v>2721</v>
      </c>
    </row>
    <row r="1242" spans="1:16">
      <c r="A1242" s="347" t="s">
        <v>2722</v>
      </c>
      <c r="B1242" s="348">
        <v>14</v>
      </c>
      <c r="C1242" s="347" t="s">
        <v>28152</v>
      </c>
      <c r="D1242" s="347" t="s">
        <v>2723</v>
      </c>
      <c r="E1242" s="347">
        <v>6</v>
      </c>
      <c r="F1242" s="347">
        <v>0.75</v>
      </c>
      <c r="G1242" s="347" t="s">
        <v>11</v>
      </c>
      <c r="H1242" s="349">
        <v>12</v>
      </c>
      <c r="I1242" s="350" t="s">
        <v>12</v>
      </c>
      <c r="J1242" s="351">
        <f t="shared" si="19"/>
        <v>32.099999999999994</v>
      </c>
      <c r="K1242" s="351">
        <v>5.35</v>
      </c>
      <c r="L1242" s="3" t="str">
        <f>IFERROR(INDEX(dbOrdini[PREZZO
VINOLUX],MATCH(A1242,dbOrdini[CODICE
ANKER],0)),"")</f>
        <v/>
      </c>
      <c r="M1242" s="347" t="s">
        <v>28210</v>
      </c>
      <c r="N1242" s="15" t="str">
        <f>IFERROR(INDEX(dbOrdini[ORDINE],MATCH(A1242,dbOrdini[CODICE
ANKER]*(dbOrdini[CODICE
SUPPLY]="GEN24"),0)),"")</f>
        <v/>
      </c>
      <c r="O1242" s="352" t="s">
        <v>8</v>
      </c>
      <c r="P1242" s="347" t="s">
        <v>2724</v>
      </c>
    </row>
    <row r="1243" spans="1:16">
      <c r="A1243" s="347" t="s">
        <v>2726</v>
      </c>
      <c r="B1243" s="348">
        <v>0</v>
      </c>
      <c r="C1243" s="347" t="s">
        <v>28152</v>
      </c>
      <c r="D1243" s="347" t="s">
        <v>2727</v>
      </c>
      <c r="E1243" s="347">
        <v>6</v>
      </c>
      <c r="F1243" s="347">
        <v>0.75</v>
      </c>
      <c r="G1243" s="347" t="s">
        <v>11</v>
      </c>
      <c r="H1243" s="349">
        <v>13.5</v>
      </c>
      <c r="I1243" s="350" t="s">
        <v>12</v>
      </c>
      <c r="J1243" s="351">
        <f t="shared" si="19"/>
        <v>31.200000000000003</v>
      </c>
      <c r="K1243" s="351">
        <v>5.2</v>
      </c>
      <c r="L1243" s="3" t="str">
        <f>IFERROR(INDEX(dbOrdini[PREZZO
VINOLUX],MATCH(A1243,dbOrdini[CODICE
ANKER],0)),"")</f>
        <v/>
      </c>
      <c r="M1243" s="347" t="s">
        <v>28211</v>
      </c>
      <c r="N1243" s="15" t="str">
        <f>IFERROR(INDEX(dbOrdini[ORDINE],MATCH(A1243,dbOrdini[CODICE
ANKER]*(dbOrdini[CODICE
SUPPLY]="GEN24"),0)),"")</f>
        <v/>
      </c>
      <c r="O1243" s="352" t="s">
        <v>8</v>
      </c>
      <c r="P1243" s="347" t="s">
        <v>2725</v>
      </c>
    </row>
    <row r="1244" spans="1:16">
      <c r="A1244" s="347" t="s">
        <v>2728</v>
      </c>
      <c r="B1244" s="348">
        <v>0</v>
      </c>
      <c r="C1244" s="347" t="s">
        <v>28152</v>
      </c>
      <c r="D1244" s="347" t="s">
        <v>11482</v>
      </c>
      <c r="E1244" s="347">
        <v>6</v>
      </c>
      <c r="F1244" s="347">
        <v>0.7</v>
      </c>
      <c r="G1244" s="347" t="s">
        <v>11</v>
      </c>
      <c r="H1244" s="349">
        <v>40</v>
      </c>
      <c r="I1244" s="350" t="s">
        <v>12</v>
      </c>
      <c r="J1244" s="351">
        <f t="shared" si="19"/>
        <v>39</v>
      </c>
      <c r="K1244" s="351">
        <v>6.5</v>
      </c>
      <c r="L1244" s="3">
        <f>IFERROR(INDEX(dbOrdini[PREZZO
VINOLUX],MATCH(A1244,dbOrdini[CODICE
ANKER],0)),"")</f>
        <v>6.25</v>
      </c>
      <c r="M1244" s="347" t="s">
        <v>10557</v>
      </c>
      <c r="N1244" s="15" t="str">
        <f>IFERROR(INDEX(dbOrdini[ORDINE],MATCH(A1244,dbOrdini[CODICE
ANKER]*(dbOrdini[CODICE
SUPPLY]="GEN24"),0)),"")</f>
        <v/>
      </c>
      <c r="O1244" s="352" t="s">
        <v>8</v>
      </c>
      <c r="P1244" s="347" t="s">
        <v>2729</v>
      </c>
    </row>
    <row r="1245" spans="1:16">
      <c r="A1245" s="347" t="s">
        <v>2730</v>
      </c>
      <c r="B1245" s="348">
        <v>40</v>
      </c>
      <c r="C1245" s="347" t="s">
        <v>28152</v>
      </c>
      <c r="D1245" s="347" t="s">
        <v>2731</v>
      </c>
      <c r="E1245" s="347">
        <v>6</v>
      </c>
      <c r="F1245" s="347">
        <v>0.7</v>
      </c>
      <c r="G1245" s="347" t="s">
        <v>11</v>
      </c>
      <c r="H1245" s="349">
        <v>40</v>
      </c>
      <c r="I1245" s="350" t="s">
        <v>12</v>
      </c>
      <c r="J1245" s="351">
        <f t="shared" si="19"/>
        <v>73.5</v>
      </c>
      <c r="K1245" s="351">
        <v>12.25</v>
      </c>
      <c r="L1245" s="3" t="str">
        <f>IFERROR(INDEX(dbOrdini[PREZZO
VINOLUX],MATCH(A1245,dbOrdini[CODICE
ANKER],0)),"")</f>
        <v/>
      </c>
      <c r="M1245" s="347" t="s">
        <v>10557</v>
      </c>
      <c r="N1245" s="15" t="str">
        <f>IFERROR(INDEX(dbOrdini[ORDINE],MATCH(A1245,dbOrdini[CODICE
ANKER]*(dbOrdini[CODICE
SUPPLY]="GEN24"),0)),"")</f>
        <v/>
      </c>
      <c r="O1245" s="352" t="s">
        <v>8</v>
      </c>
      <c r="P1245" s="347" t="s">
        <v>2732</v>
      </c>
    </row>
    <row r="1246" spans="1:16">
      <c r="A1246" s="347" t="s">
        <v>2734</v>
      </c>
      <c r="B1246" s="348">
        <v>63</v>
      </c>
      <c r="C1246" s="347" t="s">
        <v>28152</v>
      </c>
      <c r="D1246" s="347" t="s">
        <v>2735</v>
      </c>
      <c r="E1246" s="347">
        <v>6</v>
      </c>
      <c r="F1246" s="347">
        <v>0.7</v>
      </c>
      <c r="G1246" s="347" t="s">
        <v>11</v>
      </c>
      <c r="H1246" s="349">
        <v>40</v>
      </c>
      <c r="I1246" s="350" t="s">
        <v>12</v>
      </c>
      <c r="J1246" s="351">
        <f t="shared" si="19"/>
        <v>129</v>
      </c>
      <c r="K1246" s="351">
        <v>21.5</v>
      </c>
      <c r="L1246" s="3" t="str">
        <f>IFERROR(INDEX(dbOrdini[PREZZO
VINOLUX],MATCH(A1246,dbOrdini[CODICE
ANKER],0)),"")</f>
        <v/>
      </c>
      <c r="M1246" s="347" t="s">
        <v>10557</v>
      </c>
      <c r="N1246" s="15" t="str">
        <f>IFERROR(INDEX(dbOrdini[ORDINE],MATCH(A1246,dbOrdini[CODICE
ANKER]*(dbOrdini[CODICE
SUPPLY]="GEN24"),0)),"")</f>
        <v/>
      </c>
      <c r="O1246" s="352" t="s">
        <v>8</v>
      </c>
      <c r="P1246" s="347" t="s">
        <v>2733</v>
      </c>
    </row>
    <row r="1247" spans="1:16">
      <c r="A1247" s="347" t="s">
        <v>2742</v>
      </c>
      <c r="B1247" s="348">
        <v>120</v>
      </c>
      <c r="C1247" s="347" t="s">
        <v>28152</v>
      </c>
      <c r="D1247" s="347" t="s">
        <v>2737</v>
      </c>
      <c r="E1247" s="347">
        <v>6</v>
      </c>
      <c r="F1247" s="347">
        <v>355</v>
      </c>
      <c r="G1247" s="347" t="s">
        <v>754</v>
      </c>
      <c r="H1247" s="349">
        <v>4.5</v>
      </c>
      <c r="I1247" s="350" t="s">
        <v>12</v>
      </c>
      <c r="J1247" s="351">
        <f t="shared" si="19"/>
        <v>4.1399999999999997</v>
      </c>
      <c r="K1247" s="351">
        <v>0.69</v>
      </c>
      <c r="L1247" s="3" t="str">
        <f>IFERROR(INDEX(dbOrdini[PREZZO
VINOLUX],MATCH(A1247,dbOrdini[CODICE
ANKER],0)),"")</f>
        <v/>
      </c>
      <c r="M1247" s="347" t="s">
        <v>28306</v>
      </c>
      <c r="N1247" s="15" t="str">
        <f>IFERROR(INDEX(dbOrdini[ORDINE],MATCH(A1247,dbOrdini[CODICE
ANKER]*(dbOrdini[CODICE
SUPPLY]="GEN24"),0)),"")</f>
        <v/>
      </c>
      <c r="O1247" s="352" t="s">
        <v>8</v>
      </c>
      <c r="P1247" s="347" t="s">
        <v>2741</v>
      </c>
    </row>
    <row r="1248" spans="1:16">
      <c r="A1248" s="347" t="s">
        <v>2736</v>
      </c>
      <c r="B1248" s="348">
        <v>42216</v>
      </c>
      <c r="C1248" s="347" t="s">
        <v>28152</v>
      </c>
      <c r="D1248" s="347" t="s">
        <v>2737</v>
      </c>
      <c r="E1248" s="347">
        <v>24</v>
      </c>
      <c r="F1248" s="347">
        <v>0.33</v>
      </c>
      <c r="G1248" s="347" t="s">
        <v>11</v>
      </c>
      <c r="H1248" s="349">
        <v>4.5</v>
      </c>
      <c r="I1248" s="350" t="s">
        <v>12</v>
      </c>
      <c r="J1248" s="351">
        <f t="shared" si="19"/>
        <v>15.600000000000001</v>
      </c>
      <c r="K1248" s="351">
        <v>0.65</v>
      </c>
      <c r="L1248" s="3" t="str">
        <f>IFERROR(INDEX(dbOrdini[PREZZO
VINOLUX],MATCH(A1248,dbOrdini[CODICE
ANKER],0)),"")</f>
        <v/>
      </c>
      <c r="M1248" s="347" t="s">
        <v>28306</v>
      </c>
      <c r="N1248" s="15" t="str">
        <f>IFERROR(INDEX(dbOrdini[ORDINE],MATCH(A1248,dbOrdini[CODICE
ANKER]*(dbOrdini[CODICE
SUPPLY]="GEN24"),0)),"")</f>
        <v/>
      </c>
      <c r="O1248" s="352" t="s">
        <v>8</v>
      </c>
      <c r="P1248" s="347" t="s">
        <v>2738</v>
      </c>
    </row>
    <row r="1249" spans="1:16">
      <c r="A1249" s="347" t="s">
        <v>2743</v>
      </c>
      <c r="B1249" s="348">
        <v>57696</v>
      </c>
      <c r="C1249" s="347" t="s">
        <v>28152</v>
      </c>
      <c r="D1249" s="347" t="s">
        <v>2737</v>
      </c>
      <c r="E1249" s="347">
        <v>6</v>
      </c>
      <c r="F1249" s="347">
        <v>355</v>
      </c>
      <c r="G1249" s="347" t="s">
        <v>754</v>
      </c>
      <c r="H1249" s="349">
        <v>4.5</v>
      </c>
      <c r="I1249" s="350" t="s">
        <v>12</v>
      </c>
      <c r="J1249" s="351">
        <f t="shared" si="19"/>
        <v>4.1399999999999997</v>
      </c>
      <c r="K1249" s="351">
        <v>0.69</v>
      </c>
      <c r="L1249" s="3" t="str">
        <f>IFERROR(INDEX(dbOrdini[PREZZO
VINOLUX],MATCH(A1249,dbOrdini[CODICE
ANKER],0)),"")</f>
        <v/>
      </c>
      <c r="M1249" s="347" t="s">
        <v>28306</v>
      </c>
      <c r="N1249" s="15" t="str">
        <f>IFERROR(INDEX(dbOrdini[ORDINE],MATCH(A1249,dbOrdini[CODICE
ANKER]*(dbOrdini[CODICE
SUPPLY]="GEN24"),0)),"")</f>
        <v/>
      </c>
      <c r="O1249" s="352" t="s">
        <v>8</v>
      </c>
      <c r="P1249" s="347" t="s">
        <v>2744</v>
      </c>
    </row>
    <row r="1250" spans="1:16">
      <c r="A1250" s="347" t="s">
        <v>2739</v>
      </c>
      <c r="B1250" s="348">
        <v>96</v>
      </c>
      <c r="C1250" s="347" t="s">
        <v>28152</v>
      </c>
      <c r="D1250" s="347" t="s">
        <v>2737</v>
      </c>
      <c r="E1250" s="347">
        <v>24</v>
      </c>
      <c r="F1250" s="347">
        <v>355</v>
      </c>
      <c r="G1250" s="347" t="s">
        <v>754</v>
      </c>
      <c r="H1250" s="349">
        <v>4.5</v>
      </c>
      <c r="I1250" s="350" t="s">
        <v>12</v>
      </c>
      <c r="J1250" s="351">
        <f t="shared" si="19"/>
        <v>16.559999999999999</v>
      </c>
      <c r="K1250" s="351">
        <v>0.69</v>
      </c>
      <c r="L1250" s="3" t="str">
        <f>IFERROR(INDEX(dbOrdini[PREZZO
VINOLUX],MATCH(A1250,dbOrdini[CODICE
ANKER],0)),"")</f>
        <v/>
      </c>
      <c r="M1250" s="347" t="s">
        <v>28306</v>
      </c>
      <c r="N1250" s="15" t="str">
        <f>IFERROR(INDEX(dbOrdini[ORDINE],MATCH(A1250,dbOrdini[CODICE
ANKER]*(dbOrdini[CODICE
SUPPLY]="GEN24"),0)),"")</f>
        <v/>
      </c>
      <c r="O1250" s="352" t="s">
        <v>8</v>
      </c>
      <c r="P1250" s="347" t="s">
        <v>2740</v>
      </c>
    </row>
    <row r="1251" spans="1:16">
      <c r="A1251" s="347" t="s">
        <v>2745</v>
      </c>
      <c r="B1251" s="348">
        <v>0</v>
      </c>
      <c r="C1251" s="347" t="s">
        <v>28152</v>
      </c>
      <c r="D1251" s="347" t="s">
        <v>2737</v>
      </c>
      <c r="E1251" s="347">
        <v>6</v>
      </c>
      <c r="F1251" s="347">
        <v>355</v>
      </c>
      <c r="G1251" s="347" t="s">
        <v>754</v>
      </c>
      <c r="H1251" s="349">
        <v>4.5</v>
      </c>
      <c r="I1251" s="350" t="s">
        <v>12</v>
      </c>
      <c r="J1251" s="351">
        <f t="shared" si="19"/>
        <v>4.1399999999999997</v>
      </c>
      <c r="K1251" s="351">
        <v>0.69</v>
      </c>
      <c r="L1251" s="3" t="str">
        <f>IFERROR(INDEX(dbOrdini[PREZZO
VINOLUX],MATCH(A1251,dbOrdini[CODICE
ANKER],0)),"")</f>
        <v/>
      </c>
      <c r="M1251" s="347" t="s">
        <v>28306</v>
      </c>
      <c r="N1251" s="15" t="str">
        <f>IFERROR(INDEX(dbOrdini[ORDINE],MATCH(A1251,dbOrdini[CODICE
ANKER]*(dbOrdini[CODICE
SUPPLY]="GEN24"),0)),"")</f>
        <v/>
      </c>
      <c r="O1251" s="352" t="s">
        <v>8</v>
      </c>
      <c r="P1251" s="347" t="s">
        <v>2740</v>
      </c>
    </row>
    <row r="1252" spans="1:16">
      <c r="A1252" s="347" t="s">
        <v>2746</v>
      </c>
      <c r="B1252" s="348">
        <v>5</v>
      </c>
      <c r="C1252" s="347" t="s">
        <v>28152</v>
      </c>
      <c r="D1252" s="347" t="s">
        <v>2747</v>
      </c>
      <c r="E1252" s="347">
        <v>6</v>
      </c>
      <c r="F1252" s="347">
        <v>0.7</v>
      </c>
      <c r="G1252" s="347" t="s">
        <v>11</v>
      </c>
      <c r="H1252" s="349">
        <v>38</v>
      </c>
      <c r="I1252" s="350" t="s">
        <v>12</v>
      </c>
      <c r="J1252" s="351">
        <f t="shared" si="19"/>
        <v>132</v>
      </c>
      <c r="K1252" s="351">
        <v>22</v>
      </c>
      <c r="L1252" s="3" t="str">
        <f>IFERROR(INDEX(dbOrdini[PREZZO
VINOLUX],MATCH(A1252,dbOrdini[CODICE
ANKER],0)),"")</f>
        <v/>
      </c>
      <c r="M1252" s="347" t="s">
        <v>10531</v>
      </c>
      <c r="N1252" s="15" t="str">
        <f>IFERROR(INDEX(dbOrdini[ORDINE],MATCH(A1252,dbOrdini[CODICE
ANKER]*(dbOrdini[CODICE
SUPPLY]="GEN24"),0)),"")</f>
        <v/>
      </c>
      <c r="O1252" s="352" t="s">
        <v>8</v>
      </c>
      <c r="P1252" s="347" t="s">
        <v>2748</v>
      </c>
    </row>
    <row r="1253" spans="1:16">
      <c r="A1253" s="347" t="s">
        <v>2749</v>
      </c>
      <c r="B1253" s="348">
        <v>33</v>
      </c>
      <c r="C1253" s="347" t="s">
        <v>28152</v>
      </c>
      <c r="D1253" s="347" t="s">
        <v>2750</v>
      </c>
      <c r="E1253" s="347">
        <v>6</v>
      </c>
      <c r="F1253" s="347">
        <v>0.7</v>
      </c>
      <c r="G1253" s="347" t="s">
        <v>11</v>
      </c>
      <c r="H1253" s="349">
        <v>38</v>
      </c>
      <c r="I1253" s="350" t="s">
        <v>12</v>
      </c>
      <c r="J1253" s="351">
        <f t="shared" si="19"/>
        <v>93.9</v>
      </c>
      <c r="K1253" s="351">
        <v>15.65</v>
      </c>
      <c r="L1253" s="3" t="str">
        <f>IFERROR(INDEX(dbOrdini[PREZZO
VINOLUX],MATCH(A1253,dbOrdini[CODICE
ANKER],0)),"")</f>
        <v/>
      </c>
      <c r="M1253" s="347" t="s">
        <v>10531</v>
      </c>
      <c r="N1253" s="15" t="str">
        <f>IFERROR(INDEX(dbOrdini[ORDINE],MATCH(A1253,dbOrdini[CODICE
ANKER]*(dbOrdini[CODICE
SUPPLY]="GEN24"),0)),"")</f>
        <v/>
      </c>
      <c r="O1253" s="352" t="s">
        <v>8</v>
      </c>
      <c r="P1253" s="347" t="s">
        <v>2751</v>
      </c>
    </row>
    <row r="1254" spans="1:16">
      <c r="A1254" s="347" t="s">
        <v>28475</v>
      </c>
      <c r="B1254" s="348">
        <v>6</v>
      </c>
      <c r="C1254" s="347" t="s">
        <v>28152</v>
      </c>
      <c r="D1254" s="347" t="s">
        <v>28476</v>
      </c>
      <c r="E1254" s="347">
        <v>6</v>
      </c>
      <c r="F1254" s="347">
        <v>1</v>
      </c>
      <c r="G1254" s="347" t="s">
        <v>11</v>
      </c>
      <c r="H1254" s="349">
        <v>38</v>
      </c>
      <c r="I1254" s="350" t="s">
        <v>12</v>
      </c>
      <c r="J1254" s="351">
        <f t="shared" si="19"/>
        <v>354</v>
      </c>
      <c r="K1254" s="351">
        <v>59</v>
      </c>
      <c r="L1254" s="3" t="str">
        <f>IFERROR(INDEX(dbOrdini[PREZZO
VINOLUX],MATCH(A1254,dbOrdini[CODICE
ANKER],0)),"")</f>
        <v/>
      </c>
      <c r="M1254" s="347" t="s">
        <v>10531</v>
      </c>
      <c r="N1254" s="15" t="str">
        <f>IFERROR(INDEX(dbOrdini[ORDINE],MATCH(A1254,dbOrdini[CODICE
ANKER]*(dbOrdini[CODICE
SUPPLY]="GEN24"),0)),"")</f>
        <v/>
      </c>
      <c r="O1254" s="352" t="s">
        <v>8</v>
      </c>
      <c r="P1254" s="347" t="s">
        <v>28477</v>
      </c>
    </row>
    <row r="1255" spans="1:16">
      <c r="A1255" s="347" t="s">
        <v>2752</v>
      </c>
      <c r="B1255" s="348">
        <v>10</v>
      </c>
      <c r="C1255" s="347" t="s">
        <v>28152</v>
      </c>
      <c r="D1255" s="347" t="s">
        <v>2753</v>
      </c>
      <c r="E1255" s="347">
        <v>6</v>
      </c>
      <c r="F1255" s="347">
        <v>0.7</v>
      </c>
      <c r="G1255" s="347" t="s">
        <v>11</v>
      </c>
      <c r="H1255" s="349">
        <v>38</v>
      </c>
      <c r="I1255" s="350" t="s">
        <v>12</v>
      </c>
      <c r="J1255" s="351">
        <f t="shared" si="19"/>
        <v>105</v>
      </c>
      <c r="K1255" s="351">
        <v>17.5</v>
      </c>
      <c r="L1255" s="3" t="str">
        <f>IFERROR(INDEX(dbOrdini[PREZZO
VINOLUX],MATCH(A1255,dbOrdini[CODICE
ANKER],0)),"")</f>
        <v/>
      </c>
      <c r="M1255" s="347" t="s">
        <v>10531</v>
      </c>
      <c r="N1255" s="15" t="str">
        <f>IFERROR(INDEX(dbOrdini[ORDINE],MATCH(A1255,dbOrdini[CODICE
ANKER]*(dbOrdini[CODICE
SUPPLY]="GEN24"),0)),"")</f>
        <v/>
      </c>
      <c r="O1255" s="352" t="s">
        <v>8</v>
      </c>
      <c r="P1255" s="347" t="s">
        <v>2754</v>
      </c>
    </row>
    <row r="1256" spans="1:16">
      <c r="A1256" s="347" t="s">
        <v>11483</v>
      </c>
      <c r="B1256" s="348">
        <v>54</v>
      </c>
      <c r="C1256" s="347" t="s">
        <v>28152</v>
      </c>
      <c r="D1256" s="347" t="s">
        <v>11484</v>
      </c>
      <c r="E1256" s="347">
        <v>6</v>
      </c>
      <c r="F1256" s="347">
        <v>0.75</v>
      </c>
      <c r="G1256" s="347" t="s">
        <v>11</v>
      </c>
      <c r="H1256" s="349">
        <v>11</v>
      </c>
      <c r="I1256" s="350" t="s">
        <v>12</v>
      </c>
      <c r="J1256" s="351">
        <f t="shared" si="19"/>
        <v>35.099999999999994</v>
      </c>
      <c r="K1256" s="351">
        <v>5.85</v>
      </c>
      <c r="L1256" s="3" t="str">
        <f>IFERROR(INDEX(dbOrdini[PREZZO
VINOLUX],MATCH(A1256,dbOrdini[CODICE
ANKER],0)),"")</f>
        <v/>
      </c>
      <c r="M1256" s="347" t="s">
        <v>28244</v>
      </c>
      <c r="N1256" s="15" t="str">
        <f>IFERROR(INDEX(dbOrdini[ORDINE],MATCH(A1256,dbOrdini[CODICE
ANKER]*(dbOrdini[CODICE
SUPPLY]="GEN24"),0)),"")</f>
        <v/>
      </c>
      <c r="O1256" s="352" t="s">
        <v>8</v>
      </c>
      <c r="P1256" s="347" t="s">
        <v>11485</v>
      </c>
    </row>
    <row r="1257" spans="1:16">
      <c r="A1257" s="347" t="s">
        <v>28478</v>
      </c>
      <c r="B1257" s="348">
        <v>60</v>
      </c>
      <c r="C1257" s="347" t="s">
        <v>28152</v>
      </c>
      <c r="D1257" s="347" t="s">
        <v>28479</v>
      </c>
      <c r="E1257" s="347">
        <v>6</v>
      </c>
      <c r="F1257" s="347">
        <v>0.75</v>
      </c>
      <c r="G1257" s="347" t="s">
        <v>11</v>
      </c>
      <c r="H1257" s="349">
        <v>11</v>
      </c>
      <c r="I1257" s="350" t="s">
        <v>12</v>
      </c>
      <c r="J1257" s="351">
        <f t="shared" si="19"/>
        <v>35.099999999999994</v>
      </c>
      <c r="K1257" s="351">
        <v>5.85</v>
      </c>
      <c r="L1257" s="3" t="str">
        <f>IFERROR(INDEX(dbOrdini[PREZZO
VINOLUX],MATCH(A1257,dbOrdini[CODICE
ANKER],0)),"")</f>
        <v/>
      </c>
      <c r="M1257" s="347" t="s">
        <v>28188</v>
      </c>
      <c r="N1257" s="15" t="str">
        <f>IFERROR(INDEX(dbOrdini[ORDINE],MATCH(A1257,dbOrdini[CODICE
ANKER]*(dbOrdini[CODICE
SUPPLY]="GEN24"),0)),"")</f>
        <v/>
      </c>
      <c r="O1257" s="352" t="s">
        <v>8</v>
      </c>
      <c r="P1257" s="347" t="s">
        <v>28480</v>
      </c>
    </row>
    <row r="1258" spans="1:16">
      <c r="A1258" s="347" t="s">
        <v>2755</v>
      </c>
      <c r="B1258" s="348">
        <v>8</v>
      </c>
      <c r="C1258" s="347" t="s">
        <v>28152</v>
      </c>
      <c r="D1258" s="347" t="s">
        <v>2756</v>
      </c>
      <c r="E1258" s="347">
        <v>6</v>
      </c>
      <c r="F1258" s="347">
        <v>0.7</v>
      </c>
      <c r="G1258" s="347" t="s">
        <v>11</v>
      </c>
      <c r="H1258" s="349">
        <v>40</v>
      </c>
      <c r="I1258" s="350" t="s">
        <v>12</v>
      </c>
      <c r="J1258" s="351">
        <f t="shared" si="19"/>
        <v>147</v>
      </c>
      <c r="K1258" s="351">
        <v>24.5</v>
      </c>
      <c r="L1258" s="3" t="str">
        <f>IFERROR(INDEX(dbOrdini[PREZZO
VINOLUX],MATCH(A1258,dbOrdini[CODICE
ANKER],0)),"")</f>
        <v/>
      </c>
      <c r="M1258" s="347" t="s">
        <v>10535</v>
      </c>
      <c r="N1258" s="15" t="str">
        <f>IFERROR(INDEX(dbOrdini[ORDINE],MATCH(A1258,dbOrdini[CODICE
ANKER]*(dbOrdini[CODICE
SUPPLY]="GEN24"),0)),"")</f>
        <v/>
      </c>
      <c r="O1258" s="352" t="s">
        <v>8</v>
      </c>
      <c r="P1258" s="347" t="s">
        <v>2757</v>
      </c>
    </row>
    <row r="1259" spans="1:16">
      <c r="A1259" s="347" t="s">
        <v>2758</v>
      </c>
      <c r="B1259" s="348">
        <v>15</v>
      </c>
      <c r="C1259" s="347" t="s">
        <v>28152</v>
      </c>
      <c r="D1259" s="347" t="s">
        <v>2759</v>
      </c>
      <c r="E1259" s="347">
        <v>6</v>
      </c>
      <c r="F1259" s="347">
        <v>0.7</v>
      </c>
      <c r="G1259" s="347" t="s">
        <v>11</v>
      </c>
      <c r="H1259" s="349">
        <v>40</v>
      </c>
      <c r="I1259" s="350" t="s">
        <v>12</v>
      </c>
      <c r="J1259" s="351">
        <f t="shared" si="19"/>
        <v>234</v>
      </c>
      <c r="K1259" s="351">
        <v>39</v>
      </c>
      <c r="L1259" s="3" t="str">
        <f>IFERROR(INDEX(dbOrdini[PREZZO
VINOLUX],MATCH(A1259,dbOrdini[CODICE
ANKER],0)),"")</f>
        <v/>
      </c>
      <c r="M1259" s="347" t="s">
        <v>10535</v>
      </c>
      <c r="N1259" s="15" t="str">
        <f>IFERROR(INDEX(dbOrdini[ORDINE],MATCH(A1259,dbOrdini[CODICE
ANKER]*(dbOrdini[CODICE
SUPPLY]="GEN24"),0)),"")</f>
        <v/>
      </c>
      <c r="O1259" s="352" t="s">
        <v>8</v>
      </c>
      <c r="P1259" s="347" t="s">
        <v>2760</v>
      </c>
    </row>
    <row r="1260" spans="1:16">
      <c r="A1260" s="347" t="s">
        <v>2761</v>
      </c>
      <c r="B1260" s="348">
        <v>28</v>
      </c>
      <c r="C1260" s="347" t="s">
        <v>28152</v>
      </c>
      <c r="D1260" s="347" t="s">
        <v>2762</v>
      </c>
      <c r="E1260" s="347">
        <v>6</v>
      </c>
      <c r="F1260" s="347">
        <v>0.7</v>
      </c>
      <c r="G1260" s="347" t="s">
        <v>11</v>
      </c>
      <c r="H1260" s="349">
        <v>46.2</v>
      </c>
      <c r="I1260" s="350" t="s">
        <v>12</v>
      </c>
      <c r="J1260" s="351">
        <f t="shared" si="19"/>
        <v>345</v>
      </c>
      <c r="K1260" s="351">
        <v>57.5</v>
      </c>
      <c r="L1260" s="3" t="str">
        <f>IFERROR(INDEX(dbOrdini[PREZZO
VINOLUX],MATCH(A1260,dbOrdini[CODICE
ANKER],0)),"")</f>
        <v/>
      </c>
      <c r="M1260" s="347" t="s">
        <v>10535</v>
      </c>
      <c r="N1260" s="15" t="str">
        <f>IFERROR(INDEX(dbOrdini[ORDINE],MATCH(A1260,dbOrdini[CODICE
ANKER]*(dbOrdini[CODICE
SUPPLY]="GEN24"),0)),"")</f>
        <v/>
      </c>
      <c r="O1260" s="352" t="s">
        <v>8</v>
      </c>
      <c r="P1260" s="347" t="s">
        <v>2763</v>
      </c>
    </row>
    <row r="1261" spans="1:16">
      <c r="A1261" s="347" t="s">
        <v>2764</v>
      </c>
      <c r="B1261" s="348">
        <v>44</v>
      </c>
      <c r="C1261" s="347" t="s">
        <v>28152</v>
      </c>
      <c r="D1261" s="347" t="s">
        <v>2765</v>
      </c>
      <c r="E1261" s="347">
        <v>6</v>
      </c>
      <c r="F1261" s="347">
        <v>0.7</v>
      </c>
      <c r="G1261" s="347" t="s">
        <v>11</v>
      </c>
      <c r="H1261" s="349">
        <v>50.6</v>
      </c>
      <c r="I1261" s="350" t="s">
        <v>12</v>
      </c>
      <c r="J1261" s="351">
        <f t="shared" si="19"/>
        <v>330</v>
      </c>
      <c r="K1261" s="351">
        <v>55</v>
      </c>
      <c r="L1261" s="3" t="str">
        <f>IFERROR(INDEX(dbOrdini[PREZZO
VINOLUX],MATCH(A1261,dbOrdini[CODICE
ANKER],0)),"")</f>
        <v/>
      </c>
      <c r="M1261" s="347" t="s">
        <v>10535</v>
      </c>
      <c r="N1261" s="15" t="str">
        <f>IFERROR(INDEX(dbOrdini[ORDINE],MATCH(A1261,dbOrdini[CODICE
ANKER]*(dbOrdini[CODICE
SUPPLY]="GEN24"),0)),"")</f>
        <v/>
      </c>
      <c r="O1261" s="352" t="s">
        <v>8</v>
      </c>
      <c r="P1261" s="347" t="s">
        <v>2766</v>
      </c>
    </row>
    <row r="1262" spans="1:16">
      <c r="A1262" s="347" t="s">
        <v>2767</v>
      </c>
      <c r="B1262" s="348">
        <v>0</v>
      </c>
      <c r="C1262" s="347" t="s">
        <v>28152</v>
      </c>
      <c r="D1262" s="347" t="s">
        <v>10651</v>
      </c>
      <c r="E1262" s="347">
        <v>6</v>
      </c>
      <c r="F1262" s="347">
        <v>0.7</v>
      </c>
      <c r="G1262" s="347" t="s">
        <v>11</v>
      </c>
      <c r="H1262" s="349">
        <v>40</v>
      </c>
      <c r="I1262" s="350" t="s">
        <v>12</v>
      </c>
      <c r="J1262" s="351">
        <f t="shared" si="19"/>
        <v>26.700000000000003</v>
      </c>
      <c r="K1262" s="351">
        <v>4.45</v>
      </c>
      <c r="L1262" s="3" t="str">
        <f>IFERROR(INDEX(dbOrdini[PREZZO
VINOLUX],MATCH(A1262,dbOrdini[CODICE
ANKER],0)),"")</f>
        <v/>
      </c>
      <c r="M1262" s="347" t="s">
        <v>10535</v>
      </c>
      <c r="N1262" s="15" t="str">
        <f>IFERROR(INDEX(dbOrdini[ORDINE],MATCH(A1262,dbOrdini[CODICE
ANKER]*(dbOrdini[CODICE
SUPPLY]="GEN24"),0)),"")</f>
        <v/>
      </c>
      <c r="O1262" s="352" t="s">
        <v>8</v>
      </c>
      <c r="P1262" s="347" t="s">
        <v>2768</v>
      </c>
    </row>
    <row r="1263" spans="1:16">
      <c r="A1263" s="347" t="s">
        <v>2769</v>
      </c>
      <c r="B1263" s="348">
        <v>121</v>
      </c>
      <c r="C1263" s="347" t="s">
        <v>28152</v>
      </c>
      <c r="D1263" s="347" t="s">
        <v>2770</v>
      </c>
      <c r="E1263" s="347">
        <v>6</v>
      </c>
      <c r="F1263" s="347">
        <v>0.7</v>
      </c>
      <c r="G1263" s="347" t="s">
        <v>11</v>
      </c>
      <c r="H1263" s="349">
        <v>74</v>
      </c>
      <c r="I1263" s="350" t="s">
        <v>12</v>
      </c>
      <c r="J1263" s="351">
        <f t="shared" si="19"/>
        <v>35.94</v>
      </c>
      <c r="K1263" s="351">
        <v>5.99</v>
      </c>
      <c r="L1263" s="3" t="str">
        <f>IFERROR(INDEX(dbOrdini[PREZZO
VINOLUX],MATCH(A1263,dbOrdini[CODICE
ANKER],0)),"")</f>
        <v/>
      </c>
      <c r="M1263" s="347" t="s">
        <v>10535</v>
      </c>
      <c r="N1263" s="15" t="str">
        <f>IFERROR(INDEX(dbOrdini[ORDINE],MATCH(A1263,dbOrdini[CODICE
ANKER]*(dbOrdini[CODICE
SUPPLY]="GEN24"),0)),"")</f>
        <v/>
      </c>
      <c r="O1263" s="352" t="s">
        <v>8</v>
      </c>
      <c r="P1263" s="347" t="s">
        <v>2771</v>
      </c>
    </row>
    <row r="1264" spans="1:16">
      <c r="A1264" s="347" t="s">
        <v>2772</v>
      </c>
      <c r="B1264" s="348">
        <v>1131</v>
      </c>
      <c r="C1264" s="347" t="s">
        <v>28152</v>
      </c>
      <c r="D1264" s="347" t="s">
        <v>2773</v>
      </c>
      <c r="E1264" s="347">
        <v>1</v>
      </c>
      <c r="F1264" s="347">
        <v>0.7</v>
      </c>
      <c r="G1264" s="347" t="s">
        <v>11</v>
      </c>
      <c r="H1264" s="349">
        <v>40</v>
      </c>
      <c r="I1264" s="350" t="s">
        <v>12</v>
      </c>
      <c r="J1264" s="351">
        <f t="shared" si="19"/>
        <v>40</v>
      </c>
      <c r="K1264" s="351">
        <v>40</v>
      </c>
      <c r="L1264" s="3" t="str">
        <f>IFERROR(INDEX(dbOrdini[PREZZO
VINOLUX],MATCH(A1264,dbOrdini[CODICE
ANKER],0)),"")</f>
        <v/>
      </c>
      <c r="M1264" s="347" t="s">
        <v>10541</v>
      </c>
      <c r="N1264" s="15" t="str">
        <f>IFERROR(INDEX(dbOrdini[ORDINE],MATCH(A1264,dbOrdini[CODICE
ANKER]*(dbOrdini[CODICE
SUPPLY]="GEN24"),0)),"")</f>
        <v/>
      </c>
      <c r="O1264" s="352" t="s">
        <v>8</v>
      </c>
      <c r="P1264" s="347" t="s">
        <v>2774</v>
      </c>
    </row>
    <row r="1265" spans="1:16">
      <c r="A1265" s="347" t="s">
        <v>2775</v>
      </c>
      <c r="B1265" s="348">
        <v>370</v>
      </c>
      <c r="C1265" s="347" t="s">
        <v>28152</v>
      </c>
      <c r="D1265" s="347" t="s">
        <v>2776</v>
      </c>
      <c r="E1265" s="347">
        <v>6</v>
      </c>
      <c r="F1265" s="347">
        <v>0.7</v>
      </c>
      <c r="G1265" s="347" t="s">
        <v>11</v>
      </c>
      <c r="H1265" s="349">
        <v>40</v>
      </c>
      <c r="I1265" s="350" t="s">
        <v>12</v>
      </c>
      <c r="J1265" s="351">
        <f t="shared" si="19"/>
        <v>99</v>
      </c>
      <c r="K1265" s="351">
        <v>16.5</v>
      </c>
      <c r="L1265" s="3" t="str">
        <f>IFERROR(INDEX(dbOrdini[PREZZO
VINOLUX],MATCH(A1265,dbOrdini[CODICE
ANKER],0)),"")</f>
        <v/>
      </c>
      <c r="M1265" s="347" t="s">
        <v>10548</v>
      </c>
      <c r="N1265" s="15" t="str">
        <f>IFERROR(INDEX(dbOrdini[ORDINE],MATCH(A1265,dbOrdini[CODICE
ANKER]*(dbOrdini[CODICE
SUPPLY]="GEN24"),0)),"")</f>
        <v/>
      </c>
      <c r="O1265" s="352" t="s">
        <v>8</v>
      </c>
      <c r="P1265" s="347" t="s">
        <v>2777</v>
      </c>
    </row>
    <row r="1266" spans="1:16">
      <c r="A1266" s="347" t="s">
        <v>2778</v>
      </c>
      <c r="B1266" s="348">
        <v>1643</v>
      </c>
      <c r="C1266" s="347" t="s">
        <v>28152</v>
      </c>
      <c r="D1266" s="347" t="s">
        <v>2779</v>
      </c>
      <c r="E1266" s="347">
        <v>6</v>
      </c>
      <c r="F1266" s="347">
        <v>0.7</v>
      </c>
      <c r="G1266" s="347" t="s">
        <v>11262</v>
      </c>
      <c r="H1266" s="349">
        <v>40</v>
      </c>
      <c r="I1266" s="350" t="s">
        <v>12</v>
      </c>
      <c r="J1266" s="351">
        <f t="shared" si="19"/>
        <v>147</v>
      </c>
      <c r="K1266" s="351">
        <v>24.5</v>
      </c>
      <c r="L1266" s="3" t="str">
        <f>IFERROR(INDEX(dbOrdini[PREZZO
VINOLUX],MATCH(A1266,dbOrdini[CODICE
ANKER],0)),"")</f>
        <v/>
      </c>
      <c r="M1266" s="347" t="s">
        <v>10548</v>
      </c>
      <c r="N1266" s="15" t="str">
        <f>IFERROR(INDEX(dbOrdini[ORDINE],MATCH(A1266,dbOrdini[CODICE
ANKER]*(dbOrdini[CODICE
SUPPLY]="GEN24"),0)),"")</f>
        <v/>
      </c>
      <c r="O1266" s="352" t="s">
        <v>8</v>
      </c>
      <c r="P1266" s="347" t="s">
        <v>2780</v>
      </c>
    </row>
    <row r="1267" spans="1:16">
      <c r="A1267" s="347" t="s">
        <v>2781</v>
      </c>
      <c r="B1267" s="348">
        <v>0</v>
      </c>
      <c r="C1267" s="347" t="s">
        <v>28152</v>
      </c>
      <c r="D1267" s="347" t="s">
        <v>2782</v>
      </c>
      <c r="E1267" s="347">
        <v>6</v>
      </c>
      <c r="F1267" s="347">
        <v>0.7</v>
      </c>
      <c r="G1267" s="347" t="s">
        <v>11262</v>
      </c>
      <c r="H1267" s="349">
        <v>40</v>
      </c>
      <c r="I1267" s="350" t="s">
        <v>12</v>
      </c>
      <c r="J1267" s="351">
        <f t="shared" si="19"/>
        <v>552</v>
      </c>
      <c r="K1267" s="351">
        <v>92</v>
      </c>
      <c r="L1267" s="3" t="str">
        <f>IFERROR(INDEX(dbOrdini[PREZZO
VINOLUX],MATCH(A1267,dbOrdini[CODICE
ANKER],0)),"")</f>
        <v/>
      </c>
      <c r="M1267" s="347" t="s">
        <v>10548</v>
      </c>
      <c r="N1267" s="15" t="str">
        <f>IFERROR(INDEX(dbOrdini[ORDINE],MATCH(A1267,dbOrdini[CODICE
ANKER]*(dbOrdini[CODICE
SUPPLY]="GEN24"),0)),"")</f>
        <v/>
      </c>
      <c r="O1267" s="352" t="s">
        <v>8</v>
      </c>
      <c r="P1267" s="347" t="s">
        <v>2783</v>
      </c>
    </row>
    <row r="1268" spans="1:16">
      <c r="A1268" s="347" t="s">
        <v>2784</v>
      </c>
      <c r="B1268" s="348">
        <v>215</v>
      </c>
      <c r="C1268" s="347" t="s">
        <v>28152</v>
      </c>
      <c r="D1268" s="347" t="s">
        <v>2785</v>
      </c>
      <c r="E1268" s="347">
        <v>6</v>
      </c>
      <c r="F1268" s="347">
        <v>0.7</v>
      </c>
      <c r="G1268" s="347" t="s">
        <v>11</v>
      </c>
      <c r="H1268" s="349">
        <v>43</v>
      </c>
      <c r="I1268" s="350" t="s">
        <v>12</v>
      </c>
      <c r="J1268" s="351">
        <f t="shared" si="19"/>
        <v>58.5</v>
      </c>
      <c r="K1268" s="351">
        <v>9.75</v>
      </c>
      <c r="L1268" s="3" t="str">
        <f>IFERROR(INDEX(dbOrdini[PREZZO
VINOLUX],MATCH(A1268,dbOrdini[CODICE
ANKER],0)),"")</f>
        <v/>
      </c>
      <c r="M1268" s="347" t="s">
        <v>10537</v>
      </c>
      <c r="N1268" s="15" t="str">
        <f>IFERROR(INDEX(dbOrdini[ORDINE],MATCH(A1268,dbOrdini[CODICE
ANKER]*(dbOrdini[CODICE
SUPPLY]="GEN24"),0)),"")</f>
        <v/>
      </c>
      <c r="O1268" s="352" t="s">
        <v>8</v>
      </c>
      <c r="P1268" s="347" t="s">
        <v>2786</v>
      </c>
    </row>
    <row r="1269" spans="1:16">
      <c r="A1269" s="347" t="s">
        <v>2787</v>
      </c>
      <c r="B1269" s="348">
        <v>0</v>
      </c>
      <c r="C1269" s="347" t="s">
        <v>28152</v>
      </c>
      <c r="D1269" s="347" t="s">
        <v>2788</v>
      </c>
      <c r="E1269" s="347">
        <v>6</v>
      </c>
      <c r="F1269" s="347">
        <v>0.7</v>
      </c>
      <c r="G1269" s="347" t="s">
        <v>11</v>
      </c>
      <c r="H1269" s="349">
        <v>47</v>
      </c>
      <c r="I1269" s="350" t="s">
        <v>12</v>
      </c>
      <c r="J1269" s="351">
        <f t="shared" si="19"/>
        <v>106.5</v>
      </c>
      <c r="K1269" s="351">
        <v>17.75</v>
      </c>
      <c r="L1269" s="3" t="str">
        <f>IFERROR(INDEX(dbOrdini[PREZZO
VINOLUX],MATCH(A1269,dbOrdini[CODICE
ANKER],0)),"")</f>
        <v/>
      </c>
      <c r="M1269" s="347" t="s">
        <v>10537</v>
      </c>
      <c r="N1269" s="15" t="str">
        <f>IFERROR(INDEX(dbOrdini[ORDINE],MATCH(A1269,dbOrdini[CODICE
ANKER]*(dbOrdini[CODICE
SUPPLY]="GEN24"),0)),"")</f>
        <v/>
      </c>
      <c r="O1269" s="352" t="s">
        <v>8</v>
      </c>
      <c r="P1269" s="347" t="s">
        <v>2789</v>
      </c>
    </row>
    <row r="1270" spans="1:16">
      <c r="A1270" s="347" t="s">
        <v>2790</v>
      </c>
      <c r="B1270" s="348">
        <v>138</v>
      </c>
      <c r="C1270" s="347" t="s">
        <v>28152</v>
      </c>
      <c r="D1270" s="347" t="s">
        <v>2791</v>
      </c>
      <c r="E1270" s="347">
        <v>6</v>
      </c>
      <c r="F1270" s="347">
        <v>0.7</v>
      </c>
      <c r="G1270" s="347" t="s">
        <v>11</v>
      </c>
      <c r="H1270" s="349">
        <v>40</v>
      </c>
      <c r="I1270" s="350" t="s">
        <v>12</v>
      </c>
      <c r="J1270" s="351">
        <f t="shared" si="19"/>
        <v>133.5</v>
      </c>
      <c r="K1270" s="351">
        <v>22.25</v>
      </c>
      <c r="L1270" s="3" t="str">
        <f>IFERROR(INDEX(dbOrdini[PREZZO
VINOLUX],MATCH(A1270,dbOrdini[CODICE
ANKER],0)),"")</f>
        <v/>
      </c>
      <c r="M1270" s="347" t="s">
        <v>10536</v>
      </c>
      <c r="N1270" s="15" t="str">
        <f>IFERROR(INDEX(dbOrdini[ORDINE],MATCH(A1270,dbOrdini[CODICE
ANKER]*(dbOrdini[CODICE
SUPPLY]="GEN24"),0)),"")</f>
        <v/>
      </c>
      <c r="O1270" s="352" t="s">
        <v>8</v>
      </c>
      <c r="P1270" s="347" t="s">
        <v>2792</v>
      </c>
    </row>
    <row r="1271" spans="1:16">
      <c r="A1271" s="347" t="s">
        <v>2796</v>
      </c>
      <c r="B1271" s="348">
        <v>120</v>
      </c>
      <c r="C1271" s="347" t="s">
        <v>28152</v>
      </c>
      <c r="D1271" s="347" t="s">
        <v>2794</v>
      </c>
      <c r="E1271" s="347">
        <v>6</v>
      </c>
      <c r="F1271" s="347">
        <v>0.7</v>
      </c>
      <c r="G1271" s="347" t="s">
        <v>11</v>
      </c>
      <c r="H1271" s="349">
        <v>46</v>
      </c>
      <c r="I1271" s="350" t="s">
        <v>12</v>
      </c>
      <c r="J1271" s="351">
        <f t="shared" si="19"/>
        <v>153</v>
      </c>
      <c r="K1271" s="351">
        <v>25.5</v>
      </c>
      <c r="L1271" s="3">
        <f>IFERROR(INDEX(dbOrdini[PREZZO
VINOLUX],MATCH(A1271,dbOrdini[CODICE
ANKER],0)),"")</f>
        <v>24.95</v>
      </c>
      <c r="M1271" s="347" t="s">
        <v>10536</v>
      </c>
      <c r="N1271" s="15" t="str">
        <f>IFERROR(INDEX(dbOrdini[ORDINE],MATCH(A1271,dbOrdini[CODICE
ANKER]*(dbOrdini[CODICE
SUPPLY]="GEN24"),0)),"")</f>
        <v/>
      </c>
      <c r="O1271" s="352" t="s">
        <v>8</v>
      </c>
      <c r="P1271" s="347" t="s">
        <v>2797</v>
      </c>
    </row>
    <row r="1272" spans="1:16">
      <c r="A1272" s="347" t="s">
        <v>2793</v>
      </c>
      <c r="B1272" s="348">
        <v>216</v>
      </c>
      <c r="C1272" s="347" t="s">
        <v>28152</v>
      </c>
      <c r="D1272" s="347" t="s">
        <v>2794</v>
      </c>
      <c r="E1272" s="347">
        <v>12</v>
      </c>
      <c r="F1272" s="347">
        <v>0.2</v>
      </c>
      <c r="G1272" s="347" t="s">
        <v>11</v>
      </c>
      <c r="H1272" s="349">
        <v>46</v>
      </c>
      <c r="I1272" s="350" t="s">
        <v>12</v>
      </c>
      <c r="J1272" s="351">
        <f t="shared" si="19"/>
        <v>156</v>
      </c>
      <c r="K1272" s="351">
        <v>13</v>
      </c>
      <c r="L1272" s="3" t="str">
        <f>IFERROR(INDEX(dbOrdini[PREZZO
VINOLUX],MATCH(A1272,dbOrdini[CODICE
ANKER],0)),"")</f>
        <v/>
      </c>
      <c r="M1272" s="347" t="s">
        <v>10536</v>
      </c>
      <c r="N1272" s="15" t="str">
        <f>IFERROR(INDEX(dbOrdini[ORDINE],MATCH(A1272,dbOrdini[CODICE
ANKER]*(dbOrdini[CODICE
SUPPLY]="GEN24"),0)),"")</f>
        <v/>
      </c>
      <c r="O1272" s="352" t="s">
        <v>8</v>
      </c>
      <c r="P1272" s="347" t="s">
        <v>2795</v>
      </c>
    </row>
    <row r="1273" spans="1:16">
      <c r="A1273" s="347" t="s">
        <v>2798</v>
      </c>
      <c r="B1273" s="348">
        <v>95</v>
      </c>
      <c r="C1273" s="347" t="s">
        <v>28152</v>
      </c>
      <c r="D1273" s="347" t="s">
        <v>2799</v>
      </c>
      <c r="E1273" s="347">
        <v>6</v>
      </c>
      <c r="F1273" s="347">
        <v>0.7</v>
      </c>
      <c r="G1273" s="347" t="s">
        <v>11</v>
      </c>
      <c r="H1273" s="349">
        <v>46</v>
      </c>
      <c r="I1273" s="350" t="s">
        <v>12</v>
      </c>
      <c r="J1273" s="351">
        <f t="shared" si="19"/>
        <v>178.5</v>
      </c>
      <c r="K1273" s="351">
        <v>29.75</v>
      </c>
      <c r="L1273" s="3" t="str">
        <f>IFERROR(INDEX(dbOrdini[PREZZO
VINOLUX],MATCH(A1273,dbOrdini[CODICE
ANKER],0)),"")</f>
        <v/>
      </c>
      <c r="M1273" s="347" t="s">
        <v>10536</v>
      </c>
      <c r="N1273" s="15" t="str">
        <f>IFERROR(INDEX(dbOrdini[ORDINE],MATCH(A1273,dbOrdini[CODICE
ANKER]*(dbOrdini[CODICE
SUPPLY]="GEN24"),0)),"")</f>
        <v/>
      </c>
      <c r="O1273" s="352" t="s">
        <v>8</v>
      </c>
      <c r="P1273" s="347" t="s">
        <v>2800</v>
      </c>
    </row>
    <row r="1274" spans="1:16">
      <c r="A1274" s="347" t="s">
        <v>2801</v>
      </c>
      <c r="B1274" s="348">
        <v>0</v>
      </c>
      <c r="C1274" s="347" t="s">
        <v>28152</v>
      </c>
      <c r="D1274" s="347" t="s">
        <v>2802</v>
      </c>
      <c r="E1274" s="347">
        <v>6</v>
      </c>
      <c r="F1274" s="347">
        <v>0.7</v>
      </c>
      <c r="G1274" s="347" t="s">
        <v>11</v>
      </c>
      <c r="H1274" s="349">
        <v>46</v>
      </c>
      <c r="I1274" s="350" t="s">
        <v>12</v>
      </c>
      <c r="J1274" s="351">
        <f t="shared" si="19"/>
        <v>405</v>
      </c>
      <c r="K1274" s="351">
        <v>67.5</v>
      </c>
      <c r="L1274" s="3" t="str">
        <f>IFERROR(INDEX(dbOrdini[PREZZO
VINOLUX],MATCH(A1274,dbOrdini[CODICE
ANKER],0)),"")</f>
        <v/>
      </c>
      <c r="M1274" s="347" t="s">
        <v>10536</v>
      </c>
      <c r="N1274" s="15" t="str">
        <f>IFERROR(INDEX(dbOrdini[ORDINE],MATCH(A1274,dbOrdini[CODICE
ANKER]*(dbOrdini[CODICE
SUPPLY]="GEN24"),0)),"")</f>
        <v/>
      </c>
      <c r="O1274" s="352" t="s">
        <v>8</v>
      </c>
      <c r="P1274" s="347" t="s">
        <v>2803</v>
      </c>
    </row>
    <row r="1275" spans="1:16">
      <c r="A1275" s="347" t="s">
        <v>2804</v>
      </c>
      <c r="B1275" s="348">
        <v>89</v>
      </c>
      <c r="C1275" s="347" t="s">
        <v>28152</v>
      </c>
      <c r="D1275" s="347" t="s">
        <v>2805</v>
      </c>
      <c r="E1275" s="347">
        <v>6</v>
      </c>
      <c r="F1275" s="347">
        <v>0.7</v>
      </c>
      <c r="G1275" s="347" t="s">
        <v>11262</v>
      </c>
      <c r="H1275" s="349">
        <v>17</v>
      </c>
      <c r="I1275" s="350" t="s">
        <v>12</v>
      </c>
      <c r="J1275" s="351">
        <f t="shared" si="19"/>
        <v>36</v>
      </c>
      <c r="K1275" s="351">
        <v>6</v>
      </c>
      <c r="L1275" s="3" t="str">
        <f>IFERROR(INDEX(dbOrdini[PREZZO
VINOLUX],MATCH(A1275,dbOrdini[CODICE
ANKER],0)),"")</f>
        <v/>
      </c>
      <c r="M1275" s="347" t="s">
        <v>10545</v>
      </c>
      <c r="N1275" s="15" t="str">
        <f>IFERROR(INDEX(dbOrdini[ORDINE],MATCH(A1275,dbOrdini[CODICE
ANKER]*(dbOrdini[CODICE
SUPPLY]="GEN24"),0)),"")</f>
        <v/>
      </c>
      <c r="O1275" s="352" t="s">
        <v>8</v>
      </c>
      <c r="P1275" s="347" t="s">
        <v>2806</v>
      </c>
    </row>
    <row r="1276" spans="1:16">
      <c r="A1276" s="347" t="s">
        <v>2807</v>
      </c>
      <c r="B1276" s="348">
        <v>65</v>
      </c>
      <c r="C1276" s="347" t="s">
        <v>28152</v>
      </c>
      <c r="D1276" s="347" t="s">
        <v>2808</v>
      </c>
      <c r="E1276" s="347">
        <v>12</v>
      </c>
      <c r="F1276" s="347">
        <v>0.7</v>
      </c>
      <c r="G1276" s="347" t="s">
        <v>11</v>
      </c>
      <c r="H1276" s="349">
        <v>30</v>
      </c>
      <c r="I1276" s="350" t="s">
        <v>12</v>
      </c>
      <c r="J1276" s="351">
        <f t="shared" si="19"/>
        <v>59.400000000000006</v>
      </c>
      <c r="K1276" s="351">
        <v>4.95</v>
      </c>
      <c r="L1276" s="3" t="str">
        <f>IFERROR(INDEX(dbOrdini[PREZZO
VINOLUX],MATCH(A1276,dbOrdini[CODICE
ANKER],0)),"")</f>
        <v/>
      </c>
      <c r="M1276" s="347" t="s">
        <v>28187</v>
      </c>
      <c r="N1276" s="15" t="str">
        <f>IFERROR(INDEX(dbOrdini[ORDINE],MATCH(A1276,dbOrdini[CODICE
ANKER]*(dbOrdini[CODICE
SUPPLY]="GEN24"),0)),"")</f>
        <v/>
      </c>
      <c r="O1276" s="352" t="s">
        <v>8</v>
      </c>
      <c r="P1276" s="347" t="s">
        <v>2809</v>
      </c>
    </row>
    <row r="1277" spans="1:16">
      <c r="A1277" s="347" t="s">
        <v>2810</v>
      </c>
      <c r="B1277" s="348">
        <v>60</v>
      </c>
      <c r="C1277" s="347" t="s">
        <v>28152</v>
      </c>
      <c r="D1277" s="347" t="s">
        <v>2811</v>
      </c>
      <c r="E1277" s="347">
        <v>12</v>
      </c>
      <c r="F1277" s="347">
        <v>0.7</v>
      </c>
      <c r="G1277" s="347" t="s">
        <v>11</v>
      </c>
      <c r="H1277" s="349">
        <v>30</v>
      </c>
      <c r="I1277" s="350" t="s">
        <v>12</v>
      </c>
      <c r="J1277" s="351">
        <f t="shared" si="19"/>
        <v>48.599999999999994</v>
      </c>
      <c r="K1277" s="351">
        <v>4.05</v>
      </c>
      <c r="L1277" s="3" t="str">
        <f>IFERROR(INDEX(dbOrdini[PREZZO
VINOLUX],MATCH(A1277,dbOrdini[CODICE
ANKER],0)),"")</f>
        <v/>
      </c>
      <c r="M1277" s="347" t="s">
        <v>28187</v>
      </c>
      <c r="N1277" s="15" t="str">
        <f>IFERROR(INDEX(dbOrdini[ORDINE],MATCH(A1277,dbOrdini[CODICE
ANKER]*(dbOrdini[CODICE
SUPPLY]="GEN24"),0)),"")</f>
        <v/>
      </c>
      <c r="O1277" s="352" t="s">
        <v>8</v>
      </c>
      <c r="P1277" s="347" t="s">
        <v>2812</v>
      </c>
    </row>
    <row r="1278" spans="1:16">
      <c r="A1278" s="347" t="s">
        <v>11486</v>
      </c>
      <c r="B1278" s="348">
        <v>360</v>
      </c>
      <c r="C1278" s="347" t="s">
        <v>28152</v>
      </c>
      <c r="D1278" s="347" t="s">
        <v>11487</v>
      </c>
      <c r="E1278" s="347">
        <v>6</v>
      </c>
      <c r="F1278" s="347">
        <v>175</v>
      </c>
      <c r="G1278" s="347" t="s">
        <v>754</v>
      </c>
      <c r="H1278" s="349">
        <v>0</v>
      </c>
      <c r="I1278" s="350" t="s">
        <v>12</v>
      </c>
      <c r="J1278" s="351">
        <f t="shared" si="19"/>
        <v>7.8000000000000007</v>
      </c>
      <c r="K1278" s="351">
        <v>1.3</v>
      </c>
      <c r="L1278" s="3" t="str">
        <f>IFERROR(INDEX(dbOrdini[PREZZO
VINOLUX],MATCH(A1278,dbOrdini[CODICE
ANKER],0)),"")</f>
        <v/>
      </c>
      <c r="M1278" s="347" t="s">
        <v>28192</v>
      </c>
      <c r="N1278" s="15" t="str">
        <f>IFERROR(INDEX(dbOrdini[ORDINE],MATCH(A1278,dbOrdini[CODICE
ANKER]*(dbOrdini[CODICE
SUPPLY]="GEN24"),0)),"")</f>
        <v/>
      </c>
      <c r="O1278" s="352" t="s">
        <v>8</v>
      </c>
      <c r="P1278" s="347" t="s">
        <v>11488</v>
      </c>
    </row>
    <row r="1279" spans="1:16">
      <c r="A1279" s="347" t="s">
        <v>2813</v>
      </c>
      <c r="B1279" s="348">
        <v>9</v>
      </c>
      <c r="C1279" s="347" t="s">
        <v>28152</v>
      </c>
      <c r="D1279" s="347" t="s">
        <v>2814</v>
      </c>
      <c r="E1279" s="347">
        <v>6</v>
      </c>
      <c r="F1279" s="347">
        <v>0.75</v>
      </c>
      <c r="G1279" s="347" t="s">
        <v>11262</v>
      </c>
      <c r="H1279" s="349">
        <v>19.5</v>
      </c>
      <c r="I1279" s="350" t="s">
        <v>12</v>
      </c>
      <c r="J1279" s="351">
        <f t="shared" si="19"/>
        <v>48.900000000000006</v>
      </c>
      <c r="K1279" s="351">
        <v>8.15</v>
      </c>
      <c r="L1279" s="3" t="str">
        <f>IFERROR(INDEX(dbOrdini[PREZZO
VINOLUX],MATCH(A1279,dbOrdini[CODICE
ANKER],0)),"")</f>
        <v/>
      </c>
      <c r="M1279" s="347" t="s">
        <v>28481</v>
      </c>
      <c r="N1279" s="15" t="str">
        <f>IFERROR(INDEX(dbOrdini[ORDINE],MATCH(A1279,dbOrdini[CODICE
ANKER]*(dbOrdini[CODICE
SUPPLY]="GEN24"),0)),"")</f>
        <v/>
      </c>
      <c r="O1279" s="352" t="s">
        <v>8</v>
      </c>
      <c r="P1279" s="347" t="s">
        <v>2815</v>
      </c>
    </row>
    <row r="1280" spans="1:16">
      <c r="A1280" s="347" t="s">
        <v>2816</v>
      </c>
      <c r="B1280" s="348">
        <v>96</v>
      </c>
      <c r="C1280" s="347" t="s">
        <v>28152</v>
      </c>
      <c r="D1280" s="347" t="s">
        <v>2817</v>
      </c>
      <c r="E1280" s="347">
        <v>6</v>
      </c>
      <c r="F1280" s="347">
        <v>0.7</v>
      </c>
      <c r="G1280" s="347" t="s">
        <v>11</v>
      </c>
      <c r="H1280" s="349">
        <v>37.5</v>
      </c>
      <c r="I1280" s="350" t="s">
        <v>12</v>
      </c>
      <c r="J1280" s="351">
        <f t="shared" si="19"/>
        <v>132</v>
      </c>
      <c r="K1280" s="351">
        <v>22</v>
      </c>
      <c r="L1280" s="3" t="str">
        <f>IFERROR(INDEX(dbOrdini[PREZZO
VINOLUX],MATCH(A1280,dbOrdini[CODICE
ANKER],0)),"")</f>
        <v/>
      </c>
      <c r="M1280" s="347" t="s">
        <v>10537</v>
      </c>
      <c r="N1280" s="15" t="str">
        <f>IFERROR(INDEX(dbOrdini[ORDINE],MATCH(A1280,dbOrdini[CODICE
ANKER]*(dbOrdini[CODICE
SUPPLY]="GEN24"),0)),"")</f>
        <v/>
      </c>
      <c r="O1280" s="352" t="s">
        <v>8</v>
      </c>
      <c r="P1280" s="347" t="s">
        <v>2818</v>
      </c>
    </row>
    <row r="1281" spans="1:16">
      <c r="A1281" s="347" t="s">
        <v>11490</v>
      </c>
      <c r="B1281" s="348">
        <v>69</v>
      </c>
      <c r="C1281" s="347" t="s">
        <v>28152</v>
      </c>
      <c r="D1281" s="347" t="s">
        <v>2819</v>
      </c>
      <c r="E1281" s="347">
        <v>3</v>
      </c>
      <c r="F1281" s="347">
        <v>1.75</v>
      </c>
      <c r="G1281" s="347" t="s">
        <v>11</v>
      </c>
      <c r="H1281" s="349">
        <v>40</v>
      </c>
      <c r="I1281" s="350" t="s">
        <v>12</v>
      </c>
      <c r="J1281" s="351">
        <f t="shared" si="19"/>
        <v>143.85000000000002</v>
      </c>
      <c r="K1281" s="351">
        <v>47.95</v>
      </c>
      <c r="L1281" s="3" t="str">
        <f>IFERROR(INDEX(dbOrdini[PREZZO
VINOLUX],MATCH(A1281,dbOrdini[CODICE
ANKER],0)),"")</f>
        <v/>
      </c>
      <c r="M1281" s="347" t="s">
        <v>10533</v>
      </c>
      <c r="N1281" s="15" t="str">
        <f>IFERROR(INDEX(dbOrdini[ORDINE],MATCH(A1281,dbOrdini[CODICE
ANKER]*(dbOrdini[CODICE
SUPPLY]="GEN24"),0)),"")</f>
        <v/>
      </c>
      <c r="O1281" s="352" t="s">
        <v>8</v>
      </c>
      <c r="P1281" s="347" t="s">
        <v>11491</v>
      </c>
    </row>
    <row r="1282" spans="1:16">
      <c r="A1282" s="347" t="s">
        <v>10876</v>
      </c>
      <c r="B1282" s="348">
        <v>0</v>
      </c>
      <c r="C1282" s="347" t="s">
        <v>28152</v>
      </c>
      <c r="D1282" s="347" t="s">
        <v>2819</v>
      </c>
      <c r="E1282" s="347">
        <v>24</v>
      </c>
      <c r="F1282" s="347">
        <v>0.05</v>
      </c>
      <c r="G1282" s="347" t="s">
        <v>11</v>
      </c>
      <c r="H1282" s="349">
        <v>40</v>
      </c>
      <c r="I1282" s="350" t="s">
        <v>12</v>
      </c>
      <c r="J1282" s="351">
        <f t="shared" si="19"/>
        <v>94.800000000000011</v>
      </c>
      <c r="K1282" s="351">
        <v>3.95</v>
      </c>
      <c r="L1282" s="3" t="str">
        <f>IFERROR(INDEX(dbOrdini[PREZZO
VINOLUX],MATCH(A1282,dbOrdini[CODICE
ANKER],0)),"")</f>
        <v/>
      </c>
      <c r="M1282" s="347" t="s">
        <v>10533</v>
      </c>
      <c r="N1282" s="15" t="str">
        <f>IFERROR(INDEX(dbOrdini[ORDINE],MATCH(A1282,dbOrdini[CODICE
ANKER]*(dbOrdini[CODICE
SUPPLY]="GEN24"),0)),"")</f>
        <v/>
      </c>
      <c r="O1282" s="352" t="s">
        <v>8</v>
      </c>
      <c r="P1282" s="347" t="s">
        <v>11489</v>
      </c>
    </row>
    <row r="1283" spans="1:16">
      <c r="A1283" s="347" t="s">
        <v>2820</v>
      </c>
      <c r="B1283" s="348">
        <v>408</v>
      </c>
      <c r="C1283" s="347" t="s">
        <v>28152</v>
      </c>
      <c r="D1283" s="347" t="s">
        <v>2819</v>
      </c>
      <c r="E1283" s="347">
        <v>6</v>
      </c>
      <c r="F1283" s="347">
        <v>0.7</v>
      </c>
      <c r="G1283" s="347" t="s">
        <v>11</v>
      </c>
      <c r="H1283" s="349">
        <v>40</v>
      </c>
      <c r="I1283" s="350" t="s">
        <v>12</v>
      </c>
      <c r="J1283" s="351">
        <f t="shared" si="19"/>
        <v>131.69999999999999</v>
      </c>
      <c r="K1283" s="351">
        <v>21.95</v>
      </c>
      <c r="L1283" s="3" t="str">
        <f>IFERROR(INDEX(dbOrdini[PREZZO
VINOLUX],MATCH(A1283,dbOrdini[CODICE
ANKER],0)),"")</f>
        <v/>
      </c>
      <c r="M1283" s="347" t="s">
        <v>10533</v>
      </c>
      <c r="N1283" s="15" t="str">
        <f>IFERROR(INDEX(dbOrdini[ORDINE],MATCH(A1283,dbOrdini[CODICE
ANKER]*(dbOrdini[CODICE
SUPPLY]="GEN24"),0)),"")</f>
        <v/>
      </c>
      <c r="O1283" s="352" t="s">
        <v>8</v>
      </c>
      <c r="P1283" s="347" t="s">
        <v>2821</v>
      </c>
    </row>
    <row r="1284" spans="1:16">
      <c r="A1284" s="347" t="s">
        <v>2822</v>
      </c>
      <c r="B1284" s="348">
        <v>142</v>
      </c>
      <c r="C1284" s="347" t="s">
        <v>28152</v>
      </c>
      <c r="D1284" s="347" t="s">
        <v>2823</v>
      </c>
      <c r="E1284" s="347">
        <v>4</v>
      </c>
      <c r="F1284" s="347">
        <v>0.7</v>
      </c>
      <c r="G1284" s="347" t="s">
        <v>11</v>
      </c>
      <c r="H1284" s="349">
        <v>40</v>
      </c>
      <c r="I1284" s="350" t="s">
        <v>12</v>
      </c>
      <c r="J1284" s="351">
        <f t="shared" si="19"/>
        <v>100</v>
      </c>
      <c r="K1284" s="351">
        <v>25</v>
      </c>
      <c r="L1284" s="3" t="str">
        <f>IFERROR(INDEX(dbOrdini[PREZZO
VINOLUX],MATCH(A1284,dbOrdini[CODICE
ANKER],0)),"")</f>
        <v/>
      </c>
      <c r="M1284" s="347" t="s">
        <v>10533</v>
      </c>
      <c r="N1284" s="15" t="str">
        <f>IFERROR(INDEX(dbOrdini[ORDINE],MATCH(A1284,dbOrdini[CODICE
ANKER]*(dbOrdini[CODICE
SUPPLY]="GEN24"),0)),"")</f>
        <v/>
      </c>
      <c r="O1284" s="352" t="s">
        <v>8</v>
      </c>
      <c r="P1284" s="347" t="s">
        <v>2824</v>
      </c>
    </row>
    <row r="1285" spans="1:16">
      <c r="A1285" s="347" t="s">
        <v>11492</v>
      </c>
      <c r="B1285" s="348">
        <v>0</v>
      </c>
      <c r="C1285" s="347" t="s">
        <v>28152</v>
      </c>
      <c r="D1285" s="347" t="s">
        <v>11493</v>
      </c>
      <c r="E1285" s="347">
        <v>4</v>
      </c>
      <c r="F1285" s="347">
        <v>0.7</v>
      </c>
      <c r="G1285" s="347" t="s">
        <v>11</v>
      </c>
      <c r="H1285" s="349">
        <v>40</v>
      </c>
      <c r="I1285" s="350" t="s">
        <v>12</v>
      </c>
      <c r="J1285" s="351">
        <f t="shared" si="19"/>
        <v>130</v>
      </c>
      <c r="K1285" s="351">
        <v>32.5</v>
      </c>
      <c r="L1285" s="3" t="str">
        <f>IFERROR(INDEX(dbOrdini[PREZZO
VINOLUX],MATCH(A1285,dbOrdini[CODICE
ANKER],0)),"")</f>
        <v/>
      </c>
      <c r="M1285" s="347" t="s">
        <v>10543</v>
      </c>
      <c r="N1285" s="15" t="str">
        <f>IFERROR(INDEX(dbOrdini[ORDINE],MATCH(A1285,dbOrdini[CODICE
ANKER]*(dbOrdini[CODICE
SUPPLY]="GEN24"),0)),"")</f>
        <v/>
      </c>
      <c r="O1285" s="352" t="s">
        <v>8</v>
      </c>
      <c r="P1285" s="347" t="s">
        <v>11494</v>
      </c>
    </row>
    <row r="1286" spans="1:16">
      <c r="A1286" s="347" t="s">
        <v>2825</v>
      </c>
      <c r="B1286" s="348">
        <v>51</v>
      </c>
      <c r="C1286" s="347" t="s">
        <v>28152</v>
      </c>
      <c r="D1286" s="347" t="s">
        <v>2826</v>
      </c>
      <c r="E1286" s="347">
        <v>6</v>
      </c>
      <c r="F1286" s="347">
        <v>0.7</v>
      </c>
      <c r="G1286" s="347" t="s">
        <v>11</v>
      </c>
      <c r="H1286" s="349">
        <v>40</v>
      </c>
      <c r="I1286" s="350" t="s">
        <v>12</v>
      </c>
      <c r="J1286" s="351">
        <f t="shared" si="19"/>
        <v>133.5</v>
      </c>
      <c r="K1286" s="351">
        <v>22.25</v>
      </c>
      <c r="L1286" s="3" t="str">
        <f>IFERROR(INDEX(dbOrdini[PREZZO
VINOLUX],MATCH(A1286,dbOrdini[CODICE
ANKER],0)),"")</f>
        <v/>
      </c>
      <c r="M1286" s="347" t="s">
        <v>10533</v>
      </c>
      <c r="N1286" s="15" t="str">
        <f>IFERROR(INDEX(dbOrdini[ORDINE],MATCH(A1286,dbOrdini[CODICE
ANKER]*(dbOrdini[CODICE
SUPPLY]="GEN24"),0)),"")</f>
        <v/>
      </c>
      <c r="O1286" s="352" t="s">
        <v>8</v>
      </c>
      <c r="P1286" s="347" t="s">
        <v>2827</v>
      </c>
    </row>
    <row r="1287" spans="1:16">
      <c r="A1287" s="347" t="s">
        <v>2828</v>
      </c>
      <c r="B1287" s="348">
        <v>0</v>
      </c>
      <c r="C1287" s="347" t="s">
        <v>28152</v>
      </c>
      <c r="D1287" s="347" t="s">
        <v>2826</v>
      </c>
      <c r="E1287" s="347">
        <v>3</v>
      </c>
      <c r="F1287" s="347">
        <v>1.75</v>
      </c>
      <c r="G1287" s="347" t="s">
        <v>11</v>
      </c>
      <c r="H1287" s="349">
        <v>40</v>
      </c>
      <c r="I1287" s="350" t="s">
        <v>12</v>
      </c>
      <c r="J1287" s="351">
        <f t="shared" si="19"/>
        <v>146.85000000000002</v>
      </c>
      <c r="K1287" s="351">
        <v>48.95</v>
      </c>
      <c r="L1287" s="3" t="str">
        <f>IFERROR(INDEX(dbOrdini[PREZZO
VINOLUX],MATCH(A1287,dbOrdini[CODICE
ANKER],0)),"")</f>
        <v/>
      </c>
      <c r="M1287" s="347" t="s">
        <v>10533</v>
      </c>
      <c r="N1287" s="15" t="str">
        <f>IFERROR(INDEX(dbOrdini[ORDINE],MATCH(A1287,dbOrdini[CODICE
ANKER]*(dbOrdini[CODICE
SUPPLY]="GEN24"),0)),"")</f>
        <v/>
      </c>
      <c r="O1287" s="352" t="s">
        <v>8</v>
      </c>
      <c r="P1287" s="347" t="s">
        <v>2829</v>
      </c>
    </row>
    <row r="1288" spans="1:16">
      <c r="A1288" s="347" t="s">
        <v>2830</v>
      </c>
      <c r="B1288" s="348">
        <v>8</v>
      </c>
      <c r="C1288" s="347" t="s">
        <v>28152</v>
      </c>
      <c r="D1288" s="347" t="s">
        <v>2826</v>
      </c>
      <c r="E1288" s="347">
        <v>2</v>
      </c>
      <c r="F1288" s="347">
        <v>3</v>
      </c>
      <c r="G1288" s="347" t="s">
        <v>11</v>
      </c>
      <c r="H1288" s="349">
        <v>40</v>
      </c>
      <c r="I1288" s="350" t="s">
        <v>12</v>
      </c>
      <c r="J1288" s="351">
        <f t="shared" si="19"/>
        <v>285</v>
      </c>
      <c r="K1288" s="351">
        <v>142.5</v>
      </c>
      <c r="L1288" s="3" t="str">
        <f>IFERROR(INDEX(dbOrdini[PREZZO
VINOLUX],MATCH(A1288,dbOrdini[CODICE
ANKER],0)),"")</f>
        <v/>
      </c>
      <c r="M1288" s="347" t="s">
        <v>10533</v>
      </c>
      <c r="N1288" s="15" t="str">
        <f>IFERROR(INDEX(dbOrdini[ORDINE],MATCH(A1288,dbOrdini[CODICE
ANKER]*(dbOrdini[CODICE
SUPPLY]="GEN24"),0)),"")</f>
        <v/>
      </c>
      <c r="O1288" s="352" t="s">
        <v>8</v>
      </c>
      <c r="P1288" s="347" t="s">
        <v>2831</v>
      </c>
    </row>
    <row r="1289" spans="1:16">
      <c r="A1289" s="347" t="s">
        <v>2832</v>
      </c>
      <c r="B1289" s="348">
        <v>543</v>
      </c>
      <c r="C1289" s="347" t="s">
        <v>28152</v>
      </c>
      <c r="D1289" s="347" t="s">
        <v>2833</v>
      </c>
      <c r="E1289" s="347">
        <v>6</v>
      </c>
      <c r="F1289" s="347">
        <v>0.7</v>
      </c>
      <c r="G1289" s="347" t="s">
        <v>11</v>
      </c>
      <c r="H1289" s="349">
        <v>40</v>
      </c>
      <c r="I1289" s="350" t="s">
        <v>12</v>
      </c>
      <c r="J1289" s="351">
        <f t="shared" si="19"/>
        <v>171</v>
      </c>
      <c r="K1289" s="351">
        <v>28.5</v>
      </c>
      <c r="L1289" s="3" t="str">
        <f>IFERROR(INDEX(dbOrdini[PREZZO
VINOLUX],MATCH(A1289,dbOrdini[CODICE
ANKER],0)),"")</f>
        <v/>
      </c>
      <c r="M1289" s="347" t="s">
        <v>10533</v>
      </c>
      <c r="N1289" s="15" t="str">
        <f>IFERROR(INDEX(dbOrdini[ORDINE],MATCH(A1289,dbOrdini[CODICE
ANKER]*(dbOrdini[CODICE
SUPPLY]="GEN24"),0)),"")</f>
        <v/>
      </c>
      <c r="O1289" s="352" t="s">
        <v>8</v>
      </c>
      <c r="P1289" s="347" t="s">
        <v>2834</v>
      </c>
    </row>
    <row r="1290" spans="1:16">
      <c r="A1290" s="347" t="s">
        <v>28482</v>
      </c>
      <c r="B1290" s="348">
        <v>0</v>
      </c>
      <c r="C1290" s="347" t="s">
        <v>28152</v>
      </c>
      <c r="D1290" s="347" t="s">
        <v>26331</v>
      </c>
      <c r="E1290" s="347">
        <v>4</v>
      </c>
      <c r="F1290" s="347">
        <v>0.7</v>
      </c>
      <c r="G1290" s="347" t="s">
        <v>11</v>
      </c>
      <c r="H1290" s="349">
        <v>40</v>
      </c>
      <c r="I1290" s="350" t="s">
        <v>12</v>
      </c>
      <c r="J1290" s="351">
        <f t="shared" si="19"/>
        <v>338</v>
      </c>
      <c r="K1290" s="351">
        <v>84.5</v>
      </c>
      <c r="L1290" s="3" t="str">
        <f>IFERROR(INDEX(dbOrdini[PREZZO
VINOLUX],MATCH(A1290,dbOrdini[CODICE
ANKER],0)),"")</f>
        <v/>
      </c>
      <c r="M1290" s="347" t="s">
        <v>10533</v>
      </c>
      <c r="N1290" s="15" t="str">
        <f>IFERROR(INDEX(dbOrdini[ORDINE],MATCH(A1290,dbOrdini[CODICE
ANKER]*(dbOrdini[CODICE
SUPPLY]="GEN24"),0)),"")</f>
        <v/>
      </c>
      <c r="O1290" s="352" t="s">
        <v>8</v>
      </c>
      <c r="P1290" s="347" t="s">
        <v>2824</v>
      </c>
    </row>
    <row r="1291" spans="1:16">
      <c r="A1291" s="347" t="s">
        <v>2835</v>
      </c>
      <c r="B1291" s="348">
        <v>64</v>
      </c>
      <c r="C1291" s="347" t="s">
        <v>28152</v>
      </c>
      <c r="D1291" s="347" t="s">
        <v>2836</v>
      </c>
      <c r="E1291" s="347">
        <v>6</v>
      </c>
      <c r="F1291" s="347">
        <v>0.7</v>
      </c>
      <c r="G1291" s="347" t="s">
        <v>11</v>
      </c>
      <c r="H1291" s="349">
        <v>40</v>
      </c>
      <c r="I1291" s="350" t="s">
        <v>12</v>
      </c>
      <c r="J1291" s="351">
        <f t="shared" si="19"/>
        <v>170.10000000000002</v>
      </c>
      <c r="K1291" s="351">
        <v>28.35</v>
      </c>
      <c r="L1291" s="3" t="str">
        <f>IFERROR(INDEX(dbOrdini[PREZZO
VINOLUX],MATCH(A1291,dbOrdini[CODICE
ANKER],0)),"")</f>
        <v/>
      </c>
      <c r="M1291" s="347" t="s">
        <v>10533</v>
      </c>
      <c r="N1291" s="15" t="str">
        <f>IFERROR(INDEX(dbOrdini[ORDINE],MATCH(A1291,dbOrdini[CODICE
ANKER]*(dbOrdini[CODICE
SUPPLY]="GEN24"),0)),"")</f>
        <v/>
      </c>
      <c r="O1291" s="352" t="s">
        <v>8</v>
      </c>
      <c r="P1291" s="347" t="s">
        <v>2837</v>
      </c>
    </row>
    <row r="1292" spans="1:16">
      <c r="A1292" s="347" t="s">
        <v>2838</v>
      </c>
      <c r="B1292" s="348">
        <v>0</v>
      </c>
      <c r="C1292" s="347" t="s">
        <v>28152</v>
      </c>
      <c r="D1292" s="347" t="s">
        <v>2839</v>
      </c>
      <c r="E1292" s="347">
        <v>6</v>
      </c>
      <c r="F1292" s="347">
        <v>0.7</v>
      </c>
      <c r="G1292" s="347" t="s">
        <v>11262</v>
      </c>
      <c r="H1292" s="349">
        <v>40</v>
      </c>
      <c r="I1292" s="350" t="s">
        <v>12</v>
      </c>
      <c r="J1292" s="351">
        <f t="shared" si="19"/>
        <v>171</v>
      </c>
      <c r="K1292" s="351">
        <v>28.5</v>
      </c>
      <c r="L1292" s="3" t="str">
        <f>IFERROR(INDEX(dbOrdini[PREZZO
VINOLUX],MATCH(A1292,dbOrdini[CODICE
ANKER],0)),"")</f>
        <v/>
      </c>
      <c r="M1292" s="347" t="s">
        <v>10533</v>
      </c>
      <c r="N1292" s="15" t="str">
        <f>IFERROR(INDEX(dbOrdini[ORDINE],MATCH(A1292,dbOrdini[CODICE
ANKER]*(dbOrdini[CODICE
SUPPLY]="GEN24"),0)),"")</f>
        <v/>
      </c>
      <c r="O1292" s="352" t="s">
        <v>8</v>
      </c>
      <c r="P1292" s="347" t="s">
        <v>2840</v>
      </c>
    </row>
    <row r="1293" spans="1:16">
      <c r="A1293" s="347" t="s">
        <v>2841</v>
      </c>
      <c r="B1293" s="348">
        <v>3</v>
      </c>
      <c r="C1293" s="347" t="s">
        <v>28152</v>
      </c>
      <c r="D1293" s="347" t="s">
        <v>2842</v>
      </c>
      <c r="E1293" s="347">
        <v>6</v>
      </c>
      <c r="F1293" s="347">
        <v>0.7</v>
      </c>
      <c r="G1293" s="347" t="s">
        <v>11262</v>
      </c>
      <c r="H1293" s="349">
        <v>40</v>
      </c>
      <c r="I1293" s="350" t="s">
        <v>12</v>
      </c>
      <c r="J1293" s="351">
        <f t="shared" ref="J1293:J1356" si="20">E1293*K1293</f>
        <v>167.7</v>
      </c>
      <c r="K1293" s="351">
        <v>27.95</v>
      </c>
      <c r="L1293" s="3" t="str">
        <f>IFERROR(INDEX(dbOrdini[PREZZO
VINOLUX],MATCH(A1293,dbOrdini[CODICE
ANKER],0)),"")</f>
        <v/>
      </c>
      <c r="M1293" s="347" t="s">
        <v>10533</v>
      </c>
      <c r="N1293" s="15" t="str">
        <f>IFERROR(INDEX(dbOrdini[ORDINE],MATCH(A1293,dbOrdini[CODICE
ANKER]*(dbOrdini[CODICE
SUPPLY]="GEN24"),0)),"")</f>
        <v/>
      </c>
      <c r="O1293" s="352" t="s">
        <v>8</v>
      </c>
      <c r="P1293" s="347" t="s">
        <v>2843</v>
      </c>
    </row>
    <row r="1294" spans="1:16">
      <c r="A1294" s="347" t="s">
        <v>2844</v>
      </c>
      <c r="B1294" s="348">
        <v>142</v>
      </c>
      <c r="C1294" s="347" t="s">
        <v>28164</v>
      </c>
      <c r="D1294" s="347" t="s">
        <v>2845</v>
      </c>
      <c r="E1294" s="347">
        <v>12</v>
      </c>
      <c r="F1294" s="347">
        <v>1</v>
      </c>
      <c r="G1294" s="347" t="s">
        <v>28483</v>
      </c>
      <c r="H1294" s="349">
        <v>0</v>
      </c>
      <c r="I1294" s="350" t="s">
        <v>12</v>
      </c>
      <c r="J1294" s="351">
        <f t="shared" si="20"/>
        <v>40.200000000000003</v>
      </c>
      <c r="K1294" s="351">
        <v>3.35</v>
      </c>
      <c r="L1294" s="3" t="str">
        <f>IFERROR(INDEX(dbOrdini[PREZZO
VINOLUX],MATCH(A1294,dbOrdini[CODICE
ANKER],0)),"")</f>
        <v/>
      </c>
      <c r="M1294" s="347" t="s">
        <v>28165</v>
      </c>
      <c r="N1294" s="15" t="str">
        <f>IFERROR(INDEX(dbOrdini[ORDINE],MATCH(A1294,dbOrdini[CODICE
ANKER]*(dbOrdini[CODICE
SUPPLY]="GEN24"),0)),"")</f>
        <v/>
      </c>
      <c r="O1294" s="352" t="s">
        <v>8</v>
      </c>
      <c r="P1294" s="347" t="s">
        <v>16</v>
      </c>
    </row>
    <row r="1295" spans="1:16">
      <c r="A1295" s="347" t="s">
        <v>11495</v>
      </c>
      <c r="B1295" s="348">
        <v>23</v>
      </c>
      <c r="C1295" s="347" t="s">
        <v>28152</v>
      </c>
      <c r="D1295" s="347" t="s">
        <v>11496</v>
      </c>
      <c r="E1295" s="347">
        <v>6</v>
      </c>
      <c r="F1295" s="347">
        <v>0.75</v>
      </c>
      <c r="G1295" s="347" t="s">
        <v>11</v>
      </c>
      <c r="H1295" s="349">
        <v>12.5</v>
      </c>
      <c r="I1295" s="350" t="s">
        <v>12</v>
      </c>
      <c r="J1295" s="351">
        <f t="shared" si="20"/>
        <v>45.599999999999994</v>
      </c>
      <c r="K1295" s="351">
        <v>7.6</v>
      </c>
      <c r="L1295" s="3" t="str">
        <f>IFERROR(INDEX(dbOrdini[PREZZO
VINOLUX],MATCH(A1295,dbOrdini[CODICE
ANKER],0)),"")</f>
        <v/>
      </c>
      <c r="M1295" s="347" t="s">
        <v>28210</v>
      </c>
      <c r="N1295" s="15" t="str">
        <f>IFERROR(INDEX(dbOrdini[ORDINE],MATCH(A1295,dbOrdini[CODICE
ANKER]*(dbOrdini[CODICE
SUPPLY]="GEN24"),0)),"")</f>
        <v/>
      </c>
      <c r="O1295" s="352" t="s">
        <v>8</v>
      </c>
      <c r="P1295" s="347" t="s">
        <v>11497</v>
      </c>
    </row>
    <row r="1296" spans="1:16">
      <c r="A1296" s="347" t="s">
        <v>11498</v>
      </c>
      <c r="B1296" s="348">
        <v>18</v>
      </c>
      <c r="C1296" s="347" t="s">
        <v>28152</v>
      </c>
      <c r="D1296" s="347" t="s">
        <v>11499</v>
      </c>
      <c r="E1296" s="347">
        <v>6</v>
      </c>
      <c r="F1296" s="347">
        <v>0.75</v>
      </c>
      <c r="G1296" s="347" t="s">
        <v>11</v>
      </c>
      <c r="H1296" s="349">
        <v>13</v>
      </c>
      <c r="I1296" s="350" t="s">
        <v>12</v>
      </c>
      <c r="J1296" s="351">
        <f t="shared" si="20"/>
        <v>22.5</v>
      </c>
      <c r="K1296" s="351">
        <v>3.75</v>
      </c>
      <c r="L1296" s="3" t="str">
        <f>IFERROR(INDEX(dbOrdini[PREZZO
VINOLUX],MATCH(A1296,dbOrdini[CODICE
ANKER],0)),"")</f>
        <v/>
      </c>
      <c r="M1296" s="347" t="s">
        <v>28210</v>
      </c>
      <c r="N1296" s="15" t="str">
        <f>IFERROR(INDEX(dbOrdini[ORDINE],MATCH(A1296,dbOrdini[CODICE
ANKER]*(dbOrdini[CODICE
SUPPLY]="GEN24"),0)),"")</f>
        <v/>
      </c>
      <c r="O1296" s="352" t="s">
        <v>8</v>
      </c>
      <c r="P1296" s="347" t="s">
        <v>11500</v>
      </c>
    </row>
    <row r="1297" spans="1:16">
      <c r="A1297" s="347" t="s">
        <v>2846</v>
      </c>
      <c r="B1297" s="348">
        <v>0</v>
      </c>
      <c r="C1297" s="347" t="s">
        <v>28152</v>
      </c>
      <c r="D1297" s="347" t="s">
        <v>2847</v>
      </c>
      <c r="E1297" s="347">
        <v>6</v>
      </c>
      <c r="F1297" s="347">
        <v>0.75</v>
      </c>
      <c r="G1297" s="347" t="s">
        <v>11</v>
      </c>
      <c r="H1297" s="349">
        <v>13</v>
      </c>
      <c r="I1297" s="350" t="s">
        <v>12</v>
      </c>
      <c r="J1297" s="351">
        <f t="shared" si="20"/>
        <v>17.700000000000003</v>
      </c>
      <c r="K1297" s="351">
        <v>2.95</v>
      </c>
      <c r="L1297" s="3" t="str">
        <f>IFERROR(INDEX(dbOrdini[PREZZO
VINOLUX],MATCH(A1297,dbOrdini[CODICE
ANKER],0)),"")</f>
        <v/>
      </c>
      <c r="M1297" s="347" t="s">
        <v>28210</v>
      </c>
      <c r="N1297" s="15" t="str">
        <f>IFERROR(INDEX(dbOrdini[ORDINE],MATCH(A1297,dbOrdini[CODICE
ANKER]*(dbOrdini[CODICE
SUPPLY]="GEN24"),0)),"")</f>
        <v/>
      </c>
      <c r="O1297" s="352" t="s">
        <v>8</v>
      </c>
      <c r="P1297" s="347" t="s">
        <v>2848</v>
      </c>
    </row>
    <row r="1298" spans="1:16">
      <c r="A1298" s="347" t="s">
        <v>2849</v>
      </c>
      <c r="B1298" s="348">
        <v>110</v>
      </c>
      <c r="C1298" s="347" t="s">
        <v>28152</v>
      </c>
      <c r="D1298" s="347" t="s">
        <v>2850</v>
      </c>
      <c r="E1298" s="347">
        <v>6</v>
      </c>
      <c r="F1298" s="347">
        <v>0.75</v>
      </c>
      <c r="G1298" s="347" t="s">
        <v>11</v>
      </c>
      <c r="H1298" s="349">
        <v>13.5</v>
      </c>
      <c r="I1298" s="350" t="s">
        <v>12</v>
      </c>
      <c r="J1298" s="351">
        <f t="shared" si="20"/>
        <v>20.100000000000001</v>
      </c>
      <c r="K1298" s="351">
        <v>3.35</v>
      </c>
      <c r="L1298" s="3" t="str">
        <f>IFERROR(INDEX(dbOrdini[PREZZO
VINOLUX],MATCH(A1298,dbOrdini[CODICE
ANKER],0)),"")</f>
        <v/>
      </c>
      <c r="M1298" s="347" t="s">
        <v>28211</v>
      </c>
      <c r="N1298" s="15" t="str">
        <f>IFERROR(INDEX(dbOrdini[ORDINE],MATCH(A1298,dbOrdini[CODICE
ANKER]*(dbOrdini[CODICE
SUPPLY]="GEN24"),0)),"")</f>
        <v/>
      </c>
      <c r="O1298" s="352" t="s">
        <v>8</v>
      </c>
      <c r="P1298" s="347" t="s">
        <v>2851</v>
      </c>
    </row>
    <row r="1299" spans="1:16">
      <c r="A1299" s="347" t="s">
        <v>2852</v>
      </c>
      <c r="B1299" s="348">
        <v>110</v>
      </c>
      <c r="C1299" s="347" t="s">
        <v>28152</v>
      </c>
      <c r="D1299" s="347" t="s">
        <v>2853</v>
      </c>
      <c r="E1299" s="347">
        <v>6</v>
      </c>
      <c r="F1299" s="347">
        <v>0.7</v>
      </c>
      <c r="G1299" s="347" t="s">
        <v>11</v>
      </c>
      <c r="H1299" s="349">
        <v>40</v>
      </c>
      <c r="I1299" s="350" t="s">
        <v>12</v>
      </c>
      <c r="J1299" s="351">
        <f t="shared" si="20"/>
        <v>27</v>
      </c>
      <c r="K1299" s="351">
        <v>4.5</v>
      </c>
      <c r="L1299" s="3" t="str">
        <f>IFERROR(INDEX(dbOrdini[PREZZO
VINOLUX],MATCH(A1299,dbOrdini[CODICE
ANKER],0)),"")</f>
        <v/>
      </c>
      <c r="M1299" s="347" t="s">
        <v>10541</v>
      </c>
      <c r="N1299" s="15" t="str">
        <f>IFERROR(INDEX(dbOrdini[ORDINE],MATCH(A1299,dbOrdini[CODICE
ANKER]*(dbOrdini[CODICE
SUPPLY]="GEN24"),0)),"")</f>
        <v/>
      </c>
      <c r="O1299" s="352" t="s">
        <v>8</v>
      </c>
      <c r="P1299" s="347" t="s">
        <v>2854</v>
      </c>
    </row>
    <row r="1300" spans="1:16">
      <c r="A1300" s="347" t="s">
        <v>2855</v>
      </c>
      <c r="B1300" s="348">
        <v>0</v>
      </c>
      <c r="C1300" s="347" t="s">
        <v>28152</v>
      </c>
      <c r="D1300" s="347" t="s">
        <v>2856</v>
      </c>
      <c r="E1300" s="347">
        <v>6</v>
      </c>
      <c r="F1300" s="347">
        <v>0.7</v>
      </c>
      <c r="G1300" s="347" t="s">
        <v>11</v>
      </c>
      <c r="H1300" s="349">
        <v>50</v>
      </c>
      <c r="I1300" s="350" t="s">
        <v>12</v>
      </c>
      <c r="J1300" s="351">
        <f t="shared" si="20"/>
        <v>69</v>
      </c>
      <c r="K1300" s="351">
        <v>11.5</v>
      </c>
      <c r="L1300" s="3" t="str">
        <f>IFERROR(INDEX(dbOrdini[PREZZO
VINOLUX],MATCH(A1300,dbOrdini[CODICE
ANKER],0)),"")</f>
        <v/>
      </c>
      <c r="M1300" s="347" t="s">
        <v>10541</v>
      </c>
      <c r="N1300" s="15" t="str">
        <f>IFERROR(INDEX(dbOrdini[ORDINE],MATCH(A1300,dbOrdini[CODICE
ANKER]*(dbOrdini[CODICE
SUPPLY]="GEN24"),0)),"")</f>
        <v/>
      </c>
      <c r="O1300" s="352" t="s">
        <v>8</v>
      </c>
      <c r="P1300" s="347" t="s">
        <v>2857</v>
      </c>
    </row>
    <row r="1301" spans="1:16">
      <c r="A1301" s="347" t="s">
        <v>2858</v>
      </c>
      <c r="B1301" s="348">
        <v>384</v>
      </c>
      <c r="C1301" s="347" t="s">
        <v>28152</v>
      </c>
      <c r="D1301" s="347" t="s">
        <v>2859</v>
      </c>
      <c r="E1301" s="347">
        <v>6</v>
      </c>
      <c r="F1301" s="347">
        <v>0.7</v>
      </c>
      <c r="G1301" s="347" t="s">
        <v>11</v>
      </c>
      <c r="H1301" s="349">
        <v>16.5</v>
      </c>
      <c r="I1301" s="350" t="s">
        <v>12</v>
      </c>
      <c r="J1301" s="351">
        <f t="shared" si="20"/>
        <v>38.099999999999994</v>
      </c>
      <c r="K1301" s="351">
        <v>6.35</v>
      </c>
      <c r="L1301" s="3" t="str">
        <f>IFERROR(INDEX(dbOrdini[PREZZO
VINOLUX],MATCH(A1301,dbOrdini[CODICE
ANKER],0)),"")</f>
        <v/>
      </c>
      <c r="M1301" s="347" t="s">
        <v>28195</v>
      </c>
      <c r="N1301" s="15" t="str">
        <f>IFERROR(INDEX(dbOrdini[ORDINE],MATCH(A1301,dbOrdini[CODICE
ANKER]*(dbOrdini[CODICE
SUPPLY]="GEN24"),0)),"")</f>
        <v/>
      </c>
      <c r="O1301" s="352" t="s">
        <v>8</v>
      </c>
      <c r="P1301" s="347" t="s">
        <v>2860</v>
      </c>
    </row>
    <row r="1302" spans="1:16">
      <c r="A1302" s="347" t="s">
        <v>2863</v>
      </c>
      <c r="B1302" s="348">
        <v>465</v>
      </c>
      <c r="C1302" s="347" t="s">
        <v>28152</v>
      </c>
      <c r="D1302" s="347" t="s">
        <v>2859</v>
      </c>
      <c r="E1302" s="347">
        <v>12</v>
      </c>
      <c r="F1302" s="347">
        <v>1</v>
      </c>
      <c r="G1302" s="347" t="s">
        <v>11</v>
      </c>
      <c r="H1302" s="349">
        <v>16.5</v>
      </c>
      <c r="I1302" s="350" t="s">
        <v>12</v>
      </c>
      <c r="J1302" s="351">
        <f t="shared" si="20"/>
        <v>95.4</v>
      </c>
      <c r="K1302" s="351">
        <v>7.95</v>
      </c>
      <c r="L1302" s="3" t="str">
        <f>IFERROR(INDEX(dbOrdini[PREZZO
VINOLUX],MATCH(A1302,dbOrdini[CODICE
ANKER],0)),"")</f>
        <v/>
      </c>
      <c r="M1302" s="347" t="s">
        <v>28195</v>
      </c>
      <c r="N1302" s="15" t="str">
        <f>IFERROR(INDEX(dbOrdini[ORDINE],MATCH(A1302,dbOrdini[CODICE
ANKER]*(dbOrdini[CODICE
SUPPLY]="GEN24"),0)),"")</f>
        <v/>
      </c>
      <c r="O1302" s="352" t="s">
        <v>8</v>
      </c>
      <c r="P1302" s="347" t="s">
        <v>2862</v>
      </c>
    </row>
    <row r="1303" spans="1:16">
      <c r="A1303" s="347" t="s">
        <v>2861</v>
      </c>
      <c r="B1303" s="348">
        <v>0</v>
      </c>
      <c r="C1303" s="347" t="s">
        <v>28152</v>
      </c>
      <c r="D1303" s="347" t="s">
        <v>2859</v>
      </c>
      <c r="E1303" s="347">
        <v>6</v>
      </c>
      <c r="F1303" s="347">
        <v>1</v>
      </c>
      <c r="G1303" s="347" t="s">
        <v>11</v>
      </c>
      <c r="H1303" s="349">
        <v>16.5</v>
      </c>
      <c r="I1303" s="350" t="s">
        <v>12</v>
      </c>
      <c r="J1303" s="351">
        <f t="shared" si="20"/>
        <v>47.7</v>
      </c>
      <c r="K1303" s="351">
        <v>7.95</v>
      </c>
      <c r="L1303" s="3" t="str">
        <f>IFERROR(INDEX(dbOrdini[PREZZO
VINOLUX],MATCH(A1303,dbOrdini[CODICE
ANKER],0)),"")</f>
        <v/>
      </c>
      <c r="M1303" s="347" t="s">
        <v>28195</v>
      </c>
      <c r="N1303" s="15" t="str">
        <f>IFERROR(INDEX(dbOrdini[ORDINE],MATCH(A1303,dbOrdini[CODICE
ANKER]*(dbOrdini[CODICE
SUPPLY]="GEN24"),0)),"")</f>
        <v/>
      </c>
      <c r="O1303" s="352" t="s">
        <v>8</v>
      </c>
      <c r="P1303" s="347" t="s">
        <v>2862</v>
      </c>
    </row>
    <row r="1304" spans="1:16">
      <c r="A1304" s="347" t="s">
        <v>2864</v>
      </c>
      <c r="B1304" s="348">
        <v>15</v>
      </c>
      <c r="C1304" s="347" t="s">
        <v>28152</v>
      </c>
      <c r="D1304" s="347" t="s">
        <v>2865</v>
      </c>
      <c r="E1304" s="347">
        <v>6</v>
      </c>
      <c r="F1304" s="347">
        <v>1</v>
      </c>
      <c r="G1304" s="347" t="s">
        <v>11</v>
      </c>
      <c r="H1304" s="349">
        <v>40</v>
      </c>
      <c r="I1304" s="350" t="s">
        <v>12</v>
      </c>
      <c r="J1304" s="351">
        <f t="shared" si="20"/>
        <v>18.899999999999999</v>
      </c>
      <c r="K1304" s="351">
        <v>3.15</v>
      </c>
      <c r="L1304" s="3" t="str">
        <f>IFERROR(INDEX(dbOrdini[PREZZO
VINOLUX],MATCH(A1304,dbOrdini[CODICE
ANKER],0)),"")</f>
        <v/>
      </c>
      <c r="M1304" s="347" t="s">
        <v>10533</v>
      </c>
      <c r="N1304" s="15" t="str">
        <f>IFERROR(INDEX(dbOrdini[ORDINE],MATCH(A1304,dbOrdini[CODICE
ANKER]*(dbOrdini[CODICE
SUPPLY]="GEN24"),0)),"")</f>
        <v/>
      </c>
      <c r="O1304" s="352" t="s">
        <v>8</v>
      </c>
      <c r="P1304" s="347" t="s">
        <v>2866</v>
      </c>
    </row>
    <row r="1305" spans="1:16">
      <c r="A1305" s="347" t="s">
        <v>2868</v>
      </c>
      <c r="B1305" s="348">
        <v>215</v>
      </c>
      <c r="C1305" s="347" t="s">
        <v>28152</v>
      </c>
      <c r="D1305" s="347" t="s">
        <v>2867</v>
      </c>
      <c r="E1305" s="347">
        <v>6</v>
      </c>
      <c r="F1305" s="347">
        <v>0.7</v>
      </c>
      <c r="G1305" s="347" t="s">
        <v>11</v>
      </c>
      <c r="H1305" s="349">
        <v>43</v>
      </c>
      <c r="I1305" s="350" t="s">
        <v>12</v>
      </c>
      <c r="J1305" s="351">
        <f t="shared" si="20"/>
        <v>147</v>
      </c>
      <c r="K1305" s="351">
        <v>24.5</v>
      </c>
      <c r="L1305" s="3">
        <f>IFERROR(INDEX(dbOrdini[PREZZO
VINOLUX],MATCH(A1305,dbOrdini[CODICE
ANKER],0)),"")</f>
        <v>24.85</v>
      </c>
      <c r="M1305" s="347" t="s">
        <v>10536</v>
      </c>
      <c r="N1305" s="15" t="str">
        <f>IFERROR(INDEX(dbOrdini[ORDINE],MATCH(A1305,dbOrdini[CODICE
ANKER]*(dbOrdini[CODICE
SUPPLY]="GEN24"),0)),"")</f>
        <v/>
      </c>
      <c r="O1305" s="352" t="s">
        <v>8</v>
      </c>
      <c r="P1305" s="347" t="s">
        <v>2869</v>
      </c>
    </row>
    <row r="1306" spans="1:16">
      <c r="A1306" s="347" t="s">
        <v>2870</v>
      </c>
      <c r="B1306" s="348">
        <v>52</v>
      </c>
      <c r="C1306" s="347" t="s">
        <v>28152</v>
      </c>
      <c r="D1306" s="347" t="s">
        <v>2871</v>
      </c>
      <c r="E1306" s="347">
        <v>6</v>
      </c>
      <c r="F1306" s="347">
        <v>0.7</v>
      </c>
      <c r="G1306" s="347" t="s">
        <v>11</v>
      </c>
      <c r="H1306" s="349">
        <v>43</v>
      </c>
      <c r="I1306" s="350" t="s">
        <v>12</v>
      </c>
      <c r="J1306" s="351">
        <f t="shared" si="20"/>
        <v>273</v>
      </c>
      <c r="K1306" s="351">
        <v>45.5</v>
      </c>
      <c r="L1306" s="3" t="str">
        <f>IFERROR(INDEX(dbOrdini[PREZZO
VINOLUX],MATCH(A1306,dbOrdini[CODICE
ANKER],0)),"")</f>
        <v/>
      </c>
      <c r="M1306" s="347" t="s">
        <v>10536</v>
      </c>
      <c r="N1306" s="15" t="str">
        <f>IFERROR(INDEX(dbOrdini[ORDINE],MATCH(A1306,dbOrdini[CODICE
ANKER]*(dbOrdini[CODICE
SUPPLY]="GEN24"),0)),"")</f>
        <v/>
      </c>
      <c r="O1306" s="352" t="s">
        <v>8</v>
      </c>
      <c r="P1306" s="347" t="s">
        <v>2872</v>
      </c>
    </row>
    <row r="1307" spans="1:16">
      <c r="A1307" s="347" t="s">
        <v>2873</v>
      </c>
      <c r="B1307" s="348">
        <v>49</v>
      </c>
      <c r="C1307" s="347" t="s">
        <v>28152</v>
      </c>
      <c r="D1307" s="347" t="s">
        <v>2874</v>
      </c>
      <c r="E1307" s="347">
        <v>6</v>
      </c>
      <c r="F1307" s="347">
        <v>0.7</v>
      </c>
      <c r="G1307" s="347" t="s">
        <v>11</v>
      </c>
      <c r="H1307" s="349">
        <v>43</v>
      </c>
      <c r="I1307" s="350" t="s">
        <v>12</v>
      </c>
      <c r="J1307" s="351">
        <f t="shared" si="20"/>
        <v>150.60000000000002</v>
      </c>
      <c r="K1307" s="351">
        <v>25.1</v>
      </c>
      <c r="L1307" s="3" t="str">
        <f>IFERROR(INDEX(dbOrdini[PREZZO
VINOLUX],MATCH(A1307,dbOrdini[CODICE
ANKER],0)),"")</f>
        <v/>
      </c>
      <c r="M1307" s="347" t="s">
        <v>10536</v>
      </c>
      <c r="N1307" s="15" t="str">
        <f>IFERROR(INDEX(dbOrdini[ORDINE],MATCH(A1307,dbOrdini[CODICE
ANKER]*(dbOrdini[CODICE
SUPPLY]="GEN24"),0)),"")</f>
        <v/>
      </c>
      <c r="O1307" s="352" t="s">
        <v>8</v>
      </c>
      <c r="P1307" s="347" t="s">
        <v>2875</v>
      </c>
    </row>
    <row r="1308" spans="1:16">
      <c r="A1308" s="347" t="s">
        <v>2876</v>
      </c>
      <c r="B1308" s="348">
        <v>0</v>
      </c>
      <c r="C1308" s="347" t="s">
        <v>28152</v>
      </c>
      <c r="D1308" s="347" t="s">
        <v>2877</v>
      </c>
      <c r="E1308" s="347">
        <v>6</v>
      </c>
      <c r="F1308" s="347">
        <v>0.7</v>
      </c>
      <c r="G1308" s="347" t="s">
        <v>11262</v>
      </c>
      <c r="H1308" s="349">
        <v>41.8</v>
      </c>
      <c r="I1308" s="350" t="s">
        <v>12</v>
      </c>
      <c r="J1308" s="351">
        <f t="shared" si="20"/>
        <v>54.599999999999994</v>
      </c>
      <c r="K1308" s="351">
        <v>9.1</v>
      </c>
      <c r="L1308" s="3" t="str">
        <f>IFERROR(INDEX(dbOrdini[PREZZO
VINOLUX],MATCH(A1308,dbOrdini[CODICE
ANKER],0)),"")</f>
        <v/>
      </c>
      <c r="M1308" s="347" t="s">
        <v>10537</v>
      </c>
      <c r="N1308" s="15" t="str">
        <f>IFERROR(INDEX(dbOrdini[ORDINE],MATCH(A1308,dbOrdini[CODICE
ANKER]*(dbOrdini[CODICE
SUPPLY]="GEN24"),0)),"")</f>
        <v/>
      </c>
      <c r="O1308" s="352" t="s">
        <v>8</v>
      </c>
      <c r="P1308" s="347" t="s">
        <v>2878</v>
      </c>
    </row>
    <row r="1309" spans="1:16">
      <c r="A1309" s="347" t="s">
        <v>2879</v>
      </c>
      <c r="B1309" s="348">
        <v>217</v>
      </c>
      <c r="C1309" s="347" t="s">
        <v>28152</v>
      </c>
      <c r="D1309" s="347" t="s">
        <v>2880</v>
      </c>
      <c r="E1309" s="347">
        <v>6</v>
      </c>
      <c r="F1309" s="347">
        <v>0.7</v>
      </c>
      <c r="G1309" s="347" t="s">
        <v>11262</v>
      </c>
      <c r="H1309" s="349">
        <v>40</v>
      </c>
      <c r="I1309" s="350" t="s">
        <v>12</v>
      </c>
      <c r="J1309" s="351">
        <f t="shared" si="20"/>
        <v>26.099999999999998</v>
      </c>
      <c r="K1309" s="351">
        <v>4.3499999999999996</v>
      </c>
      <c r="L1309" s="3" t="str">
        <f>IFERROR(INDEX(dbOrdini[PREZZO
VINOLUX],MATCH(A1309,dbOrdini[CODICE
ANKER],0)),"")</f>
        <v/>
      </c>
      <c r="M1309" s="347" t="s">
        <v>10533</v>
      </c>
      <c r="N1309" s="15" t="str">
        <f>IFERROR(INDEX(dbOrdini[ORDINE],MATCH(A1309,dbOrdini[CODICE
ANKER]*(dbOrdini[CODICE
SUPPLY]="GEN24"),0)),"")</f>
        <v/>
      </c>
      <c r="O1309" s="352" t="s">
        <v>8</v>
      </c>
      <c r="P1309" s="347" t="s">
        <v>2881</v>
      </c>
    </row>
    <row r="1310" spans="1:16">
      <c r="A1310" s="347" t="s">
        <v>2882</v>
      </c>
      <c r="B1310" s="348">
        <v>1322</v>
      </c>
      <c r="C1310" s="347" t="s">
        <v>28152</v>
      </c>
      <c r="D1310" s="347" t="s">
        <v>2880</v>
      </c>
      <c r="E1310" s="347">
        <v>12</v>
      </c>
      <c r="F1310" s="347">
        <v>1</v>
      </c>
      <c r="G1310" s="347" t="s">
        <v>11</v>
      </c>
      <c r="H1310" s="349">
        <v>40</v>
      </c>
      <c r="I1310" s="350" t="s">
        <v>12</v>
      </c>
      <c r="J1310" s="351">
        <f t="shared" si="20"/>
        <v>52.800000000000004</v>
      </c>
      <c r="K1310" s="351">
        <v>4.4000000000000004</v>
      </c>
      <c r="L1310" s="3" t="str">
        <f>IFERROR(INDEX(dbOrdini[PREZZO
VINOLUX],MATCH(A1310,dbOrdini[CODICE
ANKER],0)),"")</f>
        <v/>
      </c>
      <c r="M1310" s="347" t="s">
        <v>10533</v>
      </c>
      <c r="N1310" s="15" t="str">
        <f>IFERROR(INDEX(dbOrdini[ORDINE],MATCH(A1310,dbOrdini[CODICE
ANKER]*(dbOrdini[CODICE
SUPPLY]="GEN24"),0)),"")</f>
        <v/>
      </c>
      <c r="O1310" s="352" t="s">
        <v>8</v>
      </c>
      <c r="P1310" s="347" t="s">
        <v>2883</v>
      </c>
    </row>
    <row r="1311" spans="1:16">
      <c r="A1311" s="347" t="s">
        <v>2884</v>
      </c>
      <c r="B1311" s="348">
        <v>98</v>
      </c>
      <c r="C1311" s="347" t="s">
        <v>28152</v>
      </c>
      <c r="D1311" s="347" t="s">
        <v>2885</v>
      </c>
      <c r="E1311" s="347">
        <v>6</v>
      </c>
      <c r="F1311" s="347">
        <v>0.7</v>
      </c>
      <c r="G1311" s="347" t="s">
        <v>11</v>
      </c>
      <c r="H1311" s="349">
        <v>16</v>
      </c>
      <c r="I1311" s="350" t="s">
        <v>12</v>
      </c>
      <c r="J1311" s="351">
        <f t="shared" si="20"/>
        <v>41.400000000000006</v>
      </c>
      <c r="K1311" s="351">
        <v>6.9</v>
      </c>
      <c r="L1311" s="3" t="str">
        <f>IFERROR(INDEX(dbOrdini[PREZZO
VINOLUX],MATCH(A1311,dbOrdini[CODICE
ANKER],0)),"")</f>
        <v/>
      </c>
      <c r="M1311" s="347" t="s">
        <v>10539</v>
      </c>
      <c r="N1311" s="15" t="str">
        <f>IFERROR(INDEX(dbOrdini[ORDINE],MATCH(A1311,dbOrdini[CODICE
ANKER]*(dbOrdini[CODICE
SUPPLY]="GEN24"),0)),"")</f>
        <v/>
      </c>
      <c r="O1311" s="352" t="s">
        <v>8</v>
      </c>
      <c r="P1311" s="347" t="s">
        <v>2886</v>
      </c>
    </row>
    <row r="1312" spans="1:16">
      <c r="A1312" s="347" t="s">
        <v>2887</v>
      </c>
      <c r="B1312" s="348">
        <v>7</v>
      </c>
      <c r="C1312" s="347" t="s">
        <v>28152</v>
      </c>
      <c r="D1312" s="347" t="s">
        <v>2888</v>
      </c>
      <c r="E1312" s="347">
        <v>6</v>
      </c>
      <c r="F1312" s="347">
        <v>0.5</v>
      </c>
      <c r="G1312" s="347" t="s">
        <v>11</v>
      </c>
      <c r="H1312" s="349">
        <v>52.2</v>
      </c>
      <c r="I1312" s="350" t="s">
        <v>12</v>
      </c>
      <c r="J1312" s="351">
        <f t="shared" si="20"/>
        <v>237</v>
      </c>
      <c r="K1312" s="351">
        <v>39.5</v>
      </c>
      <c r="L1312" s="3" t="str">
        <f>IFERROR(INDEX(dbOrdini[PREZZO
VINOLUX],MATCH(A1312,dbOrdini[CODICE
ANKER],0)),"")</f>
        <v/>
      </c>
      <c r="M1312" s="347" t="s">
        <v>10549</v>
      </c>
      <c r="N1312" s="15" t="str">
        <f>IFERROR(INDEX(dbOrdini[ORDINE],MATCH(A1312,dbOrdini[CODICE
ANKER]*(dbOrdini[CODICE
SUPPLY]="GEN24"),0)),"")</f>
        <v/>
      </c>
      <c r="O1312" s="352" t="s">
        <v>8</v>
      </c>
      <c r="P1312" s="347" t="s">
        <v>2889</v>
      </c>
    </row>
    <row r="1313" spans="1:16">
      <c r="A1313" s="347" t="s">
        <v>2890</v>
      </c>
      <c r="B1313" s="348">
        <v>1</v>
      </c>
      <c r="C1313" s="347" t="s">
        <v>28152</v>
      </c>
      <c r="D1313" s="347" t="s">
        <v>2891</v>
      </c>
      <c r="E1313" s="347">
        <v>6</v>
      </c>
      <c r="F1313" s="347">
        <v>0.5</v>
      </c>
      <c r="G1313" s="347" t="s">
        <v>11</v>
      </c>
      <c r="H1313" s="349">
        <v>49.1</v>
      </c>
      <c r="I1313" s="350" t="s">
        <v>12</v>
      </c>
      <c r="J1313" s="351">
        <f t="shared" si="20"/>
        <v>660</v>
      </c>
      <c r="K1313" s="351">
        <v>110</v>
      </c>
      <c r="L1313" s="3" t="str">
        <f>IFERROR(INDEX(dbOrdini[PREZZO
VINOLUX],MATCH(A1313,dbOrdini[CODICE
ANKER],0)),"")</f>
        <v/>
      </c>
      <c r="M1313" s="347" t="s">
        <v>10536</v>
      </c>
      <c r="N1313" s="15" t="str">
        <f>IFERROR(INDEX(dbOrdini[ORDINE],MATCH(A1313,dbOrdini[CODICE
ANKER]*(dbOrdini[CODICE
SUPPLY]="GEN24"),0)),"")</f>
        <v/>
      </c>
      <c r="O1313" s="352" t="s">
        <v>8</v>
      </c>
      <c r="P1313" s="347" t="s">
        <v>2892</v>
      </c>
    </row>
    <row r="1314" spans="1:16">
      <c r="A1314" s="347" t="s">
        <v>2893</v>
      </c>
      <c r="B1314" s="348">
        <v>14</v>
      </c>
      <c r="C1314" s="347" t="s">
        <v>28152</v>
      </c>
      <c r="D1314" s="347" t="s">
        <v>2894</v>
      </c>
      <c r="E1314" s="347">
        <v>6</v>
      </c>
      <c r="F1314" s="347">
        <v>0.5</v>
      </c>
      <c r="G1314" s="347" t="s">
        <v>11</v>
      </c>
      <c r="H1314" s="349">
        <v>55</v>
      </c>
      <c r="I1314" s="350" t="s">
        <v>12</v>
      </c>
      <c r="J1314" s="351">
        <f t="shared" si="20"/>
        <v>354</v>
      </c>
      <c r="K1314" s="351">
        <v>59</v>
      </c>
      <c r="L1314" s="3" t="str">
        <f>IFERROR(INDEX(dbOrdini[PREZZO
VINOLUX],MATCH(A1314,dbOrdini[CODICE
ANKER],0)),"")</f>
        <v/>
      </c>
      <c r="M1314" s="347" t="s">
        <v>10536</v>
      </c>
      <c r="N1314" s="15" t="str">
        <f>IFERROR(INDEX(dbOrdini[ORDINE],MATCH(A1314,dbOrdini[CODICE
ANKER]*(dbOrdini[CODICE
SUPPLY]="GEN24"),0)),"")</f>
        <v/>
      </c>
      <c r="O1314" s="352" t="s">
        <v>8</v>
      </c>
      <c r="P1314" s="347" t="s">
        <v>2895</v>
      </c>
    </row>
    <row r="1315" spans="1:16">
      <c r="A1315" s="347" t="s">
        <v>28484</v>
      </c>
      <c r="B1315" s="348">
        <v>0</v>
      </c>
      <c r="C1315" s="347" t="s">
        <v>28152</v>
      </c>
      <c r="D1315" s="347" t="s">
        <v>26370</v>
      </c>
      <c r="E1315" s="347">
        <v>6</v>
      </c>
      <c r="F1315" s="347">
        <v>0.5</v>
      </c>
      <c r="G1315" s="347" t="s">
        <v>11</v>
      </c>
      <c r="H1315" s="349">
        <v>49.6</v>
      </c>
      <c r="I1315" s="350" t="s">
        <v>12</v>
      </c>
      <c r="J1315" s="351">
        <f t="shared" si="20"/>
        <v>234</v>
      </c>
      <c r="K1315" s="351">
        <v>39</v>
      </c>
      <c r="L1315" s="3" t="str">
        <f>IFERROR(INDEX(dbOrdini[PREZZO
VINOLUX],MATCH(A1315,dbOrdini[CODICE
ANKER],0)),"")</f>
        <v/>
      </c>
      <c r="M1315" s="347" t="s">
        <v>10549</v>
      </c>
      <c r="N1315" s="15" t="str">
        <f>IFERROR(INDEX(dbOrdini[ORDINE],MATCH(A1315,dbOrdini[CODICE
ANKER]*(dbOrdini[CODICE
SUPPLY]="GEN24"),0)),"")</f>
        <v/>
      </c>
      <c r="O1315" s="352" t="s">
        <v>8</v>
      </c>
      <c r="P1315" s="347" t="s">
        <v>28485</v>
      </c>
    </row>
    <row r="1316" spans="1:16">
      <c r="A1316" s="347" t="s">
        <v>28486</v>
      </c>
      <c r="B1316" s="348">
        <v>0</v>
      </c>
      <c r="C1316" s="347" t="s">
        <v>28152</v>
      </c>
      <c r="D1316" s="347" t="s">
        <v>26419</v>
      </c>
      <c r="E1316" s="347">
        <v>6</v>
      </c>
      <c r="F1316" s="347">
        <v>0.7</v>
      </c>
      <c r="G1316" s="347" t="s">
        <v>11</v>
      </c>
      <c r="H1316" s="349">
        <v>47.8</v>
      </c>
      <c r="I1316" s="350" t="s">
        <v>12</v>
      </c>
      <c r="J1316" s="351">
        <f t="shared" si="20"/>
        <v>177</v>
      </c>
      <c r="K1316" s="351">
        <v>29.5</v>
      </c>
      <c r="L1316" s="3" t="str">
        <f>IFERROR(INDEX(dbOrdini[PREZZO
VINOLUX],MATCH(A1316,dbOrdini[CODICE
ANKER],0)),"")</f>
        <v/>
      </c>
      <c r="M1316" s="347" t="s">
        <v>10536</v>
      </c>
      <c r="N1316" s="15" t="str">
        <f>IFERROR(INDEX(dbOrdini[ORDINE],MATCH(A1316,dbOrdini[CODICE
ANKER]*(dbOrdini[CODICE
SUPPLY]="GEN24"),0)),"")</f>
        <v/>
      </c>
      <c r="O1316" s="352" t="s">
        <v>8</v>
      </c>
      <c r="P1316" s="347" t="s">
        <v>28487</v>
      </c>
    </row>
    <row r="1317" spans="1:16">
      <c r="A1317" s="347" t="s">
        <v>2899</v>
      </c>
      <c r="B1317" s="348">
        <v>0</v>
      </c>
      <c r="C1317" s="347" t="s">
        <v>28152</v>
      </c>
      <c r="D1317" s="347" t="s">
        <v>2897</v>
      </c>
      <c r="E1317" s="347">
        <v>12</v>
      </c>
      <c r="F1317" s="347">
        <v>1</v>
      </c>
      <c r="G1317" s="347" t="s">
        <v>11262</v>
      </c>
      <c r="H1317" s="349">
        <v>40</v>
      </c>
      <c r="I1317" s="350" t="s">
        <v>12</v>
      </c>
      <c r="J1317" s="351">
        <f t="shared" si="20"/>
        <v>378</v>
      </c>
      <c r="K1317" s="351">
        <v>31.5</v>
      </c>
      <c r="L1317" s="3" t="str">
        <f>IFERROR(INDEX(dbOrdini[PREZZO
VINOLUX],MATCH(A1317,dbOrdini[CODICE
ANKER],0)),"")</f>
        <v/>
      </c>
      <c r="M1317" s="347" t="s">
        <v>10548</v>
      </c>
      <c r="N1317" s="15" t="str">
        <f>IFERROR(INDEX(dbOrdini[ORDINE],MATCH(A1317,dbOrdini[CODICE
ANKER]*(dbOrdini[CODICE
SUPPLY]="GEN24"),0)),"")</f>
        <v/>
      </c>
      <c r="O1317" s="352" t="s">
        <v>8</v>
      </c>
      <c r="P1317" s="347" t="s">
        <v>2900</v>
      </c>
    </row>
    <row r="1318" spans="1:16">
      <c r="A1318" s="347" t="s">
        <v>2896</v>
      </c>
      <c r="B1318" s="348">
        <v>121</v>
      </c>
      <c r="C1318" s="347" t="s">
        <v>28152</v>
      </c>
      <c r="D1318" s="347" t="s">
        <v>2897</v>
      </c>
      <c r="E1318" s="347">
        <v>12</v>
      </c>
      <c r="F1318" s="347">
        <v>1</v>
      </c>
      <c r="G1318" s="347" t="s">
        <v>11</v>
      </c>
      <c r="H1318" s="349">
        <v>40</v>
      </c>
      <c r="I1318" s="350" t="s">
        <v>12</v>
      </c>
      <c r="J1318" s="351">
        <f t="shared" si="20"/>
        <v>378</v>
      </c>
      <c r="K1318" s="351">
        <v>31.5</v>
      </c>
      <c r="L1318" s="3" t="str">
        <f>IFERROR(INDEX(dbOrdini[PREZZO
VINOLUX],MATCH(A1318,dbOrdini[CODICE
ANKER],0)),"")</f>
        <v/>
      </c>
      <c r="M1318" s="347" t="s">
        <v>10548</v>
      </c>
      <c r="N1318" s="15" t="str">
        <f>IFERROR(INDEX(dbOrdini[ORDINE],MATCH(A1318,dbOrdini[CODICE
ANKER]*(dbOrdini[CODICE
SUPPLY]="GEN24"),0)),"")</f>
        <v/>
      </c>
      <c r="O1318" s="352" t="s">
        <v>8</v>
      </c>
      <c r="P1318" s="347" t="s">
        <v>2898</v>
      </c>
    </row>
    <row r="1319" spans="1:16">
      <c r="A1319" s="347" t="s">
        <v>10743</v>
      </c>
      <c r="B1319" s="348">
        <v>0</v>
      </c>
      <c r="C1319" s="347" t="s">
        <v>28152</v>
      </c>
      <c r="D1319" s="347" t="s">
        <v>10744</v>
      </c>
      <c r="E1319" s="347">
        <v>6</v>
      </c>
      <c r="F1319" s="347">
        <v>0.7</v>
      </c>
      <c r="G1319" s="347" t="s">
        <v>11</v>
      </c>
      <c r="H1319" s="349">
        <v>40</v>
      </c>
      <c r="I1319" s="350" t="s">
        <v>12</v>
      </c>
      <c r="J1319" s="351">
        <f t="shared" si="20"/>
        <v>570</v>
      </c>
      <c r="K1319" s="351">
        <v>95</v>
      </c>
      <c r="L1319" s="3" t="str">
        <f>IFERROR(INDEX(dbOrdini[PREZZO
VINOLUX],MATCH(A1319,dbOrdini[CODICE
ANKER],0)),"")</f>
        <v/>
      </c>
      <c r="M1319" s="347" t="s">
        <v>10548</v>
      </c>
      <c r="N1319" s="15" t="str">
        <f>IFERROR(INDEX(dbOrdini[ORDINE],MATCH(A1319,dbOrdini[CODICE
ANKER]*(dbOrdini[CODICE
SUPPLY]="GEN24"),0)),"")</f>
        <v/>
      </c>
      <c r="O1319" s="352" t="s">
        <v>8</v>
      </c>
      <c r="P1319" s="347" t="s">
        <v>11501</v>
      </c>
    </row>
    <row r="1320" spans="1:16">
      <c r="A1320" s="347" t="s">
        <v>2901</v>
      </c>
      <c r="B1320" s="348">
        <v>0</v>
      </c>
      <c r="C1320" s="347" t="s">
        <v>28152</v>
      </c>
      <c r="D1320" s="347" t="s">
        <v>2902</v>
      </c>
      <c r="E1320" s="347">
        <v>6</v>
      </c>
      <c r="F1320" s="347">
        <v>0.75</v>
      </c>
      <c r="G1320" s="347" t="s">
        <v>11</v>
      </c>
      <c r="H1320" s="349">
        <v>13.5</v>
      </c>
      <c r="I1320" s="350" t="s">
        <v>12</v>
      </c>
      <c r="J1320" s="351">
        <f t="shared" si="20"/>
        <v>31.5</v>
      </c>
      <c r="K1320" s="351">
        <v>5.25</v>
      </c>
      <c r="L1320" s="3" t="str">
        <f>IFERROR(INDEX(dbOrdini[PREZZO
VINOLUX],MATCH(A1320,dbOrdini[CODICE
ANKER],0)),"")</f>
        <v/>
      </c>
      <c r="M1320" s="347" t="s">
        <v>28211</v>
      </c>
      <c r="N1320" s="15" t="str">
        <f>IFERROR(INDEX(dbOrdini[ORDINE],MATCH(A1320,dbOrdini[CODICE
ANKER]*(dbOrdini[CODICE
SUPPLY]="GEN24"),0)),"")</f>
        <v/>
      </c>
      <c r="O1320" s="352" t="s">
        <v>8</v>
      </c>
      <c r="P1320" s="347" t="s">
        <v>2903</v>
      </c>
    </row>
    <row r="1321" spans="1:16">
      <c r="A1321" s="347" t="s">
        <v>2904</v>
      </c>
      <c r="B1321" s="348">
        <v>0</v>
      </c>
      <c r="C1321" s="347" t="s">
        <v>28152</v>
      </c>
      <c r="D1321" s="347" t="s">
        <v>2905</v>
      </c>
      <c r="E1321" s="347">
        <v>6</v>
      </c>
      <c r="F1321" s="347">
        <v>0.75</v>
      </c>
      <c r="G1321" s="347" t="s">
        <v>11</v>
      </c>
      <c r="H1321" s="349">
        <v>14.5</v>
      </c>
      <c r="I1321" s="350" t="s">
        <v>12</v>
      </c>
      <c r="J1321" s="351">
        <f t="shared" si="20"/>
        <v>69</v>
      </c>
      <c r="K1321" s="351">
        <v>11.5</v>
      </c>
      <c r="L1321" s="3" t="str">
        <f>IFERROR(INDEX(dbOrdini[PREZZO
VINOLUX],MATCH(A1321,dbOrdini[CODICE
ANKER],0)),"")</f>
        <v/>
      </c>
      <c r="M1321" s="347" t="s">
        <v>28211</v>
      </c>
      <c r="N1321" s="15" t="str">
        <f>IFERROR(INDEX(dbOrdini[ORDINE],MATCH(A1321,dbOrdini[CODICE
ANKER]*(dbOrdini[CODICE
SUPPLY]="GEN24"),0)),"")</f>
        <v/>
      </c>
      <c r="O1321" s="352" t="s">
        <v>8</v>
      </c>
      <c r="P1321" s="347" t="s">
        <v>2906</v>
      </c>
    </row>
    <row r="1322" spans="1:16">
      <c r="A1322" s="347" t="s">
        <v>2907</v>
      </c>
      <c r="B1322" s="348">
        <v>0</v>
      </c>
      <c r="C1322" s="347" t="s">
        <v>28152</v>
      </c>
      <c r="D1322" s="347" t="s">
        <v>2908</v>
      </c>
      <c r="E1322" s="347">
        <v>6</v>
      </c>
      <c r="F1322" s="347">
        <v>0.75</v>
      </c>
      <c r="G1322" s="347" t="s">
        <v>11</v>
      </c>
      <c r="H1322" s="349">
        <v>13.5</v>
      </c>
      <c r="I1322" s="350" t="s">
        <v>12</v>
      </c>
      <c r="J1322" s="351">
        <f t="shared" si="20"/>
        <v>225</v>
      </c>
      <c r="K1322" s="351">
        <v>37.5</v>
      </c>
      <c r="L1322" s="3" t="str">
        <f>IFERROR(INDEX(dbOrdini[PREZZO
VINOLUX],MATCH(A1322,dbOrdini[CODICE
ANKER],0)),"")</f>
        <v/>
      </c>
      <c r="M1322" s="347" t="s">
        <v>28211</v>
      </c>
      <c r="N1322" s="15" t="str">
        <f>IFERROR(INDEX(dbOrdini[ORDINE],MATCH(A1322,dbOrdini[CODICE
ANKER]*(dbOrdini[CODICE
SUPPLY]="GEN24"),0)),"")</f>
        <v/>
      </c>
      <c r="O1322" s="352" t="s">
        <v>8</v>
      </c>
      <c r="P1322" s="347" t="s">
        <v>2909</v>
      </c>
    </row>
    <row r="1323" spans="1:16">
      <c r="A1323" s="347" t="s">
        <v>2910</v>
      </c>
      <c r="B1323" s="348">
        <v>319</v>
      </c>
      <c r="C1323" s="347" t="s">
        <v>28152</v>
      </c>
      <c r="D1323" s="347" t="s">
        <v>2911</v>
      </c>
      <c r="E1323" s="347">
        <v>6</v>
      </c>
      <c r="F1323" s="347">
        <v>0.75</v>
      </c>
      <c r="G1323" s="347" t="s">
        <v>11</v>
      </c>
      <c r="H1323" s="349">
        <v>12.5</v>
      </c>
      <c r="I1323" s="350" t="s">
        <v>12</v>
      </c>
      <c r="J1323" s="351">
        <f t="shared" si="20"/>
        <v>22.200000000000003</v>
      </c>
      <c r="K1323" s="351">
        <v>3.7</v>
      </c>
      <c r="L1323" s="3" t="str">
        <f>IFERROR(INDEX(dbOrdini[PREZZO
VINOLUX],MATCH(A1323,dbOrdini[CODICE
ANKER],0)),"")</f>
        <v/>
      </c>
      <c r="M1323" s="347" t="s">
        <v>28210</v>
      </c>
      <c r="N1323" s="15" t="str">
        <f>IFERROR(INDEX(dbOrdini[ORDINE],MATCH(A1323,dbOrdini[CODICE
ANKER]*(dbOrdini[CODICE
SUPPLY]="GEN24"),0)),"")</f>
        <v/>
      </c>
      <c r="O1323" s="352" t="s">
        <v>8</v>
      </c>
      <c r="P1323" s="347" t="s">
        <v>28488</v>
      </c>
    </row>
    <row r="1324" spans="1:16">
      <c r="A1324" s="347" t="s">
        <v>2912</v>
      </c>
      <c r="B1324" s="348">
        <v>296</v>
      </c>
      <c r="C1324" s="347" t="s">
        <v>28152</v>
      </c>
      <c r="D1324" s="347" t="s">
        <v>2913</v>
      </c>
      <c r="E1324" s="347">
        <v>6</v>
      </c>
      <c r="F1324" s="347">
        <v>0.75</v>
      </c>
      <c r="G1324" s="347" t="s">
        <v>11</v>
      </c>
      <c r="H1324" s="349">
        <v>13.5</v>
      </c>
      <c r="I1324" s="350" t="s">
        <v>12</v>
      </c>
      <c r="J1324" s="351">
        <f t="shared" si="20"/>
        <v>21.299999999999997</v>
      </c>
      <c r="K1324" s="351">
        <v>3.55</v>
      </c>
      <c r="L1324" s="3" t="str">
        <f>IFERROR(INDEX(dbOrdini[PREZZO
VINOLUX],MATCH(A1324,dbOrdini[CODICE
ANKER],0)),"")</f>
        <v/>
      </c>
      <c r="M1324" s="347" t="s">
        <v>28211</v>
      </c>
      <c r="N1324" s="15" t="str">
        <f>IFERROR(INDEX(dbOrdini[ORDINE],MATCH(A1324,dbOrdini[CODICE
ANKER]*(dbOrdini[CODICE
SUPPLY]="GEN24"),0)),"")</f>
        <v/>
      </c>
      <c r="O1324" s="352" t="s">
        <v>8</v>
      </c>
      <c r="P1324" s="347" t="s">
        <v>2914</v>
      </c>
    </row>
    <row r="1325" spans="1:16">
      <c r="A1325" s="347" t="s">
        <v>2915</v>
      </c>
      <c r="B1325" s="348">
        <v>58</v>
      </c>
      <c r="C1325" s="347" t="s">
        <v>28152</v>
      </c>
      <c r="D1325" s="347" t="s">
        <v>2916</v>
      </c>
      <c r="E1325" s="347">
        <v>6</v>
      </c>
      <c r="F1325" s="347">
        <v>0.7</v>
      </c>
      <c r="G1325" s="347" t="s">
        <v>11</v>
      </c>
      <c r="H1325" s="349">
        <v>30</v>
      </c>
      <c r="I1325" s="350" t="s">
        <v>12</v>
      </c>
      <c r="J1325" s="351">
        <f t="shared" si="20"/>
        <v>31.5</v>
      </c>
      <c r="K1325" s="351">
        <v>5.25</v>
      </c>
      <c r="L1325" s="3" t="str">
        <f>IFERROR(INDEX(dbOrdini[PREZZO
VINOLUX],MATCH(A1325,dbOrdini[CODICE
ANKER],0)),"")</f>
        <v/>
      </c>
      <c r="M1325" s="347" t="s">
        <v>10539</v>
      </c>
      <c r="N1325" s="15" t="str">
        <f>IFERROR(INDEX(dbOrdini[ORDINE],MATCH(A1325,dbOrdini[CODICE
ANKER]*(dbOrdini[CODICE
SUPPLY]="GEN24"),0)),"")</f>
        <v/>
      </c>
      <c r="O1325" s="352" t="s">
        <v>8</v>
      </c>
      <c r="P1325" s="347" t="s">
        <v>2917</v>
      </c>
    </row>
    <row r="1326" spans="1:16">
      <c r="A1326" s="347" t="s">
        <v>2918</v>
      </c>
      <c r="B1326" s="348">
        <v>33</v>
      </c>
      <c r="C1326" s="347" t="s">
        <v>28152</v>
      </c>
      <c r="D1326" s="347" t="s">
        <v>2919</v>
      </c>
      <c r="E1326" s="347">
        <v>6</v>
      </c>
      <c r="F1326" s="347">
        <v>0.7</v>
      </c>
      <c r="G1326" s="347" t="s">
        <v>11</v>
      </c>
      <c r="H1326" s="349">
        <v>20</v>
      </c>
      <c r="I1326" s="350" t="s">
        <v>12</v>
      </c>
      <c r="J1326" s="351">
        <f t="shared" si="20"/>
        <v>37.5</v>
      </c>
      <c r="K1326" s="351">
        <v>6.25</v>
      </c>
      <c r="L1326" s="3" t="str">
        <f>IFERROR(INDEX(dbOrdini[PREZZO
VINOLUX],MATCH(A1326,dbOrdini[CODICE
ANKER],0)),"")</f>
        <v/>
      </c>
      <c r="M1326" s="347" t="s">
        <v>10539</v>
      </c>
      <c r="N1326" s="15" t="str">
        <f>IFERROR(INDEX(dbOrdini[ORDINE],MATCH(A1326,dbOrdini[CODICE
ANKER]*(dbOrdini[CODICE
SUPPLY]="GEN24"),0)),"")</f>
        <v/>
      </c>
      <c r="O1326" s="352" t="s">
        <v>8</v>
      </c>
      <c r="P1326" s="347" t="s">
        <v>2920</v>
      </c>
    </row>
    <row r="1327" spans="1:16">
      <c r="A1327" s="347" t="s">
        <v>2921</v>
      </c>
      <c r="B1327" s="348">
        <v>0</v>
      </c>
      <c r="C1327" s="347" t="s">
        <v>28152</v>
      </c>
      <c r="D1327" s="347" t="s">
        <v>2922</v>
      </c>
      <c r="E1327" s="347">
        <v>6</v>
      </c>
      <c r="F1327" s="347">
        <v>0.7</v>
      </c>
      <c r="G1327" s="347" t="s">
        <v>11</v>
      </c>
      <c r="H1327" s="349">
        <v>15</v>
      </c>
      <c r="I1327" s="350" t="s">
        <v>12</v>
      </c>
      <c r="J1327" s="351">
        <f t="shared" si="20"/>
        <v>38.700000000000003</v>
      </c>
      <c r="K1327" s="351">
        <v>6.45</v>
      </c>
      <c r="L1327" s="3" t="str">
        <f>IFERROR(INDEX(dbOrdini[PREZZO
VINOLUX],MATCH(A1327,dbOrdini[CODICE
ANKER],0)),"")</f>
        <v/>
      </c>
      <c r="M1327" s="347" t="s">
        <v>10539</v>
      </c>
      <c r="N1327" s="15" t="str">
        <f>IFERROR(INDEX(dbOrdini[ORDINE],MATCH(A1327,dbOrdini[CODICE
ANKER]*(dbOrdini[CODICE
SUPPLY]="GEN24"),0)),"")</f>
        <v/>
      </c>
      <c r="O1327" s="352" t="s">
        <v>8</v>
      </c>
      <c r="P1327" s="347" t="s">
        <v>2923</v>
      </c>
    </row>
    <row r="1328" spans="1:16">
      <c r="A1328" s="347" t="s">
        <v>2924</v>
      </c>
      <c r="B1328" s="348">
        <v>4</v>
      </c>
      <c r="C1328" s="347" t="s">
        <v>28152</v>
      </c>
      <c r="D1328" s="347" t="s">
        <v>2925</v>
      </c>
      <c r="E1328" s="347">
        <v>6</v>
      </c>
      <c r="F1328" s="347">
        <v>0.7</v>
      </c>
      <c r="G1328" s="347" t="s">
        <v>11</v>
      </c>
      <c r="H1328" s="349">
        <v>20</v>
      </c>
      <c r="I1328" s="350" t="s">
        <v>12</v>
      </c>
      <c r="J1328" s="351">
        <f t="shared" si="20"/>
        <v>37.5</v>
      </c>
      <c r="K1328" s="351">
        <v>6.25</v>
      </c>
      <c r="L1328" s="3" t="str">
        <f>IFERROR(INDEX(dbOrdini[PREZZO
VINOLUX],MATCH(A1328,dbOrdini[CODICE
ANKER],0)),"")</f>
        <v/>
      </c>
      <c r="M1328" s="347" t="s">
        <v>10539</v>
      </c>
      <c r="N1328" s="15" t="str">
        <f>IFERROR(INDEX(dbOrdini[ORDINE],MATCH(A1328,dbOrdini[CODICE
ANKER]*(dbOrdini[CODICE
SUPPLY]="GEN24"),0)),"")</f>
        <v/>
      </c>
      <c r="O1328" s="352" t="s">
        <v>8</v>
      </c>
      <c r="P1328" s="347" t="s">
        <v>2926</v>
      </c>
    </row>
    <row r="1329" spans="1:16">
      <c r="A1329" s="347" t="s">
        <v>2927</v>
      </c>
      <c r="B1329" s="348">
        <v>221</v>
      </c>
      <c r="C1329" s="347" t="s">
        <v>28152</v>
      </c>
      <c r="D1329" s="347" t="s">
        <v>2928</v>
      </c>
      <c r="E1329" s="347">
        <v>6</v>
      </c>
      <c r="F1329" s="347">
        <v>0.7</v>
      </c>
      <c r="G1329" s="347" t="s">
        <v>11</v>
      </c>
      <c r="H1329" s="349">
        <v>15</v>
      </c>
      <c r="I1329" s="350" t="s">
        <v>12</v>
      </c>
      <c r="J1329" s="351">
        <f t="shared" si="20"/>
        <v>39</v>
      </c>
      <c r="K1329" s="351">
        <v>6.5</v>
      </c>
      <c r="L1329" s="3" t="str">
        <f>IFERROR(INDEX(dbOrdini[PREZZO
VINOLUX],MATCH(A1329,dbOrdini[CODICE
ANKER],0)),"")</f>
        <v/>
      </c>
      <c r="M1329" s="347" t="s">
        <v>10539</v>
      </c>
      <c r="N1329" s="15" t="str">
        <f>IFERROR(INDEX(dbOrdini[ORDINE],MATCH(A1329,dbOrdini[CODICE
ANKER]*(dbOrdini[CODICE
SUPPLY]="GEN24"),0)),"")</f>
        <v/>
      </c>
      <c r="O1329" s="352" t="s">
        <v>8</v>
      </c>
      <c r="P1329" s="347" t="s">
        <v>2929</v>
      </c>
    </row>
    <row r="1330" spans="1:16">
      <c r="A1330" s="347" t="s">
        <v>2930</v>
      </c>
      <c r="B1330" s="348">
        <v>272</v>
      </c>
      <c r="C1330" s="347" t="s">
        <v>28152</v>
      </c>
      <c r="D1330" s="347" t="s">
        <v>2931</v>
      </c>
      <c r="E1330" s="347">
        <v>6</v>
      </c>
      <c r="F1330" s="347">
        <v>0.7</v>
      </c>
      <c r="G1330" s="347" t="s">
        <v>11</v>
      </c>
      <c r="H1330" s="349">
        <v>15</v>
      </c>
      <c r="I1330" s="350" t="s">
        <v>12</v>
      </c>
      <c r="J1330" s="351">
        <f t="shared" si="20"/>
        <v>39.900000000000006</v>
      </c>
      <c r="K1330" s="351">
        <v>6.65</v>
      </c>
      <c r="L1330" s="3" t="str">
        <f>IFERROR(INDEX(dbOrdini[PREZZO
VINOLUX],MATCH(A1330,dbOrdini[CODICE
ANKER],0)),"")</f>
        <v/>
      </c>
      <c r="M1330" s="347" t="s">
        <v>10539</v>
      </c>
      <c r="N1330" s="15" t="str">
        <f>IFERROR(INDEX(dbOrdini[ORDINE],MATCH(A1330,dbOrdini[CODICE
ANKER]*(dbOrdini[CODICE
SUPPLY]="GEN24"),0)),"")</f>
        <v/>
      </c>
      <c r="O1330" s="352" t="s">
        <v>8</v>
      </c>
      <c r="P1330" s="347" t="s">
        <v>2932</v>
      </c>
    </row>
    <row r="1331" spans="1:16">
      <c r="A1331" s="347" t="s">
        <v>2933</v>
      </c>
      <c r="B1331" s="348">
        <v>16</v>
      </c>
      <c r="C1331" s="347" t="s">
        <v>28152</v>
      </c>
      <c r="D1331" s="347" t="s">
        <v>2934</v>
      </c>
      <c r="E1331" s="347">
        <v>6</v>
      </c>
      <c r="F1331" s="347">
        <v>0.7</v>
      </c>
      <c r="G1331" s="347" t="s">
        <v>11</v>
      </c>
      <c r="H1331" s="349">
        <v>15</v>
      </c>
      <c r="I1331" s="350" t="s">
        <v>12</v>
      </c>
      <c r="J1331" s="351">
        <f t="shared" si="20"/>
        <v>39</v>
      </c>
      <c r="K1331" s="351">
        <v>6.5</v>
      </c>
      <c r="L1331" s="3" t="str">
        <f>IFERROR(INDEX(dbOrdini[PREZZO
VINOLUX],MATCH(A1331,dbOrdini[CODICE
ANKER],0)),"")</f>
        <v/>
      </c>
      <c r="M1331" s="347" t="s">
        <v>10539</v>
      </c>
      <c r="N1331" s="15" t="str">
        <f>IFERROR(INDEX(dbOrdini[ORDINE],MATCH(A1331,dbOrdini[CODICE
ANKER]*(dbOrdini[CODICE
SUPPLY]="GEN24"),0)),"")</f>
        <v/>
      </c>
      <c r="O1331" s="352" t="s">
        <v>8</v>
      </c>
      <c r="P1331" s="347" t="s">
        <v>2935</v>
      </c>
    </row>
    <row r="1332" spans="1:16">
      <c r="A1332" s="347" t="s">
        <v>2936</v>
      </c>
      <c r="B1332" s="348">
        <v>9</v>
      </c>
      <c r="C1332" s="347" t="s">
        <v>28152</v>
      </c>
      <c r="D1332" s="347" t="s">
        <v>2937</v>
      </c>
      <c r="E1332" s="347">
        <v>6</v>
      </c>
      <c r="F1332" s="347">
        <v>1</v>
      </c>
      <c r="G1332" s="347" t="s">
        <v>11</v>
      </c>
      <c r="H1332" s="349">
        <v>25</v>
      </c>
      <c r="I1332" s="350" t="s">
        <v>12</v>
      </c>
      <c r="J1332" s="351">
        <f t="shared" si="20"/>
        <v>31.5</v>
      </c>
      <c r="K1332" s="351">
        <v>5.25</v>
      </c>
      <c r="L1332" s="3" t="str">
        <f>IFERROR(INDEX(dbOrdini[PREZZO
VINOLUX],MATCH(A1332,dbOrdini[CODICE
ANKER],0)),"")</f>
        <v/>
      </c>
      <c r="M1332" s="347" t="s">
        <v>28461</v>
      </c>
      <c r="N1332" s="15" t="str">
        <f>IFERROR(INDEX(dbOrdini[ORDINE],MATCH(A1332,dbOrdini[CODICE
ANKER]*(dbOrdini[CODICE
SUPPLY]="GEN24"),0)),"")</f>
        <v/>
      </c>
      <c r="O1332" s="352" t="s">
        <v>8</v>
      </c>
      <c r="P1332" s="347" t="s">
        <v>2938</v>
      </c>
    </row>
    <row r="1333" spans="1:16">
      <c r="A1333" s="347" t="s">
        <v>2939</v>
      </c>
      <c r="B1333" s="348">
        <v>42</v>
      </c>
      <c r="C1333" s="347" t="s">
        <v>28152</v>
      </c>
      <c r="D1333" s="347" t="s">
        <v>2940</v>
      </c>
      <c r="E1333" s="347">
        <v>6</v>
      </c>
      <c r="F1333" s="347">
        <v>0.7</v>
      </c>
      <c r="G1333" s="347" t="s">
        <v>11262</v>
      </c>
      <c r="H1333" s="349">
        <v>15</v>
      </c>
      <c r="I1333" s="350" t="s">
        <v>12</v>
      </c>
      <c r="J1333" s="351">
        <f t="shared" si="20"/>
        <v>39</v>
      </c>
      <c r="K1333" s="351">
        <v>6.5</v>
      </c>
      <c r="L1333" s="3" t="str">
        <f>IFERROR(INDEX(dbOrdini[PREZZO
VINOLUX],MATCH(A1333,dbOrdini[CODICE
ANKER],0)),"")</f>
        <v/>
      </c>
      <c r="M1333" s="347" t="s">
        <v>10539</v>
      </c>
      <c r="N1333" s="15" t="str">
        <f>IFERROR(INDEX(dbOrdini[ORDINE],MATCH(A1333,dbOrdini[CODICE
ANKER]*(dbOrdini[CODICE
SUPPLY]="GEN24"),0)),"")</f>
        <v/>
      </c>
      <c r="O1333" s="352" t="s">
        <v>8</v>
      </c>
      <c r="P1333" s="347" t="s">
        <v>2941</v>
      </c>
    </row>
    <row r="1334" spans="1:16">
      <c r="A1334" s="347" t="s">
        <v>11066</v>
      </c>
      <c r="B1334" s="348">
        <v>59</v>
      </c>
      <c r="C1334" s="347" t="s">
        <v>28152</v>
      </c>
      <c r="D1334" s="347" t="s">
        <v>11067</v>
      </c>
      <c r="E1334" s="347">
        <v>6</v>
      </c>
      <c r="F1334" s="347">
        <v>0.7</v>
      </c>
      <c r="G1334" s="347" t="s">
        <v>11</v>
      </c>
      <c r="H1334" s="349">
        <v>0</v>
      </c>
      <c r="I1334" s="350" t="s">
        <v>12</v>
      </c>
      <c r="J1334" s="351">
        <f t="shared" si="20"/>
        <v>35.700000000000003</v>
      </c>
      <c r="K1334" s="351">
        <v>5.95</v>
      </c>
      <c r="L1334" s="3" t="str">
        <f>IFERROR(INDEX(dbOrdini[PREZZO
VINOLUX],MATCH(A1334,dbOrdini[CODICE
ANKER],0)),"")</f>
        <v/>
      </c>
      <c r="M1334" s="347" t="s">
        <v>10544</v>
      </c>
      <c r="N1334" s="15" t="str">
        <f>IFERROR(INDEX(dbOrdini[ORDINE],MATCH(A1334,dbOrdini[CODICE
ANKER]*(dbOrdini[CODICE
SUPPLY]="GEN24"),0)),"")</f>
        <v/>
      </c>
      <c r="O1334" s="352" t="s">
        <v>8</v>
      </c>
      <c r="P1334" s="347" t="s">
        <v>11502</v>
      </c>
    </row>
    <row r="1335" spans="1:16">
      <c r="A1335" s="347" t="s">
        <v>2942</v>
      </c>
      <c r="B1335" s="348">
        <v>2</v>
      </c>
      <c r="C1335" s="347" t="s">
        <v>28152</v>
      </c>
      <c r="D1335" s="347" t="s">
        <v>2943</v>
      </c>
      <c r="E1335" s="347">
        <v>6</v>
      </c>
      <c r="F1335" s="347">
        <v>0.7</v>
      </c>
      <c r="G1335" s="347" t="s">
        <v>11262</v>
      </c>
      <c r="H1335" s="349">
        <v>15</v>
      </c>
      <c r="I1335" s="350" t="s">
        <v>12</v>
      </c>
      <c r="J1335" s="351">
        <f t="shared" si="20"/>
        <v>39.599999999999994</v>
      </c>
      <c r="K1335" s="351">
        <v>6.6</v>
      </c>
      <c r="L1335" s="3" t="str">
        <f>IFERROR(INDEX(dbOrdini[PREZZO
VINOLUX],MATCH(A1335,dbOrdini[CODICE
ANKER],0)),"")</f>
        <v/>
      </c>
      <c r="M1335" s="347" t="s">
        <v>10539</v>
      </c>
      <c r="N1335" s="15" t="str">
        <f>IFERROR(INDEX(dbOrdini[ORDINE],MATCH(A1335,dbOrdini[CODICE
ANKER]*(dbOrdini[CODICE
SUPPLY]="GEN24"),0)),"")</f>
        <v/>
      </c>
      <c r="O1335" s="352" t="s">
        <v>8</v>
      </c>
      <c r="P1335" s="347" t="s">
        <v>2944</v>
      </c>
    </row>
    <row r="1336" spans="1:16">
      <c r="A1336" s="347" t="s">
        <v>2945</v>
      </c>
      <c r="B1336" s="348">
        <v>0</v>
      </c>
      <c r="C1336" s="347" t="s">
        <v>28152</v>
      </c>
      <c r="D1336" s="347" t="s">
        <v>2946</v>
      </c>
      <c r="E1336" s="347">
        <v>6</v>
      </c>
      <c r="F1336" s="347">
        <v>0.7</v>
      </c>
      <c r="G1336" s="347" t="s">
        <v>11</v>
      </c>
      <c r="H1336" s="349">
        <v>20</v>
      </c>
      <c r="I1336" s="350" t="s">
        <v>12</v>
      </c>
      <c r="J1336" s="351">
        <f t="shared" si="20"/>
        <v>38.099999999999994</v>
      </c>
      <c r="K1336" s="351">
        <v>6.35</v>
      </c>
      <c r="L1336" s="3" t="str">
        <f>IFERROR(INDEX(dbOrdini[PREZZO
VINOLUX],MATCH(A1336,dbOrdini[CODICE
ANKER],0)),"")</f>
        <v/>
      </c>
      <c r="M1336" s="347" t="s">
        <v>10539</v>
      </c>
      <c r="N1336" s="15" t="str">
        <f>IFERROR(INDEX(dbOrdini[ORDINE],MATCH(A1336,dbOrdini[CODICE
ANKER]*(dbOrdini[CODICE
SUPPLY]="GEN24"),0)),"")</f>
        <v/>
      </c>
      <c r="O1336" s="352" t="s">
        <v>8</v>
      </c>
      <c r="P1336" s="347" t="s">
        <v>2947</v>
      </c>
    </row>
    <row r="1337" spans="1:16">
      <c r="A1337" s="347" t="s">
        <v>2948</v>
      </c>
      <c r="B1337" s="348">
        <v>0</v>
      </c>
      <c r="C1337" s="347" t="s">
        <v>28152</v>
      </c>
      <c r="D1337" s="347" t="s">
        <v>2949</v>
      </c>
      <c r="E1337" s="347">
        <v>6</v>
      </c>
      <c r="F1337" s="347">
        <v>0.7</v>
      </c>
      <c r="G1337" s="347" t="s">
        <v>11</v>
      </c>
      <c r="H1337" s="349">
        <v>24</v>
      </c>
      <c r="I1337" s="350" t="s">
        <v>12</v>
      </c>
      <c r="J1337" s="351">
        <f t="shared" si="20"/>
        <v>35.099999999999994</v>
      </c>
      <c r="K1337" s="351">
        <v>5.85</v>
      </c>
      <c r="L1337" s="3" t="str">
        <f>IFERROR(INDEX(dbOrdini[PREZZO
VINOLUX],MATCH(A1337,dbOrdini[CODICE
ANKER],0)),"")</f>
        <v/>
      </c>
      <c r="M1337" s="347" t="s">
        <v>10539</v>
      </c>
      <c r="N1337" s="15" t="str">
        <f>IFERROR(INDEX(dbOrdini[ORDINE],MATCH(A1337,dbOrdini[CODICE
ANKER]*(dbOrdini[CODICE
SUPPLY]="GEN24"),0)),"")</f>
        <v/>
      </c>
      <c r="O1337" s="352" t="s">
        <v>8</v>
      </c>
      <c r="P1337" s="347" t="s">
        <v>2950</v>
      </c>
    </row>
    <row r="1338" spans="1:16">
      <c r="A1338" s="347" t="s">
        <v>2951</v>
      </c>
      <c r="B1338" s="348">
        <v>99</v>
      </c>
      <c r="C1338" s="347" t="s">
        <v>28152</v>
      </c>
      <c r="D1338" s="347" t="s">
        <v>2952</v>
      </c>
      <c r="E1338" s="347">
        <v>6</v>
      </c>
      <c r="F1338" s="347">
        <v>0.7</v>
      </c>
      <c r="G1338" s="347" t="s">
        <v>11</v>
      </c>
      <c r="H1338" s="349">
        <v>15</v>
      </c>
      <c r="I1338" s="350" t="s">
        <v>12</v>
      </c>
      <c r="J1338" s="351">
        <f t="shared" si="20"/>
        <v>37.5</v>
      </c>
      <c r="K1338" s="351">
        <v>6.25</v>
      </c>
      <c r="L1338" s="3" t="str">
        <f>IFERROR(INDEX(dbOrdini[PREZZO
VINOLUX],MATCH(A1338,dbOrdini[CODICE
ANKER],0)),"")</f>
        <v/>
      </c>
      <c r="M1338" s="347" t="s">
        <v>10539</v>
      </c>
      <c r="N1338" s="15" t="str">
        <f>IFERROR(INDEX(dbOrdini[ORDINE],MATCH(A1338,dbOrdini[CODICE
ANKER]*(dbOrdini[CODICE
SUPPLY]="GEN24"),0)),"")</f>
        <v/>
      </c>
      <c r="O1338" s="352" t="s">
        <v>8</v>
      </c>
      <c r="P1338" s="347" t="s">
        <v>2953</v>
      </c>
    </row>
    <row r="1339" spans="1:16">
      <c r="A1339" s="347" t="s">
        <v>2954</v>
      </c>
      <c r="B1339" s="348">
        <v>112</v>
      </c>
      <c r="C1339" s="347" t="s">
        <v>28152</v>
      </c>
      <c r="D1339" s="347" t="s">
        <v>2955</v>
      </c>
      <c r="E1339" s="347">
        <v>6</v>
      </c>
      <c r="F1339" s="347">
        <v>0.7</v>
      </c>
      <c r="G1339" s="347" t="s">
        <v>11</v>
      </c>
      <c r="H1339" s="349">
        <v>24</v>
      </c>
      <c r="I1339" s="350" t="s">
        <v>12</v>
      </c>
      <c r="J1339" s="351">
        <f t="shared" si="20"/>
        <v>33.900000000000006</v>
      </c>
      <c r="K1339" s="351">
        <v>5.65</v>
      </c>
      <c r="L1339" s="3" t="str">
        <f>IFERROR(INDEX(dbOrdini[PREZZO
VINOLUX],MATCH(A1339,dbOrdini[CODICE
ANKER],0)),"")</f>
        <v/>
      </c>
      <c r="M1339" s="347" t="s">
        <v>10539</v>
      </c>
      <c r="N1339" s="15" t="str">
        <f>IFERROR(INDEX(dbOrdini[ORDINE],MATCH(A1339,dbOrdini[CODICE
ANKER]*(dbOrdini[CODICE
SUPPLY]="GEN24"),0)),"")</f>
        <v/>
      </c>
      <c r="O1339" s="352" t="s">
        <v>8</v>
      </c>
      <c r="P1339" s="347" t="s">
        <v>2956</v>
      </c>
    </row>
    <row r="1340" spans="1:16">
      <c r="A1340" s="347" t="s">
        <v>2957</v>
      </c>
      <c r="B1340" s="348">
        <v>12</v>
      </c>
      <c r="C1340" s="347" t="s">
        <v>28152</v>
      </c>
      <c r="D1340" s="347" t="s">
        <v>2958</v>
      </c>
      <c r="E1340" s="347">
        <v>6</v>
      </c>
      <c r="F1340" s="347">
        <v>0.7</v>
      </c>
      <c r="G1340" s="347" t="s">
        <v>11</v>
      </c>
      <c r="H1340" s="349">
        <v>24</v>
      </c>
      <c r="I1340" s="350" t="s">
        <v>12</v>
      </c>
      <c r="J1340" s="351">
        <f t="shared" si="20"/>
        <v>35.700000000000003</v>
      </c>
      <c r="K1340" s="351">
        <v>5.95</v>
      </c>
      <c r="L1340" s="3" t="str">
        <f>IFERROR(INDEX(dbOrdini[PREZZO
VINOLUX],MATCH(A1340,dbOrdini[CODICE
ANKER],0)),"")</f>
        <v/>
      </c>
      <c r="M1340" s="347" t="s">
        <v>10539</v>
      </c>
      <c r="N1340" s="15" t="str">
        <f>IFERROR(INDEX(dbOrdini[ORDINE],MATCH(A1340,dbOrdini[CODICE
ANKER]*(dbOrdini[CODICE
SUPPLY]="GEN24"),0)),"")</f>
        <v/>
      </c>
      <c r="O1340" s="352" t="s">
        <v>8</v>
      </c>
      <c r="P1340" s="347" t="s">
        <v>2959</v>
      </c>
    </row>
    <row r="1341" spans="1:16">
      <c r="A1341" s="347" t="s">
        <v>2961</v>
      </c>
      <c r="B1341" s="348">
        <v>12</v>
      </c>
      <c r="C1341" s="347" t="s">
        <v>28152</v>
      </c>
      <c r="D1341" s="347" t="s">
        <v>2960</v>
      </c>
      <c r="E1341" s="347">
        <v>12</v>
      </c>
      <c r="F1341" s="347">
        <v>0.1</v>
      </c>
      <c r="G1341" s="347" t="s">
        <v>11</v>
      </c>
      <c r="H1341" s="349">
        <v>20</v>
      </c>
      <c r="I1341" s="350" t="s">
        <v>12</v>
      </c>
      <c r="J1341" s="351">
        <f t="shared" si="20"/>
        <v>27</v>
      </c>
      <c r="K1341" s="351">
        <v>2.25</v>
      </c>
      <c r="L1341" s="3" t="str">
        <f>IFERROR(INDEX(dbOrdini[PREZZO
VINOLUX],MATCH(A1341,dbOrdini[CODICE
ANKER],0)),"")</f>
        <v/>
      </c>
      <c r="M1341" s="347" t="s">
        <v>10539</v>
      </c>
      <c r="N1341" s="15" t="str">
        <f>IFERROR(INDEX(dbOrdini[ORDINE],MATCH(A1341,dbOrdini[CODICE
ANKER]*(dbOrdini[CODICE
SUPPLY]="GEN24"),0)),"")</f>
        <v/>
      </c>
      <c r="O1341" s="352" t="s">
        <v>8</v>
      </c>
      <c r="P1341" s="347" t="s">
        <v>2962</v>
      </c>
    </row>
    <row r="1342" spans="1:16">
      <c r="A1342" s="347" t="s">
        <v>2965</v>
      </c>
      <c r="B1342" s="348">
        <v>244</v>
      </c>
      <c r="C1342" s="347" t="s">
        <v>28152</v>
      </c>
      <c r="D1342" s="347" t="s">
        <v>2960</v>
      </c>
      <c r="E1342" s="347">
        <v>6</v>
      </c>
      <c r="F1342" s="347">
        <v>1</v>
      </c>
      <c r="G1342" s="347" t="s">
        <v>11</v>
      </c>
      <c r="H1342" s="349">
        <v>20</v>
      </c>
      <c r="I1342" s="350" t="s">
        <v>12</v>
      </c>
      <c r="J1342" s="351">
        <f t="shared" si="20"/>
        <v>40.200000000000003</v>
      </c>
      <c r="K1342" s="351">
        <v>6.7</v>
      </c>
      <c r="L1342" s="3" t="str">
        <f>IFERROR(INDEX(dbOrdini[PREZZO
VINOLUX],MATCH(A1342,dbOrdini[CODICE
ANKER],0)),"")</f>
        <v/>
      </c>
      <c r="M1342" s="347" t="s">
        <v>10539</v>
      </c>
      <c r="N1342" s="15" t="str">
        <f>IFERROR(INDEX(dbOrdini[ORDINE],MATCH(A1342,dbOrdini[CODICE
ANKER]*(dbOrdini[CODICE
SUPPLY]="GEN24"),0)),"")</f>
        <v/>
      </c>
      <c r="O1342" s="352" t="s">
        <v>8</v>
      </c>
      <c r="P1342" s="347" t="s">
        <v>2966</v>
      </c>
    </row>
    <row r="1343" spans="1:16">
      <c r="A1343" s="347" t="s">
        <v>2963</v>
      </c>
      <c r="B1343" s="348">
        <v>480</v>
      </c>
      <c r="C1343" s="347" t="s">
        <v>28152</v>
      </c>
      <c r="D1343" s="347" t="s">
        <v>2960</v>
      </c>
      <c r="E1343" s="347">
        <v>6</v>
      </c>
      <c r="F1343" s="347">
        <v>0.7</v>
      </c>
      <c r="G1343" s="347" t="s">
        <v>11</v>
      </c>
      <c r="H1343" s="349">
        <v>20</v>
      </c>
      <c r="I1343" s="350" t="s">
        <v>12</v>
      </c>
      <c r="J1343" s="351">
        <f t="shared" si="20"/>
        <v>28.200000000000003</v>
      </c>
      <c r="K1343" s="351">
        <v>4.7</v>
      </c>
      <c r="L1343" s="3" t="str">
        <f>IFERROR(INDEX(dbOrdini[PREZZO
VINOLUX],MATCH(A1343,dbOrdini[CODICE
ANKER],0)),"")</f>
        <v/>
      </c>
      <c r="M1343" s="347" t="s">
        <v>10539</v>
      </c>
      <c r="N1343" s="15" t="str">
        <f>IFERROR(INDEX(dbOrdini[ORDINE],MATCH(A1343,dbOrdini[CODICE
ANKER]*(dbOrdini[CODICE
SUPPLY]="GEN24"),0)),"")</f>
        <v/>
      </c>
      <c r="O1343" s="352" t="s">
        <v>8</v>
      </c>
      <c r="P1343" s="347" t="s">
        <v>2964</v>
      </c>
    </row>
    <row r="1344" spans="1:16">
      <c r="A1344" s="347" t="s">
        <v>2967</v>
      </c>
      <c r="B1344" s="348">
        <v>80</v>
      </c>
      <c r="C1344" s="347" t="s">
        <v>28152</v>
      </c>
      <c r="D1344" s="347" t="s">
        <v>2968</v>
      </c>
      <c r="E1344" s="347">
        <v>6</v>
      </c>
      <c r="F1344" s="347">
        <v>0.7</v>
      </c>
      <c r="G1344" s="347" t="s">
        <v>11</v>
      </c>
      <c r="H1344" s="349">
        <v>24</v>
      </c>
      <c r="I1344" s="350" t="s">
        <v>12</v>
      </c>
      <c r="J1344" s="351">
        <f t="shared" si="20"/>
        <v>31.799999999999997</v>
      </c>
      <c r="K1344" s="351">
        <v>5.3</v>
      </c>
      <c r="L1344" s="3" t="str">
        <f>IFERROR(INDEX(dbOrdini[PREZZO
VINOLUX],MATCH(A1344,dbOrdini[CODICE
ANKER],0)),"")</f>
        <v/>
      </c>
      <c r="M1344" s="347" t="s">
        <v>10539</v>
      </c>
      <c r="N1344" s="15" t="str">
        <f>IFERROR(INDEX(dbOrdini[ORDINE],MATCH(A1344,dbOrdini[CODICE
ANKER]*(dbOrdini[CODICE
SUPPLY]="GEN24"),0)),"")</f>
        <v/>
      </c>
      <c r="O1344" s="352" t="s">
        <v>8</v>
      </c>
      <c r="P1344" s="347" t="s">
        <v>2969</v>
      </c>
    </row>
    <row r="1345" spans="1:16">
      <c r="A1345" s="347" t="s">
        <v>2970</v>
      </c>
      <c r="B1345" s="348">
        <v>29</v>
      </c>
      <c r="C1345" s="347" t="s">
        <v>28152</v>
      </c>
      <c r="D1345" s="347" t="s">
        <v>2971</v>
      </c>
      <c r="E1345" s="347">
        <v>6</v>
      </c>
      <c r="F1345" s="347">
        <v>0.7</v>
      </c>
      <c r="G1345" s="347" t="s">
        <v>11</v>
      </c>
      <c r="H1345" s="349">
        <v>15</v>
      </c>
      <c r="I1345" s="350" t="s">
        <v>12</v>
      </c>
      <c r="J1345" s="351">
        <f t="shared" si="20"/>
        <v>41.7</v>
      </c>
      <c r="K1345" s="351">
        <v>6.95</v>
      </c>
      <c r="L1345" s="3" t="str">
        <f>IFERROR(INDEX(dbOrdini[PREZZO
VINOLUX],MATCH(A1345,dbOrdini[CODICE
ANKER],0)),"")</f>
        <v/>
      </c>
      <c r="M1345" s="347" t="s">
        <v>10539</v>
      </c>
      <c r="N1345" s="15" t="str">
        <f>IFERROR(INDEX(dbOrdini[ORDINE],MATCH(A1345,dbOrdini[CODICE
ANKER]*(dbOrdini[CODICE
SUPPLY]="GEN24"),0)),"")</f>
        <v/>
      </c>
      <c r="O1345" s="352" t="s">
        <v>8</v>
      </c>
      <c r="P1345" s="347" t="s">
        <v>2972</v>
      </c>
    </row>
    <row r="1346" spans="1:16">
      <c r="A1346" s="347" t="s">
        <v>2973</v>
      </c>
      <c r="B1346" s="348">
        <v>9</v>
      </c>
      <c r="C1346" s="347" t="s">
        <v>28152</v>
      </c>
      <c r="D1346" s="347" t="s">
        <v>2974</v>
      </c>
      <c r="E1346" s="347">
        <v>6</v>
      </c>
      <c r="F1346" s="347">
        <v>0.7</v>
      </c>
      <c r="G1346" s="347" t="s">
        <v>11</v>
      </c>
      <c r="H1346" s="349">
        <v>15</v>
      </c>
      <c r="I1346" s="350" t="s">
        <v>12</v>
      </c>
      <c r="J1346" s="351">
        <f t="shared" si="20"/>
        <v>41.400000000000006</v>
      </c>
      <c r="K1346" s="351">
        <v>6.9</v>
      </c>
      <c r="L1346" s="3" t="str">
        <f>IFERROR(INDEX(dbOrdini[PREZZO
VINOLUX],MATCH(A1346,dbOrdini[CODICE
ANKER],0)),"")</f>
        <v/>
      </c>
      <c r="M1346" s="347" t="s">
        <v>10539</v>
      </c>
      <c r="N1346" s="15" t="str">
        <f>IFERROR(INDEX(dbOrdini[ORDINE],MATCH(A1346,dbOrdini[CODICE
ANKER]*(dbOrdini[CODICE
SUPPLY]="GEN24"),0)),"")</f>
        <v/>
      </c>
      <c r="O1346" s="352" t="s">
        <v>8</v>
      </c>
      <c r="P1346" s="347" t="s">
        <v>2975</v>
      </c>
    </row>
    <row r="1347" spans="1:16">
      <c r="A1347" s="347" t="s">
        <v>2976</v>
      </c>
      <c r="B1347" s="348">
        <v>40</v>
      </c>
      <c r="C1347" s="347" t="s">
        <v>28152</v>
      </c>
      <c r="D1347" s="347" t="s">
        <v>2977</v>
      </c>
      <c r="E1347" s="347">
        <v>6</v>
      </c>
      <c r="F1347" s="347">
        <v>0.7</v>
      </c>
      <c r="G1347" s="347" t="s">
        <v>11</v>
      </c>
      <c r="H1347" s="349">
        <v>15</v>
      </c>
      <c r="I1347" s="350" t="s">
        <v>12</v>
      </c>
      <c r="J1347" s="351">
        <f t="shared" si="20"/>
        <v>38.700000000000003</v>
      </c>
      <c r="K1347" s="351">
        <v>6.45</v>
      </c>
      <c r="L1347" s="3" t="str">
        <f>IFERROR(INDEX(dbOrdini[PREZZO
VINOLUX],MATCH(A1347,dbOrdini[CODICE
ANKER],0)),"")</f>
        <v/>
      </c>
      <c r="M1347" s="347" t="s">
        <v>10539</v>
      </c>
      <c r="N1347" s="15" t="str">
        <f>IFERROR(INDEX(dbOrdini[ORDINE],MATCH(A1347,dbOrdini[CODICE
ANKER]*(dbOrdini[CODICE
SUPPLY]="GEN24"),0)),"")</f>
        <v/>
      </c>
      <c r="O1347" s="352" t="s">
        <v>8</v>
      </c>
      <c r="P1347" s="347" t="s">
        <v>2978</v>
      </c>
    </row>
    <row r="1348" spans="1:16">
      <c r="A1348" s="347" t="s">
        <v>2979</v>
      </c>
      <c r="B1348" s="348">
        <v>36</v>
      </c>
      <c r="C1348" s="347" t="s">
        <v>28152</v>
      </c>
      <c r="D1348" s="347" t="s">
        <v>2980</v>
      </c>
      <c r="E1348" s="347">
        <v>6</v>
      </c>
      <c r="F1348" s="347">
        <v>0.7</v>
      </c>
      <c r="G1348" s="347" t="s">
        <v>11</v>
      </c>
      <c r="H1348" s="349">
        <v>20</v>
      </c>
      <c r="I1348" s="350" t="s">
        <v>12</v>
      </c>
      <c r="J1348" s="351">
        <f t="shared" si="20"/>
        <v>27.900000000000002</v>
      </c>
      <c r="K1348" s="351">
        <v>4.6500000000000004</v>
      </c>
      <c r="L1348" s="3" t="str">
        <f>IFERROR(INDEX(dbOrdini[PREZZO
VINOLUX],MATCH(A1348,dbOrdini[CODICE
ANKER],0)),"")</f>
        <v/>
      </c>
      <c r="M1348" s="347" t="s">
        <v>10539</v>
      </c>
      <c r="N1348" s="15" t="str">
        <f>IFERROR(INDEX(dbOrdini[ORDINE],MATCH(A1348,dbOrdini[CODICE
ANKER]*(dbOrdini[CODICE
SUPPLY]="GEN24"),0)),"")</f>
        <v/>
      </c>
      <c r="O1348" s="352" t="s">
        <v>8</v>
      </c>
      <c r="P1348" s="347" t="s">
        <v>2981</v>
      </c>
    </row>
    <row r="1349" spans="1:16">
      <c r="A1349" s="347" t="s">
        <v>2982</v>
      </c>
      <c r="B1349" s="348">
        <v>0</v>
      </c>
      <c r="C1349" s="347" t="s">
        <v>28152</v>
      </c>
      <c r="D1349" s="347" t="s">
        <v>2983</v>
      </c>
      <c r="E1349" s="347">
        <v>12</v>
      </c>
      <c r="F1349" s="347">
        <v>0.1</v>
      </c>
      <c r="G1349" s="347" t="s">
        <v>11</v>
      </c>
      <c r="H1349" s="349">
        <v>50</v>
      </c>
      <c r="I1349" s="350" t="s">
        <v>12</v>
      </c>
      <c r="J1349" s="351">
        <f t="shared" si="20"/>
        <v>35.400000000000006</v>
      </c>
      <c r="K1349" s="351">
        <v>2.95</v>
      </c>
      <c r="L1349" s="3" t="str">
        <f>IFERROR(INDEX(dbOrdini[PREZZO
VINOLUX],MATCH(A1349,dbOrdini[CODICE
ANKER],0)),"")</f>
        <v/>
      </c>
      <c r="M1349" s="347" t="s">
        <v>10539</v>
      </c>
      <c r="N1349" s="15" t="str">
        <f>IFERROR(INDEX(dbOrdini[ORDINE],MATCH(A1349,dbOrdini[CODICE
ANKER]*(dbOrdini[CODICE
SUPPLY]="GEN24"),0)),"")</f>
        <v/>
      </c>
      <c r="O1349" s="352" t="s">
        <v>8</v>
      </c>
      <c r="P1349" s="347" t="s">
        <v>2984</v>
      </c>
    </row>
    <row r="1350" spans="1:16">
      <c r="A1350" s="347" t="s">
        <v>2985</v>
      </c>
      <c r="B1350" s="348">
        <v>63</v>
      </c>
      <c r="C1350" s="347" t="s">
        <v>28152</v>
      </c>
      <c r="D1350" s="347" t="s">
        <v>2986</v>
      </c>
      <c r="E1350" s="347">
        <v>6</v>
      </c>
      <c r="F1350" s="347">
        <v>0.7</v>
      </c>
      <c r="G1350" s="347" t="s">
        <v>11</v>
      </c>
      <c r="H1350" s="349">
        <v>15</v>
      </c>
      <c r="I1350" s="350" t="s">
        <v>12</v>
      </c>
      <c r="J1350" s="351">
        <f t="shared" si="20"/>
        <v>35.700000000000003</v>
      </c>
      <c r="K1350" s="351">
        <v>5.95</v>
      </c>
      <c r="L1350" s="3" t="str">
        <f>IFERROR(INDEX(dbOrdini[PREZZO
VINOLUX],MATCH(A1350,dbOrdini[CODICE
ANKER],0)),"")</f>
        <v/>
      </c>
      <c r="M1350" s="347" t="s">
        <v>10539</v>
      </c>
      <c r="N1350" s="15" t="str">
        <f>IFERROR(INDEX(dbOrdini[ORDINE],MATCH(A1350,dbOrdini[CODICE
ANKER]*(dbOrdini[CODICE
SUPPLY]="GEN24"),0)),"")</f>
        <v/>
      </c>
      <c r="O1350" s="352" t="s">
        <v>8</v>
      </c>
      <c r="P1350" s="347" t="s">
        <v>2987</v>
      </c>
    </row>
    <row r="1351" spans="1:16">
      <c r="A1351" s="347" t="s">
        <v>2988</v>
      </c>
      <c r="B1351" s="348">
        <v>0</v>
      </c>
      <c r="C1351" s="347" t="s">
        <v>28152</v>
      </c>
      <c r="D1351" s="347" t="s">
        <v>2989</v>
      </c>
      <c r="E1351" s="347">
        <v>6</v>
      </c>
      <c r="F1351" s="347">
        <v>0.7</v>
      </c>
      <c r="G1351" s="347" t="s">
        <v>11</v>
      </c>
      <c r="H1351" s="349">
        <v>30</v>
      </c>
      <c r="I1351" s="350" t="s">
        <v>12</v>
      </c>
      <c r="J1351" s="351">
        <f t="shared" si="20"/>
        <v>31.5</v>
      </c>
      <c r="K1351" s="351">
        <v>5.25</v>
      </c>
      <c r="L1351" s="3" t="str">
        <f>IFERROR(INDEX(dbOrdini[PREZZO
VINOLUX],MATCH(A1351,dbOrdini[CODICE
ANKER],0)),"")</f>
        <v/>
      </c>
      <c r="M1351" s="347" t="s">
        <v>10539</v>
      </c>
      <c r="N1351" s="15" t="str">
        <f>IFERROR(INDEX(dbOrdini[ORDINE],MATCH(A1351,dbOrdini[CODICE
ANKER]*(dbOrdini[CODICE
SUPPLY]="GEN24"),0)),"")</f>
        <v/>
      </c>
      <c r="O1351" s="352" t="s">
        <v>8</v>
      </c>
      <c r="P1351" s="347" t="s">
        <v>2990</v>
      </c>
    </row>
    <row r="1352" spans="1:16">
      <c r="A1352" s="347" t="s">
        <v>2991</v>
      </c>
      <c r="B1352" s="348">
        <v>102</v>
      </c>
      <c r="C1352" s="347" t="s">
        <v>28152</v>
      </c>
      <c r="D1352" s="347" t="s">
        <v>2992</v>
      </c>
      <c r="E1352" s="347">
        <v>6</v>
      </c>
      <c r="F1352" s="347">
        <v>0.7</v>
      </c>
      <c r="G1352" s="347" t="s">
        <v>11</v>
      </c>
      <c r="H1352" s="349">
        <v>15</v>
      </c>
      <c r="I1352" s="350" t="s">
        <v>12</v>
      </c>
      <c r="J1352" s="351">
        <f t="shared" si="20"/>
        <v>41.7</v>
      </c>
      <c r="K1352" s="351">
        <v>6.95</v>
      </c>
      <c r="L1352" s="3" t="str">
        <f>IFERROR(INDEX(dbOrdini[PREZZO
VINOLUX],MATCH(A1352,dbOrdini[CODICE
ANKER],0)),"")</f>
        <v/>
      </c>
      <c r="M1352" s="347" t="s">
        <v>10539</v>
      </c>
      <c r="N1352" s="15" t="str">
        <f>IFERROR(INDEX(dbOrdini[ORDINE],MATCH(A1352,dbOrdini[CODICE
ANKER]*(dbOrdini[CODICE
SUPPLY]="GEN24"),0)),"")</f>
        <v/>
      </c>
      <c r="O1352" s="352" t="s">
        <v>8</v>
      </c>
      <c r="P1352" s="347" t="s">
        <v>2993</v>
      </c>
    </row>
    <row r="1353" spans="1:16">
      <c r="A1353" s="347" t="s">
        <v>2994</v>
      </c>
      <c r="B1353" s="348">
        <v>37</v>
      </c>
      <c r="C1353" s="347" t="s">
        <v>28152</v>
      </c>
      <c r="D1353" s="347" t="s">
        <v>2995</v>
      </c>
      <c r="E1353" s="347">
        <v>12</v>
      </c>
      <c r="F1353" s="347">
        <v>0.5</v>
      </c>
      <c r="G1353" s="347" t="s">
        <v>11262</v>
      </c>
      <c r="H1353" s="349">
        <v>30</v>
      </c>
      <c r="I1353" s="350" t="s">
        <v>12</v>
      </c>
      <c r="J1353" s="351">
        <f t="shared" si="20"/>
        <v>39</v>
      </c>
      <c r="K1353" s="351">
        <v>3.25</v>
      </c>
      <c r="L1353" s="3" t="str">
        <f>IFERROR(INDEX(dbOrdini[PREZZO
VINOLUX],MATCH(A1353,dbOrdini[CODICE
ANKER],0)),"")</f>
        <v/>
      </c>
      <c r="M1353" s="347" t="s">
        <v>28195</v>
      </c>
      <c r="N1353" s="15" t="str">
        <f>IFERROR(INDEX(dbOrdini[ORDINE],MATCH(A1353,dbOrdini[CODICE
ANKER]*(dbOrdini[CODICE
SUPPLY]="GEN24"),0)),"")</f>
        <v/>
      </c>
      <c r="O1353" s="352" t="s">
        <v>8</v>
      </c>
      <c r="P1353" s="347" t="s">
        <v>2996</v>
      </c>
    </row>
    <row r="1354" spans="1:16">
      <c r="A1354" s="347" t="s">
        <v>2997</v>
      </c>
      <c r="B1354" s="348">
        <v>30</v>
      </c>
      <c r="C1354" s="347" t="s">
        <v>28152</v>
      </c>
      <c r="D1354" s="347" t="s">
        <v>2998</v>
      </c>
      <c r="E1354" s="347">
        <v>6</v>
      </c>
      <c r="F1354" s="347">
        <v>0.7</v>
      </c>
      <c r="G1354" s="347" t="s">
        <v>11</v>
      </c>
      <c r="H1354" s="349">
        <v>30</v>
      </c>
      <c r="I1354" s="350" t="s">
        <v>12</v>
      </c>
      <c r="J1354" s="351">
        <f t="shared" si="20"/>
        <v>31.5</v>
      </c>
      <c r="K1354" s="351">
        <v>5.25</v>
      </c>
      <c r="L1354" s="3" t="str">
        <f>IFERROR(INDEX(dbOrdini[PREZZO
VINOLUX],MATCH(A1354,dbOrdini[CODICE
ANKER],0)),"")</f>
        <v/>
      </c>
      <c r="M1354" s="347" t="s">
        <v>10539</v>
      </c>
      <c r="N1354" s="15" t="str">
        <f>IFERROR(INDEX(dbOrdini[ORDINE],MATCH(A1354,dbOrdini[CODICE
ANKER]*(dbOrdini[CODICE
SUPPLY]="GEN24"),0)),"")</f>
        <v/>
      </c>
      <c r="O1354" s="352" t="s">
        <v>8</v>
      </c>
      <c r="P1354" s="347" t="s">
        <v>2999</v>
      </c>
    </row>
    <row r="1355" spans="1:16">
      <c r="A1355" s="347" t="s">
        <v>3000</v>
      </c>
      <c r="B1355" s="348">
        <v>12</v>
      </c>
      <c r="C1355" s="347" t="s">
        <v>28152</v>
      </c>
      <c r="D1355" s="347" t="s">
        <v>3001</v>
      </c>
      <c r="E1355" s="347">
        <v>6</v>
      </c>
      <c r="F1355" s="347">
        <v>0.7</v>
      </c>
      <c r="G1355" s="347" t="s">
        <v>11</v>
      </c>
      <c r="H1355" s="349">
        <v>15</v>
      </c>
      <c r="I1355" s="350" t="s">
        <v>12</v>
      </c>
      <c r="J1355" s="351">
        <f t="shared" si="20"/>
        <v>41.7</v>
      </c>
      <c r="K1355" s="351">
        <v>6.95</v>
      </c>
      <c r="L1355" s="3" t="str">
        <f>IFERROR(INDEX(dbOrdini[PREZZO
VINOLUX],MATCH(A1355,dbOrdini[CODICE
ANKER],0)),"")</f>
        <v/>
      </c>
      <c r="M1355" s="347" t="s">
        <v>10539</v>
      </c>
      <c r="N1355" s="15" t="str">
        <f>IFERROR(INDEX(dbOrdini[ORDINE],MATCH(A1355,dbOrdini[CODICE
ANKER]*(dbOrdini[CODICE
SUPPLY]="GEN24"),0)),"")</f>
        <v/>
      </c>
      <c r="O1355" s="352" t="s">
        <v>8</v>
      </c>
      <c r="P1355" s="347" t="s">
        <v>3002</v>
      </c>
    </row>
    <row r="1356" spans="1:16">
      <c r="A1356" s="347" t="s">
        <v>3003</v>
      </c>
      <c r="B1356" s="348">
        <v>2776</v>
      </c>
      <c r="C1356" s="347" t="s">
        <v>28152</v>
      </c>
      <c r="D1356" s="347" t="s">
        <v>3004</v>
      </c>
      <c r="E1356" s="347">
        <v>6</v>
      </c>
      <c r="F1356" s="347">
        <v>0.7</v>
      </c>
      <c r="G1356" s="347" t="s">
        <v>11</v>
      </c>
      <c r="H1356" s="349">
        <v>20</v>
      </c>
      <c r="I1356" s="350" t="s">
        <v>12</v>
      </c>
      <c r="J1356" s="351">
        <f t="shared" si="20"/>
        <v>36.900000000000006</v>
      </c>
      <c r="K1356" s="351">
        <v>6.15</v>
      </c>
      <c r="L1356" s="3" t="str">
        <f>IFERROR(INDEX(dbOrdini[PREZZO
VINOLUX],MATCH(A1356,dbOrdini[CODICE
ANKER],0)),"")</f>
        <v/>
      </c>
      <c r="M1356" s="347" t="s">
        <v>10539</v>
      </c>
      <c r="N1356" s="15" t="str">
        <f>IFERROR(INDEX(dbOrdini[ORDINE],MATCH(A1356,dbOrdini[CODICE
ANKER]*(dbOrdini[CODICE
SUPPLY]="GEN24"),0)),"")</f>
        <v/>
      </c>
      <c r="O1356" s="352" t="s">
        <v>8</v>
      </c>
      <c r="P1356" s="347" t="s">
        <v>3005</v>
      </c>
    </row>
    <row r="1357" spans="1:16">
      <c r="A1357" s="347" t="s">
        <v>3006</v>
      </c>
      <c r="B1357" s="348">
        <v>238</v>
      </c>
      <c r="C1357" s="347" t="s">
        <v>28152</v>
      </c>
      <c r="D1357" s="347" t="s">
        <v>3007</v>
      </c>
      <c r="E1357" s="347">
        <v>6</v>
      </c>
      <c r="F1357" s="347">
        <v>0.7</v>
      </c>
      <c r="G1357" s="347" t="s">
        <v>11262</v>
      </c>
      <c r="H1357" s="349">
        <v>14.5</v>
      </c>
      <c r="I1357" s="350" t="s">
        <v>12</v>
      </c>
      <c r="J1357" s="351">
        <f t="shared" ref="J1357:J1420" si="21">E1357*K1357</f>
        <v>21.9</v>
      </c>
      <c r="K1357" s="351">
        <v>3.65</v>
      </c>
      <c r="L1357" s="3" t="str">
        <f>IFERROR(INDEX(dbOrdini[PREZZO
VINOLUX],MATCH(A1357,dbOrdini[CODICE
ANKER],0)),"")</f>
        <v/>
      </c>
      <c r="M1357" s="347" t="s">
        <v>10539</v>
      </c>
      <c r="N1357" s="15" t="str">
        <f>IFERROR(INDEX(dbOrdini[ORDINE],MATCH(A1357,dbOrdini[CODICE
ANKER]*(dbOrdini[CODICE
SUPPLY]="GEN24"),0)),"")</f>
        <v/>
      </c>
      <c r="O1357" s="352" t="s">
        <v>8</v>
      </c>
      <c r="P1357" s="347" t="s">
        <v>3008</v>
      </c>
    </row>
    <row r="1358" spans="1:16">
      <c r="A1358" s="347" t="s">
        <v>3009</v>
      </c>
      <c r="B1358" s="348">
        <v>12</v>
      </c>
      <c r="C1358" s="347" t="s">
        <v>28152</v>
      </c>
      <c r="D1358" s="347" t="s">
        <v>3010</v>
      </c>
      <c r="E1358" s="347">
        <v>6</v>
      </c>
      <c r="F1358" s="347">
        <v>0.7</v>
      </c>
      <c r="G1358" s="347" t="s">
        <v>11</v>
      </c>
      <c r="H1358" s="349">
        <v>15</v>
      </c>
      <c r="I1358" s="350" t="s">
        <v>12</v>
      </c>
      <c r="J1358" s="351">
        <f t="shared" si="21"/>
        <v>41.7</v>
      </c>
      <c r="K1358" s="351">
        <v>6.95</v>
      </c>
      <c r="L1358" s="3" t="str">
        <f>IFERROR(INDEX(dbOrdini[PREZZO
VINOLUX],MATCH(A1358,dbOrdini[CODICE
ANKER],0)),"")</f>
        <v/>
      </c>
      <c r="M1358" s="347" t="s">
        <v>10539</v>
      </c>
      <c r="N1358" s="15" t="str">
        <f>IFERROR(INDEX(dbOrdini[ORDINE],MATCH(A1358,dbOrdini[CODICE
ANKER]*(dbOrdini[CODICE
SUPPLY]="GEN24"),0)),"")</f>
        <v/>
      </c>
      <c r="O1358" s="352" t="s">
        <v>8</v>
      </c>
      <c r="P1358" s="347" t="s">
        <v>3011</v>
      </c>
    </row>
    <row r="1359" spans="1:16">
      <c r="A1359" s="347" t="s">
        <v>3012</v>
      </c>
      <c r="B1359" s="348">
        <v>22</v>
      </c>
      <c r="C1359" s="347" t="s">
        <v>28152</v>
      </c>
      <c r="D1359" s="347" t="s">
        <v>3013</v>
      </c>
      <c r="E1359" s="347">
        <v>6</v>
      </c>
      <c r="F1359" s="347">
        <v>0.7</v>
      </c>
      <c r="G1359" s="347" t="s">
        <v>11</v>
      </c>
      <c r="H1359" s="349">
        <v>15</v>
      </c>
      <c r="I1359" s="350" t="s">
        <v>12</v>
      </c>
      <c r="J1359" s="351">
        <f t="shared" si="21"/>
        <v>38.400000000000006</v>
      </c>
      <c r="K1359" s="351">
        <v>6.4</v>
      </c>
      <c r="L1359" s="3" t="str">
        <f>IFERROR(INDEX(dbOrdini[PREZZO
VINOLUX],MATCH(A1359,dbOrdini[CODICE
ANKER],0)),"")</f>
        <v/>
      </c>
      <c r="M1359" s="347" t="s">
        <v>10539</v>
      </c>
      <c r="N1359" s="15" t="str">
        <f>IFERROR(INDEX(dbOrdini[ORDINE],MATCH(A1359,dbOrdini[CODICE
ANKER]*(dbOrdini[CODICE
SUPPLY]="GEN24"),0)),"")</f>
        <v/>
      </c>
      <c r="O1359" s="352" t="s">
        <v>8</v>
      </c>
      <c r="P1359" s="347" t="s">
        <v>3014</v>
      </c>
    </row>
    <row r="1360" spans="1:16">
      <c r="A1360" s="347" t="s">
        <v>3015</v>
      </c>
      <c r="B1360" s="348">
        <v>23</v>
      </c>
      <c r="C1360" s="347" t="s">
        <v>28152</v>
      </c>
      <c r="D1360" s="347" t="s">
        <v>3016</v>
      </c>
      <c r="E1360" s="347">
        <v>6</v>
      </c>
      <c r="F1360" s="347">
        <v>0.7</v>
      </c>
      <c r="G1360" s="347" t="s">
        <v>11</v>
      </c>
      <c r="H1360" s="349">
        <v>15</v>
      </c>
      <c r="I1360" s="350" t="s">
        <v>12</v>
      </c>
      <c r="J1360" s="351">
        <f t="shared" si="21"/>
        <v>33.599999999999994</v>
      </c>
      <c r="K1360" s="351">
        <v>5.6</v>
      </c>
      <c r="L1360" s="3" t="str">
        <f>IFERROR(INDEX(dbOrdini[PREZZO
VINOLUX],MATCH(A1360,dbOrdini[CODICE
ANKER],0)),"")</f>
        <v/>
      </c>
      <c r="M1360" s="347" t="s">
        <v>10539</v>
      </c>
      <c r="N1360" s="15" t="str">
        <f>IFERROR(INDEX(dbOrdini[ORDINE],MATCH(A1360,dbOrdini[CODICE
ANKER]*(dbOrdini[CODICE
SUPPLY]="GEN24"),0)),"")</f>
        <v/>
      </c>
      <c r="O1360" s="352" t="s">
        <v>8</v>
      </c>
      <c r="P1360" s="347" t="s">
        <v>3017</v>
      </c>
    </row>
    <row r="1361" spans="1:16">
      <c r="A1361" s="347" t="s">
        <v>3018</v>
      </c>
      <c r="B1361" s="348">
        <v>59</v>
      </c>
      <c r="C1361" s="347" t="s">
        <v>28152</v>
      </c>
      <c r="D1361" s="347" t="s">
        <v>3019</v>
      </c>
      <c r="E1361" s="347">
        <v>6</v>
      </c>
      <c r="F1361" s="347">
        <v>1</v>
      </c>
      <c r="G1361" s="347" t="s">
        <v>11</v>
      </c>
      <c r="H1361" s="349">
        <v>28</v>
      </c>
      <c r="I1361" s="350" t="s">
        <v>12</v>
      </c>
      <c r="J1361" s="351">
        <f t="shared" si="21"/>
        <v>42.599999999999994</v>
      </c>
      <c r="K1361" s="351">
        <v>7.1</v>
      </c>
      <c r="L1361" s="3" t="str">
        <f>IFERROR(INDEX(dbOrdini[PREZZO
VINOLUX],MATCH(A1361,dbOrdini[CODICE
ANKER],0)),"")</f>
        <v/>
      </c>
      <c r="M1361" s="347" t="s">
        <v>10539</v>
      </c>
      <c r="N1361" s="15" t="str">
        <f>IFERROR(INDEX(dbOrdini[ORDINE],MATCH(A1361,dbOrdini[CODICE
ANKER]*(dbOrdini[CODICE
SUPPLY]="GEN24"),0)),"")</f>
        <v/>
      </c>
      <c r="O1361" s="352" t="s">
        <v>8</v>
      </c>
      <c r="P1361" s="347" t="s">
        <v>3020</v>
      </c>
    </row>
    <row r="1362" spans="1:16">
      <c r="A1362" s="347" t="s">
        <v>3021</v>
      </c>
      <c r="B1362" s="348">
        <v>30</v>
      </c>
      <c r="C1362" s="347" t="s">
        <v>28152</v>
      </c>
      <c r="D1362" s="347" t="s">
        <v>3022</v>
      </c>
      <c r="E1362" s="347">
        <v>6</v>
      </c>
      <c r="F1362" s="347">
        <v>0.7</v>
      </c>
      <c r="G1362" s="347" t="s">
        <v>11</v>
      </c>
      <c r="H1362" s="349">
        <v>15</v>
      </c>
      <c r="I1362" s="350" t="s">
        <v>12</v>
      </c>
      <c r="J1362" s="351">
        <f t="shared" si="21"/>
        <v>35.700000000000003</v>
      </c>
      <c r="K1362" s="351">
        <v>5.95</v>
      </c>
      <c r="L1362" s="3" t="str">
        <f>IFERROR(INDEX(dbOrdini[PREZZO
VINOLUX],MATCH(A1362,dbOrdini[CODICE
ANKER],0)),"")</f>
        <v/>
      </c>
      <c r="M1362" s="347" t="s">
        <v>10539</v>
      </c>
      <c r="N1362" s="15" t="str">
        <f>IFERROR(INDEX(dbOrdini[ORDINE],MATCH(A1362,dbOrdini[CODICE
ANKER]*(dbOrdini[CODICE
SUPPLY]="GEN24"),0)),"")</f>
        <v/>
      </c>
      <c r="O1362" s="352" t="s">
        <v>8</v>
      </c>
      <c r="P1362" s="347" t="s">
        <v>3023</v>
      </c>
    </row>
    <row r="1363" spans="1:16">
      <c r="A1363" s="347" t="s">
        <v>28489</v>
      </c>
      <c r="B1363" s="348">
        <v>0</v>
      </c>
      <c r="C1363" s="347" t="s">
        <v>28152</v>
      </c>
      <c r="D1363" s="347" t="s">
        <v>28490</v>
      </c>
      <c r="E1363" s="347">
        <v>6</v>
      </c>
      <c r="F1363" s="347">
        <v>0.7</v>
      </c>
      <c r="G1363" s="347" t="s">
        <v>11</v>
      </c>
      <c r="H1363" s="349">
        <v>15</v>
      </c>
      <c r="I1363" s="350" t="s">
        <v>12</v>
      </c>
      <c r="J1363" s="351">
        <f t="shared" si="21"/>
        <v>41.7</v>
      </c>
      <c r="K1363" s="351">
        <v>6.95</v>
      </c>
      <c r="L1363" s="3" t="str">
        <f>IFERROR(INDEX(dbOrdini[PREZZO
VINOLUX],MATCH(A1363,dbOrdini[CODICE
ANKER],0)),"")</f>
        <v/>
      </c>
      <c r="M1363" s="347" t="s">
        <v>10539</v>
      </c>
      <c r="N1363" s="15" t="str">
        <f>IFERROR(INDEX(dbOrdini[ORDINE],MATCH(A1363,dbOrdini[CODICE
ANKER]*(dbOrdini[CODICE
SUPPLY]="GEN24"),0)),"")</f>
        <v/>
      </c>
      <c r="O1363" s="352" t="s">
        <v>8</v>
      </c>
      <c r="P1363" s="347" t="s">
        <v>28491</v>
      </c>
    </row>
    <row r="1364" spans="1:16">
      <c r="A1364" s="347" t="s">
        <v>3024</v>
      </c>
      <c r="B1364" s="348">
        <v>12</v>
      </c>
      <c r="C1364" s="347" t="s">
        <v>28152</v>
      </c>
      <c r="D1364" s="347" t="s">
        <v>3025</v>
      </c>
      <c r="E1364" s="347">
        <v>6</v>
      </c>
      <c r="F1364" s="347">
        <v>0.7</v>
      </c>
      <c r="G1364" s="347" t="s">
        <v>11</v>
      </c>
      <c r="H1364" s="349">
        <v>15</v>
      </c>
      <c r="I1364" s="350" t="s">
        <v>12</v>
      </c>
      <c r="J1364" s="351">
        <f t="shared" si="21"/>
        <v>38.400000000000006</v>
      </c>
      <c r="K1364" s="351">
        <v>6.4</v>
      </c>
      <c r="L1364" s="3" t="str">
        <f>IFERROR(INDEX(dbOrdini[PREZZO
VINOLUX],MATCH(A1364,dbOrdini[CODICE
ANKER],0)),"")</f>
        <v/>
      </c>
      <c r="M1364" s="347" t="s">
        <v>10539</v>
      </c>
      <c r="N1364" s="15" t="str">
        <f>IFERROR(INDEX(dbOrdini[ORDINE],MATCH(A1364,dbOrdini[CODICE
ANKER]*(dbOrdini[CODICE
SUPPLY]="GEN24"),0)),"")</f>
        <v/>
      </c>
      <c r="O1364" s="352" t="s">
        <v>8</v>
      </c>
      <c r="P1364" s="347" t="s">
        <v>3026</v>
      </c>
    </row>
    <row r="1365" spans="1:16">
      <c r="A1365" s="347" t="s">
        <v>3027</v>
      </c>
      <c r="B1365" s="348">
        <v>414</v>
      </c>
      <c r="C1365" s="347" t="s">
        <v>28152</v>
      </c>
      <c r="D1365" s="347" t="s">
        <v>3028</v>
      </c>
      <c r="E1365" s="347">
        <v>6</v>
      </c>
      <c r="F1365" s="347">
        <v>0.7</v>
      </c>
      <c r="G1365" s="347" t="s">
        <v>11</v>
      </c>
      <c r="H1365" s="349">
        <v>40</v>
      </c>
      <c r="I1365" s="350" t="s">
        <v>12</v>
      </c>
      <c r="J1365" s="351">
        <f t="shared" si="21"/>
        <v>33.900000000000006</v>
      </c>
      <c r="K1365" s="351">
        <v>5.65</v>
      </c>
      <c r="L1365" s="3" t="str">
        <f>IFERROR(INDEX(dbOrdini[PREZZO
VINOLUX],MATCH(A1365,dbOrdini[CODICE
ANKER],0)),"")</f>
        <v/>
      </c>
      <c r="M1365" s="347" t="s">
        <v>10539</v>
      </c>
      <c r="N1365" s="15" t="str">
        <f>IFERROR(INDEX(dbOrdini[ORDINE],MATCH(A1365,dbOrdini[CODICE
ANKER]*(dbOrdini[CODICE
SUPPLY]="GEN24"),0)),"")</f>
        <v/>
      </c>
      <c r="O1365" s="352" t="s">
        <v>8</v>
      </c>
      <c r="P1365" s="347" t="s">
        <v>3029</v>
      </c>
    </row>
    <row r="1366" spans="1:16">
      <c r="A1366" s="347" t="s">
        <v>3030</v>
      </c>
      <c r="B1366" s="348">
        <v>100</v>
      </c>
      <c r="C1366" s="347" t="s">
        <v>28152</v>
      </c>
      <c r="D1366" s="347" t="s">
        <v>3031</v>
      </c>
      <c r="E1366" s="347">
        <v>6</v>
      </c>
      <c r="F1366" s="347">
        <v>1</v>
      </c>
      <c r="G1366" s="347" t="s">
        <v>11</v>
      </c>
      <c r="H1366" s="349">
        <v>35</v>
      </c>
      <c r="I1366" s="350" t="s">
        <v>12</v>
      </c>
      <c r="J1366" s="351">
        <f t="shared" si="21"/>
        <v>32.099999999999994</v>
      </c>
      <c r="K1366" s="351">
        <v>5.35</v>
      </c>
      <c r="L1366" s="3" t="str">
        <f>IFERROR(INDEX(dbOrdini[PREZZO
VINOLUX],MATCH(A1366,dbOrdini[CODICE
ANKER],0)),"")</f>
        <v/>
      </c>
      <c r="M1366" s="347" t="s">
        <v>28209</v>
      </c>
      <c r="N1366" s="15" t="str">
        <f>IFERROR(INDEX(dbOrdini[ORDINE],MATCH(A1366,dbOrdini[CODICE
ANKER]*(dbOrdini[CODICE
SUPPLY]="GEN24"),0)),"")</f>
        <v/>
      </c>
      <c r="O1366" s="352" t="s">
        <v>8</v>
      </c>
      <c r="P1366" s="347" t="s">
        <v>3032</v>
      </c>
    </row>
    <row r="1367" spans="1:16">
      <c r="A1367" s="347" t="s">
        <v>3033</v>
      </c>
      <c r="B1367" s="348">
        <v>360</v>
      </c>
      <c r="C1367" s="347" t="s">
        <v>28152</v>
      </c>
      <c r="D1367" s="347" t="s">
        <v>3034</v>
      </c>
      <c r="E1367" s="347">
        <v>6</v>
      </c>
      <c r="F1367" s="347">
        <v>0.7</v>
      </c>
      <c r="G1367" s="347" t="s">
        <v>11262</v>
      </c>
      <c r="H1367" s="349">
        <v>15</v>
      </c>
      <c r="I1367" s="350" t="s">
        <v>12</v>
      </c>
      <c r="J1367" s="351">
        <f t="shared" si="21"/>
        <v>37.5</v>
      </c>
      <c r="K1367" s="351">
        <v>6.25</v>
      </c>
      <c r="L1367" s="3" t="str">
        <f>IFERROR(INDEX(dbOrdini[PREZZO
VINOLUX],MATCH(A1367,dbOrdini[CODICE
ANKER],0)),"")</f>
        <v/>
      </c>
      <c r="M1367" s="347" t="s">
        <v>10539</v>
      </c>
      <c r="N1367" s="15" t="str">
        <f>IFERROR(INDEX(dbOrdini[ORDINE],MATCH(A1367,dbOrdini[CODICE
ANKER]*(dbOrdini[CODICE
SUPPLY]="GEN24"),0)),"")</f>
        <v/>
      </c>
      <c r="O1367" s="352" t="s">
        <v>8</v>
      </c>
      <c r="P1367" s="347" t="s">
        <v>3035</v>
      </c>
    </row>
    <row r="1368" spans="1:16">
      <c r="A1368" s="347" t="s">
        <v>3036</v>
      </c>
      <c r="B1368" s="348">
        <v>76</v>
      </c>
      <c r="C1368" s="347" t="s">
        <v>28152</v>
      </c>
      <c r="D1368" s="347" t="s">
        <v>3037</v>
      </c>
      <c r="E1368" s="347">
        <v>6</v>
      </c>
      <c r="F1368" s="347">
        <v>0.7</v>
      </c>
      <c r="G1368" s="347" t="s">
        <v>11</v>
      </c>
      <c r="H1368" s="349">
        <v>15</v>
      </c>
      <c r="I1368" s="350" t="s">
        <v>12</v>
      </c>
      <c r="J1368" s="351">
        <f t="shared" si="21"/>
        <v>41.7</v>
      </c>
      <c r="K1368" s="351">
        <v>6.95</v>
      </c>
      <c r="L1368" s="3" t="str">
        <f>IFERROR(INDEX(dbOrdini[PREZZO
VINOLUX],MATCH(A1368,dbOrdini[CODICE
ANKER],0)),"")</f>
        <v/>
      </c>
      <c r="M1368" s="347" t="s">
        <v>10539</v>
      </c>
      <c r="N1368" s="15" t="str">
        <f>IFERROR(INDEX(dbOrdini[ORDINE],MATCH(A1368,dbOrdini[CODICE
ANKER]*(dbOrdini[CODICE
SUPPLY]="GEN24"),0)),"")</f>
        <v/>
      </c>
      <c r="O1368" s="352" t="s">
        <v>8</v>
      </c>
      <c r="P1368" s="347" t="s">
        <v>3038</v>
      </c>
    </row>
    <row r="1369" spans="1:16">
      <c r="A1369" s="347" t="s">
        <v>3039</v>
      </c>
      <c r="B1369" s="348">
        <v>70</v>
      </c>
      <c r="C1369" s="347" t="s">
        <v>28152</v>
      </c>
      <c r="D1369" s="347" t="s">
        <v>3040</v>
      </c>
      <c r="E1369" s="347">
        <v>6</v>
      </c>
      <c r="F1369" s="347">
        <v>0.7</v>
      </c>
      <c r="G1369" s="347" t="s">
        <v>11</v>
      </c>
      <c r="H1369" s="349">
        <v>40</v>
      </c>
      <c r="I1369" s="350" t="s">
        <v>12</v>
      </c>
      <c r="J1369" s="351">
        <f t="shared" si="21"/>
        <v>54.599999999999994</v>
      </c>
      <c r="K1369" s="351">
        <v>9.1</v>
      </c>
      <c r="L1369" s="3" t="str">
        <f>IFERROR(INDEX(dbOrdini[PREZZO
VINOLUX],MATCH(A1369,dbOrdini[CODICE
ANKER],0)),"")</f>
        <v/>
      </c>
      <c r="M1369" s="347" t="s">
        <v>10531</v>
      </c>
      <c r="N1369" s="15" t="str">
        <f>IFERROR(INDEX(dbOrdini[ORDINE],MATCH(A1369,dbOrdini[CODICE
ANKER]*(dbOrdini[CODICE
SUPPLY]="GEN24"),0)),"")</f>
        <v/>
      </c>
      <c r="O1369" s="352" t="s">
        <v>8</v>
      </c>
      <c r="P1369" s="347" t="s">
        <v>3041</v>
      </c>
    </row>
    <row r="1370" spans="1:16">
      <c r="A1370" s="347" t="s">
        <v>3042</v>
      </c>
      <c r="B1370" s="348">
        <v>133</v>
      </c>
      <c r="C1370" s="347" t="s">
        <v>28152</v>
      </c>
      <c r="D1370" s="347" t="s">
        <v>3043</v>
      </c>
      <c r="E1370" s="347">
        <v>6</v>
      </c>
      <c r="F1370" s="347">
        <v>0.7</v>
      </c>
      <c r="G1370" s="347" t="s">
        <v>11</v>
      </c>
      <c r="H1370" s="349">
        <v>37.5</v>
      </c>
      <c r="I1370" s="350" t="s">
        <v>12</v>
      </c>
      <c r="J1370" s="351">
        <f t="shared" si="21"/>
        <v>54.599999999999994</v>
      </c>
      <c r="K1370" s="351">
        <v>9.1</v>
      </c>
      <c r="L1370" s="3" t="str">
        <f>IFERROR(INDEX(dbOrdini[PREZZO
VINOLUX],MATCH(A1370,dbOrdini[CODICE
ANKER],0)),"")</f>
        <v/>
      </c>
      <c r="M1370" s="347" t="s">
        <v>10552</v>
      </c>
      <c r="N1370" s="15" t="str">
        <f>IFERROR(INDEX(dbOrdini[ORDINE],MATCH(A1370,dbOrdini[CODICE
ANKER]*(dbOrdini[CODICE
SUPPLY]="GEN24"),0)),"")</f>
        <v/>
      </c>
      <c r="O1370" s="352" t="s">
        <v>8</v>
      </c>
      <c r="P1370" s="347" t="s">
        <v>3044</v>
      </c>
    </row>
    <row r="1371" spans="1:16">
      <c r="A1371" s="347" t="s">
        <v>3045</v>
      </c>
      <c r="B1371" s="348">
        <v>136</v>
      </c>
      <c r="C1371" s="347" t="s">
        <v>28152</v>
      </c>
      <c r="D1371" s="347" t="s">
        <v>3046</v>
      </c>
      <c r="E1371" s="347">
        <v>6</v>
      </c>
      <c r="F1371" s="347">
        <v>0.7</v>
      </c>
      <c r="G1371" s="347" t="s">
        <v>11</v>
      </c>
      <c r="H1371" s="349">
        <v>37.5</v>
      </c>
      <c r="I1371" s="350" t="s">
        <v>12</v>
      </c>
      <c r="J1371" s="351">
        <f t="shared" si="21"/>
        <v>54.599999999999994</v>
      </c>
      <c r="K1371" s="351">
        <v>9.1</v>
      </c>
      <c r="L1371" s="3" t="str">
        <f>IFERROR(INDEX(dbOrdini[PREZZO
VINOLUX],MATCH(A1371,dbOrdini[CODICE
ANKER],0)),"")</f>
        <v/>
      </c>
      <c r="M1371" s="347" t="s">
        <v>10552</v>
      </c>
      <c r="N1371" s="15" t="str">
        <f>IFERROR(INDEX(dbOrdini[ORDINE],MATCH(A1371,dbOrdini[CODICE
ANKER]*(dbOrdini[CODICE
SUPPLY]="GEN24"),0)),"")</f>
        <v/>
      </c>
      <c r="O1371" s="352" t="s">
        <v>8</v>
      </c>
      <c r="P1371" s="347" t="s">
        <v>3047</v>
      </c>
    </row>
    <row r="1372" spans="1:16">
      <c r="A1372" s="347" t="s">
        <v>3048</v>
      </c>
      <c r="B1372" s="348">
        <v>131</v>
      </c>
      <c r="C1372" s="347" t="s">
        <v>28152</v>
      </c>
      <c r="D1372" s="347" t="s">
        <v>3049</v>
      </c>
      <c r="E1372" s="347">
        <v>6</v>
      </c>
      <c r="F1372" s="347">
        <v>0.7</v>
      </c>
      <c r="G1372" s="347" t="s">
        <v>11</v>
      </c>
      <c r="H1372" s="349">
        <v>40</v>
      </c>
      <c r="I1372" s="350" t="s">
        <v>12</v>
      </c>
      <c r="J1372" s="351">
        <f t="shared" si="21"/>
        <v>54.599999999999994</v>
      </c>
      <c r="K1372" s="351">
        <v>9.1</v>
      </c>
      <c r="L1372" s="3" t="str">
        <f>IFERROR(INDEX(dbOrdini[PREZZO
VINOLUX],MATCH(A1372,dbOrdini[CODICE
ANKER],0)),"")</f>
        <v/>
      </c>
      <c r="M1372" s="347" t="s">
        <v>10535</v>
      </c>
      <c r="N1372" s="15" t="str">
        <f>IFERROR(INDEX(dbOrdini[ORDINE],MATCH(A1372,dbOrdini[CODICE
ANKER]*(dbOrdini[CODICE
SUPPLY]="GEN24"),0)),"")</f>
        <v/>
      </c>
      <c r="O1372" s="352" t="s">
        <v>8</v>
      </c>
      <c r="P1372" s="347" t="s">
        <v>3050</v>
      </c>
    </row>
    <row r="1373" spans="1:16">
      <c r="A1373" s="347" t="s">
        <v>11068</v>
      </c>
      <c r="B1373" s="348">
        <v>36</v>
      </c>
      <c r="C1373" s="347" t="s">
        <v>28152</v>
      </c>
      <c r="D1373" s="347" t="s">
        <v>11069</v>
      </c>
      <c r="E1373" s="347">
        <v>6</v>
      </c>
      <c r="F1373" s="347">
        <v>0.7</v>
      </c>
      <c r="G1373" s="347" t="s">
        <v>11</v>
      </c>
      <c r="H1373" s="349">
        <v>37.5</v>
      </c>
      <c r="I1373" s="350" t="s">
        <v>12</v>
      </c>
      <c r="J1373" s="351">
        <f t="shared" si="21"/>
        <v>54.599999999999994</v>
      </c>
      <c r="K1373" s="351">
        <v>9.1</v>
      </c>
      <c r="L1373" s="3" t="str">
        <f>IFERROR(INDEX(dbOrdini[PREZZO
VINOLUX],MATCH(A1373,dbOrdini[CODICE
ANKER],0)),"")</f>
        <v/>
      </c>
      <c r="M1373" s="347" t="s">
        <v>10552</v>
      </c>
      <c r="N1373" s="15" t="str">
        <f>IFERROR(INDEX(dbOrdini[ORDINE],MATCH(A1373,dbOrdini[CODICE
ANKER]*(dbOrdini[CODICE
SUPPLY]="GEN24"),0)),"")</f>
        <v/>
      </c>
      <c r="O1373" s="352" t="s">
        <v>8</v>
      </c>
      <c r="P1373" s="347" t="s">
        <v>11503</v>
      </c>
    </row>
    <row r="1374" spans="1:16">
      <c r="A1374" s="347" t="s">
        <v>3051</v>
      </c>
      <c r="B1374" s="348">
        <v>28</v>
      </c>
      <c r="C1374" s="347" t="s">
        <v>28152</v>
      </c>
      <c r="D1374" s="347" t="s">
        <v>3052</v>
      </c>
      <c r="E1374" s="347">
        <v>6</v>
      </c>
      <c r="F1374" s="347">
        <v>0.7</v>
      </c>
      <c r="G1374" s="347" t="s">
        <v>11</v>
      </c>
      <c r="H1374" s="349">
        <v>17</v>
      </c>
      <c r="I1374" s="350" t="s">
        <v>12</v>
      </c>
      <c r="J1374" s="351">
        <f t="shared" si="21"/>
        <v>54.599999999999994</v>
      </c>
      <c r="K1374" s="351">
        <v>9.1</v>
      </c>
      <c r="L1374" s="3" t="str">
        <f>IFERROR(INDEX(dbOrdini[PREZZO
VINOLUX],MATCH(A1374,dbOrdini[CODICE
ANKER],0)),"")</f>
        <v/>
      </c>
      <c r="M1374" s="347" t="s">
        <v>10534</v>
      </c>
      <c r="N1374" s="15" t="str">
        <f>IFERROR(INDEX(dbOrdini[ORDINE],MATCH(A1374,dbOrdini[CODICE
ANKER]*(dbOrdini[CODICE
SUPPLY]="GEN24"),0)),"")</f>
        <v/>
      </c>
      <c r="O1374" s="352" t="s">
        <v>8</v>
      </c>
      <c r="P1374" s="347" t="s">
        <v>3053</v>
      </c>
    </row>
    <row r="1375" spans="1:16">
      <c r="A1375" s="347" t="s">
        <v>11504</v>
      </c>
      <c r="B1375" s="348">
        <v>0</v>
      </c>
      <c r="C1375" s="347" t="s">
        <v>28152</v>
      </c>
      <c r="D1375" s="347" t="s">
        <v>11505</v>
      </c>
      <c r="E1375" s="347">
        <v>6</v>
      </c>
      <c r="F1375" s="347">
        <v>0.7</v>
      </c>
      <c r="G1375" s="347" t="s">
        <v>11</v>
      </c>
      <c r="H1375" s="349">
        <v>37.5</v>
      </c>
      <c r="I1375" s="350" t="s">
        <v>12</v>
      </c>
      <c r="J1375" s="351">
        <f t="shared" si="21"/>
        <v>54.599999999999994</v>
      </c>
      <c r="K1375" s="351">
        <v>9.1</v>
      </c>
      <c r="L1375" s="3" t="str">
        <f>IFERROR(INDEX(dbOrdini[PREZZO
VINOLUX],MATCH(A1375,dbOrdini[CODICE
ANKER],0)),"")</f>
        <v/>
      </c>
      <c r="M1375" t="s">
        <v>16</v>
      </c>
      <c r="N1375" s="15" t="str">
        <f>IFERROR(INDEX(dbOrdini[ORDINE],MATCH(A1375,dbOrdini[CODICE
ANKER]*(dbOrdini[CODICE
SUPPLY]="GEN24"),0)),"")</f>
        <v/>
      </c>
      <c r="O1375" s="352" t="s">
        <v>8</v>
      </c>
      <c r="P1375" s="347" t="s">
        <v>11506</v>
      </c>
    </row>
    <row r="1376" spans="1:16">
      <c r="A1376" s="347" t="s">
        <v>3054</v>
      </c>
      <c r="B1376" s="348">
        <v>119</v>
      </c>
      <c r="C1376" s="347" t="s">
        <v>28152</v>
      </c>
      <c r="D1376" s="347" t="s">
        <v>3055</v>
      </c>
      <c r="E1376" s="347">
        <v>6</v>
      </c>
      <c r="F1376" s="347">
        <v>0.7</v>
      </c>
      <c r="G1376" s="347" t="s">
        <v>11</v>
      </c>
      <c r="H1376" s="349">
        <v>37.5</v>
      </c>
      <c r="I1376" s="350" t="s">
        <v>12</v>
      </c>
      <c r="J1376" s="351">
        <f t="shared" si="21"/>
        <v>54.599999999999994</v>
      </c>
      <c r="K1376" s="351">
        <v>9.1</v>
      </c>
      <c r="L1376" s="3" t="str">
        <f>IFERROR(INDEX(dbOrdini[PREZZO
VINOLUX],MATCH(A1376,dbOrdini[CODICE
ANKER],0)),"")</f>
        <v/>
      </c>
      <c r="M1376" s="347" t="s">
        <v>10552</v>
      </c>
      <c r="N1376" s="15" t="str">
        <f>IFERROR(INDEX(dbOrdini[ORDINE],MATCH(A1376,dbOrdini[CODICE
ANKER]*(dbOrdini[CODICE
SUPPLY]="GEN24"),0)),"")</f>
        <v/>
      </c>
      <c r="O1376" s="352" t="s">
        <v>8</v>
      </c>
      <c r="P1376" s="347" t="s">
        <v>3056</v>
      </c>
    </row>
    <row r="1377" spans="1:16">
      <c r="A1377" s="347" t="s">
        <v>3057</v>
      </c>
      <c r="B1377" s="348">
        <v>23</v>
      </c>
      <c r="C1377" s="347" t="s">
        <v>28152</v>
      </c>
      <c r="D1377" s="347" t="s">
        <v>3058</v>
      </c>
      <c r="E1377" s="347">
        <v>6</v>
      </c>
      <c r="F1377" s="347">
        <v>0.7</v>
      </c>
      <c r="G1377" s="347" t="s">
        <v>11</v>
      </c>
      <c r="H1377" s="349">
        <v>17</v>
      </c>
      <c r="I1377" s="350" t="s">
        <v>12</v>
      </c>
      <c r="J1377" s="351">
        <f t="shared" si="21"/>
        <v>54.599999999999994</v>
      </c>
      <c r="K1377" s="351">
        <v>9.1</v>
      </c>
      <c r="L1377" s="3" t="str">
        <f>IFERROR(INDEX(dbOrdini[PREZZO
VINOLUX],MATCH(A1377,dbOrdini[CODICE
ANKER],0)),"")</f>
        <v/>
      </c>
      <c r="M1377" s="347" t="s">
        <v>10552</v>
      </c>
      <c r="N1377" s="15" t="str">
        <f>IFERROR(INDEX(dbOrdini[ORDINE],MATCH(A1377,dbOrdini[CODICE
ANKER]*(dbOrdini[CODICE
SUPPLY]="GEN24"),0)),"")</f>
        <v/>
      </c>
      <c r="O1377" s="352" t="s">
        <v>8</v>
      </c>
      <c r="P1377" s="347" t="s">
        <v>3059</v>
      </c>
    </row>
    <row r="1378" spans="1:16">
      <c r="A1378" s="347" t="s">
        <v>10745</v>
      </c>
      <c r="B1378" s="348">
        <v>9</v>
      </c>
      <c r="C1378" s="347" t="s">
        <v>28152</v>
      </c>
      <c r="D1378" s="347" t="s">
        <v>10746</v>
      </c>
      <c r="E1378" s="347">
        <v>6</v>
      </c>
      <c r="F1378" s="347">
        <v>0.7</v>
      </c>
      <c r="G1378" s="347" t="s">
        <v>11</v>
      </c>
      <c r="H1378" s="349">
        <v>40</v>
      </c>
      <c r="I1378" s="350" t="s">
        <v>12</v>
      </c>
      <c r="J1378" s="351">
        <f t="shared" si="21"/>
        <v>54.599999999999994</v>
      </c>
      <c r="K1378" s="351">
        <v>9.1</v>
      </c>
      <c r="L1378" s="3" t="str">
        <f>IFERROR(INDEX(dbOrdini[PREZZO
VINOLUX],MATCH(A1378,dbOrdini[CODICE
ANKER],0)),"")</f>
        <v/>
      </c>
      <c r="M1378" s="347" t="s">
        <v>10535</v>
      </c>
      <c r="N1378" s="15" t="str">
        <f>IFERROR(INDEX(dbOrdini[ORDINE],MATCH(A1378,dbOrdini[CODICE
ANKER]*(dbOrdini[CODICE
SUPPLY]="GEN24"),0)),"")</f>
        <v/>
      </c>
      <c r="O1378" s="352" t="s">
        <v>8</v>
      </c>
      <c r="P1378" s="347" t="s">
        <v>11507</v>
      </c>
    </row>
    <row r="1379" spans="1:16">
      <c r="A1379" s="347" t="s">
        <v>3060</v>
      </c>
      <c r="B1379" s="348">
        <v>5</v>
      </c>
      <c r="C1379" s="347" t="s">
        <v>28152</v>
      </c>
      <c r="D1379" s="347" t="s">
        <v>3061</v>
      </c>
      <c r="E1379" s="347">
        <v>6</v>
      </c>
      <c r="F1379" s="347">
        <v>0.7</v>
      </c>
      <c r="G1379" s="347" t="s">
        <v>11</v>
      </c>
      <c r="H1379" s="349">
        <v>37.5</v>
      </c>
      <c r="I1379" s="350" t="s">
        <v>12</v>
      </c>
      <c r="J1379" s="351">
        <f t="shared" si="21"/>
        <v>54.599999999999994</v>
      </c>
      <c r="K1379" s="351">
        <v>9.1</v>
      </c>
      <c r="L1379" s="3" t="str">
        <f>IFERROR(INDEX(dbOrdini[PREZZO
VINOLUX],MATCH(A1379,dbOrdini[CODICE
ANKER],0)),"")</f>
        <v/>
      </c>
      <c r="M1379" s="347" t="s">
        <v>10535</v>
      </c>
      <c r="N1379" s="15" t="str">
        <f>IFERROR(INDEX(dbOrdini[ORDINE],MATCH(A1379,dbOrdini[CODICE
ANKER]*(dbOrdini[CODICE
SUPPLY]="GEN24"),0)),"")</f>
        <v/>
      </c>
      <c r="O1379" s="352" t="s">
        <v>8</v>
      </c>
      <c r="P1379" s="347" t="s">
        <v>3062</v>
      </c>
    </row>
    <row r="1380" spans="1:16">
      <c r="A1380" s="347" t="s">
        <v>3063</v>
      </c>
      <c r="B1380" s="348">
        <v>0</v>
      </c>
      <c r="C1380" s="347" t="s">
        <v>28152</v>
      </c>
      <c r="D1380" s="347" t="s">
        <v>3064</v>
      </c>
      <c r="E1380" s="347">
        <v>6</v>
      </c>
      <c r="F1380" s="347">
        <v>0.7</v>
      </c>
      <c r="G1380" s="347" t="s">
        <v>11</v>
      </c>
      <c r="H1380" s="349">
        <v>17</v>
      </c>
      <c r="I1380" s="350" t="s">
        <v>12</v>
      </c>
      <c r="J1380" s="351">
        <f t="shared" si="21"/>
        <v>54.599999999999994</v>
      </c>
      <c r="K1380" s="351">
        <v>9.1</v>
      </c>
      <c r="L1380" s="3" t="str">
        <f>IFERROR(INDEX(dbOrdini[PREZZO
VINOLUX],MATCH(A1380,dbOrdini[CODICE
ANKER],0)),"")</f>
        <v/>
      </c>
      <c r="M1380" s="347" t="s">
        <v>10534</v>
      </c>
      <c r="N1380" s="15" t="str">
        <f>IFERROR(INDEX(dbOrdini[ORDINE],MATCH(A1380,dbOrdini[CODICE
ANKER]*(dbOrdini[CODICE
SUPPLY]="GEN24"),0)),"")</f>
        <v/>
      </c>
      <c r="O1380" s="352" t="s">
        <v>8</v>
      </c>
      <c r="P1380" s="347" t="s">
        <v>3065</v>
      </c>
    </row>
    <row r="1381" spans="1:16">
      <c r="A1381" s="347" t="s">
        <v>3066</v>
      </c>
      <c r="B1381" s="348">
        <v>117</v>
      </c>
      <c r="C1381" s="347" t="s">
        <v>28170</v>
      </c>
      <c r="D1381" s="347" t="s">
        <v>3067</v>
      </c>
      <c r="E1381" s="347">
        <v>12</v>
      </c>
      <c r="F1381" s="347">
        <v>0.15</v>
      </c>
      <c r="G1381" s="347" t="s">
        <v>11</v>
      </c>
      <c r="H1381" s="349">
        <v>37.5</v>
      </c>
      <c r="I1381" s="350" t="s">
        <v>12</v>
      </c>
      <c r="J1381" s="351">
        <f t="shared" si="21"/>
        <v>70.199999999999989</v>
      </c>
      <c r="K1381" s="351">
        <v>5.85</v>
      </c>
      <c r="L1381" s="3" t="str">
        <f>IFERROR(INDEX(dbOrdini[PREZZO
VINOLUX],MATCH(A1381,dbOrdini[CODICE
ANKER],0)),"")</f>
        <v/>
      </c>
      <c r="M1381" s="347" t="s">
        <v>10553</v>
      </c>
      <c r="N1381" s="15" t="str">
        <f>IFERROR(INDEX(dbOrdini[ORDINE],MATCH(A1381,dbOrdini[CODICE
ANKER]*(dbOrdini[CODICE
SUPPLY]="GEN24"),0)),"")</f>
        <v/>
      </c>
      <c r="O1381" s="352" t="s">
        <v>8</v>
      </c>
      <c r="P1381" s="347" t="s">
        <v>3068</v>
      </c>
    </row>
    <row r="1382" spans="1:16">
      <c r="A1382" s="347" t="s">
        <v>3069</v>
      </c>
      <c r="B1382" s="348">
        <v>84</v>
      </c>
      <c r="C1382" s="347" t="s">
        <v>28152</v>
      </c>
      <c r="D1382" s="347" t="s">
        <v>3070</v>
      </c>
      <c r="E1382" s="347">
        <v>6</v>
      </c>
      <c r="F1382" s="347">
        <v>0.7</v>
      </c>
      <c r="G1382" s="347" t="s">
        <v>11</v>
      </c>
      <c r="H1382" s="349">
        <v>37.5</v>
      </c>
      <c r="I1382" s="350" t="s">
        <v>12</v>
      </c>
      <c r="J1382" s="351">
        <f t="shared" si="21"/>
        <v>54.599999999999994</v>
      </c>
      <c r="K1382" s="351">
        <v>9.1</v>
      </c>
      <c r="L1382" s="3" t="str">
        <f>IFERROR(INDEX(dbOrdini[PREZZO
VINOLUX],MATCH(A1382,dbOrdini[CODICE
ANKER],0)),"")</f>
        <v/>
      </c>
      <c r="M1382" s="347" t="s">
        <v>10551</v>
      </c>
      <c r="N1382" s="15" t="str">
        <f>IFERROR(INDEX(dbOrdini[ORDINE],MATCH(A1382,dbOrdini[CODICE
ANKER]*(dbOrdini[CODICE
SUPPLY]="GEN24"),0)),"")</f>
        <v/>
      </c>
      <c r="O1382" s="352" t="s">
        <v>8</v>
      </c>
      <c r="P1382" s="347" t="s">
        <v>3071</v>
      </c>
    </row>
    <row r="1383" spans="1:16">
      <c r="A1383" s="347" t="s">
        <v>3072</v>
      </c>
      <c r="B1383" s="348">
        <v>0</v>
      </c>
      <c r="C1383" s="347" t="s">
        <v>28152</v>
      </c>
      <c r="D1383" s="347" t="s">
        <v>3073</v>
      </c>
      <c r="E1383" s="347">
        <v>6</v>
      </c>
      <c r="F1383" s="347">
        <v>0.7</v>
      </c>
      <c r="G1383" s="347" t="s">
        <v>11</v>
      </c>
      <c r="H1383" s="349">
        <v>40</v>
      </c>
      <c r="I1383" s="350" t="s">
        <v>12</v>
      </c>
      <c r="J1383" s="351">
        <f t="shared" si="21"/>
        <v>155.69999999999999</v>
      </c>
      <c r="K1383" s="351">
        <v>25.95</v>
      </c>
      <c r="L1383" s="3" t="str">
        <f>IFERROR(INDEX(dbOrdini[PREZZO
VINOLUX],MATCH(A1383,dbOrdini[CODICE
ANKER],0)),"")</f>
        <v/>
      </c>
      <c r="M1383" s="347" t="s">
        <v>10535</v>
      </c>
      <c r="N1383" s="15" t="str">
        <f>IFERROR(INDEX(dbOrdini[ORDINE],MATCH(A1383,dbOrdini[CODICE
ANKER]*(dbOrdini[CODICE
SUPPLY]="GEN24"),0)),"")</f>
        <v/>
      </c>
      <c r="O1383" s="352" t="s">
        <v>8</v>
      </c>
      <c r="P1383" s="347" t="s">
        <v>3074</v>
      </c>
    </row>
    <row r="1384" spans="1:16">
      <c r="A1384" s="347" t="s">
        <v>3075</v>
      </c>
      <c r="B1384" s="348">
        <v>0</v>
      </c>
      <c r="C1384" s="347" t="s">
        <v>28152</v>
      </c>
      <c r="D1384" s="347" t="s">
        <v>3076</v>
      </c>
      <c r="E1384" s="347">
        <v>6</v>
      </c>
      <c r="F1384" s="347">
        <v>0.7</v>
      </c>
      <c r="G1384" s="347" t="s">
        <v>11</v>
      </c>
      <c r="H1384" s="349">
        <v>35</v>
      </c>
      <c r="I1384" s="350" t="s">
        <v>12</v>
      </c>
      <c r="J1384" s="351">
        <f t="shared" si="21"/>
        <v>153</v>
      </c>
      <c r="K1384" s="351">
        <v>25.5</v>
      </c>
      <c r="L1384" s="3" t="str">
        <f>IFERROR(INDEX(dbOrdini[PREZZO
VINOLUX],MATCH(A1384,dbOrdini[CODICE
ANKER],0)),"")</f>
        <v/>
      </c>
      <c r="M1384" s="347" t="s">
        <v>10535</v>
      </c>
      <c r="N1384" s="15" t="str">
        <f>IFERROR(INDEX(dbOrdini[ORDINE],MATCH(A1384,dbOrdini[CODICE
ANKER]*(dbOrdini[CODICE
SUPPLY]="GEN24"),0)),"")</f>
        <v/>
      </c>
      <c r="O1384" s="352" t="s">
        <v>8</v>
      </c>
      <c r="P1384" s="347" t="s">
        <v>3077</v>
      </c>
    </row>
    <row r="1385" spans="1:16">
      <c r="A1385" s="347" t="s">
        <v>3078</v>
      </c>
      <c r="B1385" s="348">
        <v>0</v>
      </c>
      <c r="C1385" s="347" t="s">
        <v>28152</v>
      </c>
      <c r="D1385" s="347" t="s">
        <v>3079</v>
      </c>
      <c r="E1385" s="347">
        <v>48</v>
      </c>
      <c r="F1385" s="347">
        <v>0.05</v>
      </c>
      <c r="G1385" s="347" t="s">
        <v>11262</v>
      </c>
      <c r="H1385" s="349">
        <v>40</v>
      </c>
      <c r="I1385" s="350" t="s">
        <v>12</v>
      </c>
      <c r="J1385" s="351">
        <f t="shared" si="21"/>
        <v>199.20000000000002</v>
      </c>
      <c r="K1385" s="351">
        <v>4.1500000000000004</v>
      </c>
      <c r="L1385" s="3" t="str">
        <f>IFERROR(INDEX(dbOrdini[PREZZO
VINOLUX],MATCH(A1385,dbOrdini[CODICE
ANKER],0)),"")</f>
        <v/>
      </c>
      <c r="M1385" s="347" t="s">
        <v>10535</v>
      </c>
      <c r="N1385" s="15" t="str">
        <f>IFERROR(INDEX(dbOrdini[ORDINE],MATCH(A1385,dbOrdini[CODICE
ANKER]*(dbOrdini[CODICE
SUPPLY]="GEN24"),0)),"")</f>
        <v/>
      </c>
      <c r="O1385" s="352" t="s">
        <v>8</v>
      </c>
      <c r="P1385" s="347" t="s">
        <v>3080</v>
      </c>
    </row>
    <row r="1386" spans="1:16">
      <c r="A1386" s="347" t="s">
        <v>3081</v>
      </c>
      <c r="B1386" s="348">
        <v>119</v>
      </c>
      <c r="C1386" s="347" t="s">
        <v>28152</v>
      </c>
      <c r="D1386" s="347" t="s">
        <v>3082</v>
      </c>
      <c r="E1386" s="347">
        <v>6</v>
      </c>
      <c r="F1386" s="347">
        <v>0.7</v>
      </c>
      <c r="G1386" s="347" t="s">
        <v>11</v>
      </c>
      <c r="H1386" s="349">
        <v>46.3</v>
      </c>
      <c r="I1386" s="350" t="s">
        <v>12</v>
      </c>
      <c r="J1386" s="351">
        <f t="shared" si="21"/>
        <v>165</v>
      </c>
      <c r="K1386" s="351">
        <v>27.5</v>
      </c>
      <c r="L1386" s="3" t="str">
        <f>IFERROR(INDEX(dbOrdini[PREZZO
VINOLUX],MATCH(A1386,dbOrdini[CODICE
ANKER],0)),"")</f>
        <v/>
      </c>
      <c r="M1386" s="347" t="s">
        <v>10536</v>
      </c>
      <c r="N1386" s="15" t="str">
        <f>IFERROR(INDEX(dbOrdini[ORDINE],MATCH(A1386,dbOrdini[CODICE
ANKER]*(dbOrdini[CODICE
SUPPLY]="GEN24"),0)),"")</f>
        <v/>
      </c>
      <c r="O1386" s="352" t="s">
        <v>8</v>
      </c>
      <c r="P1386" s="347" t="s">
        <v>3083</v>
      </c>
    </row>
    <row r="1387" spans="1:16">
      <c r="A1387" s="347" t="s">
        <v>3084</v>
      </c>
      <c r="B1387" s="348">
        <v>8</v>
      </c>
      <c r="C1387" s="347" t="s">
        <v>28152</v>
      </c>
      <c r="D1387" s="347" t="s">
        <v>3085</v>
      </c>
      <c r="E1387" s="347">
        <v>6</v>
      </c>
      <c r="F1387" s="347">
        <v>0.7</v>
      </c>
      <c r="G1387" s="347" t="s">
        <v>11</v>
      </c>
      <c r="H1387" s="349">
        <v>40</v>
      </c>
      <c r="I1387" s="350" t="s">
        <v>12</v>
      </c>
      <c r="J1387" s="351">
        <f t="shared" si="21"/>
        <v>117</v>
      </c>
      <c r="K1387" s="351">
        <v>19.5</v>
      </c>
      <c r="L1387" s="3" t="str">
        <f>IFERROR(INDEX(dbOrdini[PREZZO
VINOLUX],MATCH(A1387,dbOrdini[CODICE
ANKER],0)),"")</f>
        <v/>
      </c>
      <c r="M1387" s="347" t="s">
        <v>10536</v>
      </c>
      <c r="N1387" s="15" t="str">
        <f>IFERROR(INDEX(dbOrdini[ORDINE],MATCH(A1387,dbOrdini[CODICE
ANKER]*(dbOrdini[CODICE
SUPPLY]="GEN24"),0)),"")</f>
        <v/>
      </c>
      <c r="O1387" s="352" t="s">
        <v>8</v>
      </c>
      <c r="P1387" s="347" t="s">
        <v>3086</v>
      </c>
    </row>
    <row r="1388" spans="1:16">
      <c r="A1388" s="347" t="s">
        <v>3087</v>
      </c>
      <c r="B1388" s="348">
        <v>111</v>
      </c>
      <c r="C1388" s="347" t="s">
        <v>28152</v>
      </c>
      <c r="D1388" s="347" t="s">
        <v>3088</v>
      </c>
      <c r="E1388" s="347">
        <v>6</v>
      </c>
      <c r="F1388" s="347">
        <v>0.7</v>
      </c>
      <c r="G1388" s="347" t="s">
        <v>11262</v>
      </c>
      <c r="H1388" s="349">
        <v>46.3</v>
      </c>
      <c r="I1388" s="350" t="s">
        <v>12</v>
      </c>
      <c r="J1388" s="351">
        <f t="shared" si="21"/>
        <v>78</v>
      </c>
      <c r="K1388" s="351">
        <v>13</v>
      </c>
      <c r="L1388" s="3" t="str">
        <f>IFERROR(INDEX(dbOrdini[PREZZO
VINOLUX],MATCH(A1388,dbOrdini[CODICE
ANKER],0)),"")</f>
        <v/>
      </c>
      <c r="M1388" s="347" t="s">
        <v>10536</v>
      </c>
      <c r="N1388" s="15" t="str">
        <f>IFERROR(INDEX(dbOrdini[ORDINE],MATCH(A1388,dbOrdini[CODICE
ANKER]*(dbOrdini[CODICE
SUPPLY]="GEN24"),0)),"")</f>
        <v/>
      </c>
      <c r="O1388" s="352" t="s">
        <v>8</v>
      </c>
      <c r="P1388" s="347" t="s">
        <v>3089</v>
      </c>
    </row>
    <row r="1389" spans="1:16">
      <c r="A1389" s="347" t="s">
        <v>3090</v>
      </c>
      <c r="B1389" s="348">
        <v>0</v>
      </c>
      <c r="C1389" s="347" t="s">
        <v>28152</v>
      </c>
      <c r="D1389" s="347" t="s">
        <v>3091</v>
      </c>
      <c r="E1389" s="347">
        <v>1</v>
      </c>
      <c r="F1389" s="347">
        <v>0.7</v>
      </c>
      <c r="G1389" s="347" t="s">
        <v>11</v>
      </c>
      <c r="H1389" s="349">
        <v>40</v>
      </c>
      <c r="I1389" s="350" t="s">
        <v>12</v>
      </c>
      <c r="J1389" s="351">
        <f t="shared" si="21"/>
        <v>32.950000000000003</v>
      </c>
      <c r="K1389" s="351">
        <v>32.950000000000003</v>
      </c>
      <c r="L1389" s="3" t="str">
        <f>IFERROR(INDEX(dbOrdini[PREZZO
VINOLUX],MATCH(A1389,dbOrdini[CODICE
ANKER],0)),"")</f>
        <v/>
      </c>
      <c r="M1389" s="347" t="s">
        <v>10533</v>
      </c>
      <c r="N1389" s="15" t="str">
        <f>IFERROR(INDEX(dbOrdini[ORDINE],MATCH(A1389,dbOrdini[CODICE
ANKER]*(dbOrdini[CODICE
SUPPLY]="GEN24"),0)),"")</f>
        <v/>
      </c>
      <c r="O1389" s="352" t="s">
        <v>8</v>
      </c>
      <c r="P1389" s="347" t="s">
        <v>3092</v>
      </c>
    </row>
    <row r="1390" spans="1:16">
      <c r="A1390" s="347" t="s">
        <v>3093</v>
      </c>
      <c r="B1390" s="348">
        <v>1</v>
      </c>
      <c r="C1390" s="347" t="s">
        <v>28152</v>
      </c>
      <c r="D1390" s="347" t="s">
        <v>3094</v>
      </c>
      <c r="E1390" s="347">
        <v>24</v>
      </c>
      <c r="F1390" s="347">
        <v>0.05</v>
      </c>
      <c r="G1390" s="347" t="s">
        <v>11</v>
      </c>
      <c r="H1390" s="349">
        <v>40</v>
      </c>
      <c r="I1390" s="350" t="s">
        <v>12</v>
      </c>
      <c r="J1390" s="351">
        <f t="shared" si="21"/>
        <v>132</v>
      </c>
      <c r="K1390" s="351">
        <v>5.5</v>
      </c>
      <c r="L1390" s="3" t="str">
        <f>IFERROR(INDEX(dbOrdini[PREZZO
VINOLUX],MATCH(A1390,dbOrdini[CODICE
ANKER],0)),"")</f>
        <v/>
      </c>
      <c r="M1390" s="347" t="s">
        <v>10533</v>
      </c>
      <c r="N1390" s="15" t="str">
        <f>IFERROR(INDEX(dbOrdini[ORDINE],MATCH(A1390,dbOrdini[CODICE
ANKER]*(dbOrdini[CODICE
SUPPLY]="GEN24"),0)),"")</f>
        <v/>
      </c>
      <c r="O1390" s="352" t="s">
        <v>8</v>
      </c>
      <c r="P1390" s="347" t="s">
        <v>3095</v>
      </c>
    </row>
    <row r="1391" spans="1:16">
      <c r="A1391" s="347" t="s">
        <v>3098</v>
      </c>
      <c r="B1391" s="348">
        <v>81</v>
      </c>
      <c r="C1391" s="347" t="s">
        <v>28152</v>
      </c>
      <c r="D1391" s="347" t="s">
        <v>3094</v>
      </c>
      <c r="E1391" s="347">
        <v>6</v>
      </c>
      <c r="F1391" s="347">
        <v>0.7</v>
      </c>
      <c r="G1391" s="347" t="s">
        <v>11</v>
      </c>
      <c r="H1391" s="349">
        <v>40</v>
      </c>
      <c r="I1391" s="350" t="s">
        <v>12</v>
      </c>
      <c r="J1391" s="351">
        <f t="shared" si="21"/>
        <v>108</v>
      </c>
      <c r="K1391" s="351">
        <v>18</v>
      </c>
      <c r="L1391" s="3" t="str">
        <f>IFERROR(INDEX(dbOrdini[PREZZO
VINOLUX],MATCH(A1391,dbOrdini[CODICE
ANKER],0)),"")</f>
        <v/>
      </c>
      <c r="M1391" s="347" t="s">
        <v>10533</v>
      </c>
      <c r="N1391" s="15" t="str">
        <f>IFERROR(INDEX(dbOrdini[ORDINE],MATCH(A1391,dbOrdini[CODICE
ANKER]*(dbOrdini[CODICE
SUPPLY]="GEN24"),0)),"")</f>
        <v/>
      </c>
      <c r="O1391" s="352" t="s">
        <v>8</v>
      </c>
      <c r="P1391" s="347" t="s">
        <v>3099</v>
      </c>
    </row>
    <row r="1392" spans="1:16">
      <c r="A1392" s="347" t="s">
        <v>3096</v>
      </c>
      <c r="B1392" s="348">
        <v>0</v>
      </c>
      <c r="C1392" s="347" t="s">
        <v>28152</v>
      </c>
      <c r="D1392" s="347" t="s">
        <v>3094</v>
      </c>
      <c r="E1392" s="347">
        <v>6</v>
      </c>
      <c r="F1392" s="347">
        <v>0.5</v>
      </c>
      <c r="G1392" s="347" t="s">
        <v>11</v>
      </c>
      <c r="H1392" s="349">
        <v>40</v>
      </c>
      <c r="I1392" s="350" t="s">
        <v>12</v>
      </c>
      <c r="J1392" s="351">
        <f t="shared" si="21"/>
        <v>93.6</v>
      </c>
      <c r="K1392" s="351">
        <v>15.6</v>
      </c>
      <c r="L1392" s="3" t="str">
        <f>IFERROR(INDEX(dbOrdini[PREZZO
VINOLUX],MATCH(A1392,dbOrdini[CODICE
ANKER],0)),"")</f>
        <v/>
      </c>
      <c r="M1392" s="347" t="s">
        <v>10533</v>
      </c>
      <c r="N1392" s="15" t="str">
        <f>IFERROR(INDEX(dbOrdini[ORDINE],MATCH(A1392,dbOrdini[CODICE
ANKER]*(dbOrdini[CODICE
SUPPLY]="GEN24"),0)),"")</f>
        <v/>
      </c>
      <c r="O1392" s="352" t="s">
        <v>8</v>
      </c>
      <c r="P1392" s="347" t="s">
        <v>3097</v>
      </c>
    </row>
    <row r="1393" spans="1:16">
      <c r="A1393" s="347" t="s">
        <v>3100</v>
      </c>
      <c r="B1393" s="348">
        <v>0</v>
      </c>
      <c r="C1393" s="347" t="s">
        <v>28152</v>
      </c>
      <c r="D1393" s="347" t="s">
        <v>3101</v>
      </c>
      <c r="E1393" s="347">
        <v>1</v>
      </c>
      <c r="F1393" s="347">
        <v>1</v>
      </c>
      <c r="G1393" s="347" t="s">
        <v>11</v>
      </c>
      <c r="H1393" s="349">
        <v>40</v>
      </c>
      <c r="I1393" s="350" t="s">
        <v>12</v>
      </c>
      <c r="J1393" s="351">
        <f t="shared" si="21"/>
        <v>29.5</v>
      </c>
      <c r="K1393" s="351">
        <v>29.5</v>
      </c>
      <c r="L1393" s="3" t="str">
        <f>IFERROR(INDEX(dbOrdini[PREZZO
VINOLUX],MATCH(A1393,dbOrdini[CODICE
ANKER],0)),"")</f>
        <v/>
      </c>
      <c r="M1393" s="347" t="s">
        <v>10533</v>
      </c>
      <c r="N1393" s="15" t="str">
        <f>IFERROR(INDEX(dbOrdini[ORDINE],MATCH(A1393,dbOrdini[CODICE
ANKER]*(dbOrdini[CODICE
SUPPLY]="GEN24"),0)),"")</f>
        <v/>
      </c>
      <c r="O1393" s="352" t="s">
        <v>8</v>
      </c>
      <c r="P1393" s="347" t="s">
        <v>3102</v>
      </c>
    </row>
    <row r="1394" spans="1:16">
      <c r="A1394" s="347" t="s">
        <v>3103</v>
      </c>
      <c r="B1394" s="348">
        <v>4</v>
      </c>
      <c r="C1394" s="347" t="s">
        <v>28152</v>
      </c>
      <c r="D1394" s="347" t="s">
        <v>3104</v>
      </c>
      <c r="E1394" s="347">
        <v>9</v>
      </c>
      <c r="F1394" s="347">
        <v>0.5</v>
      </c>
      <c r="G1394" s="347" t="s">
        <v>11</v>
      </c>
      <c r="H1394" s="349">
        <v>0</v>
      </c>
      <c r="I1394" s="350" t="s">
        <v>12</v>
      </c>
      <c r="J1394" s="351">
        <f t="shared" si="21"/>
        <v>59.85</v>
      </c>
      <c r="K1394" s="351">
        <v>6.65</v>
      </c>
      <c r="L1394" s="3" t="str">
        <f>IFERROR(INDEX(dbOrdini[PREZZO
VINOLUX],MATCH(A1394,dbOrdini[CODICE
ANKER],0)),"")</f>
        <v/>
      </c>
      <c r="M1394" s="347" t="s">
        <v>28382</v>
      </c>
      <c r="N1394" s="15" t="str">
        <f>IFERROR(INDEX(dbOrdini[ORDINE],MATCH(A1394,dbOrdini[CODICE
ANKER]*(dbOrdini[CODICE
SUPPLY]="GEN24"),0)),"")</f>
        <v/>
      </c>
      <c r="O1394" s="352" t="s">
        <v>8</v>
      </c>
      <c r="P1394" s="347" t="s">
        <v>28492</v>
      </c>
    </row>
    <row r="1395" spans="1:16">
      <c r="A1395" s="347" t="s">
        <v>3105</v>
      </c>
      <c r="B1395" s="348">
        <v>16</v>
      </c>
      <c r="C1395" s="347" t="s">
        <v>28152</v>
      </c>
      <c r="D1395" s="347" t="s">
        <v>3106</v>
      </c>
      <c r="E1395" s="347">
        <v>9</v>
      </c>
      <c r="F1395" s="347">
        <v>0.5</v>
      </c>
      <c r="G1395" s="347" t="s">
        <v>11</v>
      </c>
      <c r="H1395" s="349">
        <v>0</v>
      </c>
      <c r="I1395" s="350" t="s">
        <v>12</v>
      </c>
      <c r="J1395" s="351">
        <f t="shared" si="21"/>
        <v>45</v>
      </c>
      <c r="K1395" s="351">
        <v>5</v>
      </c>
      <c r="L1395" s="3" t="str">
        <f>IFERROR(INDEX(dbOrdini[PREZZO
VINOLUX],MATCH(A1395,dbOrdini[CODICE
ANKER],0)),"")</f>
        <v/>
      </c>
      <c r="M1395" s="347" t="s">
        <v>28382</v>
      </c>
      <c r="N1395" s="15" t="str">
        <f>IFERROR(INDEX(dbOrdini[ORDINE],MATCH(A1395,dbOrdini[CODICE
ANKER]*(dbOrdini[CODICE
SUPPLY]="GEN24"),0)),"")</f>
        <v/>
      </c>
      <c r="O1395" s="352" t="s">
        <v>8</v>
      </c>
      <c r="P1395" s="347" t="s">
        <v>28493</v>
      </c>
    </row>
    <row r="1396" spans="1:16">
      <c r="A1396" s="347" t="s">
        <v>3107</v>
      </c>
      <c r="B1396" s="348">
        <v>15</v>
      </c>
      <c r="C1396" s="347" t="s">
        <v>28152</v>
      </c>
      <c r="D1396" s="347" t="s">
        <v>3108</v>
      </c>
      <c r="E1396" s="347">
        <v>9</v>
      </c>
      <c r="F1396" s="347">
        <v>0.5</v>
      </c>
      <c r="G1396" s="347" t="s">
        <v>11</v>
      </c>
      <c r="H1396" s="349">
        <v>0</v>
      </c>
      <c r="I1396" s="350" t="s">
        <v>12</v>
      </c>
      <c r="J1396" s="351">
        <f t="shared" si="21"/>
        <v>47.25</v>
      </c>
      <c r="K1396" s="351">
        <v>5.25</v>
      </c>
      <c r="L1396" s="3" t="str">
        <f>IFERROR(INDEX(dbOrdini[PREZZO
VINOLUX],MATCH(A1396,dbOrdini[CODICE
ANKER],0)),"")</f>
        <v/>
      </c>
      <c r="M1396" s="347" t="s">
        <v>28382</v>
      </c>
      <c r="N1396" s="15" t="str">
        <f>IFERROR(INDEX(dbOrdini[ORDINE],MATCH(A1396,dbOrdini[CODICE
ANKER]*(dbOrdini[CODICE
SUPPLY]="GEN24"),0)),"")</f>
        <v/>
      </c>
      <c r="O1396" s="352" t="s">
        <v>8</v>
      </c>
      <c r="P1396" s="347" t="s">
        <v>28492</v>
      </c>
    </row>
    <row r="1397" spans="1:16">
      <c r="A1397" s="347" t="s">
        <v>3109</v>
      </c>
      <c r="B1397" s="348">
        <v>7</v>
      </c>
      <c r="C1397" s="347" t="s">
        <v>28152</v>
      </c>
      <c r="D1397" s="347" t="s">
        <v>3110</v>
      </c>
      <c r="E1397" s="347">
        <v>9</v>
      </c>
      <c r="F1397" s="347">
        <v>0.5</v>
      </c>
      <c r="G1397" s="347" t="s">
        <v>11</v>
      </c>
      <c r="H1397" s="349">
        <v>0</v>
      </c>
      <c r="I1397" s="350" t="s">
        <v>12</v>
      </c>
      <c r="J1397" s="351">
        <f t="shared" si="21"/>
        <v>85.5</v>
      </c>
      <c r="K1397" s="351">
        <v>9.5</v>
      </c>
      <c r="L1397" s="3" t="str">
        <f>IFERROR(INDEX(dbOrdini[PREZZO
VINOLUX],MATCH(A1397,dbOrdini[CODICE
ANKER],0)),"")</f>
        <v/>
      </c>
      <c r="M1397" s="347" t="s">
        <v>28382</v>
      </c>
      <c r="N1397" s="15" t="str">
        <f>IFERROR(INDEX(dbOrdini[ORDINE],MATCH(A1397,dbOrdini[CODICE
ANKER]*(dbOrdini[CODICE
SUPPLY]="GEN24"),0)),"")</f>
        <v/>
      </c>
      <c r="O1397" s="352" t="s">
        <v>8</v>
      </c>
      <c r="P1397" s="347" t="s">
        <v>28493</v>
      </c>
    </row>
    <row r="1398" spans="1:16">
      <c r="A1398" s="347" t="s">
        <v>3112</v>
      </c>
      <c r="B1398" s="348">
        <v>7</v>
      </c>
      <c r="C1398" s="347" t="s">
        <v>28152</v>
      </c>
      <c r="D1398" s="347" t="s">
        <v>3113</v>
      </c>
      <c r="E1398" s="347">
        <v>9</v>
      </c>
      <c r="F1398" s="347">
        <v>0.5</v>
      </c>
      <c r="G1398" s="347" t="s">
        <v>11</v>
      </c>
      <c r="H1398" s="349">
        <v>0</v>
      </c>
      <c r="I1398" s="350" t="s">
        <v>12</v>
      </c>
      <c r="J1398" s="351">
        <f t="shared" si="21"/>
        <v>59.4</v>
      </c>
      <c r="K1398" s="351">
        <v>6.6</v>
      </c>
      <c r="L1398" s="3" t="str">
        <f>IFERROR(INDEX(dbOrdini[PREZZO
VINOLUX],MATCH(A1398,dbOrdini[CODICE
ANKER],0)),"")</f>
        <v/>
      </c>
      <c r="M1398" s="347" t="s">
        <v>28382</v>
      </c>
      <c r="N1398" s="15" t="str">
        <f>IFERROR(INDEX(dbOrdini[ORDINE],MATCH(A1398,dbOrdini[CODICE
ANKER]*(dbOrdini[CODICE
SUPPLY]="GEN24"),0)),"")</f>
        <v/>
      </c>
      <c r="O1398" s="352" t="s">
        <v>8</v>
      </c>
      <c r="P1398" s="347" t="s">
        <v>3111</v>
      </c>
    </row>
    <row r="1399" spans="1:16">
      <c r="A1399" s="347" t="s">
        <v>3114</v>
      </c>
      <c r="B1399" s="348">
        <v>4</v>
      </c>
      <c r="C1399" s="347" t="s">
        <v>28152</v>
      </c>
      <c r="D1399" s="347" t="s">
        <v>3115</v>
      </c>
      <c r="E1399" s="347">
        <v>6</v>
      </c>
      <c r="F1399" s="347">
        <v>0.7</v>
      </c>
      <c r="G1399" s="347" t="s">
        <v>11</v>
      </c>
      <c r="H1399" s="349">
        <v>42</v>
      </c>
      <c r="I1399" s="350" t="s">
        <v>12</v>
      </c>
      <c r="J1399" s="351">
        <f t="shared" si="21"/>
        <v>135</v>
      </c>
      <c r="K1399" s="351">
        <v>22.5</v>
      </c>
      <c r="L1399" s="3" t="str">
        <f>IFERROR(INDEX(dbOrdini[PREZZO
VINOLUX],MATCH(A1399,dbOrdini[CODICE
ANKER],0)),"")</f>
        <v/>
      </c>
      <c r="M1399" s="347" t="s">
        <v>10558</v>
      </c>
      <c r="N1399" s="15" t="str">
        <f>IFERROR(INDEX(dbOrdini[ORDINE],MATCH(A1399,dbOrdini[CODICE
ANKER]*(dbOrdini[CODICE
SUPPLY]="GEN24"),0)),"")</f>
        <v/>
      </c>
      <c r="O1399" s="352" t="s">
        <v>8</v>
      </c>
      <c r="P1399" s="347" t="s">
        <v>3116</v>
      </c>
    </row>
    <row r="1400" spans="1:16">
      <c r="A1400" s="347" t="s">
        <v>3117</v>
      </c>
      <c r="B1400" s="348">
        <v>16</v>
      </c>
      <c r="C1400" s="347" t="s">
        <v>28152</v>
      </c>
      <c r="D1400" s="347" t="s">
        <v>3118</v>
      </c>
      <c r="E1400" s="347">
        <v>6</v>
      </c>
      <c r="F1400" s="347">
        <v>0.7</v>
      </c>
      <c r="G1400" s="347" t="s">
        <v>11</v>
      </c>
      <c r="H1400" s="349">
        <v>20</v>
      </c>
      <c r="I1400" s="350" t="s">
        <v>12</v>
      </c>
      <c r="J1400" s="351">
        <f t="shared" si="21"/>
        <v>17.399999999999999</v>
      </c>
      <c r="K1400" s="351">
        <v>2.9</v>
      </c>
      <c r="L1400" s="3" t="str">
        <f>IFERROR(INDEX(dbOrdini[PREZZO
VINOLUX],MATCH(A1400,dbOrdini[CODICE
ANKER],0)),"")</f>
        <v/>
      </c>
      <c r="M1400" s="347" t="s">
        <v>10539</v>
      </c>
      <c r="N1400" s="15" t="str">
        <f>IFERROR(INDEX(dbOrdini[ORDINE],MATCH(A1400,dbOrdini[CODICE
ANKER]*(dbOrdini[CODICE
SUPPLY]="GEN24"),0)),"")</f>
        <v/>
      </c>
      <c r="O1400" s="352" t="s">
        <v>8</v>
      </c>
      <c r="P1400" s="347" t="s">
        <v>3119</v>
      </c>
    </row>
    <row r="1401" spans="1:16">
      <c r="A1401" s="347" t="s">
        <v>3120</v>
      </c>
      <c r="B1401" s="348">
        <v>0</v>
      </c>
      <c r="C1401" s="347" t="s">
        <v>28152</v>
      </c>
      <c r="D1401" s="347" t="s">
        <v>3121</v>
      </c>
      <c r="E1401" s="347">
        <v>6</v>
      </c>
      <c r="F1401" s="347">
        <v>0.7</v>
      </c>
      <c r="G1401" s="347" t="s">
        <v>11</v>
      </c>
      <c r="H1401" s="349">
        <v>16</v>
      </c>
      <c r="I1401" s="350" t="s">
        <v>12</v>
      </c>
      <c r="J1401" s="351">
        <f t="shared" si="21"/>
        <v>17.399999999999999</v>
      </c>
      <c r="K1401" s="351">
        <v>2.9</v>
      </c>
      <c r="L1401" s="3" t="str">
        <f>IFERROR(INDEX(dbOrdini[PREZZO
VINOLUX],MATCH(A1401,dbOrdini[CODICE
ANKER],0)),"")</f>
        <v/>
      </c>
      <c r="M1401" s="347" t="s">
        <v>10539</v>
      </c>
      <c r="N1401" s="15" t="str">
        <f>IFERROR(INDEX(dbOrdini[ORDINE],MATCH(A1401,dbOrdini[CODICE
ANKER]*(dbOrdini[CODICE
SUPPLY]="GEN24"),0)),"")</f>
        <v/>
      </c>
      <c r="O1401" s="352" t="s">
        <v>8</v>
      </c>
      <c r="P1401" s="347" t="s">
        <v>3122</v>
      </c>
    </row>
    <row r="1402" spans="1:16">
      <c r="A1402" s="347" t="s">
        <v>3123</v>
      </c>
      <c r="B1402" s="348">
        <v>20</v>
      </c>
      <c r="C1402" s="347" t="s">
        <v>28152</v>
      </c>
      <c r="D1402" s="347" t="s">
        <v>3124</v>
      </c>
      <c r="E1402" s="347">
        <v>6</v>
      </c>
      <c r="F1402" s="347">
        <v>0.7</v>
      </c>
      <c r="G1402" s="347" t="s">
        <v>11</v>
      </c>
      <c r="H1402" s="349">
        <v>18</v>
      </c>
      <c r="I1402" s="350" t="s">
        <v>12</v>
      </c>
      <c r="J1402" s="351">
        <f t="shared" si="21"/>
        <v>16.5</v>
      </c>
      <c r="K1402" s="351">
        <v>2.75</v>
      </c>
      <c r="L1402" s="3" t="str">
        <f>IFERROR(INDEX(dbOrdini[PREZZO
VINOLUX],MATCH(A1402,dbOrdini[CODICE
ANKER],0)),"")</f>
        <v/>
      </c>
      <c r="M1402" s="347" t="s">
        <v>10539</v>
      </c>
      <c r="N1402" s="15" t="str">
        <f>IFERROR(INDEX(dbOrdini[ORDINE],MATCH(A1402,dbOrdini[CODICE
ANKER]*(dbOrdini[CODICE
SUPPLY]="GEN24"),0)),"")</f>
        <v/>
      </c>
      <c r="O1402" s="352" t="s">
        <v>8</v>
      </c>
      <c r="P1402" s="347" t="s">
        <v>3125</v>
      </c>
    </row>
    <row r="1403" spans="1:16">
      <c r="A1403" s="347" t="s">
        <v>3126</v>
      </c>
      <c r="B1403" s="348">
        <v>0</v>
      </c>
      <c r="C1403" s="347" t="s">
        <v>28152</v>
      </c>
      <c r="D1403" s="347" t="s">
        <v>3127</v>
      </c>
      <c r="E1403" s="347">
        <v>6</v>
      </c>
      <c r="F1403" s="347">
        <v>0.7</v>
      </c>
      <c r="G1403" s="347" t="s">
        <v>11</v>
      </c>
      <c r="H1403" s="349">
        <v>20</v>
      </c>
      <c r="I1403" s="350" t="s">
        <v>12</v>
      </c>
      <c r="J1403" s="351">
        <f t="shared" si="21"/>
        <v>16.5</v>
      </c>
      <c r="K1403" s="351">
        <v>2.75</v>
      </c>
      <c r="L1403" s="3" t="str">
        <f>IFERROR(INDEX(dbOrdini[PREZZO
VINOLUX],MATCH(A1403,dbOrdini[CODICE
ANKER],0)),"")</f>
        <v/>
      </c>
      <c r="M1403" s="347" t="s">
        <v>10539</v>
      </c>
      <c r="N1403" s="15" t="str">
        <f>IFERROR(INDEX(dbOrdini[ORDINE],MATCH(A1403,dbOrdini[CODICE
ANKER]*(dbOrdini[CODICE
SUPPLY]="GEN24"),0)),"")</f>
        <v/>
      </c>
      <c r="O1403" s="352" t="s">
        <v>8</v>
      </c>
      <c r="P1403" s="347" t="s">
        <v>3128</v>
      </c>
    </row>
    <row r="1404" spans="1:16">
      <c r="A1404" s="347" t="s">
        <v>3129</v>
      </c>
      <c r="B1404" s="348">
        <v>0</v>
      </c>
      <c r="C1404" s="347" t="s">
        <v>28152</v>
      </c>
      <c r="D1404" s="347" t="s">
        <v>3130</v>
      </c>
      <c r="E1404" s="347">
        <v>6</v>
      </c>
      <c r="F1404" s="347">
        <v>0.7</v>
      </c>
      <c r="G1404" s="347" t="s">
        <v>11</v>
      </c>
      <c r="H1404" s="349">
        <v>18</v>
      </c>
      <c r="I1404" s="350" t="s">
        <v>12</v>
      </c>
      <c r="J1404" s="351">
        <f t="shared" si="21"/>
        <v>14.580000000000002</v>
      </c>
      <c r="K1404" s="351">
        <v>2.4300000000000002</v>
      </c>
      <c r="L1404" s="3" t="str">
        <f>IFERROR(INDEX(dbOrdini[PREZZO
VINOLUX],MATCH(A1404,dbOrdini[CODICE
ANKER],0)),"")</f>
        <v/>
      </c>
      <c r="M1404" s="347" t="s">
        <v>10539</v>
      </c>
      <c r="N1404" s="15" t="str">
        <f>IFERROR(INDEX(dbOrdini[ORDINE],MATCH(A1404,dbOrdini[CODICE
ANKER]*(dbOrdini[CODICE
SUPPLY]="GEN24"),0)),"")</f>
        <v/>
      </c>
      <c r="O1404" s="352" t="s">
        <v>8</v>
      </c>
      <c r="P1404" s="347" t="s">
        <v>3131</v>
      </c>
    </row>
    <row r="1405" spans="1:16">
      <c r="A1405" s="347" t="s">
        <v>3132</v>
      </c>
      <c r="B1405" s="348">
        <v>129</v>
      </c>
      <c r="C1405" s="347" t="s">
        <v>28152</v>
      </c>
      <c r="D1405" s="347" t="s">
        <v>3133</v>
      </c>
      <c r="E1405" s="347">
        <v>6</v>
      </c>
      <c r="F1405" s="347">
        <v>0.7</v>
      </c>
      <c r="G1405" s="347" t="s">
        <v>11262</v>
      </c>
      <c r="H1405" s="349">
        <v>40</v>
      </c>
      <c r="I1405" s="350" t="s">
        <v>12</v>
      </c>
      <c r="J1405" s="351">
        <f t="shared" si="21"/>
        <v>47.099999999999994</v>
      </c>
      <c r="K1405" s="351">
        <v>7.85</v>
      </c>
      <c r="L1405" s="3" t="str">
        <f>IFERROR(INDEX(dbOrdini[PREZZO
VINOLUX],MATCH(A1405,dbOrdini[CODICE
ANKER],0)),"")</f>
        <v/>
      </c>
      <c r="M1405" s="347" t="s">
        <v>10559</v>
      </c>
      <c r="N1405" s="15" t="str">
        <f>IFERROR(INDEX(dbOrdini[ORDINE],MATCH(A1405,dbOrdini[CODICE
ANKER]*(dbOrdini[CODICE
SUPPLY]="GEN24"),0)),"")</f>
        <v/>
      </c>
      <c r="O1405" s="352" t="s">
        <v>8</v>
      </c>
      <c r="P1405" s="347" t="s">
        <v>3134</v>
      </c>
    </row>
    <row r="1406" spans="1:16">
      <c r="A1406" s="347" t="s">
        <v>3135</v>
      </c>
      <c r="B1406" s="348">
        <v>322</v>
      </c>
      <c r="C1406" s="347" t="s">
        <v>28152</v>
      </c>
      <c r="D1406" s="347" t="s">
        <v>3136</v>
      </c>
      <c r="E1406" s="347">
        <v>6</v>
      </c>
      <c r="F1406" s="347">
        <v>0.7</v>
      </c>
      <c r="G1406" s="347" t="s">
        <v>11</v>
      </c>
      <c r="H1406" s="349">
        <v>40</v>
      </c>
      <c r="I1406" s="350" t="s">
        <v>12</v>
      </c>
      <c r="J1406" s="351">
        <f t="shared" si="21"/>
        <v>50.099999999999994</v>
      </c>
      <c r="K1406" s="351">
        <v>8.35</v>
      </c>
      <c r="L1406" s="3" t="str">
        <f>IFERROR(INDEX(dbOrdini[PREZZO
VINOLUX],MATCH(A1406,dbOrdini[CODICE
ANKER],0)),"")</f>
        <v/>
      </c>
      <c r="M1406" s="347" t="s">
        <v>10559</v>
      </c>
      <c r="N1406" s="15" t="str">
        <f>IFERROR(INDEX(dbOrdini[ORDINE],MATCH(A1406,dbOrdini[CODICE
ANKER]*(dbOrdini[CODICE
SUPPLY]="GEN24"),0)),"")</f>
        <v/>
      </c>
      <c r="O1406" s="352" t="s">
        <v>8</v>
      </c>
      <c r="P1406" s="347" t="s">
        <v>3137</v>
      </c>
    </row>
    <row r="1407" spans="1:16">
      <c r="A1407" s="347" t="s">
        <v>3138</v>
      </c>
      <c r="B1407" s="348">
        <v>138</v>
      </c>
      <c r="C1407" s="347" t="s">
        <v>28152</v>
      </c>
      <c r="D1407" s="347" t="s">
        <v>3139</v>
      </c>
      <c r="E1407" s="347">
        <v>6</v>
      </c>
      <c r="F1407" s="347">
        <v>0.7</v>
      </c>
      <c r="G1407" s="347" t="s">
        <v>11262</v>
      </c>
      <c r="H1407" s="349">
        <v>40</v>
      </c>
      <c r="I1407" s="350" t="s">
        <v>12</v>
      </c>
      <c r="J1407" s="351">
        <f t="shared" si="21"/>
        <v>50.099999999999994</v>
      </c>
      <c r="K1407" s="351">
        <v>8.35</v>
      </c>
      <c r="L1407" s="3" t="str">
        <f>IFERROR(INDEX(dbOrdini[PREZZO
VINOLUX],MATCH(A1407,dbOrdini[CODICE
ANKER],0)),"")</f>
        <v/>
      </c>
      <c r="M1407" s="347" t="s">
        <v>10559</v>
      </c>
      <c r="N1407" s="15" t="str">
        <f>IFERROR(INDEX(dbOrdini[ORDINE],MATCH(A1407,dbOrdini[CODICE
ANKER]*(dbOrdini[CODICE
SUPPLY]="GEN24"),0)),"")</f>
        <v/>
      </c>
      <c r="O1407" s="352" t="s">
        <v>8</v>
      </c>
      <c r="P1407" s="347" t="s">
        <v>3140</v>
      </c>
    </row>
    <row r="1408" spans="1:16">
      <c r="A1408" s="347" t="s">
        <v>3141</v>
      </c>
      <c r="B1408" s="348">
        <v>0</v>
      </c>
      <c r="C1408" s="347" t="s">
        <v>28152</v>
      </c>
      <c r="D1408" s="347" t="s">
        <v>3142</v>
      </c>
      <c r="E1408" s="347">
        <v>6</v>
      </c>
      <c r="F1408" s="347">
        <v>0.7</v>
      </c>
      <c r="G1408" s="347" t="s">
        <v>11262</v>
      </c>
      <c r="H1408" s="349">
        <v>40</v>
      </c>
      <c r="I1408" s="350" t="s">
        <v>12</v>
      </c>
      <c r="J1408" s="351">
        <f t="shared" si="21"/>
        <v>50.099999999999994</v>
      </c>
      <c r="K1408" s="351">
        <v>8.35</v>
      </c>
      <c r="L1408" s="3" t="str">
        <f>IFERROR(INDEX(dbOrdini[PREZZO
VINOLUX],MATCH(A1408,dbOrdini[CODICE
ANKER],0)),"")</f>
        <v/>
      </c>
      <c r="M1408" s="347" t="s">
        <v>10559</v>
      </c>
      <c r="N1408" s="15" t="str">
        <f>IFERROR(INDEX(dbOrdini[ORDINE],MATCH(A1408,dbOrdini[CODICE
ANKER]*(dbOrdini[CODICE
SUPPLY]="GEN24"),0)),"")</f>
        <v/>
      </c>
      <c r="O1408" s="352" t="s">
        <v>8</v>
      </c>
      <c r="P1408" s="347" t="s">
        <v>3143</v>
      </c>
    </row>
    <row r="1409" spans="1:16">
      <c r="A1409" s="347" t="s">
        <v>3144</v>
      </c>
      <c r="B1409" s="348">
        <v>43560</v>
      </c>
      <c r="C1409" s="347" t="s">
        <v>28152</v>
      </c>
      <c r="D1409" s="347" t="s">
        <v>3145</v>
      </c>
      <c r="E1409" s="347">
        <v>6</v>
      </c>
      <c r="F1409" s="347">
        <v>0.33</v>
      </c>
      <c r="G1409" s="347" t="s">
        <v>11</v>
      </c>
      <c r="H1409" s="349">
        <v>5.9</v>
      </c>
      <c r="I1409" s="350" t="s">
        <v>12</v>
      </c>
      <c r="J1409" s="351">
        <f t="shared" si="21"/>
        <v>4.5</v>
      </c>
      <c r="K1409" s="351">
        <v>0.75</v>
      </c>
      <c r="L1409" s="3" t="str">
        <f>IFERROR(INDEX(dbOrdini[PREZZO
VINOLUX],MATCH(A1409,dbOrdini[CODICE
ANKER],0)),"")</f>
        <v/>
      </c>
      <c r="M1409" s="347" t="s">
        <v>28306</v>
      </c>
      <c r="N1409" s="15" t="str">
        <f>IFERROR(INDEX(dbOrdini[ORDINE],MATCH(A1409,dbOrdini[CODICE
ANKER]*(dbOrdini[CODICE
SUPPLY]="GEN24"),0)),"")</f>
        <v/>
      </c>
      <c r="O1409" s="352" t="s">
        <v>8</v>
      </c>
      <c r="P1409" s="347" t="s">
        <v>3146</v>
      </c>
    </row>
    <row r="1410" spans="1:16">
      <c r="A1410" s="347" t="s">
        <v>3147</v>
      </c>
      <c r="B1410" s="348">
        <v>0</v>
      </c>
      <c r="C1410" s="347" t="s">
        <v>28152</v>
      </c>
      <c r="D1410" s="347" t="s">
        <v>3148</v>
      </c>
      <c r="E1410" s="347">
        <v>6</v>
      </c>
      <c r="F1410" s="347">
        <v>0.75</v>
      </c>
      <c r="G1410" s="347" t="s">
        <v>11</v>
      </c>
      <c r="H1410" s="349">
        <v>12</v>
      </c>
      <c r="I1410" s="350" t="s">
        <v>12</v>
      </c>
      <c r="J1410" s="351">
        <f t="shared" si="21"/>
        <v>175.5</v>
      </c>
      <c r="K1410" s="351">
        <v>29.25</v>
      </c>
      <c r="L1410" s="3" t="str">
        <f>IFERROR(INDEX(dbOrdini[PREZZO
VINOLUX],MATCH(A1410,dbOrdini[CODICE
ANKER],0)),"")</f>
        <v/>
      </c>
      <c r="M1410" s="347" t="s">
        <v>28233</v>
      </c>
      <c r="N1410" s="15" t="str">
        <f>IFERROR(INDEX(dbOrdini[ORDINE],MATCH(A1410,dbOrdini[CODICE
ANKER]*(dbOrdini[CODICE
SUPPLY]="GEN24"),0)),"")</f>
        <v/>
      </c>
      <c r="O1410" s="352" t="s">
        <v>8</v>
      </c>
      <c r="P1410" s="347" t="s">
        <v>3149</v>
      </c>
    </row>
    <row r="1411" spans="1:16">
      <c r="A1411" s="347" t="s">
        <v>3150</v>
      </c>
      <c r="B1411" s="348">
        <v>74</v>
      </c>
      <c r="C1411" s="347" t="s">
        <v>28152</v>
      </c>
      <c r="D1411" s="347" t="s">
        <v>3151</v>
      </c>
      <c r="E1411" s="347">
        <v>6</v>
      </c>
      <c r="F1411" s="347">
        <v>0.7</v>
      </c>
      <c r="G1411" s="347" t="s">
        <v>11</v>
      </c>
      <c r="H1411" s="349">
        <v>14.9</v>
      </c>
      <c r="I1411" s="350" t="s">
        <v>12</v>
      </c>
      <c r="J1411" s="351">
        <f t="shared" si="21"/>
        <v>53.699999999999996</v>
      </c>
      <c r="K1411" s="351">
        <v>8.9499999999999993</v>
      </c>
      <c r="L1411" s="3" t="str">
        <f>IFERROR(INDEX(dbOrdini[PREZZO
VINOLUX],MATCH(A1411,dbOrdini[CODICE
ANKER],0)),"")</f>
        <v/>
      </c>
      <c r="M1411" s="347" t="s">
        <v>10539</v>
      </c>
      <c r="N1411" s="15" t="str">
        <f>IFERROR(INDEX(dbOrdini[ORDINE],MATCH(A1411,dbOrdini[CODICE
ANKER]*(dbOrdini[CODICE
SUPPLY]="GEN24"),0)),"")</f>
        <v/>
      </c>
      <c r="O1411" s="352" t="s">
        <v>8</v>
      </c>
      <c r="P1411" s="347" t="s">
        <v>3152</v>
      </c>
    </row>
    <row r="1412" spans="1:16">
      <c r="A1412" s="347" t="s">
        <v>3153</v>
      </c>
      <c r="B1412" s="348">
        <v>2</v>
      </c>
      <c r="C1412" s="347" t="s">
        <v>28152</v>
      </c>
      <c r="D1412" s="347" t="s">
        <v>3154</v>
      </c>
      <c r="E1412" s="347">
        <v>6</v>
      </c>
      <c r="F1412" s="347">
        <v>0.7</v>
      </c>
      <c r="G1412" s="347" t="s">
        <v>11</v>
      </c>
      <c r="H1412" s="349">
        <v>40</v>
      </c>
      <c r="I1412" s="350" t="s">
        <v>12</v>
      </c>
      <c r="J1412" s="351">
        <f t="shared" si="21"/>
        <v>75</v>
      </c>
      <c r="K1412" s="351">
        <v>12.5</v>
      </c>
      <c r="L1412" s="3" t="str">
        <f>IFERROR(INDEX(dbOrdini[PREZZO
VINOLUX],MATCH(A1412,dbOrdini[CODICE
ANKER],0)),"")</f>
        <v/>
      </c>
      <c r="M1412" s="347" t="s">
        <v>10541</v>
      </c>
      <c r="N1412" s="15" t="str">
        <f>IFERROR(INDEX(dbOrdini[ORDINE],MATCH(A1412,dbOrdini[CODICE
ANKER]*(dbOrdini[CODICE
SUPPLY]="GEN24"),0)),"")</f>
        <v/>
      </c>
      <c r="O1412" s="352" t="s">
        <v>8</v>
      </c>
      <c r="P1412" s="347" t="s">
        <v>3155</v>
      </c>
    </row>
    <row r="1413" spans="1:16">
      <c r="A1413" s="347" t="s">
        <v>3156</v>
      </c>
      <c r="B1413" s="348">
        <v>71</v>
      </c>
      <c r="C1413" s="347" t="s">
        <v>28152</v>
      </c>
      <c r="D1413" s="347" t="s">
        <v>3157</v>
      </c>
      <c r="E1413" s="347">
        <v>6</v>
      </c>
      <c r="F1413" s="347">
        <v>0.7</v>
      </c>
      <c r="G1413" s="347" t="s">
        <v>11262</v>
      </c>
      <c r="H1413" s="349">
        <v>40</v>
      </c>
      <c r="I1413" s="350" t="s">
        <v>12</v>
      </c>
      <c r="J1413" s="351">
        <f t="shared" si="21"/>
        <v>147</v>
      </c>
      <c r="K1413" s="351">
        <v>24.5</v>
      </c>
      <c r="L1413" s="3" t="str">
        <f>IFERROR(INDEX(dbOrdini[PREZZO
VINOLUX],MATCH(A1413,dbOrdini[CODICE
ANKER],0)),"")</f>
        <v/>
      </c>
      <c r="M1413" s="347" t="s">
        <v>10541</v>
      </c>
      <c r="N1413" s="15" t="str">
        <f>IFERROR(INDEX(dbOrdini[ORDINE],MATCH(A1413,dbOrdini[CODICE
ANKER]*(dbOrdini[CODICE
SUPPLY]="GEN24"),0)),"")</f>
        <v/>
      </c>
      <c r="O1413" s="352" t="s">
        <v>8</v>
      </c>
      <c r="P1413" s="347" t="s">
        <v>3158</v>
      </c>
    </row>
    <row r="1414" spans="1:16">
      <c r="A1414" s="347" t="s">
        <v>3159</v>
      </c>
      <c r="B1414" s="348">
        <v>3</v>
      </c>
      <c r="C1414" s="347" t="s">
        <v>28152</v>
      </c>
      <c r="D1414" s="347" t="s">
        <v>3160</v>
      </c>
      <c r="E1414" s="347">
        <v>6</v>
      </c>
      <c r="F1414" s="347">
        <v>0.7</v>
      </c>
      <c r="G1414" s="347" t="s">
        <v>11262</v>
      </c>
      <c r="H1414" s="349">
        <v>40</v>
      </c>
      <c r="I1414" s="350" t="s">
        <v>12</v>
      </c>
      <c r="J1414" s="351">
        <f t="shared" si="21"/>
        <v>318</v>
      </c>
      <c r="K1414" s="351">
        <v>53</v>
      </c>
      <c r="L1414" s="3" t="str">
        <f>IFERROR(INDEX(dbOrdini[PREZZO
VINOLUX],MATCH(A1414,dbOrdini[CODICE
ANKER],0)),"")</f>
        <v/>
      </c>
      <c r="M1414" s="347" t="s">
        <v>10541</v>
      </c>
      <c r="N1414" s="15" t="str">
        <f>IFERROR(INDEX(dbOrdini[ORDINE],MATCH(A1414,dbOrdini[CODICE
ANKER]*(dbOrdini[CODICE
SUPPLY]="GEN24"),0)),"")</f>
        <v/>
      </c>
      <c r="O1414" s="352" t="s">
        <v>8</v>
      </c>
      <c r="P1414" s="347" t="s">
        <v>3161</v>
      </c>
    </row>
    <row r="1415" spans="1:16">
      <c r="A1415" s="347" t="s">
        <v>3162</v>
      </c>
      <c r="B1415" s="348">
        <v>16</v>
      </c>
      <c r="C1415" s="347" t="s">
        <v>28152</v>
      </c>
      <c r="D1415" s="347" t="s">
        <v>3163</v>
      </c>
      <c r="E1415" s="347">
        <v>6</v>
      </c>
      <c r="F1415" s="347">
        <v>0.5</v>
      </c>
      <c r="G1415" s="347" t="s">
        <v>11</v>
      </c>
      <c r="H1415" s="349">
        <v>46</v>
      </c>
      <c r="I1415" s="350" t="s">
        <v>12</v>
      </c>
      <c r="J1415" s="351">
        <f t="shared" si="21"/>
        <v>348</v>
      </c>
      <c r="K1415" s="351">
        <v>58</v>
      </c>
      <c r="L1415" s="3" t="str">
        <f>IFERROR(INDEX(dbOrdini[PREZZO
VINOLUX],MATCH(A1415,dbOrdini[CODICE
ANKER],0)),"")</f>
        <v/>
      </c>
      <c r="M1415" s="347" t="s">
        <v>10541</v>
      </c>
      <c r="N1415" s="15" t="str">
        <f>IFERROR(INDEX(dbOrdini[ORDINE],MATCH(A1415,dbOrdini[CODICE
ANKER]*(dbOrdini[CODICE
SUPPLY]="GEN24"),0)),"")</f>
        <v/>
      </c>
      <c r="O1415" s="352" t="s">
        <v>8</v>
      </c>
      <c r="P1415" s="347" t="s">
        <v>3164</v>
      </c>
    </row>
    <row r="1416" spans="1:16">
      <c r="A1416" s="347" t="s">
        <v>3165</v>
      </c>
      <c r="B1416" s="348">
        <v>0</v>
      </c>
      <c r="C1416" s="347" t="s">
        <v>28152</v>
      </c>
      <c r="D1416" s="347" t="s">
        <v>3166</v>
      </c>
      <c r="E1416" s="347">
        <v>6</v>
      </c>
      <c r="F1416" s="347">
        <v>0.5</v>
      </c>
      <c r="G1416" s="347" t="s">
        <v>11</v>
      </c>
      <c r="H1416" s="349">
        <v>46</v>
      </c>
      <c r="I1416" s="350" t="s">
        <v>12</v>
      </c>
      <c r="J1416" s="351">
        <f t="shared" si="21"/>
        <v>720</v>
      </c>
      <c r="K1416" s="351">
        <v>120</v>
      </c>
      <c r="L1416" s="3" t="str">
        <f>IFERROR(INDEX(dbOrdini[PREZZO
VINOLUX],MATCH(A1416,dbOrdini[CODICE
ANKER],0)),"")</f>
        <v/>
      </c>
      <c r="M1416" s="347" t="s">
        <v>10541</v>
      </c>
      <c r="N1416" s="15" t="str">
        <f>IFERROR(INDEX(dbOrdini[ORDINE],MATCH(A1416,dbOrdini[CODICE
ANKER]*(dbOrdini[CODICE
SUPPLY]="GEN24"),0)),"")</f>
        <v/>
      </c>
      <c r="O1416" s="352" t="s">
        <v>8</v>
      </c>
      <c r="P1416" s="347" t="s">
        <v>3167</v>
      </c>
    </row>
    <row r="1417" spans="1:16">
      <c r="A1417" s="347" t="s">
        <v>3168</v>
      </c>
      <c r="B1417" s="348">
        <v>11</v>
      </c>
      <c r="C1417" s="347" t="s">
        <v>28152</v>
      </c>
      <c r="D1417" s="347" t="s">
        <v>3169</v>
      </c>
      <c r="E1417" s="347">
        <v>6</v>
      </c>
      <c r="F1417" s="347">
        <v>0.7</v>
      </c>
      <c r="G1417" s="347" t="s">
        <v>11</v>
      </c>
      <c r="H1417" s="349">
        <v>40</v>
      </c>
      <c r="I1417" s="350" t="s">
        <v>12</v>
      </c>
      <c r="J1417" s="351">
        <f t="shared" si="21"/>
        <v>61.5</v>
      </c>
      <c r="K1417" s="351">
        <v>10.25</v>
      </c>
      <c r="L1417" s="3" t="str">
        <f>IFERROR(INDEX(dbOrdini[PREZZO
VINOLUX],MATCH(A1417,dbOrdini[CODICE
ANKER],0)),"")</f>
        <v/>
      </c>
      <c r="M1417" s="347" t="s">
        <v>10536</v>
      </c>
      <c r="N1417" s="15" t="str">
        <f>IFERROR(INDEX(dbOrdini[ORDINE],MATCH(A1417,dbOrdini[CODICE
ANKER]*(dbOrdini[CODICE
SUPPLY]="GEN24"),0)),"")</f>
        <v/>
      </c>
      <c r="O1417" s="352" t="s">
        <v>8</v>
      </c>
      <c r="P1417" s="347" t="s">
        <v>3170</v>
      </c>
    </row>
    <row r="1418" spans="1:16">
      <c r="A1418" s="347" t="s">
        <v>10853</v>
      </c>
      <c r="B1418" s="348">
        <v>22</v>
      </c>
      <c r="C1418" s="347" t="s">
        <v>28152</v>
      </c>
      <c r="D1418" s="347" t="s">
        <v>10854</v>
      </c>
      <c r="E1418" s="347">
        <v>12</v>
      </c>
      <c r="F1418" s="347">
        <v>0.7</v>
      </c>
      <c r="G1418" s="347" t="s">
        <v>11</v>
      </c>
      <c r="H1418" s="349">
        <v>40</v>
      </c>
      <c r="I1418" s="350" t="s">
        <v>12</v>
      </c>
      <c r="J1418" s="351">
        <f t="shared" si="21"/>
        <v>126</v>
      </c>
      <c r="K1418" s="351">
        <v>10.5</v>
      </c>
      <c r="L1418" s="3" t="str">
        <f>IFERROR(INDEX(dbOrdini[PREZZO
VINOLUX],MATCH(A1418,dbOrdini[CODICE
ANKER],0)),"")</f>
        <v/>
      </c>
      <c r="M1418" s="347" t="s">
        <v>10541</v>
      </c>
      <c r="N1418" s="15" t="str">
        <f>IFERROR(INDEX(dbOrdini[ORDINE],MATCH(A1418,dbOrdini[CODICE
ANKER]*(dbOrdini[CODICE
SUPPLY]="GEN24"),0)),"")</f>
        <v/>
      </c>
      <c r="O1418" s="352" t="s">
        <v>8</v>
      </c>
      <c r="P1418" s="347" t="s">
        <v>3170</v>
      </c>
    </row>
    <row r="1419" spans="1:16">
      <c r="A1419" s="347" t="s">
        <v>3171</v>
      </c>
      <c r="B1419" s="348">
        <v>7</v>
      </c>
      <c r="C1419" s="347" t="s">
        <v>28152</v>
      </c>
      <c r="D1419" s="347" t="s">
        <v>3172</v>
      </c>
      <c r="E1419" s="347">
        <v>6</v>
      </c>
      <c r="F1419" s="347">
        <v>0.7</v>
      </c>
      <c r="G1419" s="347" t="s">
        <v>11</v>
      </c>
      <c r="H1419" s="349">
        <v>40</v>
      </c>
      <c r="I1419" s="350" t="s">
        <v>12</v>
      </c>
      <c r="J1419" s="351">
        <f t="shared" si="21"/>
        <v>61.5</v>
      </c>
      <c r="K1419" s="351">
        <v>10.25</v>
      </c>
      <c r="L1419" s="3" t="str">
        <f>IFERROR(INDEX(dbOrdini[PREZZO
VINOLUX],MATCH(A1419,dbOrdini[CODICE
ANKER],0)),"")</f>
        <v/>
      </c>
      <c r="M1419" s="347" t="s">
        <v>10534</v>
      </c>
      <c r="N1419" s="15" t="str">
        <f>IFERROR(INDEX(dbOrdini[ORDINE],MATCH(A1419,dbOrdini[CODICE
ANKER]*(dbOrdini[CODICE
SUPPLY]="GEN24"),0)),"")</f>
        <v/>
      </c>
      <c r="O1419" s="352" t="s">
        <v>8</v>
      </c>
      <c r="P1419" s="347" t="s">
        <v>3173</v>
      </c>
    </row>
    <row r="1420" spans="1:16">
      <c r="A1420" s="347" t="s">
        <v>3174</v>
      </c>
      <c r="B1420" s="348">
        <v>52</v>
      </c>
      <c r="C1420" s="347" t="s">
        <v>28152</v>
      </c>
      <c r="D1420" s="347" t="s">
        <v>3175</v>
      </c>
      <c r="E1420" s="347">
        <v>6</v>
      </c>
      <c r="F1420" s="347">
        <v>0.7</v>
      </c>
      <c r="G1420" s="347" t="s">
        <v>11262</v>
      </c>
      <c r="H1420" s="349">
        <v>40</v>
      </c>
      <c r="I1420" s="350" t="s">
        <v>12</v>
      </c>
      <c r="J1420" s="351">
        <f t="shared" si="21"/>
        <v>63</v>
      </c>
      <c r="K1420" s="351">
        <v>10.5</v>
      </c>
      <c r="L1420" s="3" t="str">
        <f>IFERROR(INDEX(dbOrdini[PREZZO
VINOLUX],MATCH(A1420,dbOrdini[CODICE
ANKER],0)),"")</f>
        <v/>
      </c>
      <c r="M1420" s="347" t="s">
        <v>10541</v>
      </c>
      <c r="N1420" s="15" t="str">
        <f>IFERROR(INDEX(dbOrdini[ORDINE],MATCH(A1420,dbOrdini[CODICE
ANKER]*(dbOrdini[CODICE
SUPPLY]="GEN24"),0)),"")</f>
        <v/>
      </c>
      <c r="O1420" s="352" t="s">
        <v>8</v>
      </c>
      <c r="P1420" s="347" t="s">
        <v>3176</v>
      </c>
    </row>
    <row r="1421" spans="1:16">
      <c r="A1421" s="347" t="s">
        <v>3177</v>
      </c>
      <c r="B1421" s="348">
        <v>137</v>
      </c>
      <c r="C1421" s="347" t="s">
        <v>28152</v>
      </c>
      <c r="D1421" s="347" t="s">
        <v>3178</v>
      </c>
      <c r="E1421" s="347">
        <v>6</v>
      </c>
      <c r="F1421" s="347">
        <v>0.7</v>
      </c>
      <c r="G1421" s="347" t="s">
        <v>11</v>
      </c>
      <c r="H1421" s="349">
        <v>40</v>
      </c>
      <c r="I1421" s="350" t="s">
        <v>12</v>
      </c>
      <c r="J1421" s="351">
        <f t="shared" ref="J1421:J1484" si="22">E1421*K1421</f>
        <v>75</v>
      </c>
      <c r="K1421" s="351">
        <v>12.5</v>
      </c>
      <c r="L1421" s="3" t="str">
        <f>IFERROR(INDEX(dbOrdini[PREZZO
VINOLUX],MATCH(A1421,dbOrdini[CODICE
ANKER],0)),"")</f>
        <v/>
      </c>
      <c r="M1421" s="347" t="s">
        <v>10541</v>
      </c>
      <c r="N1421" s="15" t="str">
        <f>IFERROR(INDEX(dbOrdini[ORDINE],MATCH(A1421,dbOrdini[CODICE
ANKER]*(dbOrdini[CODICE
SUPPLY]="GEN24"),0)),"")</f>
        <v/>
      </c>
      <c r="O1421" s="352" t="s">
        <v>8</v>
      </c>
      <c r="P1421" s="347" t="s">
        <v>3179</v>
      </c>
    </row>
    <row r="1422" spans="1:16">
      <c r="A1422" s="347" t="s">
        <v>3180</v>
      </c>
      <c r="B1422" s="348">
        <v>0</v>
      </c>
      <c r="C1422" s="347" t="s">
        <v>28152</v>
      </c>
      <c r="D1422" s="347" t="s">
        <v>3181</v>
      </c>
      <c r="E1422" s="347">
        <v>6</v>
      </c>
      <c r="F1422" s="347">
        <v>0.7</v>
      </c>
      <c r="G1422" s="347" t="s">
        <v>11</v>
      </c>
      <c r="H1422" s="349">
        <v>40</v>
      </c>
      <c r="I1422" s="350" t="s">
        <v>12</v>
      </c>
      <c r="J1422" s="351">
        <f t="shared" si="22"/>
        <v>71.099999999999994</v>
      </c>
      <c r="K1422" s="351">
        <v>11.85</v>
      </c>
      <c r="L1422" s="3" t="str">
        <f>IFERROR(INDEX(dbOrdini[PREZZO
VINOLUX],MATCH(A1422,dbOrdini[CODICE
ANKER],0)),"")</f>
        <v/>
      </c>
      <c r="M1422" s="347" t="s">
        <v>10541</v>
      </c>
      <c r="N1422" s="15" t="str">
        <f>IFERROR(INDEX(dbOrdini[ORDINE],MATCH(A1422,dbOrdini[CODICE
ANKER]*(dbOrdini[CODICE
SUPPLY]="GEN24"),0)),"")</f>
        <v/>
      </c>
      <c r="O1422" s="352" t="s">
        <v>8</v>
      </c>
      <c r="P1422" s="347" t="s">
        <v>3182</v>
      </c>
    </row>
    <row r="1423" spans="1:16">
      <c r="A1423" s="347" t="s">
        <v>3183</v>
      </c>
      <c r="B1423" s="348">
        <v>112</v>
      </c>
      <c r="C1423" s="347" t="s">
        <v>28170</v>
      </c>
      <c r="D1423" s="347" t="s">
        <v>3184</v>
      </c>
      <c r="E1423" s="347">
        <v>6</v>
      </c>
      <c r="F1423" s="347">
        <v>0.6</v>
      </c>
      <c r="G1423" s="347" t="s">
        <v>11</v>
      </c>
      <c r="H1423" s="349">
        <v>40</v>
      </c>
      <c r="I1423" s="350" t="s">
        <v>12</v>
      </c>
      <c r="J1423" s="351">
        <f t="shared" si="22"/>
        <v>114.89999999999999</v>
      </c>
      <c r="K1423" s="351">
        <v>19.149999999999999</v>
      </c>
      <c r="L1423" s="3" t="str">
        <f>IFERROR(INDEX(dbOrdini[PREZZO
VINOLUX],MATCH(A1423,dbOrdini[CODICE
ANKER],0)),"")</f>
        <v/>
      </c>
      <c r="M1423" s="347" t="s">
        <v>10538</v>
      </c>
      <c r="N1423" s="15" t="str">
        <f>IFERROR(INDEX(dbOrdini[ORDINE],MATCH(A1423,dbOrdini[CODICE
ANKER]*(dbOrdini[CODICE
SUPPLY]="GEN24"),0)),"")</f>
        <v/>
      </c>
      <c r="O1423" s="352" t="s">
        <v>8</v>
      </c>
      <c r="P1423" s="347" t="s">
        <v>3185</v>
      </c>
    </row>
    <row r="1424" spans="1:16">
      <c r="A1424" s="347" t="s">
        <v>3186</v>
      </c>
      <c r="B1424" s="348">
        <v>91</v>
      </c>
      <c r="C1424" s="347" t="s">
        <v>28152</v>
      </c>
      <c r="D1424" s="347" t="s">
        <v>3187</v>
      </c>
      <c r="E1424" s="347">
        <v>6</v>
      </c>
      <c r="F1424" s="347">
        <v>0.7</v>
      </c>
      <c r="G1424" s="347" t="s">
        <v>11</v>
      </c>
      <c r="H1424" s="349">
        <v>40</v>
      </c>
      <c r="I1424" s="350" t="s">
        <v>12</v>
      </c>
      <c r="J1424" s="351">
        <f t="shared" si="22"/>
        <v>47.400000000000006</v>
      </c>
      <c r="K1424" s="351">
        <v>7.9</v>
      </c>
      <c r="L1424" s="3" t="str">
        <f>IFERROR(INDEX(dbOrdini[PREZZO
VINOLUX],MATCH(A1424,dbOrdini[CODICE
ANKER],0)),"")</f>
        <v/>
      </c>
      <c r="M1424" s="347" t="s">
        <v>10541</v>
      </c>
      <c r="N1424" s="15" t="str">
        <f>IFERROR(INDEX(dbOrdini[ORDINE],MATCH(A1424,dbOrdini[CODICE
ANKER]*(dbOrdini[CODICE
SUPPLY]="GEN24"),0)),"")</f>
        <v/>
      </c>
      <c r="O1424" s="352" t="s">
        <v>8</v>
      </c>
      <c r="P1424" s="347" t="s">
        <v>3188</v>
      </c>
    </row>
    <row r="1425" spans="1:16">
      <c r="A1425" s="347" t="s">
        <v>3189</v>
      </c>
      <c r="B1425" s="348">
        <v>5</v>
      </c>
      <c r="C1425" s="347" t="s">
        <v>28152</v>
      </c>
      <c r="D1425" s="347" t="s">
        <v>3187</v>
      </c>
      <c r="E1425" s="347">
        <v>12</v>
      </c>
      <c r="F1425" s="347">
        <v>1</v>
      </c>
      <c r="G1425" s="347" t="s">
        <v>11</v>
      </c>
      <c r="H1425" s="349">
        <v>40</v>
      </c>
      <c r="I1425" s="350" t="s">
        <v>12</v>
      </c>
      <c r="J1425" s="351">
        <f t="shared" si="22"/>
        <v>102</v>
      </c>
      <c r="K1425" s="351">
        <v>8.5</v>
      </c>
      <c r="L1425" s="3" t="str">
        <f>IFERROR(INDEX(dbOrdini[PREZZO
VINOLUX],MATCH(A1425,dbOrdini[CODICE
ANKER],0)),"")</f>
        <v/>
      </c>
      <c r="M1425" s="347" t="s">
        <v>10541</v>
      </c>
      <c r="N1425" s="15" t="str">
        <f>IFERROR(INDEX(dbOrdini[ORDINE],MATCH(A1425,dbOrdini[CODICE
ANKER]*(dbOrdini[CODICE
SUPPLY]="GEN24"),0)),"")</f>
        <v/>
      </c>
      <c r="O1425" s="352" t="s">
        <v>8</v>
      </c>
      <c r="P1425" s="347" t="s">
        <v>3190</v>
      </c>
    </row>
    <row r="1426" spans="1:16">
      <c r="A1426" s="347" t="s">
        <v>3191</v>
      </c>
      <c r="B1426" s="348">
        <v>0</v>
      </c>
      <c r="C1426" s="347" t="s">
        <v>28152</v>
      </c>
      <c r="D1426" s="347" t="s">
        <v>3192</v>
      </c>
      <c r="E1426" s="347">
        <v>6</v>
      </c>
      <c r="F1426" s="347">
        <v>0.7</v>
      </c>
      <c r="G1426" s="347" t="s">
        <v>11262</v>
      </c>
      <c r="H1426" s="349">
        <v>40</v>
      </c>
      <c r="I1426" s="350" t="s">
        <v>12</v>
      </c>
      <c r="J1426" s="351">
        <f t="shared" si="22"/>
        <v>118.5</v>
      </c>
      <c r="K1426" s="351">
        <v>19.75</v>
      </c>
      <c r="L1426" s="3" t="str">
        <f>IFERROR(INDEX(dbOrdini[PREZZO
VINOLUX],MATCH(A1426,dbOrdini[CODICE
ANKER],0)),"")</f>
        <v/>
      </c>
      <c r="M1426" s="347" t="s">
        <v>10535</v>
      </c>
      <c r="N1426" s="15" t="str">
        <f>IFERROR(INDEX(dbOrdini[ORDINE],MATCH(A1426,dbOrdini[CODICE
ANKER]*(dbOrdini[CODICE
SUPPLY]="GEN24"),0)),"")</f>
        <v/>
      </c>
      <c r="O1426" s="352" t="s">
        <v>8</v>
      </c>
      <c r="P1426" s="347" t="s">
        <v>3193</v>
      </c>
    </row>
    <row r="1427" spans="1:16">
      <c r="A1427" s="347" t="s">
        <v>10652</v>
      </c>
      <c r="B1427" s="348">
        <v>0</v>
      </c>
      <c r="C1427" s="347" t="s">
        <v>28152</v>
      </c>
      <c r="D1427" s="347" t="s">
        <v>3192</v>
      </c>
      <c r="E1427" s="347">
        <v>6</v>
      </c>
      <c r="F1427" s="347">
        <v>0.7</v>
      </c>
      <c r="G1427" s="347" t="s">
        <v>11</v>
      </c>
      <c r="H1427" s="349">
        <v>40</v>
      </c>
      <c r="I1427" s="350" t="s">
        <v>12</v>
      </c>
      <c r="J1427" s="351">
        <f t="shared" si="22"/>
        <v>118.5</v>
      </c>
      <c r="K1427" s="351">
        <v>19.75</v>
      </c>
      <c r="L1427" s="3" t="str">
        <f>IFERROR(INDEX(dbOrdini[PREZZO
VINOLUX],MATCH(A1427,dbOrdini[CODICE
ANKER],0)),"")</f>
        <v/>
      </c>
      <c r="M1427" s="347" t="s">
        <v>10535</v>
      </c>
      <c r="N1427" s="15" t="str">
        <f>IFERROR(INDEX(dbOrdini[ORDINE],MATCH(A1427,dbOrdini[CODICE
ANKER]*(dbOrdini[CODICE
SUPPLY]="GEN24"),0)),"")</f>
        <v/>
      </c>
      <c r="O1427" s="352" t="s">
        <v>8</v>
      </c>
      <c r="P1427" s="347" t="s">
        <v>3196</v>
      </c>
    </row>
    <row r="1428" spans="1:16">
      <c r="A1428" s="347" t="s">
        <v>3194</v>
      </c>
      <c r="B1428" s="348">
        <v>0</v>
      </c>
      <c r="C1428" s="347" t="s">
        <v>28152</v>
      </c>
      <c r="D1428" s="347" t="s">
        <v>3195</v>
      </c>
      <c r="E1428" s="347">
        <v>6</v>
      </c>
      <c r="F1428" s="347">
        <v>0.7</v>
      </c>
      <c r="G1428" s="347" t="s">
        <v>11</v>
      </c>
      <c r="H1428" s="349">
        <v>40</v>
      </c>
      <c r="I1428" s="350" t="s">
        <v>12</v>
      </c>
      <c r="J1428" s="351">
        <f t="shared" si="22"/>
        <v>121.19999999999999</v>
      </c>
      <c r="K1428" s="351">
        <v>20.2</v>
      </c>
      <c r="L1428" s="3" t="str">
        <f>IFERROR(INDEX(dbOrdini[PREZZO
VINOLUX],MATCH(A1428,dbOrdini[CODICE
ANKER],0)),"")</f>
        <v/>
      </c>
      <c r="M1428" s="347" t="s">
        <v>10535</v>
      </c>
      <c r="N1428" s="15" t="str">
        <f>IFERROR(INDEX(dbOrdini[ORDINE],MATCH(A1428,dbOrdini[CODICE
ANKER]*(dbOrdini[CODICE
SUPPLY]="GEN24"),0)),"")</f>
        <v/>
      </c>
      <c r="O1428" s="352" t="s">
        <v>8</v>
      </c>
      <c r="P1428" s="347" t="s">
        <v>3196</v>
      </c>
    </row>
    <row r="1429" spans="1:16">
      <c r="A1429" s="347" t="s">
        <v>3197</v>
      </c>
      <c r="B1429" s="348">
        <v>0</v>
      </c>
      <c r="C1429" s="347" t="s">
        <v>28152</v>
      </c>
      <c r="D1429" s="347" t="s">
        <v>3198</v>
      </c>
      <c r="E1429" s="347">
        <v>6</v>
      </c>
      <c r="F1429" s="347">
        <v>0.7</v>
      </c>
      <c r="G1429" s="347" t="s">
        <v>11</v>
      </c>
      <c r="H1429" s="349">
        <v>40</v>
      </c>
      <c r="I1429" s="350" t="s">
        <v>12</v>
      </c>
      <c r="J1429" s="351">
        <f t="shared" si="22"/>
        <v>167.7</v>
      </c>
      <c r="K1429" s="351">
        <v>27.95</v>
      </c>
      <c r="L1429" s="3" t="str">
        <f>IFERROR(INDEX(dbOrdini[PREZZO
VINOLUX],MATCH(A1429,dbOrdini[CODICE
ANKER],0)),"")</f>
        <v/>
      </c>
      <c r="M1429" s="347" t="s">
        <v>10535</v>
      </c>
      <c r="N1429" s="15" t="str">
        <f>IFERROR(INDEX(dbOrdini[ORDINE],MATCH(A1429,dbOrdini[CODICE
ANKER]*(dbOrdini[CODICE
SUPPLY]="GEN24"),0)),"")</f>
        <v/>
      </c>
      <c r="O1429" s="352" t="s">
        <v>8</v>
      </c>
      <c r="P1429" s="347" t="s">
        <v>3199</v>
      </c>
    </row>
    <row r="1430" spans="1:16">
      <c r="A1430" s="347" t="s">
        <v>3200</v>
      </c>
      <c r="B1430" s="348">
        <v>0</v>
      </c>
      <c r="C1430" s="347" t="s">
        <v>28152</v>
      </c>
      <c r="D1430" s="347" t="s">
        <v>3201</v>
      </c>
      <c r="E1430" s="347">
        <v>6</v>
      </c>
      <c r="F1430" s="347">
        <v>0.7</v>
      </c>
      <c r="G1430" s="347" t="s">
        <v>11262</v>
      </c>
      <c r="H1430" s="349">
        <v>40</v>
      </c>
      <c r="I1430" s="350" t="s">
        <v>12</v>
      </c>
      <c r="J1430" s="351">
        <f t="shared" si="22"/>
        <v>186</v>
      </c>
      <c r="K1430" s="351">
        <v>31</v>
      </c>
      <c r="L1430" s="3" t="str">
        <f>IFERROR(INDEX(dbOrdini[PREZZO
VINOLUX],MATCH(A1430,dbOrdini[CODICE
ANKER],0)),"")</f>
        <v/>
      </c>
      <c r="M1430" s="347" t="s">
        <v>10535</v>
      </c>
      <c r="N1430" s="15" t="str">
        <f>IFERROR(INDEX(dbOrdini[ORDINE],MATCH(A1430,dbOrdini[CODICE
ANKER]*(dbOrdini[CODICE
SUPPLY]="GEN24"),0)),"")</f>
        <v/>
      </c>
      <c r="O1430" s="352" t="s">
        <v>8</v>
      </c>
      <c r="P1430" s="347" t="s">
        <v>3196</v>
      </c>
    </row>
    <row r="1431" spans="1:16">
      <c r="A1431" s="347" t="s">
        <v>3202</v>
      </c>
      <c r="B1431" s="348">
        <v>0</v>
      </c>
      <c r="C1431" s="347" t="s">
        <v>28152</v>
      </c>
      <c r="D1431" s="347" t="s">
        <v>3203</v>
      </c>
      <c r="E1431" s="347">
        <v>6</v>
      </c>
      <c r="F1431" s="347">
        <v>0.7</v>
      </c>
      <c r="G1431" s="347" t="s">
        <v>11</v>
      </c>
      <c r="H1431" s="349">
        <v>40</v>
      </c>
      <c r="I1431" s="350" t="s">
        <v>12</v>
      </c>
      <c r="J1431" s="351">
        <f t="shared" si="22"/>
        <v>309</v>
      </c>
      <c r="K1431" s="351">
        <v>51.5</v>
      </c>
      <c r="L1431" s="3" t="str">
        <f>IFERROR(INDEX(dbOrdini[PREZZO
VINOLUX],MATCH(A1431,dbOrdini[CODICE
ANKER],0)),"")</f>
        <v/>
      </c>
      <c r="M1431" s="347" t="s">
        <v>10535</v>
      </c>
      <c r="N1431" s="15" t="str">
        <f>IFERROR(INDEX(dbOrdini[ORDINE],MATCH(A1431,dbOrdini[CODICE
ANKER]*(dbOrdini[CODICE
SUPPLY]="GEN24"),0)),"")</f>
        <v/>
      </c>
      <c r="O1431" s="352" t="s">
        <v>8</v>
      </c>
      <c r="P1431" s="347" t="s">
        <v>3204</v>
      </c>
    </row>
    <row r="1432" spans="1:16">
      <c r="A1432" s="347" t="s">
        <v>3205</v>
      </c>
      <c r="B1432" s="348">
        <v>91</v>
      </c>
      <c r="C1432" s="347" t="s">
        <v>28152</v>
      </c>
      <c r="D1432" s="347" t="s">
        <v>3206</v>
      </c>
      <c r="E1432" s="347">
        <v>6</v>
      </c>
      <c r="F1432" s="347">
        <v>0.7</v>
      </c>
      <c r="G1432" s="347" t="s">
        <v>11262</v>
      </c>
      <c r="H1432" s="349">
        <v>43</v>
      </c>
      <c r="I1432" s="350" t="s">
        <v>12</v>
      </c>
      <c r="J1432" s="351">
        <f t="shared" si="22"/>
        <v>92.1</v>
      </c>
      <c r="K1432" s="351">
        <v>15.35</v>
      </c>
      <c r="L1432" s="3" t="str">
        <f>IFERROR(INDEX(dbOrdini[PREZZO
VINOLUX],MATCH(A1432,dbOrdini[CODICE
ANKER],0)),"")</f>
        <v/>
      </c>
      <c r="M1432" s="347" t="s">
        <v>10537</v>
      </c>
      <c r="N1432" s="15" t="str">
        <f>IFERROR(INDEX(dbOrdini[ORDINE],MATCH(A1432,dbOrdini[CODICE
ANKER]*(dbOrdini[CODICE
SUPPLY]="GEN24"),0)),"")</f>
        <v/>
      </c>
      <c r="O1432" s="352" t="s">
        <v>8</v>
      </c>
      <c r="P1432" s="347" t="s">
        <v>3207</v>
      </c>
    </row>
    <row r="1433" spans="1:16">
      <c r="A1433" s="347" t="s">
        <v>3208</v>
      </c>
      <c r="B1433" s="348">
        <v>0</v>
      </c>
      <c r="C1433" s="347" t="s">
        <v>28152</v>
      </c>
      <c r="D1433" s="347" t="s">
        <v>3209</v>
      </c>
      <c r="E1433" s="347">
        <v>6</v>
      </c>
      <c r="F1433" s="347">
        <v>0.7</v>
      </c>
      <c r="G1433" s="347" t="s">
        <v>11</v>
      </c>
      <c r="H1433" s="349">
        <v>43</v>
      </c>
      <c r="I1433" s="350" t="s">
        <v>12</v>
      </c>
      <c r="J1433" s="351">
        <f t="shared" si="22"/>
        <v>114.89999999999999</v>
      </c>
      <c r="K1433" s="351">
        <v>19.149999999999999</v>
      </c>
      <c r="L1433" s="3" t="str">
        <f>IFERROR(INDEX(dbOrdini[PREZZO
VINOLUX],MATCH(A1433,dbOrdini[CODICE
ANKER],0)),"")</f>
        <v/>
      </c>
      <c r="M1433" s="347" t="s">
        <v>10537</v>
      </c>
      <c r="N1433" s="15" t="str">
        <f>IFERROR(INDEX(dbOrdini[ORDINE],MATCH(A1433,dbOrdini[CODICE
ANKER]*(dbOrdini[CODICE
SUPPLY]="GEN24"),0)),"")</f>
        <v/>
      </c>
      <c r="O1433" s="352" t="s">
        <v>8</v>
      </c>
      <c r="P1433" s="347" t="s">
        <v>3210</v>
      </c>
    </row>
    <row r="1434" spans="1:16">
      <c r="A1434" s="347" t="s">
        <v>3211</v>
      </c>
      <c r="B1434" s="348">
        <v>15</v>
      </c>
      <c r="C1434" s="347" t="s">
        <v>28152</v>
      </c>
      <c r="D1434" s="347" t="s">
        <v>3212</v>
      </c>
      <c r="E1434" s="347">
        <v>6</v>
      </c>
      <c r="F1434" s="347">
        <v>0.5</v>
      </c>
      <c r="G1434" s="347" t="s">
        <v>11</v>
      </c>
      <c r="H1434" s="349">
        <v>30</v>
      </c>
      <c r="I1434" s="350" t="s">
        <v>12</v>
      </c>
      <c r="J1434" s="351">
        <f t="shared" si="22"/>
        <v>61.199999999999996</v>
      </c>
      <c r="K1434" s="351">
        <v>10.199999999999999</v>
      </c>
      <c r="L1434" s="3" t="str">
        <f>IFERROR(INDEX(dbOrdini[PREZZO
VINOLUX],MATCH(A1434,dbOrdini[CODICE
ANKER],0)),"")</f>
        <v/>
      </c>
      <c r="M1434" s="347" t="s">
        <v>28201</v>
      </c>
      <c r="N1434" s="15" t="str">
        <f>IFERROR(INDEX(dbOrdini[ORDINE],MATCH(A1434,dbOrdini[CODICE
ANKER]*(dbOrdini[CODICE
SUPPLY]="GEN24"),0)),"")</f>
        <v/>
      </c>
      <c r="O1434" s="352" t="s">
        <v>8</v>
      </c>
      <c r="P1434" s="347" t="s">
        <v>3213</v>
      </c>
    </row>
    <row r="1435" spans="1:16">
      <c r="A1435" s="347" t="s">
        <v>3214</v>
      </c>
      <c r="B1435" s="348">
        <v>16</v>
      </c>
      <c r="C1435" s="347" t="s">
        <v>28152</v>
      </c>
      <c r="D1435" s="347" t="s">
        <v>3215</v>
      </c>
      <c r="E1435" s="347">
        <v>6</v>
      </c>
      <c r="F1435" s="347">
        <v>0.5</v>
      </c>
      <c r="G1435" s="347" t="s">
        <v>11262</v>
      </c>
      <c r="H1435" s="349">
        <v>20</v>
      </c>
      <c r="I1435" s="350" t="s">
        <v>12</v>
      </c>
      <c r="J1435" s="351">
        <f t="shared" si="22"/>
        <v>64.800000000000011</v>
      </c>
      <c r="K1435" s="351">
        <v>10.8</v>
      </c>
      <c r="L1435" s="3" t="str">
        <f>IFERROR(INDEX(dbOrdini[PREZZO
VINOLUX],MATCH(A1435,dbOrdini[CODICE
ANKER],0)),"")</f>
        <v/>
      </c>
      <c r="M1435" s="347" t="s">
        <v>10539</v>
      </c>
      <c r="N1435" s="15" t="str">
        <f>IFERROR(INDEX(dbOrdini[ORDINE],MATCH(A1435,dbOrdini[CODICE
ANKER]*(dbOrdini[CODICE
SUPPLY]="GEN24"),0)),"")</f>
        <v/>
      </c>
      <c r="O1435" s="352" t="s">
        <v>8</v>
      </c>
      <c r="P1435" s="347" t="s">
        <v>3216</v>
      </c>
    </row>
    <row r="1436" spans="1:16">
      <c r="A1436" s="347" t="s">
        <v>11508</v>
      </c>
      <c r="B1436" s="348">
        <v>8</v>
      </c>
      <c r="C1436" s="347" t="s">
        <v>28152</v>
      </c>
      <c r="D1436" s="347" t="s">
        <v>11509</v>
      </c>
      <c r="E1436" s="347">
        <v>6</v>
      </c>
      <c r="F1436" s="347">
        <v>0.5</v>
      </c>
      <c r="G1436" s="347" t="s">
        <v>11</v>
      </c>
      <c r="H1436" s="349">
        <v>28</v>
      </c>
      <c r="I1436" s="350" t="s">
        <v>12</v>
      </c>
      <c r="J1436" s="351">
        <f t="shared" si="22"/>
        <v>58.800000000000004</v>
      </c>
      <c r="K1436" s="351">
        <v>9.8000000000000007</v>
      </c>
      <c r="L1436" s="3" t="str">
        <f>IFERROR(INDEX(dbOrdini[PREZZO
VINOLUX],MATCH(A1436,dbOrdini[CODICE
ANKER],0)),"")</f>
        <v/>
      </c>
      <c r="M1436" s="347" t="s">
        <v>28201</v>
      </c>
      <c r="N1436" s="15" t="str">
        <f>IFERROR(INDEX(dbOrdini[ORDINE],MATCH(A1436,dbOrdini[CODICE
ANKER]*(dbOrdini[CODICE
SUPPLY]="GEN24"),0)),"")</f>
        <v/>
      </c>
      <c r="O1436" s="352" t="s">
        <v>8</v>
      </c>
      <c r="P1436" s="347" t="s">
        <v>11510</v>
      </c>
    </row>
    <row r="1437" spans="1:16">
      <c r="A1437" s="347" t="s">
        <v>3217</v>
      </c>
      <c r="B1437" s="348">
        <v>12</v>
      </c>
      <c r="C1437" s="347" t="s">
        <v>28152</v>
      </c>
      <c r="D1437" s="347" t="s">
        <v>3218</v>
      </c>
      <c r="E1437" s="347">
        <v>6</v>
      </c>
      <c r="F1437" s="347">
        <v>0.5</v>
      </c>
      <c r="G1437" s="347" t="s">
        <v>11262</v>
      </c>
      <c r="H1437" s="349">
        <v>28</v>
      </c>
      <c r="I1437" s="350" t="s">
        <v>12</v>
      </c>
      <c r="J1437" s="351">
        <f t="shared" si="22"/>
        <v>58.800000000000004</v>
      </c>
      <c r="K1437" s="351">
        <v>9.8000000000000007</v>
      </c>
      <c r="L1437" s="3" t="str">
        <f>IFERROR(INDEX(dbOrdini[PREZZO
VINOLUX],MATCH(A1437,dbOrdini[CODICE
ANKER],0)),"")</f>
        <v/>
      </c>
      <c r="M1437" s="347" t="s">
        <v>10539</v>
      </c>
      <c r="N1437" s="15" t="str">
        <f>IFERROR(INDEX(dbOrdini[ORDINE],MATCH(A1437,dbOrdini[CODICE
ANKER]*(dbOrdini[CODICE
SUPPLY]="GEN24"),0)),"")</f>
        <v/>
      </c>
      <c r="O1437" s="352" t="s">
        <v>8</v>
      </c>
      <c r="P1437" s="347" t="s">
        <v>3219</v>
      </c>
    </row>
    <row r="1438" spans="1:16">
      <c r="A1438" s="347" t="s">
        <v>10929</v>
      </c>
      <c r="B1438" s="348">
        <v>4</v>
      </c>
      <c r="C1438" s="347" t="s">
        <v>28152</v>
      </c>
      <c r="D1438" s="347" t="s">
        <v>10930</v>
      </c>
      <c r="E1438" s="347">
        <v>12</v>
      </c>
      <c r="F1438" s="347">
        <v>1</v>
      </c>
      <c r="G1438" s="347" t="s">
        <v>11</v>
      </c>
      <c r="H1438" s="349">
        <v>43</v>
      </c>
      <c r="I1438" s="350" t="s">
        <v>12</v>
      </c>
      <c r="J1438" s="351">
        <f t="shared" si="22"/>
        <v>313.79999999999995</v>
      </c>
      <c r="K1438" s="351">
        <v>26.15</v>
      </c>
      <c r="L1438" s="3" t="str">
        <f>IFERROR(INDEX(dbOrdini[PREZZO
VINOLUX],MATCH(A1438,dbOrdini[CODICE
ANKER],0)),"")</f>
        <v/>
      </c>
      <c r="M1438" s="347" t="s">
        <v>10541</v>
      </c>
      <c r="N1438" s="15" t="str">
        <f>IFERROR(INDEX(dbOrdini[ORDINE],MATCH(A1438,dbOrdini[CODICE
ANKER]*(dbOrdini[CODICE
SUPPLY]="GEN24"),0)),"")</f>
        <v/>
      </c>
      <c r="O1438" s="352" t="s">
        <v>8</v>
      </c>
      <c r="P1438" s="347" t="s">
        <v>11511</v>
      </c>
    </row>
    <row r="1439" spans="1:16">
      <c r="A1439" s="347" t="s">
        <v>3220</v>
      </c>
      <c r="B1439" s="348">
        <v>4</v>
      </c>
      <c r="C1439" s="347" t="s">
        <v>28152</v>
      </c>
      <c r="D1439" s="347" t="s">
        <v>3221</v>
      </c>
      <c r="E1439" s="347">
        <v>6</v>
      </c>
      <c r="F1439" s="347">
        <v>0.7</v>
      </c>
      <c r="G1439" s="347" t="s">
        <v>11</v>
      </c>
      <c r="H1439" s="349">
        <v>40</v>
      </c>
      <c r="I1439" s="350" t="s">
        <v>12</v>
      </c>
      <c r="J1439" s="351">
        <f t="shared" si="22"/>
        <v>85.5</v>
      </c>
      <c r="K1439" s="351">
        <v>14.25</v>
      </c>
      <c r="L1439" s="3">
        <f>IFERROR(INDEX(dbOrdini[PREZZO
VINOLUX],MATCH(A1439,dbOrdini[CODICE
ANKER],0)),"")</f>
        <v>13.15</v>
      </c>
      <c r="M1439" s="347" t="s">
        <v>10541</v>
      </c>
      <c r="N1439" s="15" t="str">
        <f>IFERROR(INDEX(dbOrdini[ORDINE],MATCH(A1439,dbOrdini[CODICE
ANKER]*(dbOrdini[CODICE
SUPPLY]="GEN24"),0)),"")</f>
        <v/>
      </c>
      <c r="O1439" s="352" t="s">
        <v>8</v>
      </c>
      <c r="P1439" s="347" t="s">
        <v>3222</v>
      </c>
    </row>
    <row r="1440" spans="1:16">
      <c r="A1440" s="347" t="s">
        <v>3223</v>
      </c>
      <c r="B1440" s="348">
        <v>0</v>
      </c>
      <c r="C1440" s="347" t="s">
        <v>28152</v>
      </c>
      <c r="D1440" s="347" t="s">
        <v>3224</v>
      </c>
      <c r="E1440" s="347">
        <v>4</v>
      </c>
      <c r="F1440" s="347">
        <v>0.7</v>
      </c>
      <c r="G1440" s="347" t="s">
        <v>11</v>
      </c>
      <c r="H1440" s="349">
        <v>47</v>
      </c>
      <c r="I1440" s="350" t="s">
        <v>12</v>
      </c>
      <c r="J1440" s="351">
        <f t="shared" si="22"/>
        <v>640</v>
      </c>
      <c r="K1440" s="351">
        <v>160</v>
      </c>
      <c r="L1440" s="3" t="str">
        <f>IFERROR(INDEX(dbOrdini[PREZZO
VINOLUX],MATCH(A1440,dbOrdini[CODICE
ANKER],0)),"")</f>
        <v/>
      </c>
      <c r="M1440" s="347" t="s">
        <v>10535</v>
      </c>
      <c r="N1440" s="15" t="str">
        <f>IFERROR(INDEX(dbOrdini[ORDINE],MATCH(A1440,dbOrdini[CODICE
ANKER]*(dbOrdini[CODICE
SUPPLY]="GEN24"),0)),"")</f>
        <v/>
      </c>
      <c r="O1440" s="352" t="s">
        <v>8</v>
      </c>
      <c r="P1440" s="347" t="s">
        <v>3225</v>
      </c>
    </row>
    <row r="1441" spans="1:16">
      <c r="A1441" s="347" t="s">
        <v>3226</v>
      </c>
      <c r="B1441" s="348">
        <v>111</v>
      </c>
      <c r="C1441" s="347" t="s">
        <v>28152</v>
      </c>
      <c r="D1441" s="347" t="s">
        <v>3227</v>
      </c>
      <c r="E1441" s="347">
        <v>6</v>
      </c>
      <c r="F1441" s="347">
        <v>0.7</v>
      </c>
      <c r="G1441" s="347" t="s">
        <v>11</v>
      </c>
      <c r="H1441" s="349">
        <v>40</v>
      </c>
      <c r="I1441" s="350" t="s">
        <v>12</v>
      </c>
      <c r="J1441" s="351">
        <f t="shared" si="22"/>
        <v>74.099999999999994</v>
      </c>
      <c r="K1441" s="351">
        <v>12.35</v>
      </c>
      <c r="L1441" s="3" t="str">
        <f>IFERROR(INDEX(dbOrdini[PREZZO
VINOLUX],MATCH(A1441,dbOrdini[CODICE
ANKER],0)),"")</f>
        <v/>
      </c>
      <c r="M1441" s="347" t="s">
        <v>10535</v>
      </c>
      <c r="N1441" s="15" t="str">
        <f>IFERROR(INDEX(dbOrdini[ORDINE],MATCH(A1441,dbOrdini[CODICE
ANKER]*(dbOrdini[CODICE
SUPPLY]="GEN24"),0)),"")</f>
        <v/>
      </c>
      <c r="O1441" s="352" t="s">
        <v>8</v>
      </c>
      <c r="P1441" s="347" t="s">
        <v>3228</v>
      </c>
    </row>
    <row r="1442" spans="1:16">
      <c r="A1442" s="347" t="s">
        <v>3229</v>
      </c>
      <c r="B1442" s="348">
        <v>668</v>
      </c>
      <c r="C1442" s="347" t="s">
        <v>28152</v>
      </c>
      <c r="D1442" s="347" t="s">
        <v>3230</v>
      </c>
      <c r="E1442" s="347">
        <v>6</v>
      </c>
      <c r="F1442" s="347">
        <v>0.7</v>
      </c>
      <c r="G1442" s="347" t="s">
        <v>11</v>
      </c>
      <c r="H1442" s="349">
        <v>40</v>
      </c>
      <c r="I1442" s="350" t="s">
        <v>12</v>
      </c>
      <c r="J1442" s="351">
        <f t="shared" si="22"/>
        <v>74.099999999999994</v>
      </c>
      <c r="K1442" s="351">
        <v>12.35</v>
      </c>
      <c r="L1442" s="3" t="str">
        <f>IFERROR(INDEX(dbOrdini[PREZZO
VINOLUX],MATCH(A1442,dbOrdini[CODICE
ANKER],0)),"")</f>
        <v/>
      </c>
      <c r="M1442" s="347" t="s">
        <v>10535</v>
      </c>
      <c r="N1442" s="15" t="str">
        <f>IFERROR(INDEX(dbOrdini[ORDINE],MATCH(A1442,dbOrdini[CODICE
ANKER]*(dbOrdini[CODICE
SUPPLY]="GEN24"),0)),"")</f>
        <v/>
      </c>
      <c r="O1442" s="352" t="s">
        <v>8</v>
      </c>
      <c r="P1442" s="347" t="s">
        <v>3231</v>
      </c>
    </row>
    <row r="1443" spans="1:16">
      <c r="A1443" s="347" t="s">
        <v>3232</v>
      </c>
      <c r="B1443" s="348">
        <v>0</v>
      </c>
      <c r="C1443" s="347" t="s">
        <v>28152</v>
      </c>
      <c r="D1443" s="347" t="s">
        <v>3233</v>
      </c>
      <c r="E1443" s="347">
        <v>6</v>
      </c>
      <c r="F1443" s="347">
        <v>0.7</v>
      </c>
      <c r="G1443" s="347" t="s">
        <v>11</v>
      </c>
      <c r="H1443" s="349">
        <v>47</v>
      </c>
      <c r="I1443" s="350" t="s">
        <v>12</v>
      </c>
      <c r="J1443" s="351">
        <f t="shared" si="22"/>
        <v>201</v>
      </c>
      <c r="K1443" s="351">
        <v>33.5</v>
      </c>
      <c r="L1443" s="3" t="str">
        <f>IFERROR(INDEX(dbOrdini[PREZZO
VINOLUX],MATCH(A1443,dbOrdini[CODICE
ANKER],0)),"")</f>
        <v/>
      </c>
      <c r="M1443" s="347" t="s">
        <v>10535</v>
      </c>
      <c r="N1443" s="15" t="str">
        <f>IFERROR(INDEX(dbOrdini[ORDINE],MATCH(A1443,dbOrdini[CODICE
ANKER]*(dbOrdini[CODICE
SUPPLY]="GEN24"),0)),"")</f>
        <v/>
      </c>
      <c r="O1443" s="352" t="s">
        <v>8</v>
      </c>
      <c r="P1443" s="347" t="s">
        <v>3234</v>
      </c>
    </row>
    <row r="1444" spans="1:16">
      <c r="A1444" s="347" t="s">
        <v>3235</v>
      </c>
      <c r="B1444" s="348">
        <v>57</v>
      </c>
      <c r="C1444" s="347" t="s">
        <v>28152</v>
      </c>
      <c r="D1444" s="347" t="s">
        <v>3236</v>
      </c>
      <c r="E1444" s="347">
        <v>6</v>
      </c>
      <c r="F1444" s="347">
        <v>0.7</v>
      </c>
      <c r="G1444" s="347" t="s">
        <v>11</v>
      </c>
      <c r="H1444" s="349">
        <v>47</v>
      </c>
      <c r="I1444" s="350" t="s">
        <v>12</v>
      </c>
      <c r="J1444" s="351">
        <f t="shared" si="22"/>
        <v>219</v>
      </c>
      <c r="K1444" s="351">
        <v>36.5</v>
      </c>
      <c r="L1444" s="3" t="str">
        <f>IFERROR(INDEX(dbOrdini[PREZZO
VINOLUX],MATCH(A1444,dbOrdini[CODICE
ANKER],0)),"")</f>
        <v/>
      </c>
      <c r="M1444" s="347" t="s">
        <v>10535</v>
      </c>
      <c r="N1444" s="15" t="str">
        <f>IFERROR(INDEX(dbOrdini[ORDINE],MATCH(A1444,dbOrdini[CODICE
ANKER]*(dbOrdini[CODICE
SUPPLY]="GEN24"),0)),"")</f>
        <v/>
      </c>
      <c r="O1444" s="352" t="s">
        <v>8</v>
      </c>
      <c r="P1444" s="347" t="s">
        <v>3237</v>
      </c>
    </row>
    <row r="1445" spans="1:16">
      <c r="A1445" s="347" t="s">
        <v>3238</v>
      </c>
      <c r="B1445" s="348">
        <v>0</v>
      </c>
      <c r="C1445" s="347" t="s">
        <v>28152</v>
      </c>
      <c r="D1445" s="347" t="s">
        <v>3239</v>
      </c>
      <c r="E1445" s="347">
        <v>6</v>
      </c>
      <c r="F1445" s="347">
        <v>0.7</v>
      </c>
      <c r="G1445" s="347" t="s">
        <v>11</v>
      </c>
      <c r="H1445" s="349">
        <v>47</v>
      </c>
      <c r="I1445" s="350" t="s">
        <v>12</v>
      </c>
      <c r="J1445" s="351">
        <f t="shared" si="22"/>
        <v>213</v>
      </c>
      <c r="K1445" s="351">
        <v>35.5</v>
      </c>
      <c r="L1445" s="3" t="str">
        <f>IFERROR(INDEX(dbOrdini[PREZZO
VINOLUX],MATCH(A1445,dbOrdini[CODICE
ANKER],0)),"")</f>
        <v/>
      </c>
      <c r="M1445" s="347" t="s">
        <v>10535</v>
      </c>
      <c r="N1445" s="15" t="str">
        <f>IFERROR(INDEX(dbOrdini[ORDINE],MATCH(A1445,dbOrdini[CODICE
ANKER]*(dbOrdini[CODICE
SUPPLY]="GEN24"),0)),"")</f>
        <v/>
      </c>
      <c r="O1445" s="352" t="s">
        <v>8</v>
      </c>
      <c r="P1445" s="347" t="s">
        <v>3240</v>
      </c>
    </row>
    <row r="1446" spans="1:16">
      <c r="A1446" s="347" t="s">
        <v>3241</v>
      </c>
      <c r="B1446" s="348">
        <v>0</v>
      </c>
      <c r="C1446" s="347" t="s">
        <v>28152</v>
      </c>
      <c r="D1446" s="347" t="s">
        <v>3242</v>
      </c>
      <c r="E1446" s="347">
        <v>6</v>
      </c>
      <c r="F1446" s="347">
        <v>0.7</v>
      </c>
      <c r="G1446" s="347" t="s">
        <v>11</v>
      </c>
      <c r="H1446" s="349">
        <v>47</v>
      </c>
      <c r="I1446" s="350" t="s">
        <v>12</v>
      </c>
      <c r="J1446" s="351">
        <f t="shared" si="22"/>
        <v>85.5</v>
      </c>
      <c r="K1446" s="351">
        <v>14.25</v>
      </c>
      <c r="L1446" s="3" t="str">
        <f>IFERROR(INDEX(dbOrdini[PREZZO
VINOLUX],MATCH(A1446,dbOrdini[CODICE
ANKER],0)),"")</f>
        <v/>
      </c>
      <c r="M1446" s="347" t="s">
        <v>10551</v>
      </c>
      <c r="N1446" s="15" t="str">
        <f>IFERROR(INDEX(dbOrdini[ORDINE],MATCH(A1446,dbOrdini[CODICE
ANKER]*(dbOrdini[CODICE
SUPPLY]="GEN24"),0)),"")</f>
        <v/>
      </c>
      <c r="O1446" s="352" t="s">
        <v>8</v>
      </c>
      <c r="P1446" s="347" t="s">
        <v>3243</v>
      </c>
    </row>
    <row r="1447" spans="1:16">
      <c r="A1447" s="347" t="s">
        <v>3244</v>
      </c>
      <c r="B1447" s="348">
        <v>146</v>
      </c>
      <c r="C1447" s="347" t="s">
        <v>28152</v>
      </c>
      <c r="D1447" s="347" t="s">
        <v>3245</v>
      </c>
      <c r="E1447" s="347">
        <v>6</v>
      </c>
      <c r="F1447" s="347">
        <v>0.7</v>
      </c>
      <c r="G1447" s="347" t="s">
        <v>11</v>
      </c>
      <c r="H1447" s="349">
        <v>40</v>
      </c>
      <c r="I1447" s="350" t="s">
        <v>12</v>
      </c>
      <c r="J1447" s="351">
        <f t="shared" si="22"/>
        <v>121.5</v>
      </c>
      <c r="K1447" s="351">
        <v>20.25</v>
      </c>
      <c r="L1447" s="3" t="str">
        <f>IFERROR(INDEX(dbOrdini[PREZZO
VINOLUX],MATCH(A1447,dbOrdini[CODICE
ANKER],0)),"")</f>
        <v/>
      </c>
      <c r="M1447" s="347" t="s">
        <v>10535</v>
      </c>
      <c r="N1447" s="15" t="str">
        <f>IFERROR(INDEX(dbOrdini[ORDINE],MATCH(A1447,dbOrdini[CODICE
ANKER]*(dbOrdini[CODICE
SUPPLY]="GEN24"),0)),"")</f>
        <v/>
      </c>
      <c r="O1447" s="352" t="s">
        <v>8</v>
      </c>
      <c r="P1447" s="347" t="s">
        <v>3246</v>
      </c>
    </row>
    <row r="1448" spans="1:16">
      <c r="A1448" s="347" t="s">
        <v>3247</v>
      </c>
      <c r="B1448" s="348">
        <v>0</v>
      </c>
      <c r="C1448" s="347" t="s">
        <v>28152</v>
      </c>
      <c r="D1448" s="347" t="s">
        <v>3248</v>
      </c>
      <c r="E1448" s="347">
        <v>6</v>
      </c>
      <c r="F1448" s="347">
        <v>0.7</v>
      </c>
      <c r="G1448" s="347" t="s">
        <v>11</v>
      </c>
      <c r="H1448" s="349">
        <v>40</v>
      </c>
      <c r="I1448" s="350" t="s">
        <v>12</v>
      </c>
      <c r="J1448" s="351">
        <f t="shared" si="22"/>
        <v>122.69999999999999</v>
      </c>
      <c r="K1448" s="351">
        <v>20.45</v>
      </c>
      <c r="L1448" s="3" t="str">
        <f>IFERROR(INDEX(dbOrdini[PREZZO
VINOLUX],MATCH(A1448,dbOrdini[CODICE
ANKER],0)),"")</f>
        <v/>
      </c>
      <c r="M1448" s="347" t="s">
        <v>10535</v>
      </c>
      <c r="N1448" s="15" t="str">
        <f>IFERROR(INDEX(dbOrdini[ORDINE],MATCH(A1448,dbOrdini[CODICE
ANKER]*(dbOrdini[CODICE
SUPPLY]="GEN24"),0)),"")</f>
        <v/>
      </c>
      <c r="O1448" s="352" t="s">
        <v>8</v>
      </c>
      <c r="P1448" s="347" t="s">
        <v>3249</v>
      </c>
    </row>
    <row r="1449" spans="1:16">
      <c r="A1449" s="347" t="s">
        <v>3250</v>
      </c>
      <c r="B1449" s="348">
        <v>0</v>
      </c>
      <c r="C1449" s="347" t="s">
        <v>28152</v>
      </c>
      <c r="D1449" s="347" t="s">
        <v>3251</v>
      </c>
      <c r="E1449" s="347">
        <v>6</v>
      </c>
      <c r="F1449" s="347">
        <v>0.7</v>
      </c>
      <c r="G1449" s="347" t="s">
        <v>11262</v>
      </c>
      <c r="H1449" s="349">
        <v>43</v>
      </c>
      <c r="I1449" s="350" t="s">
        <v>12</v>
      </c>
      <c r="J1449" s="351">
        <f t="shared" si="22"/>
        <v>165</v>
      </c>
      <c r="K1449" s="351">
        <v>27.5</v>
      </c>
      <c r="L1449" s="3" t="str">
        <f>IFERROR(INDEX(dbOrdini[PREZZO
VINOLUX],MATCH(A1449,dbOrdini[CODICE
ANKER],0)),"")</f>
        <v/>
      </c>
      <c r="M1449" s="347" t="s">
        <v>10535</v>
      </c>
      <c r="N1449" s="15" t="str">
        <f>IFERROR(INDEX(dbOrdini[ORDINE],MATCH(A1449,dbOrdini[CODICE
ANKER]*(dbOrdini[CODICE
SUPPLY]="GEN24"),0)),"")</f>
        <v/>
      </c>
      <c r="O1449" s="352" t="s">
        <v>8</v>
      </c>
      <c r="P1449" s="347" t="s">
        <v>3252</v>
      </c>
    </row>
    <row r="1450" spans="1:16">
      <c r="A1450" s="347" t="s">
        <v>3260</v>
      </c>
      <c r="B1450" s="348">
        <v>200</v>
      </c>
      <c r="C1450" s="347" t="s">
        <v>28152</v>
      </c>
      <c r="D1450" s="347" t="s">
        <v>3254</v>
      </c>
      <c r="E1450" s="347">
        <v>6</v>
      </c>
      <c r="F1450" s="347">
        <v>0.5</v>
      </c>
      <c r="G1450" s="347" t="s">
        <v>11</v>
      </c>
      <c r="H1450" s="349">
        <v>28</v>
      </c>
      <c r="I1450" s="350" t="s">
        <v>12</v>
      </c>
      <c r="J1450" s="351">
        <f t="shared" si="22"/>
        <v>35.700000000000003</v>
      </c>
      <c r="K1450" s="351">
        <v>5.95</v>
      </c>
      <c r="L1450" s="3" t="str">
        <f>IFERROR(INDEX(dbOrdini[PREZZO
VINOLUX],MATCH(A1450,dbOrdini[CODICE
ANKER],0)),"")</f>
        <v/>
      </c>
      <c r="M1450" s="347" t="s">
        <v>10539</v>
      </c>
      <c r="N1450" s="15" t="str">
        <f>IFERROR(INDEX(dbOrdini[ORDINE],MATCH(A1450,dbOrdini[CODICE
ANKER]*(dbOrdini[CODICE
SUPPLY]="GEN24"),0)),"")</f>
        <v/>
      </c>
      <c r="O1450" s="352" t="s">
        <v>8</v>
      </c>
      <c r="P1450" s="347" t="s">
        <v>3261</v>
      </c>
    </row>
    <row r="1451" spans="1:16">
      <c r="A1451" s="347" t="s">
        <v>3253</v>
      </c>
      <c r="B1451" s="348">
        <v>40</v>
      </c>
      <c r="C1451" s="347" t="s">
        <v>28152</v>
      </c>
      <c r="D1451" s="347" t="s">
        <v>3254</v>
      </c>
      <c r="E1451" s="347">
        <v>20</v>
      </c>
      <c r="F1451" s="347">
        <v>0.05</v>
      </c>
      <c r="G1451" s="347" t="s">
        <v>11</v>
      </c>
      <c r="H1451" s="349">
        <v>28</v>
      </c>
      <c r="I1451" s="350" t="s">
        <v>12</v>
      </c>
      <c r="J1451" s="351">
        <f t="shared" si="22"/>
        <v>30</v>
      </c>
      <c r="K1451" s="351">
        <v>1.5</v>
      </c>
      <c r="L1451" s="3" t="str">
        <f>IFERROR(INDEX(dbOrdini[PREZZO
VINOLUX],MATCH(A1451,dbOrdini[CODICE
ANKER],0)),"")</f>
        <v/>
      </c>
      <c r="M1451" s="347" t="s">
        <v>10539</v>
      </c>
      <c r="N1451" s="15" t="str">
        <f>IFERROR(INDEX(dbOrdini[ORDINE],MATCH(A1451,dbOrdini[CODICE
ANKER]*(dbOrdini[CODICE
SUPPLY]="GEN24"),0)),"")</f>
        <v/>
      </c>
      <c r="O1451" s="352" t="s">
        <v>8</v>
      </c>
      <c r="P1451" s="347" t="s">
        <v>3255</v>
      </c>
    </row>
    <row r="1452" spans="1:16">
      <c r="A1452" s="347" t="s">
        <v>3262</v>
      </c>
      <c r="B1452" s="348">
        <v>4010</v>
      </c>
      <c r="C1452" s="347" t="s">
        <v>28152</v>
      </c>
      <c r="D1452" s="347" t="s">
        <v>3254</v>
      </c>
      <c r="E1452" s="347">
        <v>6</v>
      </c>
      <c r="F1452" s="347">
        <v>0.7</v>
      </c>
      <c r="G1452" s="347" t="s">
        <v>11</v>
      </c>
      <c r="H1452" s="349">
        <v>28</v>
      </c>
      <c r="I1452" s="350" t="s">
        <v>12</v>
      </c>
      <c r="J1452" s="351">
        <f t="shared" si="22"/>
        <v>48.300000000000004</v>
      </c>
      <c r="K1452" s="351">
        <v>8.0500000000000007</v>
      </c>
      <c r="L1452" s="3" t="str">
        <f>IFERROR(INDEX(dbOrdini[PREZZO
VINOLUX],MATCH(A1452,dbOrdini[CODICE
ANKER],0)),"")</f>
        <v/>
      </c>
      <c r="M1452" s="347" t="s">
        <v>10539</v>
      </c>
      <c r="N1452" s="15" t="str">
        <f>IFERROR(INDEX(dbOrdini[ORDINE],MATCH(A1452,dbOrdini[CODICE
ANKER]*(dbOrdini[CODICE
SUPPLY]="GEN24"),0)),"")</f>
        <v/>
      </c>
      <c r="O1452" s="352" t="s">
        <v>8</v>
      </c>
      <c r="P1452" s="347" t="s">
        <v>3263</v>
      </c>
    </row>
    <row r="1453" spans="1:16">
      <c r="A1453" s="347" t="s">
        <v>3258</v>
      </c>
      <c r="B1453" s="348">
        <v>14</v>
      </c>
      <c r="C1453" s="347" t="s">
        <v>28152</v>
      </c>
      <c r="D1453" s="347" t="s">
        <v>3254</v>
      </c>
      <c r="E1453" s="347">
        <v>12</v>
      </c>
      <c r="F1453" s="347">
        <v>0.35</v>
      </c>
      <c r="G1453" s="347" t="s">
        <v>11</v>
      </c>
      <c r="H1453" s="349">
        <v>28</v>
      </c>
      <c r="I1453" s="350" t="s">
        <v>12</v>
      </c>
      <c r="J1453" s="351">
        <f t="shared" si="22"/>
        <v>72</v>
      </c>
      <c r="K1453" s="351">
        <v>6</v>
      </c>
      <c r="L1453" s="3" t="str">
        <f>IFERROR(INDEX(dbOrdini[PREZZO
VINOLUX],MATCH(A1453,dbOrdini[CODICE
ANKER],0)),"")</f>
        <v/>
      </c>
      <c r="M1453" s="347" t="s">
        <v>10539</v>
      </c>
      <c r="N1453" s="15" t="str">
        <f>IFERROR(INDEX(dbOrdini[ORDINE],MATCH(A1453,dbOrdini[CODICE
ANKER]*(dbOrdini[CODICE
SUPPLY]="GEN24"),0)),"")</f>
        <v/>
      </c>
      <c r="O1453" s="352" t="s">
        <v>8</v>
      </c>
      <c r="P1453" s="347" t="s">
        <v>3259</v>
      </c>
    </row>
    <row r="1454" spans="1:16">
      <c r="A1454" s="347" t="s">
        <v>3264</v>
      </c>
      <c r="B1454" s="348">
        <v>1257</v>
      </c>
      <c r="C1454" s="347" t="s">
        <v>28152</v>
      </c>
      <c r="D1454" s="347" t="s">
        <v>3254</v>
      </c>
      <c r="E1454" s="347">
        <v>6</v>
      </c>
      <c r="F1454" s="347">
        <v>1</v>
      </c>
      <c r="G1454" s="347" t="s">
        <v>11</v>
      </c>
      <c r="H1454" s="349">
        <v>28</v>
      </c>
      <c r="I1454" s="350" t="s">
        <v>12</v>
      </c>
      <c r="J1454" s="351">
        <f t="shared" si="22"/>
        <v>60.300000000000004</v>
      </c>
      <c r="K1454" s="351">
        <v>10.050000000000001</v>
      </c>
      <c r="L1454" s="3" t="str">
        <f>IFERROR(INDEX(dbOrdini[PREZZO
VINOLUX],MATCH(A1454,dbOrdini[CODICE
ANKER],0)),"")</f>
        <v/>
      </c>
      <c r="M1454" s="347" t="s">
        <v>10539</v>
      </c>
      <c r="N1454" s="15" t="str">
        <f>IFERROR(INDEX(dbOrdini[ORDINE],MATCH(A1454,dbOrdini[CODICE
ANKER]*(dbOrdini[CODICE
SUPPLY]="GEN24"),0)),"")</f>
        <v/>
      </c>
      <c r="O1454" s="352" t="s">
        <v>8</v>
      </c>
      <c r="P1454" s="347" t="s">
        <v>3265</v>
      </c>
    </row>
    <row r="1455" spans="1:16">
      <c r="A1455" s="347" t="s">
        <v>3266</v>
      </c>
      <c r="B1455" s="348">
        <v>58</v>
      </c>
      <c r="C1455" s="347" t="s">
        <v>28152</v>
      </c>
      <c r="D1455" s="347" t="s">
        <v>3254</v>
      </c>
      <c r="E1455" s="347">
        <v>12</v>
      </c>
      <c r="F1455" s="347">
        <v>1</v>
      </c>
      <c r="G1455" s="347" t="s">
        <v>11</v>
      </c>
      <c r="H1455" s="349">
        <v>28</v>
      </c>
      <c r="I1455" s="350" t="s">
        <v>12</v>
      </c>
      <c r="J1455" s="351">
        <f t="shared" si="22"/>
        <v>123</v>
      </c>
      <c r="K1455" s="351">
        <v>10.25</v>
      </c>
      <c r="L1455" s="3" t="str">
        <f>IFERROR(INDEX(dbOrdini[PREZZO
VINOLUX],MATCH(A1455,dbOrdini[CODICE
ANKER],0)),"")</f>
        <v/>
      </c>
      <c r="M1455" s="347" t="s">
        <v>10539</v>
      </c>
      <c r="N1455" s="15" t="str">
        <f>IFERROR(INDEX(dbOrdini[ORDINE],MATCH(A1455,dbOrdini[CODICE
ANKER]*(dbOrdini[CODICE
SUPPLY]="GEN24"),0)),"")</f>
        <v/>
      </c>
      <c r="O1455" s="352" t="s">
        <v>8</v>
      </c>
      <c r="P1455" s="347" t="s">
        <v>3265</v>
      </c>
    </row>
    <row r="1456" spans="1:16">
      <c r="A1456" s="347" t="s">
        <v>3256</v>
      </c>
      <c r="B1456" s="348">
        <v>86</v>
      </c>
      <c r="C1456" s="347" t="s">
        <v>28152</v>
      </c>
      <c r="D1456" s="347" t="s">
        <v>3254</v>
      </c>
      <c r="E1456" s="347">
        <v>12</v>
      </c>
      <c r="F1456" s="347">
        <v>0.2</v>
      </c>
      <c r="G1456" s="347" t="s">
        <v>11</v>
      </c>
      <c r="H1456" s="349">
        <v>28</v>
      </c>
      <c r="I1456" s="350" t="s">
        <v>12</v>
      </c>
      <c r="J1456" s="351">
        <f t="shared" si="22"/>
        <v>57</v>
      </c>
      <c r="K1456" s="351">
        <v>4.75</v>
      </c>
      <c r="L1456" s="3" t="str">
        <f>IFERROR(INDEX(dbOrdini[PREZZO
VINOLUX],MATCH(A1456,dbOrdini[CODICE
ANKER],0)),"")</f>
        <v/>
      </c>
      <c r="M1456" s="347" t="s">
        <v>10539</v>
      </c>
      <c r="N1456" s="15" t="str">
        <f>IFERROR(INDEX(dbOrdini[ORDINE],MATCH(A1456,dbOrdini[CODICE
ANKER]*(dbOrdini[CODICE
SUPPLY]="GEN24"),0)),"")</f>
        <v/>
      </c>
      <c r="O1456" s="352" t="s">
        <v>8</v>
      </c>
      <c r="P1456" s="347" t="s">
        <v>3257</v>
      </c>
    </row>
    <row r="1457" spans="1:16">
      <c r="A1457" s="347" t="s">
        <v>3267</v>
      </c>
      <c r="B1457" s="348">
        <v>0</v>
      </c>
      <c r="C1457" s="347" t="s">
        <v>28152</v>
      </c>
      <c r="D1457" s="347" t="s">
        <v>3268</v>
      </c>
      <c r="E1457" s="347">
        <v>6</v>
      </c>
      <c r="F1457" s="347">
        <v>0.7</v>
      </c>
      <c r="G1457" s="347" t="s">
        <v>11</v>
      </c>
      <c r="H1457" s="349">
        <v>28</v>
      </c>
      <c r="I1457" s="350" t="s">
        <v>12</v>
      </c>
      <c r="J1457" s="351">
        <f t="shared" si="22"/>
        <v>57</v>
      </c>
      <c r="K1457" s="351">
        <v>9.5</v>
      </c>
      <c r="L1457" s="3" t="str">
        <f>IFERROR(INDEX(dbOrdini[PREZZO
VINOLUX],MATCH(A1457,dbOrdini[CODICE
ANKER],0)),"")</f>
        <v/>
      </c>
      <c r="M1457" s="347" t="s">
        <v>10546</v>
      </c>
      <c r="N1457" s="15" t="str">
        <f>IFERROR(INDEX(dbOrdini[ORDINE],MATCH(A1457,dbOrdini[CODICE
ANKER]*(dbOrdini[CODICE
SUPPLY]="GEN24"),0)),"")</f>
        <v/>
      </c>
      <c r="O1457" s="352" t="s">
        <v>8</v>
      </c>
      <c r="P1457" s="347" t="s">
        <v>3269</v>
      </c>
    </row>
    <row r="1458" spans="1:16">
      <c r="A1458" s="347" t="s">
        <v>11512</v>
      </c>
      <c r="B1458" s="348">
        <v>199</v>
      </c>
      <c r="C1458" s="347" t="s">
        <v>28152</v>
      </c>
      <c r="D1458" s="347" t="s">
        <v>3268</v>
      </c>
      <c r="E1458" s="347">
        <v>6</v>
      </c>
      <c r="F1458" s="347">
        <v>0.7</v>
      </c>
      <c r="G1458" s="347" t="s">
        <v>11</v>
      </c>
      <c r="H1458" s="349">
        <v>28</v>
      </c>
      <c r="I1458" s="350" t="s">
        <v>12</v>
      </c>
      <c r="J1458" s="351">
        <f t="shared" si="22"/>
        <v>57</v>
      </c>
      <c r="K1458" s="351">
        <v>9.5</v>
      </c>
      <c r="L1458" s="3" t="str">
        <f>IFERROR(INDEX(dbOrdini[PREZZO
VINOLUX],MATCH(A1458,dbOrdini[CODICE
ANKER],0)),"")</f>
        <v/>
      </c>
      <c r="M1458" s="347" t="s">
        <v>10539</v>
      </c>
      <c r="N1458" s="15" t="str">
        <f>IFERROR(INDEX(dbOrdini[ORDINE],MATCH(A1458,dbOrdini[CODICE
ANKER]*(dbOrdini[CODICE
SUPPLY]="GEN24"),0)),"")</f>
        <v/>
      </c>
      <c r="O1458" s="352" t="s">
        <v>8</v>
      </c>
      <c r="P1458" s="347" t="s">
        <v>11513</v>
      </c>
    </row>
    <row r="1459" spans="1:16">
      <c r="A1459" s="347" t="s">
        <v>3270</v>
      </c>
      <c r="B1459" s="348">
        <v>7</v>
      </c>
      <c r="C1459" s="347" t="s">
        <v>28152</v>
      </c>
      <c r="D1459" s="347" t="s">
        <v>3271</v>
      </c>
      <c r="E1459" s="347">
        <v>12</v>
      </c>
      <c r="F1459" s="347">
        <v>0.35</v>
      </c>
      <c r="G1459" s="347" t="s">
        <v>11</v>
      </c>
      <c r="H1459" s="349">
        <v>17</v>
      </c>
      <c r="I1459" s="350" t="s">
        <v>12</v>
      </c>
      <c r="J1459" s="351">
        <f t="shared" si="22"/>
        <v>78</v>
      </c>
      <c r="K1459" s="351">
        <v>6.5</v>
      </c>
      <c r="L1459" s="3" t="str">
        <f>IFERROR(INDEX(dbOrdini[PREZZO
VINOLUX],MATCH(A1459,dbOrdini[CODICE
ANKER],0)),"")</f>
        <v/>
      </c>
      <c r="M1459" s="347" t="s">
        <v>10545</v>
      </c>
      <c r="N1459" s="15" t="str">
        <f>IFERROR(INDEX(dbOrdini[ORDINE],MATCH(A1459,dbOrdini[CODICE
ANKER]*(dbOrdini[CODICE
SUPPLY]="GEN24"),0)),"")</f>
        <v/>
      </c>
      <c r="O1459" s="352" t="s">
        <v>8</v>
      </c>
      <c r="P1459" s="347" t="s">
        <v>3272</v>
      </c>
    </row>
    <row r="1460" spans="1:16">
      <c r="A1460" s="347" t="s">
        <v>3273</v>
      </c>
      <c r="B1460" s="348">
        <v>0</v>
      </c>
      <c r="C1460" s="347" t="s">
        <v>28152</v>
      </c>
      <c r="D1460" s="347" t="s">
        <v>3271</v>
      </c>
      <c r="E1460" s="347">
        <v>6</v>
      </c>
      <c r="F1460" s="347">
        <v>0.7</v>
      </c>
      <c r="G1460" s="347" t="s">
        <v>11</v>
      </c>
      <c r="H1460" s="349">
        <v>17</v>
      </c>
      <c r="I1460" s="350" t="s">
        <v>12</v>
      </c>
      <c r="J1460" s="351">
        <f t="shared" si="22"/>
        <v>47.7</v>
      </c>
      <c r="K1460" s="351">
        <v>7.95</v>
      </c>
      <c r="L1460" s="3" t="str">
        <f>IFERROR(INDEX(dbOrdini[PREZZO
VINOLUX],MATCH(A1460,dbOrdini[CODICE
ANKER],0)),"")</f>
        <v/>
      </c>
      <c r="M1460" s="347" t="s">
        <v>10545</v>
      </c>
      <c r="N1460" s="15" t="str">
        <f>IFERROR(INDEX(dbOrdini[ORDINE],MATCH(A1460,dbOrdini[CODICE
ANKER]*(dbOrdini[CODICE
SUPPLY]="GEN24"),0)),"")</f>
        <v/>
      </c>
      <c r="O1460" s="352" t="s">
        <v>8</v>
      </c>
      <c r="P1460" s="347" t="s">
        <v>3274</v>
      </c>
    </row>
    <row r="1461" spans="1:16">
      <c r="A1461" s="347" t="s">
        <v>28494</v>
      </c>
      <c r="B1461" s="348">
        <v>6</v>
      </c>
      <c r="C1461" s="347" t="s">
        <v>28152</v>
      </c>
      <c r="D1461" s="347" t="s">
        <v>28495</v>
      </c>
      <c r="E1461" s="347">
        <v>6</v>
      </c>
      <c r="F1461" s="347">
        <v>0.7</v>
      </c>
      <c r="G1461" s="347" t="s">
        <v>11</v>
      </c>
      <c r="H1461" s="349">
        <v>17</v>
      </c>
      <c r="I1461" s="350" t="s">
        <v>12</v>
      </c>
      <c r="J1461" s="351">
        <f t="shared" si="22"/>
        <v>75</v>
      </c>
      <c r="K1461" s="351">
        <v>12.5</v>
      </c>
      <c r="L1461" s="3" t="str">
        <f>IFERROR(INDEX(dbOrdini[PREZZO
VINOLUX],MATCH(A1461,dbOrdini[CODICE
ANKER],0)),"")</f>
        <v/>
      </c>
      <c r="M1461" s="347" t="s">
        <v>10546</v>
      </c>
      <c r="N1461" s="15" t="str">
        <f>IFERROR(INDEX(dbOrdini[ORDINE],MATCH(A1461,dbOrdini[CODICE
ANKER]*(dbOrdini[CODICE
SUPPLY]="GEN24"),0)),"")</f>
        <v/>
      </c>
      <c r="O1461" s="352" t="s">
        <v>8</v>
      </c>
      <c r="P1461" s="347" t="s">
        <v>28496</v>
      </c>
    </row>
    <row r="1462" spans="1:16">
      <c r="A1462" s="347" t="s">
        <v>3275</v>
      </c>
      <c r="B1462" s="348">
        <v>70</v>
      </c>
      <c r="C1462" s="347" t="s">
        <v>28152</v>
      </c>
      <c r="D1462" s="347" t="s">
        <v>3276</v>
      </c>
      <c r="E1462" s="347">
        <v>6</v>
      </c>
      <c r="F1462" s="347">
        <v>0.7</v>
      </c>
      <c r="G1462" s="347" t="s">
        <v>11262</v>
      </c>
      <c r="H1462" s="349">
        <v>17</v>
      </c>
      <c r="I1462" s="350" t="s">
        <v>12</v>
      </c>
      <c r="J1462" s="351">
        <f t="shared" si="22"/>
        <v>75</v>
      </c>
      <c r="K1462" s="351">
        <v>12.5</v>
      </c>
      <c r="L1462" s="3" t="str">
        <f>IFERROR(INDEX(dbOrdini[PREZZO
VINOLUX],MATCH(A1462,dbOrdini[CODICE
ANKER],0)),"")</f>
        <v/>
      </c>
      <c r="M1462" s="347" t="s">
        <v>10546</v>
      </c>
      <c r="N1462" s="15" t="str">
        <f>IFERROR(INDEX(dbOrdini[ORDINE],MATCH(A1462,dbOrdini[CODICE
ANKER]*(dbOrdini[CODICE
SUPPLY]="GEN24"),0)),"")</f>
        <v/>
      </c>
      <c r="O1462" s="352" t="s">
        <v>8</v>
      </c>
      <c r="P1462" s="347" t="s">
        <v>3277</v>
      </c>
    </row>
    <row r="1463" spans="1:16">
      <c r="A1463" s="347" t="s">
        <v>3278</v>
      </c>
      <c r="B1463" s="348">
        <v>0</v>
      </c>
      <c r="C1463" s="347" t="s">
        <v>28152</v>
      </c>
      <c r="D1463" s="347" t="s">
        <v>3279</v>
      </c>
      <c r="E1463" s="347">
        <v>6</v>
      </c>
      <c r="F1463" s="347">
        <v>0.75</v>
      </c>
      <c r="G1463" s="347" t="s">
        <v>11262</v>
      </c>
      <c r="H1463" s="349">
        <v>11.5</v>
      </c>
      <c r="I1463" s="350" t="s">
        <v>12</v>
      </c>
      <c r="J1463" s="351">
        <f t="shared" si="22"/>
        <v>28.799999999999997</v>
      </c>
      <c r="K1463" s="351">
        <v>4.8</v>
      </c>
      <c r="L1463" s="3" t="str">
        <f>IFERROR(INDEX(dbOrdini[PREZZO
VINOLUX],MATCH(A1463,dbOrdini[CODICE
ANKER],0)),"")</f>
        <v/>
      </c>
      <c r="M1463" s="347" t="s">
        <v>28497</v>
      </c>
      <c r="N1463" s="15" t="str">
        <f>IFERROR(INDEX(dbOrdini[ORDINE],MATCH(A1463,dbOrdini[CODICE
ANKER]*(dbOrdini[CODICE
SUPPLY]="GEN24"),0)),"")</f>
        <v/>
      </c>
      <c r="O1463" s="352" t="s">
        <v>8</v>
      </c>
      <c r="P1463" s="347" t="s">
        <v>3280</v>
      </c>
    </row>
    <row r="1464" spans="1:16">
      <c r="A1464" s="347" t="s">
        <v>3281</v>
      </c>
      <c r="B1464" s="348">
        <v>18</v>
      </c>
      <c r="C1464" s="347" t="s">
        <v>28152</v>
      </c>
      <c r="D1464" s="347" t="s">
        <v>3282</v>
      </c>
      <c r="E1464" s="347">
        <v>6</v>
      </c>
      <c r="F1464" s="347">
        <v>0.75</v>
      </c>
      <c r="G1464" s="347" t="s">
        <v>11</v>
      </c>
      <c r="H1464" s="349">
        <v>14.5</v>
      </c>
      <c r="I1464" s="350" t="s">
        <v>12</v>
      </c>
      <c r="J1464" s="351">
        <f t="shared" si="22"/>
        <v>35.700000000000003</v>
      </c>
      <c r="K1464" s="351">
        <v>5.95</v>
      </c>
      <c r="L1464" s="3" t="str">
        <f>IFERROR(INDEX(dbOrdini[PREZZO
VINOLUX],MATCH(A1464,dbOrdini[CODICE
ANKER],0)),"")</f>
        <v/>
      </c>
      <c r="M1464" s="347" t="s">
        <v>28211</v>
      </c>
      <c r="N1464" s="15" t="str">
        <f>IFERROR(INDEX(dbOrdini[ORDINE],MATCH(A1464,dbOrdini[CODICE
ANKER]*(dbOrdini[CODICE
SUPPLY]="GEN24"),0)),"")</f>
        <v/>
      </c>
      <c r="O1464" s="352" t="s">
        <v>8</v>
      </c>
      <c r="P1464" s="347" t="s">
        <v>3283</v>
      </c>
    </row>
    <row r="1465" spans="1:16">
      <c r="A1465" s="347" t="s">
        <v>10967</v>
      </c>
      <c r="B1465" s="348">
        <v>8</v>
      </c>
      <c r="C1465" s="347" t="s">
        <v>28152</v>
      </c>
      <c r="D1465" s="347" t="s">
        <v>3284</v>
      </c>
      <c r="E1465" s="347">
        <v>6</v>
      </c>
      <c r="F1465" s="347">
        <v>0.5</v>
      </c>
      <c r="G1465" s="347" t="s">
        <v>11</v>
      </c>
      <c r="H1465" s="349">
        <v>18</v>
      </c>
      <c r="I1465" s="350" t="s">
        <v>12</v>
      </c>
      <c r="J1465" s="351">
        <f t="shared" si="22"/>
        <v>47.7</v>
      </c>
      <c r="K1465" s="351">
        <v>7.95</v>
      </c>
      <c r="L1465" s="3" t="str">
        <f>IFERROR(INDEX(dbOrdini[PREZZO
VINOLUX],MATCH(A1465,dbOrdini[CODICE
ANKER],0)),"")</f>
        <v/>
      </c>
      <c r="M1465" s="347" t="s">
        <v>10539</v>
      </c>
      <c r="N1465" s="15" t="str">
        <f>IFERROR(INDEX(dbOrdini[ORDINE],MATCH(A1465,dbOrdini[CODICE
ANKER]*(dbOrdini[CODICE
SUPPLY]="GEN24"),0)),"")</f>
        <v/>
      </c>
      <c r="O1465" s="352" t="s">
        <v>8</v>
      </c>
      <c r="P1465" s="347" t="s">
        <v>11514</v>
      </c>
    </row>
    <row r="1466" spans="1:16">
      <c r="A1466" s="347" t="s">
        <v>3285</v>
      </c>
      <c r="B1466" s="348">
        <v>186</v>
      </c>
      <c r="C1466" s="347" t="s">
        <v>28152</v>
      </c>
      <c r="D1466" s="347" t="s">
        <v>3286</v>
      </c>
      <c r="E1466" s="347">
        <v>6</v>
      </c>
      <c r="F1466" s="347">
        <v>0.75</v>
      </c>
      <c r="G1466" s="347" t="s">
        <v>11</v>
      </c>
      <c r="H1466" s="349">
        <v>16</v>
      </c>
      <c r="I1466" s="350" t="s">
        <v>12</v>
      </c>
      <c r="J1466" s="351">
        <f t="shared" si="22"/>
        <v>32.099999999999994</v>
      </c>
      <c r="K1466" s="351">
        <v>5.35</v>
      </c>
      <c r="L1466" s="3" t="str">
        <f>IFERROR(INDEX(dbOrdini[PREZZO
VINOLUX],MATCH(A1466,dbOrdini[CODICE
ANKER],0)),"")</f>
        <v/>
      </c>
      <c r="M1466" s="347" t="s">
        <v>28212</v>
      </c>
      <c r="N1466" s="15" t="str">
        <f>IFERROR(INDEX(dbOrdini[ORDINE],MATCH(A1466,dbOrdini[CODICE
ANKER]*(dbOrdini[CODICE
SUPPLY]="GEN24"),0)),"")</f>
        <v/>
      </c>
      <c r="O1466" s="352" t="s">
        <v>8</v>
      </c>
      <c r="P1466" s="347" t="s">
        <v>3287</v>
      </c>
    </row>
    <row r="1467" spans="1:16">
      <c r="A1467" s="347" t="s">
        <v>10945</v>
      </c>
      <c r="B1467" s="348">
        <v>2</v>
      </c>
      <c r="C1467" s="347" t="s">
        <v>28152</v>
      </c>
      <c r="D1467" s="347" t="s">
        <v>10946</v>
      </c>
      <c r="E1467" s="347">
        <v>6</v>
      </c>
      <c r="F1467" s="347">
        <v>0.75</v>
      </c>
      <c r="G1467" s="347" t="s">
        <v>11</v>
      </c>
      <c r="H1467" s="349">
        <v>16</v>
      </c>
      <c r="I1467" s="350" t="s">
        <v>12</v>
      </c>
      <c r="J1467" s="351">
        <f t="shared" si="22"/>
        <v>47.400000000000006</v>
      </c>
      <c r="K1467" s="351">
        <v>7.9</v>
      </c>
      <c r="L1467" s="3" t="str">
        <f>IFERROR(INDEX(dbOrdini[PREZZO
VINOLUX],MATCH(A1467,dbOrdini[CODICE
ANKER],0)),"")</f>
        <v/>
      </c>
      <c r="M1467" s="347" t="s">
        <v>10544</v>
      </c>
      <c r="N1467" s="15" t="str">
        <f>IFERROR(INDEX(dbOrdini[ORDINE],MATCH(A1467,dbOrdini[CODICE
ANKER]*(dbOrdini[CODICE
SUPPLY]="GEN24"),0)),"")</f>
        <v/>
      </c>
      <c r="O1467" s="352" t="s">
        <v>8</v>
      </c>
      <c r="P1467" s="347" t="s">
        <v>11515</v>
      </c>
    </row>
    <row r="1468" spans="1:16">
      <c r="A1468" s="347" t="s">
        <v>3288</v>
      </c>
      <c r="B1468" s="348">
        <v>0</v>
      </c>
      <c r="C1468" s="347" t="s">
        <v>28152</v>
      </c>
      <c r="D1468" s="347" t="s">
        <v>3289</v>
      </c>
      <c r="E1468" s="347">
        <v>6</v>
      </c>
      <c r="F1468" s="347">
        <v>0.75</v>
      </c>
      <c r="G1468" s="347" t="s">
        <v>11</v>
      </c>
      <c r="H1468" s="349">
        <v>17.5</v>
      </c>
      <c r="I1468" s="350" t="s">
        <v>12</v>
      </c>
      <c r="J1468" s="351">
        <f t="shared" si="22"/>
        <v>36.900000000000006</v>
      </c>
      <c r="K1468" s="351">
        <v>6.15</v>
      </c>
      <c r="L1468" s="3" t="str">
        <f>IFERROR(INDEX(dbOrdini[PREZZO
VINOLUX],MATCH(A1468,dbOrdini[CODICE
ANKER],0)),"")</f>
        <v/>
      </c>
      <c r="M1468" s="347" t="s">
        <v>28212</v>
      </c>
      <c r="N1468" s="15" t="str">
        <f>IFERROR(INDEX(dbOrdini[ORDINE],MATCH(A1468,dbOrdini[CODICE
ANKER]*(dbOrdini[CODICE
SUPPLY]="GEN24"),0)),"")</f>
        <v/>
      </c>
      <c r="O1468" s="352" t="s">
        <v>8</v>
      </c>
      <c r="P1468" s="347" t="s">
        <v>3290</v>
      </c>
    </row>
    <row r="1469" spans="1:16">
      <c r="A1469" s="347" t="s">
        <v>3291</v>
      </c>
      <c r="B1469" s="348">
        <v>78</v>
      </c>
      <c r="C1469" s="347" t="s">
        <v>28152</v>
      </c>
      <c r="D1469" s="347" t="s">
        <v>3292</v>
      </c>
      <c r="E1469" s="347">
        <v>6</v>
      </c>
      <c r="F1469" s="347">
        <v>0.75</v>
      </c>
      <c r="G1469" s="347" t="s">
        <v>11</v>
      </c>
      <c r="H1469" s="349">
        <v>16</v>
      </c>
      <c r="I1469" s="350" t="s">
        <v>12</v>
      </c>
      <c r="J1469" s="351">
        <f t="shared" si="22"/>
        <v>35.099999999999994</v>
      </c>
      <c r="K1469" s="351">
        <v>5.85</v>
      </c>
      <c r="L1469" s="3" t="str">
        <f>IFERROR(INDEX(dbOrdini[PREZZO
VINOLUX],MATCH(A1469,dbOrdini[CODICE
ANKER],0)),"")</f>
        <v/>
      </c>
      <c r="M1469" s="347" t="s">
        <v>28212</v>
      </c>
      <c r="N1469" s="15" t="str">
        <f>IFERROR(INDEX(dbOrdini[ORDINE],MATCH(A1469,dbOrdini[CODICE
ANKER]*(dbOrdini[CODICE
SUPPLY]="GEN24"),0)),"")</f>
        <v/>
      </c>
      <c r="O1469" s="352" t="s">
        <v>8</v>
      </c>
      <c r="P1469" s="347" t="s">
        <v>3293</v>
      </c>
    </row>
    <row r="1470" spans="1:16">
      <c r="A1470" s="347" t="s">
        <v>3294</v>
      </c>
      <c r="B1470" s="348">
        <v>1031</v>
      </c>
      <c r="C1470" s="347" t="s">
        <v>28152</v>
      </c>
      <c r="D1470" s="347" t="s">
        <v>3295</v>
      </c>
      <c r="E1470" s="347">
        <v>6</v>
      </c>
      <c r="F1470" s="347">
        <v>0.7</v>
      </c>
      <c r="G1470" s="347" t="s">
        <v>11</v>
      </c>
      <c r="H1470" s="349">
        <v>40</v>
      </c>
      <c r="I1470" s="350" t="s">
        <v>12</v>
      </c>
      <c r="J1470" s="351">
        <f t="shared" si="22"/>
        <v>65.699999999999989</v>
      </c>
      <c r="K1470" s="351">
        <v>10.95</v>
      </c>
      <c r="L1470" s="3" t="str">
        <f>IFERROR(INDEX(dbOrdini[PREZZO
VINOLUX],MATCH(A1470,dbOrdini[CODICE
ANKER],0)),"")</f>
        <v/>
      </c>
      <c r="M1470" s="347" t="s">
        <v>10539</v>
      </c>
      <c r="N1470" s="15" t="str">
        <f>IFERROR(INDEX(dbOrdini[ORDINE],MATCH(A1470,dbOrdini[CODICE
ANKER]*(dbOrdini[CODICE
SUPPLY]="GEN24"),0)),"")</f>
        <v/>
      </c>
      <c r="O1470" s="352" t="s">
        <v>8</v>
      </c>
      <c r="P1470" s="347" t="s">
        <v>3296</v>
      </c>
    </row>
    <row r="1471" spans="1:16">
      <c r="A1471" s="347" t="s">
        <v>11516</v>
      </c>
      <c r="B1471" s="348">
        <v>0</v>
      </c>
      <c r="C1471" s="347" t="s">
        <v>28152</v>
      </c>
      <c r="D1471" s="347" t="s">
        <v>11517</v>
      </c>
      <c r="E1471" s="347">
        <v>3</v>
      </c>
      <c r="F1471" s="347">
        <v>1.5</v>
      </c>
      <c r="G1471" s="347" t="s">
        <v>11</v>
      </c>
      <c r="H1471" s="349">
        <v>12.5</v>
      </c>
      <c r="I1471" s="350" t="s">
        <v>12</v>
      </c>
      <c r="J1471" s="351">
        <f t="shared" si="22"/>
        <v>1317</v>
      </c>
      <c r="K1471" s="351">
        <v>439</v>
      </c>
      <c r="L1471" s="3" t="str">
        <f>IFERROR(INDEX(dbOrdini[PREZZO
VINOLUX],MATCH(A1471,dbOrdini[CODICE
ANKER],0)),"")</f>
        <v/>
      </c>
      <c r="M1471" s="347" t="s">
        <v>28233</v>
      </c>
      <c r="N1471" s="15" t="str">
        <f>IFERROR(INDEX(dbOrdini[ORDINE],MATCH(A1471,dbOrdini[CODICE
ANKER]*(dbOrdini[CODICE
SUPPLY]="GEN24"),0)),"")</f>
        <v/>
      </c>
      <c r="O1471" s="352" t="s">
        <v>8</v>
      </c>
      <c r="P1471" s="347" t="s">
        <v>11518</v>
      </c>
    </row>
    <row r="1472" spans="1:16">
      <c r="A1472" s="347" t="s">
        <v>3297</v>
      </c>
      <c r="B1472" s="348">
        <v>84</v>
      </c>
      <c r="C1472" s="347" t="s">
        <v>28152</v>
      </c>
      <c r="D1472" s="347" t="s">
        <v>3298</v>
      </c>
      <c r="E1472" s="347">
        <v>6</v>
      </c>
      <c r="F1472" s="347">
        <v>0.75</v>
      </c>
      <c r="G1472" s="347" t="s">
        <v>11</v>
      </c>
      <c r="H1472" s="349">
        <v>12.5</v>
      </c>
      <c r="I1472" s="350" t="s">
        <v>12</v>
      </c>
      <c r="J1472" s="351">
        <f t="shared" si="22"/>
        <v>990</v>
      </c>
      <c r="K1472" s="351">
        <v>165</v>
      </c>
      <c r="L1472" s="3" t="str">
        <f>IFERROR(INDEX(dbOrdini[PREZZO
VINOLUX],MATCH(A1472,dbOrdini[CODICE
ANKER],0)),"")</f>
        <v/>
      </c>
      <c r="M1472" s="347" t="s">
        <v>28233</v>
      </c>
      <c r="N1472" s="15" t="str">
        <f>IFERROR(INDEX(dbOrdini[ORDINE],MATCH(A1472,dbOrdini[CODICE
ANKER]*(dbOrdini[CODICE
SUPPLY]="GEN24"),0)),"")</f>
        <v/>
      </c>
      <c r="O1472" s="352" t="s">
        <v>8</v>
      </c>
      <c r="P1472" s="347" t="s">
        <v>3299</v>
      </c>
    </row>
    <row r="1473" spans="1:16">
      <c r="A1473" s="347" t="s">
        <v>11519</v>
      </c>
      <c r="B1473" s="348">
        <v>6</v>
      </c>
      <c r="C1473" s="347" t="s">
        <v>28152</v>
      </c>
      <c r="D1473" s="347" t="s">
        <v>3301</v>
      </c>
      <c r="E1473" s="347">
        <v>6</v>
      </c>
      <c r="F1473" s="347">
        <v>0.75</v>
      </c>
      <c r="G1473" s="347" t="s">
        <v>11</v>
      </c>
      <c r="H1473" s="349">
        <v>12.5</v>
      </c>
      <c r="I1473" s="350" t="s">
        <v>12</v>
      </c>
      <c r="J1473" s="351">
        <f t="shared" si="22"/>
        <v>1014</v>
      </c>
      <c r="K1473" s="351">
        <v>169</v>
      </c>
      <c r="L1473" s="3" t="str">
        <f>IFERROR(INDEX(dbOrdini[PREZZO
VINOLUX],MATCH(A1473,dbOrdini[CODICE
ANKER],0)),"")</f>
        <v/>
      </c>
      <c r="M1473" s="347" t="s">
        <v>28233</v>
      </c>
      <c r="N1473" s="15" t="str">
        <f>IFERROR(INDEX(dbOrdini[ORDINE],MATCH(A1473,dbOrdini[CODICE
ANKER]*(dbOrdini[CODICE
SUPPLY]="GEN24"),0)),"")</f>
        <v/>
      </c>
      <c r="O1473" s="352" t="s">
        <v>8</v>
      </c>
      <c r="P1473" s="347" t="s">
        <v>11520</v>
      </c>
    </row>
    <row r="1474" spans="1:16">
      <c r="A1474" s="347" t="s">
        <v>3300</v>
      </c>
      <c r="B1474" s="348">
        <v>1</v>
      </c>
      <c r="C1474" s="347" t="s">
        <v>28152</v>
      </c>
      <c r="D1474" s="347" t="s">
        <v>3301</v>
      </c>
      <c r="E1474" s="347">
        <v>6</v>
      </c>
      <c r="F1474" s="347">
        <v>0.75</v>
      </c>
      <c r="G1474" s="347" t="s">
        <v>11</v>
      </c>
      <c r="H1474" s="349">
        <v>12.5</v>
      </c>
      <c r="I1474" s="350" t="s">
        <v>12</v>
      </c>
      <c r="J1474" s="351">
        <f t="shared" si="22"/>
        <v>1014</v>
      </c>
      <c r="K1474" s="351">
        <v>169</v>
      </c>
      <c r="L1474" s="3" t="str">
        <f>IFERROR(INDEX(dbOrdini[PREZZO
VINOLUX],MATCH(A1474,dbOrdini[CODICE
ANKER],0)),"")</f>
        <v/>
      </c>
      <c r="M1474" s="347" t="s">
        <v>28233</v>
      </c>
      <c r="N1474" s="15" t="str">
        <f>IFERROR(INDEX(dbOrdini[ORDINE],MATCH(A1474,dbOrdini[CODICE
ANKER]*(dbOrdini[CODICE
SUPPLY]="GEN24"),0)),"")</f>
        <v/>
      </c>
      <c r="O1474" s="352" t="s">
        <v>8</v>
      </c>
      <c r="P1474" s="347" t="s">
        <v>3302</v>
      </c>
    </row>
    <row r="1475" spans="1:16">
      <c r="A1475" s="347" t="s">
        <v>28498</v>
      </c>
      <c r="B1475" s="348">
        <v>0</v>
      </c>
      <c r="C1475" s="347" t="s">
        <v>28152</v>
      </c>
      <c r="D1475" s="347" t="s">
        <v>3304</v>
      </c>
      <c r="E1475" s="347">
        <v>6</v>
      </c>
      <c r="F1475" s="347">
        <v>0.75</v>
      </c>
      <c r="G1475" s="347" t="s">
        <v>11</v>
      </c>
      <c r="H1475" s="349">
        <v>12.5</v>
      </c>
      <c r="I1475" s="350" t="s">
        <v>12</v>
      </c>
      <c r="J1475" s="351">
        <f t="shared" si="22"/>
        <v>1200</v>
      </c>
      <c r="K1475" s="351">
        <v>200</v>
      </c>
      <c r="L1475" s="3" t="str">
        <f>IFERROR(INDEX(dbOrdini[PREZZO
VINOLUX],MATCH(A1475,dbOrdini[CODICE
ANKER],0)),"")</f>
        <v/>
      </c>
      <c r="M1475" s="347" t="s">
        <v>28233</v>
      </c>
      <c r="N1475" s="15" t="str">
        <f>IFERROR(INDEX(dbOrdini[ORDINE],MATCH(A1475,dbOrdini[CODICE
ANKER]*(dbOrdini[CODICE
SUPPLY]="GEN24"),0)),"")</f>
        <v/>
      </c>
      <c r="O1475" s="352" t="s">
        <v>8</v>
      </c>
      <c r="P1475" s="347" t="s">
        <v>3305</v>
      </c>
    </row>
    <row r="1476" spans="1:16">
      <c r="A1476" s="347" t="s">
        <v>3303</v>
      </c>
      <c r="B1476" s="348">
        <v>120</v>
      </c>
      <c r="C1476" s="347" t="s">
        <v>28152</v>
      </c>
      <c r="D1476" s="347" t="s">
        <v>3304</v>
      </c>
      <c r="E1476" s="347">
        <v>3</v>
      </c>
      <c r="F1476" s="347">
        <v>0.75</v>
      </c>
      <c r="G1476" s="347" t="s">
        <v>11</v>
      </c>
      <c r="H1476" s="349">
        <v>12.5</v>
      </c>
      <c r="I1476" s="350" t="s">
        <v>12</v>
      </c>
      <c r="J1476" s="351">
        <f t="shared" si="22"/>
        <v>600</v>
      </c>
      <c r="K1476" s="351">
        <v>200</v>
      </c>
      <c r="L1476" s="3" t="str">
        <f>IFERROR(INDEX(dbOrdini[PREZZO
VINOLUX],MATCH(A1476,dbOrdini[CODICE
ANKER],0)),"")</f>
        <v/>
      </c>
      <c r="M1476" s="347" t="s">
        <v>28233</v>
      </c>
      <c r="N1476" s="15" t="str">
        <f>IFERROR(INDEX(dbOrdini[ORDINE],MATCH(A1476,dbOrdini[CODICE
ANKER]*(dbOrdini[CODICE
SUPPLY]="GEN24"),0)),"")</f>
        <v/>
      </c>
      <c r="O1476" s="352" t="s">
        <v>8</v>
      </c>
      <c r="P1476" s="347" t="s">
        <v>3305</v>
      </c>
    </row>
    <row r="1477" spans="1:16">
      <c r="A1477" s="347" t="s">
        <v>28499</v>
      </c>
      <c r="B1477" s="348">
        <v>28</v>
      </c>
      <c r="C1477" s="347" t="s">
        <v>28152</v>
      </c>
      <c r="D1477" s="347" t="s">
        <v>28500</v>
      </c>
      <c r="E1477" s="347">
        <v>6</v>
      </c>
      <c r="F1477" s="347">
        <v>0.75</v>
      </c>
      <c r="G1477" s="347" t="s">
        <v>11</v>
      </c>
      <c r="H1477" s="349">
        <v>12.5</v>
      </c>
      <c r="I1477" s="350" t="s">
        <v>12</v>
      </c>
      <c r="J1477" s="351">
        <f t="shared" si="22"/>
        <v>1770</v>
      </c>
      <c r="K1477" s="351">
        <v>295</v>
      </c>
      <c r="L1477" s="3" t="str">
        <f>IFERROR(INDEX(dbOrdini[PREZZO
VINOLUX],MATCH(A1477,dbOrdini[CODICE
ANKER],0)),"")</f>
        <v/>
      </c>
      <c r="M1477" s="347" t="s">
        <v>28233</v>
      </c>
      <c r="N1477" s="15" t="str">
        <f>IFERROR(INDEX(dbOrdini[ORDINE],MATCH(A1477,dbOrdini[CODICE
ANKER]*(dbOrdini[CODICE
SUPPLY]="GEN24"),0)),"")</f>
        <v/>
      </c>
      <c r="O1477" s="352" t="s">
        <v>8</v>
      </c>
      <c r="P1477" s="347" t="s">
        <v>28501</v>
      </c>
    </row>
    <row r="1478" spans="1:16">
      <c r="A1478" s="347" t="s">
        <v>28502</v>
      </c>
      <c r="B1478" s="348">
        <v>0</v>
      </c>
      <c r="C1478" s="347" t="s">
        <v>28152</v>
      </c>
      <c r="D1478" s="347" t="s">
        <v>28503</v>
      </c>
      <c r="E1478" s="347">
        <v>6</v>
      </c>
      <c r="F1478" s="347">
        <v>0.75</v>
      </c>
      <c r="G1478" s="347" t="s">
        <v>11262</v>
      </c>
      <c r="H1478" s="349">
        <v>12.5</v>
      </c>
      <c r="I1478" s="350" t="s">
        <v>12</v>
      </c>
      <c r="J1478" s="351">
        <f t="shared" si="22"/>
        <v>1710</v>
      </c>
      <c r="K1478" s="351">
        <v>285</v>
      </c>
      <c r="L1478" s="3" t="str">
        <f>IFERROR(INDEX(dbOrdini[PREZZO
VINOLUX],MATCH(A1478,dbOrdini[CODICE
ANKER],0)),"")</f>
        <v/>
      </c>
      <c r="M1478" s="347" t="s">
        <v>28233</v>
      </c>
      <c r="N1478" s="15" t="str">
        <f>IFERROR(INDEX(dbOrdini[ORDINE],MATCH(A1478,dbOrdini[CODICE
ANKER]*(dbOrdini[CODICE
SUPPLY]="GEN24"),0)),"")</f>
        <v/>
      </c>
      <c r="O1478" s="352" t="s">
        <v>8</v>
      </c>
      <c r="P1478" s="347" t="s">
        <v>28501</v>
      </c>
    </row>
    <row r="1479" spans="1:16">
      <c r="A1479" s="347" t="s">
        <v>11521</v>
      </c>
      <c r="B1479" s="348">
        <v>10</v>
      </c>
      <c r="C1479" s="347" t="s">
        <v>28152</v>
      </c>
      <c r="D1479" s="347" t="s">
        <v>11522</v>
      </c>
      <c r="E1479" s="347">
        <v>6</v>
      </c>
      <c r="F1479" s="347">
        <v>0.75</v>
      </c>
      <c r="G1479" s="347" t="s">
        <v>11</v>
      </c>
      <c r="H1479" s="349">
        <v>12.5</v>
      </c>
      <c r="I1479" s="350" t="s">
        <v>12</v>
      </c>
      <c r="J1479" s="351">
        <f t="shared" si="22"/>
        <v>1752</v>
      </c>
      <c r="K1479" s="351">
        <v>292</v>
      </c>
      <c r="L1479" s="3" t="str">
        <f>IFERROR(INDEX(dbOrdini[PREZZO
VINOLUX],MATCH(A1479,dbOrdini[CODICE
ANKER],0)),"")</f>
        <v/>
      </c>
      <c r="M1479" s="347" t="s">
        <v>28233</v>
      </c>
      <c r="N1479" s="15" t="str">
        <f>IFERROR(INDEX(dbOrdini[ORDINE],MATCH(A1479,dbOrdini[CODICE
ANKER]*(dbOrdini[CODICE
SUPPLY]="GEN24"),0)),"")</f>
        <v/>
      </c>
      <c r="O1479" s="352" t="s">
        <v>8</v>
      </c>
      <c r="P1479" s="347" t="s">
        <v>11523</v>
      </c>
    </row>
    <row r="1480" spans="1:16">
      <c r="A1480" s="347" t="s">
        <v>3306</v>
      </c>
      <c r="B1480" s="348">
        <v>3</v>
      </c>
      <c r="C1480" s="347" t="s">
        <v>28152</v>
      </c>
      <c r="D1480" s="347" t="s">
        <v>3307</v>
      </c>
      <c r="E1480" s="347">
        <v>6</v>
      </c>
      <c r="F1480" s="347">
        <v>0.75</v>
      </c>
      <c r="G1480" s="347" t="s">
        <v>11</v>
      </c>
      <c r="H1480" s="349">
        <v>12.5</v>
      </c>
      <c r="I1480" s="350" t="s">
        <v>12</v>
      </c>
      <c r="J1480" s="351">
        <f t="shared" si="22"/>
        <v>1752</v>
      </c>
      <c r="K1480" s="351">
        <v>292</v>
      </c>
      <c r="L1480" s="3" t="str">
        <f>IFERROR(INDEX(dbOrdini[PREZZO
VINOLUX],MATCH(A1480,dbOrdini[CODICE
ANKER],0)),"")</f>
        <v/>
      </c>
      <c r="M1480" s="347" t="s">
        <v>28233</v>
      </c>
      <c r="N1480" s="15" t="str">
        <f>IFERROR(INDEX(dbOrdini[ORDINE],MATCH(A1480,dbOrdini[CODICE
ANKER]*(dbOrdini[CODICE
SUPPLY]="GEN24"),0)),"")</f>
        <v/>
      </c>
      <c r="O1480" s="352" t="s">
        <v>8</v>
      </c>
      <c r="P1480" s="347" t="s">
        <v>3308</v>
      </c>
    </row>
    <row r="1481" spans="1:16">
      <c r="A1481" s="347" t="s">
        <v>11524</v>
      </c>
      <c r="B1481" s="348">
        <v>12</v>
      </c>
      <c r="C1481" s="347" t="s">
        <v>28152</v>
      </c>
      <c r="D1481" s="347" t="s">
        <v>11525</v>
      </c>
      <c r="E1481" s="347">
        <v>6</v>
      </c>
      <c r="F1481" s="347">
        <v>0.75</v>
      </c>
      <c r="G1481" s="347" t="s">
        <v>11</v>
      </c>
      <c r="H1481" s="349">
        <v>12.5</v>
      </c>
      <c r="I1481" s="350" t="s">
        <v>12</v>
      </c>
      <c r="J1481" s="351">
        <f t="shared" si="22"/>
        <v>1290</v>
      </c>
      <c r="K1481" s="351">
        <v>215</v>
      </c>
      <c r="L1481" s="3" t="str">
        <f>IFERROR(INDEX(dbOrdini[PREZZO
VINOLUX],MATCH(A1481,dbOrdini[CODICE
ANKER],0)),"")</f>
        <v/>
      </c>
      <c r="M1481" s="347" t="s">
        <v>28233</v>
      </c>
      <c r="N1481" s="15" t="str">
        <f>IFERROR(INDEX(dbOrdini[ORDINE],MATCH(A1481,dbOrdini[CODICE
ANKER]*(dbOrdini[CODICE
SUPPLY]="GEN24"),0)),"")</f>
        <v/>
      </c>
      <c r="O1481" s="352" t="s">
        <v>8</v>
      </c>
      <c r="P1481" s="347" t="s">
        <v>11526</v>
      </c>
    </row>
    <row r="1482" spans="1:16">
      <c r="A1482" s="347" t="s">
        <v>3309</v>
      </c>
      <c r="B1482" s="348">
        <v>23</v>
      </c>
      <c r="C1482" s="347" t="s">
        <v>28152</v>
      </c>
      <c r="D1482" s="347" t="s">
        <v>3310</v>
      </c>
      <c r="E1482" s="347">
        <v>6</v>
      </c>
      <c r="F1482" s="347">
        <v>0.7</v>
      </c>
      <c r="G1482" s="347" t="s">
        <v>11</v>
      </c>
      <c r="H1482" s="349">
        <v>38</v>
      </c>
      <c r="I1482" s="350" t="s">
        <v>12</v>
      </c>
      <c r="J1482" s="351">
        <f t="shared" si="22"/>
        <v>774</v>
      </c>
      <c r="K1482" s="351">
        <v>129</v>
      </c>
      <c r="L1482" s="3">
        <f>IFERROR(INDEX(dbOrdini[PREZZO
VINOLUX],MATCH(A1482,dbOrdini[CODICE
ANKER],0)),"")</f>
        <v>127.45</v>
      </c>
      <c r="M1482" s="347" t="s">
        <v>10531</v>
      </c>
      <c r="N1482" s="15" t="str">
        <f>IFERROR(INDEX(dbOrdini[ORDINE],MATCH(A1482,dbOrdini[CODICE
ANKER]*(dbOrdini[CODICE
SUPPLY]="GEN24"),0)),"")</f>
        <v/>
      </c>
      <c r="O1482" s="352" t="s">
        <v>8</v>
      </c>
      <c r="P1482" s="347" t="s">
        <v>3311</v>
      </c>
    </row>
    <row r="1483" spans="1:16">
      <c r="A1483" s="347" t="s">
        <v>3312</v>
      </c>
      <c r="B1483" s="348">
        <v>333</v>
      </c>
      <c r="C1483" s="347" t="s">
        <v>28152</v>
      </c>
      <c r="D1483" s="347" t="s">
        <v>3313</v>
      </c>
      <c r="E1483" s="347">
        <v>6</v>
      </c>
      <c r="F1483" s="347">
        <v>0.7</v>
      </c>
      <c r="G1483" s="347" t="s">
        <v>11</v>
      </c>
      <c r="H1483" s="349">
        <v>38</v>
      </c>
      <c r="I1483" s="350" t="s">
        <v>12</v>
      </c>
      <c r="J1483" s="351">
        <f t="shared" si="22"/>
        <v>201</v>
      </c>
      <c r="K1483" s="351">
        <v>33.5</v>
      </c>
      <c r="L1483" s="3" t="str">
        <f>IFERROR(INDEX(dbOrdini[PREZZO
VINOLUX],MATCH(A1483,dbOrdini[CODICE
ANKER],0)),"")</f>
        <v/>
      </c>
      <c r="M1483" s="347" t="s">
        <v>10531</v>
      </c>
      <c r="N1483" s="15" t="str">
        <f>IFERROR(INDEX(dbOrdini[ORDINE],MATCH(A1483,dbOrdini[CODICE
ANKER]*(dbOrdini[CODICE
SUPPLY]="GEN24"),0)),"")</f>
        <v/>
      </c>
      <c r="O1483" s="352" t="s">
        <v>8</v>
      </c>
      <c r="P1483" s="347" t="s">
        <v>3314</v>
      </c>
    </row>
    <row r="1484" spans="1:16">
      <c r="A1484" s="347" t="s">
        <v>3315</v>
      </c>
      <c r="B1484" s="348">
        <v>0</v>
      </c>
      <c r="C1484" s="347" t="s">
        <v>28152</v>
      </c>
      <c r="D1484" s="347" t="s">
        <v>3316</v>
      </c>
      <c r="E1484" s="347">
        <v>6</v>
      </c>
      <c r="F1484" s="347">
        <v>0.7</v>
      </c>
      <c r="G1484" s="347" t="s">
        <v>11</v>
      </c>
      <c r="H1484" s="349">
        <v>38</v>
      </c>
      <c r="I1484" s="350" t="s">
        <v>12</v>
      </c>
      <c r="J1484" s="351">
        <f t="shared" si="22"/>
        <v>258</v>
      </c>
      <c r="K1484" s="351">
        <v>43</v>
      </c>
      <c r="L1484" s="3" t="str">
        <f>IFERROR(INDEX(dbOrdini[PREZZO
VINOLUX],MATCH(A1484,dbOrdini[CODICE
ANKER],0)),"")</f>
        <v/>
      </c>
      <c r="M1484" s="347" t="s">
        <v>10531</v>
      </c>
      <c r="N1484" s="15" t="str">
        <f>IFERROR(INDEX(dbOrdini[ORDINE],MATCH(A1484,dbOrdini[CODICE
ANKER]*(dbOrdini[CODICE
SUPPLY]="GEN24"),0)),"")</f>
        <v/>
      </c>
      <c r="O1484" s="352" t="s">
        <v>8</v>
      </c>
      <c r="P1484" s="347" t="s">
        <v>3314</v>
      </c>
    </row>
    <row r="1485" spans="1:16">
      <c r="A1485" s="347" t="s">
        <v>3317</v>
      </c>
      <c r="B1485" s="348">
        <v>1</v>
      </c>
      <c r="C1485" s="347" t="s">
        <v>28152</v>
      </c>
      <c r="D1485" s="347" t="s">
        <v>3318</v>
      </c>
      <c r="E1485" s="347">
        <v>6</v>
      </c>
      <c r="F1485" s="347">
        <v>0.7</v>
      </c>
      <c r="G1485" s="347" t="s">
        <v>11</v>
      </c>
      <c r="H1485" s="349">
        <v>38</v>
      </c>
      <c r="I1485" s="350" t="s">
        <v>12</v>
      </c>
      <c r="J1485" s="351">
        <f t="shared" ref="J1485:J1548" si="23">E1485*K1485</f>
        <v>162.60000000000002</v>
      </c>
      <c r="K1485" s="351">
        <v>27.1</v>
      </c>
      <c r="L1485" s="3" t="str">
        <f>IFERROR(INDEX(dbOrdini[PREZZO
VINOLUX],MATCH(A1485,dbOrdini[CODICE
ANKER],0)),"")</f>
        <v/>
      </c>
      <c r="M1485" s="347" t="s">
        <v>10531</v>
      </c>
      <c r="N1485" s="15" t="str">
        <f>IFERROR(INDEX(dbOrdini[ORDINE],MATCH(A1485,dbOrdini[CODICE
ANKER]*(dbOrdini[CODICE
SUPPLY]="GEN24"),0)),"")</f>
        <v/>
      </c>
      <c r="O1485" s="352" t="s">
        <v>8</v>
      </c>
      <c r="P1485" s="347" t="s">
        <v>3319</v>
      </c>
    </row>
    <row r="1486" spans="1:16">
      <c r="A1486" s="347" t="s">
        <v>3320</v>
      </c>
      <c r="B1486" s="348">
        <v>81</v>
      </c>
      <c r="C1486" s="347" t="s">
        <v>28152</v>
      </c>
      <c r="D1486" s="347" t="s">
        <v>3321</v>
      </c>
      <c r="E1486" s="347">
        <v>6</v>
      </c>
      <c r="F1486" s="347">
        <v>0.7</v>
      </c>
      <c r="G1486" s="347" t="s">
        <v>11</v>
      </c>
      <c r="H1486" s="349">
        <v>38</v>
      </c>
      <c r="I1486" s="350" t="s">
        <v>12</v>
      </c>
      <c r="J1486" s="351">
        <f t="shared" si="23"/>
        <v>165.3</v>
      </c>
      <c r="K1486" s="351">
        <v>27.55</v>
      </c>
      <c r="L1486" s="3" t="str">
        <f>IFERROR(INDEX(dbOrdini[PREZZO
VINOLUX],MATCH(A1486,dbOrdini[CODICE
ANKER],0)),"")</f>
        <v/>
      </c>
      <c r="M1486" s="347" t="s">
        <v>10531</v>
      </c>
      <c r="N1486" s="15" t="str">
        <f>IFERROR(INDEX(dbOrdini[ORDINE],MATCH(A1486,dbOrdini[CODICE
ANKER]*(dbOrdini[CODICE
SUPPLY]="GEN24"),0)),"")</f>
        <v/>
      </c>
      <c r="O1486" s="352" t="s">
        <v>8</v>
      </c>
      <c r="P1486" s="347" t="s">
        <v>3319</v>
      </c>
    </row>
    <row r="1487" spans="1:16">
      <c r="A1487" s="347" t="s">
        <v>3322</v>
      </c>
      <c r="B1487" s="348">
        <v>0</v>
      </c>
      <c r="C1487" s="347" t="s">
        <v>28152</v>
      </c>
      <c r="D1487" s="347" t="s">
        <v>3323</v>
      </c>
      <c r="E1487" s="347">
        <v>6</v>
      </c>
      <c r="F1487" s="347">
        <v>0.7</v>
      </c>
      <c r="G1487" s="347" t="s">
        <v>11</v>
      </c>
      <c r="H1487" s="349">
        <v>38</v>
      </c>
      <c r="I1487" s="350" t="s">
        <v>12</v>
      </c>
      <c r="J1487" s="351">
        <f t="shared" si="23"/>
        <v>177</v>
      </c>
      <c r="K1487" s="351">
        <v>29.5</v>
      </c>
      <c r="L1487" s="3" t="str">
        <f>IFERROR(INDEX(dbOrdini[PREZZO
VINOLUX],MATCH(A1487,dbOrdini[CODICE
ANKER],0)),"")</f>
        <v/>
      </c>
      <c r="M1487" s="347" t="s">
        <v>10531</v>
      </c>
      <c r="N1487" s="15" t="str">
        <f>IFERROR(INDEX(dbOrdini[ORDINE],MATCH(A1487,dbOrdini[CODICE
ANKER]*(dbOrdini[CODICE
SUPPLY]="GEN24"),0)),"")</f>
        <v/>
      </c>
      <c r="O1487" s="352" t="s">
        <v>8</v>
      </c>
      <c r="P1487" s="347" t="s">
        <v>3324</v>
      </c>
    </row>
    <row r="1488" spans="1:16">
      <c r="A1488" s="347" t="s">
        <v>3325</v>
      </c>
      <c r="B1488" s="348">
        <v>0</v>
      </c>
      <c r="C1488" s="347" t="s">
        <v>28152</v>
      </c>
      <c r="D1488" s="347" t="s">
        <v>3326</v>
      </c>
      <c r="E1488" s="347">
        <v>6</v>
      </c>
      <c r="F1488" s="347">
        <v>0.7</v>
      </c>
      <c r="G1488" s="347" t="s">
        <v>11</v>
      </c>
      <c r="H1488" s="349">
        <v>38</v>
      </c>
      <c r="I1488" s="350" t="s">
        <v>12</v>
      </c>
      <c r="J1488" s="351">
        <f t="shared" si="23"/>
        <v>189</v>
      </c>
      <c r="K1488" s="351">
        <v>31.5</v>
      </c>
      <c r="L1488" s="3" t="str">
        <f>IFERROR(INDEX(dbOrdini[PREZZO
VINOLUX],MATCH(A1488,dbOrdini[CODICE
ANKER],0)),"")</f>
        <v/>
      </c>
      <c r="M1488" s="347" t="s">
        <v>10531</v>
      </c>
      <c r="N1488" s="15" t="str">
        <f>IFERROR(INDEX(dbOrdini[ORDINE],MATCH(A1488,dbOrdini[CODICE
ANKER]*(dbOrdini[CODICE
SUPPLY]="GEN24"),0)),"")</f>
        <v/>
      </c>
      <c r="O1488" s="352" t="s">
        <v>8</v>
      </c>
      <c r="P1488" s="347" t="s">
        <v>3324</v>
      </c>
    </row>
    <row r="1489" spans="1:16">
      <c r="A1489" s="347" t="s">
        <v>3327</v>
      </c>
      <c r="B1489" s="348">
        <v>0</v>
      </c>
      <c r="C1489" s="347" t="s">
        <v>28152</v>
      </c>
      <c r="D1489" s="347" t="s">
        <v>3328</v>
      </c>
      <c r="E1489" s="347">
        <v>6</v>
      </c>
      <c r="F1489" s="347">
        <v>0.7</v>
      </c>
      <c r="G1489" s="347" t="s">
        <v>11262</v>
      </c>
      <c r="H1489" s="349">
        <v>43</v>
      </c>
      <c r="I1489" s="350" t="s">
        <v>12</v>
      </c>
      <c r="J1489" s="351">
        <f t="shared" si="23"/>
        <v>432</v>
      </c>
      <c r="K1489" s="351">
        <v>72</v>
      </c>
      <c r="L1489" s="3" t="str">
        <f>IFERROR(INDEX(dbOrdini[PREZZO
VINOLUX],MATCH(A1489,dbOrdini[CODICE
ANKER],0)),"")</f>
        <v/>
      </c>
      <c r="M1489" s="347" t="s">
        <v>10535</v>
      </c>
      <c r="N1489" s="15" t="str">
        <f>IFERROR(INDEX(dbOrdini[ORDINE],MATCH(A1489,dbOrdini[CODICE
ANKER]*(dbOrdini[CODICE
SUPPLY]="GEN24"),0)),"")</f>
        <v/>
      </c>
      <c r="O1489" s="352" t="s">
        <v>8</v>
      </c>
      <c r="P1489" s="347" t="s">
        <v>3329</v>
      </c>
    </row>
    <row r="1490" spans="1:16">
      <c r="A1490" s="347" t="s">
        <v>3330</v>
      </c>
      <c r="B1490" s="348">
        <v>0</v>
      </c>
      <c r="C1490" s="347" t="s">
        <v>28152</v>
      </c>
      <c r="D1490" s="347" t="s">
        <v>3331</v>
      </c>
      <c r="E1490" s="347">
        <v>6</v>
      </c>
      <c r="F1490" s="347">
        <v>0.7</v>
      </c>
      <c r="G1490" s="347" t="s">
        <v>11262</v>
      </c>
      <c r="H1490" s="349">
        <v>40</v>
      </c>
      <c r="I1490" s="350" t="s">
        <v>12</v>
      </c>
      <c r="J1490" s="351">
        <f t="shared" si="23"/>
        <v>180</v>
      </c>
      <c r="K1490" s="351">
        <v>30</v>
      </c>
      <c r="L1490" s="3" t="str">
        <f>IFERROR(INDEX(dbOrdini[PREZZO
VINOLUX],MATCH(A1490,dbOrdini[CODICE
ANKER],0)),"")</f>
        <v/>
      </c>
      <c r="M1490" s="347" t="s">
        <v>10535</v>
      </c>
      <c r="N1490" s="15" t="str">
        <f>IFERROR(INDEX(dbOrdini[ORDINE],MATCH(A1490,dbOrdini[CODICE
ANKER]*(dbOrdini[CODICE
SUPPLY]="GEN24"),0)),"")</f>
        <v/>
      </c>
      <c r="O1490" s="352" t="s">
        <v>8</v>
      </c>
      <c r="P1490" s="347" t="s">
        <v>3332</v>
      </c>
    </row>
    <row r="1491" spans="1:16">
      <c r="A1491" s="347" t="s">
        <v>3333</v>
      </c>
      <c r="B1491" s="348">
        <v>0</v>
      </c>
      <c r="C1491" s="347" t="s">
        <v>28152</v>
      </c>
      <c r="D1491" s="347" t="s">
        <v>3331</v>
      </c>
      <c r="E1491" s="347">
        <v>6</v>
      </c>
      <c r="F1491" s="347">
        <v>0.7</v>
      </c>
      <c r="G1491" s="347" t="s">
        <v>11</v>
      </c>
      <c r="H1491" s="349">
        <v>40</v>
      </c>
      <c r="I1491" s="350" t="s">
        <v>12</v>
      </c>
      <c r="J1491" s="351">
        <f t="shared" si="23"/>
        <v>180</v>
      </c>
      <c r="K1491" s="351">
        <v>30</v>
      </c>
      <c r="L1491" s="3" t="str">
        <f>IFERROR(INDEX(dbOrdini[PREZZO
VINOLUX],MATCH(A1491,dbOrdini[CODICE
ANKER],0)),"")</f>
        <v/>
      </c>
      <c r="M1491" s="347" t="s">
        <v>10535</v>
      </c>
      <c r="N1491" s="15" t="str">
        <f>IFERROR(INDEX(dbOrdini[ORDINE],MATCH(A1491,dbOrdini[CODICE
ANKER]*(dbOrdini[CODICE
SUPPLY]="GEN24"),0)),"")</f>
        <v/>
      </c>
      <c r="O1491" s="352" t="s">
        <v>8</v>
      </c>
      <c r="P1491" s="347" t="s">
        <v>3334</v>
      </c>
    </row>
    <row r="1492" spans="1:16">
      <c r="A1492" s="347" t="s">
        <v>10653</v>
      </c>
      <c r="B1492" s="348">
        <v>1240</v>
      </c>
      <c r="C1492" s="347" t="s">
        <v>28152</v>
      </c>
      <c r="D1492" s="347" t="s">
        <v>10654</v>
      </c>
      <c r="E1492" s="347">
        <v>6</v>
      </c>
      <c r="F1492" s="347">
        <v>0.7</v>
      </c>
      <c r="G1492" s="347" t="s">
        <v>11</v>
      </c>
      <c r="H1492" s="349">
        <v>40</v>
      </c>
      <c r="I1492" s="350" t="s">
        <v>12</v>
      </c>
      <c r="J1492" s="351">
        <f t="shared" si="23"/>
        <v>168</v>
      </c>
      <c r="K1492" s="351">
        <v>28</v>
      </c>
      <c r="L1492" s="3" t="str">
        <f>IFERROR(INDEX(dbOrdini[PREZZO
VINOLUX],MATCH(A1492,dbOrdini[CODICE
ANKER],0)),"")</f>
        <v/>
      </c>
      <c r="M1492" s="347" t="s">
        <v>10535</v>
      </c>
      <c r="N1492" s="15" t="str">
        <f>IFERROR(INDEX(dbOrdini[ORDINE],MATCH(A1492,dbOrdini[CODICE
ANKER]*(dbOrdini[CODICE
SUPPLY]="GEN24"),0)),"")</f>
        <v/>
      </c>
      <c r="O1492" s="352" t="s">
        <v>8</v>
      </c>
      <c r="P1492" s="347" t="s">
        <v>11527</v>
      </c>
    </row>
    <row r="1493" spans="1:16">
      <c r="A1493" s="347" t="s">
        <v>3338</v>
      </c>
      <c r="B1493" s="348">
        <v>0</v>
      </c>
      <c r="C1493" s="347" t="s">
        <v>28152</v>
      </c>
      <c r="D1493" s="347" t="s">
        <v>3336</v>
      </c>
      <c r="E1493" s="347">
        <v>6</v>
      </c>
      <c r="F1493" s="347">
        <v>0.7</v>
      </c>
      <c r="G1493" s="347" t="s">
        <v>11</v>
      </c>
      <c r="H1493" s="349">
        <v>40</v>
      </c>
      <c r="I1493" s="350" t="s">
        <v>12</v>
      </c>
      <c r="J1493" s="351">
        <f t="shared" si="23"/>
        <v>180</v>
      </c>
      <c r="K1493" s="351">
        <v>30</v>
      </c>
      <c r="L1493" s="3" t="str">
        <f>IFERROR(INDEX(dbOrdini[PREZZO
VINOLUX],MATCH(A1493,dbOrdini[CODICE
ANKER],0)),"")</f>
        <v/>
      </c>
      <c r="M1493" s="347" t="s">
        <v>10535</v>
      </c>
      <c r="N1493" s="15" t="str">
        <f>IFERROR(INDEX(dbOrdini[ORDINE],MATCH(A1493,dbOrdini[CODICE
ANKER]*(dbOrdini[CODICE
SUPPLY]="GEN24"),0)),"")</f>
        <v/>
      </c>
      <c r="O1493" s="352" t="s">
        <v>8</v>
      </c>
      <c r="P1493" s="347" t="s">
        <v>3332</v>
      </c>
    </row>
    <row r="1494" spans="1:16">
      <c r="A1494" s="347" t="s">
        <v>3335</v>
      </c>
      <c r="B1494" s="348">
        <v>0</v>
      </c>
      <c r="C1494" s="347" t="s">
        <v>28152</v>
      </c>
      <c r="D1494" s="347" t="s">
        <v>3336</v>
      </c>
      <c r="E1494" s="347">
        <v>6</v>
      </c>
      <c r="F1494" s="347">
        <v>0.7</v>
      </c>
      <c r="G1494" s="347" t="s">
        <v>11</v>
      </c>
      <c r="H1494" s="349">
        <v>40</v>
      </c>
      <c r="I1494" s="350" t="s">
        <v>12</v>
      </c>
      <c r="J1494" s="351">
        <f t="shared" si="23"/>
        <v>161.69999999999999</v>
      </c>
      <c r="K1494" s="351">
        <v>26.95</v>
      </c>
      <c r="L1494" s="3" t="str">
        <f>IFERROR(INDEX(dbOrdini[PREZZO
VINOLUX],MATCH(A1494,dbOrdini[CODICE
ANKER],0)),"")</f>
        <v/>
      </c>
      <c r="M1494" s="347" t="s">
        <v>10535</v>
      </c>
      <c r="N1494" s="15" t="str">
        <f>IFERROR(INDEX(dbOrdini[ORDINE],MATCH(A1494,dbOrdini[CODICE
ANKER]*(dbOrdini[CODICE
SUPPLY]="GEN24"),0)),"")</f>
        <v/>
      </c>
      <c r="O1494" s="352" t="s">
        <v>8</v>
      </c>
      <c r="P1494" s="347" t="s">
        <v>3337</v>
      </c>
    </row>
    <row r="1495" spans="1:16">
      <c r="A1495" s="347" t="s">
        <v>28504</v>
      </c>
      <c r="B1495" s="348">
        <v>0</v>
      </c>
      <c r="C1495" s="347" t="s">
        <v>28170</v>
      </c>
      <c r="D1495" s="347" t="s">
        <v>28505</v>
      </c>
      <c r="E1495" s="347">
        <v>5</v>
      </c>
      <c r="F1495" s="347">
        <v>0.7</v>
      </c>
      <c r="G1495" s="347" t="s">
        <v>11</v>
      </c>
      <c r="H1495" s="349">
        <v>40</v>
      </c>
      <c r="I1495" s="350" t="s">
        <v>12</v>
      </c>
      <c r="J1495" s="351">
        <f t="shared" si="23"/>
        <v>162.5</v>
      </c>
      <c r="K1495" s="351">
        <v>32.5</v>
      </c>
      <c r="L1495" s="3" t="str">
        <f>IFERROR(INDEX(dbOrdini[PREZZO
VINOLUX],MATCH(A1495,dbOrdini[CODICE
ANKER],0)),"")</f>
        <v/>
      </c>
      <c r="M1495" s="347" t="s">
        <v>10553</v>
      </c>
      <c r="N1495" s="15" t="str">
        <f>IFERROR(INDEX(dbOrdini[ORDINE],MATCH(A1495,dbOrdini[CODICE
ANKER]*(dbOrdini[CODICE
SUPPLY]="GEN24"),0)),"")</f>
        <v/>
      </c>
      <c r="O1495" s="352" t="s">
        <v>8</v>
      </c>
      <c r="P1495" s="347" t="s">
        <v>28506</v>
      </c>
    </row>
    <row r="1496" spans="1:16">
      <c r="A1496" s="347" t="s">
        <v>10655</v>
      </c>
      <c r="B1496" s="348">
        <v>6</v>
      </c>
      <c r="C1496" s="347" t="s">
        <v>28152</v>
      </c>
      <c r="D1496" s="347" t="s">
        <v>10656</v>
      </c>
      <c r="E1496" s="347">
        <v>6</v>
      </c>
      <c r="F1496" s="347">
        <v>0.7</v>
      </c>
      <c r="G1496" s="347" t="s">
        <v>11</v>
      </c>
      <c r="H1496" s="349">
        <v>40</v>
      </c>
      <c r="I1496" s="350" t="s">
        <v>12</v>
      </c>
      <c r="J1496" s="351">
        <f t="shared" si="23"/>
        <v>189</v>
      </c>
      <c r="K1496" s="351">
        <v>31.5</v>
      </c>
      <c r="L1496" s="3" t="str">
        <f>IFERROR(INDEX(dbOrdini[PREZZO
VINOLUX],MATCH(A1496,dbOrdini[CODICE
ANKER],0)),"")</f>
        <v/>
      </c>
      <c r="M1496" s="347" t="s">
        <v>10535</v>
      </c>
      <c r="N1496" s="15" t="str">
        <f>IFERROR(INDEX(dbOrdini[ORDINE],MATCH(A1496,dbOrdini[CODICE
ANKER]*(dbOrdini[CODICE
SUPPLY]="GEN24"),0)),"")</f>
        <v/>
      </c>
      <c r="O1496" s="352" t="s">
        <v>8</v>
      </c>
      <c r="P1496" s="347" t="s">
        <v>11528</v>
      </c>
    </row>
    <row r="1497" spans="1:16">
      <c r="A1497" s="347" t="s">
        <v>3339</v>
      </c>
      <c r="B1497" s="348">
        <v>408</v>
      </c>
      <c r="C1497" s="347" t="s">
        <v>28152</v>
      </c>
      <c r="D1497" s="347" t="s">
        <v>3340</v>
      </c>
      <c r="E1497" s="347">
        <v>6</v>
      </c>
      <c r="F1497" s="347">
        <v>0.7</v>
      </c>
      <c r="G1497" s="347" t="s">
        <v>11</v>
      </c>
      <c r="H1497" s="349">
        <v>40</v>
      </c>
      <c r="I1497" s="350" t="s">
        <v>12</v>
      </c>
      <c r="J1497" s="351">
        <f t="shared" si="23"/>
        <v>138</v>
      </c>
      <c r="K1497" s="351">
        <v>23</v>
      </c>
      <c r="L1497" s="3" t="str">
        <f>IFERROR(INDEX(dbOrdini[PREZZO
VINOLUX],MATCH(A1497,dbOrdini[CODICE
ANKER],0)),"")</f>
        <v/>
      </c>
      <c r="M1497" s="347" t="s">
        <v>10535</v>
      </c>
      <c r="N1497" s="15" t="str">
        <f>IFERROR(INDEX(dbOrdini[ORDINE],MATCH(A1497,dbOrdini[CODICE
ANKER]*(dbOrdini[CODICE
SUPPLY]="GEN24"),0)),"")</f>
        <v/>
      </c>
      <c r="O1497" s="352" t="s">
        <v>8</v>
      </c>
      <c r="P1497" s="347" t="s">
        <v>3341</v>
      </c>
    </row>
    <row r="1498" spans="1:16">
      <c r="A1498" s="347" t="s">
        <v>3342</v>
      </c>
      <c r="B1498" s="348">
        <v>0</v>
      </c>
      <c r="C1498" s="347" t="s">
        <v>28152</v>
      </c>
      <c r="D1498" s="347" t="s">
        <v>3343</v>
      </c>
      <c r="E1498" s="347">
        <v>6</v>
      </c>
      <c r="F1498" s="347">
        <v>0.7</v>
      </c>
      <c r="G1498" s="347" t="s">
        <v>11</v>
      </c>
      <c r="H1498" s="349">
        <v>40</v>
      </c>
      <c r="I1498" s="350" t="s">
        <v>12</v>
      </c>
      <c r="J1498" s="351">
        <f t="shared" si="23"/>
        <v>161.69999999999999</v>
      </c>
      <c r="K1498" s="351">
        <v>26.95</v>
      </c>
      <c r="L1498" s="3" t="str">
        <f>IFERROR(INDEX(dbOrdini[PREZZO
VINOLUX],MATCH(A1498,dbOrdini[CODICE
ANKER],0)),"")</f>
        <v/>
      </c>
      <c r="M1498" s="347" t="s">
        <v>10535</v>
      </c>
      <c r="N1498" s="15" t="str">
        <f>IFERROR(INDEX(dbOrdini[ORDINE],MATCH(A1498,dbOrdini[CODICE
ANKER]*(dbOrdini[CODICE
SUPPLY]="GEN24"),0)),"")</f>
        <v/>
      </c>
      <c r="O1498" s="352" t="s">
        <v>8</v>
      </c>
      <c r="P1498" s="347" t="s">
        <v>3344</v>
      </c>
    </row>
    <row r="1499" spans="1:16">
      <c r="A1499" s="347" t="s">
        <v>28507</v>
      </c>
      <c r="B1499" s="348">
        <v>0</v>
      </c>
      <c r="C1499" s="347" t="s">
        <v>28152</v>
      </c>
      <c r="D1499" s="347" t="s">
        <v>3346</v>
      </c>
      <c r="E1499" s="347">
        <v>6</v>
      </c>
      <c r="F1499" s="347">
        <v>0.7</v>
      </c>
      <c r="G1499" s="347" t="s">
        <v>11</v>
      </c>
      <c r="H1499" s="349">
        <v>40</v>
      </c>
      <c r="I1499" s="350" t="s">
        <v>12</v>
      </c>
      <c r="J1499" s="351">
        <f t="shared" si="23"/>
        <v>141</v>
      </c>
      <c r="K1499" s="351">
        <v>23.5</v>
      </c>
      <c r="L1499" s="3" t="str">
        <f>IFERROR(INDEX(dbOrdini[PREZZO
VINOLUX],MATCH(A1499,dbOrdini[CODICE
ANKER],0)),"")</f>
        <v/>
      </c>
      <c r="M1499" s="347" t="s">
        <v>10535</v>
      </c>
      <c r="N1499" s="15" t="str">
        <f>IFERROR(INDEX(dbOrdini[ORDINE],MATCH(A1499,dbOrdini[CODICE
ANKER]*(dbOrdini[CODICE
SUPPLY]="GEN24"),0)),"")</f>
        <v/>
      </c>
      <c r="O1499" s="352" t="s">
        <v>8</v>
      </c>
      <c r="P1499" s="347" t="s">
        <v>28508</v>
      </c>
    </row>
    <row r="1500" spans="1:16">
      <c r="A1500" s="347" t="s">
        <v>3345</v>
      </c>
      <c r="B1500" s="348">
        <v>0</v>
      </c>
      <c r="C1500" s="347" t="s">
        <v>28152</v>
      </c>
      <c r="D1500" s="347" t="s">
        <v>3346</v>
      </c>
      <c r="E1500" s="347">
        <v>6</v>
      </c>
      <c r="F1500" s="347">
        <v>0.7</v>
      </c>
      <c r="G1500" s="347" t="s">
        <v>11</v>
      </c>
      <c r="H1500" s="349">
        <v>40</v>
      </c>
      <c r="I1500" s="350" t="s">
        <v>12</v>
      </c>
      <c r="J1500" s="351">
        <f t="shared" si="23"/>
        <v>141</v>
      </c>
      <c r="K1500" s="351">
        <v>23.5</v>
      </c>
      <c r="L1500" s="3" t="str">
        <f>IFERROR(INDEX(dbOrdini[PREZZO
VINOLUX],MATCH(A1500,dbOrdini[CODICE
ANKER],0)),"")</f>
        <v/>
      </c>
      <c r="M1500" s="347" t="s">
        <v>10535</v>
      </c>
      <c r="N1500" s="15" t="str">
        <f>IFERROR(INDEX(dbOrdini[ORDINE],MATCH(A1500,dbOrdini[CODICE
ANKER]*(dbOrdini[CODICE
SUPPLY]="GEN24"),0)),"")</f>
        <v/>
      </c>
      <c r="O1500" s="352" t="s">
        <v>8</v>
      </c>
      <c r="P1500" s="347" t="s">
        <v>3347</v>
      </c>
    </row>
    <row r="1501" spans="1:16">
      <c r="A1501" s="347" t="s">
        <v>3348</v>
      </c>
      <c r="B1501" s="348">
        <v>55</v>
      </c>
      <c r="C1501" s="347" t="s">
        <v>28152</v>
      </c>
      <c r="D1501" s="347" t="s">
        <v>3346</v>
      </c>
      <c r="E1501" s="347">
        <v>6</v>
      </c>
      <c r="F1501" s="347">
        <v>0.7</v>
      </c>
      <c r="G1501" s="347" t="s">
        <v>11</v>
      </c>
      <c r="H1501" s="349">
        <v>40</v>
      </c>
      <c r="I1501" s="350" t="s">
        <v>12</v>
      </c>
      <c r="J1501" s="351">
        <f t="shared" si="23"/>
        <v>141</v>
      </c>
      <c r="K1501" s="351">
        <v>23.5</v>
      </c>
      <c r="L1501" s="3" t="str">
        <f>IFERROR(INDEX(dbOrdini[PREZZO
VINOLUX],MATCH(A1501,dbOrdini[CODICE
ANKER],0)),"")</f>
        <v/>
      </c>
      <c r="M1501" s="347" t="s">
        <v>10535</v>
      </c>
      <c r="N1501" s="15" t="str">
        <f>IFERROR(INDEX(dbOrdini[ORDINE],MATCH(A1501,dbOrdini[CODICE
ANKER]*(dbOrdini[CODICE
SUPPLY]="GEN24"),0)),"")</f>
        <v/>
      </c>
      <c r="O1501" s="352" t="s">
        <v>8</v>
      </c>
      <c r="P1501" s="347" t="s">
        <v>3347</v>
      </c>
    </row>
    <row r="1502" spans="1:16">
      <c r="A1502" s="347" t="s">
        <v>11529</v>
      </c>
      <c r="B1502" s="348">
        <v>0</v>
      </c>
      <c r="C1502" s="347" t="s">
        <v>28152</v>
      </c>
      <c r="D1502" s="347" t="s">
        <v>11530</v>
      </c>
      <c r="E1502" s="347">
        <v>5</v>
      </c>
      <c r="F1502" s="347">
        <v>0.7</v>
      </c>
      <c r="G1502" s="347" t="s">
        <v>11</v>
      </c>
      <c r="H1502" s="349">
        <v>40</v>
      </c>
      <c r="I1502" s="350" t="s">
        <v>12</v>
      </c>
      <c r="J1502" s="351">
        <f t="shared" si="23"/>
        <v>122.5</v>
      </c>
      <c r="K1502" s="351">
        <v>24.5</v>
      </c>
      <c r="L1502" s="3" t="str">
        <f>IFERROR(INDEX(dbOrdini[PREZZO
VINOLUX],MATCH(A1502,dbOrdini[CODICE
ANKER],0)),"")</f>
        <v/>
      </c>
      <c r="M1502" s="347" t="s">
        <v>10535</v>
      </c>
      <c r="N1502" s="15" t="str">
        <f>IFERROR(INDEX(dbOrdini[ORDINE],MATCH(A1502,dbOrdini[CODICE
ANKER]*(dbOrdini[CODICE
SUPPLY]="GEN24"),0)),"")</f>
        <v/>
      </c>
      <c r="O1502" s="352" t="s">
        <v>8</v>
      </c>
      <c r="P1502" s="347" t="s">
        <v>11531</v>
      </c>
    </row>
    <row r="1503" spans="1:16">
      <c r="A1503" s="347" t="s">
        <v>3349</v>
      </c>
      <c r="B1503" s="348">
        <v>0</v>
      </c>
      <c r="C1503" s="347" t="s">
        <v>28152</v>
      </c>
      <c r="D1503" s="347" t="s">
        <v>3350</v>
      </c>
      <c r="E1503" s="347">
        <v>6</v>
      </c>
      <c r="F1503" s="347">
        <v>0.7</v>
      </c>
      <c r="G1503" s="347" t="s">
        <v>11</v>
      </c>
      <c r="H1503" s="349">
        <v>40</v>
      </c>
      <c r="I1503" s="350" t="s">
        <v>12</v>
      </c>
      <c r="J1503" s="351">
        <f t="shared" si="23"/>
        <v>720</v>
      </c>
      <c r="K1503" s="351">
        <v>120</v>
      </c>
      <c r="L1503" s="3" t="str">
        <f>IFERROR(INDEX(dbOrdini[PREZZO
VINOLUX],MATCH(A1503,dbOrdini[CODICE
ANKER],0)),"")</f>
        <v/>
      </c>
      <c r="M1503" s="347" t="s">
        <v>10535</v>
      </c>
      <c r="N1503" s="15" t="str">
        <f>IFERROR(INDEX(dbOrdini[ORDINE],MATCH(A1503,dbOrdini[CODICE
ANKER]*(dbOrdini[CODICE
SUPPLY]="GEN24"),0)),"")</f>
        <v/>
      </c>
      <c r="O1503" s="352" t="s">
        <v>8</v>
      </c>
      <c r="P1503" s="347" t="s">
        <v>3351</v>
      </c>
    </row>
    <row r="1504" spans="1:16">
      <c r="A1504" s="347" t="s">
        <v>3352</v>
      </c>
      <c r="B1504" s="348">
        <v>0</v>
      </c>
      <c r="C1504" s="347" t="s">
        <v>28152</v>
      </c>
      <c r="D1504" s="347" t="s">
        <v>3353</v>
      </c>
      <c r="E1504" s="347">
        <v>6</v>
      </c>
      <c r="F1504" s="347">
        <v>0.7</v>
      </c>
      <c r="G1504" s="347" t="s">
        <v>11</v>
      </c>
      <c r="H1504" s="349">
        <v>40</v>
      </c>
      <c r="I1504" s="350" t="s">
        <v>12</v>
      </c>
      <c r="J1504" s="351">
        <f t="shared" si="23"/>
        <v>119.10000000000001</v>
      </c>
      <c r="K1504" s="351">
        <v>19.850000000000001</v>
      </c>
      <c r="L1504" s="3" t="str">
        <f>IFERROR(INDEX(dbOrdini[PREZZO
VINOLUX],MATCH(A1504,dbOrdini[CODICE
ANKER],0)),"")</f>
        <v/>
      </c>
      <c r="M1504" s="347" t="s">
        <v>10535</v>
      </c>
      <c r="N1504" s="15" t="str">
        <f>IFERROR(INDEX(dbOrdini[ORDINE],MATCH(A1504,dbOrdini[CODICE
ANKER]*(dbOrdini[CODICE
SUPPLY]="GEN24"),0)),"")</f>
        <v/>
      </c>
      <c r="O1504" s="352" t="s">
        <v>8</v>
      </c>
      <c r="P1504" s="347" t="s">
        <v>3354</v>
      </c>
    </row>
    <row r="1505" spans="1:16">
      <c r="A1505" s="347" t="s">
        <v>3357</v>
      </c>
      <c r="B1505" s="348">
        <v>0</v>
      </c>
      <c r="C1505" s="347" t="s">
        <v>28152</v>
      </c>
      <c r="D1505" s="347" t="s">
        <v>3355</v>
      </c>
      <c r="E1505" s="347">
        <v>6</v>
      </c>
      <c r="F1505" s="347">
        <v>0.7</v>
      </c>
      <c r="G1505" s="347" t="s">
        <v>11</v>
      </c>
      <c r="H1505" s="349">
        <v>45</v>
      </c>
      <c r="I1505" s="350" t="s">
        <v>12</v>
      </c>
      <c r="J1505" s="351">
        <f t="shared" si="23"/>
        <v>780</v>
      </c>
      <c r="K1505" s="351">
        <v>130</v>
      </c>
      <c r="L1505" s="3" t="str">
        <f>IFERROR(INDEX(dbOrdini[PREZZO
VINOLUX],MATCH(A1505,dbOrdini[CODICE
ANKER],0)),"")</f>
        <v/>
      </c>
      <c r="M1505" s="347" t="s">
        <v>10535</v>
      </c>
      <c r="N1505" s="15" t="str">
        <f>IFERROR(INDEX(dbOrdini[ORDINE],MATCH(A1505,dbOrdini[CODICE
ANKER]*(dbOrdini[CODICE
SUPPLY]="GEN24"),0)),"")</f>
        <v/>
      </c>
      <c r="O1505" s="352" t="s">
        <v>8</v>
      </c>
      <c r="P1505" s="347" t="s">
        <v>3356</v>
      </c>
    </row>
    <row r="1506" spans="1:16">
      <c r="A1506" s="347" t="s">
        <v>3358</v>
      </c>
      <c r="B1506" s="348">
        <v>98</v>
      </c>
      <c r="C1506" s="347" t="s">
        <v>28152</v>
      </c>
      <c r="D1506" s="347" t="s">
        <v>3359</v>
      </c>
      <c r="E1506" s="347">
        <v>6</v>
      </c>
      <c r="F1506" s="347">
        <v>0.7</v>
      </c>
      <c r="G1506" s="347" t="s">
        <v>11</v>
      </c>
      <c r="H1506" s="349">
        <v>45</v>
      </c>
      <c r="I1506" s="350" t="s">
        <v>12</v>
      </c>
      <c r="J1506" s="351">
        <f t="shared" si="23"/>
        <v>599.70000000000005</v>
      </c>
      <c r="K1506" s="351">
        <v>99.95</v>
      </c>
      <c r="L1506" s="3" t="str">
        <f>IFERROR(INDEX(dbOrdini[PREZZO
VINOLUX],MATCH(A1506,dbOrdini[CODICE
ANKER],0)),"")</f>
        <v/>
      </c>
      <c r="M1506" s="347" t="s">
        <v>10535</v>
      </c>
      <c r="N1506" s="15" t="str">
        <f>IFERROR(INDEX(dbOrdini[ORDINE],MATCH(A1506,dbOrdini[CODICE
ANKER]*(dbOrdini[CODICE
SUPPLY]="GEN24"),0)),"")</f>
        <v/>
      </c>
      <c r="O1506" s="352" t="s">
        <v>8</v>
      </c>
      <c r="P1506" s="347" t="s">
        <v>3360</v>
      </c>
    </row>
    <row r="1507" spans="1:16">
      <c r="A1507" s="347" t="s">
        <v>3361</v>
      </c>
      <c r="B1507" s="348">
        <v>0</v>
      </c>
      <c r="C1507" s="347" t="s">
        <v>28152</v>
      </c>
      <c r="D1507" s="347" t="s">
        <v>3362</v>
      </c>
      <c r="E1507" s="347">
        <v>6</v>
      </c>
      <c r="F1507" s="347">
        <v>0.7</v>
      </c>
      <c r="G1507" s="347" t="s">
        <v>11</v>
      </c>
      <c r="H1507" s="349">
        <v>75.5</v>
      </c>
      <c r="I1507" s="350" t="s">
        <v>12</v>
      </c>
      <c r="J1507" s="351">
        <f t="shared" si="23"/>
        <v>57.300000000000004</v>
      </c>
      <c r="K1507" s="351">
        <v>9.5500000000000007</v>
      </c>
      <c r="L1507" s="3" t="str">
        <f>IFERROR(INDEX(dbOrdini[PREZZO
VINOLUX],MATCH(A1507,dbOrdini[CODICE
ANKER],0)),"")</f>
        <v/>
      </c>
      <c r="M1507" s="347" t="s">
        <v>10535</v>
      </c>
      <c r="N1507" s="15" t="str">
        <f>IFERROR(INDEX(dbOrdini[ORDINE],MATCH(A1507,dbOrdini[CODICE
ANKER]*(dbOrdini[CODICE
SUPPLY]="GEN24"),0)),"")</f>
        <v/>
      </c>
      <c r="O1507" s="352" t="s">
        <v>8</v>
      </c>
      <c r="P1507" s="347" t="s">
        <v>3363</v>
      </c>
    </row>
    <row r="1508" spans="1:16">
      <c r="A1508" s="347" t="s">
        <v>28509</v>
      </c>
      <c r="B1508" s="348">
        <v>0</v>
      </c>
      <c r="C1508" s="347" t="s">
        <v>28152</v>
      </c>
      <c r="D1508" s="347" t="s">
        <v>26424</v>
      </c>
      <c r="E1508" s="347">
        <v>6</v>
      </c>
      <c r="F1508" s="347">
        <v>0.7</v>
      </c>
      <c r="G1508" s="347" t="s">
        <v>11</v>
      </c>
      <c r="H1508" s="349">
        <v>41</v>
      </c>
      <c r="I1508" s="350" t="s">
        <v>12</v>
      </c>
      <c r="J1508" s="351">
        <f t="shared" si="23"/>
        <v>135</v>
      </c>
      <c r="K1508" s="351">
        <v>22.5</v>
      </c>
      <c r="L1508" s="3" t="str">
        <f>IFERROR(INDEX(dbOrdini[PREZZO
VINOLUX],MATCH(A1508,dbOrdini[CODICE
ANKER],0)),"")</f>
        <v/>
      </c>
      <c r="M1508" s="347" t="s">
        <v>10535</v>
      </c>
      <c r="N1508" s="15" t="str">
        <f>IFERROR(INDEX(dbOrdini[ORDINE],MATCH(A1508,dbOrdini[CODICE
ANKER]*(dbOrdini[CODICE
SUPPLY]="GEN24"),0)),"")</f>
        <v/>
      </c>
      <c r="O1508" s="352" t="s">
        <v>8</v>
      </c>
      <c r="P1508" s="347" t="s">
        <v>28510</v>
      </c>
    </row>
    <row r="1509" spans="1:16">
      <c r="A1509" s="347" t="s">
        <v>3364</v>
      </c>
      <c r="B1509" s="348">
        <v>12</v>
      </c>
      <c r="C1509" s="347" t="s">
        <v>28152</v>
      </c>
      <c r="D1509" s="347" t="s">
        <v>3365</v>
      </c>
      <c r="E1509" s="347">
        <v>6</v>
      </c>
      <c r="F1509" s="347">
        <v>0.7</v>
      </c>
      <c r="G1509" s="347" t="s">
        <v>11</v>
      </c>
      <c r="H1509" s="349">
        <v>45</v>
      </c>
      <c r="I1509" s="350" t="s">
        <v>12</v>
      </c>
      <c r="J1509" s="351">
        <f t="shared" si="23"/>
        <v>87</v>
      </c>
      <c r="K1509" s="351">
        <v>14.5</v>
      </c>
      <c r="L1509" s="3" t="str">
        <f>IFERROR(INDEX(dbOrdini[PREZZO
VINOLUX],MATCH(A1509,dbOrdini[CODICE
ANKER],0)),"")</f>
        <v/>
      </c>
      <c r="M1509" s="347" t="s">
        <v>10535</v>
      </c>
      <c r="N1509" s="15" t="str">
        <f>IFERROR(INDEX(dbOrdini[ORDINE],MATCH(A1509,dbOrdini[CODICE
ANKER]*(dbOrdini[CODICE
SUPPLY]="GEN24"),0)),"")</f>
        <v/>
      </c>
      <c r="O1509" s="352" t="s">
        <v>8</v>
      </c>
      <c r="P1509" s="347" t="s">
        <v>3366</v>
      </c>
    </row>
    <row r="1510" spans="1:16">
      <c r="A1510" s="347" t="s">
        <v>3367</v>
      </c>
      <c r="B1510" s="348">
        <v>30</v>
      </c>
      <c r="C1510" s="347" t="s">
        <v>28152</v>
      </c>
      <c r="D1510" s="347" t="s">
        <v>3368</v>
      </c>
      <c r="E1510" s="347">
        <v>6</v>
      </c>
      <c r="F1510" s="347">
        <v>0.7</v>
      </c>
      <c r="G1510" s="347" t="s">
        <v>11</v>
      </c>
      <c r="H1510" s="349">
        <v>15</v>
      </c>
      <c r="I1510" s="350" t="s">
        <v>12</v>
      </c>
      <c r="J1510" s="351">
        <f t="shared" si="23"/>
        <v>40.5</v>
      </c>
      <c r="K1510" s="351">
        <v>6.75</v>
      </c>
      <c r="L1510" s="3" t="str">
        <f>IFERROR(INDEX(dbOrdini[PREZZO
VINOLUX],MATCH(A1510,dbOrdini[CODICE
ANKER],0)),"")</f>
        <v/>
      </c>
      <c r="M1510" s="347" t="s">
        <v>10545</v>
      </c>
      <c r="N1510" s="15" t="str">
        <f>IFERROR(INDEX(dbOrdini[ORDINE],MATCH(A1510,dbOrdini[CODICE
ANKER]*(dbOrdini[CODICE
SUPPLY]="GEN24"),0)),"")</f>
        <v/>
      </c>
      <c r="O1510" s="352" t="s">
        <v>8</v>
      </c>
      <c r="P1510" s="347" t="s">
        <v>3369</v>
      </c>
    </row>
    <row r="1511" spans="1:16">
      <c r="A1511" s="347" t="s">
        <v>3370</v>
      </c>
      <c r="B1511" s="348">
        <v>448</v>
      </c>
      <c r="C1511" s="347" t="s">
        <v>28152</v>
      </c>
      <c r="D1511" s="347" t="s">
        <v>3371</v>
      </c>
      <c r="E1511" s="347">
        <v>6</v>
      </c>
      <c r="F1511" s="347">
        <v>0.7</v>
      </c>
      <c r="G1511" s="347" t="s">
        <v>11</v>
      </c>
      <c r="H1511" s="349">
        <v>17</v>
      </c>
      <c r="I1511" s="350" t="s">
        <v>12</v>
      </c>
      <c r="J1511" s="351">
        <f t="shared" si="23"/>
        <v>34.799999999999997</v>
      </c>
      <c r="K1511" s="351">
        <v>5.8</v>
      </c>
      <c r="L1511" s="3" t="str">
        <f>IFERROR(INDEX(dbOrdini[PREZZO
VINOLUX],MATCH(A1511,dbOrdini[CODICE
ANKER],0)),"")</f>
        <v/>
      </c>
      <c r="M1511" s="347" t="s">
        <v>10545</v>
      </c>
      <c r="N1511" s="15" t="str">
        <f>IFERROR(INDEX(dbOrdini[ORDINE],MATCH(A1511,dbOrdini[CODICE
ANKER]*(dbOrdini[CODICE
SUPPLY]="GEN24"),0)),"")</f>
        <v/>
      </c>
      <c r="O1511" s="352" t="s">
        <v>8</v>
      </c>
      <c r="P1511" s="347" t="s">
        <v>3372</v>
      </c>
    </row>
    <row r="1512" spans="1:16">
      <c r="A1512" s="347" t="s">
        <v>3373</v>
      </c>
      <c r="B1512" s="348">
        <v>15</v>
      </c>
      <c r="C1512" s="347" t="s">
        <v>28152</v>
      </c>
      <c r="D1512" s="347" t="s">
        <v>3374</v>
      </c>
      <c r="E1512" s="347">
        <v>6</v>
      </c>
      <c r="F1512" s="347">
        <v>0.7</v>
      </c>
      <c r="G1512" s="347" t="s">
        <v>11</v>
      </c>
      <c r="H1512" s="349">
        <v>43</v>
      </c>
      <c r="I1512" s="350" t="s">
        <v>12</v>
      </c>
      <c r="J1512" s="351">
        <f t="shared" si="23"/>
        <v>149.39999999999998</v>
      </c>
      <c r="K1512" s="351">
        <v>24.9</v>
      </c>
      <c r="L1512" s="3" t="str">
        <f>IFERROR(INDEX(dbOrdini[PREZZO
VINOLUX],MATCH(A1512,dbOrdini[CODICE
ANKER],0)),"")</f>
        <v/>
      </c>
      <c r="M1512" s="347" t="s">
        <v>10535</v>
      </c>
      <c r="N1512" s="15" t="str">
        <f>IFERROR(INDEX(dbOrdini[ORDINE],MATCH(A1512,dbOrdini[CODICE
ANKER]*(dbOrdini[CODICE
SUPPLY]="GEN24"),0)),"")</f>
        <v/>
      </c>
      <c r="O1512" s="352" t="s">
        <v>8</v>
      </c>
      <c r="P1512" s="347" t="s">
        <v>3375</v>
      </c>
    </row>
    <row r="1513" spans="1:16">
      <c r="A1513" s="347" t="s">
        <v>3376</v>
      </c>
      <c r="B1513" s="348">
        <v>36</v>
      </c>
      <c r="C1513" s="347" t="s">
        <v>28152</v>
      </c>
      <c r="D1513" s="347" t="s">
        <v>3377</v>
      </c>
      <c r="E1513" s="347">
        <v>6</v>
      </c>
      <c r="F1513" s="347">
        <v>0.7</v>
      </c>
      <c r="G1513" s="347" t="s">
        <v>11</v>
      </c>
      <c r="H1513" s="349">
        <v>48</v>
      </c>
      <c r="I1513" s="350" t="s">
        <v>12</v>
      </c>
      <c r="J1513" s="351">
        <f t="shared" si="23"/>
        <v>249</v>
      </c>
      <c r="K1513" s="351">
        <v>41.5</v>
      </c>
      <c r="L1513" s="3" t="str">
        <f>IFERROR(INDEX(dbOrdini[PREZZO
VINOLUX],MATCH(A1513,dbOrdini[CODICE
ANKER],0)),"")</f>
        <v/>
      </c>
      <c r="M1513" s="347" t="s">
        <v>10535</v>
      </c>
      <c r="N1513" s="15" t="str">
        <f>IFERROR(INDEX(dbOrdini[ORDINE],MATCH(A1513,dbOrdini[CODICE
ANKER]*(dbOrdini[CODICE
SUPPLY]="GEN24"),0)),"")</f>
        <v/>
      </c>
      <c r="O1513" s="352" t="s">
        <v>8</v>
      </c>
      <c r="P1513" s="347" t="s">
        <v>3378</v>
      </c>
    </row>
    <row r="1514" spans="1:16">
      <c r="A1514" s="347" t="s">
        <v>3379</v>
      </c>
      <c r="B1514" s="348">
        <v>21</v>
      </c>
      <c r="C1514" s="347" t="s">
        <v>28152</v>
      </c>
      <c r="D1514" s="347" t="s">
        <v>3380</v>
      </c>
      <c r="E1514" s="347">
        <v>6</v>
      </c>
      <c r="F1514" s="347">
        <v>0.7</v>
      </c>
      <c r="G1514" s="347" t="s">
        <v>11</v>
      </c>
      <c r="H1514" s="349">
        <v>40</v>
      </c>
      <c r="I1514" s="350" t="s">
        <v>12</v>
      </c>
      <c r="J1514" s="351">
        <f t="shared" si="23"/>
        <v>73.5</v>
      </c>
      <c r="K1514" s="351">
        <v>12.25</v>
      </c>
      <c r="L1514" s="3" t="str">
        <f>IFERROR(INDEX(dbOrdini[PREZZO
VINOLUX],MATCH(A1514,dbOrdini[CODICE
ANKER],0)),"")</f>
        <v/>
      </c>
      <c r="M1514" s="347" t="s">
        <v>10535</v>
      </c>
      <c r="N1514" s="15" t="str">
        <f>IFERROR(INDEX(dbOrdini[ORDINE],MATCH(A1514,dbOrdini[CODICE
ANKER]*(dbOrdini[CODICE
SUPPLY]="GEN24"),0)),"")</f>
        <v/>
      </c>
      <c r="O1514" s="352" t="s">
        <v>8</v>
      </c>
      <c r="P1514" s="347" t="s">
        <v>3381</v>
      </c>
    </row>
    <row r="1515" spans="1:16">
      <c r="A1515" s="347" t="s">
        <v>3382</v>
      </c>
      <c r="B1515" s="348">
        <v>0</v>
      </c>
      <c r="C1515" s="347" t="s">
        <v>28152</v>
      </c>
      <c r="D1515" s="347" t="s">
        <v>3383</v>
      </c>
      <c r="E1515" s="347">
        <v>6</v>
      </c>
      <c r="F1515" s="347">
        <v>0.7</v>
      </c>
      <c r="G1515" s="347" t="s">
        <v>11262</v>
      </c>
      <c r="H1515" s="349">
        <v>40</v>
      </c>
      <c r="I1515" s="350" t="s">
        <v>12</v>
      </c>
      <c r="J1515" s="351">
        <f t="shared" si="23"/>
        <v>111</v>
      </c>
      <c r="K1515" s="351">
        <v>18.5</v>
      </c>
      <c r="L1515" s="3" t="str">
        <f>IFERROR(INDEX(dbOrdini[PREZZO
VINOLUX],MATCH(A1515,dbOrdini[CODICE
ANKER],0)),"")</f>
        <v/>
      </c>
      <c r="M1515" s="347" t="s">
        <v>10535</v>
      </c>
      <c r="N1515" s="15" t="str">
        <f>IFERROR(INDEX(dbOrdini[ORDINE],MATCH(A1515,dbOrdini[CODICE
ANKER]*(dbOrdini[CODICE
SUPPLY]="GEN24"),0)),"")</f>
        <v/>
      </c>
      <c r="O1515" s="352" t="s">
        <v>8</v>
      </c>
      <c r="P1515" s="347" t="s">
        <v>3384</v>
      </c>
    </row>
    <row r="1516" spans="1:16">
      <c r="A1516" s="347" t="s">
        <v>3385</v>
      </c>
      <c r="B1516" s="348">
        <v>0</v>
      </c>
      <c r="C1516" s="347" t="s">
        <v>28152</v>
      </c>
      <c r="D1516" s="347" t="s">
        <v>3386</v>
      </c>
      <c r="E1516" s="347">
        <v>6</v>
      </c>
      <c r="F1516" s="347">
        <v>0.7</v>
      </c>
      <c r="G1516" s="347" t="s">
        <v>11</v>
      </c>
      <c r="H1516" s="349">
        <v>43</v>
      </c>
      <c r="I1516" s="350" t="s">
        <v>12</v>
      </c>
      <c r="J1516" s="351">
        <f t="shared" si="23"/>
        <v>106.80000000000001</v>
      </c>
      <c r="K1516" s="351">
        <v>17.8</v>
      </c>
      <c r="L1516" s="3" t="str">
        <f>IFERROR(INDEX(dbOrdini[PREZZO
VINOLUX],MATCH(A1516,dbOrdini[CODICE
ANKER],0)),"")</f>
        <v/>
      </c>
      <c r="M1516" s="347" t="s">
        <v>10535</v>
      </c>
      <c r="N1516" s="15" t="str">
        <f>IFERROR(INDEX(dbOrdini[ORDINE],MATCH(A1516,dbOrdini[CODICE
ANKER]*(dbOrdini[CODICE
SUPPLY]="GEN24"),0)),"")</f>
        <v/>
      </c>
      <c r="O1516" s="352" t="s">
        <v>8</v>
      </c>
      <c r="P1516" s="347" t="s">
        <v>3387</v>
      </c>
    </row>
    <row r="1517" spans="1:16">
      <c r="A1517" s="347" t="s">
        <v>3388</v>
      </c>
      <c r="B1517" s="348">
        <v>0</v>
      </c>
      <c r="C1517" s="347" t="s">
        <v>28152</v>
      </c>
      <c r="D1517" s="347" t="s">
        <v>3389</v>
      </c>
      <c r="E1517" s="347">
        <v>6</v>
      </c>
      <c r="F1517" s="347">
        <v>0.7</v>
      </c>
      <c r="G1517" s="347" t="s">
        <v>11</v>
      </c>
      <c r="H1517" s="349">
        <v>38</v>
      </c>
      <c r="I1517" s="350" t="s">
        <v>12</v>
      </c>
      <c r="J1517" s="351">
        <f t="shared" si="23"/>
        <v>21</v>
      </c>
      <c r="K1517" s="351">
        <v>3.5</v>
      </c>
      <c r="L1517" s="3" t="str">
        <f>IFERROR(INDEX(dbOrdini[PREZZO
VINOLUX],MATCH(A1517,dbOrdini[CODICE
ANKER],0)),"")</f>
        <v/>
      </c>
      <c r="M1517" s="347" t="s">
        <v>10539</v>
      </c>
      <c r="N1517" s="15" t="str">
        <f>IFERROR(INDEX(dbOrdini[ORDINE],MATCH(A1517,dbOrdini[CODICE
ANKER]*(dbOrdini[CODICE
SUPPLY]="GEN24"),0)),"")</f>
        <v/>
      </c>
      <c r="O1517" s="352" t="s">
        <v>8</v>
      </c>
      <c r="P1517" s="347" t="s">
        <v>3390</v>
      </c>
    </row>
    <row r="1518" spans="1:16">
      <c r="A1518" s="347" t="s">
        <v>10657</v>
      </c>
      <c r="B1518" s="348">
        <v>26</v>
      </c>
      <c r="C1518" s="347" t="s">
        <v>28152</v>
      </c>
      <c r="D1518" s="347" t="s">
        <v>10658</v>
      </c>
      <c r="E1518" s="347">
        <v>6</v>
      </c>
      <c r="F1518" s="347">
        <v>0.7</v>
      </c>
      <c r="G1518" s="347" t="s">
        <v>11</v>
      </c>
      <c r="H1518" s="349">
        <v>40</v>
      </c>
      <c r="I1518" s="350" t="s">
        <v>12</v>
      </c>
      <c r="J1518" s="351">
        <f t="shared" si="23"/>
        <v>126</v>
      </c>
      <c r="K1518" s="351">
        <v>21</v>
      </c>
      <c r="L1518" s="3">
        <f>IFERROR(INDEX(dbOrdini[PREZZO
VINOLUX],MATCH(A1518,dbOrdini[CODICE
ANKER],0)),"")</f>
        <v>19.95</v>
      </c>
      <c r="M1518" s="347" t="s">
        <v>10535</v>
      </c>
      <c r="N1518" s="15" t="str">
        <f>IFERROR(INDEX(dbOrdini[ORDINE],MATCH(A1518,dbOrdini[CODICE
ANKER]*(dbOrdini[CODICE
SUPPLY]="GEN24"),0)),"")</f>
        <v/>
      </c>
      <c r="O1518" s="352" t="s">
        <v>8</v>
      </c>
      <c r="P1518" s="347" t="s">
        <v>11532</v>
      </c>
    </row>
    <row r="1519" spans="1:16">
      <c r="A1519" s="347" t="s">
        <v>3391</v>
      </c>
      <c r="B1519" s="348">
        <v>0</v>
      </c>
      <c r="C1519" s="347" t="s">
        <v>28152</v>
      </c>
      <c r="D1519" s="347" t="s">
        <v>3392</v>
      </c>
      <c r="E1519" s="347">
        <v>6</v>
      </c>
      <c r="F1519" s="347">
        <v>0.7</v>
      </c>
      <c r="G1519" s="347" t="s">
        <v>11</v>
      </c>
      <c r="H1519" s="349">
        <v>46</v>
      </c>
      <c r="I1519" s="350" t="s">
        <v>12</v>
      </c>
      <c r="J1519" s="351">
        <f t="shared" si="23"/>
        <v>137.69999999999999</v>
      </c>
      <c r="K1519" s="351">
        <v>22.95</v>
      </c>
      <c r="L1519" s="3" t="str">
        <f>IFERROR(INDEX(dbOrdini[PREZZO
VINOLUX],MATCH(A1519,dbOrdini[CODICE
ANKER],0)),"")</f>
        <v/>
      </c>
      <c r="M1519" s="347" t="s">
        <v>10554</v>
      </c>
      <c r="N1519" s="15" t="str">
        <f>IFERROR(INDEX(dbOrdini[ORDINE],MATCH(A1519,dbOrdini[CODICE
ANKER]*(dbOrdini[CODICE
SUPPLY]="GEN24"),0)),"")</f>
        <v/>
      </c>
      <c r="O1519" s="352" t="s">
        <v>8</v>
      </c>
      <c r="P1519" s="347" t="s">
        <v>3393</v>
      </c>
    </row>
    <row r="1520" spans="1:16">
      <c r="A1520" s="347" t="s">
        <v>28511</v>
      </c>
      <c r="B1520" s="348">
        <v>0</v>
      </c>
      <c r="C1520" s="347" t="s">
        <v>28152</v>
      </c>
      <c r="D1520" s="347" t="s">
        <v>28512</v>
      </c>
      <c r="E1520" s="347">
        <v>6</v>
      </c>
      <c r="F1520" s="347">
        <v>1</v>
      </c>
      <c r="G1520" s="347" t="s">
        <v>11</v>
      </c>
      <c r="H1520" s="349">
        <v>48</v>
      </c>
      <c r="I1520" s="350" t="s">
        <v>12</v>
      </c>
      <c r="J1520" s="351">
        <f t="shared" si="23"/>
        <v>141</v>
      </c>
      <c r="K1520" s="351">
        <v>23.5</v>
      </c>
      <c r="L1520" s="3" t="str">
        <f>IFERROR(INDEX(dbOrdini[PREZZO
VINOLUX],MATCH(A1520,dbOrdini[CODICE
ANKER],0)),"")</f>
        <v/>
      </c>
      <c r="M1520" s="347" t="s">
        <v>10554</v>
      </c>
      <c r="N1520" s="15" t="str">
        <f>IFERROR(INDEX(dbOrdini[ORDINE],MATCH(A1520,dbOrdini[CODICE
ANKER]*(dbOrdini[CODICE
SUPPLY]="GEN24"),0)),"")</f>
        <v/>
      </c>
      <c r="O1520" s="352" t="s">
        <v>8</v>
      </c>
      <c r="P1520" s="347" t="s">
        <v>28513</v>
      </c>
    </row>
    <row r="1521" spans="1:16">
      <c r="A1521" s="347" t="s">
        <v>10855</v>
      </c>
      <c r="B1521" s="348">
        <v>184</v>
      </c>
      <c r="C1521" s="347" t="s">
        <v>28152</v>
      </c>
      <c r="D1521" s="347" t="s">
        <v>10856</v>
      </c>
      <c r="E1521" s="347">
        <v>12</v>
      </c>
      <c r="F1521" s="347">
        <v>0.7</v>
      </c>
      <c r="G1521" s="347" t="s">
        <v>11</v>
      </c>
      <c r="H1521" s="349">
        <v>40</v>
      </c>
      <c r="I1521" s="350" t="s">
        <v>12</v>
      </c>
      <c r="J1521" s="351">
        <f t="shared" si="23"/>
        <v>306</v>
      </c>
      <c r="K1521" s="351">
        <v>25.5</v>
      </c>
      <c r="L1521" s="3" t="str">
        <f>IFERROR(INDEX(dbOrdini[PREZZO
VINOLUX],MATCH(A1521,dbOrdini[CODICE
ANKER],0)),"")</f>
        <v/>
      </c>
      <c r="M1521" s="347" t="s">
        <v>10537</v>
      </c>
      <c r="N1521" s="15" t="str">
        <f>IFERROR(INDEX(dbOrdini[ORDINE],MATCH(A1521,dbOrdini[CODICE
ANKER]*(dbOrdini[CODICE
SUPPLY]="GEN24"),0)),"")</f>
        <v/>
      </c>
      <c r="O1521" s="352" t="s">
        <v>8</v>
      </c>
      <c r="P1521" s="347" t="s">
        <v>11533</v>
      </c>
    </row>
    <row r="1522" spans="1:16">
      <c r="A1522" s="347" t="s">
        <v>3394</v>
      </c>
      <c r="B1522" s="348">
        <v>1026</v>
      </c>
      <c r="C1522" s="347" t="s">
        <v>28152</v>
      </c>
      <c r="D1522" s="347" t="s">
        <v>3395</v>
      </c>
      <c r="E1522" s="347">
        <v>6</v>
      </c>
      <c r="F1522" s="347">
        <v>0.7</v>
      </c>
      <c r="G1522" s="347" t="s">
        <v>11</v>
      </c>
      <c r="H1522" s="349">
        <v>40</v>
      </c>
      <c r="I1522" s="350" t="s">
        <v>12</v>
      </c>
      <c r="J1522" s="351">
        <f t="shared" si="23"/>
        <v>78.599999999999994</v>
      </c>
      <c r="K1522" s="351">
        <v>13.1</v>
      </c>
      <c r="L1522" s="3" t="str">
        <f>IFERROR(INDEX(dbOrdini[PREZZO
VINOLUX],MATCH(A1522,dbOrdini[CODICE
ANKER],0)),"")</f>
        <v/>
      </c>
      <c r="M1522" s="347" t="s">
        <v>10534</v>
      </c>
      <c r="N1522" s="15" t="str">
        <f>IFERROR(INDEX(dbOrdini[ORDINE],MATCH(A1522,dbOrdini[CODICE
ANKER]*(dbOrdini[CODICE
SUPPLY]="GEN24"),0)),"")</f>
        <v/>
      </c>
      <c r="O1522" s="352" t="s">
        <v>8</v>
      </c>
      <c r="P1522" s="347" t="s">
        <v>3396</v>
      </c>
    </row>
    <row r="1523" spans="1:16">
      <c r="A1523" s="347" t="s">
        <v>3397</v>
      </c>
      <c r="B1523" s="348">
        <v>1228</v>
      </c>
      <c r="C1523" s="347" t="s">
        <v>28152</v>
      </c>
      <c r="D1523" s="347" t="s">
        <v>3395</v>
      </c>
      <c r="E1523" s="347">
        <v>12</v>
      </c>
      <c r="F1523" s="347">
        <v>1</v>
      </c>
      <c r="G1523" s="347" t="s">
        <v>11</v>
      </c>
      <c r="H1523" s="349">
        <v>40</v>
      </c>
      <c r="I1523" s="350" t="s">
        <v>12</v>
      </c>
      <c r="J1523" s="351">
        <f t="shared" si="23"/>
        <v>172.8</v>
      </c>
      <c r="K1523" s="351">
        <v>14.4</v>
      </c>
      <c r="L1523" s="3" t="str">
        <f>IFERROR(INDEX(dbOrdini[PREZZO
VINOLUX],MATCH(A1523,dbOrdini[CODICE
ANKER],0)),"")</f>
        <v/>
      </c>
      <c r="M1523" s="347" t="s">
        <v>10534</v>
      </c>
      <c r="N1523" s="15" t="str">
        <f>IFERROR(INDEX(dbOrdini[ORDINE],MATCH(A1523,dbOrdini[CODICE
ANKER]*(dbOrdini[CODICE
SUPPLY]="GEN24"),0)),"")</f>
        <v/>
      </c>
      <c r="O1523" s="352" t="s">
        <v>8</v>
      </c>
      <c r="P1523" s="347" t="s">
        <v>3398</v>
      </c>
    </row>
    <row r="1524" spans="1:16">
      <c r="A1524" s="347" t="s">
        <v>3399</v>
      </c>
      <c r="B1524" s="348">
        <v>21</v>
      </c>
      <c r="C1524" s="347" t="s">
        <v>28152</v>
      </c>
      <c r="D1524" s="347" t="s">
        <v>3400</v>
      </c>
      <c r="E1524" s="347">
        <v>6</v>
      </c>
      <c r="F1524" s="347">
        <v>0.5</v>
      </c>
      <c r="G1524" s="347" t="s">
        <v>11</v>
      </c>
      <c r="H1524" s="349">
        <v>43</v>
      </c>
      <c r="I1524" s="350" t="s">
        <v>12</v>
      </c>
      <c r="J1524" s="351">
        <f t="shared" si="23"/>
        <v>105</v>
      </c>
      <c r="K1524" s="351">
        <v>17.5</v>
      </c>
      <c r="L1524" s="3" t="str">
        <f>IFERROR(INDEX(dbOrdini[PREZZO
VINOLUX],MATCH(A1524,dbOrdini[CODICE
ANKER],0)),"")</f>
        <v/>
      </c>
      <c r="M1524" s="347" t="s">
        <v>10537</v>
      </c>
      <c r="N1524" s="15" t="str">
        <f>IFERROR(INDEX(dbOrdini[ORDINE],MATCH(A1524,dbOrdini[CODICE
ANKER]*(dbOrdini[CODICE
SUPPLY]="GEN24"),0)),"")</f>
        <v/>
      </c>
      <c r="O1524" s="352" t="s">
        <v>8</v>
      </c>
      <c r="P1524" s="347" t="s">
        <v>3401</v>
      </c>
    </row>
    <row r="1525" spans="1:16">
      <c r="A1525" s="347" t="s">
        <v>3402</v>
      </c>
      <c r="B1525" s="348">
        <v>66</v>
      </c>
      <c r="C1525" s="347" t="s">
        <v>28152</v>
      </c>
      <c r="D1525" s="347" t="s">
        <v>3403</v>
      </c>
      <c r="E1525" s="347">
        <v>6</v>
      </c>
      <c r="F1525" s="347">
        <v>0.7</v>
      </c>
      <c r="G1525" s="347" t="s">
        <v>11</v>
      </c>
      <c r="H1525" s="349">
        <v>43</v>
      </c>
      <c r="I1525" s="350" t="s">
        <v>12</v>
      </c>
      <c r="J1525" s="351">
        <f t="shared" si="23"/>
        <v>113.69999999999999</v>
      </c>
      <c r="K1525" s="351">
        <v>18.95</v>
      </c>
      <c r="L1525" s="3" t="str">
        <f>IFERROR(INDEX(dbOrdini[PREZZO
VINOLUX],MATCH(A1525,dbOrdini[CODICE
ANKER],0)),"")</f>
        <v/>
      </c>
      <c r="M1525" s="347" t="s">
        <v>10543</v>
      </c>
      <c r="N1525" s="15" t="str">
        <f>IFERROR(INDEX(dbOrdini[ORDINE],MATCH(A1525,dbOrdini[CODICE
ANKER]*(dbOrdini[CODICE
SUPPLY]="GEN24"),0)),"")</f>
        <v/>
      </c>
      <c r="O1525" s="352" t="s">
        <v>8</v>
      </c>
      <c r="P1525" s="347" t="s">
        <v>3404</v>
      </c>
    </row>
    <row r="1526" spans="1:16">
      <c r="A1526" s="347" t="s">
        <v>3405</v>
      </c>
      <c r="B1526" s="348">
        <v>96</v>
      </c>
      <c r="C1526" s="347" t="s">
        <v>28152</v>
      </c>
      <c r="D1526" s="347" t="s">
        <v>3406</v>
      </c>
      <c r="E1526" s="347">
        <v>6</v>
      </c>
      <c r="F1526" s="347">
        <v>0.7</v>
      </c>
      <c r="G1526" s="347" t="s">
        <v>11</v>
      </c>
      <c r="H1526" s="349">
        <v>43</v>
      </c>
      <c r="I1526" s="350" t="s">
        <v>12</v>
      </c>
      <c r="J1526" s="351">
        <f t="shared" si="23"/>
        <v>109.19999999999999</v>
      </c>
      <c r="K1526" s="351">
        <v>18.2</v>
      </c>
      <c r="L1526" s="3" t="str">
        <f>IFERROR(INDEX(dbOrdini[PREZZO
VINOLUX],MATCH(A1526,dbOrdini[CODICE
ANKER],0)),"")</f>
        <v/>
      </c>
      <c r="M1526" s="347" t="s">
        <v>10537</v>
      </c>
      <c r="N1526" s="15" t="str">
        <f>IFERROR(INDEX(dbOrdini[ORDINE],MATCH(A1526,dbOrdini[CODICE
ANKER]*(dbOrdini[CODICE
SUPPLY]="GEN24"),0)),"")</f>
        <v/>
      </c>
      <c r="O1526" s="352" t="s">
        <v>8</v>
      </c>
      <c r="P1526" s="347" t="s">
        <v>3407</v>
      </c>
    </row>
    <row r="1527" spans="1:16">
      <c r="A1527" s="347" t="s">
        <v>3408</v>
      </c>
      <c r="B1527" s="348">
        <v>110</v>
      </c>
      <c r="C1527" s="347" t="s">
        <v>28152</v>
      </c>
      <c r="D1527" s="347" t="s">
        <v>3409</v>
      </c>
      <c r="E1527" s="347">
        <v>6</v>
      </c>
      <c r="F1527" s="347">
        <v>0.7</v>
      </c>
      <c r="G1527" s="347" t="s">
        <v>11</v>
      </c>
      <c r="H1527" s="349">
        <v>43</v>
      </c>
      <c r="I1527" s="350" t="s">
        <v>12</v>
      </c>
      <c r="J1527" s="351">
        <f t="shared" si="23"/>
        <v>115.5</v>
      </c>
      <c r="K1527" s="351">
        <v>19.25</v>
      </c>
      <c r="L1527" s="3" t="str">
        <f>IFERROR(INDEX(dbOrdini[PREZZO
VINOLUX],MATCH(A1527,dbOrdini[CODICE
ANKER],0)),"")</f>
        <v/>
      </c>
      <c r="M1527" s="347" t="s">
        <v>10537</v>
      </c>
      <c r="N1527" s="15" t="str">
        <f>IFERROR(INDEX(dbOrdini[ORDINE],MATCH(A1527,dbOrdini[CODICE
ANKER]*(dbOrdini[CODICE
SUPPLY]="GEN24"),0)),"")</f>
        <v/>
      </c>
      <c r="O1527" s="352" t="s">
        <v>8</v>
      </c>
      <c r="P1527" s="347" t="s">
        <v>3410</v>
      </c>
    </row>
    <row r="1528" spans="1:16">
      <c r="A1528" s="347" t="s">
        <v>3411</v>
      </c>
      <c r="B1528" s="348">
        <v>0</v>
      </c>
      <c r="C1528" s="347" t="s">
        <v>28152</v>
      </c>
      <c r="D1528" s="347" t="s">
        <v>3412</v>
      </c>
      <c r="E1528" s="347">
        <v>6</v>
      </c>
      <c r="F1528" s="347">
        <v>0.7</v>
      </c>
      <c r="G1528" s="347" t="s">
        <v>11</v>
      </c>
      <c r="H1528" s="349">
        <v>43</v>
      </c>
      <c r="I1528" s="350" t="s">
        <v>12</v>
      </c>
      <c r="J1528" s="351">
        <f t="shared" si="23"/>
        <v>109.19999999999999</v>
      </c>
      <c r="K1528" s="351">
        <v>18.2</v>
      </c>
      <c r="L1528" s="3" t="str">
        <f>IFERROR(INDEX(dbOrdini[PREZZO
VINOLUX],MATCH(A1528,dbOrdini[CODICE
ANKER],0)),"")</f>
        <v/>
      </c>
      <c r="M1528" s="347" t="s">
        <v>10537</v>
      </c>
      <c r="N1528" s="15" t="str">
        <f>IFERROR(INDEX(dbOrdini[ORDINE],MATCH(A1528,dbOrdini[CODICE
ANKER]*(dbOrdini[CODICE
SUPPLY]="GEN24"),0)),"")</f>
        <v/>
      </c>
      <c r="O1528" s="352" t="s">
        <v>8</v>
      </c>
      <c r="P1528" s="347" t="s">
        <v>3413</v>
      </c>
    </row>
    <row r="1529" spans="1:16">
      <c r="A1529" s="347" t="s">
        <v>3414</v>
      </c>
      <c r="B1529" s="348">
        <v>0</v>
      </c>
      <c r="C1529" s="347" t="s">
        <v>28152</v>
      </c>
      <c r="D1529" s="347" t="s">
        <v>3415</v>
      </c>
      <c r="E1529" s="347">
        <v>6</v>
      </c>
      <c r="F1529" s="347">
        <v>0.7</v>
      </c>
      <c r="G1529" s="347" t="s">
        <v>11</v>
      </c>
      <c r="H1529" s="349">
        <v>43</v>
      </c>
      <c r="I1529" s="350" t="s">
        <v>12</v>
      </c>
      <c r="J1529" s="351">
        <f t="shared" si="23"/>
        <v>109.19999999999999</v>
      </c>
      <c r="K1529" s="351">
        <v>18.2</v>
      </c>
      <c r="L1529" s="3" t="str">
        <f>IFERROR(INDEX(dbOrdini[PREZZO
VINOLUX],MATCH(A1529,dbOrdini[CODICE
ANKER],0)),"")</f>
        <v/>
      </c>
      <c r="M1529" s="347" t="s">
        <v>10537</v>
      </c>
      <c r="N1529" s="15" t="str">
        <f>IFERROR(INDEX(dbOrdini[ORDINE],MATCH(A1529,dbOrdini[CODICE
ANKER]*(dbOrdini[CODICE
SUPPLY]="GEN24"),0)),"")</f>
        <v/>
      </c>
      <c r="O1529" s="352" t="s">
        <v>8</v>
      </c>
      <c r="P1529" s="347" t="s">
        <v>3416</v>
      </c>
    </row>
    <row r="1530" spans="1:16">
      <c r="A1530" s="347" t="s">
        <v>3417</v>
      </c>
      <c r="B1530" s="348">
        <v>92</v>
      </c>
      <c r="C1530" s="347" t="s">
        <v>28152</v>
      </c>
      <c r="D1530" s="347" t="s">
        <v>3418</v>
      </c>
      <c r="E1530" s="347">
        <v>6</v>
      </c>
      <c r="F1530" s="347">
        <v>0.7</v>
      </c>
      <c r="G1530" s="347" t="s">
        <v>11</v>
      </c>
      <c r="H1530" s="349">
        <v>43</v>
      </c>
      <c r="I1530" s="350" t="s">
        <v>12</v>
      </c>
      <c r="J1530" s="351">
        <f t="shared" si="23"/>
        <v>109.19999999999999</v>
      </c>
      <c r="K1530" s="351">
        <v>18.2</v>
      </c>
      <c r="L1530" s="3" t="str">
        <f>IFERROR(INDEX(dbOrdini[PREZZO
VINOLUX],MATCH(A1530,dbOrdini[CODICE
ANKER],0)),"")</f>
        <v/>
      </c>
      <c r="M1530" s="347" t="s">
        <v>10537</v>
      </c>
      <c r="N1530" s="15" t="str">
        <f>IFERROR(INDEX(dbOrdini[ORDINE],MATCH(A1530,dbOrdini[CODICE
ANKER]*(dbOrdini[CODICE
SUPPLY]="GEN24"),0)),"")</f>
        <v/>
      </c>
      <c r="O1530" s="352" t="s">
        <v>8</v>
      </c>
      <c r="P1530" s="347" t="s">
        <v>3419</v>
      </c>
    </row>
    <row r="1531" spans="1:16">
      <c r="A1531" s="347" t="s">
        <v>3420</v>
      </c>
      <c r="B1531" s="348">
        <v>24</v>
      </c>
      <c r="C1531" s="347" t="s">
        <v>28152</v>
      </c>
      <c r="D1531" s="347" t="s">
        <v>3421</v>
      </c>
      <c r="E1531" s="347">
        <v>6</v>
      </c>
      <c r="F1531" s="347">
        <v>0.7</v>
      </c>
      <c r="G1531" s="347" t="s">
        <v>11</v>
      </c>
      <c r="H1531" s="349">
        <v>43</v>
      </c>
      <c r="I1531" s="350" t="s">
        <v>12</v>
      </c>
      <c r="J1531" s="351">
        <f t="shared" si="23"/>
        <v>81</v>
      </c>
      <c r="K1531" s="351">
        <v>13.5</v>
      </c>
      <c r="L1531" s="3" t="str">
        <f>IFERROR(INDEX(dbOrdini[PREZZO
VINOLUX],MATCH(A1531,dbOrdini[CODICE
ANKER],0)),"")</f>
        <v/>
      </c>
      <c r="M1531" s="347" t="s">
        <v>10533</v>
      </c>
      <c r="N1531" s="15" t="str">
        <f>IFERROR(INDEX(dbOrdini[ORDINE],MATCH(A1531,dbOrdini[CODICE
ANKER]*(dbOrdini[CODICE
SUPPLY]="GEN24"),0)),"")</f>
        <v/>
      </c>
      <c r="O1531" s="352" t="s">
        <v>8</v>
      </c>
      <c r="P1531" s="347" t="s">
        <v>3422</v>
      </c>
    </row>
    <row r="1532" spans="1:16">
      <c r="A1532" s="347" t="s">
        <v>3423</v>
      </c>
      <c r="B1532" s="348">
        <v>87</v>
      </c>
      <c r="C1532" s="347" t="s">
        <v>28152</v>
      </c>
      <c r="D1532" s="347" t="s">
        <v>3424</v>
      </c>
      <c r="E1532" s="347">
        <v>6</v>
      </c>
      <c r="F1532" s="347">
        <v>0.7</v>
      </c>
      <c r="G1532" s="347" t="s">
        <v>11</v>
      </c>
      <c r="H1532" s="349">
        <v>43</v>
      </c>
      <c r="I1532" s="350" t="s">
        <v>12</v>
      </c>
      <c r="J1532" s="351">
        <f t="shared" si="23"/>
        <v>153</v>
      </c>
      <c r="K1532" s="351">
        <v>25.5</v>
      </c>
      <c r="L1532" s="3" t="str">
        <f>IFERROR(INDEX(dbOrdini[PREZZO
VINOLUX],MATCH(A1532,dbOrdini[CODICE
ANKER],0)),"")</f>
        <v/>
      </c>
      <c r="M1532" s="347" t="s">
        <v>10560</v>
      </c>
      <c r="N1532" s="15" t="str">
        <f>IFERROR(INDEX(dbOrdini[ORDINE],MATCH(A1532,dbOrdini[CODICE
ANKER]*(dbOrdini[CODICE
SUPPLY]="GEN24"),0)),"")</f>
        <v/>
      </c>
      <c r="O1532" s="352" t="s">
        <v>8</v>
      </c>
      <c r="P1532" s="347" t="s">
        <v>3425</v>
      </c>
    </row>
    <row r="1533" spans="1:16">
      <c r="A1533" s="347" t="s">
        <v>3426</v>
      </c>
      <c r="B1533" s="348">
        <v>115</v>
      </c>
      <c r="C1533" s="347" t="s">
        <v>28152</v>
      </c>
      <c r="D1533" s="347" t="s">
        <v>3427</v>
      </c>
      <c r="E1533" s="347">
        <v>6</v>
      </c>
      <c r="F1533" s="347">
        <v>0.5</v>
      </c>
      <c r="G1533" s="347" t="s">
        <v>11</v>
      </c>
      <c r="H1533" s="349">
        <v>32</v>
      </c>
      <c r="I1533" s="350" t="s">
        <v>12</v>
      </c>
      <c r="J1533" s="351">
        <f t="shared" si="23"/>
        <v>78</v>
      </c>
      <c r="K1533" s="351">
        <v>13</v>
      </c>
      <c r="L1533" s="3" t="str">
        <f>IFERROR(INDEX(dbOrdini[PREZZO
VINOLUX],MATCH(A1533,dbOrdini[CODICE
ANKER],0)),"")</f>
        <v/>
      </c>
      <c r="M1533" s="347" t="s">
        <v>28201</v>
      </c>
      <c r="N1533" s="15" t="str">
        <f>IFERROR(INDEX(dbOrdini[ORDINE],MATCH(A1533,dbOrdini[CODICE
ANKER]*(dbOrdini[CODICE
SUPPLY]="GEN24"),0)),"")</f>
        <v/>
      </c>
      <c r="O1533" s="352" t="s">
        <v>8</v>
      </c>
      <c r="P1533" s="347" t="s">
        <v>3428</v>
      </c>
    </row>
    <row r="1534" spans="1:16">
      <c r="A1534" s="347" t="s">
        <v>3429</v>
      </c>
      <c r="B1534" s="348">
        <v>6</v>
      </c>
      <c r="C1534" s="347" t="s">
        <v>28152</v>
      </c>
      <c r="D1534" s="347" t="s">
        <v>3430</v>
      </c>
      <c r="E1534" s="347">
        <v>6</v>
      </c>
      <c r="F1534" s="347">
        <v>0.5</v>
      </c>
      <c r="G1534" s="347" t="s">
        <v>11</v>
      </c>
      <c r="H1534" s="349">
        <v>32</v>
      </c>
      <c r="I1534" s="350" t="s">
        <v>12</v>
      </c>
      <c r="J1534" s="351">
        <f t="shared" si="23"/>
        <v>75</v>
      </c>
      <c r="K1534" s="351">
        <v>12.5</v>
      </c>
      <c r="L1534" s="3" t="str">
        <f>IFERROR(INDEX(dbOrdini[PREZZO
VINOLUX],MATCH(A1534,dbOrdini[CODICE
ANKER],0)),"")</f>
        <v/>
      </c>
      <c r="M1534" s="347" t="s">
        <v>10544</v>
      </c>
      <c r="N1534" s="15" t="str">
        <f>IFERROR(INDEX(dbOrdini[ORDINE],MATCH(A1534,dbOrdini[CODICE
ANKER]*(dbOrdini[CODICE
SUPPLY]="GEN24"),0)),"")</f>
        <v/>
      </c>
      <c r="O1534" s="352" t="s">
        <v>8</v>
      </c>
      <c r="P1534" s="347" t="s">
        <v>3431</v>
      </c>
    </row>
    <row r="1535" spans="1:16">
      <c r="A1535" s="347" t="s">
        <v>3432</v>
      </c>
      <c r="B1535" s="348">
        <v>0</v>
      </c>
      <c r="C1535" s="347" t="s">
        <v>28152</v>
      </c>
      <c r="D1535" s="347" t="s">
        <v>3433</v>
      </c>
      <c r="E1535" s="347">
        <v>6</v>
      </c>
      <c r="F1535" s="347">
        <v>0.7</v>
      </c>
      <c r="G1535" s="347" t="s">
        <v>11262</v>
      </c>
      <c r="H1535" s="349">
        <v>34</v>
      </c>
      <c r="I1535" s="350" t="s">
        <v>12</v>
      </c>
      <c r="J1535" s="351">
        <f t="shared" si="23"/>
        <v>43.8</v>
      </c>
      <c r="K1535" s="351">
        <v>7.3</v>
      </c>
      <c r="L1535" s="3" t="str">
        <f>IFERROR(INDEX(dbOrdini[PREZZO
VINOLUX],MATCH(A1535,dbOrdini[CODICE
ANKER],0)),"")</f>
        <v/>
      </c>
      <c r="M1535" s="347" t="s">
        <v>10539</v>
      </c>
      <c r="N1535" s="15" t="str">
        <f>IFERROR(INDEX(dbOrdini[ORDINE],MATCH(A1535,dbOrdini[CODICE
ANKER]*(dbOrdini[CODICE
SUPPLY]="GEN24"),0)),"")</f>
        <v/>
      </c>
      <c r="O1535" s="352" t="s">
        <v>8</v>
      </c>
      <c r="P1535" s="347" t="s">
        <v>3434</v>
      </c>
    </row>
    <row r="1536" spans="1:16">
      <c r="A1536" s="347" t="s">
        <v>3435</v>
      </c>
      <c r="B1536" s="348">
        <v>3730</v>
      </c>
      <c r="C1536" s="347" t="s">
        <v>28152</v>
      </c>
      <c r="D1536" s="347" t="s">
        <v>3436</v>
      </c>
      <c r="E1536" s="347">
        <v>6</v>
      </c>
      <c r="F1536" s="347">
        <v>0.75</v>
      </c>
      <c r="G1536" s="347" t="s">
        <v>11</v>
      </c>
      <c r="H1536" s="349">
        <v>14.8</v>
      </c>
      <c r="I1536" s="350" t="s">
        <v>12</v>
      </c>
      <c r="J1536" s="351">
        <f t="shared" si="23"/>
        <v>26.099999999999998</v>
      </c>
      <c r="K1536" s="351">
        <v>4.3499999999999996</v>
      </c>
      <c r="L1536" s="3" t="str">
        <f>IFERROR(INDEX(dbOrdini[PREZZO
VINOLUX],MATCH(A1536,dbOrdini[CODICE
ANKER],0)),"")</f>
        <v/>
      </c>
      <c r="M1536" s="347" t="s">
        <v>28192</v>
      </c>
      <c r="N1536" s="15" t="str">
        <f>IFERROR(INDEX(dbOrdini[ORDINE],MATCH(A1536,dbOrdini[CODICE
ANKER]*(dbOrdini[CODICE
SUPPLY]="GEN24"),0)),"")</f>
        <v/>
      </c>
      <c r="O1536" s="352" t="s">
        <v>8</v>
      </c>
      <c r="P1536" s="347" t="s">
        <v>3437</v>
      </c>
    </row>
    <row r="1537" spans="1:16">
      <c r="A1537" s="347" t="s">
        <v>3441</v>
      </c>
      <c r="B1537" s="348">
        <v>197</v>
      </c>
      <c r="C1537" s="347" t="s">
        <v>28152</v>
      </c>
      <c r="D1537" s="347" t="s">
        <v>3439</v>
      </c>
      <c r="E1537" s="347">
        <v>6</v>
      </c>
      <c r="F1537" s="347">
        <v>1</v>
      </c>
      <c r="G1537" s="347" t="s">
        <v>11</v>
      </c>
      <c r="H1537" s="349">
        <v>35</v>
      </c>
      <c r="I1537" s="350" t="s">
        <v>12</v>
      </c>
      <c r="J1537" s="351">
        <f t="shared" si="23"/>
        <v>24.900000000000002</v>
      </c>
      <c r="K1537" s="351">
        <v>4.1500000000000004</v>
      </c>
      <c r="L1537" s="3" t="str">
        <f>IFERROR(INDEX(dbOrdini[PREZZO
VINOLUX],MATCH(A1537,dbOrdini[CODICE
ANKER],0)),"")</f>
        <v/>
      </c>
      <c r="M1537" s="347" t="s">
        <v>28209</v>
      </c>
      <c r="N1537" s="15" t="str">
        <f>IFERROR(INDEX(dbOrdini[ORDINE],MATCH(A1537,dbOrdini[CODICE
ANKER]*(dbOrdini[CODICE
SUPPLY]="GEN24"),0)),"")</f>
        <v/>
      </c>
      <c r="O1537" s="352" t="s">
        <v>8</v>
      </c>
      <c r="P1537" s="347" t="s">
        <v>3442</v>
      </c>
    </row>
    <row r="1538" spans="1:16">
      <c r="A1538" s="347" t="s">
        <v>3438</v>
      </c>
      <c r="B1538" s="348">
        <v>12</v>
      </c>
      <c r="C1538" s="347" t="s">
        <v>28152</v>
      </c>
      <c r="D1538" s="347" t="s">
        <v>3439</v>
      </c>
      <c r="E1538" s="347">
        <v>12</v>
      </c>
      <c r="F1538" s="347">
        <v>0.5</v>
      </c>
      <c r="G1538" s="347" t="s">
        <v>11</v>
      </c>
      <c r="H1538" s="349">
        <v>35</v>
      </c>
      <c r="I1538" s="350" t="s">
        <v>12</v>
      </c>
      <c r="J1538" s="351">
        <f t="shared" si="23"/>
        <v>36</v>
      </c>
      <c r="K1538" s="351">
        <v>3</v>
      </c>
      <c r="L1538" s="3" t="str">
        <f>IFERROR(INDEX(dbOrdini[PREZZO
VINOLUX],MATCH(A1538,dbOrdini[CODICE
ANKER],0)),"")</f>
        <v/>
      </c>
      <c r="M1538" s="347" t="s">
        <v>28209</v>
      </c>
      <c r="N1538" s="15" t="str">
        <f>IFERROR(INDEX(dbOrdini[ORDINE],MATCH(A1538,dbOrdini[CODICE
ANKER]*(dbOrdini[CODICE
SUPPLY]="GEN24"),0)),"")</f>
        <v/>
      </c>
      <c r="O1538" s="352" t="s">
        <v>8</v>
      </c>
      <c r="P1538" s="347" t="s">
        <v>3440</v>
      </c>
    </row>
    <row r="1539" spans="1:16">
      <c r="A1539" s="347" t="s">
        <v>28514</v>
      </c>
      <c r="B1539" s="348">
        <v>0</v>
      </c>
      <c r="C1539" s="347" t="s">
        <v>28152</v>
      </c>
      <c r="D1539" s="347" t="s">
        <v>26426</v>
      </c>
      <c r="E1539" s="347">
        <v>6</v>
      </c>
      <c r="F1539" s="347">
        <v>0.7</v>
      </c>
      <c r="G1539" s="347" t="s">
        <v>11</v>
      </c>
      <c r="H1539" s="349">
        <v>40.1</v>
      </c>
      <c r="I1539" s="350" t="s">
        <v>12</v>
      </c>
      <c r="J1539" s="351">
        <f t="shared" si="23"/>
        <v>129</v>
      </c>
      <c r="K1539" s="351">
        <v>21.5</v>
      </c>
      <c r="L1539" s="3" t="str">
        <f>IFERROR(INDEX(dbOrdini[PREZZO
VINOLUX],MATCH(A1539,dbOrdini[CODICE
ANKER],0)),"")</f>
        <v/>
      </c>
      <c r="M1539" s="347" t="s">
        <v>10537</v>
      </c>
      <c r="N1539" s="15" t="str">
        <f>IFERROR(INDEX(dbOrdini[ORDINE],MATCH(A1539,dbOrdini[CODICE
ANKER]*(dbOrdini[CODICE
SUPPLY]="GEN24"),0)),"")</f>
        <v/>
      </c>
      <c r="O1539" s="352" t="s">
        <v>8</v>
      </c>
      <c r="P1539" s="347" t="s">
        <v>28515</v>
      </c>
    </row>
    <row r="1540" spans="1:16">
      <c r="A1540" s="347" t="s">
        <v>3443</v>
      </c>
      <c r="B1540" s="348">
        <v>81</v>
      </c>
      <c r="C1540" s="347" t="s">
        <v>28152</v>
      </c>
      <c r="D1540" s="347" t="s">
        <v>3444</v>
      </c>
      <c r="E1540" s="347">
        <v>6</v>
      </c>
      <c r="F1540" s="347">
        <v>0.7</v>
      </c>
      <c r="G1540" s="347" t="s">
        <v>11</v>
      </c>
      <c r="H1540" s="349">
        <v>40</v>
      </c>
      <c r="I1540" s="350" t="s">
        <v>12</v>
      </c>
      <c r="J1540" s="351">
        <f t="shared" si="23"/>
        <v>144</v>
      </c>
      <c r="K1540" s="351">
        <v>24</v>
      </c>
      <c r="L1540" s="3" t="str">
        <f>IFERROR(INDEX(dbOrdini[PREZZO
VINOLUX],MATCH(A1540,dbOrdini[CODICE
ANKER],0)),"")</f>
        <v/>
      </c>
      <c r="M1540" s="347" t="s">
        <v>10541</v>
      </c>
      <c r="N1540" s="15" t="str">
        <f>IFERROR(INDEX(dbOrdini[ORDINE],MATCH(A1540,dbOrdini[CODICE
ANKER]*(dbOrdini[CODICE
SUPPLY]="GEN24"),0)),"")</f>
        <v/>
      </c>
      <c r="O1540" s="352" t="s">
        <v>8</v>
      </c>
      <c r="P1540" s="347" t="s">
        <v>3445</v>
      </c>
    </row>
    <row r="1541" spans="1:16">
      <c r="A1541" s="347" t="s">
        <v>10659</v>
      </c>
      <c r="B1541" s="348">
        <v>0</v>
      </c>
      <c r="C1541" s="347" t="s">
        <v>28152</v>
      </c>
      <c r="D1541" s="347" t="s">
        <v>10660</v>
      </c>
      <c r="E1541" s="347">
        <v>6</v>
      </c>
      <c r="F1541" s="347">
        <v>0.7</v>
      </c>
      <c r="G1541" s="347" t="s">
        <v>11</v>
      </c>
      <c r="H1541" s="349">
        <v>40</v>
      </c>
      <c r="I1541" s="350" t="s">
        <v>12</v>
      </c>
      <c r="J1541" s="351">
        <f t="shared" si="23"/>
        <v>70.5</v>
      </c>
      <c r="K1541" s="351">
        <v>11.75</v>
      </c>
      <c r="L1541" s="3" t="str">
        <f>IFERROR(INDEX(dbOrdini[PREZZO
VINOLUX],MATCH(A1541,dbOrdini[CODICE
ANKER],0)),"")</f>
        <v/>
      </c>
      <c r="M1541" s="347" t="s">
        <v>10535</v>
      </c>
      <c r="N1541" s="15" t="str">
        <f>IFERROR(INDEX(dbOrdini[ORDINE],MATCH(A1541,dbOrdini[CODICE
ANKER]*(dbOrdini[CODICE
SUPPLY]="GEN24"),0)),"")</f>
        <v/>
      </c>
      <c r="O1541" s="352" t="s">
        <v>8</v>
      </c>
      <c r="P1541" s="347" t="s">
        <v>9526</v>
      </c>
    </row>
    <row r="1542" spans="1:16">
      <c r="A1542" s="347" t="s">
        <v>3446</v>
      </c>
      <c r="B1542" s="348">
        <v>45</v>
      </c>
      <c r="C1542" s="347" t="s">
        <v>28152</v>
      </c>
      <c r="D1542" s="347" t="s">
        <v>3447</v>
      </c>
      <c r="E1542" s="347">
        <v>6</v>
      </c>
      <c r="F1542" s="347">
        <v>0.7</v>
      </c>
      <c r="G1542" s="347" t="s">
        <v>11</v>
      </c>
      <c r="H1542" s="349">
        <v>17</v>
      </c>
      <c r="I1542" s="350" t="s">
        <v>12</v>
      </c>
      <c r="J1542" s="351">
        <f t="shared" si="23"/>
        <v>37.5</v>
      </c>
      <c r="K1542" s="351">
        <v>6.25</v>
      </c>
      <c r="L1542" s="3" t="str">
        <f>IFERROR(INDEX(dbOrdini[PREZZO
VINOLUX],MATCH(A1542,dbOrdini[CODICE
ANKER],0)),"")</f>
        <v/>
      </c>
      <c r="M1542" s="347" t="s">
        <v>10539</v>
      </c>
      <c r="N1542" s="15" t="str">
        <f>IFERROR(INDEX(dbOrdini[ORDINE],MATCH(A1542,dbOrdini[CODICE
ANKER]*(dbOrdini[CODICE
SUPPLY]="GEN24"),0)),"")</f>
        <v/>
      </c>
      <c r="O1542" s="352" t="s">
        <v>8</v>
      </c>
      <c r="P1542" s="347" t="s">
        <v>3448</v>
      </c>
    </row>
    <row r="1543" spans="1:16">
      <c r="A1543" s="347" t="s">
        <v>3449</v>
      </c>
      <c r="B1543" s="348">
        <v>0</v>
      </c>
      <c r="C1543" s="347" t="s">
        <v>28152</v>
      </c>
      <c r="D1543" s="347" t="s">
        <v>3450</v>
      </c>
      <c r="E1543" s="347">
        <v>6</v>
      </c>
      <c r="F1543" s="347">
        <v>0.7</v>
      </c>
      <c r="G1543" s="347" t="s">
        <v>11</v>
      </c>
      <c r="H1543" s="349">
        <v>20</v>
      </c>
      <c r="I1543" s="350" t="s">
        <v>12</v>
      </c>
      <c r="J1543" s="351">
        <f t="shared" si="23"/>
        <v>41.7</v>
      </c>
      <c r="K1543" s="351">
        <v>6.95</v>
      </c>
      <c r="L1543" s="3" t="str">
        <f>IFERROR(INDEX(dbOrdini[PREZZO
VINOLUX],MATCH(A1543,dbOrdini[CODICE
ANKER],0)),"")</f>
        <v/>
      </c>
      <c r="M1543" s="347" t="s">
        <v>10539</v>
      </c>
      <c r="N1543" s="15" t="str">
        <f>IFERROR(INDEX(dbOrdini[ORDINE],MATCH(A1543,dbOrdini[CODICE
ANKER]*(dbOrdini[CODICE
SUPPLY]="GEN24"),0)),"")</f>
        <v/>
      </c>
      <c r="O1543" s="352" t="s">
        <v>8</v>
      </c>
      <c r="P1543" s="347" t="s">
        <v>3451</v>
      </c>
    </row>
    <row r="1544" spans="1:16">
      <c r="A1544" s="347" t="s">
        <v>3452</v>
      </c>
      <c r="B1544" s="348">
        <v>23</v>
      </c>
      <c r="C1544" s="347" t="s">
        <v>28170</v>
      </c>
      <c r="D1544" s="347" t="s">
        <v>3453</v>
      </c>
      <c r="E1544" s="347">
        <v>1</v>
      </c>
      <c r="F1544" s="347">
        <v>3.8</v>
      </c>
      <c r="G1544" s="347" t="s">
        <v>11</v>
      </c>
      <c r="H1544" s="349">
        <v>44.36</v>
      </c>
      <c r="I1544" s="350" t="s">
        <v>12</v>
      </c>
      <c r="J1544" s="351">
        <f t="shared" si="23"/>
        <v>86.5</v>
      </c>
      <c r="K1544" s="351">
        <v>86.5</v>
      </c>
      <c r="L1544" s="3" t="str">
        <f>IFERROR(INDEX(dbOrdini[PREZZO
VINOLUX],MATCH(A1544,dbOrdini[CODICE
ANKER],0)),"")</f>
        <v/>
      </c>
      <c r="M1544" s="347" t="s">
        <v>10537</v>
      </c>
      <c r="N1544" s="15" t="str">
        <f>IFERROR(INDEX(dbOrdini[ORDINE],MATCH(A1544,dbOrdini[CODICE
ANKER]*(dbOrdini[CODICE
SUPPLY]="GEN24"),0)),"")</f>
        <v/>
      </c>
      <c r="O1544" s="352" t="s">
        <v>8</v>
      </c>
      <c r="P1544" s="347" t="s">
        <v>3454</v>
      </c>
    </row>
    <row r="1545" spans="1:16">
      <c r="A1545" s="347" t="s">
        <v>28516</v>
      </c>
      <c r="B1545" s="348">
        <v>12</v>
      </c>
      <c r="C1545" s="347" t="s">
        <v>28152</v>
      </c>
      <c r="D1545" s="347" t="s">
        <v>28517</v>
      </c>
      <c r="E1545" s="347">
        <v>6</v>
      </c>
      <c r="F1545" s="347">
        <v>0.7</v>
      </c>
      <c r="G1545" s="347" t="s">
        <v>11</v>
      </c>
      <c r="H1545" s="349">
        <v>40</v>
      </c>
      <c r="I1545" s="350" t="s">
        <v>12</v>
      </c>
      <c r="J1545" s="351">
        <f t="shared" si="23"/>
        <v>101.69999999999999</v>
      </c>
      <c r="K1545" s="351">
        <v>16.95</v>
      </c>
      <c r="L1545" s="3" t="str">
        <f>IFERROR(INDEX(dbOrdini[PREZZO
VINOLUX],MATCH(A1545,dbOrdini[CODICE
ANKER],0)),"")</f>
        <v/>
      </c>
      <c r="M1545" s="347" t="s">
        <v>10535</v>
      </c>
      <c r="N1545" s="15" t="str">
        <f>IFERROR(INDEX(dbOrdini[ORDINE],MATCH(A1545,dbOrdini[CODICE
ANKER]*(dbOrdini[CODICE
SUPPLY]="GEN24"),0)),"")</f>
        <v/>
      </c>
      <c r="O1545" s="352" t="s">
        <v>8</v>
      </c>
      <c r="P1545" s="347" t="s">
        <v>28518</v>
      </c>
    </row>
    <row r="1546" spans="1:16">
      <c r="A1546" s="347" t="s">
        <v>3455</v>
      </c>
      <c r="B1546" s="348">
        <v>4</v>
      </c>
      <c r="C1546" s="347" t="s">
        <v>28152</v>
      </c>
      <c r="D1546" s="347" t="s">
        <v>3456</v>
      </c>
      <c r="E1546" s="347">
        <v>6</v>
      </c>
      <c r="F1546" s="347">
        <v>0.7</v>
      </c>
      <c r="G1546" s="347" t="s">
        <v>11</v>
      </c>
      <c r="H1546" s="349">
        <v>45</v>
      </c>
      <c r="I1546" s="350" t="s">
        <v>12</v>
      </c>
      <c r="J1546" s="351">
        <f t="shared" si="23"/>
        <v>27.299999999999997</v>
      </c>
      <c r="K1546" s="351">
        <v>4.55</v>
      </c>
      <c r="L1546" s="3" t="str">
        <f>IFERROR(INDEX(dbOrdini[PREZZO
VINOLUX],MATCH(A1546,dbOrdini[CODICE
ANKER],0)),"")</f>
        <v/>
      </c>
      <c r="M1546" s="347" t="s">
        <v>28519</v>
      </c>
      <c r="N1546" s="15" t="str">
        <f>IFERROR(INDEX(dbOrdini[ORDINE],MATCH(A1546,dbOrdini[CODICE
ANKER]*(dbOrdini[CODICE
SUPPLY]="GEN24"),0)),"")</f>
        <v/>
      </c>
      <c r="O1546" s="352" t="s">
        <v>8</v>
      </c>
      <c r="P1546" s="347" t="s">
        <v>3457</v>
      </c>
    </row>
    <row r="1547" spans="1:16">
      <c r="A1547" s="347" t="s">
        <v>3458</v>
      </c>
      <c r="B1547" s="348">
        <v>383</v>
      </c>
      <c r="C1547" s="347" t="s">
        <v>28152</v>
      </c>
      <c r="D1547" s="347" t="s">
        <v>3459</v>
      </c>
      <c r="E1547" s="347">
        <v>6</v>
      </c>
      <c r="F1547" s="347">
        <v>1</v>
      </c>
      <c r="G1547" s="347" t="s">
        <v>11</v>
      </c>
      <c r="H1547" s="349">
        <v>37.5</v>
      </c>
      <c r="I1547" s="350" t="s">
        <v>12</v>
      </c>
      <c r="J1547" s="351">
        <f t="shared" si="23"/>
        <v>11.7</v>
      </c>
      <c r="K1547" s="351">
        <v>1.95</v>
      </c>
      <c r="L1547" s="3" t="str">
        <f>IFERROR(INDEX(dbOrdini[PREZZO
VINOLUX],MATCH(A1547,dbOrdini[CODICE
ANKER],0)),"")</f>
        <v/>
      </c>
      <c r="M1547" s="347" t="s">
        <v>10533</v>
      </c>
      <c r="N1547" s="15" t="str">
        <f>IFERROR(INDEX(dbOrdini[ORDINE],MATCH(A1547,dbOrdini[CODICE
ANKER]*(dbOrdini[CODICE
SUPPLY]="GEN24"),0)),"")</f>
        <v/>
      </c>
      <c r="O1547" s="352" t="s">
        <v>8</v>
      </c>
      <c r="P1547" s="347" t="s">
        <v>3460</v>
      </c>
    </row>
    <row r="1548" spans="1:16">
      <c r="A1548" s="347" t="s">
        <v>3461</v>
      </c>
      <c r="B1548" s="348">
        <v>228</v>
      </c>
      <c r="C1548" s="347" t="s">
        <v>28152</v>
      </c>
      <c r="D1548" s="347" t="s">
        <v>11070</v>
      </c>
      <c r="E1548" s="347">
        <v>6</v>
      </c>
      <c r="F1548" s="347">
        <v>0.7</v>
      </c>
      <c r="G1548" s="347" t="s">
        <v>11</v>
      </c>
      <c r="H1548" s="349">
        <v>45</v>
      </c>
      <c r="I1548" s="350" t="s">
        <v>12</v>
      </c>
      <c r="J1548" s="351">
        <f t="shared" si="23"/>
        <v>138.60000000000002</v>
      </c>
      <c r="K1548" s="351">
        <v>23.1</v>
      </c>
      <c r="L1548" s="3" t="str">
        <f>IFERROR(INDEX(dbOrdini[PREZZO
VINOLUX],MATCH(A1548,dbOrdini[CODICE
ANKER],0)),"")</f>
        <v/>
      </c>
      <c r="M1548" s="347" t="s">
        <v>10549</v>
      </c>
      <c r="N1548" s="15" t="str">
        <f>IFERROR(INDEX(dbOrdini[ORDINE],MATCH(A1548,dbOrdini[CODICE
ANKER]*(dbOrdini[CODICE
SUPPLY]="GEN24"),0)),"")</f>
        <v/>
      </c>
      <c r="O1548" s="352" t="s">
        <v>8</v>
      </c>
      <c r="P1548" s="347" t="s">
        <v>3462</v>
      </c>
    </row>
    <row r="1549" spans="1:16">
      <c r="A1549" s="347" t="s">
        <v>10947</v>
      </c>
      <c r="B1549" s="348">
        <v>0</v>
      </c>
      <c r="C1549" s="347" t="s">
        <v>28152</v>
      </c>
      <c r="D1549" s="347" t="s">
        <v>10948</v>
      </c>
      <c r="E1549" s="347">
        <v>6</v>
      </c>
      <c r="F1549" s="347">
        <v>0.75</v>
      </c>
      <c r="G1549" s="347" t="s">
        <v>11</v>
      </c>
      <c r="H1549" s="349">
        <v>45</v>
      </c>
      <c r="I1549" s="350" t="s">
        <v>12</v>
      </c>
      <c r="J1549" s="351">
        <f t="shared" ref="J1549:J1612" si="24">E1549*K1549</f>
        <v>129</v>
      </c>
      <c r="K1549" s="351">
        <v>21.5</v>
      </c>
      <c r="L1549" s="3">
        <f>IFERROR(INDEX(dbOrdini[PREZZO
VINOLUX],MATCH(A1549,dbOrdini[CODICE
ANKER],0)),"")</f>
        <v>22.95</v>
      </c>
      <c r="M1549" s="347" t="s">
        <v>10549</v>
      </c>
      <c r="N1549" s="15" t="str">
        <f>IFERROR(INDEX(dbOrdini[ORDINE],MATCH(A1549,dbOrdini[CODICE
ANKER]*(dbOrdini[CODICE
SUPPLY]="GEN24"),0)),"")</f>
        <v/>
      </c>
      <c r="O1549" s="352" t="s">
        <v>8</v>
      </c>
      <c r="P1549" s="347" t="s">
        <v>11534</v>
      </c>
    </row>
    <row r="1550" spans="1:16">
      <c r="A1550" s="347" t="s">
        <v>3463</v>
      </c>
      <c r="B1550" s="348">
        <v>120</v>
      </c>
      <c r="C1550" s="347" t="s">
        <v>28152</v>
      </c>
      <c r="D1550" s="347" t="s">
        <v>3464</v>
      </c>
      <c r="E1550" s="347">
        <v>6</v>
      </c>
      <c r="F1550" s="347">
        <v>1</v>
      </c>
      <c r="G1550" s="347" t="s">
        <v>11</v>
      </c>
      <c r="H1550" s="349">
        <v>37.5</v>
      </c>
      <c r="I1550" s="350" t="s">
        <v>12</v>
      </c>
      <c r="J1550" s="351">
        <f t="shared" si="24"/>
        <v>11.7</v>
      </c>
      <c r="K1550" s="351">
        <v>1.95</v>
      </c>
      <c r="L1550" s="3" t="str">
        <f>IFERROR(INDEX(dbOrdini[PREZZO
VINOLUX],MATCH(A1550,dbOrdini[CODICE
ANKER],0)),"")</f>
        <v/>
      </c>
      <c r="M1550" s="347" t="s">
        <v>10537</v>
      </c>
      <c r="N1550" s="15" t="str">
        <f>IFERROR(INDEX(dbOrdini[ORDINE],MATCH(A1550,dbOrdini[CODICE
ANKER]*(dbOrdini[CODICE
SUPPLY]="GEN24"),0)),"")</f>
        <v/>
      </c>
      <c r="O1550" s="352" t="s">
        <v>8</v>
      </c>
      <c r="P1550" s="347" t="s">
        <v>3465</v>
      </c>
    </row>
    <row r="1551" spans="1:16">
      <c r="A1551" s="347" t="s">
        <v>28520</v>
      </c>
      <c r="B1551" s="348">
        <v>0</v>
      </c>
      <c r="C1551" s="347" t="s">
        <v>28152</v>
      </c>
      <c r="D1551" s="347" t="s">
        <v>26429</v>
      </c>
      <c r="E1551" s="347">
        <v>6</v>
      </c>
      <c r="F1551" s="347">
        <v>0.7</v>
      </c>
      <c r="G1551" s="347" t="s">
        <v>11262</v>
      </c>
      <c r="H1551" s="349">
        <v>42</v>
      </c>
      <c r="I1551" s="350" t="s">
        <v>12</v>
      </c>
      <c r="J1551" s="351">
        <f t="shared" si="24"/>
        <v>51</v>
      </c>
      <c r="K1551" s="351">
        <v>8.5</v>
      </c>
      <c r="L1551" s="3" t="str">
        <f>IFERROR(INDEX(dbOrdini[PREZZO
VINOLUX],MATCH(A1551,dbOrdini[CODICE
ANKER],0)),"")</f>
        <v/>
      </c>
      <c r="M1551" s="347" t="s">
        <v>10537</v>
      </c>
      <c r="N1551" s="15" t="str">
        <f>IFERROR(INDEX(dbOrdini[ORDINE],MATCH(A1551,dbOrdini[CODICE
ANKER]*(dbOrdini[CODICE
SUPPLY]="GEN24"),0)),"")</f>
        <v/>
      </c>
      <c r="O1551" s="352" t="s">
        <v>8</v>
      </c>
      <c r="P1551" s="347" t="s">
        <v>28521</v>
      </c>
    </row>
    <row r="1552" spans="1:16">
      <c r="A1552" s="347" t="s">
        <v>3466</v>
      </c>
      <c r="B1552" s="348">
        <v>9</v>
      </c>
      <c r="C1552" s="347" t="s">
        <v>28152</v>
      </c>
      <c r="D1552" s="347" t="s">
        <v>3467</v>
      </c>
      <c r="E1552" s="347">
        <v>6</v>
      </c>
      <c r="F1552" s="347">
        <v>0.7</v>
      </c>
      <c r="G1552" s="347" t="s">
        <v>11</v>
      </c>
      <c r="H1552" s="349">
        <v>40</v>
      </c>
      <c r="I1552" s="350" t="s">
        <v>12</v>
      </c>
      <c r="J1552" s="351">
        <f t="shared" si="24"/>
        <v>69</v>
      </c>
      <c r="K1552" s="351">
        <v>11.5</v>
      </c>
      <c r="L1552" s="3" t="str">
        <f>IFERROR(INDEX(dbOrdini[PREZZO
VINOLUX],MATCH(A1552,dbOrdini[CODICE
ANKER],0)),"")</f>
        <v/>
      </c>
      <c r="M1552" s="347" t="s">
        <v>10537</v>
      </c>
      <c r="N1552" s="15" t="str">
        <f>IFERROR(INDEX(dbOrdini[ORDINE],MATCH(A1552,dbOrdini[CODICE
ANKER]*(dbOrdini[CODICE
SUPPLY]="GEN24"),0)),"")</f>
        <v/>
      </c>
      <c r="O1552" s="352" t="s">
        <v>8</v>
      </c>
      <c r="P1552" s="347" t="s">
        <v>3468</v>
      </c>
    </row>
    <row r="1553" spans="1:16">
      <c r="A1553" s="347" t="s">
        <v>3469</v>
      </c>
      <c r="B1553" s="348">
        <v>5</v>
      </c>
      <c r="C1553" s="347" t="s">
        <v>28152</v>
      </c>
      <c r="D1553" s="347" t="s">
        <v>3470</v>
      </c>
      <c r="E1553" s="347">
        <v>6</v>
      </c>
      <c r="F1553" s="347">
        <v>0.7</v>
      </c>
      <c r="G1553" s="347" t="s">
        <v>11262</v>
      </c>
      <c r="H1553" s="349">
        <v>43</v>
      </c>
      <c r="I1553" s="350" t="s">
        <v>12</v>
      </c>
      <c r="J1553" s="351">
        <f t="shared" si="24"/>
        <v>64.199999999999989</v>
      </c>
      <c r="K1553" s="351">
        <v>10.7</v>
      </c>
      <c r="L1553" s="3" t="str">
        <f>IFERROR(INDEX(dbOrdini[PREZZO
VINOLUX],MATCH(A1553,dbOrdini[CODICE
ANKER],0)),"")</f>
        <v/>
      </c>
      <c r="M1553" s="347" t="s">
        <v>10537</v>
      </c>
      <c r="N1553" s="15" t="str">
        <f>IFERROR(INDEX(dbOrdini[ORDINE],MATCH(A1553,dbOrdini[CODICE
ANKER]*(dbOrdini[CODICE
SUPPLY]="GEN24"),0)),"")</f>
        <v/>
      </c>
      <c r="O1553" s="352" t="s">
        <v>8</v>
      </c>
      <c r="P1553" s="347" t="s">
        <v>3471</v>
      </c>
    </row>
    <row r="1554" spans="1:16">
      <c r="A1554" s="347" t="s">
        <v>3472</v>
      </c>
      <c r="B1554" s="348">
        <v>173</v>
      </c>
      <c r="C1554" s="347" t="s">
        <v>28152</v>
      </c>
      <c r="D1554" s="347" t="s">
        <v>3473</v>
      </c>
      <c r="E1554" s="347">
        <v>6</v>
      </c>
      <c r="F1554" s="347">
        <v>0.5</v>
      </c>
      <c r="G1554" s="347" t="s">
        <v>11</v>
      </c>
      <c r="H1554" s="349">
        <v>20</v>
      </c>
      <c r="I1554" s="350" t="s">
        <v>12</v>
      </c>
      <c r="J1554" s="351">
        <f t="shared" si="24"/>
        <v>46.5</v>
      </c>
      <c r="K1554" s="351">
        <v>7.75</v>
      </c>
      <c r="L1554" s="3" t="str">
        <f>IFERROR(INDEX(dbOrdini[PREZZO
VINOLUX],MATCH(A1554,dbOrdini[CODICE
ANKER],0)),"")</f>
        <v/>
      </c>
      <c r="M1554" s="347" t="s">
        <v>10539</v>
      </c>
      <c r="N1554" s="15" t="str">
        <f>IFERROR(INDEX(dbOrdini[ORDINE],MATCH(A1554,dbOrdini[CODICE
ANKER]*(dbOrdini[CODICE
SUPPLY]="GEN24"),0)),"")</f>
        <v/>
      </c>
      <c r="O1554" s="352" t="s">
        <v>8</v>
      </c>
      <c r="P1554" s="347" t="s">
        <v>3474</v>
      </c>
    </row>
    <row r="1555" spans="1:16">
      <c r="A1555" s="347" t="s">
        <v>3475</v>
      </c>
      <c r="B1555" s="348">
        <v>15</v>
      </c>
      <c r="C1555" s="347" t="s">
        <v>28152</v>
      </c>
      <c r="D1555" s="347" t="s">
        <v>3476</v>
      </c>
      <c r="E1555" s="347">
        <v>6</v>
      </c>
      <c r="F1555" s="347">
        <v>0.5</v>
      </c>
      <c r="G1555" s="347" t="s">
        <v>11</v>
      </c>
      <c r="H1555" s="349">
        <v>20</v>
      </c>
      <c r="I1555" s="350" t="s">
        <v>12</v>
      </c>
      <c r="J1555" s="351">
        <f t="shared" si="24"/>
        <v>63</v>
      </c>
      <c r="K1555" s="351">
        <v>10.5</v>
      </c>
      <c r="L1555" s="3" t="str">
        <f>IFERROR(INDEX(dbOrdini[PREZZO
VINOLUX],MATCH(A1555,dbOrdini[CODICE
ANKER],0)),"")</f>
        <v/>
      </c>
      <c r="M1555" s="347" t="s">
        <v>10555</v>
      </c>
      <c r="N1555" s="15" t="str">
        <f>IFERROR(INDEX(dbOrdini[ORDINE],MATCH(A1555,dbOrdini[CODICE
ANKER]*(dbOrdini[CODICE
SUPPLY]="GEN24"),0)),"")</f>
        <v/>
      </c>
      <c r="O1555" s="352" t="s">
        <v>8</v>
      </c>
      <c r="P1555" s="347" t="s">
        <v>3477</v>
      </c>
    </row>
    <row r="1556" spans="1:16">
      <c r="A1556" s="347" t="s">
        <v>3478</v>
      </c>
      <c r="B1556" s="348">
        <v>0</v>
      </c>
      <c r="C1556" s="347" t="s">
        <v>28152</v>
      </c>
      <c r="D1556" s="347" t="s">
        <v>3479</v>
      </c>
      <c r="E1556" s="347">
        <v>6</v>
      </c>
      <c r="F1556" s="347">
        <v>0.5</v>
      </c>
      <c r="G1556" s="347" t="s">
        <v>11</v>
      </c>
      <c r="H1556" s="349">
        <v>20</v>
      </c>
      <c r="I1556" s="350" t="s">
        <v>12</v>
      </c>
      <c r="J1556" s="351">
        <f t="shared" si="24"/>
        <v>63</v>
      </c>
      <c r="K1556" s="351">
        <v>10.5</v>
      </c>
      <c r="L1556" s="3" t="str">
        <f>IFERROR(INDEX(dbOrdini[PREZZO
VINOLUX],MATCH(A1556,dbOrdini[CODICE
ANKER],0)),"")</f>
        <v/>
      </c>
      <c r="M1556" s="347" t="s">
        <v>10555</v>
      </c>
      <c r="N1556" s="15" t="str">
        <f>IFERROR(INDEX(dbOrdini[ORDINE],MATCH(A1556,dbOrdini[CODICE
ANKER]*(dbOrdini[CODICE
SUPPLY]="GEN24"),0)),"")</f>
        <v/>
      </c>
      <c r="O1556" s="352" t="s">
        <v>8</v>
      </c>
      <c r="P1556" s="347" t="s">
        <v>3480</v>
      </c>
    </row>
    <row r="1557" spans="1:16">
      <c r="A1557" s="347" t="s">
        <v>3481</v>
      </c>
      <c r="B1557" s="348">
        <v>0</v>
      </c>
      <c r="C1557" s="347" t="s">
        <v>28152</v>
      </c>
      <c r="D1557" s="347" t="s">
        <v>3482</v>
      </c>
      <c r="E1557" s="347">
        <v>6</v>
      </c>
      <c r="F1557" s="347">
        <v>0.7</v>
      </c>
      <c r="G1557" s="347" t="s">
        <v>11</v>
      </c>
      <c r="H1557" s="349">
        <v>43</v>
      </c>
      <c r="I1557" s="350" t="s">
        <v>12</v>
      </c>
      <c r="J1557" s="351">
        <f t="shared" si="24"/>
        <v>99</v>
      </c>
      <c r="K1557" s="351">
        <v>16.5</v>
      </c>
      <c r="L1557" s="3" t="str">
        <f>IFERROR(INDEX(dbOrdini[PREZZO
VINOLUX],MATCH(A1557,dbOrdini[CODICE
ANKER],0)),"")</f>
        <v/>
      </c>
      <c r="M1557" s="347" t="s">
        <v>10537</v>
      </c>
      <c r="N1557" s="15" t="str">
        <f>IFERROR(INDEX(dbOrdini[ORDINE],MATCH(A1557,dbOrdini[CODICE
ANKER]*(dbOrdini[CODICE
SUPPLY]="GEN24"),0)),"")</f>
        <v/>
      </c>
      <c r="O1557" s="352" t="s">
        <v>8</v>
      </c>
      <c r="P1557" s="347" t="s">
        <v>3483</v>
      </c>
    </row>
    <row r="1558" spans="1:16">
      <c r="A1558" s="347" t="s">
        <v>3484</v>
      </c>
      <c r="B1558" s="348">
        <v>0</v>
      </c>
      <c r="C1558" s="347" t="s">
        <v>28152</v>
      </c>
      <c r="D1558" s="347" t="s">
        <v>3485</v>
      </c>
      <c r="E1558" s="347">
        <v>6</v>
      </c>
      <c r="F1558" s="347">
        <v>0.7</v>
      </c>
      <c r="G1558" s="347" t="s">
        <v>11</v>
      </c>
      <c r="H1558" s="349">
        <v>40</v>
      </c>
      <c r="I1558" s="350" t="s">
        <v>12</v>
      </c>
      <c r="J1558" s="351">
        <f t="shared" si="24"/>
        <v>165</v>
      </c>
      <c r="K1558" s="351">
        <v>27.5</v>
      </c>
      <c r="L1558" s="3">
        <f>IFERROR(INDEX(dbOrdini[PREZZO
VINOLUX],MATCH(A1558,dbOrdini[CODICE
ANKER],0)),"")</f>
        <v>27.55</v>
      </c>
      <c r="M1558" s="347" t="s">
        <v>10536</v>
      </c>
      <c r="N1558" s="15" t="str">
        <f>IFERROR(INDEX(dbOrdini[ORDINE],MATCH(A1558,dbOrdini[CODICE
ANKER]*(dbOrdini[CODICE
SUPPLY]="GEN24"),0)),"")</f>
        <v/>
      </c>
      <c r="O1558" s="352" t="s">
        <v>8</v>
      </c>
      <c r="P1558" s="347" t="s">
        <v>3486</v>
      </c>
    </row>
    <row r="1559" spans="1:16">
      <c r="A1559" s="347" t="s">
        <v>3487</v>
      </c>
      <c r="B1559" s="348">
        <v>0</v>
      </c>
      <c r="C1559" s="347" t="s">
        <v>28152</v>
      </c>
      <c r="D1559" s="347" t="s">
        <v>3488</v>
      </c>
      <c r="E1559" s="347">
        <v>6</v>
      </c>
      <c r="F1559" s="347">
        <v>0.7</v>
      </c>
      <c r="G1559" s="347" t="s">
        <v>11</v>
      </c>
      <c r="H1559" s="349">
        <v>54.8</v>
      </c>
      <c r="I1559" s="350" t="s">
        <v>12</v>
      </c>
      <c r="J1559" s="351">
        <f t="shared" si="24"/>
        <v>1470</v>
      </c>
      <c r="K1559" s="351">
        <v>245</v>
      </c>
      <c r="L1559" s="3" t="str">
        <f>IFERROR(INDEX(dbOrdini[PREZZO
VINOLUX],MATCH(A1559,dbOrdini[CODICE
ANKER],0)),"")</f>
        <v/>
      </c>
      <c r="M1559" s="347" t="s">
        <v>10536</v>
      </c>
      <c r="N1559" s="15" t="str">
        <f>IFERROR(INDEX(dbOrdini[ORDINE],MATCH(A1559,dbOrdini[CODICE
ANKER]*(dbOrdini[CODICE
SUPPLY]="GEN24"),0)),"")</f>
        <v/>
      </c>
      <c r="O1559" s="352" t="s">
        <v>8</v>
      </c>
      <c r="P1559" s="347" t="s">
        <v>3489</v>
      </c>
    </row>
    <row r="1560" spans="1:16">
      <c r="A1560" s="347" t="s">
        <v>3490</v>
      </c>
      <c r="B1560" s="348">
        <v>0</v>
      </c>
      <c r="C1560" s="347" t="s">
        <v>28152</v>
      </c>
      <c r="D1560" s="347" t="s">
        <v>3491</v>
      </c>
      <c r="E1560" s="347">
        <v>6</v>
      </c>
      <c r="F1560" s="347">
        <v>0.7</v>
      </c>
      <c r="G1560" s="347" t="s">
        <v>11</v>
      </c>
      <c r="H1560" s="349">
        <v>17</v>
      </c>
      <c r="I1560" s="350" t="s">
        <v>12</v>
      </c>
      <c r="J1560" s="351">
        <f t="shared" si="24"/>
        <v>81</v>
      </c>
      <c r="K1560" s="351">
        <v>13.5</v>
      </c>
      <c r="L1560" s="3" t="str">
        <f>IFERROR(INDEX(dbOrdini[PREZZO
VINOLUX],MATCH(A1560,dbOrdini[CODICE
ANKER],0)),"")</f>
        <v/>
      </c>
      <c r="M1560" s="347" t="s">
        <v>10534</v>
      </c>
      <c r="N1560" s="15" t="str">
        <f>IFERROR(INDEX(dbOrdini[ORDINE],MATCH(A1560,dbOrdini[CODICE
ANKER]*(dbOrdini[CODICE
SUPPLY]="GEN24"),0)),"")</f>
        <v/>
      </c>
      <c r="O1560" s="352" t="s">
        <v>8</v>
      </c>
      <c r="P1560" s="347" t="s">
        <v>3492</v>
      </c>
    </row>
    <row r="1561" spans="1:16">
      <c r="A1561" s="347" t="s">
        <v>3493</v>
      </c>
      <c r="B1561" s="348">
        <v>0</v>
      </c>
      <c r="C1561" s="347" t="s">
        <v>28152</v>
      </c>
      <c r="D1561" s="347" t="s">
        <v>3494</v>
      </c>
      <c r="E1561" s="347">
        <v>6</v>
      </c>
      <c r="F1561" s="347">
        <v>0.33</v>
      </c>
      <c r="G1561" s="347" t="s">
        <v>11</v>
      </c>
      <c r="H1561" s="349">
        <v>5</v>
      </c>
      <c r="I1561" s="350" t="s">
        <v>12</v>
      </c>
      <c r="J1561" s="351">
        <f t="shared" si="24"/>
        <v>3.54</v>
      </c>
      <c r="K1561" s="351">
        <v>0.59</v>
      </c>
      <c r="L1561" s="3" t="str">
        <f>IFERROR(INDEX(dbOrdini[PREZZO
VINOLUX],MATCH(A1561,dbOrdini[CODICE
ANKER],0)),"")</f>
        <v/>
      </c>
      <c r="M1561" s="347" t="s">
        <v>28306</v>
      </c>
      <c r="N1561" s="15" t="str">
        <f>IFERROR(INDEX(dbOrdini[ORDINE],MATCH(A1561,dbOrdini[CODICE
ANKER]*(dbOrdini[CODICE
SUPPLY]="GEN24"),0)),"")</f>
        <v/>
      </c>
      <c r="O1561" s="352" t="s">
        <v>8</v>
      </c>
      <c r="P1561" s="347" t="s">
        <v>3495</v>
      </c>
    </row>
    <row r="1562" spans="1:16">
      <c r="A1562" s="347" t="s">
        <v>3496</v>
      </c>
      <c r="B1562" s="348">
        <v>234</v>
      </c>
      <c r="C1562" s="347" t="s">
        <v>28152</v>
      </c>
      <c r="D1562" s="347" t="s">
        <v>3497</v>
      </c>
      <c r="E1562" s="347">
        <v>6</v>
      </c>
      <c r="F1562" s="347">
        <v>0.7</v>
      </c>
      <c r="G1562" s="347" t="s">
        <v>11</v>
      </c>
      <c r="H1562" s="349">
        <v>15</v>
      </c>
      <c r="I1562" s="350" t="s">
        <v>12</v>
      </c>
      <c r="J1562" s="351">
        <f t="shared" si="24"/>
        <v>71.699999999999989</v>
      </c>
      <c r="K1562" s="351">
        <v>11.95</v>
      </c>
      <c r="L1562" s="3" t="str">
        <f>IFERROR(INDEX(dbOrdini[PREZZO
VINOLUX],MATCH(A1562,dbOrdini[CODICE
ANKER],0)),"")</f>
        <v/>
      </c>
      <c r="M1562" s="347" t="s">
        <v>10545</v>
      </c>
      <c r="N1562" s="15" t="str">
        <f>IFERROR(INDEX(dbOrdini[ORDINE],MATCH(A1562,dbOrdini[CODICE
ANKER]*(dbOrdini[CODICE
SUPPLY]="GEN24"),0)),"")</f>
        <v/>
      </c>
      <c r="O1562" s="352" t="s">
        <v>8</v>
      </c>
      <c r="P1562" s="347" t="s">
        <v>3498</v>
      </c>
    </row>
    <row r="1563" spans="1:16">
      <c r="A1563" s="347" t="s">
        <v>3499</v>
      </c>
      <c r="B1563" s="348">
        <v>10</v>
      </c>
      <c r="C1563" s="347" t="s">
        <v>28152</v>
      </c>
      <c r="D1563" s="347" t="s">
        <v>3500</v>
      </c>
      <c r="E1563" s="347">
        <v>6</v>
      </c>
      <c r="F1563" s="347">
        <v>0.7</v>
      </c>
      <c r="G1563" s="347" t="s">
        <v>11</v>
      </c>
      <c r="H1563" s="349">
        <v>40</v>
      </c>
      <c r="I1563" s="350" t="s">
        <v>12</v>
      </c>
      <c r="J1563" s="351">
        <f t="shared" si="24"/>
        <v>93</v>
      </c>
      <c r="K1563" s="351">
        <v>15.5</v>
      </c>
      <c r="L1563" s="3">
        <f>IFERROR(INDEX(dbOrdini[PREZZO
VINOLUX],MATCH(A1563,dbOrdini[CODICE
ANKER],0)),"")</f>
        <v>17.45</v>
      </c>
      <c r="M1563" s="347" t="s">
        <v>10533</v>
      </c>
      <c r="N1563" s="15" t="str">
        <f>IFERROR(INDEX(dbOrdini[ORDINE],MATCH(A1563,dbOrdini[CODICE
ANKER]*(dbOrdini[CODICE
SUPPLY]="GEN24"),0)),"")</f>
        <v/>
      </c>
      <c r="O1563" s="352" t="s">
        <v>8</v>
      </c>
      <c r="P1563" s="347" t="s">
        <v>3501</v>
      </c>
    </row>
    <row r="1564" spans="1:16">
      <c r="A1564" s="347" t="s">
        <v>3502</v>
      </c>
      <c r="B1564" s="348">
        <v>247</v>
      </c>
      <c r="C1564" s="347" t="s">
        <v>28152</v>
      </c>
      <c r="D1564" s="347" t="s">
        <v>3503</v>
      </c>
      <c r="E1564" s="347">
        <v>6</v>
      </c>
      <c r="F1564" s="347">
        <v>0.7</v>
      </c>
      <c r="G1564" s="347" t="s">
        <v>11</v>
      </c>
      <c r="H1564" s="349">
        <v>40</v>
      </c>
      <c r="I1564" s="350" t="s">
        <v>12</v>
      </c>
      <c r="J1564" s="351">
        <f t="shared" si="24"/>
        <v>103.5</v>
      </c>
      <c r="K1564" s="351">
        <v>17.25</v>
      </c>
      <c r="L1564" s="3">
        <f>IFERROR(INDEX(dbOrdini[PREZZO
VINOLUX],MATCH(A1564,dbOrdini[CODICE
ANKER],0)),"")</f>
        <v>16.75</v>
      </c>
      <c r="M1564" s="347" t="s">
        <v>10535</v>
      </c>
      <c r="N1564" s="15" t="str">
        <f>IFERROR(INDEX(dbOrdini[ORDINE],MATCH(A1564,dbOrdini[CODICE
ANKER]*(dbOrdini[CODICE
SUPPLY]="GEN24"),0)),"")</f>
        <v/>
      </c>
      <c r="O1564" s="352" t="s">
        <v>8</v>
      </c>
      <c r="P1564" s="347" t="s">
        <v>3504</v>
      </c>
    </row>
    <row r="1565" spans="1:16">
      <c r="A1565" s="347" t="s">
        <v>3505</v>
      </c>
      <c r="B1565" s="348">
        <v>0</v>
      </c>
      <c r="C1565" s="347" t="s">
        <v>28152</v>
      </c>
      <c r="D1565" s="347" t="s">
        <v>3506</v>
      </c>
      <c r="E1565" s="347">
        <v>6</v>
      </c>
      <c r="F1565" s="347">
        <v>0.7</v>
      </c>
      <c r="G1565" s="347" t="s">
        <v>11</v>
      </c>
      <c r="H1565" s="349">
        <v>43</v>
      </c>
      <c r="I1565" s="350" t="s">
        <v>12</v>
      </c>
      <c r="J1565" s="351">
        <f t="shared" si="24"/>
        <v>153</v>
      </c>
      <c r="K1565" s="351">
        <v>25.5</v>
      </c>
      <c r="L1565" s="3" t="str">
        <f>IFERROR(INDEX(dbOrdini[PREZZO
VINOLUX],MATCH(A1565,dbOrdini[CODICE
ANKER],0)),"")</f>
        <v/>
      </c>
      <c r="M1565" s="347" t="s">
        <v>10535</v>
      </c>
      <c r="N1565" s="15" t="str">
        <f>IFERROR(INDEX(dbOrdini[ORDINE],MATCH(A1565,dbOrdini[CODICE
ANKER]*(dbOrdini[CODICE
SUPPLY]="GEN24"),0)),"")</f>
        <v/>
      </c>
      <c r="O1565" s="352" t="s">
        <v>8</v>
      </c>
      <c r="P1565" s="347" t="s">
        <v>3507</v>
      </c>
    </row>
    <row r="1566" spans="1:16">
      <c r="A1566" s="347" t="s">
        <v>28522</v>
      </c>
      <c r="B1566" s="348">
        <v>93</v>
      </c>
      <c r="C1566" s="347" t="s">
        <v>28152</v>
      </c>
      <c r="D1566" s="347" t="s">
        <v>26516</v>
      </c>
      <c r="E1566" s="347">
        <v>6</v>
      </c>
      <c r="F1566" s="347">
        <v>0.7</v>
      </c>
      <c r="G1566" s="347" t="s">
        <v>11</v>
      </c>
      <c r="H1566" s="349">
        <v>43</v>
      </c>
      <c r="I1566" s="350" t="s">
        <v>12</v>
      </c>
      <c r="J1566" s="351">
        <f t="shared" si="24"/>
        <v>357</v>
      </c>
      <c r="K1566" s="351">
        <v>59.5</v>
      </c>
      <c r="L1566" s="3" t="str">
        <f>IFERROR(INDEX(dbOrdini[PREZZO
VINOLUX],MATCH(A1566,dbOrdini[CODICE
ANKER],0)),"")</f>
        <v/>
      </c>
      <c r="M1566" s="347" t="s">
        <v>10535</v>
      </c>
      <c r="N1566" s="15" t="str">
        <f>IFERROR(INDEX(dbOrdini[ORDINE],MATCH(A1566,dbOrdini[CODICE
ANKER]*(dbOrdini[CODICE
SUPPLY]="GEN24"),0)),"")</f>
        <v/>
      </c>
      <c r="O1566" s="352" t="s">
        <v>8</v>
      </c>
      <c r="P1566" s="347" t="s">
        <v>28523</v>
      </c>
    </row>
    <row r="1567" spans="1:16">
      <c r="A1567" s="347" t="s">
        <v>3508</v>
      </c>
      <c r="B1567" s="348">
        <v>124</v>
      </c>
      <c r="C1567" s="347" t="s">
        <v>28152</v>
      </c>
      <c r="D1567" s="347" t="s">
        <v>3509</v>
      </c>
      <c r="E1567" s="347">
        <v>6</v>
      </c>
      <c r="F1567" s="347">
        <v>0.7</v>
      </c>
      <c r="G1567" s="347" t="s">
        <v>11</v>
      </c>
      <c r="H1567" s="349">
        <v>40</v>
      </c>
      <c r="I1567" s="350" t="s">
        <v>12</v>
      </c>
      <c r="J1567" s="351">
        <f t="shared" si="24"/>
        <v>47.099999999999994</v>
      </c>
      <c r="K1567" s="351">
        <v>7.85</v>
      </c>
      <c r="L1567" s="3" t="str">
        <f>IFERROR(INDEX(dbOrdini[PREZZO
VINOLUX],MATCH(A1567,dbOrdini[CODICE
ANKER],0)),"")</f>
        <v/>
      </c>
      <c r="M1567" s="347" t="s">
        <v>10535</v>
      </c>
      <c r="N1567" s="15" t="str">
        <f>IFERROR(INDEX(dbOrdini[ORDINE],MATCH(A1567,dbOrdini[CODICE
ANKER]*(dbOrdini[CODICE
SUPPLY]="GEN24"),0)),"")</f>
        <v/>
      </c>
      <c r="O1567" s="352" t="s">
        <v>8</v>
      </c>
      <c r="P1567" s="347" t="s">
        <v>3510</v>
      </c>
    </row>
    <row r="1568" spans="1:16">
      <c r="A1568" s="347" t="s">
        <v>10661</v>
      </c>
      <c r="B1568" s="348">
        <v>59</v>
      </c>
      <c r="C1568" s="347" t="s">
        <v>28152</v>
      </c>
      <c r="D1568" s="347" t="s">
        <v>10662</v>
      </c>
      <c r="E1568" s="347">
        <v>6</v>
      </c>
      <c r="F1568" s="347">
        <v>0.7</v>
      </c>
      <c r="G1568" s="347" t="s">
        <v>11</v>
      </c>
      <c r="H1568" s="349">
        <v>40</v>
      </c>
      <c r="I1568" s="350" t="s">
        <v>12</v>
      </c>
      <c r="J1568" s="351">
        <f t="shared" si="24"/>
        <v>64.5</v>
      </c>
      <c r="K1568" s="351">
        <v>10.75</v>
      </c>
      <c r="L1568" s="3" t="str">
        <f>IFERROR(INDEX(dbOrdini[PREZZO
VINOLUX],MATCH(A1568,dbOrdini[CODICE
ANKER],0)),"")</f>
        <v/>
      </c>
      <c r="M1568" s="347" t="s">
        <v>10535</v>
      </c>
      <c r="N1568" s="15" t="str">
        <f>IFERROR(INDEX(dbOrdini[ORDINE],MATCH(A1568,dbOrdini[CODICE
ANKER]*(dbOrdini[CODICE
SUPPLY]="GEN24"),0)),"")</f>
        <v/>
      </c>
      <c r="O1568" s="352" t="s">
        <v>8</v>
      </c>
      <c r="P1568" s="347" t="s">
        <v>11535</v>
      </c>
    </row>
    <row r="1569" spans="1:16">
      <c r="A1569" s="347" t="s">
        <v>3511</v>
      </c>
      <c r="B1569" s="348">
        <v>85</v>
      </c>
      <c r="C1569" s="347" t="s">
        <v>28152</v>
      </c>
      <c r="D1569" s="347" t="s">
        <v>3512</v>
      </c>
      <c r="E1569" s="347">
        <v>6</v>
      </c>
      <c r="F1569" s="347">
        <v>0.7</v>
      </c>
      <c r="G1569" s="347" t="s">
        <v>11</v>
      </c>
      <c r="H1569" s="349">
        <v>38</v>
      </c>
      <c r="I1569" s="350" t="s">
        <v>12</v>
      </c>
      <c r="J1569" s="351">
        <f t="shared" si="24"/>
        <v>63</v>
      </c>
      <c r="K1569" s="351">
        <v>10.5</v>
      </c>
      <c r="L1569" s="3" t="str">
        <f>IFERROR(INDEX(dbOrdini[PREZZO
VINOLUX],MATCH(A1569,dbOrdini[CODICE
ANKER],0)),"")</f>
        <v/>
      </c>
      <c r="M1569" s="347" t="s">
        <v>10531</v>
      </c>
      <c r="N1569" s="15" t="str">
        <f>IFERROR(INDEX(dbOrdini[ORDINE],MATCH(A1569,dbOrdini[CODICE
ANKER]*(dbOrdini[CODICE
SUPPLY]="GEN24"),0)),"")</f>
        <v/>
      </c>
      <c r="O1569" s="352" t="s">
        <v>8</v>
      </c>
      <c r="P1569" s="347" t="s">
        <v>3513</v>
      </c>
    </row>
    <row r="1570" spans="1:16">
      <c r="A1570" s="347" t="s">
        <v>3514</v>
      </c>
      <c r="B1570" s="348">
        <v>31</v>
      </c>
      <c r="C1570" s="347" t="s">
        <v>28152</v>
      </c>
      <c r="D1570" s="347" t="s">
        <v>3515</v>
      </c>
      <c r="E1570" s="347">
        <v>6</v>
      </c>
      <c r="F1570" s="347">
        <v>0.7</v>
      </c>
      <c r="G1570" s="347" t="s">
        <v>11</v>
      </c>
      <c r="H1570" s="349">
        <v>38</v>
      </c>
      <c r="I1570" s="350" t="s">
        <v>12</v>
      </c>
      <c r="J1570" s="351">
        <f t="shared" si="24"/>
        <v>63</v>
      </c>
      <c r="K1570" s="351">
        <v>10.5</v>
      </c>
      <c r="L1570" s="3" t="str">
        <f>IFERROR(INDEX(dbOrdini[PREZZO
VINOLUX],MATCH(A1570,dbOrdini[CODICE
ANKER],0)),"")</f>
        <v/>
      </c>
      <c r="M1570" s="347" t="s">
        <v>10531</v>
      </c>
      <c r="N1570" s="15" t="str">
        <f>IFERROR(INDEX(dbOrdini[ORDINE],MATCH(A1570,dbOrdini[CODICE
ANKER]*(dbOrdini[CODICE
SUPPLY]="GEN24"),0)),"")</f>
        <v/>
      </c>
      <c r="O1570" s="352" t="s">
        <v>8</v>
      </c>
      <c r="P1570" s="347" t="s">
        <v>3516</v>
      </c>
    </row>
    <row r="1571" spans="1:16">
      <c r="A1571" s="347" t="s">
        <v>11071</v>
      </c>
      <c r="B1571" s="348">
        <v>5</v>
      </c>
      <c r="C1571" s="347" t="s">
        <v>28152</v>
      </c>
      <c r="D1571" s="347" t="s">
        <v>11072</v>
      </c>
      <c r="E1571" s="347">
        <v>6</v>
      </c>
      <c r="F1571" s="347">
        <v>0.7</v>
      </c>
      <c r="G1571" s="347" t="s">
        <v>11</v>
      </c>
      <c r="H1571" s="349">
        <v>41</v>
      </c>
      <c r="I1571" s="350" t="s">
        <v>12</v>
      </c>
      <c r="J1571" s="351">
        <f t="shared" si="24"/>
        <v>97.5</v>
      </c>
      <c r="K1571" s="351">
        <v>16.25</v>
      </c>
      <c r="L1571" s="3" t="str">
        <f>IFERROR(INDEX(dbOrdini[PREZZO
VINOLUX],MATCH(A1571,dbOrdini[CODICE
ANKER],0)),"")</f>
        <v/>
      </c>
      <c r="M1571" s="347" t="s">
        <v>10535</v>
      </c>
      <c r="N1571" s="15" t="str">
        <f>IFERROR(INDEX(dbOrdini[ORDINE],MATCH(A1571,dbOrdini[CODICE
ANKER]*(dbOrdini[CODICE
SUPPLY]="GEN24"),0)),"")</f>
        <v/>
      </c>
      <c r="O1571" s="352" t="s">
        <v>8</v>
      </c>
      <c r="P1571" s="347" t="s">
        <v>11536</v>
      </c>
    </row>
    <row r="1572" spans="1:16">
      <c r="A1572" s="347" t="s">
        <v>28524</v>
      </c>
      <c r="B1572" s="348">
        <v>0</v>
      </c>
      <c r="C1572" s="347" t="s">
        <v>28152</v>
      </c>
      <c r="D1572" s="347" t="s">
        <v>26430</v>
      </c>
      <c r="E1572" s="347">
        <v>6</v>
      </c>
      <c r="F1572" s="347">
        <v>0.7</v>
      </c>
      <c r="G1572" s="347" t="s">
        <v>11</v>
      </c>
      <c r="H1572" s="349">
        <v>41.8</v>
      </c>
      <c r="I1572" s="350" t="s">
        <v>12</v>
      </c>
      <c r="J1572" s="351">
        <f t="shared" si="24"/>
        <v>153</v>
      </c>
      <c r="K1572" s="351">
        <v>25.5</v>
      </c>
      <c r="L1572" s="3" t="str">
        <f>IFERROR(INDEX(dbOrdini[PREZZO
VINOLUX],MATCH(A1572,dbOrdini[CODICE
ANKER],0)),"")</f>
        <v/>
      </c>
      <c r="M1572" s="347" t="s">
        <v>10535</v>
      </c>
      <c r="N1572" s="15" t="str">
        <f>IFERROR(INDEX(dbOrdini[ORDINE],MATCH(A1572,dbOrdini[CODICE
ANKER]*(dbOrdini[CODICE
SUPPLY]="GEN24"),0)),"")</f>
        <v/>
      </c>
      <c r="O1572" s="352" t="s">
        <v>8</v>
      </c>
      <c r="P1572" s="347" t="s">
        <v>28525</v>
      </c>
    </row>
    <row r="1573" spans="1:16">
      <c r="A1573" s="347" t="s">
        <v>3517</v>
      </c>
      <c r="B1573" s="348">
        <v>4</v>
      </c>
      <c r="C1573" s="347" t="s">
        <v>28152</v>
      </c>
      <c r="D1573" s="347" t="s">
        <v>3518</v>
      </c>
      <c r="E1573" s="347">
        <v>6</v>
      </c>
      <c r="F1573" s="347">
        <v>0.7</v>
      </c>
      <c r="G1573" s="347" t="s">
        <v>11262</v>
      </c>
      <c r="H1573" s="349">
        <v>40</v>
      </c>
      <c r="I1573" s="350" t="s">
        <v>12</v>
      </c>
      <c r="J1573" s="351">
        <f t="shared" si="24"/>
        <v>86.4</v>
      </c>
      <c r="K1573" s="351">
        <v>14.4</v>
      </c>
      <c r="L1573" s="3" t="str">
        <f>IFERROR(INDEX(dbOrdini[PREZZO
VINOLUX],MATCH(A1573,dbOrdini[CODICE
ANKER],0)),"")</f>
        <v/>
      </c>
      <c r="M1573" s="347" t="s">
        <v>10535</v>
      </c>
      <c r="N1573" s="15" t="str">
        <f>IFERROR(INDEX(dbOrdini[ORDINE],MATCH(A1573,dbOrdini[CODICE
ANKER]*(dbOrdini[CODICE
SUPPLY]="GEN24"),0)),"")</f>
        <v/>
      </c>
      <c r="O1573" s="352" t="s">
        <v>8</v>
      </c>
      <c r="P1573" s="347" t="s">
        <v>3519</v>
      </c>
    </row>
    <row r="1574" spans="1:16">
      <c r="A1574" s="347" t="s">
        <v>11073</v>
      </c>
      <c r="B1574" s="348">
        <v>6</v>
      </c>
      <c r="C1574" s="347" t="s">
        <v>28152</v>
      </c>
      <c r="D1574" s="347" t="s">
        <v>11074</v>
      </c>
      <c r="E1574" s="347">
        <v>6</v>
      </c>
      <c r="F1574" s="347">
        <v>0.7</v>
      </c>
      <c r="G1574" s="347" t="s">
        <v>11</v>
      </c>
      <c r="H1574" s="349">
        <v>25</v>
      </c>
      <c r="I1574" s="350" t="s">
        <v>12</v>
      </c>
      <c r="J1574" s="351">
        <f t="shared" si="24"/>
        <v>69</v>
      </c>
      <c r="K1574" s="351">
        <v>11.5</v>
      </c>
      <c r="L1574" s="3" t="str">
        <f>IFERROR(INDEX(dbOrdini[PREZZO
VINOLUX],MATCH(A1574,dbOrdini[CODICE
ANKER],0)),"")</f>
        <v/>
      </c>
      <c r="M1574" s="347" t="s">
        <v>10539</v>
      </c>
      <c r="N1574" s="15" t="str">
        <f>IFERROR(INDEX(dbOrdini[ORDINE],MATCH(A1574,dbOrdini[CODICE
ANKER]*(dbOrdini[CODICE
SUPPLY]="GEN24"),0)),"")</f>
        <v/>
      </c>
      <c r="O1574" s="352" t="s">
        <v>8</v>
      </c>
      <c r="P1574" s="347" t="s">
        <v>11537</v>
      </c>
    </row>
    <row r="1575" spans="1:16">
      <c r="A1575" s="347" t="s">
        <v>3520</v>
      </c>
      <c r="B1575" s="348">
        <v>11</v>
      </c>
      <c r="C1575" s="347" t="s">
        <v>28152</v>
      </c>
      <c r="D1575" s="347" t="s">
        <v>3521</v>
      </c>
      <c r="E1575" s="347">
        <v>6</v>
      </c>
      <c r="F1575" s="347">
        <v>0.7</v>
      </c>
      <c r="G1575" s="347" t="s">
        <v>11</v>
      </c>
      <c r="H1575" s="349">
        <v>42.1</v>
      </c>
      <c r="I1575" s="350" t="s">
        <v>12</v>
      </c>
      <c r="J1575" s="351">
        <f t="shared" si="24"/>
        <v>207</v>
      </c>
      <c r="K1575" s="351">
        <v>34.5</v>
      </c>
      <c r="L1575" s="3" t="str">
        <f>IFERROR(INDEX(dbOrdini[PREZZO
VINOLUX],MATCH(A1575,dbOrdini[CODICE
ANKER],0)),"")</f>
        <v/>
      </c>
      <c r="M1575" s="347" t="s">
        <v>10535</v>
      </c>
      <c r="N1575" s="15" t="str">
        <f>IFERROR(INDEX(dbOrdini[ORDINE],MATCH(A1575,dbOrdini[CODICE
ANKER]*(dbOrdini[CODICE
SUPPLY]="GEN24"),0)),"")</f>
        <v/>
      </c>
      <c r="O1575" s="352" t="s">
        <v>8</v>
      </c>
      <c r="P1575" s="347" t="s">
        <v>3522</v>
      </c>
    </row>
    <row r="1576" spans="1:16">
      <c r="A1576" s="347" t="s">
        <v>3523</v>
      </c>
      <c r="B1576" s="348">
        <v>11</v>
      </c>
      <c r="C1576" s="347" t="s">
        <v>28152</v>
      </c>
      <c r="D1576" s="347" t="s">
        <v>3524</v>
      </c>
      <c r="E1576" s="347">
        <v>6</v>
      </c>
      <c r="F1576" s="347">
        <v>0.7</v>
      </c>
      <c r="G1576" s="347" t="s">
        <v>11262</v>
      </c>
      <c r="H1576" s="349">
        <v>43.4</v>
      </c>
      <c r="I1576" s="350" t="s">
        <v>12</v>
      </c>
      <c r="J1576" s="351">
        <f t="shared" si="24"/>
        <v>171</v>
      </c>
      <c r="K1576" s="351">
        <v>28.5</v>
      </c>
      <c r="L1576" s="3" t="str">
        <f>IFERROR(INDEX(dbOrdini[PREZZO
VINOLUX],MATCH(A1576,dbOrdini[CODICE
ANKER],0)),"")</f>
        <v/>
      </c>
      <c r="M1576" s="347" t="s">
        <v>10535</v>
      </c>
      <c r="N1576" s="15" t="str">
        <f>IFERROR(INDEX(dbOrdini[ORDINE],MATCH(A1576,dbOrdini[CODICE
ANKER]*(dbOrdini[CODICE
SUPPLY]="GEN24"),0)),"")</f>
        <v/>
      </c>
      <c r="O1576" s="352" t="s">
        <v>8</v>
      </c>
      <c r="P1576" s="347" t="s">
        <v>3525</v>
      </c>
    </row>
    <row r="1577" spans="1:16">
      <c r="A1577" s="347" t="s">
        <v>3526</v>
      </c>
      <c r="B1577" s="348">
        <v>0</v>
      </c>
      <c r="C1577" s="347" t="s">
        <v>28152</v>
      </c>
      <c r="D1577" s="347" t="s">
        <v>3527</v>
      </c>
      <c r="E1577" s="347">
        <v>6</v>
      </c>
      <c r="F1577" s="347">
        <v>0.7</v>
      </c>
      <c r="G1577" s="347" t="s">
        <v>11</v>
      </c>
      <c r="H1577" s="349">
        <v>40</v>
      </c>
      <c r="I1577" s="350" t="s">
        <v>12</v>
      </c>
      <c r="J1577" s="351">
        <f t="shared" si="24"/>
        <v>77.400000000000006</v>
      </c>
      <c r="K1577" s="351">
        <v>12.9</v>
      </c>
      <c r="L1577" s="3">
        <f>IFERROR(INDEX(dbOrdini[PREZZO
VINOLUX],MATCH(A1577,dbOrdini[CODICE
ANKER],0)),"")</f>
        <v>11.85</v>
      </c>
      <c r="M1577" s="347" t="s">
        <v>10535</v>
      </c>
      <c r="N1577" s="15" t="str">
        <f>IFERROR(INDEX(dbOrdini[ORDINE],MATCH(A1577,dbOrdini[CODICE
ANKER]*(dbOrdini[CODICE
SUPPLY]="GEN24"),0)),"")</f>
        <v/>
      </c>
      <c r="O1577" s="352" t="s">
        <v>8</v>
      </c>
      <c r="P1577" s="347" t="s">
        <v>3528</v>
      </c>
    </row>
    <row r="1578" spans="1:16">
      <c r="A1578" s="347" t="s">
        <v>3529</v>
      </c>
      <c r="B1578" s="348">
        <v>0</v>
      </c>
      <c r="C1578" s="347" t="s">
        <v>28152</v>
      </c>
      <c r="D1578" s="347" t="s">
        <v>3530</v>
      </c>
      <c r="E1578" s="347">
        <v>6</v>
      </c>
      <c r="F1578" s="347">
        <v>0.7</v>
      </c>
      <c r="G1578" s="347" t="s">
        <v>11</v>
      </c>
      <c r="H1578" s="349">
        <v>40</v>
      </c>
      <c r="I1578" s="350" t="s">
        <v>12</v>
      </c>
      <c r="J1578" s="351">
        <f t="shared" si="24"/>
        <v>93.300000000000011</v>
      </c>
      <c r="K1578" s="351">
        <v>15.55</v>
      </c>
      <c r="L1578" s="3" t="str">
        <f>IFERROR(INDEX(dbOrdini[PREZZO
VINOLUX],MATCH(A1578,dbOrdini[CODICE
ANKER],0)),"")</f>
        <v/>
      </c>
      <c r="M1578" s="347" t="s">
        <v>10535</v>
      </c>
      <c r="N1578" s="15" t="str">
        <f>IFERROR(INDEX(dbOrdini[ORDINE],MATCH(A1578,dbOrdini[CODICE
ANKER]*(dbOrdini[CODICE
SUPPLY]="GEN24"),0)),"")</f>
        <v/>
      </c>
      <c r="O1578" s="352" t="s">
        <v>8</v>
      </c>
      <c r="P1578" s="347" t="s">
        <v>3531</v>
      </c>
    </row>
    <row r="1579" spans="1:16">
      <c r="A1579" s="347" t="s">
        <v>3532</v>
      </c>
      <c r="B1579" s="348">
        <v>41</v>
      </c>
      <c r="C1579" s="347" t="s">
        <v>28152</v>
      </c>
      <c r="D1579" s="347" t="s">
        <v>3533</v>
      </c>
      <c r="E1579" s="347">
        <v>6</v>
      </c>
      <c r="F1579" s="347">
        <v>0.7</v>
      </c>
      <c r="G1579" s="347" t="s">
        <v>11</v>
      </c>
      <c r="H1579" s="349">
        <v>40</v>
      </c>
      <c r="I1579" s="350" t="s">
        <v>12</v>
      </c>
      <c r="J1579" s="351">
        <f t="shared" si="24"/>
        <v>135</v>
      </c>
      <c r="K1579" s="351">
        <v>22.5</v>
      </c>
      <c r="L1579" s="3" t="str">
        <f>IFERROR(INDEX(dbOrdini[PREZZO
VINOLUX],MATCH(A1579,dbOrdini[CODICE
ANKER],0)),"")</f>
        <v/>
      </c>
      <c r="M1579" s="347" t="s">
        <v>10535</v>
      </c>
      <c r="N1579" s="15" t="str">
        <f>IFERROR(INDEX(dbOrdini[ORDINE],MATCH(A1579,dbOrdini[CODICE
ANKER]*(dbOrdini[CODICE
SUPPLY]="GEN24"),0)),"")</f>
        <v/>
      </c>
      <c r="O1579" s="352" t="s">
        <v>8</v>
      </c>
      <c r="P1579" s="347" t="s">
        <v>3534</v>
      </c>
    </row>
    <row r="1580" spans="1:16">
      <c r="A1580" s="347" t="s">
        <v>3535</v>
      </c>
      <c r="B1580" s="348">
        <v>0</v>
      </c>
      <c r="C1580" s="347" t="s">
        <v>28152</v>
      </c>
      <c r="D1580" s="347" t="s">
        <v>3536</v>
      </c>
      <c r="E1580" s="347">
        <v>6</v>
      </c>
      <c r="F1580" s="347">
        <v>0.7</v>
      </c>
      <c r="G1580" s="347" t="s">
        <v>11</v>
      </c>
      <c r="H1580" s="349">
        <v>47</v>
      </c>
      <c r="I1580" s="350" t="s">
        <v>12</v>
      </c>
      <c r="J1580" s="351">
        <f t="shared" si="24"/>
        <v>117</v>
      </c>
      <c r="K1580" s="351">
        <v>19.5</v>
      </c>
      <c r="L1580" s="3" t="str">
        <f>IFERROR(INDEX(dbOrdini[PREZZO
VINOLUX],MATCH(A1580,dbOrdini[CODICE
ANKER],0)),"")</f>
        <v/>
      </c>
      <c r="M1580" s="347" t="s">
        <v>10549</v>
      </c>
      <c r="N1580" s="15" t="str">
        <f>IFERROR(INDEX(dbOrdini[ORDINE],MATCH(A1580,dbOrdini[CODICE
ANKER]*(dbOrdini[CODICE
SUPPLY]="GEN24"),0)),"")</f>
        <v/>
      </c>
      <c r="O1580" s="352" t="s">
        <v>8</v>
      </c>
      <c r="P1580" s="347" t="s">
        <v>3537</v>
      </c>
    </row>
    <row r="1581" spans="1:16">
      <c r="A1581" s="347" t="s">
        <v>10931</v>
      </c>
      <c r="B1581" s="348">
        <v>363</v>
      </c>
      <c r="C1581" s="347" t="s">
        <v>28152</v>
      </c>
      <c r="D1581" s="347" t="s">
        <v>3536</v>
      </c>
      <c r="E1581" s="347">
        <v>12</v>
      </c>
      <c r="F1581" s="347">
        <v>0.7</v>
      </c>
      <c r="G1581" s="347" t="s">
        <v>11</v>
      </c>
      <c r="H1581" s="349">
        <v>47</v>
      </c>
      <c r="I1581" s="350" t="s">
        <v>12</v>
      </c>
      <c r="J1581" s="351">
        <f t="shared" si="24"/>
        <v>234</v>
      </c>
      <c r="K1581" s="351">
        <v>19.5</v>
      </c>
      <c r="L1581" s="3" t="str">
        <f>IFERROR(INDEX(dbOrdini[PREZZO
VINOLUX],MATCH(A1581,dbOrdini[CODICE
ANKER],0)),"")</f>
        <v/>
      </c>
      <c r="M1581" s="347" t="s">
        <v>10549</v>
      </c>
      <c r="N1581" s="15" t="str">
        <f>IFERROR(INDEX(dbOrdini[ORDINE],MATCH(A1581,dbOrdini[CODICE
ANKER]*(dbOrdini[CODICE
SUPPLY]="GEN24"),0)),"")</f>
        <v/>
      </c>
      <c r="O1581" s="352" t="s">
        <v>8</v>
      </c>
      <c r="P1581" s="347" t="s">
        <v>3537</v>
      </c>
    </row>
    <row r="1582" spans="1:16">
      <c r="A1582" s="347" t="s">
        <v>3541</v>
      </c>
      <c r="B1582" s="348">
        <v>4</v>
      </c>
      <c r="C1582" s="347" t="s">
        <v>28152</v>
      </c>
      <c r="D1582" s="347" t="s">
        <v>3539</v>
      </c>
      <c r="E1582" s="347">
        <v>3</v>
      </c>
      <c r="F1582" s="347">
        <v>0.7</v>
      </c>
      <c r="G1582" s="347" t="s">
        <v>11</v>
      </c>
      <c r="H1582" s="349">
        <v>61.1</v>
      </c>
      <c r="I1582" s="350" t="s">
        <v>12</v>
      </c>
      <c r="J1582" s="351">
        <f t="shared" si="24"/>
        <v>193.5</v>
      </c>
      <c r="K1582" s="351">
        <v>64.5</v>
      </c>
      <c r="L1582" s="3" t="str">
        <f>IFERROR(INDEX(dbOrdini[PREZZO
VINOLUX],MATCH(A1582,dbOrdini[CODICE
ANKER],0)),"")</f>
        <v/>
      </c>
      <c r="M1582" s="347" t="s">
        <v>10549</v>
      </c>
      <c r="N1582" s="15" t="str">
        <f>IFERROR(INDEX(dbOrdini[ORDINE],MATCH(A1582,dbOrdini[CODICE
ANKER]*(dbOrdini[CODICE
SUPPLY]="GEN24"),0)),"")</f>
        <v/>
      </c>
      <c r="O1582" s="352" t="s">
        <v>8</v>
      </c>
      <c r="P1582" s="347" t="s">
        <v>3540</v>
      </c>
    </row>
    <row r="1583" spans="1:16">
      <c r="A1583" s="347" t="s">
        <v>3542</v>
      </c>
      <c r="B1583" s="348">
        <v>0</v>
      </c>
      <c r="C1583" s="347" t="s">
        <v>28152</v>
      </c>
      <c r="D1583" s="347" t="s">
        <v>3539</v>
      </c>
      <c r="E1583" s="347">
        <v>6</v>
      </c>
      <c r="F1583" s="347">
        <v>0.7</v>
      </c>
      <c r="G1583" s="347" t="s">
        <v>11</v>
      </c>
      <c r="H1583" s="349">
        <v>60.1</v>
      </c>
      <c r="I1583" s="350" t="s">
        <v>12</v>
      </c>
      <c r="J1583" s="351">
        <f t="shared" si="24"/>
        <v>387</v>
      </c>
      <c r="K1583" s="351">
        <v>64.5</v>
      </c>
      <c r="L1583" s="3" t="str">
        <f>IFERROR(INDEX(dbOrdini[PREZZO
VINOLUX],MATCH(A1583,dbOrdini[CODICE
ANKER],0)),"")</f>
        <v/>
      </c>
      <c r="M1583" s="347" t="s">
        <v>10549</v>
      </c>
      <c r="N1583" s="15" t="str">
        <f>IFERROR(INDEX(dbOrdini[ORDINE],MATCH(A1583,dbOrdini[CODICE
ANKER]*(dbOrdini[CODICE
SUPPLY]="GEN24"),0)),"")</f>
        <v/>
      </c>
      <c r="O1583" s="352" t="s">
        <v>8</v>
      </c>
      <c r="P1583" s="347" t="s">
        <v>3540</v>
      </c>
    </row>
    <row r="1584" spans="1:16">
      <c r="A1584" s="347" t="s">
        <v>3538</v>
      </c>
      <c r="B1584" s="348">
        <v>0</v>
      </c>
      <c r="C1584" s="347" t="s">
        <v>28152</v>
      </c>
      <c r="D1584" s="347" t="s">
        <v>3539</v>
      </c>
      <c r="E1584" s="347">
        <v>6</v>
      </c>
      <c r="F1584" s="347">
        <v>0.7</v>
      </c>
      <c r="G1584" s="347" t="s">
        <v>11</v>
      </c>
      <c r="H1584" s="349">
        <v>60.5</v>
      </c>
      <c r="I1584" s="350" t="s">
        <v>12</v>
      </c>
      <c r="J1584" s="351">
        <f t="shared" si="24"/>
        <v>387</v>
      </c>
      <c r="K1584" s="351">
        <v>64.5</v>
      </c>
      <c r="L1584" s="3" t="str">
        <f>IFERROR(INDEX(dbOrdini[PREZZO
VINOLUX],MATCH(A1584,dbOrdini[CODICE
ANKER],0)),"")</f>
        <v/>
      </c>
      <c r="M1584" s="347" t="s">
        <v>10549</v>
      </c>
      <c r="N1584" s="15" t="str">
        <f>IFERROR(INDEX(dbOrdini[ORDINE],MATCH(A1584,dbOrdini[CODICE
ANKER]*(dbOrdini[CODICE
SUPPLY]="GEN24"),0)),"")</f>
        <v/>
      </c>
      <c r="O1584" s="352" t="s">
        <v>8</v>
      </c>
      <c r="P1584" s="347" t="s">
        <v>3540</v>
      </c>
    </row>
    <row r="1585" spans="1:16">
      <c r="A1585" s="347" t="s">
        <v>3543</v>
      </c>
      <c r="B1585" s="348">
        <v>30</v>
      </c>
      <c r="C1585" s="347" t="s">
        <v>28152</v>
      </c>
      <c r="D1585" s="347" t="s">
        <v>3544</v>
      </c>
      <c r="E1585" s="347">
        <v>6</v>
      </c>
      <c r="F1585" s="347">
        <v>0.7</v>
      </c>
      <c r="G1585" s="347" t="s">
        <v>11</v>
      </c>
      <c r="H1585" s="349">
        <v>47</v>
      </c>
      <c r="I1585" s="350" t="s">
        <v>12</v>
      </c>
      <c r="J1585" s="351">
        <f t="shared" si="24"/>
        <v>153</v>
      </c>
      <c r="K1585" s="351">
        <v>25.5</v>
      </c>
      <c r="L1585" s="3" t="str">
        <f>IFERROR(INDEX(dbOrdini[PREZZO
VINOLUX],MATCH(A1585,dbOrdini[CODICE
ANKER],0)),"")</f>
        <v/>
      </c>
      <c r="M1585" s="347" t="s">
        <v>10549</v>
      </c>
      <c r="N1585" s="15" t="str">
        <f>IFERROR(INDEX(dbOrdini[ORDINE],MATCH(A1585,dbOrdini[CODICE
ANKER]*(dbOrdini[CODICE
SUPPLY]="GEN24"),0)),"")</f>
        <v/>
      </c>
      <c r="O1585" s="352" t="s">
        <v>8</v>
      </c>
      <c r="P1585" s="347" t="s">
        <v>3545</v>
      </c>
    </row>
    <row r="1586" spans="1:16">
      <c r="A1586" s="347" t="s">
        <v>3546</v>
      </c>
      <c r="B1586" s="348">
        <v>0</v>
      </c>
      <c r="C1586" s="347" t="s">
        <v>28152</v>
      </c>
      <c r="D1586" s="347" t="s">
        <v>3547</v>
      </c>
      <c r="E1586" s="347">
        <v>6</v>
      </c>
      <c r="F1586" s="347">
        <v>0.5</v>
      </c>
      <c r="G1586" s="347" t="s">
        <v>11</v>
      </c>
      <c r="H1586" s="349">
        <v>12</v>
      </c>
      <c r="I1586" s="350" t="s">
        <v>12</v>
      </c>
      <c r="J1586" s="351">
        <f t="shared" si="24"/>
        <v>25.5</v>
      </c>
      <c r="K1586" s="351">
        <v>4.25</v>
      </c>
      <c r="L1586" s="3" t="str">
        <f>IFERROR(INDEX(dbOrdini[PREZZO
VINOLUX],MATCH(A1586,dbOrdini[CODICE
ANKER],0)),"")</f>
        <v/>
      </c>
      <c r="M1586" s="347" t="s">
        <v>28461</v>
      </c>
      <c r="N1586" s="15" t="str">
        <f>IFERROR(INDEX(dbOrdini[ORDINE],MATCH(A1586,dbOrdini[CODICE
ANKER]*(dbOrdini[CODICE
SUPPLY]="GEN24"),0)),"")</f>
        <v/>
      </c>
      <c r="O1586" s="352" t="s">
        <v>8</v>
      </c>
      <c r="P1586" s="347" t="s">
        <v>3548</v>
      </c>
    </row>
    <row r="1587" spans="1:16">
      <c r="A1587" s="347" t="s">
        <v>3549</v>
      </c>
      <c r="B1587" s="348">
        <v>134</v>
      </c>
      <c r="C1587" s="347" t="s">
        <v>28152</v>
      </c>
      <c r="D1587" s="347" t="s">
        <v>3550</v>
      </c>
      <c r="E1587" s="347">
        <v>6</v>
      </c>
      <c r="F1587" s="347">
        <v>0.7</v>
      </c>
      <c r="G1587" s="347" t="s">
        <v>11262</v>
      </c>
      <c r="H1587" s="349">
        <v>37</v>
      </c>
      <c r="I1587" s="350" t="s">
        <v>12</v>
      </c>
      <c r="J1587" s="351">
        <f t="shared" si="24"/>
        <v>73.5</v>
      </c>
      <c r="K1587" s="351">
        <v>12.25</v>
      </c>
      <c r="L1587" s="3" t="str">
        <f>IFERROR(INDEX(dbOrdini[PREZZO
VINOLUX],MATCH(A1587,dbOrdini[CODICE
ANKER],0)),"")</f>
        <v/>
      </c>
      <c r="M1587" s="347" t="s">
        <v>10539</v>
      </c>
      <c r="N1587" s="15" t="str">
        <f>IFERROR(INDEX(dbOrdini[ORDINE],MATCH(A1587,dbOrdini[CODICE
ANKER]*(dbOrdini[CODICE
SUPPLY]="GEN24"),0)),"")</f>
        <v/>
      </c>
      <c r="O1587" s="352" t="s">
        <v>8</v>
      </c>
      <c r="P1587" s="347" t="s">
        <v>3551</v>
      </c>
    </row>
    <row r="1588" spans="1:16">
      <c r="A1588" s="347" t="s">
        <v>28526</v>
      </c>
      <c r="B1588" s="348">
        <v>0</v>
      </c>
      <c r="C1588" s="347" t="s">
        <v>28152</v>
      </c>
      <c r="D1588" s="347" t="s">
        <v>26431</v>
      </c>
      <c r="E1588" s="347">
        <v>6</v>
      </c>
      <c r="F1588" s="347">
        <v>0.7</v>
      </c>
      <c r="G1588" s="347" t="s">
        <v>11</v>
      </c>
      <c r="H1588" s="349">
        <v>45</v>
      </c>
      <c r="I1588" s="350" t="s">
        <v>12</v>
      </c>
      <c r="J1588" s="351">
        <f t="shared" si="24"/>
        <v>171</v>
      </c>
      <c r="K1588" s="351">
        <v>28.5</v>
      </c>
      <c r="L1588" s="3" t="str">
        <f>IFERROR(INDEX(dbOrdini[PREZZO
VINOLUX],MATCH(A1588,dbOrdini[CODICE
ANKER],0)),"")</f>
        <v/>
      </c>
      <c r="M1588" s="347" t="s">
        <v>10549</v>
      </c>
      <c r="N1588" s="15" t="str">
        <f>IFERROR(INDEX(dbOrdini[ORDINE],MATCH(A1588,dbOrdini[CODICE
ANKER]*(dbOrdini[CODICE
SUPPLY]="GEN24"),0)),"")</f>
        <v/>
      </c>
      <c r="O1588" s="352" t="s">
        <v>8</v>
      </c>
      <c r="P1588" s="347" t="s">
        <v>28527</v>
      </c>
    </row>
    <row r="1589" spans="1:16">
      <c r="A1589" s="347" t="s">
        <v>3552</v>
      </c>
      <c r="B1589" s="348">
        <v>42</v>
      </c>
      <c r="C1589" s="347" t="s">
        <v>28152</v>
      </c>
      <c r="D1589" s="347" t="s">
        <v>3553</v>
      </c>
      <c r="E1589" s="347">
        <v>6</v>
      </c>
      <c r="F1589" s="347">
        <v>0.7</v>
      </c>
      <c r="G1589" s="347" t="s">
        <v>11</v>
      </c>
      <c r="H1589" s="349">
        <v>41.3</v>
      </c>
      <c r="I1589" s="350" t="s">
        <v>12</v>
      </c>
      <c r="J1589" s="351">
        <f t="shared" si="24"/>
        <v>186</v>
      </c>
      <c r="K1589" s="351">
        <v>31</v>
      </c>
      <c r="L1589" s="3" t="str">
        <f>IFERROR(INDEX(dbOrdini[PREZZO
VINOLUX],MATCH(A1589,dbOrdini[CODICE
ANKER],0)),"")</f>
        <v/>
      </c>
      <c r="M1589" s="347" t="s">
        <v>10535</v>
      </c>
      <c r="N1589" s="15" t="str">
        <f>IFERROR(INDEX(dbOrdini[ORDINE],MATCH(A1589,dbOrdini[CODICE
ANKER]*(dbOrdini[CODICE
SUPPLY]="GEN24"),0)),"")</f>
        <v/>
      </c>
      <c r="O1589" s="352" t="s">
        <v>8</v>
      </c>
      <c r="P1589" s="347" t="s">
        <v>3554</v>
      </c>
    </row>
    <row r="1590" spans="1:16">
      <c r="A1590" s="347" t="s">
        <v>10903</v>
      </c>
      <c r="B1590" s="348">
        <v>12</v>
      </c>
      <c r="C1590" s="347" t="s">
        <v>28152</v>
      </c>
      <c r="D1590" s="347" t="s">
        <v>10904</v>
      </c>
      <c r="E1590" s="347">
        <v>2</v>
      </c>
      <c r="F1590" s="347">
        <v>0.7</v>
      </c>
      <c r="G1590" s="347" t="s">
        <v>11</v>
      </c>
      <c r="H1590" s="349">
        <v>45</v>
      </c>
      <c r="I1590" s="350" t="s">
        <v>12</v>
      </c>
      <c r="J1590" s="351">
        <f t="shared" si="24"/>
        <v>39.299999999999997</v>
      </c>
      <c r="K1590" s="351">
        <v>19.649999999999999</v>
      </c>
      <c r="L1590" s="3" t="str">
        <f>IFERROR(INDEX(dbOrdini[PREZZO
VINOLUX],MATCH(A1590,dbOrdini[CODICE
ANKER],0)),"")</f>
        <v/>
      </c>
      <c r="M1590" s="347" t="s">
        <v>10537</v>
      </c>
      <c r="N1590" s="15" t="str">
        <f>IFERROR(INDEX(dbOrdini[ORDINE],MATCH(A1590,dbOrdini[CODICE
ANKER]*(dbOrdini[CODICE
SUPPLY]="GEN24"),0)),"")</f>
        <v/>
      </c>
      <c r="O1590" s="352" t="s">
        <v>8</v>
      </c>
      <c r="P1590" s="347" t="s">
        <v>11538</v>
      </c>
    </row>
    <row r="1591" spans="1:16">
      <c r="A1591" s="347" t="s">
        <v>3555</v>
      </c>
      <c r="B1591" s="348">
        <v>651</v>
      </c>
      <c r="C1591" s="347" t="s">
        <v>28152</v>
      </c>
      <c r="D1591" s="347" t="s">
        <v>3556</v>
      </c>
      <c r="E1591" s="347">
        <v>6</v>
      </c>
      <c r="F1591" s="347">
        <v>1</v>
      </c>
      <c r="G1591" s="347" t="s">
        <v>11</v>
      </c>
      <c r="H1591" s="349">
        <v>8.5</v>
      </c>
      <c r="I1591" s="350" t="s">
        <v>12</v>
      </c>
      <c r="J1591" s="351">
        <f t="shared" si="24"/>
        <v>11.7</v>
      </c>
      <c r="K1591" s="351">
        <v>1.95</v>
      </c>
      <c r="L1591" s="3" t="str">
        <f>IFERROR(INDEX(dbOrdini[PREZZO
VINOLUX],MATCH(A1591,dbOrdini[CODICE
ANKER],0)),"")</f>
        <v/>
      </c>
      <c r="M1591" s="347" t="s">
        <v>28352</v>
      </c>
      <c r="N1591" s="15" t="str">
        <f>IFERROR(INDEX(dbOrdini[ORDINE],MATCH(A1591,dbOrdini[CODICE
ANKER]*(dbOrdini[CODICE
SUPPLY]="GEN24"),0)),"")</f>
        <v/>
      </c>
      <c r="O1591" s="352" t="s">
        <v>8</v>
      </c>
      <c r="P1591" s="347" t="s">
        <v>3557</v>
      </c>
    </row>
    <row r="1592" spans="1:16">
      <c r="A1592" s="347" t="s">
        <v>3558</v>
      </c>
      <c r="B1592" s="348">
        <v>181</v>
      </c>
      <c r="C1592" s="347" t="s">
        <v>28152</v>
      </c>
      <c r="D1592" s="347" t="s">
        <v>3559</v>
      </c>
      <c r="E1592" s="347">
        <v>6</v>
      </c>
      <c r="F1592" s="347">
        <v>0.7</v>
      </c>
      <c r="G1592" s="347" t="s">
        <v>11</v>
      </c>
      <c r="H1592" s="349">
        <v>42</v>
      </c>
      <c r="I1592" s="350" t="s">
        <v>12</v>
      </c>
      <c r="J1592" s="351">
        <f t="shared" si="24"/>
        <v>103.5</v>
      </c>
      <c r="K1592" s="351">
        <v>17.25</v>
      </c>
      <c r="L1592" s="3" t="str">
        <f>IFERROR(INDEX(dbOrdini[PREZZO
VINOLUX],MATCH(A1592,dbOrdini[CODICE
ANKER],0)),"")</f>
        <v/>
      </c>
      <c r="M1592" s="347" t="s">
        <v>10537</v>
      </c>
      <c r="N1592" s="15" t="str">
        <f>IFERROR(INDEX(dbOrdini[ORDINE],MATCH(A1592,dbOrdini[CODICE
ANKER]*(dbOrdini[CODICE
SUPPLY]="GEN24"),0)),"")</f>
        <v/>
      </c>
      <c r="O1592" s="352" t="s">
        <v>8</v>
      </c>
      <c r="P1592" s="347" t="s">
        <v>3560</v>
      </c>
    </row>
    <row r="1593" spans="1:16">
      <c r="A1593" s="347" t="s">
        <v>3561</v>
      </c>
      <c r="B1593" s="348">
        <v>360</v>
      </c>
      <c r="C1593" s="347" t="s">
        <v>28152</v>
      </c>
      <c r="D1593" s="347" t="s">
        <v>3562</v>
      </c>
      <c r="E1593" s="347">
        <v>6</v>
      </c>
      <c r="F1593" s="347">
        <v>0.5</v>
      </c>
      <c r="G1593" s="347" t="s">
        <v>11</v>
      </c>
      <c r="H1593" s="349">
        <v>42</v>
      </c>
      <c r="I1593" s="350" t="s">
        <v>12</v>
      </c>
      <c r="J1593" s="351">
        <f t="shared" si="24"/>
        <v>81</v>
      </c>
      <c r="K1593" s="351">
        <v>13.5</v>
      </c>
      <c r="L1593" s="3" t="str">
        <f>IFERROR(INDEX(dbOrdini[PREZZO
VINOLUX],MATCH(A1593,dbOrdini[CODICE
ANKER],0)),"")</f>
        <v/>
      </c>
      <c r="M1593" s="347" t="s">
        <v>10537</v>
      </c>
      <c r="N1593" s="15" t="str">
        <f>IFERROR(INDEX(dbOrdini[ORDINE],MATCH(A1593,dbOrdini[CODICE
ANKER]*(dbOrdini[CODICE
SUPPLY]="GEN24"),0)),"")</f>
        <v/>
      </c>
      <c r="O1593" s="352" t="s">
        <v>8</v>
      </c>
      <c r="P1593" s="347" t="s">
        <v>3563</v>
      </c>
    </row>
    <row r="1594" spans="1:16">
      <c r="A1594" s="347" t="s">
        <v>3564</v>
      </c>
      <c r="B1594" s="348">
        <v>140</v>
      </c>
      <c r="C1594" s="347" t="s">
        <v>28152</v>
      </c>
      <c r="D1594" s="347" t="s">
        <v>3565</v>
      </c>
      <c r="E1594" s="347">
        <v>6</v>
      </c>
      <c r="F1594" s="347">
        <v>0.5</v>
      </c>
      <c r="G1594" s="347" t="s">
        <v>11</v>
      </c>
      <c r="H1594" s="349">
        <v>42</v>
      </c>
      <c r="I1594" s="350" t="s">
        <v>12</v>
      </c>
      <c r="J1594" s="351">
        <f t="shared" si="24"/>
        <v>93</v>
      </c>
      <c r="K1594" s="351">
        <v>15.5</v>
      </c>
      <c r="L1594" s="3" t="str">
        <f>IFERROR(INDEX(dbOrdini[PREZZO
VINOLUX],MATCH(A1594,dbOrdini[CODICE
ANKER],0)),"")</f>
        <v/>
      </c>
      <c r="M1594" s="347" t="s">
        <v>10543</v>
      </c>
      <c r="N1594" s="15" t="str">
        <f>IFERROR(INDEX(dbOrdini[ORDINE],MATCH(A1594,dbOrdini[CODICE
ANKER]*(dbOrdini[CODICE
SUPPLY]="GEN24"),0)),"")</f>
        <v/>
      </c>
      <c r="O1594" s="352" t="s">
        <v>8</v>
      </c>
      <c r="P1594" s="347" t="s">
        <v>3566</v>
      </c>
    </row>
    <row r="1595" spans="1:16">
      <c r="A1595" s="347" t="s">
        <v>10905</v>
      </c>
      <c r="B1595" s="348">
        <v>46</v>
      </c>
      <c r="C1595" s="347" t="s">
        <v>28170</v>
      </c>
      <c r="D1595" s="347" t="s">
        <v>10906</v>
      </c>
      <c r="E1595" s="347">
        <v>1</v>
      </c>
      <c r="F1595" s="347">
        <v>1</v>
      </c>
      <c r="G1595" s="347" t="s">
        <v>11</v>
      </c>
      <c r="H1595" s="349">
        <v>42</v>
      </c>
      <c r="I1595" s="350" t="s">
        <v>12</v>
      </c>
      <c r="J1595" s="351">
        <f t="shared" si="24"/>
        <v>37.5</v>
      </c>
      <c r="K1595" s="351">
        <v>37.5</v>
      </c>
      <c r="L1595" s="3" t="str">
        <f>IFERROR(INDEX(dbOrdini[PREZZO
VINOLUX],MATCH(A1595,dbOrdini[CODICE
ANKER],0)),"")</f>
        <v/>
      </c>
      <c r="M1595" s="347" t="s">
        <v>10543</v>
      </c>
      <c r="N1595" s="15" t="str">
        <f>IFERROR(INDEX(dbOrdini[ORDINE],MATCH(A1595,dbOrdini[CODICE
ANKER]*(dbOrdini[CODICE
SUPPLY]="GEN24"),0)),"")</f>
        <v/>
      </c>
      <c r="O1595" s="352" t="s">
        <v>8</v>
      </c>
      <c r="P1595" s="347" t="s">
        <v>3563</v>
      </c>
    </row>
    <row r="1596" spans="1:16">
      <c r="A1596" s="347" t="s">
        <v>3567</v>
      </c>
      <c r="B1596" s="348">
        <v>182</v>
      </c>
      <c r="C1596" s="347" t="s">
        <v>28152</v>
      </c>
      <c r="D1596" s="347" t="s">
        <v>3568</v>
      </c>
      <c r="E1596" s="347">
        <v>6</v>
      </c>
      <c r="F1596" s="347">
        <v>0.7</v>
      </c>
      <c r="G1596" s="347" t="s">
        <v>11</v>
      </c>
      <c r="H1596" s="349">
        <v>18</v>
      </c>
      <c r="I1596" s="350" t="s">
        <v>12</v>
      </c>
      <c r="J1596" s="351">
        <f t="shared" si="24"/>
        <v>47.099999999999994</v>
      </c>
      <c r="K1596" s="351">
        <v>7.85</v>
      </c>
      <c r="L1596" s="3" t="str">
        <f>IFERROR(INDEX(dbOrdini[PREZZO
VINOLUX],MATCH(A1596,dbOrdini[CODICE
ANKER],0)),"")</f>
        <v/>
      </c>
      <c r="M1596" s="347" t="s">
        <v>10532</v>
      </c>
      <c r="N1596" s="15" t="str">
        <f>IFERROR(INDEX(dbOrdini[ORDINE],MATCH(A1596,dbOrdini[CODICE
ANKER]*(dbOrdini[CODICE
SUPPLY]="GEN24"),0)),"")</f>
        <v/>
      </c>
      <c r="O1596" s="352" t="s">
        <v>8</v>
      </c>
      <c r="P1596" s="347" t="s">
        <v>3569</v>
      </c>
    </row>
    <row r="1597" spans="1:16">
      <c r="A1597" s="347" t="s">
        <v>3570</v>
      </c>
      <c r="B1597" s="348">
        <v>610</v>
      </c>
      <c r="C1597" s="347" t="s">
        <v>28152</v>
      </c>
      <c r="D1597" s="347" t="s">
        <v>3571</v>
      </c>
      <c r="E1597" s="347">
        <v>6</v>
      </c>
      <c r="F1597" s="347">
        <v>0.7</v>
      </c>
      <c r="G1597" s="347" t="s">
        <v>11</v>
      </c>
      <c r="H1597" s="349">
        <v>18</v>
      </c>
      <c r="I1597" s="350" t="s">
        <v>12</v>
      </c>
      <c r="J1597" s="351">
        <f t="shared" si="24"/>
        <v>35.099999999999994</v>
      </c>
      <c r="K1597" s="351">
        <v>5.85</v>
      </c>
      <c r="L1597" s="3" t="str">
        <f>IFERROR(INDEX(dbOrdini[PREZZO
VINOLUX],MATCH(A1597,dbOrdini[CODICE
ANKER],0)),"")</f>
        <v/>
      </c>
      <c r="M1597" s="347" t="s">
        <v>10532</v>
      </c>
      <c r="N1597" s="15" t="str">
        <f>IFERROR(INDEX(dbOrdini[ORDINE],MATCH(A1597,dbOrdini[CODICE
ANKER]*(dbOrdini[CODICE
SUPPLY]="GEN24"),0)),"")</f>
        <v/>
      </c>
      <c r="O1597" s="352" t="s">
        <v>8</v>
      </c>
      <c r="P1597" s="347" t="s">
        <v>3572</v>
      </c>
    </row>
    <row r="1598" spans="1:16">
      <c r="A1598" s="347" t="s">
        <v>3573</v>
      </c>
      <c r="B1598" s="348">
        <v>181</v>
      </c>
      <c r="C1598" s="347" t="s">
        <v>28152</v>
      </c>
      <c r="D1598" s="347" t="s">
        <v>3571</v>
      </c>
      <c r="E1598" s="347">
        <v>6</v>
      </c>
      <c r="F1598" s="347">
        <v>1</v>
      </c>
      <c r="G1598" s="347" t="s">
        <v>11</v>
      </c>
      <c r="H1598" s="349">
        <v>18</v>
      </c>
      <c r="I1598" s="350" t="s">
        <v>12</v>
      </c>
      <c r="J1598" s="351">
        <f t="shared" si="24"/>
        <v>47.099999999999994</v>
      </c>
      <c r="K1598" s="351">
        <v>7.85</v>
      </c>
      <c r="L1598" s="3" t="str">
        <f>IFERROR(INDEX(dbOrdini[PREZZO
VINOLUX],MATCH(A1598,dbOrdini[CODICE
ANKER],0)),"")</f>
        <v/>
      </c>
      <c r="M1598" s="347" t="s">
        <v>10532</v>
      </c>
      <c r="N1598" s="15" t="str">
        <f>IFERROR(INDEX(dbOrdini[ORDINE],MATCH(A1598,dbOrdini[CODICE
ANKER]*(dbOrdini[CODICE
SUPPLY]="GEN24"),0)),"")</f>
        <v/>
      </c>
      <c r="O1598" s="352" t="s">
        <v>8</v>
      </c>
      <c r="P1598" s="347" t="s">
        <v>3574</v>
      </c>
    </row>
    <row r="1599" spans="1:16">
      <c r="A1599" s="347" t="s">
        <v>10949</v>
      </c>
      <c r="B1599" s="348">
        <v>17</v>
      </c>
      <c r="C1599" s="347" t="s">
        <v>28152</v>
      </c>
      <c r="D1599" s="347" t="s">
        <v>3576</v>
      </c>
      <c r="E1599" s="347">
        <v>6</v>
      </c>
      <c r="F1599" s="347">
        <v>1.5</v>
      </c>
      <c r="G1599" s="347" t="s">
        <v>11</v>
      </c>
      <c r="H1599" s="349">
        <v>37.5</v>
      </c>
      <c r="I1599" s="350" t="s">
        <v>12</v>
      </c>
      <c r="J1599" s="351">
        <f t="shared" si="24"/>
        <v>69</v>
      </c>
      <c r="K1599" s="351">
        <v>11.5</v>
      </c>
      <c r="L1599" s="3" t="str">
        <f>IFERROR(INDEX(dbOrdini[PREZZO
VINOLUX],MATCH(A1599,dbOrdini[CODICE
ANKER],0)),"")</f>
        <v/>
      </c>
      <c r="M1599" s="347" t="s">
        <v>10533</v>
      </c>
      <c r="N1599" s="15" t="str">
        <f>IFERROR(INDEX(dbOrdini[ORDINE],MATCH(A1599,dbOrdini[CODICE
ANKER]*(dbOrdini[CODICE
SUPPLY]="GEN24"),0)),"")</f>
        <v/>
      </c>
      <c r="O1599" s="352" t="s">
        <v>8</v>
      </c>
      <c r="P1599" s="347" t="s">
        <v>11539</v>
      </c>
    </row>
    <row r="1600" spans="1:16">
      <c r="A1600" s="347" t="s">
        <v>3578</v>
      </c>
      <c r="B1600" s="348">
        <v>663</v>
      </c>
      <c r="C1600" s="347" t="s">
        <v>28152</v>
      </c>
      <c r="D1600" s="347" t="s">
        <v>3576</v>
      </c>
      <c r="E1600" s="347">
        <v>6</v>
      </c>
      <c r="F1600" s="347">
        <v>0.7</v>
      </c>
      <c r="G1600" s="347" t="s">
        <v>11</v>
      </c>
      <c r="H1600" s="349">
        <v>37.5</v>
      </c>
      <c r="I1600" s="350" t="s">
        <v>12</v>
      </c>
      <c r="J1600" s="351">
        <f t="shared" si="24"/>
        <v>23.700000000000003</v>
      </c>
      <c r="K1600" s="351">
        <v>3.95</v>
      </c>
      <c r="L1600" s="3" t="str">
        <f>IFERROR(INDEX(dbOrdini[PREZZO
VINOLUX],MATCH(A1600,dbOrdini[CODICE
ANKER],0)),"")</f>
        <v/>
      </c>
      <c r="M1600" s="347" t="s">
        <v>10533</v>
      </c>
      <c r="N1600" s="15" t="str">
        <f>IFERROR(INDEX(dbOrdini[ORDINE],MATCH(A1600,dbOrdini[CODICE
ANKER]*(dbOrdini[CODICE
SUPPLY]="GEN24"),0)),"")</f>
        <v/>
      </c>
      <c r="O1600" s="352" t="s">
        <v>8</v>
      </c>
      <c r="P1600" s="347" t="s">
        <v>3579</v>
      </c>
    </row>
    <row r="1601" spans="1:16">
      <c r="A1601" s="347" t="s">
        <v>3575</v>
      </c>
      <c r="B1601" s="348">
        <v>759</v>
      </c>
      <c r="C1601" s="347" t="s">
        <v>28152</v>
      </c>
      <c r="D1601" s="347" t="s">
        <v>3576</v>
      </c>
      <c r="E1601" s="347">
        <v>24</v>
      </c>
      <c r="F1601" s="347">
        <v>0.2</v>
      </c>
      <c r="G1601" s="347" t="s">
        <v>11</v>
      </c>
      <c r="H1601" s="349">
        <v>37.5</v>
      </c>
      <c r="I1601" s="350" t="s">
        <v>12</v>
      </c>
      <c r="J1601" s="351">
        <f t="shared" si="24"/>
        <v>34.799999999999997</v>
      </c>
      <c r="K1601" s="351">
        <v>1.45</v>
      </c>
      <c r="L1601" s="3" t="str">
        <f>IFERROR(INDEX(dbOrdini[PREZZO
VINOLUX],MATCH(A1601,dbOrdini[CODICE
ANKER],0)),"")</f>
        <v/>
      </c>
      <c r="M1601" s="347" t="s">
        <v>10533</v>
      </c>
      <c r="N1601" s="15" t="str">
        <f>IFERROR(INDEX(dbOrdini[ORDINE],MATCH(A1601,dbOrdini[CODICE
ANKER]*(dbOrdini[CODICE
SUPPLY]="GEN24"),0)),"")</f>
        <v/>
      </c>
      <c r="O1601" s="352" t="s">
        <v>8</v>
      </c>
      <c r="P1601" s="347" t="s">
        <v>3577</v>
      </c>
    </row>
    <row r="1602" spans="1:16">
      <c r="A1602" s="347" t="s">
        <v>3580</v>
      </c>
      <c r="B1602" s="348">
        <v>906</v>
      </c>
      <c r="C1602" s="347" t="s">
        <v>28152</v>
      </c>
      <c r="D1602" s="347" t="s">
        <v>3576</v>
      </c>
      <c r="E1602" s="347">
        <v>6</v>
      </c>
      <c r="F1602" s="347">
        <v>1</v>
      </c>
      <c r="G1602" s="347" t="s">
        <v>11</v>
      </c>
      <c r="H1602" s="349">
        <v>37.5</v>
      </c>
      <c r="I1602" s="350" t="s">
        <v>12</v>
      </c>
      <c r="J1602" s="351">
        <f t="shared" si="24"/>
        <v>33.900000000000006</v>
      </c>
      <c r="K1602" s="351">
        <v>5.65</v>
      </c>
      <c r="L1602" s="3" t="str">
        <f>IFERROR(INDEX(dbOrdini[PREZZO
VINOLUX],MATCH(A1602,dbOrdini[CODICE
ANKER],0)),"")</f>
        <v/>
      </c>
      <c r="M1602" s="347" t="s">
        <v>10533</v>
      </c>
      <c r="N1602" s="15" t="str">
        <f>IFERROR(INDEX(dbOrdini[ORDINE],MATCH(A1602,dbOrdini[CODICE
ANKER]*(dbOrdini[CODICE
SUPPLY]="GEN24"),0)),"")</f>
        <v/>
      </c>
      <c r="O1602" s="352" t="s">
        <v>8</v>
      </c>
      <c r="P1602" s="347" t="s">
        <v>3581</v>
      </c>
    </row>
    <row r="1603" spans="1:16">
      <c r="A1603" s="347" t="s">
        <v>3587</v>
      </c>
      <c r="B1603" s="348">
        <v>85</v>
      </c>
      <c r="C1603" s="347" t="s">
        <v>28152</v>
      </c>
      <c r="D1603" s="347" t="s">
        <v>3583</v>
      </c>
      <c r="E1603" s="347">
        <v>6</v>
      </c>
      <c r="F1603" s="347">
        <v>1</v>
      </c>
      <c r="G1603" s="347" t="s">
        <v>11</v>
      </c>
      <c r="H1603" s="349">
        <v>40</v>
      </c>
      <c r="I1603" s="350" t="s">
        <v>12</v>
      </c>
      <c r="J1603" s="351">
        <f t="shared" si="24"/>
        <v>23.700000000000003</v>
      </c>
      <c r="K1603" s="351">
        <v>3.95</v>
      </c>
      <c r="L1603" s="3" t="str">
        <f>IFERROR(INDEX(dbOrdini[PREZZO
VINOLUX],MATCH(A1603,dbOrdini[CODICE
ANKER],0)),"")</f>
        <v/>
      </c>
      <c r="M1603" s="347" t="s">
        <v>10533</v>
      </c>
      <c r="N1603" s="15" t="str">
        <f>IFERROR(INDEX(dbOrdini[ORDINE],MATCH(A1603,dbOrdini[CODICE
ANKER]*(dbOrdini[CODICE
SUPPLY]="GEN24"),0)),"")</f>
        <v/>
      </c>
      <c r="O1603" s="352" t="s">
        <v>8</v>
      </c>
      <c r="P1603" s="347" t="s">
        <v>3588</v>
      </c>
    </row>
    <row r="1604" spans="1:16">
      <c r="A1604" s="347" t="s">
        <v>3582</v>
      </c>
      <c r="B1604" s="348">
        <v>1</v>
      </c>
      <c r="C1604" s="347" t="s">
        <v>28152</v>
      </c>
      <c r="D1604" s="347" t="s">
        <v>3583</v>
      </c>
      <c r="E1604" s="347">
        <v>12</v>
      </c>
      <c r="F1604" s="347">
        <v>0.2</v>
      </c>
      <c r="G1604" s="347" t="s">
        <v>11</v>
      </c>
      <c r="H1604" s="349">
        <v>40</v>
      </c>
      <c r="I1604" s="350" t="s">
        <v>12</v>
      </c>
      <c r="J1604" s="351">
        <f t="shared" si="24"/>
        <v>19.799999999999997</v>
      </c>
      <c r="K1604" s="351">
        <v>1.65</v>
      </c>
      <c r="L1604" s="3" t="str">
        <f>IFERROR(INDEX(dbOrdini[PREZZO
VINOLUX],MATCH(A1604,dbOrdini[CODICE
ANKER],0)),"")</f>
        <v/>
      </c>
      <c r="M1604" s="347" t="s">
        <v>10533</v>
      </c>
      <c r="N1604" s="15" t="str">
        <f>IFERROR(INDEX(dbOrdini[ORDINE],MATCH(A1604,dbOrdini[CODICE
ANKER]*(dbOrdini[CODICE
SUPPLY]="GEN24"),0)),"")</f>
        <v/>
      </c>
      <c r="O1604" s="352" t="s">
        <v>8</v>
      </c>
      <c r="P1604" s="347" t="s">
        <v>3584</v>
      </c>
    </row>
    <row r="1605" spans="1:16">
      <c r="A1605" s="347" t="s">
        <v>3585</v>
      </c>
      <c r="B1605" s="348">
        <v>180</v>
      </c>
      <c r="C1605" s="347" t="s">
        <v>28152</v>
      </c>
      <c r="D1605" s="347" t="s">
        <v>3583</v>
      </c>
      <c r="E1605" s="347">
        <v>6</v>
      </c>
      <c r="F1605" s="347">
        <v>0.5</v>
      </c>
      <c r="G1605" s="347" t="s">
        <v>11</v>
      </c>
      <c r="H1605" s="349">
        <v>40</v>
      </c>
      <c r="I1605" s="350" t="s">
        <v>12</v>
      </c>
      <c r="J1605" s="351">
        <f t="shared" si="24"/>
        <v>14.100000000000001</v>
      </c>
      <c r="K1605" s="351">
        <v>2.35</v>
      </c>
      <c r="L1605" s="3" t="str">
        <f>IFERROR(INDEX(dbOrdini[PREZZO
VINOLUX],MATCH(A1605,dbOrdini[CODICE
ANKER],0)),"")</f>
        <v/>
      </c>
      <c r="M1605" s="347" t="s">
        <v>10533</v>
      </c>
      <c r="N1605" s="15" t="str">
        <f>IFERROR(INDEX(dbOrdini[ORDINE],MATCH(A1605,dbOrdini[CODICE
ANKER]*(dbOrdini[CODICE
SUPPLY]="GEN24"),0)),"")</f>
        <v/>
      </c>
      <c r="O1605" s="352" t="s">
        <v>8</v>
      </c>
      <c r="P1605" s="347" t="s">
        <v>3586</v>
      </c>
    </row>
    <row r="1606" spans="1:16">
      <c r="A1606" s="347" t="s">
        <v>3589</v>
      </c>
      <c r="B1606" s="348">
        <v>13</v>
      </c>
      <c r="C1606" s="347" t="s">
        <v>28152</v>
      </c>
      <c r="D1606" s="347" t="s">
        <v>3590</v>
      </c>
      <c r="E1606" s="347">
        <v>6</v>
      </c>
      <c r="F1606" s="347">
        <v>0.7</v>
      </c>
      <c r="G1606" s="347" t="s">
        <v>11</v>
      </c>
      <c r="H1606" s="349">
        <v>40</v>
      </c>
      <c r="I1606" s="350" t="s">
        <v>12</v>
      </c>
      <c r="J1606" s="351">
        <f t="shared" si="24"/>
        <v>30</v>
      </c>
      <c r="K1606" s="351">
        <v>5</v>
      </c>
      <c r="L1606" s="3" t="str">
        <f>IFERROR(INDEX(dbOrdini[PREZZO
VINOLUX],MATCH(A1606,dbOrdini[CODICE
ANKER],0)),"")</f>
        <v/>
      </c>
      <c r="M1606" s="347" t="s">
        <v>10533</v>
      </c>
      <c r="N1606" s="15" t="str">
        <f>IFERROR(INDEX(dbOrdini[ORDINE],MATCH(A1606,dbOrdini[CODICE
ANKER]*(dbOrdini[CODICE
SUPPLY]="GEN24"),0)),"")</f>
        <v/>
      </c>
      <c r="O1606" s="352" t="s">
        <v>8</v>
      </c>
      <c r="P1606" s="347" t="s">
        <v>3591</v>
      </c>
    </row>
    <row r="1607" spans="1:16">
      <c r="A1607" s="347" t="s">
        <v>3592</v>
      </c>
      <c r="B1607" s="348">
        <v>0</v>
      </c>
      <c r="C1607" s="347" t="s">
        <v>28152</v>
      </c>
      <c r="D1607" s="347" t="s">
        <v>3593</v>
      </c>
      <c r="E1607" s="347">
        <v>6</v>
      </c>
      <c r="F1607" s="347">
        <v>0.75</v>
      </c>
      <c r="G1607" s="347" t="s">
        <v>11</v>
      </c>
      <c r="H1607" s="349">
        <v>14</v>
      </c>
      <c r="I1607" s="350" t="s">
        <v>12</v>
      </c>
      <c r="J1607" s="351">
        <f t="shared" si="24"/>
        <v>55.5</v>
      </c>
      <c r="K1607" s="351">
        <v>9.25</v>
      </c>
      <c r="L1607" s="3" t="str">
        <f>IFERROR(INDEX(dbOrdini[PREZZO
VINOLUX],MATCH(A1607,dbOrdini[CODICE
ANKER],0)),"")</f>
        <v/>
      </c>
      <c r="M1607" s="347" t="s">
        <v>28211</v>
      </c>
      <c r="N1607" s="15" t="str">
        <f>IFERROR(INDEX(dbOrdini[ORDINE],MATCH(A1607,dbOrdini[CODICE
ANKER]*(dbOrdini[CODICE
SUPPLY]="GEN24"),0)),"")</f>
        <v/>
      </c>
      <c r="O1607" s="352" t="s">
        <v>8</v>
      </c>
      <c r="P1607" s="347" t="s">
        <v>3594</v>
      </c>
    </row>
    <row r="1608" spans="1:16">
      <c r="A1608" s="347" t="s">
        <v>11540</v>
      </c>
      <c r="B1608" s="348">
        <v>63</v>
      </c>
      <c r="C1608" s="347" t="s">
        <v>28152</v>
      </c>
      <c r="D1608" s="347" t="s">
        <v>11541</v>
      </c>
      <c r="E1608" s="347">
        <v>6</v>
      </c>
      <c r="F1608" s="347">
        <v>0.75</v>
      </c>
      <c r="G1608" s="347" t="s">
        <v>11</v>
      </c>
      <c r="H1608" s="349">
        <v>13.5</v>
      </c>
      <c r="I1608" s="350" t="s">
        <v>12</v>
      </c>
      <c r="J1608" s="351">
        <f t="shared" si="24"/>
        <v>55.5</v>
      </c>
      <c r="K1608" s="351">
        <v>9.25</v>
      </c>
      <c r="L1608" s="3" t="str">
        <f>IFERROR(INDEX(dbOrdini[PREZZO
VINOLUX],MATCH(A1608,dbOrdini[CODICE
ANKER],0)),"")</f>
        <v/>
      </c>
      <c r="M1608" s="347" t="s">
        <v>28210</v>
      </c>
      <c r="N1608" s="15" t="str">
        <f>IFERROR(INDEX(dbOrdini[ORDINE],MATCH(A1608,dbOrdini[CODICE
ANKER]*(dbOrdini[CODICE
SUPPLY]="GEN24"),0)),"")</f>
        <v/>
      </c>
      <c r="O1608" s="352" t="s">
        <v>8</v>
      </c>
      <c r="P1608" s="347" t="s">
        <v>3594</v>
      </c>
    </row>
    <row r="1609" spans="1:16">
      <c r="A1609" s="347" t="s">
        <v>3595</v>
      </c>
      <c r="B1609" s="348">
        <v>16</v>
      </c>
      <c r="C1609" s="347" t="s">
        <v>28152</v>
      </c>
      <c r="D1609" s="347" t="s">
        <v>3596</v>
      </c>
      <c r="E1609" s="347">
        <v>6</v>
      </c>
      <c r="F1609" s="347">
        <v>0.75</v>
      </c>
      <c r="G1609" s="347" t="s">
        <v>11</v>
      </c>
      <c r="H1609" s="349">
        <v>14</v>
      </c>
      <c r="I1609" s="350" t="s">
        <v>12</v>
      </c>
      <c r="J1609" s="351">
        <f t="shared" si="24"/>
        <v>71.699999999999989</v>
      </c>
      <c r="K1609" s="351">
        <v>11.95</v>
      </c>
      <c r="L1609" s="3" t="str">
        <f>IFERROR(INDEX(dbOrdini[PREZZO
VINOLUX],MATCH(A1609,dbOrdini[CODICE
ANKER],0)),"")</f>
        <v/>
      </c>
      <c r="M1609" s="347" t="s">
        <v>28211</v>
      </c>
      <c r="N1609" s="15" t="str">
        <f>IFERROR(INDEX(dbOrdini[ORDINE],MATCH(A1609,dbOrdini[CODICE
ANKER]*(dbOrdini[CODICE
SUPPLY]="GEN24"),0)),"")</f>
        <v/>
      </c>
      <c r="O1609" s="352" t="s">
        <v>8</v>
      </c>
      <c r="P1609" s="347" t="s">
        <v>3597</v>
      </c>
    </row>
    <row r="1610" spans="1:16">
      <c r="A1610" s="347" t="s">
        <v>28528</v>
      </c>
      <c r="B1610" s="348">
        <v>18</v>
      </c>
      <c r="C1610" s="347" t="s">
        <v>28152</v>
      </c>
      <c r="D1610" s="347" t="s">
        <v>28529</v>
      </c>
      <c r="E1610" s="347">
        <v>6</v>
      </c>
      <c r="F1610" s="347">
        <v>0.5</v>
      </c>
      <c r="G1610" s="347" t="s">
        <v>11</v>
      </c>
      <c r="H1610" s="349">
        <v>0</v>
      </c>
      <c r="I1610" s="350" t="s">
        <v>12</v>
      </c>
      <c r="J1610" s="351">
        <f t="shared" si="24"/>
        <v>45.900000000000006</v>
      </c>
      <c r="K1610" s="351">
        <v>7.65</v>
      </c>
      <c r="L1610" s="3" t="str">
        <f>IFERROR(INDEX(dbOrdini[PREZZO
VINOLUX],MATCH(A1610,dbOrdini[CODICE
ANKER],0)),"")</f>
        <v/>
      </c>
      <c r="M1610" s="347" t="s">
        <v>28382</v>
      </c>
      <c r="N1610" s="15" t="str">
        <f>IFERROR(INDEX(dbOrdini[ORDINE],MATCH(A1610,dbOrdini[CODICE
ANKER]*(dbOrdini[CODICE
SUPPLY]="GEN24"),0)),"")</f>
        <v/>
      </c>
      <c r="O1610" s="352" t="s">
        <v>8</v>
      </c>
      <c r="P1610" s="347" t="s">
        <v>28530</v>
      </c>
    </row>
    <row r="1611" spans="1:16">
      <c r="A1611" s="347" t="s">
        <v>11542</v>
      </c>
      <c r="B1611" s="348">
        <v>111</v>
      </c>
      <c r="C1611" s="347" t="s">
        <v>28152</v>
      </c>
      <c r="D1611" s="347" t="s">
        <v>11543</v>
      </c>
      <c r="E1611" s="347">
        <v>6</v>
      </c>
      <c r="F1611" s="347">
        <v>0.75</v>
      </c>
      <c r="G1611" s="347" t="s">
        <v>11</v>
      </c>
      <c r="H1611" s="349">
        <v>13.5</v>
      </c>
      <c r="I1611" s="350" t="s">
        <v>12</v>
      </c>
      <c r="J1611" s="351">
        <f t="shared" si="24"/>
        <v>27.299999999999997</v>
      </c>
      <c r="K1611" s="351">
        <v>4.55</v>
      </c>
      <c r="L1611" s="3" t="str">
        <f>IFERROR(INDEX(dbOrdini[PREZZO
VINOLUX],MATCH(A1611,dbOrdini[CODICE
ANKER],0)),"")</f>
        <v/>
      </c>
      <c r="M1611" s="347" t="s">
        <v>28211</v>
      </c>
      <c r="N1611" s="15" t="str">
        <f>IFERROR(INDEX(dbOrdini[ORDINE],MATCH(A1611,dbOrdini[CODICE
ANKER]*(dbOrdini[CODICE
SUPPLY]="GEN24"),0)),"")</f>
        <v/>
      </c>
      <c r="O1611" s="352" t="s">
        <v>8</v>
      </c>
      <c r="P1611" s="347" t="s">
        <v>11544</v>
      </c>
    </row>
    <row r="1612" spans="1:16">
      <c r="A1612" s="347" t="s">
        <v>11545</v>
      </c>
      <c r="B1612" s="348">
        <v>107</v>
      </c>
      <c r="C1612" s="347" t="s">
        <v>28152</v>
      </c>
      <c r="D1612" s="347" t="s">
        <v>11546</v>
      </c>
      <c r="E1612" s="347">
        <v>6</v>
      </c>
      <c r="F1612" s="347">
        <v>0.75</v>
      </c>
      <c r="G1612" s="347" t="s">
        <v>11</v>
      </c>
      <c r="H1612" s="349">
        <v>13</v>
      </c>
      <c r="I1612" s="350" t="s">
        <v>12</v>
      </c>
      <c r="J1612" s="351">
        <f t="shared" si="24"/>
        <v>27.299999999999997</v>
      </c>
      <c r="K1612" s="351">
        <v>4.55</v>
      </c>
      <c r="L1612" s="3" t="str">
        <f>IFERROR(INDEX(dbOrdini[PREZZO
VINOLUX],MATCH(A1612,dbOrdini[CODICE
ANKER],0)),"")</f>
        <v/>
      </c>
      <c r="M1612" s="347" t="s">
        <v>28210</v>
      </c>
      <c r="N1612" s="15" t="str">
        <f>IFERROR(INDEX(dbOrdini[ORDINE],MATCH(A1612,dbOrdini[CODICE
ANKER]*(dbOrdini[CODICE
SUPPLY]="GEN24"),0)),"")</f>
        <v/>
      </c>
      <c r="O1612" s="352" t="s">
        <v>8</v>
      </c>
      <c r="P1612" s="347" t="s">
        <v>11547</v>
      </c>
    </row>
    <row r="1613" spans="1:16">
      <c r="A1613" s="347" t="s">
        <v>28531</v>
      </c>
      <c r="B1613" s="348">
        <v>6</v>
      </c>
      <c r="C1613" s="347" t="s">
        <v>28152</v>
      </c>
      <c r="D1613" s="347" t="s">
        <v>28532</v>
      </c>
      <c r="E1613" s="347">
        <v>6</v>
      </c>
      <c r="F1613" s="347">
        <v>0.75</v>
      </c>
      <c r="G1613" s="347" t="s">
        <v>11</v>
      </c>
      <c r="H1613" s="349">
        <v>0</v>
      </c>
      <c r="I1613" s="350" t="s">
        <v>12</v>
      </c>
      <c r="J1613" s="351">
        <f t="shared" ref="J1613:J1676" si="25">E1613*K1613</f>
        <v>41.7</v>
      </c>
      <c r="K1613" s="351">
        <v>6.95</v>
      </c>
      <c r="L1613" s="3" t="str">
        <f>IFERROR(INDEX(dbOrdini[PREZZO
VINOLUX],MATCH(A1613,dbOrdini[CODICE
ANKER],0)),"")</f>
        <v/>
      </c>
      <c r="M1613" s="347" t="s">
        <v>28382</v>
      </c>
      <c r="N1613" s="15" t="str">
        <f>IFERROR(INDEX(dbOrdini[ORDINE],MATCH(A1613,dbOrdini[CODICE
ANKER]*(dbOrdini[CODICE
SUPPLY]="GEN24"),0)),"")</f>
        <v/>
      </c>
      <c r="O1613" s="352" t="s">
        <v>8</v>
      </c>
      <c r="P1613" s="347" t="s">
        <v>28533</v>
      </c>
    </row>
    <row r="1614" spans="1:16">
      <c r="A1614" s="347" t="s">
        <v>3598</v>
      </c>
      <c r="B1614" s="348">
        <v>48</v>
      </c>
      <c r="C1614" s="347" t="s">
        <v>28152</v>
      </c>
      <c r="D1614" s="347" t="s">
        <v>3599</v>
      </c>
      <c r="E1614" s="347">
        <v>6</v>
      </c>
      <c r="F1614" s="347">
        <v>0.7</v>
      </c>
      <c r="G1614" s="347" t="s">
        <v>11</v>
      </c>
      <c r="H1614" s="349">
        <v>37.5</v>
      </c>
      <c r="I1614" s="350" t="s">
        <v>12</v>
      </c>
      <c r="J1614" s="351">
        <f t="shared" si="25"/>
        <v>21</v>
      </c>
      <c r="K1614" s="351">
        <v>3.5</v>
      </c>
      <c r="L1614" s="3" t="str">
        <f>IFERROR(INDEX(dbOrdini[PREZZO
VINOLUX],MATCH(A1614,dbOrdini[CODICE
ANKER],0)),"")</f>
        <v/>
      </c>
      <c r="M1614" s="347" t="s">
        <v>10535</v>
      </c>
      <c r="N1614" s="15" t="str">
        <f>IFERROR(INDEX(dbOrdini[ORDINE],MATCH(A1614,dbOrdini[CODICE
ANKER]*(dbOrdini[CODICE
SUPPLY]="GEN24"),0)),"")</f>
        <v/>
      </c>
      <c r="O1614" s="352" t="s">
        <v>8</v>
      </c>
      <c r="P1614" s="347" t="s">
        <v>3600</v>
      </c>
    </row>
    <row r="1615" spans="1:16">
      <c r="A1615" s="347" t="s">
        <v>3601</v>
      </c>
      <c r="B1615" s="348">
        <v>16</v>
      </c>
      <c r="C1615" s="347" t="s">
        <v>28152</v>
      </c>
      <c r="D1615" s="347" t="s">
        <v>3602</v>
      </c>
      <c r="E1615" s="347">
        <v>6</v>
      </c>
      <c r="F1615" s="347">
        <v>0.7</v>
      </c>
      <c r="G1615" s="347" t="s">
        <v>11</v>
      </c>
      <c r="H1615" s="349">
        <v>37.5</v>
      </c>
      <c r="I1615" s="350" t="s">
        <v>12</v>
      </c>
      <c r="J1615" s="351">
        <f t="shared" si="25"/>
        <v>23.700000000000003</v>
      </c>
      <c r="K1615" s="351">
        <v>3.95</v>
      </c>
      <c r="L1615" s="3" t="str">
        <f>IFERROR(INDEX(dbOrdini[PREZZO
VINOLUX],MATCH(A1615,dbOrdini[CODICE
ANKER],0)),"")</f>
        <v/>
      </c>
      <c r="M1615" s="347" t="s">
        <v>10551</v>
      </c>
      <c r="N1615" s="15" t="str">
        <f>IFERROR(INDEX(dbOrdini[ORDINE],MATCH(A1615,dbOrdini[CODICE
ANKER]*(dbOrdini[CODICE
SUPPLY]="GEN24"),0)),"")</f>
        <v/>
      </c>
      <c r="O1615" s="352" t="s">
        <v>8</v>
      </c>
      <c r="P1615" s="347" t="s">
        <v>3603</v>
      </c>
    </row>
    <row r="1616" spans="1:16">
      <c r="A1616" s="347" t="s">
        <v>3604</v>
      </c>
      <c r="B1616" s="348">
        <v>78</v>
      </c>
      <c r="C1616" s="347" t="s">
        <v>28152</v>
      </c>
      <c r="D1616" s="347" t="s">
        <v>3605</v>
      </c>
      <c r="E1616" s="347">
        <v>6</v>
      </c>
      <c r="F1616" s="347">
        <v>0.7</v>
      </c>
      <c r="G1616" s="347" t="s">
        <v>11</v>
      </c>
      <c r="H1616" s="349">
        <v>43</v>
      </c>
      <c r="I1616" s="350" t="s">
        <v>12</v>
      </c>
      <c r="J1616" s="351">
        <f t="shared" si="25"/>
        <v>111</v>
      </c>
      <c r="K1616" s="351">
        <v>18.5</v>
      </c>
      <c r="L1616" s="3">
        <f>IFERROR(INDEX(dbOrdini[PREZZO
VINOLUX],MATCH(A1616,dbOrdini[CODICE
ANKER],0)),"")</f>
        <v>18.45</v>
      </c>
      <c r="M1616" s="347" t="s">
        <v>10537</v>
      </c>
      <c r="N1616" s="15" t="str">
        <f>IFERROR(INDEX(dbOrdini[ORDINE],MATCH(A1616,dbOrdini[CODICE
ANKER]*(dbOrdini[CODICE
SUPPLY]="GEN24"),0)),"")</f>
        <v/>
      </c>
      <c r="O1616" s="352" t="s">
        <v>8</v>
      </c>
      <c r="P1616" s="347" t="s">
        <v>3606</v>
      </c>
    </row>
    <row r="1617" spans="1:16">
      <c r="A1617" s="347" t="s">
        <v>3607</v>
      </c>
      <c r="B1617" s="348">
        <v>65</v>
      </c>
      <c r="C1617" s="347" t="s">
        <v>28152</v>
      </c>
      <c r="D1617" s="347" t="s">
        <v>3608</v>
      </c>
      <c r="E1617" s="347">
        <v>6</v>
      </c>
      <c r="F1617" s="347">
        <v>0.7</v>
      </c>
      <c r="G1617" s="347" t="s">
        <v>11</v>
      </c>
      <c r="H1617" s="349">
        <v>43</v>
      </c>
      <c r="I1617" s="350" t="s">
        <v>12</v>
      </c>
      <c r="J1617" s="351">
        <f t="shared" si="25"/>
        <v>111</v>
      </c>
      <c r="K1617" s="351">
        <v>18.5</v>
      </c>
      <c r="L1617" s="3" t="str">
        <f>IFERROR(INDEX(dbOrdini[PREZZO
VINOLUX],MATCH(A1617,dbOrdini[CODICE
ANKER],0)),"")</f>
        <v/>
      </c>
      <c r="M1617" s="347" t="s">
        <v>10537</v>
      </c>
      <c r="N1617" s="15" t="str">
        <f>IFERROR(INDEX(dbOrdini[ORDINE],MATCH(A1617,dbOrdini[CODICE
ANKER]*(dbOrdini[CODICE
SUPPLY]="GEN24"),0)),"")</f>
        <v/>
      </c>
      <c r="O1617" s="352" t="s">
        <v>8</v>
      </c>
      <c r="P1617" s="347" t="s">
        <v>3609</v>
      </c>
    </row>
    <row r="1618" spans="1:16">
      <c r="A1618" s="347" t="s">
        <v>3610</v>
      </c>
      <c r="B1618" s="348">
        <v>268</v>
      </c>
      <c r="C1618" s="347" t="s">
        <v>28152</v>
      </c>
      <c r="D1618" s="347" t="s">
        <v>3611</v>
      </c>
      <c r="E1618" s="347">
        <v>6</v>
      </c>
      <c r="F1618" s="347">
        <v>0.7</v>
      </c>
      <c r="G1618" s="347" t="s">
        <v>11</v>
      </c>
      <c r="H1618" s="349">
        <v>43</v>
      </c>
      <c r="I1618" s="350" t="s">
        <v>12</v>
      </c>
      <c r="J1618" s="351">
        <f t="shared" si="25"/>
        <v>111</v>
      </c>
      <c r="K1618" s="351">
        <v>18.5</v>
      </c>
      <c r="L1618" s="3" t="str">
        <f>IFERROR(INDEX(dbOrdini[PREZZO
VINOLUX],MATCH(A1618,dbOrdini[CODICE
ANKER],0)),"")</f>
        <v/>
      </c>
      <c r="M1618" s="347" t="s">
        <v>10537</v>
      </c>
      <c r="N1618" s="15" t="str">
        <f>IFERROR(INDEX(dbOrdini[ORDINE],MATCH(A1618,dbOrdini[CODICE
ANKER]*(dbOrdini[CODICE
SUPPLY]="GEN24"),0)),"")</f>
        <v/>
      </c>
      <c r="O1618" s="352" t="s">
        <v>8</v>
      </c>
      <c r="P1618" s="347" t="s">
        <v>3612</v>
      </c>
    </row>
    <row r="1619" spans="1:16">
      <c r="A1619" s="347" t="s">
        <v>3613</v>
      </c>
      <c r="B1619" s="348">
        <v>46</v>
      </c>
      <c r="C1619" s="347" t="s">
        <v>28152</v>
      </c>
      <c r="D1619" s="347" t="s">
        <v>3614</v>
      </c>
      <c r="E1619" s="347">
        <v>6</v>
      </c>
      <c r="F1619" s="347">
        <v>0.7</v>
      </c>
      <c r="G1619" s="347" t="s">
        <v>11</v>
      </c>
      <c r="H1619" s="349">
        <v>45</v>
      </c>
      <c r="I1619" s="350" t="s">
        <v>12</v>
      </c>
      <c r="J1619" s="351">
        <f t="shared" si="25"/>
        <v>111</v>
      </c>
      <c r="K1619" s="351">
        <v>18.5</v>
      </c>
      <c r="L1619" s="3" t="str">
        <f>IFERROR(INDEX(dbOrdini[PREZZO
VINOLUX],MATCH(A1619,dbOrdini[CODICE
ANKER],0)),"")</f>
        <v/>
      </c>
      <c r="M1619" s="347" t="s">
        <v>10537</v>
      </c>
      <c r="N1619" s="15" t="str">
        <f>IFERROR(INDEX(dbOrdini[ORDINE],MATCH(A1619,dbOrdini[CODICE
ANKER]*(dbOrdini[CODICE
SUPPLY]="GEN24"),0)),"")</f>
        <v/>
      </c>
      <c r="O1619" s="352" t="s">
        <v>8</v>
      </c>
      <c r="P1619" s="347" t="s">
        <v>3615</v>
      </c>
    </row>
    <row r="1620" spans="1:16">
      <c r="A1620" s="347" t="s">
        <v>28534</v>
      </c>
      <c r="B1620" s="348">
        <v>0</v>
      </c>
      <c r="C1620" s="347" t="s">
        <v>28152</v>
      </c>
      <c r="D1620" s="347" t="s">
        <v>3617</v>
      </c>
      <c r="E1620" s="347">
        <v>8</v>
      </c>
      <c r="F1620" s="347">
        <v>0.5</v>
      </c>
      <c r="G1620" s="347" t="s">
        <v>11</v>
      </c>
      <c r="H1620" s="349">
        <v>80</v>
      </c>
      <c r="I1620" s="350" t="s">
        <v>12</v>
      </c>
      <c r="J1620" s="351">
        <f t="shared" si="25"/>
        <v>96</v>
      </c>
      <c r="K1620" s="351">
        <v>12</v>
      </c>
      <c r="L1620" s="3" t="str">
        <f>IFERROR(INDEX(dbOrdini[PREZZO
VINOLUX],MATCH(A1620,dbOrdini[CODICE
ANKER],0)),"")</f>
        <v/>
      </c>
      <c r="M1620" s="347" t="s">
        <v>28163</v>
      </c>
      <c r="N1620" s="15" t="str">
        <f>IFERROR(INDEX(dbOrdini[ORDINE],MATCH(A1620,dbOrdini[CODICE
ANKER]*(dbOrdini[CODICE
SUPPLY]="GEN24"),0)),"")</f>
        <v/>
      </c>
      <c r="O1620" s="352" t="s">
        <v>8</v>
      </c>
      <c r="P1620" s="347" t="s">
        <v>28535</v>
      </c>
    </row>
    <row r="1621" spans="1:16">
      <c r="A1621" s="347" t="s">
        <v>3616</v>
      </c>
      <c r="B1621" s="348">
        <v>6</v>
      </c>
      <c r="C1621" s="347" t="s">
        <v>28152</v>
      </c>
      <c r="D1621" s="347" t="s">
        <v>3617</v>
      </c>
      <c r="E1621" s="347">
        <v>12</v>
      </c>
      <c r="F1621" s="347">
        <v>0.2</v>
      </c>
      <c r="G1621" s="347" t="s">
        <v>11</v>
      </c>
      <c r="H1621" s="349">
        <v>80</v>
      </c>
      <c r="I1621" s="350" t="s">
        <v>12</v>
      </c>
      <c r="J1621" s="351">
        <f t="shared" si="25"/>
        <v>91.199999999999989</v>
      </c>
      <c r="K1621" s="351">
        <v>7.6</v>
      </c>
      <c r="L1621" s="3" t="str">
        <f>IFERROR(INDEX(dbOrdini[PREZZO
VINOLUX],MATCH(A1621,dbOrdini[CODICE
ANKER],0)),"")</f>
        <v/>
      </c>
      <c r="M1621" s="347" t="s">
        <v>28163</v>
      </c>
      <c r="N1621" s="15" t="str">
        <f>IFERROR(INDEX(dbOrdini[ORDINE],MATCH(A1621,dbOrdini[CODICE
ANKER]*(dbOrdini[CODICE
SUPPLY]="GEN24"),0)),"")</f>
        <v/>
      </c>
      <c r="O1621" s="352" t="s">
        <v>8</v>
      </c>
      <c r="P1621" s="347" t="s">
        <v>3618</v>
      </c>
    </row>
    <row r="1622" spans="1:16">
      <c r="A1622" s="347" t="s">
        <v>28536</v>
      </c>
      <c r="B1622" s="348">
        <v>0</v>
      </c>
      <c r="C1622" s="347" t="s">
        <v>28152</v>
      </c>
      <c r="D1622" s="347" t="s">
        <v>28537</v>
      </c>
      <c r="E1622" s="347">
        <v>6</v>
      </c>
      <c r="F1622" s="347">
        <v>0.5</v>
      </c>
      <c r="G1622" s="347" t="s">
        <v>11</v>
      </c>
      <c r="H1622" s="349">
        <v>70</v>
      </c>
      <c r="I1622" s="350" t="s">
        <v>12</v>
      </c>
      <c r="J1622" s="351">
        <f t="shared" si="25"/>
        <v>73.5</v>
      </c>
      <c r="K1622" s="351">
        <v>12.25</v>
      </c>
      <c r="L1622" s="3" t="str">
        <f>IFERROR(INDEX(dbOrdini[PREZZO
VINOLUX],MATCH(A1622,dbOrdini[CODICE
ANKER],0)),"")</f>
        <v/>
      </c>
      <c r="M1622" s="347" t="s">
        <v>28163</v>
      </c>
      <c r="N1622" s="15" t="str">
        <f>IFERROR(INDEX(dbOrdini[ORDINE],MATCH(A1622,dbOrdini[CODICE
ANKER]*(dbOrdini[CODICE
SUPPLY]="GEN24"),0)),"")</f>
        <v/>
      </c>
      <c r="O1622" s="352" t="s">
        <v>8</v>
      </c>
      <c r="P1622" s="347" t="s">
        <v>28538</v>
      </c>
    </row>
    <row r="1623" spans="1:16">
      <c r="A1623" s="347" t="s">
        <v>3619</v>
      </c>
      <c r="B1623" s="348">
        <v>1</v>
      </c>
      <c r="C1623" s="347" t="s">
        <v>28170</v>
      </c>
      <c r="D1623" s="347" t="s">
        <v>3620</v>
      </c>
      <c r="E1623" s="347">
        <v>10</v>
      </c>
      <c r="F1623" s="347">
        <v>0.2</v>
      </c>
      <c r="G1623" s="347" t="s">
        <v>11</v>
      </c>
      <c r="H1623" s="349">
        <v>72.5</v>
      </c>
      <c r="I1623" s="350" t="s">
        <v>12</v>
      </c>
      <c r="J1623" s="351">
        <f t="shared" si="25"/>
        <v>135</v>
      </c>
      <c r="K1623" s="351">
        <v>13.5</v>
      </c>
      <c r="L1623" s="3" t="str">
        <f>IFERROR(INDEX(dbOrdini[PREZZO
VINOLUX],MATCH(A1623,dbOrdini[CODICE
ANKER],0)),"")</f>
        <v/>
      </c>
      <c r="M1623" s="347" t="s">
        <v>28189</v>
      </c>
      <c r="N1623" s="15" t="str">
        <f>IFERROR(INDEX(dbOrdini[ORDINE],MATCH(A1623,dbOrdini[CODICE
ANKER]*(dbOrdini[CODICE
SUPPLY]="GEN24"),0)),"")</f>
        <v/>
      </c>
      <c r="O1623" s="352" t="s">
        <v>8</v>
      </c>
      <c r="P1623" s="347" t="s">
        <v>3621</v>
      </c>
    </row>
    <row r="1624" spans="1:16">
      <c r="A1624" s="347" t="s">
        <v>3622</v>
      </c>
      <c r="B1624" s="348">
        <v>12</v>
      </c>
      <c r="C1624" s="347" t="s">
        <v>28152</v>
      </c>
      <c r="D1624" s="347" t="s">
        <v>3623</v>
      </c>
      <c r="E1624" s="347">
        <v>35</v>
      </c>
      <c r="F1624" s="347">
        <v>0.05</v>
      </c>
      <c r="G1624" s="347" t="s">
        <v>11</v>
      </c>
      <c r="H1624" s="349">
        <v>70</v>
      </c>
      <c r="I1624" s="350" t="s">
        <v>12</v>
      </c>
      <c r="J1624" s="351">
        <f t="shared" si="25"/>
        <v>117.25</v>
      </c>
      <c r="K1624" s="351">
        <v>3.35</v>
      </c>
      <c r="L1624" s="3" t="str">
        <f>IFERROR(INDEX(dbOrdini[PREZZO
VINOLUX],MATCH(A1624,dbOrdini[CODICE
ANKER],0)),"")</f>
        <v/>
      </c>
      <c r="M1624" s="347" t="s">
        <v>28163</v>
      </c>
      <c r="N1624" s="15" t="str">
        <f>IFERROR(INDEX(dbOrdini[ORDINE],MATCH(A1624,dbOrdini[CODICE
ANKER]*(dbOrdini[CODICE
SUPPLY]="GEN24"),0)),"")</f>
        <v/>
      </c>
      <c r="O1624" s="352" t="s">
        <v>8</v>
      </c>
      <c r="P1624" s="347" t="s">
        <v>3624</v>
      </c>
    </row>
    <row r="1625" spans="1:16">
      <c r="A1625" s="347" t="s">
        <v>3625</v>
      </c>
      <c r="B1625" s="348">
        <v>8</v>
      </c>
      <c r="C1625" s="347" t="s">
        <v>28152</v>
      </c>
      <c r="D1625" s="347" t="s">
        <v>3623</v>
      </c>
      <c r="E1625" s="347">
        <v>12</v>
      </c>
      <c r="F1625" s="347">
        <v>0.2</v>
      </c>
      <c r="G1625" s="347" t="s">
        <v>11</v>
      </c>
      <c r="H1625" s="349">
        <v>70</v>
      </c>
      <c r="I1625" s="350" t="s">
        <v>12</v>
      </c>
      <c r="J1625" s="351">
        <f t="shared" si="25"/>
        <v>85.800000000000011</v>
      </c>
      <c r="K1625" s="351">
        <v>7.15</v>
      </c>
      <c r="L1625" s="3" t="str">
        <f>IFERROR(INDEX(dbOrdini[PREZZO
VINOLUX],MATCH(A1625,dbOrdini[CODICE
ANKER],0)),"")</f>
        <v/>
      </c>
      <c r="M1625" s="347" t="s">
        <v>28163</v>
      </c>
      <c r="N1625" s="15" t="str">
        <f>IFERROR(INDEX(dbOrdini[ORDINE],MATCH(A1625,dbOrdini[CODICE
ANKER]*(dbOrdini[CODICE
SUPPLY]="GEN24"),0)),"")</f>
        <v/>
      </c>
      <c r="O1625" s="352" t="s">
        <v>8</v>
      </c>
      <c r="P1625" s="347" t="s">
        <v>3626</v>
      </c>
    </row>
    <row r="1626" spans="1:16">
      <c r="A1626" s="347" t="s">
        <v>28539</v>
      </c>
      <c r="B1626" s="348">
        <v>0</v>
      </c>
      <c r="C1626" s="347" t="s">
        <v>28152</v>
      </c>
      <c r="D1626" s="347" t="s">
        <v>3623</v>
      </c>
      <c r="E1626" s="347">
        <v>8</v>
      </c>
      <c r="F1626" s="347">
        <v>0.5</v>
      </c>
      <c r="G1626" s="347" t="s">
        <v>11</v>
      </c>
      <c r="H1626" s="349">
        <v>70</v>
      </c>
      <c r="I1626" s="350" t="s">
        <v>12</v>
      </c>
      <c r="J1626" s="351">
        <f t="shared" si="25"/>
        <v>92</v>
      </c>
      <c r="K1626" s="351">
        <v>11.5</v>
      </c>
      <c r="L1626" s="3" t="str">
        <f>IFERROR(INDEX(dbOrdini[PREZZO
VINOLUX],MATCH(A1626,dbOrdini[CODICE
ANKER],0)),"")</f>
        <v/>
      </c>
      <c r="M1626" s="347" t="s">
        <v>28163</v>
      </c>
      <c r="N1626" s="15" t="str">
        <f>IFERROR(INDEX(dbOrdini[ORDINE],MATCH(A1626,dbOrdini[CODICE
ANKER]*(dbOrdini[CODICE
SUPPLY]="GEN24"),0)),"")</f>
        <v/>
      </c>
      <c r="O1626" s="352" t="s">
        <v>8</v>
      </c>
      <c r="P1626" s="347" t="s">
        <v>28540</v>
      </c>
    </row>
    <row r="1627" spans="1:16">
      <c r="A1627" s="347" t="s">
        <v>28541</v>
      </c>
      <c r="B1627" s="348">
        <v>6</v>
      </c>
      <c r="C1627" s="347" t="s">
        <v>28152</v>
      </c>
      <c r="D1627" s="347" t="s">
        <v>3623</v>
      </c>
      <c r="E1627" s="347">
        <v>6</v>
      </c>
      <c r="F1627" s="347">
        <v>0.5</v>
      </c>
      <c r="G1627" s="347" t="s">
        <v>11</v>
      </c>
      <c r="H1627" s="349">
        <v>70</v>
      </c>
      <c r="I1627" s="350" t="s">
        <v>12</v>
      </c>
      <c r="J1627" s="351">
        <f t="shared" si="25"/>
        <v>73.5</v>
      </c>
      <c r="K1627" s="351">
        <v>12.25</v>
      </c>
      <c r="L1627" s="3" t="str">
        <f>IFERROR(INDEX(dbOrdini[PREZZO
VINOLUX],MATCH(A1627,dbOrdini[CODICE
ANKER],0)),"")</f>
        <v/>
      </c>
      <c r="M1627" s="347" t="s">
        <v>28163</v>
      </c>
      <c r="N1627" s="15" t="str">
        <f>IFERROR(INDEX(dbOrdini[ORDINE],MATCH(A1627,dbOrdini[CODICE
ANKER]*(dbOrdini[CODICE
SUPPLY]="GEN24"),0)),"")</f>
        <v/>
      </c>
      <c r="O1627" s="352" t="s">
        <v>8</v>
      </c>
      <c r="P1627" s="347" t="s">
        <v>28542</v>
      </c>
    </row>
    <row r="1628" spans="1:16">
      <c r="A1628" s="347" t="s">
        <v>28543</v>
      </c>
      <c r="B1628" s="348">
        <v>0</v>
      </c>
      <c r="C1628" s="347" t="s">
        <v>28152</v>
      </c>
      <c r="D1628" s="347" t="s">
        <v>3627</v>
      </c>
      <c r="E1628" s="347">
        <v>8</v>
      </c>
      <c r="F1628" s="347">
        <v>0.5</v>
      </c>
      <c r="G1628" s="347" t="s">
        <v>11</v>
      </c>
      <c r="H1628" s="349">
        <v>40</v>
      </c>
      <c r="I1628" s="350" t="s">
        <v>12</v>
      </c>
      <c r="J1628" s="351">
        <f t="shared" si="25"/>
        <v>91.6</v>
      </c>
      <c r="K1628" s="351">
        <v>11.45</v>
      </c>
      <c r="L1628" s="3" t="str">
        <f>IFERROR(INDEX(dbOrdini[PREZZO
VINOLUX],MATCH(A1628,dbOrdini[CODICE
ANKER],0)),"")</f>
        <v/>
      </c>
      <c r="M1628" s="347" t="s">
        <v>10537</v>
      </c>
      <c r="N1628" s="15" t="str">
        <f>IFERROR(INDEX(dbOrdini[ORDINE],MATCH(A1628,dbOrdini[CODICE
ANKER]*(dbOrdini[CODICE
SUPPLY]="GEN24"),0)),"")</f>
        <v/>
      </c>
      <c r="O1628" s="352" t="s">
        <v>8</v>
      </c>
      <c r="P1628" s="347" t="s">
        <v>28544</v>
      </c>
    </row>
    <row r="1629" spans="1:16">
      <c r="A1629" s="347" t="s">
        <v>3628</v>
      </c>
      <c r="B1629" s="348">
        <v>8</v>
      </c>
      <c r="C1629" s="347" t="s">
        <v>28152</v>
      </c>
      <c r="D1629" s="347" t="s">
        <v>3627</v>
      </c>
      <c r="E1629" s="347">
        <v>12</v>
      </c>
      <c r="F1629" s="347">
        <v>0.2</v>
      </c>
      <c r="G1629" s="347" t="s">
        <v>11</v>
      </c>
      <c r="H1629" s="349">
        <v>40</v>
      </c>
      <c r="I1629" s="350" t="s">
        <v>12</v>
      </c>
      <c r="J1629" s="351">
        <f t="shared" si="25"/>
        <v>99</v>
      </c>
      <c r="K1629" s="351">
        <v>8.25</v>
      </c>
      <c r="L1629" s="3" t="str">
        <f>IFERROR(INDEX(dbOrdini[PREZZO
VINOLUX],MATCH(A1629,dbOrdini[CODICE
ANKER],0)),"")</f>
        <v/>
      </c>
      <c r="M1629" s="347" t="s">
        <v>10537</v>
      </c>
      <c r="N1629" s="15" t="str">
        <f>IFERROR(INDEX(dbOrdini[ORDINE],MATCH(A1629,dbOrdini[CODICE
ANKER]*(dbOrdini[CODICE
SUPPLY]="GEN24"),0)),"")</f>
        <v/>
      </c>
      <c r="O1629" s="352" t="s">
        <v>8</v>
      </c>
      <c r="P1629" s="347" t="s">
        <v>3629</v>
      </c>
    </row>
    <row r="1630" spans="1:16">
      <c r="A1630" s="347" t="s">
        <v>28545</v>
      </c>
      <c r="B1630" s="348">
        <v>12</v>
      </c>
      <c r="C1630" s="347" t="s">
        <v>28152</v>
      </c>
      <c r="D1630" s="347" t="s">
        <v>3627</v>
      </c>
      <c r="E1630" s="347">
        <v>6</v>
      </c>
      <c r="F1630" s="347">
        <v>0.5</v>
      </c>
      <c r="G1630" s="347" t="s">
        <v>11</v>
      </c>
      <c r="H1630" s="349">
        <v>40</v>
      </c>
      <c r="I1630" s="350" t="s">
        <v>12</v>
      </c>
      <c r="J1630" s="351">
        <f t="shared" si="25"/>
        <v>71.699999999999989</v>
      </c>
      <c r="K1630" s="351">
        <v>11.95</v>
      </c>
      <c r="L1630" s="3" t="str">
        <f>IFERROR(INDEX(dbOrdini[PREZZO
VINOLUX],MATCH(A1630,dbOrdini[CODICE
ANKER],0)),"")</f>
        <v/>
      </c>
      <c r="M1630" s="347" t="s">
        <v>10537</v>
      </c>
      <c r="N1630" s="15" t="str">
        <f>IFERROR(INDEX(dbOrdini[ORDINE],MATCH(A1630,dbOrdini[CODICE
ANKER]*(dbOrdini[CODICE
SUPPLY]="GEN24"),0)),"")</f>
        <v/>
      </c>
      <c r="O1630" s="352" t="s">
        <v>8</v>
      </c>
      <c r="P1630" s="347" t="s">
        <v>28546</v>
      </c>
    </row>
    <row r="1631" spans="1:16">
      <c r="A1631" s="347" t="s">
        <v>3630</v>
      </c>
      <c r="B1631" s="348">
        <v>0</v>
      </c>
      <c r="C1631" s="347" t="s">
        <v>28152</v>
      </c>
      <c r="D1631" s="347" t="s">
        <v>3631</v>
      </c>
      <c r="E1631" s="347">
        <v>35</v>
      </c>
      <c r="F1631" s="347">
        <v>0.05</v>
      </c>
      <c r="G1631" s="347" t="s">
        <v>11</v>
      </c>
      <c r="H1631" s="349">
        <v>38</v>
      </c>
      <c r="I1631" s="350" t="s">
        <v>12</v>
      </c>
      <c r="J1631" s="351">
        <f t="shared" si="25"/>
        <v>127.75</v>
      </c>
      <c r="K1631" s="351">
        <v>3.65</v>
      </c>
      <c r="L1631" s="3" t="str">
        <f>IFERROR(INDEX(dbOrdini[PREZZO
VINOLUX],MATCH(A1631,dbOrdini[CODICE
ANKER],0)),"")</f>
        <v/>
      </c>
      <c r="M1631" s="347" t="s">
        <v>10532</v>
      </c>
      <c r="N1631" s="15" t="str">
        <f>IFERROR(INDEX(dbOrdini[ORDINE],MATCH(A1631,dbOrdini[CODICE
ANKER]*(dbOrdini[CODICE
SUPPLY]="GEN24"),0)),"")</f>
        <v/>
      </c>
      <c r="O1631" s="352" t="s">
        <v>8</v>
      </c>
      <c r="P1631" s="347" t="s">
        <v>3632</v>
      </c>
    </row>
    <row r="1632" spans="1:16">
      <c r="A1632" s="347" t="s">
        <v>3633</v>
      </c>
      <c r="B1632" s="348">
        <v>1</v>
      </c>
      <c r="C1632" s="347" t="s">
        <v>28152</v>
      </c>
      <c r="D1632" s="347" t="s">
        <v>3631</v>
      </c>
      <c r="E1632" s="347">
        <v>12</v>
      </c>
      <c r="F1632" s="347">
        <v>0.1</v>
      </c>
      <c r="G1632" s="347" t="s">
        <v>11</v>
      </c>
      <c r="H1632" s="349">
        <v>38</v>
      </c>
      <c r="I1632" s="350" t="s">
        <v>12</v>
      </c>
      <c r="J1632" s="351">
        <f t="shared" si="25"/>
        <v>62.400000000000006</v>
      </c>
      <c r="K1632" s="351">
        <v>5.2</v>
      </c>
      <c r="L1632" s="3" t="str">
        <f>IFERROR(INDEX(dbOrdini[PREZZO
VINOLUX],MATCH(A1632,dbOrdini[CODICE
ANKER],0)),"")</f>
        <v/>
      </c>
      <c r="M1632" s="347" t="s">
        <v>10532</v>
      </c>
      <c r="N1632" s="15" t="str">
        <f>IFERROR(INDEX(dbOrdini[ORDINE],MATCH(A1632,dbOrdini[CODICE
ANKER]*(dbOrdini[CODICE
SUPPLY]="GEN24"),0)),"")</f>
        <v/>
      </c>
      <c r="O1632" s="352" t="s">
        <v>8</v>
      </c>
      <c r="P1632" s="347" t="s">
        <v>3634</v>
      </c>
    </row>
    <row r="1633" spans="1:16">
      <c r="A1633" s="347" t="s">
        <v>28547</v>
      </c>
      <c r="B1633" s="348">
        <v>30</v>
      </c>
      <c r="C1633" s="347" t="s">
        <v>28152</v>
      </c>
      <c r="D1633" s="347" t="s">
        <v>3631</v>
      </c>
      <c r="E1633" s="347">
        <v>6</v>
      </c>
      <c r="F1633" s="347">
        <v>0.5</v>
      </c>
      <c r="G1633" s="347" t="s">
        <v>11</v>
      </c>
      <c r="H1633" s="349">
        <v>40</v>
      </c>
      <c r="I1633" s="350" t="s">
        <v>12</v>
      </c>
      <c r="J1633" s="351">
        <f t="shared" si="25"/>
        <v>69</v>
      </c>
      <c r="K1633" s="351">
        <v>11.5</v>
      </c>
      <c r="L1633" s="3" t="str">
        <f>IFERROR(INDEX(dbOrdini[PREZZO
VINOLUX],MATCH(A1633,dbOrdini[CODICE
ANKER],0)),"")</f>
        <v/>
      </c>
      <c r="M1633" s="347" t="s">
        <v>10532</v>
      </c>
      <c r="N1633" s="15" t="str">
        <f>IFERROR(INDEX(dbOrdini[ORDINE],MATCH(A1633,dbOrdini[CODICE
ANKER]*(dbOrdini[CODICE
SUPPLY]="GEN24"),0)),"")</f>
        <v/>
      </c>
      <c r="O1633" s="352" t="s">
        <v>8</v>
      </c>
      <c r="P1633" s="347" t="s">
        <v>28548</v>
      </c>
    </row>
    <row r="1634" spans="1:16">
      <c r="A1634" s="347" t="s">
        <v>3635</v>
      </c>
      <c r="B1634" s="348">
        <v>0</v>
      </c>
      <c r="C1634" s="347" t="s">
        <v>28152</v>
      </c>
      <c r="D1634" s="347" t="s">
        <v>3631</v>
      </c>
      <c r="E1634" s="347">
        <v>12</v>
      </c>
      <c r="F1634" s="347">
        <v>0.2</v>
      </c>
      <c r="G1634" s="347" t="s">
        <v>11</v>
      </c>
      <c r="H1634" s="349">
        <v>38</v>
      </c>
      <c r="I1634" s="350" t="s">
        <v>12</v>
      </c>
      <c r="J1634" s="351">
        <f t="shared" si="25"/>
        <v>99</v>
      </c>
      <c r="K1634" s="351">
        <v>8.25</v>
      </c>
      <c r="L1634" s="3" t="str">
        <f>IFERROR(INDEX(dbOrdini[PREZZO
VINOLUX],MATCH(A1634,dbOrdini[CODICE
ANKER],0)),"")</f>
        <v/>
      </c>
      <c r="M1634" s="347" t="s">
        <v>10532</v>
      </c>
      <c r="N1634" s="15" t="str">
        <f>IFERROR(INDEX(dbOrdini[ORDINE],MATCH(A1634,dbOrdini[CODICE
ANKER]*(dbOrdini[CODICE
SUPPLY]="GEN24"),0)),"")</f>
        <v/>
      </c>
      <c r="O1634" s="352" t="s">
        <v>8</v>
      </c>
      <c r="P1634" s="347" t="s">
        <v>3636</v>
      </c>
    </row>
    <row r="1635" spans="1:16">
      <c r="A1635" s="347" t="s">
        <v>28549</v>
      </c>
      <c r="B1635" s="348">
        <v>1</v>
      </c>
      <c r="C1635" s="347" t="s">
        <v>28152</v>
      </c>
      <c r="D1635" s="347" t="s">
        <v>3631</v>
      </c>
      <c r="E1635" s="347">
        <v>9</v>
      </c>
      <c r="F1635" s="347">
        <v>0.5</v>
      </c>
      <c r="G1635" s="347" t="s">
        <v>11</v>
      </c>
      <c r="H1635" s="349">
        <v>38</v>
      </c>
      <c r="I1635" s="350" t="s">
        <v>12</v>
      </c>
      <c r="J1635" s="351">
        <f t="shared" si="25"/>
        <v>103.5</v>
      </c>
      <c r="K1635" s="351">
        <v>11.5</v>
      </c>
      <c r="L1635" s="3" t="str">
        <f>IFERROR(INDEX(dbOrdini[PREZZO
VINOLUX],MATCH(A1635,dbOrdini[CODICE
ANKER],0)),"")</f>
        <v/>
      </c>
      <c r="M1635" s="347" t="s">
        <v>10532</v>
      </c>
      <c r="N1635" s="15" t="str">
        <f>IFERROR(INDEX(dbOrdini[ORDINE],MATCH(A1635,dbOrdini[CODICE
ANKER]*(dbOrdini[CODICE
SUPPLY]="GEN24"),0)),"")</f>
        <v/>
      </c>
      <c r="O1635" s="352" t="s">
        <v>8</v>
      </c>
      <c r="P1635" s="347" t="s">
        <v>28550</v>
      </c>
    </row>
    <row r="1636" spans="1:16">
      <c r="A1636" s="347" t="s">
        <v>28551</v>
      </c>
      <c r="B1636" s="348">
        <v>36</v>
      </c>
      <c r="C1636" s="347" t="s">
        <v>28152</v>
      </c>
      <c r="D1636" s="347" t="s">
        <v>3637</v>
      </c>
      <c r="E1636" s="347">
        <v>6</v>
      </c>
      <c r="F1636" s="347">
        <v>0.5</v>
      </c>
      <c r="G1636" s="347" t="s">
        <v>11</v>
      </c>
      <c r="H1636" s="349">
        <v>40</v>
      </c>
      <c r="I1636" s="350" t="s">
        <v>12</v>
      </c>
      <c r="J1636" s="351">
        <f t="shared" si="25"/>
        <v>86.699999999999989</v>
      </c>
      <c r="K1636" s="351">
        <v>14.45</v>
      </c>
      <c r="L1636" s="3" t="str">
        <f>IFERROR(INDEX(dbOrdini[PREZZO
VINOLUX],MATCH(A1636,dbOrdini[CODICE
ANKER],0)),"")</f>
        <v/>
      </c>
      <c r="M1636" s="347" t="s">
        <v>10532</v>
      </c>
      <c r="N1636" s="15" t="str">
        <f>IFERROR(INDEX(dbOrdini[ORDINE],MATCH(A1636,dbOrdini[CODICE
ANKER]*(dbOrdini[CODICE
SUPPLY]="GEN24"),0)),"")</f>
        <v/>
      </c>
      <c r="O1636" s="352" t="s">
        <v>8</v>
      </c>
      <c r="P1636" s="347" t="s">
        <v>28552</v>
      </c>
    </row>
    <row r="1637" spans="1:16">
      <c r="A1637" s="347" t="s">
        <v>3638</v>
      </c>
      <c r="B1637" s="348">
        <v>0</v>
      </c>
      <c r="C1637" s="347" t="s">
        <v>28152</v>
      </c>
      <c r="D1637" s="347" t="s">
        <v>3637</v>
      </c>
      <c r="E1637" s="347">
        <v>12</v>
      </c>
      <c r="F1637" s="347">
        <v>0.1</v>
      </c>
      <c r="G1637" s="347" t="s">
        <v>11</v>
      </c>
      <c r="H1637" s="349">
        <v>40</v>
      </c>
      <c r="I1637" s="350" t="s">
        <v>12</v>
      </c>
      <c r="J1637" s="351">
        <f t="shared" si="25"/>
        <v>73.800000000000011</v>
      </c>
      <c r="K1637" s="351">
        <v>6.15</v>
      </c>
      <c r="L1637" s="3" t="str">
        <f>IFERROR(INDEX(dbOrdini[PREZZO
VINOLUX],MATCH(A1637,dbOrdini[CODICE
ANKER],0)),"")</f>
        <v/>
      </c>
      <c r="M1637" s="347" t="s">
        <v>10532</v>
      </c>
      <c r="N1637" s="15" t="str">
        <f>IFERROR(INDEX(dbOrdini[ORDINE],MATCH(A1637,dbOrdini[CODICE
ANKER]*(dbOrdini[CODICE
SUPPLY]="GEN24"),0)),"")</f>
        <v/>
      </c>
      <c r="O1637" s="352" t="s">
        <v>8</v>
      </c>
      <c r="P1637" s="347" t="s">
        <v>3639</v>
      </c>
    </row>
    <row r="1638" spans="1:16">
      <c r="A1638" s="347" t="s">
        <v>28553</v>
      </c>
      <c r="B1638" s="348">
        <v>0</v>
      </c>
      <c r="C1638" s="347" t="s">
        <v>28152</v>
      </c>
      <c r="D1638" s="347" t="s">
        <v>3637</v>
      </c>
      <c r="E1638" s="347">
        <v>72</v>
      </c>
      <c r="F1638" s="347">
        <v>0.04</v>
      </c>
      <c r="G1638" s="347" t="s">
        <v>11</v>
      </c>
      <c r="H1638" s="349">
        <v>40</v>
      </c>
      <c r="I1638" s="350" t="s">
        <v>12</v>
      </c>
      <c r="J1638" s="351">
        <f t="shared" si="25"/>
        <v>266.40000000000003</v>
      </c>
      <c r="K1638" s="351">
        <v>3.7</v>
      </c>
      <c r="L1638" s="3" t="str">
        <f>IFERROR(INDEX(dbOrdini[PREZZO
VINOLUX],MATCH(A1638,dbOrdini[CODICE
ANKER],0)),"")</f>
        <v/>
      </c>
      <c r="M1638" s="347" t="s">
        <v>10532</v>
      </c>
      <c r="N1638" s="15" t="str">
        <f>IFERROR(INDEX(dbOrdini[ORDINE],MATCH(A1638,dbOrdini[CODICE
ANKER]*(dbOrdini[CODICE
SUPPLY]="GEN24"),0)),"")</f>
        <v/>
      </c>
      <c r="O1638" s="352" t="s">
        <v>8</v>
      </c>
      <c r="P1638" s="347" t="s">
        <v>28554</v>
      </c>
    </row>
    <row r="1639" spans="1:16">
      <c r="A1639" s="347" t="s">
        <v>28555</v>
      </c>
      <c r="B1639" s="348">
        <v>0</v>
      </c>
      <c r="C1639" s="347" t="s">
        <v>28152</v>
      </c>
      <c r="D1639" s="347" t="s">
        <v>3637</v>
      </c>
      <c r="E1639" s="347">
        <v>12</v>
      </c>
      <c r="F1639" s="347">
        <v>0.2</v>
      </c>
      <c r="G1639" s="347" t="s">
        <v>11</v>
      </c>
      <c r="H1639" s="349">
        <v>40</v>
      </c>
      <c r="I1639" s="350" t="s">
        <v>12</v>
      </c>
      <c r="J1639" s="351">
        <f t="shared" si="25"/>
        <v>109.80000000000001</v>
      </c>
      <c r="K1639" s="351">
        <v>9.15</v>
      </c>
      <c r="L1639" s="3" t="str">
        <f>IFERROR(INDEX(dbOrdini[PREZZO
VINOLUX],MATCH(A1639,dbOrdini[CODICE
ANKER],0)),"")</f>
        <v/>
      </c>
      <c r="M1639" s="347" t="s">
        <v>10532</v>
      </c>
      <c r="N1639" s="15" t="str">
        <f>IFERROR(INDEX(dbOrdini[ORDINE],MATCH(A1639,dbOrdini[CODICE
ANKER]*(dbOrdini[CODICE
SUPPLY]="GEN24"),0)),"")</f>
        <v/>
      </c>
      <c r="O1639" s="352" t="s">
        <v>8</v>
      </c>
      <c r="P1639" s="347" t="s">
        <v>28556</v>
      </c>
    </row>
    <row r="1640" spans="1:16">
      <c r="A1640" s="347" t="s">
        <v>3640</v>
      </c>
      <c r="B1640" s="348">
        <v>0</v>
      </c>
      <c r="C1640" s="347" t="s">
        <v>28152</v>
      </c>
      <c r="D1640" s="347" t="s">
        <v>3637</v>
      </c>
      <c r="E1640" s="347">
        <v>9</v>
      </c>
      <c r="F1640" s="347">
        <v>0.5</v>
      </c>
      <c r="G1640" s="347" t="s">
        <v>11</v>
      </c>
      <c r="H1640" s="349">
        <v>40</v>
      </c>
      <c r="I1640" s="350" t="s">
        <v>12</v>
      </c>
      <c r="J1640" s="351">
        <f t="shared" si="25"/>
        <v>130.04999999999998</v>
      </c>
      <c r="K1640" s="351">
        <v>14.45</v>
      </c>
      <c r="L1640" s="3" t="str">
        <f>IFERROR(INDEX(dbOrdini[PREZZO
VINOLUX],MATCH(A1640,dbOrdini[CODICE
ANKER],0)),"")</f>
        <v/>
      </c>
      <c r="M1640" s="347" t="s">
        <v>10533</v>
      </c>
      <c r="N1640" s="15" t="str">
        <f>IFERROR(INDEX(dbOrdini[ORDINE],MATCH(A1640,dbOrdini[CODICE
ANKER]*(dbOrdini[CODICE
SUPPLY]="GEN24"),0)),"")</f>
        <v/>
      </c>
      <c r="O1640" s="352" t="s">
        <v>8</v>
      </c>
      <c r="P1640" s="347" t="s">
        <v>3641</v>
      </c>
    </row>
    <row r="1641" spans="1:16">
      <c r="A1641" s="347" t="s">
        <v>3642</v>
      </c>
      <c r="B1641" s="348">
        <v>18</v>
      </c>
      <c r="C1641" s="347" t="s">
        <v>28152</v>
      </c>
      <c r="D1641" s="347" t="s">
        <v>3643</v>
      </c>
      <c r="E1641" s="347">
        <v>12</v>
      </c>
      <c r="F1641" s="347">
        <v>0.7</v>
      </c>
      <c r="G1641" s="347" t="s">
        <v>11</v>
      </c>
      <c r="H1641" s="349">
        <v>43</v>
      </c>
      <c r="I1641" s="350" t="s">
        <v>12</v>
      </c>
      <c r="J1641" s="351">
        <f t="shared" si="25"/>
        <v>102</v>
      </c>
      <c r="K1641" s="351">
        <v>8.5</v>
      </c>
      <c r="L1641" s="3" t="str">
        <f>IFERROR(INDEX(dbOrdini[PREZZO
VINOLUX],MATCH(A1641,dbOrdini[CODICE
ANKER],0)),"")</f>
        <v/>
      </c>
      <c r="M1641" s="347" t="s">
        <v>10549</v>
      </c>
      <c r="N1641" s="15" t="str">
        <f>IFERROR(INDEX(dbOrdini[ORDINE],MATCH(A1641,dbOrdini[CODICE
ANKER]*(dbOrdini[CODICE
SUPPLY]="GEN24"),0)),"")</f>
        <v/>
      </c>
      <c r="O1641" s="352" t="s">
        <v>8</v>
      </c>
      <c r="P1641" s="347" t="s">
        <v>3644</v>
      </c>
    </row>
    <row r="1642" spans="1:16">
      <c r="A1642" s="347" t="s">
        <v>3645</v>
      </c>
      <c r="B1642" s="348">
        <v>0</v>
      </c>
      <c r="C1642" s="347" t="s">
        <v>28152</v>
      </c>
      <c r="D1642" s="347" t="s">
        <v>3643</v>
      </c>
      <c r="E1642" s="347">
        <v>6</v>
      </c>
      <c r="F1642" s="347">
        <v>0.7</v>
      </c>
      <c r="G1642" s="347" t="s">
        <v>11</v>
      </c>
      <c r="H1642" s="349">
        <v>43</v>
      </c>
      <c r="I1642" s="350" t="s">
        <v>12</v>
      </c>
      <c r="J1642" s="351">
        <f t="shared" si="25"/>
        <v>53.099999999999994</v>
      </c>
      <c r="K1642" s="351">
        <v>8.85</v>
      </c>
      <c r="L1642" s="3" t="str">
        <f>IFERROR(INDEX(dbOrdini[PREZZO
VINOLUX],MATCH(A1642,dbOrdini[CODICE
ANKER],0)),"")</f>
        <v/>
      </c>
      <c r="M1642" s="347" t="s">
        <v>10549</v>
      </c>
      <c r="N1642" s="15" t="str">
        <f>IFERROR(INDEX(dbOrdini[ORDINE],MATCH(A1642,dbOrdini[CODICE
ANKER]*(dbOrdini[CODICE
SUPPLY]="GEN24"),0)),"")</f>
        <v/>
      </c>
      <c r="O1642" s="352" t="s">
        <v>8</v>
      </c>
      <c r="P1642" s="347" t="s">
        <v>3644</v>
      </c>
    </row>
    <row r="1643" spans="1:16">
      <c r="A1643" s="347" t="s">
        <v>3647</v>
      </c>
      <c r="B1643" s="348">
        <v>0</v>
      </c>
      <c r="C1643" s="347" t="s">
        <v>28152</v>
      </c>
      <c r="D1643" s="347" t="s">
        <v>3643</v>
      </c>
      <c r="E1643" s="347">
        <v>12</v>
      </c>
      <c r="F1643" s="347">
        <v>1</v>
      </c>
      <c r="G1643" s="347" t="s">
        <v>11</v>
      </c>
      <c r="H1643" s="349">
        <v>43</v>
      </c>
      <c r="I1643" s="350" t="s">
        <v>12</v>
      </c>
      <c r="J1643" s="351">
        <f t="shared" si="25"/>
        <v>102</v>
      </c>
      <c r="K1643" s="351">
        <v>8.5</v>
      </c>
      <c r="L1643" s="3" t="str">
        <f>IFERROR(INDEX(dbOrdini[PREZZO
VINOLUX],MATCH(A1643,dbOrdini[CODICE
ANKER],0)),"")</f>
        <v/>
      </c>
      <c r="M1643" s="347" t="s">
        <v>10549</v>
      </c>
      <c r="N1643" s="15" t="str">
        <f>IFERROR(INDEX(dbOrdini[ORDINE],MATCH(A1643,dbOrdini[CODICE
ANKER]*(dbOrdini[CODICE
SUPPLY]="GEN24"),0)),"")</f>
        <v/>
      </c>
      <c r="O1643" s="352" t="s">
        <v>8</v>
      </c>
      <c r="P1643" s="347" t="s">
        <v>3646</v>
      </c>
    </row>
    <row r="1644" spans="1:16">
      <c r="A1644" s="347" t="s">
        <v>3648</v>
      </c>
      <c r="B1644" s="348">
        <v>0</v>
      </c>
      <c r="C1644" s="347" t="s">
        <v>28152</v>
      </c>
      <c r="D1644" s="347" t="s">
        <v>3649</v>
      </c>
      <c r="E1644" s="347">
        <v>6</v>
      </c>
      <c r="F1644" s="347">
        <v>0.7</v>
      </c>
      <c r="G1644" s="347" t="s">
        <v>11</v>
      </c>
      <c r="H1644" s="349">
        <v>43.3</v>
      </c>
      <c r="I1644" s="350" t="s">
        <v>12</v>
      </c>
      <c r="J1644" s="351">
        <f t="shared" si="25"/>
        <v>147</v>
      </c>
      <c r="K1644" s="351">
        <v>24.5</v>
      </c>
      <c r="L1644" s="3" t="str">
        <f>IFERROR(INDEX(dbOrdini[PREZZO
VINOLUX],MATCH(A1644,dbOrdini[CODICE
ANKER],0)),"")</f>
        <v/>
      </c>
      <c r="M1644" s="347" t="s">
        <v>10549</v>
      </c>
      <c r="N1644" s="15" t="str">
        <f>IFERROR(INDEX(dbOrdini[ORDINE],MATCH(A1644,dbOrdini[CODICE
ANKER]*(dbOrdini[CODICE
SUPPLY]="GEN24"),0)),"")</f>
        <v/>
      </c>
      <c r="O1644" s="352" t="s">
        <v>8</v>
      </c>
      <c r="P1644" s="347" t="s">
        <v>3650</v>
      </c>
    </row>
    <row r="1645" spans="1:16">
      <c r="A1645" s="347" t="s">
        <v>3651</v>
      </c>
      <c r="B1645" s="348">
        <v>77</v>
      </c>
      <c r="C1645" s="347" t="s">
        <v>28152</v>
      </c>
      <c r="D1645" s="347" t="s">
        <v>3652</v>
      </c>
      <c r="E1645" s="347">
        <v>6</v>
      </c>
      <c r="F1645" s="347">
        <v>0.7</v>
      </c>
      <c r="G1645" s="347" t="s">
        <v>11</v>
      </c>
      <c r="H1645" s="349">
        <v>49.5</v>
      </c>
      <c r="I1645" s="350" t="s">
        <v>12</v>
      </c>
      <c r="J1645" s="351">
        <f t="shared" si="25"/>
        <v>70.5</v>
      </c>
      <c r="K1645" s="351">
        <v>11.75</v>
      </c>
      <c r="L1645" s="3" t="str">
        <f>IFERROR(INDEX(dbOrdini[PREZZO
VINOLUX],MATCH(A1645,dbOrdini[CODICE
ANKER],0)),"")</f>
        <v/>
      </c>
      <c r="M1645" s="347" t="s">
        <v>10549</v>
      </c>
      <c r="N1645" s="15" t="str">
        <f>IFERROR(INDEX(dbOrdini[ORDINE],MATCH(A1645,dbOrdini[CODICE
ANKER]*(dbOrdini[CODICE
SUPPLY]="GEN24"),0)),"")</f>
        <v/>
      </c>
      <c r="O1645" s="352" t="s">
        <v>8</v>
      </c>
      <c r="P1645" s="347" t="s">
        <v>3653</v>
      </c>
    </row>
    <row r="1646" spans="1:16">
      <c r="A1646" s="347" t="s">
        <v>3654</v>
      </c>
      <c r="B1646" s="348">
        <v>44</v>
      </c>
      <c r="C1646" s="347" t="s">
        <v>28152</v>
      </c>
      <c r="D1646" s="347" t="s">
        <v>3655</v>
      </c>
      <c r="E1646" s="347">
        <v>6</v>
      </c>
      <c r="F1646" s="347">
        <v>0.7</v>
      </c>
      <c r="G1646" s="347" t="s">
        <v>11</v>
      </c>
      <c r="H1646" s="349">
        <v>40</v>
      </c>
      <c r="I1646" s="350" t="s">
        <v>12</v>
      </c>
      <c r="J1646" s="351">
        <f t="shared" si="25"/>
        <v>57</v>
      </c>
      <c r="K1646" s="351">
        <v>9.5</v>
      </c>
      <c r="L1646" s="3" t="str">
        <f>IFERROR(INDEX(dbOrdini[PREZZO
VINOLUX],MATCH(A1646,dbOrdini[CODICE
ANKER],0)),"")</f>
        <v/>
      </c>
      <c r="M1646" s="347" t="s">
        <v>10549</v>
      </c>
      <c r="N1646" s="15" t="str">
        <f>IFERROR(INDEX(dbOrdini[ORDINE],MATCH(A1646,dbOrdini[CODICE
ANKER]*(dbOrdini[CODICE
SUPPLY]="GEN24"),0)),"")</f>
        <v/>
      </c>
      <c r="O1646" s="352" t="s">
        <v>8</v>
      </c>
      <c r="P1646" s="347" t="s">
        <v>3656</v>
      </c>
    </row>
    <row r="1647" spans="1:16">
      <c r="A1647" s="347" t="s">
        <v>3657</v>
      </c>
      <c r="B1647" s="348">
        <v>40</v>
      </c>
      <c r="C1647" s="347" t="s">
        <v>28152</v>
      </c>
      <c r="D1647" s="347" t="s">
        <v>3658</v>
      </c>
      <c r="E1647" s="347">
        <v>6</v>
      </c>
      <c r="F1647" s="347">
        <v>0.7</v>
      </c>
      <c r="G1647" s="347" t="s">
        <v>11</v>
      </c>
      <c r="H1647" s="349">
        <v>45</v>
      </c>
      <c r="I1647" s="350" t="s">
        <v>12</v>
      </c>
      <c r="J1647" s="351">
        <f t="shared" si="25"/>
        <v>60.900000000000006</v>
      </c>
      <c r="K1647" s="351">
        <v>10.15</v>
      </c>
      <c r="L1647" s="3" t="str">
        <f>IFERROR(INDEX(dbOrdini[PREZZO
VINOLUX],MATCH(A1647,dbOrdini[CODICE
ANKER],0)),"")</f>
        <v/>
      </c>
      <c r="M1647" s="347" t="s">
        <v>10549</v>
      </c>
      <c r="N1647" s="15" t="str">
        <f>IFERROR(INDEX(dbOrdini[ORDINE],MATCH(A1647,dbOrdini[CODICE
ANKER]*(dbOrdini[CODICE
SUPPLY]="GEN24"),0)),"")</f>
        <v/>
      </c>
      <c r="O1647" s="352" t="s">
        <v>8</v>
      </c>
      <c r="P1647" s="347" t="s">
        <v>3659</v>
      </c>
    </row>
    <row r="1648" spans="1:16">
      <c r="A1648" s="347" t="s">
        <v>28557</v>
      </c>
      <c r="B1648" s="348">
        <v>0</v>
      </c>
      <c r="C1648" s="347" t="s">
        <v>28152</v>
      </c>
      <c r="D1648" s="347" t="s">
        <v>28558</v>
      </c>
      <c r="E1648" s="347">
        <v>6</v>
      </c>
      <c r="F1648" s="347">
        <v>0.75</v>
      </c>
      <c r="G1648" s="347" t="s">
        <v>11</v>
      </c>
      <c r="H1648" s="349">
        <v>14</v>
      </c>
      <c r="I1648" s="350" t="s">
        <v>12</v>
      </c>
      <c r="J1648" s="351">
        <f t="shared" si="25"/>
        <v>19.799999999999997</v>
      </c>
      <c r="K1648" s="351">
        <v>3.3</v>
      </c>
      <c r="L1648" s="3" t="str">
        <f>IFERROR(INDEX(dbOrdini[PREZZO
VINOLUX],MATCH(A1648,dbOrdini[CODICE
ANKER],0)),"")</f>
        <v/>
      </c>
      <c r="M1648" s="347" t="s">
        <v>28211</v>
      </c>
      <c r="N1648" s="15" t="str">
        <f>IFERROR(INDEX(dbOrdini[ORDINE],MATCH(A1648,dbOrdini[CODICE
ANKER]*(dbOrdini[CODICE
SUPPLY]="GEN24"),0)),"")</f>
        <v/>
      </c>
      <c r="O1648" s="352" t="s">
        <v>8</v>
      </c>
      <c r="P1648" s="347" t="s">
        <v>28559</v>
      </c>
    </row>
    <row r="1649" spans="1:16">
      <c r="A1649" s="347" t="s">
        <v>3660</v>
      </c>
      <c r="B1649" s="348">
        <v>18</v>
      </c>
      <c r="C1649" s="347" t="s">
        <v>28152</v>
      </c>
      <c r="D1649" s="347" t="s">
        <v>3661</v>
      </c>
      <c r="E1649" s="347">
        <v>6</v>
      </c>
      <c r="F1649" s="347">
        <v>0.75</v>
      </c>
      <c r="G1649" s="347" t="s">
        <v>11</v>
      </c>
      <c r="H1649" s="349">
        <v>13.5</v>
      </c>
      <c r="I1649" s="350" t="s">
        <v>12</v>
      </c>
      <c r="J1649" s="351">
        <f t="shared" si="25"/>
        <v>16.5</v>
      </c>
      <c r="K1649" s="351">
        <v>2.75</v>
      </c>
      <c r="L1649" s="3" t="str">
        <f>IFERROR(INDEX(dbOrdini[PREZZO
VINOLUX],MATCH(A1649,dbOrdini[CODICE
ANKER],0)),"")</f>
        <v/>
      </c>
      <c r="M1649" s="347" t="s">
        <v>28188</v>
      </c>
      <c r="N1649" s="15" t="str">
        <f>IFERROR(INDEX(dbOrdini[ORDINE],MATCH(A1649,dbOrdini[CODICE
ANKER]*(dbOrdini[CODICE
SUPPLY]="GEN24"),0)),"")</f>
        <v/>
      </c>
      <c r="O1649" s="352" t="s">
        <v>8</v>
      </c>
      <c r="P1649" s="347" t="s">
        <v>3662</v>
      </c>
    </row>
    <row r="1650" spans="1:16">
      <c r="A1650" s="347" t="s">
        <v>3663</v>
      </c>
      <c r="B1650" s="348">
        <v>38</v>
      </c>
      <c r="C1650" s="347" t="s">
        <v>28152</v>
      </c>
      <c r="D1650" s="347" t="s">
        <v>3664</v>
      </c>
      <c r="E1650" s="347">
        <v>6</v>
      </c>
      <c r="F1650" s="347">
        <v>0.7</v>
      </c>
      <c r="G1650" s="347" t="s">
        <v>11</v>
      </c>
      <c r="H1650" s="349">
        <v>40.200000000000003</v>
      </c>
      <c r="I1650" s="350" t="s">
        <v>12</v>
      </c>
      <c r="J1650" s="351">
        <f t="shared" si="25"/>
        <v>219</v>
      </c>
      <c r="K1650" s="351">
        <v>36.5</v>
      </c>
      <c r="L1650" s="3" t="str">
        <f>IFERROR(INDEX(dbOrdini[PREZZO
VINOLUX],MATCH(A1650,dbOrdini[CODICE
ANKER],0)),"")</f>
        <v/>
      </c>
      <c r="M1650" s="347" t="s">
        <v>10555</v>
      </c>
      <c r="N1650" s="15" t="str">
        <f>IFERROR(INDEX(dbOrdini[ORDINE],MATCH(A1650,dbOrdini[CODICE
ANKER]*(dbOrdini[CODICE
SUPPLY]="GEN24"),0)),"")</f>
        <v/>
      </c>
      <c r="O1650" s="352" t="s">
        <v>8</v>
      </c>
      <c r="P1650" s="347" t="s">
        <v>3665</v>
      </c>
    </row>
    <row r="1651" spans="1:16">
      <c r="A1651" s="347" t="s">
        <v>3666</v>
      </c>
      <c r="B1651" s="348">
        <v>13</v>
      </c>
      <c r="C1651" s="347" t="s">
        <v>28152</v>
      </c>
      <c r="D1651" s="347" t="s">
        <v>3667</v>
      </c>
      <c r="E1651" s="347">
        <v>1</v>
      </c>
      <c r="F1651" s="347">
        <v>1.5</v>
      </c>
      <c r="G1651" s="347" t="s">
        <v>11</v>
      </c>
      <c r="H1651" s="349">
        <v>40.6</v>
      </c>
      <c r="I1651" s="350" t="s">
        <v>12</v>
      </c>
      <c r="J1651" s="351">
        <f t="shared" si="25"/>
        <v>72.5</v>
      </c>
      <c r="K1651" s="351">
        <v>72.5</v>
      </c>
      <c r="L1651" s="3" t="str">
        <f>IFERROR(INDEX(dbOrdini[PREZZO
VINOLUX],MATCH(A1651,dbOrdini[CODICE
ANKER],0)),"")</f>
        <v/>
      </c>
      <c r="M1651" s="347" t="s">
        <v>10537</v>
      </c>
      <c r="N1651" s="15" t="str">
        <f>IFERROR(INDEX(dbOrdini[ORDINE],MATCH(A1651,dbOrdini[CODICE
ANKER]*(dbOrdini[CODICE
SUPPLY]="GEN24"),0)),"")</f>
        <v/>
      </c>
      <c r="O1651" s="352" t="s">
        <v>8</v>
      </c>
      <c r="P1651" s="347" t="s">
        <v>3668</v>
      </c>
    </row>
    <row r="1652" spans="1:16">
      <c r="A1652" s="347" t="s">
        <v>3669</v>
      </c>
      <c r="B1652" s="348">
        <v>73</v>
      </c>
      <c r="C1652" s="347" t="s">
        <v>28152</v>
      </c>
      <c r="D1652" s="347" t="s">
        <v>3670</v>
      </c>
      <c r="E1652" s="347">
        <v>6</v>
      </c>
      <c r="F1652" s="347">
        <v>0.7</v>
      </c>
      <c r="G1652" s="347" t="s">
        <v>11</v>
      </c>
      <c r="H1652" s="349">
        <v>40.6</v>
      </c>
      <c r="I1652" s="350" t="s">
        <v>12</v>
      </c>
      <c r="J1652" s="351">
        <f t="shared" si="25"/>
        <v>219</v>
      </c>
      <c r="K1652" s="351">
        <v>36.5</v>
      </c>
      <c r="L1652" s="3" t="str">
        <f>IFERROR(INDEX(dbOrdini[PREZZO
VINOLUX],MATCH(A1652,dbOrdini[CODICE
ANKER],0)),"")</f>
        <v/>
      </c>
      <c r="M1652" s="347" t="s">
        <v>10537</v>
      </c>
      <c r="N1652" s="15" t="str">
        <f>IFERROR(INDEX(dbOrdini[ORDINE],MATCH(A1652,dbOrdini[CODICE
ANKER]*(dbOrdini[CODICE
SUPPLY]="GEN24"),0)),"")</f>
        <v/>
      </c>
      <c r="O1652" s="352" t="s">
        <v>8</v>
      </c>
      <c r="P1652" s="347" t="s">
        <v>3671</v>
      </c>
    </row>
    <row r="1653" spans="1:16">
      <c r="A1653" s="347" t="s">
        <v>3672</v>
      </c>
      <c r="B1653" s="348">
        <v>0</v>
      </c>
      <c r="C1653" s="347" t="s">
        <v>28152</v>
      </c>
      <c r="D1653" s="347" t="s">
        <v>3673</v>
      </c>
      <c r="E1653" s="347">
        <v>12</v>
      </c>
      <c r="F1653" s="347">
        <v>0.05</v>
      </c>
      <c r="G1653" s="347" t="s">
        <v>11</v>
      </c>
      <c r="H1653" s="349">
        <v>40.6</v>
      </c>
      <c r="I1653" s="350" t="s">
        <v>12</v>
      </c>
      <c r="J1653" s="351">
        <f t="shared" si="25"/>
        <v>71.400000000000006</v>
      </c>
      <c r="K1653" s="351">
        <v>5.95</v>
      </c>
      <c r="L1653" s="3" t="str">
        <f>IFERROR(INDEX(dbOrdini[PREZZO
VINOLUX],MATCH(A1653,dbOrdini[CODICE
ANKER],0)),"")</f>
        <v/>
      </c>
      <c r="M1653" s="347" t="s">
        <v>10555</v>
      </c>
      <c r="N1653" s="15" t="str">
        <f>IFERROR(INDEX(dbOrdini[ORDINE],MATCH(A1653,dbOrdini[CODICE
ANKER]*(dbOrdini[CODICE
SUPPLY]="GEN24"),0)),"")</f>
        <v/>
      </c>
      <c r="O1653" s="352" t="s">
        <v>8</v>
      </c>
      <c r="P1653" s="347" t="s">
        <v>3674</v>
      </c>
    </row>
    <row r="1654" spans="1:16">
      <c r="A1654" s="347" t="s">
        <v>3675</v>
      </c>
      <c r="B1654" s="348">
        <v>0</v>
      </c>
      <c r="C1654" s="347" t="s">
        <v>28152</v>
      </c>
      <c r="D1654" s="347" t="s">
        <v>3676</v>
      </c>
      <c r="E1654" s="347">
        <v>1</v>
      </c>
      <c r="F1654" s="347">
        <v>1.5</v>
      </c>
      <c r="G1654" s="347" t="s">
        <v>11</v>
      </c>
      <c r="H1654" s="349">
        <v>41.3</v>
      </c>
      <c r="I1654" s="350" t="s">
        <v>12</v>
      </c>
      <c r="J1654" s="351">
        <f t="shared" si="25"/>
        <v>72.5</v>
      </c>
      <c r="K1654" s="351">
        <v>72.5</v>
      </c>
      <c r="L1654" s="3" t="str">
        <f>IFERROR(INDEX(dbOrdini[PREZZO
VINOLUX],MATCH(A1654,dbOrdini[CODICE
ANKER],0)),"")</f>
        <v/>
      </c>
      <c r="M1654" s="347" t="s">
        <v>10537</v>
      </c>
      <c r="N1654" s="15" t="str">
        <f>IFERROR(INDEX(dbOrdini[ORDINE],MATCH(A1654,dbOrdini[CODICE
ANKER]*(dbOrdini[CODICE
SUPPLY]="GEN24"),0)),"")</f>
        <v/>
      </c>
      <c r="O1654" s="352" t="s">
        <v>8</v>
      </c>
      <c r="P1654" s="347" t="s">
        <v>3677</v>
      </c>
    </row>
    <row r="1655" spans="1:16">
      <c r="A1655" s="347" t="s">
        <v>3678</v>
      </c>
      <c r="B1655" s="348">
        <v>0</v>
      </c>
      <c r="C1655" s="347" t="s">
        <v>28152</v>
      </c>
      <c r="D1655" s="347" t="s">
        <v>3679</v>
      </c>
      <c r="E1655" s="347">
        <v>6</v>
      </c>
      <c r="F1655" s="347">
        <v>0.7</v>
      </c>
      <c r="G1655" s="347" t="s">
        <v>11</v>
      </c>
      <c r="H1655" s="349">
        <v>41.3</v>
      </c>
      <c r="I1655" s="350" t="s">
        <v>12</v>
      </c>
      <c r="J1655" s="351">
        <f t="shared" si="25"/>
        <v>213</v>
      </c>
      <c r="K1655" s="351">
        <v>35.5</v>
      </c>
      <c r="L1655" s="3" t="str">
        <f>IFERROR(INDEX(dbOrdini[PREZZO
VINOLUX],MATCH(A1655,dbOrdini[CODICE
ANKER],0)),"")</f>
        <v/>
      </c>
      <c r="M1655" s="347" t="s">
        <v>10535</v>
      </c>
      <c r="N1655" s="15" t="str">
        <f>IFERROR(INDEX(dbOrdini[ORDINE],MATCH(A1655,dbOrdini[CODICE
ANKER]*(dbOrdini[CODICE
SUPPLY]="GEN24"),0)),"")</f>
        <v/>
      </c>
      <c r="O1655" s="352" t="s">
        <v>8</v>
      </c>
      <c r="P1655" s="347" t="s">
        <v>3680</v>
      </c>
    </row>
    <row r="1656" spans="1:16">
      <c r="A1656" s="347" t="s">
        <v>3681</v>
      </c>
      <c r="B1656" s="348">
        <v>0</v>
      </c>
      <c r="C1656" s="347" t="s">
        <v>28152</v>
      </c>
      <c r="D1656" s="347" t="s">
        <v>3682</v>
      </c>
      <c r="E1656" s="347">
        <v>12</v>
      </c>
      <c r="F1656" s="347">
        <v>0.05</v>
      </c>
      <c r="G1656" s="347" t="s">
        <v>11</v>
      </c>
      <c r="H1656" s="349">
        <v>41.3</v>
      </c>
      <c r="I1656" s="350" t="s">
        <v>12</v>
      </c>
      <c r="J1656" s="351">
        <f t="shared" si="25"/>
        <v>71.400000000000006</v>
      </c>
      <c r="K1656" s="351">
        <v>5.95</v>
      </c>
      <c r="L1656" s="3" t="str">
        <f>IFERROR(INDEX(dbOrdini[PREZZO
VINOLUX],MATCH(A1656,dbOrdini[CODICE
ANKER],0)),"")</f>
        <v/>
      </c>
      <c r="M1656" s="347" t="s">
        <v>10535</v>
      </c>
      <c r="N1656" s="15" t="str">
        <f>IFERROR(INDEX(dbOrdini[ORDINE],MATCH(A1656,dbOrdini[CODICE
ANKER]*(dbOrdini[CODICE
SUPPLY]="GEN24"),0)),"")</f>
        <v/>
      </c>
      <c r="O1656" s="352" t="s">
        <v>8</v>
      </c>
      <c r="P1656" s="347" t="s">
        <v>3683</v>
      </c>
    </row>
    <row r="1657" spans="1:16">
      <c r="A1657" s="347" t="s">
        <v>3686</v>
      </c>
      <c r="B1657" s="348">
        <v>8184</v>
      </c>
      <c r="C1657" s="347" t="s">
        <v>28152</v>
      </c>
      <c r="D1657" s="347" t="s">
        <v>3685</v>
      </c>
      <c r="E1657" s="347">
        <v>6</v>
      </c>
      <c r="F1657" s="347">
        <v>0.7</v>
      </c>
      <c r="G1657" s="347" t="s">
        <v>11</v>
      </c>
      <c r="H1657" s="349">
        <v>40</v>
      </c>
      <c r="I1657" s="350" t="s">
        <v>12</v>
      </c>
      <c r="J1657" s="351">
        <f t="shared" si="25"/>
        <v>30.900000000000002</v>
      </c>
      <c r="K1657" s="351">
        <v>5.15</v>
      </c>
      <c r="L1657" s="3" t="str">
        <f>IFERROR(INDEX(dbOrdini[PREZZO
VINOLUX],MATCH(A1657,dbOrdini[CODICE
ANKER],0)),"")</f>
        <v/>
      </c>
      <c r="M1657" s="347" t="s">
        <v>10541</v>
      </c>
      <c r="N1657" s="15" t="str">
        <f>IFERROR(INDEX(dbOrdini[ORDINE],MATCH(A1657,dbOrdini[CODICE
ANKER]*(dbOrdini[CODICE
SUPPLY]="GEN24"),0)),"")</f>
        <v/>
      </c>
      <c r="O1657" s="352" t="s">
        <v>8</v>
      </c>
      <c r="P1657" s="347" t="s">
        <v>3687</v>
      </c>
    </row>
    <row r="1658" spans="1:16">
      <c r="A1658" s="347" t="s">
        <v>3690</v>
      </c>
      <c r="B1658" s="348">
        <v>3</v>
      </c>
      <c r="C1658" s="347" t="s">
        <v>28152</v>
      </c>
      <c r="D1658" s="347" t="s">
        <v>3685</v>
      </c>
      <c r="E1658" s="347">
        <v>6</v>
      </c>
      <c r="F1658" s="347">
        <v>1.5</v>
      </c>
      <c r="G1658" s="347" t="s">
        <v>11</v>
      </c>
      <c r="H1658" s="349">
        <v>40</v>
      </c>
      <c r="I1658" s="350" t="s">
        <v>12</v>
      </c>
      <c r="J1658" s="351">
        <f t="shared" si="25"/>
        <v>63</v>
      </c>
      <c r="K1658" s="351">
        <v>10.5</v>
      </c>
      <c r="L1658" s="3" t="str">
        <f>IFERROR(INDEX(dbOrdini[PREZZO
VINOLUX],MATCH(A1658,dbOrdini[CODICE
ANKER],0)),"")</f>
        <v/>
      </c>
      <c r="M1658" s="347" t="s">
        <v>10541</v>
      </c>
      <c r="N1658" s="15" t="str">
        <f>IFERROR(INDEX(dbOrdini[ORDINE],MATCH(A1658,dbOrdini[CODICE
ANKER]*(dbOrdini[CODICE
SUPPLY]="GEN24"),0)),"")</f>
        <v/>
      </c>
      <c r="O1658" s="352" t="s">
        <v>8</v>
      </c>
      <c r="P1658" s="347" t="s">
        <v>3691</v>
      </c>
    </row>
    <row r="1659" spans="1:16">
      <c r="A1659" s="347" t="s">
        <v>3684</v>
      </c>
      <c r="B1659" s="348">
        <v>0</v>
      </c>
      <c r="C1659" s="347" t="s">
        <v>28152</v>
      </c>
      <c r="D1659" s="347" t="s">
        <v>3685</v>
      </c>
      <c r="E1659" s="347">
        <v>12</v>
      </c>
      <c r="F1659" s="347">
        <v>0.05</v>
      </c>
      <c r="G1659" s="347" t="s">
        <v>11</v>
      </c>
      <c r="H1659" s="349">
        <v>40</v>
      </c>
      <c r="I1659" s="350" t="s">
        <v>12</v>
      </c>
      <c r="J1659" s="351">
        <f t="shared" si="25"/>
        <v>16.200000000000003</v>
      </c>
      <c r="K1659" s="351">
        <v>1.35</v>
      </c>
      <c r="L1659" s="3" t="str">
        <f>IFERROR(INDEX(dbOrdini[PREZZO
VINOLUX],MATCH(A1659,dbOrdini[CODICE
ANKER],0)),"")</f>
        <v/>
      </c>
      <c r="M1659" s="347" t="s">
        <v>10541</v>
      </c>
      <c r="N1659" s="15" t="str">
        <f>IFERROR(INDEX(dbOrdini[ORDINE],MATCH(A1659,dbOrdini[CODICE
ANKER]*(dbOrdini[CODICE
SUPPLY]="GEN24"),0)),"")</f>
        <v/>
      </c>
      <c r="O1659" s="352" t="s">
        <v>8</v>
      </c>
      <c r="P1659" s="347" t="s">
        <v>16</v>
      </c>
    </row>
    <row r="1660" spans="1:16">
      <c r="A1660" s="347" t="s">
        <v>11548</v>
      </c>
      <c r="B1660" s="348">
        <v>0</v>
      </c>
      <c r="C1660" s="347" t="s">
        <v>28152</v>
      </c>
      <c r="D1660" s="347" t="s">
        <v>3685</v>
      </c>
      <c r="E1660" s="347">
        <v>6</v>
      </c>
      <c r="F1660" s="347">
        <v>0.2</v>
      </c>
      <c r="G1660" s="347" t="s">
        <v>11</v>
      </c>
      <c r="H1660" s="349">
        <v>40</v>
      </c>
      <c r="I1660" s="350" t="s">
        <v>12</v>
      </c>
      <c r="J1660" s="351">
        <f t="shared" si="25"/>
        <v>10.5</v>
      </c>
      <c r="K1660" s="351">
        <v>1.75</v>
      </c>
      <c r="L1660" s="3" t="str">
        <f>IFERROR(INDEX(dbOrdini[PREZZO
VINOLUX],MATCH(A1660,dbOrdini[CODICE
ANKER],0)),"")</f>
        <v/>
      </c>
      <c r="M1660" s="347" t="s">
        <v>10541</v>
      </c>
      <c r="N1660" s="15" t="str">
        <f>IFERROR(INDEX(dbOrdini[ORDINE],MATCH(A1660,dbOrdini[CODICE
ANKER]*(dbOrdini[CODICE
SUPPLY]="GEN24"),0)),"")</f>
        <v/>
      </c>
      <c r="O1660" s="352" t="s">
        <v>8</v>
      </c>
      <c r="P1660" s="347" t="s">
        <v>11549</v>
      </c>
    </row>
    <row r="1661" spans="1:16">
      <c r="A1661" s="347" t="s">
        <v>3688</v>
      </c>
      <c r="B1661" s="348">
        <v>2366</v>
      </c>
      <c r="C1661" s="347" t="s">
        <v>28152</v>
      </c>
      <c r="D1661" s="347" t="s">
        <v>3685</v>
      </c>
      <c r="E1661" s="347">
        <v>6</v>
      </c>
      <c r="F1661" s="347">
        <v>1</v>
      </c>
      <c r="G1661" s="347" t="s">
        <v>11</v>
      </c>
      <c r="H1661" s="349">
        <v>40</v>
      </c>
      <c r="I1661" s="350" t="s">
        <v>12</v>
      </c>
      <c r="J1661" s="351">
        <f t="shared" si="25"/>
        <v>41.7</v>
      </c>
      <c r="K1661" s="351">
        <v>6.95</v>
      </c>
      <c r="L1661" s="3" t="str">
        <f>IFERROR(INDEX(dbOrdini[PREZZO
VINOLUX],MATCH(A1661,dbOrdini[CODICE
ANKER],0)),"")</f>
        <v/>
      </c>
      <c r="M1661" s="347" t="s">
        <v>10541</v>
      </c>
      <c r="N1661" s="15" t="str">
        <f>IFERROR(INDEX(dbOrdini[ORDINE],MATCH(A1661,dbOrdini[CODICE
ANKER]*(dbOrdini[CODICE
SUPPLY]="GEN24"),0)),"")</f>
        <v/>
      </c>
      <c r="O1661" s="352" t="s">
        <v>8</v>
      </c>
      <c r="P1661" s="347" t="s">
        <v>3689</v>
      </c>
    </row>
    <row r="1662" spans="1:16">
      <c r="A1662" s="347" t="s">
        <v>10857</v>
      </c>
      <c r="B1662" s="348">
        <v>1320</v>
      </c>
      <c r="C1662" s="347" t="s">
        <v>28152</v>
      </c>
      <c r="D1662" s="347" t="s">
        <v>3685</v>
      </c>
      <c r="E1662" s="347">
        <v>12</v>
      </c>
      <c r="F1662" s="347">
        <v>0.7</v>
      </c>
      <c r="G1662" s="347" t="s">
        <v>11</v>
      </c>
      <c r="H1662" s="349">
        <v>40</v>
      </c>
      <c r="I1662" s="350" t="s">
        <v>12</v>
      </c>
      <c r="J1662" s="351">
        <f t="shared" si="25"/>
        <v>61.800000000000004</v>
      </c>
      <c r="K1662" s="351">
        <v>5.15</v>
      </c>
      <c r="L1662" s="3" t="str">
        <f>IFERROR(INDEX(dbOrdini[PREZZO
VINOLUX],MATCH(A1662,dbOrdini[CODICE
ANKER],0)),"")</f>
        <v/>
      </c>
      <c r="M1662" s="347" t="s">
        <v>10541</v>
      </c>
      <c r="N1662" s="15" t="str">
        <f>IFERROR(INDEX(dbOrdini[ORDINE],MATCH(A1662,dbOrdini[CODICE
ANKER]*(dbOrdini[CODICE
SUPPLY]="GEN24"),0)),"")</f>
        <v/>
      </c>
      <c r="O1662" s="352" t="s">
        <v>8</v>
      </c>
      <c r="P1662" s="347" t="s">
        <v>3687</v>
      </c>
    </row>
    <row r="1663" spans="1:16">
      <c r="A1663" s="347" t="s">
        <v>11550</v>
      </c>
      <c r="B1663" s="348">
        <v>767</v>
      </c>
      <c r="C1663" s="347" t="s">
        <v>28152</v>
      </c>
      <c r="D1663" s="347" t="s">
        <v>3685</v>
      </c>
      <c r="E1663" s="347">
        <v>4</v>
      </c>
      <c r="F1663" s="347">
        <v>0.35</v>
      </c>
      <c r="G1663" s="347" t="s">
        <v>11</v>
      </c>
      <c r="H1663" s="349">
        <v>40</v>
      </c>
      <c r="I1663" s="350" t="s">
        <v>12</v>
      </c>
      <c r="J1663" s="351">
        <f t="shared" si="25"/>
        <v>12.8</v>
      </c>
      <c r="K1663" s="351">
        <v>3.2</v>
      </c>
      <c r="L1663" s="3" t="str">
        <f>IFERROR(INDEX(dbOrdini[PREZZO
VINOLUX],MATCH(A1663,dbOrdini[CODICE
ANKER],0)),"")</f>
        <v/>
      </c>
      <c r="M1663" s="347" t="s">
        <v>10541</v>
      </c>
      <c r="N1663" s="15" t="str">
        <f>IFERROR(INDEX(dbOrdini[ORDINE],MATCH(A1663,dbOrdini[CODICE
ANKER]*(dbOrdini[CODICE
SUPPLY]="GEN24"),0)),"")</f>
        <v/>
      </c>
      <c r="O1663" s="352" t="s">
        <v>8</v>
      </c>
      <c r="P1663" s="347" t="s">
        <v>11551</v>
      </c>
    </row>
    <row r="1664" spans="1:16">
      <c r="A1664" s="347" t="s">
        <v>3696</v>
      </c>
      <c r="B1664" s="348">
        <v>4</v>
      </c>
      <c r="C1664" s="347" t="s">
        <v>28152</v>
      </c>
      <c r="D1664" s="347" t="s">
        <v>3694</v>
      </c>
      <c r="E1664" s="347">
        <v>12</v>
      </c>
      <c r="F1664" s="347">
        <v>1</v>
      </c>
      <c r="G1664" s="347" t="s">
        <v>11</v>
      </c>
      <c r="H1664" s="349">
        <v>40</v>
      </c>
      <c r="I1664" s="350" t="s">
        <v>12</v>
      </c>
      <c r="J1664" s="351">
        <f t="shared" si="25"/>
        <v>130.80000000000001</v>
      </c>
      <c r="K1664" s="351">
        <v>10.9</v>
      </c>
      <c r="L1664" s="3" t="str">
        <f>IFERROR(INDEX(dbOrdini[PREZZO
VINOLUX],MATCH(A1664,dbOrdini[CODICE
ANKER],0)),"")</f>
        <v/>
      </c>
      <c r="M1664" s="347" t="s">
        <v>10541</v>
      </c>
      <c r="N1664" s="15" t="str">
        <f>IFERROR(INDEX(dbOrdini[ORDINE],MATCH(A1664,dbOrdini[CODICE
ANKER]*(dbOrdini[CODICE
SUPPLY]="GEN24"),0)),"")</f>
        <v/>
      </c>
      <c r="O1664" s="352" t="s">
        <v>8</v>
      </c>
      <c r="P1664" s="347" t="s">
        <v>3697</v>
      </c>
    </row>
    <row r="1665" spans="1:16">
      <c r="A1665" s="347" t="s">
        <v>3693</v>
      </c>
      <c r="B1665" s="348">
        <v>210</v>
      </c>
      <c r="C1665" s="347" t="s">
        <v>28152</v>
      </c>
      <c r="D1665" s="347" t="s">
        <v>3694</v>
      </c>
      <c r="E1665" s="347">
        <v>6</v>
      </c>
      <c r="F1665" s="347">
        <v>0.7</v>
      </c>
      <c r="G1665" s="347" t="s">
        <v>11</v>
      </c>
      <c r="H1665" s="349">
        <v>40</v>
      </c>
      <c r="I1665" s="350" t="s">
        <v>12</v>
      </c>
      <c r="J1665" s="351">
        <f t="shared" si="25"/>
        <v>47.7</v>
      </c>
      <c r="K1665" s="351">
        <v>7.95</v>
      </c>
      <c r="L1665" s="3" t="str">
        <f>IFERROR(INDEX(dbOrdini[PREZZO
VINOLUX],MATCH(A1665,dbOrdini[CODICE
ANKER],0)),"")</f>
        <v/>
      </c>
      <c r="M1665" s="347" t="s">
        <v>10541</v>
      </c>
      <c r="N1665" s="15" t="str">
        <f>IFERROR(INDEX(dbOrdini[ORDINE],MATCH(A1665,dbOrdini[CODICE
ANKER]*(dbOrdini[CODICE
SUPPLY]="GEN24"),0)),"")</f>
        <v/>
      </c>
      <c r="O1665" s="352" t="s">
        <v>8</v>
      </c>
      <c r="P1665" s="347" t="s">
        <v>3695</v>
      </c>
    </row>
    <row r="1666" spans="1:16">
      <c r="A1666" s="347" t="s">
        <v>3701</v>
      </c>
      <c r="B1666" s="348">
        <v>0</v>
      </c>
      <c r="C1666" s="347" t="s">
        <v>28152</v>
      </c>
      <c r="D1666" s="347" t="s">
        <v>3699</v>
      </c>
      <c r="E1666" s="347">
        <v>12</v>
      </c>
      <c r="F1666" s="347">
        <v>1</v>
      </c>
      <c r="G1666" s="347" t="s">
        <v>11</v>
      </c>
      <c r="H1666" s="349">
        <v>40</v>
      </c>
      <c r="I1666" s="350" t="s">
        <v>12</v>
      </c>
      <c r="J1666" s="351">
        <f t="shared" si="25"/>
        <v>117</v>
      </c>
      <c r="K1666" s="351">
        <v>9.75</v>
      </c>
      <c r="L1666" s="3" t="str">
        <f>IFERROR(INDEX(dbOrdini[PREZZO
VINOLUX],MATCH(A1666,dbOrdini[CODICE
ANKER],0)),"")</f>
        <v/>
      </c>
      <c r="M1666" s="347" t="s">
        <v>10541</v>
      </c>
      <c r="N1666" s="15" t="str">
        <f>IFERROR(INDEX(dbOrdini[ORDINE],MATCH(A1666,dbOrdini[CODICE
ANKER]*(dbOrdini[CODICE
SUPPLY]="GEN24"),0)),"")</f>
        <v/>
      </c>
      <c r="O1666" s="352" t="s">
        <v>8</v>
      </c>
      <c r="P1666" s="347" t="s">
        <v>3702</v>
      </c>
    </row>
    <row r="1667" spans="1:16">
      <c r="A1667" s="347" t="s">
        <v>3698</v>
      </c>
      <c r="B1667" s="348">
        <v>176</v>
      </c>
      <c r="C1667" s="347" t="s">
        <v>28152</v>
      </c>
      <c r="D1667" s="347" t="s">
        <v>3699</v>
      </c>
      <c r="E1667" s="347">
        <v>6</v>
      </c>
      <c r="F1667" s="347">
        <v>0.7</v>
      </c>
      <c r="G1667" s="347" t="s">
        <v>11</v>
      </c>
      <c r="H1667" s="349">
        <v>40</v>
      </c>
      <c r="I1667" s="350" t="s">
        <v>12</v>
      </c>
      <c r="J1667" s="351">
        <f t="shared" si="25"/>
        <v>46.5</v>
      </c>
      <c r="K1667" s="351">
        <v>7.75</v>
      </c>
      <c r="L1667" s="3" t="str">
        <f>IFERROR(INDEX(dbOrdini[PREZZO
VINOLUX],MATCH(A1667,dbOrdini[CODICE
ANKER],0)),"")</f>
        <v/>
      </c>
      <c r="M1667" s="347" t="s">
        <v>10541</v>
      </c>
      <c r="N1667" s="15" t="str">
        <f>IFERROR(INDEX(dbOrdini[ORDINE],MATCH(A1667,dbOrdini[CODICE
ANKER]*(dbOrdini[CODICE
SUPPLY]="GEN24"),0)),"")</f>
        <v/>
      </c>
      <c r="O1667" s="352" t="s">
        <v>8</v>
      </c>
      <c r="P1667" s="347" t="s">
        <v>3700</v>
      </c>
    </row>
    <row r="1668" spans="1:16">
      <c r="A1668" s="347" t="s">
        <v>3706</v>
      </c>
      <c r="B1668" s="348">
        <v>286</v>
      </c>
      <c r="C1668" s="347" t="s">
        <v>28152</v>
      </c>
      <c r="D1668" s="347" t="s">
        <v>3704</v>
      </c>
      <c r="E1668" s="347">
        <v>12</v>
      </c>
      <c r="F1668" s="347">
        <v>1</v>
      </c>
      <c r="G1668" s="347" t="s">
        <v>11</v>
      </c>
      <c r="H1668" s="349">
        <v>40</v>
      </c>
      <c r="I1668" s="350" t="s">
        <v>12</v>
      </c>
      <c r="J1668" s="351">
        <f t="shared" si="25"/>
        <v>107.39999999999999</v>
      </c>
      <c r="K1668" s="351">
        <v>8.9499999999999993</v>
      </c>
      <c r="L1668" s="3" t="str">
        <f>IFERROR(INDEX(dbOrdini[PREZZO
VINOLUX],MATCH(A1668,dbOrdini[CODICE
ANKER],0)),"")</f>
        <v/>
      </c>
      <c r="M1668" s="347" t="s">
        <v>10541</v>
      </c>
      <c r="N1668" s="15" t="str">
        <f>IFERROR(INDEX(dbOrdini[ORDINE],MATCH(A1668,dbOrdini[CODICE
ANKER]*(dbOrdini[CODICE
SUPPLY]="GEN24"),0)),"")</f>
        <v/>
      </c>
      <c r="O1668" s="352" t="s">
        <v>8</v>
      </c>
      <c r="P1668" s="347" t="s">
        <v>3707</v>
      </c>
    </row>
    <row r="1669" spans="1:16">
      <c r="A1669" s="347" t="s">
        <v>3703</v>
      </c>
      <c r="B1669" s="348">
        <v>65</v>
      </c>
      <c r="C1669" s="347" t="s">
        <v>28152</v>
      </c>
      <c r="D1669" s="347" t="s">
        <v>3704</v>
      </c>
      <c r="E1669" s="347">
        <v>6</v>
      </c>
      <c r="F1669" s="347">
        <v>0.7</v>
      </c>
      <c r="G1669" s="347" t="s">
        <v>11</v>
      </c>
      <c r="H1669" s="349">
        <v>40</v>
      </c>
      <c r="I1669" s="350" t="s">
        <v>12</v>
      </c>
      <c r="J1669" s="351">
        <f t="shared" si="25"/>
        <v>50.400000000000006</v>
      </c>
      <c r="K1669" s="351">
        <v>8.4</v>
      </c>
      <c r="L1669" s="3" t="str">
        <f>IFERROR(INDEX(dbOrdini[PREZZO
VINOLUX],MATCH(A1669,dbOrdini[CODICE
ANKER],0)),"")</f>
        <v/>
      </c>
      <c r="M1669" s="347" t="s">
        <v>10541</v>
      </c>
      <c r="N1669" s="15" t="str">
        <f>IFERROR(INDEX(dbOrdini[ORDINE],MATCH(A1669,dbOrdini[CODICE
ANKER]*(dbOrdini[CODICE
SUPPLY]="GEN24"),0)),"")</f>
        <v/>
      </c>
      <c r="O1669" s="352" t="s">
        <v>8</v>
      </c>
      <c r="P1669" s="347" t="s">
        <v>3705</v>
      </c>
    </row>
    <row r="1670" spans="1:16">
      <c r="A1670" s="347" t="s">
        <v>3708</v>
      </c>
      <c r="B1670" s="348">
        <v>0</v>
      </c>
      <c r="C1670" s="347" t="s">
        <v>28152</v>
      </c>
      <c r="D1670" s="347" t="s">
        <v>3709</v>
      </c>
      <c r="E1670" s="347">
        <v>12</v>
      </c>
      <c r="F1670" s="347">
        <v>275</v>
      </c>
      <c r="G1670" s="347" t="s">
        <v>754</v>
      </c>
      <c r="H1670" s="349">
        <v>0</v>
      </c>
      <c r="I1670" s="350" t="s">
        <v>12</v>
      </c>
      <c r="J1670" s="351">
        <f t="shared" si="25"/>
        <v>14.76</v>
      </c>
      <c r="K1670" s="351">
        <v>1.23</v>
      </c>
      <c r="L1670" s="3" t="str">
        <f>IFERROR(INDEX(dbOrdini[PREZZO
VINOLUX],MATCH(A1670,dbOrdini[CODICE
ANKER],0)),"")</f>
        <v/>
      </c>
      <c r="M1670" s="347" t="s">
        <v>28153</v>
      </c>
      <c r="N1670" s="15" t="str">
        <f>IFERROR(INDEX(dbOrdini[ORDINE],MATCH(A1670,dbOrdini[CODICE
ANKER]*(dbOrdini[CODICE
SUPPLY]="GEN24"),0)),"")</f>
        <v/>
      </c>
      <c r="O1670" s="352" t="s">
        <v>8</v>
      </c>
      <c r="P1670" s="347" t="s">
        <v>3710</v>
      </c>
    </row>
    <row r="1671" spans="1:16">
      <c r="A1671" s="347" t="s">
        <v>3711</v>
      </c>
      <c r="B1671" s="348">
        <v>84</v>
      </c>
      <c r="C1671" s="347" t="s">
        <v>28152</v>
      </c>
      <c r="D1671" s="347" t="s">
        <v>3712</v>
      </c>
      <c r="E1671" s="347">
        <v>12</v>
      </c>
      <c r="F1671" s="347">
        <v>275</v>
      </c>
      <c r="G1671" s="347" t="s">
        <v>754</v>
      </c>
      <c r="H1671" s="349">
        <v>0</v>
      </c>
      <c r="I1671" s="350" t="s">
        <v>12</v>
      </c>
      <c r="J1671" s="351">
        <f t="shared" si="25"/>
        <v>15.600000000000001</v>
      </c>
      <c r="K1671" s="351">
        <v>1.3</v>
      </c>
      <c r="L1671" s="3" t="str">
        <f>IFERROR(INDEX(dbOrdini[PREZZO
VINOLUX],MATCH(A1671,dbOrdini[CODICE
ANKER],0)),"")</f>
        <v/>
      </c>
      <c r="M1671" s="347" t="s">
        <v>28153</v>
      </c>
      <c r="N1671" s="15" t="str">
        <f>IFERROR(INDEX(dbOrdini[ORDINE],MATCH(A1671,dbOrdini[CODICE
ANKER]*(dbOrdini[CODICE
SUPPLY]="GEN24"),0)),"")</f>
        <v/>
      </c>
      <c r="O1671" s="352" t="s">
        <v>8</v>
      </c>
      <c r="P1671" s="347" t="s">
        <v>3713</v>
      </c>
    </row>
    <row r="1672" spans="1:16">
      <c r="A1672" s="347" t="s">
        <v>3714</v>
      </c>
      <c r="B1672" s="348">
        <v>12</v>
      </c>
      <c r="C1672" s="347" t="s">
        <v>28152</v>
      </c>
      <c r="D1672" s="347" t="s">
        <v>3715</v>
      </c>
      <c r="E1672" s="347">
        <v>12</v>
      </c>
      <c r="F1672" s="347">
        <v>275</v>
      </c>
      <c r="G1672" s="347" t="s">
        <v>754</v>
      </c>
      <c r="H1672" s="349">
        <v>0</v>
      </c>
      <c r="I1672" s="350" t="s">
        <v>12</v>
      </c>
      <c r="J1672" s="351">
        <f t="shared" si="25"/>
        <v>14.399999999999999</v>
      </c>
      <c r="K1672" s="351">
        <v>1.2</v>
      </c>
      <c r="L1672" s="3" t="str">
        <f>IFERROR(INDEX(dbOrdini[PREZZO
VINOLUX],MATCH(A1672,dbOrdini[CODICE
ANKER],0)),"")</f>
        <v/>
      </c>
      <c r="M1672" s="347" t="s">
        <v>28153</v>
      </c>
      <c r="N1672" s="15" t="str">
        <f>IFERROR(INDEX(dbOrdini[ORDINE],MATCH(A1672,dbOrdini[CODICE
ANKER]*(dbOrdini[CODICE
SUPPLY]="GEN24"),0)),"")</f>
        <v/>
      </c>
      <c r="O1672" s="352" t="s">
        <v>8</v>
      </c>
      <c r="P1672" s="347" t="s">
        <v>3716</v>
      </c>
    </row>
    <row r="1673" spans="1:16">
      <c r="A1673" s="347" t="s">
        <v>3717</v>
      </c>
      <c r="B1673" s="348">
        <v>0</v>
      </c>
      <c r="C1673" s="347" t="s">
        <v>28152</v>
      </c>
      <c r="D1673" s="347" t="s">
        <v>3718</v>
      </c>
      <c r="E1673" s="347">
        <v>4</v>
      </c>
      <c r="F1673" s="347">
        <v>0.2</v>
      </c>
      <c r="G1673" s="347" t="s">
        <v>11</v>
      </c>
      <c r="H1673" s="349">
        <v>0</v>
      </c>
      <c r="I1673" s="350" t="s">
        <v>12</v>
      </c>
      <c r="J1673" s="351">
        <f t="shared" si="25"/>
        <v>3.6</v>
      </c>
      <c r="K1673" s="351">
        <v>0.9</v>
      </c>
      <c r="L1673" s="3" t="str">
        <f>IFERROR(INDEX(dbOrdini[PREZZO
VINOLUX],MATCH(A1673,dbOrdini[CODICE
ANKER],0)),"")</f>
        <v/>
      </c>
      <c r="M1673" s="347" t="s">
        <v>28153</v>
      </c>
      <c r="N1673" s="15" t="str">
        <f>IFERROR(INDEX(dbOrdini[ORDINE],MATCH(A1673,dbOrdini[CODICE
ANKER]*(dbOrdini[CODICE
SUPPLY]="GEN24"),0)),"")</f>
        <v/>
      </c>
      <c r="O1673" s="352" t="s">
        <v>8</v>
      </c>
      <c r="P1673" s="347" t="s">
        <v>3719</v>
      </c>
    </row>
    <row r="1674" spans="1:16">
      <c r="A1674" s="347" t="s">
        <v>28560</v>
      </c>
      <c r="B1674" s="348">
        <v>0</v>
      </c>
      <c r="C1674" s="347" t="s">
        <v>28152</v>
      </c>
      <c r="D1674" s="347" t="s">
        <v>26490</v>
      </c>
      <c r="E1674" s="347">
        <v>6</v>
      </c>
      <c r="F1674" s="347">
        <v>0.7</v>
      </c>
      <c r="G1674" s="347" t="s">
        <v>11</v>
      </c>
      <c r="H1674" s="349">
        <v>46</v>
      </c>
      <c r="I1674" s="350" t="s">
        <v>12</v>
      </c>
      <c r="J1674" s="351">
        <f t="shared" si="25"/>
        <v>246</v>
      </c>
      <c r="K1674" s="351">
        <v>41</v>
      </c>
      <c r="L1674" s="3" t="str">
        <f>IFERROR(INDEX(dbOrdini[PREZZO
VINOLUX],MATCH(A1674,dbOrdini[CODICE
ANKER],0)),"")</f>
        <v/>
      </c>
      <c r="M1674" s="347" t="s">
        <v>10536</v>
      </c>
      <c r="N1674" s="15" t="str">
        <f>IFERROR(INDEX(dbOrdini[ORDINE],MATCH(A1674,dbOrdini[CODICE
ANKER]*(dbOrdini[CODICE
SUPPLY]="GEN24"),0)),"")</f>
        <v/>
      </c>
      <c r="O1674" s="352" t="s">
        <v>8</v>
      </c>
      <c r="P1674" s="347" t="s">
        <v>28561</v>
      </c>
    </row>
    <row r="1675" spans="1:16">
      <c r="A1675" s="347" t="s">
        <v>28562</v>
      </c>
      <c r="B1675" s="348">
        <v>0</v>
      </c>
      <c r="C1675" s="347" t="s">
        <v>28152</v>
      </c>
      <c r="D1675" s="347" t="s">
        <v>26491</v>
      </c>
      <c r="E1675" s="347">
        <v>6</v>
      </c>
      <c r="F1675" s="347">
        <v>0.7</v>
      </c>
      <c r="G1675" s="347" t="s">
        <v>11262</v>
      </c>
      <c r="H1675" s="349">
        <v>46</v>
      </c>
      <c r="I1675" s="350" t="s">
        <v>12</v>
      </c>
      <c r="J1675" s="351">
        <f t="shared" si="25"/>
        <v>186</v>
      </c>
      <c r="K1675" s="351">
        <v>31</v>
      </c>
      <c r="L1675" s="3" t="str">
        <f>IFERROR(INDEX(dbOrdini[PREZZO
VINOLUX],MATCH(A1675,dbOrdini[CODICE
ANKER],0)),"")</f>
        <v/>
      </c>
      <c r="M1675" s="347" t="s">
        <v>10541</v>
      </c>
      <c r="N1675" s="15" t="str">
        <f>IFERROR(INDEX(dbOrdini[ORDINE],MATCH(A1675,dbOrdini[CODICE
ANKER]*(dbOrdini[CODICE
SUPPLY]="GEN24"),0)),"")</f>
        <v/>
      </c>
      <c r="O1675" s="352" t="s">
        <v>8</v>
      </c>
      <c r="P1675" s="347" t="s">
        <v>28563</v>
      </c>
    </row>
    <row r="1676" spans="1:16">
      <c r="A1676" s="347" t="s">
        <v>3720</v>
      </c>
      <c r="B1676" s="348">
        <v>17</v>
      </c>
      <c r="C1676" s="347" t="s">
        <v>28152</v>
      </c>
      <c r="D1676" s="347" t="s">
        <v>3721</v>
      </c>
      <c r="E1676" s="347">
        <v>6</v>
      </c>
      <c r="F1676" s="347">
        <v>0.7</v>
      </c>
      <c r="G1676" s="347" t="s">
        <v>11</v>
      </c>
      <c r="H1676" s="349">
        <v>43</v>
      </c>
      <c r="I1676" s="350" t="s">
        <v>12</v>
      </c>
      <c r="J1676" s="351">
        <f t="shared" si="25"/>
        <v>67.5</v>
      </c>
      <c r="K1676" s="351">
        <v>11.25</v>
      </c>
      <c r="L1676" s="3" t="str">
        <f>IFERROR(INDEX(dbOrdini[PREZZO
VINOLUX],MATCH(A1676,dbOrdini[CODICE
ANKER],0)),"")</f>
        <v/>
      </c>
      <c r="M1676" s="347" t="s">
        <v>10541</v>
      </c>
      <c r="N1676" s="15" t="str">
        <f>IFERROR(INDEX(dbOrdini[ORDINE],MATCH(A1676,dbOrdini[CODICE
ANKER]*(dbOrdini[CODICE
SUPPLY]="GEN24"),0)),"")</f>
        <v/>
      </c>
      <c r="O1676" s="352" t="s">
        <v>8</v>
      </c>
      <c r="P1676" s="347" t="s">
        <v>3722</v>
      </c>
    </row>
    <row r="1677" spans="1:16">
      <c r="A1677" s="347" t="s">
        <v>3726</v>
      </c>
      <c r="B1677" s="348">
        <v>0</v>
      </c>
      <c r="C1677" s="347" t="s">
        <v>28152</v>
      </c>
      <c r="D1677" s="347" t="s">
        <v>3723</v>
      </c>
      <c r="E1677" s="347">
        <v>6</v>
      </c>
      <c r="F1677" s="347">
        <v>0.7</v>
      </c>
      <c r="G1677" s="347" t="s">
        <v>11</v>
      </c>
      <c r="H1677" s="349">
        <v>39</v>
      </c>
      <c r="I1677" s="350" t="s">
        <v>12</v>
      </c>
      <c r="J1677" s="351">
        <f t="shared" ref="J1677:J1740" si="26">E1677*K1677</f>
        <v>49.5</v>
      </c>
      <c r="K1677" s="351">
        <v>8.25</v>
      </c>
      <c r="L1677" s="3" t="str">
        <f>IFERROR(INDEX(dbOrdini[PREZZO
VINOLUX],MATCH(A1677,dbOrdini[CODICE
ANKER],0)),"")</f>
        <v/>
      </c>
      <c r="M1677" s="347" t="s">
        <v>28195</v>
      </c>
      <c r="N1677" s="15" t="str">
        <f>IFERROR(INDEX(dbOrdini[ORDINE],MATCH(A1677,dbOrdini[CODICE
ANKER]*(dbOrdini[CODICE
SUPPLY]="GEN24"),0)),"")</f>
        <v/>
      </c>
      <c r="O1677" s="352" t="s">
        <v>8</v>
      </c>
      <c r="P1677" s="347" t="s">
        <v>3727</v>
      </c>
    </row>
    <row r="1678" spans="1:16">
      <c r="A1678" s="347" t="s">
        <v>3728</v>
      </c>
      <c r="B1678" s="348">
        <v>0</v>
      </c>
      <c r="C1678" s="347" t="s">
        <v>28152</v>
      </c>
      <c r="D1678" s="347" t="s">
        <v>3723</v>
      </c>
      <c r="E1678" s="347">
        <v>6</v>
      </c>
      <c r="F1678" s="347">
        <v>1</v>
      </c>
      <c r="G1678" s="347" t="s">
        <v>11</v>
      </c>
      <c r="H1678" s="349">
        <v>35</v>
      </c>
      <c r="I1678" s="350" t="s">
        <v>12</v>
      </c>
      <c r="J1678" s="351">
        <f t="shared" si="26"/>
        <v>56.099999999999994</v>
      </c>
      <c r="K1678" s="351">
        <v>9.35</v>
      </c>
      <c r="L1678" s="3" t="str">
        <f>IFERROR(INDEX(dbOrdini[PREZZO
VINOLUX],MATCH(A1678,dbOrdini[CODICE
ANKER],0)),"")</f>
        <v/>
      </c>
      <c r="M1678" s="347" t="s">
        <v>28195</v>
      </c>
      <c r="N1678" s="15" t="str">
        <f>IFERROR(INDEX(dbOrdini[ORDINE],MATCH(A1678,dbOrdini[CODICE
ANKER]*(dbOrdini[CODICE
SUPPLY]="GEN24"),0)),"")</f>
        <v/>
      </c>
      <c r="O1678" s="352" t="s">
        <v>8</v>
      </c>
      <c r="P1678" s="347" t="s">
        <v>3729</v>
      </c>
    </row>
    <row r="1679" spans="1:16">
      <c r="A1679" s="347" t="s">
        <v>3730</v>
      </c>
      <c r="B1679" s="348">
        <v>0</v>
      </c>
      <c r="C1679" s="347" t="s">
        <v>28152</v>
      </c>
      <c r="D1679" s="347" t="s">
        <v>3723</v>
      </c>
      <c r="E1679" s="347">
        <v>6</v>
      </c>
      <c r="F1679" s="347">
        <v>1</v>
      </c>
      <c r="G1679" s="347" t="s">
        <v>11</v>
      </c>
      <c r="H1679" s="349">
        <v>35</v>
      </c>
      <c r="I1679" s="350" t="s">
        <v>12</v>
      </c>
      <c r="J1679" s="351">
        <f t="shared" si="26"/>
        <v>56.099999999999994</v>
      </c>
      <c r="K1679" s="351">
        <v>9.35</v>
      </c>
      <c r="L1679" s="3" t="str">
        <f>IFERROR(INDEX(dbOrdini[PREZZO
VINOLUX],MATCH(A1679,dbOrdini[CODICE
ANKER],0)),"")</f>
        <v/>
      </c>
      <c r="M1679" s="347" t="s">
        <v>28195</v>
      </c>
      <c r="N1679" s="15" t="str">
        <f>IFERROR(INDEX(dbOrdini[ORDINE],MATCH(A1679,dbOrdini[CODICE
ANKER]*(dbOrdini[CODICE
SUPPLY]="GEN24"),0)),"")</f>
        <v/>
      </c>
      <c r="O1679" s="352" t="s">
        <v>8</v>
      </c>
      <c r="P1679" s="347" t="s">
        <v>3731</v>
      </c>
    </row>
    <row r="1680" spans="1:16">
      <c r="A1680" s="347" t="s">
        <v>3724</v>
      </c>
      <c r="B1680" s="348">
        <v>1150</v>
      </c>
      <c r="C1680" s="347" t="s">
        <v>28152</v>
      </c>
      <c r="D1680" s="347" t="s">
        <v>3723</v>
      </c>
      <c r="E1680" s="347">
        <v>6</v>
      </c>
      <c r="F1680" s="347">
        <v>0.7</v>
      </c>
      <c r="G1680" s="347" t="s">
        <v>11</v>
      </c>
      <c r="H1680" s="349">
        <v>35</v>
      </c>
      <c r="I1680" s="350" t="s">
        <v>12</v>
      </c>
      <c r="J1680" s="351">
        <f t="shared" si="26"/>
        <v>49.5</v>
      </c>
      <c r="K1680" s="351">
        <v>8.25</v>
      </c>
      <c r="L1680" s="3" t="str">
        <f>IFERROR(INDEX(dbOrdini[PREZZO
VINOLUX],MATCH(A1680,dbOrdini[CODICE
ANKER],0)),"")</f>
        <v/>
      </c>
      <c r="M1680" s="347" t="s">
        <v>28195</v>
      </c>
      <c r="N1680" s="15" t="str">
        <f>IFERROR(INDEX(dbOrdini[ORDINE],MATCH(A1680,dbOrdini[CODICE
ANKER]*(dbOrdini[CODICE
SUPPLY]="GEN24"),0)),"")</f>
        <v/>
      </c>
      <c r="O1680" s="352" t="s">
        <v>8</v>
      </c>
      <c r="P1680" s="347" t="s">
        <v>3725</v>
      </c>
    </row>
    <row r="1681" spans="1:16">
      <c r="A1681" s="347" t="s">
        <v>3732</v>
      </c>
      <c r="B1681" s="348">
        <v>1</v>
      </c>
      <c r="C1681" s="347" t="s">
        <v>28152</v>
      </c>
      <c r="D1681" s="347" t="s">
        <v>3733</v>
      </c>
      <c r="E1681" s="347">
        <v>6</v>
      </c>
      <c r="F1681" s="347">
        <v>0.7</v>
      </c>
      <c r="G1681" s="347" t="s">
        <v>11</v>
      </c>
      <c r="H1681" s="349">
        <v>28</v>
      </c>
      <c r="I1681" s="350" t="s">
        <v>12</v>
      </c>
      <c r="J1681" s="351">
        <f t="shared" si="26"/>
        <v>51.900000000000006</v>
      </c>
      <c r="K1681" s="351">
        <v>8.65</v>
      </c>
      <c r="L1681" s="3" t="str">
        <f>IFERROR(INDEX(dbOrdini[PREZZO
VINOLUX],MATCH(A1681,dbOrdini[CODICE
ANKER],0)),"")</f>
        <v/>
      </c>
      <c r="M1681" s="347" t="s">
        <v>28195</v>
      </c>
      <c r="N1681" s="15" t="str">
        <f>IFERROR(INDEX(dbOrdini[ORDINE],MATCH(A1681,dbOrdini[CODICE
ANKER]*(dbOrdini[CODICE
SUPPLY]="GEN24"),0)),"")</f>
        <v/>
      </c>
      <c r="O1681" s="352" t="s">
        <v>8</v>
      </c>
      <c r="P1681" s="347" t="s">
        <v>3734</v>
      </c>
    </row>
    <row r="1682" spans="1:16">
      <c r="A1682" s="347" t="s">
        <v>3735</v>
      </c>
      <c r="B1682" s="348">
        <v>5</v>
      </c>
      <c r="C1682" s="347" t="s">
        <v>28152</v>
      </c>
      <c r="D1682" s="347" t="s">
        <v>3733</v>
      </c>
      <c r="E1682" s="347">
        <v>6</v>
      </c>
      <c r="F1682" s="347">
        <v>1</v>
      </c>
      <c r="G1682" s="347" t="s">
        <v>11</v>
      </c>
      <c r="H1682" s="349">
        <v>28</v>
      </c>
      <c r="I1682" s="350" t="s">
        <v>12</v>
      </c>
      <c r="J1682" s="351">
        <f t="shared" si="26"/>
        <v>51.900000000000006</v>
      </c>
      <c r="K1682" s="351">
        <v>8.65</v>
      </c>
      <c r="L1682" s="3" t="str">
        <f>IFERROR(INDEX(dbOrdini[PREZZO
VINOLUX],MATCH(A1682,dbOrdini[CODICE
ANKER],0)),"")</f>
        <v/>
      </c>
      <c r="M1682" s="347" t="s">
        <v>28195</v>
      </c>
      <c r="N1682" s="15" t="str">
        <f>IFERROR(INDEX(dbOrdini[ORDINE],MATCH(A1682,dbOrdini[CODICE
ANKER]*(dbOrdini[CODICE
SUPPLY]="GEN24"),0)),"")</f>
        <v/>
      </c>
      <c r="O1682" s="352" t="s">
        <v>8</v>
      </c>
      <c r="P1682" s="347" t="s">
        <v>3736</v>
      </c>
    </row>
    <row r="1683" spans="1:16">
      <c r="A1683" s="347" t="s">
        <v>3737</v>
      </c>
      <c r="B1683" s="348">
        <v>90</v>
      </c>
      <c r="C1683" s="347" t="s">
        <v>28152</v>
      </c>
      <c r="D1683" s="347" t="s">
        <v>3738</v>
      </c>
      <c r="E1683" s="347">
        <v>6</v>
      </c>
      <c r="F1683" s="347">
        <v>0.75</v>
      </c>
      <c r="G1683" s="347" t="s">
        <v>11</v>
      </c>
      <c r="H1683" s="349">
        <v>12.5</v>
      </c>
      <c r="I1683" s="350" t="s">
        <v>12</v>
      </c>
      <c r="J1683" s="351">
        <f t="shared" si="26"/>
        <v>81</v>
      </c>
      <c r="K1683" s="351">
        <v>13.5</v>
      </c>
      <c r="L1683" s="3" t="str">
        <f>IFERROR(INDEX(dbOrdini[PREZZO
VINOLUX],MATCH(A1683,dbOrdini[CODICE
ANKER],0)),"")</f>
        <v/>
      </c>
      <c r="M1683" s="347" t="s">
        <v>28244</v>
      </c>
      <c r="N1683" s="15" t="str">
        <f>IFERROR(INDEX(dbOrdini[ORDINE],MATCH(A1683,dbOrdini[CODICE
ANKER]*(dbOrdini[CODICE
SUPPLY]="GEN24"),0)),"")</f>
        <v/>
      </c>
      <c r="O1683" s="352" t="s">
        <v>8</v>
      </c>
      <c r="P1683" s="347" t="s">
        <v>3739</v>
      </c>
    </row>
    <row r="1684" spans="1:16">
      <c r="A1684" s="347" t="s">
        <v>3740</v>
      </c>
      <c r="B1684" s="348">
        <v>0</v>
      </c>
      <c r="C1684" s="347" t="s">
        <v>28152</v>
      </c>
      <c r="D1684" s="347" t="s">
        <v>3741</v>
      </c>
      <c r="E1684" s="347">
        <v>6</v>
      </c>
      <c r="F1684" s="347">
        <v>0.75</v>
      </c>
      <c r="G1684" s="347" t="s">
        <v>11</v>
      </c>
      <c r="H1684" s="349">
        <v>12.5</v>
      </c>
      <c r="I1684" s="350" t="s">
        <v>12</v>
      </c>
      <c r="J1684" s="351">
        <f t="shared" si="26"/>
        <v>81</v>
      </c>
      <c r="K1684" s="351">
        <v>13.5</v>
      </c>
      <c r="L1684" s="3" t="str">
        <f>IFERROR(INDEX(dbOrdini[PREZZO
VINOLUX],MATCH(A1684,dbOrdini[CODICE
ANKER],0)),"")</f>
        <v/>
      </c>
      <c r="M1684" s="347" t="s">
        <v>28244</v>
      </c>
      <c r="N1684" s="15" t="str">
        <f>IFERROR(INDEX(dbOrdini[ORDINE],MATCH(A1684,dbOrdini[CODICE
ANKER]*(dbOrdini[CODICE
SUPPLY]="GEN24"),0)),"")</f>
        <v/>
      </c>
      <c r="O1684" s="352" t="s">
        <v>8</v>
      </c>
      <c r="P1684" s="347" t="s">
        <v>3742</v>
      </c>
    </row>
    <row r="1685" spans="1:16">
      <c r="A1685" s="347" t="s">
        <v>3743</v>
      </c>
      <c r="B1685" s="348">
        <v>23</v>
      </c>
      <c r="C1685" s="347" t="s">
        <v>28152</v>
      </c>
      <c r="D1685" s="347" t="s">
        <v>3744</v>
      </c>
      <c r="E1685" s="347">
        <v>6</v>
      </c>
      <c r="F1685" s="347">
        <v>0.7</v>
      </c>
      <c r="G1685" s="347" t="s">
        <v>11</v>
      </c>
      <c r="H1685" s="349">
        <v>40</v>
      </c>
      <c r="I1685" s="350" t="s">
        <v>12</v>
      </c>
      <c r="J1685" s="351">
        <f t="shared" si="26"/>
        <v>156.89999999999998</v>
      </c>
      <c r="K1685" s="351">
        <v>26.15</v>
      </c>
      <c r="L1685" s="3" t="str">
        <f>IFERROR(INDEX(dbOrdini[PREZZO
VINOLUX],MATCH(A1685,dbOrdini[CODICE
ANKER],0)),"")</f>
        <v/>
      </c>
      <c r="M1685" s="347" t="s">
        <v>10536</v>
      </c>
      <c r="N1685" s="15" t="str">
        <f>IFERROR(INDEX(dbOrdini[ORDINE],MATCH(A1685,dbOrdini[CODICE
ANKER]*(dbOrdini[CODICE
SUPPLY]="GEN24"),0)),"")</f>
        <v/>
      </c>
      <c r="O1685" s="352" t="s">
        <v>8</v>
      </c>
      <c r="P1685" s="347" t="s">
        <v>3745</v>
      </c>
    </row>
    <row r="1686" spans="1:16">
      <c r="A1686" s="347" t="s">
        <v>3746</v>
      </c>
      <c r="B1686" s="348">
        <v>0</v>
      </c>
      <c r="C1686" s="347" t="s">
        <v>28152</v>
      </c>
      <c r="D1686" s="347" t="s">
        <v>3747</v>
      </c>
      <c r="E1686" s="347">
        <v>6</v>
      </c>
      <c r="F1686" s="347">
        <v>0.7</v>
      </c>
      <c r="G1686" s="347" t="s">
        <v>11</v>
      </c>
      <c r="H1686" s="349">
        <v>46.8</v>
      </c>
      <c r="I1686" s="350" t="s">
        <v>12</v>
      </c>
      <c r="J1686" s="351">
        <f t="shared" si="26"/>
        <v>750</v>
      </c>
      <c r="K1686" s="351">
        <v>125</v>
      </c>
      <c r="L1686" s="3" t="str">
        <f>IFERROR(INDEX(dbOrdini[PREZZO
VINOLUX],MATCH(A1686,dbOrdini[CODICE
ANKER],0)),"")</f>
        <v/>
      </c>
      <c r="M1686" s="347" t="s">
        <v>10536</v>
      </c>
      <c r="N1686" s="15" t="str">
        <f>IFERROR(INDEX(dbOrdini[ORDINE],MATCH(A1686,dbOrdini[CODICE
ANKER]*(dbOrdini[CODICE
SUPPLY]="GEN24"),0)),"")</f>
        <v/>
      </c>
      <c r="O1686" s="352" t="s">
        <v>8</v>
      </c>
      <c r="P1686" s="347" t="s">
        <v>3748</v>
      </c>
    </row>
    <row r="1687" spans="1:16">
      <c r="A1687" s="347" t="s">
        <v>3749</v>
      </c>
      <c r="B1687" s="348">
        <v>0</v>
      </c>
      <c r="C1687" s="347" t="s">
        <v>28152</v>
      </c>
      <c r="D1687" s="347" t="s">
        <v>3750</v>
      </c>
      <c r="E1687" s="347">
        <v>6</v>
      </c>
      <c r="F1687" s="347">
        <v>0.7</v>
      </c>
      <c r="G1687" s="347" t="s">
        <v>11</v>
      </c>
      <c r="H1687" s="349">
        <v>47</v>
      </c>
      <c r="I1687" s="350" t="s">
        <v>12</v>
      </c>
      <c r="J1687" s="351">
        <f t="shared" si="26"/>
        <v>990</v>
      </c>
      <c r="K1687" s="351">
        <v>165</v>
      </c>
      <c r="L1687" s="3" t="str">
        <f>IFERROR(INDEX(dbOrdini[PREZZO
VINOLUX],MATCH(A1687,dbOrdini[CODICE
ANKER],0)),"")</f>
        <v/>
      </c>
      <c r="M1687" s="347" t="s">
        <v>10536</v>
      </c>
      <c r="N1687" s="15" t="str">
        <f>IFERROR(INDEX(dbOrdini[ORDINE],MATCH(A1687,dbOrdini[CODICE
ANKER]*(dbOrdini[CODICE
SUPPLY]="GEN24"),0)),"")</f>
        <v/>
      </c>
      <c r="O1687" s="352" t="s">
        <v>8</v>
      </c>
      <c r="P1687" s="347" t="s">
        <v>3751</v>
      </c>
    </row>
    <row r="1688" spans="1:16">
      <c r="A1688" s="347" t="s">
        <v>3752</v>
      </c>
      <c r="B1688" s="348">
        <v>0</v>
      </c>
      <c r="C1688" s="347" t="s">
        <v>28152</v>
      </c>
      <c r="D1688" s="347" t="s">
        <v>3753</v>
      </c>
      <c r="E1688" s="347">
        <v>6</v>
      </c>
      <c r="F1688" s="347">
        <v>0.7</v>
      </c>
      <c r="G1688" s="347" t="s">
        <v>11</v>
      </c>
      <c r="H1688" s="349">
        <v>50.6</v>
      </c>
      <c r="I1688" s="350" t="s">
        <v>12</v>
      </c>
      <c r="J1688" s="351">
        <f t="shared" si="26"/>
        <v>225</v>
      </c>
      <c r="K1688" s="351">
        <v>37.5</v>
      </c>
      <c r="L1688" s="3" t="str">
        <f>IFERROR(INDEX(dbOrdini[PREZZO
VINOLUX],MATCH(A1688,dbOrdini[CODICE
ANKER],0)),"")</f>
        <v/>
      </c>
      <c r="M1688" s="347" t="s">
        <v>10536</v>
      </c>
      <c r="N1688" s="15" t="str">
        <f>IFERROR(INDEX(dbOrdini[ORDINE],MATCH(A1688,dbOrdini[CODICE
ANKER]*(dbOrdini[CODICE
SUPPLY]="GEN24"),0)),"")</f>
        <v/>
      </c>
      <c r="O1688" s="352" t="s">
        <v>8</v>
      </c>
      <c r="P1688" s="347" t="s">
        <v>3754</v>
      </c>
    </row>
    <row r="1689" spans="1:16">
      <c r="A1689" s="347" t="s">
        <v>3755</v>
      </c>
      <c r="B1689" s="348">
        <v>31</v>
      </c>
      <c r="C1689" s="347" t="s">
        <v>28152</v>
      </c>
      <c r="D1689" s="347" t="s">
        <v>3756</v>
      </c>
      <c r="E1689" s="347">
        <v>6</v>
      </c>
      <c r="F1689" s="347">
        <v>0.7</v>
      </c>
      <c r="G1689" s="347" t="s">
        <v>11</v>
      </c>
      <c r="H1689" s="349">
        <v>48.8</v>
      </c>
      <c r="I1689" s="350" t="s">
        <v>12</v>
      </c>
      <c r="J1689" s="351">
        <f t="shared" si="26"/>
        <v>177</v>
      </c>
      <c r="K1689" s="351">
        <v>29.5</v>
      </c>
      <c r="L1689" s="3" t="str">
        <f>IFERROR(INDEX(dbOrdini[PREZZO
VINOLUX],MATCH(A1689,dbOrdini[CODICE
ANKER],0)),"")</f>
        <v/>
      </c>
      <c r="M1689" s="347" t="s">
        <v>10536</v>
      </c>
      <c r="N1689" s="15" t="str">
        <f>IFERROR(INDEX(dbOrdini[ORDINE],MATCH(A1689,dbOrdini[CODICE
ANKER]*(dbOrdini[CODICE
SUPPLY]="GEN24"),0)),"")</f>
        <v/>
      </c>
      <c r="O1689" s="352" t="s">
        <v>8</v>
      </c>
      <c r="P1689" s="347" t="s">
        <v>3757</v>
      </c>
    </row>
    <row r="1690" spans="1:16">
      <c r="A1690" s="347" t="s">
        <v>3758</v>
      </c>
      <c r="B1690" s="348">
        <v>0</v>
      </c>
      <c r="C1690" s="347" t="s">
        <v>28152</v>
      </c>
      <c r="D1690" s="347" t="s">
        <v>3759</v>
      </c>
      <c r="E1690" s="347">
        <v>4</v>
      </c>
      <c r="F1690" s="347">
        <v>0.2</v>
      </c>
      <c r="G1690" s="347" t="s">
        <v>11</v>
      </c>
      <c r="H1690" s="349">
        <v>0</v>
      </c>
      <c r="I1690" s="350" t="s">
        <v>12</v>
      </c>
      <c r="J1690" s="351">
        <f t="shared" si="26"/>
        <v>4.4000000000000004</v>
      </c>
      <c r="K1690" s="351">
        <v>1.1000000000000001</v>
      </c>
      <c r="L1690" s="3" t="str">
        <f>IFERROR(INDEX(dbOrdini[PREZZO
VINOLUX],MATCH(A1690,dbOrdini[CODICE
ANKER],0)),"")</f>
        <v/>
      </c>
      <c r="M1690" s="347" t="s">
        <v>28153</v>
      </c>
      <c r="N1690" s="15" t="str">
        <f>IFERROR(INDEX(dbOrdini[ORDINE],MATCH(A1690,dbOrdini[CODICE
ANKER]*(dbOrdini[CODICE
SUPPLY]="GEN24"),0)),"")</f>
        <v/>
      </c>
      <c r="O1690" s="352" t="s">
        <v>8</v>
      </c>
      <c r="P1690" s="347" t="s">
        <v>3760</v>
      </c>
    </row>
    <row r="1691" spans="1:16">
      <c r="A1691" s="347" t="s">
        <v>3761</v>
      </c>
      <c r="B1691" s="348">
        <v>19080</v>
      </c>
      <c r="C1691" s="347" t="s">
        <v>28152</v>
      </c>
      <c r="D1691" s="347" t="s">
        <v>3762</v>
      </c>
      <c r="E1691" s="347">
        <v>4</v>
      </c>
      <c r="F1691" s="347">
        <v>0.2</v>
      </c>
      <c r="G1691" s="347" t="s">
        <v>11</v>
      </c>
      <c r="H1691" s="349">
        <v>0</v>
      </c>
      <c r="I1691" s="350" t="s">
        <v>12</v>
      </c>
      <c r="J1691" s="351">
        <f t="shared" si="26"/>
        <v>3</v>
      </c>
      <c r="K1691" s="351">
        <v>0.75</v>
      </c>
      <c r="L1691" s="3" t="str">
        <f>IFERROR(INDEX(dbOrdini[PREZZO
VINOLUX],MATCH(A1691,dbOrdini[CODICE
ANKER],0)),"")</f>
        <v/>
      </c>
      <c r="M1691" s="347" t="s">
        <v>28153</v>
      </c>
      <c r="N1691" s="15" t="str">
        <f>IFERROR(INDEX(dbOrdini[ORDINE],MATCH(A1691,dbOrdini[CODICE
ANKER]*(dbOrdini[CODICE
SUPPLY]="GEN24"),0)),"")</f>
        <v/>
      </c>
      <c r="O1691" s="352" t="s">
        <v>8</v>
      </c>
      <c r="P1691" s="347" t="s">
        <v>3763</v>
      </c>
    </row>
    <row r="1692" spans="1:16">
      <c r="A1692" s="347" t="s">
        <v>3764</v>
      </c>
      <c r="B1692" s="348">
        <v>32</v>
      </c>
      <c r="C1692" s="347" t="s">
        <v>28152</v>
      </c>
      <c r="D1692" s="347" t="s">
        <v>3762</v>
      </c>
      <c r="E1692" s="347">
        <v>8</v>
      </c>
      <c r="F1692" s="347">
        <v>0.5</v>
      </c>
      <c r="G1692" s="347" t="s">
        <v>11</v>
      </c>
      <c r="H1692" s="349">
        <v>0</v>
      </c>
      <c r="I1692" s="350" t="s">
        <v>12</v>
      </c>
      <c r="J1692" s="351">
        <f t="shared" si="26"/>
        <v>18</v>
      </c>
      <c r="K1692" s="351">
        <v>2.25</v>
      </c>
      <c r="L1692" s="3" t="str">
        <f>IFERROR(INDEX(dbOrdini[PREZZO
VINOLUX],MATCH(A1692,dbOrdini[CODICE
ANKER],0)),"")</f>
        <v/>
      </c>
      <c r="M1692" s="347" t="s">
        <v>28153</v>
      </c>
      <c r="N1692" s="15" t="str">
        <f>IFERROR(INDEX(dbOrdini[ORDINE],MATCH(A1692,dbOrdini[CODICE
ANKER]*(dbOrdini[CODICE
SUPPLY]="GEN24"),0)),"")</f>
        <v/>
      </c>
      <c r="O1692" s="352" t="s">
        <v>8</v>
      </c>
      <c r="P1692" s="347" t="s">
        <v>3765</v>
      </c>
    </row>
    <row r="1693" spans="1:16">
      <c r="A1693" s="347" t="s">
        <v>3766</v>
      </c>
      <c r="B1693" s="348">
        <v>11712</v>
      </c>
      <c r="C1693" s="347" t="s">
        <v>28152</v>
      </c>
      <c r="D1693" s="347" t="s">
        <v>3767</v>
      </c>
      <c r="E1693" s="347">
        <v>4</v>
      </c>
      <c r="F1693" s="347">
        <v>0.2</v>
      </c>
      <c r="G1693" s="347" t="s">
        <v>11</v>
      </c>
      <c r="H1693" s="349">
        <v>0</v>
      </c>
      <c r="I1693" s="350" t="s">
        <v>12</v>
      </c>
      <c r="J1693" s="351">
        <f t="shared" si="26"/>
        <v>3.96</v>
      </c>
      <c r="K1693" s="351">
        <v>0.99</v>
      </c>
      <c r="L1693" s="3" t="str">
        <f>IFERROR(INDEX(dbOrdini[PREZZO
VINOLUX],MATCH(A1693,dbOrdini[CODICE
ANKER],0)),"")</f>
        <v/>
      </c>
      <c r="M1693" s="347" t="s">
        <v>28153</v>
      </c>
      <c r="N1693" s="15" t="str">
        <f>IFERROR(INDEX(dbOrdini[ORDINE],MATCH(A1693,dbOrdini[CODICE
ANKER]*(dbOrdini[CODICE
SUPPLY]="GEN24"),0)),"")</f>
        <v/>
      </c>
      <c r="O1693" s="352" t="s">
        <v>8</v>
      </c>
      <c r="P1693" s="347" t="s">
        <v>3768</v>
      </c>
    </row>
    <row r="1694" spans="1:16">
      <c r="A1694" s="347" t="s">
        <v>3769</v>
      </c>
      <c r="B1694" s="348">
        <v>16</v>
      </c>
      <c r="C1694" s="347" t="s">
        <v>28152</v>
      </c>
      <c r="D1694" s="347" t="s">
        <v>3767</v>
      </c>
      <c r="E1694" s="347">
        <v>8</v>
      </c>
      <c r="F1694" s="347">
        <v>0.5</v>
      </c>
      <c r="G1694" s="347" t="s">
        <v>11</v>
      </c>
      <c r="H1694" s="349">
        <v>0</v>
      </c>
      <c r="I1694" s="350" t="s">
        <v>12</v>
      </c>
      <c r="J1694" s="351">
        <f t="shared" si="26"/>
        <v>18</v>
      </c>
      <c r="K1694" s="351">
        <v>2.25</v>
      </c>
      <c r="L1694" s="3" t="str">
        <f>IFERROR(INDEX(dbOrdini[PREZZO
VINOLUX],MATCH(A1694,dbOrdini[CODICE
ANKER],0)),"")</f>
        <v/>
      </c>
      <c r="M1694" s="347" t="s">
        <v>28153</v>
      </c>
      <c r="N1694" s="15" t="str">
        <f>IFERROR(INDEX(dbOrdini[ORDINE],MATCH(A1694,dbOrdini[CODICE
ANKER]*(dbOrdini[CODICE
SUPPLY]="GEN24"),0)),"")</f>
        <v/>
      </c>
      <c r="O1694" s="352" t="s">
        <v>8</v>
      </c>
      <c r="P1694" s="347" t="s">
        <v>3770</v>
      </c>
    </row>
    <row r="1695" spans="1:16">
      <c r="A1695" s="347" t="s">
        <v>3771</v>
      </c>
      <c r="B1695" s="348">
        <v>1488</v>
      </c>
      <c r="C1695" s="347" t="s">
        <v>28152</v>
      </c>
      <c r="D1695" s="347" t="s">
        <v>3772</v>
      </c>
      <c r="E1695" s="347">
        <v>24</v>
      </c>
      <c r="F1695" s="347">
        <v>0.2</v>
      </c>
      <c r="G1695" s="347" t="s">
        <v>11</v>
      </c>
      <c r="H1695" s="349">
        <v>0</v>
      </c>
      <c r="I1695" s="350" t="s">
        <v>12</v>
      </c>
      <c r="J1695" s="351">
        <f t="shared" si="26"/>
        <v>23.759999999999998</v>
      </c>
      <c r="K1695" s="351">
        <v>0.99</v>
      </c>
      <c r="L1695" s="3" t="str">
        <f>IFERROR(INDEX(dbOrdini[PREZZO
VINOLUX],MATCH(A1695,dbOrdini[CODICE
ANKER],0)),"")</f>
        <v/>
      </c>
      <c r="M1695" s="347" t="s">
        <v>28153</v>
      </c>
      <c r="N1695" s="15" t="str">
        <f>IFERROR(INDEX(dbOrdini[ORDINE],MATCH(A1695,dbOrdini[CODICE
ANKER]*(dbOrdini[CODICE
SUPPLY]="GEN24"),0)),"")</f>
        <v/>
      </c>
      <c r="O1695" s="352" t="s">
        <v>8</v>
      </c>
      <c r="P1695" s="347" t="s">
        <v>3773</v>
      </c>
    </row>
    <row r="1696" spans="1:16">
      <c r="A1696" s="347" t="s">
        <v>3774</v>
      </c>
      <c r="B1696" s="348">
        <v>0</v>
      </c>
      <c r="C1696" s="347" t="s">
        <v>28152</v>
      </c>
      <c r="D1696" s="347" t="s">
        <v>3772</v>
      </c>
      <c r="E1696" s="347">
        <v>4</v>
      </c>
      <c r="F1696" s="347">
        <v>0.2</v>
      </c>
      <c r="G1696" s="347" t="s">
        <v>11</v>
      </c>
      <c r="H1696" s="349">
        <v>0</v>
      </c>
      <c r="I1696" s="350" t="s">
        <v>12</v>
      </c>
      <c r="J1696" s="351">
        <f t="shared" si="26"/>
        <v>3.96</v>
      </c>
      <c r="K1696" s="351">
        <v>0.99</v>
      </c>
      <c r="L1696" s="3" t="str">
        <f>IFERROR(INDEX(dbOrdini[PREZZO
VINOLUX],MATCH(A1696,dbOrdini[CODICE
ANKER],0)),"")</f>
        <v/>
      </c>
      <c r="M1696" s="347" t="s">
        <v>28153</v>
      </c>
      <c r="N1696" s="15" t="str">
        <f>IFERROR(INDEX(dbOrdini[ORDINE],MATCH(A1696,dbOrdini[CODICE
ANKER]*(dbOrdini[CODICE
SUPPLY]="GEN24"),0)),"")</f>
        <v/>
      </c>
      <c r="O1696" s="352" t="s">
        <v>8</v>
      </c>
      <c r="P1696" s="347" t="s">
        <v>3773</v>
      </c>
    </row>
    <row r="1697" spans="1:16">
      <c r="A1697" s="347" t="s">
        <v>3775</v>
      </c>
      <c r="B1697" s="348">
        <v>0</v>
      </c>
      <c r="C1697" s="347" t="s">
        <v>28152</v>
      </c>
      <c r="D1697" s="347" t="s">
        <v>3772</v>
      </c>
      <c r="E1697" s="347">
        <v>8</v>
      </c>
      <c r="F1697" s="347">
        <v>0.5</v>
      </c>
      <c r="G1697" s="347" t="s">
        <v>11</v>
      </c>
      <c r="H1697" s="349">
        <v>0</v>
      </c>
      <c r="I1697" s="350" t="s">
        <v>12</v>
      </c>
      <c r="J1697" s="351">
        <f t="shared" si="26"/>
        <v>18</v>
      </c>
      <c r="K1697" s="351">
        <v>2.25</v>
      </c>
      <c r="L1697" s="3" t="str">
        <f>IFERROR(INDEX(dbOrdini[PREZZO
VINOLUX],MATCH(A1697,dbOrdini[CODICE
ANKER],0)),"")</f>
        <v/>
      </c>
      <c r="M1697" s="347" t="s">
        <v>28153</v>
      </c>
      <c r="N1697" s="15" t="str">
        <f>IFERROR(INDEX(dbOrdini[ORDINE],MATCH(A1697,dbOrdini[CODICE
ANKER]*(dbOrdini[CODICE
SUPPLY]="GEN24"),0)),"")</f>
        <v/>
      </c>
      <c r="O1697" s="352" t="s">
        <v>8</v>
      </c>
      <c r="P1697" s="347" t="s">
        <v>3776</v>
      </c>
    </row>
    <row r="1698" spans="1:16">
      <c r="A1698" s="347" t="s">
        <v>3779</v>
      </c>
      <c r="B1698" s="348">
        <v>40</v>
      </c>
      <c r="C1698" s="347" t="s">
        <v>28152</v>
      </c>
      <c r="D1698" s="347" t="s">
        <v>3777</v>
      </c>
      <c r="E1698" s="347">
        <v>8</v>
      </c>
      <c r="F1698" s="347">
        <v>0.5</v>
      </c>
      <c r="G1698" s="347" t="s">
        <v>11</v>
      </c>
      <c r="H1698" s="349">
        <v>0</v>
      </c>
      <c r="I1698" s="350" t="s">
        <v>12</v>
      </c>
      <c r="J1698" s="351">
        <f t="shared" si="26"/>
        <v>17.600000000000001</v>
      </c>
      <c r="K1698" s="351">
        <v>2.2000000000000002</v>
      </c>
      <c r="L1698" s="3" t="str">
        <f>IFERROR(INDEX(dbOrdini[PREZZO
VINOLUX],MATCH(A1698,dbOrdini[CODICE
ANKER],0)),"")</f>
        <v/>
      </c>
      <c r="M1698" s="347" t="s">
        <v>28153</v>
      </c>
      <c r="N1698" s="15" t="str">
        <f>IFERROR(INDEX(dbOrdini[ORDINE],MATCH(A1698,dbOrdini[CODICE
ANKER]*(dbOrdini[CODICE
SUPPLY]="GEN24"),0)),"")</f>
        <v/>
      </c>
      <c r="O1698" s="352" t="s">
        <v>8</v>
      </c>
      <c r="P1698" s="347" t="s">
        <v>3780</v>
      </c>
    </row>
    <row r="1699" spans="1:16">
      <c r="A1699" s="347" t="s">
        <v>3784</v>
      </c>
      <c r="B1699" s="348">
        <v>0</v>
      </c>
      <c r="C1699" s="347" t="s">
        <v>28152</v>
      </c>
      <c r="D1699" s="347" t="s">
        <v>3782</v>
      </c>
      <c r="E1699" s="347">
        <v>8</v>
      </c>
      <c r="F1699" s="347">
        <v>0.5</v>
      </c>
      <c r="G1699" s="347" t="s">
        <v>11</v>
      </c>
      <c r="H1699" s="349">
        <v>0</v>
      </c>
      <c r="I1699" s="350" t="s">
        <v>12</v>
      </c>
      <c r="J1699" s="351">
        <f t="shared" si="26"/>
        <v>17.600000000000001</v>
      </c>
      <c r="K1699" s="351">
        <v>2.2000000000000002</v>
      </c>
      <c r="L1699" s="3" t="str">
        <f>IFERROR(INDEX(dbOrdini[PREZZO
VINOLUX],MATCH(A1699,dbOrdini[CODICE
ANKER],0)),"")</f>
        <v/>
      </c>
      <c r="M1699" s="347" t="s">
        <v>28153</v>
      </c>
      <c r="N1699" s="15" t="str">
        <f>IFERROR(INDEX(dbOrdini[ORDINE],MATCH(A1699,dbOrdini[CODICE
ANKER]*(dbOrdini[CODICE
SUPPLY]="GEN24"),0)),"")</f>
        <v/>
      </c>
      <c r="O1699" s="352" t="s">
        <v>8</v>
      </c>
      <c r="P1699" s="347" t="s">
        <v>3785</v>
      </c>
    </row>
    <row r="1700" spans="1:16">
      <c r="A1700" s="347" t="s">
        <v>3781</v>
      </c>
      <c r="B1700" s="348">
        <v>48</v>
      </c>
      <c r="C1700" s="347" t="s">
        <v>28152</v>
      </c>
      <c r="D1700" s="347" t="s">
        <v>3782</v>
      </c>
      <c r="E1700" s="347">
        <v>4</v>
      </c>
      <c r="F1700" s="347">
        <v>0.2</v>
      </c>
      <c r="G1700" s="347" t="s">
        <v>11</v>
      </c>
      <c r="H1700" s="349">
        <v>0</v>
      </c>
      <c r="I1700" s="350" t="s">
        <v>12</v>
      </c>
      <c r="J1700" s="351">
        <f t="shared" si="26"/>
        <v>4.4000000000000004</v>
      </c>
      <c r="K1700" s="351">
        <v>1.1000000000000001</v>
      </c>
      <c r="L1700" s="3" t="str">
        <f>IFERROR(INDEX(dbOrdini[PREZZO
VINOLUX],MATCH(A1700,dbOrdini[CODICE
ANKER],0)),"")</f>
        <v/>
      </c>
      <c r="M1700" s="347" t="s">
        <v>28153</v>
      </c>
      <c r="N1700" s="15" t="str">
        <f>IFERROR(INDEX(dbOrdini[ORDINE],MATCH(A1700,dbOrdini[CODICE
ANKER]*(dbOrdini[CODICE
SUPPLY]="GEN24"),0)),"")</f>
        <v/>
      </c>
      <c r="O1700" s="352" t="s">
        <v>8</v>
      </c>
      <c r="P1700" s="347" t="s">
        <v>3783</v>
      </c>
    </row>
    <row r="1701" spans="1:16">
      <c r="A1701" s="347" t="s">
        <v>3786</v>
      </c>
      <c r="B1701" s="348">
        <v>26424</v>
      </c>
      <c r="C1701" s="347" t="s">
        <v>28152</v>
      </c>
      <c r="D1701" s="347" t="s">
        <v>3787</v>
      </c>
      <c r="E1701" s="347">
        <v>4</v>
      </c>
      <c r="F1701" s="347">
        <v>0.2</v>
      </c>
      <c r="G1701" s="347" t="s">
        <v>11</v>
      </c>
      <c r="H1701" s="349">
        <v>0</v>
      </c>
      <c r="I1701" s="350" t="s">
        <v>12</v>
      </c>
      <c r="J1701" s="351">
        <f t="shared" si="26"/>
        <v>3.4</v>
      </c>
      <c r="K1701" s="351">
        <v>0.85</v>
      </c>
      <c r="L1701" s="3" t="str">
        <f>IFERROR(INDEX(dbOrdini[PREZZO
VINOLUX],MATCH(A1701,dbOrdini[CODICE
ANKER],0)),"")</f>
        <v/>
      </c>
      <c r="M1701" s="347" t="s">
        <v>28153</v>
      </c>
      <c r="N1701" s="15" t="str">
        <f>IFERROR(INDEX(dbOrdini[ORDINE],MATCH(A1701,dbOrdini[CODICE
ANKER]*(dbOrdini[CODICE
SUPPLY]="GEN24"),0)),"")</f>
        <v/>
      </c>
      <c r="O1701" s="352" t="s">
        <v>8</v>
      </c>
      <c r="P1701" s="347" t="s">
        <v>3778</v>
      </c>
    </row>
    <row r="1702" spans="1:16">
      <c r="A1702" s="347" t="s">
        <v>3788</v>
      </c>
      <c r="B1702" s="348">
        <v>0</v>
      </c>
      <c r="C1702" s="347" t="s">
        <v>28152</v>
      </c>
      <c r="D1702" s="347" t="s">
        <v>3789</v>
      </c>
      <c r="E1702" s="347">
        <v>4</v>
      </c>
      <c r="F1702" s="347">
        <v>0.2</v>
      </c>
      <c r="G1702" s="347" t="s">
        <v>11</v>
      </c>
      <c r="H1702" s="349">
        <v>0</v>
      </c>
      <c r="I1702" s="350" t="s">
        <v>12</v>
      </c>
      <c r="J1702" s="351">
        <f t="shared" si="26"/>
        <v>4.4000000000000004</v>
      </c>
      <c r="K1702" s="351">
        <v>1.1000000000000001</v>
      </c>
      <c r="L1702" s="3" t="str">
        <f>IFERROR(INDEX(dbOrdini[PREZZO
VINOLUX],MATCH(A1702,dbOrdini[CODICE
ANKER],0)),"")</f>
        <v/>
      </c>
      <c r="M1702" s="347" t="s">
        <v>28153</v>
      </c>
      <c r="N1702" s="15" t="str">
        <f>IFERROR(INDEX(dbOrdini[ORDINE],MATCH(A1702,dbOrdini[CODICE
ANKER]*(dbOrdini[CODICE
SUPPLY]="GEN24"),0)),"")</f>
        <v/>
      </c>
      <c r="O1702" s="352" t="s">
        <v>8</v>
      </c>
      <c r="P1702" s="347" t="s">
        <v>3790</v>
      </c>
    </row>
    <row r="1703" spans="1:16">
      <c r="A1703" s="347" t="s">
        <v>3791</v>
      </c>
      <c r="B1703" s="348">
        <v>0</v>
      </c>
      <c r="C1703" s="347" t="s">
        <v>28152</v>
      </c>
      <c r="D1703" s="347" t="s">
        <v>3792</v>
      </c>
      <c r="E1703" s="347">
        <v>24</v>
      </c>
      <c r="F1703" s="347">
        <v>0.2</v>
      </c>
      <c r="G1703" s="347" t="s">
        <v>11262</v>
      </c>
      <c r="H1703" s="349">
        <v>0</v>
      </c>
      <c r="I1703" s="350" t="s">
        <v>12</v>
      </c>
      <c r="J1703" s="351">
        <f t="shared" si="26"/>
        <v>23.759999999999998</v>
      </c>
      <c r="K1703" s="351">
        <v>0.99</v>
      </c>
      <c r="L1703" s="3" t="str">
        <f>IFERROR(INDEX(dbOrdini[PREZZO
VINOLUX],MATCH(A1703,dbOrdini[CODICE
ANKER],0)),"")</f>
        <v/>
      </c>
      <c r="M1703" s="347" t="s">
        <v>28153</v>
      </c>
      <c r="N1703" s="15" t="str">
        <f>IFERROR(INDEX(dbOrdini[ORDINE],MATCH(A1703,dbOrdini[CODICE
ANKER]*(dbOrdini[CODICE
SUPPLY]="GEN24"),0)),"")</f>
        <v/>
      </c>
      <c r="O1703" s="352" t="s">
        <v>8</v>
      </c>
      <c r="P1703" s="347" t="s">
        <v>3790</v>
      </c>
    </row>
    <row r="1704" spans="1:16">
      <c r="A1704" s="347" t="s">
        <v>3793</v>
      </c>
      <c r="B1704" s="348">
        <v>0</v>
      </c>
      <c r="C1704" s="347" t="s">
        <v>28152</v>
      </c>
      <c r="D1704" s="347" t="s">
        <v>3794</v>
      </c>
      <c r="E1704" s="347">
        <v>8</v>
      </c>
      <c r="F1704" s="347">
        <v>0.5</v>
      </c>
      <c r="G1704" s="347" t="s">
        <v>11</v>
      </c>
      <c r="H1704" s="349">
        <v>0</v>
      </c>
      <c r="I1704" s="350" t="s">
        <v>12</v>
      </c>
      <c r="J1704" s="351">
        <f t="shared" si="26"/>
        <v>18</v>
      </c>
      <c r="K1704" s="351">
        <v>2.25</v>
      </c>
      <c r="L1704" s="3" t="str">
        <f>IFERROR(INDEX(dbOrdini[PREZZO
VINOLUX],MATCH(A1704,dbOrdini[CODICE
ANKER],0)),"")</f>
        <v/>
      </c>
      <c r="M1704" s="347" t="s">
        <v>28153</v>
      </c>
      <c r="N1704" s="15" t="str">
        <f>IFERROR(INDEX(dbOrdini[ORDINE],MATCH(A1704,dbOrdini[CODICE
ANKER]*(dbOrdini[CODICE
SUPPLY]="GEN24"),0)),"")</f>
        <v/>
      </c>
      <c r="O1704" s="352" t="s">
        <v>8</v>
      </c>
      <c r="P1704" s="347" t="s">
        <v>3795</v>
      </c>
    </row>
    <row r="1705" spans="1:16">
      <c r="A1705" s="347" t="s">
        <v>3796</v>
      </c>
      <c r="B1705" s="348">
        <v>48</v>
      </c>
      <c r="C1705" s="347" t="s">
        <v>28152</v>
      </c>
      <c r="D1705" s="347" t="s">
        <v>3797</v>
      </c>
      <c r="E1705" s="347">
        <v>4</v>
      </c>
      <c r="F1705" s="347">
        <v>0.2</v>
      </c>
      <c r="G1705" s="347" t="s">
        <v>11</v>
      </c>
      <c r="H1705" s="349">
        <v>0</v>
      </c>
      <c r="I1705" s="350" t="s">
        <v>12</v>
      </c>
      <c r="J1705" s="351">
        <f t="shared" si="26"/>
        <v>4.4000000000000004</v>
      </c>
      <c r="K1705" s="351">
        <v>1.1000000000000001</v>
      </c>
      <c r="L1705" s="3" t="str">
        <f>IFERROR(INDEX(dbOrdini[PREZZO
VINOLUX],MATCH(A1705,dbOrdini[CODICE
ANKER],0)),"")</f>
        <v/>
      </c>
      <c r="M1705" s="347" t="s">
        <v>28153</v>
      </c>
      <c r="N1705" s="15" t="str">
        <f>IFERROR(INDEX(dbOrdini[ORDINE],MATCH(A1705,dbOrdini[CODICE
ANKER]*(dbOrdini[CODICE
SUPPLY]="GEN24"),0)),"")</f>
        <v/>
      </c>
      <c r="O1705" s="352" t="s">
        <v>8</v>
      </c>
      <c r="P1705" s="347" t="s">
        <v>3798</v>
      </c>
    </row>
    <row r="1706" spans="1:16">
      <c r="A1706" s="347" t="s">
        <v>3799</v>
      </c>
      <c r="B1706" s="348">
        <v>40</v>
      </c>
      <c r="C1706" s="347" t="s">
        <v>28152</v>
      </c>
      <c r="D1706" s="347" t="s">
        <v>3797</v>
      </c>
      <c r="E1706" s="347">
        <v>8</v>
      </c>
      <c r="F1706" s="347">
        <v>0.5</v>
      </c>
      <c r="G1706" s="347" t="s">
        <v>11</v>
      </c>
      <c r="H1706" s="349">
        <v>0</v>
      </c>
      <c r="I1706" s="350" t="s">
        <v>12</v>
      </c>
      <c r="J1706" s="351">
        <f t="shared" si="26"/>
        <v>18</v>
      </c>
      <c r="K1706" s="351">
        <v>2.25</v>
      </c>
      <c r="L1706" s="3" t="str">
        <f>IFERROR(INDEX(dbOrdini[PREZZO
VINOLUX],MATCH(A1706,dbOrdini[CODICE
ANKER],0)),"")</f>
        <v/>
      </c>
      <c r="M1706" s="347" t="s">
        <v>28153</v>
      </c>
      <c r="N1706" s="15" t="str">
        <f>IFERROR(INDEX(dbOrdini[ORDINE],MATCH(A1706,dbOrdini[CODICE
ANKER]*(dbOrdini[CODICE
SUPPLY]="GEN24"),0)),"")</f>
        <v/>
      </c>
      <c r="O1706" s="352" t="s">
        <v>8</v>
      </c>
      <c r="P1706" s="347" t="s">
        <v>3800</v>
      </c>
    </row>
    <row r="1707" spans="1:16">
      <c r="A1707" s="347" t="s">
        <v>3801</v>
      </c>
      <c r="B1707" s="348">
        <v>0</v>
      </c>
      <c r="C1707" s="347" t="s">
        <v>28152</v>
      </c>
      <c r="D1707" s="347" t="s">
        <v>3802</v>
      </c>
      <c r="E1707" s="347">
        <v>4</v>
      </c>
      <c r="F1707" s="347">
        <v>0.2</v>
      </c>
      <c r="G1707" s="347" t="s">
        <v>11</v>
      </c>
      <c r="H1707" s="349">
        <v>0</v>
      </c>
      <c r="I1707" s="350" t="s">
        <v>12</v>
      </c>
      <c r="J1707" s="351">
        <f t="shared" si="26"/>
        <v>4.4000000000000004</v>
      </c>
      <c r="K1707" s="351">
        <v>1.1000000000000001</v>
      </c>
      <c r="L1707" s="3" t="str">
        <f>IFERROR(INDEX(dbOrdini[PREZZO
VINOLUX],MATCH(A1707,dbOrdini[CODICE
ANKER],0)),"")</f>
        <v/>
      </c>
      <c r="M1707" s="347" t="s">
        <v>28153</v>
      </c>
      <c r="N1707" s="15" t="str">
        <f>IFERROR(INDEX(dbOrdini[ORDINE],MATCH(A1707,dbOrdini[CODICE
ANKER]*(dbOrdini[CODICE
SUPPLY]="GEN24"),0)),"")</f>
        <v/>
      </c>
      <c r="O1707" s="352" t="s">
        <v>8</v>
      </c>
      <c r="P1707" s="347" t="s">
        <v>3803</v>
      </c>
    </row>
    <row r="1708" spans="1:16">
      <c r="A1708" s="347" t="s">
        <v>3804</v>
      </c>
      <c r="B1708" s="348">
        <v>0</v>
      </c>
      <c r="C1708" s="347" t="s">
        <v>28152</v>
      </c>
      <c r="D1708" s="347" t="s">
        <v>3805</v>
      </c>
      <c r="E1708" s="347">
        <v>4</v>
      </c>
      <c r="F1708" s="347">
        <v>0.2</v>
      </c>
      <c r="G1708" s="347" t="s">
        <v>11</v>
      </c>
      <c r="H1708" s="349">
        <v>0</v>
      </c>
      <c r="I1708" s="350" t="s">
        <v>12</v>
      </c>
      <c r="J1708" s="351">
        <f t="shared" si="26"/>
        <v>4.4000000000000004</v>
      </c>
      <c r="K1708" s="351">
        <v>1.1000000000000001</v>
      </c>
      <c r="L1708" s="3" t="str">
        <f>IFERROR(INDEX(dbOrdini[PREZZO
VINOLUX],MATCH(A1708,dbOrdini[CODICE
ANKER],0)),"")</f>
        <v/>
      </c>
      <c r="M1708" s="347" t="s">
        <v>28153</v>
      </c>
      <c r="N1708" s="15" t="str">
        <f>IFERROR(INDEX(dbOrdini[ORDINE],MATCH(A1708,dbOrdini[CODICE
ANKER]*(dbOrdini[CODICE
SUPPLY]="GEN24"),0)),"")</f>
        <v/>
      </c>
      <c r="O1708" s="352" t="s">
        <v>8</v>
      </c>
      <c r="P1708" s="347" t="s">
        <v>3806</v>
      </c>
    </row>
    <row r="1709" spans="1:16">
      <c r="A1709" s="347" t="s">
        <v>3807</v>
      </c>
      <c r="B1709" s="348">
        <v>24</v>
      </c>
      <c r="C1709" s="347" t="s">
        <v>28152</v>
      </c>
      <c r="D1709" s="347" t="s">
        <v>3808</v>
      </c>
      <c r="E1709" s="347">
        <v>4</v>
      </c>
      <c r="F1709" s="347">
        <v>0.2</v>
      </c>
      <c r="G1709" s="347" t="s">
        <v>11</v>
      </c>
      <c r="H1709" s="349">
        <v>0</v>
      </c>
      <c r="I1709" s="350" t="s">
        <v>12</v>
      </c>
      <c r="J1709" s="351">
        <f t="shared" si="26"/>
        <v>4.4000000000000004</v>
      </c>
      <c r="K1709" s="351">
        <v>1.1000000000000001</v>
      </c>
      <c r="L1709" s="3" t="str">
        <f>IFERROR(INDEX(dbOrdini[PREZZO
VINOLUX],MATCH(A1709,dbOrdini[CODICE
ANKER],0)),"")</f>
        <v/>
      </c>
      <c r="M1709" s="347" t="s">
        <v>28153</v>
      </c>
      <c r="N1709" s="15" t="str">
        <f>IFERROR(INDEX(dbOrdini[ORDINE],MATCH(A1709,dbOrdini[CODICE
ANKER]*(dbOrdini[CODICE
SUPPLY]="GEN24"),0)),"")</f>
        <v/>
      </c>
      <c r="O1709" s="352" t="s">
        <v>8</v>
      </c>
      <c r="P1709" s="347" t="s">
        <v>3809</v>
      </c>
    </row>
    <row r="1710" spans="1:16">
      <c r="A1710" s="347" t="s">
        <v>11552</v>
      </c>
      <c r="B1710" s="348">
        <v>0</v>
      </c>
      <c r="C1710" s="347" t="s">
        <v>28152</v>
      </c>
      <c r="D1710" s="347" t="s">
        <v>11553</v>
      </c>
      <c r="E1710" s="347">
        <v>24</v>
      </c>
      <c r="F1710" s="347">
        <v>0.2</v>
      </c>
      <c r="G1710" s="347" t="s">
        <v>11</v>
      </c>
      <c r="H1710" s="349">
        <v>0</v>
      </c>
      <c r="I1710" s="350" t="s">
        <v>12</v>
      </c>
      <c r="J1710" s="351">
        <f t="shared" si="26"/>
        <v>26.400000000000002</v>
      </c>
      <c r="K1710" s="351">
        <v>1.1000000000000001</v>
      </c>
      <c r="L1710" s="3" t="str">
        <f>IFERROR(INDEX(dbOrdini[PREZZO
VINOLUX],MATCH(A1710,dbOrdini[CODICE
ANKER],0)),"")</f>
        <v/>
      </c>
      <c r="M1710" s="347" t="s">
        <v>28153</v>
      </c>
      <c r="N1710" s="15" t="str">
        <f>IFERROR(INDEX(dbOrdini[ORDINE],MATCH(A1710,dbOrdini[CODICE
ANKER]*(dbOrdini[CODICE
SUPPLY]="GEN24"),0)),"")</f>
        <v/>
      </c>
      <c r="O1710" s="352" t="s">
        <v>8</v>
      </c>
      <c r="P1710" s="347" t="s">
        <v>11554</v>
      </c>
    </row>
    <row r="1711" spans="1:16">
      <c r="A1711" s="347" t="s">
        <v>3810</v>
      </c>
      <c r="B1711" s="348">
        <v>51</v>
      </c>
      <c r="C1711" s="347" t="s">
        <v>28152</v>
      </c>
      <c r="D1711" s="347" t="s">
        <v>3811</v>
      </c>
      <c r="E1711" s="347">
        <v>6</v>
      </c>
      <c r="F1711" s="347">
        <v>0.7</v>
      </c>
      <c r="G1711" s="347" t="s">
        <v>11</v>
      </c>
      <c r="H1711" s="349">
        <v>15</v>
      </c>
      <c r="I1711" s="350" t="s">
        <v>12</v>
      </c>
      <c r="J1711" s="351">
        <f t="shared" si="26"/>
        <v>35.400000000000006</v>
      </c>
      <c r="K1711" s="351">
        <v>5.9</v>
      </c>
      <c r="L1711" s="3" t="str">
        <f>IFERROR(INDEX(dbOrdini[PREZZO
VINOLUX],MATCH(A1711,dbOrdini[CODICE
ANKER],0)),"")</f>
        <v/>
      </c>
      <c r="M1711" s="347" t="s">
        <v>10539</v>
      </c>
      <c r="N1711" s="15" t="str">
        <f>IFERROR(INDEX(dbOrdini[ORDINE],MATCH(A1711,dbOrdini[CODICE
ANKER]*(dbOrdini[CODICE
SUPPLY]="GEN24"),0)),"")</f>
        <v/>
      </c>
      <c r="O1711" s="352" t="s">
        <v>8</v>
      </c>
      <c r="P1711" s="347" t="s">
        <v>3812</v>
      </c>
    </row>
    <row r="1712" spans="1:16">
      <c r="A1712" s="347" t="s">
        <v>3813</v>
      </c>
      <c r="B1712" s="348">
        <v>4</v>
      </c>
      <c r="C1712" s="347" t="s">
        <v>28152</v>
      </c>
      <c r="D1712" s="347" t="s">
        <v>3814</v>
      </c>
      <c r="E1712" s="347">
        <v>6</v>
      </c>
      <c r="F1712" s="347">
        <v>0.5</v>
      </c>
      <c r="G1712" s="347" t="s">
        <v>11</v>
      </c>
      <c r="H1712" s="349">
        <v>46</v>
      </c>
      <c r="I1712" s="350" t="s">
        <v>12</v>
      </c>
      <c r="J1712" s="351">
        <f t="shared" si="26"/>
        <v>71.699999999999989</v>
      </c>
      <c r="K1712" s="351">
        <v>11.95</v>
      </c>
      <c r="L1712" s="3" t="str">
        <f>IFERROR(INDEX(dbOrdini[PREZZO
VINOLUX],MATCH(A1712,dbOrdini[CODICE
ANKER],0)),"")</f>
        <v/>
      </c>
      <c r="M1712" s="347" t="s">
        <v>10537</v>
      </c>
      <c r="N1712" s="15" t="str">
        <f>IFERROR(INDEX(dbOrdini[ORDINE],MATCH(A1712,dbOrdini[CODICE
ANKER]*(dbOrdini[CODICE
SUPPLY]="GEN24"),0)),"")</f>
        <v/>
      </c>
      <c r="O1712" s="352" t="s">
        <v>8</v>
      </c>
      <c r="P1712" s="347" t="s">
        <v>3815</v>
      </c>
    </row>
    <row r="1713" spans="1:16">
      <c r="A1713" s="347" t="s">
        <v>3816</v>
      </c>
      <c r="B1713" s="348">
        <v>0</v>
      </c>
      <c r="C1713" s="347" t="s">
        <v>28152</v>
      </c>
      <c r="D1713" s="347" t="s">
        <v>3817</v>
      </c>
      <c r="E1713" s="347">
        <v>6</v>
      </c>
      <c r="F1713" s="347">
        <v>0.7</v>
      </c>
      <c r="G1713" s="347" t="s">
        <v>11262</v>
      </c>
      <c r="H1713" s="349">
        <v>17</v>
      </c>
      <c r="I1713" s="350" t="s">
        <v>12</v>
      </c>
      <c r="J1713" s="351">
        <f t="shared" si="26"/>
        <v>47.7</v>
      </c>
      <c r="K1713" s="351">
        <v>7.95</v>
      </c>
      <c r="L1713" s="3" t="str">
        <f>IFERROR(INDEX(dbOrdini[PREZZO
VINOLUX],MATCH(A1713,dbOrdini[CODICE
ANKER],0)),"")</f>
        <v/>
      </c>
      <c r="M1713" s="347" t="s">
        <v>28208</v>
      </c>
      <c r="N1713" s="15" t="str">
        <f>IFERROR(INDEX(dbOrdini[ORDINE],MATCH(A1713,dbOrdini[CODICE
ANKER]*(dbOrdini[CODICE
SUPPLY]="GEN24"),0)),"")</f>
        <v/>
      </c>
      <c r="O1713" s="352" t="s">
        <v>8</v>
      </c>
      <c r="P1713" s="347" t="s">
        <v>3818</v>
      </c>
    </row>
    <row r="1714" spans="1:16">
      <c r="A1714" s="347" t="s">
        <v>28564</v>
      </c>
      <c r="B1714" s="348">
        <v>23</v>
      </c>
      <c r="C1714" s="347" t="s">
        <v>28152</v>
      </c>
      <c r="D1714" s="347" t="s">
        <v>28565</v>
      </c>
      <c r="E1714" s="347">
        <v>12</v>
      </c>
      <c r="F1714" s="347">
        <v>1</v>
      </c>
      <c r="G1714" s="347" t="s">
        <v>11</v>
      </c>
      <c r="H1714" s="349">
        <v>0</v>
      </c>
      <c r="I1714" s="350" t="s">
        <v>12</v>
      </c>
      <c r="J1714" s="351">
        <f t="shared" si="26"/>
        <v>80.400000000000006</v>
      </c>
      <c r="K1714" s="351">
        <v>6.7</v>
      </c>
      <c r="L1714" s="3" t="str">
        <f>IFERROR(INDEX(dbOrdini[PREZZO
VINOLUX],MATCH(A1714,dbOrdini[CODICE
ANKER],0)),"")</f>
        <v/>
      </c>
      <c r="M1714" s="347" t="s">
        <v>28566</v>
      </c>
      <c r="N1714" s="15" t="str">
        <f>IFERROR(INDEX(dbOrdini[ORDINE],MATCH(A1714,dbOrdini[CODICE
ANKER]*(dbOrdini[CODICE
SUPPLY]="GEN24"),0)),"")</f>
        <v/>
      </c>
      <c r="O1714" s="352" t="s">
        <v>8</v>
      </c>
      <c r="P1714" s="347" t="s">
        <v>28567</v>
      </c>
    </row>
    <row r="1715" spans="1:16">
      <c r="A1715" s="347" t="s">
        <v>3819</v>
      </c>
      <c r="B1715" s="348">
        <v>28</v>
      </c>
      <c r="C1715" s="347" t="s">
        <v>28152</v>
      </c>
      <c r="D1715" s="347" t="s">
        <v>3820</v>
      </c>
      <c r="E1715" s="347">
        <v>12</v>
      </c>
      <c r="F1715" s="347">
        <v>1</v>
      </c>
      <c r="G1715" s="347" t="s">
        <v>11</v>
      </c>
      <c r="H1715" s="349">
        <v>0</v>
      </c>
      <c r="I1715" s="350" t="s">
        <v>12</v>
      </c>
      <c r="J1715" s="351">
        <f t="shared" si="26"/>
        <v>80.400000000000006</v>
      </c>
      <c r="K1715" s="351">
        <v>6.7</v>
      </c>
      <c r="L1715" s="3" t="str">
        <f>IFERROR(INDEX(dbOrdini[PREZZO
VINOLUX],MATCH(A1715,dbOrdini[CODICE
ANKER],0)),"")</f>
        <v/>
      </c>
      <c r="M1715" s="347" t="s">
        <v>28566</v>
      </c>
      <c r="N1715" s="15" t="str">
        <f>IFERROR(INDEX(dbOrdini[ORDINE],MATCH(A1715,dbOrdini[CODICE
ANKER]*(dbOrdini[CODICE
SUPPLY]="GEN24"),0)),"")</f>
        <v/>
      </c>
      <c r="O1715" s="352" t="s">
        <v>8</v>
      </c>
      <c r="P1715" s="347" t="s">
        <v>3821</v>
      </c>
    </row>
    <row r="1716" spans="1:16">
      <c r="A1716" s="347" t="s">
        <v>3822</v>
      </c>
      <c r="B1716" s="348">
        <v>0</v>
      </c>
      <c r="C1716" s="347" t="s">
        <v>28152</v>
      </c>
      <c r="D1716" s="347" t="s">
        <v>3823</v>
      </c>
      <c r="E1716" s="347">
        <v>12</v>
      </c>
      <c r="F1716" s="347">
        <v>1</v>
      </c>
      <c r="G1716" s="347" t="s">
        <v>11262</v>
      </c>
      <c r="H1716" s="349">
        <v>0</v>
      </c>
      <c r="I1716" s="350" t="s">
        <v>12</v>
      </c>
      <c r="J1716" s="351">
        <f t="shared" si="26"/>
        <v>80.400000000000006</v>
      </c>
      <c r="K1716" s="351">
        <v>6.7</v>
      </c>
      <c r="L1716" s="3" t="str">
        <f>IFERROR(INDEX(dbOrdini[PREZZO
VINOLUX],MATCH(A1716,dbOrdini[CODICE
ANKER],0)),"")</f>
        <v/>
      </c>
      <c r="M1716" s="347" t="s">
        <v>28566</v>
      </c>
      <c r="N1716" s="15" t="str">
        <f>IFERROR(INDEX(dbOrdini[ORDINE],MATCH(A1716,dbOrdini[CODICE
ANKER]*(dbOrdini[CODICE
SUPPLY]="GEN24"),0)),"")</f>
        <v/>
      </c>
      <c r="O1716" s="352" t="s">
        <v>8</v>
      </c>
      <c r="P1716" s="347" t="s">
        <v>3824</v>
      </c>
    </row>
    <row r="1717" spans="1:16">
      <c r="A1717" s="347" t="s">
        <v>3825</v>
      </c>
      <c r="B1717" s="348">
        <v>12</v>
      </c>
      <c r="C1717" s="347" t="s">
        <v>28152</v>
      </c>
      <c r="D1717" s="347" t="s">
        <v>3826</v>
      </c>
      <c r="E1717" s="347">
        <v>12</v>
      </c>
      <c r="F1717" s="347">
        <v>1</v>
      </c>
      <c r="G1717" s="347" t="s">
        <v>11</v>
      </c>
      <c r="H1717" s="349">
        <v>0</v>
      </c>
      <c r="I1717" s="350" t="s">
        <v>12</v>
      </c>
      <c r="J1717" s="351">
        <f t="shared" si="26"/>
        <v>80.400000000000006</v>
      </c>
      <c r="K1717" s="351">
        <v>6.7</v>
      </c>
      <c r="L1717" s="3" t="str">
        <f>IFERROR(INDEX(dbOrdini[PREZZO
VINOLUX],MATCH(A1717,dbOrdini[CODICE
ANKER],0)),"")</f>
        <v/>
      </c>
      <c r="M1717" s="347" t="s">
        <v>28566</v>
      </c>
      <c r="N1717" s="15" t="str">
        <f>IFERROR(INDEX(dbOrdini[ORDINE],MATCH(A1717,dbOrdini[CODICE
ANKER]*(dbOrdini[CODICE
SUPPLY]="GEN24"),0)),"")</f>
        <v/>
      </c>
      <c r="O1717" s="352" t="s">
        <v>8</v>
      </c>
      <c r="P1717" s="347" t="s">
        <v>3827</v>
      </c>
    </row>
    <row r="1718" spans="1:16">
      <c r="A1718" s="347" t="s">
        <v>3828</v>
      </c>
      <c r="B1718" s="348">
        <v>17</v>
      </c>
      <c r="C1718" s="347" t="s">
        <v>28152</v>
      </c>
      <c r="D1718" s="347" t="s">
        <v>3829</v>
      </c>
      <c r="E1718" s="347">
        <v>12</v>
      </c>
      <c r="F1718" s="347">
        <v>1</v>
      </c>
      <c r="G1718" s="347" t="s">
        <v>11</v>
      </c>
      <c r="H1718" s="349">
        <v>0</v>
      </c>
      <c r="I1718" s="350" t="s">
        <v>12</v>
      </c>
      <c r="J1718" s="351">
        <f t="shared" si="26"/>
        <v>80.400000000000006</v>
      </c>
      <c r="K1718" s="351">
        <v>6.7</v>
      </c>
      <c r="L1718" s="3" t="str">
        <f>IFERROR(INDEX(dbOrdini[PREZZO
VINOLUX],MATCH(A1718,dbOrdini[CODICE
ANKER],0)),"")</f>
        <v/>
      </c>
      <c r="M1718" s="347" t="s">
        <v>28566</v>
      </c>
      <c r="N1718" s="15" t="str">
        <f>IFERROR(INDEX(dbOrdini[ORDINE],MATCH(A1718,dbOrdini[CODICE
ANKER]*(dbOrdini[CODICE
SUPPLY]="GEN24"),0)),"")</f>
        <v/>
      </c>
      <c r="O1718" s="352" t="s">
        <v>8</v>
      </c>
      <c r="P1718" s="347" t="s">
        <v>3830</v>
      </c>
    </row>
    <row r="1719" spans="1:16">
      <c r="A1719" s="347" t="s">
        <v>3831</v>
      </c>
      <c r="B1719" s="348">
        <v>23</v>
      </c>
      <c r="C1719" s="347" t="s">
        <v>28152</v>
      </c>
      <c r="D1719" s="347" t="s">
        <v>3832</v>
      </c>
      <c r="E1719" s="347">
        <v>12</v>
      </c>
      <c r="F1719" s="347">
        <v>1</v>
      </c>
      <c r="G1719" s="347" t="s">
        <v>11</v>
      </c>
      <c r="H1719" s="349">
        <v>0</v>
      </c>
      <c r="I1719" s="350" t="s">
        <v>12</v>
      </c>
      <c r="J1719" s="351">
        <f t="shared" si="26"/>
        <v>80.400000000000006</v>
      </c>
      <c r="K1719" s="351">
        <v>6.7</v>
      </c>
      <c r="L1719" s="3" t="str">
        <f>IFERROR(INDEX(dbOrdini[PREZZO
VINOLUX],MATCH(A1719,dbOrdini[CODICE
ANKER],0)),"")</f>
        <v/>
      </c>
      <c r="M1719" s="347" t="s">
        <v>28566</v>
      </c>
      <c r="N1719" s="15" t="str">
        <f>IFERROR(INDEX(dbOrdini[ORDINE],MATCH(A1719,dbOrdini[CODICE
ANKER]*(dbOrdini[CODICE
SUPPLY]="GEN24"),0)),"")</f>
        <v/>
      </c>
      <c r="O1719" s="352" t="s">
        <v>8</v>
      </c>
      <c r="P1719" s="347" t="s">
        <v>3833</v>
      </c>
    </row>
    <row r="1720" spans="1:16">
      <c r="A1720" s="347" t="s">
        <v>3834</v>
      </c>
      <c r="B1720" s="348">
        <v>24</v>
      </c>
      <c r="C1720" s="347" t="s">
        <v>28152</v>
      </c>
      <c r="D1720" s="347" t="s">
        <v>3835</v>
      </c>
      <c r="E1720" s="347">
        <v>12</v>
      </c>
      <c r="F1720" s="347">
        <v>1</v>
      </c>
      <c r="G1720" s="347" t="s">
        <v>11</v>
      </c>
      <c r="H1720" s="349">
        <v>0</v>
      </c>
      <c r="I1720" s="350" t="s">
        <v>12</v>
      </c>
      <c r="J1720" s="351">
        <f t="shared" si="26"/>
        <v>71.400000000000006</v>
      </c>
      <c r="K1720" s="351">
        <v>5.95</v>
      </c>
      <c r="L1720" s="3" t="str">
        <f>IFERROR(INDEX(dbOrdini[PREZZO
VINOLUX],MATCH(A1720,dbOrdini[CODICE
ANKER],0)),"")</f>
        <v/>
      </c>
      <c r="M1720" s="347" t="s">
        <v>28566</v>
      </c>
      <c r="N1720" s="15" t="str">
        <f>IFERROR(INDEX(dbOrdini[ORDINE],MATCH(A1720,dbOrdini[CODICE
ANKER]*(dbOrdini[CODICE
SUPPLY]="GEN24"),0)),"")</f>
        <v/>
      </c>
      <c r="O1720" s="352" t="s">
        <v>8</v>
      </c>
      <c r="P1720" s="347" t="s">
        <v>3836</v>
      </c>
    </row>
    <row r="1721" spans="1:16">
      <c r="A1721" s="347" t="s">
        <v>3837</v>
      </c>
      <c r="B1721" s="348">
        <v>119</v>
      </c>
      <c r="C1721" s="347" t="s">
        <v>28152</v>
      </c>
      <c r="D1721" s="347" t="s">
        <v>3838</v>
      </c>
      <c r="E1721" s="347">
        <v>6</v>
      </c>
      <c r="F1721" s="347">
        <v>0.7</v>
      </c>
      <c r="G1721" s="347" t="s">
        <v>11</v>
      </c>
      <c r="H1721" s="349">
        <v>58</v>
      </c>
      <c r="I1721" s="350" t="s">
        <v>12</v>
      </c>
      <c r="J1721" s="351">
        <f t="shared" si="26"/>
        <v>117</v>
      </c>
      <c r="K1721" s="351">
        <v>19.5</v>
      </c>
      <c r="L1721" s="3" t="str">
        <f>IFERROR(INDEX(dbOrdini[PREZZO
VINOLUX],MATCH(A1721,dbOrdini[CODICE
ANKER],0)),"")</f>
        <v/>
      </c>
      <c r="M1721" s="347" t="s">
        <v>10536</v>
      </c>
      <c r="N1721" s="15" t="str">
        <f>IFERROR(INDEX(dbOrdini[ORDINE],MATCH(A1721,dbOrdini[CODICE
ANKER]*(dbOrdini[CODICE
SUPPLY]="GEN24"),0)),"")</f>
        <v/>
      </c>
      <c r="O1721" s="352" t="s">
        <v>8</v>
      </c>
      <c r="P1721" s="347" t="s">
        <v>3839</v>
      </c>
    </row>
    <row r="1722" spans="1:16">
      <c r="A1722" s="347" t="s">
        <v>3840</v>
      </c>
      <c r="B1722" s="348">
        <v>0</v>
      </c>
      <c r="C1722" s="347" t="s">
        <v>28152</v>
      </c>
      <c r="D1722" s="347" t="s">
        <v>3841</v>
      </c>
      <c r="E1722" s="347">
        <v>6</v>
      </c>
      <c r="F1722" s="347">
        <v>0.7</v>
      </c>
      <c r="G1722" s="347" t="s">
        <v>11</v>
      </c>
      <c r="H1722" s="349">
        <v>40</v>
      </c>
      <c r="I1722" s="350" t="s">
        <v>12</v>
      </c>
      <c r="J1722" s="351">
        <f t="shared" si="26"/>
        <v>76.5</v>
      </c>
      <c r="K1722" s="351">
        <v>12.75</v>
      </c>
      <c r="L1722" s="3">
        <f>IFERROR(INDEX(dbOrdini[PREZZO
VINOLUX],MATCH(A1722,dbOrdini[CODICE
ANKER],0)),"")</f>
        <v>11.95</v>
      </c>
      <c r="M1722" s="347" t="s">
        <v>10536</v>
      </c>
      <c r="N1722" s="15" t="str">
        <f>IFERROR(INDEX(dbOrdini[ORDINE],MATCH(A1722,dbOrdini[CODICE
ANKER]*(dbOrdini[CODICE
SUPPLY]="GEN24"),0)),"")</f>
        <v/>
      </c>
      <c r="O1722" s="352" t="s">
        <v>8</v>
      </c>
      <c r="P1722" s="347" t="s">
        <v>3842</v>
      </c>
    </row>
    <row r="1723" spans="1:16">
      <c r="A1723" s="347" t="s">
        <v>3843</v>
      </c>
      <c r="B1723" s="348">
        <v>28</v>
      </c>
      <c r="C1723" s="347" t="s">
        <v>28152</v>
      </c>
      <c r="D1723" s="347" t="s">
        <v>3844</v>
      </c>
      <c r="E1723" s="347">
        <v>6</v>
      </c>
      <c r="F1723" s="347">
        <v>0.7</v>
      </c>
      <c r="G1723" s="347" t="s">
        <v>11</v>
      </c>
      <c r="H1723" s="349">
        <v>40</v>
      </c>
      <c r="I1723" s="350" t="s">
        <v>12</v>
      </c>
      <c r="J1723" s="351">
        <f t="shared" si="26"/>
        <v>76.800000000000011</v>
      </c>
      <c r="K1723" s="351">
        <v>12.8</v>
      </c>
      <c r="L1723" s="3" t="str">
        <f>IFERROR(INDEX(dbOrdini[PREZZO
VINOLUX],MATCH(A1723,dbOrdini[CODICE
ANKER],0)),"")</f>
        <v/>
      </c>
      <c r="M1723" s="347" t="s">
        <v>10536</v>
      </c>
      <c r="N1723" s="15" t="str">
        <f>IFERROR(INDEX(dbOrdini[ORDINE],MATCH(A1723,dbOrdini[CODICE
ANKER]*(dbOrdini[CODICE
SUPPLY]="GEN24"),0)),"")</f>
        <v/>
      </c>
      <c r="O1723" s="352" t="s">
        <v>8</v>
      </c>
      <c r="P1723" s="347" t="s">
        <v>3845</v>
      </c>
    </row>
    <row r="1724" spans="1:16">
      <c r="A1724" s="347" t="s">
        <v>11196</v>
      </c>
      <c r="B1724" s="348">
        <v>71</v>
      </c>
      <c r="C1724" s="347" t="s">
        <v>28152</v>
      </c>
      <c r="D1724" s="347" t="s">
        <v>11197</v>
      </c>
      <c r="E1724" s="347">
        <v>6</v>
      </c>
      <c r="F1724" s="347">
        <v>0.7</v>
      </c>
      <c r="G1724" s="347" t="s">
        <v>11</v>
      </c>
      <c r="H1724" s="349">
        <v>46</v>
      </c>
      <c r="I1724" s="350" t="s">
        <v>12</v>
      </c>
      <c r="J1724" s="351">
        <f t="shared" si="26"/>
        <v>141</v>
      </c>
      <c r="K1724" s="351">
        <v>23.5</v>
      </c>
      <c r="L1724" s="3">
        <f>IFERROR(INDEX(dbOrdini[PREZZO
VINOLUX],MATCH(A1724,dbOrdini[CODICE
ANKER],0)),"")</f>
        <v>22.95</v>
      </c>
      <c r="M1724" s="347" t="s">
        <v>10536</v>
      </c>
      <c r="N1724" s="15" t="str">
        <f>IFERROR(INDEX(dbOrdini[ORDINE],MATCH(A1724,dbOrdini[CODICE
ANKER]*(dbOrdini[CODICE
SUPPLY]="GEN24"),0)),"")</f>
        <v/>
      </c>
      <c r="O1724" s="352" t="s">
        <v>8</v>
      </c>
      <c r="P1724" s="347" t="s">
        <v>11555</v>
      </c>
    </row>
    <row r="1725" spans="1:16">
      <c r="A1725" s="347" t="s">
        <v>3850</v>
      </c>
      <c r="B1725" s="348">
        <v>1316</v>
      </c>
      <c r="C1725" s="347" t="s">
        <v>28152</v>
      </c>
      <c r="D1725" s="347" t="s">
        <v>3847</v>
      </c>
      <c r="E1725" s="347">
        <v>6</v>
      </c>
      <c r="F1725" s="347">
        <v>1</v>
      </c>
      <c r="G1725" s="347" t="s">
        <v>11</v>
      </c>
      <c r="H1725" s="349">
        <v>40</v>
      </c>
      <c r="I1725" s="350" t="s">
        <v>12</v>
      </c>
      <c r="J1725" s="351">
        <f t="shared" si="26"/>
        <v>34.5</v>
      </c>
      <c r="K1725" s="351">
        <v>5.75</v>
      </c>
      <c r="L1725" s="3" t="str">
        <f>IFERROR(INDEX(dbOrdini[PREZZO
VINOLUX],MATCH(A1725,dbOrdini[CODICE
ANKER],0)),"")</f>
        <v/>
      </c>
      <c r="M1725" s="347" t="s">
        <v>10533</v>
      </c>
      <c r="N1725" s="15" t="str">
        <f>IFERROR(INDEX(dbOrdini[ORDINE],MATCH(A1725,dbOrdini[CODICE
ANKER]*(dbOrdini[CODICE
SUPPLY]="GEN24"),0)),"")</f>
        <v/>
      </c>
      <c r="O1725" s="352" t="s">
        <v>8</v>
      </c>
      <c r="P1725" s="347" t="s">
        <v>3851</v>
      </c>
    </row>
    <row r="1726" spans="1:16">
      <c r="A1726" s="347" t="s">
        <v>3846</v>
      </c>
      <c r="B1726" s="348">
        <v>0</v>
      </c>
      <c r="C1726" s="347" t="s">
        <v>28152</v>
      </c>
      <c r="D1726" s="347" t="s">
        <v>3847</v>
      </c>
      <c r="E1726" s="347">
        <v>12</v>
      </c>
      <c r="F1726" s="347">
        <v>0.7</v>
      </c>
      <c r="G1726" s="347" t="s">
        <v>11</v>
      </c>
      <c r="H1726" s="349">
        <v>40</v>
      </c>
      <c r="I1726" s="350" t="s">
        <v>12</v>
      </c>
      <c r="J1726" s="351">
        <f t="shared" si="26"/>
        <v>54</v>
      </c>
      <c r="K1726" s="351">
        <v>4.5</v>
      </c>
      <c r="L1726" s="3" t="str">
        <f>IFERROR(INDEX(dbOrdini[PREZZO
VINOLUX],MATCH(A1726,dbOrdini[CODICE
ANKER],0)),"")</f>
        <v/>
      </c>
      <c r="M1726" s="347" t="s">
        <v>10533</v>
      </c>
      <c r="N1726" s="15" t="str">
        <f>IFERROR(INDEX(dbOrdini[ORDINE],MATCH(A1726,dbOrdini[CODICE
ANKER]*(dbOrdini[CODICE
SUPPLY]="GEN24"),0)),"")</f>
        <v/>
      </c>
      <c r="O1726" s="352" t="s">
        <v>8</v>
      </c>
      <c r="P1726" s="347" t="s">
        <v>3848</v>
      </c>
    </row>
    <row r="1727" spans="1:16">
      <c r="A1727" s="347" t="s">
        <v>3852</v>
      </c>
      <c r="B1727" s="348">
        <v>0</v>
      </c>
      <c r="C1727" s="347" t="s">
        <v>28152</v>
      </c>
      <c r="D1727" s="347" t="s">
        <v>3847</v>
      </c>
      <c r="E1727" s="347">
        <v>12</v>
      </c>
      <c r="F1727" s="347">
        <v>1</v>
      </c>
      <c r="G1727" s="347" t="s">
        <v>11</v>
      </c>
      <c r="H1727" s="349">
        <v>40</v>
      </c>
      <c r="I1727" s="350" t="s">
        <v>12</v>
      </c>
      <c r="J1727" s="351">
        <f t="shared" si="26"/>
        <v>71.400000000000006</v>
      </c>
      <c r="K1727" s="351">
        <v>5.95</v>
      </c>
      <c r="L1727" s="3" t="str">
        <f>IFERROR(INDEX(dbOrdini[PREZZO
VINOLUX],MATCH(A1727,dbOrdini[CODICE
ANKER],0)),"")</f>
        <v/>
      </c>
      <c r="M1727" s="347" t="s">
        <v>10533</v>
      </c>
      <c r="N1727" s="15" t="str">
        <f>IFERROR(INDEX(dbOrdini[ORDINE],MATCH(A1727,dbOrdini[CODICE
ANKER]*(dbOrdini[CODICE
SUPPLY]="GEN24"),0)),"")</f>
        <v/>
      </c>
      <c r="O1727" s="352" t="s">
        <v>8</v>
      </c>
      <c r="P1727" s="347" t="s">
        <v>3851</v>
      </c>
    </row>
    <row r="1728" spans="1:16">
      <c r="A1728" s="347" t="s">
        <v>3849</v>
      </c>
      <c r="B1728" s="348">
        <v>980</v>
      </c>
      <c r="C1728" s="347" t="s">
        <v>28152</v>
      </c>
      <c r="D1728" s="347" t="s">
        <v>3847</v>
      </c>
      <c r="E1728" s="347">
        <v>6</v>
      </c>
      <c r="F1728" s="347">
        <v>0.7</v>
      </c>
      <c r="G1728" s="347" t="s">
        <v>11</v>
      </c>
      <c r="H1728" s="349">
        <v>40</v>
      </c>
      <c r="I1728" s="350" t="s">
        <v>12</v>
      </c>
      <c r="J1728" s="351">
        <f t="shared" si="26"/>
        <v>27.599999999999998</v>
      </c>
      <c r="K1728" s="351">
        <v>4.5999999999999996</v>
      </c>
      <c r="L1728" s="3" t="str">
        <f>IFERROR(INDEX(dbOrdini[PREZZO
VINOLUX],MATCH(A1728,dbOrdini[CODICE
ANKER],0)),"")</f>
        <v/>
      </c>
      <c r="M1728" s="347" t="s">
        <v>10533</v>
      </c>
      <c r="N1728" s="15" t="str">
        <f>IFERROR(INDEX(dbOrdini[ORDINE],MATCH(A1728,dbOrdini[CODICE
ANKER]*(dbOrdini[CODICE
SUPPLY]="GEN24"),0)),"")</f>
        <v/>
      </c>
      <c r="O1728" s="352" t="s">
        <v>8</v>
      </c>
      <c r="P1728" s="347" t="s">
        <v>3848</v>
      </c>
    </row>
    <row r="1729" spans="1:16">
      <c r="A1729" s="347" t="s">
        <v>3853</v>
      </c>
      <c r="B1729" s="348">
        <v>5</v>
      </c>
      <c r="C1729" s="347" t="s">
        <v>28152</v>
      </c>
      <c r="D1729" s="347" t="s">
        <v>3854</v>
      </c>
      <c r="E1729" s="347">
        <v>12</v>
      </c>
      <c r="F1729" s="347">
        <v>1</v>
      </c>
      <c r="G1729" s="347" t="s">
        <v>11</v>
      </c>
      <c r="H1729" s="349">
        <v>37.5</v>
      </c>
      <c r="I1729" s="350" t="s">
        <v>12</v>
      </c>
      <c r="J1729" s="351">
        <f t="shared" si="26"/>
        <v>91.199999999999989</v>
      </c>
      <c r="K1729" s="351">
        <v>7.6</v>
      </c>
      <c r="L1729" s="3" t="str">
        <f>IFERROR(INDEX(dbOrdini[PREZZO
VINOLUX],MATCH(A1729,dbOrdini[CODICE
ANKER],0)),"")</f>
        <v/>
      </c>
      <c r="M1729" s="347" t="s">
        <v>10532</v>
      </c>
      <c r="N1729" s="15" t="str">
        <f>IFERROR(INDEX(dbOrdini[ORDINE],MATCH(A1729,dbOrdini[CODICE
ANKER]*(dbOrdini[CODICE
SUPPLY]="GEN24"),0)),"")</f>
        <v/>
      </c>
      <c r="O1729" s="352" t="s">
        <v>8</v>
      </c>
      <c r="P1729" s="347" t="s">
        <v>3855</v>
      </c>
    </row>
    <row r="1730" spans="1:16">
      <c r="A1730" s="347" t="s">
        <v>3856</v>
      </c>
      <c r="B1730" s="348">
        <v>0</v>
      </c>
      <c r="C1730" s="347" t="s">
        <v>28152</v>
      </c>
      <c r="D1730" s="347" t="s">
        <v>3857</v>
      </c>
      <c r="E1730" s="347">
        <v>12</v>
      </c>
      <c r="F1730" s="347">
        <v>1</v>
      </c>
      <c r="G1730" s="347" t="s">
        <v>11</v>
      </c>
      <c r="H1730" s="349">
        <v>30</v>
      </c>
      <c r="I1730" s="350" t="s">
        <v>12</v>
      </c>
      <c r="J1730" s="351">
        <f t="shared" si="26"/>
        <v>81</v>
      </c>
      <c r="K1730" s="351">
        <v>6.75</v>
      </c>
      <c r="L1730" s="3" t="str">
        <f>IFERROR(INDEX(dbOrdini[PREZZO
VINOLUX],MATCH(A1730,dbOrdini[CODICE
ANKER],0)),"")</f>
        <v/>
      </c>
      <c r="M1730" s="347" t="s">
        <v>10532</v>
      </c>
      <c r="N1730" s="15" t="str">
        <f>IFERROR(INDEX(dbOrdini[ORDINE],MATCH(A1730,dbOrdini[CODICE
ANKER]*(dbOrdini[CODICE
SUPPLY]="GEN24"),0)),"")</f>
        <v/>
      </c>
      <c r="O1730" s="352" t="s">
        <v>8</v>
      </c>
      <c r="P1730" s="347" t="s">
        <v>3858</v>
      </c>
    </row>
    <row r="1731" spans="1:16">
      <c r="A1731" s="347" t="s">
        <v>3859</v>
      </c>
      <c r="B1731" s="348">
        <v>0</v>
      </c>
      <c r="C1731" s="347" t="s">
        <v>28152</v>
      </c>
      <c r="D1731" s="347" t="s">
        <v>3860</v>
      </c>
      <c r="E1731" s="347">
        <v>12</v>
      </c>
      <c r="F1731" s="347">
        <v>1</v>
      </c>
      <c r="G1731" s="347" t="s">
        <v>11</v>
      </c>
      <c r="H1731" s="349">
        <v>30</v>
      </c>
      <c r="I1731" s="350" t="s">
        <v>12</v>
      </c>
      <c r="J1731" s="351">
        <f t="shared" si="26"/>
        <v>81</v>
      </c>
      <c r="K1731" s="351">
        <v>6.75</v>
      </c>
      <c r="L1731" s="3" t="str">
        <f>IFERROR(INDEX(dbOrdini[PREZZO
VINOLUX],MATCH(A1731,dbOrdini[CODICE
ANKER],0)),"")</f>
        <v/>
      </c>
      <c r="M1731" s="347" t="s">
        <v>10532</v>
      </c>
      <c r="N1731" s="15" t="str">
        <f>IFERROR(INDEX(dbOrdini[ORDINE],MATCH(A1731,dbOrdini[CODICE
ANKER]*(dbOrdini[CODICE
SUPPLY]="GEN24"),0)),"")</f>
        <v/>
      </c>
      <c r="O1731" s="352" t="s">
        <v>8</v>
      </c>
      <c r="P1731" s="347" t="s">
        <v>3861</v>
      </c>
    </row>
    <row r="1732" spans="1:16">
      <c r="A1732" s="347" t="s">
        <v>3862</v>
      </c>
      <c r="B1732" s="348">
        <v>25</v>
      </c>
      <c r="C1732" s="347" t="s">
        <v>28152</v>
      </c>
      <c r="D1732" s="347" t="s">
        <v>3863</v>
      </c>
      <c r="E1732" s="347">
        <v>12</v>
      </c>
      <c r="F1732" s="347">
        <v>1</v>
      </c>
      <c r="G1732" s="347" t="s">
        <v>11</v>
      </c>
      <c r="H1732" s="349">
        <v>37.5</v>
      </c>
      <c r="I1732" s="350" t="s">
        <v>12</v>
      </c>
      <c r="J1732" s="351">
        <f t="shared" si="26"/>
        <v>81</v>
      </c>
      <c r="K1732" s="351">
        <v>6.75</v>
      </c>
      <c r="L1732" s="3" t="str">
        <f>IFERROR(INDEX(dbOrdini[PREZZO
VINOLUX],MATCH(A1732,dbOrdini[CODICE
ANKER],0)),"")</f>
        <v/>
      </c>
      <c r="M1732" s="347" t="s">
        <v>10532</v>
      </c>
      <c r="N1732" s="15" t="str">
        <f>IFERROR(INDEX(dbOrdini[ORDINE],MATCH(A1732,dbOrdini[CODICE
ANKER]*(dbOrdini[CODICE
SUPPLY]="GEN24"),0)),"")</f>
        <v/>
      </c>
      <c r="O1732" s="352" t="s">
        <v>8</v>
      </c>
      <c r="P1732" s="347" t="s">
        <v>3864</v>
      </c>
    </row>
    <row r="1733" spans="1:16">
      <c r="A1733" s="347" t="s">
        <v>3865</v>
      </c>
      <c r="B1733" s="348">
        <v>83</v>
      </c>
      <c r="C1733" s="347" t="s">
        <v>28152</v>
      </c>
      <c r="D1733" s="347" t="s">
        <v>3866</v>
      </c>
      <c r="E1733" s="347">
        <v>12</v>
      </c>
      <c r="F1733" s="347">
        <v>1</v>
      </c>
      <c r="G1733" s="347" t="s">
        <v>11</v>
      </c>
      <c r="H1733" s="349">
        <v>37.5</v>
      </c>
      <c r="I1733" s="350" t="s">
        <v>12</v>
      </c>
      <c r="J1733" s="351">
        <f t="shared" si="26"/>
        <v>81</v>
      </c>
      <c r="K1733" s="351">
        <v>6.75</v>
      </c>
      <c r="L1733" s="3" t="str">
        <f>IFERROR(INDEX(dbOrdini[PREZZO
VINOLUX],MATCH(A1733,dbOrdini[CODICE
ANKER],0)),"")</f>
        <v/>
      </c>
      <c r="M1733" s="347" t="s">
        <v>10532</v>
      </c>
      <c r="N1733" s="15" t="str">
        <f>IFERROR(INDEX(dbOrdini[ORDINE],MATCH(A1733,dbOrdini[CODICE
ANKER]*(dbOrdini[CODICE
SUPPLY]="GEN24"),0)),"")</f>
        <v/>
      </c>
      <c r="O1733" s="352" t="s">
        <v>8</v>
      </c>
      <c r="P1733" s="347" t="s">
        <v>3867</v>
      </c>
    </row>
    <row r="1734" spans="1:16">
      <c r="A1734" s="347" t="s">
        <v>3868</v>
      </c>
      <c r="B1734" s="348">
        <v>14</v>
      </c>
      <c r="C1734" s="347" t="s">
        <v>28152</v>
      </c>
      <c r="D1734" s="347" t="s">
        <v>3869</v>
      </c>
      <c r="E1734" s="347">
        <v>12</v>
      </c>
      <c r="F1734" s="347">
        <v>1</v>
      </c>
      <c r="G1734" s="347" t="s">
        <v>11</v>
      </c>
      <c r="H1734" s="349">
        <v>37.5</v>
      </c>
      <c r="I1734" s="350" t="s">
        <v>12</v>
      </c>
      <c r="J1734" s="351">
        <f t="shared" si="26"/>
        <v>78</v>
      </c>
      <c r="K1734" s="351">
        <v>6.5</v>
      </c>
      <c r="L1734" s="3" t="str">
        <f>IFERROR(INDEX(dbOrdini[PREZZO
VINOLUX],MATCH(A1734,dbOrdini[CODICE
ANKER],0)),"")</f>
        <v/>
      </c>
      <c r="M1734" s="347" t="s">
        <v>10532</v>
      </c>
      <c r="N1734" s="15" t="str">
        <f>IFERROR(INDEX(dbOrdini[ORDINE],MATCH(A1734,dbOrdini[CODICE
ANKER]*(dbOrdini[CODICE
SUPPLY]="GEN24"),0)),"")</f>
        <v/>
      </c>
      <c r="O1734" s="352" t="s">
        <v>8</v>
      </c>
      <c r="P1734" s="347" t="s">
        <v>3870</v>
      </c>
    </row>
    <row r="1735" spans="1:16">
      <c r="A1735" s="347" t="s">
        <v>3871</v>
      </c>
      <c r="B1735" s="348">
        <v>119</v>
      </c>
      <c r="C1735" s="347" t="s">
        <v>28152</v>
      </c>
      <c r="D1735" s="347" t="s">
        <v>3872</v>
      </c>
      <c r="E1735" s="347">
        <v>12</v>
      </c>
      <c r="F1735" s="347">
        <v>1</v>
      </c>
      <c r="G1735" s="347" t="s">
        <v>11</v>
      </c>
      <c r="H1735" s="349">
        <v>37.5</v>
      </c>
      <c r="I1735" s="350" t="s">
        <v>12</v>
      </c>
      <c r="J1735" s="351">
        <f t="shared" si="26"/>
        <v>81</v>
      </c>
      <c r="K1735" s="351">
        <v>6.75</v>
      </c>
      <c r="L1735" s="3" t="str">
        <f>IFERROR(INDEX(dbOrdini[PREZZO
VINOLUX],MATCH(A1735,dbOrdini[CODICE
ANKER],0)),"")</f>
        <v/>
      </c>
      <c r="M1735" s="347" t="s">
        <v>10532</v>
      </c>
      <c r="N1735" s="15" t="str">
        <f>IFERROR(INDEX(dbOrdini[ORDINE],MATCH(A1735,dbOrdini[CODICE
ANKER]*(dbOrdini[CODICE
SUPPLY]="GEN24"),0)),"")</f>
        <v/>
      </c>
      <c r="O1735" s="352" t="s">
        <v>8</v>
      </c>
      <c r="P1735" s="347" t="s">
        <v>3873</v>
      </c>
    </row>
    <row r="1736" spans="1:16">
      <c r="A1736" s="347" t="s">
        <v>3874</v>
      </c>
      <c r="B1736" s="348">
        <v>0</v>
      </c>
      <c r="C1736" s="347" t="s">
        <v>28152</v>
      </c>
      <c r="D1736" s="347" t="s">
        <v>3875</v>
      </c>
      <c r="E1736" s="347">
        <v>12</v>
      </c>
      <c r="F1736" s="347">
        <v>1</v>
      </c>
      <c r="G1736" s="347" t="s">
        <v>11</v>
      </c>
      <c r="H1736" s="349">
        <v>40</v>
      </c>
      <c r="I1736" s="350" t="s">
        <v>12</v>
      </c>
      <c r="J1736" s="351">
        <f t="shared" si="26"/>
        <v>71.400000000000006</v>
      </c>
      <c r="K1736" s="351">
        <v>5.95</v>
      </c>
      <c r="L1736" s="3" t="str">
        <f>IFERROR(INDEX(dbOrdini[PREZZO
VINOLUX],MATCH(A1736,dbOrdini[CODICE
ANKER],0)),"")</f>
        <v/>
      </c>
      <c r="M1736" s="347" t="s">
        <v>10533</v>
      </c>
      <c r="N1736" s="15" t="str">
        <f>IFERROR(INDEX(dbOrdini[ORDINE],MATCH(A1736,dbOrdini[CODICE
ANKER]*(dbOrdini[CODICE
SUPPLY]="GEN24"),0)),"")</f>
        <v/>
      </c>
      <c r="O1736" s="352" t="s">
        <v>8</v>
      </c>
      <c r="P1736" s="347" t="s">
        <v>3851</v>
      </c>
    </row>
    <row r="1737" spans="1:16">
      <c r="A1737" s="347" t="s">
        <v>3876</v>
      </c>
      <c r="B1737" s="348">
        <v>7</v>
      </c>
      <c r="C1737" s="347" t="s">
        <v>28152</v>
      </c>
      <c r="D1737" s="347" t="s">
        <v>3877</v>
      </c>
      <c r="E1737" s="347">
        <v>6</v>
      </c>
      <c r="F1737" s="347">
        <v>0.5</v>
      </c>
      <c r="G1737" s="347" t="s">
        <v>11</v>
      </c>
      <c r="H1737" s="349">
        <v>18</v>
      </c>
      <c r="I1737" s="350" t="s">
        <v>12</v>
      </c>
      <c r="J1737" s="351">
        <f t="shared" si="26"/>
        <v>330</v>
      </c>
      <c r="K1737" s="351">
        <v>55</v>
      </c>
      <c r="L1737" s="3" t="str">
        <f>IFERROR(INDEX(dbOrdini[PREZZO
VINOLUX],MATCH(A1737,dbOrdini[CODICE
ANKER],0)),"")</f>
        <v/>
      </c>
      <c r="M1737" s="347" t="s">
        <v>28304</v>
      </c>
      <c r="N1737" s="15" t="str">
        <f>IFERROR(INDEX(dbOrdini[ORDINE],MATCH(A1737,dbOrdini[CODICE
ANKER]*(dbOrdini[CODICE
SUPPLY]="GEN24"),0)),"")</f>
        <v/>
      </c>
      <c r="O1737" s="352" t="s">
        <v>8</v>
      </c>
      <c r="P1737" s="347" t="s">
        <v>3878</v>
      </c>
    </row>
    <row r="1738" spans="1:16">
      <c r="A1738" s="347" t="s">
        <v>3879</v>
      </c>
      <c r="B1738" s="348">
        <v>574</v>
      </c>
      <c r="C1738" s="347" t="s">
        <v>28152</v>
      </c>
      <c r="D1738" s="347" t="s">
        <v>3880</v>
      </c>
      <c r="E1738" s="347">
        <v>6</v>
      </c>
      <c r="F1738" s="347">
        <v>1</v>
      </c>
      <c r="G1738" s="347" t="s">
        <v>11</v>
      </c>
      <c r="H1738" s="349">
        <v>37.5</v>
      </c>
      <c r="I1738" s="350" t="s">
        <v>12</v>
      </c>
      <c r="J1738" s="351">
        <f t="shared" si="26"/>
        <v>19.5</v>
      </c>
      <c r="K1738" s="351">
        <v>3.25</v>
      </c>
      <c r="L1738" s="3" t="str">
        <f>IFERROR(INDEX(dbOrdini[PREZZO
VINOLUX],MATCH(A1738,dbOrdini[CODICE
ANKER],0)),"")</f>
        <v/>
      </c>
      <c r="M1738" s="347" t="s">
        <v>10537</v>
      </c>
      <c r="N1738" s="15" t="str">
        <f>IFERROR(INDEX(dbOrdini[ORDINE],MATCH(A1738,dbOrdini[CODICE
ANKER]*(dbOrdini[CODICE
SUPPLY]="GEN24"),0)),"")</f>
        <v/>
      </c>
      <c r="O1738" s="352" t="s">
        <v>8</v>
      </c>
      <c r="P1738" s="347" t="s">
        <v>3881</v>
      </c>
    </row>
    <row r="1739" spans="1:16">
      <c r="A1739" s="347" t="s">
        <v>10989</v>
      </c>
      <c r="B1739" s="348">
        <v>48</v>
      </c>
      <c r="C1739" s="347" t="s">
        <v>28152</v>
      </c>
      <c r="D1739" s="347" t="s">
        <v>3880</v>
      </c>
      <c r="E1739" s="347">
        <v>6</v>
      </c>
      <c r="F1739" s="347">
        <v>1</v>
      </c>
      <c r="G1739" s="347" t="s">
        <v>11</v>
      </c>
      <c r="H1739" s="349">
        <v>37.5</v>
      </c>
      <c r="I1739" s="350" t="s">
        <v>12</v>
      </c>
      <c r="J1739" s="351">
        <f t="shared" si="26"/>
        <v>19.5</v>
      </c>
      <c r="K1739" s="351">
        <v>3.25</v>
      </c>
      <c r="L1739" s="3" t="str">
        <f>IFERROR(INDEX(dbOrdini[PREZZO
VINOLUX],MATCH(A1739,dbOrdini[CODICE
ANKER],0)),"")</f>
        <v/>
      </c>
      <c r="M1739" s="347" t="s">
        <v>10537</v>
      </c>
      <c r="N1739" s="15" t="str">
        <f>IFERROR(INDEX(dbOrdini[ORDINE],MATCH(A1739,dbOrdini[CODICE
ANKER]*(dbOrdini[CODICE
SUPPLY]="GEN24"),0)),"")</f>
        <v/>
      </c>
      <c r="O1739" s="352" t="s">
        <v>8</v>
      </c>
      <c r="P1739" s="347" t="s">
        <v>11556</v>
      </c>
    </row>
    <row r="1740" spans="1:16">
      <c r="A1740" s="347" t="s">
        <v>3882</v>
      </c>
      <c r="B1740" s="348">
        <v>178</v>
      </c>
      <c r="C1740" s="347" t="s">
        <v>28152</v>
      </c>
      <c r="D1740" s="347" t="s">
        <v>3883</v>
      </c>
      <c r="E1740" s="347">
        <v>6</v>
      </c>
      <c r="F1740" s="347">
        <v>1</v>
      </c>
      <c r="G1740" s="347" t="s">
        <v>11</v>
      </c>
      <c r="H1740" s="349">
        <v>47</v>
      </c>
      <c r="I1740" s="350" t="s">
        <v>12</v>
      </c>
      <c r="J1740" s="351">
        <f t="shared" si="26"/>
        <v>29.700000000000003</v>
      </c>
      <c r="K1740" s="351">
        <v>4.95</v>
      </c>
      <c r="L1740" s="3" t="str">
        <f>IFERROR(INDEX(dbOrdini[PREZZO
VINOLUX],MATCH(A1740,dbOrdini[CODICE
ANKER],0)),"")</f>
        <v/>
      </c>
      <c r="M1740" s="347" t="s">
        <v>10537</v>
      </c>
      <c r="N1740" s="15" t="str">
        <f>IFERROR(INDEX(dbOrdini[ORDINE],MATCH(A1740,dbOrdini[CODICE
ANKER]*(dbOrdini[CODICE
SUPPLY]="GEN24"),0)),"")</f>
        <v/>
      </c>
      <c r="O1740" s="352" t="s">
        <v>8</v>
      </c>
      <c r="P1740" s="347" t="s">
        <v>3884</v>
      </c>
    </row>
    <row r="1741" spans="1:16">
      <c r="A1741" s="347" t="s">
        <v>3885</v>
      </c>
      <c r="B1741" s="348">
        <v>0</v>
      </c>
      <c r="C1741" s="347" t="s">
        <v>28152</v>
      </c>
      <c r="D1741" s="347" t="s">
        <v>3886</v>
      </c>
      <c r="E1741" s="347">
        <v>6</v>
      </c>
      <c r="F1741" s="347">
        <v>0.7</v>
      </c>
      <c r="G1741" s="347" t="s">
        <v>11</v>
      </c>
      <c r="H1741" s="349">
        <v>37.5</v>
      </c>
      <c r="I1741" s="350" t="s">
        <v>12</v>
      </c>
      <c r="J1741" s="351">
        <f t="shared" ref="J1741:J1804" si="27">E1741*K1741</f>
        <v>17.100000000000001</v>
      </c>
      <c r="K1741" s="351">
        <v>2.85</v>
      </c>
      <c r="L1741" s="3" t="str">
        <f>IFERROR(INDEX(dbOrdini[PREZZO
VINOLUX],MATCH(A1741,dbOrdini[CODICE
ANKER],0)),"")</f>
        <v/>
      </c>
      <c r="M1741" s="347" t="s">
        <v>10537</v>
      </c>
      <c r="N1741" s="15" t="str">
        <f>IFERROR(INDEX(dbOrdini[ORDINE],MATCH(A1741,dbOrdini[CODICE
ANKER]*(dbOrdini[CODICE
SUPPLY]="GEN24"),0)),"")</f>
        <v/>
      </c>
      <c r="O1741" s="352" t="s">
        <v>8</v>
      </c>
      <c r="P1741" s="347" t="s">
        <v>3887</v>
      </c>
    </row>
    <row r="1742" spans="1:16">
      <c r="A1742" s="347" t="s">
        <v>3888</v>
      </c>
      <c r="B1742" s="348">
        <v>0</v>
      </c>
      <c r="C1742" s="347" t="s">
        <v>28152</v>
      </c>
      <c r="D1742" s="347" t="s">
        <v>3889</v>
      </c>
      <c r="E1742" s="347">
        <v>6</v>
      </c>
      <c r="F1742" s="347">
        <v>0.5</v>
      </c>
      <c r="G1742" s="347" t="s">
        <v>11</v>
      </c>
      <c r="H1742" s="349">
        <v>31</v>
      </c>
      <c r="I1742" s="350" t="s">
        <v>12</v>
      </c>
      <c r="J1742" s="351">
        <f t="shared" si="27"/>
        <v>47.7</v>
      </c>
      <c r="K1742" s="351">
        <v>7.95</v>
      </c>
      <c r="L1742" s="3" t="str">
        <f>IFERROR(INDEX(dbOrdini[PREZZO
VINOLUX],MATCH(A1742,dbOrdini[CODICE
ANKER],0)),"")</f>
        <v/>
      </c>
      <c r="M1742" s="347" t="s">
        <v>28201</v>
      </c>
      <c r="N1742" s="15" t="str">
        <f>IFERROR(INDEX(dbOrdini[ORDINE],MATCH(A1742,dbOrdini[CODICE
ANKER]*(dbOrdini[CODICE
SUPPLY]="GEN24"),0)),"")</f>
        <v/>
      </c>
      <c r="O1742" s="352" t="s">
        <v>8</v>
      </c>
      <c r="P1742" s="347" t="s">
        <v>3890</v>
      </c>
    </row>
    <row r="1743" spans="1:16">
      <c r="A1743" s="347" t="s">
        <v>3894</v>
      </c>
      <c r="B1743" s="348">
        <v>860</v>
      </c>
      <c r="C1743" s="347" t="s">
        <v>28152</v>
      </c>
      <c r="D1743" s="347" t="s">
        <v>3892</v>
      </c>
      <c r="E1743" s="347">
        <v>12</v>
      </c>
      <c r="F1743" s="347">
        <v>1</v>
      </c>
      <c r="G1743" s="347" t="s">
        <v>11</v>
      </c>
      <c r="H1743" s="349">
        <v>33</v>
      </c>
      <c r="I1743" s="350" t="s">
        <v>12</v>
      </c>
      <c r="J1743" s="351">
        <f t="shared" si="27"/>
        <v>76.800000000000011</v>
      </c>
      <c r="K1743" s="351">
        <v>6.4</v>
      </c>
      <c r="L1743" s="3" t="str">
        <f>IFERROR(INDEX(dbOrdini[PREZZO
VINOLUX],MATCH(A1743,dbOrdini[CODICE
ANKER],0)),"")</f>
        <v/>
      </c>
      <c r="M1743" s="347" t="s">
        <v>10534</v>
      </c>
      <c r="N1743" s="15" t="str">
        <f>IFERROR(INDEX(dbOrdini[ORDINE],MATCH(A1743,dbOrdini[CODICE
ANKER]*(dbOrdini[CODICE
SUPPLY]="GEN24"),0)),"")</f>
        <v/>
      </c>
      <c r="O1743" s="352" t="s">
        <v>8</v>
      </c>
      <c r="P1743" s="347" t="s">
        <v>3895</v>
      </c>
    </row>
    <row r="1744" spans="1:16">
      <c r="A1744" s="347" t="s">
        <v>3891</v>
      </c>
      <c r="B1744" s="348">
        <v>7</v>
      </c>
      <c r="C1744" s="347" t="s">
        <v>28152</v>
      </c>
      <c r="D1744" s="347" t="s">
        <v>3892</v>
      </c>
      <c r="E1744" s="347">
        <v>6</v>
      </c>
      <c r="F1744" s="347">
        <v>0.7</v>
      </c>
      <c r="G1744" s="347" t="s">
        <v>11</v>
      </c>
      <c r="H1744" s="349">
        <v>33</v>
      </c>
      <c r="I1744" s="350" t="s">
        <v>12</v>
      </c>
      <c r="J1744" s="351">
        <f t="shared" si="27"/>
        <v>38.700000000000003</v>
      </c>
      <c r="K1744" s="351">
        <v>6.45</v>
      </c>
      <c r="L1744" s="3" t="str">
        <f>IFERROR(INDEX(dbOrdini[PREZZO
VINOLUX],MATCH(A1744,dbOrdini[CODICE
ANKER],0)),"")</f>
        <v/>
      </c>
      <c r="M1744" s="347" t="s">
        <v>10534</v>
      </c>
      <c r="N1744" s="15" t="str">
        <f>IFERROR(INDEX(dbOrdini[ORDINE],MATCH(A1744,dbOrdini[CODICE
ANKER]*(dbOrdini[CODICE
SUPPLY]="GEN24"),0)),"")</f>
        <v/>
      </c>
      <c r="O1744" s="352" t="s">
        <v>8</v>
      </c>
      <c r="P1744" s="347" t="s">
        <v>3893</v>
      </c>
    </row>
    <row r="1745" spans="1:16">
      <c r="A1745" s="347" t="s">
        <v>3896</v>
      </c>
      <c r="B1745" s="348">
        <v>12</v>
      </c>
      <c r="C1745" s="347" t="s">
        <v>28152</v>
      </c>
      <c r="D1745" s="347" t="s">
        <v>3897</v>
      </c>
      <c r="E1745" s="347">
        <v>12</v>
      </c>
      <c r="F1745" s="347">
        <v>0.02</v>
      </c>
      <c r="G1745" s="347" t="s">
        <v>11</v>
      </c>
      <c r="H1745" s="349">
        <v>30</v>
      </c>
      <c r="I1745" s="350" t="s">
        <v>12</v>
      </c>
      <c r="J1745" s="351">
        <f t="shared" si="27"/>
        <v>9</v>
      </c>
      <c r="K1745" s="351">
        <v>0.75</v>
      </c>
      <c r="L1745" s="3" t="str">
        <f>IFERROR(INDEX(dbOrdini[PREZZO
VINOLUX],MATCH(A1745,dbOrdini[CODICE
ANKER],0)),"")</f>
        <v/>
      </c>
      <c r="M1745" s="347" t="s">
        <v>28195</v>
      </c>
      <c r="N1745" s="15" t="str">
        <f>IFERROR(INDEX(dbOrdini[ORDINE],MATCH(A1745,dbOrdini[CODICE
ANKER]*(dbOrdini[CODICE
SUPPLY]="GEN24"),0)),"")</f>
        <v/>
      </c>
      <c r="O1745" s="352" t="s">
        <v>8</v>
      </c>
      <c r="P1745" s="347" t="s">
        <v>3898</v>
      </c>
    </row>
    <row r="1746" spans="1:16">
      <c r="A1746" s="347" t="s">
        <v>3899</v>
      </c>
      <c r="B1746" s="348">
        <v>49</v>
      </c>
      <c r="C1746" s="347" t="s">
        <v>28152</v>
      </c>
      <c r="D1746" s="347" t="s">
        <v>3897</v>
      </c>
      <c r="E1746" s="347">
        <v>6</v>
      </c>
      <c r="F1746" s="347">
        <v>0.7</v>
      </c>
      <c r="G1746" s="347" t="s">
        <v>11</v>
      </c>
      <c r="H1746" s="349">
        <v>30</v>
      </c>
      <c r="I1746" s="350" t="s">
        <v>12</v>
      </c>
      <c r="J1746" s="351">
        <f t="shared" si="27"/>
        <v>48.900000000000006</v>
      </c>
      <c r="K1746" s="351">
        <v>8.15</v>
      </c>
      <c r="L1746" s="3" t="str">
        <f>IFERROR(INDEX(dbOrdini[PREZZO
VINOLUX],MATCH(A1746,dbOrdini[CODICE
ANKER],0)),"")</f>
        <v/>
      </c>
      <c r="M1746" s="347" t="s">
        <v>10539</v>
      </c>
      <c r="N1746" s="15" t="str">
        <f>IFERROR(INDEX(dbOrdini[ORDINE],MATCH(A1746,dbOrdini[CODICE
ANKER]*(dbOrdini[CODICE
SUPPLY]="GEN24"),0)),"")</f>
        <v/>
      </c>
      <c r="O1746" s="352" t="s">
        <v>8</v>
      </c>
      <c r="P1746" s="347" t="s">
        <v>3900</v>
      </c>
    </row>
    <row r="1747" spans="1:16">
      <c r="A1747" s="347" t="s">
        <v>3901</v>
      </c>
      <c r="B1747" s="348">
        <v>1527</v>
      </c>
      <c r="C1747" s="347" t="s">
        <v>28152</v>
      </c>
      <c r="D1747" s="347" t="s">
        <v>3902</v>
      </c>
      <c r="E1747" s="347">
        <v>6</v>
      </c>
      <c r="F1747" s="347">
        <v>0.7</v>
      </c>
      <c r="G1747" s="347" t="s">
        <v>11</v>
      </c>
      <c r="H1747" s="349">
        <v>40</v>
      </c>
      <c r="I1747" s="350" t="s">
        <v>12</v>
      </c>
      <c r="J1747" s="351">
        <f t="shared" si="27"/>
        <v>49.199999999999996</v>
      </c>
      <c r="K1747" s="351">
        <v>8.1999999999999993</v>
      </c>
      <c r="L1747" s="3" t="str">
        <f>IFERROR(INDEX(dbOrdini[PREZZO
VINOLUX],MATCH(A1747,dbOrdini[CODICE
ANKER],0)),"")</f>
        <v/>
      </c>
      <c r="M1747" s="347" t="s">
        <v>10537</v>
      </c>
      <c r="N1747" s="15" t="str">
        <f>IFERROR(INDEX(dbOrdini[ORDINE],MATCH(A1747,dbOrdini[CODICE
ANKER]*(dbOrdini[CODICE
SUPPLY]="GEN24"),0)),"")</f>
        <v/>
      </c>
      <c r="O1747" s="352" t="s">
        <v>8</v>
      </c>
      <c r="P1747" s="347" t="s">
        <v>3903</v>
      </c>
    </row>
    <row r="1748" spans="1:16">
      <c r="A1748" s="347" t="s">
        <v>3904</v>
      </c>
      <c r="B1748" s="348">
        <v>7374</v>
      </c>
      <c r="C1748" s="347" t="s">
        <v>28152</v>
      </c>
      <c r="D1748" s="347" t="s">
        <v>3905</v>
      </c>
      <c r="E1748" s="347">
        <v>6</v>
      </c>
      <c r="F1748" s="347">
        <v>0.7</v>
      </c>
      <c r="G1748" s="347" t="s">
        <v>11</v>
      </c>
      <c r="H1748" s="349">
        <v>40</v>
      </c>
      <c r="I1748" s="350" t="s">
        <v>12</v>
      </c>
      <c r="J1748" s="351">
        <f t="shared" si="27"/>
        <v>44.099999999999994</v>
      </c>
      <c r="K1748" s="351">
        <v>7.35</v>
      </c>
      <c r="L1748" s="3" t="str">
        <f>IFERROR(INDEX(dbOrdini[PREZZO
VINOLUX],MATCH(A1748,dbOrdini[CODICE
ANKER],0)),"")</f>
        <v/>
      </c>
      <c r="M1748" s="347" t="s">
        <v>10533</v>
      </c>
      <c r="N1748" s="15" t="str">
        <f>IFERROR(INDEX(dbOrdini[ORDINE],MATCH(A1748,dbOrdini[CODICE
ANKER]*(dbOrdini[CODICE
SUPPLY]="GEN24"),0)),"")</f>
        <v/>
      </c>
      <c r="O1748" s="352" t="s">
        <v>8</v>
      </c>
      <c r="P1748" s="347" t="s">
        <v>3906</v>
      </c>
    </row>
    <row r="1749" spans="1:16">
      <c r="A1749" s="347" t="s">
        <v>3910</v>
      </c>
      <c r="B1749" s="348">
        <v>329</v>
      </c>
      <c r="C1749" s="347" t="s">
        <v>28152</v>
      </c>
      <c r="D1749" s="347" t="s">
        <v>3908</v>
      </c>
      <c r="E1749" s="347">
        <v>6</v>
      </c>
      <c r="F1749" s="347">
        <v>1</v>
      </c>
      <c r="G1749" s="347" t="s">
        <v>11</v>
      </c>
      <c r="H1749" s="349">
        <v>40</v>
      </c>
      <c r="I1749" s="350" t="s">
        <v>12</v>
      </c>
      <c r="J1749" s="351">
        <f t="shared" si="27"/>
        <v>75</v>
      </c>
      <c r="K1749" s="351">
        <v>12.5</v>
      </c>
      <c r="L1749" s="3" t="str">
        <f>IFERROR(INDEX(dbOrdini[PREZZO
VINOLUX],MATCH(A1749,dbOrdini[CODICE
ANKER],0)),"")</f>
        <v/>
      </c>
      <c r="M1749" s="347" t="s">
        <v>10533</v>
      </c>
      <c r="N1749" s="15" t="str">
        <f>IFERROR(INDEX(dbOrdini[ORDINE],MATCH(A1749,dbOrdini[CODICE
ANKER]*(dbOrdini[CODICE
SUPPLY]="GEN24"),0)),"")</f>
        <v/>
      </c>
      <c r="O1749" s="352" t="s">
        <v>8</v>
      </c>
      <c r="P1749" s="347" t="s">
        <v>3911</v>
      </c>
    </row>
    <row r="1750" spans="1:16">
      <c r="A1750" s="347" t="s">
        <v>28568</v>
      </c>
      <c r="B1750" s="348">
        <v>569</v>
      </c>
      <c r="C1750" s="347" t="s">
        <v>28152</v>
      </c>
      <c r="D1750" s="347" t="s">
        <v>3908</v>
      </c>
      <c r="E1750" s="347">
        <v>15</v>
      </c>
      <c r="F1750" s="347">
        <v>0.35</v>
      </c>
      <c r="G1750" s="347" t="s">
        <v>11</v>
      </c>
      <c r="H1750" s="349">
        <v>40</v>
      </c>
      <c r="I1750" s="350" t="s">
        <v>12</v>
      </c>
      <c r="J1750" s="351">
        <f t="shared" si="27"/>
        <v>82.5</v>
      </c>
      <c r="K1750" s="351">
        <v>5.5</v>
      </c>
      <c r="L1750" s="3" t="str">
        <f>IFERROR(INDEX(dbOrdini[PREZZO
VINOLUX],MATCH(A1750,dbOrdini[CODICE
ANKER],0)),"")</f>
        <v/>
      </c>
      <c r="M1750" s="347" t="s">
        <v>10533</v>
      </c>
      <c r="N1750" s="15" t="str">
        <f>IFERROR(INDEX(dbOrdini[ORDINE],MATCH(A1750,dbOrdini[CODICE
ANKER]*(dbOrdini[CODICE
SUPPLY]="GEN24"),0)),"")</f>
        <v/>
      </c>
      <c r="O1750" s="352" t="s">
        <v>8</v>
      </c>
      <c r="P1750" s="347" t="s">
        <v>28569</v>
      </c>
    </row>
    <row r="1751" spans="1:16">
      <c r="A1751" s="347" t="s">
        <v>3907</v>
      </c>
      <c r="B1751" s="348">
        <v>307</v>
      </c>
      <c r="C1751" s="347" t="s">
        <v>28152</v>
      </c>
      <c r="D1751" s="347" t="s">
        <v>3908</v>
      </c>
      <c r="E1751" s="347">
        <v>6</v>
      </c>
      <c r="F1751" s="347">
        <v>0.7</v>
      </c>
      <c r="G1751" s="347" t="s">
        <v>11</v>
      </c>
      <c r="H1751" s="349">
        <v>40</v>
      </c>
      <c r="I1751" s="350" t="s">
        <v>12</v>
      </c>
      <c r="J1751" s="351">
        <f t="shared" si="27"/>
        <v>44.7</v>
      </c>
      <c r="K1751" s="351">
        <v>7.45</v>
      </c>
      <c r="L1751" s="3" t="str">
        <f>IFERROR(INDEX(dbOrdini[PREZZO
VINOLUX],MATCH(A1751,dbOrdini[CODICE
ANKER],0)),"")</f>
        <v/>
      </c>
      <c r="M1751" s="347" t="s">
        <v>10533</v>
      </c>
      <c r="N1751" s="15" t="str">
        <f>IFERROR(INDEX(dbOrdini[ORDINE],MATCH(A1751,dbOrdini[CODICE
ANKER]*(dbOrdini[CODICE
SUPPLY]="GEN24"),0)),"")</f>
        <v/>
      </c>
      <c r="O1751" s="352" t="s">
        <v>8</v>
      </c>
      <c r="P1751" s="347" t="s">
        <v>3909</v>
      </c>
    </row>
    <row r="1752" spans="1:16">
      <c r="A1752" s="347" t="s">
        <v>3912</v>
      </c>
      <c r="B1752" s="348">
        <v>21</v>
      </c>
      <c r="C1752" s="347" t="s">
        <v>28152</v>
      </c>
      <c r="D1752" s="347" t="s">
        <v>3913</v>
      </c>
      <c r="E1752" s="347">
        <v>6</v>
      </c>
      <c r="F1752" s="347">
        <v>0.7</v>
      </c>
      <c r="G1752" s="347" t="s">
        <v>11</v>
      </c>
      <c r="H1752" s="349">
        <v>16.399999999999999</v>
      </c>
      <c r="I1752" s="350" t="s">
        <v>12</v>
      </c>
      <c r="J1752" s="351">
        <f t="shared" si="27"/>
        <v>65.400000000000006</v>
      </c>
      <c r="K1752" s="351">
        <v>10.9</v>
      </c>
      <c r="L1752" s="3" t="str">
        <f>IFERROR(INDEX(dbOrdini[PREZZO
VINOLUX],MATCH(A1752,dbOrdini[CODICE
ANKER],0)),"")</f>
        <v/>
      </c>
      <c r="M1752" s="347" t="s">
        <v>10539</v>
      </c>
      <c r="N1752" s="15" t="str">
        <f>IFERROR(INDEX(dbOrdini[ORDINE],MATCH(A1752,dbOrdini[CODICE
ANKER]*(dbOrdini[CODICE
SUPPLY]="GEN24"),0)),"")</f>
        <v/>
      </c>
      <c r="O1752" s="352" t="s">
        <v>8</v>
      </c>
      <c r="P1752" s="347" t="s">
        <v>3914</v>
      </c>
    </row>
    <row r="1753" spans="1:16">
      <c r="A1753" s="347" t="s">
        <v>28570</v>
      </c>
      <c r="B1753" s="348">
        <v>0</v>
      </c>
      <c r="C1753" s="347" t="s">
        <v>28152</v>
      </c>
      <c r="D1753" s="347" t="s">
        <v>26433</v>
      </c>
      <c r="E1753" s="347">
        <v>6</v>
      </c>
      <c r="F1753" s="347">
        <v>0.7</v>
      </c>
      <c r="G1753" s="347" t="s">
        <v>11</v>
      </c>
      <c r="H1753" s="349">
        <v>16.399999999999999</v>
      </c>
      <c r="I1753" s="350" t="s">
        <v>12</v>
      </c>
      <c r="J1753" s="351">
        <f t="shared" si="27"/>
        <v>65.400000000000006</v>
      </c>
      <c r="K1753" s="351">
        <v>10.9</v>
      </c>
      <c r="L1753" s="3" t="str">
        <f>IFERROR(INDEX(dbOrdini[PREZZO
VINOLUX],MATCH(A1753,dbOrdini[CODICE
ANKER],0)),"")</f>
        <v/>
      </c>
      <c r="M1753" s="347" t="s">
        <v>10539</v>
      </c>
      <c r="N1753" s="15" t="str">
        <f>IFERROR(INDEX(dbOrdini[ORDINE],MATCH(A1753,dbOrdini[CODICE
ANKER]*(dbOrdini[CODICE
SUPPLY]="GEN24"),0)),"")</f>
        <v/>
      </c>
      <c r="O1753" s="352" t="s">
        <v>8</v>
      </c>
      <c r="P1753" s="347" t="s">
        <v>28571</v>
      </c>
    </row>
    <row r="1754" spans="1:16">
      <c r="A1754" s="347" t="s">
        <v>3915</v>
      </c>
      <c r="B1754" s="348">
        <v>28</v>
      </c>
      <c r="C1754" s="347" t="s">
        <v>28152</v>
      </c>
      <c r="D1754" s="347" t="s">
        <v>3916</v>
      </c>
      <c r="E1754" s="347">
        <v>6</v>
      </c>
      <c r="F1754" s="347">
        <v>1</v>
      </c>
      <c r="G1754" s="347" t="s">
        <v>11</v>
      </c>
      <c r="H1754" s="349">
        <v>30</v>
      </c>
      <c r="I1754" s="350" t="s">
        <v>12</v>
      </c>
      <c r="J1754" s="351">
        <f t="shared" si="27"/>
        <v>50.099999999999994</v>
      </c>
      <c r="K1754" s="351">
        <v>8.35</v>
      </c>
      <c r="L1754" s="3" t="str">
        <f>IFERROR(INDEX(dbOrdini[PREZZO
VINOLUX],MATCH(A1754,dbOrdini[CODICE
ANKER],0)),"")</f>
        <v/>
      </c>
      <c r="M1754" s="347" t="s">
        <v>10539</v>
      </c>
      <c r="N1754" s="15" t="str">
        <f>IFERROR(INDEX(dbOrdini[ORDINE],MATCH(A1754,dbOrdini[CODICE
ANKER]*(dbOrdini[CODICE
SUPPLY]="GEN24"),0)),"")</f>
        <v/>
      </c>
      <c r="O1754" s="352" t="s">
        <v>8</v>
      </c>
      <c r="P1754" s="347" t="s">
        <v>3917</v>
      </c>
    </row>
    <row r="1755" spans="1:16">
      <c r="A1755" s="347" t="s">
        <v>28572</v>
      </c>
      <c r="B1755" s="348">
        <v>0</v>
      </c>
      <c r="C1755" s="347" t="s">
        <v>28152</v>
      </c>
      <c r="D1755" s="347" t="s">
        <v>28573</v>
      </c>
      <c r="E1755" s="347">
        <v>6</v>
      </c>
      <c r="F1755" s="347">
        <v>0.1</v>
      </c>
      <c r="G1755" s="347" t="s">
        <v>11</v>
      </c>
      <c r="H1755" s="349">
        <v>45</v>
      </c>
      <c r="I1755" s="350" t="s">
        <v>12</v>
      </c>
      <c r="J1755" s="351">
        <f t="shared" si="27"/>
        <v>11.28</v>
      </c>
      <c r="K1755" s="351">
        <v>1.88</v>
      </c>
      <c r="L1755" s="3" t="str">
        <f>IFERROR(INDEX(dbOrdini[PREZZO
VINOLUX],MATCH(A1755,dbOrdini[CODICE
ANKER],0)),"")</f>
        <v/>
      </c>
      <c r="M1755" s="347" t="s">
        <v>28262</v>
      </c>
      <c r="N1755" s="15" t="str">
        <f>IFERROR(INDEX(dbOrdini[ORDINE],MATCH(A1755,dbOrdini[CODICE
ANKER]*(dbOrdini[CODICE
SUPPLY]="GEN24"),0)),"")</f>
        <v/>
      </c>
      <c r="O1755" s="352" t="s">
        <v>8</v>
      </c>
      <c r="P1755" s="347" t="s">
        <v>28574</v>
      </c>
    </row>
    <row r="1756" spans="1:16">
      <c r="A1756" s="347" t="s">
        <v>3918</v>
      </c>
      <c r="B1756" s="348">
        <v>6</v>
      </c>
      <c r="C1756" s="347" t="s">
        <v>28152</v>
      </c>
      <c r="D1756" s="347" t="s">
        <v>3919</v>
      </c>
      <c r="E1756" s="347">
        <v>6</v>
      </c>
      <c r="F1756" s="347">
        <v>0.1</v>
      </c>
      <c r="G1756" s="347" t="s">
        <v>11</v>
      </c>
      <c r="H1756" s="349">
        <v>30</v>
      </c>
      <c r="I1756" s="350" t="s">
        <v>12</v>
      </c>
      <c r="J1756" s="351">
        <f t="shared" si="27"/>
        <v>14.100000000000001</v>
      </c>
      <c r="K1756" s="351">
        <v>2.35</v>
      </c>
      <c r="L1756" s="3" t="str">
        <f>IFERROR(INDEX(dbOrdini[PREZZO
VINOLUX],MATCH(A1756,dbOrdini[CODICE
ANKER],0)),"")</f>
        <v/>
      </c>
      <c r="M1756" s="347" t="s">
        <v>10539</v>
      </c>
      <c r="N1756" s="15" t="str">
        <f>IFERROR(INDEX(dbOrdini[ORDINE],MATCH(A1756,dbOrdini[CODICE
ANKER]*(dbOrdini[CODICE
SUPPLY]="GEN24"),0)),"")</f>
        <v/>
      </c>
      <c r="O1756" s="352" t="s">
        <v>8</v>
      </c>
      <c r="P1756" s="347" t="s">
        <v>3920</v>
      </c>
    </row>
    <row r="1757" spans="1:16">
      <c r="A1757" s="347" t="s">
        <v>3921</v>
      </c>
      <c r="B1757" s="348">
        <v>6</v>
      </c>
      <c r="C1757" s="347" t="s">
        <v>28152</v>
      </c>
      <c r="D1757" s="347" t="s">
        <v>3922</v>
      </c>
      <c r="E1757" s="347">
        <v>6</v>
      </c>
      <c r="F1757" s="347">
        <v>0.1</v>
      </c>
      <c r="G1757" s="347" t="s">
        <v>11262</v>
      </c>
      <c r="H1757" s="349">
        <v>18</v>
      </c>
      <c r="I1757" s="350" t="s">
        <v>12</v>
      </c>
      <c r="J1757" s="351">
        <f t="shared" si="27"/>
        <v>10.8</v>
      </c>
      <c r="K1757" s="351">
        <v>1.8</v>
      </c>
      <c r="L1757" s="3" t="str">
        <f>IFERROR(INDEX(dbOrdini[PREZZO
VINOLUX],MATCH(A1757,dbOrdini[CODICE
ANKER],0)),"")</f>
        <v/>
      </c>
      <c r="M1757" s="347" t="s">
        <v>28352</v>
      </c>
      <c r="N1757" s="15" t="str">
        <f>IFERROR(INDEX(dbOrdini[ORDINE],MATCH(A1757,dbOrdini[CODICE
ANKER]*(dbOrdini[CODICE
SUPPLY]="GEN24"),0)),"")</f>
        <v/>
      </c>
      <c r="O1757" s="352" t="s">
        <v>8</v>
      </c>
      <c r="P1757" s="347" t="s">
        <v>3923</v>
      </c>
    </row>
    <row r="1758" spans="1:16">
      <c r="A1758" s="347" t="s">
        <v>3924</v>
      </c>
      <c r="B1758" s="348">
        <v>12</v>
      </c>
      <c r="C1758" s="347" t="s">
        <v>28152</v>
      </c>
      <c r="D1758" s="347" t="s">
        <v>3925</v>
      </c>
      <c r="E1758" s="347">
        <v>6</v>
      </c>
      <c r="F1758" s="347">
        <v>0.1</v>
      </c>
      <c r="G1758" s="347" t="s">
        <v>11</v>
      </c>
      <c r="H1758" s="349">
        <v>18</v>
      </c>
      <c r="I1758" s="350" t="s">
        <v>12</v>
      </c>
      <c r="J1758" s="351">
        <f t="shared" si="27"/>
        <v>10.199999999999999</v>
      </c>
      <c r="K1758" s="351">
        <v>1.7</v>
      </c>
      <c r="L1758" s="3" t="str">
        <f>IFERROR(INDEX(dbOrdini[PREZZO
VINOLUX],MATCH(A1758,dbOrdini[CODICE
ANKER],0)),"")</f>
        <v/>
      </c>
      <c r="M1758" s="347" t="s">
        <v>28352</v>
      </c>
      <c r="N1758" s="15" t="str">
        <f>IFERROR(INDEX(dbOrdini[ORDINE],MATCH(A1758,dbOrdini[CODICE
ANKER]*(dbOrdini[CODICE
SUPPLY]="GEN24"),0)),"")</f>
        <v/>
      </c>
      <c r="O1758" s="352" t="s">
        <v>8</v>
      </c>
      <c r="P1758" s="347" t="s">
        <v>3926</v>
      </c>
    </row>
    <row r="1759" spans="1:16">
      <c r="A1759" s="347" t="s">
        <v>3927</v>
      </c>
      <c r="B1759" s="348">
        <v>0</v>
      </c>
      <c r="C1759" s="347" t="s">
        <v>28152</v>
      </c>
      <c r="D1759" s="347" t="s">
        <v>3928</v>
      </c>
      <c r="E1759" s="347">
        <v>6</v>
      </c>
      <c r="F1759" s="347">
        <v>0.1</v>
      </c>
      <c r="G1759" s="347" t="s">
        <v>11</v>
      </c>
      <c r="H1759" s="349">
        <v>45</v>
      </c>
      <c r="I1759" s="350" t="s">
        <v>12</v>
      </c>
      <c r="J1759" s="351">
        <f t="shared" si="27"/>
        <v>13.799999999999999</v>
      </c>
      <c r="K1759" s="351">
        <v>2.2999999999999998</v>
      </c>
      <c r="L1759" s="3" t="str">
        <f>IFERROR(INDEX(dbOrdini[PREZZO
VINOLUX],MATCH(A1759,dbOrdini[CODICE
ANKER],0)),"")</f>
        <v/>
      </c>
      <c r="M1759" s="347" t="s">
        <v>28519</v>
      </c>
      <c r="N1759" s="15" t="str">
        <f>IFERROR(INDEX(dbOrdini[ORDINE],MATCH(A1759,dbOrdini[CODICE
ANKER]*(dbOrdini[CODICE
SUPPLY]="GEN24"),0)),"")</f>
        <v/>
      </c>
      <c r="O1759" s="352" t="s">
        <v>8</v>
      </c>
      <c r="P1759" s="347" t="s">
        <v>3929</v>
      </c>
    </row>
    <row r="1760" spans="1:16">
      <c r="A1760" s="347" t="s">
        <v>3930</v>
      </c>
      <c r="B1760" s="348">
        <v>18</v>
      </c>
      <c r="C1760" s="347" t="s">
        <v>28152</v>
      </c>
      <c r="D1760" s="347" t="s">
        <v>3931</v>
      </c>
      <c r="E1760" s="347">
        <v>6</v>
      </c>
      <c r="F1760" s="347">
        <v>0.1</v>
      </c>
      <c r="G1760" s="347" t="s">
        <v>11262</v>
      </c>
      <c r="H1760" s="349">
        <v>17.5</v>
      </c>
      <c r="I1760" s="350" t="s">
        <v>12</v>
      </c>
      <c r="J1760" s="351">
        <f t="shared" si="27"/>
        <v>15</v>
      </c>
      <c r="K1760" s="351">
        <v>2.5</v>
      </c>
      <c r="L1760" s="3" t="str">
        <f>IFERROR(INDEX(dbOrdini[PREZZO
VINOLUX],MATCH(A1760,dbOrdini[CODICE
ANKER],0)),"")</f>
        <v/>
      </c>
      <c r="M1760" s="347" t="s">
        <v>28304</v>
      </c>
      <c r="N1760" s="15" t="str">
        <f>IFERROR(INDEX(dbOrdini[ORDINE],MATCH(A1760,dbOrdini[CODICE
ANKER]*(dbOrdini[CODICE
SUPPLY]="GEN24"),0)),"")</f>
        <v/>
      </c>
      <c r="O1760" s="352" t="s">
        <v>8</v>
      </c>
      <c r="P1760" s="347" t="s">
        <v>3932</v>
      </c>
    </row>
    <row r="1761" spans="1:16">
      <c r="A1761" s="347" t="s">
        <v>28575</v>
      </c>
      <c r="B1761" s="348">
        <v>10</v>
      </c>
      <c r="C1761" s="347" t="s">
        <v>28170</v>
      </c>
      <c r="D1761" s="347" t="s">
        <v>28576</v>
      </c>
      <c r="E1761" s="347">
        <v>1</v>
      </c>
      <c r="F1761" s="347">
        <v>1.2</v>
      </c>
      <c r="G1761" s="347" t="s">
        <v>11</v>
      </c>
      <c r="H1761" s="349">
        <v>45.2</v>
      </c>
      <c r="I1761" s="350" t="s">
        <v>12</v>
      </c>
      <c r="J1761" s="351">
        <f t="shared" si="27"/>
        <v>122.5</v>
      </c>
      <c r="K1761" s="351">
        <v>122.5</v>
      </c>
      <c r="L1761" s="3" t="str">
        <f>IFERROR(INDEX(dbOrdini[PREZZO
VINOLUX],MATCH(A1761,dbOrdini[CODICE
ANKER],0)),"")</f>
        <v/>
      </c>
      <c r="M1761" s="347" t="s">
        <v>10538</v>
      </c>
      <c r="N1761" s="15" t="str">
        <f>IFERROR(INDEX(dbOrdini[ORDINE],MATCH(A1761,dbOrdini[CODICE
ANKER]*(dbOrdini[CODICE
SUPPLY]="GEN24"),0)),"")</f>
        <v/>
      </c>
      <c r="O1761" s="352" t="s">
        <v>8</v>
      </c>
      <c r="P1761" s="347" t="s">
        <v>28577</v>
      </c>
    </row>
    <row r="1762" spans="1:16">
      <c r="A1762" s="347" t="s">
        <v>10826</v>
      </c>
      <c r="B1762" s="348">
        <v>0</v>
      </c>
      <c r="C1762" s="347" t="s">
        <v>28152</v>
      </c>
      <c r="D1762" s="347" t="s">
        <v>10827</v>
      </c>
      <c r="E1762" s="347">
        <v>6</v>
      </c>
      <c r="F1762" s="347">
        <v>1</v>
      </c>
      <c r="G1762" s="347" t="s">
        <v>11</v>
      </c>
      <c r="H1762" s="349">
        <v>40</v>
      </c>
      <c r="I1762" s="350" t="s">
        <v>12</v>
      </c>
      <c r="J1762" s="351">
        <f t="shared" si="27"/>
        <v>141</v>
      </c>
      <c r="K1762" s="351">
        <v>23.5</v>
      </c>
      <c r="L1762" s="3">
        <f>IFERROR(INDEX(dbOrdini[PREZZO
VINOLUX],MATCH(A1762,dbOrdini[CODICE
ANKER],0)),"")</f>
        <v>19.95</v>
      </c>
      <c r="M1762" s="347" t="s">
        <v>10535</v>
      </c>
      <c r="N1762" s="15" t="str">
        <f>IFERROR(INDEX(dbOrdini[ORDINE],MATCH(A1762,dbOrdini[CODICE
ANKER]*(dbOrdini[CODICE
SUPPLY]="GEN24"),0)),"")</f>
        <v/>
      </c>
      <c r="O1762" s="352" t="s">
        <v>8</v>
      </c>
      <c r="P1762" s="347" t="s">
        <v>11557</v>
      </c>
    </row>
    <row r="1763" spans="1:16">
      <c r="A1763" s="347" t="s">
        <v>3933</v>
      </c>
      <c r="B1763" s="348">
        <v>667</v>
      </c>
      <c r="C1763" s="347" t="s">
        <v>28152</v>
      </c>
      <c r="D1763" s="347" t="s">
        <v>3934</v>
      </c>
      <c r="E1763" s="347">
        <v>6</v>
      </c>
      <c r="F1763" s="347">
        <v>0.7</v>
      </c>
      <c r="G1763" s="347" t="s">
        <v>11262</v>
      </c>
      <c r="H1763" s="349">
        <v>17</v>
      </c>
      <c r="I1763" s="350" t="s">
        <v>12</v>
      </c>
      <c r="J1763" s="351">
        <f t="shared" si="27"/>
        <v>40.5</v>
      </c>
      <c r="K1763" s="351">
        <v>6.75</v>
      </c>
      <c r="L1763" s="3" t="str">
        <f>IFERROR(INDEX(dbOrdini[PREZZO
VINOLUX],MATCH(A1763,dbOrdini[CODICE
ANKER],0)),"")</f>
        <v/>
      </c>
      <c r="M1763" s="347" t="s">
        <v>10552</v>
      </c>
      <c r="N1763" s="15" t="str">
        <f>IFERROR(INDEX(dbOrdini[ORDINE],MATCH(A1763,dbOrdini[CODICE
ANKER]*(dbOrdini[CODICE
SUPPLY]="GEN24"),0)),"")</f>
        <v/>
      </c>
      <c r="O1763" s="352" t="s">
        <v>8</v>
      </c>
      <c r="P1763" s="347" t="s">
        <v>3935</v>
      </c>
    </row>
    <row r="1764" spans="1:16">
      <c r="A1764" s="347" t="s">
        <v>3936</v>
      </c>
      <c r="B1764" s="348">
        <v>0</v>
      </c>
      <c r="C1764" s="347" t="s">
        <v>28152</v>
      </c>
      <c r="D1764" s="347" t="s">
        <v>3937</v>
      </c>
      <c r="E1764" s="347">
        <v>6</v>
      </c>
      <c r="F1764" s="347">
        <v>1</v>
      </c>
      <c r="G1764" s="347" t="s">
        <v>11</v>
      </c>
      <c r="H1764" s="349">
        <v>20</v>
      </c>
      <c r="I1764" s="350" t="s">
        <v>12</v>
      </c>
      <c r="J1764" s="351">
        <f t="shared" si="27"/>
        <v>29.700000000000003</v>
      </c>
      <c r="K1764" s="351">
        <v>4.95</v>
      </c>
      <c r="L1764" s="3" t="str">
        <f>IFERROR(INDEX(dbOrdini[PREZZO
VINOLUX],MATCH(A1764,dbOrdini[CODICE
ANKER],0)),"")</f>
        <v/>
      </c>
      <c r="M1764" s="347" t="s">
        <v>28461</v>
      </c>
      <c r="N1764" s="15" t="str">
        <f>IFERROR(INDEX(dbOrdini[ORDINE],MATCH(A1764,dbOrdini[CODICE
ANKER]*(dbOrdini[CODICE
SUPPLY]="GEN24"),0)),"")</f>
        <v/>
      </c>
      <c r="O1764" s="352" t="s">
        <v>8</v>
      </c>
      <c r="P1764" s="347" t="s">
        <v>3938</v>
      </c>
    </row>
    <row r="1765" spans="1:16">
      <c r="A1765" s="347" t="s">
        <v>3939</v>
      </c>
      <c r="B1765" s="348">
        <v>22</v>
      </c>
      <c r="C1765" s="347" t="s">
        <v>28152</v>
      </c>
      <c r="D1765" s="347" t="s">
        <v>3940</v>
      </c>
      <c r="E1765" s="347">
        <v>6</v>
      </c>
      <c r="F1765" s="347">
        <v>1</v>
      </c>
      <c r="G1765" s="347" t="s">
        <v>11</v>
      </c>
      <c r="H1765" s="349">
        <v>35</v>
      </c>
      <c r="I1765" s="350" t="s">
        <v>12</v>
      </c>
      <c r="J1765" s="351">
        <f t="shared" si="27"/>
        <v>26.700000000000003</v>
      </c>
      <c r="K1765" s="351">
        <v>4.45</v>
      </c>
      <c r="L1765" s="3" t="str">
        <f>IFERROR(INDEX(dbOrdini[PREZZO
VINOLUX],MATCH(A1765,dbOrdini[CODICE
ANKER],0)),"")</f>
        <v/>
      </c>
      <c r="M1765" s="347" t="s">
        <v>28208</v>
      </c>
      <c r="N1765" s="15" t="str">
        <f>IFERROR(INDEX(dbOrdini[ORDINE],MATCH(A1765,dbOrdini[CODICE
ANKER]*(dbOrdini[CODICE
SUPPLY]="GEN24"),0)),"")</f>
        <v/>
      </c>
      <c r="O1765" s="352" t="s">
        <v>8</v>
      </c>
      <c r="P1765" s="347" t="s">
        <v>3941</v>
      </c>
    </row>
    <row r="1766" spans="1:16">
      <c r="A1766" s="347" t="s">
        <v>3942</v>
      </c>
      <c r="B1766" s="348">
        <v>0</v>
      </c>
      <c r="C1766" s="347" t="s">
        <v>28152</v>
      </c>
      <c r="D1766" s="347" t="s">
        <v>28578</v>
      </c>
      <c r="E1766" s="347">
        <v>6</v>
      </c>
      <c r="F1766" s="347">
        <v>0.7</v>
      </c>
      <c r="G1766" s="347" t="s">
        <v>11</v>
      </c>
      <c r="H1766" s="349">
        <v>0</v>
      </c>
      <c r="I1766" s="350" t="s">
        <v>12</v>
      </c>
      <c r="J1766" s="351">
        <f t="shared" si="27"/>
        <v>81.900000000000006</v>
      </c>
      <c r="K1766" s="351">
        <v>13.65</v>
      </c>
      <c r="L1766" s="3" t="str">
        <f>IFERROR(INDEX(dbOrdini[PREZZO
VINOLUX],MATCH(A1766,dbOrdini[CODICE
ANKER],0)),"")</f>
        <v/>
      </c>
      <c r="M1766" s="347" t="s">
        <v>28382</v>
      </c>
      <c r="N1766" s="15" t="str">
        <f>IFERROR(INDEX(dbOrdini[ORDINE],MATCH(A1766,dbOrdini[CODICE
ANKER]*(dbOrdini[CODICE
SUPPLY]="GEN24"),0)),"")</f>
        <v/>
      </c>
      <c r="O1766" s="352" t="s">
        <v>8</v>
      </c>
      <c r="P1766" s="347" t="s">
        <v>3943</v>
      </c>
    </row>
    <row r="1767" spans="1:16">
      <c r="A1767" s="347" t="s">
        <v>3947</v>
      </c>
      <c r="B1767" s="348">
        <v>3480</v>
      </c>
      <c r="C1767" s="347" t="s">
        <v>28152</v>
      </c>
      <c r="D1767" s="347" t="s">
        <v>3945</v>
      </c>
      <c r="E1767" s="347">
        <v>10</v>
      </c>
      <c r="F1767" s="347">
        <v>0.02</v>
      </c>
      <c r="G1767" s="347" t="s">
        <v>11</v>
      </c>
      <c r="H1767" s="349">
        <v>10</v>
      </c>
      <c r="I1767" s="350" t="s">
        <v>12</v>
      </c>
      <c r="J1767" s="351">
        <f t="shared" si="27"/>
        <v>5.4</v>
      </c>
      <c r="K1767" s="351">
        <v>0.54</v>
      </c>
      <c r="L1767" s="3" t="str">
        <f>IFERROR(INDEX(dbOrdini[PREZZO
VINOLUX],MATCH(A1767,dbOrdini[CODICE
ANKER],0)),"")</f>
        <v/>
      </c>
      <c r="M1767" s="347" t="s">
        <v>28214</v>
      </c>
      <c r="N1767" s="15" t="str">
        <f>IFERROR(INDEX(dbOrdini[ORDINE],MATCH(A1767,dbOrdini[CODICE
ANKER]*(dbOrdini[CODICE
SUPPLY]="GEN24"),0)),"")</f>
        <v/>
      </c>
      <c r="O1767" s="352" t="s">
        <v>8</v>
      </c>
      <c r="P1767" s="347" t="s">
        <v>3946</v>
      </c>
    </row>
    <row r="1768" spans="1:16">
      <c r="A1768" s="347" t="s">
        <v>3944</v>
      </c>
      <c r="B1768" s="348">
        <v>4720</v>
      </c>
      <c r="C1768" s="347" t="s">
        <v>28152</v>
      </c>
      <c r="D1768" s="347" t="s">
        <v>3945</v>
      </c>
      <c r="E1768" s="347">
        <v>40</v>
      </c>
      <c r="F1768" s="347">
        <v>0.02</v>
      </c>
      <c r="G1768" s="347" t="s">
        <v>11</v>
      </c>
      <c r="H1768" s="349">
        <v>10</v>
      </c>
      <c r="I1768" s="350" t="s">
        <v>12</v>
      </c>
      <c r="J1768" s="351">
        <f t="shared" si="27"/>
        <v>22.400000000000002</v>
      </c>
      <c r="K1768" s="351">
        <v>0.56000000000000005</v>
      </c>
      <c r="L1768" s="3" t="str">
        <f>IFERROR(INDEX(dbOrdini[PREZZO
VINOLUX],MATCH(A1768,dbOrdini[CODICE
ANKER],0)),"")</f>
        <v/>
      </c>
      <c r="M1768" s="347" t="s">
        <v>28214</v>
      </c>
      <c r="N1768" s="15" t="str">
        <f>IFERROR(INDEX(dbOrdini[ORDINE],MATCH(A1768,dbOrdini[CODICE
ANKER]*(dbOrdini[CODICE
SUPPLY]="GEN24"),0)),"")</f>
        <v/>
      </c>
      <c r="O1768" s="352" t="s">
        <v>8</v>
      </c>
      <c r="P1768" s="347" t="s">
        <v>3946</v>
      </c>
    </row>
    <row r="1769" spans="1:16">
      <c r="A1769" s="347" t="s">
        <v>3948</v>
      </c>
      <c r="B1769" s="348">
        <v>2880</v>
      </c>
      <c r="C1769" s="347" t="s">
        <v>28152</v>
      </c>
      <c r="D1769" s="347" t="s">
        <v>3949</v>
      </c>
      <c r="E1769" s="347">
        <v>40</v>
      </c>
      <c r="F1769" s="347">
        <v>0.02</v>
      </c>
      <c r="G1769" s="347" t="s">
        <v>11</v>
      </c>
      <c r="H1769" s="349">
        <v>10</v>
      </c>
      <c r="I1769" s="350" t="s">
        <v>12</v>
      </c>
      <c r="J1769" s="351">
        <f t="shared" si="27"/>
        <v>26</v>
      </c>
      <c r="K1769" s="351">
        <v>0.65</v>
      </c>
      <c r="L1769" s="3" t="str">
        <f>IFERROR(INDEX(dbOrdini[PREZZO
VINOLUX],MATCH(A1769,dbOrdini[CODICE
ANKER],0)),"")</f>
        <v/>
      </c>
      <c r="M1769" s="347" t="s">
        <v>28214</v>
      </c>
      <c r="N1769" s="15" t="str">
        <f>IFERROR(INDEX(dbOrdini[ORDINE],MATCH(A1769,dbOrdini[CODICE
ANKER]*(dbOrdini[CODICE
SUPPLY]="GEN24"),0)),"")</f>
        <v/>
      </c>
      <c r="O1769" s="352" t="s">
        <v>8</v>
      </c>
      <c r="P1769" s="347" t="s">
        <v>3950</v>
      </c>
    </row>
    <row r="1770" spans="1:16">
      <c r="A1770" s="347" t="s">
        <v>3951</v>
      </c>
      <c r="B1770" s="348">
        <v>31</v>
      </c>
      <c r="C1770" s="347" t="s">
        <v>28152</v>
      </c>
      <c r="D1770" s="347" t="s">
        <v>3952</v>
      </c>
      <c r="E1770" s="347">
        <v>6</v>
      </c>
      <c r="F1770" s="347">
        <v>0.7</v>
      </c>
      <c r="G1770" s="347" t="s">
        <v>11</v>
      </c>
      <c r="H1770" s="349">
        <v>40</v>
      </c>
      <c r="I1770" s="350" t="s">
        <v>12</v>
      </c>
      <c r="J1770" s="351">
        <f t="shared" si="27"/>
        <v>73.5</v>
      </c>
      <c r="K1770" s="351">
        <v>12.25</v>
      </c>
      <c r="L1770" s="3" t="str">
        <f>IFERROR(INDEX(dbOrdini[PREZZO
VINOLUX],MATCH(A1770,dbOrdini[CODICE
ANKER],0)),"")</f>
        <v/>
      </c>
      <c r="M1770" s="347" t="s">
        <v>10535</v>
      </c>
      <c r="N1770" s="15" t="str">
        <f>IFERROR(INDEX(dbOrdini[ORDINE],MATCH(A1770,dbOrdini[CODICE
ANKER]*(dbOrdini[CODICE
SUPPLY]="GEN24"),0)),"")</f>
        <v/>
      </c>
      <c r="O1770" s="352" t="s">
        <v>8</v>
      </c>
      <c r="P1770" s="347" t="s">
        <v>3953</v>
      </c>
    </row>
    <row r="1771" spans="1:16">
      <c r="A1771" s="347" t="s">
        <v>3954</v>
      </c>
      <c r="B1771" s="348">
        <v>2</v>
      </c>
      <c r="C1771" s="347" t="s">
        <v>28152</v>
      </c>
      <c r="D1771" s="347" t="s">
        <v>3955</v>
      </c>
      <c r="E1771" s="347">
        <v>6</v>
      </c>
      <c r="F1771" s="347">
        <v>0.7</v>
      </c>
      <c r="G1771" s="347" t="s">
        <v>11262</v>
      </c>
      <c r="H1771" s="349">
        <v>40</v>
      </c>
      <c r="I1771" s="350" t="s">
        <v>12</v>
      </c>
      <c r="J1771" s="351">
        <f t="shared" si="27"/>
        <v>51</v>
      </c>
      <c r="K1771" s="351">
        <v>8.5</v>
      </c>
      <c r="L1771" s="3" t="str">
        <f>IFERROR(INDEX(dbOrdini[PREZZO
VINOLUX],MATCH(A1771,dbOrdini[CODICE
ANKER],0)),"")</f>
        <v/>
      </c>
      <c r="M1771" s="347" t="s">
        <v>10535</v>
      </c>
      <c r="N1771" s="15" t="str">
        <f>IFERROR(INDEX(dbOrdini[ORDINE],MATCH(A1771,dbOrdini[CODICE
ANKER]*(dbOrdini[CODICE
SUPPLY]="GEN24"),0)),"")</f>
        <v/>
      </c>
      <c r="O1771" s="352" t="s">
        <v>8</v>
      </c>
      <c r="P1771" s="347" t="s">
        <v>3956</v>
      </c>
    </row>
    <row r="1772" spans="1:16">
      <c r="A1772" s="347" t="s">
        <v>3957</v>
      </c>
      <c r="B1772" s="348">
        <v>0</v>
      </c>
      <c r="C1772" s="347" t="s">
        <v>28152</v>
      </c>
      <c r="D1772" s="347" t="s">
        <v>3958</v>
      </c>
      <c r="E1772" s="347">
        <v>6</v>
      </c>
      <c r="F1772" s="347">
        <v>0.75</v>
      </c>
      <c r="G1772" s="347" t="s">
        <v>11</v>
      </c>
      <c r="H1772" s="349">
        <v>20</v>
      </c>
      <c r="I1772" s="350" t="s">
        <v>12</v>
      </c>
      <c r="J1772" s="351">
        <f t="shared" si="27"/>
        <v>43.8</v>
      </c>
      <c r="K1772" s="351">
        <v>7.3</v>
      </c>
      <c r="L1772" s="3" t="str">
        <f>IFERROR(INDEX(dbOrdini[PREZZO
VINOLUX],MATCH(A1772,dbOrdini[CODICE
ANKER],0)),"")</f>
        <v/>
      </c>
      <c r="M1772" s="347" t="s">
        <v>28481</v>
      </c>
      <c r="N1772" s="15" t="str">
        <f>IFERROR(INDEX(dbOrdini[ORDINE],MATCH(A1772,dbOrdini[CODICE
ANKER]*(dbOrdini[CODICE
SUPPLY]="GEN24"),0)),"")</f>
        <v/>
      </c>
      <c r="O1772" s="352" t="s">
        <v>8</v>
      </c>
      <c r="P1772" s="347" t="s">
        <v>3959</v>
      </c>
    </row>
    <row r="1773" spans="1:16">
      <c r="A1773" s="347" t="s">
        <v>3960</v>
      </c>
      <c r="B1773" s="348">
        <v>0</v>
      </c>
      <c r="C1773" s="347" t="s">
        <v>28152</v>
      </c>
      <c r="D1773" s="347" t="s">
        <v>3961</v>
      </c>
      <c r="E1773" s="347">
        <v>6</v>
      </c>
      <c r="F1773" s="347">
        <v>0.75</v>
      </c>
      <c r="G1773" s="347" t="s">
        <v>11</v>
      </c>
      <c r="H1773" s="349">
        <v>20</v>
      </c>
      <c r="I1773" s="350" t="s">
        <v>12</v>
      </c>
      <c r="J1773" s="351">
        <f t="shared" si="27"/>
        <v>69.900000000000006</v>
      </c>
      <c r="K1773" s="351">
        <v>11.65</v>
      </c>
      <c r="L1773" s="3" t="str">
        <f>IFERROR(INDEX(dbOrdini[PREZZO
VINOLUX],MATCH(A1773,dbOrdini[CODICE
ANKER],0)),"")</f>
        <v/>
      </c>
      <c r="M1773" s="347" t="s">
        <v>28481</v>
      </c>
      <c r="N1773" s="15" t="str">
        <f>IFERROR(INDEX(dbOrdini[ORDINE],MATCH(A1773,dbOrdini[CODICE
ANKER]*(dbOrdini[CODICE
SUPPLY]="GEN24"),0)),"")</f>
        <v/>
      </c>
      <c r="O1773" s="352" t="s">
        <v>8</v>
      </c>
      <c r="P1773" s="347" t="s">
        <v>3962</v>
      </c>
    </row>
    <row r="1774" spans="1:16">
      <c r="A1774" s="347" t="s">
        <v>3963</v>
      </c>
      <c r="B1774" s="348">
        <v>0</v>
      </c>
      <c r="C1774" s="347" t="s">
        <v>28152</v>
      </c>
      <c r="D1774" s="347" t="s">
        <v>3964</v>
      </c>
      <c r="E1774" s="347">
        <v>6</v>
      </c>
      <c r="F1774" s="347">
        <v>0.75</v>
      </c>
      <c r="G1774" s="347" t="s">
        <v>11</v>
      </c>
      <c r="H1774" s="349">
        <v>20</v>
      </c>
      <c r="I1774" s="350" t="s">
        <v>12</v>
      </c>
      <c r="J1774" s="351">
        <f t="shared" si="27"/>
        <v>63</v>
      </c>
      <c r="K1774" s="351">
        <v>10.5</v>
      </c>
      <c r="L1774" s="3" t="str">
        <f>IFERROR(INDEX(dbOrdini[PREZZO
VINOLUX],MATCH(A1774,dbOrdini[CODICE
ANKER],0)),"")</f>
        <v/>
      </c>
      <c r="M1774" s="347" t="s">
        <v>28481</v>
      </c>
      <c r="N1774" s="15" t="str">
        <f>IFERROR(INDEX(dbOrdini[ORDINE],MATCH(A1774,dbOrdini[CODICE
ANKER]*(dbOrdini[CODICE
SUPPLY]="GEN24"),0)),"")</f>
        <v/>
      </c>
      <c r="O1774" s="352" t="s">
        <v>8</v>
      </c>
      <c r="P1774" s="347" t="s">
        <v>3962</v>
      </c>
    </row>
    <row r="1775" spans="1:16">
      <c r="A1775" s="347" t="s">
        <v>3965</v>
      </c>
      <c r="B1775" s="348">
        <v>2</v>
      </c>
      <c r="C1775" s="347" t="s">
        <v>28152</v>
      </c>
      <c r="D1775" s="347" t="s">
        <v>3966</v>
      </c>
      <c r="E1775" s="347">
        <v>6</v>
      </c>
      <c r="F1775" s="347">
        <v>0.75</v>
      </c>
      <c r="G1775" s="347" t="s">
        <v>11</v>
      </c>
      <c r="H1775" s="349">
        <v>20</v>
      </c>
      <c r="I1775" s="350" t="s">
        <v>12</v>
      </c>
      <c r="J1775" s="351">
        <f t="shared" si="27"/>
        <v>40.5</v>
      </c>
      <c r="K1775" s="351">
        <v>6.75</v>
      </c>
      <c r="L1775" s="3" t="str">
        <f>IFERROR(INDEX(dbOrdini[PREZZO
VINOLUX],MATCH(A1775,dbOrdini[CODICE
ANKER],0)),"")</f>
        <v/>
      </c>
      <c r="M1775" s="347" t="s">
        <v>28481</v>
      </c>
      <c r="N1775" s="15" t="str">
        <f>IFERROR(INDEX(dbOrdini[ORDINE],MATCH(A1775,dbOrdini[CODICE
ANKER]*(dbOrdini[CODICE
SUPPLY]="GEN24"),0)),"")</f>
        <v/>
      </c>
      <c r="O1775" s="352" t="s">
        <v>8</v>
      </c>
      <c r="P1775" s="347" t="s">
        <v>3967</v>
      </c>
    </row>
    <row r="1776" spans="1:16">
      <c r="A1776" s="347" t="s">
        <v>3968</v>
      </c>
      <c r="B1776" s="348">
        <v>0</v>
      </c>
      <c r="C1776" s="347" t="s">
        <v>28152</v>
      </c>
      <c r="D1776" s="347" t="s">
        <v>3969</v>
      </c>
      <c r="E1776" s="347">
        <v>6</v>
      </c>
      <c r="F1776" s="347">
        <v>0.75</v>
      </c>
      <c r="G1776" s="347" t="s">
        <v>11</v>
      </c>
      <c r="H1776" s="349">
        <v>20</v>
      </c>
      <c r="I1776" s="350" t="s">
        <v>12</v>
      </c>
      <c r="J1776" s="351">
        <f t="shared" si="27"/>
        <v>39.900000000000006</v>
      </c>
      <c r="K1776" s="351">
        <v>6.65</v>
      </c>
      <c r="L1776" s="3" t="str">
        <f>IFERROR(INDEX(dbOrdini[PREZZO
VINOLUX],MATCH(A1776,dbOrdini[CODICE
ANKER],0)),"")</f>
        <v/>
      </c>
      <c r="M1776" s="347" t="s">
        <v>28481</v>
      </c>
      <c r="N1776" s="15" t="str">
        <f>IFERROR(INDEX(dbOrdini[ORDINE],MATCH(A1776,dbOrdini[CODICE
ANKER]*(dbOrdini[CODICE
SUPPLY]="GEN24"),0)),"")</f>
        <v/>
      </c>
      <c r="O1776" s="352" t="s">
        <v>8</v>
      </c>
      <c r="P1776" s="347" t="s">
        <v>3970</v>
      </c>
    </row>
    <row r="1777" spans="1:16">
      <c r="A1777" s="347" t="s">
        <v>3971</v>
      </c>
      <c r="B1777" s="348">
        <v>106</v>
      </c>
      <c r="C1777" s="347" t="s">
        <v>28152</v>
      </c>
      <c r="D1777" s="347" t="s">
        <v>3972</v>
      </c>
      <c r="E1777" s="347">
        <v>6</v>
      </c>
      <c r="F1777" s="347">
        <v>0.7</v>
      </c>
      <c r="G1777" s="347" t="s">
        <v>11</v>
      </c>
      <c r="H1777" s="349">
        <v>45</v>
      </c>
      <c r="I1777" s="350" t="s">
        <v>12</v>
      </c>
      <c r="J1777" s="351">
        <f t="shared" si="27"/>
        <v>95.1</v>
      </c>
      <c r="K1777" s="351">
        <v>15.85</v>
      </c>
      <c r="L1777" s="3" t="str">
        <f>IFERROR(INDEX(dbOrdini[PREZZO
VINOLUX],MATCH(A1777,dbOrdini[CODICE
ANKER],0)),"")</f>
        <v/>
      </c>
      <c r="M1777" s="347" t="s">
        <v>10537</v>
      </c>
      <c r="N1777" s="15" t="str">
        <f>IFERROR(INDEX(dbOrdini[ORDINE],MATCH(A1777,dbOrdini[CODICE
ANKER]*(dbOrdini[CODICE
SUPPLY]="GEN24"),0)),"")</f>
        <v/>
      </c>
      <c r="O1777" s="352" t="s">
        <v>8</v>
      </c>
      <c r="P1777" s="347" t="s">
        <v>3973</v>
      </c>
    </row>
    <row r="1778" spans="1:16">
      <c r="A1778" s="347" t="s">
        <v>3974</v>
      </c>
      <c r="B1778" s="348">
        <v>15</v>
      </c>
      <c r="C1778" s="347" t="s">
        <v>28152</v>
      </c>
      <c r="D1778" s="347" t="s">
        <v>3975</v>
      </c>
      <c r="E1778" s="347">
        <v>6</v>
      </c>
      <c r="F1778" s="347">
        <v>0.7</v>
      </c>
      <c r="G1778" s="347" t="s">
        <v>11</v>
      </c>
      <c r="H1778" s="349">
        <v>40</v>
      </c>
      <c r="I1778" s="350" t="s">
        <v>12</v>
      </c>
      <c r="J1778" s="351">
        <f t="shared" si="27"/>
        <v>405</v>
      </c>
      <c r="K1778" s="351">
        <v>67.5</v>
      </c>
      <c r="L1778" s="3" t="str">
        <f>IFERROR(INDEX(dbOrdini[PREZZO
VINOLUX],MATCH(A1778,dbOrdini[CODICE
ANKER],0)),"")</f>
        <v/>
      </c>
      <c r="M1778" s="347" t="s">
        <v>10531</v>
      </c>
      <c r="N1778" s="15" t="str">
        <f>IFERROR(INDEX(dbOrdini[ORDINE],MATCH(A1778,dbOrdini[CODICE
ANKER]*(dbOrdini[CODICE
SUPPLY]="GEN24"),0)),"")</f>
        <v/>
      </c>
      <c r="O1778" s="352" t="s">
        <v>8</v>
      </c>
      <c r="P1778" s="347" t="s">
        <v>3976</v>
      </c>
    </row>
    <row r="1779" spans="1:16">
      <c r="A1779" s="347" t="s">
        <v>3977</v>
      </c>
      <c r="B1779" s="348">
        <v>2</v>
      </c>
      <c r="C1779" s="347" t="s">
        <v>28152</v>
      </c>
      <c r="D1779" s="347" t="s">
        <v>3978</v>
      </c>
      <c r="E1779" s="347">
        <v>6</v>
      </c>
      <c r="F1779" s="347">
        <v>0.7</v>
      </c>
      <c r="G1779" s="347" t="s">
        <v>11</v>
      </c>
      <c r="H1779" s="349">
        <v>40</v>
      </c>
      <c r="I1779" s="350" t="s">
        <v>12</v>
      </c>
      <c r="J1779" s="351">
        <f t="shared" si="27"/>
        <v>219</v>
      </c>
      <c r="K1779" s="351">
        <v>36.5</v>
      </c>
      <c r="L1779" s="3" t="str">
        <f>IFERROR(INDEX(dbOrdini[PREZZO
VINOLUX],MATCH(A1779,dbOrdini[CODICE
ANKER],0)),"")</f>
        <v/>
      </c>
      <c r="M1779" s="347" t="s">
        <v>10531</v>
      </c>
      <c r="N1779" s="15" t="str">
        <f>IFERROR(INDEX(dbOrdini[ORDINE],MATCH(A1779,dbOrdini[CODICE
ANKER]*(dbOrdini[CODICE
SUPPLY]="GEN24"),0)),"")</f>
        <v/>
      </c>
      <c r="O1779" s="352" t="s">
        <v>8</v>
      </c>
      <c r="P1779" s="347" t="s">
        <v>3979</v>
      </c>
    </row>
    <row r="1780" spans="1:16">
      <c r="A1780" s="347" t="s">
        <v>11198</v>
      </c>
      <c r="B1780" s="348">
        <v>6</v>
      </c>
      <c r="C1780" s="347" t="s">
        <v>28152</v>
      </c>
      <c r="D1780" s="347" t="s">
        <v>11199</v>
      </c>
      <c r="E1780" s="347">
        <v>6</v>
      </c>
      <c r="F1780" s="347">
        <v>0.7</v>
      </c>
      <c r="G1780" s="347" t="s">
        <v>11</v>
      </c>
      <c r="H1780" s="349">
        <v>46</v>
      </c>
      <c r="I1780" s="350" t="s">
        <v>12</v>
      </c>
      <c r="J1780" s="351">
        <f t="shared" si="27"/>
        <v>237</v>
      </c>
      <c r="K1780" s="351">
        <v>39.5</v>
      </c>
      <c r="L1780" s="3" t="str">
        <f>IFERROR(INDEX(dbOrdini[PREZZO
VINOLUX],MATCH(A1780,dbOrdini[CODICE
ANKER],0)),"")</f>
        <v/>
      </c>
      <c r="M1780" s="347" t="s">
        <v>10531</v>
      </c>
      <c r="N1780" s="15" t="str">
        <f>IFERROR(INDEX(dbOrdini[ORDINE],MATCH(A1780,dbOrdini[CODICE
ANKER]*(dbOrdini[CODICE
SUPPLY]="GEN24"),0)),"")</f>
        <v/>
      </c>
      <c r="O1780" s="352" t="s">
        <v>8</v>
      </c>
      <c r="P1780" s="347" t="s">
        <v>11558</v>
      </c>
    </row>
    <row r="1781" spans="1:16">
      <c r="A1781" s="347" t="s">
        <v>3980</v>
      </c>
      <c r="B1781" s="348">
        <v>0</v>
      </c>
      <c r="C1781" s="347" t="s">
        <v>28152</v>
      </c>
      <c r="D1781" s="347" t="s">
        <v>3981</v>
      </c>
      <c r="E1781" s="347">
        <v>6</v>
      </c>
      <c r="F1781" s="347">
        <v>0.7</v>
      </c>
      <c r="G1781" s="347" t="s">
        <v>11</v>
      </c>
      <c r="H1781" s="349">
        <v>40</v>
      </c>
      <c r="I1781" s="350" t="s">
        <v>12</v>
      </c>
      <c r="J1781" s="351">
        <f t="shared" si="27"/>
        <v>249</v>
      </c>
      <c r="K1781" s="351">
        <v>41.5</v>
      </c>
      <c r="L1781" s="3" t="str">
        <f>IFERROR(INDEX(dbOrdini[PREZZO
VINOLUX],MATCH(A1781,dbOrdini[CODICE
ANKER],0)),"")</f>
        <v/>
      </c>
      <c r="M1781" s="347" t="s">
        <v>10531</v>
      </c>
      <c r="N1781" s="15" t="str">
        <f>IFERROR(INDEX(dbOrdini[ORDINE],MATCH(A1781,dbOrdini[CODICE
ANKER]*(dbOrdini[CODICE
SUPPLY]="GEN24"),0)),"")</f>
        <v/>
      </c>
      <c r="O1781" s="352" t="s">
        <v>8</v>
      </c>
      <c r="P1781" s="347" t="s">
        <v>3982</v>
      </c>
    </row>
    <row r="1782" spans="1:16">
      <c r="A1782" s="347" t="s">
        <v>3983</v>
      </c>
      <c r="B1782" s="348">
        <v>24</v>
      </c>
      <c r="C1782" s="347" t="s">
        <v>28152</v>
      </c>
      <c r="D1782" s="347" t="s">
        <v>3984</v>
      </c>
      <c r="E1782" s="347">
        <v>6</v>
      </c>
      <c r="F1782" s="347">
        <v>0.7</v>
      </c>
      <c r="G1782" s="347" t="s">
        <v>11</v>
      </c>
      <c r="H1782" s="349">
        <v>37.799999999999997</v>
      </c>
      <c r="I1782" s="350" t="s">
        <v>12</v>
      </c>
      <c r="J1782" s="351">
        <f t="shared" si="27"/>
        <v>149.39999999999998</v>
      </c>
      <c r="K1782" s="351">
        <v>24.9</v>
      </c>
      <c r="L1782" s="3" t="str">
        <f>IFERROR(INDEX(dbOrdini[PREZZO
VINOLUX],MATCH(A1782,dbOrdini[CODICE
ANKER],0)),"")</f>
        <v/>
      </c>
      <c r="M1782" s="347" t="s">
        <v>10537</v>
      </c>
      <c r="N1782" s="15" t="str">
        <f>IFERROR(INDEX(dbOrdini[ORDINE],MATCH(A1782,dbOrdini[CODICE
ANKER]*(dbOrdini[CODICE
SUPPLY]="GEN24"),0)),"")</f>
        <v/>
      </c>
      <c r="O1782" s="352" t="s">
        <v>8</v>
      </c>
      <c r="P1782" s="347" t="s">
        <v>3985</v>
      </c>
    </row>
    <row r="1783" spans="1:16">
      <c r="A1783" s="347" t="s">
        <v>11075</v>
      </c>
      <c r="B1783" s="348">
        <v>6</v>
      </c>
      <c r="C1783" s="347" t="s">
        <v>28152</v>
      </c>
      <c r="D1783" s="347" t="s">
        <v>11076</v>
      </c>
      <c r="E1783" s="347">
        <v>6</v>
      </c>
      <c r="F1783" s="347">
        <v>0.7</v>
      </c>
      <c r="G1783" s="347" t="s">
        <v>11</v>
      </c>
      <c r="H1783" s="349">
        <v>41.8</v>
      </c>
      <c r="I1783" s="350" t="s">
        <v>12</v>
      </c>
      <c r="J1783" s="351">
        <f t="shared" si="27"/>
        <v>111</v>
      </c>
      <c r="K1783" s="351">
        <v>18.5</v>
      </c>
      <c r="L1783" s="3" t="str">
        <f>IFERROR(INDEX(dbOrdini[PREZZO
VINOLUX],MATCH(A1783,dbOrdini[CODICE
ANKER],0)),"")</f>
        <v/>
      </c>
      <c r="M1783" s="347" t="s">
        <v>10537</v>
      </c>
      <c r="N1783" s="15" t="str">
        <f>IFERROR(INDEX(dbOrdini[ORDINE],MATCH(A1783,dbOrdini[CODICE
ANKER]*(dbOrdini[CODICE
SUPPLY]="GEN24"),0)),"")</f>
        <v/>
      </c>
      <c r="O1783" s="352" t="s">
        <v>8</v>
      </c>
      <c r="P1783" s="347" t="s">
        <v>11559</v>
      </c>
    </row>
    <row r="1784" spans="1:16">
      <c r="A1784" s="347" t="s">
        <v>28579</v>
      </c>
      <c r="B1784" s="348">
        <v>0</v>
      </c>
      <c r="C1784" s="347" t="s">
        <v>28152</v>
      </c>
      <c r="D1784" s="347" t="s">
        <v>26435</v>
      </c>
      <c r="E1784" s="347">
        <v>6</v>
      </c>
      <c r="F1784" s="347">
        <v>0.7</v>
      </c>
      <c r="G1784" s="347" t="s">
        <v>11</v>
      </c>
      <c r="H1784" s="349">
        <v>58.8</v>
      </c>
      <c r="I1784" s="350" t="s">
        <v>12</v>
      </c>
      <c r="J1784" s="351">
        <f t="shared" si="27"/>
        <v>132</v>
      </c>
      <c r="K1784" s="351">
        <v>22</v>
      </c>
      <c r="L1784" s="3" t="str">
        <f>IFERROR(INDEX(dbOrdini[PREZZO
VINOLUX],MATCH(A1784,dbOrdini[CODICE
ANKER],0)),"")</f>
        <v/>
      </c>
      <c r="M1784" s="347" t="s">
        <v>10537</v>
      </c>
      <c r="N1784" s="15" t="str">
        <f>IFERROR(INDEX(dbOrdini[ORDINE],MATCH(A1784,dbOrdini[CODICE
ANKER]*(dbOrdini[CODICE
SUPPLY]="GEN24"),0)),"")</f>
        <v/>
      </c>
      <c r="O1784" s="352" t="s">
        <v>8</v>
      </c>
      <c r="P1784" s="347" t="s">
        <v>28580</v>
      </c>
    </row>
    <row r="1785" spans="1:16">
      <c r="A1785" s="347" t="s">
        <v>3986</v>
      </c>
      <c r="B1785" s="348">
        <v>24</v>
      </c>
      <c r="C1785" s="347" t="s">
        <v>28152</v>
      </c>
      <c r="D1785" s="347" t="s">
        <v>3987</v>
      </c>
      <c r="E1785" s="347">
        <v>6</v>
      </c>
      <c r="F1785" s="347">
        <v>0.7</v>
      </c>
      <c r="G1785" s="347" t="s">
        <v>11</v>
      </c>
      <c r="H1785" s="349">
        <v>41.8</v>
      </c>
      <c r="I1785" s="350" t="s">
        <v>12</v>
      </c>
      <c r="J1785" s="351">
        <f t="shared" si="27"/>
        <v>111</v>
      </c>
      <c r="K1785" s="351">
        <v>18.5</v>
      </c>
      <c r="L1785" s="3" t="str">
        <f>IFERROR(INDEX(dbOrdini[PREZZO
VINOLUX],MATCH(A1785,dbOrdini[CODICE
ANKER],0)),"")</f>
        <v/>
      </c>
      <c r="M1785" s="347" t="s">
        <v>10537</v>
      </c>
      <c r="N1785" s="15" t="str">
        <f>IFERROR(INDEX(dbOrdini[ORDINE],MATCH(A1785,dbOrdini[CODICE
ANKER]*(dbOrdini[CODICE
SUPPLY]="GEN24"),0)),"")</f>
        <v/>
      </c>
      <c r="O1785" s="352" t="s">
        <v>8</v>
      </c>
      <c r="P1785" s="347" t="s">
        <v>3988</v>
      </c>
    </row>
    <row r="1786" spans="1:16">
      <c r="A1786" s="347" t="s">
        <v>11077</v>
      </c>
      <c r="B1786" s="348">
        <v>6</v>
      </c>
      <c r="C1786" s="347" t="s">
        <v>28152</v>
      </c>
      <c r="D1786" s="347" t="s">
        <v>11078</v>
      </c>
      <c r="E1786" s="347">
        <v>6</v>
      </c>
      <c r="F1786" s="347">
        <v>0.7</v>
      </c>
      <c r="G1786" s="347" t="s">
        <v>11</v>
      </c>
      <c r="H1786" s="349">
        <v>43.8</v>
      </c>
      <c r="I1786" s="350" t="s">
        <v>12</v>
      </c>
      <c r="J1786" s="351">
        <f t="shared" si="27"/>
        <v>117</v>
      </c>
      <c r="K1786" s="351">
        <v>19.5</v>
      </c>
      <c r="L1786" s="3" t="str">
        <f>IFERROR(INDEX(dbOrdini[PREZZO
VINOLUX],MATCH(A1786,dbOrdini[CODICE
ANKER],0)),"")</f>
        <v/>
      </c>
      <c r="M1786" s="347" t="s">
        <v>10537</v>
      </c>
      <c r="N1786" s="15" t="str">
        <f>IFERROR(INDEX(dbOrdini[ORDINE],MATCH(A1786,dbOrdini[CODICE
ANKER]*(dbOrdini[CODICE
SUPPLY]="GEN24"),0)),"")</f>
        <v/>
      </c>
      <c r="O1786" s="352" t="s">
        <v>8</v>
      </c>
      <c r="P1786" s="347" t="s">
        <v>11560</v>
      </c>
    </row>
    <row r="1787" spans="1:16">
      <c r="A1787" s="347" t="s">
        <v>3989</v>
      </c>
      <c r="B1787" s="348">
        <v>2505</v>
      </c>
      <c r="C1787" s="347" t="s">
        <v>28152</v>
      </c>
      <c r="D1787" s="347" t="s">
        <v>3990</v>
      </c>
      <c r="E1787" s="347">
        <v>6</v>
      </c>
      <c r="F1787" s="347">
        <v>0.7</v>
      </c>
      <c r="G1787" s="347" t="s">
        <v>11</v>
      </c>
      <c r="H1787" s="349">
        <v>40</v>
      </c>
      <c r="I1787" s="350" t="s">
        <v>12</v>
      </c>
      <c r="J1787" s="351">
        <f t="shared" si="27"/>
        <v>48.900000000000006</v>
      </c>
      <c r="K1787" s="351">
        <v>8.15</v>
      </c>
      <c r="L1787" s="3" t="str">
        <f>IFERROR(INDEX(dbOrdini[PREZZO
VINOLUX],MATCH(A1787,dbOrdini[CODICE
ANKER],0)),"")</f>
        <v/>
      </c>
      <c r="M1787" s="347" t="s">
        <v>10549</v>
      </c>
      <c r="N1787" s="15" t="str">
        <f>IFERROR(INDEX(dbOrdini[ORDINE],MATCH(A1787,dbOrdini[CODICE
ANKER]*(dbOrdini[CODICE
SUPPLY]="GEN24"),0)),"")</f>
        <v/>
      </c>
      <c r="O1787" s="352" t="s">
        <v>8</v>
      </c>
      <c r="P1787" s="347" t="s">
        <v>3991</v>
      </c>
    </row>
    <row r="1788" spans="1:16">
      <c r="A1788" s="347" t="s">
        <v>3992</v>
      </c>
      <c r="B1788" s="348">
        <v>1478</v>
      </c>
      <c r="C1788" s="347" t="s">
        <v>28152</v>
      </c>
      <c r="D1788" s="347" t="s">
        <v>3990</v>
      </c>
      <c r="E1788" s="347">
        <v>6</v>
      </c>
      <c r="F1788" s="347">
        <v>1</v>
      </c>
      <c r="G1788" s="347" t="s">
        <v>11</v>
      </c>
      <c r="H1788" s="349">
        <v>40</v>
      </c>
      <c r="I1788" s="350" t="s">
        <v>12</v>
      </c>
      <c r="J1788" s="351">
        <f t="shared" si="27"/>
        <v>59.099999999999994</v>
      </c>
      <c r="K1788" s="351">
        <v>9.85</v>
      </c>
      <c r="L1788" s="3" t="str">
        <f>IFERROR(INDEX(dbOrdini[PREZZO
VINOLUX],MATCH(A1788,dbOrdini[CODICE
ANKER],0)),"")</f>
        <v/>
      </c>
      <c r="M1788" s="347" t="s">
        <v>10549</v>
      </c>
      <c r="N1788" s="15" t="str">
        <f>IFERROR(INDEX(dbOrdini[ORDINE],MATCH(A1788,dbOrdini[CODICE
ANKER]*(dbOrdini[CODICE
SUPPLY]="GEN24"),0)),"")</f>
        <v/>
      </c>
      <c r="O1788" s="352" t="s">
        <v>8</v>
      </c>
      <c r="P1788" s="347" t="s">
        <v>3993</v>
      </c>
    </row>
    <row r="1789" spans="1:16">
      <c r="A1789" s="347" t="s">
        <v>3994</v>
      </c>
      <c r="B1789" s="348">
        <v>361</v>
      </c>
      <c r="C1789" s="347" t="s">
        <v>28152</v>
      </c>
      <c r="D1789" s="347" t="s">
        <v>3995</v>
      </c>
      <c r="E1789" s="347">
        <v>6</v>
      </c>
      <c r="F1789" s="347">
        <v>0.7</v>
      </c>
      <c r="G1789" s="347" t="s">
        <v>11</v>
      </c>
      <c r="H1789" s="349">
        <v>50</v>
      </c>
      <c r="I1789" s="350" t="s">
        <v>12</v>
      </c>
      <c r="J1789" s="351">
        <f t="shared" si="27"/>
        <v>129</v>
      </c>
      <c r="K1789" s="351">
        <v>21.5</v>
      </c>
      <c r="L1789" s="3" t="str">
        <f>IFERROR(INDEX(dbOrdini[PREZZO
VINOLUX],MATCH(A1789,dbOrdini[CODICE
ANKER],0)),"")</f>
        <v/>
      </c>
      <c r="M1789" s="347" t="s">
        <v>10549</v>
      </c>
      <c r="N1789" s="15" t="str">
        <f>IFERROR(INDEX(dbOrdini[ORDINE],MATCH(A1789,dbOrdini[CODICE
ANKER]*(dbOrdini[CODICE
SUPPLY]="GEN24"),0)),"")</f>
        <v/>
      </c>
      <c r="O1789" s="352" t="s">
        <v>8</v>
      </c>
      <c r="P1789" s="347" t="s">
        <v>3996</v>
      </c>
    </row>
    <row r="1790" spans="1:16">
      <c r="A1790" s="347" t="s">
        <v>3997</v>
      </c>
      <c r="B1790" s="348">
        <v>174</v>
      </c>
      <c r="C1790" s="347" t="s">
        <v>28152</v>
      </c>
      <c r="D1790" s="347" t="s">
        <v>3998</v>
      </c>
      <c r="E1790" s="347">
        <v>6</v>
      </c>
      <c r="F1790" s="347">
        <v>0.7</v>
      </c>
      <c r="G1790" s="347" t="s">
        <v>11</v>
      </c>
      <c r="H1790" s="349">
        <v>45</v>
      </c>
      <c r="I1790" s="350" t="s">
        <v>12</v>
      </c>
      <c r="J1790" s="351">
        <f t="shared" si="27"/>
        <v>96</v>
      </c>
      <c r="K1790" s="351">
        <v>16</v>
      </c>
      <c r="L1790" s="3" t="str">
        <f>IFERROR(INDEX(dbOrdini[PREZZO
VINOLUX],MATCH(A1790,dbOrdini[CODICE
ANKER],0)),"")</f>
        <v/>
      </c>
      <c r="M1790" s="347" t="s">
        <v>10549</v>
      </c>
      <c r="N1790" s="15" t="str">
        <f>IFERROR(INDEX(dbOrdini[ORDINE],MATCH(A1790,dbOrdini[CODICE
ANKER]*(dbOrdini[CODICE
SUPPLY]="GEN24"),0)),"")</f>
        <v/>
      </c>
      <c r="O1790" s="352" t="s">
        <v>8</v>
      </c>
      <c r="P1790" s="347" t="s">
        <v>3999</v>
      </c>
    </row>
    <row r="1791" spans="1:16">
      <c r="A1791" s="347" t="s">
        <v>11079</v>
      </c>
      <c r="B1791" s="348">
        <v>184</v>
      </c>
      <c r="C1791" s="347" t="s">
        <v>28152</v>
      </c>
      <c r="D1791" s="347" t="s">
        <v>11080</v>
      </c>
      <c r="E1791" s="347">
        <v>6</v>
      </c>
      <c r="F1791" s="347">
        <v>0.7</v>
      </c>
      <c r="G1791" s="347" t="s">
        <v>11</v>
      </c>
      <c r="H1791" s="349">
        <v>45</v>
      </c>
      <c r="I1791" s="350" t="s">
        <v>12</v>
      </c>
      <c r="J1791" s="351">
        <f t="shared" si="27"/>
        <v>111</v>
      </c>
      <c r="K1791" s="351">
        <v>18.5</v>
      </c>
      <c r="L1791" s="3" t="str">
        <f>IFERROR(INDEX(dbOrdini[PREZZO
VINOLUX],MATCH(A1791,dbOrdini[CODICE
ANKER],0)),"")</f>
        <v/>
      </c>
      <c r="M1791" s="347" t="s">
        <v>10538</v>
      </c>
      <c r="N1791" s="15" t="str">
        <f>IFERROR(INDEX(dbOrdini[ORDINE],MATCH(A1791,dbOrdini[CODICE
ANKER]*(dbOrdini[CODICE
SUPPLY]="GEN24"),0)),"")</f>
        <v/>
      </c>
      <c r="O1791" s="352" t="s">
        <v>8</v>
      </c>
      <c r="P1791" s="347" t="s">
        <v>11561</v>
      </c>
    </row>
    <row r="1792" spans="1:16">
      <c r="A1792" s="347" t="s">
        <v>11004</v>
      </c>
      <c r="B1792" s="348">
        <v>0</v>
      </c>
      <c r="C1792" s="347" t="s">
        <v>28152</v>
      </c>
      <c r="D1792" s="347" t="s">
        <v>11005</v>
      </c>
      <c r="E1792" s="347">
        <v>6</v>
      </c>
      <c r="F1792" s="347">
        <v>0.7</v>
      </c>
      <c r="G1792" s="347" t="s">
        <v>11</v>
      </c>
      <c r="H1792" s="349">
        <v>54</v>
      </c>
      <c r="I1792" s="350" t="s">
        <v>12</v>
      </c>
      <c r="J1792" s="351">
        <f t="shared" si="27"/>
        <v>930</v>
      </c>
      <c r="K1792" s="351">
        <v>155</v>
      </c>
      <c r="L1792" s="3" t="str">
        <f>IFERROR(INDEX(dbOrdini[PREZZO
VINOLUX],MATCH(A1792,dbOrdini[CODICE
ANKER],0)),"")</f>
        <v/>
      </c>
      <c r="M1792" s="347" t="s">
        <v>10549</v>
      </c>
      <c r="N1792" s="15" t="str">
        <f>IFERROR(INDEX(dbOrdini[ORDINE],MATCH(A1792,dbOrdini[CODICE
ANKER]*(dbOrdini[CODICE
SUPPLY]="GEN24"),0)),"")</f>
        <v/>
      </c>
      <c r="O1792" s="352" t="s">
        <v>8</v>
      </c>
      <c r="P1792" s="347" t="s">
        <v>11562</v>
      </c>
    </row>
    <row r="1793" spans="1:16">
      <c r="A1793" s="347" t="s">
        <v>4000</v>
      </c>
      <c r="B1793" s="348">
        <v>24</v>
      </c>
      <c r="C1793" s="347" t="s">
        <v>28152</v>
      </c>
      <c r="D1793" s="347" t="s">
        <v>4001</v>
      </c>
      <c r="E1793" s="347">
        <v>6</v>
      </c>
      <c r="F1793" s="347">
        <v>0.7</v>
      </c>
      <c r="G1793" s="347" t="s">
        <v>11</v>
      </c>
      <c r="H1793" s="349">
        <v>37.5</v>
      </c>
      <c r="I1793" s="350" t="s">
        <v>12</v>
      </c>
      <c r="J1793" s="351">
        <f t="shared" si="27"/>
        <v>81</v>
      </c>
      <c r="K1793" s="351">
        <v>13.5</v>
      </c>
      <c r="L1793" s="3" t="str">
        <f>IFERROR(INDEX(dbOrdini[PREZZO
VINOLUX],MATCH(A1793,dbOrdini[CODICE
ANKER],0)),"")</f>
        <v/>
      </c>
      <c r="M1793" s="347" t="s">
        <v>10535</v>
      </c>
      <c r="N1793" s="15" t="str">
        <f>IFERROR(INDEX(dbOrdini[ORDINE],MATCH(A1793,dbOrdini[CODICE
ANKER]*(dbOrdini[CODICE
SUPPLY]="GEN24"),0)),"")</f>
        <v/>
      </c>
      <c r="O1793" s="352" t="s">
        <v>8</v>
      </c>
      <c r="P1793" s="347" t="s">
        <v>4002</v>
      </c>
    </row>
    <row r="1794" spans="1:16">
      <c r="A1794" s="347" t="s">
        <v>4008</v>
      </c>
      <c r="B1794" s="348">
        <v>704</v>
      </c>
      <c r="C1794" s="347" t="s">
        <v>28152</v>
      </c>
      <c r="D1794" s="347" t="s">
        <v>4004</v>
      </c>
      <c r="E1794" s="347">
        <v>12</v>
      </c>
      <c r="F1794" s="347">
        <v>1</v>
      </c>
      <c r="G1794" s="347" t="s">
        <v>11</v>
      </c>
      <c r="H1794" s="349">
        <v>20</v>
      </c>
      <c r="I1794" s="350" t="s">
        <v>12</v>
      </c>
      <c r="J1794" s="351">
        <f t="shared" si="27"/>
        <v>130.19999999999999</v>
      </c>
      <c r="K1794" s="351">
        <v>10.85</v>
      </c>
      <c r="L1794" s="3" t="str">
        <f>IFERROR(INDEX(dbOrdini[PREZZO
VINOLUX],MATCH(A1794,dbOrdini[CODICE
ANKER],0)),"")</f>
        <v/>
      </c>
      <c r="M1794" s="347" t="s">
        <v>10539</v>
      </c>
      <c r="N1794" s="15" t="str">
        <f>IFERROR(INDEX(dbOrdini[ORDINE],MATCH(A1794,dbOrdini[CODICE
ANKER]*(dbOrdini[CODICE
SUPPLY]="GEN24"),0)),"")</f>
        <v/>
      </c>
      <c r="O1794" s="352" t="s">
        <v>8</v>
      </c>
      <c r="P1794" s="347" t="s">
        <v>4009</v>
      </c>
    </row>
    <row r="1795" spans="1:16">
      <c r="A1795" s="347" t="s">
        <v>4006</v>
      </c>
      <c r="B1795" s="348">
        <v>909</v>
      </c>
      <c r="C1795" s="347" t="s">
        <v>28152</v>
      </c>
      <c r="D1795" s="347" t="s">
        <v>4004</v>
      </c>
      <c r="E1795" s="347">
        <v>6</v>
      </c>
      <c r="F1795" s="347">
        <v>0.7</v>
      </c>
      <c r="G1795" s="347" t="s">
        <v>11</v>
      </c>
      <c r="H1795" s="349">
        <v>20</v>
      </c>
      <c r="I1795" s="350" t="s">
        <v>12</v>
      </c>
      <c r="J1795" s="351">
        <f t="shared" si="27"/>
        <v>50.099999999999994</v>
      </c>
      <c r="K1795" s="351">
        <v>8.35</v>
      </c>
      <c r="L1795" s="3" t="str">
        <f>IFERROR(INDEX(dbOrdini[PREZZO
VINOLUX],MATCH(A1795,dbOrdini[CODICE
ANKER],0)),"")</f>
        <v/>
      </c>
      <c r="M1795" s="347" t="s">
        <v>10539</v>
      </c>
      <c r="N1795" s="15" t="str">
        <f>IFERROR(INDEX(dbOrdini[ORDINE],MATCH(A1795,dbOrdini[CODICE
ANKER]*(dbOrdini[CODICE
SUPPLY]="GEN24"),0)),"")</f>
        <v/>
      </c>
      <c r="O1795" s="352" t="s">
        <v>8</v>
      </c>
      <c r="P1795" s="347" t="s">
        <v>4007</v>
      </c>
    </row>
    <row r="1796" spans="1:16">
      <c r="A1796" s="347" t="s">
        <v>4003</v>
      </c>
      <c r="B1796" s="348">
        <v>15</v>
      </c>
      <c r="C1796" s="347" t="s">
        <v>28152</v>
      </c>
      <c r="D1796" s="347" t="s">
        <v>4004</v>
      </c>
      <c r="E1796" s="347">
        <v>12</v>
      </c>
      <c r="F1796" s="347">
        <v>0.35</v>
      </c>
      <c r="G1796" s="347" t="s">
        <v>11</v>
      </c>
      <c r="H1796" s="349">
        <v>20</v>
      </c>
      <c r="I1796" s="350" t="s">
        <v>12</v>
      </c>
      <c r="J1796" s="351">
        <f t="shared" si="27"/>
        <v>76.199999999999989</v>
      </c>
      <c r="K1796" s="351">
        <v>6.35</v>
      </c>
      <c r="L1796" s="3" t="str">
        <f>IFERROR(INDEX(dbOrdini[PREZZO
VINOLUX],MATCH(A1796,dbOrdini[CODICE
ANKER],0)),"")</f>
        <v/>
      </c>
      <c r="M1796" s="347" t="s">
        <v>10539</v>
      </c>
      <c r="N1796" s="15" t="str">
        <f>IFERROR(INDEX(dbOrdini[ORDINE],MATCH(A1796,dbOrdini[CODICE
ANKER]*(dbOrdini[CODICE
SUPPLY]="GEN24"),0)),"")</f>
        <v/>
      </c>
      <c r="O1796" s="352" t="s">
        <v>8</v>
      </c>
      <c r="P1796" s="347" t="s">
        <v>4005</v>
      </c>
    </row>
    <row r="1797" spans="1:16">
      <c r="A1797" s="347" t="s">
        <v>4010</v>
      </c>
      <c r="B1797" s="348">
        <v>127</v>
      </c>
      <c r="C1797" s="347" t="s">
        <v>28152</v>
      </c>
      <c r="D1797" s="347" t="s">
        <v>4011</v>
      </c>
      <c r="E1797" s="347">
        <v>6</v>
      </c>
      <c r="F1797" s="347">
        <v>0.7</v>
      </c>
      <c r="G1797" s="347" t="s">
        <v>11</v>
      </c>
      <c r="H1797" s="349">
        <v>40</v>
      </c>
      <c r="I1797" s="350" t="s">
        <v>12</v>
      </c>
      <c r="J1797" s="351">
        <f t="shared" si="27"/>
        <v>141</v>
      </c>
      <c r="K1797" s="351">
        <v>23.5</v>
      </c>
      <c r="L1797" s="3" t="str">
        <f>IFERROR(INDEX(dbOrdini[PREZZO
VINOLUX],MATCH(A1797,dbOrdini[CODICE
ANKER],0)),"")</f>
        <v/>
      </c>
      <c r="M1797" s="347" t="s">
        <v>10548</v>
      </c>
      <c r="N1797" s="15" t="str">
        <f>IFERROR(INDEX(dbOrdini[ORDINE],MATCH(A1797,dbOrdini[CODICE
ANKER]*(dbOrdini[CODICE
SUPPLY]="GEN24"),0)),"")</f>
        <v/>
      </c>
      <c r="O1797" s="352" t="s">
        <v>8</v>
      </c>
      <c r="P1797" s="347" t="s">
        <v>4012</v>
      </c>
    </row>
    <row r="1798" spans="1:16">
      <c r="A1798" s="347" t="s">
        <v>4013</v>
      </c>
      <c r="B1798" s="348">
        <v>6</v>
      </c>
      <c r="C1798" s="347" t="s">
        <v>28152</v>
      </c>
      <c r="D1798" s="347" t="s">
        <v>4014</v>
      </c>
      <c r="E1798" s="347">
        <v>6</v>
      </c>
      <c r="F1798" s="347">
        <v>0.7</v>
      </c>
      <c r="G1798" s="347" t="s">
        <v>11</v>
      </c>
      <c r="H1798" s="349">
        <v>40</v>
      </c>
      <c r="I1798" s="350" t="s">
        <v>12</v>
      </c>
      <c r="J1798" s="351">
        <f t="shared" si="27"/>
        <v>417</v>
      </c>
      <c r="K1798" s="351">
        <v>69.5</v>
      </c>
      <c r="L1798" s="3" t="str">
        <f>IFERROR(INDEX(dbOrdini[PREZZO
VINOLUX],MATCH(A1798,dbOrdini[CODICE
ANKER],0)),"")</f>
        <v/>
      </c>
      <c r="M1798" s="347" t="s">
        <v>10548</v>
      </c>
      <c r="N1798" s="15" t="str">
        <f>IFERROR(INDEX(dbOrdini[ORDINE],MATCH(A1798,dbOrdini[CODICE
ANKER]*(dbOrdini[CODICE
SUPPLY]="GEN24"),0)),"")</f>
        <v/>
      </c>
      <c r="O1798" s="352" t="s">
        <v>8</v>
      </c>
      <c r="P1798" s="347" t="s">
        <v>4015</v>
      </c>
    </row>
    <row r="1799" spans="1:16">
      <c r="A1799" s="347" t="s">
        <v>10877</v>
      </c>
      <c r="B1799" s="348">
        <v>0</v>
      </c>
      <c r="C1799" s="347" t="s">
        <v>28152</v>
      </c>
      <c r="D1799" s="347" t="s">
        <v>10878</v>
      </c>
      <c r="E1799" s="347">
        <v>3</v>
      </c>
      <c r="F1799" s="347">
        <v>0.7</v>
      </c>
      <c r="G1799" s="347" t="s">
        <v>11</v>
      </c>
      <c r="H1799" s="349">
        <v>40</v>
      </c>
      <c r="I1799" s="350" t="s">
        <v>12</v>
      </c>
      <c r="J1799" s="351">
        <f t="shared" si="27"/>
        <v>975</v>
      </c>
      <c r="K1799" s="351">
        <v>325</v>
      </c>
      <c r="L1799" s="3" t="str">
        <f>IFERROR(INDEX(dbOrdini[PREZZO
VINOLUX],MATCH(A1799,dbOrdini[CODICE
ANKER],0)),"")</f>
        <v/>
      </c>
      <c r="M1799" s="347" t="s">
        <v>10548</v>
      </c>
      <c r="N1799" s="15" t="str">
        <f>IFERROR(INDEX(dbOrdini[ORDINE],MATCH(A1799,dbOrdini[CODICE
ANKER]*(dbOrdini[CODICE
SUPPLY]="GEN24"),0)),"")</f>
        <v/>
      </c>
      <c r="O1799" s="352" t="s">
        <v>8</v>
      </c>
      <c r="P1799" s="347" t="s">
        <v>11563</v>
      </c>
    </row>
    <row r="1800" spans="1:16">
      <c r="A1800" s="347" t="s">
        <v>10907</v>
      </c>
      <c r="B1800" s="348">
        <v>3</v>
      </c>
      <c r="C1800" s="347" t="s">
        <v>28152</v>
      </c>
      <c r="D1800" s="347" t="s">
        <v>10908</v>
      </c>
      <c r="E1800" s="347">
        <v>3</v>
      </c>
      <c r="F1800" s="347">
        <v>0.7</v>
      </c>
      <c r="G1800" s="347" t="s">
        <v>11</v>
      </c>
      <c r="H1800" s="349">
        <v>40.799999999999997</v>
      </c>
      <c r="I1800" s="350" t="s">
        <v>12</v>
      </c>
      <c r="J1800" s="351">
        <f t="shared" si="27"/>
        <v>405</v>
      </c>
      <c r="K1800" s="351">
        <v>135</v>
      </c>
      <c r="L1800" s="3" t="str">
        <f>IFERROR(INDEX(dbOrdini[PREZZO
VINOLUX],MATCH(A1800,dbOrdini[CODICE
ANKER],0)),"")</f>
        <v/>
      </c>
      <c r="M1800" s="347" t="s">
        <v>10548</v>
      </c>
      <c r="N1800" s="15" t="str">
        <f>IFERROR(INDEX(dbOrdini[ORDINE],MATCH(A1800,dbOrdini[CODICE
ANKER]*(dbOrdini[CODICE
SUPPLY]="GEN24"),0)),"")</f>
        <v/>
      </c>
      <c r="O1800" s="352" t="s">
        <v>8</v>
      </c>
      <c r="P1800" s="347" t="s">
        <v>11564</v>
      </c>
    </row>
    <row r="1801" spans="1:16">
      <c r="A1801" s="347" t="s">
        <v>4016</v>
      </c>
      <c r="B1801" s="348">
        <v>49</v>
      </c>
      <c r="C1801" s="347" t="s">
        <v>28152</v>
      </c>
      <c r="D1801" s="347" t="s">
        <v>4017</v>
      </c>
      <c r="E1801" s="347">
        <v>6</v>
      </c>
      <c r="F1801" s="347">
        <v>0.7</v>
      </c>
      <c r="G1801" s="347" t="s">
        <v>11</v>
      </c>
      <c r="H1801" s="349">
        <v>40</v>
      </c>
      <c r="I1801" s="350" t="s">
        <v>12</v>
      </c>
      <c r="J1801" s="351">
        <f t="shared" si="27"/>
        <v>537</v>
      </c>
      <c r="K1801" s="351">
        <v>89.5</v>
      </c>
      <c r="L1801" s="3" t="str">
        <f>IFERROR(INDEX(dbOrdini[PREZZO
VINOLUX],MATCH(A1801,dbOrdini[CODICE
ANKER],0)),"")</f>
        <v/>
      </c>
      <c r="M1801" s="347" t="s">
        <v>10548</v>
      </c>
      <c r="N1801" s="15" t="str">
        <f>IFERROR(INDEX(dbOrdini[ORDINE],MATCH(A1801,dbOrdini[CODICE
ANKER]*(dbOrdini[CODICE
SUPPLY]="GEN24"),0)),"")</f>
        <v/>
      </c>
      <c r="O1801" s="352" t="s">
        <v>8</v>
      </c>
      <c r="P1801" s="347" t="s">
        <v>4018</v>
      </c>
    </row>
    <row r="1802" spans="1:16">
      <c r="A1802" s="347" t="s">
        <v>4019</v>
      </c>
      <c r="B1802" s="348">
        <v>201</v>
      </c>
      <c r="C1802" s="347" t="s">
        <v>28152</v>
      </c>
      <c r="D1802" s="347" t="s">
        <v>4020</v>
      </c>
      <c r="E1802" s="347">
        <v>6</v>
      </c>
      <c r="F1802" s="347">
        <v>0.7</v>
      </c>
      <c r="G1802" s="347" t="s">
        <v>11</v>
      </c>
      <c r="H1802" s="349">
        <v>40</v>
      </c>
      <c r="I1802" s="350" t="s">
        <v>12</v>
      </c>
      <c r="J1802" s="351">
        <f t="shared" si="27"/>
        <v>190.5</v>
      </c>
      <c r="K1802" s="351">
        <v>31.75</v>
      </c>
      <c r="L1802" s="3" t="str">
        <f>IFERROR(INDEX(dbOrdini[PREZZO
VINOLUX],MATCH(A1802,dbOrdini[CODICE
ANKER],0)),"")</f>
        <v/>
      </c>
      <c r="M1802" s="347" t="s">
        <v>10548</v>
      </c>
      <c r="N1802" s="15" t="str">
        <f>IFERROR(INDEX(dbOrdini[ORDINE],MATCH(A1802,dbOrdini[CODICE
ANKER]*(dbOrdini[CODICE
SUPPLY]="GEN24"),0)),"")</f>
        <v/>
      </c>
      <c r="O1802" s="352" t="s">
        <v>8</v>
      </c>
      <c r="P1802" s="347" t="s">
        <v>4021</v>
      </c>
    </row>
    <row r="1803" spans="1:16">
      <c r="A1803" s="347" t="s">
        <v>28581</v>
      </c>
      <c r="B1803" s="348">
        <v>71</v>
      </c>
      <c r="C1803" s="347" t="s">
        <v>28152</v>
      </c>
      <c r="D1803" s="347" t="s">
        <v>28582</v>
      </c>
      <c r="E1803" s="347">
        <v>6</v>
      </c>
      <c r="F1803" s="347">
        <v>0.7</v>
      </c>
      <c r="G1803" s="347" t="s">
        <v>11</v>
      </c>
      <c r="H1803" s="349">
        <v>20</v>
      </c>
      <c r="I1803" s="350" t="s">
        <v>12</v>
      </c>
      <c r="J1803" s="351">
        <f t="shared" si="27"/>
        <v>51</v>
      </c>
      <c r="K1803" s="351">
        <v>8.5</v>
      </c>
      <c r="L1803" s="3" t="str">
        <f>IFERROR(INDEX(dbOrdini[PREZZO
VINOLUX],MATCH(A1803,dbOrdini[CODICE
ANKER],0)),"")</f>
        <v/>
      </c>
      <c r="M1803" s="347" t="s">
        <v>10539</v>
      </c>
      <c r="N1803" s="15" t="str">
        <f>IFERROR(INDEX(dbOrdini[ORDINE],MATCH(A1803,dbOrdini[CODICE
ANKER]*(dbOrdini[CODICE
SUPPLY]="GEN24"),0)),"")</f>
        <v/>
      </c>
      <c r="O1803" s="352" t="s">
        <v>8</v>
      </c>
      <c r="P1803" s="347" t="s">
        <v>28583</v>
      </c>
    </row>
    <row r="1804" spans="1:16">
      <c r="A1804" s="347" t="s">
        <v>4022</v>
      </c>
      <c r="B1804" s="348">
        <v>1</v>
      </c>
      <c r="C1804" s="347" t="s">
        <v>28164</v>
      </c>
      <c r="D1804" s="347" t="s">
        <v>4023</v>
      </c>
      <c r="E1804" s="347">
        <v>1</v>
      </c>
      <c r="F1804" s="347">
        <v>1</v>
      </c>
      <c r="G1804" s="347" t="s">
        <v>28483</v>
      </c>
      <c r="H1804" s="349">
        <v>0</v>
      </c>
      <c r="I1804" s="350" t="s">
        <v>12</v>
      </c>
      <c r="J1804" s="351">
        <f t="shared" si="27"/>
        <v>1</v>
      </c>
      <c r="K1804" s="351">
        <v>1</v>
      </c>
      <c r="L1804" s="3" t="str">
        <f>IFERROR(INDEX(dbOrdini[PREZZO
VINOLUX],MATCH(A1804,dbOrdini[CODICE
ANKER],0)),"")</f>
        <v/>
      </c>
      <c r="M1804" s="347" t="s">
        <v>28165</v>
      </c>
      <c r="N1804" s="15" t="str">
        <f>IFERROR(INDEX(dbOrdini[ORDINE],MATCH(A1804,dbOrdini[CODICE
ANKER]*(dbOrdini[CODICE
SUPPLY]="GEN24"),0)),"")</f>
        <v/>
      </c>
      <c r="O1804" s="352" t="s">
        <v>8</v>
      </c>
      <c r="P1804" s="347" t="s">
        <v>476</v>
      </c>
    </row>
    <row r="1805" spans="1:16">
      <c r="A1805" s="347" t="s">
        <v>11565</v>
      </c>
      <c r="B1805" s="348">
        <v>763</v>
      </c>
      <c r="C1805" s="347" t="s">
        <v>28152</v>
      </c>
      <c r="D1805" s="347" t="s">
        <v>11566</v>
      </c>
      <c r="E1805" s="347">
        <v>6</v>
      </c>
      <c r="F1805" s="347">
        <v>0.75</v>
      </c>
      <c r="G1805" s="347" t="s">
        <v>11</v>
      </c>
      <c r="H1805" s="349">
        <v>11.5</v>
      </c>
      <c r="I1805" s="350" t="s">
        <v>12</v>
      </c>
      <c r="J1805" s="351">
        <f t="shared" ref="J1805:J1868" si="28">E1805*K1805</f>
        <v>22.200000000000003</v>
      </c>
      <c r="K1805" s="351">
        <v>3.7</v>
      </c>
      <c r="L1805" s="3" t="str">
        <f>IFERROR(INDEX(dbOrdini[PREZZO
VINOLUX],MATCH(A1805,dbOrdini[CODICE
ANKER],0)),"")</f>
        <v/>
      </c>
      <c r="M1805" s="347" t="s">
        <v>28497</v>
      </c>
      <c r="N1805" s="15" t="str">
        <f>IFERROR(INDEX(dbOrdini[ORDINE],MATCH(A1805,dbOrdini[CODICE
ANKER]*(dbOrdini[CODICE
SUPPLY]="GEN24"),0)),"")</f>
        <v/>
      </c>
      <c r="O1805" s="352" t="s">
        <v>8</v>
      </c>
      <c r="P1805" s="347" t="s">
        <v>11567</v>
      </c>
    </row>
    <row r="1806" spans="1:16">
      <c r="A1806" s="347" t="s">
        <v>4024</v>
      </c>
      <c r="B1806" s="348">
        <v>485</v>
      </c>
      <c r="C1806" s="347" t="s">
        <v>28152</v>
      </c>
      <c r="D1806" s="347" t="s">
        <v>4025</v>
      </c>
      <c r="E1806" s="347">
        <v>6</v>
      </c>
      <c r="F1806" s="347">
        <v>0.75</v>
      </c>
      <c r="G1806" s="347" t="s">
        <v>11</v>
      </c>
      <c r="H1806" s="349">
        <v>11.5</v>
      </c>
      <c r="I1806" s="350" t="s">
        <v>12</v>
      </c>
      <c r="J1806" s="351">
        <f t="shared" si="28"/>
        <v>21.6</v>
      </c>
      <c r="K1806" s="351">
        <v>3.6</v>
      </c>
      <c r="L1806" s="3" t="str">
        <f>IFERROR(INDEX(dbOrdini[PREZZO
VINOLUX],MATCH(A1806,dbOrdini[CODICE
ANKER],0)),"")</f>
        <v/>
      </c>
      <c r="M1806" s="347" t="s">
        <v>28497</v>
      </c>
      <c r="N1806" s="15" t="str">
        <f>IFERROR(INDEX(dbOrdini[ORDINE],MATCH(A1806,dbOrdini[CODICE
ANKER]*(dbOrdini[CODICE
SUPPLY]="GEN24"),0)),"")</f>
        <v/>
      </c>
      <c r="O1806" s="352" t="s">
        <v>8</v>
      </c>
      <c r="P1806" s="347" t="s">
        <v>4026</v>
      </c>
    </row>
    <row r="1807" spans="1:16">
      <c r="A1807" s="347" t="s">
        <v>4027</v>
      </c>
      <c r="B1807" s="348">
        <v>1214</v>
      </c>
      <c r="C1807" s="347" t="s">
        <v>28152</v>
      </c>
      <c r="D1807" s="347" t="s">
        <v>4028</v>
      </c>
      <c r="E1807" s="347">
        <v>24</v>
      </c>
      <c r="F1807" s="347">
        <v>0.2</v>
      </c>
      <c r="G1807" s="347" t="s">
        <v>11</v>
      </c>
      <c r="H1807" s="349">
        <v>11.5</v>
      </c>
      <c r="I1807" s="350" t="s">
        <v>12</v>
      </c>
      <c r="J1807" s="351">
        <f t="shared" si="28"/>
        <v>35.76</v>
      </c>
      <c r="K1807" s="351">
        <v>1.49</v>
      </c>
      <c r="L1807" s="3" t="str">
        <f>IFERROR(INDEX(dbOrdini[PREZZO
VINOLUX],MATCH(A1807,dbOrdini[CODICE
ANKER],0)),"")</f>
        <v/>
      </c>
      <c r="M1807" s="347" t="s">
        <v>28497</v>
      </c>
      <c r="N1807" s="15" t="str">
        <f>IFERROR(INDEX(dbOrdini[ORDINE],MATCH(A1807,dbOrdini[CODICE
ANKER]*(dbOrdini[CODICE
SUPPLY]="GEN24"),0)),"")</f>
        <v/>
      </c>
      <c r="O1807" s="352" t="s">
        <v>8</v>
      </c>
      <c r="P1807" s="347" t="s">
        <v>4029</v>
      </c>
    </row>
    <row r="1808" spans="1:16">
      <c r="A1808" s="347" t="s">
        <v>28584</v>
      </c>
      <c r="B1808" s="348">
        <v>0</v>
      </c>
      <c r="C1808" s="347" t="s">
        <v>28152</v>
      </c>
      <c r="D1808" s="347" t="s">
        <v>28585</v>
      </c>
      <c r="E1808" s="347">
        <v>6</v>
      </c>
      <c r="F1808" s="347">
        <v>0.75</v>
      </c>
      <c r="G1808" s="347" t="s">
        <v>11262</v>
      </c>
      <c r="H1808" s="349">
        <v>11.5</v>
      </c>
      <c r="I1808" s="350" t="s">
        <v>12</v>
      </c>
      <c r="J1808" s="351">
        <f t="shared" si="28"/>
        <v>29.700000000000003</v>
      </c>
      <c r="K1808" s="351">
        <v>4.95</v>
      </c>
      <c r="L1808" s="3" t="str">
        <f>IFERROR(INDEX(dbOrdini[PREZZO
VINOLUX],MATCH(A1808,dbOrdini[CODICE
ANKER],0)),"")</f>
        <v/>
      </c>
      <c r="M1808" s="347" t="s">
        <v>28497</v>
      </c>
      <c r="N1808" s="15" t="str">
        <f>IFERROR(INDEX(dbOrdini[ORDINE],MATCH(A1808,dbOrdini[CODICE
ANKER]*(dbOrdini[CODICE
SUPPLY]="GEN24"),0)),"")</f>
        <v/>
      </c>
      <c r="O1808" s="352" t="s">
        <v>8</v>
      </c>
      <c r="P1808" s="347" t="s">
        <v>28586</v>
      </c>
    </row>
    <row r="1809" spans="1:16">
      <c r="A1809" s="347" t="s">
        <v>4033</v>
      </c>
      <c r="B1809" s="348">
        <v>6840</v>
      </c>
      <c r="C1809" s="347" t="s">
        <v>28152</v>
      </c>
      <c r="D1809" s="347" t="s">
        <v>4031</v>
      </c>
      <c r="E1809" s="347">
        <v>6</v>
      </c>
      <c r="F1809" s="347">
        <v>0.75</v>
      </c>
      <c r="G1809" s="347" t="s">
        <v>11</v>
      </c>
      <c r="H1809" s="349">
        <v>11.5</v>
      </c>
      <c r="I1809" s="350" t="s">
        <v>12</v>
      </c>
      <c r="J1809" s="351">
        <f t="shared" si="28"/>
        <v>22.200000000000003</v>
      </c>
      <c r="K1809" s="351">
        <v>3.7</v>
      </c>
      <c r="L1809" s="3" t="str">
        <f>IFERROR(INDEX(dbOrdini[PREZZO
VINOLUX],MATCH(A1809,dbOrdini[CODICE
ANKER],0)),"")</f>
        <v/>
      </c>
      <c r="M1809" s="347" t="s">
        <v>28497</v>
      </c>
      <c r="N1809" s="15" t="str">
        <f>IFERROR(INDEX(dbOrdini[ORDINE],MATCH(A1809,dbOrdini[CODICE
ANKER]*(dbOrdini[CODICE
SUPPLY]="GEN24"),0)),"")</f>
        <v/>
      </c>
      <c r="O1809" s="352" t="s">
        <v>8</v>
      </c>
      <c r="P1809" s="347" t="s">
        <v>4034</v>
      </c>
    </row>
    <row r="1810" spans="1:16">
      <c r="A1810" s="347" t="s">
        <v>4030</v>
      </c>
      <c r="B1810" s="348">
        <v>0</v>
      </c>
      <c r="C1810" s="347" t="s">
        <v>28152</v>
      </c>
      <c r="D1810" s="347" t="s">
        <v>4031</v>
      </c>
      <c r="E1810" s="347">
        <v>3</v>
      </c>
      <c r="F1810" s="347">
        <v>0.2</v>
      </c>
      <c r="G1810" s="347" t="s">
        <v>11</v>
      </c>
      <c r="H1810" s="349">
        <v>11.5</v>
      </c>
      <c r="I1810" s="350" t="s">
        <v>12</v>
      </c>
      <c r="J1810" s="351">
        <f t="shared" si="28"/>
        <v>4.0500000000000007</v>
      </c>
      <c r="K1810" s="351">
        <v>1.35</v>
      </c>
      <c r="L1810" s="3" t="str">
        <f>IFERROR(INDEX(dbOrdini[PREZZO
VINOLUX],MATCH(A1810,dbOrdini[CODICE
ANKER],0)),"")</f>
        <v/>
      </c>
      <c r="M1810" s="347" t="s">
        <v>28497</v>
      </c>
      <c r="N1810" s="15" t="str">
        <f>IFERROR(INDEX(dbOrdini[ORDINE],MATCH(A1810,dbOrdini[CODICE
ANKER]*(dbOrdini[CODICE
SUPPLY]="GEN24"),0)),"")</f>
        <v/>
      </c>
      <c r="O1810" s="352" t="s">
        <v>8</v>
      </c>
      <c r="P1810" s="347" t="s">
        <v>4032</v>
      </c>
    </row>
    <row r="1811" spans="1:16">
      <c r="A1811" s="347" t="s">
        <v>4035</v>
      </c>
      <c r="B1811" s="348">
        <v>282</v>
      </c>
      <c r="C1811" s="347" t="s">
        <v>28152</v>
      </c>
      <c r="D1811" s="347" t="s">
        <v>4036</v>
      </c>
      <c r="E1811" s="347">
        <v>6</v>
      </c>
      <c r="F1811" s="347">
        <v>0.75</v>
      </c>
      <c r="G1811" s="347" t="s">
        <v>11</v>
      </c>
      <c r="H1811" s="349">
        <v>11.5</v>
      </c>
      <c r="I1811" s="350" t="s">
        <v>12</v>
      </c>
      <c r="J1811" s="351">
        <f t="shared" si="28"/>
        <v>27</v>
      </c>
      <c r="K1811" s="351">
        <v>4.5</v>
      </c>
      <c r="L1811" s="3" t="str">
        <f>IFERROR(INDEX(dbOrdini[PREZZO
VINOLUX],MATCH(A1811,dbOrdini[CODICE
ANKER],0)),"")</f>
        <v/>
      </c>
      <c r="M1811" s="347" t="s">
        <v>28497</v>
      </c>
      <c r="N1811" s="15" t="str">
        <f>IFERROR(INDEX(dbOrdini[ORDINE],MATCH(A1811,dbOrdini[CODICE
ANKER]*(dbOrdini[CODICE
SUPPLY]="GEN24"),0)),"")</f>
        <v/>
      </c>
      <c r="O1811" s="352" t="s">
        <v>8</v>
      </c>
      <c r="P1811" s="347" t="s">
        <v>4037</v>
      </c>
    </row>
    <row r="1812" spans="1:16">
      <c r="A1812" s="347" t="s">
        <v>4038</v>
      </c>
      <c r="B1812" s="348">
        <v>216</v>
      </c>
      <c r="C1812" s="347" t="s">
        <v>28152</v>
      </c>
      <c r="D1812" s="347" t="s">
        <v>4039</v>
      </c>
      <c r="E1812" s="347">
        <v>6</v>
      </c>
      <c r="F1812" s="347">
        <v>0.75</v>
      </c>
      <c r="G1812" s="347" t="s">
        <v>11</v>
      </c>
      <c r="H1812" s="349">
        <v>11.5</v>
      </c>
      <c r="I1812" s="350" t="s">
        <v>12</v>
      </c>
      <c r="J1812" s="351">
        <f t="shared" si="28"/>
        <v>27</v>
      </c>
      <c r="K1812" s="351">
        <v>4.5</v>
      </c>
      <c r="L1812" s="3" t="str">
        <f>IFERROR(INDEX(dbOrdini[PREZZO
VINOLUX],MATCH(A1812,dbOrdini[CODICE
ANKER],0)),"")</f>
        <v/>
      </c>
      <c r="M1812" s="347" t="s">
        <v>28497</v>
      </c>
      <c r="N1812" s="15" t="str">
        <f>IFERROR(INDEX(dbOrdini[ORDINE],MATCH(A1812,dbOrdini[CODICE
ANKER]*(dbOrdini[CODICE
SUPPLY]="GEN24"),0)),"")</f>
        <v/>
      </c>
      <c r="O1812" s="352" t="s">
        <v>8</v>
      </c>
      <c r="P1812" s="347" t="s">
        <v>4040</v>
      </c>
    </row>
    <row r="1813" spans="1:16">
      <c r="A1813" s="347" t="s">
        <v>4041</v>
      </c>
      <c r="B1813" s="348">
        <v>704</v>
      </c>
      <c r="C1813" s="347" t="s">
        <v>28152</v>
      </c>
      <c r="D1813" s="347" t="s">
        <v>4042</v>
      </c>
      <c r="E1813" s="347">
        <v>6</v>
      </c>
      <c r="F1813" s="347">
        <v>0.75</v>
      </c>
      <c r="G1813" s="347" t="s">
        <v>11262</v>
      </c>
      <c r="H1813" s="349">
        <v>11</v>
      </c>
      <c r="I1813" s="350" t="s">
        <v>12</v>
      </c>
      <c r="J1813" s="351">
        <f t="shared" si="28"/>
        <v>40.799999999999997</v>
      </c>
      <c r="K1813" s="351">
        <v>6.8</v>
      </c>
      <c r="L1813" s="3" t="str">
        <f>IFERROR(INDEX(dbOrdini[PREZZO
VINOLUX],MATCH(A1813,dbOrdini[CODICE
ANKER],0)),"")</f>
        <v/>
      </c>
      <c r="M1813" s="347" t="s">
        <v>28497</v>
      </c>
      <c r="N1813" s="15" t="str">
        <f>IFERROR(INDEX(dbOrdini[ORDINE],MATCH(A1813,dbOrdini[CODICE
ANKER]*(dbOrdini[CODICE
SUPPLY]="GEN24"),0)),"")</f>
        <v/>
      </c>
      <c r="O1813" s="352" t="s">
        <v>8</v>
      </c>
      <c r="P1813" s="347" t="s">
        <v>4043</v>
      </c>
    </row>
    <row r="1814" spans="1:16">
      <c r="A1814" s="347" t="s">
        <v>4044</v>
      </c>
      <c r="B1814" s="348">
        <v>88</v>
      </c>
      <c r="C1814" s="347" t="s">
        <v>28152</v>
      </c>
      <c r="D1814" s="347" t="s">
        <v>4045</v>
      </c>
      <c r="E1814" s="347">
        <v>6</v>
      </c>
      <c r="F1814" s="347">
        <v>0.75</v>
      </c>
      <c r="G1814" s="347" t="s">
        <v>11</v>
      </c>
      <c r="H1814" s="349">
        <v>7.5</v>
      </c>
      <c r="I1814" s="350" t="s">
        <v>12</v>
      </c>
      <c r="J1814" s="351">
        <f t="shared" si="28"/>
        <v>21.6</v>
      </c>
      <c r="K1814" s="351">
        <v>3.6</v>
      </c>
      <c r="L1814" s="3" t="str">
        <f>IFERROR(INDEX(dbOrdini[PREZZO
VINOLUX],MATCH(A1814,dbOrdini[CODICE
ANKER],0)),"")</f>
        <v/>
      </c>
      <c r="M1814" s="347" t="s">
        <v>28497</v>
      </c>
      <c r="N1814" s="15" t="str">
        <f>IFERROR(INDEX(dbOrdini[ORDINE],MATCH(A1814,dbOrdini[CODICE
ANKER]*(dbOrdini[CODICE
SUPPLY]="GEN24"),0)),"")</f>
        <v/>
      </c>
      <c r="O1814" s="352" t="s">
        <v>8</v>
      </c>
      <c r="P1814" s="347" t="s">
        <v>4046</v>
      </c>
    </row>
    <row r="1815" spans="1:16">
      <c r="A1815" s="347" t="s">
        <v>4047</v>
      </c>
      <c r="B1815" s="348">
        <v>50</v>
      </c>
      <c r="C1815" s="347" t="s">
        <v>28152</v>
      </c>
      <c r="D1815" s="347" t="s">
        <v>4048</v>
      </c>
      <c r="E1815" s="347">
        <v>6</v>
      </c>
      <c r="F1815" s="347">
        <v>0.75</v>
      </c>
      <c r="G1815" s="347" t="s">
        <v>11</v>
      </c>
      <c r="H1815" s="349">
        <v>8.5</v>
      </c>
      <c r="I1815" s="350" t="s">
        <v>12</v>
      </c>
      <c r="J1815" s="351">
        <f t="shared" si="28"/>
        <v>20.399999999999999</v>
      </c>
      <c r="K1815" s="351">
        <v>3.4</v>
      </c>
      <c r="L1815" s="3" t="str">
        <f>IFERROR(INDEX(dbOrdini[PREZZO
VINOLUX],MATCH(A1815,dbOrdini[CODICE
ANKER],0)),"")</f>
        <v/>
      </c>
      <c r="M1815" s="347" t="s">
        <v>28497</v>
      </c>
      <c r="N1815" s="15" t="str">
        <f>IFERROR(INDEX(dbOrdini[ORDINE],MATCH(A1815,dbOrdini[CODICE
ANKER]*(dbOrdini[CODICE
SUPPLY]="GEN24"),0)),"")</f>
        <v/>
      </c>
      <c r="O1815" s="352" t="s">
        <v>8</v>
      </c>
      <c r="P1815" s="347" t="s">
        <v>4049</v>
      </c>
    </row>
    <row r="1816" spans="1:16">
      <c r="A1816" s="347" t="s">
        <v>4050</v>
      </c>
      <c r="B1816" s="348">
        <v>23</v>
      </c>
      <c r="C1816" s="347" t="s">
        <v>28152</v>
      </c>
      <c r="D1816" s="347" t="s">
        <v>4051</v>
      </c>
      <c r="E1816" s="347">
        <v>6</v>
      </c>
      <c r="F1816" s="347">
        <v>0.75</v>
      </c>
      <c r="G1816" s="347" t="s">
        <v>11</v>
      </c>
      <c r="H1816" s="349">
        <v>7.5</v>
      </c>
      <c r="I1816" s="350" t="s">
        <v>12</v>
      </c>
      <c r="J1816" s="351">
        <f t="shared" si="28"/>
        <v>19.5</v>
      </c>
      <c r="K1816" s="351">
        <v>3.25</v>
      </c>
      <c r="L1816" s="3" t="str">
        <f>IFERROR(INDEX(dbOrdini[PREZZO
VINOLUX],MATCH(A1816,dbOrdini[CODICE
ANKER],0)),"")</f>
        <v/>
      </c>
      <c r="M1816" s="347" t="s">
        <v>28497</v>
      </c>
      <c r="N1816" s="15" t="str">
        <f>IFERROR(INDEX(dbOrdini[ORDINE],MATCH(A1816,dbOrdini[CODICE
ANKER]*(dbOrdini[CODICE
SUPPLY]="GEN24"),0)),"")</f>
        <v/>
      </c>
      <c r="O1816" s="352" t="s">
        <v>8</v>
      </c>
      <c r="P1816" s="347" t="s">
        <v>4052</v>
      </c>
    </row>
    <row r="1817" spans="1:16">
      <c r="A1817" s="347" t="s">
        <v>4053</v>
      </c>
      <c r="B1817" s="348">
        <v>458</v>
      </c>
      <c r="C1817" s="347" t="s">
        <v>28152</v>
      </c>
      <c r="D1817" s="347" t="s">
        <v>4054</v>
      </c>
      <c r="E1817" s="347">
        <v>6</v>
      </c>
      <c r="F1817" s="347">
        <v>0.75</v>
      </c>
      <c r="G1817" s="347" t="s">
        <v>11</v>
      </c>
      <c r="H1817" s="349">
        <v>11</v>
      </c>
      <c r="I1817" s="350" t="s">
        <v>12</v>
      </c>
      <c r="J1817" s="351">
        <f t="shared" si="28"/>
        <v>40.799999999999997</v>
      </c>
      <c r="K1817" s="351">
        <v>6.8</v>
      </c>
      <c r="L1817" s="3" t="str">
        <f>IFERROR(INDEX(dbOrdini[PREZZO
VINOLUX],MATCH(A1817,dbOrdini[CODICE
ANKER],0)),"")</f>
        <v/>
      </c>
      <c r="M1817" s="347" t="s">
        <v>28245</v>
      </c>
      <c r="N1817" s="15" t="str">
        <f>IFERROR(INDEX(dbOrdini[ORDINE],MATCH(A1817,dbOrdini[CODICE
ANKER]*(dbOrdini[CODICE
SUPPLY]="GEN24"),0)),"")</f>
        <v/>
      </c>
      <c r="O1817" s="352" t="s">
        <v>8</v>
      </c>
      <c r="P1817" s="347" t="s">
        <v>4055</v>
      </c>
    </row>
    <row r="1818" spans="1:16">
      <c r="A1818" s="347" t="s">
        <v>4056</v>
      </c>
      <c r="B1818" s="348">
        <v>0</v>
      </c>
      <c r="C1818" s="347" t="s">
        <v>28152</v>
      </c>
      <c r="D1818" s="347" t="s">
        <v>4057</v>
      </c>
      <c r="E1818" s="347">
        <v>6</v>
      </c>
      <c r="F1818" s="347">
        <v>0.7</v>
      </c>
      <c r="G1818" s="347" t="s">
        <v>11</v>
      </c>
      <c r="H1818" s="349">
        <v>40</v>
      </c>
      <c r="I1818" s="350" t="s">
        <v>12</v>
      </c>
      <c r="J1818" s="351">
        <f t="shared" si="28"/>
        <v>83.1</v>
      </c>
      <c r="K1818" s="351">
        <v>13.85</v>
      </c>
      <c r="L1818" s="3" t="str">
        <f>IFERROR(INDEX(dbOrdini[PREZZO
VINOLUX],MATCH(A1818,dbOrdini[CODICE
ANKER],0)),"")</f>
        <v/>
      </c>
      <c r="M1818" s="347" t="s">
        <v>10541</v>
      </c>
      <c r="N1818" s="15" t="str">
        <f>IFERROR(INDEX(dbOrdini[ORDINE],MATCH(A1818,dbOrdini[CODICE
ANKER]*(dbOrdini[CODICE
SUPPLY]="GEN24"),0)),"")</f>
        <v/>
      </c>
      <c r="O1818" s="352" t="s">
        <v>8</v>
      </c>
      <c r="P1818" s="347" t="s">
        <v>4058</v>
      </c>
    </row>
    <row r="1819" spans="1:16">
      <c r="A1819" s="347" t="s">
        <v>4059</v>
      </c>
      <c r="B1819" s="348">
        <v>3</v>
      </c>
      <c r="C1819" s="347" t="s">
        <v>28152</v>
      </c>
      <c r="D1819" s="347" t="s">
        <v>4060</v>
      </c>
      <c r="E1819" s="347">
        <v>6</v>
      </c>
      <c r="F1819" s="347">
        <v>0.7</v>
      </c>
      <c r="G1819" s="347" t="s">
        <v>11</v>
      </c>
      <c r="H1819" s="349">
        <v>40</v>
      </c>
      <c r="I1819" s="350" t="s">
        <v>12</v>
      </c>
      <c r="J1819" s="351">
        <f t="shared" si="28"/>
        <v>80.699999999999989</v>
      </c>
      <c r="K1819" s="351">
        <v>13.45</v>
      </c>
      <c r="L1819" s="3" t="str">
        <f>IFERROR(INDEX(dbOrdini[PREZZO
VINOLUX],MATCH(A1819,dbOrdini[CODICE
ANKER],0)),"")</f>
        <v/>
      </c>
      <c r="M1819" s="347" t="s">
        <v>10537</v>
      </c>
      <c r="N1819" s="15" t="str">
        <f>IFERROR(INDEX(dbOrdini[ORDINE],MATCH(A1819,dbOrdini[CODICE
ANKER]*(dbOrdini[CODICE
SUPPLY]="GEN24"),0)),"")</f>
        <v/>
      </c>
      <c r="O1819" s="352" t="s">
        <v>8</v>
      </c>
      <c r="P1819" s="347" t="s">
        <v>4061</v>
      </c>
    </row>
    <row r="1820" spans="1:16">
      <c r="A1820" s="347" t="s">
        <v>4062</v>
      </c>
      <c r="B1820" s="348">
        <v>102</v>
      </c>
      <c r="C1820" s="347" t="s">
        <v>28152</v>
      </c>
      <c r="D1820" s="347" t="s">
        <v>4063</v>
      </c>
      <c r="E1820" s="347">
        <v>6</v>
      </c>
      <c r="F1820" s="347">
        <v>0.7</v>
      </c>
      <c r="G1820" s="347" t="s">
        <v>11</v>
      </c>
      <c r="H1820" s="349">
        <v>48</v>
      </c>
      <c r="I1820" s="350" t="s">
        <v>12</v>
      </c>
      <c r="J1820" s="351">
        <f t="shared" si="28"/>
        <v>216</v>
      </c>
      <c r="K1820" s="351">
        <v>36</v>
      </c>
      <c r="L1820" s="3" t="str">
        <f>IFERROR(INDEX(dbOrdini[PREZZO
VINOLUX],MATCH(A1820,dbOrdini[CODICE
ANKER],0)),"")</f>
        <v/>
      </c>
      <c r="M1820" s="347" t="s">
        <v>10536</v>
      </c>
      <c r="N1820" s="15" t="str">
        <f>IFERROR(INDEX(dbOrdini[ORDINE],MATCH(A1820,dbOrdini[CODICE
ANKER]*(dbOrdini[CODICE
SUPPLY]="GEN24"),0)),"")</f>
        <v/>
      </c>
      <c r="O1820" s="352" t="s">
        <v>8</v>
      </c>
      <c r="P1820" s="347" t="s">
        <v>4064</v>
      </c>
    </row>
    <row r="1821" spans="1:16">
      <c r="A1821" s="347" t="s">
        <v>4065</v>
      </c>
      <c r="B1821" s="348">
        <v>129</v>
      </c>
      <c r="C1821" s="347" t="s">
        <v>28152</v>
      </c>
      <c r="D1821" s="347" t="s">
        <v>4066</v>
      </c>
      <c r="E1821" s="347">
        <v>6</v>
      </c>
      <c r="F1821" s="347">
        <v>0.7</v>
      </c>
      <c r="G1821" s="347" t="s">
        <v>11</v>
      </c>
      <c r="H1821" s="349">
        <v>40</v>
      </c>
      <c r="I1821" s="350" t="s">
        <v>12</v>
      </c>
      <c r="J1821" s="351">
        <f t="shared" si="28"/>
        <v>153</v>
      </c>
      <c r="K1821" s="351">
        <v>25.5</v>
      </c>
      <c r="L1821" s="3" t="str">
        <f>IFERROR(INDEX(dbOrdini[PREZZO
VINOLUX],MATCH(A1821,dbOrdini[CODICE
ANKER],0)),"")</f>
        <v/>
      </c>
      <c r="M1821" s="347" t="s">
        <v>10536</v>
      </c>
      <c r="N1821" s="15" t="str">
        <f>IFERROR(INDEX(dbOrdini[ORDINE],MATCH(A1821,dbOrdini[CODICE
ANKER]*(dbOrdini[CODICE
SUPPLY]="GEN24"),0)),"")</f>
        <v/>
      </c>
      <c r="O1821" s="352" t="s">
        <v>8</v>
      </c>
      <c r="P1821" s="347" t="s">
        <v>4067</v>
      </c>
    </row>
    <row r="1822" spans="1:16">
      <c r="A1822" s="347" t="s">
        <v>10932</v>
      </c>
      <c r="B1822" s="348">
        <v>24</v>
      </c>
      <c r="C1822" s="347" t="s">
        <v>28152</v>
      </c>
      <c r="D1822" s="347" t="s">
        <v>10933</v>
      </c>
      <c r="E1822" s="347">
        <v>12</v>
      </c>
      <c r="F1822" s="347">
        <v>1</v>
      </c>
      <c r="G1822" s="347" t="s">
        <v>11</v>
      </c>
      <c r="H1822" s="349">
        <v>36</v>
      </c>
      <c r="I1822" s="350" t="s">
        <v>12</v>
      </c>
      <c r="J1822" s="351">
        <f t="shared" si="28"/>
        <v>79.800000000000011</v>
      </c>
      <c r="K1822" s="351">
        <v>6.65</v>
      </c>
      <c r="L1822" s="3" t="str">
        <f>IFERROR(INDEX(dbOrdini[PREZZO
VINOLUX],MATCH(A1822,dbOrdini[CODICE
ANKER],0)),"")</f>
        <v/>
      </c>
      <c r="M1822" s="347" t="s">
        <v>10550</v>
      </c>
      <c r="N1822" s="15" t="str">
        <f>IFERROR(INDEX(dbOrdini[ORDINE],MATCH(A1822,dbOrdini[CODICE
ANKER]*(dbOrdini[CODICE
SUPPLY]="GEN24"),0)),"")</f>
        <v/>
      </c>
      <c r="O1822" s="352" t="s">
        <v>8</v>
      </c>
      <c r="P1822" s="347" t="s">
        <v>11568</v>
      </c>
    </row>
    <row r="1823" spans="1:16">
      <c r="A1823" s="347" t="s">
        <v>4068</v>
      </c>
      <c r="B1823" s="348">
        <v>0</v>
      </c>
      <c r="C1823" s="347" t="s">
        <v>28152</v>
      </c>
      <c r="D1823" s="347" t="s">
        <v>4069</v>
      </c>
      <c r="E1823" s="347">
        <v>12</v>
      </c>
      <c r="F1823" s="347">
        <v>1</v>
      </c>
      <c r="G1823" s="347" t="s">
        <v>11</v>
      </c>
      <c r="H1823" s="349">
        <v>36</v>
      </c>
      <c r="I1823" s="350" t="s">
        <v>12</v>
      </c>
      <c r="J1823" s="351">
        <f t="shared" si="28"/>
        <v>79.800000000000011</v>
      </c>
      <c r="K1823" s="351">
        <v>6.65</v>
      </c>
      <c r="L1823" s="3" t="str">
        <f>IFERROR(INDEX(dbOrdini[PREZZO
VINOLUX],MATCH(A1823,dbOrdini[CODICE
ANKER],0)),"")</f>
        <v/>
      </c>
      <c r="M1823" s="347" t="s">
        <v>10550</v>
      </c>
      <c r="N1823" s="15" t="str">
        <f>IFERROR(INDEX(dbOrdini[ORDINE],MATCH(A1823,dbOrdini[CODICE
ANKER]*(dbOrdini[CODICE
SUPPLY]="GEN24"),0)),"")</f>
        <v/>
      </c>
      <c r="O1823" s="352" t="s">
        <v>8</v>
      </c>
      <c r="P1823" s="347" t="s">
        <v>4070</v>
      </c>
    </row>
    <row r="1824" spans="1:16">
      <c r="A1824" s="347" t="s">
        <v>4071</v>
      </c>
      <c r="B1824" s="348">
        <v>42</v>
      </c>
      <c r="C1824" s="347" t="s">
        <v>28152</v>
      </c>
      <c r="D1824" s="347" t="s">
        <v>4072</v>
      </c>
      <c r="E1824" s="347">
        <v>6</v>
      </c>
      <c r="F1824" s="347">
        <v>0.75</v>
      </c>
      <c r="G1824" s="347" t="s">
        <v>11</v>
      </c>
      <c r="H1824" s="349">
        <v>12.5</v>
      </c>
      <c r="I1824" s="350" t="s">
        <v>12</v>
      </c>
      <c r="J1824" s="351">
        <f t="shared" si="28"/>
        <v>28.799999999999997</v>
      </c>
      <c r="K1824" s="351">
        <v>4.8</v>
      </c>
      <c r="L1824" s="3" t="str">
        <f>IFERROR(INDEX(dbOrdini[PREZZO
VINOLUX],MATCH(A1824,dbOrdini[CODICE
ANKER],0)),"")</f>
        <v/>
      </c>
      <c r="M1824" s="347" t="s">
        <v>28244</v>
      </c>
      <c r="N1824" s="15" t="str">
        <f>IFERROR(INDEX(dbOrdini[ORDINE],MATCH(A1824,dbOrdini[CODICE
ANKER]*(dbOrdini[CODICE
SUPPLY]="GEN24"),0)),"")</f>
        <v/>
      </c>
      <c r="O1824" s="352" t="s">
        <v>8</v>
      </c>
      <c r="P1824" s="347" t="s">
        <v>4073</v>
      </c>
    </row>
    <row r="1825" spans="1:16">
      <c r="A1825" s="347" t="s">
        <v>28587</v>
      </c>
      <c r="B1825" s="348">
        <v>0</v>
      </c>
      <c r="C1825" s="347" t="s">
        <v>28152</v>
      </c>
      <c r="D1825" s="347" t="s">
        <v>28588</v>
      </c>
      <c r="E1825" s="347">
        <v>6</v>
      </c>
      <c r="F1825" s="347">
        <v>0.7</v>
      </c>
      <c r="G1825" s="347" t="s">
        <v>11</v>
      </c>
      <c r="H1825" s="349">
        <v>21</v>
      </c>
      <c r="I1825" s="350" t="s">
        <v>12</v>
      </c>
      <c r="J1825" s="351">
        <f t="shared" si="28"/>
        <v>16.5</v>
      </c>
      <c r="K1825" s="351">
        <v>2.75</v>
      </c>
      <c r="L1825" s="3" t="str">
        <f>IFERROR(INDEX(dbOrdini[PREZZO
VINOLUX],MATCH(A1825,dbOrdini[CODICE
ANKER],0)),"")</f>
        <v/>
      </c>
      <c r="M1825" s="347" t="s">
        <v>10539</v>
      </c>
      <c r="N1825" s="15" t="str">
        <f>IFERROR(INDEX(dbOrdini[ORDINE],MATCH(A1825,dbOrdini[CODICE
ANKER]*(dbOrdini[CODICE
SUPPLY]="GEN24"),0)),"")</f>
        <v/>
      </c>
      <c r="O1825" s="352" t="s">
        <v>8</v>
      </c>
      <c r="P1825" s="347" t="s">
        <v>28589</v>
      </c>
    </row>
    <row r="1826" spans="1:16">
      <c r="A1826" s="347" t="s">
        <v>4074</v>
      </c>
      <c r="B1826" s="348">
        <v>0</v>
      </c>
      <c r="C1826" s="347" t="s">
        <v>28152</v>
      </c>
      <c r="D1826" s="347" t="s">
        <v>4075</v>
      </c>
      <c r="E1826" s="347">
        <v>6</v>
      </c>
      <c r="F1826" s="347">
        <v>0.5</v>
      </c>
      <c r="G1826" s="347" t="s">
        <v>11</v>
      </c>
      <c r="H1826" s="349">
        <v>42.3</v>
      </c>
      <c r="I1826" s="350" t="s">
        <v>12</v>
      </c>
      <c r="J1826" s="351">
        <f t="shared" si="28"/>
        <v>45.599999999999994</v>
      </c>
      <c r="K1826" s="351">
        <v>7.6</v>
      </c>
      <c r="L1826" s="3" t="str">
        <f>IFERROR(INDEX(dbOrdini[PREZZO
VINOLUX],MATCH(A1826,dbOrdini[CODICE
ANKER],0)),"")</f>
        <v/>
      </c>
      <c r="M1826" s="347" t="s">
        <v>10539</v>
      </c>
      <c r="N1826" s="15" t="str">
        <f>IFERROR(INDEX(dbOrdini[ORDINE],MATCH(A1826,dbOrdini[CODICE
ANKER]*(dbOrdini[CODICE
SUPPLY]="GEN24"),0)),"")</f>
        <v/>
      </c>
      <c r="O1826" s="352" t="s">
        <v>8</v>
      </c>
      <c r="P1826" s="347" t="s">
        <v>4076</v>
      </c>
    </row>
    <row r="1827" spans="1:16">
      <c r="A1827" s="347" t="s">
        <v>4077</v>
      </c>
      <c r="B1827" s="348">
        <v>844</v>
      </c>
      <c r="C1827" s="347" t="s">
        <v>28152</v>
      </c>
      <c r="D1827" s="347" t="s">
        <v>4075</v>
      </c>
      <c r="E1827" s="347">
        <v>6</v>
      </c>
      <c r="F1827" s="347">
        <v>0.7</v>
      </c>
      <c r="G1827" s="347" t="s">
        <v>11</v>
      </c>
      <c r="H1827" s="349">
        <v>42.3</v>
      </c>
      <c r="I1827" s="350" t="s">
        <v>12</v>
      </c>
      <c r="J1827" s="351">
        <f t="shared" si="28"/>
        <v>45</v>
      </c>
      <c r="K1827" s="351">
        <v>7.5</v>
      </c>
      <c r="L1827" s="3" t="str">
        <f>IFERROR(INDEX(dbOrdini[PREZZO
VINOLUX],MATCH(A1827,dbOrdini[CODICE
ANKER],0)),"")</f>
        <v/>
      </c>
      <c r="M1827" s="347" t="s">
        <v>10539</v>
      </c>
      <c r="N1827" s="15" t="str">
        <f>IFERROR(INDEX(dbOrdini[ORDINE],MATCH(A1827,dbOrdini[CODICE
ANKER]*(dbOrdini[CODICE
SUPPLY]="GEN24"),0)),"")</f>
        <v/>
      </c>
      <c r="O1827" s="352" t="s">
        <v>8</v>
      </c>
      <c r="P1827" s="347" t="s">
        <v>4078</v>
      </c>
    </row>
    <row r="1828" spans="1:16">
      <c r="A1828" s="347" t="s">
        <v>4079</v>
      </c>
      <c r="B1828" s="348">
        <v>36</v>
      </c>
      <c r="C1828" s="347" t="s">
        <v>28152</v>
      </c>
      <c r="D1828" s="347" t="s">
        <v>4080</v>
      </c>
      <c r="E1828" s="347">
        <v>6</v>
      </c>
      <c r="F1828" s="347">
        <v>0.5</v>
      </c>
      <c r="G1828" s="347" t="s">
        <v>11262</v>
      </c>
      <c r="H1828" s="349">
        <v>30</v>
      </c>
      <c r="I1828" s="350" t="s">
        <v>12</v>
      </c>
      <c r="J1828" s="351">
        <f t="shared" si="28"/>
        <v>39</v>
      </c>
      <c r="K1828" s="351">
        <v>6.5</v>
      </c>
      <c r="L1828" s="3" t="str">
        <f>IFERROR(INDEX(dbOrdini[PREZZO
VINOLUX],MATCH(A1828,dbOrdini[CODICE
ANKER],0)),"")</f>
        <v/>
      </c>
      <c r="M1828" s="347" t="s">
        <v>10539</v>
      </c>
      <c r="N1828" s="15" t="str">
        <f>IFERROR(INDEX(dbOrdini[ORDINE],MATCH(A1828,dbOrdini[CODICE
ANKER]*(dbOrdini[CODICE
SUPPLY]="GEN24"),0)),"")</f>
        <v/>
      </c>
      <c r="O1828" s="352" t="s">
        <v>8</v>
      </c>
      <c r="P1828" s="347" t="s">
        <v>4081</v>
      </c>
    </row>
    <row r="1829" spans="1:16">
      <c r="A1829" s="347" t="s">
        <v>4082</v>
      </c>
      <c r="B1829" s="348">
        <v>0</v>
      </c>
      <c r="C1829" s="347" t="s">
        <v>28152</v>
      </c>
      <c r="D1829" s="347" t="s">
        <v>4080</v>
      </c>
      <c r="E1829" s="347">
        <v>6</v>
      </c>
      <c r="F1829" s="347">
        <v>0.7</v>
      </c>
      <c r="G1829" s="347" t="s">
        <v>11</v>
      </c>
      <c r="H1829" s="349">
        <v>30</v>
      </c>
      <c r="I1829" s="350" t="s">
        <v>12</v>
      </c>
      <c r="J1829" s="351">
        <f t="shared" si="28"/>
        <v>40.5</v>
      </c>
      <c r="K1829" s="351">
        <v>6.75</v>
      </c>
      <c r="L1829" s="3" t="str">
        <f>IFERROR(INDEX(dbOrdini[PREZZO
VINOLUX],MATCH(A1829,dbOrdini[CODICE
ANKER],0)),"")</f>
        <v/>
      </c>
      <c r="M1829" s="347" t="s">
        <v>10539</v>
      </c>
      <c r="N1829" s="15" t="str">
        <f>IFERROR(INDEX(dbOrdini[ORDINE],MATCH(A1829,dbOrdini[CODICE
ANKER]*(dbOrdini[CODICE
SUPPLY]="GEN24"),0)),"")</f>
        <v/>
      </c>
      <c r="O1829" s="352" t="s">
        <v>8</v>
      </c>
      <c r="P1829" s="347" t="s">
        <v>4083</v>
      </c>
    </row>
    <row r="1830" spans="1:16">
      <c r="A1830" s="347" t="s">
        <v>4084</v>
      </c>
      <c r="B1830" s="348">
        <v>532</v>
      </c>
      <c r="C1830" s="347" t="s">
        <v>28152</v>
      </c>
      <c r="D1830" s="347" t="s">
        <v>4085</v>
      </c>
      <c r="E1830" s="347">
        <v>6</v>
      </c>
      <c r="F1830" s="347">
        <v>0.7</v>
      </c>
      <c r="G1830" s="347" t="s">
        <v>11</v>
      </c>
      <c r="H1830" s="349">
        <v>38</v>
      </c>
      <c r="I1830" s="350" t="s">
        <v>12</v>
      </c>
      <c r="J1830" s="351">
        <f t="shared" si="28"/>
        <v>45</v>
      </c>
      <c r="K1830" s="351">
        <v>7.5</v>
      </c>
      <c r="L1830" s="3" t="str">
        <f>IFERROR(INDEX(dbOrdini[PREZZO
VINOLUX],MATCH(A1830,dbOrdini[CODICE
ANKER],0)),"")</f>
        <v/>
      </c>
      <c r="M1830" s="347" t="s">
        <v>28195</v>
      </c>
      <c r="N1830" s="15" t="str">
        <f>IFERROR(INDEX(dbOrdini[ORDINE],MATCH(A1830,dbOrdini[CODICE
ANKER]*(dbOrdini[CODICE
SUPPLY]="GEN24"),0)),"")</f>
        <v/>
      </c>
      <c r="O1830" s="352" t="s">
        <v>8</v>
      </c>
      <c r="P1830" s="347" t="s">
        <v>4086</v>
      </c>
    </row>
    <row r="1831" spans="1:16">
      <c r="A1831" s="347" t="s">
        <v>4087</v>
      </c>
      <c r="B1831" s="348">
        <v>12</v>
      </c>
      <c r="C1831" s="347" t="s">
        <v>28152</v>
      </c>
      <c r="D1831" s="347" t="s">
        <v>4088</v>
      </c>
      <c r="E1831" s="347">
        <v>6</v>
      </c>
      <c r="F1831" s="347">
        <v>0.75</v>
      </c>
      <c r="G1831" s="347" t="s">
        <v>11262</v>
      </c>
      <c r="H1831" s="349">
        <v>11.5</v>
      </c>
      <c r="I1831" s="350" t="s">
        <v>12</v>
      </c>
      <c r="J1831" s="351">
        <f t="shared" si="28"/>
        <v>33</v>
      </c>
      <c r="K1831" s="351">
        <v>5.5</v>
      </c>
      <c r="L1831" s="3" t="str">
        <f>IFERROR(INDEX(dbOrdini[PREZZO
VINOLUX],MATCH(A1831,dbOrdini[CODICE
ANKER],0)),"")</f>
        <v/>
      </c>
      <c r="M1831" s="347" t="s">
        <v>28245</v>
      </c>
      <c r="N1831" s="15" t="str">
        <f>IFERROR(INDEX(dbOrdini[ORDINE],MATCH(A1831,dbOrdini[CODICE
ANKER]*(dbOrdini[CODICE
SUPPLY]="GEN24"),0)),"")</f>
        <v/>
      </c>
      <c r="O1831" s="352" t="s">
        <v>8</v>
      </c>
      <c r="P1831" s="347" t="s">
        <v>4089</v>
      </c>
    </row>
    <row r="1832" spans="1:16">
      <c r="A1832" s="347" t="s">
        <v>4090</v>
      </c>
      <c r="B1832" s="348">
        <v>2</v>
      </c>
      <c r="C1832" s="347" t="s">
        <v>28152</v>
      </c>
      <c r="D1832" s="347" t="s">
        <v>4091</v>
      </c>
      <c r="E1832" s="347">
        <v>6</v>
      </c>
      <c r="F1832" s="347">
        <v>0.7</v>
      </c>
      <c r="G1832" s="347" t="s">
        <v>11</v>
      </c>
      <c r="H1832" s="349">
        <v>45</v>
      </c>
      <c r="I1832" s="350" t="s">
        <v>12</v>
      </c>
      <c r="J1832" s="351">
        <f t="shared" si="28"/>
        <v>117</v>
      </c>
      <c r="K1832" s="351">
        <v>19.5</v>
      </c>
      <c r="L1832" s="3" t="str">
        <f>IFERROR(INDEX(dbOrdini[PREZZO
VINOLUX],MATCH(A1832,dbOrdini[CODICE
ANKER],0)),"")</f>
        <v/>
      </c>
      <c r="M1832" s="347" t="s">
        <v>10537</v>
      </c>
      <c r="N1832" s="15" t="str">
        <f>IFERROR(INDEX(dbOrdini[ORDINE],MATCH(A1832,dbOrdini[CODICE
ANKER]*(dbOrdini[CODICE
SUPPLY]="GEN24"),0)),"")</f>
        <v/>
      </c>
      <c r="O1832" s="352" t="s">
        <v>8</v>
      </c>
      <c r="P1832" s="347" t="s">
        <v>4092</v>
      </c>
    </row>
    <row r="1833" spans="1:16">
      <c r="A1833" s="347" t="s">
        <v>4093</v>
      </c>
      <c r="B1833" s="348">
        <v>0</v>
      </c>
      <c r="C1833" s="347" t="s">
        <v>28152</v>
      </c>
      <c r="D1833" s="347" t="s">
        <v>4094</v>
      </c>
      <c r="E1833" s="347">
        <v>6</v>
      </c>
      <c r="F1833" s="347">
        <v>0.7</v>
      </c>
      <c r="G1833" s="347" t="s">
        <v>11</v>
      </c>
      <c r="H1833" s="349">
        <v>27</v>
      </c>
      <c r="I1833" s="350" t="s">
        <v>12</v>
      </c>
      <c r="J1833" s="351">
        <f t="shared" si="28"/>
        <v>48.900000000000006</v>
      </c>
      <c r="K1833" s="351">
        <v>8.15</v>
      </c>
      <c r="L1833" s="3" t="str">
        <f>IFERROR(INDEX(dbOrdini[PREZZO
VINOLUX],MATCH(A1833,dbOrdini[CODICE
ANKER],0)),"")</f>
        <v/>
      </c>
      <c r="M1833" s="347" t="s">
        <v>10532</v>
      </c>
      <c r="N1833" s="15" t="str">
        <f>IFERROR(INDEX(dbOrdini[ORDINE],MATCH(A1833,dbOrdini[CODICE
ANKER]*(dbOrdini[CODICE
SUPPLY]="GEN24"),0)),"")</f>
        <v/>
      </c>
      <c r="O1833" s="352" t="s">
        <v>8</v>
      </c>
      <c r="P1833" s="347" t="s">
        <v>4095</v>
      </c>
    </row>
    <row r="1834" spans="1:16">
      <c r="A1834" s="347" t="s">
        <v>4096</v>
      </c>
      <c r="B1834" s="348">
        <v>0</v>
      </c>
      <c r="C1834" s="347" t="s">
        <v>28152</v>
      </c>
      <c r="D1834" s="347" t="s">
        <v>4097</v>
      </c>
      <c r="E1834" s="347">
        <v>6</v>
      </c>
      <c r="F1834" s="347">
        <v>0.7</v>
      </c>
      <c r="G1834" s="347" t="s">
        <v>11</v>
      </c>
      <c r="H1834" s="349">
        <v>40</v>
      </c>
      <c r="I1834" s="350" t="s">
        <v>12</v>
      </c>
      <c r="J1834" s="351">
        <f t="shared" si="28"/>
        <v>87</v>
      </c>
      <c r="K1834" s="351">
        <v>14.5</v>
      </c>
      <c r="L1834" s="3" t="str">
        <f>IFERROR(INDEX(dbOrdini[PREZZO
VINOLUX],MATCH(A1834,dbOrdini[CODICE
ANKER],0)),"")</f>
        <v/>
      </c>
      <c r="M1834" s="347" t="s">
        <v>10537</v>
      </c>
      <c r="N1834" s="15" t="str">
        <f>IFERROR(INDEX(dbOrdini[ORDINE],MATCH(A1834,dbOrdini[CODICE
ANKER]*(dbOrdini[CODICE
SUPPLY]="GEN24"),0)),"")</f>
        <v/>
      </c>
      <c r="O1834" s="352" t="s">
        <v>8</v>
      </c>
      <c r="P1834" s="347" t="s">
        <v>4098</v>
      </c>
    </row>
    <row r="1835" spans="1:16">
      <c r="A1835" s="347" t="s">
        <v>4099</v>
      </c>
      <c r="B1835" s="348">
        <v>86</v>
      </c>
      <c r="C1835" s="347" t="s">
        <v>28152</v>
      </c>
      <c r="D1835" s="347" t="s">
        <v>4100</v>
      </c>
      <c r="E1835" s="347">
        <v>6</v>
      </c>
      <c r="F1835" s="347">
        <v>0.7</v>
      </c>
      <c r="G1835" s="347" t="s">
        <v>11</v>
      </c>
      <c r="H1835" s="349">
        <v>44</v>
      </c>
      <c r="I1835" s="350" t="s">
        <v>12</v>
      </c>
      <c r="J1835" s="351">
        <f t="shared" si="28"/>
        <v>91.5</v>
      </c>
      <c r="K1835" s="351">
        <v>15.25</v>
      </c>
      <c r="L1835" s="3" t="str">
        <f>IFERROR(INDEX(dbOrdini[PREZZO
VINOLUX],MATCH(A1835,dbOrdini[CODICE
ANKER],0)),"")</f>
        <v/>
      </c>
      <c r="M1835" s="347" t="s">
        <v>10537</v>
      </c>
      <c r="N1835" s="15" t="str">
        <f>IFERROR(INDEX(dbOrdini[ORDINE],MATCH(A1835,dbOrdini[CODICE
ANKER]*(dbOrdini[CODICE
SUPPLY]="GEN24"),0)),"")</f>
        <v/>
      </c>
      <c r="O1835" s="352" t="s">
        <v>8</v>
      </c>
      <c r="P1835" s="347" t="s">
        <v>4101</v>
      </c>
    </row>
    <row r="1836" spans="1:16">
      <c r="A1836" s="347" t="s">
        <v>4102</v>
      </c>
      <c r="B1836" s="348">
        <v>78</v>
      </c>
      <c r="C1836" s="347" t="s">
        <v>28152</v>
      </c>
      <c r="D1836" s="347" t="s">
        <v>4103</v>
      </c>
      <c r="E1836" s="347">
        <v>6</v>
      </c>
      <c r="F1836" s="347">
        <v>0.7</v>
      </c>
      <c r="G1836" s="347" t="s">
        <v>11262</v>
      </c>
      <c r="H1836" s="349">
        <v>44</v>
      </c>
      <c r="I1836" s="350" t="s">
        <v>12</v>
      </c>
      <c r="J1836" s="351">
        <f t="shared" si="28"/>
        <v>95.4</v>
      </c>
      <c r="K1836" s="351">
        <v>15.9</v>
      </c>
      <c r="L1836" s="3">
        <f>IFERROR(INDEX(dbOrdini[PREZZO
VINOLUX],MATCH(A1836,dbOrdini[CODICE
ANKER],0)),"")</f>
        <v>14.25</v>
      </c>
      <c r="M1836" s="347" t="s">
        <v>10537</v>
      </c>
      <c r="N1836" s="15" t="str">
        <f>IFERROR(INDEX(dbOrdini[ORDINE],MATCH(A1836,dbOrdini[CODICE
ANKER]*(dbOrdini[CODICE
SUPPLY]="GEN24"),0)),"")</f>
        <v/>
      </c>
      <c r="O1836" s="352" t="s">
        <v>8</v>
      </c>
      <c r="P1836" s="347" t="s">
        <v>4104</v>
      </c>
    </row>
    <row r="1837" spans="1:16">
      <c r="A1837" s="347" t="s">
        <v>4105</v>
      </c>
      <c r="B1837" s="348">
        <v>43</v>
      </c>
      <c r="C1837" s="347" t="s">
        <v>28152</v>
      </c>
      <c r="D1837" s="347" t="s">
        <v>4106</v>
      </c>
      <c r="E1837" s="347">
        <v>6</v>
      </c>
      <c r="F1837" s="347">
        <v>0.7</v>
      </c>
      <c r="G1837" s="347" t="s">
        <v>11</v>
      </c>
      <c r="H1837" s="349">
        <v>44</v>
      </c>
      <c r="I1837" s="350" t="s">
        <v>12</v>
      </c>
      <c r="J1837" s="351">
        <f t="shared" si="28"/>
        <v>107.39999999999999</v>
      </c>
      <c r="K1837" s="351">
        <v>17.899999999999999</v>
      </c>
      <c r="L1837" s="3" t="str">
        <f>IFERROR(INDEX(dbOrdini[PREZZO
VINOLUX],MATCH(A1837,dbOrdini[CODICE
ANKER],0)),"")</f>
        <v/>
      </c>
      <c r="M1837" s="347" t="s">
        <v>10537</v>
      </c>
      <c r="N1837" s="15" t="str">
        <f>IFERROR(INDEX(dbOrdini[ORDINE],MATCH(A1837,dbOrdini[CODICE
ANKER]*(dbOrdini[CODICE
SUPPLY]="GEN24"),0)),"")</f>
        <v/>
      </c>
      <c r="O1837" s="352" t="s">
        <v>8</v>
      </c>
      <c r="P1837" s="347" t="s">
        <v>4107</v>
      </c>
    </row>
    <row r="1838" spans="1:16">
      <c r="A1838" s="347" t="s">
        <v>4108</v>
      </c>
      <c r="B1838" s="348">
        <v>0</v>
      </c>
      <c r="C1838" s="347" t="s">
        <v>28152</v>
      </c>
      <c r="D1838" s="347" t="s">
        <v>4109</v>
      </c>
      <c r="E1838" s="347">
        <v>6</v>
      </c>
      <c r="F1838" s="347">
        <v>0.7</v>
      </c>
      <c r="G1838" s="347" t="s">
        <v>11</v>
      </c>
      <c r="H1838" s="349">
        <v>44</v>
      </c>
      <c r="I1838" s="350" t="s">
        <v>12</v>
      </c>
      <c r="J1838" s="351">
        <f t="shared" si="28"/>
        <v>76.800000000000011</v>
      </c>
      <c r="K1838" s="351">
        <v>12.8</v>
      </c>
      <c r="L1838" s="3" t="str">
        <f>IFERROR(INDEX(dbOrdini[PREZZO
VINOLUX],MATCH(A1838,dbOrdini[CODICE
ANKER],0)),"")</f>
        <v/>
      </c>
      <c r="M1838" s="347" t="s">
        <v>10537</v>
      </c>
      <c r="N1838" s="15" t="str">
        <f>IFERROR(INDEX(dbOrdini[ORDINE],MATCH(A1838,dbOrdini[CODICE
ANKER]*(dbOrdini[CODICE
SUPPLY]="GEN24"),0)),"")</f>
        <v/>
      </c>
      <c r="O1838" s="352" t="s">
        <v>8</v>
      </c>
      <c r="P1838" s="347" t="s">
        <v>4110</v>
      </c>
    </row>
    <row r="1839" spans="1:16">
      <c r="A1839" s="347" t="s">
        <v>28590</v>
      </c>
      <c r="B1839" s="348">
        <v>7</v>
      </c>
      <c r="C1839" s="347" t="s">
        <v>28152</v>
      </c>
      <c r="D1839" s="347" t="s">
        <v>28591</v>
      </c>
      <c r="E1839" s="347">
        <v>6</v>
      </c>
      <c r="F1839" s="347">
        <v>1</v>
      </c>
      <c r="G1839" s="347" t="s">
        <v>11</v>
      </c>
      <c r="H1839" s="349">
        <v>8.5</v>
      </c>
      <c r="I1839" s="350" t="s">
        <v>12</v>
      </c>
      <c r="J1839" s="351">
        <f t="shared" si="28"/>
        <v>18</v>
      </c>
      <c r="K1839" s="351">
        <v>3</v>
      </c>
      <c r="L1839" s="3" t="str">
        <f>IFERROR(INDEX(dbOrdini[PREZZO
VINOLUX],MATCH(A1839,dbOrdini[CODICE
ANKER],0)),"")</f>
        <v/>
      </c>
      <c r="M1839" s="347" t="s">
        <v>28210</v>
      </c>
      <c r="N1839" s="15" t="str">
        <f>IFERROR(INDEX(dbOrdini[ORDINE],MATCH(A1839,dbOrdini[CODICE
ANKER]*(dbOrdini[CODICE
SUPPLY]="GEN24"),0)),"")</f>
        <v/>
      </c>
      <c r="O1839" s="352" t="s">
        <v>8</v>
      </c>
      <c r="P1839" s="347" t="s">
        <v>28592</v>
      </c>
    </row>
    <row r="1840" spans="1:16">
      <c r="A1840" s="347" t="s">
        <v>4114</v>
      </c>
      <c r="B1840" s="348">
        <v>454</v>
      </c>
      <c r="C1840" s="347" t="s">
        <v>28152</v>
      </c>
      <c r="D1840" s="347" t="s">
        <v>4112</v>
      </c>
      <c r="E1840" s="347">
        <v>6</v>
      </c>
      <c r="F1840" s="347">
        <v>1</v>
      </c>
      <c r="G1840" s="347" t="s">
        <v>11262</v>
      </c>
      <c r="H1840" s="349">
        <v>17.899999999999999</v>
      </c>
      <c r="I1840" s="350" t="s">
        <v>12</v>
      </c>
      <c r="J1840" s="351">
        <f t="shared" si="28"/>
        <v>54.599999999999994</v>
      </c>
      <c r="K1840" s="351">
        <v>9.1</v>
      </c>
      <c r="L1840" s="3" t="str">
        <f>IFERROR(INDEX(dbOrdini[PREZZO
VINOLUX],MATCH(A1840,dbOrdini[CODICE
ANKER],0)),"")</f>
        <v/>
      </c>
      <c r="M1840" s="347" t="s">
        <v>10539</v>
      </c>
      <c r="N1840" s="15" t="str">
        <f>IFERROR(INDEX(dbOrdini[ORDINE],MATCH(A1840,dbOrdini[CODICE
ANKER]*(dbOrdini[CODICE
SUPPLY]="GEN24"),0)),"")</f>
        <v/>
      </c>
      <c r="O1840" s="352" t="s">
        <v>8</v>
      </c>
      <c r="P1840" s="347" t="s">
        <v>4115</v>
      </c>
    </row>
    <row r="1841" spans="1:16">
      <c r="A1841" s="347" t="s">
        <v>4111</v>
      </c>
      <c r="B1841" s="348">
        <v>67</v>
      </c>
      <c r="C1841" s="347" t="s">
        <v>28152</v>
      </c>
      <c r="D1841" s="347" t="s">
        <v>4112</v>
      </c>
      <c r="E1841" s="347">
        <v>6</v>
      </c>
      <c r="F1841" s="347">
        <v>0.7</v>
      </c>
      <c r="G1841" s="347" t="s">
        <v>11</v>
      </c>
      <c r="H1841" s="349">
        <v>17.899999999999999</v>
      </c>
      <c r="I1841" s="350" t="s">
        <v>12</v>
      </c>
      <c r="J1841" s="351">
        <f t="shared" si="28"/>
        <v>48.900000000000006</v>
      </c>
      <c r="K1841" s="351">
        <v>8.15</v>
      </c>
      <c r="L1841" s="3" t="str">
        <f>IFERROR(INDEX(dbOrdini[PREZZO
VINOLUX],MATCH(A1841,dbOrdini[CODICE
ANKER],0)),"")</f>
        <v/>
      </c>
      <c r="M1841" s="347" t="s">
        <v>10539</v>
      </c>
      <c r="N1841" s="15" t="str">
        <f>IFERROR(INDEX(dbOrdini[ORDINE],MATCH(A1841,dbOrdini[CODICE
ANKER]*(dbOrdini[CODICE
SUPPLY]="GEN24"),0)),"")</f>
        <v/>
      </c>
      <c r="O1841" s="352" t="s">
        <v>8</v>
      </c>
      <c r="P1841" s="347" t="s">
        <v>4113</v>
      </c>
    </row>
    <row r="1842" spans="1:16">
      <c r="A1842" s="347" t="s">
        <v>4116</v>
      </c>
      <c r="B1842" s="348">
        <v>72</v>
      </c>
      <c r="C1842" s="347" t="s">
        <v>28152</v>
      </c>
      <c r="D1842" s="347" t="s">
        <v>4117</v>
      </c>
      <c r="E1842" s="347">
        <v>6</v>
      </c>
      <c r="F1842" s="347">
        <v>0.7</v>
      </c>
      <c r="G1842" s="347" t="s">
        <v>11</v>
      </c>
      <c r="H1842" s="349">
        <v>23</v>
      </c>
      <c r="I1842" s="350" t="s">
        <v>12</v>
      </c>
      <c r="J1842" s="351">
        <f t="shared" si="28"/>
        <v>19.5</v>
      </c>
      <c r="K1842" s="351">
        <v>3.25</v>
      </c>
      <c r="L1842" s="3" t="str">
        <f>IFERROR(INDEX(dbOrdini[PREZZO
VINOLUX],MATCH(A1842,dbOrdini[CODICE
ANKER],0)),"")</f>
        <v/>
      </c>
      <c r="M1842" s="347" t="s">
        <v>10539</v>
      </c>
      <c r="N1842" s="15" t="str">
        <f>IFERROR(INDEX(dbOrdini[ORDINE],MATCH(A1842,dbOrdini[CODICE
ANKER]*(dbOrdini[CODICE
SUPPLY]="GEN24"),0)),"")</f>
        <v/>
      </c>
      <c r="O1842" s="352" t="s">
        <v>8</v>
      </c>
      <c r="P1842" s="347" t="s">
        <v>4118</v>
      </c>
    </row>
    <row r="1843" spans="1:16">
      <c r="A1843" s="347" t="s">
        <v>4119</v>
      </c>
      <c r="B1843" s="348">
        <v>427</v>
      </c>
      <c r="C1843" s="347" t="s">
        <v>28152</v>
      </c>
      <c r="D1843" s="347" t="s">
        <v>4120</v>
      </c>
      <c r="E1843" s="347">
        <v>6</v>
      </c>
      <c r="F1843" s="347">
        <v>0.7</v>
      </c>
      <c r="G1843" s="347" t="s">
        <v>11</v>
      </c>
      <c r="H1843" s="349">
        <v>37.5</v>
      </c>
      <c r="I1843" s="350" t="s">
        <v>12</v>
      </c>
      <c r="J1843" s="351">
        <f t="shared" si="28"/>
        <v>26.700000000000003</v>
      </c>
      <c r="K1843" s="351">
        <v>4.45</v>
      </c>
      <c r="L1843" s="3" t="str">
        <f>IFERROR(INDEX(dbOrdini[PREZZO
VINOLUX],MATCH(A1843,dbOrdini[CODICE
ANKER],0)),"")</f>
        <v/>
      </c>
      <c r="M1843" s="347" t="s">
        <v>10537</v>
      </c>
      <c r="N1843" s="15" t="str">
        <f>IFERROR(INDEX(dbOrdini[ORDINE],MATCH(A1843,dbOrdini[CODICE
ANKER]*(dbOrdini[CODICE
SUPPLY]="GEN24"),0)),"")</f>
        <v/>
      </c>
      <c r="O1843" s="352" t="s">
        <v>8</v>
      </c>
      <c r="P1843" s="347" t="s">
        <v>4121</v>
      </c>
    </row>
    <row r="1844" spans="1:16">
      <c r="A1844" s="347" t="s">
        <v>4122</v>
      </c>
      <c r="B1844" s="348">
        <v>63</v>
      </c>
      <c r="C1844" s="347" t="s">
        <v>28152</v>
      </c>
      <c r="D1844" s="347" t="s">
        <v>4123</v>
      </c>
      <c r="E1844" s="347">
        <v>6</v>
      </c>
      <c r="F1844" s="347">
        <v>0.7</v>
      </c>
      <c r="G1844" s="347" t="s">
        <v>11</v>
      </c>
      <c r="H1844" s="349">
        <v>42</v>
      </c>
      <c r="I1844" s="350" t="s">
        <v>12</v>
      </c>
      <c r="J1844" s="351">
        <f t="shared" si="28"/>
        <v>81.900000000000006</v>
      </c>
      <c r="K1844" s="351">
        <v>13.65</v>
      </c>
      <c r="L1844" s="3" t="str">
        <f>IFERROR(INDEX(dbOrdini[PREZZO
VINOLUX],MATCH(A1844,dbOrdini[CODICE
ANKER],0)),"")</f>
        <v/>
      </c>
      <c r="M1844" s="347" t="s">
        <v>10537</v>
      </c>
      <c r="N1844" s="15" t="str">
        <f>IFERROR(INDEX(dbOrdini[ORDINE],MATCH(A1844,dbOrdini[CODICE
ANKER]*(dbOrdini[CODICE
SUPPLY]="GEN24"),0)),"")</f>
        <v/>
      </c>
      <c r="O1844" s="352" t="s">
        <v>8</v>
      </c>
      <c r="P1844" s="347" t="s">
        <v>4124</v>
      </c>
    </row>
    <row r="1845" spans="1:16">
      <c r="A1845" s="347" t="s">
        <v>4125</v>
      </c>
      <c r="B1845" s="348">
        <v>71</v>
      </c>
      <c r="C1845" s="347" t="s">
        <v>28152</v>
      </c>
      <c r="D1845" s="347" t="s">
        <v>4126</v>
      </c>
      <c r="E1845" s="347">
        <v>6</v>
      </c>
      <c r="F1845" s="347">
        <v>0.7</v>
      </c>
      <c r="G1845" s="347" t="s">
        <v>11</v>
      </c>
      <c r="H1845" s="349">
        <v>38.5</v>
      </c>
      <c r="I1845" s="350" t="s">
        <v>12</v>
      </c>
      <c r="J1845" s="351">
        <f t="shared" si="28"/>
        <v>83.699999999999989</v>
      </c>
      <c r="K1845" s="351">
        <v>13.95</v>
      </c>
      <c r="L1845" s="3" t="str">
        <f>IFERROR(INDEX(dbOrdini[PREZZO
VINOLUX],MATCH(A1845,dbOrdini[CODICE
ANKER],0)),"")</f>
        <v/>
      </c>
      <c r="M1845" s="347" t="s">
        <v>10537</v>
      </c>
      <c r="N1845" s="15" t="str">
        <f>IFERROR(INDEX(dbOrdini[ORDINE],MATCH(A1845,dbOrdini[CODICE
ANKER]*(dbOrdini[CODICE
SUPPLY]="GEN24"),0)),"")</f>
        <v/>
      </c>
      <c r="O1845" s="352" t="s">
        <v>8</v>
      </c>
      <c r="P1845" s="347" t="s">
        <v>4127</v>
      </c>
    </row>
    <row r="1846" spans="1:16">
      <c r="A1846" s="347" t="s">
        <v>4128</v>
      </c>
      <c r="B1846" s="348">
        <v>0</v>
      </c>
      <c r="C1846" s="347" t="s">
        <v>28152</v>
      </c>
      <c r="D1846" s="347" t="s">
        <v>4129</v>
      </c>
      <c r="E1846" s="347">
        <v>6</v>
      </c>
      <c r="F1846" s="347">
        <v>0.7</v>
      </c>
      <c r="G1846" s="347" t="s">
        <v>11</v>
      </c>
      <c r="H1846" s="349">
        <v>40</v>
      </c>
      <c r="I1846" s="350" t="s">
        <v>12</v>
      </c>
      <c r="J1846" s="351">
        <f t="shared" si="28"/>
        <v>39.299999999999997</v>
      </c>
      <c r="K1846" s="351">
        <v>6.55</v>
      </c>
      <c r="L1846" s="3" t="str">
        <f>IFERROR(INDEX(dbOrdini[PREZZO
VINOLUX],MATCH(A1846,dbOrdini[CODICE
ANKER],0)),"")</f>
        <v/>
      </c>
      <c r="M1846" s="347" t="s">
        <v>10537</v>
      </c>
      <c r="N1846" s="15" t="str">
        <f>IFERROR(INDEX(dbOrdini[ORDINE],MATCH(A1846,dbOrdini[CODICE
ANKER]*(dbOrdini[CODICE
SUPPLY]="GEN24"),0)),"")</f>
        <v/>
      </c>
      <c r="O1846" s="352" t="s">
        <v>8</v>
      </c>
      <c r="P1846" s="347" t="s">
        <v>4130</v>
      </c>
    </row>
    <row r="1847" spans="1:16">
      <c r="A1847" s="347" t="s">
        <v>4131</v>
      </c>
      <c r="B1847" s="348">
        <v>456</v>
      </c>
      <c r="C1847" s="347" t="s">
        <v>28152</v>
      </c>
      <c r="D1847" s="347" t="s">
        <v>4132</v>
      </c>
      <c r="E1847" s="347">
        <v>6</v>
      </c>
      <c r="F1847" s="347">
        <v>0.7</v>
      </c>
      <c r="G1847" s="347" t="s">
        <v>11</v>
      </c>
      <c r="H1847" s="349">
        <v>40</v>
      </c>
      <c r="I1847" s="350" t="s">
        <v>12</v>
      </c>
      <c r="J1847" s="351">
        <f t="shared" si="28"/>
        <v>39.900000000000006</v>
      </c>
      <c r="K1847" s="351">
        <v>6.65</v>
      </c>
      <c r="L1847" s="3" t="str">
        <f>IFERROR(INDEX(dbOrdini[PREZZO
VINOLUX],MATCH(A1847,dbOrdini[CODICE
ANKER],0)),"")</f>
        <v/>
      </c>
      <c r="M1847" s="347" t="s">
        <v>10537</v>
      </c>
      <c r="N1847" s="15" t="str">
        <f>IFERROR(INDEX(dbOrdini[ORDINE],MATCH(A1847,dbOrdini[CODICE
ANKER]*(dbOrdini[CODICE
SUPPLY]="GEN24"),0)),"")</f>
        <v/>
      </c>
      <c r="O1847" s="352" t="s">
        <v>8</v>
      </c>
      <c r="P1847" s="347" t="s">
        <v>4133</v>
      </c>
    </row>
    <row r="1848" spans="1:16">
      <c r="A1848" s="347" t="s">
        <v>4134</v>
      </c>
      <c r="B1848" s="348">
        <v>1155</v>
      </c>
      <c r="C1848" s="347" t="s">
        <v>28152</v>
      </c>
      <c r="D1848" s="347" t="s">
        <v>4135</v>
      </c>
      <c r="E1848" s="347">
        <v>6</v>
      </c>
      <c r="F1848" s="347">
        <v>0.7</v>
      </c>
      <c r="G1848" s="347" t="s">
        <v>11</v>
      </c>
      <c r="H1848" s="349">
        <v>40</v>
      </c>
      <c r="I1848" s="350" t="s">
        <v>12</v>
      </c>
      <c r="J1848" s="351">
        <f t="shared" si="28"/>
        <v>34.5</v>
      </c>
      <c r="K1848" s="351">
        <v>5.75</v>
      </c>
      <c r="L1848" s="3" t="str">
        <f>IFERROR(INDEX(dbOrdini[PREZZO
VINOLUX],MATCH(A1848,dbOrdini[CODICE
ANKER],0)),"")</f>
        <v/>
      </c>
      <c r="M1848" s="347" t="s">
        <v>10537</v>
      </c>
      <c r="N1848" s="15" t="str">
        <f>IFERROR(INDEX(dbOrdini[ORDINE],MATCH(A1848,dbOrdini[CODICE
ANKER]*(dbOrdini[CODICE
SUPPLY]="GEN24"),0)),"")</f>
        <v/>
      </c>
      <c r="O1848" s="352" t="s">
        <v>8</v>
      </c>
      <c r="P1848" s="347" t="s">
        <v>4136</v>
      </c>
    </row>
    <row r="1849" spans="1:16">
      <c r="A1849" s="347" t="s">
        <v>4137</v>
      </c>
      <c r="B1849" s="348">
        <v>932</v>
      </c>
      <c r="C1849" s="347" t="s">
        <v>28152</v>
      </c>
      <c r="D1849" s="347" t="s">
        <v>4138</v>
      </c>
      <c r="E1849" s="347">
        <v>6</v>
      </c>
      <c r="F1849" s="347">
        <v>0.7</v>
      </c>
      <c r="G1849" s="347" t="s">
        <v>11</v>
      </c>
      <c r="H1849" s="349">
        <v>47</v>
      </c>
      <c r="I1849" s="350" t="s">
        <v>12</v>
      </c>
      <c r="J1849" s="351">
        <f t="shared" si="28"/>
        <v>41.7</v>
      </c>
      <c r="K1849" s="351">
        <v>6.95</v>
      </c>
      <c r="L1849" s="3" t="str">
        <f>IFERROR(INDEX(dbOrdini[PREZZO
VINOLUX],MATCH(A1849,dbOrdini[CODICE
ANKER],0)),"")</f>
        <v/>
      </c>
      <c r="M1849" s="347" t="s">
        <v>10537</v>
      </c>
      <c r="N1849" s="15" t="str">
        <f>IFERROR(INDEX(dbOrdini[ORDINE],MATCH(A1849,dbOrdini[CODICE
ANKER]*(dbOrdini[CODICE
SUPPLY]="GEN24"),0)),"")</f>
        <v/>
      </c>
      <c r="O1849" s="352" t="s">
        <v>8</v>
      </c>
      <c r="P1849" s="347" t="s">
        <v>4139</v>
      </c>
    </row>
    <row r="1850" spans="1:16">
      <c r="A1850" s="347" t="s">
        <v>4140</v>
      </c>
      <c r="B1850" s="348">
        <v>894</v>
      </c>
      <c r="C1850" s="347" t="s">
        <v>28152</v>
      </c>
      <c r="D1850" s="347" t="s">
        <v>4141</v>
      </c>
      <c r="E1850" s="347">
        <v>6</v>
      </c>
      <c r="F1850" s="347">
        <v>0.7</v>
      </c>
      <c r="G1850" s="347" t="s">
        <v>11</v>
      </c>
      <c r="H1850" s="349">
        <v>40</v>
      </c>
      <c r="I1850" s="350" t="s">
        <v>12</v>
      </c>
      <c r="J1850" s="351">
        <f t="shared" si="28"/>
        <v>39</v>
      </c>
      <c r="K1850" s="351">
        <v>6.5</v>
      </c>
      <c r="L1850" s="3" t="str">
        <f>IFERROR(INDEX(dbOrdini[PREZZO
VINOLUX],MATCH(A1850,dbOrdini[CODICE
ANKER],0)),"")</f>
        <v/>
      </c>
      <c r="M1850" s="347" t="s">
        <v>10537</v>
      </c>
      <c r="N1850" s="15" t="str">
        <f>IFERROR(INDEX(dbOrdini[ORDINE],MATCH(A1850,dbOrdini[CODICE
ANKER]*(dbOrdini[CODICE
SUPPLY]="GEN24"),0)),"")</f>
        <v/>
      </c>
      <c r="O1850" s="352" t="s">
        <v>8</v>
      </c>
      <c r="P1850" s="347" t="s">
        <v>4142</v>
      </c>
    </row>
    <row r="1851" spans="1:16">
      <c r="A1851" s="347" t="s">
        <v>4143</v>
      </c>
      <c r="B1851" s="348">
        <v>1272</v>
      </c>
      <c r="C1851" s="347" t="s">
        <v>28152</v>
      </c>
      <c r="D1851" s="347" t="s">
        <v>4144</v>
      </c>
      <c r="E1851" s="347">
        <v>6</v>
      </c>
      <c r="F1851" s="347">
        <v>0.7</v>
      </c>
      <c r="G1851" s="347" t="s">
        <v>11</v>
      </c>
      <c r="H1851" s="349">
        <v>40</v>
      </c>
      <c r="I1851" s="350" t="s">
        <v>12</v>
      </c>
      <c r="J1851" s="351">
        <f t="shared" si="28"/>
        <v>39</v>
      </c>
      <c r="K1851" s="351">
        <v>6.5</v>
      </c>
      <c r="L1851" s="3" t="str">
        <f>IFERROR(INDEX(dbOrdini[PREZZO
VINOLUX],MATCH(A1851,dbOrdini[CODICE
ANKER],0)),"")</f>
        <v/>
      </c>
      <c r="M1851" s="347" t="s">
        <v>10537</v>
      </c>
      <c r="N1851" s="15" t="str">
        <f>IFERROR(INDEX(dbOrdini[ORDINE],MATCH(A1851,dbOrdini[CODICE
ANKER]*(dbOrdini[CODICE
SUPPLY]="GEN24"),0)),"")</f>
        <v/>
      </c>
      <c r="O1851" s="352" t="s">
        <v>8</v>
      </c>
      <c r="P1851" s="347" t="s">
        <v>4145</v>
      </c>
    </row>
    <row r="1852" spans="1:16">
      <c r="A1852" s="347" t="s">
        <v>4146</v>
      </c>
      <c r="B1852" s="348">
        <v>0</v>
      </c>
      <c r="C1852" s="347" t="s">
        <v>28152</v>
      </c>
      <c r="D1852" s="347" t="s">
        <v>4147</v>
      </c>
      <c r="E1852" s="347">
        <v>6</v>
      </c>
      <c r="F1852" s="347">
        <v>0.7</v>
      </c>
      <c r="G1852" s="347" t="s">
        <v>11</v>
      </c>
      <c r="H1852" s="349">
        <v>40</v>
      </c>
      <c r="I1852" s="350" t="s">
        <v>12</v>
      </c>
      <c r="J1852" s="351">
        <f t="shared" si="28"/>
        <v>41.400000000000006</v>
      </c>
      <c r="K1852" s="351">
        <v>6.9</v>
      </c>
      <c r="L1852" s="3" t="str">
        <f>IFERROR(INDEX(dbOrdini[PREZZO
VINOLUX],MATCH(A1852,dbOrdini[CODICE
ANKER],0)),"")</f>
        <v/>
      </c>
      <c r="M1852" s="347" t="s">
        <v>10537</v>
      </c>
      <c r="N1852" s="15" t="str">
        <f>IFERROR(INDEX(dbOrdini[ORDINE],MATCH(A1852,dbOrdini[CODICE
ANKER]*(dbOrdini[CODICE
SUPPLY]="GEN24"),0)),"")</f>
        <v/>
      </c>
      <c r="O1852" s="352" t="s">
        <v>8</v>
      </c>
      <c r="P1852" s="347" t="s">
        <v>4148</v>
      </c>
    </row>
    <row r="1853" spans="1:16">
      <c r="A1853" s="347" t="s">
        <v>4149</v>
      </c>
      <c r="B1853" s="348">
        <v>0</v>
      </c>
      <c r="C1853" s="347" t="s">
        <v>28152</v>
      </c>
      <c r="D1853" s="347" t="s">
        <v>4150</v>
      </c>
      <c r="E1853" s="347">
        <v>6</v>
      </c>
      <c r="F1853" s="347">
        <v>0.7</v>
      </c>
      <c r="G1853" s="347" t="s">
        <v>11</v>
      </c>
      <c r="H1853" s="349">
        <v>28</v>
      </c>
      <c r="I1853" s="350" t="s">
        <v>12</v>
      </c>
      <c r="J1853" s="351">
        <f t="shared" si="28"/>
        <v>48.599999999999994</v>
      </c>
      <c r="K1853" s="351">
        <v>8.1</v>
      </c>
      <c r="L1853" s="3" t="str">
        <f>IFERROR(INDEX(dbOrdini[PREZZO
VINOLUX],MATCH(A1853,dbOrdini[CODICE
ANKER],0)),"")</f>
        <v/>
      </c>
      <c r="M1853" s="347" t="s">
        <v>10555</v>
      </c>
      <c r="N1853" s="15" t="str">
        <f>IFERROR(INDEX(dbOrdini[ORDINE],MATCH(A1853,dbOrdini[CODICE
ANKER]*(dbOrdini[CODICE
SUPPLY]="GEN24"),0)),"")</f>
        <v/>
      </c>
      <c r="O1853" s="352" t="s">
        <v>8</v>
      </c>
      <c r="P1853" s="347" t="s">
        <v>4151</v>
      </c>
    </row>
    <row r="1854" spans="1:16">
      <c r="A1854" s="347" t="s">
        <v>4152</v>
      </c>
      <c r="B1854" s="348">
        <v>0</v>
      </c>
      <c r="C1854" s="347" t="s">
        <v>28152</v>
      </c>
      <c r="D1854" s="347" t="s">
        <v>4153</v>
      </c>
      <c r="E1854" s="347">
        <v>6</v>
      </c>
      <c r="F1854" s="347">
        <v>0.7</v>
      </c>
      <c r="G1854" s="347" t="s">
        <v>11</v>
      </c>
      <c r="H1854" s="349">
        <v>40</v>
      </c>
      <c r="I1854" s="350" t="s">
        <v>12</v>
      </c>
      <c r="J1854" s="351">
        <f t="shared" si="28"/>
        <v>39</v>
      </c>
      <c r="K1854" s="351">
        <v>6.5</v>
      </c>
      <c r="L1854" s="3" t="str">
        <f>IFERROR(INDEX(dbOrdini[PREZZO
VINOLUX],MATCH(A1854,dbOrdini[CODICE
ANKER],0)),"")</f>
        <v/>
      </c>
      <c r="M1854" s="347" t="s">
        <v>10537</v>
      </c>
      <c r="N1854" s="15" t="str">
        <f>IFERROR(INDEX(dbOrdini[ORDINE],MATCH(A1854,dbOrdini[CODICE
ANKER]*(dbOrdini[CODICE
SUPPLY]="GEN24"),0)),"")</f>
        <v/>
      </c>
      <c r="O1854" s="352" t="s">
        <v>8</v>
      </c>
      <c r="P1854" s="347" t="s">
        <v>4154</v>
      </c>
    </row>
    <row r="1855" spans="1:16">
      <c r="A1855" s="347" t="s">
        <v>4155</v>
      </c>
      <c r="B1855" s="348">
        <v>354</v>
      </c>
      <c r="C1855" s="347" t="s">
        <v>28152</v>
      </c>
      <c r="D1855" s="347" t="s">
        <v>4156</v>
      </c>
      <c r="E1855" s="347">
        <v>6</v>
      </c>
      <c r="F1855" s="347">
        <v>0.7</v>
      </c>
      <c r="G1855" s="347" t="s">
        <v>11</v>
      </c>
      <c r="H1855" s="349">
        <v>40</v>
      </c>
      <c r="I1855" s="350" t="s">
        <v>12</v>
      </c>
      <c r="J1855" s="351">
        <f t="shared" si="28"/>
        <v>37.5</v>
      </c>
      <c r="K1855" s="351">
        <v>6.25</v>
      </c>
      <c r="L1855" s="3" t="str">
        <f>IFERROR(INDEX(dbOrdini[PREZZO
VINOLUX],MATCH(A1855,dbOrdini[CODICE
ANKER],0)),"")</f>
        <v/>
      </c>
      <c r="M1855" s="347" t="s">
        <v>10555</v>
      </c>
      <c r="N1855" s="15" t="str">
        <f>IFERROR(INDEX(dbOrdini[ORDINE],MATCH(A1855,dbOrdini[CODICE
ANKER]*(dbOrdini[CODICE
SUPPLY]="GEN24"),0)),"")</f>
        <v/>
      </c>
      <c r="O1855" s="352" t="s">
        <v>8</v>
      </c>
      <c r="P1855" s="347" t="s">
        <v>4157</v>
      </c>
    </row>
    <row r="1856" spans="1:16">
      <c r="A1856" s="347" t="s">
        <v>4158</v>
      </c>
      <c r="B1856" s="348">
        <v>77</v>
      </c>
      <c r="C1856" s="347" t="s">
        <v>28152</v>
      </c>
      <c r="D1856" s="347" t="s">
        <v>4159</v>
      </c>
      <c r="E1856" s="347">
        <v>6</v>
      </c>
      <c r="F1856" s="347">
        <v>0.7</v>
      </c>
      <c r="G1856" s="347" t="s">
        <v>11</v>
      </c>
      <c r="H1856" s="349">
        <v>40</v>
      </c>
      <c r="I1856" s="350" t="s">
        <v>12</v>
      </c>
      <c r="J1856" s="351">
        <f t="shared" si="28"/>
        <v>39.299999999999997</v>
      </c>
      <c r="K1856" s="351">
        <v>6.55</v>
      </c>
      <c r="L1856" s="3" t="str">
        <f>IFERROR(INDEX(dbOrdini[PREZZO
VINOLUX],MATCH(A1856,dbOrdini[CODICE
ANKER],0)),"")</f>
        <v/>
      </c>
      <c r="M1856" s="347" t="s">
        <v>10537</v>
      </c>
      <c r="N1856" s="15" t="str">
        <f>IFERROR(INDEX(dbOrdini[ORDINE],MATCH(A1856,dbOrdini[CODICE
ANKER]*(dbOrdini[CODICE
SUPPLY]="GEN24"),0)),"")</f>
        <v/>
      </c>
      <c r="O1856" s="352" t="s">
        <v>8</v>
      </c>
      <c r="P1856" s="347" t="s">
        <v>4160</v>
      </c>
    </row>
    <row r="1857" spans="1:16">
      <c r="A1857" s="347" t="s">
        <v>4164</v>
      </c>
      <c r="B1857" s="348">
        <v>6</v>
      </c>
      <c r="C1857" s="347" t="s">
        <v>28152</v>
      </c>
      <c r="D1857" s="347" t="s">
        <v>4162</v>
      </c>
      <c r="E1857" s="347">
        <v>6</v>
      </c>
      <c r="F1857" s="347">
        <v>0.7</v>
      </c>
      <c r="G1857" s="347" t="s">
        <v>11</v>
      </c>
      <c r="H1857" s="349">
        <v>42.7</v>
      </c>
      <c r="I1857" s="350" t="s">
        <v>12</v>
      </c>
      <c r="J1857" s="351">
        <f t="shared" si="28"/>
        <v>114</v>
      </c>
      <c r="K1857" s="351">
        <v>19</v>
      </c>
      <c r="L1857" s="3" t="str">
        <f>IFERROR(INDEX(dbOrdini[PREZZO
VINOLUX],MATCH(A1857,dbOrdini[CODICE
ANKER],0)),"")</f>
        <v/>
      </c>
      <c r="M1857" s="347" t="s">
        <v>10537</v>
      </c>
      <c r="N1857" s="15" t="str">
        <f>IFERROR(INDEX(dbOrdini[ORDINE],MATCH(A1857,dbOrdini[CODICE
ANKER]*(dbOrdini[CODICE
SUPPLY]="GEN24"),0)),"")</f>
        <v/>
      </c>
      <c r="O1857" s="352" t="s">
        <v>8</v>
      </c>
      <c r="P1857" s="347" t="s">
        <v>4165</v>
      </c>
    </row>
    <row r="1858" spans="1:16">
      <c r="A1858" s="347" t="s">
        <v>4161</v>
      </c>
      <c r="B1858" s="348">
        <v>0</v>
      </c>
      <c r="C1858" s="347" t="s">
        <v>28152</v>
      </c>
      <c r="D1858" s="347" t="s">
        <v>4162</v>
      </c>
      <c r="E1858" s="347">
        <v>24</v>
      </c>
      <c r="F1858" s="347">
        <v>0.1</v>
      </c>
      <c r="G1858" s="347" t="s">
        <v>11</v>
      </c>
      <c r="H1858" s="349">
        <v>42.7</v>
      </c>
      <c r="I1858" s="350" t="s">
        <v>12</v>
      </c>
      <c r="J1858" s="351">
        <f t="shared" si="28"/>
        <v>116.39999999999999</v>
      </c>
      <c r="K1858" s="351">
        <v>4.8499999999999996</v>
      </c>
      <c r="L1858" s="3" t="str">
        <f>IFERROR(INDEX(dbOrdini[PREZZO
VINOLUX],MATCH(A1858,dbOrdini[CODICE
ANKER],0)),"")</f>
        <v/>
      </c>
      <c r="M1858" s="347" t="s">
        <v>10537</v>
      </c>
      <c r="N1858" s="15" t="str">
        <f>IFERROR(INDEX(dbOrdini[ORDINE],MATCH(A1858,dbOrdini[CODICE
ANKER]*(dbOrdini[CODICE
SUPPLY]="GEN24"),0)),"")</f>
        <v/>
      </c>
      <c r="O1858" s="352" t="s">
        <v>8</v>
      </c>
      <c r="P1858" s="347" t="s">
        <v>4163</v>
      </c>
    </row>
    <row r="1859" spans="1:16">
      <c r="A1859" s="347" t="s">
        <v>4166</v>
      </c>
      <c r="B1859" s="348">
        <v>2568</v>
      </c>
      <c r="C1859" s="347" t="s">
        <v>28152</v>
      </c>
      <c r="D1859" s="347" t="s">
        <v>4162</v>
      </c>
      <c r="E1859" s="347">
        <v>6</v>
      </c>
      <c r="F1859" s="347">
        <v>1</v>
      </c>
      <c r="G1859" s="347" t="s">
        <v>11</v>
      </c>
      <c r="H1859" s="349">
        <v>42.7</v>
      </c>
      <c r="I1859" s="350" t="s">
        <v>12</v>
      </c>
      <c r="J1859" s="351">
        <f t="shared" si="28"/>
        <v>137.69999999999999</v>
      </c>
      <c r="K1859" s="351">
        <v>22.95</v>
      </c>
      <c r="L1859" s="3" t="str">
        <f>IFERROR(INDEX(dbOrdini[PREZZO
VINOLUX],MATCH(A1859,dbOrdini[CODICE
ANKER],0)),"")</f>
        <v/>
      </c>
      <c r="M1859" s="347" t="s">
        <v>10537</v>
      </c>
      <c r="N1859" s="15" t="str">
        <f>IFERROR(INDEX(dbOrdini[ORDINE],MATCH(A1859,dbOrdini[CODICE
ANKER]*(dbOrdini[CODICE
SUPPLY]="GEN24"),0)),"")</f>
        <v/>
      </c>
      <c r="O1859" s="352" t="s">
        <v>8</v>
      </c>
      <c r="P1859" s="347" t="s">
        <v>4167</v>
      </c>
    </row>
    <row r="1860" spans="1:16">
      <c r="A1860" s="347" t="s">
        <v>4168</v>
      </c>
      <c r="B1860" s="348">
        <v>2</v>
      </c>
      <c r="C1860" s="347" t="s">
        <v>28152</v>
      </c>
      <c r="D1860" s="347" t="s">
        <v>4169</v>
      </c>
      <c r="E1860" s="347">
        <v>3</v>
      </c>
      <c r="F1860" s="347">
        <v>1.75</v>
      </c>
      <c r="G1860" s="347" t="s">
        <v>11</v>
      </c>
      <c r="H1860" s="349">
        <v>42.7</v>
      </c>
      <c r="I1860" s="350" t="s">
        <v>12</v>
      </c>
      <c r="J1860" s="351">
        <f t="shared" si="28"/>
        <v>141</v>
      </c>
      <c r="K1860" s="351">
        <v>47</v>
      </c>
      <c r="L1860" s="3" t="str">
        <f>IFERROR(INDEX(dbOrdini[PREZZO
VINOLUX],MATCH(A1860,dbOrdini[CODICE
ANKER],0)),"")</f>
        <v/>
      </c>
      <c r="M1860" s="347" t="s">
        <v>10537</v>
      </c>
      <c r="N1860" s="15" t="str">
        <f>IFERROR(INDEX(dbOrdini[ORDINE],MATCH(A1860,dbOrdini[CODICE
ANKER]*(dbOrdini[CODICE
SUPPLY]="GEN24"),0)),"")</f>
        <v/>
      </c>
      <c r="O1860" s="352" t="s">
        <v>8</v>
      </c>
      <c r="P1860" s="347" t="s">
        <v>4170</v>
      </c>
    </row>
    <row r="1861" spans="1:16">
      <c r="A1861" s="347" t="s">
        <v>4171</v>
      </c>
      <c r="B1861" s="348">
        <v>0</v>
      </c>
      <c r="C1861" s="347" t="s">
        <v>28152</v>
      </c>
      <c r="D1861" s="347" t="s">
        <v>4172</v>
      </c>
      <c r="E1861" s="347">
        <v>6</v>
      </c>
      <c r="F1861" s="347">
        <v>0.7</v>
      </c>
      <c r="G1861" s="347" t="s">
        <v>11</v>
      </c>
      <c r="H1861" s="349">
        <v>42.7</v>
      </c>
      <c r="I1861" s="350" t="s">
        <v>12</v>
      </c>
      <c r="J1861" s="351">
        <f t="shared" si="28"/>
        <v>179.39999999999998</v>
      </c>
      <c r="K1861" s="351">
        <v>29.9</v>
      </c>
      <c r="L1861" s="3" t="str">
        <f>IFERROR(INDEX(dbOrdini[PREZZO
VINOLUX],MATCH(A1861,dbOrdini[CODICE
ANKER],0)),"")</f>
        <v/>
      </c>
      <c r="M1861" s="347" t="s">
        <v>10537</v>
      </c>
      <c r="N1861" s="15" t="str">
        <f>IFERROR(INDEX(dbOrdini[ORDINE],MATCH(A1861,dbOrdini[CODICE
ANKER]*(dbOrdini[CODICE
SUPPLY]="GEN24"),0)),"")</f>
        <v/>
      </c>
      <c r="O1861" s="352" t="s">
        <v>8</v>
      </c>
      <c r="P1861" s="347" t="s">
        <v>4173</v>
      </c>
    </row>
    <row r="1862" spans="1:16">
      <c r="A1862" s="347" t="s">
        <v>4174</v>
      </c>
      <c r="B1862" s="348">
        <v>0</v>
      </c>
      <c r="C1862" s="347" t="s">
        <v>28152</v>
      </c>
      <c r="D1862" s="347" t="s">
        <v>4172</v>
      </c>
      <c r="E1862" s="347">
        <v>6</v>
      </c>
      <c r="F1862" s="347">
        <v>1</v>
      </c>
      <c r="G1862" s="347" t="s">
        <v>11</v>
      </c>
      <c r="H1862" s="349">
        <v>42.7</v>
      </c>
      <c r="I1862" s="350" t="s">
        <v>12</v>
      </c>
      <c r="J1862" s="351">
        <f t="shared" si="28"/>
        <v>140.69999999999999</v>
      </c>
      <c r="K1862" s="351">
        <v>23.45</v>
      </c>
      <c r="L1862" s="3" t="str">
        <f>IFERROR(INDEX(dbOrdini[PREZZO
VINOLUX],MATCH(A1862,dbOrdini[CODICE
ANKER],0)),"")</f>
        <v/>
      </c>
      <c r="M1862" s="347" t="s">
        <v>10537</v>
      </c>
      <c r="N1862" s="15" t="str">
        <f>IFERROR(INDEX(dbOrdini[ORDINE],MATCH(A1862,dbOrdini[CODICE
ANKER]*(dbOrdini[CODICE
SUPPLY]="GEN24"),0)),"")</f>
        <v/>
      </c>
      <c r="O1862" s="352" t="s">
        <v>8</v>
      </c>
      <c r="P1862" s="347" t="s">
        <v>4175</v>
      </c>
    </row>
    <row r="1863" spans="1:16">
      <c r="A1863" s="347" t="s">
        <v>10968</v>
      </c>
      <c r="B1863" s="348">
        <v>128</v>
      </c>
      <c r="C1863" s="347" t="s">
        <v>28152</v>
      </c>
      <c r="D1863" s="347" t="s">
        <v>10969</v>
      </c>
      <c r="E1863" s="347">
        <v>6</v>
      </c>
      <c r="F1863" s="347">
        <v>0.5</v>
      </c>
      <c r="G1863" s="347" t="s">
        <v>11</v>
      </c>
      <c r="H1863" s="349">
        <v>43</v>
      </c>
      <c r="I1863" s="350" t="s">
        <v>12</v>
      </c>
      <c r="J1863" s="351">
        <f t="shared" si="28"/>
        <v>115.5</v>
      </c>
      <c r="K1863" s="351">
        <v>19.25</v>
      </c>
      <c r="L1863" s="3" t="str">
        <f>IFERROR(INDEX(dbOrdini[PREZZO
VINOLUX],MATCH(A1863,dbOrdini[CODICE
ANKER],0)),"")</f>
        <v/>
      </c>
      <c r="M1863" s="347" t="s">
        <v>10537</v>
      </c>
      <c r="N1863" s="15" t="str">
        <f>IFERROR(INDEX(dbOrdini[ORDINE],MATCH(A1863,dbOrdini[CODICE
ANKER]*(dbOrdini[CODICE
SUPPLY]="GEN24"),0)),"")</f>
        <v/>
      </c>
      <c r="O1863" s="352" t="s">
        <v>8</v>
      </c>
      <c r="P1863" s="347" t="s">
        <v>11569</v>
      </c>
    </row>
    <row r="1864" spans="1:16">
      <c r="A1864" s="347" t="s">
        <v>11081</v>
      </c>
      <c r="B1864" s="348">
        <v>87</v>
      </c>
      <c r="C1864" s="347" t="s">
        <v>28152</v>
      </c>
      <c r="D1864" s="347" t="s">
        <v>11082</v>
      </c>
      <c r="E1864" s="347">
        <v>6</v>
      </c>
      <c r="F1864" s="347">
        <v>0.7</v>
      </c>
      <c r="G1864" s="347" t="s">
        <v>11</v>
      </c>
      <c r="H1864" s="349">
        <v>43.5</v>
      </c>
      <c r="I1864" s="350" t="s">
        <v>12</v>
      </c>
      <c r="J1864" s="351">
        <f t="shared" si="28"/>
        <v>99</v>
      </c>
      <c r="K1864" s="351">
        <v>16.5</v>
      </c>
      <c r="L1864" s="3" t="str">
        <f>IFERROR(INDEX(dbOrdini[PREZZO
VINOLUX],MATCH(A1864,dbOrdini[CODICE
ANKER],0)),"")</f>
        <v/>
      </c>
      <c r="M1864" s="347" t="s">
        <v>10537</v>
      </c>
      <c r="N1864" s="15" t="str">
        <f>IFERROR(INDEX(dbOrdini[ORDINE],MATCH(A1864,dbOrdini[CODICE
ANKER]*(dbOrdini[CODICE
SUPPLY]="GEN24"),0)),"")</f>
        <v/>
      </c>
      <c r="O1864" s="352" t="s">
        <v>8</v>
      </c>
      <c r="P1864" s="347" t="s">
        <v>11570</v>
      </c>
    </row>
    <row r="1865" spans="1:16">
      <c r="A1865" s="347" t="s">
        <v>4176</v>
      </c>
      <c r="B1865" s="348">
        <v>0</v>
      </c>
      <c r="C1865" s="347" t="s">
        <v>28152</v>
      </c>
      <c r="D1865" s="347" t="s">
        <v>4177</v>
      </c>
      <c r="E1865" s="347">
        <v>6</v>
      </c>
      <c r="F1865" s="347">
        <v>0.7</v>
      </c>
      <c r="G1865" s="347" t="s">
        <v>11</v>
      </c>
      <c r="H1865" s="349">
        <v>43.5</v>
      </c>
      <c r="I1865" s="350" t="s">
        <v>12</v>
      </c>
      <c r="J1865" s="351">
        <f t="shared" si="28"/>
        <v>89.1</v>
      </c>
      <c r="K1865" s="351">
        <v>14.85</v>
      </c>
      <c r="L1865" s="3" t="str">
        <f>IFERROR(INDEX(dbOrdini[PREZZO
VINOLUX],MATCH(A1865,dbOrdini[CODICE
ANKER],0)),"")</f>
        <v/>
      </c>
      <c r="M1865" s="347" t="s">
        <v>10537</v>
      </c>
      <c r="N1865" s="15" t="str">
        <f>IFERROR(INDEX(dbOrdini[ORDINE],MATCH(A1865,dbOrdini[CODICE
ANKER]*(dbOrdini[CODICE
SUPPLY]="GEN24"),0)),"")</f>
        <v/>
      </c>
      <c r="O1865" s="352" t="s">
        <v>8</v>
      </c>
      <c r="P1865" s="347" t="s">
        <v>4178</v>
      </c>
    </row>
    <row r="1866" spans="1:16">
      <c r="A1866" s="347" t="s">
        <v>4179</v>
      </c>
      <c r="B1866" s="348">
        <v>58</v>
      </c>
      <c r="C1866" s="347" t="s">
        <v>28152</v>
      </c>
      <c r="D1866" s="347" t="s">
        <v>4177</v>
      </c>
      <c r="E1866" s="347">
        <v>6</v>
      </c>
      <c r="F1866" s="347">
        <v>0.7</v>
      </c>
      <c r="G1866" s="347" t="s">
        <v>11262</v>
      </c>
      <c r="H1866" s="349">
        <v>43.5</v>
      </c>
      <c r="I1866" s="350" t="s">
        <v>12</v>
      </c>
      <c r="J1866" s="351">
        <f t="shared" si="28"/>
        <v>99</v>
      </c>
      <c r="K1866" s="351">
        <v>16.5</v>
      </c>
      <c r="L1866" s="3" t="str">
        <f>IFERROR(INDEX(dbOrdini[PREZZO
VINOLUX],MATCH(A1866,dbOrdini[CODICE
ANKER],0)),"")</f>
        <v/>
      </c>
      <c r="M1866" s="347" t="s">
        <v>10537</v>
      </c>
      <c r="N1866" s="15" t="str">
        <f>IFERROR(INDEX(dbOrdini[ORDINE],MATCH(A1866,dbOrdini[CODICE
ANKER]*(dbOrdini[CODICE
SUPPLY]="GEN24"),0)),"")</f>
        <v/>
      </c>
      <c r="O1866" s="352" t="s">
        <v>8</v>
      </c>
      <c r="P1866" s="347" t="s">
        <v>4180</v>
      </c>
    </row>
    <row r="1867" spans="1:16">
      <c r="A1867" s="347" t="s">
        <v>4181</v>
      </c>
      <c r="B1867" s="348">
        <v>144</v>
      </c>
      <c r="C1867" s="347" t="s">
        <v>28152</v>
      </c>
      <c r="D1867" s="347" t="s">
        <v>4182</v>
      </c>
      <c r="E1867" s="347">
        <v>12</v>
      </c>
      <c r="F1867" s="347">
        <v>0.05</v>
      </c>
      <c r="G1867" s="347" t="s">
        <v>11262</v>
      </c>
      <c r="H1867" s="349">
        <v>43</v>
      </c>
      <c r="I1867" s="350" t="s">
        <v>12</v>
      </c>
      <c r="J1867" s="351">
        <f t="shared" si="28"/>
        <v>19.799999999999997</v>
      </c>
      <c r="K1867" s="351">
        <v>1.65</v>
      </c>
      <c r="L1867" s="3" t="str">
        <f>IFERROR(INDEX(dbOrdini[PREZZO
VINOLUX],MATCH(A1867,dbOrdini[CODICE
ANKER],0)),"")</f>
        <v/>
      </c>
      <c r="M1867" s="347" t="s">
        <v>10537</v>
      </c>
      <c r="N1867" s="15" t="str">
        <f>IFERROR(INDEX(dbOrdini[ORDINE],MATCH(A1867,dbOrdini[CODICE
ANKER]*(dbOrdini[CODICE
SUPPLY]="GEN24"),0)),"")</f>
        <v/>
      </c>
      <c r="O1867" s="352" t="s">
        <v>8</v>
      </c>
      <c r="P1867" s="347" t="s">
        <v>4183</v>
      </c>
    </row>
    <row r="1868" spans="1:16">
      <c r="A1868" s="347" t="s">
        <v>4184</v>
      </c>
      <c r="B1868" s="348">
        <v>453</v>
      </c>
      <c r="C1868" s="347" t="s">
        <v>28152</v>
      </c>
      <c r="D1868" s="347" t="s">
        <v>4182</v>
      </c>
      <c r="E1868" s="347">
        <v>6</v>
      </c>
      <c r="F1868" s="347">
        <v>0.7</v>
      </c>
      <c r="G1868" s="347" t="s">
        <v>11</v>
      </c>
      <c r="H1868" s="349">
        <v>43</v>
      </c>
      <c r="I1868" s="350" t="s">
        <v>12</v>
      </c>
      <c r="J1868" s="351">
        <f t="shared" si="28"/>
        <v>68.400000000000006</v>
      </c>
      <c r="K1868" s="351">
        <v>11.4</v>
      </c>
      <c r="L1868" s="3" t="str">
        <f>IFERROR(INDEX(dbOrdini[PREZZO
VINOLUX],MATCH(A1868,dbOrdini[CODICE
ANKER],0)),"")</f>
        <v/>
      </c>
      <c r="M1868" s="347" t="s">
        <v>10537</v>
      </c>
      <c r="N1868" s="15" t="str">
        <f>IFERROR(INDEX(dbOrdini[ORDINE],MATCH(A1868,dbOrdini[CODICE
ANKER]*(dbOrdini[CODICE
SUPPLY]="GEN24"),0)),"")</f>
        <v/>
      </c>
      <c r="O1868" s="352" t="s">
        <v>8</v>
      </c>
      <c r="P1868" s="347" t="s">
        <v>4185</v>
      </c>
    </row>
    <row r="1869" spans="1:16">
      <c r="A1869" s="347" t="s">
        <v>4186</v>
      </c>
      <c r="B1869" s="348">
        <v>2436</v>
      </c>
      <c r="C1869" s="347" t="s">
        <v>28152</v>
      </c>
      <c r="D1869" s="347" t="s">
        <v>4187</v>
      </c>
      <c r="E1869" s="347">
        <v>12</v>
      </c>
      <c r="F1869" s="347">
        <v>0.05</v>
      </c>
      <c r="G1869" s="347" t="s">
        <v>11262</v>
      </c>
      <c r="H1869" s="349">
        <v>43</v>
      </c>
      <c r="I1869" s="350" t="s">
        <v>12</v>
      </c>
      <c r="J1869" s="351">
        <f t="shared" ref="J1869:J1932" si="29">E1869*K1869</f>
        <v>19.799999999999997</v>
      </c>
      <c r="K1869" s="351">
        <v>1.65</v>
      </c>
      <c r="L1869" s="3" t="str">
        <f>IFERROR(INDEX(dbOrdini[PREZZO
VINOLUX],MATCH(A1869,dbOrdini[CODICE
ANKER],0)),"")</f>
        <v/>
      </c>
      <c r="M1869" s="347" t="s">
        <v>10537</v>
      </c>
      <c r="N1869" s="15" t="str">
        <f>IFERROR(INDEX(dbOrdini[ORDINE],MATCH(A1869,dbOrdini[CODICE
ANKER]*(dbOrdini[CODICE
SUPPLY]="GEN24"),0)),"")</f>
        <v/>
      </c>
      <c r="O1869" s="352" t="s">
        <v>8</v>
      </c>
      <c r="P1869" s="347" t="s">
        <v>4188</v>
      </c>
    </row>
    <row r="1870" spans="1:16">
      <c r="A1870" s="347" t="s">
        <v>4189</v>
      </c>
      <c r="B1870" s="348">
        <v>3290</v>
      </c>
      <c r="C1870" s="347" t="s">
        <v>28152</v>
      </c>
      <c r="D1870" s="347" t="s">
        <v>4190</v>
      </c>
      <c r="E1870" s="347">
        <v>6</v>
      </c>
      <c r="F1870" s="347">
        <v>0.7</v>
      </c>
      <c r="G1870" s="347" t="s">
        <v>11262</v>
      </c>
      <c r="H1870" s="349">
        <v>43</v>
      </c>
      <c r="I1870" s="350" t="s">
        <v>12</v>
      </c>
      <c r="J1870" s="351">
        <f t="shared" si="29"/>
        <v>68.400000000000006</v>
      </c>
      <c r="K1870" s="351">
        <v>11.4</v>
      </c>
      <c r="L1870" s="3" t="str">
        <f>IFERROR(INDEX(dbOrdini[PREZZO
VINOLUX],MATCH(A1870,dbOrdini[CODICE
ANKER],0)),"")</f>
        <v/>
      </c>
      <c r="M1870" s="347" t="s">
        <v>10537</v>
      </c>
      <c r="N1870" s="15" t="str">
        <f>IFERROR(INDEX(dbOrdini[ORDINE],MATCH(A1870,dbOrdini[CODICE
ANKER]*(dbOrdini[CODICE
SUPPLY]="GEN24"),0)),"")</f>
        <v/>
      </c>
      <c r="O1870" s="352" t="s">
        <v>8</v>
      </c>
      <c r="P1870" s="347" t="s">
        <v>4191</v>
      </c>
    </row>
    <row r="1871" spans="1:16">
      <c r="A1871" s="347" t="s">
        <v>4192</v>
      </c>
      <c r="B1871" s="348">
        <v>410</v>
      </c>
      <c r="C1871" s="347" t="s">
        <v>28152</v>
      </c>
      <c r="D1871" s="347" t="s">
        <v>4193</v>
      </c>
      <c r="E1871" s="347">
        <v>6</v>
      </c>
      <c r="F1871" s="347">
        <v>0.7</v>
      </c>
      <c r="G1871" s="347" t="s">
        <v>11</v>
      </c>
      <c r="H1871" s="349">
        <v>43</v>
      </c>
      <c r="I1871" s="350" t="s">
        <v>12</v>
      </c>
      <c r="J1871" s="351">
        <f t="shared" si="29"/>
        <v>68.400000000000006</v>
      </c>
      <c r="K1871" s="351">
        <v>11.4</v>
      </c>
      <c r="L1871" s="3" t="str">
        <f>IFERROR(INDEX(dbOrdini[PREZZO
VINOLUX],MATCH(A1871,dbOrdini[CODICE
ANKER],0)),"")</f>
        <v/>
      </c>
      <c r="M1871" s="347" t="s">
        <v>10537</v>
      </c>
      <c r="N1871" s="15" t="str">
        <f>IFERROR(INDEX(dbOrdini[ORDINE],MATCH(A1871,dbOrdini[CODICE
ANKER]*(dbOrdini[CODICE
SUPPLY]="GEN24"),0)),"")</f>
        <v/>
      </c>
      <c r="O1871" s="352" t="s">
        <v>8</v>
      </c>
      <c r="P1871" s="347" t="s">
        <v>4194</v>
      </c>
    </row>
    <row r="1872" spans="1:16">
      <c r="A1872" s="347" t="s">
        <v>4195</v>
      </c>
      <c r="B1872" s="348">
        <v>1176</v>
      </c>
      <c r="C1872" s="347" t="s">
        <v>28152</v>
      </c>
      <c r="D1872" s="347" t="s">
        <v>4196</v>
      </c>
      <c r="E1872" s="347">
        <v>12</v>
      </c>
      <c r="F1872" s="347">
        <v>0.05</v>
      </c>
      <c r="G1872" s="347" t="s">
        <v>11262</v>
      </c>
      <c r="H1872" s="349">
        <v>43</v>
      </c>
      <c r="I1872" s="350" t="s">
        <v>12</v>
      </c>
      <c r="J1872" s="351">
        <f t="shared" si="29"/>
        <v>19.799999999999997</v>
      </c>
      <c r="K1872" s="351">
        <v>1.65</v>
      </c>
      <c r="L1872" s="3" t="str">
        <f>IFERROR(INDEX(dbOrdini[PREZZO
VINOLUX],MATCH(A1872,dbOrdini[CODICE
ANKER],0)),"")</f>
        <v/>
      </c>
      <c r="M1872" s="347" t="s">
        <v>10537</v>
      </c>
      <c r="N1872" s="15" t="str">
        <f>IFERROR(INDEX(dbOrdini[ORDINE],MATCH(A1872,dbOrdini[CODICE
ANKER]*(dbOrdini[CODICE
SUPPLY]="GEN24"),0)),"")</f>
        <v/>
      </c>
      <c r="O1872" s="352" t="s">
        <v>8</v>
      </c>
      <c r="P1872" s="347" t="s">
        <v>4197</v>
      </c>
    </row>
    <row r="1873" spans="1:16">
      <c r="A1873" s="347" t="s">
        <v>4198</v>
      </c>
      <c r="B1873" s="348">
        <v>840</v>
      </c>
      <c r="C1873" s="347" t="s">
        <v>28152</v>
      </c>
      <c r="D1873" s="347" t="s">
        <v>4199</v>
      </c>
      <c r="E1873" s="347">
        <v>12</v>
      </c>
      <c r="F1873" s="347">
        <v>0.05</v>
      </c>
      <c r="G1873" s="347" t="s">
        <v>11</v>
      </c>
      <c r="H1873" s="349">
        <v>43</v>
      </c>
      <c r="I1873" s="350" t="s">
        <v>12</v>
      </c>
      <c r="J1873" s="351">
        <f t="shared" si="29"/>
        <v>19.799999999999997</v>
      </c>
      <c r="K1873" s="351">
        <v>1.65</v>
      </c>
      <c r="L1873" s="3" t="str">
        <f>IFERROR(INDEX(dbOrdini[PREZZO
VINOLUX],MATCH(A1873,dbOrdini[CODICE
ANKER],0)),"")</f>
        <v/>
      </c>
      <c r="M1873" s="347" t="s">
        <v>10537</v>
      </c>
      <c r="N1873" s="15" t="str">
        <f>IFERROR(INDEX(dbOrdini[ORDINE],MATCH(A1873,dbOrdini[CODICE
ANKER]*(dbOrdini[CODICE
SUPPLY]="GEN24"),0)),"")</f>
        <v/>
      </c>
      <c r="O1873" s="352" t="s">
        <v>8</v>
      </c>
      <c r="P1873" s="347" t="s">
        <v>4200</v>
      </c>
    </row>
    <row r="1874" spans="1:16">
      <c r="A1874" s="347" t="s">
        <v>4201</v>
      </c>
      <c r="B1874" s="348">
        <v>3336</v>
      </c>
      <c r="C1874" s="347" t="s">
        <v>28152</v>
      </c>
      <c r="D1874" s="347" t="s">
        <v>4199</v>
      </c>
      <c r="E1874" s="347">
        <v>6</v>
      </c>
      <c r="F1874" s="347">
        <v>0.7</v>
      </c>
      <c r="G1874" s="347" t="s">
        <v>11</v>
      </c>
      <c r="H1874" s="349">
        <v>43</v>
      </c>
      <c r="I1874" s="350" t="s">
        <v>12</v>
      </c>
      <c r="J1874" s="351">
        <f t="shared" si="29"/>
        <v>68.400000000000006</v>
      </c>
      <c r="K1874" s="351">
        <v>11.4</v>
      </c>
      <c r="L1874" s="3" t="str">
        <f>IFERROR(INDEX(dbOrdini[PREZZO
VINOLUX],MATCH(A1874,dbOrdini[CODICE
ANKER],0)),"")</f>
        <v/>
      </c>
      <c r="M1874" s="347" t="s">
        <v>10537</v>
      </c>
      <c r="N1874" s="15" t="str">
        <f>IFERROR(INDEX(dbOrdini[ORDINE],MATCH(A1874,dbOrdini[CODICE
ANKER]*(dbOrdini[CODICE
SUPPLY]="GEN24"),0)),"")</f>
        <v/>
      </c>
      <c r="O1874" s="352" t="s">
        <v>8</v>
      </c>
      <c r="P1874" s="347" t="s">
        <v>4202</v>
      </c>
    </row>
    <row r="1875" spans="1:16">
      <c r="A1875" s="347" t="s">
        <v>28593</v>
      </c>
      <c r="B1875" s="348">
        <v>40</v>
      </c>
      <c r="C1875" s="347" t="s">
        <v>28152</v>
      </c>
      <c r="D1875" s="347" t="s">
        <v>26436</v>
      </c>
      <c r="E1875" s="347">
        <v>6</v>
      </c>
      <c r="F1875" s="347">
        <v>0.7</v>
      </c>
      <c r="G1875" s="347" t="s">
        <v>11262</v>
      </c>
      <c r="H1875" s="349">
        <v>42.3</v>
      </c>
      <c r="I1875" s="350" t="s">
        <v>12</v>
      </c>
      <c r="J1875" s="351">
        <f t="shared" si="29"/>
        <v>131.94</v>
      </c>
      <c r="K1875" s="351">
        <v>21.99</v>
      </c>
      <c r="L1875" s="3" t="str">
        <f>IFERROR(INDEX(dbOrdini[PREZZO
VINOLUX],MATCH(A1875,dbOrdini[CODICE
ANKER],0)),"")</f>
        <v/>
      </c>
      <c r="M1875" s="347" t="s">
        <v>10537</v>
      </c>
      <c r="N1875" s="15" t="str">
        <f>IFERROR(INDEX(dbOrdini[ORDINE],MATCH(A1875,dbOrdini[CODICE
ANKER]*(dbOrdini[CODICE
SUPPLY]="GEN24"),0)),"")</f>
        <v/>
      </c>
      <c r="O1875" s="352" t="s">
        <v>8</v>
      </c>
      <c r="P1875" s="347" t="s">
        <v>28594</v>
      </c>
    </row>
    <row r="1876" spans="1:16">
      <c r="A1876" s="347" t="s">
        <v>4203</v>
      </c>
      <c r="B1876" s="348">
        <v>65</v>
      </c>
      <c r="C1876" s="347" t="s">
        <v>28152</v>
      </c>
      <c r="D1876" s="347" t="s">
        <v>4204</v>
      </c>
      <c r="E1876" s="347">
        <v>6</v>
      </c>
      <c r="F1876" s="347">
        <v>0.7</v>
      </c>
      <c r="G1876" s="347" t="s">
        <v>11</v>
      </c>
      <c r="H1876" s="349">
        <v>30</v>
      </c>
      <c r="I1876" s="350" t="s">
        <v>12</v>
      </c>
      <c r="J1876" s="351">
        <f t="shared" si="29"/>
        <v>28.200000000000003</v>
      </c>
      <c r="K1876" s="351">
        <v>4.7</v>
      </c>
      <c r="L1876" s="3" t="str">
        <f>IFERROR(INDEX(dbOrdini[PREZZO
VINOLUX],MATCH(A1876,dbOrdini[CODICE
ANKER],0)),"")</f>
        <v/>
      </c>
      <c r="M1876" s="347" t="s">
        <v>28201</v>
      </c>
      <c r="N1876" s="15" t="str">
        <f>IFERROR(INDEX(dbOrdini[ORDINE],MATCH(A1876,dbOrdini[CODICE
ANKER]*(dbOrdini[CODICE
SUPPLY]="GEN24"),0)),"")</f>
        <v/>
      </c>
      <c r="O1876" s="352" t="s">
        <v>8</v>
      </c>
      <c r="P1876" s="347" t="s">
        <v>4205</v>
      </c>
    </row>
    <row r="1877" spans="1:16">
      <c r="A1877" s="347" t="s">
        <v>4206</v>
      </c>
      <c r="B1877" s="348">
        <v>20</v>
      </c>
      <c r="C1877" s="347" t="s">
        <v>28152</v>
      </c>
      <c r="D1877" s="347" t="s">
        <v>4207</v>
      </c>
      <c r="E1877" s="347">
        <v>6</v>
      </c>
      <c r="F1877" s="347">
        <v>0.75</v>
      </c>
      <c r="G1877" s="347" t="s">
        <v>11</v>
      </c>
      <c r="H1877" s="349">
        <v>11.5</v>
      </c>
      <c r="I1877" s="350" t="s">
        <v>12</v>
      </c>
      <c r="J1877" s="351">
        <f t="shared" si="29"/>
        <v>29.700000000000003</v>
      </c>
      <c r="K1877" s="351">
        <v>4.95</v>
      </c>
      <c r="L1877" s="3" t="str">
        <f>IFERROR(INDEX(dbOrdini[PREZZO
VINOLUX],MATCH(A1877,dbOrdini[CODICE
ANKER],0)),"")</f>
        <v/>
      </c>
      <c r="M1877" s="347" t="s">
        <v>28497</v>
      </c>
      <c r="N1877" s="15" t="str">
        <f>IFERROR(INDEX(dbOrdini[ORDINE],MATCH(A1877,dbOrdini[CODICE
ANKER]*(dbOrdini[CODICE
SUPPLY]="GEN24"),0)),"")</f>
        <v/>
      </c>
      <c r="O1877" s="352" t="s">
        <v>8</v>
      </c>
      <c r="P1877" s="347" t="s">
        <v>4208</v>
      </c>
    </row>
    <row r="1878" spans="1:16">
      <c r="A1878" s="347" t="s">
        <v>4209</v>
      </c>
      <c r="B1878" s="348">
        <v>29</v>
      </c>
      <c r="C1878" s="347" t="s">
        <v>28152</v>
      </c>
      <c r="D1878" s="347" t="s">
        <v>4210</v>
      </c>
      <c r="E1878" s="347">
        <v>6</v>
      </c>
      <c r="F1878" s="347">
        <v>0.75</v>
      </c>
      <c r="G1878" s="347" t="s">
        <v>11</v>
      </c>
      <c r="H1878" s="349">
        <v>11.5</v>
      </c>
      <c r="I1878" s="350" t="s">
        <v>12</v>
      </c>
      <c r="J1878" s="351">
        <f t="shared" si="29"/>
        <v>33.900000000000006</v>
      </c>
      <c r="K1878" s="351">
        <v>5.65</v>
      </c>
      <c r="L1878" s="3" t="str">
        <f>IFERROR(INDEX(dbOrdini[PREZZO
VINOLUX],MATCH(A1878,dbOrdini[CODICE
ANKER],0)),"")</f>
        <v/>
      </c>
      <c r="M1878" s="347" t="s">
        <v>28497</v>
      </c>
      <c r="N1878" s="15" t="str">
        <f>IFERROR(INDEX(dbOrdini[ORDINE],MATCH(A1878,dbOrdini[CODICE
ANKER]*(dbOrdini[CODICE
SUPPLY]="GEN24"),0)),"")</f>
        <v/>
      </c>
      <c r="O1878" s="352" t="s">
        <v>8</v>
      </c>
      <c r="P1878" s="347" t="s">
        <v>4211</v>
      </c>
    </row>
    <row r="1879" spans="1:16">
      <c r="A1879" s="347" t="s">
        <v>4212</v>
      </c>
      <c r="B1879" s="348">
        <v>53</v>
      </c>
      <c r="C1879" s="347" t="s">
        <v>28152</v>
      </c>
      <c r="D1879" s="347" t="s">
        <v>4213</v>
      </c>
      <c r="E1879" s="347">
        <v>6</v>
      </c>
      <c r="F1879" s="347">
        <v>0.7</v>
      </c>
      <c r="G1879" s="347" t="s">
        <v>11</v>
      </c>
      <c r="H1879" s="349">
        <v>17</v>
      </c>
      <c r="I1879" s="350" t="s">
        <v>12</v>
      </c>
      <c r="J1879" s="351">
        <f t="shared" si="29"/>
        <v>63.900000000000006</v>
      </c>
      <c r="K1879" s="351">
        <v>10.65</v>
      </c>
      <c r="L1879" s="3" t="str">
        <f>IFERROR(INDEX(dbOrdini[PREZZO
VINOLUX],MATCH(A1879,dbOrdini[CODICE
ANKER],0)),"")</f>
        <v/>
      </c>
      <c r="M1879" s="347" t="s">
        <v>10545</v>
      </c>
      <c r="N1879" s="15" t="str">
        <f>IFERROR(INDEX(dbOrdini[ORDINE],MATCH(A1879,dbOrdini[CODICE
ANKER]*(dbOrdini[CODICE
SUPPLY]="GEN24"),0)),"")</f>
        <v/>
      </c>
      <c r="O1879" s="352" t="s">
        <v>8</v>
      </c>
      <c r="P1879" s="347" t="s">
        <v>4214</v>
      </c>
    </row>
    <row r="1880" spans="1:16">
      <c r="A1880" s="347" t="s">
        <v>4215</v>
      </c>
      <c r="B1880" s="348">
        <v>0</v>
      </c>
      <c r="C1880" s="347" t="s">
        <v>28152</v>
      </c>
      <c r="D1880" s="347" t="s">
        <v>4216</v>
      </c>
      <c r="E1880" s="347">
        <v>6</v>
      </c>
      <c r="F1880" s="347">
        <v>0.7</v>
      </c>
      <c r="G1880" s="347" t="s">
        <v>11</v>
      </c>
      <c r="H1880" s="349">
        <v>35</v>
      </c>
      <c r="I1880" s="350" t="s">
        <v>12</v>
      </c>
      <c r="J1880" s="351">
        <f t="shared" si="29"/>
        <v>81</v>
      </c>
      <c r="K1880" s="351">
        <v>13.5</v>
      </c>
      <c r="L1880" s="3" t="str">
        <f>IFERROR(INDEX(dbOrdini[PREZZO
VINOLUX],MATCH(A1880,dbOrdini[CODICE
ANKER],0)),"")</f>
        <v/>
      </c>
      <c r="M1880" s="347" t="s">
        <v>10539</v>
      </c>
      <c r="N1880" s="15" t="str">
        <f>IFERROR(INDEX(dbOrdini[ORDINE],MATCH(A1880,dbOrdini[CODICE
ANKER]*(dbOrdini[CODICE
SUPPLY]="GEN24"),0)),"")</f>
        <v/>
      </c>
      <c r="O1880" s="352" t="s">
        <v>8</v>
      </c>
      <c r="P1880" s="347" t="s">
        <v>4217</v>
      </c>
    </row>
    <row r="1881" spans="1:16">
      <c r="A1881" s="347" t="s">
        <v>11571</v>
      </c>
      <c r="B1881" s="348">
        <v>54</v>
      </c>
      <c r="C1881" s="347" t="s">
        <v>28152</v>
      </c>
      <c r="D1881" s="347" t="s">
        <v>11572</v>
      </c>
      <c r="E1881" s="347">
        <v>6</v>
      </c>
      <c r="F1881" s="347">
        <v>0.7</v>
      </c>
      <c r="G1881" s="347" t="s">
        <v>11</v>
      </c>
      <c r="H1881" s="349">
        <v>43</v>
      </c>
      <c r="I1881" s="350" t="s">
        <v>12</v>
      </c>
      <c r="J1881" s="351">
        <f t="shared" si="29"/>
        <v>141</v>
      </c>
      <c r="K1881" s="351">
        <v>23.5</v>
      </c>
      <c r="L1881" s="3" t="str">
        <f>IFERROR(INDEX(dbOrdini[PREZZO
VINOLUX],MATCH(A1881,dbOrdini[CODICE
ANKER],0)),"")</f>
        <v/>
      </c>
      <c r="M1881" s="347" t="s">
        <v>10536</v>
      </c>
      <c r="N1881" s="15" t="str">
        <f>IFERROR(INDEX(dbOrdini[ORDINE],MATCH(A1881,dbOrdini[CODICE
ANKER]*(dbOrdini[CODICE
SUPPLY]="GEN24"),0)),"")</f>
        <v/>
      </c>
      <c r="O1881" s="352" t="s">
        <v>8</v>
      </c>
      <c r="P1881" s="347" t="s">
        <v>11573</v>
      </c>
    </row>
    <row r="1882" spans="1:16">
      <c r="A1882" s="347" t="s">
        <v>4218</v>
      </c>
      <c r="B1882" s="348">
        <v>60</v>
      </c>
      <c r="C1882" s="347" t="s">
        <v>28152</v>
      </c>
      <c r="D1882" s="347" t="s">
        <v>4219</v>
      </c>
      <c r="E1882" s="347">
        <v>6</v>
      </c>
      <c r="F1882" s="347">
        <v>0.7</v>
      </c>
      <c r="G1882" s="347" t="s">
        <v>11</v>
      </c>
      <c r="H1882" s="349">
        <v>40</v>
      </c>
      <c r="I1882" s="350" t="s">
        <v>12</v>
      </c>
      <c r="J1882" s="351">
        <f t="shared" si="29"/>
        <v>141</v>
      </c>
      <c r="K1882" s="351">
        <v>23.5</v>
      </c>
      <c r="L1882" s="3" t="str">
        <f>IFERROR(INDEX(dbOrdini[PREZZO
VINOLUX],MATCH(A1882,dbOrdini[CODICE
ANKER],0)),"")</f>
        <v/>
      </c>
      <c r="M1882" s="347" t="s">
        <v>10536</v>
      </c>
      <c r="N1882" s="15" t="str">
        <f>IFERROR(INDEX(dbOrdini[ORDINE],MATCH(A1882,dbOrdini[CODICE
ANKER]*(dbOrdini[CODICE
SUPPLY]="GEN24"),0)),"")</f>
        <v/>
      </c>
      <c r="O1882" s="352" t="s">
        <v>8</v>
      </c>
      <c r="P1882" s="347" t="s">
        <v>4220</v>
      </c>
    </row>
    <row r="1883" spans="1:16">
      <c r="A1883" s="347" t="s">
        <v>4221</v>
      </c>
      <c r="B1883" s="348">
        <v>52</v>
      </c>
      <c r="C1883" s="347" t="s">
        <v>28152</v>
      </c>
      <c r="D1883" s="347" t="s">
        <v>4222</v>
      </c>
      <c r="E1883" s="347">
        <v>6</v>
      </c>
      <c r="F1883" s="347">
        <v>1</v>
      </c>
      <c r="G1883" s="347" t="s">
        <v>11</v>
      </c>
      <c r="H1883" s="349">
        <v>40</v>
      </c>
      <c r="I1883" s="350" t="s">
        <v>12</v>
      </c>
      <c r="J1883" s="351">
        <f t="shared" si="29"/>
        <v>207</v>
      </c>
      <c r="K1883" s="351">
        <v>34.5</v>
      </c>
      <c r="L1883" s="3" t="str">
        <f>IFERROR(INDEX(dbOrdini[PREZZO
VINOLUX],MATCH(A1883,dbOrdini[CODICE
ANKER],0)),"")</f>
        <v/>
      </c>
      <c r="M1883" s="347" t="s">
        <v>10536</v>
      </c>
      <c r="N1883" s="15" t="str">
        <f>IFERROR(INDEX(dbOrdini[ORDINE],MATCH(A1883,dbOrdini[CODICE
ANKER]*(dbOrdini[CODICE
SUPPLY]="GEN24"),0)),"")</f>
        <v/>
      </c>
      <c r="O1883" s="352" t="s">
        <v>8</v>
      </c>
      <c r="P1883" s="347" t="s">
        <v>4223</v>
      </c>
    </row>
    <row r="1884" spans="1:16">
      <c r="A1884" s="347" t="s">
        <v>4224</v>
      </c>
      <c r="B1884" s="348">
        <v>2</v>
      </c>
      <c r="C1884" s="347" t="s">
        <v>28152</v>
      </c>
      <c r="D1884" s="347" t="s">
        <v>4225</v>
      </c>
      <c r="E1884" s="347">
        <v>2</v>
      </c>
      <c r="F1884" s="347">
        <v>0.7</v>
      </c>
      <c r="G1884" s="347" t="s">
        <v>11</v>
      </c>
      <c r="H1884" s="349">
        <v>43</v>
      </c>
      <c r="I1884" s="350" t="s">
        <v>12</v>
      </c>
      <c r="J1884" s="351">
        <f t="shared" si="29"/>
        <v>6990</v>
      </c>
      <c r="K1884" s="351">
        <v>3495</v>
      </c>
      <c r="L1884" s="3" t="str">
        <f>IFERROR(INDEX(dbOrdini[PREZZO
VINOLUX],MATCH(A1884,dbOrdini[CODICE
ANKER],0)),"")</f>
        <v/>
      </c>
      <c r="M1884" s="347" t="s">
        <v>10536</v>
      </c>
      <c r="N1884" s="15" t="str">
        <f>IFERROR(INDEX(dbOrdini[ORDINE],MATCH(A1884,dbOrdini[CODICE
ANKER]*(dbOrdini[CODICE
SUPPLY]="GEN24"),0)),"")</f>
        <v/>
      </c>
      <c r="O1884" s="352" t="s">
        <v>8</v>
      </c>
      <c r="P1884" s="347" t="s">
        <v>4226</v>
      </c>
    </row>
    <row r="1885" spans="1:16">
      <c r="A1885" s="347" t="s">
        <v>4227</v>
      </c>
      <c r="B1885" s="348">
        <v>155</v>
      </c>
      <c r="C1885" s="347" t="s">
        <v>28152</v>
      </c>
      <c r="D1885" s="347" t="s">
        <v>4228</v>
      </c>
      <c r="E1885" s="347">
        <v>6</v>
      </c>
      <c r="F1885" s="347">
        <v>0.7</v>
      </c>
      <c r="G1885" s="347" t="s">
        <v>11</v>
      </c>
      <c r="H1885" s="349">
        <v>43</v>
      </c>
      <c r="I1885" s="350" t="s">
        <v>12</v>
      </c>
      <c r="J1885" s="351">
        <f t="shared" si="29"/>
        <v>147</v>
      </c>
      <c r="K1885" s="351">
        <v>24.5</v>
      </c>
      <c r="L1885" s="3">
        <f>IFERROR(INDEX(dbOrdini[PREZZO
VINOLUX],MATCH(A1885,dbOrdini[CODICE
ANKER],0)),"")</f>
        <v>22.95</v>
      </c>
      <c r="M1885" s="347" t="s">
        <v>10536</v>
      </c>
      <c r="N1885" s="15" t="str">
        <f>IFERROR(INDEX(dbOrdini[ORDINE],MATCH(A1885,dbOrdini[CODICE
ANKER]*(dbOrdini[CODICE
SUPPLY]="GEN24"),0)),"")</f>
        <v/>
      </c>
      <c r="O1885" s="352" t="s">
        <v>8</v>
      </c>
      <c r="P1885" s="347" t="s">
        <v>4229</v>
      </c>
    </row>
    <row r="1886" spans="1:16">
      <c r="A1886" s="347" t="s">
        <v>4230</v>
      </c>
      <c r="B1886" s="348">
        <v>68</v>
      </c>
      <c r="C1886" s="347" t="s">
        <v>28152</v>
      </c>
      <c r="D1886" s="347" t="s">
        <v>4231</v>
      </c>
      <c r="E1886" s="347">
        <v>6</v>
      </c>
      <c r="F1886" s="347">
        <v>0.7</v>
      </c>
      <c r="G1886" s="347" t="s">
        <v>11</v>
      </c>
      <c r="H1886" s="349">
        <v>48</v>
      </c>
      <c r="I1886" s="350" t="s">
        <v>12</v>
      </c>
      <c r="J1886" s="351">
        <f t="shared" si="29"/>
        <v>165</v>
      </c>
      <c r="K1886" s="351">
        <v>27.5</v>
      </c>
      <c r="L1886" s="3" t="str">
        <f>IFERROR(INDEX(dbOrdini[PREZZO
VINOLUX],MATCH(A1886,dbOrdini[CODICE
ANKER],0)),"")</f>
        <v/>
      </c>
      <c r="M1886" s="347" t="s">
        <v>10536</v>
      </c>
      <c r="N1886" s="15" t="str">
        <f>IFERROR(INDEX(dbOrdini[ORDINE],MATCH(A1886,dbOrdini[CODICE
ANKER]*(dbOrdini[CODICE
SUPPLY]="GEN24"),0)),"")</f>
        <v/>
      </c>
      <c r="O1886" s="352" t="s">
        <v>8</v>
      </c>
      <c r="P1886" s="347" t="s">
        <v>4232</v>
      </c>
    </row>
    <row r="1887" spans="1:16">
      <c r="A1887" s="347" t="s">
        <v>4233</v>
      </c>
      <c r="B1887" s="348">
        <v>5</v>
      </c>
      <c r="C1887" s="347" t="s">
        <v>28152</v>
      </c>
      <c r="D1887" s="347" t="s">
        <v>4234</v>
      </c>
      <c r="E1887" s="347">
        <v>6</v>
      </c>
      <c r="F1887" s="347">
        <v>0.7</v>
      </c>
      <c r="G1887" s="347" t="s">
        <v>11</v>
      </c>
      <c r="H1887" s="349">
        <v>48</v>
      </c>
      <c r="I1887" s="350" t="s">
        <v>12</v>
      </c>
      <c r="J1887" s="351">
        <f t="shared" si="29"/>
        <v>117</v>
      </c>
      <c r="K1887" s="351">
        <v>19.5</v>
      </c>
      <c r="L1887" s="3">
        <f>IFERROR(INDEX(dbOrdini[PREZZO
VINOLUX],MATCH(A1887,dbOrdini[CODICE
ANKER],0)),"")</f>
        <v>17</v>
      </c>
      <c r="M1887" s="347" t="s">
        <v>10536</v>
      </c>
      <c r="N1887" s="15" t="str">
        <f>IFERROR(INDEX(dbOrdini[ORDINE],MATCH(A1887,dbOrdini[CODICE
ANKER]*(dbOrdini[CODICE
SUPPLY]="GEN24"),0)),"")</f>
        <v/>
      </c>
      <c r="O1887" s="352" t="s">
        <v>8</v>
      </c>
      <c r="P1887" s="347" t="s">
        <v>4235</v>
      </c>
    </row>
    <row r="1888" spans="1:16">
      <c r="A1888" s="347" t="s">
        <v>28595</v>
      </c>
      <c r="B1888" s="348">
        <v>0</v>
      </c>
      <c r="C1888" s="347" t="s">
        <v>28152</v>
      </c>
      <c r="D1888" s="347" t="s">
        <v>28596</v>
      </c>
      <c r="E1888" s="347">
        <v>3</v>
      </c>
      <c r="F1888" s="347">
        <v>0.7</v>
      </c>
      <c r="G1888" s="347" t="s">
        <v>11262</v>
      </c>
      <c r="H1888" s="349">
        <v>43</v>
      </c>
      <c r="I1888" s="350" t="s">
        <v>12</v>
      </c>
      <c r="J1888" s="351">
        <f t="shared" si="29"/>
        <v>58.5</v>
      </c>
      <c r="K1888" s="351">
        <v>19.5</v>
      </c>
      <c r="L1888" s="3" t="str">
        <f>IFERROR(INDEX(dbOrdini[PREZZO
VINOLUX],MATCH(A1888,dbOrdini[CODICE
ANKER],0)),"")</f>
        <v/>
      </c>
      <c r="M1888" s="347" t="s">
        <v>10536</v>
      </c>
      <c r="N1888" s="15" t="str">
        <f>IFERROR(INDEX(dbOrdini[ORDINE],MATCH(A1888,dbOrdini[CODICE
ANKER]*(dbOrdini[CODICE
SUPPLY]="GEN24"),0)),"")</f>
        <v/>
      </c>
      <c r="O1888" s="352" t="s">
        <v>8</v>
      </c>
      <c r="P1888" s="347" t="s">
        <v>28597</v>
      </c>
    </row>
    <row r="1889" spans="1:16">
      <c r="A1889" s="347" t="s">
        <v>4236</v>
      </c>
      <c r="B1889" s="348">
        <v>28</v>
      </c>
      <c r="C1889" s="347" t="s">
        <v>28152</v>
      </c>
      <c r="D1889" s="347" t="s">
        <v>4237</v>
      </c>
      <c r="E1889" s="347">
        <v>6</v>
      </c>
      <c r="F1889" s="347">
        <v>0.7</v>
      </c>
      <c r="G1889" s="347" t="s">
        <v>11</v>
      </c>
      <c r="H1889" s="349">
        <v>43</v>
      </c>
      <c r="I1889" s="350" t="s">
        <v>12</v>
      </c>
      <c r="J1889" s="351">
        <f t="shared" si="29"/>
        <v>103.5</v>
      </c>
      <c r="K1889" s="351">
        <v>17.25</v>
      </c>
      <c r="L1889" s="3" t="str">
        <f>IFERROR(INDEX(dbOrdini[PREZZO
VINOLUX],MATCH(A1889,dbOrdini[CODICE
ANKER],0)),"")</f>
        <v/>
      </c>
      <c r="M1889" s="347" t="s">
        <v>10536</v>
      </c>
      <c r="N1889" s="15" t="str">
        <f>IFERROR(INDEX(dbOrdini[ORDINE],MATCH(A1889,dbOrdini[CODICE
ANKER]*(dbOrdini[CODICE
SUPPLY]="GEN24"),0)),"")</f>
        <v/>
      </c>
      <c r="O1889" s="352" t="s">
        <v>8</v>
      </c>
      <c r="P1889" s="347" t="s">
        <v>4238</v>
      </c>
    </row>
    <row r="1890" spans="1:16">
      <c r="A1890" s="347" t="s">
        <v>4239</v>
      </c>
      <c r="B1890" s="348">
        <v>31</v>
      </c>
      <c r="C1890" s="347" t="s">
        <v>28152</v>
      </c>
      <c r="D1890" s="347" t="s">
        <v>4240</v>
      </c>
      <c r="E1890" s="347">
        <v>6</v>
      </c>
      <c r="F1890" s="347">
        <v>0.7</v>
      </c>
      <c r="G1890" s="347" t="s">
        <v>11</v>
      </c>
      <c r="H1890" s="349">
        <v>43</v>
      </c>
      <c r="I1890" s="350" t="s">
        <v>12</v>
      </c>
      <c r="J1890" s="351">
        <f t="shared" si="29"/>
        <v>429</v>
      </c>
      <c r="K1890" s="351">
        <v>71.5</v>
      </c>
      <c r="L1890" s="3" t="str">
        <f>IFERROR(INDEX(dbOrdini[PREZZO
VINOLUX],MATCH(A1890,dbOrdini[CODICE
ANKER],0)),"")</f>
        <v/>
      </c>
      <c r="M1890" s="347" t="s">
        <v>10536</v>
      </c>
      <c r="N1890" s="15" t="str">
        <f>IFERROR(INDEX(dbOrdini[ORDINE],MATCH(A1890,dbOrdini[CODICE
ANKER]*(dbOrdini[CODICE
SUPPLY]="GEN24"),0)),"")</f>
        <v/>
      </c>
      <c r="O1890" s="352" t="s">
        <v>8</v>
      </c>
      <c r="P1890" s="347" t="s">
        <v>4241</v>
      </c>
    </row>
    <row r="1891" spans="1:16">
      <c r="A1891" s="347" t="s">
        <v>4242</v>
      </c>
      <c r="B1891" s="348">
        <v>0</v>
      </c>
      <c r="C1891" s="347" t="s">
        <v>28152</v>
      </c>
      <c r="D1891" s="347" t="s">
        <v>4243</v>
      </c>
      <c r="E1891" s="347">
        <v>6</v>
      </c>
      <c r="F1891" s="347">
        <v>0.7</v>
      </c>
      <c r="G1891" s="347" t="s">
        <v>11</v>
      </c>
      <c r="H1891" s="349">
        <v>40</v>
      </c>
      <c r="I1891" s="350" t="s">
        <v>12</v>
      </c>
      <c r="J1891" s="351">
        <f t="shared" si="29"/>
        <v>54.900000000000006</v>
      </c>
      <c r="K1891" s="351">
        <v>9.15</v>
      </c>
      <c r="L1891" s="3" t="str">
        <f>IFERROR(INDEX(dbOrdini[PREZZO
VINOLUX],MATCH(A1891,dbOrdini[CODICE
ANKER],0)),"")</f>
        <v/>
      </c>
      <c r="M1891" s="347" t="s">
        <v>10536</v>
      </c>
      <c r="N1891" s="15" t="str">
        <f>IFERROR(INDEX(dbOrdini[ORDINE],MATCH(A1891,dbOrdini[CODICE
ANKER]*(dbOrdini[CODICE
SUPPLY]="GEN24"),0)),"")</f>
        <v/>
      </c>
      <c r="O1891" s="352" t="s">
        <v>8</v>
      </c>
      <c r="P1891" s="347" t="s">
        <v>4244</v>
      </c>
    </row>
    <row r="1892" spans="1:16">
      <c r="A1892" s="347" t="s">
        <v>4245</v>
      </c>
      <c r="B1892" s="348">
        <v>2680</v>
      </c>
      <c r="C1892" s="347" t="s">
        <v>28152</v>
      </c>
      <c r="D1892" s="347" t="s">
        <v>4246</v>
      </c>
      <c r="E1892" s="347">
        <v>12</v>
      </c>
      <c r="F1892" s="347">
        <v>0.2</v>
      </c>
      <c r="G1892" s="347" t="s">
        <v>11</v>
      </c>
      <c r="H1892" s="349">
        <v>40</v>
      </c>
      <c r="I1892" s="350" t="s">
        <v>12</v>
      </c>
      <c r="J1892" s="351">
        <f t="shared" si="29"/>
        <v>27</v>
      </c>
      <c r="K1892" s="351">
        <v>2.25</v>
      </c>
      <c r="L1892" s="3" t="str">
        <f>IFERROR(INDEX(dbOrdini[PREZZO
VINOLUX],MATCH(A1892,dbOrdini[CODICE
ANKER],0)),"")</f>
        <v/>
      </c>
      <c r="M1892" s="347" t="s">
        <v>10541</v>
      </c>
      <c r="N1892" s="15" t="str">
        <f>IFERROR(INDEX(dbOrdini[ORDINE],MATCH(A1892,dbOrdini[CODICE
ANKER]*(dbOrdini[CODICE
SUPPLY]="GEN24"),0)),"")</f>
        <v/>
      </c>
      <c r="O1892" s="352" t="s">
        <v>8</v>
      </c>
      <c r="P1892" s="347" t="s">
        <v>4247</v>
      </c>
    </row>
    <row r="1893" spans="1:16">
      <c r="A1893" s="347" t="s">
        <v>4248</v>
      </c>
      <c r="B1893" s="348">
        <v>1630</v>
      </c>
      <c r="C1893" s="347" t="s">
        <v>28152</v>
      </c>
      <c r="D1893" s="347" t="s">
        <v>4246</v>
      </c>
      <c r="E1893" s="347">
        <v>6</v>
      </c>
      <c r="F1893" s="347">
        <v>0.7</v>
      </c>
      <c r="G1893" s="347" t="s">
        <v>11</v>
      </c>
      <c r="H1893" s="349">
        <v>40</v>
      </c>
      <c r="I1893" s="350" t="s">
        <v>12</v>
      </c>
      <c r="J1893" s="351">
        <f t="shared" si="29"/>
        <v>24.900000000000002</v>
      </c>
      <c r="K1893" s="351">
        <v>4.1500000000000004</v>
      </c>
      <c r="L1893" s="3" t="str">
        <f>IFERROR(INDEX(dbOrdini[PREZZO
VINOLUX],MATCH(A1893,dbOrdini[CODICE
ANKER],0)),"")</f>
        <v/>
      </c>
      <c r="M1893" s="347" t="s">
        <v>10541</v>
      </c>
      <c r="N1893" s="15" t="str">
        <f>IFERROR(INDEX(dbOrdini[ORDINE],MATCH(A1893,dbOrdini[CODICE
ANKER]*(dbOrdini[CODICE
SUPPLY]="GEN24"),0)),"")</f>
        <v/>
      </c>
      <c r="O1893" s="352" t="s">
        <v>8</v>
      </c>
      <c r="P1893" s="347" t="s">
        <v>4249</v>
      </c>
    </row>
    <row r="1894" spans="1:16">
      <c r="A1894" s="347" t="s">
        <v>4250</v>
      </c>
      <c r="B1894" s="348">
        <v>1399</v>
      </c>
      <c r="C1894" s="347" t="s">
        <v>28152</v>
      </c>
      <c r="D1894" s="347" t="s">
        <v>4246</v>
      </c>
      <c r="E1894" s="347">
        <v>6</v>
      </c>
      <c r="F1894" s="347">
        <v>1</v>
      </c>
      <c r="G1894" s="347" t="s">
        <v>11262</v>
      </c>
      <c r="H1894" s="349">
        <v>40</v>
      </c>
      <c r="I1894" s="350" t="s">
        <v>12</v>
      </c>
      <c r="J1894" s="351">
        <f t="shared" si="29"/>
        <v>32.400000000000006</v>
      </c>
      <c r="K1894" s="351">
        <v>5.4</v>
      </c>
      <c r="L1894" s="3" t="str">
        <f>IFERROR(INDEX(dbOrdini[PREZZO
VINOLUX],MATCH(A1894,dbOrdini[CODICE
ANKER],0)),"")</f>
        <v/>
      </c>
      <c r="M1894" s="347" t="s">
        <v>10541</v>
      </c>
      <c r="N1894" s="15" t="str">
        <f>IFERROR(INDEX(dbOrdini[ORDINE],MATCH(A1894,dbOrdini[CODICE
ANKER]*(dbOrdini[CODICE
SUPPLY]="GEN24"),0)),"")</f>
        <v/>
      </c>
      <c r="O1894" s="352" t="s">
        <v>8</v>
      </c>
      <c r="P1894" s="347" t="s">
        <v>4251</v>
      </c>
    </row>
    <row r="1895" spans="1:16">
      <c r="A1895" s="347" t="s">
        <v>4252</v>
      </c>
      <c r="B1895" s="348">
        <v>264</v>
      </c>
      <c r="C1895" s="347" t="s">
        <v>28152</v>
      </c>
      <c r="D1895" s="347" t="s">
        <v>4253</v>
      </c>
      <c r="E1895" s="347">
        <v>6</v>
      </c>
      <c r="F1895" s="347">
        <v>0.7</v>
      </c>
      <c r="G1895" s="347" t="s">
        <v>11</v>
      </c>
      <c r="H1895" s="349">
        <v>40</v>
      </c>
      <c r="I1895" s="350" t="s">
        <v>12</v>
      </c>
      <c r="J1895" s="351">
        <f t="shared" si="29"/>
        <v>89.4</v>
      </c>
      <c r="K1895" s="351">
        <v>14.9</v>
      </c>
      <c r="L1895" s="3" t="str">
        <f>IFERROR(INDEX(dbOrdini[PREZZO
VINOLUX],MATCH(A1895,dbOrdini[CODICE
ANKER],0)),"")</f>
        <v/>
      </c>
      <c r="M1895" s="347" t="s">
        <v>10536</v>
      </c>
      <c r="N1895" s="15" t="str">
        <f>IFERROR(INDEX(dbOrdini[ORDINE],MATCH(A1895,dbOrdini[CODICE
ANKER]*(dbOrdini[CODICE
SUPPLY]="GEN24"),0)),"")</f>
        <v/>
      </c>
      <c r="O1895" s="352" t="s">
        <v>8</v>
      </c>
      <c r="P1895" s="347" t="s">
        <v>4254</v>
      </c>
    </row>
    <row r="1896" spans="1:16">
      <c r="A1896" s="347" t="s">
        <v>4255</v>
      </c>
      <c r="B1896" s="348">
        <v>183</v>
      </c>
      <c r="C1896" s="347" t="s">
        <v>28152</v>
      </c>
      <c r="D1896" s="347" t="s">
        <v>4256</v>
      </c>
      <c r="E1896" s="347">
        <v>6</v>
      </c>
      <c r="F1896" s="347">
        <v>0.7</v>
      </c>
      <c r="G1896" s="347" t="s">
        <v>11</v>
      </c>
      <c r="H1896" s="349">
        <v>40</v>
      </c>
      <c r="I1896" s="350" t="s">
        <v>12</v>
      </c>
      <c r="J1896" s="351">
        <f t="shared" si="29"/>
        <v>137.69999999999999</v>
      </c>
      <c r="K1896" s="351">
        <v>22.95</v>
      </c>
      <c r="L1896" s="3" t="str">
        <f>IFERROR(INDEX(dbOrdini[PREZZO
VINOLUX],MATCH(A1896,dbOrdini[CODICE
ANKER],0)),"")</f>
        <v/>
      </c>
      <c r="M1896" s="347" t="s">
        <v>10536</v>
      </c>
      <c r="N1896" s="15" t="str">
        <f>IFERROR(INDEX(dbOrdini[ORDINE],MATCH(A1896,dbOrdini[CODICE
ANKER]*(dbOrdini[CODICE
SUPPLY]="GEN24"),0)),"")</f>
        <v/>
      </c>
      <c r="O1896" s="352" t="s">
        <v>8</v>
      </c>
      <c r="P1896" s="347" t="s">
        <v>4257</v>
      </c>
    </row>
    <row r="1897" spans="1:16">
      <c r="A1897" s="347" t="s">
        <v>4258</v>
      </c>
      <c r="B1897" s="348">
        <v>9</v>
      </c>
      <c r="C1897" s="347" t="s">
        <v>28152</v>
      </c>
      <c r="D1897" s="347" t="s">
        <v>4259</v>
      </c>
      <c r="E1897" s="347">
        <v>6</v>
      </c>
      <c r="F1897" s="347">
        <v>0.7</v>
      </c>
      <c r="G1897" s="347" t="s">
        <v>11</v>
      </c>
      <c r="H1897" s="349">
        <v>47.2</v>
      </c>
      <c r="I1897" s="350" t="s">
        <v>12</v>
      </c>
      <c r="J1897" s="351">
        <f t="shared" si="29"/>
        <v>249</v>
      </c>
      <c r="K1897" s="351">
        <v>41.5</v>
      </c>
      <c r="L1897" s="3" t="str">
        <f>IFERROR(INDEX(dbOrdini[PREZZO
VINOLUX],MATCH(A1897,dbOrdini[CODICE
ANKER],0)),"")</f>
        <v/>
      </c>
      <c r="M1897" s="347" t="s">
        <v>10536</v>
      </c>
      <c r="N1897" s="15" t="str">
        <f>IFERROR(INDEX(dbOrdini[ORDINE],MATCH(A1897,dbOrdini[CODICE
ANKER]*(dbOrdini[CODICE
SUPPLY]="GEN24"),0)),"")</f>
        <v/>
      </c>
      <c r="O1897" s="352" t="s">
        <v>8</v>
      </c>
      <c r="P1897" s="347" t="s">
        <v>4260</v>
      </c>
    </row>
    <row r="1898" spans="1:16">
      <c r="A1898" s="347" t="s">
        <v>4261</v>
      </c>
      <c r="B1898" s="348">
        <v>96</v>
      </c>
      <c r="C1898" s="347" t="s">
        <v>28152</v>
      </c>
      <c r="D1898" s="347" t="s">
        <v>4262</v>
      </c>
      <c r="E1898" s="347">
        <v>6</v>
      </c>
      <c r="F1898" s="347">
        <v>0.7</v>
      </c>
      <c r="G1898" s="347" t="s">
        <v>11</v>
      </c>
      <c r="H1898" s="349">
        <v>40</v>
      </c>
      <c r="I1898" s="350" t="s">
        <v>12</v>
      </c>
      <c r="J1898" s="351">
        <f t="shared" si="29"/>
        <v>63</v>
      </c>
      <c r="K1898" s="351">
        <v>10.5</v>
      </c>
      <c r="L1898" s="3" t="str">
        <f>IFERROR(INDEX(dbOrdini[PREZZO
VINOLUX],MATCH(A1898,dbOrdini[CODICE
ANKER],0)),"")</f>
        <v/>
      </c>
      <c r="M1898" s="347" t="s">
        <v>10536</v>
      </c>
      <c r="N1898" s="15" t="str">
        <f>IFERROR(INDEX(dbOrdini[ORDINE],MATCH(A1898,dbOrdini[CODICE
ANKER]*(dbOrdini[CODICE
SUPPLY]="GEN24"),0)),"")</f>
        <v/>
      </c>
      <c r="O1898" s="352" t="s">
        <v>8</v>
      </c>
      <c r="P1898" s="347" t="s">
        <v>4263</v>
      </c>
    </row>
    <row r="1899" spans="1:16">
      <c r="A1899" s="347" t="s">
        <v>4264</v>
      </c>
      <c r="B1899" s="348">
        <v>48</v>
      </c>
      <c r="C1899" s="347" t="s">
        <v>28152</v>
      </c>
      <c r="D1899" s="347" t="s">
        <v>4265</v>
      </c>
      <c r="E1899" s="347">
        <v>6</v>
      </c>
      <c r="F1899" s="347">
        <v>0.7</v>
      </c>
      <c r="G1899" s="347" t="s">
        <v>11</v>
      </c>
      <c r="H1899" s="349">
        <v>40</v>
      </c>
      <c r="I1899" s="350" t="s">
        <v>12</v>
      </c>
      <c r="J1899" s="351">
        <f t="shared" si="29"/>
        <v>67.5</v>
      </c>
      <c r="K1899" s="351">
        <v>11.25</v>
      </c>
      <c r="L1899" s="3" t="str">
        <f>IFERROR(INDEX(dbOrdini[PREZZO
VINOLUX],MATCH(A1899,dbOrdini[CODICE
ANKER],0)),"")</f>
        <v/>
      </c>
      <c r="M1899" s="347" t="s">
        <v>10536</v>
      </c>
      <c r="N1899" s="15" t="str">
        <f>IFERROR(INDEX(dbOrdini[ORDINE],MATCH(A1899,dbOrdini[CODICE
ANKER]*(dbOrdini[CODICE
SUPPLY]="GEN24"),0)),"")</f>
        <v/>
      </c>
      <c r="O1899" s="352" t="s">
        <v>8</v>
      </c>
      <c r="P1899" s="347" t="s">
        <v>4266</v>
      </c>
    </row>
    <row r="1900" spans="1:16">
      <c r="A1900" s="347" t="s">
        <v>4267</v>
      </c>
      <c r="B1900" s="348">
        <v>0</v>
      </c>
      <c r="C1900" s="347" t="s">
        <v>28152</v>
      </c>
      <c r="D1900" s="347" t="s">
        <v>4268</v>
      </c>
      <c r="E1900" s="347">
        <v>6</v>
      </c>
      <c r="F1900" s="347">
        <v>0.7</v>
      </c>
      <c r="G1900" s="347" t="s">
        <v>11262</v>
      </c>
      <c r="H1900" s="349">
        <v>40</v>
      </c>
      <c r="I1900" s="350" t="s">
        <v>12</v>
      </c>
      <c r="J1900" s="351">
        <f t="shared" si="29"/>
        <v>52.5</v>
      </c>
      <c r="K1900" s="351">
        <v>8.75</v>
      </c>
      <c r="L1900" s="3">
        <f>IFERROR(INDEX(dbOrdini[PREZZO
VINOLUX],MATCH(A1900,dbOrdini[CODICE
ANKER],0)),"")</f>
        <v>7.55</v>
      </c>
      <c r="M1900" s="347" t="s">
        <v>10536</v>
      </c>
      <c r="N1900" s="15" t="str">
        <f>IFERROR(INDEX(dbOrdini[ORDINE],MATCH(A1900,dbOrdini[CODICE
ANKER]*(dbOrdini[CODICE
SUPPLY]="GEN24"),0)),"")</f>
        <v/>
      </c>
      <c r="O1900" s="352" t="s">
        <v>8</v>
      </c>
      <c r="P1900" s="347" t="s">
        <v>4269</v>
      </c>
    </row>
    <row r="1901" spans="1:16">
      <c r="A1901" s="347" t="s">
        <v>4270</v>
      </c>
      <c r="B1901" s="348">
        <v>1355</v>
      </c>
      <c r="C1901" s="347" t="s">
        <v>28152</v>
      </c>
      <c r="D1901" s="347" t="s">
        <v>4271</v>
      </c>
      <c r="E1901" s="347">
        <v>6</v>
      </c>
      <c r="F1901" s="347">
        <v>0.7</v>
      </c>
      <c r="G1901" s="347" t="s">
        <v>11</v>
      </c>
      <c r="H1901" s="349">
        <v>40</v>
      </c>
      <c r="I1901" s="350" t="s">
        <v>12</v>
      </c>
      <c r="J1901" s="351">
        <f t="shared" si="29"/>
        <v>59.699999999999996</v>
      </c>
      <c r="K1901" s="351">
        <v>9.9499999999999993</v>
      </c>
      <c r="L1901" s="3" t="str">
        <f>IFERROR(INDEX(dbOrdini[PREZZO
VINOLUX],MATCH(A1901,dbOrdini[CODICE
ANKER],0)),"")</f>
        <v/>
      </c>
      <c r="M1901" s="347" t="s">
        <v>10536</v>
      </c>
      <c r="N1901" s="15" t="str">
        <f>IFERROR(INDEX(dbOrdini[ORDINE],MATCH(A1901,dbOrdini[CODICE
ANKER]*(dbOrdini[CODICE
SUPPLY]="GEN24"),0)),"")</f>
        <v/>
      </c>
      <c r="O1901" s="352" t="s">
        <v>8</v>
      </c>
      <c r="P1901" s="347" t="s">
        <v>4272</v>
      </c>
    </row>
    <row r="1902" spans="1:16">
      <c r="A1902" s="347" t="s">
        <v>4273</v>
      </c>
      <c r="B1902" s="348">
        <v>273</v>
      </c>
      <c r="C1902" s="347" t="s">
        <v>28152</v>
      </c>
      <c r="D1902" s="347" t="s">
        <v>4274</v>
      </c>
      <c r="E1902" s="347">
        <v>6</v>
      </c>
      <c r="F1902" s="347">
        <v>0.7</v>
      </c>
      <c r="G1902" s="347" t="s">
        <v>11</v>
      </c>
      <c r="H1902" s="349">
        <v>40</v>
      </c>
      <c r="I1902" s="350" t="s">
        <v>12</v>
      </c>
      <c r="J1902" s="351">
        <f t="shared" si="29"/>
        <v>62.400000000000006</v>
      </c>
      <c r="K1902" s="351">
        <v>10.4</v>
      </c>
      <c r="L1902" s="3" t="str">
        <f>IFERROR(INDEX(dbOrdini[PREZZO
VINOLUX],MATCH(A1902,dbOrdini[CODICE
ANKER],0)),"")</f>
        <v/>
      </c>
      <c r="M1902" s="347" t="s">
        <v>10536</v>
      </c>
      <c r="N1902" s="15" t="str">
        <f>IFERROR(INDEX(dbOrdini[ORDINE],MATCH(A1902,dbOrdini[CODICE
ANKER]*(dbOrdini[CODICE
SUPPLY]="GEN24"),0)),"")</f>
        <v/>
      </c>
      <c r="O1902" s="352" t="s">
        <v>8</v>
      </c>
      <c r="P1902" s="347" t="s">
        <v>4275</v>
      </c>
    </row>
    <row r="1903" spans="1:16">
      <c r="A1903" s="347" t="s">
        <v>4276</v>
      </c>
      <c r="B1903" s="348">
        <v>294</v>
      </c>
      <c r="C1903" s="347" t="s">
        <v>28152</v>
      </c>
      <c r="D1903" s="347" t="s">
        <v>4277</v>
      </c>
      <c r="E1903" s="347">
        <v>6</v>
      </c>
      <c r="F1903" s="347">
        <v>0.7</v>
      </c>
      <c r="G1903" s="347" t="s">
        <v>11</v>
      </c>
      <c r="H1903" s="349">
        <v>40</v>
      </c>
      <c r="I1903" s="350" t="s">
        <v>12</v>
      </c>
      <c r="J1903" s="351">
        <f t="shared" si="29"/>
        <v>62.400000000000006</v>
      </c>
      <c r="K1903" s="351">
        <v>10.4</v>
      </c>
      <c r="L1903" s="3" t="str">
        <f>IFERROR(INDEX(dbOrdini[PREZZO
VINOLUX],MATCH(A1903,dbOrdini[CODICE
ANKER],0)),"")</f>
        <v/>
      </c>
      <c r="M1903" s="347" t="s">
        <v>10536</v>
      </c>
      <c r="N1903" s="15" t="str">
        <f>IFERROR(INDEX(dbOrdini[ORDINE],MATCH(A1903,dbOrdini[CODICE
ANKER]*(dbOrdini[CODICE
SUPPLY]="GEN24"),0)),"")</f>
        <v/>
      </c>
      <c r="O1903" s="352" t="s">
        <v>8</v>
      </c>
      <c r="P1903" s="347" t="s">
        <v>4278</v>
      </c>
    </row>
    <row r="1904" spans="1:16">
      <c r="A1904" s="347" t="s">
        <v>4279</v>
      </c>
      <c r="B1904" s="348">
        <v>1</v>
      </c>
      <c r="C1904" s="347" t="s">
        <v>28152</v>
      </c>
      <c r="D1904" s="347" t="s">
        <v>4280</v>
      </c>
      <c r="E1904" s="347">
        <v>36</v>
      </c>
      <c r="F1904" s="347">
        <v>0.2</v>
      </c>
      <c r="G1904" s="347" t="s">
        <v>11</v>
      </c>
      <c r="H1904" s="349">
        <v>40</v>
      </c>
      <c r="I1904" s="350" t="s">
        <v>12</v>
      </c>
      <c r="J1904" s="351">
        <f t="shared" si="29"/>
        <v>52.199999999999996</v>
      </c>
      <c r="K1904" s="351">
        <v>1.45</v>
      </c>
      <c r="L1904" s="3" t="str">
        <f>IFERROR(INDEX(dbOrdini[PREZZO
VINOLUX],MATCH(A1904,dbOrdini[CODICE
ANKER],0)),"")</f>
        <v/>
      </c>
      <c r="M1904" s="347" t="s">
        <v>10541</v>
      </c>
      <c r="N1904" s="15" t="str">
        <f>IFERROR(INDEX(dbOrdini[ORDINE],MATCH(A1904,dbOrdini[CODICE
ANKER]*(dbOrdini[CODICE
SUPPLY]="GEN24"),0)),"")</f>
        <v/>
      </c>
      <c r="O1904" s="352" t="s">
        <v>8</v>
      </c>
      <c r="P1904" s="347" t="s">
        <v>4281</v>
      </c>
    </row>
    <row r="1905" spans="1:16">
      <c r="A1905" s="347" t="s">
        <v>4284</v>
      </c>
      <c r="B1905" s="348">
        <v>119</v>
      </c>
      <c r="C1905" s="347" t="s">
        <v>28152</v>
      </c>
      <c r="D1905" s="347" t="s">
        <v>4280</v>
      </c>
      <c r="E1905" s="347">
        <v>12</v>
      </c>
      <c r="F1905" s="347">
        <v>0.7</v>
      </c>
      <c r="G1905" s="347" t="s">
        <v>11</v>
      </c>
      <c r="H1905" s="349">
        <v>40</v>
      </c>
      <c r="I1905" s="350" t="s">
        <v>12</v>
      </c>
      <c r="J1905" s="351">
        <f t="shared" si="29"/>
        <v>37.200000000000003</v>
      </c>
      <c r="K1905" s="351">
        <v>3.1</v>
      </c>
      <c r="L1905" s="3" t="str">
        <f>IFERROR(INDEX(dbOrdini[PREZZO
VINOLUX],MATCH(A1905,dbOrdini[CODICE
ANKER],0)),"")</f>
        <v/>
      </c>
      <c r="M1905" s="347" t="s">
        <v>10541</v>
      </c>
      <c r="N1905" s="15" t="str">
        <f>IFERROR(INDEX(dbOrdini[ORDINE],MATCH(A1905,dbOrdini[CODICE
ANKER]*(dbOrdini[CODICE
SUPPLY]="GEN24"),0)),"")</f>
        <v/>
      </c>
      <c r="O1905" s="352" t="s">
        <v>8</v>
      </c>
      <c r="P1905" s="347" t="s">
        <v>4285</v>
      </c>
    </row>
    <row r="1906" spans="1:16">
      <c r="A1906" s="347" t="s">
        <v>4288</v>
      </c>
      <c r="B1906" s="348">
        <v>0</v>
      </c>
      <c r="C1906" s="347" t="s">
        <v>28152</v>
      </c>
      <c r="D1906" s="347" t="s">
        <v>4280</v>
      </c>
      <c r="E1906" s="347">
        <v>6</v>
      </c>
      <c r="F1906" s="347">
        <v>1.5</v>
      </c>
      <c r="G1906" s="347" t="s">
        <v>11</v>
      </c>
      <c r="H1906" s="349">
        <v>40</v>
      </c>
      <c r="I1906" s="350" t="s">
        <v>12</v>
      </c>
      <c r="J1906" s="351">
        <f t="shared" si="29"/>
        <v>34.799999999999997</v>
      </c>
      <c r="K1906" s="351">
        <v>5.8</v>
      </c>
      <c r="L1906" s="3" t="str">
        <f>IFERROR(INDEX(dbOrdini[PREZZO
VINOLUX],MATCH(A1906,dbOrdini[CODICE
ANKER],0)),"")</f>
        <v/>
      </c>
      <c r="M1906" s="347" t="s">
        <v>10541</v>
      </c>
      <c r="N1906" s="15" t="str">
        <f>IFERROR(INDEX(dbOrdini[ORDINE],MATCH(A1906,dbOrdini[CODICE
ANKER]*(dbOrdini[CODICE
SUPPLY]="GEN24"),0)),"")</f>
        <v/>
      </c>
      <c r="O1906" s="352" t="s">
        <v>8</v>
      </c>
      <c r="P1906" s="347" t="s">
        <v>4289</v>
      </c>
    </row>
    <row r="1907" spans="1:16">
      <c r="A1907" s="347" t="s">
        <v>4282</v>
      </c>
      <c r="B1907" s="348">
        <v>36</v>
      </c>
      <c r="C1907" s="347" t="s">
        <v>28152</v>
      </c>
      <c r="D1907" s="347" t="s">
        <v>4280</v>
      </c>
      <c r="E1907" s="347">
        <v>12</v>
      </c>
      <c r="F1907" s="347">
        <v>0.35</v>
      </c>
      <c r="G1907" s="347" t="s">
        <v>11</v>
      </c>
      <c r="H1907" s="349">
        <v>40</v>
      </c>
      <c r="I1907" s="350" t="s">
        <v>12</v>
      </c>
      <c r="J1907" s="351">
        <f t="shared" si="29"/>
        <v>27</v>
      </c>
      <c r="K1907" s="351">
        <v>2.25</v>
      </c>
      <c r="L1907" s="3" t="str">
        <f>IFERROR(INDEX(dbOrdini[PREZZO
VINOLUX],MATCH(A1907,dbOrdini[CODICE
ANKER],0)),"")</f>
        <v/>
      </c>
      <c r="M1907" s="347" t="s">
        <v>10541</v>
      </c>
      <c r="N1907" s="15" t="str">
        <f>IFERROR(INDEX(dbOrdini[ORDINE],MATCH(A1907,dbOrdini[CODICE
ANKER]*(dbOrdini[CODICE
SUPPLY]="GEN24"),0)),"")</f>
        <v/>
      </c>
      <c r="O1907" s="352" t="s">
        <v>8</v>
      </c>
      <c r="P1907" s="347" t="s">
        <v>4283</v>
      </c>
    </row>
    <row r="1908" spans="1:16">
      <c r="A1908" s="347" t="s">
        <v>4286</v>
      </c>
      <c r="B1908" s="348">
        <v>58</v>
      </c>
      <c r="C1908" s="347" t="s">
        <v>28152</v>
      </c>
      <c r="D1908" s="347" t="s">
        <v>4280</v>
      </c>
      <c r="E1908" s="347">
        <v>12</v>
      </c>
      <c r="F1908" s="347">
        <v>1</v>
      </c>
      <c r="G1908" s="347" t="s">
        <v>11</v>
      </c>
      <c r="H1908" s="349">
        <v>40</v>
      </c>
      <c r="I1908" s="350" t="s">
        <v>12</v>
      </c>
      <c r="J1908" s="351">
        <f t="shared" si="29"/>
        <v>45</v>
      </c>
      <c r="K1908" s="351">
        <v>3.75</v>
      </c>
      <c r="L1908" s="3" t="str">
        <f>IFERROR(INDEX(dbOrdini[PREZZO
VINOLUX],MATCH(A1908,dbOrdini[CODICE
ANKER],0)),"")</f>
        <v/>
      </c>
      <c r="M1908" s="347" t="s">
        <v>10541</v>
      </c>
      <c r="N1908" s="15" t="str">
        <f>IFERROR(INDEX(dbOrdini[ORDINE],MATCH(A1908,dbOrdini[CODICE
ANKER]*(dbOrdini[CODICE
SUPPLY]="GEN24"),0)),"")</f>
        <v/>
      </c>
      <c r="O1908" s="352" t="s">
        <v>8</v>
      </c>
      <c r="P1908" s="347" t="s">
        <v>4287</v>
      </c>
    </row>
    <row r="1909" spans="1:16">
      <c r="A1909" s="347" t="s">
        <v>4290</v>
      </c>
      <c r="B1909" s="348">
        <v>0</v>
      </c>
      <c r="C1909" s="347" t="s">
        <v>28152</v>
      </c>
      <c r="D1909" s="347" t="s">
        <v>4280</v>
      </c>
      <c r="E1909" s="347">
        <v>2</v>
      </c>
      <c r="F1909" s="347">
        <v>4.5</v>
      </c>
      <c r="G1909" s="347" t="s">
        <v>11</v>
      </c>
      <c r="H1909" s="349">
        <v>40</v>
      </c>
      <c r="I1909" s="350" t="s">
        <v>12</v>
      </c>
      <c r="J1909" s="351">
        <f t="shared" si="29"/>
        <v>59.5</v>
      </c>
      <c r="K1909" s="351">
        <v>29.75</v>
      </c>
      <c r="L1909" s="3" t="str">
        <f>IFERROR(INDEX(dbOrdini[PREZZO
VINOLUX],MATCH(A1909,dbOrdini[CODICE
ANKER],0)),"")</f>
        <v/>
      </c>
      <c r="M1909" s="347" t="s">
        <v>10541</v>
      </c>
      <c r="N1909" s="15" t="str">
        <f>IFERROR(INDEX(dbOrdini[ORDINE],MATCH(A1909,dbOrdini[CODICE
ANKER]*(dbOrdini[CODICE
SUPPLY]="GEN24"),0)),"")</f>
        <v/>
      </c>
      <c r="O1909" s="352" t="s">
        <v>8</v>
      </c>
      <c r="P1909" s="347" t="s">
        <v>4291</v>
      </c>
    </row>
    <row r="1910" spans="1:16">
      <c r="A1910" s="347" t="s">
        <v>4292</v>
      </c>
      <c r="B1910" s="348">
        <v>24</v>
      </c>
      <c r="C1910" s="347" t="s">
        <v>28152</v>
      </c>
      <c r="D1910" s="347" t="s">
        <v>4293</v>
      </c>
      <c r="E1910" s="347">
        <v>12</v>
      </c>
      <c r="F1910" s="347">
        <v>0.7</v>
      </c>
      <c r="G1910" s="347" t="s">
        <v>11</v>
      </c>
      <c r="H1910" s="349">
        <v>40</v>
      </c>
      <c r="I1910" s="350" t="s">
        <v>12</v>
      </c>
      <c r="J1910" s="351">
        <f t="shared" si="29"/>
        <v>46.8</v>
      </c>
      <c r="K1910" s="351">
        <v>3.9</v>
      </c>
      <c r="L1910" s="3" t="str">
        <f>IFERROR(INDEX(dbOrdini[PREZZO
VINOLUX],MATCH(A1910,dbOrdini[CODICE
ANKER],0)),"")</f>
        <v/>
      </c>
      <c r="M1910" s="347" t="s">
        <v>10541</v>
      </c>
      <c r="N1910" s="15" t="str">
        <f>IFERROR(INDEX(dbOrdini[ORDINE],MATCH(A1910,dbOrdini[CODICE
ANKER]*(dbOrdini[CODICE
SUPPLY]="GEN24"),0)),"")</f>
        <v/>
      </c>
      <c r="O1910" s="352" t="s">
        <v>8</v>
      </c>
      <c r="P1910" s="347" t="s">
        <v>4294</v>
      </c>
    </row>
    <row r="1911" spans="1:16">
      <c r="A1911" s="347" t="s">
        <v>4295</v>
      </c>
      <c r="B1911" s="348">
        <v>114</v>
      </c>
      <c r="C1911" s="347" t="s">
        <v>28152</v>
      </c>
      <c r="D1911" s="347" t="s">
        <v>4296</v>
      </c>
      <c r="E1911" s="347">
        <v>6</v>
      </c>
      <c r="F1911" s="347">
        <v>0.7</v>
      </c>
      <c r="G1911" s="347" t="s">
        <v>11</v>
      </c>
      <c r="H1911" s="349">
        <v>40</v>
      </c>
      <c r="I1911" s="350" t="s">
        <v>12</v>
      </c>
      <c r="J1911" s="351">
        <f t="shared" si="29"/>
        <v>153</v>
      </c>
      <c r="K1911" s="351">
        <v>25.5</v>
      </c>
      <c r="L1911" s="3" t="str">
        <f>IFERROR(INDEX(dbOrdini[PREZZO
VINOLUX],MATCH(A1911,dbOrdini[CODICE
ANKER],0)),"")</f>
        <v/>
      </c>
      <c r="M1911" s="347" t="s">
        <v>10536</v>
      </c>
      <c r="N1911" s="15" t="str">
        <f>IFERROR(INDEX(dbOrdini[ORDINE],MATCH(A1911,dbOrdini[CODICE
ANKER]*(dbOrdini[CODICE
SUPPLY]="GEN24"),0)),"")</f>
        <v/>
      </c>
      <c r="O1911" s="352" t="s">
        <v>8</v>
      </c>
      <c r="P1911" s="347" t="s">
        <v>4297</v>
      </c>
    </row>
    <row r="1912" spans="1:16">
      <c r="A1912" s="347" t="s">
        <v>10990</v>
      </c>
      <c r="B1912" s="348">
        <v>0</v>
      </c>
      <c r="C1912" s="347" t="s">
        <v>28152</v>
      </c>
      <c r="D1912" s="347" t="s">
        <v>10991</v>
      </c>
      <c r="E1912" s="347">
        <v>6</v>
      </c>
      <c r="F1912" s="347">
        <v>1</v>
      </c>
      <c r="G1912" s="347" t="s">
        <v>11</v>
      </c>
      <c r="H1912" s="349">
        <v>46</v>
      </c>
      <c r="I1912" s="350" t="s">
        <v>12</v>
      </c>
      <c r="J1912" s="351">
        <f t="shared" si="29"/>
        <v>159</v>
      </c>
      <c r="K1912" s="351">
        <v>26.5</v>
      </c>
      <c r="L1912" s="3" t="str">
        <f>IFERROR(INDEX(dbOrdini[PREZZO
VINOLUX],MATCH(A1912,dbOrdini[CODICE
ANKER],0)),"")</f>
        <v/>
      </c>
      <c r="M1912" s="347" t="s">
        <v>10536</v>
      </c>
      <c r="N1912" s="15" t="str">
        <f>IFERROR(INDEX(dbOrdini[ORDINE],MATCH(A1912,dbOrdini[CODICE
ANKER]*(dbOrdini[CODICE
SUPPLY]="GEN24"),0)),"")</f>
        <v/>
      </c>
      <c r="O1912" s="352" t="s">
        <v>8</v>
      </c>
      <c r="P1912" s="347" t="s">
        <v>11574</v>
      </c>
    </row>
    <row r="1913" spans="1:16">
      <c r="A1913" s="347" t="s">
        <v>4298</v>
      </c>
      <c r="B1913" s="348">
        <v>76</v>
      </c>
      <c r="C1913" s="347" t="s">
        <v>28152</v>
      </c>
      <c r="D1913" s="347" t="s">
        <v>4299</v>
      </c>
      <c r="E1913" s="347">
        <v>6</v>
      </c>
      <c r="F1913" s="347">
        <v>0.7</v>
      </c>
      <c r="G1913" s="347" t="s">
        <v>11</v>
      </c>
      <c r="H1913" s="349">
        <v>40</v>
      </c>
      <c r="I1913" s="350" t="s">
        <v>12</v>
      </c>
      <c r="J1913" s="351">
        <f t="shared" si="29"/>
        <v>93</v>
      </c>
      <c r="K1913" s="351">
        <v>15.5</v>
      </c>
      <c r="L1913" s="3" t="str">
        <f>IFERROR(INDEX(dbOrdini[PREZZO
VINOLUX],MATCH(A1913,dbOrdini[CODICE
ANKER],0)),"")</f>
        <v/>
      </c>
      <c r="M1913" s="347" t="s">
        <v>10536</v>
      </c>
      <c r="N1913" s="15" t="str">
        <f>IFERROR(INDEX(dbOrdini[ORDINE],MATCH(A1913,dbOrdini[CODICE
ANKER]*(dbOrdini[CODICE
SUPPLY]="GEN24"),0)),"")</f>
        <v/>
      </c>
      <c r="O1913" s="352" t="s">
        <v>8</v>
      </c>
      <c r="P1913" s="347" t="s">
        <v>4300</v>
      </c>
    </row>
    <row r="1914" spans="1:16">
      <c r="A1914" s="347" t="s">
        <v>4301</v>
      </c>
      <c r="B1914" s="348">
        <v>42</v>
      </c>
      <c r="C1914" s="347" t="s">
        <v>28152</v>
      </c>
      <c r="D1914" s="347" t="s">
        <v>4299</v>
      </c>
      <c r="E1914" s="347">
        <v>6</v>
      </c>
      <c r="F1914" s="347">
        <v>0.7</v>
      </c>
      <c r="G1914" s="347" t="s">
        <v>11</v>
      </c>
      <c r="H1914" s="349">
        <v>40</v>
      </c>
      <c r="I1914" s="350" t="s">
        <v>12</v>
      </c>
      <c r="J1914" s="351">
        <f t="shared" si="29"/>
        <v>87</v>
      </c>
      <c r="K1914" s="351">
        <v>14.5</v>
      </c>
      <c r="L1914" s="3" t="str">
        <f>IFERROR(INDEX(dbOrdini[PREZZO
VINOLUX],MATCH(A1914,dbOrdini[CODICE
ANKER],0)),"")</f>
        <v/>
      </c>
      <c r="M1914" s="347" t="s">
        <v>10536</v>
      </c>
      <c r="N1914" s="15" t="str">
        <f>IFERROR(INDEX(dbOrdini[ORDINE],MATCH(A1914,dbOrdini[CODICE
ANKER]*(dbOrdini[CODICE
SUPPLY]="GEN24"),0)),"")</f>
        <v/>
      </c>
      <c r="O1914" s="352" t="s">
        <v>8</v>
      </c>
      <c r="P1914" s="347" t="s">
        <v>16</v>
      </c>
    </row>
    <row r="1915" spans="1:16">
      <c r="A1915" s="347" t="s">
        <v>4302</v>
      </c>
      <c r="B1915" s="348">
        <v>57</v>
      </c>
      <c r="C1915" s="347" t="s">
        <v>28152</v>
      </c>
      <c r="D1915" s="347" t="s">
        <v>4303</v>
      </c>
      <c r="E1915" s="347">
        <v>6</v>
      </c>
      <c r="F1915" s="347">
        <v>0.7</v>
      </c>
      <c r="G1915" s="347" t="s">
        <v>11</v>
      </c>
      <c r="H1915" s="349">
        <v>46</v>
      </c>
      <c r="I1915" s="350" t="s">
        <v>12</v>
      </c>
      <c r="J1915" s="351">
        <f t="shared" si="29"/>
        <v>143.39999999999998</v>
      </c>
      <c r="K1915" s="351">
        <v>23.9</v>
      </c>
      <c r="L1915" s="3" t="str">
        <f>IFERROR(INDEX(dbOrdini[PREZZO
VINOLUX],MATCH(A1915,dbOrdini[CODICE
ANKER],0)),"")</f>
        <v/>
      </c>
      <c r="M1915" s="347" t="s">
        <v>10536</v>
      </c>
      <c r="N1915" s="15" t="str">
        <f>IFERROR(INDEX(dbOrdini[ORDINE],MATCH(A1915,dbOrdini[CODICE
ANKER]*(dbOrdini[CODICE
SUPPLY]="GEN24"),0)),"")</f>
        <v/>
      </c>
      <c r="O1915" s="352" t="s">
        <v>8</v>
      </c>
      <c r="P1915" s="347" t="s">
        <v>4304</v>
      </c>
    </row>
    <row r="1916" spans="1:16">
      <c r="A1916" s="347" t="s">
        <v>4305</v>
      </c>
      <c r="B1916" s="348">
        <v>0</v>
      </c>
      <c r="C1916" s="347" t="s">
        <v>28152</v>
      </c>
      <c r="D1916" s="347" t="s">
        <v>4306</v>
      </c>
      <c r="E1916" s="347">
        <v>6</v>
      </c>
      <c r="F1916" s="347">
        <v>0.7</v>
      </c>
      <c r="G1916" s="347" t="s">
        <v>11</v>
      </c>
      <c r="H1916" s="349">
        <v>43</v>
      </c>
      <c r="I1916" s="350" t="s">
        <v>12</v>
      </c>
      <c r="J1916" s="351">
        <f t="shared" si="29"/>
        <v>225</v>
      </c>
      <c r="K1916" s="351">
        <v>37.5</v>
      </c>
      <c r="L1916" s="3" t="str">
        <f>IFERROR(INDEX(dbOrdini[PREZZO
VINOLUX],MATCH(A1916,dbOrdini[CODICE
ANKER],0)),"")</f>
        <v/>
      </c>
      <c r="M1916" s="347" t="s">
        <v>10536</v>
      </c>
      <c r="N1916" s="15" t="str">
        <f>IFERROR(INDEX(dbOrdini[ORDINE],MATCH(A1916,dbOrdini[CODICE
ANKER]*(dbOrdini[CODICE
SUPPLY]="GEN24"),0)),"")</f>
        <v/>
      </c>
      <c r="O1916" s="352" t="s">
        <v>8</v>
      </c>
      <c r="P1916" s="347" t="s">
        <v>4307</v>
      </c>
    </row>
    <row r="1917" spans="1:16">
      <c r="A1917" s="347" t="s">
        <v>4315</v>
      </c>
      <c r="B1917" s="348">
        <v>596</v>
      </c>
      <c r="C1917" s="347" t="s">
        <v>28152</v>
      </c>
      <c r="D1917" s="347" t="s">
        <v>4309</v>
      </c>
      <c r="E1917" s="347">
        <v>6</v>
      </c>
      <c r="F1917" s="347">
        <v>1</v>
      </c>
      <c r="G1917" s="347" t="s">
        <v>11</v>
      </c>
      <c r="H1917" s="349">
        <v>40</v>
      </c>
      <c r="I1917" s="350" t="s">
        <v>12</v>
      </c>
      <c r="J1917" s="351">
        <f t="shared" si="29"/>
        <v>32.099999999999994</v>
      </c>
      <c r="K1917" s="351">
        <v>5.35</v>
      </c>
      <c r="L1917" s="3" t="str">
        <f>IFERROR(INDEX(dbOrdini[PREZZO
VINOLUX],MATCH(A1917,dbOrdini[CODICE
ANKER],0)),"")</f>
        <v/>
      </c>
      <c r="M1917" s="347" t="s">
        <v>10541</v>
      </c>
      <c r="N1917" s="15" t="str">
        <f>IFERROR(INDEX(dbOrdini[ORDINE],MATCH(A1917,dbOrdini[CODICE
ANKER]*(dbOrdini[CODICE
SUPPLY]="GEN24"),0)),"")</f>
        <v/>
      </c>
      <c r="O1917" s="352" t="s">
        <v>8</v>
      </c>
      <c r="P1917" s="347" t="s">
        <v>4316</v>
      </c>
    </row>
    <row r="1918" spans="1:16">
      <c r="A1918" s="347" t="s">
        <v>4308</v>
      </c>
      <c r="B1918" s="348">
        <v>150</v>
      </c>
      <c r="C1918" s="347" t="s">
        <v>28152</v>
      </c>
      <c r="D1918" s="347" t="s">
        <v>4309</v>
      </c>
      <c r="E1918" s="347">
        <v>12</v>
      </c>
      <c r="F1918" s="347">
        <v>0.2</v>
      </c>
      <c r="G1918" s="347" t="s">
        <v>11</v>
      </c>
      <c r="H1918" s="349">
        <v>40</v>
      </c>
      <c r="I1918" s="350" t="s">
        <v>12</v>
      </c>
      <c r="J1918" s="351">
        <f t="shared" si="29"/>
        <v>23.4</v>
      </c>
      <c r="K1918" s="351">
        <v>1.95</v>
      </c>
      <c r="L1918" s="3" t="str">
        <f>IFERROR(INDEX(dbOrdini[PREZZO
VINOLUX],MATCH(A1918,dbOrdini[CODICE
ANKER],0)),"")</f>
        <v/>
      </c>
      <c r="M1918" s="347" t="s">
        <v>10541</v>
      </c>
      <c r="N1918" s="15" t="str">
        <f>IFERROR(INDEX(dbOrdini[ORDINE],MATCH(A1918,dbOrdini[CODICE
ANKER]*(dbOrdini[CODICE
SUPPLY]="GEN24"),0)),"")</f>
        <v/>
      </c>
      <c r="O1918" s="352" t="s">
        <v>8</v>
      </c>
      <c r="P1918" s="347" t="s">
        <v>4310</v>
      </c>
    </row>
    <row r="1919" spans="1:16">
      <c r="A1919" s="347" t="s">
        <v>4311</v>
      </c>
      <c r="B1919" s="348">
        <v>67</v>
      </c>
      <c r="C1919" s="347" t="s">
        <v>28152</v>
      </c>
      <c r="D1919" s="347" t="s">
        <v>4309</v>
      </c>
      <c r="E1919" s="347">
        <v>12</v>
      </c>
      <c r="F1919" s="347">
        <v>0.35</v>
      </c>
      <c r="G1919" s="347" t="s">
        <v>11</v>
      </c>
      <c r="H1919" s="349">
        <v>40</v>
      </c>
      <c r="I1919" s="350" t="s">
        <v>12</v>
      </c>
      <c r="J1919" s="351">
        <f t="shared" si="29"/>
        <v>40.200000000000003</v>
      </c>
      <c r="K1919" s="351">
        <v>3.35</v>
      </c>
      <c r="L1919" s="3" t="str">
        <f>IFERROR(INDEX(dbOrdini[PREZZO
VINOLUX],MATCH(A1919,dbOrdini[CODICE
ANKER],0)),"")</f>
        <v/>
      </c>
      <c r="M1919" s="347" t="s">
        <v>10541</v>
      </c>
      <c r="N1919" s="15" t="str">
        <f>IFERROR(INDEX(dbOrdini[ORDINE],MATCH(A1919,dbOrdini[CODICE
ANKER]*(dbOrdini[CODICE
SUPPLY]="GEN24"),0)),"")</f>
        <v/>
      </c>
      <c r="O1919" s="352" t="s">
        <v>8</v>
      </c>
      <c r="P1919" s="347" t="s">
        <v>4312</v>
      </c>
    </row>
    <row r="1920" spans="1:16">
      <c r="A1920" s="347" t="s">
        <v>4317</v>
      </c>
      <c r="B1920" s="348">
        <v>18</v>
      </c>
      <c r="C1920" s="347" t="s">
        <v>28152</v>
      </c>
      <c r="D1920" s="347" t="s">
        <v>4309</v>
      </c>
      <c r="E1920" s="347">
        <v>6</v>
      </c>
      <c r="F1920" s="347">
        <v>1.5</v>
      </c>
      <c r="G1920" s="347" t="s">
        <v>11</v>
      </c>
      <c r="H1920" s="349">
        <v>40</v>
      </c>
      <c r="I1920" s="350" t="s">
        <v>12</v>
      </c>
      <c r="J1920" s="351">
        <f t="shared" si="29"/>
        <v>48.900000000000006</v>
      </c>
      <c r="K1920" s="351">
        <v>8.15</v>
      </c>
      <c r="L1920" s="3" t="str">
        <f>IFERROR(INDEX(dbOrdini[PREZZO
VINOLUX],MATCH(A1920,dbOrdini[CODICE
ANKER],0)),"")</f>
        <v/>
      </c>
      <c r="M1920" s="347" t="s">
        <v>10541</v>
      </c>
      <c r="N1920" s="15" t="str">
        <f>IFERROR(INDEX(dbOrdini[ORDINE],MATCH(A1920,dbOrdini[CODICE
ANKER]*(dbOrdini[CODICE
SUPPLY]="GEN24"),0)),"")</f>
        <v/>
      </c>
      <c r="O1920" s="352" t="s">
        <v>8</v>
      </c>
      <c r="P1920" s="347" t="s">
        <v>4318</v>
      </c>
    </row>
    <row r="1921" spans="1:16">
      <c r="A1921" s="347" t="s">
        <v>4313</v>
      </c>
      <c r="B1921" s="348">
        <v>179</v>
      </c>
      <c r="C1921" s="347" t="s">
        <v>28152</v>
      </c>
      <c r="D1921" s="347" t="s">
        <v>4309</v>
      </c>
      <c r="E1921" s="347">
        <v>6</v>
      </c>
      <c r="F1921" s="347">
        <v>0.7</v>
      </c>
      <c r="G1921" s="347" t="s">
        <v>11</v>
      </c>
      <c r="H1921" s="349">
        <v>40</v>
      </c>
      <c r="I1921" s="350" t="s">
        <v>12</v>
      </c>
      <c r="J1921" s="351">
        <f t="shared" si="29"/>
        <v>23.700000000000003</v>
      </c>
      <c r="K1921" s="351">
        <v>3.95</v>
      </c>
      <c r="L1921" s="3" t="str">
        <f>IFERROR(INDEX(dbOrdini[PREZZO
VINOLUX],MATCH(A1921,dbOrdini[CODICE
ANKER],0)),"")</f>
        <v/>
      </c>
      <c r="M1921" s="347" t="s">
        <v>10541</v>
      </c>
      <c r="N1921" s="15" t="str">
        <f>IFERROR(INDEX(dbOrdini[ORDINE],MATCH(A1921,dbOrdini[CODICE
ANKER]*(dbOrdini[CODICE
SUPPLY]="GEN24"),0)),"")</f>
        <v/>
      </c>
      <c r="O1921" s="352" t="s">
        <v>8</v>
      </c>
      <c r="P1921" s="347" t="s">
        <v>4314</v>
      </c>
    </row>
    <row r="1922" spans="1:16">
      <c r="A1922" s="347" t="s">
        <v>4319</v>
      </c>
      <c r="B1922" s="348">
        <v>18</v>
      </c>
      <c r="C1922" s="347" t="s">
        <v>28152</v>
      </c>
      <c r="D1922" s="347" t="s">
        <v>4320</v>
      </c>
      <c r="E1922" s="347">
        <v>6</v>
      </c>
      <c r="F1922" s="347">
        <v>0.7</v>
      </c>
      <c r="G1922" s="347" t="s">
        <v>11</v>
      </c>
      <c r="H1922" s="349">
        <v>40</v>
      </c>
      <c r="I1922" s="350" t="s">
        <v>12</v>
      </c>
      <c r="J1922" s="351">
        <f t="shared" si="29"/>
        <v>65.699999999999989</v>
      </c>
      <c r="K1922" s="351">
        <v>10.95</v>
      </c>
      <c r="L1922" s="3" t="str">
        <f>IFERROR(INDEX(dbOrdini[PREZZO
VINOLUX],MATCH(A1922,dbOrdini[CODICE
ANKER],0)),"")</f>
        <v/>
      </c>
      <c r="M1922" s="347" t="s">
        <v>10541</v>
      </c>
      <c r="N1922" s="15" t="str">
        <f>IFERROR(INDEX(dbOrdini[ORDINE],MATCH(A1922,dbOrdini[CODICE
ANKER]*(dbOrdini[CODICE
SUPPLY]="GEN24"),0)),"")</f>
        <v/>
      </c>
      <c r="O1922" s="352" t="s">
        <v>8</v>
      </c>
      <c r="P1922" s="347" t="s">
        <v>4321</v>
      </c>
    </row>
    <row r="1923" spans="1:16">
      <c r="A1923" s="347" t="s">
        <v>4322</v>
      </c>
      <c r="B1923" s="348">
        <v>10</v>
      </c>
      <c r="C1923" s="347" t="s">
        <v>28152</v>
      </c>
      <c r="D1923" s="347" t="s">
        <v>4323</v>
      </c>
      <c r="E1923" s="347">
        <v>6</v>
      </c>
      <c r="F1923" s="347">
        <v>0.7</v>
      </c>
      <c r="G1923" s="347" t="s">
        <v>11</v>
      </c>
      <c r="H1923" s="349">
        <v>40</v>
      </c>
      <c r="I1923" s="350" t="s">
        <v>12</v>
      </c>
      <c r="J1923" s="351">
        <f t="shared" si="29"/>
        <v>57</v>
      </c>
      <c r="K1923" s="351">
        <v>9.5</v>
      </c>
      <c r="L1923" s="3" t="str">
        <f>IFERROR(INDEX(dbOrdini[PREZZO
VINOLUX],MATCH(A1923,dbOrdini[CODICE
ANKER],0)),"")</f>
        <v/>
      </c>
      <c r="M1923" s="347" t="s">
        <v>10541</v>
      </c>
      <c r="N1923" s="15" t="str">
        <f>IFERROR(INDEX(dbOrdini[ORDINE],MATCH(A1923,dbOrdini[CODICE
ANKER]*(dbOrdini[CODICE
SUPPLY]="GEN24"),0)),"")</f>
        <v/>
      </c>
      <c r="O1923" s="352" t="s">
        <v>8</v>
      </c>
      <c r="P1923" s="347" t="s">
        <v>4324</v>
      </c>
    </row>
    <row r="1924" spans="1:16">
      <c r="A1924" s="347" t="s">
        <v>4325</v>
      </c>
      <c r="B1924" s="348">
        <v>1</v>
      </c>
      <c r="C1924" s="347" t="s">
        <v>28152</v>
      </c>
      <c r="D1924" s="347" t="s">
        <v>4326</v>
      </c>
      <c r="E1924" s="347">
        <v>6</v>
      </c>
      <c r="F1924" s="347">
        <v>0.7</v>
      </c>
      <c r="G1924" s="347" t="s">
        <v>11</v>
      </c>
      <c r="H1924" s="349">
        <v>48</v>
      </c>
      <c r="I1924" s="350" t="s">
        <v>12</v>
      </c>
      <c r="J1924" s="351">
        <f t="shared" si="29"/>
        <v>120</v>
      </c>
      <c r="K1924" s="351">
        <v>20</v>
      </c>
      <c r="L1924" s="3" t="str">
        <f>IFERROR(INDEX(dbOrdini[PREZZO
VINOLUX],MATCH(A1924,dbOrdini[CODICE
ANKER],0)),"")</f>
        <v/>
      </c>
      <c r="M1924" s="347" t="s">
        <v>10536</v>
      </c>
      <c r="N1924" s="15" t="str">
        <f>IFERROR(INDEX(dbOrdini[ORDINE],MATCH(A1924,dbOrdini[CODICE
ANKER]*(dbOrdini[CODICE
SUPPLY]="GEN24"),0)),"")</f>
        <v/>
      </c>
      <c r="O1924" s="352" t="s">
        <v>8</v>
      </c>
      <c r="P1924" s="347" t="s">
        <v>4327</v>
      </c>
    </row>
    <row r="1925" spans="1:16">
      <c r="A1925" s="347" t="s">
        <v>4328</v>
      </c>
      <c r="B1925" s="348">
        <v>23</v>
      </c>
      <c r="C1925" s="347" t="s">
        <v>28152</v>
      </c>
      <c r="D1925" s="347" t="s">
        <v>4329</v>
      </c>
      <c r="E1925" s="347">
        <v>6</v>
      </c>
      <c r="F1925" s="347">
        <v>0.7</v>
      </c>
      <c r="G1925" s="347" t="s">
        <v>11</v>
      </c>
      <c r="H1925" s="349">
        <v>58.1</v>
      </c>
      <c r="I1925" s="350" t="s">
        <v>12</v>
      </c>
      <c r="J1925" s="351">
        <f t="shared" si="29"/>
        <v>321</v>
      </c>
      <c r="K1925" s="351">
        <v>53.5</v>
      </c>
      <c r="L1925" s="3" t="str">
        <f>IFERROR(INDEX(dbOrdini[PREZZO
VINOLUX],MATCH(A1925,dbOrdini[CODICE
ANKER],0)),"")</f>
        <v/>
      </c>
      <c r="M1925" s="347" t="s">
        <v>10536</v>
      </c>
      <c r="N1925" s="15" t="str">
        <f>IFERROR(INDEX(dbOrdini[ORDINE],MATCH(A1925,dbOrdini[CODICE
ANKER]*(dbOrdini[CODICE
SUPPLY]="GEN24"),0)),"")</f>
        <v/>
      </c>
      <c r="O1925" s="352" t="s">
        <v>8</v>
      </c>
      <c r="P1925" s="347" t="s">
        <v>4330</v>
      </c>
    </row>
    <row r="1926" spans="1:16">
      <c r="A1926" s="347" t="s">
        <v>4331</v>
      </c>
      <c r="B1926" s="348">
        <v>23</v>
      </c>
      <c r="C1926" s="347" t="s">
        <v>28152</v>
      </c>
      <c r="D1926" s="347" t="s">
        <v>4332</v>
      </c>
      <c r="E1926" s="347">
        <v>6</v>
      </c>
      <c r="F1926" s="347">
        <v>0.7</v>
      </c>
      <c r="G1926" s="347" t="s">
        <v>11</v>
      </c>
      <c r="H1926" s="349">
        <v>57.2</v>
      </c>
      <c r="I1926" s="350" t="s">
        <v>12</v>
      </c>
      <c r="J1926" s="351">
        <f t="shared" si="29"/>
        <v>315</v>
      </c>
      <c r="K1926" s="351">
        <v>52.5</v>
      </c>
      <c r="L1926" s="3" t="str">
        <f>IFERROR(INDEX(dbOrdini[PREZZO
VINOLUX],MATCH(A1926,dbOrdini[CODICE
ANKER],0)),"")</f>
        <v/>
      </c>
      <c r="M1926" s="347" t="s">
        <v>10536</v>
      </c>
      <c r="N1926" s="15" t="str">
        <f>IFERROR(INDEX(dbOrdini[ORDINE],MATCH(A1926,dbOrdini[CODICE
ANKER]*(dbOrdini[CODICE
SUPPLY]="GEN24"),0)),"")</f>
        <v/>
      </c>
      <c r="O1926" s="352" t="s">
        <v>8</v>
      </c>
      <c r="P1926" s="347" t="s">
        <v>4333</v>
      </c>
    </row>
    <row r="1927" spans="1:16">
      <c r="A1927" s="347" t="s">
        <v>4334</v>
      </c>
      <c r="B1927" s="348">
        <v>46</v>
      </c>
      <c r="C1927" s="347" t="s">
        <v>28152</v>
      </c>
      <c r="D1927" s="347" t="s">
        <v>4335</v>
      </c>
      <c r="E1927" s="347">
        <v>6</v>
      </c>
      <c r="F1927" s="347">
        <v>0.7</v>
      </c>
      <c r="G1927" s="347" t="s">
        <v>11</v>
      </c>
      <c r="H1927" s="349">
        <v>48</v>
      </c>
      <c r="I1927" s="350" t="s">
        <v>12</v>
      </c>
      <c r="J1927" s="351">
        <f t="shared" si="29"/>
        <v>267</v>
      </c>
      <c r="K1927" s="351">
        <v>44.5</v>
      </c>
      <c r="L1927" s="3" t="str">
        <f>IFERROR(INDEX(dbOrdini[PREZZO
VINOLUX],MATCH(A1927,dbOrdini[CODICE
ANKER],0)),"")</f>
        <v/>
      </c>
      <c r="M1927" s="347" t="s">
        <v>10536</v>
      </c>
      <c r="N1927" s="15" t="str">
        <f>IFERROR(INDEX(dbOrdini[ORDINE],MATCH(A1927,dbOrdini[CODICE
ANKER]*(dbOrdini[CODICE
SUPPLY]="GEN24"),0)),"")</f>
        <v/>
      </c>
      <c r="O1927" s="352" t="s">
        <v>8</v>
      </c>
      <c r="P1927" s="347" t="s">
        <v>4336</v>
      </c>
    </row>
    <row r="1928" spans="1:16">
      <c r="A1928" s="347" t="s">
        <v>4337</v>
      </c>
      <c r="B1928" s="348">
        <v>0</v>
      </c>
      <c r="C1928" s="347" t="s">
        <v>28152</v>
      </c>
      <c r="D1928" s="347" t="s">
        <v>4338</v>
      </c>
      <c r="E1928" s="347">
        <v>6</v>
      </c>
      <c r="F1928" s="347">
        <v>0.7</v>
      </c>
      <c r="G1928" s="347" t="s">
        <v>11</v>
      </c>
      <c r="H1928" s="349">
        <v>46</v>
      </c>
      <c r="I1928" s="350" t="s">
        <v>12</v>
      </c>
      <c r="J1928" s="351">
        <f t="shared" si="29"/>
        <v>225</v>
      </c>
      <c r="K1928" s="351">
        <v>37.5</v>
      </c>
      <c r="L1928" s="3" t="str">
        <f>IFERROR(INDEX(dbOrdini[PREZZO
VINOLUX],MATCH(A1928,dbOrdini[CODICE
ANKER],0)),"")</f>
        <v/>
      </c>
      <c r="M1928" s="347" t="s">
        <v>10536</v>
      </c>
      <c r="N1928" s="15" t="str">
        <f>IFERROR(INDEX(dbOrdini[ORDINE],MATCH(A1928,dbOrdini[CODICE
ANKER]*(dbOrdini[CODICE
SUPPLY]="GEN24"),0)),"")</f>
        <v/>
      </c>
      <c r="O1928" s="352" t="s">
        <v>8</v>
      </c>
      <c r="P1928" s="347" t="s">
        <v>4339</v>
      </c>
    </row>
    <row r="1929" spans="1:16">
      <c r="A1929" s="347" t="s">
        <v>4340</v>
      </c>
      <c r="B1929" s="348">
        <v>492</v>
      </c>
      <c r="C1929" s="347" t="s">
        <v>28152</v>
      </c>
      <c r="D1929" s="347" t="s">
        <v>4341</v>
      </c>
      <c r="E1929" s="347">
        <v>6</v>
      </c>
      <c r="F1929" s="347">
        <v>0.7</v>
      </c>
      <c r="G1929" s="347" t="s">
        <v>11</v>
      </c>
      <c r="H1929" s="349">
        <v>46</v>
      </c>
      <c r="I1929" s="350" t="s">
        <v>12</v>
      </c>
      <c r="J1929" s="351">
        <f t="shared" si="29"/>
        <v>165</v>
      </c>
      <c r="K1929" s="351">
        <v>27.5</v>
      </c>
      <c r="L1929" s="3" t="str">
        <f>IFERROR(INDEX(dbOrdini[PREZZO
VINOLUX],MATCH(A1929,dbOrdini[CODICE
ANKER],0)),"")</f>
        <v/>
      </c>
      <c r="M1929" s="347" t="s">
        <v>10536</v>
      </c>
      <c r="N1929" s="15" t="str">
        <f>IFERROR(INDEX(dbOrdini[ORDINE],MATCH(A1929,dbOrdini[CODICE
ANKER]*(dbOrdini[CODICE
SUPPLY]="GEN24"),0)),"")</f>
        <v/>
      </c>
      <c r="O1929" s="352" t="s">
        <v>8</v>
      </c>
      <c r="P1929" s="347" t="s">
        <v>4339</v>
      </c>
    </row>
    <row r="1930" spans="1:16">
      <c r="A1930" s="347" t="s">
        <v>4343</v>
      </c>
      <c r="B1930" s="348">
        <v>0</v>
      </c>
      <c r="C1930" s="347" t="s">
        <v>28152</v>
      </c>
      <c r="D1930" s="347" t="s">
        <v>4344</v>
      </c>
      <c r="E1930" s="347">
        <v>6</v>
      </c>
      <c r="F1930" s="347">
        <v>0.7</v>
      </c>
      <c r="G1930" s="347" t="s">
        <v>11</v>
      </c>
      <c r="H1930" s="349">
        <v>46</v>
      </c>
      <c r="I1930" s="350" t="s">
        <v>12</v>
      </c>
      <c r="J1930" s="351">
        <f t="shared" si="29"/>
        <v>346.79999999999995</v>
      </c>
      <c r="K1930" s="351">
        <v>57.8</v>
      </c>
      <c r="L1930" s="3" t="str">
        <f>IFERROR(INDEX(dbOrdini[PREZZO
VINOLUX],MATCH(A1930,dbOrdini[CODICE
ANKER],0)),"")</f>
        <v/>
      </c>
      <c r="M1930" s="347" t="s">
        <v>10536</v>
      </c>
      <c r="N1930" s="15" t="str">
        <f>IFERROR(INDEX(dbOrdini[ORDINE],MATCH(A1930,dbOrdini[CODICE
ANKER]*(dbOrdini[CODICE
SUPPLY]="GEN24"),0)),"")</f>
        <v/>
      </c>
      <c r="O1930" s="352" t="s">
        <v>8</v>
      </c>
      <c r="P1930" s="347" t="s">
        <v>4342</v>
      </c>
    </row>
    <row r="1931" spans="1:16">
      <c r="A1931" s="347" t="s">
        <v>4345</v>
      </c>
      <c r="B1931" s="348">
        <v>36</v>
      </c>
      <c r="C1931" s="347" t="s">
        <v>28152</v>
      </c>
      <c r="D1931" s="347" t="s">
        <v>4346</v>
      </c>
      <c r="E1931" s="347">
        <v>6</v>
      </c>
      <c r="F1931" s="347">
        <v>0.7</v>
      </c>
      <c r="G1931" s="347" t="s">
        <v>11</v>
      </c>
      <c r="H1931" s="349">
        <v>48</v>
      </c>
      <c r="I1931" s="350" t="s">
        <v>12</v>
      </c>
      <c r="J1931" s="351">
        <f t="shared" si="29"/>
        <v>225</v>
      </c>
      <c r="K1931" s="351">
        <v>37.5</v>
      </c>
      <c r="L1931" s="3" t="str">
        <f>IFERROR(INDEX(dbOrdini[PREZZO
VINOLUX],MATCH(A1931,dbOrdini[CODICE
ANKER],0)),"")</f>
        <v/>
      </c>
      <c r="M1931" s="347" t="s">
        <v>10536</v>
      </c>
      <c r="N1931" s="15" t="str">
        <f>IFERROR(INDEX(dbOrdini[ORDINE],MATCH(A1931,dbOrdini[CODICE
ANKER]*(dbOrdini[CODICE
SUPPLY]="GEN24"),0)),"")</f>
        <v/>
      </c>
      <c r="O1931" s="352" t="s">
        <v>8</v>
      </c>
      <c r="P1931" s="347" t="s">
        <v>4347</v>
      </c>
    </row>
    <row r="1932" spans="1:16">
      <c r="A1932" s="347" t="s">
        <v>4348</v>
      </c>
      <c r="B1932" s="348">
        <v>15</v>
      </c>
      <c r="C1932" s="347" t="s">
        <v>28152</v>
      </c>
      <c r="D1932" s="347" t="s">
        <v>4349</v>
      </c>
      <c r="E1932" s="347">
        <v>6</v>
      </c>
      <c r="F1932" s="347">
        <v>0.7</v>
      </c>
      <c r="G1932" s="347" t="s">
        <v>11</v>
      </c>
      <c r="H1932" s="349">
        <v>46</v>
      </c>
      <c r="I1932" s="350" t="s">
        <v>12</v>
      </c>
      <c r="J1932" s="351">
        <f t="shared" si="29"/>
        <v>186</v>
      </c>
      <c r="K1932" s="351">
        <v>31</v>
      </c>
      <c r="L1932" s="3" t="str">
        <f>IFERROR(INDEX(dbOrdini[PREZZO
VINOLUX],MATCH(A1932,dbOrdini[CODICE
ANKER],0)),"")</f>
        <v/>
      </c>
      <c r="M1932" s="347" t="s">
        <v>10536</v>
      </c>
      <c r="N1932" s="15" t="str">
        <f>IFERROR(INDEX(dbOrdini[ORDINE],MATCH(A1932,dbOrdini[CODICE
ANKER]*(dbOrdini[CODICE
SUPPLY]="GEN24"),0)),"")</f>
        <v/>
      </c>
      <c r="O1932" s="352" t="s">
        <v>8</v>
      </c>
      <c r="P1932" s="347" t="s">
        <v>4350</v>
      </c>
    </row>
    <row r="1933" spans="1:16">
      <c r="A1933" s="347" t="s">
        <v>4351</v>
      </c>
      <c r="B1933" s="348">
        <v>23</v>
      </c>
      <c r="C1933" s="347" t="s">
        <v>28152</v>
      </c>
      <c r="D1933" s="347" t="s">
        <v>4352</v>
      </c>
      <c r="E1933" s="347">
        <v>6</v>
      </c>
      <c r="F1933" s="347">
        <v>0.7</v>
      </c>
      <c r="G1933" s="347" t="s">
        <v>11</v>
      </c>
      <c r="H1933" s="349">
        <v>48</v>
      </c>
      <c r="I1933" s="350" t="s">
        <v>12</v>
      </c>
      <c r="J1933" s="351">
        <f t="shared" ref="J1933:J1996" si="30">E1933*K1933</f>
        <v>261</v>
      </c>
      <c r="K1933" s="351">
        <v>43.5</v>
      </c>
      <c r="L1933" s="3" t="str">
        <f>IFERROR(INDEX(dbOrdini[PREZZO
VINOLUX],MATCH(A1933,dbOrdini[CODICE
ANKER],0)),"")</f>
        <v/>
      </c>
      <c r="M1933" s="347" t="s">
        <v>10536</v>
      </c>
      <c r="N1933" s="15" t="str">
        <f>IFERROR(INDEX(dbOrdini[ORDINE],MATCH(A1933,dbOrdini[CODICE
ANKER]*(dbOrdini[CODICE
SUPPLY]="GEN24"),0)),"")</f>
        <v/>
      </c>
      <c r="O1933" s="352" t="s">
        <v>8</v>
      </c>
      <c r="P1933" s="347" t="s">
        <v>4353</v>
      </c>
    </row>
    <row r="1934" spans="1:16">
      <c r="A1934" s="347" t="s">
        <v>4354</v>
      </c>
      <c r="B1934" s="348">
        <v>5</v>
      </c>
      <c r="C1934" s="347" t="s">
        <v>28152</v>
      </c>
      <c r="D1934" s="347" t="s">
        <v>11016</v>
      </c>
      <c r="E1934" s="347">
        <v>6</v>
      </c>
      <c r="F1934" s="347">
        <v>0.7</v>
      </c>
      <c r="G1934" s="347" t="s">
        <v>11</v>
      </c>
      <c r="H1934" s="349">
        <v>48</v>
      </c>
      <c r="I1934" s="350" t="s">
        <v>12</v>
      </c>
      <c r="J1934" s="351">
        <f t="shared" si="30"/>
        <v>210</v>
      </c>
      <c r="K1934" s="351">
        <v>35</v>
      </c>
      <c r="L1934" s="3" t="str">
        <f>IFERROR(INDEX(dbOrdini[PREZZO
VINOLUX],MATCH(A1934,dbOrdini[CODICE
ANKER],0)),"")</f>
        <v/>
      </c>
      <c r="M1934" s="347" t="s">
        <v>10536</v>
      </c>
      <c r="N1934" s="15" t="str">
        <f>IFERROR(INDEX(dbOrdini[ORDINE],MATCH(A1934,dbOrdini[CODICE
ANKER]*(dbOrdini[CODICE
SUPPLY]="GEN24"),0)),"")</f>
        <v/>
      </c>
      <c r="O1934" s="352" t="s">
        <v>8</v>
      </c>
      <c r="P1934" s="347" t="s">
        <v>4355</v>
      </c>
    </row>
    <row r="1935" spans="1:16">
      <c r="A1935" s="347" t="s">
        <v>4356</v>
      </c>
      <c r="B1935" s="348">
        <v>75</v>
      </c>
      <c r="C1935" s="347" t="s">
        <v>28152</v>
      </c>
      <c r="D1935" s="347" t="s">
        <v>4357</v>
      </c>
      <c r="E1935" s="347">
        <v>6</v>
      </c>
      <c r="F1935" s="347">
        <v>0.7</v>
      </c>
      <c r="G1935" s="347" t="s">
        <v>11</v>
      </c>
      <c r="H1935" s="349">
        <v>46</v>
      </c>
      <c r="I1935" s="350" t="s">
        <v>12</v>
      </c>
      <c r="J1935" s="351">
        <f t="shared" si="30"/>
        <v>135</v>
      </c>
      <c r="K1935" s="351">
        <v>22.5</v>
      </c>
      <c r="L1935" s="3" t="str">
        <f>IFERROR(INDEX(dbOrdini[PREZZO
VINOLUX],MATCH(A1935,dbOrdini[CODICE
ANKER],0)),"")</f>
        <v/>
      </c>
      <c r="M1935" s="347" t="s">
        <v>10536</v>
      </c>
      <c r="N1935" s="15" t="str">
        <f>IFERROR(INDEX(dbOrdini[ORDINE],MATCH(A1935,dbOrdini[CODICE
ANKER]*(dbOrdini[CODICE
SUPPLY]="GEN24"),0)),"")</f>
        <v/>
      </c>
      <c r="O1935" s="352" t="s">
        <v>8</v>
      </c>
      <c r="P1935" s="347" t="s">
        <v>4358</v>
      </c>
    </row>
    <row r="1936" spans="1:16">
      <c r="A1936" s="347" t="s">
        <v>4359</v>
      </c>
      <c r="B1936" s="348">
        <v>18</v>
      </c>
      <c r="C1936" s="347" t="s">
        <v>28152</v>
      </c>
      <c r="D1936" s="347" t="s">
        <v>4360</v>
      </c>
      <c r="E1936" s="347">
        <v>6</v>
      </c>
      <c r="F1936" s="347">
        <v>0.7</v>
      </c>
      <c r="G1936" s="347" t="s">
        <v>11</v>
      </c>
      <c r="H1936" s="349">
        <v>46</v>
      </c>
      <c r="I1936" s="350" t="s">
        <v>12</v>
      </c>
      <c r="J1936" s="351">
        <f t="shared" si="30"/>
        <v>198</v>
      </c>
      <c r="K1936" s="351">
        <v>33</v>
      </c>
      <c r="L1936" s="3" t="str">
        <f>IFERROR(INDEX(dbOrdini[PREZZO
VINOLUX],MATCH(A1936,dbOrdini[CODICE
ANKER],0)),"")</f>
        <v/>
      </c>
      <c r="M1936" s="347" t="s">
        <v>10536</v>
      </c>
      <c r="N1936" s="15" t="str">
        <f>IFERROR(INDEX(dbOrdini[ORDINE],MATCH(A1936,dbOrdini[CODICE
ANKER]*(dbOrdini[CODICE
SUPPLY]="GEN24"),0)),"")</f>
        <v/>
      </c>
      <c r="O1936" s="352" t="s">
        <v>8</v>
      </c>
      <c r="P1936" s="347" t="s">
        <v>4361</v>
      </c>
    </row>
    <row r="1937" spans="1:16">
      <c r="A1937" s="347" t="s">
        <v>4362</v>
      </c>
      <c r="B1937" s="348">
        <v>43</v>
      </c>
      <c r="C1937" s="347" t="s">
        <v>28152</v>
      </c>
      <c r="D1937" s="347" t="s">
        <v>4363</v>
      </c>
      <c r="E1937" s="347">
        <v>6</v>
      </c>
      <c r="F1937" s="347">
        <v>0.7</v>
      </c>
      <c r="G1937" s="347" t="s">
        <v>11</v>
      </c>
      <c r="H1937" s="349">
        <v>46</v>
      </c>
      <c r="I1937" s="350" t="s">
        <v>12</v>
      </c>
      <c r="J1937" s="351">
        <f t="shared" si="30"/>
        <v>255</v>
      </c>
      <c r="K1937" s="351">
        <v>42.5</v>
      </c>
      <c r="L1937" s="3" t="str">
        <f>IFERROR(INDEX(dbOrdini[PREZZO
VINOLUX],MATCH(A1937,dbOrdini[CODICE
ANKER],0)),"")</f>
        <v/>
      </c>
      <c r="M1937" s="347" t="s">
        <v>10536</v>
      </c>
      <c r="N1937" s="15" t="str">
        <f>IFERROR(INDEX(dbOrdini[ORDINE],MATCH(A1937,dbOrdini[CODICE
ANKER]*(dbOrdini[CODICE
SUPPLY]="GEN24"),0)),"")</f>
        <v/>
      </c>
      <c r="O1937" s="352" t="s">
        <v>8</v>
      </c>
      <c r="P1937" s="347" t="s">
        <v>4364</v>
      </c>
    </row>
    <row r="1938" spans="1:16">
      <c r="A1938" s="347" t="s">
        <v>4365</v>
      </c>
      <c r="B1938" s="348">
        <v>5</v>
      </c>
      <c r="C1938" s="347" t="s">
        <v>28152</v>
      </c>
      <c r="D1938" s="347" t="s">
        <v>4366</v>
      </c>
      <c r="E1938" s="347">
        <v>6</v>
      </c>
      <c r="F1938" s="347">
        <v>0.7</v>
      </c>
      <c r="G1938" s="347" t="s">
        <v>11</v>
      </c>
      <c r="H1938" s="349">
        <v>46</v>
      </c>
      <c r="I1938" s="350" t="s">
        <v>12</v>
      </c>
      <c r="J1938" s="351">
        <f t="shared" si="30"/>
        <v>123</v>
      </c>
      <c r="K1938" s="351">
        <v>20.5</v>
      </c>
      <c r="L1938" s="3" t="str">
        <f>IFERROR(INDEX(dbOrdini[PREZZO
VINOLUX],MATCH(A1938,dbOrdini[CODICE
ANKER],0)),"")</f>
        <v/>
      </c>
      <c r="M1938" s="347" t="s">
        <v>10536</v>
      </c>
      <c r="N1938" s="15" t="str">
        <f>IFERROR(INDEX(dbOrdini[ORDINE],MATCH(A1938,dbOrdini[CODICE
ANKER]*(dbOrdini[CODICE
SUPPLY]="GEN24"),0)),"")</f>
        <v/>
      </c>
      <c r="O1938" s="352" t="s">
        <v>8</v>
      </c>
      <c r="P1938" s="347" t="s">
        <v>4367</v>
      </c>
    </row>
    <row r="1939" spans="1:16">
      <c r="A1939" s="347" t="s">
        <v>4368</v>
      </c>
      <c r="B1939" s="348">
        <v>452</v>
      </c>
      <c r="C1939" s="347" t="s">
        <v>28152</v>
      </c>
      <c r="D1939" s="347" t="s">
        <v>4369</v>
      </c>
      <c r="E1939" s="347">
        <v>6</v>
      </c>
      <c r="F1939" s="347">
        <v>0.7</v>
      </c>
      <c r="G1939" s="347" t="s">
        <v>11</v>
      </c>
      <c r="H1939" s="349">
        <v>40</v>
      </c>
      <c r="I1939" s="350" t="s">
        <v>12</v>
      </c>
      <c r="J1939" s="351">
        <f t="shared" si="30"/>
        <v>114</v>
      </c>
      <c r="K1939" s="351">
        <v>19</v>
      </c>
      <c r="L1939" s="3" t="str">
        <f>IFERROR(INDEX(dbOrdini[PREZZO
VINOLUX],MATCH(A1939,dbOrdini[CODICE
ANKER],0)),"")</f>
        <v/>
      </c>
      <c r="M1939" s="347" t="s">
        <v>10536</v>
      </c>
      <c r="N1939" s="15" t="str">
        <f>IFERROR(INDEX(dbOrdini[ORDINE],MATCH(A1939,dbOrdini[CODICE
ANKER]*(dbOrdini[CODICE
SUPPLY]="GEN24"),0)),"")</f>
        <v/>
      </c>
      <c r="O1939" s="352" t="s">
        <v>8</v>
      </c>
      <c r="P1939" s="347" t="s">
        <v>4370</v>
      </c>
    </row>
    <row r="1940" spans="1:16">
      <c r="A1940" s="347" t="s">
        <v>28598</v>
      </c>
      <c r="B1940" s="348">
        <v>0</v>
      </c>
      <c r="C1940" s="347" t="s">
        <v>28152</v>
      </c>
      <c r="D1940" s="347" t="s">
        <v>4372</v>
      </c>
      <c r="E1940" s="347">
        <v>12</v>
      </c>
      <c r="F1940" s="347">
        <v>1</v>
      </c>
      <c r="G1940" s="347" t="s">
        <v>11</v>
      </c>
      <c r="H1940" s="349">
        <v>60</v>
      </c>
      <c r="I1940" s="350" t="s">
        <v>12</v>
      </c>
      <c r="J1940" s="351">
        <f t="shared" si="30"/>
        <v>318</v>
      </c>
      <c r="K1940" s="351">
        <v>26.5</v>
      </c>
      <c r="L1940" s="3" t="str">
        <f>IFERROR(INDEX(dbOrdini[PREZZO
VINOLUX],MATCH(A1940,dbOrdini[CODICE
ANKER],0)),"")</f>
        <v/>
      </c>
      <c r="M1940" s="347" t="s">
        <v>10536</v>
      </c>
      <c r="N1940" s="15" t="str">
        <f>IFERROR(INDEX(dbOrdini[ORDINE],MATCH(A1940,dbOrdini[CODICE
ANKER]*(dbOrdini[CODICE
SUPPLY]="GEN24"),0)),"")</f>
        <v/>
      </c>
      <c r="O1940" s="352" t="s">
        <v>8</v>
      </c>
      <c r="P1940" s="347" t="s">
        <v>28599</v>
      </c>
    </row>
    <row r="1941" spans="1:16">
      <c r="A1941" s="347" t="s">
        <v>4371</v>
      </c>
      <c r="B1941" s="348">
        <v>156</v>
      </c>
      <c r="C1941" s="347" t="s">
        <v>28152</v>
      </c>
      <c r="D1941" s="347" t="s">
        <v>4372</v>
      </c>
      <c r="E1941" s="347">
        <v>6</v>
      </c>
      <c r="F1941" s="347">
        <v>0.7</v>
      </c>
      <c r="G1941" s="347" t="s">
        <v>11</v>
      </c>
      <c r="H1941" s="349">
        <v>60</v>
      </c>
      <c r="I1941" s="350" t="s">
        <v>12</v>
      </c>
      <c r="J1941" s="351">
        <f t="shared" si="30"/>
        <v>189</v>
      </c>
      <c r="K1941" s="351">
        <v>31.5</v>
      </c>
      <c r="L1941" s="3" t="str">
        <f>IFERROR(INDEX(dbOrdini[PREZZO
VINOLUX],MATCH(A1941,dbOrdini[CODICE
ANKER],0)),"")</f>
        <v/>
      </c>
      <c r="M1941" s="347" t="s">
        <v>10536</v>
      </c>
      <c r="N1941" s="15" t="str">
        <f>IFERROR(INDEX(dbOrdini[ORDINE],MATCH(A1941,dbOrdini[CODICE
ANKER]*(dbOrdini[CODICE
SUPPLY]="GEN24"),0)),"")</f>
        <v/>
      </c>
      <c r="O1941" s="352" t="s">
        <v>8</v>
      </c>
      <c r="P1941" s="347" t="s">
        <v>4373</v>
      </c>
    </row>
    <row r="1942" spans="1:16">
      <c r="A1942" s="347" t="s">
        <v>4377</v>
      </c>
      <c r="B1942" s="348">
        <v>293</v>
      </c>
      <c r="C1942" s="347" t="s">
        <v>28152</v>
      </c>
      <c r="D1942" s="347" t="s">
        <v>4375</v>
      </c>
      <c r="E1942" s="347">
        <v>12</v>
      </c>
      <c r="F1942" s="347">
        <v>1</v>
      </c>
      <c r="G1942" s="347" t="s">
        <v>11</v>
      </c>
      <c r="H1942" s="349">
        <v>43</v>
      </c>
      <c r="I1942" s="350" t="s">
        <v>12</v>
      </c>
      <c r="J1942" s="351">
        <f t="shared" si="30"/>
        <v>300</v>
      </c>
      <c r="K1942" s="351">
        <v>25</v>
      </c>
      <c r="L1942" s="3" t="str">
        <f>IFERROR(INDEX(dbOrdini[PREZZO
VINOLUX],MATCH(A1942,dbOrdini[CODICE
ANKER],0)),"")</f>
        <v/>
      </c>
      <c r="M1942" s="347" t="s">
        <v>10536</v>
      </c>
      <c r="N1942" s="15" t="str">
        <f>IFERROR(INDEX(dbOrdini[ORDINE],MATCH(A1942,dbOrdini[CODICE
ANKER]*(dbOrdini[CODICE
SUPPLY]="GEN24"),0)),"")</f>
        <v/>
      </c>
      <c r="O1942" s="352" t="s">
        <v>8</v>
      </c>
      <c r="P1942" s="347" t="s">
        <v>4378</v>
      </c>
    </row>
    <row r="1943" spans="1:16">
      <c r="A1943" s="347" t="s">
        <v>4374</v>
      </c>
      <c r="B1943" s="348">
        <v>281</v>
      </c>
      <c r="C1943" s="347" t="s">
        <v>28152</v>
      </c>
      <c r="D1943" s="347" t="s">
        <v>4375</v>
      </c>
      <c r="E1943" s="347">
        <v>6</v>
      </c>
      <c r="F1943" s="347">
        <v>0.7</v>
      </c>
      <c r="G1943" s="347" t="s">
        <v>11</v>
      </c>
      <c r="H1943" s="349">
        <v>43</v>
      </c>
      <c r="I1943" s="350" t="s">
        <v>12</v>
      </c>
      <c r="J1943" s="351">
        <f t="shared" si="30"/>
        <v>163.5</v>
      </c>
      <c r="K1943" s="351">
        <v>27.25</v>
      </c>
      <c r="L1943" s="3" t="str">
        <f>IFERROR(INDEX(dbOrdini[PREZZO
VINOLUX],MATCH(A1943,dbOrdini[CODICE
ANKER],0)),"")</f>
        <v/>
      </c>
      <c r="M1943" s="347" t="s">
        <v>10536</v>
      </c>
      <c r="N1943" s="15" t="str">
        <f>IFERROR(INDEX(dbOrdini[ORDINE],MATCH(A1943,dbOrdini[CODICE
ANKER]*(dbOrdini[CODICE
SUPPLY]="GEN24"),0)),"")</f>
        <v/>
      </c>
      <c r="O1943" s="352" t="s">
        <v>8</v>
      </c>
      <c r="P1943" s="347" t="s">
        <v>4376</v>
      </c>
    </row>
    <row r="1944" spans="1:16">
      <c r="A1944" s="347" t="s">
        <v>4379</v>
      </c>
      <c r="B1944" s="348">
        <v>555</v>
      </c>
      <c r="C1944" s="347" t="s">
        <v>28152</v>
      </c>
      <c r="D1944" s="347" t="s">
        <v>4380</v>
      </c>
      <c r="E1944" s="347">
        <v>6</v>
      </c>
      <c r="F1944" s="347">
        <v>0.7</v>
      </c>
      <c r="G1944" s="347" t="s">
        <v>11</v>
      </c>
      <c r="H1944" s="349">
        <v>46</v>
      </c>
      <c r="I1944" s="350" t="s">
        <v>12</v>
      </c>
      <c r="J1944" s="351">
        <f t="shared" si="30"/>
        <v>267</v>
      </c>
      <c r="K1944" s="351">
        <v>44.5</v>
      </c>
      <c r="L1944" s="3" t="str">
        <f>IFERROR(INDEX(dbOrdini[PREZZO
VINOLUX],MATCH(A1944,dbOrdini[CODICE
ANKER],0)),"")</f>
        <v/>
      </c>
      <c r="M1944" s="347" t="s">
        <v>10536</v>
      </c>
      <c r="N1944" s="15" t="str">
        <f>IFERROR(INDEX(dbOrdini[ORDINE],MATCH(A1944,dbOrdini[CODICE
ANKER]*(dbOrdini[CODICE
SUPPLY]="GEN24"),0)),"")</f>
        <v/>
      </c>
      <c r="O1944" s="352" t="s">
        <v>8</v>
      </c>
      <c r="P1944" s="347" t="s">
        <v>4381</v>
      </c>
    </row>
    <row r="1945" spans="1:16">
      <c r="A1945" s="347" t="s">
        <v>28600</v>
      </c>
      <c r="B1945" s="348">
        <v>6</v>
      </c>
      <c r="C1945" s="347" t="s">
        <v>28170</v>
      </c>
      <c r="D1945" s="347" t="s">
        <v>28601</v>
      </c>
      <c r="E1945" s="347">
        <v>6</v>
      </c>
      <c r="F1945" s="347">
        <v>0.8</v>
      </c>
      <c r="G1945" s="347" t="s">
        <v>11</v>
      </c>
      <c r="H1945" s="349">
        <v>46.7</v>
      </c>
      <c r="I1945" s="350" t="s">
        <v>12</v>
      </c>
      <c r="J1945" s="351">
        <f t="shared" si="30"/>
        <v>297</v>
      </c>
      <c r="K1945" s="351">
        <v>49.5</v>
      </c>
      <c r="L1945" s="3" t="str">
        <f>IFERROR(INDEX(dbOrdini[PREZZO
VINOLUX],MATCH(A1945,dbOrdini[CODICE
ANKER],0)),"")</f>
        <v/>
      </c>
      <c r="M1945" s="347" t="s">
        <v>10538</v>
      </c>
      <c r="N1945" s="15" t="str">
        <f>IFERROR(INDEX(dbOrdini[ORDINE],MATCH(A1945,dbOrdini[CODICE
ANKER]*(dbOrdini[CODICE
SUPPLY]="GEN24"),0)),"")</f>
        <v/>
      </c>
      <c r="O1945" s="352" t="s">
        <v>8</v>
      </c>
      <c r="P1945" s="347" t="s">
        <v>28602</v>
      </c>
    </row>
    <row r="1946" spans="1:16">
      <c r="A1946" s="347" t="s">
        <v>4382</v>
      </c>
      <c r="B1946" s="348">
        <v>31</v>
      </c>
      <c r="C1946" s="347" t="s">
        <v>28152</v>
      </c>
      <c r="D1946" s="347" t="s">
        <v>4383</v>
      </c>
      <c r="E1946" s="347">
        <v>6</v>
      </c>
      <c r="F1946" s="347">
        <v>0.7</v>
      </c>
      <c r="G1946" s="347" t="s">
        <v>11</v>
      </c>
      <c r="H1946" s="349">
        <v>43</v>
      </c>
      <c r="I1946" s="350" t="s">
        <v>12</v>
      </c>
      <c r="J1946" s="351">
        <f t="shared" si="30"/>
        <v>894</v>
      </c>
      <c r="K1946" s="351">
        <v>149</v>
      </c>
      <c r="L1946" s="3" t="str">
        <f>IFERROR(INDEX(dbOrdini[PREZZO
VINOLUX],MATCH(A1946,dbOrdini[CODICE
ANKER],0)),"")</f>
        <v/>
      </c>
      <c r="M1946" s="347" t="s">
        <v>10536</v>
      </c>
      <c r="N1946" s="15" t="str">
        <f>IFERROR(INDEX(dbOrdini[ORDINE],MATCH(A1946,dbOrdini[CODICE
ANKER]*(dbOrdini[CODICE
SUPPLY]="GEN24"),0)),"")</f>
        <v/>
      </c>
      <c r="O1946" s="352" t="s">
        <v>8</v>
      </c>
      <c r="P1946" s="347" t="s">
        <v>4384</v>
      </c>
    </row>
    <row r="1947" spans="1:16">
      <c r="A1947" s="347" t="s">
        <v>4385</v>
      </c>
      <c r="B1947" s="348">
        <v>11</v>
      </c>
      <c r="C1947" s="347" t="s">
        <v>28152</v>
      </c>
      <c r="D1947" s="347" t="s">
        <v>4386</v>
      </c>
      <c r="E1947" s="347">
        <v>18</v>
      </c>
      <c r="F1947" s="347">
        <v>0.05</v>
      </c>
      <c r="G1947" s="347" t="s">
        <v>11</v>
      </c>
      <c r="H1947" s="349">
        <v>43</v>
      </c>
      <c r="I1947" s="350" t="s">
        <v>12</v>
      </c>
      <c r="J1947" s="351">
        <f t="shared" si="30"/>
        <v>1413</v>
      </c>
      <c r="K1947" s="351">
        <v>78.5</v>
      </c>
      <c r="L1947" s="3" t="str">
        <f>IFERROR(INDEX(dbOrdini[PREZZO
VINOLUX],MATCH(A1947,dbOrdini[CODICE
ANKER],0)),"")</f>
        <v/>
      </c>
      <c r="M1947" s="347" t="s">
        <v>10536</v>
      </c>
      <c r="N1947" s="15" t="str">
        <f>IFERROR(INDEX(dbOrdini[ORDINE],MATCH(A1947,dbOrdini[CODICE
ANKER]*(dbOrdini[CODICE
SUPPLY]="GEN24"),0)),"")</f>
        <v/>
      </c>
      <c r="O1947" s="352" t="s">
        <v>8</v>
      </c>
      <c r="P1947" s="347" t="s">
        <v>4387</v>
      </c>
    </row>
    <row r="1948" spans="1:16">
      <c r="A1948" s="347" t="s">
        <v>4388</v>
      </c>
      <c r="B1948" s="348">
        <v>99</v>
      </c>
      <c r="C1948" s="347" t="s">
        <v>28152</v>
      </c>
      <c r="D1948" s="347" t="s">
        <v>4389</v>
      </c>
      <c r="E1948" s="347">
        <v>6</v>
      </c>
      <c r="F1948" s="347">
        <v>0.7</v>
      </c>
      <c r="G1948" s="347" t="s">
        <v>11</v>
      </c>
      <c r="H1948" s="349">
        <v>40</v>
      </c>
      <c r="I1948" s="350" t="s">
        <v>12</v>
      </c>
      <c r="J1948" s="351">
        <f t="shared" si="30"/>
        <v>97.5</v>
      </c>
      <c r="K1948" s="351">
        <v>16.25</v>
      </c>
      <c r="L1948" s="3" t="str">
        <f>IFERROR(INDEX(dbOrdini[PREZZO
VINOLUX],MATCH(A1948,dbOrdini[CODICE
ANKER],0)),"")</f>
        <v/>
      </c>
      <c r="M1948" s="347" t="s">
        <v>10536</v>
      </c>
      <c r="N1948" s="15" t="str">
        <f>IFERROR(INDEX(dbOrdini[ORDINE],MATCH(A1948,dbOrdini[CODICE
ANKER]*(dbOrdini[CODICE
SUPPLY]="GEN24"),0)),"")</f>
        <v/>
      </c>
      <c r="O1948" s="352" t="s">
        <v>8</v>
      </c>
      <c r="P1948" s="347" t="s">
        <v>4390</v>
      </c>
    </row>
    <row r="1949" spans="1:16">
      <c r="A1949" s="347" t="s">
        <v>28603</v>
      </c>
      <c r="B1949" s="348">
        <v>0</v>
      </c>
      <c r="C1949" s="347" t="s">
        <v>28152</v>
      </c>
      <c r="D1949" s="347" t="s">
        <v>28604</v>
      </c>
      <c r="E1949" s="347">
        <v>6</v>
      </c>
      <c r="F1949" s="347">
        <v>0.7</v>
      </c>
      <c r="G1949" s="347" t="s">
        <v>11</v>
      </c>
      <c r="H1949" s="349">
        <v>40</v>
      </c>
      <c r="I1949" s="350" t="s">
        <v>12</v>
      </c>
      <c r="J1949" s="351">
        <f t="shared" si="30"/>
        <v>168</v>
      </c>
      <c r="K1949" s="351">
        <v>28</v>
      </c>
      <c r="L1949" s="3" t="str">
        <f>IFERROR(INDEX(dbOrdini[PREZZO
VINOLUX],MATCH(A1949,dbOrdini[CODICE
ANKER],0)),"")</f>
        <v/>
      </c>
      <c r="M1949" s="347" t="s">
        <v>10538</v>
      </c>
      <c r="N1949" s="15" t="str">
        <f>IFERROR(INDEX(dbOrdini[ORDINE],MATCH(A1949,dbOrdini[CODICE
ANKER]*(dbOrdini[CODICE
SUPPLY]="GEN24"),0)),"")</f>
        <v/>
      </c>
      <c r="O1949" s="352" t="s">
        <v>8</v>
      </c>
      <c r="P1949" s="347" t="s">
        <v>28605</v>
      </c>
    </row>
    <row r="1950" spans="1:16">
      <c r="A1950" s="347" t="s">
        <v>4392</v>
      </c>
      <c r="B1950" s="348">
        <v>655</v>
      </c>
      <c r="C1950" s="347" t="s">
        <v>28152</v>
      </c>
      <c r="D1950" s="347" t="s">
        <v>4391</v>
      </c>
      <c r="E1950" s="347">
        <v>6</v>
      </c>
      <c r="F1950" s="347">
        <v>0.7</v>
      </c>
      <c r="G1950" s="347" t="s">
        <v>11</v>
      </c>
      <c r="H1950" s="349">
        <v>40</v>
      </c>
      <c r="I1950" s="350" t="s">
        <v>12</v>
      </c>
      <c r="J1950" s="351">
        <f t="shared" si="30"/>
        <v>136.5</v>
      </c>
      <c r="K1950" s="351">
        <v>22.75</v>
      </c>
      <c r="L1950" s="3" t="str">
        <f>IFERROR(INDEX(dbOrdini[PREZZO
VINOLUX],MATCH(A1950,dbOrdini[CODICE
ANKER],0)),"")</f>
        <v/>
      </c>
      <c r="M1950" s="347" t="s">
        <v>10536</v>
      </c>
      <c r="N1950" s="15" t="str">
        <f>IFERROR(INDEX(dbOrdini[ORDINE],MATCH(A1950,dbOrdini[CODICE
ANKER]*(dbOrdini[CODICE
SUPPLY]="GEN24"),0)),"")</f>
        <v/>
      </c>
      <c r="O1950" s="352" t="s">
        <v>8</v>
      </c>
      <c r="P1950" s="347" t="s">
        <v>4393</v>
      </c>
    </row>
    <row r="1951" spans="1:16">
      <c r="A1951" s="347" t="s">
        <v>4394</v>
      </c>
      <c r="B1951" s="348">
        <v>177</v>
      </c>
      <c r="C1951" s="347" t="s">
        <v>28152</v>
      </c>
      <c r="D1951" s="347" t="s">
        <v>4391</v>
      </c>
      <c r="E1951" s="347">
        <v>6</v>
      </c>
      <c r="F1951" s="347">
        <v>1</v>
      </c>
      <c r="G1951" s="347" t="s">
        <v>11</v>
      </c>
      <c r="H1951" s="349">
        <v>40</v>
      </c>
      <c r="I1951" s="350" t="s">
        <v>12</v>
      </c>
      <c r="J1951" s="351">
        <f t="shared" si="30"/>
        <v>186</v>
      </c>
      <c r="K1951" s="351">
        <v>31</v>
      </c>
      <c r="L1951" s="3" t="str">
        <f>IFERROR(INDEX(dbOrdini[PREZZO
VINOLUX],MATCH(A1951,dbOrdini[CODICE
ANKER],0)),"")</f>
        <v/>
      </c>
      <c r="M1951" s="347" t="s">
        <v>10536</v>
      </c>
      <c r="N1951" s="15" t="str">
        <f>IFERROR(INDEX(dbOrdini[ORDINE],MATCH(A1951,dbOrdini[CODICE
ANKER]*(dbOrdini[CODICE
SUPPLY]="GEN24"),0)),"")</f>
        <v/>
      </c>
      <c r="O1951" s="352" t="s">
        <v>8</v>
      </c>
      <c r="P1951" s="347" t="s">
        <v>4395</v>
      </c>
    </row>
    <row r="1952" spans="1:16">
      <c r="A1952" s="347" t="s">
        <v>28606</v>
      </c>
      <c r="B1952" s="348">
        <v>0</v>
      </c>
      <c r="C1952" s="347" t="s">
        <v>28152</v>
      </c>
      <c r="D1952" s="347" t="s">
        <v>4391</v>
      </c>
      <c r="E1952" s="347">
        <v>12</v>
      </c>
      <c r="F1952" s="347">
        <v>0.35</v>
      </c>
      <c r="G1952" s="347" t="s">
        <v>11262</v>
      </c>
      <c r="H1952" s="349">
        <v>40</v>
      </c>
      <c r="I1952" s="350" t="s">
        <v>12</v>
      </c>
      <c r="J1952" s="351">
        <f t="shared" si="30"/>
        <v>181.2</v>
      </c>
      <c r="K1952" s="351">
        <v>15.1</v>
      </c>
      <c r="L1952" s="3" t="str">
        <f>IFERROR(INDEX(dbOrdini[PREZZO
VINOLUX],MATCH(A1952,dbOrdini[CODICE
ANKER],0)),"")</f>
        <v/>
      </c>
      <c r="M1952" s="347" t="s">
        <v>10536</v>
      </c>
      <c r="N1952" s="15" t="str">
        <f>IFERROR(INDEX(dbOrdini[ORDINE],MATCH(A1952,dbOrdini[CODICE
ANKER]*(dbOrdini[CODICE
SUPPLY]="GEN24"),0)),"")</f>
        <v/>
      </c>
      <c r="O1952" s="352" t="s">
        <v>8</v>
      </c>
      <c r="P1952" s="347" t="s">
        <v>28607</v>
      </c>
    </row>
    <row r="1953" spans="1:16">
      <c r="A1953" s="347" t="s">
        <v>28608</v>
      </c>
      <c r="B1953" s="348">
        <v>0</v>
      </c>
      <c r="C1953" s="347" t="s">
        <v>28152</v>
      </c>
      <c r="D1953" s="347" t="s">
        <v>4391</v>
      </c>
      <c r="E1953" s="347">
        <v>96</v>
      </c>
      <c r="F1953" s="347">
        <v>0.05</v>
      </c>
      <c r="G1953" s="347" t="s">
        <v>11</v>
      </c>
      <c r="H1953" s="349">
        <v>40</v>
      </c>
      <c r="I1953" s="350" t="s">
        <v>12</v>
      </c>
      <c r="J1953" s="351">
        <f t="shared" si="30"/>
        <v>297.60000000000002</v>
      </c>
      <c r="K1953" s="351">
        <v>3.1</v>
      </c>
      <c r="L1953" s="3" t="str">
        <f>IFERROR(INDEX(dbOrdini[PREZZO
VINOLUX],MATCH(A1953,dbOrdini[CODICE
ANKER],0)),"")</f>
        <v/>
      </c>
      <c r="M1953" s="347" t="s">
        <v>10536</v>
      </c>
      <c r="N1953" s="15" t="str">
        <f>IFERROR(INDEX(dbOrdini[ORDINE],MATCH(A1953,dbOrdini[CODICE
ANKER]*(dbOrdini[CODICE
SUPPLY]="GEN24"),0)),"")</f>
        <v/>
      </c>
      <c r="O1953" s="352" t="s">
        <v>8</v>
      </c>
      <c r="P1953" s="347" t="s">
        <v>28609</v>
      </c>
    </row>
    <row r="1954" spans="1:16">
      <c r="A1954" s="347" t="s">
        <v>4396</v>
      </c>
      <c r="B1954" s="348">
        <v>151</v>
      </c>
      <c r="C1954" s="347" t="s">
        <v>28152</v>
      </c>
      <c r="D1954" s="347" t="s">
        <v>4397</v>
      </c>
      <c r="E1954" s="347">
        <v>6</v>
      </c>
      <c r="F1954" s="347">
        <v>0.7</v>
      </c>
      <c r="G1954" s="347" t="s">
        <v>11</v>
      </c>
      <c r="H1954" s="349">
        <v>40</v>
      </c>
      <c r="I1954" s="350" t="s">
        <v>12</v>
      </c>
      <c r="J1954" s="351">
        <f t="shared" si="30"/>
        <v>167.7</v>
      </c>
      <c r="K1954" s="351">
        <v>27.95</v>
      </c>
      <c r="L1954" s="3" t="str">
        <f>IFERROR(INDEX(dbOrdini[PREZZO
VINOLUX],MATCH(A1954,dbOrdini[CODICE
ANKER],0)),"")</f>
        <v/>
      </c>
      <c r="M1954" s="347" t="s">
        <v>10536</v>
      </c>
      <c r="N1954" s="15" t="str">
        <f>IFERROR(INDEX(dbOrdini[ORDINE],MATCH(A1954,dbOrdini[CODICE
ANKER]*(dbOrdini[CODICE
SUPPLY]="GEN24"),0)),"")</f>
        <v/>
      </c>
      <c r="O1954" s="352" t="s">
        <v>8</v>
      </c>
      <c r="P1954" s="347" t="s">
        <v>4398</v>
      </c>
    </row>
    <row r="1955" spans="1:16">
      <c r="A1955" s="347" t="s">
        <v>11247</v>
      </c>
      <c r="B1955" s="348">
        <v>0</v>
      </c>
      <c r="C1955" s="347" t="s">
        <v>28152</v>
      </c>
      <c r="D1955" s="347" t="s">
        <v>11248</v>
      </c>
      <c r="E1955" s="347">
        <v>6</v>
      </c>
      <c r="F1955" s="347">
        <v>0.7</v>
      </c>
      <c r="G1955" s="347" t="s">
        <v>11</v>
      </c>
      <c r="H1955" s="349">
        <v>43</v>
      </c>
      <c r="I1955" s="350" t="s">
        <v>12</v>
      </c>
      <c r="J1955" s="351">
        <f t="shared" si="30"/>
        <v>171</v>
      </c>
      <c r="K1955" s="351">
        <v>28.5</v>
      </c>
      <c r="L1955" s="3" t="str">
        <f>IFERROR(INDEX(dbOrdini[PREZZO
VINOLUX],MATCH(A1955,dbOrdini[CODICE
ANKER],0)),"")</f>
        <v/>
      </c>
      <c r="M1955" s="347" t="s">
        <v>10536</v>
      </c>
      <c r="N1955" s="15" t="str">
        <f>IFERROR(INDEX(dbOrdini[ORDINE],MATCH(A1955,dbOrdini[CODICE
ANKER]*(dbOrdini[CODICE
SUPPLY]="GEN24"),0)),"")</f>
        <v/>
      </c>
      <c r="O1955" s="352" t="s">
        <v>8</v>
      </c>
      <c r="P1955" s="347" t="s">
        <v>11575</v>
      </c>
    </row>
    <row r="1956" spans="1:16">
      <c r="A1956" s="347" t="s">
        <v>4399</v>
      </c>
      <c r="B1956" s="348">
        <v>0</v>
      </c>
      <c r="C1956" s="347" t="s">
        <v>28152</v>
      </c>
      <c r="D1956" s="347" t="s">
        <v>4400</v>
      </c>
      <c r="E1956" s="347">
        <v>6</v>
      </c>
      <c r="F1956" s="347">
        <v>0.7</v>
      </c>
      <c r="G1956" s="347" t="s">
        <v>11</v>
      </c>
      <c r="H1956" s="349">
        <v>40</v>
      </c>
      <c r="I1956" s="350" t="s">
        <v>12</v>
      </c>
      <c r="J1956" s="351">
        <f t="shared" si="30"/>
        <v>291</v>
      </c>
      <c r="K1956" s="351">
        <v>48.5</v>
      </c>
      <c r="L1956" s="3" t="str">
        <f>IFERROR(INDEX(dbOrdini[PREZZO
VINOLUX],MATCH(A1956,dbOrdini[CODICE
ANKER],0)),"")</f>
        <v/>
      </c>
      <c r="M1956" s="347" t="s">
        <v>10536</v>
      </c>
      <c r="N1956" s="15" t="str">
        <f>IFERROR(INDEX(dbOrdini[ORDINE],MATCH(A1956,dbOrdini[CODICE
ANKER]*(dbOrdini[CODICE
SUPPLY]="GEN24"),0)),"")</f>
        <v/>
      </c>
      <c r="O1956" s="352" t="s">
        <v>8</v>
      </c>
      <c r="P1956" s="347" t="s">
        <v>4401</v>
      </c>
    </row>
    <row r="1957" spans="1:16">
      <c r="A1957" s="347" t="s">
        <v>10879</v>
      </c>
      <c r="B1957" s="348">
        <v>38</v>
      </c>
      <c r="C1957" s="347" t="s">
        <v>28152</v>
      </c>
      <c r="D1957" s="347" t="s">
        <v>10880</v>
      </c>
      <c r="E1957" s="347">
        <v>3</v>
      </c>
      <c r="F1957" s="347">
        <v>0.7</v>
      </c>
      <c r="G1957" s="347" t="s">
        <v>11</v>
      </c>
      <c r="H1957" s="349">
        <v>40</v>
      </c>
      <c r="I1957" s="350" t="s">
        <v>12</v>
      </c>
      <c r="J1957" s="351">
        <f t="shared" si="30"/>
        <v>115.5</v>
      </c>
      <c r="K1957" s="351">
        <v>38.5</v>
      </c>
      <c r="L1957" s="3" t="str">
        <f>IFERROR(INDEX(dbOrdini[PREZZO
VINOLUX],MATCH(A1957,dbOrdini[CODICE
ANKER],0)),"")</f>
        <v/>
      </c>
      <c r="M1957" s="347" t="s">
        <v>10538</v>
      </c>
      <c r="N1957" s="15" t="str">
        <f>IFERROR(INDEX(dbOrdini[ORDINE],MATCH(A1957,dbOrdini[CODICE
ANKER]*(dbOrdini[CODICE
SUPPLY]="GEN24"),0)),"")</f>
        <v/>
      </c>
      <c r="O1957" s="352" t="s">
        <v>8</v>
      </c>
      <c r="P1957" s="347" t="s">
        <v>11576</v>
      </c>
    </row>
    <row r="1958" spans="1:16">
      <c r="A1958" s="347" t="s">
        <v>4402</v>
      </c>
      <c r="B1958" s="348">
        <v>384</v>
      </c>
      <c r="C1958" s="347" t="s">
        <v>28152</v>
      </c>
      <c r="D1958" s="347" t="s">
        <v>4403</v>
      </c>
      <c r="E1958" s="347">
        <v>6</v>
      </c>
      <c r="F1958" s="347">
        <v>0.7</v>
      </c>
      <c r="G1958" s="347" t="s">
        <v>11</v>
      </c>
      <c r="H1958" s="349">
        <v>40</v>
      </c>
      <c r="I1958" s="350" t="s">
        <v>12</v>
      </c>
      <c r="J1958" s="351">
        <f t="shared" si="30"/>
        <v>198</v>
      </c>
      <c r="K1958" s="351">
        <v>33</v>
      </c>
      <c r="L1958" s="3" t="str">
        <f>IFERROR(INDEX(dbOrdini[PREZZO
VINOLUX],MATCH(A1958,dbOrdini[CODICE
ANKER],0)),"")</f>
        <v/>
      </c>
      <c r="M1958" s="347" t="s">
        <v>10536</v>
      </c>
      <c r="N1958" s="15" t="str">
        <f>IFERROR(INDEX(dbOrdini[ORDINE],MATCH(A1958,dbOrdini[CODICE
ANKER]*(dbOrdini[CODICE
SUPPLY]="GEN24"),0)),"")</f>
        <v/>
      </c>
      <c r="O1958" s="352" t="s">
        <v>8</v>
      </c>
      <c r="P1958" s="347" t="s">
        <v>4401</v>
      </c>
    </row>
    <row r="1959" spans="1:16">
      <c r="A1959" s="347" t="s">
        <v>10693</v>
      </c>
      <c r="B1959" s="348">
        <v>56</v>
      </c>
      <c r="C1959" s="347" t="s">
        <v>28152</v>
      </c>
      <c r="D1959" s="347" t="s">
        <v>10694</v>
      </c>
      <c r="E1959" s="347">
        <v>6</v>
      </c>
      <c r="F1959" s="347">
        <v>0.7</v>
      </c>
      <c r="G1959" s="347" t="s">
        <v>11</v>
      </c>
      <c r="H1959" s="349">
        <v>40</v>
      </c>
      <c r="I1959" s="350" t="s">
        <v>12</v>
      </c>
      <c r="J1959" s="351">
        <f t="shared" si="30"/>
        <v>507</v>
      </c>
      <c r="K1959" s="351">
        <v>84.5</v>
      </c>
      <c r="L1959" s="3" t="str">
        <f>IFERROR(INDEX(dbOrdini[PREZZO
VINOLUX],MATCH(A1959,dbOrdini[CODICE
ANKER],0)),"")</f>
        <v/>
      </c>
      <c r="M1959" s="347" t="s">
        <v>10536</v>
      </c>
      <c r="N1959" s="15" t="str">
        <f>IFERROR(INDEX(dbOrdini[ORDINE],MATCH(A1959,dbOrdini[CODICE
ANKER]*(dbOrdini[CODICE
SUPPLY]="GEN24"),0)),"")</f>
        <v/>
      </c>
      <c r="O1959" s="352" t="s">
        <v>8</v>
      </c>
      <c r="P1959" s="347" t="s">
        <v>11577</v>
      </c>
    </row>
    <row r="1960" spans="1:16">
      <c r="A1960" s="347" t="s">
        <v>4404</v>
      </c>
      <c r="B1960" s="348">
        <v>16</v>
      </c>
      <c r="C1960" s="347" t="s">
        <v>28152</v>
      </c>
      <c r="D1960" s="347" t="s">
        <v>4405</v>
      </c>
      <c r="E1960" s="347">
        <v>3</v>
      </c>
      <c r="F1960" s="347">
        <v>0.7</v>
      </c>
      <c r="G1960" s="347" t="s">
        <v>11</v>
      </c>
      <c r="H1960" s="349">
        <v>40</v>
      </c>
      <c r="I1960" s="350" t="s">
        <v>12</v>
      </c>
      <c r="J1960" s="351">
        <f t="shared" si="30"/>
        <v>205.5</v>
      </c>
      <c r="K1960" s="351">
        <v>68.5</v>
      </c>
      <c r="L1960" s="3" t="str">
        <f>IFERROR(INDEX(dbOrdini[PREZZO
VINOLUX],MATCH(A1960,dbOrdini[CODICE
ANKER],0)),"")</f>
        <v/>
      </c>
      <c r="M1960" s="347" t="s">
        <v>10536</v>
      </c>
      <c r="N1960" s="15" t="str">
        <f>IFERROR(INDEX(dbOrdini[ORDINE],MATCH(A1960,dbOrdini[CODICE
ANKER]*(dbOrdini[CODICE
SUPPLY]="GEN24"),0)),"")</f>
        <v/>
      </c>
      <c r="O1960" s="352" t="s">
        <v>8</v>
      </c>
      <c r="P1960" s="347" t="s">
        <v>4406</v>
      </c>
    </row>
    <row r="1961" spans="1:16">
      <c r="A1961" s="347" t="s">
        <v>4409</v>
      </c>
      <c r="B1961" s="348">
        <v>11</v>
      </c>
      <c r="C1961" s="347" t="s">
        <v>28152</v>
      </c>
      <c r="D1961" s="347" t="s">
        <v>4407</v>
      </c>
      <c r="E1961" s="347">
        <v>3</v>
      </c>
      <c r="F1961" s="347">
        <v>0.7</v>
      </c>
      <c r="G1961" s="347" t="s">
        <v>11</v>
      </c>
      <c r="H1961" s="349">
        <v>40</v>
      </c>
      <c r="I1961" s="350" t="s">
        <v>12</v>
      </c>
      <c r="J1961" s="351">
        <f t="shared" si="30"/>
        <v>507</v>
      </c>
      <c r="K1961" s="351">
        <v>169</v>
      </c>
      <c r="L1961" s="3" t="str">
        <f>IFERROR(INDEX(dbOrdini[PREZZO
VINOLUX],MATCH(A1961,dbOrdini[CODICE
ANKER],0)),"")</f>
        <v/>
      </c>
      <c r="M1961" s="347" t="s">
        <v>10536</v>
      </c>
      <c r="N1961" s="15" t="str">
        <f>IFERROR(INDEX(dbOrdini[ORDINE],MATCH(A1961,dbOrdini[CODICE
ANKER]*(dbOrdini[CODICE
SUPPLY]="GEN24"),0)),"")</f>
        <v/>
      </c>
      <c r="O1961" s="352" t="s">
        <v>8</v>
      </c>
      <c r="P1961" s="347" t="s">
        <v>4408</v>
      </c>
    </row>
    <row r="1962" spans="1:16">
      <c r="A1962" s="347" t="s">
        <v>4412</v>
      </c>
      <c r="B1962" s="348">
        <v>0</v>
      </c>
      <c r="C1962" s="347" t="s">
        <v>28152</v>
      </c>
      <c r="D1962" s="347" t="s">
        <v>4410</v>
      </c>
      <c r="E1962" s="347">
        <v>3</v>
      </c>
      <c r="F1962" s="347">
        <v>0.7</v>
      </c>
      <c r="G1962" s="347" t="s">
        <v>11</v>
      </c>
      <c r="H1962" s="349">
        <v>40</v>
      </c>
      <c r="I1962" s="350" t="s">
        <v>12</v>
      </c>
      <c r="J1962" s="351">
        <f t="shared" si="30"/>
        <v>720</v>
      </c>
      <c r="K1962" s="351">
        <v>240</v>
      </c>
      <c r="L1962" s="3" t="str">
        <f>IFERROR(INDEX(dbOrdini[PREZZO
VINOLUX],MATCH(A1962,dbOrdini[CODICE
ANKER],0)),"")</f>
        <v/>
      </c>
      <c r="M1962" s="347" t="s">
        <v>10536</v>
      </c>
      <c r="N1962" s="15" t="str">
        <f>IFERROR(INDEX(dbOrdini[ORDINE],MATCH(A1962,dbOrdini[CODICE
ANKER]*(dbOrdini[CODICE
SUPPLY]="GEN24"),0)),"")</f>
        <v/>
      </c>
      <c r="O1962" s="352" t="s">
        <v>8</v>
      </c>
      <c r="P1962" s="347" t="s">
        <v>4411</v>
      </c>
    </row>
    <row r="1963" spans="1:16">
      <c r="A1963" s="347" t="s">
        <v>4413</v>
      </c>
      <c r="B1963" s="348">
        <v>5</v>
      </c>
      <c r="C1963" s="347" t="s">
        <v>28152</v>
      </c>
      <c r="D1963" s="347" t="s">
        <v>4414</v>
      </c>
      <c r="E1963" s="347">
        <v>3</v>
      </c>
      <c r="F1963" s="347">
        <v>0.7</v>
      </c>
      <c r="G1963" s="347" t="s">
        <v>11</v>
      </c>
      <c r="H1963" s="349">
        <v>43</v>
      </c>
      <c r="I1963" s="350" t="s">
        <v>12</v>
      </c>
      <c r="J1963" s="351">
        <f t="shared" si="30"/>
        <v>2325</v>
      </c>
      <c r="K1963" s="351">
        <v>775</v>
      </c>
      <c r="L1963" s="3" t="str">
        <f>IFERROR(INDEX(dbOrdini[PREZZO
VINOLUX],MATCH(A1963,dbOrdini[CODICE
ANKER],0)),"")</f>
        <v/>
      </c>
      <c r="M1963" s="347" t="s">
        <v>10536</v>
      </c>
      <c r="N1963" s="15" t="str">
        <f>IFERROR(INDEX(dbOrdini[ORDINE],MATCH(A1963,dbOrdini[CODICE
ANKER]*(dbOrdini[CODICE
SUPPLY]="GEN24"),0)),"")</f>
        <v/>
      </c>
      <c r="O1963" s="352" t="s">
        <v>8</v>
      </c>
      <c r="P1963" s="347" t="s">
        <v>4415</v>
      </c>
    </row>
    <row r="1964" spans="1:16">
      <c r="A1964" s="347" t="s">
        <v>4416</v>
      </c>
      <c r="B1964" s="348">
        <v>49</v>
      </c>
      <c r="C1964" s="347" t="s">
        <v>28152</v>
      </c>
      <c r="D1964" s="347" t="s">
        <v>4417</v>
      </c>
      <c r="E1964" s="347">
        <v>6</v>
      </c>
      <c r="F1964" s="347">
        <v>0.7</v>
      </c>
      <c r="G1964" s="347" t="s">
        <v>11</v>
      </c>
      <c r="H1964" s="349">
        <v>43</v>
      </c>
      <c r="I1964" s="350" t="s">
        <v>12</v>
      </c>
      <c r="J1964" s="351">
        <f t="shared" si="30"/>
        <v>147</v>
      </c>
      <c r="K1964" s="351">
        <v>24.5</v>
      </c>
      <c r="L1964" s="3" t="str">
        <f>IFERROR(INDEX(dbOrdini[PREZZO
VINOLUX],MATCH(A1964,dbOrdini[CODICE
ANKER],0)),"")</f>
        <v/>
      </c>
      <c r="M1964" s="347" t="s">
        <v>10536</v>
      </c>
      <c r="N1964" s="15" t="str">
        <f>IFERROR(INDEX(dbOrdini[ORDINE],MATCH(A1964,dbOrdini[CODICE
ANKER]*(dbOrdini[CODICE
SUPPLY]="GEN24"),0)),"")</f>
        <v/>
      </c>
      <c r="O1964" s="352" t="s">
        <v>8</v>
      </c>
      <c r="P1964" s="347" t="s">
        <v>4418</v>
      </c>
    </row>
    <row r="1965" spans="1:16">
      <c r="A1965" s="347" t="s">
        <v>28610</v>
      </c>
      <c r="B1965" s="348">
        <v>2</v>
      </c>
      <c r="C1965" s="347" t="s">
        <v>28152</v>
      </c>
      <c r="D1965" s="347" t="s">
        <v>28611</v>
      </c>
      <c r="E1965" s="347">
        <v>6</v>
      </c>
      <c r="F1965" s="347">
        <v>0.7</v>
      </c>
      <c r="G1965" s="347" t="s">
        <v>11</v>
      </c>
      <c r="H1965" s="349">
        <v>43</v>
      </c>
      <c r="I1965" s="350" t="s">
        <v>12</v>
      </c>
      <c r="J1965" s="351">
        <f t="shared" si="30"/>
        <v>165</v>
      </c>
      <c r="K1965" s="351">
        <v>27.5</v>
      </c>
      <c r="L1965" s="3" t="str">
        <f>IFERROR(INDEX(dbOrdini[PREZZO
VINOLUX],MATCH(A1965,dbOrdini[CODICE
ANKER],0)),"")</f>
        <v/>
      </c>
      <c r="M1965" s="347" t="s">
        <v>10536</v>
      </c>
      <c r="N1965" s="15" t="str">
        <f>IFERROR(INDEX(dbOrdini[ORDINE],MATCH(A1965,dbOrdini[CODICE
ANKER]*(dbOrdini[CODICE
SUPPLY]="GEN24"),0)),"")</f>
        <v/>
      </c>
      <c r="O1965" s="352" t="s">
        <v>8</v>
      </c>
      <c r="P1965" s="347" t="s">
        <v>28612</v>
      </c>
    </row>
    <row r="1966" spans="1:16">
      <c r="A1966" s="347" t="s">
        <v>4419</v>
      </c>
      <c r="B1966" s="348">
        <v>366</v>
      </c>
      <c r="C1966" s="347" t="s">
        <v>28152</v>
      </c>
      <c r="D1966" s="347" t="s">
        <v>4420</v>
      </c>
      <c r="E1966" s="347">
        <v>6</v>
      </c>
      <c r="F1966" s="347">
        <v>0.7</v>
      </c>
      <c r="G1966" s="347" t="s">
        <v>11</v>
      </c>
      <c r="H1966" s="349">
        <v>43</v>
      </c>
      <c r="I1966" s="350" t="s">
        <v>12</v>
      </c>
      <c r="J1966" s="351">
        <f t="shared" si="30"/>
        <v>141</v>
      </c>
      <c r="K1966" s="351">
        <v>23.5</v>
      </c>
      <c r="L1966" s="3" t="str">
        <f>IFERROR(INDEX(dbOrdini[PREZZO
VINOLUX],MATCH(A1966,dbOrdini[CODICE
ANKER],0)),"")</f>
        <v/>
      </c>
      <c r="M1966" s="347" t="s">
        <v>10536</v>
      </c>
      <c r="N1966" s="15" t="str">
        <f>IFERROR(INDEX(dbOrdini[ORDINE],MATCH(A1966,dbOrdini[CODICE
ANKER]*(dbOrdini[CODICE
SUPPLY]="GEN24"),0)),"")</f>
        <v/>
      </c>
      <c r="O1966" s="352" t="s">
        <v>8</v>
      </c>
      <c r="P1966" s="347" t="s">
        <v>4421</v>
      </c>
    </row>
    <row r="1967" spans="1:16">
      <c r="A1967" s="347" t="s">
        <v>4422</v>
      </c>
      <c r="B1967" s="348">
        <v>77</v>
      </c>
      <c r="C1967" s="347" t="s">
        <v>28152</v>
      </c>
      <c r="D1967" s="347" t="s">
        <v>4423</v>
      </c>
      <c r="E1967" s="347">
        <v>6</v>
      </c>
      <c r="F1967" s="347">
        <v>0.7</v>
      </c>
      <c r="G1967" s="347" t="s">
        <v>11</v>
      </c>
      <c r="H1967" s="349">
        <v>43</v>
      </c>
      <c r="I1967" s="350" t="s">
        <v>12</v>
      </c>
      <c r="J1967" s="351">
        <f t="shared" si="30"/>
        <v>312</v>
      </c>
      <c r="K1967" s="351">
        <v>52</v>
      </c>
      <c r="L1967" s="3" t="str">
        <f>IFERROR(INDEX(dbOrdini[PREZZO
VINOLUX],MATCH(A1967,dbOrdini[CODICE
ANKER],0)),"")</f>
        <v/>
      </c>
      <c r="M1967" s="347" t="s">
        <v>10536</v>
      </c>
      <c r="N1967" s="15" t="str">
        <f>IFERROR(INDEX(dbOrdini[ORDINE],MATCH(A1967,dbOrdini[CODICE
ANKER]*(dbOrdini[CODICE
SUPPLY]="GEN24"),0)),"")</f>
        <v/>
      </c>
      <c r="O1967" s="352" t="s">
        <v>8</v>
      </c>
      <c r="P1967" s="347" t="s">
        <v>4424</v>
      </c>
    </row>
    <row r="1968" spans="1:16">
      <c r="A1968" s="347" t="s">
        <v>4426</v>
      </c>
      <c r="B1968" s="348">
        <v>49</v>
      </c>
      <c r="C1968" s="347" t="s">
        <v>28152</v>
      </c>
      <c r="D1968" s="347" t="s">
        <v>4427</v>
      </c>
      <c r="E1968" s="347">
        <v>12</v>
      </c>
      <c r="F1968" s="347">
        <v>0.7</v>
      </c>
      <c r="G1968" s="347" t="s">
        <v>11</v>
      </c>
      <c r="H1968" s="349">
        <v>50.2</v>
      </c>
      <c r="I1968" s="350" t="s">
        <v>12</v>
      </c>
      <c r="J1968" s="351">
        <f t="shared" si="30"/>
        <v>815.40000000000009</v>
      </c>
      <c r="K1968" s="351">
        <v>67.95</v>
      </c>
      <c r="L1968" s="3" t="str">
        <f>IFERROR(INDEX(dbOrdini[PREZZO
VINOLUX],MATCH(A1968,dbOrdini[CODICE
ANKER],0)),"")</f>
        <v/>
      </c>
      <c r="M1968" s="347" t="s">
        <v>10536</v>
      </c>
      <c r="N1968" s="15" t="str">
        <f>IFERROR(INDEX(dbOrdini[ORDINE],MATCH(A1968,dbOrdini[CODICE
ANKER]*(dbOrdini[CODICE
SUPPLY]="GEN24"),0)),"")</f>
        <v/>
      </c>
      <c r="O1968" s="352" t="s">
        <v>8</v>
      </c>
      <c r="P1968" s="347" t="s">
        <v>4425</v>
      </c>
    </row>
    <row r="1969" spans="1:16">
      <c r="A1969" s="347" t="s">
        <v>4428</v>
      </c>
      <c r="B1969" s="348">
        <v>5</v>
      </c>
      <c r="C1969" s="347" t="s">
        <v>28152</v>
      </c>
      <c r="D1969" s="347" t="s">
        <v>4429</v>
      </c>
      <c r="E1969" s="347">
        <v>12</v>
      </c>
      <c r="F1969" s="347">
        <v>1</v>
      </c>
      <c r="G1969" s="347" t="s">
        <v>11</v>
      </c>
      <c r="H1969" s="349">
        <v>40</v>
      </c>
      <c r="I1969" s="350" t="s">
        <v>12</v>
      </c>
      <c r="J1969" s="351">
        <f t="shared" si="30"/>
        <v>465</v>
      </c>
      <c r="K1969" s="351">
        <v>38.75</v>
      </c>
      <c r="L1969" s="3" t="str">
        <f>IFERROR(INDEX(dbOrdini[PREZZO
VINOLUX],MATCH(A1969,dbOrdini[CODICE
ANKER],0)),"")</f>
        <v/>
      </c>
      <c r="M1969" s="347" t="s">
        <v>10536</v>
      </c>
      <c r="N1969" s="15" t="str">
        <f>IFERROR(INDEX(dbOrdini[ORDINE],MATCH(A1969,dbOrdini[CODICE
ANKER]*(dbOrdini[CODICE
SUPPLY]="GEN24"),0)),"")</f>
        <v/>
      </c>
      <c r="O1969" s="352" t="s">
        <v>8</v>
      </c>
      <c r="P1969" s="347" t="s">
        <v>4430</v>
      </c>
    </row>
    <row r="1970" spans="1:16">
      <c r="A1970" s="347" t="s">
        <v>10934</v>
      </c>
      <c r="B1970" s="348">
        <v>197</v>
      </c>
      <c r="C1970" s="347" t="s">
        <v>28152</v>
      </c>
      <c r="D1970" s="347" t="s">
        <v>10935</v>
      </c>
      <c r="E1970" s="347">
        <v>12</v>
      </c>
      <c r="F1970" s="347">
        <v>1</v>
      </c>
      <c r="G1970" s="347" t="s">
        <v>11</v>
      </c>
      <c r="H1970" s="349">
        <v>43</v>
      </c>
      <c r="I1970" s="350" t="s">
        <v>12</v>
      </c>
      <c r="J1970" s="351">
        <f t="shared" si="30"/>
        <v>450</v>
      </c>
      <c r="K1970" s="351">
        <v>37.5</v>
      </c>
      <c r="L1970" s="3" t="str">
        <f>IFERROR(INDEX(dbOrdini[PREZZO
VINOLUX],MATCH(A1970,dbOrdini[CODICE
ANKER],0)),"")</f>
        <v/>
      </c>
      <c r="M1970" s="347" t="s">
        <v>10536</v>
      </c>
      <c r="N1970" s="15" t="str">
        <f>IFERROR(INDEX(dbOrdini[ORDINE],MATCH(A1970,dbOrdini[CODICE
ANKER]*(dbOrdini[CODICE
SUPPLY]="GEN24"),0)),"")</f>
        <v/>
      </c>
      <c r="O1970" s="352" t="s">
        <v>8</v>
      </c>
      <c r="P1970" s="347" t="s">
        <v>11578</v>
      </c>
    </row>
    <row r="1971" spans="1:16">
      <c r="A1971" s="347" t="s">
        <v>4431</v>
      </c>
      <c r="B1971" s="348">
        <v>0</v>
      </c>
      <c r="C1971" s="347" t="s">
        <v>28152</v>
      </c>
      <c r="D1971" s="347" t="s">
        <v>4432</v>
      </c>
      <c r="E1971" s="347">
        <v>6</v>
      </c>
      <c r="F1971" s="347">
        <v>0.7</v>
      </c>
      <c r="G1971" s="347" t="s">
        <v>11</v>
      </c>
      <c r="H1971" s="349">
        <v>47</v>
      </c>
      <c r="I1971" s="350" t="s">
        <v>12</v>
      </c>
      <c r="J1971" s="351">
        <f t="shared" si="30"/>
        <v>191.7</v>
      </c>
      <c r="K1971" s="351">
        <v>31.95</v>
      </c>
      <c r="L1971" s="3" t="str">
        <f>IFERROR(INDEX(dbOrdini[PREZZO
VINOLUX],MATCH(A1971,dbOrdini[CODICE
ANKER],0)),"")</f>
        <v/>
      </c>
      <c r="M1971" s="347" t="s">
        <v>10536</v>
      </c>
      <c r="N1971" s="15" t="str">
        <f>IFERROR(INDEX(dbOrdini[ORDINE],MATCH(A1971,dbOrdini[CODICE
ANKER]*(dbOrdini[CODICE
SUPPLY]="GEN24"),0)),"")</f>
        <v/>
      </c>
      <c r="O1971" s="352" t="s">
        <v>8</v>
      </c>
      <c r="P1971" s="347" t="s">
        <v>4433</v>
      </c>
    </row>
    <row r="1972" spans="1:16">
      <c r="A1972" s="347" t="s">
        <v>4434</v>
      </c>
      <c r="B1972" s="348">
        <v>0</v>
      </c>
      <c r="C1972" s="347" t="s">
        <v>28152</v>
      </c>
      <c r="D1972" s="347" t="s">
        <v>11083</v>
      </c>
      <c r="E1972" s="347">
        <v>6</v>
      </c>
      <c r="F1972" s="347">
        <v>0.7</v>
      </c>
      <c r="G1972" s="347" t="s">
        <v>11</v>
      </c>
      <c r="H1972" s="349">
        <v>45</v>
      </c>
      <c r="I1972" s="350" t="s">
        <v>12</v>
      </c>
      <c r="J1972" s="351">
        <f t="shared" si="30"/>
        <v>147</v>
      </c>
      <c r="K1972" s="351">
        <v>24.5</v>
      </c>
      <c r="L1972" s="3" t="str">
        <f>IFERROR(INDEX(dbOrdini[PREZZO
VINOLUX],MATCH(A1972,dbOrdini[CODICE
ANKER],0)),"")</f>
        <v/>
      </c>
      <c r="M1972" s="347" t="s">
        <v>10536</v>
      </c>
      <c r="N1972" s="15" t="str">
        <f>IFERROR(INDEX(dbOrdini[ORDINE],MATCH(A1972,dbOrdini[CODICE
ANKER]*(dbOrdini[CODICE
SUPPLY]="GEN24"),0)),"")</f>
        <v/>
      </c>
      <c r="O1972" s="352" t="s">
        <v>8</v>
      </c>
      <c r="P1972" s="347" t="s">
        <v>4435</v>
      </c>
    </row>
    <row r="1973" spans="1:16">
      <c r="A1973" s="347" t="s">
        <v>4436</v>
      </c>
      <c r="B1973" s="348">
        <v>2</v>
      </c>
      <c r="C1973" s="347" t="s">
        <v>28152</v>
      </c>
      <c r="D1973" s="347" t="s">
        <v>4437</v>
      </c>
      <c r="E1973" s="347">
        <v>6</v>
      </c>
      <c r="F1973" s="347">
        <v>0.7</v>
      </c>
      <c r="G1973" s="347" t="s">
        <v>11</v>
      </c>
      <c r="H1973" s="349">
        <v>50</v>
      </c>
      <c r="I1973" s="350" t="s">
        <v>12</v>
      </c>
      <c r="J1973" s="351">
        <f t="shared" si="30"/>
        <v>129</v>
      </c>
      <c r="K1973" s="351">
        <v>21.5</v>
      </c>
      <c r="L1973" s="3" t="str">
        <f>IFERROR(INDEX(dbOrdini[PREZZO
VINOLUX],MATCH(A1973,dbOrdini[CODICE
ANKER],0)),"")</f>
        <v/>
      </c>
      <c r="M1973" s="347" t="s">
        <v>10536</v>
      </c>
      <c r="N1973" s="15" t="str">
        <f>IFERROR(INDEX(dbOrdini[ORDINE],MATCH(A1973,dbOrdini[CODICE
ANKER]*(dbOrdini[CODICE
SUPPLY]="GEN24"),0)),"")</f>
        <v/>
      </c>
      <c r="O1973" s="352" t="s">
        <v>8</v>
      </c>
      <c r="P1973" s="347" t="s">
        <v>4438</v>
      </c>
    </row>
    <row r="1974" spans="1:16">
      <c r="A1974" s="347" t="s">
        <v>11084</v>
      </c>
      <c r="B1974" s="348">
        <v>89</v>
      </c>
      <c r="C1974" s="347" t="s">
        <v>28152</v>
      </c>
      <c r="D1974" s="347" t="s">
        <v>11085</v>
      </c>
      <c r="E1974" s="347">
        <v>6</v>
      </c>
      <c r="F1974" s="347">
        <v>0.7</v>
      </c>
      <c r="G1974" s="347" t="s">
        <v>11</v>
      </c>
      <c r="H1974" s="349">
        <v>49.1</v>
      </c>
      <c r="I1974" s="350" t="s">
        <v>12</v>
      </c>
      <c r="J1974" s="351">
        <f t="shared" si="30"/>
        <v>171</v>
      </c>
      <c r="K1974" s="351">
        <v>28.5</v>
      </c>
      <c r="L1974" s="3" t="str">
        <f>IFERROR(INDEX(dbOrdini[PREZZO
VINOLUX],MATCH(A1974,dbOrdini[CODICE
ANKER],0)),"")</f>
        <v/>
      </c>
      <c r="M1974" s="347" t="s">
        <v>10536</v>
      </c>
      <c r="N1974" s="15" t="str">
        <f>IFERROR(INDEX(dbOrdini[ORDINE],MATCH(A1974,dbOrdini[CODICE
ANKER]*(dbOrdini[CODICE
SUPPLY]="GEN24"),0)),"")</f>
        <v/>
      </c>
      <c r="O1974" s="352" t="s">
        <v>8</v>
      </c>
      <c r="P1974" s="347" t="s">
        <v>11579</v>
      </c>
    </row>
    <row r="1975" spans="1:16">
      <c r="A1975" s="347" t="s">
        <v>4439</v>
      </c>
      <c r="B1975" s="348">
        <v>0</v>
      </c>
      <c r="C1975" s="347" t="s">
        <v>28152</v>
      </c>
      <c r="D1975" s="347" t="s">
        <v>4440</v>
      </c>
      <c r="E1975" s="347">
        <v>6</v>
      </c>
      <c r="F1975" s="347">
        <v>0.7</v>
      </c>
      <c r="G1975" s="347" t="s">
        <v>11</v>
      </c>
      <c r="H1975" s="349">
        <v>46</v>
      </c>
      <c r="I1975" s="350" t="s">
        <v>12</v>
      </c>
      <c r="J1975" s="351">
        <f t="shared" si="30"/>
        <v>129</v>
      </c>
      <c r="K1975" s="351">
        <v>21.5</v>
      </c>
      <c r="L1975" s="3" t="str">
        <f>IFERROR(INDEX(dbOrdini[PREZZO
VINOLUX],MATCH(A1975,dbOrdini[CODICE
ANKER],0)),"")</f>
        <v/>
      </c>
      <c r="M1975" s="347" t="s">
        <v>10536</v>
      </c>
      <c r="N1975" s="15" t="str">
        <f>IFERROR(INDEX(dbOrdini[ORDINE],MATCH(A1975,dbOrdini[CODICE
ANKER]*(dbOrdini[CODICE
SUPPLY]="GEN24"),0)),"")</f>
        <v/>
      </c>
      <c r="O1975" s="352" t="s">
        <v>8</v>
      </c>
      <c r="P1975" s="347" t="s">
        <v>4441</v>
      </c>
    </row>
    <row r="1976" spans="1:16">
      <c r="A1976" s="347" t="s">
        <v>4442</v>
      </c>
      <c r="B1976" s="348">
        <v>0</v>
      </c>
      <c r="C1976" s="347" t="s">
        <v>28152</v>
      </c>
      <c r="D1976" s="347" t="s">
        <v>11086</v>
      </c>
      <c r="E1976" s="347">
        <v>6</v>
      </c>
      <c r="F1976" s="347">
        <v>0.7</v>
      </c>
      <c r="G1976" s="347" t="s">
        <v>11</v>
      </c>
      <c r="H1976" s="349">
        <v>50.5</v>
      </c>
      <c r="I1976" s="350" t="s">
        <v>12</v>
      </c>
      <c r="J1976" s="351">
        <f t="shared" si="30"/>
        <v>157.5</v>
      </c>
      <c r="K1976" s="351">
        <v>26.25</v>
      </c>
      <c r="L1976" s="3" t="str">
        <f>IFERROR(INDEX(dbOrdini[PREZZO
VINOLUX],MATCH(A1976,dbOrdini[CODICE
ANKER],0)),"")</f>
        <v/>
      </c>
      <c r="M1976" s="347" t="s">
        <v>10536</v>
      </c>
      <c r="N1976" s="15" t="str">
        <f>IFERROR(INDEX(dbOrdini[ORDINE],MATCH(A1976,dbOrdini[CODICE
ANKER]*(dbOrdini[CODICE
SUPPLY]="GEN24"),0)),"")</f>
        <v/>
      </c>
      <c r="O1976" s="352" t="s">
        <v>8</v>
      </c>
      <c r="P1976" s="347" t="s">
        <v>4443</v>
      </c>
    </row>
    <row r="1977" spans="1:16">
      <c r="A1977" s="347" t="s">
        <v>4444</v>
      </c>
      <c r="B1977" s="348">
        <v>151</v>
      </c>
      <c r="C1977" s="347" t="s">
        <v>28152</v>
      </c>
      <c r="D1977" s="347" t="s">
        <v>4445</v>
      </c>
      <c r="E1977" s="347">
        <v>6</v>
      </c>
      <c r="F1977" s="347">
        <v>0.7</v>
      </c>
      <c r="G1977" s="347" t="s">
        <v>11</v>
      </c>
      <c r="H1977" s="349">
        <v>50</v>
      </c>
      <c r="I1977" s="350" t="s">
        <v>12</v>
      </c>
      <c r="J1977" s="351">
        <f t="shared" si="30"/>
        <v>111</v>
      </c>
      <c r="K1977" s="351">
        <v>18.5</v>
      </c>
      <c r="L1977" s="3" t="str">
        <f>IFERROR(INDEX(dbOrdini[PREZZO
VINOLUX],MATCH(A1977,dbOrdini[CODICE
ANKER],0)),"")</f>
        <v/>
      </c>
      <c r="M1977" s="347" t="s">
        <v>10536</v>
      </c>
      <c r="N1977" s="15" t="str">
        <f>IFERROR(INDEX(dbOrdini[ORDINE],MATCH(A1977,dbOrdini[CODICE
ANKER]*(dbOrdini[CODICE
SUPPLY]="GEN24"),0)),"")</f>
        <v/>
      </c>
      <c r="O1977" s="352" t="s">
        <v>8</v>
      </c>
      <c r="P1977" s="347" t="s">
        <v>4446</v>
      </c>
    </row>
    <row r="1978" spans="1:16">
      <c r="A1978" s="347" t="s">
        <v>4447</v>
      </c>
      <c r="B1978" s="348">
        <v>172</v>
      </c>
      <c r="C1978" s="347" t="s">
        <v>28152</v>
      </c>
      <c r="D1978" s="347" t="s">
        <v>4448</v>
      </c>
      <c r="E1978" s="347">
        <v>6</v>
      </c>
      <c r="F1978" s="347">
        <v>0.7</v>
      </c>
      <c r="G1978" s="347" t="s">
        <v>11</v>
      </c>
      <c r="H1978" s="349">
        <v>40</v>
      </c>
      <c r="I1978" s="350" t="s">
        <v>12</v>
      </c>
      <c r="J1978" s="351">
        <f t="shared" si="30"/>
        <v>135</v>
      </c>
      <c r="K1978" s="351">
        <v>22.5</v>
      </c>
      <c r="L1978" s="3" t="str">
        <f>IFERROR(INDEX(dbOrdini[PREZZO
VINOLUX],MATCH(A1978,dbOrdini[CODICE
ANKER],0)),"")</f>
        <v/>
      </c>
      <c r="M1978" s="347" t="s">
        <v>10536</v>
      </c>
      <c r="N1978" s="15" t="str">
        <f>IFERROR(INDEX(dbOrdini[ORDINE],MATCH(A1978,dbOrdini[CODICE
ANKER]*(dbOrdini[CODICE
SUPPLY]="GEN24"),0)),"")</f>
        <v/>
      </c>
      <c r="O1978" s="352" t="s">
        <v>8</v>
      </c>
      <c r="P1978" s="347" t="s">
        <v>4449</v>
      </c>
    </row>
    <row r="1979" spans="1:16">
      <c r="A1979" s="347" t="s">
        <v>4450</v>
      </c>
      <c r="B1979" s="348">
        <v>76</v>
      </c>
      <c r="C1979" s="347" t="s">
        <v>28152</v>
      </c>
      <c r="D1979" s="347" t="s">
        <v>4451</v>
      </c>
      <c r="E1979" s="347">
        <v>6</v>
      </c>
      <c r="F1979" s="347">
        <v>0.7</v>
      </c>
      <c r="G1979" s="347" t="s">
        <v>11</v>
      </c>
      <c r="H1979" s="349">
        <v>43</v>
      </c>
      <c r="I1979" s="350" t="s">
        <v>12</v>
      </c>
      <c r="J1979" s="351">
        <f t="shared" si="30"/>
        <v>160.5</v>
      </c>
      <c r="K1979" s="351">
        <v>26.75</v>
      </c>
      <c r="L1979" s="3" t="str">
        <f>IFERROR(INDEX(dbOrdini[PREZZO
VINOLUX],MATCH(A1979,dbOrdini[CODICE
ANKER],0)),"")</f>
        <v/>
      </c>
      <c r="M1979" s="347" t="s">
        <v>10536</v>
      </c>
      <c r="N1979" s="15" t="str">
        <f>IFERROR(INDEX(dbOrdini[ORDINE],MATCH(A1979,dbOrdini[CODICE
ANKER]*(dbOrdini[CODICE
SUPPLY]="GEN24"),0)),"")</f>
        <v/>
      </c>
      <c r="O1979" s="352" t="s">
        <v>8</v>
      </c>
      <c r="P1979" s="347" t="s">
        <v>4452</v>
      </c>
    </row>
    <row r="1980" spans="1:16">
      <c r="A1980" s="347" t="s">
        <v>4453</v>
      </c>
      <c r="B1980" s="348">
        <v>21</v>
      </c>
      <c r="C1980" s="347" t="s">
        <v>28152</v>
      </c>
      <c r="D1980" s="347" t="s">
        <v>4454</v>
      </c>
      <c r="E1980" s="347">
        <v>6</v>
      </c>
      <c r="F1980" s="347">
        <v>0.7</v>
      </c>
      <c r="G1980" s="347" t="s">
        <v>11</v>
      </c>
      <c r="H1980" s="349">
        <v>43</v>
      </c>
      <c r="I1980" s="350" t="s">
        <v>12</v>
      </c>
      <c r="J1980" s="351">
        <f t="shared" si="30"/>
        <v>297</v>
      </c>
      <c r="K1980" s="351">
        <v>49.5</v>
      </c>
      <c r="L1980" s="3" t="str">
        <f>IFERROR(INDEX(dbOrdini[PREZZO
VINOLUX],MATCH(A1980,dbOrdini[CODICE
ANKER],0)),"")</f>
        <v/>
      </c>
      <c r="M1980" s="347" t="s">
        <v>10536</v>
      </c>
      <c r="N1980" s="15" t="str">
        <f>IFERROR(INDEX(dbOrdini[ORDINE],MATCH(A1980,dbOrdini[CODICE
ANKER]*(dbOrdini[CODICE
SUPPLY]="GEN24"),0)),"")</f>
        <v/>
      </c>
      <c r="O1980" s="352" t="s">
        <v>8</v>
      </c>
      <c r="P1980" s="347" t="s">
        <v>28613</v>
      </c>
    </row>
    <row r="1981" spans="1:16">
      <c r="A1981" s="347" t="s">
        <v>4455</v>
      </c>
      <c r="B1981" s="348">
        <v>33</v>
      </c>
      <c r="C1981" s="347" t="s">
        <v>28152</v>
      </c>
      <c r="D1981" s="347" t="s">
        <v>4456</v>
      </c>
      <c r="E1981" s="347">
        <v>6</v>
      </c>
      <c r="F1981" s="347">
        <v>0.7</v>
      </c>
      <c r="G1981" s="347" t="s">
        <v>11</v>
      </c>
      <c r="H1981" s="349">
        <v>43</v>
      </c>
      <c r="I1981" s="350" t="s">
        <v>12</v>
      </c>
      <c r="J1981" s="351">
        <f t="shared" si="30"/>
        <v>597</v>
      </c>
      <c r="K1981" s="351">
        <v>99.5</v>
      </c>
      <c r="L1981" s="3" t="str">
        <f>IFERROR(INDEX(dbOrdini[PREZZO
VINOLUX],MATCH(A1981,dbOrdini[CODICE
ANKER],0)),"")</f>
        <v/>
      </c>
      <c r="M1981" s="347" t="s">
        <v>10536</v>
      </c>
      <c r="N1981" s="15" t="str">
        <f>IFERROR(INDEX(dbOrdini[ORDINE],MATCH(A1981,dbOrdini[CODICE
ANKER]*(dbOrdini[CODICE
SUPPLY]="GEN24"),0)),"")</f>
        <v/>
      </c>
      <c r="O1981" s="352" t="s">
        <v>8</v>
      </c>
      <c r="P1981" s="347" t="s">
        <v>4457</v>
      </c>
    </row>
    <row r="1982" spans="1:16">
      <c r="A1982" s="347" t="s">
        <v>4458</v>
      </c>
      <c r="B1982" s="348">
        <v>30</v>
      </c>
      <c r="C1982" s="347" t="s">
        <v>28152</v>
      </c>
      <c r="D1982" s="347" t="s">
        <v>4459</v>
      </c>
      <c r="E1982" s="347">
        <v>6</v>
      </c>
      <c r="F1982" s="347">
        <v>0.7</v>
      </c>
      <c r="G1982" s="347" t="s">
        <v>11</v>
      </c>
      <c r="H1982" s="349">
        <v>43</v>
      </c>
      <c r="I1982" s="350" t="s">
        <v>12</v>
      </c>
      <c r="J1982" s="351">
        <f t="shared" si="30"/>
        <v>960</v>
      </c>
      <c r="K1982" s="351">
        <v>160</v>
      </c>
      <c r="L1982" s="3" t="str">
        <f>IFERROR(INDEX(dbOrdini[PREZZO
VINOLUX],MATCH(A1982,dbOrdini[CODICE
ANKER],0)),"")</f>
        <v/>
      </c>
      <c r="M1982" s="347" t="s">
        <v>10536</v>
      </c>
      <c r="N1982" s="15" t="str">
        <f>IFERROR(INDEX(dbOrdini[ORDINE],MATCH(A1982,dbOrdini[CODICE
ANKER]*(dbOrdini[CODICE
SUPPLY]="GEN24"),0)),"")</f>
        <v/>
      </c>
      <c r="O1982" s="352" t="s">
        <v>8</v>
      </c>
      <c r="P1982" s="347" t="s">
        <v>4460</v>
      </c>
    </row>
    <row r="1983" spans="1:16">
      <c r="A1983" s="347" t="s">
        <v>28614</v>
      </c>
      <c r="B1983" s="348">
        <v>0</v>
      </c>
      <c r="C1983" s="347" t="s">
        <v>28152</v>
      </c>
      <c r="D1983" s="347" t="s">
        <v>26344</v>
      </c>
      <c r="E1983" s="347">
        <v>3</v>
      </c>
      <c r="F1983" s="347">
        <v>0.7</v>
      </c>
      <c r="G1983" s="347" t="s">
        <v>11</v>
      </c>
      <c r="H1983" s="349">
        <v>48</v>
      </c>
      <c r="I1983" s="350" t="s">
        <v>12</v>
      </c>
      <c r="J1983" s="351">
        <f t="shared" si="30"/>
        <v>1185</v>
      </c>
      <c r="K1983" s="351">
        <v>395</v>
      </c>
      <c r="L1983" s="3" t="str">
        <f>IFERROR(INDEX(dbOrdini[PREZZO
VINOLUX],MATCH(A1983,dbOrdini[CODICE
ANKER],0)),"")</f>
        <v/>
      </c>
      <c r="M1983" s="347" t="s">
        <v>10536</v>
      </c>
      <c r="N1983" s="15" t="str">
        <f>IFERROR(INDEX(dbOrdini[ORDINE],MATCH(A1983,dbOrdini[CODICE
ANKER]*(dbOrdini[CODICE
SUPPLY]="GEN24"),0)),"")</f>
        <v/>
      </c>
      <c r="O1983" s="352" t="s">
        <v>8</v>
      </c>
      <c r="P1983" s="347" t="s">
        <v>28615</v>
      </c>
    </row>
    <row r="1984" spans="1:16">
      <c r="A1984" s="347" t="s">
        <v>4461</v>
      </c>
      <c r="B1984" s="348">
        <v>0</v>
      </c>
      <c r="C1984" s="347" t="s">
        <v>28152</v>
      </c>
      <c r="D1984" s="347" t="s">
        <v>4462</v>
      </c>
      <c r="E1984" s="347">
        <v>1</v>
      </c>
      <c r="F1984" s="347">
        <v>0.7</v>
      </c>
      <c r="G1984" s="347" t="s">
        <v>11</v>
      </c>
      <c r="H1984" s="349">
        <v>46.8</v>
      </c>
      <c r="I1984" s="350" t="s">
        <v>12</v>
      </c>
      <c r="J1984" s="351">
        <f t="shared" si="30"/>
        <v>695</v>
      </c>
      <c r="K1984" s="351">
        <v>695</v>
      </c>
      <c r="L1984" s="3" t="str">
        <f>IFERROR(INDEX(dbOrdini[PREZZO
VINOLUX],MATCH(A1984,dbOrdini[CODICE
ANKER],0)),"")</f>
        <v/>
      </c>
      <c r="M1984" s="347" t="s">
        <v>10536</v>
      </c>
      <c r="N1984" s="15" t="str">
        <f>IFERROR(INDEX(dbOrdini[ORDINE],MATCH(A1984,dbOrdini[CODICE
ANKER]*(dbOrdini[CODICE
SUPPLY]="GEN24"),0)),"")</f>
        <v/>
      </c>
      <c r="O1984" s="352" t="s">
        <v>8</v>
      </c>
      <c r="P1984" s="347" t="s">
        <v>4463</v>
      </c>
    </row>
    <row r="1985" spans="1:16">
      <c r="A1985" s="347" t="s">
        <v>4464</v>
      </c>
      <c r="B1985" s="348">
        <v>2</v>
      </c>
      <c r="C1985" s="347" t="s">
        <v>28152</v>
      </c>
      <c r="D1985" s="347" t="s">
        <v>4465</v>
      </c>
      <c r="E1985" s="347">
        <v>1</v>
      </c>
      <c r="F1985" s="347">
        <v>0.7</v>
      </c>
      <c r="G1985" s="347" t="s">
        <v>11</v>
      </c>
      <c r="H1985" s="349">
        <v>46.8</v>
      </c>
      <c r="I1985" s="350" t="s">
        <v>12</v>
      </c>
      <c r="J1985" s="351">
        <f t="shared" si="30"/>
        <v>825</v>
      </c>
      <c r="K1985" s="351">
        <v>825</v>
      </c>
      <c r="L1985" s="3" t="str">
        <f>IFERROR(INDEX(dbOrdini[PREZZO
VINOLUX],MATCH(A1985,dbOrdini[CODICE
ANKER],0)),"")</f>
        <v/>
      </c>
      <c r="M1985" s="347" t="s">
        <v>10536</v>
      </c>
      <c r="N1985" s="15" t="str">
        <f>IFERROR(INDEX(dbOrdini[ORDINE],MATCH(A1985,dbOrdini[CODICE
ANKER]*(dbOrdini[CODICE
SUPPLY]="GEN24"),0)),"")</f>
        <v/>
      </c>
      <c r="O1985" s="352" t="s">
        <v>8</v>
      </c>
      <c r="P1985" s="347" t="s">
        <v>4463</v>
      </c>
    </row>
    <row r="1986" spans="1:16">
      <c r="A1986" s="347" t="s">
        <v>28616</v>
      </c>
      <c r="B1986" s="348">
        <v>0</v>
      </c>
      <c r="C1986" s="347" t="s">
        <v>28152</v>
      </c>
      <c r="D1986" s="347" t="s">
        <v>26345</v>
      </c>
      <c r="E1986" s="347">
        <v>12</v>
      </c>
      <c r="F1986" s="347">
        <v>1</v>
      </c>
      <c r="G1986" s="347" t="s">
        <v>11</v>
      </c>
      <c r="H1986" s="349">
        <v>43</v>
      </c>
      <c r="I1986" s="350" t="s">
        <v>12</v>
      </c>
      <c r="J1986" s="351">
        <f t="shared" si="30"/>
        <v>342</v>
      </c>
      <c r="K1986" s="351">
        <v>28.5</v>
      </c>
      <c r="L1986" s="3" t="str">
        <f>IFERROR(INDEX(dbOrdini[PREZZO
VINOLUX],MATCH(A1986,dbOrdini[CODICE
ANKER],0)),"")</f>
        <v/>
      </c>
      <c r="M1986" s="347" t="s">
        <v>10536</v>
      </c>
      <c r="N1986" s="15" t="str">
        <f>IFERROR(INDEX(dbOrdini[ORDINE],MATCH(A1986,dbOrdini[CODICE
ANKER]*(dbOrdini[CODICE
SUPPLY]="GEN24"),0)),"")</f>
        <v/>
      </c>
      <c r="O1986" s="352" t="s">
        <v>8</v>
      </c>
      <c r="P1986" s="347" t="s">
        <v>28617</v>
      </c>
    </row>
    <row r="1987" spans="1:16">
      <c r="A1987" s="347" t="s">
        <v>4466</v>
      </c>
      <c r="B1987" s="348">
        <v>0</v>
      </c>
      <c r="C1987" s="347" t="s">
        <v>28152</v>
      </c>
      <c r="D1987" s="347" t="s">
        <v>4467</v>
      </c>
      <c r="E1987" s="347">
        <v>6</v>
      </c>
      <c r="F1987" s="347">
        <v>0.7</v>
      </c>
      <c r="G1987" s="347" t="s">
        <v>11</v>
      </c>
      <c r="H1987" s="349">
        <v>59.6</v>
      </c>
      <c r="I1987" s="350" t="s">
        <v>12</v>
      </c>
      <c r="J1987" s="351">
        <f t="shared" si="30"/>
        <v>252</v>
      </c>
      <c r="K1987" s="351">
        <v>42</v>
      </c>
      <c r="L1987" s="3" t="str">
        <f>IFERROR(INDEX(dbOrdini[PREZZO
VINOLUX],MATCH(A1987,dbOrdini[CODICE
ANKER],0)),"")</f>
        <v/>
      </c>
      <c r="M1987" s="347" t="s">
        <v>10536</v>
      </c>
      <c r="N1987" s="15" t="str">
        <f>IFERROR(INDEX(dbOrdini[ORDINE],MATCH(A1987,dbOrdini[CODICE
ANKER]*(dbOrdini[CODICE
SUPPLY]="GEN24"),0)),"")</f>
        <v/>
      </c>
      <c r="O1987" s="352" t="s">
        <v>8</v>
      </c>
      <c r="P1987" s="347" t="s">
        <v>4468</v>
      </c>
    </row>
    <row r="1988" spans="1:16">
      <c r="A1988" s="347" t="s">
        <v>4469</v>
      </c>
      <c r="B1988" s="348">
        <v>39</v>
      </c>
      <c r="C1988" s="347" t="s">
        <v>28152</v>
      </c>
      <c r="D1988" s="347" t="s">
        <v>4470</v>
      </c>
      <c r="E1988" s="347">
        <v>6</v>
      </c>
      <c r="F1988" s="347">
        <v>0.7</v>
      </c>
      <c r="G1988" s="347" t="s">
        <v>11</v>
      </c>
      <c r="H1988" s="349">
        <v>48</v>
      </c>
      <c r="I1988" s="350" t="s">
        <v>12</v>
      </c>
      <c r="J1988" s="351">
        <f t="shared" si="30"/>
        <v>258</v>
      </c>
      <c r="K1988" s="351">
        <v>43</v>
      </c>
      <c r="L1988" s="3" t="str">
        <f>IFERROR(INDEX(dbOrdini[PREZZO
VINOLUX],MATCH(A1988,dbOrdini[CODICE
ANKER],0)),"")</f>
        <v/>
      </c>
      <c r="M1988" s="347" t="s">
        <v>10536</v>
      </c>
      <c r="N1988" s="15" t="str">
        <f>IFERROR(INDEX(dbOrdini[ORDINE],MATCH(A1988,dbOrdini[CODICE
ANKER]*(dbOrdini[CODICE
SUPPLY]="GEN24"),0)),"")</f>
        <v/>
      </c>
      <c r="O1988" s="352" t="s">
        <v>8</v>
      </c>
      <c r="P1988" s="347" t="s">
        <v>4471</v>
      </c>
    </row>
    <row r="1989" spans="1:16">
      <c r="A1989" s="347" t="s">
        <v>4472</v>
      </c>
      <c r="B1989" s="348">
        <v>203</v>
      </c>
      <c r="C1989" s="347" t="s">
        <v>28152</v>
      </c>
      <c r="D1989" s="347" t="s">
        <v>4473</v>
      </c>
      <c r="E1989" s="347">
        <v>6</v>
      </c>
      <c r="F1989" s="347">
        <v>0.7</v>
      </c>
      <c r="G1989" s="347" t="s">
        <v>11</v>
      </c>
      <c r="H1989" s="349">
        <v>43</v>
      </c>
      <c r="I1989" s="350" t="s">
        <v>12</v>
      </c>
      <c r="J1989" s="351">
        <f t="shared" si="30"/>
        <v>141</v>
      </c>
      <c r="K1989" s="351">
        <v>23.5</v>
      </c>
      <c r="L1989" s="3" t="str">
        <f>IFERROR(INDEX(dbOrdini[PREZZO
VINOLUX],MATCH(A1989,dbOrdini[CODICE
ANKER],0)),"")</f>
        <v/>
      </c>
      <c r="M1989" s="347" t="s">
        <v>10536</v>
      </c>
      <c r="N1989" s="15" t="str">
        <f>IFERROR(INDEX(dbOrdini[ORDINE],MATCH(A1989,dbOrdini[CODICE
ANKER]*(dbOrdini[CODICE
SUPPLY]="GEN24"),0)),"")</f>
        <v/>
      </c>
      <c r="O1989" s="352" t="s">
        <v>8</v>
      </c>
      <c r="P1989" s="347" t="s">
        <v>4474</v>
      </c>
    </row>
    <row r="1990" spans="1:16">
      <c r="A1990" s="347" t="s">
        <v>11087</v>
      </c>
      <c r="B1990" s="348">
        <v>2</v>
      </c>
      <c r="C1990" s="347" t="s">
        <v>28152</v>
      </c>
      <c r="D1990" s="347" t="s">
        <v>11088</v>
      </c>
      <c r="E1990" s="347">
        <v>6</v>
      </c>
      <c r="F1990" s="347">
        <v>0.7</v>
      </c>
      <c r="G1990" s="347" t="s">
        <v>11</v>
      </c>
      <c r="H1990" s="349">
        <v>58.3</v>
      </c>
      <c r="I1990" s="350" t="s">
        <v>12</v>
      </c>
      <c r="J1990" s="351">
        <f t="shared" si="30"/>
        <v>1590</v>
      </c>
      <c r="K1990" s="351">
        <v>265</v>
      </c>
      <c r="L1990" s="3" t="str">
        <f>IFERROR(INDEX(dbOrdini[PREZZO
VINOLUX],MATCH(A1990,dbOrdini[CODICE
ANKER],0)),"")</f>
        <v/>
      </c>
      <c r="M1990" s="347" t="s">
        <v>10536</v>
      </c>
      <c r="N1990" s="15" t="str">
        <f>IFERROR(INDEX(dbOrdini[ORDINE],MATCH(A1990,dbOrdini[CODICE
ANKER]*(dbOrdini[CODICE
SUPPLY]="GEN24"),0)),"")</f>
        <v/>
      </c>
      <c r="O1990" s="352" t="s">
        <v>8</v>
      </c>
      <c r="P1990" s="347" t="s">
        <v>11580</v>
      </c>
    </row>
    <row r="1991" spans="1:16">
      <c r="A1991" s="347" t="s">
        <v>4475</v>
      </c>
      <c r="B1991" s="348">
        <v>2</v>
      </c>
      <c r="C1991" s="347" t="s">
        <v>28152</v>
      </c>
      <c r="D1991" s="347" t="s">
        <v>4476</v>
      </c>
      <c r="E1991" s="347">
        <v>6</v>
      </c>
      <c r="F1991" s="347">
        <v>0.7</v>
      </c>
      <c r="G1991" s="347" t="s">
        <v>11</v>
      </c>
      <c r="H1991" s="349">
        <v>43</v>
      </c>
      <c r="I1991" s="350" t="s">
        <v>12</v>
      </c>
      <c r="J1991" s="351">
        <f t="shared" si="30"/>
        <v>223.5</v>
      </c>
      <c r="K1991" s="351">
        <v>37.25</v>
      </c>
      <c r="L1991" s="3" t="str">
        <f>IFERROR(INDEX(dbOrdini[PREZZO
VINOLUX],MATCH(A1991,dbOrdini[CODICE
ANKER],0)),"")</f>
        <v/>
      </c>
      <c r="M1991" s="347" t="s">
        <v>10536</v>
      </c>
      <c r="N1991" s="15" t="str">
        <f>IFERROR(INDEX(dbOrdini[ORDINE],MATCH(A1991,dbOrdini[CODICE
ANKER]*(dbOrdini[CODICE
SUPPLY]="GEN24"),0)),"")</f>
        <v/>
      </c>
      <c r="O1991" s="352" t="s">
        <v>8</v>
      </c>
      <c r="P1991" s="347" t="s">
        <v>4477</v>
      </c>
    </row>
    <row r="1992" spans="1:16">
      <c r="A1992" s="347" t="s">
        <v>4478</v>
      </c>
      <c r="B1992" s="348">
        <v>21</v>
      </c>
      <c r="C1992" s="347" t="s">
        <v>28152</v>
      </c>
      <c r="D1992" s="347" t="s">
        <v>4479</v>
      </c>
      <c r="E1992" s="347">
        <v>6</v>
      </c>
      <c r="F1992" s="347">
        <v>0.7</v>
      </c>
      <c r="G1992" s="347" t="s">
        <v>11</v>
      </c>
      <c r="H1992" s="349">
        <v>43</v>
      </c>
      <c r="I1992" s="350" t="s">
        <v>12</v>
      </c>
      <c r="J1992" s="351">
        <f t="shared" si="30"/>
        <v>193.5</v>
      </c>
      <c r="K1992" s="351">
        <v>32.25</v>
      </c>
      <c r="L1992" s="3" t="str">
        <f>IFERROR(INDEX(dbOrdini[PREZZO
VINOLUX],MATCH(A1992,dbOrdini[CODICE
ANKER],0)),"")</f>
        <v/>
      </c>
      <c r="M1992" s="347" t="s">
        <v>10536</v>
      </c>
      <c r="N1992" s="15" t="str">
        <f>IFERROR(INDEX(dbOrdini[ORDINE],MATCH(A1992,dbOrdini[CODICE
ANKER]*(dbOrdini[CODICE
SUPPLY]="GEN24"),0)),"")</f>
        <v/>
      </c>
      <c r="O1992" s="352" t="s">
        <v>8</v>
      </c>
      <c r="P1992" s="347" t="s">
        <v>4480</v>
      </c>
    </row>
    <row r="1993" spans="1:16">
      <c r="A1993" s="347" t="s">
        <v>4481</v>
      </c>
      <c r="B1993" s="348">
        <v>329</v>
      </c>
      <c r="C1993" s="347" t="s">
        <v>28152</v>
      </c>
      <c r="D1993" s="347" t="s">
        <v>4482</v>
      </c>
      <c r="E1993" s="347">
        <v>6</v>
      </c>
      <c r="F1993" s="347">
        <v>0.7</v>
      </c>
      <c r="G1993" s="347" t="s">
        <v>11</v>
      </c>
      <c r="H1993" s="349">
        <v>43</v>
      </c>
      <c r="I1993" s="350" t="s">
        <v>12</v>
      </c>
      <c r="J1993" s="351">
        <f t="shared" si="30"/>
        <v>117</v>
      </c>
      <c r="K1993" s="351">
        <v>19.5</v>
      </c>
      <c r="L1993" s="3" t="str">
        <f>IFERROR(INDEX(dbOrdini[PREZZO
VINOLUX],MATCH(A1993,dbOrdini[CODICE
ANKER],0)),"")</f>
        <v/>
      </c>
      <c r="M1993" s="347" t="s">
        <v>10536</v>
      </c>
      <c r="N1993" s="15" t="str">
        <f>IFERROR(INDEX(dbOrdini[ORDINE],MATCH(A1993,dbOrdini[CODICE
ANKER]*(dbOrdini[CODICE
SUPPLY]="GEN24"),0)),"")</f>
        <v/>
      </c>
      <c r="O1993" s="352" t="s">
        <v>8</v>
      </c>
      <c r="P1993" s="347" t="s">
        <v>4483</v>
      </c>
    </row>
    <row r="1994" spans="1:16">
      <c r="A1994" s="347" t="s">
        <v>4484</v>
      </c>
      <c r="B1994" s="348">
        <v>103</v>
      </c>
      <c r="C1994" s="347" t="s">
        <v>28152</v>
      </c>
      <c r="D1994" s="347" t="s">
        <v>4485</v>
      </c>
      <c r="E1994" s="347">
        <v>6</v>
      </c>
      <c r="F1994" s="347">
        <v>1</v>
      </c>
      <c r="G1994" s="347" t="s">
        <v>11</v>
      </c>
      <c r="H1994" s="349">
        <v>40</v>
      </c>
      <c r="I1994" s="350" t="s">
        <v>12</v>
      </c>
      <c r="J1994" s="351">
        <f t="shared" si="30"/>
        <v>189</v>
      </c>
      <c r="K1994" s="351">
        <v>31.5</v>
      </c>
      <c r="L1994" s="3" t="str">
        <f>IFERROR(INDEX(dbOrdini[PREZZO
VINOLUX],MATCH(A1994,dbOrdini[CODICE
ANKER],0)),"")</f>
        <v/>
      </c>
      <c r="M1994" s="347" t="s">
        <v>10536</v>
      </c>
      <c r="N1994" s="15" t="str">
        <f>IFERROR(INDEX(dbOrdini[ORDINE],MATCH(A1994,dbOrdini[CODICE
ANKER]*(dbOrdini[CODICE
SUPPLY]="GEN24"),0)),"")</f>
        <v/>
      </c>
      <c r="O1994" s="352" t="s">
        <v>8</v>
      </c>
      <c r="P1994" s="347" t="s">
        <v>4486</v>
      </c>
    </row>
    <row r="1995" spans="1:16">
      <c r="A1995" s="347" t="s">
        <v>4487</v>
      </c>
      <c r="B1995" s="348">
        <v>0</v>
      </c>
      <c r="C1995" s="347" t="s">
        <v>28152</v>
      </c>
      <c r="D1995" s="347" t="s">
        <v>4488</v>
      </c>
      <c r="E1995" s="347">
        <v>6</v>
      </c>
      <c r="F1995" s="347">
        <v>0.7</v>
      </c>
      <c r="G1995" s="347" t="s">
        <v>11</v>
      </c>
      <c r="H1995" s="349">
        <v>40</v>
      </c>
      <c r="I1995" s="350" t="s">
        <v>12</v>
      </c>
      <c r="J1995" s="351">
        <f t="shared" si="30"/>
        <v>124.5</v>
      </c>
      <c r="K1995" s="351">
        <v>20.75</v>
      </c>
      <c r="L1995" s="3">
        <f>IFERROR(INDEX(dbOrdini[PREZZO
VINOLUX],MATCH(A1995,dbOrdini[CODICE
ANKER],0)),"")</f>
        <v>21.25</v>
      </c>
      <c r="M1995" s="347" t="s">
        <v>10536</v>
      </c>
      <c r="N1995" s="15" t="str">
        <f>IFERROR(INDEX(dbOrdini[ORDINE],MATCH(A1995,dbOrdini[CODICE
ANKER]*(dbOrdini[CODICE
SUPPLY]="GEN24"),0)),"")</f>
        <v/>
      </c>
      <c r="O1995" s="352" t="s">
        <v>8</v>
      </c>
      <c r="P1995" s="347" t="s">
        <v>4489</v>
      </c>
    </row>
    <row r="1996" spans="1:16">
      <c r="A1996" s="347" t="s">
        <v>4490</v>
      </c>
      <c r="B1996" s="348">
        <v>0</v>
      </c>
      <c r="C1996" s="347" t="s">
        <v>28152</v>
      </c>
      <c r="D1996" s="347" t="s">
        <v>4491</v>
      </c>
      <c r="E1996" s="347">
        <v>6</v>
      </c>
      <c r="F1996" s="347">
        <v>0.7</v>
      </c>
      <c r="G1996" s="347" t="s">
        <v>11</v>
      </c>
      <c r="H1996" s="349">
        <v>46</v>
      </c>
      <c r="I1996" s="350" t="s">
        <v>12</v>
      </c>
      <c r="J1996" s="351">
        <f t="shared" si="30"/>
        <v>279</v>
      </c>
      <c r="K1996" s="351">
        <v>46.5</v>
      </c>
      <c r="L1996" s="3" t="str">
        <f>IFERROR(INDEX(dbOrdini[PREZZO
VINOLUX],MATCH(A1996,dbOrdini[CODICE
ANKER],0)),"")</f>
        <v/>
      </c>
      <c r="M1996" s="347" t="s">
        <v>10536</v>
      </c>
      <c r="N1996" s="15" t="str">
        <f>IFERROR(INDEX(dbOrdini[ORDINE],MATCH(A1996,dbOrdini[CODICE
ANKER]*(dbOrdini[CODICE
SUPPLY]="GEN24"),0)),"")</f>
        <v/>
      </c>
      <c r="O1996" s="352" t="s">
        <v>8</v>
      </c>
      <c r="P1996" s="347" t="s">
        <v>4492</v>
      </c>
    </row>
    <row r="1997" spans="1:16">
      <c r="A1997" s="347" t="s">
        <v>4493</v>
      </c>
      <c r="B1997" s="348">
        <v>174</v>
      </c>
      <c r="C1997" s="347" t="s">
        <v>28152</v>
      </c>
      <c r="D1997" s="347" t="s">
        <v>4494</v>
      </c>
      <c r="E1997" s="347">
        <v>6</v>
      </c>
      <c r="F1997" s="347">
        <v>1</v>
      </c>
      <c r="G1997" s="347" t="s">
        <v>11</v>
      </c>
      <c r="H1997" s="349">
        <v>43</v>
      </c>
      <c r="I1997" s="350" t="s">
        <v>12</v>
      </c>
      <c r="J1997" s="351">
        <f t="shared" ref="J1997:J2060" si="31">E1997*K1997</f>
        <v>210</v>
      </c>
      <c r="K1997" s="351">
        <v>35</v>
      </c>
      <c r="L1997" s="3" t="str">
        <f>IFERROR(INDEX(dbOrdini[PREZZO
VINOLUX],MATCH(A1997,dbOrdini[CODICE
ANKER],0)),"")</f>
        <v/>
      </c>
      <c r="M1997" s="347" t="s">
        <v>10536</v>
      </c>
      <c r="N1997" s="15" t="str">
        <f>IFERROR(INDEX(dbOrdini[ORDINE],MATCH(A1997,dbOrdini[CODICE
ANKER]*(dbOrdini[CODICE
SUPPLY]="GEN24"),0)),"")</f>
        <v/>
      </c>
      <c r="O1997" s="352" t="s">
        <v>8</v>
      </c>
      <c r="P1997" s="347" t="s">
        <v>4495</v>
      </c>
    </row>
    <row r="1998" spans="1:16">
      <c r="A1998" s="347" t="s">
        <v>4496</v>
      </c>
      <c r="B1998" s="348">
        <v>231</v>
      </c>
      <c r="C1998" s="347" t="s">
        <v>28152</v>
      </c>
      <c r="D1998" s="347" t="s">
        <v>4497</v>
      </c>
      <c r="E1998" s="347">
        <v>6</v>
      </c>
      <c r="F1998" s="347">
        <v>0.7</v>
      </c>
      <c r="G1998" s="347" t="s">
        <v>11</v>
      </c>
      <c r="H1998" s="349">
        <v>43</v>
      </c>
      <c r="I1998" s="350" t="s">
        <v>12</v>
      </c>
      <c r="J1998" s="351">
        <f t="shared" si="31"/>
        <v>171</v>
      </c>
      <c r="K1998" s="351">
        <v>28.5</v>
      </c>
      <c r="L1998" s="3" t="str">
        <f>IFERROR(INDEX(dbOrdini[PREZZO
VINOLUX],MATCH(A1998,dbOrdini[CODICE
ANKER],0)),"")</f>
        <v/>
      </c>
      <c r="M1998" s="347" t="s">
        <v>10536</v>
      </c>
      <c r="N1998" s="15" t="str">
        <f>IFERROR(INDEX(dbOrdini[ORDINE],MATCH(A1998,dbOrdini[CODICE
ANKER]*(dbOrdini[CODICE
SUPPLY]="GEN24"),0)),"")</f>
        <v/>
      </c>
      <c r="O1998" s="352" t="s">
        <v>8</v>
      </c>
      <c r="P1998" s="347" t="s">
        <v>4498</v>
      </c>
    </row>
    <row r="1999" spans="1:16">
      <c r="A1999" s="347" t="s">
        <v>4499</v>
      </c>
      <c r="B1999" s="348">
        <v>8</v>
      </c>
      <c r="C1999" s="347" t="s">
        <v>28152</v>
      </c>
      <c r="D1999" s="347" t="s">
        <v>4500</v>
      </c>
      <c r="E1999" s="347">
        <v>6</v>
      </c>
      <c r="F1999" s="347">
        <v>1</v>
      </c>
      <c r="G1999" s="347" t="s">
        <v>11</v>
      </c>
      <c r="H1999" s="349">
        <v>43</v>
      </c>
      <c r="I1999" s="350" t="s">
        <v>12</v>
      </c>
      <c r="J1999" s="351">
        <f t="shared" si="31"/>
        <v>231</v>
      </c>
      <c r="K1999" s="351">
        <v>38.5</v>
      </c>
      <c r="L1999" s="3" t="str">
        <f>IFERROR(INDEX(dbOrdini[PREZZO
VINOLUX],MATCH(A1999,dbOrdini[CODICE
ANKER],0)),"")</f>
        <v/>
      </c>
      <c r="M1999" s="347" t="s">
        <v>10536</v>
      </c>
      <c r="N1999" s="15" t="str">
        <f>IFERROR(INDEX(dbOrdini[ORDINE],MATCH(A1999,dbOrdini[CODICE
ANKER]*(dbOrdini[CODICE
SUPPLY]="GEN24"),0)),"")</f>
        <v/>
      </c>
      <c r="O1999" s="352" t="s">
        <v>8</v>
      </c>
      <c r="P1999" s="347" t="s">
        <v>4501</v>
      </c>
    </row>
    <row r="2000" spans="1:16">
      <c r="A2000" s="347" t="s">
        <v>4502</v>
      </c>
      <c r="B2000" s="348">
        <v>594</v>
      </c>
      <c r="C2000" s="347" t="s">
        <v>28152</v>
      </c>
      <c r="D2000" s="347" t="s">
        <v>4503</v>
      </c>
      <c r="E2000" s="347">
        <v>6</v>
      </c>
      <c r="F2000" s="347">
        <v>0.7</v>
      </c>
      <c r="G2000" s="347" t="s">
        <v>11</v>
      </c>
      <c r="H2000" s="349">
        <v>46</v>
      </c>
      <c r="I2000" s="350" t="s">
        <v>12</v>
      </c>
      <c r="J2000" s="351">
        <f t="shared" si="31"/>
        <v>179.7</v>
      </c>
      <c r="K2000" s="351">
        <v>29.95</v>
      </c>
      <c r="L2000" s="3" t="str">
        <f>IFERROR(INDEX(dbOrdini[PREZZO
VINOLUX],MATCH(A2000,dbOrdini[CODICE
ANKER],0)),"")</f>
        <v/>
      </c>
      <c r="M2000" s="347" t="s">
        <v>10536</v>
      </c>
      <c r="N2000" s="15" t="str">
        <f>IFERROR(INDEX(dbOrdini[ORDINE],MATCH(A2000,dbOrdini[CODICE
ANKER]*(dbOrdini[CODICE
SUPPLY]="GEN24"),0)),"")</f>
        <v/>
      </c>
      <c r="O2000" s="352" t="s">
        <v>8</v>
      </c>
      <c r="P2000" s="347" t="s">
        <v>4504</v>
      </c>
    </row>
    <row r="2001" spans="1:16">
      <c r="A2001" s="347" t="s">
        <v>4505</v>
      </c>
      <c r="B2001" s="348">
        <v>0</v>
      </c>
      <c r="C2001" s="347" t="s">
        <v>28152</v>
      </c>
      <c r="D2001" s="347" t="s">
        <v>4506</v>
      </c>
      <c r="E2001" s="347">
        <v>6</v>
      </c>
      <c r="F2001" s="347">
        <v>0.7</v>
      </c>
      <c r="G2001" s="347" t="s">
        <v>11</v>
      </c>
      <c r="H2001" s="349">
        <v>43</v>
      </c>
      <c r="I2001" s="350" t="s">
        <v>12</v>
      </c>
      <c r="J2001" s="351">
        <f t="shared" si="31"/>
        <v>309</v>
      </c>
      <c r="K2001" s="351">
        <v>51.5</v>
      </c>
      <c r="L2001" s="3" t="str">
        <f>IFERROR(INDEX(dbOrdini[PREZZO
VINOLUX],MATCH(A2001,dbOrdini[CODICE
ANKER],0)),"")</f>
        <v/>
      </c>
      <c r="M2001" s="347" t="s">
        <v>10536</v>
      </c>
      <c r="N2001" s="15" t="str">
        <f>IFERROR(INDEX(dbOrdini[ORDINE],MATCH(A2001,dbOrdini[CODICE
ANKER]*(dbOrdini[CODICE
SUPPLY]="GEN24"),0)),"")</f>
        <v/>
      </c>
      <c r="O2001" s="352" t="s">
        <v>8</v>
      </c>
      <c r="P2001" s="347" t="s">
        <v>4507</v>
      </c>
    </row>
    <row r="2002" spans="1:16">
      <c r="A2002" s="347" t="s">
        <v>28618</v>
      </c>
      <c r="B2002" s="348">
        <v>0</v>
      </c>
      <c r="C2002" s="347" t="s">
        <v>28152</v>
      </c>
      <c r="D2002" s="347" t="s">
        <v>28619</v>
      </c>
      <c r="E2002" s="347">
        <v>6</v>
      </c>
      <c r="F2002" s="347">
        <v>0.7</v>
      </c>
      <c r="G2002" s="347" t="s">
        <v>11</v>
      </c>
      <c r="H2002" s="349">
        <v>43</v>
      </c>
      <c r="I2002" s="350" t="s">
        <v>12</v>
      </c>
      <c r="J2002" s="351">
        <f t="shared" si="31"/>
        <v>333</v>
      </c>
      <c r="K2002" s="351">
        <v>55.5</v>
      </c>
      <c r="L2002" s="3" t="str">
        <f>IFERROR(INDEX(dbOrdini[PREZZO
VINOLUX],MATCH(A2002,dbOrdini[CODICE
ANKER],0)),"")</f>
        <v/>
      </c>
      <c r="M2002" s="347" t="s">
        <v>10536</v>
      </c>
      <c r="N2002" s="15" t="str">
        <f>IFERROR(INDEX(dbOrdini[ORDINE],MATCH(A2002,dbOrdini[CODICE
ANKER]*(dbOrdini[CODICE
SUPPLY]="GEN24"),0)),"")</f>
        <v/>
      </c>
      <c r="O2002" s="352" t="s">
        <v>8</v>
      </c>
      <c r="P2002" s="347" t="s">
        <v>28620</v>
      </c>
    </row>
    <row r="2003" spans="1:16">
      <c r="A2003" s="347" t="s">
        <v>4508</v>
      </c>
      <c r="B2003" s="348">
        <v>0</v>
      </c>
      <c r="C2003" s="347" t="s">
        <v>28152</v>
      </c>
      <c r="D2003" s="347" t="s">
        <v>4509</v>
      </c>
      <c r="E2003" s="347">
        <v>6</v>
      </c>
      <c r="F2003" s="347">
        <v>1</v>
      </c>
      <c r="G2003" s="347" t="s">
        <v>11</v>
      </c>
      <c r="H2003" s="349">
        <v>43</v>
      </c>
      <c r="I2003" s="350" t="s">
        <v>12</v>
      </c>
      <c r="J2003" s="351">
        <f t="shared" si="31"/>
        <v>299.70000000000005</v>
      </c>
      <c r="K2003" s="351">
        <v>49.95</v>
      </c>
      <c r="L2003" s="3" t="str">
        <f>IFERROR(INDEX(dbOrdini[PREZZO
VINOLUX],MATCH(A2003,dbOrdini[CODICE
ANKER],0)),"")</f>
        <v/>
      </c>
      <c r="M2003" s="347" t="s">
        <v>10536</v>
      </c>
      <c r="N2003" s="15" t="str">
        <f>IFERROR(INDEX(dbOrdini[ORDINE],MATCH(A2003,dbOrdini[CODICE
ANKER]*(dbOrdini[CODICE
SUPPLY]="GEN24"),0)),"")</f>
        <v/>
      </c>
      <c r="O2003" s="352" t="s">
        <v>8</v>
      </c>
      <c r="P2003" s="347" t="s">
        <v>4510</v>
      </c>
    </row>
    <row r="2004" spans="1:16">
      <c r="A2004" s="347" t="s">
        <v>4511</v>
      </c>
      <c r="B2004" s="348">
        <v>0</v>
      </c>
      <c r="C2004" s="347" t="s">
        <v>28152</v>
      </c>
      <c r="D2004" s="347" t="s">
        <v>4512</v>
      </c>
      <c r="E2004" s="347">
        <v>6</v>
      </c>
      <c r="F2004" s="347">
        <v>0.7</v>
      </c>
      <c r="G2004" s="347" t="s">
        <v>11</v>
      </c>
      <c r="H2004" s="349">
        <v>43</v>
      </c>
      <c r="I2004" s="350" t="s">
        <v>12</v>
      </c>
      <c r="J2004" s="351">
        <f t="shared" si="31"/>
        <v>417</v>
      </c>
      <c r="K2004" s="351">
        <v>69.5</v>
      </c>
      <c r="L2004" s="3" t="str">
        <f>IFERROR(INDEX(dbOrdini[PREZZO
VINOLUX],MATCH(A2004,dbOrdini[CODICE
ANKER],0)),"")</f>
        <v/>
      </c>
      <c r="M2004" s="347" t="s">
        <v>10536</v>
      </c>
      <c r="N2004" s="15" t="str">
        <f>IFERROR(INDEX(dbOrdini[ORDINE],MATCH(A2004,dbOrdini[CODICE
ANKER]*(dbOrdini[CODICE
SUPPLY]="GEN24"),0)),"")</f>
        <v/>
      </c>
      <c r="O2004" s="352" t="s">
        <v>8</v>
      </c>
      <c r="P2004" s="347" t="s">
        <v>4513</v>
      </c>
    </row>
    <row r="2005" spans="1:16">
      <c r="A2005" s="347" t="s">
        <v>11200</v>
      </c>
      <c r="B2005" s="348">
        <v>9</v>
      </c>
      <c r="C2005" s="347" t="s">
        <v>28152</v>
      </c>
      <c r="D2005" s="347" t="s">
        <v>11201</v>
      </c>
      <c r="E2005" s="347">
        <v>6</v>
      </c>
      <c r="F2005" s="347">
        <v>0.7</v>
      </c>
      <c r="G2005" s="347" t="s">
        <v>11</v>
      </c>
      <c r="H2005" s="349">
        <v>46</v>
      </c>
      <c r="I2005" s="350" t="s">
        <v>12</v>
      </c>
      <c r="J2005" s="351">
        <f t="shared" si="31"/>
        <v>324</v>
      </c>
      <c r="K2005" s="351">
        <v>54</v>
      </c>
      <c r="L2005" s="3" t="str">
        <f>IFERROR(INDEX(dbOrdini[PREZZO
VINOLUX],MATCH(A2005,dbOrdini[CODICE
ANKER],0)),"")</f>
        <v/>
      </c>
      <c r="M2005" s="347" t="s">
        <v>10536</v>
      </c>
      <c r="N2005" s="15" t="str">
        <f>IFERROR(INDEX(dbOrdini[ORDINE],MATCH(A2005,dbOrdini[CODICE
ANKER]*(dbOrdini[CODICE
SUPPLY]="GEN24"),0)),"")</f>
        <v/>
      </c>
      <c r="O2005" s="352" t="s">
        <v>8</v>
      </c>
      <c r="P2005" s="347" t="s">
        <v>11581</v>
      </c>
    </row>
    <row r="2006" spans="1:16">
      <c r="A2006" s="347" t="s">
        <v>4514</v>
      </c>
      <c r="B2006" s="348">
        <v>0</v>
      </c>
      <c r="C2006" s="347" t="s">
        <v>28152</v>
      </c>
      <c r="D2006" s="347" t="s">
        <v>4515</v>
      </c>
      <c r="E2006" s="347">
        <v>6</v>
      </c>
      <c r="F2006" s="347">
        <v>0.7</v>
      </c>
      <c r="G2006" s="347" t="s">
        <v>11</v>
      </c>
      <c r="H2006" s="349">
        <v>46</v>
      </c>
      <c r="I2006" s="350" t="s">
        <v>12</v>
      </c>
      <c r="J2006" s="351">
        <f t="shared" si="31"/>
        <v>231</v>
      </c>
      <c r="K2006" s="351">
        <v>38.5</v>
      </c>
      <c r="L2006" s="3" t="str">
        <f>IFERROR(INDEX(dbOrdini[PREZZO
VINOLUX],MATCH(A2006,dbOrdini[CODICE
ANKER],0)),"")</f>
        <v/>
      </c>
      <c r="M2006" s="347" t="s">
        <v>10536</v>
      </c>
      <c r="N2006" s="15" t="str">
        <f>IFERROR(INDEX(dbOrdini[ORDINE],MATCH(A2006,dbOrdini[CODICE
ANKER]*(dbOrdini[CODICE
SUPPLY]="GEN24"),0)),"")</f>
        <v/>
      </c>
      <c r="O2006" s="352" t="s">
        <v>8</v>
      </c>
      <c r="P2006" s="347" t="s">
        <v>4516</v>
      </c>
    </row>
    <row r="2007" spans="1:16">
      <c r="A2007" s="347" t="s">
        <v>4517</v>
      </c>
      <c r="B2007" s="348">
        <v>5</v>
      </c>
      <c r="C2007" s="347" t="s">
        <v>28152</v>
      </c>
      <c r="D2007" s="347" t="s">
        <v>4518</v>
      </c>
      <c r="E2007" s="347">
        <v>4</v>
      </c>
      <c r="F2007" s="347">
        <v>0.7</v>
      </c>
      <c r="G2007" s="347" t="s">
        <v>11</v>
      </c>
      <c r="H2007" s="349">
        <v>46</v>
      </c>
      <c r="I2007" s="350" t="s">
        <v>12</v>
      </c>
      <c r="J2007" s="351">
        <f t="shared" si="31"/>
        <v>540</v>
      </c>
      <c r="K2007" s="351">
        <v>135</v>
      </c>
      <c r="L2007" s="3" t="str">
        <f>IFERROR(INDEX(dbOrdini[PREZZO
VINOLUX],MATCH(A2007,dbOrdini[CODICE
ANKER],0)),"")</f>
        <v/>
      </c>
      <c r="M2007" s="347" t="s">
        <v>10536</v>
      </c>
      <c r="N2007" s="15" t="str">
        <f>IFERROR(INDEX(dbOrdini[ORDINE],MATCH(A2007,dbOrdini[CODICE
ANKER]*(dbOrdini[CODICE
SUPPLY]="GEN24"),0)),"")</f>
        <v/>
      </c>
      <c r="O2007" s="352" t="s">
        <v>8</v>
      </c>
      <c r="P2007" s="347" t="s">
        <v>4519</v>
      </c>
    </row>
    <row r="2008" spans="1:16">
      <c r="A2008" s="347" t="s">
        <v>28621</v>
      </c>
      <c r="B2008" s="348">
        <v>76</v>
      </c>
      <c r="C2008" s="347" t="s">
        <v>28152</v>
      </c>
      <c r="D2008" s="347" t="s">
        <v>26249</v>
      </c>
      <c r="E2008" s="347">
        <v>6</v>
      </c>
      <c r="F2008" s="347">
        <v>0.7</v>
      </c>
      <c r="G2008" s="347" t="s">
        <v>11</v>
      </c>
      <c r="H2008" s="349">
        <v>40</v>
      </c>
      <c r="I2008" s="350" t="s">
        <v>12</v>
      </c>
      <c r="J2008" s="351">
        <f t="shared" si="31"/>
        <v>106.74</v>
      </c>
      <c r="K2008" s="351">
        <v>17.79</v>
      </c>
      <c r="L2008" s="3" t="str">
        <f>IFERROR(INDEX(dbOrdini[PREZZO
VINOLUX],MATCH(A2008,dbOrdini[CODICE
ANKER],0)),"")</f>
        <v/>
      </c>
      <c r="M2008" s="347" t="s">
        <v>10536</v>
      </c>
      <c r="N2008" s="15" t="str">
        <f>IFERROR(INDEX(dbOrdini[ORDINE],MATCH(A2008,dbOrdini[CODICE
ANKER]*(dbOrdini[CODICE
SUPPLY]="GEN24"),0)),"")</f>
        <v/>
      </c>
      <c r="O2008" s="352" t="s">
        <v>8</v>
      </c>
      <c r="P2008" s="347" t="s">
        <v>28622</v>
      </c>
    </row>
    <row r="2009" spans="1:16">
      <c r="A2009" s="347" t="s">
        <v>4520</v>
      </c>
      <c r="B2009" s="348">
        <v>0</v>
      </c>
      <c r="C2009" s="347" t="s">
        <v>28152</v>
      </c>
      <c r="D2009" s="347" t="s">
        <v>4521</v>
      </c>
      <c r="E2009" s="347">
        <v>6</v>
      </c>
      <c r="F2009" s="347">
        <v>1</v>
      </c>
      <c r="G2009" s="347" t="s">
        <v>11</v>
      </c>
      <c r="H2009" s="349">
        <v>47</v>
      </c>
      <c r="I2009" s="350" t="s">
        <v>12</v>
      </c>
      <c r="J2009" s="351">
        <f t="shared" si="31"/>
        <v>49.800000000000004</v>
      </c>
      <c r="K2009" s="351">
        <v>8.3000000000000007</v>
      </c>
      <c r="L2009" s="3" t="str">
        <f>IFERROR(INDEX(dbOrdini[PREZZO
VINOLUX],MATCH(A2009,dbOrdini[CODICE
ANKER],0)),"")</f>
        <v/>
      </c>
      <c r="M2009" s="347" t="s">
        <v>10537</v>
      </c>
      <c r="N2009" s="15" t="str">
        <f>IFERROR(INDEX(dbOrdini[ORDINE],MATCH(A2009,dbOrdini[CODICE
ANKER]*(dbOrdini[CODICE
SUPPLY]="GEN24"),0)),"")</f>
        <v/>
      </c>
      <c r="O2009" s="352" t="s">
        <v>8</v>
      </c>
      <c r="P2009" s="347" t="s">
        <v>4522</v>
      </c>
    </row>
    <row r="2010" spans="1:16">
      <c r="A2010" s="347" t="s">
        <v>4523</v>
      </c>
      <c r="B2010" s="348">
        <v>40</v>
      </c>
      <c r="C2010" s="347" t="s">
        <v>28152</v>
      </c>
      <c r="D2010" s="347" t="s">
        <v>4524</v>
      </c>
      <c r="E2010" s="347">
        <v>6</v>
      </c>
      <c r="F2010" s="347">
        <v>1</v>
      </c>
      <c r="G2010" s="347" t="s">
        <v>11</v>
      </c>
      <c r="H2010" s="349">
        <v>35</v>
      </c>
      <c r="I2010" s="350" t="s">
        <v>12</v>
      </c>
      <c r="J2010" s="351">
        <f t="shared" si="31"/>
        <v>22.5</v>
      </c>
      <c r="K2010" s="351">
        <v>3.75</v>
      </c>
      <c r="L2010" s="3" t="str">
        <f>IFERROR(INDEX(dbOrdini[PREZZO
VINOLUX],MATCH(A2010,dbOrdini[CODICE
ANKER],0)),"")</f>
        <v/>
      </c>
      <c r="M2010" s="347" t="s">
        <v>28208</v>
      </c>
      <c r="N2010" s="15" t="str">
        <f>IFERROR(INDEX(dbOrdini[ORDINE],MATCH(A2010,dbOrdini[CODICE
ANKER]*(dbOrdini[CODICE
SUPPLY]="GEN24"),0)),"")</f>
        <v/>
      </c>
      <c r="O2010" s="352" t="s">
        <v>8</v>
      </c>
      <c r="P2010" s="347" t="s">
        <v>4525</v>
      </c>
    </row>
    <row r="2011" spans="1:16">
      <c r="A2011" s="347" t="s">
        <v>4526</v>
      </c>
      <c r="B2011" s="348">
        <v>16</v>
      </c>
      <c r="C2011" s="347" t="s">
        <v>28152</v>
      </c>
      <c r="D2011" s="347" t="s">
        <v>4527</v>
      </c>
      <c r="E2011" s="347">
        <v>6</v>
      </c>
      <c r="F2011" s="347">
        <v>0.7</v>
      </c>
      <c r="G2011" s="347" t="s">
        <v>11</v>
      </c>
      <c r="H2011" s="349">
        <v>40</v>
      </c>
      <c r="I2011" s="350" t="s">
        <v>12</v>
      </c>
      <c r="J2011" s="351">
        <f t="shared" si="31"/>
        <v>102</v>
      </c>
      <c r="K2011" s="351">
        <v>17</v>
      </c>
      <c r="L2011" s="3" t="str">
        <f>IFERROR(INDEX(dbOrdini[PREZZO
VINOLUX],MATCH(A2011,dbOrdini[CODICE
ANKER],0)),"")</f>
        <v/>
      </c>
      <c r="M2011" s="347" t="s">
        <v>10537</v>
      </c>
      <c r="N2011" s="15" t="str">
        <f>IFERROR(INDEX(dbOrdini[ORDINE],MATCH(A2011,dbOrdini[CODICE
ANKER]*(dbOrdini[CODICE
SUPPLY]="GEN24"),0)),"")</f>
        <v/>
      </c>
      <c r="O2011" s="352" t="s">
        <v>8</v>
      </c>
      <c r="P2011" s="347" t="s">
        <v>4528</v>
      </c>
    </row>
    <row r="2012" spans="1:16">
      <c r="A2012" s="347" t="s">
        <v>4529</v>
      </c>
      <c r="B2012" s="348">
        <v>2</v>
      </c>
      <c r="C2012" s="347" t="s">
        <v>28152</v>
      </c>
      <c r="D2012" s="347" t="s">
        <v>4530</v>
      </c>
      <c r="E2012" s="347">
        <v>6</v>
      </c>
      <c r="F2012" s="347">
        <v>0.7</v>
      </c>
      <c r="G2012" s="347" t="s">
        <v>11</v>
      </c>
      <c r="H2012" s="349">
        <v>40</v>
      </c>
      <c r="I2012" s="350" t="s">
        <v>12</v>
      </c>
      <c r="J2012" s="351">
        <f t="shared" si="31"/>
        <v>97.5</v>
      </c>
      <c r="K2012" s="351">
        <v>16.25</v>
      </c>
      <c r="L2012" s="3" t="str">
        <f>IFERROR(INDEX(dbOrdini[PREZZO
VINOLUX],MATCH(A2012,dbOrdini[CODICE
ANKER],0)),"")</f>
        <v/>
      </c>
      <c r="M2012" s="347" t="s">
        <v>10537</v>
      </c>
      <c r="N2012" s="15" t="str">
        <f>IFERROR(INDEX(dbOrdini[ORDINE],MATCH(A2012,dbOrdini[CODICE
ANKER]*(dbOrdini[CODICE
SUPPLY]="GEN24"),0)),"")</f>
        <v/>
      </c>
      <c r="O2012" s="352" t="s">
        <v>8</v>
      </c>
      <c r="P2012" s="347" t="s">
        <v>28623</v>
      </c>
    </row>
    <row r="2013" spans="1:16">
      <c r="A2013" s="347" t="s">
        <v>4531</v>
      </c>
      <c r="B2013" s="348">
        <v>0</v>
      </c>
      <c r="C2013" s="347" t="s">
        <v>28152</v>
      </c>
      <c r="D2013" s="347" t="s">
        <v>4532</v>
      </c>
      <c r="E2013" s="347">
        <v>12</v>
      </c>
      <c r="F2013" s="347">
        <v>0.05</v>
      </c>
      <c r="G2013" s="347" t="s">
        <v>11</v>
      </c>
      <c r="H2013" s="349">
        <v>40</v>
      </c>
      <c r="I2013" s="350" t="s">
        <v>12</v>
      </c>
      <c r="J2013" s="351">
        <f t="shared" si="31"/>
        <v>83.4</v>
      </c>
      <c r="K2013" s="351">
        <v>6.95</v>
      </c>
      <c r="L2013" s="3" t="str">
        <f>IFERROR(INDEX(dbOrdini[PREZZO
VINOLUX],MATCH(A2013,dbOrdini[CODICE
ANKER],0)),"")</f>
        <v/>
      </c>
      <c r="M2013" s="347" t="s">
        <v>10541</v>
      </c>
      <c r="N2013" s="15" t="str">
        <f>IFERROR(INDEX(dbOrdini[ORDINE],MATCH(A2013,dbOrdini[CODICE
ANKER]*(dbOrdini[CODICE
SUPPLY]="GEN24"),0)),"")</f>
        <v/>
      </c>
      <c r="O2013" s="352" t="s">
        <v>8</v>
      </c>
      <c r="P2013" s="347" t="s">
        <v>4533</v>
      </c>
    </row>
    <row r="2014" spans="1:16">
      <c r="A2014" s="347" t="s">
        <v>4534</v>
      </c>
      <c r="B2014" s="348">
        <v>244</v>
      </c>
      <c r="C2014" s="347" t="s">
        <v>28152</v>
      </c>
      <c r="D2014" s="347" t="s">
        <v>4532</v>
      </c>
      <c r="E2014" s="347">
        <v>6</v>
      </c>
      <c r="F2014" s="347">
        <v>0.7</v>
      </c>
      <c r="G2014" s="347" t="s">
        <v>11</v>
      </c>
      <c r="H2014" s="349">
        <v>40</v>
      </c>
      <c r="I2014" s="350" t="s">
        <v>12</v>
      </c>
      <c r="J2014" s="351">
        <f t="shared" si="31"/>
        <v>198</v>
      </c>
      <c r="K2014" s="351">
        <v>33</v>
      </c>
      <c r="L2014" s="3" t="str">
        <f>IFERROR(INDEX(dbOrdini[PREZZO
VINOLUX],MATCH(A2014,dbOrdini[CODICE
ANKER],0)),"")</f>
        <v/>
      </c>
      <c r="M2014" s="347" t="s">
        <v>10541</v>
      </c>
      <c r="N2014" s="15" t="str">
        <f>IFERROR(INDEX(dbOrdini[ORDINE],MATCH(A2014,dbOrdini[CODICE
ANKER]*(dbOrdini[CODICE
SUPPLY]="GEN24"),0)),"")</f>
        <v/>
      </c>
      <c r="O2014" s="352" t="s">
        <v>8</v>
      </c>
      <c r="P2014" s="347" t="s">
        <v>4535</v>
      </c>
    </row>
    <row r="2015" spans="1:16">
      <c r="A2015" s="347" t="s">
        <v>4536</v>
      </c>
      <c r="B2015" s="348">
        <v>61</v>
      </c>
      <c r="C2015" s="347" t="s">
        <v>28152</v>
      </c>
      <c r="D2015" s="347" t="s">
        <v>4537</v>
      </c>
      <c r="E2015" s="347">
        <v>6</v>
      </c>
      <c r="F2015" s="347">
        <v>0.7</v>
      </c>
      <c r="G2015" s="347" t="s">
        <v>11</v>
      </c>
      <c r="H2015" s="349">
        <v>40</v>
      </c>
      <c r="I2015" s="350" t="s">
        <v>12</v>
      </c>
      <c r="J2015" s="351">
        <f t="shared" si="31"/>
        <v>121.5</v>
      </c>
      <c r="K2015" s="351">
        <v>20.25</v>
      </c>
      <c r="L2015" s="3" t="str">
        <f>IFERROR(INDEX(dbOrdini[PREZZO
VINOLUX],MATCH(A2015,dbOrdini[CODICE
ANKER],0)),"")</f>
        <v/>
      </c>
      <c r="M2015" s="347" t="s">
        <v>10537</v>
      </c>
      <c r="N2015" s="15" t="str">
        <f>IFERROR(INDEX(dbOrdini[ORDINE],MATCH(A2015,dbOrdini[CODICE
ANKER]*(dbOrdini[CODICE
SUPPLY]="GEN24"),0)),"")</f>
        <v/>
      </c>
      <c r="O2015" s="352" t="s">
        <v>8</v>
      </c>
      <c r="P2015" s="347" t="s">
        <v>28624</v>
      </c>
    </row>
    <row r="2016" spans="1:16">
      <c r="A2016" s="347" t="s">
        <v>4538</v>
      </c>
      <c r="B2016" s="348">
        <v>31</v>
      </c>
      <c r="C2016" s="347" t="s">
        <v>28152</v>
      </c>
      <c r="D2016" s="347" t="s">
        <v>4539</v>
      </c>
      <c r="E2016" s="347">
        <v>6</v>
      </c>
      <c r="F2016" s="347">
        <v>0.7</v>
      </c>
      <c r="G2016" s="347" t="s">
        <v>11</v>
      </c>
      <c r="H2016" s="349">
        <v>40</v>
      </c>
      <c r="I2016" s="350" t="s">
        <v>12</v>
      </c>
      <c r="J2016" s="351">
        <f t="shared" si="31"/>
        <v>121.5</v>
      </c>
      <c r="K2016" s="351">
        <v>20.25</v>
      </c>
      <c r="L2016" s="3" t="str">
        <f>IFERROR(INDEX(dbOrdini[PREZZO
VINOLUX],MATCH(A2016,dbOrdini[CODICE
ANKER],0)),"")</f>
        <v/>
      </c>
      <c r="M2016" s="347" t="s">
        <v>10533</v>
      </c>
      <c r="N2016" s="15" t="str">
        <f>IFERROR(INDEX(dbOrdini[ORDINE],MATCH(A2016,dbOrdini[CODICE
ANKER]*(dbOrdini[CODICE
SUPPLY]="GEN24"),0)),"")</f>
        <v/>
      </c>
      <c r="O2016" s="352" t="s">
        <v>8</v>
      </c>
      <c r="P2016" s="347" t="s">
        <v>4540</v>
      </c>
    </row>
    <row r="2017" spans="1:16">
      <c r="A2017" s="347" t="s">
        <v>4541</v>
      </c>
      <c r="B2017" s="348">
        <v>5</v>
      </c>
      <c r="C2017" s="347" t="s">
        <v>28152</v>
      </c>
      <c r="D2017" s="347" t="s">
        <v>4542</v>
      </c>
      <c r="E2017" s="347">
        <v>1</v>
      </c>
      <c r="F2017" s="347">
        <v>3</v>
      </c>
      <c r="G2017" s="347" t="s">
        <v>11262</v>
      </c>
      <c r="H2017" s="349">
        <v>40</v>
      </c>
      <c r="I2017" s="350" t="s">
        <v>12</v>
      </c>
      <c r="J2017" s="351">
        <f t="shared" si="31"/>
        <v>153</v>
      </c>
      <c r="K2017" s="351">
        <v>153</v>
      </c>
      <c r="L2017" s="3" t="str">
        <f>IFERROR(INDEX(dbOrdini[PREZZO
VINOLUX],MATCH(A2017,dbOrdini[CODICE
ANKER],0)),"")</f>
        <v/>
      </c>
      <c r="M2017" s="347" t="s">
        <v>10533</v>
      </c>
      <c r="N2017" s="15" t="str">
        <f>IFERROR(INDEX(dbOrdini[ORDINE],MATCH(A2017,dbOrdini[CODICE
ANKER]*(dbOrdini[CODICE
SUPPLY]="GEN24"),0)),"")</f>
        <v/>
      </c>
      <c r="O2017" s="352" t="s">
        <v>8</v>
      </c>
      <c r="P2017" s="347" t="s">
        <v>4543</v>
      </c>
    </row>
    <row r="2018" spans="1:16">
      <c r="A2018" s="347" t="s">
        <v>28625</v>
      </c>
      <c r="B2018" s="348">
        <v>0</v>
      </c>
      <c r="C2018" s="347" t="s">
        <v>28152</v>
      </c>
      <c r="D2018" s="347" t="s">
        <v>28626</v>
      </c>
      <c r="E2018" s="347">
        <v>6</v>
      </c>
      <c r="F2018" s="347">
        <v>0.75</v>
      </c>
      <c r="G2018" s="347" t="s">
        <v>11</v>
      </c>
      <c r="H2018" s="349">
        <v>5.5</v>
      </c>
      <c r="I2018" s="350" t="s">
        <v>12</v>
      </c>
      <c r="J2018" s="351">
        <f t="shared" si="31"/>
        <v>30</v>
      </c>
      <c r="K2018" s="351">
        <v>5</v>
      </c>
      <c r="L2018" s="3" t="str">
        <f>IFERROR(INDEX(dbOrdini[PREZZO
VINOLUX],MATCH(A2018,dbOrdini[CODICE
ANKER],0)),"")</f>
        <v/>
      </c>
      <c r="M2018" s="347" t="s">
        <v>28244</v>
      </c>
      <c r="N2018" s="15" t="str">
        <f>IFERROR(INDEX(dbOrdini[ORDINE],MATCH(A2018,dbOrdini[CODICE
ANKER]*(dbOrdini[CODICE
SUPPLY]="GEN24"),0)),"")</f>
        <v/>
      </c>
      <c r="O2018" s="352" t="s">
        <v>8</v>
      </c>
      <c r="P2018" s="347" t="s">
        <v>28627</v>
      </c>
    </row>
    <row r="2019" spans="1:16">
      <c r="A2019" s="347" t="s">
        <v>4544</v>
      </c>
      <c r="B2019" s="348">
        <v>212</v>
      </c>
      <c r="C2019" s="347" t="s">
        <v>28152</v>
      </c>
      <c r="D2019" s="347" t="s">
        <v>4545</v>
      </c>
      <c r="E2019" s="347">
        <v>6</v>
      </c>
      <c r="F2019" s="347">
        <v>0.7</v>
      </c>
      <c r="G2019" s="347" t="s">
        <v>11</v>
      </c>
      <c r="H2019" s="349">
        <v>30</v>
      </c>
      <c r="I2019" s="350" t="s">
        <v>12</v>
      </c>
      <c r="J2019" s="351">
        <f t="shared" si="31"/>
        <v>20.399999999999999</v>
      </c>
      <c r="K2019" s="351">
        <v>3.4</v>
      </c>
      <c r="L2019" s="3" t="str">
        <f>IFERROR(INDEX(dbOrdini[PREZZO
VINOLUX],MATCH(A2019,dbOrdini[CODICE
ANKER],0)),"")</f>
        <v/>
      </c>
      <c r="M2019" s="347" t="s">
        <v>28201</v>
      </c>
      <c r="N2019" s="15" t="str">
        <f>IFERROR(INDEX(dbOrdini[ORDINE],MATCH(A2019,dbOrdini[CODICE
ANKER]*(dbOrdini[CODICE
SUPPLY]="GEN24"),0)),"")</f>
        <v/>
      </c>
      <c r="O2019" s="352" t="s">
        <v>8</v>
      </c>
      <c r="P2019" s="347" t="s">
        <v>4546</v>
      </c>
    </row>
    <row r="2020" spans="1:16">
      <c r="A2020" s="347" t="s">
        <v>4547</v>
      </c>
      <c r="B2020" s="348">
        <v>0</v>
      </c>
      <c r="C2020" s="347" t="s">
        <v>28152</v>
      </c>
      <c r="D2020" s="347" t="s">
        <v>4548</v>
      </c>
      <c r="E2020" s="347">
        <v>6</v>
      </c>
      <c r="F2020" s="347">
        <v>0.75</v>
      </c>
      <c r="G2020" s="347" t="s">
        <v>11</v>
      </c>
      <c r="H2020" s="349">
        <v>15</v>
      </c>
      <c r="I2020" s="350" t="s">
        <v>12</v>
      </c>
      <c r="J2020" s="351">
        <f t="shared" si="31"/>
        <v>43.2</v>
      </c>
      <c r="K2020" s="351">
        <v>7.2</v>
      </c>
      <c r="L2020" s="3" t="str">
        <f>IFERROR(INDEX(dbOrdini[PREZZO
VINOLUX],MATCH(A2020,dbOrdini[CODICE
ANKER],0)),"")</f>
        <v/>
      </c>
      <c r="M2020" s="347" t="s">
        <v>28304</v>
      </c>
      <c r="N2020" s="15" t="str">
        <f>IFERROR(INDEX(dbOrdini[ORDINE],MATCH(A2020,dbOrdini[CODICE
ANKER]*(dbOrdini[CODICE
SUPPLY]="GEN24"),0)),"")</f>
        <v/>
      </c>
      <c r="O2020" s="352" t="s">
        <v>8</v>
      </c>
      <c r="P2020" s="347" t="s">
        <v>4549</v>
      </c>
    </row>
    <row r="2021" spans="1:16">
      <c r="A2021" s="347" t="s">
        <v>4553</v>
      </c>
      <c r="B2021" s="348">
        <v>0</v>
      </c>
      <c r="C2021" s="347" t="s">
        <v>28152</v>
      </c>
      <c r="D2021" s="347" t="s">
        <v>4551</v>
      </c>
      <c r="E2021" s="347">
        <v>6</v>
      </c>
      <c r="F2021" s="347">
        <v>1</v>
      </c>
      <c r="G2021" s="347" t="s">
        <v>11</v>
      </c>
      <c r="H2021" s="349">
        <v>37.5</v>
      </c>
      <c r="I2021" s="350" t="s">
        <v>12</v>
      </c>
      <c r="J2021" s="351">
        <f t="shared" si="31"/>
        <v>25.5</v>
      </c>
      <c r="K2021" s="351">
        <v>4.25</v>
      </c>
      <c r="L2021" s="3" t="str">
        <f>IFERROR(INDEX(dbOrdini[PREZZO
VINOLUX],MATCH(A2021,dbOrdini[CODICE
ANKER],0)),"")</f>
        <v/>
      </c>
      <c r="M2021" s="347" t="s">
        <v>10533</v>
      </c>
      <c r="N2021" s="15" t="str">
        <f>IFERROR(INDEX(dbOrdini[ORDINE],MATCH(A2021,dbOrdini[CODICE
ANKER]*(dbOrdini[CODICE
SUPPLY]="GEN24"),0)),"")</f>
        <v/>
      </c>
      <c r="O2021" s="352" t="s">
        <v>8</v>
      </c>
      <c r="P2021" s="347" t="s">
        <v>4554</v>
      </c>
    </row>
    <row r="2022" spans="1:16">
      <c r="A2022" s="347" t="s">
        <v>4550</v>
      </c>
      <c r="B2022" s="348">
        <v>0</v>
      </c>
      <c r="C2022" s="347" t="s">
        <v>28152</v>
      </c>
      <c r="D2022" s="347" t="s">
        <v>4551</v>
      </c>
      <c r="E2022" s="347">
        <v>6</v>
      </c>
      <c r="F2022" s="347">
        <v>0.7</v>
      </c>
      <c r="G2022" s="347" t="s">
        <v>11262</v>
      </c>
      <c r="H2022" s="349">
        <v>37.5</v>
      </c>
      <c r="I2022" s="350" t="s">
        <v>12</v>
      </c>
      <c r="J2022" s="351">
        <f t="shared" si="31"/>
        <v>14.700000000000001</v>
      </c>
      <c r="K2022" s="351">
        <v>2.4500000000000002</v>
      </c>
      <c r="L2022" s="3" t="str">
        <f>IFERROR(INDEX(dbOrdini[PREZZO
VINOLUX],MATCH(A2022,dbOrdini[CODICE
ANKER],0)),"")</f>
        <v/>
      </c>
      <c r="M2022" s="347" t="s">
        <v>10533</v>
      </c>
      <c r="N2022" s="15" t="str">
        <f>IFERROR(INDEX(dbOrdini[ORDINE],MATCH(A2022,dbOrdini[CODICE
ANKER]*(dbOrdini[CODICE
SUPPLY]="GEN24"),0)),"")</f>
        <v/>
      </c>
      <c r="O2022" s="352" t="s">
        <v>8</v>
      </c>
      <c r="P2022" s="347" t="s">
        <v>4552</v>
      </c>
    </row>
    <row r="2023" spans="1:16">
      <c r="A2023" s="347" t="s">
        <v>4555</v>
      </c>
      <c r="B2023" s="348">
        <v>386</v>
      </c>
      <c r="C2023" s="347" t="s">
        <v>28152</v>
      </c>
      <c r="D2023" s="347" t="s">
        <v>4556</v>
      </c>
      <c r="E2023" s="347">
        <v>6</v>
      </c>
      <c r="F2023" s="347">
        <v>0.7</v>
      </c>
      <c r="G2023" s="347" t="s">
        <v>11</v>
      </c>
      <c r="H2023" s="349">
        <v>0</v>
      </c>
      <c r="I2023" s="350" t="s">
        <v>12</v>
      </c>
      <c r="J2023" s="351">
        <f t="shared" si="31"/>
        <v>57</v>
      </c>
      <c r="K2023" s="351">
        <v>9.5</v>
      </c>
      <c r="L2023" s="3" t="str">
        <f>IFERROR(INDEX(dbOrdini[PREZZO
VINOLUX],MATCH(A2023,dbOrdini[CODICE
ANKER],0)),"")</f>
        <v/>
      </c>
      <c r="M2023" s="347" t="s">
        <v>28382</v>
      </c>
      <c r="N2023" s="15" t="str">
        <f>IFERROR(INDEX(dbOrdini[ORDINE],MATCH(A2023,dbOrdini[CODICE
ANKER]*(dbOrdini[CODICE
SUPPLY]="GEN24"),0)),"")</f>
        <v/>
      </c>
      <c r="O2023" s="352" t="s">
        <v>8</v>
      </c>
      <c r="P2023" s="347" t="s">
        <v>4557</v>
      </c>
    </row>
    <row r="2024" spans="1:16">
      <c r="A2024" s="347" t="s">
        <v>4567</v>
      </c>
      <c r="B2024" s="348">
        <v>4506</v>
      </c>
      <c r="C2024" s="347" t="s">
        <v>28152</v>
      </c>
      <c r="D2024" s="347" t="s">
        <v>4559</v>
      </c>
      <c r="E2024" s="347">
        <v>6</v>
      </c>
      <c r="F2024" s="347">
        <v>1</v>
      </c>
      <c r="G2024" s="347" t="s">
        <v>11</v>
      </c>
      <c r="H2024" s="349">
        <v>37.5</v>
      </c>
      <c r="I2024" s="350" t="s">
        <v>12</v>
      </c>
      <c r="J2024" s="351">
        <f t="shared" si="31"/>
        <v>35.700000000000003</v>
      </c>
      <c r="K2024" s="351">
        <v>5.95</v>
      </c>
      <c r="L2024" s="3" t="str">
        <f>IFERROR(INDEX(dbOrdini[PREZZO
VINOLUX],MATCH(A2024,dbOrdini[CODICE
ANKER],0)),"")</f>
        <v/>
      </c>
      <c r="M2024" s="347" t="s">
        <v>10537</v>
      </c>
      <c r="N2024" s="15" t="str">
        <f>IFERROR(INDEX(dbOrdini[ORDINE],MATCH(A2024,dbOrdini[CODICE
ANKER]*(dbOrdini[CODICE
SUPPLY]="GEN24"),0)),"")</f>
        <v/>
      </c>
      <c r="O2024" s="352" t="s">
        <v>8</v>
      </c>
      <c r="P2024" s="347" t="s">
        <v>4568</v>
      </c>
    </row>
    <row r="2025" spans="1:16">
      <c r="A2025" s="347" t="s">
        <v>4563</v>
      </c>
      <c r="B2025" s="348">
        <v>2669</v>
      </c>
      <c r="C2025" s="347" t="s">
        <v>28152</v>
      </c>
      <c r="D2025" s="347" t="s">
        <v>4559</v>
      </c>
      <c r="E2025" s="347">
        <v>6</v>
      </c>
      <c r="F2025" s="347">
        <v>0.7</v>
      </c>
      <c r="G2025" s="347" t="s">
        <v>11262</v>
      </c>
      <c r="H2025" s="349">
        <v>37.5</v>
      </c>
      <c r="I2025" s="350" t="s">
        <v>12</v>
      </c>
      <c r="J2025" s="351">
        <f t="shared" si="31"/>
        <v>26.400000000000002</v>
      </c>
      <c r="K2025" s="351">
        <v>4.4000000000000004</v>
      </c>
      <c r="L2025" s="3" t="str">
        <f>IFERROR(INDEX(dbOrdini[PREZZO
VINOLUX],MATCH(A2025,dbOrdini[CODICE
ANKER],0)),"")</f>
        <v/>
      </c>
      <c r="M2025" s="347" t="s">
        <v>10537</v>
      </c>
      <c r="N2025" s="15" t="str">
        <f>IFERROR(INDEX(dbOrdini[ORDINE],MATCH(A2025,dbOrdini[CODICE
ANKER]*(dbOrdini[CODICE
SUPPLY]="GEN24"),0)),"")</f>
        <v/>
      </c>
      <c r="O2025" s="352" t="s">
        <v>8</v>
      </c>
      <c r="P2025" s="347" t="s">
        <v>4564</v>
      </c>
    </row>
    <row r="2026" spans="1:16">
      <c r="A2026" s="347" t="s">
        <v>4558</v>
      </c>
      <c r="B2026" s="348">
        <v>549</v>
      </c>
      <c r="C2026" s="347" t="s">
        <v>28152</v>
      </c>
      <c r="D2026" s="347" t="s">
        <v>4559</v>
      </c>
      <c r="E2026" s="347">
        <v>6</v>
      </c>
      <c r="F2026" s="347">
        <v>0.2</v>
      </c>
      <c r="G2026" s="347" t="s">
        <v>11</v>
      </c>
      <c r="H2026" s="349">
        <v>37.5</v>
      </c>
      <c r="I2026" s="350" t="s">
        <v>12</v>
      </c>
      <c r="J2026" s="351">
        <f t="shared" si="31"/>
        <v>11.94</v>
      </c>
      <c r="K2026" s="351">
        <v>1.99</v>
      </c>
      <c r="L2026" s="3" t="str">
        <f>IFERROR(INDEX(dbOrdini[PREZZO
VINOLUX],MATCH(A2026,dbOrdini[CODICE
ANKER],0)),"")</f>
        <v/>
      </c>
      <c r="M2026" s="347" t="s">
        <v>10537</v>
      </c>
      <c r="N2026" s="15" t="str">
        <f>IFERROR(INDEX(dbOrdini[ORDINE],MATCH(A2026,dbOrdini[CODICE
ANKER]*(dbOrdini[CODICE
SUPPLY]="GEN24"),0)),"")</f>
        <v/>
      </c>
      <c r="O2026" s="352" t="s">
        <v>8</v>
      </c>
      <c r="P2026" s="347" t="s">
        <v>4560</v>
      </c>
    </row>
    <row r="2027" spans="1:16">
      <c r="A2027" s="347" t="s">
        <v>11583</v>
      </c>
      <c r="B2027" s="348">
        <v>144</v>
      </c>
      <c r="C2027" s="347" t="s">
        <v>28152</v>
      </c>
      <c r="D2027" s="347" t="s">
        <v>4559</v>
      </c>
      <c r="E2027" s="347">
        <v>6</v>
      </c>
      <c r="F2027" s="347">
        <v>0.2</v>
      </c>
      <c r="G2027" s="347" t="s">
        <v>11</v>
      </c>
      <c r="H2027" s="349">
        <v>43</v>
      </c>
      <c r="I2027" s="350" t="s">
        <v>12</v>
      </c>
      <c r="J2027" s="351">
        <f t="shared" si="31"/>
        <v>11.100000000000001</v>
      </c>
      <c r="K2027" s="351">
        <v>1.85</v>
      </c>
      <c r="L2027" s="3" t="str">
        <f>IFERROR(INDEX(dbOrdini[PREZZO
VINOLUX],MATCH(A2027,dbOrdini[CODICE
ANKER],0)),"")</f>
        <v/>
      </c>
      <c r="M2027" s="347" t="s">
        <v>10537</v>
      </c>
      <c r="N2027" s="15" t="str">
        <f>IFERROR(INDEX(dbOrdini[ORDINE],MATCH(A2027,dbOrdini[CODICE
ANKER]*(dbOrdini[CODICE
SUPPLY]="GEN24"),0)),"")</f>
        <v/>
      </c>
      <c r="O2027" s="352" t="s">
        <v>8</v>
      </c>
      <c r="P2027" s="347" t="s">
        <v>11584</v>
      </c>
    </row>
    <row r="2028" spans="1:16">
      <c r="A2028" s="347" t="s">
        <v>4565</v>
      </c>
      <c r="B2028" s="348">
        <v>3197</v>
      </c>
      <c r="C2028" s="347" t="s">
        <v>28152</v>
      </c>
      <c r="D2028" s="347" t="s">
        <v>4559</v>
      </c>
      <c r="E2028" s="347">
        <v>6</v>
      </c>
      <c r="F2028" s="347">
        <v>0.7</v>
      </c>
      <c r="G2028" s="347" t="s">
        <v>11</v>
      </c>
      <c r="H2028" s="349">
        <v>37.5</v>
      </c>
      <c r="I2028" s="350" t="s">
        <v>12</v>
      </c>
      <c r="J2028" s="351">
        <f t="shared" si="31"/>
        <v>27.900000000000002</v>
      </c>
      <c r="K2028" s="351">
        <v>4.6500000000000004</v>
      </c>
      <c r="L2028" s="3" t="str">
        <f>IFERROR(INDEX(dbOrdini[PREZZO
VINOLUX],MATCH(A2028,dbOrdini[CODICE
ANKER],0)),"")</f>
        <v/>
      </c>
      <c r="M2028" s="347" t="s">
        <v>10537</v>
      </c>
      <c r="N2028" s="15" t="str">
        <f>IFERROR(INDEX(dbOrdini[ORDINE],MATCH(A2028,dbOrdini[CODICE
ANKER]*(dbOrdini[CODICE
SUPPLY]="GEN24"),0)),"")</f>
        <v/>
      </c>
      <c r="O2028" s="352" t="s">
        <v>8</v>
      </c>
      <c r="P2028" s="347" t="s">
        <v>4566</v>
      </c>
    </row>
    <row r="2029" spans="1:16">
      <c r="A2029" s="347" t="s">
        <v>4561</v>
      </c>
      <c r="B2029" s="348">
        <v>700</v>
      </c>
      <c r="C2029" s="347" t="s">
        <v>28152</v>
      </c>
      <c r="D2029" s="347" t="s">
        <v>4559</v>
      </c>
      <c r="E2029" s="347">
        <v>6</v>
      </c>
      <c r="F2029" s="347">
        <v>0.35</v>
      </c>
      <c r="G2029" s="347" t="s">
        <v>11</v>
      </c>
      <c r="H2029" s="349">
        <v>37.5</v>
      </c>
      <c r="I2029" s="350" t="s">
        <v>12</v>
      </c>
      <c r="J2029" s="351">
        <f t="shared" si="31"/>
        <v>18.299999999999997</v>
      </c>
      <c r="K2029" s="351">
        <v>3.05</v>
      </c>
      <c r="L2029" s="3" t="str">
        <f>IFERROR(INDEX(dbOrdini[PREZZO
VINOLUX],MATCH(A2029,dbOrdini[CODICE
ANKER],0)),"")</f>
        <v/>
      </c>
      <c r="M2029" s="347" t="s">
        <v>10537</v>
      </c>
      <c r="N2029" s="15" t="str">
        <f>IFERROR(INDEX(dbOrdini[ORDINE],MATCH(A2029,dbOrdini[CODICE
ANKER]*(dbOrdini[CODICE
SUPPLY]="GEN24"),0)),"")</f>
        <v/>
      </c>
      <c r="O2029" s="352" t="s">
        <v>8</v>
      </c>
      <c r="P2029" s="347" t="s">
        <v>4562</v>
      </c>
    </row>
    <row r="2030" spans="1:16">
      <c r="A2030" s="347" t="s">
        <v>11582</v>
      </c>
      <c r="B2030" s="348">
        <v>0</v>
      </c>
      <c r="C2030" s="347" t="s">
        <v>28152</v>
      </c>
      <c r="D2030" s="347" t="s">
        <v>4559</v>
      </c>
      <c r="E2030" s="347">
        <v>6</v>
      </c>
      <c r="F2030" s="347">
        <v>0.2</v>
      </c>
      <c r="G2030" s="347" t="s">
        <v>11</v>
      </c>
      <c r="H2030" s="349">
        <v>37.5</v>
      </c>
      <c r="I2030" s="350" t="s">
        <v>12</v>
      </c>
      <c r="J2030" s="351">
        <f t="shared" si="31"/>
        <v>12.600000000000001</v>
      </c>
      <c r="K2030" s="351">
        <v>2.1</v>
      </c>
      <c r="L2030" s="3" t="str">
        <f>IFERROR(INDEX(dbOrdini[PREZZO
VINOLUX],MATCH(A2030,dbOrdini[CODICE
ANKER],0)),"")</f>
        <v/>
      </c>
      <c r="M2030" s="347" t="s">
        <v>10537</v>
      </c>
      <c r="N2030" s="15" t="str">
        <f>IFERROR(INDEX(dbOrdini[ORDINE],MATCH(A2030,dbOrdini[CODICE
ANKER]*(dbOrdini[CODICE
SUPPLY]="GEN24"),0)),"")</f>
        <v/>
      </c>
      <c r="O2030" s="352" t="s">
        <v>8</v>
      </c>
      <c r="P2030" s="347" t="s">
        <v>4560</v>
      </c>
    </row>
    <row r="2031" spans="1:16">
      <c r="A2031" s="347" t="s">
        <v>4570</v>
      </c>
      <c r="B2031" s="348">
        <v>1248</v>
      </c>
      <c r="C2031" s="347" t="s">
        <v>28152</v>
      </c>
      <c r="D2031" s="347" t="s">
        <v>4571</v>
      </c>
      <c r="E2031" s="347">
        <v>12</v>
      </c>
      <c r="F2031" s="347">
        <v>0.05</v>
      </c>
      <c r="G2031" s="347" t="s">
        <v>11</v>
      </c>
      <c r="H2031" s="349">
        <v>37.5</v>
      </c>
      <c r="I2031" s="350" t="s">
        <v>12</v>
      </c>
      <c r="J2031" s="351">
        <f t="shared" si="31"/>
        <v>7.8000000000000007</v>
      </c>
      <c r="K2031" s="351">
        <v>0.65</v>
      </c>
      <c r="L2031" s="3" t="str">
        <f>IFERROR(INDEX(dbOrdini[PREZZO
VINOLUX],MATCH(A2031,dbOrdini[CODICE
ANKER],0)),"")</f>
        <v/>
      </c>
      <c r="M2031" s="347" t="s">
        <v>10537</v>
      </c>
      <c r="N2031" s="15" t="str">
        <f>IFERROR(INDEX(dbOrdini[ORDINE],MATCH(A2031,dbOrdini[CODICE
ANKER]*(dbOrdini[CODICE
SUPPLY]="GEN24"),0)),"")</f>
        <v/>
      </c>
      <c r="O2031" s="352" t="s">
        <v>8</v>
      </c>
      <c r="P2031" s="347" t="s">
        <v>4572</v>
      </c>
    </row>
    <row r="2032" spans="1:16">
      <c r="A2032" s="347" t="s">
        <v>4576</v>
      </c>
      <c r="B2032" s="348">
        <v>0</v>
      </c>
      <c r="C2032" s="347" t="s">
        <v>28152</v>
      </c>
      <c r="D2032" s="347" t="s">
        <v>4574</v>
      </c>
      <c r="E2032" s="347">
        <v>6</v>
      </c>
      <c r="F2032" s="347">
        <v>1</v>
      </c>
      <c r="G2032" s="347" t="s">
        <v>11</v>
      </c>
      <c r="H2032" s="349">
        <v>37.5</v>
      </c>
      <c r="I2032" s="350" t="s">
        <v>12</v>
      </c>
      <c r="J2032" s="351">
        <f t="shared" si="31"/>
        <v>43.5</v>
      </c>
      <c r="K2032" s="351">
        <v>7.25</v>
      </c>
      <c r="L2032" s="3" t="str">
        <f>IFERROR(INDEX(dbOrdini[PREZZO
VINOLUX],MATCH(A2032,dbOrdini[CODICE
ANKER],0)),"")</f>
        <v/>
      </c>
      <c r="M2032" s="347" t="s">
        <v>10537</v>
      </c>
      <c r="N2032" s="15" t="str">
        <f>IFERROR(INDEX(dbOrdini[ORDINE],MATCH(A2032,dbOrdini[CODICE
ANKER]*(dbOrdini[CODICE
SUPPLY]="GEN24"),0)),"")</f>
        <v/>
      </c>
      <c r="O2032" s="352" t="s">
        <v>8</v>
      </c>
      <c r="P2032" s="347" t="s">
        <v>4577</v>
      </c>
    </row>
    <row r="2033" spans="1:16">
      <c r="A2033" s="347" t="s">
        <v>4573</v>
      </c>
      <c r="B2033" s="348">
        <v>1751</v>
      </c>
      <c r="C2033" s="347" t="s">
        <v>28152</v>
      </c>
      <c r="D2033" s="347" t="s">
        <v>4574</v>
      </c>
      <c r="E2033" s="347">
        <v>6</v>
      </c>
      <c r="F2033" s="347">
        <v>0.7</v>
      </c>
      <c r="G2033" s="347" t="s">
        <v>11</v>
      </c>
      <c r="H2033" s="349">
        <v>37.5</v>
      </c>
      <c r="I2033" s="350" t="s">
        <v>12</v>
      </c>
      <c r="J2033" s="351">
        <f t="shared" si="31"/>
        <v>32.099999999999994</v>
      </c>
      <c r="K2033" s="351">
        <v>5.35</v>
      </c>
      <c r="L2033" s="3" t="str">
        <f>IFERROR(INDEX(dbOrdini[PREZZO
VINOLUX],MATCH(A2033,dbOrdini[CODICE
ANKER],0)),"")</f>
        <v/>
      </c>
      <c r="M2033" s="347" t="s">
        <v>10537</v>
      </c>
      <c r="N2033" s="15" t="str">
        <f>IFERROR(INDEX(dbOrdini[ORDINE],MATCH(A2033,dbOrdini[CODICE
ANKER]*(dbOrdini[CODICE
SUPPLY]="GEN24"),0)),"")</f>
        <v/>
      </c>
      <c r="O2033" s="352" t="s">
        <v>8</v>
      </c>
      <c r="P2033" s="347" t="s">
        <v>4575</v>
      </c>
    </row>
    <row r="2034" spans="1:16">
      <c r="A2034" s="347" t="s">
        <v>4579</v>
      </c>
      <c r="B2034" s="348">
        <v>109</v>
      </c>
      <c r="C2034" s="347" t="s">
        <v>28152</v>
      </c>
      <c r="D2034" s="347" t="s">
        <v>4578</v>
      </c>
      <c r="E2034" s="347">
        <v>6</v>
      </c>
      <c r="F2034" s="347">
        <v>0.7</v>
      </c>
      <c r="G2034" s="347" t="s">
        <v>11</v>
      </c>
      <c r="H2034" s="349">
        <v>37.5</v>
      </c>
      <c r="I2034" s="350" t="s">
        <v>12</v>
      </c>
      <c r="J2034" s="351">
        <f t="shared" si="31"/>
        <v>27.900000000000002</v>
      </c>
      <c r="K2034" s="351">
        <v>4.6500000000000004</v>
      </c>
      <c r="L2034" s="3" t="str">
        <f>IFERROR(INDEX(dbOrdini[PREZZO
VINOLUX],MATCH(A2034,dbOrdini[CODICE
ANKER],0)),"")</f>
        <v/>
      </c>
      <c r="M2034" s="347" t="s">
        <v>10537</v>
      </c>
      <c r="N2034" s="15" t="str">
        <f>IFERROR(INDEX(dbOrdini[ORDINE],MATCH(A2034,dbOrdini[CODICE
ANKER]*(dbOrdini[CODICE
SUPPLY]="GEN24"),0)),"")</f>
        <v/>
      </c>
      <c r="O2034" s="352" t="s">
        <v>8</v>
      </c>
      <c r="P2034" s="347" t="s">
        <v>4580</v>
      </c>
    </row>
    <row r="2035" spans="1:16">
      <c r="A2035" s="347" t="s">
        <v>4581</v>
      </c>
      <c r="B2035" s="348">
        <v>280</v>
      </c>
      <c r="C2035" s="347" t="s">
        <v>28152</v>
      </c>
      <c r="D2035" s="347" t="s">
        <v>4582</v>
      </c>
      <c r="E2035" s="347">
        <v>6</v>
      </c>
      <c r="F2035" s="347">
        <v>0.7</v>
      </c>
      <c r="G2035" s="347" t="s">
        <v>11</v>
      </c>
      <c r="H2035" s="349">
        <v>37.5</v>
      </c>
      <c r="I2035" s="350" t="s">
        <v>12</v>
      </c>
      <c r="J2035" s="351">
        <f t="shared" si="31"/>
        <v>29.700000000000003</v>
      </c>
      <c r="K2035" s="351">
        <v>4.95</v>
      </c>
      <c r="L2035" s="3" t="str">
        <f>IFERROR(INDEX(dbOrdini[PREZZO
VINOLUX],MATCH(A2035,dbOrdini[CODICE
ANKER],0)),"")</f>
        <v/>
      </c>
      <c r="M2035" s="347" t="s">
        <v>10537</v>
      </c>
      <c r="N2035" s="15" t="str">
        <f>IFERROR(INDEX(dbOrdini[ORDINE],MATCH(A2035,dbOrdini[CODICE
ANKER]*(dbOrdini[CODICE
SUPPLY]="GEN24"),0)),"")</f>
        <v/>
      </c>
      <c r="O2035" s="352" t="s">
        <v>8</v>
      </c>
      <c r="P2035" s="347" t="s">
        <v>4583</v>
      </c>
    </row>
    <row r="2036" spans="1:16">
      <c r="A2036" s="347" t="s">
        <v>4584</v>
      </c>
      <c r="B2036" s="348">
        <v>0</v>
      </c>
      <c r="C2036" s="347" t="s">
        <v>28152</v>
      </c>
      <c r="D2036" s="347" t="s">
        <v>4585</v>
      </c>
      <c r="E2036" s="347">
        <v>6</v>
      </c>
      <c r="F2036" s="347">
        <v>1</v>
      </c>
      <c r="G2036" s="347" t="s">
        <v>11</v>
      </c>
      <c r="H2036" s="349">
        <v>30</v>
      </c>
      <c r="I2036" s="350" t="s">
        <v>12</v>
      </c>
      <c r="J2036" s="351">
        <f t="shared" si="31"/>
        <v>22.5</v>
      </c>
      <c r="K2036" s="351">
        <v>3.75</v>
      </c>
      <c r="L2036" s="3" t="str">
        <f>IFERROR(INDEX(dbOrdini[PREZZO
VINOLUX],MATCH(A2036,dbOrdini[CODICE
ANKER],0)),"")</f>
        <v/>
      </c>
      <c r="M2036" s="347" t="s">
        <v>28342</v>
      </c>
      <c r="N2036" s="15" t="str">
        <f>IFERROR(INDEX(dbOrdini[ORDINE],MATCH(A2036,dbOrdini[CODICE
ANKER]*(dbOrdini[CODICE
SUPPLY]="GEN24"),0)),"")</f>
        <v/>
      </c>
      <c r="O2036" s="352" t="s">
        <v>8</v>
      </c>
      <c r="P2036" s="347" t="s">
        <v>4586</v>
      </c>
    </row>
    <row r="2037" spans="1:16">
      <c r="A2037" s="347" t="s">
        <v>4587</v>
      </c>
      <c r="B2037" s="348">
        <v>21</v>
      </c>
      <c r="C2037" s="347" t="s">
        <v>28152</v>
      </c>
      <c r="D2037" s="347" t="s">
        <v>4588</v>
      </c>
      <c r="E2037" s="347">
        <v>6</v>
      </c>
      <c r="F2037" s="347">
        <v>1</v>
      </c>
      <c r="G2037" s="347" t="s">
        <v>11</v>
      </c>
      <c r="H2037" s="349">
        <v>35</v>
      </c>
      <c r="I2037" s="350" t="s">
        <v>12</v>
      </c>
      <c r="J2037" s="351">
        <f t="shared" si="31"/>
        <v>20.100000000000001</v>
      </c>
      <c r="K2037" s="351">
        <v>3.35</v>
      </c>
      <c r="L2037" s="3" t="str">
        <f>IFERROR(INDEX(dbOrdini[PREZZO
VINOLUX],MATCH(A2037,dbOrdini[CODICE
ANKER],0)),"")</f>
        <v/>
      </c>
      <c r="M2037" s="347" t="s">
        <v>28208</v>
      </c>
      <c r="N2037" s="15" t="str">
        <f>IFERROR(INDEX(dbOrdini[ORDINE],MATCH(A2037,dbOrdini[CODICE
ANKER]*(dbOrdini[CODICE
SUPPLY]="GEN24"),0)),"")</f>
        <v/>
      </c>
      <c r="O2037" s="352" t="s">
        <v>8</v>
      </c>
      <c r="P2037" s="347" t="s">
        <v>4589</v>
      </c>
    </row>
    <row r="2038" spans="1:16">
      <c r="A2038" s="347" t="s">
        <v>4590</v>
      </c>
      <c r="B2038" s="348">
        <v>6</v>
      </c>
      <c r="C2038" s="347" t="s">
        <v>28152</v>
      </c>
      <c r="D2038" s="347" t="s">
        <v>4591</v>
      </c>
      <c r="E2038" s="347">
        <v>6</v>
      </c>
      <c r="F2038" s="347">
        <v>0.7</v>
      </c>
      <c r="G2038" s="347" t="s">
        <v>11</v>
      </c>
      <c r="H2038" s="349">
        <v>75.5</v>
      </c>
      <c r="I2038" s="350" t="s">
        <v>12</v>
      </c>
      <c r="J2038" s="351">
        <f t="shared" si="31"/>
        <v>82.5</v>
      </c>
      <c r="K2038" s="351">
        <v>13.75</v>
      </c>
      <c r="L2038" s="3" t="str">
        <f>IFERROR(INDEX(dbOrdini[PREZZO
VINOLUX],MATCH(A2038,dbOrdini[CODICE
ANKER],0)),"")</f>
        <v/>
      </c>
      <c r="M2038" s="347" t="s">
        <v>10535</v>
      </c>
      <c r="N2038" s="15" t="str">
        <f>IFERROR(INDEX(dbOrdini[ORDINE],MATCH(A2038,dbOrdini[CODICE
ANKER]*(dbOrdini[CODICE
SUPPLY]="GEN24"),0)),"")</f>
        <v/>
      </c>
      <c r="O2038" s="352" t="s">
        <v>8</v>
      </c>
      <c r="P2038" s="347" t="s">
        <v>4592</v>
      </c>
    </row>
    <row r="2039" spans="1:16">
      <c r="A2039" s="347" t="s">
        <v>4593</v>
      </c>
      <c r="B2039" s="348">
        <v>3797</v>
      </c>
      <c r="C2039" s="347" t="s">
        <v>28152</v>
      </c>
      <c r="D2039" s="347" t="s">
        <v>4594</v>
      </c>
      <c r="E2039" s="347">
        <v>6</v>
      </c>
      <c r="F2039" s="347">
        <v>0.7</v>
      </c>
      <c r="G2039" s="347" t="s">
        <v>11</v>
      </c>
      <c r="H2039" s="349">
        <v>40</v>
      </c>
      <c r="I2039" s="350" t="s">
        <v>12</v>
      </c>
      <c r="J2039" s="351">
        <f t="shared" si="31"/>
        <v>63.900000000000006</v>
      </c>
      <c r="K2039" s="351">
        <v>10.65</v>
      </c>
      <c r="L2039" s="3" t="str">
        <f>IFERROR(INDEX(dbOrdini[PREZZO
VINOLUX],MATCH(A2039,dbOrdini[CODICE
ANKER],0)),"")</f>
        <v/>
      </c>
      <c r="M2039" s="347" t="s">
        <v>10535</v>
      </c>
      <c r="N2039" s="15" t="str">
        <f>IFERROR(INDEX(dbOrdini[ORDINE],MATCH(A2039,dbOrdini[CODICE
ANKER]*(dbOrdini[CODICE
SUPPLY]="GEN24"),0)),"")</f>
        <v/>
      </c>
      <c r="O2039" s="352" t="s">
        <v>8</v>
      </c>
      <c r="P2039" s="347" t="s">
        <v>4595</v>
      </c>
    </row>
    <row r="2040" spans="1:16">
      <c r="A2040" s="347" t="s">
        <v>4596</v>
      </c>
      <c r="B2040" s="348">
        <v>0</v>
      </c>
      <c r="C2040" s="347" t="s">
        <v>28152</v>
      </c>
      <c r="D2040" s="347" t="s">
        <v>4597</v>
      </c>
      <c r="E2040" s="347">
        <v>6</v>
      </c>
      <c r="F2040" s="347">
        <v>0.7</v>
      </c>
      <c r="G2040" s="347" t="s">
        <v>11</v>
      </c>
      <c r="H2040" s="349">
        <v>40</v>
      </c>
      <c r="I2040" s="350" t="s">
        <v>12</v>
      </c>
      <c r="J2040" s="351">
        <f t="shared" si="31"/>
        <v>213</v>
      </c>
      <c r="K2040" s="351">
        <v>35.5</v>
      </c>
      <c r="L2040" s="3" t="str">
        <f>IFERROR(INDEX(dbOrdini[PREZZO
VINOLUX],MATCH(A2040,dbOrdini[CODICE
ANKER],0)),"")</f>
        <v/>
      </c>
      <c r="M2040" s="347" t="s">
        <v>10535</v>
      </c>
      <c r="N2040" s="15" t="str">
        <f>IFERROR(INDEX(dbOrdini[ORDINE],MATCH(A2040,dbOrdini[CODICE
ANKER]*(dbOrdini[CODICE
SUPPLY]="GEN24"),0)),"")</f>
        <v/>
      </c>
      <c r="O2040" s="352" t="s">
        <v>8</v>
      </c>
      <c r="P2040" s="347" t="s">
        <v>4598</v>
      </c>
    </row>
    <row r="2041" spans="1:16">
      <c r="A2041" s="347" t="s">
        <v>4599</v>
      </c>
      <c r="B2041" s="348">
        <v>44</v>
      </c>
      <c r="C2041" s="347" t="s">
        <v>28152</v>
      </c>
      <c r="D2041" s="347" t="s">
        <v>4600</v>
      </c>
      <c r="E2041" s="347">
        <v>12</v>
      </c>
      <c r="F2041" s="347">
        <v>0.7</v>
      </c>
      <c r="G2041" s="347" t="s">
        <v>11</v>
      </c>
      <c r="H2041" s="349">
        <v>40</v>
      </c>
      <c r="I2041" s="350" t="s">
        <v>12</v>
      </c>
      <c r="J2041" s="351">
        <f t="shared" si="31"/>
        <v>109.19999999999999</v>
      </c>
      <c r="K2041" s="351">
        <v>9.1</v>
      </c>
      <c r="L2041" s="3" t="str">
        <f>IFERROR(INDEX(dbOrdini[PREZZO
VINOLUX],MATCH(A2041,dbOrdini[CODICE
ANKER],0)),"")</f>
        <v/>
      </c>
      <c r="M2041" s="347" t="s">
        <v>10535</v>
      </c>
      <c r="N2041" s="15" t="str">
        <f>IFERROR(INDEX(dbOrdini[ORDINE],MATCH(A2041,dbOrdini[CODICE
ANKER]*(dbOrdini[CODICE
SUPPLY]="GEN24"),0)),"")</f>
        <v/>
      </c>
      <c r="O2041" s="352" t="s">
        <v>8</v>
      </c>
      <c r="P2041" s="347" t="s">
        <v>4601</v>
      </c>
    </row>
    <row r="2042" spans="1:16">
      <c r="A2042" s="347" t="s">
        <v>4602</v>
      </c>
      <c r="B2042" s="348">
        <v>0</v>
      </c>
      <c r="C2042" s="347" t="s">
        <v>28152</v>
      </c>
      <c r="D2042" s="347" t="s">
        <v>4603</v>
      </c>
      <c r="E2042" s="347">
        <v>6</v>
      </c>
      <c r="F2042" s="347">
        <v>0.75</v>
      </c>
      <c r="G2042" s="347" t="s">
        <v>11262</v>
      </c>
      <c r="H2042" s="349">
        <v>12</v>
      </c>
      <c r="I2042" s="350" t="s">
        <v>12</v>
      </c>
      <c r="J2042" s="351">
        <f t="shared" si="31"/>
        <v>201</v>
      </c>
      <c r="K2042" s="351">
        <v>33.5</v>
      </c>
      <c r="L2042" s="3" t="str">
        <f>IFERROR(INDEX(dbOrdini[PREZZO
VINOLUX],MATCH(A2042,dbOrdini[CODICE
ANKER],0)),"")</f>
        <v/>
      </c>
      <c r="M2042" s="347" t="s">
        <v>28233</v>
      </c>
      <c r="N2042" s="15" t="str">
        <f>IFERROR(INDEX(dbOrdini[ORDINE],MATCH(A2042,dbOrdini[CODICE
ANKER]*(dbOrdini[CODICE
SUPPLY]="GEN24"),0)),"")</f>
        <v/>
      </c>
      <c r="O2042" s="352" t="s">
        <v>8</v>
      </c>
      <c r="P2042" s="347" t="s">
        <v>4604</v>
      </c>
    </row>
    <row r="2043" spans="1:16">
      <c r="A2043" s="347" t="s">
        <v>11585</v>
      </c>
      <c r="B2043" s="348">
        <v>28</v>
      </c>
      <c r="C2043" s="347" t="s">
        <v>28152</v>
      </c>
      <c r="D2043" s="347" t="s">
        <v>11586</v>
      </c>
      <c r="E2043" s="347">
        <v>6</v>
      </c>
      <c r="F2043" s="347">
        <v>0.75</v>
      </c>
      <c r="G2043" s="347" t="s">
        <v>11</v>
      </c>
      <c r="H2043" s="349">
        <v>12</v>
      </c>
      <c r="I2043" s="350" t="s">
        <v>12</v>
      </c>
      <c r="J2043" s="351">
        <f t="shared" si="31"/>
        <v>201</v>
      </c>
      <c r="K2043" s="351">
        <v>33.5</v>
      </c>
      <c r="L2043" s="3" t="str">
        <f>IFERROR(INDEX(dbOrdini[PREZZO
VINOLUX],MATCH(A2043,dbOrdini[CODICE
ANKER],0)),"")</f>
        <v/>
      </c>
      <c r="M2043" s="347" t="s">
        <v>28233</v>
      </c>
      <c r="N2043" s="15" t="str">
        <f>IFERROR(INDEX(dbOrdini[ORDINE],MATCH(A2043,dbOrdini[CODICE
ANKER]*(dbOrdini[CODICE
SUPPLY]="GEN24"),0)),"")</f>
        <v/>
      </c>
      <c r="O2043" s="352" t="s">
        <v>8</v>
      </c>
      <c r="P2043" s="347" t="s">
        <v>11587</v>
      </c>
    </row>
    <row r="2044" spans="1:16">
      <c r="A2044" s="347" t="s">
        <v>10950</v>
      </c>
      <c r="B2044" s="348">
        <v>24</v>
      </c>
      <c r="C2044" s="347" t="s">
        <v>28152</v>
      </c>
      <c r="D2044" s="347" t="s">
        <v>10951</v>
      </c>
      <c r="E2044" s="347">
        <v>6</v>
      </c>
      <c r="F2044" s="347">
        <v>0.5</v>
      </c>
      <c r="G2044" s="347" t="s">
        <v>11</v>
      </c>
      <c r="H2044" s="349">
        <v>46</v>
      </c>
      <c r="I2044" s="350" t="s">
        <v>12</v>
      </c>
      <c r="J2044" s="351">
        <f t="shared" si="31"/>
        <v>117</v>
      </c>
      <c r="K2044" s="351">
        <v>19.5</v>
      </c>
      <c r="L2044" s="3" t="str">
        <f>IFERROR(INDEX(dbOrdini[PREZZO
VINOLUX],MATCH(A2044,dbOrdini[CODICE
ANKER],0)),"")</f>
        <v/>
      </c>
      <c r="M2044" s="347" t="s">
        <v>10536</v>
      </c>
      <c r="N2044" s="15" t="str">
        <f>IFERROR(INDEX(dbOrdini[ORDINE],MATCH(A2044,dbOrdini[CODICE
ANKER]*(dbOrdini[CODICE
SUPPLY]="GEN24"),0)),"")</f>
        <v/>
      </c>
      <c r="O2044" s="352" t="s">
        <v>8</v>
      </c>
      <c r="P2044" s="347" t="s">
        <v>11588</v>
      </c>
    </row>
    <row r="2045" spans="1:16">
      <c r="A2045" s="347" t="s">
        <v>10952</v>
      </c>
      <c r="B2045" s="348">
        <v>24</v>
      </c>
      <c r="C2045" s="347" t="s">
        <v>28152</v>
      </c>
      <c r="D2045" s="347" t="s">
        <v>10953</v>
      </c>
      <c r="E2045" s="347">
        <v>6</v>
      </c>
      <c r="F2045" s="347">
        <v>0.5</v>
      </c>
      <c r="G2045" s="347" t="s">
        <v>11</v>
      </c>
      <c r="H2045" s="349">
        <v>46</v>
      </c>
      <c r="I2045" s="350" t="s">
        <v>12</v>
      </c>
      <c r="J2045" s="351">
        <f t="shared" si="31"/>
        <v>117</v>
      </c>
      <c r="K2045" s="351">
        <v>19.5</v>
      </c>
      <c r="L2045" s="3" t="str">
        <f>IFERROR(INDEX(dbOrdini[PREZZO
VINOLUX],MATCH(A2045,dbOrdini[CODICE
ANKER],0)),"")</f>
        <v/>
      </c>
      <c r="M2045" s="347" t="s">
        <v>10536</v>
      </c>
      <c r="N2045" s="15" t="str">
        <f>IFERROR(INDEX(dbOrdini[ORDINE],MATCH(A2045,dbOrdini[CODICE
ANKER]*(dbOrdini[CODICE
SUPPLY]="GEN24"),0)),"")</f>
        <v/>
      </c>
      <c r="O2045" s="352" t="s">
        <v>8</v>
      </c>
      <c r="P2045" s="347" t="s">
        <v>11589</v>
      </c>
    </row>
    <row r="2046" spans="1:16">
      <c r="A2046" s="347" t="s">
        <v>10954</v>
      </c>
      <c r="B2046" s="348">
        <v>24</v>
      </c>
      <c r="C2046" s="347" t="s">
        <v>28152</v>
      </c>
      <c r="D2046" s="347" t="s">
        <v>10955</v>
      </c>
      <c r="E2046" s="347">
        <v>6</v>
      </c>
      <c r="F2046" s="347">
        <v>0.5</v>
      </c>
      <c r="G2046" s="347" t="s">
        <v>11</v>
      </c>
      <c r="H2046" s="349">
        <v>46</v>
      </c>
      <c r="I2046" s="350" t="s">
        <v>12</v>
      </c>
      <c r="J2046" s="351">
        <f t="shared" si="31"/>
        <v>117</v>
      </c>
      <c r="K2046" s="351">
        <v>19.5</v>
      </c>
      <c r="L2046" s="3" t="str">
        <f>IFERROR(INDEX(dbOrdini[PREZZO
VINOLUX],MATCH(A2046,dbOrdini[CODICE
ANKER],0)),"")</f>
        <v/>
      </c>
      <c r="M2046" s="347" t="s">
        <v>10536</v>
      </c>
      <c r="N2046" s="15" t="str">
        <f>IFERROR(INDEX(dbOrdini[ORDINE],MATCH(A2046,dbOrdini[CODICE
ANKER]*(dbOrdini[CODICE
SUPPLY]="GEN24"),0)),"")</f>
        <v/>
      </c>
      <c r="O2046" s="352" t="s">
        <v>8</v>
      </c>
      <c r="P2046" s="347" t="s">
        <v>11590</v>
      </c>
    </row>
    <row r="2047" spans="1:16">
      <c r="A2047" s="347" t="s">
        <v>4605</v>
      </c>
      <c r="B2047" s="348">
        <v>0</v>
      </c>
      <c r="C2047" s="347" t="s">
        <v>28152</v>
      </c>
      <c r="D2047" s="347" t="s">
        <v>4606</v>
      </c>
      <c r="E2047" s="347">
        <v>6</v>
      </c>
      <c r="F2047" s="347">
        <v>0.7</v>
      </c>
      <c r="G2047" s="347" t="s">
        <v>11</v>
      </c>
      <c r="H2047" s="349">
        <v>46</v>
      </c>
      <c r="I2047" s="350" t="s">
        <v>12</v>
      </c>
      <c r="J2047" s="351">
        <f t="shared" si="31"/>
        <v>151.5</v>
      </c>
      <c r="K2047" s="351">
        <v>25.25</v>
      </c>
      <c r="L2047" s="3" t="str">
        <f>IFERROR(INDEX(dbOrdini[PREZZO
VINOLUX],MATCH(A2047,dbOrdini[CODICE
ANKER],0)),"")</f>
        <v/>
      </c>
      <c r="M2047" s="347" t="s">
        <v>10536</v>
      </c>
      <c r="N2047" s="15" t="str">
        <f>IFERROR(INDEX(dbOrdini[ORDINE],MATCH(A2047,dbOrdini[CODICE
ANKER]*(dbOrdini[CODICE
SUPPLY]="GEN24"),0)),"")</f>
        <v/>
      </c>
      <c r="O2047" s="352" t="s">
        <v>8</v>
      </c>
      <c r="P2047" s="347" t="s">
        <v>4607</v>
      </c>
    </row>
    <row r="2048" spans="1:16">
      <c r="A2048" s="347" t="s">
        <v>4608</v>
      </c>
      <c r="B2048" s="348">
        <v>115</v>
      </c>
      <c r="C2048" s="347" t="s">
        <v>28152</v>
      </c>
      <c r="D2048" s="347" t="s">
        <v>4609</v>
      </c>
      <c r="E2048" s="347">
        <v>6</v>
      </c>
      <c r="F2048" s="347">
        <v>0.7</v>
      </c>
      <c r="G2048" s="347" t="s">
        <v>11</v>
      </c>
      <c r="H2048" s="349">
        <v>24</v>
      </c>
      <c r="I2048" s="350" t="s">
        <v>12</v>
      </c>
      <c r="J2048" s="351">
        <f t="shared" si="31"/>
        <v>55.5</v>
      </c>
      <c r="K2048" s="351">
        <v>9.25</v>
      </c>
      <c r="L2048" s="3" t="str">
        <f>IFERROR(INDEX(dbOrdini[PREZZO
VINOLUX],MATCH(A2048,dbOrdini[CODICE
ANKER],0)),"")</f>
        <v/>
      </c>
      <c r="M2048" s="347" t="s">
        <v>10539</v>
      </c>
      <c r="N2048" s="15" t="str">
        <f>IFERROR(INDEX(dbOrdini[ORDINE],MATCH(A2048,dbOrdini[CODICE
ANKER]*(dbOrdini[CODICE
SUPPLY]="GEN24"),0)),"")</f>
        <v/>
      </c>
      <c r="O2048" s="352" t="s">
        <v>8</v>
      </c>
      <c r="P2048" s="347" t="s">
        <v>4610</v>
      </c>
    </row>
    <row r="2049" spans="1:16">
      <c r="A2049" s="347" t="s">
        <v>11089</v>
      </c>
      <c r="B2049" s="348">
        <v>111</v>
      </c>
      <c r="C2049" s="347" t="s">
        <v>28152</v>
      </c>
      <c r="D2049" s="347" t="s">
        <v>11090</v>
      </c>
      <c r="E2049" s="347">
        <v>6</v>
      </c>
      <c r="F2049" s="347">
        <v>0.7</v>
      </c>
      <c r="G2049" s="347" t="s">
        <v>11</v>
      </c>
      <c r="H2049" s="349">
        <v>24</v>
      </c>
      <c r="I2049" s="350" t="s">
        <v>12</v>
      </c>
      <c r="J2049" s="351">
        <f t="shared" si="31"/>
        <v>61.5</v>
      </c>
      <c r="K2049" s="351">
        <v>10.25</v>
      </c>
      <c r="L2049" s="3" t="str">
        <f>IFERROR(INDEX(dbOrdini[PREZZO
VINOLUX],MATCH(A2049,dbOrdini[CODICE
ANKER],0)),"")</f>
        <v/>
      </c>
      <c r="M2049" s="347" t="s">
        <v>10546</v>
      </c>
      <c r="N2049" s="15" t="str">
        <f>IFERROR(INDEX(dbOrdini[ORDINE],MATCH(A2049,dbOrdini[CODICE
ANKER]*(dbOrdini[CODICE
SUPPLY]="GEN24"),0)),"")</f>
        <v/>
      </c>
      <c r="O2049" s="352" t="s">
        <v>8</v>
      </c>
      <c r="P2049" s="347" t="s">
        <v>11591</v>
      </c>
    </row>
    <row r="2050" spans="1:16">
      <c r="A2050" s="347" t="s">
        <v>4611</v>
      </c>
      <c r="B2050" s="348">
        <v>56</v>
      </c>
      <c r="C2050" s="347" t="s">
        <v>28152</v>
      </c>
      <c r="D2050" s="347" t="s">
        <v>4612</v>
      </c>
      <c r="E2050" s="347">
        <v>6</v>
      </c>
      <c r="F2050" s="347">
        <v>0.7</v>
      </c>
      <c r="G2050" s="347" t="s">
        <v>11</v>
      </c>
      <c r="H2050" s="349">
        <v>14</v>
      </c>
      <c r="I2050" s="350" t="s">
        <v>12</v>
      </c>
      <c r="J2050" s="351">
        <f t="shared" si="31"/>
        <v>16.5</v>
      </c>
      <c r="K2050" s="351">
        <v>2.75</v>
      </c>
      <c r="L2050" s="3" t="str">
        <f>IFERROR(INDEX(dbOrdini[PREZZO
VINOLUX],MATCH(A2050,dbOrdini[CODICE
ANKER],0)),"")</f>
        <v/>
      </c>
      <c r="M2050" s="347" t="s">
        <v>10545</v>
      </c>
      <c r="N2050" s="15" t="str">
        <f>IFERROR(INDEX(dbOrdini[ORDINE],MATCH(A2050,dbOrdini[CODICE
ANKER]*(dbOrdini[CODICE
SUPPLY]="GEN24"),0)),"")</f>
        <v/>
      </c>
      <c r="O2050" s="352" t="s">
        <v>8</v>
      </c>
      <c r="P2050" s="347" t="s">
        <v>4613</v>
      </c>
    </row>
    <row r="2051" spans="1:16">
      <c r="A2051" s="347" t="s">
        <v>4614</v>
      </c>
      <c r="B2051" s="348">
        <v>0</v>
      </c>
      <c r="C2051" s="347" t="s">
        <v>28152</v>
      </c>
      <c r="D2051" s="347" t="s">
        <v>4615</v>
      </c>
      <c r="E2051" s="347">
        <v>6</v>
      </c>
      <c r="F2051" s="347">
        <v>0.75</v>
      </c>
      <c r="G2051" s="347" t="s">
        <v>11</v>
      </c>
      <c r="H2051" s="349">
        <v>20</v>
      </c>
      <c r="I2051" s="350" t="s">
        <v>12</v>
      </c>
      <c r="J2051" s="351">
        <f t="shared" si="31"/>
        <v>83.699999999999989</v>
      </c>
      <c r="K2051" s="351">
        <v>13.95</v>
      </c>
      <c r="L2051" s="3" t="str">
        <f>IFERROR(INDEX(dbOrdini[PREZZO
VINOLUX],MATCH(A2051,dbOrdini[CODICE
ANKER],0)),"")</f>
        <v/>
      </c>
      <c r="M2051" s="347" t="s">
        <v>28481</v>
      </c>
      <c r="N2051" s="15" t="str">
        <f>IFERROR(INDEX(dbOrdini[ORDINE],MATCH(A2051,dbOrdini[CODICE
ANKER]*(dbOrdini[CODICE
SUPPLY]="GEN24"),0)),"")</f>
        <v/>
      </c>
      <c r="O2051" s="352" t="s">
        <v>8</v>
      </c>
      <c r="P2051" s="347" t="s">
        <v>4616</v>
      </c>
    </row>
    <row r="2052" spans="1:16">
      <c r="A2052" s="347" t="s">
        <v>11592</v>
      </c>
      <c r="B2052" s="348">
        <v>161</v>
      </c>
      <c r="C2052" s="347" t="s">
        <v>28152</v>
      </c>
      <c r="D2052" s="347" t="s">
        <v>11593</v>
      </c>
      <c r="E2052" s="347">
        <v>6</v>
      </c>
      <c r="F2052" s="347">
        <v>0.75</v>
      </c>
      <c r="G2052" s="347" t="s">
        <v>11</v>
      </c>
      <c r="H2052" s="349">
        <v>20</v>
      </c>
      <c r="I2052" s="350" t="s">
        <v>12</v>
      </c>
      <c r="J2052" s="351">
        <f t="shared" si="31"/>
        <v>135</v>
      </c>
      <c r="K2052" s="351">
        <v>22.5</v>
      </c>
      <c r="L2052" s="3" t="str">
        <f>IFERROR(INDEX(dbOrdini[PREZZO
VINOLUX],MATCH(A2052,dbOrdini[CODICE
ANKER],0)),"")</f>
        <v/>
      </c>
      <c r="M2052" s="347" t="s">
        <v>28481</v>
      </c>
      <c r="N2052" s="15" t="str">
        <f>IFERROR(INDEX(dbOrdini[ORDINE],MATCH(A2052,dbOrdini[CODICE
ANKER]*(dbOrdini[CODICE
SUPPLY]="GEN24"),0)),"")</f>
        <v/>
      </c>
      <c r="O2052" s="352" t="s">
        <v>8</v>
      </c>
      <c r="P2052" s="347" t="s">
        <v>11594</v>
      </c>
    </row>
    <row r="2053" spans="1:16">
      <c r="A2053" s="347" t="s">
        <v>4617</v>
      </c>
      <c r="B2053" s="348">
        <v>47</v>
      </c>
      <c r="C2053" s="347" t="s">
        <v>28152</v>
      </c>
      <c r="D2053" s="347" t="s">
        <v>4618</v>
      </c>
      <c r="E2053" s="347">
        <v>6</v>
      </c>
      <c r="F2053" s="347">
        <v>0.75</v>
      </c>
      <c r="G2053" s="347" t="s">
        <v>11</v>
      </c>
      <c r="H2053" s="349">
        <v>20</v>
      </c>
      <c r="I2053" s="350" t="s">
        <v>12</v>
      </c>
      <c r="J2053" s="351">
        <f t="shared" si="31"/>
        <v>339</v>
      </c>
      <c r="K2053" s="351">
        <v>56.5</v>
      </c>
      <c r="L2053" s="3" t="str">
        <f>IFERROR(INDEX(dbOrdini[PREZZO
VINOLUX],MATCH(A2053,dbOrdini[CODICE
ANKER],0)),"")</f>
        <v/>
      </c>
      <c r="M2053" s="347" t="s">
        <v>28481</v>
      </c>
      <c r="N2053" s="15" t="str">
        <f>IFERROR(INDEX(dbOrdini[ORDINE],MATCH(A2053,dbOrdini[CODICE
ANKER]*(dbOrdini[CODICE
SUPPLY]="GEN24"),0)),"")</f>
        <v/>
      </c>
      <c r="O2053" s="352" t="s">
        <v>8</v>
      </c>
      <c r="P2053" s="347" t="s">
        <v>4619</v>
      </c>
    </row>
    <row r="2054" spans="1:16">
      <c r="A2054" s="347" t="s">
        <v>4620</v>
      </c>
      <c r="B2054" s="348">
        <v>14</v>
      </c>
      <c r="C2054" s="347" t="s">
        <v>28152</v>
      </c>
      <c r="D2054" s="347" t="s">
        <v>4621</v>
      </c>
      <c r="E2054" s="347">
        <v>6</v>
      </c>
      <c r="F2054" s="347">
        <v>0.75</v>
      </c>
      <c r="G2054" s="347" t="s">
        <v>11</v>
      </c>
      <c r="H2054" s="349">
        <v>19</v>
      </c>
      <c r="I2054" s="350" t="s">
        <v>12</v>
      </c>
      <c r="J2054" s="351">
        <f t="shared" si="31"/>
        <v>35.700000000000003</v>
      </c>
      <c r="K2054" s="351">
        <v>5.95</v>
      </c>
      <c r="L2054" s="3" t="str">
        <f>IFERROR(INDEX(dbOrdini[PREZZO
VINOLUX],MATCH(A2054,dbOrdini[CODICE
ANKER],0)),"")</f>
        <v/>
      </c>
      <c r="M2054" s="347" t="s">
        <v>28481</v>
      </c>
      <c r="N2054" s="15" t="str">
        <f>IFERROR(INDEX(dbOrdini[ORDINE],MATCH(A2054,dbOrdini[CODICE
ANKER]*(dbOrdini[CODICE
SUPPLY]="GEN24"),0)),"")</f>
        <v/>
      </c>
      <c r="O2054" s="352" t="s">
        <v>8</v>
      </c>
      <c r="P2054" s="347" t="s">
        <v>4622</v>
      </c>
    </row>
    <row r="2055" spans="1:16">
      <c r="A2055" s="347" t="s">
        <v>4623</v>
      </c>
      <c r="B2055" s="348">
        <v>86</v>
      </c>
      <c r="C2055" s="347" t="s">
        <v>28152</v>
      </c>
      <c r="D2055" s="347" t="s">
        <v>4624</v>
      </c>
      <c r="E2055" s="347">
        <v>6</v>
      </c>
      <c r="F2055" s="347">
        <v>0.75</v>
      </c>
      <c r="G2055" s="347" t="s">
        <v>11</v>
      </c>
      <c r="H2055" s="349">
        <v>19</v>
      </c>
      <c r="I2055" s="350" t="s">
        <v>12</v>
      </c>
      <c r="J2055" s="351">
        <f t="shared" si="31"/>
        <v>35.700000000000003</v>
      </c>
      <c r="K2055" s="351">
        <v>5.95</v>
      </c>
      <c r="L2055" s="3" t="str">
        <f>IFERROR(INDEX(dbOrdini[PREZZO
VINOLUX],MATCH(A2055,dbOrdini[CODICE
ANKER],0)),"")</f>
        <v/>
      </c>
      <c r="M2055" s="347" t="s">
        <v>28481</v>
      </c>
      <c r="N2055" s="15" t="str">
        <f>IFERROR(INDEX(dbOrdini[ORDINE],MATCH(A2055,dbOrdini[CODICE
ANKER]*(dbOrdini[CODICE
SUPPLY]="GEN24"),0)),"")</f>
        <v/>
      </c>
      <c r="O2055" s="352" t="s">
        <v>8</v>
      </c>
      <c r="P2055" s="347" t="s">
        <v>4625</v>
      </c>
    </row>
    <row r="2056" spans="1:16">
      <c r="A2056" s="347" t="s">
        <v>4626</v>
      </c>
      <c r="B2056" s="348">
        <v>70</v>
      </c>
      <c r="C2056" s="347" t="s">
        <v>28152</v>
      </c>
      <c r="D2056" s="347" t="s">
        <v>4627</v>
      </c>
      <c r="E2056" s="347">
        <v>6</v>
      </c>
      <c r="F2056" s="347">
        <v>0.75</v>
      </c>
      <c r="G2056" s="347" t="s">
        <v>11</v>
      </c>
      <c r="H2056" s="349">
        <v>19</v>
      </c>
      <c r="I2056" s="350" t="s">
        <v>12</v>
      </c>
      <c r="J2056" s="351">
        <f t="shared" si="31"/>
        <v>31.5</v>
      </c>
      <c r="K2056" s="351">
        <v>5.25</v>
      </c>
      <c r="L2056" s="3" t="str">
        <f>IFERROR(INDEX(dbOrdini[PREZZO
VINOLUX],MATCH(A2056,dbOrdini[CODICE
ANKER],0)),"")</f>
        <v/>
      </c>
      <c r="M2056" s="347" t="s">
        <v>28481</v>
      </c>
      <c r="N2056" s="15" t="str">
        <f>IFERROR(INDEX(dbOrdini[ORDINE],MATCH(A2056,dbOrdini[CODICE
ANKER]*(dbOrdini[CODICE
SUPPLY]="GEN24"),0)),"")</f>
        <v/>
      </c>
      <c r="O2056" s="352" t="s">
        <v>8</v>
      </c>
      <c r="P2056" s="347" t="s">
        <v>4628</v>
      </c>
    </row>
    <row r="2057" spans="1:16">
      <c r="A2057" s="347" t="s">
        <v>11595</v>
      </c>
      <c r="B2057" s="348">
        <v>19</v>
      </c>
      <c r="C2057" s="347" t="s">
        <v>28152</v>
      </c>
      <c r="D2057" s="347" t="s">
        <v>11596</v>
      </c>
      <c r="E2057" s="347">
        <v>6</v>
      </c>
      <c r="F2057" s="347">
        <v>0.75</v>
      </c>
      <c r="G2057" s="347" t="s">
        <v>11</v>
      </c>
      <c r="H2057" s="349">
        <v>20</v>
      </c>
      <c r="I2057" s="350" t="s">
        <v>12</v>
      </c>
      <c r="J2057" s="351">
        <f t="shared" si="31"/>
        <v>60</v>
      </c>
      <c r="K2057" s="351">
        <v>10</v>
      </c>
      <c r="L2057" s="3" t="str">
        <f>IFERROR(INDEX(dbOrdini[PREZZO
VINOLUX],MATCH(A2057,dbOrdini[CODICE
ANKER],0)),"")</f>
        <v/>
      </c>
      <c r="M2057" s="347" t="s">
        <v>28481</v>
      </c>
      <c r="N2057" s="15" t="str">
        <f>IFERROR(INDEX(dbOrdini[ORDINE],MATCH(A2057,dbOrdini[CODICE
ANKER]*(dbOrdini[CODICE
SUPPLY]="GEN24"),0)),"")</f>
        <v/>
      </c>
      <c r="O2057" s="352" t="s">
        <v>8</v>
      </c>
      <c r="P2057" s="347" t="s">
        <v>11597</v>
      </c>
    </row>
    <row r="2058" spans="1:16">
      <c r="A2058" s="347" t="s">
        <v>4629</v>
      </c>
      <c r="B2058" s="348">
        <v>94</v>
      </c>
      <c r="C2058" s="347" t="s">
        <v>28152</v>
      </c>
      <c r="D2058" s="347" t="s">
        <v>4630</v>
      </c>
      <c r="E2058" s="347">
        <v>3</v>
      </c>
      <c r="F2058" s="347">
        <v>0.7</v>
      </c>
      <c r="G2058" s="347" t="s">
        <v>11262</v>
      </c>
      <c r="H2058" s="349">
        <v>40</v>
      </c>
      <c r="I2058" s="350" t="s">
        <v>12</v>
      </c>
      <c r="J2058" s="351">
        <f t="shared" si="31"/>
        <v>55.5</v>
      </c>
      <c r="K2058" s="351">
        <v>18.5</v>
      </c>
      <c r="L2058" s="3" t="str">
        <f>IFERROR(INDEX(dbOrdini[PREZZO
VINOLUX],MATCH(A2058,dbOrdini[CODICE
ANKER],0)),"")</f>
        <v/>
      </c>
      <c r="M2058" s="347" t="s">
        <v>10550</v>
      </c>
      <c r="N2058" s="15" t="str">
        <f>IFERROR(INDEX(dbOrdini[ORDINE],MATCH(A2058,dbOrdini[CODICE
ANKER]*(dbOrdini[CODICE
SUPPLY]="GEN24"),0)),"")</f>
        <v/>
      </c>
      <c r="O2058" s="352" t="s">
        <v>8</v>
      </c>
      <c r="P2058" s="347" t="s">
        <v>4631</v>
      </c>
    </row>
    <row r="2059" spans="1:16">
      <c r="A2059" s="347" t="s">
        <v>10747</v>
      </c>
      <c r="B2059" s="348">
        <v>43</v>
      </c>
      <c r="C2059" s="347" t="s">
        <v>28152</v>
      </c>
      <c r="D2059" s="347" t="s">
        <v>4630</v>
      </c>
      <c r="E2059" s="347">
        <v>6</v>
      </c>
      <c r="F2059" s="347">
        <v>0.7</v>
      </c>
      <c r="G2059" s="347" t="s">
        <v>11</v>
      </c>
      <c r="H2059" s="349">
        <v>40</v>
      </c>
      <c r="I2059" s="350" t="s">
        <v>12</v>
      </c>
      <c r="J2059" s="351">
        <f t="shared" si="31"/>
        <v>108</v>
      </c>
      <c r="K2059" s="351">
        <v>18</v>
      </c>
      <c r="L2059" s="3" t="str">
        <f>IFERROR(INDEX(dbOrdini[PREZZO
VINOLUX],MATCH(A2059,dbOrdini[CODICE
ANKER],0)),"")</f>
        <v/>
      </c>
      <c r="M2059" s="347" t="s">
        <v>10550</v>
      </c>
      <c r="N2059" s="15" t="str">
        <f>IFERROR(INDEX(dbOrdini[ORDINE],MATCH(A2059,dbOrdini[CODICE
ANKER]*(dbOrdini[CODICE
SUPPLY]="GEN24"),0)),"")</f>
        <v/>
      </c>
      <c r="O2059" s="352" t="s">
        <v>8</v>
      </c>
      <c r="P2059" s="347" t="s">
        <v>4631</v>
      </c>
    </row>
    <row r="2060" spans="1:16">
      <c r="A2060" s="347" t="s">
        <v>4632</v>
      </c>
      <c r="B2060" s="348">
        <v>54</v>
      </c>
      <c r="C2060" s="347" t="s">
        <v>28152</v>
      </c>
      <c r="D2060" s="347" t="s">
        <v>4633</v>
      </c>
      <c r="E2060" s="347">
        <v>3</v>
      </c>
      <c r="F2060" s="347">
        <v>0.7</v>
      </c>
      <c r="G2060" s="347" t="s">
        <v>11</v>
      </c>
      <c r="H2060" s="349">
        <v>40</v>
      </c>
      <c r="I2060" s="350" t="s">
        <v>12</v>
      </c>
      <c r="J2060" s="351">
        <f t="shared" si="31"/>
        <v>85.5</v>
      </c>
      <c r="K2060" s="351">
        <v>28.5</v>
      </c>
      <c r="L2060" s="3" t="str">
        <f>IFERROR(INDEX(dbOrdini[PREZZO
VINOLUX],MATCH(A2060,dbOrdini[CODICE
ANKER],0)),"")</f>
        <v/>
      </c>
      <c r="M2060" s="347" t="s">
        <v>10550</v>
      </c>
      <c r="N2060" s="15" t="str">
        <f>IFERROR(INDEX(dbOrdini[ORDINE],MATCH(A2060,dbOrdini[CODICE
ANKER]*(dbOrdini[CODICE
SUPPLY]="GEN24"),0)),"")</f>
        <v/>
      </c>
      <c r="O2060" s="352" t="s">
        <v>8</v>
      </c>
      <c r="P2060" s="347" t="s">
        <v>4634</v>
      </c>
    </row>
    <row r="2061" spans="1:16">
      <c r="A2061" s="347" t="s">
        <v>28628</v>
      </c>
      <c r="B2061" s="348">
        <v>0</v>
      </c>
      <c r="C2061" s="347" t="s">
        <v>28152</v>
      </c>
      <c r="D2061" s="347" t="s">
        <v>28629</v>
      </c>
      <c r="E2061" s="347">
        <v>3</v>
      </c>
      <c r="F2061" s="347">
        <v>0.7</v>
      </c>
      <c r="G2061" s="347" t="s">
        <v>11</v>
      </c>
      <c r="H2061" s="349">
        <v>40</v>
      </c>
      <c r="I2061" s="350" t="s">
        <v>12</v>
      </c>
      <c r="J2061" s="351">
        <f t="shared" ref="J2061:J2124" si="32">E2061*K2061</f>
        <v>187.5</v>
      </c>
      <c r="K2061" s="351">
        <v>62.5</v>
      </c>
      <c r="L2061" s="3" t="str">
        <f>IFERROR(INDEX(dbOrdini[PREZZO
VINOLUX],MATCH(A2061,dbOrdini[CODICE
ANKER],0)),"")</f>
        <v/>
      </c>
      <c r="M2061" s="347" t="s">
        <v>10550</v>
      </c>
      <c r="N2061" s="15" t="str">
        <f>IFERROR(INDEX(dbOrdini[ORDINE],MATCH(A2061,dbOrdini[CODICE
ANKER]*(dbOrdini[CODICE
SUPPLY]="GEN24"),0)),"")</f>
        <v/>
      </c>
      <c r="O2061" s="352" t="s">
        <v>8</v>
      </c>
      <c r="P2061" s="347" t="s">
        <v>28630</v>
      </c>
    </row>
    <row r="2062" spans="1:16">
      <c r="A2062" s="347" t="s">
        <v>4635</v>
      </c>
      <c r="B2062" s="348">
        <v>2</v>
      </c>
      <c r="C2062" s="347" t="s">
        <v>28152</v>
      </c>
      <c r="D2062" s="347" t="s">
        <v>4636</v>
      </c>
      <c r="E2062" s="347">
        <v>6</v>
      </c>
      <c r="F2062" s="347">
        <v>0.7</v>
      </c>
      <c r="G2062" s="347" t="s">
        <v>11</v>
      </c>
      <c r="H2062" s="349">
        <v>40</v>
      </c>
      <c r="I2062" s="350" t="s">
        <v>12</v>
      </c>
      <c r="J2062" s="351">
        <f t="shared" si="32"/>
        <v>60</v>
      </c>
      <c r="K2062" s="351">
        <v>10</v>
      </c>
      <c r="L2062" s="3" t="str">
        <f>IFERROR(INDEX(dbOrdini[PREZZO
VINOLUX],MATCH(A2062,dbOrdini[CODICE
ANKER],0)),"")</f>
        <v/>
      </c>
      <c r="M2062" s="347" t="s">
        <v>10535</v>
      </c>
      <c r="N2062" s="15" t="str">
        <f>IFERROR(INDEX(dbOrdini[ORDINE],MATCH(A2062,dbOrdini[CODICE
ANKER]*(dbOrdini[CODICE
SUPPLY]="GEN24"),0)),"")</f>
        <v/>
      </c>
      <c r="O2062" s="352" t="s">
        <v>8</v>
      </c>
      <c r="P2062" s="347" t="s">
        <v>4637</v>
      </c>
    </row>
    <row r="2063" spans="1:16">
      <c r="A2063" s="347" t="s">
        <v>4638</v>
      </c>
      <c r="B2063" s="348">
        <v>0</v>
      </c>
      <c r="C2063" s="347" t="s">
        <v>28152</v>
      </c>
      <c r="D2063" s="347" t="s">
        <v>4639</v>
      </c>
      <c r="E2063" s="347">
        <v>6</v>
      </c>
      <c r="F2063" s="347">
        <v>0.7</v>
      </c>
      <c r="G2063" s="347" t="s">
        <v>11</v>
      </c>
      <c r="H2063" s="349">
        <v>40</v>
      </c>
      <c r="I2063" s="350" t="s">
        <v>12</v>
      </c>
      <c r="J2063" s="351">
        <f t="shared" si="32"/>
        <v>73.199999999999989</v>
      </c>
      <c r="K2063" s="351">
        <v>12.2</v>
      </c>
      <c r="L2063" s="3" t="str">
        <f>IFERROR(INDEX(dbOrdini[PREZZO
VINOLUX],MATCH(A2063,dbOrdini[CODICE
ANKER],0)),"")</f>
        <v/>
      </c>
      <c r="M2063" s="347" t="s">
        <v>10535</v>
      </c>
      <c r="N2063" s="15" t="str">
        <f>IFERROR(INDEX(dbOrdini[ORDINE],MATCH(A2063,dbOrdini[CODICE
ANKER]*(dbOrdini[CODICE
SUPPLY]="GEN24"),0)),"")</f>
        <v/>
      </c>
      <c r="O2063" s="352" t="s">
        <v>8</v>
      </c>
      <c r="P2063" s="347" t="s">
        <v>4640</v>
      </c>
    </row>
    <row r="2064" spans="1:16">
      <c r="A2064" s="347" t="s">
        <v>4641</v>
      </c>
      <c r="B2064" s="348">
        <v>17</v>
      </c>
      <c r="C2064" s="347" t="s">
        <v>28152</v>
      </c>
      <c r="D2064" s="347" t="s">
        <v>4642</v>
      </c>
      <c r="E2064" s="347">
        <v>6</v>
      </c>
      <c r="F2064" s="347">
        <v>0.7</v>
      </c>
      <c r="G2064" s="347" t="s">
        <v>11</v>
      </c>
      <c r="H2064" s="349">
        <v>38</v>
      </c>
      <c r="I2064" s="350" t="s">
        <v>12</v>
      </c>
      <c r="J2064" s="351">
        <f t="shared" si="32"/>
        <v>60.599999999999994</v>
      </c>
      <c r="K2064" s="351">
        <v>10.1</v>
      </c>
      <c r="L2064" s="3" t="str">
        <f>IFERROR(INDEX(dbOrdini[PREZZO
VINOLUX],MATCH(A2064,dbOrdini[CODICE
ANKER],0)),"")</f>
        <v/>
      </c>
      <c r="M2064" s="347" t="s">
        <v>10552</v>
      </c>
      <c r="N2064" s="15" t="str">
        <f>IFERROR(INDEX(dbOrdini[ORDINE],MATCH(A2064,dbOrdini[CODICE
ANKER]*(dbOrdini[CODICE
SUPPLY]="GEN24"),0)),"")</f>
        <v/>
      </c>
      <c r="O2064" s="352" t="s">
        <v>8</v>
      </c>
      <c r="P2064" s="347" t="s">
        <v>4643</v>
      </c>
    </row>
    <row r="2065" spans="1:16">
      <c r="A2065" s="347" t="s">
        <v>4644</v>
      </c>
      <c r="B2065" s="348">
        <v>17</v>
      </c>
      <c r="C2065" s="347" t="s">
        <v>28152</v>
      </c>
      <c r="D2065" s="347" t="s">
        <v>4645</v>
      </c>
      <c r="E2065" s="347">
        <v>6</v>
      </c>
      <c r="F2065" s="347">
        <v>0.7</v>
      </c>
      <c r="G2065" s="347" t="s">
        <v>11</v>
      </c>
      <c r="H2065" s="349">
        <v>38</v>
      </c>
      <c r="I2065" s="350" t="s">
        <v>12</v>
      </c>
      <c r="J2065" s="351">
        <f t="shared" si="32"/>
        <v>60.599999999999994</v>
      </c>
      <c r="K2065" s="351">
        <v>10.1</v>
      </c>
      <c r="L2065" s="3" t="str">
        <f>IFERROR(INDEX(dbOrdini[PREZZO
VINOLUX],MATCH(A2065,dbOrdini[CODICE
ANKER],0)),"")</f>
        <v/>
      </c>
      <c r="M2065" s="347" t="s">
        <v>10552</v>
      </c>
      <c r="N2065" s="15" t="str">
        <f>IFERROR(INDEX(dbOrdini[ORDINE],MATCH(A2065,dbOrdini[CODICE
ANKER]*(dbOrdini[CODICE
SUPPLY]="GEN24"),0)),"")</f>
        <v/>
      </c>
      <c r="O2065" s="352" t="s">
        <v>8</v>
      </c>
      <c r="P2065" s="347" t="s">
        <v>4646</v>
      </c>
    </row>
    <row r="2066" spans="1:16">
      <c r="A2066" s="347" t="s">
        <v>4647</v>
      </c>
      <c r="B2066" s="348">
        <v>18</v>
      </c>
      <c r="C2066" s="347" t="s">
        <v>28152</v>
      </c>
      <c r="D2066" s="347" t="s">
        <v>4648</v>
      </c>
      <c r="E2066" s="347">
        <v>6</v>
      </c>
      <c r="F2066" s="347">
        <v>0.7</v>
      </c>
      <c r="G2066" s="347" t="s">
        <v>11</v>
      </c>
      <c r="H2066" s="349">
        <v>38</v>
      </c>
      <c r="I2066" s="350" t="s">
        <v>12</v>
      </c>
      <c r="J2066" s="351">
        <f t="shared" si="32"/>
        <v>60.599999999999994</v>
      </c>
      <c r="K2066" s="351">
        <v>10.1</v>
      </c>
      <c r="L2066" s="3" t="str">
        <f>IFERROR(INDEX(dbOrdini[PREZZO
VINOLUX],MATCH(A2066,dbOrdini[CODICE
ANKER],0)),"")</f>
        <v/>
      </c>
      <c r="M2066" s="347" t="s">
        <v>10552</v>
      </c>
      <c r="N2066" s="15" t="str">
        <f>IFERROR(INDEX(dbOrdini[ORDINE],MATCH(A2066,dbOrdini[CODICE
ANKER]*(dbOrdini[CODICE
SUPPLY]="GEN24"),0)),"")</f>
        <v/>
      </c>
      <c r="O2066" s="352" t="s">
        <v>8</v>
      </c>
      <c r="P2066" s="347" t="s">
        <v>4649</v>
      </c>
    </row>
    <row r="2067" spans="1:16">
      <c r="A2067" s="347" t="s">
        <v>4650</v>
      </c>
      <c r="B2067" s="348">
        <v>93</v>
      </c>
      <c r="C2067" s="347" t="s">
        <v>28152</v>
      </c>
      <c r="D2067" s="347" t="s">
        <v>4651</v>
      </c>
      <c r="E2067" s="347">
        <v>6</v>
      </c>
      <c r="F2067" s="347">
        <v>0.7</v>
      </c>
      <c r="G2067" s="347" t="s">
        <v>11</v>
      </c>
      <c r="H2067" s="349">
        <v>38</v>
      </c>
      <c r="I2067" s="350" t="s">
        <v>12</v>
      </c>
      <c r="J2067" s="351">
        <f t="shared" si="32"/>
        <v>60.599999999999994</v>
      </c>
      <c r="K2067" s="351">
        <v>10.1</v>
      </c>
      <c r="L2067" s="3" t="str">
        <f>IFERROR(INDEX(dbOrdini[PREZZO
VINOLUX],MATCH(A2067,dbOrdini[CODICE
ANKER],0)),"")</f>
        <v/>
      </c>
      <c r="M2067" s="347" t="s">
        <v>10535</v>
      </c>
      <c r="N2067" s="15" t="str">
        <f>IFERROR(INDEX(dbOrdini[ORDINE],MATCH(A2067,dbOrdini[CODICE
ANKER]*(dbOrdini[CODICE
SUPPLY]="GEN24"),0)),"")</f>
        <v/>
      </c>
      <c r="O2067" s="352" t="s">
        <v>8</v>
      </c>
      <c r="P2067" s="347" t="s">
        <v>4652</v>
      </c>
    </row>
    <row r="2068" spans="1:16">
      <c r="A2068" s="347" t="s">
        <v>4653</v>
      </c>
      <c r="B2068" s="348">
        <v>2</v>
      </c>
      <c r="C2068" s="347" t="s">
        <v>28152</v>
      </c>
      <c r="D2068" s="347" t="s">
        <v>4654</v>
      </c>
      <c r="E2068" s="347">
        <v>6</v>
      </c>
      <c r="F2068" s="347">
        <v>0.7</v>
      </c>
      <c r="G2068" s="347" t="s">
        <v>11</v>
      </c>
      <c r="H2068" s="349">
        <v>40</v>
      </c>
      <c r="I2068" s="350" t="s">
        <v>12</v>
      </c>
      <c r="J2068" s="351">
        <f t="shared" si="32"/>
        <v>327</v>
      </c>
      <c r="K2068" s="351">
        <v>54.5</v>
      </c>
      <c r="L2068" s="3" t="str">
        <f>IFERROR(INDEX(dbOrdini[PREZZO
VINOLUX],MATCH(A2068,dbOrdini[CODICE
ANKER],0)),"")</f>
        <v/>
      </c>
      <c r="M2068" s="347" t="s">
        <v>10539</v>
      </c>
      <c r="N2068" s="15" t="str">
        <f>IFERROR(INDEX(dbOrdini[ORDINE],MATCH(A2068,dbOrdini[CODICE
ANKER]*(dbOrdini[CODICE
SUPPLY]="GEN24"),0)),"")</f>
        <v/>
      </c>
      <c r="O2068" s="352" t="s">
        <v>8</v>
      </c>
      <c r="P2068" s="347" t="s">
        <v>11598</v>
      </c>
    </row>
    <row r="2069" spans="1:16">
      <c r="A2069" s="347" t="s">
        <v>4655</v>
      </c>
      <c r="B2069" s="348">
        <v>264</v>
      </c>
      <c r="C2069" s="347" t="s">
        <v>28152</v>
      </c>
      <c r="D2069" s="347" t="s">
        <v>4656</v>
      </c>
      <c r="E2069" s="347">
        <v>6</v>
      </c>
      <c r="F2069" s="347">
        <v>0.7</v>
      </c>
      <c r="G2069" s="347" t="s">
        <v>11</v>
      </c>
      <c r="H2069" s="349">
        <v>40</v>
      </c>
      <c r="I2069" s="350" t="s">
        <v>12</v>
      </c>
      <c r="J2069" s="351">
        <f t="shared" si="32"/>
        <v>177</v>
      </c>
      <c r="K2069" s="351">
        <v>29.5</v>
      </c>
      <c r="L2069" s="3" t="str">
        <f>IFERROR(INDEX(dbOrdini[PREZZO
VINOLUX],MATCH(A2069,dbOrdini[CODICE
ANKER],0)),"")</f>
        <v/>
      </c>
      <c r="M2069" s="347" t="s">
        <v>10539</v>
      </c>
      <c r="N2069" s="15" t="str">
        <f>IFERROR(INDEX(dbOrdini[ORDINE],MATCH(A2069,dbOrdini[CODICE
ANKER]*(dbOrdini[CODICE
SUPPLY]="GEN24"),0)),"")</f>
        <v/>
      </c>
      <c r="O2069" s="352" t="s">
        <v>8</v>
      </c>
      <c r="P2069" s="347" t="s">
        <v>4657</v>
      </c>
    </row>
    <row r="2070" spans="1:16">
      <c r="A2070" s="347" t="s">
        <v>4658</v>
      </c>
      <c r="B2070" s="348">
        <v>0</v>
      </c>
      <c r="C2070" s="347" t="s">
        <v>28152</v>
      </c>
      <c r="D2070" s="347" t="s">
        <v>4659</v>
      </c>
      <c r="E2070" s="347">
        <v>2</v>
      </c>
      <c r="F2070" s="347">
        <v>0.7</v>
      </c>
      <c r="G2070" s="347" t="s">
        <v>11</v>
      </c>
      <c r="H2070" s="349">
        <v>40</v>
      </c>
      <c r="I2070" s="350" t="s">
        <v>12</v>
      </c>
      <c r="J2070" s="351">
        <f t="shared" si="32"/>
        <v>1230</v>
      </c>
      <c r="K2070" s="351">
        <v>615</v>
      </c>
      <c r="L2070" s="3" t="str">
        <f>IFERROR(INDEX(dbOrdini[PREZZO
VINOLUX],MATCH(A2070,dbOrdini[CODICE
ANKER],0)),"")</f>
        <v/>
      </c>
      <c r="M2070" s="347" t="s">
        <v>10544</v>
      </c>
      <c r="N2070" s="15" t="str">
        <f>IFERROR(INDEX(dbOrdini[ORDINE],MATCH(A2070,dbOrdini[CODICE
ANKER]*(dbOrdini[CODICE
SUPPLY]="GEN24"),0)),"")</f>
        <v/>
      </c>
      <c r="O2070" s="352" t="s">
        <v>8</v>
      </c>
      <c r="P2070" s="347" t="s">
        <v>4660</v>
      </c>
    </row>
    <row r="2071" spans="1:16">
      <c r="A2071" s="347" t="s">
        <v>4664</v>
      </c>
      <c r="B2071" s="348">
        <v>0</v>
      </c>
      <c r="C2071" s="347" t="s">
        <v>28152</v>
      </c>
      <c r="D2071" s="347" t="s">
        <v>4662</v>
      </c>
      <c r="E2071" s="347">
        <v>6</v>
      </c>
      <c r="F2071" s="347">
        <v>0.7</v>
      </c>
      <c r="G2071" s="347" t="s">
        <v>11</v>
      </c>
      <c r="H2071" s="349">
        <v>40</v>
      </c>
      <c r="I2071" s="350" t="s">
        <v>12</v>
      </c>
      <c r="J2071" s="351">
        <f t="shared" si="32"/>
        <v>66</v>
      </c>
      <c r="K2071" s="351">
        <v>11</v>
      </c>
      <c r="L2071" s="3" t="str">
        <f>IFERROR(INDEX(dbOrdini[PREZZO
VINOLUX],MATCH(A2071,dbOrdini[CODICE
ANKER],0)),"")</f>
        <v/>
      </c>
      <c r="M2071" s="347" t="s">
        <v>10539</v>
      </c>
      <c r="N2071" s="15" t="str">
        <f>IFERROR(INDEX(dbOrdini[ORDINE],MATCH(A2071,dbOrdini[CODICE
ANKER]*(dbOrdini[CODICE
SUPPLY]="GEN24"),0)),"")</f>
        <v/>
      </c>
      <c r="O2071" s="352" t="s">
        <v>8</v>
      </c>
      <c r="P2071" s="347" t="s">
        <v>4665</v>
      </c>
    </row>
    <row r="2072" spans="1:16">
      <c r="A2072" s="347" t="s">
        <v>4661</v>
      </c>
      <c r="B2072" s="348">
        <v>118</v>
      </c>
      <c r="C2072" s="347" t="s">
        <v>28152</v>
      </c>
      <c r="D2072" s="347" t="s">
        <v>4662</v>
      </c>
      <c r="E2072" s="347">
        <v>12</v>
      </c>
      <c r="F2072" s="347">
        <v>0.35</v>
      </c>
      <c r="G2072" s="347" t="s">
        <v>11</v>
      </c>
      <c r="H2072" s="349">
        <v>40</v>
      </c>
      <c r="I2072" s="350" t="s">
        <v>12</v>
      </c>
      <c r="J2072" s="351">
        <f t="shared" si="32"/>
        <v>86.4</v>
      </c>
      <c r="K2072" s="351">
        <v>7.2</v>
      </c>
      <c r="L2072" s="3" t="str">
        <f>IFERROR(INDEX(dbOrdini[PREZZO
VINOLUX],MATCH(A2072,dbOrdini[CODICE
ANKER],0)),"")</f>
        <v/>
      </c>
      <c r="M2072" s="347" t="s">
        <v>10539</v>
      </c>
      <c r="N2072" s="15" t="str">
        <f>IFERROR(INDEX(dbOrdini[ORDINE],MATCH(A2072,dbOrdini[CODICE
ANKER]*(dbOrdini[CODICE
SUPPLY]="GEN24"),0)),"")</f>
        <v/>
      </c>
      <c r="O2072" s="352" t="s">
        <v>8</v>
      </c>
      <c r="P2072" s="347" t="s">
        <v>4663</v>
      </c>
    </row>
    <row r="2073" spans="1:16">
      <c r="A2073" s="347" t="s">
        <v>4666</v>
      </c>
      <c r="B2073" s="348">
        <v>156</v>
      </c>
      <c r="C2073" s="347" t="s">
        <v>28152</v>
      </c>
      <c r="D2073" s="347" t="s">
        <v>4667</v>
      </c>
      <c r="E2073" s="347">
        <v>12</v>
      </c>
      <c r="F2073" s="347">
        <v>1</v>
      </c>
      <c r="G2073" s="347" t="s">
        <v>11</v>
      </c>
      <c r="H2073" s="349">
        <v>40</v>
      </c>
      <c r="I2073" s="350" t="s">
        <v>12</v>
      </c>
      <c r="J2073" s="351">
        <f t="shared" si="32"/>
        <v>270</v>
      </c>
      <c r="K2073" s="351">
        <v>22.5</v>
      </c>
      <c r="L2073" s="3" t="str">
        <f>IFERROR(INDEX(dbOrdini[PREZZO
VINOLUX],MATCH(A2073,dbOrdini[CODICE
ANKER],0)),"")</f>
        <v/>
      </c>
      <c r="M2073" s="347" t="s">
        <v>10536</v>
      </c>
      <c r="N2073" s="15" t="str">
        <f>IFERROR(INDEX(dbOrdini[ORDINE],MATCH(A2073,dbOrdini[CODICE
ANKER]*(dbOrdini[CODICE
SUPPLY]="GEN24"),0)),"")</f>
        <v/>
      </c>
      <c r="O2073" s="352" t="s">
        <v>8</v>
      </c>
      <c r="P2073" s="347" t="s">
        <v>4668</v>
      </c>
    </row>
    <row r="2074" spans="1:16">
      <c r="A2074" s="347" t="s">
        <v>4669</v>
      </c>
      <c r="B2074" s="348">
        <v>1</v>
      </c>
      <c r="C2074" s="347" t="s">
        <v>28152</v>
      </c>
      <c r="D2074" s="347" t="s">
        <v>4670</v>
      </c>
      <c r="E2074" s="347">
        <v>6</v>
      </c>
      <c r="F2074" s="347">
        <v>1</v>
      </c>
      <c r="G2074" s="347" t="s">
        <v>11262</v>
      </c>
      <c r="H2074" s="349">
        <v>45</v>
      </c>
      <c r="I2074" s="350" t="s">
        <v>12</v>
      </c>
      <c r="J2074" s="351">
        <f t="shared" si="32"/>
        <v>210</v>
      </c>
      <c r="K2074" s="351">
        <v>35</v>
      </c>
      <c r="L2074" s="3" t="str">
        <f>IFERROR(INDEX(dbOrdini[PREZZO
VINOLUX],MATCH(A2074,dbOrdini[CODICE
ANKER],0)),"")</f>
        <v/>
      </c>
      <c r="M2074" s="347" t="s">
        <v>10549</v>
      </c>
      <c r="N2074" s="15" t="str">
        <f>IFERROR(INDEX(dbOrdini[ORDINE],MATCH(A2074,dbOrdini[CODICE
ANKER]*(dbOrdini[CODICE
SUPPLY]="GEN24"),0)),"")</f>
        <v/>
      </c>
      <c r="O2074" s="352" t="s">
        <v>8</v>
      </c>
      <c r="P2074" s="347" t="s">
        <v>4671</v>
      </c>
    </row>
    <row r="2075" spans="1:16">
      <c r="A2075" s="347" t="s">
        <v>4672</v>
      </c>
      <c r="B2075" s="348">
        <v>9</v>
      </c>
      <c r="C2075" s="347" t="s">
        <v>28152</v>
      </c>
      <c r="D2075" s="347" t="s">
        <v>4673</v>
      </c>
      <c r="E2075" s="347">
        <v>6</v>
      </c>
      <c r="F2075" s="347">
        <v>0.7</v>
      </c>
      <c r="G2075" s="347" t="s">
        <v>11</v>
      </c>
      <c r="H2075" s="349">
        <v>36</v>
      </c>
      <c r="I2075" s="350" t="s">
        <v>12</v>
      </c>
      <c r="J2075" s="351">
        <f t="shared" si="32"/>
        <v>23.4</v>
      </c>
      <c r="K2075" s="351">
        <v>3.9</v>
      </c>
      <c r="L2075" s="3" t="str">
        <f>IFERROR(INDEX(dbOrdini[PREZZO
VINOLUX],MATCH(A2075,dbOrdini[CODICE
ANKER],0)),"")</f>
        <v/>
      </c>
      <c r="M2075" s="347" t="s">
        <v>10550</v>
      </c>
      <c r="N2075" s="15" t="str">
        <f>IFERROR(INDEX(dbOrdini[ORDINE],MATCH(A2075,dbOrdini[CODICE
ANKER]*(dbOrdini[CODICE
SUPPLY]="GEN24"),0)),"")</f>
        <v/>
      </c>
      <c r="O2075" s="352" t="s">
        <v>8</v>
      </c>
      <c r="P2075" s="347" t="s">
        <v>4674</v>
      </c>
    </row>
    <row r="2076" spans="1:16">
      <c r="A2076" s="347" t="s">
        <v>4681</v>
      </c>
      <c r="B2076" s="348">
        <v>4230</v>
      </c>
      <c r="C2076" s="347" t="s">
        <v>28152</v>
      </c>
      <c r="D2076" s="347" t="s">
        <v>4675</v>
      </c>
      <c r="E2076" s="347">
        <v>6</v>
      </c>
      <c r="F2076" s="347">
        <v>1</v>
      </c>
      <c r="G2076" s="347" t="s">
        <v>11</v>
      </c>
      <c r="H2076" s="349">
        <v>40</v>
      </c>
      <c r="I2076" s="350" t="s">
        <v>12</v>
      </c>
      <c r="J2076" s="351">
        <f t="shared" si="32"/>
        <v>34.5</v>
      </c>
      <c r="K2076" s="351">
        <v>5.75</v>
      </c>
      <c r="L2076" s="3" t="str">
        <f>IFERROR(INDEX(dbOrdini[PREZZO
VINOLUX],MATCH(A2076,dbOrdini[CODICE
ANKER],0)),"")</f>
        <v/>
      </c>
      <c r="M2076" s="347" t="s">
        <v>10541</v>
      </c>
      <c r="N2076" s="15" t="str">
        <f>IFERROR(INDEX(dbOrdini[ORDINE],MATCH(A2076,dbOrdini[CODICE
ANKER]*(dbOrdini[CODICE
SUPPLY]="GEN24"),0)),"")</f>
        <v/>
      </c>
      <c r="O2076" s="352" t="s">
        <v>8</v>
      </c>
      <c r="P2076" s="347" t="s">
        <v>4682</v>
      </c>
    </row>
    <row r="2077" spans="1:16">
      <c r="A2077" s="347" t="s">
        <v>4678</v>
      </c>
      <c r="B2077" s="348">
        <v>876</v>
      </c>
      <c r="C2077" s="347" t="s">
        <v>28152</v>
      </c>
      <c r="D2077" s="347" t="s">
        <v>4675</v>
      </c>
      <c r="E2077" s="347">
        <v>12</v>
      </c>
      <c r="F2077" s="347">
        <v>0.7</v>
      </c>
      <c r="G2077" s="347" t="s">
        <v>11</v>
      </c>
      <c r="H2077" s="349">
        <v>40</v>
      </c>
      <c r="I2077" s="350" t="s">
        <v>12</v>
      </c>
      <c r="J2077" s="351">
        <f t="shared" si="32"/>
        <v>58.199999999999996</v>
      </c>
      <c r="K2077" s="351">
        <v>4.8499999999999996</v>
      </c>
      <c r="L2077" s="3" t="str">
        <f>IFERROR(INDEX(dbOrdini[PREZZO
VINOLUX],MATCH(A2077,dbOrdini[CODICE
ANKER],0)),"")</f>
        <v/>
      </c>
      <c r="M2077" s="347" t="s">
        <v>10541</v>
      </c>
      <c r="N2077" s="15" t="str">
        <f>IFERROR(INDEX(dbOrdini[ORDINE],MATCH(A2077,dbOrdini[CODICE
ANKER]*(dbOrdini[CODICE
SUPPLY]="GEN24"),0)),"")</f>
        <v/>
      </c>
      <c r="O2077" s="352" t="s">
        <v>8</v>
      </c>
      <c r="P2077" s="347" t="s">
        <v>4679</v>
      </c>
    </row>
    <row r="2078" spans="1:16">
      <c r="A2078" s="347" t="s">
        <v>4676</v>
      </c>
      <c r="B2078" s="348">
        <v>429</v>
      </c>
      <c r="C2078" s="347" t="s">
        <v>28152</v>
      </c>
      <c r="D2078" s="347" t="s">
        <v>4675</v>
      </c>
      <c r="E2078" s="347">
        <v>12</v>
      </c>
      <c r="F2078" s="347">
        <v>0.35</v>
      </c>
      <c r="G2078" s="347" t="s">
        <v>11</v>
      </c>
      <c r="H2078" s="349">
        <v>40</v>
      </c>
      <c r="I2078" s="350" t="s">
        <v>12</v>
      </c>
      <c r="J2078" s="351">
        <f t="shared" si="32"/>
        <v>35.400000000000006</v>
      </c>
      <c r="K2078" s="351">
        <v>2.95</v>
      </c>
      <c r="L2078" s="3" t="str">
        <f>IFERROR(INDEX(dbOrdini[PREZZO
VINOLUX],MATCH(A2078,dbOrdini[CODICE
ANKER],0)),"")</f>
        <v/>
      </c>
      <c r="M2078" s="347" t="s">
        <v>10541</v>
      </c>
      <c r="N2078" s="15" t="str">
        <f>IFERROR(INDEX(dbOrdini[ORDINE],MATCH(A2078,dbOrdini[CODICE
ANKER]*(dbOrdini[CODICE
SUPPLY]="GEN24"),0)),"")</f>
        <v/>
      </c>
      <c r="O2078" s="352" t="s">
        <v>8</v>
      </c>
      <c r="P2078" s="347" t="s">
        <v>4677</v>
      </c>
    </row>
    <row r="2079" spans="1:16">
      <c r="A2079" s="347" t="s">
        <v>4680</v>
      </c>
      <c r="B2079" s="348">
        <v>5047</v>
      </c>
      <c r="C2079" s="347" t="s">
        <v>28152</v>
      </c>
      <c r="D2079" s="347" t="s">
        <v>4675</v>
      </c>
      <c r="E2079" s="347">
        <v>6</v>
      </c>
      <c r="F2079" s="347">
        <v>0.7</v>
      </c>
      <c r="G2079" s="347" t="s">
        <v>11</v>
      </c>
      <c r="H2079" s="349">
        <v>40</v>
      </c>
      <c r="I2079" s="350" t="s">
        <v>12</v>
      </c>
      <c r="J2079" s="351">
        <f t="shared" si="32"/>
        <v>27.900000000000002</v>
      </c>
      <c r="K2079" s="351">
        <v>4.6500000000000004</v>
      </c>
      <c r="L2079" s="3" t="str">
        <f>IFERROR(INDEX(dbOrdini[PREZZO
VINOLUX],MATCH(A2079,dbOrdini[CODICE
ANKER],0)),"")</f>
        <v/>
      </c>
      <c r="M2079" s="347" t="s">
        <v>10541</v>
      </c>
      <c r="N2079" s="15" t="str">
        <f>IFERROR(INDEX(dbOrdini[ORDINE],MATCH(A2079,dbOrdini[CODICE
ANKER]*(dbOrdini[CODICE
SUPPLY]="GEN24"),0)),"")</f>
        <v/>
      </c>
      <c r="O2079" s="352" t="s">
        <v>8</v>
      </c>
      <c r="P2079" s="347" t="s">
        <v>4679</v>
      </c>
    </row>
    <row r="2080" spans="1:16">
      <c r="A2080" s="347" t="s">
        <v>28631</v>
      </c>
      <c r="B2080" s="348">
        <v>0</v>
      </c>
      <c r="C2080" s="347" t="s">
        <v>28152</v>
      </c>
      <c r="D2080" s="347" t="s">
        <v>4675</v>
      </c>
      <c r="E2080" s="347">
        <v>6</v>
      </c>
      <c r="F2080" s="347">
        <v>0.2</v>
      </c>
      <c r="G2080" s="347" t="s">
        <v>11</v>
      </c>
      <c r="H2080" s="349">
        <v>40</v>
      </c>
      <c r="I2080" s="350" t="s">
        <v>12</v>
      </c>
      <c r="J2080" s="351">
        <f t="shared" si="32"/>
        <v>9.3000000000000007</v>
      </c>
      <c r="K2080" s="351">
        <v>1.55</v>
      </c>
      <c r="L2080" s="3" t="str">
        <f>IFERROR(INDEX(dbOrdini[PREZZO
VINOLUX],MATCH(A2080,dbOrdini[CODICE
ANKER],0)),"")</f>
        <v/>
      </c>
      <c r="M2080" s="347" t="s">
        <v>10541</v>
      </c>
      <c r="N2080" s="15" t="str">
        <f>IFERROR(INDEX(dbOrdini[ORDINE],MATCH(A2080,dbOrdini[CODICE
ANKER]*(dbOrdini[CODICE
SUPPLY]="GEN24"),0)),"")</f>
        <v/>
      </c>
      <c r="O2080" s="352" t="s">
        <v>8</v>
      </c>
      <c r="P2080" s="347" t="s">
        <v>28632</v>
      </c>
    </row>
    <row r="2081" spans="1:16">
      <c r="A2081" s="347" t="s">
        <v>11599</v>
      </c>
      <c r="B2081" s="348">
        <v>0</v>
      </c>
      <c r="C2081" s="347" t="s">
        <v>28152</v>
      </c>
      <c r="D2081" s="347" t="s">
        <v>11600</v>
      </c>
      <c r="E2081" s="347">
        <v>12</v>
      </c>
      <c r="F2081" s="347">
        <v>0.7</v>
      </c>
      <c r="G2081" s="347" t="s">
        <v>11</v>
      </c>
      <c r="H2081" s="349">
        <v>40</v>
      </c>
      <c r="I2081" s="350" t="s">
        <v>12</v>
      </c>
      <c r="J2081" s="351">
        <f t="shared" si="32"/>
        <v>58.199999999999996</v>
      </c>
      <c r="K2081" s="351">
        <v>4.8499999999999996</v>
      </c>
      <c r="L2081" s="3" t="str">
        <f>IFERROR(INDEX(dbOrdini[PREZZO
VINOLUX],MATCH(A2081,dbOrdini[CODICE
ANKER],0)),"")</f>
        <v/>
      </c>
      <c r="M2081" s="347" t="s">
        <v>10541</v>
      </c>
      <c r="N2081" s="15" t="str">
        <f>IFERROR(INDEX(dbOrdini[ORDINE],MATCH(A2081,dbOrdini[CODICE
ANKER]*(dbOrdini[CODICE
SUPPLY]="GEN24"),0)),"")</f>
        <v/>
      </c>
      <c r="O2081" s="352" t="s">
        <v>8</v>
      </c>
      <c r="P2081" s="347" t="s">
        <v>4679</v>
      </c>
    </row>
    <row r="2082" spans="1:16">
      <c r="A2082" s="347" t="s">
        <v>4683</v>
      </c>
      <c r="B2082" s="348">
        <v>0</v>
      </c>
      <c r="C2082" s="347" t="s">
        <v>28152</v>
      </c>
      <c r="D2082" s="347" t="s">
        <v>4684</v>
      </c>
      <c r="E2082" s="347">
        <v>6</v>
      </c>
      <c r="F2082" s="347">
        <v>0.7</v>
      </c>
      <c r="G2082" s="347" t="s">
        <v>11</v>
      </c>
      <c r="H2082" s="349">
        <v>40</v>
      </c>
      <c r="I2082" s="350" t="s">
        <v>12</v>
      </c>
      <c r="J2082" s="351">
        <f t="shared" si="32"/>
        <v>22.5</v>
      </c>
      <c r="K2082" s="351">
        <v>3.75</v>
      </c>
      <c r="L2082" s="3" t="str">
        <f>IFERROR(INDEX(dbOrdini[PREZZO
VINOLUX],MATCH(A2082,dbOrdini[CODICE
ANKER],0)),"")</f>
        <v/>
      </c>
      <c r="M2082" s="347" t="s">
        <v>28411</v>
      </c>
      <c r="N2082" s="15" t="str">
        <f>IFERROR(INDEX(dbOrdini[ORDINE],MATCH(A2082,dbOrdini[CODICE
ANKER]*(dbOrdini[CODICE
SUPPLY]="GEN24"),0)),"")</f>
        <v/>
      </c>
      <c r="O2082" s="352" t="s">
        <v>8</v>
      </c>
      <c r="P2082" s="347" t="s">
        <v>4685</v>
      </c>
    </row>
    <row r="2083" spans="1:16">
      <c r="A2083" s="347" t="s">
        <v>4686</v>
      </c>
      <c r="B2083" s="348">
        <v>0</v>
      </c>
      <c r="C2083" s="347" t="s">
        <v>28152</v>
      </c>
      <c r="D2083" s="347" t="s">
        <v>4687</v>
      </c>
      <c r="E2083" s="347">
        <v>6</v>
      </c>
      <c r="F2083" s="347">
        <v>0.7</v>
      </c>
      <c r="G2083" s="347" t="s">
        <v>11</v>
      </c>
      <c r="H2083" s="349">
        <v>40</v>
      </c>
      <c r="I2083" s="350" t="s">
        <v>12</v>
      </c>
      <c r="J2083" s="351">
        <f t="shared" si="32"/>
        <v>55.800000000000004</v>
      </c>
      <c r="K2083" s="351">
        <v>9.3000000000000007</v>
      </c>
      <c r="L2083" s="3" t="str">
        <f>IFERROR(INDEX(dbOrdini[PREZZO
VINOLUX],MATCH(A2083,dbOrdini[CODICE
ANKER],0)),"")</f>
        <v/>
      </c>
      <c r="M2083" s="347" t="s">
        <v>28411</v>
      </c>
      <c r="N2083" s="15" t="str">
        <f>IFERROR(INDEX(dbOrdini[ORDINE],MATCH(A2083,dbOrdini[CODICE
ANKER]*(dbOrdini[CODICE
SUPPLY]="GEN24"),0)),"")</f>
        <v/>
      </c>
      <c r="O2083" s="352" t="s">
        <v>8</v>
      </c>
      <c r="P2083" s="347" t="s">
        <v>4688</v>
      </c>
    </row>
    <row r="2084" spans="1:16">
      <c r="A2084" s="347" t="s">
        <v>4689</v>
      </c>
      <c r="B2084" s="348">
        <v>0</v>
      </c>
      <c r="C2084" s="347" t="s">
        <v>28152</v>
      </c>
      <c r="D2084" s="347" t="s">
        <v>4690</v>
      </c>
      <c r="E2084" s="347">
        <v>6</v>
      </c>
      <c r="F2084" s="347">
        <v>0.7</v>
      </c>
      <c r="G2084" s="347" t="s">
        <v>11</v>
      </c>
      <c r="H2084" s="349">
        <v>40</v>
      </c>
      <c r="I2084" s="350" t="s">
        <v>12</v>
      </c>
      <c r="J2084" s="351">
        <f t="shared" si="32"/>
        <v>37.5</v>
      </c>
      <c r="K2084" s="351">
        <v>6.25</v>
      </c>
      <c r="L2084" s="3" t="str">
        <f>IFERROR(INDEX(dbOrdini[PREZZO
VINOLUX],MATCH(A2084,dbOrdini[CODICE
ANKER],0)),"")</f>
        <v/>
      </c>
      <c r="M2084" s="347" t="s">
        <v>28411</v>
      </c>
      <c r="N2084" s="15" t="str">
        <f>IFERROR(INDEX(dbOrdini[ORDINE],MATCH(A2084,dbOrdini[CODICE
ANKER]*(dbOrdini[CODICE
SUPPLY]="GEN24"),0)),"")</f>
        <v/>
      </c>
      <c r="O2084" s="352" t="s">
        <v>8</v>
      </c>
      <c r="P2084" s="347" t="s">
        <v>4691</v>
      </c>
    </row>
    <row r="2085" spans="1:16">
      <c r="A2085" s="347" t="s">
        <v>4692</v>
      </c>
      <c r="B2085" s="348">
        <v>10</v>
      </c>
      <c r="C2085" s="347" t="s">
        <v>28152</v>
      </c>
      <c r="D2085" s="347" t="s">
        <v>4693</v>
      </c>
      <c r="E2085" s="347">
        <v>6</v>
      </c>
      <c r="F2085" s="347">
        <v>0.7</v>
      </c>
      <c r="G2085" s="347" t="s">
        <v>11</v>
      </c>
      <c r="H2085" s="349">
        <v>40</v>
      </c>
      <c r="I2085" s="350" t="s">
        <v>12</v>
      </c>
      <c r="J2085" s="351">
        <f t="shared" si="32"/>
        <v>37.5</v>
      </c>
      <c r="K2085" s="351">
        <v>6.25</v>
      </c>
      <c r="L2085" s="3" t="str">
        <f>IFERROR(INDEX(dbOrdini[PREZZO
VINOLUX],MATCH(A2085,dbOrdini[CODICE
ANKER],0)),"")</f>
        <v/>
      </c>
      <c r="M2085" s="347" t="s">
        <v>28411</v>
      </c>
      <c r="N2085" s="15" t="str">
        <f>IFERROR(INDEX(dbOrdini[ORDINE],MATCH(A2085,dbOrdini[CODICE
ANKER]*(dbOrdini[CODICE
SUPPLY]="GEN24"),0)),"")</f>
        <v/>
      </c>
      <c r="O2085" s="352" t="s">
        <v>8</v>
      </c>
      <c r="P2085" s="347" t="s">
        <v>4694</v>
      </c>
    </row>
    <row r="2086" spans="1:16">
      <c r="A2086" s="347" t="s">
        <v>4695</v>
      </c>
      <c r="B2086" s="348">
        <v>4</v>
      </c>
      <c r="C2086" s="347" t="s">
        <v>28152</v>
      </c>
      <c r="D2086" s="347" t="s">
        <v>4696</v>
      </c>
      <c r="E2086" s="347">
        <v>6</v>
      </c>
      <c r="F2086" s="347">
        <v>0.7</v>
      </c>
      <c r="G2086" s="347" t="s">
        <v>11</v>
      </c>
      <c r="H2086" s="349">
        <v>40</v>
      </c>
      <c r="I2086" s="350" t="s">
        <v>12</v>
      </c>
      <c r="J2086" s="351">
        <f t="shared" si="32"/>
        <v>41.400000000000006</v>
      </c>
      <c r="K2086" s="351">
        <v>6.9</v>
      </c>
      <c r="L2086" s="3" t="str">
        <f>IFERROR(INDEX(dbOrdini[PREZZO
VINOLUX],MATCH(A2086,dbOrdini[CODICE
ANKER],0)),"")</f>
        <v/>
      </c>
      <c r="M2086" s="347" t="s">
        <v>28411</v>
      </c>
      <c r="N2086" s="15" t="str">
        <f>IFERROR(INDEX(dbOrdini[ORDINE],MATCH(A2086,dbOrdini[CODICE
ANKER]*(dbOrdini[CODICE
SUPPLY]="GEN24"),0)),"")</f>
        <v/>
      </c>
      <c r="O2086" s="352" t="s">
        <v>8</v>
      </c>
      <c r="P2086" s="347" t="s">
        <v>4697</v>
      </c>
    </row>
    <row r="2087" spans="1:16">
      <c r="A2087" s="347" t="s">
        <v>4698</v>
      </c>
      <c r="B2087" s="348">
        <v>0</v>
      </c>
      <c r="C2087" s="347" t="s">
        <v>28152</v>
      </c>
      <c r="D2087" s="347" t="s">
        <v>4699</v>
      </c>
      <c r="E2087" s="347">
        <v>6</v>
      </c>
      <c r="F2087" s="347">
        <v>0.7</v>
      </c>
      <c r="G2087" s="347" t="s">
        <v>11</v>
      </c>
      <c r="H2087" s="349">
        <v>40</v>
      </c>
      <c r="I2087" s="350" t="s">
        <v>12</v>
      </c>
      <c r="J2087" s="351">
        <f t="shared" si="32"/>
        <v>37.5</v>
      </c>
      <c r="K2087" s="351">
        <v>6.25</v>
      </c>
      <c r="L2087" s="3" t="str">
        <f>IFERROR(INDEX(dbOrdini[PREZZO
VINOLUX],MATCH(A2087,dbOrdini[CODICE
ANKER],0)),"")</f>
        <v/>
      </c>
      <c r="M2087" s="347" t="s">
        <v>28411</v>
      </c>
      <c r="N2087" s="15" t="str">
        <f>IFERROR(INDEX(dbOrdini[ORDINE],MATCH(A2087,dbOrdini[CODICE
ANKER]*(dbOrdini[CODICE
SUPPLY]="GEN24"),0)),"")</f>
        <v/>
      </c>
      <c r="O2087" s="352" t="s">
        <v>8</v>
      </c>
      <c r="P2087" s="347" t="s">
        <v>4700</v>
      </c>
    </row>
    <row r="2088" spans="1:16">
      <c r="A2088" s="347" t="s">
        <v>4701</v>
      </c>
      <c r="B2088" s="348">
        <v>3</v>
      </c>
      <c r="C2088" s="347" t="s">
        <v>28152</v>
      </c>
      <c r="D2088" s="347" t="s">
        <v>4702</v>
      </c>
      <c r="E2088" s="347">
        <v>6</v>
      </c>
      <c r="F2088" s="347">
        <v>0.7</v>
      </c>
      <c r="G2088" s="347" t="s">
        <v>11</v>
      </c>
      <c r="H2088" s="349">
        <v>40</v>
      </c>
      <c r="I2088" s="350" t="s">
        <v>12</v>
      </c>
      <c r="J2088" s="351">
        <f t="shared" si="32"/>
        <v>39</v>
      </c>
      <c r="K2088" s="351">
        <v>6.5</v>
      </c>
      <c r="L2088" s="3" t="str">
        <f>IFERROR(INDEX(dbOrdini[PREZZO
VINOLUX],MATCH(A2088,dbOrdini[CODICE
ANKER],0)),"")</f>
        <v/>
      </c>
      <c r="M2088" s="347" t="s">
        <v>28411</v>
      </c>
      <c r="N2088" s="15" t="str">
        <f>IFERROR(INDEX(dbOrdini[ORDINE],MATCH(A2088,dbOrdini[CODICE
ANKER]*(dbOrdini[CODICE
SUPPLY]="GEN24"),0)),"")</f>
        <v/>
      </c>
      <c r="O2088" s="352" t="s">
        <v>8</v>
      </c>
      <c r="P2088" s="347" t="s">
        <v>4703</v>
      </c>
    </row>
    <row r="2089" spans="1:16">
      <c r="A2089" s="347" t="s">
        <v>4707</v>
      </c>
      <c r="B2089" s="348">
        <v>13</v>
      </c>
      <c r="C2089" s="347" t="s">
        <v>28152</v>
      </c>
      <c r="D2089" s="347" t="s">
        <v>4705</v>
      </c>
      <c r="E2089" s="347">
        <v>6</v>
      </c>
      <c r="F2089" s="347">
        <v>1</v>
      </c>
      <c r="G2089" s="347" t="s">
        <v>11</v>
      </c>
      <c r="H2089" s="349">
        <v>38</v>
      </c>
      <c r="I2089" s="350" t="s">
        <v>12</v>
      </c>
      <c r="J2089" s="351">
        <f t="shared" si="32"/>
        <v>35.700000000000003</v>
      </c>
      <c r="K2089" s="351">
        <v>5.95</v>
      </c>
      <c r="L2089" s="3" t="str">
        <f>IFERROR(INDEX(dbOrdini[PREZZO
VINOLUX],MATCH(A2089,dbOrdini[CODICE
ANKER],0)),"")</f>
        <v/>
      </c>
      <c r="M2089" s="347" t="s">
        <v>10533</v>
      </c>
      <c r="N2089" s="15" t="str">
        <f>IFERROR(INDEX(dbOrdini[ORDINE],MATCH(A2089,dbOrdini[CODICE
ANKER]*(dbOrdini[CODICE
SUPPLY]="GEN24"),0)),"")</f>
        <v/>
      </c>
      <c r="O2089" s="352" t="s">
        <v>8</v>
      </c>
      <c r="P2089" s="347" t="s">
        <v>4708</v>
      </c>
    </row>
    <row r="2090" spans="1:16">
      <c r="A2090" s="347" t="s">
        <v>4704</v>
      </c>
      <c r="B2090" s="348">
        <v>674</v>
      </c>
      <c r="C2090" s="347" t="s">
        <v>28152</v>
      </c>
      <c r="D2090" s="347" t="s">
        <v>4705</v>
      </c>
      <c r="E2090" s="347">
        <v>6</v>
      </c>
      <c r="F2090" s="347">
        <v>0.7</v>
      </c>
      <c r="G2090" s="347" t="s">
        <v>11</v>
      </c>
      <c r="H2090" s="349">
        <v>38</v>
      </c>
      <c r="I2090" s="350" t="s">
        <v>12</v>
      </c>
      <c r="J2090" s="351">
        <f t="shared" si="32"/>
        <v>29.700000000000003</v>
      </c>
      <c r="K2090" s="351">
        <v>4.95</v>
      </c>
      <c r="L2090" s="3" t="str">
        <f>IFERROR(INDEX(dbOrdini[PREZZO
VINOLUX],MATCH(A2090,dbOrdini[CODICE
ANKER],0)),"")</f>
        <v/>
      </c>
      <c r="M2090" s="347" t="s">
        <v>10533</v>
      </c>
      <c r="N2090" s="15" t="str">
        <f>IFERROR(INDEX(dbOrdini[ORDINE],MATCH(A2090,dbOrdini[CODICE
ANKER]*(dbOrdini[CODICE
SUPPLY]="GEN24"),0)),"")</f>
        <v/>
      </c>
      <c r="O2090" s="352" t="s">
        <v>8</v>
      </c>
      <c r="P2090" s="347" t="s">
        <v>4706</v>
      </c>
    </row>
    <row r="2091" spans="1:16">
      <c r="A2091" s="347" t="s">
        <v>4709</v>
      </c>
      <c r="B2091" s="348">
        <v>9</v>
      </c>
      <c r="C2091" s="347" t="s">
        <v>28152</v>
      </c>
      <c r="D2091" s="347" t="s">
        <v>4710</v>
      </c>
      <c r="E2091" s="347">
        <v>6</v>
      </c>
      <c r="F2091" s="347">
        <v>0.7</v>
      </c>
      <c r="G2091" s="347" t="s">
        <v>11</v>
      </c>
      <c r="H2091" s="349">
        <v>38</v>
      </c>
      <c r="I2091" s="350" t="s">
        <v>12</v>
      </c>
      <c r="J2091" s="351">
        <f t="shared" si="32"/>
        <v>30.900000000000002</v>
      </c>
      <c r="K2091" s="351">
        <v>5.15</v>
      </c>
      <c r="L2091" s="3" t="str">
        <f>IFERROR(INDEX(dbOrdini[PREZZO
VINOLUX],MATCH(A2091,dbOrdini[CODICE
ANKER],0)),"")</f>
        <v/>
      </c>
      <c r="M2091" s="347" t="s">
        <v>10640</v>
      </c>
      <c r="N2091" s="15" t="str">
        <f>IFERROR(INDEX(dbOrdini[ORDINE],MATCH(A2091,dbOrdini[CODICE
ANKER]*(dbOrdini[CODICE
SUPPLY]="GEN24"),0)),"")</f>
        <v/>
      </c>
      <c r="O2091" s="352" t="s">
        <v>8</v>
      </c>
      <c r="P2091" s="347" t="s">
        <v>4706</v>
      </c>
    </row>
    <row r="2092" spans="1:16">
      <c r="A2092" s="347" t="s">
        <v>4711</v>
      </c>
      <c r="B2092" s="348">
        <v>17</v>
      </c>
      <c r="C2092" s="347" t="s">
        <v>28152</v>
      </c>
      <c r="D2092" s="347" t="s">
        <v>4712</v>
      </c>
      <c r="E2092" s="347">
        <v>6</v>
      </c>
      <c r="F2092" s="347">
        <v>0.7</v>
      </c>
      <c r="G2092" s="347" t="s">
        <v>11</v>
      </c>
      <c r="H2092" s="349">
        <v>40</v>
      </c>
      <c r="I2092" s="350" t="s">
        <v>12</v>
      </c>
      <c r="J2092" s="351">
        <f t="shared" si="32"/>
        <v>151.80000000000001</v>
      </c>
      <c r="K2092" s="351">
        <v>25.3</v>
      </c>
      <c r="L2092" s="3" t="str">
        <f>IFERROR(INDEX(dbOrdini[PREZZO
VINOLUX],MATCH(A2092,dbOrdini[CODICE
ANKER],0)),"")</f>
        <v/>
      </c>
      <c r="M2092" s="347" t="s">
        <v>10560</v>
      </c>
      <c r="N2092" s="15" t="str">
        <f>IFERROR(INDEX(dbOrdini[ORDINE],MATCH(A2092,dbOrdini[CODICE
ANKER]*(dbOrdini[CODICE
SUPPLY]="GEN24"),0)),"")</f>
        <v/>
      </c>
      <c r="O2092" s="352" t="s">
        <v>8</v>
      </c>
      <c r="P2092" s="347" t="s">
        <v>4713</v>
      </c>
    </row>
    <row r="2093" spans="1:16">
      <c r="A2093" s="347" t="s">
        <v>4714</v>
      </c>
      <c r="B2093" s="348">
        <v>44</v>
      </c>
      <c r="C2093" s="347" t="s">
        <v>28152</v>
      </c>
      <c r="D2093" s="347" t="s">
        <v>4715</v>
      </c>
      <c r="E2093" s="347">
        <v>3</v>
      </c>
      <c r="F2093" s="347">
        <v>0.7</v>
      </c>
      <c r="G2093" s="347" t="s">
        <v>11</v>
      </c>
      <c r="H2093" s="349">
        <v>46</v>
      </c>
      <c r="I2093" s="350" t="s">
        <v>12</v>
      </c>
      <c r="J2093" s="351">
        <f t="shared" si="32"/>
        <v>104.25</v>
      </c>
      <c r="K2093" s="351">
        <v>34.75</v>
      </c>
      <c r="L2093" s="3" t="str">
        <f>IFERROR(INDEX(dbOrdini[PREZZO
VINOLUX],MATCH(A2093,dbOrdini[CODICE
ANKER],0)),"")</f>
        <v/>
      </c>
      <c r="M2093" s="347" t="s">
        <v>10560</v>
      </c>
      <c r="N2093" s="15" t="str">
        <f>IFERROR(INDEX(dbOrdini[ORDINE],MATCH(A2093,dbOrdini[CODICE
ANKER]*(dbOrdini[CODICE
SUPPLY]="GEN24"),0)),"")</f>
        <v/>
      </c>
      <c r="O2093" s="352" t="s">
        <v>8</v>
      </c>
      <c r="P2093" s="347" t="s">
        <v>4716</v>
      </c>
    </row>
    <row r="2094" spans="1:16">
      <c r="A2094" s="347" t="s">
        <v>4717</v>
      </c>
      <c r="B2094" s="348">
        <v>23</v>
      </c>
      <c r="C2094" s="347" t="s">
        <v>28152</v>
      </c>
      <c r="D2094" s="347" t="s">
        <v>4718</v>
      </c>
      <c r="E2094" s="347">
        <v>3</v>
      </c>
      <c r="F2094" s="347">
        <v>0.7</v>
      </c>
      <c r="G2094" s="347" t="s">
        <v>11</v>
      </c>
      <c r="H2094" s="349">
        <v>46</v>
      </c>
      <c r="I2094" s="350" t="s">
        <v>12</v>
      </c>
      <c r="J2094" s="351">
        <f t="shared" si="32"/>
        <v>94.5</v>
      </c>
      <c r="K2094" s="351">
        <v>31.5</v>
      </c>
      <c r="L2094" s="3" t="str">
        <f>IFERROR(INDEX(dbOrdini[PREZZO
VINOLUX],MATCH(A2094,dbOrdini[CODICE
ANKER],0)),"")</f>
        <v/>
      </c>
      <c r="M2094" s="347" t="s">
        <v>10560</v>
      </c>
      <c r="N2094" s="15" t="str">
        <f>IFERROR(INDEX(dbOrdini[ORDINE],MATCH(A2094,dbOrdini[CODICE
ANKER]*(dbOrdini[CODICE
SUPPLY]="GEN24"),0)),"")</f>
        <v/>
      </c>
      <c r="O2094" s="352" t="s">
        <v>8</v>
      </c>
      <c r="P2094" s="347" t="s">
        <v>4719</v>
      </c>
    </row>
    <row r="2095" spans="1:16">
      <c r="A2095" s="347" t="s">
        <v>4723</v>
      </c>
      <c r="B2095" s="348">
        <v>1773</v>
      </c>
      <c r="C2095" s="347" t="s">
        <v>28152</v>
      </c>
      <c r="D2095" s="347" t="s">
        <v>4721</v>
      </c>
      <c r="E2095" s="347">
        <v>6</v>
      </c>
      <c r="F2095" s="347">
        <v>0.7</v>
      </c>
      <c r="G2095" s="347" t="s">
        <v>11</v>
      </c>
      <c r="H2095" s="349">
        <v>70</v>
      </c>
      <c r="I2095" s="350" t="s">
        <v>12</v>
      </c>
      <c r="J2095" s="351">
        <f t="shared" si="32"/>
        <v>21</v>
      </c>
      <c r="K2095" s="351">
        <v>3.5</v>
      </c>
      <c r="L2095" s="3" t="str">
        <f>IFERROR(INDEX(dbOrdini[PREZZO
VINOLUX],MATCH(A2095,dbOrdini[CODICE
ANKER],0)),"")</f>
        <v/>
      </c>
      <c r="M2095" s="347" t="s">
        <v>28163</v>
      </c>
      <c r="N2095" s="15" t="str">
        <f>IFERROR(INDEX(dbOrdini[ORDINE],MATCH(A2095,dbOrdini[CODICE
ANKER]*(dbOrdini[CODICE
SUPPLY]="GEN24"),0)),"")</f>
        <v/>
      </c>
      <c r="O2095" s="352" t="s">
        <v>8</v>
      </c>
      <c r="P2095" s="347" t="s">
        <v>4724</v>
      </c>
    </row>
    <row r="2096" spans="1:16">
      <c r="A2096" s="347" t="s">
        <v>4720</v>
      </c>
      <c r="B2096" s="348">
        <v>721</v>
      </c>
      <c r="C2096" s="347" t="s">
        <v>28152</v>
      </c>
      <c r="D2096" s="347" t="s">
        <v>4721</v>
      </c>
      <c r="E2096" s="347">
        <v>8</v>
      </c>
      <c r="F2096" s="347">
        <v>0.5</v>
      </c>
      <c r="G2096" s="347" t="s">
        <v>11</v>
      </c>
      <c r="H2096" s="349">
        <v>70</v>
      </c>
      <c r="I2096" s="350" t="s">
        <v>12</v>
      </c>
      <c r="J2096" s="351">
        <f t="shared" si="32"/>
        <v>20.399999999999999</v>
      </c>
      <c r="K2096" s="351">
        <v>2.5499999999999998</v>
      </c>
      <c r="L2096" s="3" t="str">
        <f>IFERROR(INDEX(dbOrdini[PREZZO
VINOLUX],MATCH(A2096,dbOrdini[CODICE
ANKER],0)),"")</f>
        <v/>
      </c>
      <c r="M2096" s="347" t="s">
        <v>28163</v>
      </c>
      <c r="N2096" s="15" t="str">
        <f>IFERROR(INDEX(dbOrdini[ORDINE],MATCH(A2096,dbOrdini[CODICE
ANKER]*(dbOrdini[CODICE
SUPPLY]="GEN24"),0)),"")</f>
        <v/>
      </c>
      <c r="O2096" s="352" t="s">
        <v>8</v>
      </c>
      <c r="P2096" s="347" t="s">
        <v>4722</v>
      </c>
    </row>
    <row r="2097" spans="1:16">
      <c r="A2097" s="347" t="s">
        <v>4725</v>
      </c>
      <c r="B2097" s="348">
        <v>171</v>
      </c>
      <c r="C2097" s="347" t="s">
        <v>28152</v>
      </c>
      <c r="D2097" s="347" t="s">
        <v>4726</v>
      </c>
      <c r="E2097" s="347">
        <v>6</v>
      </c>
      <c r="F2097" s="347">
        <v>0.7</v>
      </c>
      <c r="G2097" s="347" t="s">
        <v>11</v>
      </c>
      <c r="H2097" s="349">
        <v>70</v>
      </c>
      <c r="I2097" s="350" t="s">
        <v>12</v>
      </c>
      <c r="J2097" s="351">
        <f t="shared" si="32"/>
        <v>20.399999999999999</v>
      </c>
      <c r="K2097" s="351">
        <v>3.4</v>
      </c>
      <c r="L2097" s="3" t="str">
        <f>IFERROR(INDEX(dbOrdini[PREZZO
VINOLUX],MATCH(A2097,dbOrdini[CODICE
ANKER],0)),"")</f>
        <v/>
      </c>
      <c r="M2097" s="347" t="s">
        <v>28163</v>
      </c>
      <c r="N2097" s="15" t="str">
        <f>IFERROR(INDEX(dbOrdini[ORDINE],MATCH(A2097,dbOrdini[CODICE
ANKER]*(dbOrdini[CODICE
SUPPLY]="GEN24"),0)),"")</f>
        <v/>
      </c>
      <c r="O2097" s="352" t="s">
        <v>8</v>
      </c>
      <c r="P2097" s="347" t="s">
        <v>4727</v>
      </c>
    </row>
    <row r="2098" spans="1:16">
      <c r="A2098" s="347" t="s">
        <v>11091</v>
      </c>
      <c r="B2098" s="348">
        <v>7</v>
      </c>
      <c r="C2098" s="347" t="s">
        <v>28152</v>
      </c>
      <c r="D2098" s="347" t="s">
        <v>11092</v>
      </c>
      <c r="E2098" s="347">
        <v>6</v>
      </c>
      <c r="F2098" s="347">
        <v>0.7</v>
      </c>
      <c r="G2098" s="347" t="s">
        <v>11</v>
      </c>
      <c r="H2098" s="349">
        <v>37.5</v>
      </c>
      <c r="I2098" s="350" t="s">
        <v>12</v>
      </c>
      <c r="J2098" s="351">
        <f t="shared" si="32"/>
        <v>41.7</v>
      </c>
      <c r="K2098" s="351">
        <v>6.95</v>
      </c>
      <c r="L2098" s="3" t="str">
        <f>IFERROR(INDEX(dbOrdini[PREZZO
VINOLUX],MATCH(A2098,dbOrdini[CODICE
ANKER],0)),"")</f>
        <v/>
      </c>
      <c r="M2098" s="347" t="s">
        <v>10537</v>
      </c>
      <c r="N2098" s="15" t="str">
        <f>IFERROR(INDEX(dbOrdini[ORDINE],MATCH(A2098,dbOrdini[CODICE
ANKER]*(dbOrdini[CODICE
SUPPLY]="GEN24"),0)),"")</f>
        <v/>
      </c>
      <c r="O2098" s="352" t="s">
        <v>8</v>
      </c>
      <c r="P2098" s="347" t="s">
        <v>11601</v>
      </c>
    </row>
    <row r="2099" spans="1:16">
      <c r="A2099" s="347" t="s">
        <v>28633</v>
      </c>
      <c r="B2099" s="348">
        <v>0</v>
      </c>
      <c r="C2099" s="347" t="s">
        <v>28152</v>
      </c>
      <c r="D2099" s="347" t="s">
        <v>28634</v>
      </c>
      <c r="E2099" s="347">
        <v>6</v>
      </c>
      <c r="F2099" s="347">
        <v>0.7</v>
      </c>
      <c r="G2099" s="347" t="s">
        <v>11</v>
      </c>
      <c r="H2099" s="349">
        <v>37.5</v>
      </c>
      <c r="I2099" s="350" t="s">
        <v>12</v>
      </c>
      <c r="J2099" s="351">
        <f t="shared" si="32"/>
        <v>41.099999999999994</v>
      </c>
      <c r="K2099" s="351">
        <v>6.85</v>
      </c>
      <c r="L2099" s="3" t="str">
        <f>IFERROR(INDEX(dbOrdini[PREZZO
VINOLUX],MATCH(A2099,dbOrdini[CODICE
ANKER],0)),"")</f>
        <v/>
      </c>
      <c r="M2099" s="347" t="s">
        <v>10537</v>
      </c>
      <c r="N2099" s="15" t="str">
        <f>IFERROR(INDEX(dbOrdini[ORDINE],MATCH(A2099,dbOrdini[CODICE
ANKER]*(dbOrdini[CODICE
SUPPLY]="GEN24"),0)),"")</f>
        <v/>
      </c>
      <c r="O2099" s="352" t="s">
        <v>8</v>
      </c>
      <c r="P2099" s="347" t="s">
        <v>28635</v>
      </c>
    </row>
    <row r="2100" spans="1:16">
      <c r="A2100" s="347" t="s">
        <v>4728</v>
      </c>
      <c r="B2100" s="348">
        <v>98</v>
      </c>
      <c r="C2100" s="347" t="s">
        <v>28152</v>
      </c>
      <c r="D2100" s="347" t="s">
        <v>4729</v>
      </c>
      <c r="E2100" s="347">
        <v>6</v>
      </c>
      <c r="F2100" s="347">
        <v>0.7</v>
      </c>
      <c r="G2100" s="347" t="s">
        <v>11</v>
      </c>
      <c r="H2100" s="349">
        <v>40</v>
      </c>
      <c r="I2100" s="350" t="s">
        <v>12</v>
      </c>
      <c r="J2100" s="351">
        <f t="shared" si="32"/>
        <v>105.89999999999999</v>
      </c>
      <c r="K2100" s="351">
        <v>17.649999999999999</v>
      </c>
      <c r="L2100" s="3" t="str">
        <f>IFERROR(INDEX(dbOrdini[PREZZO
VINOLUX],MATCH(A2100,dbOrdini[CODICE
ANKER],0)),"")</f>
        <v/>
      </c>
      <c r="M2100" s="347" t="s">
        <v>10536</v>
      </c>
      <c r="N2100" s="15" t="str">
        <f>IFERROR(INDEX(dbOrdini[ORDINE],MATCH(A2100,dbOrdini[CODICE
ANKER]*(dbOrdini[CODICE
SUPPLY]="GEN24"),0)),"")</f>
        <v/>
      </c>
      <c r="O2100" s="352" t="s">
        <v>8</v>
      </c>
      <c r="P2100" s="347" t="s">
        <v>4730</v>
      </c>
    </row>
    <row r="2101" spans="1:16">
      <c r="A2101" s="347" t="s">
        <v>4742</v>
      </c>
      <c r="B2101" s="348">
        <v>6</v>
      </c>
      <c r="C2101" s="347" t="s">
        <v>28152</v>
      </c>
      <c r="D2101" s="347" t="s">
        <v>4732</v>
      </c>
      <c r="E2101" s="347">
        <v>2</v>
      </c>
      <c r="F2101" s="347">
        <v>3</v>
      </c>
      <c r="G2101" s="347" t="s">
        <v>11</v>
      </c>
      <c r="H2101" s="349">
        <v>40</v>
      </c>
      <c r="I2101" s="350" t="s">
        <v>12</v>
      </c>
      <c r="J2101" s="351">
        <f t="shared" si="32"/>
        <v>236</v>
      </c>
      <c r="K2101" s="351">
        <v>118</v>
      </c>
      <c r="L2101" s="3" t="str">
        <f>IFERROR(INDEX(dbOrdini[PREZZO
VINOLUX],MATCH(A2101,dbOrdini[CODICE
ANKER],0)),"")</f>
        <v/>
      </c>
      <c r="M2101" s="347" t="s">
        <v>10533</v>
      </c>
      <c r="N2101" s="15" t="str">
        <f>IFERROR(INDEX(dbOrdini[ORDINE],MATCH(A2101,dbOrdini[CODICE
ANKER]*(dbOrdini[CODICE
SUPPLY]="GEN24"),0)),"")</f>
        <v/>
      </c>
      <c r="O2101" s="352" t="s">
        <v>8</v>
      </c>
      <c r="P2101" s="347" t="s">
        <v>4743</v>
      </c>
    </row>
    <row r="2102" spans="1:16">
      <c r="A2102" s="347" t="s">
        <v>4740</v>
      </c>
      <c r="B2102" s="348">
        <v>162</v>
      </c>
      <c r="C2102" s="347" t="s">
        <v>28152</v>
      </c>
      <c r="D2102" s="347" t="s">
        <v>4732</v>
      </c>
      <c r="E2102" s="347">
        <v>6</v>
      </c>
      <c r="F2102" s="347">
        <v>1.5</v>
      </c>
      <c r="G2102" s="347" t="s">
        <v>11</v>
      </c>
      <c r="H2102" s="349">
        <v>40</v>
      </c>
      <c r="I2102" s="350" t="s">
        <v>12</v>
      </c>
      <c r="J2102" s="351">
        <f t="shared" si="32"/>
        <v>294</v>
      </c>
      <c r="K2102" s="351">
        <v>49</v>
      </c>
      <c r="L2102" s="3" t="str">
        <f>IFERROR(INDEX(dbOrdini[PREZZO
VINOLUX],MATCH(A2102,dbOrdini[CODICE
ANKER],0)),"")</f>
        <v/>
      </c>
      <c r="M2102" s="347" t="s">
        <v>10533</v>
      </c>
      <c r="N2102" s="15" t="str">
        <f>IFERROR(INDEX(dbOrdini[ORDINE],MATCH(A2102,dbOrdini[CODICE
ANKER]*(dbOrdini[CODICE
SUPPLY]="GEN24"),0)),"")</f>
        <v/>
      </c>
      <c r="O2102" s="352" t="s">
        <v>8</v>
      </c>
      <c r="P2102" s="347" t="s">
        <v>4741</v>
      </c>
    </row>
    <row r="2103" spans="1:16">
      <c r="A2103" s="347" t="s">
        <v>4734</v>
      </c>
      <c r="B2103" s="348">
        <v>0</v>
      </c>
      <c r="C2103" s="347" t="s">
        <v>28152</v>
      </c>
      <c r="D2103" s="347" t="s">
        <v>4732</v>
      </c>
      <c r="E2103" s="347">
        <v>12</v>
      </c>
      <c r="F2103" s="347">
        <v>0.35</v>
      </c>
      <c r="G2103" s="347" t="s">
        <v>11</v>
      </c>
      <c r="H2103" s="349">
        <v>40</v>
      </c>
      <c r="I2103" s="350" t="s">
        <v>12</v>
      </c>
      <c r="J2103" s="351">
        <f t="shared" si="32"/>
        <v>167.39999999999998</v>
      </c>
      <c r="K2103" s="351">
        <v>13.95</v>
      </c>
      <c r="L2103" s="3" t="str">
        <f>IFERROR(INDEX(dbOrdini[PREZZO
VINOLUX],MATCH(A2103,dbOrdini[CODICE
ANKER],0)),"")</f>
        <v/>
      </c>
      <c r="M2103" s="347" t="s">
        <v>10533</v>
      </c>
      <c r="N2103" s="15" t="str">
        <f>IFERROR(INDEX(dbOrdini[ORDINE],MATCH(A2103,dbOrdini[CODICE
ANKER]*(dbOrdini[CODICE
SUPPLY]="GEN24"),0)),"")</f>
        <v/>
      </c>
      <c r="O2103" s="352" t="s">
        <v>8</v>
      </c>
      <c r="P2103" s="347" t="s">
        <v>4735</v>
      </c>
    </row>
    <row r="2104" spans="1:16">
      <c r="A2104" s="347" t="s">
        <v>4746</v>
      </c>
      <c r="B2104" s="348">
        <v>2</v>
      </c>
      <c r="C2104" s="347" t="s">
        <v>28152</v>
      </c>
      <c r="D2104" s="347" t="s">
        <v>4732</v>
      </c>
      <c r="E2104" s="347">
        <v>1</v>
      </c>
      <c r="F2104" s="347">
        <v>6</v>
      </c>
      <c r="G2104" s="347" t="s">
        <v>11</v>
      </c>
      <c r="H2104" s="349">
        <v>40</v>
      </c>
      <c r="I2104" s="350" t="s">
        <v>12</v>
      </c>
      <c r="J2104" s="351">
        <f t="shared" si="32"/>
        <v>295</v>
      </c>
      <c r="K2104" s="351">
        <v>295</v>
      </c>
      <c r="L2104" s="3" t="str">
        <f>IFERROR(INDEX(dbOrdini[PREZZO
VINOLUX],MATCH(A2104,dbOrdini[CODICE
ANKER],0)),"")</f>
        <v/>
      </c>
      <c r="M2104" s="347" t="s">
        <v>10533</v>
      </c>
      <c r="N2104" s="15" t="str">
        <f>IFERROR(INDEX(dbOrdini[ORDINE],MATCH(A2104,dbOrdini[CODICE
ANKER]*(dbOrdini[CODICE
SUPPLY]="GEN24"),0)),"")</f>
        <v/>
      </c>
      <c r="O2104" s="352" t="s">
        <v>8</v>
      </c>
      <c r="P2104" s="347" t="s">
        <v>4747</v>
      </c>
    </row>
    <row r="2105" spans="1:16">
      <c r="A2105" s="347" t="s">
        <v>4744</v>
      </c>
      <c r="B2105" s="348">
        <v>4</v>
      </c>
      <c r="C2105" s="347" t="s">
        <v>28152</v>
      </c>
      <c r="D2105" s="347" t="s">
        <v>4732</v>
      </c>
      <c r="E2105" s="347">
        <v>1</v>
      </c>
      <c r="F2105" s="347">
        <v>4.5</v>
      </c>
      <c r="G2105" s="347" t="s">
        <v>11</v>
      </c>
      <c r="H2105" s="349">
        <v>40</v>
      </c>
      <c r="I2105" s="350" t="s">
        <v>12</v>
      </c>
      <c r="J2105" s="351">
        <f t="shared" si="32"/>
        <v>210</v>
      </c>
      <c r="K2105" s="351">
        <v>210</v>
      </c>
      <c r="L2105" s="3" t="str">
        <f>IFERROR(INDEX(dbOrdini[PREZZO
VINOLUX],MATCH(A2105,dbOrdini[CODICE
ANKER],0)),"")</f>
        <v/>
      </c>
      <c r="M2105" s="347" t="s">
        <v>10533</v>
      </c>
      <c r="N2105" s="15" t="str">
        <f>IFERROR(INDEX(dbOrdini[ORDINE],MATCH(A2105,dbOrdini[CODICE
ANKER]*(dbOrdini[CODICE
SUPPLY]="GEN24"),0)),"")</f>
        <v/>
      </c>
      <c r="O2105" s="352" t="s">
        <v>8</v>
      </c>
      <c r="P2105" s="347" t="s">
        <v>4745</v>
      </c>
    </row>
    <row r="2106" spans="1:16">
      <c r="A2106" s="347" t="s">
        <v>4736</v>
      </c>
      <c r="B2106" s="348">
        <v>1120</v>
      </c>
      <c r="C2106" s="347" t="s">
        <v>28152</v>
      </c>
      <c r="D2106" s="347" t="s">
        <v>4732</v>
      </c>
      <c r="E2106" s="347">
        <v>6</v>
      </c>
      <c r="F2106" s="347">
        <v>0.7</v>
      </c>
      <c r="G2106" s="347" t="s">
        <v>11</v>
      </c>
      <c r="H2106" s="349">
        <v>40</v>
      </c>
      <c r="I2106" s="350" t="s">
        <v>12</v>
      </c>
      <c r="J2106" s="351">
        <f t="shared" si="32"/>
        <v>123.89999999999999</v>
      </c>
      <c r="K2106" s="351">
        <v>20.65</v>
      </c>
      <c r="L2106" s="3" t="str">
        <f>IFERROR(INDEX(dbOrdini[PREZZO
VINOLUX],MATCH(A2106,dbOrdini[CODICE
ANKER],0)),"")</f>
        <v/>
      </c>
      <c r="M2106" s="347" t="s">
        <v>10533</v>
      </c>
      <c r="N2106" s="15" t="str">
        <f>IFERROR(INDEX(dbOrdini[ORDINE],MATCH(A2106,dbOrdini[CODICE
ANKER]*(dbOrdini[CODICE
SUPPLY]="GEN24"),0)),"")</f>
        <v/>
      </c>
      <c r="O2106" s="352" t="s">
        <v>8</v>
      </c>
      <c r="P2106" s="347" t="s">
        <v>4737</v>
      </c>
    </row>
    <row r="2107" spans="1:16">
      <c r="A2107" s="347" t="s">
        <v>4738</v>
      </c>
      <c r="B2107" s="348">
        <v>0</v>
      </c>
      <c r="C2107" s="347" t="s">
        <v>28152</v>
      </c>
      <c r="D2107" s="347" t="s">
        <v>4732</v>
      </c>
      <c r="E2107" s="347">
        <v>6</v>
      </c>
      <c r="F2107" s="347">
        <v>1</v>
      </c>
      <c r="G2107" s="347" t="s">
        <v>11</v>
      </c>
      <c r="H2107" s="349">
        <v>40</v>
      </c>
      <c r="I2107" s="350" t="s">
        <v>12</v>
      </c>
      <c r="J2107" s="351">
        <f t="shared" si="32"/>
        <v>148.5</v>
      </c>
      <c r="K2107" s="351">
        <v>24.75</v>
      </c>
      <c r="L2107" s="3" t="str">
        <f>IFERROR(INDEX(dbOrdini[PREZZO
VINOLUX],MATCH(A2107,dbOrdini[CODICE
ANKER],0)),"")</f>
        <v/>
      </c>
      <c r="M2107" s="347" t="s">
        <v>10533</v>
      </c>
      <c r="N2107" s="15" t="str">
        <f>IFERROR(INDEX(dbOrdini[ORDINE],MATCH(A2107,dbOrdini[CODICE
ANKER]*(dbOrdini[CODICE
SUPPLY]="GEN24"),0)),"")</f>
        <v/>
      </c>
      <c r="O2107" s="352" t="s">
        <v>8</v>
      </c>
      <c r="P2107" s="347" t="s">
        <v>4739</v>
      </c>
    </row>
    <row r="2108" spans="1:16">
      <c r="A2108" s="347" t="s">
        <v>4731</v>
      </c>
      <c r="B2108" s="348">
        <v>336</v>
      </c>
      <c r="C2108" s="347" t="s">
        <v>28152</v>
      </c>
      <c r="D2108" s="347" t="s">
        <v>4732</v>
      </c>
      <c r="E2108" s="347">
        <v>12</v>
      </c>
      <c r="F2108" s="347">
        <v>0.05</v>
      </c>
      <c r="G2108" s="347" t="s">
        <v>11</v>
      </c>
      <c r="H2108" s="349">
        <v>40</v>
      </c>
      <c r="I2108" s="350" t="s">
        <v>12</v>
      </c>
      <c r="J2108" s="351">
        <f t="shared" si="32"/>
        <v>28.799999999999997</v>
      </c>
      <c r="K2108" s="351">
        <v>2.4</v>
      </c>
      <c r="L2108" s="3" t="str">
        <f>IFERROR(INDEX(dbOrdini[PREZZO
VINOLUX],MATCH(A2108,dbOrdini[CODICE
ANKER],0)),"")</f>
        <v/>
      </c>
      <c r="M2108" s="347" t="s">
        <v>10533</v>
      </c>
      <c r="N2108" s="15" t="str">
        <f>IFERROR(INDEX(dbOrdini[ORDINE],MATCH(A2108,dbOrdini[CODICE
ANKER]*(dbOrdini[CODICE
SUPPLY]="GEN24"),0)),"")</f>
        <v/>
      </c>
      <c r="O2108" s="352" t="s">
        <v>8</v>
      </c>
      <c r="P2108" s="347" t="s">
        <v>4733</v>
      </c>
    </row>
    <row r="2109" spans="1:16">
      <c r="A2109" s="347" t="s">
        <v>4748</v>
      </c>
      <c r="B2109" s="348">
        <v>20</v>
      </c>
      <c r="C2109" s="347" t="s">
        <v>28152</v>
      </c>
      <c r="D2109" s="347" t="s">
        <v>4749</v>
      </c>
      <c r="E2109" s="347">
        <v>6</v>
      </c>
      <c r="F2109" s="347">
        <v>0.7</v>
      </c>
      <c r="G2109" s="347" t="s">
        <v>11</v>
      </c>
      <c r="H2109" s="349">
        <v>40</v>
      </c>
      <c r="I2109" s="350" t="s">
        <v>12</v>
      </c>
      <c r="J2109" s="351">
        <f t="shared" si="32"/>
        <v>123</v>
      </c>
      <c r="K2109" s="351">
        <v>20.5</v>
      </c>
      <c r="L2109" s="3" t="str">
        <f>IFERROR(INDEX(dbOrdini[PREZZO
VINOLUX],MATCH(A2109,dbOrdini[CODICE
ANKER],0)),"")</f>
        <v/>
      </c>
      <c r="M2109" s="347" t="s">
        <v>10532</v>
      </c>
      <c r="N2109" s="15" t="str">
        <f>IFERROR(INDEX(dbOrdini[ORDINE],MATCH(A2109,dbOrdini[CODICE
ANKER]*(dbOrdini[CODICE
SUPPLY]="GEN24"),0)),"")</f>
        <v/>
      </c>
      <c r="O2109" s="352" t="s">
        <v>8</v>
      </c>
      <c r="P2109" s="347" t="s">
        <v>4750</v>
      </c>
    </row>
    <row r="2110" spans="1:16">
      <c r="A2110" s="347" t="s">
        <v>4751</v>
      </c>
      <c r="B2110" s="348">
        <v>3</v>
      </c>
      <c r="C2110" s="347" t="s">
        <v>28152</v>
      </c>
      <c r="D2110" s="347" t="s">
        <v>4752</v>
      </c>
      <c r="E2110" s="347">
        <v>6</v>
      </c>
      <c r="F2110" s="347">
        <v>1</v>
      </c>
      <c r="G2110" s="347" t="s">
        <v>11</v>
      </c>
      <c r="H2110" s="349">
        <v>30</v>
      </c>
      <c r="I2110" s="350" t="s">
        <v>12</v>
      </c>
      <c r="J2110" s="351">
        <f t="shared" si="32"/>
        <v>171</v>
      </c>
      <c r="K2110" s="351">
        <v>28.5</v>
      </c>
      <c r="L2110" s="3" t="str">
        <f>IFERROR(INDEX(dbOrdini[PREZZO
VINOLUX],MATCH(A2110,dbOrdini[CODICE
ANKER],0)),"")</f>
        <v/>
      </c>
      <c r="M2110" s="347" t="s">
        <v>10532</v>
      </c>
      <c r="N2110" s="15" t="str">
        <f>IFERROR(INDEX(dbOrdini[ORDINE],MATCH(A2110,dbOrdini[CODICE
ANKER]*(dbOrdini[CODICE
SUPPLY]="GEN24"),0)),"")</f>
        <v/>
      </c>
      <c r="O2110" s="352" t="s">
        <v>8</v>
      </c>
      <c r="P2110" s="347" t="s">
        <v>4753</v>
      </c>
    </row>
    <row r="2111" spans="1:16">
      <c r="A2111" s="347" t="s">
        <v>4754</v>
      </c>
      <c r="B2111" s="348">
        <v>41</v>
      </c>
      <c r="C2111" s="347" t="s">
        <v>28152</v>
      </c>
      <c r="D2111" s="347" t="s">
        <v>4755</v>
      </c>
      <c r="E2111" s="347">
        <v>6</v>
      </c>
      <c r="F2111" s="347">
        <v>1</v>
      </c>
      <c r="G2111" s="347" t="s">
        <v>11</v>
      </c>
      <c r="H2111" s="349">
        <v>30</v>
      </c>
      <c r="I2111" s="350" t="s">
        <v>12</v>
      </c>
      <c r="J2111" s="351">
        <f t="shared" si="32"/>
        <v>171</v>
      </c>
      <c r="K2111" s="351">
        <v>28.5</v>
      </c>
      <c r="L2111" s="3" t="str">
        <f>IFERROR(INDEX(dbOrdini[PREZZO
VINOLUX],MATCH(A2111,dbOrdini[CODICE
ANKER],0)),"")</f>
        <v/>
      </c>
      <c r="M2111" s="347" t="s">
        <v>10532</v>
      </c>
      <c r="N2111" s="15" t="str">
        <f>IFERROR(INDEX(dbOrdini[ORDINE],MATCH(A2111,dbOrdini[CODICE
ANKER]*(dbOrdini[CODICE
SUPPLY]="GEN24"),0)),"")</f>
        <v/>
      </c>
      <c r="O2111" s="352" t="s">
        <v>8</v>
      </c>
      <c r="P2111" s="347" t="s">
        <v>4756</v>
      </c>
    </row>
    <row r="2112" spans="1:16">
      <c r="A2112" s="347" t="s">
        <v>4757</v>
      </c>
      <c r="B2112" s="348">
        <v>25</v>
      </c>
      <c r="C2112" s="347" t="s">
        <v>28152</v>
      </c>
      <c r="D2112" s="347" t="s">
        <v>4758</v>
      </c>
      <c r="E2112" s="347">
        <v>6</v>
      </c>
      <c r="F2112" s="347">
        <v>1</v>
      </c>
      <c r="G2112" s="347" t="s">
        <v>11</v>
      </c>
      <c r="H2112" s="349">
        <v>30</v>
      </c>
      <c r="I2112" s="350" t="s">
        <v>12</v>
      </c>
      <c r="J2112" s="351">
        <f t="shared" si="32"/>
        <v>171</v>
      </c>
      <c r="K2112" s="351">
        <v>28.5</v>
      </c>
      <c r="L2112" s="3" t="str">
        <f>IFERROR(INDEX(dbOrdini[PREZZO
VINOLUX],MATCH(A2112,dbOrdini[CODICE
ANKER],0)),"")</f>
        <v/>
      </c>
      <c r="M2112" s="347" t="s">
        <v>10532</v>
      </c>
      <c r="N2112" s="15" t="str">
        <f>IFERROR(INDEX(dbOrdini[ORDINE],MATCH(A2112,dbOrdini[CODICE
ANKER]*(dbOrdini[CODICE
SUPPLY]="GEN24"),0)),"")</f>
        <v/>
      </c>
      <c r="O2112" s="352" t="s">
        <v>8</v>
      </c>
      <c r="P2112" s="347" t="s">
        <v>4759</v>
      </c>
    </row>
    <row r="2113" spans="1:16">
      <c r="A2113" s="347" t="s">
        <v>4760</v>
      </c>
      <c r="B2113" s="348">
        <v>132</v>
      </c>
      <c r="C2113" s="347" t="s">
        <v>28152</v>
      </c>
      <c r="D2113" s="347" t="s">
        <v>4761</v>
      </c>
      <c r="E2113" s="347">
        <v>6</v>
      </c>
      <c r="F2113" s="347">
        <v>0.7</v>
      </c>
      <c r="G2113" s="347" t="s">
        <v>11</v>
      </c>
      <c r="H2113" s="349">
        <v>40</v>
      </c>
      <c r="I2113" s="350" t="s">
        <v>12</v>
      </c>
      <c r="J2113" s="351">
        <f t="shared" si="32"/>
        <v>127.5</v>
      </c>
      <c r="K2113" s="351">
        <v>21.25</v>
      </c>
      <c r="L2113" s="3" t="str">
        <f>IFERROR(INDEX(dbOrdini[PREZZO
VINOLUX],MATCH(A2113,dbOrdini[CODICE
ANKER],0)),"")</f>
        <v/>
      </c>
      <c r="M2113" s="347" t="s">
        <v>10532</v>
      </c>
      <c r="N2113" s="15" t="str">
        <f>IFERROR(INDEX(dbOrdini[ORDINE],MATCH(A2113,dbOrdini[CODICE
ANKER]*(dbOrdini[CODICE
SUPPLY]="GEN24"),0)),"")</f>
        <v/>
      </c>
      <c r="O2113" s="352" t="s">
        <v>8</v>
      </c>
      <c r="P2113" s="347" t="s">
        <v>4762</v>
      </c>
    </row>
    <row r="2114" spans="1:16">
      <c r="A2114" s="347" t="s">
        <v>10881</v>
      </c>
      <c r="B2114" s="348">
        <v>864</v>
      </c>
      <c r="C2114" s="347" t="s">
        <v>28152</v>
      </c>
      <c r="D2114" s="347" t="s">
        <v>10882</v>
      </c>
      <c r="E2114" s="347">
        <v>96</v>
      </c>
      <c r="F2114" s="347">
        <v>0.05</v>
      </c>
      <c r="G2114" s="347" t="s">
        <v>11</v>
      </c>
      <c r="H2114" s="349">
        <v>40</v>
      </c>
      <c r="I2114" s="350" t="s">
        <v>12</v>
      </c>
      <c r="J2114" s="351">
        <f t="shared" si="32"/>
        <v>230.39999999999998</v>
      </c>
      <c r="K2114" s="351">
        <v>2.4</v>
      </c>
      <c r="L2114" s="3" t="str">
        <f>IFERROR(INDEX(dbOrdini[PREZZO
VINOLUX],MATCH(A2114,dbOrdini[CODICE
ANKER],0)),"")</f>
        <v/>
      </c>
      <c r="M2114" s="347" t="s">
        <v>10533</v>
      </c>
      <c r="N2114" s="15" t="str">
        <f>IFERROR(INDEX(dbOrdini[ORDINE],MATCH(A2114,dbOrdini[CODICE
ANKER]*(dbOrdini[CODICE
SUPPLY]="GEN24"),0)),"")</f>
        <v/>
      </c>
      <c r="O2114" s="352" t="s">
        <v>8</v>
      </c>
      <c r="P2114" s="347" t="s">
        <v>11602</v>
      </c>
    </row>
    <row r="2115" spans="1:16">
      <c r="A2115" s="347" t="s">
        <v>4763</v>
      </c>
      <c r="B2115" s="348">
        <v>106</v>
      </c>
      <c r="C2115" s="347" t="s">
        <v>28152</v>
      </c>
      <c r="D2115" s="347" t="s">
        <v>4764</v>
      </c>
      <c r="E2115" s="347">
        <v>6</v>
      </c>
      <c r="F2115" s="347">
        <v>0.7</v>
      </c>
      <c r="G2115" s="347" t="s">
        <v>11262</v>
      </c>
      <c r="H2115" s="349">
        <v>40</v>
      </c>
      <c r="I2115" s="350" t="s">
        <v>12</v>
      </c>
      <c r="J2115" s="351">
        <f t="shared" si="32"/>
        <v>125.69999999999999</v>
      </c>
      <c r="K2115" s="351">
        <v>20.95</v>
      </c>
      <c r="L2115" s="3" t="str">
        <f>IFERROR(INDEX(dbOrdini[PREZZO
VINOLUX],MATCH(A2115,dbOrdini[CODICE
ANKER],0)),"")</f>
        <v/>
      </c>
      <c r="M2115" s="347" t="s">
        <v>10532</v>
      </c>
      <c r="N2115" s="15" t="str">
        <f>IFERROR(INDEX(dbOrdini[ORDINE],MATCH(A2115,dbOrdini[CODICE
ANKER]*(dbOrdini[CODICE
SUPPLY]="GEN24"),0)),"")</f>
        <v/>
      </c>
      <c r="O2115" s="352" t="s">
        <v>8</v>
      </c>
      <c r="P2115" s="347" t="s">
        <v>4765</v>
      </c>
    </row>
    <row r="2116" spans="1:16">
      <c r="A2116" s="347" t="s">
        <v>4766</v>
      </c>
      <c r="B2116" s="348">
        <v>0</v>
      </c>
      <c r="C2116" s="347" t="s">
        <v>28152</v>
      </c>
      <c r="D2116" s="347" t="s">
        <v>4767</v>
      </c>
      <c r="E2116" s="347">
        <v>6</v>
      </c>
      <c r="F2116" s="347">
        <v>0.7</v>
      </c>
      <c r="G2116" s="347" t="s">
        <v>11</v>
      </c>
      <c r="H2116" s="349">
        <v>38</v>
      </c>
      <c r="I2116" s="350" t="s">
        <v>12</v>
      </c>
      <c r="J2116" s="351">
        <f t="shared" si="32"/>
        <v>89.699999999999989</v>
      </c>
      <c r="K2116" s="351">
        <v>14.95</v>
      </c>
      <c r="L2116" s="3" t="str">
        <f>IFERROR(INDEX(dbOrdini[PREZZO
VINOLUX],MATCH(A2116,dbOrdini[CODICE
ANKER],0)),"")</f>
        <v/>
      </c>
      <c r="M2116" s="347" t="s">
        <v>10558</v>
      </c>
      <c r="N2116" s="15" t="str">
        <f>IFERROR(INDEX(dbOrdini[ORDINE],MATCH(A2116,dbOrdini[CODICE
ANKER]*(dbOrdini[CODICE
SUPPLY]="GEN24"),0)),"")</f>
        <v/>
      </c>
      <c r="O2116" s="352" t="s">
        <v>8</v>
      </c>
      <c r="P2116" s="347" t="s">
        <v>4768</v>
      </c>
    </row>
    <row r="2117" spans="1:16">
      <c r="A2117" s="347" t="s">
        <v>4769</v>
      </c>
      <c r="B2117" s="348">
        <v>8</v>
      </c>
      <c r="C2117" s="347" t="s">
        <v>28152</v>
      </c>
      <c r="D2117" s="347" t="s">
        <v>4770</v>
      </c>
      <c r="E2117" s="347">
        <v>6</v>
      </c>
      <c r="F2117" s="347">
        <v>0.7</v>
      </c>
      <c r="G2117" s="347" t="s">
        <v>11</v>
      </c>
      <c r="H2117" s="349">
        <v>40</v>
      </c>
      <c r="I2117" s="350" t="s">
        <v>12</v>
      </c>
      <c r="J2117" s="351">
        <f t="shared" si="32"/>
        <v>97.5</v>
      </c>
      <c r="K2117" s="351">
        <v>16.25</v>
      </c>
      <c r="L2117" s="3" t="str">
        <f>IFERROR(INDEX(dbOrdini[PREZZO
VINOLUX],MATCH(A2117,dbOrdini[CODICE
ANKER],0)),"")</f>
        <v/>
      </c>
      <c r="M2117" s="347" t="s">
        <v>10537</v>
      </c>
      <c r="N2117" s="15" t="str">
        <f>IFERROR(INDEX(dbOrdini[ORDINE],MATCH(A2117,dbOrdini[CODICE
ANKER]*(dbOrdini[CODICE
SUPPLY]="GEN24"),0)),"")</f>
        <v/>
      </c>
      <c r="O2117" s="352" t="s">
        <v>8</v>
      </c>
      <c r="P2117" s="347" t="s">
        <v>4771</v>
      </c>
    </row>
    <row r="2118" spans="1:16">
      <c r="A2118" s="347" t="s">
        <v>4772</v>
      </c>
      <c r="B2118" s="348">
        <v>34</v>
      </c>
      <c r="C2118" s="347" t="s">
        <v>28152</v>
      </c>
      <c r="D2118" s="347" t="s">
        <v>4770</v>
      </c>
      <c r="E2118" s="347">
        <v>6</v>
      </c>
      <c r="F2118" s="347">
        <v>1</v>
      </c>
      <c r="G2118" s="347" t="s">
        <v>11</v>
      </c>
      <c r="H2118" s="349">
        <v>40</v>
      </c>
      <c r="I2118" s="350" t="s">
        <v>12</v>
      </c>
      <c r="J2118" s="351">
        <f t="shared" si="32"/>
        <v>88.5</v>
      </c>
      <c r="K2118" s="351">
        <v>14.75</v>
      </c>
      <c r="L2118" s="3" t="str">
        <f>IFERROR(INDEX(dbOrdini[PREZZO
VINOLUX],MATCH(A2118,dbOrdini[CODICE
ANKER],0)),"")</f>
        <v/>
      </c>
      <c r="M2118" s="347" t="s">
        <v>10537</v>
      </c>
      <c r="N2118" s="15" t="str">
        <f>IFERROR(INDEX(dbOrdini[ORDINE],MATCH(A2118,dbOrdini[CODICE
ANKER]*(dbOrdini[CODICE
SUPPLY]="GEN24"),0)),"")</f>
        <v/>
      </c>
      <c r="O2118" s="352" t="s">
        <v>8</v>
      </c>
      <c r="P2118" s="347" t="s">
        <v>4773</v>
      </c>
    </row>
    <row r="2119" spans="1:16">
      <c r="A2119" s="347" t="s">
        <v>4774</v>
      </c>
      <c r="B2119" s="348">
        <v>12</v>
      </c>
      <c r="C2119" s="347" t="s">
        <v>28152</v>
      </c>
      <c r="D2119" s="347" t="s">
        <v>4775</v>
      </c>
      <c r="E2119" s="347">
        <v>6</v>
      </c>
      <c r="F2119" s="347">
        <v>0.7</v>
      </c>
      <c r="G2119" s="347" t="s">
        <v>11</v>
      </c>
      <c r="H2119" s="349">
        <v>45</v>
      </c>
      <c r="I2119" s="350" t="s">
        <v>12</v>
      </c>
      <c r="J2119" s="351">
        <f t="shared" si="32"/>
        <v>114</v>
      </c>
      <c r="K2119" s="351">
        <v>19</v>
      </c>
      <c r="L2119" s="3" t="str">
        <f>IFERROR(INDEX(dbOrdini[PREZZO
VINOLUX],MATCH(A2119,dbOrdini[CODICE
ANKER],0)),"")</f>
        <v/>
      </c>
      <c r="M2119" s="347" t="s">
        <v>10537</v>
      </c>
      <c r="N2119" s="15" t="str">
        <f>IFERROR(INDEX(dbOrdini[ORDINE],MATCH(A2119,dbOrdini[CODICE
ANKER]*(dbOrdini[CODICE
SUPPLY]="GEN24"),0)),"")</f>
        <v/>
      </c>
      <c r="O2119" s="352" t="s">
        <v>8</v>
      </c>
      <c r="P2119" s="347" t="s">
        <v>4776</v>
      </c>
    </row>
    <row r="2120" spans="1:16">
      <c r="A2120" s="347" t="s">
        <v>4777</v>
      </c>
      <c r="B2120" s="348">
        <v>4</v>
      </c>
      <c r="C2120" s="347" t="s">
        <v>28152</v>
      </c>
      <c r="D2120" s="347" t="s">
        <v>4778</v>
      </c>
      <c r="E2120" s="347">
        <v>6</v>
      </c>
      <c r="F2120" s="347">
        <v>0.7</v>
      </c>
      <c r="G2120" s="347" t="s">
        <v>11</v>
      </c>
      <c r="H2120" s="349">
        <v>40</v>
      </c>
      <c r="I2120" s="350" t="s">
        <v>12</v>
      </c>
      <c r="J2120" s="351">
        <f t="shared" si="32"/>
        <v>83.699999999999989</v>
      </c>
      <c r="K2120" s="351">
        <v>13.95</v>
      </c>
      <c r="L2120" s="3" t="str">
        <f>IFERROR(INDEX(dbOrdini[PREZZO
VINOLUX],MATCH(A2120,dbOrdini[CODICE
ANKER],0)),"")</f>
        <v/>
      </c>
      <c r="M2120" s="347" t="s">
        <v>10542</v>
      </c>
      <c r="N2120" s="15" t="str">
        <f>IFERROR(INDEX(dbOrdini[ORDINE],MATCH(A2120,dbOrdini[CODICE
ANKER]*(dbOrdini[CODICE
SUPPLY]="GEN24"),0)),"")</f>
        <v/>
      </c>
      <c r="O2120" s="352" t="s">
        <v>8</v>
      </c>
      <c r="P2120" s="347" t="s">
        <v>4779</v>
      </c>
    </row>
    <row r="2121" spans="1:16">
      <c r="A2121" s="347" t="s">
        <v>28636</v>
      </c>
      <c r="B2121" s="348">
        <v>2</v>
      </c>
      <c r="C2121" s="347" t="s">
        <v>28152</v>
      </c>
      <c r="D2121" s="347" t="s">
        <v>26536</v>
      </c>
      <c r="E2121" s="347">
        <v>6</v>
      </c>
      <c r="F2121" s="347">
        <v>0.7</v>
      </c>
      <c r="G2121" s="347" t="s">
        <v>11</v>
      </c>
      <c r="H2121" s="349">
        <v>43</v>
      </c>
      <c r="I2121" s="350" t="s">
        <v>12</v>
      </c>
      <c r="J2121" s="351">
        <f t="shared" si="32"/>
        <v>1050</v>
      </c>
      <c r="K2121" s="351">
        <v>175</v>
      </c>
      <c r="L2121" s="3" t="str">
        <f>IFERROR(INDEX(dbOrdini[PREZZO
VINOLUX],MATCH(A2121,dbOrdini[CODICE
ANKER],0)),"")</f>
        <v/>
      </c>
      <c r="M2121" s="347" t="s">
        <v>10536</v>
      </c>
      <c r="N2121" s="15" t="str">
        <f>IFERROR(INDEX(dbOrdini[ORDINE],MATCH(A2121,dbOrdini[CODICE
ANKER]*(dbOrdini[CODICE
SUPPLY]="GEN24"),0)),"")</f>
        <v/>
      </c>
      <c r="O2121" s="352" t="s">
        <v>8</v>
      </c>
      <c r="P2121" s="347" t="s">
        <v>28637</v>
      </c>
    </row>
    <row r="2122" spans="1:16">
      <c r="A2122" s="347" t="s">
        <v>4780</v>
      </c>
      <c r="B2122" s="348">
        <v>3</v>
      </c>
      <c r="C2122" s="347" t="s">
        <v>28152</v>
      </c>
      <c r="D2122" s="347" t="s">
        <v>4781</v>
      </c>
      <c r="E2122" s="347">
        <v>6</v>
      </c>
      <c r="F2122" s="347">
        <v>0.7</v>
      </c>
      <c r="G2122" s="347" t="s">
        <v>11</v>
      </c>
      <c r="H2122" s="349">
        <v>43</v>
      </c>
      <c r="I2122" s="350" t="s">
        <v>12</v>
      </c>
      <c r="J2122" s="351">
        <f t="shared" si="32"/>
        <v>369</v>
      </c>
      <c r="K2122" s="351">
        <v>61.5</v>
      </c>
      <c r="L2122" s="3" t="str">
        <f>IFERROR(INDEX(dbOrdini[PREZZO
VINOLUX],MATCH(A2122,dbOrdini[CODICE
ANKER],0)),"")</f>
        <v/>
      </c>
      <c r="M2122" s="347" t="s">
        <v>10536</v>
      </c>
      <c r="N2122" s="15" t="str">
        <f>IFERROR(INDEX(dbOrdini[ORDINE],MATCH(A2122,dbOrdini[CODICE
ANKER]*(dbOrdini[CODICE
SUPPLY]="GEN24"),0)),"")</f>
        <v/>
      </c>
      <c r="O2122" s="352" t="s">
        <v>8</v>
      </c>
      <c r="P2122" s="347" t="s">
        <v>4782</v>
      </c>
    </row>
    <row r="2123" spans="1:16">
      <c r="A2123" s="347" t="s">
        <v>4783</v>
      </c>
      <c r="B2123" s="348">
        <v>0</v>
      </c>
      <c r="C2123" s="347" t="s">
        <v>28152</v>
      </c>
      <c r="D2123" s="347" t="s">
        <v>4784</v>
      </c>
      <c r="E2123" s="347">
        <v>6</v>
      </c>
      <c r="F2123" s="347">
        <v>0.7</v>
      </c>
      <c r="G2123" s="347" t="s">
        <v>11</v>
      </c>
      <c r="H2123" s="349">
        <v>44</v>
      </c>
      <c r="I2123" s="350" t="s">
        <v>12</v>
      </c>
      <c r="J2123" s="351">
        <f t="shared" si="32"/>
        <v>88.5</v>
      </c>
      <c r="K2123" s="351">
        <v>14.75</v>
      </c>
      <c r="L2123" s="3" t="str">
        <f>IFERROR(INDEX(dbOrdini[PREZZO
VINOLUX],MATCH(A2123,dbOrdini[CODICE
ANKER],0)),"")</f>
        <v/>
      </c>
      <c r="M2123" s="347" t="s">
        <v>10537</v>
      </c>
      <c r="N2123" s="15" t="str">
        <f>IFERROR(INDEX(dbOrdini[ORDINE],MATCH(A2123,dbOrdini[CODICE
ANKER]*(dbOrdini[CODICE
SUPPLY]="GEN24"),0)),"")</f>
        <v/>
      </c>
      <c r="O2123" s="352" t="s">
        <v>8</v>
      </c>
      <c r="P2123" s="347" t="s">
        <v>4785</v>
      </c>
    </row>
    <row r="2124" spans="1:16">
      <c r="A2124" s="347" t="s">
        <v>4786</v>
      </c>
      <c r="B2124" s="348">
        <v>62</v>
      </c>
      <c r="C2124" s="347" t="s">
        <v>28152</v>
      </c>
      <c r="D2124" s="347" t="s">
        <v>4787</v>
      </c>
      <c r="E2124" s="347">
        <v>6</v>
      </c>
      <c r="F2124" s="347">
        <v>0.7</v>
      </c>
      <c r="G2124" s="347" t="s">
        <v>11</v>
      </c>
      <c r="H2124" s="349">
        <v>43</v>
      </c>
      <c r="I2124" s="350" t="s">
        <v>12</v>
      </c>
      <c r="J2124" s="351">
        <f t="shared" si="32"/>
        <v>55.5</v>
      </c>
      <c r="K2124" s="351">
        <v>9.25</v>
      </c>
      <c r="L2124" s="3" t="str">
        <f>IFERROR(INDEX(dbOrdini[PREZZO
VINOLUX],MATCH(A2124,dbOrdini[CODICE
ANKER],0)),"")</f>
        <v/>
      </c>
      <c r="M2124" s="347" t="s">
        <v>10537</v>
      </c>
      <c r="N2124" s="15" t="str">
        <f>IFERROR(INDEX(dbOrdini[ORDINE],MATCH(A2124,dbOrdini[CODICE
ANKER]*(dbOrdini[CODICE
SUPPLY]="GEN24"),0)),"")</f>
        <v/>
      </c>
      <c r="O2124" s="352" t="s">
        <v>8</v>
      </c>
      <c r="P2124" s="347" t="s">
        <v>4788</v>
      </c>
    </row>
    <row r="2125" spans="1:16">
      <c r="A2125" s="347" t="s">
        <v>4789</v>
      </c>
      <c r="B2125" s="348">
        <v>22</v>
      </c>
      <c r="C2125" s="347" t="s">
        <v>28152</v>
      </c>
      <c r="D2125" s="347" t="s">
        <v>4790</v>
      </c>
      <c r="E2125" s="347">
        <v>6</v>
      </c>
      <c r="F2125" s="347">
        <v>0.7</v>
      </c>
      <c r="G2125" s="347" t="s">
        <v>11</v>
      </c>
      <c r="H2125" s="349">
        <v>38</v>
      </c>
      <c r="I2125" s="350" t="s">
        <v>12</v>
      </c>
      <c r="J2125" s="351">
        <f t="shared" ref="J2125:J2188" si="33">E2125*K2125</f>
        <v>61.5</v>
      </c>
      <c r="K2125" s="351">
        <v>10.25</v>
      </c>
      <c r="L2125" s="3" t="str">
        <f>IFERROR(INDEX(dbOrdini[PREZZO
VINOLUX],MATCH(A2125,dbOrdini[CODICE
ANKER],0)),"")</f>
        <v/>
      </c>
      <c r="M2125" s="347" t="s">
        <v>28262</v>
      </c>
      <c r="N2125" s="15" t="str">
        <f>IFERROR(INDEX(dbOrdini[ORDINE],MATCH(A2125,dbOrdini[CODICE
ANKER]*(dbOrdini[CODICE
SUPPLY]="GEN24"),0)),"")</f>
        <v/>
      </c>
      <c r="O2125" s="352" t="s">
        <v>8</v>
      </c>
      <c r="P2125" s="347" t="s">
        <v>4791</v>
      </c>
    </row>
    <row r="2126" spans="1:16">
      <c r="A2126" s="347" t="s">
        <v>4795</v>
      </c>
      <c r="B2126" s="348">
        <v>11</v>
      </c>
      <c r="C2126" s="347" t="s">
        <v>28152</v>
      </c>
      <c r="D2126" s="347" t="s">
        <v>4793</v>
      </c>
      <c r="E2126" s="347">
        <v>12</v>
      </c>
      <c r="F2126" s="347">
        <v>1</v>
      </c>
      <c r="G2126" s="347" t="s">
        <v>11</v>
      </c>
      <c r="H2126" s="349">
        <v>40</v>
      </c>
      <c r="I2126" s="350" t="s">
        <v>12</v>
      </c>
      <c r="J2126" s="351">
        <f t="shared" si="33"/>
        <v>49.800000000000004</v>
      </c>
      <c r="K2126" s="351">
        <v>4.1500000000000004</v>
      </c>
      <c r="L2126" s="3" t="str">
        <f>IFERROR(INDEX(dbOrdini[PREZZO
VINOLUX],MATCH(A2126,dbOrdini[CODICE
ANKER],0)),"")</f>
        <v/>
      </c>
      <c r="M2126" s="347" t="s">
        <v>10541</v>
      </c>
      <c r="N2126" s="15" t="str">
        <f>IFERROR(INDEX(dbOrdini[ORDINE],MATCH(A2126,dbOrdini[CODICE
ANKER]*(dbOrdini[CODICE
SUPPLY]="GEN24"),0)),"")</f>
        <v/>
      </c>
      <c r="O2126" s="352" t="s">
        <v>8</v>
      </c>
      <c r="P2126" s="347" t="s">
        <v>4796</v>
      </c>
    </row>
    <row r="2127" spans="1:16">
      <c r="A2127" s="347" t="s">
        <v>4792</v>
      </c>
      <c r="B2127" s="348">
        <v>15396</v>
      </c>
      <c r="C2127" s="347" t="s">
        <v>28152</v>
      </c>
      <c r="D2127" s="347" t="s">
        <v>4793</v>
      </c>
      <c r="E2127" s="347">
        <v>12</v>
      </c>
      <c r="F2127" s="347">
        <v>0.7</v>
      </c>
      <c r="G2127" s="347" t="s">
        <v>11</v>
      </c>
      <c r="H2127" s="349">
        <v>40</v>
      </c>
      <c r="I2127" s="350" t="s">
        <v>12</v>
      </c>
      <c r="J2127" s="351">
        <f t="shared" si="33"/>
        <v>37.799999999999997</v>
      </c>
      <c r="K2127" s="351">
        <v>3.15</v>
      </c>
      <c r="L2127" s="3" t="str">
        <f>IFERROR(INDEX(dbOrdini[PREZZO
VINOLUX],MATCH(A2127,dbOrdini[CODICE
ANKER],0)),"")</f>
        <v/>
      </c>
      <c r="M2127" s="347" t="s">
        <v>10541</v>
      </c>
      <c r="N2127" s="15" t="str">
        <f>IFERROR(INDEX(dbOrdini[ORDINE],MATCH(A2127,dbOrdini[CODICE
ANKER]*(dbOrdini[CODICE
SUPPLY]="GEN24"),0)),"")</f>
        <v/>
      </c>
      <c r="O2127" s="352" t="s">
        <v>8</v>
      </c>
      <c r="P2127" s="347" t="s">
        <v>4794</v>
      </c>
    </row>
    <row r="2128" spans="1:16">
      <c r="A2128" s="347" t="s">
        <v>11603</v>
      </c>
      <c r="B2128" s="348">
        <v>0</v>
      </c>
      <c r="C2128" s="347" t="s">
        <v>28152</v>
      </c>
      <c r="D2128" s="347" t="s">
        <v>11604</v>
      </c>
      <c r="E2128" s="347">
        <v>12</v>
      </c>
      <c r="F2128" s="347">
        <v>1</v>
      </c>
      <c r="G2128" s="347" t="s">
        <v>11</v>
      </c>
      <c r="H2128" s="349">
        <v>40</v>
      </c>
      <c r="I2128" s="350" t="s">
        <v>12</v>
      </c>
      <c r="J2128" s="351">
        <f t="shared" si="33"/>
        <v>47.400000000000006</v>
      </c>
      <c r="K2128" s="351">
        <v>3.95</v>
      </c>
      <c r="L2128" s="3" t="str">
        <f>IFERROR(INDEX(dbOrdini[PREZZO
VINOLUX],MATCH(A2128,dbOrdini[CODICE
ANKER],0)),"")</f>
        <v/>
      </c>
      <c r="M2128" s="347" t="s">
        <v>10541</v>
      </c>
      <c r="N2128" s="15" t="str">
        <f>IFERROR(INDEX(dbOrdini[ORDINE],MATCH(A2128,dbOrdini[CODICE
ANKER]*(dbOrdini[CODICE
SUPPLY]="GEN24"),0)),"")</f>
        <v/>
      </c>
      <c r="O2128" s="352" t="s">
        <v>8</v>
      </c>
      <c r="P2128" s="347" t="s">
        <v>4796</v>
      </c>
    </row>
    <row r="2129" spans="1:16">
      <c r="A2129" s="347" t="s">
        <v>28638</v>
      </c>
      <c r="B2129" s="348">
        <v>0</v>
      </c>
      <c r="C2129" s="347" t="s">
        <v>28152</v>
      </c>
      <c r="D2129" s="347" t="s">
        <v>28639</v>
      </c>
      <c r="E2129" s="347">
        <v>6</v>
      </c>
      <c r="F2129" s="347">
        <v>0.7</v>
      </c>
      <c r="G2129" s="347" t="s">
        <v>11262</v>
      </c>
      <c r="H2129" s="349">
        <v>43</v>
      </c>
      <c r="I2129" s="350" t="s">
        <v>12</v>
      </c>
      <c r="J2129" s="351">
        <f t="shared" si="33"/>
        <v>100.19999999999999</v>
      </c>
      <c r="K2129" s="351">
        <v>16.7</v>
      </c>
      <c r="L2129" s="3" t="str">
        <f>IFERROR(INDEX(dbOrdini[PREZZO
VINOLUX],MATCH(A2129,dbOrdini[CODICE
ANKER],0)),"")</f>
        <v/>
      </c>
      <c r="M2129" s="347" t="s">
        <v>10537</v>
      </c>
      <c r="N2129" s="15" t="str">
        <f>IFERROR(INDEX(dbOrdini[ORDINE],MATCH(A2129,dbOrdini[CODICE
ANKER]*(dbOrdini[CODICE
SUPPLY]="GEN24"),0)),"")</f>
        <v/>
      </c>
      <c r="O2129" s="352" t="s">
        <v>8</v>
      </c>
      <c r="P2129" s="347" t="s">
        <v>28640</v>
      </c>
    </row>
    <row r="2130" spans="1:16">
      <c r="A2130" s="347" t="s">
        <v>4797</v>
      </c>
      <c r="B2130" s="348">
        <v>2</v>
      </c>
      <c r="C2130" s="347" t="s">
        <v>28152</v>
      </c>
      <c r="D2130" s="347" t="s">
        <v>4798</v>
      </c>
      <c r="E2130" s="347">
        <v>6</v>
      </c>
      <c r="F2130" s="347">
        <v>0.5</v>
      </c>
      <c r="G2130" s="347" t="s">
        <v>11262</v>
      </c>
      <c r="H2130" s="349">
        <v>46</v>
      </c>
      <c r="I2130" s="350" t="s">
        <v>12</v>
      </c>
      <c r="J2130" s="351">
        <f t="shared" si="33"/>
        <v>66.599999999999994</v>
      </c>
      <c r="K2130" s="351">
        <v>11.1</v>
      </c>
      <c r="L2130" s="3">
        <f>IFERROR(INDEX(dbOrdini[PREZZO
VINOLUX],MATCH(A2130,dbOrdini[CODICE
ANKER],0)),"")</f>
        <v>10.75</v>
      </c>
      <c r="M2130" s="347" t="s">
        <v>10537</v>
      </c>
      <c r="N2130" s="15" t="str">
        <f>IFERROR(INDEX(dbOrdini[ORDINE],MATCH(A2130,dbOrdini[CODICE
ANKER]*(dbOrdini[CODICE
SUPPLY]="GEN24"),0)),"")</f>
        <v/>
      </c>
      <c r="O2130" s="352" t="s">
        <v>8</v>
      </c>
      <c r="P2130" s="347" t="s">
        <v>4799</v>
      </c>
    </row>
    <row r="2131" spans="1:16">
      <c r="A2131" s="347" t="s">
        <v>4800</v>
      </c>
      <c r="B2131" s="348">
        <v>0</v>
      </c>
      <c r="C2131" s="347" t="s">
        <v>28152</v>
      </c>
      <c r="D2131" s="347" t="s">
        <v>4801</v>
      </c>
      <c r="E2131" s="347">
        <v>6</v>
      </c>
      <c r="F2131" s="347">
        <v>0.7</v>
      </c>
      <c r="G2131" s="347" t="s">
        <v>11</v>
      </c>
      <c r="H2131" s="349">
        <v>40</v>
      </c>
      <c r="I2131" s="350" t="s">
        <v>12</v>
      </c>
      <c r="J2131" s="351">
        <f t="shared" si="33"/>
        <v>153</v>
      </c>
      <c r="K2131" s="351">
        <v>25.5</v>
      </c>
      <c r="L2131" s="3" t="str">
        <f>IFERROR(INDEX(dbOrdini[PREZZO
VINOLUX],MATCH(A2131,dbOrdini[CODICE
ANKER],0)),"")</f>
        <v/>
      </c>
      <c r="M2131" s="347" t="s">
        <v>10548</v>
      </c>
      <c r="N2131" s="15" t="str">
        <f>IFERROR(INDEX(dbOrdini[ORDINE],MATCH(A2131,dbOrdini[CODICE
ANKER]*(dbOrdini[CODICE
SUPPLY]="GEN24"),0)),"")</f>
        <v/>
      </c>
      <c r="O2131" s="352" t="s">
        <v>8</v>
      </c>
      <c r="P2131" s="347" t="s">
        <v>4802</v>
      </c>
    </row>
    <row r="2132" spans="1:16">
      <c r="A2132" s="347" t="s">
        <v>10748</v>
      </c>
      <c r="B2132" s="348">
        <v>66</v>
      </c>
      <c r="C2132" s="347" t="s">
        <v>28152</v>
      </c>
      <c r="D2132" s="347" t="s">
        <v>10749</v>
      </c>
      <c r="E2132" s="347">
        <v>6</v>
      </c>
      <c r="F2132" s="347">
        <v>0.7</v>
      </c>
      <c r="G2132" s="347" t="s">
        <v>11</v>
      </c>
      <c r="H2132" s="349">
        <v>40</v>
      </c>
      <c r="I2132" s="350" t="s">
        <v>12</v>
      </c>
      <c r="J2132" s="351">
        <f t="shared" si="33"/>
        <v>99</v>
      </c>
      <c r="K2132" s="351">
        <v>16.5</v>
      </c>
      <c r="L2132" s="3" t="str">
        <f>IFERROR(INDEX(dbOrdini[PREZZO
VINOLUX],MATCH(A2132,dbOrdini[CODICE
ANKER],0)),"")</f>
        <v/>
      </c>
      <c r="M2132" s="347" t="s">
        <v>10548</v>
      </c>
      <c r="N2132" s="15" t="str">
        <f>IFERROR(INDEX(dbOrdini[ORDINE],MATCH(A2132,dbOrdini[CODICE
ANKER]*(dbOrdini[CODICE
SUPPLY]="GEN24"),0)),"")</f>
        <v/>
      </c>
      <c r="O2132" s="352" t="s">
        <v>8</v>
      </c>
      <c r="P2132" s="347" t="s">
        <v>11605</v>
      </c>
    </row>
    <row r="2133" spans="1:16">
      <c r="A2133" s="347" t="s">
        <v>10750</v>
      </c>
      <c r="B2133" s="348">
        <v>72</v>
      </c>
      <c r="C2133" s="347" t="s">
        <v>28152</v>
      </c>
      <c r="D2133" s="347" t="s">
        <v>10751</v>
      </c>
      <c r="E2133" s="347">
        <v>6</v>
      </c>
      <c r="F2133" s="347">
        <v>0.7</v>
      </c>
      <c r="G2133" s="347" t="s">
        <v>11</v>
      </c>
      <c r="H2133" s="349">
        <v>40</v>
      </c>
      <c r="I2133" s="350" t="s">
        <v>12</v>
      </c>
      <c r="J2133" s="351">
        <f t="shared" si="33"/>
        <v>126.60000000000001</v>
      </c>
      <c r="K2133" s="351">
        <v>21.1</v>
      </c>
      <c r="L2133" s="3" t="str">
        <f>IFERROR(INDEX(dbOrdini[PREZZO
VINOLUX],MATCH(A2133,dbOrdini[CODICE
ANKER],0)),"")</f>
        <v/>
      </c>
      <c r="M2133" s="347" t="s">
        <v>10548</v>
      </c>
      <c r="N2133" s="15" t="str">
        <f>IFERROR(INDEX(dbOrdini[ORDINE],MATCH(A2133,dbOrdini[CODICE
ANKER]*(dbOrdini[CODICE
SUPPLY]="GEN24"),0)),"")</f>
        <v/>
      </c>
      <c r="O2133" s="352" t="s">
        <v>8</v>
      </c>
      <c r="P2133" s="347" t="s">
        <v>11606</v>
      </c>
    </row>
    <row r="2134" spans="1:16">
      <c r="A2134" s="347" t="s">
        <v>4803</v>
      </c>
      <c r="B2134" s="348">
        <v>14</v>
      </c>
      <c r="C2134" s="347" t="s">
        <v>28152</v>
      </c>
      <c r="D2134" s="347" t="s">
        <v>4804</v>
      </c>
      <c r="E2134" s="347">
        <v>6</v>
      </c>
      <c r="F2134" s="347">
        <v>0.7</v>
      </c>
      <c r="G2134" s="347" t="s">
        <v>11262</v>
      </c>
      <c r="H2134" s="349">
        <v>40</v>
      </c>
      <c r="I2134" s="350" t="s">
        <v>12</v>
      </c>
      <c r="J2134" s="351">
        <f t="shared" si="33"/>
        <v>294</v>
      </c>
      <c r="K2134" s="351">
        <v>49</v>
      </c>
      <c r="L2134" s="3" t="str">
        <f>IFERROR(INDEX(dbOrdini[PREZZO
VINOLUX],MATCH(A2134,dbOrdini[CODICE
ANKER],0)),"")</f>
        <v/>
      </c>
      <c r="M2134" s="347" t="s">
        <v>10548</v>
      </c>
      <c r="N2134" s="15" t="str">
        <f>IFERROR(INDEX(dbOrdini[ORDINE],MATCH(A2134,dbOrdini[CODICE
ANKER]*(dbOrdini[CODICE
SUPPLY]="GEN24"),0)),"")</f>
        <v/>
      </c>
      <c r="O2134" s="352" t="s">
        <v>8</v>
      </c>
      <c r="P2134" s="347" t="s">
        <v>4805</v>
      </c>
    </row>
    <row r="2135" spans="1:16">
      <c r="A2135" s="347" t="s">
        <v>4806</v>
      </c>
      <c r="B2135" s="348">
        <v>1</v>
      </c>
      <c r="C2135" s="347" t="s">
        <v>28152</v>
      </c>
      <c r="D2135" s="347" t="s">
        <v>4807</v>
      </c>
      <c r="E2135" s="347">
        <v>6</v>
      </c>
      <c r="F2135" s="347">
        <v>0.7</v>
      </c>
      <c r="G2135" s="347" t="s">
        <v>11</v>
      </c>
      <c r="H2135" s="349">
        <v>40</v>
      </c>
      <c r="I2135" s="350" t="s">
        <v>12</v>
      </c>
      <c r="J2135" s="351">
        <f t="shared" si="33"/>
        <v>294</v>
      </c>
      <c r="K2135" s="351">
        <v>49</v>
      </c>
      <c r="L2135" s="3" t="str">
        <f>IFERROR(INDEX(dbOrdini[PREZZO
VINOLUX],MATCH(A2135,dbOrdini[CODICE
ANKER],0)),"")</f>
        <v/>
      </c>
      <c r="M2135" s="347" t="s">
        <v>10548</v>
      </c>
      <c r="N2135" s="15" t="str">
        <f>IFERROR(INDEX(dbOrdini[ORDINE],MATCH(A2135,dbOrdini[CODICE
ANKER]*(dbOrdini[CODICE
SUPPLY]="GEN24"),0)),"")</f>
        <v/>
      </c>
      <c r="O2135" s="352" t="s">
        <v>8</v>
      </c>
      <c r="P2135" s="347" t="s">
        <v>4808</v>
      </c>
    </row>
    <row r="2136" spans="1:16">
      <c r="A2136" s="347" t="s">
        <v>4809</v>
      </c>
      <c r="B2136" s="348">
        <v>0</v>
      </c>
      <c r="C2136" s="347" t="s">
        <v>28152</v>
      </c>
      <c r="D2136" s="347" t="s">
        <v>4810</v>
      </c>
      <c r="E2136" s="347">
        <v>6</v>
      </c>
      <c r="F2136" s="347">
        <v>1</v>
      </c>
      <c r="G2136" s="347" t="s">
        <v>11</v>
      </c>
      <c r="H2136" s="349">
        <v>20</v>
      </c>
      <c r="I2136" s="350" t="s">
        <v>12</v>
      </c>
      <c r="J2136" s="351">
        <f t="shared" si="33"/>
        <v>29.700000000000003</v>
      </c>
      <c r="K2136" s="351">
        <v>4.95</v>
      </c>
      <c r="L2136" s="3" t="str">
        <f>IFERROR(INDEX(dbOrdini[PREZZO
VINOLUX],MATCH(A2136,dbOrdini[CODICE
ANKER],0)),"")</f>
        <v/>
      </c>
      <c r="M2136" s="347" t="s">
        <v>28461</v>
      </c>
      <c r="N2136" s="15" t="str">
        <f>IFERROR(INDEX(dbOrdini[ORDINE],MATCH(A2136,dbOrdini[CODICE
ANKER]*(dbOrdini[CODICE
SUPPLY]="GEN24"),0)),"")</f>
        <v/>
      </c>
      <c r="O2136" s="352" t="s">
        <v>8</v>
      </c>
      <c r="P2136" s="347" t="s">
        <v>4811</v>
      </c>
    </row>
    <row r="2137" spans="1:16">
      <c r="A2137" s="347" t="s">
        <v>4812</v>
      </c>
      <c r="B2137" s="348">
        <v>0</v>
      </c>
      <c r="C2137" s="347" t="s">
        <v>28152</v>
      </c>
      <c r="D2137" s="347" t="s">
        <v>4813</v>
      </c>
      <c r="E2137" s="347">
        <v>6</v>
      </c>
      <c r="F2137" s="347">
        <v>1</v>
      </c>
      <c r="G2137" s="347" t="s">
        <v>11</v>
      </c>
      <c r="H2137" s="349">
        <v>30</v>
      </c>
      <c r="I2137" s="350" t="s">
        <v>12</v>
      </c>
      <c r="J2137" s="351">
        <f t="shared" si="33"/>
        <v>29.700000000000003</v>
      </c>
      <c r="K2137" s="351">
        <v>4.95</v>
      </c>
      <c r="L2137" s="3" t="str">
        <f>IFERROR(INDEX(dbOrdini[PREZZO
VINOLUX],MATCH(A2137,dbOrdini[CODICE
ANKER],0)),"")</f>
        <v/>
      </c>
      <c r="M2137" s="347" t="s">
        <v>28208</v>
      </c>
      <c r="N2137" s="15" t="str">
        <f>IFERROR(INDEX(dbOrdini[ORDINE],MATCH(A2137,dbOrdini[CODICE
ANKER]*(dbOrdini[CODICE
SUPPLY]="GEN24"),0)),"")</f>
        <v/>
      </c>
      <c r="O2137" s="352" t="s">
        <v>8</v>
      </c>
      <c r="P2137" s="347" t="s">
        <v>4814</v>
      </c>
    </row>
    <row r="2138" spans="1:16">
      <c r="A2138" s="347" t="s">
        <v>4818</v>
      </c>
      <c r="B2138" s="348">
        <v>235</v>
      </c>
      <c r="C2138" s="347" t="s">
        <v>28152</v>
      </c>
      <c r="D2138" s="347" t="s">
        <v>4816</v>
      </c>
      <c r="E2138" s="347">
        <v>6</v>
      </c>
      <c r="F2138" s="347">
        <v>1</v>
      </c>
      <c r="G2138" s="347" t="s">
        <v>11</v>
      </c>
      <c r="H2138" s="349">
        <v>35</v>
      </c>
      <c r="I2138" s="350" t="s">
        <v>12</v>
      </c>
      <c r="J2138" s="351">
        <f t="shared" si="33"/>
        <v>17.700000000000003</v>
      </c>
      <c r="K2138" s="351">
        <v>2.95</v>
      </c>
      <c r="L2138" s="3" t="str">
        <f>IFERROR(INDEX(dbOrdini[PREZZO
VINOLUX],MATCH(A2138,dbOrdini[CODICE
ANKER],0)),"")</f>
        <v/>
      </c>
      <c r="M2138" s="347" t="s">
        <v>28208</v>
      </c>
      <c r="N2138" s="15" t="str">
        <f>IFERROR(INDEX(dbOrdini[ORDINE],MATCH(A2138,dbOrdini[CODICE
ANKER]*(dbOrdini[CODICE
SUPPLY]="GEN24"),0)),"")</f>
        <v/>
      </c>
      <c r="O2138" s="352" t="s">
        <v>8</v>
      </c>
      <c r="P2138" s="347" t="s">
        <v>4819</v>
      </c>
    </row>
    <row r="2139" spans="1:16">
      <c r="A2139" s="347" t="s">
        <v>4815</v>
      </c>
      <c r="B2139" s="348">
        <v>12</v>
      </c>
      <c r="C2139" s="347" t="s">
        <v>28152</v>
      </c>
      <c r="D2139" s="347" t="s">
        <v>4816</v>
      </c>
      <c r="E2139" s="347">
        <v>12</v>
      </c>
      <c r="F2139" s="347">
        <v>0.5</v>
      </c>
      <c r="G2139" s="347" t="s">
        <v>11</v>
      </c>
      <c r="H2139" s="349">
        <v>35</v>
      </c>
      <c r="I2139" s="350" t="s">
        <v>12</v>
      </c>
      <c r="J2139" s="351">
        <f t="shared" si="33"/>
        <v>30</v>
      </c>
      <c r="K2139" s="351">
        <v>2.5</v>
      </c>
      <c r="L2139" s="3" t="str">
        <f>IFERROR(INDEX(dbOrdini[PREZZO
VINOLUX],MATCH(A2139,dbOrdini[CODICE
ANKER],0)),"")</f>
        <v/>
      </c>
      <c r="M2139" s="347" t="s">
        <v>28208</v>
      </c>
      <c r="N2139" s="15" t="str">
        <f>IFERROR(INDEX(dbOrdini[ORDINE],MATCH(A2139,dbOrdini[CODICE
ANKER]*(dbOrdini[CODICE
SUPPLY]="GEN24"),0)),"")</f>
        <v/>
      </c>
      <c r="O2139" s="352" t="s">
        <v>8</v>
      </c>
      <c r="P2139" s="347" t="s">
        <v>4817</v>
      </c>
    </row>
    <row r="2140" spans="1:16">
      <c r="A2140" s="347" t="s">
        <v>4820</v>
      </c>
      <c r="B2140" s="348">
        <v>0</v>
      </c>
      <c r="C2140" s="347" t="s">
        <v>28152</v>
      </c>
      <c r="D2140" s="347" t="s">
        <v>4821</v>
      </c>
      <c r="E2140" s="347">
        <v>12</v>
      </c>
      <c r="F2140" s="347">
        <v>0.75</v>
      </c>
      <c r="G2140" s="347" t="s">
        <v>11262</v>
      </c>
      <c r="H2140" s="349">
        <v>17.5</v>
      </c>
      <c r="I2140" s="350" t="s">
        <v>12</v>
      </c>
      <c r="J2140" s="351">
        <f t="shared" si="33"/>
        <v>67.800000000000011</v>
      </c>
      <c r="K2140" s="351">
        <v>5.65</v>
      </c>
      <c r="L2140" s="3" t="str">
        <f>IFERROR(INDEX(dbOrdini[PREZZO
VINOLUX],MATCH(A2140,dbOrdini[CODICE
ANKER],0)),"")</f>
        <v/>
      </c>
      <c r="M2140" s="347" t="s">
        <v>10545</v>
      </c>
      <c r="N2140" s="15" t="str">
        <f>IFERROR(INDEX(dbOrdini[ORDINE],MATCH(A2140,dbOrdini[CODICE
ANKER]*(dbOrdini[CODICE
SUPPLY]="GEN24"),0)),"")</f>
        <v/>
      </c>
      <c r="O2140" s="352" t="s">
        <v>8</v>
      </c>
      <c r="P2140" s="347" t="s">
        <v>4822</v>
      </c>
    </row>
    <row r="2141" spans="1:16">
      <c r="A2141" s="347" t="s">
        <v>4823</v>
      </c>
      <c r="B2141" s="348">
        <v>0</v>
      </c>
      <c r="C2141" s="347" t="s">
        <v>28152</v>
      </c>
      <c r="D2141" s="347" t="s">
        <v>4821</v>
      </c>
      <c r="E2141" s="347">
        <v>12</v>
      </c>
      <c r="F2141" s="347">
        <v>1</v>
      </c>
      <c r="G2141" s="347" t="s">
        <v>11</v>
      </c>
      <c r="H2141" s="349">
        <v>17.5</v>
      </c>
      <c r="I2141" s="350" t="s">
        <v>12</v>
      </c>
      <c r="J2141" s="351">
        <f t="shared" si="33"/>
        <v>85.199999999999989</v>
      </c>
      <c r="K2141" s="351">
        <v>7.1</v>
      </c>
      <c r="L2141" s="3" t="str">
        <f>IFERROR(INDEX(dbOrdini[PREZZO
VINOLUX],MATCH(A2141,dbOrdini[CODICE
ANKER],0)),"")</f>
        <v/>
      </c>
      <c r="M2141" s="347" t="s">
        <v>28352</v>
      </c>
      <c r="N2141" s="15" t="str">
        <f>IFERROR(INDEX(dbOrdini[ORDINE],MATCH(A2141,dbOrdini[CODICE
ANKER]*(dbOrdini[CODICE
SUPPLY]="GEN24"),0)),"")</f>
        <v/>
      </c>
      <c r="O2141" s="352" t="s">
        <v>8</v>
      </c>
      <c r="P2141" s="347" t="s">
        <v>4824</v>
      </c>
    </row>
    <row r="2142" spans="1:16">
      <c r="A2142" s="347" t="s">
        <v>4825</v>
      </c>
      <c r="B2142" s="348">
        <v>38</v>
      </c>
      <c r="C2142" s="347" t="s">
        <v>28152</v>
      </c>
      <c r="D2142" s="347" t="s">
        <v>4826</v>
      </c>
      <c r="E2142" s="347">
        <v>6</v>
      </c>
      <c r="F2142" s="347">
        <v>0.7</v>
      </c>
      <c r="G2142" s="347" t="s">
        <v>11</v>
      </c>
      <c r="H2142" s="349">
        <v>18</v>
      </c>
      <c r="I2142" s="350" t="s">
        <v>12</v>
      </c>
      <c r="J2142" s="351">
        <f t="shared" si="33"/>
        <v>37.5</v>
      </c>
      <c r="K2142" s="351">
        <v>6.25</v>
      </c>
      <c r="L2142" s="3" t="str">
        <f>IFERROR(INDEX(dbOrdini[PREZZO
VINOLUX],MATCH(A2142,dbOrdini[CODICE
ANKER],0)),"")</f>
        <v/>
      </c>
      <c r="M2142" s="347" t="s">
        <v>10539</v>
      </c>
      <c r="N2142" s="15" t="str">
        <f>IFERROR(INDEX(dbOrdini[ORDINE],MATCH(A2142,dbOrdini[CODICE
ANKER]*(dbOrdini[CODICE
SUPPLY]="GEN24"),0)),"")</f>
        <v/>
      </c>
      <c r="O2142" s="352" t="s">
        <v>8</v>
      </c>
      <c r="P2142" s="347" t="s">
        <v>4827</v>
      </c>
    </row>
    <row r="2143" spans="1:16">
      <c r="A2143" s="347" t="s">
        <v>4828</v>
      </c>
      <c r="B2143" s="348">
        <v>104</v>
      </c>
      <c r="C2143" s="347" t="s">
        <v>28152</v>
      </c>
      <c r="D2143" s="347" t="s">
        <v>4829</v>
      </c>
      <c r="E2143" s="347">
        <v>6</v>
      </c>
      <c r="F2143" s="347">
        <v>0.7</v>
      </c>
      <c r="G2143" s="347" t="s">
        <v>11262</v>
      </c>
      <c r="H2143" s="349">
        <v>47</v>
      </c>
      <c r="I2143" s="350" t="s">
        <v>12</v>
      </c>
      <c r="J2143" s="351">
        <f t="shared" si="33"/>
        <v>61.199999999999996</v>
      </c>
      <c r="K2143" s="351">
        <v>10.199999999999999</v>
      </c>
      <c r="L2143" s="3" t="str">
        <f>IFERROR(INDEX(dbOrdini[PREZZO
VINOLUX],MATCH(A2143,dbOrdini[CODICE
ANKER],0)),"")</f>
        <v/>
      </c>
      <c r="M2143" s="347" t="s">
        <v>10537</v>
      </c>
      <c r="N2143" s="15" t="str">
        <f>IFERROR(INDEX(dbOrdini[ORDINE],MATCH(A2143,dbOrdini[CODICE
ANKER]*(dbOrdini[CODICE
SUPPLY]="GEN24"),0)),"")</f>
        <v/>
      </c>
      <c r="O2143" s="352" t="s">
        <v>8</v>
      </c>
      <c r="P2143" s="347" t="s">
        <v>4830</v>
      </c>
    </row>
    <row r="2144" spans="1:16">
      <c r="A2144" s="347" t="s">
        <v>4831</v>
      </c>
      <c r="B2144" s="348">
        <v>71</v>
      </c>
      <c r="C2144" s="347" t="s">
        <v>28152</v>
      </c>
      <c r="D2144" s="347" t="s">
        <v>4832</v>
      </c>
      <c r="E2144" s="347">
        <v>6</v>
      </c>
      <c r="F2144" s="347">
        <v>0.7</v>
      </c>
      <c r="G2144" s="347" t="s">
        <v>11</v>
      </c>
      <c r="H2144" s="349">
        <v>40</v>
      </c>
      <c r="I2144" s="350" t="s">
        <v>12</v>
      </c>
      <c r="J2144" s="351">
        <f t="shared" si="33"/>
        <v>99</v>
      </c>
      <c r="K2144" s="351">
        <v>16.5</v>
      </c>
      <c r="L2144" s="3" t="str">
        <f>IFERROR(INDEX(dbOrdini[PREZZO
VINOLUX],MATCH(A2144,dbOrdini[CODICE
ANKER],0)),"")</f>
        <v/>
      </c>
      <c r="M2144" s="347" t="s">
        <v>10554</v>
      </c>
      <c r="N2144" s="15" t="str">
        <f>IFERROR(INDEX(dbOrdini[ORDINE],MATCH(A2144,dbOrdini[CODICE
ANKER]*(dbOrdini[CODICE
SUPPLY]="GEN24"),0)),"")</f>
        <v/>
      </c>
      <c r="O2144" s="352" t="s">
        <v>8</v>
      </c>
      <c r="P2144" s="347" t="s">
        <v>4833</v>
      </c>
    </row>
    <row r="2145" spans="1:16">
      <c r="A2145" s="347" t="s">
        <v>28641</v>
      </c>
      <c r="B2145" s="348">
        <v>0</v>
      </c>
      <c r="C2145" s="347" t="s">
        <v>28152</v>
      </c>
      <c r="D2145" s="347" t="s">
        <v>28642</v>
      </c>
      <c r="E2145" s="347">
        <v>6</v>
      </c>
      <c r="F2145" s="347">
        <v>0.7</v>
      </c>
      <c r="G2145" s="347" t="s">
        <v>11</v>
      </c>
      <c r="H2145" s="349">
        <v>40</v>
      </c>
      <c r="I2145" s="350" t="s">
        <v>12</v>
      </c>
      <c r="J2145" s="351">
        <f t="shared" si="33"/>
        <v>606</v>
      </c>
      <c r="K2145" s="351">
        <v>101</v>
      </c>
      <c r="L2145" s="3" t="str">
        <f>IFERROR(INDEX(dbOrdini[PREZZO
VINOLUX],MATCH(A2145,dbOrdini[CODICE
ANKER],0)),"")</f>
        <v/>
      </c>
      <c r="M2145" s="347" t="s">
        <v>10535</v>
      </c>
      <c r="N2145" s="15" t="str">
        <f>IFERROR(INDEX(dbOrdini[ORDINE],MATCH(A2145,dbOrdini[CODICE
ANKER]*(dbOrdini[CODICE
SUPPLY]="GEN24"),0)),"")</f>
        <v/>
      </c>
      <c r="O2145" s="352" t="s">
        <v>8</v>
      </c>
      <c r="P2145" s="347" t="s">
        <v>28643</v>
      </c>
    </row>
    <row r="2146" spans="1:16">
      <c r="A2146" s="347" t="s">
        <v>10883</v>
      </c>
      <c r="B2146" s="348">
        <v>480</v>
      </c>
      <c r="C2146" s="347" t="s">
        <v>28152</v>
      </c>
      <c r="D2146" s="347" t="s">
        <v>4835</v>
      </c>
      <c r="E2146" s="347">
        <v>12</v>
      </c>
      <c r="F2146" s="347">
        <v>0.05</v>
      </c>
      <c r="G2146" s="347" t="s">
        <v>11</v>
      </c>
      <c r="H2146" s="349">
        <v>40</v>
      </c>
      <c r="I2146" s="350" t="s">
        <v>12</v>
      </c>
      <c r="J2146" s="351">
        <f t="shared" si="33"/>
        <v>12.600000000000001</v>
      </c>
      <c r="K2146" s="351">
        <v>1.05</v>
      </c>
      <c r="L2146" s="3" t="str">
        <f>IFERROR(INDEX(dbOrdini[PREZZO
VINOLUX],MATCH(A2146,dbOrdini[CODICE
ANKER],0)),"")</f>
        <v/>
      </c>
      <c r="M2146" s="347" t="s">
        <v>10535</v>
      </c>
      <c r="N2146" s="15" t="str">
        <f>IFERROR(INDEX(dbOrdini[ORDINE],MATCH(A2146,dbOrdini[CODICE
ANKER]*(dbOrdini[CODICE
SUPPLY]="GEN24"),0)),"")</f>
        <v/>
      </c>
      <c r="O2146" s="352" t="s">
        <v>8</v>
      </c>
      <c r="P2146" s="347" t="s">
        <v>11607</v>
      </c>
    </row>
    <row r="2147" spans="1:16">
      <c r="A2147" s="347" t="s">
        <v>4834</v>
      </c>
      <c r="B2147" s="348">
        <v>392</v>
      </c>
      <c r="C2147" s="347" t="s">
        <v>28152</v>
      </c>
      <c r="D2147" s="347" t="s">
        <v>4835</v>
      </c>
      <c r="E2147" s="347">
        <v>6</v>
      </c>
      <c r="F2147" s="347">
        <v>0.7</v>
      </c>
      <c r="G2147" s="347" t="s">
        <v>11</v>
      </c>
      <c r="H2147" s="349">
        <v>40</v>
      </c>
      <c r="I2147" s="350" t="s">
        <v>12</v>
      </c>
      <c r="J2147" s="351">
        <f t="shared" si="33"/>
        <v>37.200000000000003</v>
      </c>
      <c r="K2147" s="351">
        <v>6.2</v>
      </c>
      <c r="L2147" s="3" t="str">
        <f>IFERROR(INDEX(dbOrdini[PREZZO
VINOLUX],MATCH(A2147,dbOrdini[CODICE
ANKER],0)),"")</f>
        <v/>
      </c>
      <c r="M2147" s="347" t="s">
        <v>10551</v>
      </c>
      <c r="N2147" s="15" t="str">
        <f>IFERROR(INDEX(dbOrdini[ORDINE],MATCH(A2147,dbOrdini[CODICE
ANKER]*(dbOrdini[CODICE
SUPPLY]="GEN24"),0)),"")</f>
        <v/>
      </c>
      <c r="O2147" s="352" t="s">
        <v>8</v>
      </c>
      <c r="P2147" s="347" t="s">
        <v>4836</v>
      </c>
    </row>
    <row r="2148" spans="1:16">
      <c r="A2148" s="347" t="s">
        <v>4837</v>
      </c>
      <c r="B2148" s="348">
        <v>242</v>
      </c>
      <c r="C2148" s="347" t="s">
        <v>28152</v>
      </c>
      <c r="D2148" s="347" t="s">
        <v>4835</v>
      </c>
      <c r="E2148" s="347">
        <v>6</v>
      </c>
      <c r="F2148" s="347">
        <v>1</v>
      </c>
      <c r="G2148" s="347" t="s">
        <v>11</v>
      </c>
      <c r="H2148" s="349">
        <v>40</v>
      </c>
      <c r="I2148" s="350" t="s">
        <v>12</v>
      </c>
      <c r="J2148" s="351">
        <f t="shared" si="33"/>
        <v>54.599999999999994</v>
      </c>
      <c r="K2148" s="351">
        <v>9.1</v>
      </c>
      <c r="L2148" s="3" t="str">
        <f>IFERROR(INDEX(dbOrdini[PREZZO
VINOLUX],MATCH(A2148,dbOrdini[CODICE
ANKER],0)),"")</f>
        <v/>
      </c>
      <c r="M2148" s="347" t="s">
        <v>10551</v>
      </c>
      <c r="N2148" s="15" t="str">
        <f>IFERROR(INDEX(dbOrdini[ORDINE],MATCH(A2148,dbOrdini[CODICE
ANKER]*(dbOrdini[CODICE
SUPPLY]="GEN24"),0)),"")</f>
        <v/>
      </c>
      <c r="O2148" s="352" t="s">
        <v>8</v>
      </c>
      <c r="P2148" s="347" t="s">
        <v>4838</v>
      </c>
    </row>
    <row r="2149" spans="1:16">
      <c r="A2149" s="347" t="s">
        <v>10992</v>
      </c>
      <c r="B2149" s="348">
        <v>2775</v>
      </c>
      <c r="C2149" s="347" t="s">
        <v>28152</v>
      </c>
      <c r="D2149" s="347" t="s">
        <v>4835</v>
      </c>
      <c r="E2149" s="347">
        <v>6</v>
      </c>
      <c r="F2149" s="347">
        <v>1</v>
      </c>
      <c r="G2149" s="347" t="s">
        <v>11</v>
      </c>
      <c r="H2149" s="349">
        <v>37.5</v>
      </c>
      <c r="I2149" s="350" t="s">
        <v>12</v>
      </c>
      <c r="J2149" s="351">
        <f t="shared" si="33"/>
        <v>50.400000000000006</v>
      </c>
      <c r="K2149" s="351">
        <v>8.4</v>
      </c>
      <c r="L2149" s="3" t="str">
        <f>IFERROR(INDEX(dbOrdini[PREZZO
VINOLUX],MATCH(A2149,dbOrdini[CODICE
ANKER],0)),"")</f>
        <v/>
      </c>
      <c r="M2149" s="347" t="s">
        <v>10551</v>
      </c>
      <c r="N2149" s="15" t="str">
        <f>IFERROR(INDEX(dbOrdini[ORDINE],MATCH(A2149,dbOrdini[CODICE
ANKER]*(dbOrdini[CODICE
SUPPLY]="GEN24"),0)),"")</f>
        <v/>
      </c>
      <c r="O2149" s="352" t="s">
        <v>8</v>
      </c>
      <c r="P2149" s="347" t="s">
        <v>11608</v>
      </c>
    </row>
    <row r="2150" spans="1:16">
      <c r="A2150" s="347" t="s">
        <v>4839</v>
      </c>
      <c r="B2150" s="348">
        <v>105</v>
      </c>
      <c r="C2150" s="347" t="s">
        <v>28152</v>
      </c>
      <c r="D2150" s="347" t="s">
        <v>4840</v>
      </c>
      <c r="E2150" s="347">
        <v>6</v>
      </c>
      <c r="F2150" s="347">
        <v>0.7</v>
      </c>
      <c r="G2150" s="347" t="s">
        <v>11</v>
      </c>
      <c r="H2150" s="349">
        <v>40</v>
      </c>
      <c r="I2150" s="350" t="s">
        <v>12</v>
      </c>
      <c r="J2150" s="351">
        <f t="shared" si="33"/>
        <v>36.299999999999997</v>
      </c>
      <c r="K2150" s="351">
        <v>6.05</v>
      </c>
      <c r="L2150" s="3" t="str">
        <f>IFERROR(INDEX(dbOrdini[PREZZO
VINOLUX],MATCH(A2150,dbOrdini[CODICE
ANKER],0)),"")</f>
        <v/>
      </c>
      <c r="M2150" s="347" t="s">
        <v>10551</v>
      </c>
      <c r="N2150" s="15" t="str">
        <f>IFERROR(INDEX(dbOrdini[ORDINE],MATCH(A2150,dbOrdini[CODICE
ANKER]*(dbOrdini[CODICE
SUPPLY]="GEN24"),0)),"")</f>
        <v/>
      </c>
      <c r="O2150" s="352" t="s">
        <v>8</v>
      </c>
      <c r="P2150" s="347" t="s">
        <v>4836</v>
      </c>
    </row>
    <row r="2151" spans="1:16">
      <c r="A2151" s="347" t="s">
        <v>4844</v>
      </c>
      <c r="B2151" s="348">
        <v>23</v>
      </c>
      <c r="C2151" s="347" t="s">
        <v>28152</v>
      </c>
      <c r="D2151" s="347" t="s">
        <v>4842</v>
      </c>
      <c r="E2151" s="347">
        <v>6</v>
      </c>
      <c r="F2151" s="347">
        <v>1</v>
      </c>
      <c r="G2151" s="347" t="s">
        <v>11</v>
      </c>
      <c r="H2151" s="349">
        <v>40</v>
      </c>
      <c r="I2151" s="350" t="s">
        <v>12</v>
      </c>
      <c r="J2151" s="351">
        <f t="shared" si="33"/>
        <v>97.5</v>
      </c>
      <c r="K2151" s="351">
        <v>16.25</v>
      </c>
      <c r="L2151" s="3" t="str">
        <f>IFERROR(INDEX(dbOrdini[PREZZO
VINOLUX],MATCH(A2151,dbOrdini[CODICE
ANKER],0)),"")</f>
        <v/>
      </c>
      <c r="M2151" s="347" t="s">
        <v>10535</v>
      </c>
      <c r="N2151" s="15" t="str">
        <f>IFERROR(INDEX(dbOrdini[ORDINE],MATCH(A2151,dbOrdini[CODICE
ANKER]*(dbOrdini[CODICE
SUPPLY]="GEN24"),0)),"")</f>
        <v/>
      </c>
      <c r="O2151" s="352" t="s">
        <v>8</v>
      </c>
      <c r="P2151" s="347" t="s">
        <v>4845</v>
      </c>
    </row>
    <row r="2152" spans="1:16">
      <c r="A2152" s="347" t="s">
        <v>4841</v>
      </c>
      <c r="B2152" s="348">
        <v>857</v>
      </c>
      <c r="C2152" s="347" t="s">
        <v>28152</v>
      </c>
      <c r="D2152" s="347" t="s">
        <v>4842</v>
      </c>
      <c r="E2152" s="347">
        <v>6</v>
      </c>
      <c r="F2152" s="347">
        <v>0.7</v>
      </c>
      <c r="G2152" s="347" t="s">
        <v>11</v>
      </c>
      <c r="H2152" s="349">
        <v>40</v>
      </c>
      <c r="I2152" s="350" t="s">
        <v>12</v>
      </c>
      <c r="J2152" s="351">
        <f t="shared" si="33"/>
        <v>83.699999999999989</v>
      </c>
      <c r="K2152" s="351">
        <v>13.95</v>
      </c>
      <c r="L2152" s="3" t="str">
        <f>IFERROR(INDEX(dbOrdini[PREZZO
VINOLUX],MATCH(A2152,dbOrdini[CODICE
ANKER],0)),"")</f>
        <v/>
      </c>
      <c r="M2152" s="347" t="s">
        <v>10535</v>
      </c>
      <c r="N2152" s="15" t="str">
        <f>IFERROR(INDEX(dbOrdini[ORDINE],MATCH(A2152,dbOrdini[CODICE
ANKER]*(dbOrdini[CODICE
SUPPLY]="GEN24"),0)),"")</f>
        <v/>
      </c>
      <c r="O2152" s="352" t="s">
        <v>8</v>
      </c>
      <c r="P2152" s="347" t="s">
        <v>4843</v>
      </c>
    </row>
    <row r="2153" spans="1:16">
      <c r="A2153" s="347" t="s">
        <v>4846</v>
      </c>
      <c r="B2153" s="348">
        <v>890</v>
      </c>
      <c r="C2153" s="347" t="s">
        <v>28152</v>
      </c>
      <c r="D2153" s="347" t="s">
        <v>4847</v>
      </c>
      <c r="E2153" s="347">
        <v>6</v>
      </c>
      <c r="F2153" s="347">
        <v>0.7</v>
      </c>
      <c r="G2153" s="347" t="s">
        <v>11</v>
      </c>
      <c r="H2153" s="349">
        <v>40</v>
      </c>
      <c r="I2153" s="350" t="s">
        <v>12</v>
      </c>
      <c r="J2153" s="351">
        <f t="shared" si="33"/>
        <v>41.7</v>
      </c>
      <c r="K2153" s="351">
        <v>6.95</v>
      </c>
      <c r="L2153" s="3" t="str">
        <f>IFERROR(INDEX(dbOrdini[PREZZO
VINOLUX],MATCH(A2153,dbOrdini[CODICE
ANKER],0)),"")</f>
        <v/>
      </c>
      <c r="M2153" s="347" t="s">
        <v>10535</v>
      </c>
      <c r="N2153" s="15" t="str">
        <f>IFERROR(INDEX(dbOrdini[ORDINE],MATCH(A2153,dbOrdini[CODICE
ANKER]*(dbOrdini[CODICE
SUPPLY]="GEN24"),0)),"")</f>
        <v/>
      </c>
      <c r="O2153" s="352" t="s">
        <v>8</v>
      </c>
      <c r="P2153" s="347" t="s">
        <v>4848</v>
      </c>
    </row>
    <row r="2154" spans="1:16">
      <c r="A2154" s="347" t="s">
        <v>4849</v>
      </c>
      <c r="B2154" s="348">
        <v>1244</v>
      </c>
      <c r="C2154" s="347" t="s">
        <v>28152</v>
      </c>
      <c r="D2154" s="347" t="s">
        <v>4847</v>
      </c>
      <c r="E2154" s="347">
        <v>6</v>
      </c>
      <c r="F2154" s="347">
        <v>1</v>
      </c>
      <c r="G2154" s="347" t="s">
        <v>11</v>
      </c>
      <c r="H2154" s="349">
        <v>40</v>
      </c>
      <c r="I2154" s="350" t="s">
        <v>12</v>
      </c>
      <c r="J2154" s="351">
        <f t="shared" si="33"/>
        <v>48</v>
      </c>
      <c r="K2154" s="351">
        <v>8</v>
      </c>
      <c r="L2154" s="3" t="str">
        <f>IFERROR(INDEX(dbOrdini[PREZZO
VINOLUX],MATCH(A2154,dbOrdini[CODICE
ANKER],0)),"")</f>
        <v/>
      </c>
      <c r="M2154" s="347" t="s">
        <v>10535</v>
      </c>
      <c r="N2154" s="15" t="str">
        <f>IFERROR(INDEX(dbOrdini[ORDINE],MATCH(A2154,dbOrdini[CODICE
ANKER]*(dbOrdini[CODICE
SUPPLY]="GEN24"),0)),"")</f>
        <v/>
      </c>
      <c r="O2154" s="352" t="s">
        <v>8</v>
      </c>
      <c r="P2154" s="347" t="s">
        <v>4850</v>
      </c>
    </row>
    <row r="2155" spans="1:16">
      <c r="A2155" s="347" t="s">
        <v>4851</v>
      </c>
      <c r="B2155" s="348">
        <v>27</v>
      </c>
      <c r="C2155" s="347" t="s">
        <v>28152</v>
      </c>
      <c r="D2155" s="347" t="s">
        <v>4852</v>
      </c>
      <c r="E2155" s="347">
        <v>6</v>
      </c>
      <c r="F2155" s="347">
        <v>0.7</v>
      </c>
      <c r="G2155" s="347" t="s">
        <v>11</v>
      </c>
      <c r="H2155" s="349">
        <v>35</v>
      </c>
      <c r="I2155" s="350" t="s">
        <v>12</v>
      </c>
      <c r="J2155" s="351">
        <f t="shared" si="33"/>
        <v>72</v>
      </c>
      <c r="K2155" s="351">
        <v>12</v>
      </c>
      <c r="L2155" s="3" t="str">
        <f>IFERROR(INDEX(dbOrdini[PREZZO
VINOLUX],MATCH(A2155,dbOrdini[CODICE
ANKER],0)),"")</f>
        <v/>
      </c>
      <c r="M2155" s="347" t="s">
        <v>10535</v>
      </c>
      <c r="N2155" s="15" t="str">
        <f>IFERROR(INDEX(dbOrdini[ORDINE],MATCH(A2155,dbOrdini[CODICE
ANKER]*(dbOrdini[CODICE
SUPPLY]="GEN24"),0)),"")</f>
        <v/>
      </c>
      <c r="O2155" s="352" t="s">
        <v>8</v>
      </c>
      <c r="P2155" s="347" t="s">
        <v>4853</v>
      </c>
    </row>
    <row r="2156" spans="1:16">
      <c r="A2156" s="347" t="s">
        <v>4854</v>
      </c>
      <c r="B2156" s="348">
        <v>0</v>
      </c>
      <c r="C2156" s="347" t="s">
        <v>28152</v>
      </c>
      <c r="D2156" s="347" t="s">
        <v>4855</v>
      </c>
      <c r="E2156" s="347">
        <v>6</v>
      </c>
      <c r="F2156" s="347">
        <v>0.7</v>
      </c>
      <c r="G2156" s="347" t="s">
        <v>11</v>
      </c>
      <c r="H2156" s="349">
        <v>45</v>
      </c>
      <c r="I2156" s="350" t="s">
        <v>12</v>
      </c>
      <c r="J2156" s="351">
        <f t="shared" si="33"/>
        <v>153</v>
      </c>
      <c r="K2156" s="351">
        <v>25.5</v>
      </c>
      <c r="L2156" s="3" t="str">
        <f>IFERROR(INDEX(dbOrdini[PREZZO
VINOLUX],MATCH(A2156,dbOrdini[CODICE
ANKER],0)),"")</f>
        <v/>
      </c>
      <c r="M2156" s="347" t="s">
        <v>10535</v>
      </c>
      <c r="N2156" s="15" t="str">
        <f>IFERROR(INDEX(dbOrdini[ORDINE],MATCH(A2156,dbOrdini[CODICE
ANKER]*(dbOrdini[CODICE
SUPPLY]="GEN24"),0)),"")</f>
        <v/>
      </c>
      <c r="O2156" s="352" t="s">
        <v>8</v>
      </c>
      <c r="P2156" s="347" t="s">
        <v>4856</v>
      </c>
    </row>
    <row r="2157" spans="1:16">
      <c r="A2157" s="347" t="s">
        <v>28644</v>
      </c>
      <c r="B2157" s="348">
        <v>0</v>
      </c>
      <c r="C2157" s="347" t="s">
        <v>28152</v>
      </c>
      <c r="D2157" s="347" t="s">
        <v>28645</v>
      </c>
      <c r="E2157" s="347">
        <v>3</v>
      </c>
      <c r="F2157" s="347">
        <v>0.7</v>
      </c>
      <c r="G2157" s="347" t="s">
        <v>11</v>
      </c>
      <c r="H2157" s="349">
        <v>40</v>
      </c>
      <c r="I2157" s="350" t="s">
        <v>12</v>
      </c>
      <c r="J2157" s="351">
        <f t="shared" si="33"/>
        <v>855</v>
      </c>
      <c r="K2157" s="351">
        <v>285</v>
      </c>
      <c r="L2157" s="3" t="str">
        <f>IFERROR(INDEX(dbOrdini[PREZZO
VINOLUX],MATCH(A2157,dbOrdini[CODICE
ANKER],0)),"")</f>
        <v/>
      </c>
      <c r="M2157" s="347" t="s">
        <v>10535</v>
      </c>
      <c r="N2157" s="15" t="str">
        <f>IFERROR(INDEX(dbOrdini[ORDINE],MATCH(A2157,dbOrdini[CODICE
ANKER]*(dbOrdini[CODICE
SUPPLY]="GEN24"),0)),"")</f>
        <v/>
      </c>
      <c r="O2157" s="352" t="s">
        <v>8</v>
      </c>
      <c r="P2157" s="347" t="s">
        <v>28646</v>
      </c>
    </row>
    <row r="2158" spans="1:16">
      <c r="A2158" s="347" t="s">
        <v>10752</v>
      </c>
      <c r="B2158" s="348">
        <v>85</v>
      </c>
      <c r="C2158" s="347" t="s">
        <v>28152</v>
      </c>
      <c r="D2158" s="347" t="s">
        <v>10753</v>
      </c>
      <c r="E2158" s="347">
        <v>6</v>
      </c>
      <c r="F2158" s="347">
        <v>0.7</v>
      </c>
      <c r="G2158" s="347" t="s">
        <v>11</v>
      </c>
      <c r="H2158" s="349">
        <v>40</v>
      </c>
      <c r="I2158" s="350" t="s">
        <v>12</v>
      </c>
      <c r="J2158" s="351">
        <f t="shared" si="33"/>
        <v>105</v>
      </c>
      <c r="K2158" s="351">
        <v>17.5</v>
      </c>
      <c r="L2158" s="3" t="str">
        <f>IFERROR(INDEX(dbOrdini[PREZZO
VINOLUX],MATCH(A2158,dbOrdini[CODICE
ANKER],0)),"")</f>
        <v/>
      </c>
      <c r="M2158" s="347" t="s">
        <v>10537</v>
      </c>
      <c r="N2158" s="15" t="str">
        <f>IFERROR(INDEX(dbOrdini[ORDINE],MATCH(A2158,dbOrdini[CODICE
ANKER]*(dbOrdini[CODICE
SUPPLY]="GEN24"),0)),"")</f>
        <v/>
      </c>
      <c r="O2158" s="352" t="s">
        <v>8</v>
      </c>
      <c r="P2158" s="347" t="s">
        <v>11609</v>
      </c>
    </row>
    <row r="2159" spans="1:16">
      <c r="A2159" s="347" t="s">
        <v>4857</v>
      </c>
      <c r="B2159" s="348">
        <v>0</v>
      </c>
      <c r="C2159" s="347" t="s">
        <v>28152</v>
      </c>
      <c r="D2159" s="347" t="s">
        <v>4858</v>
      </c>
      <c r="E2159" s="347">
        <v>6</v>
      </c>
      <c r="F2159" s="347">
        <v>0.7</v>
      </c>
      <c r="G2159" s="347" t="s">
        <v>11</v>
      </c>
      <c r="H2159" s="349">
        <v>41.3</v>
      </c>
      <c r="I2159" s="350" t="s">
        <v>12</v>
      </c>
      <c r="J2159" s="351">
        <f t="shared" si="33"/>
        <v>75.900000000000006</v>
      </c>
      <c r="K2159" s="351">
        <v>12.65</v>
      </c>
      <c r="L2159" s="3" t="str">
        <f>IFERROR(INDEX(dbOrdini[PREZZO
VINOLUX],MATCH(A2159,dbOrdini[CODICE
ANKER],0)),"")</f>
        <v/>
      </c>
      <c r="M2159" s="347" t="s">
        <v>10537</v>
      </c>
      <c r="N2159" s="15" t="str">
        <f>IFERROR(INDEX(dbOrdini[ORDINE],MATCH(A2159,dbOrdini[CODICE
ANKER]*(dbOrdini[CODICE
SUPPLY]="GEN24"),0)),"")</f>
        <v/>
      </c>
      <c r="O2159" s="352" t="s">
        <v>8</v>
      </c>
      <c r="P2159" s="347" t="s">
        <v>4859</v>
      </c>
    </row>
    <row r="2160" spans="1:16">
      <c r="A2160" s="347" t="s">
        <v>4860</v>
      </c>
      <c r="B2160" s="348">
        <v>6</v>
      </c>
      <c r="C2160" s="347" t="s">
        <v>28152</v>
      </c>
      <c r="D2160" s="347" t="s">
        <v>4861</v>
      </c>
      <c r="E2160" s="347">
        <v>6</v>
      </c>
      <c r="F2160" s="347">
        <v>0.7</v>
      </c>
      <c r="G2160" s="347" t="s">
        <v>11</v>
      </c>
      <c r="H2160" s="349">
        <v>40</v>
      </c>
      <c r="I2160" s="350" t="s">
        <v>12</v>
      </c>
      <c r="J2160" s="351">
        <f t="shared" si="33"/>
        <v>60</v>
      </c>
      <c r="K2160" s="351">
        <v>10</v>
      </c>
      <c r="L2160" s="3" t="str">
        <f>IFERROR(INDEX(dbOrdini[PREZZO
VINOLUX],MATCH(A2160,dbOrdini[CODICE
ANKER],0)),"")</f>
        <v/>
      </c>
      <c r="M2160" s="347" t="s">
        <v>10555</v>
      </c>
      <c r="N2160" s="15" t="str">
        <f>IFERROR(INDEX(dbOrdini[ORDINE],MATCH(A2160,dbOrdini[CODICE
ANKER]*(dbOrdini[CODICE
SUPPLY]="GEN24"),0)),"")</f>
        <v/>
      </c>
      <c r="O2160" s="352" t="s">
        <v>8</v>
      </c>
      <c r="P2160" s="347" t="s">
        <v>4862</v>
      </c>
    </row>
    <row r="2161" spans="1:16">
      <c r="A2161" s="347" t="s">
        <v>4863</v>
      </c>
      <c r="B2161" s="348">
        <v>30</v>
      </c>
      <c r="C2161" s="347" t="s">
        <v>28152</v>
      </c>
      <c r="D2161" s="347" t="s">
        <v>4864</v>
      </c>
      <c r="E2161" s="347">
        <v>6</v>
      </c>
      <c r="F2161" s="347">
        <v>0.7</v>
      </c>
      <c r="G2161" s="347" t="s">
        <v>11</v>
      </c>
      <c r="H2161" s="349">
        <v>41.2</v>
      </c>
      <c r="I2161" s="350" t="s">
        <v>12</v>
      </c>
      <c r="J2161" s="351">
        <f t="shared" si="33"/>
        <v>61.5</v>
      </c>
      <c r="K2161" s="351">
        <v>10.25</v>
      </c>
      <c r="L2161" s="3" t="str">
        <f>IFERROR(INDEX(dbOrdini[PREZZO
VINOLUX],MATCH(A2161,dbOrdini[CODICE
ANKER],0)),"")</f>
        <v/>
      </c>
      <c r="M2161" s="347" t="s">
        <v>10537</v>
      </c>
      <c r="N2161" s="15" t="str">
        <f>IFERROR(INDEX(dbOrdini[ORDINE],MATCH(A2161,dbOrdini[CODICE
ANKER]*(dbOrdini[CODICE
SUPPLY]="GEN24"),0)),"")</f>
        <v/>
      </c>
      <c r="O2161" s="352" t="s">
        <v>8</v>
      </c>
      <c r="P2161" s="347" t="s">
        <v>4865</v>
      </c>
    </row>
    <row r="2162" spans="1:16">
      <c r="A2162" s="347" t="s">
        <v>4866</v>
      </c>
      <c r="B2162" s="348">
        <v>43</v>
      </c>
      <c r="C2162" s="347" t="s">
        <v>28152</v>
      </c>
      <c r="D2162" s="347" t="s">
        <v>4867</v>
      </c>
      <c r="E2162" s="347">
        <v>6</v>
      </c>
      <c r="F2162" s="347">
        <v>0.7</v>
      </c>
      <c r="G2162" s="347" t="s">
        <v>11</v>
      </c>
      <c r="H2162" s="349">
        <v>41.4</v>
      </c>
      <c r="I2162" s="350" t="s">
        <v>12</v>
      </c>
      <c r="J2162" s="351">
        <f t="shared" si="33"/>
        <v>63</v>
      </c>
      <c r="K2162" s="351">
        <v>10.5</v>
      </c>
      <c r="L2162" s="3" t="str">
        <f>IFERROR(INDEX(dbOrdini[PREZZO
VINOLUX],MATCH(A2162,dbOrdini[CODICE
ANKER],0)),"")</f>
        <v/>
      </c>
      <c r="M2162" s="347" t="s">
        <v>10537</v>
      </c>
      <c r="N2162" s="15" t="str">
        <f>IFERROR(INDEX(dbOrdini[ORDINE],MATCH(A2162,dbOrdini[CODICE
ANKER]*(dbOrdini[CODICE
SUPPLY]="GEN24"),0)),"")</f>
        <v/>
      </c>
      <c r="O2162" s="352" t="s">
        <v>8</v>
      </c>
      <c r="P2162" s="347" t="s">
        <v>4868</v>
      </c>
    </row>
    <row r="2163" spans="1:16">
      <c r="A2163" s="347" t="s">
        <v>4869</v>
      </c>
      <c r="B2163" s="348">
        <v>111</v>
      </c>
      <c r="C2163" s="347" t="s">
        <v>28152</v>
      </c>
      <c r="D2163" s="347" t="s">
        <v>4870</v>
      </c>
      <c r="E2163" s="347">
        <v>6</v>
      </c>
      <c r="F2163" s="347">
        <v>0.7</v>
      </c>
      <c r="G2163" s="347" t="s">
        <v>11</v>
      </c>
      <c r="H2163" s="349">
        <v>26</v>
      </c>
      <c r="I2163" s="350" t="s">
        <v>12</v>
      </c>
      <c r="J2163" s="351">
        <f t="shared" si="33"/>
        <v>75</v>
      </c>
      <c r="K2163" s="351">
        <v>12.5</v>
      </c>
      <c r="L2163" s="3" t="str">
        <f>IFERROR(INDEX(dbOrdini[PREZZO
VINOLUX],MATCH(A2163,dbOrdini[CODICE
ANKER],0)),"")</f>
        <v/>
      </c>
      <c r="M2163" s="347" t="s">
        <v>10555</v>
      </c>
      <c r="N2163" s="15" t="str">
        <f>IFERROR(INDEX(dbOrdini[ORDINE],MATCH(A2163,dbOrdini[CODICE
ANKER]*(dbOrdini[CODICE
SUPPLY]="GEN24"),0)),"")</f>
        <v/>
      </c>
      <c r="O2163" s="352" t="s">
        <v>8</v>
      </c>
      <c r="P2163" s="347" t="s">
        <v>4871</v>
      </c>
    </row>
    <row r="2164" spans="1:16">
      <c r="A2164" s="347" t="s">
        <v>4872</v>
      </c>
      <c r="B2164" s="348">
        <v>332</v>
      </c>
      <c r="C2164" s="347" t="s">
        <v>28152</v>
      </c>
      <c r="D2164" s="347" t="s">
        <v>4873</v>
      </c>
      <c r="E2164" s="347">
        <v>12</v>
      </c>
      <c r="F2164" s="347">
        <v>1</v>
      </c>
      <c r="G2164" s="347" t="s">
        <v>11</v>
      </c>
      <c r="H2164" s="349">
        <v>40</v>
      </c>
      <c r="I2164" s="350" t="s">
        <v>12</v>
      </c>
      <c r="J2164" s="351">
        <f t="shared" si="33"/>
        <v>76.199999999999989</v>
      </c>
      <c r="K2164" s="351">
        <v>6.35</v>
      </c>
      <c r="L2164" s="3" t="str">
        <f>IFERROR(INDEX(dbOrdini[PREZZO
VINOLUX],MATCH(A2164,dbOrdini[CODICE
ANKER],0)),"")</f>
        <v/>
      </c>
      <c r="M2164" s="347" t="s">
        <v>10549</v>
      </c>
      <c r="N2164" s="15" t="str">
        <f>IFERROR(INDEX(dbOrdini[ORDINE],MATCH(A2164,dbOrdini[CODICE
ANKER]*(dbOrdini[CODICE
SUPPLY]="GEN24"),0)),"")</f>
        <v/>
      </c>
      <c r="O2164" s="352" t="s">
        <v>8</v>
      </c>
      <c r="P2164" s="347" t="s">
        <v>4874</v>
      </c>
    </row>
    <row r="2165" spans="1:16">
      <c r="A2165" s="347" t="s">
        <v>4875</v>
      </c>
      <c r="B2165" s="348">
        <v>64</v>
      </c>
      <c r="C2165" s="347" t="s">
        <v>28170</v>
      </c>
      <c r="D2165" s="347" t="s">
        <v>4876</v>
      </c>
      <c r="E2165" s="347">
        <v>8</v>
      </c>
      <c r="F2165" s="347">
        <v>0.15</v>
      </c>
      <c r="G2165" s="347" t="s">
        <v>11</v>
      </c>
      <c r="H2165" s="349">
        <v>45.33</v>
      </c>
      <c r="I2165" s="350" t="s">
        <v>12</v>
      </c>
      <c r="J2165" s="351">
        <f t="shared" si="33"/>
        <v>50</v>
      </c>
      <c r="K2165" s="351">
        <v>6.25</v>
      </c>
      <c r="L2165" s="3" t="str">
        <f>IFERROR(INDEX(dbOrdini[PREZZO
VINOLUX],MATCH(A2165,dbOrdini[CODICE
ANKER],0)),"")</f>
        <v/>
      </c>
      <c r="M2165" s="347" t="s">
        <v>10538</v>
      </c>
      <c r="N2165" s="15" t="str">
        <f>IFERROR(INDEX(dbOrdini[ORDINE],MATCH(A2165,dbOrdini[CODICE
ANKER]*(dbOrdini[CODICE
SUPPLY]="GEN24"),0)),"")</f>
        <v/>
      </c>
      <c r="O2165" s="352" t="s">
        <v>8</v>
      </c>
      <c r="P2165" s="347" t="s">
        <v>4877</v>
      </c>
    </row>
    <row r="2166" spans="1:16">
      <c r="A2166" s="347" t="s">
        <v>4878</v>
      </c>
      <c r="B2166" s="348">
        <v>36</v>
      </c>
      <c r="C2166" s="347" t="s">
        <v>28152</v>
      </c>
      <c r="D2166" s="347" t="s">
        <v>4879</v>
      </c>
      <c r="E2166" s="347">
        <v>6</v>
      </c>
      <c r="F2166" s="347">
        <v>0.7</v>
      </c>
      <c r="G2166" s="347" t="s">
        <v>11</v>
      </c>
      <c r="H2166" s="349">
        <v>50</v>
      </c>
      <c r="I2166" s="350" t="s">
        <v>12</v>
      </c>
      <c r="J2166" s="351">
        <f t="shared" si="33"/>
        <v>294</v>
      </c>
      <c r="K2166" s="351">
        <v>49</v>
      </c>
      <c r="L2166" s="3" t="str">
        <f>IFERROR(INDEX(dbOrdini[PREZZO
VINOLUX],MATCH(A2166,dbOrdini[CODICE
ANKER],0)),"")</f>
        <v/>
      </c>
      <c r="M2166" s="347" t="s">
        <v>10549</v>
      </c>
      <c r="N2166" s="15" t="str">
        <f>IFERROR(INDEX(dbOrdini[ORDINE],MATCH(A2166,dbOrdini[CODICE
ANKER]*(dbOrdini[CODICE
SUPPLY]="GEN24"),0)),"")</f>
        <v/>
      </c>
      <c r="O2166" s="352" t="s">
        <v>8</v>
      </c>
      <c r="P2166" s="347" t="s">
        <v>4880</v>
      </c>
    </row>
    <row r="2167" spans="1:16">
      <c r="A2167" s="347" t="s">
        <v>4881</v>
      </c>
      <c r="B2167" s="348">
        <v>0</v>
      </c>
      <c r="C2167" s="347" t="s">
        <v>28152</v>
      </c>
      <c r="D2167" s="347" t="s">
        <v>4882</v>
      </c>
      <c r="E2167" s="347">
        <v>6</v>
      </c>
      <c r="F2167" s="347">
        <v>0.7</v>
      </c>
      <c r="G2167" s="347" t="s">
        <v>11</v>
      </c>
      <c r="H2167" s="349">
        <v>42</v>
      </c>
      <c r="I2167" s="350" t="s">
        <v>12</v>
      </c>
      <c r="J2167" s="351">
        <f t="shared" si="33"/>
        <v>220.79999999999998</v>
      </c>
      <c r="K2167" s="351">
        <v>36.799999999999997</v>
      </c>
      <c r="L2167" s="3" t="str">
        <f>IFERROR(INDEX(dbOrdini[PREZZO
VINOLUX],MATCH(A2167,dbOrdini[CODICE
ANKER],0)),"")</f>
        <v/>
      </c>
      <c r="M2167" s="347" t="s">
        <v>10549</v>
      </c>
      <c r="N2167" s="15" t="str">
        <f>IFERROR(INDEX(dbOrdini[ORDINE],MATCH(A2167,dbOrdini[CODICE
ANKER]*(dbOrdini[CODICE
SUPPLY]="GEN24"),0)),"")</f>
        <v/>
      </c>
      <c r="O2167" s="352" t="s">
        <v>8</v>
      </c>
      <c r="P2167" s="347" t="s">
        <v>4883</v>
      </c>
    </row>
    <row r="2168" spans="1:16">
      <c r="A2168" s="347" t="s">
        <v>4884</v>
      </c>
      <c r="B2168" s="348">
        <v>65</v>
      </c>
      <c r="C2168" s="347" t="s">
        <v>28152</v>
      </c>
      <c r="D2168" s="347" t="s">
        <v>4885</v>
      </c>
      <c r="E2168" s="347">
        <v>6</v>
      </c>
      <c r="F2168" s="347">
        <v>0.7</v>
      </c>
      <c r="G2168" s="347" t="s">
        <v>11</v>
      </c>
      <c r="H2168" s="349">
        <v>43</v>
      </c>
      <c r="I2168" s="350" t="s">
        <v>12</v>
      </c>
      <c r="J2168" s="351">
        <f t="shared" si="33"/>
        <v>243</v>
      </c>
      <c r="K2168" s="351">
        <v>40.5</v>
      </c>
      <c r="L2168" s="3" t="str">
        <f>IFERROR(INDEX(dbOrdini[PREZZO
VINOLUX],MATCH(A2168,dbOrdini[CODICE
ANKER],0)),"")</f>
        <v/>
      </c>
      <c r="M2168" s="347" t="s">
        <v>10549</v>
      </c>
      <c r="N2168" s="15" t="str">
        <f>IFERROR(INDEX(dbOrdini[ORDINE],MATCH(A2168,dbOrdini[CODICE
ANKER]*(dbOrdini[CODICE
SUPPLY]="GEN24"),0)),"")</f>
        <v/>
      </c>
      <c r="O2168" s="352" t="s">
        <v>8</v>
      </c>
      <c r="P2168" s="347" t="s">
        <v>4886</v>
      </c>
    </row>
    <row r="2169" spans="1:16">
      <c r="A2169" s="347" t="s">
        <v>4887</v>
      </c>
      <c r="B2169" s="348">
        <v>493</v>
      </c>
      <c r="C2169" s="347" t="s">
        <v>28152</v>
      </c>
      <c r="D2169" s="347" t="s">
        <v>4888</v>
      </c>
      <c r="E2169" s="347">
        <v>6</v>
      </c>
      <c r="F2169" s="347">
        <v>0.75</v>
      </c>
      <c r="G2169" s="347" t="s">
        <v>11</v>
      </c>
      <c r="H2169" s="349">
        <v>13</v>
      </c>
      <c r="I2169" s="350" t="s">
        <v>12</v>
      </c>
      <c r="J2169" s="351">
        <f t="shared" si="33"/>
        <v>12</v>
      </c>
      <c r="K2169" s="351">
        <v>2</v>
      </c>
      <c r="L2169" s="3" t="str">
        <f>IFERROR(INDEX(dbOrdini[PREZZO
VINOLUX],MATCH(A2169,dbOrdini[CODICE
ANKER],0)),"")</f>
        <v/>
      </c>
      <c r="M2169" s="347" t="s">
        <v>28211</v>
      </c>
      <c r="N2169" s="15" t="str">
        <f>IFERROR(INDEX(dbOrdini[ORDINE],MATCH(A2169,dbOrdini[CODICE
ANKER]*(dbOrdini[CODICE
SUPPLY]="GEN24"),0)),"")</f>
        <v/>
      </c>
      <c r="O2169" s="352" t="s">
        <v>8</v>
      </c>
      <c r="P2169" s="347" t="s">
        <v>4889</v>
      </c>
    </row>
    <row r="2170" spans="1:16">
      <c r="A2170" s="347" t="s">
        <v>4890</v>
      </c>
      <c r="B2170" s="348">
        <v>159</v>
      </c>
      <c r="C2170" s="347" t="s">
        <v>28152</v>
      </c>
      <c r="D2170" s="347" t="s">
        <v>4891</v>
      </c>
      <c r="E2170" s="347">
        <v>6</v>
      </c>
      <c r="F2170" s="347">
        <v>0.75</v>
      </c>
      <c r="G2170" s="347" t="s">
        <v>11</v>
      </c>
      <c r="H2170" s="349">
        <v>13</v>
      </c>
      <c r="I2170" s="350" t="s">
        <v>12</v>
      </c>
      <c r="J2170" s="351">
        <f t="shared" si="33"/>
        <v>12</v>
      </c>
      <c r="K2170" s="351">
        <v>2</v>
      </c>
      <c r="L2170" s="3" t="str">
        <f>IFERROR(INDEX(dbOrdini[PREZZO
VINOLUX],MATCH(A2170,dbOrdini[CODICE
ANKER],0)),"")</f>
        <v/>
      </c>
      <c r="M2170" s="347" t="s">
        <v>28210</v>
      </c>
      <c r="N2170" s="15" t="str">
        <f>IFERROR(INDEX(dbOrdini[ORDINE],MATCH(A2170,dbOrdini[CODICE
ANKER]*(dbOrdini[CODICE
SUPPLY]="GEN24"),0)),"")</f>
        <v/>
      </c>
      <c r="O2170" s="352" t="s">
        <v>8</v>
      </c>
      <c r="P2170" s="347" t="s">
        <v>4892</v>
      </c>
    </row>
    <row r="2171" spans="1:16">
      <c r="A2171" s="347" t="s">
        <v>28647</v>
      </c>
      <c r="B2171" s="348">
        <v>0</v>
      </c>
      <c r="C2171" s="347" t="s">
        <v>28152</v>
      </c>
      <c r="D2171" s="347" t="s">
        <v>28648</v>
      </c>
      <c r="E2171" s="347">
        <v>6</v>
      </c>
      <c r="F2171" s="347">
        <v>0.75</v>
      </c>
      <c r="G2171" s="347" t="s">
        <v>11</v>
      </c>
      <c r="H2171" s="349">
        <v>13</v>
      </c>
      <c r="I2171" s="350" t="s">
        <v>12</v>
      </c>
      <c r="J2171" s="351">
        <f t="shared" si="33"/>
        <v>19.5</v>
      </c>
      <c r="K2171" s="351">
        <v>3.25</v>
      </c>
      <c r="L2171" s="3" t="str">
        <f>IFERROR(INDEX(dbOrdini[PREZZO
VINOLUX],MATCH(A2171,dbOrdini[CODICE
ANKER],0)),"")</f>
        <v/>
      </c>
      <c r="M2171" s="347" t="s">
        <v>28211</v>
      </c>
      <c r="N2171" s="15" t="str">
        <f>IFERROR(INDEX(dbOrdini[ORDINE],MATCH(A2171,dbOrdini[CODICE
ANKER]*(dbOrdini[CODICE
SUPPLY]="GEN24"),0)),"")</f>
        <v/>
      </c>
      <c r="O2171" s="352" t="s">
        <v>8</v>
      </c>
      <c r="P2171" s="347" t="s">
        <v>28649</v>
      </c>
    </row>
    <row r="2172" spans="1:16">
      <c r="A2172" s="347" t="s">
        <v>28650</v>
      </c>
      <c r="B2172" s="348">
        <v>58</v>
      </c>
      <c r="C2172" s="347" t="s">
        <v>28152</v>
      </c>
      <c r="D2172" s="347" t="s">
        <v>28651</v>
      </c>
      <c r="E2172" s="347">
        <v>6</v>
      </c>
      <c r="F2172" s="347">
        <v>0.75</v>
      </c>
      <c r="G2172" s="347" t="s">
        <v>11</v>
      </c>
      <c r="H2172" s="349">
        <v>12.5</v>
      </c>
      <c r="I2172" s="350" t="s">
        <v>12</v>
      </c>
      <c r="J2172" s="351">
        <f t="shared" si="33"/>
        <v>19.5</v>
      </c>
      <c r="K2172" s="351">
        <v>3.25</v>
      </c>
      <c r="L2172" s="3" t="str">
        <f>IFERROR(INDEX(dbOrdini[PREZZO
VINOLUX],MATCH(A2172,dbOrdini[CODICE
ANKER],0)),"")</f>
        <v/>
      </c>
      <c r="M2172" s="347" t="s">
        <v>28210</v>
      </c>
      <c r="N2172" s="15" t="str">
        <f>IFERROR(INDEX(dbOrdini[ORDINE],MATCH(A2172,dbOrdini[CODICE
ANKER]*(dbOrdini[CODICE
SUPPLY]="GEN24"),0)),"")</f>
        <v/>
      </c>
      <c r="O2172" s="352" t="s">
        <v>8</v>
      </c>
      <c r="P2172" s="347" t="s">
        <v>28652</v>
      </c>
    </row>
    <row r="2173" spans="1:16">
      <c r="A2173" s="347" t="s">
        <v>4893</v>
      </c>
      <c r="B2173" s="348">
        <v>0</v>
      </c>
      <c r="C2173" s="347" t="s">
        <v>28152</v>
      </c>
      <c r="D2173" s="347" t="s">
        <v>4894</v>
      </c>
      <c r="E2173" s="347">
        <v>6</v>
      </c>
      <c r="F2173" s="347">
        <v>0.7</v>
      </c>
      <c r="G2173" s="347" t="s">
        <v>11</v>
      </c>
      <c r="H2173" s="349">
        <v>24</v>
      </c>
      <c r="I2173" s="350" t="s">
        <v>12</v>
      </c>
      <c r="J2173" s="351">
        <f t="shared" si="33"/>
        <v>52.5</v>
      </c>
      <c r="K2173" s="351">
        <v>8.75</v>
      </c>
      <c r="L2173" s="3" t="str">
        <f>IFERROR(INDEX(dbOrdini[PREZZO
VINOLUX],MATCH(A2173,dbOrdini[CODICE
ANKER],0)),"")</f>
        <v/>
      </c>
      <c r="M2173" s="347" t="s">
        <v>10539</v>
      </c>
      <c r="N2173" s="15" t="str">
        <f>IFERROR(INDEX(dbOrdini[ORDINE],MATCH(A2173,dbOrdini[CODICE
ANKER]*(dbOrdini[CODICE
SUPPLY]="GEN24"),0)),"")</f>
        <v/>
      </c>
      <c r="O2173" s="352" t="s">
        <v>8</v>
      </c>
      <c r="P2173" s="347" t="s">
        <v>4895</v>
      </c>
    </row>
    <row r="2174" spans="1:16">
      <c r="A2174" s="347" t="s">
        <v>4896</v>
      </c>
      <c r="B2174" s="348">
        <v>11</v>
      </c>
      <c r="C2174" s="347" t="s">
        <v>28152</v>
      </c>
      <c r="D2174" s="347" t="s">
        <v>4897</v>
      </c>
      <c r="E2174" s="347">
        <v>6</v>
      </c>
      <c r="F2174" s="347">
        <v>0.75</v>
      </c>
      <c r="G2174" s="347" t="s">
        <v>11</v>
      </c>
      <c r="H2174" s="349">
        <v>12.5</v>
      </c>
      <c r="I2174" s="350" t="s">
        <v>12</v>
      </c>
      <c r="J2174" s="351">
        <f t="shared" si="33"/>
        <v>127.5</v>
      </c>
      <c r="K2174" s="351">
        <v>21.25</v>
      </c>
      <c r="L2174" s="3" t="str">
        <f>IFERROR(INDEX(dbOrdini[PREZZO
VINOLUX],MATCH(A2174,dbOrdini[CODICE
ANKER],0)),"")</f>
        <v/>
      </c>
      <c r="M2174" s="347" t="s">
        <v>28233</v>
      </c>
      <c r="N2174" s="15" t="str">
        <f>IFERROR(INDEX(dbOrdini[ORDINE],MATCH(A2174,dbOrdini[CODICE
ANKER]*(dbOrdini[CODICE
SUPPLY]="GEN24"),0)),"")</f>
        <v/>
      </c>
      <c r="O2174" s="352" t="s">
        <v>8</v>
      </c>
      <c r="P2174" s="347" t="s">
        <v>4898</v>
      </c>
    </row>
    <row r="2175" spans="1:16">
      <c r="A2175" s="347" t="s">
        <v>4899</v>
      </c>
      <c r="B2175" s="348">
        <v>67</v>
      </c>
      <c r="C2175" s="347" t="s">
        <v>28152</v>
      </c>
      <c r="D2175" s="347" t="s">
        <v>4900</v>
      </c>
      <c r="E2175" s="347">
        <v>6</v>
      </c>
      <c r="F2175" s="347">
        <v>0.7</v>
      </c>
      <c r="G2175" s="347" t="s">
        <v>11</v>
      </c>
      <c r="H2175" s="349">
        <v>35</v>
      </c>
      <c r="I2175" s="350" t="s">
        <v>12</v>
      </c>
      <c r="J2175" s="351">
        <f t="shared" si="33"/>
        <v>22.5</v>
      </c>
      <c r="K2175" s="351">
        <v>3.75</v>
      </c>
      <c r="L2175" s="3" t="str">
        <f>IFERROR(INDEX(dbOrdini[PREZZO
VINOLUX],MATCH(A2175,dbOrdini[CODICE
ANKER],0)),"")</f>
        <v/>
      </c>
      <c r="M2175" s="347" t="s">
        <v>10539</v>
      </c>
      <c r="N2175" s="15" t="str">
        <f>IFERROR(INDEX(dbOrdini[ORDINE],MATCH(A2175,dbOrdini[CODICE
ANKER]*(dbOrdini[CODICE
SUPPLY]="GEN24"),0)),"")</f>
        <v/>
      </c>
      <c r="O2175" s="352" t="s">
        <v>8</v>
      </c>
      <c r="P2175" s="347" t="s">
        <v>4901</v>
      </c>
    </row>
    <row r="2176" spans="1:16">
      <c r="A2176" s="347" t="s">
        <v>4902</v>
      </c>
      <c r="B2176" s="348">
        <v>0</v>
      </c>
      <c r="C2176" s="347" t="s">
        <v>28152</v>
      </c>
      <c r="D2176" s="347" t="s">
        <v>4903</v>
      </c>
      <c r="E2176" s="347">
        <v>12</v>
      </c>
      <c r="F2176" s="347">
        <v>1</v>
      </c>
      <c r="G2176" s="347" t="s">
        <v>11</v>
      </c>
      <c r="H2176" s="349">
        <v>43.4</v>
      </c>
      <c r="I2176" s="350" t="s">
        <v>12</v>
      </c>
      <c r="J2176" s="351">
        <f t="shared" si="33"/>
        <v>325.20000000000005</v>
      </c>
      <c r="K2176" s="351">
        <v>27.1</v>
      </c>
      <c r="L2176" s="3" t="str">
        <f>IFERROR(INDEX(dbOrdini[PREZZO
VINOLUX],MATCH(A2176,dbOrdini[CODICE
ANKER],0)),"")</f>
        <v/>
      </c>
      <c r="M2176" s="347" t="s">
        <v>10537</v>
      </c>
      <c r="N2176" s="15" t="str">
        <f>IFERROR(INDEX(dbOrdini[ORDINE],MATCH(A2176,dbOrdini[CODICE
ANKER]*(dbOrdini[CODICE
SUPPLY]="GEN24"),0)),"")</f>
        <v/>
      </c>
      <c r="O2176" s="352" t="s">
        <v>8</v>
      </c>
      <c r="P2176" s="347" t="s">
        <v>4904</v>
      </c>
    </row>
    <row r="2177" spans="1:16">
      <c r="A2177" s="347" t="s">
        <v>4905</v>
      </c>
      <c r="B2177" s="348">
        <v>0</v>
      </c>
      <c r="C2177" s="347" t="s">
        <v>28152</v>
      </c>
      <c r="D2177" s="347" t="s">
        <v>4906</v>
      </c>
      <c r="E2177" s="347">
        <v>6</v>
      </c>
      <c r="F2177" s="347">
        <v>0.7</v>
      </c>
      <c r="G2177" s="347" t="s">
        <v>11</v>
      </c>
      <c r="H2177" s="349">
        <v>43.4</v>
      </c>
      <c r="I2177" s="350" t="s">
        <v>12</v>
      </c>
      <c r="J2177" s="351">
        <f t="shared" si="33"/>
        <v>114</v>
      </c>
      <c r="K2177" s="351">
        <v>19</v>
      </c>
      <c r="L2177" s="3">
        <f>IFERROR(INDEX(dbOrdini[PREZZO
VINOLUX],MATCH(A2177,dbOrdini[CODICE
ANKER],0)),"")</f>
        <v>20.45</v>
      </c>
      <c r="M2177" s="347" t="s">
        <v>10537</v>
      </c>
      <c r="N2177" s="15" t="str">
        <f>IFERROR(INDEX(dbOrdini[ORDINE],MATCH(A2177,dbOrdini[CODICE
ANKER]*(dbOrdini[CODICE
SUPPLY]="GEN24"),0)),"")</f>
        <v/>
      </c>
      <c r="O2177" s="352" t="s">
        <v>8</v>
      </c>
      <c r="P2177" s="347" t="s">
        <v>4907</v>
      </c>
    </row>
    <row r="2178" spans="1:16">
      <c r="A2178" s="347" t="s">
        <v>4908</v>
      </c>
      <c r="B2178" s="348">
        <v>533</v>
      </c>
      <c r="C2178" s="347" t="s">
        <v>28152</v>
      </c>
      <c r="D2178" s="347" t="s">
        <v>4909</v>
      </c>
      <c r="E2178" s="347">
        <v>96</v>
      </c>
      <c r="F2178" s="347">
        <v>0.05</v>
      </c>
      <c r="G2178" s="347" t="s">
        <v>11262</v>
      </c>
      <c r="H2178" s="349">
        <v>41.4</v>
      </c>
      <c r="I2178" s="350" t="s">
        <v>12</v>
      </c>
      <c r="J2178" s="351">
        <f t="shared" si="33"/>
        <v>235.20000000000002</v>
      </c>
      <c r="K2178" s="351">
        <v>2.4500000000000002</v>
      </c>
      <c r="L2178" s="3" t="str">
        <f>IFERROR(INDEX(dbOrdini[PREZZO
VINOLUX],MATCH(A2178,dbOrdini[CODICE
ANKER],0)),"")</f>
        <v/>
      </c>
      <c r="M2178" s="347" t="s">
        <v>10537</v>
      </c>
      <c r="N2178" s="15" t="str">
        <f>IFERROR(INDEX(dbOrdini[ORDINE],MATCH(A2178,dbOrdini[CODICE
ANKER]*(dbOrdini[CODICE
SUPPLY]="GEN24"),0)),"")</f>
        <v/>
      </c>
      <c r="O2178" s="352" t="s">
        <v>8</v>
      </c>
      <c r="P2178" s="347" t="s">
        <v>4910</v>
      </c>
    </row>
    <row r="2179" spans="1:16">
      <c r="A2179" s="347" t="s">
        <v>4915</v>
      </c>
      <c r="B2179" s="348">
        <v>1424</v>
      </c>
      <c r="C2179" s="347" t="s">
        <v>28152</v>
      </c>
      <c r="D2179" s="347" t="s">
        <v>4909</v>
      </c>
      <c r="E2179" s="347">
        <v>12</v>
      </c>
      <c r="F2179" s="347">
        <v>1</v>
      </c>
      <c r="G2179" s="347" t="s">
        <v>11</v>
      </c>
      <c r="H2179" s="349">
        <v>44</v>
      </c>
      <c r="I2179" s="350" t="s">
        <v>12</v>
      </c>
      <c r="J2179" s="351">
        <f t="shared" si="33"/>
        <v>294</v>
      </c>
      <c r="K2179" s="351">
        <v>24.5</v>
      </c>
      <c r="L2179" s="3" t="str">
        <f>IFERROR(INDEX(dbOrdini[PREZZO
VINOLUX],MATCH(A2179,dbOrdini[CODICE
ANKER],0)),"")</f>
        <v/>
      </c>
      <c r="M2179" s="347" t="s">
        <v>10537</v>
      </c>
      <c r="N2179" s="15" t="str">
        <f>IFERROR(INDEX(dbOrdini[ORDINE],MATCH(A2179,dbOrdini[CODICE
ANKER]*(dbOrdini[CODICE
SUPPLY]="GEN24"),0)),"")</f>
        <v/>
      </c>
      <c r="O2179" s="352" t="s">
        <v>8</v>
      </c>
      <c r="P2179" s="347" t="s">
        <v>4916</v>
      </c>
    </row>
    <row r="2180" spans="1:16">
      <c r="A2180" s="347" t="s">
        <v>4913</v>
      </c>
      <c r="B2180" s="348">
        <v>0</v>
      </c>
      <c r="C2180" s="347" t="s">
        <v>28152</v>
      </c>
      <c r="D2180" s="347" t="s">
        <v>4909</v>
      </c>
      <c r="E2180" s="347">
        <v>6</v>
      </c>
      <c r="F2180" s="347">
        <v>0.7</v>
      </c>
      <c r="G2180" s="347" t="s">
        <v>11</v>
      </c>
      <c r="H2180" s="349">
        <v>41.4</v>
      </c>
      <c r="I2180" s="350" t="s">
        <v>12</v>
      </c>
      <c r="J2180" s="351">
        <f t="shared" si="33"/>
        <v>113.69999999999999</v>
      </c>
      <c r="K2180" s="351">
        <v>18.95</v>
      </c>
      <c r="L2180" s="3" t="str">
        <f>IFERROR(INDEX(dbOrdini[PREZZO
VINOLUX],MATCH(A2180,dbOrdini[CODICE
ANKER],0)),"")</f>
        <v/>
      </c>
      <c r="M2180" s="347" t="s">
        <v>10537</v>
      </c>
      <c r="N2180" s="15" t="str">
        <f>IFERROR(INDEX(dbOrdini[ORDINE],MATCH(A2180,dbOrdini[CODICE
ANKER]*(dbOrdini[CODICE
SUPPLY]="GEN24"),0)),"")</f>
        <v/>
      </c>
      <c r="O2180" s="352" t="s">
        <v>8</v>
      </c>
      <c r="P2180" s="347" t="s">
        <v>4914</v>
      </c>
    </row>
    <row r="2181" spans="1:16">
      <c r="A2181" s="347" t="s">
        <v>11093</v>
      </c>
      <c r="B2181" s="348">
        <v>2223</v>
      </c>
      <c r="C2181" s="347" t="s">
        <v>28152</v>
      </c>
      <c r="D2181" s="347" t="s">
        <v>4909</v>
      </c>
      <c r="E2181" s="347">
        <v>6</v>
      </c>
      <c r="F2181" s="347">
        <v>0.7</v>
      </c>
      <c r="G2181" s="347" t="s">
        <v>11</v>
      </c>
      <c r="H2181" s="349">
        <v>44</v>
      </c>
      <c r="I2181" s="350" t="s">
        <v>12</v>
      </c>
      <c r="J2181" s="351">
        <f t="shared" si="33"/>
        <v>123</v>
      </c>
      <c r="K2181" s="351">
        <v>20.5</v>
      </c>
      <c r="L2181" s="3" t="str">
        <f>IFERROR(INDEX(dbOrdini[PREZZO
VINOLUX],MATCH(A2181,dbOrdini[CODICE
ANKER],0)),"")</f>
        <v/>
      </c>
      <c r="M2181" s="347" t="s">
        <v>10537</v>
      </c>
      <c r="N2181" s="15" t="str">
        <f>IFERROR(INDEX(dbOrdini[ORDINE],MATCH(A2181,dbOrdini[CODICE
ANKER]*(dbOrdini[CODICE
SUPPLY]="GEN24"),0)),"")</f>
        <v/>
      </c>
      <c r="O2181" s="352" t="s">
        <v>8</v>
      </c>
      <c r="P2181" s="347" t="s">
        <v>4914</v>
      </c>
    </row>
    <row r="2182" spans="1:16">
      <c r="A2182" s="347" t="s">
        <v>4911</v>
      </c>
      <c r="B2182" s="348">
        <v>22</v>
      </c>
      <c r="C2182" s="347" t="s">
        <v>28152</v>
      </c>
      <c r="D2182" s="347" t="s">
        <v>4909</v>
      </c>
      <c r="E2182" s="347">
        <v>12</v>
      </c>
      <c r="F2182" s="347">
        <v>0.35</v>
      </c>
      <c r="G2182" s="347" t="s">
        <v>11</v>
      </c>
      <c r="H2182" s="349">
        <v>41.4</v>
      </c>
      <c r="I2182" s="350" t="s">
        <v>12</v>
      </c>
      <c r="J2182" s="351">
        <f t="shared" si="33"/>
        <v>141</v>
      </c>
      <c r="K2182" s="351">
        <v>11.75</v>
      </c>
      <c r="L2182" s="3" t="str">
        <f>IFERROR(INDEX(dbOrdini[PREZZO
VINOLUX],MATCH(A2182,dbOrdini[CODICE
ANKER],0)),"")</f>
        <v/>
      </c>
      <c r="M2182" s="347" t="s">
        <v>10537</v>
      </c>
      <c r="N2182" s="15" t="str">
        <f>IFERROR(INDEX(dbOrdini[ORDINE],MATCH(A2182,dbOrdini[CODICE
ANKER]*(dbOrdini[CODICE
SUPPLY]="GEN24"),0)),"")</f>
        <v/>
      </c>
      <c r="O2182" s="352" t="s">
        <v>8</v>
      </c>
      <c r="P2182" s="347" t="s">
        <v>4912</v>
      </c>
    </row>
    <row r="2183" spans="1:16">
      <c r="A2183" s="347" t="s">
        <v>11610</v>
      </c>
      <c r="B2183" s="348">
        <v>0</v>
      </c>
      <c r="C2183" s="347" t="s">
        <v>28152</v>
      </c>
      <c r="D2183" s="347" t="s">
        <v>4909</v>
      </c>
      <c r="E2183" s="347">
        <v>6</v>
      </c>
      <c r="F2183" s="347">
        <v>1.75</v>
      </c>
      <c r="G2183" s="347" t="s">
        <v>11</v>
      </c>
      <c r="H2183" s="349">
        <v>44</v>
      </c>
      <c r="I2183" s="350" t="s">
        <v>12</v>
      </c>
      <c r="J2183" s="351">
        <f t="shared" si="33"/>
        <v>267</v>
      </c>
      <c r="K2183" s="351">
        <v>44.5</v>
      </c>
      <c r="L2183" s="3" t="str">
        <f>IFERROR(INDEX(dbOrdini[PREZZO
VINOLUX],MATCH(A2183,dbOrdini[CODICE
ANKER],0)),"")</f>
        <v/>
      </c>
      <c r="M2183" s="347" t="s">
        <v>10537</v>
      </c>
      <c r="N2183" s="15" t="str">
        <f>IFERROR(INDEX(dbOrdini[ORDINE],MATCH(A2183,dbOrdini[CODICE
ANKER]*(dbOrdini[CODICE
SUPPLY]="GEN24"),0)),"")</f>
        <v/>
      </c>
      <c r="O2183" s="352" t="s">
        <v>8</v>
      </c>
      <c r="P2183" s="347" t="s">
        <v>4918</v>
      </c>
    </row>
    <row r="2184" spans="1:16">
      <c r="A2184" s="347" t="s">
        <v>4917</v>
      </c>
      <c r="B2184" s="348">
        <v>0</v>
      </c>
      <c r="C2184" s="347" t="s">
        <v>28152</v>
      </c>
      <c r="D2184" s="347" t="s">
        <v>4909</v>
      </c>
      <c r="E2184" s="347">
        <v>6</v>
      </c>
      <c r="F2184" s="347">
        <v>1.75</v>
      </c>
      <c r="G2184" s="347" t="s">
        <v>11262</v>
      </c>
      <c r="H2184" s="349">
        <v>41.4</v>
      </c>
      <c r="I2184" s="350" t="s">
        <v>12</v>
      </c>
      <c r="J2184" s="351">
        <f t="shared" si="33"/>
        <v>267</v>
      </c>
      <c r="K2184" s="351">
        <v>44.5</v>
      </c>
      <c r="L2184" s="3" t="str">
        <f>IFERROR(INDEX(dbOrdini[PREZZO
VINOLUX],MATCH(A2184,dbOrdini[CODICE
ANKER],0)),"")</f>
        <v/>
      </c>
      <c r="M2184" s="347" t="s">
        <v>10537</v>
      </c>
      <c r="N2184" s="15" t="str">
        <f>IFERROR(INDEX(dbOrdini[ORDINE],MATCH(A2184,dbOrdini[CODICE
ANKER]*(dbOrdini[CODICE
SUPPLY]="GEN24"),0)),"")</f>
        <v/>
      </c>
      <c r="O2184" s="352" t="s">
        <v>8</v>
      </c>
      <c r="P2184" s="347" t="s">
        <v>4918</v>
      </c>
    </row>
    <row r="2185" spans="1:16">
      <c r="A2185" s="347" t="s">
        <v>4920</v>
      </c>
      <c r="B2185" s="348">
        <v>25</v>
      </c>
      <c r="C2185" s="347" t="s">
        <v>28152</v>
      </c>
      <c r="D2185" s="347" t="s">
        <v>4921</v>
      </c>
      <c r="E2185" s="347">
        <v>6</v>
      </c>
      <c r="F2185" s="347">
        <v>0.7</v>
      </c>
      <c r="G2185" s="347" t="s">
        <v>11</v>
      </c>
      <c r="H2185" s="349">
        <v>43.4</v>
      </c>
      <c r="I2185" s="350" t="s">
        <v>12</v>
      </c>
      <c r="J2185" s="351">
        <f t="shared" si="33"/>
        <v>147</v>
      </c>
      <c r="K2185" s="351">
        <v>24.5</v>
      </c>
      <c r="L2185" s="3" t="str">
        <f>IFERROR(INDEX(dbOrdini[PREZZO
VINOLUX],MATCH(A2185,dbOrdini[CODICE
ANKER],0)),"")</f>
        <v/>
      </c>
      <c r="M2185" s="347" t="s">
        <v>10537</v>
      </c>
      <c r="N2185" s="15" t="str">
        <f>IFERROR(INDEX(dbOrdini[ORDINE],MATCH(A2185,dbOrdini[CODICE
ANKER]*(dbOrdini[CODICE
SUPPLY]="GEN24"),0)),"")</f>
        <v/>
      </c>
      <c r="O2185" s="352" t="s">
        <v>8</v>
      </c>
      <c r="P2185" s="347" t="s">
        <v>4922</v>
      </c>
    </row>
    <row r="2186" spans="1:16">
      <c r="A2186" s="347" t="s">
        <v>28653</v>
      </c>
      <c r="B2186" s="348">
        <v>0</v>
      </c>
      <c r="C2186" s="347" t="s">
        <v>28152</v>
      </c>
      <c r="D2186" s="347" t="s">
        <v>28654</v>
      </c>
      <c r="E2186" s="347">
        <v>6</v>
      </c>
      <c r="F2186" s="347">
        <v>0.7</v>
      </c>
      <c r="G2186" s="347" t="s">
        <v>11262</v>
      </c>
      <c r="H2186" s="349">
        <v>43.4</v>
      </c>
      <c r="I2186" s="350" t="s">
        <v>12</v>
      </c>
      <c r="J2186" s="351">
        <f t="shared" si="33"/>
        <v>141</v>
      </c>
      <c r="K2186" s="351">
        <v>23.5</v>
      </c>
      <c r="L2186" s="3" t="str">
        <f>IFERROR(INDEX(dbOrdini[PREZZO
VINOLUX],MATCH(A2186,dbOrdini[CODICE
ANKER],0)),"")</f>
        <v/>
      </c>
      <c r="M2186" s="347" t="s">
        <v>10537</v>
      </c>
      <c r="N2186" s="15" t="str">
        <f>IFERROR(INDEX(dbOrdini[ORDINE],MATCH(A2186,dbOrdini[CODICE
ANKER]*(dbOrdini[CODICE
SUPPLY]="GEN24"),0)),"")</f>
        <v/>
      </c>
      <c r="O2186" s="352" t="s">
        <v>8</v>
      </c>
      <c r="P2186" s="347" t="s">
        <v>28655</v>
      </c>
    </row>
    <row r="2187" spans="1:16">
      <c r="A2187" s="347" t="s">
        <v>4923</v>
      </c>
      <c r="B2187" s="348">
        <v>67</v>
      </c>
      <c r="C2187" s="347" t="s">
        <v>28152</v>
      </c>
      <c r="D2187" s="347" t="s">
        <v>4924</v>
      </c>
      <c r="E2187" s="347">
        <v>6</v>
      </c>
      <c r="F2187" s="347">
        <v>0.7</v>
      </c>
      <c r="G2187" s="347" t="s">
        <v>11</v>
      </c>
      <c r="H2187" s="349">
        <v>43.4</v>
      </c>
      <c r="I2187" s="350" t="s">
        <v>12</v>
      </c>
      <c r="J2187" s="351">
        <f t="shared" si="33"/>
        <v>125.69999999999999</v>
      </c>
      <c r="K2187" s="351">
        <v>20.95</v>
      </c>
      <c r="L2187" s="3" t="str">
        <f>IFERROR(INDEX(dbOrdini[PREZZO
VINOLUX],MATCH(A2187,dbOrdini[CODICE
ANKER],0)),"")</f>
        <v/>
      </c>
      <c r="M2187" s="347" t="s">
        <v>10537</v>
      </c>
      <c r="N2187" s="15" t="str">
        <f>IFERROR(INDEX(dbOrdini[ORDINE],MATCH(A2187,dbOrdini[CODICE
ANKER]*(dbOrdini[CODICE
SUPPLY]="GEN24"),0)),"")</f>
        <v/>
      </c>
      <c r="O2187" s="352" t="s">
        <v>8</v>
      </c>
      <c r="P2187" s="347" t="s">
        <v>4925</v>
      </c>
    </row>
    <row r="2188" spans="1:16">
      <c r="A2188" s="347" t="s">
        <v>4926</v>
      </c>
      <c r="B2188" s="348">
        <v>74</v>
      </c>
      <c r="C2188" s="347" t="s">
        <v>28152</v>
      </c>
      <c r="D2188" s="347" t="s">
        <v>4927</v>
      </c>
      <c r="E2188" s="347">
        <v>6</v>
      </c>
      <c r="F2188" s="347">
        <v>0.7</v>
      </c>
      <c r="G2188" s="347" t="s">
        <v>11</v>
      </c>
      <c r="H2188" s="349">
        <v>43.4</v>
      </c>
      <c r="I2188" s="350" t="s">
        <v>12</v>
      </c>
      <c r="J2188" s="351">
        <f t="shared" si="33"/>
        <v>120</v>
      </c>
      <c r="K2188" s="351">
        <v>20</v>
      </c>
      <c r="L2188" s="3" t="str">
        <f>IFERROR(INDEX(dbOrdini[PREZZO
VINOLUX],MATCH(A2188,dbOrdini[CODICE
ANKER],0)),"")</f>
        <v/>
      </c>
      <c r="M2188" s="347" t="s">
        <v>10537</v>
      </c>
      <c r="N2188" s="15" t="str">
        <f>IFERROR(INDEX(dbOrdini[ORDINE],MATCH(A2188,dbOrdini[CODICE
ANKER]*(dbOrdini[CODICE
SUPPLY]="GEN24"),0)),"")</f>
        <v/>
      </c>
      <c r="O2188" s="352" t="s">
        <v>8</v>
      </c>
      <c r="P2188" s="347" t="s">
        <v>4928</v>
      </c>
    </row>
    <row r="2189" spans="1:16">
      <c r="A2189" s="347" t="s">
        <v>4929</v>
      </c>
      <c r="B2189" s="348">
        <v>90</v>
      </c>
      <c r="C2189" s="347" t="s">
        <v>28152</v>
      </c>
      <c r="D2189" s="347" t="s">
        <v>4930</v>
      </c>
      <c r="E2189" s="347">
        <v>6</v>
      </c>
      <c r="F2189" s="347">
        <v>0.75</v>
      </c>
      <c r="G2189" s="347" t="s">
        <v>11</v>
      </c>
      <c r="H2189" s="349">
        <v>12</v>
      </c>
      <c r="I2189" s="350" t="s">
        <v>12</v>
      </c>
      <c r="J2189" s="351">
        <f t="shared" ref="J2189:J2252" si="34">E2189*K2189</f>
        <v>23.700000000000003</v>
      </c>
      <c r="K2189" s="351">
        <v>3.95</v>
      </c>
      <c r="L2189" s="3" t="str">
        <f>IFERROR(INDEX(dbOrdini[PREZZO
VINOLUX],MATCH(A2189,dbOrdini[CODICE
ANKER],0)),"")</f>
        <v/>
      </c>
      <c r="M2189" s="347" t="s">
        <v>28244</v>
      </c>
      <c r="N2189" s="15" t="str">
        <f>IFERROR(INDEX(dbOrdini[ORDINE],MATCH(A2189,dbOrdini[CODICE
ANKER]*(dbOrdini[CODICE
SUPPLY]="GEN24"),0)),"")</f>
        <v/>
      </c>
      <c r="O2189" s="352" t="s">
        <v>8</v>
      </c>
      <c r="P2189" s="347" t="s">
        <v>4931</v>
      </c>
    </row>
    <row r="2190" spans="1:16">
      <c r="A2190" s="347" t="s">
        <v>4932</v>
      </c>
      <c r="B2190" s="348">
        <v>90</v>
      </c>
      <c r="C2190" s="347" t="s">
        <v>28152</v>
      </c>
      <c r="D2190" s="347" t="s">
        <v>4933</v>
      </c>
      <c r="E2190" s="347">
        <v>6</v>
      </c>
      <c r="F2190" s="347">
        <v>0.75</v>
      </c>
      <c r="G2190" s="347" t="s">
        <v>11</v>
      </c>
      <c r="H2190" s="349">
        <v>11.5</v>
      </c>
      <c r="I2190" s="350" t="s">
        <v>12</v>
      </c>
      <c r="J2190" s="351">
        <f t="shared" si="34"/>
        <v>19.200000000000003</v>
      </c>
      <c r="K2190" s="351">
        <v>3.2</v>
      </c>
      <c r="L2190" s="3" t="str">
        <f>IFERROR(INDEX(dbOrdini[PREZZO
VINOLUX],MATCH(A2190,dbOrdini[CODICE
ANKER],0)),"")</f>
        <v/>
      </c>
      <c r="M2190" s="347" t="s">
        <v>28244</v>
      </c>
      <c r="N2190" s="15" t="str">
        <f>IFERROR(INDEX(dbOrdini[ORDINE],MATCH(A2190,dbOrdini[CODICE
ANKER]*(dbOrdini[CODICE
SUPPLY]="GEN24"),0)),"")</f>
        <v/>
      </c>
      <c r="O2190" s="352" t="s">
        <v>8</v>
      </c>
      <c r="P2190" s="347" t="s">
        <v>4934</v>
      </c>
    </row>
    <row r="2191" spans="1:16">
      <c r="A2191" s="347" t="s">
        <v>4935</v>
      </c>
      <c r="B2191" s="348">
        <v>400</v>
      </c>
      <c r="C2191" s="347" t="s">
        <v>28152</v>
      </c>
      <c r="D2191" s="347" t="s">
        <v>4936</v>
      </c>
      <c r="E2191" s="347">
        <v>12</v>
      </c>
      <c r="F2191" s="347">
        <v>0.2</v>
      </c>
      <c r="G2191" s="347" t="s">
        <v>11</v>
      </c>
      <c r="H2191" s="349">
        <v>11.5</v>
      </c>
      <c r="I2191" s="350" t="s">
        <v>12</v>
      </c>
      <c r="J2191" s="351">
        <f t="shared" si="34"/>
        <v>15.24</v>
      </c>
      <c r="K2191" s="351">
        <v>1.27</v>
      </c>
      <c r="L2191" s="3" t="str">
        <f>IFERROR(INDEX(dbOrdini[PREZZO
VINOLUX],MATCH(A2191,dbOrdini[CODICE
ANKER],0)),"")</f>
        <v/>
      </c>
      <c r="M2191" s="347" t="s">
        <v>28244</v>
      </c>
      <c r="N2191" s="15" t="str">
        <f>IFERROR(INDEX(dbOrdini[ORDINE],MATCH(A2191,dbOrdini[CODICE
ANKER]*(dbOrdini[CODICE
SUPPLY]="GEN24"),0)),"")</f>
        <v/>
      </c>
      <c r="O2191" s="352" t="s">
        <v>8</v>
      </c>
      <c r="P2191" s="347" t="s">
        <v>4937</v>
      </c>
    </row>
    <row r="2192" spans="1:16">
      <c r="A2192" s="347" t="s">
        <v>4938</v>
      </c>
      <c r="B2192" s="348">
        <v>27</v>
      </c>
      <c r="C2192" s="347" t="s">
        <v>28152</v>
      </c>
      <c r="D2192" s="347" t="s">
        <v>4939</v>
      </c>
      <c r="E2192" s="347">
        <v>6</v>
      </c>
      <c r="F2192" s="347">
        <v>1</v>
      </c>
      <c r="G2192" s="347" t="s">
        <v>11</v>
      </c>
      <c r="H2192" s="349">
        <v>35</v>
      </c>
      <c r="I2192" s="350" t="s">
        <v>12</v>
      </c>
      <c r="J2192" s="351">
        <f t="shared" si="34"/>
        <v>23.700000000000003</v>
      </c>
      <c r="K2192" s="351">
        <v>3.95</v>
      </c>
      <c r="L2192" s="3" t="str">
        <f>IFERROR(INDEX(dbOrdini[PREZZO
VINOLUX],MATCH(A2192,dbOrdini[CODICE
ANKER],0)),"")</f>
        <v/>
      </c>
      <c r="M2192" s="347" t="s">
        <v>28208</v>
      </c>
      <c r="N2192" s="15" t="str">
        <f>IFERROR(INDEX(dbOrdini[ORDINE],MATCH(A2192,dbOrdini[CODICE
ANKER]*(dbOrdini[CODICE
SUPPLY]="GEN24"),0)),"")</f>
        <v/>
      </c>
      <c r="O2192" s="352" t="s">
        <v>8</v>
      </c>
      <c r="P2192" s="347" t="s">
        <v>4940</v>
      </c>
    </row>
    <row r="2193" spans="1:16">
      <c r="A2193" s="347" t="s">
        <v>4941</v>
      </c>
      <c r="B2193" s="348">
        <v>32</v>
      </c>
      <c r="C2193" s="347" t="s">
        <v>28152</v>
      </c>
      <c r="D2193" s="347" t="s">
        <v>4942</v>
      </c>
      <c r="E2193" s="347">
        <v>6</v>
      </c>
      <c r="F2193" s="347">
        <v>1</v>
      </c>
      <c r="G2193" s="347" t="s">
        <v>11</v>
      </c>
      <c r="H2193" s="349">
        <v>35</v>
      </c>
      <c r="I2193" s="350" t="s">
        <v>12</v>
      </c>
      <c r="J2193" s="351">
        <f t="shared" si="34"/>
        <v>21.9</v>
      </c>
      <c r="K2193" s="351">
        <v>3.65</v>
      </c>
      <c r="L2193" s="3" t="str">
        <f>IFERROR(INDEX(dbOrdini[PREZZO
VINOLUX],MATCH(A2193,dbOrdini[CODICE
ANKER],0)),"")</f>
        <v/>
      </c>
      <c r="M2193" s="347" t="s">
        <v>28209</v>
      </c>
      <c r="N2193" s="15" t="str">
        <f>IFERROR(INDEX(dbOrdini[ORDINE],MATCH(A2193,dbOrdini[CODICE
ANKER]*(dbOrdini[CODICE
SUPPLY]="GEN24"),0)),"")</f>
        <v/>
      </c>
      <c r="O2193" s="352" t="s">
        <v>8</v>
      </c>
      <c r="P2193" s="347" t="s">
        <v>4943</v>
      </c>
    </row>
    <row r="2194" spans="1:16">
      <c r="A2194" s="347" t="s">
        <v>28656</v>
      </c>
      <c r="B2194" s="348">
        <v>0</v>
      </c>
      <c r="C2194" s="347" t="s">
        <v>28152</v>
      </c>
      <c r="D2194" s="347" t="s">
        <v>28657</v>
      </c>
      <c r="E2194" s="347">
        <v>3</v>
      </c>
      <c r="F2194" s="347">
        <v>0.7</v>
      </c>
      <c r="G2194" s="347" t="s">
        <v>11</v>
      </c>
      <c r="H2194" s="349">
        <v>40</v>
      </c>
      <c r="I2194" s="350" t="s">
        <v>12</v>
      </c>
      <c r="J2194" s="351">
        <f t="shared" si="34"/>
        <v>2340</v>
      </c>
      <c r="K2194" s="351">
        <v>780</v>
      </c>
      <c r="L2194" s="3" t="str">
        <f>IFERROR(INDEX(dbOrdini[PREZZO
VINOLUX],MATCH(A2194,dbOrdini[CODICE
ANKER],0)),"")</f>
        <v/>
      </c>
      <c r="M2194" s="347" t="s">
        <v>10548</v>
      </c>
      <c r="N2194" s="15" t="str">
        <f>IFERROR(INDEX(dbOrdini[ORDINE],MATCH(A2194,dbOrdini[CODICE
ANKER]*(dbOrdini[CODICE
SUPPLY]="GEN24"),0)),"")</f>
        <v/>
      </c>
      <c r="O2194" s="352" t="s">
        <v>8</v>
      </c>
      <c r="P2194" s="347" t="s">
        <v>28658</v>
      </c>
    </row>
    <row r="2195" spans="1:16">
      <c r="A2195" s="347" t="s">
        <v>4944</v>
      </c>
      <c r="B2195" s="348">
        <v>108</v>
      </c>
      <c r="C2195" s="347" t="s">
        <v>28152</v>
      </c>
      <c r="D2195" s="347" t="s">
        <v>4945</v>
      </c>
      <c r="E2195" s="347">
        <v>12</v>
      </c>
      <c r="F2195" s="347">
        <v>0.05</v>
      </c>
      <c r="G2195" s="347" t="s">
        <v>11</v>
      </c>
      <c r="H2195" s="349">
        <v>40</v>
      </c>
      <c r="I2195" s="350" t="s">
        <v>12</v>
      </c>
      <c r="J2195" s="351">
        <f t="shared" si="34"/>
        <v>25.200000000000003</v>
      </c>
      <c r="K2195" s="351">
        <v>2.1</v>
      </c>
      <c r="L2195" s="3" t="str">
        <f>IFERROR(INDEX(dbOrdini[PREZZO
VINOLUX],MATCH(A2195,dbOrdini[CODICE
ANKER],0)),"")</f>
        <v/>
      </c>
      <c r="M2195" s="347" t="s">
        <v>10548</v>
      </c>
      <c r="N2195" s="15" t="str">
        <f>IFERROR(INDEX(dbOrdini[ORDINE],MATCH(A2195,dbOrdini[CODICE
ANKER]*(dbOrdini[CODICE
SUPPLY]="GEN24"),0)),"")</f>
        <v/>
      </c>
      <c r="O2195" s="352" t="s">
        <v>8</v>
      </c>
      <c r="P2195" s="347" t="s">
        <v>4946</v>
      </c>
    </row>
    <row r="2196" spans="1:16">
      <c r="A2196" s="347" t="s">
        <v>4947</v>
      </c>
      <c r="B2196" s="348">
        <v>28</v>
      </c>
      <c r="C2196" s="347" t="s">
        <v>28152</v>
      </c>
      <c r="D2196" s="347" t="s">
        <v>4945</v>
      </c>
      <c r="E2196" s="347">
        <v>24</v>
      </c>
      <c r="F2196" s="347">
        <v>0.2</v>
      </c>
      <c r="G2196" s="347" t="s">
        <v>11</v>
      </c>
      <c r="H2196" s="349">
        <v>40</v>
      </c>
      <c r="I2196" s="350" t="s">
        <v>12</v>
      </c>
      <c r="J2196" s="351">
        <f t="shared" si="34"/>
        <v>176.39999999999998</v>
      </c>
      <c r="K2196" s="351">
        <v>7.35</v>
      </c>
      <c r="L2196" s="3" t="str">
        <f>IFERROR(INDEX(dbOrdini[PREZZO
VINOLUX],MATCH(A2196,dbOrdini[CODICE
ANKER],0)),"")</f>
        <v/>
      </c>
      <c r="M2196" s="347" t="s">
        <v>10548</v>
      </c>
      <c r="N2196" s="15" t="str">
        <f>IFERROR(INDEX(dbOrdini[ORDINE],MATCH(A2196,dbOrdini[CODICE
ANKER]*(dbOrdini[CODICE
SUPPLY]="GEN24"),0)),"")</f>
        <v/>
      </c>
      <c r="O2196" s="352" t="s">
        <v>8</v>
      </c>
      <c r="P2196" s="347" t="s">
        <v>4948</v>
      </c>
    </row>
    <row r="2197" spans="1:16">
      <c r="A2197" s="347" t="s">
        <v>4956</v>
      </c>
      <c r="B2197" s="348">
        <v>470</v>
      </c>
      <c r="C2197" s="347" t="s">
        <v>28152</v>
      </c>
      <c r="D2197" s="347" t="s">
        <v>4945</v>
      </c>
      <c r="E2197" s="347">
        <v>6</v>
      </c>
      <c r="F2197" s="347">
        <v>1.5</v>
      </c>
      <c r="G2197" s="347" t="s">
        <v>11</v>
      </c>
      <c r="H2197" s="349">
        <v>40</v>
      </c>
      <c r="I2197" s="350" t="s">
        <v>12</v>
      </c>
      <c r="J2197" s="351">
        <f t="shared" si="34"/>
        <v>351</v>
      </c>
      <c r="K2197" s="351">
        <v>58.5</v>
      </c>
      <c r="L2197" s="3" t="str">
        <f>IFERROR(INDEX(dbOrdini[PREZZO
VINOLUX],MATCH(A2197,dbOrdini[CODICE
ANKER],0)),"")</f>
        <v/>
      </c>
      <c r="M2197" s="347" t="s">
        <v>10548</v>
      </c>
      <c r="N2197" s="15" t="str">
        <f>IFERROR(INDEX(dbOrdini[ORDINE],MATCH(A2197,dbOrdini[CODICE
ANKER]*(dbOrdini[CODICE
SUPPLY]="GEN24"),0)),"")</f>
        <v/>
      </c>
      <c r="O2197" s="352" t="s">
        <v>8</v>
      </c>
      <c r="P2197" s="347" t="s">
        <v>4957</v>
      </c>
    </row>
    <row r="2198" spans="1:16">
      <c r="A2198" s="347" t="s">
        <v>4951</v>
      </c>
      <c r="B2198" s="348">
        <v>1152</v>
      </c>
      <c r="C2198" s="347" t="s">
        <v>28152</v>
      </c>
      <c r="D2198" s="347" t="s">
        <v>4945</v>
      </c>
      <c r="E2198" s="347">
        <v>12</v>
      </c>
      <c r="F2198" s="347">
        <v>0.7</v>
      </c>
      <c r="G2198" s="347" t="s">
        <v>11</v>
      </c>
      <c r="H2198" s="349">
        <v>40</v>
      </c>
      <c r="I2198" s="350" t="s">
        <v>12</v>
      </c>
      <c r="J2198" s="351">
        <f t="shared" si="34"/>
        <v>274.79999999999995</v>
      </c>
      <c r="K2198" s="351">
        <v>22.9</v>
      </c>
      <c r="L2198" s="3" t="str">
        <f>IFERROR(INDEX(dbOrdini[PREZZO
VINOLUX],MATCH(A2198,dbOrdini[CODICE
ANKER],0)),"")</f>
        <v/>
      </c>
      <c r="M2198" s="347" t="s">
        <v>10548</v>
      </c>
      <c r="N2198" s="15" t="str">
        <f>IFERROR(INDEX(dbOrdini[ORDINE],MATCH(A2198,dbOrdini[CODICE
ANKER]*(dbOrdini[CODICE
SUPPLY]="GEN24"),0)),"")</f>
        <v/>
      </c>
      <c r="O2198" s="352" t="s">
        <v>8</v>
      </c>
      <c r="P2198" s="347" t="s">
        <v>4952</v>
      </c>
    </row>
    <row r="2199" spans="1:16">
      <c r="A2199" s="347" t="s">
        <v>4949</v>
      </c>
      <c r="B2199" s="348">
        <v>619</v>
      </c>
      <c r="C2199" s="347" t="s">
        <v>28152</v>
      </c>
      <c r="D2199" s="347" t="s">
        <v>4945</v>
      </c>
      <c r="E2199" s="347">
        <v>12</v>
      </c>
      <c r="F2199" s="347">
        <v>0.35</v>
      </c>
      <c r="G2199" s="347" t="s">
        <v>11</v>
      </c>
      <c r="H2199" s="349">
        <v>40</v>
      </c>
      <c r="I2199" s="350" t="s">
        <v>12</v>
      </c>
      <c r="J2199" s="351">
        <f t="shared" si="34"/>
        <v>195</v>
      </c>
      <c r="K2199" s="351">
        <v>16.25</v>
      </c>
      <c r="L2199" s="3" t="str">
        <f>IFERROR(INDEX(dbOrdini[PREZZO
VINOLUX],MATCH(A2199,dbOrdini[CODICE
ANKER],0)),"")</f>
        <v/>
      </c>
      <c r="M2199" s="347" t="s">
        <v>10548</v>
      </c>
      <c r="N2199" s="15" t="str">
        <f>IFERROR(INDEX(dbOrdini[ORDINE],MATCH(A2199,dbOrdini[CODICE
ANKER]*(dbOrdini[CODICE
SUPPLY]="GEN24"),0)),"")</f>
        <v/>
      </c>
      <c r="O2199" s="352" t="s">
        <v>8</v>
      </c>
      <c r="P2199" s="347" t="s">
        <v>4950</v>
      </c>
    </row>
    <row r="2200" spans="1:16">
      <c r="A2200" s="347" t="s">
        <v>4954</v>
      </c>
      <c r="B2200" s="348">
        <v>321</v>
      </c>
      <c r="C2200" s="347" t="s">
        <v>28152</v>
      </c>
      <c r="D2200" s="347" t="s">
        <v>4945</v>
      </c>
      <c r="E2200" s="347">
        <v>12</v>
      </c>
      <c r="F2200" s="347">
        <v>1</v>
      </c>
      <c r="G2200" s="347" t="s">
        <v>11</v>
      </c>
      <c r="H2200" s="349">
        <v>40</v>
      </c>
      <c r="I2200" s="350" t="s">
        <v>12</v>
      </c>
      <c r="J2200" s="351">
        <f t="shared" si="34"/>
        <v>480</v>
      </c>
      <c r="K2200" s="351">
        <v>40</v>
      </c>
      <c r="L2200" s="3" t="str">
        <f>IFERROR(INDEX(dbOrdini[PREZZO
VINOLUX],MATCH(A2200,dbOrdini[CODICE
ANKER],0)),"")</f>
        <v/>
      </c>
      <c r="M2200" s="347" t="s">
        <v>10548</v>
      </c>
      <c r="N2200" s="15" t="str">
        <f>IFERROR(INDEX(dbOrdini[ORDINE],MATCH(A2200,dbOrdini[CODICE
ANKER]*(dbOrdini[CODICE
SUPPLY]="GEN24"),0)),"")</f>
        <v/>
      </c>
      <c r="O2200" s="352" t="s">
        <v>8</v>
      </c>
      <c r="P2200" s="347" t="s">
        <v>4955</v>
      </c>
    </row>
    <row r="2201" spans="1:16">
      <c r="A2201" s="347" t="s">
        <v>4953</v>
      </c>
      <c r="B2201" s="348">
        <v>124</v>
      </c>
      <c r="C2201" s="347" t="s">
        <v>28152</v>
      </c>
      <c r="D2201" s="347" t="s">
        <v>4945</v>
      </c>
      <c r="E2201" s="347">
        <v>6</v>
      </c>
      <c r="F2201" s="347">
        <v>0.7</v>
      </c>
      <c r="G2201" s="347" t="s">
        <v>11</v>
      </c>
      <c r="H2201" s="349">
        <v>40</v>
      </c>
      <c r="I2201" s="350" t="s">
        <v>12</v>
      </c>
      <c r="J2201" s="351">
        <f t="shared" si="34"/>
        <v>137.39999999999998</v>
      </c>
      <c r="K2201" s="351">
        <v>22.9</v>
      </c>
      <c r="L2201" s="3" t="str">
        <f>IFERROR(INDEX(dbOrdini[PREZZO
VINOLUX],MATCH(A2201,dbOrdini[CODICE
ANKER],0)),"")</f>
        <v/>
      </c>
      <c r="M2201" s="347" t="s">
        <v>10548</v>
      </c>
      <c r="N2201" s="15" t="str">
        <f>IFERROR(INDEX(dbOrdini[ORDINE],MATCH(A2201,dbOrdini[CODICE
ANKER]*(dbOrdini[CODICE
SUPPLY]="GEN24"),0)),"")</f>
        <v/>
      </c>
      <c r="O2201" s="352" t="s">
        <v>8</v>
      </c>
      <c r="P2201" s="347" t="s">
        <v>4952</v>
      </c>
    </row>
    <row r="2202" spans="1:16">
      <c r="A2202" s="347" t="s">
        <v>28659</v>
      </c>
      <c r="B2202" s="348">
        <v>0</v>
      </c>
      <c r="C2202" s="347" t="s">
        <v>28152</v>
      </c>
      <c r="D2202" s="347" t="s">
        <v>4958</v>
      </c>
      <c r="E2202" s="347">
        <v>12</v>
      </c>
      <c r="F2202" s="347">
        <v>0.7</v>
      </c>
      <c r="G2202" s="347" t="s">
        <v>11</v>
      </c>
      <c r="H2202" s="349">
        <v>40</v>
      </c>
      <c r="I2202" s="350" t="s">
        <v>12</v>
      </c>
      <c r="J2202" s="351">
        <f t="shared" si="34"/>
        <v>276</v>
      </c>
      <c r="K2202" s="351">
        <v>23</v>
      </c>
      <c r="L2202" s="3" t="str">
        <f>IFERROR(INDEX(dbOrdini[PREZZO
VINOLUX],MATCH(A2202,dbOrdini[CODICE
ANKER],0)),"")</f>
        <v/>
      </c>
      <c r="M2202" s="347" t="s">
        <v>10548</v>
      </c>
      <c r="N2202" s="15" t="str">
        <f>IFERROR(INDEX(dbOrdini[ORDINE],MATCH(A2202,dbOrdini[CODICE
ANKER]*(dbOrdini[CODICE
SUPPLY]="GEN24"),0)),"")</f>
        <v/>
      </c>
      <c r="O2202" s="352" t="s">
        <v>8</v>
      </c>
      <c r="P2202" s="347" t="s">
        <v>4952</v>
      </c>
    </row>
    <row r="2203" spans="1:16">
      <c r="A2203" s="347" t="s">
        <v>4959</v>
      </c>
      <c r="B2203" s="348">
        <v>1003</v>
      </c>
      <c r="C2203" s="347" t="s">
        <v>28152</v>
      </c>
      <c r="D2203" s="347" t="s">
        <v>4958</v>
      </c>
      <c r="E2203" s="347">
        <v>12</v>
      </c>
      <c r="F2203" s="347">
        <v>1</v>
      </c>
      <c r="G2203" s="347" t="s">
        <v>11</v>
      </c>
      <c r="H2203" s="349">
        <v>40</v>
      </c>
      <c r="I2203" s="350" t="s">
        <v>12</v>
      </c>
      <c r="J2203" s="351">
        <f t="shared" si="34"/>
        <v>390</v>
      </c>
      <c r="K2203" s="351">
        <v>32.5</v>
      </c>
      <c r="L2203" s="3" t="str">
        <f>IFERROR(INDEX(dbOrdini[PREZZO
VINOLUX],MATCH(A2203,dbOrdini[CODICE
ANKER],0)),"")</f>
        <v/>
      </c>
      <c r="M2203" s="347" t="s">
        <v>10548</v>
      </c>
      <c r="N2203" s="15" t="str">
        <f>IFERROR(INDEX(dbOrdini[ORDINE],MATCH(A2203,dbOrdini[CODICE
ANKER]*(dbOrdini[CODICE
SUPPLY]="GEN24"),0)),"")</f>
        <v/>
      </c>
      <c r="O2203" s="352" t="s">
        <v>8</v>
      </c>
      <c r="P2203" s="347" t="s">
        <v>4960</v>
      </c>
    </row>
    <row r="2204" spans="1:16">
      <c r="A2204" s="347" t="s">
        <v>10858</v>
      </c>
      <c r="B2204" s="348">
        <v>342</v>
      </c>
      <c r="C2204" s="347" t="s">
        <v>28152</v>
      </c>
      <c r="D2204" s="347" t="s">
        <v>4958</v>
      </c>
      <c r="E2204" s="347">
        <v>12</v>
      </c>
      <c r="F2204" s="347">
        <v>0.7</v>
      </c>
      <c r="G2204" s="347" t="s">
        <v>11</v>
      </c>
      <c r="H2204" s="349">
        <v>40</v>
      </c>
      <c r="I2204" s="350" t="s">
        <v>12</v>
      </c>
      <c r="J2204" s="351">
        <f t="shared" si="34"/>
        <v>276</v>
      </c>
      <c r="K2204" s="351">
        <v>23</v>
      </c>
      <c r="L2204" s="3" t="str">
        <f>IFERROR(INDEX(dbOrdini[PREZZO
VINOLUX],MATCH(A2204,dbOrdini[CODICE
ANKER],0)),"")</f>
        <v/>
      </c>
      <c r="M2204" s="347" t="s">
        <v>10548</v>
      </c>
      <c r="N2204" s="15" t="str">
        <f>IFERROR(INDEX(dbOrdini[ORDINE],MATCH(A2204,dbOrdini[CODICE
ANKER]*(dbOrdini[CODICE
SUPPLY]="GEN24"),0)),"")</f>
        <v/>
      </c>
      <c r="O2204" s="352" t="s">
        <v>8</v>
      </c>
      <c r="P2204" s="347" t="s">
        <v>11611</v>
      </c>
    </row>
    <row r="2205" spans="1:16">
      <c r="A2205" s="347" t="s">
        <v>11612</v>
      </c>
      <c r="B2205" s="348">
        <v>0</v>
      </c>
      <c r="C2205" s="347" t="s">
        <v>28152</v>
      </c>
      <c r="D2205" s="347" t="s">
        <v>11613</v>
      </c>
      <c r="E2205" s="347">
        <v>6</v>
      </c>
      <c r="F2205" s="347">
        <v>0.7</v>
      </c>
      <c r="G2205" s="347" t="s">
        <v>11</v>
      </c>
      <c r="H2205" s="349">
        <v>40</v>
      </c>
      <c r="I2205" s="350" t="s">
        <v>12</v>
      </c>
      <c r="J2205" s="351">
        <f t="shared" si="34"/>
        <v>141</v>
      </c>
      <c r="K2205" s="351">
        <v>23.5</v>
      </c>
      <c r="L2205" s="3" t="str">
        <f>IFERROR(INDEX(dbOrdini[PREZZO
VINOLUX],MATCH(A2205,dbOrdini[CODICE
ANKER],0)),"")</f>
        <v/>
      </c>
      <c r="M2205" s="347" t="s">
        <v>10548</v>
      </c>
      <c r="N2205" s="15" t="str">
        <f>IFERROR(INDEX(dbOrdini[ORDINE],MATCH(A2205,dbOrdini[CODICE
ANKER]*(dbOrdini[CODICE
SUPPLY]="GEN24"),0)),"")</f>
        <v/>
      </c>
      <c r="O2205" s="352" t="s">
        <v>8</v>
      </c>
      <c r="P2205" s="347" t="s">
        <v>11614</v>
      </c>
    </row>
    <row r="2206" spans="1:16">
      <c r="A2206" s="347" t="s">
        <v>4961</v>
      </c>
      <c r="B2206" s="348">
        <v>0</v>
      </c>
      <c r="C2206" s="347" t="s">
        <v>28152</v>
      </c>
      <c r="D2206" s="347" t="s">
        <v>4962</v>
      </c>
      <c r="E2206" s="347">
        <v>6</v>
      </c>
      <c r="F2206" s="347">
        <v>0.7</v>
      </c>
      <c r="G2206" s="347" t="s">
        <v>11</v>
      </c>
      <c r="H2206" s="349">
        <v>40</v>
      </c>
      <c r="I2206" s="350" t="s">
        <v>12</v>
      </c>
      <c r="J2206" s="351">
        <f t="shared" si="34"/>
        <v>163.5</v>
      </c>
      <c r="K2206" s="351">
        <v>27.25</v>
      </c>
      <c r="L2206" s="3" t="str">
        <f>IFERROR(INDEX(dbOrdini[PREZZO
VINOLUX],MATCH(A2206,dbOrdini[CODICE
ANKER],0)),"")</f>
        <v/>
      </c>
      <c r="M2206" s="347" t="s">
        <v>10548</v>
      </c>
      <c r="N2206" s="15" t="str">
        <f>IFERROR(INDEX(dbOrdini[ORDINE],MATCH(A2206,dbOrdini[CODICE
ANKER]*(dbOrdini[CODICE
SUPPLY]="GEN24"),0)),"")</f>
        <v/>
      </c>
      <c r="O2206" s="352" t="s">
        <v>8</v>
      </c>
      <c r="P2206" s="347" t="s">
        <v>4963</v>
      </c>
    </row>
    <row r="2207" spans="1:16">
      <c r="A2207" s="347" t="s">
        <v>10754</v>
      </c>
      <c r="B2207" s="348">
        <v>473</v>
      </c>
      <c r="C2207" s="347" t="s">
        <v>28152</v>
      </c>
      <c r="D2207" s="347" t="s">
        <v>10755</v>
      </c>
      <c r="E2207" s="347">
        <v>6</v>
      </c>
      <c r="F2207" s="347">
        <v>0.7</v>
      </c>
      <c r="G2207" s="347" t="s">
        <v>11</v>
      </c>
      <c r="H2207" s="349">
        <v>40</v>
      </c>
      <c r="I2207" s="350" t="s">
        <v>12</v>
      </c>
      <c r="J2207" s="351">
        <f t="shared" si="34"/>
        <v>246</v>
      </c>
      <c r="K2207" s="351">
        <v>41</v>
      </c>
      <c r="L2207" s="3" t="str">
        <f>IFERROR(INDEX(dbOrdini[PREZZO
VINOLUX],MATCH(A2207,dbOrdini[CODICE
ANKER],0)),"")</f>
        <v/>
      </c>
      <c r="M2207" s="347" t="s">
        <v>10548</v>
      </c>
      <c r="N2207" s="15" t="str">
        <f>IFERROR(INDEX(dbOrdini[ORDINE],MATCH(A2207,dbOrdini[CODICE
ANKER]*(dbOrdini[CODICE
SUPPLY]="GEN24"),0)),"")</f>
        <v/>
      </c>
      <c r="O2207" s="352" t="s">
        <v>8</v>
      </c>
      <c r="P2207" s="347" t="s">
        <v>11615</v>
      </c>
    </row>
    <row r="2208" spans="1:16">
      <c r="A2208" s="347" t="s">
        <v>10859</v>
      </c>
      <c r="B2208" s="348">
        <v>541</v>
      </c>
      <c r="C2208" s="347" t="s">
        <v>28152</v>
      </c>
      <c r="D2208" s="347" t="s">
        <v>10860</v>
      </c>
      <c r="E2208" s="347">
        <v>12</v>
      </c>
      <c r="F2208" s="347">
        <v>1</v>
      </c>
      <c r="G2208" s="347" t="s">
        <v>11</v>
      </c>
      <c r="H2208" s="349">
        <v>40</v>
      </c>
      <c r="I2208" s="350" t="s">
        <v>12</v>
      </c>
      <c r="J2208" s="351">
        <f t="shared" si="34"/>
        <v>630</v>
      </c>
      <c r="K2208" s="351">
        <v>52.5</v>
      </c>
      <c r="L2208" s="3" t="str">
        <f>IFERROR(INDEX(dbOrdini[PREZZO
VINOLUX],MATCH(A2208,dbOrdini[CODICE
ANKER],0)),"")</f>
        <v/>
      </c>
      <c r="M2208" s="347" t="s">
        <v>10548</v>
      </c>
      <c r="N2208" s="15" t="str">
        <f>IFERROR(INDEX(dbOrdini[ORDINE],MATCH(A2208,dbOrdini[CODICE
ANKER]*(dbOrdini[CODICE
SUPPLY]="GEN24"),0)),"")</f>
        <v/>
      </c>
      <c r="O2208" s="352" t="s">
        <v>8</v>
      </c>
      <c r="P2208" s="347" t="s">
        <v>11616</v>
      </c>
    </row>
    <row r="2209" spans="1:16">
      <c r="A2209" s="347" t="s">
        <v>4968</v>
      </c>
      <c r="B2209" s="348">
        <v>0</v>
      </c>
      <c r="C2209" s="347" t="s">
        <v>28152</v>
      </c>
      <c r="D2209" s="347" t="s">
        <v>4965</v>
      </c>
      <c r="E2209" s="347">
        <v>6</v>
      </c>
      <c r="F2209" s="347">
        <v>1</v>
      </c>
      <c r="G2209" s="347" t="s">
        <v>11</v>
      </c>
      <c r="H2209" s="349">
        <v>40</v>
      </c>
      <c r="I2209" s="350" t="s">
        <v>12</v>
      </c>
      <c r="J2209" s="351">
        <f t="shared" si="34"/>
        <v>1170</v>
      </c>
      <c r="K2209" s="351">
        <v>195</v>
      </c>
      <c r="L2209" s="3" t="str">
        <f>IFERROR(INDEX(dbOrdini[PREZZO
VINOLUX],MATCH(A2209,dbOrdini[CODICE
ANKER],0)),"")</f>
        <v/>
      </c>
      <c r="M2209" s="347" t="s">
        <v>10548</v>
      </c>
      <c r="N2209" s="15" t="str">
        <f>IFERROR(INDEX(dbOrdini[ORDINE],MATCH(A2209,dbOrdini[CODICE
ANKER]*(dbOrdini[CODICE
SUPPLY]="GEN24"),0)),"")</f>
        <v/>
      </c>
      <c r="O2209" s="352" t="s">
        <v>8</v>
      </c>
      <c r="P2209" s="347" t="s">
        <v>4969</v>
      </c>
    </row>
    <row r="2210" spans="1:16">
      <c r="A2210" s="347" t="s">
        <v>4964</v>
      </c>
      <c r="B2210" s="348">
        <v>18</v>
      </c>
      <c r="C2210" s="347" t="s">
        <v>28152</v>
      </c>
      <c r="D2210" s="347" t="s">
        <v>4965</v>
      </c>
      <c r="E2210" s="347">
        <v>12</v>
      </c>
      <c r="F2210" s="347">
        <v>0.7</v>
      </c>
      <c r="G2210" s="347" t="s">
        <v>11</v>
      </c>
      <c r="H2210" s="349">
        <v>40</v>
      </c>
      <c r="I2210" s="350" t="s">
        <v>12</v>
      </c>
      <c r="J2210" s="351">
        <f t="shared" si="34"/>
        <v>1680</v>
      </c>
      <c r="K2210" s="351">
        <v>140</v>
      </c>
      <c r="L2210" s="3" t="str">
        <f>IFERROR(INDEX(dbOrdini[PREZZO
VINOLUX],MATCH(A2210,dbOrdini[CODICE
ANKER],0)),"")</f>
        <v/>
      </c>
      <c r="M2210" s="347" t="s">
        <v>10548</v>
      </c>
      <c r="N2210" s="15" t="str">
        <f>IFERROR(INDEX(dbOrdini[ORDINE],MATCH(A2210,dbOrdini[CODICE
ANKER]*(dbOrdini[CODICE
SUPPLY]="GEN24"),0)),"")</f>
        <v/>
      </c>
      <c r="O2210" s="352" t="s">
        <v>8</v>
      </c>
      <c r="P2210" s="347" t="s">
        <v>4966</v>
      </c>
    </row>
    <row r="2211" spans="1:16">
      <c r="A2211" s="347" t="s">
        <v>4967</v>
      </c>
      <c r="B2211" s="348">
        <v>4</v>
      </c>
      <c r="C2211" s="347" t="s">
        <v>28152</v>
      </c>
      <c r="D2211" s="347" t="s">
        <v>4965</v>
      </c>
      <c r="E2211" s="347">
        <v>6</v>
      </c>
      <c r="F2211" s="347">
        <v>0.7</v>
      </c>
      <c r="G2211" s="347" t="s">
        <v>11</v>
      </c>
      <c r="H2211" s="349">
        <v>40</v>
      </c>
      <c r="I2211" s="350" t="s">
        <v>12</v>
      </c>
      <c r="J2211" s="351">
        <f t="shared" si="34"/>
        <v>840</v>
      </c>
      <c r="K2211" s="351">
        <v>140</v>
      </c>
      <c r="L2211" s="3" t="str">
        <f>IFERROR(INDEX(dbOrdini[PREZZO
VINOLUX],MATCH(A2211,dbOrdini[CODICE
ANKER],0)),"")</f>
        <v/>
      </c>
      <c r="M2211" s="347" t="s">
        <v>10548</v>
      </c>
      <c r="N2211" s="15" t="str">
        <f>IFERROR(INDEX(dbOrdini[ORDINE],MATCH(A2211,dbOrdini[CODICE
ANKER]*(dbOrdini[CODICE
SUPPLY]="GEN24"),0)),"")</f>
        <v/>
      </c>
      <c r="O2211" s="352" t="s">
        <v>8</v>
      </c>
      <c r="P2211" s="347" t="s">
        <v>4966</v>
      </c>
    </row>
    <row r="2212" spans="1:16">
      <c r="A2212" s="347" t="s">
        <v>4970</v>
      </c>
      <c r="B2212" s="348">
        <v>0</v>
      </c>
      <c r="C2212" s="347" t="s">
        <v>28152</v>
      </c>
      <c r="D2212" s="347" t="s">
        <v>4971</v>
      </c>
      <c r="E2212" s="347">
        <v>6</v>
      </c>
      <c r="F2212" s="347">
        <v>0.7</v>
      </c>
      <c r="G2212" s="347" t="s">
        <v>11</v>
      </c>
      <c r="H2212" s="349">
        <v>40</v>
      </c>
      <c r="I2212" s="350" t="s">
        <v>12</v>
      </c>
      <c r="J2212" s="351">
        <f t="shared" si="34"/>
        <v>1050</v>
      </c>
      <c r="K2212" s="351">
        <v>175</v>
      </c>
      <c r="L2212" s="3" t="str">
        <f>IFERROR(INDEX(dbOrdini[PREZZO
VINOLUX],MATCH(A2212,dbOrdini[CODICE
ANKER],0)),"")</f>
        <v/>
      </c>
      <c r="M2212" s="347" t="s">
        <v>10548</v>
      </c>
      <c r="N2212" s="15" t="str">
        <f>IFERROR(INDEX(dbOrdini[ORDINE],MATCH(A2212,dbOrdini[CODICE
ANKER]*(dbOrdini[CODICE
SUPPLY]="GEN24"),0)),"")</f>
        <v/>
      </c>
      <c r="O2212" s="352" t="s">
        <v>8</v>
      </c>
      <c r="P2212" s="347" t="s">
        <v>4972</v>
      </c>
    </row>
    <row r="2213" spans="1:16">
      <c r="A2213" s="347" t="s">
        <v>4973</v>
      </c>
      <c r="B2213" s="348">
        <v>0</v>
      </c>
      <c r="C2213" s="347" t="s">
        <v>28152</v>
      </c>
      <c r="D2213" s="347" t="s">
        <v>4974</v>
      </c>
      <c r="E2213" s="347">
        <v>6</v>
      </c>
      <c r="F2213" s="347">
        <v>0.7</v>
      </c>
      <c r="G2213" s="347" t="s">
        <v>11</v>
      </c>
      <c r="H2213" s="349">
        <v>45</v>
      </c>
      <c r="I2213" s="350" t="s">
        <v>12</v>
      </c>
      <c r="J2213" s="351">
        <f t="shared" si="34"/>
        <v>63</v>
      </c>
      <c r="K2213" s="351">
        <v>10.5</v>
      </c>
      <c r="L2213" s="3" t="str">
        <f>IFERROR(INDEX(dbOrdini[PREZZO
VINOLUX],MATCH(A2213,dbOrdini[CODICE
ANKER],0)),"")</f>
        <v/>
      </c>
      <c r="M2213" s="347" t="s">
        <v>28519</v>
      </c>
      <c r="N2213" s="15" t="str">
        <f>IFERROR(INDEX(dbOrdini[ORDINE],MATCH(A2213,dbOrdini[CODICE
ANKER]*(dbOrdini[CODICE
SUPPLY]="GEN24"),0)),"")</f>
        <v/>
      </c>
      <c r="O2213" s="352" t="s">
        <v>8</v>
      </c>
      <c r="P2213" s="347" t="s">
        <v>4975</v>
      </c>
    </row>
    <row r="2214" spans="1:16">
      <c r="A2214" s="347" t="s">
        <v>4976</v>
      </c>
      <c r="B2214" s="348">
        <v>35</v>
      </c>
      <c r="C2214" s="347" t="s">
        <v>28152</v>
      </c>
      <c r="D2214" s="347" t="s">
        <v>4977</v>
      </c>
      <c r="E2214" s="347">
        <v>6</v>
      </c>
      <c r="F2214" s="347">
        <v>0.7</v>
      </c>
      <c r="G2214" s="347" t="s">
        <v>11</v>
      </c>
      <c r="H2214" s="349">
        <v>40</v>
      </c>
      <c r="I2214" s="350" t="s">
        <v>12</v>
      </c>
      <c r="J2214" s="351">
        <f t="shared" si="34"/>
        <v>75</v>
      </c>
      <c r="K2214" s="351">
        <v>12.5</v>
      </c>
      <c r="L2214" s="3" t="str">
        <f>IFERROR(INDEX(dbOrdini[PREZZO
VINOLUX],MATCH(A2214,dbOrdini[CODICE
ANKER],0)),"")</f>
        <v/>
      </c>
      <c r="M2214" s="347" t="s">
        <v>10537</v>
      </c>
      <c r="N2214" s="15" t="str">
        <f>IFERROR(INDEX(dbOrdini[ORDINE],MATCH(A2214,dbOrdini[CODICE
ANKER]*(dbOrdini[CODICE
SUPPLY]="GEN24"),0)),"")</f>
        <v/>
      </c>
      <c r="O2214" s="352" t="s">
        <v>8</v>
      </c>
      <c r="P2214" s="347" t="s">
        <v>4978</v>
      </c>
    </row>
    <row r="2215" spans="1:16">
      <c r="A2215" s="347" t="s">
        <v>4979</v>
      </c>
      <c r="B2215" s="348">
        <v>5</v>
      </c>
      <c r="C2215" s="347" t="s">
        <v>28152</v>
      </c>
      <c r="D2215" s="347" t="s">
        <v>4980</v>
      </c>
      <c r="E2215" s="347">
        <v>6</v>
      </c>
      <c r="F2215" s="347">
        <v>0.5</v>
      </c>
      <c r="G2215" s="347" t="s">
        <v>11</v>
      </c>
      <c r="H2215" s="349">
        <v>43</v>
      </c>
      <c r="I2215" s="350" t="s">
        <v>12</v>
      </c>
      <c r="J2215" s="351">
        <f t="shared" si="34"/>
        <v>143.39999999999998</v>
      </c>
      <c r="K2215" s="351">
        <v>23.9</v>
      </c>
      <c r="L2215" s="3" t="str">
        <f>IFERROR(INDEX(dbOrdini[PREZZO
VINOLUX],MATCH(A2215,dbOrdini[CODICE
ANKER],0)),"")</f>
        <v/>
      </c>
      <c r="M2215" s="347" t="s">
        <v>10537</v>
      </c>
      <c r="N2215" s="15" t="str">
        <f>IFERROR(INDEX(dbOrdini[ORDINE],MATCH(A2215,dbOrdini[CODICE
ANKER]*(dbOrdini[CODICE
SUPPLY]="GEN24"),0)),"")</f>
        <v/>
      </c>
      <c r="O2215" s="352" t="s">
        <v>8</v>
      </c>
      <c r="P2215" s="347" t="s">
        <v>4981</v>
      </c>
    </row>
    <row r="2216" spans="1:16">
      <c r="A2216" s="347" t="s">
        <v>4982</v>
      </c>
      <c r="B2216" s="348">
        <v>140</v>
      </c>
      <c r="C2216" s="347" t="s">
        <v>28152</v>
      </c>
      <c r="D2216" s="347" t="s">
        <v>4983</v>
      </c>
      <c r="E2216" s="347">
        <v>6</v>
      </c>
      <c r="F2216" s="347">
        <v>0.7</v>
      </c>
      <c r="G2216" s="347" t="s">
        <v>11</v>
      </c>
      <c r="H2216" s="349">
        <v>40</v>
      </c>
      <c r="I2216" s="350" t="s">
        <v>12</v>
      </c>
      <c r="J2216" s="351">
        <f t="shared" si="34"/>
        <v>147</v>
      </c>
      <c r="K2216" s="351">
        <v>24.5</v>
      </c>
      <c r="L2216" s="3" t="str">
        <f>IFERROR(INDEX(dbOrdini[PREZZO
VINOLUX],MATCH(A2216,dbOrdini[CODICE
ANKER],0)),"")</f>
        <v/>
      </c>
      <c r="M2216" s="347" t="s">
        <v>10531</v>
      </c>
      <c r="N2216" s="15" t="str">
        <f>IFERROR(INDEX(dbOrdini[ORDINE],MATCH(A2216,dbOrdini[CODICE
ANKER]*(dbOrdini[CODICE
SUPPLY]="GEN24"),0)),"")</f>
        <v/>
      </c>
      <c r="O2216" s="352" t="s">
        <v>8</v>
      </c>
      <c r="P2216" s="347" t="s">
        <v>4984</v>
      </c>
    </row>
    <row r="2217" spans="1:16">
      <c r="A2217" s="347" t="s">
        <v>4985</v>
      </c>
      <c r="B2217" s="348">
        <v>52</v>
      </c>
      <c r="C2217" s="347" t="s">
        <v>28152</v>
      </c>
      <c r="D2217" s="347" t="s">
        <v>4986</v>
      </c>
      <c r="E2217" s="347">
        <v>6</v>
      </c>
      <c r="F2217" s="347">
        <v>0.7</v>
      </c>
      <c r="G2217" s="347" t="s">
        <v>11</v>
      </c>
      <c r="H2217" s="349">
        <v>40</v>
      </c>
      <c r="I2217" s="350" t="s">
        <v>12</v>
      </c>
      <c r="J2217" s="351">
        <f t="shared" si="34"/>
        <v>171</v>
      </c>
      <c r="K2217" s="351">
        <v>28.5</v>
      </c>
      <c r="L2217" s="3" t="str">
        <f>IFERROR(INDEX(dbOrdini[PREZZO
VINOLUX],MATCH(A2217,dbOrdini[CODICE
ANKER],0)),"")</f>
        <v/>
      </c>
      <c r="M2217" s="347" t="s">
        <v>10531</v>
      </c>
      <c r="N2217" s="15" t="str">
        <f>IFERROR(INDEX(dbOrdini[ORDINE],MATCH(A2217,dbOrdini[CODICE
ANKER]*(dbOrdini[CODICE
SUPPLY]="GEN24"),0)),"")</f>
        <v/>
      </c>
      <c r="O2217" s="352" t="s">
        <v>8</v>
      </c>
      <c r="P2217" s="347" t="s">
        <v>4987</v>
      </c>
    </row>
    <row r="2218" spans="1:16">
      <c r="A2218" s="347" t="s">
        <v>4989</v>
      </c>
      <c r="B2218" s="348">
        <v>119</v>
      </c>
      <c r="C2218" s="347" t="s">
        <v>28152</v>
      </c>
      <c r="D2218" s="347" t="s">
        <v>4990</v>
      </c>
      <c r="E2218" s="347">
        <v>6</v>
      </c>
      <c r="F2218" s="347">
        <v>0.7</v>
      </c>
      <c r="G2218" s="347" t="s">
        <v>11</v>
      </c>
      <c r="H2218" s="349">
        <v>40</v>
      </c>
      <c r="I2218" s="350" t="s">
        <v>12</v>
      </c>
      <c r="J2218" s="351">
        <f t="shared" si="34"/>
        <v>127.5</v>
      </c>
      <c r="K2218" s="351">
        <v>21.25</v>
      </c>
      <c r="L2218" s="3" t="str">
        <f>IFERROR(INDEX(dbOrdini[PREZZO
VINOLUX],MATCH(A2218,dbOrdini[CODICE
ANKER],0)),"")</f>
        <v/>
      </c>
      <c r="M2218" s="347" t="s">
        <v>10531</v>
      </c>
      <c r="N2218" s="15" t="str">
        <f>IFERROR(INDEX(dbOrdini[ORDINE],MATCH(A2218,dbOrdini[CODICE
ANKER]*(dbOrdini[CODICE
SUPPLY]="GEN24"),0)),"")</f>
        <v/>
      </c>
      <c r="O2218" s="352" t="s">
        <v>8</v>
      </c>
      <c r="P2218" s="347" t="s">
        <v>4988</v>
      </c>
    </row>
    <row r="2219" spans="1:16">
      <c r="A2219" s="347" t="s">
        <v>4992</v>
      </c>
      <c r="B2219" s="348">
        <v>571</v>
      </c>
      <c r="C2219" s="347" t="s">
        <v>28152</v>
      </c>
      <c r="D2219" s="347" t="s">
        <v>4993</v>
      </c>
      <c r="E2219" s="347">
        <v>6</v>
      </c>
      <c r="F2219" s="347">
        <v>0.7</v>
      </c>
      <c r="G2219" s="347" t="s">
        <v>11</v>
      </c>
      <c r="H2219" s="349">
        <v>43</v>
      </c>
      <c r="I2219" s="350" t="s">
        <v>12</v>
      </c>
      <c r="J2219" s="351">
        <f t="shared" si="34"/>
        <v>471</v>
      </c>
      <c r="K2219" s="351">
        <v>78.5</v>
      </c>
      <c r="L2219" s="3" t="str">
        <f>IFERROR(INDEX(dbOrdini[PREZZO
VINOLUX],MATCH(A2219,dbOrdini[CODICE
ANKER],0)),"")</f>
        <v/>
      </c>
      <c r="M2219" s="347" t="s">
        <v>10541</v>
      </c>
      <c r="N2219" s="15" t="str">
        <f>IFERROR(INDEX(dbOrdini[ORDINE],MATCH(A2219,dbOrdini[CODICE
ANKER]*(dbOrdini[CODICE
SUPPLY]="GEN24"),0)),"")</f>
        <v/>
      </c>
      <c r="O2219" s="352" t="s">
        <v>8</v>
      </c>
      <c r="P2219" s="347" t="s">
        <v>4991</v>
      </c>
    </row>
    <row r="2220" spans="1:16">
      <c r="A2220" s="347" t="s">
        <v>28660</v>
      </c>
      <c r="B2220" s="348">
        <v>7</v>
      </c>
      <c r="C2220" s="347" t="s">
        <v>28152</v>
      </c>
      <c r="D2220" s="347" t="s">
        <v>28661</v>
      </c>
      <c r="E2220" s="347">
        <v>6</v>
      </c>
      <c r="F2220" s="347">
        <v>0.7</v>
      </c>
      <c r="G2220" s="347" t="s">
        <v>11</v>
      </c>
      <c r="H2220" s="349">
        <v>43</v>
      </c>
      <c r="I2220" s="350" t="s">
        <v>12</v>
      </c>
      <c r="J2220" s="351">
        <f t="shared" si="34"/>
        <v>1500</v>
      </c>
      <c r="K2220" s="351">
        <v>250</v>
      </c>
      <c r="L2220" s="3" t="str">
        <f>IFERROR(INDEX(dbOrdini[PREZZO
VINOLUX],MATCH(A2220,dbOrdini[CODICE
ANKER],0)),"")</f>
        <v/>
      </c>
      <c r="M2220" s="347" t="s">
        <v>10541</v>
      </c>
      <c r="N2220" s="15" t="str">
        <f>IFERROR(INDEX(dbOrdini[ORDINE],MATCH(A2220,dbOrdini[CODICE
ANKER]*(dbOrdini[CODICE
SUPPLY]="GEN24"),0)),"")</f>
        <v/>
      </c>
      <c r="O2220" s="352" t="s">
        <v>8</v>
      </c>
      <c r="P2220" s="347" t="s">
        <v>28662</v>
      </c>
    </row>
    <row r="2221" spans="1:16">
      <c r="A2221" s="347" t="s">
        <v>4994</v>
      </c>
      <c r="B2221" s="348">
        <v>0</v>
      </c>
      <c r="C2221" s="347" t="s">
        <v>28152</v>
      </c>
      <c r="D2221" s="347" t="s">
        <v>4995</v>
      </c>
      <c r="E2221" s="347">
        <v>12</v>
      </c>
      <c r="F2221" s="347">
        <v>0.7</v>
      </c>
      <c r="G2221" s="347" t="s">
        <v>11</v>
      </c>
      <c r="H2221" s="349">
        <v>43</v>
      </c>
      <c r="I2221" s="350" t="s">
        <v>12</v>
      </c>
      <c r="J2221" s="351">
        <f t="shared" si="34"/>
        <v>990</v>
      </c>
      <c r="K2221" s="351">
        <v>82.5</v>
      </c>
      <c r="L2221" s="3" t="str">
        <f>IFERROR(INDEX(dbOrdini[PREZZO
VINOLUX],MATCH(A2221,dbOrdini[CODICE
ANKER],0)),"")</f>
        <v/>
      </c>
      <c r="M2221" s="347" t="s">
        <v>10541</v>
      </c>
      <c r="N2221" s="15" t="str">
        <f>IFERROR(INDEX(dbOrdini[ORDINE],MATCH(A2221,dbOrdini[CODICE
ANKER]*(dbOrdini[CODICE
SUPPLY]="GEN24"),0)),"")</f>
        <v/>
      </c>
      <c r="O2221" s="352" t="s">
        <v>8</v>
      </c>
      <c r="P2221" s="347" t="s">
        <v>4996</v>
      </c>
    </row>
    <row r="2222" spans="1:16">
      <c r="A2222" s="347" t="s">
        <v>4997</v>
      </c>
      <c r="B2222" s="348">
        <v>8</v>
      </c>
      <c r="C2222" s="347" t="s">
        <v>28152</v>
      </c>
      <c r="D2222" s="347" t="s">
        <v>4998</v>
      </c>
      <c r="E2222" s="347">
        <v>9</v>
      </c>
      <c r="F2222" s="347">
        <v>0.7</v>
      </c>
      <c r="G2222" s="347" t="s">
        <v>11</v>
      </c>
      <c r="H2222" s="349">
        <v>26</v>
      </c>
      <c r="I2222" s="350" t="s">
        <v>12</v>
      </c>
      <c r="J2222" s="351">
        <f t="shared" si="34"/>
        <v>85.5</v>
      </c>
      <c r="K2222" s="351">
        <v>9.5</v>
      </c>
      <c r="L2222" s="3" t="str">
        <f>IFERROR(INDEX(dbOrdini[PREZZO
VINOLUX],MATCH(A2222,dbOrdini[CODICE
ANKER],0)),"")</f>
        <v/>
      </c>
      <c r="M2222" s="347" t="s">
        <v>10539</v>
      </c>
      <c r="N2222" s="15" t="str">
        <f>IFERROR(INDEX(dbOrdini[ORDINE],MATCH(A2222,dbOrdini[CODICE
ANKER]*(dbOrdini[CODICE
SUPPLY]="GEN24"),0)),"")</f>
        <v/>
      </c>
      <c r="O2222" s="352" t="s">
        <v>8</v>
      </c>
      <c r="P2222" s="347" t="s">
        <v>4999</v>
      </c>
    </row>
    <row r="2223" spans="1:16">
      <c r="A2223" s="347" t="s">
        <v>28663</v>
      </c>
      <c r="B2223" s="348">
        <v>0</v>
      </c>
      <c r="C2223" s="347" t="s">
        <v>28152</v>
      </c>
      <c r="D2223" s="347" t="s">
        <v>26347</v>
      </c>
      <c r="E2223" s="347">
        <v>3</v>
      </c>
      <c r="F2223" s="347">
        <v>0.7</v>
      </c>
      <c r="G2223" s="347" t="s">
        <v>11262</v>
      </c>
      <c r="H2223" s="349">
        <v>38</v>
      </c>
      <c r="I2223" s="350" t="s">
        <v>12</v>
      </c>
      <c r="J2223" s="351">
        <f t="shared" si="34"/>
        <v>36</v>
      </c>
      <c r="K2223" s="351">
        <v>12</v>
      </c>
      <c r="L2223" s="3" t="str">
        <f>IFERROR(INDEX(dbOrdini[PREZZO
VINOLUX],MATCH(A2223,dbOrdini[CODICE
ANKER],0)),"")</f>
        <v/>
      </c>
      <c r="M2223" s="347" t="s">
        <v>10539</v>
      </c>
      <c r="N2223" s="15" t="str">
        <f>IFERROR(INDEX(dbOrdini[ORDINE],MATCH(A2223,dbOrdini[CODICE
ANKER]*(dbOrdini[CODICE
SUPPLY]="GEN24"),0)),"")</f>
        <v/>
      </c>
      <c r="O2223" s="352" t="s">
        <v>8</v>
      </c>
      <c r="P2223" s="347" t="s">
        <v>28664</v>
      </c>
    </row>
    <row r="2224" spans="1:16">
      <c r="A2224" s="347" t="s">
        <v>28665</v>
      </c>
      <c r="B2224" s="348">
        <v>0</v>
      </c>
      <c r="C2224" s="347" t="s">
        <v>28152</v>
      </c>
      <c r="D2224" s="347" t="s">
        <v>26495</v>
      </c>
      <c r="E2224" s="347">
        <v>6</v>
      </c>
      <c r="F2224" s="347">
        <v>0.7</v>
      </c>
      <c r="G2224" s="347" t="s">
        <v>11</v>
      </c>
      <c r="H2224" s="349">
        <v>46</v>
      </c>
      <c r="I2224" s="350" t="s">
        <v>12</v>
      </c>
      <c r="J2224" s="351">
        <f t="shared" si="34"/>
        <v>276</v>
      </c>
      <c r="K2224" s="351">
        <v>46</v>
      </c>
      <c r="L2224" s="3" t="str">
        <f>IFERROR(INDEX(dbOrdini[PREZZO
VINOLUX],MATCH(A2224,dbOrdini[CODICE
ANKER],0)),"")</f>
        <v/>
      </c>
      <c r="M2224" s="347" t="s">
        <v>10549</v>
      </c>
      <c r="N2224" s="15" t="str">
        <f>IFERROR(INDEX(dbOrdini[ORDINE],MATCH(A2224,dbOrdini[CODICE
ANKER]*(dbOrdini[CODICE
SUPPLY]="GEN24"),0)),"")</f>
        <v/>
      </c>
      <c r="O2224" s="352" t="s">
        <v>8</v>
      </c>
      <c r="P2224" s="347" t="s">
        <v>28666</v>
      </c>
    </row>
    <row r="2225" spans="1:16">
      <c r="A2225" s="347" t="s">
        <v>5000</v>
      </c>
      <c r="B2225" s="348">
        <v>20</v>
      </c>
      <c r="C2225" s="347" t="s">
        <v>28152</v>
      </c>
      <c r="D2225" s="347" t="s">
        <v>5001</v>
      </c>
      <c r="E2225" s="347">
        <v>6</v>
      </c>
      <c r="F2225" s="347">
        <v>0.7</v>
      </c>
      <c r="G2225" s="347" t="s">
        <v>11262</v>
      </c>
      <c r="H2225" s="349">
        <v>46</v>
      </c>
      <c r="I2225" s="350" t="s">
        <v>12</v>
      </c>
      <c r="J2225" s="351">
        <f t="shared" si="34"/>
        <v>155.39999999999998</v>
      </c>
      <c r="K2225" s="351">
        <v>25.9</v>
      </c>
      <c r="L2225" s="3" t="str">
        <f>IFERROR(INDEX(dbOrdini[PREZZO
VINOLUX],MATCH(A2225,dbOrdini[CODICE
ANKER],0)),"")</f>
        <v/>
      </c>
      <c r="M2225" s="347" t="s">
        <v>10549</v>
      </c>
      <c r="N2225" s="15" t="str">
        <f>IFERROR(INDEX(dbOrdini[ORDINE],MATCH(A2225,dbOrdini[CODICE
ANKER]*(dbOrdini[CODICE
SUPPLY]="GEN24"),0)),"")</f>
        <v/>
      </c>
      <c r="O2225" s="352" t="s">
        <v>8</v>
      </c>
      <c r="P2225" s="347" t="s">
        <v>5002</v>
      </c>
    </row>
    <row r="2226" spans="1:16">
      <c r="A2226" s="347" t="s">
        <v>5003</v>
      </c>
      <c r="B2226" s="348">
        <v>0</v>
      </c>
      <c r="C2226" s="347" t="s">
        <v>28152</v>
      </c>
      <c r="D2226" s="347" t="s">
        <v>5004</v>
      </c>
      <c r="E2226" s="347">
        <v>6</v>
      </c>
      <c r="F2226" s="347">
        <v>0.7</v>
      </c>
      <c r="G2226" s="347" t="s">
        <v>11262</v>
      </c>
      <c r="H2226" s="349">
        <v>40</v>
      </c>
      <c r="I2226" s="350" t="s">
        <v>12</v>
      </c>
      <c r="J2226" s="351">
        <f t="shared" si="34"/>
        <v>114</v>
      </c>
      <c r="K2226" s="351">
        <v>19</v>
      </c>
      <c r="L2226" s="3" t="str">
        <f>IFERROR(INDEX(dbOrdini[PREZZO
VINOLUX],MATCH(A2226,dbOrdini[CODICE
ANKER],0)),"")</f>
        <v/>
      </c>
      <c r="M2226" s="347" t="s">
        <v>10535</v>
      </c>
      <c r="N2226" s="15" t="str">
        <f>IFERROR(INDEX(dbOrdini[ORDINE],MATCH(A2226,dbOrdini[CODICE
ANKER]*(dbOrdini[CODICE
SUPPLY]="GEN24"),0)),"")</f>
        <v/>
      </c>
      <c r="O2226" s="352" t="s">
        <v>8</v>
      </c>
      <c r="P2226" s="347" t="s">
        <v>5005</v>
      </c>
    </row>
    <row r="2227" spans="1:16">
      <c r="A2227" s="347" t="s">
        <v>5006</v>
      </c>
      <c r="B2227" s="348">
        <v>0</v>
      </c>
      <c r="C2227" s="347" t="s">
        <v>28152</v>
      </c>
      <c r="D2227" s="347" t="s">
        <v>5007</v>
      </c>
      <c r="E2227" s="347">
        <v>6</v>
      </c>
      <c r="F2227" s="347">
        <v>0.7</v>
      </c>
      <c r="G2227" s="347" t="s">
        <v>11</v>
      </c>
      <c r="H2227" s="349">
        <v>40</v>
      </c>
      <c r="I2227" s="350" t="s">
        <v>12</v>
      </c>
      <c r="J2227" s="351">
        <f t="shared" si="34"/>
        <v>150</v>
      </c>
      <c r="K2227" s="351">
        <v>25</v>
      </c>
      <c r="L2227" s="3" t="str">
        <f>IFERROR(INDEX(dbOrdini[PREZZO
VINOLUX],MATCH(A2227,dbOrdini[CODICE
ANKER],0)),"")</f>
        <v/>
      </c>
      <c r="M2227" s="347" t="s">
        <v>10535</v>
      </c>
      <c r="N2227" s="15" t="str">
        <f>IFERROR(INDEX(dbOrdini[ORDINE],MATCH(A2227,dbOrdini[CODICE
ANKER]*(dbOrdini[CODICE
SUPPLY]="GEN24"),0)),"")</f>
        <v/>
      </c>
      <c r="O2227" s="352" t="s">
        <v>8</v>
      </c>
      <c r="P2227" s="347" t="s">
        <v>5008</v>
      </c>
    </row>
    <row r="2228" spans="1:16">
      <c r="A2228" s="347" t="s">
        <v>5009</v>
      </c>
      <c r="B2228" s="348">
        <v>37</v>
      </c>
      <c r="C2228" s="347" t="s">
        <v>28152</v>
      </c>
      <c r="D2228" s="347" t="s">
        <v>5010</v>
      </c>
      <c r="E2228" s="347">
        <v>6</v>
      </c>
      <c r="F2228" s="347">
        <v>0.7</v>
      </c>
      <c r="G2228" s="347" t="s">
        <v>11</v>
      </c>
      <c r="H2228" s="349">
        <v>40</v>
      </c>
      <c r="I2228" s="350" t="s">
        <v>12</v>
      </c>
      <c r="J2228" s="351">
        <f t="shared" si="34"/>
        <v>237</v>
      </c>
      <c r="K2228" s="351">
        <v>39.5</v>
      </c>
      <c r="L2228" s="3" t="str">
        <f>IFERROR(INDEX(dbOrdini[PREZZO
VINOLUX],MATCH(A2228,dbOrdini[CODICE
ANKER],0)),"")</f>
        <v/>
      </c>
      <c r="M2228" s="347" t="s">
        <v>10535</v>
      </c>
      <c r="N2228" s="15" t="str">
        <f>IFERROR(INDEX(dbOrdini[ORDINE],MATCH(A2228,dbOrdini[CODICE
ANKER]*(dbOrdini[CODICE
SUPPLY]="GEN24"),0)),"")</f>
        <v/>
      </c>
      <c r="O2228" s="352" t="s">
        <v>8</v>
      </c>
      <c r="P2228" s="347" t="s">
        <v>5011</v>
      </c>
    </row>
    <row r="2229" spans="1:16">
      <c r="A2229" s="347" t="s">
        <v>5012</v>
      </c>
      <c r="B2229" s="348">
        <v>0</v>
      </c>
      <c r="C2229" s="347" t="s">
        <v>28152</v>
      </c>
      <c r="D2229" s="347" t="s">
        <v>5013</v>
      </c>
      <c r="E2229" s="347">
        <v>12</v>
      </c>
      <c r="F2229" s="347">
        <v>0.35</v>
      </c>
      <c r="G2229" s="347" t="s">
        <v>11262</v>
      </c>
      <c r="H2229" s="349">
        <v>40</v>
      </c>
      <c r="I2229" s="350" t="s">
        <v>12</v>
      </c>
      <c r="J2229" s="351">
        <f t="shared" si="34"/>
        <v>182.39999999999998</v>
      </c>
      <c r="K2229" s="351">
        <v>15.2</v>
      </c>
      <c r="L2229" s="3" t="str">
        <f>IFERROR(INDEX(dbOrdini[PREZZO
VINOLUX],MATCH(A2229,dbOrdini[CODICE
ANKER],0)),"")</f>
        <v/>
      </c>
      <c r="M2229" s="347" t="s">
        <v>10536</v>
      </c>
      <c r="N2229" s="15" t="str">
        <f>IFERROR(INDEX(dbOrdini[ORDINE],MATCH(A2229,dbOrdini[CODICE
ANKER]*(dbOrdini[CODICE
SUPPLY]="GEN24"),0)),"")</f>
        <v/>
      </c>
      <c r="O2229" s="352" t="s">
        <v>8</v>
      </c>
      <c r="P2229" s="347" t="s">
        <v>5014</v>
      </c>
    </row>
    <row r="2230" spans="1:16">
      <c r="A2230" s="347" t="s">
        <v>11617</v>
      </c>
      <c r="B2230" s="348">
        <v>0</v>
      </c>
      <c r="C2230" s="347" t="s">
        <v>28152</v>
      </c>
      <c r="D2230" s="347" t="s">
        <v>11618</v>
      </c>
      <c r="E2230" s="347">
        <v>6</v>
      </c>
      <c r="F2230" s="347">
        <v>0.7</v>
      </c>
      <c r="G2230" s="347" t="s">
        <v>11</v>
      </c>
      <c r="H2230" s="349">
        <v>40</v>
      </c>
      <c r="I2230" s="350" t="s">
        <v>12</v>
      </c>
      <c r="J2230" s="351">
        <f t="shared" si="34"/>
        <v>135</v>
      </c>
      <c r="K2230" s="351">
        <v>22.5</v>
      </c>
      <c r="L2230" s="3" t="str">
        <f>IFERROR(INDEX(dbOrdini[PREZZO
VINOLUX],MATCH(A2230,dbOrdini[CODICE
ANKER],0)),"")</f>
        <v/>
      </c>
      <c r="M2230" s="347" t="s">
        <v>10536</v>
      </c>
      <c r="N2230" s="15" t="str">
        <f>IFERROR(INDEX(dbOrdini[ORDINE],MATCH(A2230,dbOrdini[CODICE
ANKER]*(dbOrdini[CODICE
SUPPLY]="GEN24"),0)),"")</f>
        <v/>
      </c>
      <c r="O2230" s="352" t="s">
        <v>8</v>
      </c>
      <c r="P2230" s="347" t="s">
        <v>11619</v>
      </c>
    </row>
    <row r="2231" spans="1:16">
      <c r="A2231" s="347" t="s">
        <v>5015</v>
      </c>
      <c r="B2231" s="348">
        <v>306</v>
      </c>
      <c r="C2231" s="347" t="s">
        <v>28152</v>
      </c>
      <c r="D2231" s="347" t="s">
        <v>5016</v>
      </c>
      <c r="E2231" s="347">
        <v>6</v>
      </c>
      <c r="F2231" s="347">
        <v>0.7</v>
      </c>
      <c r="G2231" s="347" t="s">
        <v>11</v>
      </c>
      <c r="H2231" s="349">
        <v>40</v>
      </c>
      <c r="I2231" s="350" t="s">
        <v>12</v>
      </c>
      <c r="J2231" s="351">
        <f t="shared" si="34"/>
        <v>125.69999999999999</v>
      </c>
      <c r="K2231" s="351">
        <v>20.95</v>
      </c>
      <c r="L2231" s="3" t="str">
        <f>IFERROR(INDEX(dbOrdini[PREZZO
VINOLUX],MATCH(A2231,dbOrdini[CODICE
ANKER],0)),"")</f>
        <v/>
      </c>
      <c r="M2231" s="347" t="s">
        <v>10536</v>
      </c>
      <c r="N2231" s="15" t="str">
        <f>IFERROR(INDEX(dbOrdini[ORDINE],MATCH(A2231,dbOrdini[CODICE
ANKER]*(dbOrdini[CODICE
SUPPLY]="GEN24"),0)),"")</f>
        <v/>
      </c>
      <c r="O2231" s="352" t="s">
        <v>8</v>
      </c>
      <c r="P2231" s="347" t="s">
        <v>5017</v>
      </c>
    </row>
    <row r="2232" spans="1:16">
      <c r="A2232" s="347" t="s">
        <v>5018</v>
      </c>
      <c r="B2232" s="348">
        <v>0</v>
      </c>
      <c r="C2232" s="347" t="s">
        <v>28152</v>
      </c>
      <c r="D2232" s="347" t="s">
        <v>5019</v>
      </c>
      <c r="E2232" s="347">
        <v>6</v>
      </c>
      <c r="F2232" s="347">
        <v>0.7</v>
      </c>
      <c r="G2232" s="347" t="s">
        <v>11</v>
      </c>
      <c r="H2232" s="349">
        <v>40</v>
      </c>
      <c r="I2232" s="350" t="s">
        <v>12</v>
      </c>
      <c r="J2232" s="351">
        <f t="shared" si="34"/>
        <v>131.69999999999999</v>
      </c>
      <c r="K2232" s="351">
        <v>21.95</v>
      </c>
      <c r="L2232" s="3" t="str">
        <f>IFERROR(INDEX(dbOrdini[PREZZO
VINOLUX],MATCH(A2232,dbOrdini[CODICE
ANKER],0)),"")</f>
        <v/>
      </c>
      <c r="M2232" s="347" t="s">
        <v>10536</v>
      </c>
      <c r="N2232" s="15" t="str">
        <f>IFERROR(INDEX(dbOrdini[ORDINE],MATCH(A2232,dbOrdini[CODICE
ANKER]*(dbOrdini[CODICE
SUPPLY]="GEN24"),0)),"")</f>
        <v/>
      </c>
      <c r="O2232" s="352" t="s">
        <v>8</v>
      </c>
      <c r="P2232" s="347" t="s">
        <v>5020</v>
      </c>
    </row>
    <row r="2233" spans="1:16">
      <c r="A2233" s="347" t="s">
        <v>5023</v>
      </c>
      <c r="B2233" s="348">
        <v>48</v>
      </c>
      <c r="C2233" s="347" t="s">
        <v>28152</v>
      </c>
      <c r="D2233" s="347" t="s">
        <v>5024</v>
      </c>
      <c r="E2233" s="347">
        <v>6</v>
      </c>
      <c r="F2233" s="347">
        <v>0.7</v>
      </c>
      <c r="G2233" s="347" t="s">
        <v>11</v>
      </c>
      <c r="H2233" s="349">
        <v>44</v>
      </c>
      <c r="I2233" s="350" t="s">
        <v>12</v>
      </c>
      <c r="J2233" s="351">
        <f t="shared" si="34"/>
        <v>390</v>
      </c>
      <c r="K2233" s="351">
        <v>65</v>
      </c>
      <c r="L2233" s="3" t="str">
        <f>IFERROR(INDEX(dbOrdini[PREZZO
VINOLUX],MATCH(A2233,dbOrdini[CODICE
ANKER],0)),"")</f>
        <v/>
      </c>
      <c r="M2233" s="347" t="s">
        <v>10536</v>
      </c>
      <c r="N2233" s="15" t="str">
        <f>IFERROR(INDEX(dbOrdini[ORDINE],MATCH(A2233,dbOrdini[CODICE
ANKER]*(dbOrdini[CODICE
SUPPLY]="GEN24"),0)),"")</f>
        <v/>
      </c>
      <c r="O2233" s="352" t="s">
        <v>8</v>
      </c>
      <c r="P2233" s="347" t="s">
        <v>5025</v>
      </c>
    </row>
    <row r="2234" spans="1:16">
      <c r="A2234" s="347" t="s">
        <v>11202</v>
      </c>
      <c r="B2234" s="348">
        <v>13</v>
      </c>
      <c r="C2234" s="347" t="s">
        <v>28152</v>
      </c>
      <c r="D2234" s="347" t="s">
        <v>11203</v>
      </c>
      <c r="E2234" s="347">
        <v>6</v>
      </c>
      <c r="F2234" s="347">
        <v>0.7</v>
      </c>
      <c r="G2234" s="347" t="s">
        <v>11</v>
      </c>
      <c r="H2234" s="349">
        <v>46</v>
      </c>
      <c r="I2234" s="350" t="s">
        <v>12</v>
      </c>
      <c r="J2234" s="351">
        <f t="shared" si="34"/>
        <v>534</v>
      </c>
      <c r="K2234" s="351">
        <v>89</v>
      </c>
      <c r="L2234" s="3" t="str">
        <f>IFERROR(INDEX(dbOrdini[PREZZO
VINOLUX],MATCH(A2234,dbOrdini[CODICE
ANKER],0)),"")</f>
        <v/>
      </c>
      <c r="M2234" s="347" t="s">
        <v>10536</v>
      </c>
      <c r="N2234" s="15" t="str">
        <f>IFERROR(INDEX(dbOrdini[ORDINE],MATCH(A2234,dbOrdini[CODICE
ANKER]*(dbOrdini[CODICE
SUPPLY]="GEN24"),0)),"")</f>
        <v/>
      </c>
      <c r="O2234" s="352" t="s">
        <v>8</v>
      </c>
      <c r="P2234" s="347" t="s">
        <v>11620</v>
      </c>
    </row>
    <row r="2235" spans="1:16">
      <c r="A2235" s="347" t="s">
        <v>5026</v>
      </c>
      <c r="B2235" s="348">
        <v>109</v>
      </c>
      <c r="C2235" s="347" t="s">
        <v>28152</v>
      </c>
      <c r="D2235" s="347" t="s">
        <v>5027</v>
      </c>
      <c r="E2235" s="347">
        <v>6</v>
      </c>
      <c r="F2235" s="347">
        <v>0.7</v>
      </c>
      <c r="G2235" s="347" t="s">
        <v>11262</v>
      </c>
      <c r="H2235" s="349">
        <v>43</v>
      </c>
      <c r="I2235" s="350" t="s">
        <v>12</v>
      </c>
      <c r="J2235" s="351">
        <f t="shared" si="34"/>
        <v>539.70000000000005</v>
      </c>
      <c r="K2235" s="351">
        <v>89.95</v>
      </c>
      <c r="L2235" s="3" t="str">
        <f>IFERROR(INDEX(dbOrdini[PREZZO
VINOLUX],MATCH(A2235,dbOrdini[CODICE
ANKER],0)),"")</f>
        <v/>
      </c>
      <c r="M2235" s="347" t="s">
        <v>10536</v>
      </c>
      <c r="N2235" s="15" t="str">
        <f>IFERROR(INDEX(dbOrdini[ORDINE],MATCH(A2235,dbOrdini[CODICE
ANKER]*(dbOrdini[CODICE
SUPPLY]="GEN24"),0)),"")</f>
        <v/>
      </c>
      <c r="O2235" s="352" t="s">
        <v>8</v>
      </c>
      <c r="P2235" s="347" t="s">
        <v>5028</v>
      </c>
    </row>
    <row r="2236" spans="1:16">
      <c r="A2236" s="347" t="s">
        <v>5029</v>
      </c>
      <c r="B2236" s="348">
        <v>43</v>
      </c>
      <c r="C2236" s="347" t="s">
        <v>28152</v>
      </c>
      <c r="D2236" s="347" t="s">
        <v>5030</v>
      </c>
      <c r="E2236" s="347">
        <v>3</v>
      </c>
      <c r="F2236" s="347">
        <v>0.7</v>
      </c>
      <c r="G2236" s="347" t="s">
        <v>11</v>
      </c>
      <c r="H2236" s="349">
        <v>46</v>
      </c>
      <c r="I2236" s="350" t="s">
        <v>12</v>
      </c>
      <c r="J2236" s="351">
        <f t="shared" si="34"/>
        <v>510</v>
      </c>
      <c r="K2236" s="351">
        <v>170</v>
      </c>
      <c r="L2236" s="3" t="str">
        <f>IFERROR(INDEX(dbOrdini[PREZZO
VINOLUX],MATCH(A2236,dbOrdini[CODICE
ANKER],0)),"")</f>
        <v/>
      </c>
      <c r="M2236" s="347" t="s">
        <v>10536</v>
      </c>
      <c r="N2236" s="15" t="str">
        <f>IFERROR(INDEX(dbOrdini[ORDINE],MATCH(A2236,dbOrdini[CODICE
ANKER]*(dbOrdini[CODICE
SUPPLY]="GEN24"),0)),"")</f>
        <v/>
      </c>
      <c r="O2236" s="352" t="s">
        <v>8</v>
      </c>
      <c r="P2236" s="347" t="s">
        <v>5031</v>
      </c>
    </row>
    <row r="2237" spans="1:16">
      <c r="A2237" s="347" t="s">
        <v>5032</v>
      </c>
      <c r="B2237" s="348">
        <v>0</v>
      </c>
      <c r="C2237" s="347" t="s">
        <v>28152</v>
      </c>
      <c r="D2237" s="347" t="s">
        <v>5033</v>
      </c>
      <c r="E2237" s="347">
        <v>6</v>
      </c>
      <c r="F2237" s="347">
        <v>0.7</v>
      </c>
      <c r="G2237" s="347" t="s">
        <v>11</v>
      </c>
      <c r="H2237" s="349">
        <v>63.3</v>
      </c>
      <c r="I2237" s="350" t="s">
        <v>12</v>
      </c>
      <c r="J2237" s="351">
        <f t="shared" si="34"/>
        <v>327</v>
      </c>
      <c r="K2237" s="351">
        <v>54.5</v>
      </c>
      <c r="L2237" s="3" t="str">
        <f>IFERROR(INDEX(dbOrdini[PREZZO
VINOLUX],MATCH(A2237,dbOrdini[CODICE
ANKER],0)),"")</f>
        <v/>
      </c>
      <c r="M2237" s="347" t="s">
        <v>10536</v>
      </c>
      <c r="N2237" s="15" t="str">
        <f>IFERROR(INDEX(dbOrdini[ORDINE],MATCH(A2237,dbOrdini[CODICE
ANKER]*(dbOrdini[CODICE
SUPPLY]="GEN24"),0)),"")</f>
        <v/>
      </c>
      <c r="O2237" s="352" t="s">
        <v>8</v>
      </c>
      <c r="P2237" s="347" t="s">
        <v>5034</v>
      </c>
    </row>
    <row r="2238" spans="1:16">
      <c r="A2238" s="347" t="s">
        <v>5035</v>
      </c>
      <c r="B2238" s="348">
        <v>71</v>
      </c>
      <c r="C2238" s="347" t="s">
        <v>28152</v>
      </c>
      <c r="D2238" s="347" t="s">
        <v>5036</v>
      </c>
      <c r="E2238" s="347">
        <v>6</v>
      </c>
      <c r="F2238" s="347">
        <v>0.7</v>
      </c>
      <c r="G2238" s="347" t="s">
        <v>11</v>
      </c>
      <c r="H2238" s="349">
        <v>64.099999999999994</v>
      </c>
      <c r="I2238" s="350" t="s">
        <v>12</v>
      </c>
      <c r="J2238" s="351">
        <f t="shared" si="34"/>
        <v>321</v>
      </c>
      <c r="K2238" s="351">
        <v>53.5</v>
      </c>
      <c r="L2238" s="3" t="str">
        <f>IFERROR(INDEX(dbOrdini[PREZZO
VINOLUX],MATCH(A2238,dbOrdini[CODICE
ANKER],0)),"")</f>
        <v/>
      </c>
      <c r="M2238" s="347" t="s">
        <v>10536</v>
      </c>
      <c r="N2238" s="15" t="str">
        <f>IFERROR(INDEX(dbOrdini[ORDINE],MATCH(A2238,dbOrdini[CODICE
ANKER]*(dbOrdini[CODICE
SUPPLY]="GEN24"),0)),"")</f>
        <v/>
      </c>
      <c r="O2238" s="352" t="s">
        <v>8</v>
      </c>
      <c r="P2238" s="347" t="s">
        <v>5037</v>
      </c>
    </row>
    <row r="2239" spans="1:16">
      <c r="A2239" s="347" t="s">
        <v>5038</v>
      </c>
      <c r="B2239" s="348">
        <v>64</v>
      </c>
      <c r="C2239" s="347" t="s">
        <v>28152</v>
      </c>
      <c r="D2239" s="347" t="s">
        <v>5039</v>
      </c>
      <c r="E2239" s="347">
        <v>6</v>
      </c>
      <c r="F2239" s="347">
        <v>0.7</v>
      </c>
      <c r="G2239" s="347" t="s">
        <v>11</v>
      </c>
      <c r="H2239" s="349">
        <v>43.1</v>
      </c>
      <c r="I2239" s="350" t="s">
        <v>12</v>
      </c>
      <c r="J2239" s="351">
        <f t="shared" si="34"/>
        <v>167.7</v>
      </c>
      <c r="K2239" s="351">
        <v>27.95</v>
      </c>
      <c r="L2239" s="3" t="str">
        <f>IFERROR(INDEX(dbOrdini[PREZZO
VINOLUX],MATCH(A2239,dbOrdini[CODICE
ANKER],0)),"")</f>
        <v/>
      </c>
      <c r="M2239" s="347" t="s">
        <v>10536</v>
      </c>
      <c r="N2239" s="15" t="str">
        <f>IFERROR(INDEX(dbOrdini[ORDINE],MATCH(A2239,dbOrdini[CODICE
ANKER]*(dbOrdini[CODICE
SUPPLY]="GEN24"),0)),"")</f>
        <v/>
      </c>
      <c r="O2239" s="352" t="s">
        <v>8</v>
      </c>
      <c r="P2239" s="347" t="s">
        <v>5040</v>
      </c>
    </row>
    <row r="2240" spans="1:16">
      <c r="A2240" s="347" t="s">
        <v>28667</v>
      </c>
      <c r="B2240" s="348">
        <v>0</v>
      </c>
      <c r="C2240" s="347" t="s">
        <v>28170</v>
      </c>
      <c r="D2240" s="347" t="s">
        <v>28668</v>
      </c>
      <c r="E2240" s="347">
        <v>12</v>
      </c>
      <c r="F2240" s="347">
        <v>0.15</v>
      </c>
      <c r="G2240" s="347" t="s">
        <v>11</v>
      </c>
      <c r="H2240" s="349">
        <v>42.1</v>
      </c>
      <c r="I2240" s="350" t="s">
        <v>12</v>
      </c>
      <c r="J2240" s="351">
        <f t="shared" si="34"/>
        <v>222</v>
      </c>
      <c r="K2240" s="351">
        <v>18.5</v>
      </c>
      <c r="L2240" s="3" t="str">
        <f>IFERROR(INDEX(dbOrdini[PREZZO
VINOLUX],MATCH(A2240,dbOrdini[CODICE
ANKER],0)),"")</f>
        <v/>
      </c>
      <c r="M2240" s="347" t="s">
        <v>10536</v>
      </c>
      <c r="N2240" s="15" t="str">
        <f>IFERROR(INDEX(dbOrdini[ORDINE],MATCH(A2240,dbOrdini[CODICE
ANKER]*(dbOrdini[CODICE
SUPPLY]="GEN24"),0)),"")</f>
        <v/>
      </c>
      <c r="O2240" s="352" t="s">
        <v>8</v>
      </c>
      <c r="P2240" s="347" t="s">
        <v>28669</v>
      </c>
    </row>
    <row r="2241" spans="1:16">
      <c r="A2241" s="347" t="s">
        <v>28670</v>
      </c>
      <c r="B2241" s="348">
        <v>0</v>
      </c>
      <c r="C2241" s="347" t="s">
        <v>28152</v>
      </c>
      <c r="D2241" s="347" t="s">
        <v>28671</v>
      </c>
      <c r="E2241" s="347">
        <v>12</v>
      </c>
      <c r="F2241" s="347">
        <v>1</v>
      </c>
      <c r="G2241" s="347" t="s">
        <v>11</v>
      </c>
      <c r="H2241" s="349">
        <v>40</v>
      </c>
      <c r="I2241" s="350" t="s">
        <v>12</v>
      </c>
      <c r="J2241" s="351">
        <f t="shared" si="34"/>
        <v>339</v>
      </c>
      <c r="K2241" s="351">
        <v>28.25</v>
      </c>
      <c r="L2241" s="3" t="str">
        <f>IFERROR(INDEX(dbOrdini[PREZZO
VINOLUX],MATCH(A2241,dbOrdini[CODICE
ANKER],0)),"")</f>
        <v/>
      </c>
      <c r="M2241" s="347" t="s">
        <v>10536</v>
      </c>
      <c r="N2241" s="15" t="str">
        <f>IFERROR(INDEX(dbOrdini[ORDINE],MATCH(A2241,dbOrdini[CODICE
ANKER]*(dbOrdini[CODICE
SUPPLY]="GEN24"),0)),"")</f>
        <v/>
      </c>
      <c r="O2241" s="352" t="s">
        <v>8</v>
      </c>
      <c r="P2241" s="347" t="s">
        <v>28672</v>
      </c>
    </row>
    <row r="2242" spans="1:16">
      <c r="A2242" s="347" t="s">
        <v>5041</v>
      </c>
      <c r="B2242" s="348">
        <v>79</v>
      </c>
      <c r="C2242" s="347" t="s">
        <v>28152</v>
      </c>
      <c r="D2242" s="347" t="s">
        <v>11621</v>
      </c>
      <c r="E2242" s="347">
        <v>12</v>
      </c>
      <c r="F2242" s="347">
        <v>0.2</v>
      </c>
      <c r="G2242" s="347" t="s">
        <v>11</v>
      </c>
      <c r="H2242" s="349">
        <v>40</v>
      </c>
      <c r="I2242" s="350" t="s">
        <v>12</v>
      </c>
      <c r="J2242" s="351">
        <f t="shared" si="34"/>
        <v>306</v>
      </c>
      <c r="K2242" s="351">
        <v>25.5</v>
      </c>
      <c r="L2242" s="3" t="str">
        <f>IFERROR(INDEX(dbOrdini[PREZZO
VINOLUX],MATCH(A2242,dbOrdini[CODICE
ANKER],0)),"")</f>
        <v/>
      </c>
      <c r="M2242" s="347" t="s">
        <v>10531</v>
      </c>
      <c r="N2242" s="15" t="str">
        <f>IFERROR(INDEX(dbOrdini[ORDINE],MATCH(A2242,dbOrdini[CODICE
ANKER]*(dbOrdini[CODICE
SUPPLY]="GEN24"),0)),"")</f>
        <v/>
      </c>
      <c r="O2242" s="352" t="s">
        <v>8</v>
      </c>
      <c r="P2242" s="347" t="s">
        <v>5042</v>
      </c>
    </row>
    <row r="2243" spans="1:16">
      <c r="A2243" s="347" t="s">
        <v>5043</v>
      </c>
      <c r="B2243" s="348">
        <v>33</v>
      </c>
      <c r="C2243" s="347" t="s">
        <v>28152</v>
      </c>
      <c r="D2243" s="347" t="s">
        <v>11622</v>
      </c>
      <c r="E2243" s="347">
        <v>12</v>
      </c>
      <c r="F2243" s="347">
        <v>0.2</v>
      </c>
      <c r="G2243" s="347" t="s">
        <v>11</v>
      </c>
      <c r="H2243" s="349">
        <v>40</v>
      </c>
      <c r="I2243" s="350" t="s">
        <v>12</v>
      </c>
      <c r="J2243" s="351">
        <f t="shared" si="34"/>
        <v>306</v>
      </c>
      <c r="K2243" s="351">
        <v>25.5</v>
      </c>
      <c r="L2243" s="3" t="str">
        <f>IFERROR(INDEX(dbOrdini[PREZZO
VINOLUX],MATCH(A2243,dbOrdini[CODICE
ANKER],0)),"")</f>
        <v/>
      </c>
      <c r="M2243" s="347" t="s">
        <v>10531</v>
      </c>
      <c r="N2243" s="15" t="str">
        <f>IFERROR(INDEX(dbOrdini[ORDINE],MATCH(A2243,dbOrdini[CODICE
ANKER]*(dbOrdini[CODICE
SUPPLY]="GEN24"),0)),"")</f>
        <v/>
      </c>
      <c r="O2243" s="352" t="s">
        <v>8</v>
      </c>
      <c r="P2243" s="347" t="s">
        <v>5044</v>
      </c>
    </row>
    <row r="2244" spans="1:16">
      <c r="A2244" s="347" t="s">
        <v>10844</v>
      </c>
      <c r="B2244" s="348">
        <v>156</v>
      </c>
      <c r="C2244" s="347" t="s">
        <v>28152</v>
      </c>
      <c r="D2244" s="347" t="s">
        <v>10845</v>
      </c>
      <c r="E2244" s="347">
        <v>6</v>
      </c>
      <c r="F2244" s="347">
        <v>0.5</v>
      </c>
      <c r="G2244" s="347" t="s">
        <v>11</v>
      </c>
      <c r="H2244" s="349">
        <v>40</v>
      </c>
      <c r="I2244" s="350" t="s">
        <v>12</v>
      </c>
      <c r="J2244" s="351">
        <f t="shared" si="34"/>
        <v>46.2</v>
      </c>
      <c r="K2244" s="351">
        <v>7.7</v>
      </c>
      <c r="L2244" s="3" t="str">
        <f>IFERROR(INDEX(dbOrdini[PREZZO
VINOLUX],MATCH(A2244,dbOrdini[CODICE
ANKER],0)),"")</f>
        <v/>
      </c>
      <c r="M2244" s="347" t="s">
        <v>10537</v>
      </c>
      <c r="N2244" s="15" t="str">
        <f>IFERROR(INDEX(dbOrdini[ORDINE],MATCH(A2244,dbOrdini[CODICE
ANKER]*(dbOrdini[CODICE
SUPPLY]="GEN24"),0)),"")</f>
        <v/>
      </c>
      <c r="O2244" s="352" t="s">
        <v>8</v>
      </c>
      <c r="P2244" s="347" t="s">
        <v>11623</v>
      </c>
    </row>
    <row r="2245" spans="1:16">
      <c r="A2245" s="347" t="s">
        <v>10846</v>
      </c>
      <c r="B2245" s="348">
        <v>144</v>
      </c>
      <c r="C2245" s="347" t="s">
        <v>28152</v>
      </c>
      <c r="D2245" s="347" t="s">
        <v>10847</v>
      </c>
      <c r="E2245" s="347">
        <v>6</v>
      </c>
      <c r="F2245" s="347">
        <v>0.5</v>
      </c>
      <c r="G2245" s="347" t="s">
        <v>11</v>
      </c>
      <c r="H2245" s="349">
        <v>40</v>
      </c>
      <c r="I2245" s="350" t="s">
        <v>12</v>
      </c>
      <c r="J2245" s="351">
        <f t="shared" si="34"/>
        <v>75</v>
      </c>
      <c r="K2245" s="351">
        <v>12.5</v>
      </c>
      <c r="L2245" s="3" t="str">
        <f>IFERROR(INDEX(dbOrdini[PREZZO
VINOLUX],MATCH(A2245,dbOrdini[CODICE
ANKER],0)),"")</f>
        <v/>
      </c>
      <c r="M2245" s="347" t="s">
        <v>10537</v>
      </c>
      <c r="N2245" s="15" t="str">
        <f>IFERROR(INDEX(dbOrdini[ORDINE],MATCH(A2245,dbOrdini[CODICE
ANKER]*(dbOrdini[CODICE
SUPPLY]="GEN24"),0)),"")</f>
        <v/>
      </c>
      <c r="O2245" s="352" t="s">
        <v>8</v>
      </c>
      <c r="P2245" s="347" t="s">
        <v>11624</v>
      </c>
    </row>
    <row r="2246" spans="1:16">
      <c r="A2246" s="347" t="s">
        <v>5045</v>
      </c>
      <c r="B2246" s="348">
        <v>0</v>
      </c>
      <c r="C2246" s="347" t="s">
        <v>28152</v>
      </c>
      <c r="D2246" s="347" t="s">
        <v>5046</v>
      </c>
      <c r="E2246" s="347">
        <v>6</v>
      </c>
      <c r="F2246" s="347">
        <v>0.7</v>
      </c>
      <c r="G2246" s="347" t="s">
        <v>11262</v>
      </c>
      <c r="H2246" s="349">
        <v>40</v>
      </c>
      <c r="I2246" s="350" t="s">
        <v>12</v>
      </c>
      <c r="J2246" s="351">
        <f t="shared" si="34"/>
        <v>327</v>
      </c>
      <c r="K2246" s="351">
        <v>54.5</v>
      </c>
      <c r="L2246" s="3" t="str">
        <f>IFERROR(INDEX(dbOrdini[PREZZO
VINOLUX],MATCH(A2246,dbOrdini[CODICE
ANKER],0)),"")</f>
        <v/>
      </c>
      <c r="M2246" s="347" t="s">
        <v>10548</v>
      </c>
      <c r="N2246" s="15" t="str">
        <f>IFERROR(INDEX(dbOrdini[ORDINE],MATCH(A2246,dbOrdini[CODICE
ANKER]*(dbOrdini[CODICE
SUPPLY]="GEN24"),0)),"")</f>
        <v/>
      </c>
      <c r="O2246" s="352" t="s">
        <v>8</v>
      </c>
      <c r="P2246" s="347" t="s">
        <v>5047</v>
      </c>
    </row>
    <row r="2247" spans="1:16">
      <c r="A2247" s="347" t="s">
        <v>5048</v>
      </c>
      <c r="B2247" s="348">
        <v>1</v>
      </c>
      <c r="C2247" s="347" t="s">
        <v>28152</v>
      </c>
      <c r="D2247" s="347" t="s">
        <v>5049</v>
      </c>
      <c r="E2247" s="347">
        <v>6</v>
      </c>
      <c r="F2247" s="347">
        <v>1</v>
      </c>
      <c r="G2247" s="347" t="s">
        <v>11</v>
      </c>
      <c r="H2247" s="349">
        <v>40</v>
      </c>
      <c r="I2247" s="350" t="s">
        <v>12</v>
      </c>
      <c r="J2247" s="351">
        <f t="shared" si="34"/>
        <v>135</v>
      </c>
      <c r="K2247" s="351">
        <v>22.5</v>
      </c>
      <c r="L2247" s="3" t="str">
        <f>IFERROR(INDEX(dbOrdini[PREZZO
VINOLUX],MATCH(A2247,dbOrdini[CODICE
ANKER],0)),"")</f>
        <v/>
      </c>
      <c r="M2247" s="347" t="s">
        <v>10548</v>
      </c>
      <c r="N2247" s="15" t="str">
        <f>IFERROR(INDEX(dbOrdini[ORDINE],MATCH(A2247,dbOrdini[CODICE
ANKER]*(dbOrdini[CODICE
SUPPLY]="GEN24"),0)),"")</f>
        <v/>
      </c>
      <c r="O2247" s="352" t="s">
        <v>8</v>
      </c>
      <c r="P2247" s="347" t="s">
        <v>5050</v>
      </c>
    </row>
    <row r="2248" spans="1:16">
      <c r="A2248" s="347" t="s">
        <v>5051</v>
      </c>
      <c r="B2248" s="348">
        <v>7</v>
      </c>
      <c r="C2248" s="347" t="s">
        <v>28152</v>
      </c>
      <c r="D2248" s="347" t="s">
        <v>5052</v>
      </c>
      <c r="E2248" s="347">
        <v>6</v>
      </c>
      <c r="F2248" s="347">
        <v>0.7</v>
      </c>
      <c r="G2248" s="347" t="s">
        <v>11</v>
      </c>
      <c r="H2248" s="349">
        <v>40</v>
      </c>
      <c r="I2248" s="350" t="s">
        <v>12</v>
      </c>
      <c r="J2248" s="351">
        <f t="shared" si="34"/>
        <v>96.899999999999991</v>
      </c>
      <c r="K2248" s="351">
        <v>16.149999999999999</v>
      </c>
      <c r="L2248" s="3" t="str">
        <f>IFERROR(INDEX(dbOrdini[PREZZO
VINOLUX],MATCH(A2248,dbOrdini[CODICE
ANKER],0)),"")</f>
        <v/>
      </c>
      <c r="M2248" s="347" t="s">
        <v>28208</v>
      </c>
      <c r="N2248" s="15" t="str">
        <f>IFERROR(INDEX(dbOrdini[ORDINE],MATCH(A2248,dbOrdini[CODICE
ANKER]*(dbOrdini[CODICE
SUPPLY]="GEN24"),0)),"")</f>
        <v/>
      </c>
      <c r="O2248" s="352" t="s">
        <v>8</v>
      </c>
      <c r="P2248" s="347" t="s">
        <v>5053</v>
      </c>
    </row>
    <row r="2249" spans="1:16">
      <c r="A2249" s="347" t="s">
        <v>5054</v>
      </c>
      <c r="B2249" s="348">
        <v>5</v>
      </c>
      <c r="C2249" s="347" t="s">
        <v>28152</v>
      </c>
      <c r="D2249" s="347" t="s">
        <v>5055</v>
      </c>
      <c r="E2249" s="347">
        <v>6</v>
      </c>
      <c r="F2249" s="347">
        <v>1</v>
      </c>
      <c r="G2249" s="347" t="s">
        <v>11</v>
      </c>
      <c r="H2249" s="349">
        <v>30</v>
      </c>
      <c r="I2249" s="350" t="s">
        <v>12</v>
      </c>
      <c r="J2249" s="351">
        <f t="shared" si="34"/>
        <v>29.400000000000002</v>
      </c>
      <c r="K2249" s="351">
        <v>4.9000000000000004</v>
      </c>
      <c r="L2249" s="3" t="str">
        <f>IFERROR(INDEX(dbOrdini[PREZZO
VINOLUX],MATCH(A2249,dbOrdini[CODICE
ANKER],0)),"")</f>
        <v/>
      </c>
      <c r="M2249" s="347" t="s">
        <v>28342</v>
      </c>
      <c r="N2249" s="15" t="str">
        <f>IFERROR(INDEX(dbOrdini[ORDINE],MATCH(A2249,dbOrdini[CODICE
ANKER]*(dbOrdini[CODICE
SUPPLY]="GEN24"),0)),"")</f>
        <v/>
      </c>
      <c r="O2249" s="352" t="s">
        <v>8</v>
      </c>
      <c r="P2249" s="347" t="s">
        <v>5056</v>
      </c>
    </row>
    <row r="2250" spans="1:16">
      <c r="A2250" s="347" t="s">
        <v>5057</v>
      </c>
      <c r="B2250" s="348">
        <v>8</v>
      </c>
      <c r="C2250" s="347" t="s">
        <v>28152</v>
      </c>
      <c r="D2250" s="347" t="s">
        <v>5058</v>
      </c>
      <c r="E2250" s="347">
        <v>6</v>
      </c>
      <c r="F2250" s="347">
        <v>1</v>
      </c>
      <c r="G2250" s="347" t="s">
        <v>11</v>
      </c>
      <c r="H2250" s="349">
        <v>20</v>
      </c>
      <c r="I2250" s="350" t="s">
        <v>12</v>
      </c>
      <c r="J2250" s="351">
        <f t="shared" si="34"/>
        <v>31.5</v>
      </c>
      <c r="K2250" s="351">
        <v>5.25</v>
      </c>
      <c r="L2250" s="3" t="str">
        <f>IFERROR(INDEX(dbOrdini[PREZZO
VINOLUX],MATCH(A2250,dbOrdini[CODICE
ANKER],0)),"")</f>
        <v/>
      </c>
      <c r="M2250" s="347" t="s">
        <v>28208</v>
      </c>
      <c r="N2250" s="15" t="str">
        <f>IFERROR(INDEX(dbOrdini[ORDINE],MATCH(A2250,dbOrdini[CODICE
ANKER]*(dbOrdini[CODICE
SUPPLY]="GEN24"),0)),"")</f>
        <v/>
      </c>
      <c r="O2250" s="352" t="s">
        <v>8</v>
      </c>
      <c r="P2250" s="347" t="s">
        <v>5059</v>
      </c>
    </row>
    <row r="2251" spans="1:16">
      <c r="A2251" s="347" t="s">
        <v>5060</v>
      </c>
      <c r="B2251" s="348">
        <v>1</v>
      </c>
      <c r="C2251" s="347" t="s">
        <v>28152</v>
      </c>
      <c r="D2251" s="347" t="s">
        <v>5061</v>
      </c>
      <c r="E2251" s="347">
        <v>6</v>
      </c>
      <c r="F2251" s="347">
        <v>1</v>
      </c>
      <c r="G2251" s="347" t="s">
        <v>11</v>
      </c>
      <c r="H2251" s="349">
        <v>20</v>
      </c>
      <c r="I2251" s="350" t="s">
        <v>12</v>
      </c>
      <c r="J2251" s="351">
        <f t="shared" si="34"/>
        <v>28.5</v>
      </c>
      <c r="K2251" s="351">
        <v>4.75</v>
      </c>
      <c r="L2251" s="3" t="str">
        <f>IFERROR(INDEX(dbOrdini[PREZZO
VINOLUX],MATCH(A2251,dbOrdini[CODICE
ANKER],0)),"")</f>
        <v/>
      </c>
      <c r="M2251" s="347" t="s">
        <v>28461</v>
      </c>
      <c r="N2251" s="15" t="str">
        <f>IFERROR(INDEX(dbOrdini[ORDINE],MATCH(A2251,dbOrdini[CODICE
ANKER]*(dbOrdini[CODICE
SUPPLY]="GEN24"),0)),"")</f>
        <v/>
      </c>
      <c r="O2251" s="352" t="s">
        <v>8</v>
      </c>
      <c r="P2251" s="347" t="s">
        <v>5062</v>
      </c>
    </row>
    <row r="2252" spans="1:16">
      <c r="A2252" s="347" t="s">
        <v>5063</v>
      </c>
      <c r="B2252" s="348">
        <v>0</v>
      </c>
      <c r="C2252" s="347" t="s">
        <v>28152</v>
      </c>
      <c r="D2252" s="347" t="s">
        <v>5064</v>
      </c>
      <c r="E2252" s="347">
        <v>6</v>
      </c>
      <c r="F2252" s="347">
        <v>0.7</v>
      </c>
      <c r="G2252" s="347" t="s">
        <v>11</v>
      </c>
      <c r="H2252" s="349">
        <v>0</v>
      </c>
      <c r="I2252" s="350" t="s">
        <v>12</v>
      </c>
      <c r="J2252" s="351">
        <f t="shared" si="34"/>
        <v>15</v>
      </c>
      <c r="K2252" s="351">
        <v>2.5</v>
      </c>
      <c r="L2252" s="3" t="str">
        <f>IFERROR(INDEX(dbOrdini[PREZZO
VINOLUX],MATCH(A2252,dbOrdini[CODICE
ANKER],0)),"")</f>
        <v/>
      </c>
      <c r="M2252" s="347" t="s">
        <v>28566</v>
      </c>
      <c r="N2252" s="15" t="str">
        <f>IFERROR(INDEX(dbOrdini[ORDINE],MATCH(A2252,dbOrdini[CODICE
ANKER]*(dbOrdini[CODICE
SUPPLY]="GEN24"),0)),"")</f>
        <v/>
      </c>
      <c r="O2252" s="352" t="s">
        <v>8</v>
      </c>
      <c r="P2252" s="347" t="s">
        <v>5065</v>
      </c>
    </row>
    <row r="2253" spans="1:16">
      <c r="A2253" s="347" t="s">
        <v>5071</v>
      </c>
      <c r="B2253" s="348">
        <v>555</v>
      </c>
      <c r="C2253" s="347" t="s">
        <v>28152</v>
      </c>
      <c r="D2253" s="347" t="s">
        <v>5067</v>
      </c>
      <c r="E2253" s="347">
        <v>6</v>
      </c>
      <c r="F2253" s="347">
        <v>1</v>
      </c>
      <c r="G2253" s="347" t="s">
        <v>11</v>
      </c>
      <c r="H2253" s="349">
        <v>35</v>
      </c>
      <c r="I2253" s="350" t="s">
        <v>12</v>
      </c>
      <c r="J2253" s="351">
        <f t="shared" ref="J2253:J2316" si="35">E2253*K2253</f>
        <v>27</v>
      </c>
      <c r="K2253" s="351">
        <v>4.5</v>
      </c>
      <c r="L2253" s="3" t="str">
        <f>IFERROR(INDEX(dbOrdini[PREZZO
VINOLUX],MATCH(A2253,dbOrdini[CODICE
ANKER],0)),"")</f>
        <v/>
      </c>
      <c r="M2253" s="347" t="s">
        <v>28208</v>
      </c>
      <c r="N2253" s="15" t="str">
        <f>IFERROR(INDEX(dbOrdini[ORDINE],MATCH(A2253,dbOrdini[CODICE
ANKER]*(dbOrdini[CODICE
SUPPLY]="GEN24"),0)),"")</f>
        <v/>
      </c>
      <c r="O2253" s="352" t="s">
        <v>8</v>
      </c>
      <c r="P2253" s="347" t="s">
        <v>5072</v>
      </c>
    </row>
    <row r="2254" spans="1:16">
      <c r="A2254" s="347" t="s">
        <v>5069</v>
      </c>
      <c r="B2254" s="348">
        <v>11</v>
      </c>
      <c r="C2254" s="347" t="s">
        <v>28152</v>
      </c>
      <c r="D2254" s="347" t="s">
        <v>5067</v>
      </c>
      <c r="E2254" s="347">
        <v>6</v>
      </c>
      <c r="F2254" s="347">
        <v>0.5</v>
      </c>
      <c r="G2254" s="347" t="s">
        <v>11</v>
      </c>
      <c r="H2254" s="349">
        <v>35</v>
      </c>
      <c r="I2254" s="350" t="s">
        <v>12</v>
      </c>
      <c r="J2254" s="351">
        <f t="shared" si="35"/>
        <v>21</v>
      </c>
      <c r="K2254" s="351">
        <v>3.5</v>
      </c>
      <c r="L2254" s="3" t="str">
        <f>IFERROR(INDEX(dbOrdini[PREZZO
VINOLUX],MATCH(A2254,dbOrdini[CODICE
ANKER],0)),"")</f>
        <v/>
      </c>
      <c r="M2254" s="347" t="s">
        <v>28208</v>
      </c>
      <c r="N2254" s="15" t="str">
        <f>IFERROR(INDEX(dbOrdini[ORDINE],MATCH(A2254,dbOrdini[CODICE
ANKER]*(dbOrdini[CODICE
SUPPLY]="GEN24"),0)),"")</f>
        <v/>
      </c>
      <c r="O2254" s="352" t="s">
        <v>8</v>
      </c>
      <c r="P2254" s="347" t="s">
        <v>5070</v>
      </c>
    </row>
    <row r="2255" spans="1:16">
      <c r="A2255" s="347" t="s">
        <v>5066</v>
      </c>
      <c r="B2255" s="348">
        <v>84</v>
      </c>
      <c r="C2255" s="347" t="s">
        <v>28152</v>
      </c>
      <c r="D2255" s="347" t="s">
        <v>5067</v>
      </c>
      <c r="E2255" s="347">
        <v>12</v>
      </c>
      <c r="F2255" s="347">
        <v>0.2</v>
      </c>
      <c r="G2255" s="347" t="s">
        <v>11</v>
      </c>
      <c r="H2255" s="349">
        <v>35</v>
      </c>
      <c r="I2255" s="350" t="s">
        <v>12</v>
      </c>
      <c r="J2255" s="351">
        <f t="shared" si="35"/>
        <v>21</v>
      </c>
      <c r="K2255" s="351">
        <v>1.75</v>
      </c>
      <c r="L2255" s="3" t="str">
        <f>IFERROR(INDEX(dbOrdini[PREZZO
VINOLUX],MATCH(A2255,dbOrdini[CODICE
ANKER],0)),"")</f>
        <v/>
      </c>
      <c r="M2255" s="347" t="s">
        <v>28208</v>
      </c>
      <c r="N2255" s="15" t="str">
        <f>IFERROR(INDEX(dbOrdini[ORDINE],MATCH(A2255,dbOrdini[CODICE
ANKER]*(dbOrdini[CODICE
SUPPLY]="GEN24"),0)),"")</f>
        <v/>
      </c>
      <c r="O2255" s="352" t="s">
        <v>8</v>
      </c>
      <c r="P2255" s="347" t="s">
        <v>5068</v>
      </c>
    </row>
    <row r="2256" spans="1:16">
      <c r="A2256" s="347" t="s">
        <v>5073</v>
      </c>
      <c r="B2256" s="348">
        <v>24</v>
      </c>
      <c r="C2256" s="347" t="s">
        <v>28152</v>
      </c>
      <c r="D2256" s="347" t="s">
        <v>5074</v>
      </c>
      <c r="E2256" s="347">
        <v>6</v>
      </c>
      <c r="F2256" s="347">
        <v>1</v>
      </c>
      <c r="G2256" s="347" t="s">
        <v>11</v>
      </c>
      <c r="H2256" s="349">
        <v>30</v>
      </c>
      <c r="I2256" s="350" t="s">
        <v>12</v>
      </c>
      <c r="J2256" s="351">
        <f t="shared" si="35"/>
        <v>28.799999999999997</v>
      </c>
      <c r="K2256" s="351">
        <v>4.8</v>
      </c>
      <c r="L2256" s="3" t="str">
        <f>IFERROR(INDEX(dbOrdini[PREZZO
VINOLUX],MATCH(A2256,dbOrdini[CODICE
ANKER],0)),"")</f>
        <v/>
      </c>
      <c r="M2256" s="347" t="s">
        <v>28342</v>
      </c>
      <c r="N2256" s="15" t="str">
        <f>IFERROR(INDEX(dbOrdini[ORDINE],MATCH(A2256,dbOrdini[CODICE
ANKER]*(dbOrdini[CODICE
SUPPLY]="GEN24"),0)),"")</f>
        <v/>
      </c>
      <c r="O2256" s="352" t="s">
        <v>8</v>
      </c>
      <c r="P2256" s="347" t="s">
        <v>5075</v>
      </c>
    </row>
    <row r="2257" spans="1:16">
      <c r="A2257" s="347" t="s">
        <v>5076</v>
      </c>
      <c r="B2257" s="348">
        <v>14</v>
      </c>
      <c r="C2257" s="347" t="s">
        <v>28152</v>
      </c>
      <c r="D2257" s="347" t="s">
        <v>5077</v>
      </c>
      <c r="E2257" s="347">
        <v>6</v>
      </c>
      <c r="F2257" s="347">
        <v>0.7</v>
      </c>
      <c r="G2257" s="347" t="s">
        <v>11</v>
      </c>
      <c r="H2257" s="349">
        <v>38</v>
      </c>
      <c r="I2257" s="350" t="s">
        <v>12</v>
      </c>
      <c r="J2257" s="351">
        <f t="shared" si="35"/>
        <v>49.5</v>
      </c>
      <c r="K2257" s="351">
        <v>8.25</v>
      </c>
      <c r="L2257" s="3" t="str">
        <f>IFERROR(INDEX(dbOrdini[PREZZO
VINOLUX],MATCH(A2257,dbOrdini[CODICE
ANKER],0)),"")</f>
        <v/>
      </c>
      <c r="M2257" s="347" t="s">
        <v>28208</v>
      </c>
      <c r="N2257" s="15" t="str">
        <f>IFERROR(INDEX(dbOrdini[ORDINE],MATCH(A2257,dbOrdini[CODICE
ANKER]*(dbOrdini[CODICE
SUPPLY]="GEN24"),0)),"")</f>
        <v/>
      </c>
      <c r="O2257" s="352" t="s">
        <v>8</v>
      </c>
      <c r="P2257" s="347" t="s">
        <v>5078</v>
      </c>
    </row>
    <row r="2258" spans="1:16">
      <c r="A2258" s="347" t="s">
        <v>5079</v>
      </c>
      <c r="B2258" s="348">
        <v>9</v>
      </c>
      <c r="C2258" s="347" t="s">
        <v>28152</v>
      </c>
      <c r="D2258" s="347" t="s">
        <v>5080</v>
      </c>
      <c r="E2258" s="347">
        <v>6</v>
      </c>
      <c r="F2258" s="347">
        <v>0.7</v>
      </c>
      <c r="G2258" s="347" t="s">
        <v>11</v>
      </c>
      <c r="H2258" s="349">
        <v>38</v>
      </c>
      <c r="I2258" s="350" t="s">
        <v>12</v>
      </c>
      <c r="J2258" s="351">
        <f t="shared" si="35"/>
        <v>46.5</v>
      </c>
      <c r="K2258" s="351">
        <v>7.75</v>
      </c>
      <c r="L2258" s="3" t="str">
        <f>IFERROR(INDEX(dbOrdini[PREZZO
VINOLUX],MATCH(A2258,dbOrdini[CODICE
ANKER],0)),"")</f>
        <v/>
      </c>
      <c r="M2258" s="347" t="s">
        <v>28208</v>
      </c>
      <c r="N2258" s="15" t="str">
        <f>IFERROR(INDEX(dbOrdini[ORDINE],MATCH(A2258,dbOrdini[CODICE
ANKER]*(dbOrdini[CODICE
SUPPLY]="GEN24"),0)),"")</f>
        <v/>
      </c>
      <c r="O2258" s="352" t="s">
        <v>8</v>
      </c>
      <c r="P2258" s="347" t="s">
        <v>5081</v>
      </c>
    </row>
    <row r="2259" spans="1:16">
      <c r="A2259" s="347" t="s">
        <v>5082</v>
      </c>
      <c r="B2259" s="348">
        <v>19</v>
      </c>
      <c r="C2259" s="347" t="s">
        <v>28152</v>
      </c>
      <c r="D2259" s="347" t="s">
        <v>5083</v>
      </c>
      <c r="E2259" s="347">
        <v>6</v>
      </c>
      <c r="F2259" s="347">
        <v>0.7</v>
      </c>
      <c r="G2259" s="347" t="s">
        <v>11</v>
      </c>
      <c r="H2259" s="349">
        <v>35</v>
      </c>
      <c r="I2259" s="350" t="s">
        <v>12</v>
      </c>
      <c r="J2259" s="351">
        <f t="shared" si="35"/>
        <v>39.599999999999994</v>
      </c>
      <c r="K2259" s="351">
        <v>6.6</v>
      </c>
      <c r="L2259" s="3" t="str">
        <f>IFERROR(INDEX(dbOrdini[PREZZO
VINOLUX],MATCH(A2259,dbOrdini[CODICE
ANKER],0)),"")</f>
        <v/>
      </c>
      <c r="M2259" s="347" t="s">
        <v>28208</v>
      </c>
      <c r="N2259" s="15" t="str">
        <f>IFERROR(INDEX(dbOrdini[ORDINE],MATCH(A2259,dbOrdini[CODICE
ANKER]*(dbOrdini[CODICE
SUPPLY]="GEN24"),0)),"")</f>
        <v/>
      </c>
      <c r="O2259" s="352" t="s">
        <v>8</v>
      </c>
      <c r="P2259" s="347" t="s">
        <v>5084</v>
      </c>
    </row>
    <row r="2260" spans="1:16">
      <c r="A2260" s="347" t="s">
        <v>5085</v>
      </c>
      <c r="B2260" s="348">
        <v>105</v>
      </c>
      <c r="C2260" s="347" t="s">
        <v>28152</v>
      </c>
      <c r="D2260" s="347" t="s">
        <v>5086</v>
      </c>
      <c r="E2260" s="347">
        <v>6</v>
      </c>
      <c r="F2260" s="347">
        <v>0.7</v>
      </c>
      <c r="G2260" s="347" t="s">
        <v>11</v>
      </c>
      <c r="H2260" s="349">
        <v>30</v>
      </c>
      <c r="I2260" s="350" t="s">
        <v>12</v>
      </c>
      <c r="J2260" s="351">
        <f t="shared" si="35"/>
        <v>47.099999999999994</v>
      </c>
      <c r="K2260" s="351">
        <v>7.85</v>
      </c>
      <c r="L2260" s="3" t="str">
        <f>IFERROR(INDEX(dbOrdini[PREZZO
VINOLUX],MATCH(A2260,dbOrdini[CODICE
ANKER],0)),"")</f>
        <v/>
      </c>
      <c r="M2260" s="347" t="s">
        <v>28208</v>
      </c>
      <c r="N2260" s="15" t="str">
        <f>IFERROR(INDEX(dbOrdini[ORDINE],MATCH(A2260,dbOrdini[CODICE
ANKER]*(dbOrdini[CODICE
SUPPLY]="GEN24"),0)),"")</f>
        <v/>
      </c>
      <c r="O2260" s="352" t="s">
        <v>8</v>
      </c>
      <c r="P2260" s="347" t="s">
        <v>5087</v>
      </c>
    </row>
    <row r="2261" spans="1:16">
      <c r="A2261" s="347" t="s">
        <v>5088</v>
      </c>
      <c r="B2261" s="348">
        <v>25</v>
      </c>
      <c r="C2261" s="347" t="s">
        <v>28152</v>
      </c>
      <c r="D2261" s="347" t="s">
        <v>5089</v>
      </c>
      <c r="E2261" s="347">
        <v>6</v>
      </c>
      <c r="F2261" s="347">
        <v>1</v>
      </c>
      <c r="G2261" s="347" t="s">
        <v>11</v>
      </c>
      <c r="H2261" s="349">
        <v>35</v>
      </c>
      <c r="I2261" s="350" t="s">
        <v>12</v>
      </c>
      <c r="J2261" s="351">
        <f t="shared" si="35"/>
        <v>26.700000000000003</v>
      </c>
      <c r="K2261" s="351">
        <v>4.45</v>
      </c>
      <c r="L2261" s="3" t="str">
        <f>IFERROR(INDEX(dbOrdini[PREZZO
VINOLUX],MATCH(A2261,dbOrdini[CODICE
ANKER],0)),"")</f>
        <v/>
      </c>
      <c r="M2261" s="347" t="s">
        <v>28209</v>
      </c>
      <c r="N2261" s="15" t="str">
        <f>IFERROR(INDEX(dbOrdini[ORDINE],MATCH(A2261,dbOrdini[CODICE
ANKER]*(dbOrdini[CODICE
SUPPLY]="GEN24"),0)),"")</f>
        <v/>
      </c>
      <c r="O2261" s="352" t="s">
        <v>8</v>
      </c>
      <c r="P2261" s="347" t="s">
        <v>5090</v>
      </c>
    </row>
    <row r="2262" spans="1:16">
      <c r="A2262" s="347" t="s">
        <v>5091</v>
      </c>
      <c r="B2262" s="348">
        <v>12</v>
      </c>
      <c r="C2262" s="347" t="s">
        <v>28152</v>
      </c>
      <c r="D2262" s="347" t="s">
        <v>5092</v>
      </c>
      <c r="E2262" s="347">
        <v>12</v>
      </c>
      <c r="F2262" s="347">
        <v>0.2</v>
      </c>
      <c r="G2262" s="347" t="s">
        <v>11</v>
      </c>
      <c r="H2262" s="349">
        <v>35</v>
      </c>
      <c r="I2262" s="350" t="s">
        <v>12</v>
      </c>
      <c r="J2262" s="351">
        <f t="shared" si="35"/>
        <v>21</v>
      </c>
      <c r="K2262" s="351">
        <v>1.75</v>
      </c>
      <c r="L2262" s="3" t="str">
        <f>IFERROR(INDEX(dbOrdini[PREZZO
VINOLUX],MATCH(A2262,dbOrdini[CODICE
ANKER],0)),"")</f>
        <v/>
      </c>
      <c r="M2262" s="347" t="s">
        <v>28209</v>
      </c>
      <c r="N2262" s="15" t="str">
        <f>IFERROR(INDEX(dbOrdini[ORDINE],MATCH(A2262,dbOrdini[CODICE
ANKER]*(dbOrdini[CODICE
SUPPLY]="GEN24"),0)),"")</f>
        <v/>
      </c>
      <c r="O2262" s="352" t="s">
        <v>8</v>
      </c>
      <c r="P2262" s="347" t="s">
        <v>5093</v>
      </c>
    </row>
    <row r="2263" spans="1:16">
      <c r="A2263" s="347" t="s">
        <v>5094</v>
      </c>
      <c r="B2263" s="348">
        <v>23</v>
      </c>
      <c r="C2263" s="347" t="s">
        <v>28152</v>
      </c>
      <c r="D2263" s="347" t="s">
        <v>5095</v>
      </c>
      <c r="E2263" s="347">
        <v>6</v>
      </c>
      <c r="F2263" s="347">
        <v>1</v>
      </c>
      <c r="G2263" s="347" t="s">
        <v>11</v>
      </c>
      <c r="H2263" s="349">
        <v>22</v>
      </c>
      <c r="I2263" s="350" t="s">
        <v>12</v>
      </c>
      <c r="J2263" s="351">
        <f t="shared" si="35"/>
        <v>44.400000000000006</v>
      </c>
      <c r="K2263" s="351">
        <v>7.4</v>
      </c>
      <c r="L2263" s="3" t="str">
        <f>IFERROR(INDEX(dbOrdini[PREZZO
VINOLUX],MATCH(A2263,dbOrdini[CODICE
ANKER],0)),"")</f>
        <v/>
      </c>
      <c r="M2263" s="347" t="s">
        <v>28195</v>
      </c>
      <c r="N2263" s="15" t="str">
        <f>IFERROR(INDEX(dbOrdini[ORDINE],MATCH(A2263,dbOrdini[CODICE
ANKER]*(dbOrdini[CODICE
SUPPLY]="GEN24"),0)),"")</f>
        <v/>
      </c>
      <c r="O2263" s="352" t="s">
        <v>8</v>
      </c>
      <c r="P2263" s="347" t="s">
        <v>5096</v>
      </c>
    </row>
    <row r="2264" spans="1:16">
      <c r="A2264" s="347" t="s">
        <v>5097</v>
      </c>
      <c r="B2264" s="348">
        <v>197</v>
      </c>
      <c r="C2264" s="347" t="s">
        <v>28152</v>
      </c>
      <c r="D2264" s="347" t="s">
        <v>5098</v>
      </c>
      <c r="E2264" s="347">
        <v>6</v>
      </c>
      <c r="F2264" s="347">
        <v>1</v>
      </c>
      <c r="G2264" s="347" t="s">
        <v>11</v>
      </c>
      <c r="H2264" s="349">
        <v>35</v>
      </c>
      <c r="I2264" s="350" t="s">
        <v>12</v>
      </c>
      <c r="J2264" s="351">
        <f t="shared" si="35"/>
        <v>24</v>
      </c>
      <c r="K2264" s="351">
        <v>4</v>
      </c>
      <c r="L2264" s="3" t="str">
        <f>IFERROR(INDEX(dbOrdini[PREZZO
VINOLUX],MATCH(A2264,dbOrdini[CODICE
ANKER],0)),"")</f>
        <v/>
      </c>
      <c r="M2264" s="347" t="s">
        <v>28208</v>
      </c>
      <c r="N2264" s="15" t="str">
        <f>IFERROR(INDEX(dbOrdini[ORDINE],MATCH(A2264,dbOrdini[CODICE
ANKER]*(dbOrdini[CODICE
SUPPLY]="GEN24"),0)),"")</f>
        <v/>
      </c>
      <c r="O2264" s="352" t="s">
        <v>8</v>
      </c>
      <c r="P2264" s="347" t="s">
        <v>5099</v>
      </c>
    </row>
    <row r="2265" spans="1:16">
      <c r="A2265" s="347" t="s">
        <v>5100</v>
      </c>
      <c r="B2265" s="348">
        <v>6</v>
      </c>
      <c r="C2265" s="347" t="s">
        <v>28152</v>
      </c>
      <c r="D2265" s="347" t="s">
        <v>5101</v>
      </c>
      <c r="E2265" s="347">
        <v>12</v>
      </c>
      <c r="F2265" s="347">
        <v>0.2</v>
      </c>
      <c r="G2265" s="347" t="s">
        <v>11262</v>
      </c>
      <c r="H2265" s="349">
        <v>35</v>
      </c>
      <c r="I2265" s="350" t="s">
        <v>12</v>
      </c>
      <c r="J2265" s="351">
        <f t="shared" si="35"/>
        <v>18</v>
      </c>
      <c r="K2265" s="351">
        <v>1.5</v>
      </c>
      <c r="L2265" s="3" t="str">
        <f>IFERROR(INDEX(dbOrdini[PREZZO
VINOLUX],MATCH(A2265,dbOrdini[CODICE
ANKER],0)),"")</f>
        <v/>
      </c>
      <c r="M2265" s="347" t="s">
        <v>28208</v>
      </c>
      <c r="N2265" s="15" t="str">
        <f>IFERROR(INDEX(dbOrdini[ORDINE],MATCH(A2265,dbOrdini[CODICE
ANKER]*(dbOrdini[CODICE
SUPPLY]="GEN24"),0)),"")</f>
        <v/>
      </c>
      <c r="O2265" s="352" t="s">
        <v>8</v>
      </c>
      <c r="P2265" s="347" t="s">
        <v>5102</v>
      </c>
    </row>
    <row r="2266" spans="1:16">
      <c r="A2266" s="347" t="s">
        <v>5103</v>
      </c>
      <c r="B2266" s="348">
        <v>212</v>
      </c>
      <c r="C2266" s="347" t="s">
        <v>28152</v>
      </c>
      <c r="D2266" s="347" t="s">
        <v>5104</v>
      </c>
      <c r="E2266" s="347">
        <v>6</v>
      </c>
      <c r="F2266" s="347">
        <v>1</v>
      </c>
      <c r="G2266" s="347" t="s">
        <v>11</v>
      </c>
      <c r="H2266" s="349">
        <v>35</v>
      </c>
      <c r="I2266" s="350" t="s">
        <v>12</v>
      </c>
      <c r="J2266" s="351">
        <f t="shared" si="35"/>
        <v>23.700000000000003</v>
      </c>
      <c r="K2266" s="351">
        <v>3.95</v>
      </c>
      <c r="L2266" s="3" t="str">
        <f>IFERROR(INDEX(dbOrdini[PREZZO
VINOLUX],MATCH(A2266,dbOrdini[CODICE
ANKER],0)),"")</f>
        <v/>
      </c>
      <c r="M2266" s="347" t="s">
        <v>28209</v>
      </c>
      <c r="N2266" s="15" t="str">
        <f>IFERROR(INDEX(dbOrdini[ORDINE],MATCH(A2266,dbOrdini[CODICE
ANKER]*(dbOrdini[CODICE
SUPPLY]="GEN24"),0)),"")</f>
        <v/>
      </c>
      <c r="O2266" s="352" t="s">
        <v>8</v>
      </c>
      <c r="P2266" s="347" t="s">
        <v>5105</v>
      </c>
    </row>
    <row r="2267" spans="1:16">
      <c r="A2267" s="347" t="s">
        <v>5106</v>
      </c>
      <c r="B2267" s="348">
        <v>0</v>
      </c>
      <c r="C2267" s="347" t="s">
        <v>28152</v>
      </c>
      <c r="D2267" s="347" t="s">
        <v>5107</v>
      </c>
      <c r="E2267" s="347">
        <v>12</v>
      </c>
      <c r="F2267" s="347">
        <v>0.2</v>
      </c>
      <c r="G2267" s="347" t="s">
        <v>11262</v>
      </c>
      <c r="H2267" s="349">
        <v>35</v>
      </c>
      <c r="I2267" s="350" t="s">
        <v>12</v>
      </c>
      <c r="J2267" s="351">
        <f t="shared" si="35"/>
        <v>18</v>
      </c>
      <c r="K2267" s="351">
        <v>1.5</v>
      </c>
      <c r="L2267" s="3" t="str">
        <f>IFERROR(INDEX(dbOrdini[PREZZO
VINOLUX],MATCH(A2267,dbOrdini[CODICE
ANKER],0)),"")</f>
        <v/>
      </c>
      <c r="M2267" s="347" t="s">
        <v>28209</v>
      </c>
      <c r="N2267" s="15" t="str">
        <f>IFERROR(INDEX(dbOrdini[ORDINE],MATCH(A2267,dbOrdini[CODICE
ANKER]*(dbOrdini[CODICE
SUPPLY]="GEN24"),0)),"")</f>
        <v/>
      </c>
      <c r="O2267" s="352" t="s">
        <v>8</v>
      </c>
      <c r="P2267" s="347" t="s">
        <v>5108</v>
      </c>
    </row>
    <row r="2268" spans="1:16">
      <c r="A2268" s="347" t="s">
        <v>5109</v>
      </c>
      <c r="B2268" s="348">
        <v>0</v>
      </c>
      <c r="C2268" s="347" t="s">
        <v>28152</v>
      </c>
      <c r="D2268" s="347" t="s">
        <v>5110</v>
      </c>
      <c r="E2268" s="347">
        <v>6</v>
      </c>
      <c r="F2268" s="347">
        <v>0.5</v>
      </c>
      <c r="G2268" s="347" t="s">
        <v>11</v>
      </c>
      <c r="H2268" s="349">
        <v>45</v>
      </c>
      <c r="I2268" s="350" t="s">
        <v>12</v>
      </c>
      <c r="J2268" s="351">
        <f t="shared" si="35"/>
        <v>159</v>
      </c>
      <c r="K2268" s="351">
        <v>26.5</v>
      </c>
      <c r="L2268" s="3" t="str">
        <f>IFERROR(INDEX(dbOrdini[PREZZO
VINOLUX],MATCH(A2268,dbOrdini[CODICE
ANKER],0)),"")</f>
        <v/>
      </c>
      <c r="M2268" s="347" t="s">
        <v>10549</v>
      </c>
      <c r="N2268" s="15" t="str">
        <f>IFERROR(INDEX(dbOrdini[ORDINE],MATCH(A2268,dbOrdini[CODICE
ANKER]*(dbOrdini[CODICE
SUPPLY]="GEN24"),0)),"")</f>
        <v/>
      </c>
      <c r="O2268" s="352" t="s">
        <v>8</v>
      </c>
      <c r="P2268" s="347" t="s">
        <v>5111</v>
      </c>
    </row>
    <row r="2269" spans="1:16">
      <c r="A2269" s="347" t="s">
        <v>5112</v>
      </c>
      <c r="B2269" s="348">
        <v>89</v>
      </c>
      <c r="C2269" s="347" t="s">
        <v>28152</v>
      </c>
      <c r="D2269" s="347" t="s">
        <v>5113</v>
      </c>
      <c r="E2269" s="347">
        <v>6</v>
      </c>
      <c r="F2269" s="347">
        <v>0.7</v>
      </c>
      <c r="G2269" s="347" t="s">
        <v>11</v>
      </c>
      <c r="H2269" s="349">
        <v>32</v>
      </c>
      <c r="I2269" s="350" t="s">
        <v>12</v>
      </c>
      <c r="J2269" s="351">
        <f t="shared" si="35"/>
        <v>43.2</v>
      </c>
      <c r="K2269" s="351">
        <v>7.2</v>
      </c>
      <c r="L2269" s="3" t="str">
        <f>IFERROR(INDEX(dbOrdini[PREZZO
VINOLUX],MATCH(A2269,dbOrdini[CODICE
ANKER],0)),"")</f>
        <v/>
      </c>
      <c r="M2269" s="347" t="s">
        <v>10532</v>
      </c>
      <c r="N2269" s="15" t="str">
        <f>IFERROR(INDEX(dbOrdini[ORDINE],MATCH(A2269,dbOrdini[CODICE
ANKER]*(dbOrdini[CODICE
SUPPLY]="GEN24"),0)),"")</f>
        <v/>
      </c>
      <c r="O2269" s="352" t="s">
        <v>8</v>
      </c>
      <c r="P2269" s="347" t="s">
        <v>5114</v>
      </c>
    </row>
    <row r="2270" spans="1:16">
      <c r="A2270" s="347" t="s">
        <v>5115</v>
      </c>
      <c r="B2270" s="348">
        <v>221</v>
      </c>
      <c r="C2270" s="347" t="s">
        <v>28152</v>
      </c>
      <c r="D2270" s="347" t="s">
        <v>5116</v>
      </c>
      <c r="E2270" s="347">
        <v>6</v>
      </c>
      <c r="F2270" s="347">
        <v>0.7</v>
      </c>
      <c r="G2270" s="347" t="s">
        <v>11</v>
      </c>
      <c r="H2270" s="349">
        <v>17</v>
      </c>
      <c r="I2270" s="350" t="s">
        <v>12</v>
      </c>
      <c r="J2270" s="351">
        <f t="shared" si="35"/>
        <v>73.5</v>
      </c>
      <c r="K2270" s="351">
        <v>12.25</v>
      </c>
      <c r="L2270" s="3" t="str">
        <f>IFERROR(INDEX(dbOrdini[PREZZO
VINOLUX],MATCH(A2270,dbOrdini[CODICE
ANKER],0)),"")</f>
        <v/>
      </c>
      <c r="M2270" s="347" t="s">
        <v>10539</v>
      </c>
      <c r="N2270" s="15" t="str">
        <f>IFERROR(INDEX(dbOrdini[ORDINE],MATCH(A2270,dbOrdini[CODICE
ANKER]*(dbOrdini[CODICE
SUPPLY]="GEN24"),0)),"")</f>
        <v/>
      </c>
      <c r="O2270" s="352" t="s">
        <v>8</v>
      </c>
      <c r="P2270" s="347" t="s">
        <v>5117</v>
      </c>
    </row>
    <row r="2271" spans="1:16">
      <c r="A2271" s="347" t="s">
        <v>5118</v>
      </c>
      <c r="B2271" s="348">
        <v>34</v>
      </c>
      <c r="C2271" s="347" t="s">
        <v>28152</v>
      </c>
      <c r="D2271" s="347" t="s">
        <v>5119</v>
      </c>
      <c r="E2271" s="347">
        <v>6</v>
      </c>
      <c r="F2271" s="347">
        <v>0.5</v>
      </c>
      <c r="G2271" s="347" t="s">
        <v>11</v>
      </c>
      <c r="H2271" s="349">
        <v>44</v>
      </c>
      <c r="I2271" s="350" t="s">
        <v>12</v>
      </c>
      <c r="J2271" s="351">
        <f t="shared" si="35"/>
        <v>117</v>
      </c>
      <c r="K2271" s="351">
        <v>19.5</v>
      </c>
      <c r="L2271" s="3" t="str">
        <f>IFERROR(INDEX(dbOrdini[PREZZO
VINOLUX],MATCH(A2271,dbOrdini[CODICE
ANKER],0)),"")</f>
        <v/>
      </c>
      <c r="M2271" s="347" t="s">
        <v>10537</v>
      </c>
      <c r="N2271" s="15" t="str">
        <f>IFERROR(INDEX(dbOrdini[ORDINE],MATCH(A2271,dbOrdini[CODICE
ANKER]*(dbOrdini[CODICE
SUPPLY]="GEN24"),0)),"")</f>
        <v/>
      </c>
      <c r="O2271" s="352" t="s">
        <v>8</v>
      </c>
      <c r="P2271" s="347" t="s">
        <v>5120</v>
      </c>
    </row>
    <row r="2272" spans="1:16">
      <c r="A2272" s="347" t="s">
        <v>5121</v>
      </c>
      <c r="B2272" s="348">
        <v>0</v>
      </c>
      <c r="C2272" s="347" t="s">
        <v>28152</v>
      </c>
      <c r="D2272" s="347" t="s">
        <v>5122</v>
      </c>
      <c r="E2272" s="347">
        <v>6</v>
      </c>
      <c r="F2272" s="347">
        <v>0.75</v>
      </c>
      <c r="G2272" s="347" t="s">
        <v>11</v>
      </c>
      <c r="H2272" s="349">
        <v>15</v>
      </c>
      <c r="I2272" s="350" t="s">
        <v>12</v>
      </c>
      <c r="J2272" s="351">
        <f t="shared" si="35"/>
        <v>77.699999999999989</v>
      </c>
      <c r="K2272" s="351">
        <v>12.95</v>
      </c>
      <c r="L2272" s="3" t="str">
        <f>IFERROR(INDEX(dbOrdini[PREZZO
VINOLUX],MATCH(A2272,dbOrdini[CODICE
ANKER],0)),"")</f>
        <v/>
      </c>
      <c r="M2272" s="347" t="s">
        <v>28211</v>
      </c>
      <c r="N2272" s="15" t="str">
        <f>IFERROR(INDEX(dbOrdini[ORDINE],MATCH(A2272,dbOrdini[CODICE
ANKER]*(dbOrdini[CODICE
SUPPLY]="GEN24"),0)),"")</f>
        <v/>
      </c>
      <c r="O2272" s="352" t="s">
        <v>8</v>
      </c>
      <c r="P2272" s="347" t="s">
        <v>5123</v>
      </c>
    </row>
    <row r="2273" spans="1:16">
      <c r="A2273" s="347" t="s">
        <v>5124</v>
      </c>
      <c r="B2273" s="348">
        <v>0</v>
      </c>
      <c r="C2273" s="347" t="s">
        <v>28152</v>
      </c>
      <c r="D2273" s="347" t="s">
        <v>5125</v>
      </c>
      <c r="E2273" s="347">
        <v>6</v>
      </c>
      <c r="F2273" s="347">
        <v>0.7</v>
      </c>
      <c r="G2273" s="347" t="s">
        <v>11</v>
      </c>
      <c r="H2273" s="349">
        <v>46</v>
      </c>
      <c r="I2273" s="350" t="s">
        <v>12</v>
      </c>
      <c r="J2273" s="351">
        <f t="shared" si="35"/>
        <v>129</v>
      </c>
      <c r="K2273" s="351">
        <v>21.5</v>
      </c>
      <c r="L2273" s="3" t="str">
        <f>IFERROR(INDEX(dbOrdini[PREZZO
VINOLUX],MATCH(A2273,dbOrdini[CODICE
ANKER],0)),"")</f>
        <v/>
      </c>
      <c r="M2273" s="347" t="s">
        <v>10554</v>
      </c>
      <c r="N2273" s="15" t="str">
        <f>IFERROR(INDEX(dbOrdini[ORDINE],MATCH(A2273,dbOrdini[CODICE
ANKER]*(dbOrdini[CODICE
SUPPLY]="GEN24"),0)),"")</f>
        <v/>
      </c>
      <c r="O2273" s="352" t="s">
        <v>8</v>
      </c>
      <c r="P2273" s="347" t="s">
        <v>5126</v>
      </c>
    </row>
    <row r="2274" spans="1:16">
      <c r="A2274" s="347" t="s">
        <v>5127</v>
      </c>
      <c r="B2274" s="348">
        <v>1</v>
      </c>
      <c r="C2274" s="347" t="s">
        <v>28152</v>
      </c>
      <c r="D2274" s="347" t="s">
        <v>5128</v>
      </c>
      <c r="E2274" s="347">
        <v>6</v>
      </c>
      <c r="F2274" s="347">
        <v>0.7</v>
      </c>
      <c r="G2274" s="347" t="s">
        <v>11</v>
      </c>
      <c r="H2274" s="349">
        <v>46</v>
      </c>
      <c r="I2274" s="350" t="s">
        <v>12</v>
      </c>
      <c r="J2274" s="351">
        <f t="shared" si="35"/>
        <v>119.69999999999999</v>
      </c>
      <c r="K2274" s="351">
        <v>19.95</v>
      </c>
      <c r="L2274" s="3" t="str">
        <f>IFERROR(INDEX(dbOrdini[PREZZO
VINOLUX],MATCH(A2274,dbOrdini[CODICE
ANKER],0)),"")</f>
        <v/>
      </c>
      <c r="M2274" s="347" t="s">
        <v>10554</v>
      </c>
      <c r="N2274" s="15" t="str">
        <f>IFERROR(INDEX(dbOrdini[ORDINE],MATCH(A2274,dbOrdini[CODICE
ANKER]*(dbOrdini[CODICE
SUPPLY]="GEN24"),0)),"")</f>
        <v/>
      </c>
      <c r="O2274" s="352" t="s">
        <v>8</v>
      </c>
      <c r="P2274" s="347" t="s">
        <v>5126</v>
      </c>
    </row>
    <row r="2275" spans="1:16">
      <c r="A2275" s="347" t="s">
        <v>5129</v>
      </c>
      <c r="B2275" s="348">
        <v>2</v>
      </c>
      <c r="C2275" s="347" t="s">
        <v>28152</v>
      </c>
      <c r="D2275" s="347" t="s">
        <v>5130</v>
      </c>
      <c r="E2275" s="347">
        <v>6</v>
      </c>
      <c r="F2275" s="347">
        <v>0.7</v>
      </c>
      <c r="G2275" s="347" t="s">
        <v>11</v>
      </c>
      <c r="H2275" s="349">
        <v>46</v>
      </c>
      <c r="I2275" s="350" t="s">
        <v>12</v>
      </c>
      <c r="J2275" s="351">
        <f t="shared" si="35"/>
        <v>129</v>
      </c>
      <c r="K2275" s="351">
        <v>21.5</v>
      </c>
      <c r="L2275" s="3" t="str">
        <f>IFERROR(INDEX(dbOrdini[PREZZO
VINOLUX],MATCH(A2275,dbOrdini[CODICE
ANKER],0)),"")</f>
        <v/>
      </c>
      <c r="M2275" s="347" t="s">
        <v>10554</v>
      </c>
      <c r="N2275" s="15" t="str">
        <f>IFERROR(INDEX(dbOrdini[ORDINE],MATCH(A2275,dbOrdini[CODICE
ANKER]*(dbOrdini[CODICE
SUPPLY]="GEN24"),0)),"")</f>
        <v/>
      </c>
      <c r="O2275" s="352" t="s">
        <v>8</v>
      </c>
      <c r="P2275" s="347" t="s">
        <v>5131</v>
      </c>
    </row>
    <row r="2276" spans="1:16">
      <c r="A2276" s="347" t="s">
        <v>5132</v>
      </c>
      <c r="B2276" s="348">
        <v>0</v>
      </c>
      <c r="C2276" s="347" t="s">
        <v>28152</v>
      </c>
      <c r="D2276" s="347" t="s">
        <v>5133</v>
      </c>
      <c r="E2276" s="347">
        <v>12</v>
      </c>
      <c r="F2276" s="347">
        <v>0.7</v>
      </c>
      <c r="G2276" s="347" t="s">
        <v>11</v>
      </c>
      <c r="H2276" s="349">
        <v>15</v>
      </c>
      <c r="I2276" s="350" t="s">
        <v>12</v>
      </c>
      <c r="J2276" s="351">
        <f t="shared" si="35"/>
        <v>95.4</v>
      </c>
      <c r="K2276" s="351">
        <v>7.95</v>
      </c>
      <c r="L2276" s="3" t="str">
        <f>IFERROR(INDEX(dbOrdini[PREZZO
VINOLUX],MATCH(A2276,dbOrdini[CODICE
ANKER],0)),"")</f>
        <v/>
      </c>
      <c r="M2276" s="347" t="s">
        <v>28352</v>
      </c>
      <c r="N2276" s="15" t="str">
        <f>IFERROR(INDEX(dbOrdini[ORDINE],MATCH(A2276,dbOrdini[CODICE
ANKER]*(dbOrdini[CODICE
SUPPLY]="GEN24"),0)),"")</f>
        <v/>
      </c>
      <c r="O2276" s="352" t="s">
        <v>8</v>
      </c>
      <c r="P2276" s="347" t="s">
        <v>5134</v>
      </c>
    </row>
    <row r="2277" spans="1:16">
      <c r="A2277" s="347" t="s">
        <v>5135</v>
      </c>
      <c r="B2277" s="348">
        <v>996</v>
      </c>
      <c r="C2277" s="347" t="s">
        <v>28164</v>
      </c>
      <c r="D2277" s="347" t="s">
        <v>5136</v>
      </c>
      <c r="E2277" s="347">
        <v>12</v>
      </c>
      <c r="F2277" s="347">
        <v>1</v>
      </c>
      <c r="G2277" s="347" t="s">
        <v>28164</v>
      </c>
      <c r="H2277" s="349">
        <v>0</v>
      </c>
      <c r="I2277" s="350" t="s">
        <v>12</v>
      </c>
      <c r="J2277" s="351">
        <f t="shared" si="35"/>
        <v>126</v>
      </c>
      <c r="K2277" s="351">
        <v>10.5</v>
      </c>
      <c r="L2277" s="3" t="str">
        <f>IFERROR(INDEX(dbOrdini[PREZZO
VINOLUX],MATCH(A2277,dbOrdini[CODICE
ANKER],0)),"")</f>
        <v/>
      </c>
      <c r="M2277" s="347" t="s">
        <v>28165</v>
      </c>
      <c r="N2277" s="15" t="str">
        <f>IFERROR(INDEX(dbOrdini[ORDINE],MATCH(A2277,dbOrdini[CODICE
ANKER]*(dbOrdini[CODICE
SUPPLY]="GEN24"),0)),"")</f>
        <v/>
      </c>
      <c r="O2277" s="352" t="s">
        <v>8</v>
      </c>
      <c r="P2277" s="347" t="s">
        <v>476</v>
      </c>
    </row>
    <row r="2278" spans="1:16">
      <c r="A2278" s="347" t="s">
        <v>5144</v>
      </c>
      <c r="B2278" s="348">
        <v>0</v>
      </c>
      <c r="C2278" s="347" t="s">
        <v>28152</v>
      </c>
      <c r="D2278" s="347" t="s">
        <v>5138</v>
      </c>
      <c r="E2278" s="347">
        <v>6</v>
      </c>
      <c r="F2278" s="347">
        <v>1</v>
      </c>
      <c r="G2278" s="347" t="s">
        <v>11</v>
      </c>
      <c r="H2278" s="349">
        <v>37.5</v>
      </c>
      <c r="I2278" s="350" t="s">
        <v>12</v>
      </c>
      <c r="J2278" s="351">
        <f t="shared" si="35"/>
        <v>13.200000000000001</v>
      </c>
      <c r="K2278" s="351">
        <v>2.2000000000000002</v>
      </c>
      <c r="L2278" s="3" t="str">
        <f>IFERROR(INDEX(dbOrdini[PREZZO
VINOLUX],MATCH(A2278,dbOrdini[CODICE
ANKER],0)),"")</f>
        <v/>
      </c>
      <c r="M2278" s="347" t="s">
        <v>10533</v>
      </c>
      <c r="N2278" s="15" t="str">
        <f>IFERROR(INDEX(dbOrdini[ORDINE],MATCH(A2278,dbOrdini[CODICE
ANKER]*(dbOrdini[CODICE
SUPPLY]="GEN24"),0)),"")</f>
        <v/>
      </c>
      <c r="O2278" s="352" t="s">
        <v>8</v>
      </c>
      <c r="P2278" s="347" t="s">
        <v>5145</v>
      </c>
    </row>
    <row r="2279" spans="1:16">
      <c r="A2279" s="347" t="s">
        <v>5142</v>
      </c>
      <c r="B2279" s="348">
        <v>68</v>
      </c>
      <c r="C2279" s="347" t="s">
        <v>28152</v>
      </c>
      <c r="D2279" s="347" t="s">
        <v>5138</v>
      </c>
      <c r="E2279" s="347">
        <v>12</v>
      </c>
      <c r="F2279" s="347">
        <v>0.7</v>
      </c>
      <c r="G2279" s="347" t="s">
        <v>11</v>
      </c>
      <c r="H2279" s="349">
        <v>37.5</v>
      </c>
      <c r="I2279" s="350" t="s">
        <v>12</v>
      </c>
      <c r="J2279" s="351">
        <f t="shared" si="35"/>
        <v>24.599999999999998</v>
      </c>
      <c r="K2279" s="351">
        <v>2.0499999999999998</v>
      </c>
      <c r="L2279" s="3" t="str">
        <f>IFERROR(INDEX(dbOrdini[PREZZO
VINOLUX],MATCH(A2279,dbOrdini[CODICE
ANKER],0)),"")</f>
        <v/>
      </c>
      <c r="M2279" s="347" t="s">
        <v>10533</v>
      </c>
      <c r="N2279" s="15" t="str">
        <f>IFERROR(INDEX(dbOrdini[ORDINE],MATCH(A2279,dbOrdini[CODICE
ANKER]*(dbOrdini[CODICE
SUPPLY]="GEN24"),0)),"")</f>
        <v/>
      </c>
      <c r="O2279" s="352" t="s">
        <v>8</v>
      </c>
      <c r="P2279" s="347" t="s">
        <v>5143</v>
      </c>
    </row>
    <row r="2280" spans="1:16">
      <c r="A2280" s="347" t="s">
        <v>5137</v>
      </c>
      <c r="B2280" s="348">
        <v>60</v>
      </c>
      <c r="C2280" s="347" t="s">
        <v>28152</v>
      </c>
      <c r="D2280" s="347" t="s">
        <v>5138</v>
      </c>
      <c r="E2280" s="347">
        <v>12</v>
      </c>
      <c r="F2280" s="347">
        <v>0.2</v>
      </c>
      <c r="G2280" s="347" t="s">
        <v>11</v>
      </c>
      <c r="H2280" s="349">
        <v>37.5</v>
      </c>
      <c r="I2280" s="350" t="s">
        <v>12</v>
      </c>
      <c r="J2280" s="351">
        <f t="shared" si="35"/>
        <v>19.200000000000003</v>
      </c>
      <c r="K2280" s="351">
        <v>1.6</v>
      </c>
      <c r="L2280" s="3" t="str">
        <f>IFERROR(INDEX(dbOrdini[PREZZO
VINOLUX],MATCH(A2280,dbOrdini[CODICE
ANKER],0)),"")</f>
        <v/>
      </c>
      <c r="M2280" s="347" t="s">
        <v>10533</v>
      </c>
      <c r="N2280" s="15" t="str">
        <f>IFERROR(INDEX(dbOrdini[ORDINE],MATCH(A2280,dbOrdini[CODICE
ANKER]*(dbOrdini[CODICE
SUPPLY]="GEN24"),0)),"")</f>
        <v/>
      </c>
      <c r="O2280" s="352" t="s">
        <v>8</v>
      </c>
      <c r="P2280" s="347" t="s">
        <v>5139</v>
      </c>
    </row>
    <row r="2281" spans="1:16">
      <c r="A2281" s="347" t="s">
        <v>5140</v>
      </c>
      <c r="B2281" s="348">
        <v>0</v>
      </c>
      <c r="C2281" s="347" t="s">
        <v>28152</v>
      </c>
      <c r="D2281" s="347" t="s">
        <v>5138</v>
      </c>
      <c r="E2281" s="347">
        <v>12</v>
      </c>
      <c r="F2281" s="347">
        <v>0.35</v>
      </c>
      <c r="G2281" s="347" t="s">
        <v>11</v>
      </c>
      <c r="H2281" s="349">
        <v>37.5</v>
      </c>
      <c r="I2281" s="350" t="s">
        <v>12</v>
      </c>
      <c r="J2281" s="351">
        <f t="shared" si="35"/>
        <v>21.6</v>
      </c>
      <c r="K2281" s="351">
        <v>1.8</v>
      </c>
      <c r="L2281" s="3" t="str">
        <f>IFERROR(INDEX(dbOrdini[PREZZO
VINOLUX],MATCH(A2281,dbOrdini[CODICE
ANKER],0)),"")</f>
        <v/>
      </c>
      <c r="M2281" s="347" t="s">
        <v>10533</v>
      </c>
      <c r="N2281" s="15" t="str">
        <f>IFERROR(INDEX(dbOrdini[ORDINE],MATCH(A2281,dbOrdini[CODICE
ANKER]*(dbOrdini[CODICE
SUPPLY]="GEN24"),0)),"")</f>
        <v/>
      </c>
      <c r="O2281" s="352" t="s">
        <v>8</v>
      </c>
      <c r="P2281" s="347" t="s">
        <v>5141</v>
      </c>
    </row>
    <row r="2282" spans="1:16">
      <c r="A2282" s="347" t="s">
        <v>5146</v>
      </c>
      <c r="B2282" s="348">
        <v>11</v>
      </c>
      <c r="C2282" s="347" t="s">
        <v>28152</v>
      </c>
      <c r="D2282" s="347" t="s">
        <v>5147</v>
      </c>
      <c r="E2282" s="347">
        <v>6</v>
      </c>
      <c r="F2282" s="347">
        <v>1</v>
      </c>
      <c r="G2282" s="347" t="s">
        <v>11</v>
      </c>
      <c r="H2282" s="349">
        <v>37.5</v>
      </c>
      <c r="I2282" s="350" t="s">
        <v>12</v>
      </c>
      <c r="J2282" s="351">
        <f t="shared" si="35"/>
        <v>21</v>
      </c>
      <c r="K2282" s="351">
        <v>3.5</v>
      </c>
      <c r="L2282" s="3" t="str">
        <f>IFERROR(INDEX(dbOrdini[PREZZO
VINOLUX],MATCH(A2282,dbOrdini[CODICE
ANKER],0)),"")</f>
        <v/>
      </c>
      <c r="M2282" s="347" t="s">
        <v>10532</v>
      </c>
      <c r="N2282" s="15" t="str">
        <f>IFERROR(INDEX(dbOrdini[ORDINE],MATCH(A2282,dbOrdini[CODICE
ANKER]*(dbOrdini[CODICE
SUPPLY]="GEN24"),0)),"")</f>
        <v/>
      </c>
      <c r="O2282" s="352" t="s">
        <v>8</v>
      </c>
      <c r="P2282" s="347" t="s">
        <v>5148</v>
      </c>
    </row>
    <row r="2283" spans="1:16">
      <c r="A2283" s="347" t="s">
        <v>5149</v>
      </c>
      <c r="B2283" s="348">
        <v>17</v>
      </c>
      <c r="C2283" s="347" t="s">
        <v>28152</v>
      </c>
      <c r="D2283" s="347" t="s">
        <v>5150</v>
      </c>
      <c r="E2283" s="347">
        <v>6</v>
      </c>
      <c r="F2283" s="347">
        <v>1</v>
      </c>
      <c r="G2283" s="347" t="s">
        <v>11</v>
      </c>
      <c r="H2283" s="349">
        <v>40</v>
      </c>
      <c r="I2283" s="350" t="s">
        <v>12</v>
      </c>
      <c r="J2283" s="351">
        <f t="shared" si="35"/>
        <v>15.600000000000001</v>
      </c>
      <c r="K2283" s="351">
        <v>2.6</v>
      </c>
      <c r="L2283" s="3" t="str">
        <f>IFERROR(INDEX(dbOrdini[PREZZO
VINOLUX],MATCH(A2283,dbOrdini[CODICE
ANKER],0)),"")</f>
        <v/>
      </c>
      <c r="M2283" s="347" t="s">
        <v>10532</v>
      </c>
      <c r="N2283" s="15" t="str">
        <f>IFERROR(INDEX(dbOrdini[ORDINE],MATCH(A2283,dbOrdini[CODICE
ANKER]*(dbOrdini[CODICE
SUPPLY]="GEN24"),0)),"")</f>
        <v/>
      </c>
      <c r="O2283" s="352" t="s">
        <v>8</v>
      </c>
      <c r="P2283" s="347" t="s">
        <v>5151</v>
      </c>
    </row>
    <row r="2284" spans="1:16">
      <c r="A2284" s="347" t="s">
        <v>5152</v>
      </c>
      <c r="B2284" s="348">
        <v>55</v>
      </c>
      <c r="C2284" s="347" t="s">
        <v>28152</v>
      </c>
      <c r="D2284" s="347" t="s">
        <v>5153</v>
      </c>
      <c r="E2284" s="347">
        <v>6</v>
      </c>
      <c r="F2284" s="347">
        <v>0.75</v>
      </c>
      <c r="G2284" s="347" t="s">
        <v>11</v>
      </c>
      <c r="H2284" s="349">
        <v>6.9</v>
      </c>
      <c r="I2284" s="350" t="s">
        <v>12</v>
      </c>
      <c r="J2284" s="351">
        <f t="shared" si="35"/>
        <v>34.799999999999997</v>
      </c>
      <c r="K2284" s="351">
        <v>5.8</v>
      </c>
      <c r="L2284" s="3" t="str">
        <f>IFERROR(INDEX(dbOrdini[PREZZO
VINOLUX],MATCH(A2284,dbOrdini[CODICE
ANKER],0)),"")</f>
        <v/>
      </c>
      <c r="M2284" s="347" t="s">
        <v>28244</v>
      </c>
      <c r="N2284" s="15" t="str">
        <f>IFERROR(INDEX(dbOrdini[ORDINE],MATCH(A2284,dbOrdini[CODICE
ANKER]*(dbOrdini[CODICE
SUPPLY]="GEN24"),0)),"")</f>
        <v/>
      </c>
      <c r="O2284" s="352" t="s">
        <v>8</v>
      </c>
      <c r="P2284" s="347" t="s">
        <v>5154</v>
      </c>
    </row>
    <row r="2285" spans="1:16">
      <c r="A2285" s="347" t="s">
        <v>5155</v>
      </c>
      <c r="B2285" s="348">
        <v>30</v>
      </c>
      <c r="C2285" s="347" t="s">
        <v>28152</v>
      </c>
      <c r="D2285" s="347" t="s">
        <v>5156</v>
      </c>
      <c r="E2285" s="347">
        <v>6</v>
      </c>
      <c r="F2285" s="347">
        <v>0.75</v>
      </c>
      <c r="G2285" s="347" t="s">
        <v>11</v>
      </c>
      <c r="H2285" s="349">
        <v>6.9</v>
      </c>
      <c r="I2285" s="350" t="s">
        <v>12</v>
      </c>
      <c r="J2285" s="351">
        <f t="shared" si="35"/>
        <v>35.700000000000003</v>
      </c>
      <c r="K2285" s="351">
        <v>5.95</v>
      </c>
      <c r="L2285" s="3" t="str">
        <f>IFERROR(INDEX(dbOrdini[PREZZO
VINOLUX],MATCH(A2285,dbOrdini[CODICE
ANKER],0)),"")</f>
        <v/>
      </c>
      <c r="M2285" s="347" t="s">
        <v>28245</v>
      </c>
      <c r="N2285" s="15" t="str">
        <f>IFERROR(INDEX(dbOrdini[ORDINE],MATCH(A2285,dbOrdini[CODICE
ANKER]*(dbOrdini[CODICE
SUPPLY]="GEN24"),0)),"")</f>
        <v/>
      </c>
      <c r="O2285" s="352" t="s">
        <v>8</v>
      </c>
      <c r="P2285" s="347" t="s">
        <v>5157</v>
      </c>
    </row>
    <row r="2286" spans="1:16">
      <c r="A2286" s="347" t="s">
        <v>5158</v>
      </c>
      <c r="B2286" s="348">
        <v>30</v>
      </c>
      <c r="C2286" s="347" t="s">
        <v>28152</v>
      </c>
      <c r="D2286" s="347" t="s">
        <v>5159</v>
      </c>
      <c r="E2286" s="347">
        <v>6</v>
      </c>
      <c r="F2286" s="347">
        <v>0.75</v>
      </c>
      <c r="G2286" s="347" t="s">
        <v>11</v>
      </c>
      <c r="H2286" s="349">
        <v>6.9</v>
      </c>
      <c r="I2286" s="350" t="s">
        <v>12</v>
      </c>
      <c r="J2286" s="351">
        <f t="shared" si="35"/>
        <v>35.700000000000003</v>
      </c>
      <c r="K2286" s="351">
        <v>5.95</v>
      </c>
      <c r="L2286" s="3" t="str">
        <f>IFERROR(INDEX(dbOrdini[PREZZO
VINOLUX],MATCH(A2286,dbOrdini[CODICE
ANKER],0)),"")</f>
        <v/>
      </c>
      <c r="M2286" s="347" t="s">
        <v>28244</v>
      </c>
      <c r="N2286" s="15" t="str">
        <f>IFERROR(INDEX(dbOrdini[ORDINE],MATCH(A2286,dbOrdini[CODICE
ANKER]*(dbOrdini[CODICE
SUPPLY]="GEN24"),0)),"")</f>
        <v/>
      </c>
      <c r="O2286" s="352" t="s">
        <v>8</v>
      </c>
      <c r="P2286" s="347" t="s">
        <v>5160</v>
      </c>
    </row>
    <row r="2287" spans="1:16">
      <c r="A2287" s="347" t="s">
        <v>5161</v>
      </c>
      <c r="B2287" s="348">
        <v>125</v>
      </c>
      <c r="C2287" s="347" t="s">
        <v>28152</v>
      </c>
      <c r="D2287" s="347" t="s">
        <v>5162</v>
      </c>
      <c r="E2287" s="347">
        <v>6</v>
      </c>
      <c r="F2287" s="347">
        <v>0.7</v>
      </c>
      <c r="G2287" s="347" t="s">
        <v>11</v>
      </c>
      <c r="H2287" s="349">
        <v>40</v>
      </c>
      <c r="I2287" s="350" t="s">
        <v>12</v>
      </c>
      <c r="J2287" s="351">
        <f t="shared" si="35"/>
        <v>81</v>
      </c>
      <c r="K2287" s="351">
        <v>13.5</v>
      </c>
      <c r="L2287" s="3" t="str">
        <f>IFERROR(INDEX(dbOrdini[PREZZO
VINOLUX],MATCH(A2287,dbOrdini[CODICE
ANKER],0)),"")</f>
        <v/>
      </c>
      <c r="M2287" s="347" t="s">
        <v>10536</v>
      </c>
      <c r="N2287" s="15" t="str">
        <f>IFERROR(INDEX(dbOrdini[ORDINE],MATCH(A2287,dbOrdini[CODICE
ANKER]*(dbOrdini[CODICE
SUPPLY]="GEN24"),0)),"")</f>
        <v/>
      </c>
      <c r="O2287" s="352" t="s">
        <v>8</v>
      </c>
      <c r="P2287" s="347" t="s">
        <v>5163</v>
      </c>
    </row>
    <row r="2288" spans="1:16">
      <c r="A2288" s="347" t="s">
        <v>5164</v>
      </c>
      <c r="B2288" s="348">
        <v>133</v>
      </c>
      <c r="C2288" s="347" t="s">
        <v>28152</v>
      </c>
      <c r="D2288" s="347" t="s">
        <v>5165</v>
      </c>
      <c r="E2288" s="347">
        <v>6</v>
      </c>
      <c r="F2288" s="347">
        <v>0.7</v>
      </c>
      <c r="G2288" s="347" t="s">
        <v>11</v>
      </c>
      <c r="H2288" s="349">
        <v>58</v>
      </c>
      <c r="I2288" s="350" t="s">
        <v>12</v>
      </c>
      <c r="J2288" s="351">
        <f t="shared" si="35"/>
        <v>111</v>
      </c>
      <c r="K2288" s="351">
        <v>18.5</v>
      </c>
      <c r="L2288" s="3" t="str">
        <f>IFERROR(INDEX(dbOrdini[PREZZO
VINOLUX],MATCH(A2288,dbOrdini[CODICE
ANKER],0)),"")</f>
        <v/>
      </c>
      <c r="M2288" s="347" t="s">
        <v>10536</v>
      </c>
      <c r="N2288" s="15" t="str">
        <f>IFERROR(INDEX(dbOrdini[ORDINE],MATCH(A2288,dbOrdini[CODICE
ANKER]*(dbOrdini[CODICE
SUPPLY]="GEN24"),0)),"")</f>
        <v/>
      </c>
      <c r="O2288" s="352" t="s">
        <v>8</v>
      </c>
      <c r="P2288" s="347" t="s">
        <v>5166</v>
      </c>
    </row>
    <row r="2289" spans="1:16">
      <c r="A2289" s="347" t="s">
        <v>5167</v>
      </c>
      <c r="B2289" s="348">
        <v>129</v>
      </c>
      <c r="C2289" s="347" t="s">
        <v>28152</v>
      </c>
      <c r="D2289" s="347" t="s">
        <v>5168</v>
      </c>
      <c r="E2289" s="347">
        <v>6</v>
      </c>
      <c r="F2289" s="347">
        <v>0.7</v>
      </c>
      <c r="G2289" s="347" t="s">
        <v>11</v>
      </c>
      <c r="H2289" s="349">
        <v>40</v>
      </c>
      <c r="I2289" s="350" t="s">
        <v>12</v>
      </c>
      <c r="J2289" s="351">
        <f t="shared" si="35"/>
        <v>156</v>
      </c>
      <c r="K2289" s="351">
        <v>26</v>
      </c>
      <c r="L2289" s="3" t="str">
        <f>IFERROR(INDEX(dbOrdini[PREZZO
VINOLUX],MATCH(A2289,dbOrdini[CODICE
ANKER],0)),"")</f>
        <v/>
      </c>
      <c r="M2289" s="347" t="s">
        <v>10558</v>
      </c>
      <c r="N2289" s="15" t="str">
        <f>IFERROR(INDEX(dbOrdini[ORDINE],MATCH(A2289,dbOrdini[CODICE
ANKER]*(dbOrdini[CODICE
SUPPLY]="GEN24"),0)),"")</f>
        <v/>
      </c>
      <c r="O2289" s="352" t="s">
        <v>8</v>
      </c>
      <c r="P2289" s="347" t="s">
        <v>5169</v>
      </c>
    </row>
    <row r="2290" spans="1:16">
      <c r="A2290" s="347" t="s">
        <v>28673</v>
      </c>
      <c r="B2290" s="348">
        <v>0</v>
      </c>
      <c r="C2290" s="347" t="s">
        <v>28152</v>
      </c>
      <c r="D2290" s="347" t="s">
        <v>26537</v>
      </c>
      <c r="E2290" s="347">
        <v>6</v>
      </c>
      <c r="F2290" s="347">
        <v>0.7</v>
      </c>
      <c r="G2290" s="347" t="s">
        <v>11</v>
      </c>
      <c r="H2290" s="349">
        <v>43</v>
      </c>
      <c r="I2290" s="350" t="s">
        <v>12</v>
      </c>
      <c r="J2290" s="351">
        <f t="shared" si="35"/>
        <v>203.70000000000002</v>
      </c>
      <c r="K2290" s="351">
        <v>33.950000000000003</v>
      </c>
      <c r="L2290" s="3" t="str">
        <f>IFERROR(INDEX(dbOrdini[PREZZO
VINOLUX],MATCH(A2290,dbOrdini[CODICE
ANKER],0)),"")</f>
        <v/>
      </c>
      <c r="M2290" s="347" t="s">
        <v>10536</v>
      </c>
      <c r="N2290" s="15" t="str">
        <f>IFERROR(INDEX(dbOrdini[ORDINE],MATCH(A2290,dbOrdini[CODICE
ANKER]*(dbOrdini[CODICE
SUPPLY]="GEN24"),0)),"")</f>
        <v/>
      </c>
      <c r="O2290" s="352" t="s">
        <v>8</v>
      </c>
      <c r="P2290" s="347" t="s">
        <v>28674</v>
      </c>
    </row>
    <row r="2291" spans="1:16">
      <c r="A2291" s="347" t="s">
        <v>5170</v>
      </c>
      <c r="B2291" s="348">
        <v>44</v>
      </c>
      <c r="C2291" s="347" t="s">
        <v>28152</v>
      </c>
      <c r="D2291" s="347" t="s">
        <v>5171</v>
      </c>
      <c r="E2291" s="347">
        <v>6</v>
      </c>
      <c r="F2291" s="347">
        <v>0.7</v>
      </c>
      <c r="G2291" s="347" t="s">
        <v>11</v>
      </c>
      <c r="H2291" s="349">
        <v>48.1</v>
      </c>
      <c r="I2291" s="350" t="s">
        <v>12</v>
      </c>
      <c r="J2291" s="351">
        <f t="shared" si="35"/>
        <v>105</v>
      </c>
      <c r="K2291" s="351">
        <v>17.5</v>
      </c>
      <c r="L2291" s="3" t="str">
        <f>IFERROR(INDEX(dbOrdini[PREZZO
VINOLUX],MATCH(A2291,dbOrdini[CODICE
ANKER],0)),"")</f>
        <v/>
      </c>
      <c r="M2291" s="347" t="s">
        <v>10537</v>
      </c>
      <c r="N2291" s="15" t="str">
        <f>IFERROR(INDEX(dbOrdini[ORDINE],MATCH(A2291,dbOrdini[CODICE
ANKER]*(dbOrdini[CODICE
SUPPLY]="GEN24"),0)),"")</f>
        <v/>
      </c>
      <c r="O2291" s="352" t="s">
        <v>8</v>
      </c>
      <c r="P2291" s="347" t="s">
        <v>5172</v>
      </c>
    </row>
    <row r="2292" spans="1:16">
      <c r="A2292" s="347" t="s">
        <v>5173</v>
      </c>
      <c r="B2292" s="348">
        <v>17</v>
      </c>
      <c r="C2292" s="347" t="s">
        <v>28152</v>
      </c>
      <c r="D2292" s="347" t="s">
        <v>5174</v>
      </c>
      <c r="E2292" s="347">
        <v>6</v>
      </c>
      <c r="F2292" s="347">
        <v>0.7</v>
      </c>
      <c r="G2292" s="347" t="s">
        <v>11</v>
      </c>
      <c r="H2292" s="349">
        <v>50.2</v>
      </c>
      <c r="I2292" s="350" t="s">
        <v>12</v>
      </c>
      <c r="J2292" s="351">
        <f t="shared" si="35"/>
        <v>105</v>
      </c>
      <c r="K2292" s="351">
        <v>17.5</v>
      </c>
      <c r="L2292" s="3" t="str">
        <f>IFERROR(INDEX(dbOrdini[PREZZO
VINOLUX],MATCH(A2292,dbOrdini[CODICE
ANKER],0)),"")</f>
        <v/>
      </c>
      <c r="M2292" s="347" t="s">
        <v>10537</v>
      </c>
      <c r="N2292" s="15" t="str">
        <f>IFERROR(INDEX(dbOrdini[ORDINE],MATCH(A2292,dbOrdini[CODICE
ANKER]*(dbOrdini[CODICE
SUPPLY]="GEN24"),0)),"")</f>
        <v/>
      </c>
      <c r="O2292" s="352" t="s">
        <v>8</v>
      </c>
      <c r="P2292" s="347" t="s">
        <v>5175</v>
      </c>
    </row>
    <row r="2293" spans="1:16">
      <c r="A2293" s="347" t="s">
        <v>5176</v>
      </c>
      <c r="B2293" s="348">
        <v>314</v>
      </c>
      <c r="C2293" s="347" t="s">
        <v>28152</v>
      </c>
      <c r="D2293" s="347" t="s">
        <v>5177</v>
      </c>
      <c r="E2293" s="347">
        <v>6</v>
      </c>
      <c r="F2293" s="347">
        <v>0.7</v>
      </c>
      <c r="G2293" s="347" t="s">
        <v>11262</v>
      </c>
      <c r="H2293" s="349">
        <v>35</v>
      </c>
      <c r="I2293" s="350" t="s">
        <v>12</v>
      </c>
      <c r="J2293" s="351">
        <f t="shared" si="35"/>
        <v>54.900000000000006</v>
      </c>
      <c r="K2293" s="351">
        <v>9.15</v>
      </c>
      <c r="L2293" s="3" t="str">
        <f>IFERROR(INDEX(dbOrdini[PREZZO
VINOLUX],MATCH(A2293,dbOrdini[CODICE
ANKER],0)),"")</f>
        <v/>
      </c>
      <c r="M2293" s="347" t="s">
        <v>10534</v>
      </c>
      <c r="N2293" s="15" t="str">
        <f>IFERROR(INDEX(dbOrdini[ORDINE],MATCH(A2293,dbOrdini[CODICE
ANKER]*(dbOrdini[CODICE
SUPPLY]="GEN24"),0)),"")</f>
        <v/>
      </c>
      <c r="O2293" s="352" t="s">
        <v>8</v>
      </c>
      <c r="P2293" s="347" t="s">
        <v>5178</v>
      </c>
    </row>
    <row r="2294" spans="1:16">
      <c r="A2294" s="347" t="s">
        <v>5179</v>
      </c>
      <c r="B2294" s="348">
        <v>409</v>
      </c>
      <c r="C2294" s="347" t="s">
        <v>28152</v>
      </c>
      <c r="D2294" s="347" t="s">
        <v>5177</v>
      </c>
      <c r="E2294" s="347">
        <v>6</v>
      </c>
      <c r="F2294" s="347">
        <v>1</v>
      </c>
      <c r="G2294" s="347" t="s">
        <v>11</v>
      </c>
      <c r="H2294" s="349">
        <v>35</v>
      </c>
      <c r="I2294" s="350" t="s">
        <v>12</v>
      </c>
      <c r="J2294" s="351">
        <f t="shared" si="35"/>
        <v>66.900000000000006</v>
      </c>
      <c r="K2294" s="351">
        <v>11.15</v>
      </c>
      <c r="L2294" s="3" t="str">
        <f>IFERROR(INDEX(dbOrdini[PREZZO
VINOLUX],MATCH(A2294,dbOrdini[CODICE
ANKER],0)),"")</f>
        <v/>
      </c>
      <c r="M2294" s="347" t="s">
        <v>10534</v>
      </c>
      <c r="N2294" s="15" t="str">
        <f>IFERROR(INDEX(dbOrdini[ORDINE],MATCH(A2294,dbOrdini[CODICE
ANKER]*(dbOrdini[CODICE
SUPPLY]="GEN24"),0)),"")</f>
        <v/>
      </c>
      <c r="O2294" s="352" t="s">
        <v>8</v>
      </c>
      <c r="P2294" s="347" t="s">
        <v>5180</v>
      </c>
    </row>
    <row r="2295" spans="1:16">
      <c r="A2295" s="347" t="s">
        <v>5181</v>
      </c>
      <c r="B2295" s="348">
        <v>125</v>
      </c>
      <c r="C2295" s="347" t="s">
        <v>28152</v>
      </c>
      <c r="D2295" s="347" t="s">
        <v>5182</v>
      </c>
      <c r="E2295" s="347">
        <v>6</v>
      </c>
      <c r="F2295" s="347">
        <v>0.5</v>
      </c>
      <c r="G2295" s="347" t="s">
        <v>11</v>
      </c>
      <c r="H2295" s="349">
        <v>20</v>
      </c>
      <c r="I2295" s="350" t="s">
        <v>12</v>
      </c>
      <c r="J2295" s="351">
        <f t="shared" si="35"/>
        <v>47.099999999999994</v>
      </c>
      <c r="K2295" s="351">
        <v>7.85</v>
      </c>
      <c r="L2295" s="3" t="str">
        <f>IFERROR(INDEX(dbOrdini[PREZZO
VINOLUX],MATCH(A2295,dbOrdini[CODICE
ANKER],0)),"")</f>
        <v/>
      </c>
      <c r="M2295" s="347" t="s">
        <v>10539</v>
      </c>
      <c r="N2295" s="15" t="str">
        <f>IFERROR(INDEX(dbOrdini[ORDINE],MATCH(A2295,dbOrdini[CODICE
ANKER]*(dbOrdini[CODICE
SUPPLY]="GEN24"),0)),"")</f>
        <v/>
      </c>
      <c r="O2295" s="352" t="s">
        <v>8</v>
      </c>
      <c r="P2295" s="347" t="s">
        <v>5183</v>
      </c>
    </row>
    <row r="2296" spans="1:16">
      <c r="A2296" s="347" t="s">
        <v>11094</v>
      </c>
      <c r="B2296" s="348">
        <v>150</v>
      </c>
      <c r="C2296" s="347" t="s">
        <v>28152</v>
      </c>
      <c r="D2296" s="347" t="s">
        <v>11095</v>
      </c>
      <c r="E2296" s="347">
        <v>6</v>
      </c>
      <c r="F2296" s="347">
        <v>0.7</v>
      </c>
      <c r="G2296" s="347" t="s">
        <v>11</v>
      </c>
      <c r="H2296" s="349">
        <v>44</v>
      </c>
      <c r="I2296" s="350" t="s">
        <v>12</v>
      </c>
      <c r="J2296" s="351">
        <f t="shared" si="35"/>
        <v>81</v>
      </c>
      <c r="K2296" s="351">
        <v>13.5</v>
      </c>
      <c r="L2296" s="3" t="str">
        <f>IFERROR(INDEX(dbOrdini[PREZZO
VINOLUX],MATCH(A2296,dbOrdini[CODICE
ANKER],0)),"")</f>
        <v/>
      </c>
      <c r="M2296" s="347" t="s">
        <v>10535</v>
      </c>
      <c r="N2296" s="15" t="str">
        <f>IFERROR(INDEX(dbOrdini[ORDINE],MATCH(A2296,dbOrdini[CODICE
ANKER]*(dbOrdini[CODICE
SUPPLY]="GEN24"),0)),"")</f>
        <v/>
      </c>
      <c r="O2296" s="352" t="s">
        <v>8</v>
      </c>
      <c r="P2296" s="347" t="s">
        <v>11625</v>
      </c>
    </row>
    <row r="2297" spans="1:16">
      <c r="A2297" s="347" t="s">
        <v>5184</v>
      </c>
      <c r="B2297" s="348">
        <v>17</v>
      </c>
      <c r="C2297" s="347" t="s">
        <v>28152</v>
      </c>
      <c r="D2297" s="347" t="s">
        <v>5185</v>
      </c>
      <c r="E2297" s="347">
        <v>6</v>
      </c>
      <c r="F2297" s="347">
        <v>1</v>
      </c>
      <c r="G2297" s="347" t="s">
        <v>11</v>
      </c>
      <c r="H2297" s="349">
        <v>40</v>
      </c>
      <c r="I2297" s="350" t="s">
        <v>12</v>
      </c>
      <c r="J2297" s="351">
        <f t="shared" si="35"/>
        <v>63</v>
      </c>
      <c r="K2297" s="351">
        <v>10.5</v>
      </c>
      <c r="L2297" s="3" t="str">
        <f>IFERROR(INDEX(dbOrdini[PREZZO
VINOLUX],MATCH(A2297,dbOrdini[CODICE
ANKER],0)),"")</f>
        <v/>
      </c>
      <c r="M2297" s="347" t="s">
        <v>10541</v>
      </c>
      <c r="N2297" s="15" t="str">
        <f>IFERROR(INDEX(dbOrdini[ORDINE],MATCH(A2297,dbOrdini[CODICE
ANKER]*(dbOrdini[CODICE
SUPPLY]="GEN24"),0)),"")</f>
        <v/>
      </c>
      <c r="O2297" s="352" t="s">
        <v>8</v>
      </c>
      <c r="P2297" s="347" t="s">
        <v>5186</v>
      </c>
    </row>
    <row r="2298" spans="1:16">
      <c r="A2298" s="347" t="s">
        <v>5187</v>
      </c>
      <c r="B2298" s="348">
        <v>23</v>
      </c>
      <c r="C2298" s="347" t="s">
        <v>28152</v>
      </c>
      <c r="D2298" s="347" t="s">
        <v>5188</v>
      </c>
      <c r="E2298" s="347">
        <v>6</v>
      </c>
      <c r="F2298" s="347">
        <v>0.7</v>
      </c>
      <c r="G2298" s="347" t="s">
        <v>11</v>
      </c>
      <c r="H2298" s="349">
        <v>45</v>
      </c>
      <c r="I2298" s="350" t="s">
        <v>12</v>
      </c>
      <c r="J2298" s="351">
        <f t="shared" si="35"/>
        <v>197.39999999999998</v>
      </c>
      <c r="K2298" s="351">
        <v>32.9</v>
      </c>
      <c r="L2298" s="3" t="str">
        <f>IFERROR(INDEX(dbOrdini[PREZZO
VINOLUX],MATCH(A2298,dbOrdini[CODICE
ANKER],0)),"")</f>
        <v/>
      </c>
      <c r="M2298" s="347" t="s">
        <v>10537</v>
      </c>
      <c r="N2298" s="15" t="str">
        <f>IFERROR(INDEX(dbOrdini[ORDINE],MATCH(A2298,dbOrdini[CODICE
ANKER]*(dbOrdini[CODICE
SUPPLY]="GEN24"),0)),"")</f>
        <v/>
      </c>
      <c r="O2298" s="352" t="s">
        <v>8</v>
      </c>
      <c r="P2298" s="347" t="s">
        <v>5189</v>
      </c>
    </row>
    <row r="2299" spans="1:16">
      <c r="A2299" s="347" t="s">
        <v>5190</v>
      </c>
      <c r="B2299" s="348">
        <v>38</v>
      </c>
      <c r="C2299" s="347" t="s">
        <v>28152</v>
      </c>
      <c r="D2299" s="347" t="s">
        <v>5191</v>
      </c>
      <c r="E2299" s="347">
        <v>6</v>
      </c>
      <c r="F2299" s="347">
        <v>0.7</v>
      </c>
      <c r="G2299" s="347" t="s">
        <v>11</v>
      </c>
      <c r="H2299" s="349">
        <v>46.4</v>
      </c>
      <c r="I2299" s="350" t="s">
        <v>12</v>
      </c>
      <c r="J2299" s="351">
        <f t="shared" si="35"/>
        <v>231</v>
      </c>
      <c r="K2299" s="351">
        <v>38.5</v>
      </c>
      <c r="L2299" s="3" t="str">
        <f>IFERROR(INDEX(dbOrdini[PREZZO
VINOLUX],MATCH(A2299,dbOrdini[CODICE
ANKER],0)),"")</f>
        <v/>
      </c>
      <c r="M2299" s="347" t="s">
        <v>10536</v>
      </c>
      <c r="N2299" s="15" t="str">
        <f>IFERROR(INDEX(dbOrdini[ORDINE],MATCH(A2299,dbOrdini[CODICE
ANKER]*(dbOrdini[CODICE
SUPPLY]="GEN24"),0)),"")</f>
        <v/>
      </c>
      <c r="O2299" s="352" t="s">
        <v>8</v>
      </c>
      <c r="P2299" s="347" t="s">
        <v>5192</v>
      </c>
    </row>
    <row r="2300" spans="1:16">
      <c r="A2300" s="347" t="s">
        <v>5193</v>
      </c>
      <c r="B2300" s="348">
        <v>23</v>
      </c>
      <c r="C2300" s="347" t="s">
        <v>28152</v>
      </c>
      <c r="D2300" s="347" t="s">
        <v>5194</v>
      </c>
      <c r="E2300" s="347">
        <v>6</v>
      </c>
      <c r="F2300" s="347">
        <v>0.7</v>
      </c>
      <c r="G2300" s="347" t="s">
        <v>11</v>
      </c>
      <c r="H2300" s="349">
        <v>30</v>
      </c>
      <c r="I2300" s="350" t="s">
        <v>12</v>
      </c>
      <c r="J2300" s="351">
        <f t="shared" si="35"/>
        <v>45.3</v>
      </c>
      <c r="K2300" s="351">
        <v>7.55</v>
      </c>
      <c r="L2300" s="3" t="str">
        <f>IFERROR(INDEX(dbOrdini[PREZZO
VINOLUX],MATCH(A2300,dbOrdini[CODICE
ANKER],0)),"")</f>
        <v/>
      </c>
      <c r="M2300" s="347" t="s">
        <v>28201</v>
      </c>
      <c r="N2300" s="15" t="str">
        <f>IFERROR(INDEX(dbOrdini[ORDINE],MATCH(A2300,dbOrdini[CODICE
ANKER]*(dbOrdini[CODICE
SUPPLY]="GEN24"),0)),"")</f>
        <v/>
      </c>
      <c r="O2300" s="352" t="s">
        <v>8</v>
      </c>
      <c r="P2300" s="347" t="s">
        <v>5195</v>
      </c>
    </row>
    <row r="2301" spans="1:16">
      <c r="A2301" s="347" t="s">
        <v>5196</v>
      </c>
      <c r="B2301" s="348">
        <v>59</v>
      </c>
      <c r="C2301" s="347" t="s">
        <v>28152</v>
      </c>
      <c r="D2301" s="347" t="s">
        <v>5197</v>
      </c>
      <c r="E2301" s="347">
        <v>6</v>
      </c>
      <c r="F2301" s="347">
        <v>0.7</v>
      </c>
      <c r="G2301" s="347" t="s">
        <v>11</v>
      </c>
      <c r="H2301" s="349">
        <v>30</v>
      </c>
      <c r="I2301" s="350" t="s">
        <v>12</v>
      </c>
      <c r="J2301" s="351">
        <f t="shared" si="35"/>
        <v>52.199999999999996</v>
      </c>
      <c r="K2301" s="351">
        <v>8.6999999999999993</v>
      </c>
      <c r="L2301" s="3" t="str">
        <f>IFERROR(INDEX(dbOrdini[PREZZO
VINOLUX],MATCH(A2301,dbOrdini[CODICE
ANKER],0)),"")</f>
        <v/>
      </c>
      <c r="M2301" s="347" t="s">
        <v>10546</v>
      </c>
      <c r="N2301" s="15" t="str">
        <f>IFERROR(INDEX(dbOrdini[ORDINE],MATCH(A2301,dbOrdini[CODICE
ANKER]*(dbOrdini[CODICE
SUPPLY]="GEN24"),0)),"")</f>
        <v/>
      </c>
      <c r="O2301" s="352" t="s">
        <v>8</v>
      </c>
      <c r="P2301" s="347" t="s">
        <v>5198</v>
      </c>
    </row>
    <row r="2302" spans="1:16">
      <c r="A2302" s="347" t="s">
        <v>5202</v>
      </c>
      <c r="B2302" s="348">
        <v>56</v>
      </c>
      <c r="C2302" s="347" t="s">
        <v>28152</v>
      </c>
      <c r="D2302" s="347" t="s">
        <v>5200</v>
      </c>
      <c r="E2302" s="347">
        <v>6</v>
      </c>
      <c r="F2302" s="347">
        <v>0.7</v>
      </c>
      <c r="G2302" s="347" t="s">
        <v>11</v>
      </c>
      <c r="H2302" s="349">
        <v>40</v>
      </c>
      <c r="I2302" s="350" t="s">
        <v>12</v>
      </c>
      <c r="J2302" s="351">
        <f t="shared" si="35"/>
        <v>41.7</v>
      </c>
      <c r="K2302" s="351">
        <v>6.95</v>
      </c>
      <c r="L2302" s="3" t="str">
        <f>IFERROR(INDEX(dbOrdini[PREZZO
VINOLUX],MATCH(A2302,dbOrdini[CODICE
ANKER],0)),"")</f>
        <v/>
      </c>
      <c r="M2302" s="347" t="s">
        <v>28213</v>
      </c>
      <c r="N2302" s="15" t="str">
        <f>IFERROR(INDEX(dbOrdini[ORDINE],MATCH(A2302,dbOrdini[CODICE
ANKER]*(dbOrdini[CODICE
SUPPLY]="GEN24"),0)),"")</f>
        <v/>
      </c>
      <c r="O2302" s="352" t="s">
        <v>8</v>
      </c>
      <c r="P2302" s="347" t="s">
        <v>5203</v>
      </c>
    </row>
    <row r="2303" spans="1:16">
      <c r="A2303" s="347" t="s">
        <v>5204</v>
      </c>
      <c r="B2303" s="348">
        <v>49</v>
      </c>
      <c r="C2303" s="347" t="s">
        <v>28152</v>
      </c>
      <c r="D2303" s="347" t="s">
        <v>5200</v>
      </c>
      <c r="E2303" s="347">
        <v>6</v>
      </c>
      <c r="F2303" s="347">
        <v>1</v>
      </c>
      <c r="G2303" s="347" t="s">
        <v>11</v>
      </c>
      <c r="H2303" s="349">
        <v>40</v>
      </c>
      <c r="I2303" s="350" t="s">
        <v>12</v>
      </c>
      <c r="J2303" s="351">
        <f t="shared" si="35"/>
        <v>55.800000000000004</v>
      </c>
      <c r="K2303" s="351">
        <v>9.3000000000000007</v>
      </c>
      <c r="L2303" s="3" t="str">
        <f>IFERROR(INDEX(dbOrdini[PREZZO
VINOLUX],MATCH(A2303,dbOrdini[CODICE
ANKER],0)),"")</f>
        <v/>
      </c>
      <c r="M2303" s="347" t="s">
        <v>28213</v>
      </c>
      <c r="N2303" s="15" t="str">
        <f>IFERROR(INDEX(dbOrdini[ORDINE],MATCH(A2303,dbOrdini[CODICE
ANKER]*(dbOrdini[CODICE
SUPPLY]="GEN24"),0)),"")</f>
        <v/>
      </c>
      <c r="O2303" s="352" t="s">
        <v>8</v>
      </c>
      <c r="P2303" s="347" t="s">
        <v>5205</v>
      </c>
    </row>
    <row r="2304" spans="1:16">
      <c r="A2304" s="347" t="s">
        <v>5199</v>
      </c>
      <c r="B2304" s="348">
        <v>12</v>
      </c>
      <c r="C2304" s="347" t="s">
        <v>28152</v>
      </c>
      <c r="D2304" s="347" t="s">
        <v>5200</v>
      </c>
      <c r="E2304" s="347">
        <v>12</v>
      </c>
      <c r="F2304" s="347">
        <v>0.35</v>
      </c>
      <c r="G2304" s="347" t="s">
        <v>11262</v>
      </c>
      <c r="H2304" s="349">
        <v>40</v>
      </c>
      <c r="I2304" s="350" t="s">
        <v>12</v>
      </c>
      <c r="J2304" s="351">
        <f t="shared" si="35"/>
        <v>66</v>
      </c>
      <c r="K2304" s="351">
        <v>5.5</v>
      </c>
      <c r="L2304" s="3" t="str">
        <f>IFERROR(INDEX(dbOrdini[PREZZO
VINOLUX],MATCH(A2304,dbOrdini[CODICE
ANKER],0)),"")</f>
        <v/>
      </c>
      <c r="M2304" s="347" t="s">
        <v>28213</v>
      </c>
      <c r="N2304" s="15" t="str">
        <f>IFERROR(INDEX(dbOrdini[ORDINE],MATCH(A2304,dbOrdini[CODICE
ANKER]*(dbOrdini[CODICE
SUPPLY]="GEN24"),0)),"")</f>
        <v/>
      </c>
      <c r="O2304" s="352" t="s">
        <v>8</v>
      </c>
      <c r="P2304" s="347" t="s">
        <v>5201</v>
      </c>
    </row>
    <row r="2305" spans="1:16">
      <c r="A2305" s="347" t="s">
        <v>5206</v>
      </c>
      <c r="B2305" s="348">
        <v>565</v>
      </c>
      <c r="C2305" s="347" t="s">
        <v>28152</v>
      </c>
      <c r="D2305" s="347" t="s">
        <v>5207</v>
      </c>
      <c r="E2305" s="347">
        <v>6</v>
      </c>
      <c r="F2305" s="347">
        <v>0.7</v>
      </c>
      <c r="G2305" s="347" t="s">
        <v>11</v>
      </c>
      <c r="H2305" s="349">
        <v>20</v>
      </c>
      <c r="I2305" s="350" t="s">
        <v>12</v>
      </c>
      <c r="J2305" s="351">
        <f t="shared" si="35"/>
        <v>125.10000000000001</v>
      </c>
      <c r="K2305" s="351">
        <v>20.85</v>
      </c>
      <c r="L2305" s="3" t="str">
        <f>IFERROR(INDEX(dbOrdini[PREZZO
VINOLUX],MATCH(A2305,dbOrdini[CODICE
ANKER],0)),"")</f>
        <v/>
      </c>
      <c r="M2305" s="347" t="s">
        <v>10539</v>
      </c>
      <c r="N2305" s="15" t="str">
        <f>IFERROR(INDEX(dbOrdini[ORDINE],MATCH(A2305,dbOrdini[CODICE
ANKER]*(dbOrdini[CODICE
SUPPLY]="GEN24"),0)),"")</f>
        <v/>
      </c>
      <c r="O2305" s="352" t="s">
        <v>8</v>
      </c>
      <c r="P2305" s="347" t="s">
        <v>5208</v>
      </c>
    </row>
    <row r="2306" spans="1:16">
      <c r="A2306" s="347" t="s">
        <v>28675</v>
      </c>
      <c r="B2306" s="348">
        <v>255</v>
      </c>
      <c r="C2306" s="347" t="s">
        <v>28152</v>
      </c>
      <c r="D2306" s="347" t="s">
        <v>28676</v>
      </c>
      <c r="E2306" s="347">
        <v>6</v>
      </c>
      <c r="F2306" s="347">
        <v>0.7</v>
      </c>
      <c r="G2306" s="347" t="s">
        <v>11</v>
      </c>
      <c r="H2306" s="349">
        <v>40</v>
      </c>
      <c r="I2306" s="350" t="s">
        <v>12</v>
      </c>
      <c r="J2306" s="351">
        <f t="shared" si="35"/>
        <v>71.699999999999989</v>
      </c>
      <c r="K2306" s="351">
        <v>11.95</v>
      </c>
      <c r="L2306" s="3" t="str">
        <f>IFERROR(INDEX(dbOrdini[PREZZO
VINOLUX],MATCH(A2306,dbOrdini[CODICE
ANKER],0)),"")</f>
        <v/>
      </c>
      <c r="M2306" s="347" t="s">
        <v>10539</v>
      </c>
      <c r="N2306" s="15" t="str">
        <f>IFERROR(INDEX(dbOrdini[ORDINE],MATCH(A2306,dbOrdini[CODICE
ANKER]*(dbOrdini[CODICE
SUPPLY]="GEN24"),0)),"")</f>
        <v/>
      </c>
      <c r="O2306" s="352" t="s">
        <v>8</v>
      </c>
      <c r="P2306" s="347" t="s">
        <v>28677</v>
      </c>
    </row>
    <row r="2307" spans="1:16">
      <c r="A2307" s="347" t="s">
        <v>5209</v>
      </c>
      <c r="B2307" s="348">
        <v>0</v>
      </c>
      <c r="C2307" s="347" t="s">
        <v>28152</v>
      </c>
      <c r="D2307" s="347" t="s">
        <v>5210</v>
      </c>
      <c r="E2307" s="347">
        <v>6</v>
      </c>
      <c r="F2307" s="347">
        <v>0.7</v>
      </c>
      <c r="G2307" s="347" t="s">
        <v>11</v>
      </c>
      <c r="H2307" s="349">
        <v>40</v>
      </c>
      <c r="I2307" s="350" t="s">
        <v>12</v>
      </c>
      <c r="J2307" s="351">
        <f t="shared" si="35"/>
        <v>75</v>
      </c>
      <c r="K2307" s="351">
        <v>12.5</v>
      </c>
      <c r="L2307" s="3" t="str">
        <f>IFERROR(INDEX(dbOrdini[PREZZO
VINOLUX],MATCH(A2307,dbOrdini[CODICE
ANKER],0)),"")</f>
        <v/>
      </c>
      <c r="M2307" s="347" t="s">
        <v>10539</v>
      </c>
      <c r="N2307" s="15" t="str">
        <f>IFERROR(INDEX(dbOrdini[ORDINE],MATCH(A2307,dbOrdini[CODICE
ANKER]*(dbOrdini[CODICE
SUPPLY]="GEN24"),0)),"")</f>
        <v/>
      </c>
      <c r="O2307" s="352" t="s">
        <v>8</v>
      </c>
      <c r="P2307" s="347" t="s">
        <v>5211</v>
      </c>
    </row>
    <row r="2308" spans="1:16">
      <c r="A2308" s="347" t="s">
        <v>5215</v>
      </c>
      <c r="B2308" s="348">
        <v>0</v>
      </c>
      <c r="C2308" s="347" t="s">
        <v>28152</v>
      </c>
      <c r="D2308" s="347" t="s">
        <v>5213</v>
      </c>
      <c r="E2308" s="347">
        <v>6</v>
      </c>
      <c r="F2308" s="347">
        <v>1</v>
      </c>
      <c r="G2308" s="347" t="s">
        <v>11</v>
      </c>
      <c r="H2308" s="349">
        <v>30</v>
      </c>
      <c r="I2308" s="350" t="s">
        <v>12</v>
      </c>
      <c r="J2308" s="351">
        <f t="shared" si="35"/>
        <v>41.7</v>
      </c>
      <c r="K2308" s="351">
        <v>6.95</v>
      </c>
      <c r="L2308" s="3" t="str">
        <f>IFERROR(INDEX(dbOrdini[PREZZO
VINOLUX],MATCH(A2308,dbOrdini[CODICE
ANKER],0)),"")</f>
        <v/>
      </c>
      <c r="M2308" s="347" t="s">
        <v>28195</v>
      </c>
      <c r="N2308" s="15" t="str">
        <f>IFERROR(INDEX(dbOrdini[ORDINE],MATCH(A2308,dbOrdini[CODICE
ANKER]*(dbOrdini[CODICE
SUPPLY]="GEN24"),0)),"")</f>
        <v/>
      </c>
      <c r="O2308" s="352" t="s">
        <v>8</v>
      </c>
      <c r="P2308" s="347" t="s">
        <v>5216</v>
      </c>
    </row>
    <row r="2309" spans="1:16">
      <c r="A2309" s="347" t="s">
        <v>5212</v>
      </c>
      <c r="B2309" s="348">
        <v>29</v>
      </c>
      <c r="C2309" s="347" t="s">
        <v>28152</v>
      </c>
      <c r="D2309" s="347" t="s">
        <v>5213</v>
      </c>
      <c r="E2309" s="347">
        <v>6</v>
      </c>
      <c r="F2309" s="347">
        <v>0.7</v>
      </c>
      <c r="G2309" s="347" t="s">
        <v>11</v>
      </c>
      <c r="H2309" s="349">
        <v>30</v>
      </c>
      <c r="I2309" s="350" t="s">
        <v>12</v>
      </c>
      <c r="J2309" s="351">
        <f t="shared" si="35"/>
        <v>33.599999999999994</v>
      </c>
      <c r="K2309" s="351">
        <v>5.6</v>
      </c>
      <c r="L2309" s="3" t="str">
        <f>IFERROR(INDEX(dbOrdini[PREZZO
VINOLUX],MATCH(A2309,dbOrdini[CODICE
ANKER],0)),"")</f>
        <v/>
      </c>
      <c r="M2309" s="347" t="s">
        <v>28195</v>
      </c>
      <c r="N2309" s="15" t="str">
        <f>IFERROR(INDEX(dbOrdini[ORDINE],MATCH(A2309,dbOrdini[CODICE
ANKER]*(dbOrdini[CODICE
SUPPLY]="GEN24"),0)),"")</f>
        <v/>
      </c>
      <c r="O2309" s="352" t="s">
        <v>8</v>
      </c>
      <c r="P2309" s="347" t="s">
        <v>5214</v>
      </c>
    </row>
    <row r="2310" spans="1:16">
      <c r="A2310" s="347" t="s">
        <v>5217</v>
      </c>
      <c r="B2310" s="348">
        <v>72</v>
      </c>
      <c r="C2310" s="347" t="s">
        <v>28152</v>
      </c>
      <c r="D2310" s="347" t="s">
        <v>5218</v>
      </c>
      <c r="E2310" s="347">
        <v>6</v>
      </c>
      <c r="F2310" s="347">
        <v>0.7</v>
      </c>
      <c r="G2310" s="347" t="s">
        <v>11</v>
      </c>
      <c r="H2310" s="349">
        <v>40</v>
      </c>
      <c r="I2310" s="350" t="s">
        <v>12</v>
      </c>
      <c r="J2310" s="351">
        <f t="shared" si="35"/>
        <v>111</v>
      </c>
      <c r="K2310" s="351">
        <v>18.5</v>
      </c>
      <c r="L2310" s="3" t="str">
        <f>IFERROR(INDEX(dbOrdini[PREZZO
VINOLUX],MATCH(A2310,dbOrdini[CODICE
ANKER],0)),"")</f>
        <v/>
      </c>
      <c r="M2310" s="347" t="s">
        <v>10642</v>
      </c>
      <c r="N2310" s="15" t="str">
        <f>IFERROR(INDEX(dbOrdini[ORDINE],MATCH(A2310,dbOrdini[CODICE
ANKER]*(dbOrdini[CODICE
SUPPLY]="GEN24"),0)),"")</f>
        <v/>
      </c>
      <c r="O2310" s="352" t="s">
        <v>8</v>
      </c>
      <c r="P2310" s="347" t="s">
        <v>5219</v>
      </c>
    </row>
    <row r="2311" spans="1:16">
      <c r="A2311" s="347" t="s">
        <v>5220</v>
      </c>
      <c r="B2311" s="348">
        <v>114</v>
      </c>
      <c r="C2311" s="347" t="s">
        <v>28152</v>
      </c>
      <c r="D2311" s="347" t="s">
        <v>5221</v>
      </c>
      <c r="E2311" s="347">
        <v>6</v>
      </c>
      <c r="F2311" s="347">
        <v>0.7</v>
      </c>
      <c r="G2311" s="347" t="s">
        <v>11</v>
      </c>
      <c r="H2311" s="349">
        <v>40</v>
      </c>
      <c r="I2311" s="350" t="s">
        <v>12</v>
      </c>
      <c r="J2311" s="351">
        <f t="shared" si="35"/>
        <v>117</v>
      </c>
      <c r="K2311" s="351">
        <v>19.5</v>
      </c>
      <c r="L2311" s="3" t="str">
        <f>IFERROR(INDEX(dbOrdini[PREZZO
VINOLUX],MATCH(A2311,dbOrdini[CODICE
ANKER],0)),"")</f>
        <v/>
      </c>
      <c r="M2311" s="347" t="s">
        <v>10642</v>
      </c>
      <c r="N2311" s="15" t="str">
        <f>IFERROR(INDEX(dbOrdini[ORDINE],MATCH(A2311,dbOrdini[CODICE
ANKER]*(dbOrdini[CODICE
SUPPLY]="GEN24"),0)),"")</f>
        <v/>
      </c>
      <c r="O2311" s="352" t="s">
        <v>8</v>
      </c>
      <c r="P2311" s="347" t="s">
        <v>5219</v>
      </c>
    </row>
    <row r="2312" spans="1:16">
      <c r="A2312" s="347" t="s">
        <v>5237</v>
      </c>
      <c r="B2312" s="348">
        <v>21</v>
      </c>
      <c r="C2312" s="347" t="s">
        <v>28152</v>
      </c>
      <c r="D2312" s="347" t="s">
        <v>5223</v>
      </c>
      <c r="E2312" s="347">
        <v>12</v>
      </c>
      <c r="F2312" s="347">
        <v>1</v>
      </c>
      <c r="G2312" s="347" t="s">
        <v>11</v>
      </c>
      <c r="H2312" s="349">
        <v>40</v>
      </c>
      <c r="I2312" s="350" t="s">
        <v>12</v>
      </c>
      <c r="J2312" s="351">
        <f t="shared" si="35"/>
        <v>167.39999999999998</v>
      </c>
      <c r="K2312" s="351">
        <v>13.95</v>
      </c>
      <c r="L2312" s="3" t="str">
        <f>IFERROR(INDEX(dbOrdini[PREZZO
VINOLUX],MATCH(A2312,dbOrdini[CODICE
ANKER],0)),"")</f>
        <v/>
      </c>
      <c r="M2312" s="347" t="s">
        <v>10642</v>
      </c>
      <c r="N2312" s="15" t="str">
        <f>IFERROR(INDEX(dbOrdini[ORDINE],MATCH(A2312,dbOrdini[CODICE
ANKER]*(dbOrdini[CODICE
SUPPLY]="GEN24"),0)),"")</f>
        <v/>
      </c>
      <c r="O2312" s="352" t="s">
        <v>8</v>
      </c>
      <c r="P2312" s="347" t="s">
        <v>5238</v>
      </c>
    </row>
    <row r="2313" spans="1:16">
      <c r="A2313" s="347" t="s">
        <v>28678</v>
      </c>
      <c r="B2313" s="348">
        <v>0</v>
      </c>
      <c r="C2313" s="347" t="s">
        <v>28152</v>
      </c>
      <c r="D2313" s="347" t="s">
        <v>5223</v>
      </c>
      <c r="E2313" s="347">
        <v>12</v>
      </c>
      <c r="F2313" s="347">
        <v>0.5</v>
      </c>
      <c r="G2313" s="347" t="s">
        <v>11</v>
      </c>
      <c r="H2313" s="349">
        <v>40</v>
      </c>
      <c r="I2313" s="350" t="s">
        <v>12</v>
      </c>
      <c r="J2313" s="351">
        <f t="shared" si="35"/>
        <v>113.39999999999999</v>
      </c>
      <c r="K2313" s="351">
        <v>9.4499999999999993</v>
      </c>
      <c r="L2313" s="3" t="str">
        <f>IFERROR(INDEX(dbOrdini[PREZZO
VINOLUX],MATCH(A2313,dbOrdini[CODICE
ANKER],0)),"")</f>
        <v/>
      </c>
      <c r="M2313" s="347" t="s">
        <v>10642</v>
      </c>
      <c r="N2313" s="15" t="str">
        <f>IFERROR(INDEX(dbOrdini[ORDINE],MATCH(A2313,dbOrdini[CODICE
ANKER]*(dbOrdini[CODICE
SUPPLY]="GEN24"),0)),"")</f>
        <v/>
      </c>
      <c r="O2313" s="352" t="s">
        <v>8</v>
      </c>
      <c r="P2313" s="347" t="s">
        <v>28679</v>
      </c>
    </row>
    <row r="2314" spans="1:16">
      <c r="A2314" s="347" t="s">
        <v>5234</v>
      </c>
      <c r="B2314" s="348">
        <v>2112</v>
      </c>
      <c r="C2314" s="347" t="s">
        <v>28152</v>
      </c>
      <c r="D2314" s="347" t="s">
        <v>5223</v>
      </c>
      <c r="E2314" s="347">
        <v>6</v>
      </c>
      <c r="F2314" s="347">
        <v>0.7</v>
      </c>
      <c r="G2314" s="347" t="s">
        <v>11</v>
      </c>
      <c r="H2314" s="349">
        <v>40</v>
      </c>
      <c r="I2314" s="350" t="s">
        <v>12</v>
      </c>
      <c r="J2314" s="351">
        <f t="shared" si="35"/>
        <v>64.5</v>
      </c>
      <c r="K2314" s="351">
        <v>10.75</v>
      </c>
      <c r="L2314" s="3" t="str">
        <f>IFERROR(INDEX(dbOrdini[PREZZO
VINOLUX],MATCH(A2314,dbOrdini[CODICE
ANKER],0)),"")</f>
        <v/>
      </c>
      <c r="M2314" s="347" t="s">
        <v>10642</v>
      </c>
      <c r="N2314" s="15" t="str">
        <f>IFERROR(INDEX(dbOrdini[ORDINE],MATCH(A2314,dbOrdini[CODICE
ANKER]*(dbOrdini[CODICE
SUPPLY]="GEN24"),0)),"")</f>
        <v/>
      </c>
      <c r="O2314" s="352" t="s">
        <v>8</v>
      </c>
      <c r="P2314" s="347" t="s">
        <v>5235</v>
      </c>
    </row>
    <row r="2315" spans="1:16">
      <c r="A2315" s="347" t="s">
        <v>5244</v>
      </c>
      <c r="B2315" s="348">
        <v>175</v>
      </c>
      <c r="C2315" s="347" t="s">
        <v>28152</v>
      </c>
      <c r="D2315" s="347" t="s">
        <v>5223</v>
      </c>
      <c r="E2315" s="347">
        <v>6</v>
      </c>
      <c r="F2315" s="347">
        <v>1.5</v>
      </c>
      <c r="G2315" s="347" t="s">
        <v>11</v>
      </c>
      <c r="H2315" s="349">
        <v>40</v>
      </c>
      <c r="I2315" s="350" t="s">
        <v>12</v>
      </c>
      <c r="J2315" s="351">
        <f t="shared" si="35"/>
        <v>160.19999999999999</v>
      </c>
      <c r="K2315" s="351">
        <v>26.7</v>
      </c>
      <c r="L2315" s="3" t="str">
        <f>IFERROR(INDEX(dbOrdini[PREZZO
VINOLUX],MATCH(A2315,dbOrdini[CODICE
ANKER],0)),"")</f>
        <v/>
      </c>
      <c r="M2315" s="347" t="s">
        <v>10642</v>
      </c>
      <c r="N2315" s="15" t="str">
        <f>IFERROR(INDEX(dbOrdini[ORDINE],MATCH(A2315,dbOrdini[CODICE
ANKER]*(dbOrdini[CODICE
SUPPLY]="GEN24"),0)),"")</f>
        <v/>
      </c>
      <c r="O2315" s="352" t="s">
        <v>8</v>
      </c>
      <c r="P2315" s="347" t="s">
        <v>5245</v>
      </c>
    </row>
    <row r="2316" spans="1:16">
      <c r="A2316" s="347" t="s">
        <v>5226</v>
      </c>
      <c r="B2316" s="348">
        <v>840</v>
      </c>
      <c r="C2316" s="347" t="s">
        <v>28152</v>
      </c>
      <c r="D2316" s="347" t="s">
        <v>5223</v>
      </c>
      <c r="E2316" s="347">
        <v>24</v>
      </c>
      <c r="F2316" s="347">
        <v>0.2</v>
      </c>
      <c r="G2316" s="347" t="s">
        <v>11</v>
      </c>
      <c r="H2316" s="349">
        <v>40</v>
      </c>
      <c r="I2316" s="350" t="s">
        <v>12</v>
      </c>
      <c r="J2316" s="351">
        <f t="shared" si="35"/>
        <v>129.60000000000002</v>
      </c>
      <c r="K2316" s="351">
        <v>5.4</v>
      </c>
      <c r="L2316" s="3" t="str">
        <f>IFERROR(INDEX(dbOrdini[PREZZO
VINOLUX],MATCH(A2316,dbOrdini[CODICE
ANKER],0)),"")</f>
        <v/>
      </c>
      <c r="M2316" s="347" t="s">
        <v>10642</v>
      </c>
      <c r="N2316" s="15" t="str">
        <f>IFERROR(INDEX(dbOrdini[ORDINE],MATCH(A2316,dbOrdini[CODICE
ANKER]*(dbOrdini[CODICE
SUPPLY]="GEN24"),0)),"")</f>
        <v/>
      </c>
      <c r="O2316" s="352" t="s">
        <v>8</v>
      </c>
      <c r="P2316" s="347" t="s">
        <v>5227</v>
      </c>
    </row>
    <row r="2317" spans="1:16">
      <c r="A2317" s="347" t="s">
        <v>5225</v>
      </c>
      <c r="B2317" s="348">
        <v>240</v>
      </c>
      <c r="C2317" s="347" t="s">
        <v>28152</v>
      </c>
      <c r="D2317" s="347" t="s">
        <v>5223</v>
      </c>
      <c r="E2317" s="347">
        <v>10</v>
      </c>
      <c r="F2317" s="347">
        <v>0.05</v>
      </c>
      <c r="G2317" s="347" t="s">
        <v>11</v>
      </c>
      <c r="H2317" s="349">
        <v>40</v>
      </c>
      <c r="I2317" s="350" t="s">
        <v>12</v>
      </c>
      <c r="J2317" s="351">
        <f t="shared" ref="J2317:J2380" si="36">E2317*K2317</f>
        <v>14.5</v>
      </c>
      <c r="K2317" s="351">
        <v>1.45</v>
      </c>
      <c r="L2317" s="3" t="str">
        <f>IFERROR(INDEX(dbOrdini[PREZZO
VINOLUX],MATCH(A2317,dbOrdini[CODICE
ANKER],0)),"")</f>
        <v/>
      </c>
      <c r="M2317" s="347" t="s">
        <v>10642</v>
      </c>
      <c r="N2317" s="15" t="str">
        <f>IFERROR(INDEX(dbOrdini[ORDINE],MATCH(A2317,dbOrdini[CODICE
ANKER]*(dbOrdini[CODICE
SUPPLY]="GEN24"),0)),"")</f>
        <v/>
      </c>
      <c r="O2317" s="352" t="s">
        <v>8</v>
      </c>
      <c r="P2317" s="347" t="s">
        <v>5224</v>
      </c>
    </row>
    <row r="2318" spans="1:16">
      <c r="A2318" s="347" t="s">
        <v>5241</v>
      </c>
      <c r="B2318" s="348">
        <v>1612</v>
      </c>
      <c r="C2318" s="347" t="s">
        <v>28152</v>
      </c>
      <c r="D2318" s="347" t="s">
        <v>5223</v>
      </c>
      <c r="E2318" s="347">
        <v>6</v>
      </c>
      <c r="F2318" s="347">
        <v>1</v>
      </c>
      <c r="G2318" s="347" t="s">
        <v>11</v>
      </c>
      <c r="H2318" s="349">
        <v>40</v>
      </c>
      <c r="I2318" s="350" t="s">
        <v>12</v>
      </c>
      <c r="J2318" s="351">
        <f t="shared" si="36"/>
        <v>83.699999999999989</v>
      </c>
      <c r="K2318" s="351">
        <v>13.95</v>
      </c>
      <c r="L2318" s="3" t="str">
        <f>IFERROR(INDEX(dbOrdini[PREZZO
VINOLUX],MATCH(A2318,dbOrdini[CODICE
ANKER],0)),"")</f>
        <v/>
      </c>
      <c r="M2318" s="347" t="s">
        <v>10642</v>
      </c>
      <c r="N2318" s="15" t="str">
        <f>IFERROR(INDEX(dbOrdini[ORDINE],MATCH(A2318,dbOrdini[CODICE
ANKER]*(dbOrdini[CODICE
SUPPLY]="GEN24"),0)),"")</f>
        <v/>
      </c>
      <c r="O2318" s="352" t="s">
        <v>8</v>
      </c>
      <c r="P2318" s="347" t="s">
        <v>5242</v>
      </c>
    </row>
    <row r="2319" spans="1:16">
      <c r="A2319" s="347" t="s">
        <v>5230</v>
      </c>
      <c r="B2319" s="348">
        <v>66</v>
      </c>
      <c r="C2319" s="347" t="s">
        <v>28152</v>
      </c>
      <c r="D2319" s="347" t="s">
        <v>5223</v>
      </c>
      <c r="E2319" s="347">
        <v>12</v>
      </c>
      <c r="F2319" s="347">
        <v>0.7</v>
      </c>
      <c r="G2319" s="347" t="s">
        <v>11</v>
      </c>
      <c r="H2319" s="349">
        <v>40</v>
      </c>
      <c r="I2319" s="350" t="s">
        <v>12</v>
      </c>
      <c r="J2319" s="351">
        <f t="shared" si="36"/>
        <v>129</v>
      </c>
      <c r="K2319" s="351">
        <v>10.75</v>
      </c>
      <c r="L2319" s="3" t="str">
        <f>IFERROR(INDEX(dbOrdini[PREZZO
VINOLUX],MATCH(A2319,dbOrdini[CODICE
ANKER],0)),"")</f>
        <v/>
      </c>
      <c r="M2319" s="347" t="s">
        <v>10642</v>
      </c>
      <c r="N2319" s="15" t="str">
        <f>IFERROR(INDEX(dbOrdini[ORDINE],MATCH(A2319,dbOrdini[CODICE
ANKER]*(dbOrdini[CODICE
SUPPLY]="GEN24"),0)),"")</f>
        <v/>
      </c>
      <c r="O2319" s="352" t="s">
        <v>8</v>
      </c>
      <c r="P2319" s="347" t="s">
        <v>5231</v>
      </c>
    </row>
    <row r="2320" spans="1:16">
      <c r="A2320" s="347" t="s">
        <v>5239</v>
      </c>
      <c r="B2320" s="348">
        <v>1035</v>
      </c>
      <c r="C2320" s="347" t="s">
        <v>28152</v>
      </c>
      <c r="D2320" s="347" t="s">
        <v>5223</v>
      </c>
      <c r="E2320" s="347">
        <v>6</v>
      </c>
      <c r="F2320" s="347">
        <v>1</v>
      </c>
      <c r="G2320" s="347" t="s">
        <v>11</v>
      </c>
      <c r="H2320" s="349">
        <v>40</v>
      </c>
      <c r="I2320" s="350" t="s">
        <v>12</v>
      </c>
      <c r="J2320" s="351">
        <f t="shared" si="36"/>
        <v>82.5</v>
      </c>
      <c r="K2320" s="351">
        <v>13.75</v>
      </c>
      <c r="L2320" s="3" t="str">
        <f>IFERROR(INDEX(dbOrdini[PREZZO
VINOLUX],MATCH(A2320,dbOrdini[CODICE
ANKER],0)),"")</f>
        <v/>
      </c>
      <c r="M2320" s="347" t="s">
        <v>10642</v>
      </c>
      <c r="N2320" s="15" t="str">
        <f>IFERROR(INDEX(dbOrdini[ORDINE],MATCH(A2320,dbOrdini[CODICE
ANKER]*(dbOrdini[CODICE
SUPPLY]="GEN24"),0)),"")</f>
        <v/>
      </c>
      <c r="O2320" s="352" t="s">
        <v>8</v>
      </c>
      <c r="P2320" s="347" t="s">
        <v>5240</v>
      </c>
    </row>
    <row r="2321" spans="1:16">
      <c r="A2321" s="347" t="s">
        <v>5232</v>
      </c>
      <c r="B2321" s="348">
        <v>4</v>
      </c>
      <c r="C2321" s="347" t="s">
        <v>28152</v>
      </c>
      <c r="D2321" s="347" t="s">
        <v>5223</v>
      </c>
      <c r="E2321" s="347">
        <v>6</v>
      </c>
      <c r="F2321" s="347">
        <v>0.7</v>
      </c>
      <c r="G2321" s="347" t="s">
        <v>11</v>
      </c>
      <c r="H2321" s="349">
        <v>40</v>
      </c>
      <c r="I2321" s="350" t="s">
        <v>12</v>
      </c>
      <c r="J2321" s="351">
        <f t="shared" si="36"/>
        <v>65.699999999999989</v>
      </c>
      <c r="K2321" s="351">
        <v>10.95</v>
      </c>
      <c r="L2321" s="3" t="str">
        <f>IFERROR(INDEX(dbOrdini[PREZZO
VINOLUX],MATCH(A2321,dbOrdini[CODICE
ANKER],0)),"")</f>
        <v/>
      </c>
      <c r="M2321" s="347" t="s">
        <v>10642</v>
      </c>
      <c r="N2321" s="15" t="str">
        <f>IFERROR(INDEX(dbOrdini[ORDINE],MATCH(A2321,dbOrdini[CODICE
ANKER]*(dbOrdini[CODICE
SUPPLY]="GEN24"),0)),"")</f>
        <v/>
      </c>
      <c r="O2321" s="352" t="s">
        <v>8</v>
      </c>
      <c r="P2321" s="347" t="s">
        <v>5233</v>
      </c>
    </row>
    <row r="2322" spans="1:16">
      <c r="A2322" s="347" t="s">
        <v>5246</v>
      </c>
      <c r="B2322" s="348">
        <v>4</v>
      </c>
      <c r="C2322" s="347" t="s">
        <v>28152</v>
      </c>
      <c r="D2322" s="347" t="s">
        <v>5223</v>
      </c>
      <c r="E2322" s="347">
        <v>1</v>
      </c>
      <c r="F2322" s="347">
        <v>3</v>
      </c>
      <c r="G2322" s="347" t="s">
        <v>11</v>
      </c>
      <c r="H2322" s="349">
        <v>40</v>
      </c>
      <c r="I2322" s="350" t="s">
        <v>12</v>
      </c>
      <c r="J2322" s="351">
        <f t="shared" si="36"/>
        <v>47.75</v>
      </c>
      <c r="K2322" s="351">
        <v>47.75</v>
      </c>
      <c r="L2322" s="3" t="str">
        <f>IFERROR(INDEX(dbOrdini[PREZZO
VINOLUX],MATCH(A2322,dbOrdini[CODICE
ANKER],0)),"")</f>
        <v/>
      </c>
      <c r="M2322" s="347" t="s">
        <v>10642</v>
      </c>
      <c r="N2322" s="15" t="str">
        <f>IFERROR(INDEX(dbOrdini[ORDINE],MATCH(A2322,dbOrdini[CODICE
ANKER]*(dbOrdini[CODICE
SUPPLY]="GEN24"),0)),"")</f>
        <v/>
      </c>
      <c r="O2322" s="352" t="s">
        <v>8</v>
      </c>
      <c r="P2322" s="347" t="s">
        <v>5247</v>
      </c>
    </row>
    <row r="2323" spans="1:16">
      <c r="A2323" s="347" t="s">
        <v>5243</v>
      </c>
      <c r="B2323" s="348">
        <v>698</v>
      </c>
      <c r="C2323" s="347" t="s">
        <v>28152</v>
      </c>
      <c r="D2323" s="347" t="s">
        <v>5223</v>
      </c>
      <c r="E2323" s="347">
        <v>6</v>
      </c>
      <c r="F2323" s="347">
        <v>1</v>
      </c>
      <c r="G2323" s="347" t="s">
        <v>11</v>
      </c>
      <c r="H2323" s="349">
        <v>40</v>
      </c>
      <c r="I2323" s="350" t="s">
        <v>12</v>
      </c>
      <c r="J2323" s="351">
        <f t="shared" si="36"/>
        <v>83.699999999999989</v>
      </c>
      <c r="K2323" s="351">
        <v>13.95</v>
      </c>
      <c r="L2323" s="3" t="str">
        <f>IFERROR(INDEX(dbOrdini[PREZZO
VINOLUX],MATCH(A2323,dbOrdini[CODICE
ANKER],0)),"")</f>
        <v/>
      </c>
      <c r="M2323" s="347" t="s">
        <v>10642</v>
      </c>
      <c r="N2323" s="15" t="str">
        <f>IFERROR(INDEX(dbOrdini[ORDINE],MATCH(A2323,dbOrdini[CODICE
ANKER]*(dbOrdini[CODICE
SUPPLY]="GEN24"),0)),"")</f>
        <v/>
      </c>
      <c r="O2323" s="352" t="s">
        <v>8</v>
      </c>
      <c r="P2323" s="347" t="s">
        <v>5238</v>
      </c>
    </row>
    <row r="2324" spans="1:16">
      <c r="A2324" s="347" t="s">
        <v>10884</v>
      </c>
      <c r="B2324" s="348">
        <v>13</v>
      </c>
      <c r="C2324" s="347" t="s">
        <v>28152</v>
      </c>
      <c r="D2324" s="347" t="s">
        <v>5223</v>
      </c>
      <c r="E2324" s="347">
        <v>1</v>
      </c>
      <c r="F2324" s="347">
        <v>3</v>
      </c>
      <c r="G2324" s="347" t="s">
        <v>11</v>
      </c>
      <c r="H2324" s="349">
        <v>40</v>
      </c>
      <c r="I2324" s="350" t="s">
        <v>12</v>
      </c>
      <c r="J2324" s="351">
        <f t="shared" si="36"/>
        <v>47.75</v>
      </c>
      <c r="K2324" s="351">
        <v>47.75</v>
      </c>
      <c r="L2324" s="3" t="str">
        <f>IFERROR(INDEX(dbOrdini[PREZZO
VINOLUX],MATCH(A2324,dbOrdini[CODICE
ANKER],0)),"")</f>
        <v/>
      </c>
      <c r="M2324" s="347" t="s">
        <v>10642</v>
      </c>
      <c r="N2324" s="15" t="str">
        <f>IFERROR(INDEX(dbOrdini[ORDINE],MATCH(A2324,dbOrdini[CODICE
ANKER]*(dbOrdini[CODICE
SUPPLY]="GEN24"),0)),"")</f>
        <v/>
      </c>
      <c r="O2324" s="352" t="s">
        <v>8</v>
      </c>
      <c r="P2324" s="347" t="s">
        <v>11626</v>
      </c>
    </row>
    <row r="2325" spans="1:16">
      <c r="A2325" s="347" t="s">
        <v>5228</v>
      </c>
      <c r="B2325" s="348">
        <v>0</v>
      </c>
      <c r="C2325" s="347" t="s">
        <v>28152</v>
      </c>
      <c r="D2325" s="347" t="s">
        <v>5223</v>
      </c>
      <c r="E2325" s="347">
        <v>12</v>
      </c>
      <c r="F2325" s="347">
        <v>0.35</v>
      </c>
      <c r="G2325" s="347" t="s">
        <v>11</v>
      </c>
      <c r="H2325" s="349">
        <v>40</v>
      </c>
      <c r="I2325" s="350" t="s">
        <v>12</v>
      </c>
      <c r="J2325" s="351">
        <f t="shared" si="36"/>
        <v>94.800000000000011</v>
      </c>
      <c r="K2325" s="351">
        <v>7.9</v>
      </c>
      <c r="L2325" s="3" t="str">
        <f>IFERROR(INDEX(dbOrdini[PREZZO
VINOLUX],MATCH(A2325,dbOrdini[CODICE
ANKER],0)),"")</f>
        <v/>
      </c>
      <c r="M2325" s="347" t="s">
        <v>10642</v>
      </c>
      <c r="N2325" s="15" t="str">
        <f>IFERROR(INDEX(dbOrdini[ORDINE],MATCH(A2325,dbOrdini[CODICE
ANKER]*(dbOrdini[CODICE
SUPPLY]="GEN24"),0)),"")</f>
        <v/>
      </c>
      <c r="O2325" s="352" t="s">
        <v>8</v>
      </c>
      <c r="P2325" s="347" t="s">
        <v>5229</v>
      </c>
    </row>
    <row r="2326" spans="1:16">
      <c r="A2326" s="347" t="s">
        <v>5236</v>
      </c>
      <c r="B2326" s="348">
        <v>458</v>
      </c>
      <c r="C2326" s="347" t="s">
        <v>28152</v>
      </c>
      <c r="D2326" s="347" t="s">
        <v>5223</v>
      </c>
      <c r="E2326" s="347">
        <v>6</v>
      </c>
      <c r="F2326" s="347">
        <v>0.7</v>
      </c>
      <c r="G2326" s="347" t="s">
        <v>11</v>
      </c>
      <c r="H2326" s="349">
        <v>40</v>
      </c>
      <c r="I2326" s="350" t="s">
        <v>12</v>
      </c>
      <c r="J2326" s="351">
        <f t="shared" si="36"/>
        <v>64.5</v>
      </c>
      <c r="K2326" s="351">
        <v>10.75</v>
      </c>
      <c r="L2326" s="3" t="str">
        <f>IFERROR(INDEX(dbOrdini[PREZZO
VINOLUX],MATCH(A2326,dbOrdini[CODICE
ANKER],0)),"")</f>
        <v/>
      </c>
      <c r="M2326" s="347" t="s">
        <v>10642</v>
      </c>
      <c r="N2326" s="15" t="str">
        <f>IFERROR(INDEX(dbOrdini[ORDINE],MATCH(A2326,dbOrdini[CODICE
ANKER]*(dbOrdini[CODICE
SUPPLY]="GEN24"),0)),"")</f>
        <v/>
      </c>
      <c r="O2326" s="352" t="s">
        <v>8</v>
      </c>
      <c r="P2326" s="347" t="s">
        <v>5231</v>
      </c>
    </row>
    <row r="2327" spans="1:16">
      <c r="A2327" s="347" t="s">
        <v>28680</v>
      </c>
      <c r="B2327" s="348">
        <v>0</v>
      </c>
      <c r="C2327" s="347" t="s">
        <v>28152</v>
      </c>
      <c r="D2327" s="347" t="s">
        <v>28681</v>
      </c>
      <c r="E2327" s="347">
        <v>6</v>
      </c>
      <c r="F2327" s="347">
        <v>0.7</v>
      </c>
      <c r="G2327" s="347" t="s">
        <v>11</v>
      </c>
      <c r="H2327" s="349">
        <v>40</v>
      </c>
      <c r="I2327" s="350" t="s">
        <v>12</v>
      </c>
      <c r="J2327" s="351">
        <f t="shared" si="36"/>
        <v>91.5</v>
      </c>
      <c r="K2327" s="351">
        <v>15.25</v>
      </c>
      <c r="L2327" s="3" t="str">
        <f>IFERROR(INDEX(dbOrdini[PREZZO
VINOLUX],MATCH(A2327,dbOrdini[CODICE
ANKER],0)),"")</f>
        <v/>
      </c>
      <c r="M2327" s="347" t="s">
        <v>10538</v>
      </c>
      <c r="N2327" s="15" t="str">
        <f>IFERROR(INDEX(dbOrdini[ORDINE],MATCH(A2327,dbOrdini[CODICE
ANKER]*(dbOrdini[CODICE
SUPPLY]="GEN24"),0)),"")</f>
        <v/>
      </c>
      <c r="O2327" s="352" t="s">
        <v>8</v>
      </c>
      <c r="P2327" s="347" t="s">
        <v>28682</v>
      </c>
    </row>
    <row r="2328" spans="1:16">
      <c r="A2328" s="347" t="s">
        <v>10756</v>
      </c>
      <c r="B2328" s="348">
        <v>24</v>
      </c>
      <c r="C2328" s="347" t="s">
        <v>28152</v>
      </c>
      <c r="D2328" s="347" t="s">
        <v>10757</v>
      </c>
      <c r="E2328" s="347">
        <v>6</v>
      </c>
      <c r="F2328" s="347">
        <v>0.7</v>
      </c>
      <c r="G2328" s="347" t="s">
        <v>11</v>
      </c>
      <c r="H2328" s="349">
        <v>40</v>
      </c>
      <c r="I2328" s="350" t="s">
        <v>12</v>
      </c>
      <c r="J2328" s="351">
        <f t="shared" si="36"/>
        <v>89.699999999999989</v>
      </c>
      <c r="K2328" s="351">
        <v>14.95</v>
      </c>
      <c r="L2328" s="3" t="str">
        <f>IFERROR(INDEX(dbOrdini[PREZZO
VINOLUX],MATCH(A2328,dbOrdini[CODICE
ANKER],0)),"")</f>
        <v/>
      </c>
      <c r="M2328" s="347" t="s">
        <v>10538</v>
      </c>
      <c r="N2328" s="15" t="str">
        <f>IFERROR(INDEX(dbOrdini[ORDINE],MATCH(A2328,dbOrdini[CODICE
ANKER]*(dbOrdini[CODICE
SUPPLY]="GEN24"),0)),"")</f>
        <v/>
      </c>
      <c r="O2328" s="352" t="s">
        <v>8</v>
      </c>
      <c r="P2328" s="347" t="s">
        <v>5233</v>
      </c>
    </row>
    <row r="2329" spans="1:16">
      <c r="A2329" s="347" t="s">
        <v>28683</v>
      </c>
      <c r="B2329" s="348">
        <v>0</v>
      </c>
      <c r="C2329" s="347" t="s">
        <v>28152</v>
      </c>
      <c r="D2329" s="347" t="s">
        <v>28684</v>
      </c>
      <c r="E2329" s="347">
        <v>6</v>
      </c>
      <c r="F2329" s="347">
        <v>0.7</v>
      </c>
      <c r="G2329" s="347" t="s">
        <v>11262</v>
      </c>
      <c r="H2329" s="349">
        <v>40</v>
      </c>
      <c r="I2329" s="350" t="s">
        <v>12</v>
      </c>
      <c r="J2329" s="351">
        <f t="shared" si="36"/>
        <v>171</v>
      </c>
      <c r="K2329" s="351">
        <v>28.5</v>
      </c>
      <c r="L2329" s="3" t="str">
        <f>IFERROR(INDEX(dbOrdini[PREZZO
VINOLUX],MATCH(A2329,dbOrdini[CODICE
ANKER],0)),"")</f>
        <v/>
      </c>
      <c r="M2329" s="347" t="s">
        <v>10538</v>
      </c>
      <c r="N2329" s="15" t="str">
        <f>IFERROR(INDEX(dbOrdini[ORDINE],MATCH(A2329,dbOrdini[CODICE
ANKER]*(dbOrdini[CODICE
SUPPLY]="GEN24"),0)),"")</f>
        <v/>
      </c>
      <c r="O2329" s="352" t="s">
        <v>8</v>
      </c>
      <c r="P2329" s="347" t="s">
        <v>28685</v>
      </c>
    </row>
    <row r="2330" spans="1:16">
      <c r="A2330" s="347" t="s">
        <v>5248</v>
      </c>
      <c r="B2330" s="348">
        <v>9</v>
      </c>
      <c r="C2330" s="347" t="s">
        <v>28152</v>
      </c>
      <c r="D2330" s="347" t="s">
        <v>5249</v>
      </c>
      <c r="E2330" s="347">
        <v>6</v>
      </c>
      <c r="F2330" s="347">
        <v>0.7</v>
      </c>
      <c r="G2330" s="347" t="s">
        <v>11</v>
      </c>
      <c r="H2330" s="349">
        <v>40</v>
      </c>
      <c r="I2330" s="350" t="s">
        <v>12</v>
      </c>
      <c r="J2330" s="351">
        <f t="shared" si="36"/>
        <v>207</v>
      </c>
      <c r="K2330" s="351">
        <v>34.5</v>
      </c>
      <c r="L2330" s="3" t="str">
        <f>IFERROR(INDEX(dbOrdini[PREZZO
VINOLUX],MATCH(A2330,dbOrdini[CODICE
ANKER],0)),"")</f>
        <v/>
      </c>
      <c r="M2330" s="347" t="s">
        <v>10642</v>
      </c>
      <c r="N2330" s="15" t="str">
        <f>IFERROR(INDEX(dbOrdini[ORDINE],MATCH(A2330,dbOrdini[CODICE
ANKER]*(dbOrdini[CODICE
SUPPLY]="GEN24"),0)),"")</f>
        <v/>
      </c>
      <c r="O2330" s="352" t="s">
        <v>8</v>
      </c>
      <c r="P2330" s="347" t="s">
        <v>5250</v>
      </c>
    </row>
    <row r="2331" spans="1:16">
      <c r="A2331" s="347" t="s">
        <v>5251</v>
      </c>
      <c r="B2331" s="348">
        <v>197</v>
      </c>
      <c r="C2331" s="347" t="s">
        <v>28152</v>
      </c>
      <c r="D2331" s="347" t="s">
        <v>5252</v>
      </c>
      <c r="E2331" s="347">
        <v>6</v>
      </c>
      <c r="F2331" s="347">
        <v>0.7</v>
      </c>
      <c r="G2331" s="347" t="s">
        <v>11</v>
      </c>
      <c r="H2331" s="349">
        <v>40</v>
      </c>
      <c r="I2331" s="350" t="s">
        <v>12</v>
      </c>
      <c r="J2331" s="351">
        <f t="shared" si="36"/>
        <v>82.5</v>
      </c>
      <c r="K2331" s="351">
        <v>13.75</v>
      </c>
      <c r="L2331" s="3" t="str">
        <f>IFERROR(INDEX(dbOrdini[PREZZO
VINOLUX],MATCH(A2331,dbOrdini[CODICE
ANKER],0)),"")</f>
        <v/>
      </c>
      <c r="M2331" s="347" t="s">
        <v>10642</v>
      </c>
      <c r="N2331" s="15" t="str">
        <f>IFERROR(INDEX(dbOrdini[ORDINE],MATCH(A2331,dbOrdini[CODICE
ANKER]*(dbOrdini[CODICE
SUPPLY]="GEN24"),0)),"")</f>
        <v/>
      </c>
      <c r="O2331" s="352" t="s">
        <v>8</v>
      </c>
      <c r="P2331" s="347" t="s">
        <v>5253</v>
      </c>
    </row>
    <row r="2332" spans="1:16">
      <c r="A2332" s="347" t="s">
        <v>28686</v>
      </c>
      <c r="B2332" s="348">
        <v>0</v>
      </c>
      <c r="C2332" s="347" t="s">
        <v>28152</v>
      </c>
      <c r="D2332" s="347" t="s">
        <v>28687</v>
      </c>
      <c r="E2332" s="347">
        <v>6</v>
      </c>
      <c r="F2332" s="347">
        <v>1</v>
      </c>
      <c r="G2332" s="347" t="s">
        <v>11</v>
      </c>
      <c r="H2332" s="349">
        <v>45</v>
      </c>
      <c r="I2332" s="350" t="s">
        <v>12</v>
      </c>
      <c r="J2332" s="351">
        <f t="shared" si="36"/>
        <v>357</v>
      </c>
      <c r="K2332" s="351">
        <v>59.5</v>
      </c>
      <c r="L2332" s="3" t="str">
        <f>IFERROR(INDEX(dbOrdini[PREZZO
VINOLUX],MATCH(A2332,dbOrdini[CODICE
ANKER],0)),"")</f>
        <v/>
      </c>
      <c r="M2332" s="347" t="s">
        <v>10642</v>
      </c>
      <c r="N2332" s="15" t="str">
        <f>IFERROR(INDEX(dbOrdini[ORDINE],MATCH(A2332,dbOrdini[CODICE
ANKER]*(dbOrdini[CODICE
SUPPLY]="GEN24"),0)),"")</f>
        <v/>
      </c>
      <c r="O2332" s="352" t="s">
        <v>8</v>
      </c>
      <c r="P2332" s="347" t="s">
        <v>28688</v>
      </c>
    </row>
    <row r="2333" spans="1:16">
      <c r="A2333" s="347" t="s">
        <v>5257</v>
      </c>
      <c r="B2333" s="348">
        <v>810</v>
      </c>
      <c r="C2333" s="347" t="s">
        <v>28152</v>
      </c>
      <c r="D2333" s="347" t="s">
        <v>5255</v>
      </c>
      <c r="E2333" s="347">
        <v>6</v>
      </c>
      <c r="F2333" s="347">
        <v>1</v>
      </c>
      <c r="G2333" s="347" t="s">
        <v>11</v>
      </c>
      <c r="H2333" s="349">
        <v>35</v>
      </c>
      <c r="I2333" s="350" t="s">
        <v>12</v>
      </c>
      <c r="J2333" s="351">
        <f t="shared" si="36"/>
        <v>87</v>
      </c>
      <c r="K2333" s="351">
        <v>14.5</v>
      </c>
      <c r="L2333" s="3" t="str">
        <f>IFERROR(INDEX(dbOrdini[PREZZO
VINOLUX],MATCH(A2333,dbOrdini[CODICE
ANKER],0)),"")</f>
        <v/>
      </c>
      <c r="M2333" s="347" t="s">
        <v>10534</v>
      </c>
      <c r="N2333" s="15" t="str">
        <f>IFERROR(INDEX(dbOrdini[ORDINE],MATCH(A2333,dbOrdini[CODICE
ANKER]*(dbOrdini[CODICE
SUPPLY]="GEN24"),0)),"")</f>
        <v/>
      </c>
      <c r="O2333" s="352" t="s">
        <v>8</v>
      </c>
      <c r="P2333" s="347" t="s">
        <v>5258</v>
      </c>
    </row>
    <row r="2334" spans="1:16">
      <c r="A2334" s="347" t="s">
        <v>5254</v>
      </c>
      <c r="B2334" s="348">
        <v>426</v>
      </c>
      <c r="C2334" s="347" t="s">
        <v>28152</v>
      </c>
      <c r="D2334" s="347" t="s">
        <v>5255</v>
      </c>
      <c r="E2334" s="347">
        <v>6</v>
      </c>
      <c r="F2334" s="347">
        <v>0.7</v>
      </c>
      <c r="G2334" s="347" t="s">
        <v>11</v>
      </c>
      <c r="H2334" s="349">
        <v>35</v>
      </c>
      <c r="I2334" s="350" t="s">
        <v>12</v>
      </c>
      <c r="J2334" s="351">
        <f t="shared" si="36"/>
        <v>70.5</v>
      </c>
      <c r="K2334" s="351">
        <v>11.75</v>
      </c>
      <c r="L2334" s="3" t="str">
        <f>IFERROR(INDEX(dbOrdini[PREZZO
VINOLUX],MATCH(A2334,dbOrdini[CODICE
ANKER],0)),"")</f>
        <v/>
      </c>
      <c r="M2334" s="347" t="s">
        <v>10534</v>
      </c>
      <c r="N2334" s="15" t="str">
        <f>IFERROR(INDEX(dbOrdini[ORDINE],MATCH(A2334,dbOrdini[CODICE
ANKER]*(dbOrdini[CODICE
SUPPLY]="GEN24"),0)),"")</f>
        <v/>
      </c>
      <c r="O2334" s="352" t="s">
        <v>8</v>
      </c>
      <c r="P2334" s="347" t="s">
        <v>5256</v>
      </c>
    </row>
    <row r="2335" spans="1:16">
      <c r="A2335" s="347" t="s">
        <v>11017</v>
      </c>
      <c r="B2335" s="348">
        <v>108</v>
      </c>
      <c r="C2335" s="347" t="s">
        <v>28152</v>
      </c>
      <c r="D2335" s="347" t="s">
        <v>11018</v>
      </c>
      <c r="E2335" s="347">
        <v>6</v>
      </c>
      <c r="F2335" s="347">
        <v>0.7</v>
      </c>
      <c r="G2335" s="347" t="s">
        <v>11</v>
      </c>
      <c r="H2335" s="349">
        <v>35</v>
      </c>
      <c r="I2335" s="350" t="s">
        <v>12</v>
      </c>
      <c r="J2335" s="351">
        <f t="shared" si="36"/>
        <v>72.900000000000006</v>
      </c>
      <c r="K2335" s="351">
        <v>12.15</v>
      </c>
      <c r="L2335" s="3" t="str">
        <f>IFERROR(INDEX(dbOrdini[PREZZO
VINOLUX],MATCH(A2335,dbOrdini[CODICE
ANKER],0)),"")</f>
        <v/>
      </c>
      <c r="M2335" s="347" t="s">
        <v>10534</v>
      </c>
      <c r="N2335" s="15" t="str">
        <f>IFERROR(INDEX(dbOrdini[ORDINE],MATCH(A2335,dbOrdini[CODICE
ANKER]*(dbOrdini[CODICE
SUPPLY]="GEN24"),0)),"")</f>
        <v/>
      </c>
      <c r="O2335" s="352" t="s">
        <v>8</v>
      </c>
      <c r="P2335" s="347" t="s">
        <v>11627</v>
      </c>
    </row>
    <row r="2336" spans="1:16">
      <c r="A2336" s="347" t="s">
        <v>5259</v>
      </c>
      <c r="B2336" s="348">
        <v>33</v>
      </c>
      <c r="C2336" s="347" t="s">
        <v>28152</v>
      </c>
      <c r="D2336" s="347" t="s">
        <v>5260</v>
      </c>
      <c r="E2336" s="347">
        <v>6</v>
      </c>
      <c r="F2336" s="347">
        <v>0.7</v>
      </c>
      <c r="G2336" s="347" t="s">
        <v>11</v>
      </c>
      <c r="H2336" s="349">
        <v>50</v>
      </c>
      <c r="I2336" s="350" t="s">
        <v>12</v>
      </c>
      <c r="J2336" s="351">
        <f t="shared" si="36"/>
        <v>111</v>
      </c>
      <c r="K2336" s="351">
        <v>18.5</v>
      </c>
      <c r="L2336" s="3" t="str">
        <f>IFERROR(INDEX(dbOrdini[PREZZO
VINOLUX],MATCH(A2336,dbOrdini[CODICE
ANKER],0)),"")</f>
        <v/>
      </c>
      <c r="M2336" s="347" t="s">
        <v>10549</v>
      </c>
      <c r="N2336" s="15" t="str">
        <f>IFERROR(INDEX(dbOrdini[ORDINE],MATCH(A2336,dbOrdini[CODICE
ANKER]*(dbOrdini[CODICE
SUPPLY]="GEN24"),0)),"")</f>
        <v/>
      </c>
      <c r="O2336" s="352" t="s">
        <v>8</v>
      </c>
      <c r="P2336" s="347" t="s">
        <v>5261</v>
      </c>
    </row>
    <row r="2337" spans="1:16">
      <c r="A2337" s="347" t="s">
        <v>5262</v>
      </c>
      <c r="B2337" s="348">
        <v>0</v>
      </c>
      <c r="C2337" s="347" t="s">
        <v>28152</v>
      </c>
      <c r="D2337" s="347" t="s">
        <v>5263</v>
      </c>
      <c r="E2337" s="347">
        <v>12</v>
      </c>
      <c r="F2337" s="347">
        <v>1</v>
      </c>
      <c r="G2337" s="347" t="s">
        <v>11</v>
      </c>
      <c r="H2337" s="349">
        <v>50</v>
      </c>
      <c r="I2337" s="350" t="s">
        <v>12</v>
      </c>
      <c r="J2337" s="351">
        <f t="shared" si="36"/>
        <v>222</v>
      </c>
      <c r="K2337" s="351">
        <v>18.5</v>
      </c>
      <c r="L2337" s="3" t="str">
        <f>IFERROR(INDEX(dbOrdini[PREZZO
VINOLUX],MATCH(A2337,dbOrdini[CODICE
ANKER],0)),"")</f>
        <v/>
      </c>
      <c r="M2337" s="347" t="s">
        <v>10549</v>
      </c>
      <c r="N2337" s="15" t="str">
        <f>IFERROR(INDEX(dbOrdini[ORDINE],MATCH(A2337,dbOrdini[CODICE
ANKER]*(dbOrdini[CODICE
SUPPLY]="GEN24"),0)),"")</f>
        <v/>
      </c>
      <c r="O2337" s="352" t="s">
        <v>8</v>
      </c>
      <c r="P2337" s="347" t="s">
        <v>5264</v>
      </c>
    </row>
    <row r="2338" spans="1:16">
      <c r="A2338" s="347" t="s">
        <v>5265</v>
      </c>
      <c r="B2338" s="348">
        <v>0</v>
      </c>
      <c r="C2338" s="347" t="s">
        <v>28170</v>
      </c>
      <c r="D2338" s="347" t="s">
        <v>5266</v>
      </c>
      <c r="E2338" s="347">
        <v>12</v>
      </c>
      <c r="F2338" s="347">
        <v>0.25</v>
      </c>
      <c r="G2338" s="347" t="s">
        <v>11</v>
      </c>
      <c r="H2338" s="349">
        <v>39</v>
      </c>
      <c r="I2338" s="350" t="s">
        <v>12</v>
      </c>
      <c r="J2338" s="351">
        <f t="shared" si="36"/>
        <v>178.8</v>
      </c>
      <c r="K2338" s="351">
        <v>14.9</v>
      </c>
      <c r="L2338" s="3" t="str">
        <f>IFERROR(INDEX(dbOrdini[PREZZO
VINOLUX],MATCH(A2338,dbOrdini[CODICE
ANKER],0)),"")</f>
        <v/>
      </c>
      <c r="M2338" s="347" t="s">
        <v>10538</v>
      </c>
      <c r="N2338" s="15" t="str">
        <f>IFERROR(INDEX(dbOrdini[ORDINE],MATCH(A2338,dbOrdini[CODICE
ANKER]*(dbOrdini[CODICE
SUPPLY]="GEN24"),0)),"")</f>
        <v/>
      </c>
      <c r="O2338" s="352" t="s">
        <v>8</v>
      </c>
      <c r="P2338" s="347" t="s">
        <v>5267</v>
      </c>
    </row>
    <row r="2339" spans="1:16">
      <c r="A2339" s="347" t="s">
        <v>5271</v>
      </c>
      <c r="B2339" s="348">
        <v>475</v>
      </c>
      <c r="C2339" s="347" t="s">
        <v>28152</v>
      </c>
      <c r="D2339" s="347" t="s">
        <v>5269</v>
      </c>
      <c r="E2339" s="347">
        <v>6</v>
      </c>
      <c r="F2339" s="347">
        <v>1</v>
      </c>
      <c r="G2339" s="347" t="s">
        <v>11</v>
      </c>
      <c r="H2339" s="349">
        <v>35</v>
      </c>
      <c r="I2339" s="350" t="s">
        <v>12</v>
      </c>
      <c r="J2339" s="351">
        <f t="shared" si="36"/>
        <v>89.699999999999989</v>
      </c>
      <c r="K2339" s="351">
        <v>14.95</v>
      </c>
      <c r="L2339" s="3" t="str">
        <f>IFERROR(INDEX(dbOrdini[PREZZO
VINOLUX],MATCH(A2339,dbOrdini[CODICE
ANKER],0)),"")</f>
        <v/>
      </c>
      <c r="M2339" s="347" t="s">
        <v>10642</v>
      </c>
      <c r="N2339" s="15" t="str">
        <f>IFERROR(INDEX(dbOrdini[ORDINE],MATCH(A2339,dbOrdini[CODICE
ANKER]*(dbOrdini[CODICE
SUPPLY]="GEN24"),0)),"")</f>
        <v/>
      </c>
      <c r="O2339" s="352" t="s">
        <v>8</v>
      </c>
      <c r="P2339" s="347" t="s">
        <v>5272</v>
      </c>
    </row>
    <row r="2340" spans="1:16">
      <c r="A2340" s="347" t="s">
        <v>5268</v>
      </c>
      <c r="B2340" s="348">
        <v>698</v>
      </c>
      <c r="C2340" s="347" t="s">
        <v>28152</v>
      </c>
      <c r="D2340" s="347" t="s">
        <v>5269</v>
      </c>
      <c r="E2340" s="347">
        <v>6</v>
      </c>
      <c r="F2340" s="347">
        <v>0.7</v>
      </c>
      <c r="G2340" s="347" t="s">
        <v>11</v>
      </c>
      <c r="H2340" s="349">
        <v>35</v>
      </c>
      <c r="I2340" s="350" t="s">
        <v>12</v>
      </c>
      <c r="J2340" s="351">
        <f t="shared" si="36"/>
        <v>66</v>
      </c>
      <c r="K2340" s="351">
        <v>11</v>
      </c>
      <c r="L2340" s="3" t="str">
        <f>IFERROR(INDEX(dbOrdini[PREZZO
VINOLUX],MATCH(A2340,dbOrdini[CODICE
ANKER],0)),"")</f>
        <v/>
      </c>
      <c r="M2340" s="347" t="s">
        <v>10534</v>
      </c>
      <c r="N2340" s="15" t="str">
        <f>IFERROR(INDEX(dbOrdini[ORDINE],MATCH(A2340,dbOrdini[CODICE
ANKER]*(dbOrdini[CODICE
SUPPLY]="GEN24"),0)),"")</f>
        <v/>
      </c>
      <c r="O2340" s="352" t="s">
        <v>8</v>
      </c>
      <c r="P2340" s="347" t="s">
        <v>5270</v>
      </c>
    </row>
    <row r="2341" spans="1:16">
      <c r="A2341" s="347" t="s">
        <v>5273</v>
      </c>
      <c r="B2341" s="348">
        <v>433</v>
      </c>
      <c r="C2341" s="347" t="s">
        <v>28152</v>
      </c>
      <c r="D2341" s="347" t="s">
        <v>5274</v>
      </c>
      <c r="E2341" s="347">
        <v>6</v>
      </c>
      <c r="F2341" s="347">
        <v>0.7</v>
      </c>
      <c r="G2341" s="347" t="s">
        <v>11</v>
      </c>
      <c r="H2341" s="349">
        <v>40</v>
      </c>
      <c r="I2341" s="350" t="s">
        <v>12</v>
      </c>
      <c r="J2341" s="351">
        <f t="shared" si="36"/>
        <v>90.9</v>
      </c>
      <c r="K2341" s="351">
        <v>15.15</v>
      </c>
      <c r="L2341" s="3" t="str">
        <f>IFERROR(INDEX(dbOrdini[PREZZO
VINOLUX],MATCH(A2341,dbOrdini[CODICE
ANKER],0)),"")</f>
        <v/>
      </c>
      <c r="M2341" s="347" t="s">
        <v>10642</v>
      </c>
      <c r="N2341" s="15" t="str">
        <f>IFERROR(INDEX(dbOrdini[ORDINE],MATCH(A2341,dbOrdini[CODICE
ANKER]*(dbOrdini[CODICE
SUPPLY]="GEN24"),0)),"")</f>
        <v/>
      </c>
      <c r="O2341" s="352" t="s">
        <v>8</v>
      </c>
      <c r="P2341" s="347" t="s">
        <v>5275</v>
      </c>
    </row>
    <row r="2342" spans="1:16">
      <c r="A2342" s="347" t="s">
        <v>5276</v>
      </c>
      <c r="B2342" s="348">
        <v>0</v>
      </c>
      <c r="C2342" s="347" t="s">
        <v>28152</v>
      </c>
      <c r="D2342" s="347" t="s">
        <v>5277</v>
      </c>
      <c r="E2342" s="347">
        <v>6</v>
      </c>
      <c r="F2342" s="347">
        <v>0.7</v>
      </c>
      <c r="G2342" s="347" t="s">
        <v>11</v>
      </c>
      <c r="H2342" s="349">
        <v>40</v>
      </c>
      <c r="I2342" s="350" t="s">
        <v>12</v>
      </c>
      <c r="J2342" s="351">
        <f t="shared" si="36"/>
        <v>195</v>
      </c>
      <c r="K2342" s="351">
        <v>32.5</v>
      </c>
      <c r="L2342" s="3" t="str">
        <f>IFERROR(INDEX(dbOrdini[PREZZO
VINOLUX],MATCH(A2342,dbOrdini[CODICE
ANKER],0)),"")</f>
        <v/>
      </c>
      <c r="M2342" s="347" t="s">
        <v>10538</v>
      </c>
      <c r="N2342" s="15" t="str">
        <f>IFERROR(INDEX(dbOrdini[ORDINE],MATCH(A2342,dbOrdini[CODICE
ANKER]*(dbOrdini[CODICE
SUPPLY]="GEN24"),0)),"")</f>
        <v/>
      </c>
      <c r="O2342" s="352" t="s">
        <v>8</v>
      </c>
      <c r="P2342" s="347" t="s">
        <v>5278</v>
      </c>
    </row>
    <row r="2343" spans="1:16">
      <c r="A2343" s="347" t="s">
        <v>5279</v>
      </c>
      <c r="B2343" s="348">
        <v>2539</v>
      </c>
      <c r="C2343" s="347" t="s">
        <v>28152</v>
      </c>
      <c r="D2343" s="347" t="s">
        <v>5280</v>
      </c>
      <c r="E2343" s="347">
        <v>6</v>
      </c>
      <c r="F2343" s="347">
        <v>0.7</v>
      </c>
      <c r="G2343" s="347" t="s">
        <v>11</v>
      </c>
      <c r="H2343" s="349">
        <v>35</v>
      </c>
      <c r="I2343" s="350" t="s">
        <v>12</v>
      </c>
      <c r="J2343" s="351">
        <f t="shared" si="36"/>
        <v>66.900000000000006</v>
      </c>
      <c r="K2343" s="351">
        <v>11.15</v>
      </c>
      <c r="L2343" s="3" t="str">
        <f>IFERROR(INDEX(dbOrdini[PREZZO
VINOLUX],MATCH(A2343,dbOrdini[CODICE
ANKER],0)),"")</f>
        <v/>
      </c>
      <c r="M2343" s="347" t="s">
        <v>10534</v>
      </c>
      <c r="N2343" s="15" t="str">
        <f>IFERROR(INDEX(dbOrdini[ORDINE],MATCH(A2343,dbOrdini[CODICE
ANKER]*(dbOrdini[CODICE
SUPPLY]="GEN24"),0)),"")</f>
        <v/>
      </c>
      <c r="O2343" s="352" t="s">
        <v>8</v>
      </c>
      <c r="P2343" s="347" t="s">
        <v>5281</v>
      </c>
    </row>
    <row r="2344" spans="1:16">
      <c r="A2344" s="347" t="s">
        <v>5282</v>
      </c>
      <c r="B2344" s="348">
        <v>575</v>
      </c>
      <c r="C2344" s="347" t="s">
        <v>28152</v>
      </c>
      <c r="D2344" s="347" t="s">
        <v>5280</v>
      </c>
      <c r="E2344" s="347">
        <v>12</v>
      </c>
      <c r="F2344" s="347">
        <v>1</v>
      </c>
      <c r="G2344" s="347" t="s">
        <v>11</v>
      </c>
      <c r="H2344" s="349">
        <v>35</v>
      </c>
      <c r="I2344" s="350" t="s">
        <v>12</v>
      </c>
      <c r="J2344" s="351">
        <f t="shared" si="36"/>
        <v>178.2</v>
      </c>
      <c r="K2344" s="351">
        <v>14.85</v>
      </c>
      <c r="L2344" s="3" t="str">
        <f>IFERROR(INDEX(dbOrdini[PREZZO
VINOLUX],MATCH(A2344,dbOrdini[CODICE
ANKER],0)),"")</f>
        <v/>
      </c>
      <c r="M2344" s="347" t="s">
        <v>10534</v>
      </c>
      <c r="N2344" s="15" t="str">
        <f>IFERROR(INDEX(dbOrdini[ORDINE],MATCH(A2344,dbOrdini[CODICE
ANKER]*(dbOrdini[CODICE
SUPPLY]="GEN24"),0)),"")</f>
        <v/>
      </c>
      <c r="O2344" s="352" t="s">
        <v>8</v>
      </c>
      <c r="P2344" s="347" t="s">
        <v>5283</v>
      </c>
    </row>
    <row r="2345" spans="1:16">
      <c r="A2345" s="347" t="s">
        <v>11096</v>
      </c>
      <c r="B2345" s="348">
        <v>0</v>
      </c>
      <c r="C2345" s="347" t="s">
        <v>28152</v>
      </c>
      <c r="D2345" s="347" t="s">
        <v>11097</v>
      </c>
      <c r="E2345" s="347">
        <v>6</v>
      </c>
      <c r="F2345" s="347">
        <v>0.7</v>
      </c>
      <c r="G2345" s="347" t="s">
        <v>11</v>
      </c>
      <c r="H2345" s="349">
        <v>35</v>
      </c>
      <c r="I2345" s="350" t="s">
        <v>12</v>
      </c>
      <c r="J2345" s="351">
        <f t="shared" si="36"/>
        <v>147</v>
      </c>
      <c r="K2345" s="351">
        <v>24.5</v>
      </c>
      <c r="L2345" s="3" t="str">
        <f>IFERROR(INDEX(dbOrdini[PREZZO
VINOLUX],MATCH(A2345,dbOrdini[CODICE
ANKER],0)),"")</f>
        <v/>
      </c>
      <c r="M2345" s="347" t="s">
        <v>10538</v>
      </c>
      <c r="N2345" s="15" t="str">
        <f>IFERROR(INDEX(dbOrdini[ORDINE],MATCH(A2345,dbOrdini[CODICE
ANKER]*(dbOrdini[CODICE
SUPPLY]="GEN24"),0)),"")</f>
        <v/>
      </c>
      <c r="O2345" s="352" t="s">
        <v>8</v>
      </c>
      <c r="P2345" s="347" t="s">
        <v>11628</v>
      </c>
    </row>
    <row r="2346" spans="1:16">
      <c r="A2346" s="347" t="s">
        <v>5284</v>
      </c>
      <c r="B2346" s="348">
        <v>0</v>
      </c>
      <c r="C2346" s="347" t="s">
        <v>28152</v>
      </c>
      <c r="D2346" s="347" t="s">
        <v>5285</v>
      </c>
      <c r="E2346" s="347">
        <v>10</v>
      </c>
      <c r="F2346" s="347">
        <v>0.05</v>
      </c>
      <c r="G2346" s="347" t="s">
        <v>11</v>
      </c>
      <c r="H2346" s="349">
        <v>35</v>
      </c>
      <c r="I2346" s="350" t="s">
        <v>12</v>
      </c>
      <c r="J2346" s="351">
        <f t="shared" si="36"/>
        <v>18.5</v>
      </c>
      <c r="K2346" s="351">
        <v>1.85</v>
      </c>
      <c r="L2346" s="3" t="str">
        <f>IFERROR(INDEX(dbOrdini[PREZZO
VINOLUX],MATCH(A2346,dbOrdini[CODICE
ANKER],0)),"")</f>
        <v/>
      </c>
      <c r="M2346" s="347" t="s">
        <v>10642</v>
      </c>
      <c r="N2346" s="15" t="str">
        <f>IFERROR(INDEX(dbOrdini[ORDINE],MATCH(A2346,dbOrdini[CODICE
ANKER]*(dbOrdini[CODICE
SUPPLY]="GEN24"),0)),"")</f>
        <v/>
      </c>
      <c r="O2346" s="352" t="s">
        <v>8</v>
      </c>
      <c r="P2346" s="347" t="s">
        <v>5286</v>
      </c>
    </row>
    <row r="2347" spans="1:16">
      <c r="A2347" s="347" t="s">
        <v>5287</v>
      </c>
      <c r="B2347" s="348">
        <v>218</v>
      </c>
      <c r="C2347" s="347" t="s">
        <v>28152</v>
      </c>
      <c r="D2347" s="347" t="s">
        <v>5288</v>
      </c>
      <c r="E2347" s="347">
        <v>6</v>
      </c>
      <c r="F2347" s="347">
        <v>0.7</v>
      </c>
      <c r="G2347" s="347" t="s">
        <v>11</v>
      </c>
      <c r="H2347" s="349">
        <v>43</v>
      </c>
      <c r="I2347" s="350" t="s">
        <v>12</v>
      </c>
      <c r="J2347" s="351">
        <f t="shared" si="36"/>
        <v>79.5</v>
      </c>
      <c r="K2347" s="351">
        <v>13.25</v>
      </c>
      <c r="L2347" s="3" t="str">
        <f>IFERROR(INDEX(dbOrdini[PREZZO
VINOLUX],MATCH(A2347,dbOrdini[CODICE
ANKER],0)),"")</f>
        <v/>
      </c>
      <c r="M2347" s="347" t="s">
        <v>10642</v>
      </c>
      <c r="N2347" s="15" t="str">
        <f>IFERROR(INDEX(dbOrdini[ORDINE],MATCH(A2347,dbOrdini[CODICE
ANKER]*(dbOrdini[CODICE
SUPPLY]="GEN24"),0)),"")</f>
        <v/>
      </c>
      <c r="O2347" s="352" t="s">
        <v>8</v>
      </c>
      <c r="P2347" s="347" t="s">
        <v>5289</v>
      </c>
    </row>
    <row r="2348" spans="1:16">
      <c r="A2348" s="347" t="s">
        <v>5290</v>
      </c>
      <c r="B2348" s="348">
        <v>162</v>
      </c>
      <c r="C2348" s="347" t="s">
        <v>28152</v>
      </c>
      <c r="D2348" s="347" t="s">
        <v>5291</v>
      </c>
      <c r="E2348" s="347">
        <v>6</v>
      </c>
      <c r="F2348" s="347">
        <v>0.7</v>
      </c>
      <c r="G2348" s="347" t="s">
        <v>11</v>
      </c>
      <c r="H2348" s="349">
        <v>43</v>
      </c>
      <c r="I2348" s="350" t="s">
        <v>12</v>
      </c>
      <c r="J2348" s="351">
        <f t="shared" si="36"/>
        <v>93</v>
      </c>
      <c r="K2348" s="351">
        <v>15.5</v>
      </c>
      <c r="L2348" s="3" t="str">
        <f>IFERROR(INDEX(dbOrdini[PREZZO
VINOLUX],MATCH(A2348,dbOrdini[CODICE
ANKER],0)),"")</f>
        <v/>
      </c>
      <c r="M2348" s="347" t="s">
        <v>10642</v>
      </c>
      <c r="N2348" s="15" t="str">
        <f>IFERROR(INDEX(dbOrdini[ORDINE],MATCH(A2348,dbOrdini[CODICE
ANKER]*(dbOrdini[CODICE
SUPPLY]="GEN24"),0)),"")</f>
        <v/>
      </c>
      <c r="O2348" s="352" t="s">
        <v>8</v>
      </c>
      <c r="P2348" s="347" t="s">
        <v>5292</v>
      </c>
    </row>
    <row r="2349" spans="1:16">
      <c r="A2349" s="347" t="s">
        <v>5293</v>
      </c>
      <c r="B2349" s="348">
        <v>54</v>
      </c>
      <c r="C2349" s="347" t="s">
        <v>28152</v>
      </c>
      <c r="D2349" s="347" t="s">
        <v>5294</v>
      </c>
      <c r="E2349" s="347">
        <v>12</v>
      </c>
      <c r="F2349" s="347">
        <v>1</v>
      </c>
      <c r="G2349" s="347" t="s">
        <v>11</v>
      </c>
      <c r="H2349" s="349">
        <v>43</v>
      </c>
      <c r="I2349" s="350" t="s">
        <v>12</v>
      </c>
      <c r="J2349" s="351">
        <f t="shared" si="36"/>
        <v>190.8</v>
      </c>
      <c r="K2349" s="351">
        <v>15.9</v>
      </c>
      <c r="L2349" s="3" t="str">
        <f>IFERROR(INDEX(dbOrdini[PREZZO
VINOLUX],MATCH(A2349,dbOrdini[CODICE
ANKER],0)),"")</f>
        <v/>
      </c>
      <c r="M2349" s="347" t="s">
        <v>10642</v>
      </c>
      <c r="N2349" s="15" t="str">
        <f>IFERROR(INDEX(dbOrdini[ORDINE],MATCH(A2349,dbOrdini[CODICE
ANKER]*(dbOrdini[CODICE
SUPPLY]="GEN24"),0)),"")</f>
        <v/>
      </c>
      <c r="O2349" s="352" t="s">
        <v>8</v>
      </c>
      <c r="P2349" s="347" t="s">
        <v>5295</v>
      </c>
    </row>
    <row r="2350" spans="1:16">
      <c r="A2350" s="347" t="s">
        <v>11629</v>
      </c>
      <c r="B2350" s="348">
        <v>0</v>
      </c>
      <c r="C2350" s="347" t="s">
        <v>28152</v>
      </c>
      <c r="D2350" s="347" t="s">
        <v>11630</v>
      </c>
      <c r="E2350" s="347">
        <v>6</v>
      </c>
      <c r="F2350" s="347">
        <v>0.7</v>
      </c>
      <c r="G2350" s="347" t="s">
        <v>11</v>
      </c>
      <c r="H2350" s="349">
        <v>43</v>
      </c>
      <c r="I2350" s="350" t="s">
        <v>12</v>
      </c>
      <c r="J2350" s="351">
        <f t="shared" si="36"/>
        <v>99</v>
      </c>
      <c r="K2350" s="351">
        <v>16.5</v>
      </c>
      <c r="L2350" s="3" t="str">
        <f>IFERROR(INDEX(dbOrdini[PREZZO
VINOLUX],MATCH(A2350,dbOrdini[CODICE
ANKER],0)),"")</f>
        <v/>
      </c>
      <c r="M2350" s="347" t="s">
        <v>10642</v>
      </c>
      <c r="N2350" s="15" t="str">
        <f>IFERROR(INDEX(dbOrdini[ORDINE],MATCH(A2350,dbOrdini[CODICE
ANKER]*(dbOrdini[CODICE
SUPPLY]="GEN24"),0)),"")</f>
        <v/>
      </c>
      <c r="O2350" s="352" t="s">
        <v>8</v>
      </c>
      <c r="P2350" s="347" t="s">
        <v>11631</v>
      </c>
    </row>
    <row r="2351" spans="1:16">
      <c r="A2351" s="347" t="s">
        <v>11632</v>
      </c>
      <c r="B2351" s="348">
        <v>91</v>
      </c>
      <c r="C2351" s="347" t="s">
        <v>28152</v>
      </c>
      <c r="D2351" s="347" t="s">
        <v>11633</v>
      </c>
      <c r="E2351" s="347">
        <v>12</v>
      </c>
      <c r="F2351" s="347">
        <v>1</v>
      </c>
      <c r="G2351" s="347" t="s">
        <v>11</v>
      </c>
      <c r="H2351" s="349">
        <v>40</v>
      </c>
      <c r="I2351" s="350" t="s">
        <v>12</v>
      </c>
      <c r="J2351" s="351">
        <f t="shared" si="36"/>
        <v>294</v>
      </c>
      <c r="K2351" s="351">
        <v>24.5</v>
      </c>
      <c r="L2351" s="3" t="str">
        <f>IFERROR(INDEX(dbOrdini[PREZZO
VINOLUX],MATCH(A2351,dbOrdini[CODICE
ANKER],0)),"")</f>
        <v/>
      </c>
      <c r="M2351" s="347" t="s">
        <v>10642</v>
      </c>
      <c r="N2351" s="15" t="str">
        <f>IFERROR(INDEX(dbOrdini[ORDINE],MATCH(A2351,dbOrdini[CODICE
ANKER]*(dbOrdini[CODICE
SUPPLY]="GEN24"),0)),"")</f>
        <v/>
      </c>
      <c r="O2351" s="352" t="s">
        <v>8</v>
      </c>
      <c r="P2351" s="347" t="s">
        <v>11634</v>
      </c>
    </row>
    <row r="2352" spans="1:16">
      <c r="A2352" s="347" t="s">
        <v>5296</v>
      </c>
      <c r="B2352" s="348">
        <v>162</v>
      </c>
      <c r="C2352" s="347" t="s">
        <v>28152</v>
      </c>
      <c r="D2352" s="347" t="s">
        <v>5297</v>
      </c>
      <c r="E2352" s="347">
        <v>6</v>
      </c>
      <c r="F2352" s="347">
        <v>0.7</v>
      </c>
      <c r="G2352" s="347" t="s">
        <v>11</v>
      </c>
      <c r="H2352" s="349">
        <v>43</v>
      </c>
      <c r="I2352" s="350" t="s">
        <v>12</v>
      </c>
      <c r="J2352" s="351">
        <f t="shared" si="36"/>
        <v>100.80000000000001</v>
      </c>
      <c r="K2352" s="351">
        <v>16.8</v>
      </c>
      <c r="L2352" s="3" t="str">
        <f>IFERROR(INDEX(dbOrdini[PREZZO
VINOLUX],MATCH(A2352,dbOrdini[CODICE
ANKER],0)),"")</f>
        <v/>
      </c>
      <c r="M2352" s="347" t="s">
        <v>10549</v>
      </c>
      <c r="N2352" s="15" t="str">
        <f>IFERROR(INDEX(dbOrdini[ORDINE],MATCH(A2352,dbOrdini[CODICE
ANKER]*(dbOrdini[CODICE
SUPPLY]="GEN24"),0)),"")</f>
        <v/>
      </c>
      <c r="O2352" s="352" t="s">
        <v>8</v>
      </c>
      <c r="P2352" s="347" t="s">
        <v>5298</v>
      </c>
    </row>
    <row r="2353" spans="1:16">
      <c r="A2353" s="347" t="s">
        <v>28689</v>
      </c>
      <c r="B2353" s="348">
        <v>0</v>
      </c>
      <c r="C2353" s="347" t="s">
        <v>28152</v>
      </c>
      <c r="D2353" s="347" t="s">
        <v>26348</v>
      </c>
      <c r="E2353" s="347">
        <v>12</v>
      </c>
      <c r="F2353" s="347">
        <v>1</v>
      </c>
      <c r="G2353" s="347" t="s">
        <v>11</v>
      </c>
      <c r="H2353" s="349">
        <v>45</v>
      </c>
      <c r="I2353" s="350" t="s">
        <v>12</v>
      </c>
      <c r="J2353" s="351">
        <f t="shared" si="36"/>
        <v>251.39999999999998</v>
      </c>
      <c r="K2353" s="351">
        <v>20.95</v>
      </c>
      <c r="L2353" s="3" t="str">
        <f>IFERROR(INDEX(dbOrdini[PREZZO
VINOLUX],MATCH(A2353,dbOrdini[CODICE
ANKER],0)),"")</f>
        <v/>
      </c>
      <c r="M2353" s="347" t="s">
        <v>10549</v>
      </c>
      <c r="N2353" s="15" t="str">
        <f>IFERROR(INDEX(dbOrdini[ORDINE],MATCH(A2353,dbOrdini[CODICE
ANKER]*(dbOrdini[CODICE
SUPPLY]="GEN24"),0)),"")</f>
        <v/>
      </c>
      <c r="O2353" s="352" t="s">
        <v>8</v>
      </c>
      <c r="P2353" s="347" t="s">
        <v>28690</v>
      </c>
    </row>
    <row r="2354" spans="1:16">
      <c r="A2354" s="347" t="s">
        <v>5299</v>
      </c>
      <c r="B2354" s="348">
        <v>100</v>
      </c>
      <c r="C2354" s="347" t="s">
        <v>28152</v>
      </c>
      <c r="D2354" s="347" t="s">
        <v>5300</v>
      </c>
      <c r="E2354" s="347">
        <v>6</v>
      </c>
      <c r="F2354" s="347">
        <v>1</v>
      </c>
      <c r="G2354" s="347" t="s">
        <v>11</v>
      </c>
      <c r="H2354" s="349">
        <v>45</v>
      </c>
      <c r="I2354" s="350" t="s">
        <v>12</v>
      </c>
      <c r="J2354" s="351">
        <f t="shared" si="36"/>
        <v>505.5</v>
      </c>
      <c r="K2354" s="351">
        <v>84.25</v>
      </c>
      <c r="L2354" s="3" t="str">
        <f>IFERROR(INDEX(dbOrdini[PREZZO
VINOLUX],MATCH(A2354,dbOrdini[CODICE
ANKER],0)),"")</f>
        <v/>
      </c>
      <c r="M2354" s="347" t="s">
        <v>10642</v>
      </c>
      <c r="N2354" s="15" t="str">
        <f>IFERROR(INDEX(dbOrdini[ORDINE],MATCH(A2354,dbOrdini[CODICE
ANKER]*(dbOrdini[CODICE
SUPPLY]="GEN24"),0)),"")</f>
        <v/>
      </c>
      <c r="O2354" s="352" t="s">
        <v>8</v>
      </c>
      <c r="P2354" s="347" t="s">
        <v>5301</v>
      </c>
    </row>
    <row r="2355" spans="1:16">
      <c r="A2355" s="347" t="s">
        <v>5302</v>
      </c>
      <c r="B2355" s="348">
        <v>138</v>
      </c>
      <c r="C2355" s="347" t="s">
        <v>28152</v>
      </c>
      <c r="D2355" s="347" t="s">
        <v>5303</v>
      </c>
      <c r="E2355" s="347">
        <v>6</v>
      </c>
      <c r="F2355" s="347">
        <v>0.7</v>
      </c>
      <c r="G2355" s="347" t="s">
        <v>11</v>
      </c>
      <c r="H2355" s="349">
        <v>62.5</v>
      </c>
      <c r="I2355" s="350" t="s">
        <v>12</v>
      </c>
      <c r="J2355" s="351">
        <f t="shared" si="36"/>
        <v>246</v>
      </c>
      <c r="K2355" s="351">
        <v>41</v>
      </c>
      <c r="L2355" s="3" t="str">
        <f>IFERROR(INDEX(dbOrdini[PREZZO
VINOLUX],MATCH(A2355,dbOrdini[CODICE
ANKER],0)),"")</f>
        <v/>
      </c>
      <c r="M2355" s="347" t="s">
        <v>10642</v>
      </c>
      <c r="N2355" s="15" t="str">
        <f>IFERROR(INDEX(dbOrdini[ORDINE],MATCH(A2355,dbOrdini[CODICE
ANKER]*(dbOrdini[CODICE
SUPPLY]="GEN24"),0)),"")</f>
        <v/>
      </c>
      <c r="O2355" s="352" t="s">
        <v>8</v>
      </c>
      <c r="P2355" s="347" t="s">
        <v>5222</v>
      </c>
    </row>
    <row r="2356" spans="1:16">
      <c r="A2356" s="347" t="s">
        <v>5304</v>
      </c>
      <c r="B2356" s="348">
        <v>2</v>
      </c>
      <c r="C2356" s="347" t="s">
        <v>28152</v>
      </c>
      <c r="D2356" s="347" t="s">
        <v>5305</v>
      </c>
      <c r="E2356" s="347">
        <v>6</v>
      </c>
      <c r="F2356" s="347">
        <v>0.7</v>
      </c>
      <c r="G2356" s="347" t="s">
        <v>11</v>
      </c>
      <c r="H2356" s="349">
        <v>64.5</v>
      </c>
      <c r="I2356" s="350" t="s">
        <v>12</v>
      </c>
      <c r="J2356" s="351">
        <f t="shared" si="36"/>
        <v>255</v>
      </c>
      <c r="K2356" s="351">
        <v>42.5</v>
      </c>
      <c r="L2356" s="3" t="str">
        <f>IFERROR(INDEX(dbOrdini[PREZZO
VINOLUX],MATCH(A2356,dbOrdini[CODICE
ANKER],0)),"")</f>
        <v/>
      </c>
      <c r="M2356" s="347" t="s">
        <v>10642</v>
      </c>
      <c r="N2356" s="15" t="str">
        <f>IFERROR(INDEX(dbOrdini[ORDINE],MATCH(A2356,dbOrdini[CODICE
ANKER]*(dbOrdini[CODICE
SUPPLY]="GEN24"),0)),"")</f>
        <v/>
      </c>
      <c r="O2356" s="352" t="s">
        <v>8</v>
      </c>
      <c r="P2356" s="347" t="s">
        <v>5222</v>
      </c>
    </row>
    <row r="2357" spans="1:16">
      <c r="A2357" s="347" t="s">
        <v>5306</v>
      </c>
      <c r="B2357" s="348">
        <v>0</v>
      </c>
      <c r="C2357" s="347" t="s">
        <v>28152</v>
      </c>
      <c r="D2357" s="347" t="s">
        <v>5307</v>
      </c>
      <c r="E2357" s="347">
        <v>6</v>
      </c>
      <c r="F2357" s="347">
        <v>0.7</v>
      </c>
      <c r="G2357" s="347" t="s">
        <v>11</v>
      </c>
      <c r="H2357" s="349">
        <v>47</v>
      </c>
      <c r="I2357" s="350" t="s">
        <v>12</v>
      </c>
      <c r="J2357" s="351">
        <f t="shared" si="36"/>
        <v>159</v>
      </c>
      <c r="K2357" s="351">
        <v>26.5</v>
      </c>
      <c r="L2357" s="3" t="str">
        <f>IFERROR(INDEX(dbOrdini[PREZZO
VINOLUX],MATCH(A2357,dbOrdini[CODICE
ANKER],0)),"")</f>
        <v/>
      </c>
      <c r="M2357" s="347" t="s">
        <v>10549</v>
      </c>
      <c r="N2357" s="15" t="str">
        <f>IFERROR(INDEX(dbOrdini[ORDINE],MATCH(A2357,dbOrdini[CODICE
ANKER]*(dbOrdini[CODICE
SUPPLY]="GEN24"),0)),"")</f>
        <v/>
      </c>
      <c r="O2357" s="352" t="s">
        <v>8</v>
      </c>
      <c r="P2357" s="347" t="s">
        <v>5308</v>
      </c>
    </row>
    <row r="2358" spans="1:16">
      <c r="A2358" s="347" t="s">
        <v>5309</v>
      </c>
      <c r="B2358" s="348">
        <v>311</v>
      </c>
      <c r="C2358" s="347" t="s">
        <v>28152</v>
      </c>
      <c r="D2358" s="347" t="s">
        <v>5310</v>
      </c>
      <c r="E2358" s="347">
        <v>6</v>
      </c>
      <c r="F2358" s="347">
        <v>0.7</v>
      </c>
      <c r="G2358" s="347" t="s">
        <v>11262</v>
      </c>
      <c r="H2358" s="349">
        <v>50</v>
      </c>
      <c r="I2358" s="350" t="s">
        <v>12</v>
      </c>
      <c r="J2358" s="351">
        <f t="shared" si="36"/>
        <v>169.2</v>
      </c>
      <c r="K2358" s="351">
        <v>28.2</v>
      </c>
      <c r="L2358" s="3" t="str">
        <f>IFERROR(INDEX(dbOrdini[PREZZO
VINOLUX],MATCH(A2358,dbOrdini[CODICE
ANKER],0)),"")</f>
        <v/>
      </c>
      <c r="M2358" s="347" t="s">
        <v>10642</v>
      </c>
      <c r="N2358" s="15" t="str">
        <f>IFERROR(INDEX(dbOrdini[ORDINE],MATCH(A2358,dbOrdini[CODICE
ANKER]*(dbOrdini[CODICE
SUPPLY]="GEN24"),0)),"")</f>
        <v/>
      </c>
      <c r="O2358" s="352" t="s">
        <v>8</v>
      </c>
      <c r="P2358" s="347" t="s">
        <v>5311</v>
      </c>
    </row>
    <row r="2359" spans="1:16">
      <c r="A2359" s="347" t="s">
        <v>5312</v>
      </c>
      <c r="B2359" s="348">
        <v>274</v>
      </c>
      <c r="C2359" s="347" t="s">
        <v>28152</v>
      </c>
      <c r="D2359" s="347" t="s">
        <v>5313</v>
      </c>
      <c r="E2359" s="347">
        <v>6</v>
      </c>
      <c r="F2359" s="347">
        <v>0.7</v>
      </c>
      <c r="G2359" s="347" t="s">
        <v>11</v>
      </c>
      <c r="H2359" s="349">
        <v>45</v>
      </c>
      <c r="I2359" s="350" t="s">
        <v>12</v>
      </c>
      <c r="J2359" s="351">
        <f t="shared" si="36"/>
        <v>167.7</v>
      </c>
      <c r="K2359" s="351">
        <v>27.95</v>
      </c>
      <c r="L2359" s="3" t="str">
        <f>IFERROR(INDEX(dbOrdini[PREZZO
VINOLUX],MATCH(A2359,dbOrdini[CODICE
ANKER],0)),"")</f>
        <v/>
      </c>
      <c r="M2359" s="347" t="s">
        <v>10642</v>
      </c>
      <c r="N2359" s="15" t="str">
        <f>IFERROR(INDEX(dbOrdini[ORDINE],MATCH(A2359,dbOrdini[CODICE
ANKER]*(dbOrdini[CODICE
SUPPLY]="GEN24"),0)),"")</f>
        <v/>
      </c>
      <c r="O2359" s="352" t="s">
        <v>8</v>
      </c>
      <c r="P2359" s="347" t="s">
        <v>5314</v>
      </c>
    </row>
    <row r="2360" spans="1:16">
      <c r="A2360" s="347" t="s">
        <v>5318</v>
      </c>
      <c r="B2360" s="348">
        <v>574</v>
      </c>
      <c r="C2360" s="347" t="s">
        <v>28152</v>
      </c>
      <c r="D2360" s="347" t="s">
        <v>5316</v>
      </c>
      <c r="E2360" s="347">
        <v>6</v>
      </c>
      <c r="F2360" s="347">
        <v>0.7</v>
      </c>
      <c r="G2360" s="347" t="s">
        <v>11</v>
      </c>
      <c r="H2360" s="349">
        <v>45</v>
      </c>
      <c r="I2360" s="350" t="s">
        <v>12</v>
      </c>
      <c r="J2360" s="351">
        <f t="shared" si="36"/>
        <v>132.89999999999998</v>
      </c>
      <c r="K2360" s="351">
        <v>22.15</v>
      </c>
      <c r="L2360" s="3" t="str">
        <f>IFERROR(INDEX(dbOrdini[PREZZO
VINOLUX],MATCH(A2360,dbOrdini[CODICE
ANKER],0)),"")</f>
        <v/>
      </c>
      <c r="M2360" s="347" t="s">
        <v>10642</v>
      </c>
      <c r="N2360" s="15" t="str">
        <f>IFERROR(INDEX(dbOrdini[ORDINE],MATCH(A2360,dbOrdini[CODICE
ANKER]*(dbOrdini[CODICE
SUPPLY]="GEN24"),0)),"")</f>
        <v/>
      </c>
      <c r="O2360" s="352" t="s">
        <v>8</v>
      </c>
      <c r="P2360" s="347" t="s">
        <v>5319</v>
      </c>
    </row>
    <row r="2361" spans="1:16">
      <c r="A2361" s="347" t="s">
        <v>5315</v>
      </c>
      <c r="B2361" s="348">
        <v>12</v>
      </c>
      <c r="C2361" s="347" t="s">
        <v>28152</v>
      </c>
      <c r="D2361" s="347" t="s">
        <v>5316</v>
      </c>
      <c r="E2361" s="347">
        <v>12</v>
      </c>
      <c r="F2361" s="347">
        <v>0.05</v>
      </c>
      <c r="G2361" s="347" t="s">
        <v>11</v>
      </c>
      <c r="H2361" s="349">
        <v>45</v>
      </c>
      <c r="I2361" s="350" t="s">
        <v>12</v>
      </c>
      <c r="J2361" s="351">
        <f t="shared" si="36"/>
        <v>34.200000000000003</v>
      </c>
      <c r="K2361" s="351">
        <v>2.85</v>
      </c>
      <c r="L2361" s="3" t="str">
        <f>IFERROR(INDEX(dbOrdini[PREZZO
VINOLUX],MATCH(A2361,dbOrdini[CODICE
ANKER],0)),"")</f>
        <v/>
      </c>
      <c r="M2361" s="347" t="s">
        <v>10642</v>
      </c>
      <c r="N2361" s="15" t="str">
        <f>IFERROR(INDEX(dbOrdini[ORDINE],MATCH(A2361,dbOrdini[CODICE
ANKER]*(dbOrdini[CODICE
SUPPLY]="GEN24"),0)),"")</f>
        <v/>
      </c>
      <c r="O2361" s="352" t="s">
        <v>8</v>
      </c>
      <c r="P2361" s="347" t="s">
        <v>5317</v>
      </c>
    </row>
    <row r="2362" spans="1:16">
      <c r="A2362" s="347" t="s">
        <v>5320</v>
      </c>
      <c r="B2362" s="348">
        <v>150</v>
      </c>
      <c r="C2362" s="347" t="s">
        <v>28152</v>
      </c>
      <c r="D2362" s="347" t="s">
        <v>5321</v>
      </c>
      <c r="E2362" s="347">
        <v>6</v>
      </c>
      <c r="F2362" s="347">
        <v>0.7</v>
      </c>
      <c r="G2362" s="347" t="s">
        <v>11</v>
      </c>
      <c r="H2362" s="349">
        <v>47</v>
      </c>
      <c r="I2362" s="350" t="s">
        <v>12</v>
      </c>
      <c r="J2362" s="351">
        <f t="shared" si="36"/>
        <v>145.5</v>
      </c>
      <c r="K2362" s="351">
        <v>24.25</v>
      </c>
      <c r="L2362" s="3" t="str">
        <f>IFERROR(INDEX(dbOrdini[PREZZO
VINOLUX],MATCH(A2362,dbOrdini[CODICE
ANKER],0)),"")</f>
        <v/>
      </c>
      <c r="M2362" s="347" t="s">
        <v>10642</v>
      </c>
      <c r="N2362" s="15" t="str">
        <f>IFERROR(INDEX(dbOrdini[ORDINE],MATCH(A2362,dbOrdini[CODICE
ANKER]*(dbOrdini[CODICE
SUPPLY]="GEN24"),0)),"")</f>
        <v/>
      </c>
      <c r="O2362" s="352" t="s">
        <v>8</v>
      </c>
      <c r="P2362" s="347" t="s">
        <v>5322</v>
      </c>
    </row>
    <row r="2363" spans="1:16">
      <c r="A2363" s="347" t="s">
        <v>5323</v>
      </c>
      <c r="B2363" s="348">
        <v>124</v>
      </c>
      <c r="C2363" s="347" t="s">
        <v>28152</v>
      </c>
      <c r="D2363" s="347" t="s">
        <v>5324</v>
      </c>
      <c r="E2363" s="347">
        <v>6</v>
      </c>
      <c r="F2363" s="347">
        <v>0.7</v>
      </c>
      <c r="G2363" s="347" t="s">
        <v>11</v>
      </c>
      <c r="H2363" s="349">
        <v>45</v>
      </c>
      <c r="I2363" s="350" t="s">
        <v>12</v>
      </c>
      <c r="J2363" s="351">
        <f t="shared" si="36"/>
        <v>80.099999999999994</v>
      </c>
      <c r="K2363" s="351">
        <v>13.35</v>
      </c>
      <c r="L2363" s="3" t="str">
        <f>IFERROR(INDEX(dbOrdini[PREZZO
VINOLUX],MATCH(A2363,dbOrdini[CODICE
ANKER],0)),"")</f>
        <v/>
      </c>
      <c r="M2363" s="347" t="s">
        <v>10642</v>
      </c>
      <c r="N2363" s="15" t="str">
        <f>IFERROR(INDEX(dbOrdini[ORDINE],MATCH(A2363,dbOrdini[CODICE
ANKER]*(dbOrdini[CODICE
SUPPLY]="GEN24"),0)),"")</f>
        <v/>
      </c>
      <c r="O2363" s="352" t="s">
        <v>8</v>
      </c>
      <c r="P2363" s="347" t="s">
        <v>5325</v>
      </c>
    </row>
    <row r="2364" spans="1:16">
      <c r="A2364" s="347" t="s">
        <v>5326</v>
      </c>
      <c r="B2364" s="348">
        <v>0</v>
      </c>
      <c r="C2364" s="347" t="s">
        <v>28152</v>
      </c>
      <c r="D2364" s="347" t="s">
        <v>5327</v>
      </c>
      <c r="E2364" s="347">
        <v>12</v>
      </c>
      <c r="F2364" s="347">
        <v>0.5</v>
      </c>
      <c r="G2364" s="347" t="s">
        <v>11</v>
      </c>
      <c r="H2364" s="349">
        <v>53.5</v>
      </c>
      <c r="I2364" s="350" t="s">
        <v>12</v>
      </c>
      <c r="J2364" s="351">
        <f t="shared" si="36"/>
        <v>269.39999999999998</v>
      </c>
      <c r="K2364" s="351">
        <v>22.45</v>
      </c>
      <c r="L2364" s="3" t="str">
        <f>IFERROR(INDEX(dbOrdini[PREZZO
VINOLUX],MATCH(A2364,dbOrdini[CODICE
ANKER],0)),"")</f>
        <v/>
      </c>
      <c r="M2364" s="347" t="s">
        <v>10642</v>
      </c>
      <c r="N2364" s="15" t="str">
        <f>IFERROR(INDEX(dbOrdini[ORDINE],MATCH(A2364,dbOrdini[CODICE
ANKER]*(dbOrdini[CODICE
SUPPLY]="GEN24"),0)),"")</f>
        <v/>
      </c>
      <c r="O2364" s="352" t="s">
        <v>8</v>
      </c>
      <c r="P2364" s="347" t="s">
        <v>5328</v>
      </c>
    </row>
    <row r="2365" spans="1:16">
      <c r="A2365" s="347" t="s">
        <v>5329</v>
      </c>
      <c r="B2365" s="348">
        <v>170</v>
      </c>
      <c r="C2365" s="347" t="s">
        <v>28152</v>
      </c>
      <c r="D2365" s="347" t="s">
        <v>5330</v>
      </c>
      <c r="E2365" s="347">
        <v>12</v>
      </c>
      <c r="F2365" s="347">
        <v>0.5</v>
      </c>
      <c r="G2365" s="347" t="s">
        <v>11</v>
      </c>
      <c r="H2365" s="349">
        <v>53.5</v>
      </c>
      <c r="I2365" s="350" t="s">
        <v>12</v>
      </c>
      <c r="J2365" s="351">
        <f t="shared" si="36"/>
        <v>186</v>
      </c>
      <c r="K2365" s="351">
        <v>15.5</v>
      </c>
      <c r="L2365" s="3" t="str">
        <f>IFERROR(INDEX(dbOrdini[PREZZO
VINOLUX],MATCH(A2365,dbOrdini[CODICE
ANKER],0)),"")</f>
        <v/>
      </c>
      <c r="M2365" s="347" t="s">
        <v>10642</v>
      </c>
      <c r="N2365" s="15" t="str">
        <f>IFERROR(INDEX(dbOrdini[ORDINE],MATCH(A2365,dbOrdini[CODICE
ANKER]*(dbOrdini[CODICE
SUPPLY]="GEN24"),0)),"")</f>
        <v/>
      </c>
      <c r="O2365" s="352" t="s">
        <v>8</v>
      </c>
      <c r="P2365" s="347" t="s">
        <v>5331</v>
      </c>
    </row>
    <row r="2366" spans="1:16">
      <c r="A2366" s="347" t="s">
        <v>5332</v>
      </c>
      <c r="B2366" s="348">
        <v>19</v>
      </c>
      <c r="C2366" s="347" t="s">
        <v>28152</v>
      </c>
      <c r="D2366" s="347" t="s">
        <v>5333</v>
      </c>
      <c r="E2366" s="347">
        <v>6</v>
      </c>
      <c r="F2366" s="347">
        <v>0.7</v>
      </c>
      <c r="G2366" s="347" t="s">
        <v>11</v>
      </c>
      <c r="H2366" s="349">
        <v>50</v>
      </c>
      <c r="I2366" s="350" t="s">
        <v>12</v>
      </c>
      <c r="J2366" s="351">
        <f t="shared" si="36"/>
        <v>124.5</v>
      </c>
      <c r="K2366" s="351">
        <v>20.75</v>
      </c>
      <c r="L2366" s="3" t="str">
        <f>IFERROR(INDEX(dbOrdini[PREZZO
VINOLUX],MATCH(A2366,dbOrdini[CODICE
ANKER],0)),"")</f>
        <v/>
      </c>
      <c r="M2366" s="347" t="s">
        <v>10642</v>
      </c>
      <c r="N2366" s="15" t="str">
        <f>IFERROR(INDEX(dbOrdini[ORDINE],MATCH(A2366,dbOrdini[CODICE
ANKER]*(dbOrdini[CODICE
SUPPLY]="GEN24"),0)),"")</f>
        <v/>
      </c>
      <c r="O2366" s="352" t="s">
        <v>8</v>
      </c>
      <c r="P2366" s="347" t="s">
        <v>5334</v>
      </c>
    </row>
    <row r="2367" spans="1:16">
      <c r="A2367" s="347" t="s">
        <v>11635</v>
      </c>
      <c r="B2367" s="348">
        <v>273</v>
      </c>
      <c r="C2367" s="347" t="s">
        <v>28170</v>
      </c>
      <c r="D2367" s="347" t="s">
        <v>11636</v>
      </c>
      <c r="E2367" s="347">
        <v>6</v>
      </c>
      <c r="F2367" s="347">
        <v>2</v>
      </c>
      <c r="G2367" s="347" t="s">
        <v>11</v>
      </c>
      <c r="H2367" s="349">
        <v>40</v>
      </c>
      <c r="I2367" s="350" t="s">
        <v>12</v>
      </c>
      <c r="J2367" s="351">
        <f t="shared" si="36"/>
        <v>162</v>
      </c>
      <c r="K2367" s="351">
        <v>27</v>
      </c>
      <c r="L2367" s="3" t="str">
        <f>IFERROR(INDEX(dbOrdini[PREZZO
VINOLUX],MATCH(A2367,dbOrdini[CODICE
ANKER],0)),"")</f>
        <v/>
      </c>
      <c r="M2367" s="347" t="s">
        <v>10642</v>
      </c>
      <c r="N2367" s="15" t="str">
        <f>IFERROR(INDEX(dbOrdini[ORDINE],MATCH(A2367,dbOrdini[CODICE
ANKER]*(dbOrdini[CODICE
SUPPLY]="GEN24"),0)),"")</f>
        <v/>
      </c>
      <c r="O2367" s="352" t="s">
        <v>8</v>
      </c>
      <c r="P2367" s="347" t="s">
        <v>11637</v>
      </c>
    </row>
    <row r="2368" spans="1:16">
      <c r="A2368" s="347" t="s">
        <v>11643</v>
      </c>
      <c r="B2368" s="348">
        <v>154</v>
      </c>
      <c r="C2368" s="347" t="s">
        <v>28152</v>
      </c>
      <c r="D2368" s="347" t="s">
        <v>5336</v>
      </c>
      <c r="E2368" s="347">
        <v>6</v>
      </c>
      <c r="F2368" s="347">
        <v>1.75</v>
      </c>
      <c r="G2368" s="347" t="s">
        <v>11</v>
      </c>
      <c r="H2368" s="349">
        <v>35</v>
      </c>
      <c r="I2368" s="350" t="s">
        <v>12</v>
      </c>
      <c r="J2368" s="351">
        <f t="shared" si="36"/>
        <v>105</v>
      </c>
      <c r="K2368" s="351">
        <v>17.5</v>
      </c>
      <c r="L2368" s="3" t="str">
        <f>IFERROR(INDEX(dbOrdini[PREZZO
VINOLUX],MATCH(A2368,dbOrdini[CODICE
ANKER],0)),"")</f>
        <v/>
      </c>
      <c r="M2368" s="347" t="s">
        <v>28195</v>
      </c>
      <c r="N2368" s="15" t="str">
        <f>IFERROR(INDEX(dbOrdini[ORDINE],MATCH(A2368,dbOrdini[CODICE
ANKER]*(dbOrdini[CODICE
SUPPLY]="GEN24"),0)),"")</f>
        <v/>
      </c>
      <c r="O2368" s="352" t="s">
        <v>8</v>
      </c>
      <c r="P2368" s="347" t="s">
        <v>11644</v>
      </c>
    </row>
    <row r="2369" spans="1:16">
      <c r="A2369" s="347" t="s">
        <v>5360</v>
      </c>
      <c r="B2369" s="348">
        <v>0</v>
      </c>
      <c r="C2369" s="347" t="s">
        <v>28152</v>
      </c>
      <c r="D2369" s="347" t="s">
        <v>5336</v>
      </c>
      <c r="E2369" s="347">
        <v>6</v>
      </c>
      <c r="F2369" s="347">
        <v>1</v>
      </c>
      <c r="G2369" s="347" t="s">
        <v>11</v>
      </c>
      <c r="H2369" s="349">
        <v>35</v>
      </c>
      <c r="I2369" s="350" t="s">
        <v>12</v>
      </c>
      <c r="J2369" s="351">
        <f t="shared" si="36"/>
        <v>48.599999999999994</v>
      </c>
      <c r="K2369" s="351">
        <v>8.1</v>
      </c>
      <c r="L2369" s="3" t="str">
        <f>IFERROR(INDEX(dbOrdini[PREZZO
VINOLUX],MATCH(A2369,dbOrdini[CODICE
ANKER],0)),"")</f>
        <v/>
      </c>
      <c r="M2369" s="347" t="s">
        <v>28195</v>
      </c>
      <c r="N2369" s="15" t="str">
        <f>IFERROR(INDEX(dbOrdini[ORDINE],MATCH(A2369,dbOrdini[CODICE
ANKER]*(dbOrdini[CODICE
SUPPLY]="GEN24"),0)),"")</f>
        <v/>
      </c>
      <c r="O2369" s="352" t="s">
        <v>8</v>
      </c>
      <c r="P2369" s="347" t="s">
        <v>5361</v>
      </c>
    </row>
    <row r="2370" spans="1:16">
      <c r="A2370" s="347" t="s">
        <v>5354</v>
      </c>
      <c r="B2370" s="348">
        <v>96</v>
      </c>
      <c r="C2370" s="347" t="s">
        <v>28152</v>
      </c>
      <c r="D2370" s="347" t="s">
        <v>5336</v>
      </c>
      <c r="E2370" s="347">
        <v>6</v>
      </c>
      <c r="F2370" s="347">
        <v>0.5</v>
      </c>
      <c r="G2370" s="347" t="s">
        <v>11</v>
      </c>
      <c r="H2370" s="349">
        <v>35</v>
      </c>
      <c r="I2370" s="350" t="s">
        <v>12</v>
      </c>
      <c r="J2370" s="351">
        <f t="shared" si="36"/>
        <v>33</v>
      </c>
      <c r="K2370" s="351">
        <v>5.5</v>
      </c>
      <c r="L2370" s="3" t="str">
        <f>IFERROR(INDEX(dbOrdini[PREZZO
VINOLUX],MATCH(A2370,dbOrdini[CODICE
ANKER],0)),"")</f>
        <v/>
      </c>
      <c r="M2370" s="347" t="s">
        <v>28195</v>
      </c>
      <c r="N2370" s="15" t="str">
        <f>IFERROR(INDEX(dbOrdini[ORDINE],MATCH(A2370,dbOrdini[CODICE
ANKER]*(dbOrdini[CODICE
SUPPLY]="GEN24"),0)),"")</f>
        <v/>
      </c>
      <c r="O2370" s="352" t="s">
        <v>8</v>
      </c>
      <c r="P2370" s="347" t="s">
        <v>5355</v>
      </c>
    </row>
    <row r="2371" spans="1:16">
      <c r="A2371" s="347" t="s">
        <v>5350</v>
      </c>
      <c r="B2371" s="348">
        <v>0</v>
      </c>
      <c r="C2371" s="347" t="s">
        <v>28152</v>
      </c>
      <c r="D2371" s="347" t="s">
        <v>5336</v>
      </c>
      <c r="E2371" s="347">
        <v>6</v>
      </c>
      <c r="F2371" s="347">
        <v>0.35</v>
      </c>
      <c r="G2371" s="347" t="s">
        <v>11</v>
      </c>
      <c r="H2371" s="349">
        <v>35</v>
      </c>
      <c r="I2371" s="350" t="s">
        <v>12</v>
      </c>
      <c r="J2371" s="351">
        <f t="shared" si="36"/>
        <v>24.599999999999998</v>
      </c>
      <c r="K2371" s="351">
        <v>4.0999999999999996</v>
      </c>
      <c r="L2371" s="3" t="str">
        <f>IFERROR(INDEX(dbOrdini[PREZZO
VINOLUX],MATCH(A2371,dbOrdini[CODICE
ANKER],0)),"")</f>
        <v/>
      </c>
      <c r="M2371" s="347" t="s">
        <v>28195</v>
      </c>
      <c r="N2371" s="15" t="str">
        <f>IFERROR(INDEX(dbOrdini[ORDINE],MATCH(A2371,dbOrdini[CODICE
ANKER]*(dbOrdini[CODICE
SUPPLY]="GEN24"),0)),"")</f>
        <v/>
      </c>
      <c r="O2371" s="352" t="s">
        <v>8</v>
      </c>
      <c r="P2371" s="347" t="s">
        <v>5351</v>
      </c>
    </row>
    <row r="2372" spans="1:16">
      <c r="A2372" s="347" t="s">
        <v>5340</v>
      </c>
      <c r="B2372" s="348">
        <v>0</v>
      </c>
      <c r="C2372" s="347" t="s">
        <v>28152</v>
      </c>
      <c r="D2372" s="347" t="s">
        <v>5336</v>
      </c>
      <c r="E2372" s="347">
        <v>24</v>
      </c>
      <c r="F2372" s="347">
        <v>0.04</v>
      </c>
      <c r="G2372" s="347" t="s">
        <v>11</v>
      </c>
      <c r="H2372" s="349">
        <v>35</v>
      </c>
      <c r="I2372" s="350" t="s">
        <v>12</v>
      </c>
      <c r="J2372" s="351">
        <f t="shared" si="36"/>
        <v>16.799999999999997</v>
      </c>
      <c r="K2372" s="351">
        <v>0.7</v>
      </c>
      <c r="L2372" s="3" t="str">
        <f>IFERROR(INDEX(dbOrdini[PREZZO
VINOLUX],MATCH(A2372,dbOrdini[CODICE
ANKER],0)),"")</f>
        <v/>
      </c>
      <c r="M2372" s="347" t="s">
        <v>28195</v>
      </c>
      <c r="N2372" s="15" t="str">
        <f>IFERROR(INDEX(dbOrdini[ORDINE],MATCH(A2372,dbOrdini[CODICE
ANKER]*(dbOrdini[CODICE
SUPPLY]="GEN24"),0)),"")</f>
        <v/>
      </c>
      <c r="O2372" s="352" t="s">
        <v>8</v>
      </c>
      <c r="P2372" s="347" t="s">
        <v>5341</v>
      </c>
    </row>
    <row r="2373" spans="1:16">
      <c r="A2373" s="347" t="s">
        <v>11641</v>
      </c>
      <c r="B2373" s="348">
        <v>0</v>
      </c>
      <c r="C2373" s="347" t="s">
        <v>28152</v>
      </c>
      <c r="D2373" s="347" t="s">
        <v>5336</v>
      </c>
      <c r="E2373" s="347">
        <v>6</v>
      </c>
      <c r="F2373" s="347">
        <v>0.7</v>
      </c>
      <c r="G2373" s="347" t="s">
        <v>11</v>
      </c>
      <c r="H2373" s="349">
        <v>35</v>
      </c>
      <c r="I2373" s="350" t="s">
        <v>12</v>
      </c>
      <c r="J2373" s="351">
        <f t="shared" si="36"/>
        <v>36.599999999999994</v>
      </c>
      <c r="K2373" s="351">
        <v>6.1</v>
      </c>
      <c r="L2373" s="3" t="str">
        <f>IFERROR(INDEX(dbOrdini[PREZZO
VINOLUX],MATCH(A2373,dbOrdini[CODICE
ANKER],0)),"")</f>
        <v/>
      </c>
      <c r="M2373" s="347" t="s">
        <v>28195</v>
      </c>
      <c r="N2373" s="15" t="str">
        <f>IFERROR(INDEX(dbOrdini[ORDINE],MATCH(A2373,dbOrdini[CODICE
ANKER]*(dbOrdini[CODICE
SUPPLY]="GEN24"),0)),"")</f>
        <v/>
      </c>
      <c r="O2373" s="352" t="s">
        <v>8</v>
      </c>
      <c r="P2373" s="347" t="s">
        <v>11642</v>
      </c>
    </row>
    <row r="2374" spans="1:16">
      <c r="A2374" s="347" t="s">
        <v>5366</v>
      </c>
      <c r="B2374" s="348">
        <v>0</v>
      </c>
      <c r="C2374" s="347" t="s">
        <v>28152</v>
      </c>
      <c r="D2374" s="347" t="s">
        <v>5336</v>
      </c>
      <c r="E2374" s="347">
        <v>3</v>
      </c>
      <c r="F2374" s="347">
        <v>3</v>
      </c>
      <c r="G2374" s="347" t="s">
        <v>11</v>
      </c>
      <c r="H2374" s="349">
        <v>35</v>
      </c>
      <c r="I2374" s="350" t="s">
        <v>12</v>
      </c>
      <c r="J2374" s="351">
        <f t="shared" si="36"/>
        <v>122.85000000000001</v>
      </c>
      <c r="K2374" s="351">
        <v>40.950000000000003</v>
      </c>
      <c r="L2374" s="3" t="str">
        <f>IFERROR(INDEX(dbOrdini[PREZZO
VINOLUX],MATCH(A2374,dbOrdini[CODICE
ANKER],0)),"")</f>
        <v/>
      </c>
      <c r="M2374" s="347" t="s">
        <v>28195</v>
      </c>
      <c r="N2374" s="15" t="str">
        <f>IFERROR(INDEX(dbOrdini[ORDINE],MATCH(A2374,dbOrdini[CODICE
ANKER]*(dbOrdini[CODICE
SUPPLY]="GEN24"),0)),"")</f>
        <v/>
      </c>
      <c r="O2374" s="352" t="s">
        <v>8</v>
      </c>
      <c r="P2374" s="347" t="s">
        <v>5367</v>
      </c>
    </row>
    <row r="2375" spans="1:16">
      <c r="A2375" s="347" t="s">
        <v>11638</v>
      </c>
      <c r="B2375" s="348">
        <v>0</v>
      </c>
      <c r="C2375" s="347" t="s">
        <v>28152</v>
      </c>
      <c r="D2375" s="347" t="s">
        <v>5336</v>
      </c>
      <c r="E2375" s="347">
        <v>24</v>
      </c>
      <c r="F2375" s="347">
        <v>0.02</v>
      </c>
      <c r="G2375" s="347" t="s">
        <v>11</v>
      </c>
      <c r="H2375" s="349">
        <v>35</v>
      </c>
      <c r="I2375" s="350" t="s">
        <v>12</v>
      </c>
      <c r="J2375" s="351">
        <f t="shared" si="36"/>
        <v>11.76</v>
      </c>
      <c r="K2375" s="351">
        <v>0.49</v>
      </c>
      <c r="L2375" s="3" t="str">
        <f>IFERROR(INDEX(dbOrdini[PREZZO
VINOLUX],MATCH(A2375,dbOrdini[CODICE
ANKER],0)),"")</f>
        <v/>
      </c>
      <c r="M2375" s="347" t="s">
        <v>28195</v>
      </c>
      <c r="N2375" s="15" t="str">
        <f>IFERROR(INDEX(dbOrdini[ORDINE],MATCH(A2375,dbOrdini[CODICE
ANKER]*(dbOrdini[CODICE
SUPPLY]="GEN24"),0)),"")</f>
        <v/>
      </c>
      <c r="O2375" s="352" t="s">
        <v>8</v>
      </c>
      <c r="P2375" s="347" t="s">
        <v>11639</v>
      </c>
    </row>
    <row r="2376" spans="1:16">
      <c r="A2376" s="347" t="s">
        <v>5352</v>
      </c>
      <c r="B2376" s="348">
        <v>6</v>
      </c>
      <c r="C2376" s="347" t="s">
        <v>28152</v>
      </c>
      <c r="D2376" s="347" t="s">
        <v>5336</v>
      </c>
      <c r="E2376" s="347">
        <v>6</v>
      </c>
      <c r="F2376" s="347">
        <v>0.5</v>
      </c>
      <c r="G2376" s="347" t="s">
        <v>11</v>
      </c>
      <c r="H2376" s="349">
        <v>35</v>
      </c>
      <c r="I2376" s="350" t="s">
        <v>12</v>
      </c>
      <c r="J2376" s="351">
        <f t="shared" si="36"/>
        <v>29.700000000000003</v>
      </c>
      <c r="K2376" s="351">
        <v>4.95</v>
      </c>
      <c r="L2376" s="3" t="str">
        <f>IFERROR(INDEX(dbOrdini[PREZZO
VINOLUX],MATCH(A2376,dbOrdini[CODICE
ANKER],0)),"")</f>
        <v/>
      </c>
      <c r="M2376" s="347" t="s">
        <v>28195</v>
      </c>
      <c r="N2376" s="15" t="str">
        <f>IFERROR(INDEX(dbOrdini[ORDINE],MATCH(A2376,dbOrdini[CODICE
ANKER]*(dbOrdini[CODICE
SUPPLY]="GEN24"),0)),"")</f>
        <v/>
      </c>
      <c r="O2376" s="352" t="s">
        <v>8</v>
      </c>
      <c r="P2376" s="347" t="s">
        <v>5353</v>
      </c>
    </row>
    <row r="2377" spans="1:16">
      <c r="A2377" s="347" t="s">
        <v>5356</v>
      </c>
      <c r="B2377" s="348">
        <v>1</v>
      </c>
      <c r="C2377" s="347" t="s">
        <v>28152</v>
      </c>
      <c r="D2377" s="347" t="s">
        <v>5336</v>
      </c>
      <c r="E2377" s="347">
        <v>6</v>
      </c>
      <c r="F2377" s="347">
        <v>0.7</v>
      </c>
      <c r="G2377" s="347" t="s">
        <v>11</v>
      </c>
      <c r="H2377" s="349">
        <v>35</v>
      </c>
      <c r="I2377" s="350" t="s">
        <v>12</v>
      </c>
      <c r="J2377" s="351">
        <f t="shared" si="36"/>
        <v>36.599999999999994</v>
      </c>
      <c r="K2377" s="351">
        <v>6.1</v>
      </c>
      <c r="L2377" s="3" t="str">
        <f>IFERROR(INDEX(dbOrdini[PREZZO
VINOLUX],MATCH(A2377,dbOrdini[CODICE
ANKER],0)),"")</f>
        <v/>
      </c>
      <c r="M2377" s="347" t="s">
        <v>28195</v>
      </c>
      <c r="N2377" s="15" t="str">
        <f>IFERROR(INDEX(dbOrdini[ORDINE],MATCH(A2377,dbOrdini[CODICE
ANKER]*(dbOrdini[CODICE
SUPPLY]="GEN24"),0)),"")</f>
        <v/>
      </c>
      <c r="O2377" s="352" t="s">
        <v>8</v>
      </c>
      <c r="P2377" s="347" t="s">
        <v>5357</v>
      </c>
    </row>
    <row r="2378" spans="1:16">
      <c r="A2378" s="347" t="s">
        <v>5347</v>
      </c>
      <c r="B2378" s="348">
        <v>97</v>
      </c>
      <c r="C2378" s="347" t="s">
        <v>28152</v>
      </c>
      <c r="D2378" s="347" t="s">
        <v>5336</v>
      </c>
      <c r="E2378" s="347">
        <v>12</v>
      </c>
      <c r="F2378" s="347">
        <v>0.2</v>
      </c>
      <c r="G2378" s="347" t="s">
        <v>11</v>
      </c>
      <c r="H2378" s="349">
        <v>35</v>
      </c>
      <c r="I2378" s="350" t="s">
        <v>12</v>
      </c>
      <c r="J2378" s="351">
        <f t="shared" si="36"/>
        <v>30</v>
      </c>
      <c r="K2378" s="351">
        <v>2.5</v>
      </c>
      <c r="L2378" s="3" t="str">
        <f>IFERROR(INDEX(dbOrdini[PREZZO
VINOLUX],MATCH(A2378,dbOrdini[CODICE
ANKER],0)),"")</f>
        <v/>
      </c>
      <c r="M2378" s="347" t="s">
        <v>28195</v>
      </c>
      <c r="N2378" s="15" t="str">
        <f>IFERROR(INDEX(dbOrdini[ORDINE],MATCH(A2378,dbOrdini[CODICE
ANKER]*(dbOrdini[CODICE
SUPPLY]="GEN24"),0)),"")</f>
        <v/>
      </c>
      <c r="O2378" s="352" t="s">
        <v>8</v>
      </c>
      <c r="P2378" s="347" t="s">
        <v>16</v>
      </c>
    </row>
    <row r="2379" spans="1:16">
      <c r="A2379" s="347" t="s">
        <v>5364</v>
      </c>
      <c r="B2379" s="348">
        <v>35</v>
      </c>
      <c r="C2379" s="347" t="s">
        <v>28152</v>
      </c>
      <c r="D2379" s="347" t="s">
        <v>5336</v>
      </c>
      <c r="E2379" s="347">
        <v>6</v>
      </c>
      <c r="F2379" s="347">
        <v>1.75</v>
      </c>
      <c r="G2379" s="347" t="s">
        <v>11</v>
      </c>
      <c r="H2379" s="349">
        <v>35</v>
      </c>
      <c r="I2379" s="350" t="s">
        <v>12</v>
      </c>
      <c r="J2379" s="351">
        <f t="shared" si="36"/>
        <v>105</v>
      </c>
      <c r="K2379" s="351">
        <v>17.5</v>
      </c>
      <c r="L2379" s="3" t="str">
        <f>IFERROR(INDEX(dbOrdini[PREZZO
VINOLUX],MATCH(A2379,dbOrdini[CODICE
ANKER],0)),"")</f>
        <v/>
      </c>
      <c r="M2379" s="347" t="s">
        <v>28195</v>
      </c>
      <c r="N2379" s="15" t="str">
        <f>IFERROR(INDEX(dbOrdini[ORDINE],MATCH(A2379,dbOrdini[CODICE
ANKER]*(dbOrdini[CODICE
SUPPLY]="GEN24"),0)),"")</f>
        <v/>
      </c>
      <c r="O2379" s="352" t="s">
        <v>8</v>
      </c>
      <c r="P2379" s="347" t="s">
        <v>5365</v>
      </c>
    </row>
    <row r="2380" spans="1:16">
      <c r="A2380" s="347" t="s">
        <v>28691</v>
      </c>
      <c r="B2380" s="348">
        <v>1920</v>
      </c>
      <c r="C2380" s="347" t="s">
        <v>28152</v>
      </c>
      <c r="D2380" s="347" t="s">
        <v>5336</v>
      </c>
      <c r="E2380" s="347">
        <v>12</v>
      </c>
      <c r="F2380" s="347">
        <v>0.1</v>
      </c>
      <c r="G2380" s="347" t="s">
        <v>11262</v>
      </c>
      <c r="H2380" s="349">
        <v>35</v>
      </c>
      <c r="I2380" s="350" t="s">
        <v>12</v>
      </c>
      <c r="J2380" s="351">
        <f t="shared" si="36"/>
        <v>19.200000000000003</v>
      </c>
      <c r="K2380" s="351">
        <v>1.6</v>
      </c>
      <c r="L2380" s="3" t="str">
        <f>IFERROR(INDEX(dbOrdini[PREZZO
VINOLUX],MATCH(A2380,dbOrdini[CODICE
ANKER],0)),"")</f>
        <v/>
      </c>
      <c r="M2380" s="347" t="s">
        <v>28195</v>
      </c>
      <c r="N2380" s="15" t="str">
        <f>IFERROR(INDEX(dbOrdini[ORDINE],MATCH(A2380,dbOrdini[CODICE
ANKER]*(dbOrdini[CODICE
SUPPLY]="GEN24"),0)),"")</f>
        <v/>
      </c>
      <c r="O2380" s="352" t="s">
        <v>8</v>
      </c>
      <c r="P2380" s="347" t="s">
        <v>5344</v>
      </c>
    </row>
    <row r="2381" spans="1:16">
      <c r="A2381" s="347" t="s">
        <v>5358</v>
      </c>
      <c r="B2381" s="348">
        <v>0</v>
      </c>
      <c r="C2381" s="347" t="s">
        <v>28152</v>
      </c>
      <c r="D2381" s="347" t="s">
        <v>5336</v>
      </c>
      <c r="E2381" s="347">
        <v>6</v>
      </c>
      <c r="F2381" s="347">
        <v>0.7</v>
      </c>
      <c r="G2381" s="347" t="s">
        <v>11</v>
      </c>
      <c r="H2381" s="349">
        <v>35</v>
      </c>
      <c r="I2381" s="350" t="s">
        <v>12</v>
      </c>
      <c r="J2381" s="351">
        <f t="shared" ref="J2381:J2444" si="37">E2381*K2381</f>
        <v>36.599999999999994</v>
      </c>
      <c r="K2381" s="351">
        <v>6.1</v>
      </c>
      <c r="L2381" s="3" t="str">
        <f>IFERROR(INDEX(dbOrdini[PREZZO
VINOLUX],MATCH(A2381,dbOrdini[CODICE
ANKER],0)),"")</f>
        <v/>
      </c>
      <c r="M2381" s="347" t="s">
        <v>28195</v>
      </c>
      <c r="N2381" s="15" t="str">
        <f>IFERROR(INDEX(dbOrdini[ORDINE],MATCH(A2381,dbOrdini[CODICE
ANKER]*(dbOrdini[CODICE
SUPPLY]="GEN24"),0)),"")</f>
        <v/>
      </c>
      <c r="O2381" s="352" t="s">
        <v>8</v>
      </c>
      <c r="P2381" s="347" t="s">
        <v>5359</v>
      </c>
    </row>
    <row r="2382" spans="1:16">
      <c r="A2382" s="347" t="s">
        <v>11640</v>
      </c>
      <c r="B2382" s="348">
        <v>96</v>
      </c>
      <c r="C2382" s="347" t="s">
        <v>28152</v>
      </c>
      <c r="D2382" s="347" t="s">
        <v>5336</v>
      </c>
      <c r="E2382" s="347">
        <v>24</v>
      </c>
      <c r="F2382" s="347">
        <v>0.04</v>
      </c>
      <c r="G2382" s="347" t="s">
        <v>11</v>
      </c>
      <c r="H2382" s="349">
        <v>35</v>
      </c>
      <c r="I2382" s="350" t="s">
        <v>12</v>
      </c>
      <c r="J2382" s="351">
        <f t="shared" si="37"/>
        <v>16.799999999999997</v>
      </c>
      <c r="K2382" s="351">
        <v>0.7</v>
      </c>
      <c r="L2382" s="3" t="str">
        <f>IFERROR(INDEX(dbOrdini[PREZZO
VINOLUX],MATCH(A2382,dbOrdini[CODICE
ANKER],0)),"")</f>
        <v/>
      </c>
      <c r="M2382" s="347" t="s">
        <v>28195</v>
      </c>
      <c r="N2382" s="15" t="str">
        <f>IFERROR(INDEX(dbOrdini[ORDINE],MATCH(A2382,dbOrdini[CODICE
ANKER]*(dbOrdini[CODICE
SUPPLY]="GEN24"),0)),"")</f>
        <v/>
      </c>
      <c r="O2382" s="352" t="s">
        <v>8</v>
      </c>
      <c r="P2382" s="347" t="s">
        <v>5341</v>
      </c>
    </row>
    <row r="2383" spans="1:16">
      <c r="A2383" s="347" t="s">
        <v>5345</v>
      </c>
      <c r="B2383" s="348">
        <v>1022</v>
      </c>
      <c r="C2383" s="347" t="s">
        <v>28152</v>
      </c>
      <c r="D2383" s="347" t="s">
        <v>5336</v>
      </c>
      <c r="E2383" s="347">
        <v>12</v>
      </c>
      <c r="F2383" s="347">
        <v>0.2</v>
      </c>
      <c r="G2383" s="347" t="s">
        <v>11</v>
      </c>
      <c r="H2383" s="349">
        <v>35</v>
      </c>
      <c r="I2383" s="350" t="s">
        <v>12</v>
      </c>
      <c r="J2383" s="351">
        <f t="shared" si="37"/>
        <v>29.400000000000002</v>
      </c>
      <c r="K2383" s="351">
        <v>2.4500000000000002</v>
      </c>
      <c r="L2383" s="3" t="str">
        <f>IFERROR(INDEX(dbOrdini[PREZZO
VINOLUX],MATCH(A2383,dbOrdini[CODICE
ANKER],0)),"")</f>
        <v/>
      </c>
      <c r="M2383" s="347" t="s">
        <v>28195</v>
      </c>
      <c r="N2383" s="15" t="str">
        <f>IFERROR(INDEX(dbOrdini[ORDINE],MATCH(A2383,dbOrdini[CODICE
ANKER]*(dbOrdini[CODICE
SUPPLY]="GEN24"),0)),"")</f>
        <v/>
      </c>
      <c r="O2383" s="352" t="s">
        <v>8</v>
      </c>
      <c r="P2383" s="347" t="s">
        <v>5346</v>
      </c>
    </row>
    <row r="2384" spans="1:16">
      <c r="A2384" s="347" t="s">
        <v>5335</v>
      </c>
      <c r="B2384" s="348">
        <v>2129</v>
      </c>
      <c r="C2384" s="347" t="s">
        <v>28152</v>
      </c>
      <c r="D2384" s="347" t="s">
        <v>5336</v>
      </c>
      <c r="E2384" s="347">
        <v>10</v>
      </c>
      <c r="F2384" s="347">
        <v>0.02</v>
      </c>
      <c r="G2384" s="347" t="s">
        <v>11</v>
      </c>
      <c r="H2384" s="349">
        <v>35</v>
      </c>
      <c r="I2384" s="350" t="s">
        <v>12</v>
      </c>
      <c r="J2384" s="351">
        <f t="shared" si="37"/>
        <v>4.9000000000000004</v>
      </c>
      <c r="K2384" s="351">
        <v>0.49</v>
      </c>
      <c r="L2384" s="3" t="str">
        <f>IFERROR(INDEX(dbOrdini[PREZZO
VINOLUX],MATCH(A2384,dbOrdini[CODICE
ANKER],0)),"")</f>
        <v/>
      </c>
      <c r="M2384" s="347" t="s">
        <v>28195</v>
      </c>
      <c r="N2384" s="15" t="str">
        <f>IFERROR(INDEX(dbOrdini[ORDINE],MATCH(A2384,dbOrdini[CODICE
ANKER]*(dbOrdini[CODICE
SUPPLY]="GEN24"),0)),"")</f>
        <v/>
      </c>
      <c r="O2384" s="352" t="s">
        <v>8</v>
      </c>
      <c r="P2384" s="347" t="s">
        <v>5337</v>
      </c>
    </row>
    <row r="2385" spans="1:16">
      <c r="A2385" s="347" t="s">
        <v>5343</v>
      </c>
      <c r="B2385" s="348">
        <v>0</v>
      </c>
      <c r="C2385" s="347" t="s">
        <v>28152</v>
      </c>
      <c r="D2385" s="347" t="s">
        <v>5336</v>
      </c>
      <c r="E2385" s="347">
        <v>12</v>
      </c>
      <c r="F2385" s="347">
        <v>0.1</v>
      </c>
      <c r="G2385" s="347" t="s">
        <v>11</v>
      </c>
      <c r="H2385" s="349">
        <v>35</v>
      </c>
      <c r="I2385" s="350" t="s">
        <v>12</v>
      </c>
      <c r="J2385" s="351">
        <f t="shared" si="37"/>
        <v>19.200000000000003</v>
      </c>
      <c r="K2385" s="351">
        <v>1.6</v>
      </c>
      <c r="L2385" s="3" t="str">
        <f>IFERROR(INDEX(dbOrdini[PREZZO
VINOLUX],MATCH(A2385,dbOrdini[CODICE
ANKER],0)),"")</f>
        <v/>
      </c>
      <c r="M2385" s="347" t="s">
        <v>28195</v>
      </c>
      <c r="N2385" s="15" t="str">
        <f>IFERROR(INDEX(dbOrdini[ORDINE],MATCH(A2385,dbOrdini[CODICE
ANKER]*(dbOrdini[CODICE
SUPPLY]="GEN24"),0)),"")</f>
        <v/>
      </c>
      <c r="O2385" s="352" t="s">
        <v>8</v>
      </c>
      <c r="P2385" s="347" t="s">
        <v>5344</v>
      </c>
    </row>
    <row r="2386" spans="1:16">
      <c r="A2386" s="347" t="s">
        <v>5348</v>
      </c>
      <c r="B2386" s="348">
        <v>556</v>
      </c>
      <c r="C2386" s="347" t="s">
        <v>28152</v>
      </c>
      <c r="D2386" s="347" t="s">
        <v>5336</v>
      </c>
      <c r="E2386" s="347">
        <v>6</v>
      </c>
      <c r="F2386" s="347">
        <v>0.35</v>
      </c>
      <c r="G2386" s="347" t="s">
        <v>11</v>
      </c>
      <c r="H2386" s="349">
        <v>35</v>
      </c>
      <c r="I2386" s="350" t="s">
        <v>12</v>
      </c>
      <c r="J2386" s="351">
        <f t="shared" si="37"/>
        <v>24.599999999999998</v>
      </c>
      <c r="K2386" s="351">
        <v>4.0999999999999996</v>
      </c>
      <c r="L2386" s="3" t="str">
        <f>IFERROR(INDEX(dbOrdini[PREZZO
VINOLUX],MATCH(A2386,dbOrdini[CODICE
ANKER],0)),"")</f>
        <v/>
      </c>
      <c r="M2386" s="347" t="s">
        <v>28195</v>
      </c>
      <c r="N2386" s="15" t="str">
        <f>IFERROR(INDEX(dbOrdini[ORDINE],MATCH(A2386,dbOrdini[CODICE
ANKER]*(dbOrdini[CODICE
SUPPLY]="GEN24"),0)),"")</f>
        <v/>
      </c>
      <c r="O2386" s="352" t="s">
        <v>8</v>
      </c>
      <c r="P2386" s="347" t="s">
        <v>5349</v>
      </c>
    </row>
    <row r="2387" spans="1:16">
      <c r="A2387" s="347" t="s">
        <v>5362</v>
      </c>
      <c r="B2387" s="348">
        <v>992</v>
      </c>
      <c r="C2387" s="347" t="s">
        <v>28152</v>
      </c>
      <c r="D2387" s="347" t="s">
        <v>5336</v>
      </c>
      <c r="E2387" s="347">
        <v>6</v>
      </c>
      <c r="F2387" s="347">
        <v>1</v>
      </c>
      <c r="G2387" s="347" t="s">
        <v>11</v>
      </c>
      <c r="H2387" s="349">
        <v>35</v>
      </c>
      <c r="I2387" s="350" t="s">
        <v>12</v>
      </c>
      <c r="J2387" s="351">
        <f t="shared" si="37"/>
        <v>48.599999999999994</v>
      </c>
      <c r="K2387" s="351">
        <v>8.1</v>
      </c>
      <c r="L2387" s="3" t="str">
        <f>IFERROR(INDEX(dbOrdini[PREZZO
VINOLUX],MATCH(A2387,dbOrdini[CODICE
ANKER],0)),"")</f>
        <v/>
      </c>
      <c r="M2387" s="347" t="s">
        <v>28195</v>
      </c>
      <c r="N2387" s="15" t="str">
        <f>IFERROR(INDEX(dbOrdini[ORDINE],MATCH(A2387,dbOrdini[CODICE
ANKER]*(dbOrdini[CODICE
SUPPLY]="GEN24"),0)),"")</f>
        <v/>
      </c>
      <c r="O2387" s="352" t="s">
        <v>8</v>
      </c>
      <c r="P2387" s="347" t="s">
        <v>5363</v>
      </c>
    </row>
    <row r="2388" spans="1:16">
      <c r="A2388" s="347" t="s">
        <v>5338</v>
      </c>
      <c r="B2388" s="348">
        <v>19416</v>
      </c>
      <c r="C2388" s="347" t="s">
        <v>28152</v>
      </c>
      <c r="D2388" s="347" t="s">
        <v>5336</v>
      </c>
      <c r="E2388" s="347">
        <v>24</v>
      </c>
      <c r="F2388" s="347">
        <v>0.02</v>
      </c>
      <c r="G2388" s="347" t="s">
        <v>11</v>
      </c>
      <c r="H2388" s="349">
        <v>35</v>
      </c>
      <c r="I2388" s="350" t="s">
        <v>12</v>
      </c>
      <c r="J2388" s="351">
        <f t="shared" si="37"/>
        <v>11.76</v>
      </c>
      <c r="K2388" s="351">
        <v>0.49</v>
      </c>
      <c r="L2388" s="3" t="str">
        <f>IFERROR(INDEX(dbOrdini[PREZZO
VINOLUX],MATCH(A2388,dbOrdini[CODICE
ANKER],0)),"")</f>
        <v/>
      </c>
      <c r="M2388" s="347" t="s">
        <v>28195</v>
      </c>
      <c r="N2388" s="15" t="str">
        <f>IFERROR(INDEX(dbOrdini[ORDINE],MATCH(A2388,dbOrdini[CODICE
ANKER]*(dbOrdini[CODICE
SUPPLY]="GEN24"),0)),"")</f>
        <v/>
      </c>
      <c r="O2388" s="352" t="s">
        <v>8</v>
      </c>
      <c r="P2388" s="347" t="s">
        <v>5339</v>
      </c>
    </row>
    <row r="2389" spans="1:16">
      <c r="A2389" s="347" t="s">
        <v>5368</v>
      </c>
      <c r="B2389" s="348">
        <v>0</v>
      </c>
      <c r="C2389" s="347" t="s">
        <v>28170</v>
      </c>
      <c r="D2389" s="347" t="s">
        <v>5369</v>
      </c>
      <c r="E2389" s="347">
        <v>6</v>
      </c>
      <c r="F2389" s="347">
        <v>1</v>
      </c>
      <c r="G2389" s="347" t="s">
        <v>11</v>
      </c>
      <c r="H2389" s="349">
        <v>35</v>
      </c>
      <c r="I2389" s="350" t="s">
        <v>12</v>
      </c>
      <c r="J2389" s="351">
        <f t="shared" si="37"/>
        <v>60.599999999999994</v>
      </c>
      <c r="K2389" s="351">
        <v>10.1</v>
      </c>
      <c r="L2389" s="3" t="str">
        <f>IFERROR(INDEX(dbOrdini[PREZZO
VINOLUX],MATCH(A2389,dbOrdini[CODICE
ANKER],0)),"")</f>
        <v/>
      </c>
      <c r="M2389" s="347" t="s">
        <v>28195</v>
      </c>
      <c r="N2389" s="15" t="str">
        <f>IFERROR(INDEX(dbOrdini[ORDINE],MATCH(A2389,dbOrdini[CODICE
ANKER]*(dbOrdini[CODICE
SUPPLY]="GEN24"),0)),"")</f>
        <v/>
      </c>
      <c r="O2389" s="352" t="s">
        <v>8</v>
      </c>
      <c r="P2389" s="347" t="s">
        <v>5370</v>
      </c>
    </row>
    <row r="2390" spans="1:16">
      <c r="A2390" s="347" t="s">
        <v>11645</v>
      </c>
      <c r="B2390" s="348">
        <v>0</v>
      </c>
      <c r="C2390" s="347" t="s">
        <v>28152</v>
      </c>
      <c r="D2390" s="347" t="s">
        <v>11646</v>
      </c>
      <c r="E2390" s="347">
        <v>6</v>
      </c>
      <c r="F2390" s="347">
        <v>1</v>
      </c>
      <c r="G2390" s="347" t="s">
        <v>11</v>
      </c>
      <c r="H2390" s="349">
        <v>35</v>
      </c>
      <c r="I2390" s="350" t="s">
        <v>12</v>
      </c>
      <c r="J2390" s="351">
        <f t="shared" si="37"/>
        <v>47.400000000000006</v>
      </c>
      <c r="K2390" s="351">
        <v>7.9</v>
      </c>
      <c r="L2390" s="3" t="str">
        <f>IFERROR(INDEX(dbOrdini[PREZZO
VINOLUX],MATCH(A2390,dbOrdini[CODICE
ANKER],0)),"")</f>
        <v/>
      </c>
      <c r="M2390" s="347" t="s">
        <v>28195</v>
      </c>
      <c r="N2390" s="15" t="str">
        <f>IFERROR(INDEX(dbOrdini[ORDINE],MATCH(A2390,dbOrdini[CODICE
ANKER]*(dbOrdini[CODICE
SUPPLY]="GEN24"),0)),"")</f>
        <v/>
      </c>
      <c r="O2390" s="352" t="s">
        <v>8</v>
      </c>
      <c r="P2390" s="347" t="s">
        <v>11647</v>
      </c>
    </row>
    <row r="2391" spans="1:16">
      <c r="A2391" s="347" t="s">
        <v>5371</v>
      </c>
      <c r="B2391" s="348">
        <v>662</v>
      </c>
      <c r="C2391" s="347" t="s">
        <v>28152</v>
      </c>
      <c r="D2391" s="347" t="s">
        <v>5372</v>
      </c>
      <c r="E2391" s="347">
        <v>6</v>
      </c>
      <c r="F2391" s="347">
        <v>0.7</v>
      </c>
      <c r="G2391" s="347" t="s">
        <v>11</v>
      </c>
      <c r="H2391" s="349">
        <v>35</v>
      </c>
      <c r="I2391" s="350" t="s">
        <v>12</v>
      </c>
      <c r="J2391" s="351">
        <f t="shared" si="37"/>
        <v>43.5</v>
      </c>
      <c r="K2391" s="351">
        <v>7.25</v>
      </c>
      <c r="L2391" s="3" t="str">
        <f>IFERROR(INDEX(dbOrdini[PREZZO
VINOLUX],MATCH(A2391,dbOrdini[CODICE
ANKER],0)),"")</f>
        <v/>
      </c>
      <c r="M2391" s="347" t="s">
        <v>10546</v>
      </c>
      <c r="N2391" s="15" t="str">
        <f>IFERROR(INDEX(dbOrdini[ORDINE],MATCH(A2391,dbOrdini[CODICE
ANKER]*(dbOrdini[CODICE
SUPPLY]="GEN24"),0)),"")</f>
        <v/>
      </c>
      <c r="O2391" s="352" t="s">
        <v>8</v>
      </c>
      <c r="P2391" s="347" t="s">
        <v>5373</v>
      </c>
    </row>
    <row r="2392" spans="1:16">
      <c r="A2392" s="347" t="s">
        <v>5374</v>
      </c>
      <c r="B2392" s="348">
        <v>6</v>
      </c>
      <c r="C2392" s="347" t="s">
        <v>28152</v>
      </c>
      <c r="D2392" s="347" t="s">
        <v>5375</v>
      </c>
      <c r="E2392" s="347">
        <v>6</v>
      </c>
      <c r="F2392" s="347">
        <v>1</v>
      </c>
      <c r="G2392" s="347" t="s">
        <v>11</v>
      </c>
      <c r="H2392" s="349">
        <v>35</v>
      </c>
      <c r="I2392" s="350" t="s">
        <v>12</v>
      </c>
      <c r="J2392" s="351">
        <f t="shared" si="37"/>
        <v>57</v>
      </c>
      <c r="K2392" s="351">
        <v>9.5</v>
      </c>
      <c r="L2392" s="3" t="str">
        <f>IFERROR(INDEX(dbOrdini[PREZZO
VINOLUX],MATCH(A2392,dbOrdini[CODICE
ANKER],0)),"")</f>
        <v/>
      </c>
      <c r="M2392" s="347" t="s">
        <v>28195</v>
      </c>
      <c r="N2392" s="15" t="str">
        <f>IFERROR(INDEX(dbOrdini[ORDINE],MATCH(A2392,dbOrdini[CODICE
ANKER]*(dbOrdini[CODICE
SUPPLY]="GEN24"),0)),"")</f>
        <v/>
      </c>
      <c r="O2392" s="352" t="s">
        <v>8</v>
      </c>
      <c r="P2392" s="347" t="s">
        <v>5370</v>
      </c>
    </row>
    <row r="2393" spans="1:16">
      <c r="A2393" s="347" t="s">
        <v>11648</v>
      </c>
      <c r="B2393" s="348">
        <v>1264</v>
      </c>
      <c r="C2393" s="347" t="s">
        <v>28164</v>
      </c>
      <c r="D2393" s="347" t="s">
        <v>11649</v>
      </c>
      <c r="E2393" s="347">
        <v>1</v>
      </c>
      <c r="F2393" s="347">
        <v>1</v>
      </c>
      <c r="G2393" s="347" t="s">
        <v>28483</v>
      </c>
      <c r="H2393" s="349">
        <v>0</v>
      </c>
      <c r="I2393" s="350" t="s">
        <v>12</v>
      </c>
      <c r="J2393" s="351">
        <f t="shared" si="37"/>
        <v>2.5</v>
      </c>
      <c r="K2393" s="351">
        <v>2.5</v>
      </c>
      <c r="L2393" s="3" t="str">
        <f>IFERROR(INDEX(dbOrdini[PREZZO
VINOLUX],MATCH(A2393,dbOrdini[CODICE
ANKER],0)),"")</f>
        <v/>
      </c>
      <c r="M2393" t="s">
        <v>16</v>
      </c>
      <c r="N2393" s="15" t="str">
        <f>IFERROR(INDEX(dbOrdini[ORDINE],MATCH(A2393,dbOrdini[CODICE
ANKER]*(dbOrdini[CODICE
SUPPLY]="GEN24"),0)),"")</f>
        <v/>
      </c>
      <c r="O2393" s="352" t="s">
        <v>8</v>
      </c>
      <c r="P2393" s="347" t="s">
        <v>11650</v>
      </c>
    </row>
    <row r="2394" spans="1:16">
      <c r="A2394" s="347" t="s">
        <v>5376</v>
      </c>
      <c r="B2394" s="348">
        <v>0</v>
      </c>
      <c r="C2394" s="347" t="s">
        <v>28152</v>
      </c>
      <c r="D2394" s="347" t="s">
        <v>5377</v>
      </c>
      <c r="E2394" s="347">
        <v>6</v>
      </c>
      <c r="F2394" s="347">
        <v>1.75</v>
      </c>
      <c r="G2394" s="347" t="s">
        <v>11</v>
      </c>
      <c r="H2394" s="349">
        <v>35</v>
      </c>
      <c r="I2394" s="350" t="s">
        <v>12</v>
      </c>
      <c r="J2394" s="351">
        <f t="shared" si="37"/>
        <v>99</v>
      </c>
      <c r="K2394" s="351">
        <v>16.5</v>
      </c>
      <c r="L2394" s="3" t="str">
        <f>IFERROR(INDEX(dbOrdini[PREZZO
VINOLUX],MATCH(A2394,dbOrdini[CODICE
ANKER],0)),"")</f>
        <v/>
      </c>
      <c r="M2394" s="347" t="s">
        <v>28189</v>
      </c>
      <c r="N2394" s="15" t="str">
        <f>IFERROR(INDEX(dbOrdini[ORDINE],MATCH(A2394,dbOrdini[CODICE
ANKER]*(dbOrdini[CODICE
SUPPLY]="GEN24"),0)),"")</f>
        <v/>
      </c>
      <c r="O2394" s="352" t="s">
        <v>8</v>
      </c>
      <c r="P2394" s="347" t="s">
        <v>5378</v>
      </c>
    </row>
    <row r="2395" spans="1:16">
      <c r="A2395" s="347" t="s">
        <v>11098</v>
      </c>
      <c r="B2395" s="348">
        <v>26</v>
      </c>
      <c r="C2395" s="347" t="s">
        <v>28152</v>
      </c>
      <c r="D2395" s="347" t="s">
        <v>11099</v>
      </c>
      <c r="E2395" s="347">
        <v>6</v>
      </c>
      <c r="F2395" s="347">
        <v>0.7</v>
      </c>
      <c r="G2395" s="347" t="s">
        <v>11</v>
      </c>
      <c r="H2395" s="349">
        <v>35</v>
      </c>
      <c r="I2395" s="350" t="s">
        <v>12</v>
      </c>
      <c r="J2395" s="351">
        <f t="shared" si="37"/>
        <v>52.5</v>
      </c>
      <c r="K2395" s="351">
        <v>8.75</v>
      </c>
      <c r="L2395" s="3" t="str">
        <f>IFERROR(INDEX(dbOrdini[PREZZO
VINOLUX],MATCH(A2395,dbOrdini[CODICE
ANKER],0)),"")</f>
        <v/>
      </c>
      <c r="M2395" s="347" t="s">
        <v>28195</v>
      </c>
      <c r="N2395" s="15" t="str">
        <f>IFERROR(INDEX(dbOrdini[ORDINE],MATCH(A2395,dbOrdini[CODICE
ANKER]*(dbOrdini[CODICE
SUPPLY]="GEN24"),0)),"")</f>
        <v/>
      </c>
      <c r="O2395" s="352" t="s">
        <v>8</v>
      </c>
      <c r="P2395" s="347" t="s">
        <v>11651</v>
      </c>
    </row>
    <row r="2396" spans="1:16">
      <c r="A2396" s="347" t="s">
        <v>5379</v>
      </c>
      <c r="B2396" s="348">
        <v>77</v>
      </c>
      <c r="C2396" s="347" t="s">
        <v>28152</v>
      </c>
      <c r="D2396" s="347" t="s">
        <v>5380</v>
      </c>
      <c r="E2396" s="347">
        <v>6</v>
      </c>
      <c r="F2396" s="347">
        <v>0.5</v>
      </c>
      <c r="G2396" s="347" t="s">
        <v>11262</v>
      </c>
      <c r="H2396" s="349">
        <v>38</v>
      </c>
      <c r="I2396" s="350" t="s">
        <v>12</v>
      </c>
      <c r="J2396" s="351">
        <f t="shared" si="37"/>
        <v>87</v>
      </c>
      <c r="K2396" s="351">
        <v>14.5</v>
      </c>
      <c r="L2396" s="3" t="str">
        <f>IFERROR(INDEX(dbOrdini[PREZZO
VINOLUX],MATCH(A2396,dbOrdini[CODICE
ANKER],0)),"")</f>
        <v/>
      </c>
      <c r="M2396" s="347" t="s">
        <v>28195</v>
      </c>
      <c r="N2396" s="15" t="str">
        <f>IFERROR(INDEX(dbOrdini[ORDINE],MATCH(A2396,dbOrdini[CODICE
ANKER]*(dbOrdini[CODICE
SUPPLY]="GEN24"),0)),"")</f>
        <v/>
      </c>
      <c r="O2396" s="352" t="s">
        <v>8</v>
      </c>
      <c r="P2396" s="347" t="s">
        <v>5381</v>
      </c>
    </row>
    <row r="2397" spans="1:16">
      <c r="A2397" s="347" t="s">
        <v>5382</v>
      </c>
      <c r="B2397" s="348">
        <v>314</v>
      </c>
      <c r="C2397" s="347" t="s">
        <v>28152</v>
      </c>
      <c r="D2397" s="347" t="s">
        <v>5383</v>
      </c>
      <c r="E2397" s="347">
        <v>6</v>
      </c>
      <c r="F2397" s="347">
        <v>1</v>
      </c>
      <c r="G2397" s="347" t="s">
        <v>11</v>
      </c>
      <c r="H2397" s="349">
        <v>38</v>
      </c>
      <c r="I2397" s="350" t="s">
        <v>12</v>
      </c>
      <c r="J2397" s="351">
        <f t="shared" si="37"/>
        <v>111</v>
      </c>
      <c r="K2397" s="351">
        <v>18.5</v>
      </c>
      <c r="L2397" s="3" t="str">
        <f>IFERROR(INDEX(dbOrdini[PREZZO
VINOLUX],MATCH(A2397,dbOrdini[CODICE
ANKER],0)),"")</f>
        <v/>
      </c>
      <c r="M2397" s="347" t="s">
        <v>28195</v>
      </c>
      <c r="N2397" s="15" t="str">
        <f>IFERROR(INDEX(dbOrdini[ORDINE],MATCH(A2397,dbOrdini[CODICE
ANKER]*(dbOrdini[CODICE
SUPPLY]="GEN24"),0)),"")</f>
        <v/>
      </c>
      <c r="O2397" s="352" t="s">
        <v>8</v>
      </c>
      <c r="P2397" s="347" t="s">
        <v>5384</v>
      </c>
    </row>
    <row r="2398" spans="1:16">
      <c r="A2398" s="347" t="s">
        <v>11652</v>
      </c>
      <c r="B2398" s="348">
        <v>0</v>
      </c>
      <c r="C2398" s="347" t="s">
        <v>28152</v>
      </c>
      <c r="D2398" s="347" t="s">
        <v>11653</v>
      </c>
      <c r="E2398" s="347">
        <v>96</v>
      </c>
      <c r="F2398" s="347">
        <v>0.04</v>
      </c>
      <c r="G2398" s="347" t="s">
        <v>11</v>
      </c>
      <c r="H2398" s="349">
        <v>35</v>
      </c>
      <c r="I2398" s="350" t="s">
        <v>12</v>
      </c>
      <c r="J2398" s="351">
        <f t="shared" si="37"/>
        <v>67.199999999999989</v>
      </c>
      <c r="K2398" s="351">
        <v>0.7</v>
      </c>
      <c r="L2398" s="3" t="str">
        <f>IFERROR(INDEX(dbOrdini[PREZZO
VINOLUX],MATCH(A2398,dbOrdini[CODICE
ANKER],0)),"")</f>
        <v/>
      </c>
      <c r="M2398" s="347" t="s">
        <v>28195</v>
      </c>
      <c r="N2398" s="15" t="str">
        <f>IFERROR(INDEX(dbOrdini[ORDINE],MATCH(A2398,dbOrdini[CODICE
ANKER]*(dbOrdini[CODICE
SUPPLY]="GEN24"),0)),"")</f>
        <v/>
      </c>
      <c r="O2398" s="352" t="s">
        <v>8</v>
      </c>
      <c r="P2398" s="347" t="s">
        <v>5342</v>
      </c>
    </row>
    <row r="2399" spans="1:16">
      <c r="A2399" s="347" t="s">
        <v>5385</v>
      </c>
      <c r="B2399" s="348">
        <v>280</v>
      </c>
      <c r="C2399" s="347" t="s">
        <v>28152</v>
      </c>
      <c r="D2399" s="347" t="s">
        <v>5386</v>
      </c>
      <c r="E2399" s="347">
        <v>6</v>
      </c>
      <c r="F2399" s="347">
        <v>1</v>
      </c>
      <c r="G2399" s="347" t="s">
        <v>11</v>
      </c>
      <c r="H2399" s="349">
        <v>35</v>
      </c>
      <c r="I2399" s="350" t="s">
        <v>12</v>
      </c>
      <c r="J2399" s="351">
        <f t="shared" si="37"/>
        <v>48.599999999999994</v>
      </c>
      <c r="K2399" s="351">
        <v>8.1</v>
      </c>
      <c r="L2399" s="3" t="str">
        <f>IFERROR(INDEX(dbOrdini[PREZZO
VINOLUX],MATCH(A2399,dbOrdini[CODICE
ANKER],0)),"")</f>
        <v/>
      </c>
      <c r="M2399" s="347" t="s">
        <v>28195</v>
      </c>
      <c r="N2399" s="15" t="str">
        <f>IFERROR(INDEX(dbOrdini[ORDINE],MATCH(A2399,dbOrdini[CODICE
ANKER]*(dbOrdini[CODICE
SUPPLY]="GEN24"),0)),"")</f>
        <v/>
      </c>
      <c r="O2399" s="352" t="s">
        <v>8</v>
      </c>
      <c r="P2399" s="347" t="s">
        <v>5387</v>
      </c>
    </row>
    <row r="2400" spans="1:16">
      <c r="A2400" s="347" t="s">
        <v>5388</v>
      </c>
      <c r="B2400" s="348">
        <v>0</v>
      </c>
      <c r="C2400" s="347" t="s">
        <v>28170</v>
      </c>
      <c r="D2400" s="347" t="s">
        <v>5389</v>
      </c>
      <c r="E2400" s="347">
        <v>6</v>
      </c>
      <c r="F2400" s="347">
        <v>1</v>
      </c>
      <c r="G2400" s="347" t="s">
        <v>11</v>
      </c>
      <c r="H2400" s="349">
        <v>35</v>
      </c>
      <c r="I2400" s="350" t="s">
        <v>12</v>
      </c>
      <c r="J2400" s="351">
        <f t="shared" si="37"/>
        <v>60.599999999999994</v>
      </c>
      <c r="K2400" s="351">
        <v>10.1</v>
      </c>
      <c r="L2400" s="3" t="str">
        <f>IFERROR(INDEX(dbOrdini[PREZZO
VINOLUX],MATCH(A2400,dbOrdini[CODICE
ANKER],0)),"")</f>
        <v/>
      </c>
      <c r="M2400" s="347" t="s">
        <v>28195</v>
      </c>
      <c r="N2400" s="15" t="str">
        <f>IFERROR(INDEX(dbOrdini[ORDINE],MATCH(A2400,dbOrdini[CODICE
ANKER]*(dbOrdini[CODICE
SUPPLY]="GEN24"),0)),"")</f>
        <v/>
      </c>
      <c r="O2400" s="352" t="s">
        <v>8</v>
      </c>
      <c r="P2400" s="347" t="s">
        <v>5390</v>
      </c>
    </row>
    <row r="2401" spans="1:16">
      <c r="A2401" s="347" t="s">
        <v>5391</v>
      </c>
      <c r="B2401" s="348">
        <v>630</v>
      </c>
      <c r="C2401" s="347" t="s">
        <v>28152</v>
      </c>
      <c r="D2401" s="347" t="s">
        <v>5392</v>
      </c>
      <c r="E2401" s="347">
        <v>6</v>
      </c>
      <c r="F2401" s="347">
        <v>0.7</v>
      </c>
      <c r="G2401" s="347" t="s">
        <v>11</v>
      </c>
      <c r="H2401" s="349">
        <v>40</v>
      </c>
      <c r="I2401" s="350" t="s">
        <v>12</v>
      </c>
      <c r="J2401" s="351">
        <f t="shared" si="37"/>
        <v>42.900000000000006</v>
      </c>
      <c r="K2401" s="351">
        <v>7.15</v>
      </c>
      <c r="L2401" s="3" t="str">
        <f>IFERROR(INDEX(dbOrdini[PREZZO
VINOLUX],MATCH(A2401,dbOrdini[CODICE
ANKER],0)),"")</f>
        <v/>
      </c>
      <c r="M2401" s="347" t="s">
        <v>10535</v>
      </c>
      <c r="N2401" s="15" t="str">
        <f>IFERROR(INDEX(dbOrdini[ORDINE],MATCH(A2401,dbOrdini[CODICE
ANKER]*(dbOrdini[CODICE
SUPPLY]="GEN24"),0)),"")</f>
        <v/>
      </c>
      <c r="O2401" s="352" t="s">
        <v>8</v>
      </c>
      <c r="P2401" s="347" t="s">
        <v>5393</v>
      </c>
    </row>
    <row r="2402" spans="1:16">
      <c r="A2402" s="347" t="s">
        <v>5394</v>
      </c>
      <c r="B2402" s="348">
        <v>346</v>
      </c>
      <c r="C2402" s="347" t="s">
        <v>28152</v>
      </c>
      <c r="D2402" s="347" t="s">
        <v>5395</v>
      </c>
      <c r="E2402" s="347">
        <v>6</v>
      </c>
      <c r="F2402" s="347">
        <v>0.7</v>
      </c>
      <c r="G2402" s="347" t="s">
        <v>11</v>
      </c>
      <c r="H2402" s="349">
        <v>40</v>
      </c>
      <c r="I2402" s="350" t="s">
        <v>12</v>
      </c>
      <c r="J2402" s="351">
        <f t="shared" si="37"/>
        <v>39</v>
      </c>
      <c r="K2402" s="351">
        <v>6.5</v>
      </c>
      <c r="L2402" s="3" t="str">
        <f>IFERROR(INDEX(dbOrdini[PREZZO
VINOLUX],MATCH(A2402,dbOrdini[CODICE
ANKER],0)),"")</f>
        <v/>
      </c>
      <c r="M2402" s="347" t="s">
        <v>10535</v>
      </c>
      <c r="N2402" s="15" t="str">
        <f>IFERROR(INDEX(dbOrdini[ORDINE],MATCH(A2402,dbOrdini[CODICE
ANKER]*(dbOrdini[CODICE
SUPPLY]="GEN24"),0)),"")</f>
        <v/>
      </c>
      <c r="O2402" s="352" t="s">
        <v>8</v>
      </c>
      <c r="P2402" s="347" t="s">
        <v>5396</v>
      </c>
    </row>
    <row r="2403" spans="1:16">
      <c r="A2403" s="347" t="s">
        <v>5402</v>
      </c>
      <c r="B2403" s="348">
        <v>3354</v>
      </c>
      <c r="C2403" s="347" t="s">
        <v>28152</v>
      </c>
      <c r="D2403" s="347" t="s">
        <v>5398</v>
      </c>
      <c r="E2403" s="347">
        <v>6</v>
      </c>
      <c r="F2403" s="347">
        <v>0.7</v>
      </c>
      <c r="G2403" s="347" t="s">
        <v>11</v>
      </c>
      <c r="H2403" s="349">
        <v>40</v>
      </c>
      <c r="I2403" s="350" t="s">
        <v>12</v>
      </c>
      <c r="J2403" s="351">
        <f t="shared" si="37"/>
        <v>63</v>
      </c>
      <c r="K2403" s="351">
        <v>10.5</v>
      </c>
      <c r="L2403" s="3" t="str">
        <f>IFERROR(INDEX(dbOrdini[PREZZO
VINOLUX],MATCH(A2403,dbOrdini[CODICE
ANKER],0)),"")</f>
        <v/>
      </c>
      <c r="M2403" s="347" t="s">
        <v>10541</v>
      </c>
      <c r="N2403" s="15" t="str">
        <f>IFERROR(INDEX(dbOrdini[ORDINE],MATCH(A2403,dbOrdini[CODICE
ANKER]*(dbOrdini[CODICE
SUPPLY]="GEN24"),0)),"")</f>
        <v/>
      </c>
      <c r="O2403" s="352" t="s">
        <v>8</v>
      </c>
      <c r="P2403" s="347" t="s">
        <v>5403</v>
      </c>
    </row>
    <row r="2404" spans="1:16">
      <c r="A2404" s="347" t="s">
        <v>5400</v>
      </c>
      <c r="B2404" s="348">
        <v>240</v>
      </c>
      <c r="C2404" s="347" t="s">
        <v>28152</v>
      </c>
      <c r="D2404" s="347" t="s">
        <v>5398</v>
      </c>
      <c r="E2404" s="347">
        <v>12</v>
      </c>
      <c r="F2404" s="347">
        <v>0.35</v>
      </c>
      <c r="G2404" s="347" t="s">
        <v>11</v>
      </c>
      <c r="H2404" s="349">
        <v>40</v>
      </c>
      <c r="I2404" s="350" t="s">
        <v>12</v>
      </c>
      <c r="J2404" s="351">
        <f t="shared" si="37"/>
        <v>90</v>
      </c>
      <c r="K2404" s="351">
        <v>7.5</v>
      </c>
      <c r="L2404" s="3" t="str">
        <f>IFERROR(INDEX(dbOrdini[PREZZO
VINOLUX],MATCH(A2404,dbOrdini[CODICE
ANKER],0)),"")</f>
        <v/>
      </c>
      <c r="M2404" s="347" t="s">
        <v>10541</v>
      </c>
      <c r="N2404" s="15" t="str">
        <f>IFERROR(INDEX(dbOrdini[ORDINE],MATCH(A2404,dbOrdini[CODICE
ANKER]*(dbOrdini[CODICE
SUPPLY]="GEN24"),0)),"")</f>
        <v/>
      </c>
      <c r="O2404" s="352" t="s">
        <v>8</v>
      </c>
      <c r="P2404" s="347" t="s">
        <v>5401</v>
      </c>
    </row>
    <row r="2405" spans="1:16">
      <c r="A2405" s="347" t="s">
        <v>5404</v>
      </c>
      <c r="B2405" s="348">
        <v>1379</v>
      </c>
      <c r="C2405" s="347" t="s">
        <v>28152</v>
      </c>
      <c r="D2405" s="347" t="s">
        <v>5398</v>
      </c>
      <c r="E2405" s="347">
        <v>6</v>
      </c>
      <c r="F2405" s="347">
        <v>1</v>
      </c>
      <c r="G2405" s="347" t="s">
        <v>11</v>
      </c>
      <c r="H2405" s="349">
        <v>40</v>
      </c>
      <c r="I2405" s="350" t="s">
        <v>12</v>
      </c>
      <c r="J2405" s="351">
        <f t="shared" si="37"/>
        <v>72</v>
      </c>
      <c r="K2405" s="351">
        <v>12</v>
      </c>
      <c r="L2405" s="3" t="str">
        <f>IFERROR(INDEX(dbOrdini[PREZZO
VINOLUX],MATCH(A2405,dbOrdini[CODICE
ANKER],0)),"")</f>
        <v/>
      </c>
      <c r="M2405" s="347" t="s">
        <v>10541</v>
      </c>
      <c r="N2405" s="15" t="str">
        <f>IFERROR(INDEX(dbOrdini[ORDINE],MATCH(A2405,dbOrdini[CODICE
ANKER]*(dbOrdini[CODICE
SUPPLY]="GEN24"),0)),"")</f>
        <v/>
      </c>
      <c r="O2405" s="352" t="s">
        <v>8</v>
      </c>
      <c r="P2405" s="347" t="s">
        <v>5405</v>
      </c>
    </row>
    <row r="2406" spans="1:16">
      <c r="A2406" s="347" t="s">
        <v>5397</v>
      </c>
      <c r="B2406" s="348">
        <v>480</v>
      </c>
      <c r="C2406" s="347" t="s">
        <v>28152</v>
      </c>
      <c r="D2406" s="347" t="s">
        <v>5398</v>
      </c>
      <c r="E2406" s="347">
        <v>12</v>
      </c>
      <c r="F2406" s="347">
        <v>0.05</v>
      </c>
      <c r="G2406" s="347" t="s">
        <v>11</v>
      </c>
      <c r="H2406" s="349">
        <v>40</v>
      </c>
      <c r="I2406" s="350" t="s">
        <v>12</v>
      </c>
      <c r="J2406" s="351">
        <f t="shared" si="37"/>
        <v>19.200000000000003</v>
      </c>
      <c r="K2406" s="351">
        <v>1.6</v>
      </c>
      <c r="L2406" s="3" t="str">
        <f>IFERROR(INDEX(dbOrdini[PREZZO
VINOLUX],MATCH(A2406,dbOrdini[CODICE
ANKER],0)),"")</f>
        <v/>
      </c>
      <c r="M2406" s="347" t="s">
        <v>10541</v>
      </c>
      <c r="N2406" s="15" t="str">
        <f>IFERROR(INDEX(dbOrdini[ORDINE],MATCH(A2406,dbOrdini[CODICE
ANKER]*(dbOrdini[CODICE
SUPPLY]="GEN24"),0)),"")</f>
        <v/>
      </c>
      <c r="O2406" s="352" t="s">
        <v>8</v>
      </c>
      <c r="P2406" s="347" t="s">
        <v>5399</v>
      </c>
    </row>
    <row r="2407" spans="1:16">
      <c r="A2407" s="347" t="s">
        <v>5406</v>
      </c>
      <c r="B2407" s="348">
        <v>0</v>
      </c>
      <c r="C2407" s="347" t="s">
        <v>28152</v>
      </c>
      <c r="D2407" s="347" t="s">
        <v>5407</v>
      </c>
      <c r="E2407" s="347">
        <v>1</v>
      </c>
      <c r="F2407" s="347">
        <v>4.5</v>
      </c>
      <c r="G2407" s="347" t="s">
        <v>11</v>
      </c>
      <c r="H2407" s="349">
        <v>40</v>
      </c>
      <c r="I2407" s="350" t="s">
        <v>12</v>
      </c>
      <c r="J2407" s="351">
        <f t="shared" si="37"/>
        <v>74.5</v>
      </c>
      <c r="K2407" s="351">
        <v>74.5</v>
      </c>
      <c r="L2407" s="3" t="str">
        <f>IFERROR(INDEX(dbOrdini[PREZZO
VINOLUX],MATCH(A2407,dbOrdini[CODICE
ANKER],0)),"")</f>
        <v/>
      </c>
      <c r="M2407" s="347" t="s">
        <v>10541</v>
      </c>
      <c r="N2407" s="15" t="str">
        <f>IFERROR(INDEX(dbOrdini[ORDINE],MATCH(A2407,dbOrdini[CODICE
ANKER]*(dbOrdini[CODICE
SUPPLY]="GEN24"),0)),"")</f>
        <v/>
      </c>
      <c r="O2407" s="352" t="s">
        <v>8</v>
      </c>
      <c r="P2407" s="347" t="s">
        <v>5408</v>
      </c>
    </row>
    <row r="2408" spans="1:16">
      <c r="A2408" s="347" t="s">
        <v>5409</v>
      </c>
      <c r="B2408" s="348">
        <v>8</v>
      </c>
      <c r="C2408" s="347" t="s">
        <v>28152</v>
      </c>
      <c r="D2408" s="347" t="s">
        <v>5410</v>
      </c>
      <c r="E2408" s="347">
        <v>3</v>
      </c>
      <c r="F2408" s="347">
        <v>0.7</v>
      </c>
      <c r="G2408" s="347" t="s">
        <v>11</v>
      </c>
      <c r="H2408" s="349">
        <v>46</v>
      </c>
      <c r="I2408" s="350" t="s">
        <v>12</v>
      </c>
      <c r="J2408" s="351">
        <f t="shared" si="37"/>
        <v>234</v>
      </c>
      <c r="K2408" s="351">
        <v>78</v>
      </c>
      <c r="L2408" s="3" t="str">
        <f>IFERROR(INDEX(dbOrdini[PREZZO
VINOLUX],MATCH(A2408,dbOrdini[CODICE
ANKER],0)),"")</f>
        <v/>
      </c>
      <c r="M2408" s="347" t="s">
        <v>10554</v>
      </c>
      <c r="N2408" s="15" t="str">
        <f>IFERROR(INDEX(dbOrdini[ORDINE],MATCH(A2408,dbOrdini[CODICE
ANKER]*(dbOrdini[CODICE
SUPPLY]="GEN24"),0)),"")</f>
        <v/>
      </c>
      <c r="O2408" s="352" t="s">
        <v>8</v>
      </c>
      <c r="P2408" s="347" t="s">
        <v>5411</v>
      </c>
    </row>
    <row r="2409" spans="1:16">
      <c r="A2409" s="347" t="s">
        <v>5415</v>
      </c>
      <c r="B2409" s="348">
        <v>2</v>
      </c>
      <c r="C2409" s="347" t="s">
        <v>28152</v>
      </c>
      <c r="D2409" s="347" t="s">
        <v>5413</v>
      </c>
      <c r="E2409" s="347">
        <v>6</v>
      </c>
      <c r="F2409" s="347">
        <v>1</v>
      </c>
      <c r="G2409" s="347" t="s">
        <v>11</v>
      </c>
      <c r="H2409" s="349">
        <v>40</v>
      </c>
      <c r="I2409" s="350" t="s">
        <v>12</v>
      </c>
      <c r="J2409" s="351">
        <f t="shared" si="37"/>
        <v>141</v>
      </c>
      <c r="K2409" s="351">
        <v>23.5</v>
      </c>
      <c r="L2409" s="3" t="str">
        <f>IFERROR(INDEX(dbOrdini[PREZZO
VINOLUX],MATCH(A2409,dbOrdini[CODICE
ANKER],0)),"")</f>
        <v/>
      </c>
      <c r="M2409" s="347" t="s">
        <v>10541</v>
      </c>
      <c r="N2409" s="15" t="str">
        <f>IFERROR(INDEX(dbOrdini[ORDINE],MATCH(A2409,dbOrdini[CODICE
ANKER]*(dbOrdini[CODICE
SUPPLY]="GEN24"),0)),"")</f>
        <v/>
      </c>
      <c r="O2409" s="352" t="s">
        <v>8</v>
      </c>
      <c r="P2409" s="347" t="s">
        <v>5416</v>
      </c>
    </row>
    <row r="2410" spans="1:16">
      <c r="A2410" s="347" t="s">
        <v>5412</v>
      </c>
      <c r="B2410" s="348">
        <v>11</v>
      </c>
      <c r="C2410" s="347" t="s">
        <v>28152</v>
      </c>
      <c r="D2410" s="347" t="s">
        <v>5413</v>
      </c>
      <c r="E2410" s="347">
        <v>6</v>
      </c>
      <c r="F2410" s="347">
        <v>0.7</v>
      </c>
      <c r="G2410" s="347" t="s">
        <v>11</v>
      </c>
      <c r="H2410" s="349">
        <v>40</v>
      </c>
      <c r="I2410" s="350" t="s">
        <v>12</v>
      </c>
      <c r="J2410" s="351">
        <f t="shared" si="37"/>
        <v>119.69999999999999</v>
      </c>
      <c r="K2410" s="351">
        <v>19.95</v>
      </c>
      <c r="L2410" s="3" t="str">
        <f>IFERROR(INDEX(dbOrdini[PREZZO
VINOLUX],MATCH(A2410,dbOrdini[CODICE
ANKER],0)),"")</f>
        <v/>
      </c>
      <c r="M2410" s="347" t="s">
        <v>10541</v>
      </c>
      <c r="N2410" s="15" t="str">
        <f>IFERROR(INDEX(dbOrdini[ORDINE],MATCH(A2410,dbOrdini[CODICE
ANKER]*(dbOrdini[CODICE
SUPPLY]="GEN24"),0)),"")</f>
        <v/>
      </c>
      <c r="O2410" s="352" t="s">
        <v>8</v>
      </c>
      <c r="P2410" s="347" t="s">
        <v>5414</v>
      </c>
    </row>
    <row r="2411" spans="1:16">
      <c r="A2411" s="347" t="s">
        <v>5419</v>
      </c>
      <c r="B2411" s="348">
        <v>97</v>
      </c>
      <c r="C2411" s="347" t="s">
        <v>28152</v>
      </c>
      <c r="D2411" s="347" t="s">
        <v>5417</v>
      </c>
      <c r="E2411" s="347">
        <v>6</v>
      </c>
      <c r="F2411" s="347">
        <v>1</v>
      </c>
      <c r="G2411" s="347" t="s">
        <v>11</v>
      </c>
      <c r="H2411" s="349">
        <v>40</v>
      </c>
      <c r="I2411" s="350" t="s">
        <v>12</v>
      </c>
      <c r="J2411" s="351">
        <f t="shared" si="37"/>
        <v>100.19999999999999</v>
      </c>
      <c r="K2411" s="351">
        <v>16.7</v>
      </c>
      <c r="L2411" s="3" t="str">
        <f>IFERROR(INDEX(dbOrdini[PREZZO
VINOLUX],MATCH(A2411,dbOrdini[CODICE
ANKER],0)),"")</f>
        <v/>
      </c>
      <c r="M2411" s="347" t="s">
        <v>10541</v>
      </c>
      <c r="N2411" s="15" t="str">
        <f>IFERROR(INDEX(dbOrdini[ORDINE],MATCH(A2411,dbOrdini[CODICE
ANKER]*(dbOrdini[CODICE
SUPPLY]="GEN24"),0)),"")</f>
        <v/>
      </c>
      <c r="O2411" s="352" t="s">
        <v>8</v>
      </c>
      <c r="P2411" s="347" t="s">
        <v>5420</v>
      </c>
    </row>
    <row r="2412" spans="1:16">
      <c r="A2412" s="347" t="s">
        <v>10758</v>
      </c>
      <c r="B2412" s="348">
        <v>5</v>
      </c>
      <c r="C2412" s="347" t="s">
        <v>28152</v>
      </c>
      <c r="D2412" s="347" t="s">
        <v>10759</v>
      </c>
      <c r="E2412" s="347">
        <v>6</v>
      </c>
      <c r="F2412" s="347">
        <v>0.7</v>
      </c>
      <c r="G2412" s="347" t="s">
        <v>11</v>
      </c>
      <c r="H2412" s="349">
        <v>40</v>
      </c>
      <c r="I2412" s="350" t="s">
        <v>12</v>
      </c>
      <c r="J2412" s="351">
        <f t="shared" si="37"/>
        <v>93</v>
      </c>
      <c r="K2412" s="351">
        <v>15.5</v>
      </c>
      <c r="L2412" s="3" t="str">
        <f>IFERROR(INDEX(dbOrdini[PREZZO
VINOLUX],MATCH(A2412,dbOrdini[CODICE
ANKER],0)),"")</f>
        <v/>
      </c>
      <c r="M2412" s="347" t="s">
        <v>10541</v>
      </c>
      <c r="N2412" s="15" t="str">
        <f>IFERROR(INDEX(dbOrdini[ORDINE],MATCH(A2412,dbOrdini[CODICE
ANKER]*(dbOrdini[CODICE
SUPPLY]="GEN24"),0)),"")</f>
        <v/>
      </c>
      <c r="O2412" s="352" t="s">
        <v>8</v>
      </c>
      <c r="P2412" s="347" t="s">
        <v>5418</v>
      </c>
    </row>
    <row r="2413" spans="1:16">
      <c r="A2413" s="347" t="s">
        <v>5424</v>
      </c>
      <c r="B2413" s="348">
        <v>89</v>
      </c>
      <c r="C2413" s="347" t="s">
        <v>28152</v>
      </c>
      <c r="D2413" s="347" t="s">
        <v>5422</v>
      </c>
      <c r="E2413" s="347">
        <v>6</v>
      </c>
      <c r="F2413" s="347">
        <v>1</v>
      </c>
      <c r="G2413" s="347" t="s">
        <v>11</v>
      </c>
      <c r="H2413" s="349">
        <v>40</v>
      </c>
      <c r="I2413" s="350" t="s">
        <v>12</v>
      </c>
      <c r="J2413" s="351">
        <f t="shared" si="37"/>
        <v>108</v>
      </c>
      <c r="K2413" s="351">
        <v>18</v>
      </c>
      <c r="L2413" s="3" t="str">
        <f>IFERROR(INDEX(dbOrdini[PREZZO
VINOLUX],MATCH(A2413,dbOrdini[CODICE
ANKER],0)),"")</f>
        <v/>
      </c>
      <c r="M2413" s="347" t="s">
        <v>10541</v>
      </c>
      <c r="N2413" s="15" t="str">
        <f>IFERROR(INDEX(dbOrdini[ORDINE],MATCH(A2413,dbOrdini[CODICE
ANKER]*(dbOrdini[CODICE
SUPPLY]="GEN24"),0)),"")</f>
        <v/>
      </c>
      <c r="O2413" s="352" t="s">
        <v>8</v>
      </c>
      <c r="P2413" s="347" t="s">
        <v>5425</v>
      </c>
    </row>
    <row r="2414" spans="1:16">
      <c r="A2414" s="347" t="s">
        <v>5421</v>
      </c>
      <c r="B2414" s="348">
        <v>9</v>
      </c>
      <c r="C2414" s="347" t="s">
        <v>28152</v>
      </c>
      <c r="D2414" s="347" t="s">
        <v>5422</v>
      </c>
      <c r="E2414" s="347">
        <v>6</v>
      </c>
      <c r="F2414" s="347">
        <v>0.7</v>
      </c>
      <c r="G2414" s="347" t="s">
        <v>11</v>
      </c>
      <c r="H2414" s="349">
        <v>40</v>
      </c>
      <c r="I2414" s="350" t="s">
        <v>12</v>
      </c>
      <c r="J2414" s="351">
        <f t="shared" si="37"/>
        <v>93</v>
      </c>
      <c r="K2414" s="351">
        <v>15.5</v>
      </c>
      <c r="L2414" s="3" t="str">
        <f>IFERROR(INDEX(dbOrdini[PREZZO
VINOLUX],MATCH(A2414,dbOrdini[CODICE
ANKER],0)),"")</f>
        <v/>
      </c>
      <c r="M2414" s="347" t="s">
        <v>10541</v>
      </c>
      <c r="N2414" s="15" t="str">
        <f>IFERROR(INDEX(dbOrdini[ORDINE],MATCH(A2414,dbOrdini[CODICE
ANKER]*(dbOrdini[CODICE
SUPPLY]="GEN24"),0)),"")</f>
        <v/>
      </c>
      <c r="O2414" s="352" t="s">
        <v>8</v>
      </c>
      <c r="P2414" s="347" t="s">
        <v>5423</v>
      </c>
    </row>
    <row r="2415" spans="1:16">
      <c r="A2415" s="347" t="s">
        <v>5426</v>
      </c>
      <c r="B2415" s="348">
        <v>0</v>
      </c>
      <c r="C2415" s="347" t="s">
        <v>28152</v>
      </c>
      <c r="D2415" s="347" t="s">
        <v>5427</v>
      </c>
      <c r="E2415" s="347">
        <v>6</v>
      </c>
      <c r="F2415" s="347">
        <v>0.7</v>
      </c>
      <c r="G2415" s="347" t="s">
        <v>11</v>
      </c>
      <c r="H2415" s="349">
        <v>30</v>
      </c>
      <c r="I2415" s="350" t="s">
        <v>12</v>
      </c>
      <c r="J2415" s="351">
        <f t="shared" si="37"/>
        <v>107.39999999999999</v>
      </c>
      <c r="K2415" s="351">
        <v>17.899999999999999</v>
      </c>
      <c r="L2415" s="3" t="str">
        <f>IFERROR(INDEX(dbOrdini[PREZZO
VINOLUX],MATCH(A2415,dbOrdini[CODICE
ANKER],0)),"")</f>
        <v/>
      </c>
      <c r="M2415" s="347" t="s">
        <v>10534</v>
      </c>
      <c r="N2415" s="15" t="str">
        <f>IFERROR(INDEX(dbOrdini[ORDINE],MATCH(A2415,dbOrdini[CODICE
ANKER]*(dbOrdini[CODICE
SUPPLY]="GEN24"),0)),"")</f>
        <v/>
      </c>
      <c r="O2415" s="352" t="s">
        <v>8</v>
      </c>
      <c r="P2415" s="347" t="s">
        <v>5428</v>
      </c>
    </row>
    <row r="2416" spans="1:16">
      <c r="A2416" s="347" t="s">
        <v>10760</v>
      </c>
      <c r="B2416" s="348">
        <v>1</v>
      </c>
      <c r="C2416" s="347" t="s">
        <v>28152</v>
      </c>
      <c r="D2416" s="347" t="s">
        <v>10761</v>
      </c>
      <c r="E2416" s="347">
        <v>6</v>
      </c>
      <c r="F2416" s="347">
        <v>0.7</v>
      </c>
      <c r="G2416" s="347" t="s">
        <v>11</v>
      </c>
      <c r="H2416" s="349">
        <v>40</v>
      </c>
      <c r="I2416" s="350" t="s">
        <v>12</v>
      </c>
      <c r="J2416" s="351">
        <f t="shared" si="37"/>
        <v>101.69999999999999</v>
      </c>
      <c r="K2416" s="351">
        <v>16.95</v>
      </c>
      <c r="L2416" s="3" t="str">
        <f>IFERROR(INDEX(dbOrdini[PREZZO
VINOLUX],MATCH(A2416,dbOrdini[CODICE
ANKER],0)),"")</f>
        <v/>
      </c>
      <c r="M2416" s="347" t="s">
        <v>10541</v>
      </c>
      <c r="N2416" s="15" t="str">
        <f>IFERROR(INDEX(dbOrdini[ORDINE],MATCH(A2416,dbOrdini[CODICE
ANKER]*(dbOrdini[CODICE
SUPPLY]="GEN24"),0)),"")</f>
        <v/>
      </c>
      <c r="O2416" s="352" t="s">
        <v>8</v>
      </c>
      <c r="P2416" s="347" t="s">
        <v>5429</v>
      </c>
    </row>
    <row r="2417" spans="1:16">
      <c r="A2417" s="347" t="s">
        <v>5430</v>
      </c>
      <c r="B2417" s="348">
        <v>0</v>
      </c>
      <c r="C2417" s="347" t="s">
        <v>28152</v>
      </c>
      <c r="D2417" s="347" t="s">
        <v>5431</v>
      </c>
      <c r="E2417" s="347">
        <v>6</v>
      </c>
      <c r="F2417" s="347">
        <v>0.7</v>
      </c>
      <c r="G2417" s="347" t="s">
        <v>11</v>
      </c>
      <c r="H2417" s="349">
        <v>30</v>
      </c>
      <c r="I2417" s="350" t="s">
        <v>12</v>
      </c>
      <c r="J2417" s="351">
        <f t="shared" si="37"/>
        <v>83.4</v>
      </c>
      <c r="K2417" s="351">
        <v>13.9</v>
      </c>
      <c r="L2417" s="3" t="str">
        <f>IFERROR(INDEX(dbOrdini[PREZZO
VINOLUX],MATCH(A2417,dbOrdini[CODICE
ANKER],0)),"")</f>
        <v/>
      </c>
      <c r="M2417" s="347" t="s">
        <v>10534</v>
      </c>
      <c r="N2417" s="15" t="str">
        <f>IFERROR(INDEX(dbOrdini[ORDINE],MATCH(A2417,dbOrdini[CODICE
ANKER]*(dbOrdini[CODICE
SUPPLY]="GEN24"),0)),"")</f>
        <v/>
      </c>
      <c r="O2417" s="352" t="s">
        <v>8</v>
      </c>
      <c r="P2417" s="347" t="s">
        <v>5432</v>
      </c>
    </row>
    <row r="2418" spans="1:16">
      <c r="A2418" s="347" t="s">
        <v>11654</v>
      </c>
      <c r="B2418" s="348">
        <v>12</v>
      </c>
      <c r="C2418" s="347" t="s">
        <v>28152</v>
      </c>
      <c r="D2418" s="347" t="s">
        <v>11655</v>
      </c>
      <c r="E2418" s="347">
        <v>6</v>
      </c>
      <c r="F2418" s="347">
        <v>0.6</v>
      </c>
      <c r="G2418" s="347" t="s">
        <v>11</v>
      </c>
      <c r="H2418" s="349">
        <v>40</v>
      </c>
      <c r="I2418" s="350" t="s">
        <v>12</v>
      </c>
      <c r="J2418" s="351">
        <f t="shared" si="37"/>
        <v>95.699999999999989</v>
      </c>
      <c r="K2418" s="351">
        <v>15.95</v>
      </c>
      <c r="L2418" s="3" t="str">
        <f>IFERROR(INDEX(dbOrdini[PREZZO
VINOLUX],MATCH(A2418,dbOrdini[CODICE
ANKER],0)),"")</f>
        <v/>
      </c>
      <c r="M2418" s="347" t="s">
        <v>10538</v>
      </c>
      <c r="N2418" s="15" t="str">
        <f>IFERROR(INDEX(dbOrdini[ORDINE],MATCH(A2418,dbOrdini[CODICE
ANKER]*(dbOrdini[CODICE
SUPPLY]="GEN24"),0)),"")</f>
        <v/>
      </c>
      <c r="O2418" s="352" t="s">
        <v>8</v>
      </c>
      <c r="P2418" s="347" t="s">
        <v>11656</v>
      </c>
    </row>
    <row r="2419" spans="1:16">
      <c r="A2419" s="347" t="s">
        <v>10828</v>
      </c>
      <c r="B2419" s="348">
        <v>0</v>
      </c>
      <c r="C2419" s="347" t="s">
        <v>28152</v>
      </c>
      <c r="D2419" s="347" t="s">
        <v>10829</v>
      </c>
      <c r="E2419" s="347">
        <v>6</v>
      </c>
      <c r="F2419" s="347">
        <v>1</v>
      </c>
      <c r="G2419" s="347" t="s">
        <v>11</v>
      </c>
      <c r="H2419" s="349">
        <v>40</v>
      </c>
      <c r="I2419" s="350" t="s">
        <v>12</v>
      </c>
      <c r="J2419" s="351">
        <f t="shared" si="37"/>
        <v>87</v>
      </c>
      <c r="K2419" s="351">
        <v>14.5</v>
      </c>
      <c r="L2419" s="3" t="str">
        <f>IFERROR(INDEX(dbOrdini[PREZZO
VINOLUX],MATCH(A2419,dbOrdini[CODICE
ANKER],0)),"")</f>
        <v/>
      </c>
      <c r="M2419" s="347" t="s">
        <v>10541</v>
      </c>
      <c r="N2419" s="15" t="str">
        <f>IFERROR(INDEX(dbOrdini[ORDINE],MATCH(A2419,dbOrdini[CODICE
ANKER]*(dbOrdini[CODICE
SUPPLY]="GEN24"),0)),"")</f>
        <v/>
      </c>
      <c r="O2419" s="352" t="s">
        <v>8</v>
      </c>
      <c r="P2419" s="347" t="s">
        <v>11657</v>
      </c>
    </row>
    <row r="2420" spans="1:16">
      <c r="A2420" s="347" t="s">
        <v>5433</v>
      </c>
      <c r="B2420" s="348">
        <v>0</v>
      </c>
      <c r="C2420" s="347" t="s">
        <v>28152</v>
      </c>
      <c r="D2420" s="347" t="s">
        <v>5434</v>
      </c>
      <c r="E2420" s="347">
        <v>6</v>
      </c>
      <c r="F2420" s="347">
        <v>0.7</v>
      </c>
      <c r="G2420" s="347" t="s">
        <v>11</v>
      </c>
      <c r="H2420" s="349">
        <v>40</v>
      </c>
      <c r="I2420" s="350" t="s">
        <v>12</v>
      </c>
      <c r="J2420" s="351">
        <f t="shared" si="37"/>
        <v>93</v>
      </c>
      <c r="K2420" s="351">
        <v>15.5</v>
      </c>
      <c r="L2420" s="3" t="str">
        <f>IFERROR(INDEX(dbOrdini[PREZZO
VINOLUX],MATCH(A2420,dbOrdini[CODICE
ANKER],0)),"")</f>
        <v/>
      </c>
      <c r="M2420" s="347" t="s">
        <v>10556</v>
      </c>
      <c r="N2420" s="15" t="str">
        <f>IFERROR(INDEX(dbOrdini[ORDINE],MATCH(A2420,dbOrdini[CODICE
ANKER]*(dbOrdini[CODICE
SUPPLY]="GEN24"),0)),"")</f>
        <v/>
      </c>
      <c r="O2420" s="352" t="s">
        <v>8</v>
      </c>
      <c r="P2420" s="347" t="s">
        <v>5435</v>
      </c>
    </row>
    <row r="2421" spans="1:16">
      <c r="A2421" s="347" t="s">
        <v>28692</v>
      </c>
      <c r="B2421" s="348">
        <v>0</v>
      </c>
      <c r="C2421" s="347" t="s">
        <v>28152</v>
      </c>
      <c r="D2421" s="347" t="s">
        <v>28693</v>
      </c>
      <c r="E2421" s="347">
        <v>6</v>
      </c>
      <c r="F2421" s="347">
        <v>0.7</v>
      </c>
      <c r="G2421" s="347" t="s">
        <v>11</v>
      </c>
      <c r="H2421" s="349">
        <v>40</v>
      </c>
      <c r="I2421" s="350" t="s">
        <v>12</v>
      </c>
      <c r="J2421" s="351">
        <f t="shared" si="37"/>
        <v>91.5</v>
      </c>
      <c r="K2421" s="351">
        <v>15.25</v>
      </c>
      <c r="L2421" s="3" t="str">
        <f>IFERROR(INDEX(dbOrdini[PREZZO
VINOLUX],MATCH(A2421,dbOrdini[CODICE
ANKER],0)),"")</f>
        <v/>
      </c>
      <c r="M2421" s="347" t="s">
        <v>10556</v>
      </c>
      <c r="N2421" s="15" t="str">
        <f>IFERROR(INDEX(dbOrdini[ORDINE],MATCH(A2421,dbOrdini[CODICE
ANKER]*(dbOrdini[CODICE
SUPPLY]="GEN24"),0)),"")</f>
        <v/>
      </c>
      <c r="O2421" s="352" t="s">
        <v>8</v>
      </c>
      <c r="P2421" s="347" t="s">
        <v>28694</v>
      </c>
    </row>
    <row r="2422" spans="1:16">
      <c r="A2422" s="347" t="s">
        <v>5436</v>
      </c>
      <c r="B2422" s="348">
        <v>41</v>
      </c>
      <c r="C2422" s="347" t="s">
        <v>28152</v>
      </c>
      <c r="D2422" s="347" t="s">
        <v>5437</v>
      </c>
      <c r="E2422" s="347">
        <v>6</v>
      </c>
      <c r="F2422" s="347">
        <v>0.7</v>
      </c>
      <c r="G2422" s="347" t="s">
        <v>11</v>
      </c>
      <c r="H2422" s="349">
        <v>40</v>
      </c>
      <c r="I2422" s="350" t="s">
        <v>12</v>
      </c>
      <c r="J2422" s="351">
        <f t="shared" si="37"/>
        <v>155.69999999999999</v>
      </c>
      <c r="K2422" s="351">
        <v>25.95</v>
      </c>
      <c r="L2422" s="3" t="str">
        <f>IFERROR(INDEX(dbOrdini[PREZZO
VINOLUX],MATCH(A2422,dbOrdini[CODICE
ANKER],0)),"")</f>
        <v/>
      </c>
      <c r="M2422" s="347" t="s">
        <v>10556</v>
      </c>
      <c r="N2422" s="15" t="str">
        <f>IFERROR(INDEX(dbOrdini[ORDINE],MATCH(A2422,dbOrdini[CODICE
ANKER]*(dbOrdini[CODICE
SUPPLY]="GEN24"),0)),"")</f>
        <v/>
      </c>
      <c r="O2422" s="352" t="s">
        <v>8</v>
      </c>
      <c r="P2422" s="347" t="s">
        <v>5438</v>
      </c>
    </row>
    <row r="2423" spans="1:16">
      <c r="A2423" s="347" t="s">
        <v>5439</v>
      </c>
      <c r="B2423" s="348">
        <v>115</v>
      </c>
      <c r="C2423" s="347" t="s">
        <v>28152</v>
      </c>
      <c r="D2423" s="347" t="s">
        <v>5440</v>
      </c>
      <c r="E2423" s="347">
        <v>6</v>
      </c>
      <c r="F2423" s="347">
        <v>0.7</v>
      </c>
      <c r="G2423" s="347" t="s">
        <v>11</v>
      </c>
      <c r="H2423" s="349">
        <v>35</v>
      </c>
      <c r="I2423" s="350" t="s">
        <v>12</v>
      </c>
      <c r="J2423" s="351">
        <f t="shared" si="37"/>
        <v>39</v>
      </c>
      <c r="K2423" s="351">
        <v>6.5</v>
      </c>
      <c r="L2423" s="3" t="str">
        <f>IFERROR(INDEX(dbOrdini[PREZZO
VINOLUX],MATCH(A2423,dbOrdini[CODICE
ANKER],0)),"")</f>
        <v/>
      </c>
      <c r="M2423" s="347" t="s">
        <v>10531</v>
      </c>
      <c r="N2423" s="15" t="str">
        <f>IFERROR(INDEX(dbOrdini[ORDINE],MATCH(A2423,dbOrdini[CODICE
ANKER]*(dbOrdini[CODICE
SUPPLY]="GEN24"),0)),"")</f>
        <v/>
      </c>
      <c r="O2423" s="352" t="s">
        <v>8</v>
      </c>
      <c r="P2423" s="347" t="s">
        <v>5441</v>
      </c>
    </row>
    <row r="2424" spans="1:16">
      <c r="A2424" s="347" t="s">
        <v>5442</v>
      </c>
      <c r="B2424" s="348">
        <v>245</v>
      </c>
      <c r="C2424" s="347" t="s">
        <v>28152</v>
      </c>
      <c r="D2424" s="347" t="s">
        <v>5443</v>
      </c>
      <c r="E2424" s="347">
        <v>6</v>
      </c>
      <c r="F2424" s="347">
        <v>0.7</v>
      </c>
      <c r="G2424" s="347" t="s">
        <v>11</v>
      </c>
      <c r="H2424" s="349">
        <v>35</v>
      </c>
      <c r="I2424" s="350" t="s">
        <v>12</v>
      </c>
      <c r="J2424" s="351">
        <f t="shared" si="37"/>
        <v>42.599999999999994</v>
      </c>
      <c r="K2424" s="351">
        <v>7.1</v>
      </c>
      <c r="L2424" s="3" t="str">
        <f>IFERROR(INDEX(dbOrdini[PREZZO
VINOLUX],MATCH(A2424,dbOrdini[CODICE
ANKER],0)),"")</f>
        <v/>
      </c>
      <c r="M2424" s="347" t="s">
        <v>10531</v>
      </c>
      <c r="N2424" s="15" t="str">
        <f>IFERROR(INDEX(dbOrdini[ORDINE],MATCH(A2424,dbOrdini[CODICE
ANKER]*(dbOrdini[CODICE
SUPPLY]="GEN24"),0)),"")</f>
        <v/>
      </c>
      <c r="O2424" s="352" t="s">
        <v>8</v>
      </c>
      <c r="P2424" s="347" t="s">
        <v>5444</v>
      </c>
    </row>
    <row r="2425" spans="1:16">
      <c r="A2425" s="347" t="s">
        <v>5445</v>
      </c>
      <c r="B2425" s="348">
        <v>0</v>
      </c>
      <c r="C2425" s="347" t="s">
        <v>28152</v>
      </c>
      <c r="D2425" s="347" t="s">
        <v>5446</v>
      </c>
      <c r="E2425" s="347">
        <v>6</v>
      </c>
      <c r="F2425" s="347">
        <v>0.7</v>
      </c>
      <c r="G2425" s="347" t="s">
        <v>11</v>
      </c>
      <c r="H2425" s="349">
        <v>20</v>
      </c>
      <c r="I2425" s="350" t="s">
        <v>12</v>
      </c>
      <c r="J2425" s="351">
        <f t="shared" si="37"/>
        <v>79.5</v>
      </c>
      <c r="K2425" s="351">
        <v>13.25</v>
      </c>
      <c r="L2425" s="3" t="str">
        <f>IFERROR(INDEX(dbOrdini[PREZZO
VINOLUX],MATCH(A2425,dbOrdini[CODICE
ANKER],0)),"")</f>
        <v/>
      </c>
      <c r="M2425" s="347" t="s">
        <v>10555</v>
      </c>
      <c r="N2425" s="15" t="str">
        <f>IFERROR(INDEX(dbOrdini[ORDINE],MATCH(A2425,dbOrdini[CODICE
ANKER]*(dbOrdini[CODICE
SUPPLY]="GEN24"),0)),"")</f>
        <v/>
      </c>
      <c r="O2425" s="352" t="s">
        <v>8</v>
      </c>
      <c r="P2425" s="347" t="s">
        <v>5447</v>
      </c>
    </row>
    <row r="2426" spans="1:16">
      <c r="A2426" s="347" t="s">
        <v>5448</v>
      </c>
      <c r="B2426" s="348">
        <v>32</v>
      </c>
      <c r="C2426" s="347" t="s">
        <v>28152</v>
      </c>
      <c r="D2426" s="347" t="s">
        <v>5449</v>
      </c>
      <c r="E2426" s="347">
        <v>6</v>
      </c>
      <c r="F2426" s="347">
        <v>0.7</v>
      </c>
      <c r="G2426" s="347" t="s">
        <v>11</v>
      </c>
      <c r="H2426" s="349">
        <v>20</v>
      </c>
      <c r="I2426" s="350" t="s">
        <v>12</v>
      </c>
      <c r="J2426" s="351">
        <f t="shared" si="37"/>
        <v>73.5</v>
      </c>
      <c r="K2426" s="351">
        <v>12.25</v>
      </c>
      <c r="L2426" s="3" t="str">
        <f>IFERROR(INDEX(dbOrdini[PREZZO
VINOLUX],MATCH(A2426,dbOrdini[CODICE
ANKER],0)),"")</f>
        <v/>
      </c>
      <c r="M2426" s="347" t="s">
        <v>10555</v>
      </c>
      <c r="N2426" s="15" t="str">
        <f>IFERROR(INDEX(dbOrdini[ORDINE],MATCH(A2426,dbOrdini[CODICE
ANKER]*(dbOrdini[CODICE
SUPPLY]="GEN24"),0)),"")</f>
        <v/>
      </c>
      <c r="O2426" s="352" t="s">
        <v>8</v>
      </c>
      <c r="P2426" s="347" t="s">
        <v>5450</v>
      </c>
    </row>
    <row r="2427" spans="1:16">
      <c r="A2427" s="347" t="s">
        <v>5451</v>
      </c>
      <c r="B2427" s="348">
        <v>275</v>
      </c>
      <c r="C2427" s="347" t="s">
        <v>28152</v>
      </c>
      <c r="D2427" s="347" t="s">
        <v>5452</v>
      </c>
      <c r="E2427" s="347">
        <v>6</v>
      </c>
      <c r="F2427" s="347">
        <v>0.7</v>
      </c>
      <c r="G2427" s="347" t="s">
        <v>11</v>
      </c>
      <c r="H2427" s="349">
        <v>47</v>
      </c>
      <c r="I2427" s="350" t="s">
        <v>12</v>
      </c>
      <c r="J2427" s="351">
        <f t="shared" si="37"/>
        <v>93</v>
      </c>
      <c r="K2427" s="351">
        <v>15.5</v>
      </c>
      <c r="L2427" s="3" t="str">
        <f>IFERROR(INDEX(dbOrdini[PREZZO
VINOLUX],MATCH(A2427,dbOrdini[CODICE
ANKER],0)),"")</f>
        <v/>
      </c>
      <c r="M2427" s="347" t="s">
        <v>10537</v>
      </c>
      <c r="N2427" s="15" t="str">
        <f>IFERROR(INDEX(dbOrdini[ORDINE],MATCH(A2427,dbOrdini[CODICE
ANKER]*(dbOrdini[CODICE
SUPPLY]="GEN24"),0)),"")</f>
        <v/>
      </c>
      <c r="O2427" s="352" t="s">
        <v>8</v>
      </c>
      <c r="P2427" s="347" t="s">
        <v>5453</v>
      </c>
    </row>
    <row r="2428" spans="1:16">
      <c r="A2428" s="347" t="s">
        <v>5454</v>
      </c>
      <c r="B2428" s="348">
        <v>121</v>
      </c>
      <c r="C2428" s="347" t="s">
        <v>28152</v>
      </c>
      <c r="D2428" s="347" t="s">
        <v>5455</v>
      </c>
      <c r="E2428" s="347">
        <v>6</v>
      </c>
      <c r="F2428" s="347">
        <v>0.7</v>
      </c>
      <c r="G2428" s="347" t="s">
        <v>11</v>
      </c>
      <c r="H2428" s="349">
        <v>43</v>
      </c>
      <c r="I2428" s="350" t="s">
        <v>12</v>
      </c>
      <c r="J2428" s="351">
        <f t="shared" si="37"/>
        <v>93</v>
      </c>
      <c r="K2428" s="351">
        <v>15.5</v>
      </c>
      <c r="L2428" s="3" t="str">
        <f>IFERROR(INDEX(dbOrdini[PREZZO
VINOLUX],MATCH(A2428,dbOrdini[CODICE
ANKER],0)),"")</f>
        <v/>
      </c>
      <c r="M2428" s="347" t="s">
        <v>10537</v>
      </c>
      <c r="N2428" s="15" t="str">
        <f>IFERROR(INDEX(dbOrdini[ORDINE],MATCH(A2428,dbOrdini[CODICE
ANKER]*(dbOrdini[CODICE
SUPPLY]="GEN24"),0)),"")</f>
        <v/>
      </c>
      <c r="O2428" s="352" t="s">
        <v>8</v>
      </c>
      <c r="P2428" s="347" t="s">
        <v>5456</v>
      </c>
    </row>
    <row r="2429" spans="1:16">
      <c r="A2429" s="347" t="s">
        <v>5457</v>
      </c>
      <c r="B2429" s="348">
        <v>1</v>
      </c>
      <c r="C2429" s="347" t="s">
        <v>28152</v>
      </c>
      <c r="D2429" s="347" t="s">
        <v>5458</v>
      </c>
      <c r="E2429" s="347">
        <v>6</v>
      </c>
      <c r="F2429" s="347">
        <v>0.75</v>
      </c>
      <c r="G2429" s="347" t="s">
        <v>11</v>
      </c>
      <c r="H2429" s="349">
        <v>12</v>
      </c>
      <c r="I2429" s="350" t="s">
        <v>12</v>
      </c>
      <c r="J2429" s="351">
        <f t="shared" si="37"/>
        <v>354</v>
      </c>
      <c r="K2429" s="351">
        <v>59</v>
      </c>
      <c r="L2429" s="3" t="str">
        <f>IFERROR(INDEX(dbOrdini[PREZZO
VINOLUX],MATCH(A2429,dbOrdini[CODICE
ANKER],0)),"")</f>
        <v/>
      </c>
      <c r="M2429" s="347" t="s">
        <v>28233</v>
      </c>
      <c r="N2429" s="15" t="str">
        <f>IFERROR(INDEX(dbOrdini[ORDINE],MATCH(A2429,dbOrdini[CODICE
ANKER]*(dbOrdini[CODICE
SUPPLY]="GEN24"),0)),"")</f>
        <v/>
      </c>
      <c r="O2429" s="352" t="s">
        <v>8</v>
      </c>
      <c r="P2429" s="347" t="s">
        <v>5459</v>
      </c>
    </row>
    <row r="2430" spans="1:16">
      <c r="A2430" s="347" t="s">
        <v>5460</v>
      </c>
      <c r="B2430" s="348">
        <v>9</v>
      </c>
      <c r="C2430" s="347" t="s">
        <v>28152</v>
      </c>
      <c r="D2430" s="347" t="s">
        <v>5461</v>
      </c>
      <c r="E2430" s="347">
        <v>6</v>
      </c>
      <c r="F2430" s="347">
        <v>0.7</v>
      </c>
      <c r="G2430" s="347" t="s">
        <v>11</v>
      </c>
      <c r="H2430" s="349">
        <v>40</v>
      </c>
      <c r="I2430" s="350" t="s">
        <v>12</v>
      </c>
      <c r="J2430" s="351">
        <f t="shared" si="37"/>
        <v>54.599999999999994</v>
      </c>
      <c r="K2430" s="351">
        <v>9.1</v>
      </c>
      <c r="L2430" s="3" t="str">
        <f>IFERROR(INDEX(dbOrdini[PREZZO
VINOLUX],MATCH(A2430,dbOrdini[CODICE
ANKER],0)),"")</f>
        <v/>
      </c>
      <c r="M2430" s="347" t="s">
        <v>28262</v>
      </c>
      <c r="N2430" s="15" t="str">
        <f>IFERROR(INDEX(dbOrdini[ORDINE],MATCH(A2430,dbOrdini[CODICE
ANKER]*(dbOrdini[CODICE
SUPPLY]="GEN24"),0)),"")</f>
        <v/>
      </c>
      <c r="O2430" s="352" t="s">
        <v>8</v>
      </c>
      <c r="P2430" s="347" t="s">
        <v>5462</v>
      </c>
    </row>
    <row r="2431" spans="1:16">
      <c r="A2431" s="347" t="s">
        <v>11660</v>
      </c>
      <c r="B2431" s="348">
        <v>0</v>
      </c>
      <c r="C2431" s="347" t="s">
        <v>28152</v>
      </c>
      <c r="D2431" s="347" t="s">
        <v>5464</v>
      </c>
      <c r="E2431" s="347">
        <v>12</v>
      </c>
      <c r="F2431" s="347">
        <v>1</v>
      </c>
      <c r="G2431" s="347" t="s">
        <v>11</v>
      </c>
      <c r="H2431" s="349">
        <v>40</v>
      </c>
      <c r="I2431" s="350" t="s">
        <v>12</v>
      </c>
      <c r="J2431" s="351">
        <f t="shared" si="37"/>
        <v>102</v>
      </c>
      <c r="K2431" s="351">
        <v>8.5</v>
      </c>
      <c r="L2431" s="3" t="str">
        <f>IFERROR(INDEX(dbOrdini[PREZZO
VINOLUX],MATCH(A2431,dbOrdini[CODICE
ANKER],0)),"")</f>
        <v/>
      </c>
      <c r="M2431" s="347" t="s">
        <v>10549</v>
      </c>
      <c r="N2431" s="15" t="str">
        <f>IFERROR(INDEX(dbOrdini[ORDINE],MATCH(A2431,dbOrdini[CODICE
ANKER]*(dbOrdini[CODICE
SUPPLY]="GEN24"),0)),"")</f>
        <v/>
      </c>
      <c r="O2431" s="352" t="s">
        <v>8</v>
      </c>
      <c r="P2431" s="347" t="s">
        <v>5467</v>
      </c>
    </row>
    <row r="2432" spans="1:16">
      <c r="A2432" s="347" t="s">
        <v>10862</v>
      </c>
      <c r="B2432" s="348">
        <v>264</v>
      </c>
      <c r="C2432" s="347" t="s">
        <v>28152</v>
      </c>
      <c r="D2432" s="347" t="s">
        <v>5464</v>
      </c>
      <c r="E2432" s="347">
        <v>12</v>
      </c>
      <c r="F2432" s="347">
        <v>1</v>
      </c>
      <c r="G2432" s="347" t="s">
        <v>11</v>
      </c>
      <c r="H2432" s="349">
        <v>40</v>
      </c>
      <c r="I2432" s="350" t="s">
        <v>12</v>
      </c>
      <c r="J2432" s="351">
        <f t="shared" si="37"/>
        <v>102</v>
      </c>
      <c r="K2432" s="351">
        <v>8.5</v>
      </c>
      <c r="L2432" s="3" t="str">
        <f>IFERROR(INDEX(dbOrdini[PREZZO
VINOLUX],MATCH(A2432,dbOrdini[CODICE
ANKER],0)),"")</f>
        <v/>
      </c>
      <c r="M2432" s="347" t="s">
        <v>10549</v>
      </c>
      <c r="N2432" s="15" t="str">
        <f>IFERROR(INDEX(dbOrdini[ORDINE],MATCH(A2432,dbOrdini[CODICE
ANKER]*(dbOrdini[CODICE
SUPPLY]="GEN24"),0)),"")</f>
        <v/>
      </c>
      <c r="O2432" s="352" t="s">
        <v>8</v>
      </c>
      <c r="P2432" s="347" t="s">
        <v>11659</v>
      </c>
    </row>
    <row r="2433" spans="1:16">
      <c r="A2433" s="347" t="s">
        <v>5463</v>
      </c>
      <c r="B2433" s="348">
        <v>3436</v>
      </c>
      <c r="C2433" s="347" t="s">
        <v>28152</v>
      </c>
      <c r="D2433" s="347" t="s">
        <v>5464</v>
      </c>
      <c r="E2433" s="347">
        <v>6</v>
      </c>
      <c r="F2433" s="347">
        <v>0.7</v>
      </c>
      <c r="G2433" s="347" t="s">
        <v>11</v>
      </c>
      <c r="H2433" s="349">
        <v>40</v>
      </c>
      <c r="I2433" s="350" t="s">
        <v>12</v>
      </c>
      <c r="J2433" s="351">
        <f t="shared" si="37"/>
        <v>40.200000000000003</v>
      </c>
      <c r="K2433" s="351">
        <v>6.7</v>
      </c>
      <c r="L2433" s="3" t="str">
        <f>IFERROR(INDEX(dbOrdini[PREZZO
VINOLUX],MATCH(A2433,dbOrdini[CODICE
ANKER],0)),"")</f>
        <v/>
      </c>
      <c r="M2433" s="347" t="s">
        <v>10549</v>
      </c>
      <c r="N2433" s="15" t="str">
        <f>IFERROR(INDEX(dbOrdini[ORDINE],MATCH(A2433,dbOrdini[CODICE
ANKER]*(dbOrdini[CODICE
SUPPLY]="GEN24"),0)),"")</f>
        <v/>
      </c>
      <c r="O2433" s="352" t="s">
        <v>8</v>
      </c>
      <c r="P2433" s="347" t="s">
        <v>5465</v>
      </c>
    </row>
    <row r="2434" spans="1:16">
      <c r="A2434" s="347" t="s">
        <v>10861</v>
      </c>
      <c r="B2434" s="348">
        <v>660</v>
      </c>
      <c r="C2434" s="347" t="s">
        <v>28152</v>
      </c>
      <c r="D2434" s="347" t="s">
        <v>5464</v>
      </c>
      <c r="E2434" s="347">
        <v>12</v>
      </c>
      <c r="F2434" s="347">
        <v>1</v>
      </c>
      <c r="G2434" s="347" t="s">
        <v>11</v>
      </c>
      <c r="H2434" s="349">
        <v>40</v>
      </c>
      <c r="I2434" s="350" t="s">
        <v>12</v>
      </c>
      <c r="J2434" s="351">
        <f t="shared" si="37"/>
        <v>102</v>
      </c>
      <c r="K2434" s="351">
        <v>8.5</v>
      </c>
      <c r="L2434" s="3" t="str">
        <f>IFERROR(INDEX(dbOrdini[PREZZO
VINOLUX],MATCH(A2434,dbOrdini[CODICE
ANKER],0)),"")</f>
        <v/>
      </c>
      <c r="M2434" s="347" t="s">
        <v>10549</v>
      </c>
      <c r="N2434" s="15" t="str">
        <f>IFERROR(INDEX(dbOrdini[ORDINE],MATCH(A2434,dbOrdini[CODICE
ANKER]*(dbOrdini[CODICE
SUPPLY]="GEN24"),0)),"")</f>
        <v/>
      </c>
      <c r="O2434" s="352" t="s">
        <v>8</v>
      </c>
      <c r="P2434" s="347" t="s">
        <v>11658</v>
      </c>
    </row>
    <row r="2435" spans="1:16">
      <c r="A2435" s="347" t="s">
        <v>10830</v>
      </c>
      <c r="B2435" s="348">
        <v>347</v>
      </c>
      <c r="C2435" s="347" t="s">
        <v>28152</v>
      </c>
      <c r="D2435" s="347" t="s">
        <v>5464</v>
      </c>
      <c r="E2435" s="347">
        <v>6</v>
      </c>
      <c r="F2435" s="347">
        <v>1</v>
      </c>
      <c r="G2435" s="347" t="s">
        <v>11</v>
      </c>
      <c r="H2435" s="349">
        <v>40</v>
      </c>
      <c r="I2435" s="350" t="s">
        <v>12</v>
      </c>
      <c r="J2435" s="351">
        <f t="shared" si="37"/>
        <v>51</v>
      </c>
      <c r="K2435" s="351">
        <v>8.5</v>
      </c>
      <c r="L2435" s="3" t="str">
        <f>IFERROR(INDEX(dbOrdini[PREZZO
VINOLUX],MATCH(A2435,dbOrdini[CODICE
ANKER],0)),"")</f>
        <v/>
      </c>
      <c r="M2435" s="347" t="s">
        <v>10549</v>
      </c>
      <c r="N2435" s="15" t="str">
        <f>IFERROR(INDEX(dbOrdini[ORDINE],MATCH(A2435,dbOrdini[CODICE
ANKER]*(dbOrdini[CODICE
SUPPLY]="GEN24"),0)),"")</f>
        <v/>
      </c>
      <c r="O2435" s="352" t="s">
        <v>8</v>
      </c>
      <c r="P2435" s="347" t="s">
        <v>11659</v>
      </c>
    </row>
    <row r="2436" spans="1:16">
      <c r="A2436" s="347" t="s">
        <v>28695</v>
      </c>
      <c r="B2436" s="348">
        <v>0</v>
      </c>
      <c r="C2436" s="347" t="s">
        <v>28152</v>
      </c>
      <c r="D2436" s="347" t="s">
        <v>5464</v>
      </c>
      <c r="E2436" s="347">
        <v>6</v>
      </c>
      <c r="F2436" s="347">
        <v>0.7</v>
      </c>
      <c r="G2436" s="347" t="s">
        <v>11</v>
      </c>
      <c r="H2436" s="349">
        <v>40</v>
      </c>
      <c r="I2436" s="350" t="s">
        <v>12</v>
      </c>
      <c r="J2436" s="351">
        <f t="shared" si="37"/>
        <v>40.200000000000003</v>
      </c>
      <c r="K2436" s="351">
        <v>6.7</v>
      </c>
      <c r="L2436" s="3" t="str">
        <f>IFERROR(INDEX(dbOrdini[PREZZO
VINOLUX],MATCH(A2436,dbOrdini[CODICE
ANKER],0)),"")</f>
        <v/>
      </c>
      <c r="M2436" s="347" t="s">
        <v>10549</v>
      </c>
      <c r="N2436" s="15" t="str">
        <f>IFERROR(INDEX(dbOrdini[ORDINE],MATCH(A2436,dbOrdini[CODICE
ANKER]*(dbOrdini[CODICE
SUPPLY]="GEN24"),0)),"")</f>
        <v/>
      </c>
      <c r="O2436" s="352" t="s">
        <v>8</v>
      </c>
      <c r="P2436" s="347" t="s">
        <v>28696</v>
      </c>
    </row>
    <row r="2437" spans="1:16">
      <c r="A2437" s="347" t="s">
        <v>5466</v>
      </c>
      <c r="B2437" s="348">
        <v>395</v>
      </c>
      <c r="C2437" s="347" t="s">
        <v>28152</v>
      </c>
      <c r="D2437" s="347" t="s">
        <v>5464</v>
      </c>
      <c r="E2437" s="347">
        <v>6</v>
      </c>
      <c r="F2437" s="347">
        <v>1</v>
      </c>
      <c r="G2437" s="347" t="s">
        <v>11</v>
      </c>
      <c r="H2437" s="349">
        <v>40</v>
      </c>
      <c r="I2437" s="350" t="s">
        <v>12</v>
      </c>
      <c r="J2437" s="351">
        <f t="shared" si="37"/>
        <v>51</v>
      </c>
      <c r="K2437" s="351">
        <v>8.5</v>
      </c>
      <c r="L2437" s="3" t="str">
        <f>IFERROR(INDEX(dbOrdini[PREZZO
VINOLUX],MATCH(A2437,dbOrdini[CODICE
ANKER],0)),"")</f>
        <v/>
      </c>
      <c r="M2437" s="347" t="s">
        <v>10549</v>
      </c>
      <c r="N2437" s="15" t="str">
        <f>IFERROR(INDEX(dbOrdini[ORDINE],MATCH(A2437,dbOrdini[CODICE
ANKER]*(dbOrdini[CODICE
SUPPLY]="GEN24"),0)),"")</f>
        <v/>
      </c>
      <c r="O2437" s="352" t="s">
        <v>8</v>
      </c>
      <c r="P2437" s="347" t="s">
        <v>5467</v>
      </c>
    </row>
    <row r="2438" spans="1:16">
      <c r="A2438" s="347" t="s">
        <v>5471</v>
      </c>
      <c r="B2438" s="348">
        <v>6</v>
      </c>
      <c r="C2438" s="347" t="s">
        <v>28152</v>
      </c>
      <c r="D2438" s="347" t="s">
        <v>5469</v>
      </c>
      <c r="E2438" s="347">
        <v>12</v>
      </c>
      <c r="F2438" s="347">
        <v>1</v>
      </c>
      <c r="G2438" s="347" t="s">
        <v>11</v>
      </c>
      <c r="H2438" s="349">
        <v>32.5</v>
      </c>
      <c r="I2438" s="350" t="s">
        <v>12</v>
      </c>
      <c r="J2438" s="351">
        <f t="shared" si="37"/>
        <v>109.80000000000001</v>
      </c>
      <c r="K2438" s="351">
        <v>9.15</v>
      </c>
      <c r="L2438" s="3">
        <f>IFERROR(INDEX(dbOrdini[PREZZO
VINOLUX],MATCH(A2438,dbOrdini[CODICE
ANKER],0)),"")</f>
        <v>6.85</v>
      </c>
      <c r="M2438" s="347" t="s">
        <v>10534</v>
      </c>
      <c r="N2438" s="15" t="str">
        <f>IFERROR(INDEX(dbOrdini[ORDINE],MATCH(A2438,dbOrdini[CODICE
ANKER]*(dbOrdini[CODICE
SUPPLY]="GEN24"),0)),"")</f>
        <v/>
      </c>
      <c r="O2438" s="352" t="s">
        <v>8</v>
      </c>
      <c r="P2438" s="347" t="s">
        <v>5472</v>
      </c>
    </row>
    <row r="2439" spans="1:16">
      <c r="A2439" s="347" t="s">
        <v>28697</v>
      </c>
      <c r="B2439" s="348">
        <v>1848</v>
      </c>
      <c r="C2439" s="347" t="s">
        <v>28152</v>
      </c>
      <c r="D2439" s="347" t="s">
        <v>5469</v>
      </c>
      <c r="E2439" s="347">
        <v>6</v>
      </c>
      <c r="F2439" s="347">
        <v>0.7</v>
      </c>
      <c r="G2439" s="347" t="s">
        <v>11</v>
      </c>
      <c r="H2439" s="349">
        <v>32.5</v>
      </c>
      <c r="I2439" s="350" t="s">
        <v>12</v>
      </c>
      <c r="J2439" s="351">
        <f t="shared" si="37"/>
        <v>43.5</v>
      </c>
      <c r="K2439" s="351">
        <v>7.25</v>
      </c>
      <c r="L2439" s="3" t="str">
        <f>IFERROR(INDEX(dbOrdini[PREZZO
VINOLUX],MATCH(A2439,dbOrdini[CODICE
ANKER],0)),"")</f>
        <v/>
      </c>
      <c r="M2439" s="347" t="s">
        <v>10534</v>
      </c>
      <c r="N2439" s="15" t="str">
        <f>IFERROR(INDEX(dbOrdini[ORDINE],MATCH(A2439,dbOrdini[CODICE
ANKER]*(dbOrdini[CODICE
SUPPLY]="GEN24"),0)),"")</f>
        <v/>
      </c>
      <c r="O2439" s="352" t="s">
        <v>8</v>
      </c>
      <c r="P2439" s="347" t="s">
        <v>28698</v>
      </c>
    </row>
    <row r="2440" spans="1:16">
      <c r="A2440" s="347" t="s">
        <v>5468</v>
      </c>
      <c r="B2440" s="348">
        <v>559</v>
      </c>
      <c r="C2440" s="347" t="s">
        <v>28152</v>
      </c>
      <c r="D2440" s="347" t="s">
        <v>5469</v>
      </c>
      <c r="E2440" s="347">
        <v>6</v>
      </c>
      <c r="F2440" s="347">
        <v>0.7</v>
      </c>
      <c r="G2440" s="347" t="s">
        <v>11</v>
      </c>
      <c r="H2440" s="349">
        <v>32.5</v>
      </c>
      <c r="I2440" s="350" t="s">
        <v>12</v>
      </c>
      <c r="J2440" s="351">
        <f t="shared" si="37"/>
        <v>43.5</v>
      </c>
      <c r="K2440" s="351">
        <v>7.25</v>
      </c>
      <c r="L2440" s="3" t="str">
        <f>IFERROR(INDEX(dbOrdini[PREZZO
VINOLUX],MATCH(A2440,dbOrdini[CODICE
ANKER],0)),"")</f>
        <v/>
      </c>
      <c r="M2440" s="347" t="s">
        <v>10534</v>
      </c>
      <c r="N2440" s="15" t="str">
        <f>IFERROR(INDEX(dbOrdini[ORDINE],MATCH(A2440,dbOrdini[CODICE
ANKER]*(dbOrdini[CODICE
SUPPLY]="GEN24"),0)),"")</f>
        <v/>
      </c>
      <c r="O2440" s="352" t="s">
        <v>8</v>
      </c>
      <c r="P2440" s="347" t="s">
        <v>5470</v>
      </c>
    </row>
    <row r="2441" spans="1:16">
      <c r="A2441" s="347" t="s">
        <v>5473</v>
      </c>
      <c r="B2441" s="348">
        <v>0</v>
      </c>
      <c r="C2441" s="347" t="s">
        <v>28152</v>
      </c>
      <c r="D2441" s="347" t="s">
        <v>5474</v>
      </c>
      <c r="E2441" s="347">
        <v>6</v>
      </c>
      <c r="F2441" s="347">
        <v>0.7</v>
      </c>
      <c r="G2441" s="347" t="s">
        <v>11</v>
      </c>
      <c r="H2441" s="349">
        <v>43</v>
      </c>
      <c r="I2441" s="350" t="s">
        <v>12</v>
      </c>
      <c r="J2441" s="351">
        <f t="shared" si="37"/>
        <v>53.699999999999996</v>
      </c>
      <c r="K2441" s="351">
        <v>8.9499999999999993</v>
      </c>
      <c r="L2441" s="3" t="str">
        <f>IFERROR(INDEX(dbOrdini[PREZZO
VINOLUX],MATCH(A2441,dbOrdini[CODICE
ANKER],0)),"")</f>
        <v/>
      </c>
      <c r="M2441" s="347" t="s">
        <v>10549</v>
      </c>
      <c r="N2441" s="15" t="str">
        <f>IFERROR(INDEX(dbOrdini[ORDINE],MATCH(A2441,dbOrdini[CODICE
ANKER]*(dbOrdini[CODICE
SUPPLY]="GEN24"),0)),"")</f>
        <v/>
      </c>
      <c r="O2441" s="352" t="s">
        <v>8</v>
      </c>
      <c r="P2441" s="347" t="s">
        <v>5475</v>
      </c>
    </row>
    <row r="2442" spans="1:16">
      <c r="A2442" s="347" t="s">
        <v>5476</v>
      </c>
      <c r="B2442" s="348">
        <v>5</v>
      </c>
      <c r="C2442" s="347" t="s">
        <v>28152</v>
      </c>
      <c r="D2442" s="347" t="s">
        <v>5477</v>
      </c>
      <c r="E2442" s="347">
        <v>6</v>
      </c>
      <c r="F2442" s="347">
        <v>0.7</v>
      </c>
      <c r="G2442" s="347" t="s">
        <v>11</v>
      </c>
      <c r="H2442" s="349">
        <v>32.5</v>
      </c>
      <c r="I2442" s="350" t="s">
        <v>12</v>
      </c>
      <c r="J2442" s="351">
        <f t="shared" si="37"/>
        <v>41.7</v>
      </c>
      <c r="K2442" s="351">
        <v>6.95</v>
      </c>
      <c r="L2442" s="3" t="str">
        <f>IFERROR(INDEX(dbOrdini[PREZZO
VINOLUX],MATCH(A2442,dbOrdini[CODICE
ANKER],0)),"")</f>
        <v/>
      </c>
      <c r="M2442" s="347" t="s">
        <v>10549</v>
      </c>
      <c r="N2442" s="15" t="str">
        <f>IFERROR(INDEX(dbOrdini[ORDINE],MATCH(A2442,dbOrdini[CODICE
ANKER]*(dbOrdini[CODICE
SUPPLY]="GEN24"),0)),"")</f>
        <v/>
      </c>
      <c r="O2442" s="352" t="s">
        <v>8</v>
      </c>
      <c r="P2442" s="347" t="s">
        <v>5478</v>
      </c>
    </row>
    <row r="2443" spans="1:16">
      <c r="A2443" s="347" t="s">
        <v>5479</v>
      </c>
      <c r="B2443" s="348">
        <v>101</v>
      </c>
      <c r="C2443" s="347" t="s">
        <v>28152</v>
      </c>
      <c r="D2443" s="347" t="s">
        <v>5480</v>
      </c>
      <c r="E2443" s="347">
        <v>6</v>
      </c>
      <c r="F2443" s="347">
        <v>0.7</v>
      </c>
      <c r="G2443" s="347" t="s">
        <v>11</v>
      </c>
      <c r="H2443" s="349">
        <v>45</v>
      </c>
      <c r="I2443" s="350" t="s">
        <v>12</v>
      </c>
      <c r="J2443" s="351">
        <f t="shared" si="37"/>
        <v>57.599999999999994</v>
      </c>
      <c r="K2443" s="351">
        <v>9.6</v>
      </c>
      <c r="L2443" s="3" t="str">
        <f>IFERROR(INDEX(dbOrdini[PREZZO
VINOLUX],MATCH(A2443,dbOrdini[CODICE
ANKER],0)),"")</f>
        <v/>
      </c>
      <c r="M2443" s="347" t="s">
        <v>10549</v>
      </c>
      <c r="N2443" s="15" t="str">
        <f>IFERROR(INDEX(dbOrdini[ORDINE],MATCH(A2443,dbOrdini[CODICE
ANKER]*(dbOrdini[CODICE
SUPPLY]="GEN24"),0)),"")</f>
        <v/>
      </c>
      <c r="O2443" s="352" t="s">
        <v>8</v>
      </c>
      <c r="P2443" s="347" t="s">
        <v>5481</v>
      </c>
    </row>
    <row r="2444" spans="1:16">
      <c r="A2444" s="347" t="s">
        <v>5482</v>
      </c>
      <c r="B2444" s="348">
        <v>1261</v>
      </c>
      <c r="C2444" s="347" t="s">
        <v>28152</v>
      </c>
      <c r="D2444" s="347" t="s">
        <v>5483</v>
      </c>
      <c r="E2444" s="347">
        <v>6</v>
      </c>
      <c r="F2444" s="347">
        <v>0.7</v>
      </c>
      <c r="G2444" s="347" t="s">
        <v>11</v>
      </c>
      <c r="H2444" s="349">
        <v>43</v>
      </c>
      <c r="I2444" s="350" t="s">
        <v>12</v>
      </c>
      <c r="J2444" s="351">
        <f t="shared" si="37"/>
        <v>70.5</v>
      </c>
      <c r="K2444" s="351">
        <v>11.75</v>
      </c>
      <c r="L2444" s="3" t="str">
        <f>IFERROR(INDEX(dbOrdini[PREZZO
VINOLUX],MATCH(A2444,dbOrdini[CODICE
ANKER],0)),"")</f>
        <v/>
      </c>
      <c r="M2444" s="347" t="s">
        <v>10549</v>
      </c>
      <c r="N2444" s="15" t="str">
        <f>IFERROR(INDEX(dbOrdini[ORDINE],MATCH(A2444,dbOrdini[CODICE
ANKER]*(dbOrdini[CODICE
SUPPLY]="GEN24"),0)),"")</f>
        <v/>
      </c>
      <c r="O2444" s="352" t="s">
        <v>8</v>
      </c>
      <c r="P2444" s="347" t="s">
        <v>5484</v>
      </c>
    </row>
    <row r="2445" spans="1:16">
      <c r="A2445" s="347" t="s">
        <v>5485</v>
      </c>
      <c r="B2445" s="348">
        <v>2327</v>
      </c>
      <c r="C2445" s="347" t="s">
        <v>28152</v>
      </c>
      <c r="D2445" s="347" t="s">
        <v>5486</v>
      </c>
      <c r="E2445" s="347">
        <v>6</v>
      </c>
      <c r="F2445" s="347">
        <v>0.7</v>
      </c>
      <c r="G2445" s="347" t="s">
        <v>11</v>
      </c>
      <c r="H2445" s="349">
        <v>32.5</v>
      </c>
      <c r="I2445" s="350" t="s">
        <v>12</v>
      </c>
      <c r="J2445" s="351">
        <f t="shared" ref="J2445:J2508" si="38">E2445*K2445</f>
        <v>43.5</v>
      </c>
      <c r="K2445" s="351">
        <v>7.25</v>
      </c>
      <c r="L2445" s="3" t="str">
        <f>IFERROR(INDEX(dbOrdini[PREZZO
VINOLUX],MATCH(A2445,dbOrdini[CODICE
ANKER],0)),"")</f>
        <v/>
      </c>
      <c r="M2445" s="347" t="s">
        <v>10549</v>
      </c>
      <c r="N2445" s="15" t="str">
        <f>IFERROR(INDEX(dbOrdini[ORDINE],MATCH(A2445,dbOrdini[CODICE
ANKER]*(dbOrdini[CODICE
SUPPLY]="GEN24"),0)),"")</f>
        <v/>
      </c>
      <c r="O2445" s="352" t="s">
        <v>8</v>
      </c>
      <c r="P2445" s="347" t="s">
        <v>5487</v>
      </c>
    </row>
    <row r="2446" spans="1:16">
      <c r="A2446" s="347" t="s">
        <v>5488</v>
      </c>
      <c r="B2446" s="348">
        <v>24</v>
      </c>
      <c r="C2446" s="347" t="s">
        <v>28152</v>
      </c>
      <c r="D2446" s="347" t="s">
        <v>5486</v>
      </c>
      <c r="E2446" s="347">
        <v>12</v>
      </c>
      <c r="F2446" s="347">
        <v>1</v>
      </c>
      <c r="G2446" s="347" t="s">
        <v>11</v>
      </c>
      <c r="H2446" s="349">
        <v>32.5</v>
      </c>
      <c r="I2446" s="350" t="s">
        <v>12</v>
      </c>
      <c r="J2446" s="351">
        <f t="shared" si="38"/>
        <v>109.80000000000001</v>
      </c>
      <c r="K2446" s="351">
        <v>9.15</v>
      </c>
      <c r="L2446" s="3" t="str">
        <f>IFERROR(INDEX(dbOrdini[PREZZO
VINOLUX],MATCH(A2446,dbOrdini[CODICE
ANKER],0)),"")</f>
        <v/>
      </c>
      <c r="M2446" s="347" t="s">
        <v>10534</v>
      </c>
      <c r="N2446" s="15" t="str">
        <f>IFERROR(INDEX(dbOrdini[ORDINE],MATCH(A2446,dbOrdini[CODICE
ANKER]*(dbOrdini[CODICE
SUPPLY]="GEN24"),0)),"")</f>
        <v/>
      </c>
      <c r="O2446" s="352" t="s">
        <v>8</v>
      </c>
      <c r="P2446" s="347" t="s">
        <v>5489</v>
      </c>
    </row>
    <row r="2447" spans="1:16">
      <c r="A2447" s="347" t="s">
        <v>11661</v>
      </c>
      <c r="B2447" s="348">
        <v>0</v>
      </c>
      <c r="C2447" s="347" t="s">
        <v>28152</v>
      </c>
      <c r="D2447" s="347" t="s">
        <v>11662</v>
      </c>
      <c r="E2447" s="347">
        <v>6</v>
      </c>
      <c r="F2447" s="347">
        <v>1</v>
      </c>
      <c r="G2447" s="347" t="s">
        <v>11</v>
      </c>
      <c r="H2447" s="349">
        <v>40</v>
      </c>
      <c r="I2447" s="350" t="s">
        <v>12</v>
      </c>
      <c r="J2447" s="351">
        <f t="shared" si="38"/>
        <v>51</v>
      </c>
      <c r="K2447" s="351">
        <v>8.5</v>
      </c>
      <c r="L2447" s="3" t="str">
        <f>IFERROR(INDEX(dbOrdini[PREZZO
VINOLUX],MATCH(A2447,dbOrdini[CODICE
ANKER],0)),"")</f>
        <v/>
      </c>
      <c r="M2447" s="347" t="s">
        <v>10549</v>
      </c>
      <c r="N2447" s="15" t="str">
        <f>IFERROR(INDEX(dbOrdini[ORDINE],MATCH(A2447,dbOrdini[CODICE
ANKER]*(dbOrdini[CODICE
SUPPLY]="GEN24"),0)),"")</f>
        <v/>
      </c>
      <c r="O2447" s="352" t="s">
        <v>8</v>
      </c>
      <c r="P2447" s="347" t="s">
        <v>5467</v>
      </c>
    </row>
    <row r="2448" spans="1:16">
      <c r="A2448" s="347" t="s">
        <v>5490</v>
      </c>
      <c r="B2448" s="348">
        <v>1183</v>
      </c>
      <c r="C2448" s="347" t="s">
        <v>28152</v>
      </c>
      <c r="D2448" s="347" t="s">
        <v>5491</v>
      </c>
      <c r="E2448" s="347">
        <v>6</v>
      </c>
      <c r="F2448" s="347">
        <v>0.7</v>
      </c>
      <c r="G2448" s="347" t="s">
        <v>11262</v>
      </c>
      <c r="H2448" s="349">
        <v>32.5</v>
      </c>
      <c r="I2448" s="350" t="s">
        <v>12</v>
      </c>
      <c r="J2448" s="351">
        <f t="shared" si="38"/>
        <v>43.2</v>
      </c>
      <c r="K2448" s="351">
        <v>7.2</v>
      </c>
      <c r="L2448" s="3">
        <f>IFERROR(INDEX(dbOrdini[PREZZO
VINOLUX],MATCH(A2448,dbOrdini[CODICE
ANKER],0)),"")</f>
        <v>6.95</v>
      </c>
      <c r="M2448" s="347" t="s">
        <v>10534</v>
      </c>
      <c r="N2448" s="15" t="str">
        <f>IFERROR(INDEX(dbOrdini[ORDINE],MATCH(A2448,dbOrdini[CODICE
ANKER]*(dbOrdini[CODICE
SUPPLY]="GEN24"),0)),"")</f>
        <v/>
      </c>
      <c r="O2448" s="352" t="s">
        <v>8</v>
      </c>
      <c r="P2448" s="347" t="s">
        <v>5492</v>
      </c>
    </row>
    <row r="2449" spans="1:16">
      <c r="A2449" s="347" t="s">
        <v>28699</v>
      </c>
      <c r="B2449" s="348">
        <v>0</v>
      </c>
      <c r="C2449" s="347" t="s">
        <v>28152</v>
      </c>
      <c r="D2449" s="347" t="s">
        <v>28700</v>
      </c>
      <c r="E2449" s="347">
        <v>6</v>
      </c>
      <c r="F2449" s="347">
        <v>0.7</v>
      </c>
      <c r="G2449" s="347" t="s">
        <v>11</v>
      </c>
      <c r="H2449" s="349">
        <v>32.5</v>
      </c>
      <c r="I2449" s="350" t="s">
        <v>12</v>
      </c>
      <c r="J2449" s="351">
        <f t="shared" si="38"/>
        <v>45</v>
      </c>
      <c r="K2449" s="351">
        <v>7.5</v>
      </c>
      <c r="L2449" s="3" t="str">
        <f>IFERROR(INDEX(dbOrdini[PREZZO
VINOLUX],MATCH(A2449,dbOrdini[CODICE
ANKER],0)),"")</f>
        <v/>
      </c>
      <c r="M2449" s="347" t="s">
        <v>10549</v>
      </c>
      <c r="N2449" s="15" t="str">
        <f>IFERROR(INDEX(dbOrdini[ORDINE],MATCH(A2449,dbOrdini[CODICE
ANKER]*(dbOrdini[CODICE
SUPPLY]="GEN24"),0)),"")</f>
        <v/>
      </c>
      <c r="O2449" s="352" t="s">
        <v>8</v>
      </c>
      <c r="P2449" s="347" t="s">
        <v>16</v>
      </c>
    </row>
    <row r="2450" spans="1:16">
      <c r="A2450" s="347" t="s">
        <v>5493</v>
      </c>
      <c r="B2450" s="348">
        <v>278</v>
      </c>
      <c r="C2450" s="347" t="s">
        <v>28152</v>
      </c>
      <c r="D2450" s="347" t="s">
        <v>5494</v>
      </c>
      <c r="E2450" s="347">
        <v>6</v>
      </c>
      <c r="F2450" s="347">
        <v>0.7</v>
      </c>
      <c r="G2450" s="347" t="s">
        <v>11</v>
      </c>
      <c r="H2450" s="349">
        <v>40</v>
      </c>
      <c r="I2450" s="350" t="s">
        <v>12</v>
      </c>
      <c r="J2450" s="351">
        <f t="shared" si="38"/>
        <v>73.5</v>
      </c>
      <c r="K2450" s="351">
        <v>12.25</v>
      </c>
      <c r="L2450" s="3" t="str">
        <f>IFERROR(INDEX(dbOrdini[PREZZO
VINOLUX],MATCH(A2450,dbOrdini[CODICE
ANKER],0)),"")</f>
        <v/>
      </c>
      <c r="M2450" s="347" t="s">
        <v>10549</v>
      </c>
      <c r="N2450" s="15" t="str">
        <f>IFERROR(INDEX(dbOrdini[ORDINE],MATCH(A2450,dbOrdini[CODICE
ANKER]*(dbOrdini[CODICE
SUPPLY]="GEN24"),0)),"")</f>
        <v/>
      </c>
      <c r="O2450" s="352" t="s">
        <v>8</v>
      </c>
      <c r="P2450" s="347" t="s">
        <v>5495</v>
      </c>
    </row>
    <row r="2451" spans="1:16">
      <c r="A2451" s="347" t="s">
        <v>5496</v>
      </c>
      <c r="B2451" s="348">
        <v>1251</v>
      </c>
      <c r="C2451" s="347" t="s">
        <v>28152</v>
      </c>
      <c r="D2451" s="347" t="s">
        <v>5497</v>
      </c>
      <c r="E2451" s="347">
        <v>6</v>
      </c>
      <c r="F2451" s="347">
        <v>0.7</v>
      </c>
      <c r="G2451" s="347" t="s">
        <v>11</v>
      </c>
      <c r="H2451" s="349">
        <v>40</v>
      </c>
      <c r="I2451" s="350" t="s">
        <v>12</v>
      </c>
      <c r="J2451" s="351">
        <f t="shared" si="38"/>
        <v>39</v>
      </c>
      <c r="K2451" s="351">
        <v>6.5</v>
      </c>
      <c r="L2451" s="3" t="str">
        <f>IFERROR(INDEX(dbOrdini[PREZZO
VINOLUX],MATCH(A2451,dbOrdini[CODICE
ANKER],0)),"")</f>
        <v/>
      </c>
      <c r="M2451" s="347" t="s">
        <v>10549</v>
      </c>
      <c r="N2451" s="15" t="str">
        <f>IFERROR(INDEX(dbOrdini[ORDINE],MATCH(A2451,dbOrdini[CODICE
ANKER]*(dbOrdini[CODICE
SUPPLY]="GEN24"),0)),"")</f>
        <v/>
      </c>
      <c r="O2451" s="352" t="s">
        <v>8</v>
      </c>
      <c r="P2451" s="347" t="s">
        <v>5498</v>
      </c>
    </row>
    <row r="2452" spans="1:16">
      <c r="A2452" s="347" t="s">
        <v>5499</v>
      </c>
      <c r="B2452" s="348">
        <v>12</v>
      </c>
      <c r="C2452" s="347" t="s">
        <v>28152</v>
      </c>
      <c r="D2452" s="347" t="s">
        <v>5500</v>
      </c>
      <c r="E2452" s="347">
        <v>6</v>
      </c>
      <c r="F2452" s="347">
        <v>0.7</v>
      </c>
      <c r="G2452" s="347" t="s">
        <v>11</v>
      </c>
      <c r="H2452" s="349">
        <v>43</v>
      </c>
      <c r="I2452" s="350" t="s">
        <v>12</v>
      </c>
      <c r="J2452" s="351">
        <f t="shared" si="38"/>
        <v>81</v>
      </c>
      <c r="K2452" s="351">
        <v>13.5</v>
      </c>
      <c r="L2452" s="3" t="str">
        <f>IFERROR(INDEX(dbOrdini[PREZZO
VINOLUX],MATCH(A2452,dbOrdini[CODICE
ANKER],0)),"")</f>
        <v/>
      </c>
      <c r="M2452" s="347" t="s">
        <v>10537</v>
      </c>
      <c r="N2452" s="15" t="str">
        <f>IFERROR(INDEX(dbOrdini[ORDINE],MATCH(A2452,dbOrdini[CODICE
ANKER]*(dbOrdini[CODICE
SUPPLY]="GEN24"),0)),"")</f>
        <v/>
      </c>
      <c r="O2452" s="352" t="s">
        <v>8</v>
      </c>
      <c r="P2452" s="347" t="s">
        <v>5501</v>
      </c>
    </row>
    <row r="2453" spans="1:16">
      <c r="A2453" s="347" t="s">
        <v>5502</v>
      </c>
      <c r="B2453" s="348">
        <v>9</v>
      </c>
      <c r="C2453" s="347" t="s">
        <v>28152</v>
      </c>
      <c r="D2453" s="347" t="s">
        <v>5503</v>
      </c>
      <c r="E2453" s="347">
        <v>6</v>
      </c>
      <c r="F2453" s="347">
        <v>0.7</v>
      </c>
      <c r="G2453" s="347" t="s">
        <v>11</v>
      </c>
      <c r="H2453" s="349">
        <v>57</v>
      </c>
      <c r="I2453" s="350" t="s">
        <v>12</v>
      </c>
      <c r="J2453" s="351">
        <f t="shared" si="38"/>
        <v>87</v>
      </c>
      <c r="K2453" s="351">
        <v>14.5</v>
      </c>
      <c r="L2453" s="3" t="str">
        <f>IFERROR(INDEX(dbOrdini[PREZZO
VINOLUX],MATCH(A2453,dbOrdini[CODICE
ANKER],0)),"")</f>
        <v/>
      </c>
      <c r="M2453" s="347" t="s">
        <v>10537</v>
      </c>
      <c r="N2453" s="15" t="str">
        <f>IFERROR(INDEX(dbOrdini[ORDINE],MATCH(A2453,dbOrdini[CODICE
ANKER]*(dbOrdini[CODICE
SUPPLY]="GEN24"),0)),"")</f>
        <v/>
      </c>
      <c r="O2453" s="352" t="s">
        <v>8</v>
      </c>
      <c r="P2453" s="347" t="s">
        <v>5504</v>
      </c>
    </row>
    <row r="2454" spans="1:16">
      <c r="A2454" s="347" t="s">
        <v>5507</v>
      </c>
      <c r="B2454" s="348">
        <v>656</v>
      </c>
      <c r="C2454" s="347" t="s">
        <v>28152</v>
      </c>
      <c r="D2454" s="347" t="s">
        <v>5508</v>
      </c>
      <c r="E2454" s="347">
        <v>20</v>
      </c>
      <c r="F2454" s="347">
        <v>0.35</v>
      </c>
      <c r="G2454" s="347" t="s">
        <v>11</v>
      </c>
      <c r="H2454" s="349">
        <v>16.5</v>
      </c>
      <c r="I2454" s="350" t="s">
        <v>12</v>
      </c>
      <c r="J2454" s="351">
        <f t="shared" si="38"/>
        <v>50</v>
      </c>
      <c r="K2454" s="351">
        <v>2.5</v>
      </c>
      <c r="L2454" s="3" t="str">
        <f>IFERROR(INDEX(dbOrdini[PREZZO
VINOLUX],MATCH(A2454,dbOrdini[CODICE
ANKER],0)),"")</f>
        <v/>
      </c>
      <c r="M2454" s="347" t="s">
        <v>28181</v>
      </c>
      <c r="N2454" s="15" t="str">
        <f>IFERROR(INDEX(dbOrdini[ORDINE],MATCH(A2454,dbOrdini[CODICE
ANKER]*(dbOrdini[CODICE
SUPPLY]="GEN24"),0)),"")</f>
        <v/>
      </c>
      <c r="O2454" s="352" t="s">
        <v>8</v>
      </c>
      <c r="P2454" s="347" t="s">
        <v>5509</v>
      </c>
    </row>
    <row r="2455" spans="1:16">
      <c r="A2455" s="347" t="s">
        <v>5505</v>
      </c>
      <c r="B2455" s="348">
        <v>61</v>
      </c>
      <c r="C2455" s="347" t="s">
        <v>28152</v>
      </c>
      <c r="D2455" s="347" t="s">
        <v>11663</v>
      </c>
      <c r="E2455" s="347">
        <v>20</v>
      </c>
      <c r="F2455" s="347">
        <v>0.35</v>
      </c>
      <c r="G2455" s="347" t="s">
        <v>11</v>
      </c>
      <c r="H2455" s="349">
        <v>20.100000000000001</v>
      </c>
      <c r="I2455" s="350" t="s">
        <v>12</v>
      </c>
      <c r="J2455" s="351">
        <f t="shared" si="38"/>
        <v>67</v>
      </c>
      <c r="K2455" s="351">
        <v>3.35</v>
      </c>
      <c r="L2455" s="3" t="str">
        <f>IFERROR(INDEX(dbOrdini[PREZZO
VINOLUX],MATCH(A2455,dbOrdini[CODICE
ANKER],0)),"")</f>
        <v/>
      </c>
      <c r="M2455" s="347" t="s">
        <v>28181</v>
      </c>
      <c r="N2455" s="15" t="str">
        <f>IFERROR(INDEX(dbOrdini[ORDINE],MATCH(A2455,dbOrdini[CODICE
ANKER]*(dbOrdini[CODICE
SUPPLY]="GEN24"),0)),"")</f>
        <v/>
      </c>
      <c r="O2455" s="352" t="s">
        <v>8</v>
      </c>
      <c r="P2455" s="347" t="s">
        <v>5506</v>
      </c>
    </row>
    <row r="2456" spans="1:16">
      <c r="A2456" s="347" t="s">
        <v>28701</v>
      </c>
      <c r="B2456" s="348">
        <v>59</v>
      </c>
      <c r="C2456" s="347" t="s">
        <v>28152</v>
      </c>
      <c r="D2456" s="347" t="s">
        <v>28702</v>
      </c>
      <c r="E2456" s="347">
        <v>20</v>
      </c>
      <c r="F2456" s="347">
        <v>0.35</v>
      </c>
      <c r="G2456" s="347" t="s">
        <v>11</v>
      </c>
      <c r="H2456" s="349">
        <v>13</v>
      </c>
      <c r="I2456" s="350" t="s">
        <v>12</v>
      </c>
      <c r="J2456" s="351">
        <f t="shared" si="38"/>
        <v>54</v>
      </c>
      <c r="K2456" s="351">
        <v>2.7</v>
      </c>
      <c r="L2456" s="3" t="str">
        <f>IFERROR(INDEX(dbOrdini[PREZZO
VINOLUX],MATCH(A2456,dbOrdini[CODICE
ANKER],0)),"")</f>
        <v/>
      </c>
      <c r="M2456" s="347" t="s">
        <v>28181</v>
      </c>
      <c r="N2456" s="15" t="str">
        <f>IFERROR(INDEX(dbOrdini[ORDINE],MATCH(A2456,dbOrdini[CODICE
ANKER]*(dbOrdini[CODICE
SUPPLY]="GEN24"),0)),"")</f>
        <v/>
      </c>
      <c r="O2456" s="352" t="s">
        <v>8</v>
      </c>
      <c r="P2456" s="347" t="s">
        <v>28703</v>
      </c>
    </row>
    <row r="2457" spans="1:16">
      <c r="A2457" s="347" t="s">
        <v>11664</v>
      </c>
      <c r="B2457" s="348">
        <v>40</v>
      </c>
      <c r="C2457" s="347" t="s">
        <v>28152</v>
      </c>
      <c r="D2457" s="347" t="s">
        <v>5510</v>
      </c>
      <c r="E2457" s="347">
        <v>20</v>
      </c>
      <c r="F2457" s="347">
        <v>0.35</v>
      </c>
      <c r="G2457" s="347" t="s">
        <v>11</v>
      </c>
      <c r="H2457" s="349">
        <v>13</v>
      </c>
      <c r="I2457" s="350" t="s">
        <v>12</v>
      </c>
      <c r="J2457" s="351">
        <f t="shared" si="38"/>
        <v>50</v>
      </c>
      <c r="K2457" s="351">
        <v>2.5</v>
      </c>
      <c r="L2457" s="3" t="str">
        <f>IFERROR(INDEX(dbOrdini[PREZZO
VINOLUX],MATCH(A2457,dbOrdini[CODICE
ANKER],0)),"")</f>
        <v/>
      </c>
      <c r="M2457" s="347" t="s">
        <v>28181</v>
      </c>
      <c r="N2457" s="15" t="str">
        <f>IFERROR(INDEX(dbOrdini[ORDINE],MATCH(A2457,dbOrdini[CODICE
ANKER]*(dbOrdini[CODICE
SUPPLY]="GEN24"),0)),"")</f>
        <v/>
      </c>
      <c r="O2457" s="352" t="s">
        <v>8</v>
      </c>
      <c r="P2457" s="347" t="s">
        <v>5511</v>
      </c>
    </row>
    <row r="2458" spans="1:16">
      <c r="A2458" s="347" t="s">
        <v>11665</v>
      </c>
      <c r="B2458" s="348">
        <v>62</v>
      </c>
      <c r="C2458" s="347" t="s">
        <v>28152</v>
      </c>
      <c r="D2458" s="347" t="s">
        <v>11666</v>
      </c>
      <c r="E2458" s="347">
        <v>20</v>
      </c>
      <c r="F2458" s="347">
        <v>0.35</v>
      </c>
      <c r="G2458" s="347" t="s">
        <v>11</v>
      </c>
      <c r="H2458" s="349">
        <v>13</v>
      </c>
      <c r="I2458" s="350" t="s">
        <v>12</v>
      </c>
      <c r="J2458" s="351">
        <f t="shared" si="38"/>
        <v>50</v>
      </c>
      <c r="K2458" s="351">
        <v>2.5</v>
      </c>
      <c r="L2458" s="3" t="str">
        <f>IFERROR(INDEX(dbOrdini[PREZZO
VINOLUX],MATCH(A2458,dbOrdini[CODICE
ANKER],0)),"")</f>
        <v/>
      </c>
      <c r="M2458" s="347" t="s">
        <v>28181</v>
      </c>
      <c r="N2458" s="15" t="str">
        <f>IFERROR(INDEX(dbOrdini[ORDINE],MATCH(A2458,dbOrdini[CODICE
ANKER]*(dbOrdini[CODICE
SUPPLY]="GEN24"),0)),"")</f>
        <v/>
      </c>
      <c r="O2458" s="352" t="s">
        <v>8</v>
      </c>
      <c r="P2458" s="347" t="s">
        <v>11667</v>
      </c>
    </row>
    <row r="2459" spans="1:16">
      <c r="A2459" s="347" t="s">
        <v>11668</v>
      </c>
      <c r="B2459" s="348">
        <v>62</v>
      </c>
      <c r="C2459" s="347" t="s">
        <v>28152</v>
      </c>
      <c r="D2459" s="347" t="s">
        <v>5512</v>
      </c>
      <c r="E2459" s="347">
        <v>20</v>
      </c>
      <c r="F2459" s="347">
        <v>0.35</v>
      </c>
      <c r="G2459" s="347" t="s">
        <v>11</v>
      </c>
      <c r="H2459" s="349">
        <v>13</v>
      </c>
      <c r="I2459" s="350" t="s">
        <v>12</v>
      </c>
      <c r="J2459" s="351">
        <f t="shared" si="38"/>
        <v>50</v>
      </c>
      <c r="K2459" s="351">
        <v>2.5</v>
      </c>
      <c r="L2459" s="3" t="str">
        <f>IFERROR(INDEX(dbOrdini[PREZZO
VINOLUX],MATCH(A2459,dbOrdini[CODICE
ANKER],0)),"")</f>
        <v/>
      </c>
      <c r="M2459" s="347" t="s">
        <v>28181</v>
      </c>
      <c r="N2459" s="15" t="str">
        <f>IFERROR(INDEX(dbOrdini[ORDINE],MATCH(A2459,dbOrdini[CODICE
ANKER]*(dbOrdini[CODICE
SUPPLY]="GEN24"),0)),"")</f>
        <v/>
      </c>
      <c r="O2459" s="352" t="s">
        <v>8</v>
      </c>
      <c r="P2459" s="347" t="s">
        <v>11669</v>
      </c>
    </row>
    <row r="2460" spans="1:16">
      <c r="A2460" s="347" t="s">
        <v>11670</v>
      </c>
      <c r="B2460" s="348">
        <v>55</v>
      </c>
      <c r="C2460" s="347" t="s">
        <v>28152</v>
      </c>
      <c r="D2460" s="347" t="s">
        <v>5513</v>
      </c>
      <c r="E2460" s="347">
        <v>20</v>
      </c>
      <c r="F2460" s="347">
        <v>0.35</v>
      </c>
      <c r="G2460" s="347" t="s">
        <v>11262</v>
      </c>
      <c r="H2460" s="349">
        <v>13</v>
      </c>
      <c r="I2460" s="350" t="s">
        <v>12</v>
      </c>
      <c r="J2460" s="351">
        <f t="shared" si="38"/>
        <v>50</v>
      </c>
      <c r="K2460" s="351">
        <v>2.5</v>
      </c>
      <c r="L2460" s="3" t="str">
        <f>IFERROR(INDEX(dbOrdini[PREZZO
VINOLUX],MATCH(A2460,dbOrdini[CODICE
ANKER],0)),"")</f>
        <v/>
      </c>
      <c r="M2460" s="347" t="s">
        <v>28181</v>
      </c>
      <c r="N2460" s="15" t="str">
        <f>IFERROR(INDEX(dbOrdini[ORDINE],MATCH(A2460,dbOrdini[CODICE
ANKER]*(dbOrdini[CODICE
SUPPLY]="GEN24"),0)),"")</f>
        <v/>
      </c>
      <c r="O2460" s="352" t="s">
        <v>8</v>
      </c>
      <c r="P2460" s="347" t="s">
        <v>11671</v>
      </c>
    </row>
    <row r="2461" spans="1:16">
      <c r="A2461" s="347" t="s">
        <v>5514</v>
      </c>
      <c r="B2461" s="348">
        <v>0</v>
      </c>
      <c r="C2461" s="347" t="s">
        <v>28152</v>
      </c>
      <c r="D2461" s="347" t="s">
        <v>5515</v>
      </c>
      <c r="E2461" s="347">
        <v>6</v>
      </c>
      <c r="F2461" s="347">
        <v>0.7</v>
      </c>
      <c r="G2461" s="347" t="s">
        <v>11</v>
      </c>
      <c r="H2461" s="349">
        <v>41.3</v>
      </c>
      <c r="I2461" s="350" t="s">
        <v>12</v>
      </c>
      <c r="J2461" s="351">
        <f t="shared" si="38"/>
        <v>129</v>
      </c>
      <c r="K2461" s="351">
        <v>21.5</v>
      </c>
      <c r="L2461" s="3" t="str">
        <f>IFERROR(INDEX(dbOrdini[PREZZO
VINOLUX],MATCH(A2461,dbOrdini[CODICE
ANKER],0)),"")</f>
        <v/>
      </c>
      <c r="M2461" s="347" t="s">
        <v>10537</v>
      </c>
      <c r="N2461" s="15" t="str">
        <f>IFERROR(INDEX(dbOrdini[ORDINE],MATCH(A2461,dbOrdini[CODICE
ANKER]*(dbOrdini[CODICE
SUPPLY]="GEN24"),0)),"")</f>
        <v/>
      </c>
      <c r="O2461" s="352" t="s">
        <v>8</v>
      </c>
      <c r="P2461" s="347" t="s">
        <v>5516</v>
      </c>
    </row>
    <row r="2462" spans="1:16">
      <c r="A2462" s="347" t="s">
        <v>5517</v>
      </c>
      <c r="B2462" s="348">
        <v>5</v>
      </c>
      <c r="C2462" s="347" t="s">
        <v>28152</v>
      </c>
      <c r="D2462" s="347" t="s">
        <v>5518</v>
      </c>
      <c r="E2462" s="347">
        <v>6</v>
      </c>
      <c r="F2462" s="347">
        <v>1</v>
      </c>
      <c r="G2462" s="347" t="s">
        <v>11262</v>
      </c>
      <c r="H2462" s="349">
        <v>43</v>
      </c>
      <c r="I2462" s="350" t="s">
        <v>12</v>
      </c>
      <c r="J2462" s="351">
        <f t="shared" si="38"/>
        <v>82.5</v>
      </c>
      <c r="K2462" s="351">
        <v>13.75</v>
      </c>
      <c r="L2462" s="3" t="str">
        <f>IFERROR(INDEX(dbOrdini[PREZZO
VINOLUX],MATCH(A2462,dbOrdini[CODICE
ANKER],0)),"")</f>
        <v/>
      </c>
      <c r="M2462" s="347" t="s">
        <v>10537</v>
      </c>
      <c r="N2462" s="15" t="str">
        <f>IFERROR(INDEX(dbOrdini[ORDINE],MATCH(A2462,dbOrdini[CODICE
ANKER]*(dbOrdini[CODICE
SUPPLY]="GEN24"),0)),"")</f>
        <v/>
      </c>
      <c r="O2462" s="352" t="s">
        <v>8</v>
      </c>
      <c r="P2462" s="347" t="s">
        <v>5519</v>
      </c>
    </row>
    <row r="2463" spans="1:16">
      <c r="A2463" s="347" t="s">
        <v>5520</v>
      </c>
      <c r="B2463" s="348">
        <v>14</v>
      </c>
      <c r="C2463" s="347" t="s">
        <v>28152</v>
      </c>
      <c r="D2463" s="347" t="s">
        <v>5521</v>
      </c>
      <c r="E2463" s="347">
        <v>50</v>
      </c>
      <c r="F2463" s="347">
        <v>0.05</v>
      </c>
      <c r="G2463" s="347" t="s">
        <v>11</v>
      </c>
      <c r="H2463" s="349">
        <v>43</v>
      </c>
      <c r="I2463" s="350" t="s">
        <v>12</v>
      </c>
      <c r="J2463" s="351">
        <f t="shared" si="38"/>
        <v>97.5</v>
      </c>
      <c r="K2463" s="351">
        <v>1.95</v>
      </c>
      <c r="L2463" s="3" t="str">
        <f>IFERROR(INDEX(dbOrdini[PREZZO
VINOLUX],MATCH(A2463,dbOrdini[CODICE
ANKER],0)),"")</f>
        <v/>
      </c>
      <c r="M2463" s="347" t="s">
        <v>10537</v>
      </c>
      <c r="N2463" s="15" t="str">
        <f>IFERROR(INDEX(dbOrdini[ORDINE],MATCH(A2463,dbOrdini[CODICE
ANKER]*(dbOrdini[CODICE
SUPPLY]="GEN24"),0)),"")</f>
        <v/>
      </c>
      <c r="O2463" s="352" t="s">
        <v>8</v>
      </c>
      <c r="P2463" s="347" t="s">
        <v>5522</v>
      </c>
    </row>
    <row r="2464" spans="1:16">
      <c r="A2464" s="347" t="s">
        <v>28704</v>
      </c>
      <c r="B2464" s="348">
        <v>0</v>
      </c>
      <c r="C2464" s="347" t="s">
        <v>28152</v>
      </c>
      <c r="D2464" s="347" t="s">
        <v>5523</v>
      </c>
      <c r="E2464" s="347">
        <v>4</v>
      </c>
      <c r="F2464" s="347">
        <v>0.7</v>
      </c>
      <c r="G2464" s="347" t="s">
        <v>11</v>
      </c>
      <c r="H2464" s="349">
        <v>43</v>
      </c>
      <c r="I2464" s="350" t="s">
        <v>12</v>
      </c>
      <c r="J2464" s="351">
        <f t="shared" si="38"/>
        <v>52.8</v>
      </c>
      <c r="K2464" s="351">
        <v>13.2</v>
      </c>
      <c r="L2464" s="3" t="str">
        <f>IFERROR(INDEX(dbOrdini[PREZZO
VINOLUX],MATCH(A2464,dbOrdini[CODICE
ANKER],0)),"")</f>
        <v/>
      </c>
      <c r="M2464" s="347" t="s">
        <v>10537</v>
      </c>
      <c r="N2464" s="15" t="str">
        <f>IFERROR(INDEX(dbOrdini[ORDINE],MATCH(A2464,dbOrdini[CODICE
ANKER]*(dbOrdini[CODICE
SUPPLY]="GEN24"),0)),"")</f>
        <v/>
      </c>
      <c r="O2464" s="352" t="s">
        <v>8</v>
      </c>
      <c r="P2464" s="347" t="s">
        <v>28705</v>
      </c>
    </row>
    <row r="2465" spans="1:16">
      <c r="A2465" s="347" t="s">
        <v>11672</v>
      </c>
      <c r="B2465" s="348">
        <v>0</v>
      </c>
      <c r="C2465" s="347" t="s">
        <v>28152</v>
      </c>
      <c r="D2465" s="347" t="s">
        <v>5523</v>
      </c>
      <c r="E2465" s="347">
        <v>4</v>
      </c>
      <c r="F2465" s="347">
        <v>0.7</v>
      </c>
      <c r="G2465" s="347" t="s">
        <v>11</v>
      </c>
      <c r="H2465" s="349">
        <v>43</v>
      </c>
      <c r="I2465" s="350" t="s">
        <v>12</v>
      </c>
      <c r="J2465" s="351">
        <f t="shared" si="38"/>
        <v>52.8</v>
      </c>
      <c r="K2465" s="351">
        <v>13.2</v>
      </c>
      <c r="L2465" s="3" t="str">
        <f>IFERROR(INDEX(dbOrdini[PREZZO
VINOLUX],MATCH(A2465,dbOrdini[CODICE
ANKER],0)),"")</f>
        <v/>
      </c>
      <c r="M2465" s="347" t="s">
        <v>10537</v>
      </c>
      <c r="N2465" s="15" t="str">
        <f>IFERROR(INDEX(dbOrdini[ORDINE],MATCH(A2465,dbOrdini[CODICE
ANKER]*(dbOrdini[CODICE
SUPPLY]="GEN24"),0)),"")</f>
        <v/>
      </c>
      <c r="O2465" s="352" t="s">
        <v>8</v>
      </c>
      <c r="P2465" s="347" t="s">
        <v>11673</v>
      </c>
    </row>
    <row r="2466" spans="1:16">
      <c r="A2466" s="347" t="s">
        <v>5524</v>
      </c>
      <c r="B2466" s="348">
        <v>2</v>
      </c>
      <c r="C2466" s="347" t="s">
        <v>28152</v>
      </c>
      <c r="D2466" s="347" t="s">
        <v>5525</v>
      </c>
      <c r="E2466" s="347">
        <v>4</v>
      </c>
      <c r="F2466" s="347">
        <v>0.7</v>
      </c>
      <c r="G2466" s="347" t="s">
        <v>11</v>
      </c>
      <c r="H2466" s="349">
        <v>43</v>
      </c>
      <c r="I2466" s="350" t="s">
        <v>12</v>
      </c>
      <c r="J2466" s="351">
        <f t="shared" si="38"/>
        <v>39.799999999999997</v>
      </c>
      <c r="K2466" s="351">
        <v>9.9499999999999993</v>
      </c>
      <c r="L2466" s="3" t="str">
        <f>IFERROR(INDEX(dbOrdini[PREZZO
VINOLUX],MATCH(A2466,dbOrdini[CODICE
ANKER],0)),"")</f>
        <v/>
      </c>
      <c r="M2466" s="347" t="s">
        <v>10537</v>
      </c>
      <c r="N2466" s="15" t="str">
        <f>IFERROR(INDEX(dbOrdini[ORDINE],MATCH(A2466,dbOrdini[CODICE
ANKER]*(dbOrdini[CODICE
SUPPLY]="GEN24"),0)),"")</f>
        <v/>
      </c>
      <c r="O2466" s="352" t="s">
        <v>8</v>
      </c>
      <c r="P2466" s="347" t="s">
        <v>5526</v>
      </c>
    </row>
    <row r="2467" spans="1:16">
      <c r="A2467" s="347" t="s">
        <v>5527</v>
      </c>
      <c r="B2467" s="348">
        <v>51</v>
      </c>
      <c r="C2467" s="347" t="s">
        <v>28152</v>
      </c>
      <c r="D2467" s="347" t="s">
        <v>5528</v>
      </c>
      <c r="E2467" s="347">
        <v>4</v>
      </c>
      <c r="F2467" s="347">
        <v>0.5</v>
      </c>
      <c r="G2467" s="347" t="s">
        <v>11262</v>
      </c>
      <c r="H2467" s="349">
        <v>43</v>
      </c>
      <c r="I2467" s="350" t="s">
        <v>12</v>
      </c>
      <c r="J2467" s="351">
        <f t="shared" si="38"/>
        <v>69</v>
      </c>
      <c r="K2467" s="351">
        <v>17.25</v>
      </c>
      <c r="L2467" s="3" t="str">
        <f>IFERROR(INDEX(dbOrdini[PREZZO
VINOLUX],MATCH(A2467,dbOrdini[CODICE
ANKER],0)),"")</f>
        <v/>
      </c>
      <c r="M2467" s="347" t="s">
        <v>10537</v>
      </c>
      <c r="N2467" s="15" t="str">
        <f>IFERROR(INDEX(dbOrdini[ORDINE],MATCH(A2467,dbOrdini[CODICE
ANKER]*(dbOrdini[CODICE
SUPPLY]="GEN24"),0)),"")</f>
        <v/>
      </c>
      <c r="O2467" s="352" t="s">
        <v>8</v>
      </c>
      <c r="P2467" s="347" t="s">
        <v>5529</v>
      </c>
    </row>
    <row r="2468" spans="1:16">
      <c r="A2468" s="347" t="s">
        <v>5530</v>
      </c>
      <c r="B2468" s="348">
        <v>0</v>
      </c>
      <c r="C2468" s="347" t="s">
        <v>28152</v>
      </c>
      <c r="D2468" s="347" t="s">
        <v>5531</v>
      </c>
      <c r="E2468" s="347">
        <v>4</v>
      </c>
      <c r="F2468" s="347">
        <v>0.7</v>
      </c>
      <c r="G2468" s="347" t="s">
        <v>11</v>
      </c>
      <c r="H2468" s="349">
        <v>43</v>
      </c>
      <c r="I2468" s="350" t="s">
        <v>12</v>
      </c>
      <c r="J2468" s="351">
        <f t="shared" si="38"/>
        <v>43.2</v>
      </c>
      <c r="K2468" s="351">
        <v>10.8</v>
      </c>
      <c r="L2468" s="3" t="str">
        <f>IFERROR(INDEX(dbOrdini[PREZZO
VINOLUX],MATCH(A2468,dbOrdini[CODICE
ANKER],0)),"")</f>
        <v/>
      </c>
      <c r="M2468" s="347" t="s">
        <v>10537</v>
      </c>
      <c r="N2468" s="15" t="str">
        <f>IFERROR(INDEX(dbOrdini[ORDINE],MATCH(A2468,dbOrdini[CODICE
ANKER]*(dbOrdini[CODICE
SUPPLY]="GEN24"),0)),"")</f>
        <v/>
      </c>
      <c r="O2468" s="352" t="s">
        <v>8</v>
      </c>
      <c r="P2468" s="347" t="s">
        <v>5532</v>
      </c>
    </row>
    <row r="2469" spans="1:16">
      <c r="A2469" s="347" t="s">
        <v>28706</v>
      </c>
      <c r="B2469" s="348">
        <v>3</v>
      </c>
      <c r="C2469" s="347" t="s">
        <v>28152</v>
      </c>
      <c r="D2469" s="347" t="s">
        <v>26284</v>
      </c>
      <c r="E2469" s="347">
        <v>6</v>
      </c>
      <c r="F2469" s="347">
        <v>0.7</v>
      </c>
      <c r="G2469" s="347" t="s">
        <v>11</v>
      </c>
      <c r="H2469" s="349">
        <v>40</v>
      </c>
      <c r="I2469" s="350" t="s">
        <v>12</v>
      </c>
      <c r="J2469" s="351">
        <f t="shared" si="38"/>
        <v>111</v>
      </c>
      <c r="K2469" s="351">
        <v>18.5</v>
      </c>
      <c r="L2469" s="3" t="str">
        <f>IFERROR(INDEX(dbOrdini[PREZZO
VINOLUX],MATCH(A2469,dbOrdini[CODICE
ANKER],0)),"")</f>
        <v/>
      </c>
      <c r="M2469" s="347" t="s">
        <v>10642</v>
      </c>
      <c r="N2469" s="15" t="str">
        <f>IFERROR(INDEX(dbOrdini[ORDINE],MATCH(A2469,dbOrdini[CODICE
ANKER]*(dbOrdini[CODICE
SUPPLY]="GEN24"),0)),"")</f>
        <v/>
      </c>
      <c r="O2469" s="352" t="s">
        <v>8</v>
      </c>
      <c r="P2469" s="347" t="s">
        <v>28707</v>
      </c>
    </row>
    <row r="2470" spans="1:16">
      <c r="A2470" s="347" t="s">
        <v>5533</v>
      </c>
      <c r="B2470" s="348">
        <v>0</v>
      </c>
      <c r="C2470" s="347" t="s">
        <v>28152</v>
      </c>
      <c r="D2470" s="347" t="s">
        <v>5534</v>
      </c>
      <c r="E2470" s="347">
        <v>3</v>
      </c>
      <c r="F2470" s="347">
        <v>0.7</v>
      </c>
      <c r="G2470" s="347" t="s">
        <v>11</v>
      </c>
      <c r="H2470" s="349">
        <v>46</v>
      </c>
      <c r="I2470" s="350" t="s">
        <v>12</v>
      </c>
      <c r="J2470" s="351">
        <f t="shared" si="38"/>
        <v>118.5</v>
      </c>
      <c r="K2470" s="351">
        <v>39.5</v>
      </c>
      <c r="L2470" s="3" t="str">
        <f>IFERROR(INDEX(dbOrdini[PREZZO
VINOLUX],MATCH(A2470,dbOrdini[CODICE
ANKER],0)),"")</f>
        <v/>
      </c>
      <c r="M2470" s="347" t="s">
        <v>10536</v>
      </c>
      <c r="N2470" s="15" t="str">
        <f>IFERROR(INDEX(dbOrdini[ORDINE],MATCH(A2470,dbOrdini[CODICE
ANKER]*(dbOrdini[CODICE
SUPPLY]="GEN24"),0)),"")</f>
        <v/>
      </c>
      <c r="O2470" s="352" t="s">
        <v>8</v>
      </c>
      <c r="P2470" s="347" t="s">
        <v>5535</v>
      </c>
    </row>
    <row r="2471" spans="1:16">
      <c r="A2471" s="347" t="s">
        <v>5536</v>
      </c>
      <c r="B2471" s="348">
        <v>0</v>
      </c>
      <c r="C2471" s="347" t="s">
        <v>28152</v>
      </c>
      <c r="D2471" s="347" t="s">
        <v>10762</v>
      </c>
      <c r="E2471" s="347">
        <v>6</v>
      </c>
      <c r="F2471" s="347">
        <v>0.7</v>
      </c>
      <c r="G2471" s="347" t="s">
        <v>11</v>
      </c>
      <c r="H2471" s="349">
        <v>40</v>
      </c>
      <c r="I2471" s="350" t="s">
        <v>12</v>
      </c>
      <c r="J2471" s="351">
        <f t="shared" si="38"/>
        <v>67.199999999999989</v>
      </c>
      <c r="K2471" s="351">
        <v>11.2</v>
      </c>
      <c r="L2471" s="3" t="str">
        <f>IFERROR(INDEX(dbOrdini[PREZZO
VINOLUX],MATCH(A2471,dbOrdini[CODICE
ANKER],0)),"")</f>
        <v/>
      </c>
      <c r="M2471" s="347" t="s">
        <v>10560</v>
      </c>
      <c r="N2471" s="15" t="str">
        <f>IFERROR(INDEX(dbOrdini[ORDINE],MATCH(A2471,dbOrdini[CODICE
ANKER]*(dbOrdini[CODICE
SUPPLY]="GEN24"),0)),"")</f>
        <v/>
      </c>
      <c r="O2471" s="352" t="s">
        <v>8</v>
      </c>
      <c r="P2471" s="347" t="s">
        <v>5537</v>
      </c>
    </row>
    <row r="2472" spans="1:16">
      <c r="A2472" s="347" t="s">
        <v>5538</v>
      </c>
      <c r="B2472" s="348">
        <v>35</v>
      </c>
      <c r="C2472" s="347" t="s">
        <v>28152</v>
      </c>
      <c r="D2472" s="347" t="s">
        <v>5539</v>
      </c>
      <c r="E2472" s="347">
        <v>6</v>
      </c>
      <c r="F2472" s="347">
        <v>0.7</v>
      </c>
      <c r="G2472" s="347" t="s">
        <v>11</v>
      </c>
      <c r="H2472" s="349">
        <v>43</v>
      </c>
      <c r="I2472" s="350" t="s">
        <v>12</v>
      </c>
      <c r="J2472" s="351">
        <f t="shared" si="38"/>
        <v>162</v>
      </c>
      <c r="K2472" s="351">
        <v>27</v>
      </c>
      <c r="L2472" s="3" t="str">
        <f>IFERROR(INDEX(dbOrdini[PREZZO
VINOLUX],MATCH(A2472,dbOrdini[CODICE
ANKER],0)),"")</f>
        <v/>
      </c>
      <c r="M2472" s="347" t="s">
        <v>10541</v>
      </c>
      <c r="N2472" s="15" t="str">
        <f>IFERROR(INDEX(dbOrdini[ORDINE],MATCH(A2472,dbOrdini[CODICE
ANKER]*(dbOrdini[CODICE
SUPPLY]="GEN24"),0)),"")</f>
        <v/>
      </c>
      <c r="O2472" s="352" t="s">
        <v>8</v>
      </c>
      <c r="P2472" s="347" t="s">
        <v>5540</v>
      </c>
    </row>
    <row r="2473" spans="1:16">
      <c r="A2473" s="347" t="s">
        <v>28708</v>
      </c>
      <c r="B2473" s="348">
        <v>0</v>
      </c>
      <c r="C2473" s="347" t="s">
        <v>28152</v>
      </c>
      <c r="D2473" s="347" t="s">
        <v>28709</v>
      </c>
      <c r="E2473" s="347">
        <v>6</v>
      </c>
      <c r="F2473" s="347">
        <v>1</v>
      </c>
      <c r="G2473" s="347" t="s">
        <v>11</v>
      </c>
      <c r="H2473" s="349">
        <v>40</v>
      </c>
      <c r="I2473" s="350" t="s">
        <v>12</v>
      </c>
      <c r="J2473" s="351">
        <f t="shared" si="38"/>
        <v>369</v>
      </c>
      <c r="K2473" s="351">
        <v>61.5</v>
      </c>
      <c r="L2473" s="3" t="str">
        <f>IFERROR(INDEX(dbOrdini[PREZZO
VINOLUX],MATCH(A2473,dbOrdini[CODICE
ANKER],0)),"")</f>
        <v/>
      </c>
      <c r="M2473" s="347" t="s">
        <v>10541</v>
      </c>
      <c r="N2473" s="15" t="str">
        <f>IFERROR(INDEX(dbOrdini[ORDINE],MATCH(A2473,dbOrdini[CODICE
ANKER]*(dbOrdini[CODICE
SUPPLY]="GEN24"),0)),"")</f>
        <v/>
      </c>
      <c r="O2473" s="352" t="s">
        <v>8</v>
      </c>
      <c r="P2473" s="347" t="s">
        <v>28710</v>
      </c>
    </row>
    <row r="2474" spans="1:16">
      <c r="A2474" s="347" t="s">
        <v>10831</v>
      </c>
      <c r="B2474" s="348">
        <v>29</v>
      </c>
      <c r="C2474" s="347" t="s">
        <v>28152</v>
      </c>
      <c r="D2474" s="347" t="s">
        <v>5542</v>
      </c>
      <c r="E2474" s="347">
        <v>6</v>
      </c>
      <c r="F2474" s="347">
        <v>1</v>
      </c>
      <c r="G2474" s="347" t="s">
        <v>11</v>
      </c>
      <c r="H2474" s="349">
        <v>40</v>
      </c>
      <c r="I2474" s="350" t="s">
        <v>12</v>
      </c>
      <c r="J2474" s="351">
        <f t="shared" si="38"/>
        <v>369</v>
      </c>
      <c r="K2474" s="351">
        <v>61.5</v>
      </c>
      <c r="L2474" s="3" t="str">
        <f>IFERROR(INDEX(dbOrdini[PREZZO
VINOLUX],MATCH(A2474,dbOrdini[CODICE
ANKER],0)),"")</f>
        <v/>
      </c>
      <c r="M2474" s="347" t="s">
        <v>10541</v>
      </c>
      <c r="N2474" s="15" t="str">
        <f>IFERROR(INDEX(dbOrdini[ORDINE],MATCH(A2474,dbOrdini[CODICE
ANKER]*(dbOrdini[CODICE
SUPPLY]="GEN24"),0)),"")</f>
        <v/>
      </c>
      <c r="O2474" s="352" t="s">
        <v>8</v>
      </c>
      <c r="P2474" s="347" t="s">
        <v>5543</v>
      </c>
    </row>
    <row r="2475" spans="1:16">
      <c r="A2475" s="347" t="s">
        <v>5541</v>
      </c>
      <c r="B2475" s="348">
        <v>626</v>
      </c>
      <c r="C2475" s="347" t="s">
        <v>28152</v>
      </c>
      <c r="D2475" s="347" t="s">
        <v>5542</v>
      </c>
      <c r="E2475" s="347">
        <v>6</v>
      </c>
      <c r="F2475" s="347">
        <v>0.7</v>
      </c>
      <c r="G2475" s="347" t="s">
        <v>11</v>
      </c>
      <c r="H2475" s="349">
        <v>40</v>
      </c>
      <c r="I2475" s="350" t="s">
        <v>12</v>
      </c>
      <c r="J2475" s="351">
        <f t="shared" si="38"/>
        <v>286.5</v>
      </c>
      <c r="K2475" s="351">
        <v>47.75</v>
      </c>
      <c r="L2475" s="3" t="str">
        <f>IFERROR(INDEX(dbOrdini[PREZZO
VINOLUX],MATCH(A2475,dbOrdini[CODICE
ANKER],0)),"")</f>
        <v/>
      </c>
      <c r="M2475" s="347" t="s">
        <v>10541</v>
      </c>
      <c r="N2475" s="15" t="str">
        <f>IFERROR(INDEX(dbOrdini[ORDINE],MATCH(A2475,dbOrdini[CODICE
ANKER]*(dbOrdini[CODICE
SUPPLY]="GEN24"),0)),"")</f>
        <v/>
      </c>
      <c r="O2475" s="352" t="s">
        <v>8</v>
      </c>
      <c r="P2475" s="347" t="s">
        <v>5543</v>
      </c>
    </row>
    <row r="2476" spans="1:16">
      <c r="A2476" s="347" t="s">
        <v>5551</v>
      </c>
      <c r="B2476" s="348">
        <v>32840</v>
      </c>
      <c r="C2476" s="347" t="s">
        <v>28152</v>
      </c>
      <c r="D2476" s="347" t="s">
        <v>5545</v>
      </c>
      <c r="E2476" s="347">
        <v>6</v>
      </c>
      <c r="F2476" s="347">
        <v>0.7</v>
      </c>
      <c r="G2476" s="347" t="s">
        <v>11</v>
      </c>
      <c r="H2476" s="349">
        <v>40</v>
      </c>
      <c r="I2476" s="350" t="s">
        <v>12</v>
      </c>
      <c r="J2476" s="351">
        <f t="shared" si="38"/>
        <v>78.599999999999994</v>
      </c>
      <c r="K2476" s="351">
        <v>13.1</v>
      </c>
      <c r="L2476" s="3" t="str">
        <f>IFERROR(INDEX(dbOrdini[PREZZO
VINOLUX],MATCH(A2476,dbOrdini[CODICE
ANKER],0)),"")</f>
        <v/>
      </c>
      <c r="M2476" s="347" t="s">
        <v>10541</v>
      </c>
      <c r="N2476" s="15" t="str">
        <f>IFERROR(INDEX(dbOrdini[ORDINE],MATCH(A2476,dbOrdini[CODICE
ANKER]*(dbOrdini[CODICE
SUPPLY]="GEN24"),0)),"")</f>
        <v/>
      </c>
      <c r="O2476" s="352" t="s">
        <v>8</v>
      </c>
      <c r="P2476" s="347" t="s">
        <v>5552</v>
      </c>
    </row>
    <row r="2477" spans="1:16">
      <c r="A2477" s="347" t="s">
        <v>5544</v>
      </c>
      <c r="B2477" s="348">
        <v>1088</v>
      </c>
      <c r="C2477" s="347" t="s">
        <v>28152</v>
      </c>
      <c r="D2477" s="347" t="s">
        <v>5545</v>
      </c>
      <c r="E2477" s="347">
        <v>24</v>
      </c>
      <c r="F2477" s="347">
        <v>0.2</v>
      </c>
      <c r="G2477" s="347" t="s">
        <v>11</v>
      </c>
      <c r="H2477" s="349">
        <v>40</v>
      </c>
      <c r="I2477" s="350" t="s">
        <v>12</v>
      </c>
      <c r="J2477" s="351">
        <f t="shared" si="38"/>
        <v>206.39999999999998</v>
      </c>
      <c r="K2477" s="351">
        <v>8.6</v>
      </c>
      <c r="L2477" s="3" t="str">
        <f>IFERROR(INDEX(dbOrdini[PREZZO
VINOLUX],MATCH(A2477,dbOrdini[CODICE
ANKER],0)),"")</f>
        <v/>
      </c>
      <c r="M2477" s="347" t="s">
        <v>10541</v>
      </c>
      <c r="N2477" s="15" t="str">
        <f>IFERROR(INDEX(dbOrdini[ORDINE],MATCH(A2477,dbOrdini[CODICE
ANKER]*(dbOrdini[CODICE
SUPPLY]="GEN24"),0)),"")</f>
        <v/>
      </c>
      <c r="O2477" s="352" t="s">
        <v>8</v>
      </c>
      <c r="P2477" s="347" t="s">
        <v>5546</v>
      </c>
    </row>
    <row r="2478" spans="1:16">
      <c r="A2478" s="347" t="s">
        <v>5549</v>
      </c>
      <c r="B2478" s="348">
        <v>0</v>
      </c>
      <c r="C2478" s="347" t="s">
        <v>28152</v>
      </c>
      <c r="D2478" s="347" t="s">
        <v>5545</v>
      </c>
      <c r="E2478" s="347">
        <v>6</v>
      </c>
      <c r="F2478" s="347">
        <v>0.7</v>
      </c>
      <c r="G2478" s="347" t="s">
        <v>11</v>
      </c>
      <c r="H2478" s="349">
        <v>40</v>
      </c>
      <c r="I2478" s="350" t="s">
        <v>12</v>
      </c>
      <c r="J2478" s="351">
        <f t="shared" si="38"/>
        <v>80.699999999999989</v>
      </c>
      <c r="K2478" s="351">
        <v>13.45</v>
      </c>
      <c r="L2478" s="3" t="str">
        <f>IFERROR(INDEX(dbOrdini[PREZZO
VINOLUX],MATCH(A2478,dbOrdini[CODICE
ANKER],0)),"")</f>
        <v/>
      </c>
      <c r="M2478" s="347" t="s">
        <v>10541</v>
      </c>
      <c r="N2478" s="15" t="str">
        <f>IFERROR(INDEX(dbOrdini[ORDINE],MATCH(A2478,dbOrdini[CODICE
ANKER]*(dbOrdini[CODICE
SUPPLY]="GEN24"),0)),"")</f>
        <v/>
      </c>
      <c r="O2478" s="352" t="s">
        <v>8</v>
      </c>
      <c r="P2478" s="347" t="s">
        <v>5550</v>
      </c>
    </row>
    <row r="2479" spans="1:16">
      <c r="A2479" s="347" t="s">
        <v>5553</v>
      </c>
      <c r="B2479" s="348">
        <v>5405</v>
      </c>
      <c r="C2479" s="347" t="s">
        <v>28152</v>
      </c>
      <c r="D2479" s="347" t="s">
        <v>5545</v>
      </c>
      <c r="E2479" s="347">
        <v>6</v>
      </c>
      <c r="F2479" s="347">
        <v>1</v>
      </c>
      <c r="G2479" s="347" t="s">
        <v>11</v>
      </c>
      <c r="H2479" s="349">
        <v>40</v>
      </c>
      <c r="I2479" s="350" t="s">
        <v>12</v>
      </c>
      <c r="J2479" s="351">
        <f t="shared" si="38"/>
        <v>108.89999999999999</v>
      </c>
      <c r="K2479" s="351">
        <v>18.149999999999999</v>
      </c>
      <c r="L2479" s="3" t="str">
        <f>IFERROR(INDEX(dbOrdini[PREZZO
VINOLUX],MATCH(A2479,dbOrdini[CODICE
ANKER],0)),"")</f>
        <v/>
      </c>
      <c r="M2479" s="347" t="s">
        <v>10541</v>
      </c>
      <c r="N2479" s="15" t="str">
        <f>IFERROR(INDEX(dbOrdini[ORDINE],MATCH(A2479,dbOrdini[CODICE
ANKER]*(dbOrdini[CODICE
SUPPLY]="GEN24"),0)),"")</f>
        <v/>
      </c>
      <c r="O2479" s="352" t="s">
        <v>8</v>
      </c>
      <c r="P2479" s="347" t="s">
        <v>5554</v>
      </c>
    </row>
    <row r="2480" spans="1:16">
      <c r="A2480" s="347" t="s">
        <v>5555</v>
      </c>
      <c r="B2480" s="348">
        <v>1541</v>
      </c>
      <c r="C2480" s="347" t="s">
        <v>28152</v>
      </c>
      <c r="D2480" s="347" t="s">
        <v>5545</v>
      </c>
      <c r="E2480" s="347">
        <v>12</v>
      </c>
      <c r="F2480" s="347">
        <v>1</v>
      </c>
      <c r="G2480" s="347" t="s">
        <v>11</v>
      </c>
      <c r="H2480" s="349">
        <v>40</v>
      </c>
      <c r="I2480" s="350" t="s">
        <v>12</v>
      </c>
      <c r="J2480" s="351">
        <f t="shared" si="38"/>
        <v>217.79999999999998</v>
      </c>
      <c r="K2480" s="351">
        <v>18.149999999999999</v>
      </c>
      <c r="L2480" s="3" t="str">
        <f>IFERROR(INDEX(dbOrdini[PREZZO
VINOLUX],MATCH(A2480,dbOrdini[CODICE
ANKER],0)),"")</f>
        <v/>
      </c>
      <c r="M2480" s="347" t="s">
        <v>10541</v>
      </c>
      <c r="N2480" s="15" t="str">
        <f>IFERROR(INDEX(dbOrdini[ORDINE],MATCH(A2480,dbOrdini[CODICE
ANKER]*(dbOrdini[CODICE
SUPPLY]="GEN24"),0)),"")</f>
        <v/>
      </c>
      <c r="O2480" s="352" t="s">
        <v>8</v>
      </c>
      <c r="P2480" s="347" t="s">
        <v>5554</v>
      </c>
    </row>
    <row r="2481" spans="1:16">
      <c r="A2481" s="347" t="s">
        <v>5556</v>
      </c>
      <c r="B2481" s="348">
        <v>0</v>
      </c>
      <c r="C2481" s="347" t="s">
        <v>28152</v>
      </c>
      <c r="D2481" s="347" t="s">
        <v>5545</v>
      </c>
      <c r="E2481" s="347">
        <v>6</v>
      </c>
      <c r="F2481" s="347">
        <v>1.5</v>
      </c>
      <c r="G2481" s="347" t="s">
        <v>11</v>
      </c>
      <c r="H2481" s="349">
        <v>40</v>
      </c>
      <c r="I2481" s="350" t="s">
        <v>12</v>
      </c>
      <c r="J2481" s="351">
        <f t="shared" si="38"/>
        <v>228</v>
      </c>
      <c r="K2481" s="351">
        <v>38</v>
      </c>
      <c r="L2481" s="3" t="str">
        <f>IFERROR(INDEX(dbOrdini[PREZZO
VINOLUX],MATCH(A2481,dbOrdini[CODICE
ANKER],0)),"")</f>
        <v/>
      </c>
      <c r="M2481" s="347" t="s">
        <v>10541</v>
      </c>
      <c r="N2481" s="15" t="str">
        <f>IFERROR(INDEX(dbOrdini[ORDINE],MATCH(A2481,dbOrdini[CODICE
ANKER]*(dbOrdini[CODICE
SUPPLY]="GEN24"),0)),"")</f>
        <v/>
      </c>
      <c r="O2481" s="352" t="s">
        <v>8</v>
      </c>
      <c r="P2481" s="347" t="s">
        <v>5557</v>
      </c>
    </row>
    <row r="2482" spans="1:16">
      <c r="A2482" s="347" t="s">
        <v>5547</v>
      </c>
      <c r="B2482" s="348">
        <v>22</v>
      </c>
      <c r="C2482" s="347" t="s">
        <v>28152</v>
      </c>
      <c r="D2482" s="347" t="s">
        <v>5545</v>
      </c>
      <c r="E2482" s="347">
        <v>24</v>
      </c>
      <c r="F2482" s="347">
        <v>0.35</v>
      </c>
      <c r="G2482" s="347" t="s">
        <v>11</v>
      </c>
      <c r="H2482" s="349">
        <v>40</v>
      </c>
      <c r="I2482" s="350" t="s">
        <v>12</v>
      </c>
      <c r="J2482" s="351">
        <f t="shared" si="38"/>
        <v>243.60000000000002</v>
      </c>
      <c r="K2482" s="351">
        <v>10.15</v>
      </c>
      <c r="L2482" s="3" t="str">
        <f>IFERROR(INDEX(dbOrdini[PREZZO
VINOLUX],MATCH(A2482,dbOrdini[CODICE
ANKER],0)),"")</f>
        <v/>
      </c>
      <c r="M2482" s="347" t="s">
        <v>10541</v>
      </c>
      <c r="N2482" s="15" t="str">
        <f>IFERROR(INDEX(dbOrdini[ORDINE],MATCH(A2482,dbOrdini[CODICE
ANKER]*(dbOrdini[CODICE
SUPPLY]="GEN24"),0)),"")</f>
        <v/>
      </c>
      <c r="O2482" s="352" t="s">
        <v>8</v>
      </c>
      <c r="P2482" s="347" t="s">
        <v>5548</v>
      </c>
    </row>
    <row r="2483" spans="1:16">
      <c r="A2483" s="347" t="s">
        <v>5558</v>
      </c>
      <c r="B2483" s="348">
        <v>68</v>
      </c>
      <c r="C2483" s="347" t="s">
        <v>28152</v>
      </c>
      <c r="D2483" s="347" t="s">
        <v>5545</v>
      </c>
      <c r="E2483" s="347">
        <v>4</v>
      </c>
      <c r="F2483" s="347">
        <v>3</v>
      </c>
      <c r="G2483" s="347" t="s">
        <v>11</v>
      </c>
      <c r="H2483" s="349">
        <v>40</v>
      </c>
      <c r="I2483" s="350" t="s">
        <v>12</v>
      </c>
      <c r="J2483" s="351">
        <f t="shared" si="38"/>
        <v>298</v>
      </c>
      <c r="K2483" s="351">
        <v>74.5</v>
      </c>
      <c r="L2483" s="3" t="str">
        <f>IFERROR(INDEX(dbOrdini[PREZZO
VINOLUX],MATCH(A2483,dbOrdini[CODICE
ANKER],0)),"")</f>
        <v/>
      </c>
      <c r="M2483" s="347" t="s">
        <v>10541</v>
      </c>
      <c r="N2483" s="15" t="str">
        <f>IFERROR(INDEX(dbOrdini[ORDINE],MATCH(A2483,dbOrdini[CODICE
ANKER]*(dbOrdini[CODICE
SUPPLY]="GEN24"),0)),"")</f>
        <v/>
      </c>
      <c r="O2483" s="352" t="s">
        <v>8</v>
      </c>
      <c r="P2483" s="347" t="s">
        <v>5559</v>
      </c>
    </row>
    <row r="2484" spans="1:16">
      <c r="A2484" s="347" t="s">
        <v>10863</v>
      </c>
      <c r="B2484" s="348">
        <v>273</v>
      </c>
      <c r="C2484" s="347" t="s">
        <v>28152</v>
      </c>
      <c r="D2484" s="347" t="s">
        <v>5560</v>
      </c>
      <c r="E2484" s="347">
        <v>12</v>
      </c>
      <c r="F2484" s="347">
        <v>1</v>
      </c>
      <c r="G2484" s="347" t="s">
        <v>11</v>
      </c>
      <c r="H2484" s="349">
        <v>40</v>
      </c>
      <c r="I2484" s="350" t="s">
        <v>12</v>
      </c>
      <c r="J2484" s="351">
        <f t="shared" si="38"/>
        <v>217.79999999999998</v>
      </c>
      <c r="K2484" s="351">
        <v>18.149999999999999</v>
      </c>
      <c r="L2484" s="3" t="str">
        <f>IFERROR(INDEX(dbOrdini[PREZZO
VINOLUX],MATCH(A2484,dbOrdini[CODICE
ANKER],0)),"")</f>
        <v/>
      </c>
      <c r="M2484" s="347" t="s">
        <v>10541</v>
      </c>
      <c r="N2484" s="15" t="str">
        <f>IFERROR(INDEX(dbOrdini[ORDINE],MATCH(A2484,dbOrdini[CODICE
ANKER]*(dbOrdini[CODICE
SUPPLY]="GEN24"),0)),"")</f>
        <v/>
      </c>
      <c r="O2484" s="352" t="s">
        <v>8</v>
      </c>
      <c r="P2484" s="347" t="s">
        <v>5561</v>
      </c>
    </row>
    <row r="2485" spans="1:16">
      <c r="A2485" s="347" t="s">
        <v>11674</v>
      </c>
      <c r="B2485" s="348">
        <v>0</v>
      </c>
      <c r="C2485" s="347" t="s">
        <v>28152</v>
      </c>
      <c r="D2485" s="347" t="s">
        <v>11675</v>
      </c>
      <c r="E2485" s="347">
        <v>6</v>
      </c>
      <c r="F2485" s="347">
        <v>0.7</v>
      </c>
      <c r="G2485" s="347" t="s">
        <v>11</v>
      </c>
      <c r="H2485" s="349">
        <v>40</v>
      </c>
      <c r="I2485" s="350" t="s">
        <v>12</v>
      </c>
      <c r="J2485" s="351">
        <f t="shared" si="38"/>
        <v>87</v>
      </c>
      <c r="K2485" s="351">
        <v>14.5</v>
      </c>
      <c r="L2485" s="3" t="str">
        <f>IFERROR(INDEX(dbOrdini[PREZZO
VINOLUX],MATCH(A2485,dbOrdini[CODICE
ANKER],0)),"")</f>
        <v/>
      </c>
      <c r="M2485" s="347" t="s">
        <v>10538</v>
      </c>
      <c r="N2485" s="15" t="str">
        <f>IFERROR(INDEX(dbOrdini[ORDINE],MATCH(A2485,dbOrdini[CODICE
ANKER]*(dbOrdini[CODICE
SUPPLY]="GEN24"),0)),"")</f>
        <v/>
      </c>
      <c r="O2485" s="352" t="s">
        <v>8</v>
      </c>
      <c r="P2485" s="347" t="s">
        <v>11676</v>
      </c>
    </row>
    <row r="2486" spans="1:16">
      <c r="A2486" s="347" t="s">
        <v>5562</v>
      </c>
      <c r="B2486" s="348">
        <v>6816</v>
      </c>
      <c r="C2486" s="347" t="s">
        <v>28152</v>
      </c>
      <c r="D2486" s="347" t="s">
        <v>5563</v>
      </c>
      <c r="E2486" s="347">
        <v>12</v>
      </c>
      <c r="F2486" s="347">
        <v>0.05</v>
      </c>
      <c r="G2486" s="347" t="s">
        <v>11</v>
      </c>
      <c r="H2486" s="349">
        <v>40</v>
      </c>
      <c r="I2486" s="350" t="s">
        <v>12</v>
      </c>
      <c r="J2486" s="351">
        <f t="shared" si="38"/>
        <v>17.399999999999999</v>
      </c>
      <c r="K2486" s="351">
        <v>1.45</v>
      </c>
      <c r="L2486" s="3" t="str">
        <f>IFERROR(INDEX(dbOrdini[PREZZO
VINOLUX],MATCH(A2486,dbOrdini[CODICE
ANKER],0)),"")</f>
        <v/>
      </c>
      <c r="M2486" s="347" t="s">
        <v>10541</v>
      </c>
      <c r="N2486" s="15" t="str">
        <f>IFERROR(INDEX(dbOrdini[ORDINE],MATCH(A2486,dbOrdini[CODICE
ANKER]*(dbOrdini[CODICE
SUPPLY]="GEN24"),0)),"")</f>
        <v/>
      </c>
      <c r="O2486" s="352" t="s">
        <v>8</v>
      </c>
      <c r="P2486" s="347" t="s">
        <v>5564</v>
      </c>
    </row>
    <row r="2487" spans="1:16">
      <c r="A2487" s="347" t="s">
        <v>28711</v>
      </c>
      <c r="B2487" s="348">
        <v>0</v>
      </c>
      <c r="C2487" s="347" t="s">
        <v>28152</v>
      </c>
      <c r="D2487" s="347" t="s">
        <v>28712</v>
      </c>
      <c r="E2487" s="347">
        <v>12</v>
      </c>
      <c r="F2487" s="347">
        <v>1</v>
      </c>
      <c r="G2487" s="347" t="s">
        <v>11262</v>
      </c>
      <c r="H2487" s="349">
        <v>40</v>
      </c>
      <c r="I2487" s="350" t="s">
        <v>12</v>
      </c>
      <c r="J2487" s="351">
        <f t="shared" si="38"/>
        <v>288.60000000000002</v>
      </c>
      <c r="K2487" s="351">
        <v>24.05</v>
      </c>
      <c r="L2487" s="3" t="str">
        <f>IFERROR(INDEX(dbOrdini[PREZZO
VINOLUX],MATCH(A2487,dbOrdini[CODICE
ANKER],0)),"")</f>
        <v/>
      </c>
      <c r="M2487" s="347" t="s">
        <v>10541</v>
      </c>
      <c r="N2487" s="15" t="str">
        <f>IFERROR(INDEX(dbOrdini[ORDINE],MATCH(A2487,dbOrdini[CODICE
ANKER]*(dbOrdini[CODICE
SUPPLY]="GEN24"),0)),"")</f>
        <v/>
      </c>
      <c r="O2487" s="352" t="s">
        <v>8</v>
      </c>
      <c r="P2487" s="347" t="s">
        <v>28713</v>
      </c>
    </row>
    <row r="2488" spans="1:16">
      <c r="A2488" s="347" t="s">
        <v>10885</v>
      </c>
      <c r="B2488" s="348">
        <v>0</v>
      </c>
      <c r="C2488" s="347" t="s">
        <v>28152</v>
      </c>
      <c r="D2488" s="347" t="s">
        <v>10886</v>
      </c>
      <c r="E2488" s="347">
        <v>4</v>
      </c>
      <c r="F2488" s="347">
        <v>0.7</v>
      </c>
      <c r="G2488" s="347" t="s">
        <v>11</v>
      </c>
      <c r="H2488" s="349">
        <v>40</v>
      </c>
      <c r="I2488" s="350" t="s">
        <v>12</v>
      </c>
      <c r="J2488" s="351">
        <f t="shared" si="38"/>
        <v>660</v>
      </c>
      <c r="K2488" s="351">
        <v>165</v>
      </c>
      <c r="L2488" s="3" t="str">
        <f>IFERROR(INDEX(dbOrdini[PREZZO
VINOLUX],MATCH(A2488,dbOrdini[CODICE
ANKER],0)),"")</f>
        <v/>
      </c>
      <c r="M2488" s="347" t="s">
        <v>10541</v>
      </c>
      <c r="N2488" s="15" t="str">
        <f>IFERROR(INDEX(dbOrdini[ORDINE],MATCH(A2488,dbOrdini[CODICE
ANKER]*(dbOrdini[CODICE
SUPPLY]="GEN24"),0)),"")</f>
        <v/>
      </c>
      <c r="O2488" s="352" t="s">
        <v>8</v>
      </c>
      <c r="P2488" s="347" t="s">
        <v>11677</v>
      </c>
    </row>
    <row r="2489" spans="1:16">
      <c r="A2489" s="347" t="s">
        <v>5566</v>
      </c>
      <c r="B2489" s="348">
        <v>11</v>
      </c>
      <c r="C2489" s="347" t="s">
        <v>28152</v>
      </c>
      <c r="D2489" s="347" t="s">
        <v>5567</v>
      </c>
      <c r="E2489" s="347">
        <v>4</v>
      </c>
      <c r="F2489" s="347">
        <v>0.7</v>
      </c>
      <c r="G2489" s="347" t="s">
        <v>11</v>
      </c>
      <c r="H2489" s="349">
        <v>40</v>
      </c>
      <c r="I2489" s="350" t="s">
        <v>12</v>
      </c>
      <c r="J2489" s="351">
        <f t="shared" si="38"/>
        <v>636</v>
      </c>
      <c r="K2489" s="351">
        <v>159</v>
      </c>
      <c r="L2489" s="3" t="str">
        <f>IFERROR(INDEX(dbOrdini[PREZZO
VINOLUX],MATCH(A2489,dbOrdini[CODICE
ANKER],0)),"")</f>
        <v/>
      </c>
      <c r="M2489" s="347" t="s">
        <v>10541</v>
      </c>
      <c r="N2489" s="15" t="str">
        <f>IFERROR(INDEX(dbOrdini[ORDINE],MATCH(A2489,dbOrdini[CODICE
ANKER]*(dbOrdini[CODICE
SUPPLY]="GEN24"),0)),"")</f>
        <v/>
      </c>
      <c r="O2489" s="352" t="s">
        <v>8</v>
      </c>
      <c r="P2489" s="347" t="s">
        <v>5568</v>
      </c>
    </row>
    <row r="2490" spans="1:16">
      <c r="A2490" s="347" t="s">
        <v>28714</v>
      </c>
      <c r="B2490" s="348">
        <v>0</v>
      </c>
      <c r="C2490" s="347" t="s">
        <v>28152</v>
      </c>
      <c r="D2490" s="347" t="s">
        <v>28715</v>
      </c>
      <c r="E2490" s="347">
        <v>3</v>
      </c>
      <c r="F2490" s="347">
        <v>0.7</v>
      </c>
      <c r="G2490" s="347" t="s">
        <v>11262</v>
      </c>
      <c r="H2490" s="349">
        <v>40</v>
      </c>
      <c r="I2490" s="350" t="s">
        <v>12</v>
      </c>
      <c r="J2490" s="351">
        <f t="shared" si="38"/>
        <v>375</v>
      </c>
      <c r="K2490" s="351">
        <v>125</v>
      </c>
      <c r="L2490" s="3" t="str">
        <f>IFERROR(INDEX(dbOrdini[PREZZO
VINOLUX],MATCH(A2490,dbOrdini[CODICE
ANKER],0)),"")</f>
        <v/>
      </c>
      <c r="M2490" s="347" t="s">
        <v>10538</v>
      </c>
      <c r="N2490" s="15" t="str">
        <f>IFERROR(INDEX(dbOrdini[ORDINE],MATCH(A2490,dbOrdini[CODICE
ANKER]*(dbOrdini[CODICE
SUPPLY]="GEN24"),0)),"")</f>
        <v/>
      </c>
      <c r="O2490" s="352" t="s">
        <v>8</v>
      </c>
      <c r="P2490" s="347" t="s">
        <v>28716</v>
      </c>
    </row>
    <row r="2491" spans="1:16">
      <c r="A2491" s="347" t="s">
        <v>5569</v>
      </c>
      <c r="B2491" s="348">
        <v>652</v>
      </c>
      <c r="C2491" s="347" t="s">
        <v>28152</v>
      </c>
      <c r="D2491" s="347" t="s">
        <v>5570</v>
      </c>
      <c r="E2491" s="347">
        <v>6</v>
      </c>
      <c r="F2491" s="347">
        <v>0.7</v>
      </c>
      <c r="G2491" s="347" t="s">
        <v>11</v>
      </c>
      <c r="H2491" s="349">
        <v>40</v>
      </c>
      <c r="I2491" s="350" t="s">
        <v>12</v>
      </c>
      <c r="J2491" s="351">
        <f t="shared" si="38"/>
        <v>738</v>
      </c>
      <c r="K2491" s="351">
        <v>123</v>
      </c>
      <c r="L2491" s="3" t="str">
        <f>IFERROR(INDEX(dbOrdini[PREZZO
VINOLUX],MATCH(A2491,dbOrdini[CODICE
ANKER],0)),"")</f>
        <v/>
      </c>
      <c r="M2491" s="347" t="s">
        <v>10541</v>
      </c>
      <c r="N2491" s="15" t="str">
        <f>IFERROR(INDEX(dbOrdini[ORDINE],MATCH(A2491,dbOrdini[CODICE
ANKER]*(dbOrdini[CODICE
SUPPLY]="GEN24"),0)),"")</f>
        <v/>
      </c>
      <c r="O2491" s="352" t="s">
        <v>8</v>
      </c>
      <c r="P2491" s="347" t="s">
        <v>5571</v>
      </c>
    </row>
    <row r="2492" spans="1:16">
      <c r="A2492" s="347" t="s">
        <v>5572</v>
      </c>
      <c r="B2492" s="348">
        <v>308</v>
      </c>
      <c r="C2492" s="347" t="s">
        <v>28152</v>
      </c>
      <c r="D2492" s="347" t="s">
        <v>5570</v>
      </c>
      <c r="E2492" s="347">
        <v>6</v>
      </c>
      <c r="F2492" s="347">
        <v>1</v>
      </c>
      <c r="G2492" s="347" t="s">
        <v>11</v>
      </c>
      <c r="H2492" s="349">
        <v>40</v>
      </c>
      <c r="I2492" s="350" t="s">
        <v>12</v>
      </c>
      <c r="J2492" s="351">
        <f t="shared" si="38"/>
        <v>930</v>
      </c>
      <c r="K2492" s="351">
        <v>155</v>
      </c>
      <c r="L2492" s="3" t="str">
        <f>IFERROR(INDEX(dbOrdini[PREZZO
VINOLUX],MATCH(A2492,dbOrdini[CODICE
ANKER],0)),"")</f>
        <v/>
      </c>
      <c r="M2492" s="347" t="s">
        <v>10541</v>
      </c>
      <c r="N2492" s="15" t="str">
        <f>IFERROR(INDEX(dbOrdini[ORDINE],MATCH(A2492,dbOrdini[CODICE
ANKER]*(dbOrdini[CODICE
SUPPLY]="GEN24"),0)),"")</f>
        <v/>
      </c>
      <c r="O2492" s="352" t="s">
        <v>8</v>
      </c>
      <c r="P2492" s="347" t="s">
        <v>5573</v>
      </c>
    </row>
    <row r="2493" spans="1:16">
      <c r="A2493" s="347" t="s">
        <v>5574</v>
      </c>
      <c r="B2493" s="348">
        <v>8</v>
      </c>
      <c r="C2493" s="347" t="s">
        <v>28152</v>
      </c>
      <c r="D2493" s="347" t="s">
        <v>5575</v>
      </c>
      <c r="E2493" s="347">
        <v>4</v>
      </c>
      <c r="F2493" s="347">
        <v>0.7</v>
      </c>
      <c r="G2493" s="347" t="s">
        <v>11</v>
      </c>
      <c r="H2493" s="349">
        <v>40</v>
      </c>
      <c r="I2493" s="350" t="s">
        <v>12</v>
      </c>
      <c r="J2493" s="351">
        <f t="shared" si="38"/>
        <v>756</v>
      </c>
      <c r="K2493" s="351">
        <v>189</v>
      </c>
      <c r="L2493" s="3" t="str">
        <f>IFERROR(INDEX(dbOrdini[PREZZO
VINOLUX],MATCH(A2493,dbOrdini[CODICE
ANKER],0)),"")</f>
        <v/>
      </c>
      <c r="M2493" s="347" t="s">
        <v>10541</v>
      </c>
      <c r="N2493" s="15" t="str">
        <f>IFERROR(INDEX(dbOrdini[ORDINE],MATCH(A2493,dbOrdini[CODICE
ANKER]*(dbOrdini[CODICE
SUPPLY]="GEN24"),0)),"")</f>
        <v/>
      </c>
      <c r="O2493" s="352" t="s">
        <v>8</v>
      </c>
      <c r="P2493" s="347" t="s">
        <v>5576</v>
      </c>
    </row>
    <row r="2494" spans="1:16">
      <c r="A2494" s="347" t="s">
        <v>5577</v>
      </c>
      <c r="B2494" s="348">
        <v>16</v>
      </c>
      <c r="C2494" s="347" t="s">
        <v>28152</v>
      </c>
      <c r="D2494" s="347" t="s">
        <v>5578</v>
      </c>
      <c r="E2494" s="347">
        <v>4</v>
      </c>
      <c r="F2494" s="347">
        <v>0.7</v>
      </c>
      <c r="G2494" s="347" t="s">
        <v>11</v>
      </c>
      <c r="H2494" s="349">
        <v>40</v>
      </c>
      <c r="I2494" s="350" t="s">
        <v>12</v>
      </c>
      <c r="J2494" s="351">
        <f t="shared" si="38"/>
        <v>780</v>
      </c>
      <c r="K2494" s="351">
        <v>195</v>
      </c>
      <c r="L2494" s="3" t="str">
        <f>IFERROR(INDEX(dbOrdini[PREZZO
VINOLUX],MATCH(A2494,dbOrdini[CODICE
ANKER],0)),"")</f>
        <v/>
      </c>
      <c r="M2494" s="347" t="s">
        <v>10541</v>
      </c>
      <c r="N2494" s="15" t="str">
        <f>IFERROR(INDEX(dbOrdini[ORDINE],MATCH(A2494,dbOrdini[CODICE
ANKER]*(dbOrdini[CODICE
SUPPLY]="GEN24"),0)),"")</f>
        <v/>
      </c>
      <c r="O2494" s="352" t="s">
        <v>8</v>
      </c>
      <c r="P2494" s="347" t="s">
        <v>5579</v>
      </c>
    </row>
    <row r="2495" spans="1:16">
      <c r="A2495" s="347" t="s">
        <v>5580</v>
      </c>
      <c r="B2495" s="348">
        <v>23</v>
      </c>
      <c r="C2495" s="347" t="s">
        <v>28152</v>
      </c>
      <c r="D2495" s="347" t="s">
        <v>5581</v>
      </c>
      <c r="E2495" s="347">
        <v>4</v>
      </c>
      <c r="F2495" s="347">
        <v>0.7</v>
      </c>
      <c r="G2495" s="347" t="s">
        <v>11</v>
      </c>
      <c r="H2495" s="349">
        <v>40</v>
      </c>
      <c r="I2495" s="350" t="s">
        <v>12</v>
      </c>
      <c r="J2495" s="351">
        <f t="shared" si="38"/>
        <v>780</v>
      </c>
      <c r="K2495" s="351">
        <v>195</v>
      </c>
      <c r="L2495" s="3" t="str">
        <f>IFERROR(INDEX(dbOrdini[PREZZO
VINOLUX],MATCH(A2495,dbOrdini[CODICE
ANKER],0)),"")</f>
        <v/>
      </c>
      <c r="M2495" s="347" t="s">
        <v>10541</v>
      </c>
      <c r="N2495" s="15" t="str">
        <f>IFERROR(INDEX(dbOrdini[ORDINE],MATCH(A2495,dbOrdini[CODICE
ANKER]*(dbOrdini[CODICE
SUPPLY]="GEN24"),0)),"")</f>
        <v/>
      </c>
      <c r="O2495" s="352" t="s">
        <v>8</v>
      </c>
      <c r="P2495" s="347" t="s">
        <v>5582</v>
      </c>
    </row>
    <row r="2496" spans="1:16">
      <c r="A2496" s="347" t="s">
        <v>11678</v>
      </c>
      <c r="B2496" s="348">
        <v>150</v>
      </c>
      <c r="C2496" s="347" t="s">
        <v>28152</v>
      </c>
      <c r="D2496" s="347" t="s">
        <v>11679</v>
      </c>
      <c r="E2496" s="347">
        <v>4</v>
      </c>
      <c r="F2496" s="347">
        <v>0.7</v>
      </c>
      <c r="G2496" s="347" t="s">
        <v>11</v>
      </c>
      <c r="H2496" s="349">
        <v>40</v>
      </c>
      <c r="I2496" s="350" t="s">
        <v>12</v>
      </c>
      <c r="J2496" s="351">
        <f t="shared" si="38"/>
        <v>600</v>
      </c>
      <c r="K2496" s="351">
        <v>150</v>
      </c>
      <c r="L2496" s="3" t="str">
        <f>IFERROR(INDEX(dbOrdini[PREZZO
VINOLUX],MATCH(A2496,dbOrdini[CODICE
ANKER],0)),"")</f>
        <v/>
      </c>
      <c r="M2496" s="347" t="s">
        <v>10541</v>
      </c>
      <c r="N2496" s="15" t="str">
        <f>IFERROR(INDEX(dbOrdini[ORDINE],MATCH(A2496,dbOrdini[CODICE
ANKER]*(dbOrdini[CODICE
SUPPLY]="GEN24"),0)),"")</f>
        <v/>
      </c>
      <c r="O2496" s="352" t="s">
        <v>8</v>
      </c>
      <c r="P2496" s="347" t="s">
        <v>11680</v>
      </c>
    </row>
    <row r="2497" spans="1:16">
      <c r="A2497" s="347" t="s">
        <v>10909</v>
      </c>
      <c r="B2497" s="348">
        <v>63</v>
      </c>
      <c r="C2497" s="347" t="s">
        <v>28152</v>
      </c>
      <c r="D2497" s="347" t="s">
        <v>10910</v>
      </c>
      <c r="E2497" s="347">
        <v>3</v>
      </c>
      <c r="F2497" s="347">
        <v>0.7</v>
      </c>
      <c r="G2497" s="347" t="s">
        <v>11</v>
      </c>
      <c r="H2497" s="349">
        <v>43</v>
      </c>
      <c r="I2497" s="350" t="s">
        <v>12</v>
      </c>
      <c r="J2497" s="351">
        <f t="shared" si="38"/>
        <v>675</v>
      </c>
      <c r="K2497" s="351">
        <v>225</v>
      </c>
      <c r="L2497" s="3" t="str">
        <f>IFERROR(INDEX(dbOrdini[PREZZO
VINOLUX],MATCH(A2497,dbOrdini[CODICE
ANKER],0)),"")</f>
        <v/>
      </c>
      <c r="M2497" s="347" t="s">
        <v>10541</v>
      </c>
      <c r="N2497" s="15" t="str">
        <f>IFERROR(INDEX(dbOrdini[ORDINE],MATCH(A2497,dbOrdini[CODICE
ANKER]*(dbOrdini[CODICE
SUPPLY]="GEN24"),0)),"")</f>
        <v/>
      </c>
      <c r="O2497" s="352" t="s">
        <v>8</v>
      </c>
      <c r="P2497" s="347" t="s">
        <v>11681</v>
      </c>
    </row>
    <row r="2498" spans="1:16">
      <c r="A2498" s="347" t="s">
        <v>5583</v>
      </c>
      <c r="B2498" s="348">
        <v>1</v>
      </c>
      <c r="C2498" s="347" t="s">
        <v>28152</v>
      </c>
      <c r="D2498" s="347" t="s">
        <v>5584</v>
      </c>
      <c r="E2498" s="347">
        <v>3</v>
      </c>
      <c r="F2498" s="347">
        <v>0.7</v>
      </c>
      <c r="G2498" s="347" t="s">
        <v>11</v>
      </c>
      <c r="H2498" s="349">
        <v>43.8</v>
      </c>
      <c r="I2498" s="350" t="s">
        <v>12</v>
      </c>
      <c r="J2498" s="351">
        <f t="shared" si="38"/>
        <v>675</v>
      </c>
      <c r="K2498" s="351">
        <v>225</v>
      </c>
      <c r="L2498" s="3" t="str">
        <f>IFERROR(INDEX(dbOrdini[PREZZO
VINOLUX],MATCH(A2498,dbOrdini[CODICE
ANKER],0)),"")</f>
        <v/>
      </c>
      <c r="M2498" s="347" t="s">
        <v>10541</v>
      </c>
      <c r="N2498" s="15" t="str">
        <f>IFERROR(INDEX(dbOrdini[ORDINE],MATCH(A2498,dbOrdini[CODICE
ANKER]*(dbOrdini[CODICE
SUPPLY]="GEN24"),0)),"")</f>
        <v/>
      </c>
      <c r="O2498" s="352" t="s">
        <v>8</v>
      </c>
      <c r="P2498" s="347" t="s">
        <v>5585</v>
      </c>
    </row>
    <row r="2499" spans="1:16">
      <c r="A2499" s="347" t="s">
        <v>5586</v>
      </c>
      <c r="B2499" s="348">
        <v>19</v>
      </c>
      <c r="C2499" s="347" t="s">
        <v>28152</v>
      </c>
      <c r="D2499" s="347" t="s">
        <v>5587</v>
      </c>
      <c r="E2499" s="347">
        <v>4</v>
      </c>
      <c r="F2499" s="347">
        <v>0.7</v>
      </c>
      <c r="G2499" s="347" t="s">
        <v>11</v>
      </c>
      <c r="H2499" s="349">
        <v>43</v>
      </c>
      <c r="I2499" s="350" t="s">
        <v>12</v>
      </c>
      <c r="J2499" s="351">
        <f t="shared" si="38"/>
        <v>1220</v>
      </c>
      <c r="K2499" s="351">
        <v>305</v>
      </c>
      <c r="L2499" s="3" t="str">
        <f>IFERROR(INDEX(dbOrdini[PREZZO
VINOLUX],MATCH(A2499,dbOrdini[CODICE
ANKER],0)),"")</f>
        <v/>
      </c>
      <c r="M2499" s="347" t="s">
        <v>10541</v>
      </c>
      <c r="N2499" s="15" t="str">
        <f>IFERROR(INDEX(dbOrdini[ORDINE],MATCH(A2499,dbOrdini[CODICE
ANKER]*(dbOrdini[CODICE
SUPPLY]="GEN24"),0)),"")</f>
        <v/>
      </c>
      <c r="O2499" s="352" t="s">
        <v>8</v>
      </c>
      <c r="P2499" s="347" t="s">
        <v>5588</v>
      </c>
    </row>
    <row r="2500" spans="1:16">
      <c r="A2500" s="347" t="s">
        <v>5589</v>
      </c>
      <c r="B2500" s="348">
        <v>86</v>
      </c>
      <c r="C2500" s="347" t="s">
        <v>28152</v>
      </c>
      <c r="D2500" s="347" t="s">
        <v>5590</v>
      </c>
      <c r="E2500" s="347">
        <v>6</v>
      </c>
      <c r="F2500" s="347">
        <v>0.7</v>
      </c>
      <c r="G2500" s="347" t="s">
        <v>11</v>
      </c>
      <c r="H2500" s="349">
        <v>40</v>
      </c>
      <c r="I2500" s="350" t="s">
        <v>12</v>
      </c>
      <c r="J2500" s="351">
        <f t="shared" si="38"/>
        <v>107.69999999999999</v>
      </c>
      <c r="K2500" s="351">
        <v>17.95</v>
      </c>
      <c r="L2500" s="3" t="str">
        <f>IFERROR(INDEX(dbOrdini[PREZZO
VINOLUX],MATCH(A2500,dbOrdini[CODICE
ANKER],0)),"")</f>
        <v/>
      </c>
      <c r="M2500" s="347" t="s">
        <v>10541</v>
      </c>
      <c r="N2500" s="15" t="str">
        <f>IFERROR(INDEX(dbOrdini[ORDINE],MATCH(A2500,dbOrdini[CODICE
ANKER]*(dbOrdini[CODICE
SUPPLY]="GEN24"),0)),"")</f>
        <v/>
      </c>
      <c r="O2500" s="352" t="s">
        <v>8</v>
      </c>
      <c r="P2500" s="347" t="s">
        <v>5591</v>
      </c>
    </row>
    <row r="2501" spans="1:16">
      <c r="A2501" s="347" t="s">
        <v>5595</v>
      </c>
      <c r="B2501" s="348">
        <v>272</v>
      </c>
      <c r="C2501" s="347" t="s">
        <v>28152</v>
      </c>
      <c r="D2501" s="347" t="s">
        <v>5593</v>
      </c>
      <c r="E2501" s="347">
        <v>6</v>
      </c>
      <c r="F2501" s="347">
        <v>1</v>
      </c>
      <c r="G2501" s="347" t="s">
        <v>11</v>
      </c>
      <c r="H2501" s="349">
        <v>40</v>
      </c>
      <c r="I2501" s="350" t="s">
        <v>12</v>
      </c>
      <c r="J2501" s="351">
        <f t="shared" si="38"/>
        <v>207</v>
      </c>
      <c r="K2501" s="351">
        <v>34.5</v>
      </c>
      <c r="L2501" s="3" t="str">
        <f>IFERROR(INDEX(dbOrdini[PREZZO
VINOLUX],MATCH(A2501,dbOrdini[CODICE
ANKER],0)),"")</f>
        <v/>
      </c>
      <c r="M2501" s="347" t="s">
        <v>10541</v>
      </c>
      <c r="N2501" s="15" t="str">
        <f>IFERROR(INDEX(dbOrdini[ORDINE],MATCH(A2501,dbOrdini[CODICE
ANKER]*(dbOrdini[CODICE
SUPPLY]="GEN24"),0)),"")</f>
        <v/>
      </c>
      <c r="O2501" s="352" t="s">
        <v>8</v>
      </c>
      <c r="P2501" s="347" t="s">
        <v>5596</v>
      </c>
    </row>
    <row r="2502" spans="1:16">
      <c r="A2502" s="347" t="s">
        <v>5592</v>
      </c>
      <c r="B2502" s="348">
        <v>2900</v>
      </c>
      <c r="C2502" s="347" t="s">
        <v>28152</v>
      </c>
      <c r="D2502" s="347" t="s">
        <v>5593</v>
      </c>
      <c r="E2502" s="347">
        <v>6</v>
      </c>
      <c r="F2502" s="347">
        <v>0.7</v>
      </c>
      <c r="G2502" s="347" t="s">
        <v>11</v>
      </c>
      <c r="H2502" s="349">
        <v>40</v>
      </c>
      <c r="I2502" s="350" t="s">
        <v>12</v>
      </c>
      <c r="J2502" s="351">
        <f t="shared" si="38"/>
        <v>159</v>
      </c>
      <c r="K2502" s="351">
        <v>26.5</v>
      </c>
      <c r="L2502" s="3" t="str">
        <f>IFERROR(INDEX(dbOrdini[PREZZO
VINOLUX],MATCH(A2502,dbOrdini[CODICE
ANKER],0)),"")</f>
        <v/>
      </c>
      <c r="M2502" s="347" t="s">
        <v>10541</v>
      </c>
      <c r="N2502" s="15" t="str">
        <f>IFERROR(INDEX(dbOrdini[ORDINE],MATCH(A2502,dbOrdini[CODICE
ANKER]*(dbOrdini[CODICE
SUPPLY]="GEN24"),0)),"")</f>
        <v/>
      </c>
      <c r="O2502" s="352" t="s">
        <v>8</v>
      </c>
      <c r="P2502" s="347" t="s">
        <v>5594</v>
      </c>
    </row>
    <row r="2503" spans="1:16">
      <c r="A2503" s="347" t="s">
        <v>5597</v>
      </c>
      <c r="B2503" s="348">
        <v>0</v>
      </c>
      <c r="C2503" s="347" t="s">
        <v>28152</v>
      </c>
      <c r="D2503" s="347" t="s">
        <v>5598</v>
      </c>
      <c r="E2503" s="347">
        <v>6</v>
      </c>
      <c r="F2503" s="347">
        <v>1</v>
      </c>
      <c r="G2503" s="347" t="s">
        <v>11</v>
      </c>
      <c r="H2503" s="349">
        <v>43</v>
      </c>
      <c r="I2503" s="350" t="s">
        <v>12</v>
      </c>
      <c r="J2503" s="351">
        <f t="shared" si="38"/>
        <v>219</v>
      </c>
      <c r="K2503" s="351">
        <v>36.5</v>
      </c>
      <c r="L2503" s="3" t="str">
        <f>IFERROR(INDEX(dbOrdini[PREZZO
VINOLUX],MATCH(A2503,dbOrdini[CODICE
ANKER],0)),"")</f>
        <v/>
      </c>
      <c r="M2503" s="347" t="s">
        <v>10541</v>
      </c>
      <c r="N2503" s="15" t="str">
        <f>IFERROR(INDEX(dbOrdini[ORDINE],MATCH(A2503,dbOrdini[CODICE
ANKER]*(dbOrdini[CODICE
SUPPLY]="GEN24"),0)),"")</f>
        <v/>
      </c>
      <c r="O2503" s="352" t="s">
        <v>8</v>
      </c>
      <c r="P2503" s="347" t="s">
        <v>5599</v>
      </c>
    </row>
    <row r="2504" spans="1:16">
      <c r="A2504" s="347" t="s">
        <v>5600</v>
      </c>
      <c r="B2504" s="348">
        <v>35</v>
      </c>
      <c r="C2504" s="347" t="s">
        <v>28152</v>
      </c>
      <c r="D2504" s="347" t="s">
        <v>5601</v>
      </c>
      <c r="E2504" s="347">
        <v>4</v>
      </c>
      <c r="F2504" s="347">
        <v>0.7</v>
      </c>
      <c r="G2504" s="347" t="s">
        <v>11</v>
      </c>
      <c r="H2504" s="349">
        <v>43</v>
      </c>
      <c r="I2504" s="350" t="s">
        <v>12</v>
      </c>
      <c r="J2504" s="351">
        <f t="shared" si="38"/>
        <v>1480</v>
      </c>
      <c r="K2504" s="351">
        <v>370</v>
      </c>
      <c r="L2504" s="3" t="str">
        <f>IFERROR(INDEX(dbOrdini[PREZZO
VINOLUX],MATCH(A2504,dbOrdini[CODICE
ANKER],0)),"")</f>
        <v/>
      </c>
      <c r="M2504" s="347" t="s">
        <v>10554</v>
      </c>
      <c r="N2504" s="15" t="str">
        <f>IFERROR(INDEX(dbOrdini[ORDINE],MATCH(A2504,dbOrdini[CODICE
ANKER]*(dbOrdini[CODICE
SUPPLY]="GEN24"),0)),"")</f>
        <v/>
      </c>
      <c r="O2504" s="352" t="s">
        <v>8</v>
      </c>
      <c r="P2504" s="347" t="s">
        <v>5602</v>
      </c>
    </row>
    <row r="2505" spans="1:16">
      <c r="A2505" s="347" t="s">
        <v>5609</v>
      </c>
      <c r="B2505" s="348">
        <v>37446</v>
      </c>
      <c r="C2505" s="347" t="s">
        <v>28152</v>
      </c>
      <c r="D2505" s="347" t="s">
        <v>5604</v>
      </c>
      <c r="E2505" s="347">
        <v>6</v>
      </c>
      <c r="F2505" s="347">
        <v>0.7</v>
      </c>
      <c r="G2505" s="347" t="s">
        <v>11</v>
      </c>
      <c r="H2505" s="349">
        <v>40</v>
      </c>
      <c r="I2505" s="350" t="s">
        <v>12</v>
      </c>
      <c r="J2505" s="351">
        <f t="shared" si="38"/>
        <v>35.099999999999994</v>
      </c>
      <c r="K2505" s="351">
        <v>5.85</v>
      </c>
      <c r="L2505" s="3" t="str">
        <f>IFERROR(INDEX(dbOrdini[PREZZO
VINOLUX],MATCH(A2505,dbOrdini[CODICE
ANKER],0)),"")</f>
        <v/>
      </c>
      <c r="M2505" s="347" t="s">
        <v>10541</v>
      </c>
      <c r="N2505" s="15" t="str">
        <f>IFERROR(INDEX(dbOrdini[ORDINE],MATCH(A2505,dbOrdini[CODICE
ANKER]*(dbOrdini[CODICE
SUPPLY]="GEN24"),0)),"")</f>
        <v/>
      </c>
      <c r="O2505" s="352" t="s">
        <v>8</v>
      </c>
      <c r="P2505" s="347" t="s">
        <v>5610</v>
      </c>
    </row>
    <row r="2506" spans="1:16">
      <c r="A2506" s="347" t="s">
        <v>5606</v>
      </c>
      <c r="B2506" s="348">
        <v>2134</v>
      </c>
      <c r="C2506" s="347" t="s">
        <v>28152</v>
      </c>
      <c r="D2506" s="347" t="s">
        <v>5604</v>
      </c>
      <c r="E2506" s="347">
        <v>24</v>
      </c>
      <c r="F2506" s="347">
        <v>0.2</v>
      </c>
      <c r="G2506" s="347" t="s">
        <v>11</v>
      </c>
      <c r="H2506" s="349">
        <v>40</v>
      </c>
      <c r="I2506" s="350" t="s">
        <v>12</v>
      </c>
      <c r="J2506" s="351">
        <f t="shared" si="38"/>
        <v>63.599999999999994</v>
      </c>
      <c r="K2506" s="351">
        <v>2.65</v>
      </c>
      <c r="L2506" s="3" t="str">
        <f>IFERROR(INDEX(dbOrdini[PREZZO
VINOLUX],MATCH(A2506,dbOrdini[CODICE
ANKER],0)),"")</f>
        <v/>
      </c>
      <c r="M2506" s="347" t="s">
        <v>10541</v>
      </c>
      <c r="N2506" s="15" t="str">
        <f>IFERROR(INDEX(dbOrdini[ORDINE],MATCH(A2506,dbOrdini[CODICE
ANKER]*(dbOrdini[CODICE
SUPPLY]="GEN24"),0)),"")</f>
        <v/>
      </c>
      <c r="O2506" s="352" t="s">
        <v>8</v>
      </c>
      <c r="P2506" s="347" t="s">
        <v>5605</v>
      </c>
    </row>
    <row r="2507" spans="1:16">
      <c r="A2507" s="347" t="s">
        <v>5603</v>
      </c>
      <c r="B2507" s="348">
        <v>522</v>
      </c>
      <c r="C2507" s="347" t="s">
        <v>28152</v>
      </c>
      <c r="D2507" s="347" t="s">
        <v>5604</v>
      </c>
      <c r="E2507" s="347">
        <v>12</v>
      </c>
      <c r="F2507" s="347">
        <v>0.2</v>
      </c>
      <c r="G2507" s="347" t="s">
        <v>11</v>
      </c>
      <c r="H2507" s="349">
        <v>40</v>
      </c>
      <c r="I2507" s="350" t="s">
        <v>12</v>
      </c>
      <c r="J2507" s="351">
        <f t="shared" si="38"/>
        <v>31.200000000000003</v>
      </c>
      <c r="K2507" s="351">
        <v>2.6</v>
      </c>
      <c r="L2507" s="3" t="str">
        <f>IFERROR(INDEX(dbOrdini[PREZZO
VINOLUX],MATCH(A2507,dbOrdini[CODICE
ANKER],0)),"")</f>
        <v/>
      </c>
      <c r="M2507" s="347" t="s">
        <v>10541</v>
      </c>
      <c r="N2507" s="15" t="str">
        <f>IFERROR(INDEX(dbOrdini[ORDINE],MATCH(A2507,dbOrdini[CODICE
ANKER]*(dbOrdini[CODICE
SUPPLY]="GEN24"),0)),"")</f>
        <v/>
      </c>
      <c r="O2507" s="352" t="s">
        <v>8</v>
      </c>
      <c r="P2507" s="347" t="s">
        <v>5605</v>
      </c>
    </row>
    <row r="2508" spans="1:16">
      <c r="A2508" s="347" t="s">
        <v>5613</v>
      </c>
      <c r="B2508" s="348">
        <v>35</v>
      </c>
      <c r="C2508" s="347" t="s">
        <v>28152</v>
      </c>
      <c r="D2508" s="347" t="s">
        <v>5604</v>
      </c>
      <c r="E2508" s="347">
        <v>6</v>
      </c>
      <c r="F2508" s="347">
        <v>1.5</v>
      </c>
      <c r="G2508" s="347" t="s">
        <v>11</v>
      </c>
      <c r="H2508" s="349">
        <v>40</v>
      </c>
      <c r="I2508" s="350" t="s">
        <v>12</v>
      </c>
      <c r="J2508" s="351">
        <f t="shared" si="38"/>
        <v>87</v>
      </c>
      <c r="K2508" s="351">
        <v>14.5</v>
      </c>
      <c r="L2508" s="3" t="str">
        <f>IFERROR(INDEX(dbOrdini[PREZZO
VINOLUX],MATCH(A2508,dbOrdini[CODICE
ANKER],0)),"")</f>
        <v/>
      </c>
      <c r="M2508" s="347" t="s">
        <v>10541</v>
      </c>
      <c r="N2508" s="15" t="str">
        <f>IFERROR(INDEX(dbOrdini[ORDINE],MATCH(A2508,dbOrdini[CODICE
ANKER]*(dbOrdini[CODICE
SUPPLY]="GEN24"),0)),"")</f>
        <v/>
      </c>
      <c r="O2508" s="352" t="s">
        <v>8</v>
      </c>
      <c r="P2508" s="347" t="s">
        <v>5614</v>
      </c>
    </row>
    <row r="2509" spans="1:16">
      <c r="A2509" s="347" t="s">
        <v>5607</v>
      </c>
      <c r="B2509" s="348">
        <v>361</v>
      </c>
      <c r="C2509" s="347" t="s">
        <v>28152</v>
      </c>
      <c r="D2509" s="347" t="s">
        <v>5604</v>
      </c>
      <c r="E2509" s="347">
        <v>12</v>
      </c>
      <c r="F2509" s="347">
        <v>0.35</v>
      </c>
      <c r="G2509" s="347" t="s">
        <v>11</v>
      </c>
      <c r="H2509" s="349">
        <v>40</v>
      </c>
      <c r="I2509" s="350" t="s">
        <v>12</v>
      </c>
      <c r="J2509" s="351">
        <f t="shared" ref="J2509:J2572" si="39">E2509*K2509</f>
        <v>43.8</v>
      </c>
      <c r="K2509" s="351">
        <v>3.65</v>
      </c>
      <c r="L2509" s="3" t="str">
        <f>IFERROR(INDEX(dbOrdini[PREZZO
VINOLUX],MATCH(A2509,dbOrdini[CODICE
ANKER],0)),"")</f>
        <v/>
      </c>
      <c r="M2509" s="347" t="s">
        <v>10541</v>
      </c>
      <c r="N2509" s="15" t="str">
        <f>IFERROR(INDEX(dbOrdini[ORDINE],MATCH(A2509,dbOrdini[CODICE
ANKER]*(dbOrdini[CODICE
SUPPLY]="GEN24"),0)),"")</f>
        <v/>
      </c>
      <c r="O2509" s="352" t="s">
        <v>8</v>
      </c>
      <c r="P2509" s="347" t="s">
        <v>5608</v>
      </c>
    </row>
    <row r="2510" spans="1:16">
      <c r="A2510" s="347" t="s">
        <v>5615</v>
      </c>
      <c r="B2510" s="348">
        <v>117</v>
      </c>
      <c r="C2510" s="347" t="s">
        <v>28152</v>
      </c>
      <c r="D2510" s="347" t="s">
        <v>5604</v>
      </c>
      <c r="E2510" s="347">
        <v>4</v>
      </c>
      <c r="F2510" s="347">
        <v>3</v>
      </c>
      <c r="G2510" s="347" t="s">
        <v>11</v>
      </c>
      <c r="H2510" s="349">
        <v>40</v>
      </c>
      <c r="I2510" s="350" t="s">
        <v>12</v>
      </c>
      <c r="J2510" s="351">
        <f t="shared" si="39"/>
        <v>134</v>
      </c>
      <c r="K2510" s="351">
        <v>33.5</v>
      </c>
      <c r="L2510" s="3" t="str">
        <f>IFERROR(INDEX(dbOrdini[PREZZO
VINOLUX],MATCH(A2510,dbOrdini[CODICE
ANKER],0)),"")</f>
        <v/>
      </c>
      <c r="M2510" s="347" t="s">
        <v>10541</v>
      </c>
      <c r="N2510" s="15" t="str">
        <f>IFERROR(INDEX(dbOrdini[ORDINE],MATCH(A2510,dbOrdini[CODICE
ANKER]*(dbOrdini[CODICE
SUPPLY]="GEN24"),0)),"")</f>
        <v/>
      </c>
      <c r="O2510" s="352" t="s">
        <v>8</v>
      </c>
      <c r="P2510" s="347" t="s">
        <v>5616</v>
      </c>
    </row>
    <row r="2511" spans="1:16">
      <c r="A2511" s="347" t="s">
        <v>5611</v>
      </c>
      <c r="B2511" s="348">
        <v>5188</v>
      </c>
      <c r="C2511" s="347" t="s">
        <v>28152</v>
      </c>
      <c r="D2511" s="347" t="s">
        <v>5604</v>
      </c>
      <c r="E2511" s="347">
        <v>6</v>
      </c>
      <c r="F2511" s="347">
        <v>1</v>
      </c>
      <c r="G2511" s="347" t="s">
        <v>11</v>
      </c>
      <c r="H2511" s="349">
        <v>40</v>
      </c>
      <c r="I2511" s="350" t="s">
        <v>12</v>
      </c>
      <c r="J2511" s="351">
        <f t="shared" si="39"/>
        <v>44.099999999999994</v>
      </c>
      <c r="K2511" s="351">
        <v>7.35</v>
      </c>
      <c r="L2511" s="3" t="str">
        <f>IFERROR(INDEX(dbOrdini[PREZZO
VINOLUX],MATCH(A2511,dbOrdini[CODICE
ANKER],0)),"")</f>
        <v/>
      </c>
      <c r="M2511" s="347" t="s">
        <v>10541</v>
      </c>
      <c r="N2511" s="15" t="str">
        <f>IFERROR(INDEX(dbOrdini[ORDINE],MATCH(A2511,dbOrdini[CODICE
ANKER]*(dbOrdini[CODICE
SUPPLY]="GEN24"),0)),"")</f>
        <v/>
      </c>
      <c r="O2511" s="352" t="s">
        <v>8</v>
      </c>
      <c r="P2511" s="347" t="s">
        <v>5612</v>
      </c>
    </row>
    <row r="2512" spans="1:16">
      <c r="A2512" s="347" t="s">
        <v>5617</v>
      </c>
      <c r="B2512" s="348">
        <v>1008</v>
      </c>
      <c r="C2512" s="347" t="s">
        <v>28152</v>
      </c>
      <c r="D2512" s="347" t="s">
        <v>5618</v>
      </c>
      <c r="E2512" s="347">
        <v>12</v>
      </c>
      <c r="F2512" s="347">
        <v>0.05</v>
      </c>
      <c r="G2512" s="347" t="s">
        <v>11</v>
      </c>
      <c r="H2512" s="349">
        <v>40</v>
      </c>
      <c r="I2512" s="350" t="s">
        <v>12</v>
      </c>
      <c r="J2512" s="351">
        <f t="shared" si="39"/>
        <v>10.56</v>
      </c>
      <c r="K2512" s="351">
        <v>0.88</v>
      </c>
      <c r="L2512" s="3" t="str">
        <f>IFERROR(INDEX(dbOrdini[PREZZO
VINOLUX],MATCH(A2512,dbOrdini[CODICE
ANKER],0)),"")</f>
        <v/>
      </c>
      <c r="M2512" s="347" t="s">
        <v>10541</v>
      </c>
      <c r="N2512" s="15" t="str">
        <f>IFERROR(INDEX(dbOrdini[ORDINE],MATCH(A2512,dbOrdini[CODICE
ANKER]*(dbOrdini[CODICE
SUPPLY]="GEN24"),0)),"")</f>
        <v/>
      </c>
      <c r="O2512" s="352" t="s">
        <v>8</v>
      </c>
      <c r="P2512" s="347" t="s">
        <v>5619</v>
      </c>
    </row>
    <row r="2513" spans="1:16">
      <c r="A2513" s="347" t="s">
        <v>5620</v>
      </c>
      <c r="B2513" s="348">
        <v>140</v>
      </c>
      <c r="C2513" s="347" t="s">
        <v>28152</v>
      </c>
      <c r="D2513" s="347" t="s">
        <v>5621</v>
      </c>
      <c r="E2513" s="347">
        <v>6</v>
      </c>
      <c r="F2513" s="347">
        <v>0.7</v>
      </c>
      <c r="G2513" s="347" t="s">
        <v>11</v>
      </c>
      <c r="H2513" s="349">
        <v>40</v>
      </c>
      <c r="I2513" s="350" t="s">
        <v>12</v>
      </c>
      <c r="J2513" s="351">
        <f t="shared" si="39"/>
        <v>165</v>
      </c>
      <c r="K2513" s="351">
        <v>27.5</v>
      </c>
      <c r="L2513" s="3" t="str">
        <f>IFERROR(INDEX(dbOrdini[PREZZO
VINOLUX],MATCH(A2513,dbOrdini[CODICE
ANKER],0)),"")</f>
        <v/>
      </c>
      <c r="M2513" s="347" t="s">
        <v>10541</v>
      </c>
      <c r="N2513" s="15" t="str">
        <f>IFERROR(INDEX(dbOrdini[ORDINE],MATCH(A2513,dbOrdini[CODICE
ANKER]*(dbOrdini[CODICE
SUPPLY]="GEN24"),0)),"")</f>
        <v/>
      </c>
      <c r="O2513" s="352" t="s">
        <v>8</v>
      </c>
      <c r="P2513" s="347" t="s">
        <v>5622</v>
      </c>
    </row>
    <row r="2514" spans="1:16">
      <c r="A2514" s="347" t="s">
        <v>5626</v>
      </c>
      <c r="B2514" s="348">
        <v>321</v>
      </c>
      <c r="C2514" s="347" t="s">
        <v>28152</v>
      </c>
      <c r="D2514" s="347" t="s">
        <v>5624</v>
      </c>
      <c r="E2514" s="347">
        <v>6</v>
      </c>
      <c r="F2514" s="347">
        <v>1</v>
      </c>
      <c r="G2514" s="347" t="s">
        <v>11</v>
      </c>
      <c r="H2514" s="349">
        <v>38</v>
      </c>
      <c r="I2514" s="350" t="s">
        <v>12</v>
      </c>
      <c r="J2514" s="351">
        <f t="shared" si="39"/>
        <v>58.5</v>
      </c>
      <c r="K2514" s="351">
        <v>9.75</v>
      </c>
      <c r="L2514" s="3" t="str">
        <f>IFERROR(INDEX(dbOrdini[PREZZO
VINOLUX],MATCH(A2514,dbOrdini[CODICE
ANKER],0)),"")</f>
        <v/>
      </c>
      <c r="M2514" s="347" t="s">
        <v>10531</v>
      </c>
      <c r="N2514" s="15" t="str">
        <f>IFERROR(INDEX(dbOrdini[ORDINE],MATCH(A2514,dbOrdini[CODICE
ANKER]*(dbOrdini[CODICE
SUPPLY]="GEN24"),0)),"")</f>
        <v/>
      </c>
      <c r="O2514" s="352" t="s">
        <v>8</v>
      </c>
      <c r="P2514" s="347" t="s">
        <v>5627</v>
      </c>
    </row>
    <row r="2515" spans="1:16">
      <c r="A2515" s="347" t="s">
        <v>5623</v>
      </c>
      <c r="B2515" s="348">
        <v>419</v>
      </c>
      <c r="C2515" s="347" t="s">
        <v>28152</v>
      </c>
      <c r="D2515" s="347" t="s">
        <v>5624</v>
      </c>
      <c r="E2515" s="347">
        <v>6</v>
      </c>
      <c r="F2515" s="347">
        <v>0.7</v>
      </c>
      <c r="G2515" s="347" t="s">
        <v>11</v>
      </c>
      <c r="H2515" s="349">
        <v>38</v>
      </c>
      <c r="I2515" s="350" t="s">
        <v>12</v>
      </c>
      <c r="J2515" s="351">
        <f t="shared" si="39"/>
        <v>49.5</v>
      </c>
      <c r="K2515" s="351">
        <v>8.25</v>
      </c>
      <c r="L2515" s="3" t="str">
        <f>IFERROR(INDEX(dbOrdini[PREZZO
VINOLUX],MATCH(A2515,dbOrdini[CODICE
ANKER],0)),"")</f>
        <v/>
      </c>
      <c r="M2515" s="347" t="s">
        <v>10531</v>
      </c>
      <c r="N2515" s="15" t="str">
        <f>IFERROR(INDEX(dbOrdini[ORDINE],MATCH(A2515,dbOrdini[CODICE
ANKER]*(dbOrdini[CODICE
SUPPLY]="GEN24"),0)),"")</f>
        <v/>
      </c>
      <c r="O2515" s="352" t="s">
        <v>8</v>
      </c>
      <c r="P2515" s="347" t="s">
        <v>5625</v>
      </c>
    </row>
    <row r="2516" spans="1:16">
      <c r="A2516" s="347" t="s">
        <v>5628</v>
      </c>
      <c r="B2516" s="348">
        <v>216</v>
      </c>
      <c r="C2516" s="347" t="s">
        <v>28152</v>
      </c>
      <c r="D2516" s="347" t="s">
        <v>5624</v>
      </c>
      <c r="E2516" s="347">
        <v>12</v>
      </c>
      <c r="F2516" s="347">
        <v>1</v>
      </c>
      <c r="G2516" s="347" t="s">
        <v>11262</v>
      </c>
      <c r="H2516" s="349">
        <v>38</v>
      </c>
      <c r="I2516" s="350" t="s">
        <v>12</v>
      </c>
      <c r="J2516" s="351">
        <f t="shared" si="39"/>
        <v>117</v>
      </c>
      <c r="K2516" s="351">
        <v>9.75</v>
      </c>
      <c r="L2516" s="3" t="str">
        <f>IFERROR(INDEX(dbOrdini[PREZZO
VINOLUX],MATCH(A2516,dbOrdini[CODICE
ANKER],0)),"")</f>
        <v/>
      </c>
      <c r="M2516" s="347" t="s">
        <v>10531</v>
      </c>
      <c r="N2516" s="15" t="str">
        <f>IFERROR(INDEX(dbOrdini[ORDINE],MATCH(A2516,dbOrdini[CODICE
ANKER]*(dbOrdini[CODICE
SUPPLY]="GEN24"),0)),"")</f>
        <v/>
      </c>
      <c r="O2516" s="352" t="s">
        <v>8</v>
      </c>
      <c r="P2516" s="347" t="s">
        <v>5627</v>
      </c>
    </row>
    <row r="2517" spans="1:16">
      <c r="A2517" s="347" t="s">
        <v>5629</v>
      </c>
      <c r="B2517" s="348">
        <v>21</v>
      </c>
      <c r="C2517" s="347" t="s">
        <v>28152</v>
      </c>
      <c r="D2517" s="347" t="s">
        <v>5630</v>
      </c>
      <c r="E2517" s="347">
        <v>12</v>
      </c>
      <c r="F2517" s="347">
        <v>1</v>
      </c>
      <c r="G2517" s="347" t="s">
        <v>11262</v>
      </c>
      <c r="H2517" s="349">
        <v>38</v>
      </c>
      <c r="I2517" s="350" t="s">
        <v>12</v>
      </c>
      <c r="J2517" s="351">
        <f t="shared" si="39"/>
        <v>110.39999999999999</v>
      </c>
      <c r="K2517" s="351">
        <v>9.1999999999999993</v>
      </c>
      <c r="L2517" s="3" t="str">
        <f>IFERROR(INDEX(dbOrdini[PREZZO
VINOLUX],MATCH(A2517,dbOrdini[CODICE
ANKER],0)),"")</f>
        <v/>
      </c>
      <c r="M2517" s="347" t="s">
        <v>10531</v>
      </c>
      <c r="N2517" s="15" t="str">
        <f>IFERROR(INDEX(dbOrdini[ORDINE],MATCH(A2517,dbOrdini[CODICE
ANKER]*(dbOrdini[CODICE
SUPPLY]="GEN24"),0)),"")</f>
        <v/>
      </c>
      <c r="O2517" s="352" t="s">
        <v>8</v>
      </c>
      <c r="P2517" s="347" t="s">
        <v>5627</v>
      </c>
    </row>
    <row r="2518" spans="1:16">
      <c r="A2518" s="347" t="s">
        <v>5634</v>
      </c>
      <c r="B2518" s="348">
        <v>1324</v>
      </c>
      <c r="C2518" s="347" t="s">
        <v>28152</v>
      </c>
      <c r="D2518" s="347" t="s">
        <v>5632</v>
      </c>
      <c r="E2518" s="347">
        <v>12</v>
      </c>
      <c r="F2518" s="347">
        <v>1</v>
      </c>
      <c r="G2518" s="347" t="s">
        <v>11</v>
      </c>
      <c r="H2518" s="349">
        <v>38</v>
      </c>
      <c r="I2518" s="350" t="s">
        <v>12</v>
      </c>
      <c r="J2518" s="351">
        <f t="shared" si="39"/>
        <v>118.19999999999999</v>
      </c>
      <c r="K2518" s="351">
        <v>9.85</v>
      </c>
      <c r="L2518" s="3" t="str">
        <f>IFERROR(INDEX(dbOrdini[PREZZO
VINOLUX],MATCH(A2518,dbOrdini[CODICE
ANKER],0)),"")</f>
        <v/>
      </c>
      <c r="M2518" s="347" t="s">
        <v>10531</v>
      </c>
      <c r="N2518" s="15" t="str">
        <f>IFERROR(INDEX(dbOrdini[ORDINE],MATCH(A2518,dbOrdini[CODICE
ANKER]*(dbOrdini[CODICE
SUPPLY]="GEN24"),0)),"")</f>
        <v/>
      </c>
      <c r="O2518" s="352" t="s">
        <v>8</v>
      </c>
      <c r="P2518" s="347" t="s">
        <v>5635</v>
      </c>
    </row>
    <row r="2519" spans="1:16">
      <c r="A2519" s="347" t="s">
        <v>5636</v>
      </c>
      <c r="B2519" s="348">
        <v>227</v>
      </c>
      <c r="C2519" s="347" t="s">
        <v>28152</v>
      </c>
      <c r="D2519" s="347" t="s">
        <v>5632</v>
      </c>
      <c r="E2519" s="347">
        <v>6</v>
      </c>
      <c r="F2519" s="347">
        <v>1</v>
      </c>
      <c r="G2519" s="347" t="s">
        <v>11</v>
      </c>
      <c r="H2519" s="349">
        <v>38</v>
      </c>
      <c r="I2519" s="350" t="s">
        <v>12</v>
      </c>
      <c r="J2519" s="351">
        <f t="shared" si="39"/>
        <v>58.5</v>
      </c>
      <c r="K2519" s="351">
        <v>9.75</v>
      </c>
      <c r="L2519" s="3" t="str">
        <f>IFERROR(INDEX(dbOrdini[PREZZO
VINOLUX],MATCH(A2519,dbOrdini[CODICE
ANKER],0)),"")</f>
        <v/>
      </c>
      <c r="M2519" s="347" t="s">
        <v>10531</v>
      </c>
      <c r="N2519" s="15" t="str">
        <f>IFERROR(INDEX(dbOrdini[ORDINE],MATCH(A2519,dbOrdini[CODICE
ANKER]*(dbOrdini[CODICE
SUPPLY]="GEN24"),0)),"")</f>
        <v/>
      </c>
      <c r="O2519" s="352" t="s">
        <v>8</v>
      </c>
      <c r="P2519" s="347" t="s">
        <v>5635</v>
      </c>
    </row>
    <row r="2520" spans="1:16">
      <c r="A2520" s="347" t="s">
        <v>5631</v>
      </c>
      <c r="B2520" s="348">
        <v>79</v>
      </c>
      <c r="C2520" s="347" t="s">
        <v>28152</v>
      </c>
      <c r="D2520" s="347" t="s">
        <v>5632</v>
      </c>
      <c r="E2520" s="347">
        <v>6</v>
      </c>
      <c r="F2520" s="347">
        <v>0.7</v>
      </c>
      <c r="G2520" s="347" t="s">
        <v>11</v>
      </c>
      <c r="H2520" s="349">
        <v>38</v>
      </c>
      <c r="I2520" s="350" t="s">
        <v>12</v>
      </c>
      <c r="J2520" s="351">
        <f t="shared" si="39"/>
        <v>52.5</v>
      </c>
      <c r="K2520" s="351">
        <v>8.75</v>
      </c>
      <c r="L2520" s="3" t="str">
        <f>IFERROR(INDEX(dbOrdini[PREZZO
VINOLUX],MATCH(A2520,dbOrdini[CODICE
ANKER],0)),"")</f>
        <v/>
      </c>
      <c r="M2520" s="347" t="s">
        <v>10531</v>
      </c>
      <c r="N2520" s="15" t="str">
        <f>IFERROR(INDEX(dbOrdini[ORDINE],MATCH(A2520,dbOrdini[CODICE
ANKER]*(dbOrdini[CODICE
SUPPLY]="GEN24"),0)),"")</f>
        <v/>
      </c>
      <c r="O2520" s="352" t="s">
        <v>8</v>
      </c>
      <c r="P2520" s="347" t="s">
        <v>5633</v>
      </c>
    </row>
    <row r="2521" spans="1:16">
      <c r="A2521" s="347" t="s">
        <v>5637</v>
      </c>
      <c r="B2521" s="348">
        <v>1614</v>
      </c>
      <c r="C2521" s="347" t="s">
        <v>28152</v>
      </c>
      <c r="D2521" s="347" t="s">
        <v>5638</v>
      </c>
      <c r="E2521" s="347">
        <v>6</v>
      </c>
      <c r="F2521" s="347">
        <v>0.7</v>
      </c>
      <c r="G2521" s="347" t="s">
        <v>11</v>
      </c>
      <c r="H2521" s="349">
        <v>38</v>
      </c>
      <c r="I2521" s="350" t="s">
        <v>12</v>
      </c>
      <c r="J2521" s="351">
        <f t="shared" si="39"/>
        <v>43.5</v>
      </c>
      <c r="K2521" s="351">
        <v>7.25</v>
      </c>
      <c r="L2521" s="3" t="str">
        <f>IFERROR(INDEX(dbOrdini[PREZZO
VINOLUX],MATCH(A2521,dbOrdini[CODICE
ANKER],0)),"")</f>
        <v/>
      </c>
      <c r="M2521" s="347" t="s">
        <v>10531</v>
      </c>
      <c r="N2521" s="15" t="str">
        <f>IFERROR(INDEX(dbOrdini[ORDINE],MATCH(A2521,dbOrdini[CODICE
ANKER]*(dbOrdini[CODICE
SUPPLY]="GEN24"),0)),"")</f>
        <v/>
      </c>
      <c r="O2521" s="352" t="s">
        <v>8</v>
      </c>
      <c r="P2521" s="347" t="s">
        <v>5633</v>
      </c>
    </row>
    <row r="2522" spans="1:16">
      <c r="A2522" s="347" t="s">
        <v>28717</v>
      </c>
      <c r="B2522" s="348">
        <v>1</v>
      </c>
      <c r="C2522" s="347" t="s">
        <v>28152</v>
      </c>
      <c r="D2522" s="347" t="s">
        <v>28718</v>
      </c>
      <c r="E2522" s="347">
        <v>6</v>
      </c>
      <c r="F2522" s="347">
        <v>0.7</v>
      </c>
      <c r="G2522" s="347" t="s">
        <v>11</v>
      </c>
      <c r="H2522" s="349">
        <v>40</v>
      </c>
      <c r="I2522" s="350" t="s">
        <v>12</v>
      </c>
      <c r="J2522" s="351">
        <f t="shared" si="39"/>
        <v>255</v>
      </c>
      <c r="K2522" s="351">
        <v>42.5</v>
      </c>
      <c r="L2522" s="3" t="str">
        <f>IFERROR(INDEX(dbOrdini[PREZZO
VINOLUX],MATCH(A2522,dbOrdini[CODICE
ANKER],0)),"")</f>
        <v/>
      </c>
      <c r="M2522" s="347" t="s">
        <v>10531</v>
      </c>
      <c r="N2522" s="15" t="str">
        <f>IFERROR(INDEX(dbOrdini[ORDINE],MATCH(A2522,dbOrdini[CODICE
ANKER]*(dbOrdini[CODICE
SUPPLY]="GEN24"),0)),"")</f>
        <v/>
      </c>
      <c r="O2522" s="352" t="s">
        <v>8</v>
      </c>
      <c r="P2522" s="347" t="s">
        <v>28719</v>
      </c>
    </row>
    <row r="2523" spans="1:16">
      <c r="A2523" s="347" t="s">
        <v>5639</v>
      </c>
      <c r="B2523" s="348">
        <v>52</v>
      </c>
      <c r="C2523" s="347" t="s">
        <v>28152</v>
      </c>
      <c r="D2523" s="347" t="s">
        <v>5640</v>
      </c>
      <c r="E2523" s="347">
        <v>3</v>
      </c>
      <c r="F2523" s="347">
        <v>0.7</v>
      </c>
      <c r="G2523" s="347" t="s">
        <v>11</v>
      </c>
      <c r="H2523" s="349">
        <v>38</v>
      </c>
      <c r="I2523" s="350" t="s">
        <v>12</v>
      </c>
      <c r="J2523" s="351">
        <f t="shared" si="39"/>
        <v>264</v>
      </c>
      <c r="K2523" s="351">
        <v>88</v>
      </c>
      <c r="L2523" s="3" t="str">
        <f>IFERROR(INDEX(dbOrdini[PREZZO
VINOLUX],MATCH(A2523,dbOrdini[CODICE
ANKER],0)),"")</f>
        <v/>
      </c>
      <c r="M2523" s="347" t="s">
        <v>10531</v>
      </c>
      <c r="N2523" s="15" t="str">
        <f>IFERROR(INDEX(dbOrdini[ORDINE],MATCH(A2523,dbOrdini[CODICE
ANKER]*(dbOrdini[CODICE
SUPPLY]="GEN24"),0)),"")</f>
        <v/>
      </c>
      <c r="O2523" s="352" t="s">
        <v>8</v>
      </c>
      <c r="P2523" s="347" t="s">
        <v>5641</v>
      </c>
    </row>
    <row r="2524" spans="1:16">
      <c r="A2524" s="347" t="s">
        <v>5642</v>
      </c>
      <c r="B2524" s="348">
        <v>61</v>
      </c>
      <c r="C2524" s="347" t="s">
        <v>28152</v>
      </c>
      <c r="D2524" s="347" t="s">
        <v>5643</v>
      </c>
      <c r="E2524" s="347">
        <v>6</v>
      </c>
      <c r="F2524" s="347">
        <v>0.7</v>
      </c>
      <c r="G2524" s="347" t="s">
        <v>11</v>
      </c>
      <c r="H2524" s="349">
        <v>38</v>
      </c>
      <c r="I2524" s="350" t="s">
        <v>12</v>
      </c>
      <c r="J2524" s="351">
        <f t="shared" si="39"/>
        <v>81</v>
      </c>
      <c r="K2524" s="351">
        <v>13.5</v>
      </c>
      <c r="L2524" s="3" t="str">
        <f>IFERROR(INDEX(dbOrdini[PREZZO
VINOLUX],MATCH(A2524,dbOrdini[CODICE
ANKER],0)),"")</f>
        <v/>
      </c>
      <c r="M2524" s="347" t="s">
        <v>10531</v>
      </c>
      <c r="N2524" s="15" t="str">
        <f>IFERROR(INDEX(dbOrdini[ORDINE],MATCH(A2524,dbOrdini[CODICE
ANKER]*(dbOrdini[CODICE
SUPPLY]="GEN24"),0)),"")</f>
        <v/>
      </c>
      <c r="O2524" s="352" t="s">
        <v>8</v>
      </c>
      <c r="P2524" s="347" t="s">
        <v>5644</v>
      </c>
    </row>
    <row r="2525" spans="1:16">
      <c r="A2525" s="347" t="s">
        <v>5652</v>
      </c>
      <c r="B2525" s="348">
        <v>18</v>
      </c>
      <c r="C2525" s="347" t="s">
        <v>28152</v>
      </c>
      <c r="D2525" s="347" t="s">
        <v>5646</v>
      </c>
      <c r="E2525" s="347">
        <v>6</v>
      </c>
      <c r="F2525" s="347">
        <v>1</v>
      </c>
      <c r="G2525" s="347" t="s">
        <v>11</v>
      </c>
      <c r="H2525" s="349">
        <v>40</v>
      </c>
      <c r="I2525" s="350" t="s">
        <v>12</v>
      </c>
      <c r="J2525" s="351">
        <f t="shared" si="39"/>
        <v>113.39999999999999</v>
      </c>
      <c r="K2525" s="351">
        <v>18.899999999999999</v>
      </c>
      <c r="L2525" s="3" t="str">
        <f>IFERROR(INDEX(dbOrdini[PREZZO
VINOLUX],MATCH(A2525,dbOrdini[CODICE
ANKER],0)),"")</f>
        <v/>
      </c>
      <c r="M2525" s="347" t="s">
        <v>10548</v>
      </c>
      <c r="N2525" s="15" t="str">
        <f>IFERROR(INDEX(dbOrdini[ORDINE],MATCH(A2525,dbOrdini[CODICE
ANKER]*(dbOrdini[CODICE
SUPPLY]="GEN24"),0)),"")</f>
        <v/>
      </c>
      <c r="O2525" s="352" t="s">
        <v>8</v>
      </c>
      <c r="P2525" s="347" t="s">
        <v>5653</v>
      </c>
    </row>
    <row r="2526" spans="1:16">
      <c r="A2526" s="347" t="s">
        <v>5650</v>
      </c>
      <c r="B2526" s="348">
        <v>136</v>
      </c>
      <c r="C2526" s="347" t="s">
        <v>28152</v>
      </c>
      <c r="D2526" s="347" t="s">
        <v>5646</v>
      </c>
      <c r="E2526" s="347">
        <v>6</v>
      </c>
      <c r="F2526" s="347">
        <v>0.7</v>
      </c>
      <c r="G2526" s="347" t="s">
        <v>11</v>
      </c>
      <c r="H2526" s="349">
        <v>40</v>
      </c>
      <c r="I2526" s="350" t="s">
        <v>12</v>
      </c>
      <c r="J2526" s="351">
        <f t="shared" si="39"/>
        <v>89.1</v>
      </c>
      <c r="K2526" s="351">
        <v>14.85</v>
      </c>
      <c r="L2526" s="3" t="str">
        <f>IFERROR(INDEX(dbOrdini[PREZZO
VINOLUX],MATCH(A2526,dbOrdini[CODICE
ANKER],0)),"")</f>
        <v/>
      </c>
      <c r="M2526" s="347" t="s">
        <v>10548</v>
      </c>
      <c r="N2526" s="15" t="str">
        <f>IFERROR(INDEX(dbOrdini[ORDINE],MATCH(A2526,dbOrdini[CODICE
ANKER]*(dbOrdini[CODICE
SUPPLY]="GEN24"),0)),"")</f>
        <v/>
      </c>
      <c r="O2526" s="352" t="s">
        <v>8</v>
      </c>
      <c r="P2526" s="347" t="s">
        <v>5651</v>
      </c>
    </row>
    <row r="2527" spans="1:16">
      <c r="A2527" s="347" t="s">
        <v>5645</v>
      </c>
      <c r="B2527" s="348">
        <v>12</v>
      </c>
      <c r="C2527" s="347" t="s">
        <v>28152</v>
      </c>
      <c r="D2527" s="347" t="s">
        <v>5646</v>
      </c>
      <c r="E2527" s="347">
        <v>12</v>
      </c>
      <c r="F2527" s="347">
        <v>0.2</v>
      </c>
      <c r="G2527" s="347" t="s">
        <v>11262</v>
      </c>
      <c r="H2527" s="349">
        <v>40</v>
      </c>
      <c r="I2527" s="350" t="s">
        <v>12</v>
      </c>
      <c r="J2527" s="351">
        <f t="shared" si="39"/>
        <v>63.599999999999994</v>
      </c>
      <c r="K2527" s="351">
        <v>5.3</v>
      </c>
      <c r="L2527" s="3" t="str">
        <f>IFERROR(INDEX(dbOrdini[PREZZO
VINOLUX],MATCH(A2527,dbOrdini[CODICE
ANKER],0)),"")</f>
        <v/>
      </c>
      <c r="M2527" s="347" t="s">
        <v>10548</v>
      </c>
      <c r="N2527" s="15" t="str">
        <f>IFERROR(INDEX(dbOrdini[ORDINE],MATCH(A2527,dbOrdini[CODICE
ANKER]*(dbOrdini[CODICE
SUPPLY]="GEN24"),0)),"")</f>
        <v/>
      </c>
      <c r="O2527" s="352" t="s">
        <v>8</v>
      </c>
      <c r="P2527" s="347" t="s">
        <v>5647</v>
      </c>
    </row>
    <row r="2528" spans="1:16">
      <c r="A2528" s="347" t="s">
        <v>5648</v>
      </c>
      <c r="B2528" s="348">
        <v>42</v>
      </c>
      <c r="C2528" s="347" t="s">
        <v>28152</v>
      </c>
      <c r="D2528" s="347" t="s">
        <v>5646</v>
      </c>
      <c r="E2528" s="347">
        <v>6</v>
      </c>
      <c r="F2528" s="347">
        <v>0.35</v>
      </c>
      <c r="G2528" s="347" t="s">
        <v>11</v>
      </c>
      <c r="H2528" s="349">
        <v>40</v>
      </c>
      <c r="I2528" s="350" t="s">
        <v>12</v>
      </c>
      <c r="J2528" s="351">
        <f t="shared" si="39"/>
        <v>47.400000000000006</v>
      </c>
      <c r="K2528" s="351">
        <v>7.9</v>
      </c>
      <c r="L2528" s="3" t="str">
        <f>IFERROR(INDEX(dbOrdini[PREZZO
VINOLUX],MATCH(A2528,dbOrdini[CODICE
ANKER],0)),"")</f>
        <v/>
      </c>
      <c r="M2528" s="347" t="s">
        <v>10548</v>
      </c>
      <c r="N2528" s="15" t="str">
        <f>IFERROR(INDEX(dbOrdini[ORDINE],MATCH(A2528,dbOrdini[CODICE
ANKER]*(dbOrdini[CODICE
SUPPLY]="GEN24"),0)),"")</f>
        <v/>
      </c>
      <c r="O2528" s="352" t="s">
        <v>8</v>
      </c>
      <c r="P2528" s="347" t="s">
        <v>5649</v>
      </c>
    </row>
    <row r="2529" spans="1:16">
      <c r="A2529" s="347" t="s">
        <v>5654</v>
      </c>
      <c r="B2529" s="348">
        <v>14</v>
      </c>
      <c r="C2529" s="347" t="s">
        <v>28152</v>
      </c>
      <c r="D2529" s="347" t="s">
        <v>5655</v>
      </c>
      <c r="E2529" s="347">
        <v>6</v>
      </c>
      <c r="F2529" s="347">
        <v>0.7</v>
      </c>
      <c r="G2529" s="347" t="s">
        <v>11</v>
      </c>
      <c r="H2529" s="349">
        <v>40</v>
      </c>
      <c r="I2529" s="350" t="s">
        <v>12</v>
      </c>
      <c r="J2529" s="351">
        <f t="shared" si="39"/>
        <v>127.5</v>
      </c>
      <c r="K2529" s="351">
        <v>21.25</v>
      </c>
      <c r="L2529" s="3" t="str">
        <f>IFERROR(INDEX(dbOrdini[PREZZO
VINOLUX],MATCH(A2529,dbOrdini[CODICE
ANKER],0)),"")</f>
        <v/>
      </c>
      <c r="M2529" s="347" t="s">
        <v>10548</v>
      </c>
      <c r="N2529" s="15" t="str">
        <f>IFERROR(INDEX(dbOrdini[ORDINE],MATCH(A2529,dbOrdini[CODICE
ANKER]*(dbOrdini[CODICE
SUPPLY]="GEN24"),0)),"")</f>
        <v/>
      </c>
      <c r="O2529" s="352" t="s">
        <v>8</v>
      </c>
      <c r="P2529" s="347" t="s">
        <v>5656</v>
      </c>
    </row>
    <row r="2530" spans="1:16">
      <c r="A2530" s="347" t="s">
        <v>5657</v>
      </c>
      <c r="B2530" s="348">
        <v>292</v>
      </c>
      <c r="C2530" s="347" t="s">
        <v>28152</v>
      </c>
      <c r="D2530" s="347" t="s">
        <v>5658</v>
      </c>
      <c r="E2530" s="347">
        <v>6</v>
      </c>
      <c r="F2530" s="347">
        <v>0.7</v>
      </c>
      <c r="G2530" s="347" t="s">
        <v>11</v>
      </c>
      <c r="H2530" s="349">
        <v>40</v>
      </c>
      <c r="I2530" s="350" t="s">
        <v>12</v>
      </c>
      <c r="J2530" s="351">
        <f t="shared" si="39"/>
        <v>30.900000000000002</v>
      </c>
      <c r="K2530" s="351">
        <v>5.15</v>
      </c>
      <c r="L2530" s="3" t="str">
        <f>IFERROR(INDEX(dbOrdini[PREZZO
VINOLUX],MATCH(A2530,dbOrdini[CODICE
ANKER],0)),"")</f>
        <v/>
      </c>
      <c r="M2530" s="347" t="s">
        <v>28411</v>
      </c>
      <c r="N2530" s="15" t="str">
        <f>IFERROR(INDEX(dbOrdini[ORDINE],MATCH(A2530,dbOrdini[CODICE
ANKER]*(dbOrdini[CODICE
SUPPLY]="GEN24"),0)),"")</f>
        <v/>
      </c>
      <c r="O2530" s="352" t="s">
        <v>8</v>
      </c>
      <c r="P2530" s="347" t="s">
        <v>5659</v>
      </c>
    </row>
    <row r="2531" spans="1:16">
      <c r="A2531" s="347" t="s">
        <v>5660</v>
      </c>
      <c r="B2531" s="348">
        <v>0</v>
      </c>
      <c r="C2531" s="347" t="s">
        <v>28152</v>
      </c>
      <c r="D2531" s="347" t="s">
        <v>5661</v>
      </c>
      <c r="E2531" s="347">
        <v>6</v>
      </c>
      <c r="F2531" s="347">
        <v>0.7</v>
      </c>
      <c r="G2531" s="347" t="s">
        <v>11</v>
      </c>
      <c r="H2531" s="349">
        <v>38</v>
      </c>
      <c r="I2531" s="350" t="s">
        <v>12</v>
      </c>
      <c r="J2531" s="351">
        <f t="shared" si="39"/>
        <v>29.099999999999998</v>
      </c>
      <c r="K2531" s="351">
        <v>4.8499999999999996</v>
      </c>
      <c r="L2531" s="3" t="str">
        <f>IFERROR(INDEX(dbOrdini[PREZZO
VINOLUX],MATCH(A2531,dbOrdini[CODICE
ANKER],0)),"")</f>
        <v/>
      </c>
      <c r="M2531" s="347" t="s">
        <v>28411</v>
      </c>
      <c r="N2531" s="15" t="str">
        <f>IFERROR(INDEX(dbOrdini[ORDINE],MATCH(A2531,dbOrdini[CODICE
ANKER]*(dbOrdini[CODICE
SUPPLY]="GEN24"),0)),"")</f>
        <v/>
      </c>
      <c r="O2531" s="352" t="s">
        <v>8</v>
      </c>
      <c r="P2531" s="347" t="s">
        <v>5662</v>
      </c>
    </row>
    <row r="2532" spans="1:16">
      <c r="A2532" s="347" t="s">
        <v>5663</v>
      </c>
      <c r="B2532" s="348">
        <v>41</v>
      </c>
      <c r="C2532" s="347" t="s">
        <v>28152</v>
      </c>
      <c r="D2532" s="347" t="s">
        <v>5664</v>
      </c>
      <c r="E2532" s="347">
        <v>6</v>
      </c>
      <c r="F2532" s="347">
        <v>0.7</v>
      </c>
      <c r="G2532" s="347" t="s">
        <v>11</v>
      </c>
      <c r="H2532" s="349">
        <v>37.5</v>
      </c>
      <c r="I2532" s="350" t="s">
        <v>12</v>
      </c>
      <c r="J2532" s="351">
        <f t="shared" si="39"/>
        <v>84</v>
      </c>
      <c r="K2532" s="351">
        <v>14</v>
      </c>
      <c r="L2532" s="3" t="str">
        <f>IFERROR(INDEX(dbOrdini[PREZZO
VINOLUX],MATCH(A2532,dbOrdini[CODICE
ANKER],0)),"")</f>
        <v/>
      </c>
      <c r="M2532" s="347" t="s">
        <v>10537</v>
      </c>
      <c r="N2532" s="15" t="str">
        <f>IFERROR(INDEX(dbOrdini[ORDINE],MATCH(A2532,dbOrdini[CODICE
ANKER]*(dbOrdini[CODICE
SUPPLY]="GEN24"),0)),"")</f>
        <v/>
      </c>
      <c r="O2532" s="352" t="s">
        <v>8</v>
      </c>
      <c r="P2532" s="347" t="s">
        <v>5665</v>
      </c>
    </row>
    <row r="2533" spans="1:16">
      <c r="A2533" s="347" t="s">
        <v>5666</v>
      </c>
      <c r="B2533" s="348">
        <v>10</v>
      </c>
      <c r="C2533" s="347" t="s">
        <v>28152</v>
      </c>
      <c r="D2533" s="347" t="s">
        <v>5667</v>
      </c>
      <c r="E2533" s="347">
        <v>6</v>
      </c>
      <c r="F2533" s="347">
        <v>0.7</v>
      </c>
      <c r="G2533" s="347" t="s">
        <v>11</v>
      </c>
      <c r="H2533" s="349">
        <v>37.5</v>
      </c>
      <c r="I2533" s="350" t="s">
        <v>12</v>
      </c>
      <c r="J2533" s="351">
        <f t="shared" si="39"/>
        <v>84</v>
      </c>
      <c r="K2533" s="351">
        <v>14</v>
      </c>
      <c r="L2533" s="3" t="str">
        <f>IFERROR(INDEX(dbOrdini[PREZZO
VINOLUX],MATCH(A2533,dbOrdini[CODICE
ANKER],0)),"")</f>
        <v/>
      </c>
      <c r="M2533" s="347" t="s">
        <v>10537</v>
      </c>
      <c r="N2533" s="15" t="str">
        <f>IFERROR(INDEX(dbOrdini[ORDINE],MATCH(A2533,dbOrdini[CODICE
ANKER]*(dbOrdini[CODICE
SUPPLY]="GEN24"),0)),"")</f>
        <v/>
      </c>
      <c r="O2533" s="352" t="s">
        <v>8</v>
      </c>
      <c r="P2533" s="347" t="s">
        <v>5668</v>
      </c>
    </row>
    <row r="2534" spans="1:16">
      <c r="A2534" s="347" t="s">
        <v>5669</v>
      </c>
      <c r="B2534" s="348">
        <v>21</v>
      </c>
      <c r="C2534" s="347" t="s">
        <v>28152</v>
      </c>
      <c r="D2534" s="347" t="s">
        <v>5670</v>
      </c>
      <c r="E2534" s="347">
        <v>6</v>
      </c>
      <c r="F2534" s="347">
        <v>0.7</v>
      </c>
      <c r="G2534" s="347" t="s">
        <v>11</v>
      </c>
      <c r="H2534" s="349">
        <v>42</v>
      </c>
      <c r="I2534" s="350" t="s">
        <v>12</v>
      </c>
      <c r="J2534" s="351">
        <f t="shared" si="39"/>
        <v>117</v>
      </c>
      <c r="K2534" s="351">
        <v>19.5</v>
      </c>
      <c r="L2534" s="3" t="str">
        <f>IFERROR(INDEX(dbOrdini[PREZZO
VINOLUX],MATCH(A2534,dbOrdini[CODICE
ANKER],0)),"")</f>
        <v/>
      </c>
      <c r="M2534" s="347" t="s">
        <v>10537</v>
      </c>
      <c r="N2534" s="15" t="str">
        <f>IFERROR(INDEX(dbOrdini[ORDINE],MATCH(A2534,dbOrdini[CODICE
ANKER]*(dbOrdini[CODICE
SUPPLY]="GEN24"),0)),"")</f>
        <v/>
      </c>
      <c r="O2534" s="352" t="s">
        <v>8</v>
      </c>
      <c r="P2534" s="347" t="s">
        <v>5671</v>
      </c>
    </row>
    <row r="2535" spans="1:16">
      <c r="A2535" s="347" t="s">
        <v>10695</v>
      </c>
      <c r="B2535" s="348">
        <v>55</v>
      </c>
      <c r="C2535" s="347" t="s">
        <v>28152</v>
      </c>
      <c r="D2535" s="347" t="s">
        <v>5672</v>
      </c>
      <c r="E2535" s="347">
        <v>6</v>
      </c>
      <c r="F2535" s="347">
        <v>0.7</v>
      </c>
      <c r="G2535" s="347" t="s">
        <v>11</v>
      </c>
      <c r="H2535" s="349">
        <v>40</v>
      </c>
      <c r="I2535" s="350" t="s">
        <v>12</v>
      </c>
      <c r="J2535" s="351">
        <f t="shared" si="39"/>
        <v>117</v>
      </c>
      <c r="K2535" s="351">
        <v>19.5</v>
      </c>
      <c r="L2535" s="3" t="str">
        <f>IFERROR(INDEX(dbOrdini[PREZZO
VINOLUX],MATCH(A2535,dbOrdini[CODICE
ANKER],0)),"")</f>
        <v/>
      </c>
      <c r="M2535" s="347" t="s">
        <v>10536</v>
      </c>
      <c r="N2535" s="15" t="str">
        <f>IFERROR(INDEX(dbOrdini[ORDINE],MATCH(A2535,dbOrdini[CODICE
ANKER]*(dbOrdini[CODICE
SUPPLY]="GEN24"),0)),"")</f>
        <v/>
      </c>
      <c r="O2535" s="352" t="s">
        <v>8</v>
      </c>
      <c r="P2535" s="347" t="s">
        <v>5673</v>
      </c>
    </row>
    <row r="2536" spans="1:16">
      <c r="A2536" s="347" t="s">
        <v>5674</v>
      </c>
      <c r="B2536" s="348">
        <v>524</v>
      </c>
      <c r="C2536" s="347" t="s">
        <v>28152</v>
      </c>
      <c r="D2536" s="347" t="s">
        <v>5675</v>
      </c>
      <c r="E2536" s="347">
        <v>6</v>
      </c>
      <c r="F2536" s="347">
        <v>0.7</v>
      </c>
      <c r="G2536" s="347" t="s">
        <v>11</v>
      </c>
      <c r="H2536" s="349">
        <v>40</v>
      </c>
      <c r="I2536" s="350" t="s">
        <v>12</v>
      </c>
      <c r="J2536" s="351">
        <f t="shared" si="39"/>
        <v>106.5</v>
      </c>
      <c r="K2536" s="351">
        <v>17.75</v>
      </c>
      <c r="L2536" s="3" t="str">
        <f>IFERROR(INDEX(dbOrdini[PREZZO
VINOLUX],MATCH(A2536,dbOrdini[CODICE
ANKER],0)),"")</f>
        <v/>
      </c>
      <c r="M2536" s="347" t="s">
        <v>10536</v>
      </c>
      <c r="N2536" s="15" t="str">
        <f>IFERROR(INDEX(dbOrdini[ORDINE],MATCH(A2536,dbOrdini[CODICE
ANKER]*(dbOrdini[CODICE
SUPPLY]="GEN24"),0)),"")</f>
        <v/>
      </c>
      <c r="O2536" s="352" t="s">
        <v>8</v>
      </c>
      <c r="P2536" s="347" t="s">
        <v>5676</v>
      </c>
    </row>
    <row r="2537" spans="1:16">
      <c r="A2537" s="347" t="s">
        <v>10805</v>
      </c>
      <c r="B2537" s="348">
        <v>102</v>
      </c>
      <c r="C2537" s="347" t="s">
        <v>28152</v>
      </c>
      <c r="D2537" s="347" t="s">
        <v>10806</v>
      </c>
      <c r="E2537" s="347">
        <v>6</v>
      </c>
      <c r="F2537" s="347">
        <v>0.7</v>
      </c>
      <c r="G2537" s="347" t="s">
        <v>11</v>
      </c>
      <c r="H2537" s="349">
        <v>40</v>
      </c>
      <c r="I2537" s="350" t="s">
        <v>12</v>
      </c>
      <c r="J2537" s="351">
        <f t="shared" si="39"/>
        <v>147</v>
      </c>
      <c r="K2537" s="351">
        <v>24.5</v>
      </c>
      <c r="L2537" s="3" t="str">
        <f>IFERROR(INDEX(dbOrdini[PREZZO
VINOLUX],MATCH(A2537,dbOrdini[CODICE
ANKER],0)),"")</f>
        <v/>
      </c>
      <c r="M2537" s="347" t="s">
        <v>10538</v>
      </c>
      <c r="N2537" s="15" t="str">
        <f>IFERROR(INDEX(dbOrdini[ORDINE],MATCH(A2537,dbOrdini[CODICE
ANKER]*(dbOrdini[CODICE
SUPPLY]="GEN24"),0)),"")</f>
        <v/>
      </c>
      <c r="O2537" s="352" t="s">
        <v>8</v>
      </c>
      <c r="P2537" s="347" t="s">
        <v>11682</v>
      </c>
    </row>
    <row r="2538" spans="1:16">
      <c r="A2538" s="347" t="s">
        <v>5677</v>
      </c>
      <c r="B2538" s="348">
        <v>83</v>
      </c>
      <c r="C2538" s="347" t="s">
        <v>28152</v>
      </c>
      <c r="D2538" s="347" t="s">
        <v>5678</v>
      </c>
      <c r="E2538" s="347">
        <v>6</v>
      </c>
      <c r="F2538" s="347">
        <v>0.7</v>
      </c>
      <c r="G2538" s="347" t="s">
        <v>11</v>
      </c>
      <c r="H2538" s="349">
        <v>40</v>
      </c>
      <c r="I2538" s="350" t="s">
        <v>12</v>
      </c>
      <c r="J2538" s="351">
        <f t="shared" si="39"/>
        <v>138.60000000000002</v>
      </c>
      <c r="K2538" s="351">
        <v>23.1</v>
      </c>
      <c r="L2538" s="3" t="str">
        <f>IFERROR(INDEX(dbOrdini[PREZZO
VINOLUX],MATCH(A2538,dbOrdini[CODICE
ANKER],0)),"")</f>
        <v/>
      </c>
      <c r="M2538" s="347" t="s">
        <v>10536</v>
      </c>
      <c r="N2538" s="15" t="str">
        <f>IFERROR(INDEX(dbOrdini[ORDINE],MATCH(A2538,dbOrdini[CODICE
ANKER]*(dbOrdini[CODICE
SUPPLY]="GEN24"),0)),"")</f>
        <v/>
      </c>
      <c r="O2538" s="352" t="s">
        <v>8</v>
      </c>
      <c r="P2538" s="347" t="s">
        <v>5679</v>
      </c>
    </row>
    <row r="2539" spans="1:16">
      <c r="A2539" s="347" t="s">
        <v>5680</v>
      </c>
      <c r="B2539" s="348">
        <v>16</v>
      </c>
      <c r="C2539" s="347" t="s">
        <v>28152</v>
      </c>
      <c r="D2539" s="347" t="s">
        <v>10696</v>
      </c>
      <c r="E2539" s="347">
        <v>6</v>
      </c>
      <c r="F2539" s="347">
        <v>0.7</v>
      </c>
      <c r="G2539" s="347" t="s">
        <v>11</v>
      </c>
      <c r="H2539" s="349">
        <v>40</v>
      </c>
      <c r="I2539" s="350" t="s">
        <v>12</v>
      </c>
      <c r="J2539" s="351">
        <f t="shared" si="39"/>
        <v>177.89999999999998</v>
      </c>
      <c r="K2539" s="351">
        <v>29.65</v>
      </c>
      <c r="L2539" s="3" t="str">
        <f>IFERROR(INDEX(dbOrdini[PREZZO
VINOLUX],MATCH(A2539,dbOrdini[CODICE
ANKER],0)),"")</f>
        <v/>
      </c>
      <c r="M2539" s="347" t="s">
        <v>10536</v>
      </c>
      <c r="N2539" s="15" t="str">
        <f>IFERROR(INDEX(dbOrdini[ORDINE],MATCH(A2539,dbOrdini[CODICE
ANKER]*(dbOrdini[CODICE
SUPPLY]="GEN24"),0)),"")</f>
        <v/>
      </c>
      <c r="O2539" s="352" t="s">
        <v>8</v>
      </c>
      <c r="P2539" s="347" t="s">
        <v>5681</v>
      </c>
    </row>
    <row r="2540" spans="1:16">
      <c r="A2540" s="347" t="s">
        <v>11100</v>
      </c>
      <c r="B2540" s="348">
        <v>3</v>
      </c>
      <c r="C2540" s="347" t="s">
        <v>28152</v>
      </c>
      <c r="D2540" s="347" t="s">
        <v>11101</v>
      </c>
      <c r="E2540" s="347">
        <v>6</v>
      </c>
      <c r="F2540" s="347">
        <v>0.7</v>
      </c>
      <c r="G2540" s="347" t="s">
        <v>11</v>
      </c>
      <c r="H2540" s="349">
        <v>44</v>
      </c>
      <c r="I2540" s="350" t="s">
        <v>12</v>
      </c>
      <c r="J2540" s="351">
        <f t="shared" si="39"/>
        <v>306</v>
      </c>
      <c r="K2540" s="351">
        <v>51</v>
      </c>
      <c r="L2540" s="3" t="str">
        <f>IFERROR(INDEX(dbOrdini[PREZZO
VINOLUX],MATCH(A2540,dbOrdini[CODICE
ANKER],0)),"")</f>
        <v/>
      </c>
      <c r="M2540" s="347" t="s">
        <v>10536</v>
      </c>
      <c r="N2540" s="15" t="str">
        <f>IFERROR(INDEX(dbOrdini[ORDINE],MATCH(A2540,dbOrdini[CODICE
ANKER]*(dbOrdini[CODICE
SUPPLY]="GEN24"),0)),"")</f>
        <v/>
      </c>
      <c r="O2540" s="352" t="s">
        <v>8</v>
      </c>
      <c r="P2540" s="347" t="s">
        <v>5684</v>
      </c>
    </row>
    <row r="2541" spans="1:16">
      <c r="A2541" s="347" t="s">
        <v>5682</v>
      </c>
      <c r="B2541" s="348">
        <v>17</v>
      </c>
      <c r="C2541" s="347" t="s">
        <v>28152</v>
      </c>
      <c r="D2541" s="347" t="s">
        <v>5683</v>
      </c>
      <c r="E2541" s="347">
        <v>6</v>
      </c>
      <c r="F2541" s="347">
        <v>0.7</v>
      </c>
      <c r="G2541" s="347" t="s">
        <v>11</v>
      </c>
      <c r="H2541" s="349">
        <v>44</v>
      </c>
      <c r="I2541" s="350" t="s">
        <v>12</v>
      </c>
      <c r="J2541" s="351">
        <f t="shared" si="39"/>
        <v>264</v>
      </c>
      <c r="K2541" s="351">
        <v>44</v>
      </c>
      <c r="L2541" s="3" t="str">
        <f>IFERROR(INDEX(dbOrdini[PREZZO
VINOLUX],MATCH(A2541,dbOrdini[CODICE
ANKER],0)),"")</f>
        <v/>
      </c>
      <c r="M2541" s="347" t="s">
        <v>10536</v>
      </c>
      <c r="N2541" s="15" t="str">
        <f>IFERROR(INDEX(dbOrdini[ORDINE],MATCH(A2541,dbOrdini[CODICE
ANKER]*(dbOrdini[CODICE
SUPPLY]="GEN24"),0)),"")</f>
        <v/>
      </c>
      <c r="O2541" s="352" t="s">
        <v>8</v>
      </c>
      <c r="P2541" s="347" t="s">
        <v>5684</v>
      </c>
    </row>
    <row r="2542" spans="1:16">
      <c r="A2542" s="347" t="s">
        <v>5685</v>
      </c>
      <c r="B2542" s="348">
        <v>9</v>
      </c>
      <c r="C2542" s="347" t="s">
        <v>28152</v>
      </c>
      <c r="D2542" s="347" t="s">
        <v>5686</v>
      </c>
      <c r="E2542" s="347">
        <v>6</v>
      </c>
      <c r="F2542" s="347">
        <v>0.7</v>
      </c>
      <c r="G2542" s="347" t="s">
        <v>11</v>
      </c>
      <c r="H2542" s="349">
        <v>46.7</v>
      </c>
      <c r="I2542" s="350" t="s">
        <v>12</v>
      </c>
      <c r="J2542" s="351">
        <f t="shared" si="39"/>
        <v>720</v>
      </c>
      <c r="K2542" s="351">
        <v>120</v>
      </c>
      <c r="L2542" s="3" t="str">
        <f>IFERROR(INDEX(dbOrdini[PREZZO
VINOLUX],MATCH(A2542,dbOrdini[CODICE
ANKER],0)),"")</f>
        <v/>
      </c>
      <c r="M2542" s="347" t="s">
        <v>10536</v>
      </c>
      <c r="N2542" s="15" t="str">
        <f>IFERROR(INDEX(dbOrdini[ORDINE],MATCH(A2542,dbOrdini[CODICE
ANKER]*(dbOrdini[CODICE
SUPPLY]="GEN24"),0)),"")</f>
        <v/>
      </c>
      <c r="O2542" s="352" t="s">
        <v>8</v>
      </c>
      <c r="P2542" s="347" t="s">
        <v>5687</v>
      </c>
    </row>
    <row r="2543" spans="1:16">
      <c r="A2543" s="347" t="s">
        <v>5688</v>
      </c>
      <c r="B2543" s="348">
        <v>0</v>
      </c>
      <c r="C2543" s="347" t="s">
        <v>28152</v>
      </c>
      <c r="D2543" s="347" t="s">
        <v>5689</v>
      </c>
      <c r="E2543" s="347">
        <v>6</v>
      </c>
      <c r="F2543" s="347">
        <v>0.7</v>
      </c>
      <c r="G2543" s="347" t="s">
        <v>11</v>
      </c>
      <c r="H2543" s="349">
        <v>40</v>
      </c>
      <c r="I2543" s="350" t="s">
        <v>12</v>
      </c>
      <c r="J2543" s="351">
        <f t="shared" si="39"/>
        <v>88.5</v>
      </c>
      <c r="K2543" s="351">
        <v>14.75</v>
      </c>
      <c r="L2543" s="3" t="str">
        <f>IFERROR(INDEX(dbOrdini[PREZZO
VINOLUX],MATCH(A2543,dbOrdini[CODICE
ANKER],0)),"")</f>
        <v/>
      </c>
      <c r="M2543" s="347" t="s">
        <v>10536</v>
      </c>
      <c r="N2543" s="15" t="str">
        <f>IFERROR(INDEX(dbOrdini[ORDINE],MATCH(A2543,dbOrdini[CODICE
ANKER]*(dbOrdini[CODICE
SUPPLY]="GEN24"),0)),"")</f>
        <v/>
      </c>
      <c r="O2543" s="352" t="s">
        <v>8</v>
      </c>
      <c r="P2543" s="347" t="s">
        <v>5690</v>
      </c>
    </row>
    <row r="2544" spans="1:16">
      <c r="A2544" s="347" t="s">
        <v>5691</v>
      </c>
      <c r="B2544" s="348">
        <v>77</v>
      </c>
      <c r="C2544" s="347" t="s">
        <v>28152</v>
      </c>
      <c r="D2544" s="347" t="s">
        <v>5692</v>
      </c>
      <c r="E2544" s="347">
        <v>6</v>
      </c>
      <c r="F2544" s="347">
        <v>0.7</v>
      </c>
      <c r="G2544" s="347" t="s">
        <v>11</v>
      </c>
      <c r="H2544" s="349">
        <v>40</v>
      </c>
      <c r="I2544" s="350" t="s">
        <v>12</v>
      </c>
      <c r="J2544" s="351">
        <f t="shared" si="39"/>
        <v>126</v>
      </c>
      <c r="K2544" s="351">
        <v>21</v>
      </c>
      <c r="L2544" s="3" t="str">
        <f>IFERROR(INDEX(dbOrdini[PREZZO
VINOLUX],MATCH(A2544,dbOrdini[CODICE
ANKER],0)),"")</f>
        <v/>
      </c>
      <c r="M2544" s="347" t="s">
        <v>10536</v>
      </c>
      <c r="N2544" s="15" t="str">
        <f>IFERROR(INDEX(dbOrdini[ORDINE],MATCH(A2544,dbOrdini[CODICE
ANKER]*(dbOrdini[CODICE
SUPPLY]="GEN24"),0)),"")</f>
        <v/>
      </c>
      <c r="O2544" s="352" t="s">
        <v>8</v>
      </c>
      <c r="P2544" s="347" t="s">
        <v>5693</v>
      </c>
    </row>
    <row r="2545" spans="1:16">
      <c r="A2545" s="347" t="s">
        <v>5694</v>
      </c>
      <c r="B2545" s="348">
        <v>20</v>
      </c>
      <c r="C2545" s="347" t="s">
        <v>28152</v>
      </c>
      <c r="D2545" s="347" t="s">
        <v>5695</v>
      </c>
      <c r="E2545" s="347">
        <v>6</v>
      </c>
      <c r="F2545" s="347">
        <v>0.7</v>
      </c>
      <c r="G2545" s="347" t="s">
        <v>11</v>
      </c>
      <c r="H2545" s="349">
        <v>40</v>
      </c>
      <c r="I2545" s="350" t="s">
        <v>12</v>
      </c>
      <c r="J2545" s="351">
        <f t="shared" si="39"/>
        <v>99</v>
      </c>
      <c r="K2545" s="351">
        <v>16.5</v>
      </c>
      <c r="L2545" s="3" t="str">
        <f>IFERROR(INDEX(dbOrdini[PREZZO
VINOLUX],MATCH(A2545,dbOrdini[CODICE
ANKER],0)),"")</f>
        <v/>
      </c>
      <c r="M2545" s="347" t="s">
        <v>10536</v>
      </c>
      <c r="N2545" s="15" t="str">
        <f>IFERROR(INDEX(dbOrdini[ORDINE],MATCH(A2545,dbOrdini[CODICE
ANKER]*(dbOrdini[CODICE
SUPPLY]="GEN24"),0)),"")</f>
        <v/>
      </c>
      <c r="O2545" s="352" t="s">
        <v>8</v>
      </c>
      <c r="P2545" s="347" t="s">
        <v>5696</v>
      </c>
    </row>
    <row r="2546" spans="1:16">
      <c r="A2546" s="347" t="s">
        <v>5697</v>
      </c>
      <c r="B2546" s="348">
        <v>34</v>
      </c>
      <c r="C2546" s="347" t="s">
        <v>28152</v>
      </c>
      <c r="D2546" s="347" t="s">
        <v>5698</v>
      </c>
      <c r="E2546" s="347">
        <v>6</v>
      </c>
      <c r="F2546" s="347">
        <v>0.7</v>
      </c>
      <c r="G2546" s="347" t="s">
        <v>11</v>
      </c>
      <c r="H2546" s="349">
        <v>42</v>
      </c>
      <c r="I2546" s="350" t="s">
        <v>12</v>
      </c>
      <c r="J2546" s="351">
        <f t="shared" si="39"/>
        <v>165</v>
      </c>
      <c r="K2546" s="351">
        <v>27.5</v>
      </c>
      <c r="L2546" s="3" t="str">
        <f>IFERROR(INDEX(dbOrdini[PREZZO
VINOLUX],MATCH(A2546,dbOrdini[CODICE
ANKER],0)),"")</f>
        <v/>
      </c>
      <c r="M2546" s="347" t="s">
        <v>10536</v>
      </c>
      <c r="N2546" s="15" t="str">
        <f>IFERROR(INDEX(dbOrdini[ORDINE],MATCH(A2546,dbOrdini[CODICE
ANKER]*(dbOrdini[CODICE
SUPPLY]="GEN24"),0)),"")</f>
        <v/>
      </c>
      <c r="O2546" s="352" t="s">
        <v>8</v>
      </c>
      <c r="P2546" s="347" t="s">
        <v>5699</v>
      </c>
    </row>
    <row r="2547" spans="1:16">
      <c r="A2547" s="347" t="s">
        <v>5700</v>
      </c>
      <c r="B2547" s="348">
        <v>165</v>
      </c>
      <c r="C2547" s="347" t="s">
        <v>28152</v>
      </c>
      <c r="D2547" s="347" t="s">
        <v>5701</v>
      </c>
      <c r="E2547" s="347">
        <v>6</v>
      </c>
      <c r="F2547" s="347">
        <v>1</v>
      </c>
      <c r="G2547" s="347" t="s">
        <v>11</v>
      </c>
      <c r="H2547" s="349">
        <v>43.6</v>
      </c>
      <c r="I2547" s="350" t="s">
        <v>12</v>
      </c>
      <c r="J2547" s="351">
        <f t="shared" si="39"/>
        <v>147</v>
      </c>
      <c r="K2547" s="351">
        <v>24.5</v>
      </c>
      <c r="L2547" s="3" t="str">
        <f>IFERROR(INDEX(dbOrdini[PREZZO
VINOLUX],MATCH(A2547,dbOrdini[CODICE
ANKER],0)),"")</f>
        <v/>
      </c>
      <c r="M2547" s="347" t="s">
        <v>10536</v>
      </c>
      <c r="N2547" s="15" t="str">
        <f>IFERROR(INDEX(dbOrdini[ORDINE],MATCH(A2547,dbOrdini[CODICE
ANKER]*(dbOrdini[CODICE
SUPPLY]="GEN24"),0)),"")</f>
        <v/>
      </c>
      <c r="O2547" s="352" t="s">
        <v>8</v>
      </c>
      <c r="P2547" s="347" t="s">
        <v>5702</v>
      </c>
    </row>
    <row r="2548" spans="1:16">
      <c r="A2548" s="347" t="s">
        <v>5703</v>
      </c>
      <c r="B2548" s="348">
        <v>2</v>
      </c>
      <c r="C2548" s="347" t="s">
        <v>28152</v>
      </c>
      <c r="D2548" s="347" t="s">
        <v>5704</v>
      </c>
      <c r="E2548" s="347">
        <v>6</v>
      </c>
      <c r="F2548" s="347">
        <v>1</v>
      </c>
      <c r="G2548" s="347" t="s">
        <v>11</v>
      </c>
      <c r="H2548" s="349">
        <v>42.5</v>
      </c>
      <c r="I2548" s="350" t="s">
        <v>12</v>
      </c>
      <c r="J2548" s="351">
        <f t="shared" si="39"/>
        <v>119.69999999999999</v>
      </c>
      <c r="K2548" s="351">
        <v>19.95</v>
      </c>
      <c r="L2548" s="3" t="str">
        <f>IFERROR(INDEX(dbOrdini[PREZZO
VINOLUX],MATCH(A2548,dbOrdini[CODICE
ANKER],0)),"")</f>
        <v/>
      </c>
      <c r="M2548" s="347" t="s">
        <v>10536</v>
      </c>
      <c r="N2548" s="15" t="str">
        <f>IFERROR(INDEX(dbOrdini[ORDINE],MATCH(A2548,dbOrdini[CODICE
ANKER]*(dbOrdini[CODICE
SUPPLY]="GEN24"),0)),"")</f>
        <v/>
      </c>
      <c r="O2548" s="352" t="s">
        <v>8</v>
      </c>
      <c r="P2548" s="347" t="s">
        <v>5705</v>
      </c>
    </row>
    <row r="2549" spans="1:16">
      <c r="A2549" s="347" t="s">
        <v>5706</v>
      </c>
      <c r="B2549" s="348">
        <v>34</v>
      </c>
      <c r="C2549" s="347" t="s">
        <v>28152</v>
      </c>
      <c r="D2549" s="347" t="s">
        <v>5707</v>
      </c>
      <c r="E2549" s="347">
        <v>6</v>
      </c>
      <c r="F2549" s="347">
        <v>0.7</v>
      </c>
      <c r="G2549" s="347" t="s">
        <v>11</v>
      </c>
      <c r="H2549" s="349">
        <v>40</v>
      </c>
      <c r="I2549" s="350" t="s">
        <v>12</v>
      </c>
      <c r="J2549" s="351">
        <f t="shared" si="39"/>
        <v>118.80000000000001</v>
      </c>
      <c r="K2549" s="351">
        <v>19.8</v>
      </c>
      <c r="L2549" s="3" t="str">
        <f>IFERROR(INDEX(dbOrdini[PREZZO
VINOLUX],MATCH(A2549,dbOrdini[CODICE
ANKER],0)),"")</f>
        <v/>
      </c>
      <c r="M2549" s="347" t="s">
        <v>10536</v>
      </c>
      <c r="N2549" s="15" t="str">
        <f>IFERROR(INDEX(dbOrdini[ORDINE],MATCH(A2549,dbOrdini[CODICE
ANKER]*(dbOrdini[CODICE
SUPPLY]="GEN24"),0)),"")</f>
        <v/>
      </c>
      <c r="O2549" s="352" t="s">
        <v>8</v>
      </c>
      <c r="P2549" s="347" t="s">
        <v>5708</v>
      </c>
    </row>
    <row r="2550" spans="1:16">
      <c r="A2550" s="347" t="s">
        <v>5709</v>
      </c>
      <c r="B2550" s="348">
        <v>48</v>
      </c>
      <c r="C2550" s="347" t="s">
        <v>28152</v>
      </c>
      <c r="D2550" s="347" t="s">
        <v>5710</v>
      </c>
      <c r="E2550" s="347">
        <v>6</v>
      </c>
      <c r="F2550" s="347">
        <v>0.2</v>
      </c>
      <c r="G2550" s="347" t="s">
        <v>11</v>
      </c>
      <c r="H2550" s="349">
        <v>40</v>
      </c>
      <c r="I2550" s="350" t="s">
        <v>12</v>
      </c>
      <c r="J2550" s="351">
        <f t="shared" si="39"/>
        <v>15</v>
      </c>
      <c r="K2550" s="351">
        <v>2.5</v>
      </c>
      <c r="L2550" s="3" t="str">
        <f>IFERROR(INDEX(dbOrdini[PREZZO
VINOLUX],MATCH(A2550,dbOrdini[CODICE
ANKER],0)),"")</f>
        <v/>
      </c>
      <c r="M2550" s="347" t="s">
        <v>10541</v>
      </c>
      <c r="N2550" s="15" t="str">
        <f>IFERROR(INDEX(dbOrdini[ORDINE],MATCH(A2550,dbOrdini[CODICE
ANKER]*(dbOrdini[CODICE
SUPPLY]="GEN24"),0)),"")</f>
        <v/>
      </c>
      <c r="O2550" s="352" t="s">
        <v>8</v>
      </c>
      <c r="P2550" s="347" t="s">
        <v>5711</v>
      </c>
    </row>
    <row r="2551" spans="1:16">
      <c r="A2551" s="347" t="s">
        <v>10864</v>
      </c>
      <c r="B2551" s="348">
        <v>540</v>
      </c>
      <c r="C2551" s="347" t="s">
        <v>28152</v>
      </c>
      <c r="D2551" s="347" t="s">
        <v>5710</v>
      </c>
      <c r="E2551" s="347">
        <v>12</v>
      </c>
      <c r="F2551" s="347">
        <v>0.7</v>
      </c>
      <c r="G2551" s="347" t="s">
        <v>11</v>
      </c>
      <c r="H2551" s="349">
        <v>40</v>
      </c>
      <c r="I2551" s="350" t="s">
        <v>12</v>
      </c>
      <c r="J2551" s="351">
        <f t="shared" si="39"/>
        <v>68.400000000000006</v>
      </c>
      <c r="K2551" s="351">
        <v>5.7</v>
      </c>
      <c r="L2551" s="3" t="str">
        <f>IFERROR(INDEX(dbOrdini[PREZZO
VINOLUX],MATCH(A2551,dbOrdini[CODICE
ANKER],0)),"")</f>
        <v/>
      </c>
      <c r="M2551" s="347" t="s">
        <v>10541</v>
      </c>
      <c r="N2551" s="15" t="str">
        <f>IFERROR(INDEX(dbOrdini[ORDINE],MATCH(A2551,dbOrdini[CODICE
ANKER]*(dbOrdini[CODICE
SUPPLY]="GEN24"),0)),"")</f>
        <v/>
      </c>
      <c r="O2551" s="352" t="s">
        <v>8</v>
      </c>
      <c r="P2551" s="347" t="s">
        <v>5716</v>
      </c>
    </row>
    <row r="2552" spans="1:16">
      <c r="A2552" s="347" t="s">
        <v>5715</v>
      </c>
      <c r="B2552" s="348">
        <v>1102</v>
      </c>
      <c r="C2552" s="347" t="s">
        <v>28152</v>
      </c>
      <c r="D2552" s="347" t="s">
        <v>5710</v>
      </c>
      <c r="E2552" s="347">
        <v>6</v>
      </c>
      <c r="F2552" s="347">
        <v>0.7</v>
      </c>
      <c r="G2552" s="347" t="s">
        <v>11</v>
      </c>
      <c r="H2552" s="349">
        <v>40</v>
      </c>
      <c r="I2552" s="350" t="s">
        <v>12</v>
      </c>
      <c r="J2552" s="351">
        <f t="shared" si="39"/>
        <v>34.200000000000003</v>
      </c>
      <c r="K2552" s="351">
        <v>5.7</v>
      </c>
      <c r="L2552" s="3" t="str">
        <f>IFERROR(INDEX(dbOrdini[PREZZO
VINOLUX],MATCH(A2552,dbOrdini[CODICE
ANKER],0)),"")</f>
        <v/>
      </c>
      <c r="M2552" s="347" t="s">
        <v>10541</v>
      </c>
      <c r="N2552" s="15" t="str">
        <f>IFERROR(INDEX(dbOrdini[ORDINE],MATCH(A2552,dbOrdini[CODICE
ANKER]*(dbOrdini[CODICE
SUPPLY]="GEN24"),0)),"")</f>
        <v/>
      </c>
      <c r="O2552" s="352" t="s">
        <v>8</v>
      </c>
      <c r="P2552" s="347" t="s">
        <v>5716</v>
      </c>
    </row>
    <row r="2553" spans="1:16">
      <c r="A2553" s="347" t="s">
        <v>5714</v>
      </c>
      <c r="B2553" s="348">
        <v>37</v>
      </c>
      <c r="C2553" s="347" t="s">
        <v>28152</v>
      </c>
      <c r="D2553" s="347" t="s">
        <v>5710</v>
      </c>
      <c r="E2553" s="347">
        <v>24</v>
      </c>
      <c r="F2553" s="347">
        <v>0.35</v>
      </c>
      <c r="G2553" s="347" t="s">
        <v>11</v>
      </c>
      <c r="H2553" s="349">
        <v>40</v>
      </c>
      <c r="I2553" s="350" t="s">
        <v>12</v>
      </c>
      <c r="J2553" s="351">
        <f t="shared" si="39"/>
        <v>118.80000000000001</v>
      </c>
      <c r="K2553" s="351">
        <v>4.95</v>
      </c>
      <c r="L2553" s="3" t="str">
        <f>IFERROR(INDEX(dbOrdini[PREZZO
VINOLUX],MATCH(A2553,dbOrdini[CODICE
ANKER],0)),"")</f>
        <v/>
      </c>
      <c r="M2553" s="347" t="s">
        <v>10541</v>
      </c>
      <c r="N2553" s="15" t="str">
        <f>IFERROR(INDEX(dbOrdini[ORDINE],MATCH(A2553,dbOrdini[CODICE
ANKER]*(dbOrdini[CODICE
SUPPLY]="GEN24"),0)),"")</f>
        <v/>
      </c>
      <c r="O2553" s="352" t="s">
        <v>8</v>
      </c>
      <c r="P2553" s="347" t="s">
        <v>5713</v>
      </c>
    </row>
    <row r="2554" spans="1:16">
      <c r="A2554" s="347" t="s">
        <v>5712</v>
      </c>
      <c r="B2554" s="348">
        <v>120</v>
      </c>
      <c r="C2554" s="347" t="s">
        <v>28152</v>
      </c>
      <c r="D2554" s="347" t="s">
        <v>5710</v>
      </c>
      <c r="E2554" s="347">
        <v>12</v>
      </c>
      <c r="F2554" s="347">
        <v>0.35</v>
      </c>
      <c r="G2554" s="347" t="s">
        <v>11</v>
      </c>
      <c r="H2554" s="349">
        <v>40</v>
      </c>
      <c r="I2554" s="350" t="s">
        <v>12</v>
      </c>
      <c r="J2554" s="351">
        <f t="shared" si="39"/>
        <v>48</v>
      </c>
      <c r="K2554" s="351">
        <v>4</v>
      </c>
      <c r="L2554" s="3" t="str">
        <f>IFERROR(INDEX(dbOrdini[PREZZO
VINOLUX],MATCH(A2554,dbOrdini[CODICE
ANKER],0)),"")</f>
        <v/>
      </c>
      <c r="M2554" s="347" t="s">
        <v>10541</v>
      </c>
      <c r="N2554" s="15" t="str">
        <f>IFERROR(INDEX(dbOrdini[ORDINE],MATCH(A2554,dbOrdini[CODICE
ANKER]*(dbOrdini[CODICE
SUPPLY]="GEN24"),0)),"")</f>
        <v/>
      </c>
      <c r="O2554" s="352" t="s">
        <v>8</v>
      </c>
      <c r="P2554" s="347" t="s">
        <v>5713</v>
      </c>
    </row>
    <row r="2555" spans="1:16">
      <c r="A2555" s="347" t="s">
        <v>5718</v>
      </c>
      <c r="B2555" s="348">
        <v>2484</v>
      </c>
      <c r="C2555" s="347" t="s">
        <v>28152</v>
      </c>
      <c r="D2555" s="347" t="s">
        <v>5710</v>
      </c>
      <c r="E2555" s="347">
        <v>6</v>
      </c>
      <c r="F2555" s="347">
        <v>1</v>
      </c>
      <c r="G2555" s="347" t="s">
        <v>11</v>
      </c>
      <c r="H2555" s="349">
        <v>40</v>
      </c>
      <c r="I2555" s="350" t="s">
        <v>12</v>
      </c>
      <c r="J2555" s="351">
        <f t="shared" si="39"/>
        <v>46.8</v>
      </c>
      <c r="K2555" s="351">
        <v>7.8</v>
      </c>
      <c r="L2555" s="3" t="str">
        <f>IFERROR(INDEX(dbOrdini[PREZZO
VINOLUX],MATCH(A2555,dbOrdini[CODICE
ANKER],0)),"")</f>
        <v/>
      </c>
      <c r="M2555" s="347" t="s">
        <v>10541</v>
      </c>
      <c r="N2555" s="15" t="str">
        <f>IFERROR(INDEX(dbOrdini[ORDINE],MATCH(A2555,dbOrdini[CODICE
ANKER]*(dbOrdini[CODICE
SUPPLY]="GEN24"),0)),"")</f>
        <v/>
      </c>
      <c r="O2555" s="352" t="s">
        <v>8</v>
      </c>
      <c r="P2555" s="347" t="s">
        <v>5717</v>
      </c>
    </row>
    <row r="2556" spans="1:16">
      <c r="A2556" s="347" t="s">
        <v>5719</v>
      </c>
      <c r="B2556" s="348">
        <v>1</v>
      </c>
      <c r="C2556" s="347" t="s">
        <v>28152</v>
      </c>
      <c r="D2556" s="347" t="s">
        <v>5720</v>
      </c>
      <c r="E2556" s="347">
        <v>6</v>
      </c>
      <c r="F2556" s="347">
        <v>0.7</v>
      </c>
      <c r="G2556" s="347" t="s">
        <v>11</v>
      </c>
      <c r="H2556" s="349">
        <v>37.5</v>
      </c>
      <c r="I2556" s="350" t="s">
        <v>12</v>
      </c>
      <c r="J2556" s="351">
        <f t="shared" si="39"/>
        <v>34.5</v>
      </c>
      <c r="K2556" s="351">
        <v>5.75</v>
      </c>
      <c r="L2556" s="3" t="str">
        <f>IFERROR(INDEX(dbOrdini[PREZZO
VINOLUX],MATCH(A2556,dbOrdini[CODICE
ANKER],0)),"")</f>
        <v/>
      </c>
      <c r="M2556" s="347" t="s">
        <v>10541</v>
      </c>
      <c r="N2556" s="15" t="str">
        <f>IFERROR(INDEX(dbOrdini[ORDINE],MATCH(A2556,dbOrdini[CODICE
ANKER]*(dbOrdini[CODICE
SUPPLY]="GEN24"),0)),"")</f>
        <v/>
      </c>
      <c r="O2556" s="352" t="s">
        <v>8</v>
      </c>
      <c r="P2556" s="347" t="s">
        <v>5721</v>
      </c>
    </row>
    <row r="2557" spans="1:16">
      <c r="A2557" s="347" t="s">
        <v>5722</v>
      </c>
      <c r="B2557" s="348">
        <v>108</v>
      </c>
      <c r="C2557" s="347" t="s">
        <v>28152</v>
      </c>
      <c r="D2557" s="347" t="s">
        <v>5723</v>
      </c>
      <c r="E2557" s="347">
        <v>12</v>
      </c>
      <c r="F2557" s="347">
        <v>0.05</v>
      </c>
      <c r="G2557" s="347" t="s">
        <v>11</v>
      </c>
      <c r="H2557" s="349">
        <v>40</v>
      </c>
      <c r="I2557" s="350" t="s">
        <v>12</v>
      </c>
      <c r="J2557" s="351">
        <f t="shared" si="39"/>
        <v>9.120000000000001</v>
      </c>
      <c r="K2557" s="351">
        <v>0.76</v>
      </c>
      <c r="L2557" s="3" t="str">
        <f>IFERROR(INDEX(dbOrdini[PREZZO
VINOLUX],MATCH(A2557,dbOrdini[CODICE
ANKER],0)),"")</f>
        <v/>
      </c>
      <c r="M2557" s="347" t="s">
        <v>10541</v>
      </c>
      <c r="N2557" s="15" t="str">
        <f>IFERROR(INDEX(dbOrdini[ORDINE],MATCH(A2557,dbOrdini[CODICE
ANKER]*(dbOrdini[CODICE
SUPPLY]="GEN24"),0)),"")</f>
        <v/>
      </c>
      <c r="O2557" s="352" t="s">
        <v>8</v>
      </c>
      <c r="P2557" s="347" t="s">
        <v>16</v>
      </c>
    </row>
    <row r="2558" spans="1:16">
      <c r="A2558" s="347" t="s">
        <v>5727</v>
      </c>
      <c r="B2558" s="348">
        <v>38</v>
      </c>
      <c r="C2558" s="347" t="s">
        <v>28152</v>
      </c>
      <c r="D2558" s="347" t="s">
        <v>5725</v>
      </c>
      <c r="E2558" s="347">
        <v>6</v>
      </c>
      <c r="F2558" s="347">
        <v>0.7</v>
      </c>
      <c r="G2558" s="347" t="s">
        <v>11</v>
      </c>
      <c r="H2558" s="349">
        <v>30</v>
      </c>
      <c r="I2558" s="350" t="s">
        <v>12</v>
      </c>
      <c r="J2558" s="351">
        <f t="shared" si="39"/>
        <v>27</v>
      </c>
      <c r="K2558" s="351">
        <v>4.5</v>
      </c>
      <c r="L2558" s="3" t="str">
        <f>IFERROR(INDEX(dbOrdini[PREZZO
VINOLUX],MATCH(A2558,dbOrdini[CODICE
ANKER],0)),"")</f>
        <v/>
      </c>
      <c r="M2558" s="347" t="s">
        <v>28195</v>
      </c>
      <c r="N2558" s="15" t="str">
        <f>IFERROR(INDEX(dbOrdini[ORDINE],MATCH(A2558,dbOrdini[CODICE
ANKER]*(dbOrdini[CODICE
SUPPLY]="GEN24"),0)),"")</f>
        <v/>
      </c>
      <c r="O2558" s="352" t="s">
        <v>8</v>
      </c>
      <c r="P2558" s="347" t="s">
        <v>5728</v>
      </c>
    </row>
    <row r="2559" spans="1:16">
      <c r="A2559" s="347" t="s">
        <v>5724</v>
      </c>
      <c r="B2559" s="348">
        <v>48</v>
      </c>
      <c r="C2559" s="347" t="s">
        <v>28152</v>
      </c>
      <c r="D2559" s="347" t="s">
        <v>5725</v>
      </c>
      <c r="E2559" s="347">
        <v>12</v>
      </c>
      <c r="F2559" s="347">
        <v>0.35</v>
      </c>
      <c r="G2559" s="347" t="s">
        <v>11</v>
      </c>
      <c r="H2559" s="349">
        <v>30</v>
      </c>
      <c r="I2559" s="350" t="s">
        <v>12</v>
      </c>
      <c r="J2559" s="351">
        <f t="shared" si="39"/>
        <v>35.400000000000006</v>
      </c>
      <c r="K2559" s="351">
        <v>2.95</v>
      </c>
      <c r="L2559" s="3" t="str">
        <f>IFERROR(INDEX(dbOrdini[PREZZO
VINOLUX],MATCH(A2559,dbOrdini[CODICE
ANKER],0)),"")</f>
        <v/>
      </c>
      <c r="M2559" s="347" t="s">
        <v>28195</v>
      </c>
      <c r="N2559" s="15" t="str">
        <f>IFERROR(INDEX(dbOrdini[ORDINE],MATCH(A2559,dbOrdini[CODICE
ANKER]*(dbOrdini[CODICE
SUPPLY]="GEN24"),0)),"")</f>
        <v/>
      </c>
      <c r="O2559" s="352" t="s">
        <v>8</v>
      </c>
      <c r="P2559" s="347" t="s">
        <v>5726</v>
      </c>
    </row>
    <row r="2560" spans="1:16">
      <c r="A2560" s="347" t="s">
        <v>5729</v>
      </c>
      <c r="B2560" s="348">
        <v>122</v>
      </c>
      <c r="C2560" s="347" t="s">
        <v>28152</v>
      </c>
      <c r="D2560" s="347" t="s">
        <v>5730</v>
      </c>
      <c r="E2560" s="347">
        <v>6</v>
      </c>
      <c r="F2560" s="347">
        <v>0.7</v>
      </c>
      <c r="G2560" s="347" t="s">
        <v>11</v>
      </c>
      <c r="H2560" s="349">
        <v>40</v>
      </c>
      <c r="I2560" s="350" t="s">
        <v>12</v>
      </c>
      <c r="J2560" s="351">
        <f t="shared" si="39"/>
        <v>147</v>
      </c>
      <c r="K2560" s="351">
        <v>24.5</v>
      </c>
      <c r="L2560" s="3" t="str">
        <f>IFERROR(INDEX(dbOrdini[PREZZO
VINOLUX],MATCH(A2560,dbOrdini[CODICE
ANKER],0)),"")</f>
        <v/>
      </c>
      <c r="M2560" s="347" t="s">
        <v>10531</v>
      </c>
      <c r="N2560" s="15" t="str">
        <f>IFERROR(INDEX(dbOrdini[ORDINE],MATCH(A2560,dbOrdini[CODICE
ANKER]*(dbOrdini[CODICE
SUPPLY]="GEN24"),0)),"")</f>
        <v/>
      </c>
      <c r="O2560" s="352" t="s">
        <v>8</v>
      </c>
      <c r="P2560" s="347" t="s">
        <v>5731</v>
      </c>
    </row>
    <row r="2561" spans="1:16">
      <c r="A2561" s="347" t="s">
        <v>5732</v>
      </c>
      <c r="B2561" s="348">
        <v>89</v>
      </c>
      <c r="C2561" s="347" t="s">
        <v>28152</v>
      </c>
      <c r="D2561" s="347" t="s">
        <v>5733</v>
      </c>
      <c r="E2561" s="347">
        <v>6</v>
      </c>
      <c r="F2561" s="347">
        <v>0.7</v>
      </c>
      <c r="G2561" s="347" t="s">
        <v>11</v>
      </c>
      <c r="H2561" s="349">
        <v>40</v>
      </c>
      <c r="I2561" s="350" t="s">
        <v>12</v>
      </c>
      <c r="J2561" s="351">
        <f t="shared" si="39"/>
        <v>156</v>
      </c>
      <c r="K2561" s="351">
        <v>26</v>
      </c>
      <c r="L2561" s="3" t="str">
        <f>IFERROR(INDEX(dbOrdini[PREZZO
VINOLUX],MATCH(A2561,dbOrdini[CODICE
ANKER],0)),"")</f>
        <v/>
      </c>
      <c r="M2561" s="347" t="s">
        <v>10531</v>
      </c>
      <c r="N2561" s="15" t="str">
        <f>IFERROR(INDEX(dbOrdini[ORDINE],MATCH(A2561,dbOrdini[CODICE
ANKER]*(dbOrdini[CODICE
SUPPLY]="GEN24"),0)),"")</f>
        <v/>
      </c>
      <c r="O2561" s="352" t="s">
        <v>8</v>
      </c>
      <c r="P2561" s="347" t="s">
        <v>5734</v>
      </c>
    </row>
    <row r="2562" spans="1:16">
      <c r="A2562" s="347" t="s">
        <v>5735</v>
      </c>
      <c r="B2562" s="348">
        <v>1245</v>
      </c>
      <c r="C2562" s="347" t="s">
        <v>28152</v>
      </c>
      <c r="D2562" s="347" t="s">
        <v>5736</v>
      </c>
      <c r="E2562" s="347">
        <v>6</v>
      </c>
      <c r="F2562" s="347">
        <v>0.7</v>
      </c>
      <c r="G2562" s="347" t="s">
        <v>11262</v>
      </c>
      <c r="H2562" s="349">
        <v>16</v>
      </c>
      <c r="I2562" s="350" t="s">
        <v>12</v>
      </c>
      <c r="J2562" s="351">
        <f t="shared" si="39"/>
        <v>52.5</v>
      </c>
      <c r="K2562" s="351">
        <v>8.75</v>
      </c>
      <c r="L2562" s="3" t="str">
        <f>IFERROR(INDEX(dbOrdini[PREZZO
VINOLUX],MATCH(A2562,dbOrdini[CODICE
ANKER],0)),"")</f>
        <v/>
      </c>
      <c r="M2562" s="347" t="s">
        <v>10539</v>
      </c>
      <c r="N2562" s="15" t="str">
        <f>IFERROR(INDEX(dbOrdini[ORDINE],MATCH(A2562,dbOrdini[CODICE
ANKER]*(dbOrdini[CODICE
SUPPLY]="GEN24"),0)),"")</f>
        <v/>
      </c>
      <c r="O2562" s="352" t="s">
        <v>8</v>
      </c>
      <c r="P2562" s="347" t="s">
        <v>5737</v>
      </c>
    </row>
    <row r="2563" spans="1:16">
      <c r="A2563" s="347" t="s">
        <v>5738</v>
      </c>
      <c r="B2563" s="348">
        <v>702</v>
      </c>
      <c r="C2563" s="347" t="s">
        <v>28152</v>
      </c>
      <c r="D2563" s="347" t="s">
        <v>5736</v>
      </c>
      <c r="E2563" s="347">
        <v>6</v>
      </c>
      <c r="F2563" s="347">
        <v>1</v>
      </c>
      <c r="G2563" s="347" t="s">
        <v>11</v>
      </c>
      <c r="H2563" s="349">
        <v>16</v>
      </c>
      <c r="I2563" s="350" t="s">
        <v>12</v>
      </c>
      <c r="J2563" s="351">
        <f t="shared" si="39"/>
        <v>73.5</v>
      </c>
      <c r="K2563" s="351">
        <v>12.25</v>
      </c>
      <c r="L2563" s="3" t="str">
        <f>IFERROR(INDEX(dbOrdini[PREZZO
VINOLUX],MATCH(A2563,dbOrdini[CODICE
ANKER],0)),"")</f>
        <v/>
      </c>
      <c r="M2563" s="347" t="s">
        <v>10539</v>
      </c>
      <c r="N2563" s="15" t="str">
        <f>IFERROR(INDEX(dbOrdini[ORDINE],MATCH(A2563,dbOrdini[CODICE
ANKER]*(dbOrdini[CODICE
SUPPLY]="GEN24"),0)),"")</f>
        <v/>
      </c>
      <c r="O2563" s="352" t="s">
        <v>8</v>
      </c>
      <c r="P2563" s="347" t="s">
        <v>5739</v>
      </c>
    </row>
    <row r="2564" spans="1:16">
      <c r="A2564" s="347" t="s">
        <v>5740</v>
      </c>
      <c r="B2564" s="348">
        <v>38</v>
      </c>
      <c r="C2564" s="347" t="s">
        <v>28152</v>
      </c>
      <c r="D2564" s="347" t="s">
        <v>5741</v>
      </c>
      <c r="E2564" s="347">
        <v>12</v>
      </c>
      <c r="F2564" s="347">
        <v>0.7</v>
      </c>
      <c r="G2564" s="347" t="s">
        <v>11</v>
      </c>
      <c r="H2564" s="349">
        <v>46</v>
      </c>
      <c r="I2564" s="350" t="s">
        <v>12</v>
      </c>
      <c r="J2564" s="351">
        <f t="shared" si="39"/>
        <v>294</v>
      </c>
      <c r="K2564" s="351">
        <v>24.5</v>
      </c>
      <c r="L2564" s="3" t="str">
        <f>IFERROR(INDEX(dbOrdini[PREZZO
VINOLUX],MATCH(A2564,dbOrdini[CODICE
ANKER],0)),"")</f>
        <v/>
      </c>
      <c r="M2564" s="347" t="s">
        <v>10536</v>
      </c>
      <c r="N2564" s="15" t="str">
        <f>IFERROR(INDEX(dbOrdini[ORDINE],MATCH(A2564,dbOrdini[CODICE
ANKER]*(dbOrdini[CODICE
SUPPLY]="GEN24"),0)),"")</f>
        <v/>
      </c>
      <c r="O2564" s="352" t="s">
        <v>8</v>
      </c>
      <c r="P2564" s="347" t="s">
        <v>5742</v>
      </c>
    </row>
    <row r="2565" spans="1:16">
      <c r="A2565" s="347" t="s">
        <v>5743</v>
      </c>
      <c r="B2565" s="348">
        <v>0</v>
      </c>
      <c r="C2565" s="347" t="s">
        <v>28152</v>
      </c>
      <c r="D2565" s="347" t="s">
        <v>5744</v>
      </c>
      <c r="E2565" s="347">
        <v>6</v>
      </c>
      <c r="F2565" s="347">
        <v>0.5</v>
      </c>
      <c r="G2565" s="347" t="s">
        <v>11</v>
      </c>
      <c r="H2565" s="349">
        <v>48</v>
      </c>
      <c r="I2565" s="350" t="s">
        <v>12</v>
      </c>
      <c r="J2565" s="351">
        <f t="shared" si="39"/>
        <v>177</v>
      </c>
      <c r="K2565" s="351">
        <v>29.5</v>
      </c>
      <c r="L2565" s="3" t="str">
        <f>IFERROR(INDEX(dbOrdini[PREZZO
VINOLUX],MATCH(A2565,dbOrdini[CODICE
ANKER],0)),"")</f>
        <v/>
      </c>
      <c r="M2565" s="347" t="s">
        <v>10554</v>
      </c>
      <c r="N2565" s="15" t="str">
        <f>IFERROR(INDEX(dbOrdini[ORDINE],MATCH(A2565,dbOrdini[CODICE
ANKER]*(dbOrdini[CODICE
SUPPLY]="GEN24"),0)),"")</f>
        <v/>
      </c>
      <c r="O2565" s="352" t="s">
        <v>8</v>
      </c>
      <c r="P2565" s="347" t="s">
        <v>5745</v>
      </c>
    </row>
    <row r="2566" spans="1:16">
      <c r="A2566" s="347" t="s">
        <v>5746</v>
      </c>
      <c r="B2566" s="348">
        <v>3</v>
      </c>
      <c r="C2566" s="347" t="s">
        <v>28152</v>
      </c>
      <c r="D2566" s="347" t="s">
        <v>5747</v>
      </c>
      <c r="E2566" s="347">
        <v>6</v>
      </c>
      <c r="F2566" s="347">
        <v>0.5</v>
      </c>
      <c r="G2566" s="347" t="s">
        <v>11</v>
      </c>
      <c r="H2566" s="349">
        <v>48</v>
      </c>
      <c r="I2566" s="350" t="s">
        <v>12</v>
      </c>
      <c r="J2566" s="351">
        <f t="shared" si="39"/>
        <v>195</v>
      </c>
      <c r="K2566" s="351">
        <v>32.5</v>
      </c>
      <c r="L2566" s="3" t="str">
        <f>IFERROR(INDEX(dbOrdini[PREZZO
VINOLUX],MATCH(A2566,dbOrdini[CODICE
ANKER],0)),"")</f>
        <v/>
      </c>
      <c r="M2566" s="347" t="s">
        <v>10554</v>
      </c>
      <c r="N2566" s="15" t="str">
        <f>IFERROR(INDEX(dbOrdini[ORDINE],MATCH(A2566,dbOrdini[CODICE
ANKER]*(dbOrdini[CODICE
SUPPLY]="GEN24"),0)),"")</f>
        <v/>
      </c>
      <c r="O2566" s="352" t="s">
        <v>8</v>
      </c>
      <c r="P2566" s="347" t="s">
        <v>5748</v>
      </c>
    </row>
    <row r="2567" spans="1:16">
      <c r="A2567" s="347" t="s">
        <v>5749</v>
      </c>
      <c r="B2567" s="348">
        <v>14</v>
      </c>
      <c r="C2567" s="347" t="s">
        <v>28152</v>
      </c>
      <c r="D2567" s="347" t="s">
        <v>5750</v>
      </c>
      <c r="E2567" s="347">
        <v>6</v>
      </c>
      <c r="F2567" s="347">
        <v>0.5</v>
      </c>
      <c r="G2567" s="347" t="s">
        <v>11</v>
      </c>
      <c r="H2567" s="349">
        <v>48</v>
      </c>
      <c r="I2567" s="350" t="s">
        <v>12</v>
      </c>
      <c r="J2567" s="351">
        <f t="shared" si="39"/>
        <v>207</v>
      </c>
      <c r="K2567" s="351">
        <v>34.5</v>
      </c>
      <c r="L2567" s="3" t="str">
        <f>IFERROR(INDEX(dbOrdini[PREZZO
VINOLUX],MATCH(A2567,dbOrdini[CODICE
ANKER],0)),"")</f>
        <v/>
      </c>
      <c r="M2567" s="347" t="s">
        <v>10554</v>
      </c>
      <c r="N2567" s="15" t="str">
        <f>IFERROR(INDEX(dbOrdini[ORDINE],MATCH(A2567,dbOrdini[CODICE
ANKER]*(dbOrdini[CODICE
SUPPLY]="GEN24"),0)),"")</f>
        <v/>
      </c>
      <c r="O2567" s="352" t="s">
        <v>8</v>
      </c>
      <c r="P2567" s="347" t="s">
        <v>5751</v>
      </c>
    </row>
    <row r="2568" spans="1:16">
      <c r="A2568" s="347" t="s">
        <v>5755</v>
      </c>
      <c r="B2568" s="348">
        <v>25</v>
      </c>
      <c r="C2568" s="347" t="s">
        <v>28152</v>
      </c>
      <c r="D2568" s="347" t="s">
        <v>5753</v>
      </c>
      <c r="E2568" s="347">
        <v>9</v>
      </c>
      <c r="F2568" s="347">
        <v>1</v>
      </c>
      <c r="G2568" s="347" t="s">
        <v>11</v>
      </c>
      <c r="H2568" s="349">
        <v>38</v>
      </c>
      <c r="I2568" s="350" t="s">
        <v>12</v>
      </c>
      <c r="J2568" s="351">
        <f t="shared" si="39"/>
        <v>64.350000000000009</v>
      </c>
      <c r="K2568" s="351">
        <v>7.15</v>
      </c>
      <c r="L2568" s="3" t="str">
        <f>IFERROR(INDEX(dbOrdini[PREZZO
VINOLUX],MATCH(A2568,dbOrdini[CODICE
ANKER],0)),"")</f>
        <v/>
      </c>
      <c r="M2568" s="347" t="s">
        <v>28195</v>
      </c>
      <c r="N2568" s="15" t="str">
        <f>IFERROR(INDEX(dbOrdini[ORDINE],MATCH(A2568,dbOrdini[CODICE
ANKER]*(dbOrdini[CODICE
SUPPLY]="GEN24"),0)),"")</f>
        <v/>
      </c>
      <c r="O2568" s="352" t="s">
        <v>8</v>
      </c>
      <c r="P2568" s="347" t="s">
        <v>5756</v>
      </c>
    </row>
    <row r="2569" spans="1:16">
      <c r="A2569" s="347" t="s">
        <v>5752</v>
      </c>
      <c r="B2569" s="348">
        <v>101</v>
      </c>
      <c r="C2569" s="347" t="s">
        <v>28152</v>
      </c>
      <c r="D2569" s="347" t="s">
        <v>5753</v>
      </c>
      <c r="E2569" s="347">
        <v>6</v>
      </c>
      <c r="F2569" s="347">
        <v>0.7</v>
      </c>
      <c r="G2569" s="347" t="s">
        <v>11</v>
      </c>
      <c r="H2569" s="349">
        <v>38</v>
      </c>
      <c r="I2569" s="350" t="s">
        <v>12</v>
      </c>
      <c r="J2569" s="351">
        <f t="shared" si="39"/>
        <v>36</v>
      </c>
      <c r="K2569" s="351">
        <v>6</v>
      </c>
      <c r="L2569" s="3" t="str">
        <f>IFERROR(INDEX(dbOrdini[PREZZO
VINOLUX],MATCH(A2569,dbOrdini[CODICE
ANKER],0)),"")</f>
        <v/>
      </c>
      <c r="M2569" s="347" t="s">
        <v>28195</v>
      </c>
      <c r="N2569" s="15" t="str">
        <f>IFERROR(INDEX(dbOrdini[ORDINE],MATCH(A2569,dbOrdini[CODICE
ANKER]*(dbOrdini[CODICE
SUPPLY]="GEN24"),0)),"")</f>
        <v/>
      </c>
      <c r="O2569" s="352" t="s">
        <v>8</v>
      </c>
      <c r="P2569" s="347" t="s">
        <v>5754</v>
      </c>
    </row>
    <row r="2570" spans="1:16">
      <c r="A2570" s="347" t="s">
        <v>5757</v>
      </c>
      <c r="B2570" s="348">
        <v>69</v>
      </c>
      <c r="C2570" s="347" t="s">
        <v>28152</v>
      </c>
      <c r="D2570" s="347" t="s">
        <v>5758</v>
      </c>
      <c r="E2570" s="347">
        <v>6</v>
      </c>
      <c r="F2570" s="347">
        <v>0.5</v>
      </c>
      <c r="G2570" s="347" t="s">
        <v>11</v>
      </c>
      <c r="H2570" s="349">
        <v>40</v>
      </c>
      <c r="I2570" s="350" t="s">
        <v>12</v>
      </c>
      <c r="J2570" s="351">
        <f t="shared" si="39"/>
        <v>55.5</v>
      </c>
      <c r="K2570" s="351">
        <v>9.25</v>
      </c>
      <c r="L2570" s="3" t="str">
        <f>IFERROR(INDEX(dbOrdini[PREZZO
VINOLUX],MATCH(A2570,dbOrdini[CODICE
ANKER],0)),"")</f>
        <v/>
      </c>
      <c r="M2570" s="347" t="s">
        <v>10533</v>
      </c>
      <c r="N2570" s="15" t="str">
        <f>IFERROR(INDEX(dbOrdini[ORDINE],MATCH(A2570,dbOrdini[CODICE
ANKER]*(dbOrdini[CODICE
SUPPLY]="GEN24"),0)),"")</f>
        <v/>
      </c>
      <c r="O2570" s="352" t="s">
        <v>8</v>
      </c>
      <c r="P2570" s="347" t="s">
        <v>5759</v>
      </c>
    </row>
    <row r="2571" spans="1:16">
      <c r="A2571" s="347" t="s">
        <v>5760</v>
      </c>
      <c r="B2571" s="348">
        <v>0</v>
      </c>
      <c r="C2571" s="347" t="s">
        <v>28152</v>
      </c>
      <c r="D2571" s="347" t="s">
        <v>5761</v>
      </c>
      <c r="E2571" s="347">
        <v>6</v>
      </c>
      <c r="F2571" s="347">
        <v>0.7</v>
      </c>
      <c r="G2571" s="347" t="s">
        <v>11</v>
      </c>
      <c r="H2571" s="349">
        <v>40</v>
      </c>
      <c r="I2571" s="350" t="s">
        <v>12</v>
      </c>
      <c r="J2571" s="351">
        <f t="shared" si="39"/>
        <v>87</v>
      </c>
      <c r="K2571" s="351">
        <v>14.5</v>
      </c>
      <c r="L2571" s="3" t="str">
        <f>IFERROR(INDEX(dbOrdini[PREZZO
VINOLUX],MATCH(A2571,dbOrdini[CODICE
ANKER],0)),"")</f>
        <v/>
      </c>
      <c r="M2571" s="347" t="s">
        <v>10533</v>
      </c>
      <c r="N2571" s="15" t="str">
        <f>IFERROR(INDEX(dbOrdini[ORDINE],MATCH(A2571,dbOrdini[CODICE
ANKER]*(dbOrdini[CODICE
SUPPLY]="GEN24"),0)),"")</f>
        <v/>
      </c>
      <c r="O2571" s="352" t="s">
        <v>8</v>
      </c>
      <c r="P2571" s="347" t="s">
        <v>5762</v>
      </c>
    </row>
    <row r="2572" spans="1:16">
      <c r="A2572" s="347" t="s">
        <v>28720</v>
      </c>
      <c r="B2572" s="348">
        <v>0</v>
      </c>
      <c r="C2572" s="347" t="s">
        <v>28152</v>
      </c>
      <c r="D2572" s="347" t="s">
        <v>26252</v>
      </c>
      <c r="E2572" s="347">
        <v>6</v>
      </c>
      <c r="F2572" s="347">
        <v>0.7</v>
      </c>
      <c r="G2572" s="347" t="s">
        <v>11</v>
      </c>
      <c r="H2572" s="349">
        <v>40</v>
      </c>
      <c r="I2572" s="350" t="s">
        <v>12</v>
      </c>
      <c r="J2572" s="351">
        <f t="shared" si="39"/>
        <v>225</v>
      </c>
      <c r="K2572" s="351">
        <v>37.5</v>
      </c>
      <c r="L2572" s="3" t="str">
        <f>IFERROR(INDEX(dbOrdini[PREZZO
VINOLUX],MATCH(A2572,dbOrdini[CODICE
ANKER],0)),"")</f>
        <v/>
      </c>
      <c r="M2572" s="347" t="s">
        <v>10536</v>
      </c>
      <c r="N2572" s="15" t="str">
        <f>IFERROR(INDEX(dbOrdini[ORDINE],MATCH(A2572,dbOrdini[CODICE
ANKER]*(dbOrdini[CODICE
SUPPLY]="GEN24"),0)),"")</f>
        <v/>
      </c>
      <c r="O2572" s="352" t="s">
        <v>8</v>
      </c>
      <c r="P2572" s="347" t="s">
        <v>28721</v>
      </c>
    </row>
    <row r="2573" spans="1:16">
      <c r="A2573" s="347" t="s">
        <v>28722</v>
      </c>
      <c r="B2573" s="348">
        <v>0</v>
      </c>
      <c r="C2573" s="347" t="s">
        <v>28152</v>
      </c>
      <c r="D2573" s="347" t="s">
        <v>26252</v>
      </c>
      <c r="E2573" s="347">
        <v>6</v>
      </c>
      <c r="F2573" s="347">
        <v>0.5</v>
      </c>
      <c r="G2573" s="347" t="s">
        <v>11</v>
      </c>
      <c r="H2573" s="349">
        <v>40</v>
      </c>
      <c r="I2573" s="350" t="s">
        <v>12</v>
      </c>
      <c r="J2573" s="351">
        <f t="shared" ref="J2573:J2636" si="40">E2573*K2573</f>
        <v>189</v>
      </c>
      <c r="K2573" s="351">
        <v>31.5</v>
      </c>
      <c r="L2573" s="3" t="str">
        <f>IFERROR(INDEX(dbOrdini[PREZZO
VINOLUX],MATCH(A2573,dbOrdini[CODICE
ANKER],0)),"")</f>
        <v/>
      </c>
      <c r="M2573" s="347" t="s">
        <v>10536</v>
      </c>
      <c r="N2573" s="15" t="str">
        <f>IFERROR(INDEX(dbOrdini[ORDINE],MATCH(A2573,dbOrdini[CODICE
ANKER]*(dbOrdini[CODICE
SUPPLY]="GEN24"),0)),"")</f>
        <v/>
      </c>
      <c r="O2573" s="352" t="s">
        <v>8</v>
      </c>
      <c r="P2573" s="347" t="s">
        <v>28723</v>
      </c>
    </row>
    <row r="2574" spans="1:16">
      <c r="A2574" s="347" t="s">
        <v>10807</v>
      </c>
      <c r="B2574" s="348">
        <v>46</v>
      </c>
      <c r="C2574" s="347" t="s">
        <v>28152</v>
      </c>
      <c r="D2574" s="347" t="s">
        <v>10808</v>
      </c>
      <c r="E2574" s="347">
        <v>6</v>
      </c>
      <c r="F2574" s="347">
        <v>0.7</v>
      </c>
      <c r="G2574" s="347" t="s">
        <v>11</v>
      </c>
      <c r="H2574" s="349">
        <v>40</v>
      </c>
      <c r="I2574" s="350" t="s">
        <v>12</v>
      </c>
      <c r="J2574" s="351">
        <f t="shared" si="40"/>
        <v>219</v>
      </c>
      <c r="K2574" s="351">
        <v>36.5</v>
      </c>
      <c r="L2574" s="3" t="str">
        <f>IFERROR(INDEX(dbOrdini[PREZZO
VINOLUX],MATCH(A2574,dbOrdini[CODICE
ANKER],0)),"")</f>
        <v/>
      </c>
      <c r="M2574" s="347" t="s">
        <v>10536</v>
      </c>
      <c r="N2574" s="15" t="str">
        <f>IFERROR(INDEX(dbOrdini[ORDINE],MATCH(A2574,dbOrdini[CODICE
ANKER]*(dbOrdini[CODICE
SUPPLY]="GEN24"),0)),"")</f>
        <v/>
      </c>
      <c r="O2574" s="352" t="s">
        <v>8</v>
      </c>
      <c r="P2574" s="347" t="s">
        <v>11683</v>
      </c>
    </row>
    <row r="2575" spans="1:16">
      <c r="A2575" s="347" t="s">
        <v>11204</v>
      </c>
      <c r="B2575" s="348">
        <v>95</v>
      </c>
      <c r="C2575" s="347" t="s">
        <v>28152</v>
      </c>
      <c r="D2575" s="347" t="s">
        <v>11205</v>
      </c>
      <c r="E2575" s="347">
        <v>6</v>
      </c>
      <c r="F2575" s="347">
        <v>0.7</v>
      </c>
      <c r="G2575" s="347" t="s">
        <v>11</v>
      </c>
      <c r="H2575" s="349">
        <v>46</v>
      </c>
      <c r="I2575" s="350" t="s">
        <v>12</v>
      </c>
      <c r="J2575" s="351">
        <f t="shared" si="40"/>
        <v>237</v>
      </c>
      <c r="K2575" s="351">
        <v>39.5</v>
      </c>
      <c r="L2575" s="3" t="str">
        <f>IFERROR(INDEX(dbOrdini[PREZZO
VINOLUX],MATCH(A2575,dbOrdini[CODICE
ANKER],0)),"")</f>
        <v/>
      </c>
      <c r="M2575" s="347" t="s">
        <v>10536</v>
      </c>
      <c r="N2575" s="15" t="str">
        <f>IFERROR(INDEX(dbOrdini[ORDINE],MATCH(A2575,dbOrdini[CODICE
ANKER]*(dbOrdini[CODICE
SUPPLY]="GEN24"),0)),"")</f>
        <v/>
      </c>
      <c r="O2575" s="352" t="s">
        <v>8</v>
      </c>
      <c r="P2575" s="347" t="s">
        <v>11684</v>
      </c>
    </row>
    <row r="2576" spans="1:16">
      <c r="A2576" s="347" t="s">
        <v>11102</v>
      </c>
      <c r="B2576" s="348">
        <v>41</v>
      </c>
      <c r="C2576" s="347" t="s">
        <v>28152</v>
      </c>
      <c r="D2576" s="347" t="s">
        <v>11103</v>
      </c>
      <c r="E2576" s="347">
        <v>6</v>
      </c>
      <c r="F2576" s="347">
        <v>0.7</v>
      </c>
      <c r="G2576" s="347" t="s">
        <v>11</v>
      </c>
      <c r="H2576" s="349">
        <v>53.2</v>
      </c>
      <c r="I2576" s="350" t="s">
        <v>12</v>
      </c>
      <c r="J2576" s="351">
        <f t="shared" si="40"/>
        <v>495</v>
      </c>
      <c r="K2576" s="351">
        <v>82.5</v>
      </c>
      <c r="L2576" s="3" t="str">
        <f>IFERROR(INDEX(dbOrdini[PREZZO
VINOLUX],MATCH(A2576,dbOrdini[CODICE
ANKER],0)),"")</f>
        <v/>
      </c>
      <c r="M2576" s="347" t="s">
        <v>10536</v>
      </c>
      <c r="N2576" s="15" t="str">
        <f>IFERROR(INDEX(dbOrdini[ORDINE],MATCH(A2576,dbOrdini[CODICE
ANKER]*(dbOrdini[CODICE
SUPPLY]="GEN24"),0)),"")</f>
        <v/>
      </c>
      <c r="O2576" s="352" t="s">
        <v>8</v>
      </c>
      <c r="P2576" s="347" t="s">
        <v>5770</v>
      </c>
    </row>
    <row r="2577" spans="1:16">
      <c r="A2577" s="347" t="s">
        <v>28724</v>
      </c>
      <c r="B2577" s="348">
        <v>0</v>
      </c>
      <c r="C2577" s="347" t="s">
        <v>28152</v>
      </c>
      <c r="D2577" s="347" t="s">
        <v>28725</v>
      </c>
      <c r="E2577" s="347">
        <v>6</v>
      </c>
      <c r="F2577" s="347">
        <v>0.7</v>
      </c>
      <c r="G2577" s="347" t="s">
        <v>11</v>
      </c>
      <c r="H2577" s="349">
        <v>46</v>
      </c>
      <c r="I2577" s="350" t="s">
        <v>12</v>
      </c>
      <c r="J2577" s="351">
        <f t="shared" si="40"/>
        <v>315</v>
      </c>
      <c r="K2577" s="351">
        <v>52.5</v>
      </c>
      <c r="L2577" s="3" t="str">
        <f>IFERROR(INDEX(dbOrdini[PREZZO
VINOLUX],MATCH(A2577,dbOrdini[CODICE
ANKER],0)),"")</f>
        <v/>
      </c>
      <c r="M2577" s="347" t="s">
        <v>10536</v>
      </c>
      <c r="N2577" s="15" t="str">
        <f>IFERROR(INDEX(dbOrdini[ORDINE],MATCH(A2577,dbOrdini[CODICE
ANKER]*(dbOrdini[CODICE
SUPPLY]="GEN24"),0)),"")</f>
        <v/>
      </c>
      <c r="O2577" s="352" t="s">
        <v>8</v>
      </c>
      <c r="P2577" s="347" t="s">
        <v>28726</v>
      </c>
    </row>
    <row r="2578" spans="1:16">
      <c r="A2578" s="347" t="s">
        <v>5764</v>
      </c>
      <c r="B2578" s="348">
        <v>38</v>
      </c>
      <c r="C2578" s="347" t="s">
        <v>28152</v>
      </c>
      <c r="D2578" s="347" t="s">
        <v>5765</v>
      </c>
      <c r="E2578" s="347">
        <v>6</v>
      </c>
      <c r="F2578" s="347">
        <v>0.7</v>
      </c>
      <c r="G2578" s="347" t="s">
        <v>11</v>
      </c>
      <c r="H2578" s="349">
        <v>54</v>
      </c>
      <c r="I2578" s="350" t="s">
        <v>12</v>
      </c>
      <c r="J2578" s="351">
        <f t="shared" si="40"/>
        <v>555</v>
      </c>
      <c r="K2578" s="351">
        <v>92.5</v>
      </c>
      <c r="L2578" s="3" t="str">
        <f>IFERROR(INDEX(dbOrdini[PREZZO
VINOLUX],MATCH(A2578,dbOrdini[CODICE
ANKER],0)),"")</f>
        <v/>
      </c>
      <c r="M2578" s="347" t="s">
        <v>10536</v>
      </c>
      <c r="N2578" s="15" t="str">
        <f>IFERROR(INDEX(dbOrdini[ORDINE],MATCH(A2578,dbOrdini[CODICE
ANKER]*(dbOrdini[CODICE
SUPPLY]="GEN24"),0)),"")</f>
        <v/>
      </c>
      <c r="O2578" s="352" t="s">
        <v>8</v>
      </c>
      <c r="P2578" s="347" t="s">
        <v>5766</v>
      </c>
    </row>
    <row r="2579" spans="1:16">
      <c r="A2579" s="347" t="s">
        <v>5767</v>
      </c>
      <c r="B2579" s="348">
        <v>0</v>
      </c>
      <c r="C2579" s="347" t="s">
        <v>28152</v>
      </c>
      <c r="D2579" s="347" t="s">
        <v>5768</v>
      </c>
      <c r="E2579" s="347">
        <v>6</v>
      </c>
      <c r="F2579" s="347">
        <v>0.7</v>
      </c>
      <c r="G2579" s="347" t="s">
        <v>11</v>
      </c>
      <c r="H2579" s="349">
        <v>46</v>
      </c>
      <c r="I2579" s="350" t="s">
        <v>12</v>
      </c>
      <c r="J2579" s="351">
        <f t="shared" si="40"/>
        <v>231</v>
      </c>
      <c r="K2579" s="351">
        <v>38.5</v>
      </c>
      <c r="L2579" s="3" t="str">
        <f>IFERROR(INDEX(dbOrdini[PREZZO
VINOLUX],MATCH(A2579,dbOrdini[CODICE
ANKER],0)),"")</f>
        <v/>
      </c>
      <c r="M2579" s="347" t="s">
        <v>10536</v>
      </c>
      <c r="N2579" s="15" t="str">
        <f>IFERROR(INDEX(dbOrdini[ORDINE],MATCH(A2579,dbOrdini[CODICE
ANKER]*(dbOrdini[CODICE
SUPPLY]="GEN24"),0)),"")</f>
        <v/>
      </c>
      <c r="O2579" s="352" t="s">
        <v>8</v>
      </c>
      <c r="P2579" s="347" t="s">
        <v>5769</v>
      </c>
    </row>
    <row r="2580" spans="1:16">
      <c r="A2580" s="347" t="s">
        <v>10697</v>
      </c>
      <c r="B2580" s="348">
        <v>12</v>
      </c>
      <c r="C2580" s="347" t="s">
        <v>28152</v>
      </c>
      <c r="D2580" s="347" t="s">
        <v>10698</v>
      </c>
      <c r="E2580" s="347">
        <v>6</v>
      </c>
      <c r="F2580" s="347">
        <v>0.7</v>
      </c>
      <c r="G2580" s="347" t="s">
        <v>11</v>
      </c>
      <c r="H2580" s="349">
        <v>40</v>
      </c>
      <c r="I2580" s="350" t="s">
        <v>12</v>
      </c>
      <c r="J2580" s="351">
        <f t="shared" si="40"/>
        <v>219</v>
      </c>
      <c r="K2580" s="351">
        <v>36.5</v>
      </c>
      <c r="L2580" s="3" t="str">
        <f>IFERROR(INDEX(dbOrdini[PREZZO
VINOLUX],MATCH(A2580,dbOrdini[CODICE
ANKER],0)),"")</f>
        <v/>
      </c>
      <c r="M2580" s="347" t="s">
        <v>10536</v>
      </c>
      <c r="N2580" s="15" t="str">
        <f>IFERROR(INDEX(dbOrdini[ORDINE],MATCH(A2580,dbOrdini[CODICE
ANKER]*(dbOrdini[CODICE
SUPPLY]="GEN24"),0)),"")</f>
        <v/>
      </c>
      <c r="O2580" s="352" t="s">
        <v>8</v>
      </c>
      <c r="P2580" s="347" t="s">
        <v>5763</v>
      </c>
    </row>
    <row r="2581" spans="1:16">
      <c r="A2581" s="347" t="s">
        <v>11104</v>
      </c>
      <c r="B2581" s="348">
        <v>24</v>
      </c>
      <c r="C2581" s="347" t="s">
        <v>28152</v>
      </c>
      <c r="D2581" s="347" t="s">
        <v>11105</v>
      </c>
      <c r="E2581" s="347">
        <v>6</v>
      </c>
      <c r="F2581" s="347">
        <v>0.7</v>
      </c>
      <c r="G2581" s="347" t="s">
        <v>11</v>
      </c>
      <c r="H2581" s="349">
        <v>57.8</v>
      </c>
      <c r="I2581" s="350" t="s">
        <v>12</v>
      </c>
      <c r="J2581" s="351">
        <f t="shared" si="40"/>
        <v>450</v>
      </c>
      <c r="K2581" s="351">
        <v>75</v>
      </c>
      <c r="L2581" s="3" t="str">
        <f>IFERROR(INDEX(dbOrdini[PREZZO
VINOLUX],MATCH(A2581,dbOrdini[CODICE
ANKER],0)),"")</f>
        <v/>
      </c>
      <c r="M2581" s="347" t="s">
        <v>10536</v>
      </c>
      <c r="N2581" s="15" t="str">
        <f>IFERROR(INDEX(dbOrdini[ORDINE],MATCH(A2581,dbOrdini[CODICE
ANKER]*(dbOrdini[CODICE
SUPPLY]="GEN24"),0)),"")</f>
        <v/>
      </c>
      <c r="O2581" s="352" t="s">
        <v>8</v>
      </c>
      <c r="P2581" s="347" t="s">
        <v>11685</v>
      </c>
    </row>
    <row r="2582" spans="1:16">
      <c r="A2582" s="347" t="s">
        <v>5771</v>
      </c>
      <c r="B2582" s="348">
        <v>0</v>
      </c>
      <c r="C2582" s="347" t="s">
        <v>28152</v>
      </c>
      <c r="D2582" s="347" t="s">
        <v>5772</v>
      </c>
      <c r="E2582" s="347">
        <v>6</v>
      </c>
      <c r="F2582" s="347">
        <v>0.7</v>
      </c>
      <c r="G2582" s="347" t="s">
        <v>11</v>
      </c>
      <c r="H2582" s="349">
        <v>57.1</v>
      </c>
      <c r="I2582" s="350" t="s">
        <v>12</v>
      </c>
      <c r="J2582" s="351">
        <f t="shared" si="40"/>
        <v>630</v>
      </c>
      <c r="K2582" s="351">
        <v>105</v>
      </c>
      <c r="L2582" s="3" t="str">
        <f>IFERROR(INDEX(dbOrdini[PREZZO
VINOLUX],MATCH(A2582,dbOrdini[CODICE
ANKER],0)),"")</f>
        <v/>
      </c>
      <c r="M2582" s="347" t="s">
        <v>10536</v>
      </c>
      <c r="N2582" s="15" t="str">
        <f>IFERROR(INDEX(dbOrdini[ORDINE],MATCH(A2582,dbOrdini[CODICE
ANKER]*(dbOrdini[CODICE
SUPPLY]="GEN24"),0)),"")</f>
        <v/>
      </c>
      <c r="O2582" s="352" t="s">
        <v>8</v>
      </c>
      <c r="P2582" s="347" t="s">
        <v>5773</v>
      </c>
    </row>
    <row r="2583" spans="1:16">
      <c r="A2583" s="347" t="s">
        <v>5774</v>
      </c>
      <c r="B2583" s="348">
        <v>0</v>
      </c>
      <c r="C2583" s="347" t="s">
        <v>28152</v>
      </c>
      <c r="D2583" s="347" t="s">
        <v>5775</v>
      </c>
      <c r="E2583" s="347">
        <v>6</v>
      </c>
      <c r="F2583" s="347">
        <v>0.7</v>
      </c>
      <c r="G2583" s="347" t="s">
        <v>11</v>
      </c>
      <c r="H2583" s="349">
        <v>40</v>
      </c>
      <c r="I2583" s="350" t="s">
        <v>12</v>
      </c>
      <c r="J2583" s="351">
        <f t="shared" si="40"/>
        <v>303</v>
      </c>
      <c r="K2583" s="351">
        <v>50.5</v>
      </c>
      <c r="L2583" s="3" t="str">
        <f>IFERROR(INDEX(dbOrdini[PREZZO
VINOLUX],MATCH(A2583,dbOrdini[CODICE
ANKER],0)),"")</f>
        <v/>
      </c>
      <c r="M2583" s="347" t="s">
        <v>10536</v>
      </c>
      <c r="N2583" s="15" t="str">
        <f>IFERROR(INDEX(dbOrdini[ORDINE],MATCH(A2583,dbOrdini[CODICE
ANKER]*(dbOrdini[CODICE
SUPPLY]="GEN24"),0)),"")</f>
        <v/>
      </c>
      <c r="O2583" s="352" t="s">
        <v>8</v>
      </c>
      <c r="P2583" s="347" t="s">
        <v>5776</v>
      </c>
    </row>
    <row r="2584" spans="1:16">
      <c r="A2584" s="347" t="s">
        <v>5777</v>
      </c>
      <c r="B2584" s="348">
        <v>3</v>
      </c>
      <c r="C2584" s="347" t="s">
        <v>28152</v>
      </c>
      <c r="D2584" s="347" t="s">
        <v>5778</v>
      </c>
      <c r="E2584" s="347">
        <v>6</v>
      </c>
      <c r="F2584" s="347">
        <v>1</v>
      </c>
      <c r="G2584" s="347" t="s">
        <v>11</v>
      </c>
      <c r="H2584" s="349">
        <v>30</v>
      </c>
      <c r="I2584" s="350" t="s">
        <v>12</v>
      </c>
      <c r="J2584" s="351">
        <f t="shared" si="40"/>
        <v>30</v>
      </c>
      <c r="K2584" s="351">
        <v>5</v>
      </c>
      <c r="L2584" s="3" t="str">
        <f>IFERROR(INDEX(dbOrdini[PREZZO
VINOLUX],MATCH(A2584,dbOrdini[CODICE
ANKER],0)),"")</f>
        <v/>
      </c>
      <c r="M2584" s="347" t="s">
        <v>28195</v>
      </c>
      <c r="N2584" s="15" t="str">
        <f>IFERROR(INDEX(dbOrdini[ORDINE],MATCH(A2584,dbOrdini[CODICE
ANKER]*(dbOrdini[CODICE
SUPPLY]="GEN24"),0)),"")</f>
        <v/>
      </c>
      <c r="O2584" s="352" t="s">
        <v>8</v>
      </c>
      <c r="P2584" s="347" t="s">
        <v>5779</v>
      </c>
    </row>
    <row r="2585" spans="1:16">
      <c r="A2585" s="347" t="s">
        <v>5785</v>
      </c>
      <c r="B2585" s="348">
        <v>790</v>
      </c>
      <c r="C2585" s="347" t="s">
        <v>28152</v>
      </c>
      <c r="D2585" s="347" t="s">
        <v>5781</v>
      </c>
      <c r="E2585" s="347">
        <v>6</v>
      </c>
      <c r="F2585" s="347">
        <v>1</v>
      </c>
      <c r="G2585" s="347" t="s">
        <v>11</v>
      </c>
      <c r="H2585" s="349">
        <v>35</v>
      </c>
      <c r="I2585" s="350" t="s">
        <v>12</v>
      </c>
      <c r="J2585" s="351">
        <f t="shared" si="40"/>
        <v>30.599999999999998</v>
      </c>
      <c r="K2585" s="351">
        <v>5.0999999999999996</v>
      </c>
      <c r="L2585" s="3" t="str">
        <f>IFERROR(INDEX(dbOrdini[PREZZO
VINOLUX],MATCH(A2585,dbOrdini[CODICE
ANKER],0)),"")</f>
        <v/>
      </c>
      <c r="M2585" s="347" t="s">
        <v>28208</v>
      </c>
      <c r="N2585" s="15" t="str">
        <f>IFERROR(INDEX(dbOrdini[ORDINE],MATCH(A2585,dbOrdini[CODICE
ANKER]*(dbOrdini[CODICE
SUPPLY]="GEN24"),0)),"")</f>
        <v/>
      </c>
      <c r="O2585" s="352" t="s">
        <v>8</v>
      </c>
      <c r="P2585" s="347" t="s">
        <v>5786</v>
      </c>
    </row>
    <row r="2586" spans="1:16">
      <c r="A2586" s="347" t="s">
        <v>5783</v>
      </c>
      <c r="B2586" s="348">
        <v>5</v>
      </c>
      <c r="C2586" s="347" t="s">
        <v>28152</v>
      </c>
      <c r="D2586" s="347" t="s">
        <v>5781</v>
      </c>
      <c r="E2586" s="347">
        <v>6</v>
      </c>
      <c r="F2586" s="347">
        <v>0.5</v>
      </c>
      <c r="G2586" s="347" t="s">
        <v>11</v>
      </c>
      <c r="H2586" s="349">
        <v>35</v>
      </c>
      <c r="I2586" s="350" t="s">
        <v>12</v>
      </c>
      <c r="J2586" s="351">
        <f t="shared" si="40"/>
        <v>18</v>
      </c>
      <c r="K2586" s="351">
        <v>3</v>
      </c>
      <c r="L2586" s="3" t="str">
        <f>IFERROR(INDEX(dbOrdini[PREZZO
VINOLUX],MATCH(A2586,dbOrdini[CODICE
ANKER],0)),"")</f>
        <v/>
      </c>
      <c r="M2586" s="347" t="s">
        <v>28208</v>
      </c>
      <c r="N2586" s="15" t="str">
        <f>IFERROR(INDEX(dbOrdini[ORDINE],MATCH(A2586,dbOrdini[CODICE
ANKER]*(dbOrdini[CODICE
SUPPLY]="GEN24"),0)),"")</f>
        <v/>
      </c>
      <c r="O2586" s="352" t="s">
        <v>8</v>
      </c>
      <c r="P2586" s="347" t="s">
        <v>5784</v>
      </c>
    </row>
    <row r="2587" spans="1:16">
      <c r="A2587" s="347" t="s">
        <v>5780</v>
      </c>
      <c r="B2587" s="348">
        <v>24</v>
      </c>
      <c r="C2587" s="347" t="s">
        <v>28152</v>
      </c>
      <c r="D2587" s="347" t="s">
        <v>5781</v>
      </c>
      <c r="E2587" s="347">
        <v>12</v>
      </c>
      <c r="F2587" s="347">
        <v>0.05</v>
      </c>
      <c r="G2587" s="347" t="s">
        <v>11</v>
      </c>
      <c r="H2587" s="349">
        <v>35</v>
      </c>
      <c r="I2587" s="350" t="s">
        <v>12</v>
      </c>
      <c r="J2587" s="351">
        <f t="shared" si="40"/>
        <v>15.600000000000001</v>
      </c>
      <c r="K2587" s="351">
        <v>1.3</v>
      </c>
      <c r="L2587" s="3" t="str">
        <f>IFERROR(INDEX(dbOrdini[PREZZO
VINOLUX],MATCH(A2587,dbOrdini[CODICE
ANKER],0)),"")</f>
        <v/>
      </c>
      <c r="M2587" s="347" t="s">
        <v>28208</v>
      </c>
      <c r="N2587" s="15" t="str">
        <f>IFERROR(INDEX(dbOrdini[ORDINE],MATCH(A2587,dbOrdini[CODICE
ANKER]*(dbOrdini[CODICE
SUPPLY]="GEN24"),0)),"")</f>
        <v/>
      </c>
      <c r="O2587" s="352" t="s">
        <v>8</v>
      </c>
      <c r="P2587" s="347" t="s">
        <v>5782</v>
      </c>
    </row>
    <row r="2588" spans="1:16">
      <c r="A2588" s="347" t="s">
        <v>5790</v>
      </c>
      <c r="B2588" s="348">
        <v>48</v>
      </c>
      <c r="C2588" s="347" t="s">
        <v>28152</v>
      </c>
      <c r="D2588" s="347" t="s">
        <v>5788</v>
      </c>
      <c r="E2588" s="347">
        <v>6</v>
      </c>
      <c r="F2588" s="347">
        <v>0.7</v>
      </c>
      <c r="G2588" s="347" t="s">
        <v>11</v>
      </c>
      <c r="H2588" s="349">
        <v>38.4</v>
      </c>
      <c r="I2588" s="350" t="s">
        <v>12</v>
      </c>
      <c r="J2588" s="351">
        <f t="shared" si="40"/>
        <v>41.7</v>
      </c>
      <c r="K2588" s="351">
        <v>6.95</v>
      </c>
      <c r="L2588" s="3" t="str">
        <f>IFERROR(INDEX(dbOrdini[PREZZO
VINOLUX],MATCH(A2588,dbOrdini[CODICE
ANKER],0)),"")</f>
        <v/>
      </c>
      <c r="M2588" s="347" t="s">
        <v>28208</v>
      </c>
      <c r="N2588" s="15" t="str">
        <f>IFERROR(INDEX(dbOrdini[ORDINE],MATCH(A2588,dbOrdini[CODICE
ANKER]*(dbOrdini[CODICE
SUPPLY]="GEN24"),0)),"")</f>
        <v/>
      </c>
      <c r="O2588" s="352" t="s">
        <v>8</v>
      </c>
      <c r="P2588" s="347" t="s">
        <v>5791</v>
      </c>
    </row>
    <row r="2589" spans="1:16">
      <c r="A2589" s="347" t="s">
        <v>5787</v>
      </c>
      <c r="B2589" s="348">
        <v>36</v>
      </c>
      <c r="C2589" s="347" t="s">
        <v>28152</v>
      </c>
      <c r="D2589" s="347" t="s">
        <v>5788</v>
      </c>
      <c r="E2589" s="347">
        <v>12</v>
      </c>
      <c r="F2589" s="347">
        <v>0.05</v>
      </c>
      <c r="G2589" s="347" t="s">
        <v>11</v>
      </c>
      <c r="H2589" s="349">
        <v>38.4</v>
      </c>
      <c r="I2589" s="350" t="s">
        <v>12</v>
      </c>
      <c r="J2589" s="351">
        <f t="shared" si="40"/>
        <v>21</v>
      </c>
      <c r="K2589" s="351">
        <v>1.75</v>
      </c>
      <c r="L2589" s="3" t="str">
        <f>IFERROR(INDEX(dbOrdini[PREZZO
VINOLUX],MATCH(A2589,dbOrdini[CODICE
ANKER],0)),"")</f>
        <v/>
      </c>
      <c r="M2589" s="347" t="s">
        <v>28208</v>
      </c>
      <c r="N2589" s="15" t="str">
        <f>IFERROR(INDEX(dbOrdini[ORDINE],MATCH(A2589,dbOrdini[CODICE
ANKER]*(dbOrdini[CODICE
SUPPLY]="GEN24"),0)),"")</f>
        <v/>
      </c>
      <c r="O2589" s="352" t="s">
        <v>8</v>
      </c>
      <c r="P2589" s="347" t="s">
        <v>5789</v>
      </c>
    </row>
    <row r="2590" spans="1:16">
      <c r="A2590" s="347" t="s">
        <v>28727</v>
      </c>
      <c r="B2590" s="348">
        <v>0</v>
      </c>
      <c r="C2590" s="347" t="s">
        <v>28152</v>
      </c>
      <c r="D2590" s="347" t="s">
        <v>28728</v>
      </c>
      <c r="E2590" s="347">
        <v>6</v>
      </c>
      <c r="F2590" s="347">
        <v>0.7</v>
      </c>
      <c r="G2590" s="347" t="s">
        <v>11</v>
      </c>
      <c r="H2590" s="349">
        <v>30</v>
      </c>
      <c r="I2590" s="350" t="s">
        <v>12</v>
      </c>
      <c r="J2590" s="351">
        <f t="shared" si="40"/>
        <v>76.800000000000011</v>
      </c>
      <c r="K2590" s="351">
        <v>12.8</v>
      </c>
      <c r="L2590" s="3" t="str">
        <f>IFERROR(INDEX(dbOrdini[PREZZO
VINOLUX],MATCH(A2590,dbOrdini[CODICE
ANKER],0)),"")</f>
        <v/>
      </c>
      <c r="M2590" s="347" t="s">
        <v>10532</v>
      </c>
      <c r="N2590" s="15" t="str">
        <f>IFERROR(INDEX(dbOrdini[ORDINE],MATCH(A2590,dbOrdini[CODICE
ANKER]*(dbOrdini[CODICE
SUPPLY]="GEN24"),0)),"")</f>
        <v/>
      </c>
      <c r="O2590" s="352" t="s">
        <v>8</v>
      </c>
      <c r="P2590" s="347" t="s">
        <v>28729</v>
      </c>
    </row>
    <row r="2591" spans="1:16">
      <c r="A2591" s="347" t="s">
        <v>5795</v>
      </c>
      <c r="B2591" s="348">
        <v>309</v>
      </c>
      <c r="C2591" s="347" t="s">
        <v>28152</v>
      </c>
      <c r="D2591" s="347" t="s">
        <v>5793</v>
      </c>
      <c r="E2591" s="347">
        <v>12</v>
      </c>
      <c r="F2591" s="347">
        <v>1</v>
      </c>
      <c r="G2591" s="347" t="s">
        <v>11</v>
      </c>
      <c r="H2591" s="349">
        <v>40</v>
      </c>
      <c r="I2591" s="350" t="s">
        <v>12</v>
      </c>
      <c r="J2591" s="351">
        <f t="shared" si="40"/>
        <v>167.39999999999998</v>
      </c>
      <c r="K2591" s="351">
        <v>13.95</v>
      </c>
      <c r="L2591" s="3" t="str">
        <f>IFERROR(INDEX(dbOrdini[PREZZO
VINOLUX],MATCH(A2591,dbOrdini[CODICE
ANKER],0)),"")</f>
        <v/>
      </c>
      <c r="M2591" s="347" t="s">
        <v>10533</v>
      </c>
      <c r="N2591" s="15" t="str">
        <f>IFERROR(INDEX(dbOrdini[ORDINE],MATCH(A2591,dbOrdini[CODICE
ANKER]*(dbOrdini[CODICE
SUPPLY]="GEN24"),0)),"")</f>
        <v/>
      </c>
      <c r="O2591" s="352" t="s">
        <v>8</v>
      </c>
      <c r="P2591" s="347" t="s">
        <v>5796</v>
      </c>
    </row>
    <row r="2592" spans="1:16">
      <c r="A2592" s="347" t="s">
        <v>5792</v>
      </c>
      <c r="B2592" s="348">
        <v>693</v>
      </c>
      <c r="C2592" s="347" t="s">
        <v>28152</v>
      </c>
      <c r="D2592" s="347" t="s">
        <v>5793</v>
      </c>
      <c r="E2592" s="347">
        <v>6</v>
      </c>
      <c r="F2592" s="347">
        <v>0.7</v>
      </c>
      <c r="G2592" s="347" t="s">
        <v>11</v>
      </c>
      <c r="H2592" s="349">
        <v>40</v>
      </c>
      <c r="I2592" s="350" t="s">
        <v>12</v>
      </c>
      <c r="J2592" s="351">
        <f t="shared" si="40"/>
        <v>65.699999999999989</v>
      </c>
      <c r="K2592" s="351">
        <v>10.95</v>
      </c>
      <c r="L2592" s="3" t="str">
        <f>IFERROR(INDEX(dbOrdini[PREZZO
VINOLUX],MATCH(A2592,dbOrdini[CODICE
ANKER],0)),"")</f>
        <v/>
      </c>
      <c r="M2592" s="347" t="s">
        <v>10533</v>
      </c>
      <c r="N2592" s="15" t="str">
        <f>IFERROR(INDEX(dbOrdini[ORDINE],MATCH(A2592,dbOrdini[CODICE
ANKER]*(dbOrdini[CODICE
SUPPLY]="GEN24"),0)),"")</f>
        <v/>
      </c>
      <c r="O2592" s="352" t="s">
        <v>8</v>
      </c>
      <c r="P2592" s="347" t="s">
        <v>5794</v>
      </c>
    </row>
    <row r="2593" spans="1:16">
      <c r="A2593" s="347" t="s">
        <v>5797</v>
      </c>
      <c r="B2593" s="348">
        <v>83</v>
      </c>
      <c r="C2593" s="347" t="s">
        <v>28152</v>
      </c>
      <c r="D2593" s="347" t="s">
        <v>5798</v>
      </c>
      <c r="E2593" s="347">
        <v>6</v>
      </c>
      <c r="F2593" s="347">
        <v>0.7</v>
      </c>
      <c r="G2593" s="347" t="s">
        <v>11</v>
      </c>
      <c r="H2593" s="349">
        <v>40</v>
      </c>
      <c r="I2593" s="350" t="s">
        <v>12</v>
      </c>
      <c r="J2593" s="351">
        <f t="shared" si="40"/>
        <v>66.900000000000006</v>
      </c>
      <c r="K2593" s="351">
        <v>11.15</v>
      </c>
      <c r="L2593" s="3" t="str">
        <f>IFERROR(INDEX(dbOrdini[PREZZO
VINOLUX],MATCH(A2593,dbOrdini[CODICE
ANKER],0)),"")</f>
        <v/>
      </c>
      <c r="M2593" s="347" t="s">
        <v>10532</v>
      </c>
      <c r="N2593" s="15" t="str">
        <f>IFERROR(INDEX(dbOrdini[ORDINE],MATCH(A2593,dbOrdini[CODICE
ANKER]*(dbOrdini[CODICE
SUPPLY]="GEN24"),0)),"")</f>
        <v/>
      </c>
      <c r="O2593" s="352" t="s">
        <v>8</v>
      </c>
      <c r="P2593" s="347" t="s">
        <v>5799</v>
      </c>
    </row>
    <row r="2594" spans="1:16">
      <c r="A2594" s="347" t="s">
        <v>5800</v>
      </c>
      <c r="B2594" s="348">
        <v>61</v>
      </c>
      <c r="C2594" s="347" t="s">
        <v>28152</v>
      </c>
      <c r="D2594" s="347" t="s">
        <v>5801</v>
      </c>
      <c r="E2594" s="347">
        <v>6</v>
      </c>
      <c r="F2594" s="347">
        <v>0.7</v>
      </c>
      <c r="G2594" s="347" t="s">
        <v>11</v>
      </c>
      <c r="H2594" s="349">
        <v>45.1</v>
      </c>
      <c r="I2594" s="350" t="s">
        <v>12</v>
      </c>
      <c r="J2594" s="351">
        <f t="shared" si="40"/>
        <v>197.70000000000002</v>
      </c>
      <c r="K2594" s="351">
        <v>32.950000000000003</v>
      </c>
      <c r="L2594" s="3" t="str">
        <f>IFERROR(INDEX(dbOrdini[PREZZO
VINOLUX],MATCH(A2594,dbOrdini[CODICE
ANKER],0)),"")</f>
        <v/>
      </c>
      <c r="M2594" s="347" t="s">
        <v>10537</v>
      </c>
      <c r="N2594" s="15" t="str">
        <f>IFERROR(INDEX(dbOrdini[ORDINE],MATCH(A2594,dbOrdini[CODICE
ANKER]*(dbOrdini[CODICE
SUPPLY]="GEN24"),0)),"")</f>
        <v/>
      </c>
      <c r="O2594" s="352" t="s">
        <v>8</v>
      </c>
      <c r="P2594" s="347" t="s">
        <v>5802</v>
      </c>
    </row>
    <row r="2595" spans="1:16">
      <c r="A2595" s="347" t="s">
        <v>5803</v>
      </c>
      <c r="B2595" s="348">
        <v>128</v>
      </c>
      <c r="C2595" s="347" t="s">
        <v>28152</v>
      </c>
      <c r="D2595" s="347" t="s">
        <v>5804</v>
      </c>
      <c r="E2595" s="347">
        <v>6</v>
      </c>
      <c r="F2595" s="347">
        <v>0.7</v>
      </c>
      <c r="G2595" s="347" t="s">
        <v>11</v>
      </c>
      <c r="H2595" s="349">
        <v>45.7</v>
      </c>
      <c r="I2595" s="350" t="s">
        <v>12</v>
      </c>
      <c r="J2595" s="351">
        <f t="shared" si="40"/>
        <v>163.5</v>
      </c>
      <c r="K2595" s="351">
        <v>27.25</v>
      </c>
      <c r="L2595" s="3">
        <f>IFERROR(INDEX(dbOrdini[PREZZO
VINOLUX],MATCH(A2595,dbOrdini[CODICE
ANKER],0)),"")</f>
        <v>25.45</v>
      </c>
      <c r="M2595" s="347" t="s">
        <v>10537</v>
      </c>
      <c r="N2595" s="15" t="str">
        <f>IFERROR(INDEX(dbOrdini[ORDINE],MATCH(A2595,dbOrdini[CODICE
ANKER]*(dbOrdini[CODICE
SUPPLY]="GEN24"),0)),"")</f>
        <v/>
      </c>
      <c r="O2595" s="352" t="s">
        <v>8</v>
      </c>
      <c r="P2595" s="347" t="s">
        <v>5805</v>
      </c>
    </row>
    <row r="2596" spans="1:16">
      <c r="A2596" s="347" t="s">
        <v>5806</v>
      </c>
      <c r="B2596" s="348">
        <v>27</v>
      </c>
      <c r="C2596" s="347" t="s">
        <v>28152</v>
      </c>
      <c r="D2596" s="347" t="s">
        <v>5807</v>
      </c>
      <c r="E2596" s="347">
        <v>6</v>
      </c>
      <c r="F2596" s="347">
        <v>0.7</v>
      </c>
      <c r="G2596" s="347" t="s">
        <v>11</v>
      </c>
      <c r="H2596" s="349">
        <v>54.5</v>
      </c>
      <c r="I2596" s="350" t="s">
        <v>12</v>
      </c>
      <c r="J2596" s="351">
        <f t="shared" si="40"/>
        <v>163.5</v>
      </c>
      <c r="K2596" s="351">
        <v>27.25</v>
      </c>
      <c r="L2596" s="3" t="str">
        <f>IFERROR(INDEX(dbOrdini[PREZZO
VINOLUX],MATCH(A2596,dbOrdini[CODICE
ANKER],0)),"")</f>
        <v/>
      </c>
      <c r="M2596" s="347" t="s">
        <v>10537</v>
      </c>
      <c r="N2596" s="15" t="str">
        <f>IFERROR(INDEX(dbOrdini[ORDINE],MATCH(A2596,dbOrdini[CODICE
ANKER]*(dbOrdini[CODICE
SUPPLY]="GEN24"),0)),"")</f>
        <v/>
      </c>
      <c r="O2596" s="352" t="s">
        <v>8</v>
      </c>
      <c r="P2596" s="347" t="s">
        <v>5808</v>
      </c>
    </row>
    <row r="2597" spans="1:16">
      <c r="A2597" s="347" t="s">
        <v>5809</v>
      </c>
      <c r="B2597" s="348">
        <v>650</v>
      </c>
      <c r="C2597" s="347" t="s">
        <v>28152</v>
      </c>
      <c r="D2597" s="347" t="s">
        <v>5810</v>
      </c>
      <c r="E2597" s="347">
        <v>6</v>
      </c>
      <c r="F2597" s="347">
        <v>0.7</v>
      </c>
      <c r="G2597" s="347" t="s">
        <v>11</v>
      </c>
      <c r="H2597" s="349">
        <v>40</v>
      </c>
      <c r="I2597" s="350" t="s">
        <v>12</v>
      </c>
      <c r="J2597" s="351">
        <f t="shared" si="40"/>
        <v>35.700000000000003</v>
      </c>
      <c r="K2597" s="351">
        <v>5.95</v>
      </c>
      <c r="L2597" s="3" t="str">
        <f>IFERROR(INDEX(dbOrdini[PREZZO
VINOLUX],MATCH(A2597,dbOrdini[CODICE
ANKER],0)),"")</f>
        <v/>
      </c>
      <c r="M2597" s="347" t="s">
        <v>10541</v>
      </c>
      <c r="N2597" s="15" t="str">
        <f>IFERROR(INDEX(dbOrdini[ORDINE],MATCH(A2597,dbOrdini[CODICE
ANKER]*(dbOrdini[CODICE
SUPPLY]="GEN24"),0)),"")</f>
        <v/>
      </c>
      <c r="O2597" s="352" t="s">
        <v>8</v>
      </c>
      <c r="P2597" s="347" t="s">
        <v>5811</v>
      </c>
    </row>
    <row r="2598" spans="1:16">
      <c r="A2598" s="347" t="s">
        <v>5812</v>
      </c>
      <c r="B2598" s="348">
        <v>31</v>
      </c>
      <c r="C2598" s="347" t="s">
        <v>28152</v>
      </c>
      <c r="D2598" s="347" t="s">
        <v>5813</v>
      </c>
      <c r="E2598" s="347">
        <v>6</v>
      </c>
      <c r="F2598" s="347">
        <v>0.7</v>
      </c>
      <c r="G2598" s="347" t="s">
        <v>11</v>
      </c>
      <c r="H2598" s="349">
        <v>46</v>
      </c>
      <c r="I2598" s="350" t="s">
        <v>12</v>
      </c>
      <c r="J2598" s="351">
        <f t="shared" si="40"/>
        <v>155.39999999999998</v>
      </c>
      <c r="K2598" s="351">
        <v>25.9</v>
      </c>
      <c r="L2598" s="3">
        <f>IFERROR(INDEX(dbOrdini[PREZZO
VINOLUX],MATCH(A2598,dbOrdini[CODICE
ANKER],0)),"")</f>
        <v>23.95</v>
      </c>
      <c r="M2598" s="347" t="s">
        <v>10536</v>
      </c>
      <c r="N2598" s="15" t="str">
        <f>IFERROR(INDEX(dbOrdini[ORDINE],MATCH(A2598,dbOrdini[CODICE
ANKER]*(dbOrdini[CODICE
SUPPLY]="GEN24"),0)),"")</f>
        <v/>
      </c>
      <c r="O2598" s="352" t="s">
        <v>8</v>
      </c>
      <c r="P2598" s="347" t="s">
        <v>5814</v>
      </c>
    </row>
    <row r="2599" spans="1:16">
      <c r="A2599" s="347" t="s">
        <v>5815</v>
      </c>
      <c r="B2599" s="348">
        <v>0</v>
      </c>
      <c r="C2599" s="347" t="s">
        <v>28152</v>
      </c>
      <c r="D2599" s="347" t="s">
        <v>5816</v>
      </c>
      <c r="E2599" s="347">
        <v>6</v>
      </c>
      <c r="F2599" s="347">
        <v>0.7</v>
      </c>
      <c r="G2599" s="347" t="s">
        <v>11</v>
      </c>
      <c r="H2599" s="349">
        <v>46</v>
      </c>
      <c r="I2599" s="350" t="s">
        <v>12</v>
      </c>
      <c r="J2599" s="351">
        <f t="shared" si="40"/>
        <v>193.5</v>
      </c>
      <c r="K2599" s="351">
        <v>32.25</v>
      </c>
      <c r="L2599" s="3">
        <f>IFERROR(INDEX(dbOrdini[PREZZO
VINOLUX],MATCH(A2599,dbOrdini[CODICE
ANKER],0)),"")</f>
        <v>31.95</v>
      </c>
      <c r="M2599" s="347" t="s">
        <v>10536</v>
      </c>
      <c r="N2599" s="15" t="str">
        <f>IFERROR(INDEX(dbOrdini[ORDINE],MATCH(A2599,dbOrdini[CODICE
ANKER]*(dbOrdini[CODICE
SUPPLY]="GEN24"),0)),"")</f>
        <v/>
      </c>
      <c r="O2599" s="352" t="s">
        <v>8</v>
      </c>
      <c r="P2599" s="347" t="s">
        <v>5817</v>
      </c>
    </row>
    <row r="2600" spans="1:16">
      <c r="A2600" s="347" t="s">
        <v>5818</v>
      </c>
      <c r="B2600" s="348">
        <v>27</v>
      </c>
      <c r="C2600" s="347" t="s">
        <v>28152</v>
      </c>
      <c r="D2600" s="347" t="s">
        <v>5819</v>
      </c>
      <c r="E2600" s="347">
        <v>6</v>
      </c>
      <c r="F2600" s="347">
        <v>0.7</v>
      </c>
      <c r="G2600" s="347" t="s">
        <v>11</v>
      </c>
      <c r="H2600" s="349">
        <v>40</v>
      </c>
      <c r="I2600" s="350" t="s">
        <v>12</v>
      </c>
      <c r="J2600" s="351">
        <f t="shared" si="40"/>
        <v>75.599999999999994</v>
      </c>
      <c r="K2600" s="351">
        <v>12.6</v>
      </c>
      <c r="L2600" s="3" t="str">
        <f>IFERROR(INDEX(dbOrdini[PREZZO
VINOLUX],MATCH(A2600,dbOrdini[CODICE
ANKER],0)),"")</f>
        <v/>
      </c>
      <c r="M2600" s="347" t="s">
        <v>10533</v>
      </c>
      <c r="N2600" s="15" t="str">
        <f>IFERROR(INDEX(dbOrdini[ORDINE],MATCH(A2600,dbOrdini[CODICE
ANKER]*(dbOrdini[CODICE
SUPPLY]="GEN24"),0)),"")</f>
        <v/>
      </c>
      <c r="O2600" s="352" t="s">
        <v>8</v>
      </c>
      <c r="P2600" s="347" t="s">
        <v>5820</v>
      </c>
    </row>
    <row r="2601" spans="1:16">
      <c r="A2601" s="347" t="s">
        <v>5821</v>
      </c>
      <c r="B2601" s="348">
        <v>449</v>
      </c>
      <c r="C2601" s="347" t="s">
        <v>28152</v>
      </c>
      <c r="D2601" s="347" t="s">
        <v>5822</v>
      </c>
      <c r="E2601" s="347">
        <v>6</v>
      </c>
      <c r="F2601" s="347">
        <v>0.7</v>
      </c>
      <c r="G2601" s="347" t="s">
        <v>11</v>
      </c>
      <c r="H2601" s="349">
        <v>42</v>
      </c>
      <c r="I2601" s="350" t="s">
        <v>12</v>
      </c>
      <c r="J2601" s="351">
        <f t="shared" si="40"/>
        <v>61.5</v>
      </c>
      <c r="K2601" s="351">
        <v>10.25</v>
      </c>
      <c r="L2601" s="3" t="str">
        <f>IFERROR(INDEX(dbOrdini[PREZZO
VINOLUX],MATCH(A2601,dbOrdini[CODICE
ANKER],0)),"")</f>
        <v/>
      </c>
      <c r="M2601" s="347" t="s">
        <v>10537</v>
      </c>
      <c r="N2601" s="15" t="str">
        <f>IFERROR(INDEX(dbOrdini[ORDINE],MATCH(A2601,dbOrdini[CODICE
ANKER]*(dbOrdini[CODICE
SUPPLY]="GEN24"),0)),"")</f>
        <v/>
      </c>
      <c r="O2601" s="352" t="s">
        <v>8</v>
      </c>
      <c r="P2601" s="347" t="s">
        <v>5823</v>
      </c>
    </row>
    <row r="2602" spans="1:16">
      <c r="A2602" s="347" t="s">
        <v>5824</v>
      </c>
      <c r="B2602" s="348">
        <v>51</v>
      </c>
      <c r="C2602" s="347" t="s">
        <v>28152</v>
      </c>
      <c r="D2602" s="347" t="s">
        <v>5825</v>
      </c>
      <c r="E2602" s="347">
        <v>6</v>
      </c>
      <c r="F2602" s="347">
        <v>0.7</v>
      </c>
      <c r="G2602" s="347" t="s">
        <v>11</v>
      </c>
      <c r="H2602" s="349">
        <v>37.5</v>
      </c>
      <c r="I2602" s="350" t="s">
        <v>12</v>
      </c>
      <c r="J2602" s="351">
        <f t="shared" si="40"/>
        <v>78</v>
      </c>
      <c r="K2602" s="351">
        <v>13</v>
      </c>
      <c r="L2602" s="3" t="str">
        <f>IFERROR(INDEX(dbOrdini[PREZZO
VINOLUX],MATCH(A2602,dbOrdini[CODICE
ANKER],0)),"")</f>
        <v/>
      </c>
      <c r="M2602" s="347" t="s">
        <v>10537</v>
      </c>
      <c r="N2602" s="15" t="str">
        <f>IFERROR(INDEX(dbOrdini[ORDINE],MATCH(A2602,dbOrdini[CODICE
ANKER]*(dbOrdini[CODICE
SUPPLY]="GEN24"),0)),"")</f>
        <v/>
      </c>
      <c r="O2602" s="352" t="s">
        <v>8</v>
      </c>
      <c r="P2602" s="347" t="s">
        <v>5826</v>
      </c>
    </row>
    <row r="2603" spans="1:16">
      <c r="A2603" s="347" t="s">
        <v>5827</v>
      </c>
      <c r="B2603" s="348">
        <v>251</v>
      </c>
      <c r="C2603" s="347" t="s">
        <v>28152</v>
      </c>
      <c r="D2603" s="347" t="s">
        <v>5828</v>
      </c>
      <c r="E2603" s="347">
        <v>6</v>
      </c>
      <c r="F2603" s="347">
        <v>0.5</v>
      </c>
      <c r="G2603" s="347" t="s">
        <v>11</v>
      </c>
      <c r="H2603" s="349">
        <v>29.9</v>
      </c>
      <c r="I2603" s="350" t="s">
        <v>12</v>
      </c>
      <c r="J2603" s="351">
        <f t="shared" si="40"/>
        <v>63</v>
      </c>
      <c r="K2603" s="351">
        <v>10.5</v>
      </c>
      <c r="L2603" s="3" t="str">
        <f>IFERROR(INDEX(dbOrdini[PREZZO
VINOLUX],MATCH(A2603,dbOrdini[CODICE
ANKER],0)),"")</f>
        <v/>
      </c>
      <c r="M2603" s="347" t="s">
        <v>10534</v>
      </c>
      <c r="N2603" s="15" t="str">
        <f>IFERROR(INDEX(dbOrdini[ORDINE],MATCH(A2603,dbOrdini[CODICE
ANKER]*(dbOrdini[CODICE
SUPPLY]="GEN24"),0)),"")</f>
        <v/>
      </c>
      <c r="O2603" s="352" t="s">
        <v>8</v>
      </c>
      <c r="P2603" s="347" t="s">
        <v>5829</v>
      </c>
    </row>
    <row r="2604" spans="1:16">
      <c r="A2604" s="347" t="s">
        <v>5830</v>
      </c>
      <c r="B2604" s="348">
        <v>3</v>
      </c>
      <c r="C2604" s="347" t="s">
        <v>28152</v>
      </c>
      <c r="D2604" s="347" t="s">
        <v>11249</v>
      </c>
      <c r="E2604" s="347">
        <v>6</v>
      </c>
      <c r="F2604" s="347">
        <v>0.7</v>
      </c>
      <c r="G2604" s="347" t="s">
        <v>11</v>
      </c>
      <c r="H2604" s="349">
        <v>43</v>
      </c>
      <c r="I2604" s="350" t="s">
        <v>12</v>
      </c>
      <c r="J2604" s="351">
        <f t="shared" si="40"/>
        <v>231</v>
      </c>
      <c r="K2604" s="351">
        <v>38.5</v>
      </c>
      <c r="L2604" s="3" t="str">
        <f>IFERROR(INDEX(dbOrdini[PREZZO
VINOLUX],MATCH(A2604,dbOrdini[CODICE
ANKER],0)),"")</f>
        <v/>
      </c>
      <c r="M2604" s="347" t="s">
        <v>10536</v>
      </c>
      <c r="N2604" s="15" t="str">
        <f>IFERROR(INDEX(dbOrdini[ORDINE],MATCH(A2604,dbOrdini[CODICE
ANKER]*(dbOrdini[CODICE
SUPPLY]="GEN24"),0)),"")</f>
        <v/>
      </c>
      <c r="O2604" s="352" t="s">
        <v>8</v>
      </c>
      <c r="P2604" s="347" t="s">
        <v>5831</v>
      </c>
    </row>
    <row r="2605" spans="1:16">
      <c r="A2605" s="347" t="s">
        <v>5832</v>
      </c>
      <c r="B2605" s="348">
        <v>7</v>
      </c>
      <c r="C2605" s="347" t="s">
        <v>28152</v>
      </c>
      <c r="D2605" s="347" t="s">
        <v>5833</v>
      </c>
      <c r="E2605" s="347">
        <v>6</v>
      </c>
      <c r="F2605" s="347">
        <v>0.7</v>
      </c>
      <c r="G2605" s="347" t="s">
        <v>11</v>
      </c>
      <c r="H2605" s="349">
        <v>43</v>
      </c>
      <c r="I2605" s="350" t="s">
        <v>12</v>
      </c>
      <c r="J2605" s="351">
        <f t="shared" si="40"/>
        <v>87</v>
      </c>
      <c r="K2605" s="351">
        <v>14.5</v>
      </c>
      <c r="L2605" s="3" t="str">
        <f>IFERROR(INDEX(dbOrdini[PREZZO
VINOLUX],MATCH(A2605,dbOrdini[CODICE
ANKER],0)),"")</f>
        <v/>
      </c>
      <c r="M2605" s="347" t="s">
        <v>10541</v>
      </c>
      <c r="N2605" s="15" t="str">
        <f>IFERROR(INDEX(dbOrdini[ORDINE],MATCH(A2605,dbOrdini[CODICE
ANKER]*(dbOrdini[CODICE
SUPPLY]="GEN24"),0)),"")</f>
        <v/>
      </c>
      <c r="O2605" s="352" t="s">
        <v>8</v>
      </c>
      <c r="P2605" s="347" t="s">
        <v>5834</v>
      </c>
    </row>
    <row r="2606" spans="1:16">
      <c r="A2606" s="347" t="s">
        <v>10764</v>
      </c>
      <c r="B2606" s="348">
        <v>35</v>
      </c>
      <c r="C2606" s="347" t="s">
        <v>28152</v>
      </c>
      <c r="D2606" s="347" t="s">
        <v>5833</v>
      </c>
      <c r="E2606" s="347">
        <v>6</v>
      </c>
      <c r="F2606" s="347">
        <v>0.7</v>
      </c>
      <c r="G2606" s="347" t="s">
        <v>11</v>
      </c>
      <c r="H2606" s="349">
        <v>40</v>
      </c>
      <c r="I2606" s="350" t="s">
        <v>12</v>
      </c>
      <c r="J2606" s="351">
        <f t="shared" si="40"/>
        <v>69.599999999999994</v>
      </c>
      <c r="K2606" s="351">
        <v>11.6</v>
      </c>
      <c r="L2606" s="3" t="str">
        <f>IFERROR(INDEX(dbOrdini[PREZZO
VINOLUX],MATCH(A2606,dbOrdini[CODICE
ANKER],0)),"")</f>
        <v/>
      </c>
      <c r="M2606" s="347" t="s">
        <v>10541</v>
      </c>
      <c r="N2606" s="15" t="str">
        <f>IFERROR(INDEX(dbOrdini[ORDINE],MATCH(A2606,dbOrdini[CODICE
ANKER]*(dbOrdini[CODICE
SUPPLY]="GEN24"),0)),"")</f>
        <v/>
      </c>
      <c r="O2606" s="352" t="s">
        <v>8</v>
      </c>
      <c r="P2606" s="347" t="s">
        <v>5835</v>
      </c>
    </row>
    <row r="2607" spans="1:16">
      <c r="A2607" s="347" t="s">
        <v>5836</v>
      </c>
      <c r="B2607" s="348">
        <v>1</v>
      </c>
      <c r="C2607" s="347" t="s">
        <v>28152</v>
      </c>
      <c r="D2607" s="347" t="s">
        <v>5837</v>
      </c>
      <c r="E2607" s="347">
        <v>6</v>
      </c>
      <c r="F2607" s="347">
        <v>0.7</v>
      </c>
      <c r="G2607" s="347" t="s">
        <v>11</v>
      </c>
      <c r="H2607" s="349">
        <v>56</v>
      </c>
      <c r="I2607" s="350" t="s">
        <v>12</v>
      </c>
      <c r="J2607" s="351">
        <f t="shared" si="40"/>
        <v>141</v>
      </c>
      <c r="K2607" s="351">
        <v>23.5</v>
      </c>
      <c r="L2607" s="3" t="str">
        <f>IFERROR(INDEX(dbOrdini[PREZZO
VINOLUX],MATCH(A2607,dbOrdini[CODICE
ANKER],0)),"")</f>
        <v/>
      </c>
      <c r="M2607" s="347" t="s">
        <v>10542</v>
      </c>
      <c r="N2607" s="15" t="str">
        <f>IFERROR(INDEX(dbOrdini[ORDINE],MATCH(A2607,dbOrdini[CODICE
ANKER]*(dbOrdini[CODICE
SUPPLY]="GEN24"),0)),"")</f>
        <v/>
      </c>
      <c r="O2607" s="352" t="s">
        <v>8</v>
      </c>
      <c r="P2607" s="347" t="s">
        <v>5838</v>
      </c>
    </row>
    <row r="2608" spans="1:16">
      <c r="A2608" s="347" t="s">
        <v>28730</v>
      </c>
      <c r="B2608" s="348">
        <v>0</v>
      </c>
      <c r="C2608" s="347" t="s">
        <v>28152</v>
      </c>
      <c r="D2608" s="347" t="s">
        <v>26441</v>
      </c>
      <c r="E2608" s="347">
        <v>6</v>
      </c>
      <c r="F2608" s="347">
        <v>0.7</v>
      </c>
      <c r="G2608" s="347" t="s">
        <v>11</v>
      </c>
      <c r="H2608" s="349">
        <v>56</v>
      </c>
      <c r="I2608" s="350" t="s">
        <v>12</v>
      </c>
      <c r="J2608" s="351">
        <f t="shared" si="40"/>
        <v>126.60000000000001</v>
      </c>
      <c r="K2608" s="351">
        <v>21.1</v>
      </c>
      <c r="L2608" s="3" t="str">
        <f>IFERROR(INDEX(dbOrdini[PREZZO
VINOLUX],MATCH(A2608,dbOrdini[CODICE
ANKER],0)),"")</f>
        <v/>
      </c>
      <c r="M2608" s="347" t="s">
        <v>10536</v>
      </c>
      <c r="N2608" s="15" t="str">
        <f>IFERROR(INDEX(dbOrdini[ORDINE],MATCH(A2608,dbOrdini[CODICE
ANKER]*(dbOrdini[CODICE
SUPPLY]="GEN24"),0)),"")</f>
        <v/>
      </c>
      <c r="O2608" s="352" t="s">
        <v>8</v>
      </c>
      <c r="P2608" s="347" t="s">
        <v>5838</v>
      </c>
    </row>
    <row r="2609" spans="1:16">
      <c r="A2609" s="347" t="s">
        <v>5839</v>
      </c>
      <c r="B2609" s="348">
        <v>72</v>
      </c>
      <c r="C2609" s="347" t="s">
        <v>28152</v>
      </c>
      <c r="D2609" s="347" t="s">
        <v>5840</v>
      </c>
      <c r="E2609" s="347">
        <v>6</v>
      </c>
      <c r="F2609" s="347">
        <v>0.7</v>
      </c>
      <c r="G2609" s="347" t="s">
        <v>11</v>
      </c>
      <c r="H2609" s="349">
        <v>14.8</v>
      </c>
      <c r="I2609" s="350" t="s">
        <v>12</v>
      </c>
      <c r="J2609" s="351">
        <f t="shared" si="40"/>
        <v>38.099999999999994</v>
      </c>
      <c r="K2609" s="351">
        <v>6.35</v>
      </c>
      <c r="L2609" s="3" t="str">
        <f>IFERROR(INDEX(dbOrdini[PREZZO
VINOLUX],MATCH(A2609,dbOrdini[CODICE
ANKER],0)),"")</f>
        <v/>
      </c>
      <c r="M2609" s="347" t="s">
        <v>10539</v>
      </c>
      <c r="N2609" s="15" t="str">
        <f>IFERROR(INDEX(dbOrdini[ORDINE],MATCH(A2609,dbOrdini[CODICE
ANKER]*(dbOrdini[CODICE
SUPPLY]="GEN24"),0)),"")</f>
        <v/>
      </c>
      <c r="O2609" s="352" t="s">
        <v>8</v>
      </c>
      <c r="P2609" s="347" t="s">
        <v>5841</v>
      </c>
    </row>
    <row r="2610" spans="1:16">
      <c r="A2610" s="347" t="s">
        <v>5842</v>
      </c>
      <c r="B2610" s="348">
        <v>26</v>
      </c>
      <c r="C2610" s="347" t="s">
        <v>28152</v>
      </c>
      <c r="D2610" s="347" t="s">
        <v>5840</v>
      </c>
      <c r="E2610" s="347">
        <v>6</v>
      </c>
      <c r="F2610" s="347">
        <v>1</v>
      </c>
      <c r="G2610" s="347" t="s">
        <v>11</v>
      </c>
      <c r="H2610" s="349">
        <v>14.8</v>
      </c>
      <c r="I2610" s="350" t="s">
        <v>12</v>
      </c>
      <c r="J2610" s="351">
        <f t="shared" si="40"/>
        <v>40.5</v>
      </c>
      <c r="K2610" s="351">
        <v>6.75</v>
      </c>
      <c r="L2610" s="3" t="str">
        <f>IFERROR(INDEX(dbOrdini[PREZZO
VINOLUX],MATCH(A2610,dbOrdini[CODICE
ANKER],0)),"")</f>
        <v/>
      </c>
      <c r="M2610" s="347" t="s">
        <v>10539</v>
      </c>
      <c r="N2610" s="15" t="str">
        <f>IFERROR(INDEX(dbOrdini[ORDINE],MATCH(A2610,dbOrdini[CODICE
ANKER]*(dbOrdini[CODICE
SUPPLY]="GEN24"),0)),"")</f>
        <v/>
      </c>
      <c r="O2610" s="352" t="s">
        <v>8</v>
      </c>
      <c r="P2610" s="347" t="s">
        <v>5843</v>
      </c>
    </row>
    <row r="2611" spans="1:16">
      <c r="A2611" s="347" t="s">
        <v>5844</v>
      </c>
      <c r="B2611" s="348">
        <v>369</v>
      </c>
      <c r="C2611" s="347" t="s">
        <v>28152</v>
      </c>
      <c r="D2611" s="347" t="s">
        <v>5845</v>
      </c>
      <c r="E2611" s="347">
        <v>12</v>
      </c>
      <c r="F2611" s="347">
        <v>0.5</v>
      </c>
      <c r="G2611" s="347" t="s">
        <v>11</v>
      </c>
      <c r="H2611" s="349">
        <v>40</v>
      </c>
      <c r="I2611" s="350" t="s">
        <v>12</v>
      </c>
      <c r="J2611" s="351">
        <f t="shared" si="40"/>
        <v>192</v>
      </c>
      <c r="K2611" s="351">
        <v>16</v>
      </c>
      <c r="L2611" s="3" t="str">
        <f>IFERROR(INDEX(dbOrdini[PREZZO
VINOLUX],MATCH(A2611,dbOrdini[CODICE
ANKER],0)),"")</f>
        <v/>
      </c>
      <c r="M2611" s="347" t="s">
        <v>10535</v>
      </c>
      <c r="N2611" s="15" t="str">
        <f>IFERROR(INDEX(dbOrdini[ORDINE],MATCH(A2611,dbOrdini[CODICE
ANKER]*(dbOrdini[CODICE
SUPPLY]="GEN24"),0)),"")</f>
        <v/>
      </c>
      <c r="O2611" s="352" t="s">
        <v>8</v>
      </c>
      <c r="P2611" s="347" t="s">
        <v>5846</v>
      </c>
    </row>
    <row r="2612" spans="1:16">
      <c r="A2612" s="347" t="s">
        <v>5847</v>
      </c>
      <c r="B2612" s="348">
        <v>343</v>
      </c>
      <c r="C2612" s="347" t="s">
        <v>28152</v>
      </c>
      <c r="D2612" s="347" t="s">
        <v>5848</v>
      </c>
      <c r="E2612" s="347">
        <v>6</v>
      </c>
      <c r="F2612" s="347">
        <v>0.5</v>
      </c>
      <c r="G2612" s="347" t="s">
        <v>11</v>
      </c>
      <c r="H2612" s="349">
        <v>40</v>
      </c>
      <c r="I2612" s="350" t="s">
        <v>12</v>
      </c>
      <c r="J2612" s="351">
        <f t="shared" si="40"/>
        <v>105</v>
      </c>
      <c r="K2612" s="351">
        <v>17.5</v>
      </c>
      <c r="L2612" s="3" t="str">
        <f>IFERROR(INDEX(dbOrdini[PREZZO
VINOLUX],MATCH(A2612,dbOrdini[CODICE
ANKER],0)),"")</f>
        <v/>
      </c>
      <c r="M2612" s="347" t="s">
        <v>10537</v>
      </c>
      <c r="N2612" s="15" t="str">
        <f>IFERROR(INDEX(dbOrdini[ORDINE],MATCH(A2612,dbOrdini[CODICE
ANKER]*(dbOrdini[CODICE
SUPPLY]="GEN24"),0)),"")</f>
        <v/>
      </c>
      <c r="O2612" s="352" t="s">
        <v>8</v>
      </c>
      <c r="P2612" s="347" t="s">
        <v>5849</v>
      </c>
    </row>
    <row r="2613" spans="1:16">
      <c r="A2613" s="347" t="s">
        <v>28731</v>
      </c>
      <c r="B2613" s="348">
        <v>1</v>
      </c>
      <c r="C2613" s="347" t="s">
        <v>28152</v>
      </c>
      <c r="D2613" s="347" t="s">
        <v>26442</v>
      </c>
      <c r="E2613" s="347">
        <v>6</v>
      </c>
      <c r="F2613" s="347">
        <v>0.7</v>
      </c>
      <c r="G2613" s="347" t="s">
        <v>11</v>
      </c>
      <c r="H2613" s="349">
        <v>45</v>
      </c>
      <c r="I2613" s="350" t="s">
        <v>12</v>
      </c>
      <c r="J2613" s="351">
        <f t="shared" si="40"/>
        <v>145.80000000000001</v>
      </c>
      <c r="K2613" s="351">
        <v>24.3</v>
      </c>
      <c r="L2613" s="3" t="str">
        <f>IFERROR(INDEX(dbOrdini[PREZZO
VINOLUX],MATCH(A2613,dbOrdini[CODICE
ANKER],0)),"")</f>
        <v/>
      </c>
      <c r="M2613" s="347" t="s">
        <v>10535</v>
      </c>
      <c r="N2613" s="15" t="str">
        <f>IFERROR(INDEX(dbOrdini[ORDINE],MATCH(A2613,dbOrdini[CODICE
ANKER]*(dbOrdini[CODICE
SUPPLY]="GEN24"),0)),"")</f>
        <v/>
      </c>
      <c r="O2613" s="352" t="s">
        <v>8</v>
      </c>
      <c r="P2613" s="347" t="s">
        <v>28732</v>
      </c>
    </row>
    <row r="2614" spans="1:16">
      <c r="A2614" s="347" t="s">
        <v>5850</v>
      </c>
      <c r="B2614" s="348">
        <v>0</v>
      </c>
      <c r="C2614" s="347" t="s">
        <v>28152</v>
      </c>
      <c r="D2614" s="347" t="s">
        <v>5851</v>
      </c>
      <c r="E2614" s="347">
        <v>30</v>
      </c>
      <c r="F2614" s="347">
        <v>0.02</v>
      </c>
      <c r="G2614" s="347" t="s">
        <v>11</v>
      </c>
      <c r="H2614" s="349">
        <v>20</v>
      </c>
      <c r="I2614" s="350" t="s">
        <v>12</v>
      </c>
      <c r="J2614" s="351">
        <f t="shared" si="40"/>
        <v>14.7</v>
      </c>
      <c r="K2614" s="351">
        <v>0.49</v>
      </c>
      <c r="L2614" s="3" t="str">
        <f>IFERROR(INDEX(dbOrdini[PREZZO
VINOLUX],MATCH(A2614,dbOrdini[CODICE
ANKER],0)),"")</f>
        <v/>
      </c>
      <c r="M2614" s="347" t="s">
        <v>10539</v>
      </c>
      <c r="N2614" s="15" t="str">
        <f>IFERROR(INDEX(dbOrdini[ORDINE],MATCH(A2614,dbOrdini[CODICE
ANKER]*(dbOrdini[CODICE
SUPPLY]="GEN24"),0)),"")</f>
        <v/>
      </c>
      <c r="O2614" s="352" t="s">
        <v>8</v>
      </c>
      <c r="P2614" s="347" t="s">
        <v>5852</v>
      </c>
    </row>
    <row r="2615" spans="1:16">
      <c r="A2615" s="347" t="s">
        <v>5854</v>
      </c>
      <c r="B2615" s="348">
        <v>120</v>
      </c>
      <c r="C2615" s="347" t="s">
        <v>28152</v>
      </c>
      <c r="D2615" s="347" t="s">
        <v>5851</v>
      </c>
      <c r="E2615" s="347">
        <v>30</v>
      </c>
      <c r="F2615" s="347">
        <v>0.02</v>
      </c>
      <c r="G2615" s="347" t="s">
        <v>11262</v>
      </c>
      <c r="H2615" s="349">
        <v>20</v>
      </c>
      <c r="I2615" s="350" t="s">
        <v>12</v>
      </c>
      <c r="J2615" s="351">
        <f t="shared" si="40"/>
        <v>14.7</v>
      </c>
      <c r="K2615" s="351">
        <v>0.49</v>
      </c>
      <c r="L2615" s="3" t="str">
        <f>IFERROR(INDEX(dbOrdini[PREZZO
VINOLUX],MATCH(A2615,dbOrdini[CODICE
ANKER],0)),"")</f>
        <v/>
      </c>
      <c r="M2615" s="347" t="s">
        <v>10539</v>
      </c>
      <c r="N2615" s="15" t="str">
        <f>IFERROR(INDEX(dbOrdini[ORDINE],MATCH(A2615,dbOrdini[CODICE
ANKER]*(dbOrdini[CODICE
SUPPLY]="GEN24"),0)),"")</f>
        <v/>
      </c>
      <c r="O2615" s="352" t="s">
        <v>8</v>
      </c>
      <c r="P2615" s="347" t="s">
        <v>5853</v>
      </c>
    </row>
    <row r="2616" spans="1:16">
      <c r="A2616" s="347" t="s">
        <v>5855</v>
      </c>
      <c r="B2616" s="348">
        <v>22</v>
      </c>
      <c r="C2616" s="347" t="s">
        <v>28152</v>
      </c>
      <c r="D2616" s="347" t="s">
        <v>5856</v>
      </c>
      <c r="E2616" s="347">
        <v>6</v>
      </c>
      <c r="F2616" s="347">
        <v>0.5</v>
      </c>
      <c r="G2616" s="347" t="s">
        <v>11</v>
      </c>
      <c r="H2616" s="349">
        <v>15</v>
      </c>
      <c r="I2616" s="350" t="s">
        <v>12</v>
      </c>
      <c r="J2616" s="351">
        <f t="shared" si="40"/>
        <v>27</v>
      </c>
      <c r="K2616" s="351">
        <v>4.5</v>
      </c>
      <c r="L2616" s="3" t="str">
        <f>IFERROR(INDEX(dbOrdini[PREZZO
VINOLUX],MATCH(A2616,dbOrdini[CODICE
ANKER],0)),"")</f>
        <v/>
      </c>
      <c r="M2616" s="347" t="s">
        <v>10539</v>
      </c>
      <c r="N2616" s="15" t="str">
        <f>IFERROR(INDEX(dbOrdini[ORDINE],MATCH(A2616,dbOrdini[CODICE
ANKER]*(dbOrdini[CODICE
SUPPLY]="GEN24"),0)),"")</f>
        <v/>
      </c>
      <c r="O2616" s="352" t="s">
        <v>8</v>
      </c>
      <c r="P2616" s="347" t="s">
        <v>5857</v>
      </c>
    </row>
    <row r="2617" spans="1:16">
      <c r="A2617" s="347" t="s">
        <v>5858</v>
      </c>
      <c r="B2617" s="348">
        <v>24</v>
      </c>
      <c r="C2617" s="347" t="s">
        <v>28152</v>
      </c>
      <c r="D2617" s="347" t="s">
        <v>5859</v>
      </c>
      <c r="E2617" s="347">
        <v>6</v>
      </c>
      <c r="F2617" s="347">
        <v>0.5</v>
      </c>
      <c r="G2617" s="347" t="s">
        <v>11262</v>
      </c>
      <c r="H2617" s="349">
        <v>20</v>
      </c>
      <c r="I2617" s="350" t="s">
        <v>12</v>
      </c>
      <c r="J2617" s="351">
        <f t="shared" si="40"/>
        <v>25.5</v>
      </c>
      <c r="K2617" s="351">
        <v>4.25</v>
      </c>
      <c r="L2617" s="3" t="str">
        <f>IFERROR(INDEX(dbOrdini[PREZZO
VINOLUX],MATCH(A2617,dbOrdini[CODICE
ANKER],0)),"")</f>
        <v/>
      </c>
      <c r="M2617" s="347" t="s">
        <v>10539</v>
      </c>
      <c r="N2617" s="15" t="str">
        <f>IFERROR(INDEX(dbOrdini[ORDINE],MATCH(A2617,dbOrdini[CODICE
ANKER]*(dbOrdini[CODICE
SUPPLY]="GEN24"),0)),"")</f>
        <v/>
      </c>
      <c r="O2617" s="352" t="s">
        <v>8</v>
      </c>
      <c r="P2617" s="347" t="s">
        <v>5860</v>
      </c>
    </row>
    <row r="2618" spans="1:16">
      <c r="A2618" s="347" t="s">
        <v>5861</v>
      </c>
      <c r="B2618" s="348">
        <v>205</v>
      </c>
      <c r="C2618" s="347" t="s">
        <v>28152</v>
      </c>
      <c r="D2618" s="347" t="s">
        <v>5862</v>
      </c>
      <c r="E2618" s="347">
        <v>6</v>
      </c>
      <c r="F2618" s="347">
        <v>0.7</v>
      </c>
      <c r="G2618" s="347" t="s">
        <v>11</v>
      </c>
      <c r="H2618" s="349">
        <v>50</v>
      </c>
      <c r="I2618" s="350" t="s">
        <v>12</v>
      </c>
      <c r="J2618" s="351">
        <f t="shared" si="40"/>
        <v>147</v>
      </c>
      <c r="K2618" s="351">
        <v>24.5</v>
      </c>
      <c r="L2618" s="3" t="str">
        <f>IFERROR(INDEX(dbOrdini[PREZZO
VINOLUX],MATCH(A2618,dbOrdini[CODICE
ANKER],0)),"")</f>
        <v/>
      </c>
      <c r="M2618" s="347" t="s">
        <v>10549</v>
      </c>
      <c r="N2618" s="15" t="str">
        <f>IFERROR(INDEX(dbOrdini[ORDINE],MATCH(A2618,dbOrdini[CODICE
ANKER]*(dbOrdini[CODICE
SUPPLY]="GEN24"),0)),"")</f>
        <v/>
      </c>
      <c r="O2618" s="352" t="s">
        <v>8</v>
      </c>
      <c r="P2618" s="347" t="s">
        <v>5863</v>
      </c>
    </row>
    <row r="2619" spans="1:16">
      <c r="A2619" s="347" t="s">
        <v>11250</v>
      </c>
      <c r="B2619" s="348">
        <v>435</v>
      </c>
      <c r="C2619" s="347" t="s">
        <v>28152</v>
      </c>
      <c r="D2619" s="347" t="s">
        <v>5865</v>
      </c>
      <c r="E2619" s="347">
        <v>6</v>
      </c>
      <c r="F2619" s="347">
        <v>0.7</v>
      </c>
      <c r="G2619" s="347" t="s">
        <v>11</v>
      </c>
      <c r="H2619" s="349">
        <v>43</v>
      </c>
      <c r="I2619" s="350" t="s">
        <v>12</v>
      </c>
      <c r="J2619" s="351">
        <f t="shared" si="40"/>
        <v>118.5</v>
      </c>
      <c r="K2619" s="351">
        <v>19.75</v>
      </c>
      <c r="L2619" s="3" t="str">
        <f>IFERROR(INDEX(dbOrdini[PREZZO
VINOLUX],MATCH(A2619,dbOrdini[CODICE
ANKER],0)),"")</f>
        <v/>
      </c>
      <c r="M2619" s="347" t="s">
        <v>10536</v>
      </c>
      <c r="N2619" s="15" t="str">
        <f>IFERROR(INDEX(dbOrdini[ORDINE],MATCH(A2619,dbOrdini[CODICE
ANKER]*(dbOrdini[CODICE
SUPPLY]="GEN24"),0)),"")</f>
        <v/>
      </c>
      <c r="O2619" s="352" t="s">
        <v>8</v>
      </c>
      <c r="P2619" s="347" t="s">
        <v>11686</v>
      </c>
    </row>
    <row r="2620" spans="1:16">
      <c r="A2620" s="347" t="s">
        <v>5864</v>
      </c>
      <c r="B2620" s="348">
        <v>327</v>
      </c>
      <c r="C2620" s="347" t="s">
        <v>28152</v>
      </c>
      <c r="D2620" s="347" t="s">
        <v>5865</v>
      </c>
      <c r="E2620" s="347">
        <v>6</v>
      </c>
      <c r="F2620" s="347">
        <v>0.7</v>
      </c>
      <c r="G2620" s="347" t="s">
        <v>11</v>
      </c>
      <c r="H2620" s="349">
        <v>43</v>
      </c>
      <c r="I2620" s="350" t="s">
        <v>12</v>
      </c>
      <c r="J2620" s="351">
        <f t="shared" si="40"/>
        <v>117.60000000000001</v>
      </c>
      <c r="K2620" s="351">
        <v>19.600000000000001</v>
      </c>
      <c r="L2620" s="3" t="str">
        <f>IFERROR(INDEX(dbOrdini[PREZZO
VINOLUX],MATCH(A2620,dbOrdini[CODICE
ANKER],0)),"")</f>
        <v/>
      </c>
      <c r="M2620" s="347" t="s">
        <v>10536</v>
      </c>
      <c r="N2620" s="15" t="str">
        <f>IFERROR(INDEX(dbOrdini[ORDINE],MATCH(A2620,dbOrdini[CODICE
ANKER]*(dbOrdini[CODICE
SUPPLY]="GEN24"),0)),"")</f>
        <v/>
      </c>
      <c r="O2620" s="352" t="s">
        <v>8</v>
      </c>
      <c r="P2620" s="347" t="s">
        <v>5866</v>
      </c>
    </row>
    <row r="2621" spans="1:16">
      <c r="A2621" s="347" t="s">
        <v>5867</v>
      </c>
      <c r="B2621" s="348">
        <v>119</v>
      </c>
      <c r="C2621" s="347" t="s">
        <v>28152</v>
      </c>
      <c r="D2621" s="347" t="s">
        <v>5868</v>
      </c>
      <c r="E2621" s="347">
        <v>6</v>
      </c>
      <c r="F2621" s="347">
        <v>0.7</v>
      </c>
      <c r="G2621" s="347" t="s">
        <v>11</v>
      </c>
      <c r="H2621" s="349">
        <v>43</v>
      </c>
      <c r="I2621" s="350" t="s">
        <v>12</v>
      </c>
      <c r="J2621" s="351">
        <f t="shared" si="40"/>
        <v>169.5</v>
      </c>
      <c r="K2621" s="351">
        <v>28.25</v>
      </c>
      <c r="L2621" s="3" t="str">
        <f>IFERROR(INDEX(dbOrdini[PREZZO
VINOLUX],MATCH(A2621,dbOrdini[CODICE
ANKER],0)),"")</f>
        <v/>
      </c>
      <c r="M2621" s="347" t="s">
        <v>10536</v>
      </c>
      <c r="N2621" s="15" t="str">
        <f>IFERROR(INDEX(dbOrdini[ORDINE],MATCH(A2621,dbOrdini[CODICE
ANKER]*(dbOrdini[CODICE
SUPPLY]="GEN24"),0)),"")</f>
        <v/>
      </c>
      <c r="O2621" s="352" t="s">
        <v>8</v>
      </c>
      <c r="P2621" s="347" t="s">
        <v>5869</v>
      </c>
    </row>
    <row r="2622" spans="1:16">
      <c r="A2622" s="347" t="s">
        <v>11231</v>
      </c>
      <c r="B2622" s="348">
        <v>28</v>
      </c>
      <c r="C2622" s="347" t="s">
        <v>28152</v>
      </c>
      <c r="D2622" s="347" t="s">
        <v>11232</v>
      </c>
      <c r="E2622" s="347">
        <v>6</v>
      </c>
      <c r="F2622" s="347">
        <v>0.7</v>
      </c>
      <c r="G2622" s="347" t="s">
        <v>11</v>
      </c>
      <c r="H2622" s="349">
        <v>43</v>
      </c>
      <c r="I2622" s="350" t="s">
        <v>12</v>
      </c>
      <c r="J2622" s="351">
        <f t="shared" si="40"/>
        <v>243</v>
      </c>
      <c r="K2622" s="351">
        <v>40.5</v>
      </c>
      <c r="L2622" s="3" t="str">
        <f>IFERROR(INDEX(dbOrdini[PREZZO
VINOLUX],MATCH(A2622,dbOrdini[CODICE
ANKER],0)),"")</f>
        <v/>
      </c>
      <c r="M2622" s="347" t="s">
        <v>10538</v>
      </c>
      <c r="N2622" s="15" t="str">
        <f>IFERROR(INDEX(dbOrdini[ORDINE],MATCH(A2622,dbOrdini[CODICE
ANKER]*(dbOrdini[CODICE
SUPPLY]="GEN24"),0)),"")</f>
        <v/>
      </c>
      <c r="O2622" s="352" t="s">
        <v>8</v>
      </c>
      <c r="P2622" s="347" t="s">
        <v>11687</v>
      </c>
    </row>
    <row r="2623" spans="1:16">
      <c r="A2623" s="347" t="s">
        <v>5870</v>
      </c>
      <c r="B2623" s="348">
        <v>189</v>
      </c>
      <c r="C2623" s="347" t="s">
        <v>28152</v>
      </c>
      <c r="D2623" s="347" t="s">
        <v>5871</v>
      </c>
      <c r="E2623" s="347">
        <v>6</v>
      </c>
      <c r="F2623" s="347">
        <v>0.7</v>
      </c>
      <c r="G2623" s="347" t="s">
        <v>11</v>
      </c>
      <c r="H2623" s="349">
        <v>43</v>
      </c>
      <c r="I2623" s="350" t="s">
        <v>12</v>
      </c>
      <c r="J2623" s="351">
        <f t="shared" si="40"/>
        <v>220.5</v>
      </c>
      <c r="K2623" s="351">
        <v>36.75</v>
      </c>
      <c r="L2623" s="3" t="str">
        <f>IFERROR(INDEX(dbOrdini[PREZZO
VINOLUX],MATCH(A2623,dbOrdini[CODICE
ANKER],0)),"")</f>
        <v/>
      </c>
      <c r="M2623" s="347" t="s">
        <v>10536</v>
      </c>
      <c r="N2623" s="15" t="str">
        <f>IFERROR(INDEX(dbOrdini[ORDINE],MATCH(A2623,dbOrdini[CODICE
ANKER]*(dbOrdini[CODICE
SUPPLY]="GEN24"),0)),"")</f>
        <v/>
      </c>
      <c r="O2623" s="352" t="s">
        <v>8</v>
      </c>
      <c r="P2623" s="347" t="s">
        <v>5872</v>
      </c>
    </row>
    <row r="2624" spans="1:16">
      <c r="A2624" s="347" t="s">
        <v>5873</v>
      </c>
      <c r="B2624" s="348">
        <v>0</v>
      </c>
      <c r="C2624" s="347" t="s">
        <v>28152</v>
      </c>
      <c r="D2624" s="347" t="s">
        <v>5874</v>
      </c>
      <c r="E2624" s="347">
        <v>6</v>
      </c>
      <c r="F2624" s="347">
        <v>0.7</v>
      </c>
      <c r="G2624" s="347" t="s">
        <v>11262</v>
      </c>
      <c r="H2624" s="349">
        <v>43</v>
      </c>
      <c r="I2624" s="350" t="s">
        <v>12</v>
      </c>
      <c r="J2624" s="351">
        <f t="shared" si="40"/>
        <v>299.70000000000005</v>
      </c>
      <c r="K2624" s="351">
        <v>49.95</v>
      </c>
      <c r="L2624" s="3" t="str">
        <f>IFERROR(INDEX(dbOrdini[PREZZO
VINOLUX],MATCH(A2624,dbOrdini[CODICE
ANKER],0)),"")</f>
        <v/>
      </c>
      <c r="M2624" s="347" t="s">
        <v>10536</v>
      </c>
      <c r="N2624" s="15" t="str">
        <f>IFERROR(INDEX(dbOrdini[ORDINE],MATCH(A2624,dbOrdini[CODICE
ANKER]*(dbOrdini[CODICE
SUPPLY]="GEN24"),0)),"")</f>
        <v/>
      </c>
      <c r="O2624" s="352" t="s">
        <v>8</v>
      </c>
      <c r="P2624" s="347" t="s">
        <v>5875</v>
      </c>
    </row>
    <row r="2625" spans="1:16">
      <c r="A2625" s="347" t="s">
        <v>10970</v>
      </c>
      <c r="B2625" s="348">
        <v>41</v>
      </c>
      <c r="C2625" s="347" t="s">
        <v>28152</v>
      </c>
      <c r="D2625" s="347" t="s">
        <v>5876</v>
      </c>
      <c r="E2625" s="347">
        <v>6</v>
      </c>
      <c r="F2625" s="347">
        <v>0.5</v>
      </c>
      <c r="G2625" s="347" t="s">
        <v>11</v>
      </c>
      <c r="H2625" s="349">
        <v>42</v>
      </c>
      <c r="I2625" s="350" t="s">
        <v>12</v>
      </c>
      <c r="J2625" s="351">
        <f t="shared" si="40"/>
        <v>133.5</v>
      </c>
      <c r="K2625" s="351">
        <v>22.25</v>
      </c>
      <c r="L2625" s="3" t="str">
        <f>IFERROR(INDEX(dbOrdini[PREZZO
VINOLUX],MATCH(A2625,dbOrdini[CODICE
ANKER],0)),"")</f>
        <v/>
      </c>
      <c r="M2625" s="347" t="s">
        <v>10543</v>
      </c>
      <c r="N2625" s="15" t="str">
        <f>IFERROR(INDEX(dbOrdini[ORDINE],MATCH(A2625,dbOrdini[CODICE
ANKER]*(dbOrdini[CODICE
SUPPLY]="GEN24"),0)),"")</f>
        <v/>
      </c>
      <c r="O2625" s="352" t="s">
        <v>8</v>
      </c>
      <c r="P2625" s="347" t="s">
        <v>11688</v>
      </c>
    </row>
    <row r="2626" spans="1:16">
      <c r="A2626" s="347" t="s">
        <v>5877</v>
      </c>
      <c r="B2626" s="348">
        <v>111</v>
      </c>
      <c r="C2626" s="347" t="s">
        <v>28152</v>
      </c>
      <c r="D2626" s="347" t="s">
        <v>5878</v>
      </c>
      <c r="E2626" s="347">
        <v>6</v>
      </c>
      <c r="F2626" s="347">
        <v>0.5</v>
      </c>
      <c r="G2626" s="347" t="s">
        <v>11</v>
      </c>
      <c r="H2626" s="349">
        <v>42</v>
      </c>
      <c r="I2626" s="350" t="s">
        <v>12</v>
      </c>
      <c r="J2626" s="351">
        <f t="shared" si="40"/>
        <v>115.5</v>
      </c>
      <c r="K2626" s="351">
        <v>19.25</v>
      </c>
      <c r="L2626" s="3" t="str">
        <f>IFERROR(INDEX(dbOrdini[PREZZO
VINOLUX],MATCH(A2626,dbOrdini[CODICE
ANKER],0)),"")</f>
        <v/>
      </c>
      <c r="M2626" s="347" t="s">
        <v>10537</v>
      </c>
      <c r="N2626" s="15" t="str">
        <f>IFERROR(INDEX(dbOrdini[ORDINE],MATCH(A2626,dbOrdini[CODICE
ANKER]*(dbOrdini[CODICE
SUPPLY]="GEN24"),0)),"")</f>
        <v/>
      </c>
      <c r="O2626" s="352" t="s">
        <v>8</v>
      </c>
      <c r="P2626" s="347" t="s">
        <v>5879</v>
      </c>
    </row>
    <row r="2627" spans="1:16">
      <c r="A2627" s="347" t="s">
        <v>5880</v>
      </c>
      <c r="B2627" s="348">
        <v>25</v>
      </c>
      <c r="C2627" s="347" t="s">
        <v>28152</v>
      </c>
      <c r="D2627" s="347" t="s">
        <v>5881</v>
      </c>
      <c r="E2627" s="347">
        <v>6</v>
      </c>
      <c r="F2627" s="347">
        <v>0.7</v>
      </c>
      <c r="G2627" s="347" t="s">
        <v>11262</v>
      </c>
      <c r="H2627" s="349">
        <v>14.7</v>
      </c>
      <c r="I2627" s="350" t="s">
        <v>12</v>
      </c>
      <c r="J2627" s="351">
        <f t="shared" si="40"/>
        <v>42</v>
      </c>
      <c r="K2627" s="351">
        <v>7</v>
      </c>
      <c r="L2627" s="3" t="str">
        <f>IFERROR(INDEX(dbOrdini[PREZZO
VINOLUX],MATCH(A2627,dbOrdini[CODICE
ANKER],0)),"")</f>
        <v/>
      </c>
      <c r="M2627" s="347" t="s">
        <v>10539</v>
      </c>
      <c r="N2627" s="15" t="str">
        <f>IFERROR(INDEX(dbOrdini[ORDINE],MATCH(A2627,dbOrdini[CODICE
ANKER]*(dbOrdini[CODICE
SUPPLY]="GEN24"),0)),"")</f>
        <v/>
      </c>
      <c r="O2627" s="352" t="s">
        <v>8</v>
      </c>
      <c r="P2627" s="347" t="s">
        <v>5882</v>
      </c>
    </row>
    <row r="2628" spans="1:16">
      <c r="A2628" s="347" t="s">
        <v>5883</v>
      </c>
      <c r="B2628" s="348">
        <v>10</v>
      </c>
      <c r="C2628" s="347" t="s">
        <v>28152</v>
      </c>
      <c r="D2628" s="347" t="s">
        <v>5884</v>
      </c>
      <c r="E2628" s="347">
        <v>6</v>
      </c>
      <c r="F2628" s="347">
        <v>0.7</v>
      </c>
      <c r="G2628" s="347" t="s">
        <v>11</v>
      </c>
      <c r="H2628" s="349">
        <v>14.5</v>
      </c>
      <c r="I2628" s="350" t="s">
        <v>12</v>
      </c>
      <c r="J2628" s="351">
        <f t="shared" si="40"/>
        <v>23.700000000000003</v>
      </c>
      <c r="K2628" s="351">
        <v>3.95</v>
      </c>
      <c r="L2628" s="3" t="str">
        <f>IFERROR(INDEX(dbOrdini[PREZZO
VINOLUX],MATCH(A2628,dbOrdini[CODICE
ANKER],0)),"")</f>
        <v/>
      </c>
      <c r="M2628" s="347" t="s">
        <v>10539</v>
      </c>
      <c r="N2628" s="15" t="str">
        <f>IFERROR(INDEX(dbOrdini[ORDINE],MATCH(A2628,dbOrdini[CODICE
ANKER]*(dbOrdini[CODICE
SUPPLY]="GEN24"),0)),"")</f>
        <v/>
      </c>
      <c r="O2628" s="352" t="s">
        <v>8</v>
      </c>
      <c r="P2628" s="347" t="s">
        <v>5885</v>
      </c>
    </row>
    <row r="2629" spans="1:16">
      <c r="A2629" s="347" t="s">
        <v>28733</v>
      </c>
      <c r="B2629" s="348">
        <v>0</v>
      </c>
      <c r="C2629" s="347" t="s">
        <v>28152</v>
      </c>
      <c r="D2629" s="347" t="s">
        <v>26443</v>
      </c>
      <c r="E2629" s="347">
        <v>6</v>
      </c>
      <c r="F2629" s="347">
        <v>0.7</v>
      </c>
      <c r="G2629" s="347" t="s">
        <v>11</v>
      </c>
      <c r="H2629" s="349">
        <v>42</v>
      </c>
      <c r="I2629" s="350" t="s">
        <v>12</v>
      </c>
      <c r="J2629" s="351">
        <f t="shared" si="40"/>
        <v>81</v>
      </c>
      <c r="K2629" s="351">
        <v>13.5</v>
      </c>
      <c r="L2629" s="3" t="str">
        <f>IFERROR(INDEX(dbOrdini[PREZZO
VINOLUX],MATCH(A2629,dbOrdini[CODICE
ANKER],0)),"")</f>
        <v/>
      </c>
      <c r="M2629" s="347" t="s">
        <v>10537</v>
      </c>
      <c r="N2629" s="15" t="str">
        <f>IFERROR(INDEX(dbOrdini[ORDINE],MATCH(A2629,dbOrdini[CODICE
ANKER]*(dbOrdini[CODICE
SUPPLY]="GEN24"),0)),"")</f>
        <v/>
      </c>
      <c r="O2629" s="352" t="s">
        <v>8</v>
      </c>
      <c r="P2629" s="347" t="s">
        <v>28734</v>
      </c>
    </row>
    <row r="2630" spans="1:16">
      <c r="A2630" s="347" t="s">
        <v>5886</v>
      </c>
      <c r="B2630" s="348">
        <v>3</v>
      </c>
      <c r="C2630" s="347" t="s">
        <v>28152</v>
      </c>
      <c r="D2630" s="347" t="s">
        <v>5887</v>
      </c>
      <c r="E2630" s="347">
        <v>6</v>
      </c>
      <c r="F2630" s="347">
        <v>0.5</v>
      </c>
      <c r="G2630" s="347" t="s">
        <v>11</v>
      </c>
      <c r="H2630" s="349">
        <v>20</v>
      </c>
      <c r="I2630" s="350" t="s">
        <v>12</v>
      </c>
      <c r="J2630" s="351">
        <f t="shared" si="40"/>
        <v>78</v>
      </c>
      <c r="K2630" s="351">
        <v>13</v>
      </c>
      <c r="L2630" s="3" t="str">
        <f>IFERROR(INDEX(dbOrdini[PREZZO
VINOLUX],MATCH(A2630,dbOrdini[CODICE
ANKER],0)),"")</f>
        <v/>
      </c>
      <c r="M2630" s="347" t="s">
        <v>10555</v>
      </c>
      <c r="N2630" s="15" t="str">
        <f>IFERROR(INDEX(dbOrdini[ORDINE],MATCH(A2630,dbOrdini[CODICE
ANKER]*(dbOrdini[CODICE
SUPPLY]="GEN24"),0)),"")</f>
        <v/>
      </c>
      <c r="O2630" s="352" t="s">
        <v>8</v>
      </c>
      <c r="P2630" s="347" t="s">
        <v>5888</v>
      </c>
    </row>
    <row r="2631" spans="1:16">
      <c r="A2631" s="347" t="s">
        <v>5889</v>
      </c>
      <c r="B2631" s="348">
        <v>1</v>
      </c>
      <c r="C2631" s="347" t="s">
        <v>28152</v>
      </c>
      <c r="D2631" s="347" t="s">
        <v>5890</v>
      </c>
      <c r="E2631" s="347">
        <v>6</v>
      </c>
      <c r="F2631" s="347">
        <v>0.7</v>
      </c>
      <c r="G2631" s="347" t="s">
        <v>11</v>
      </c>
      <c r="H2631" s="349">
        <v>40</v>
      </c>
      <c r="I2631" s="350" t="s">
        <v>12</v>
      </c>
      <c r="J2631" s="351">
        <f t="shared" si="40"/>
        <v>498</v>
      </c>
      <c r="K2631" s="351">
        <v>83</v>
      </c>
      <c r="L2631" s="3" t="str">
        <f>IFERROR(INDEX(dbOrdini[PREZZO
VINOLUX],MATCH(A2631,dbOrdini[CODICE
ANKER],0)),"")</f>
        <v/>
      </c>
      <c r="M2631" s="347" t="s">
        <v>10531</v>
      </c>
      <c r="N2631" s="15" t="str">
        <f>IFERROR(INDEX(dbOrdini[ORDINE],MATCH(A2631,dbOrdini[CODICE
ANKER]*(dbOrdini[CODICE
SUPPLY]="GEN24"),0)),"")</f>
        <v/>
      </c>
      <c r="O2631" s="352" t="s">
        <v>8</v>
      </c>
      <c r="P2631" s="347" t="s">
        <v>5891</v>
      </c>
    </row>
    <row r="2632" spans="1:16">
      <c r="A2632" s="347" t="s">
        <v>10765</v>
      </c>
      <c r="B2632" s="348">
        <v>2</v>
      </c>
      <c r="C2632" s="347" t="s">
        <v>28152</v>
      </c>
      <c r="D2632" s="347" t="s">
        <v>10766</v>
      </c>
      <c r="E2632" s="347">
        <v>6</v>
      </c>
      <c r="F2632" s="347">
        <v>0.7</v>
      </c>
      <c r="G2632" s="347" t="s">
        <v>11</v>
      </c>
      <c r="H2632" s="349">
        <v>40</v>
      </c>
      <c r="I2632" s="350" t="s">
        <v>12</v>
      </c>
      <c r="J2632" s="351">
        <f t="shared" si="40"/>
        <v>480</v>
      </c>
      <c r="K2632" s="351">
        <v>80</v>
      </c>
      <c r="L2632" s="3" t="str">
        <f>IFERROR(INDEX(dbOrdini[PREZZO
VINOLUX],MATCH(A2632,dbOrdini[CODICE
ANKER],0)),"")</f>
        <v/>
      </c>
      <c r="M2632" s="347" t="s">
        <v>10531</v>
      </c>
      <c r="N2632" s="15" t="str">
        <f>IFERROR(INDEX(dbOrdini[ORDINE],MATCH(A2632,dbOrdini[CODICE
ANKER]*(dbOrdini[CODICE
SUPPLY]="GEN24"),0)),"")</f>
        <v/>
      </c>
      <c r="O2632" s="352" t="s">
        <v>8</v>
      </c>
      <c r="P2632" s="347" t="s">
        <v>11689</v>
      </c>
    </row>
    <row r="2633" spans="1:16">
      <c r="A2633" s="347" t="s">
        <v>5892</v>
      </c>
      <c r="B2633" s="348">
        <v>364</v>
      </c>
      <c r="C2633" s="347" t="s">
        <v>28152</v>
      </c>
      <c r="D2633" s="347" t="s">
        <v>5893</v>
      </c>
      <c r="E2633" s="347">
        <v>6</v>
      </c>
      <c r="F2633" s="347">
        <v>0.75</v>
      </c>
      <c r="G2633" s="347" t="s">
        <v>11</v>
      </c>
      <c r="H2633" s="349">
        <v>19.5</v>
      </c>
      <c r="I2633" s="350" t="s">
        <v>12</v>
      </c>
      <c r="J2633" s="351">
        <f t="shared" si="40"/>
        <v>35.700000000000003</v>
      </c>
      <c r="K2633" s="351">
        <v>5.95</v>
      </c>
      <c r="L2633" s="3" t="str">
        <f>IFERROR(INDEX(dbOrdini[PREZZO
VINOLUX],MATCH(A2633,dbOrdini[CODICE
ANKER],0)),"")</f>
        <v/>
      </c>
      <c r="M2633" s="347" t="s">
        <v>28481</v>
      </c>
      <c r="N2633" s="15" t="str">
        <f>IFERROR(INDEX(dbOrdini[ORDINE],MATCH(A2633,dbOrdini[CODICE
ANKER]*(dbOrdini[CODICE
SUPPLY]="GEN24"),0)),"")</f>
        <v/>
      </c>
      <c r="O2633" s="352" t="s">
        <v>8</v>
      </c>
      <c r="P2633" s="347" t="s">
        <v>5894</v>
      </c>
    </row>
    <row r="2634" spans="1:16">
      <c r="A2634" s="347" t="s">
        <v>5895</v>
      </c>
      <c r="B2634" s="348">
        <v>0</v>
      </c>
      <c r="C2634" s="347" t="s">
        <v>28152</v>
      </c>
      <c r="D2634" s="347" t="s">
        <v>5896</v>
      </c>
      <c r="E2634" s="347">
        <v>6</v>
      </c>
      <c r="F2634" s="347">
        <v>0.75</v>
      </c>
      <c r="G2634" s="347" t="s">
        <v>11</v>
      </c>
      <c r="H2634" s="349">
        <v>19.5</v>
      </c>
      <c r="I2634" s="350" t="s">
        <v>12</v>
      </c>
      <c r="J2634" s="351">
        <f t="shared" si="40"/>
        <v>35.700000000000003</v>
      </c>
      <c r="K2634" s="351">
        <v>5.95</v>
      </c>
      <c r="L2634" s="3" t="str">
        <f>IFERROR(INDEX(dbOrdini[PREZZO
VINOLUX],MATCH(A2634,dbOrdini[CODICE
ANKER],0)),"")</f>
        <v/>
      </c>
      <c r="M2634" s="347" t="s">
        <v>28481</v>
      </c>
      <c r="N2634" s="15" t="str">
        <f>IFERROR(INDEX(dbOrdini[ORDINE],MATCH(A2634,dbOrdini[CODICE
ANKER]*(dbOrdini[CODICE
SUPPLY]="GEN24"),0)),"")</f>
        <v/>
      </c>
      <c r="O2634" s="352" t="s">
        <v>8</v>
      </c>
      <c r="P2634" s="347" t="s">
        <v>5897</v>
      </c>
    </row>
    <row r="2635" spans="1:16">
      <c r="A2635" s="347" t="s">
        <v>5898</v>
      </c>
      <c r="B2635" s="348">
        <v>32</v>
      </c>
      <c r="C2635" s="347" t="s">
        <v>28152</v>
      </c>
      <c r="D2635" s="347" t="s">
        <v>5899</v>
      </c>
      <c r="E2635" s="347">
        <v>6</v>
      </c>
      <c r="F2635" s="347">
        <v>0.75</v>
      </c>
      <c r="G2635" s="347" t="s">
        <v>11</v>
      </c>
      <c r="H2635" s="349">
        <v>19.5</v>
      </c>
      <c r="I2635" s="350" t="s">
        <v>12</v>
      </c>
      <c r="J2635" s="351">
        <f t="shared" si="40"/>
        <v>35.700000000000003</v>
      </c>
      <c r="K2635" s="351">
        <v>5.95</v>
      </c>
      <c r="L2635" s="3" t="str">
        <f>IFERROR(INDEX(dbOrdini[PREZZO
VINOLUX],MATCH(A2635,dbOrdini[CODICE
ANKER],0)),"")</f>
        <v/>
      </c>
      <c r="M2635" s="347" t="s">
        <v>28481</v>
      </c>
      <c r="N2635" s="15" t="str">
        <f>IFERROR(INDEX(dbOrdini[ORDINE],MATCH(A2635,dbOrdini[CODICE
ANKER]*(dbOrdini[CODICE
SUPPLY]="GEN24"),0)),"")</f>
        <v/>
      </c>
      <c r="O2635" s="352" t="s">
        <v>8</v>
      </c>
      <c r="P2635" s="347" t="s">
        <v>5900</v>
      </c>
    </row>
    <row r="2636" spans="1:16">
      <c r="A2636" s="347" t="s">
        <v>28735</v>
      </c>
      <c r="B2636" s="348">
        <v>0</v>
      </c>
      <c r="C2636" s="347" t="s">
        <v>28152</v>
      </c>
      <c r="D2636" s="347" t="s">
        <v>28736</v>
      </c>
      <c r="E2636" s="347">
        <v>6</v>
      </c>
      <c r="F2636" s="347">
        <v>0.75</v>
      </c>
      <c r="G2636" s="347" t="s">
        <v>11</v>
      </c>
      <c r="H2636" s="349">
        <v>20</v>
      </c>
      <c r="I2636" s="350" t="s">
        <v>12</v>
      </c>
      <c r="J2636" s="351">
        <f t="shared" si="40"/>
        <v>159</v>
      </c>
      <c r="K2636" s="351">
        <v>26.5</v>
      </c>
      <c r="L2636" s="3" t="str">
        <f>IFERROR(INDEX(dbOrdini[PREZZO
VINOLUX],MATCH(A2636,dbOrdini[CODICE
ANKER],0)),"")</f>
        <v/>
      </c>
      <c r="M2636" s="347" t="s">
        <v>28481</v>
      </c>
      <c r="N2636" s="15" t="str">
        <f>IFERROR(INDEX(dbOrdini[ORDINE],MATCH(A2636,dbOrdini[CODICE
ANKER]*(dbOrdini[CODICE
SUPPLY]="GEN24"),0)),"")</f>
        <v/>
      </c>
      <c r="O2636" s="352" t="s">
        <v>8</v>
      </c>
      <c r="P2636" s="347" t="s">
        <v>28737</v>
      </c>
    </row>
    <row r="2637" spans="1:16">
      <c r="A2637" s="347" t="s">
        <v>11690</v>
      </c>
      <c r="B2637" s="348">
        <v>0</v>
      </c>
      <c r="C2637" s="347" t="s">
        <v>28152</v>
      </c>
      <c r="D2637" s="347" t="s">
        <v>11691</v>
      </c>
      <c r="E2637" s="347">
        <v>6</v>
      </c>
      <c r="F2637" s="347">
        <v>0.5</v>
      </c>
      <c r="G2637" s="347" t="s">
        <v>11262</v>
      </c>
      <c r="H2637" s="349">
        <v>28</v>
      </c>
      <c r="I2637" s="350" t="s">
        <v>12</v>
      </c>
      <c r="J2637" s="351">
        <f t="shared" ref="J2637:J2700" si="41">E2637*K2637</f>
        <v>64.5</v>
      </c>
      <c r="K2637" s="351">
        <v>10.75</v>
      </c>
      <c r="L2637" s="3" t="str">
        <f>IFERROR(INDEX(dbOrdini[PREZZO
VINOLUX],MATCH(A2637,dbOrdini[CODICE
ANKER],0)),"")</f>
        <v/>
      </c>
      <c r="M2637" s="347" t="s">
        <v>28201</v>
      </c>
      <c r="N2637" s="15" t="str">
        <f>IFERROR(INDEX(dbOrdini[ORDINE],MATCH(A2637,dbOrdini[CODICE
ANKER]*(dbOrdini[CODICE
SUPPLY]="GEN24"),0)),"")</f>
        <v/>
      </c>
      <c r="O2637" s="352" t="s">
        <v>8</v>
      </c>
      <c r="P2637" s="347" t="s">
        <v>11692</v>
      </c>
    </row>
    <row r="2638" spans="1:16">
      <c r="A2638" s="347" t="s">
        <v>10971</v>
      </c>
      <c r="B2638" s="348">
        <v>2</v>
      </c>
      <c r="C2638" s="347" t="s">
        <v>28152</v>
      </c>
      <c r="D2638" s="347" t="s">
        <v>10972</v>
      </c>
      <c r="E2638" s="347">
        <v>6</v>
      </c>
      <c r="F2638" s="347">
        <v>0.5</v>
      </c>
      <c r="G2638" s="347" t="s">
        <v>11</v>
      </c>
      <c r="H2638" s="349">
        <v>28</v>
      </c>
      <c r="I2638" s="350" t="s">
        <v>12</v>
      </c>
      <c r="J2638" s="351">
        <f t="shared" si="41"/>
        <v>64.5</v>
      </c>
      <c r="K2638" s="351">
        <v>10.75</v>
      </c>
      <c r="L2638" s="3" t="str">
        <f>IFERROR(INDEX(dbOrdini[PREZZO
VINOLUX],MATCH(A2638,dbOrdini[CODICE
ANKER],0)),"")</f>
        <v/>
      </c>
      <c r="M2638" s="347" t="s">
        <v>10544</v>
      </c>
      <c r="N2638" s="15" t="str">
        <f>IFERROR(INDEX(dbOrdini[ORDINE],MATCH(A2638,dbOrdini[CODICE
ANKER]*(dbOrdini[CODICE
SUPPLY]="GEN24"),0)),"")</f>
        <v/>
      </c>
      <c r="O2638" s="352" t="s">
        <v>8</v>
      </c>
      <c r="P2638" s="347" t="s">
        <v>11693</v>
      </c>
    </row>
    <row r="2639" spans="1:16">
      <c r="A2639" s="347" t="s">
        <v>5901</v>
      </c>
      <c r="B2639" s="348">
        <v>19</v>
      </c>
      <c r="C2639" s="347" t="s">
        <v>28152</v>
      </c>
      <c r="D2639" s="347" t="s">
        <v>5902</v>
      </c>
      <c r="E2639" s="347">
        <v>15</v>
      </c>
      <c r="F2639" s="347">
        <v>0.5</v>
      </c>
      <c r="G2639" s="347" t="s">
        <v>11262</v>
      </c>
      <c r="H2639" s="349">
        <v>25</v>
      </c>
      <c r="I2639" s="350" t="s">
        <v>12</v>
      </c>
      <c r="J2639" s="351">
        <f t="shared" si="41"/>
        <v>95.25</v>
      </c>
      <c r="K2639" s="351">
        <v>6.35</v>
      </c>
      <c r="L2639" s="3" t="str">
        <f>IFERROR(INDEX(dbOrdini[PREZZO
VINOLUX],MATCH(A2639,dbOrdini[CODICE
ANKER],0)),"")</f>
        <v/>
      </c>
      <c r="M2639" s="347" t="s">
        <v>10539</v>
      </c>
      <c r="N2639" s="15" t="str">
        <f>IFERROR(INDEX(dbOrdini[ORDINE],MATCH(A2639,dbOrdini[CODICE
ANKER]*(dbOrdini[CODICE
SUPPLY]="GEN24"),0)),"")</f>
        <v/>
      </c>
      <c r="O2639" s="352" t="s">
        <v>8</v>
      </c>
      <c r="P2639" s="347" t="s">
        <v>5903</v>
      </c>
    </row>
    <row r="2640" spans="1:16">
      <c r="A2640" s="347" t="s">
        <v>5904</v>
      </c>
      <c r="B2640" s="348">
        <v>0</v>
      </c>
      <c r="C2640" s="347" t="s">
        <v>28152</v>
      </c>
      <c r="D2640" s="347" t="s">
        <v>5902</v>
      </c>
      <c r="E2640" s="347">
        <v>6</v>
      </c>
      <c r="F2640" s="347">
        <v>1</v>
      </c>
      <c r="G2640" s="347" t="s">
        <v>11</v>
      </c>
      <c r="H2640" s="349">
        <v>25</v>
      </c>
      <c r="I2640" s="350" t="s">
        <v>12</v>
      </c>
      <c r="J2640" s="351">
        <f t="shared" si="41"/>
        <v>49.5</v>
      </c>
      <c r="K2640" s="351">
        <v>8.25</v>
      </c>
      <c r="L2640" s="3" t="str">
        <f>IFERROR(INDEX(dbOrdini[PREZZO
VINOLUX],MATCH(A2640,dbOrdini[CODICE
ANKER],0)),"")</f>
        <v/>
      </c>
      <c r="M2640" s="347" t="s">
        <v>10539</v>
      </c>
      <c r="N2640" s="15" t="str">
        <f>IFERROR(INDEX(dbOrdini[ORDINE],MATCH(A2640,dbOrdini[CODICE
ANKER]*(dbOrdini[CODICE
SUPPLY]="GEN24"),0)),"")</f>
        <v/>
      </c>
      <c r="O2640" s="352" t="s">
        <v>8</v>
      </c>
      <c r="P2640" s="347" t="s">
        <v>5905</v>
      </c>
    </row>
    <row r="2641" spans="1:16">
      <c r="A2641" s="347" t="s">
        <v>5906</v>
      </c>
      <c r="B2641" s="348">
        <v>2</v>
      </c>
      <c r="C2641" s="347" t="s">
        <v>28152</v>
      </c>
      <c r="D2641" s="347" t="s">
        <v>5907</v>
      </c>
      <c r="E2641" s="347">
        <v>6</v>
      </c>
      <c r="F2641" s="347">
        <v>0.5</v>
      </c>
      <c r="G2641" s="347" t="s">
        <v>11</v>
      </c>
      <c r="H2641" s="349">
        <v>47</v>
      </c>
      <c r="I2641" s="350" t="s">
        <v>12</v>
      </c>
      <c r="J2641" s="351">
        <f t="shared" si="41"/>
        <v>141</v>
      </c>
      <c r="K2641" s="351">
        <v>23.5</v>
      </c>
      <c r="L2641" s="3" t="str">
        <f>IFERROR(INDEX(dbOrdini[PREZZO
VINOLUX],MATCH(A2641,dbOrdini[CODICE
ANKER],0)),"")</f>
        <v/>
      </c>
      <c r="M2641" s="347" t="s">
        <v>10537</v>
      </c>
      <c r="N2641" s="15" t="str">
        <f>IFERROR(INDEX(dbOrdini[ORDINE],MATCH(A2641,dbOrdini[CODICE
ANKER]*(dbOrdini[CODICE
SUPPLY]="GEN24"),0)),"")</f>
        <v/>
      </c>
      <c r="O2641" s="352" t="s">
        <v>8</v>
      </c>
      <c r="P2641" s="347" t="s">
        <v>5908</v>
      </c>
    </row>
    <row r="2642" spans="1:16">
      <c r="A2642" s="347" t="s">
        <v>5909</v>
      </c>
      <c r="B2642" s="348">
        <v>115</v>
      </c>
      <c r="C2642" s="347" t="s">
        <v>28152</v>
      </c>
      <c r="D2642" s="347" t="s">
        <v>5910</v>
      </c>
      <c r="E2642" s="347">
        <v>6</v>
      </c>
      <c r="F2642" s="347">
        <v>0.5</v>
      </c>
      <c r="G2642" s="347" t="s">
        <v>11262</v>
      </c>
      <c r="H2642" s="349">
        <v>47</v>
      </c>
      <c r="I2642" s="350" t="s">
        <v>12</v>
      </c>
      <c r="J2642" s="351">
        <f t="shared" si="41"/>
        <v>140.39999999999998</v>
      </c>
      <c r="K2642" s="351">
        <v>23.4</v>
      </c>
      <c r="L2642" s="3" t="str">
        <f>IFERROR(INDEX(dbOrdini[PREZZO
VINOLUX],MATCH(A2642,dbOrdini[CODICE
ANKER],0)),"")</f>
        <v/>
      </c>
      <c r="M2642" s="347" t="s">
        <v>10549</v>
      </c>
      <c r="N2642" s="15" t="str">
        <f>IFERROR(INDEX(dbOrdini[ORDINE],MATCH(A2642,dbOrdini[CODICE
ANKER]*(dbOrdini[CODICE
SUPPLY]="GEN24"),0)),"")</f>
        <v/>
      </c>
      <c r="O2642" s="352" t="s">
        <v>8</v>
      </c>
      <c r="P2642" s="347" t="s">
        <v>5911</v>
      </c>
    </row>
    <row r="2643" spans="1:16">
      <c r="A2643" s="347" t="s">
        <v>5912</v>
      </c>
      <c r="B2643" s="348">
        <v>25</v>
      </c>
      <c r="C2643" s="347" t="s">
        <v>28152</v>
      </c>
      <c r="D2643" s="347" t="s">
        <v>5913</v>
      </c>
      <c r="E2643" s="347">
        <v>6</v>
      </c>
      <c r="F2643" s="347">
        <v>0.5</v>
      </c>
      <c r="G2643" s="347" t="s">
        <v>11</v>
      </c>
      <c r="H2643" s="349">
        <v>30</v>
      </c>
      <c r="I2643" s="350" t="s">
        <v>12</v>
      </c>
      <c r="J2643" s="351">
        <f t="shared" si="41"/>
        <v>78</v>
      </c>
      <c r="K2643" s="351">
        <v>13</v>
      </c>
      <c r="L2643" s="3" t="str">
        <f>IFERROR(INDEX(dbOrdini[PREZZO
VINOLUX],MATCH(A2643,dbOrdini[CODICE
ANKER],0)),"")</f>
        <v/>
      </c>
      <c r="M2643" s="347" t="s">
        <v>10539</v>
      </c>
      <c r="N2643" s="15" t="str">
        <f>IFERROR(INDEX(dbOrdini[ORDINE],MATCH(A2643,dbOrdini[CODICE
ANKER]*(dbOrdini[CODICE
SUPPLY]="GEN24"),0)),"")</f>
        <v/>
      </c>
      <c r="O2643" s="352" t="s">
        <v>8</v>
      </c>
      <c r="P2643" s="347" t="s">
        <v>5914</v>
      </c>
    </row>
    <row r="2644" spans="1:16">
      <c r="A2644" s="347" t="s">
        <v>5915</v>
      </c>
      <c r="B2644" s="348">
        <v>0</v>
      </c>
      <c r="C2644" s="347" t="s">
        <v>28152</v>
      </c>
      <c r="D2644" s="347" t="s">
        <v>5916</v>
      </c>
      <c r="E2644" s="347">
        <v>6</v>
      </c>
      <c r="F2644" s="347">
        <v>0.5</v>
      </c>
      <c r="G2644" s="347" t="s">
        <v>11</v>
      </c>
      <c r="H2644" s="349">
        <v>47</v>
      </c>
      <c r="I2644" s="350" t="s">
        <v>12</v>
      </c>
      <c r="J2644" s="351">
        <f t="shared" si="41"/>
        <v>113.39999999999999</v>
      </c>
      <c r="K2644" s="351">
        <v>18.899999999999999</v>
      </c>
      <c r="L2644" s="3" t="str">
        <f>IFERROR(INDEX(dbOrdini[PREZZO
VINOLUX],MATCH(A2644,dbOrdini[CODICE
ANKER],0)),"")</f>
        <v/>
      </c>
      <c r="M2644" s="347" t="s">
        <v>10537</v>
      </c>
      <c r="N2644" s="15" t="str">
        <f>IFERROR(INDEX(dbOrdini[ORDINE],MATCH(A2644,dbOrdini[CODICE
ANKER]*(dbOrdini[CODICE
SUPPLY]="GEN24"),0)),"")</f>
        <v/>
      </c>
      <c r="O2644" s="352" t="s">
        <v>8</v>
      </c>
      <c r="P2644" s="347" t="s">
        <v>5917</v>
      </c>
    </row>
    <row r="2645" spans="1:16">
      <c r="A2645" s="347" t="s">
        <v>5918</v>
      </c>
      <c r="B2645" s="348">
        <v>0</v>
      </c>
      <c r="C2645" s="347" t="s">
        <v>28152</v>
      </c>
      <c r="D2645" s="347" t="s">
        <v>5919</v>
      </c>
      <c r="E2645" s="347">
        <v>6</v>
      </c>
      <c r="F2645" s="347">
        <v>0.5</v>
      </c>
      <c r="G2645" s="347" t="s">
        <v>11</v>
      </c>
      <c r="H2645" s="349">
        <v>47</v>
      </c>
      <c r="I2645" s="350" t="s">
        <v>12</v>
      </c>
      <c r="J2645" s="351">
        <f t="shared" si="41"/>
        <v>126</v>
      </c>
      <c r="K2645" s="351">
        <v>21</v>
      </c>
      <c r="L2645" s="3" t="str">
        <f>IFERROR(INDEX(dbOrdini[PREZZO
VINOLUX],MATCH(A2645,dbOrdini[CODICE
ANKER],0)),"")</f>
        <v/>
      </c>
      <c r="M2645" s="347" t="s">
        <v>10549</v>
      </c>
      <c r="N2645" s="15" t="str">
        <f>IFERROR(INDEX(dbOrdini[ORDINE],MATCH(A2645,dbOrdini[CODICE
ANKER]*(dbOrdini[CODICE
SUPPLY]="GEN24"),0)),"")</f>
        <v/>
      </c>
      <c r="O2645" s="352" t="s">
        <v>8</v>
      </c>
      <c r="P2645" s="347" t="s">
        <v>5920</v>
      </c>
    </row>
    <row r="2646" spans="1:16">
      <c r="A2646" s="347" t="s">
        <v>5921</v>
      </c>
      <c r="B2646" s="348">
        <v>0</v>
      </c>
      <c r="C2646" s="347" t="s">
        <v>28152</v>
      </c>
      <c r="D2646" s="347" t="s">
        <v>5922</v>
      </c>
      <c r="E2646" s="347">
        <v>6</v>
      </c>
      <c r="F2646" s="347">
        <v>0.5</v>
      </c>
      <c r="G2646" s="347" t="s">
        <v>11</v>
      </c>
      <c r="H2646" s="349">
        <v>40</v>
      </c>
      <c r="I2646" s="350" t="s">
        <v>12</v>
      </c>
      <c r="J2646" s="351">
        <f t="shared" si="41"/>
        <v>126</v>
      </c>
      <c r="K2646" s="351">
        <v>21</v>
      </c>
      <c r="L2646" s="3" t="str">
        <f>IFERROR(INDEX(dbOrdini[PREZZO
VINOLUX],MATCH(A2646,dbOrdini[CODICE
ANKER],0)),"")</f>
        <v/>
      </c>
      <c r="M2646" s="347" t="s">
        <v>10549</v>
      </c>
      <c r="N2646" s="15" t="str">
        <f>IFERROR(INDEX(dbOrdini[ORDINE],MATCH(A2646,dbOrdini[CODICE
ANKER]*(dbOrdini[CODICE
SUPPLY]="GEN24"),0)),"")</f>
        <v/>
      </c>
      <c r="O2646" s="352" t="s">
        <v>8</v>
      </c>
      <c r="P2646" s="347" t="s">
        <v>5923</v>
      </c>
    </row>
    <row r="2647" spans="1:16">
      <c r="A2647" s="347" t="s">
        <v>5924</v>
      </c>
      <c r="B2647" s="348">
        <v>0</v>
      </c>
      <c r="C2647" s="347" t="s">
        <v>28152</v>
      </c>
      <c r="D2647" s="347" t="s">
        <v>5925</v>
      </c>
      <c r="E2647" s="347">
        <v>6</v>
      </c>
      <c r="F2647" s="347">
        <v>0.5</v>
      </c>
      <c r="G2647" s="347" t="s">
        <v>11</v>
      </c>
      <c r="H2647" s="349">
        <v>40</v>
      </c>
      <c r="I2647" s="350" t="s">
        <v>12</v>
      </c>
      <c r="J2647" s="351">
        <f t="shared" si="41"/>
        <v>126</v>
      </c>
      <c r="K2647" s="351">
        <v>21</v>
      </c>
      <c r="L2647" s="3" t="str">
        <f>IFERROR(INDEX(dbOrdini[PREZZO
VINOLUX],MATCH(A2647,dbOrdini[CODICE
ANKER],0)),"")</f>
        <v/>
      </c>
      <c r="M2647" s="347" t="s">
        <v>10549</v>
      </c>
      <c r="N2647" s="15" t="str">
        <f>IFERROR(INDEX(dbOrdini[ORDINE],MATCH(A2647,dbOrdini[CODICE
ANKER]*(dbOrdini[CODICE
SUPPLY]="GEN24"),0)),"")</f>
        <v/>
      </c>
      <c r="O2647" s="352" t="s">
        <v>8</v>
      </c>
      <c r="P2647" s="347" t="s">
        <v>5926</v>
      </c>
    </row>
    <row r="2648" spans="1:16">
      <c r="A2648" s="347" t="s">
        <v>5927</v>
      </c>
      <c r="B2648" s="348">
        <v>0</v>
      </c>
      <c r="C2648" s="347" t="s">
        <v>28152</v>
      </c>
      <c r="D2648" s="347" t="s">
        <v>5928</v>
      </c>
      <c r="E2648" s="347">
        <v>6</v>
      </c>
      <c r="F2648" s="347">
        <v>0.7</v>
      </c>
      <c r="G2648" s="347" t="s">
        <v>11</v>
      </c>
      <c r="H2648" s="349">
        <v>47</v>
      </c>
      <c r="I2648" s="350" t="s">
        <v>12</v>
      </c>
      <c r="J2648" s="351">
        <f t="shared" si="41"/>
        <v>114</v>
      </c>
      <c r="K2648" s="351">
        <v>19</v>
      </c>
      <c r="L2648" s="3" t="str">
        <f>IFERROR(INDEX(dbOrdini[PREZZO
VINOLUX],MATCH(A2648,dbOrdini[CODICE
ANKER],0)),"")</f>
        <v/>
      </c>
      <c r="M2648" s="347" t="s">
        <v>10535</v>
      </c>
      <c r="N2648" s="15" t="str">
        <f>IFERROR(INDEX(dbOrdini[ORDINE],MATCH(A2648,dbOrdini[CODICE
ANKER]*(dbOrdini[CODICE
SUPPLY]="GEN24"),0)),"")</f>
        <v/>
      </c>
      <c r="O2648" s="352" t="s">
        <v>8</v>
      </c>
      <c r="P2648" s="347" t="s">
        <v>5929</v>
      </c>
    </row>
    <row r="2649" spans="1:16">
      <c r="A2649" s="347" t="s">
        <v>5930</v>
      </c>
      <c r="B2649" s="348">
        <v>0</v>
      </c>
      <c r="C2649" s="347" t="s">
        <v>28152</v>
      </c>
      <c r="D2649" s="347" t="s">
        <v>5931</v>
      </c>
      <c r="E2649" s="347">
        <v>6</v>
      </c>
      <c r="F2649" s="347">
        <v>1</v>
      </c>
      <c r="G2649" s="347" t="s">
        <v>11</v>
      </c>
      <c r="H2649" s="349">
        <v>40</v>
      </c>
      <c r="I2649" s="350" t="s">
        <v>12</v>
      </c>
      <c r="J2649" s="351">
        <f t="shared" si="41"/>
        <v>88.5</v>
      </c>
      <c r="K2649" s="351">
        <v>14.75</v>
      </c>
      <c r="L2649" s="3" t="str">
        <f>IFERROR(INDEX(dbOrdini[PREZZO
VINOLUX],MATCH(A2649,dbOrdini[CODICE
ANKER],0)),"")</f>
        <v/>
      </c>
      <c r="M2649" s="347" t="s">
        <v>10535</v>
      </c>
      <c r="N2649" s="15" t="str">
        <f>IFERROR(INDEX(dbOrdini[ORDINE],MATCH(A2649,dbOrdini[CODICE
ANKER]*(dbOrdini[CODICE
SUPPLY]="GEN24"),0)),"")</f>
        <v/>
      </c>
      <c r="O2649" s="352" t="s">
        <v>8</v>
      </c>
      <c r="P2649" s="347" t="s">
        <v>5932</v>
      </c>
    </row>
    <row r="2650" spans="1:16">
      <c r="A2650" s="347" t="s">
        <v>5933</v>
      </c>
      <c r="B2650" s="348">
        <v>40</v>
      </c>
      <c r="C2650" s="347" t="s">
        <v>28152</v>
      </c>
      <c r="D2650" s="347" t="s">
        <v>5934</v>
      </c>
      <c r="E2650" s="347">
        <v>6</v>
      </c>
      <c r="F2650" s="347">
        <v>0.7</v>
      </c>
      <c r="G2650" s="347" t="s">
        <v>11</v>
      </c>
      <c r="H2650" s="349">
        <v>47</v>
      </c>
      <c r="I2650" s="350" t="s">
        <v>12</v>
      </c>
      <c r="J2650" s="351">
        <f t="shared" si="41"/>
        <v>91.5</v>
      </c>
      <c r="K2650" s="351">
        <v>15.25</v>
      </c>
      <c r="L2650" s="3" t="str">
        <f>IFERROR(INDEX(dbOrdini[PREZZO
VINOLUX],MATCH(A2650,dbOrdini[CODICE
ANKER],0)),"")</f>
        <v/>
      </c>
      <c r="M2650" s="347" t="s">
        <v>10535</v>
      </c>
      <c r="N2650" s="15" t="str">
        <f>IFERROR(INDEX(dbOrdini[ORDINE],MATCH(A2650,dbOrdini[CODICE
ANKER]*(dbOrdini[CODICE
SUPPLY]="GEN24"),0)),"")</f>
        <v/>
      </c>
      <c r="O2650" s="352" t="s">
        <v>8</v>
      </c>
      <c r="P2650" s="347" t="s">
        <v>5935</v>
      </c>
    </row>
    <row r="2651" spans="1:16">
      <c r="A2651" s="347" t="s">
        <v>28738</v>
      </c>
      <c r="B2651" s="348">
        <v>0</v>
      </c>
      <c r="C2651" s="347" t="s">
        <v>28152</v>
      </c>
      <c r="D2651" s="347" t="s">
        <v>28739</v>
      </c>
      <c r="E2651" s="347">
        <v>6</v>
      </c>
      <c r="F2651" s="347">
        <v>0.7</v>
      </c>
      <c r="G2651" s="347" t="s">
        <v>11</v>
      </c>
      <c r="H2651" s="349">
        <v>40</v>
      </c>
      <c r="I2651" s="350" t="s">
        <v>12</v>
      </c>
      <c r="J2651" s="351">
        <f t="shared" si="41"/>
        <v>147</v>
      </c>
      <c r="K2651" s="351">
        <v>24.5</v>
      </c>
      <c r="L2651" s="3" t="str">
        <f>IFERROR(INDEX(dbOrdini[PREZZO
VINOLUX],MATCH(A2651,dbOrdini[CODICE
ANKER],0)),"")</f>
        <v/>
      </c>
      <c r="M2651" s="347" t="s">
        <v>10535</v>
      </c>
      <c r="N2651" s="15" t="str">
        <f>IFERROR(INDEX(dbOrdini[ORDINE],MATCH(A2651,dbOrdini[CODICE
ANKER]*(dbOrdini[CODICE
SUPPLY]="GEN24"),0)),"")</f>
        <v/>
      </c>
      <c r="O2651" s="352" t="s">
        <v>8</v>
      </c>
      <c r="P2651" s="347" t="s">
        <v>28740</v>
      </c>
    </row>
    <row r="2652" spans="1:16">
      <c r="A2652" s="347" t="s">
        <v>5936</v>
      </c>
      <c r="B2652" s="348">
        <v>0</v>
      </c>
      <c r="C2652" s="347" t="s">
        <v>28152</v>
      </c>
      <c r="D2652" s="347" t="s">
        <v>5937</v>
      </c>
      <c r="E2652" s="347">
        <v>6</v>
      </c>
      <c r="F2652" s="347">
        <v>0.7</v>
      </c>
      <c r="G2652" s="347" t="s">
        <v>11</v>
      </c>
      <c r="H2652" s="349">
        <v>40</v>
      </c>
      <c r="I2652" s="350" t="s">
        <v>12</v>
      </c>
      <c r="J2652" s="351">
        <f t="shared" si="41"/>
        <v>61.5</v>
      </c>
      <c r="K2652" s="351">
        <v>10.25</v>
      </c>
      <c r="L2652" s="3" t="str">
        <f>IFERROR(INDEX(dbOrdini[PREZZO
VINOLUX],MATCH(A2652,dbOrdini[CODICE
ANKER],0)),"")</f>
        <v/>
      </c>
      <c r="M2652" s="347" t="s">
        <v>10535</v>
      </c>
      <c r="N2652" s="15" t="str">
        <f>IFERROR(INDEX(dbOrdini[ORDINE],MATCH(A2652,dbOrdini[CODICE
ANKER]*(dbOrdini[CODICE
SUPPLY]="GEN24"),0)),"")</f>
        <v/>
      </c>
      <c r="O2652" s="352" t="s">
        <v>8</v>
      </c>
      <c r="P2652" s="347" t="s">
        <v>5938</v>
      </c>
    </row>
    <row r="2653" spans="1:16">
      <c r="A2653" s="347" t="s">
        <v>5939</v>
      </c>
      <c r="B2653" s="348">
        <v>874</v>
      </c>
      <c r="C2653" s="347" t="s">
        <v>28152</v>
      </c>
      <c r="D2653" s="347" t="s">
        <v>5937</v>
      </c>
      <c r="E2653" s="347">
        <v>6</v>
      </c>
      <c r="F2653" s="347">
        <v>1</v>
      </c>
      <c r="G2653" s="347" t="s">
        <v>11</v>
      </c>
      <c r="H2653" s="349">
        <v>40</v>
      </c>
      <c r="I2653" s="350" t="s">
        <v>12</v>
      </c>
      <c r="J2653" s="351">
        <f t="shared" si="41"/>
        <v>77.699999999999989</v>
      </c>
      <c r="K2653" s="351">
        <v>12.95</v>
      </c>
      <c r="L2653" s="3" t="str">
        <f>IFERROR(INDEX(dbOrdini[PREZZO
VINOLUX],MATCH(A2653,dbOrdini[CODICE
ANKER],0)),"")</f>
        <v/>
      </c>
      <c r="M2653" s="347" t="s">
        <v>10535</v>
      </c>
      <c r="N2653" s="15" t="str">
        <f>IFERROR(INDEX(dbOrdini[ORDINE],MATCH(A2653,dbOrdini[CODICE
ANKER]*(dbOrdini[CODICE
SUPPLY]="GEN24"),0)),"")</f>
        <v/>
      </c>
      <c r="O2653" s="352" t="s">
        <v>8</v>
      </c>
      <c r="P2653" s="347" t="s">
        <v>5940</v>
      </c>
    </row>
    <row r="2654" spans="1:16">
      <c r="A2654" s="347" t="s">
        <v>10817</v>
      </c>
      <c r="B2654" s="348">
        <v>0</v>
      </c>
      <c r="C2654" s="347" t="s">
        <v>28152</v>
      </c>
      <c r="D2654" s="347" t="s">
        <v>10818</v>
      </c>
      <c r="E2654" s="347">
        <v>6</v>
      </c>
      <c r="F2654" s="347">
        <v>1</v>
      </c>
      <c r="G2654" s="347" t="s">
        <v>11</v>
      </c>
      <c r="H2654" s="349">
        <v>40</v>
      </c>
      <c r="I2654" s="350" t="s">
        <v>12</v>
      </c>
      <c r="J2654" s="351">
        <f t="shared" si="41"/>
        <v>105</v>
      </c>
      <c r="K2654" s="351">
        <v>17.5</v>
      </c>
      <c r="L2654" s="3" t="str">
        <f>IFERROR(INDEX(dbOrdini[PREZZO
VINOLUX],MATCH(A2654,dbOrdini[CODICE
ANKER],0)),"")</f>
        <v/>
      </c>
      <c r="M2654" s="347" t="s">
        <v>10535</v>
      </c>
      <c r="N2654" s="15" t="str">
        <f>IFERROR(INDEX(dbOrdini[ORDINE],MATCH(A2654,dbOrdini[CODICE
ANKER]*(dbOrdini[CODICE
SUPPLY]="GEN24"),0)),"")</f>
        <v/>
      </c>
      <c r="O2654" s="352" t="s">
        <v>8</v>
      </c>
      <c r="P2654" s="347" t="s">
        <v>5940</v>
      </c>
    </row>
    <row r="2655" spans="1:16">
      <c r="A2655" s="347" t="s">
        <v>28741</v>
      </c>
      <c r="B2655" s="348">
        <v>0</v>
      </c>
      <c r="C2655" s="347" t="s">
        <v>28152</v>
      </c>
      <c r="D2655" s="347" t="s">
        <v>11695</v>
      </c>
      <c r="E2655" s="347">
        <v>6</v>
      </c>
      <c r="F2655" s="347">
        <v>0.7</v>
      </c>
      <c r="G2655" s="347" t="s">
        <v>11</v>
      </c>
      <c r="H2655" s="349">
        <v>47</v>
      </c>
      <c r="I2655" s="350" t="s">
        <v>12</v>
      </c>
      <c r="J2655" s="351">
        <f t="shared" si="41"/>
        <v>105</v>
      </c>
      <c r="K2655" s="351">
        <v>17.5</v>
      </c>
      <c r="L2655" s="3" t="str">
        <f>IFERROR(INDEX(dbOrdini[PREZZO
VINOLUX],MATCH(A2655,dbOrdini[CODICE
ANKER],0)),"")</f>
        <v/>
      </c>
      <c r="M2655" s="347" t="s">
        <v>10535</v>
      </c>
      <c r="N2655" s="15" t="str">
        <f>IFERROR(INDEX(dbOrdini[ORDINE],MATCH(A2655,dbOrdini[CODICE
ANKER]*(dbOrdini[CODICE
SUPPLY]="GEN24"),0)),"")</f>
        <v/>
      </c>
      <c r="O2655" s="352" t="s">
        <v>8</v>
      </c>
      <c r="P2655" s="347" t="s">
        <v>5938</v>
      </c>
    </row>
    <row r="2656" spans="1:16">
      <c r="A2656" s="347" t="s">
        <v>11694</v>
      </c>
      <c r="B2656" s="348">
        <v>0</v>
      </c>
      <c r="C2656" s="347" t="s">
        <v>28152</v>
      </c>
      <c r="D2656" s="347" t="s">
        <v>11695</v>
      </c>
      <c r="E2656" s="347">
        <v>6</v>
      </c>
      <c r="F2656" s="347">
        <v>0.7</v>
      </c>
      <c r="G2656" s="347" t="s">
        <v>11</v>
      </c>
      <c r="H2656" s="349">
        <v>40</v>
      </c>
      <c r="I2656" s="350" t="s">
        <v>12</v>
      </c>
      <c r="J2656" s="351">
        <f t="shared" si="41"/>
        <v>107.69999999999999</v>
      </c>
      <c r="K2656" s="351">
        <v>17.95</v>
      </c>
      <c r="L2656" s="3" t="str">
        <f>IFERROR(INDEX(dbOrdini[PREZZO
VINOLUX],MATCH(A2656,dbOrdini[CODICE
ANKER],0)),"")</f>
        <v/>
      </c>
      <c r="M2656" s="347" t="s">
        <v>10535</v>
      </c>
      <c r="N2656" s="15" t="str">
        <f>IFERROR(INDEX(dbOrdini[ORDINE],MATCH(A2656,dbOrdini[CODICE
ANKER]*(dbOrdini[CODICE
SUPPLY]="GEN24"),0)),"")</f>
        <v/>
      </c>
      <c r="O2656" s="352" t="s">
        <v>8</v>
      </c>
      <c r="P2656" s="347" t="s">
        <v>5938</v>
      </c>
    </row>
    <row r="2657" spans="1:16">
      <c r="A2657" s="347" t="s">
        <v>5941</v>
      </c>
      <c r="B2657" s="348">
        <v>0</v>
      </c>
      <c r="C2657" s="347" t="s">
        <v>28152</v>
      </c>
      <c r="D2657" s="347" t="s">
        <v>5942</v>
      </c>
      <c r="E2657" s="347">
        <v>15</v>
      </c>
      <c r="F2657" s="347">
        <v>0.05</v>
      </c>
      <c r="G2657" s="347" t="s">
        <v>11</v>
      </c>
      <c r="H2657" s="349">
        <v>47</v>
      </c>
      <c r="I2657" s="350" t="s">
        <v>12</v>
      </c>
      <c r="J2657" s="351">
        <f t="shared" si="41"/>
        <v>34.5</v>
      </c>
      <c r="K2657" s="351">
        <v>2.2999999999999998</v>
      </c>
      <c r="L2657" s="3" t="str">
        <f>IFERROR(INDEX(dbOrdini[PREZZO
VINOLUX],MATCH(A2657,dbOrdini[CODICE
ANKER],0)),"")</f>
        <v/>
      </c>
      <c r="M2657" s="347" t="s">
        <v>10535</v>
      </c>
      <c r="N2657" s="15" t="str">
        <f>IFERROR(INDEX(dbOrdini[ORDINE],MATCH(A2657,dbOrdini[CODICE
ANKER]*(dbOrdini[CODICE
SUPPLY]="GEN24"),0)),"")</f>
        <v/>
      </c>
      <c r="O2657" s="352" t="s">
        <v>8</v>
      </c>
      <c r="P2657" s="347" t="s">
        <v>5943</v>
      </c>
    </row>
    <row r="2658" spans="1:16">
      <c r="A2658" s="347" t="s">
        <v>10663</v>
      </c>
      <c r="B2658" s="348">
        <v>139</v>
      </c>
      <c r="C2658" s="347" t="s">
        <v>28152</v>
      </c>
      <c r="D2658" s="347" t="s">
        <v>10664</v>
      </c>
      <c r="E2658" s="347">
        <v>6</v>
      </c>
      <c r="F2658" s="347">
        <v>0.7</v>
      </c>
      <c r="G2658" s="347" t="s">
        <v>11</v>
      </c>
      <c r="H2658" s="349">
        <v>40</v>
      </c>
      <c r="I2658" s="350" t="s">
        <v>12</v>
      </c>
      <c r="J2658" s="351">
        <f t="shared" si="41"/>
        <v>147</v>
      </c>
      <c r="K2658" s="351">
        <v>24.5</v>
      </c>
      <c r="L2658" s="3" t="str">
        <f>IFERROR(INDEX(dbOrdini[PREZZO
VINOLUX],MATCH(A2658,dbOrdini[CODICE
ANKER],0)),"")</f>
        <v/>
      </c>
      <c r="M2658" s="347" t="s">
        <v>10535</v>
      </c>
      <c r="N2658" s="15" t="str">
        <f>IFERROR(INDEX(dbOrdini[ORDINE],MATCH(A2658,dbOrdini[CODICE
ANKER]*(dbOrdini[CODICE
SUPPLY]="GEN24"),0)),"")</f>
        <v/>
      </c>
      <c r="O2658" s="352" t="s">
        <v>8</v>
      </c>
      <c r="P2658" s="347" t="s">
        <v>5944</v>
      </c>
    </row>
    <row r="2659" spans="1:16">
      <c r="A2659" s="347" t="s">
        <v>5945</v>
      </c>
      <c r="B2659" s="348">
        <v>0</v>
      </c>
      <c r="C2659" s="347" t="s">
        <v>28152</v>
      </c>
      <c r="D2659" s="347" t="s">
        <v>5946</v>
      </c>
      <c r="E2659" s="347">
        <v>6</v>
      </c>
      <c r="F2659" s="347">
        <v>0.7</v>
      </c>
      <c r="G2659" s="347" t="s">
        <v>11</v>
      </c>
      <c r="H2659" s="349">
        <v>40</v>
      </c>
      <c r="I2659" s="350" t="s">
        <v>12</v>
      </c>
      <c r="J2659" s="351">
        <f t="shared" si="41"/>
        <v>129</v>
      </c>
      <c r="K2659" s="351">
        <v>21.5</v>
      </c>
      <c r="L2659" s="3" t="str">
        <f>IFERROR(INDEX(dbOrdini[PREZZO
VINOLUX],MATCH(A2659,dbOrdini[CODICE
ANKER],0)),"")</f>
        <v/>
      </c>
      <c r="M2659" s="347" t="s">
        <v>10535</v>
      </c>
      <c r="N2659" s="15" t="str">
        <f>IFERROR(INDEX(dbOrdini[ORDINE],MATCH(A2659,dbOrdini[CODICE
ANKER]*(dbOrdini[CODICE
SUPPLY]="GEN24"),0)),"")</f>
        <v/>
      </c>
      <c r="O2659" s="352" t="s">
        <v>8</v>
      </c>
      <c r="P2659" s="347" t="s">
        <v>5944</v>
      </c>
    </row>
    <row r="2660" spans="1:16">
      <c r="A2660" s="347" t="s">
        <v>5947</v>
      </c>
      <c r="B2660" s="348">
        <v>17</v>
      </c>
      <c r="C2660" s="347" t="s">
        <v>28152</v>
      </c>
      <c r="D2660" s="347" t="s">
        <v>5948</v>
      </c>
      <c r="E2660" s="347">
        <v>6</v>
      </c>
      <c r="F2660" s="347">
        <v>0.7</v>
      </c>
      <c r="G2660" s="347" t="s">
        <v>11</v>
      </c>
      <c r="H2660" s="349">
        <v>14.9</v>
      </c>
      <c r="I2660" s="350" t="s">
        <v>12</v>
      </c>
      <c r="J2660" s="351">
        <f t="shared" si="41"/>
        <v>48.599999999999994</v>
      </c>
      <c r="K2660" s="351">
        <v>8.1</v>
      </c>
      <c r="L2660" s="3" t="str">
        <f>IFERROR(INDEX(dbOrdini[PREZZO
VINOLUX],MATCH(A2660,dbOrdini[CODICE
ANKER],0)),"")</f>
        <v/>
      </c>
      <c r="M2660" s="347" t="s">
        <v>10539</v>
      </c>
      <c r="N2660" s="15" t="str">
        <f>IFERROR(INDEX(dbOrdini[ORDINE],MATCH(A2660,dbOrdini[CODICE
ANKER]*(dbOrdini[CODICE
SUPPLY]="GEN24"),0)),"")</f>
        <v/>
      </c>
      <c r="O2660" s="352" t="s">
        <v>8</v>
      </c>
      <c r="P2660" s="347" t="s">
        <v>5949</v>
      </c>
    </row>
    <row r="2661" spans="1:16">
      <c r="A2661" s="347" t="s">
        <v>28742</v>
      </c>
      <c r="B2661" s="348">
        <v>0</v>
      </c>
      <c r="C2661" s="347" t="s">
        <v>28152</v>
      </c>
      <c r="D2661" s="347" t="s">
        <v>28743</v>
      </c>
      <c r="E2661" s="347">
        <v>6</v>
      </c>
      <c r="F2661" s="347">
        <v>0.75</v>
      </c>
      <c r="G2661" s="347" t="s">
        <v>11</v>
      </c>
      <c r="H2661" s="349">
        <v>12.5</v>
      </c>
      <c r="I2661" s="350" t="s">
        <v>12</v>
      </c>
      <c r="J2661" s="351">
        <f t="shared" si="41"/>
        <v>1170</v>
      </c>
      <c r="K2661" s="351">
        <v>195</v>
      </c>
      <c r="L2661" s="3" t="str">
        <f>IFERROR(INDEX(dbOrdini[PREZZO
VINOLUX],MATCH(A2661,dbOrdini[CODICE
ANKER],0)),"")</f>
        <v/>
      </c>
      <c r="M2661" s="347" t="s">
        <v>28233</v>
      </c>
      <c r="N2661" s="15" t="str">
        <f>IFERROR(INDEX(dbOrdini[ORDINE],MATCH(A2661,dbOrdini[CODICE
ANKER]*(dbOrdini[CODICE
SUPPLY]="GEN24"),0)),"")</f>
        <v/>
      </c>
      <c r="O2661" s="352" t="s">
        <v>8</v>
      </c>
      <c r="P2661" s="347" t="s">
        <v>28744</v>
      </c>
    </row>
    <row r="2662" spans="1:16">
      <c r="A2662" s="347" t="s">
        <v>5950</v>
      </c>
      <c r="B2662" s="348">
        <v>0</v>
      </c>
      <c r="C2662" s="347" t="s">
        <v>28152</v>
      </c>
      <c r="D2662" s="347" t="s">
        <v>5951</v>
      </c>
      <c r="E2662" s="347">
        <v>12</v>
      </c>
      <c r="F2662" s="347">
        <v>0.5</v>
      </c>
      <c r="G2662" s="347" t="s">
        <v>11262</v>
      </c>
      <c r="H2662" s="349">
        <v>38</v>
      </c>
      <c r="I2662" s="350" t="s">
        <v>12</v>
      </c>
      <c r="J2662" s="351">
        <f t="shared" si="41"/>
        <v>59.400000000000006</v>
      </c>
      <c r="K2662" s="351">
        <v>4.95</v>
      </c>
      <c r="L2662" s="3" t="str">
        <f>IFERROR(INDEX(dbOrdini[PREZZO
VINOLUX],MATCH(A2662,dbOrdini[CODICE
ANKER],0)),"")</f>
        <v/>
      </c>
      <c r="M2662" s="347" t="s">
        <v>10539</v>
      </c>
      <c r="N2662" s="15" t="str">
        <f>IFERROR(INDEX(dbOrdini[ORDINE],MATCH(A2662,dbOrdini[CODICE
ANKER]*(dbOrdini[CODICE
SUPPLY]="GEN24"),0)),"")</f>
        <v/>
      </c>
      <c r="O2662" s="352" t="s">
        <v>8</v>
      </c>
      <c r="P2662" s="347" t="s">
        <v>5952</v>
      </c>
    </row>
    <row r="2663" spans="1:16">
      <c r="A2663" s="347" t="s">
        <v>5953</v>
      </c>
      <c r="B2663" s="348">
        <v>71</v>
      </c>
      <c r="C2663" s="347" t="s">
        <v>28152</v>
      </c>
      <c r="D2663" s="347" t="s">
        <v>5954</v>
      </c>
      <c r="E2663" s="347">
        <v>12</v>
      </c>
      <c r="F2663" s="347">
        <v>0.7</v>
      </c>
      <c r="G2663" s="347" t="s">
        <v>11262</v>
      </c>
      <c r="H2663" s="349">
        <v>40</v>
      </c>
      <c r="I2663" s="350" t="s">
        <v>12</v>
      </c>
      <c r="J2663" s="351">
        <f t="shared" si="41"/>
        <v>36.599999999999994</v>
      </c>
      <c r="K2663" s="351">
        <v>3.05</v>
      </c>
      <c r="L2663" s="3" t="str">
        <f>IFERROR(INDEX(dbOrdini[PREZZO
VINOLUX],MATCH(A2663,dbOrdini[CODICE
ANKER],0)),"")</f>
        <v/>
      </c>
      <c r="M2663" s="347" t="s">
        <v>10533</v>
      </c>
      <c r="N2663" s="15" t="str">
        <f>IFERROR(INDEX(dbOrdini[ORDINE],MATCH(A2663,dbOrdini[CODICE
ANKER]*(dbOrdini[CODICE
SUPPLY]="GEN24"),0)),"")</f>
        <v/>
      </c>
      <c r="O2663" s="352" t="s">
        <v>8</v>
      </c>
      <c r="P2663" s="347" t="s">
        <v>5955</v>
      </c>
    </row>
    <row r="2664" spans="1:16">
      <c r="A2664" s="347" t="s">
        <v>5956</v>
      </c>
      <c r="B2664" s="348">
        <v>35</v>
      </c>
      <c r="C2664" s="347" t="s">
        <v>28152</v>
      </c>
      <c r="D2664" s="347" t="s">
        <v>5957</v>
      </c>
      <c r="E2664" s="347">
        <v>6</v>
      </c>
      <c r="F2664" s="347">
        <v>1</v>
      </c>
      <c r="G2664" s="347" t="s">
        <v>11</v>
      </c>
      <c r="H2664" s="349">
        <v>25</v>
      </c>
      <c r="I2664" s="350" t="s">
        <v>12</v>
      </c>
      <c r="J2664" s="351">
        <f t="shared" si="41"/>
        <v>40.200000000000003</v>
      </c>
      <c r="K2664" s="351">
        <v>6.7</v>
      </c>
      <c r="L2664" s="3" t="str">
        <f>IFERROR(INDEX(dbOrdini[PREZZO
VINOLUX],MATCH(A2664,dbOrdini[CODICE
ANKER],0)),"")</f>
        <v/>
      </c>
      <c r="M2664" s="347" t="s">
        <v>10539</v>
      </c>
      <c r="N2664" s="15" t="str">
        <f>IFERROR(INDEX(dbOrdini[ORDINE],MATCH(A2664,dbOrdini[CODICE
ANKER]*(dbOrdini[CODICE
SUPPLY]="GEN24"),0)),"")</f>
        <v/>
      </c>
      <c r="O2664" s="352" t="s">
        <v>8</v>
      </c>
      <c r="P2664" s="347" t="s">
        <v>5958</v>
      </c>
    </row>
    <row r="2665" spans="1:16">
      <c r="A2665" s="347" t="s">
        <v>5959</v>
      </c>
      <c r="B2665" s="348">
        <v>42</v>
      </c>
      <c r="C2665" s="347" t="s">
        <v>28152</v>
      </c>
      <c r="D2665" s="347" t="s">
        <v>5960</v>
      </c>
      <c r="E2665" s="347">
        <v>6</v>
      </c>
      <c r="F2665" s="347">
        <v>0.5</v>
      </c>
      <c r="G2665" s="347" t="s">
        <v>11</v>
      </c>
      <c r="H2665" s="349">
        <v>35</v>
      </c>
      <c r="I2665" s="350" t="s">
        <v>12</v>
      </c>
      <c r="J2665" s="351">
        <f t="shared" si="41"/>
        <v>20.700000000000003</v>
      </c>
      <c r="K2665" s="351">
        <v>3.45</v>
      </c>
      <c r="L2665" s="3" t="str">
        <f>IFERROR(INDEX(dbOrdini[PREZZO
VINOLUX],MATCH(A2665,dbOrdini[CODICE
ANKER],0)),"")</f>
        <v/>
      </c>
      <c r="M2665" s="347" t="s">
        <v>28195</v>
      </c>
      <c r="N2665" s="15" t="str">
        <f>IFERROR(INDEX(dbOrdini[ORDINE],MATCH(A2665,dbOrdini[CODICE
ANKER]*(dbOrdini[CODICE
SUPPLY]="GEN24"),0)),"")</f>
        <v/>
      </c>
      <c r="O2665" s="352" t="s">
        <v>8</v>
      </c>
      <c r="P2665" s="347" t="s">
        <v>5961</v>
      </c>
    </row>
    <row r="2666" spans="1:16">
      <c r="A2666" s="347" t="s">
        <v>5962</v>
      </c>
      <c r="B2666" s="348">
        <v>14</v>
      </c>
      <c r="C2666" s="347" t="s">
        <v>28152</v>
      </c>
      <c r="D2666" s="347" t="s">
        <v>5963</v>
      </c>
      <c r="E2666" s="347">
        <v>6</v>
      </c>
      <c r="F2666" s="347">
        <v>0.7</v>
      </c>
      <c r="G2666" s="347" t="s">
        <v>11</v>
      </c>
      <c r="H2666" s="349">
        <v>43</v>
      </c>
      <c r="I2666" s="350" t="s">
        <v>12</v>
      </c>
      <c r="J2666" s="351">
        <f t="shared" si="41"/>
        <v>239.70000000000002</v>
      </c>
      <c r="K2666" s="351">
        <v>39.950000000000003</v>
      </c>
      <c r="L2666" s="3" t="str">
        <f>IFERROR(INDEX(dbOrdini[PREZZO
VINOLUX],MATCH(A2666,dbOrdini[CODICE
ANKER],0)),"")</f>
        <v/>
      </c>
      <c r="M2666" s="347" t="s">
        <v>10542</v>
      </c>
      <c r="N2666" s="15" t="str">
        <f>IFERROR(INDEX(dbOrdini[ORDINE],MATCH(A2666,dbOrdini[CODICE
ANKER]*(dbOrdini[CODICE
SUPPLY]="GEN24"),0)),"")</f>
        <v/>
      </c>
      <c r="O2666" s="352" t="s">
        <v>8</v>
      </c>
      <c r="P2666" s="347" t="s">
        <v>5964</v>
      </c>
    </row>
    <row r="2667" spans="1:16">
      <c r="A2667" s="347" t="s">
        <v>5965</v>
      </c>
      <c r="B2667" s="348">
        <v>0</v>
      </c>
      <c r="C2667" s="347" t="s">
        <v>28152</v>
      </c>
      <c r="D2667" s="347" t="s">
        <v>5966</v>
      </c>
      <c r="E2667" s="347">
        <v>6</v>
      </c>
      <c r="F2667" s="347">
        <v>0.7</v>
      </c>
      <c r="G2667" s="347" t="s">
        <v>11</v>
      </c>
      <c r="H2667" s="349">
        <v>18</v>
      </c>
      <c r="I2667" s="350" t="s">
        <v>12</v>
      </c>
      <c r="J2667" s="351">
        <f t="shared" si="41"/>
        <v>52.5</v>
      </c>
      <c r="K2667" s="351">
        <v>8.75</v>
      </c>
      <c r="L2667" s="3" t="str">
        <f>IFERROR(INDEX(dbOrdini[PREZZO
VINOLUX],MATCH(A2667,dbOrdini[CODICE
ANKER],0)),"")</f>
        <v/>
      </c>
      <c r="M2667" s="347" t="s">
        <v>10539</v>
      </c>
      <c r="N2667" s="15" t="str">
        <f>IFERROR(INDEX(dbOrdini[ORDINE],MATCH(A2667,dbOrdini[CODICE
ANKER]*(dbOrdini[CODICE
SUPPLY]="GEN24"),0)),"")</f>
        <v/>
      </c>
      <c r="O2667" s="352" t="s">
        <v>8</v>
      </c>
      <c r="P2667" s="347" t="s">
        <v>5967</v>
      </c>
    </row>
    <row r="2668" spans="1:16">
      <c r="A2668" s="347" t="s">
        <v>5968</v>
      </c>
      <c r="B2668" s="348">
        <v>777</v>
      </c>
      <c r="C2668" s="347" t="s">
        <v>28152</v>
      </c>
      <c r="D2668" s="347" t="s">
        <v>5969</v>
      </c>
      <c r="E2668" s="347">
        <v>6</v>
      </c>
      <c r="F2668" s="347">
        <v>0.7</v>
      </c>
      <c r="G2668" s="347" t="s">
        <v>11</v>
      </c>
      <c r="H2668" s="349">
        <v>20</v>
      </c>
      <c r="I2668" s="350" t="s">
        <v>12</v>
      </c>
      <c r="J2668" s="351">
        <f t="shared" si="41"/>
        <v>47.099999999999994</v>
      </c>
      <c r="K2668" s="351">
        <v>7.85</v>
      </c>
      <c r="L2668" s="3" t="str">
        <f>IFERROR(INDEX(dbOrdini[PREZZO
VINOLUX],MATCH(A2668,dbOrdini[CODICE
ANKER],0)),"")</f>
        <v/>
      </c>
      <c r="M2668" s="347" t="s">
        <v>10539</v>
      </c>
      <c r="N2668" s="15" t="str">
        <f>IFERROR(INDEX(dbOrdini[ORDINE],MATCH(A2668,dbOrdini[CODICE
ANKER]*(dbOrdini[CODICE
SUPPLY]="GEN24"),0)),"")</f>
        <v/>
      </c>
      <c r="O2668" s="352" t="s">
        <v>8</v>
      </c>
      <c r="P2668" s="347" t="s">
        <v>5970</v>
      </c>
    </row>
    <row r="2669" spans="1:16">
      <c r="A2669" s="347" t="s">
        <v>5971</v>
      </c>
      <c r="B2669" s="348">
        <v>8</v>
      </c>
      <c r="C2669" s="347" t="s">
        <v>28152</v>
      </c>
      <c r="D2669" s="347" t="s">
        <v>5972</v>
      </c>
      <c r="E2669" s="347">
        <v>6</v>
      </c>
      <c r="F2669" s="347">
        <v>0.7</v>
      </c>
      <c r="G2669" s="347" t="s">
        <v>11</v>
      </c>
      <c r="H2669" s="349">
        <v>20</v>
      </c>
      <c r="I2669" s="350" t="s">
        <v>12</v>
      </c>
      <c r="J2669" s="351">
        <f t="shared" si="41"/>
        <v>57.900000000000006</v>
      </c>
      <c r="K2669" s="351">
        <v>9.65</v>
      </c>
      <c r="L2669" s="3" t="str">
        <f>IFERROR(INDEX(dbOrdini[PREZZO
VINOLUX],MATCH(A2669,dbOrdini[CODICE
ANKER],0)),"")</f>
        <v/>
      </c>
      <c r="M2669" s="347" t="s">
        <v>10539</v>
      </c>
      <c r="N2669" s="15" t="str">
        <f>IFERROR(INDEX(dbOrdini[ORDINE],MATCH(A2669,dbOrdini[CODICE
ANKER]*(dbOrdini[CODICE
SUPPLY]="GEN24"),0)),"")</f>
        <v/>
      </c>
      <c r="O2669" s="352" t="s">
        <v>8</v>
      </c>
      <c r="P2669" s="347" t="s">
        <v>5973</v>
      </c>
    </row>
    <row r="2670" spans="1:16">
      <c r="A2670" s="347" t="s">
        <v>5974</v>
      </c>
      <c r="B2670" s="348">
        <v>84</v>
      </c>
      <c r="C2670" s="347" t="s">
        <v>28152</v>
      </c>
      <c r="D2670" s="347" t="s">
        <v>5975</v>
      </c>
      <c r="E2670" s="347">
        <v>6</v>
      </c>
      <c r="F2670" s="347">
        <v>0.7</v>
      </c>
      <c r="G2670" s="347" t="s">
        <v>11</v>
      </c>
      <c r="H2670" s="349">
        <v>70</v>
      </c>
      <c r="I2670" s="350" t="s">
        <v>12</v>
      </c>
      <c r="J2670" s="351">
        <f t="shared" si="41"/>
        <v>98.699999999999989</v>
      </c>
      <c r="K2670" s="351">
        <v>16.45</v>
      </c>
      <c r="L2670" s="3" t="str">
        <f>IFERROR(INDEX(dbOrdini[PREZZO
VINOLUX],MATCH(A2670,dbOrdini[CODICE
ANKER],0)),"")</f>
        <v/>
      </c>
      <c r="M2670" s="347" t="s">
        <v>28163</v>
      </c>
      <c r="N2670" s="15" t="str">
        <f>IFERROR(INDEX(dbOrdini[ORDINE],MATCH(A2670,dbOrdini[CODICE
ANKER]*(dbOrdini[CODICE
SUPPLY]="GEN24"),0)),"")</f>
        <v/>
      </c>
      <c r="O2670" s="352" t="s">
        <v>8</v>
      </c>
      <c r="P2670" s="347" t="s">
        <v>5976</v>
      </c>
    </row>
    <row r="2671" spans="1:16">
      <c r="A2671" s="347" t="s">
        <v>5977</v>
      </c>
      <c r="B2671" s="348">
        <v>153</v>
      </c>
      <c r="C2671" s="347" t="s">
        <v>28152</v>
      </c>
      <c r="D2671" s="347" t="s">
        <v>5978</v>
      </c>
      <c r="E2671" s="347">
        <v>6</v>
      </c>
      <c r="F2671" s="347">
        <v>0.7</v>
      </c>
      <c r="G2671" s="347" t="s">
        <v>11</v>
      </c>
      <c r="H2671" s="349">
        <v>68</v>
      </c>
      <c r="I2671" s="350" t="s">
        <v>12</v>
      </c>
      <c r="J2671" s="351">
        <f t="shared" si="41"/>
        <v>97.5</v>
      </c>
      <c r="K2671" s="351">
        <v>16.25</v>
      </c>
      <c r="L2671" s="3" t="str">
        <f>IFERROR(INDEX(dbOrdini[PREZZO
VINOLUX],MATCH(A2671,dbOrdini[CODICE
ANKER],0)),"")</f>
        <v/>
      </c>
      <c r="M2671" s="347" t="s">
        <v>28163</v>
      </c>
      <c r="N2671" s="15" t="str">
        <f>IFERROR(INDEX(dbOrdini[ORDINE],MATCH(A2671,dbOrdini[CODICE
ANKER]*(dbOrdini[CODICE
SUPPLY]="GEN24"),0)),"")</f>
        <v/>
      </c>
      <c r="O2671" s="352" t="s">
        <v>8</v>
      </c>
      <c r="P2671" s="347" t="s">
        <v>5979</v>
      </c>
    </row>
    <row r="2672" spans="1:16">
      <c r="A2672" s="347" t="s">
        <v>5980</v>
      </c>
      <c r="B2672" s="348">
        <v>0</v>
      </c>
      <c r="C2672" s="347" t="s">
        <v>28152</v>
      </c>
      <c r="D2672" s="347" t="s">
        <v>5981</v>
      </c>
      <c r="E2672" s="347">
        <v>6</v>
      </c>
      <c r="F2672" s="347">
        <v>0.7</v>
      </c>
      <c r="G2672" s="347" t="s">
        <v>11</v>
      </c>
      <c r="H2672" s="349">
        <v>40</v>
      </c>
      <c r="I2672" s="350" t="s">
        <v>12</v>
      </c>
      <c r="J2672" s="351">
        <f t="shared" si="41"/>
        <v>153</v>
      </c>
      <c r="K2672" s="351">
        <v>25.5</v>
      </c>
      <c r="L2672" s="3" t="str">
        <f>IFERROR(INDEX(dbOrdini[PREZZO
VINOLUX],MATCH(A2672,dbOrdini[CODICE
ANKER],0)),"")</f>
        <v/>
      </c>
      <c r="M2672" s="347" t="s">
        <v>10535</v>
      </c>
      <c r="N2672" s="15" t="str">
        <f>IFERROR(INDEX(dbOrdini[ORDINE],MATCH(A2672,dbOrdini[CODICE
ANKER]*(dbOrdini[CODICE
SUPPLY]="GEN24"),0)),"")</f>
        <v/>
      </c>
      <c r="O2672" s="352" t="s">
        <v>8</v>
      </c>
      <c r="P2672" s="347" t="s">
        <v>5982</v>
      </c>
    </row>
    <row r="2673" spans="1:16">
      <c r="A2673" s="347" t="s">
        <v>5983</v>
      </c>
      <c r="B2673" s="348">
        <v>5</v>
      </c>
      <c r="C2673" s="347" t="s">
        <v>28152</v>
      </c>
      <c r="D2673" s="347" t="s">
        <v>5984</v>
      </c>
      <c r="E2673" s="347">
        <v>3</v>
      </c>
      <c r="F2673" s="347">
        <v>0.7</v>
      </c>
      <c r="G2673" s="347" t="s">
        <v>11</v>
      </c>
      <c r="H2673" s="349">
        <v>48</v>
      </c>
      <c r="I2673" s="350" t="s">
        <v>12</v>
      </c>
      <c r="J2673" s="351">
        <f t="shared" si="41"/>
        <v>103.5</v>
      </c>
      <c r="K2673" s="351">
        <v>34.5</v>
      </c>
      <c r="L2673" s="3" t="str">
        <f>IFERROR(INDEX(dbOrdini[PREZZO
VINOLUX],MATCH(A2673,dbOrdini[CODICE
ANKER],0)),"")</f>
        <v/>
      </c>
      <c r="M2673" s="347" t="s">
        <v>10535</v>
      </c>
      <c r="N2673" s="15" t="str">
        <f>IFERROR(INDEX(dbOrdini[ORDINE],MATCH(A2673,dbOrdini[CODICE
ANKER]*(dbOrdini[CODICE
SUPPLY]="GEN24"),0)),"")</f>
        <v/>
      </c>
      <c r="O2673" s="352" t="s">
        <v>8</v>
      </c>
      <c r="P2673" s="347" t="s">
        <v>28745</v>
      </c>
    </row>
    <row r="2674" spans="1:16">
      <c r="A2674" s="347" t="s">
        <v>5985</v>
      </c>
      <c r="B2674" s="348">
        <v>1</v>
      </c>
      <c r="C2674" s="347" t="s">
        <v>28152</v>
      </c>
      <c r="D2674" s="347" t="s">
        <v>5986</v>
      </c>
      <c r="E2674" s="347">
        <v>3</v>
      </c>
      <c r="F2674" s="347">
        <v>0.7</v>
      </c>
      <c r="G2674" s="347" t="s">
        <v>11</v>
      </c>
      <c r="H2674" s="349">
        <v>55</v>
      </c>
      <c r="I2674" s="350" t="s">
        <v>12</v>
      </c>
      <c r="J2674" s="351">
        <f t="shared" si="41"/>
        <v>104.55000000000001</v>
      </c>
      <c r="K2674" s="351">
        <v>34.85</v>
      </c>
      <c r="L2674" s="3" t="str">
        <f>IFERROR(INDEX(dbOrdini[PREZZO
VINOLUX],MATCH(A2674,dbOrdini[CODICE
ANKER],0)),"")</f>
        <v/>
      </c>
      <c r="M2674" s="347" t="s">
        <v>10535</v>
      </c>
      <c r="N2674" s="15" t="str">
        <f>IFERROR(INDEX(dbOrdini[ORDINE],MATCH(A2674,dbOrdini[CODICE
ANKER]*(dbOrdini[CODICE
SUPPLY]="GEN24"),0)),"")</f>
        <v/>
      </c>
      <c r="O2674" s="352" t="s">
        <v>8</v>
      </c>
      <c r="P2674" s="347" t="s">
        <v>5987</v>
      </c>
    </row>
    <row r="2675" spans="1:16">
      <c r="A2675" s="347" t="s">
        <v>5988</v>
      </c>
      <c r="B2675" s="348">
        <v>46</v>
      </c>
      <c r="C2675" s="347" t="s">
        <v>28152</v>
      </c>
      <c r="D2675" s="347" t="s">
        <v>5989</v>
      </c>
      <c r="E2675" s="347">
        <v>3</v>
      </c>
      <c r="F2675" s="347">
        <v>0.7</v>
      </c>
      <c r="G2675" s="347" t="s">
        <v>11</v>
      </c>
      <c r="H2675" s="349">
        <v>55</v>
      </c>
      <c r="I2675" s="350" t="s">
        <v>12</v>
      </c>
      <c r="J2675" s="351">
        <f t="shared" si="41"/>
        <v>104.55000000000001</v>
      </c>
      <c r="K2675" s="351">
        <v>34.85</v>
      </c>
      <c r="L2675" s="3" t="str">
        <f>IFERROR(INDEX(dbOrdini[PREZZO
VINOLUX],MATCH(A2675,dbOrdini[CODICE
ANKER],0)),"")</f>
        <v/>
      </c>
      <c r="M2675" s="347" t="s">
        <v>10535</v>
      </c>
      <c r="N2675" s="15" t="str">
        <f>IFERROR(INDEX(dbOrdini[ORDINE],MATCH(A2675,dbOrdini[CODICE
ANKER]*(dbOrdini[CODICE
SUPPLY]="GEN24"),0)),"")</f>
        <v/>
      </c>
      <c r="O2675" s="352" t="s">
        <v>8</v>
      </c>
      <c r="P2675" s="347" t="s">
        <v>5990</v>
      </c>
    </row>
    <row r="2676" spans="1:16">
      <c r="A2676" s="347" t="s">
        <v>5991</v>
      </c>
      <c r="B2676" s="348">
        <v>4</v>
      </c>
      <c r="C2676" s="347" t="s">
        <v>28152</v>
      </c>
      <c r="D2676" s="347" t="s">
        <v>5992</v>
      </c>
      <c r="E2676" s="347">
        <v>3</v>
      </c>
      <c r="F2676" s="347">
        <v>0.7</v>
      </c>
      <c r="G2676" s="347" t="s">
        <v>11</v>
      </c>
      <c r="H2676" s="349">
        <v>43</v>
      </c>
      <c r="I2676" s="350" t="s">
        <v>12</v>
      </c>
      <c r="J2676" s="351">
        <f t="shared" si="41"/>
        <v>104.25</v>
      </c>
      <c r="K2676" s="351">
        <v>34.75</v>
      </c>
      <c r="L2676" s="3" t="str">
        <f>IFERROR(INDEX(dbOrdini[PREZZO
VINOLUX],MATCH(A2676,dbOrdini[CODICE
ANKER],0)),"")</f>
        <v/>
      </c>
      <c r="M2676" s="347" t="s">
        <v>10535</v>
      </c>
      <c r="N2676" s="15" t="str">
        <f>IFERROR(INDEX(dbOrdini[ORDINE],MATCH(A2676,dbOrdini[CODICE
ANKER]*(dbOrdini[CODICE
SUPPLY]="GEN24"),0)),"")</f>
        <v/>
      </c>
      <c r="O2676" s="352" t="s">
        <v>8</v>
      </c>
      <c r="P2676" s="347" t="s">
        <v>5993</v>
      </c>
    </row>
    <row r="2677" spans="1:16">
      <c r="A2677" s="347" t="s">
        <v>5994</v>
      </c>
      <c r="B2677" s="348">
        <v>14</v>
      </c>
      <c r="C2677" s="347" t="s">
        <v>28152</v>
      </c>
      <c r="D2677" s="347" t="s">
        <v>5995</v>
      </c>
      <c r="E2677" s="347">
        <v>6</v>
      </c>
      <c r="F2677" s="347">
        <v>0.75</v>
      </c>
      <c r="G2677" s="347" t="s">
        <v>11</v>
      </c>
      <c r="H2677" s="349">
        <v>13</v>
      </c>
      <c r="I2677" s="350" t="s">
        <v>12</v>
      </c>
      <c r="J2677" s="351">
        <f t="shared" si="41"/>
        <v>28.799999999999997</v>
      </c>
      <c r="K2677" s="351">
        <v>4.8</v>
      </c>
      <c r="L2677" s="3" t="str">
        <f>IFERROR(INDEX(dbOrdini[PREZZO
VINOLUX],MATCH(A2677,dbOrdini[CODICE
ANKER],0)),"")</f>
        <v/>
      </c>
      <c r="M2677" s="347" t="s">
        <v>28210</v>
      </c>
      <c r="N2677" s="15" t="str">
        <f>IFERROR(INDEX(dbOrdini[ORDINE],MATCH(A2677,dbOrdini[CODICE
ANKER]*(dbOrdini[CODICE
SUPPLY]="GEN24"),0)),"")</f>
        <v/>
      </c>
      <c r="O2677" s="352" t="s">
        <v>8</v>
      </c>
      <c r="P2677" s="347" t="s">
        <v>5996</v>
      </c>
    </row>
    <row r="2678" spans="1:16">
      <c r="A2678" s="347" t="s">
        <v>28746</v>
      </c>
      <c r="B2678" s="348">
        <v>0</v>
      </c>
      <c r="C2678" s="347" t="s">
        <v>28152</v>
      </c>
      <c r="D2678" s="347" t="s">
        <v>5998</v>
      </c>
      <c r="E2678" s="347">
        <v>6</v>
      </c>
      <c r="F2678" s="347">
        <v>1.5</v>
      </c>
      <c r="G2678" s="347" t="s">
        <v>11</v>
      </c>
      <c r="H2678" s="349">
        <v>40</v>
      </c>
      <c r="I2678" s="350" t="s">
        <v>12</v>
      </c>
      <c r="J2678" s="351">
        <f t="shared" si="41"/>
        <v>61.5</v>
      </c>
      <c r="K2678" s="351">
        <v>10.25</v>
      </c>
      <c r="L2678" s="3" t="str">
        <f>IFERROR(INDEX(dbOrdini[PREZZO
VINOLUX],MATCH(A2678,dbOrdini[CODICE
ANKER],0)),"")</f>
        <v/>
      </c>
      <c r="M2678" s="347" t="s">
        <v>10541</v>
      </c>
      <c r="N2678" s="15" t="str">
        <f>IFERROR(INDEX(dbOrdini[ORDINE],MATCH(A2678,dbOrdini[CODICE
ANKER]*(dbOrdini[CODICE
SUPPLY]="GEN24"),0)),"")</f>
        <v/>
      </c>
      <c r="O2678" s="352" t="s">
        <v>8</v>
      </c>
      <c r="P2678" s="347" t="s">
        <v>28747</v>
      </c>
    </row>
    <row r="2679" spans="1:16">
      <c r="A2679" s="347" t="s">
        <v>6002</v>
      </c>
      <c r="B2679" s="348">
        <v>1063</v>
      </c>
      <c r="C2679" s="347" t="s">
        <v>28152</v>
      </c>
      <c r="D2679" s="347" t="s">
        <v>5998</v>
      </c>
      <c r="E2679" s="347">
        <v>6</v>
      </c>
      <c r="F2679" s="347">
        <v>0.7</v>
      </c>
      <c r="G2679" s="347" t="s">
        <v>11</v>
      </c>
      <c r="H2679" s="349">
        <v>40</v>
      </c>
      <c r="I2679" s="350" t="s">
        <v>12</v>
      </c>
      <c r="J2679" s="351">
        <f t="shared" si="41"/>
        <v>21.6</v>
      </c>
      <c r="K2679" s="351">
        <v>3.6</v>
      </c>
      <c r="L2679" s="3" t="str">
        <f>IFERROR(INDEX(dbOrdini[PREZZO
VINOLUX],MATCH(A2679,dbOrdini[CODICE
ANKER],0)),"")</f>
        <v/>
      </c>
      <c r="M2679" s="347" t="s">
        <v>10541</v>
      </c>
      <c r="N2679" s="15" t="str">
        <f>IFERROR(INDEX(dbOrdini[ORDINE],MATCH(A2679,dbOrdini[CODICE
ANKER]*(dbOrdini[CODICE
SUPPLY]="GEN24"),0)),"")</f>
        <v/>
      </c>
      <c r="O2679" s="352" t="s">
        <v>8</v>
      </c>
      <c r="P2679" s="347" t="s">
        <v>6003</v>
      </c>
    </row>
    <row r="2680" spans="1:16">
      <c r="A2680" s="347" t="s">
        <v>5997</v>
      </c>
      <c r="B2680" s="348">
        <v>45</v>
      </c>
      <c r="C2680" s="347" t="s">
        <v>28152</v>
      </c>
      <c r="D2680" s="347" t="s">
        <v>5998</v>
      </c>
      <c r="E2680" s="347">
        <v>6</v>
      </c>
      <c r="F2680" s="347">
        <v>0.2</v>
      </c>
      <c r="G2680" s="347" t="s">
        <v>11</v>
      </c>
      <c r="H2680" s="349">
        <v>40</v>
      </c>
      <c r="I2680" s="350" t="s">
        <v>12</v>
      </c>
      <c r="J2680" s="351">
        <f t="shared" si="41"/>
        <v>8.3999999999999986</v>
      </c>
      <c r="K2680" s="351">
        <v>1.4</v>
      </c>
      <c r="L2680" s="3" t="str">
        <f>IFERROR(INDEX(dbOrdini[PREZZO
VINOLUX],MATCH(A2680,dbOrdini[CODICE
ANKER],0)),"")</f>
        <v/>
      </c>
      <c r="M2680" s="347" t="s">
        <v>10541</v>
      </c>
      <c r="N2680" s="15" t="str">
        <f>IFERROR(INDEX(dbOrdini[ORDINE],MATCH(A2680,dbOrdini[CODICE
ANKER]*(dbOrdini[CODICE
SUPPLY]="GEN24"),0)),"")</f>
        <v/>
      </c>
      <c r="O2680" s="352" t="s">
        <v>8</v>
      </c>
      <c r="P2680" s="347" t="s">
        <v>5999</v>
      </c>
    </row>
    <row r="2681" spans="1:16">
      <c r="A2681" s="347" t="s">
        <v>6000</v>
      </c>
      <c r="B2681" s="348">
        <v>20</v>
      </c>
      <c r="C2681" s="347" t="s">
        <v>28152</v>
      </c>
      <c r="D2681" s="347" t="s">
        <v>5998</v>
      </c>
      <c r="E2681" s="347">
        <v>12</v>
      </c>
      <c r="F2681" s="347">
        <v>0.35</v>
      </c>
      <c r="G2681" s="347" t="s">
        <v>11</v>
      </c>
      <c r="H2681" s="349">
        <v>40</v>
      </c>
      <c r="I2681" s="350" t="s">
        <v>12</v>
      </c>
      <c r="J2681" s="351">
        <f t="shared" si="41"/>
        <v>46.2</v>
      </c>
      <c r="K2681" s="351">
        <v>3.85</v>
      </c>
      <c r="L2681" s="3" t="str">
        <f>IFERROR(INDEX(dbOrdini[PREZZO
VINOLUX],MATCH(A2681,dbOrdini[CODICE
ANKER],0)),"")</f>
        <v/>
      </c>
      <c r="M2681" s="347" t="s">
        <v>10541</v>
      </c>
      <c r="N2681" s="15" t="str">
        <f>IFERROR(INDEX(dbOrdini[ORDINE],MATCH(A2681,dbOrdini[CODICE
ANKER]*(dbOrdini[CODICE
SUPPLY]="GEN24"),0)),"")</f>
        <v/>
      </c>
      <c r="O2681" s="352" t="s">
        <v>8</v>
      </c>
      <c r="P2681" s="347" t="s">
        <v>6001</v>
      </c>
    </row>
    <row r="2682" spans="1:16">
      <c r="A2682" s="347" t="s">
        <v>6004</v>
      </c>
      <c r="B2682" s="348">
        <v>29</v>
      </c>
      <c r="C2682" s="347" t="s">
        <v>28152</v>
      </c>
      <c r="D2682" s="347" t="s">
        <v>5998</v>
      </c>
      <c r="E2682" s="347">
        <v>6</v>
      </c>
      <c r="F2682" s="347">
        <v>1</v>
      </c>
      <c r="G2682" s="347" t="s">
        <v>11</v>
      </c>
      <c r="H2682" s="349">
        <v>40</v>
      </c>
      <c r="I2682" s="350" t="s">
        <v>12</v>
      </c>
      <c r="J2682" s="351">
        <f t="shared" si="41"/>
        <v>32.700000000000003</v>
      </c>
      <c r="K2682" s="351">
        <v>5.45</v>
      </c>
      <c r="L2682" s="3" t="str">
        <f>IFERROR(INDEX(dbOrdini[PREZZO
VINOLUX],MATCH(A2682,dbOrdini[CODICE
ANKER],0)),"")</f>
        <v/>
      </c>
      <c r="M2682" s="347" t="s">
        <v>10541</v>
      </c>
      <c r="N2682" s="15" t="str">
        <f>IFERROR(INDEX(dbOrdini[ORDINE],MATCH(A2682,dbOrdini[CODICE
ANKER]*(dbOrdini[CODICE
SUPPLY]="GEN24"),0)),"")</f>
        <v/>
      </c>
      <c r="O2682" s="352" t="s">
        <v>8</v>
      </c>
      <c r="P2682" s="347" t="s">
        <v>6005</v>
      </c>
    </row>
    <row r="2683" spans="1:16">
      <c r="A2683" s="347" t="s">
        <v>11106</v>
      </c>
      <c r="B2683" s="348">
        <v>1</v>
      </c>
      <c r="C2683" s="347" t="s">
        <v>28152</v>
      </c>
      <c r="D2683" s="347" t="s">
        <v>11107</v>
      </c>
      <c r="E2683" s="347">
        <v>6</v>
      </c>
      <c r="F2683" s="347">
        <v>0.7</v>
      </c>
      <c r="G2683" s="347" t="s">
        <v>11</v>
      </c>
      <c r="H2683" s="349">
        <v>50</v>
      </c>
      <c r="I2683" s="350" t="s">
        <v>12</v>
      </c>
      <c r="J2683" s="351">
        <f t="shared" si="41"/>
        <v>66.179999999999993</v>
      </c>
      <c r="K2683" s="351">
        <v>11.03</v>
      </c>
      <c r="L2683" s="3" t="str">
        <f>IFERROR(INDEX(dbOrdini[PREZZO
VINOLUX],MATCH(A2683,dbOrdini[CODICE
ANKER],0)),"")</f>
        <v/>
      </c>
      <c r="M2683" s="347" t="s">
        <v>10551</v>
      </c>
      <c r="N2683" s="15" t="str">
        <f>IFERROR(INDEX(dbOrdini[ORDINE],MATCH(A2683,dbOrdini[CODICE
ANKER]*(dbOrdini[CODICE
SUPPLY]="GEN24"),0)),"")</f>
        <v/>
      </c>
      <c r="O2683" s="352" t="s">
        <v>8</v>
      </c>
      <c r="P2683" s="347" t="s">
        <v>11696</v>
      </c>
    </row>
    <row r="2684" spans="1:16">
      <c r="A2684" s="347" t="s">
        <v>6006</v>
      </c>
      <c r="B2684" s="348">
        <v>0</v>
      </c>
      <c r="C2684" s="347" t="s">
        <v>28152</v>
      </c>
      <c r="D2684" s="347" t="s">
        <v>6007</v>
      </c>
      <c r="E2684" s="347">
        <v>6</v>
      </c>
      <c r="F2684" s="347">
        <v>0.7</v>
      </c>
      <c r="G2684" s="347" t="s">
        <v>11</v>
      </c>
      <c r="H2684" s="349">
        <v>43</v>
      </c>
      <c r="I2684" s="350" t="s">
        <v>12</v>
      </c>
      <c r="J2684" s="351">
        <f t="shared" si="41"/>
        <v>285.60000000000002</v>
      </c>
      <c r="K2684" s="351">
        <v>47.6</v>
      </c>
      <c r="L2684" s="3" t="str">
        <f>IFERROR(INDEX(dbOrdini[PREZZO
VINOLUX],MATCH(A2684,dbOrdini[CODICE
ANKER],0)),"")</f>
        <v/>
      </c>
      <c r="M2684" s="347" t="s">
        <v>10536</v>
      </c>
      <c r="N2684" s="15" t="str">
        <f>IFERROR(INDEX(dbOrdini[ORDINE],MATCH(A2684,dbOrdini[CODICE
ANKER]*(dbOrdini[CODICE
SUPPLY]="GEN24"),0)),"")</f>
        <v/>
      </c>
      <c r="O2684" s="352" t="s">
        <v>8</v>
      </c>
      <c r="P2684" s="347" t="s">
        <v>6008</v>
      </c>
    </row>
    <row r="2685" spans="1:16">
      <c r="A2685" s="347" t="s">
        <v>6009</v>
      </c>
      <c r="B2685" s="348">
        <v>0</v>
      </c>
      <c r="C2685" s="347" t="s">
        <v>28152</v>
      </c>
      <c r="D2685" s="347" t="s">
        <v>6010</v>
      </c>
      <c r="E2685" s="347">
        <v>6</v>
      </c>
      <c r="F2685" s="347">
        <v>0.7</v>
      </c>
      <c r="G2685" s="347" t="s">
        <v>11</v>
      </c>
      <c r="H2685" s="349">
        <v>57.3</v>
      </c>
      <c r="I2685" s="350" t="s">
        <v>12</v>
      </c>
      <c r="J2685" s="351">
        <f t="shared" si="41"/>
        <v>690</v>
      </c>
      <c r="K2685" s="351">
        <v>115</v>
      </c>
      <c r="L2685" s="3" t="str">
        <f>IFERROR(INDEX(dbOrdini[PREZZO
VINOLUX],MATCH(A2685,dbOrdini[CODICE
ANKER],0)),"")</f>
        <v/>
      </c>
      <c r="M2685" s="347" t="s">
        <v>10536</v>
      </c>
      <c r="N2685" s="15" t="str">
        <f>IFERROR(INDEX(dbOrdini[ORDINE],MATCH(A2685,dbOrdini[CODICE
ANKER]*(dbOrdini[CODICE
SUPPLY]="GEN24"),0)),"")</f>
        <v/>
      </c>
      <c r="O2685" s="352" t="s">
        <v>8</v>
      </c>
      <c r="P2685" s="347" t="s">
        <v>6011</v>
      </c>
    </row>
    <row r="2686" spans="1:16">
      <c r="A2686" s="347" t="s">
        <v>11697</v>
      </c>
      <c r="B2686" s="348">
        <v>0</v>
      </c>
      <c r="C2686" s="347" t="s">
        <v>28152</v>
      </c>
      <c r="D2686" s="347" t="s">
        <v>11698</v>
      </c>
      <c r="E2686" s="347">
        <v>6</v>
      </c>
      <c r="F2686" s="347">
        <v>0.7</v>
      </c>
      <c r="G2686" s="347" t="s">
        <v>11</v>
      </c>
      <c r="H2686" s="349">
        <v>43</v>
      </c>
      <c r="I2686" s="350" t="s">
        <v>12</v>
      </c>
      <c r="J2686" s="351">
        <f t="shared" si="41"/>
        <v>321</v>
      </c>
      <c r="K2686" s="351">
        <v>53.5</v>
      </c>
      <c r="L2686" s="3" t="str">
        <f>IFERROR(INDEX(dbOrdini[PREZZO
VINOLUX],MATCH(A2686,dbOrdini[CODICE
ANKER],0)),"")</f>
        <v/>
      </c>
      <c r="M2686" s="347" t="s">
        <v>10536</v>
      </c>
      <c r="N2686" s="15" t="str">
        <f>IFERROR(INDEX(dbOrdini[ORDINE],MATCH(A2686,dbOrdini[CODICE
ANKER]*(dbOrdini[CODICE
SUPPLY]="GEN24"),0)),"")</f>
        <v/>
      </c>
      <c r="O2686" s="352" t="s">
        <v>8</v>
      </c>
      <c r="P2686" s="347" t="s">
        <v>6014</v>
      </c>
    </row>
    <row r="2687" spans="1:16">
      <c r="A2687" s="347" t="s">
        <v>6012</v>
      </c>
      <c r="B2687" s="348">
        <v>1059</v>
      </c>
      <c r="C2687" s="347" t="s">
        <v>28152</v>
      </c>
      <c r="D2687" s="347" t="s">
        <v>6013</v>
      </c>
      <c r="E2687" s="347">
        <v>6</v>
      </c>
      <c r="F2687" s="347">
        <v>0.7</v>
      </c>
      <c r="G2687" s="347" t="s">
        <v>11</v>
      </c>
      <c r="H2687" s="349">
        <v>43</v>
      </c>
      <c r="I2687" s="350" t="s">
        <v>12</v>
      </c>
      <c r="J2687" s="351">
        <f t="shared" si="41"/>
        <v>324</v>
      </c>
      <c r="K2687" s="351">
        <v>54</v>
      </c>
      <c r="L2687" s="3" t="str">
        <f>IFERROR(INDEX(dbOrdini[PREZZO
VINOLUX],MATCH(A2687,dbOrdini[CODICE
ANKER],0)),"")</f>
        <v/>
      </c>
      <c r="M2687" s="347" t="s">
        <v>10536</v>
      </c>
      <c r="N2687" s="15" t="str">
        <f>IFERROR(INDEX(dbOrdini[ORDINE],MATCH(A2687,dbOrdini[CODICE
ANKER]*(dbOrdini[CODICE
SUPPLY]="GEN24"),0)),"")</f>
        <v/>
      </c>
      <c r="O2687" s="352" t="s">
        <v>8</v>
      </c>
      <c r="P2687" s="347" t="s">
        <v>6014</v>
      </c>
    </row>
    <row r="2688" spans="1:16">
      <c r="A2688" s="347" t="s">
        <v>6015</v>
      </c>
      <c r="B2688" s="348">
        <v>735</v>
      </c>
      <c r="C2688" s="347" t="s">
        <v>28152</v>
      </c>
      <c r="D2688" s="347" t="s">
        <v>6016</v>
      </c>
      <c r="E2688" s="347">
        <v>6</v>
      </c>
      <c r="F2688" s="347">
        <v>0.7</v>
      </c>
      <c r="G2688" s="347" t="s">
        <v>11</v>
      </c>
      <c r="H2688" s="349">
        <v>48</v>
      </c>
      <c r="I2688" s="350" t="s">
        <v>12</v>
      </c>
      <c r="J2688" s="351">
        <f t="shared" si="41"/>
        <v>195</v>
      </c>
      <c r="K2688" s="351">
        <v>32.5</v>
      </c>
      <c r="L2688" s="3" t="str">
        <f>IFERROR(INDEX(dbOrdini[PREZZO
VINOLUX],MATCH(A2688,dbOrdini[CODICE
ANKER],0)),"")</f>
        <v/>
      </c>
      <c r="M2688" s="347" t="s">
        <v>10536</v>
      </c>
      <c r="N2688" s="15" t="str">
        <f>IFERROR(INDEX(dbOrdini[ORDINE],MATCH(A2688,dbOrdini[CODICE
ANKER]*(dbOrdini[CODICE
SUPPLY]="GEN24"),0)),"")</f>
        <v/>
      </c>
      <c r="O2688" s="352" t="s">
        <v>8</v>
      </c>
      <c r="P2688" s="347" t="s">
        <v>6017</v>
      </c>
    </row>
    <row r="2689" spans="1:16">
      <c r="A2689" s="347" t="s">
        <v>6018</v>
      </c>
      <c r="B2689" s="348">
        <v>15</v>
      </c>
      <c r="C2689" s="347" t="s">
        <v>28152</v>
      </c>
      <c r="D2689" s="347" t="s">
        <v>6019</v>
      </c>
      <c r="E2689" s="347">
        <v>6</v>
      </c>
      <c r="F2689" s="347">
        <v>0.7</v>
      </c>
      <c r="G2689" s="347" t="s">
        <v>11</v>
      </c>
      <c r="H2689" s="349">
        <v>43</v>
      </c>
      <c r="I2689" s="350" t="s">
        <v>12</v>
      </c>
      <c r="J2689" s="351">
        <f t="shared" si="41"/>
        <v>467.09999999999997</v>
      </c>
      <c r="K2689" s="351">
        <v>77.849999999999994</v>
      </c>
      <c r="L2689" s="3" t="str">
        <f>IFERROR(INDEX(dbOrdini[PREZZO
VINOLUX],MATCH(A2689,dbOrdini[CODICE
ANKER],0)),"")</f>
        <v/>
      </c>
      <c r="M2689" s="347" t="s">
        <v>10536</v>
      </c>
      <c r="N2689" s="15" t="str">
        <f>IFERROR(INDEX(dbOrdini[ORDINE],MATCH(A2689,dbOrdini[CODICE
ANKER]*(dbOrdini[CODICE
SUPPLY]="GEN24"),0)),"")</f>
        <v/>
      </c>
      <c r="O2689" s="352" t="s">
        <v>8</v>
      </c>
      <c r="P2689" s="347" t="s">
        <v>6020</v>
      </c>
    </row>
    <row r="2690" spans="1:16">
      <c r="A2690" s="347" t="s">
        <v>11108</v>
      </c>
      <c r="B2690" s="348">
        <v>0</v>
      </c>
      <c r="C2690" s="347" t="s">
        <v>28152</v>
      </c>
      <c r="D2690" s="347" t="s">
        <v>11109</v>
      </c>
      <c r="E2690" s="347">
        <v>6</v>
      </c>
      <c r="F2690" s="347">
        <v>0.7</v>
      </c>
      <c r="G2690" s="347" t="s">
        <v>11</v>
      </c>
      <c r="H2690" s="349">
        <v>55</v>
      </c>
      <c r="I2690" s="350" t="s">
        <v>12</v>
      </c>
      <c r="J2690" s="351">
        <f t="shared" si="41"/>
        <v>189</v>
      </c>
      <c r="K2690" s="351">
        <v>31.5</v>
      </c>
      <c r="L2690" s="3" t="str">
        <f>IFERROR(INDEX(dbOrdini[PREZZO
VINOLUX],MATCH(A2690,dbOrdini[CODICE
ANKER],0)),"")</f>
        <v/>
      </c>
      <c r="M2690" s="347" t="s">
        <v>10536</v>
      </c>
      <c r="N2690" s="15" t="str">
        <f>IFERROR(INDEX(dbOrdini[ORDINE],MATCH(A2690,dbOrdini[CODICE
ANKER]*(dbOrdini[CODICE
SUPPLY]="GEN24"),0)),"")</f>
        <v/>
      </c>
      <c r="O2690" s="352" t="s">
        <v>8</v>
      </c>
      <c r="P2690" s="347" t="s">
        <v>11699</v>
      </c>
    </row>
    <row r="2691" spans="1:16">
      <c r="A2691" s="347" t="s">
        <v>11206</v>
      </c>
      <c r="B2691" s="348">
        <v>135</v>
      </c>
      <c r="C2691" s="347" t="s">
        <v>28152</v>
      </c>
      <c r="D2691" s="347" t="s">
        <v>11207</v>
      </c>
      <c r="E2691" s="347">
        <v>6</v>
      </c>
      <c r="F2691" s="347">
        <v>0.7</v>
      </c>
      <c r="G2691" s="347" t="s">
        <v>11</v>
      </c>
      <c r="H2691" s="349">
        <v>46</v>
      </c>
      <c r="I2691" s="350" t="s">
        <v>12</v>
      </c>
      <c r="J2691" s="351">
        <f t="shared" si="41"/>
        <v>149.39999999999998</v>
      </c>
      <c r="K2691" s="351">
        <v>24.9</v>
      </c>
      <c r="L2691" s="3" t="str">
        <f>IFERROR(INDEX(dbOrdini[PREZZO
VINOLUX],MATCH(A2691,dbOrdini[CODICE
ANKER],0)),"")</f>
        <v/>
      </c>
      <c r="M2691" s="347" t="s">
        <v>10536</v>
      </c>
      <c r="N2691" s="15" t="str">
        <f>IFERROR(INDEX(dbOrdini[ORDINE],MATCH(A2691,dbOrdini[CODICE
ANKER]*(dbOrdini[CODICE
SUPPLY]="GEN24"),0)),"")</f>
        <v/>
      </c>
      <c r="O2691" s="352" t="s">
        <v>8</v>
      </c>
      <c r="P2691" s="347" t="s">
        <v>11700</v>
      </c>
    </row>
    <row r="2692" spans="1:16">
      <c r="A2692" s="347" t="s">
        <v>6021</v>
      </c>
      <c r="B2692" s="348">
        <v>6</v>
      </c>
      <c r="C2692" s="347" t="s">
        <v>28152</v>
      </c>
      <c r="D2692" s="347" t="s">
        <v>6022</v>
      </c>
      <c r="E2692" s="347">
        <v>6</v>
      </c>
      <c r="F2692" s="347">
        <v>0.7</v>
      </c>
      <c r="G2692" s="347" t="s">
        <v>11</v>
      </c>
      <c r="H2692" s="349">
        <v>38</v>
      </c>
      <c r="I2692" s="350" t="s">
        <v>12</v>
      </c>
      <c r="J2692" s="351">
        <f t="shared" si="41"/>
        <v>139.5</v>
      </c>
      <c r="K2692" s="351">
        <v>23.25</v>
      </c>
      <c r="L2692" s="3" t="str">
        <f>IFERROR(INDEX(dbOrdini[PREZZO
VINOLUX],MATCH(A2692,dbOrdini[CODICE
ANKER],0)),"")</f>
        <v/>
      </c>
      <c r="M2692" s="347" t="s">
        <v>10531</v>
      </c>
      <c r="N2692" s="15" t="str">
        <f>IFERROR(INDEX(dbOrdini[ORDINE],MATCH(A2692,dbOrdini[CODICE
ANKER]*(dbOrdini[CODICE
SUPPLY]="GEN24"),0)),"")</f>
        <v/>
      </c>
      <c r="O2692" s="352" t="s">
        <v>8</v>
      </c>
      <c r="P2692" s="347" t="s">
        <v>6023</v>
      </c>
    </row>
    <row r="2693" spans="1:16">
      <c r="A2693" s="347" t="s">
        <v>6024</v>
      </c>
      <c r="B2693" s="348">
        <v>1</v>
      </c>
      <c r="C2693" s="347" t="s">
        <v>28152</v>
      </c>
      <c r="D2693" s="347" t="s">
        <v>6025</v>
      </c>
      <c r="E2693" s="347">
        <v>6</v>
      </c>
      <c r="F2693" s="347">
        <v>0.7</v>
      </c>
      <c r="G2693" s="347" t="s">
        <v>11</v>
      </c>
      <c r="H2693" s="349">
        <v>40</v>
      </c>
      <c r="I2693" s="350" t="s">
        <v>12</v>
      </c>
      <c r="J2693" s="351">
        <f t="shared" si="41"/>
        <v>159</v>
      </c>
      <c r="K2693" s="351">
        <v>26.5</v>
      </c>
      <c r="L2693" s="3" t="str">
        <f>IFERROR(INDEX(dbOrdini[PREZZO
VINOLUX],MATCH(A2693,dbOrdini[CODICE
ANKER],0)),"")</f>
        <v/>
      </c>
      <c r="M2693" s="347" t="s">
        <v>10531</v>
      </c>
      <c r="N2693" s="15" t="str">
        <f>IFERROR(INDEX(dbOrdini[ORDINE],MATCH(A2693,dbOrdini[CODICE
ANKER]*(dbOrdini[CODICE
SUPPLY]="GEN24"),0)),"")</f>
        <v/>
      </c>
      <c r="O2693" s="352" t="s">
        <v>8</v>
      </c>
      <c r="P2693" s="347" t="s">
        <v>6026</v>
      </c>
    </row>
    <row r="2694" spans="1:16">
      <c r="A2694" s="347" t="s">
        <v>11701</v>
      </c>
      <c r="B2694" s="348">
        <v>29</v>
      </c>
      <c r="C2694" s="347" t="s">
        <v>28152</v>
      </c>
      <c r="D2694" s="347" t="s">
        <v>11702</v>
      </c>
      <c r="E2694" s="347">
        <v>6</v>
      </c>
      <c r="F2694" s="347">
        <v>0.75</v>
      </c>
      <c r="G2694" s="347" t="s">
        <v>11</v>
      </c>
      <c r="H2694" s="349">
        <v>12</v>
      </c>
      <c r="I2694" s="350" t="s">
        <v>12</v>
      </c>
      <c r="J2694" s="351">
        <f t="shared" si="41"/>
        <v>129</v>
      </c>
      <c r="K2694" s="351">
        <v>21.5</v>
      </c>
      <c r="L2694" s="3" t="str">
        <f>IFERROR(INDEX(dbOrdini[PREZZO
VINOLUX],MATCH(A2694,dbOrdini[CODICE
ANKER],0)),"")</f>
        <v/>
      </c>
      <c r="M2694" s="347" t="s">
        <v>28233</v>
      </c>
      <c r="N2694" s="15" t="str">
        <f>IFERROR(INDEX(dbOrdini[ORDINE],MATCH(A2694,dbOrdini[CODICE
ANKER]*(dbOrdini[CODICE
SUPPLY]="GEN24"),0)),"")</f>
        <v/>
      </c>
      <c r="O2694" s="352" t="s">
        <v>8</v>
      </c>
      <c r="P2694" s="347" t="s">
        <v>11703</v>
      </c>
    </row>
    <row r="2695" spans="1:16">
      <c r="A2695" s="347" t="s">
        <v>6027</v>
      </c>
      <c r="B2695" s="348">
        <v>0</v>
      </c>
      <c r="C2695" s="347" t="s">
        <v>28152</v>
      </c>
      <c r="D2695" s="347" t="s">
        <v>6028</v>
      </c>
      <c r="E2695" s="347">
        <v>1</v>
      </c>
      <c r="F2695" s="347">
        <v>0.75</v>
      </c>
      <c r="G2695" s="347" t="s">
        <v>11</v>
      </c>
      <c r="H2695" s="349">
        <v>12</v>
      </c>
      <c r="I2695" s="350" t="s">
        <v>12</v>
      </c>
      <c r="J2695" s="351">
        <f t="shared" si="41"/>
        <v>36.5</v>
      </c>
      <c r="K2695" s="351">
        <v>36.5</v>
      </c>
      <c r="L2695" s="3" t="str">
        <f>IFERROR(INDEX(dbOrdini[PREZZO
VINOLUX],MATCH(A2695,dbOrdini[CODICE
ANKER],0)),"")</f>
        <v/>
      </c>
      <c r="M2695" s="347" t="s">
        <v>28172</v>
      </c>
      <c r="N2695" s="15" t="str">
        <f>IFERROR(INDEX(dbOrdini[ORDINE],MATCH(A2695,dbOrdini[CODICE
ANKER]*(dbOrdini[CODICE
SUPPLY]="GEN24"),0)),"")</f>
        <v/>
      </c>
      <c r="O2695" s="352" t="s">
        <v>8</v>
      </c>
      <c r="P2695" s="347" t="s">
        <v>6029</v>
      </c>
    </row>
    <row r="2696" spans="1:16">
      <c r="A2696" s="347" t="s">
        <v>6030</v>
      </c>
      <c r="B2696" s="348">
        <v>0</v>
      </c>
      <c r="C2696" s="347" t="s">
        <v>28152</v>
      </c>
      <c r="D2696" s="347" t="s">
        <v>6031</v>
      </c>
      <c r="E2696" s="347">
        <v>6</v>
      </c>
      <c r="F2696" s="347">
        <v>0.75</v>
      </c>
      <c r="G2696" s="347" t="s">
        <v>11</v>
      </c>
      <c r="H2696" s="349">
        <v>12</v>
      </c>
      <c r="I2696" s="350" t="s">
        <v>12</v>
      </c>
      <c r="J2696" s="351">
        <f t="shared" si="41"/>
        <v>75</v>
      </c>
      <c r="K2696" s="351">
        <v>12.5</v>
      </c>
      <c r="L2696" s="3" t="str">
        <f>IFERROR(INDEX(dbOrdini[PREZZO
VINOLUX],MATCH(A2696,dbOrdini[CODICE
ANKER],0)),"")</f>
        <v/>
      </c>
      <c r="M2696" s="347" t="s">
        <v>28244</v>
      </c>
      <c r="N2696" s="15" t="str">
        <f>IFERROR(INDEX(dbOrdini[ORDINE],MATCH(A2696,dbOrdini[CODICE
ANKER]*(dbOrdini[CODICE
SUPPLY]="GEN24"),0)),"")</f>
        <v/>
      </c>
      <c r="O2696" s="352" t="s">
        <v>8</v>
      </c>
      <c r="P2696" s="347" t="s">
        <v>6032</v>
      </c>
    </row>
    <row r="2697" spans="1:16">
      <c r="A2697" s="347" t="s">
        <v>6033</v>
      </c>
      <c r="B2697" s="348">
        <v>0</v>
      </c>
      <c r="C2697" s="347" t="s">
        <v>28152</v>
      </c>
      <c r="D2697" s="347" t="s">
        <v>6034</v>
      </c>
      <c r="E2697" s="347">
        <v>6</v>
      </c>
      <c r="F2697" s="347">
        <v>0.75</v>
      </c>
      <c r="G2697" s="347" t="s">
        <v>11</v>
      </c>
      <c r="H2697" s="349">
        <v>12</v>
      </c>
      <c r="I2697" s="350" t="s">
        <v>12</v>
      </c>
      <c r="J2697" s="351">
        <f t="shared" si="41"/>
        <v>142.5</v>
      </c>
      <c r="K2697" s="351">
        <v>23.75</v>
      </c>
      <c r="L2697" s="3" t="str">
        <f>IFERROR(INDEX(dbOrdini[PREZZO
VINOLUX],MATCH(A2697,dbOrdini[CODICE
ANKER],0)),"")</f>
        <v/>
      </c>
      <c r="M2697" s="347" t="s">
        <v>28244</v>
      </c>
      <c r="N2697" s="15" t="str">
        <f>IFERROR(INDEX(dbOrdini[ORDINE],MATCH(A2697,dbOrdini[CODICE
ANKER]*(dbOrdini[CODICE
SUPPLY]="GEN24"),0)),"")</f>
        <v/>
      </c>
      <c r="O2697" s="352" t="s">
        <v>8</v>
      </c>
      <c r="P2697" s="347" t="s">
        <v>6029</v>
      </c>
    </row>
    <row r="2698" spans="1:16">
      <c r="A2698" s="347" t="s">
        <v>6035</v>
      </c>
      <c r="B2698" s="348">
        <v>24</v>
      </c>
      <c r="C2698" s="347" t="s">
        <v>28152</v>
      </c>
      <c r="D2698" s="347" t="s">
        <v>6036</v>
      </c>
      <c r="E2698" s="347">
        <v>6</v>
      </c>
      <c r="F2698" s="347">
        <v>0.75</v>
      </c>
      <c r="G2698" s="347" t="s">
        <v>11</v>
      </c>
      <c r="H2698" s="349">
        <v>12</v>
      </c>
      <c r="I2698" s="350" t="s">
        <v>12</v>
      </c>
      <c r="J2698" s="351">
        <f t="shared" si="41"/>
        <v>142.5</v>
      </c>
      <c r="K2698" s="351">
        <v>23.75</v>
      </c>
      <c r="L2698" s="3" t="str">
        <f>IFERROR(INDEX(dbOrdini[PREZZO
VINOLUX],MATCH(A2698,dbOrdini[CODICE
ANKER],0)),"")</f>
        <v/>
      </c>
      <c r="M2698" s="347" t="s">
        <v>28244</v>
      </c>
      <c r="N2698" s="15" t="str">
        <f>IFERROR(INDEX(dbOrdini[ORDINE],MATCH(A2698,dbOrdini[CODICE
ANKER]*(dbOrdini[CODICE
SUPPLY]="GEN24"),0)),"")</f>
        <v/>
      </c>
      <c r="O2698" s="352" t="s">
        <v>8</v>
      </c>
      <c r="P2698" s="347" t="s">
        <v>6037</v>
      </c>
    </row>
    <row r="2699" spans="1:16">
      <c r="A2699" s="347" t="s">
        <v>6038</v>
      </c>
      <c r="B2699" s="348">
        <v>23</v>
      </c>
      <c r="C2699" s="347" t="s">
        <v>28152</v>
      </c>
      <c r="D2699" s="347" t="s">
        <v>6039</v>
      </c>
      <c r="E2699" s="347">
        <v>6</v>
      </c>
      <c r="F2699" s="347">
        <v>0.75</v>
      </c>
      <c r="G2699" s="347" t="s">
        <v>11</v>
      </c>
      <c r="H2699" s="349">
        <v>11</v>
      </c>
      <c r="I2699" s="350" t="s">
        <v>12</v>
      </c>
      <c r="J2699" s="351">
        <f t="shared" si="41"/>
        <v>142.5</v>
      </c>
      <c r="K2699" s="351">
        <v>23.75</v>
      </c>
      <c r="L2699" s="3" t="str">
        <f>IFERROR(INDEX(dbOrdini[PREZZO
VINOLUX],MATCH(A2699,dbOrdini[CODICE
ANKER],0)),"")</f>
        <v/>
      </c>
      <c r="M2699" s="347" t="s">
        <v>28245</v>
      </c>
      <c r="N2699" s="15" t="str">
        <f>IFERROR(INDEX(dbOrdini[ORDINE],MATCH(A2699,dbOrdini[CODICE
ANKER]*(dbOrdini[CODICE
SUPPLY]="GEN24"),0)),"")</f>
        <v/>
      </c>
      <c r="O2699" s="352" t="s">
        <v>8</v>
      </c>
      <c r="P2699" s="347" t="s">
        <v>6040</v>
      </c>
    </row>
    <row r="2700" spans="1:16">
      <c r="A2700" s="347" t="s">
        <v>6041</v>
      </c>
      <c r="B2700" s="348">
        <v>30</v>
      </c>
      <c r="C2700" s="347" t="s">
        <v>28152</v>
      </c>
      <c r="D2700" s="347" t="s">
        <v>6042</v>
      </c>
      <c r="E2700" s="347">
        <v>6</v>
      </c>
      <c r="F2700" s="347">
        <v>0.75</v>
      </c>
      <c r="G2700" s="347" t="s">
        <v>11</v>
      </c>
      <c r="H2700" s="349">
        <v>11</v>
      </c>
      <c r="I2700" s="350" t="s">
        <v>12</v>
      </c>
      <c r="J2700" s="351">
        <f t="shared" si="41"/>
        <v>142.5</v>
      </c>
      <c r="K2700" s="351">
        <v>23.75</v>
      </c>
      <c r="L2700" s="3" t="str">
        <f>IFERROR(INDEX(dbOrdini[PREZZO
VINOLUX],MATCH(A2700,dbOrdini[CODICE
ANKER],0)),"")</f>
        <v/>
      </c>
      <c r="M2700" s="347" t="s">
        <v>28245</v>
      </c>
      <c r="N2700" s="15" t="str">
        <f>IFERROR(INDEX(dbOrdini[ORDINE],MATCH(A2700,dbOrdini[CODICE
ANKER]*(dbOrdini[CODICE
SUPPLY]="GEN24"),0)),"")</f>
        <v/>
      </c>
      <c r="O2700" s="352" t="s">
        <v>8</v>
      </c>
      <c r="P2700" s="347" t="s">
        <v>6043</v>
      </c>
    </row>
    <row r="2701" spans="1:16">
      <c r="A2701" s="347" t="s">
        <v>6044</v>
      </c>
      <c r="B2701" s="348">
        <v>24</v>
      </c>
      <c r="C2701" s="347" t="s">
        <v>28152</v>
      </c>
      <c r="D2701" s="347" t="s">
        <v>6045</v>
      </c>
      <c r="E2701" s="347">
        <v>6</v>
      </c>
      <c r="F2701" s="347">
        <v>0.75</v>
      </c>
      <c r="G2701" s="347" t="s">
        <v>11</v>
      </c>
      <c r="H2701" s="349">
        <v>14</v>
      </c>
      <c r="I2701" s="350" t="s">
        <v>12</v>
      </c>
      <c r="J2701" s="351">
        <f t="shared" ref="J2701:J2764" si="42">E2701*K2701</f>
        <v>147</v>
      </c>
      <c r="K2701" s="351">
        <v>24.5</v>
      </c>
      <c r="L2701" s="3" t="str">
        <f>IFERROR(INDEX(dbOrdini[PREZZO
VINOLUX],MATCH(A2701,dbOrdini[CODICE
ANKER],0)),"")</f>
        <v/>
      </c>
      <c r="M2701" s="347" t="s">
        <v>28211</v>
      </c>
      <c r="N2701" s="15" t="str">
        <f>IFERROR(INDEX(dbOrdini[ORDINE],MATCH(A2701,dbOrdini[CODICE
ANKER]*(dbOrdini[CODICE
SUPPLY]="GEN24"),0)),"")</f>
        <v/>
      </c>
      <c r="O2701" s="352" t="s">
        <v>8</v>
      </c>
      <c r="P2701" s="347" t="s">
        <v>6046</v>
      </c>
    </row>
    <row r="2702" spans="1:16">
      <c r="A2702" s="347" t="s">
        <v>6047</v>
      </c>
      <c r="B2702" s="348">
        <v>30</v>
      </c>
      <c r="C2702" s="347" t="s">
        <v>28152</v>
      </c>
      <c r="D2702" s="347" t="s">
        <v>6048</v>
      </c>
      <c r="E2702" s="347">
        <v>6</v>
      </c>
      <c r="F2702" s="347">
        <v>0.75</v>
      </c>
      <c r="G2702" s="347" t="s">
        <v>11</v>
      </c>
      <c r="H2702" s="349">
        <v>12.5</v>
      </c>
      <c r="I2702" s="350" t="s">
        <v>12</v>
      </c>
      <c r="J2702" s="351">
        <f t="shared" si="42"/>
        <v>102</v>
      </c>
      <c r="K2702" s="351">
        <v>17</v>
      </c>
      <c r="L2702" s="3" t="str">
        <f>IFERROR(INDEX(dbOrdini[PREZZO
VINOLUX],MATCH(A2702,dbOrdini[CODICE
ANKER],0)),"")</f>
        <v/>
      </c>
      <c r="M2702" s="347" t="s">
        <v>28210</v>
      </c>
      <c r="N2702" s="15" t="str">
        <f>IFERROR(INDEX(dbOrdini[ORDINE],MATCH(A2702,dbOrdini[CODICE
ANKER]*(dbOrdini[CODICE
SUPPLY]="GEN24"),0)),"")</f>
        <v/>
      </c>
      <c r="O2702" s="352" t="s">
        <v>8</v>
      </c>
      <c r="P2702" s="347" t="s">
        <v>6049</v>
      </c>
    </row>
    <row r="2703" spans="1:16">
      <c r="A2703" s="347" t="s">
        <v>6050</v>
      </c>
      <c r="B2703" s="348">
        <v>17</v>
      </c>
      <c r="C2703" s="347" t="s">
        <v>28152</v>
      </c>
      <c r="D2703" s="347" t="s">
        <v>6051</v>
      </c>
      <c r="E2703" s="347">
        <v>6</v>
      </c>
      <c r="F2703" s="347">
        <v>0.75</v>
      </c>
      <c r="G2703" s="347" t="s">
        <v>11</v>
      </c>
      <c r="H2703" s="349">
        <v>13.5</v>
      </c>
      <c r="I2703" s="350" t="s">
        <v>12</v>
      </c>
      <c r="J2703" s="351">
        <f t="shared" si="42"/>
        <v>117</v>
      </c>
      <c r="K2703" s="351">
        <v>19.5</v>
      </c>
      <c r="L2703" s="3" t="str">
        <f>IFERROR(INDEX(dbOrdini[PREZZO
VINOLUX],MATCH(A2703,dbOrdini[CODICE
ANKER],0)),"")</f>
        <v/>
      </c>
      <c r="M2703" s="347" t="s">
        <v>28211</v>
      </c>
      <c r="N2703" s="15" t="str">
        <f>IFERROR(INDEX(dbOrdini[ORDINE],MATCH(A2703,dbOrdini[CODICE
ANKER]*(dbOrdini[CODICE
SUPPLY]="GEN24"),0)),"")</f>
        <v/>
      </c>
      <c r="O2703" s="352" t="s">
        <v>8</v>
      </c>
      <c r="P2703" s="347" t="s">
        <v>6052</v>
      </c>
    </row>
    <row r="2704" spans="1:16">
      <c r="A2704" s="347" t="s">
        <v>11704</v>
      </c>
      <c r="B2704" s="348">
        <v>29</v>
      </c>
      <c r="C2704" s="347" t="s">
        <v>28152</v>
      </c>
      <c r="D2704" s="347" t="s">
        <v>11705</v>
      </c>
      <c r="E2704" s="347">
        <v>6</v>
      </c>
      <c r="F2704" s="347">
        <v>0.75</v>
      </c>
      <c r="G2704" s="347" t="s">
        <v>11</v>
      </c>
      <c r="H2704" s="349">
        <v>13</v>
      </c>
      <c r="I2704" s="350" t="s">
        <v>12</v>
      </c>
      <c r="J2704" s="351">
        <f t="shared" si="42"/>
        <v>123</v>
      </c>
      <c r="K2704" s="351">
        <v>20.5</v>
      </c>
      <c r="L2704" s="3" t="str">
        <f>IFERROR(INDEX(dbOrdini[PREZZO
VINOLUX],MATCH(A2704,dbOrdini[CODICE
ANKER],0)),"")</f>
        <v/>
      </c>
      <c r="M2704" s="347" t="s">
        <v>28211</v>
      </c>
      <c r="N2704" s="15" t="str">
        <f>IFERROR(INDEX(dbOrdini[ORDINE],MATCH(A2704,dbOrdini[CODICE
ANKER]*(dbOrdini[CODICE
SUPPLY]="GEN24"),0)),"")</f>
        <v/>
      </c>
      <c r="O2704" s="352" t="s">
        <v>8</v>
      </c>
      <c r="P2704" s="347" t="s">
        <v>6053</v>
      </c>
    </row>
    <row r="2705" spans="1:16">
      <c r="A2705" s="347" t="s">
        <v>6054</v>
      </c>
      <c r="B2705" s="348">
        <v>11</v>
      </c>
      <c r="C2705" s="347" t="s">
        <v>28152</v>
      </c>
      <c r="D2705" s="347" t="s">
        <v>6055</v>
      </c>
      <c r="E2705" s="347">
        <v>6</v>
      </c>
      <c r="F2705" s="347">
        <v>0.75</v>
      </c>
      <c r="G2705" s="347" t="s">
        <v>11</v>
      </c>
      <c r="H2705" s="349">
        <v>14</v>
      </c>
      <c r="I2705" s="350" t="s">
        <v>12</v>
      </c>
      <c r="J2705" s="351">
        <f t="shared" si="42"/>
        <v>153</v>
      </c>
      <c r="K2705" s="351">
        <v>25.5</v>
      </c>
      <c r="L2705" s="3" t="str">
        <f>IFERROR(INDEX(dbOrdini[PREZZO
VINOLUX],MATCH(A2705,dbOrdini[CODICE
ANKER],0)),"")</f>
        <v/>
      </c>
      <c r="M2705" s="347" t="s">
        <v>28211</v>
      </c>
      <c r="N2705" s="15" t="str">
        <f>IFERROR(INDEX(dbOrdini[ORDINE],MATCH(A2705,dbOrdini[CODICE
ANKER]*(dbOrdini[CODICE
SUPPLY]="GEN24"),0)),"")</f>
        <v/>
      </c>
      <c r="O2705" s="352" t="s">
        <v>8</v>
      </c>
      <c r="P2705" s="347" t="s">
        <v>6056</v>
      </c>
    </row>
    <row r="2706" spans="1:16">
      <c r="A2706" s="347" t="s">
        <v>28748</v>
      </c>
      <c r="B2706" s="348">
        <v>0</v>
      </c>
      <c r="C2706" s="347" t="s">
        <v>28152</v>
      </c>
      <c r="D2706" s="347" t="s">
        <v>28749</v>
      </c>
      <c r="E2706" s="347">
        <v>6</v>
      </c>
      <c r="F2706" s="347">
        <v>0.75</v>
      </c>
      <c r="G2706" s="347" t="s">
        <v>11</v>
      </c>
      <c r="H2706" s="349">
        <v>12.5</v>
      </c>
      <c r="I2706" s="350" t="s">
        <v>12</v>
      </c>
      <c r="J2706" s="351">
        <f t="shared" si="42"/>
        <v>135</v>
      </c>
      <c r="K2706" s="351">
        <v>22.5</v>
      </c>
      <c r="L2706" s="3" t="str">
        <f>IFERROR(INDEX(dbOrdini[PREZZO
VINOLUX],MATCH(A2706,dbOrdini[CODICE
ANKER],0)),"")</f>
        <v/>
      </c>
      <c r="M2706" s="347" t="s">
        <v>28233</v>
      </c>
      <c r="N2706" s="15" t="str">
        <f>IFERROR(INDEX(dbOrdini[ORDINE],MATCH(A2706,dbOrdini[CODICE
ANKER]*(dbOrdini[CODICE
SUPPLY]="GEN24"),0)),"")</f>
        <v/>
      </c>
      <c r="O2706" s="352" t="s">
        <v>8</v>
      </c>
      <c r="P2706" s="347" t="s">
        <v>28750</v>
      </c>
    </row>
    <row r="2707" spans="1:16">
      <c r="A2707" s="347" t="s">
        <v>6057</v>
      </c>
      <c r="B2707" s="348">
        <v>33</v>
      </c>
      <c r="C2707" s="347" t="s">
        <v>28152</v>
      </c>
      <c r="D2707" s="347" t="s">
        <v>6058</v>
      </c>
      <c r="E2707" s="347">
        <v>6</v>
      </c>
      <c r="F2707" s="347">
        <v>0.75</v>
      </c>
      <c r="G2707" s="347" t="s">
        <v>11</v>
      </c>
      <c r="H2707" s="349">
        <v>12.5</v>
      </c>
      <c r="I2707" s="350" t="s">
        <v>12</v>
      </c>
      <c r="J2707" s="351">
        <f t="shared" si="42"/>
        <v>168.89999999999998</v>
      </c>
      <c r="K2707" s="351">
        <v>28.15</v>
      </c>
      <c r="L2707" s="3" t="str">
        <f>IFERROR(INDEX(dbOrdini[PREZZO
VINOLUX],MATCH(A2707,dbOrdini[CODICE
ANKER],0)),"")</f>
        <v/>
      </c>
      <c r="M2707" s="347" t="s">
        <v>28233</v>
      </c>
      <c r="N2707" s="15" t="str">
        <f>IFERROR(INDEX(dbOrdini[ORDINE],MATCH(A2707,dbOrdini[CODICE
ANKER]*(dbOrdini[CODICE
SUPPLY]="GEN24"),0)),"")</f>
        <v/>
      </c>
      <c r="O2707" s="352" t="s">
        <v>8</v>
      </c>
      <c r="P2707" s="347" t="s">
        <v>6059</v>
      </c>
    </row>
    <row r="2708" spans="1:16">
      <c r="A2708" s="347" t="s">
        <v>6060</v>
      </c>
      <c r="B2708" s="348">
        <v>3054</v>
      </c>
      <c r="C2708" s="347" t="s">
        <v>28152</v>
      </c>
      <c r="D2708" s="347" t="s">
        <v>6061</v>
      </c>
      <c r="E2708" s="347">
        <v>6</v>
      </c>
      <c r="F2708" s="347">
        <v>0.7</v>
      </c>
      <c r="G2708" s="347" t="s">
        <v>11</v>
      </c>
      <c r="H2708" s="349">
        <v>40</v>
      </c>
      <c r="I2708" s="350" t="s">
        <v>12</v>
      </c>
      <c r="J2708" s="351">
        <f t="shared" si="42"/>
        <v>141</v>
      </c>
      <c r="K2708" s="351">
        <v>23.5</v>
      </c>
      <c r="L2708" s="3" t="str">
        <f>IFERROR(INDEX(dbOrdini[PREZZO
VINOLUX],MATCH(A2708,dbOrdini[CODICE
ANKER],0)),"")</f>
        <v/>
      </c>
      <c r="M2708" s="347" t="s">
        <v>10536</v>
      </c>
      <c r="N2708" s="15" t="str">
        <f>IFERROR(INDEX(dbOrdini[ORDINE],MATCH(A2708,dbOrdini[CODICE
ANKER]*(dbOrdini[CODICE
SUPPLY]="GEN24"),0)),"")</f>
        <v/>
      </c>
      <c r="O2708" s="352" t="s">
        <v>8</v>
      </c>
      <c r="P2708" s="347" t="s">
        <v>6062</v>
      </c>
    </row>
    <row r="2709" spans="1:16">
      <c r="A2709" s="347" t="s">
        <v>28751</v>
      </c>
      <c r="B2709" s="348">
        <v>285</v>
      </c>
      <c r="C2709" s="347" t="s">
        <v>28152</v>
      </c>
      <c r="D2709" s="347" t="s">
        <v>28752</v>
      </c>
      <c r="E2709" s="347">
        <v>6</v>
      </c>
      <c r="F2709" s="347">
        <v>0.7</v>
      </c>
      <c r="G2709" s="347" t="s">
        <v>11</v>
      </c>
      <c r="H2709" s="349">
        <v>58.5</v>
      </c>
      <c r="I2709" s="350" t="s">
        <v>12</v>
      </c>
      <c r="J2709" s="351">
        <f t="shared" si="42"/>
        <v>330</v>
      </c>
      <c r="K2709" s="351">
        <v>55</v>
      </c>
      <c r="L2709" s="3" t="str">
        <f>IFERROR(INDEX(dbOrdini[PREZZO
VINOLUX],MATCH(A2709,dbOrdini[CODICE
ANKER],0)),"")</f>
        <v/>
      </c>
      <c r="M2709" s="347" t="s">
        <v>10536</v>
      </c>
      <c r="N2709" s="15" t="str">
        <f>IFERROR(INDEX(dbOrdini[ORDINE],MATCH(A2709,dbOrdini[CODICE
ANKER]*(dbOrdini[CODICE
SUPPLY]="GEN24"),0)),"")</f>
        <v/>
      </c>
      <c r="O2709" s="352" t="s">
        <v>8</v>
      </c>
      <c r="P2709" s="347" t="s">
        <v>28753</v>
      </c>
    </row>
    <row r="2710" spans="1:16">
      <c r="A2710" s="347" t="s">
        <v>6064</v>
      </c>
      <c r="B2710" s="348">
        <v>98</v>
      </c>
      <c r="C2710" s="347" t="s">
        <v>28152</v>
      </c>
      <c r="D2710" s="347" t="s">
        <v>6065</v>
      </c>
      <c r="E2710" s="347">
        <v>6</v>
      </c>
      <c r="F2710" s="347">
        <v>0.7</v>
      </c>
      <c r="G2710" s="347" t="s">
        <v>11</v>
      </c>
      <c r="H2710" s="349">
        <v>48</v>
      </c>
      <c r="I2710" s="350" t="s">
        <v>12</v>
      </c>
      <c r="J2710" s="351">
        <f t="shared" si="42"/>
        <v>531</v>
      </c>
      <c r="K2710" s="351">
        <v>88.5</v>
      </c>
      <c r="L2710" s="3" t="str">
        <f>IFERROR(INDEX(dbOrdini[PREZZO
VINOLUX],MATCH(A2710,dbOrdini[CODICE
ANKER],0)),"")</f>
        <v/>
      </c>
      <c r="M2710" s="347" t="s">
        <v>10536</v>
      </c>
      <c r="N2710" s="15" t="str">
        <f>IFERROR(INDEX(dbOrdini[ORDINE],MATCH(A2710,dbOrdini[CODICE
ANKER]*(dbOrdini[CODICE
SUPPLY]="GEN24"),0)),"")</f>
        <v/>
      </c>
      <c r="O2710" s="352" t="s">
        <v>8</v>
      </c>
      <c r="P2710" s="347" t="s">
        <v>6066</v>
      </c>
    </row>
    <row r="2711" spans="1:16">
      <c r="A2711" s="347" t="s">
        <v>28754</v>
      </c>
      <c r="B2711" s="348">
        <v>2</v>
      </c>
      <c r="C2711" s="347" t="s">
        <v>28152</v>
      </c>
      <c r="D2711" s="347" t="s">
        <v>28755</v>
      </c>
      <c r="E2711" s="347">
        <v>6</v>
      </c>
      <c r="F2711" s="347">
        <v>0.7</v>
      </c>
      <c r="G2711" s="347" t="s">
        <v>11</v>
      </c>
      <c r="H2711" s="349">
        <v>49.8</v>
      </c>
      <c r="I2711" s="350" t="s">
        <v>12</v>
      </c>
      <c r="J2711" s="351">
        <f t="shared" si="42"/>
        <v>1980</v>
      </c>
      <c r="K2711" s="351">
        <v>330</v>
      </c>
      <c r="L2711" s="3" t="str">
        <f>IFERROR(INDEX(dbOrdini[PREZZO
VINOLUX],MATCH(A2711,dbOrdini[CODICE
ANKER],0)),"")</f>
        <v/>
      </c>
      <c r="M2711" s="347" t="s">
        <v>10536</v>
      </c>
      <c r="N2711" s="15" t="str">
        <f>IFERROR(INDEX(dbOrdini[ORDINE],MATCH(A2711,dbOrdini[CODICE
ANKER]*(dbOrdini[CODICE
SUPPLY]="GEN24"),0)),"")</f>
        <v/>
      </c>
      <c r="O2711" s="352" t="s">
        <v>8</v>
      </c>
      <c r="P2711" s="347" t="s">
        <v>28756</v>
      </c>
    </row>
    <row r="2712" spans="1:16">
      <c r="A2712" s="347" t="s">
        <v>11110</v>
      </c>
      <c r="B2712" s="348">
        <v>4</v>
      </c>
      <c r="C2712" s="347" t="s">
        <v>28152</v>
      </c>
      <c r="D2712" s="347" t="s">
        <v>11111</v>
      </c>
      <c r="E2712" s="347">
        <v>6</v>
      </c>
      <c r="F2712" s="347">
        <v>0.7</v>
      </c>
      <c r="G2712" s="347" t="s">
        <v>11</v>
      </c>
      <c r="H2712" s="349">
        <v>45.5</v>
      </c>
      <c r="I2712" s="350" t="s">
        <v>12</v>
      </c>
      <c r="J2712" s="351">
        <f t="shared" si="42"/>
        <v>6150</v>
      </c>
      <c r="K2712" s="351">
        <v>1025</v>
      </c>
      <c r="L2712" s="3" t="str">
        <f>IFERROR(INDEX(dbOrdini[PREZZO
VINOLUX],MATCH(A2712,dbOrdini[CODICE
ANKER],0)),"")</f>
        <v/>
      </c>
      <c r="M2712" s="347" t="s">
        <v>10536</v>
      </c>
      <c r="N2712" s="15" t="str">
        <f>IFERROR(INDEX(dbOrdini[ORDINE],MATCH(A2712,dbOrdini[CODICE
ANKER]*(dbOrdini[CODICE
SUPPLY]="GEN24"),0)),"")</f>
        <v/>
      </c>
      <c r="O2712" s="352" t="s">
        <v>8</v>
      </c>
      <c r="P2712" s="347" t="s">
        <v>11706</v>
      </c>
    </row>
    <row r="2713" spans="1:16">
      <c r="A2713" s="347" t="s">
        <v>11112</v>
      </c>
      <c r="B2713" s="348">
        <v>110</v>
      </c>
      <c r="C2713" s="347" t="s">
        <v>28152</v>
      </c>
      <c r="D2713" s="347" t="s">
        <v>11113</v>
      </c>
      <c r="E2713" s="347">
        <v>6</v>
      </c>
      <c r="F2713" s="347">
        <v>0.7</v>
      </c>
      <c r="G2713" s="347" t="s">
        <v>11</v>
      </c>
      <c r="H2713" s="349">
        <v>58.6</v>
      </c>
      <c r="I2713" s="350" t="s">
        <v>12</v>
      </c>
      <c r="J2713" s="351">
        <f t="shared" si="42"/>
        <v>810</v>
      </c>
      <c r="K2713" s="351">
        <v>135</v>
      </c>
      <c r="L2713" s="3" t="str">
        <f>IFERROR(INDEX(dbOrdini[PREZZO
VINOLUX],MATCH(A2713,dbOrdini[CODICE
ANKER],0)),"")</f>
        <v/>
      </c>
      <c r="M2713" s="347" t="s">
        <v>10536</v>
      </c>
      <c r="N2713" s="15" t="str">
        <f>IFERROR(INDEX(dbOrdini[ORDINE],MATCH(A2713,dbOrdini[CODICE
ANKER]*(dbOrdini[CODICE
SUPPLY]="GEN24"),0)),"")</f>
        <v/>
      </c>
      <c r="O2713" s="352" t="s">
        <v>8</v>
      </c>
      <c r="P2713" s="347" t="s">
        <v>11707</v>
      </c>
    </row>
    <row r="2714" spans="1:16">
      <c r="A2714" s="347" t="s">
        <v>28757</v>
      </c>
      <c r="B2714" s="348">
        <v>96</v>
      </c>
      <c r="C2714" s="347" t="s">
        <v>28152</v>
      </c>
      <c r="D2714" s="347" t="s">
        <v>6068</v>
      </c>
      <c r="E2714" s="347">
        <v>12</v>
      </c>
      <c r="F2714" s="347">
        <v>1</v>
      </c>
      <c r="G2714" s="347" t="s">
        <v>11</v>
      </c>
      <c r="H2714" s="349">
        <v>40</v>
      </c>
      <c r="I2714" s="350" t="s">
        <v>12</v>
      </c>
      <c r="J2714" s="351">
        <f t="shared" si="42"/>
        <v>366</v>
      </c>
      <c r="K2714" s="351">
        <v>30.5</v>
      </c>
      <c r="L2714" s="3" t="str">
        <f>IFERROR(INDEX(dbOrdini[PREZZO
VINOLUX],MATCH(A2714,dbOrdini[CODICE
ANKER],0)),"")</f>
        <v/>
      </c>
      <c r="M2714" s="347" t="s">
        <v>10536</v>
      </c>
      <c r="N2714" s="15" t="str">
        <f>IFERROR(INDEX(dbOrdini[ORDINE],MATCH(A2714,dbOrdini[CODICE
ANKER]*(dbOrdini[CODICE
SUPPLY]="GEN24"),0)),"")</f>
        <v/>
      </c>
      <c r="O2714" s="352" t="s">
        <v>8</v>
      </c>
      <c r="P2714" s="347" t="s">
        <v>28758</v>
      </c>
    </row>
    <row r="2715" spans="1:16">
      <c r="A2715" s="347" t="s">
        <v>6067</v>
      </c>
      <c r="B2715" s="348">
        <v>137</v>
      </c>
      <c r="C2715" s="347" t="s">
        <v>28152</v>
      </c>
      <c r="D2715" s="347" t="s">
        <v>6068</v>
      </c>
      <c r="E2715" s="347">
        <v>12</v>
      </c>
      <c r="F2715" s="347">
        <v>1</v>
      </c>
      <c r="G2715" s="347" t="s">
        <v>11</v>
      </c>
      <c r="H2715" s="349">
        <v>40</v>
      </c>
      <c r="I2715" s="350" t="s">
        <v>12</v>
      </c>
      <c r="J2715" s="351">
        <f t="shared" si="42"/>
        <v>366</v>
      </c>
      <c r="K2715" s="351">
        <v>30.5</v>
      </c>
      <c r="L2715" s="3" t="str">
        <f>IFERROR(INDEX(dbOrdini[PREZZO
VINOLUX],MATCH(A2715,dbOrdini[CODICE
ANKER],0)),"")</f>
        <v/>
      </c>
      <c r="M2715" s="347" t="s">
        <v>10536</v>
      </c>
      <c r="N2715" s="15" t="str">
        <f>IFERROR(INDEX(dbOrdini[ORDINE],MATCH(A2715,dbOrdini[CODICE
ANKER]*(dbOrdini[CODICE
SUPPLY]="GEN24"),0)),"")</f>
        <v/>
      </c>
      <c r="O2715" s="352" t="s">
        <v>8</v>
      </c>
      <c r="P2715" s="347" t="s">
        <v>6069</v>
      </c>
    </row>
    <row r="2716" spans="1:16">
      <c r="A2716" s="347" t="s">
        <v>6070</v>
      </c>
      <c r="B2716" s="348">
        <v>138</v>
      </c>
      <c r="C2716" s="347" t="s">
        <v>28152</v>
      </c>
      <c r="D2716" s="347" t="s">
        <v>6071</v>
      </c>
      <c r="E2716" s="347">
        <v>6</v>
      </c>
      <c r="F2716" s="347">
        <v>0.7</v>
      </c>
      <c r="G2716" s="347" t="s">
        <v>11</v>
      </c>
      <c r="H2716" s="349">
        <v>48</v>
      </c>
      <c r="I2716" s="350" t="s">
        <v>12</v>
      </c>
      <c r="J2716" s="351">
        <f t="shared" si="42"/>
        <v>375</v>
      </c>
      <c r="K2716" s="351">
        <v>62.5</v>
      </c>
      <c r="L2716" s="3" t="str">
        <f>IFERROR(INDEX(dbOrdini[PREZZO
VINOLUX],MATCH(A2716,dbOrdini[CODICE
ANKER],0)),"")</f>
        <v/>
      </c>
      <c r="M2716" s="347" t="s">
        <v>10536</v>
      </c>
      <c r="N2716" s="15" t="str">
        <f>IFERROR(INDEX(dbOrdini[ORDINE],MATCH(A2716,dbOrdini[CODICE
ANKER]*(dbOrdini[CODICE
SUPPLY]="GEN24"),0)),"")</f>
        <v/>
      </c>
      <c r="O2716" s="352" t="s">
        <v>8</v>
      </c>
      <c r="P2716" s="347" t="s">
        <v>6072</v>
      </c>
    </row>
    <row r="2717" spans="1:16">
      <c r="A2717" s="347" t="s">
        <v>6073</v>
      </c>
      <c r="B2717" s="348">
        <v>124</v>
      </c>
      <c r="C2717" s="347" t="s">
        <v>28152</v>
      </c>
      <c r="D2717" s="347" t="s">
        <v>6074</v>
      </c>
      <c r="E2717" s="347">
        <v>6</v>
      </c>
      <c r="F2717" s="347">
        <v>1</v>
      </c>
      <c r="G2717" s="347" t="s">
        <v>11</v>
      </c>
      <c r="H2717" s="349">
        <v>48</v>
      </c>
      <c r="I2717" s="350" t="s">
        <v>12</v>
      </c>
      <c r="J2717" s="351">
        <f t="shared" si="42"/>
        <v>299.70000000000005</v>
      </c>
      <c r="K2717" s="351">
        <v>49.95</v>
      </c>
      <c r="L2717" s="3" t="str">
        <f>IFERROR(INDEX(dbOrdini[PREZZO
VINOLUX],MATCH(A2717,dbOrdini[CODICE
ANKER],0)),"")</f>
        <v/>
      </c>
      <c r="M2717" s="347" t="s">
        <v>10536</v>
      </c>
      <c r="N2717" s="15" t="str">
        <f>IFERROR(INDEX(dbOrdini[ORDINE],MATCH(A2717,dbOrdini[CODICE
ANKER]*(dbOrdini[CODICE
SUPPLY]="GEN24"),0)),"")</f>
        <v/>
      </c>
      <c r="O2717" s="352" t="s">
        <v>8</v>
      </c>
      <c r="P2717" s="347" t="s">
        <v>6075</v>
      </c>
    </row>
    <row r="2718" spans="1:16">
      <c r="A2718" s="347" t="s">
        <v>6076</v>
      </c>
      <c r="B2718" s="348">
        <v>32</v>
      </c>
      <c r="C2718" s="347" t="s">
        <v>28152</v>
      </c>
      <c r="D2718" s="347" t="s">
        <v>6077</v>
      </c>
      <c r="E2718" s="347">
        <v>6</v>
      </c>
      <c r="F2718" s="347">
        <v>0.7</v>
      </c>
      <c r="G2718" s="347" t="s">
        <v>11</v>
      </c>
      <c r="H2718" s="349">
        <v>48</v>
      </c>
      <c r="I2718" s="350" t="s">
        <v>12</v>
      </c>
      <c r="J2718" s="351">
        <f t="shared" si="42"/>
        <v>168</v>
      </c>
      <c r="K2718" s="351">
        <v>28</v>
      </c>
      <c r="L2718" s="3" t="str">
        <f>IFERROR(INDEX(dbOrdini[PREZZO
VINOLUX],MATCH(A2718,dbOrdini[CODICE
ANKER],0)),"")</f>
        <v/>
      </c>
      <c r="M2718" s="347" t="s">
        <v>10536</v>
      </c>
      <c r="N2718" s="15" t="str">
        <f>IFERROR(INDEX(dbOrdini[ORDINE],MATCH(A2718,dbOrdini[CODICE
ANKER]*(dbOrdini[CODICE
SUPPLY]="GEN24"),0)),"")</f>
        <v/>
      </c>
      <c r="O2718" s="352" t="s">
        <v>8</v>
      </c>
      <c r="P2718" s="347" t="s">
        <v>6078</v>
      </c>
    </row>
    <row r="2719" spans="1:16">
      <c r="A2719" s="347" t="s">
        <v>6079</v>
      </c>
      <c r="B2719" s="348">
        <v>957</v>
      </c>
      <c r="C2719" s="347" t="s">
        <v>28152</v>
      </c>
      <c r="D2719" s="347" t="s">
        <v>6080</v>
      </c>
      <c r="E2719" s="347">
        <v>6</v>
      </c>
      <c r="F2719" s="347">
        <v>0.7</v>
      </c>
      <c r="G2719" s="347" t="s">
        <v>11</v>
      </c>
      <c r="H2719" s="349">
        <v>40</v>
      </c>
      <c r="I2719" s="350" t="s">
        <v>12</v>
      </c>
      <c r="J2719" s="351">
        <f t="shared" si="42"/>
        <v>117</v>
      </c>
      <c r="K2719" s="351">
        <v>19.5</v>
      </c>
      <c r="L2719" s="3" t="str">
        <f>IFERROR(INDEX(dbOrdini[PREZZO
VINOLUX],MATCH(A2719,dbOrdini[CODICE
ANKER],0)),"")</f>
        <v/>
      </c>
      <c r="M2719" s="347" t="s">
        <v>10536</v>
      </c>
      <c r="N2719" s="15" t="str">
        <f>IFERROR(INDEX(dbOrdini[ORDINE],MATCH(A2719,dbOrdini[CODICE
ANKER]*(dbOrdini[CODICE
SUPPLY]="GEN24"),0)),"")</f>
        <v/>
      </c>
      <c r="O2719" s="352" t="s">
        <v>8</v>
      </c>
      <c r="P2719" s="347" t="s">
        <v>6081</v>
      </c>
    </row>
    <row r="2720" spans="1:16">
      <c r="A2720" s="347" t="s">
        <v>6082</v>
      </c>
      <c r="B2720" s="348">
        <v>0</v>
      </c>
      <c r="C2720" s="347" t="s">
        <v>28152</v>
      </c>
      <c r="D2720" s="347" t="s">
        <v>6083</v>
      </c>
      <c r="E2720" s="347">
        <v>6</v>
      </c>
      <c r="F2720" s="347">
        <v>0.7</v>
      </c>
      <c r="G2720" s="347" t="s">
        <v>11</v>
      </c>
      <c r="H2720" s="349">
        <v>48</v>
      </c>
      <c r="I2720" s="350" t="s">
        <v>12</v>
      </c>
      <c r="J2720" s="351">
        <f t="shared" si="42"/>
        <v>321</v>
      </c>
      <c r="K2720" s="351">
        <v>53.5</v>
      </c>
      <c r="L2720" s="3" t="str">
        <f>IFERROR(INDEX(dbOrdini[PREZZO
VINOLUX],MATCH(A2720,dbOrdini[CODICE
ANKER],0)),"")</f>
        <v/>
      </c>
      <c r="M2720" s="347" t="s">
        <v>10536</v>
      </c>
      <c r="N2720" s="15" t="str">
        <f>IFERROR(INDEX(dbOrdini[ORDINE],MATCH(A2720,dbOrdini[CODICE
ANKER]*(dbOrdini[CODICE
SUPPLY]="GEN24"),0)),"")</f>
        <v/>
      </c>
      <c r="O2720" s="352" t="s">
        <v>8</v>
      </c>
      <c r="P2720" s="347" t="s">
        <v>6084</v>
      </c>
    </row>
    <row r="2721" spans="1:16">
      <c r="A2721" s="347" t="s">
        <v>6088</v>
      </c>
      <c r="B2721" s="348">
        <v>755</v>
      </c>
      <c r="C2721" s="347" t="s">
        <v>28152</v>
      </c>
      <c r="D2721" s="347" t="s">
        <v>6086</v>
      </c>
      <c r="E2721" s="347">
        <v>6</v>
      </c>
      <c r="F2721" s="347">
        <v>1</v>
      </c>
      <c r="G2721" s="347" t="s">
        <v>11</v>
      </c>
      <c r="H2721" s="349">
        <v>25</v>
      </c>
      <c r="I2721" s="350" t="s">
        <v>12</v>
      </c>
      <c r="J2721" s="351">
        <f t="shared" si="42"/>
        <v>25.5</v>
      </c>
      <c r="K2721" s="351">
        <v>4.25</v>
      </c>
      <c r="L2721" s="3" t="str">
        <f>IFERROR(INDEX(dbOrdini[PREZZO
VINOLUX],MATCH(A2721,dbOrdini[CODICE
ANKER],0)),"")</f>
        <v/>
      </c>
      <c r="M2721" s="347" t="s">
        <v>10539</v>
      </c>
      <c r="N2721" s="15" t="str">
        <f>IFERROR(INDEX(dbOrdini[ORDINE],MATCH(A2721,dbOrdini[CODICE
ANKER]*(dbOrdini[CODICE
SUPPLY]="GEN24"),0)),"")</f>
        <v/>
      </c>
      <c r="O2721" s="352" t="s">
        <v>8</v>
      </c>
      <c r="P2721" s="347" t="s">
        <v>6089</v>
      </c>
    </row>
    <row r="2722" spans="1:16">
      <c r="A2722" s="347" t="s">
        <v>6085</v>
      </c>
      <c r="B2722" s="348">
        <v>3</v>
      </c>
      <c r="C2722" s="347" t="s">
        <v>28152</v>
      </c>
      <c r="D2722" s="347" t="s">
        <v>6086</v>
      </c>
      <c r="E2722" s="347">
        <v>12</v>
      </c>
      <c r="F2722" s="347">
        <v>0.5</v>
      </c>
      <c r="G2722" s="347" t="s">
        <v>11</v>
      </c>
      <c r="H2722" s="349">
        <v>25</v>
      </c>
      <c r="I2722" s="350" t="s">
        <v>12</v>
      </c>
      <c r="J2722" s="351">
        <f t="shared" si="42"/>
        <v>39.599999999999994</v>
      </c>
      <c r="K2722" s="351">
        <v>3.3</v>
      </c>
      <c r="L2722" s="3" t="str">
        <f>IFERROR(INDEX(dbOrdini[PREZZO
VINOLUX],MATCH(A2722,dbOrdini[CODICE
ANKER],0)),"")</f>
        <v/>
      </c>
      <c r="M2722" s="347" t="s">
        <v>10539</v>
      </c>
      <c r="N2722" s="15" t="str">
        <f>IFERROR(INDEX(dbOrdini[ORDINE],MATCH(A2722,dbOrdini[CODICE
ANKER]*(dbOrdini[CODICE
SUPPLY]="GEN24"),0)),"")</f>
        <v/>
      </c>
      <c r="O2722" s="352" t="s">
        <v>8</v>
      </c>
      <c r="P2722" s="347" t="s">
        <v>6087</v>
      </c>
    </row>
    <row r="2723" spans="1:16">
      <c r="A2723" s="347" t="s">
        <v>6090</v>
      </c>
      <c r="B2723" s="348">
        <v>0</v>
      </c>
      <c r="C2723" s="347" t="s">
        <v>28152</v>
      </c>
      <c r="D2723" s="347" t="s">
        <v>6091</v>
      </c>
      <c r="E2723" s="347">
        <v>6</v>
      </c>
      <c r="F2723" s="347">
        <v>0.7</v>
      </c>
      <c r="G2723" s="347" t="s">
        <v>11</v>
      </c>
      <c r="H2723" s="349">
        <v>41</v>
      </c>
      <c r="I2723" s="350" t="s">
        <v>12</v>
      </c>
      <c r="J2723" s="351">
        <f t="shared" si="42"/>
        <v>55.199999999999996</v>
      </c>
      <c r="K2723" s="351">
        <v>9.1999999999999993</v>
      </c>
      <c r="L2723" s="3" t="str">
        <f>IFERROR(INDEX(dbOrdini[PREZZO
VINOLUX],MATCH(A2723,dbOrdini[CODICE
ANKER],0)),"")</f>
        <v/>
      </c>
      <c r="M2723" s="347" t="s">
        <v>10537</v>
      </c>
      <c r="N2723" s="15" t="str">
        <f>IFERROR(INDEX(dbOrdini[ORDINE],MATCH(A2723,dbOrdini[CODICE
ANKER]*(dbOrdini[CODICE
SUPPLY]="GEN24"),0)),"")</f>
        <v/>
      </c>
      <c r="O2723" s="352" t="s">
        <v>8</v>
      </c>
      <c r="P2723" s="347" t="s">
        <v>6092</v>
      </c>
    </row>
    <row r="2724" spans="1:16">
      <c r="A2724" s="347" t="s">
        <v>6093</v>
      </c>
      <c r="B2724" s="348">
        <v>2</v>
      </c>
      <c r="C2724" s="347" t="s">
        <v>28152</v>
      </c>
      <c r="D2724" s="347" t="s">
        <v>6094</v>
      </c>
      <c r="E2724" s="347">
        <v>6</v>
      </c>
      <c r="F2724" s="347">
        <v>0.7</v>
      </c>
      <c r="G2724" s="347" t="s">
        <v>11</v>
      </c>
      <c r="H2724" s="349">
        <v>46</v>
      </c>
      <c r="I2724" s="350" t="s">
        <v>12</v>
      </c>
      <c r="J2724" s="351">
        <f t="shared" si="42"/>
        <v>161.69999999999999</v>
      </c>
      <c r="K2724" s="351">
        <v>26.95</v>
      </c>
      <c r="L2724" s="3" t="str">
        <f>IFERROR(INDEX(dbOrdini[PREZZO
VINOLUX],MATCH(A2724,dbOrdini[CODICE
ANKER],0)),"")</f>
        <v/>
      </c>
      <c r="M2724" s="347" t="s">
        <v>10549</v>
      </c>
      <c r="N2724" s="15" t="str">
        <f>IFERROR(INDEX(dbOrdini[ORDINE],MATCH(A2724,dbOrdini[CODICE
ANKER]*(dbOrdini[CODICE
SUPPLY]="GEN24"),0)),"")</f>
        <v/>
      </c>
      <c r="O2724" s="352" t="s">
        <v>8</v>
      </c>
      <c r="P2724" s="347" t="s">
        <v>6095</v>
      </c>
    </row>
    <row r="2725" spans="1:16">
      <c r="A2725" s="347" t="s">
        <v>28759</v>
      </c>
      <c r="B2725" s="348">
        <v>0</v>
      </c>
      <c r="C2725" s="347" t="s">
        <v>28152</v>
      </c>
      <c r="D2725" s="347" t="s">
        <v>26391</v>
      </c>
      <c r="E2725" s="347">
        <v>6</v>
      </c>
      <c r="F2725" s="347">
        <v>1</v>
      </c>
      <c r="G2725" s="347" t="s">
        <v>11</v>
      </c>
      <c r="H2725" s="349">
        <v>37.5</v>
      </c>
      <c r="I2725" s="350" t="s">
        <v>12</v>
      </c>
      <c r="J2725" s="351">
        <f t="shared" si="42"/>
        <v>47.7</v>
      </c>
      <c r="K2725" s="351">
        <v>7.95</v>
      </c>
      <c r="L2725" s="3" t="str">
        <f>IFERROR(INDEX(dbOrdini[PREZZO
VINOLUX],MATCH(A2725,dbOrdini[CODICE
ANKER],0)),"")</f>
        <v/>
      </c>
      <c r="M2725" s="347" t="s">
        <v>10537</v>
      </c>
      <c r="N2725" s="15" t="str">
        <f>IFERROR(INDEX(dbOrdini[ORDINE],MATCH(A2725,dbOrdini[CODICE
ANKER]*(dbOrdini[CODICE
SUPPLY]="GEN24"),0)),"")</f>
        <v/>
      </c>
      <c r="O2725" s="352" t="s">
        <v>8</v>
      </c>
      <c r="P2725" s="347" t="s">
        <v>28760</v>
      </c>
    </row>
    <row r="2726" spans="1:16">
      <c r="A2726" s="347" t="s">
        <v>28761</v>
      </c>
      <c r="B2726" s="348">
        <v>60</v>
      </c>
      <c r="C2726" s="347" t="s">
        <v>28152</v>
      </c>
      <c r="D2726" s="347" t="s">
        <v>28762</v>
      </c>
      <c r="E2726" s="347">
        <v>12</v>
      </c>
      <c r="F2726" s="347">
        <v>1</v>
      </c>
      <c r="G2726" s="347" t="s">
        <v>11</v>
      </c>
      <c r="H2726" s="349">
        <v>40</v>
      </c>
      <c r="I2726" s="350" t="s">
        <v>12</v>
      </c>
      <c r="J2726" s="351">
        <f t="shared" si="42"/>
        <v>51</v>
      </c>
      <c r="K2726" s="351">
        <v>4.25</v>
      </c>
      <c r="L2726" s="3" t="str">
        <f>IFERROR(INDEX(dbOrdini[PREZZO
VINOLUX],MATCH(A2726,dbOrdini[CODICE
ANKER],0)),"")</f>
        <v/>
      </c>
      <c r="M2726" s="347" t="s">
        <v>10541</v>
      </c>
      <c r="N2726" s="15" t="str">
        <f>IFERROR(INDEX(dbOrdini[ORDINE],MATCH(A2726,dbOrdini[CODICE
ANKER]*(dbOrdini[CODICE
SUPPLY]="GEN24"),0)),"")</f>
        <v/>
      </c>
      <c r="O2726" s="352" t="s">
        <v>8</v>
      </c>
      <c r="P2726" s="347" t="s">
        <v>28763</v>
      </c>
    </row>
    <row r="2727" spans="1:16">
      <c r="A2727" s="347" t="s">
        <v>6096</v>
      </c>
      <c r="B2727" s="348">
        <v>0</v>
      </c>
      <c r="C2727" s="347" t="s">
        <v>28152</v>
      </c>
      <c r="D2727" s="347" t="s">
        <v>6097</v>
      </c>
      <c r="E2727" s="347">
        <v>6</v>
      </c>
      <c r="F2727" s="347">
        <v>0.75</v>
      </c>
      <c r="G2727" s="347" t="s">
        <v>11</v>
      </c>
      <c r="H2727" s="349">
        <v>12</v>
      </c>
      <c r="I2727" s="350" t="s">
        <v>12</v>
      </c>
      <c r="J2727" s="351">
        <f t="shared" si="42"/>
        <v>186</v>
      </c>
      <c r="K2727" s="351">
        <v>31</v>
      </c>
      <c r="L2727" s="3" t="str">
        <f>IFERROR(INDEX(dbOrdini[PREZZO
VINOLUX],MATCH(A2727,dbOrdini[CODICE
ANKER],0)),"")</f>
        <v/>
      </c>
      <c r="M2727" s="347" t="s">
        <v>28233</v>
      </c>
      <c r="N2727" s="15" t="str">
        <f>IFERROR(INDEX(dbOrdini[ORDINE],MATCH(A2727,dbOrdini[CODICE
ANKER]*(dbOrdini[CODICE
SUPPLY]="GEN24"),0)),"")</f>
        <v/>
      </c>
      <c r="O2727" s="352" t="s">
        <v>8</v>
      </c>
      <c r="P2727" s="347" t="s">
        <v>6098</v>
      </c>
    </row>
    <row r="2728" spans="1:16">
      <c r="A2728" s="347" t="s">
        <v>11708</v>
      </c>
      <c r="B2728" s="348">
        <v>102</v>
      </c>
      <c r="C2728" s="347" t="s">
        <v>28152</v>
      </c>
      <c r="D2728" s="347" t="s">
        <v>11709</v>
      </c>
      <c r="E2728" s="347">
        <v>6</v>
      </c>
      <c r="F2728" s="347">
        <v>0.75</v>
      </c>
      <c r="G2728" s="347" t="s">
        <v>11</v>
      </c>
      <c r="H2728" s="349">
        <v>12</v>
      </c>
      <c r="I2728" s="350" t="s">
        <v>12</v>
      </c>
      <c r="J2728" s="351">
        <f t="shared" si="42"/>
        <v>186</v>
      </c>
      <c r="K2728" s="351">
        <v>31</v>
      </c>
      <c r="L2728" s="3" t="str">
        <f>IFERROR(INDEX(dbOrdini[PREZZO
VINOLUX],MATCH(A2728,dbOrdini[CODICE
ANKER],0)),"")</f>
        <v/>
      </c>
      <c r="M2728" s="347" t="s">
        <v>28233</v>
      </c>
      <c r="N2728" s="15" t="str">
        <f>IFERROR(INDEX(dbOrdini[ORDINE],MATCH(A2728,dbOrdini[CODICE
ANKER]*(dbOrdini[CODICE
SUPPLY]="GEN24"),0)),"")</f>
        <v/>
      </c>
      <c r="O2728" s="352" t="s">
        <v>8</v>
      </c>
      <c r="P2728" s="347" t="s">
        <v>11710</v>
      </c>
    </row>
    <row r="2729" spans="1:16">
      <c r="A2729" s="347" t="s">
        <v>6099</v>
      </c>
      <c r="B2729" s="348">
        <v>73</v>
      </c>
      <c r="C2729" s="347" t="s">
        <v>28152</v>
      </c>
      <c r="D2729" s="347" t="s">
        <v>6100</v>
      </c>
      <c r="E2729" s="347">
        <v>6</v>
      </c>
      <c r="F2729" s="347">
        <v>0.75</v>
      </c>
      <c r="G2729" s="347" t="s">
        <v>11</v>
      </c>
      <c r="H2729" s="349">
        <v>12</v>
      </c>
      <c r="I2729" s="350" t="s">
        <v>12</v>
      </c>
      <c r="J2729" s="351">
        <f t="shared" si="42"/>
        <v>181.5</v>
      </c>
      <c r="K2729" s="351">
        <v>30.25</v>
      </c>
      <c r="L2729" s="3" t="str">
        <f>IFERROR(INDEX(dbOrdini[PREZZO
VINOLUX],MATCH(A2729,dbOrdini[CODICE
ANKER],0)),"")</f>
        <v/>
      </c>
      <c r="M2729" s="347" t="s">
        <v>28233</v>
      </c>
      <c r="N2729" s="15" t="str">
        <f>IFERROR(INDEX(dbOrdini[ORDINE],MATCH(A2729,dbOrdini[CODICE
ANKER]*(dbOrdini[CODICE
SUPPLY]="GEN24"),0)),"")</f>
        <v/>
      </c>
      <c r="O2729" s="352" t="s">
        <v>8</v>
      </c>
      <c r="P2729" s="347" t="s">
        <v>6101</v>
      </c>
    </row>
    <row r="2730" spans="1:16">
      <c r="A2730" s="347" t="s">
        <v>6102</v>
      </c>
      <c r="B2730" s="348">
        <v>212</v>
      </c>
      <c r="C2730" s="347" t="s">
        <v>28152</v>
      </c>
      <c r="D2730" s="347" t="s">
        <v>6103</v>
      </c>
      <c r="E2730" s="347">
        <v>6</v>
      </c>
      <c r="F2730" s="347">
        <v>0.75</v>
      </c>
      <c r="G2730" s="347" t="s">
        <v>11</v>
      </c>
      <c r="H2730" s="349">
        <v>12</v>
      </c>
      <c r="I2730" s="350" t="s">
        <v>12</v>
      </c>
      <c r="J2730" s="351">
        <f t="shared" si="42"/>
        <v>183</v>
      </c>
      <c r="K2730" s="351">
        <v>30.5</v>
      </c>
      <c r="L2730" s="3" t="str">
        <f>IFERROR(INDEX(dbOrdini[PREZZO
VINOLUX],MATCH(A2730,dbOrdini[CODICE
ANKER],0)),"")</f>
        <v/>
      </c>
      <c r="M2730" s="347" t="s">
        <v>28233</v>
      </c>
      <c r="N2730" s="15" t="str">
        <f>IFERROR(INDEX(dbOrdini[ORDINE],MATCH(A2730,dbOrdini[CODICE
ANKER]*(dbOrdini[CODICE
SUPPLY]="GEN24"),0)),"")</f>
        <v/>
      </c>
      <c r="O2730" s="352" t="s">
        <v>8</v>
      </c>
      <c r="P2730" s="347" t="s">
        <v>6104</v>
      </c>
    </row>
    <row r="2731" spans="1:16">
      <c r="A2731" s="347" t="s">
        <v>6108</v>
      </c>
      <c r="B2731" s="348">
        <v>448</v>
      </c>
      <c r="C2731" s="347" t="s">
        <v>28152</v>
      </c>
      <c r="D2731" s="347" t="s">
        <v>6106</v>
      </c>
      <c r="E2731" s="347">
        <v>6</v>
      </c>
      <c r="F2731" s="347">
        <v>0.75</v>
      </c>
      <c r="G2731" s="347" t="s">
        <v>11262</v>
      </c>
      <c r="H2731" s="349">
        <v>12</v>
      </c>
      <c r="I2731" s="350" t="s">
        <v>12</v>
      </c>
      <c r="J2731" s="351">
        <f t="shared" si="42"/>
        <v>345</v>
      </c>
      <c r="K2731" s="351">
        <v>57.5</v>
      </c>
      <c r="L2731" s="3" t="str">
        <f>IFERROR(INDEX(dbOrdini[PREZZO
VINOLUX],MATCH(A2731,dbOrdini[CODICE
ANKER],0)),"")</f>
        <v/>
      </c>
      <c r="M2731" s="347" t="s">
        <v>28233</v>
      </c>
      <c r="N2731" s="15" t="str">
        <f>IFERROR(INDEX(dbOrdini[ORDINE],MATCH(A2731,dbOrdini[CODICE
ANKER]*(dbOrdini[CODICE
SUPPLY]="GEN24"),0)),"")</f>
        <v/>
      </c>
      <c r="O2731" s="352" t="s">
        <v>8</v>
      </c>
      <c r="P2731" s="347" t="s">
        <v>6107</v>
      </c>
    </row>
    <row r="2732" spans="1:16">
      <c r="A2732" s="347" t="s">
        <v>6105</v>
      </c>
      <c r="B2732" s="348">
        <v>0</v>
      </c>
      <c r="C2732" s="347" t="s">
        <v>28152</v>
      </c>
      <c r="D2732" s="347" t="s">
        <v>6106</v>
      </c>
      <c r="E2732" s="347">
        <v>6</v>
      </c>
      <c r="F2732" s="347">
        <v>0.75</v>
      </c>
      <c r="G2732" s="347" t="s">
        <v>11262</v>
      </c>
      <c r="H2732" s="349">
        <v>12</v>
      </c>
      <c r="I2732" s="350" t="s">
        <v>12</v>
      </c>
      <c r="J2732" s="351">
        <f t="shared" si="42"/>
        <v>366</v>
      </c>
      <c r="K2732" s="351">
        <v>61</v>
      </c>
      <c r="L2732" s="3" t="str">
        <f>IFERROR(INDEX(dbOrdini[PREZZO
VINOLUX],MATCH(A2732,dbOrdini[CODICE
ANKER],0)),"")</f>
        <v/>
      </c>
      <c r="M2732" s="347" t="s">
        <v>28233</v>
      </c>
      <c r="N2732" s="15" t="str">
        <f>IFERROR(INDEX(dbOrdini[ORDINE],MATCH(A2732,dbOrdini[CODICE
ANKER]*(dbOrdini[CODICE
SUPPLY]="GEN24"),0)),"")</f>
        <v/>
      </c>
      <c r="O2732" s="352" t="s">
        <v>8</v>
      </c>
      <c r="P2732" s="347" t="s">
        <v>6107</v>
      </c>
    </row>
    <row r="2733" spans="1:16">
      <c r="A2733" s="347" t="s">
        <v>11711</v>
      </c>
      <c r="B2733" s="348">
        <v>14</v>
      </c>
      <c r="C2733" s="347" t="s">
        <v>28152</v>
      </c>
      <c r="D2733" s="347" t="s">
        <v>11712</v>
      </c>
      <c r="E2733" s="347">
        <v>6</v>
      </c>
      <c r="F2733" s="347">
        <v>0.75</v>
      </c>
      <c r="G2733" s="347" t="s">
        <v>11</v>
      </c>
      <c r="H2733" s="349">
        <v>12</v>
      </c>
      <c r="I2733" s="350" t="s">
        <v>12</v>
      </c>
      <c r="J2733" s="351">
        <f t="shared" si="42"/>
        <v>366</v>
      </c>
      <c r="K2733" s="351">
        <v>61</v>
      </c>
      <c r="L2733" s="3" t="str">
        <f>IFERROR(INDEX(dbOrdini[PREZZO
VINOLUX],MATCH(A2733,dbOrdini[CODICE
ANKER],0)),"")</f>
        <v/>
      </c>
      <c r="M2733" s="347" t="s">
        <v>28233</v>
      </c>
      <c r="N2733" s="15" t="str">
        <f>IFERROR(INDEX(dbOrdini[ORDINE],MATCH(A2733,dbOrdini[CODICE
ANKER]*(dbOrdini[CODICE
SUPPLY]="GEN24"),0)),"")</f>
        <v/>
      </c>
      <c r="O2733" s="352" t="s">
        <v>8</v>
      </c>
      <c r="P2733" s="347" t="s">
        <v>11713</v>
      </c>
    </row>
    <row r="2734" spans="1:16">
      <c r="A2734" s="347" t="s">
        <v>28764</v>
      </c>
      <c r="B2734" s="348">
        <v>212</v>
      </c>
      <c r="C2734" s="347" t="s">
        <v>28152</v>
      </c>
      <c r="D2734" s="347" t="s">
        <v>26243</v>
      </c>
      <c r="E2734" s="347">
        <v>6</v>
      </c>
      <c r="F2734" s="347">
        <v>0.7</v>
      </c>
      <c r="G2734" s="347" t="s">
        <v>11</v>
      </c>
      <c r="H2734" s="349">
        <v>40</v>
      </c>
      <c r="I2734" s="350" t="s">
        <v>12</v>
      </c>
      <c r="J2734" s="351">
        <f t="shared" si="42"/>
        <v>114</v>
      </c>
      <c r="K2734" s="351">
        <v>19</v>
      </c>
      <c r="L2734" s="3" t="str">
        <f>IFERROR(INDEX(dbOrdini[PREZZO
VINOLUX],MATCH(A2734,dbOrdini[CODICE
ANKER],0)),"")</f>
        <v/>
      </c>
      <c r="M2734" s="347" t="s">
        <v>10535</v>
      </c>
      <c r="N2734" s="15" t="str">
        <f>IFERROR(INDEX(dbOrdini[ORDINE],MATCH(A2734,dbOrdini[CODICE
ANKER]*(dbOrdini[CODICE
SUPPLY]="GEN24"),0)),"")</f>
        <v/>
      </c>
      <c r="O2734" s="352" t="s">
        <v>8</v>
      </c>
      <c r="P2734" s="347" t="s">
        <v>28765</v>
      </c>
    </row>
    <row r="2735" spans="1:16">
      <c r="A2735" s="347" t="s">
        <v>28766</v>
      </c>
      <c r="B2735" s="348">
        <v>8</v>
      </c>
      <c r="C2735" s="347" t="s">
        <v>28152</v>
      </c>
      <c r="D2735" s="347" t="s">
        <v>28767</v>
      </c>
      <c r="E2735" s="347">
        <v>4</v>
      </c>
      <c r="F2735" s="347">
        <v>0.7</v>
      </c>
      <c r="G2735" s="347" t="s">
        <v>11</v>
      </c>
      <c r="H2735" s="349">
        <v>40</v>
      </c>
      <c r="I2735" s="350" t="s">
        <v>12</v>
      </c>
      <c r="J2735" s="351">
        <f t="shared" si="42"/>
        <v>195.8</v>
      </c>
      <c r="K2735" s="351">
        <v>48.95</v>
      </c>
      <c r="L2735" s="3" t="str">
        <f>IFERROR(INDEX(dbOrdini[PREZZO
VINOLUX],MATCH(A2735,dbOrdini[CODICE
ANKER],0)),"")</f>
        <v/>
      </c>
      <c r="M2735" s="347" t="s">
        <v>10535</v>
      </c>
      <c r="N2735" s="15" t="str">
        <f>IFERROR(INDEX(dbOrdini[ORDINE],MATCH(A2735,dbOrdini[CODICE
ANKER]*(dbOrdini[CODICE
SUPPLY]="GEN24"),0)),"")</f>
        <v/>
      </c>
      <c r="O2735" s="352" t="s">
        <v>8</v>
      </c>
      <c r="P2735" s="347" t="s">
        <v>28768</v>
      </c>
    </row>
    <row r="2736" spans="1:16">
      <c r="A2736" s="347" t="s">
        <v>6109</v>
      </c>
      <c r="B2736" s="348">
        <v>250</v>
      </c>
      <c r="C2736" s="347" t="s">
        <v>28152</v>
      </c>
      <c r="D2736" s="347" t="s">
        <v>6110</v>
      </c>
      <c r="E2736" s="347">
        <v>6</v>
      </c>
      <c r="F2736" s="347">
        <v>0.7</v>
      </c>
      <c r="G2736" s="347" t="s">
        <v>11</v>
      </c>
      <c r="H2736" s="349">
        <v>40</v>
      </c>
      <c r="I2736" s="350" t="s">
        <v>12</v>
      </c>
      <c r="J2736" s="351">
        <f t="shared" si="42"/>
        <v>21</v>
      </c>
      <c r="K2736" s="351">
        <v>3.5</v>
      </c>
      <c r="L2736" s="3" t="str">
        <f>IFERROR(INDEX(dbOrdini[PREZZO
VINOLUX],MATCH(A2736,dbOrdini[CODICE
ANKER],0)),"")</f>
        <v/>
      </c>
      <c r="M2736" s="347" t="s">
        <v>10539</v>
      </c>
      <c r="N2736" s="15" t="str">
        <f>IFERROR(INDEX(dbOrdini[ORDINE],MATCH(A2736,dbOrdini[CODICE
ANKER]*(dbOrdini[CODICE
SUPPLY]="GEN24"),0)),"")</f>
        <v/>
      </c>
      <c r="O2736" s="352" t="s">
        <v>8</v>
      </c>
      <c r="P2736" s="347" t="s">
        <v>6111</v>
      </c>
    </row>
    <row r="2737" spans="1:16">
      <c r="A2737" s="347" t="s">
        <v>6112</v>
      </c>
      <c r="B2737" s="348">
        <v>16</v>
      </c>
      <c r="C2737" s="347" t="s">
        <v>28152</v>
      </c>
      <c r="D2737" s="347" t="s">
        <v>6113</v>
      </c>
      <c r="E2737" s="347">
        <v>6</v>
      </c>
      <c r="F2737" s="347">
        <v>0.75</v>
      </c>
      <c r="G2737" s="347" t="s">
        <v>11</v>
      </c>
      <c r="H2737" s="349">
        <v>13.5</v>
      </c>
      <c r="I2737" s="350" t="s">
        <v>12</v>
      </c>
      <c r="J2737" s="351">
        <f t="shared" si="42"/>
        <v>91.800000000000011</v>
      </c>
      <c r="K2737" s="351">
        <v>15.3</v>
      </c>
      <c r="L2737" s="3" t="str">
        <f>IFERROR(INDEX(dbOrdini[PREZZO
VINOLUX],MATCH(A2737,dbOrdini[CODICE
ANKER],0)),"")</f>
        <v/>
      </c>
      <c r="M2737" s="347" t="s">
        <v>28210</v>
      </c>
      <c r="N2737" s="15" t="str">
        <f>IFERROR(INDEX(dbOrdini[ORDINE],MATCH(A2737,dbOrdini[CODICE
ANKER]*(dbOrdini[CODICE
SUPPLY]="GEN24"),0)),"")</f>
        <v/>
      </c>
      <c r="O2737" s="352" t="s">
        <v>8</v>
      </c>
      <c r="P2737" s="347" t="s">
        <v>6114</v>
      </c>
    </row>
    <row r="2738" spans="1:16">
      <c r="A2738" s="347" t="s">
        <v>6115</v>
      </c>
      <c r="B2738" s="348">
        <v>19</v>
      </c>
      <c r="C2738" s="347" t="s">
        <v>28152</v>
      </c>
      <c r="D2738" s="347" t="s">
        <v>6116</v>
      </c>
      <c r="E2738" s="347">
        <v>6</v>
      </c>
      <c r="F2738" s="347">
        <v>0.75</v>
      </c>
      <c r="G2738" s="347" t="s">
        <v>11</v>
      </c>
      <c r="H2738" s="349">
        <v>13</v>
      </c>
      <c r="I2738" s="350" t="s">
        <v>12</v>
      </c>
      <c r="J2738" s="351">
        <f t="shared" si="42"/>
        <v>37.5</v>
      </c>
      <c r="K2738" s="351">
        <v>6.25</v>
      </c>
      <c r="L2738" s="3" t="str">
        <f>IFERROR(INDEX(dbOrdini[PREZZO
VINOLUX],MATCH(A2738,dbOrdini[CODICE
ANKER],0)),"")</f>
        <v/>
      </c>
      <c r="M2738" s="347" t="s">
        <v>28211</v>
      </c>
      <c r="N2738" s="15" t="str">
        <f>IFERROR(INDEX(dbOrdini[ORDINE],MATCH(A2738,dbOrdini[CODICE
ANKER]*(dbOrdini[CODICE
SUPPLY]="GEN24"),0)),"")</f>
        <v/>
      </c>
      <c r="O2738" s="352" t="s">
        <v>8</v>
      </c>
      <c r="P2738" s="347" t="s">
        <v>6117</v>
      </c>
    </row>
    <row r="2739" spans="1:16">
      <c r="A2739" s="347" t="s">
        <v>28769</v>
      </c>
      <c r="B2739" s="348">
        <v>0</v>
      </c>
      <c r="C2739" s="347" t="s">
        <v>28152</v>
      </c>
      <c r="D2739" s="347" t="s">
        <v>28770</v>
      </c>
      <c r="E2739" s="347">
        <v>6</v>
      </c>
      <c r="F2739" s="347">
        <v>0.75</v>
      </c>
      <c r="G2739" s="347" t="s">
        <v>11</v>
      </c>
      <c r="H2739" s="349">
        <v>13</v>
      </c>
      <c r="I2739" s="350" t="s">
        <v>12</v>
      </c>
      <c r="J2739" s="351">
        <f t="shared" si="42"/>
        <v>39.299999999999997</v>
      </c>
      <c r="K2739" s="351">
        <v>6.55</v>
      </c>
      <c r="L2739" s="3" t="str">
        <f>IFERROR(INDEX(dbOrdini[PREZZO
VINOLUX],MATCH(A2739,dbOrdini[CODICE
ANKER],0)),"")</f>
        <v/>
      </c>
      <c r="M2739" s="347" t="s">
        <v>28210</v>
      </c>
      <c r="N2739" s="15" t="str">
        <f>IFERROR(INDEX(dbOrdini[ORDINE],MATCH(A2739,dbOrdini[CODICE
ANKER]*(dbOrdini[CODICE
SUPPLY]="GEN24"),0)),"")</f>
        <v/>
      </c>
      <c r="O2739" s="352" t="s">
        <v>8</v>
      </c>
      <c r="P2739" s="347" t="s">
        <v>6118</v>
      </c>
    </row>
    <row r="2740" spans="1:16">
      <c r="A2740" s="347" t="s">
        <v>6119</v>
      </c>
      <c r="B2740" s="348">
        <v>17</v>
      </c>
      <c r="C2740" s="347" t="s">
        <v>28152</v>
      </c>
      <c r="D2740" s="347" t="s">
        <v>6120</v>
      </c>
      <c r="E2740" s="347">
        <v>6</v>
      </c>
      <c r="F2740" s="347">
        <v>0.75</v>
      </c>
      <c r="G2740" s="347" t="s">
        <v>11</v>
      </c>
      <c r="H2740" s="349">
        <v>13</v>
      </c>
      <c r="I2740" s="350" t="s">
        <v>12</v>
      </c>
      <c r="J2740" s="351">
        <f t="shared" si="42"/>
        <v>41.400000000000006</v>
      </c>
      <c r="K2740" s="351">
        <v>6.9</v>
      </c>
      <c r="L2740" s="3" t="str">
        <f>IFERROR(INDEX(dbOrdini[PREZZO
VINOLUX],MATCH(A2740,dbOrdini[CODICE
ANKER],0)),"")</f>
        <v/>
      </c>
      <c r="M2740" s="347" t="s">
        <v>28210</v>
      </c>
      <c r="N2740" s="15" t="str">
        <f>IFERROR(INDEX(dbOrdini[ORDINE],MATCH(A2740,dbOrdini[CODICE
ANKER]*(dbOrdini[CODICE
SUPPLY]="GEN24"),0)),"")</f>
        <v/>
      </c>
      <c r="O2740" s="352" t="s">
        <v>8</v>
      </c>
      <c r="P2740" s="347" t="s">
        <v>6118</v>
      </c>
    </row>
    <row r="2741" spans="1:16">
      <c r="A2741" s="347" t="s">
        <v>6121</v>
      </c>
      <c r="B2741" s="348">
        <v>6</v>
      </c>
      <c r="C2741" s="347" t="s">
        <v>28152</v>
      </c>
      <c r="D2741" s="347" t="s">
        <v>11714</v>
      </c>
      <c r="E2741" s="347">
        <v>6</v>
      </c>
      <c r="F2741" s="347">
        <v>0.75</v>
      </c>
      <c r="G2741" s="347" t="s">
        <v>11</v>
      </c>
      <c r="H2741" s="349">
        <v>13</v>
      </c>
      <c r="I2741" s="350" t="s">
        <v>12</v>
      </c>
      <c r="J2741" s="351">
        <f t="shared" si="42"/>
        <v>39.299999999999997</v>
      </c>
      <c r="K2741" s="351">
        <v>6.55</v>
      </c>
      <c r="L2741" s="3" t="str">
        <f>IFERROR(INDEX(dbOrdini[PREZZO
VINOLUX],MATCH(A2741,dbOrdini[CODICE
ANKER],0)),"")</f>
        <v/>
      </c>
      <c r="M2741" s="347" t="s">
        <v>28210</v>
      </c>
      <c r="N2741" s="15" t="str">
        <f>IFERROR(INDEX(dbOrdini[ORDINE],MATCH(A2741,dbOrdini[CODICE
ANKER]*(dbOrdini[CODICE
SUPPLY]="GEN24"),0)),"")</f>
        <v/>
      </c>
      <c r="O2741" s="352" t="s">
        <v>8</v>
      </c>
      <c r="P2741" s="347" t="s">
        <v>6122</v>
      </c>
    </row>
    <row r="2742" spans="1:16">
      <c r="A2742" s="347" t="s">
        <v>6123</v>
      </c>
      <c r="B2742" s="348">
        <v>8</v>
      </c>
      <c r="C2742" s="347" t="s">
        <v>28152</v>
      </c>
      <c r="D2742" s="347" t="s">
        <v>6124</v>
      </c>
      <c r="E2742" s="347">
        <v>6</v>
      </c>
      <c r="F2742" s="347">
        <v>0.75</v>
      </c>
      <c r="G2742" s="347" t="s">
        <v>11</v>
      </c>
      <c r="H2742" s="349">
        <v>13</v>
      </c>
      <c r="I2742" s="350" t="s">
        <v>12</v>
      </c>
      <c r="J2742" s="351">
        <f t="shared" si="42"/>
        <v>41.400000000000006</v>
      </c>
      <c r="K2742" s="351">
        <v>6.9</v>
      </c>
      <c r="L2742" s="3" t="str">
        <f>IFERROR(INDEX(dbOrdini[PREZZO
VINOLUX],MATCH(A2742,dbOrdini[CODICE
ANKER],0)),"")</f>
        <v/>
      </c>
      <c r="M2742" s="347" t="s">
        <v>28210</v>
      </c>
      <c r="N2742" s="15" t="str">
        <f>IFERROR(INDEX(dbOrdini[ORDINE],MATCH(A2742,dbOrdini[CODICE
ANKER]*(dbOrdini[CODICE
SUPPLY]="GEN24"),0)),"")</f>
        <v/>
      </c>
      <c r="O2742" s="352" t="s">
        <v>8</v>
      </c>
      <c r="P2742" s="347" t="s">
        <v>6122</v>
      </c>
    </row>
    <row r="2743" spans="1:16">
      <c r="A2743" s="347" t="s">
        <v>6125</v>
      </c>
      <c r="B2743" s="348">
        <v>6</v>
      </c>
      <c r="C2743" s="347" t="s">
        <v>28152</v>
      </c>
      <c r="D2743" s="347" t="s">
        <v>6126</v>
      </c>
      <c r="E2743" s="347">
        <v>6</v>
      </c>
      <c r="F2743" s="347">
        <v>0.75</v>
      </c>
      <c r="G2743" s="347" t="s">
        <v>11</v>
      </c>
      <c r="H2743" s="349">
        <v>14</v>
      </c>
      <c r="I2743" s="350" t="s">
        <v>12</v>
      </c>
      <c r="J2743" s="351">
        <f t="shared" si="42"/>
        <v>84.9</v>
      </c>
      <c r="K2743" s="351">
        <v>14.15</v>
      </c>
      <c r="L2743" s="3" t="str">
        <f>IFERROR(INDEX(dbOrdini[PREZZO
VINOLUX],MATCH(A2743,dbOrdini[CODICE
ANKER],0)),"")</f>
        <v/>
      </c>
      <c r="M2743" s="347" t="s">
        <v>28211</v>
      </c>
      <c r="N2743" s="15" t="str">
        <f>IFERROR(INDEX(dbOrdini[ORDINE],MATCH(A2743,dbOrdini[CODICE
ANKER]*(dbOrdini[CODICE
SUPPLY]="GEN24"),0)),"")</f>
        <v/>
      </c>
      <c r="O2743" s="352" t="s">
        <v>8</v>
      </c>
      <c r="P2743" s="347" t="s">
        <v>6127</v>
      </c>
    </row>
    <row r="2744" spans="1:16">
      <c r="A2744" s="347" t="s">
        <v>6128</v>
      </c>
      <c r="B2744" s="348">
        <v>55</v>
      </c>
      <c r="C2744" s="347" t="s">
        <v>28152</v>
      </c>
      <c r="D2744" s="347" t="s">
        <v>6129</v>
      </c>
      <c r="E2744" s="347">
        <v>6</v>
      </c>
      <c r="F2744" s="347">
        <v>0.75</v>
      </c>
      <c r="G2744" s="347" t="s">
        <v>11</v>
      </c>
      <c r="H2744" s="349">
        <v>13</v>
      </c>
      <c r="I2744" s="350" t="s">
        <v>12</v>
      </c>
      <c r="J2744" s="351">
        <f t="shared" si="42"/>
        <v>39.299999999999997</v>
      </c>
      <c r="K2744" s="351">
        <v>6.55</v>
      </c>
      <c r="L2744" s="3" t="str">
        <f>IFERROR(INDEX(dbOrdini[PREZZO
VINOLUX],MATCH(A2744,dbOrdini[CODICE
ANKER],0)),"")</f>
        <v/>
      </c>
      <c r="M2744" s="347" t="s">
        <v>28210</v>
      </c>
      <c r="N2744" s="15" t="str">
        <f>IFERROR(INDEX(dbOrdini[ORDINE],MATCH(A2744,dbOrdini[CODICE
ANKER]*(dbOrdini[CODICE
SUPPLY]="GEN24"),0)),"")</f>
        <v/>
      </c>
      <c r="O2744" s="352" t="s">
        <v>8</v>
      </c>
      <c r="P2744" s="347" t="s">
        <v>6130</v>
      </c>
    </row>
    <row r="2745" spans="1:16">
      <c r="A2745" s="347" t="s">
        <v>6131</v>
      </c>
      <c r="B2745" s="348">
        <v>0</v>
      </c>
      <c r="C2745" s="347" t="s">
        <v>28152</v>
      </c>
      <c r="D2745" s="347" t="s">
        <v>6132</v>
      </c>
      <c r="E2745" s="347">
        <v>6</v>
      </c>
      <c r="F2745" s="347">
        <v>0.75</v>
      </c>
      <c r="G2745" s="347" t="s">
        <v>11</v>
      </c>
      <c r="H2745" s="349">
        <v>13</v>
      </c>
      <c r="I2745" s="350" t="s">
        <v>12</v>
      </c>
      <c r="J2745" s="351">
        <f t="shared" si="42"/>
        <v>35.700000000000003</v>
      </c>
      <c r="K2745" s="351">
        <v>5.95</v>
      </c>
      <c r="L2745" s="3" t="str">
        <f>IFERROR(INDEX(dbOrdini[PREZZO
VINOLUX],MATCH(A2745,dbOrdini[CODICE
ANKER],0)),"")</f>
        <v/>
      </c>
      <c r="M2745" s="347" t="s">
        <v>28210</v>
      </c>
      <c r="N2745" s="15" t="str">
        <f>IFERROR(INDEX(dbOrdini[ORDINE],MATCH(A2745,dbOrdini[CODICE
ANKER]*(dbOrdini[CODICE
SUPPLY]="GEN24"),0)),"")</f>
        <v/>
      </c>
      <c r="O2745" s="352" t="s">
        <v>8</v>
      </c>
      <c r="P2745" s="347" t="s">
        <v>6133</v>
      </c>
    </row>
    <row r="2746" spans="1:16">
      <c r="A2746" s="347" t="s">
        <v>6134</v>
      </c>
      <c r="B2746" s="348">
        <v>5</v>
      </c>
      <c r="C2746" s="347" t="s">
        <v>28152</v>
      </c>
      <c r="D2746" s="347" t="s">
        <v>6135</v>
      </c>
      <c r="E2746" s="347">
        <v>6</v>
      </c>
      <c r="F2746" s="347">
        <v>0.75</v>
      </c>
      <c r="G2746" s="347" t="s">
        <v>11</v>
      </c>
      <c r="H2746" s="349">
        <v>13.5</v>
      </c>
      <c r="I2746" s="350" t="s">
        <v>12</v>
      </c>
      <c r="J2746" s="351">
        <f t="shared" si="42"/>
        <v>85.199999999999989</v>
      </c>
      <c r="K2746" s="351">
        <v>14.2</v>
      </c>
      <c r="L2746" s="3" t="str">
        <f>IFERROR(INDEX(dbOrdini[PREZZO
VINOLUX],MATCH(A2746,dbOrdini[CODICE
ANKER],0)),"")</f>
        <v/>
      </c>
      <c r="M2746" s="347" t="s">
        <v>28210</v>
      </c>
      <c r="N2746" s="15" t="str">
        <f>IFERROR(INDEX(dbOrdini[ORDINE],MATCH(A2746,dbOrdini[CODICE
ANKER]*(dbOrdini[CODICE
SUPPLY]="GEN24"),0)),"")</f>
        <v/>
      </c>
      <c r="O2746" s="352" t="s">
        <v>8</v>
      </c>
      <c r="P2746" s="347" t="s">
        <v>6136</v>
      </c>
    </row>
    <row r="2747" spans="1:16">
      <c r="A2747" s="347" t="s">
        <v>6137</v>
      </c>
      <c r="B2747" s="348">
        <v>24</v>
      </c>
      <c r="C2747" s="347" t="s">
        <v>28152</v>
      </c>
      <c r="D2747" s="347" t="s">
        <v>6138</v>
      </c>
      <c r="E2747" s="347">
        <v>6</v>
      </c>
      <c r="F2747" s="347">
        <v>0.75</v>
      </c>
      <c r="G2747" s="347" t="s">
        <v>11</v>
      </c>
      <c r="H2747" s="349">
        <v>13</v>
      </c>
      <c r="I2747" s="350" t="s">
        <v>12</v>
      </c>
      <c r="J2747" s="351">
        <f t="shared" si="42"/>
        <v>38.700000000000003</v>
      </c>
      <c r="K2747" s="351">
        <v>6.45</v>
      </c>
      <c r="L2747" s="3" t="str">
        <f>IFERROR(INDEX(dbOrdini[PREZZO
VINOLUX],MATCH(A2747,dbOrdini[CODICE
ANKER],0)),"")</f>
        <v/>
      </c>
      <c r="M2747" s="347" t="s">
        <v>28211</v>
      </c>
      <c r="N2747" s="15" t="str">
        <f>IFERROR(INDEX(dbOrdini[ORDINE],MATCH(A2747,dbOrdini[CODICE
ANKER]*(dbOrdini[CODICE
SUPPLY]="GEN24"),0)),"")</f>
        <v/>
      </c>
      <c r="O2747" s="352" t="s">
        <v>8</v>
      </c>
      <c r="P2747" s="347" t="s">
        <v>6139</v>
      </c>
    </row>
    <row r="2748" spans="1:16">
      <c r="A2748" s="347" t="s">
        <v>6140</v>
      </c>
      <c r="B2748" s="348">
        <v>30</v>
      </c>
      <c r="C2748" s="347" t="s">
        <v>28152</v>
      </c>
      <c r="D2748" s="347" t="s">
        <v>6141</v>
      </c>
      <c r="E2748" s="347">
        <v>6</v>
      </c>
      <c r="F2748" s="347">
        <v>0.75</v>
      </c>
      <c r="G2748" s="347" t="s">
        <v>11</v>
      </c>
      <c r="H2748" s="349">
        <v>14</v>
      </c>
      <c r="I2748" s="350" t="s">
        <v>12</v>
      </c>
      <c r="J2748" s="351">
        <f t="shared" si="42"/>
        <v>79.5</v>
      </c>
      <c r="K2748" s="351">
        <v>13.25</v>
      </c>
      <c r="L2748" s="3" t="str">
        <f>IFERROR(INDEX(dbOrdini[PREZZO
VINOLUX],MATCH(A2748,dbOrdini[CODICE
ANKER],0)),"")</f>
        <v/>
      </c>
      <c r="M2748" s="347" t="s">
        <v>28211</v>
      </c>
      <c r="N2748" s="15" t="str">
        <f>IFERROR(INDEX(dbOrdini[ORDINE],MATCH(A2748,dbOrdini[CODICE
ANKER]*(dbOrdini[CODICE
SUPPLY]="GEN24"),0)),"")</f>
        <v/>
      </c>
      <c r="O2748" s="352" t="s">
        <v>8</v>
      </c>
      <c r="P2748" s="347" t="s">
        <v>6142</v>
      </c>
    </row>
    <row r="2749" spans="1:16">
      <c r="A2749" s="347" t="s">
        <v>6143</v>
      </c>
      <c r="B2749" s="348">
        <v>23</v>
      </c>
      <c r="C2749" s="347" t="s">
        <v>28152</v>
      </c>
      <c r="D2749" s="347" t="s">
        <v>6144</v>
      </c>
      <c r="E2749" s="347">
        <v>6</v>
      </c>
      <c r="F2749" s="347">
        <v>0.75</v>
      </c>
      <c r="G2749" s="347" t="s">
        <v>11</v>
      </c>
      <c r="H2749" s="349">
        <v>12.5</v>
      </c>
      <c r="I2749" s="350" t="s">
        <v>12</v>
      </c>
      <c r="J2749" s="351">
        <f t="shared" si="42"/>
        <v>33</v>
      </c>
      <c r="K2749" s="351">
        <v>5.5</v>
      </c>
      <c r="L2749" s="3" t="str">
        <f>IFERROR(INDEX(dbOrdini[PREZZO
VINOLUX],MATCH(A2749,dbOrdini[CODICE
ANKER],0)),"")</f>
        <v/>
      </c>
      <c r="M2749" s="347" t="s">
        <v>28210</v>
      </c>
      <c r="N2749" s="15" t="str">
        <f>IFERROR(INDEX(dbOrdini[ORDINE],MATCH(A2749,dbOrdini[CODICE
ANKER]*(dbOrdini[CODICE
SUPPLY]="GEN24"),0)),"")</f>
        <v/>
      </c>
      <c r="O2749" s="352" t="s">
        <v>8</v>
      </c>
      <c r="P2749" s="347" t="s">
        <v>6145</v>
      </c>
    </row>
    <row r="2750" spans="1:16">
      <c r="A2750" s="347" t="s">
        <v>6146</v>
      </c>
      <c r="B2750" s="348">
        <v>15</v>
      </c>
      <c r="C2750" s="347" t="s">
        <v>28152</v>
      </c>
      <c r="D2750" s="347" t="s">
        <v>6147</v>
      </c>
      <c r="E2750" s="347">
        <v>6</v>
      </c>
      <c r="F2750" s="347">
        <v>0.75</v>
      </c>
      <c r="G2750" s="347" t="s">
        <v>11</v>
      </c>
      <c r="H2750" s="349">
        <v>13</v>
      </c>
      <c r="I2750" s="350" t="s">
        <v>12</v>
      </c>
      <c r="J2750" s="351">
        <f t="shared" si="42"/>
        <v>39.299999999999997</v>
      </c>
      <c r="K2750" s="351">
        <v>6.55</v>
      </c>
      <c r="L2750" s="3" t="str">
        <f>IFERROR(INDEX(dbOrdini[PREZZO
VINOLUX],MATCH(A2750,dbOrdini[CODICE
ANKER],0)),"")</f>
        <v/>
      </c>
      <c r="M2750" s="347" t="s">
        <v>28210</v>
      </c>
      <c r="N2750" s="15" t="str">
        <f>IFERROR(INDEX(dbOrdini[ORDINE],MATCH(A2750,dbOrdini[CODICE
ANKER]*(dbOrdini[CODICE
SUPPLY]="GEN24"),0)),"")</f>
        <v/>
      </c>
      <c r="O2750" s="352" t="s">
        <v>8</v>
      </c>
      <c r="P2750" s="347" t="s">
        <v>6148</v>
      </c>
    </row>
    <row r="2751" spans="1:16">
      <c r="A2751" s="347" t="s">
        <v>6149</v>
      </c>
      <c r="B2751" s="348">
        <v>16</v>
      </c>
      <c r="C2751" s="347" t="s">
        <v>28152</v>
      </c>
      <c r="D2751" s="347" t="s">
        <v>6150</v>
      </c>
      <c r="E2751" s="347">
        <v>6</v>
      </c>
      <c r="F2751" s="347">
        <v>0.75</v>
      </c>
      <c r="G2751" s="347" t="s">
        <v>11</v>
      </c>
      <c r="H2751" s="349">
        <v>12.5</v>
      </c>
      <c r="I2751" s="350" t="s">
        <v>12</v>
      </c>
      <c r="J2751" s="351">
        <f t="shared" si="42"/>
        <v>39.599999999999994</v>
      </c>
      <c r="K2751" s="351">
        <v>6.6</v>
      </c>
      <c r="L2751" s="3" t="str">
        <f>IFERROR(INDEX(dbOrdini[PREZZO
VINOLUX],MATCH(A2751,dbOrdini[CODICE
ANKER],0)),"")</f>
        <v/>
      </c>
      <c r="M2751" s="347" t="s">
        <v>28210</v>
      </c>
      <c r="N2751" s="15" t="str">
        <f>IFERROR(INDEX(dbOrdini[ORDINE],MATCH(A2751,dbOrdini[CODICE
ANKER]*(dbOrdini[CODICE
SUPPLY]="GEN24"),0)),"")</f>
        <v/>
      </c>
      <c r="O2751" s="352" t="s">
        <v>8</v>
      </c>
      <c r="P2751" s="347" t="s">
        <v>6151</v>
      </c>
    </row>
    <row r="2752" spans="1:16">
      <c r="A2752" s="347" t="s">
        <v>6152</v>
      </c>
      <c r="B2752" s="348">
        <v>477</v>
      </c>
      <c r="C2752" s="347" t="s">
        <v>28152</v>
      </c>
      <c r="D2752" s="347" t="s">
        <v>6153</v>
      </c>
      <c r="E2752" s="347">
        <v>3</v>
      </c>
      <c r="F2752" s="347">
        <v>0.7</v>
      </c>
      <c r="G2752" s="347" t="s">
        <v>11</v>
      </c>
      <c r="H2752" s="349">
        <v>43</v>
      </c>
      <c r="I2752" s="350" t="s">
        <v>12</v>
      </c>
      <c r="J2752" s="351">
        <f t="shared" si="42"/>
        <v>56.699999999999996</v>
      </c>
      <c r="K2752" s="351">
        <v>18.899999999999999</v>
      </c>
      <c r="L2752" s="3" t="str">
        <f>IFERROR(INDEX(dbOrdini[PREZZO
VINOLUX],MATCH(A2752,dbOrdini[CODICE
ANKER],0)),"")</f>
        <v/>
      </c>
      <c r="M2752" s="347" t="s">
        <v>10537</v>
      </c>
      <c r="N2752" s="15" t="str">
        <f>IFERROR(INDEX(dbOrdini[ORDINE],MATCH(A2752,dbOrdini[CODICE
ANKER]*(dbOrdini[CODICE
SUPPLY]="GEN24"),0)),"")</f>
        <v/>
      </c>
      <c r="O2752" s="352" t="s">
        <v>8</v>
      </c>
      <c r="P2752" s="347" t="s">
        <v>6154</v>
      </c>
    </row>
    <row r="2753" spans="1:16">
      <c r="A2753" s="347" t="s">
        <v>10911</v>
      </c>
      <c r="B2753" s="348">
        <v>12</v>
      </c>
      <c r="C2753" s="347" t="s">
        <v>28152</v>
      </c>
      <c r="D2753" s="347" t="s">
        <v>10912</v>
      </c>
      <c r="E2753" s="347">
        <v>3</v>
      </c>
      <c r="F2753" s="347">
        <v>0.7</v>
      </c>
      <c r="G2753" s="347" t="s">
        <v>11</v>
      </c>
      <c r="H2753" s="349">
        <v>45</v>
      </c>
      <c r="I2753" s="350" t="s">
        <v>12</v>
      </c>
      <c r="J2753" s="351">
        <f t="shared" si="42"/>
        <v>94.5</v>
      </c>
      <c r="K2753" s="351">
        <v>31.5</v>
      </c>
      <c r="L2753" s="3" t="str">
        <f>IFERROR(INDEX(dbOrdini[PREZZO
VINOLUX],MATCH(A2753,dbOrdini[CODICE
ANKER],0)),"")</f>
        <v/>
      </c>
      <c r="M2753" s="347" t="s">
        <v>10558</v>
      </c>
      <c r="N2753" s="15" t="str">
        <f>IFERROR(INDEX(dbOrdini[ORDINE],MATCH(A2753,dbOrdini[CODICE
ANKER]*(dbOrdini[CODICE
SUPPLY]="GEN24"),0)),"")</f>
        <v/>
      </c>
      <c r="O2753" s="352" t="s">
        <v>8</v>
      </c>
      <c r="P2753" s="347" t="s">
        <v>11715</v>
      </c>
    </row>
    <row r="2754" spans="1:16">
      <c r="A2754" s="347" t="s">
        <v>6155</v>
      </c>
      <c r="B2754" s="348">
        <v>36</v>
      </c>
      <c r="C2754" s="347" t="s">
        <v>28170</v>
      </c>
      <c r="D2754" s="347" t="s">
        <v>6156</v>
      </c>
      <c r="E2754" s="347">
        <v>12</v>
      </c>
      <c r="F2754" s="347">
        <v>1</v>
      </c>
      <c r="G2754" s="347" t="s">
        <v>28164</v>
      </c>
      <c r="H2754" s="349">
        <v>0</v>
      </c>
      <c r="I2754" s="350" t="s">
        <v>12</v>
      </c>
      <c r="J2754" s="351">
        <f t="shared" si="42"/>
        <v>54</v>
      </c>
      <c r="K2754" s="351">
        <v>4.5</v>
      </c>
      <c r="L2754" s="3" t="str">
        <f>IFERROR(INDEX(dbOrdini[PREZZO
VINOLUX],MATCH(A2754,dbOrdini[CODICE
ANKER],0)),"")</f>
        <v/>
      </c>
      <c r="M2754" s="347" t="s">
        <v>28165</v>
      </c>
      <c r="N2754" s="15" t="str">
        <f>IFERROR(INDEX(dbOrdini[ORDINE],MATCH(A2754,dbOrdini[CODICE
ANKER]*(dbOrdini[CODICE
SUPPLY]="GEN24"),0)),"")</f>
        <v/>
      </c>
      <c r="O2754" s="352" t="s">
        <v>8</v>
      </c>
      <c r="P2754" s="347" t="s">
        <v>476</v>
      </c>
    </row>
    <row r="2755" spans="1:16">
      <c r="A2755" s="347" t="s">
        <v>6157</v>
      </c>
      <c r="B2755" s="348">
        <v>171</v>
      </c>
      <c r="C2755" s="347" t="s">
        <v>28152</v>
      </c>
      <c r="D2755" s="347" t="s">
        <v>6158</v>
      </c>
      <c r="E2755" s="347">
        <v>6</v>
      </c>
      <c r="F2755" s="347">
        <v>0.7</v>
      </c>
      <c r="G2755" s="347" t="s">
        <v>11</v>
      </c>
      <c r="H2755" s="349">
        <v>40</v>
      </c>
      <c r="I2755" s="350" t="s">
        <v>12</v>
      </c>
      <c r="J2755" s="351">
        <f t="shared" si="42"/>
        <v>75.900000000000006</v>
      </c>
      <c r="K2755" s="351">
        <v>12.65</v>
      </c>
      <c r="L2755" s="3" t="str">
        <f>IFERROR(INDEX(dbOrdini[PREZZO
VINOLUX],MATCH(A2755,dbOrdini[CODICE
ANKER],0)),"")</f>
        <v/>
      </c>
      <c r="M2755" s="347" t="s">
        <v>28187</v>
      </c>
      <c r="N2755" s="15" t="str">
        <f>IFERROR(INDEX(dbOrdini[ORDINE],MATCH(A2755,dbOrdini[CODICE
ANKER]*(dbOrdini[CODICE
SUPPLY]="GEN24"),0)),"")</f>
        <v/>
      </c>
      <c r="O2755" s="352" t="s">
        <v>8</v>
      </c>
      <c r="P2755" s="347" t="s">
        <v>6159</v>
      </c>
    </row>
    <row r="2756" spans="1:16">
      <c r="A2756" s="347" t="s">
        <v>6160</v>
      </c>
      <c r="B2756" s="348">
        <v>8</v>
      </c>
      <c r="C2756" s="347" t="s">
        <v>28152</v>
      </c>
      <c r="D2756" s="347" t="s">
        <v>6161</v>
      </c>
      <c r="E2756" s="347">
        <v>6</v>
      </c>
      <c r="F2756" s="347">
        <v>0.7</v>
      </c>
      <c r="G2756" s="347" t="s">
        <v>11</v>
      </c>
      <c r="H2756" s="349">
        <v>46.3</v>
      </c>
      <c r="I2756" s="350" t="s">
        <v>12</v>
      </c>
      <c r="J2756" s="351">
        <f t="shared" si="42"/>
        <v>171</v>
      </c>
      <c r="K2756" s="351">
        <v>28.5</v>
      </c>
      <c r="L2756" s="3" t="str">
        <f>IFERROR(INDEX(dbOrdini[PREZZO
VINOLUX],MATCH(A2756,dbOrdini[CODICE
ANKER],0)),"")</f>
        <v/>
      </c>
      <c r="M2756" s="347" t="s">
        <v>10536</v>
      </c>
      <c r="N2756" s="15" t="str">
        <f>IFERROR(INDEX(dbOrdini[ORDINE],MATCH(A2756,dbOrdini[CODICE
ANKER]*(dbOrdini[CODICE
SUPPLY]="GEN24"),0)),"")</f>
        <v/>
      </c>
      <c r="O2756" s="352" t="s">
        <v>8</v>
      </c>
      <c r="P2756" s="347" t="s">
        <v>6162</v>
      </c>
    </row>
    <row r="2757" spans="1:16">
      <c r="A2757" s="347" t="s">
        <v>6164</v>
      </c>
      <c r="B2757" s="348">
        <v>47</v>
      </c>
      <c r="C2757" s="347" t="s">
        <v>28152</v>
      </c>
      <c r="D2757" s="347" t="s">
        <v>6165</v>
      </c>
      <c r="E2757" s="347">
        <v>6</v>
      </c>
      <c r="F2757" s="347">
        <v>0.7</v>
      </c>
      <c r="G2757" s="347" t="s">
        <v>11</v>
      </c>
      <c r="H2757" s="349">
        <v>46.3</v>
      </c>
      <c r="I2757" s="350" t="s">
        <v>12</v>
      </c>
      <c r="J2757" s="351">
        <f t="shared" si="42"/>
        <v>135</v>
      </c>
      <c r="K2757" s="351">
        <v>22.5</v>
      </c>
      <c r="L2757" s="3" t="str">
        <f>IFERROR(INDEX(dbOrdini[PREZZO
VINOLUX],MATCH(A2757,dbOrdini[CODICE
ANKER],0)),"")</f>
        <v/>
      </c>
      <c r="M2757" s="347" t="s">
        <v>10536</v>
      </c>
      <c r="N2757" s="15" t="str">
        <f>IFERROR(INDEX(dbOrdini[ORDINE],MATCH(A2757,dbOrdini[CODICE
ANKER]*(dbOrdini[CODICE
SUPPLY]="GEN24"),0)),"")</f>
        <v/>
      </c>
      <c r="O2757" s="352" t="s">
        <v>8</v>
      </c>
      <c r="P2757" s="347" t="s">
        <v>6163</v>
      </c>
    </row>
    <row r="2758" spans="1:16">
      <c r="A2758" s="347" t="s">
        <v>28771</v>
      </c>
      <c r="B2758" s="348">
        <v>0</v>
      </c>
      <c r="C2758" s="347" t="s">
        <v>28152</v>
      </c>
      <c r="D2758" s="347" t="s">
        <v>28772</v>
      </c>
      <c r="E2758" s="347">
        <v>6</v>
      </c>
      <c r="F2758" s="347">
        <v>0.7</v>
      </c>
      <c r="G2758" s="347" t="s">
        <v>11</v>
      </c>
      <c r="H2758" s="349">
        <v>40</v>
      </c>
      <c r="I2758" s="350" t="s">
        <v>12</v>
      </c>
      <c r="J2758" s="351">
        <f t="shared" si="42"/>
        <v>117</v>
      </c>
      <c r="K2758" s="351">
        <v>19.5</v>
      </c>
      <c r="L2758" s="3" t="str">
        <f>IFERROR(INDEX(dbOrdini[PREZZO
VINOLUX],MATCH(A2758,dbOrdini[CODICE
ANKER],0)),"")</f>
        <v/>
      </c>
      <c r="M2758" s="347" t="s">
        <v>10640</v>
      </c>
      <c r="N2758" s="15" t="str">
        <f>IFERROR(INDEX(dbOrdini[ORDINE],MATCH(A2758,dbOrdini[CODICE
ANKER]*(dbOrdini[CODICE
SUPPLY]="GEN24"),0)),"")</f>
        <v/>
      </c>
      <c r="O2758" s="352" t="s">
        <v>8</v>
      </c>
      <c r="P2758" s="347" t="s">
        <v>28773</v>
      </c>
    </row>
    <row r="2759" spans="1:16">
      <c r="A2759" s="347" t="s">
        <v>6166</v>
      </c>
      <c r="B2759" s="348">
        <v>17</v>
      </c>
      <c r="C2759" s="347" t="s">
        <v>28152</v>
      </c>
      <c r="D2759" s="347" t="s">
        <v>6167</v>
      </c>
      <c r="E2759" s="347">
        <v>6</v>
      </c>
      <c r="F2759" s="347">
        <v>0.7</v>
      </c>
      <c r="G2759" s="347" t="s">
        <v>11</v>
      </c>
      <c r="H2759" s="349">
        <v>40</v>
      </c>
      <c r="I2759" s="350" t="s">
        <v>12</v>
      </c>
      <c r="J2759" s="351">
        <f t="shared" si="42"/>
        <v>75.900000000000006</v>
      </c>
      <c r="K2759" s="351">
        <v>12.65</v>
      </c>
      <c r="L2759" s="3" t="str">
        <f>IFERROR(INDEX(dbOrdini[PREZZO
VINOLUX],MATCH(A2759,dbOrdini[CODICE
ANKER],0)),"")</f>
        <v/>
      </c>
      <c r="M2759" s="347" t="s">
        <v>10535</v>
      </c>
      <c r="N2759" s="15" t="str">
        <f>IFERROR(INDEX(dbOrdini[ORDINE],MATCH(A2759,dbOrdini[CODICE
ANKER]*(dbOrdini[CODICE
SUPPLY]="GEN24"),0)),"")</f>
        <v/>
      </c>
      <c r="O2759" s="352" t="s">
        <v>8</v>
      </c>
      <c r="P2759" s="347" t="s">
        <v>6168</v>
      </c>
    </row>
    <row r="2760" spans="1:16">
      <c r="A2760" s="347" t="s">
        <v>28774</v>
      </c>
      <c r="B2760" s="348">
        <v>0</v>
      </c>
      <c r="C2760" s="347" t="s">
        <v>28152</v>
      </c>
      <c r="D2760" s="347" t="s">
        <v>28775</v>
      </c>
      <c r="E2760" s="347">
        <v>6</v>
      </c>
      <c r="F2760" s="347">
        <v>0.7</v>
      </c>
      <c r="G2760" s="347" t="s">
        <v>11</v>
      </c>
      <c r="H2760" s="349">
        <v>40</v>
      </c>
      <c r="I2760" s="350" t="s">
        <v>12</v>
      </c>
      <c r="J2760" s="351">
        <f t="shared" si="42"/>
        <v>75.900000000000006</v>
      </c>
      <c r="K2760" s="351">
        <v>12.65</v>
      </c>
      <c r="L2760" s="3" t="str">
        <f>IFERROR(INDEX(dbOrdini[PREZZO
VINOLUX],MATCH(A2760,dbOrdini[CODICE
ANKER],0)),"")</f>
        <v/>
      </c>
      <c r="M2760" s="347" t="s">
        <v>10535</v>
      </c>
      <c r="N2760" s="15" t="str">
        <f>IFERROR(INDEX(dbOrdini[ORDINE],MATCH(A2760,dbOrdini[CODICE
ANKER]*(dbOrdini[CODICE
SUPPLY]="GEN24"),0)),"")</f>
        <v/>
      </c>
      <c r="O2760" s="352" t="s">
        <v>8</v>
      </c>
      <c r="P2760" s="347" t="s">
        <v>6168</v>
      </c>
    </row>
    <row r="2761" spans="1:16">
      <c r="A2761" s="347" t="s">
        <v>6169</v>
      </c>
      <c r="B2761" s="348">
        <v>626</v>
      </c>
      <c r="C2761" s="347" t="s">
        <v>28152</v>
      </c>
      <c r="D2761" s="347" t="s">
        <v>6170</v>
      </c>
      <c r="E2761" s="347">
        <v>6</v>
      </c>
      <c r="F2761" s="347">
        <v>0.7</v>
      </c>
      <c r="G2761" s="347" t="s">
        <v>11</v>
      </c>
      <c r="H2761" s="349">
        <v>34</v>
      </c>
      <c r="I2761" s="350" t="s">
        <v>12</v>
      </c>
      <c r="J2761" s="351">
        <f t="shared" si="42"/>
        <v>53.94</v>
      </c>
      <c r="K2761" s="351">
        <v>8.99</v>
      </c>
      <c r="L2761" s="3" t="str">
        <f>IFERROR(INDEX(dbOrdini[PREZZO
VINOLUX],MATCH(A2761,dbOrdini[CODICE
ANKER],0)),"")</f>
        <v/>
      </c>
      <c r="M2761" s="347" t="s">
        <v>10535</v>
      </c>
      <c r="N2761" s="15" t="str">
        <f>IFERROR(INDEX(dbOrdini[ORDINE],MATCH(A2761,dbOrdini[CODICE
ANKER]*(dbOrdini[CODICE
SUPPLY]="GEN24"),0)),"")</f>
        <v/>
      </c>
      <c r="O2761" s="352" t="s">
        <v>8</v>
      </c>
      <c r="P2761" s="347" t="s">
        <v>6171</v>
      </c>
    </row>
    <row r="2762" spans="1:16">
      <c r="A2762" s="347" t="s">
        <v>6172</v>
      </c>
      <c r="B2762" s="348">
        <v>53</v>
      </c>
      <c r="C2762" s="347" t="s">
        <v>28152</v>
      </c>
      <c r="D2762" s="347" t="s">
        <v>6173</v>
      </c>
      <c r="E2762" s="347">
        <v>6</v>
      </c>
      <c r="F2762" s="347">
        <v>1</v>
      </c>
      <c r="G2762" s="347" t="s">
        <v>11</v>
      </c>
      <c r="H2762" s="349">
        <v>30</v>
      </c>
      <c r="I2762" s="350" t="s">
        <v>12</v>
      </c>
      <c r="J2762" s="351">
        <f t="shared" si="42"/>
        <v>21</v>
      </c>
      <c r="K2762" s="351">
        <v>3.5</v>
      </c>
      <c r="L2762" s="3" t="str">
        <f>IFERROR(INDEX(dbOrdini[PREZZO
VINOLUX],MATCH(A2762,dbOrdini[CODICE
ANKER],0)),"")</f>
        <v/>
      </c>
      <c r="M2762" s="347" t="s">
        <v>28208</v>
      </c>
      <c r="N2762" s="15" t="str">
        <f>IFERROR(INDEX(dbOrdini[ORDINE],MATCH(A2762,dbOrdini[CODICE
ANKER]*(dbOrdini[CODICE
SUPPLY]="GEN24"),0)),"")</f>
        <v/>
      </c>
      <c r="O2762" s="352" t="s">
        <v>8</v>
      </c>
      <c r="P2762" s="347" t="s">
        <v>6174</v>
      </c>
    </row>
    <row r="2763" spans="1:16">
      <c r="A2763" s="347" t="s">
        <v>6175</v>
      </c>
      <c r="B2763" s="348">
        <v>0</v>
      </c>
      <c r="C2763" s="347" t="s">
        <v>28152</v>
      </c>
      <c r="D2763" s="347" t="s">
        <v>6176</v>
      </c>
      <c r="E2763" s="347">
        <v>6</v>
      </c>
      <c r="F2763" s="347">
        <v>1</v>
      </c>
      <c r="G2763" s="347" t="s">
        <v>11</v>
      </c>
      <c r="H2763" s="349">
        <v>30</v>
      </c>
      <c r="I2763" s="350" t="s">
        <v>12</v>
      </c>
      <c r="J2763" s="351">
        <f t="shared" si="42"/>
        <v>21</v>
      </c>
      <c r="K2763" s="351">
        <v>3.5</v>
      </c>
      <c r="L2763" s="3" t="str">
        <f>IFERROR(INDEX(dbOrdini[PREZZO
VINOLUX],MATCH(A2763,dbOrdini[CODICE
ANKER],0)),"")</f>
        <v/>
      </c>
      <c r="M2763" s="347" t="s">
        <v>28209</v>
      </c>
      <c r="N2763" s="15" t="str">
        <f>IFERROR(INDEX(dbOrdini[ORDINE],MATCH(A2763,dbOrdini[CODICE
ANKER]*(dbOrdini[CODICE
SUPPLY]="GEN24"),0)),"")</f>
        <v/>
      </c>
      <c r="O2763" s="352" t="s">
        <v>8</v>
      </c>
      <c r="P2763" s="347" t="s">
        <v>6177</v>
      </c>
    </row>
    <row r="2764" spans="1:16">
      <c r="A2764" s="347" t="s">
        <v>6178</v>
      </c>
      <c r="B2764" s="348">
        <v>123</v>
      </c>
      <c r="C2764" s="347" t="s">
        <v>28152</v>
      </c>
      <c r="D2764" s="347" t="s">
        <v>6179</v>
      </c>
      <c r="E2764" s="347">
        <v>3</v>
      </c>
      <c r="F2764" s="347">
        <v>0.7</v>
      </c>
      <c r="G2764" s="347" t="s">
        <v>11</v>
      </c>
      <c r="H2764" s="349">
        <v>36</v>
      </c>
      <c r="I2764" s="350" t="s">
        <v>12</v>
      </c>
      <c r="J2764" s="351">
        <f t="shared" si="42"/>
        <v>58.5</v>
      </c>
      <c r="K2764" s="351">
        <v>19.5</v>
      </c>
      <c r="L2764" s="3" t="str">
        <f>IFERROR(INDEX(dbOrdini[PREZZO
VINOLUX],MATCH(A2764,dbOrdini[CODICE
ANKER],0)),"")</f>
        <v/>
      </c>
      <c r="M2764" s="347" t="s">
        <v>10550</v>
      </c>
      <c r="N2764" s="15" t="str">
        <f>IFERROR(INDEX(dbOrdini[ORDINE],MATCH(A2764,dbOrdini[CODICE
ANKER]*(dbOrdini[CODICE
SUPPLY]="GEN24"),0)),"")</f>
        <v/>
      </c>
      <c r="O2764" s="352" t="s">
        <v>8</v>
      </c>
      <c r="P2764" s="347" t="s">
        <v>6180</v>
      </c>
    </row>
    <row r="2765" spans="1:16">
      <c r="A2765" s="347" t="s">
        <v>6181</v>
      </c>
      <c r="B2765" s="348">
        <v>210</v>
      </c>
      <c r="C2765" s="347" t="s">
        <v>28152</v>
      </c>
      <c r="D2765" s="347" t="s">
        <v>6182</v>
      </c>
      <c r="E2765" s="347">
        <v>3</v>
      </c>
      <c r="F2765" s="347">
        <v>0.7</v>
      </c>
      <c r="G2765" s="347" t="s">
        <v>11</v>
      </c>
      <c r="H2765" s="349">
        <v>36</v>
      </c>
      <c r="I2765" s="350" t="s">
        <v>12</v>
      </c>
      <c r="J2765" s="351">
        <f t="shared" ref="J2765:J2828" si="43">E2765*K2765</f>
        <v>58.5</v>
      </c>
      <c r="K2765" s="351">
        <v>19.5</v>
      </c>
      <c r="L2765" s="3" t="str">
        <f>IFERROR(INDEX(dbOrdini[PREZZO
VINOLUX],MATCH(A2765,dbOrdini[CODICE
ANKER],0)),"")</f>
        <v/>
      </c>
      <c r="M2765" s="347" t="s">
        <v>10550</v>
      </c>
      <c r="N2765" s="15" t="str">
        <f>IFERROR(INDEX(dbOrdini[ORDINE],MATCH(A2765,dbOrdini[CODICE
ANKER]*(dbOrdini[CODICE
SUPPLY]="GEN24"),0)),"")</f>
        <v/>
      </c>
      <c r="O2765" s="352" t="s">
        <v>8</v>
      </c>
      <c r="P2765" s="347" t="s">
        <v>6183</v>
      </c>
    </row>
    <row r="2766" spans="1:16">
      <c r="A2766" s="347" t="s">
        <v>6184</v>
      </c>
      <c r="B2766" s="348">
        <v>11</v>
      </c>
      <c r="C2766" s="347" t="s">
        <v>28152</v>
      </c>
      <c r="D2766" s="347" t="s">
        <v>6185</v>
      </c>
      <c r="E2766" s="347">
        <v>6</v>
      </c>
      <c r="F2766" s="347">
        <v>0.7</v>
      </c>
      <c r="G2766" s="347" t="s">
        <v>11</v>
      </c>
      <c r="H2766" s="349">
        <v>36</v>
      </c>
      <c r="I2766" s="350" t="s">
        <v>12</v>
      </c>
      <c r="J2766" s="351">
        <f t="shared" si="43"/>
        <v>91.5</v>
      </c>
      <c r="K2766" s="351">
        <v>15.25</v>
      </c>
      <c r="L2766" s="3" t="str">
        <f>IFERROR(INDEX(dbOrdini[PREZZO
VINOLUX],MATCH(A2766,dbOrdini[CODICE
ANKER],0)),"")</f>
        <v/>
      </c>
      <c r="M2766" s="347" t="s">
        <v>10550</v>
      </c>
      <c r="N2766" s="15" t="str">
        <f>IFERROR(INDEX(dbOrdini[ORDINE],MATCH(A2766,dbOrdini[CODICE
ANKER]*(dbOrdini[CODICE
SUPPLY]="GEN24"),0)),"")</f>
        <v/>
      </c>
      <c r="O2766" s="352" t="s">
        <v>8</v>
      </c>
      <c r="P2766" s="347" t="s">
        <v>6186</v>
      </c>
    </row>
    <row r="2767" spans="1:16">
      <c r="A2767" s="347" t="s">
        <v>6187</v>
      </c>
      <c r="B2767" s="348">
        <v>9</v>
      </c>
      <c r="C2767" s="347" t="s">
        <v>28152</v>
      </c>
      <c r="D2767" s="347" t="s">
        <v>6188</v>
      </c>
      <c r="E2767" s="347">
        <v>6</v>
      </c>
      <c r="F2767" s="347">
        <v>0.75</v>
      </c>
      <c r="G2767" s="347" t="s">
        <v>11</v>
      </c>
      <c r="H2767" s="349">
        <v>13</v>
      </c>
      <c r="I2767" s="350" t="s">
        <v>12</v>
      </c>
      <c r="J2767" s="351">
        <f t="shared" si="43"/>
        <v>41.099999999999994</v>
      </c>
      <c r="K2767" s="351">
        <v>6.85</v>
      </c>
      <c r="L2767" s="3" t="str">
        <f>IFERROR(INDEX(dbOrdini[PREZZO
VINOLUX],MATCH(A2767,dbOrdini[CODICE
ANKER],0)),"")</f>
        <v/>
      </c>
      <c r="M2767" s="347" t="s">
        <v>28211</v>
      </c>
      <c r="N2767" s="15" t="str">
        <f>IFERROR(INDEX(dbOrdini[ORDINE],MATCH(A2767,dbOrdini[CODICE
ANKER]*(dbOrdini[CODICE
SUPPLY]="GEN24"),0)),"")</f>
        <v/>
      </c>
      <c r="O2767" s="352" t="s">
        <v>8</v>
      </c>
      <c r="P2767" s="347" t="s">
        <v>6189</v>
      </c>
    </row>
    <row r="2768" spans="1:16">
      <c r="A2768" s="347" t="s">
        <v>6190</v>
      </c>
      <c r="B2768" s="348">
        <v>8</v>
      </c>
      <c r="C2768" s="347" t="s">
        <v>28152</v>
      </c>
      <c r="D2768" s="347" t="s">
        <v>6191</v>
      </c>
      <c r="E2768" s="347">
        <v>6</v>
      </c>
      <c r="F2768" s="347">
        <v>0.75</v>
      </c>
      <c r="G2768" s="347" t="s">
        <v>11</v>
      </c>
      <c r="H2768" s="349">
        <v>13</v>
      </c>
      <c r="I2768" s="350" t="s">
        <v>12</v>
      </c>
      <c r="J2768" s="351">
        <f t="shared" si="43"/>
        <v>33.299999999999997</v>
      </c>
      <c r="K2768" s="351">
        <v>5.55</v>
      </c>
      <c r="L2768" s="3" t="str">
        <f>IFERROR(INDEX(dbOrdini[PREZZO
VINOLUX],MATCH(A2768,dbOrdini[CODICE
ANKER],0)),"")</f>
        <v/>
      </c>
      <c r="M2768" s="347" t="s">
        <v>28211</v>
      </c>
      <c r="N2768" s="15" t="str">
        <f>IFERROR(INDEX(dbOrdini[ORDINE],MATCH(A2768,dbOrdini[CODICE
ANKER]*(dbOrdini[CODICE
SUPPLY]="GEN24"),0)),"")</f>
        <v/>
      </c>
      <c r="O2768" s="352" t="s">
        <v>8</v>
      </c>
      <c r="P2768" s="347" t="s">
        <v>6189</v>
      </c>
    </row>
    <row r="2769" spans="1:16">
      <c r="A2769" s="347" t="s">
        <v>6192</v>
      </c>
      <c r="B2769" s="348">
        <v>0</v>
      </c>
      <c r="C2769" s="347" t="s">
        <v>28152</v>
      </c>
      <c r="D2769" s="347" t="s">
        <v>6193</v>
      </c>
      <c r="E2769" s="347">
        <v>6</v>
      </c>
      <c r="F2769" s="347">
        <v>0.75</v>
      </c>
      <c r="G2769" s="347" t="s">
        <v>11</v>
      </c>
      <c r="H2769" s="349">
        <v>13</v>
      </c>
      <c r="I2769" s="350" t="s">
        <v>12</v>
      </c>
      <c r="J2769" s="351">
        <f t="shared" si="43"/>
        <v>28.799999999999997</v>
      </c>
      <c r="K2769" s="351">
        <v>4.8</v>
      </c>
      <c r="L2769" s="3" t="str">
        <f>IFERROR(INDEX(dbOrdini[PREZZO
VINOLUX],MATCH(A2769,dbOrdini[CODICE
ANKER],0)),"")</f>
        <v/>
      </c>
      <c r="M2769" s="347" t="s">
        <v>28211</v>
      </c>
      <c r="N2769" s="15" t="str">
        <f>IFERROR(INDEX(dbOrdini[ORDINE],MATCH(A2769,dbOrdini[CODICE
ANKER]*(dbOrdini[CODICE
SUPPLY]="GEN24"),0)),"")</f>
        <v/>
      </c>
      <c r="O2769" s="352" t="s">
        <v>8</v>
      </c>
      <c r="P2769" s="347" t="s">
        <v>6194</v>
      </c>
    </row>
    <row r="2770" spans="1:16">
      <c r="A2770" s="347" t="s">
        <v>28776</v>
      </c>
      <c r="B2770" s="348">
        <v>11</v>
      </c>
      <c r="C2770" s="347" t="s">
        <v>28152</v>
      </c>
      <c r="D2770" s="347" t="s">
        <v>28777</v>
      </c>
      <c r="E2770" s="347">
        <v>6</v>
      </c>
      <c r="F2770" s="347">
        <v>0.7</v>
      </c>
      <c r="G2770" s="347" t="s">
        <v>11</v>
      </c>
      <c r="H2770" s="349">
        <v>44</v>
      </c>
      <c r="I2770" s="350" t="s">
        <v>12</v>
      </c>
      <c r="J2770" s="351">
        <f t="shared" si="43"/>
        <v>41.7</v>
      </c>
      <c r="K2770" s="351">
        <v>6.95</v>
      </c>
      <c r="L2770" s="3" t="str">
        <f>IFERROR(INDEX(dbOrdini[PREZZO
VINOLUX],MATCH(A2770,dbOrdini[CODICE
ANKER],0)),"")</f>
        <v/>
      </c>
      <c r="M2770" s="347" t="s">
        <v>10537</v>
      </c>
      <c r="N2770" s="15" t="str">
        <f>IFERROR(INDEX(dbOrdini[ORDINE],MATCH(A2770,dbOrdini[CODICE
ANKER]*(dbOrdini[CODICE
SUPPLY]="GEN24"),0)),"")</f>
        <v/>
      </c>
      <c r="O2770" s="352" t="s">
        <v>8</v>
      </c>
      <c r="P2770" s="347" t="s">
        <v>28778</v>
      </c>
    </row>
    <row r="2771" spans="1:16">
      <c r="A2771" s="347" t="s">
        <v>6195</v>
      </c>
      <c r="B2771" s="348">
        <v>0</v>
      </c>
      <c r="C2771" s="347" t="s">
        <v>28152</v>
      </c>
      <c r="D2771" s="347" t="s">
        <v>6196</v>
      </c>
      <c r="E2771" s="347">
        <v>12</v>
      </c>
      <c r="F2771" s="347">
        <v>0.05</v>
      </c>
      <c r="G2771" s="347" t="s">
        <v>11</v>
      </c>
      <c r="H2771" s="349">
        <v>31</v>
      </c>
      <c r="I2771" s="350" t="s">
        <v>12</v>
      </c>
      <c r="J2771" s="351">
        <f t="shared" si="43"/>
        <v>16.32</v>
      </c>
      <c r="K2771" s="351">
        <v>1.36</v>
      </c>
      <c r="L2771" s="3" t="str">
        <f>IFERROR(INDEX(dbOrdini[PREZZO
VINOLUX],MATCH(A2771,dbOrdini[CODICE
ANKER],0)),"")</f>
        <v/>
      </c>
      <c r="M2771" s="347" t="s">
        <v>10539</v>
      </c>
      <c r="N2771" s="15" t="str">
        <f>IFERROR(INDEX(dbOrdini[ORDINE],MATCH(A2771,dbOrdini[CODICE
ANKER]*(dbOrdini[CODICE
SUPPLY]="GEN24"),0)),"")</f>
        <v/>
      </c>
      <c r="O2771" s="352" t="s">
        <v>8</v>
      </c>
      <c r="P2771" s="347" t="s">
        <v>6197</v>
      </c>
    </row>
    <row r="2772" spans="1:16">
      <c r="A2772" s="347" t="s">
        <v>6198</v>
      </c>
      <c r="B2772" s="348">
        <v>1</v>
      </c>
      <c r="C2772" s="347" t="s">
        <v>28152</v>
      </c>
      <c r="D2772" s="347" t="s">
        <v>6196</v>
      </c>
      <c r="E2772" s="347">
        <v>12</v>
      </c>
      <c r="F2772" s="347">
        <v>0.35</v>
      </c>
      <c r="G2772" s="347" t="s">
        <v>11</v>
      </c>
      <c r="H2772" s="349">
        <v>31</v>
      </c>
      <c r="I2772" s="350" t="s">
        <v>12</v>
      </c>
      <c r="J2772" s="351">
        <f t="shared" si="43"/>
        <v>83.4</v>
      </c>
      <c r="K2772" s="351">
        <v>6.95</v>
      </c>
      <c r="L2772" s="3" t="str">
        <f>IFERROR(INDEX(dbOrdini[PREZZO
VINOLUX],MATCH(A2772,dbOrdini[CODICE
ANKER],0)),"")</f>
        <v/>
      </c>
      <c r="M2772" s="347" t="s">
        <v>10539</v>
      </c>
      <c r="N2772" s="15" t="str">
        <f>IFERROR(INDEX(dbOrdini[ORDINE],MATCH(A2772,dbOrdini[CODICE
ANKER]*(dbOrdini[CODICE
SUPPLY]="GEN24"),0)),"")</f>
        <v/>
      </c>
      <c r="O2772" s="352" t="s">
        <v>8</v>
      </c>
      <c r="P2772" s="347" t="s">
        <v>6199</v>
      </c>
    </row>
    <row r="2773" spans="1:16">
      <c r="A2773" s="347" t="s">
        <v>6200</v>
      </c>
      <c r="B2773" s="348">
        <v>0</v>
      </c>
      <c r="C2773" s="347" t="s">
        <v>28152</v>
      </c>
      <c r="D2773" s="347" t="s">
        <v>6196</v>
      </c>
      <c r="E2773" s="347">
        <v>6</v>
      </c>
      <c r="F2773" s="347">
        <v>0.7</v>
      </c>
      <c r="G2773" s="347" t="s">
        <v>11</v>
      </c>
      <c r="H2773" s="349">
        <v>31</v>
      </c>
      <c r="I2773" s="350" t="s">
        <v>12</v>
      </c>
      <c r="J2773" s="351">
        <f t="shared" si="43"/>
        <v>47.099999999999994</v>
      </c>
      <c r="K2773" s="351">
        <v>7.85</v>
      </c>
      <c r="L2773" s="3" t="str">
        <f>IFERROR(INDEX(dbOrdini[PREZZO
VINOLUX],MATCH(A2773,dbOrdini[CODICE
ANKER],0)),"")</f>
        <v/>
      </c>
      <c r="M2773" s="347" t="s">
        <v>10539</v>
      </c>
      <c r="N2773" s="15" t="str">
        <f>IFERROR(INDEX(dbOrdini[ORDINE],MATCH(A2773,dbOrdini[CODICE
ANKER]*(dbOrdini[CODICE
SUPPLY]="GEN24"),0)),"")</f>
        <v/>
      </c>
      <c r="O2773" s="352" t="s">
        <v>8</v>
      </c>
      <c r="P2773" s="347" t="s">
        <v>6201</v>
      </c>
    </row>
    <row r="2774" spans="1:16">
      <c r="A2774" s="347" t="s">
        <v>6202</v>
      </c>
      <c r="B2774" s="348">
        <v>0</v>
      </c>
      <c r="C2774" s="347" t="s">
        <v>28152</v>
      </c>
      <c r="D2774" s="347" t="s">
        <v>6196</v>
      </c>
      <c r="E2774" s="347">
        <v>6</v>
      </c>
      <c r="F2774" s="347">
        <v>1</v>
      </c>
      <c r="G2774" s="347" t="s">
        <v>11</v>
      </c>
      <c r="H2774" s="349">
        <v>31</v>
      </c>
      <c r="I2774" s="350" t="s">
        <v>12</v>
      </c>
      <c r="J2774" s="351">
        <f t="shared" si="43"/>
        <v>61.5</v>
      </c>
      <c r="K2774" s="351">
        <v>10.25</v>
      </c>
      <c r="L2774" s="3" t="str">
        <f>IFERROR(INDEX(dbOrdini[PREZZO
VINOLUX],MATCH(A2774,dbOrdini[CODICE
ANKER],0)),"")</f>
        <v/>
      </c>
      <c r="M2774" s="347" t="s">
        <v>10539</v>
      </c>
      <c r="N2774" s="15" t="str">
        <f>IFERROR(INDEX(dbOrdini[ORDINE],MATCH(A2774,dbOrdini[CODICE
ANKER]*(dbOrdini[CODICE
SUPPLY]="GEN24"),0)),"")</f>
        <v/>
      </c>
      <c r="O2774" s="352" t="s">
        <v>8</v>
      </c>
      <c r="P2774" s="347" t="s">
        <v>6203</v>
      </c>
    </row>
    <row r="2775" spans="1:16">
      <c r="A2775" s="347" t="s">
        <v>6204</v>
      </c>
      <c r="B2775" s="348">
        <v>2328</v>
      </c>
      <c r="C2775" s="347" t="s">
        <v>28152</v>
      </c>
      <c r="D2775" s="347" t="s">
        <v>6196</v>
      </c>
      <c r="E2775" s="347">
        <v>12</v>
      </c>
      <c r="F2775" s="347">
        <v>1</v>
      </c>
      <c r="G2775" s="347" t="s">
        <v>11</v>
      </c>
      <c r="H2775" s="349">
        <v>31</v>
      </c>
      <c r="I2775" s="350" t="s">
        <v>12</v>
      </c>
      <c r="J2775" s="351">
        <f t="shared" si="43"/>
        <v>117</v>
      </c>
      <c r="K2775" s="351">
        <v>9.75</v>
      </c>
      <c r="L2775" s="3" t="str">
        <f>IFERROR(INDEX(dbOrdini[PREZZO
VINOLUX],MATCH(A2775,dbOrdini[CODICE
ANKER],0)),"")</f>
        <v/>
      </c>
      <c r="M2775" s="347" t="s">
        <v>10539</v>
      </c>
      <c r="N2775" s="15" t="str">
        <f>IFERROR(INDEX(dbOrdini[ORDINE],MATCH(A2775,dbOrdini[CODICE
ANKER]*(dbOrdini[CODICE
SUPPLY]="GEN24"),0)),"")</f>
        <v/>
      </c>
      <c r="O2775" s="352" t="s">
        <v>8</v>
      </c>
      <c r="P2775" s="347" t="s">
        <v>6203</v>
      </c>
    </row>
    <row r="2776" spans="1:16">
      <c r="A2776" s="347" t="s">
        <v>11114</v>
      </c>
      <c r="B2776" s="348">
        <v>28</v>
      </c>
      <c r="C2776" s="347" t="s">
        <v>28152</v>
      </c>
      <c r="D2776" s="347" t="s">
        <v>11115</v>
      </c>
      <c r="E2776" s="347">
        <v>6</v>
      </c>
      <c r="F2776" s="347">
        <v>0.7</v>
      </c>
      <c r="G2776" s="347" t="s">
        <v>11</v>
      </c>
      <c r="H2776" s="349">
        <v>31</v>
      </c>
      <c r="I2776" s="350" t="s">
        <v>12</v>
      </c>
      <c r="J2776" s="351">
        <f t="shared" si="43"/>
        <v>70.5</v>
      </c>
      <c r="K2776" s="351">
        <v>11.75</v>
      </c>
      <c r="L2776" s="3" t="str">
        <f>IFERROR(INDEX(dbOrdini[PREZZO
VINOLUX],MATCH(A2776,dbOrdini[CODICE
ANKER],0)),"")</f>
        <v/>
      </c>
      <c r="M2776" s="347" t="s">
        <v>10539</v>
      </c>
      <c r="N2776" s="15" t="str">
        <f>IFERROR(INDEX(dbOrdini[ORDINE],MATCH(A2776,dbOrdini[CODICE
ANKER]*(dbOrdini[CODICE
SUPPLY]="GEN24"),0)),"")</f>
        <v/>
      </c>
      <c r="O2776" s="352" t="s">
        <v>8</v>
      </c>
      <c r="P2776" s="347" t="s">
        <v>11716</v>
      </c>
    </row>
    <row r="2777" spans="1:16">
      <c r="A2777" s="347" t="s">
        <v>11717</v>
      </c>
      <c r="B2777" s="348">
        <v>0</v>
      </c>
      <c r="C2777" s="347" t="s">
        <v>28152</v>
      </c>
      <c r="D2777" s="347" t="s">
        <v>11718</v>
      </c>
      <c r="E2777" s="347">
        <v>6</v>
      </c>
      <c r="F2777" s="347">
        <v>0.7</v>
      </c>
      <c r="G2777" s="347" t="s">
        <v>11</v>
      </c>
      <c r="H2777" s="349">
        <v>31</v>
      </c>
      <c r="I2777" s="350" t="s">
        <v>12</v>
      </c>
      <c r="J2777" s="351">
        <f t="shared" si="43"/>
        <v>56.400000000000006</v>
      </c>
      <c r="K2777" s="351">
        <v>9.4</v>
      </c>
      <c r="L2777" s="3" t="str">
        <f>IFERROR(INDEX(dbOrdini[PREZZO
VINOLUX],MATCH(A2777,dbOrdini[CODICE
ANKER],0)),"")</f>
        <v/>
      </c>
      <c r="M2777" s="347" t="s">
        <v>10546</v>
      </c>
      <c r="N2777" s="15" t="str">
        <f>IFERROR(INDEX(dbOrdini[ORDINE],MATCH(A2777,dbOrdini[CODICE
ANKER]*(dbOrdini[CODICE
SUPPLY]="GEN24"),0)),"")</f>
        <v/>
      </c>
      <c r="O2777" s="352" t="s">
        <v>8</v>
      </c>
      <c r="P2777" s="347" t="s">
        <v>11719</v>
      </c>
    </row>
    <row r="2778" spans="1:16">
      <c r="A2778" s="347" t="s">
        <v>11116</v>
      </c>
      <c r="B2778" s="348">
        <v>68</v>
      </c>
      <c r="C2778" s="347" t="s">
        <v>28152</v>
      </c>
      <c r="D2778" s="347" t="s">
        <v>11117</v>
      </c>
      <c r="E2778" s="347">
        <v>6</v>
      </c>
      <c r="F2778" s="347">
        <v>0.7</v>
      </c>
      <c r="G2778" s="347" t="s">
        <v>11262</v>
      </c>
      <c r="H2778" s="349">
        <v>31</v>
      </c>
      <c r="I2778" s="350" t="s">
        <v>12</v>
      </c>
      <c r="J2778" s="351">
        <f t="shared" si="43"/>
        <v>59.099999999999994</v>
      </c>
      <c r="K2778" s="351">
        <v>9.85</v>
      </c>
      <c r="L2778" s="3" t="str">
        <f>IFERROR(INDEX(dbOrdini[PREZZO
VINOLUX],MATCH(A2778,dbOrdini[CODICE
ANKER],0)),"")</f>
        <v/>
      </c>
      <c r="M2778" s="347" t="s">
        <v>10539</v>
      </c>
      <c r="N2778" s="15" t="str">
        <f>IFERROR(INDEX(dbOrdini[ORDINE],MATCH(A2778,dbOrdini[CODICE
ANKER]*(dbOrdini[CODICE
SUPPLY]="GEN24"),0)),"")</f>
        <v/>
      </c>
      <c r="O2778" s="352" t="s">
        <v>8</v>
      </c>
      <c r="P2778" s="347" t="s">
        <v>11720</v>
      </c>
    </row>
    <row r="2779" spans="1:16">
      <c r="A2779" s="347" t="s">
        <v>6205</v>
      </c>
      <c r="B2779" s="348">
        <v>118</v>
      </c>
      <c r="C2779" s="347" t="s">
        <v>28152</v>
      </c>
      <c r="D2779" s="347" t="s">
        <v>6206</v>
      </c>
      <c r="E2779" s="347">
        <v>6</v>
      </c>
      <c r="F2779" s="347">
        <v>0.7</v>
      </c>
      <c r="G2779" s="347" t="s">
        <v>11</v>
      </c>
      <c r="H2779" s="349">
        <v>16</v>
      </c>
      <c r="I2779" s="350" t="s">
        <v>12</v>
      </c>
      <c r="J2779" s="351">
        <f t="shared" si="43"/>
        <v>61.5</v>
      </c>
      <c r="K2779" s="351">
        <v>10.25</v>
      </c>
      <c r="L2779" s="3" t="str">
        <f>IFERROR(INDEX(dbOrdini[PREZZO
VINOLUX],MATCH(A2779,dbOrdini[CODICE
ANKER],0)),"")</f>
        <v/>
      </c>
      <c r="M2779" s="347" t="s">
        <v>10539</v>
      </c>
      <c r="N2779" s="15" t="str">
        <f>IFERROR(INDEX(dbOrdini[ORDINE],MATCH(A2779,dbOrdini[CODICE
ANKER]*(dbOrdini[CODICE
SUPPLY]="GEN24"),0)),"")</f>
        <v/>
      </c>
      <c r="O2779" s="352" t="s">
        <v>8</v>
      </c>
      <c r="P2779" s="347" t="s">
        <v>6207</v>
      </c>
    </row>
    <row r="2780" spans="1:16">
      <c r="A2780" s="347" t="s">
        <v>6208</v>
      </c>
      <c r="B2780" s="348">
        <v>0</v>
      </c>
      <c r="C2780" s="347" t="s">
        <v>28152</v>
      </c>
      <c r="D2780" s="347" t="s">
        <v>6209</v>
      </c>
      <c r="E2780" s="347">
        <v>6</v>
      </c>
      <c r="F2780" s="347">
        <v>0.7</v>
      </c>
      <c r="G2780" s="347" t="s">
        <v>11</v>
      </c>
      <c r="H2780" s="349">
        <v>16</v>
      </c>
      <c r="I2780" s="350" t="s">
        <v>12</v>
      </c>
      <c r="J2780" s="351">
        <f t="shared" si="43"/>
        <v>71.699999999999989</v>
      </c>
      <c r="K2780" s="351">
        <v>11.95</v>
      </c>
      <c r="L2780" s="3" t="str">
        <f>IFERROR(INDEX(dbOrdini[PREZZO
VINOLUX],MATCH(A2780,dbOrdini[CODICE
ANKER],0)),"")</f>
        <v/>
      </c>
      <c r="M2780" s="347" t="s">
        <v>10545</v>
      </c>
      <c r="N2780" s="15" t="str">
        <f>IFERROR(INDEX(dbOrdini[ORDINE],MATCH(A2780,dbOrdini[CODICE
ANKER]*(dbOrdini[CODICE
SUPPLY]="GEN24"),0)),"")</f>
        <v/>
      </c>
      <c r="O2780" s="352" t="s">
        <v>8</v>
      </c>
      <c r="P2780" s="347" t="s">
        <v>6210</v>
      </c>
    </row>
    <row r="2781" spans="1:16">
      <c r="A2781" s="347" t="s">
        <v>6214</v>
      </c>
      <c r="B2781" s="348">
        <v>0</v>
      </c>
      <c r="C2781" s="347" t="s">
        <v>28152</v>
      </c>
      <c r="D2781" s="347" t="s">
        <v>6212</v>
      </c>
      <c r="E2781" s="347">
        <v>6</v>
      </c>
      <c r="F2781" s="347">
        <v>0.7</v>
      </c>
      <c r="G2781" s="347" t="s">
        <v>11</v>
      </c>
      <c r="H2781" s="349">
        <v>16</v>
      </c>
      <c r="I2781" s="350" t="s">
        <v>12</v>
      </c>
      <c r="J2781" s="351">
        <f t="shared" si="43"/>
        <v>68.400000000000006</v>
      </c>
      <c r="K2781" s="351">
        <v>11.4</v>
      </c>
      <c r="L2781" s="3" t="str">
        <f>IFERROR(INDEX(dbOrdini[PREZZO
VINOLUX],MATCH(A2781,dbOrdini[CODICE
ANKER],0)),"")</f>
        <v/>
      </c>
      <c r="M2781" s="347" t="s">
        <v>10539</v>
      </c>
      <c r="N2781" s="15" t="str">
        <f>IFERROR(INDEX(dbOrdini[ORDINE],MATCH(A2781,dbOrdini[CODICE
ANKER]*(dbOrdini[CODICE
SUPPLY]="GEN24"),0)),"")</f>
        <v/>
      </c>
      <c r="O2781" s="352" t="s">
        <v>8</v>
      </c>
      <c r="P2781" s="347" t="s">
        <v>6215</v>
      </c>
    </row>
    <row r="2782" spans="1:16">
      <c r="A2782" s="347" t="s">
        <v>6211</v>
      </c>
      <c r="B2782" s="348">
        <v>0</v>
      </c>
      <c r="C2782" s="347" t="s">
        <v>28152</v>
      </c>
      <c r="D2782" s="347" t="s">
        <v>6212</v>
      </c>
      <c r="E2782" s="347">
        <v>12</v>
      </c>
      <c r="F2782" s="347">
        <v>0.35</v>
      </c>
      <c r="G2782" s="347" t="s">
        <v>11</v>
      </c>
      <c r="H2782" s="349">
        <v>16</v>
      </c>
      <c r="I2782" s="350" t="s">
        <v>12</v>
      </c>
      <c r="J2782" s="351">
        <f t="shared" si="43"/>
        <v>98.399999999999991</v>
      </c>
      <c r="K2782" s="351">
        <v>8.1999999999999993</v>
      </c>
      <c r="L2782" s="3" t="str">
        <f>IFERROR(INDEX(dbOrdini[PREZZO
VINOLUX],MATCH(A2782,dbOrdini[CODICE
ANKER],0)),"")</f>
        <v/>
      </c>
      <c r="M2782" s="347" t="s">
        <v>10539</v>
      </c>
      <c r="N2782" s="15" t="str">
        <f>IFERROR(INDEX(dbOrdini[ORDINE],MATCH(A2782,dbOrdini[CODICE
ANKER]*(dbOrdini[CODICE
SUPPLY]="GEN24"),0)),"")</f>
        <v/>
      </c>
      <c r="O2782" s="352" t="s">
        <v>8</v>
      </c>
      <c r="P2782" s="347" t="s">
        <v>6213</v>
      </c>
    </row>
    <row r="2783" spans="1:16">
      <c r="A2783" s="347" t="s">
        <v>6216</v>
      </c>
      <c r="B2783" s="348">
        <v>0</v>
      </c>
      <c r="C2783" s="347" t="s">
        <v>28152</v>
      </c>
      <c r="D2783" s="347" t="s">
        <v>6212</v>
      </c>
      <c r="E2783" s="347">
        <v>6</v>
      </c>
      <c r="F2783" s="347">
        <v>1</v>
      </c>
      <c r="G2783" s="347" t="s">
        <v>11</v>
      </c>
      <c r="H2783" s="349">
        <v>16</v>
      </c>
      <c r="I2783" s="350" t="s">
        <v>12</v>
      </c>
      <c r="J2783" s="351">
        <f t="shared" si="43"/>
        <v>55.199999999999996</v>
      </c>
      <c r="K2783" s="351">
        <v>9.1999999999999993</v>
      </c>
      <c r="L2783" s="3" t="str">
        <f>IFERROR(INDEX(dbOrdini[PREZZO
VINOLUX],MATCH(A2783,dbOrdini[CODICE
ANKER],0)),"")</f>
        <v/>
      </c>
      <c r="M2783" s="347" t="s">
        <v>10539</v>
      </c>
      <c r="N2783" s="15" t="str">
        <f>IFERROR(INDEX(dbOrdini[ORDINE],MATCH(A2783,dbOrdini[CODICE
ANKER]*(dbOrdini[CODICE
SUPPLY]="GEN24"),0)),"")</f>
        <v/>
      </c>
      <c r="O2783" s="352" t="s">
        <v>8</v>
      </c>
      <c r="P2783" s="347" t="s">
        <v>6217</v>
      </c>
    </row>
    <row r="2784" spans="1:16">
      <c r="A2784" s="347" t="s">
        <v>11118</v>
      </c>
      <c r="B2784" s="348">
        <v>2035</v>
      </c>
      <c r="C2784" s="347" t="s">
        <v>28152</v>
      </c>
      <c r="D2784" s="347" t="s">
        <v>6219</v>
      </c>
      <c r="E2784" s="347">
        <v>6</v>
      </c>
      <c r="F2784" s="347">
        <v>0.7</v>
      </c>
      <c r="G2784" s="347" t="s">
        <v>11262</v>
      </c>
      <c r="H2784" s="349">
        <v>31</v>
      </c>
      <c r="I2784" s="350" t="s">
        <v>12</v>
      </c>
      <c r="J2784" s="351">
        <f t="shared" si="43"/>
        <v>49.5</v>
      </c>
      <c r="K2784" s="351">
        <v>8.25</v>
      </c>
      <c r="L2784" s="3" t="str">
        <f>IFERROR(INDEX(dbOrdini[PREZZO
VINOLUX],MATCH(A2784,dbOrdini[CODICE
ANKER],0)),"")</f>
        <v/>
      </c>
      <c r="M2784" s="347" t="s">
        <v>10539</v>
      </c>
      <c r="N2784" s="15" t="str">
        <f>IFERROR(INDEX(dbOrdini[ORDINE],MATCH(A2784,dbOrdini[CODICE
ANKER]*(dbOrdini[CODICE
SUPPLY]="GEN24"),0)),"")</f>
        <v/>
      </c>
      <c r="O2784" s="352" t="s">
        <v>8</v>
      </c>
      <c r="P2784" s="347" t="s">
        <v>6201</v>
      </c>
    </row>
    <row r="2785" spans="1:16">
      <c r="A2785" s="347" t="s">
        <v>6218</v>
      </c>
      <c r="B2785" s="348">
        <v>73</v>
      </c>
      <c r="C2785" s="347" t="s">
        <v>28152</v>
      </c>
      <c r="D2785" s="347" t="s">
        <v>6219</v>
      </c>
      <c r="E2785" s="347">
        <v>12</v>
      </c>
      <c r="F2785" s="347">
        <v>1</v>
      </c>
      <c r="G2785" s="347" t="s">
        <v>11262</v>
      </c>
      <c r="H2785" s="349">
        <v>31</v>
      </c>
      <c r="I2785" s="350" t="s">
        <v>12</v>
      </c>
      <c r="J2785" s="351">
        <f t="shared" si="43"/>
        <v>123</v>
      </c>
      <c r="K2785" s="351">
        <v>10.25</v>
      </c>
      <c r="L2785" s="3" t="str">
        <f>IFERROR(INDEX(dbOrdini[PREZZO
VINOLUX],MATCH(A2785,dbOrdini[CODICE
ANKER],0)),"")</f>
        <v/>
      </c>
      <c r="M2785" s="347" t="s">
        <v>10539</v>
      </c>
      <c r="N2785" s="15" t="str">
        <f>IFERROR(INDEX(dbOrdini[ORDINE],MATCH(A2785,dbOrdini[CODICE
ANKER]*(dbOrdini[CODICE
SUPPLY]="GEN24"),0)),"")</f>
        <v/>
      </c>
      <c r="O2785" s="352" t="s">
        <v>8</v>
      </c>
      <c r="P2785" s="347" t="s">
        <v>6203</v>
      </c>
    </row>
    <row r="2786" spans="1:16">
      <c r="A2786" s="347" t="s">
        <v>11119</v>
      </c>
      <c r="B2786" s="348">
        <v>4</v>
      </c>
      <c r="C2786" s="347" t="s">
        <v>28152</v>
      </c>
      <c r="D2786" s="347" t="s">
        <v>11120</v>
      </c>
      <c r="E2786" s="347">
        <v>6</v>
      </c>
      <c r="F2786" s="347">
        <v>0.7</v>
      </c>
      <c r="G2786" s="347" t="s">
        <v>11</v>
      </c>
      <c r="H2786" s="349">
        <v>30</v>
      </c>
      <c r="I2786" s="350" t="s">
        <v>12</v>
      </c>
      <c r="J2786" s="351">
        <f t="shared" si="43"/>
        <v>75</v>
      </c>
      <c r="K2786" s="351">
        <v>12.5</v>
      </c>
      <c r="L2786" s="3" t="str">
        <f>IFERROR(INDEX(dbOrdini[PREZZO
VINOLUX],MATCH(A2786,dbOrdini[CODICE
ANKER],0)),"")</f>
        <v/>
      </c>
      <c r="M2786" s="347" t="s">
        <v>10546</v>
      </c>
      <c r="N2786" s="15" t="str">
        <f>IFERROR(INDEX(dbOrdini[ORDINE],MATCH(A2786,dbOrdini[CODICE
ANKER]*(dbOrdini[CODICE
SUPPLY]="GEN24"),0)),"")</f>
        <v/>
      </c>
      <c r="O2786" s="352" t="s">
        <v>8</v>
      </c>
      <c r="P2786" s="347" t="s">
        <v>11721</v>
      </c>
    </row>
    <row r="2787" spans="1:16">
      <c r="A2787" s="347" t="s">
        <v>6220</v>
      </c>
      <c r="B2787" s="348">
        <v>0</v>
      </c>
      <c r="C2787" s="347" t="s">
        <v>28152</v>
      </c>
      <c r="D2787" s="347" t="s">
        <v>6221</v>
      </c>
      <c r="E2787" s="347">
        <v>6</v>
      </c>
      <c r="F2787" s="347">
        <v>0.7</v>
      </c>
      <c r="G2787" s="347" t="s">
        <v>11</v>
      </c>
      <c r="H2787" s="349">
        <v>30</v>
      </c>
      <c r="I2787" s="350" t="s">
        <v>12</v>
      </c>
      <c r="J2787" s="351">
        <f t="shared" si="43"/>
        <v>75</v>
      </c>
      <c r="K2787" s="351">
        <v>12.5</v>
      </c>
      <c r="L2787" s="3" t="str">
        <f>IFERROR(INDEX(dbOrdini[PREZZO
VINOLUX],MATCH(A2787,dbOrdini[CODICE
ANKER],0)),"")</f>
        <v/>
      </c>
      <c r="M2787" s="347" t="s">
        <v>10539</v>
      </c>
      <c r="N2787" s="15" t="str">
        <f>IFERROR(INDEX(dbOrdini[ORDINE],MATCH(A2787,dbOrdini[CODICE
ANKER]*(dbOrdini[CODICE
SUPPLY]="GEN24"),0)),"")</f>
        <v/>
      </c>
      <c r="O2787" s="352" t="s">
        <v>8</v>
      </c>
      <c r="P2787" s="347" t="s">
        <v>6222</v>
      </c>
    </row>
    <row r="2788" spans="1:16">
      <c r="A2788" s="347" t="s">
        <v>6223</v>
      </c>
      <c r="B2788" s="348">
        <v>2</v>
      </c>
      <c r="C2788" s="347" t="s">
        <v>28152</v>
      </c>
      <c r="D2788" s="347" t="s">
        <v>6224</v>
      </c>
      <c r="E2788" s="347">
        <v>6</v>
      </c>
      <c r="F2788" s="347">
        <v>0.7</v>
      </c>
      <c r="G2788" s="347" t="s">
        <v>11</v>
      </c>
      <c r="H2788" s="349">
        <v>22</v>
      </c>
      <c r="I2788" s="350" t="s">
        <v>12</v>
      </c>
      <c r="J2788" s="351">
        <f t="shared" si="43"/>
        <v>38.700000000000003</v>
      </c>
      <c r="K2788" s="351">
        <v>6.45</v>
      </c>
      <c r="L2788" s="3" t="str">
        <f>IFERROR(INDEX(dbOrdini[PREZZO
VINOLUX],MATCH(A2788,dbOrdini[CODICE
ANKER],0)),"")</f>
        <v/>
      </c>
      <c r="M2788" s="347" t="s">
        <v>10539</v>
      </c>
      <c r="N2788" s="15" t="str">
        <f>IFERROR(INDEX(dbOrdini[ORDINE],MATCH(A2788,dbOrdini[CODICE
ANKER]*(dbOrdini[CODICE
SUPPLY]="GEN24"),0)),"")</f>
        <v/>
      </c>
      <c r="O2788" s="352" t="s">
        <v>8</v>
      </c>
      <c r="P2788" s="347" t="s">
        <v>6225</v>
      </c>
    </row>
    <row r="2789" spans="1:16">
      <c r="A2789" s="347" t="s">
        <v>6226</v>
      </c>
      <c r="B2789" s="348">
        <v>27</v>
      </c>
      <c r="C2789" s="347" t="s">
        <v>28152</v>
      </c>
      <c r="D2789" s="347" t="s">
        <v>6227</v>
      </c>
      <c r="E2789" s="347">
        <v>6</v>
      </c>
      <c r="F2789" s="347">
        <v>0.7</v>
      </c>
      <c r="G2789" s="347" t="s">
        <v>11</v>
      </c>
      <c r="H2789" s="349">
        <v>31</v>
      </c>
      <c r="I2789" s="350" t="s">
        <v>12</v>
      </c>
      <c r="J2789" s="351">
        <f t="shared" si="43"/>
        <v>26.400000000000002</v>
      </c>
      <c r="K2789" s="351">
        <v>4.4000000000000004</v>
      </c>
      <c r="L2789" s="3" t="str">
        <f>IFERROR(INDEX(dbOrdini[PREZZO
VINOLUX],MATCH(A2789,dbOrdini[CODICE
ANKER],0)),"")</f>
        <v/>
      </c>
      <c r="M2789" s="347" t="s">
        <v>10539</v>
      </c>
      <c r="N2789" s="15" t="str">
        <f>IFERROR(INDEX(dbOrdini[ORDINE],MATCH(A2789,dbOrdini[CODICE
ANKER]*(dbOrdini[CODICE
SUPPLY]="GEN24"),0)),"")</f>
        <v/>
      </c>
      <c r="O2789" s="352" t="s">
        <v>8</v>
      </c>
      <c r="P2789" s="347" t="s">
        <v>6228</v>
      </c>
    </row>
    <row r="2790" spans="1:16">
      <c r="A2790" s="347" t="s">
        <v>6229</v>
      </c>
      <c r="B2790" s="348">
        <v>409</v>
      </c>
      <c r="C2790" s="347" t="s">
        <v>28152</v>
      </c>
      <c r="D2790" s="347" t="s">
        <v>6230</v>
      </c>
      <c r="E2790" s="347">
        <v>6</v>
      </c>
      <c r="F2790" s="347">
        <v>0.75</v>
      </c>
      <c r="G2790" s="347" t="s">
        <v>11</v>
      </c>
      <c r="H2790" s="349">
        <v>17</v>
      </c>
      <c r="I2790" s="350" t="s">
        <v>12</v>
      </c>
      <c r="J2790" s="351">
        <f t="shared" si="43"/>
        <v>59.099999999999994</v>
      </c>
      <c r="K2790" s="351">
        <v>9.85</v>
      </c>
      <c r="L2790" s="3" t="str">
        <f>IFERROR(INDEX(dbOrdini[PREZZO
VINOLUX],MATCH(A2790,dbOrdini[CODICE
ANKER],0)),"")</f>
        <v/>
      </c>
      <c r="M2790" s="347" t="s">
        <v>28212</v>
      </c>
      <c r="N2790" s="15" t="str">
        <f>IFERROR(INDEX(dbOrdini[ORDINE],MATCH(A2790,dbOrdini[CODICE
ANKER]*(dbOrdini[CODICE
SUPPLY]="GEN24"),0)),"")</f>
        <v/>
      </c>
      <c r="O2790" s="352" t="s">
        <v>8</v>
      </c>
      <c r="P2790" s="347" t="s">
        <v>6231</v>
      </c>
    </row>
    <row r="2791" spans="1:16">
      <c r="A2791" s="347" t="s">
        <v>6232</v>
      </c>
      <c r="B2791" s="348">
        <v>69</v>
      </c>
      <c r="C2791" s="347" t="s">
        <v>28152</v>
      </c>
      <c r="D2791" s="347" t="s">
        <v>6233</v>
      </c>
      <c r="E2791" s="347">
        <v>6</v>
      </c>
      <c r="F2791" s="347">
        <v>0.75</v>
      </c>
      <c r="G2791" s="347" t="s">
        <v>11</v>
      </c>
      <c r="H2791" s="349">
        <v>17</v>
      </c>
      <c r="I2791" s="350" t="s">
        <v>12</v>
      </c>
      <c r="J2791" s="351">
        <f t="shared" si="43"/>
        <v>55.5</v>
      </c>
      <c r="K2791" s="351">
        <v>9.25</v>
      </c>
      <c r="L2791" s="3" t="str">
        <f>IFERROR(INDEX(dbOrdini[PREZZO
VINOLUX],MATCH(A2791,dbOrdini[CODICE
ANKER],0)),"")</f>
        <v/>
      </c>
      <c r="M2791" s="347" t="s">
        <v>28212</v>
      </c>
      <c r="N2791" s="15" t="str">
        <f>IFERROR(INDEX(dbOrdini[ORDINE],MATCH(A2791,dbOrdini[CODICE
ANKER]*(dbOrdini[CODICE
SUPPLY]="GEN24"),0)),"")</f>
        <v/>
      </c>
      <c r="O2791" s="352" t="s">
        <v>8</v>
      </c>
      <c r="P2791" s="347" t="s">
        <v>6234</v>
      </c>
    </row>
    <row r="2792" spans="1:16">
      <c r="A2792" s="347" t="s">
        <v>6235</v>
      </c>
      <c r="B2792" s="348">
        <v>83</v>
      </c>
      <c r="C2792" s="347" t="s">
        <v>28152</v>
      </c>
      <c r="D2792" s="347" t="s">
        <v>6236</v>
      </c>
      <c r="E2792" s="347">
        <v>6</v>
      </c>
      <c r="F2792" s="347">
        <v>0.75</v>
      </c>
      <c r="G2792" s="347" t="s">
        <v>11</v>
      </c>
      <c r="H2792" s="349">
        <v>17</v>
      </c>
      <c r="I2792" s="350" t="s">
        <v>12</v>
      </c>
      <c r="J2792" s="351">
        <f t="shared" si="43"/>
        <v>55.5</v>
      </c>
      <c r="K2792" s="351">
        <v>9.25</v>
      </c>
      <c r="L2792" s="3" t="str">
        <f>IFERROR(INDEX(dbOrdini[PREZZO
VINOLUX],MATCH(A2792,dbOrdini[CODICE
ANKER],0)),"")</f>
        <v/>
      </c>
      <c r="M2792" s="347" t="s">
        <v>28212</v>
      </c>
      <c r="N2792" s="15" t="str">
        <f>IFERROR(INDEX(dbOrdini[ORDINE],MATCH(A2792,dbOrdini[CODICE
ANKER]*(dbOrdini[CODICE
SUPPLY]="GEN24"),0)),"")</f>
        <v/>
      </c>
      <c r="O2792" s="352" t="s">
        <v>8</v>
      </c>
      <c r="P2792" s="347" t="s">
        <v>6237</v>
      </c>
    </row>
    <row r="2793" spans="1:16">
      <c r="A2793" s="347" t="s">
        <v>6238</v>
      </c>
      <c r="B2793" s="348">
        <v>652</v>
      </c>
      <c r="C2793" s="347" t="s">
        <v>28152</v>
      </c>
      <c r="D2793" s="347" t="s">
        <v>6239</v>
      </c>
      <c r="E2793" s="347">
        <v>6</v>
      </c>
      <c r="F2793" s="347">
        <v>0.7</v>
      </c>
      <c r="G2793" s="347" t="s">
        <v>11</v>
      </c>
      <c r="H2793" s="349">
        <v>30</v>
      </c>
      <c r="I2793" s="350" t="s">
        <v>12</v>
      </c>
      <c r="J2793" s="351">
        <f t="shared" si="43"/>
        <v>41.7</v>
      </c>
      <c r="K2793" s="351">
        <v>6.95</v>
      </c>
      <c r="L2793" s="3" t="str">
        <f>IFERROR(INDEX(dbOrdini[PREZZO
VINOLUX],MATCH(A2793,dbOrdini[CODICE
ANKER],0)),"")</f>
        <v/>
      </c>
      <c r="M2793" s="347" t="s">
        <v>28201</v>
      </c>
      <c r="N2793" s="15" t="str">
        <f>IFERROR(INDEX(dbOrdini[ORDINE],MATCH(A2793,dbOrdini[CODICE
ANKER]*(dbOrdini[CODICE
SUPPLY]="GEN24"),0)),"")</f>
        <v/>
      </c>
      <c r="O2793" s="352" t="s">
        <v>8</v>
      </c>
      <c r="P2793" s="347" t="s">
        <v>6240</v>
      </c>
    </row>
    <row r="2794" spans="1:16">
      <c r="A2794" s="347" t="s">
        <v>6241</v>
      </c>
      <c r="B2794" s="348">
        <v>66</v>
      </c>
      <c r="C2794" s="347" t="s">
        <v>28152</v>
      </c>
      <c r="D2794" s="347" t="s">
        <v>6242</v>
      </c>
      <c r="E2794" s="347">
        <v>6</v>
      </c>
      <c r="F2794" s="347">
        <v>0.75</v>
      </c>
      <c r="G2794" s="347" t="s">
        <v>11</v>
      </c>
      <c r="H2794" s="349">
        <v>14.5</v>
      </c>
      <c r="I2794" s="350" t="s">
        <v>12</v>
      </c>
      <c r="J2794" s="351">
        <f t="shared" si="43"/>
        <v>51</v>
      </c>
      <c r="K2794" s="351">
        <v>8.5</v>
      </c>
      <c r="L2794" s="3" t="str">
        <f>IFERROR(INDEX(dbOrdini[PREZZO
VINOLUX],MATCH(A2794,dbOrdini[CODICE
ANKER],0)),"")</f>
        <v/>
      </c>
      <c r="M2794" s="347" t="s">
        <v>28192</v>
      </c>
      <c r="N2794" s="15" t="str">
        <f>IFERROR(INDEX(dbOrdini[ORDINE],MATCH(A2794,dbOrdini[CODICE
ANKER]*(dbOrdini[CODICE
SUPPLY]="GEN24"),0)),"")</f>
        <v/>
      </c>
      <c r="O2794" s="352" t="s">
        <v>8</v>
      </c>
      <c r="P2794" s="347" t="s">
        <v>6243</v>
      </c>
    </row>
    <row r="2795" spans="1:16">
      <c r="A2795" s="347" t="s">
        <v>6244</v>
      </c>
      <c r="B2795" s="348">
        <v>160</v>
      </c>
      <c r="C2795" s="347" t="s">
        <v>28152</v>
      </c>
      <c r="D2795" s="347" t="s">
        <v>6245</v>
      </c>
      <c r="E2795" s="347">
        <v>6</v>
      </c>
      <c r="F2795" s="347">
        <v>0.7</v>
      </c>
      <c r="G2795" s="347" t="s">
        <v>11</v>
      </c>
      <c r="H2795" s="349">
        <v>44</v>
      </c>
      <c r="I2795" s="350" t="s">
        <v>12</v>
      </c>
      <c r="J2795" s="351">
        <f t="shared" si="43"/>
        <v>111</v>
      </c>
      <c r="K2795" s="351">
        <v>18.5</v>
      </c>
      <c r="L2795" s="3" t="str">
        <f>IFERROR(INDEX(dbOrdini[PREZZO
VINOLUX],MATCH(A2795,dbOrdini[CODICE
ANKER],0)),"")</f>
        <v/>
      </c>
      <c r="M2795" s="347" t="s">
        <v>10537</v>
      </c>
      <c r="N2795" s="15" t="str">
        <f>IFERROR(INDEX(dbOrdini[ORDINE],MATCH(A2795,dbOrdini[CODICE
ANKER]*(dbOrdini[CODICE
SUPPLY]="GEN24"),0)),"")</f>
        <v/>
      </c>
      <c r="O2795" s="352" t="s">
        <v>8</v>
      </c>
      <c r="P2795" s="347" t="s">
        <v>6246</v>
      </c>
    </row>
    <row r="2796" spans="1:16">
      <c r="A2796" s="347" t="s">
        <v>6247</v>
      </c>
      <c r="B2796" s="348">
        <v>683</v>
      </c>
      <c r="C2796" s="347" t="s">
        <v>28152</v>
      </c>
      <c r="D2796" s="347" t="s">
        <v>6248</v>
      </c>
      <c r="E2796" s="347">
        <v>6</v>
      </c>
      <c r="F2796" s="347">
        <v>0.7</v>
      </c>
      <c r="G2796" s="347" t="s">
        <v>11</v>
      </c>
      <c r="H2796" s="349">
        <v>41.5</v>
      </c>
      <c r="I2796" s="350" t="s">
        <v>12</v>
      </c>
      <c r="J2796" s="351">
        <f t="shared" si="43"/>
        <v>56.400000000000006</v>
      </c>
      <c r="K2796" s="351">
        <v>9.4</v>
      </c>
      <c r="L2796" s="3" t="str">
        <f>IFERROR(INDEX(dbOrdini[PREZZO
VINOLUX],MATCH(A2796,dbOrdini[CODICE
ANKER],0)),"")</f>
        <v/>
      </c>
      <c r="M2796" s="347" t="s">
        <v>28159</v>
      </c>
      <c r="N2796" s="15" t="str">
        <f>IFERROR(INDEX(dbOrdini[ORDINE],MATCH(A2796,dbOrdini[CODICE
ANKER]*(dbOrdini[CODICE
SUPPLY]="GEN24"),0)),"")</f>
        <v/>
      </c>
      <c r="O2796" s="352" t="s">
        <v>8</v>
      </c>
      <c r="P2796" s="347" t="s">
        <v>6249</v>
      </c>
    </row>
    <row r="2797" spans="1:16">
      <c r="A2797" s="347" t="s">
        <v>28779</v>
      </c>
      <c r="B2797" s="348">
        <v>0</v>
      </c>
      <c r="C2797" s="347" t="s">
        <v>28152</v>
      </c>
      <c r="D2797" s="347" t="s">
        <v>28780</v>
      </c>
      <c r="E2797" s="347">
        <v>6</v>
      </c>
      <c r="F2797" s="347">
        <v>0.7</v>
      </c>
      <c r="G2797" s="347" t="s">
        <v>11</v>
      </c>
      <c r="H2797" s="349">
        <v>41.5</v>
      </c>
      <c r="I2797" s="350" t="s">
        <v>12</v>
      </c>
      <c r="J2797" s="351">
        <f t="shared" si="43"/>
        <v>56.400000000000006</v>
      </c>
      <c r="K2797" s="351">
        <v>9.4</v>
      </c>
      <c r="L2797" s="3" t="str">
        <f>IFERROR(INDEX(dbOrdini[PREZZO
VINOLUX],MATCH(A2797,dbOrdini[CODICE
ANKER],0)),"")</f>
        <v/>
      </c>
      <c r="M2797" s="347" t="s">
        <v>28159</v>
      </c>
      <c r="N2797" s="15" t="str">
        <f>IFERROR(INDEX(dbOrdini[ORDINE],MATCH(A2797,dbOrdini[CODICE
ANKER]*(dbOrdini[CODICE
SUPPLY]="GEN24"),0)),"")</f>
        <v/>
      </c>
      <c r="O2797" s="352" t="s">
        <v>8</v>
      </c>
      <c r="P2797" s="347" t="s">
        <v>28781</v>
      </c>
    </row>
    <row r="2798" spans="1:16">
      <c r="A2798" s="347" t="s">
        <v>6252</v>
      </c>
      <c r="B2798" s="348">
        <v>2</v>
      </c>
      <c r="C2798" s="347" t="s">
        <v>28152</v>
      </c>
      <c r="D2798" s="347" t="s">
        <v>6253</v>
      </c>
      <c r="E2798" s="347">
        <v>6</v>
      </c>
      <c r="F2798" s="347">
        <v>0.7</v>
      </c>
      <c r="G2798" s="347" t="s">
        <v>11</v>
      </c>
      <c r="H2798" s="349">
        <v>46</v>
      </c>
      <c r="I2798" s="350" t="s">
        <v>12</v>
      </c>
      <c r="J2798" s="351">
        <f t="shared" si="43"/>
        <v>135</v>
      </c>
      <c r="K2798" s="351">
        <v>22.5</v>
      </c>
      <c r="L2798" s="3" t="str">
        <f>IFERROR(INDEX(dbOrdini[PREZZO
VINOLUX],MATCH(A2798,dbOrdini[CODICE
ANKER],0)),"")</f>
        <v/>
      </c>
      <c r="M2798" s="347" t="s">
        <v>10536</v>
      </c>
      <c r="N2798" s="15" t="str">
        <f>IFERROR(INDEX(dbOrdini[ORDINE],MATCH(A2798,dbOrdini[CODICE
ANKER]*(dbOrdini[CODICE
SUPPLY]="GEN24"),0)),"")</f>
        <v/>
      </c>
      <c r="O2798" s="352" t="s">
        <v>8</v>
      </c>
      <c r="P2798" s="347" t="s">
        <v>6254</v>
      </c>
    </row>
    <row r="2799" spans="1:16">
      <c r="A2799" s="347" t="s">
        <v>10865</v>
      </c>
      <c r="B2799" s="348">
        <v>0</v>
      </c>
      <c r="C2799" s="347" t="s">
        <v>28152</v>
      </c>
      <c r="D2799" s="347" t="s">
        <v>10866</v>
      </c>
      <c r="E2799" s="347">
        <v>12</v>
      </c>
      <c r="F2799" s="347">
        <v>0.7</v>
      </c>
      <c r="G2799" s="347" t="s">
        <v>11</v>
      </c>
      <c r="H2799" s="349">
        <v>40</v>
      </c>
      <c r="I2799" s="350" t="s">
        <v>12</v>
      </c>
      <c r="J2799" s="351">
        <f t="shared" si="43"/>
        <v>67.199999999999989</v>
      </c>
      <c r="K2799" s="351">
        <v>5.6</v>
      </c>
      <c r="L2799" s="3" t="str">
        <f>IFERROR(INDEX(dbOrdini[PREZZO
VINOLUX],MATCH(A2799,dbOrdini[CODICE
ANKER],0)),"")</f>
        <v/>
      </c>
      <c r="M2799" s="347" t="s">
        <v>10541</v>
      </c>
      <c r="N2799" s="15" t="str">
        <f>IFERROR(INDEX(dbOrdini[ORDINE],MATCH(A2799,dbOrdini[CODICE
ANKER]*(dbOrdini[CODICE
SUPPLY]="GEN24"),0)),"")</f>
        <v/>
      </c>
      <c r="O2799" s="352" t="s">
        <v>8</v>
      </c>
      <c r="P2799" s="347" t="s">
        <v>11722</v>
      </c>
    </row>
    <row r="2800" spans="1:16">
      <c r="A2800" s="347" t="s">
        <v>6255</v>
      </c>
      <c r="B2800" s="348">
        <v>0</v>
      </c>
      <c r="C2800" s="347" t="s">
        <v>28152</v>
      </c>
      <c r="D2800" s="347" t="s">
        <v>6256</v>
      </c>
      <c r="E2800" s="347">
        <v>6</v>
      </c>
      <c r="F2800" s="347">
        <v>0.7</v>
      </c>
      <c r="G2800" s="347" t="s">
        <v>11</v>
      </c>
      <c r="H2800" s="349">
        <v>40</v>
      </c>
      <c r="I2800" s="350" t="s">
        <v>12</v>
      </c>
      <c r="J2800" s="351">
        <f t="shared" si="43"/>
        <v>45</v>
      </c>
      <c r="K2800" s="351">
        <v>7.5</v>
      </c>
      <c r="L2800" s="3" t="str">
        <f>IFERROR(INDEX(dbOrdini[PREZZO
VINOLUX],MATCH(A2800,dbOrdini[CODICE
ANKER],0)),"")</f>
        <v/>
      </c>
      <c r="M2800" s="347" t="s">
        <v>10541</v>
      </c>
      <c r="N2800" s="15" t="str">
        <f>IFERROR(INDEX(dbOrdini[ORDINE],MATCH(A2800,dbOrdini[CODICE
ANKER]*(dbOrdini[CODICE
SUPPLY]="GEN24"),0)),"")</f>
        <v/>
      </c>
      <c r="O2800" s="352" t="s">
        <v>8</v>
      </c>
      <c r="P2800" s="347" t="s">
        <v>6257</v>
      </c>
    </row>
    <row r="2801" spans="1:16">
      <c r="A2801" s="347" t="s">
        <v>11723</v>
      </c>
      <c r="B2801" s="348">
        <v>0</v>
      </c>
      <c r="C2801" s="347" t="s">
        <v>28152</v>
      </c>
      <c r="D2801" s="347" t="s">
        <v>11724</v>
      </c>
      <c r="E2801" s="347">
        <v>6</v>
      </c>
      <c r="F2801" s="347">
        <v>0.7</v>
      </c>
      <c r="G2801" s="347" t="s">
        <v>11</v>
      </c>
      <c r="H2801" s="349">
        <v>40</v>
      </c>
      <c r="I2801" s="350" t="s">
        <v>12</v>
      </c>
      <c r="J2801" s="351">
        <f t="shared" si="43"/>
        <v>67.5</v>
      </c>
      <c r="K2801" s="351">
        <v>11.25</v>
      </c>
      <c r="L2801" s="3" t="str">
        <f>IFERROR(INDEX(dbOrdini[PREZZO
VINOLUX],MATCH(A2801,dbOrdini[CODICE
ANKER],0)),"")</f>
        <v/>
      </c>
      <c r="M2801" s="347" t="s">
        <v>10536</v>
      </c>
      <c r="N2801" s="15" t="str">
        <f>IFERROR(INDEX(dbOrdini[ORDINE],MATCH(A2801,dbOrdini[CODICE
ANKER]*(dbOrdini[CODICE
SUPPLY]="GEN24"),0)),"")</f>
        <v/>
      </c>
      <c r="O2801" s="352" t="s">
        <v>8</v>
      </c>
      <c r="P2801" s="347" t="s">
        <v>11725</v>
      </c>
    </row>
    <row r="2802" spans="1:16">
      <c r="A2802" s="347" t="s">
        <v>6258</v>
      </c>
      <c r="B2802" s="348">
        <v>3</v>
      </c>
      <c r="C2802" s="347" t="s">
        <v>28152</v>
      </c>
      <c r="D2802" s="347" t="s">
        <v>6259</v>
      </c>
      <c r="E2802" s="347">
        <v>6</v>
      </c>
      <c r="F2802" s="347">
        <v>0.75</v>
      </c>
      <c r="G2802" s="347" t="s">
        <v>11</v>
      </c>
      <c r="H2802" s="349">
        <v>7</v>
      </c>
      <c r="I2802" s="350" t="s">
        <v>12</v>
      </c>
      <c r="J2802" s="351">
        <f t="shared" si="43"/>
        <v>39</v>
      </c>
      <c r="K2802" s="351">
        <v>6.5</v>
      </c>
      <c r="L2802" s="3" t="str">
        <f>IFERROR(INDEX(dbOrdini[PREZZO
VINOLUX],MATCH(A2802,dbOrdini[CODICE
ANKER],0)),"")</f>
        <v/>
      </c>
      <c r="M2802" s="347" t="s">
        <v>28352</v>
      </c>
      <c r="N2802" s="15" t="str">
        <f>IFERROR(INDEX(dbOrdini[ORDINE],MATCH(A2802,dbOrdini[CODICE
ANKER]*(dbOrdini[CODICE
SUPPLY]="GEN24"),0)),"")</f>
        <v/>
      </c>
      <c r="O2802" s="352" t="s">
        <v>8</v>
      </c>
      <c r="P2802" s="347" t="s">
        <v>6260</v>
      </c>
    </row>
    <row r="2803" spans="1:16">
      <c r="A2803" s="347" t="s">
        <v>6261</v>
      </c>
      <c r="B2803" s="348">
        <v>40</v>
      </c>
      <c r="C2803" s="347" t="s">
        <v>28152</v>
      </c>
      <c r="D2803" s="347" t="s">
        <v>6262</v>
      </c>
      <c r="E2803" s="347">
        <v>6</v>
      </c>
      <c r="F2803" s="347">
        <v>0.75</v>
      </c>
      <c r="G2803" s="347" t="s">
        <v>11</v>
      </c>
      <c r="H2803" s="349">
        <v>7</v>
      </c>
      <c r="I2803" s="350" t="s">
        <v>12</v>
      </c>
      <c r="J2803" s="351">
        <f t="shared" si="43"/>
        <v>39</v>
      </c>
      <c r="K2803" s="351">
        <v>6.5</v>
      </c>
      <c r="L2803" s="3" t="str">
        <f>IFERROR(INDEX(dbOrdini[PREZZO
VINOLUX],MATCH(A2803,dbOrdini[CODICE
ANKER],0)),"")</f>
        <v/>
      </c>
      <c r="M2803" s="347" t="s">
        <v>28352</v>
      </c>
      <c r="N2803" s="15" t="str">
        <f>IFERROR(INDEX(dbOrdini[ORDINE],MATCH(A2803,dbOrdini[CODICE
ANKER]*(dbOrdini[CODICE
SUPPLY]="GEN24"),0)),"")</f>
        <v/>
      </c>
      <c r="O2803" s="352" t="s">
        <v>8</v>
      </c>
      <c r="P2803" s="347" t="s">
        <v>6263</v>
      </c>
    </row>
    <row r="2804" spans="1:16">
      <c r="A2804" s="347" t="s">
        <v>6264</v>
      </c>
      <c r="B2804" s="348">
        <v>29</v>
      </c>
      <c r="C2804" s="347" t="s">
        <v>28152</v>
      </c>
      <c r="D2804" s="347" t="s">
        <v>6265</v>
      </c>
      <c r="E2804" s="347">
        <v>6</v>
      </c>
      <c r="F2804" s="347">
        <v>0.75</v>
      </c>
      <c r="G2804" s="347" t="s">
        <v>11</v>
      </c>
      <c r="H2804" s="349">
        <v>8</v>
      </c>
      <c r="I2804" s="350" t="s">
        <v>12</v>
      </c>
      <c r="J2804" s="351">
        <f t="shared" si="43"/>
        <v>39</v>
      </c>
      <c r="K2804" s="351">
        <v>6.5</v>
      </c>
      <c r="L2804" s="3" t="str">
        <f>IFERROR(INDEX(dbOrdini[PREZZO
VINOLUX],MATCH(A2804,dbOrdini[CODICE
ANKER],0)),"")</f>
        <v/>
      </c>
      <c r="M2804" s="347" t="s">
        <v>28244</v>
      </c>
      <c r="N2804" s="15" t="str">
        <f>IFERROR(INDEX(dbOrdini[ORDINE],MATCH(A2804,dbOrdini[CODICE
ANKER]*(dbOrdini[CODICE
SUPPLY]="GEN24"),0)),"")</f>
        <v/>
      </c>
      <c r="O2804" s="352" t="s">
        <v>8</v>
      </c>
      <c r="P2804" s="347" t="s">
        <v>6266</v>
      </c>
    </row>
    <row r="2805" spans="1:16">
      <c r="A2805" s="347" t="s">
        <v>6267</v>
      </c>
      <c r="B2805" s="348">
        <v>197</v>
      </c>
      <c r="C2805" s="347" t="s">
        <v>28152</v>
      </c>
      <c r="D2805" s="347" t="s">
        <v>6268</v>
      </c>
      <c r="E2805" s="347">
        <v>24</v>
      </c>
      <c r="F2805" s="347">
        <v>0.2</v>
      </c>
      <c r="G2805" s="347" t="s">
        <v>11</v>
      </c>
      <c r="H2805" s="349">
        <v>0</v>
      </c>
      <c r="I2805" s="350" t="s">
        <v>12</v>
      </c>
      <c r="J2805" s="351">
        <f t="shared" si="43"/>
        <v>26.400000000000002</v>
      </c>
      <c r="K2805" s="351">
        <v>1.1000000000000001</v>
      </c>
      <c r="L2805" s="3" t="str">
        <f>IFERROR(INDEX(dbOrdini[PREZZO
VINOLUX],MATCH(A2805,dbOrdini[CODICE
ANKER],0)),"")</f>
        <v/>
      </c>
      <c r="M2805" s="347" t="s">
        <v>28153</v>
      </c>
      <c r="N2805" s="15" t="str">
        <f>IFERROR(INDEX(dbOrdini[ORDINE],MATCH(A2805,dbOrdini[CODICE
ANKER]*(dbOrdini[CODICE
SUPPLY]="GEN24"),0)),"")</f>
        <v/>
      </c>
      <c r="O2805" s="352" t="s">
        <v>8</v>
      </c>
      <c r="P2805" s="347" t="s">
        <v>6269</v>
      </c>
    </row>
    <row r="2806" spans="1:16">
      <c r="A2806" s="347" t="s">
        <v>6270</v>
      </c>
      <c r="B2806" s="348">
        <v>24</v>
      </c>
      <c r="C2806" s="347" t="s">
        <v>28152</v>
      </c>
      <c r="D2806" s="347" t="s">
        <v>6271</v>
      </c>
      <c r="E2806" s="347">
        <v>24</v>
      </c>
      <c r="F2806" s="347">
        <v>0.2</v>
      </c>
      <c r="G2806" s="347" t="s">
        <v>11262</v>
      </c>
      <c r="H2806" s="349">
        <v>0</v>
      </c>
      <c r="I2806" s="350" t="s">
        <v>12</v>
      </c>
      <c r="J2806" s="351">
        <f t="shared" si="43"/>
        <v>26.400000000000002</v>
      </c>
      <c r="K2806" s="351">
        <v>1.1000000000000001</v>
      </c>
      <c r="L2806" s="3" t="str">
        <f>IFERROR(INDEX(dbOrdini[PREZZO
VINOLUX],MATCH(A2806,dbOrdini[CODICE
ANKER],0)),"")</f>
        <v/>
      </c>
      <c r="M2806" s="347" t="s">
        <v>28153</v>
      </c>
      <c r="N2806" s="15" t="str">
        <f>IFERROR(INDEX(dbOrdini[ORDINE],MATCH(A2806,dbOrdini[CODICE
ANKER]*(dbOrdini[CODICE
SUPPLY]="GEN24"),0)),"")</f>
        <v/>
      </c>
      <c r="O2806" s="352" t="s">
        <v>8</v>
      </c>
      <c r="P2806" s="347" t="s">
        <v>6272</v>
      </c>
    </row>
    <row r="2807" spans="1:16">
      <c r="A2807" s="347" t="s">
        <v>6273</v>
      </c>
      <c r="B2807" s="348">
        <v>9</v>
      </c>
      <c r="C2807" s="347" t="s">
        <v>28152</v>
      </c>
      <c r="D2807" s="347" t="s">
        <v>6274</v>
      </c>
      <c r="E2807" s="347">
        <v>24</v>
      </c>
      <c r="F2807" s="347">
        <v>0.2</v>
      </c>
      <c r="G2807" s="347" t="s">
        <v>11</v>
      </c>
      <c r="H2807" s="349">
        <v>0</v>
      </c>
      <c r="I2807" s="350" t="s">
        <v>12</v>
      </c>
      <c r="J2807" s="351">
        <f t="shared" si="43"/>
        <v>26.400000000000002</v>
      </c>
      <c r="K2807" s="351">
        <v>1.1000000000000001</v>
      </c>
      <c r="L2807" s="3" t="str">
        <f>IFERROR(INDEX(dbOrdini[PREZZO
VINOLUX],MATCH(A2807,dbOrdini[CODICE
ANKER],0)),"")</f>
        <v/>
      </c>
      <c r="M2807" s="347" t="s">
        <v>10532</v>
      </c>
      <c r="N2807" s="15" t="str">
        <f>IFERROR(INDEX(dbOrdini[ORDINE],MATCH(A2807,dbOrdini[CODICE
ANKER]*(dbOrdini[CODICE
SUPPLY]="GEN24"),0)),"")</f>
        <v/>
      </c>
      <c r="O2807" s="352" t="s">
        <v>8</v>
      </c>
      <c r="P2807" s="347" t="s">
        <v>16</v>
      </c>
    </row>
    <row r="2808" spans="1:16">
      <c r="A2808" s="347" t="s">
        <v>6275</v>
      </c>
      <c r="B2808" s="348">
        <v>179</v>
      </c>
      <c r="C2808" s="347" t="s">
        <v>28152</v>
      </c>
      <c r="D2808" s="347" t="s">
        <v>6276</v>
      </c>
      <c r="E2808" s="347">
        <v>24</v>
      </c>
      <c r="F2808" s="347">
        <v>0.2</v>
      </c>
      <c r="G2808" s="347" t="s">
        <v>11</v>
      </c>
      <c r="H2808" s="349">
        <v>0</v>
      </c>
      <c r="I2808" s="350" t="s">
        <v>12</v>
      </c>
      <c r="J2808" s="351">
        <f t="shared" si="43"/>
        <v>26.400000000000002</v>
      </c>
      <c r="K2808" s="351">
        <v>1.1000000000000001</v>
      </c>
      <c r="L2808" s="3" t="str">
        <f>IFERROR(INDEX(dbOrdini[PREZZO
VINOLUX],MATCH(A2808,dbOrdini[CODICE
ANKER],0)),"")</f>
        <v/>
      </c>
      <c r="M2808" s="347" t="s">
        <v>28153</v>
      </c>
      <c r="N2808" s="15" t="str">
        <f>IFERROR(INDEX(dbOrdini[ORDINE],MATCH(A2808,dbOrdini[CODICE
ANKER]*(dbOrdini[CODICE
SUPPLY]="GEN24"),0)),"")</f>
        <v/>
      </c>
      <c r="O2808" s="352" t="s">
        <v>8</v>
      </c>
      <c r="P2808" s="347" t="s">
        <v>6277</v>
      </c>
    </row>
    <row r="2809" spans="1:16">
      <c r="A2809" s="347" t="s">
        <v>6278</v>
      </c>
      <c r="B2809" s="348">
        <v>3</v>
      </c>
      <c r="C2809" s="347" t="s">
        <v>28152</v>
      </c>
      <c r="D2809" s="347" t="s">
        <v>6279</v>
      </c>
      <c r="E2809" s="347">
        <v>6</v>
      </c>
      <c r="F2809" s="347">
        <v>0.7</v>
      </c>
      <c r="G2809" s="347" t="s">
        <v>11</v>
      </c>
      <c r="H2809" s="349">
        <v>48</v>
      </c>
      <c r="I2809" s="350" t="s">
        <v>12</v>
      </c>
      <c r="J2809" s="351">
        <f t="shared" si="43"/>
        <v>3150</v>
      </c>
      <c r="K2809" s="351">
        <v>525</v>
      </c>
      <c r="L2809" s="3" t="str">
        <f>IFERROR(INDEX(dbOrdini[PREZZO
VINOLUX],MATCH(A2809,dbOrdini[CODICE
ANKER],0)),"")</f>
        <v/>
      </c>
      <c r="M2809" s="347" t="s">
        <v>10536</v>
      </c>
      <c r="N2809" s="15" t="str">
        <f>IFERROR(INDEX(dbOrdini[ORDINE],MATCH(A2809,dbOrdini[CODICE
ANKER]*(dbOrdini[CODICE
SUPPLY]="GEN24"),0)),"")</f>
        <v/>
      </c>
      <c r="O2809" s="352" t="s">
        <v>8</v>
      </c>
      <c r="P2809" s="347" t="s">
        <v>6280</v>
      </c>
    </row>
    <row r="2810" spans="1:16">
      <c r="A2810" s="347" t="s">
        <v>28782</v>
      </c>
      <c r="B2810" s="348">
        <v>0</v>
      </c>
      <c r="C2810" s="347" t="s">
        <v>28152</v>
      </c>
      <c r="D2810" s="347" t="s">
        <v>28783</v>
      </c>
      <c r="E2810" s="347">
        <v>6</v>
      </c>
      <c r="F2810" s="347">
        <v>0.7</v>
      </c>
      <c r="G2810" s="347" t="s">
        <v>11</v>
      </c>
      <c r="H2810" s="349">
        <v>40</v>
      </c>
      <c r="I2810" s="350" t="s">
        <v>12</v>
      </c>
      <c r="J2810" s="351">
        <f t="shared" si="43"/>
        <v>180</v>
      </c>
      <c r="K2810" s="351">
        <v>30</v>
      </c>
      <c r="L2810" s="3" t="str">
        <f>IFERROR(INDEX(dbOrdini[PREZZO
VINOLUX],MATCH(A2810,dbOrdini[CODICE
ANKER],0)),"")</f>
        <v/>
      </c>
      <c r="M2810" s="347" t="s">
        <v>10536</v>
      </c>
      <c r="N2810" s="15" t="str">
        <f>IFERROR(INDEX(dbOrdini[ORDINE],MATCH(A2810,dbOrdini[CODICE
ANKER]*(dbOrdini[CODICE
SUPPLY]="GEN24"),0)),"")</f>
        <v/>
      </c>
      <c r="O2810" s="352" t="s">
        <v>8</v>
      </c>
      <c r="P2810" s="347" t="s">
        <v>28784</v>
      </c>
    </row>
    <row r="2811" spans="1:16">
      <c r="A2811" s="347" t="s">
        <v>28785</v>
      </c>
      <c r="B2811" s="348">
        <v>0</v>
      </c>
      <c r="C2811" s="347" t="s">
        <v>28152</v>
      </c>
      <c r="D2811" s="347" t="s">
        <v>28786</v>
      </c>
      <c r="E2811" s="347">
        <v>6</v>
      </c>
      <c r="F2811" s="347">
        <v>0.7</v>
      </c>
      <c r="G2811" s="347" t="s">
        <v>11</v>
      </c>
      <c r="H2811" s="349">
        <v>46</v>
      </c>
      <c r="I2811" s="350" t="s">
        <v>12</v>
      </c>
      <c r="J2811" s="351">
        <f t="shared" si="43"/>
        <v>125.39999999999999</v>
      </c>
      <c r="K2811" s="351">
        <v>20.9</v>
      </c>
      <c r="L2811" s="3" t="str">
        <f>IFERROR(INDEX(dbOrdini[PREZZO
VINOLUX],MATCH(A2811,dbOrdini[CODICE
ANKER],0)),"")</f>
        <v/>
      </c>
      <c r="M2811" s="347" t="s">
        <v>10536</v>
      </c>
      <c r="N2811" s="15" t="str">
        <f>IFERROR(INDEX(dbOrdini[ORDINE],MATCH(A2811,dbOrdini[CODICE
ANKER]*(dbOrdini[CODICE
SUPPLY]="GEN24"),0)),"")</f>
        <v/>
      </c>
      <c r="O2811" s="352" t="s">
        <v>8</v>
      </c>
      <c r="P2811" s="347" t="s">
        <v>28787</v>
      </c>
    </row>
    <row r="2812" spans="1:16">
      <c r="A2812" s="347" t="s">
        <v>6281</v>
      </c>
      <c r="B2812" s="348">
        <v>30</v>
      </c>
      <c r="C2812" s="347" t="s">
        <v>28152</v>
      </c>
      <c r="D2812" s="347" t="s">
        <v>6282</v>
      </c>
      <c r="E2812" s="347">
        <v>6</v>
      </c>
      <c r="F2812" s="347">
        <v>0.7</v>
      </c>
      <c r="G2812" s="347" t="s">
        <v>11</v>
      </c>
      <c r="H2812" s="349">
        <v>45.1</v>
      </c>
      <c r="I2812" s="350" t="s">
        <v>12</v>
      </c>
      <c r="J2812" s="351">
        <f t="shared" si="43"/>
        <v>108.89999999999999</v>
      </c>
      <c r="K2812" s="351">
        <v>18.149999999999999</v>
      </c>
      <c r="L2812" s="3" t="str">
        <f>IFERROR(INDEX(dbOrdini[PREZZO
VINOLUX],MATCH(A2812,dbOrdini[CODICE
ANKER],0)),"")</f>
        <v/>
      </c>
      <c r="M2812" s="347" t="s">
        <v>10537</v>
      </c>
      <c r="N2812" s="15" t="str">
        <f>IFERROR(INDEX(dbOrdini[ORDINE],MATCH(A2812,dbOrdini[CODICE
ANKER]*(dbOrdini[CODICE
SUPPLY]="GEN24"),0)),"")</f>
        <v/>
      </c>
      <c r="O2812" s="352" t="s">
        <v>8</v>
      </c>
      <c r="P2812" s="347" t="s">
        <v>6283</v>
      </c>
    </row>
    <row r="2813" spans="1:16">
      <c r="A2813" s="347" t="s">
        <v>6284</v>
      </c>
      <c r="B2813" s="348">
        <v>0</v>
      </c>
      <c r="C2813" s="347" t="s">
        <v>28152</v>
      </c>
      <c r="D2813" s="347" t="s">
        <v>6285</v>
      </c>
      <c r="E2813" s="347">
        <v>24</v>
      </c>
      <c r="F2813" s="347">
        <v>0.2</v>
      </c>
      <c r="G2813" s="347" t="s">
        <v>11</v>
      </c>
      <c r="H2813" s="349">
        <v>0</v>
      </c>
      <c r="I2813" s="350" t="s">
        <v>12</v>
      </c>
      <c r="J2813" s="351">
        <f t="shared" si="43"/>
        <v>22.799999999999997</v>
      </c>
      <c r="K2813" s="351">
        <v>0.95</v>
      </c>
      <c r="L2813" s="3" t="str">
        <f>IFERROR(INDEX(dbOrdini[PREZZO
VINOLUX],MATCH(A2813,dbOrdini[CODICE
ANKER],0)),"")</f>
        <v/>
      </c>
      <c r="M2813" s="347" t="s">
        <v>28153</v>
      </c>
      <c r="N2813" s="15" t="str">
        <f>IFERROR(INDEX(dbOrdini[ORDINE],MATCH(A2813,dbOrdini[CODICE
ANKER]*(dbOrdini[CODICE
SUPPLY]="GEN24"),0)),"")</f>
        <v/>
      </c>
      <c r="O2813" s="352" t="s">
        <v>8</v>
      </c>
      <c r="P2813" s="347" t="s">
        <v>6286</v>
      </c>
    </row>
    <row r="2814" spans="1:16">
      <c r="A2814" s="347" t="s">
        <v>28788</v>
      </c>
      <c r="B2814" s="348">
        <v>48</v>
      </c>
      <c r="C2814" s="347" t="s">
        <v>28152</v>
      </c>
      <c r="D2814" s="347" t="s">
        <v>28789</v>
      </c>
      <c r="E2814" s="347">
        <v>24</v>
      </c>
      <c r="F2814" s="347">
        <v>0.2</v>
      </c>
      <c r="G2814" s="347" t="s">
        <v>11</v>
      </c>
      <c r="H2814" s="349">
        <v>0</v>
      </c>
      <c r="I2814" s="350" t="s">
        <v>12</v>
      </c>
      <c r="J2814" s="351">
        <f t="shared" si="43"/>
        <v>24</v>
      </c>
      <c r="K2814" s="351">
        <v>1</v>
      </c>
      <c r="L2814" s="3" t="str">
        <f>IFERROR(INDEX(dbOrdini[PREZZO
VINOLUX],MATCH(A2814,dbOrdini[CODICE
ANKER],0)),"")</f>
        <v/>
      </c>
      <c r="M2814" s="347" t="s">
        <v>28153</v>
      </c>
      <c r="N2814" s="15" t="str">
        <f>IFERROR(INDEX(dbOrdini[ORDINE],MATCH(A2814,dbOrdini[CODICE
ANKER]*(dbOrdini[CODICE
SUPPLY]="GEN24"),0)),"")</f>
        <v/>
      </c>
      <c r="O2814" s="352" t="s">
        <v>8</v>
      </c>
      <c r="P2814" s="347" t="s">
        <v>28790</v>
      </c>
    </row>
    <row r="2815" spans="1:16">
      <c r="A2815" s="347" t="s">
        <v>6287</v>
      </c>
      <c r="B2815" s="348">
        <v>72</v>
      </c>
      <c r="C2815" s="347" t="s">
        <v>28152</v>
      </c>
      <c r="D2815" s="347" t="s">
        <v>6288</v>
      </c>
      <c r="E2815" s="347">
        <v>4</v>
      </c>
      <c r="F2815" s="347">
        <v>0.2</v>
      </c>
      <c r="G2815" s="347" t="s">
        <v>11</v>
      </c>
      <c r="H2815" s="349">
        <v>0</v>
      </c>
      <c r="I2815" s="350" t="s">
        <v>12</v>
      </c>
      <c r="J2815" s="351">
        <f t="shared" si="43"/>
        <v>3.4</v>
      </c>
      <c r="K2815" s="351">
        <v>0.85</v>
      </c>
      <c r="L2815" s="3" t="str">
        <f>IFERROR(INDEX(dbOrdini[PREZZO
VINOLUX],MATCH(A2815,dbOrdini[CODICE
ANKER],0)),"")</f>
        <v/>
      </c>
      <c r="M2815" s="347" t="s">
        <v>28153</v>
      </c>
      <c r="N2815" s="15" t="str">
        <f>IFERROR(INDEX(dbOrdini[ORDINE],MATCH(A2815,dbOrdini[CODICE
ANKER]*(dbOrdini[CODICE
SUPPLY]="GEN24"),0)),"")</f>
        <v/>
      </c>
      <c r="O2815" s="352" t="s">
        <v>8</v>
      </c>
      <c r="P2815" s="347" t="s">
        <v>6289</v>
      </c>
    </row>
    <row r="2816" spans="1:16">
      <c r="A2816" s="347" t="s">
        <v>6290</v>
      </c>
      <c r="B2816" s="348">
        <v>10</v>
      </c>
      <c r="C2816" s="347" t="s">
        <v>28152</v>
      </c>
      <c r="D2816" s="347" t="s">
        <v>6291</v>
      </c>
      <c r="E2816" s="347">
        <v>6</v>
      </c>
      <c r="F2816" s="347">
        <v>0.7</v>
      </c>
      <c r="G2816" s="347" t="s">
        <v>11</v>
      </c>
      <c r="H2816" s="349">
        <v>0</v>
      </c>
      <c r="I2816" s="350" t="s">
        <v>12</v>
      </c>
      <c r="J2816" s="351">
        <f t="shared" si="43"/>
        <v>109.5</v>
      </c>
      <c r="K2816" s="351">
        <v>18.25</v>
      </c>
      <c r="L2816" s="3" t="str">
        <f>IFERROR(INDEX(dbOrdini[PREZZO
VINOLUX],MATCH(A2816,dbOrdini[CODICE
ANKER],0)),"")</f>
        <v/>
      </c>
      <c r="M2816" s="347" t="s">
        <v>28153</v>
      </c>
      <c r="N2816" s="15" t="str">
        <f>IFERROR(INDEX(dbOrdini[ORDINE],MATCH(A2816,dbOrdini[CODICE
ANKER]*(dbOrdini[CODICE
SUPPLY]="GEN24"),0)),"")</f>
        <v/>
      </c>
      <c r="O2816" s="352" t="s">
        <v>8</v>
      </c>
      <c r="P2816" s="347" t="s">
        <v>6292</v>
      </c>
    </row>
    <row r="2817" spans="1:16">
      <c r="A2817" s="347" t="s">
        <v>28791</v>
      </c>
      <c r="B2817" s="348">
        <v>0</v>
      </c>
      <c r="C2817" s="347" t="s">
        <v>28152</v>
      </c>
      <c r="D2817" s="347" t="s">
        <v>26497</v>
      </c>
      <c r="E2817" s="347">
        <v>6</v>
      </c>
      <c r="F2817" s="347">
        <v>0.7</v>
      </c>
      <c r="G2817" s="347" t="s">
        <v>11</v>
      </c>
      <c r="H2817" s="349">
        <v>46</v>
      </c>
      <c r="I2817" s="350" t="s">
        <v>12</v>
      </c>
      <c r="J2817" s="351">
        <f t="shared" si="43"/>
        <v>189</v>
      </c>
      <c r="K2817" s="351">
        <v>31.5</v>
      </c>
      <c r="L2817" s="3" t="str">
        <f>IFERROR(INDEX(dbOrdini[PREZZO
VINOLUX],MATCH(A2817,dbOrdini[CODICE
ANKER],0)),"")</f>
        <v/>
      </c>
      <c r="M2817" s="347" t="s">
        <v>10554</v>
      </c>
      <c r="N2817" s="15" t="str">
        <f>IFERROR(INDEX(dbOrdini[ORDINE],MATCH(A2817,dbOrdini[CODICE
ANKER]*(dbOrdini[CODICE
SUPPLY]="GEN24"),0)),"")</f>
        <v/>
      </c>
      <c r="O2817" s="352" t="s">
        <v>8</v>
      </c>
      <c r="P2817" s="347" t="s">
        <v>28792</v>
      </c>
    </row>
    <row r="2818" spans="1:16">
      <c r="A2818" s="347" t="s">
        <v>28793</v>
      </c>
      <c r="B2818" s="348">
        <v>0</v>
      </c>
      <c r="C2818" s="347" t="s">
        <v>28152</v>
      </c>
      <c r="D2818" s="347" t="s">
        <v>26523</v>
      </c>
      <c r="E2818" s="347">
        <v>6</v>
      </c>
      <c r="F2818" s="347">
        <v>0.7</v>
      </c>
      <c r="G2818" s="347" t="s">
        <v>11</v>
      </c>
      <c r="H2818" s="349">
        <v>43</v>
      </c>
      <c r="I2818" s="350" t="s">
        <v>12</v>
      </c>
      <c r="J2818" s="351">
        <f t="shared" si="43"/>
        <v>147</v>
      </c>
      <c r="K2818" s="351">
        <v>24.5</v>
      </c>
      <c r="L2818" s="3" t="str">
        <f>IFERROR(INDEX(dbOrdini[PREZZO
VINOLUX],MATCH(A2818,dbOrdini[CODICE
ANKER],0)),"")</f>
        <v/>
      </c>
      <c r="M2818" s="347" t="s">
        <v>10554</v>
      </c>
      <c r="N2818" s="15" t="str">
        <f>IFERROR(INDEX(dbOrdini[ORDINE],MATCH(A2818,dbOrdini[CODICE
ANKER]*(dbOrdini[CODICE
SUPPLY]="GEN24"),0)),"")</f>
        <v/>
      </c>
      <c r="O2818" s="352" t="s">
        <v>8</v>
      </c>
      <c r="P2818" s="347" t="s">
        <v>28794</v>
      </c>
    </row>
    <row r="2819" spans="1:16">
      <c r="A2819" s="347" t="s">
        <v>28795</v>
      </c>
      <c r="B2819" s="348">
        <v>0</v>
      </c>
      <c r="C2819" s="347" t="s">
        <v>28152</v>
      </c>
      <c r="D2819" s="347" t="s">
        <v>26526</v>
      </c>
      <c r="E2819" s="347">
        <v>6</v>
      </c>
      <c r="F2819" s="347">
        <v>0.7</v>
      </c>
      <c r="G2819" s="347" t="s">
        <v>11</v>
      </c>
      <c r="H2819" s="349">
        <v>43</v>
      </c>
      <c r="I2819" s="350" t="s">
        <v>12</v>
      </c>
      <c r="J2819" s="351">
        <f t="shared" si="43"/>
        <v>147.89999999999998</v>
      </c>
      <c r="K2819" s="351">
        <v>24.65</v>
      </c>
      <c r="L2819" s="3" t="str">
        <f>IFERROR(INDEX(dbOrdini[PREZZO
VINOLUX],MATCH(A2819,dbOrdini[CODICE
ANKER],0)),"")</f>
        <v/>
      </c>
      <c r="M2819" s="347" t="s">
        <v>10554</v>
      </c>
      <c r="N2819" s="15" t="str">
        <f>IFERROR(INDEX(dbOrdini[ORDINE],MATCH(A2819,dbOrdini[CODICE
ANKER]*(dbOrdini[CODICE
SUPPLY]="GEN24"),0)),"")</f>
        <v/>
      </c>
      <c r="O2819" s="352" t="s">
        <v>8</v>
      </c>
      <c r="P2819" s="347" t="s">
        <v>28796</v>
      </c>
    </row>
    <row r="2820" spans="1:16">
      <c r="A2820" s="347" t="s">
        <v>28797</v>
      </c>
      <c r="B2820" s="348">
        <v>0</v>
      </c>
      <c r="C2820" s="347" t="s">
        <v>28152</v>
      </c>
      <c r="D2820" s="347" t="s">
        <v>26499</v>
      </c>
      <c r="E2820" s="347">
        <v>6</v>
      </c>
      <c r="F2820" s="347">
        <v>0.7</v>
      </c>
      <c r="G2820" s="347" t="s">
        <v>11</v>
      </c>
      <c r="H2820" s="349">
        <v>46</v>
      </c>
      <c r="I2820" s="350" t="s">
        <v>12</v>
      </c>
      <c r="J2820" s="351">
        <f t="shared" si="43"/>
        <v>186</v>
      </c>
      <c r="K2820" s="351">
        <v>31</v>
      </c>
      <c r="L2820" s="3" t="str">
        <f>IFERROR(INDEX(dbOrdini[PREZZO
VINOLUX],MATCH(A2820,dbOrdini[CODICE
ANKER],0)),"")</f>
        <v/>
      </c>
      <c r="M2820" s="347" t="s">
        <v>10554</v>
      </c>
      <c r="N2820" s="15" t="str">
        <f>IFERROR(INDEX(dbOrdini[ORDINE],MATCH(A2820,dbOrdini[CODICE
ANKER]*(dbOrdini[CODICE
SUPPLY]="GEN24"),0)),"")</f>
        <v/>
      </c>
      <c r="O2820" s="352" t="s">
        <v>8</v>
      </c>
      <c r="P2820" s="347" t="s">
        <v>28798</v>
      </c>
    </row>
    <row r="2821" spans="1:16">
      <c r="A2821" s="347" t="s">
        <v>6293</v>
      </c>
      <c r="B2821" s="348">
        <v>9</v>
      </c>
      <c r="C2821" s="347" t="s">
        <v>28152</v>
      </c>
      <c r="D2821" s="347" t="s">
        <v>6294</v>
      </c>
      <c r="E2821" s="347">
        <v>6</v>
      </c>
      <c r="F2821" s="347">
        <v>0.7</v>
      </c>
      <c r="G2821" s="347" t="s">
        <v>11</v>
      </c>
      <c r="H2821" s="349">
        <v>43</v>
      </c>
      <c r="I2821" s="350" t="s">
        <v>12</v>
      </c>
      <c r="J2821" s="351">
        <f t="shared" si="43"/>
        <v>117</v>
      </c>
      <c r="K2821" s="351">
        <v>19.5</v>
      </c>
      <c r="L2821" s="3" t="str">
        <f>IFERROR(INDEX(dbOrdini[PREZZO
VINOLUX],MATCH(A2821,dbOrdini[CODICE
ANKER],0)),"")</f>
        <v/>
      </c>
      <c r="M2821" s="347" t="s">
        <v>10554</v>
      </c>
      <c r="N2821" s="15" t="str">
        <f>IFERROR(INDEX(dbOrdini[ORDINE],MATCH(A2821,dbOrdini[CODICE
ANKER]*(dbOrdini[CODICE
SUPPLY]="GEN24"),0)),"")</f>
        <v/>
      </c>
      <c r="O2821" s="352" t="s">
        <v>8</v>
      </c>
      <c r="P2821" s="347" t="s">
        <v>6295</v>
      </c>
    </row>
    <row r="2822" spans="1:16">
      <c r="A2822" s="347" t="s">
        <v>6296</v>
      </c>
      <c r="B2822" s="348">
        <v>200</v>
      </c>
      <c r="C2822" s="347" t="s">
        <v>28152</v>
      </c>
      <c r="D2822" s="347" t="s">
        <v>6297</v>
      </c>
      <c r="E2822" s="347">
        <v>4</v>
      </c>
      <c r="F2822" s="347">
        <v>1</v>
      </c>
      <c r="G2822" s="347" t="s">
        <v>11</v>
      </c>
      <c r="H2822" s="349">
        <v>40</v>
      </c>
      <c r="I2822" s="350" t="s">
        <v>12</v>
      </c>
      <c r="J2822" s="351">
        <f t="shared" si="43"/>
        <v>256</v>
      </c>
      <c r="K2822" s="351">
        <v>64</v>
      </c>
      <c r="L2822" s="3" t="str">
        <f>IFERROR(INDEX(dbOrdini[PREZZO
VINOLUX],MATCH(A2822,dbOrdini[CODICE
ANKER],0)),"")</f>
        <v/>
      </c>
      <c r="M2822" s="347" t="s">
        <v>10533</v>
      </c>
      <c r="N2822" s="15" t="str">
        <f>IFERROR(INDEX(dbOrdini[ORDINE],MATCH(A2822,dbOrdini[CODICE
ANKER]*(dbOrdini[CODICE
SUPPLY]="GEN24"),0)),"")</f>
        <v/>
      </c>
      <c r="O2822" s="352" t="s">
        <v>8</v>
      </c>
      <c r="P2822" s="347" t="s">
        <v>6298</v>
      </c>
    </row>
    <row r="2823" spans="1:16">
      <c r="A2823" s="347" t="s">
        <v>6299</v>
      </c>
      <c r="B2823" s="348">
        <v>225</v>
      </c>
      <c r="C2823" s="347" t="s">
        <v>28152</v>
      </c>
      <c r="D2823" s="347" t="s">
        <v>6300</v>
      </c>
      <c r="E2823" s="347">
        <v>4</v>
      </c>
      <c r="F2823" s="347">
        <v>1</v>
      </c>
      <c r="G2823" s="347" t="s">
        <v>11</v>
      </c>
      <c r="H2823" s="349">
        <v>40</v>
      </c>
      <c r="I2823" s="350" t="s">
        <v>12</v>
      </c>
      <c r="J2823" s="351">
        <f t="shared" si="43"/>
        <v>312</v>
      </c>
      <c r="K2823" s="351">
        <v>78</v>
      </c>
      <c r="L2823" s="3" t="str">
        <f>IFERROR(INDEX(dbOrdini[PREZZO
VINOLUX],MATCH(A2823,dbOrdini[CODICE
ANKER],0)),"")</f>
        <v/>
      </c>
      <c r="M2823" s="347" t="s">
        <v>10640</v>
      </c>
      <c r="N2823" s="15" t="str">
        <f>IFERROR(INDEX(dbOrdini[ORDINE],MATCH(A2823,dbOrdini[CODICE
ANKER]*(dbOrdini[CODICE
SUPPLY]="GEN24"),0)),"")</f>
        <v/>
      </c>
      <c r="O2823" s="352" t="s">
        <v>8</v>
      </c>
      <c r="P2823" s="347" t="s">
        <v>16</v>
      </c>
    </row>
    <row r="2824" spans="1:16">
      <c r="A2824" s="347" t="s">
        <v>6301</v>
      </c>
      <c r="B2824" s="348">
        <v>1</v>
      </c>
      <c r="C2824" s="347" t="s">
        <v>28152</v>
      </c>
      <c r="D2824" s="347" t="s">
        <v>6302</v>
      </c>
      <c r="E2824" s="347">
        <v>6</v>
      </c>
      <c r="F2824" s="347">
        <v>0.75</v>
      </c>
      <c r="G2824" s="347" t="s">
        <v>11</v>
      </c>
      <c r="H2824" s="349">
        <v>12.5</v>
      </c>
      <c r="I2824" s="350" t="s">
        <v>12</v>
      </c>
      <c r="J2824" s="351">
        <f t="shared" si="43"/>
        <v>216</v>
      </c>
      <c r="K2824" s="351">
        <v>36</v>
      </c>
      <c r="L2824" s="3" t="str">
        <f>IFERROR(INDEX(dbOrdini[PREZZO
VINOLUX],MATCH(A2824,dbOrdini[CODICE
ANKER],0)),"")</f>
        <v/>
      </c>
      <c r="M2824" s="347" t="s">
        <v>28233</v>
      </c>
      <c r="N2824" s="15" t="str">
        <f>IFERROR(INDEX(dbOrdini[ORDINE],MATCH(A2824,dbOrdini[CODICE
ANKER]*(dbOrdini[CODICE
SUPPLY]="GEN24"),0)),"")</f>
        <v/>
      </c>
      <c r="O2824" s="352" t="s">
        <v>8</v>
      </c>
      <c r="P2824" s="347" t="s">
        <v>6303</v>
      </c>
    </row>
    <row r="2825" spans="1:16">
      <c r="A2825" s="347" t="s">
        <v>11726</v>
      </c>
      <c r="B2825" s="348">
        <v>0</v>
      </c>
      <c r="C2825" s="347" t="s">
        <v>28152</v>
      </c>
      <c r="D2825" s="347" t="s">
        <v>11727</v>
      </c>
      <c r="E2825" s="347">
        <v>6</v>
      </c>
      <c r="F2825" s="347">
        <v>0.75</v>
      </c>
      <c r="G2825" s="347" t="s">
        <v>11</v>
      </c>
      <c r="H2825" s="349">
        <v>12.5</v>
      </c>
      <c r="I2825" s="350" t="s">
        <v>12</v>
      </c>
      <c r="J2825" s="351">
        <f t="shared" si="43"/>
        <v>213</v>
      </c>
      <c r="K2825" s="351">
        <v>35.5</v>
      </c>
      <c r="L2825" s="3" t="str">
        <f>IFERROR(INDEX(dbOrdini[PREZZO
VINOLUX],MATCH(A2825,dbOrdini[CODICE
ANKER],0)),"")</f>
        <v/>
      </c>
      <c r="M2825" s="347" t="s">
        <v>28233</v>
      </c>
      <c r="N2825" s="15" t="str">
        <f>IFERROR(INDEX(dbOrdini[ORDINE],MATCH(A2825,dbOrdini[CODICE
ANKER]*(dbOrdini[CODICE
SUPPLY]="GEN24"),0)),"")</f>
        <v/>
      </c>
      <c r="O2825" s="352" t="s">
        <v>8</v>
      </c>
      <c r="P2825" s="347" t="s">
        <v>11728</v>
      </c>
    </row>
    <row r="2826" spans="1:16">
      <c r="A2826" s="347" t="s">
        <v>11729</v>
      </c>
      <c r="B2826" s="348">
        <v>0</v>
      </c>
      <c r="C2826" s="347" t="s">
        <v>28152</v>
      </c>
      <c r="D2826" s="347" t="s">
        <v>11730</v>
      </c>
      <c r="E2826" s="347">
        <v>6</v>
      </c>
      <c r="F2826" s="347">
        <v>0.75</v>
      </c>
      <c r="G2826" s="347" t="s">
        <v>11</v>
      </c>
      <c r="H2826" s="349">
        <v>12.5</v>
      </c>
      <c r="I2826" s="350" t="s">
        <v>12</v>
      </c>
      <c r="J2826" s="351">
        <f t="shared" si="43"/>
        <v>216</v>
      </c>
      <c r="K2826" s="351">
        <v>36</v>
      </c>
      <c r="L2826" s="3" t="str">
        <f>IFERROR(INDEX(dbOrdini[PREZZO
VINOLUX],MATCH(A2826,dbOrdini[CODICE
ANKER],0)),"")</f>
        <v/>
      </c>
      <c r="M2826" s="347" t="s">
        <v>28233</v>
      </c>
      <c r="N2826" s="15" t="str">
        <f>IFERROR(INDEX(dbOrdini[ORDINE],MATCH(A2826,dbOrdini[CODICE
ANKER]*(dbOrdini[CODICE
SUPPLY]="GEN24"),0)),"")</f>
        <v/>
      </c>
      <c r="O2826" s="352" t="s">
        <v>8</v>
      </c>
      <c r="P2826" s="347" t="s">
        <v>6303</v>
      </c>
    </row>
    <row r="2827" spans="1:16">
      <c r="A2827" s="347" t="s">
        <v>11731</v>
      </c>
      <c r="B2827" s="348">
        <v>0</v>
      </c>
      <c r="C2827" s="347" t="s">
        <v>28152</v>
      </c>
      <c r="D2827" s="347" t="s">
        <v>11732</v>
      </c>
      <c r="E2827" s="347">
        <v>6</v>
      </c>
      <c r="F2827" s="347">
        <v>0.75</v>
      </c>
      <c r="G2827" s="347" t="s">
        <v>11</v>
      </c>
      <c r="H2827" s="349">
        <v>12.5</v>
      </c>
      <c r="I2827" s="350" t="s">
        <v>12</v>
      </c>
      <c r="J2827" s="351">
        <f t="shared" si="43"/>
        <v>225</v>
      </c>
      <c r="K2827" s="351">
        <v>37.5</v>
      </c>
      <c r="L2827" s="3" t="str">
        <f>IFERROR(INDEX(dbOrdini[PREZZO
VINOLUX],MATCH(A2827,dbOrdini[CODICE
ANKER],0)),"")</f>
        <v/>
      </c>
      <c r="M2827" s="347" t="s">
        <v>28233</v>
      </c>
      <c r="N2827" s="15" t="str">
        <f>IFERROR(INDEX(dbOrdini[ORDINE],MATCH(A2827,dbOrdini[CODICE
ANKER]*(dbOrdini[CODICE
SUPPLY]="GEN24"),0)),"")</f>
        <v/>
      </c>
      <c r="O2827" s="352" t="s">
        <v>8</v>
      </c>
      <c r="P2827" s="347" t="s">
        <v>11733</v>
      </c>
    </row>
    <row r="2828" spans="1:16">
      <c r="A2828" s="347" t="s">
        <v>28799</v>
      </c>
      <c r="B2828" s="348">
        <v>0</v>
      </c>
      <c r="C2828" s="347" t="s">
        <v>28152</v>
      </c>
      <c r="D2828" s="347" t="s">
        <v>28800</v>
      </c>
      <c r="E2828" s="347">
        <v>1</v>
      </c>
      <c r="F2828" s="347">
        <v>1.5</v>
      </c>
      <c r="G2828" s="347" t="s">
        <v>11262</v>
      </c>
      <c r="H2828" s="349">
        <v>12.5</v>
      </c>
      <c r="I2828" s="350" t="s">
        <v>12</v>
      </c>
      <c r="J2828" s="351">
        <f t="shared" si="43"/>
        <v>565</v>
      </c>
      <c r="K2828" s="351">
        <v>565</v>
      </c>
      <c r="L2828" s="3" t="str">
        <f>IFERROR(INDEX(dbOrdini[PREZZO
VINOLUX],MATCH(A2828,dbOrdini[CODICE
ANKER],0)),"")</f>
        <v/>
      </c>
      <c r="M2828" s="347" t="s">
        <v>28233</v>
      </c>
      <c r="N2828" s="15" t="str">
        <f>IFERROR(INDEX(dbOrdini[ORDINE],MATCH(A2828,dbOrdini[CODICE
ANKER]*(dbOrdini[CODICE
SUPPLY]="GEN24"),0)),"")</f>
        <v/>
      </c>
      <c r="O2828" s="352" t="s">
        <v>8</v>
      </c>
      <c r="P2828" s="347" t="s">
        <v>28801</v>
      </c>
    </row>
    <row r="2829" spans="1:16">
      <c r="A2829" s="347" t="s">
        <v>28802</v>
      </c>
      <c r="B2829" s="348">
        <v>0</v>
      </c>
      <c r="C2829" s="347" t="s">
        <v>28152</v>
      </c>
      <c r="D2829" s="347" t="s">
        <v>28803</v>
      </c>
      <c r="E2829" s="347">
        <v>6</v>
      </c>
      <c r="F2829" s="347">
        <v>0.75</v>
      </c>
      <c r="G2829" s="347" t="s">
        <v>11</v>
      </c>
      <c r="H2829" s="349">
        <v>12</v>
      </c>
      <c r="I2829" s="350" t="s">
        <v>12</v>
      </c>
      <c r="J2829" s="351">
        <f t="shared" ref="J2829:J2892" si="44">E2829*K2829</f>
        <v>1476</v>
      </c>
      <c r="K2829" s="351">
        <v>246</v>
      </c>
      <c r="L2829" s="3" t="str">
        <f>IFERROR(INDEX(dbOrdini[PREZZO
VINOLUX],MATCH(A2829,dbOrdini[CODICE
ANKER],0)),"")</f>
        <v/>
      </c>
      <c r="M2829" s="347" t="s">
        <v>28233</v>
      </c>
      <c r="N2829" s="15" t="str">
        <f>IFERROR(INDEX(dbOrdini[ORDINE],MATCH(A2829,dbOrdini[CODICE
ANKER]*(dbOrdini[CODICE
SUPPLY]="GEN24"),0)),"")</f>
        <v/>
      </c>
      <c r="O2829" s="352" t="s">
        <v>8</v>
      </c>
      <c r="P2829" s="347" t="s">
        <v>28804</v>
      </c>
    </row>
    <row r="2830" spans="1:16">
      <c r="A2830" s="347" t="s">
        <v>6304</v>
      </c>
      <c r="B2830" s="348">
        <v>1</v>
      </c>
      <c r="C2830" s="347" t="s">
        <v>28152</v>
      </c>
      <c r="D2830" s="347" t="s">
        <v>6305</v>
      </c>
      <c r="E2830" s="347">
        <v>6</v>
      </c>
      <c r="F2830" s="347">
        <v>0.75</v>
      </c>
      <c r="G2830" s="347" t="s">
        <v>11</v>
      </c>
      <c r="H2830" s="349">
        <v>12</v>
      </c>
      <c r="I2830" s="350" t="s">
        <v>12</v>
      </c>
      <c r="J2830" s="351">
        <f t="shared" si="44"/>
        <v>1476</v>
      </c>
      <c r="K2830" s="351">
        <v>246</v>
      </c>
      <c r="L2830" s="3" t="str">
        <f>IFERROR(INDEX(dbOrdini[PREZZO
VINOLUX],MATCH(A2830,dbOrdini[CODICE
ANKER],0)),"")</f>
        <v/>
      </c>
      <c r="M2830" s="347" t="s">
        <v>28233</v>
      </c>
      <c r="N2830" s="15" t="str">
        <f>IFERROR(INDEX(dbOrdini[ORDINE],MATCH(A2830,dbOrdini[CODICE
ANKER]*(dbOrdini[CODICE
SUPPLY]="GEN24"),0)),"")</f>
        <v/>
      </c>
      <c r="O2830" s="352" t="s">
        <v>8</v>
      </c>
      <c r="P2830" s="347" t="s">
        <v>6306</v>
      </c>
    </row>
    <row r="2831" spans="1:16">
      <c r="A2831" s="347" t="s">
        <v>11734</v>
      </c>
      <c r="B2831" s="348">
        <v>12</v>
      </c>
      <c r="C2831" s="347" t="s">
        <v>28152</v>
      </c>
      <c r="D2831" s="347" t="s">
        <v>11735</v>
      </c>
      <c r="E2831" s="347">
        <v>6</v>
      </c>
      <c r="F2831" s="347">
        <v>0.75</v>
      </c>
      <c r="G2831" s="347" t="s">
        <v>11</v>
      </c>
      <c r="H2831" s="349">
        <v>12.5</v>
      </c>
      <c r="I2831" s="350" t="s">
        <v>12</v>
      </c>
      <c r="J2831" s="351">
        <f t="shared" si="44"/>
        <v>1452</v>
      </c>
      <c r="K2831" s="351">
        <v>242</v>
      </c>
      <c r="L2831" s="3" t="str">
        <f>IFERROR(INDEX(dbOrdini[PREZZO
VINOLUX],MATCH(A2831,dbOrdini[CODICE
ANKER],0)),"")</f>
        <v/>
      </c>
      <c r="M2831" s="347" t="s">
        <v>28233</v>
      </c>
      <c r="N2831" s="15" t="str">
        <f>IFERROR(INDEX(dbOrdini[ORDINE],MATCH(A2831,dbOrdini[CODICE
ANKER]*(dbOrdini[CODICE
SUPPLY]="GEN24"),0)),"")</f>
        <v/>
      </c>
      <c r="O2831" s="352" t="s">
        <v>8</v>
      </c>
      <c r="P2831" s="347" t="s">
        <v>11736</v>
      </c>
    </row>
    <row r="2832" spans="1:16">
      <c r="A2832" s="347" t="s">
        <v>6307</v>
      </c>
      <c r="B2832" s="348">
        <v>7</v>
      </c>
      <c r="C2832" s="347" t="s">
        <v>28152</v>
      </c>
      <c r="D2832" s="347" t="s">
        <v>6308</v>
      </c>
      <c r="E2832" s="347">
        <v>3</v>
      </c>
      <c r="F2832" s="347">
        <v>0.75</v>
      </c>
      <c r="G2832" s="347" t="s">
        <v>11</v>
      </c>
      <c r="H2832" s="349">
        <v>12</v>
      </c>
      <c r="I2832" s="350" t="s">
        <v>12</v>
      </c>
      <c r="J2832" s="351">
        <f t="shared" si="44"/>
        <v>1305</v>
      </c>
      <c r="K2832" s="351">
        <v>435</v>
      </c>
      <c r="L2832" s="3" t="str">
        <f>IFERROR(INDEX(dbOrdini[PREZZO
VINOLUX],MATCH(A2832,dbOrdini[CODICE
ANKER],0)),"")</f>
        <v/>
      </c>
      <c r="M2832" s="347" t="s">
        <v>28233</v>
      </c>
      <c r="N2832" s="15" t="str">
        <f>IFERROR(INDEX(dbOrdini[ORDINE],MATCH(A2832,dbOrdini[CODICE
ANKER]*(dbOrdini[CODICE
SUPPLY]="GEN24"),0)),"")</f>
        <v/>
      </c>
      <c r="O2832" s="352" t="s">
        <v>8</v>
      </c>
      <c r="P2832" s="347" t="s">
        <v>6309</v>
      </c>
    </row>
    <row r="2833" spans="1:16">
      <c r="A2833" s="347" t="s">
        <v>6310</v>
      </c>
      <c r="B2833" s="348">
        <v>0</v>
      </c>
      <c r="C2833" s="347" t="s">
        <v>28152</v>
      </c>
      <c r="D2833" s="347" t="s">
        <v>11737</v>
      </c>
      <c r="E2833" s="347">
        <v>3</v>
      </c>
      <c r="F2833" s="347">
        <v>0.75</v>
      </c>
      <c r="G2833" s="347" t="s">
        <v>11</v>
      </c>
      <c r="H2833" s="349">
        <v>12</v>
      </c>
      <c r="I2833" s="350" t="s">
        <v>12</v>
      </c>
      <c r="J2833" s="351">
        <f t="shared" si="44"/>
        <v>1350</v>
      </c>
      <c r="K2833" s="351">
        <v>450</v>
      </c>
      <c r="L2833" s="3" t="str">
        <f>IFERROR(INDEX(dbOrdini[PREZZO
VINOLUX],MATCH(A2833,dbOrdini[CODICE
ANKER],0)),"")</f>
        <v/>
      </c>
      <c r="M2833" s="347" t="s">
        <v>28233</v>
      </c>
      <c r="N2833" s="15" t="str">
        <f>IFERROR(INDEX(dbOrdini[ORDINE],MATCH(A2833,dbOrdini[CODICE
ANKER]*(dbOrdini[CODICE
SUPPLY]="GEN24"),0)),"")</f>
        <v/>
      </c>
      <c r="O2833" s="352" t="s">
        <v>8</v>
      </c>
      <c r="P2833" s="347" t="s">
        <v>6311</v>
      </c>
    </row>
    <row r="2834" spans="1:16">
      <c r="A2834" s="347" t="s">
        <v>11738</v>
      </c>
      <c r="B2834" s="348">
        <v>17</v>
      </c>
      <c r="C2834" s="347" t="s">
        <v>28152</v>
      </c>
      <c r="D2834" s="347" t="s">
        <v>11739</v>
      </c>
      <c r="E2834" s="347">
        <v>3</v>
      </c>
      <c r="F2834" s="347">
        <v>0.75</v>
      </c>
      <c r="G2834" s="347" t="s">
        <v>11</v>
      </c>
      <c r="H2834" s="349">
        <v>12.5</v>
      </c>
      <c r="I2834" s="350" t="s">
        <v>12</v>
      </c>
      <c r="J2834" s="351">
        <f t="shared" si="44"/>
        <v>1350</v>
      </c>
      <c r="K2834" s="351">
        <v>450</v>
      </c>
      <c r="L2834" s="3" t="str">
        <f>IFERROR(INDEX(dbOrdini[PREZZO
VINOLUX],MATCH(A2834,dbOrdini[CODICE
ANKER],0)),"")</f>
        <v/>
      </c>
      <c r="M2834" s="347" t="s">
        <v>28233</v>
      </c>
      <c r="N2834" s="15" t="str">
        <f>IFERROR(INDEX(dbOrdini[ORDINE],MATCH(A2834,dbOrdini[CODICE
ANKER]*(dbOrdini[CODICE
SUPPLY]="GEN24"),0)),"")</f>
        <v/>
      </c>
      <c r="O2834" s="352" t="s">
        <v>8</v>
      </c>
      <c r="P2834" s="347" t="s">
        <v>11740</v>
      </c>
    </row>
    <row r="2835" spans="1:16">
      <c r="A2835" s="347" t="s">
        <v>11741</v>
      </c>
      <c r="B2835" s="348">
        <v>0</v>
      </c>
      <c r="C2835" s="347" t="s">
        <v>28152</v>
      </c>
      <c r="D2835" s="347" t="s">
        <v>11742</v>
      </c>
      <c r="E2835" s="347">
        <v>6</v>
      </c>
      <c r="F2835" s="347">
        <v>0.75</v>
      </c>
      <c r="G2835" s="347" t="s">
        <v>11</v>
      </c>
      <c r="H2835" s="349">
        <v>12.5</v>
      </c>
      <c r="I2835" s="350" t="s">
        <v>12</v>
      </c>
      <c r="J2835" s="351">
        <f t="shared" si="44"/>
        <v>327</v>
      </c>
      <c r="K2835" s="351">
        <v>54.5</v>
      </c>
      <c r="L2835" s="3" t="str">
        <f>IFERROR(INDEX(dbOrdini[PREZZO
VINOLUX],MATCH(A2835,dbOrdini[CODICE
ANKER],0)),"")</f>
        <v/>
      </c>
      <c r="M2835" s="347" t="s">
        <v>28233</v>
      </c>
      <c r="N2835" s="15" t="str">
        <f>IFERROR(INDEX(dbOrdini[ORDINE],MATCH(A2835,dbOrdini[CODICE
ANKER]*(dbOrdini[CODICE
SUPPLY]="GEN24"),0)),"")</f>
        <v/>
      </c>
      <c r="O2835" s="352" t="s">
        <v>8</v>
      </c>
      <c r="P2835" s="347" t="s">
        <v>11743</v>
      </c>
    </row>
    <row r="2836" spans="1:16">
      <c r="A2836" s="347" t="s">
        <v>11121</v>
      </c>
      <c r="B2836" s="348">
        <v>27</v>
      </c>
      <c r="C2836" s="347" t="s">
        <v>28152</v>
      </c>
      <c r="D2836" s="347" t="s">
        <v>11122</v>
      </c>
      <c r="E2836" s="347">
        <v>6</v>
      </c>
      <c r="F2836" s="347">
        <v>0.7</v>
      </c>
      <c r="G2836" s="347" t="s">
        <v>11</v>
      </c>
      <c r="H2836" s="349">
        <v>42</v>
      </c>
      <c r="I2836" s="350" t="s">
        <v>12</v>
      </c>
      <c r="J2836" s="351">
        <f t="shared" si="44"/>
        <v>111</v>
      </c>
      <c r="K2836" s="351">
        <v>18.5</v>
      </c>
      <c r="L2836" s="3" t="str">
        <f>IFERROR(INDEX(dbOrdini[PREZZO
VINOLUX],MATCH(A2836,dbOrdini[CODICE
ANKER],0)),"")</f>
        <v/>
      </c>
      <c r="M2836" s="347" t="s">
        <v>10537</v>
      </c>
      <c r="N2836" s="15" t="str">
        <f>IFERROR(INDEX(dbOrdini[ORDINE],MATCH(A2836,dbOrdini[CODICE
ANKER]*(dbOrdini[CODICE
SUPPLY]="GEN24"),0)),"")</f>
        <v/>
      </c>
      <c r="O2836" s="352" t="s">
        <v>8</v>
      </c>
      <c r="P2836" s="347" t="s">
        <v>11744</v>
      </c>
    </row>
    <row r="2837" spans="1:16">
      <c r="A2837" s="347" t="s">
        <v>11233</v>
      </c>
      <c r="B2837" s="348">
        <v>24</v>
      </c>
      <c r="C2837" s="347" t="s">
        <v>28152</v>
      </c>
      <c r="D2837" s="347" t="s">
        <v>11234</v>
      </c>
      <c r="E2837" s="347">
        <v>6</v>
      </c>
      <c r="F2837" s="347">
        <v>0.7</v>
      </c>
      <c r="G2837" s="347" t="s">
        <v>11</v>
      </c>
      <c r="H2837" s="349">
        <v>43</v>
      </c>
      <c r="I2837" s="350" t="s">
        <v>12</v>
      </c>
      <c r="J2837" s="351">
        <f t="shared" si="44"/>
        <v>111</v>
      </c>
      <c r="K2837" s="351">
        <v>18.5</v>
      </c>
      <c r="L2837" s="3" t="str">
        <f>IFERROR(INDEX(dbOrdini[PREZZO
VINOLUX],MATCH(A2837,dbOrdini[CODICE
ANKER],0)),"")</f>
        <v/>
      </c>
      <c r="M2837" s="347" t="s">
        <v>10535</v>
      </c>
      <c r="N2837" s="15" t="str">
        <f>IFERROR(INDEX(dbOrdini[ORDINE],MATCH(A2837,dbOrdini[CODICE
ANKER]*(dbOrdini[CODICE
SUPPLY]="GEN24"),0)),"")</f>
        <v/>
      </c>
      <c r="O2837" s="352" t="s">
        <v>8</v>
      </c>
      <c r="P2837" s="347" t="s">
        <v>11745</v>
      </c>
    </row>
    <row r="2838" spans="1:16">
      <c r="A2838" s="347" t="s">
        <v>11746</v>
      </c>
      <c r="B2838" s="348">
        <v>0</v>
      </c>
      <c r="C2838" s="347" t="s">
        <v>28170</v>
      </c>
      <c r="D2838" s="347" t="s">
        <v>11747</v>
      </c>
      <c r="E2838" s="347">
        <v>10</v>
      </c>
      <c r="F2838" s="347">
        <v>0.8</v>
      </c>
      <c r="G2838" s="347" t="s">
        <v>11</v>
      </c>
      <c r="H2838" s="349">
        <v>42</v>
      </c>
      <c r="I2838" s="350" t="s">
        <v>12</v>
      </c>
      <c r="J2838" s="351">
        <f t="shared" si="44"/>
        <v>219.5</v>
      </c>
      <c r="K2838" s="351">
        <v>21.95</v>
      </c>
      <c r="L2838" s="3" t="str">
        <f>IFERROR(INDEX(dbOrdini[PREZZO
VINOLUX],MATCH(A2838,dbOrdini[CODICE
ANKER],0)),"")</f>
        <v/>
      </c>
      <c r="M2838" s="347" t="s">
        <v>10543</v>
      </c>
      <c r="N2838" s="15" t="str">
        <f>IFERROR(INDEX(dbOrdini[ORDINE],MATCH(A2838,dbOrdini[CODICE
ANKER]*(dbOrdini[CODICE
SUPPLY]="GEN24"),0)),"")</f>
        <v/>
      </c>
      <c r="O2838" s="352" t="s">
        <v>8</v>
      </c>
      <c r="P2838" s="347" t="s">
        <v>11748</v>
      </c>
    </row>
    <row r="2839" spans="1:16">
      <c r="A2839" s="347" t="s">
        <v>11749</v>
      </c>
      <c r="B2839" s="348">
        <v>23</v>
      </c>
      <c r="C2839" s="347" t="s">
        <v>28170</v>
      </c>
      <c r="D2839" s="347" t="s">
        <v>11750</v>
      </c>
      <c r="E2839" s="347">
        <v>10</v>
      </c>
      <c r="F2839" s="347">
        <v>0.2</v>
      </c>
      <c r="G2839" s="347" t="s">
        <v>11</v>
      </c>
      <c r="H2839" s="349">
        <v>42</v>
      </c>
      <c r="I2839" s="350" t="s">
        <v>12</v>
      </c>
      <c r="J2839" s="351">
        <f t="shared" si="44"/>
        <v>219.5</v>
      </c>
      <c r="K2839" s="351">
        <v>21.95</v>
      </c>
      <c r="L2839" s="3" t="str">
        <f>IFERROR(INDEX(dbOrdini[PREZZO
VINOLUX],MATCH(A2839,dbOrdini[CODICE
ANKER],0)),"")</f>
        <v/>
      </c>
      <c r="M2839" s="347" t="s">
        <v>28189</v>
      </c>
      <c r="N2839" s="15" t="str">
        <f>IFERROR(INDEX(dbOrdini[ORDINE],MATCH(A2839,dbOrdini[CODICE
ANKER]*(dbOrdini[CODICE
SUPPLY]="GEN24"),0)),"")</f>
        <v/>
      </c>
      <c r="O2839" s="352" t="s">
        <v>8</v>
      </c>
      <c r="P2839" s="347" t="s">
        <v>11748</v>
      </c>
    </row>
    <row r="2840" spans="1:16">
      <c r="A2840" s="347" t="s">
        <v>11123</v>
      </c>
      <c r="B2840" s="348">
        <v>27</v>
      </c>
      <c r="C2840" s="347" t="s">
        <v>28152</v>
      </c>
      <c r="D2840" s="347" t="s">
        <v>11124</v>
      </c>
      <c r="E2840" s="347">
        <v>6</v>
      </c>
      <c r="F2840" s="347">
        <v>0.7</v>
      </c>
      <c r="G2840" s="347" t="s">
        <v>11</v>
      </c>
      <c r="H2840" s="349">
        <v>42</v>
      </c>
      <c r="I2840" s="350" t="s">
        <v>12</v>
      </c>
      <c r="J2840" s="351">
        <f t="shared" si="44"/>
        <v>111</v>
      </c>
      <c r="K2840" s="351">
        <v>18.5</v>
      </c>
      <c r="L2840" s="3" t="str">
        <f>IFERROR(INDEX(dbOrdini[PREZZO
VINOLUX],MATCH(A2840,dbOrdini[CODICE
ANKER],0)),"")</f>
        <v/>
      </c>
      <c r="M2840" s="347" t="s">
        <v>10537</v>
      </c>
      <c r="N2840" s="15" t="str">
        <f>IFERROR(INDEX(dbOrdini[ORDINE],MATCH(A2840,dbOrdini[CODICE
ANKER]*(dbOrdini[CODICE
SUPPLY]="GEN24"),0)),"")</f>
        <v/>
      </c>
      <c r="O2840" s="352" t="s">
        <v>8</v>
      </c>
      <c r="P2840" s="347" t="s">
        <v>11751</v>
      </c>
    </row>
    <row r="2841" spans="1:16">
      <c r="A2841" s="347" t="s">
        <v>28805</v>
      </c>
      <c r="B2841" s="348">
        <v>112</v>
      </c>
      <c r="C2841" s="347" t="s">
        <v>28152</v>
      </c>
      <c r="D2841" s="347" t="s">
        <v>28806</v>
      </c>
      <c r="E2841" s="347">
        <v>6</v>
      </c>
      <c r="F2841" s="347">
        <v>0.75</v>
      </c>
      <c r="G2841" s="347" t="s">
        <v>11</v>
      </c>
      <c r="H2841" s="349">
        <v>12.5</v>
      </c>
      <c r="I2841" s="350" t="s">
        <v>12</v>
      </c>
      <c r="J2841" s="351">
        <f t="shared" si="44"/>
        <v>79.5</v>
      </c>
      <c r="K2841" s="351">
        <v>13.25</v>
      </c>
      <c r="L2841" s="3" t="str">
        <f>IFERROR(INDEX(dbOrdini[PREZZO
VINOLUX],MATCH(A2841,dbOrdini[CODICE
ANKER],0)),"")</f>
        <v/>
      </c>
      <c r="M2841" s="347" t="s">
        <v>28244</v>
      </c>
      <c r="N2841" s="15" t="str">
        <f>IFERROR(INDEX(dbOrdini[ORDINE],MATCH(A2841,dbOrdini[CODICE
ANKER]*(dbOrdini[CODICE
SUPPLY]="GEN24"),0)),"")</f>
        <v/>
      </c>
      <c r="O2841" s="352" t="s">
        <v>8</v>
      </c>
      <c r="P2841" s="347" t="s">
        <v>28807</v>
      </c>
    </row>
    <row r="2842" spans="1:16">
      <c r="A2842" s="347" t="s">
        <v>6312</v>
      </c>
      <c r="B2842" s="348">
        <v>1</v>
      </c>
      <c r="C2842" s="347" t="s">
        <v>28152</v>
      </c>
      <c r="D2842" s="347" t="s">
        <v>6313</v>
      </c>
      <c r="E2842" s="347">
        <v>3</v>
      </c>
      <c r="F2842" s="347">
        <v>1.5</v>
      </c>
      <c r="G2842" s="347" t="s">
        <v>11</v>
      </c>
      <c r="H2842" s="349">
        <v>12.5</v>
      </c>
      <c r="I2842" s="350" t="s">
        <v>12</v>
      </c>
      <c r="J2842" s="351">
        <f t="shared" si="44"/>
        <v>119.85000000000001</v>
      </c>
      <c r="K2842" s="351">
        <v>39.950000000000003</v>
      </c>
      <c r="L2842" s="3" t="str">
        <f>IFERROR(INDEX(dbOrdini[PREZZO
VINOLUX],MATCH(A2842,dbOrdini[CODICE
ANKER],0)),"")</f>
        <v/>
      </c>
      <c r="M2842" s="347" t="s">
        <v>28244</v>
      </c>
      <c r="N2842" s="15" t="str">
        <f>IFERROR(INDEX(dbOrdini[ORDINE],MATCH(A2842,dbOrdini[CODICE
ANKER]*(dbOrdini[CODICE
SUPPLY]="GEN24"),0)),"")</f>
        <v/>
      </c>
      <c r="O2842" s="352" t="s">
        <v>8</v>
      </c>
      <c r="P2842" s="347" t="s">
        <v>6314</v>
      </c>
    </row>
    <row r="2843" spans="1:16">
      <c r="A2843" s="347" t="s">
        <v>6315</v>
      </c>
      <c r="B2843" s="348">
        <v>34</v>
      </c>
      <c r="C2843" s="347" t="s">
        <v>28152</v>
      </c>
      <c r="D2843" s="347" t="s">
        <v>6316</v>
      </c>
      <c r="E2843" s="347">
        <v>6</v>
      </c>
      <c r="F2843" s="347">
        <v>0.75</v>
      </c>
      <c r="G2843" s="347" t="s">
        <v>11</v>
      </c>
      <c r="H2843" s="349">
        <v>12.5</v>
      </c>
      <c r="I2843" s="350" t="s">
        <v>12</v>
      </c>
      <c r="J2843" s="351">
        <f t="shared" si="44"/>
        <v>90</v>
      </c>
      <c r="K2843" s="351">
        <v>15</v>
      </c>
      <c r="L2843" s="3" t="str">
        <f>IFERROR(INDEX(dbOrdini[PREZZO
VINOLUX],MATCH(A2843,dbOrdini[CODICE
ANKER],0)),"")</f>
        <v/>
      </c>
      <c r="M2843" s="347" t="s">
        <v>28244</v>
      </c>
      <c r="N2843" s="15" t="str">
        <f>IFERROR(INDEX(dbOrdini[ORDINE],MATCH(A2843,dbOrdini[CODICE
ANKER]*(dbOrdini[CODICE
SUPPLY]="GEN24"),0)),"")</f>
        <v/>
      </c>
      <c r="O2843" s="352" t="s">
        <v>8</v>
      </c>
      <c r="P2843" s="347" t="s">
        <v>6317</v>
      </c>
    </row>
    <row r="2844" spans="1:16">
      <c r="A2844" s="347" t="s">
        <v>6318</v>
      </c>
      <c r="B2844" s="348">
        <v>67</v>
      </c>
      <c r="C2844" s="347" t="s">
        <v>28152</v>
      </c>
      <c r="D2844" s="347" t="s">
        <v>6319</v>
      </c>
      <c r="E2844" s="347">
        <v>6</v>
      </c>
      <c r="F2844" s="347">
        <v>0.75</v>
      </c>
      <c r="G2844" s="347" t="s">
        <v>11</v>
      </c>
      <c r="H2844" s="349">
        <v>12.5</v>
      </c>
      <c r="I2844" s="350" t="s">
        <v>12</v>
      </c>
      <c r="J2844" s="351">
        <f t="shared" si="44"/>
        <v>86.699999999999989</v>
      </c>
      <c r="K2844" s="351">
        <v>14.45</v>
      </c>
      <c r="L2844" s="3" t="str">
        <f>IFERROR(INDEX(dbOrdini[PREZZO
VINOLUX],MATCH(A2844,dbOrdini[CODICE
ANKER],0)),"")</f>
        <v/>
      </c>
      <c r="M2844" s="347" t="s">
        <v>28244</v>
      </c>
      <c r="N2844" s="15" t="str">
        <f>IFERROR(INDEX(dbOrdini[ORDINE],MATCH(A2844,dbOrdini[CODICE
ANKER]*(dbOrdini[CODICE
SUPPLY]="GEN24"),0)),"")</f>
        <v/>
      </c>
      <c r="O2844" s="352" t="s">
        <v>8</v>
      </c>
      <c r="P2844" s="347" t="s">
        <v>6320</v>
      </c>
    </row>
    <row r="2845" spans="1:16">
      <c r="A2845" s="347" t="s">
        <v>6322</v>
      </c>
      <c r="B2845" s="348">
        <v>3</v>
      </c>
      <c r="C2845" s="347" t="s">
        <v>28152</v>
      </c>
      <c r="D2845" s="347" t="s">
        <v>6323</v>
      </c>
      <c r="E2845" s="347">
        <v>6</v>
      </c>
      <c r="F2845" s="347">
        <v>0.75</v>
      </c>
      <c r="G2845" s="347" t="s">
        <v>11</v>
      </c>
      <c r="H2845" s="349">
        <v>12.5</v>
      </c>
      <c r="I2845" s="350" t="s">
        <v>12</v>
      </c>
      <c r="J2845" s="351">
        <f t="shared" si="44"/>
        <v>81.900000000000006</v>
      </c>
      <c r="K2845" s="351">
        <v>13.65</v>
      </c>
      <c r="L2845" s="3" t="str">
        <f>IFERROR(INDEX(dbOrdini[PREZZO
VINOLUX],MATCH(A2845,dbOrdini[CODICE
ANKER],0)),"")</f>
        <v/>
      </c>
      <c r="M2845" s="347" t="s">
        <v>28244</v>
      </c>
      <c r="N2845" s="15" t="str">
        <f>IFERROR(INDEX(dbOrdini[ORDINE],MATCH(A2845,dbOrdini[CODICE
ANKER]*(dbOrdini[CODICE
SUPPLY]="GEN24"),0)),"")</f>
        <v/>
      </c>
      <c r="O2845" s="352" t="s">
        <v>8</v>
      </c>
      <c r="P2845" s="347" t="s">
        <v>6321</v>
      </c>
    </row>
    <row r="2846" spans="1:16">
      <c r="A2846" s="347" t="s">
        <v>6324</v>
      </c>
      <c r="B2846" s="348">
        <v>97</v>
      </c>
      <c r="C2846" s="347" t="s">
        <v>28152</v>
      </c>
      <c r="D2846" s="347" t="s">
        <v>6325</v>
      </c>
      <c r="E2846" s="347">
        <v>6</v>
      </c>
      <c r="F2846" s="347">
        <v>0.75</v>
      </c>
      <c r="G2846" s="347" t="s">
        <v>11</v>
      </c>
      <c r="H2846" s="349">
        <v>12.5</v>
      </c>
      <c r="I2846" s="350" t="s">
        <v>12</v>
      </c>
      <c r="J2846" s="351">
        <f t="shared" si="44"/>
        <v>101.39999999999999</v>
      </c>
      <c r="K2846" s="351">
        <v>16.899999999999999</v>
      </c>
      <c r="L2846" s="3" t="str">
        <f>IFERROR(INDEX(dbOrdini[PREZZO
VINOLUX],MATCH(A2846,dbOrdini[CODICE
ANKER],0)),"")</f>
        <v/>
      </c>
      <c r="M2846" s="347" t="s">
        <v>28244</v>
      </c>
      <c r="N2846" s="15" t="str">
        <f>IFERROR(INDEX(dbOrdini[ORDINE],MATCH(A2846,dbOrdini[CODICE
ANKER]*(dbOrdini[CODICE
SUPPLY]="GEN24"),0)),"")</f>
        <v/>
      </c>
      <c r="O2846" s="352" t="s">
        <v>8</v>
      </c>
      <c r="P2846" s="347" t="s">
        <v>6326</v>
      </c>
    </row>
    <row r="2847" spans="1:16">
      <c r="A2847" s="347" t="s">
        <v>6330</v>
      </c>
      <c r="B2847" s="348">
        <v>0</v>
      </c>
      <c r="C2847" s="347" t="s">
        <v>28152</v>
      </c>
      <c r="D2847" s="347" t="s">
        <v>6328</v>
      </c>
      <c r="E2847" s="347">
        <v>12</v>
      </c>
      <c r="F2847" s="347">
        <v>0.75</v>
      </c>
      <c r="G2847" s="347" t="s">
        <v>11</v>
      </c>
      <c r="H2847" s="349">
        <v>12.5</v>
      </c>
      <c r="I2847" s="350" t="s">
        <v>12</v>
      </c>
      <c r="J2847" s="351">
        <f t="shared" si="44"/>
        <v>123</v>
      </c>
      <c r="K2847" s="351">
        <v>10.25</v>
      </c>
      <c r="L2847" s="3" t="str">
        <f>IFERROR(INDEX(dbOrdini[PREZZO
VINOLUX],MATCH(A2847,dbOrdini[CODICE
ANKER],0)),"")</f>
        <v/>
      </c>
      <c r="M2847" s="347" t="s">
        <v>28188</v>
      </c>
      <c r="N2847" s="15" t="str">
        <f>IFERROR(INDEX(dbOrdini[ORDINE],MATCH(A2847,dbOrdini[CODICE
ANKER]*(dbOrdini[CODICE
SUPPLY]="GEN24"),0)),"")</f>
        <v/>
      </c>
      <c r="O2847" s="352" t="s">
        <v>8</v>
      </c>
      <c r="P2847" s="347" t="s">
        <v>6331</v>
      </c>
    </row>
    <row r="2848" spans="1:16">
      <c r="A2848" s="347" t="s">
        <v>6332</v>
      </c>
      <c r="B2848" s="348">
        <v>539</v>
      </c>
      <c r="C2848" s="347" t="s">
        <v>28152</v>
      </c>
      <c r="D2848" s="347" t="s">
        <v>6328</v>
      </c>
      <c r="E2848" s="347">
        <v>6</v>
      </c>
      <c r="F2848" s="347">
        <v>0.75</v>
      </c>
      <c r="G2848" s="347" t="s">
        <v>11</v>
      </c>
      <c r="H2848" s="349">
        <v>12.5</v>
      </c>
      <c r="I2848" s="350" t="s">
        <v>12</v>
      </c>
      <c r="J2848" s="351">
        <f t="shared" si="44"/>
        <v>61.5</v>
      </c>
      <c r="K2848" s="351">
        <v>10.25</v>
      </c>
      <c r="L2848" s="3" t="str">
        <f>IFERROR(INDEX(dbOrdini[PREZZO
VINOLUX],MATCH(A2848,dbOrdini[CODICE
ANKER],0)),"")</f>
        <v/>
      </c>
      <c r="M2848" s="347" t="s">
        <v>28244</v>
      </c>
      <c r="N2848" s="15" t="str">
        <f>IFERROR(INDEX(dbOrdini[ORDINE],MATCH(A2848,dbOrdini[CODICE
ANKER]*(dbOrdini[CODICE
SUPPLY]="GEN24"),0)),"")</f>
        <v/>
      </c>
      <c r="O2848" s="352" t="s">
        <v>8</v>
      </c>
      <c r="P2848" s="347" t="s">
        <v>6331</v>
      </c>
    </row>
    <row r="2849" spans="1:16">
      <c r="A2849" s="347" t="s">
        <v>6327</v>
      </c>
      <c r="B2849" s="348">
        <v>0</v>
      </c>
      <c r="C2849" s="347" t="s">
        <v>28152</v>
      </c>
      <c r="D2849" s="347" t="s">
        <v>6328</v>
      </c>
      <c r="E2849" s="347">
        <v>6</v>
      </c>
      <c r="F2849" s="347">
        <v>0.75</v>
      </c>
      <c r="G2849" s="347" t="s">
        <v>11</v>
      </c>
      <c r="H2849" s="349">
        <v>12.5</v>
      </c>
      <c r="I2849" s="350" t="s">
        <v>12</v>
      </c>
      <c r="J2849" s="351">
        <f t="shared" si="44"/>
        <v>61.5</v>
      </c>
      <c r="K2849" s="351">
        <v>10.25</v>
      </c>
      <c r="L2849" s="3" t="str">
        <f>IFERROR(INDEX(dbOrdini[PREZZO
VINOLUX],MATCH(A2849,dbOrdini[CODICE
ANKER],0)),"")</f>
        <v/>
      </c>
      <c r="M2849" s="347" t="s">
        <v>28244</v>
      </c>
      <c r="N2849" s="15" t="str">
        <f>IFERROR(INDEX(dbOrdini[ORDINE],MATCH(A2849,dbOrdini[CODICE
ANKER]*(dbOrdini[CODICE
SUPPLY]="GEN24"),0)),"")</f>
        <v/>
      </c>
      <c r="O2849" s="352" t="s">
        <v>8</v>
      </c>
      <c r="P2849" s="347" t="s">
        <v>6329</v>
      </c>
    </row>
    <row r="2850" spans="1:16">
      <c r="A2850" s="347" t="s">
        <v>28808</v>
      </c>
      <c r="B2850" s="348">
        <v>75</v>
      </c>
      <c r="C2850" s="347" t="s">
        <v>28170</v>
      </c>
      <c r="D2850" s="347" t="s">
        <v>28809</v>
      </c>
      <c r="E2850" s="347">
        <v>1</v>
      </c>
      <c r="F2850" s="347">
        <v>0.75</v>
      </c>
      <c r="G2850" s="347" t="s">
        <v>11</v>
      </c>
      <c r="H2850" s="349">
        <v>12.5</v>
      </c>
      <c r="I2850" s="350" t="s">
        <v>12</v>
      </c>
      <c r="J2850" s="351">
        <f t="shared" si="44"/>
        <v>11.5</v>
      </c>
      <c r="K2850" s="351">
        <v>11.5</v>
      </c>
      <c r="L2850" s="3" t="str">
        <f>IFERROR(INDEX(dbOrdini[PREZZO
VINOLUX],MATCH(A2850,dbOrdini[CODICE
ANKER],0)),"")</f>
        <v/>
      </c>
      <c r="M2850" s="347" t="s">
        <v>28189</v>
      </c>
      <c r="N2850" s="15" t="str">
        <f>IFERROR(INDEX(dbOrdini[ORDINE],MATCH(A2850,dbOrdini[CODICE
ANKER]*(dbOrdini[CODICE
SUPPLY]="GEN24"),0)),"")</f>
        <v/>
      </c>
      <c r="O2850" s="352" t="s">
        <v>8</v>
      </c>
      <c r="P2850" s="347" t="s">
        <v>28810</v>
      </c>
    </row>
    <row r="2851" spans="1:16">
      <c r="A2851" s="347" t="s">
        <v>6333</v>
      </c>
      <c r="B2851" s="348">
        <v>11</v>
      </c>
      <c r="C2851" s="347" t="s">
        <v>28152</v>
      </c>
      <c r="D2851" s="347" t="s">
        <v>6334</v>
      </c>
      <c r="E2851" s="347">
        <v>6</v>
      </c>
      <c r="F2851" s="347">
        <v>0.75</v>
      </c>
      <c r="G2851" s="347" t="s">
        <v>11</v>
      </c>
      <c r="H2851" s="349">
        <v>12.5</v>
      </c>
      <c r="I2851" s="350" t="s">
        <v>12</v>
      </c>
      <c r="J2851" s="351">
        <f t="shared" si="44"/>
        <v>101.69999999999999</v>
      </c>
      <c r="K2851" s="351">
        <v>16.95</v>
      </c>
      <c r="L2851" s="3" t="str">
        <f>IFERROR(INDEX(dbOrdini[PREZZO
VINOLUX],MATCH(A2851,dbOrdini[CODICE
ANKER],0)),"")</f>
        <v/>
      </c>
      <c r="M2851" s="347" t="s">
        <v>28244</v>
      </c>
      <c r="N2851" s="15" t="str">
        <f>IFERROR(INDEX(dbOrdini[ORDINE],MATCH(A2851,dbOrdini[CODICE
ANKER]*(dbOrdini[CODICE
SUPPLY]="GEN24"),0)),"")</f>
        <v/>
      </c>
      <c r="O2851" s="352" t="s">
        <v>8</v>
      </c>
      <c r="P2851" s="347" t="s">
        <v>6335</v>
      </c>
    </row>
    <row r="2852" spans="1:16">
      <c r="A2852" s="347" t="s">
        <v>6336</v>
      </c>
      <c r="B2852" s="348">
        <v>0</v>
      </c>
      <c r="C2852" s="347" t="s">
        <v>28152</v>
      </c>
      <c r="D2852" s="347" t="s">
        <v>6337</v>
      </c>
      <c r="E2852" s="347">
        <v>3</v>
      </c>
      <c r="F2852" s="347">
        <v>1.5</v>
      </c>
      <c r="G2852" s="347" t="s">
        <v>11</v>
      </c>
      <c r="H2852" s="349">
        <v>12.5</v>
      </c>
      <c r="I2852" s="350" t="s">
        <v>12</v>
      </c>
      <c r="J2852" s="351">
        <f t="shared" si="44"/>
        <v>83.550000000000011</v>
      </c>
      <c r="K2852" s="351">
        <v>27.85</v>
      </c>
      <c r="L2852" s="3" t="str">
        <f>IFERROR(INDEX(dbOrdini[PREZZO
VINOLUX],MATCH(A2852,dbOrdini[CODICE
ANKER],0)),"")</f>
        <v/>
      </c>
      <c r="M2852" s="347" t="s">
        <v>28244</v>
      </c>
      <c r="N2852" s="15" t="str">
        <f>IFERROR(INDEX(dbOrdini[ORDINE],MATCH(A2852,dbOrdini[CODICE
ANKER]*(dbOrdini[CODICE
SUPPLY]="GEN24"),0)),"")</f>
        <v/>
      </c>
      <c r="O2852" s="352" t="s">
        <v>8</v>
      </c>
      <c r="P2852" s="347" t="s">
        <v>6338</v>
      </c>
    </row>
    <row r="2853" spans="1:16">
      <c r="A2853" s="347" t="s">
        <v>11125</v>
      </c>
      <c r="B2853" s="348">
        <v>1</v>
      </c>
      <c r="C2853" s="347" t="s">
        <v>28152</v>
      </c>
      <c r="D2853" s="347" t="s">
        <v>11126</v>
      </c>
      <c r="E2853" s="347">
        <v>6</v>
      </c>
      <c r="F2853" s="347">
        <v>0.7</v>
      </c>
      <c r="G2853" s="347" t="s">
        <v>11</v>
      </c>
      <c r="H2853" s="349">
        <v>44</v>
      </c>
      <c r="I2853" s="350" t="s">
        <v>12</v>
      </c>
      <c r="J2853" s="351">
        <f t="shared" si="44"/>
        <v>99</v>
      </c>
      <c r="K2853" s="351">
        <v>16.5</v>
      </c>
      <c r="L2853" s="3" t="str">
        <f>IFERROR(INDEX(dbOrdini[PREZZO
VINOLUX],MATCH(A2853,dbOrdini[CODICE
ANKER],0)),"")</f>
        <v/>
      </c>
      <c r="M2853" s="347" t="s">
        <v>10537</v>
      </c>
      <c r="N2853" s="15" t="str">
        <f>IFERROR(INDEX(dbOrdini[ORDINE],MATCH(A2853,dbOrdini[CODICE
ANKER]*(dbOrdini[CODICE
SUPPLY]="GEN24"),0)),"")</f>
        <v/>
      </c>
      <c r="O2853" s="352" t="s">
        <v>8</v>
      </c>
      <c r="P2853" s="347" t="s">
        <v>11752</v>
      </c>
    </row>
    <row r="2854" spans="1:16">
      <c r="A2854" s="347" t="s">
        <v>11753</v>
      </c>
      <c r="B2854" s="348">
        <v>18</v>
      </c>
      <c r="C2854" s="347" t="s">
        <v>28152</v>
      </c>
      <c r="D2854" s="347" t="s">
        <v>11754</v>
      </c>
      <c r="E2854" s="347">
        <v>6</v>
      </c>
      <c r="F2854" s="347">
        <v>0.75</v>
      </c>
      <c r="G2854" s="347" t="s">
        <v>11</v>
      </c>
      <c r="H2854" s="349">
        <v>13.5</v>
      </c>
      <c r="I2854" s="350" t="s">
        <v>12</v>
      </c>
      <c r="J2854" s="351">
        <f t="shared" si="44"/>
        <v>45.54</v>
      </c>
      <c r="K2854" s="351">
        <v>7.59</v>
      </c>
      <c r="L2854" s="3" t="str">
        <f>IFERROR(INDEX(dbOrdini[PREZZO
VINOLUX],MATCH(A2854,dbOrdini[CODICE
ANKER],0)),"")</f>
        <v/>
      </c>
      <c r="M2854" s="347" t="s">
        <v>28211</v>
      </c>
      <c r="N2854" s="15" t="str">
        <f>IFERROR(INDEX(dbOrdini[ORDINE],MATCH(A2854,dbOrdini[CODICE
ANKER]*(dbOrdini[CODICE
SUPPLY]="GEN24"),0)),"")</f>
        <v/>
      </c>
      <c r="O2854" s="352" t="s">
        <v>8</v>
      </c>
      <c r="P2854" s="347" t="s">
        <v>11755</v>
      </c>
    </row>
    <row r="2855" spans="1:16">
      <c r="A2855" s="347" t="s">
        <v>11756</v>
      </c>
      <c r="B2855" s="348">
        <v>60</v>
      </c>
      <c r="C2855" s="347" t="s">
        <v>28152</v>
      </c>
      <c r="D2855" s="347" t="s">
        <v>11757</v>
      </c>
      <c r="E2855" s="347">
        <v>6</v>
      </c>
      <c r="F2855" s="347">
        <v>0.75</v>
      </c>
      <c r="G2855" s="347" t="s">
        <v>11</v>
      </c>
      <c r="H2855" s="349">
        <v>13</v>
      </c>
      <c r="I2855" s="350" t="s">
        <v>12</v>
      </c>
      <c r="J2855" s="351">
        <f t="shared" si="44"/>
        <v>79.14</v>
      </c>
      <c r="K2855" s="351">
        <v>13.19</v>
      </c>
      <c r="L2855" s="3" t="str">
        <f>IFERROR(INDEX(dbOrdini[PREZZO
VINOLUX],MATCH(A2855,dbOrdini[CODICE
ANKER],0)),"")</f>
        <v/>
      </c>
      <c r="M2855" s="347" t="s">
        <v>28210</v>
      </c>
      <c r="N2855" s="15" t="str">
        <f>IFERROR(INDEX(dbOrdini[ORDINE],MATCH(A2855,dbOrdini[CODICE
ANKER]*(dbOrdini[CODICE
SUPPLY]="GEN24"),0)),"")</f>
        <v/>
      </c>
      <c r="O2855" s="352" t="s">
        <v>8</v>
      </c>
      <c r="P2855" s="347" t="s">
        <v>11758</v>
      </c>
    </row>
    <row r="2856" spans="1:16">
      <c r="A2856" s="347" t="s">
        <v>11759</v>
      </c>
      <c r="B2856" s="348">
        <v>30</v>
      </c>
      <c r="C2856" s="347" t="s">
        <v>28152</v>
      </c>
      <c r="D2856" s="347" t="s">
        <v>11760</v>
      </c>
      <c r="E2856" s="347">
        <v>6</v>
      </c>
      <c r="F2856" s="347">
        <v>0.75</v>
      </c>
      <c r="G2856" s="347" t="s">
        <v>11</v>
      </c>
      <c r="H2856" s="349">
        <v>12.5</v>
      </c>
      <c r="I2856" s="350" t="s">
        <v>12</v>
      </c>
      <c r="J2856" s="351">
        <f t="shared" si="44"/>
        <v>51.54</v>
      </c>
      <c r="K2856" s="351">
        <v>8.59</v>
      </c>
      <c r="L2856" s="3" t="str">
        <f>IFERROR(INDEX(dbOrdini[PREZZO
VINOLUX],MATCH(A2856,dbOrdini[CODICE
ANKER],0)),"")</f>
        <v/>
      </c>
      <c r="M2856" s="347" t="s">
        <v>28210</v>
      </c>
      <c r="N2856" s="15" t="str">
        <f>IFERROR(INDEX(dbOrdini[ORDINE],MATCH(A2856,dbOrdini[CODICE
ANKER]*(dbOrdini[CODICE
SUPPLY]="GEN24"),0)),"")</f>
        <v/>
      </c>
      <c r="O2856" s="352" t="s">
        <v>8</v>
      </c>
      <c r="P2856" s="347" t="s">
        <v>11761</v>
      </c>
    </row>
    <row r="2857" spans="1:16">
      <c r="A2857" s="347" t="s">
        <v>11762</v>
      </c>
      <c r="B2857" s="348">
        <v>18</v>
      </c>
      <c r="C2857" s="347" t="s">
        <v>28152</v>
      </c>
      <c r="D2857" s="347" t="s">
        <v>11763</v>
      </c>
      <c r="E2857" s="347">
        <v>6</v>
      </c>
      <c r="F2857" s="347">
        <v>0.75</v>
      </c>
      <c r="G2857" s="347" t="s">
        <v>11</v>
      </c>
      <c r="H2857" s="349">
        <v>12.5</v>
      </c>
      <c r="I2857" s="350" t="s">
        <v>12</v>
      </c>
      <c r="J2857" s="351">
        <f t="shared" si="44"/>
        <v>39.54</v>
      </c>
      <c r="K2857" s="351">
        <v>6.59</v>
      </c>
      <c r="L2857" s="3" t="str">
        <f>IFERROR(INDEX(dbOrdini[PREZZO
VINOLUX],MATCH(A2857,dbOrdini[CODICE
ANKER],0)),"")</f>
        <v/>
      </c>
      <c r="M2857" s="347" t="s">
        <v>28210</v>
      </c>
      <c r="N2857" s="15" t="str">
        <f>IFERROR(INDEX(dbOrdini[ORDINE],MATCH(A2857,dbOrdini[CODICE
ANKER]*(dbOrdini[CODICE
SUPPLY]="GEN24"),0)),"")</f>
        <v/>
      </c>
      <c r="O2857" s="352" t="s">
        <v>8</v>
      </c>
      <c r="P2857" s="347" t="s">
        <v>11764</v>
      </c>
    </row>
    <row r="2858" spans="1:16">
      <c r="A2858" s="347" t="s">
        <v>11765</v>
      </c>
      <c r="B2858" s="348">
        <v>18</v>
      </c>
      <c r="C2858" s="347" t="s">
        <v>28152</v>
      </c>
      <c r="D2858" s="347" t="s">
        <v>11766</v>
      </c>
      <c r="E2858" s="347">
        <v>6</v>
      </c>
      <c r="F2858" s="347">
        <v>0.75</v>
      </c>
      <c r="G2858" s="347" t="s">
        <v>11</v>
      </c>
      <c r="H2858" s="349">
        <v>12.5</v>
      </c>
      <c r="I2858" s="350" t="s">
        <v>12</v>
      </c>
      <c r="J2858" s="351">
        <f t="shared" si="44"/>
        <v>44.04</v>
      </c>
      <c r="K2858" s="351">
        <v>7.34</v>
      </c>
      <c r="L2858" s="3" t="str">
        <f>IFERROR(INDEX(dbOrdini[PREZZO
VINOLUX],MATCH(A2858,dbOrdini[CODICE
ANKER],0)),"")</f>
        <v/>
      </c>
      <c r="M2858" s="347" t="s">
        <v>28211</v>
      </c>
      <c r="N2858" s="15" t="str">
        <f>IFERROR(INDEX(dbOrdini[ORDINE],MATCH(A2858,dbOrdini[CODICE
ANKER]*(dbOrdini[CODICE
SUPPLY]="GEN24"),0)),"")</f>
        <v/>
      </c>
      <c r="O2858" s="352" t="s">
        <v>8</v>
      </c>
      <c r="P2858" s="347" t="s">
        <v>16</v>
      </c>
    </row>
    <row r="2859" spans="1:16">
      <c r="A2859" s="347" t="s">
        <v>6339</v>
      </c>
      <c r="B2859" s="348">
        <v>0</v>
      </c>
      <c r="C2859" s="347" t="s">
        <v>28152</v>
      </c>
      <c r="D2859" s="347" t="s">
        <v>6340</v>
      </c>
      <c r="E2859" s="347">
        <v>6</v>
      </c>
      <c r="F2859" s="347">
        <v>0.7</v>
      </c>
      <c r="G2859" s="347" t="s">
        <v>11</v>
      </c>
      <c r="H2859" s="349">
        <v>24</v>
      </c>
      <c r="I2859" s="350" t="s">
        <v>12</v>
      </c>
      <c r="J2859" s="351">
        <f t="shared" si="44"/>
        <v>32.700000000000003</v>
      </c>
      <c r="K2859" s="351">
        <v>5.45</v>
      </c>
      <c r="L2859" s="3" t="str">
        <f>IFERROR(INDEX(dbOrdini[PREZZO
VINOLUX],MATCH(A2859,dbOrdini[CODICE
ANKER],0)),"")</f>
        <v/>
      </c>
      <c r="M2859" s="347" t="s">
        <v>10539</v>
      </c>
      <c r="N2859" s="15" t="str">
        <f>IFERROR(INDEX(dbOrdini[ORDINE],MATCH(A2859,dbOrdini[CODICE
ANKER]*(dbOrdini[CODICE
SUPPLY]="GEN24"),0)),"")</f>
        <v/>
      </c>
      <c r="O2859" s="352" t="s">
        <v>8</v>
      </c>
      <c r="P2859" s="347" t="s">
        <v>6341</v>
      </c>
    </row>
    <row r="2860" spans="1:16">
      <c r="A2860" s="347" t="s">
        <v>6342</v>
      </c>
      <c r="B2860" s="348">
        <v>24</v>
      </c>
      <c r="C2860" s="347" t="s">
        <v>28152</v>
      </c>
      <c r="D2860" s="347" t="s">
        <v>6343</v>
      </c>
      <c r="E2860" s="347">
        <v>6</v>
      </c>
      <c r="F2860" s="347">
        <v>0.7</v>
      </c>
      <c r="G2860" s="347" t="s">
        <v>11</v>
      </c>
      <c r="H2860" s="349">
        <v>30</v>
      </c>
      <c r="I2860" s="350" t="s">
        <v>12</v>
      </c>
      <c r="J2860" s="351">
        <f t="shared" si="44"/>
        <v>39.900000000000006</v>
      </c>
      <c r="K2860" s="351">
        <v>6.65</v>
      </c>
      <c r="L2860" s="3" t="str">
        <f>IFERROR(INDEX(dbOrdini[PREZZO
VINOLUX],MATCH(A2860,dbOrdini[CODICE
ANKER],0)),"")</f>
        <v/>
      </c>
      <c r="M2860" s="347" t="s">
        <v>10539</v>
      </c>
      <c r="N2860" s="15" t="str">
        <f>IFERROR(INDEX(dbOrdini[ORDINE],MATCH(A2860,dbOrdini[CODICE
ANKER]*(dbOrdini[CODICE
SUPPLY]="GEN24"),0)),"")</f>
        <v/>
      </c>
      <c r="O2860" s="352" t="s">
        <v>8</v>
      </c>
      <c r="P2860" s="347" t="s">
        <v>6344</v>
      </c>
    </row>
    <row r="2861" spans="1:16">
      <c r="A2861" s="347" t="s">
        <v>6345</v>
      </c>
      <c r="B2861" s="348">
        <v>4632</v>
      </c>
      <c r="C2861" s="347" t="s">
        <v>28152</v>
      </c>
      <c r="D2861" s="347" t="s">
        <v>6346</v>
      </c>
      <c r="E2861" s="347">
        <v>6</v>
      </c>
      <c r="F2861" s="347">
        <v>0.7</v>
      </c>
      <c r="G2861" s="347" t="s">
        <v>11</v>
      </c>
      <c r="H2861" s="349">
        <v>27</v>
      </c>
      <c r="I2861" s="350" t="s">
        <v>12</v>
      </c>
      <c r="J2861" s="351">
        <f t="shared" si="44"/>
        <v>33</v>
      </c>
      <c r="K2861" s="351">
        <v>5.5</v>
      </c>
      <c r="L2861" s="3" t="str">
        <f>IFERROR(INDEX(dbOrdini[PREZZO
VINOLUX],MATCH(A2861,dbOrdini[CODICE
ANKER],0)),"")</f>
        <v/>
      </c>
      <c r="M2861" s="347" t="s">
        <v>28201</v>
      </c>
      <c r="N2861" s="15" t="str">
        <f>IFERROR(INDEX(dbOrdini[ORDINE],MATCH(A2861,dbOrdini[CODICE
ANKER]*(dbOrdini[CODICE
SUPPLY]="GEN24"),0)),"")</f>
        <v/>
      </c>
      <c r="O2861" s="352" t="s">
        <v>8</v>
      </c>
      <c r="P2861" s="347" t="s">
        <v>6347</v>
      </c>
    </row>
    <row r="2862" spans="1:16">
      <c r="A2862" s="347" t="s">
        <v>6349</v>
      </c>
      <c r="B2862" s="348">
        <v>874</v>
      </c>
      <c r="C2862" s="347" t="s">
        <v>28152</v>
      </c>
      <c r="D2862" s="347" t="s">
        <v>6350</v>
      </c>
      <c r="E2862" s="347">
        <v>6</v>
      </c>
      <c r="F2862" s="347">
        <v>0.7</v>
      </c>
      <c r="G2862" s="347" t="s">
        <v>11</v>
      </c>
      <c r="H2862" s="349">
        <v>32</v>
      </c>
      <c r="I2862" s="350" t="s">
        <v>12</v>
      </c>
      <c r="J2862" s="351">
        <f t="shared" si="44"/>
        <v>46.5</v>
      </c>
      <c r="K2862" s="351">
        <v>7.75</v>
      </c>
      <c r="L2862" s="3" t="str">
        <f>IFERROR(INDEX(dbOrdini[PREZZO
VINOLUX],MATCH(A2862,dbOrdini[CODICE
ANKER],0)),"")</f>
        <v/>
      </c>
      <c r="M2862" s="347" t="s">
        <v>10539</v>
      </c>
      <c r="N2862" s="15" t="str">
        <f>IFERROR(INDEX(dbOrdini[ORDINE],MATCH(A2862,dbOrdini[CODICE
ANKER]*(dbOrdini[CODICE
SUPPLY]="GEN24"),0)),"")</f>
        <v/>
      </c>
      <c r="O2862" s="352" t="s">
        <v>8</v>
      </c>
      <c r="P2862" s="347" t="s">
        <v>6348</v>
      </c>
    </row>
    <row r="2863" spans="1:16">
      <c r="A2863" s="347" t="s">
        <v>6351</v>
      </c>
      <c r="B2863" s="348">
        <v>1148</v>
      </c>
      <c r="C2863" s="347" t="s">
        <v>28152</v>
      </c>
      <c r="D2863" s="347" t="s">
        <v>6352</v>
      </c>
      <c r="E2863" s="347">
        <v>6</v>
      </c>
      <c r="F2863" s="347">
        <v>0.5</v>
      </c>
      <c r="G2863" s="347" t="s">
        <v>11</v>
      </c>
      <c r="H2863" s="349">
        <v>32</v>
      </c>
      <c r="I2863" s="350" t="s">
        <v>12</v>
      </c>
      <c r="J2863" s="351">
        <f t="shared" si="44"/>
        <v>36.900000000000006</v>
      </c>
      <c r="K2863" s="351">
        <v>6.15</v>
      </c>
      <c r="L2863" s="3" t="str">
        <f>IFERROR(INDEX(dbOrdini[PREZZO
VINOLUX],MATCH(A2863,dbOrdini[CODICE
ANKER],0)),"")</f>
        <v/>
      </c>
      <c r="M2863" s="347" t="s">
        <v>10539</v>
      </c>
      <c r="N2863" s="15" t="str">
        <f>IFERROR(INDEX(dbOrdini[ORDINE],MATCH(A2863,dbOrdini[CODICE
ANKER]*(dbOrdini[CODICE
SUPPLY]="GEN24"),0)),"")</f>
        <v/>
      </c>
      <c r="O2863" s="352" t="s">
        <v>8</v>
      </c>
      <c r="P2863" s="347" t="s">
        <v>6353</v>
      </c>
    </row>
    <row r="2864" spans="1:16">
      <c r="A2864" s="347" t="s">
        <v>6354</v>
      </c>
      <c r="B2864" s="348">
        <v>2387</v>
      </c>
      <c r="C2864" s="347" t="s">
        <v>28152</v>
      </c>
      <c r="D2864" s="347" t="s">
        <v>6355</v>
      </c>
      <c r="E2864" s="347">
        <v>6</v>
      </c>
      <c r="F2864" s="347">
        <v>0.7</v>
      </c>
      <c r="G2864" s="347" t="s">
        <v>11</v>
      </c>
      <c r="H2864" s="349">
        <v>38</v>
      </c>
      <c r="I2864" s="350" t="s">
        <v>12</v>
      </c>
      <c r="J2864" s="351">
        <f t="shared" si="44"/>
        <v>29.700000000000003</v>
      </c>
      <c r="K2864" s="351">
        <v>4.95</v>
      </c>
      <c r="L2864" s="3" t="str">
        <f>IFERROR(INDEX(dbOrdini[PREZZO
VINOLUX],MATCH(A2864,dbOrdini[CODICE
ANKER],0)),"")</f>
        <v/>
      </c>
      <c r="M2864" s="347" t="s">
        <v>28213</v>
      </c>
      <c r="N2864" s="15" t="str">
        <f>IFERROR(INDEX(dbOrdini[ORDINE],MATCH(A2864,dbOrdini[CODICE
ANKER]*(dbOrdini[CODICE
SUPPLY]="GEN24"),0)),"")</f>
        <v/>
      </c>
      <c r="O2864" s="352" t="s">
        <v>8</v>
      </c>
      <c r="P2864" s="347" t="s">
        <v>6356</v>
      </c>
    </row>
    <row r="2865" spans="1:16">
      <c r="A2865" s="347" t="s">
        <v>11767</v>
      </c>
      <c r="B2865" s="348">
        <v>102</v>
      </c>
      <c r="C2865" s="347" t="s">
        <v>28164</v>
      </c>
      <c r="D2865" s="347" t="s">
        <v>11768</v>
      </c>
      <c r="E2865" s="347">
        <v>12</v>
      </c>
      <c r="F2865" s="347">
        <v>400</v>
      </c>
      <c r="G2865" s="347" t="s">
        <v>28811</v>
      </c>
      <c r="H2865" s="349">
        <v>0</v>
      </c>
      <c r="I2865" s="350" t="s">
        <v>12</v>
      </c>
      <c r="J2865" s="351">
        <f t="shared" si="44"/>
        <v>75</v>
      </c>
      <c r="K2865" s="351">
        <v>6.25</v>
      </c>
      <c r="L2865" s="3" t="str">
        <f>IFERROR(INDEX(dbOrdini[PREZZO
VINOLUX],MATCH(A2865,dbOrdini[CODICE
ANKER],0)),"")</f>
        <v/>
      </c>
      <c r="M2865" s="347" t="s">
        <v>28214</v>
      </c>
      <c r="N2865" s="15" t="str">
        <f>IFERROR(INDEX(dbOrdini[ORDINE],MATCH(A2865,dbOrdini[CODICE
ANKER]*(dbOrdini[CODICE
SUPPLY]="GEN24"),0)),"")</f>
        <v/>
      </c>
      <c r="O2865" s="352" t="s">
        <v>8</v>
      </c>
      <c r="P2865" s="347" t="s">
        <v>11769</v>
      </c>
    </row>
    <row r="2866" spans="1:16">
      <c r="A2866" s="347" t="s">
        <v>6357</v>
      </c>
      <c r="B2866" s="348">
        <v>17</v>
      </c>
      <c r="C2866" s="347" t="s">
        <v>28152</v>
      </c>
      <c r="D2866" s="347" t="s">
        <v>6358</v>
      </c>
      <c r="E2866" s="347">
        <v>6</v>
      </c>
      <c r="F2866" s="347">
        <v>0.7</v>
      </c>
      <c r="G2866" s="347" t="s">
        <v>11</v>
      </c>
      <c r="H2866" s="349">
        <v>0</v>
      </c>
      <c r="I2866" s="350" t="s">
        <v>12</v>
      </c>
      <c r="J2866" s="351">
        <f t="shared" si="44"/>
        <v>94.199999999999989</v>
      </c>
      <c r="K2866" s="351">
        <v>15.7</v>
      </c>
      <c r="L2866" s="3" t="str">
        <f>IFERROR(INDEX(dbOrdini[PREZZO
VINOLUX],MATCH(A2866,dbOrdini[CODICE
ANKER],0)),"")</f>
        <v/>
      </c>
      <c r="M2866" s="347" t="s">
        <v>28382</v>
      </c>
      <c r="N2866" s="15" t="str">
        <f>IFERROR(INDEX(dbOrdini[ORDINE],MATCH(A2866,dbOrdini[CODICE
ANKER]*(dbOrdini[CODICE
SUPPLY]="GEN24"),0)),"")</f>
        <v/>
      </c>
      <c r="O2866" s="352" t="s">
        <v>8</v>
      </c>
      <c r="P2866" s="347" t="s">
        <v>6359</v>
      </c>
    </row>
    <row r="2867" spans="1:16">
      <c r="A2867" s="347" t="s">
        <v>6250</v>
      </c>
      <c r="B2867" s="348">
        <v>104</v>
      </c>
      <c r="C2867" s="347" t="s">
        <v>28152</v>
      </c>
      <c r="D2867" s="347" t="s">
        <v>11770</v>
      </c>
      <c r="E2867" s="347">
        <v>12</v>
      </c>
      <c r="F2867" s="347">
        <v>1</v>
      </c>
      <c r="G2867" s="347" t="s">
        <v>11</v>
      </c>
      <c r="H2867" s="349">
        <v>41.5</v>
      </c>
      <c r="I2867" s="350" t="s">
        <v>12</v>
      </c>
      <c r="J2867" s="351">
        <f t="shared" si="44"/>
        <v>139.80000000000001</v>
      </c>
      <c r="K2867" s="351">
        <v>11.65</v>
      </c>
      <c r="L2867" s="3" t="str">
        <f>IFERROR(INDEX(dbOrdini[PREZZO
VINOLUX],MATCH(A2867,dbOrdini[CODICE
ANKER],0)),"")</f>
        <v/>
      </c>
      <c r="M2867" s="347" t="s">
        <v>28159</v>
      </c>
      <c r="N2867" s="15" t="str">
        <f>IFERROR(INDEX(dbOrdini[ORDINE],MATCH(A2867,dbOrdini[CODICE
ANKER]*(dbOrdini[CODICE
SUPPLY]="GEN24"),0)),"")</f>
        <v/>
      </c>
      <c r="O2867" s="352" t="s">
        <v>8</v>
      </c>
      <c r="P2867" s="347" t="s">
        <v>6251</v>
      </c>
    </row>
    <row r="2868" spans="1:16">
      <c r="A2868" s="347" t="s">
        <v>6360</v>
      </c>
      <c r="B2868" s="348">
        <v>3</v>
      </c>
      <c r="C2868" s="347" t="s">
        <v>28152</v>
      </c>
      <c r="D2868" s="347" t="s">
        <v>6361</v>
      </c>
      <c r="E2868" s="347">
        <v>6</v>
      </c>
      <c r="F2868" s="347">
        <v>0.75</v>
      </c>
      <c r="G2868" s="347" t="s">
        <v>11</v>
      </c>
      <c r="H2868" s="349">
        <v>13</v>
      </c>
      <c r="I2868" s="350" t="s">
        <v>12</v>
      </c>
      <c r="J2868" s="351">
        <f t="shared" si="44"/>
        <v>59.699999999999996</v>
      </c>
      <c r="K2868" s="351">
        <v>9.9499999999999993</v>
      </c>
      <c r="L2868" s="3" t="str">
        <f>IFERROR(INDEX(dbOrdini[PREZZO
VINOLUX],MATCH(A2868,dbOrdini[CODICE
ANKER],0)),"")</f>
        <v/>
      </c>
      <c r="M2868" s="347" t="s">
        <v>28188</v>
      </c>
      <c r="N2868" s="15" t="str">
        <f>IFERROR(INDEX(dbOrdini[ORDINE],MATCH(A2868,dbOrdini[CODICE
ANKER]*(dbOrdini[CODICE
SUPPLY]="GEN24"),0)),"")</f>
        <v/>
      </c>
      <c r="O2868" s="352" t="s">
        <v>8</v>
      </c>
      <c r="P2868" s="347" t="s">
        <v>28812</v>
      </c>
    </row>
    <row r="2869" spans="1:16">
      <c r="A2869" s="347" t="s">
        <v>6362</v>
      </c>
      <c r="B2869" s="348">
        <v>28</v>
      </c>
      <c r="C2869" s="347" t="s">
        <v>28152</v>
      </c>
      <c r="D2869" s="347" t="s">
        <v>6363</v>
      </c>
      <c r="E2869" s="347">
        <v>6</v>
      </c>
      <c r="F2869" s="347">
        <v>1</v>
      </c>
      <c r="G2869" s="347" t="s">
        <v>11</v>
      </c>
      <c r="H2869" s="349">
        <v>36</v>
      </c>
      <c r="I2869" s="350" t="s">
        <v>12</v>
      </c>
      <c r="J2869" s="351">
        <f t="shared" si="44"/>
        <v>33.299999999999997</v>
      </c>
      <c r="K2869" s="351">
        <v>5.55</v>
      </c>
      <c r="L2869" s="3" t="str">
        <f>IFERROR(INDEX(dbOrdini[PREZZO
VINOLUX],MATCH(A2869,dbOrdini[CODICE
ANKER],0)),"")</f>
        <v/>
      </c>
      <c r="M2869" s="347" t="s">
        <v>10550</v>
      </c>
      <c r="N2869" s="15" t="str">
        <f>IFERROR(INDEX(dbOrdini[ORDINE],MATCH(A2869,dbOrdini[CODICE
ANKER]*(dbOrdini[CODICE
SUPPLY]="GEN24"),0)),"")</f>
        <v/>
      </c>
      <c r="O2869" s="352" t="s">
        <v>8</v>
      </c>
      <c r="P2869" s="347" t="s">
        <v>6364</v>
      </c>
    </row>
    <row r="2870" spans="1:16">
      <c r="A2870" s="347" t="s">
        <v>6365</v>
      </c>
      <c r="B2870" s="348">
        <v>0</v>
      </c>
      <c r="C2870" s="347" t="s">
        <v>28152</v>
      </c>
      <c r="D2870" s="347" t="s">
        <v>6366</v>
      </c>
      <c r="E2870" s="347">
        <v>6</v>
      </c>
      <c r="F2870" s="347">
        <v>0.5</v>
      </c>
      <c r="G2870" s="347" t="s">
        <v>11</v>
      </c>
      <c r="H2870" s="349">
        <v>48.8</v>
      </c>
      <c r="I2870" s="350" t="s">
        <v>12</v>
      </c>
      <c r="J2870" s="351">
        <f t="shared" si="44"/>
        <v>255</v>
      </c>
      <c r="K2870" s="351">
        <v>42.5</v>
      </c>
      <c r="L2870" s="3" t="str">
        <f>IFERROR(INDEX(dbOrdini[PREZZO
VINOLUX],MATCH(A2870,dbOrdini[CODICE
ANKER],0)),"")</f>
        <v/>
      </c>
      <c r="M2870" s="347" t="s">
        <v>10536</v>
      </c>
      <c r="N2870" s="15" t="str">
        <f>IFERROR(INDEX(dbOrdini[ORDINE],MATCH(A2870,dbOrdini[CODICE
ANKER]*(dbOrdini[CODICE
SUPPLY]="GEN24"),0)),"")</f>
        <v/>
      </c>
      <c r="O2870" s="352" t="s">
        <v>8</v>
      </c>
      <c r="P2870" s="347" t="s">
        <v>6367</v>
      </c>
    </row>
    <row r="2871" spans="1:16">
      <c r="A2871" s="347" t="s">
        <v>6368</v>
      </c>
      <c r="B2871" s="348">
        <v>29</v>
      </c>
      <c r="C2871" s="347" t="s">
        <v>28152</v>
      </c>
      <c r="D2871" s="347" t="s">
        <v>6369</v>
      </c>
      <c r="E2871" s="347">
        <v>6</v>
      </c>
      <c r="F2871" s="347">
        <v>0.7</v>
      </c>
      <c r="G2871" s="347" t="s">
        <v>11</v>
      </c>
      <c r="H2871" s="349">
        <v>46.1</v>
      </c>
      <c r="I2871" s="350" t="s">
        <v>12</v>
      </c>
      <c r="J2871" s="351">
        <f t="shared" si="44"/>
        <v>197.70000000000002</v>
      </c>
      <c r="K2871" s="351">
        <v>32.950000000000003</v>
      </c>
      <c r="L2871" s="3" t="str">
        <f>IFERROR(INDEX(dbOrdini[PREZZO
VINOLUX],MATCH(A2871,dbOrdini[CODICE
ANKER],0)),"")</f>
        <v/>
      </c>
      <c r="M2871" s="347" t="s">
        <v>10536</v>
      </c>
      <c r="N2871" s="15" t="str">
        <f>IFERROR(INDEX(dbOrdini[ORDINE],MATCH(A2871,dbOrdini[CODICE
ANKER]*(dbOrdini[CODICE
SUPPLY]="GEN24"),0)),"")</f>
        <v/>
      </c>
      <c r="O2871" s="352" t="s">
        <v>8</v>
      </c>
      <c r="P2871" s="347" t="s">
        <v>6370</v>
      </c>
    </row>
    <row r="2872" spans="1:16">
      <c r="A2872" s="347" t="s">
        <v>6371</v>
      </c>
      <c r="B2872" s="348">
        <v>60</v>
      </c>
      <c r="C2872" s="347" t="s">
        <v>28152</v>
      </c>
      <c r="D2872" s="347" t="s">
        <v>6372</v>
      </c>
      <c r="E2872" s="347">
        <v>6</v>
      </c>
      <c r="F2872" s="347">
        <v>0.7</v>
      </c>
      <c r="G2872" s="347" t="s">
        <v>11</v>
      </c>
      <c r="H2872" s="349">
        <v>41.4</v>
      </c>
      <c r="I2872" s="350" t="s">
        <v>12</v>
      </c>
      <c r="J2872" s="351">
        <f t="shared" si="44"/>
        <v>148.5</v>
      </c>
      <c r="K2872" s="351">
        <v>24.75</v>
      </c>
      <c r="L2872" s="3" t="str">
        <f>IFERROR(INDEX(dbOrdini[PREZZO
VINOLUX],MATCH(A2872,dbOrdini[CODICE
ANKER],0)),"")</f>
        <v/>
      </c>
      <c r="M2872" s="347" t="s">
        <v>10536</v>
      </c>
      <c r="N2872" s="15" t="str">
        <f>IFERROR(INDEX(dbOrdini[ORDINE],MATCH(A2872,dbOrdini[CODICE
ANKER]*(dbOrdini[CODICE
SUPPLY]="GEN24"),0)),"")</f>
        <v/>
      </c>
      <c r="O2872" s="352" t="s">
        <v>8</v>
      </c>
      <c r="P2872" s="347" t="s">
        <v>6373</v>
      </c>
    </row>
    <row r="2873" spans="1:16">
      <c r="A2873" s="347" t="s">
        <v>11127</v>
      </c>
      <c r="B2873" s="348">
        <v>76</v>
      </c>
      <c r="C2873" s="347" t="s">
        <v>28152</v>
      </c>
      <c r="D2873" s="347" t="s">
        <v>11128</v>
      </c>
      <c r="E2873" s="347">
        <v>6</v>
      </c>
      <c r="F2873" s="347">
        <v>0.7</v>
      </c>
      <c r="G2873" s="347" t="s">
        <v>11</v>
      </c>
      <c r="H2873" s="349">
        <v>48.6</v>
      </c>
      <c r="I2873" s="350" t="s">
        <v>12</v>
      </c>
      <c r="J2873" s="351">
        <f t="shared" si="44"/>
        <v>257.70000000000005</v>
      </c>
      <c r="K2873" s="351">
        <v>42.95</v>
      </c>
      <c r="L2873" s="3" t="str">
        <f>IFERROR(INDEX(dbOrdini[PREZZO
VINOLUX],MATCH(A2873,dbOrdini[CODICE
ANKER],0)),"")</f>
        <v/>
      </c>
      <c r="M2873" s="347" t="s">
        <v>10536</v>
      </c>
      <c r="N2873" s="15" t="str">
        <f>IFERROR(INDEX(dbOrdini[ORDINE],MATCH(A2873,dbOrdini[CODICE
ANKER]*(dbOrdini[CODICE
SUPPLY]="GEN24"),0)),"")</f>
        <v/>
      </c>
      <c r="O2873" s="352" t="s">
        <v>8</v>
      </c>
      <c r="P2873" s="347" t="s">
        <v>11771</v>
      </c>
    </row>
    <row r="2874" spans="1:16">
      <c r="A2874" s="347" t="s">
        <v>6374</v>
      </c>
      <c r="B2874" s="348">
        <v>0</v>
      </c>
      <c r="C2874" s="347" t="s">
        <v>28152</v>
      </c>
      <c r="D2874" s="347" t="s">
        <v>6375</v>
      </c>
      <c r="E2874" s="347">
        <v>6</v>
      </c>
      <c r="F2874" s="347">
        <v>0.5</v>
      </c>
      <c r="G2874" s="347" t="s">
        <v>11</v>
      </c>
      <c r="H2874" s="349">
        <v>46.1</v>
      </c>
      <c r="I2874" s="350" t="s">
        <v>12</v>
      </c>
      <c r="J2874" s="351">
        <f t="shared" si="44"/>
        <v>143.39999999999998</v>
      </c>
      <c r="K2874" s="351">
        <v>23.9</v>
      </c>
      <c r="L2874" s="3" t="str">
        <f>IFERROR(INDEX(dbOrdini[PREZZO
VINOLUX],MATCH(A2874,dbOrdini[CODICE
ANKER],0)),"")</f>
        <v/>
      </c>
      <c r="M2874" s="347" t="s">
        <v>10536</v>
      </c>
      <c r="N2874" s="15" t="str">
        <f>IFERROR(INDEX(dbOrdini[ORDINE],MATCH(A2874,dbOrdini[CODICE
ANKER]*(dbOrdini[CODICE
SUPPLY]="GEN24"),0)),"")</f>
        <v/>
      </c>
      <c r="O2874" s="352" t="s">
        <v>8</v>
      </c>
      <c r="P2874" s="347" t="s">
        <v>6376</v>
      </c>
    </row>
    <row r="2875" spans="1:16">
      <c r="A2875" s="347" t="s">
        <v>11129</v>
      </c>
      <c r="B2875" s="348">
        <v>35</v>
      </c>
      <c r="C2875" s="347" t="s">
        <v>28152</v>
      </c>
      <c r="D2875" s="347" t="s">
        <v>11130</v>
      </c>
      <c r="E2875" s="347">
        <v>6</v>
      </c>
      <c r="F2875" s="347">
        <v>0.7</v>
      </c>
      <c r="G2875" s="347" t="s">
        <v>11</v>
      </c>
      <c r="H2875" s="349">
        <v>48.7</v>
      </c>
      <c r="I2875" s="350" t="s">
        <v>12</v>
      </c>
      <c r="J2875" s="351">
        <f t="shared" si="44"/>
        <v>195</v>
      </c>
      <c r="K2875" s="351">
        <v>32.5</v>
      </c>
      <c r="L2875" s="3" t="str">
        <f>IFERROR(INDEX(dbOrdini[PREZZO
VINOLUX],MATCH(A2875,dbOrdini[CODICE
ANKER],0)),"")</f>
        <v/>
      </c>
      <c r="M2875" s="347" t="s">
        <v>10536</v>
      </c>
      <c r="N2875" s="15" t="str">
        <f>IFERROR(INDEX(dbOrdini[ORDINE],MATCH(A2875,dbOrdini[CODICE
ANKER]*(dbOrdini[CODICE
SUPPLY]="GEN24"),0)),"")</f>
        <v/>
      </c>
      <c r="O2875" s="352" t="s">
        <v>8</v>
      </c>
      <c r="P2875" s="347" t="s">
        <v>11772</v>
      </c>
    </row>
    <row r="2876" spans="1:16">
      <c r="A2876" s="347" t="s">
        <v>28813</v>
      </c>
      <c r="B2876" s="348">
        <v>0</v>
      </c>
      <c r="C2876" s="347" t="s">
        <v>28152</v>
      </c>
      <c r="D2876" s="347" t="s">
        <v>26287</v>
      </c>
      <c r="E2876" s="347">
        <v>6</v>
      </c>
      <c r="F2876" s="347">
        <v>0.7</v>
      </c>
      <c r="G2876" s="347" t="s">
        <v>11</v>
      </c>
      <c r="H2876" s="349">
        <v>40</v>
      </c>
      <c r="I2876" s="350" t="s">
        <v>12</v>
      </c>
      <c r="J2876" s="351">
        <f t="shared" si="44"/>
        <v>69</v>
      </c>
      <c r="K2876" s="351">
        <v>11.5</v>
      </c>
      <c r="L2876" s="3" t="str">
        <f>IFERROR(INDEX(dbOrdini[PREZZO
VINOLUX],MATCH(A2876,dbOrdini[CODICE
ANKER],0)),"")</f>
        <v/>
      </c>
      <c r="M2876" s="347" t="s">
        <v>10537</v>
      </c>
      <c r="N2876" s="15" t="str">
        <f>IFERROR(INDEX(dbOrdini[ORDINE],MATCH(A2876,dbOrdini[CODICE
ANKER]*(dbOrdini[CODICE
SUPPLY]="GEN24"),0)),"")</f>
        <v/>
      </c>
      <c r="O2876" s="352" t="s">
        <v>8</v>
      </c>
      <c r="P2876" s="347" t="s">
        <v>28814</v>
      </c>
    </row>
    <row r="2877" spans="1:16">
      <c r="A2877" s="347" t="s">
        <v>6377</v>
      </c>
      <c r="B2877" s="348">
        <v>0</v>
      </c>
      <c r="C2877" s="347" t="s">
        <v>28152</v>
      </c>
      <c r="D2877" s="347" t="s">
        <v>6378</v>
      </c>
      <c r="E2877" s="347">
        <v>6</v>
      </c>
      <c r="F2877" s="347">
        <v>0.7</v>
      </c>
      <c r="G2877" s="347" t="s">
        <v>11262</v>
      </c>
      <c r="H2877" s="349">
        <v>46.6</v>
      </c>
      <c r="I2877" s="350" t="s">
        <v>12</v>
      </c>
      <c r="J2877" s="351">
        <f t="shared" si="44"/>
        <v>369</v>
      </c>
      <c r="K2877" s="351">
        <v>61.5</v>
      </c>
      <c r="L2877" s="3" t="str">
        <f>IFERROR(INDEX(dbOrdini[PREZZO
VINOLUX],MATCH(A2877,dbOrdini[CODICE
ANKER],0)),"")</f>
        <v/>
      </c>
      <c r="M2877" s="347" t="s">
        <v>10536</v>
      </c>
      <c r="N2877" s="15" t="str">
        <f>IFERROR(INDEX(dbOrdini[ORDINE],MATCH(A2877,dbOrdini[CODICE
ANKER]*(dbOrdini[CODICE
SUPPLY]="GEN24"),0)),"")</f>
        <v/>
      </c>
      <c r="O2877" s="352" t="s">
        <v>8</v>
      </c>
      <c r="P2877" s="347" t="s">
        <v>6379</v>
      </c>
    </row>
    <row r="2878" spans="1:16">
      <c r="A2878" s="347" t="s">
        <v>6380</v>
      </c>
      <c r="B2878" s="348">
        <v>5</v>
      </c>
      <c r="C2878" s="347" t="s">
        <v>28152</v>
      </c>
      <c r="D2878" s="347" t="s">
        <v>6381</v>
      </c>
      <c r="E2878" s="347">
        <v>6</v>
      </c>
      <c r="F2878" s="347">
        <v>0.7</v>
      </c>
      <c r="G2878" s="347" t="s">
        <v>11</v>
      </c>
      <c r="H2878" s="349">
        <v>44</v>
      </c>
      <c r="I2878" s="350" t="s">
        <v>12</v>
      </c>
      <c r="J2878" s="351">
        <f t="shared" si="44"/>
        <v>330</v>
      </c>
      <c r="K2878" s="351">
        <v>55</v>
      </c>
      <c r="L2878" s="3" t="str">
        <f>IFERROR(INDEX(dbOrdini[PREZZO
VINOLUX],MATCH(A2878,dbOrdini[CODICE
ANKER],0)),"")</f>
        <v/>
      </c>
      <c r="M2878" s="347" t="s">
        <v>10536</v>
      </c>
      <c r="N2878" s="15" t="str">
        <f>IFERROR(INDEX(dbOrdini[ORDINE],MATCH(A2878,dbOrdini[CODICE
ANKER]*(dbOrdini[CODICE
SUPPLY]="GEN24"),0)),"")</f>
        <v/>
      </c>
      <c r="O2878" s="352" t="s">
        <v>8</v>
      </c>
      <c r="P2878" s="347" t="s">
        <v>6382</v>
      </c>
    </row>
    <row r="2879" spans="1:16">
      <c r="A2879" s="347" t="s">
        <v>6383</v>
      </c>
      <c r="B2879" s="348">
        <v>3</v>
      </c>
      <c r="C2879" s="347" t="s">
        <v>28152</v>
      </c>
      <c r="D2879" s="347" t="s">
        <v>6384</v>
      </c>
      <c r="E2879" s="347">
        <v>6</v>
      </c>
      <c r="F2879" s="347">
        <v>0.7</v>
      </c>
      <c r="G2879" s="347" t="s">
        <v>11</v>
      </c>
      <c r="H2879" s="349">
        <v>43.7</v>
      </c>
      <c r="I2879" s="350" t="s">
        <v>12</v>
      </c>
      <c r="J2879" s="351">
        <f t="shared" si="44"/>
        <v>267</v>
      </c>
      <c r="K2879" s="351">
        <v>44.5</v>
      </c>
      <c r="L2879" s="3" t="str">
        <f>IFERROR(INDEX(dbOrdini[PREZZO
VINOLUX],MATCH(A2879,dbOrdini[CODICE
ANKER],0)),"")</f>
        <v/>
      </c>
      <c r="M2879" s="347" t="s">
        <v>10536</v>
      </c>
      <c r="N2879" s="15" t="str">
        <f>IFERROR(INDEX(dbOrdini[ORDINE],MATCH(A2879,dbOrdini[CODICE
ANKER]*(dbOrdini[CODICE
SUPPLY]="GEN24"),0)),"")</f>
        <v/>
      </c>
      <c r="O2879" s="352" t="s">
        <v>8</v>
      </c>
      <c r="P2879" s="347" t="s">
        <v>28815</v>
      </c>
    </row>
    <row r="2880" spans="1:16">
      <c r="A2880" s="347" t="s">
        <v>28816</v>
      </c>
      <c r="B2880" s="348">
        <v>0</v>
      </c>
      <c r="C2880" s="347" t="s">
        <v>28152</v>
      </c>
      <c r="D2880" s="347" t="s">
        <v>26448</v>
      </c>
      <c r="E2880" s="347">
        <v>6</v>
      </c>
      <c r="F2880" s="347">
        <v>0.7</v>
      </c>
      <c r="G2880" s="347" t="s">
        <v>11</v>
      </c>
      <c r="H2880" s="349">
        <v>46.1</v>
      </c>
      <c r="I2880" s="350" t="s">
        <v>12</v>
      </c>
      <c r="J2880" s="351">
        <f t="shared" si="44"/>
        <v>183</v>
      </c>
      <c r="K2880" s="351">
        <v>30.5</v>
      </c>
      <c r="L2880" s="3" t="str">
        <f>IFERROR(INDEX(dbOrdini[PREZZO
VINOLUX],MATCH(A2880,dbOrdini[CODICE
ANKER],0)),"")</f>
        <v/>
      </c>
      <c r="M2880" s="347" t="s">
        <v>10536</v>
      </c>
      <c r="N2880" s="15" t="str">
        <f>IFERROR(INDEX(dbOrdini[ORDINE],MATCH(A2880,dbOrdini[CODICE
ANKER]*(dbOrdini[CODICE
SUPPLY]="GEN24"),0)),"")</f>
        <v/>
      </c>
      <c r="O2880" s="352" t="s">
        <v>8</v>
      </c>
      <c r="P2880" s="347" t="s">
        <v>28817</v>
      </c>
    </row>
    <row r="2881" spans="1:16">
      <c r="A2881" s="347" t="s">
        <v>6385</v>
      </c>
      <c r="B2881" s="348">
        <v>57</v>
      </c>
      <c r="C2881" s="347" t="s">
        <v>28152</v>
      </c>
      <c r="D2881" s="347" t="s">
        <v>6386</v>
      </c>
      <c r="E2881" s="347">
        <v>6</v>
      </c>
      <c r="F2881" s="347">
        <v>0.7</v>
      </c>
      <c r="G2881" s="347" t="s">
        <v>11</v>
      </c>
      <c r="H2881" s="349">
        <v>46.1</v>
      </c>
      <c r="I2881" s="350" t="s">
        <v>12</v>
      </c>
      <c r="J2881" s="351">
        <f t="shared" si="44"/>
        <v>159</v>
      </c>
      <c r="K2881" s="351">
        <v>26.5</v>
      </c>
      <c r="L2881" s="3" t="str">
        <f>IFERROR(INDEX(dbOrdini[PREZZO
VINOLUX],MATCH(A2881,dbOrdini[CODICE
ANKER],0)),"")</f>
        <v/>
      </c>
      <c r="M2881" s="347" t="s">
        <v>10536</v>
      </c>
      <c r="N2881" s="15" t="str">
        <f>IFERROR(INDEX(dbOrdini[ORDINE],MATCH(A2881,dbOrdini[CODICE
ANKER]*(dbOrdini[CODICE
SUPPLY]="GEN24"),0)),"")</f>
        <v/>
      </c>
      <c r="O2881" s="352" t="s">
        <v>8</v>
      </c>
      <c r="P2881" s="347" t="s">
        <v>6387</v>
      </c>
    </row>
    <row r="2882" spans="1:16">
      <c r="A2882" s="347" t="s">
        <v>11131</v>
      </c>
      <c r="B2882" s="348">
        <v>24</v>
      </c>
      <c r="C2882" s="347" t="s">
        <v>28152</v>
      </c>
      <c r="D2882" s="347" t="s">
        <v>6388</v>
      </c>
      <c r="E2882" s="347">
        <v>6</v>
      </c>
      <c r="F2882" s="347">
        <v>0.7</v>
      </c>
      <c r="G2882" s="347" t="s">
        <v>11</v>
      </c>
      <c r="H2882" s="349">
        <v>46.1</v>
      </c>
      <c r="I2882" s="350" t="s">
        <v>12</v>
      </c>
      <c r="J2882" s="351">
        <f t="shared" si="44"/>
        <v>165</v>
      </c>
      <c r="K2882" s="351">
        <v>27.5</v>
      </c>
      <c r="L2882" s="3" t="str">
        <f>IFERROR(INDEX(dbOrdini[PREZZO
VINOLUX],MATCH(A2882,dbOrdini[CODICE
ANKER],0)),"")</f>
        <v/>
      </c>
      <c r="M2882" s="347" t="s">
        <v>10536</v>
      </c>
      <c r="N2882" s="15" t="str">
        <f>IFERROR(INDEX(dbOrdini[ORDINE],MATCH(A2882,dbOrdini[CODICE
ANKER]*(dbOrdini[CODICE
SUPPLY]="GEN24"),0)),"")</f>
        <v/>
      </c>
      <c r="O2882" s="352" t="s">
        <v>8</v>
      </c>
      <c r="P2882" s="347" t="s">
        <v>11773</v>
      </c>
    </row>
    <row r="2883" spans="1:16">
      <c r="A2883" s="347" t="s">
        <v>28818</v>
      </c>
      <c r="B2883" s="348">
        <v>0</v>
      </c>
      <c r="C2883" s="347" t="s">
        <v>28152</v>
      </c>
      <c r="D2883" s="347" t="s">
        <v>28819</v>
      </c>
      <c r="E2883" s="347">
        <v>6</v>
      </c>
      <c r="F2883" s="347">
        <v>0.7</v>
      </c>
      <c r="G2883" s="347" t="s">
        <v>11</v>
      </c>
      <c r="H2883" s="349">
        <v>46</v>
      </c>
      <c r="I2883" s="350" t="s">
        <v>12</v>
      </c>
      <c r="J2883" s="351">
        <f t="shared" si="44"/>
        <v>165</v>
      </c>
      <c r="K2883" s="351">
        <v>27.5</v>
      </c>
      <c r="L2883" s="3" t="str">
        <f>IFERROR(INDEX(dbOrdini[PREZZO
VINOLUX],MATCH(A2883,dbOrdini[CODICE
ANKER],0)),"")</f>
        <v/>
      </c>
      <c r="M2883" s="347" t="s">
        <v>10554</v>
      </c>
      <c r="N2883" s="15" t="str">
        <f>IFERROR(INDEX(dbOrdini[ORDINE],MATCH(A2883,dbOrdini[CODICE
ANKER]*(dbOrdini[CODICE
SUPPLY]="GEN24"),0)),"")</f>
        <v/>
      </c>
      <c r="O2883" s="352" t="s">
        <v>8</v>
      </c>
      <c r="P2883" s="347" t="s">
        <v>28820</v>
      </c>
    </row>
    <row r="2884" spans="1:16">
      <c r="A2884" s="347" t="s">
        <v>28821</v>
      </c>
      <c r="B2884" s="348">
        <v>0</v>
      </c>
      <c r="C2884" s="347" t="s">
        <v>28152</v>
      </c>
      <c r="D2884" s="347" t="s">
        <v>28822</v>
      </c>
      <c r="E2884" s="347">
        <v>6</v>
      </c>
      <c r="F2884" s="347">
        <v>0.7</v>
      </c>
      <c r="G2884" s="347" t="s">
        <v>11</v>
      </c>
      <c r="H2884" s="349">
        <v>46</v>
      </c>
      <c r="I2884" s="350" t="s">
        <v>12</v>
      </c>
      <c r="J2884" s="351">
        <f t="shared" si="44"/>
        <v>165</v>
      </c>
      <c r="K2884" s="351">
        <v>27.5</v>
      </c>
      <c r="L2884" s="3" t="str">
        <f>IFERROR(INDEX(dbOrdini[PREZZO
VINOLUX],MATCH(A2884,dbOrdini[CODICE
ANKER],0)),"")</f>
        <v/>
      </c>
      <c r="M2884" s="347" t="s">
        <v>10535</v>
      </c>
      <c r="N2884" s="15" t="str">
        <f>IFERROR(INDEX(dbOrdini[ORDINE],MATCH(A2884,dbOrdini[CODICE
ANKER]*(dbOrdini[CODICE
SUPPLY]="GEN24"),0)),"")</f>
        <v/>
      </c>
      <c r="O2884" s="352" t="s">
        <v>8</v>
      </c>
      <c r="P2884" s="347" t="s">
        <v>28823</v>
      </c>
    </row>
    <row r="2885" spans="1:16">
      <c r="A2885" s="347" t="s">
        <v>6389</v>
      </c>
      <c r="B2885" s="348">
        <v>11</v>
      </c>
      <c r="C2885" s="347" t="s">
        <v>28152</v>
      </c>
      <c r="D2885" s="347" t="s">
        <v>6390</v>
      </c>
      <c r="E2885" s="347">
        <v>6</v>
      </c>
      <c r="F2885" s="347">
        <v>0.7</v>
      </c>
      <c r="G2885" s="347" t="s">
        <v>11</v>
      </c>
      <c r="H2885" s="349">
        <v>46</v>
      </c>
      <c r="I2885" s="350" t="s">
        <v>12</v>
      </c>
      <c r="J2885" s="351">
        <f t="shared" si="44"/>
        <v>237</v>
      </c>
      <c r="K2885" s="351">
        <v>39.5</v>
      </c>
      <c r="L2885" s="3" t="str">
        <f>IFERROR(INDEX(dbOrdini[PREZZO
VINOLUX],MATCH(A2885,dbOrdini[CODICE
ANKER],0)),"")</f>
        <v/>
      </c>
      <c r="M2885" s="347" t="s">
        <v>10536</v>
      </c>
      <c r="N2885" s="15" t="str">
        <f>IFERROR(INDEX(dbOrdini[ORDINE],MATCH(A2885,dbOrdini[CODICE
ANKER]*(dbOrdini[CODICE
SUPPLY]="GEN24"),0)),"")</f>
        <v/>
      </c>
      <c r="O2885" s="352" t="s">
        <v>8</v>
      </c>
      <c r="P2885" s="347" t="s">
        <v>6391</v>
      </c>
    </row>
    <row r="2886" spans="1:16">
      <c r="A2886" s="347" t="s">
        <v>6392</v>
      </c>
      <c r="B2886" s="348">
        <v>11</v>
      </c>
      <c r="C2886" s="347" t="s">
        <v>28152</v>
      </c>
      <c r="D2886" s="347" t="s">
        <v>6393</v>
      </c>
      <c r="E2886" s="347">
        <v>6</v>
      </c>
      <c r="F2886" s="347">
        <v>0.7</v>
      </c>
      <c r="G2886" s="347" t="s">
        <v>11</v>
      </c>
      <c r="H2886" s="349">
        <v>58.2</v>
      </c>
      <c r="I2886" s="350" t="s">
        <v>12</v>
      </c>
      <c r="J2886" s="351">
        <f t="shared" si="44"/>
        <v>159</v>
      </c>
      <c r="K2886" s="351">
        <v>26.5</v>
      </c>
      <c r="L2886" s="3" t="str">
        <f>IFERROR(INDEX(dbOrdini[PREZZO
VINOLUX],MATCH(A2886,dbOrdini[CODICE
ANKER],0)),"")</f>
        <v/>
      </c>
      <c r="M2886" s="347" t="s">
        <v>10536</v>
      </c>
      <c r="N2886" s="15" t="str">
        <f>IFERROR(INDEX(dbOrdini[ORDINE],MATCH(A2886,dbOrdini[CODICE
ANKER]*(dbOrdini[CODICE
SUPPLY]="GEN24"),0)),"")</f>
        <v/>
      </c>
      <c r="O2886" s="352" t="s">
        <v>8</v>
      </c>
      <c r="P2886" s="347" t="s">
        <v>6394</v>
      </c>
    </row>
    <row r="2887" spans="1:16">
      <c r="A2887" s="347" t="s">
        <v>6395</v>
      </c>
      <c r="B2887" s="348">
        <v>51</v>
      </c>
      <c r="C2887" s="347" t="s">
        <v>28152</v>
      </c>
      <c r="D2887" s="347" t="s">
        <v>6396</v>
      </c>
      <c r="E2887" s="347">
        <v>6</v>
      </c>
      <c r="F2887" s="347">
        <v>0.7</v>
      </c>
      <c r="G2887" s="347" t="s">
        <v>11</v>
      </c>
      <c r="H2887" s="349">
        <v>46</v>
      </c>
      <c r="I2887" s="350" t="s">
        <v>12</v>
      </c>
      <c r="J2887" s="351">
        <f t="shared" si="44"/>
        <v>183</v>
      </c>
      <c r="K2887" s="351">
        <v>30.5</v>
      </c>
      <c r="L2887" s="3" t="str">
        <f>IFERROR(INDEX(dbOrdini[PREZZO
VINOLUX],MATCH(A2887,dbOrdini[CODICE
ANKER],0)),"")</f>
        <v/>
      </c>
      <c r="M2887" s="347" t="s">
        <v>10536</v>
      </c>
      <c r="N2887" s="15" t="str">
        <f>IFERROR(INDEX(dbOrdini[ORDINE],MATCH(A2887,dbOrdini[CODICE
ANKER]*(dbOrdini[CODICE
SUPPLY]="GEN24"),0)),"")</f>
        <v/>
      </c>
      <c r="O2887" s="352" t="s">
        <v>8</v>
      </c>
      <c r="P2887" s="347" t="s">
        <v>6397</v>
      </c>
    </row>
    <row r="2888" spans="1:16">
      <c r="A2888" s="347" t="s">
        <v>6398</v>
      </c>
      <c r="B2888" s="348">
        <v>16</v>
      </c>
      <c r="C2888" s="347" t="s">
        <v>28152</v>
      </c>
      <c r="D2888" s="347" t="s">
        <v>6399</v>
      </c>
      <c r="E2888" s="347">
        <v>6</v>
      </c>
      <c r="F2888" s="347">
        <v>0.75</v>
      </c>
      <c r="G2888" s="347" t="s">
        <v>11</v>
      </c>
      <c r="H2888" s="349">
        <v>17.5</v>
      </c>
      <c r="I2888" s="350" t="s">
        <v>12</v>
      </c>
      <c r="J2888" s="351">
        <f t="shared" si="44"/>
        <v>46.5</v>
      </c>
      <c r="K2888" s="351">
        <v>7.75</v>
      </c>
      <c r="L2888" s="3" t="str">
        <f>IFERROR(INDEX(dbOrdini[PREZZO
VINOLUX],MATCH(A2888,dbOrdini[CODICE
ANKER],0)),"")</f>
        <v/>
      </c>
      <c r="M2888" s="347" t="s">
        <v>28352</v>
      </c>
      <c r="N2888" s="15" t="str">
        <f>IFERROR(INDEX(dbOrdini[ORDINE],MATCH(A2888,dbOrdini[CODICE
ANKER]*(dbOrdini[CODICE
SUPPLY]="GEN24"),0)),"")</f>
        <v/>
      </c>
      <c r="O2888" s="352" t="s">
        <v>8</v>
      </c>
      <c r="P2888" s="347" t="s">
        <v>6400</v>
      </c>
    </row>
    <row r="2889" spans="1:16">
      <c r="A2889" s="347" t="s">
        <v>6401</v>
      </c>
      <c r="B2889" s="348">
        <v>3072</v>
      </c>
      <c r="C2889" s="347" t="s">
        <v>28152</v>
      </c>
      <c r="D2889" s="347" t="s">
        <v>6402</v>
      </c>
      <c r="E2889" s="347">
        <v>24</v>
      </c>
      <c r="F2889" s="347">
        <v>0.33</v>
      </c>
      <c r="G2889" s="347" t="s">
        <v>11</v>
      </c>
      <c r="H2889" s="349">
        <v>4.5</v>
      </c>
      <c r="I2889" s="350" t="s">
        <v>12</v>
      </c>
      <c r="J2889" s="351">
        <f t="shared" si="44"/>
        <v>14.399999999999999</v>
      </c>
      <c r="K2889" s="351">
        <v>0.6</v>
      </c>
      <c r="L2889" s="3" t="str">
        <f>IFERROR(INDEX(dbOrdini[PREZZO
VINOLUX],MATCH(A2889,dbOrdini[CODICE
ANKER],0)),"")</f>
        <v/>
      </c>
      <c r="M2889" s="347" t="s">
        <v>28372</v>
      </c>
      <c r="N2889" s="15" t="str">
        <f>IFERROR(INDEX(dbOrdini[ORDINE],MATCH(A2889,dbOrdini[CODICE
ANKER]*(dbOrdini[CODICE
SUPPLY]="GEN24"),0)),"")</f>
        <v/>
      </c>
      <c r="O2889" s="352" t="s">
        <v>8</v>
      </c>
      <c r="P2889" s="347" t="s">
        <v>6403</v>
      </c>
    </row>
    <row r="2890" spans="1:16">
      <c r="A2890" s="347" t="s">
        <v>11774</v>
      </c>
      <c r="B2890" s="348">
        <v>7140</v>
      </c>
      <c r="C2890" s="347" t="s">
        <v>28152</v>
      </c>
      <c r="D2890" s="347" t="s">
        <v>6405</v>
      </c>
      <c r="E2890" s="347">
        <v>12</v>
      </c>
      <c r="F2890" s="347">
        <v>568</v>
      </c>
      <c r="G2890" s="347" t="s">
        <v>754</v>
      </c>
      <c r="H2890" s="349">
        <v>4.5</v>
      </c>
      <c r="I2890" s="350" t="s">
        <v>12</v>
      </c>
      <c r="J2890" s="351">
        <f t="shared" si="44"/>
        <v>15.600000000000001</v>
      </c>
      <c r="K2890" s="351">
        <v>1.3</v>
      </c>
      <c r="L2890" s="3" t="str">
        <f>IFERROR(INDEX(dbOrdini[PREZZO
VINOLUX],MATCH(A2890,dbOrdini[CODICE
ANKER],0)),"")</f>
        <v/>
      </c>
      <c r="M2890" s="347" t="s">
        <v>28372</v>
      </c>
      <c r="N2890" s="15" t="str">
        <f>IFERROR(INDEX(dbOrdini[ORDINE],MATCH(A2890,dbOrdini[CODICE
ANKER]*(dbOrdini[CODICE
SUPPLY]="GEN24"),0)),"")</f>
        <v/>
      </c>
      <c r="O2890" s="352" t="s">
        <v>8</v>
      </c>
      <c r="P2890" s="347" t="s">
        <v>11775</v>
      </c>
    </row>
    <row r="2891" spans="1:16">
      <c r="A2891" s="347" t="s">
        <v>6404</v>
      </c>
      <c r="B2891" s="348">
        <v>0</v>
      </c>
      <c r="C2891" s="347" t="s">
        <v>28152</v>
      </c>
      <c r="D2891" s="347" t="s">
        <v>6405</v>
      </c>
      <c r="E2891" s="347">
        <v>12</v>
      </c>
      <c r="F2891" s="347">
        <v>568</v>
      </c>
      <c r="G2891" s="347" t="s">
        <v>754</v>
      </c>
      <c r="H2891" s="349">
        <v>4.5</v>
      </c>
      <c r="I2891" s="350" t="s">
        <v>12</v>
      </c>
      <c r="J2891" s="351">
        <f t="shared" si="44"/>
        <v>15.600000000000001</v>
      </c>
      <c r="K2891" s="351">
        <v>1.3</v>
      </c>
      <c r="L2891" s="3" t="str">
        <f>IFERROR(INDEX(dbOrdini[PREZZO
VINOLUX],MATCH(A2891,dbOrdini[CODICE
ANKER],0)),"")</f>
        <v/>
      </c>
      <c r="M2891" s="347" t="s">
        <v>28372</v>
      </c>
      <c r="N2891" s="15" t="str">
        <f>IFERROR(INDEX(dbOrdini[ORDINE],MATCH(A2891,dbOrdini[CODICE
ANKER]*(dbOrdini[CODICE
SUPPLY]="GEN24"),0)),"")</f>
        <v/>
      </c>
      <c r="O2891" s="352" t="s">
        <v>8</v>
      </c>
      <c r="P2891" s="347" t="s">
        <v>6406</v>
      </c>
    </row>
    <row r="2892" spans="1:16">
      <c r="A2892" s="347" t="s">
        <v>28824</v>
      </c>
      <c r="B2892" s="348">
        <v>0</v>
      </c>
      <c r="C2892" s="347" t="s">
        <v>28152</v>
      </c>
      <c r="D2892" s="347" t="s">
        <v>6408</v>
      </c>
      <c r="E2892" s="347">
        <v>6</v>
      </c>
      <c r="F2892" s="347">
        <v>0.7</v>
      </c>
      <c r="G2892" s="347" t="s">
        <v>11</v>
      </c>
      <c r="H2892" s="349">
        <v>40</v>
      </c>
      <c r="I2892" s="350" t="s">
        <v>12</v>
      </c>
      <c r="J2892" s="351">
        <f t="shared" si="44"/>
        <v>32.700000000000003</v>
      </c>
      <c r="K2892" s="351">
        <v>5.45</v>
      </c>
      <c r="L2892" s="3" t="str">
        <f>IFERROR(INDEX(dbOrdini[PREZZO
VINOLUX],MATCH(A2892,dbOrdini[CODICE
ANKER],0)),"")</f>
        <v/>
      </c>
      <c r="M2892" s="347" t="s">
        <v>10557</v>
      </c>
      <c r="N2892" s="15" t="str">
        <f>IFERROR(INDEX(dbOrdini[ORDINE],MATCH(A2892,dbOrdini[CODICE
ANKER]*(dbOrdini[CODICE
SUPPLY]="GEN24"),0)),"")</f>
        <v/>
      </c>
      <c r="O2892" s="352" t="s">
        <v>8</v>
      </c>
      <c r="P2892" s="347" t="s">
        <v>28825</v>
      </c>
    </row>
    <row r="2893" spans="1:16">
      <c r="A2893" s="347" t="s">
        <v>6407</v>
      </c>
      <c r="B2893" s="348">
        <v>0</v>
      </c>
      <c r="C2893" s="347" t="s">
        <v>28152</v>
      </c>
      <c r="D2893" s="347" t="s">
        <v>6408</v>
      </c>
      <c r="E2893" s="347">
        <v>6</v>
      </c>
      <c r="F2893" s="347">
        <v>0.7</v>
      </c>
      <c r="G2893" s="347" t="s">
        <v>11</v>
      </c>
      <c r="H2893" s="349">
        <v>40</v>
      </c>
      <c r="I2893" s="350" t="s">
        <v>12</v>
      </c>
      <c r="J2893" s="351">
        <f t="shared" ref="J2893:J2956" si="45">E2893*K2893</f>
        <v>32.700000000000003</v>
      </c>
      <c r="K2893" s="351">
        <v>5.45</v>
      </c>
      <c r="L2893" s="3" t="str">
        <f>IFERROR(INDEX(dbOrdini[PREZZO
VINOLUX],MATCH(A2893,dbOrdini[CODICE
ANKER],0)),"")</f>
        <v/>
      </c>
      <c r="M2893" s="347" t="s">
        <v>10557</v>
      </c>
      <c r="N2893" s="15" t="str">
        <f>IFERROR(INDEX(dbOrdini[ORDINE],MATCH(A2893,dbOrdini[CODICE
ANKER]*(dbOrdini[CODICE
SUPPLY]="GEN24"),0)),"")</f>
        <v/>
      </c>
      <c r="O2893" s="352" t="s">
        <v>8</v>
      </c>
      <c r="P2893" s="347" t="s">
        <v>6409</v>
      </c>
    </row>
    <row r="2894" spans="1:16">
      <c r="A2894" s="347" t="s">
        <v>28826</v>
      </c>
      <c r="B2894" s="348">
        <v>0</v>
      </c>
      <c r="C2894" s="347" t="s">
        <v>28152</v>
      </c>
      <c r="D2894" s="347" t="s">
        <v>6411</v>
      </c>
      <c r="E2894" s="347">
        <v>6</v>
      </c>
      <c r="F2894" s="347">
        <v>1</v>
      </c>
      <c r="G2894" s="347" t="s">
        <v>11</v>
      </c>
      <c r="H2894" s="349">
        <v>45</v>
      </c>
      <c r="I2894" s="350" t="s">
        <v>12</v>
      </c>
      <c r="J2894" s="351">
        <f t="shared" si="45"/>
        <v>95.4</v>
      </c>
      <c r="K2894" s="351">
        <v>15.9</v>
      </c>
      <c r="L2894" s="3" t="str">
        <f>IFERROR(INDEX(dbOrdini[PREZZO
VINOLUX],MATCH(A2894,dbOrdini[CODICE
ANKER],0)),"")</f>
        <v/>
      </c>
      <c r="M2894" t="s">
        <v>16</v>
      </c>
      <c r="N2894" s="15" t="str">
        <f>IFERROR(INDEX(dbOrdini[ORDINE],MATCH(A2894,dbOrdini[CODICE
ANKER]*(dbOrdini[CODICE
SUPPLY]="GEN24"),0)),"")</f>
        <v/>
      </c>
      <c r="O2894" s="352" t="s">
        <v>8</v>
      </c>
      <c r="P2894" s="347" t="s">
        <v>28827</v>
      </c>
    </row>
    <row r="2895" spans="1:16">
      <c r="A2895" s="347" t="s">
        <v>6413</v>
      </c>
      <c r="B2895" s="348">
        <v>23</v>
      </c>
      <c r="C2895" s="347" t="s">
        <v>28152</v>
      </c>
      <c r="D2895" s="347" t="s">
        <v>6411</v>
      </c>
      <c r="E2895" s="347">
        <v>6</v>
      </c>
      <c r="F2895" s="347">
        <v>1</v>
      </c>
      <c r="G2895" s="347" t="s">
        <v>11</v>
      </c>
      <c r="H2895" s="349">
        <v>45</v>
      </c>
      <c r="I2895" s="350" t="s">
        <v>12</v>
      </c>
      <c r="J2895" s="351">
        <f t="shared" si="45"/>
        <v>95.4</v>
      </c>
      <c r="K2895" s="351">
        <v>15.9</v>
      </c>
      <c r="L2895" s="3" t="str">
        <f>IFERROR(INDEX(dbOrdini[PREZZO
VINOLUX],MATCH(A2895,dbOrdini[CODICE
ANKER],0)),"")</f>
        <v/>
      </c>
      <c r="M2895" s="347" t="s">
        <v>10549</v>
      </c>
      <c r="N2895" s="15" t="str">
        <f>IFERROR(INDEX(dbOrdini[ORDINE],MATCH(A2895,dbOrdini[CODICE
ANKER]*(dbOrdini[CODICE
SUPPLY]="GEN24"),0)),"")</f>
        <v/>
      </c>
      <c r="O2895" s="352" t="s">
        <v>8</v>
      </c>
      <c r="P2895" s="347" t="s">
        <v>6414</v>
      </c>
    </row>
    <row r="2896" spans="1:16">
      <c r="A2896" s="347" t="s">
        <v>6410</v>
      </c>
      <c r="B2896" s="348">
        <v>1608</v>
      </c>
      <c r="C2896" s="347" t="s">
        <v>28152</v>
      </c>
      <c r="D2896" s="347" t="s">
        <v>6411</v>
      </c>
      <c r="E2896" s="347">
        <v>6</v>
      </c>
      <c r="F2896" s="347">
        <v>0.7</v>
      </c>
      <c r="G2896" s="347" t="s">
        <v>11</v>
      </c>
      <c r="H2896" s="349">
        <v>45</v>
      </c>
      <c r="I2896" s="350" t="s">
        <v>12</v>
      </c>
      <c r="J2896" s="351">
        <f t="shared" si="45"/>
        <v>82.5</v>
      </c>
      <c r="K2896" s="351">
        <v>13.75</v>
      </c>
      <c r="L2896" s="3" t="str">
        <f>IFERROR(INDEX(dbOrdini[PREZZO
VINOLUX],MATCH(A2896,dbOrdini[CODICE
ANKER],0)),"")</f>
        <v/>
      </c>
      <c r="M2896" s="347" t="s">
        <v>10549</v>
      </c>
      <c r="N2896" s="15" t="str">
        <f>IFERROR(INDEX(dbOrdini[ORDINE],MATCH(A2896,dbOrdini[CODICE
ANKER]*(dbOrdini[CODICE
SUPPLY]="GEN24"),0)),"")</f>
        <v/>
      </c>
      <c r="O2896" s="352" t="s">
        <v>8</v>
      </c>
      <c r="P2896" s="347" t="s">
        <v>6412</v>
      </c>
    </row>
    <row r="2897" spans="1:16">
      <c r="A2897" s="347" t="s">
        <v>28828</v>
      </c>
      <c r="B2897" s="348">
        <v>122</v>
      </c>
      <c r="C2897" s="347" t="s">
        <v>28152</v>
      </c>
      <c r="D2897" s="347" t="s">
        <v>28829</v>
      </c>
      <c r="E2897" s="347">
        <v>6</v>
      </c>
      <c r="F2897" s="347">
        <v>0.7</v>
      </c>
      <c r="G2897" s="347" t="s">
        <v>11</v>
      </c>
      <c r="H2897" s="349">
        <v>45</v>
      </c>
      <c r="I2897" s="350" t="s">
        <v>12</v>
      </c>
      <c r="J2897" s="351">
        <f t="shared" si="45"/>
        <v>87</v>
      </c>
      <c r="K2897" s="351">
        <v>14.5</v>
      </c>
      <c r="L2897" s="3" t="str">
        <f>IFERROR(INDEX(dbOrdini[PREZZO
VINOLUX],MATCH(A2897,dbOrdini[CODICE
ANKER],0)),"")</f>
        <v/>
      </c>
      <c r="M2897" s="347" t="s">
        <v>10538</v>
      </c>
      <c r="N2897" s="15" t="str">
        <f>IFERROR(INDEX(dbOrdini[ORDINE],MATCH(A2897,dbOrdini[CODICE
ANKER]*(dbOrdini[CODICE
SUPPLY]="GEN24"),0)),"")</f>
        <v/>
      </c>
      <c r="O2897" s="352" t="s">
        <v>8</v>
      </c>
      <c r="P2897" s="347" t="s">
        <v>28830</v>
      </c>
    </row>
    <row r="2898" spans="1:16">
      <c r="A2898" s="347" t="s">
        <v>28831</v>
      </c>
      <c r="B2898" s="348">
        <v>0</v>
      </c>
      <c r="C2898" s="347" t="s">
        <v>28152</v>
      </c>
      <c r="D2898" s="347" t="s">
        <v>28832</v>
      </c>
      <c r="E2898" s="347">
        <v>6</v>
      </c>
      <c r="F2898" s="347">
        <v>1</v>
      </c>
      <c r="G2898" s="347" t="s">
        <v>11262</v>
      </c>
      <c r="H2898" s="349">
        <v>50.5</v>
      </c>
      <c r="I2898" s="350" t="s">
        <v>12</v>
      </c>
      <c r="J2898" s="351">
        <f t="shared" si="45"/>
        <v>138.30000000000001</v>
      </c>
      <c r="K2898" s="351">
        <v>23.05</v>
      </c>
      <c r="L2898" s="3" t="str">
        <f>IFERROR(INDEX(dbOrdini[PREZZO
VINOLUX],MATCH(A2898,dbOrdini[CODICE
ANKER],0)),"")</f>
        <v/>
      </c>
      <c r="M2898" s="347" t="s">
        <v>10549</v>
      </c>
      <c r="N2898" s="15" t="str">
        <f>IFERROR(INDEX(dbOrdini[ORDINE],MATCH(A2898,dbOrdini[CODICE
ANKER]*(dbOrdini[CODICE
SUPPLY]="GEN24"),0)),"")</f>
        <v/>
      </c>
      <c r="O2898" s="352" t="s">
        <v>8</v>
      </c>
      <c r="P2898" s="347" t="s">
        <v>28833</v>
      </c>
    </row>
    <row r="2899" spans="1:16">
      <c r="A2899" s="347" t="s">
        <v>6415</v>
      </c>
      <c r="B2899" s="348">
        <v>945</v>
      </c>
      <c r="C2899" s="347" t="s">
        <v>28152</v>
      </c>
      <c r="D2899" s="347" t="s">
        <v>6416</v>
      </c>
      <c r="E2899" s="347">
        <v>6</v>
      </c>
      <c r="F2899" s="347">
        <v>0.7</v>
      </c>
      <c r="G2899" s="347" t="s">
        <v>11</v>
      </c>
      <c r="H2899" s="349">
        <v>47</v>
      </c>
      <c r="I2899" s="350" t="s">
        <v>12</v>
      </c>
      <c r="J2899" s="351">
        <f t="shared" si="45"/>
        <v>156.89999999999998</v>
      </c>
      <c r="K2899" s="351">
        <v>26.15</v>
      </c>
      <c r="L2899" s="3" t="str">
        <f>IFERROR(INDEX(dbOrdini[PREZZO
VINOLUX],MATCH(A2899,dbOrdini[CODICE
ANKER],0)),"")</f>
        <v/>
      </c>
      <c r="M2899" s="347" t="s">
        <v>10549</v>
      </c>
      <c r="N2899" s="15" t="str">
        <f>IFERROR(INDEX(dbOrdini[ORDINE],MATCH(A2899,dbOrdini[CODICE
ANKER]*(dbOrdini[CODICE
SUPPLY]="GEN24"),0)),"")</f>
        <v/>
      </c>
      <c r="O2899" s="352" t="s">
        <v>8</v>
      </c>
      <c r="P2899" s="347" t="s">
        <v>6417</v>
      </c>
    </row>
    <row r="2900" spans="1:16">
      <c r="A2900" s="347" t="s">
        <v>6418</v>
      </c>
      <c r="B2900" s="348">
        <v>0</v>
      </c>
      <c r="C2900" s="347" t="s">
        <v>28152</v>
      </c>
      <c r="D2900" s="347" t="s">
        <v>6416</v>
      </c>
      <c r="E2900" s="347">
        <v>6</v>
      </c>
      <c r="F2900" s="347">
        <v>0.7</v>
      </c>
      <c r="G2900" s="347" t="s">
        <v>11</v>
      </c>
      <c r="H2900" s="349">
        <v>47</v>
      </c>
      <c r="I2900" s="350" t="s">
        <v>12</v>
      </c>
      <c r="J2900" s="351">
        <f t="shared" si="45"/>
        <v>156.89999999999998</v>
      </c>
      <c r="K2900" s="351">
        <v>26.15</v>
      </c>
      <c r="L2900" s="3" t="str">
        <f>IFERROR(INDEX(dbOrdini[PREZZO
VINOLUX],MATCH(A2900,dbOrdini[CODICE
ANKER],0)),"")</f>
        <v/>
      </c>
      <c r="M2900" s="347" t="s">
        <v>10549</v>
      </c>
      <c r="N2900" s="15" t="str">
        <f>IFERROR(INDEX(dbOrdini[ORDINE],MATCH(A2900,dbOrdini[CODICE
ANKER]*(dbOrdini[CODICE
SUPPLY]="GEN24"),0)),"")</f>
        <v/>
      </c>
      <c r="O2900" s="352" t="s">
        <v>8</v>
      </c>
      <c r="P2900" s="347" t="s">
        <v>6419</v>
      </c>
    </row>
    <row r="2901" spans="1:16">
      <c r="A2901" s="347" t="s">
        <v>6420</v>
      </c>
      <c r="B2901" s="348">
        <v>0</v>
      </c>
      <c r="C2901" s="347" t="s">
        <v>28152</v>
      </c>
      <c r="D2901" s="347" t="s">
        <v>6421</v>
      </c>
      <c r="E2901" s="347">
        <v>6</v>
      </c>
      <c r="F2901" s="347">
        <v>0.7</v>
      </c>
      <c r="G2901" s="347" t="s">
        <v>11</v>
      </c>
      <c r="H2901" s="349">
        <v>47</v>
      </c>
      <c r="I2901" s="350" t="s">
        <v>12</v>
      </c>
      <c r="J2901" s="351">
        <f t="shared" si="45"/>
        <v>156.89999999999998</v>
      </c>
      <c r="K2901" s="351">
        <v>26.15</v>
      </c>
      <c r="L2901" s="3" t="str">
        <f>IFERROR(INDEX(dbOrdini[PREZZO
VINOLUX],MATCH(A2901,dbOrdini[CODICE
ANKER],0)),"")</f>
        <v/>
      </c>
      <c r="M2901" s="347" t="s">
        <v>10549</v>
      </c>
      <c r="N2901" s="15" t="str">
        <f>IFERROR(INDEX(dbOrdini[ORDINE],MATCH(A2901,dbOrdini[CODICE
ANKER]*(dbOrdini[CODICE
SUPPLY]="GEN24"),0)),"")</f>
        <v/>
      </c>
      <c r="O2901" s="352" t="s">
        <v>8</v>
      </c>
      <c r="P2901" s="347" t="s">
        <v>6422</v>
      </c>
    </row>
    <row r="2902" spans="1:16">
      <c r="A2902" s="347" t="s">
        <v>28834</v>
      </c>
      <c r="B2902" s="348">
        <v>0</v>
      </c>
      <c r="C2902" s="347" t="s">
        <v>28152</v>
      </c>
      <c r="D2902" s="347" t="s">
        <v>6421</v>
      </c>
      <c r="E2902" s="347">
        <v>6</v>
      </c>
      <c r="F2902" s="347">
        <v>0.7</v>
      </c>
      <c r="G2902" s="347" t="s">
        <v>11</v>
      </c>
      <c r="H2902" s="349">
        <v>47</v>
      </c>
      <c r="I2902" s="350" t="s">
        <v>12</v>
      </c>
      <c r="J2902" s="351">
        <f t="shared" si="45"/>
        <v>156.89999999999998</v>
      </c>
      <c r="K2902" s="351">
        <v>26.15</v>
      </c>
      <c r="L2902" s="3" t="str">
        <f>IFERROR(INDEX(dbOrdini[PREZZO
VINOLUX],MATCH(A2902,dbOrdini[CODICE
ANKER],0)),"")</f>
        <v/>
      </c>
      <c r="M2902" s="347" t="s">
        <v>10549</v>
      </c>
      <c r="N2902" s="15" t="str">
        <f>IFERROR(INDEX(dbOrdini[ORDINE],MATCH(A2902,dbOrdini[CODICE
ANKER]*(dbOrdini[CODICE
SUPPLY]="GEN24"),0)),"")</f>
        <v/>
      </c>
      <c r="O2902" s="352" t="s">
        <v>8</v>
      </c>
      <c r="P2902" s="347" t="s">
        <v>6419</v>
      </c>
    </row>
    <row r="2903" spans="1:16">
      <c r="A2903" s="347" t="s">
        <v>6423</v>
      </c>
      <c r="B2903" s="348">
        <v>0</v>
      </c>
      <c r="C2903" s="347" t="s">
        <v>28152</v>
      </c>
      <c r="D2903" s="347" t="s">
        <v>6424</v>
      </c>
      <c r="E2903" s="347">
        <v>6</v>
      </c>
      <c r="F2903" s="347">
        <v>0.75</v>
      </c>
      <c r="G2903" s="347" t="s">
        <v>11</v>
      </c>
      <c r="H2903" s="349">
        <v>15</v>
      </c>
      <c r="I2903" s="350" t="s">
        <v>12</v>
      </c>
      <c r="J2903" s="351">
        <f t="shared" si="45"/>
        <v>38.700000000000003</v>
      </c>
      <c r="K2903" s="351">
        <v>6.45</v>
      </c>
      <c r="L2903" s="3" t="str">
        <f>IFERROR(INDEX(dbOrdini[PREZZO
VINOLUX],MATCH(A2903,dbOrdini[CODICE
ANKER],0)),"")</f>
        <v/>
      </c>
      <c r="M2903" s="347" t="s">
        <v>28352</v>
      </c>
      <c r="N2903" s="15" t="str">
        <f>IFERROR(INDEX(dbOrdini[ORDINE],MATCH(A2903,dbOrdini[CODICE
ANKER]*(dbOrdini[CODICE
SUPPLY]="GEN24"),0)),"")</f>
        <v/>
      </c>
      <c r="O2903" s="352" t="s">
        <v>8</v>
      </c>
      <c r="P2903" s="347" t="s">
        <v>6425</v>
      </c>
    </row>
    <row r="2904" spans="1:16">
      <c r="A2904" s="347" t="s">
        <v>10913</v>
      </c>
      <c r="B2904" s="348">
        <v>84</v>
      </c>
      <c r="C2904" s="347" t="s">
        <v>28152</v>
      </c>
      <c r="D2904" s="347" t="s">
        <v>6427</v>
      </c>
      <c r="E2904" s="347">
        <v>12</v>
      </c>
      <c r="F2904" s="347">
        <v>0.05</v>
      </c>
      <c r="G2904" s="347" t="s">
        <v>11</v>
      </c>
      <c r="H2904" s="349">
        <v>41</v>
      </c>
      <c r="I2904" s="350" t="s">
        <v>12</v>
      </c>
      <c r="J2904" s="351">
        <f t="shared" si="45"/>
        <v>15.600000000000001</v>
      </c>
      <c r="K2904" s="351">
        <v>1.3</v>
      </c>
      <c r="L2904" s="3" t="str">
        <f>IFERROR(INDEX(dbOrdini[PREZZO
VINOLUX],MATCH(A2904,dbOrdini[CODICE
ANKER],0)),"")</f>
        <v/>
      </c>
      <c r="M2904" s="347" t="s">
        <v>10537</v>
      </c>
      <c r="N2904" s="15" t="str">
        <f>IFERROR(INDEX(dbOrdini[ORDINE],MATCH(A2904,dbOrdini[CODICE
ANKER]*(dbOrdini[CODICE
SUPPLY]="GEN24"),0)),"")</f>
        <v/>
      </c>
      <c r="O2904" s="352" t="s">
        <v>8</v>
      </c>
      <c r="P2904" s="347" t="s">
        <v>11776</v>
      </c>
    </row>
    <row r="2905" spans="1:16">
      <c r="A2905" s="347" t="s">
        <v>6426</v>
      </c>
      <c r="B2905" s="348">
        <v>1754</v>
      </c>
      <c r="C2905" s="347" t="s">
        <v>28152</v>
      </c>
      <c r="D2905" s="347" t="s">
        <v>6427</v>
      </c>
      <c r="E2905" s="347">
        <v>6</v>
      </c>
      <c r="F2905" s="347">
        <v>0.7</v>
      </c>
      <c r="G2905" s="347" t="s">
        <v>11</v>
      </c>
      <c r="H2905" s="349">
        <v>41</v>
      </c>
      <c r="I2905" s="350" t="s">
        <v>12</v>
      </c>
      <c r="J2905" s="351">
        <f t="shared" si="45"/>
        <v>72.900000000000006</v>
      </c>
      <c r="K2905" s="351">
        <v>12.15</v>
      </c>
      <c r="L2905" s="3" t="str">
        <f>IFERROR(INDEX(dbOrdini[PREZZO
VINOLUX],MATCH(A2905,dbOrdini[CODICE
ANKER],0)),"")</f>
        <v/>
      </c>
      <c r="M2905" s="347" t="s">
        <v>10537</v>
      </c>
      <c r="N2905" s="15" t="str">
        <f>IFERROR(INDEX(dbOrdini[ORDINE],MATCH(A2905,dbOrdini[CODICE
ANKER]*(dbOrdini[CODICE
SUPPLY]="GEN24"),0)),"")</f>
        <v/>
      </c>
      <c r="O2905" s="352" t="s">
        <v>8</v>
      </c>
      <c r="P2905" s="347" t="s">
        <v>6428</v>
      </c>
    </row>
    <row r="2906" spans="1:16">
      <c r="A2906" s="347" t="s">
        <v>10914</v>
      </c>
      <c r="B2906" s="348">
        <v>60</v>
      </c>
      <c r="C2906" s="347" t="s">
        <v>28152</v>
      </c>
      <c r="D2906" s="347" t="s">
        <v>6430</v>
      </c>
      <c r="E2906" s="347">
        <v>12</v>
      </c>
      <c r="F2906" s="347">
        <v>0.05</v>
      </c>
      <c r="G2906" s="347" t="s">
        <v>11</v>
      </c>
      <c r="H2906" s="349">
        <v>41</v>
      </c>
      <c r="I2906" s="350" t="s">
        <v>12</v>
      </c>
      <c r="J2906" s="351">
        <f t="shared" si="45"/>
        <v>15.600000000000001</v>
      </c>
      <c r="K2906" s="351">
        <v>1.3</v>
      </c>
      <c r="L2906" s="3" t="str">
        <f>IFERROR(INDEX(dbOrdini[PREZZO
VINOLUX],MATCH(A2906,dbOrdini[CODICE
ANKER],0)),"")</f>
        <v/>
      </c>
      <c r="M2906" s="347" t="s">
        <v>10537</v>
      </c>
      <c r="N2906" s="15" t="str">
        <f>IFERROR(INDEX(dbOrdini[ORDINE],MATCH(A2906,dbOrdini[CODICE
ANKER]*(dbOrdini[CODICE
SUPPLY]="GEN24"),0)),"")</f>
        <v/>
      </c>
      <c r="O2906" s="352" t="s">
        <v>8</v>
      </c>
      <c r="P2906" s="347" t="s">
        <v>11777</v>
      </c>
    </row>
    <row r="2907" spans="1:16">
      <c r="A2907" s="347" t="s">
        <v>6429</v>
      </c>
      <c r="B2907" s="348">
        <v>1114</v>
      </c>
      <c r="C2907" s="347" t="s">
        <v>28152</v>
      </c>
      <c r="D2907" s="347" t="s">
        <v>6430</v>
      </c>
      <c r="E2907" s="347">
        <v>6</v>
      </c>
      <c r="F2907" s="347">
        <v>0.7</v>
      </c>
      <c r="G2907" s="347" t="s">
        <v>11</v>
      </c>
      <c r="H2907" s="349">
        <v>41</v>
      </c>
      <c r="I2907" s="350" t="s">
        <v>12</v>
      </c>
      <c r="J2907" s="351">
        <f t="shared" si="45"/>
        <v>73.5</v>
      </c>
      <c r="K2907" s="351">
        <v>12.25</v>
      </c>
      <c r="L2907" s="3" t="str">
        <f>IFERROR(INDEX(dbOrdini[PREZZO
VINOLUX],MATCH(A2907,dbOrdini[CODICE
ANKER],0)),"")</f>
        <v/>
      </c>
      <c r="M2907" s="347" t="s">
        <v>10537</v>
      </c>
      <c r="N2907" s="15" t="str">
        <f>IFERROR(INDEX(dbOrdini[ORDINE],MATCH(A2907,dbOrdini[CODICE
ANKER]*(dbOrdini[CODICE
SUPPLY]="GEN24"),0)),"")</f>
        <v/>
      </c>
      <c r="O2907" s="352" t="s">
        <v>8</v>
      </c>
      <c r="P2907" s="347" t="s">
        <v>6431</v>
      </c>
    </row>
    <row r="2908" spans="1:16">
      <c r="A2908" s="347" t="s">
        <v>11778</v>
      </c>
      <c r="B2908" s="348">
        <v>24</v>
      </c>
      <c r="C2908" s="347" t="s">
        <v>28170</v>
      </c>
      <c r="D2908" s="347" t="s">
        <v>11779</v>
      </c>
      <c r="E2908" s="347">
        <v>12</v>
      </c>
      <c r="F2908" s="347">
        <v>0.2</v>
      </c>
      <c r="G2908" s="347" t="s">
        <v>11</v>
      </c>
      <c r="H2908" s="349">
        <v>41</v>
      </c>
      <c r="I2908" s="350" t="s">
        <v>12</v>
      </c>
      <c r="J2908" s="351">
        <f t="shared" si="45"/>
        <v>162</v>
      </c>
      <c r="K2908" s="351">
        <v>13.5</v>
      </c>
      <c r="L2908" s="3" t="str">
        <f>IFERROR(INDEX(dbOrdini[PREZZO
VINOLUX],MATCH(A2908,dbOrdini[CODICE
ANKER],0)),"")</f>
        <v/>
      </c>
      <c r="M2908" s="347" t="s">
        <v>10543</v>
      </c>
      <c r="N2908" s="15" t="str">
        <f>IFERROR(INDEX(dbOrdini[ORDINE],MATCH(A2908,dbOrdini[CODICE
ANKER]*(dbOrdini[CODICE
SUPPLY]="GEN24"),0)),"")</f>
        <v/>
      </c>
      <c r="O2908" s="352" t="s">
        <v>8</v>
      </c>
      <c r="P2908" s="347" t="s">
        <v>16</v>
      </c>
    </row>
    <row r="2909" spans="1:16">
      <c r="A2909" s="347" t="s">
        <v>6432</v>
      </c>
      <c r="B2909" s="348">
        <v>1869</v>
      </c>
      <c r="C2909" s="347" t="s">
        <v>28152</v>
      </c>
      <c r="D2909" s="347" t="s">
        <v>6433</v>
      </c>
      <c r="E2909" s="347">
        <v>6</v>
      </c>
      <c r="F2909" s="347">
        <v>0.7</v>
      </c>
      <c r="G2909" s="347" t="s">
        <v>11</v>
      </c>
      <c r="H2909" s="349">
        <v>41</v>
      </c>
      <c r="I2909" s="350" t="s">
        <v>12</v>
      </c>
      <c r="J2909" s="351">
        <f t="shared" si="45"/>
        <v>72.900000000000006</v>
      </c>
      <c r="K2909" s="351">
        <v>12.15</v>
      </c>
      <c r="L2909" s="3" t="str">
        <f>IFERROR(INDEX(dbOrdini[PREZZO
VINOLUX],MATCH(A2909,dbOrdini[CODICE
ANKER],0)),"")</f>
        <v/>
      </c>
      <c r="M2909" s="347" t="s">
        <v>10537</v>
      </c>
      <c r="N2909" s="15" t="str">
        <f>IFERROR(INDEX(dbOrdini[ORDINE],MATCH(A2909,dbOrdini[CODICE
ANKER]*(dbOrdini[CODICE
SUPPLY]="GEN24"),0)),"")</f>
        <v/>
      </c>
      <c r="O2909" s="352" t="s">
        <v>8</v>
      </c>
      <c r="P2909" s="347" t="s">
        <v>6434</v>
      </c>
    </row>
    <row r="2910" spans="1:16">
      <c r="A2910" s="347" t="s">
        <v>10915</v>
      </c>
      <c r="B2910" s="348">
        <v>144</v>
      </c>
      <c r="C2910" s="347" t="s">
        <v>28152</v>
      </c>
      <c r="D2910" s="347" t="s">
        <v>6433</v>
      </c>
      <c r="E2910" s="347">
        <v>12</v>
      </c>
      <c r="F2910" s="347">
        <v>0.05</v>
      </c>
      <c r="G2910" s="347" t="s">
        <v>11</v>
      </c>
      <c r="H2910" s="349">
        <v>41</v>
      </c>
      <c r="I2910" s="350" t="s">
        <v>12</v>
      </c>
      <c r="J2910" s="351">
        <f t="shared" si="45"/>
        <v>17.399999999999999</v>
      </c>
      <c r="K2910" s="351">
        <v>1.45</v>
      </c>
      <c r="L2910" s="3" t="str">
        <f>IFERROR(INDEX(dbOrdini[PREZZO
VINOLUX],MATCH(A2910,dbOrdini[CODICE
ANKER],0)),"")</f>
        <v/>
      </c>
      <c r="M2910" s="347" t="s">
        <v>10537</v>
      </c>
      <c r="N2910" s="15" t="str">
        <f>IFERROR(INDEX(dbOrdini[ORDINE],MATCH(A2910,dbOrdini[CODICE
ANKER]*(dbOrdini[CODICE
SUPPLY]="GEN24"),0)),"")</f>
        <v/>
      </c>
      <c r="O2910" s="352" t="s">
        <v>8</v>
      </c>
      <c r="P2910" s="347" t="s">
        <v>11780</v>
      </c>
    </row>
    <row r="2911" spans="1:16">
      <c r="A2911" s="347" t="s">
        <v>6435</v>
      </c>
      <c r="B2911" s="348">
        <v>68</v>
      </c>
      <c r="C2911" s="347" t="s">
        <v>28152</v>
      </c>
      <c r="D2911" s="347" t="s">
        <v>6436</v>
      </c>
      <c r="E2911" s="347">
        <v>6</v>
      </c>
      <c r="F2911" s="347">
        <v>0.7</v>
      </c>
      <c r="G2911" s="347" t="s">
        <v>11</v>
      </c>
      <c r="H2911" s="349">
        <v>41</v>
      </c>
      <c r="I2911" s="350" t="s">
        <v>12</v>
      </c>
      <c r="J2911" s="351">
        <f t="shared" si="45"/>
        <v>77.699999999999989</v>
      </c>
      <c r="K2911" s="351">
        <v>12.95</v>
      </c>
      <c r="L2911" s="3" t="str">
        <f>IFERROR(INDEX(dbOrdini[PREZZO
VINOLUX],MATCH(A2911,dbOrdini[CODICE
ANKER],0)),"")</f>
        <v/>
      </c>
      <c r="M2911" s="347" t="s">
        <v>10537</v>
      </c>
      <c r="N2911" s="15" t="str">
        <f>IFERROR(INDEX(dbOrdini[ORDINE],MATCH(A2911,dbOrdini[CODICE
ANKER]*(dbOrdini[CODICE
SUPPLY]="GEN24"),0)),"")</f>
        <v/>
      </c>
      <c r="O2911" s="352" t="s">
        <v>8</v>
      </c>
      <c r="P2911" s="347" t="s">
        <v>6437</v>
      </c>
    </row>
    <row r="2912" spans="1:16">
      <c r="A2912" s="347" t="s">
        <v>6438</v>
      </c>
      <c r="B2912" s="348">
        <v>543</v>
      </c>
      <c r="C2912" s="347" t="s">
        <v>28152</v>
      </c>
      <c r="D2912" s="347" t="s">
        <v>6439</v>
      </c>
      <c r="E2912" s="347">
        <v>6</v>
      </c>
      <c r="F2912" s="347">
        <v>0.35</v>
      </c>
      <c r="G2912" s="347" t="s">
        <v>11</v>
      </c>
      <c r="H2912" s="349">
        <v>21</v>
      </c>
      <c r="I2912" s="350" t="s">
        <v>12</v>
      </c>
      <c r="J2912" s="351">
        <f t="shared" si="45"/>
        <v>35.099999999999994</v>
      </c>
      <c r="K2912" s="351">
        <v>5.85</v>
      </c>
      <c r="L2912" s="3" t="str">
        <f>IFERROR(INDEX(dbOrdini[PREZZO
VINOLUX],MATCH(A2912,dbOrdini[CODICE
ANKER],0)),"")</f>
        <v/>
      </c>
      <c r="M2912" s="347" t="s">
        <v>10539</v>
      </c>
      <c r="N2912" s="15" t="str">
        <f>IFERROR(INDEX(dbOrdini[ORDINE],MATCH(A2912,dbOrdini[CODICE
ANKER]*(dbOrdini[CODICE
SUPPLY]="GEN24"),0)),"")</f>
        <v/>
      </c>
      <c r="O2912" s="352" t="s">
        <v>8</v>
      </c>
      <c r="P2912" s="347" t="s">
        <v>6440</v>
      </c>
    </row>
    <row r="2913" spans="1:16">
      <c r="A2913" s="347" t="s">
        <v>6443</v>
      </c>
      <c r="B2913" s="348">
        <v>2548</v>
      </c>
      <c r="C2913" s="347" t="s">
        <v>28152</v>
      </c>
      <c r="D2913" s="347" t="s">
        <v>6439</v>
      </c>
      <c r="E2913" s="347">
        <v>6</v>
      </c>
      <c r="F2913" s="347">
        <v>0.7</v>
      </c>
      <c r="G2913" s="347" t="s">
        <v>11262</v>
      </c>
      <c r="H2913" s="349">
        <v>21</v>
      </c>
      <c r="I2913" s="350" t="s">
        <v>12</v>
      </c>
      <c r="J2913" s="351">
        <f t="shared" si="45"/>
        <v>41.7</v>
      </c>
      <c r="K2913" s="351">
        <v>6.95</v>
      </c>
      <c r="L2913" s="3" t="str">
        <f>IFERROR(INDEX(dbOrdini[PREZZO
VINOLUX],MATCH(A2913,dbOrdini[CODICE
ANKER],0)),"")</f>
        <v/>
      </c>
      <c r="M2913" s="347" t="s">
        <v>10539</v>
      </c>
      <c r="N2913" s="15" t="str">
        <f>IFERROR(INDEX(dbOrdini[ORDINE],MATCH(A2913,dbOrdini[CODICE
ANKER]*(dbOrdini[CODICE
SUPPLY]="GEN24"),0)),"")</f>
        <v/>
      </c>
      <c r="O2913" s="352" t="s">
        <v>8</v>
      </c>
      <c r="P2913" s="347" t="s">
        <v>6444</v>
      </c>
    </row>
    <row r="2914" spans="1:16">
      <c r="A2914" s="347" t="s">
        <v>6447</v>
      </c>
      <c r="B2914" s="348">
        <v>242</v>
      </c>
      <c r="C2914" s="347" t="s">
        <v>28152</v>
      </c>
      <c r="D2914" s="347" t="s">
        <v>6439</v>
      </c>
      <c r="E2914" s="347">
        <v>6</v>
      </c>
      <c r="F2914" s="347">
        <v>1</v>
      </c>
      <c r="G2914" s="347" t="s">
        <v>11</v>
      </c>
      <c r="H2914" s="349">
        <v>21</v>
      </c>
      <c r="I2914" s="350" t="s">
        <v>12</v>
      </c>
      <c r="J2914" s="351">
        <f t="shared" si="45"/>
        <v>49.199999999999996</v>
      </c>
      <c r="K2914" s="351">
        <v>8.1999999999999993</v>
      </c>
      <c r="L2914" s="3" t="str">
        <f>IFERROR(INDEX(dbOrdini[PREZZO
VINOLUX],MATCH(A2914,dbOrdini[CODICE
ANKER],0)),"")</f>
        <v/>
      </c>
      <c r="M2914" s="347" t="s">
        <v>10539</v>
      </c>
      <c r="N2914" s="15" t="str">
        <f>IFERROR(INDEX(dbOrdini[ORDINE],MATCH(A2914,dbOrdini[CODICE
ANKER]*(dbOrdini[CODICE
SUPPLY]="GEN24"),0)),"")</f>
        <v/>
      </c>
      <c r="O2914" s="352" t="s">
        <v>8</v>
      </c>
      <c r="P2914" s="347" t="s">
        <v>6448</v>
      </c>
    </row>
    <row r="2915" spans="1:16">
      <c r="A2915" s="347" t="s">
        <v>11132</v>
      </c>
      <c r="B2915" s="348">
        <v>720</v>
      </c>
      <c r="C2915" s="347" t="s">
        <v>28152</v>
      </c>
      <c r="D2915" s="347" t="s">
        <v>6439</v>
      </c>
      <c r="E2915" s="347">
        <v>6</v>
      </c>
      <c r="F2915" s="347">
        <v>0.7</v>
      </c>
      <c r="G2915" s="347" t="s">
        <v>11</v>
      </c>
      <c r="H2915" s="349">
        <v>21</v>
      </c>
      <c r="I2915" s="350" t="s">
        <v>12</v>
      </c>
      <c r="J2915" s="351">
        <f t="shared" si="45"/>
        <v>51</v>
      </c>
      <c r="K2915" s="351">
        <v>8.5</v>
      </c>
      <c r="L2915" s="3" t="str">
        <f>IFERROR(INDEX(dbOrdini[PREZZO
VINOLUX],MATCH(A2915,dbOrdini[CODICE
ANKER],0)),"")</f>
        <v/>
      </c>
      <c r="M2915" s="347" t="s">
        <v>10539</v>
      </c>
      <c r="N2915" s="15" t="str">
        <f>IFERROR(INDEX(dbOrdini[ORDINE],MATCH(A2915,dbOrdini[CODICE
ANKER]*(dbOrdini[CODICE
SUPPLY]="GEN24"),0)),"")</f>
        <v/>
      </c>
      <c r="O2915" s="352" t="s">
        <v>8</v>
      </c>
      <c r="P2915" s="347" t="s">
        <v>11781</v>
      </c>
    </row>
    <row r="2916" spans="1:16">
      <c r="A2916" s="347" t="s">
        <v>6445</v>
      </c>
      <c r="B2916" s="348">
        <v>961</v>
      </c>
      <c r="C2916" s="347" t="s">
        <v>28152</v>
      </c>
      <c r="D2916" s="347" t="s">
        <v>6439</v>
      </c>
      <c r="E2916" s="347">
        <v>6</v>
      </c>
      <c r="F2916" s="347">
        <v>1</v>
      </c>
      <c r="G2916" s="347" t="s">
        <v>11</v>
      </c>
      <c r="H2916" s="349">
        <v>21</v>
      </c>
      <c r="I2916" s="350" t="s">
        <v>12</v>
      </c>
      <c r="J2916" s="351">
        <f t="shared" si="45"/>
        <v>49.199999999999996</v>
      </c>
      <c r="K2916" s="351">
        <v>8.1999999999999993</v>
      </c>
      <c r="L2916" s="3" t="str">
        <f>IFERROR(INDEX(dbOrdini[PREZZO
VINOLUX],MATCH(A2916,dbOrdini[CODICE
ANKER],0)),"")</f>
        <v/>
      </c>
      <c r="M2916" s="347" t="s">
        <v>10539</v>
      </c>
      <c r="N2916" s="15" t="str">
        <f>IFERROR(INDEX(dbOrdini[ORDINE],MATCH(A2916,dbOrdini[CODICE
ANKER]*(dbOrdini[CODICE
SUPPLY]="GEN24"),0)),"")</f>
        <v/>
      </c>
      <c r="O2916" s="352" t="s">
        <v>8</v>
      </c>
      <c r="P2916" s="347" t="s">
        <v>6446</v>
      </c>
    </row>
    <row r="2917" spans="1:16">
      <c r="A2917" s="347" t="s">
        <v>6441</v>
      </c>
      <c r="B2917" s="348">
        <v>678</v>
      </c>
      <c r="C2917" s="347" t="s">
        <v>28152</v>
      </c>
      <c r="D2917" s="347" t="s">
        <v>6439</v>
      </c>
      <c r="E2917" s="347">
        <v>6</v>
      </c>
      <c r="F2917" s="347">
        <v>0.7</v>
      </c>
      <c r="G2917" s="347" t="s">
        <v>11262</v>
      </c>
      <c r="H2917" s="349">
        <v>18</v>
      </c>
      <c r="I2917" s="350" t="s">
        <v>12</v>
      </c>
      <c r="J2917" s="351">
        <f t="shared" si="45"/>
        <v>42.599999999999994</v>
      </c>
      <c r="K2917" s="351">
        <v>7.1</v>
      </c>
      <c r="L2917" s="3" t="str">
        <f>IFERROR(INDEX(dbOrdini[PREZZO
VINOLUX],MATCH(A2917,dbOrdini[CODICE
ANKER],0)),"")</f>
        <v/>
      </c>
      <c r="M2917" s="347" t="s">
        <v>10539</v>
      </c>
      <c r="N2917" s="15" t="str">
        <f>IFERROR(INDEX(dbOrdini[ORDINE],MATCH(A2917,dbOrdini[CODICE
ANKER]*(dbOrdini[CODICE
SUPPLY]="GEN24"),0)),"")</f>
        <v/>
      </c>
      <c r="O2917" s="352" t="s">
        <v>8</v>
      </c>
      <c r="P2917" s="347" t="s">
        <v>6442</v>
      </c>
    </row>
    <row r="2918" spans="1:16">
      <c r="A2918" s="347" t="s">
        <v>6449</v>
      </c>
      <c r="B2918" s="348">
        <v>283</v>
      </c>
      <c r="C2918" s="347" t="s">
        <v>28152</v>
      </c>
      <c r="D2918" s="347" t="s">
        <v>6450</v>
      </c>
      <c r="E2918" s="347">
        <v>6</v>
      </c>
      <c r="F2918" s="347">
        <v>0.7</v>
      </c>
      <c r="G2918" s="347" t="s">
        <v>11</v>
      </c>
      <c r="H2918" s="349">
        <v>21</v>
      </c>
      <c r="I2918" s="350" t="s">
        <v>12</v>
      </c>
      <c r="J2918" s="351">
        <f t="shared" si="45"/>
        <v>46.8</v>
      </c>
      <c r="K2918" s="351">
        <v>7.8</v>
      </c>
      <c r="L2918" s="3" t="str">
        <f>IFERROR(INDEX(dbOrdini[PREZZO
VINOLUX],MATCH(A2918,dbOrdini[CODICE
ANKER],0)),"")</f>
        <v/>
      </c>
      <c r="M2918" s="347" t="s">
        <v>10539</v>
      </c>
      <c r="N2918" s="15" t="str">
        <f>IFERROR(INDEX(dbOrdini[ORDINE],MATCH(A2918,dbOrdini[CODICE
ANKER]*(dbOrdini[CODICE
SUPPLY]="GEN24"),0)),"")</f>
        <v/>
      </c>
      <c r="O2918" s="352" t="s">
        <v>8</v>
      </c>
      <c r="P2918" s="347" t="s">
        <v>6451</v>
      </c>
    </row>
    <row r="2919" spans="1:16">
      <c r="A2919" s="347" t="s">
        <v>6452</v>
      </c>
      <c r="B2919" s="348">
        <v>141</v>
      </c>
      <c r="C2919" s="347" t="s">
        <v>28152</v>
      </c>
      <c r="D2919" s="347" t="s">
        <v>6453</v>
      </c>
      <c r="E2919" s="347">
        <v>6</v>
      </c>
      <c r="F2919" s="347">
        <v>0.7</v>
      </c>
      <c r="G2919" s="347" t="s">
        <v>11</v>
      </c>
      <c r="H2919" s="349">
        <v>21</v>
      </c>
      <c r="I2919" s="350" t="s">
        <v>12</v>
      </c>
      <c r="J2919" s="351">
        <f t="shared" si="45"/>
        <v>52.5</v>
      </c>
      <c r="K2919" s="351">
        <v>8.75</v>
      </c>
      <c r="L2919" s="3" t="str">
        <f>IFERROR(INDEX(dbOrdini[PREZZO
VINOLUX],MATCH(A2919,dbOrdini[CODICE
ANKER],0)),"")</f>
        <v/>
      </c>
      <c r="M2919" s="347" t="s">
        <v>10539</v>
      </c>
      <c r="N2919" s="15" t="str">
        <f>IFERROR(INDEX(dbOrdini[ORDINE],MATCH(A2919,dbOrdini[CODICE
ANKER]*(dbOrdini[CODICE
SUPPLY]="GEN24"),0)),"")</f>
        <v/>
      </c>
      <c r="O2919" s="352" t="s">
        <v>8</v>
      </c>
      <c r="P2919" s="347" t="s">
        <v>6454</v>
      </c>
    </row>
    <row r="2920" spans="1:16">
      <c r="A2920" s="347" t="s">
        <v>6455</v>
      </c>
      <c r="B2920" s="348">
        <v>7728</v>
      </c>
      <c r="C2920" s="347" t="s">
        <v>28152</v>
      </c>
      <c r="D2920" s="347" t="s">
        <v>6456</v>
      </c>
      <c r="E2920" s="347">
        <v>12</v>
      </c>
      <c r="F2920" s="347">
        <v>0.05</v>
      </c>
      <c r="G2920" s="347" t="s">
        <v>11</v>
      </c>
      <c r="H2920" s="349">
        <v>21</v>
      </c>
      <c r="I2920" s="350" t="s">
        <v>12</v>
      </c>
      <c r="J2920" s="351">
        <f t="shared" si="45"/>
        <v>14.399999999999999</v>
      </c>
      <c r="K2920" s="351">
        <v>1.2</v>
      </c>
      <c r="L2920" s="3" t="str">
        <f>IFERROR(INDEX(dbOrdini[PREZZO
VINOLUX],MATCH(A2920,dbOrdini[CODICE
ANKER],0)),"")</f>
        <v/>
      </c>
      <c r="M2920" s="347" t="s">
        <v>10539</v>
      </c>
      <c r="N2920" s="15" t="str">
        <f>IFERROR(INDEX(dbOrdini[ORDINE],MATCH(A2920,dbOrdini[CODICE
ANKER]*(dbOrdini[CODICE
SUPPLY]="GEN24"),0)),"")</f>
        <v/>
      </c>
      <c r="O2920" s="352" t="s">
        <v>8</v>
      </c>
      <c r="P2920" s="347" t="s">
        <v>6457</v>
      </c>
    </row>
    <row r="2921" spans="1:16">
      <c r="A2921" s="347" t="s">
        <v>6458</v>
      </c>
      <c r="B2921" s="348">
        <v>251</v>
      </c>
      <c r="C2921" s="347" t="s">
        <v>28152</v>
      </c>
      <c r="D2921" s="347" t="s">
        <v>6459</v>
      </c>
      <c r="E2921" s="347">
        <v>6</v>
      </c>
      <c r="F2921" s="347">
        <v>0.7</v>
      </c>
      <c r="G2921" s="347" t="s">
        <v>11</v>
      </c>
      <c r="H2921" s="349">
        <v>21</v>
      </c>
      <c r="I2921" s="350" t="s">
        <v>12</v>
      </c>
      <c r="J2921" s="351">
        <f t="shared" si="45"/>
        <v>52.5</v>
      </c>
      <c r="K2921" s="351">
        <v>8.75</v>
      </c>
      <c r="L2921" s="3" t="str">
        <f>IFERROR(INDEX(dbOrdini[PREZZO
VINOLUX],MATCH(A2921,dbOrdini[CODICE
ANKER],0)),"")</f>
        <v/>
      </c>
      <c r="M2921" s="347" t="s">
        <v>10539</v>
      </c>
      <c r="N2921" s="15" t="str">
        <f>IFERROR(INDEX(dbOrdini[ORDINE],MATCH(A2921,dbOrdini[CODICE
ANKER]*(dbOrdini[CODICE
SUPPLY]="GEN24"),0)),"")</f>
        <v/>
      </c>
      <c r="O2921" s="352" t="s">
        <v>8</v>
      </c>
      <c r="P2921" s="347" t="s">
        <v>6460</v>
      </c>
    </row>
    <row r="2922" spans="1:16">
      <c r="A2922" s="347" t="s">
        <v>6461</v>
      </c>
      <c r="B2922" s="348">
        <v>99</v>
      </c>
      <c r="C2922" s="347" t="s">
        <v>28152</v>
      </c>
      <c r="D2922" s="347" t="s">
        <v>6462</v>
      </c>
      <c r="E2922" s="347">
        <v>6</v>
      </c>
      <c r="F2922" s="347">
        <v>0.7</v>
      </c>
      <c r="G2922" s="347" t="s">
        <v>11</v>
      </c>
      <c r="H2922" s="349">
        <v>21</v>
      </c>
      <c r="I2922" s="350" t="s">
        <v>12</v>
      </c>
      <c r="J2922" s="351">
        <f t="shared" si="45"/>
        <v>52.5</v>
      </c>
      <c r="K2922" s="351">
        <v>8.75</v>
      </c>
      <c r="L2922" s="3" t="str">
        <f>IFERROR(INDEX(dbOrdini[PREZZO
VINOLUX],MATCH(A2922,dbOrdini[CODICE
ANKER],0)),"")</f>
        <v/>
      </c>
      <c r="M2922" s="347" t="s">
        <v>10539</v>
      </c>
      <c r="N2922" s="15" t="str">
        <f>IFERROR(INDEX(dbOrdini[ORDINE],MATCH(A2922,dbOrdini[CODICE
ANKER]*(dbOrdini[CODICE
SUPPLY]="GEN24"),0)),"")</f>
        <v/>
      </c>
      <c r="O2922" s="352" t="s">
        <v>8</v>
      </c>
      <c r="P2922" s="347" t="s">
        <v>6463</v>
      </c>
    </row>
    <row r="2923" spans="1:16">
      <c r="A2923" s="347" t="s">
        <v>28835</v>
      </c>
      <c r="B2923" s="348">
        <v>0</v>
      </c>
      <c r="C2923" s="347" t="s">
        <v>28152</v>
      </c>
      <c r="D2923" s="347" t="s">
        <v>28836</v>
      </c>
      <c r="E2923" s="347">
        <v>6</v>
      </c>
      <c r="F2923" s="347">
        <v>0.7</v>
      </c>
      <c r="G2923" s="347" t="s">
        <v>11</v>
      </c>
      <c r="H2923" s="349">
        <v>40</v>
      </c>
      <c r="I2923" s="350" t="s">
        <v>12</v>
      </c>
      <c r="J2923" s="351">
        <f t="shared" si="45"/>
        <v>177</v>
      </c>
      <c r="K2923" s="351">
        <v>29.5</v>
      </c>
      <c r="L2923" s="3" t="str">
        <f>IFERROR(INDEX(dbOrdini[PREZZO
VINOLUX],MATCH(A2923,dbOrdini[CODICE
ANKER],0)),"")</f>
        <v/>
      </c>
      <c r="M2923" s="347" t="s">
        <v>10535</v>
      </c>
      <c r="N2923" s="15" t="str">
        <f>IFERROR(INDEX(dbOrdini[ORDINE],MATCH(A2923,dbOrdini[CODICE
ANKER]*(dbOrdini[CODICE
SUPPLY]="GEN24"),0)),"")</f>
        <v/>
      </c>
      <c r="O2923" s="352" t="s">
        <v>8</v>
      </c>
      <c r="P2923" s="347" t="s">
        <v>28837</v>
      </c>
    </row>
    <row r="2924" spans="1:16">
      <c r="A2924" s="347" t="s">
        <v>6464</v>
      </c>
      <c r="B2924" s="348">
        <v>36</v>
      </c>
      <c r="C2924" s="347" t="s">
        <v>28152</v>
      </c>
      <c r="D2924" s="347" t="s">
        <v>6465</v>
      </c>
      <c r="E2924" s="347">
        <v>6</v>
      </c>
      <c r="F2924" s="347">
        <v>1</v>
      </c>
      <c r="G2924" s="347" t="s">
        <v>11</v>
      </c>
      <c r="H2924" s="349">
        <v>35</v>
      </c>
      <c r="I2924" s="350" t="s">
        <v>12</v>
      </c>
      <c r="J2924" s="351">
        <f t="shared" si="45"/>
        <v>25.5</v>
      </c>
      <c r="K2924" s="351">
        <v>4.25</v>
      </c>
      <c r="L2924" s="3" t="str">
        <f>IFERROR(INDEX(dbOrdini[PREZZO
VINOLUX],MATCH(A2924,dbOrdini[CODICE
ANKER],0)),"")</f>
        <v/>
      </c>
      <c r="M2924" s="347" t="s">
        <v>10541</v>
      </c>
      <c r="N2924" s="15" t="str">
        <f>IFERROR(INDEX(dbOrdini[ORDINE],MATCH(A2924,dbOrdini[CODICE
ANKER]*(dbOrdini[CODICE
SUPPLY]="GEN24"),0)),"")</f>
        <v/>
      </c>
      <c r="O2924" s="352" t="s">
        <v>8</v>
      </c>
      <c r="P2924" s="347" t="s">
        <v>6466</v>
      </c>
    </row>
    <row r="2925" spans="1:16">
      <c r="A2925" s="347" t="s">
        <v>6467</v>
      </c>
      <c r="B2925" s="348">
        <v>1</v>
      </c>
      <c r="C2925" s="347" t="s">
        <v>28152</v>
      </c>
      <c r="D2925" s="347" t="s">
        <v>6468</v>
      </c>
      <c r="E2925" s="347">
        <v>6</v>
      </c>
      <c r="F2925" s="347">
        <v>0.5</v>
      </c>
      <c r="G2925" s="347" t="s">
        <v>11</v>
      </c>
      <c r="H2925" s="349">
        <v>40</v>
      </c>
      <c r="I2925" s="350" t="s">
        <v>12</v>
      </c>
      <c r="J2925" s="351">
        <f t="shared" si="45"/>
        <v>66</v>
      </c>
      <c r="K2925" s="351">
        <v>11</v>
      </c>
      <c r="L2925" s="3" t="str">
        <f>IFERROR(INDEX(dbOrdini[PREZZO
VINOLUX],MATCH(A2925,dbOrdini[CODICE
ANKER],0)),"")</f>
        <v/>
      </c>
      <c r="M2925" s="347" t="s">
        <v>28195</v>
      </c>
      <c r="N2925" s="15" t="str">
        <f>IFERROR(INDEX(dbOrdini[ORDINE],MATCH(A2925,dbOrdini[CODICE
ANKER]*(dbOrdini[CODICE
SUPPLY]="GEN24"),0)),"")</f>
        <v/>
      </c>
      <c r="O2925" s="352" t="s">
        <v>8</v>
      </c>
      <c r="P2925" s="347" t="s">
        <v>6469</v>
      </c>
    </row>
    <row r="2926" spans="1:16">
      <c r="A2926" s="347" t="s">
        <v>6471</v>
      </c>
      <c r="B2926" s="348">
        <v>70</v>
      </c>
      <c r="C2926" s="347" t="s">
        <v>28152</v>
      </c>
      <c r="D2926" s="347" t="s">
        <v>6470</v>
      </c>
      <c r="E2926" s="347">
        <v>6</v>
      </c>
      <c r="F2926" s="347">
        <v>0.7</v>
      </c>
      <c r="G2926" s="347" t="s">
        <v>11</v>
      </c>
      <c r="H2926" s="349">
        <v>40</v>
      </c>
      <c r="I2926" s="350" t="s">
        <v>12</v>
      </c>
      <c r="J2926" s="351">
        <f t="shared" si="45"/>
        <v>113.69999999999999</v>
      </c>
      <c r="K2926" s="351">
        <v>18.95</v>
      </c>
      <c r="L2926" s="3" t="str">
        <f>IFERROR(INDEX(dbOrdini[PREZZO
VINOLUX],MATCH(A2926,dbOrdini[CODICE
ANKER],0)),"")</f>
        <v/>
      </c>
      <c r="M2926" s="347" t="s">
        <v>10533</v>
      </c>
      <c r="N2926" s="15" t="str">
        <f>IFERROR(INDEX(dbOrdini[ORDINE],MATCH(A2926,dbOrdini[CODICE
ANKER]*(dbOrdini[CODICE
SUPPLY]="GEN24"),0)),"")</f>
        <v/>
      </c>
      <c r="O2926" s="352" t="s">
        <v>8</v>
      </c>
      <c r="P2926" s="347" t="s">
        <v>6472</v>
      </c>
    </row>
    <row r="2927" spans="1:16">
      <c r="A2927" s="347" t="s">
        <v>11782</v>
      </c>
      <c r="B2927" s="348">
        <v>0</v>
      </c>
      <c r="C2927" s="347" t="s">
        <v>28152</v>
      </c>
      <c r="D2927" s="347" t="s">
        <v>11783</v>
      </c>
      <c r="E2927" s="347">
        <v>3</v>
      </c>
      <c r="F2927" s="347">
        <v>0.7</v>
      </c>
      <c r="G2927" s="347" t="s">
        <v>11</v>
      </c>
      <c r="H2927" s="349">
        <v>40</v>
      </c>
      <c r="I2927" s="350" t="s">
        <v>12</v>
      </c>
      <c r="J2927" s="351">
        <f t="shared" si="45"/>
        <v>73.5</v>
      </c>
      <c r="K2927" s="351">
        <v>24.5</v>
      </c>
      <c r="L2927" s="3" t="str">
        <f>IFERROR(INDEX(dbOrdini[PREZZO
VINOLUX],MATCH(A2927,dbOrdini[CODICE
ANKER],0)),"")</f>
        <v/>
      </c>
      <c r="M2927" s="347" t="s">
        <v>10640</v>
      </c>
      <c r="N2927" s="15" t="str">
        <f>IFERROR(INDEX(dbOrdini[ORDINE],MATCH(A2927,dbOrdini[CODICE
ANKER]*(dbOrdini[CODICE
SUPPLY]="GEN24"),0)),"")</f>
        <v/>
      </c>
      <c r="O2927" s="352" t="s">
        <v>8</v>
      </c>
      <c r="P2927" s="347" t="s">
        <v>11784</v>
      </c>
    </row>
    <row r="2928" spans="1:16">
      <c r="A2928" s="347" t="s">
        <v>6473</v>
      </c>
      <c r="B2928" s="348">
        <v>557</v>
      </c>
      <c r="C2928" s="347" t="s">
        <v>28152</v>
      </c>
      <c r="D2928" s="347" t="s">
        <v>6474</v>
      </c>
      <c r="E2928" s="347">
        <v>6</v>
      </c>
      <c r="F2928" s="347">
        <v>0.7</v>
      </c>
      <c r="G2928" s="347" t="s">
        <v>11</v>
      </c>
      <c r="H2928" s="349">
        <v>38</v>
      </c>
      <c r="I2928" s="350" t="s">
        <v>12</v>
      </c>
      <c r="J2928" s="351">
        <f t="shared" si="45"/>
        <v>48.599999999999994</v>
      </c>
      <c r="K2928" s="351">
        <v>8.1</v>
      </c>
      <c r="L2928" s="3" t="str">
        <f>IFERROR(INDEX(dbOrdini[PREZZO
VINOLUX],MATCH(A2928,dbOrdini[CODICE
ANKER],0)),"")</f>
        <v/>
      </c>
      <c r="M2928" s="347" t="s">
        <v>10539</v>
      </c>
      <c r="N2928" s="15" t="str">
        <f>IFERROR(INDEX(dbOrdini[ORDINE],MATCH(A2928,dbOrdini[CODICE
ANKER]*(dbOrdini[CODICE
SUPPLY]="GEN24"),0)),"")</f>
        <v/>
      </c>
      <c r="O2928" s="352" t="s">
        <v>8</v>
      </c>
      <c r="P2928" s="347" t="s">
        <v>6475</v>
      </c>
    </row>
    <row r="2929" spans="1:16">
      <c r="A2929" s="347" t="s">
        <v>6476</v>
      </c>
      <c r="B2929" s="348">
        <v>0</v>
      </c>
      <c r="C2929" s="347" t="s">
        <v>28152</v>
      </c>
      <c r="D2929" s="347" t="s">
        <v>6477</v>
      </c>
      <c r="E2929" s="347">
        <v>4</v>
      </c>
      <c r="F2929" s="347">
        <v>0.7</v>
      </c>
      <c r="G2929" s="347" t="s">
        <v>11</v>
      </c>
      <c r="H2929" s="349">
        <v>40</v>
      </c>
      <c r="I2929" s="350" t="s">
        <v>12</v>
      </c>
      <c r="J2929" s="351">
        <f t="shared" si="45"/>
        <v>52.2</v>
      </c>
      <c r="K2929" s="351">
        <v>13.05</v>
      </c>
      <c r="L2929" s="3" t="str">
        <f>IFERROR(INDEX(dbOrdini[PREZZO
VINOLUX],MATCH(A2929,dbOrdini[CODICE
ANKER],0)),"")</f>
        <v/>
      </c>
      <c r="M2929" s="347" t="s">
        <v>10535</v>
      </c>
      <c r="N2929" s="15" t="str">
        <f>IFERROR(INDEX(dbOrdini[ORDINE],MATCH(A2929,dbOrdini[CODICE
ANKER]*(dbOrdini[CODICE
SUPPLY]="GEN24"),0)),"")</f>
        <v/>
      </c>
      <c r="O2929" s="352" t="s">
        <v>8</v>
      </c>
      <c r="P2929" s="347" t="s">
        <v>6478</v>
      </c>
    </row>
    <row r="2930" spans="1:16">
      <c r="A2930" s="347" t="s">
        <v>10993</v>
      </c>
      <c r="B2930" s="348">
        <v>0</v>
      </c>
      <c r="C2930" s="347" t="s">
        <v>28152</v>
      </c>
      <c r="D2930" s="347" t="s">
        <v>10994</v>
      </c>
      <c r="E2930" s="347">
        <v>6</v>
      </c>
      <c r="F2930" s="347">
        <v>1</v>
      </c>
      <c r="G2930" s="347" t="s">
        <v>11</v>
      </c>
      <c r="H2930" s="349">
        <v>25</v>
      </c>
      <c r="I2930" s="350" t="s">
        <v>12</v>
      </c>
      <c r="J2930" s="351">
        <f t="shared" si="45"/>
        <v>42.900000000000006</v>
      </c>
      <c r="K2930" s="351">
        <v>7.15</v>
      </c>
      <c r="L2930" s="3" t="str">
        <f>IFERROR(INDEX(dbOrdini[PREZZO
VINOLUX],MATCH(A2930,dbOrdini[CODICE
ANKER],0)),"")</f>
        <v/>
      </c>
      <c r="M2930" s="347" t="s">
        <v>10539</v>
      </c>
      <c r="N2930" s="15" t="str">
        <f>IFERROR(INDEX(dbOrdini[ORDINE],MATCH(A2930,dbOrdini[CODICE
ANKER]*(dbOrdini[CODICE
SUPPLY]="GEN24"),0)),"")</f>
        <v/>
      </c>
      <c r="O2930" s="352" t="s">
        <v>8</v>
      </c>
      <c r="P2930" s="347" t="s">
        <v>11785</v>
      </c>
    </row>
    <row r="2931" spans="1:16">
      <c r="A2931" s="347" t="s">
        <v>6482</v>
      </c>
      <c r="B2931" s="348">
        <v>0</v>
      </c>
      <c r="C2931" s="347" t="s">
        <v>28152</v>
      </c>
      <c r="D2931" s="347" t="s">
        <v>6480</v>
      </c>
      <c r="E2931" s="347">
        <v>6</v>
      </c>
      <c r="F2931" s="347">
        <v>0.7</v>
      </c>
      <c r="G2931" s="347" t="s">
        <v>11</v>
      </c>
      <c r="H2931" s="349">
        <v>81</v>
      </c>
      <c r="I2931" s="350" t="s">
        <v>12</v>
      </c>
      <c r="J2931" s="351">
        <f t="shared" si="45"/>
        <v>55.800000000000004</v>
      </c>
      <c r="K2931" s="351">
        <v>9.3000000000000007</v>
      </c>
      <c r="L2931" s="3" t="str">
        <f>IFERROR(INDEX(dbOrdini[PREZZO
VINOLUX],MATCH(A2931,dbOrdini[CODICE
ANKER],0)),"")</f>
        <v/>
      </c>
      <c r="M2931" s="347" t="s">
        <v>10551</v>
      </c>
      <c r="N2931" s="15" t="str">
        <f>IFERROR(INDEX(dbOrdini[ORDINE],MATCH(A2931,dbOrdini[CODICE
ANKER]*(dbOrdini[CODICE
SUPPLY]="GEN24"),0)),"")</f>
        <v/>
      </c>
      <c r="O2931" s="352" t="s">
        <v>8</v>
      </c>
      <c r="P2931" s="347" t="s">
        <v>6483</v>
      </c>
    </row>
    <row r="2932" spans="1:16">
      <c r="A2932" s="347" t="s">
        <v>6479</v>
      </c>
      <c r="B2932" s="348">
        <v>1</v>
      </c>
      <c r="C2932" s="347" t="s">
        <v>28152</v>
      </c>
      <c r="D2932" s="347" t="s">
        <v>6480</v>
      </c>
      <c r="E2932" s="347">
        <v>24</v>
      </c>
      <c r="F2932" s="347">
        <v>0.2</v>
      </c>
      <c r="G2932" s="347" t="s">
        <v>11</v>
      </c>
      <c r="H2932" s="349">
        <v>81</v>
      </c>
      <c r="I2932" s="350" t="s">
        <v>12</v>
      </c>
      <c r="J2932" s="351">
        <f t="shared" si="45"/>
        <v>105.60000000000001</v>
      </c>
      <c r="K2932" s="351">
        <v>4.4000000000000004</v>
      </c>
      <c r="L2932" s="3" t="str">
        <f>IFERROR(INDEX(dbOrdini[PREZZO
VINOLUX],MATCH(A2932,dbOrdini[CODICE
ANKER],0)),"")</f>
        <v/>
      </c>
      <c r="M2932" s="347" t="s">
        <v>10551</v>
      </c>
      <c r="N2932" s="15" t="str">
        <f>IFERROR(INDEX(dbOrdini[ORDINE],MATCH(A2932,dbOrdini[CODICE
ANKER]*(dbOrdini[CODICE
SUPPLY]="GEN24"),0)),"")</f>
        <v/>
      </c>
      <c r="O2932" s="352" t="s">
        <v>8</v>
      </c>
      <c r="P2932" s="347" t="s">
        <v>6481</v>
      </c>
    </row>
    <row r="2933" spans="1:16">
      <c r="A2933" s="347" t="s">
        <v>6484</v>
      </c>
      <c r="B2933" s="348">
        <v>0</v>
      </c>
      <c r="C2933" s="347" t="s">
        <v>28152</v>
      </c>
      <c r="D2933" s="347" t="s">
        <v>6485</v>
      </c>
      <c r="E2933" s="347">
        <v>6</v>
      </c>
      <c r="F2933" s="347">
        <v>0.75</v>
      </c>
      <c r="G2933" s="347" t="s">
        <v>11</v>
      </c>
      <c r="H2933" s="349">
        <v>14</v>
      </c>
      <c r="I2933" s="350" t="s">
        <v>12</v>
      </c>
      <c r="J2933" s="351">
        <f t="shared" si="45"/>
        <v>124.5</v>
      </c>
      <c r="K2933" s="351">
        <v>20.75</v>
      </c>
      <c r="L2933" s="3" t="str">
        <f>IFERROR(INDEX(dbOrdini[PREZZO
VINOLUX],MATCH(A2933,dbOrdini[CODICE
ANKER],0)),"")</f>
        <v/>
      </c>
      <c r="M2933" s="347" t="s">
        <v>28211</v>
      </c>
      <c r="N2933" s="15" t="str">
        <f>IFERROR(INDEX(dbOrdini[ORDINE],MATCH(A2933,dbOrdini[CODICE
ANKER]*(dbOrdini[CODICE
SUPPLY]="GEN24"),0)),"")</f>
        <v/>
      </c>
      <c r="O2933" s="352" t="s">
        <v>8</v>
      </c>
      <c r="P2933" s="347" t="s">
        <v>6486</v>
      </c>
    </row>
    <row r="2934" spans="1:16">
      <c r="A2934" s="347" t="s">
        <v>6487</v>
      </c>
      <c r="B2934" s="348">
        <v>2</v>
      </c>
      <c r="C2934" s="347" t="s">
        <v>28152</v>
      </c>
      <c r="D2934" s="347" t="s">
        <v>6488</v>
      </c>
      <c r="E2934" s="347">
        <v>6</v>
      </c>
      <c r="F2934" s="347">
        <v>0.75</v>
      </c>
      <c r="G2934" s="347" t="s">
        <v>11</v>
      </c>
      <c r="H2934" s="349">
        <v>14</v>
      </c>
      <c r="I2934" s="350" t="s">
        <v>12</v>
      </c>
      <c r="J2934" s="351">
        <f t="shared" si="45"/>
        <v>130.80000000000001</v>
      </c>
      <c r="K2934" s="351">
        <v>21.8</v>
      </c>
      <c r="L2934" s="3" t="str">
        <f>IFERROR(INDEX(dbOrdini[PREZZO
VINOLUX],MATCH(A2934,dbOrdini[CODICE
ANKER],0)),"")</f>
        <v/>
      </c>
      <c r="M2934" s="347" t="s">
        <v>28211</v>
      </c>
      <c r="N2934" s="15" t="str">
        <f>IFERROR(INDEX(dbOrdini[ORDINE],MATCH(A2934,dbOrdini[CODICE
ANKER]*(dbOrdini[CODICE
SUPPLY]="GEN24"),0)),"")</f>
        <v/>
      </c>
      <c r="O2934" s="352" t="s">
        <v>8</v>
      </c>
      <c r="P2934" s="347" t="s">
        <v>28838</v>
      </c>
    </row>
    <row r="2935" spans="1:16">
      <c r="A2935" s="347" t="s">
        <v>6489</v>
      </c>
      <c r="B2935" s="348">
        <v>28</v>
      </c>
      <c r="C2935" s="347" t="s">
        <v>28152</v>
      </c>
      <c r="D2935" s="347" t="s">
        <v>6490</v>
      </c>
      <c r="E2935" s="347">
        <v>6</v>
      </c>
      <c r="F2935" s="347">
        <v>0.75</v>
      </c>
      <c r="G2935" s="347" t="s">
        <v>11</v>
      </c>
      <c r="H2935" s="349">
        <v>14.5</v>
      </c>
      <c r="I2935" s="350" t="s">
        <v>12</v>
      </c>
      <c r="J2935" s="351">
        <f t="shared" si="45"/>
        <v>53.400000000000006</v>
      </c>
      <c r="K2935" s="351">
        <v>8.9</v>
      </c>
      <c r="L2935" s="3" t="str">
        <f>IFERROR(INDEX(dbOrdini[PREZZO
VINOLUX],MATCH(A2935,dbOrdini[CODICE
ANKER],0)),"")</f>
        <v/>
      </c>
      <c r="M2935" s="347" t="s">
        <v>28211</v>
      </c>
      <c r="N2935" s="15" t="str">
        <f>IFERROR(INDEX(dbOrdini[ORDINE],MATCH(A2935,dbOrdini[CODICE
ANKER]*(dbOrdini[CODICE
SUPPLY]="GEN24"),0)),"")</f>
        <v/>
      </c>
      <c r="O2935" s="352" t="s">
        <v>8</v>
      </c>
      <c r="P2935" s="347" t="s">
        <v>28839</v>
      </c>
    </row>
    <row r="2936" spans="1:16">
      <c r="A2936" s="347" t="s">
        <v>6491</v>
      </c>
      <c r="B2936" s="348">
        <v>1</v>
      </c>
      <c r="C2936" s="347" t="s">
        <v>28152</v>
      </c>
      <c r="D2936" s="347" t="s">
        <v>6492</v>
      </c>
      <c r="E2936" s="347">
        <v>6</v>
      </c>
      <c r="F2936" s="347">
        <v>0.75</v>
      </c>
      <c r="G2936" s="347" t="s">
        <v>11</v>
      </c>
      <c r="H2936" s="349">
        <v>15</v>
      </c>
      <c r="I2936" s="350" t="s">
        <v>12</v>
      </c>
      <c r="J2936" s="351">
        <f t="shared" si="45"/>
        <v>87.9</v>
      </c>
      <c r="K2936" s="351">
        <v>14.65</v>
      </c>
      <c r="L2936" s="3" t="str">
        <f>IFERROR(INDEX(dbOrdini[PREZZO
VINOLUX],MATCH(A2936,dbOrdini[CODICE
ANKER],0)),"")</f>
        <v/>
      </c>
      <c r="M2936" s="347" t="s">
        <v>28211</v>
      </c>
      <c r="N2936" s="15" t="str">
        <f>IFERROR(INDEX(dbOrdini[ORDINE],MATCH(A2936,dbOrdini[CODICE
ANKER]*(dbOrdini[CODICE
SUPPLY]="GEN24"),0)),"")</f>
        <v/>
      </c>
      <c r="O2936" s="352" t="s">
        <v>8</v>
      </c>
      <c r="P2936" s="347" t="s">
        <v>6493</v>
      </c>
    </row>
    <row r="2937" spans="1:16">
      <c r="A2937" s="347" t="s">
        <v>6494</v>
      </c>
      <c r="B2937" s="348">
        <v>12</v>
      </c>
      <c r="C2937" s="347" t="s">
        <v>28152</v>
      </c>
      <c r="D2937" s="347" t="s">
        <v>6495</v>
      </c>
      <c r="E2937" s="347">
        <v>6</v>
      </c>
      <c r="F2937" s="347">
        <v>0.75</v>
      </c>
      <c r="G2937" s="347" t="s">
        <v>11</v>
      </c>
      <c r="H2937" s="349">
        <v>15</v>
      </c>
      <c r="I2937" s="350" t="s">
        <v>12</v>
      </c>
      <c r="J2937" s="351">
        <f t="shared" si="45"/>
        <v>83.699999999999989</v>
      </c>
      <c r="K2937" s="351">
        <v>13.95</v>
      </c>
      <c r="L2937" s="3" t="str">
        <f>IFERROR(INDEX(dbOrdini[PREZZO
VINOLUX],MATCH(A2937,dbOrdini[CODICE
ANKER],0)),"")</f>
        <v/>
      </c>
      <c r="M2937" s="347" t="s">
        <v>28211</v>
      </c>
      <c r="N2937" s="15" t="str">
        <f>IFERROR(INDEX(dbOrdini[ORDINE],MATCH(A2937,dbOrdini[CODICE
ANKER]*(dbOrdini[CODICE
SUPPLY]="GEN24"),0)),"")</f>
        <v/>
      </c>
      <c r="O2937" s="352" t="s">
        <v>8</v>
      </c>
      <c r="P2937" s="347" t="s">
        <v>6496</v>
      </c>
    </row>
    <row r="2938" spans="1:16">
      <c r="A2938" s="347" t="s">
        <v>6497</v>
      </c>
      <c r="B2938" s="348">
        <v>0</v>
      </c>
      <c r="C2938" s="347" t="s">
        <v>28152</v>
      </c>
      <c r="D2938" s="347" t="s">
        <v>6498</v>
      </c>
      <c r="E2938" s="347">
        <v>6</v>
      </c>
      <c r="F2938" s="347">
        <v>0.75</v>
      </c>
      <c r="G2938" s="347" t="s">
        <v>11</v>
      </c>
      <c r="H2938" s="349">
        <v>14.5</v>
      </c>
      <c r="I2938" s="350" t="s">
        <v>12</v>
      </c>
      <c r="J2938" s="351">
        <f t="shared" si="45"/>
        <v>298.20000000000005</v>
      </c>
      <c r="K2938" s="351">
        <v>49.7</v>
      </c>
      <c r="L2938" s="3" t="str">
        <f>IFERROR(INDEX(dbOrdini[PREZZO
VINOLUX],MATCH(A2938,dbOrdini[CODICE
ANKER],0)),"")</f>
        <v/>
      </c>
      <c r="M2938" s="347" t="s">
        <v>28211</v>
      </c>
      <c r="N2938" s="15" t="str">
        <f>IFERROR(INDEX(dbOrdini[ORDINE],MATCH(A2938,dbOrdini[CODICE
ANKER]*(dbOrdini[CODICE
SUPPLY]="GEN24"),0)),"")</f>
        <v/>
      </c>
      <c r="O2938" s="352" t="s">
        <v>8</v>
      </c>
      <c r="P2938" s="347" t="s">
        <v>28840</v>
      </c>
    </row>
    <row r="2939" spans="1:16">
      <c r="A2939" s="347" t="s">
        <v>6500</v>
      </c>
      <c r="B2939" s="348">
        <v>12</v>
      </c>
      <c r="C2939" s="347" t="s">
        <v>28152</v>
      </c>
      <c r="D2939" s="347" t="s">
        <v>6501</v>
      </c>
      <c r="E2939" s="347">
        <v>6</v>
      </c>
      <c r="F2939" s="347">
        <v>0.75</v>
      </c>
      <c r="G2939" s="347" t="s">
        <v>11</v>
      </c>
      <c r="H2939" s="349">
        <v>14.5</v>
      </c>
      <c r="I2939" s="350" t="s">
        <v>12</v>
      </c>
      <c r="J2939" s="351">
        <f t="shared" si="45"/>
        <v>284.10000000000002</v>
      </c>
      <c r="K2939" s="351">
        <v>47.35</v>
      </c>
      <c r="L2939" s="3" t="str">
        <f>IFERROR(INDEX(dbOrdini[PREZZO
VINOLUX],MATCH(A2939,dbOrdini[CODICE
ANKER],0)),"")</f>
        <v/>
      </c>
      <c r="M2939" s="347" t="s">
        <v>28211</v>
      </c>
      <c r="N2939" s="15" t="str">
        <f>IFERROR(INDEX(dbOrdini[ORDINE],MATCH(A2939,dbOrdini[CODICE
ANKER]*(dbOrdini[CODICE
SUPPLY]="GEN24"),0)),"")</f>
        <v/>
      </c>
      <c r="O2939" s="352" t="s">
        <v>8</v>
      </c>
      <c r="P2939" s="347" t="s">
        <v>6499</v>
      </c>
    </row>
    <row r="2940" spans="1:16">
      <c r="A2940" s="347" t="s">
        <v>6502</v>
      </c>
      <c r="B2940" s="348">
        <v>17</v>
      </c>
      <c r="C2940" s="347" t="s">
        <v>28152</v>
      </c>
      <c r="D2940" s="347" t="s">
        <v>6503</v>
      </c>
      <c r="E2940" s="347">
        <v>6</v>
      </c>
      <c r="F2940" s="347">
        <v>0.75</v>
      </c>
      <c r="G2940" s="347" t="s">
        <v>11</v>
      </c>
      <c r="H2940" s="349">
        <v>14.5</v>
      </c>
      <c r="I2940" s="350" t="s">
        <v>12</v>
      </c>
      <c r="J2940" s="351">
        <f t="shared" si="45"/>
        <v>146.10000000000002</v>
      </c>
      <c r="K2940" s="351">
        <v>24.35</v>
      </c>
      <c r="L2940" s="3" t="str">
        <f>IFERROR(INDEX(dbOrdini[PREZZO
VINOLUX],MATCH(A2940,dbOrdini[CODICE
ANKER],0)),"")</f>
        <v/>
      </c>
      <c r="M2940" s="347" t="s">
        <v>28211</v>
      </c>
      <c r="N2940" s="15" t="str">
        <f>IFERROR(INDEX(dbOrdini[ORDINE],MATCH(A2940,dbOrdini[CODICE
ANKER]*(dbOrdini[CODICE
SUPPLY]="GEN24"),0)),"")</f>
        <v/>
      </c>
      <c r="O2940" s="352" t="s">
        <v>8</v>
      </c>
      <c r="P2940" s="347" t="s">
        <v>6504</v>
      </c>
    </row>
    <row r="2941" spans="1:16">
      <c r="A2941" s="347" t="s">
        <v>6505</v>
      </c>
      <c r="B2941" s="348">
        <v>5</v>
      </c>
      <c r="C2941" s="347" t="s">
        <v>28152</v>
      </c>
      <c r="D2941" s="347" t="s">
        <v>6506</v>
      </c>
      <c r="E2941" s="347">
        <v>6</v>
      </c>
      <c r="F2941" s="347">
        <v>0.75</v>
      </c>
      <c r="G2941" s="347" t="s">
        <v>11</v>
      </c>
      <c r="H2941" s="349">
        <v>14.5</v>
      </c>
      <c r="I2941" s="350" t="s">
        <v>12</v>
      </c>
      <c r="J2941" s="351">
        <f t="shared" si="45"/>
        <v>199.5</v>
      </c>
      <c r="K2941" s="351">
        <v>33.25</v>
      </c>
      <c r="L2941" s="3" t="str">
        <f>IFERROR(INDEX(dbOrdini[PREZZO
VINOLUX],MATCH(A2941,dbOrdini[CODICE
ANKER],0)),"")</f>
        <v/>
      </c>
      <c r="M2941" s="347" t="s">
        <v>28211</v>
      </c>
      <c r="N2941" s="15" t="str">
        <f>IFERROR(INDEX(dbOrdini[ORDINE],MATCH(A2941,dbOrdini[CODICE
ANKER]*(dbOrdini[CODICE
SUPPLY]="GEN24"),0)),"")</f>
        <v/>
      </c>
      <c r="O2941" s="352" t="s">
        <v>8</v>
      </c>
      <c r="P2941" s="347" t="s">
        <v>6507</v>
      </c>
    </row>
    <row r="2942" spans="1:16">
      <c r="A2942" s="347" t="s">
        <v>6508</v>
      </c>
      <c r="B2942" s="348">
        <v>1</v>
      </c>
      <c r="C2942" s="347" t="s">
        <v>28152</v>
      </c>
      <c r="D2942" s="347" t="s">
        <v>6509</v>
      </c>
      <c r="E2942" s="347">
        <v>6</v>
      </c>
      <c r="F2942" s="347">
        <v>0.75</v>
      </c>
      <c r="G2942" s="347" t="s">
        <v>11</v>
      </c>
      <c r="H2942" s="349">
        <v>13</v>
      </c>
      <c r="I2942" s="350" t="s">
        <v>12</v>
      </c>
      <c r="J2942" s="351">
        <f t="shared" si="45"/>
        <v>45.599999999999994</v>
      </c>
      <c r="K2942" s="351">
        <v>7.6</v>
      </c>
      <c r="L2942" s="3" t="str">
        <f>IFERROR(INDEX(dbOrdini[PREZZO
VINOLUX],MATCH(A2942,dbOrdini[CODICE
ANKER],0)),"")</f>
        <v/>
      </c>
      <c r="M2942" s="347" t="s">
        <v>28211</v>
      </c>
      <c r="N2942" s="15" t="str">
        <f>IFERROR(INDEX(dbOrdini[ORDINE],MATCH(A2942,dbOrdini[CODICE
ANKER]*(dbOrdini[CODICE
SUPPLY]="GEN24"),0)),"")</f>
        <v/>
      </c>
      <c r="O2942" s="352" t="s">
        <v>8</v>
      </c>
      <c r="P2942" s="347" t="s">
        <v>6510</v>
      </c>
    </row>
    <row r="2943" spans="1:16">
      <c r="A2943" s="347" t="s">
        <v>6511</v>
      </c>
      <c r="B2943" s="348">
        <v>3</v>
      </c>
      <c r="C2943" s="347" t="s">
        <v>28152</v>
      </c>
      <c r="D2943" s="347" t="s">
        <v>6512</v>
      </c>
      <c r="E2943" s="347">
        <v>6</v>
      </c>
      <c r="F2943" s="347">
        <v>0.75</v>
      </c>
      <c r="G2943" s="347" t="s">
        <v>11</v>
      </c>
      <c r="H2943" s="349">
        <v>13</v>
      </c>
      <c r="I2943" s="350" t="s">
        <v>12</v>
      </c>
      <c r="J2943" s="351">
        <f t="shared" si="45"/>
        <v>54.900000000000006</v>
      </c>
      <c r="K2943" s="351">
        <v>9.15</v>
      </c>
      <c r="L2943" s="3" t="str">
        <f>IFERROR(INDEX(dbOrdini[PREZZO
VINOLUX],MATCH(A2943,dbOrdini[CODICE
ANKER],0)),"")</f>
        <v/>
      </c>
      <c r="M2943" s="347" t="s">
        <v>28210</v>
      </c>
      <c r="N2943" s="15" t="str">
        <f>IFERROR(INDEX(dbOrdini[ORDINE],MATCH(A2943,dbOrdini[CODICE
ANKER]*(dbOrdini[CODICE
SUPPLY]="GEN24"),0)),"")</f>
        <v/>
      </c>
      <c r="O2943" s="352" t="s">
        <v>8</v>
      </c>
      <c r="P2943" s="347" t="s">
        <v>28841</v>
      </c>
    </row>
    <row r="2944" spans="1:16">
      <c r="A2944" s="347" t="s">
        <v>6513</v>
      </c>
      <c r="B2944" s="348">
        <v>12</v>
      </c>
      <c r="C2944" s="347" t="s">
        <v>28152</v>
      </c>
      <c r="D2944" s="347" t="s">
        <v>6514</v>
      </c>
      <c r="E2944" s="347">
        <v>6</v>
      </c>
      <c r="F2944" s="347">
        <v>0.75</v>
      </c>
      <c r="G2944" s="347" t="s">
        <v>11</v>
      </c>
      <c r="H2944" s="349">
        <v>13</v>
      </c>
      <c r="I2944" s="350" t="s">
        <v>12</v>
      </c>
      <c r="J2944" s="351">
        <f t="shared" si="45"/>
        <v>61.5</v>
      </c>
      <c r="K2944" s="351">
        <v>10.25</v>
      </c>
      <c r="L2944" s="3" t="str">
        <f>IFERROR(INDEX(dbOrdini[PREZZO
VINOLUX],MATCH(A2944,dbOrdini[CODICE
ANKER],0)),"")</f>
        <v/>
      </c>
      <c r="M2944" s="347" t="s">
        <v>28210</v>
      </c>
      <c r="N2944" s="15" t="str">
        <f>IFERROR(INDEX(dbOrdini[ORDINE],MATCH(A2944,dbOrdini[CODICE
ANKER]*(dbOrdini[CODICE
SUPPLY]="GEN24"),0)),"")</f>
        <v/>
      </c>
      <c r="O2944" s="352" t="s">
        <v>8</v>
      </c>
      <c r="P2944" s="347" t="s">
        <v>6515</v>
      </c>
    </row>
    <row r="2945" spans="1:16">
      <c r="A2945" s="347" t="s">
        <v>11786</v>
      </c>
      <c r="B2945" s="348">
        <v>0</v>
      </c>
      <c r="C2945" s="347" t="s">
        <v>28152</v>
      </c>
      <c r="D2945" s="347" t="s">
        <v>11787</v>
      </c>
      <c r="E2945" s="347">
        <v>6</v>
      </c>
      <c r="F2945" s="347">
        <v>0.75</v>
      </c>
      <c r="G2945" s="347" t="s">
        <v>11262</v>
      </c>
      <c r="H2945" s="349">
        <v>13</v>
      </c>
      <c r="I2945" s="350" t="s">
        <v>12</v>
      </c>
      <c r="J2945" s="351">
        <f t="shared" si="45"/>
        <v>147</v>
      </c>
      <c r="K2945" s="351">
        <v>24.5</v>
      </c>
      <c r="L2945" s="3" t="str">
        <f>IFERROR(INDEX(dbOrdini[PREZZO
VINOLUX],MATCH(A2945,dbOrdini[CODICE
ANKER],0)),"")</f>
        <v/>
      </c>
      <c r="M2945" s="347" t="s">
        <v>28210</v>
      </c>
      <c r="N2945" s="15" t="str">
        <f>IFERROR(INDEX(dbOrdini[ORDINE],MATCH(A2945,dbOrdini[CODICE
ANKER]*(dbOrdini[CODICE
SUPPLY]="GEN24"),0)),"")</f>
        <v/>
      </c>
      <c r="O2945" s="352" t="s">
        <v>8</v>
      </c>
      <c r="P2945" s="347" t="s">
        <v>16</v>
      </c>
    </row>
    <row r="2946" spans="1:16">
      <c r="A2946" s="347" t="s">
        <v>6516</v>
      </c>
      <c r="B2946" s="348">
        <v>11</v>
      </c>
      <c r="C2946" s="347" t="s">
        <v>28152</v>
      </c>
      <c r="D2946" s="347" t="s">
        <v>6517</v>
      </c>
      <c r="E2946" s="347">
        <v>6</v>
      </c>
      <c r="F2946" s="347">
        <v>0.75</v>
      </c>
      <c r="G2946" s="347" t="s">
        <v>11</v>
      </c>
      <c r="H2946" s="349">
        <v>13.5</v>
      </c>
      <c r="I2946" s="350" t="s">
        <v>12</v>
      </c>
      <c r="J2946" s="351">
        <f t="shared" si="45"/>
        <v>51</v>
      </c>
      <c r="K2946" s="351">
        <v>8.5</v>
      </c>
      <c r="L2946" s="3" t="str">
        <f>IFERROR(INDEX(dbOrdini[PREZZO
VINOLUX],MATCH(A2946,dbOrdini[CODICE
ANKER],0)),"")</f>
        <v/>
      </c>
      <c r="M2946" s="347" t="s">
        <v>28210</v>
      </c>
      <c r="N2946" s="15" t="str">
        <f>IFERROR(INDEX(dbOrdini[ORDINE],MATCH(A2946,dbOrdini[CODICE
ANKER]*(dbOrdini[CODICE
SUPPLY]="GEN24"),0)),"")</f>
        <v/>
      </c>
      <c r="O2946" s="352" t="s">
        <v>8</v>
      </c>
      <c r="P2946" s="347" t="s">
        <v>6518</v>
      </c>
    </row>
    <row r="2947" spans="1:16">
      <c r="A2947" s="347" t="s">
        <v>6519</v>
      </c>
      <c r="B2947" s="348">
        <v>10</v>
      </c>
      <c r="C2947" s="347" t="s">
        <v>28152</v>
      </c>
      <c r="D2947" s="347" t="s">
        <v>6520</v>
      </c>
      <c r="E2947" s="347">
        <v>6</v>
      </c>
      <c r="F2947" s="347">
        <v>0.75</v>
      </c>
      <c r="G2947" s="347" t="s">
        <v>11</v>
      </c>
      <c r="H2947" s="349">
        <v>14</v>
      </c>
      <c r="I2947" s="350" t="s">
        <v>12</v>
      </c>
      <c r="J2947" s="351">
        <f t="shared" si="45"/>
        <v>97.5</v>
      </c>
      <c r="K2947" s="351">
        <v>16.25</v>
      </c>
      <c r="L2947" s="3" t="str">
        <f>IFERROR(INDEX(dbOrdini[PREZZO
VINOLUX],MATCH(A2947,dbOrdini[CODICE
ANKER],0)),"")</f>
        <v/>
      </c>
      <c r="M2947" s="347" t="s">
        <v>28210</v>
      </c>
      <c r="N2947" s="15" t="str">
        <f>IFERROR(INDEX(dbOrdini[ORDINE],MATCH(A2947,dbOrdini[CODICE
ANKER]*(dbOrdini[CODICE
SUPPLY]="GEN24"),0)),"")</f>
        <v/>
      </c>
      <c r="O2947" s="352" t="s">
        <v>8</v>
      </c>
      <c r="P2947" s="347" t="s">
        <v>6521</v>
      </c>
    </row>
    <row r="2948" spans="1:16">
      <c r="A2948" s="347" t="s">
        <v>6522</v>
      </c>
      <c r="B2948" s="348">
        <v>17</v>
      </c>
      <c r="C2948" s="347" t="s">
        <v>28152</v>
      </c>
      <c r="D2948" s="347" t="s">
        <v>6523</v>
      </c>
      <c r="E2948" s="347">
        <v>6</v>
      </c>
      <c r="F2948" s="347">
        <v>0.75</v>
      </c>
      <c r="G2948" s="347" t="s">
        <v>11</v>
      </c>
      <c r="H2948" s="349">
        <v>14.5</v>
      </c>
      <c r="I2948" s="350" t="s">
        <v>12</v>
      </c>
      <c r="J2948" s="351">
        <f t="shared" si="45"/>
        <v>49.5</v>
      </c>
      <c r="K2948" s="351">
        <v>8.25</v>
      </c>
      <c r="L2948" s="3" t="str">
        <f>IFERROR(INDEX(dbOrdini[PREZZO
VINOLUX],MATCH(A2948,dbOrdini[CODICE
ANKER],0)),"")</f>
        <v/>
      </c>
      <c r="M2948" s="347" t="s">
        <v>28188</v>
      </c>
      <c r="N2948" s="15" t="str">
        <f>IFERROR(INDEX(dbOrdini[ORDINE],MATCH(A2948,dbOrdini[CODICE
ANKER]*(dbOrdini[CODICE
SUPPLY]="GEN24"),0)),"")</f>
        <v/>
      </c>
      <c r="O2948" s="352" t="s">
        <v>8</v>
      </c>
      <c r="P2948" s="347" t="s">
        <v>6524</v>
      </c>
    </row>
    <row r="2949" spans="1:16">
      <c r="A2949" s="347" t="s">
        <v>6525</v>
      </c>
      <c r="B2949" s="348">
        <v>21</v>
      </c>
      <c r="C2949" s="347" t="s">
        <v>28152</v>
      </c>
      <c r="D2949" s="347" t="s">
        <v>6526</v>
      </c>
      <c r="E2949" s="347">
        <v>6</v>
      </c>
      <c r="F2949" s="347">
        <v>0.75</v>
      </c>
      <c r="G2949" s="347" t="s">
        <v>11</v>
      </c>
      <c r="H2949" s="349">
        <v>14.5</v>
      </c>
      <c r="I2949" s="350" t="s">
        <v>12</v>
      </c>
      <c r="J2949" s="351">
        <f t="shared" si="45"/>
        <v>63</v>
      </c>
      <c r="K2949" s="351">
        <v>10.5</v>
      </c>
      <c r="L2949" s="3" t="str">
        <f>IFERROR(INDEX(dbOrdini[PREZZO
VINOLUX],MATCH(A2949,dbOrdini[CODICE
ANKER],0)),"")</f>
        <v/>
      </c>
      <c r="M2949" s="347" t="s">
        <v>28211</v>
      </c>
      <c r="N2949" s="15" t="str">
        <f>IFERROR(INDEX(dbOrdini[ORDINE],MATCH(A2949,dbOrdini[CODICE
ANKER]*(dbOrdini[CODICE
SUPPLY]="GEN24"),0)),"")</f>
        <v/>
      </c>
      <c r="O2949" s="352" t="s">
        <v>8</v>
      </c>
      <c r="P2949" s="347" t="s">
        <v>6527</v>
      </c>
    </row>
    <row r="2950" spans="1:16">
      <c r="A2950" s="347" t="s">
        <v>6528</v>
      </c>
      <c r="B2950" s="348">
        <v>12</v>
      </c>
      <c r="C2950" s="347" t="s">
        <v>28152</v>
      </c>
      <c r="D2950" s="347" t="s">
        <v>6529</v>
      </c>
      <c r="E2950" s="347">
        <v>6</v>
      </c>
      <c r="F2950" s="347">
        <v>0.75</v>
      </c>
      <c r="G2950" s="347" t="s">
        <v>11</v>
      </c>
      <c r="H2950" s="349">
        <v>13</v>
      </c>
      <c r="I2950" s="350" t="s">
        <v>12</v>
      </c>
      <c r="J2950" s="351">
        <f t="shared" si="45"/>
        <v>47.099999999999994</v>
      </c>
      <c r="K2950" s="351">
        <v>7.85</v>
      </c>
      <c r="L2950" s="3" t="str">
        <f>IFERROR(INDEX(dbOrdini[PREZZO
VINOLUX],MATCH(A2950,dbOrdini[CODICE
ANKER],0)),"")</f>
        <v/>
      </c>
      <c r="M2950" s="347" t="s">
        <v>28210</v>
      </c>
      <c r="N2950" s="15" t="str">
        <f>IFERROR(INDEX(dbOrdini[ORDINE],MATCH(A2950,dbOrdini[CODICE
ANKER]*(dbOrdini[CODICE
SUPPLY]="GEN24"),0)),"")</f>
        <v/>
      </c>
      <c r="O2950" s="352" t="s">
        <v>8</v>
      </c>
      <c r="P2950" s="347" t="s">
        <v>6530</v>
      </c>
    </row>
    <row r="2951" spans="1:16">
      <c r="A2951" s="347" t="s">
        <v>6531</v>
      </c>
      <c r="B2951" s="348">
        <v>22</v>
      </c>
      <c r="C2951" s="347" t="s">
        <v>28152</v>
      </c>
      <c r="D2951" s="347" t="s">
        <v>6532</v>
      </c>
      <c r="E2951" s="347">
        <v>6</v>
      </c>
      <c r="F2951" s="347">
        <v>0.75</v>
      </c>
      <c r="G2951" s="347" t="s">
        <v>11</v>
      </c>
      <c r="H2951" s="349">
        <v>14</v>
      </c>
      <c r="I2951" s="350" t="s">
        <v>12</v>
      </c>
      <c r="J2951" s="351">
        <f t="shared" si="45"/>
        <v>56.400000000000006</v>
      </c>
      <c r="K2951" s="351">
        <v>9.4</v>
      </c>
      <c r="L2951" s="3" t="str">
        <f>IFERROR(INDEX(dbOrdini[PREZZO
VINOLUX],MATCH(A2951,dbOrdini[CODICE
ANKER],0)),"")</f>
        <v/>
      </c>
      <c r="M2951" s="347" t="s">
        <v>28211</v>
      </c>
      <c r="N2951" s="15" t="str">
        <f>IFERROR(INDEX(dbOrdini[ORDINE],MATCH(A2951,dbOrdini[CODICE
ANKER]*(dbOrdini[CODICE
SUPPLY]="GEN24"),0)),"")</f>
        <v/>
      </c>
      <c r="O2951" s="352" t="s">
        <v>8</v>
      </c>
      <c r="P2951" s="347" t="s">
        <v>28842</v>
      </c>
    </row>
    <row r="2952" spans="1:16">
      <c r="A2952" s="347" t="s">
        <v>6533</v>
      </c>
      <c r="B2952" s="348">
        <v>9</v>
      </c>
      <c r="C2952" s="347" t="s">
        <v>28152</v>
      </c>
      <c r="D2952" s="347" t="s">
        <v>6534</v>
      </c>
      <c r="E2952" s="347">
        <v>6</v>
      </c>
      <c r="F2952" s="347">
        <v>0.75</v>
      </c>
      <c r="G2952" s="347" t="s">
        <v>11</v>
      </c>
      <c r="H2952" s="349">
        <v>5</v>
      </c>
      <c r="I2952" s="350" t="s">
        <v>12</v>
      </c>
      <c r="J2952" s="351">
        <f t="shared" si="45"/>
        <v>57</v>
      </c>
      <c r="K2952" s="351">
        <v>9.5</v>
      </c>
      <c r="L2952" s="3" t="str">
        <f>IFERROR(INDEX(dbOrdini[PREZZO
VINOLUX],MATCH(A2952,dbOrdini[CODICE
ANKER],0)),"")</f>
        <v/>
      </c>
      <c r="M2952" s="347" t="s">
        <v>28210</v>
      </c>
      <c r="N2952" s="15" t="str">
        <f>IFERROR(INDEX(dbOrdini[ORDINE],MATCH(A2952,dbOrdini[CODICE
ANKER]*(dbOrdini[CODICE
SUPPLY]="GEN24"),0)),"")</f>
        <v/>
      </c>
      <c r="O2952" s="352" t="s">
        <v>8</v>
      </c>
      <c r="P2952" s="347" t="s">
        <v>6535</v>
      </c>
    </row>
    <row r="2953" spans="1:16">
      <c r="A2953" s="347" t="s">
        <v>6536</v>
      </c>
      <c r="B2953" s="348">
        <v>24</v>
      </c>
      <c r="C2953" s="347" t="s">
        <v>28152</v>
      </c>
      <c r="D2953" s="347" t="s">
        <v>6537</v>
      </c>
      <c r="E2953" s="347">
        <v>6</v>
      </c>
      <c r="F2953" s="347">
        <v>0.75</v>
      </c>
      <c r="G2953" s="347" t="s">
        <v>11</v>
      </c>
      <c r="H2953" s="349">
        <v>14.5</v>
      </c>
      <c r="I2953" s="350" t="s">
        <v>12</v>
      </c>
      <c r="J2953" s="351">
        <f t="shared" si="45"/>
        <v>93.6</v>
      </c>
      <c r="K2953" s="351">
        <v>15.6</v>
      </c>
      <c r="L2953" s="3" t="str">
        <f>IFERROR(INDEX(dbOrdini[PREZZO
VINOLUX],MATCH(A2953,dbOrdini[CODICE
ANKER],0)),"")</f>
        <v/>
      </c>
      <c r="M2953" s="347" t="s">
        <v>28211</v>
      </c>
      <c r="N2953" s="15" t="str">
        <f>IFERROR(INDEX(dbOrdini[ORDINE],MATCH(A2953,dbOrdini[CODICE
ANKER]*(dbOrdini[CODICE
SUPPLY]="GEN24"),0)),"")</f>
        <v/>
      </c>
      <c r="O2953" s="352" t="s">
        <v>8</v>
      </c>
      <c r="P2953" s="347" t="s">
        <v>28843</v>
      </c>
    </row>
    <row r="2954" spans="1:16">
      <c r="A2954" s="347" t="s">
        <v>6538</v>
      </c>
      <c r="B2954" s="348">
        <v>1</v>
      </c>
      <c r="C2954" s="347" t="s">
        <v>28152</v>
      </c>
      <c r="D2954" s="347" t="s">
        <v>6539</v>
      </c>
      <c r="E2954" s="347">
        <v>6</v>
      </c>
      <c r="F2954" s="347">
        <v>0.75</v>
      </c>
      <c r="G2954" s="347" t="s">
        <v>11</v>
      </c>
      <c r="H2954" s="349">
        <v>13.5</v>
      </c>
      <c r="I2954" s="350" t="s">
        <v>12</v>
      </c>
      <c r="J2954" s="351">
        <f t="shared" si="45"/>
        <v>36.599999999999994</v>
      </c>
      <c r="K2954" s="351">
        <v>6.1</v>
      </c>
      <c r="L2954" s="3" t="str">
        <f>IFERROR(INDEX(dbOrdini[PREZZO
VINOLUX],MATCH(A2954,dbOrdini[CODICE
ANKER],0)),"")</f>
        <v/>
      </c>
      <c r="M2954" s="347" t="s">
        <v>28211</v>
      </c>
      <c r="N2954" s="15" t="str">
        <f>IFERROR(INDEX(dbOrdini[ORDINE],MATCH(A2954,dbOrdini[CODICE
ANKER]*(dbOrdini[CODICE
SUPPLY]="GEN24"),0)),"")</f>
        <v/>
      </c>
      <c r="O2954" s="352" t="s">
        <v>8</v>
      </c>
      <c r="P2954" s="347" t="s">
        <v>6540</v>
      </c>
    </row>
    <row r="2955" spans="1:16">
      <c r="A2955" s="347" t="s">
        <v>6541</v>
      </c>
      <c r="B2955" s="348">
        <v>9</v>
      </c>
      <c r="C2955" s="347" t="s">
        <v>28152</v>
      </c>
      <c r="D2955" s="347" t="s">
        <v>6542</v>
      </c>
      <c r="E2955" s="347">
        <v>6</v>
      </c>
      <c r="F2955" s="347">
        <v>0.75</v>
      </c>
      <c r="G2955" s="347" t="s">
        <v>11</v>
      </c>
      <c r="H2955" s="349">
        <v>13.5</v>
      </c>
      <c r="I2955" s="350" t="s">
        <v>12</v>
      </c>
      <c r="J2955" s="351">
        <f t="shared" si="45"/>
        <v>37.5</v>
      </c>
      <c r="K2955" s="351">
        <v>6.25</v>
      </c>
      <c r="L2955" s="3" t="str">
        <f>IFERROR(INDEX(dbOrdini[PREZZO
VINOLUX],MATCH(A2955,dbOrdini[CODICE
ANKER],0)),"")</f>
        <v/>
      </c>
      <c r="M2955" s="347" t="s">
        <v>28211</v>
      </c>
      <c r="N2955" s="15" t="str">
        <f>IFERROR(INDEX(dbOrdini[ORDINE],MATCH(A2955,dbOrdini[CODICE
ANKER]*(dbOrdini[CODICE
SUPPLY]="GEN24"),0)),"")</f>
        <v/>
      </c>
      <c r="O2955" s="352" t="s">
        <v>8</v>
      </c>
      <c r="P2955" s="347" t="s">
        <v>6543</v>
      </c>
    </row>
    <row r="2956" spans="1:16">
      <c r="A2956" s="347" t="s">
        <v>11788</v>
      </c>
      <c r="B2956" s="348">
        <v>3</v>
      </c>
      <c r="C2956" s="347" t="s">
        <v>28152</v>
      </c>
      <c r="D2956" s="347" t="s">
        <v>11789</v>
      </c>
      <c r="E2956" s="347">
        <v>6</v>
      </c>
      <c r="F2956" s="347">
        <v>0.75</v>
      </c>
      <c r="G2956" s="347" t="s">
        <v>11</v>
      </c>
      <c r="H2956" s="349">
        <v>15</v>
      </c>
      <c r="I2956" s="350" t="s">
        <v>12</v>
      </c>
      <c r="J2956" s="351">
        <f t="shared" si="45"/>
        <v>90</v>
      </c>
      <c r="K2956" s="351">
        <v>15</v>
      </c>
      <c r="L2956" s="3" t="str">
        <f>IFERROR(INDEX(dbOrdini[PREZZO
VINOLUX],MATCH(A2956,dbOrdini[CODICE
ANKER],0)),"")</f>
        <v/>
      </c>
      <c r="M2956" s="347" t="s">
        <v>28211</v>
      </c>
      <c r="N2956" s="15" t="str">
        <f>IFERROR(INDEX(dbOrdini[ORDINE],MATCH(A2956,dbOrdini[CODICE
ANKER]*(dbOrdini[CODICE
SUPPLY]="GEN24"),0)),"")</f>
        <v/>
      </c>
      <c r="O2956" s="352" t="s">
        <v>8</v>
      </c>
      <c r="P2956" s="347" t="s">
        <v>6546</v>
      </c>
    </row>
    <row r="2957" spans="1:16">
      <c r="A2957" s="347" t="s">
        <v>6544</v>
      </c>
      <c r="B2957" s="348">
        <v>7</v>
      </c>
      <c r="C2957" s="347" t="s">
        <v>28152</v>
      </c>
      <c r="D2957" s="347" t="s">
        <v>6545</v>
      </c>
      <c r="E2957" s="347">
        <v>6</v>
      </c>
      <c r="F2957" s="347">
        <v>0.75</v>
      </c>
      <c r="G2957" s="347" t="s">
        <v>11</v>
      </c>
      <c r="H2957" s="349">
        <v>15</v>
      </c>
      <c r="I2957" s="350" t="s">
        <v>12</v>
      </c>
      <c r="J2957" s="351">
        <f t="shared" ref="J2957:J3020" si="46">E2957*K2957</f>
        <v>108</v>
      </c>
      <c r="K2957" s="351">
        <v>18</v>
      </c>
      <c r="L2957" s="3" t="str">
        <f>IFERROR(INDEX(dbOrdini[PREZZO
VINOLUX],MATCH(A2957,dbOrdini[CODICE
ANKER],0)),"")</f>
        <v/>
      </c>
      <c r="M2957" s="347" t="s">
        <v>28211</v>
      </c>
      <c r="N2957" s="15" t="str">
        <f>IFERROR(INDEX(dbOrdini[ORDINE],MATCH(A2957,dbOrdini[CODICE
ANKER]*(dbOrdini[CODICE
SUPPLY]="GEN24"),0)),"")</f>
        <v/>
      </c>
      <c r="O2957" s="352" t="s">
        <v>8</v>
      </c>
      <c r="P2957" s="347" t="s">
        <v>28844</v>
      </c>
    </row>
    <row r="2958" spans="1:16">
      <c r="A2958" s="347" t="s">
        <v>6547</v>
      </c>
      <c r="B2958" s="348">
        <v>0</v>
      </c>
      <c r="C2958" s="347" t="s">
        <v>28152</v>
      </c>
      <c r="D2958" s="347" t="s">
        <v>6548</v>
      </c>
      <c r="E2958" s="347">
        <v>6</v>
      </c>
      <c r="F2958" s="347">
        <v>0.7</v>
      </c>
      <c r="G2958" s="347" t="s">
        <v>11</v>
      </c>
      <c r="H2958" s="349">
        <v>40</v>
      </c>
      <c r="I2958" s="350" t="s">
        <v>12</v>
      </c>
      <c r="J2958" s="351">
        <f t="shared" si="46"/>
        <v>141.89999999999998</v>
      </c>
      <c r="K2958" s="351">
        <v>23.65</v>
      </c>
      <c r="L2958" s="3" t="str">
        <f>IFERROR(INDEX(dbOrdini[PREZZO
VINOLUX],MATCH(A2958,dbOrdini[CODICE
ANKER],0)),"")</f>
        <v/>
      </c>
      <c r="M2958" s="347" t="s">
        <v>10541</v>
      </c>
      <c r="N2958" s="15" t="str">
        <f>IFERROR(INDEX(dbOrdini[ORDINE],MATCH(A2958,dbOrdini[CODICE
ANKER]*(dbOrdini[CODICE
SUPPLY]="GEN24"),0)),"")</f>
        <v/>
      </c>
      <c r="O2958" s="352" t="s">
        <v>8</v>
      </c>
      <c r="P2958" s="347" t="s">
        <v>6549</v>
      </c>
    </row>
    <row r="2959" spans="1:16">
      <c r="A2959" s="347" t="s">
        <v>6550</v>
      </c>
      <c r="B2959" s="348">
        <v>0</v>
      </c>
      <c r="C2959" s="347" t="s">
        <v>28152</v>
      </c>
      <c r="D2959" s="347" t="s">
        <v>6551</v>
      </c>
      <c r="E2959" s="347">
        <v>6</v>
      </c>
      <c r="F2959" s="347">
        <v>0.7</v>
      </c>
      <c r="G2959" s="347" t="s">
        <v>11</v>
      </c>
      <c r="H2959" s="349">
        <v>43</v>
      </c>
      <c r="I2959" s="350" t="s">
        <v>12</v>
      </c>
      <c r="J2959" s="351">
        <f t="shared" si="46"/>
        <v>193.5</v>
      </c>
      <c r="K2959" s="351">
        <v>32.25</v>
      </c>
      <c r="L2959" s="3" t="str">
        <f>IFERROR(INDEX(dbOrdini[PREZZO
VINOLUX],MATCH(A2959,dbOrdini[CODICE
ANKER],0)),"")</f>
        <v/>
      </c>
      <c r="M2959" s="347" t="s">
        <v>10541</v>
      </c>
      <c r="N2959" s="15" t="str">
        <f>IFERROR(INDEX(dbOrdini[ORDINE],MATCH(A2959,dbOrdini[CODICE
ANKER]*(dbOrdini[CODICE
SUPPLY]="GEN24"),0)),"")</f>
        <v/>
      </c>
      <c r="O2959" s="352" t="s">
        <v>8</v>
      </c>
      <c r="P2959" s="347" t="s">
        <v>6552</v>
      </c>
    </row>
    <row r="2960" spans="1:16">
      <c r="A2960" s="347" t="s">
        <v>6553</v>
      </c>
      <c r="B2960" s="348">
        <v>59</v>
      </c>
      <c r="C2960" s="347" t="s">
        <v>28152</v>
      </c>
      <c r="D2960" s="347" t="s">
        <v>6554</v>
      </c>
      <c r="E2960" s="347">
        <v>6</v>
      </c>
      <c r="F2960" s="347">
        <v>0.7</v>
      </c>
      <c r="G2960" s="347" t="s">
        <v>11262</v>
      </c>
      <c r="H2960" s="349">
        <v>40</v>
      </c>
      <c r="I2960" s="350" t="s">
        <v>12</v>
      </c>
      <c r="J2960" s="351">
        <f t="shared" si="46"/>
        <v>279.89999999999998</v>
      </c>
      <c r="K2960" s="351">
        <v>46.65</v>
      </c>
      <c r="L2960" s="3" t="str">
        <f>IFERROR(INDEX(dbOrdini[PREZZO
VINOLUX],MATCH(A2960,dbOrdini[CODICE
ANKER],0)),"")</f>
        <v/>
      </c>
      <c r="M2960" s="347" t="s">
        <v>10548</v>
      </c>
      <c r="N2960" s="15" t="str">
        <f>IFERROR(INDEX(dbOrdini[ORDINE],MATCH(A2960,dbOrdini[CODICE
ANKER]*(dbOrdini[CODICE
SUPPLY]="GEN24"),0)),"")</f>
        <v/>
      </c>
      <c r="O2960" s="352" t="s">
        <v>8</v>
      </c>
      <c r="P2960" s="347" t="s">
        <v>6555</v>
      </c>
    </row>
    <row r="2961" spans="1:16">
      <c r="A2961" s="347" t="s">
        <v>6556</v>
      </c>
      <c r="B2961" s="348">
        <v>0</v>
      </c>
      <c r="C2961" s="347" t="s">
        <v>28152</v>
      </c>
      <c r="D2961" s="347" t="s">
        <v>6557</v>
      </c>
      <c r="E2961" s="347">
        <v>3</v>
      </c>
      <c r="F2961" s="347">
        <v>0.7</v>
      </c>
      <c r="G2961" s="347" t="s">
        <v>11</v>
      </c>
      <c r="H2961" s="349">
        <v>43</v>
      </c>
      <c r="I2961" s="350" t="s">
        <v>12</v>
      </c>
      <c r="J2961" s="351">
        <f t="shared" si="46"/>
        <v>990</v>
      </c>
      <c r="K2961" s="351">
        <v>330</v>
      </c>
      <c r="L2961" s="3" t="str">
        <f>IFERROR(INDEX(dbOrdini[PREZZO
VINOLUX],MATCH(A2961,dbOrdini[CODICE
ANKER],0)),"")</f>
        <v/>
      </c>
      <c r="M2961" s="347" t="s">
        <v>10548</v>
      </c>
      <c r="N2961" s="15" t="str">
        <f>IFERROR(INDEX(dbOrdini[ORDINE],MATCH(A2961,dbOrdini[CODICE
ANKER]*(dbOrdini[CODICE
SUPPLY]="GEN24"),0)),"")</f>
        <v/>
      </c>
      <c r="O2961" s="352" t="s">
        <v>8</v>
      </c>
      <c r="P2961" s="347" t="s">
        <v>6558</v>
      </c>
    </row>
    <row r="2962" spans="1:16">
      <c r="A2962" s="347" t="s">
        <v>11790</v>
      </c>
      <c r="B2962" s="348">
        <v>17</v>
      </c>
      <c r="C2962" s="347" t="s">
        <v>28152</v>
      </c>
      <c r="D2962" s="347" t="s">
        <v>11791</v>
      </c>
      <c r="E2962" s="347">
        <v>12</v>
      </c>
      <c r="F2962" s="347">
        <v>0.7</v>
      </c>
      <c r="G2962" s="347" t="s">
        <v>11</v>
      </c>
      <c r="H2962" s="349">
        <v>40</v>
      </c>
      <c r="I2962" s="350" t="s">
        <v>12</v>
      </c>
      <c r="J2962" s="351">
        <f t="shared" si="46"/>
        <v>1308</v>
      </c>
      <c r="K2962" s="351">
        <v>109</v>
      </c>
      <c r="L2962" s="3" t="str">
        <f>IFERROR(INDEX(dbOrdini[PREZZO
VINOLUX],MATCH(A2962,dbOrdini[CODICE
ANKER],0)),"")</f>
        <v/>
      </c>
      <c r="M2962" s="347" t="s">
        <v>10548</v>
      </c>
      <c r="N2962" s="15" t="str">
        <f>IFERROR(INDEX(dbOrdini[ORDINE],MATCH(A2962,dbOrdini[CODICE
ANKER]*(dbOrdini[CODICE
SUPPLY]="GEN24"),0)),"")</f>
        <v/>
      </c>
      <c r="O2962" s="352" t="s">
        <v>8</v>
      </c>
      <c r="P2962" s="347" t="s">
        <v>16</v>
      </c>
    </row>
    <row r="2963" spans="1:16">
      <c r="A2963" s="347" t="s">
        <v>6559</v>
      </c>
      <c r="B2963" s="348">
        <v>0</v>
      </c>
      <c r="C2963" s="347" t="s">
        <v>28152</v>
      </c>
      <c r="D2963" s="347" t="s">
        <v>6560</v>
      </c>
      <c r="E2963" s="347">
        <v>12</v>
      </c>
      <c r="F2963" s="347">
        <v>0.7</v>
      </c>
      <c r="G2963" s="347" t="s">
        <v>11</v>
      </c>
      <c r="H2963" s="349">
        <v>40</v>
      </c>
      <c r="I2963" s="350" t="s">
        <v>12</v>
      </c>
      <c r="J2963" s="351">
        <f t="shared" si="46"/>
        <v>1308</v>
      </c>
      <c r="K2963" s="351">
        <v>109</v>
      </c>
      <c r="L2963" s="3" t="str">
        <f>IFERROR(INDEX(dbOrdini[PREZZO
VINOLUX],MATCH(A2963,dbOrdini[CODICE
ANKER],0)),"")</f>
        <v/>
      </c>
      <c r="M2963" s="347" t="s">
        <v>10548</v>
      </c>
      <c r="N2963" s="15" t="str">
        <f>IFERROR(INDEX(dbOrdini[ORDINE],MATCH(A2963,dbOrdini[CODICE
ANKER]*(dbOrdini[CODICE
SUPPLY]="GEN24"),0)),"")</f>
        <v/>
      </c>
      <c r="O2963" s="352" t="s">
        <v>8</v>
      </c>
      <c r="P2963" s="347" t="s">
        <v>6561</v>
      </c>
    </row>
    <row r="2964" spans="1:16">
      <c r="A2964" s="347" t="s">
        <v>6562</v>
      </c>
      <c r="B2964" s="348">
        <v>296</v>
      </c>
      <c r="C2964" s="347" t="s">
        <v>28152</v>
      </c>
      <c r="D2964" s="347" t="s">
        <v>6560</v>
      </c>
      <c r="E2964" s="347">
        <v>3</v>
      </c>
      <c r="F2964" s="347">
        <v>0.7</v>
      </c>
      <c r="G2964" s="347" t="s">
        <v>11</v>
      </c>
      <c r="H2964" s="349">
        <v>40</v>
      </c>
      <c r="I2964" s="350" t="s">
        <v>12</v>
      </c>
      <c r="J2964" s="351">
        <f t="shared" si="46"/>
        <v>315</v>
      </c>
      <c r="K2964" s="351">
        <v>105</v>
      </c>
      <c r="L2964" s="3" t="str">
        <f>IFERROR(INDEX(dbOrdini[PREZZO
VINOLUX],MATCH(A2964,dbOrdini[CODICE
ANKER],0)),"")</f>
        <v/>
      </c>
      <c r="M2964" s="347" t="s">
        <v>10548</v>
      </c>
      <c r="N2964" s="15" t="str">
        <f>IFERROR(INDEX(dbOrdini[ORDINE],MATCH(A2964,dbOrdini[CODICE
ANKER]*(dbOrdini[CODICE
SUPPLY]="GEN24"),0)),"")</f>
        <v/>
      </c>
      <c r="O2964" s="352" t="s">
        <v>8</v>
      </c>
      <c r="P2964" s="347" t="s">
        <v>6561</v>
      </c>
    </row>
    <row r="2965" spans="1:16">
      <c r="A2965" s="347" t="s">
        <v>10867</v>
      </c>
      <c r="B2965" s="348">
        <v>8</v>
      </c>
      <c r="C2965" s="347" t="s">
        <v>28152</v>
      </c>
      <c r="D2965" s="347" t="s">
        <v>6560</v>
      </c>
      <c r="E2965" s="347">
        <v>12</v>
      </c>
      <c r="F2965" s="347">
        <v>1</v>
      </c>
      <c r="G2965" s="347" t="s">
        <v>11</v>
      </c>
      <c r="H2965" s="349">
        <v>40</v>
      </c>
      <c r="I2965" s="350" t="s">
        <v>12</v>
      </c>
      <c r="J2965" s="351">
        <f t="shared" si="46"/>
        <v>1800</v>
      </c>
      <c r="K2965" s="351">
        <v>150</v>
      </c>
      <c r="L2965" s="3" t="str">
        <f>IFERROR(INDEX(dbOrdini[PREZZO
VINOLUX],MATCH(A2965,dbOrdini[CODICE
ANKER],0)),"")</f>
        <v/>
      </c>
      <c r="M2965" s="347" t="s">
        <v>10548</v>
      </c>
      <c r="N2965" s="15" t="str">
        <f>IFERROR(INDEX(dbOrdini[ORDINE],MATCH(A2965,dbOrdini[CODICE
ANKER]*(dbOrdini[CODICE
SUPPLY]="GEN24"),0)),"")</f>
        <v/>
      </c>
      <c r="O2965" s="352" t="s">
        <v>8</v>
      </c>
      <c r="P2965" s="347" t="s">
        <v>11792</v>
      </c>
    </row>
    <row r="2966" spans="1:16">
      <c r="A2966" s="347" t="s">
        <v>28845</v>
      </c>
      <c r="B2966" s="348">
        <v>0</v>
      </c>
      <c r="C2966" s="347" t="s">
        <v>28152</v>
      </c>
      <c r="D2966" s="347" t="s">
        <v>28846</v>
      </c>
      <c r="E2966" s="347">
        <v>6</v>
      </c>
      <c r="F2966" s="347">
        <v>0.7</v>
      </c>
      <c r="G2966" s="347" t="s">
        <v>11</v>
      </c>
      <c r="H2966" s="349">
        <v>40</v>
      </c>
      <c r="I2966" s="350" t="s">
        <v>12</v>
      </c>
      <c r="J2966" s="351">
        <f t="shared" si="46"/>
        <v>654</v>
      </c>
      <c r="K2966" s="351">
        <v>109</v>
      </c>
      <c r="L2966" s="3" t="str">
        <f>IFERROR(INDEX(dbOrdini[PREZZO
VINOLUX],MATCH(A2966,dbOrdini[CODICE
ANKER],0)),"")</f>
        <v/>
      </c>
      <c r="M2966" s="347" t="s">
        <v>10548</v>
      </c>
      <c r="N2966" s="15" t="str">
        <f>IFERROR(INDEX(dbOrdini[ORDINE],MATCH(A2966,dbOrdini[CODICE
ANKER]*(dbOrdini[CODICE
SUPPLY]="GEN24"),0)),"")</f>
        <v/>
      </c>
      <c r="O2966" s="352" t="s">
        <v>8</v>
      </c>
      <c r="P2966" s="347" t="s">
        <v>28847</v>
      </c>
    </row>
    <row r="2967" spans="1:16">
      <c r="A2967" s="347" t="s">
        <v>28848</v>
      </c>
      <c r="B2967" s="348">
        <v>0</v>
      </c>
      <c r="C2967" s="347" t="s">
        <v>28152</v>
      </c>
      <c r="D2967" s="347" t="s">
        <v>28849</v>
      </c>
      <c r="E2967" s="347">
        <v>6</v>
      </c>
      <c r="F2967" s="347">
        <v>0.7</v>
      </c>
      <c r="G2967" s="347" t="s">
        <v>11</v>
      </c>
      <c r="H2967" s="349">
        <v>40</v>
      </c>
      <c r="I2967" s="350" t="s">
        <v>12</v>
      </c>
      <c r="J2967" s="351">
        <f t="shared" si="46"/>
        <v>588</v>
      </c>
      <c r="K2967" s="351">
        <v>98</v>
      </c>
      <c r="L2967" s="3" t="str">
        <f>IFERROR(INDEX(dbOrdini[PREZZO
VINOLUX],MATCH(A2967,dbOrdini[CODICE
ANKER],0)),"")</f>
        <v/>
      </c>
      <c r="M2967" s="347" t="s">
        <v>10548</v>
      </c>
      <c r="N2967" s="15" t="str">
        <f>IFERROR(INDEX(dbOrdini[ORDINE],MATCH(A2967,dbOrdini[CODICE
ANKER]*(dbOrdini[CODICE
SUPPLY]="GEN24"),0)),"")</f>
        <v/>
      </c>
      <c r="O2967" s="352" t="s">
        <v>8</v>
      </c>
      <c r="P2967" s="347" t="s">
        <v>28850</v>
      </c>
    </row>
    <row r="2968" spans="1:16">
      <c r="A2968" s="347" t="s">
        <v>6563</v>
      </c>
      <c r="B2968" s="348">
        <v>588</v>
      </c>
      <c r="C2968" s="347" t="s">
        <v>28152</v>
      </c>
      <c r="D2968" s="347" t="s">
        <v>6564</v>
      </c>
      <c r="E2968" s="347">
        <v>6</v>
      </c>
      <c r="F2968" s="347">
        <v>0.7</v>
      </c>
      <c r="G2968" s="347" t="s">
        <v>11</v>
      </c>
      <c r="H2968" s="349">
        <v>40</v>
      </c>
      <c r="I2968" s="350" t="s">
        <v>12</v>
      </c>
      <c r="J2968" s="351">
        <f t="shared" si="46"/>
        <v>109.5</v>
      </c>
      <c r="K2968" s="351">
        <v>18.25</v>
      </c>
      <c r="L2968" s="3" t="str">
        <f>IFERROR(INDEX(dbOrdini[PREZZO
VINOLUX],MATCH(A2968,dbOrdini[CODICE
ANKER],0)),"")</f>
        <v/>
      </c>
      <c r="M2968" s="347" t="s">
        <v>10548</v>
      </c>
      <c r="N2968" s="15" t="str">
        <f>IFERROR(INDEX(dbOrdini[ORDINE],MATCH(A2968,dbOrdini[CODICE
ANKER]*(dbOrdini[CODICE
SUPPLY]="GEN24"),0)),"")</f>
        <v/>
      </c>
      <c r="O2968" s="352" t="s">
        <v>8</v>
      </c>
      <c r="P2968" s="347" t="s">
        <v>6565</v>
      </c>
    </row>
    <row r="2969" spans="1:16">
      <c r="A2969" s="347" t="s">
        <v>6566</v>
      </c>
      <c r="B2969" s="348">
        <v>737</v>
      </c>
      <c r="C2969" s="347" t="s">
        <v>28152</v>
      </c>
      <c r="D2969" s="347" t="s">
        <v>6567</v>
      </c>
      <c r="E2969" s="347">
        <v>6</v>
      </c>
      <c r="F2969" s="347">
        <v>0.7</v>
      </c>
      <c r="G2969" s="347" t="s">
        <v>11</v>
      </c>
      <c r="H2969" s="349">
        <v>40</v>
      </c>
      <c r="I2969" s="350" t="s">
        <v>12</v>
      </c>
      <c r="J2969" s="351">
        <f t="shared" si="46"/>
        <v>172.5</v>
      </c>
      <c r="K2969" s="351">
        <v>28.75</v>
      </c>
      <c r="L2969" s="3" t="str">
        <f>IFERROR(INDEX(dbOrdini[PREZZO
VINOLUX],MATCH(A2969,dbOrdini[CODICE
ANKER],0)),"")</f>
        <v/>
      </c>
      <c r="M2969" s="347" t="s">
        <v>10548</v>
      </c>
      <c r="N2969" s="15" t="str">
        <f>IFERROR(INDEX(dbOrdini[ORDINE],MATCH(A2969,dbOrdini[CODICE
ANKER]*(dbOrdini[CODICE
SUPPLY]="GEN24"),0)),"")</f>
        <v/>
      </c>
      <c r="O2969" s="352" t="s">
        <v>8</v>
      </c>
      <c r="P2969" s="347" t="s">
        <v>6568</v>
      </c>
    </row>
    <row r="2970" spans="1:16">
      <c r="A2970" s="347" t="s">
        <v>6569</v>
      </c>
      <c r="B2970" s="348">
        <v>0</v>
      </c>
      <c r="C2970" s="347" t="s">
        <v>28152</v>
      </c>
      <c r="D2970" s="347" t="s">
        <v>6570</v>
      </c>
      <c r="E2970" s="347">
        <v>3</v>
      </c>
      <c r="F2970" s="347">
        <v>0.7</v>
      </c>
      <c r="G2970" s="347" t="s">
        <v>11</v>
      </c>
      <c r="H2970" s="349">
        <v>40</v>
      </c>
      <c r="I2970" s="350" t="s">
        <v>12</v>
      </c>
      <c r="J2970" s="351">
        <f t="shared" si="46"/>
        <v>330</v>
      </c>
      <c r="K2970" s="351">
        <v>110</v>
      </c>
      <c r="L2970" s="3" t="str">
        <f>IFERROR(INDEX(dbOrdini[PREZZO
VINOLUX],MATCH(A2970,dbOrdini[CODICE
ANKER],0)),"")</f>
        <v/>
      </c>
      <c r="M2970" s="347" t="s">
        <v>10548</v>
      </c>
      <c r="N2970" s="15" t="str">
        <f>IFERROR(INDEX(dbOrdini[ORDINE],MATCH(A2970,dbOrdini[CODICE
ANKER]*(dbOrdini[CODICE
SUPPLY]="GEN24"),0)),"")</f>
        <v/>
      </c>
      <c r="O2970" s="352" t="s">
        <v>8</v>
      </c>
      <c r="P2970" s="347" t="s">
        <v>6571</v>
      </c>
    </row>
    <row r="2971" spans="1:16">
      <c r="A2971" s="347" t="s">
        <v>6572</v>
      </c>
      <c r="B2971" s="348">
        <v>318</v>
      </c>
      <c r="C2971" s="347" t="s">
        <v>28152</v>
      </c>
      <c r="D2971" s="347" t="s">
        <v>6573</v>
      </c>
      <c r="E2971" s="347">
        <v>6</v>
      </c>
      <c r="F2971" s="347">
        <v>0.75</v>
      </c>
      <c r="G2971" s="347" t="s">
        <v>11</v>
      </c>
      <c r="H2971" s="349">
        <v>12</v>
      </c>
      <c r="I2971" s="350" t="s">
        <v>12</v>
      </c>
      <c r="J2971" s="351">
        <f t="shared" si="46"/>
        <v>39.599999999999994</v>
      </c>
      <c r="K2971" s="351">
        <v>6.6</v>
      </c>
      <c r="L2971" s="3" t="str">
        <f>IFERROR(INDEX(dbOrdini[PREZZO
VINOLUX],MATCH(A2971,dbOrdini[CODICE
ANKER],0)),"")</f>
        <v/>
      </c>
      <c r="M2971" s="347" t="s">
        <v>28244</v>
      </c>
      <c r="N2971" s="15" t="str">
        <f>IFERROR(INDEX(dbOrdini[ORDINE],MATCH(A2971,dbOrdini[CODICE
ANKER]*(dbOrdini[CODICE
SUPPLY]="GEN24"),0)),"")</f>
        <v/>
      </c>
      <c r="O2971" s="352" t="s">
        <v>8</v>
      </c>
      <c r="P2971" s="347" t="s">
        <v>6574</v>
      </c>
    </row>
    <row r="2972" spans="1:16">
      <c r="A2972" s="347" t="s">
        <v>6575</v>
      </c>
      <c r="B2972" s="348">
        <v>12</v>
      </c>
      <c r="C2972" s="347" t="s">
        <v>28152</v>
      </c>
      <c r="D2972" s="347" t="s">
        <v>6576</v>
      </c>
      <c r="E2972" s="347">
        <v>6</v>
      </c>
      <c r="F2972" s="347">
        <v>0.7</v>
      </c>
      <c r="G2972" s="347" t="s">
        <v>11</v>
      </c>
      <c r="H2972" s="349">
        <v>40</v>
      </c>
      <c r="I2972" s="350" t="s">
        <v>12</v>
      </c>
      <c r="J2972" s="351">
        <f t="shared" si="46"/>
        <v>75</v>
      </c>
      <c r="K2972" s="351">
        <v>12.5</v>
      </c>
      <c r="L2972" s="3" t="str">
        <f>IFERROR(INDEX(dbOrdini[PREZZO
VINOLUX],MATCH(A2972,dbOrdini[CODICE
ANKER],0)),"")</f>
        <v/>
      </c>
      <c r="M2972" s="347" t="s">
        <v>10537</v>
      </c>
      <c r="N2972" s="15" t="str">
        <f>IFERROR(INDEX(dbOrdini[ORDINE],MATCH(A2972,dbOrdini[CODICE
ANKER]*(dbOrdini[CODICE
SUPPLY]="GEN24"),0)),"")</f>
        <v/>
      </c>
      <c r="O2972" s="352" t="s">
        <v>8</v>
      </c>
      <c r="P2972" s="347" t="s">
        <v>6577</v>
      </c>
    </row>
    <row r="2973" spans="1:16">
      <c r="A2973" s="347" t="s">
        <v>6578</v>
      </c>
      <c r="B2973" s="348">
        <v>27</v>
      </c>
      <c r="C2973" s="347" t="s">
        <v>28152</v>
      </c>
      <c r="D2973" s="347" t="s">
        <v>6579</v>
      </c>
      <c r="E2973" s="347">
        <v>6</v>
      </c>
      <c r="F2973" s="347">
        <v>0.7</v>
      </c>
      <c r="G2973" s="347" t="s">
        <v>11</v>
      </c>
      <c r="H2973" s="349">
        <v>40</v>
      </c>
      <c r="I2973" s="350" t="s">
        <v>12</v>
      </c>
      <c r="J2973" s="351">
        <f t="shared" si="46"/>
        <v>87</v>
      </c>
      <c r="K2973" s="351">
        <v>14.5</v>
      </c>
      <c r="L2973" s="3" t="str">
        <f>IFERROR(INDEX(dbOrdini[PREZZO
VINOLUX],MATCH(A2973,dbOrdini[CODICE
ANKER],0)),"")</f>
        <v/>
      </c>
      <c r="M2973" s="347" t="s">
        <v>10555</v>
      </c>
      <c r="N2973" s="15" t="str">
        <f>IFERROR(INDEX(dbOrdini[ORDINE],MATCH(A2973,dbOrdini[CODICE
ANKER]*(dbOrdini[CODICE
SUPPLY]="GEN24"),0)),"")</f>
        <v/>
      </c>
      <c r="O2973" s="352" t="s">
        <v>8</v>
      </c>
      <c r="P2973" s="347" t="s">
        <v>6580</v>
      </c>
    </row>
    <row r="2974" spans="1:16">
      <c r="A2974" s="347" t="s">
        <v>11133</v>
      </c>
      <c r="B2974" s="348">
        <v>0</v>
      </c>
      <c r="C2974" s="347" t="s">
        <v>28152</v>
      </c>
      <c r="D2974" s="347" t="s">
        <v>11134</v>
      </c>
      <c r="E2974" s="347">
        <v>6</v>
      </c>
      <c r="F2974" s="347">
        <v>0.7</v>
      </c>
      <c r="G2974" s="347" t="s">
        <v>11</v>
      </c>
      <c r="H2974" s="349">
        <v>45.2</v>
      </c>
      <c r="I2974" s="350" t="s">
        <v>12</v>
      </c>
      <c r="J2974" s="351">
        <f t="shared" si="46"/>
        <v>100.80000000000001</v>
      </c>
      <c r="K2974" s="351">
        <v>16.8</v>
      </c>
      <c r="L2974" s="3" t="str">
        <f>IFERROR(INDEX(dbOrdini[PREZZO
VINOLUX],MATCH(A2974,dbOrdini[CODICE
ANKER],0)),"")</f>
        <v/>
      </c>
      <c r="M2974" s="347" t="s">
        <v>10537</v>
      </c>
      <c r="N2974" s="15" t="str">
        <f>IFERROR(INDEX(dbOrdini[ORDINE],MATCH(A2974,dbOrdini[CODICE
ANKER]*(dbOrdini[CODICE
SUPPLY]="GEN24"),0)),"")</f>
        <v/>
      </c>
      <c r="O2974" s="352" t="s">
        <v>8</v>
      </c>
      <c r="P2974" s="347" t="s">
        <v>6581</v>
      </c>
    </row>
    <row r="2975" spans="1:16">
      <c r="A2975" s="347" t="s">
        <v>10767</v>
      </c>
      <c r="B2975" s="348">
        <v>0</v>
      </c>
      <c r="C2975" s="347" t="s">
        <v>28152</v>
      </c>
      <c r="D2975" s="347" t="s">
        <v>10768</v>
      </c>
      <c r="E2975" s="347">
        <v>6</v>
      </c>
      <c r="F2975" s="347">
        <v>0.7</v>
      </c>
      <c r="G2975" s="347" t="s">
        <v>11</v>
      </c>
      <c r="H2975" s="349">
        <v>40</v>
      </c>
      <c r="I2975" s="350" t="s">
        <v>12</v>
      </c>
      <c r="J2975" s="351">
        <f t="shared" si="46"/>
        <v>59.400000000000006</v>
      </c>
      <c r="K2975" s="351">
        <v>9.9</v>
      </c>
      <c r="L2975" s="3" t="str">
        <f>IFERROR(INDEX(dbOrdini[PREZZO
VINOLUX],MATCH(A2975,dbOrdini[CODICE
ANKER],0)),"")</f>
        <v/>
      </c>
      <c r="M2975" s="347" t="s">
        <v>10555</v>
      </c>
      <c r="N2975" s="15" t="str">
        <f>IFERROR(INDEX(dbOrdini[ORDINE],MATCH(A2975,dbOrdini[CODICE
ANKER]*(dbOrdini[CODICE
SUPPLY]="GEN24"),0)),"")</f>
        <v/>
      </c>
      <c r="O2975" s="352" t="s">
        <v>8</v>
      </c>
      <c r="P2975" s="347" t="s">
        <v>11793</v>
      </c>
    </row>
    <row r="2976" spans="1:16">
      <c r="A2976" s="347" t="s">
        <v>6585</v>
      </c>
      <c r="B2976" s="348">
        <v>25</v>
      </c>
      <c r="C2976" s="347" t="s">
        <v>28152</v>
      </c>
      <c r="D2976" s="347" t="s">
        <v>6583</v>
      </c>
      <c r="E2976" s="347">
        <v>6</v>
      </c>
      <c r="F2976" s="347">
        <v>1.5</v>
      </c>
      <c r="G2976" s="347" t="s">
        <v>11</v>
      </c>
      <c r="H2976" s="349">
        <v>7.5</v>
      </c>
      <c r="I2976" s="350" t="s">
        <v>12</v>
      </c>
      <c r="J2976" s="351">
        <f t="shared" si="46"/>
        <v>68.400000000000006</v>
      </c>
      <c r="K2976" s="351">
        <v>11.4</v>
      </c>
      <c r="L2976" s="3" t="str">
        <f>IFERROR(INDEX(dbOrdini[PREZZO
VINOLUX],MATCH(A2976,dbOrdini[CODICE
ANKER],0)),"")</f>
        <v/>
      </c>
      <c r="M2976" s="347" t="s">
        <v>28244</v>
      </c>
      <c r="N2976" s="15" t="str">
        <f>IFERROR(INDEX(dbOrdini[ORDINE],MATCH(A2976,dbOrdini[CODICE
ANKER]*(dbOrdini[CODICE
SUPPLY]="GEN24"),0)),"")</f>
        <v/>
      </c>
      <c r="O2976" s="352" t="s">
        <v>8</v>
      </c>
      <c r="P2976" s="347" t="s">
        <v>6586</v>
      </c>
    </row>
    <row r="2977" spans="1:16">
      <c r="A2977" s="347" t="s">
        <v>6582</v>
      </c>
      <c r="B2977" s="348">
        <v>12419</v>
      </c>
      <c r="C2977" s="347" t="s">
        <v>28152</v>
      </c>
      <c r="D2977" s="347" t="s">
        <v>6583</v>
      </c>
      <c r="E2977" s="347">
        <v>6</v>
      </c>
      <c r="F2977" s="347">
        <v>0.75</v>
      </c>
      <c r="G2977" s="347" t="s">
        <v>11</v>
      </c>
      <c r="H2977" s="349">
        <v>7.5</v>
      </c>
      <c r="I2977" s="350" t="s">
        <v>12</v>
      </c>
      <c r="J2977" s="351">
        <f t="shared" si="46"/>
        <v>30.599999999999998</v>
      </c>
      <c r="K2977" s="351">
        <v>5.0999999999999996</v>
      </c>
      <c r="L2977" s="3" t="str">
        <f>IFERROR(INDEX(dbOrdini[PREZZO
VINOLUX],MATCH(A2977,dbOrdini[CODICE
ANKER],0)),"")</f>
        <v/>
      </c>
      <c r="M2977" s="347" t="s">
        <v>28244</v>
      </c>
      <c r="N2977" s="15" t="str">
        <f>IFERROR(INDEX(dbOrdini[ORDINE],MATCH(A2977,dbOrdini[CODICE
ANKER]*(dbOrdini[CODICE
SUPPLY]="GEN24"),0)),"")</f>
        <v/>
      </c>
      <c r="O2977" s="352" t="s">
        <v>8</v>
      </c>
      <c r="P2977" s="347" t="s">
        <v>6584</v>
      </c>
    </row>
    <row r="2978" spans="1:16">
      <c r="A2978" s="347" t="s">
        <v>6587</v>
      </c>
      <c r="B2978" s="348">
        <v>761</v>
      </c>
      <c r="C2978" s="347" t="s">
        <v>28152</v>
      </c>
      <c r="D2978" s="347" t="s">
        <v>6588</v>
      </c>
      <c r="E2978" s="347">
        <v>6</v>
      </c>
      <c r="F2978" s="347">
        <v>0.75</v>
      </c>
      <c r="G2978" s="347" t="s">
        <v>11</v>
      </c>
      <c r="H2978" s="349">
        <v>8</v>
      </c>
      <c r="I2978" s="350" t="s">
        <v>12</v>
      </c>
      <c r="J2978" s="351">
        <f t="shared" si="46"/>
        <v>35.099999999999994</v>
      </c>
      <c r="K2978" s="351">
        <v>5.85</v>
      </c>
      <c r="L2978" s="3" t="str">
        <f>IFERROR(INDEX(dbOrdini[PREZZO
VINOLUX],MATCH(A2978,dbOrdini[CODICE
ANKER],0)),"")</f>
        <v/>
      </c>
      <c r="M2978" s="347" t="s">
        <v>28244</v>
      </c>
      <c r="N2978" s="15" t="str">
        <f>IFERROR(INDEX(dbOrdini[ORDINE],MATCH(A2978,dbOrdini[CODICE
ANKER]*(dbOrdini[CODICE
SUPPLY]="GEN24"),0)),"")</f>
        <v/>
      </c>
      <c r="O2978" s="352" t="s">
        <v>8</v>
      </c>
      <c r="P2978" s="347" t="s">
        <v>6589</v>
      </c>
    </row>
    <row r="2979" spans="1:16">
      <c r="A2979" s="347" t="s">
        <v>6590</v>
      </c>
      <c r="B2979" s="348">
        <v>1079</v>
      </c>
      <c r="C2979" s="347" t="s">
        <v>28152</v>
      </c>
      <c r="D2979" s="347" t="s">
        <v>6591</v>
      </c>
      <c r="E2979" s="347">
        <v>6</v>
      </c>
      <c r="F2979" s="347">
        <v>0.75</v>
      </c>
      <c r="G2979" s="347" t="s">
        <v>11</v>
      </c>
      <c r="H2979" s="349">
        <v>15</v>
      </c>
      <c r="I2979" s="350" t="s">
        <v>12</v>
      </c>
      <c r="J2979" s="351">
        <f t="shared" si="46"/>
        <v>26.400000000000002</v>
      </c>
      <c r="K2979" s="351">
        <v>4.4000000000000004</v>
      </c>
      <c r="L2979" s="3" t="str">
        <f>IFERROR(INDEX(dbOrdini[PREZZO
VINOLUX],MATCH(A2979,dbOrdini[CODICE
ANKER],0)),"")</f>
        <v/>
      </c>
      <c r="M2979" s="347" t="s">
        <v>28212</v>
      </c>
      <c r="N2979" s="15" t="str">
        <f>IFERROR(INDEX(dbOrdini[ORDINE],MATCH(A2979,dbOrdini[CODICE
ANKER]*(dbOrdini[CODICE
SUPPLY]="GEN24"),0)),"")</f>
        <v/>
      </c>
      <c r="O2979" s="352" t="s">
        <v>8</v>
      </c>
      <c r="P2979" s="347" t="s">
        <v>6592</v>
      </c>
    </row>
    <row r="2980" spans="1:16">
      <c r="A2980" s="347" t="s">
        <v>6593</v>
      </c>
      <c r="B2980" s="348">
        <v>2782</v>
      </c>
      <c r="C2980" s="347" t="s">
        <v>28152</v>
      </c>
      <c r="D2980" s="347" t="s">
        <v>6591</v>
      </c>
      <c r="E2980" s="347">
        <v>6</v>
      </c>
      <c r="F2980" s="347">
        <v>1</v>
      </c>
      <c r="G2980" s="347" t="s">
        <v>11</v>
      </c>
      <c r="H2980" s="349">
        <v>15</v>
      </c>
      <c r="I2980" s="350" t="s">
        <v>12</v>
      </c>
      <c r="J2980" s="351">
        <f t="shared" si="46"/>
        <v>35.400000000000006</v>
      </c>
      <c r="K2980" s="351">
        <v>5.9</v>
      </c>
      <c r="L2980" s="3" t="str">
        <f>IFERROR(INDEX(dbOrdini[PREZZO
VINOLUX],MATCH(A2980,dbOrdini[CODICE
ANKER],0)),"")</f>
        <v/>
      </c>
      <c r="M2980" s="347" t="s">
        <v>28212</v>
      </c>
      <c r="N2980" s="15" t="str">
        <f>IFERROR(INDEX(dbOrdini[ORDINE],MATCH(A2980,dbOrdini[CODICE
ANKER]*(dbOrdini[CODICE
SUPPLY]="GEN24"),0)),"")</f>
        <v/>
      </c>
      <c r="O2980" s="352" t="s">
        <v>8</v>
      </c>
      <c r="P2980" s="347" t="s">
        <v>6594</v>
      </c>
    </row>
    <row r="2981" spans="1:16">
      <c r="A2981" s="347" t="s">
        <v>6595</v>
      </c>
      <c r="B2981" s="348">
        <v>171</v>
      </c>
      <c r="C2981" s="347" t="s">
        <v>28152</v>
      </c>
      <c r="D2981" s="347" t="s">
        <v>6596</v>
      </c>
      <c r="E2981" s="347">
        <v>6</v>
      </c>
      <c r="F2981" s="347">
        <v>0.75</v>
      </c>
      <c r="G2981" s="347" t="s">
        <v>11</v>
      </c>
      <c r="H2981" s="349">
        <v>18</v>
      </c>
      <c r="I2981" s="350" t="s">
        <v>12</v>
      </c>
      <c r="J2981" s="351">
        <f t="shared" si="46"/>
        <v>27.599999999999998</v>
      </c>
      <c r="K2981" s="351">
        <v>4.5999999999999996</v>
      </c>
      <c r="L2981" s="3" t="str">
        <f>IFERROR(INDEX(dbOrdini[PREZZO
VINOLUX],MATCH(A2981,dbOrdini[CODICE
ANKER],0)),"")</f>
        <v/>
      </c>
      <c r="M2981" s="347" t="s">
        <v>28212</v>
      </c>
      <c r="N2981" s="15" t="str">
        <f>IFERROR(INDEX(dbOrdini[ORDINE],MATCH(A2981,dbOrdini[CODICE
ANKER]*(dbOrdini[CODICE
SUPPLY]="GEN24"),0)),"")</f>
        <v/>
      </c>
      <c r="O2981" s="352" t="s">
        <v>8</v>
      </c>
      <c r="P2981" s="347" t="s">
        <v>6597</v>
      </c>
    </row>
    <row r="2982" spans="1:16">
      <c r="A2982" s="347" t="s">
        <v>6598</v>
      </c>
      <c r="B2982" s="348">
        <v>57</v>
      </c>
      <c r="C2982" s="347" t="s">
        <v>28152</v>
      </c>
      <c r="D2982" s="347" t="s">
        <v>6596</v>
      </c>
      <c r="E2982" s="347">
        <v>6</v>
      </c>
      <c r="F2982" s="347">
        <v>1</v>
      </c>
      <c r="G2982" s="347" t="s">
        <v>11</v>
      </c>
      <c r="H2982" s="349">
        <v>18</v>
      </c>
      <c r="I2982" s="350" t="s">
        <v>12</v>
      </c>
      <c r="J2982" s="351">
        <f t="shared" si="46"/>
        <v>39.900000000000006</v>
      </c>
      <c r="K2982" s="351">
        <v>6.65</v>
      </c>
      <c r="L2982" s="3" t="str">
        <f>IFERROR(INDEX(dbOrdini[PREZZO
VINOLUX],MATCH(A2982,dbOrdini[CODICE
ANKER],0)),"")</f>
        <v/>
      </c>
      <c r="M2982" s="347" t="s">
        <v>28212</v>
      </c>
      <c r="N2982" s="15" t="str">
        <f>IFERROR(INDEX(dbOrdini[ORDINE],MATCH(A2982,dbOrdini[CODICE
ANKER]*(dbOrdini[CODICE
SUPPLY]="GEN24"),0)),"")</f>
        <v/>
      </c>
      <c r="O2982" s="352" t="s">
        <v>8</v>
      </c>
      <c r="P2982" s="347" t="s">
        <v>6599</v>
      </c>
    </row>
    <row r="2983" spans="1:16">
      <c r="A2983" s="347" t="s">
        <v>6600</v>
      </c>
      <c r="B2983" s="348">
        <v>22</v>
      </c>
      <c r="C2983" s="347" t="s">
        <v>28152</v>
      </c>
      <c r="D2983" s="347" t="s">
        <v>6601</v>
      </c>
      <c r="E2983" s="347">
        <v>6</v>
      </c>
      <c r="F2983" s="347">
        <v>0.75</v>
      </c>
      <c r="G2983" s="347" t="s">
        <v>11</v>
      </c>
      <c r="H2983" s="349">
        <v>14.9</v>
      </c>
      <c r="I2983" s="350" t="s">
        <v>12</v>
      </c>
      <c r="J2983" s="351">
        <f t="shared" si="46"/>
        <v>29.700000000000003</v>
      </c>
      <c r="K2983" s="351">
        <v>4.95</v>
      </c>
      <c r="L2983" s="3" t="str">
        <f>IFERROR(INDEX(dbOrdini[PREZZO
VINOLUX],MATCH(A2983,dbOrdini[CODICE
ANKER],0)),"")</f>
        <v/>
      </c>
      <c r="M2983" s="347" t="s">
        <v>28212</v>
      </c>
      <c r="N2983" s="15" t="str">
        <f>IFERROR(INDEX(dbOrdini[ORDINE],MATCH(A2983,dbOrdini[CODICE
ANKER]*(dbOrdini[CODICE
SUPPLY]="GEN24"),0)),"")</f>
        <v/>
      </c>
      <c r="O2983" s="352" t="s">
        <v>8</v>
      </c>
      <c r="P2983" s="347" t="s">
        <v>6602</v>
      </c>
    </row>
    <row r="2984" spans="1:16">
      <c r="A2984" s="347" t="s">
        <v>6603</v>
      </c>
      <c r="B2984" s="348">
        <v>91</v>
      </c>
      <c r="C2984" s="347" t="s">
        <v>28152</v>
      </c>
      <c r="D2984" s="347" t="s">
        <v>6604</v>
      </c>
      <c r="E2984" s="347">
        <v>6</v>
      </c>
      <c r="F2984" s="347">
        <v>0.75</v>
      </c>
      <c r="G2984" s="347" t="s">
        <v>11</v>
      </c>
      <c r="H2984" s="349">
        <v>0</v>
      </c>
      <c r="I2984" s="350" t="s">
        <v>12</v>
      </c>
      <c r="J2984" s="351">
        <f t="shared" si="46"/>
        <v>45</v>
      </c>
      <c r="K2984" s="351">
        <v>7.5</v>
      </c>
      <c r="L2984" s="3" t="str">
        <f>IFERROR(INDEX(dbOrdini[PREZZO
VINOLUX],MATCH(A2984,dbOrdini[CODICE
ANKER],0)),"")</f>
        <v/>
      </c>
      <c r="M2984" s="347" t="s">
        <v>28382</v>
      </c>
      <c r="N2984" s="15" t="str">
        <f>IFERROR(INDEX(dbOrdini[ORDINE],MATCH(A2984,dbOrdini[CODICE
ANKER]*(dbOrdini[CODICE
SUPPLY]="GEN24"),0)),"")</f>
        <v/>
      </c>
      <c r="O2984" s="352" t="s">
        <v>8</v>
      </c>
      <c r="P2984" s="347" t="s">
        <v>6605</v>
      </c>
    </row>
    <row r="2985" spans="1:16">
      <c r="A2985" s="347" t="s">
        <v>6606</v>
      </c>
      <c r="B2985" s="348">
        <v>70</v>
      </c>
      <c r="C2985" s="347" t="s">
        <v>28152</v>
      </c>
      <c r="D2985" s="347" t="s">
        <v>6607</v>
      </c>
      <c r="E2985" s="347">
        <v>6</v>
      </c>
      <c r="F2985" s="347">
        <v>0.75</v>
      </c>
      <c r="G2985" s="347" t="s">
        <v>11</v>
      </c>
      <c r="H2985" s="349">
        <v>8</v>
      </c>
      <c r="I2985" s="350" t="s">
        <v>12</v>
      </c>
      <c r="J2985" s="351">
        <f t="shared" si="46"/>
        <v>34.5</v>
      </c>
      <c r="K2985" s="351">
        <v>5.75</v>
      </c>
      <c r="L2985" s="3" t="str">
        <f>IFERROR(INDEX(dbOrdini[PREZZO
VINOLUX],MATCH(A2985,dbOrdini[CODICE
ANKER],0)),"")</f>
        <v/>
      </c>
      <c r="M2985" s="347" t="s">
        <v>28212</v>
      </c>
      <c r="N2985" s="15" t="str">
        <f>IFERROR(INDEX(dbOrdini[ORDINE],MATCH(A2985,dbOrdini[CODICE
ANKER]*(dbOrdini[CODICE
SUPPLY]="GEN24"),0)),"")</f>
        <v/>
      </c>
      <c r="O2985" s="352" t="s">
        <v>8</v>
      </c>
      <c r="P2985" s="347" t="s">
        <v>6608</v>
      </c>
    </row>
    <row r="2986" spans="1:16">
      <c r="A2986" s="347" t="s">
        <v>6609</v>
      </c>
      <c r="B2986" s="348">
        <v>529</v>
      </c>
      <c r="C2986" s="347" t="s">
        <v>28152</v>
      </c>
      <c r="D2986" s="347" t="s">
        <v>6610</v>
      </c>
      <c r="E2986" s="347">
        <v>24</v>
      </c>
      <c r="F2986" s="347">
        <v>0.2</v>
      </c>
      <c r="G2986" s="347" t="s">
        <v>11</v>
      </c>
      <c r="H2986" s="349">
        <v>11.5</v>
      </c>
      <c r="I2986" s="350" t="s">
        <v>12</v>
      </c>
      <c r="J2986" s="351">
        <f t="shared" si="46"/>
        <v>42</v>
      </c>
      <c r="K2986" s="351">
        <v>1.75</v>
      </c>
      <c r="L2986" s="3" t="str">
        <f>IFERROR(INDEX(dbOrdini[PREZZO
VINOLUX],MATCH(A2986,dbOrdini[CODICE
ANKER],0)),"")</f>
        <v/>
      </c>
      <c r="M2986" s="347" t="s">
        <v>28245</v>
      </c>
      <c r="N2986" s="15" t="str">
        <f>IFERROR(INDEX(dbOrdini[ORDINE],MATCH(A2986,dbOrdini[CODICE
ANKER]*(dbOrdini[CODICE
SUPPLY]="GEN24"),0)),"")</f>
        <v/>
      </c>
      <c r="O2986" s="352" t="s">
        <v>8</v>
      </c>
      <c r="P2986" s="347" t="s">
        <v>6611</v>
      </c>
    </row>
    <row r="2987" spans="1:16">
      <c r="A2987" s="347" t="s">
        <v>6612</v>
      </c>
      <c r="B2987" s="348">
        <v>1006</v>
      </c>
      <c r="C2987" s="347" t="s">
        <v>28152</v>
      </c>
      <c r="D2987" s="347" t="s">
        <v>6610</v>
      </c>
      <c r="E2987" s="347">
        <v>6</v>
      </c>
      <c r="F2987" s="347">
        <v>0.75</v>
      </c>
      <c r="G2987" s="347" t="s">
        <v>11</v>
      </c>
      <c r="H2987" s="349">
        <v>11.5</v>
      </c>
      <c r="I2987" s="350" t="s">
        <v>12</v>
      </c>
      <c r="J2987" s="351">
        <f t="shared" si="46"/>
        <v>30</v>
      </c>
      <c r="K2987" s="351">
        <v>5</v>
      </c>
      <c r="L2987" s="3" t="str">
        <f>IFERROR(INDEX(dbOrdini[PREZZO
VINOLUX],MATCH(A2987,dbOrdini[CODICE
ANKER],0)),"")</f>
        <v/>
      </c>
      <c r="M2987" s="347" t="s">
        <v>28245</v>
      </c>
      <c r="N2987" s="15" t="str">
        <f>IFERROR(INDEX(dbOrdini[ORDINE],MATCH(A2987,dbOrdini[CODICE
ANKER]*(dbOrdini[CODICE
SUPPLY]="GEN24"),0)),"")</f>
        <v/>
      </c>
      <c r="O2987" s="352" t="s">
        <v>8</v>
      </c>
      <c r="P2987" s="347" t="s">
        <v>6613</v>
      </c>
    </row>
    <row r="2988" spans="1:16">
      <c r="A2988" s="347" t="s">
        <v>6614</v>
      </c>
      <c r="B2988" s="348">
        <v>147</v>
      </c>
      <c r="C2988" s="347" t="s">
        <v>28152</v>
      </c>
      <c r="D2988" s="347" t="s">
        <v>6615</v>
      </c>
      <c r="E2988" s="347">
        <v>6</v>
      </c>
      <c r="F2988" s="347">
        <v>0.75</v>
      </c>
      <c r="G2988" s="347" t="s">
        <v>11</v>
      </c>
      <c r="H2988" s="349">
        <v>18</v>
      </c>
      <c r="I2988" s="350" t="s">
        <v>12</v>
      </c>
      <c r="J2988" s="351">
        <f t="shared" si="46"/>
        <v>53.699999999999996</v>
      </c>
      <c r="K2988" s="351">
        <v>8.9499999999999993</v>
      </c>
      <c r="L2988" s="3" t="str">
        <f>IFERROR(INDEX(dbOrdini[PREZZO
VINOLUX],MATCH(A2988,dbOrdini[CODICE
ANKER],0)),"")</f>
        <v/>
      </c>
      <c r="M2988" s="347" t="s">
        <v>28212</v>
      </c>
      <c r="N2988" s="15" t="str">
        <f>IFERROR(INDEX(dbOrdini[ORDINE],MATCH(A2988,dbOrdini[CODICE
ANKER]*(dbOrdini[CODICE
SUPPLY]="GEN24"),0)),"")</f>
        <v/>
      </c>
      <c r="O2988" s="352" t="s">
        <v>8</v>
      </c>
      <c r="P2988" s="347" t="s">
        <v>6616</v>
      </c>
    </row>
    <row r="2989" spans="1:16">
      <c r="A2989" s="347" t="s">
        <v>6617</v>
      </c>
      <c r="B2989" s="348">
        <v>49</v>
      </c>
      <c r="C2989" s="347" t="s">
        <v>28152</v>
      </c>
      <c r="D2989" s="347" t="s">
        <v>6618</v>
      </c>
      <c r="E2989" s="347">
        <v>6</v>
      </c>
      <c r="F2989" s="347">
        <v>0.75</v>
      </c>
      <c r="G2989" s="347" t="s">
        <v>11</v>
      </c>
      <c r="H2989" s="349">
        <v>18</v>
      </c>
      <c r="I2989" s="350" t="s">
        <v>12</v>
      </c>
      <c r="J2989" s="351">
        <f t="shared" si="46"/>
        <v>54.599999999999994</v>
      </c>
      <c r="K2989" s="351">
        <v>9.1</v>
      </c>
      <c r="L2989" s="3" t="str">
        <f>IFERROR(INDEX(dbOrdini[PREZZO
VINOLUX],MATCH(A2989,dbOrdini[CODICE
ANKER],0)),"")</f>
        <v/>
      </c>
      <c r="M2989" s="347" t="s">
        <v>28212</v>
      </c>
      <c r="N2989" s="15" t="str">
        <f>IFERROR(INDEX(dbOrdini[ORDINE],MATCH(A2989,dbOrdini[CODICE
ANKER]*(dbOrdini[CODICE
SUPPLY]="GEN24"),0)),"")</f>
        <v/>
      </c>
      <c r="O2989" s="352" t="s">
        <v>8</v>
      </c>
      <c r="P2989" s="347" t="s">
        <v>6619</v>
      </c>
    </row>
    <row r="2990" spans="1:16">
      <c r="A2990" s="347" t="s">
        <v>6620</v>
      </c>
      <c r="B2990" s="348">
        <v>0</v>
      </c>
      <c r="C2990" s="347" t="s">
        <v>28152</v>
      </c>
      <c r="D2990" s="347" t="s">
        <v>6621</v>
      </c>
      <c r="E2990" s="347">
        <v>6</v>
      </c>
      <c r="F2990" s="347">
        <v>0.75</v>
      </c>
      <c r="G2990" s="347" t="s">
        <v>11</v>
      </c>
      <c r="H2990" s="349">
        <v>15</v>
      </c>
      <c r="I2990" s="350" t="s">
        <v>12</v>
      </c>
      <c r="J2990" s="351">
        <f t="shared" si="46"/>
        <v>29.700000000000003</v>
      </c>
      <c r="K2990" s="351">
        <v>4.95</v>
      </c>
      <c r="L2990" s="3" t="str">
        <f>IFERROR(INDEX(dbOrdini[PREZZO
VINOLUX],MATCH(A2990,dbOrdini[CODICE
ANKER],0)),"")</f>
        <v/>
      </c>
      <c r="M2990" s="347" t="s">
        <v>28212</v>
      </c>
      <c r="N2990" s="15" t="str">
        <f>IFERROR(INDEX(dbOrdini[ORDINE],MATCH(A2990,dbOrdini[CODICE
ANKER]*(dbOrdini[CODICE
SUPPLY]="GEN24"),0)),"")</f>
        <v/>
      </c>
      <c r="O2990" s="352" t="s">
        <v>8</v>
      </c>
      <c r="P2990" s="347" t="s">
        <v>6622</v>
      </c>
    </row>
    <row r="2991" spans="1:16">
      <c r="A2991" s="347" t="s">
        <v>6623</v>
      </c>
      <c r="B2991" s="348">
        <v>88</v>
      </c>
      <c r="C2991" s="347" t="s">
        <v>28152</v>
      </c>
      <c r="D2991" s="347" t="s">
        <v>6621</v>
      </c>
      <c r="E2991" s="347">
        <v>6</v>
      </c>
      <c r="F2991" s="347">
        <v>0.75</v>
      </c>
      <c r="G2991" s="347" t="s">
        <v>11</v>
      </c>
      <c r="H2991" s="349">
        <v>14.4</v>
      </c>
      <c r="I2991" s="350" t="s">
        <v>12</v>
      </c>
      <c r="J2991" s="351">
        <f t="shared" si="46"/>
        <v>33.900000000000006</v>
      </c>
      <c r="K2991" s="351">
        <v>5.65</v>
      </c>
      <c r="L2991" s="3" t="str">
        <f>IFERROR(INDEX(dbOrdini[PREZZO
VINOLUX],MATCH(A2991,dbOrdini[CODICE
ANKER],0)),"")</f>
        <v/>
      </c>
      <c r="M2991" s="347" t="s">
        <v>28212</v>
      </c>
      <c r="N2991" s="15" t="str">
        <f>IFERROR(INDEX(dbOrdini[ORDINE],MATCH(A2991,dbOrdini[CODICE
ANKER]*(dbOrdini[CODICE
SUPPLY]="GEN24"),0)),"")</f>
        <v/>
      </c>
      <c r="O2991" s="352" t="s">
        <v>8</v>
      </c>
      <c r="P2991" s="347" t="s">
        <v>6624</v>
      </c>
    </row>
    <row r="2992" spans="1:16">
      <c r="A2992" s="347" t="s">
        <v>6625</v>
      </c>
      <c r="B2992" s="348">
        <v>0</v>
      </c>
      <c r="C2992" s="347" t="s">
        <v>28152</v>
      </c>
      <c r="D2992" s="347" t="s">
        <v>6626</v>
      </c>
      <c r="E2992" s="347">
        <v>6</v>
      </c>
      <c r="F2992" s="347">
        <v>0.75</v>
      </c>
      <c r="G2992" s="347" t="s">
        <v>11</v>
      </c>
      <c r="H2992" s="349">
        <v>8</v>
      </c>
      <c r="I2992" s="350" t="s">
        <v>12</v>
      </c>
      <c r="J2992" s="351">
        <f t="shared" si="46"/>
        <v>45</v>
      </c>
      <c r="K2992" s="351">
        <v>7.5</v>
      </c>
      <c r="L2992" s="3" t="str">
        <f>IFERROR(INDEX(dbOrdini[PREZZO
VINOLUX],MATCH(A2992,dbOrdini[CODICE
ANKER],0)),"")</f>
        <v/>
      </c>
      <c r="M2992" s="347" t="s">
        <v>28212</v>
      </c>
      <c r="N2992" s="15" t="str">
        <f>IFERROR(INDEX(dbOrdini[ORDINE],MATCH(A2992,dbOrdini[CODICE
ANKER]*(dbOrdini[CODICE
SUPPLY]="GEN24"),0)),"")</f>
        <v/>
      </c>
      <c r="O2992" s="352" t="s">
        <v>8</v>
      </c>
      <c r="P2992" s="347" t="s">
        <v>6627</v>
      </c>
    </row>
    <row r="2993" spans="1:16">
      <c r="A2993" s="347" t="s">
        <v>6631</v>
      </c>
      <c r="B2993" s="348">
        <v>3354</v>
      </c>
      <c r="C2993" s="347" t="s">
        <v>28152</v>
      </c>
      <c r="D2993" s="347" t="s">
        <v>6629</v>
      </c>
      <c r="E2993" s="347">
        <v>6</v>
      </c>
      <c r="F2993" s="347">
        <v>1</v>
      </c>
      <c r="G2993" s="347" t="s">
        <v>11</v>
      </c>
      <c r="H2993" s="349">
        <v>15</v>
      </c>
      <c r="I2993" s="350" t="s">
        <v>12</v>
      </c>
      <c r="J2993" s="351">
        <f t="shared" si="46"/>
        <v>33</v>
      </c>
      <c r="K2993" s="351">
        <v>5.5</v>
      </c>
      <c r="L2993" s="3" t="str">
        <f>IFERROR(INDEX(dbOrdini[PREZZO
VINOLUX],MATCH(A2993,dbOrdini[CODICE
ANKER],0)),"")</f>
        <v/>
      </c>
      <c r="M2993" s="347" t="s">
        <v>28212</v>
      </c>
      <c r="N2993" s="15" t="str">
        <f>IFERROR(INDEX(dbOrdini[ORDINE],MATCH(A2993,dbOrdini[CODICE
ANKER]*(dbOrdini[CODICE
SUPPLY]="GEN24"),0)),"")</f>
        <v/>
      </c>
      <c r="O2993" s="352" t="s">
        <v>8</v>
      </c>
      <c r="P2993" s="347" t="s">
        <v>6632</v>
      </c>
    </row>
    <row r="2994" spans="1:16">
      <c r="A2994" s="347" t="s">
        <v>6628</v>
      </c>
      <c r="B2994" s="348">
        <v>132</v>
      </c>
      <c r="C2994" s="347" t="s">
        <v>28152</v>
      </c>
      <c r="D2994" s="347" t="s">
        <v>6629</v>
      </c>
      <c r="E2994" s="347">
        <v>6</v>
      </c>
      <c r="F2994" s="347">
        <v>0.75</v>
      </c>
      <c r="G2994" s="347" t="s">
        <v>11</v>
      </c>
      <c r="H2994" s="349">
        <v>15</v>
      </c>
      <c r="I2994" s="350" t="s">
        <v>12</v>
      </c>
      <c r="J2994" s="351">
        <f t="shared" si="46"/>
        <v>27.900000000000002</v>
      </c>
      <c r="K2994" s="351">
        <v>4.6500000000000004</v>
      </c>
      <c r="L2994" s="3" t="str">
        <f>IFERROR(INDEX(dbOrdini[PREZZO
VINOLUX],MATCH(A2994,dbOrdini[CODICE
ANKER],0)),"")</f>
        <v/>
      </c>
      <c r="M2994" s="347" t="s">
        <v>28212</v>
      </c>
      <c r="N2994" s="15" t="str">
        <f>IFERROR(INDEX(dbOrdini[ORDINE],MATCH(A2994,dbOrdini[CODICE
ANKER]*(dbOrdini[CODICE
SUPPLY]="GEN24"),0)),"")</f>
        <v/>
      </c>
      <c r="O2994" s="352" t="s">
        <v>8</v>
      </c>
      <c r="P2994" s="347" t="s">
        <v>6630</v>
      </c>
    </row>
    <row r="2995" spans="1:16">
      <c r="A2995" s="347" t="s">
        <v>6633</v>
      </c>
      <c r="B2995" s="348">
        <v>159</v>
      </c>
      <c r="C2995" s="347" t="s">
        <v>28152</v>
      </c>
      <c r="D2995" s="347" t="s">
        <v>6634</v>
      </c>
      <c r="E2995" s="347">
        <v>6</v>
      </c>
      <c r="F2995" s="347">
        <v>0.75</v>
      </c>
      <c r="G2995" s="347" t="s">
        <v>11</v>
      </c>
      <c r="H2995" s="349">
        <v>8</v>
      </c>
      <c r="I2995" s="350" t="s">
        <v>12</v>
      </c>
      <c r="J2995" s="351">
        <f t="shared" si="46"/>
        <v>31.5</v>
      </c>
      <c r="K2995" s="351">
        <v>5.25</v>
      </c>
      <c r="L2995" s="3" t="str">
        <f>IFERROR(INDEX(dbOrdini[PREZZO
VINOLUX],MATCH(A2995,dbOrdini[CODICE
ANKER],0)),"")</f>
        <v/>
      </c>
      <c r="M2995" s="347" t="s">
        <v>28245</v>
      </c>
      <c r="N2995" s="15" t="str">
        <f>IFERROR(INDEX(dbOrdini[ORDINE],MATCH(A2995,dbOrdini[CODICE
ANKER]*(dbOrdini[CODICE
SUPPLY]="GEN24"),0)),"")</f>
        <v/>
      </c>
      <c r="O2995" s="352" t="s">
        <v>8</v>
      </c>
      <c r="P2995" s="347" t="s">
        <v>6635</v>
      </c>
    </row>
    <row r="2996" spans="1:16">
      <c r="A2996" s="347" t="s">
        <v>6636</v>
      </c>
      <c r="B2996" s="348">
        <v>30</v>
      </c>
      <c r="C2996" s="347" t="s">
        <v>28152</v>
      </c>
      <c r="D2996" s="347" t="s">
        <v>6637</v>
      </c>
      <c r="E2996" s="347">
        <v>6</v>
      </c>
      <c r="F2996" s="347">
        <v>0.75</v>
      </c>
      <c r="G2996" s="347" t="s">
        <v>11</v>
      </c>
      <c r="H2996" s="349">
        <v>8</v>
      </c>
      <c r="I2996" s="350" t="s">
        <v>12</v>
      </c>
      <c r="J2996" s="351">
        <f t="shared" si="46"/>
        <v>34.5</v>
      </c>
      <c r="K2996" s="351">
        <v>5.75</v>
      </c>
      <c r="L2996" s="3" t="str">
        <f>IFERROR(INDEX(dbOrdini[PREZZO
VINOLUX],MATCH(A2996,dbOrdini[CODICE
ANKER],0)),"")</f>
        <v/>
      </c>
      <c r="M2996" s="347" t="s">
        <v>28244</v>
      </c>
      <c r="N2996" s="15" t="str">
        <f>IFERROR(INDEX(dbOrdini[ORDINE],MATCH(A2996,dbOrdini[CODICE
ANKER]*(dbOrdini[CODICE
SUPPLY]="GEN24"),0)),"")</f>
        <v/>
      </c>
      <c r="O2996" s="352" t="s">
        <v>8</v>
      </c>
      <c r="P2996" s="347" t="s">
        <v>6638</v>
      </c>
    </row>
    <row r="2997" spans="1:16">
      <c r="A2997" s="347" t="s">
        <v>6639</v>
      </c>
      <c r="B2997" s="348">
        <v>1420</v>
      </c>
      <c r="C2997" s="347" t="s">
        <v>28152</v>
      </c>
      <c r="D2997" s="347" t="s">
        <v>6640</v>
      </c>
      <c r="E2997" s="347">
        <v>6</v>
      </c>
      <c r="F2997" s="347">
        <v>0.75</v>
      </c>
      <c r="G2997" s="347" t="s">
        <v>11</v>
      </c>
      <c r="H2997" s="349">
        <v>11.5</v>
      </c>
      <c r="I2997" s="350" t="s">
        <v>12</v>
      </c>
      <c r="J2997" s="351">
        <f t="shared" si="46"/>
        <v>32.099999999999994</v>
      </c>
      <c r="K2997" s="351">
        <v>5.35</v>
      </c>
      <c r="L2997" s="3" t="str">
        <f>IFERROR(INDEX(dbOrdini[PREZZO
VINOLUX],MATCH(A2997,dbOrdini[CODICE
ANKER],0)),"")</f>
        <v/>
      </c>
      <c r="M2997" s="347" t="s">
        <v>28244</v>
      </c>
      <c r="N2997" s="15" t="str">
        <f>IFERROR(INDEX(dbOrdini[ORDINE],MATCH(A2997,dbOrdini[CODICE
ANKER]*(dbOrdini[CODICE
SUPPLY]="GEN24"),0)),"")</f>
        <v/>
      </c>
      <c r="O2997" s="352" t="s">
        <v>8</v>
      </c>
      <c r="P2997" s="347" t="s">
        <v>6641</v>
      </c>
    </row>
    <row r="2998" spans="1:16">
      <c r="A2998" s="347" t="s">
        <v>6642</v>
      </c>
      <c r="B2998" s="348">
        <v>388</v>
      </c>
      <c r="C2998" s="347" t="s">
        <v>28152</v>
      </c>
      <c r="D2998" s="347" t="s">
        <v>6643</v>
      </c>
      <c r="E2998" s="347">
        <v>6</v>
      </c>
      <c r="F2998" s="347">
        <v>0.75</v>
      </c>
      <c r="G2998" s="347" t="s">
        <v>11</v>
      </c>
      <c r="H2998" s="349">
        <v>0</v>
      </c>
      <c r="I2998" s="350" t="s">
        <v>12</v>
      </c>
      <c r="J2998" s="351">
        <f t="shared" si="46"/>
        <v>43.5</v>
      </c>
      <c r="K2998" s="351">
        <v>7.25</v>
      </c>
      <c r="L2998" s="3" t="str">
        <f>IFERROR(INDEX(dbOrdini[PREZZO
VINOLUX],MATCH(A2998,dbOrdini[CODICE
ANKER],0)),"")</f>
        <v/>
      </c>
      <c r="M2998" s="347" t="s">
        <v>28382</v>
      </c>
      <c r="N2998" s="15" t="str">
        <f>IFERROR(INDEX(dbOrdini[ORDINE],MATCH(A2998,dbOrdini[CODICE
ANKER]*(dbOrdini[CODICE
SUPPLY]="GEN24"),0)),"")</f>
        <v/>
      </c>
      <c r="O2998" s="352" t="s">
        <v>8</v>
      </c>
      <c r="P2998" s="347" t="s">
        <v>6644</v>
      </c>
    </row>
    <row r="2999" spans="1:16">
      <c r="A2999" s="347" t="s">
        <v>6645</v>
      </c>
      <c r="B2999" s="348">
        <v>9</v>
      </c>
      <c r="C2999" s="347" t="s">
        <v>28152</v>
      </c>
      <c r="D2999" s="347" t="s">
        <v>6646</v>
      </c>
      <c r="E2999" s="347">
        <v>6</v>
      </c>
      <c r="F2999" s="347">
        <v>0.5</v>
      </c>
      <c r="G2999" s="347" t="s">
        <v>11</v>
      </c>
      <c r="H2999" s="349">
        <v>40</v>
      </c>
      <c r="I2999" s="350" t="s">
        <v>12</v>
      </c>
      <c r="J2999" s="351">
        <f t="shared" si="46"/>
        <v>136.5</v>
      </c>
      <c r="K2999" s="351">
        <v>22.75</v>
      </c>
      <c r="L2999" s="3" t="str">
        <f>IFERROR(INDEX(dbOrdini[PREZZO
VINOLUX],MATCH(A2999,dbOrdini[CODICE
ANKER],0)),"")</f>
        <v/>
      </c>
      <c r="M2999" s="347" t="s">
        <v>10537</v>
      </c>
      <c r="N2999" s="15" t="str">
        <f>IFERROR(INDEX(dbOrdini[ORDINE],MATCH(A2999,dbOrdini[CODICE
ANKER]*(dbOrdini[CODICE
SUPPLY]="GEN24"),0)),"")</f>
        <v/>
      </c>
      <c r="O2999" s="352" t="s">
        <v>8</v>
      </c>
      <c r="P2999" s="347" t="s">
        <v>6647</v>
      </c>
    </row>
    <row r="3000" spans="1:16">
      <c r="A3000" s="347" t="s">
        <v>6648</v>
      </c>
      <c r="B3000" s="348">
        <v>0</v>
      </c>
      <c r="C3000" s="347" t="s">
        <v>28152</v>
      </c>
      <c r="D3000" s="347" t="s">
        <v>6649</v>
      </c>
      <c r="E3000" s="347">
        <v>6</v>
      </c>
      <c r="F3000" s="347">
        <v>0.7</v>
      </c>
      <c r="G3000" s="347" t="s">
        <v>11</v>
      </c>
      <c r="H3000" s="349">
        <v>40</v>
      </c>
      <c r="I3000" s="350" t="s">
        <v>12</v>
      </c>
      <c r="J3000" s="351">
        <f t="shared" si="46"/>
        <v>97.5</v>
      </c>
      <c r="K3000" s="351">
        <v>16.25</v>
      </c>
      <c r="L3000" s="3" t="str">
        <f>IFERROR(INDEX(dbOrdini[PREZZO
VINOLUX],MATCH(A3000,dbOrdini[CODICE
ANKER],0)),"")</f>
        <v/>
      </c>
      <c r="M3000" s="347" t="s">
        <v>10533</v>
      </c>
      <c r="N3000" s="15" t="str">
        <f>IFERROR(INDEX(dbOrdini[ORDINE],MATCH(A3000,dbOrdini[CODICE
ANKER]*(dbOrdini[CODICE
SUPPLY]="GEN24"),0)),"")</f>
        <v/>
      </c>
      <c r="O3000" s="352" t="s">
        <v>8</v>
      </c>
      <c r="P3000" s="347" t="s">
        <v>6650</v>
      </c>
    </row>
    <row r="3001" spans="1:16">
      <c r="A3001" s="347" t="s">
        <v>6651</v>
      </c>
      <c r="B3001" s="348">
        <v>0</v>
      </c>
      <c r="C3001" s="347" t="s">
        <v>28152</v>
      </c>
      <c r="D3001" s="347" t="s">
        <v>6652</v>
      </c>
      <c r="E3001" s="347">
        <v>6</v>
      </c>
      <c r="F3001" s="347">
        <v>0.7</v>
      </c>
      <c r="G3001" s="347" t="s">
        <v>11262</v>
      </c>
      <c r="H3001" s="349">
        <v>42</v>
      </c>
      <c r="I3001" s="350" t="s">
        <v>12</v>
      </c>
      <c r="J3001" s="351">
        <f t="shared" si="46"/>
        <v>96</v>
      </c>
      <c r="K3001" s="351">
        <v>16</v>
      </c>
      <c r="L3001" s="3" t="str">
        <f>IFERROR(INDEX(dbOrdini[PREZZO
VINOLUX],MATCH(A3001,dbOrdini[CODICE
ANKER],0)),"")</f>
        <v/>
      </c>
      <c r="M3001" s="347" t="s">
        <v>10537</v>
      </c>
      <c r="N3001" s="15" t="str">
        <f>IFERROR(INDEX(dbOrdini[ORDINE],MATCH(A3001,dbOrdini[CODICE
ANKER]*(dbOrdini[CODICE
SUPPLY]="GEN24"),0)),"")</f>
        <v/>
      </c>
      <c r="O3001" s="352" t="s">
        <v>8</v>
      </c>
      <c r="P3001" s="347" t="s">
        <v>6653</v>
      </c>
    </row>
    <row r="3002" spans="1:16">
      <c r="A3002" s="347" t="s">
        <v>6654</v>
      </c>
      <c r="B3002" s="348">
        <v>41</v>
      </c>
      <c r="C3002" s="347" t="s">
        <v>28152</v>
      </c>
      <c r="D3002" s="347" t="s">
        <v>6655</v>
      </c>
      <c r="E3002" s="347">
        <v>6</v>
      </c>
      <c r="F3002" s="347">
        <v>0.7</v>
      </c>
      <c r="G3002" s="347" t="s">
        <v>11</v>
      </c>
      <c r="H3002" s="349">
        <v>40</v>
      </c>
      <c r="I3002" s="350" t="s">
        <v>12</v>
      </c>
      <c r="J3002" s="351">
        <f t="shared" si="46"/>
        <v>69</v>
      </c>
      <c r="K3002" s="351">
        <v>11.5</v>
      </c>
      <c r="L3002" s="3" t="str">
        <f>IFERROR(INDEX(dbOrdini[PREZZO
VINOLUX],MATCH(A3002,dbOrdini[CODICE
ANKER],0)),"")</f>
        <v/>
      </c>
      <c r="M3002" s="347" t="s">
        <v>10535</v>
      </c>
      <c r="N3002" s="15" t="str">
        <f>IFERROR(INDEX(dbOrdini[ORDINE],MATCH(A3002,dbOrdini[CODICE
ANKER]*(dbOrdini[CODICE
SUPPLY]="GEN24"),0)),"")</f>
        <v/>
      </c>
      <c r="O3002" s="352" t="s">
        <v>8</v>
      </c>
      <c r="P3002" s="347" t="s">
        <v>6656</v>
      </c>
    </row>
    <row r="3003" spans="1:16">
      <c r="A3003" s="347" t="s">
        <v>6657</v>
      </c>
      <c r="B3003" s="348">
        <v>26</v>
      </c>
      <c r="C3003" s="347" t="s">
        <v>28152</v>
      </c>
      <c r="D3003" s="347" t="s">
        <v>6658</v>
      </c>
      <c r="E3003" s="347">
        <v>6</v>
      </c>
      <c r="F3003" s="347">
        <v>0.75</v>
      </c>
      <c r="G3003" s="347" t="s">
        <v>11</v>
      </c>
      <c r="H3003" s="349">
        <v>10</v>
      </c>
      <c r="I3003" s="350" t="s">
        <v>12</v>
      </c>
      <c r="J3003" s="351">
        <f t="shared" si="46"/>
        <v>20.100000000000001</v>
      </c>
      <c r="K3003" s="351">
        <v>3.35</v>
      </c>
      <c r="L3003" s="3" t="str">
        <f>IFERROR(INDEX(dbOrdini[PREZZO
VINOLUX],MATCH(A3003,dbOrdini[CODICE
ANKER],0)),"")</f>
        <v/>
      </c>
      <c r="M3003" s="347" t="s">
        <v>28210</v>
      </c>
      <c r="N3003" s="15" t="str">
        <f>IFERROR(INDEX(dbOrdini[ORDINE],MATCH(A3003,dbOrdini[CODICE
ANKER]*(dbOrdini[CODICE
SUPPLY]="GEN24"),0)),"")</f>
        <v/>
      </c>
      <c r="O3003" s="352" t="s">
        <v>8</v>
      </c>
      <c r="P3003" s="347" t="s">
        <v>6659</v>
      </c>
    </row>
    <row r="3004" spans="1:16">
      <c r="A3004" s="347" t="s">
        <v>6660</v>
      </c>
      <c r="B3004" s="348">
        <v>2360</v>
      </c>
      <c r="C3004" s="347" t="s">
        <v>28152</v>
      </c>
      <c r="D3004" s="347" t="s">
        <v>6661</v>
      </c>
      <c r="E3004" s="347">
        <v>6</v>
      </c>
      <c r="F3004" s="347">
        <v>0.75</v>
      </c>
      <c r="G3004" s="347" t="s">
        <v>11</v>
      </c>
      <c r="H3004" s="349">
        <v>11</v>
      </c>
      <c r="I3004" s="350" t="s">
        <v>12</v>
      </c>
      <c r="J3004" s="351">
        <f t="shared" si="46"/>
        <v>18.899999999999999</v>
      </c>
      <c r="K3004" s="351">
        <v>3.15</v>
      </c>
      <c r="L3004" s="3" t="str">
        <f>IFERROR(INDEX(dbOrdini[PREZZO
VINOLUX],MATCH(A3004,dbOrdini[CODICE
ANKER],0)),"")</f>
        <v/>
      </c>
      <c r="M3004" s="347" t="s">
        <v>28188</v>
      </c>
      <c r="N3004" s="15" t="str">
        <f>IFERROR(INDEX(dbOrdini[ORDINE],MATCH(A3004,dbOrdini[CODICE
ANKER]*(dbOrdini[CODICE
SUPPLY]="GEN24"),0)),"")</f>
        <v/>
      </c>
      <c r="O3004" s="352" t="s">
        <v>8</v>
      </c>
      <c r="P3004" s="347" t="s">
        <v>6662</v>
      </c>
    </row>
    <row r="3005" spans="1:16">
      <c r="A3005" s="347" t="s">
        <v>6663</v>
      </c>
      <c r="B3005" s="348">
        <v>25</v>
      </c>
      <c r="C3005" s="347" t="s">
        <v>28152</v>
      </c>
      <c r="D3005" s="347" t="s">
        <v>6664</v>
      </c>
      <c r="E3005" s="347">
        <v>6</v>
      </c>
      <c r="F3005" s="347">
        <v>0.7</v>
      </c>
      <c r="G3005" s="347" t="s">
        <v>11</v>
      </c>
      <c r="H3005" s="349">
        <v>47</v>
      </c>
      <c r="I3005" s="350" t="s">
        <v>12</v>
      </c>
      <c r="J3005" s="351">
        <f t="shared" si="46"/>
        <v>161.69999999999999</v>
      </c>
      <c r="K3005" s="351">
        <v>26.95</v>
      </c>
      <c r="L3005" s="3" t="str">
        <f>IFERROR(INDEX(dbOrdini[PREZZO
VINOLUX],MATCH(A3005,dbOrdini[CODICE
ANKER],0)),"")</f>
        <v/>
      </c>
      <c r="M3005" s="347" t="s">
        <v>10537</v>
      </c>
      <c r="N3005" s="15" t="str">
        <f>IFERROR(INDEX(dbOrdini[ORDINE],MATCH(A3005,dbOrdini[CODICE
ANKER]*(dbOrdini[CODICE
SUPPLY]="GEN24"),0)),"")</f>
        <v/>
      </c>
      <c r="O3005" s="352" t="s">
        <v>8</v>
      </c>
      <c r="P3005" s="347" t="s">
        <v>6665</v>
      </c>
    </row>
    <row r="3006" spans="1:16">
      <c r="A3006" s="347" t="s">
        <v>6666</v>
      </c>
      <c r="B3006" s="348">
        <v>277</v>
      </c>
      <c r="C3006" s="347" t="s">
        <v>28152</v>
      </c>
      <c r="D3006" s="347" t="s">
        <v>6667</v>
      </c>
      <c r="E3006" s="347">
        <v>6</v>
      </c>
      <c r="F3006" s="347">
        <v>0.7</v>
      </c>
      <c r="G3006" s="347" t="s">
        <v>11</v>
      </c>
      <c r="H3006" s="349">
        <v>40</v>
      </c>
      <c r="I3006" s="350" t="s">
        <v>12</v>
      </c>
      <c r="J3006" s="351">
        <f t="shared" si="46"/>
        <v>57.300000000000004</v>
      </c>
      <c r="K3006" s="351">
        <v>9.5500000000000007</v>
      </c>
      <c r="L3006" s="3" t="str">
        <f>IFERROR(INDEX(dbOrdini[PREZZO
VINOLUX],MATCH(A3006,dbOrdini[CODICE
ANKER],0)),"")</f>
        <v/>
      </c>
      <c r="M3006" s="347" t="s">
        <v>10535</v>
      </c>
      <c r="N3006" s="15" t="str">
        <f>IFERROR(INDEX(dbOrdini[ORDINE],MATCH(A3006,dbOrdini[CODICE
ANKER]*(dbOrdini[CODICE
SUPPLY]="GEN24"),0)),"")</f>
        <v/>
      </c>
      <c r="O3006" s="352" t="s">
        <v>8</v>
      </c>
      <c r="P3006" s="347" t="s">
        <v>6668</v>
      </c>
    </row>
    <row r="3007" spans="1:16">
      <c r="A3007" s="347" t="s">
        <v>10665</v>
      </c>
      <c r="B3007" s="348">
        <v>0</v>
      </c>
      <c r="C3007" s="347" t="s">
        <v>28152</v>
      </c>
      <c r="D3007" s="347" t="s">
        <v>10666</v>
      </c>
      <c r="E3007" s="347">
        <v>6</v>
      </c>
      <c r="F3007" s="347">
        <v>0.7</v>
      </c>
      <c r="G3007" s="347" t="s">
        <v>11</v>
      </c>
      <c r="H3007" s="349">
        <v>40</v>
      </c>
      <c r="I3007" s="350" t="s">
        <v>12</v>
      </c>
      <c r="J3007" s="351">
        <f t="shared" si="46"/>
        <v>71.699999999999989</v>
      </c>
      <c r="K3007" s="351">
        <v>11.95</v>
      </c>
      <c r="L3007" s="3" t="str">
        <f>IFERROR(INDEX(dbOrdini[PREZZO
VINOLUX],MATCH(A3007,dbOrdini[CODICE
ANKER],0)),"")</f>
        <v/>
      </c>
      <c r="M3007" s="347" t="s">
        <v>10535</v>
      </c>
      <c r="N3007" s="15" t="str">
        <f>IFERROR(INDEX(dbOrdini[ORDINE],MATCH(A3007,dbOrdini[CODICE
ANKER]*(dbOrdini[CODICE
SUPPLY]="GEN24"),0)),"")</f>
        <v/>
      </c>
      <c r="O3007" s="352" t="s">
        <v>8</v>
      </c>
      <c r="P3007" s="347" t="s">
        <v>6671</v>
      </c>
    </row>
    <row r="3008" spans="1:16">
      <c r="A3008" s="347" t="s">
        <v>6669</v>
      </c>
      <c r="B3008" s="348">
        <v>0</v>
      </c>
      <c r="C3008" s="347" t="s">
        <v>28152</v>
      </c>
      <c r="D3008" s="347" t="s">
        <v>6670</v>
      </c>
      <c r="E3008" s="347">
        <v>6</v>
      </c>
      <c r="F3008" s="347">
        <v>0.7</v>
      </c>
      <c r="G3008" s="347" t="s">
        <v>11</v>
      </c>
      <c r="H3008" s="349">
        <v>40</v>
      </c>
      <c r="I3008" s="350" t="s">
        <v>12</v>
      </c>
      <c r="J3008" s="351">
        <f t="shared" si="46"/>
        <v>73.199999999999989</v>
      </c>
      <c r="K3008" s="351">
        <v>12.2</v>
      </c>
      <c r="L3008" s="3" t="str">
        <f>IFERROR(INDEX(dbOrdini[PREZZO
VINOLUX],MATCH(A3008,dbOrdini[CODICE
ANKER],0)),"")</f>
        <v/>
      </c>
      <c r="M3008" s="347" t="s">
        <v>10535</v>
      </c>
      <c r="N3008" s="15" t="str">
        <f>IFERROR(INDEX(dbOrdini[ORDINE],MATCH(A3008,dbOrdini[CODICE
ANKER]*(dbOrdini[CODICE
SUPPLY]="GEN24"),0)),"")</f>
        <v/>
      </c>
      <c r="O3008" s="352" t="s">
        <v>8</v>
      </c>
      <c r="P3008" s="347" t="s">
        <v>6671</v>
      </c>
    </row>
    <row r="3009" spans="1:16">
      <c r="A3009" s="347" t="s">
        <v>10667</v>
      </c>
      <c r="B3009" s="348">
        <v>9</v>
      </c>
      <c r="C3009" s="347" t="s">
        <v>28152</v>
      </c>
      <c r="D3009" s="347" t="s">
        <v>10668</v>
      </c>
      <c r="E3009" s="347">
        <v>6</v>
      </c>
      <c r="F3009" s="347">
        <v>0.7</v>
      </c>
      <c r="G3009" s="347" t="s">
        <v>11</v>
      </c>
      <c r="H3009" s="349">
        <v>40</v>
      </c>
      <c r="I3009" s="350" t="s">
        <v>12</v>
      </c>
      <c r="J3009" s="351">
        <f t="shared" si="46"/>
        <v>80.099999999999994</v>
      </c>
      <c r="K3009" s="351">
        <v>13.35</v>
      </c>
      <c r="L3009" s="3" t="str">
        <f>IFERROR(INDEX(dbOrdini[PREZZO
VINOLUX],MATCH(A3009,dbOrdini[CODICE
ANKER],0)),"")</f>
        <v/>
      </c>
      <c r="M3009" s="347" t="s">
        <v>10535</v>
      </c>
      <c r="N3009" s="15" t="str">
        <f>IFERROR(INDEX(dbOrdini[ORDINE],MATCH(A3009,dbOrdini[CODICE
ANKER]*(dbOrdini[CODICE
SUPPLY]="GEN24"),0)),"")</f>
        <v/>
      </c>
      <c r="O3009" s="352" t="s">
        <v>8</v>
      </c>
      <c r="P3009" s="347" t="s">
        <v>6671</v>
      </c>
    </row>
    <row r="3010" spans="1:16">
      <c r="A3010" s="347" t="s">
        <v>6672</v>
      </c>
      <c r="B3010" s="348">
        <v>0</v>
      </c>
      <c r="C3010" s="347" t="s">
        <v>28152</v>
      </c>
      <c r="D3010" s="347" t="s">
        <v>6673</v>
      </c>
      <c r="E3010" s="347">
        <v>3</v>
      </c>
      <c r="F3010" s="347">
        <v>0.7</v>
      </c>
      <c r="G3010" s="347" t="s">
        <v>11</v>
      </c>
      <c r="H3010" s="349">
        <v>40</v>
      </c>
      <c r="I3010" s="350" t="s">
        <v>12</v>
      </c>
      <c r="J3010" s="351">
        <f t="shared" si="46"/>
        <v>86.25</v>
      </c>
      <c r="K3010" s="351">
        <v>28.75</v>
      </c>
      <c r="L3010" s="3" t="str">
        <f>IFERROR(INDEX(dbOrdini[PREZZO
VINOLUX],MATCH(A3010,dbOrdini[CODICE
ANKER],0)),"")</f>
        <v/>
      </c>
      <c r="M3010" s="347" t="s">
        <v>10535</v>
      </c>
      <c r="N3010" s="15" t="str">
        <f>IFERROR(INDEX(dbOrdini[ORDINE],MATCH(A3010,dbOrdini[CODICE
ANKER]*(dbOrdini[CODICE
SUPPLY]="GEN24"),0)),"")</f>
        <v/>
      </c>
      <c r="O3010" s="352" t="s">
        <v>8</v>
      </c>
      <c r="P3010" s="347" t="s">
        <v>6674</v>
      </c>
    </row>
    <row r="3011" spans="1:16">
      <c r="A3011" s="347" t="s">
        <v>6675</v>
      </c>
      <c r="B3011" s="348">
        <v>214</v>
      </c>
      <c r="C3011" s="347" t="s">
        <v>28152</v>
      </c>
      <c r="D3011" s="347" t="s">
        <v>6676</v>
      </c>
      <c r="E3011" s="347">
        <v>6</v>
      </c>
      <c r="F3011" s="347">
        <v>0.7</v>
      </c>
      <c r="G3011" s="347" t="s">
        <v>11</v>
      </c>
      <c r="H3011" s="349">
        <v>40</v>
      </c>
      <c r="I3011" s="350" t="s">
        <v>12</v>
      </c>
      <c r="J3011" s="351">
        <f t="shared" si="46"/>
        <v>42.3</v>
      </c>
      <c r="K3011" s="351">
        <v>7.05</v>
      </c>
      <c r="L3011" s="3" t="str">
        <f>IFERROR(INDEX(dbOrdini[PREZZO
VINOLUX],MATCH(A3011,dbOrdini[CODICE
ANKER],0)),"")</f>
        <v/>
      </c>
      <c r="M3011" s="347" t="s">
        <v>10535</v>
      </c>
      <c r="N3011" s="15" t="str">
        <f>IFERROR(INDEX(dbOrdini[ORDINE],MATCH(A3011,dbOrdini[CODICE
ANKER]*(dbOrdini[CODICE
SUPPLY]="GEN24"),0)),"")</f>
        <v/>
      </c>
      <c r="O3011" s="352" t="s">
        <v>8</v>
      </c>
      <c r="P3011" s="347" t="s">
        <v>6677</v>
      </c>
    </row>
    <row r="3012" spans="1:16">
      <c r="A3012" s="347" t="s">
        <v>6678</v>
      </c>
      <c r="B3012" s="348">
        <v>18</v>
      </c>
      <c r="C3012" s="347" t="s">
        <v>28152</v>
      </c>
      <c r="D3012" s="347" t="s">
        <v>6679</v>
      </c>
      <c r="E3012" s="347">
        <v>6</v>
      </c>
      <c r="F3012" s="347">
        <v>0.7</v>
      </c>
      <c r="G3012" s="347" t="s">
        <v>11</v>
      </c>
      <c r="H3012" s="349">
        <v>40</v>
      </c>
      <c r="I3012" s="350" t="s">
        <v>12</v>
      </c>
      <c r="J3012" s="351">
        <f t="shared" si="46"/>
        <v>87</v>
      </c>
      <c r="K3012" s="351">
        <v>14.5</v>
      </c>
      <c r="L3012" s="3" t="str">
        <f>IFERROR(INDEX(dbOrdini[PREZZO
VINOLUX],MATCH(A3012,dbOrdini[CODICE
ANKER],0)),"")</f>
        <v/>
      </c>
      <c r="M3012" s="347" t="s">
        <v>10535</v>
      </c>
      <c r="N3012" s="15" t="str">
        <f>IFERROR(INDEX(dbOrdini[ORDINE],MATCH(A3012,dbOrdini[CODICE
ANKER]*(dbOrdini[CODICE
SUPPLY]="GEN24"),0)),"")</f>
        <v/>
      </c>
      <c r="O3012" s="352" t="s">
        <v>8</v>
      </c>
      <c r="P3012" s="347" t="s">
        <v>6680</v>
      </c>
    </row>
    <row r="3013" spans="1:16">
      <c r="A3013" s="347" t="s">
        <v>28851</v>
      </c>
      <c r="B3013" s="348">
        <v>0</v>
      </c>
      <c r="C3013" s="347" t="s">
        <v>28152</v>
      </c>
      <c r="D3013" s="347" t="s">
        <v>28852</v>
      </c>
      <c r="E3013" s="347">
        <v>6</v>
      </c>
      <c r="F3013" s="347">
        <v>0.7</v>
      </c>
      <c r="G3013" s="347" t="s">
        <v>11</v>
      </c>
      <c r="H3013" s="349">
        <v>40</v>
      </c>
      <c r="I3013" s="350" t="s">
        <v>12</v>
      </c>
      <c r="J3013" s="351">
        <f t="shared" si="46"/>
        <v>45</v>
      </c>
      <c r="K3013" s="351">
        <v>7.5</v>
      </c>
      <c r="L3013" s="3" t="str">
        <f>IFERROR(INDEX(dbOrdini[PREZZO
VINOLUX],MATCH(A3013,dbOrdini[CODICE
ANKER],0)),"")</f>
        <v/>
      </c>
      <c r="M3013" s="347" t="s">
        <v>10551</v>
      </c>
      <c r="N3013" s="15" t="str">
        <f>IFERROR(INDEX(dbOrdini[ORDINE],MATCH(A3013,dbOrdini[CODICE
ANKER]*(dbOrdini[CODICE
SUPPLY]="GEN24"),0)),"")</f>
        <v/>
      </c>
      <c r="O3013" s="352" t="s">
        <v>8</v>
      </c>
      <c r="P3013" s="347" t="s">
        <v>28853</v>
      </c>
    </row>
    <row r="3014" spans="1:16">
      <c r="A3014" s="347" t="s">
        <v>6681</v>
      </c>
      <c r="B3014" s="348">
        <v>13</v>
      </c>
      <c r="C3014" s="347" t="s">
        <v>28152</v>
      </c>
      <c r="D3014" s="347" t="s">
        <v>6682</v>
      </c>
      <c r="E3014" s="347">
        <v>6</v>
      </c>
      <c r="F3014" s="347">
        <v>0.7</v>
      </c>
      <c r="G3014" s="347" t="s">
        <v>11</v>
      </c>
      <c r="H3014" s="349">
        <v>40</v>
      </c>
      <c r="I3014" s="350" t="s">
        <v>12</v>
      </c>
      <c r="J3014" s="351">
        <f t="shared" si="46"/>
        <v>59.699999999999996</v>
      </c>
      <c r="K3014" s="351">
        <v>9.9499999999999993</v>
      </c>
      <c r="L3014" s="3" t="str">
        <f>IFERROR(INDEX(dbOrdini[PREZZO
VINOLUX],MATCH(A3014,dbOrdini[CODICE
ANKER],0)),"")</f>
        <v/>
      </c>
      <c r="M3014" s="347" t="s">
        <v>10537</v>
      </c>
      <c r="N3014" s="15" t="str">
        <f>IFERROR(INDEX(dbOrdini[ORDINE],MATCH(A3014,dbOrdini[CODICE
ANKER]*(dbOrdini[CODICE
SUPPLY]="GEN24"),0)),"")</f>
        <v/>
      </c>
      <c r="O3014" s="352" t="s">
        <v>8</v>
      </c>
      <c r="P3014" s="347" t="s">
        <v>6683</v>
      </c>
    </row>
    <row r="3015" spans="1:16">
      <c r="A3015" s="347" t="s">
        <v>6684</v>
      </c>
      <c r="B3015" s="348">
        <v>9</v>
      </c>
      <c r="C3015" s="347" t="s">
        <v>28152</v>
      </c>
      <c r="D3015" s="347" t="s">
        <v>6685</v>
      </c>
      <c r="E3015" s="347">
        <v>6</v>
      </c>
      <c r="F3015" s="347">
        <v>0.7</v>
      </c>
      <c r="G3015" s="347" t="s">
        <v>11</v>
      </c>
      <c r="H3015" s="349">
        <v>40</v>
      </c>
      <c r="I3015" s="350" t="s">
        <v>12</v>
      </c>
      <c r="J3015" s="351">
        <f t="shared" si="46"/>
        <v>88.5</v>
      </c>
      <c r="K3015" s="351">
        <v>14.75</v>
      </c>
      <c r="L3015" s="3" t="str">
        <f>IFERROR(INDEX(dbOrdini[PREZZO
VINOLUX],MATCH(A3015,dbOrdini[CODICE
ANKER],0)),"")</f>
        <v/>
      </c>
      <c r="M3015" s="347" t="s">
        <v>10537</v>
      </c>
      <c r="N3015" s="15" t="str">
        <f>IFERROR(INDEX(dbOrdini[ORDINE],MATCH(A3015,dbOrdini[CODICE
ANKER]*(dbOrdini[CODICE
SUPPLY]="GEN24"),0)),"")</f>
        <v/>
      </c>
      <c r="O3015" s="352" t="s">
        <v>8</v>
      </c>
      <c r="P3015" s="347" t="s">
        <v>6686</v>
      </c>
    </row>
    <row r="3016" spans="1:16">
      <c r="A3016" s="347" t="s">
        <v>6687</v>
      </c>
      <c r="B3016" s="348">
        <v>5</v>
      </c>
      <c r="C3016" s="347" t="s">
        <v>28152</v>
      </c>
      <c r="D3016" s="347" t="s">
        <v>6688</v>
      </c>
      <c r="E3016" s="347">
        <v>6</v>
      </c>
      <c r="F3016" s="347">
        <v>0.7</v>
      </c>
      <c r="G3016" s="347" t="s">
        <v>11</v>
      </c>
      <c r="H3016" s="349">
        <v>40</v>
      </c>
      <c r="I3016" s="350" t="s">
        <v>12</v>
      </c>
      <c r="J3016" s="351">
        <f t="shared" si="46"/>
        <v>81</v>
      </c>
      <c r="K3016" s="351">
        <v>13.5</v>
      </c>
      <c r="L3016" s="3" t="str">
        <f>IFERROR(INDEX(dbOrdini[PREZZO
VINOLUX],MATCH(A3016,dbOrdini[CODICE
ANKER],0)),"")</f>
        <v/>
      </c>
      <c r="M3016" s="347" t="s">
        <v>10548</v>
      </c>
      <c r="N3016" s="15" t="str">
        <f>IFERROR(INDEX(dbOrdini[ORDINE],MATCH(A3016,dbOrdini[CODICE
ANKER]*(dbOrdini[CODICE
SUPPLY]="GEN24"),0)),"")</f>
        <v/>
      </c>
      <c r="O3016" s="352" t="s">
        <v>8</v>
      </c>
      <c r="P3016" s="347" t="s">
        <v>6689</v>
      </c>
    </row>
    <row r="3017" spans="1:16">
      <c r="A3017" s="347" t="s">
        <v>10769</v>
      </c>
      <c r="B3017" s="348">
        <v>1</v>
      </c>
      <c r="C3017" s="347" t="s">
        <v>28152</v>
      </c>
      <c r="D3017" s="347" t="s">
        <v>10770</v>
      </c>
      <c r="E3017" s="347">
        <v>6</v>
      </c>
      <c r="F3017" s="347">
        <v>0.7</v>
      </c>
      <c r="G3017" s="347" t="s">
        <v>11</v>
      </c>
      <c r="H3017" s="349">
        <v>40</v>
      </c>
      <c r="I3017" s="350" t="s">
        <v>12</v>
      </c>
      <c r="J3017" s="351">
        <f t="shared" si="46"/>
        <v>75</v>
      </c>
      <c r="K3017" s="351">
        <v>12.5</v>
      </c>
      <c r="L3017" s="3" t="str">
        <f>IFERROR(INDEX(dbOrdini[PREZZO
VINOLUX],MATCH(A3017,dbOrdini[CODICE
ANKER],0)),"")</f>
        <v/>
      </c>
      <c r="M3017" s="347" t="s">
        <v>10548</v>
      </c>
      <c r="N3017" s="15" t="str">
        <f>IFERROR(INDEX(dbOrdini[ORDINE],MATCH(A3017,dbOrdini[CODICE
ANKER]*(dbOrdini[CODICE
SUPPLY]="GEN24"),0)),"")</f>
        <v/>
      </c>
      <c r="O3017" s="352" t="s">
        <v>8</v>
      </c>
      <c r="P3017" s="347" t="s">
        <v>11794</v>
      </c>
    </row>
    <row r="3018" spans="1:16">
      <c r="A3018" s="347" t="s">
        <v>10771</v>
      </c>
      <c r="B3018" s="348">
        <v>0</v>
      </c>
      <c r="C3018" s="347" t="s">
        <v>28152</v>
      </c>
      <c r="D3018" s="347" t="s">
        <v>10770</v>
      </c>
      <c r="E3018" s="347">
        <v>6</v>
      </c>
      <c r="F3018" s="347">
        <v>0.7</v>
      </c>
      <c r="G3018" s="347" t="s">
        <v>11</v>
      </c>
      <c r="H3018" s="349">
        <v>40</v>
      </c>
      <c r="I3018" s="350" t="s">
        <v>12</v>
      </c>
      <c r="J3018" s="351">
        <f t="shared" si="46"/>
        <v>81</v>
      </c>
      <c r="K3018" s="351">
        <v>13.5</v>
      </c>
      <c r="L3018" s="3" t="str">
        <f>IFERROR(INDEX(dbOrdini[PREZZO
VINOLUX],MATCH(A3018,dbOrdini[CODICE
ANKER],0)),"")</f>
        <v/>
      </c>
      <c r="M3018" s="347" t="s">
        <v>10548</v>
      </c>
      <c r="N3018" s="15" t="str">
        <f>IFERROR(INDEX(dbOrdini[ORDINE],MATCH(A3018,dbOrdini[CODICE
ANKER]*(dbOrdini[CODICE
SUPPLY]="GEN24"),0)),"")</f>
        <v/>
      </c>
      <c r="O3018" s="352" t="s">
        <v>8</v>
      </c>
      <c r="P3018" s="347" t="s">
        <v>6689</v>
      </c>
    </row>
    <row r="3019" spans="1:16">
      <c r="A3019" s="347" t="s">
        <v>6690</v>
      </c>
      <c r="B3019" s="348">
        <v>33</v>
      </c>
      <c r="C3019" s="347" t="s">
        <v>28152</v>
      </c>
      <c r="D3019" s="347" t="s">
        <v>6691</v>
      </c>
      <c r="E3019" s="347">
        <v>6</v>
      </c>
      <c r="F3019" s="347">
        <v>0.7</v>
      </c>
      <c r="G3019" s="347" t="s">
        <v>11</v>
      </c>
      <c r="H3019" s="349">
        <v>40</v>
      </c>
      <c r="I3019" s="350" t="s">
        <v>12</v>
      </c>
      <c r="J3019" s="351">
        <f t="shared" si="46"/>
        <v>102</v>
      </c>
      <c r="K3019" s="351">
        <v>17</v>
      </c>
      <c r="L3019" s="3" t="str">
        <f>IFERROR(INDEX(dbOrdini[PREZZO
VINOLUX],MATCH(A3019,dbOrdini[CODICE
ANKER],0)),"")</f>
        <v/>
      </c>
      <c r="M3019" s="347" t="s">
        <v>10548</v>
      </c>
      <c r="N3019" s="15" t="str">
        <f>IFERROR(INDEX(dbOrdini[ORDINE],MATCH(A3019,dbOrdini[CODICE
ANKER]*(dbOrdini[CODICE
SUPPLY]="GEN24"),0)),"")</f>
        <v/>
      </c>
      <c r="O3019" s="352" t="s">
        <v>8</v>
      </c>
      <c r="P3019" s="347" t="s">
        <v>6692</v>
      </c>
    </row>
    <row r="3020" spans="1:16">
      <c r="A3020" s="347" t="s">
        <v>28854</v>
      </c>
      <c r="B3020" s="348">
        <v>0</v>
      </c>
      <c r="C3020" s="347" t="s">
        <v>28152</v>
      </c>
      <c r="D3020" s="347" t="s">
        <v>26288</v>
      </c>
      <c r="E3020" s="347">
        <v>6</v>
      </c>
      <c r="F3020" s="347">
        <v>0.7</v>
      </c>
      <c r="G3020" s="347" t="s">
        <v>11</v>
      </c>
      <c r="H3020" s="349">
        <v>40</v>
      </c>
      <c r="I3020" s="350" t="s">
        <v>12</v>
      </c>
      <c r="J3020" s="351">
        <f t="shared" si="46"/>
        <v>103.5</v>
      </c>
      <c r="K3020" s="351">
        <v>17.25</v>
      </c>
      <c r="L3020" s="3" t="str">
        <f>IFERROR(INDEX(dbOrdini[PREZZO
VINOLUX],MATCH(A3020,dbOrdini[CODICE
ANKER],0)),"")</f>
        <v/>
      </c>
      <c r="M3020" s="347" t="s">
        <v>10548</v>
      </c>
      <c r="N3020" s="15" t="str">
        <f>IFERROR(INDEX(dbOrdini[ORDINE],MATCH(A3020,dbOrdini[CODICE
ANKER]*(dbOrdini[CODICE
SUPPLY]="GEN24"),0)),"")</f>
        <v/>
      </c>
      <c r="O3020" s="352" t="s">
        <v>8</v>
      </c>
      <c r="P3020" s="347" t="s">
        <v>28855</v>
      </c>
    </row>
    <row r="3021" spans="1:16">
      <c r="A3021" s="347" t="s">
        <v>11795</v>
      </c>
      <c r="B3021" s="348">
        <v>63</v>
      </c>
      <c r="C3021" s="347" t="s">
        <v>28170</v>
      </c>
      <c r="D3021" s="347" t="s">
        <v>11796</v>
      </c>
      <c r="E3021" s="347">
        <v>12</v>
      </c>
      <c r="F3021" s="347">
        <v>0.15</v>
      </c>
      <c r="G3021" s="347" t="s">
        <v>11</v>
      </c>
      <c r="H3021" s="349">
        <v>40</v>
      </c>
      <c r="I3021" s="350" t="s">
        <v>12</v>
      </c>
      <c r="J3021" s="351">
        <f t="shared" ref="J3021:J3084" si="47">E3021*K3021</f>
        <v>155.39999999999998</v>
      </c>
      <c r="K3021" s="351">
        <v>12.95</v>
      </c>
      <c r="L3021" s="3" t="str">
        <f>IFERROR(INDEX(dbOrdini[PREZZO
VINOLUX],MATCH(A3021,dbOrdini[CODICE
ANKER],0)),"")</f>
        <v/>
      </c>
      <c r="M3021" s="347" t="s">
        <v>10543</v>
      </c>
      <c r="N3021" s="15" t="str">
        <f>IFERROR(INDEX(dbOrdini[ORDINE],MATCH(A3021,dbOrdini[CODICE
ANKER]*(dbOrdini[CODICE
SUPPLY]="GEN24"),0)),"")</f>
        <v/>
      </c>
      <c r="O3021" s="352" t="s">
        <v>8</v>
      </c>
      <c r="P3021" s="347" t="s">
        <v>11797</v>
      </c>
    </row>
    <row r="3022" spans="1:16">
      <c r="A3022" s="347" t="s">
        <v>6693</v>
      </c>
      <c r="B3022" s="348">
        <v>384</v>
      </c>
      <c r="C3022" s="347" t="s">
        <v>28152</v>
      </c>
      <c r="D3022" s="347" t="s">
        <v>6694</v>
      </c>
      <c r="E3022" s="347">
        <v>6</v>
      </c>
      <c r="F3022" s="347">
        <v>0.7</v>
      </c>
      <c r="G3022" s="347" t="s">
        <v>11</v>
      </c>
      <c r="H3022" s="349">
        <v>42</v>
      </c>
      <c r="I3022" s="350" t="s">
        <v>12</v>
      </c>
      <c r="J3022" s="351">
        <f t="shared" si="47"/>
        <v>117</v>
      </c>
      <c r="K3022" s="351">
        <v>19.5</v>
      </c>
      <c r="L3022" s="3" t="str">
        <f>IFERROR(INDEX(dbOrdini[PREZZO
VINOLUX],MATCH(A3022,dbOrdini[CODICE
ANKER],0)),"")</f>
        <v/>
      </c>
      <c r="M3022" s="347" t="s">
        <v>10537</v>
      </c>
      <c r="N3022" s="15" t="str">
        <f>IFERROR(INDEX(dbOrdini[ORDINE],MATCH(A3022,dbOrdini[CODICE
ANKER]*(dbOrdini[CODICE
SUPPLY]="GEN24"),0)),"")</f>
        <v/>
      </c>
      <c r="O3022" s="352" t="s">
        <v>8</v>
      </c>
      <c r="P3022" s="347" t="s">
        <v>6695</v>
      </c>
    </row>
    <row r="3023" spans="1:16">
      <c r="A3023" s="347" t="s">
        <v>6696</v>
      </c>
      <c r="B3023" s="348">
        <v>60</v>
      </c>
      <c r="C3023" s="347" t="s">
        <v>28152</v>
      </c>
      <c r="D3023" s="347" t="s">
        <v>6697</v>
      </c>
      <c r="E3023" s="347">
        <v>12</v>
      </c>
      <c r="F3023" s="347">
        <v>0.05</v>
      </c>
      <c r="G3023" s="347" t="s">
        <v>11</v>
      </c>
      <c r="H3023" s="349">
        <v>42</v>
      </c>
      <c r="I3023" s="350" t="s">
        <v>12</v>
      </c>
      <c r="J3023" s="351">
        <f t="shared" si="47"/>
        <v>37.799999999999997</v>
      </c>
      <c r="K3023" s="351">
        <v>3.15</v>
      </c>
      <c r="L3023" s="3" t="str">
        <f>IFERROR(INDEX(dbOrdini[PREZZO
VINOLUX],MATCH(A3023,dbOrdini[CODICE
ANKER],0)),"")</f>
        <v/>
      </c>
      <c r="M3023" s="347" t="s">
        <v>10537</v>
      </c>
      <c r="N3023" s="15" t="str">
        <f>IFERROR(INDEX(dbOrdini[ORDINE],MATCH(A3023,dbOrdini[CODICE
ANKER]*(dbOrdini[CODICE
SUPPLY]="GEN24"),0)),"")</f>
        <v/>
      </c>
      <c r="O3023" s="352" t="s">
        <v>8</v>
      </c>
      <c r="P3023" s="347" t="s">
        <v>6698</v>
      </c>
    </row>
    <row r="3024" spans="1:16">
      <c r="A3024" s="347" t="s">
        <v>6699</v>
      </c>
      <c r="B3024" s="348">
        <v>86</v>
      </c>
      <c r="C3024" s="347" t="s">
        <v>28152</v>
      </c>
      <c r="D3024" s="347" t="s">
        <v>6700</v>
      </c>
      <c r="E3024" s="347">
        <v>6</v>
      </c>
      <c r="F3024" s="347">
        <v>0.7</v>
      </c>
      <c r="G3024" s="347" t="s">
        <v>11</v>
      </c>
      <c r="H3024" s="349">
        <v>38</v>
      </c>
      <c r="I3024" s="350" t="s">
        <v>12</v>
      </c>
      <c r="J3024" s="351">
        <f t="shared" si="47"/>
        <v>117</v>
      </c>
      <c r="K3024" s="351">
        <v>19.5</v>
      </c>
      <c r="L3024" s="3" t="str">
        <f>IFERROR(INDEX(dbOrdini[PREZZO
VINOLUX],MATCH(A3024,dbOrdini[CODICE
ANKER],0)),"")</f>
        <v/>
      </c>
      <c r="M3024" s="347" t="s">
        <v>10537</v>
      </c>
      <c r="N3024" s="15" t="str">
        <f>IFERROR(INDEX(dbOrdini[ORDINE],MATCH(A3024,dbOrdini[CODICE
ANKER]*(dbOrdini[CODICE
SUPPLY]="GEN24"),0)),"")</f>
        <v/>
      </c>
      <c r="O3024" s="352" t="s">
        <v>8</v>
      </c>
      <c r="P3024" s="347" t="s">
        <v>6701</v>
      </c>
    </row>
    <row r="3025" spans="1:16">
      <c r="A3025" s="347" t="s">
        <v>6702</v>
      </c>
      <c r="B3025" s="348">
        <v>36</v>
      </c>
      <c r="C3025" s="347" t="s">
        <v>28152</v>
      </c>
      <c r="D3025" s="347" t="s">
        <v>6703</v>
      </c>
      <c r="E3025" s="347">
        <v>12</v>
      </c>
      <c r="F3025" s="347">
        <v>0.05</v>
      </c>
      <c r="G3025" s="347" t="s">
        <v>11</v>
      </c>
      <c r="H3025" s="349">
        <v>38</v>
      </c>
      <c r="I3025" s="350" t="s">
        <v>12</v>
      </c>
      <c r="J3025" s="351">
        <f t="shared" si="47"/>
        <v>40.799999999999997</v>
      </c>
      <c r="K3025" s="351">
        <v>3.4</v>
      </c>
      <c r="L3025" s="3" t="str">
        <f>IFERROR(INDEX(dbOrdini[PREZZO
VINOLUX],MATCH(A3025,dbOrdini[CODICE
ANKER],0)),"")</f>
        <v/>
      </c>
      <c r="M3025" s="347" t="s">
        <v>10537</v>
      </c>
      <c r="N3025" s="15" t="str">
        <f>IFERROR(INDEX(dbOrdini[ORDINE],MATCH(A3025,dbOrdini[CODICE
ANKER]*(dbOrdini[CODICE
SUPPLY]="GEN24"),0)),"")</f>
        <v/>
      </c>
      <c r="O3025" s="352" t="s">
        <v>8</v>
      </c>
      <c r="P3025" s="347" t="s">
        <v>6704</v>
      </c>
    </row>
    <row r="3026" spans="1:16">
      <c r="A3026" s="347" t="s">
        <v>6705</v>
      </c>
      <c r="B3026" s="348">
        <v>0</v>
      </c>
      <c r="C3026" s="347" t="s">
        <v>28152</v>
      </c>
      <c r="D3026" s="347" t="s">
        <v>6706</v>
      </c>
      <c r="E3026" s="347">
        <v>6</v>
      </c>
      <c r="F3026" s="347">
        <v>0.7</v>
      </c>
      <c r="G3026" s="347" t="s">
        <v>11</v>
      </c>
      <c r="H3026" s="349">
        <v>40</v>
      </c>
      <c r="I3026" s="350" t="s">
        <v>12</v>
      </c>
      <c r="J3026" s="351">
        <f t="shared" si="47"/>
        <v>108</v>
      </c>
      <c r="K3026" s="351">
        <v>18</v>
      </c>
      <c r="L3026" s="3" t="str">
        <f>IFERROR(INDEX(dbOrdini[PREZZO
VINOLUX],MATCH(A3026,dbOrdini[CODICE
ANKER],0)),"")</f>
        <v/>
      </c>
      <c r="M3026" s="347" t="s">
        <v>10533</v>
      </c>
      <c r="N3026" s="15" t="str">
        <f>IFERROR(INDEX(dbOrdini[ORDINE],MATCH(A3026,dbOrdini[CODICE
ANKER]*(dbOrdini[CODICE
SUPPLY]="GEN24"),0)),"")</f>
        <v/>
      </c>
      <c r="O3026" s="352" t="s">
        <v>8</v>
      </c>
      <c r="P3026" s="347" t="s">
        <v>6707</v>
      </c>
    </row>
    <row r="3027" spans="1:16">
      <c r="A3027" s="347" t="s">
        <v>6708</v>
      </c>
      <c r="B3027" s="348">
        <v>72</v>
      </c>
      <c r="C3027" s="347" t="s">
        <v>28152</v>
      </c>
      <c r="D3027" s="347" t="s">
        <v>6709</v>
      </c>
      <c r="E3027" s="347">
        <v>12</v>
      </c>
      <c r="F3027" s="347">
        <v>0.05</v>
      </c>
      <c r="G3027" s="347" t="s">
        <v>11</v>
      </c>
      <c r="H3027" s="349">
        <v>40</v>
      </c>
      <c r="I3027" s="350" t="s">
        <v>12</v>
      </c>
      <c r="J3027" s="351">
        <f t="shared" si="47"/>
        <v>40.799999999999997</v>
      </c>
      <c r="K3027" s="351">
        <v>3.4</v>
      </c>
      <c r="L3027" s="3" t="str">
        <f>IFERROR(INDEX(dbOrdini[PREZZO
VINOLUX],MATCH(A3027,dbOrdini[CODICE
ANKER],0)),"")</f>
        <v/>
      </c>
      <c r="M3027" s="347" t="s">
        <v>10533</v>
      </c>
      <c r="N3027" s="15" t="str">
        <f>IFERROR(INDEX(dbOrdini[ORDINE],MATCH(A3027,dbOrdini[CODICE
ANKER]*(dbOrdini[CODICE
SUPPLY]="GEN24"),0)),"")</f>
        <v/>
      </c>
      <c r="O3027" s="352" t="s">
        <v>8</v>
      </c>
      <c r="P3027" s="347" t="s">
        <v>6710</v>
      </c>
    </row>
    <row r="3028" spans="1:16">
      <c r="A3028" s="347" t="s">
        <v>6711</v>
      </c>
      <c r="B3028" s="348">
        <v>0</v>
      </c>
      <c r="C3028" s="347" t="s">
        <v>28152</v>
      </c>
      <c r="D3028" s="347" t="s">
        <v>6712</v>
      </c>
      <c r="E3028" s="347">
        <v>6</v>
      </c>
      <c r="F3028" s="347">
        <v>0.7</v>
      </c>
      <c r="G3028" s="347" t="s">
        <v>11</v>
      </c>
      <c r="H3028" s="349">
        <v>40</v>
      </c>
      <c r="I3028" s="350" t="s">
        <v>12</v>
      </c>
      <c r="J3028" s="351">
        <f t="shared" si="47"/>
        <v>117</v>
      </c>
      <c r="K3028" s="351">
        <v>19.5</v>
      </c>
      <c r="L3028" s="3" t="str">
        <f>IFERROR(INDEX(dbOrdini[PREZZO
VINOLUX],MATCH(A3028,dbOrdini[CODICE
ANKER],0)),"")</f>
        <v/>
      </c>
      <c r="M3028" s="347" t="s">
        <v>10535</v>
      </c>
      <c r="N3028" s="15" t="str">
        <f>IFERROR(INDEX(dbOrdini[ORDINE],MATCH(A3028,dbOrdini[CODICE
ANKER]*(dbOrdini[CODICE
SUPPLY]="GEN24"),0)),"")</f>
        <v/>
      </c>
      <c r="O3028" s="352" t="s">
        <v>8</v>
      </c>
      <c r="P3028" s="347" t="s">
        <v>6713</v>
      </c>
    </row>
    <row r="3029" spans="1:16">
      <c r="A3029" s="347" t="s">
        <v>10936</v>
      </c>
      <c r="B3029" s="348">
        <v>144</v>
      </c>
      <c r="C3029" s="347" t="s">
        <v>28152</v>
      </c>
      <c r="D3029" s="347" t="s">
        <v>10937</v>
      </c>
      <c r="E3029" s="347">
        <v>12</v>
      </c>
      <c r="F3029" s="347">
        <v>0.05</v>
      </c>
      <c r="G3029" s="347" t="s">
        <v>11</v>
      </c>
      <c r="H3029" s="349">
        <v>38</v>
      </c>
      <c r="I3029" s="350" t="s">
        <v>12</v>
      </c>
      <c r="J3029" s="351">
        <f t="shared" si="47"/>
        <v>37.799999999999997</v>
      </c>
      <c r="K3029" s="351">
        <v>3.15</v>
      </c>
      <c r="L3029" s="3" t="str">
        <f>IFERROR(INDEX(dbOrdini[PREZZO
VINOLUX],MATCH(A3029,dbOrdini[CODICE
ANKER],0)),"")</f>
        <v/>
      </c>
      <c r="M3029" s="347" t="s">
        <v>10535</v>
      </c>
      <c r="N3029" s="15" t="str">
        <f>IFERROR(INDEX(dbOrdini[ORDINE],MATCH(A3029,dbOrdini[CODICE
ANKER]*(dbOrdini[CODICE
SUPPLY]="GEN24"),0)),"")</f>
        <v/>
      </c>
      <c r="O3029" s="352" t="s">
        <v>8</v>
      </c>
      <c r="P3029" s="347" t="s">
        <v>11798</v>
      </c>
    </row>
    <row r="3030" spans="1:16">
      <c r="A3030" s="347" t="s">
        <v>6714</v>
      </c>
      <c r="B3030" s="348">
        <v>56</v>
      </c>
      <c r="C3030" s="347" t="s">
        <v>28152</v>
      </c>
      <c r="D3030" s="347" t="s">
        <v>6715</v>
      </c>
      <c r="E3030" s="347">
        <v>6</v>
      </c>
      <c r="F3030" s="347">
        <v>0.5</v>
      </c>
      <c r="G3030" s="347" t="s">
        <v>11</v>
      </c>
      <c r="H3030" s="349">
        <v>40</v>
      </c>
      <c r="I3030" s="350" t="s">
        <v>12</v>
      </c>
      <c r="J3030" s="351">
        <f t="shared" si="47"/>
        <v>75</v>
      </c>
      <c r="K3030" s="351">
        <v>12.5</v>
      </c>
      <c r="L3030" s="3" t="str">
        <f>IFERROR(INDEX(dbOrdini[PREZZO
VINOLUX],MATCH(A3030,dbOrdini[CODICE
ANKER],0)),"")</f>
        <v/>
      </c>
      <c r="M3030" s="347" t="s">
        <v>10533</v>
      </c>
      <c r="N3030" s="15" t="str">
        <f>IFERROR(INDEX(dbOrdini[ORDINE],MATCH(A3030,dbOrdini[CODICE
ANKER]*(dbOrdini[CODICE
SUPPLY]="GEN24"),0)),"")</f>
        <v/>
      </c>
      <c r="O3030" s="352" t="s">
        <v>8</v>
      </c>
      <c r="P3030" s="347" t="s">
        <v>6716</v>
      </c>
    </row>
    <row r="3031" spans="1:16">
      <c r="A3031" s="347" t="s">
        <v>6717</v>
      </c>
      <c r="B3031" s="348">
        <v>0</v>
      </c>
      <c r="C3031" s="347" t="s">
        <v>28152</v>
      </c>
      <c r="D3031" s="347" t="s">
        <v>6718</v>
      </c>
      <c r="E3031" s="347">
        <v>6</v>
      </c>
      <c r="F3031" s="347">
        <v>0.7</v>
      </c>
      <c r="G3031" s="347" t="s">
        <v>11262</v>
      </c>
      <c r="H3031" s="349">
        <v>40</v>
      </c>
      <c r="I3031" s="350" t="s">
        <v>12</v>
      </c>
      <c r="J3031" s="351">
        <f t="shared" si="47"/>
        <v>111</v>
      </c>
      <c r="K3031" s="351">
        <v>18.5</v>
      </c>
      <c r="L3031" s="3" t="str">
        <f>IFERROR(INDEX(dbOrdini[PREZZO
VINOLUX],MATCH(A3031,dbOrdini[CODICE
ANKER],0)),"")</f>
        <v/>
      </c>
      <c r="M3031" s="347" t="s">
        <v>10537</v>
      </c>
      <c r="N3031" s="15" t="str">
        <f>IFERROR(INDEX(dbOrdini[ORDINE],MATCH(A3031,dbOrdini[CODICE
ANKER]*(dbOrdini[CODICE
SUPPLY]="GEN24"),0)),"")</f>
        <v/>
      </c>
      <c r="O3031" s="352" t="s">
        <v>8</v>
      </c>
      <c r="P3031" s="347" t="s">
        <v>6719</v>
      </c>
    </row>
    <row r="3032" spans="1:16">
      <c r="A3032" s="347" t="s">
        <v>10772</v>
      </c>
      <c r="B3032" s="348">
        <v>6</v>
      </c>
      <c r="C3032" s="347" t="s">
        <v>28152</v>
      </c>
      <c r="D3032" s="347" t="s">
        <v>10773</v>
      </c>
      <c r="E3032" s="347">
        <v>6</v>
      </c>
      <c r="F3032" s="347">
        <v>0.7</v>
      </c>
      <c r="G3032" s="347" t="s">
        <v>11</v>
      </c>
      <c r="H3032" s="349">
        <v>40</v>
      </c>
      <c r="I3032" s="350" t="s">
        <v>12</v>
      </c>
      <c r="J3032" s="351">
        <f t="shared" si="47"/>
        <v>96</v>
      </c>
      <c r="K3032" s="351">
        <v>16</v>
      </c>
      <c r="L3032" s="3" t="str">
        <f>IFERROR(INDEX(dbOrdini[PREZZO
VINOLUX],MATCH(A3032,dbOrdini[CODICE
ANKER],0)),"")</f>
        <v/>
      </c>
      <c r="M3032" s="347" t="s">
        <v>10550</v>
      </c>
      <c r="N3032" s="15" t="str">
        <f>IFERROR(INDEX(dbOrdini[ORDINE],MATCH(A3032,dbOrdini[CODICE
ANKER]*(dbOrdini[CODICE
SUPPLY]="GEN24"),0)),"")</f>
        <v/>
      </c>
      <c r="O3032" s="352" t="s">
        <v>8</v>
      </c>
      <c r="P3032" s="347" t="s">
        <v>11799</v>
      </c>
    </row>
    <row r="3033" spans="1:16">
      <c r="A3033" s="347" t="s">
        <v>6723</v>
      </c>
      <c r="B3033" s="348">
        <v>4805</v>
      </c>
      <c r="C3033" s="347" t="s">
        <v>28152</v>
      </c>
      <c r="D3033" s="347" t="s">
        <v>6721</v>
      </c>
      <c r="E3033" s="347">
        <v>12</v>
      </c>
      <c r="F3033" s="347">
        <v>1</v>
      </c>
      <c r="G3033" s="347" t="s">
        <v>11</v>
      </c>
      <c r="H3033" s="349">
        <v>38</v>
      </c>
      <c r="I3033" s="350" t="s">
        <v>12</v>
      </c>
      <c r="J3033" s="351">
        <f t="shared" si="47"/>
        <v>90</v>
      </c>
      <c r="K3033" s="351">
        <v>7.5</v>
      </c>
      <c r="L3033" s="3" t="str">
        <f>IFERROR(INDEX(dbOrdini[PREZZO
VINOLUX],MATCH(A3033,dbOrdini[CODICE
ANKER],0)),"")</f>
        <v/>
      </c>
      <c r="M3033" s="347" t="s">
        <v>10550</v>
      </c>
      <c r="N3033" s="15" t="str">
        <f>IFERROR(INDEX(dbOrdini[ORDINE],MATCH(A3033,dbOrdini[CODICE
ANKER]*(dbOrdini[CODICE
SUPPLY]="GEN24"),0)),"")</f>
        <v/>
      </c>
      <c r="O3033" s="352" t="s">
        <v>8</v>
      </c>
      <c r="P3033" s="347" t="s">
        <v>6724</v>
      </c>
    </row>
    <row r="3034" spans="1:16">
      <c r="A3034" s="347" t="s">
        <v>6720</v>
      </c>
      <c r="B3034" s="348">
        <v>2256</v>
      </c>
      <c r="C3034" s="347" t="s">
        <v>28152</v>
      </c>
      <c r="D3034" s="347" t="s">
        <v>6721</v>
      </c>
      <c r="E3034" s="347">
        <v>6</v>
      </c>
      <c r="F3034" s="347">
        <v>0.7</v>
      </c>
      <c r="G3034" s="347" t="s">
        <v>11</v>
      </c>
      <c r="H3034" s="349">
        <v>38</v>
      </c>
      <c r="I3034" s="350" t="s">
        <v>12</v>
      </c>
      <c r="J3034" s="351">
        <f t="shared" si="47"/>
        <v>33</v>
      </c>
      <c r="K3034" s="351">
        <v>5.5</v>
      </c>
      <c r="L3034" s="3" t="str">
        <f>IFERROR(INDEX(dbOrdini[PREZZO
VINOLUX],MATCH(A3034,dbOrdini[CODICE
ANKER],0)),"")</f>
        <v/>
      </c>
      <c r="M3034" s="347" t="s">
        <v>10550</v>
      </c>
      <c r="N3034" s="15" t="str">
        <f>IFERROR(INDEX(dbOrdini[ORDINE],MATCH(A3034,dbOrdini[CODICE
ANKER]*(dbOrdini[CODICE
SUPPLY]="GEN24"),0)),"")</f>
        <v/>
      </c>
      <c r="O3034" s="352" t="s">
        <v>8</v>
      </c>
      <c r="P3034" s="347" t="s">
        <v>6722</v>
      </c>
    </row>
    <row r="3035" spans="1:16">
      <c r="A3035" s="347" t="s">
        <v>11135</v>
      </c>
      <c r="B3035" s="348">
        <v>10</v>
      </c>
      <c r="C3035" s="347" t="s">
        <v>28152</v>
      </c>
      <c r="D3035" s="347" t="s">
        <v>11136</v>
      </c>
      <c r="E3035" s="347">
        <v>6</v>
      </c>
      <c r="F3035" s="347">
        <v>0.7</v>
      </c>
      <c r="G3035" s="347" t="s">
        <v>11</v>
      </c>
      <c r="H3035" s="349">
        <v>38</v>
      </c>
      <c r="I3035" s="350" t="s">
        <v>12</v>
      </c>
      <c r="J3035" s="351">
        <f t="shared" si="47"/>
        <v>34.5</v>
      </c>
      <c r="K3035" s="351">
        <v>5.75</v>
      </c>
      <c r="L3035" s="3" t="str">
        <f>IFERROR(INDEX(dbOrdini[PREZZO
VINOLUX],MATCH(A3035,dbOrdini[CODICE
ANKER],0)),"")</f>
        <v/>
      </c>
      <c r="M3035" s="347" t="s">
        <v>10550</v>
      </c>
      <c r="N3035" s="15" t="str">
        <f>IFERROR(INDEX(dbOrdini[ORDINE],MATCH(A3035,dbOrdini[CODICE
ANKER]*(dbOrdini[CODICE
SUPPLY]="GEN24"),0)),"")</f>
        <v/>
      </c>
      <c r="O3035" s="352" t="s">
        <v>8</v>
      </c>
      <c r="P3035" s="347" t="s">
        <v>11800</v>
      </c>
    </row>
    <row r="3036" spans="1:16">
      <c r="A3036" s="347" t="s">
        <v>11801</v>
      </c>
      <c r="B3036" s="348">
        <v>1009</v>
      </c>
      <c r="C3036" s="347" t="s">
        <v>28152</v>
      </c>
      <c r="D3036" s="347" t="s">
        <v>6726</v>
      </c>
      <c r="E3036" s="347">
        <v>12</v>
      </c>
      <c r="F3036" s="347">
        <v>0.7</v>
      </c>
      <c r="G3036" s="347" t="s">
        <v>11</v>
      </c>
      <c r="H3036" s="349">
        <v>40</v>
      </c>
      <c r="I3036" s="350" t="s">
        <v>12</v>
      </c>
      <c r="J3036" s="351">
        <f t="shared" si="47"/>
        <v>95.4</v>
      </c>
      <c r="K3036" s="351">
        <v>7.95</v>
      </c>
      <c r="L3036" s="3" t="str">
        <f>IFERROR(INDEX(dbOrdini[PREZZO
VINOLUX],MATCH(A3036,dbOrdini[CODICE
ANKER],0)),"")</f>
        <v/>
      </c>
      <c r="M3036" s="347" t="s">
        <v>10550</v>
      </c>
      <c r="N3036" s="15" t="str">
        <f>IFERROR(INDEX(dbOrdini[ORDINE],MATCH(A3036,dbOrdini[CODICE
ANKER]*(dbOrdini[CODICE
SUPPLY]="GEN24"),0)),"")</f>
        <v/>
      </c>
      <c r="O3036" s="352" t="s">
        <v>8</v>
      </c>
      <c r="P3036" s="347" t="s">
        <v>6727</v>
      </c>
    </row>
    <row r="3037" spans="1:16">
      <c r="A3037" s="347" t="s">
        <v>11802</v>
      </c>
      <c r="B3037" s="348">
        <v>0</v>
      </c>
      <c r="C3037" s="347" t="s">
        <v>28152</v>
      </c>
      <c r="D3037" s="347" t="s">
        <v>6726</v>
      </c>
      <c r="E3037" s="347">
        <v>12</v>
      </c>
      <c r="F3037" s="347">
        <v>1</v>
      </c>
      <c r="G3037" s="347" t="s">
        <v>11</v>
      </c>
      <c r="H3037" s="349">
        <v>40</v>
      </c>
      <c r="I3037" s="350" t="s">
        <v>12</v>
      </c>
      <c r="J3037" s="351">
        <f t="shared" si="47"/>
        <v>115.19999999999999</v>
      </c>
      <c r="K3037" s="351">
        <v>9.6</v>
      </c>
      <c r="L3037" s="3" t="str">
        <f>IFERROR(INDEX(dbOrdini[PREZZO
VINOLUX],MATCH(A3037,dbOrdini[CODICE
ANKER],0)),"")</f>
        <v/>
      </c>
      <c r="M3037" s="347" t="s">
        <v>10550</v>
      </c>
      <c r="N3037" s="15" t="str">
        <f>IFERROR(INDEX(dbOrdini[ORDINE],MATCH(A3037,dbOrdini[CODICE
ANKER]*(dbOrdini[CODICE
SUPPLY]="GEN24"),0)),"")</f>
        <v/>
      </c>
      <c r="O3037" s="352" t="s">
        <v>8</v>
      </c>
      <c r="P3037" s="347" t="s">
        <v>6728</v>
      </c>
    </row>
    <row r="3038" spans="1:16">
      <c r="A3038" s="347" t="s">
        <v>6725</v>
      </c>
      <c r="B3038" s="348">
        <v>441</v>
      </c>
      <c r="C3038" s="347" t="s">
        <v>28152</v>
      </c>
      <c r="D3038" s="347" t="s">
        <v>6726</v>
      </c>
      <c r="E3038" s="347">
        <v>6</v>
      </c>
      <c r="F3038" s="347">
        <v>0.7</v>
      </c>
      <c r="G3038" s="347" t="s">
        <v>11</v>
      </c>
      <c r="H3038" s="349">
        <v>40</v>
      </c>
      <c r="I3038" s="350" t="s">
        <v>12</v>
      </c>
      <c r="J3038" s="351">
        <f t="shared" si="47"/>
        <v>47.7</v>
      </c>
      <c r="K3038" s="351">
        <v>7.95</v>
      </c>
      <c r="L3038" s="3" t="str">
        <f>IFERROR(INDEX(dbOrdini[PREZZO
VINOLUX],MATCH(A3038,dbOrdini[CODICE
ANKER],0)),"")</f>
        <v/>
      </c>
      <c r="M3038" s="347" t="s">
        <v>10550</v>
      </c>
      <c r="N3038" s="15" t="str">
        <f>IFERROR(INDEX(dbOrdini[ORDINE],MATCH(A3038,dbOrdini[CODICE
ANKER]*(dbOrdini[CODICE
SUPPLY]="GEN24"),0)),"")</f>
        <v/>
      </c>
      <c r="O3038" s="352" t="s">
        <v>8</v>
      </c>
      <c r="P3038" s="347" t="s">
        <v>6727</v>
      </c>
    </row>
    <row r="3039" spans="1:16">
      <c r="A3039" s="347" t="s">
        <v>28856</v>
      </c>
      <c r="B3039" s="348">
        <v>0</v>
      </c>
      <c r="C3039" s="347" t="s">
        <v>28152</v>
      </c>
      <c r="D3039" s="347" t="s">
        <v>26290</v>
      </c>
      <c r="E3039" s="347">
        <v>6</v>
      </c>
      <c r="F3039" s="347">
        <v>0.7</v>
      </c>
      <c r="G3039" s="347" t="s">
        <v>11262</v>
      </c>
      <c r="H3039" s="349">
        <v>40</v>
      </c>
      <c r="I3039" s="350" t="s">
        <v>12</v>
      </c>
      <c r="J3039" s="351">
        <f t="shared" si="47"/>
        <v>49.5</v>
      </c>
      <c r="K3039" s="351">
        <v>8.25</v>
      </c>
      <c r="L3039" s="3" t="str">
        <f>IFERROR(INDEX(dbOrdini[PREZZO
VINOLUX],MATCH(A3039,dbOrdini[CODICE
ANKER],0)),"")</f>
        <v/>
      </c>
      <c r="M3039" s="347" t="s">
        <v>10550</v>
      </c>
      <c r="N3039" s="15" t="str">
        <f>IFERROR(INDEX(dbOrdini[ORDINE],MATCH(A3039,dbOrdini[CODICE
ANKER]*(dbOrdini[CODICE
SUPPLY]="GEN24"),0)),"")</f>
        <v/>
      </c>
      <c r="O3039" s="352" t="s">
        <v>8</v>
      </c>
      <c r="P3039" s="347" t="s">
        <v>6727</v>
      </c>
    </row>
    <row r="3040" spans="1:16">
      <c r="A3040" s="347" t="s">
        <v>28857</v>
      </c>
      <c r="B3040" s="348">
        <v>0</v>
      </c>
      <c r="C3040" s="347" t="s">
        <v>28152</v>
      </c>
      <c r="D3040" s="347" t="s">
        <v>26290</v>
      </c>
      <c r="E3040" s="347">
        <v>12</v>
      </c>
      <c r="F3040" s="347">
        <v>1</v>
      </c>
      <c r="G3040" s="347" t="s">
        <v>11</v>
      </c>
      <c r="H3040" s="349">
        <v>40</v>
      </c>
      <c r="I3040" s="350" t="s">
        <v>12</v>
      </c>
      <c r="J3040" s="351">
        <f t="shared" si="47"/>
        <v>115.19999999999999</v>
      </c>
      <c r="K3040" s="351">
        <v>9.6</v>
      </c>
      <c r="L3040" s="3" t="str">
        <f>IFERROR(INDEX(dbOrdini[PREZZO
VINOLUX],MATCH(A3040,dbOrdini[CODICE
ANKER],0)),"")</f>
        <v/>
      </c>
      <c r="M3040" s="347" t="s">
        <v>10550</v>
      </c>
      <c r="N3040" s="15" t="str">
        <f>IFERROR(INDEX(dbOrdini[ORDINE],MATCH(A3040,dbOrdini[CODICE
ANKER]*(dbOrdini[CODICE
SUPPLY]="GEN24"),0)),"")</f>
        <v/>
      </c>
      <c r="O3040" s="352" t="s">
        <v>8</v>
      </c>
      <c r="P3040" s="347" t="s">
        <v>6728</v>
      </c>
    </row>
    <row r="3041" spans="1:16">
      <c r="A3041" s="347" t="s">
        <v>6729</v>
      </c>
      <c r="B3041" s="348">
        <v>74</v>
      </c>
      <c r="C3041" s="347" t="s">
        <v>28152</v>
      </c>
      <c r="D3041" s="347" t="s">
        <v>6730</v>
      </c>
      <c r="E3041" s="347">
        <v>6</v>
      </c>
      <c r="F3041" s="347">
        <v>0.7</v>
      </c>
      <c r="G3041" s="347" t="s">
        <v>11</v>
      </c>
      <c r="H3041" s="349">
        <v>40</v>
      </c>
      <c r="I3041" s="350" t="s">
        <v>12</v>
      </c>
      <c r="J3041" s="351">
        <f t="shared" si="47"/>
        <v>225</v>
      </c>
      <c r="K3041" s="351">
        <v>37.5</v>
      </c>
      <c r="L3041" s="3" t="str">
        <f>IFERROR(INDEX(dbOrdini[PREZZO
VINOLUX],MATCH(A3041,dbOrdini[CODICE
ANKER],0)),"")</f>
        <v/>
      </c>
      <c r="M3041" s="347" t="s">
        <v>10550</v>
      </c>
      <c r="N3041" s="15" t="str">
        <f>IFERROR(INDEX(dbOrdini[ORDINE],MATCH(A3041,dbOrdini[CODICE
ANKER]*(dbOrdini[CODICE
SUPPLY]="GEN24"),0)),"")</f>
        <v/>
      </c>
      <c r="O3041" s="352" t="s">
        <v>8</v>
      </c>
      <c r="P3041" s="347" t="s">
        <v>6731</v>
      </c>
    </row>
    <row r="3042" spans="1:16">
      <c r="A3042" s="347" t="s">
        <v>6732</v>
      </c>
      <c r="B3042" s="348">
        <v>198</v>
      </c>
      <c r="C3042" s="347" t="s">
        <v>28152</v>
      </c>
      <c r="D3042" s="347" t="s">
        <v>6733</v>
      </c>
      <c r="E3042" s="347">
        <v>6</v>
      </c>
      <c r="F3042" s="347">
        <v>0.7</v>
      </c>
      <c r="G3042" s="347" t="s">
        <v>11</v>
      </c>
      <c r="H3042" s="349">
        <v>40</v>
      </c>
      <c r="I3042" s="350" t="s">
        <v>12</v>
      </c>
      <c r="J3042" s="351">
        <f t="shared" si="47"/>
        <v>269.70000000000005</v>
      </c>
      <c r="K3042" s="351">
        <v>44.95</v>
      </c>
      <c r="L3042" s="3" t="str">
        <f>IFERROR(INDEX(dbOrdini[PREZZO
VINOLUX],MATCH(A3042,dbOrdini[CODICE
ANKER],0)),"")</f>
        <v/>
      </c>
      <c r="M3042" s="347" t="s">
        <v>10550</v>
      </c>
      <c r="N3042" s="15" t="str">
        <f>IFERROR(INDEX(dbOrdini[ORDINE],MATCH(A3042,dbOrdini[CODICE
ANKER]*(dbOrdini[CODICE
SUPPLY]="GEN24"),0)),"")</f>
        <v/>
      </c>
      <c r="O3042" s="352" t="s">
        <v>8</v>
      </c>
      <c r="P3042" s="347" t="s">
        <v>6734</v>
      </c>
    </row>
    <row r="3043" spans="1:16">
      <c r="A3043" s="347" t="s">
        <v>6735</v>
      </c>
      <c r="B3043" s="348">
        <v>0</v>
      </c>
      <c r="C3043" s="347" t="s">
        <v>28152</v>
      </c>
      <c r="D3043" s="347" t="s">
        <v>6736</v>
      </c>
      <c r="E3043" s="347">
        <v>6</v>
      </c>
      <c r="F3043" s="347">
        <v>0.7</v>
      </c>
      <c r="G3043" s="347" t="s">
        <v>11</v>
      </c>
      <c r="H3043" s="349">
        <v>45</v>
      </c>
      <c r="I3043" s="350" t="s">
        <v>12</v>
      </c>
      <c r="J3043" s="351">
        <f t="shared" si="47"/>
        <v>107.69999999999999</v>
      </c>
      <c r="K3043" s="351">
        <v>17.95</v>
      </c>
      <c r="L3043" s="3" t="str">
        <f>IFERROR(INDEX(dbOrdini[PREZZO
VINOLUX],MATCH(A3043,dbOrdini[CODICE
ANKER],0)),"")</f>
        <v/>
      </c>
      <c r="M3043" s="347" t="s">
        <v>10548</v>
      </c>
      <c r="N3043" s="15" t="str">
        <f>IFERROR(INDEX(dbOrdini[ORDINE],MATCH(A3043,dbOrdini[CODICE
ANKER]*(dbOrdini[CODICE
SUPPLY]="GEN24"),0)),"")</f>
        <v/>
      </c>
      <c r="O3043" s="352" t="s">
        <v>8</v>
      </c>
      <c r="P3043" s="347" t="s">
        <v>6737</v>
      </c>
    </row>
    <row r="3044" spans="1:16">
      <c r="A3044" s="347" t="s">
        <v>6738</v>
      </c>
      <c r="B3044" s="348">
        <v>0</v>
      </c>
      <c r="C3044" s="347" t="s">
        <v>28152</v>
      </c>
      <c r="D3044" s="347" t="s">
        <v>6739</v>
      </c>
      <c r="E3044" s="347">
        <v>12</v>
      </c>
      <c r="F3044" s="347">
        <v>0.7</v>
      </c>
      <c r="G3044" s="347" t="s">
        <v>11</v>
      </c>
      <c r="H3044" s="349">
        <v>40</v>
      </c>
      <c r="I3044" s="350" t="s">
        <v>12</v>
      </c>
      <c r="J3044" s="351">
        <f t="shared" si="47"/>
        <v>186</v>
      </c>
      <c r="K3044" s="351">
        <v>15.5</v>
      </c>
      <c r="L3044" s="3" t="str">
        <f>IFERROR(INDEX(dbOrdini[PREZZO
VINOLUX],MATCH(A3044,dbOrdini[CODICE
ANKER],0)),"")</f>
        <v/>
      </c>
      <c r="M3044" s="347" t="s">
        <v>10548</v>
      </c>
      <c r="N3044" s="15" t="str">
        <f>IFERROR(INDEX(dbOrdini[ORDINE],MATCH(A3044,dbOrdini[CODICE
ANKER]*(dbOrdini[CODICE
SUPPLY]="GEN24"),0)),"")</f>
        <v/>
      </c>
      <c r="O3044" s="352" t="s">
        <v>8</v>
      </c>
      <c r="P3044" s="347" t="s">
        <v>6740</v>
      </c>
    </row>
    <row r="3045" spans="1:16">
      <c r="A3045" s="347" t="s">
        <v>6741</v>
      </c>
      <c r="B3045" s="348">
        <v>0</v>
      </c>
      <c r="C3045" s="347" t="s">
        <v>28152</v>
      </c>
      <c r="D3045" s="347" t="s">
        <v>6742</v>
      </c>
      <c r="E3045" s="347">
        <v>6</v>
      </c>
      <c r="F3045" s="347">
        <v>0.7</v>
      </c>
      <c r="G3045" s="347" t="s">
        <v>11</v>
      </c>
      <c r="H3045" s="349">
        <v>40</v>
      </c>
      <c r="I3045" s="350" t="s">
        <v>12</v>
      </c>
      <c r="J3045" s="351">
        <f t="shared" si="47"/>
        <v>720</v>
      </c>
      <c r="K3045" s="351">
        <v>120</v>
      </c>
      <c r="L3045" s="3" t="str">
        <f>IFERROR(INDEX(dbOrdini[PREZZO
VINOLUX],MATCH(A3045,dbOrdini[CODICE
ANKER],0)),"")</f>
        <v/>
      </c>
      <c r="M3045" s="347" t="s">
        <v>10548</v>
      </c>
      <c r="N3045" s="15" t="str">
        <f>IFERROR(INDEX(dbOrdini[ORDINE],MATCH(A3045,dbOrdini[CODICE
ANKER]*(dbOrdini[CODICE
SUPPLY]="GEN24"),0)),"")</f>
        <v/>
      </c>
      <c r="O3045" s="352" t="s">
        <v>8</v>
      </c>
      <c r="P3045" s="347" t="s">
        <v>6743</v>
      </c>
    </row>
    <row r="3046" spans="1:16">
      <c r="A3046" s="347" t="s">
        <v>6744</v>
      </c>
      <c r="B3046" s="348">
        <v>0</v>
      </c>
      <c r="C3046" s="347" t="s">
        <v>28152</v>
      </c>
      <c r="D3046" s="347" t="s">
        <v>6745</v>
      </c>
      <c r="E3046" s="347">
        <v>12</v>
      </c>
      <c r="F3046" s="347">
        <v>0.7</v>
      </c>
      <c r="G3046" s="347" t="s">
        <v>11</v>
      </c>
      <c r="H3046" s="349">
        <v>40</v>
      </c>
      <c r="I3046" s="350" t="s">
        <v>12</v>
      </c>
      <c r="J3046" s="351">
        <f t="shared" si="47"/>
        <v>251.39999999999998</v>
      </c>
      <c r="K3046" s="351">
        <v>20.95</v>
      </c>
      <c r="L3046" s="3" t="str">
        <f>IFERROR(INDEX(dbOrdini[PREZZO
VINOLUX],MATCH(A3046,dbOrdini[CODICE
ANKER],0)),"")</f>
        <v/>
      </c>
      <c r="M3046" s="347" t="s">
        <v>10548</v>
      </c>
      <c r="N3046" s="15" t="str">
        <f>IFERROR(INDEX(dbOrdini[ORDINE],MATCH(A3046,dbOrdini[CODICE
ANKER]*(dbOrdini[CODICE
SUPPLY]="GEN24"),0)),"")</f>
        <v/>
      </c>
      <c r="O3046" s="352" t="s">
        <v>8</v>
      </c>
      <c r="P3046" s="347" t="s">
        <v>6746</v>
      </c>
    </row>
    <row r="3047" spans="1:16">
      <c r="A3047" s="347" t="s">
        <v>6747</v>
      </c>
      <c r="B3047" s="348">
        <v>2</v>
      </c>
      <c r="C3047" s="347" t="s">
        <v>28152</v>
      </c>
      <c r="D3047" s="347" t="s">
        <v>6748</v>
      </c>
      <c r="E3047" s="347">
        <v>6</v>
      </c>
      <c r="F3047" s="347">
        <v>0.7</v>
      </c>
      <c r="G3047" s="347" t="s">
        <v>11</v>
      </c>
      <c r="H3047" s="349">
        <v>40</v>
      </c>
      <c r="I3047" s="350" t="s">
        <v>12</v>
      </c>
      <c r="J3047" s="351">
        <f t="shared" si="47"/>
        <v>165</v>
      </c>
      <c r="K3047" s="351">
        <v>27.5</v>
      </c>
      <c r="L3047" s="3" t="str">
        <f>IFERROR(INDEX(dbOrdini[PREZZO
VINOLUX],MATCH(A3047,dbOrdini[CODICE
ANKER],0)),"")</f>
        <v/>
      </c>
      <c r="M3047" s="347" t="s">
        <v>10548</v>
      </c>
      <c r="N3047" s="15" t="str">
        <f>IFERROR(INDEX(dbOrdini[ORDINE],MATCH(A3047,dbOrdini[CODICE
ANKER]*(dbOrdini[CODICE
SUPPLY]="GEN24"),0)),"")</f>
        <v/>
      </c>
      <c r="O3047" s="352" t="s">
        <v>8</v>
      </c>
      <c r="P3047" s="347" t="s">
        <v>6749</v>
      </c>
    </row>
    <row r="3048" spans="1:16">
      <c r="A3048" s="347" t="s">
        <v>28858</v>
      </c>
      <c r="B3048" s="348">
        <v>0</v>
      </c>
      <c r="C3048" s="347" t="s">
        <v>28152</v>
      </c>
      <c r="D3048" s="347" t="s">
        <v>26353</v>
      </c>
      <c r="E3048" s="347">
        <v>1</v>
      </c>
      <c r="F3048" s="347">
        <v>0.75</v>
      </c>
      <c r="G3048" s="347" t="s">
        <v>11</v>
      </c>
      <c r="H3048" s="349">
        <v>41.3</v>
      </c>
      <c r="I3048" s="350" t="s">
        <v>12</v>
      </c>
      <c r="J3048" s="351">
        <f t="shared" si="47"/>
        <v>2450</v>
      </c>
      <c r="K3048" s="351">
        <v>2450</v>
      </c>
      <c r="L3048" s="3" t="str">
        <f>IFERROR(INDEX(dbOrdini[PREZZO
VINOLUX],MATCH(A3048,dbOrdini[CODICE
ANKER],0)),"")</f>
        <v/>
      </c>
      <c r="M3048" s="347" t="s">
        <v>10548</v>
      </c>
      <c r="N3048" s="15" t="str">
        <f>IFERROR(INDEX(dbOrdini[ORDINE],MATCH(A3048,dbOrdini[CODICE
ANKER]*(dbOrdini[CODICE
SUPPLY]="GEN24"),0)),"")</f>
        <v/>
      </c>
      <c r="O3048" s="352" t="s">
        <v>8</v>
      </c>
      <c r="P3048" s="347" t="s">
        <v>28859</v>
      </c>
    </row>
    <row r="3049" spans="1:16">
      <c r="A3049" s="347" t="s">
        <v>6750</v>
      </c>
      <c r="B3049" s="348">
        <v>21</v>
      </c>
      <c r="C3049" s="347" t="s">
        <v>28152</v>
      </c>
      <c r="D3049" s="347" t="s">
        <v>6751</v>
      </c>
      <c r="E3049" s="347">
        <v>6</v>
      </c>
      <c r="F3049" s="347">
        <v>0.7</v>
      </c>
      <c r="G3049" s="347" t="s">
        <v>11</v>
      </c>
      <c r="H3049" s="349">
        <v>30</v>
      </c>
      <c r="I3049" s="350" t="s">
        <v>12</v>
      </c>
      <c r="J3049" s="351">
        <f t="shared" si="47"/>
        <v>75</v>
      </c>
      <c r="K3049" s="351">
        <v>12.5</v>
      </c>
      <c r="L3049" s="3" t="str">
        <f>IFERROR(INDEX(dbOrdini[PREZZO
VINOLUX],MATCH(A3049,dbOrdini[CODICE
ANKER],0)),"")</f>
        <v/>
      </c>
      <c r="M3049" s="347" t="s">
        <v>10548</v>
      </c>
      <c r="N3049" s="15" t="str">
        <f>IFERROR(INDEX(dbOrdini[ORDINE],MATCH(A3049,dbOrdini[CODICE
ANKER]*(dbOrdini[CODICE
SUPPLY]="GEN24"),0)),"")</f>
        <v/>
      </c>
      <c r="O3049" s="352" t="s">
        <v>8</v>
      </c>
      <c r="P3049" s="347" t="s">
        <v>6752</v>
      </c>
    </row>
    <row r="3050" spans="1:16">
      <c r="A3050" s="347" t="s">
        <v>6753</v>
      </c>
      <c r="B3050" s="348">
        <v>17</v>
      </c>
      <c r="C3050" s="347" t="s">
        <v>28152</v>
      </c>
      <c r="D3050" s="347" t="s">
        <v>6754</v>
      </c>
      <c r="E3050" s="347">
        <v>6</v>
      </c>
      <c r="F3050" s="347">
        <v>1.75</v>
      </c>
      <c r="G3050" s="347" t="s">
        <v>11262</v>
      </c>
      <c r="H3050" s="349">
        <v>40</v>
      </c>
      <c r="I3050" s="350" t="s">
        <v>12</v>
      </c>
      <c r="J3050" s="351">
        <f t="shared" si="47"/>
        <v>261</v>
      </c>
      <c r="K3050" s="351">
        <v>43.5</v>
      </c>
      <c r="L3050" s="3" t="str">
        <f>IFERROR(INDEX(dbOrdini[PREZZO
VINOLUX],MATCH(A3050,dbOrdini[CODICE
ANKER],0)),"")</f>
        <v/>
      </c>
      <c r="M3050" s="347" t="s">
        <v>10548</v>
      </c>
      <c r="N3050" s="15" t="str">
        <f>IFERROR(INDEX(dbOrdini[ORDINE],MATCH(A3050,dbOrdini[CODICE
ANKER]*(dbOrdini[CODICE
SUPPLY]="GEN24"),0)),"")</f>
        <v/>
      </c>
      <c r="O3050" s="352" t="s">
        <v>8</v>
      </c>
      <c r="P3050" s="347" t="s">
        <v>6755</v>
      </c>
    </row>
    <row r="3051" spans="1:16">
      <c r="A3051" s="347" t="s">
        <v>10868</v>
      </c>
      <c r="B3051" s="348">
        <v>30</v>
      </c>
      <c r="C3051" s="347" t="s">
        <v>28152</v>
      </c>
      <c r="D3051" s="347" t="s">
        <v>6757</v>
      </c>
      <c r="E3051" s="347">
        <v>12</v>
      </c>
      <c r="F3051" s="347">
        <v>1</v>
      </c>
      <c r="G3051" s="347" t="s">
        <v>11</v>
      </c>
      <c r="H3051" s="349">
        <v>40</v>
      </c>
      <c r="I3051" s="350" t="s">
        <v>12</v>
      </c>
      <c r="J3051" s="351">
        <f t="shared" si="47"/>
        <v>270</v>
      </c>
      <c r="K3051" s="351">
        <v>22.5</v>
      </c>
      <c r="L3051" s="3" t="str">
        <f>IFERROR(INDEX(dbOrdini[PREZZO
VINOLUX],MATCH(A3051,dbOrdini[CODICE
ANKER],0)),"")</f>
        <v/>
      </c>
      <c r="M3051" s="347" t="s">
        <v>10548</v>
      </c>
      <c r="N3051" s="15" t="str">
        <f>IFERROR(INDEX(dbOrdini[ORDINE],MATCH(A3051,dbOrdini[CODICE
ANKER]*(dbOrdini[CODICE
SUPPLY]="GEN24"),0)),"")</f>
        <v/>
      </c>
      <c r="O3051" s="352" t="s">
        <v>8</v>
      </c>
      <c r="P3051" s="347" t="s">
        <v>6765</v>
      </c>
    </row>
    <row r="3052" spans="1:16">
      <c r="A3052" s="347" t="s">
        <v>6759</v>
      </c>
      <c r="B3052" s="348">
        <v>0</v>
      </c>
      <c r="C3052" s="347" t="s">
        <v>28152</v>
      </c>
      <c r="D3052" s="347" t="s">
        <v>6757</v>
      </c>
      <c r="E3052" s="347">
        <v>6</v>
      </c>
      <c r="F3052" s="347">
        <v>1.75</v>
      </c>
      <c r="G3052" s="347" t="s">
        <v>11</v>
      </c>
      <c r="H3052" s="349">
        <v>40</v>
      </c>
      <c r="I3052" s="350" t="s">
        <v>12</v>
      </c>
      <c r="J3052" s="351">
        <f t="shared" si="47"/>
        <v>261</v>
      </c>
      <c r="K3052" s="351">
        <v>43.5</v>
      </c>
      <c r="L3052" s="3" t="str">
        <f>IFERROR(INDEX(dbOrdini[PREZZO
VINOLUX],MATCH(A3052,dbOrdini[CODICE
ANKER],0)),"")</f>
        <v/>
      </c>
      <c r="M3052" s="347" t="s">
        <v>10548</v>
      </c>
      <c r="N3052" s="15" t="str">
        <f>IFERROR(INDEX(dbOrdini[ORDINE],MATCH(A3052,dbOrdini[CODICE
ANKER]*(dbOrdini[CODICE
SUPPLY]="GEN24"),0)),"")</f>
        <v/>
      </c>
      <c r="O3052" s="352" t="s">
        <v>8</v>
      </c>
      <c r="P3052" s="347" t="s">
        <v>6755</v>
      </c>
    </row>
    <row r="3053" spans="1:16">
      <c r="A3053" s="347" t="s">
        <v>6756</v>
      </c>
      <c r="B3053" s="348">
        <v>365</v>
      </c>
      <c r="C3053" s="347" t="s">
        <v>28152</v>
      </c>
      <c r="D3053" s="347" t="s">
        <v>6757</v>
      </c>
      <c r="E3053" s="347">
        <v>6</v>
      </c>
      <c r="F3053" s="347">
        <v>0.7</v>
      </c>
      <c r="G3053" s="347" t="s">
        <v>11</v>
      </c>
      <c r="H3053" s="349">
        <v>40</v>
      </c>
      <c r="I3053" s="350" t="s">
        <v>12</v>
      </c>
      <c r="J3053" s="351">
        <f t="shared" si="47"/>
        <v>95.699999999999989</v>
      </c>
      <c r="K3053" s="351">
        <v>15.95</v>
      </c>
      <c r="L3053" s="3" t="str">
        <f>IFERROR(INDEX(dbOrdini[PREZZO
VINOLUX],MATCH(A3053,dbOrdini[CODICE
ANKER],0)),"")</f>
        <v/>
      </c>
      <c r="M3053" s="347" t="s">
        <v>10548</v>
      </c>
      <c r="N3053" s="15" t="str">
        <f>IFERROR(INDEX(dbOrdini[ORDINE],MATCH(A3053,dbOrdini[CODICE
ANKER]*(dbOrdini[CODICE
SUPPLY]="GEN24"),0)),"")</f>
        <v/>
      </c>
      <c r="O3053" s="352" t="s">
        <v>8</v>
      </c>
      <c r="P3053" s="347" t="s">
        <v>6758</v>
      </c>
    </row>
    <row r="3054" spans="1:16">
      <c r="A3054" s="347" t="s">
        <v>6760</v>
      </c>
      <c r="B3054" s="348">
        <v>1</v>
      </c>
      <c r="C3054" s="347" t="s">
        <v>28152</v>
      </c>
      <c r="D3054" s="347" t="s">
        <v>6761</v>
      </c>
      <c r="E3054" s="347">
        <v>12</v>
      </c>
      <c r="F3054" s="347">
        <v>1</v>
      </c>
      <c r="G3054" s="347" t="s">
        <v>11</v>
      </c>
      <c r="H3054" s="349">
        <v>40</v>
      </c>
      <c r="I3054" s="350" t="s">
        <v>12</v>
      </c>
      <c r="J3054" s="351">
        <f t="shared" si="47"/>
        <v>263.39999999999998</v>
      </c>
      <c r="K3054" s="351">
        <v>21.95</v>
      </c>
      <c r="L3054" s="3" t="str">
        <f>IFERROR(INDEX(dbOrdini[PREZZO
VINOLUX],MATCH(A3054,dbOrdini[CODICE
ANKER],0)),"")</f>
        <v/>
      </c>
      <c r="M3054" s="347" t="s">
        <v>10548</v>
      </c>
      <c r="N3054" s="15" t="str">
        <f>IFERROR(INDEX(dbOrdini[ORDINE],MATCH(A3054,dbOrdini[CODICE
ANKER]*(dbOrdini[CODICE
SUPPLY]="GEN24"),0)),"")</f>
        <v/>
      </c>
      <c r="O3054" s="352" t="s">
        <v>8</v>
      </c>
      <c r="P3054" s="347" t="s">
        <v>6762</v>
      </c>
    </row>
    <row r="3055" spans="1:16">
      <c r="A3055" s="347" t="s">
        <v>6763</v>
      </c>
      <c r="B3055" s="348">
        <v>0</v>
      </c>
      <c r="C3055" s="347" t="s">
        <v>28152</v>
      </c>
      <c r="D3055" s="347" t="s">
        <v>6764</v>
      </c>
      <c r="E3055" s="347">
        <v>12</v>
      </c>
      <c r="F3055" s="347">
        <v>1</v>
      </c>
      <c r="G3055" s="347" t="s">
        <v>11262</v>
      </c>
      <c r="H3055" s="349">
        <v>40</v>
      </c>
      <c r="I3055" s="350" t="s">
        <v>12</v>
      </c>
      <c r="J3055" s="351">
        <f t="shared" si="47"/>
        <v>270</v>
      </c>
      <c r="K3055" s="351">
        <v>22.5</v>
      </c>
      <c r="L3055" s="3" t="str">
        <f>IFERROR(INDEX(dbOrdini[PREZZO
VINOLUX],MATCH(A3055,dbOrdini[CODICE
ANKER],0)),"")</f>
        <v/>
      </c>
      <c r="M3055" s="347" t="s">
        <v>10548</v>
      </c>
      <c r="N3055" s="15" t="str">
        <f>IFERROR(INDEX(dbOrdini[ORDINE],MATCH(A3055,dbOrdini[CODICE
ANKER]*(dbOrdini[CODICE
SUPPLY]="GEN24"),0)),"")</f>
        <v/>
      </c>
      <c r="O3055" s="352" t="s">
        <v>8</v>
      </c>
      <c r="P3055" s="347" t="s">
        <v>6765</v>
      </c>
    </row>
    <row r="3056" spans="1:16">
      <c r="A3056" s="347" t="s">
        <v>6766</v>
      </c>
      <c r="B3056" s="348">
        <v>0</v>
      </c>
      <c r="C3056" s="347" t="s">
        <v>28152</v>
      </c>
      <c r="D3056" s="347" t="s">
        <v>6767</v>
      </c>
      <c r="E3056" s="347">
        <v>6</v>
      </c>
      <c r="F3056" s="347">
        <v>0.7</v>
      </c>
      <c r="G3056" s="347" t="s">
        <v>11</v>
      </c>
      <c r="H3056" s="349">
        <v>40</v>
      </c>
      <c r="I3056" s="350" t="s">
        <v>12</v>
      </c>
      <c r="J3056" s="351">
        <f t="shared" si="47"/>
        <v>107.69999999999999</v>
      </c>
      <c r="K3056" s="351">
        <v>17.95</v>
      </c>
      <c r="L3056" s="3" t="str">
        <f>IFERROR(INDEX(dbOrdini[PREZZO
VINOLUX],MATCH(A3056,dbOrdini[CODICE
ANKER],0)),"")</f>
        <v/>
      </c>
      <c r="M3056" s="347" t="s">
        <v>10548</v>
      </c>
      <c r="N3056" s="15" t="str">
        <f>IFERROR(INDEX(dbOrdini[ORDINE],MATCH(A3056,dbOrdini[CODICE
ANKER]*(dbOrdini[CODICE
SUPPLY]="GEN24"),0)),"")</f>
        <v/>
      </c>
      <c r="O3056" s="352" t="s">
        <v>8</v>
      </c>
      <c r="P3056" s="347" t="s">
        <v>6768</v>
      </c>
    </row>
    <row r="3057" spans="1:16">
      <c r="A3057" s="347" t="s">
        <v>6769</v>
      </c>
      <c r="B3057" s="348">
        <v>5</v>
      </c>
      <c r="C3057" s="347" t="s">
        <v>28152</v>
      </c>
      <c r="D3057" s="347" t="s">
        <v>6770</v>
      </c>
      <c r="E3057" s="347">
        <v>12</v>
      </c>
      <c r="F3057" s="347">
        <v>1</v>
      </c>
      <c r="G3057" s="347" t="s">
        <v>11</v>
      </c>
      <c r="H3057" s="349">
        <v>40</v>
      </c>
      <c r="I3057" s="350" t="s">
        <v>12</v>
      </c>
      <c r="J3057" s="351">
        <f t="shared" si="47"/>
        <v>306</v>
      </c>
      <c r="K3057" s="351">
        <v>25.5</v>
      </c>
      <c r="L3057" s="3" t="str">
        <f>IFERROR(INDEX(dbOrdini[PREZZO
VINOLUX],MATCH(A3057,dbOrdini[CODICE
ANKER],0)),"")</f>
        <v/>
      </c>
      <c r="M3057" s="347" t="s">
        <v>10548</v>
      </c>
      <c r="N3057" s="15" t="str">
        <f>IFERROR(INDEX(dbOrdini[ORDINE],MATCH(A3057,dbOrdini[CODICE
ANKER]*(dbOrdini[CODICE
SUPPLY]="GEN24"),0)),"")</f>
        <v/>
      </c>
      <c r="O3057" s="352" t="s">
        <v>8</v>
      </c>
      <c r="P3057" s="347" t="s">
        <v>6771</v>
      </c>
    </row>
    <row r="3058" spans="1:16">
      <c r="A3058" s="347" t="s">
        <v>6775</v>
      </c>
      <c r="B3058" s="348">
        <v>850</v>
      </c>
      <c r="C3058" s="347" t="s">
        <v>28152</v>
      </c>
      <c r="D3058" s="347" t="s">
        <v>6773</v>
      </c>
      <c r="E3058" s="347">
        <v>6</v>
      </c>
      <c r="F3058" s="347">
        <v>0.7</v>
      </c>
      <c r="G3058" s="347" t="s">
        <v>11</v>
      </c>
      <c r="H3058" s="349">
        <v>40</v>
      </c>
      <c r="I3058" s="350" t="s">
        <v>12</v>
      </c>
      <c r="J3058" s="351">
        <f t="shared" si="47"/>
        <v>113.69999999999999</v>
      </c>
      <c r="K3058" s="351">
        <v>18.95</v>
      </c>
      <c r="L3058" s="3" t="str">
        <f>IFERROR(INDEX(dbOrdini[PREZZO
VINOLUX],MATCH(A3058,dbOrdini[CODICE
ANKER],0)),"")</f>
        <v/>
      </c>
      <c r="M3058" s="347" t="s">
        <v>10548</v>
      </c>
      <c r="N3058" s="15" t="str">
        <f>IFERROR(INDEX(dbOrdini[ORDINE],MATCH(A3058,dbOrdini[CODICE
ANKER]*(dbOrdini[CODICE
SUPPLY]="GEN24"),0)),"")</f>
        <v/>
      </c>
      <c r="O3058" s="352" t="s">
        <v>8</v>
      </c>
      <c r="P3058" s="347" t="s">
        <v>6774</v>
      </c>
    </row>
    <row r="3059" spans="1:16">
      <c r="A3059" s="347" t="s">
        <v>6772</v>
      </c>
      <c r="B3059" s="348">
        <v>0</v>
      </c>
      <c r="C3059" s="347" t="s">
        <v>28152</v>
      </c>
      <c r="D3059" s="347" t="s">
        <v>6773</v>
      </c>
      <c r="E3059" s="347">
        <v>12</v>
      </c>
      <c r="F3059" s="347">
        <v>0.7</v>
      </c>
      <c r="G3059" s="347" t="s">
        <v>11</v>
      </c>
      <c r="H3059" s="349">
        <v>40</v>
      </c>
      <c r="I3059" s="350" t="s">
        <v>12</v>
      </c>
      <c r="J3059" s="351">
        <f t="shared" si="47"/>
        <v>227.39999999999998</v>
      </c>
      <c r="K3059" s="351">
        <v>18.95</v>
      </c>
      <c r="L3059" s="3" t="str">
        <f>IFERROR(INDEX(dbOrdini[PREZZO
VINOLUX],MATCH(A3059,dbOrdini[CODICE
ANKER],0)),"")</f>
        <v/>
      </c>
      <c r="M3059" s="347" t="s">
        <v>10548</v>
      </c>
      <c r="N3059" s="15" t="str">
        <f>IFERROR(INDEX(dbOrdini[ORDINE],MATCH(A3059,dbOrdini[CODICE
ANKER]*(dbOrdini[CODICE
SUPPLY]="GEN24"),0)),"")</f>
        <v/>
      </c>
      <c r="O3059" s="352" t="s">
        <v>8</v>
      </c>
      <c r="P3059" s="347" t="s">
        <v>6774</v>
      </c>
    </row>
    <row r="3060" spans="1:16">
      <c r="A3060" s="347" t="s">
        <v>6776</v>
      </c>
      <c r="B3060" s="348">
        <v>317</v>
      </c>
      <c r="C3060" s="347" t="s">
        <v>28152</v>
      </c>
      <c r="D3060" s="347" t="s">
        <v>6777</v>
      </c>
      <c r="E3060" s="347">
        <v>6</v>
      </c>
      <c r="F3060" s="347">
        <v>0.7</v>
      </c>
      <c r="G3060" s="347" t="s">
        <v>11</v>
      </c>
      <c r="H3060" s="349">
        <v>40</v>
      </c>
      <c r="I3060" s="350" t="s">
        <v>12</v>
      </c>
      <c r="J3060" s="351">
        <f t="shared" si="47"/>
        <v>137.69999999999999</v>
      </c>
      <c r="K3060" s="351">
        <v>22.95</v>
      </c>
      <c r="L3060" s="3" t="str">
        <f>IFERROR(INDEX(dbOrdini[PREZZO
VINOLUX],MATCH(A3060,dbOrdini[CODICE
ANKER],0)),"")</f>
        <v/>
      </c>
      <c r="M3060" s="347" t="s">
        <v>10548</v>
      </c>
      <c r="N3060" s="15" t="str">
        <f>IFERROR(INDEX(dbOrdini[ORDINE],MATCH(A3060,dbOrdini[CODICE
ANKER]*(dbOrdini[CODICE
SUPPLY]="GEN24"),0)),"")</f>
        <v/>
      </c>
      <c r="O3060" s="352" t="s">
        <v>8</v>
      </c>
      <c r="P3060" s="347" t="s">
        <v>6778</v>
      </c>
    </row>
    <row r="3061" spans="1:16">
      <c r="A3061" s="347" t="s">
        <v>6779</v>
      </c>
      <c r="B3061" s="348">
        <v>102</v>
      </c>
      <c r="C3061" s="347" t="s">
        <v>28152</v>
      </c>
      <c r="D3061" s="347" t="s">
        <v>6780</v>
      </c>
      <c r="E3061" s="347">
        <v>6</v>
      </c>
      <c r="F3061" s="347">
        <v>0.7</v>
      </c>
      <c r="G3061" s="347" t="s">
        <v>11</v>
      </c>
      <c r="H3061" s="349">
        <v>40</v>
      </c>
      <c r="I3061" s="350" t="s">
        <v>12</v>
      </c>
      <c r="J3061" s="351">
        <f t="shared" si="47"/>
        <v>138</v>
      </c>
      <c r="K3061" s="351">
        <v>23</v>
      </c>
      <c r="L3061" s="3" t="str">
        <f>IFERROR(INDEX(dbOrdini[PREZZO
VINOLUX],MATCH(A3061,dbOrdini[CODICE
ANKER],0)),"")</f>
        <v/>
      </c>
      <c r="M3061" s="347" t="s">
        <v>10548</v>
      </c>
      <c r="N3061" s="15" t="str">
        <f>IFERROR(INDEX(dbOrdini[ORDINE],MATCH(A3061,dbOrdini[CODICE
ANKER]*(dbOrdini[CODICE
SUPPLY]="GEN24"),0)),"")</f>
        <v/>
      </c>
      <c r="O3061" s="352" t="s">
        <v>8</v>
      </c>
      <c r="P3061" s="347" t="s">
        <v>6781</v>
      </c>
    </row>
    <row r="3062" spans="1:16">
      <c r="A3062" s="347" t="s">
        <v>6782</v>
      </c>
      <c r="B3062" s="348">
        <v>32</v>
      </c>
      <c r="C3062" s="347" t="s">
        <v>28152</v>
      </c>
      <c r="D3062" s="347" t="s">
        <v>6783</v>
      </c>
      <c r="E3062" s="347">
        <v>6</v>
      </c>
      <c r="F3062" s="347">
        <v>0.7</v>
      </c>
      <c r="G3062" s="347" t="s">
        <v>11</v>
      </c>
      <c r="H3062" s="349">
        <v>30</v>
      </c>
      <c r="I3062" s="350" t="s">
        <v>12</v>
      </c>
      <c r="J3062" s="351">
        <f t="shared" si="47"/>
        <v>75</v>
      </c>
      <c r="K3062" s="351">
        <v>12.5</v>
      </c>
      <c r="L3062" s="3" t="str">
        <f>IFERROR(INDEX(dbOrdini[PREZZO
VINOLUX],MATCH(A3062,dbOrdini[CODICE
ANKER],0)),"")</f>
        <v/>
      </c>
      <c r="M3062" s="347" t="s">
        <v>10548</v>
      </c>
      <c r="N3062" s="15" t="str">
        <f>IFERROR(INDEX(dbOrdini[ORDINE],MATCH(A3062,dbOrdini[CODICE
ANKER]*(dbOrdini[CODICE
SUPPLY]="GEN24"),0)),"")</f>
        <v/>
      </c>
      <c r="O3062" s="352" t="s">
        <v>8</v>
      </c>
      <c r="P3062" s="347" t="s">
        <v>6784</v>
      </c>
    </row>
    <row r="3063" spans="1:16">
      <c r="A3063" s="347" t="s">
        <v>6788</v>
      </c>
      <c r="B3063" s="348">
        <v>12</v>
      </c>
      <c r="C3063" s="347" t="s">
        <v>28152</v>
      </c>
      <c r="D3063" s="347" t="s">
        <v>6786</v>
      </c>
      <c r="E3063" s="347">
        <v>6</v>
      </c>
      <c r="F3063" s="347">
        <v>1.75</v>
      </c>
      <c r="G3063" s="347" t="s">
        <v>11</v>
      </c>
      <c r="H3063" s="349">
        <v>40</v>
      </c>
      <c r="I3063" s="350" t="s">
        <v>12</v>
      </c>
      <c r="J3063" s="351">
        <f t="shared" si="47"/>
        <v>660</v>
      </c>
      <c r="K3063" s="351">
        <v>110</v>
      </c>
      <c r="L3063" s="3" t="str">
        <f>IFERROR(INDEX(dbOrdini[PREZZO
VINOLUX],MATCH(A3063,dbOrdini[CODICE
ANKER],0)),"")</f>
        <v/>
      </c>
      <c r="M3063" s="347" t="s">
        <v>10548</v>
      </c>
      <c r="N3063" s="15" t="str">
        <f>IFERROR(INDEX(dbOrdini[ORDINE],MATCH(A3063,dbOrdini[CODICE
ANKER]*(dbOrdini[CODICE
SUPPLY]="GEN24"),0)),"")</f>
        <v/>
      </c>
      <c r="O3063" s="352" t="s">
        <v>8</v>
      </c>
      <c r="P3063" s="347" t="s">
        <v>6789</v>
      </c>
    </row>
    <row r="3064" spans="1:16">
      <c r="A3064" s="347" t="s">
        <v>6790</v>
      </c>
      <c r="B3064" s="348">
        <v>8</v>
      </c>
      <c r="C3064" s="347" t="s">
        <v>28152</v>
      </c>
      <c r="D3064" s="347" t="s">
        <v>6786</v>
      </c>
      <c r="E3064" s="347">
        <v>4</v>
      </c>
      <c r="F3064" s="347">
        <v>3</v>
      </c>
      <c r="G3064" s="347" t="s">
        <v>11</v>
      </c>
      <c r="H3064" s="349">
        <v>40</v>
      </c>
      <c r="I3064" s="350" t="s">
        <v>12</v>
      </c>
      <c r="J3064" s="351">
        <f t="shared" si="47"/>
        <v>780</v>
      </c>
      <c r="K3064" s="351">
        <v>195</v>
      </c>
      <c r="L3064" s="3" t="str">
        <f>IFERROR(INDEX(dbOrdini[PREZZO
VINOLUX],MATCH(A3064,dbOrdini[CODICE
ANKER],0)),"")</f>
        <v/>
      </c>
      <c r="M3064" s="347" t="s">
        <v>10548</v>
      </c>
      <c r="N3064" s="15" t="str">
        <f>IFERROR(INDEX(dbOrdini[ORDINE],MATCH(A3064,dbOrdini[CODICE
ANKER]*(dbOrdini[CODICE
SUPPLY]="GEN24"),0)),"")</f>
        <v/>
      </c>
      <c r="O3064" s="352" t="s">
        <v>8</v>
      </c>
      <c r="P3064" s="347" t="s">
        <v>6791</v>
      </c>
    </row>
    <row r="3065" spans="1:16">
      <c r="A3065" s="347" t="s">
        <v>6785</v>
      </c>
      <c r="B3065" s="348">
        <v>118</v>
      </c>
      <c r="C3065" s="347" t="s">
        <v>28152</v>
      </c>
      <c r="D3065" s="347" t="s">
        <v>6786</v>
      </c>
      <c r="E3065" s="347">
        <v>6</v>
      </c>
      <c r="F3065" s="347">
        <v>0.7</v>
      </c>
      <c r="G3065" s="347" t="s">
        <v>11</v>
      </c>
      <c r="H3065" s="349">
        <v>40</v>
      </c>
      <c r="I3065" s="350" t="s">
        <v>12</v>
      </c>
      <c r="J3065" s="351">
        <f t="shared" si="47"/>
        <v>351</v>
      </c>
      <c r="K3065" s="351">
        <v>58.5</v>
      </c>
      <c r="L3065" s="3" t="str">
        <f>IFERROR(INDEX(dbOrdini[PREZZO
VINOLUX],MATCH(A3065,dbOrdini[CODICE
ANKER],0)),"")</f>
        <v/>
      </c>
      <c r="M3065" s="347" t="s">
        <v>10548</v>
      </c>
      <c r="N3065" s="15" t="str">
        <f>IFERROR(INDEX(dbOrdini[ORDINE],MATCH(A3065,dbOrdini[CODICE
ANKER]*(dbOrdini[CODICE
SUPPLY]="GEN24"),0)),"")</f>
        <v/>
      </c>
      <c r="O3065" s="352" t="s">
        <v>8</v>
      </c>
      <c r="P3065" s="347" t="s">
        <v>6787</v>
      </c>
    </row>
    <row r="3066" spans="1:16">
      <c r="A3066" s="347" t="s">
        <v>28860</v>
      </c>
      <c r="B3066" s="348">
        <v>0</v>
      </c>
      <c r="C3066" s="347" t="s">
        <v>28152</v>
      </c>
      <c r="D3066" s="347" t="s">
        <v>26244</v>
      </c>
      <c r="E3066" s="347">
        <v>6</v>
      </c>
      <c r="F3066" s="347">
        <v>0.7</v>
      </c>
      <c r="G3066" s="347" t="s">
        <v>11</v>
      </c>
      <c r="H3066" s="349">
        <v>40</v>
      </c>
      <c r="I3066" s="350" t="s">
        <v>12</v>
      </c>
      <c r="J3066" s="351">
        <f t="shared" si="47"/>
        <v>99.899999999999991</v>
      </c>
      <c r="K3066" s="351">
        <v>16.649999999999999</v>
      </c>
      <c r="L3066" s="3" t="str">
        <f>IFERROR(INDEX(dbOrdini[PREZZO
VINOLUX],MATCH(A3066,dbOrdini[CODICE
ANKER],0)),"")</f>
        <v/>
      </c>
      <c r="M3066" s="347" t="s">
        <v>10535</v>
      </c>
      <c r="N3066" s="15" t="str">
        <f>IFERROR(INDEX(dbOrdini[ORDINE],MATCH(A3066,dbOrdini[CODICE
ANKER]*(dbOrdini[CODICE
SUPPLY]="GEN24"),0)),"")</f>
        <v/>
      </c>
      <c r="O3066" s="352" t="s">
        <v>8</v>
      </c>
      <c r="P3066" s="347" t="s">
        <v>28861</v>
      </c>
    </row>
    <row r="3067" spans="1:16">
      <c r="A3067" s="347" t="s">
        <v>6792</v>
      </c>
      <c r="B3067" s="348">
        <v>23</v>
      </c>
      <c r="C3067" s="347" t="s">
        <v>28152</v>
      </c>
      <c r="D3067" s="347" t="s">
        <v>6793</v>
      </c>
      <c r="E3067" s="347">
        <v>6</v>
      </c>
      <c r="F3067" s="347">
        <v>1</v>
      </c>
      <c r="G3067" s="347" t="s">
        <v>11</v>
      </c>
      <c r="H3067" s="349">
        <v>15</v>
      </c>
      <c r="I3067" s="350" t="s">
        <v>12</v>
      </c>
      <c r="J3067" s="351">
        <f t="shared" si="47"/>
        <v>55.5</v>
      </c>
      <c r="K3067" s="351">
        <v>9.25</v>
      </c>
      <c r="L3067" s="3" t="str">
        <f>IFERROR(INDEX(dbOrdini[PREZZO
VINOLUX],MATCH(A3067,dbOrdini[CODICE
ANKER],0)),"")</f>
        <v/>
      </c>
      <c r="M3067" s="347" t="s">
        <v>28192</v>
      </c>
      <c r="N3067" s="15" t="str">
        <f>IFERROR(INDEX(dbOrdini[ORDINE],MATCH(A3067,dbOrdini[CODICE
ANKER]*(dbOrdini[CODICE
SUPPLY]="GEN24"),0)),"")</f>
        <v/>
      </c>
      <c r="O3067" s="352" t="s">
        <v>8</v>
      </c>
      <c r="P3067" s="347" t="s">
        <v>6794</v>
      </c>
    </row>
    <row r="3068" spans="1:16">
      <c r="A3068" s="347" t="s">
        <v>6795</v>
      </c>
      <c r="B3068" s="348">
        <v>11</v>
      </c>
      <c r="C3068" s="347" t="s">
        <v>28152</v>
      </c>
      <c r="D3068" s="347" t="s">
        <v>6796</v>
      </c>
      <c r="E3068" s="347">
        <v>6</v>
      </c>
      <c r="F3068" s="347">
        <v>0.7</v>
      </c>
      <c r="G3068" s="347" t="s">
        <v>11</v>
      </c>
      <c r="H3068" s="349">
        <v>41.7</v>
      </c>
      <c r="I3068" s="350" t="s">
        <v>12</v>
      </c>
      <c r="J3068" s="351">
        <f t="shared" si="47"/>
        <v>214.5</v>
      </c>
      <c r="K3068" s="351">
        <v>35.75</v>
      </c>
      <c r="L3068" s="3" t="str">
        <f>IFERROR(INDEX(dbOrdini[PREZZO
VINOLUX],MATCH(A3068,dbOrdini[CODICE
ANKER],0)),"")</f>
        <v/>
      </c>
      <c r="M3068" s="347" t="s">
        <v>10549</v>
      </c>
      <c r="N3068" s="15" t="str">
        <f>IFERROR(INDEX(dbOrdini[ORDINE],MATCH(A3068,dbOrdini[CODICE
ANKER]*(dbOrdini[CODICE
SUPPLY]="GEN24"),0)),"")</f>
        <v/>
      </c>
      <c r="O3068" s="352" t="s">
        <v>8</v>
      </c>
      <c r="P3068" s="347" t="s">
        <v>6797</v>
      </c>
    </row>
    <row r="3069" spans="1:16">
      <c r="A3069" s="347" t="s">
        <v>11803</v>
      </c>
      <c r="B3069" s="348">
        <v>0</v>
      </c>
      <c r="C3069" s="347" t="s">
        <v>28152</v>
      </c>
      <c r="D3069" s="347" t="s">
        <v>11804</v>
      </c>
      <c r="E3069" s="347">
        <v>3</v>
      </c>
      <c r="F3069" s="347">
        <v>0.7</v>
      </c>
      <c r="G3069" s="347" t="s">
        <v>11</v>
      </c>
      <c r="H3069" s="349">
        <v>46</v>
      </c>
      <c r="I3069" s="350" t="s">
        <v>12</v>
      </c>
      <c r="J3069" s="351">
        <f t="shared" si="47"/>
        <v>555</v>
      </c>
      <c r="K3069" s="351">
        <v>185</v>
      </c>
      <c r="L3069" s="3" t="str">
        <f>IFERROR(INDEX(dbOrdini[PREZZO
VINOLUX],MATCH(A3069,dbOrdini[CODICE
ANKER],0)),"")</f>
        <v/>
      </c>
      <c r="M3069" s="347" t="s">
        <v>10560</v>
      </c>
      <c r="N3069" s="15" t="str">
        <f>IFERROR(INDEX(dbOrdini[ORDINE],MATCH(A3069,dbOrdini[CODICE
ANKER]*(dbOrdini[CODICE
SUPPLY]="GEN24"),0)),"")</f>
        <v/>
      </c>
      <c r="O3069" s="352" t="s">
        <v>8</v>
      </c>
      <c r="P3069" s="347" t="s">
        <v>11805</v>
      </c>
    </row>
    <row r="3070" spans="1:16">
      <c r="A3070" s="347" t="s">
        <v>6798</v>
      </c>
      <c r="B3070" s="348">
        <v>1</v>
      </c>
      <c r="C3070" s="347" t="s">
        <v>28152</v>
      </c>
      <c r="D3070" s="347" t="s">
        <v>6799</v>
      </c>
      <c r="E3070" s="347">
        <v>3</v>
      </c>
      <c r="F3070" s="347">
        <v>0.7</v>
      </c>
      <c r="G3070" s="347" t="s">
        <v>11</v>
      </c>
      <c r="H3070" s="349">
        <v>40</v>
      </c>
      <c r="I3070" s="350" t="s">
        <v>12</v>
      </c>
      <c r="J3070" s="351">
        <f t="shared" si="47"/>
        <v>564</v>
      </c>
      <c r="K3070" s="351">
        <v>188</v>
      </c>
      <c r="L3070" s="3" t="str">
        <f>IFERROR(INDEX(dbOrdini[PREZZO
VINOLUX],MATCH(A3070,dbOrdini[CODICE
ANKER],0)),"")</f>
        <v/>
      </c>
      <c r="M3070" s="347" t="s">
        <v>10536</v>
      </c>
      <c r="N3070" s="15" t="str">
        <f>IFERROR(INDEX(dbOrdini[ORDINE],MATCH(A3070,dbOrdini[CODICE
ANKER]*(dbOrdini[CODICE
SUPPLY]="GEN24"),0)),"")</f>
        <v/>
      </c>
      <c r="O3070" s="352" t="s">
        <v>8</v>
      </c>
      <c r="P3070" s="347" t="s">
        <v>6800</v>
      </c>
    </row>
    <row r="3071" spans="1:16">
      <c r="A3071" s="347" t="s">
        <v>6804</v>
      </c>
      <c r="B3071" s="348">
        <v>120</v>
      </c>
      <c r="C3071" s="347" t="s">
        <v>28152</v>
      </c>
      <c r="D3071" s="347" t="s">
        <v>6802</v>
      </c>
      <c r="E3071" s="347">
        <v>12</v>
      </c>
      <c r="F3071" s="347">
        <v>1</v>
      </c>
      <c r="G3071" s="347" t="s">
        <v>11</v>
      </c>
      <c r="H3071" s="349">
        <v>20</v>
      </c>
      <c r="I3071" s="350" t="s">
        <v>12</v>
      </c>
      <c r="J3071" s="351">
        <f t="shared" si="47"/>
        <v>158.39999999999998</v>
      </c>
      <c r="K3071" s="351">
        <v>13.2</v>
      </c>
      <c r="L3071" s="3" t="str">
        <f>IFERROR(INDEX(dbOrdini[PREZZO
VINOLUX],MATCH(A3071,dbOrdini[CODICE
ANKER],0)),"")</f>
        <v/>
      </c>
      <c r="M3071" s="347" t="s">
        <v>10539</v>
      </c>
      <c r="N3071" s="15" t="str">
        <f>IFERROR(INDEX(dbOrdini[ORDINE],MATCH(A3071,dbOrdini[CODICE
ANKER]*(dbOrdini[CODICE
SUPPLY]="GEN24"),0)),"")</f>
        <v/>
      </c>
      <c r="O3071" s="352" t="s">
        <v>8</v>
      </c>
      <c r="P3071" s="347" t="s">
        <v>6805</v>
      </c>
    </row>
    <row r="3072" spans="1:16">
      <c r="A3072" s="347" t="s">
        <v>6801</v>
      </c>
      <c r="B3072" s="348">
        <v>38</v>
      </c>
      <c r="C3072" s="347" t="s">
        <v>28152</v>
      </c>
      <c r="D3072" s="347" t="s">
        <v>6802</v>
      </c>
      <c r="E3072" s="347">
        <v>6</v>
      </c>
      <c r="F3072" s="347">
        <v>0.7</v>
      </c>
      <c r="G3072" s="347" t="s">
        <v>11</v>
      </c>
      <c r="H3072" s="349">
        <v>20</v>
      </c>
      <c r="I3072" s="350" t="s">
        <v>12</v>
      </c>
      <c r="J3072" s="351">
        <f t="shared" si="47"/>
        <v>61.5</v>
      </c>
      <c r="K3072" s="351">
        <v>10.25</v>
      </c>
      <c r="L3072" s="3" t="str">
        <f>IFERROR(INDEX(dbOrdini[PREZZO
VINOLUX],MATCH(A3072,dbOrdini[CODICE
ANKER],0)),"")</f>
        <v/>
      </c>
      <c r="M3072" s="347" t="s">
        <v>10539</v>
      </c>
      <c r="N3072" s="15" t="str">
        <f>IFERROR(INDEX(dbOrdini[ORDINE],MATCH(A3072,dbOrdini[CODICE
ANKER]*(dbOrdini[CODICE
SUPPLY]="GEN24"),0)),"")</f>
        <v/>
      </c>
      <c r="O3072" s="352" t="s">
        <v>8</v>
      </c>
      <c r="P3072" s="347" t="s">
        <v>6803</v>
      </c>
    </row>
    <row r="3073" spans="1:16">
      <c r="A3073" s="347" t="s">
        <v>6806</v>
      </c>
      <c r="B3073" s="348">
        <v>6</v>
      </c>
      <c r="C3073" s="347" t="s">
        <v>28152</v>
      </c>
      <c r="D3073" s="347" t="s">
        <v>6807</v>
      </c>
      <c r="E3073" s="347">
        <v>6</v>
      </c>
      <c r="F3073" s="347">
        <v>1</v>
      </c>
      <c r="G3073" s="347" t="s">
        <v>11</v>
      </c>
      <c r="H3073" s="349">
        <v>37.5</v>
      </c>
      <c r="I3073" s="350" t="s">
        <v>12</v>
      </c>
      <c r="J3073" s="351">
        <f t="shared" si="47"/>
        <v>29.400000000000002</v>
      </c>
      <c r="K3073" s="351">
        <v>4.9000000000000004</v>
      </c>
      <c r="L3073" s="3" t="str">
        <f>IFERROR(INDEX(dbOrdini[PREZZO
VINOLUX],MATCH(A3073,dbOrdini[CODICE
ANKER],0)),"")</f>
        <v/>
      </c>
      <c r="M3073" s="347" t="s">
        <v>10535</v>
      </c>
      <c r="N3073" s="15" t="str">
        <f>IFERROR(INDEX(dbOrdini[ORDINE],MATCH(A3073,dbOrdini[CODICE
ANKER]*(dbOrdini[CODICE
SUPPLY]="GEN24"),0)),"")</f>
        <v/>
      </c>
      <c r="O3073" s="352" t="s">
        <v>8</v>
      </c>
      <c r="P3073" s="347" t="s">
        <v>6808</v>
      </c>
    </row>
    <row r="3074" spans="1:16">
      <c r="A3074" s="347" t="s">
        <v>6809</v>
      </c>
      <c r="B3074" s="348">
        <v>25</v>
      </c>
      <c r="C3074" s="347" t="s">
        <v>28152</v>
      </c>
      <c r="D3074" s="347" t="s">
        <v>6810</v>
      </c>
      <c r="E3074" s="347">
        <v>6</v>
      </c>
      <c r="F3074" s="347">
        <v>0.7</v>
      </c>
      <c r="G3074" s="347" t="s">
        <v>11</v>
      </c>
      <c r="H3074" s="349">
        <v>56.2</v>
      </c>
      <c r="I3074" s="350" t="s">
        <v>12</v>
      </c>
      <c r="J3074" s="351">
        <f t="shared" si="47"/>
        <v>351</v>
      </c>
      <c r="K3074" s="351">
        <v>58.5</v>
      </c>
      <c r="L3074" s="3" t="str">
        <f>IFERROR(INDEX(dbOrdini[PREZZO
VINOLUX],MATCH(A3074,dbOrdini[CODICE
ANKER],0)),"")</f>
        <v/>
      </c>
      <c r="M3074" s="347" t="s">
        <v>10536</v>
      </c>
      <c r="N3074" s="15" t="str">
        <f>IFERROR(INDEX(dbOrdini[ORDINE],MATCH(A3074,dbOrdini[CODICE
ANKER]*(dbOrdini[CODICE
SUPPLY]="GEN24"),0)),"")</f>
        <v/>
      </c>
      <c r="O3074" s="352" t="s">
        <v>8</v>
      </c>
      <c r="P3074" s="347" t="s">
        <v>6811</v>
      </c>
    </row>
    <row r="3075" spans="1:16">
      <c r="A3075" s="347" t="s">
        <v>28862</v>
      </c>
      <c r="B3075" s="348">
        <v>0</v>
      </c>
      <c r="C3075" s="347" t="s">
        <v>28152</v>
      </c>
      <c r="D3075" s="347" t="s">
        <v>26501</v>
      </c>
      <c r="E3075" s="347">
        <v>6</v>
      </c>
      <c r="F3075" s="347">
        <v>0.7</v>
      </c>
      <c r="G3075" s="347" t="s">
        <v>11</v>
      </c>
      <c r="H3075" s="349">
        <v>46</v>
      </c>
      <c r="I3075" s="350" t="s">
        <v>12</v>
      </c>
      <c r="J3075" s="351">
        <f t="shared" si="47"/>
        <v>147</v>
      </c>
      <c r="K3075" s="351">
        <v>24.5</v>
      </c>
      <c r="L3075" s="3" t="str">
        <f>IFERROR(INDEX(dbOrdini[PREZZO
VINOLUX],MATCH(A3075,dbOrdini[CODICE
ANKER],0)),"")</f>
        <v/>
      </c>
      <c r="M3075" s="347" t="s">
        <v>10536</v>
      </c>
      <c r="N3075" s="15" t="str">
        <f>IFERROR(INDEX(dbOrdini[ORDINE],MATCH(A3075,dbOrdini[CODICE
ANKER]*(dbOrdini[CODICE
SUPPLY]="GEN24"),0)),"")</f>
        <v/>
      </c>
      <c r="O3075" s="352" t="s">
        <v>8</v>
      </c>
      <c r="P3075" s="347" t="s">
        <v>28863</v>
      </c>
    </row>
    <row r="3076" spans="1:16">
      <c r="A3076" s="347" t="s">
        <v>6812</v>
      </c>
      <c r="B3076" s="348">
        <v>14</v>
      </c>
      <c r="C3076" s="347" t="s">
        <v>28152</v>
      </c>
      <c r="D3076" s="347" t="s">
        <v>6813</v>
      </c>
      <c r="E3076" s="347">
        <v>6</v>
      </c>
      <c r="F3076" s="347">
        <v>0.7</v>
      </c>
      <c r="G3076" s="347" t="s">
        <v>11</v>
      </c>
      <c r="H3076" s="349">
        <v>50</v>
      </c>
      <c r="I3076" s="350" t="s">
        <v>12</v>
      </c>
      <c r="J3076" s="351">
        <f t="shared" si="47"/>
        <v>209.10000000000002</v>
      </c>
      <c r="K3076" s="351">
        <v>34.85</v>
      </c>
      <c r="L3076" s="3" t="str">
        <f>IFERROR(INDEX(dbOrdini[PREZZO
VINOLUX],MATCH(A3076,dbOrdini[CODICE
ANKER],0)),"")</f>
        <v/>
      </c>
      <c r="M3076" s="347" t="s">
        <v>10536</v>
      </c>
      <c r="N3076" s="15" t="str">
        <f>IFERROR(INDEX(dbOrdini[ORDINE],MATCH(A3076,dbOrdini[CODICE
ANKER]*(dbOrdini[CODICE
SUPPLY]="GEN24"),0)),"")</f>
        <v/>
      </c>
      <c r="O3076" s="352" t="s">
        <v>8</v>
      </c>
      <c r="P3076" s="347" t="s">
        <v>6814</v>
      </c>
    </row>
    <row r="3077" spans="1:16">
      <c r="A3077" s="347" t="s">
        <v>6815</v>
      </c>
      <c r="B3077" s="348">
        <v>0</v>
      </c>
      <c r="C3077" s="347" t="s">
        <v>28152</v>
      </c>
      <c r="D3077" s="347" t="s">
        <v>6816</v>
      </c>
      <c r="E3077" s="347">
        <v>6</v>
      </c>
      <c r="F3077" s="347">
        <v>0.7</v>
      </c>
      <c r="G3077" s="347" t="s">
        <v>11</v>
      </c>
      <c r="H3077" s="349">
        <v>46</v>
      </c>
      <c r="I3077" s="350" t="s">
        <v>12</v>
      </c>
      <c r="J3077" s="351">
        <f t="shared" si="47"/>
        <v>276</v>
      </c>
      <c r="K3077" s="351">
        <v>46</v>
      </c>
      <c r="L3077" s="3" t="str">
        <f>IFERROR(INDEX(dbOrdini[PREZZO
VINOLUX],MATCH(A3077,dbOrdini[CODICE
ANKER],0)),"")</f>
        <v/>
      </c>
      <c r="M3077" s="347" t="s">
        <v>10536</v>
      </c>
      <c r="N3077" s="15" t="str">
        <f>IFERROR(INDEX(dbOrdini[ORDINE],MATCH(A3077,dbOrdini[CODICE
ANKER]*(dbOrdini[CODICE
SUPPLY]="GEN24"),0)),"")</f>
        <v/>
      </c>
      <c r="O3077" s="352" t="s">
        <v>8</v>
      </c>
      <c r="P3077" s="347" t="s">
        <v>6817</v>
      </c>
    </row>
    <row r="3078" spans="1:16">
      <c r="A3078" s="347" t="s">
        <v>6818</v>
      </c>
      <c r="B3078" s="348">
        <v>1</v>
      </c>
      <c r="C3078" s="347" t="s">
        <v>28152</v>
      </c>
      <c r="D3078" s="347" t="s">
        <v>6819</v>
      </c>
      <c r="E3078" s="347">
        <v>6</v>
      </c>
      <c r="F3078" s="347">
        <v>0.7</v>
      </c>
      <c r="G3078" s="347" t="s">
        <v>11</v>
      </c>
      <c r="H3078" s="349">
        <v>41.8</v>
      </c>
      <c r="I3078" s="350" t="s">
        <v>12</v>
      </c>
      <c r="J3078" s="351">
        <f t="shared" si="47"/>
        <v>81</v>
      </c>
      <c r="K3078" s="351">
        <v>13.5</v>
      </c>
      <c r="L3078" s="3" t="str">
        <f>IFERROR(INDEX(dbOrdini[PREZZO
VINOLUX],MATCH(A3078,dbOrdini[CODICE
ANKER],0)),"")</f>
        <v/>
      </c>
      <c r="M3078" s="347" t="s">
        <v>10537</v>
      </c>
      <c r="N3078" s="15" t="str">
        <f>IFERROR(INDEX(dbOrdini[ORDINE],MATCH(A3078,dbOrdini[CODICE
ANKER]*(dbOrdini[CODICE
SUPPLY]="GEN24"),0)),"")</f>
        <v/>
      </c>
      <c r="O3078" s="352" t="s">
        <v>8</v>
      </c>
      <c r="P3078" s="347" t="s">
        <v>6820</v>
      </c>
    </row>
    <row r="3079" spans="1:16">
      <c r="A3079" s="347" t="s">
        <v>6821</v>
      </c>
      <c r="B3079" s="348">
        <v>7</v>
      </c>
      <c r="C3079" s="347" t="s">
        <v>28152</v>
      </c>
      <c r="D3079" s="347" t="s">
        <v>6822</v>
      </c>
      <c r="E3079" s="347">
        <v>6</v>
      </c>
      <c r="F3079" s="347">
        <v>0.7</v>
      </c>
      <c r="G3079" s="347" t="s">
        <v>11</v>
      </c>
      <c r="H3079" s="349">
        <v>41.8</v>
      </c>
      <c r="I3079" s="350" t="s">
        <v>12</v>
      </c>
      <c r="J3079" s="351">
        <f t="shared" si="47"/>
        <v>81</v>
      </c>
      <c r="K3079" s="351">
        <v>13.5</v>
      </c>
      <c r="L3079" s="3" t="str">
        <f>IFERROR(INDEX(dbOrdini[PREZZO
VINOLUX],MATCH(A3079,dbOrdini[CODICE
ANKER],0)),"")</f>
        <v/>
      </c>
      <c r="M3079" s="347" t="s">
        <v>10537</v>
      </c>
      <c r="N3079" s="15" t="str">
        <f>IFERROR(INDEX(dbOrdini[ORDINE],MATCH(A3079,dbOrdini[CODICE
ANKER]*(dbOrdini[CODICE
SUPPLY]="GEN24"),0)),"")</f>
        <v/>
      </c>
      <c r="O3079" s="352" t="s">
        <v>8</v>
      </c>
      <c r="P3079" s="347" t="s">
        <v>6823</v>
      </c>
    </row>
    <row r="3080" spans="1:16">
      <c r="A3080" s="347" t="s">
        <v>6824</v>
      </c>
      <c r="B3080" s="348">
        <v>16</v>
      </c>
      <c r="C3080" s="347" t="s">
        <v>28152</v>
      </c>
      <c r="D3080" s="347" t="s">
        <v>6825</v>
      </c>
      <c r="E3080" s="347">
        <v>6</v>
      </c>
      <c r="F3080" s="347">
        <v>0.7</v>
      </c>
      <c r="G3080" s="347" t="s">
        <v>11</v>
      </c>
      <c r="H3080" s="349">
        <v>41.8</v>
      </c>
      <c r="I3080" s="350" t="s">
        <v>12</v>
      </c>
      <c r="J3080" s="351">
        <f t="shared" si="47"/>
        <v>81</v>
      </c>
      <c r="K3080" s="351">
        <v>13.5</v>
      </c>
      <c r="L3080" s="3" t="str">
        <f>IFERROR(INDEX(dbOrdini[PREZZO
VINOLUX],MATCH(A3080,dbOrdini[CODICE
ANKER],0)),"")</f>
        <v/>
      </c>
      <c r="M3080" s="347" t="s">
        <v>10537</v>
      </c>
      <c r="N3080" s="15" t="str">
        <f>IFERROR(INDEX(dbOrdini[ORDINE],MATCH(A3080,dbOrdini[CODICE
ANKER]*(dbOrdini[CODICE
SUPPLY]="GEN24"),0)),"")</f>
        <v/>
      </c>
      <c r="O3080" s="352" t="s">
        <v>8</v>
      </c>
      <c r="P3080" s="347" t="s">
        <v>6826</v>
      </c>
    </row>
    <row r="3081" spans="1:16">
      <c r="A3081" s="347" t="s">
        <v>28864</v>
      </c>
      <c r="B3081" s="348">
        <v>0</v>
      </c>
      <c r="C3081" s="347" t="s">
        <v>28152</v>
      </c>
      <c r="D3081" s="347" t="s">
        <v>26450</v>
      </c>
      <c r="E3081" s="347">
        <v>6</v>
      </c>
      <c r="F3081" s="347">
        <v>0.7</v>
      </c>
      <c r="G3081" s="347" t="s">
        <v>11</v>
      </c>
      <c r="H3081" s="349">
        <v>41.8</v>
      </c>
      <c r="I3081" s="350" t="s">
        <v>12</v>
      </c>
      <c r="J3081" s="351">
        <f t="shared" si="47"/>
        <v>81</v>
      </c>
      <c r="K3081" s="351">
        <v>13.5</v>
      </c>
      <c r="L3081" s="3" t="str">
        <f>IFERROR(INDEX(dbOrdini[PREZZO
VINOLUX],MATCH(A3081,dbOrdini[CODICE
ANKER],0)),"")</f>
        <v/>
      </c>
      <c r="M3081" s="347" t="s">
        <v>10537</v>
      </c>
      <c r="N3081" s="15" t="str">
        <f>IFERROR(INDEX(dbOrdini[ORDINE],MATCH(A3081,dbOrdini[CODICE
ANKER]*(dbOrdini[CODICE
SUPPLY]="GEN24"),0)),"")</f>
        <v/>
      </c>
      <c r="O3081" s="352" t="s">
        <v>8</v>
      </c>
      <c r="P3081" s="347" t="s">
        <v>28865</v>
      </c>
    </row>
    <row r="3082" spans="1:16">
      <c r="A3082" s="347" t="s">
        <v>28866</v>
      </c>
      <c r="B3082" s="348">
        <v>31</v>
      </c>
      <c r="C3082" s="347" t="s">
        <v>28152</v>
      </c>
      <c r="D3082" s="347" t="s">
        <v>28867</v>
      </c>
      <c r="E3082" s="347">
        <v>12</v>
      </c>
      <c r="F3082" s="347">
        <v>0.5</v>
      </c>
      <c r="G3082" s="347" t="s">
        <v>11</v>
      </c>
      <c r="H3082" s="349">
        <v>35</v>
      </c>
      <c r="I3082" s="350" t="s">
        <v>12</v>
      </c>
      <c r="J3082" s="351">
        <f t="shared" si="47"/>
        <v>42.599999999999994</v>
      </c>
      <c r="K3082" s="351">
        <v>3.55</v>
      </c>
      <c r="L3082" s="3" t="str">
        <f>IFERROR(INDEX(dbOrdini[PREZZO
VINOLUX],MATCH(A3082,dbOrdini[CODICE
ANKER],0)),"")</f>
        <v/>
      </c>
      <c r="M3082" s="347" t="s">
        <v>10539</v>
      </c>
      <c r="N3082" s="15" t="str">
        <f>IFERROR(INDEX(dbOrdini[ORDINE],MATCH(A3082,dbOrdini[CODICE
ANKER]*(dbOrdini[CODICE
SUPPLY]="GEN24"),0)),"")</f>
        <v/>
      </c>
      <c r="O3082" s="352" t="s">
        <v>8</v>
      </c>
      <c r="P3082" s="347" t="s">
        <v>28868</v>
      </c>
    </row>
    <row r="3083" spans="1:16">
      <c r="A3083" s="347" t="s">
        <v>6828</v>
      </c>
      <c r="B3083" s="348">
        <v>0</v>
      </c>
      <c r="C3083" s="347" t="s">
        <v>28152</v>
      </c>
      <c r="D3083" s="347" t="s">
        <v>6827</v>
      </c>
      <c r="E3083" s="347">
        <v>12</v>
      </c>
      <c r="F3083" s="347">
        <v>0.5</v>
      </c>
      <c r="G3083" s="347" t="s">
        <v>11</v>
      </c>
      <c r="H3083" s="349">
        <v>50</v>
      </c>
      <c r="I3083" s="350" t="s">
        <v>12</v>
      </c>
      <c r="J3083" s="351">
        <f t="shared" si="47"/>
        <v>52.199999999999996</v>
      </c>
      <c r="K3083" s="351">
        <v>4.3499999999999996</v>
      </c>
      <c r="L3083" s="3" t="str">
        <f>IFERROR(INDEX(dbOrdini[PREZZO
VINOLUX],MATCH(A3083,dbOrdini[CODICE
ANKER],0)),"")</f>
        <v/>
      </c>
      <c r="M3083" s="347" t="s">
        <v>10539</v>
      </c>
      <c r="N3083" s="15" t="str">
        <f>IFERROR(INDEX(dbOrdini[ORDINE],MATCH(A3083,dbOrdini[CODICE
ANKER]*(dbOrdini[CODICE
SUPPLY]="GEN24"),0)),"")</f>
        <v/>
      </c>
      <c r="O3083" s="352" t="s">
        <v>8</v>
      </c>
      <c r="P3083" s="347" t="s">
        <v>6829</v>
      </c>
    </row>
    <row r="3084" spans="1:16">
      <c r="A3084" s="347" t="s">
        <v>6830</v>
      </c>
      <c r="B3084" s="348">
        <v>33</v>
      </c>
      <c r="C3084" s="347" t="s">
        <v>28152</v>
      </c>
      <c r="D3084" s="347" t="s">
        <v>6831</v>
      </c>
      <c r="E3084" s="347">
        <v>6</v>
      </c>
      <c r="F3084" s="347">
        <v>0.75</v>
      </c>
      <c r="G3084" s="347" t="s">
        <v>11</v>
      </c>
      <c r="H3084" s="349">
        <v>13</v>
      </c>
      <c r="I3084" s="350" t="s">
        <v>12</v>
      </c>
      <c r="J3084" s="351">
        <f t="shared" si="47"/>
        <v>76.199999999999989</v>
      </c>
      <c r="K3084" s="351">
        <v>12.7</v>
      </c>
      <c r="L3084" s="3" t="str">
        <f>IFERROR(INDEX(dbOrdini[PREZZO
VINOLUX],MATCH(A3084,dbOrdini[CODICE
ANKER],0)),"")</f>
        <v/>
      </c>
      <c r="M3084" s="347" t="s">
        <v>28188</v>
      </c>
      <c r="N3084" s="15" t="str">
        <f>IFERROR(INDEX(dbOrdini[ORDINE],MATCH(A3084,dbOrdini[CODICE
ANKER]*(dbOrdini[CODICE
SUPPLY]="GEN24"),0)),"")</f>
        <v/>
      </c>
      <c r="O3084" s="352" t="s">
        <v>8</v>
      </c>
      <c r="P3084" s="347" t="s">
        <v>6832</v>
      </c>
    </row>
    <row r="3085" spans="1:16">
      <c r="A3085" s="347" t="s">
        <v>6833</v>
      </c>
      <c r="B3085" s="348">
        <v>1</v>
      </c>
      <c r="C3085" s="347" t="s">
        <v>28152</v>
      </c>
      <c r="D3085" s="347" t="s">
        <v>6834</v>
      </c>
      <c r="E3085" s="347">
        <v>6</v>
      </c>
      <c r="F3085" s="347">
        <v>1</v>
      </c>
      <c r="G3085" s="347" t="s">
        <v>11</v>
      </c>
      <c r="H3085" s="349">
        <v>35</v>
      </c>
      <c r="I3085" s="350" t="s">
        <v>12</v>
      </c>
      <c r="J3085" s="351">
        <f t="shared" ref="J3085:J3148" si="48">E3085*K3085</f>
        <v>35.700000000000003</v>
      </c>
      <c r="K3085" s="351">
        <v>5.95</v>
      </c>
      <c r="L3085" s="3" t="str">
        <f>IFERROR(INDEX(dbOrdini[PREZZO
VINOLUX],MATCH(A3085,dbOrdini[CODICE
ANKER],0)),"")</f>
        <v/>
      </c>
      <c r="M3085" s="347" t="s">
        <v>28461</v>
      </c>
      <c r="N3085" s="15" t="str">
        <f>IFERROR(INDEX(dbOrdini[ORDINE],MATCH(A3085,dbOrdini[CODICE
ANKER]*(dbOrdini[CODICE
SUPPLY]="GEN24"),0)),"")</f>
        <v/>
      </c>
      <c r="O3085" s="352" t="s">
        <v>8</v>
      </c>
      <c r="P3085" s="347" t="s">
        <v>6835</v>
      </c>
    </row>
    <row r="3086" spans="1:16">
      <c r="A3086" s="347" t="s">
        <v>6836</v>
      </c>
      <c r="B3086" s="348">
        <v>4</v>
      </c>
      <c r="C3086" s="347" t="s">
        <v>28152</v>
      </c>
      <c r="D3086" s="347" t="s">
        <v>6837</v>
      </c>
      <c r="E3086" s="347">
        <v>6</v>
      </c>
      <c r="F3086" s="347">
        <v>1</v>
      </c>
      <c r="G3086" s="347" t="s">
        <v>11</v>
      </c>
      <c r="H3086" s="349">
        <v>28</v>
      </c>
      <c r="I3086" s="350" t="s">
        <v>12</v>
      </c>
      <c r="J3086" s="351">
        <f t="shared" si="48"/>
        <v>35.099999999999994</v>
      </c>
      <c r="K3086" s="351">
        <v>5.85</v>
      </c>
      <c r="L3086" s="3" t="str">
        <f>IFERROR(INDEX(dbOrdini[PREZZO
VINOLUX],MATCH(A3086,dbOrdini[CODICE
ANKER],0)),"")</f>
        <v/>
      </c>
      <c r="M3086" s="347" t="s">
        <v>28461</v>
      </c>
      <c r="N3086" s="15" t="str">
        <f>IFERROR(INDEX(dbOrdini[ORDINE],MATCH(A3086,dbOrdini[CODICE
ANKER]*(dbOrdini[CODICE
SUPPLY]="GEN24"),0)),"")</f>
        <v/>
      </c>
      <c r="O3086" s="352" t="s">
        <v>8</v>
      </c>
      <c r="P3086" s="347" t="s">
        <v>6838</v>
      </c>
    </row>
    <row r="3087" spans="1:16">
      <c r="A3087" s="347" t="s">
        <v>6839</v>
      </c>
      <c r="B3087" s="348">
        <v>4</v>
      </c>
      <c r="C3087" s="347" t="s">
        <v>28152</v>
      </c>
      <c r="D3087" s="347" t="s">
        <v>6840</v>
      </c>
      <c r="E3087" s="347">
        <v>6</v>
      </c>
      <c r="F3087" s="347">
        <v>0.7</v>
      </c>
      <c r="G3087" s="347" t="s">
        <v>11</v>
      </c>
      <c r="H3087" s="349">
        <v>40</v>
      </c>
      <c r="I3087" s="350" t="s">
        <v>12</v>
      </c>
      <c r="J3087" s="351">
        <f t="shared" si="48"/>
        <v>68.400000000000006</v>
      </c>
      <c r="K3087" s="351">
        <v>11.4</v>
      </c>
      <c r="L3087" s="3" t="str">
        <f>IFERROR(INDEX(dbOrdini[PREZZO
VINOLUX],MATCH(A3087,dbOrdini[CODICE
ANKER],0)),"")</f>
        <v/>
      </c>
      <c r="M3087" s="347" t="s">
        <v>10533</v>
      </c>
      <c r="N3087" s="15" t="str">
        <f>IFERROR(INDEX(dbOrdini[ORDINE],MATCH(A3087,dbOrdini[CODICE
ANKER]*(dbOrdini[CODICE
SUPPLY]="GEN24"),0)),"")</f>
        <v/>
      </c>
      <c r="O3087" s="352" t="s">
        <v>8</v>
      </c>
      <c r="P3087" s="347" t="s">
        <v>6841</v>
      </c>
    </row>
    <row r="3088" spans="1:16">
      <c r="A3088" s="347" t="s">
        <v>6842</v>
      </c>
      <c r="B3088" s="348">
        <v>53</v>
      </c>
      <c r="C3088" s="347" t="s">
        <v>28152</v>
      </c>
      <c r="D3088" s="347" t="s">
        <v>6843</v>
      </c>
      <c r="E3088" s="347">
        <v>12</v>
      </c>
      <c r="F3088" s="347">
        <v>0.2</v>
      </c>
      <c r="G3088" s="347" t="s">
        <v>11</v>
      </c>
      <c r="H3088" s="349">
        <v>40</v>
      </c>
      <c r="I3088" s="350" t="s">
        <v>12</v>
      </c>
      <c r="J3088" s="351">
        <f t="shared" si="48"/>
        <v>327</v>
      </c>
      <c r="K3088" s="351">
        <v>27.25</v>
      </c>
      <c r="L3088" s="3" t="str">
        <f>IFERROR(INDEX(dbOrdini[PREZZO
VINOLUX],MATCH(A3088,dbOrdini[CODICE
ANKER],0)),"")</f>
        <v/>
      </c>
      <c r="M3088" s="347" t="s">
        <v>10535</v>
      </c>
      <c r="N3088" s="15" t="str">
        <f>IFERROR(INDEX(dbOrdini[ORDINE],MATCH(A3088,dbOrdini[CODICE
ANKER]*(dbOrdini[CODICE
SUPPLY]="GEN24"),0)),"")</f>
        <v/>
      </c>
      <c r="O3088" s="352" t="s">
        <v>8</v>
      </c>
      <c r="P3088" s="347" t="s">
        <v>6844</v>
      </c>
    </row>
    <row r="3089" spans="1:16">
      <c r="A3089" s="347" t="s">
        <v>11806</v>
      </c>
      <c r="B3089" s="348">
        <v>38</v>
      </c>
      <c r="C3089" s="347" t="s">
        <v>28152</v>
      </c>
      <c r="D3089" s="347" t="s">
        <v>11807</v>
      </c>
      <c r="E3089" s="347">
        <v>6</v>
      </c>
      <c r="F3089" s="347">
        <v>0.75</v>
      </c>
      <c r="G3089" s="347" t="s">
        <v>11</v>
      </c>
      <c r="H3089" s="349">
        <v>12</v>
      </c>
      <c r="I3089" s="350" t="s">
        <v>12</v>
      </c>
      <c r="J3089" s="351">
        <f t="shared" si="48"/>
        <v>207</v>
      </c>
      <c r="K3089" s="351">
        <v>34.5</v>
      </c>
      <c r="L3089" s="3" t="str">
        <f>IFERROR(INDEX(dbOrdini[PREZZO
VINOLUX],MATCH(A3089,dbOrdini[CODICE
ANKER],0)),"")</f>
        <v/>
      </c>
      <c r="M3089" s="347" t="s">
        <v>28233</v>
      </c>
      <c r="N3089" s="15" t="str">
        <f>IFERROR(INDEX(dbOrdini[ORDINE],MATCH(A3089,dbOrdini[CODICE
ANKER]*(dbOrdini[CODICE
SUPPLY]="GEN24"),0)),"")</f>
        <v/>
      </c>
      <c r="O3089" s="352" t="s">
        <v>8</v>
      </c>
      <c r="P3089" s="347" t="s">
        <v>11808</v>
      </c>
    </row>
    <row r="3090" spans="1:16">
      <c r="A3090" s="347" t="s">
        <v>28869</v>
      </c>
      <c r="B3090" s="348">
        <v>60</v>
      </c>
      <c r="C3090" s="347" t="s">
        <v>28152</v>
      </c>
      <c r="D3090" s="347" t="s">
        <v>28870</v>
      </c>
      <c r="E3090" s="347">
        <v>6</v>
      </c>
      <c r="F3090" s="347">
        <v>0.75</v>
      </c>
      <c r="G3090" s="347" t="s">
        <v>11</v>
      </c>
      <c r="H3090" s="349">
        <v>12</v>
      </c>
      <c r="I3090" s="350" t="s">
        <v>12</v>
      </c>
      <c r="J3090" s="351">
        <f t="shared" si="48"/>
        <v>225</v>
      </c>
      <c r="K3090" s="351">
        <v>37.5</v>
      </c>
      <c r="L3090" s="3" t="str">
        <f>IFERROR(INDEX(dbOrdini[PREZZO
VINOLUX],MATCH(A3090,dbOrdini[CODICE
ANKER],0)),"")</f>
        <v/>
      </c>
      <c r="M3090" s="347" t="s">
        <v>28233</v>
      </c>
      <c r="N3090" s="15" t="str">
        <f>IFERROR(INDEX(dbOrdini[ORDINE],MATCH(A3090,dbOrdini[CODICE
ANKER]*(dbOrdini[CODICE
SUPPLY]="GEN24"),0)),"")</f>
        <v/>
      </c>
      <c r="O3090" s="352" t="s">
        <v>8</v>
      </c>
      <c r="P3090" s="347" t="s">
        <v>28871</v>
      </c>
    </row>
    <row r="3091" spans="1:16">
      <c r="A3091" s="347" t="s">
        <v>11809</v>
      </c>
      <c r="B3091" s="348">
        <v>3485</v>
      </c>
      <c r="C3091" s="347" t="s">
        <v>28152</v>
      </c>
      <c r="D3091" s="347" t="s">
        <v>6845</v>
      </c>
      <c r="E3091" s="347">
        <v>6</v>
      </c>
      <c r="F3091" s="347">
        <v>0.75</v>
      </c>
      <c r="G3091" s="347" t="s">
        <v>11</v>
      </c>
      <c r="H3091" s="349">
        <v>12.5</v>
      </c>
      <c r="I3091" s="350" t="s">
        <v>12</v>
      </c>
      <c r="J3091" s="351">
        <f t="shared" si="48"/>
        <v>189</v>
      </c>
      <c r="K3091" s="351">
        <v>31.5</v>
      </c>
      <c r="L3091" s="3" t="str">
        <f>IFERROR(INDEX(dbOrdini[PREZZO
VINOLUX],MATCH(A3091,dbOrdini[CODICE
ANKER],0)),"")</f>
        <v/>
      </c>
      <c r="M3091" s="347" t="s">
        <v>28233</v>
      </c>
      <c r="N3091" s="15" t="str">
        <f>IFERROR(INDEX(dbOrdini[ORDINE],MATCH(A3091,dbOrdini[CODICE
ANKER]*(dbOrdini[CODICE
SUPPLY]="GEN24"),0)),"")</f>
        <v/>
      </c>
      <c r="O3091" s="352" t="s">
        <v>8</v>
      </c>
      <c r="P3091" s="347" t="s">
        <v>11810</v>
      </c>
    </row>
    <row r="3092" spans="1:16">
      <c r="A3092" s="347" t="s">
        <v>6851</v>
      </c>
      <c r="B3092" s="348">
        <v>582</v>
      </c>
      <c r="C3092" s="347" t="s">
        <v>28152</v>
      </c>
      <c r="D3092" s="347" t="s">
        <v>6845</v>
      </c>
      <c r="E3092" s="347">
        <v>12</v>
      </c>
      <c r="F3092" s="347">
        <v>375</v>
      </c>
      <c r="G3092" s="347" t="s">
        <v>754</v>
      </c>
      <c r="H3092" s="349">
        <v>12</v>
      </c>
      <c r="I3092" s="350" t="s">
        <v>12</v>
      </c>
      <c r="J3092" s="351">
        <f t="shared" si="48"/>
        <v>238.79999999999998</v>
      </c>
      <c r="K3092" s="351">
        <v>19.899999999999999</v>
      </c>
      <c r="L3092" s="3" t="str">
        <f>IFERROR(INDEX(dbOrdini[PREZZO
VINOLUX],MATCH(A3092,dbOrdini[CODICE
ANKER],0)),"")</f>
        <v/>
      </c>
      <c r="M3092" s="347" t="s">
        <v>28233</v>
      </c>
      <c r="N3092" s="15" t="str">
        <f>IFERROR(INDEX(dbOrdini[ORDINE],MATCH(A3092,dbOrdini[CODICE
ANKER]*(dbOrdini[CODICE
SUPPLY]="GEN24"),0)),"")</f>
        <v/>
      </c>
      <c r="O3092" s="352" t="s">
        <v>8</v>
      </c>
      <c r="P3092" s="347" t="s">
        <v>6852</v>
      </c>
    </row>
    <row r="3093" spans="1:16">
      <c r="A3093" s="347" t="s">
        <v>6849</v>
      </c>
      <c r="B3093" s="348">
        <v>0</v>
      </c>
      <c r="C3093" s="347" t="s">
        <v>28152</v>
      </c>
      <c r="D3093" s="347" t="s">
        <v>6845</v>
      </c>
      <c r="E3093" s="347">
        <v>3</v>
      </c>
      <c r="F3093" s="347">
        <v>1.5</v>
      </c>
      <c r="G3093" s="347" t="s">
        <v>11</v>
      </c>
      <c r="H3093" s="349">
        <v>12</v>
      </c>
      <c r="I3093" s="350" t="s">
        <v>12</v>
      </c>
      <c r="J3093" s="351">
        <f t="shared" si="48"/>
        <v>229.5</v>
      </c>
      <c r="K3093" s="351">
        <v>76.5</v>
      </c>
      <c r="L3093" s="3" t="str">
        <f>IFERROR(INDEX(dbOrdini[PREZZO
VINOLUX],MATCH(A3093,dbOrdini[CODICE
ANKER],0)),"")</f>
        <v/>
      </c>
      <c r="M3093" s="347" t="s">
        <v>28233</v>
      </c>
      <c r="N3093" s="15" t="str">
        <f>IFERROR(INDEX(dbOrdini[ORDINE],MATCH(A3093,dbOrdini[CODICE
ANKER]*(dbOrdini[CODICE
SUPPLY]="GEN24"),0)),"")</f>
        <v/>
      </c>
      <c r="O3093" s="352" t="s">
        <v>8</v>
      </c>
      <c r="P3093" s="347" t="s">
        <v>6850</v>
      </c>
    </row>
    <row r="3094" spans="1:16">
      <c r="A3094" s="347" t="s">
        <v>6847</v>
      </c>
      <c r="B3094" s="348">
        <v>601</v>
      </c>
      <c r="C3094" s="347" t="s">
        <v>28152</v>
      </c>
      <c r="D3094" s="347" t="s">
        <v>6845</v>
      </c>
      <c r="E3094" s="347">
        <v>6</v>
      </c>
      <c r="F3094" s="347">
        <v>0.75</v>
      </c>
      <c r="G3094" s="347" t="s">
        <v>11</v>
      </c>
      <c r="H3094" s="349">
        <v>12</v>
      </c>
      <c r="I3094" s="350" t="s">
        <v>12</v>
      </c>
      <c r="J3094" s="351">
        <f t="shared" si="48"/>
        <v>202.79999999999998</v>
      </c>
      <c r="K3094" s="351">
        <v>33.799999999999997</v>
      </c>
      <c r="L3094" s="3" t="str">
        <f>IFERROR(INDEX(dbOrdini[PREZZO
VINOLUX],MATCH(A3094,dbOrdini[CODICE
ANKER],0)),"")</f>
        <v/>
      </c>
      <c r="M3094" s="347" t="s">
        <v>28233</v>
      </c>
      <c r="N3094" s="15" t="str">
        <f>IFERROR(INDEX(dbOrdini[ORDINE],MATCH(A3094,dbOrdini[CODICE
ANKER]*(dbOrdini[CODICE
SUPPLY]="GEN24"),0)),"")</f>
        <v/>
      </c>
      <c r="O3094" s="352" t="s">
        <v>8</v>
      </c>
      <c r="P3094" s="347" t="s">
        <v>6848</v>
      </c>
    </row>
    <row r="3095" spans="1:16">
      <c r="A3095" s="347" t="s">
        <v>11811</v>
      </c>
      <c r="B3095" s="348">
        <v>294</v>
      </c>
      <c r="C3095" s="347" t="s">
        <v>28152</v>
      </c>
      <c r="D3095" s="347" t="s">
        <v>6854</v>
      </c>
      <c r="E3095" s="347">
        <v>6</v>
      </c>
      <c r="F3095" s="347">
        <v>0.75</v>
      </c>
      <c r="G3095" s="347" t="s">
        <v>11</v>
      </c>
      <c r="H3095" s="349">
        <v>12.5</v>
      </c>
      <c r="I3095" s="350" t="s">
        <v>12</v>
      </c>
      <c r="J3095" s="351">
        <f t="shared" si="48"/>
        <v>207</v>
      </c>
      <c r="K3095" s="351">
        <v>34.5</v>
      </c>
      <c r="L3095" s="3" t="str">
        <f>IFERROR(INDEX(dbOrdini[PREZZO
VINOLUX],MATCH(A3095,dbOrdini[CODICE
ANKER],0)),"")</f>
        <v/>
      </c>
      <c r="M3095" s="347" t="s">
        <v>28233</v>
      </c>
      <c r="N3095" s="15" t="str">
        <f>IFERROR(INDEX(dbOrdini[ORDINE],MATCH(A3095,dbOrdini[CODICE
ANKER]*(dbOrdini[CODICE
SUPPLY]="GEN24"),0)),"")</f>
        <v/>
      </c>
      <c r="O3095" s="352" t="s">
        <v>8</v>
      </c>
      <c r="P3095" s="347" t="s">
        <v>11812</v>
      </c>
    </row>
    <row r="3096" spans="1:16">
      <c r="A3096" s="347" t="s">
        <v>6853</v>
      </c>
      <c r="B3096" s="348">
        <v>0</v>
      </c>
      <c r="C3096" s="347" t="s">
        <v>28152</v>
      </c>
      <c r="D3096" s="347" t="s">
        <v>6854</v>
      </c>
      <c r="E3096" s="347">
        <v>6</v>
      </c>
      <c r="F3096" s="347">
        <v>0.75</v>
      </c>
      <c r="G3096" s="347" t="s">
        <v>11</v>
      </c>
      <c r="H3096" s="349">
        <v>12</v>
      </c>
      <c r="I3096" s="350" t="s">
        <v>12</v>
      </c>
      <c r="J3096" s="351">
        <f t="shared" si="48"/>
        <v>207</v>
      </c>
      <c r="K3096" s="351">
        <v>34.5</v>
      </c>
      <c r="L3096" s="3" t="str">
        <f>IFERROR(INDEX(dbOrdini[PREZZO
VINOLUX],MATCH(A3096,dbOrdini[CODICE
ANKER],0)),"")</f>
        <v/>
      </c>
      <c r="M3096" s="347" t="s">
        <v>28233</v>
      </c>
      <c r="N3096" s="15" t="str">
        <f>IFERROR(INDEX(dbOrdini[ORDINE],MATCH(A3096,dbOrdini[CODICE
ANKER]*(dbOrdini[CODICE
SUPPLY]="GEN24"),0)),"")</f>
        <v/>
      </c>
      <c r="O3096" s="352" t="s">
        <v>8</v>
      </c>
      <c r="P3096" s="347" t="s">
        <v>6855</v>
      </c>
    </row>
    <row r="3097" spans="1:16">
      <c r="A3097" s="347" t="s">
        <v>11813</v>
      </c>
      <c r="B3097" s="348">
        <v>0</v>
      </c>
      <c r="C3097" s="347" t="s">
        <v>28152</v>
      </c>
      <c r="D3097" s="347" t="s">
        <v>11814</v>
      </c>
      <c r="E3097" s="347">
        <v>1</v>
      </c>
      <c r="F3097" s="347">
        <v>1.5</v>
      </c>
      <c r="G3097" s="347" t="s">
        <v>11</v>
      </c>
      <c r="H3097" s="349">
        <v>12</v>
      </c>
      <c r="I3097" s="350" t="s">
        <v>12</v>
      </c>
      <c r="J3097" s="351">
        <f t="shared" si="48"/>
        <v>82.5</v>
      </c>
      <c r="K3097" s="351">
        <v>82.5</v>
      </c>
      <c r="L3097" s="3" t="str">
        <f>IFERROR(INDEX(dbOrdini[PREZZO
VINOLUX],MATCH(A3097,dbOrdini[CODICE
ANKER],0)),"")</f>
        <v/>
      </c>
      <c r="M3097" s="347" t="s">
        <v>28233</v>
      </c>
      <c r="N3097" s="15" t="str">
        <f>IFERROR(INDEX(dbOrdini[ORDINE],MATCH(A3097,dbOrdini[CODICE
ANKER]*(dbOrdini[CODICE
SUPPLY]="GEN24"),0)),"")</f>
        <v/>
      </c>
      <c r="O3097" s="352" t="s">
        <v>8</v>
      </c>
      <c r="P3097" s="347" t="s">
        <v>6850</v>
      </c>
    </row>
    <row r="3098" spans="1:16">
      <c r="A3098" s="347" t="s">
        <v>11815</v>
      </c>
      <c r="B3098" s="348">
        <v>3</v>
      </c>
      <c r="C3098" s="347" t="s">
        <v>28152</v>
      </c>
      <c r="D3098" s="347" t="s">
        <v>11816</v>
      </c>
      <c r="E3098" s="347">
        <v>3</v>
      </c>
      <c r="F3098" s="347">
        <v>1.5</v>
      </c>
      <c r="G3098" s="347" t="s">
        <v>11</v>
      </c>
      <c r="H3098" s="349">
        <v>12</v>
      </c>
      <c r="I3098" s="350" t="s">
        <v>12</v>
      </c>
      <c r="J3098" s="351">
        <f t="shared" si="48"/>
        <v>276</v>
      </c>
      <c r="K3098" s="351">
        <v>92</v>
      </c>
      <c r="L3098" s="3" t="str">
        <f>IFERROR(INDEX(dbOrdini[PREZZO
VINOLUX],MATCH(A3098,dbOrdini[CODICE
ANKER],0)),"")</f>
        <v/>
      </c>
      <c r="M3098" s="347" t="s">
        <v>10538</v>
      </c>
      <c r="N3098" s="15" t="str">
        <f>IFERROR(INDEX(dbOrdini[ORDINE],MATCH(A3098,dbOrdini[CODICE
ANKER]*(dbOrdini[CODICE
SUPPLY]="GEN24"),0)),"")</f>
        <v/>
      </c>
      <c r="O3098" s="352" t="s">
        <v>8</v>
      </c>
      <c r="P3098" s="347" t="s">
        <v>11817</v>
      </c>
    </row>
    <row r="3099" spans="1:16">
      <c r="A3099" s="347" t="s">
        <v>11818</v>
      </c>
      <c r="B3099" s="348">
        <v>163</v>
      </c>
      <c r="C3099" s="347" t="s">
        <v>28152</v>
      </c>
      <c r="D3099" s="347" t="s">
        <v>11819</v>
      </c>
      <c r="E3099" s="347">
        <v>3</v>
      </c>
      <c r="F3099" s="347">
        <v>1.5</v>
      </c>
      <c r="G3099" s="347" t="s">
        <v>11</v>
      </c>
      <c r="H3099" s="349">
        <v>12</v>
      </c>
      <c r="I3099" s="350" t="s">
        <v>12</v>
      </c>
      <c r="J3099" s="351">
        <f t="shared" si="48"/>
        <v>229.5</v>
      </c>
      <c r="K3099" s="351">
        <v>76.5</v>
      </c>
      <c r="L3099" s="3" t="str">
        <f>IFERROR(INDEX(dbOrdini[PREZZO
VINOLUX],MATCH(A3099,dbOrdini[CODICE
ANKER],0)),"")</f>
        <v/>
      </c>
      <c r="M3099" s="347" t="s">
        <v>28233</v>
      </c>
      <c r="N3099" s="15" t="str">
        <f>IFERROR(INDEX(dbOrdini[ORDINE],MATCH(A3099,dbOrdini[CODICE
ANKER]*(dbOrdini[CODICE
SUPPLY]="GEN24"),0)),"")</f>
        <v/>
      </c>
      <c r="O3099" s="352" t="s">
        <v>8</v>
      </c>
      <c r="P3099" s="347" t="s">
        <v>11820</v>
      </c>
    </row>
    <row r="3100" spans="1:16">
      <c r="A3100" s="347" t="s">
        <v>6856</v>
      </c>
      <c r="B3100" s="348">
        <v>1</v>
      </c>
      <c r="C3100" s="347" t="s">
        <v>28152</v>
      </c>
      <c r="D3100" s="347" t="s">
        <v>6857</v>
      </c>
      <c r="E3100" s="347">
        <v>24</v>
      </c>
      <c r="F3100" s="347">
        <v>0.2</v>
      </c>
      <c r="G3100" s="347" t="s">
        <v>11</v>
      </c>
      <c r="H3100" s="349">
        <v>12</v>
      </c>
      <c r="I3100" s="350" t="s">
        <v>12</v>
      </c>
      <c r="J3100" s="351">
        <f t="shared" si="48"/>
        <v>270</v>
      </c>
      <c r="K3100" s="351">
        <v>11.25</v>
      </c>
      <c r="L3100" s="3" t="str">
        <f>IFERROR(INDEX(dbOrdini[PREZZO
VINOLUX],MATCH(A3100,dbOrdini[CODICE
ANKER],0)),"")</f>
        <v/>
      </c>
      <c r="M3100" s="347" t="s">
        <v>28233</v>
      </c>
      <c r="N3100" s="15" t="str">
        <f>IFERROR(INDEX(dbOrdini[ORDINE],MATCH(A3100,dbOrdini[CODICE
ANKER]*(dbOrdini[CODICE
SUPPLY]="GEN24"),0)),"")</f>
        <v/>
      </c>
      <c r="O3100" s="352" t="s">
        <v>8</v>
      </c>
      <c r="P3100" s="347" t="s">
        <v>6846</v>
      </c>
    </row>
    <row r="3101" spans="1:16">
      <c r="A3101" s="347" t="s">
        <v>6858</v>
      </c>
      <c r="B3101" s="348">
        <v>15</v>
      </c>
      <c r="C3101" s="347" t="s">
        <v>28152</v>
      </c>
      <c r="D3101" s="347" t="s">
        <v>6859</v>
      </c>
      <c r="E3101" s="347">
        <v>6</v>
      </c>
      <c r="F3101" s="347">
        <v>0.75</v>
      </c>
      <c r="G3101" s="347" t="s">
        <v>11</v>
      </c>
      <c r="H3101" s="349">
        <v>12</v>
      </c>
      <c r="I3101" s="350" t="s">
        <v>12</v>
      </c>
      <c r="J3101" s="351">
        <f t="shared" si="48"/>
        <v>215.70000000000002</v>
      </c>
      <c r="K3101" s="351">
        <v>35.950000000000003</v>
      </c>
      <c r="L3101" s="3" t="str">
        <f>IFERROR(INDEX(dbOrdini[PREZZO
VINOLUX],MATCH(A3101,dbOrdini[CODICE
ANKER],0)),"")</f>
        <v/>
      </c>
      <c r="M3101" s="347" t="s">
        <v>28233</v>
      </c>
      <c r="N3101" s="15" t="str">
        <f>IFERROR(INDEX(dbOrdini[ORDINE],MATCH(A3101,dbOrdini[CODICE
ANKER]*(dbOrdini[CODICE
SUPPLY]="GEN24"),0)),"")</f>
        <v/>
      </c>
      <c r="O3101" s="352" t="s">
        <v>8</v>
      </c>
      <c r="P3101" s="347" t="s">
        <v>6860</v>
      </c>
    </row>
    <row r="3102" spans="1:16">
      <c r="A3102" s="347" t="s">
        <v>6861</v>
      </c>
      <c r="B3102" s="348">
        <v>16</v>
      </c>
      <c r="C3102" s="347" t="s">
        <v>28152</v>
      </c>
      <c r="D3102" s="347" t="s">
        <v>6862</v>
      </c>
      <c r="E3102" s="347">
        <v>6</v>
      </c>
      <c r="F3102" s="347">
        <v>0.75</v>
      </c>
      <c r="G3102" s="347" t="s">
        <v>11</v>
      </c>
      <c r="H3102" s="349">
        <v>12</v>
      </c>
      <c r="I3102" s="350" t="s">
        <v>12</v>
      </c>
      <c r="J3102" s="351">
        <f t="shared" si="48"/>
        <v>215.70000000000002</v>
      </c>
      <c r="K3102" s="351">
        <v>35.950000000000003</v>
      </c>
      <c r="L3102" s="3" t="str">
        <f>IFERROR(INDEX(dbOrdini[PREZZO
VINOLUX],MATCH(A3102,dbOrdini[CODICE
ANKER],0)),"")</f>
        <v/>
      </c>
      <c r="M3102" s="347" t="s">
        <v>28233</v>
      </c>
      <c r="N3102" s="15" t="str">
        <f>IFERROR(INDEX(dbOrdini[ORDINE],MATCH(A3102,dbOrdini[CODICE
ANKER]*(dbOrdini[CODICE
SUPPLY]="GEN24"),0)),"")</f>
        <v/>
      </c>
      <c r="O3102" s="352" t="s">
        <v>8</v>
      </c>
      <c r="P3102" s="347" t="s">
        <v>6863</v>
      </c>
    </row>
    <row r="3103" spans="1:16">
      <c r="A3103" s="347" t="s">
        <v>6864</v>
      </c>
      <c r="B3103" s="348">
        <v>8</v>
      </c>
      <c r="C3103" s="347" t="s">
        <v>28152</v>
      </c>
      <c r="D3103" s="347" t="s">
        <v>6865</v>
      </c>
      <c r="E3103" s="347">
        <v>6</v>
      </c>
      <c r="F3103" s="347">
        <v>0.75</v>
      </c>
      <c r="G3103" s="347" t="s">
        <v>11</v>
      </c>
      <c r="H3103" s="349">
        <v>12</v>
      </c>
      <c r="I3103" s="350" t="s">
        <v>12</v>
      </c>
      <c r="J3103" s="351">
        <f t="shared" si="48"/>
        <v>215.70000000000002</v>
      </c>
      <c r="K3103" s="351">
        <v>35.950000000000003</v>
      </c>
      <c r="L3103" s="3" t="str">
        <f>IFERROR(INDEX(dbOrdini[PREZZO
VINOLUX],MATCH(A3103,dbOrdini[CODICE
ANKER],0)),"")</f>
        <v/>
      </c>
      <c r="M3103" s="347" t="s">
        <v>28233</v>
      </c>
      <c r="N3103" s="15" t="str">
        <f>IFERROR(INDEX(dbOrdini[ORDINE],MATCH(A3103,dbOrdini[CODICE
ANKER]*(dbOrdini[CODICE
SUPPLY]="GEN24"),0)),"")</f>
        <v/>
      </c>
      <c r="O3103" s="352" t="s">
        <v>8</v>
      </c>
      <c r="P3103" s="347" t="s">
        <v>6866</v>
      </c>
    </row>
    <row r="3104" spans="1:16">
      <c r="A3104" s="347" t="s">
        <v>6867</v>
      </c>
      <c r="B3104" s="348">
        <v>1034</v>
      </c>
      <c r="C3104" s="347" t="s">
        <v>28152</v>
      </c>
      <c r="D3104" s="347" t="s">
        <v>6868</v>
      </c>
      <c r="E3104" s="347">
        <v>6</v>
      </c>
      <c r="F3104" s="347">
        <v>0.75</v>
      </c>
      <c r="G3104" s="347" t="s">
        <v>11</v>
      </c>
      <c r="H3104" s="349">
        <v>12</v>
      </c>
      <c r="I3104" s="350" t="s">
        <v>12</v>
      </c>
      <c r="J3104" s="351">
        <f t="shared" si="48"/>
        <v>267</v>
      </c>
      <c r="K3104" s="351">
        <v>44.5</v>
      </c>
      <c r="L3104" s="3" t="str">
        <f>IFERROR(INDEX(dbOrdini[PREZZO
VINOLUX],MATCH(A3104,dbOrdini[CODICE
ANKER],0)),"")</f>
        <v/>
      </c>
      <c r="M3104" s="347" t="s">
        <v>28233</v>
      </c>
      <c r="N3104" s="15" t="str">
        <f>IFERROR(INDEX(dbOrdini[ORDINE],MATCH(A3104,dbOrdini[CODICE
ANKER]*(dbOrdini[CODICE
SUPPLY]="GEN24"),0)),"")</f>
        <v/>
      </c>
      <c r="O3104" s="352" t="s">
        <v>8</v>
      </c>
      <c r="P3104" s="347" t="s">
        <v>6869</v>
      </c>
    </row>
    <row r="3105" spans="1:16">
      <c r="A3105" s="347" t="s">
        <v>6870</v>
      </c>
      <c r="B3105" s="348">
        <v>6</v>
      </c>
      <c r="C3105" s="347" t="s">
        <v>28152</v>
      </c>
      <c r="D3105" s="347" t="s">
        <v>6868</v>
      </c>
      <c r="E3105" s="347">
        <v>3</v>
      </c>
      <c r="F3105" s="347">
        <v>1.5</v>
      </c>
      <c r="G3105" s="347" t="s">
        <v>11</v>
      </c>
      <c r="H3105" s="349">
        <v>12</v>
      </c>
      <c r="I3105" s="350" t="s">
        <v>12</v>
      </c>
      <c r="J3105" s="351">
        <f t="shared" si="48"/>
        <v>330</v>
      </c>
      <c r="K3105" s="351">
        <v>110</v>
      </c>
      <c r="L3105" s="3" t="str">
        <f>IFERROR(INDEX(dbOrdini[PREZZO
VINOLUX],MATCH(A3105,dbOrdini[CODICE
ANKER],0)),"")</f>
        <v/>
      </c>
      <c r="M3105" s="347" t="s">
        <v>28233</v>
      </c>
      <c r="N3105" s="15" t="str">
        <f>IFERROR(INDEX(dbOrdini[ORDINE],MATCH(A3105,dbOrdini[CODICE
ANKER]*(dbOrdini[CODICE
SUPPLY]="GEN24"),0)),"")</f>
        <v/>
      </c>
      <c r="O3105" s="352" t="s">
        <v>8</v>
      </c>
      <c r="P3105" s="347" t="s">
        <v>6871</v>
      </c>
    </row>
    <row r="3106" spans="1:16">
      <c r="A3106" s="347" t="s">
        <v>28872</v>
      </c>
      <c r="B3106" s="348">
        <v>2</v>
      </c>
      <c r="C3106" s="347" t="s">
        <v>28152</v>
      </c>
      <c r="D3106" s="347" t="s">
        <v>28873</v>
      </c>
      <c r="E3106" s="347">
        <v>1</v>
      </c>
      <c r="F3106" s="347">
        <v>3</v>
      </c>
      <c r="G3106" s="347" t="s">
        <v>11262</v>
      </c>
      <c r="H3106" s="349">
        <v>12</v>
      </c>
      <c r="I3106" s="350" t="s">
        <v>12</v>
      </c>
      <c r="J3106" s="351">
        <f t="shared" si="48"/>
        <v>335</v>
      </c>
      <c r="K3106" s="351">
        <v>335</v>
      </c>
      <c r="L3106" s="3" t="str">
        <f>IFERROR(INDEX(dbOrdini[PREZZO
VINOLUX],MATCH(A3106,dbOrdini[CODICE
ANKER],0)),"")</f>
        <v/>
      </c>
      <c r="M3106" s="347" t="s">
        <v>28233</v>
      </c>
      <c r="N3106" s="15" t="str">
        <f>IFERROR(INDEX(dbOrdini[ORDINE],MATCH(A3106,dbOrdini[CODICE
ANKER]*(dbOrdini[CODICE
SUPPLY]="GEN24"),0)),"")</f>
        <v/>
      </c>
      <c r="O3106" s="352" t="s">
        <v>8</v>
      </c>
      <c r="P3106" s="347" t="s">
        <v>28874</v>
      </c>
    </row>
    <row r="3107" spans="1:16">
      <c r="A3107" s="347" t="s">
        <v>6872</v>
      </c>
      <c r="B3107" s="348">
        <v>0</v>
      </c>
      <c r="C3107" s="347" t="s">
        <v>28164</v>
      </c>
      <c r="D3107" s="347" t="s">
        <v>6873</v>
      </c>
      <c r="E3107" s="347">
        <v>6</v>
      </c>
      <c r="F3107" s="347">
        <v>1</v>
      </c>
      <c r="G3107" s="347" t="s">
        <v>28483</v>
      </c>
      <c r="H3107" s="349">
        <v>0</v>
      </c>
      <c r="I3107" s="350" t="s">
        <v>12</v>
      </c>
      <c r="J3107" s="351">
        <f t="shared" si="48"/>
        <v>58.5</v>
      </c>
      <c r="K3107" s="351">
        <v>9.75</v>
      </c>
      <c r="L3107" s="3" t="str">
        <f>IFERROR(INDEX(dbOrdini[PREZZO
VINOLUX],MATCH(A3107,dbOrdini[CODICE
ANKER],0)),"")</f>
        <v/>
      </c>
      <c r="M3107" s="347" t="s">
        <v>28165</v>
      </c>
      <c r="N3107" s="15" t="str">
        <f>IFERROR(INDEX(dbOrdini[ORDINE],MATCH(A3107,dbOrdini[CODICE
ANKER]*(dbOrdini[CODICE
SUPPLY]="GEN24"),0)),"")</f>
        <v/>
      </c>
      <c r="O3107" s="352" t="s">
        <v>8</v>
      </c>
      <c r="P3107" s="347" t="s">
        <v>16</v>
      </c>
    </row>
    <row r="3108" spans="1:16">
      <c r="A3108" s="347" t="s">
        <v>6874</v>
      </c>
      <c r="B3108" s="348">
        <v>500</v>
      </c>
      <c r="C3108" s="347" t="s">
        <v>28152</v>
      </c>
      <c r="D3108" s="347" t="s">
        <v>6875</v>
      </c>
      <c r="E3108" s="347">
        <v>6</v>
      </c>
      <c r="F3108" s="347">
        <v>0.75</v>
      </c>
      <c r="G3108" s="347" t="s">
        <v>11</v>
      </c>
      <c r="H3108" s="349">
        <v>12</v>
      </c>
      <c r="I3108" s="350" t="s">
        <v>12</v>
      </c>
      <c r="J3108" s="351">
        <f t="shared" si="48"/>
        <v>281.70000000000005</v>
      </c>
      <c r="K3108" s="351">
        <v>46.95</v>
      </c>
      <c r="L3108" s="3" t="str">
        <f>IFERROR(INDEX(dbOrdini[PREZZO
VINOLUX],MATCH(A3108,dbOrdini[CODICE
ANKER],0)),"")</f>
        <v/>
      </c>
      <c r="M3108" s="347" t="s">
        <v>28233</v>
      </c>
      <c r="N3108" s="15" t="str">
        <f>IFERROR(INDEX(dbOrdini[ORDINE],MATCH(A3108,dbOrdini[CODICE
ANKER]*(dbOrdini[CODICE
SUPPLY]="GEN24"),0)),"")</f>
        <v/>
      </c>
      <c r="O3108" s="352" t="s">
        <v>8</v>
      </c>
      <c r="P3108" s="347" t="s">
        <v>6876</v>
      </c>
    </row>
    <row r="3109" spans="1:16">
      <c r="A3109" s="347" t="s">
        <v>11821</v>
      </c>
      <c r="B3109" s="348">
        <v>1</v>
      </c>
      <c r="C3109" s="347" t="s">
        <v>28152</v>
      </c>
      <c r="D3109" s="347" t="s">
        <v>6877</v>
      </c>
      <c r="E3109" s="347">
        <v>1</v>
      </c>
      <c r="F3109" s="347">
        <v>6</v>
      </c>
      <c r="G3109" s="347" t="s">
        <v>11</v>
      </c>
      <c r="H3109" s="349">
        <v>12</v>
      </c>
      <c r="I3109" s="350" t="s">
        <v>12</v>
      </c>
      <c r="J3109" s="351">
        <f t="shared" si="48"/>
        <v>525</v>
      </c>
      <c r="K3109" s="351">
        <v>525</v>
      </c>
      <c r="L3109" s="3" t="str">
        <f>IFERROR(INDEX(dbOrdini[PREZZO
VINOLUX],MATCH(A3109,dbOrdini[CODICE
ANKER],0)),"")</f>
        <v/>
      </c>
      <c r="M3109" s="347" t="s">
        <v>28233</v>
      </c>
      <c r="N3109" s="15" t="str">
        <f>IFERROR(INDEX(dbOrdini[ORDINE],MATCH(A3109,dbOrdini[CODICE
ANKER]*(dbOrdini[CODICE
SUPPLY]="GEN24"),0)),"")</f>
        <v/>
      </c>
      <c r="O3109" s="352" t="s">
        <v>8</v>
      </c>
      <c r="P3109" s="347" t="s">
        <v>11822</v>
      </c>
    </row>
    <row r="3110" spans="1:16">
      <c r="A3110" s="347" t="s">
        <v>6878</v>
      </c>
      <c r="B3110" s="348">
        <v>6</v>
      </c>
      <c r="C3110" s="347" t="s">
        <v>28152</v>
      </c>
      <c r="D3110" s="347" t="s">
        <v>6879</v>
      </c>
      <c r="E3110" s="347">
        <v>6</v>
      </c>
      <c r="F3110" s="347">
        <v>0.7</v>
      </c>
      <c r="G3110" s="347" t="s">
        <v>11</v>
      </c>
      <c r="H3110" s="349">
        <v>40</v>
      </c>
      <c r="I3110" s="350" t="s">
        <v>12</v>
      </c>
      <c r="J3110" s="351">
        <f t="shared" si="48"/>
        <v>153</v>
      </c>
      <c r="K3110" s="351">
        <v>25.5</v>
      </c>
      <c r="L3110" s="3" t="str">
        <f>IFERROR(INDEX(dbOrdini[PREZZO
VINOLUX],MATCH(A3110,dbOrdini[CODICE
ANKER],0)),"")</f>
        <v/>
      </c>
      <c r="M3110" s="347" t="s">
        <v>28262</v>
      </c>
      <c r="N3110" s="15" t="str">
        <f>IFERROR(INDEX(dbOrdini[ORDINE],MATCH(A3110,dbOrdini[CODICE
ANKER]*(dbOrdini[CODICE
SUPPLY]="GEN24"),0)),"")</f>
        <v/>
      </c>
      <c r="O3110" s="352" t="s">
        <v>8</v>
      </c>
      <c r="P3110" s="347" t="s">
        <v>6880</v>
      </c>
    </row>
    <row r="3111" spans="1:16">
      <c r="A3111" s="347" t="s">
        <v>6881</v>
      </c>
      <c r="B3111" s="348">
        <v>1694</v>
      </c>
      <c r="C3111" s="347" t="s">
        <v>28152</v>
      </c>
      <c r="D3111" s="347" t="s">
        <v>6882</v>
      </c>
      <c r="E3111" s="347">
        <v>6</v>
      </c>
      <c r="F3111" s="347">
        <v>0.75</v>
      </c>
      <c r="G3111" s="347" t="s">
        <v>11</v>
      </c>
      <c r="H3111" s="349">
        <v>12</v>
      </c>
      <c r="I3111" s="350" t="s">
        <v>12</v>
      </c>
      <c r="J3111" s="351">
        <f t="shared" si="48"/>
        <v>249</v>
      </c>
      <c r="K3111" s="351">
        <v>41.5</v>
      </c>
      <c r="L3111" s="3" t="str">
        <f>IFERROR(INDEX(dbOrdini[PREZZO
VINOLUX],MATCH(A3111,dbOrdini[CODICE
ANKER],0)),"")</f>
        <v/>
      </c>
      <c r="M3111" s="347" t="s">
        <v>28233</v>
      </c>
      <c r="N3111" s="15" t="str">
        <f>IFERROR(INDEX(dbOrdini[ORDINE],MATCH(A3111,dbOrdini[CODICE
ANKER]*(dbOrdini[CODICE
SUPPLY]="GEN24"),0)),"")</f>
        <v/>
      </c>
      <c r="O3111" s="352" t="s">
        <v>8</v>
      </c>
      <c r="P3111" s="347" t="s">
        <v>6883</v>
      </c>
    </row>
    <row r="3112" spans="1:16">
      <c r="A3112" s="347" t="s">
        <v>11823</v>
      </c>
      <c r="B3112" s="348">
        <v>34</v>
      </c>
      <c r="C3112" s="347" t="s">
        <v>28152</v>
      </c>
      <c r="D3112" s="347" t="s">
        <v>11824</v>
      </c>
      <c r="E3112" s="347">
        <v>6</v>
      </c>
      <c r="F3112" s="347">
        <v>0.75</v>
      </c>
      <c r="G3112" s="347" t="s">
        <v>11</v>
      </c>
      <c r="H3112" s="349">
        <v>12</v>
      </c>
      <c r="I3112" s="350" t="s">
        <v>12</v>
      </c>
      <c r="J3112" s="351">
        <f t="shared" si="48"/>
        <v>251.70000000000002</v>
      </c>
      <c r="K3112" s="351">
        <v>41.95</v>
      </c>
      <c r="L3112" s="3" t="str">
        <f>IFERROR(INDEX(dbOrdini[PREZZO
VINOLUX],MATCH(A3112,dbOrdini[CODICE
ANKER],0)),"")</f>
        <v/>
      </c>
      <c r="M3112" s="347" t="s">
        <v>28233</v>
      </c>
      <c r="N3112" s="15" t="str">
        <f>IFERROR(INDEX(dbOrdini[ORDINE],MATCH(A3112,dbOrdini[CODICE
ANKER]*(dbOrdini[CODICE
SUPPLY]="GEN24"),0)),"")</f>
        <v/>
      </c>
      <c r="O3112" s="352" t="s">
        <v>8</v>
      </c>
      <c r="P3112" s="347" t="s">
        <v>11825</v>
      </c>
    </row>
    <row r="3113" spans="1:16">
      <c r="A3113" s="347" t="s">
        <v>6884</v>
      </c>
      <c r="B3113" s="348">
        <v>9</v>
      </c>
      <c r="C3113" s="347" t="s">
        <v>28152</v>
      </c>
      <c r="D3113" s="347" t="s">
        <v>6885</v>
      </c>
      <c r="E3113" s="347">
        <v>6</v>
      </c>
      <c r="F3113" s="347">
        <v>0.75</v>
      </c>
      <c r="G3113" s="347" t="s">
        <v>11</v>
      </c>
      <c r="H3113" s="349">
        <v>12</v>
      </c>
      <c r="I3113" s="350" t="s">
        <v>12</v>
      </c>
      <c r="J3113" s="351">
        <f t="shared" si="48"/>
        <v>288</v>
      </c>
      <c r="K3113" s="351">
        <v>48</v>
      </c>
      <c r="L3113" s="3" t="str">
        <f>IFERROR(INDEX(dbOrdini[PREZZO
VINOLUX],MATCH(A3113,dbOrdini[CODICE
ANKER],0)),"")</f>
        <v/>
      </c>
      <c r="M3113" s="347" t="s">
        <v>28233</v>
      </c>
      <c r="N3113" s="15" t="str">
        <f>IFERROR(INDEX(dbOrdini[ORDINE],MATCH(A3113,dbOrdini[CODICE
ANKER]*(dbOrdini[CODICE
SUPPLY]="GEN24"),0)),"")</f>
        <v/>
      </c>
      <c r="O3113" s="352" t="s">
        <v>8</v>
      </c>
      <c r="P3113" s="347" t="s">
        <v>6886</v>
      </c>
    </row>
    <row r="3114" spans="1:16">
      <c r="A3114" s="347" t="s">
        <v>6887</v>
      </c>
      <c r="B3114" s="348">
        <v>199</v>
      </c>
      <c r="C3114" s="347" t="s">
        <v>28152</v>
      </c>
      <c r="D3114" s="347" t="s">
        <v>6888</v>
      </c>
      <c r="E3114" s="347">
        <v>6</v>
      </c>
      <c r="F3114" s="347">
        <v>0.75</v>
      </c>
      <c r="G3114" s="347" t="s">
        <v>11</v>
      </c>
      <c r="H3114" s="349">
        <v>12</v>
      </c>
      <c r="I3114" s="350" t="s">
        <v>12</v>
      </c>
      <c r="J3114" s="351">
        <f t="shared" si="48"/>
        <v>348.6</v>
      </c>
      <c r="K3114" s="351">
        <v>58.1</v>
      </c>
      <c r="L3114" s="3" t="str">
        <f>IFERROR(INDEX(dbOrdini[PREZZO
VINOLUX],MATCH(A3114,dbOrdini[CODICE
ANKER],0)),"")</f>
        <v/>
      </c>
      <c r="M3114" s="347" t="s">
        <v>28233</v>
      </c>
      <c r="N3114" s="15" t="str">
        <f>IFERROR(INDEX(dbOrdini[ORDINE],MATCH(A3114,dbOrdini[CODICE
ANKER]*(dbOrdini[CODICE
SUPPLY]="GEN24"),0)),"")</f>
        <v/>
      </c>
      <c r="O3114" s="352" t="s">
        <v>8</v>
      </c>
      <c r="P3114" s="347" t="s">
        <v>6889</v>
      </c>
    </row>
    <row r="3115" spans="1:16">
      <c r="A3115" s="347" t="s">
        <v>28875</v>
      </c>
      <c r="B3115" s="348">
        <v>0</v>
      </c>
      <c r="C3115" s="347" t="s">
        <v>28152</v>
      </c>
      <c r="D3115" s="347" t="s">
        <v>28876</v>
      </c>
      <c r="E3115" s="347">
        <v>6</v>
      </c>
      <c r="F3115" s="347">
        <v>0.75</v>
      </c>
      <c r="G3115" s="347" t="s">
        <v>11</v>
      </c>
      <c r="H3115" s="349">
        <v>12</v>
      </c>
      <c r="I3115" s="350" t="s">
        <v>12</v>
      </c>
      <c r="J3115" s="351">
        <f t="shared" si="48"/>
        <v>243</v>
      </c>
      <c r="K3115" s="351">
        <v>40.5</v>
      </c>
      <c r="L3115" s="3" t="str">
        <f>IFERROR(INDEX(dbOrdini[PREZZO
VINOLUX],MATCH(A3115,dbOrdini[CODICE
ANKER],0)),"")</f>
        <v/>
      </c>
      <c r="M3115" s="347" t="s">
        <v>28233</v>
      </c>
      <c r="N3115" s="15" t="str">
        <f>IFERROR(INDEX(dbOrdini[ORDINE],MATCH(A3115,dbOrdini[CODICE
ANKER]*(dbOrdini[CODICE
SUPPLY]="GEN24"),0)),"")</f>
        <v/>
      </c>
      <c r="O3115" s="352" t="s">
        <v>8</v>
      </c>
      <c r="P3115" s="347" t="s">
        <v>28877</v>
      </c>
    </row>
    <row r="3116" spans="1:16">
      <c r="A3116" s="347" t="s">
        <v>6895</v>
      </c>
      <c r="B3116" s="348">
        <v>5</v>
      </c>
      <c r="C3116" s="347" t="s">
        <v>28152</v>
      </c>
      <c r="D3116" s="347" t="s">
        <v>6891</v>
      </c>
      <c r="E3116" s="347">
        <v>12</v>
      </c>
      <c r="F3116" s="347">
        <v>375</v>
      </c>
      <c r="G3116" s="347" t="s">
        <v>754</v>
      </c>
      <c r="H3116" s="349">
        <v>12</v>
      </c>
      <c r="I3116" s="350" t="s">
        <v>12</v>
      </c>
      <c r="J3116" s="351">
        <f t="shared" si="48"/>
        <v>270</v>
      </c>
      <c r="K3116" s="351">
        <v>22.5</v>
      </c>
      <c r="L3116" s="3" t="str">
        <f>IFERROR(INDEX(dbOrdini[PREZZO
VINOLUX],MATCH(A3116,dbOrdini[CODICE
ANKER],0)),"")</f>
        <v/>
      </c>
      <c r="M3116" s="347" t="s">
        <v>28233</v>
      </c>
      <c r="N3116" s="15" t="str">
        <f>IFERROR(INDEX(dbOrdini[ORDINE],MATCH(A3116,dbOrdini[CODICE
ANKER]*(dbOrdini[CODICE
SUPPLY]="GEN24"),0)),"")</f>
        <v/>
      </c>
      <c r="O3116" s="352" t="s">
        <v>8</v>
      </c>
      <c r="P3116" s="347" t="s">
        <v>6896</v>
      </c>
    </row>
    <row r="3117" spans="1:16">
      <c r="A3117" s="347" t="s">
        <v>6890</v>
      </c>
      <c r="B3117" s="348">
        <v>7</v>
      </c>
      <c r="C3117" s="347" t="s">
        <v>28152</v>
      </c>
      <c r="D3117" s="347" t="s">
        <v>6891</v>
      </c>
      <c r="E3117" s="347">
        <v>24</v>
      </c>
      <c r="F3117" s="347">
        <v>0.2</v>
      </c>
      <c r="G3117" s="347" t="s">
        <v>11</v>
      </c>
      <c r="H3117" s="349">
        <v>12</v>
      </c>
      <c r="I3117" s="350" t="s">
        <v>12</v>
      </c>
      <c r="J3117" s="351">
        <f t="shared" si="48"/>
        <v>336</v>
      </c>
      <c r="K3117" s="351">
        <v>14</v>
      </c>
      <c r="L3117" s="3" t="str">
        <f>IFERROR(INDEX(dbOrdini[PREZZO
VINOLUX],MATCH(A3117,dbOrdini[CODICE
ANKER],0)),"")</f>
        <v/>
      </c>
      <c r="M3117" s="347" t="s">
        <v>28233</v>
      </c>
      <c r="N3117" s="15" t="str">
        <f>IFERROR(INDEX(dbOrdini[ORDINE],MATCH(A3117,dbOrdini[CODICE
ANKER]*(dbOrdini[CODICE
SUPPLY]="GEN24"),0)),"")</f>
        <v/>
      </c>
      <c r="O3117" s="352" t="s">
        <v>8</v>
      </c>
      <c r="P3117" s="347" t="s">
        <v>6892</v>
      </c>
    </row>
    <row r="3118" spans="1:16">
      <c r="A3118" s="347" t="s">
        <v>6893</v>
      </c>
      <c r="B3118" s="348">
        <v>2036</v>
      </c>
      <c r="C3118" s="347" t="s">
        <v>28152</v>
      </c>
      <c r="D3118" s="347" t="s">
        <v>6891</v>
      </c>
      <c r="E3118" s="347">
        <v>6</v>
      </c>
      <c r="F3118" s="347">
        <v>0.75</v>
      </c>
      <c r="G3118" s="347" t="s">
        <v>11</v>
      </c>
      <c r="H3118" s="349">
        <v>12</v>
      </c>
      <c r="I3118" s="350" t="s">
        <v>12</v>
      </c>
      <c r="J3118" s="351">
        <f t="shared" si="48"/>
        <v>243</v>
      </c>
      <c r="K3118" s="351">
        <v>40.5</v>
      </c>
      <c r="L3118" s="3" t="str">
        <f>IFERROR(INDEX(dbOrdini[PREZZO
VINOLUX],MATCH(A3118,dbOrdini[CODICE
ANKER],0)),"")</f>
        <v/>
      </c>
      <c r="M3118" s="347" t="s">
        <v>28233</v>
      </c>
      <c r="N3118" s="15" t="str">
        <f>IFERROR(INDEX(dbOrdini[ORDINE],MATCH(A3118,dbOrdini[CODICE
ANKER]*(dbOrdini[CODICE
SUPPLY]="GEN24"),0)),"")</f>
        <v/>
      </c>
      <c r="O3118" s="352" t="s">
        <v>8</v>
      </c>
      <c r="P3118" s="347" t="s">
        <v>6894</v>
      </c>
    </row>
    <row r="3119" spans="1:16">
      <c r="A3119" s="347" t="s">
        <v>6897</v>
      </c>
      <c r="B3119" s="348">
        <v>2</v>
      </c>
      <c r="C3119" s="347" t="s">
        <v>28152</v>
      </c>
      <c r="D3119" s="347" t="s">
        <v>6898</v>
      </c>
      <c r="E3119" s="347">
        <v>6</v>
      </c>
      <c r="F3119" s="347">
        <v>0.75</v>
      </c>
      <c r="G3119" s="347" t="s">
        <v>11</v>
      </c>
      <c r="H3119" s="349">
        <v>12</v>
      </c>
      <c r="I3119" s="350" t="s">
        <v>12</v>
      </c>
      <c r="J3119" s="351">
        <f t="shared" si="48"/>
        <v>255</v>
      </c>
      <c r="K3119" s="351">
        <v>42.5</v>
      </c>
      <c r="L3119" s="3" t="str">
        <f>IFERROR(INDEX(dbOrdini[PREZZO
VINOLUX],MATCH(A3119,dbOrdini[CODICE
ANKER],0)),"")</f>
        <v/>
      </c>
      <c r="M3119" s="347" t="s">
        <v>28233</v>
      </c>
      <c r="N3119" s="15" t="str">
        <f>IFERROR(INDEX(dbOrdini[ORDINE],MATCH(A3119,dbOrdini[CODICE
ANKER]*(dbOrdini[CODICE
SUPPLY]="GEN24"),0)),"")</f>
        <v/>
      </c>
      <c r="O3119" s="352" t="s">
        <v>8</v>
      </c>
      <c r="P3119" s="347" t="s">
        <v>6899</v>
      </c>
    </row>
    <row r="3120" spans="1:16">
      <c r="A3120" s="347" t="s">
        <v>6900</v>
      </c>
      <c r="B3120" s="348">
        <v>3</v>
      </c>
      <c r="C3120" s="347" t="s">
        <v>28164</v>
      </c>
      <c r="D3120" s="347" t="s">
        <v>6901</v>
      </c>
      <c r="E3120" s="347">
        <v>1</v>
      </c>
      <c r="F3120" s="347">
        <v>1</v>
      </c>
      <c r="G3120" s="347" t="s">
        <v>28164</v>
      </c>
      <c r="H3120" s="349">
        <v>0</v>
      </c>
      <c r="I3120" s="350" t="s">
        <v>12</v>
      </c>
      <c r="J3120" s="351">
        <f t="shared" si="48"/>
        <v>57.5</v>
      </c>
      <c r="K3120" s="351">
        <v>57.5</v>
      </c>
      <c r="L3120" s="3" t="str">
        <f>IFERROR(INDEX(dbOrdini[PREZZO
VINOLUX],MATCH(A3120,dbOrdini[CODICE
ANKER],0)),"")</f>
        <v/>
      </c>
      <c r="M3120" s="347" t="s">
        <v>28165</v>
      </c>
      <c r="N3120" s="15" t="str">
        <f>IFERROR(INDEX(dbOrdini[ORDINE],MATCH(A3120,dbOrdini[CODICE
ANKER]*(dbOrdini[CODICE
SUPPLY]="GEN24"),0)),"")</f>
        <v/>
      </c>
      <c r="O3120" s="352" t="s">
        <v>8</v>
      </c>
      <c r="P3120" s="347" t="s">
        <v>6902</v>
      </c>
    </row>
    <row r="3121" spans="1:16">
      <c r="A3121" s="347" t="s">
        <v>11826</v>
      </c>
      <c r="B3121" s="348">
        <v>0</v>
      </c>
      <c r="C3121" s="347" t="s">
        <v>28152</v>
      </c>
      <c r="D3121" s="347" t="s">
        <v>11827</v>
      </c>
      <c r="E3121" s="347">
        <v>6</v>
      </c>
      <c r="F3121" s="347">
        <v>0.7</v>
      </c>
      <c r="G3121" s="347" t="s">
        <v>11</v>
      </c>
      <c r="H3121" s="349">
        <v>43</v>
      </c>
      <c r="I3121" s="350" t="s">
        <v>12</v>
      </c>
      <c r="J3121" s="351">
        <f t="shared" si="48"/>
        <v>99</v>
      </c>
      <c r="K3121" s="351">
        <v>16.5</v>
      </c>
      <c r="L3121" s="3" t="str">
        <f>IFERROR(INDEX(dbOrdini[PREZZO
VINOLUX],MATCH(A3121,dbOrdini[CODICE
ANKER],0)),"")</f>
        <v/>
      </c>
      <c r="M3121" s="347" t="s">
        <v>10537</v>
      </c>
      <c r="N3121" s="15" t="str">
        <f>IFERROR(INDEX(dbOrdini[ORDINE],MATCH(A3121,dbOrdini[CODICE
ANKER]*(dbOrdini[CODICE
SUPPLY]="GEN24"),0)),"")</f>
        <v/>
      </c>
      <c r="O3121" s="352" t="s">
        <v>8</v>
      </c>
      <c r="P3121" s="347" t="s">
        <v>11828</v>
      </c>
    </row>
    <row r="3122" spans="1:16">
      <c r="A3122" s="347" t="s">
        <v>6903</v>
      </c>
      <c r="B3122" s="348">
        <v>29</v>
      </c>
      <c r="C3122" s="347" t="s">
        <v>28152</v>
      </c>
      <c r="D3122" s="347" t="s">
        <v>6904</v>
      </c>
      <c r="E3122" s="347">
        <v>6</v>
      </c>
      <c r="F3122" s="347">
        <v>0.7</v>
      </c>
      <c r="G3122" s="347" t="s">
        <v>11</v>
      </c>
      <c r="H3122" s="349">
        <v>32</v>
      </c>
      <c r="I3122" s="350" t="s">
        <v>12</v>
      </c>
      <c r="J3122" s="351">
        <f t="shared" si="48"/>
        <v>39.299999999999997</v>
      </c>
      <c r="K3122" s="351">
        <v>6.55</v>
      </c>
      <c r="L3122" s="3" t="str">
        <f>IFERROR(INDEX(dbOrdini[PREZZO
VINOLUX],MATCH(A3122,dbOrdini[CODICE
ANKER],0)),"")</f>
        <v/>
      </c>
      <c r="M3122" s="347" t="s">
        <v>28213</v>
      </c>
      <c r="N3122" s="15" t="str">
        <f>IFERROR(INDEX(dbOrdini[ORDINE],MATCH(A3122,dbOrdini[CODICE
ANKER]*(dbOrdini[CODICE
SUPPLY]="GEN24"),0)),"")</f>
        <v/>
      </c>
      <c r="O3122" s="352" t="s">
        <v>8</v>
      </c>
      <c r="P3122" s="347" t="s">
        <v>6905</v>
      </c>
    </row>
    <row r="3123" spans="1:16">
      <c r="A3123" s="347" t="s">
        <v>6911</v>
      </c>
      <c r="B3123" s="348">
        <v>0</v>
      </c>
      <c r="C3123" s="347" t="s">
        <v>28152</v>
      </c>
      <c r="D3123" s="347" t="s">
        <v>6909</v>
      </c>
      <c r="E3123" s="347">
        <v>6</v>
      </c>
      <c r="F3123" s="347">
        <v>1</v>
      </c>
      <c r="G3123" s="347" t="s">
        <v>11</v>
      </c>
      <c r="H3123" s="349">
        <v>40</v>
      </c>
      <c r="I3123" s="350" t="s">
        <v>12</v>
      </c>
      <c r="J3123" s="351">
        <f t="shared" si="48"/>
        <v>47.099999999999994</v>
      </c>
      <c r="K3123" s="351">
        <v>7.85</v>
      </c>
      <c r="L3123" s="3" t="str">
        <f>IFERROR(INDEX(dbOrdini[PREZZO
VINOLUX],MATCH(A3123,dbOrdini[CODICE
ANKER],0)),"")</f>
        <v/>
      </c>
      <c r="M3123" s="347" t="s">
        <v>28213</v>
      </c>
      <c r="N3123" s="15" t="str">
        <f>IFERROR(INDEX(dbOrdini[ORDINE],MATCH(A3123,dbOrdini[CODICE
ANKER]*(dbOrdini[CODICE
SUPPLY]="GEN24"),0)),"")</f>
        <v/>
      </c>
      <c r="O3123" s="352" t="s">
        <v>8</v>
      </c>
      <c r="P3123" s="347" t="s">
        <v>6907</v>
      </c>
    </row>
    <row r="3124" spans="1:16">
      <c r="A3124" s="347" t="s">
        <v>6906</v>
      </c>
      <c r="B3124" s="348">
        <v>378</v>
      </c>
      <c r="C3124" s="347" t="s">
        <v>28152</v>
      </c>
      <c r="D3124" s="347" t="s">
        <v>6909</v>
      </c>
      <c r="E3124" s="347">
        <v>12</v>
      </c>
      <c r="F3124" s="347">
        <v>1</v>
      </c>
      <c r="G3124" s="347" t="s">
        <v>11</v>
      </c>
      <c r="H3124" s="349">
        <v>40</v>
      </c>
      <c r="I3124" s="350" t="s">
        <v>12</v>
      </c>
      <c r="J3124" s="351">
        <f t="shared" si="48"/>
        <v>94.199999999999989</v>
      </c>
      <c r="K3124" s="351">
        <v>7.85</v>
      </c>
      <c r="L3124" s="3" t="str">
        <f>IFERROR(INDEX(dbOrdini[PREZZO
VINOLUX],MATCH(A3124,dbOrdini[CODICE
ANKER],0)),"")</f>
        <v/>
      </c>
      <c r="M3124" s="347" t="s">
        <v>28213</v>
      </c>
      <c r="N3124" s="15" t="str">
        <f>IFERROR(INDEX(dbOrdini[ORDINE],MATCH(A3124,dbOrdini[CODICE
ANKER]*(dbOrdini[CODICE
SUPPLY]="GEN24"),0)),"")</f>
        <v/>
      </c>
      <c r="O3124" s="352" t="s">
        <v>8</v>
      </c>
      <c r="P3124" s="347" t="s">
        <v>6907</v>
      </c>
    </row>
    <row r="3125" spans="1:16">
      <c r="A3125" s="347" t="s">
        <v>6908</v>
      </c>
      <c r="B3125" s="348">
        <v>70</v>
      </c>
      <c r="C3125" s="347" t="s">
        <v>28152</v>
      </c>
      <c r="D3125" s="347" t="s">
        <v>6909</v>
      </c>
      <c r="E3125" s="347">
        <v>6</v>
      </c>
      <c r="F3125" s="347">
        <v>0.7</v>
      </c>
      <c r="G3125" s="347" t="s">
        <v>11</v>
      </c>
      <c r="H3125" s="349">
        <v>40</v>
      </c>
      <c r="I3125" s="350" t="s">
        <v>12</v>
      </c>
      <c r="J3125" s="351">
        <f t="shared" si="48"/>
        <v>35.700000000000003</v>
      </c>
      <c r="K3125" s="351">
        <v>5.95</v>
      </c>
      <c r="L3125" s="3" t="str">
        <f>IFERROR(INDEX(dbOrdini[PREZZO
VINOLUX],MATCH(A3125,dbOrdini[CODICE
ANKER],0)),"")</f>
        <v/>
      </c>
      <c r="M3125" s="347" t="s">
        <v>28213</v>
      </c>
      <c r="N3125" s="15" t="str">
        <f>IFERROR(INDEX(dbOrdini[ORDINE],MATCH(A3125,dbOrdini[CODICE
ANKER]*(dbOrdini[CODICE
SUPPLY]="GEN24"),0)),"")</f>
        <v/>
      </c>
      <c r="O3125" s="352" t="s">
        <v>8</v>
      </c>
      <c r="P3125" s="347" t="s">
        <v>6910</v>
      </c>
    </row>
    <row r="3126" spans="1:16">
      <c r="A3126" s="347" t="s">
        <v>28878</v>
      </c>
      <c r="B3126" s="348">
        <v>0</v>
      </c>
      <c r="C3126" s="347" t="s">
        <v>28152</v>
      </c>
      <c r="D3126" s="347" t="s">
        <v>6909</v>
      </c>
      <c r="E3126" s="347">
        <v>6</v>
      </c>
      <c r="F3126" s="347">
        <v>1</v>
      </c>
      <c r="G3126" s="347" t="s">
        <v>11</v>
      </c>
      <c r="H3126" s="349">
        <v>42</v>
      </c>
      <c r="I3126" s="350" t="s">
        <v>12</v>
      </c>
      <c r="J3126" s="351">
        <f t="shared" si="48"/>
        <v>47.099999999999994</v>
      </c>
      <c r="K3126" s="351">
        <v>7.85</v>
      </c>
      <c r="L3126" s="3" t="str">
        <f>IFERROR(INDEX(dbOrdini[PREZZO
VINOLUX],MATCH(A3126,dbOrdini[CODICE
ANKER],0)),"")</f>
        <v/>
      </c>
      <c r="M3126" s="347" t="s">
        <v>28213</v>
      </c>
      <c r="N3126" s="15" t="str">
        <f>IFERROR(INDEX(dbOrdini[ORDINE],MATCH(A3126,dbOrdini[CODICE
ANKER]*(dbOrdini[CODICE
SUPPLY]="GEN24"),0)),"")</f>
        <v/>
      </c>
      <c r="O3126" s="352" t="s">
        <v>8</v>
      </c>
      <c r="P3126" s="347" t="s">
        <v>6907</v>
      </c>
    </row>
    <row r="3127" spans="1:16">
      <c r="A3127" s="347" t="s">
        <v>11829</v>
      </c>
      <c r="B3127" s="348">
        <v>120</v>
      </c>
      <c r="C3127" s="347" t="s">
        <v>28152</v>
      </c>
      <c r="D3127" s="347" t="s">
        <v>11830</v>
      </c>
      <c r="E3127" s="347">
        <v>6</v>
      </c>
      <c r="F3127" s="347">
        <v>0.7</v>
      </c>
      <c r="G3127" s="347" t="s">
        <v>11</v>
      </c>
      <c r="H3127" s="349">
        <v>40</v>
      </c>
      <c r="I3127" s="350" t="s">
        <v>12</v>
      </c>
      <c r="J3127" s="351">
        <f t="shared" si="48"/>
        <v>36</v>
      </c>
      <c r="K3127" s="351">
        <v>6</v>
      </c>
      <c r="L3127" s="3" t="str">
        <f>IFERROR(INDEX(dbOrdini[PREZZO
VINOLUX],MATCH(A3127,dbOrdini[CODICE
ANKER],0)),"")</f>
        <v/>
      </c>
      <c r="M3127" s="347" t="s">
        <v>28213</v>
      </c>
      <c r="N3127" s="15" t="str">
        <f>IFERROR(INDEX(dbOrdini[ORDINE],MATCH(A3127,dbOrdini[CODICE
ANKER]*(dbOrdini[CODICE
SUPPLY]="GEN24"),0)),"")</f>
        <v/>
      </c>
      <c r="O3127" s="352" t="s">
        <v>8</v>
      </c>
      <c r="P3127" s="347" t="s">
        <v>6910</v>
      </c>
    </row>
    <row r="3128" spans="1:16">
      <c r="A3128" s="347" t="s">
        <v>6912</v>
      </c>
      <c r="B3128" s="348">
        <v>496</v>
      </c>
      <c r="C3128" s="347" t="s">
        <v>28152</v>
      </c>
      <c r="D3128" s="347" t="s">
        <v>6913</v>
      </c>
      <c r="E3128" s="347">
        <v>6</v>
      </c>
      <c r="F3128" s="347">
        <v>0.7</v>
      </c>
      <c r="G3128" s="347" t="s">
        <v>11</v>
      </c>
      <c r="H3128" s="349">
        <v>37.5</v>
      </c>
      <c r="I3128" s="350" t="s">
        <v>12</v>
      </c>
      <c r="J3128" s="351">
        <f t="shared" si="48"/>
        <v>57</v>
      </c>
      <c r="K3128" s="351">
        <v>9.5</v>
      </c>
      <c r="L3128" s="3" t="str">
        <f>IFERROR(INDEX(dbOrdini[PREZZO
VINOLUX],MATCH(A3128,dbOrdini[CODICE
ANKER],0)),"")</f>
        <v/>
      </c>
      <c r="M3128" s="347" t="s">
        <v>10537</v>
      </c>
      <c r="N3128" s="15" t="str">
        <f>IFERROR(INDEX(dbOrdini[ORDINE],MATCH(A3128,dbOrdini[CODICE
ANKER]*(dbOrdini[CODICE
SUPPLY]="GEN24"),0)),"")</f>
        <v/>
      </c>
      <c r="O3128" s="352" t="s">
        <v>8</v>
      </c>
      <c r="P3128" s="347" t="s">
        <v>6914</v>
      </c>
    </row>
    <row r="3129" spans="1:16">
      <c r="A3129" s="347" t="s">
        <v>6915</v>
      </c>
      <c r="B3129" s="348">
        <v>61</v>
      </c>
      <c r="C3129" s="347" t="s">
        <v>28152</v>
      </c>
      <c r="D3129" s="347" t="s">
        <v>6916</v>
      </c>
      <c r="E3129" s="347">
        <v>6</v>
      </c>
      <c r="F3129" s="347">
        <v>0.7</v>
      </c>
      <c r="G3129" s="347" t="s">
        <v>11</v>
      </c>
      <c r="H3129" s="349">
        <v>37.5</v>
      </c>
      <c r="I3129" s="350" t="s">
        <v>12</v>
      </c>
      <c r="J3129" s="351">
        <f t="shared" si="48"/>
        <v>57</v>
      </c>
      <c r="K3129" s="351">
        <v>9.5</v>
      </c>
      <c r="L3129" s="3" t="str">
        <f>IFERROR(INDEX(dbOrdini[PREZZO
VINOLUX],MATCH(A3129,dbOrdini[CODICE
ANKER],0)),"")</f>
        <v/>
      </c>
      <c r="M3129" s="347" t="s">
        <v>10537</v>
      </c>
      <c r="N3129" s="15" t="str">
        <f>IFERROR(INDEX(dbOrdini[ORDINE],MATCH(A3129,dbOrdini[CODICE
ANKER]*(dbOrdini[CODICE
SUPPLY]="GEN24"),0)),"")</f>
        <v/>
      </c>
      <c r="O3129" s="352" t="s">
        <v>8</v>
      </c>
      <c r="P3129" s="347" t="s">
        <v>6917</v>
      </c>
    </row>
    <row r="3130" spans="1:16">
      <c r="A3130" s="347" t="s">
        <v>6918</v>
      </c>
      <c r="B3130" s="348">
        <v>52</v>
      </c>
      <c r="C3130" s="347" t="s">
        <v>28152</v>
      </c>
      <c r="D3130" s="347" t="s">
        <v>6919</v>
      </c>
      <c r="E3130" s="347">
        <v>6</v>
      </c>
      <c r="F3130" s="347">
        <v>0.7</v>
      </c>
      <c r="G3130" s="347" t="s">
        <v>11</v>
      </c>
      <c r="H3130" s="349">
        <v>39.5</v>
      </c>
      <c r="I3130" s="350" t="s">
        <v>12</v>
      </c>
      <c r="J3130" s="351">
        <f t="shared" si="48"/>
        <v>64.5</v>
      </c>
      <c r="K3130" s="351">
        <v>10.75</v>
      </c>
      <c r="L3130" s="3" t="str">
        <f>IFERROR(INDEX(dbOrdini[PREZZO
VINOLUX],MATCH(A3130,dbOrdini[CODICE
ANKER],0)),"")</f>
        <v/>
      </c>
      <c r="M3130" s="347" t="s">
        <v>10537</v>
      </c>
      <c r="N3130" s="15" t="str">
        <f>IFERROR(INDEX(dbOrdini[ORDINE],MATCH(A3130,dbOrdini[CODICE
ANKER]*(dbOrdini[CODICE
SUPPLY]="GEN24"),0)),"")</f>
        <v/>
      </c>
      <c r="O3130" s="352" t="s">
        <v>8</v>
      </c>
      <c r="P3130" s="347" t="s">
        <v>6920</v>
      </c>
    </row>
    <row r="3131" spans="1:16">
      <c r="A3131" s="347" t="s">
        <v>10916</v>
      </c>
      <c r="B3131" s="348">
        <v>80</v>
      </c>
      <c r="C3131" s="347" t="s">
        <v>28152</v>
      </c>
      <c r="D3131" s="347" t="s">
        <v>10917</v>
      </c>
      <c r="E3131" s="347">
        <v>3</v>
      </c>
      <c r="F3131" s="347">
        <v>0.7</v>
      </c>
      <c r="G3131" s="347" t="s">
        <v>11</v>
      </c>
      <c r="H3131" s="349">
        <v>39.5</v>
      </c>
      <c r="I3131" s="350" t="s">
        <v>12</v>
      </c>
      <c r="J3131" s="351">
        <f t="shared" si="48"/>
        <v>35.849999999999994</v>
      </c>
      <c r="K3131" s="351">
        <v>11.95</v>
      </c>
      <c r="L3131" s="3" t="str">
        <f>IFERROR(INDEX(dbOrdini[PREZZO
VINOLUX],MATCH(A3131,dbOrdini[CODICE
ANKER],0)),"")</f>
        <v/>
      </c>
      <c r="M3131" s="347" t="s">
        <v>10537</v>
      </c>
      <c r="N3131" s="15" t="str">
        <f>IFERROR(INDEX(dbOrdini[ORDINE],MATCH(A3131,dbOrdini[CODICE
ANKER]*(dbOrdini[CODICE
SUPPLY]="GEN24"),0)),"")</f>
        <v/>
      </c>
      <c r="O3131" s="352" t="s">
        <v>8</v>
      </c>
      <c r="P3131" s="347" t="s">
        <v>11831</v>
      </c>
    </row>
    <row r="3132" spans="1:16">
      <c r="A3132" s="347" t="s">
        <v>6923</v>
      </c>
      <c r="B3132" s="348">
        <v>58</v>
      </c>
      <c r="C3132" s="347" t="s">
        <v>28152</v>
      </c>
      <c r="D3132" s="347" t="s">
        <v>6921</v>
      </c>
      <c r="E3132" s="347">
        <v>6</v>
      </c>
      <c r="F3132" s="347">
        <v>0.7</v>
      </c>
      <c r="G3132" s="347" t="s">
        <v>11</v>
      </c>
      <c r="H3132" s="349">
        <v>43.5</v>
      </c>
      <c r="I3132" s="350" t="s">
        <v>12</v>
      </c>
      <c r="J3132" s="351">
        <f t="shared" si="48"/>
        <v>102</v>
      </c>
      <c r="K3132" s="351">
        <v>17</v>
      </c>
      <c r="L3132" s="3" t="str">
        <f>IFERROR(INDEX(dbOrdini[PREZZO
VINOLUX],MATCH(A3132,dbOrdini[CODICE
ANKER],0)),"")</f>
        <v/>
      </c>
      <c r="M3132" s="347" t="s">
        <v>10537</v>
      </c>
      <c r="N3132" s="15" t="str">
        <f>IFERROR(INDEX(dbOrdini[ORDINE],MATCH(A3132,dbOrdini[CODICE
ANKER]*(dbOrdini[CODICE
SUPPLY]="GEN24"),0)),"")</f>
        <v/>
      </c>
      <c r="O3132" s="352" t="s">
        <v>8</v>
      </c>
      <c r="P3132" s="347" t="s">
        <v>6922</v>
      </c>
    </row>
    <row r="3133" spans="1:16">
      <c r="A3133" s="347" t="s">
        <v>28879</v>
      </c>
      <c r="B3133" s="348">
        <v>0</v>
      </c>
      <c r="C3133" s="347" t="s">
        <v>28152</v>
      </c>
      <c r="D3133" s="347" t="s">
        <v>6921</v>
      </c>
      <c r="E3133" s="347">
        <v>4</v>
      </c>
      <c r="F3133" s="347">
        <v>0.7</v>
      </c>
      <c r="G3133" s="347" t="s">
        <v>11262</v>
      </c>
      <c r="H3133" s="349">
        <v>43.5</v>
      </c>
      <c r="I3133" s="350" t="s">
        <v>12</v>
      </c>
      <c r="J3133" s="351">
        <f t="shared" si="48"/>
        <v>66</v>
      </c>
      <c r="K3133" s="351">
        <v>16.5</v>
      </c>
      <c r="L3133" s="3" t="str">
        <f>IFERROR(INDEX(dbOrdini[PREZZO
VINOLUX],MATCH(A3133,dbOrdini[CODICE
ANKER],0)),"")</f>
        <v/>
      </c>
      <c r="M3133" s="347" t="s">
        <v>10537</v>
      </c>
      <c r="N3133" s="15" t="str">
        <f>IFERROR(INDEX(dbOrdini[ORDINE],MATCH(A3133,dbOrdini[CODICE
ANKER]*(dbOrdini[CODICE
SUPPLY]="GEN24"),0)),"")</f>
        <v/>
      </c>
      <c r="O3133" s="352" t="s">
        <v>8</v>
      </c>
      <c r="P3133" s="347" t="s">
        <v>6922</v>
      </c>
    </row>
    <row r="3134" spans="1:16">
      <c r="A3134" s="347" t="s">
        <v>6924</v>
      </c>
      <c r="B3134" s="348">
        <v>0</v>
      </c>
      <c r="C3134" s="347" t="s">
        <v>28152</v>
      </c>
      <c r="D3134" s="347" t="s">
        <v>6925</v>
      </c>
      <c r="E3134" s="347">
        <v>6</v>
      </c>
      <c r="F3134" s="347">
        <v>0.7</v>
      </c>
      <c r="G3134" s="347" t="s">
        <v>11</v>
      </c>
      <c r="H3134" s="349">
        <v>41.5</v>
      </c>
      <c r="I3134" s="350" t="s">
        <v>12</v>
      </c>
      <c r="J3134" s="351">
        <f t="shared" si="48"/>
        <v>75</v>
      </c>
      <c r="K3134" s="351">
        <v>12.5</v>
      </c>
      <c r="L3134" s="3" t="str">
        <f>IFERROR(INDEX(dbOrdini[PREZZO
VINOLUX],MATCH(A3134,dbOrdini[CODICE
ANKER],0)),"")</f>
        <v/>
      </c>
      <c r="M3134" s="347" t="s">
        <v>10537</v>
      </c>
      <c r="N3134" s="15" t="str">
        <f>IFERROR(INDEX(dbOrdini[ORDINE],MATCH(A3134,dbOrdini[CODICE
ANKER]*(dbOrdini[CODICE
SUPPLY]="GEN24"),0)),"")</f>
        <v/>
      </c>
      <c r="O3134" s="352" t="s">
        <v>8</v>
      </c>
      <c r="P3134" s="347" t="s">
        <v>6926</v>
      </c>
    </row>
    <row r="3135" spans="1:16">
      <c r="A3135" s="347" t="s">
        <v>6927</v>
      </c>
      <c r="B3135" s="348">
        <v>0</v>
      </c>
      <c r="C3135" s="347" t="s">
        <v>28152</v>
      </c>
      <c r="D3135" s="347" t="s">
        <v>6928</v>
      </c>
      <c r="E3135" s="347">
        <v>6</v>
      </c>
      <c r="F3135" s="347">
        <v>0.7</v>
      </c>
      <c r="G3135" s="347" t="s">
        <v>11</v>
      </c>
      <c r="H3135" s="349">
        <v>37.5</v>
      </c>
      <c r="I3135" s="350" t="s">
        <v>12</v>
      </c>
      <c r="J3135" s="351">
        <f t="shared" si="48"/>
        <v>71.699999999999989</v>
      </c>
      <c r="K3135" s="351">
        <v>11.95</v>
      </c>
      <c r="L3135" s="3" t="str">
        <f>IFERROR(INDEX(dbOrdini[PREZZO
VINOLUX],MATCH(A3135,dbOrdini[CODICE
ANKER],0)),"")</f>
        <v/>
      </c>
      <c r="M3135" s="347" t="s">
        <v>10537</v>
      </c>
      <c r="N3135" s="15" t="str">
        <f>IFERROR(INDEX(dbOrdini[ORDINE],MATCH(A3135,dbOrdini[CODICE
ANKER]*(dbOrdini[CODICE
SUPPLY]="GEN24"),0)),"")</f>
        <v/>
      </c>
      <c r="O3135" s="352" t="s">
        <v>8</v>
      </c>
      <c r="P3135" s="347" t="s">
        <v>6929</v>
      </c>
    </row>
    <row r="3136" spans="1:16">
      <c r="A3136" s="347" t="s">
        <v>11832</v>
      </c>
      <c r="B3136" s="348">
        <v>0</v>
      </c>
      <c r="C3136" s="347" t="s">
        <v>28152</v>
      </c>
      <c r="D3136" s="347" t="s">
        <v>6930</v>
      </c>
      <c r="E3136" s="347">
        <v>6</v>
      </c>
      <c r="F3136" s="347">
        <v>0.7</v>
      </c>
      <c r="G3136" s="347" t="s">
        <v>11</v>
      </c>
      <c r="H3136" s="349">
        <v>0</v>
      </c>
      <c r="I3136" s="350" t="s">
        <v>12</v>
      </c>
      <c r="J3136" s="351">
        <f t="shared" si="48"/>
        <v>32.400000000000006</v>
      </c>
      <c r="K3136" s="351">
        <v>5.4</v>
      </c>
      <c r="L3136" s="3" t="str">
        <f>IFERROR(INDEX(dbOrdini[PREZZO
VINOLUX],MATCH(A3136,dbOrdini[CODICE
ANKER],0)),"")</f>
        <v/>
      </c>
      <c r="M3136" s="347" t="s">
        <v>28566</v>
      </c>
      <c r="N3136" s="15" t="str">
        <f>IFERROR(INDEX(dbOrdini[ORDINE],MATCH(A3136,dbOrdini[CODICE
ANKER]*(dbOrdini[CODICE
SUPPLY]="GEN24"),0)),"")</f>
        <v/>
      </c>
      <c r="O3136" s="352" t="s">
        <v>8</v>
      </c>
      <c r="P3136" s="347" t="s">
        <v>11833</v>
      </c>
    </row>
    <row r="3137" spans="1:16">
      <c r="A3137" s="347" t="s">
        <v>28880</v>
      </c>
      <c r="B3137" s="348">
        <v>0</v>
      </c>
      <c r="C3137" s="347" t="s">
        <v>28152</v>
      </c>
      <c r="D3137" s="347" t="s">
        <v>6930</v>
      </c>
      <c r="E3137" s="347">
        <v>6</v>
      </c>
      <c r="F3137" s="347">
        <v>0.7</v>
      </c>
      <c r="G3137" s="347" t="s">
        <v>11262</v>
      </c>
      <c r="H3137" s="349">
        <v>0</v>
      </c>
      <c r="I3137" s="350" t="s">
        <v>12</v>
      </c>
      <c r="J3137" s="351">
        <f t="shared" si="48"/>
        <v>45</v>
      </c>
      <c r="K3137" s="351">
        <v>7.5</v>
      </c>
      <c r="L3137" s="3" t="str">
        <f>IFERROR(INDEX(dbOrdini[PREZZO
VINOLUX],MATCH(A3137,dbOrdini[CODICE
ANKER],0)),"")</f>
        <v/>
      </c>
      <c r="M3137" s="347" t="s">
        <v>28566</v>
      </c>
      <c r="N3137" s="15" t="str">
        <f>IFERROR(INDEX(dbOrdini[ORDINE],MATCH(A3137,dbOrdini[CODICE
ANKER]*(dbOrdini[CODICE
SUPPLY]="GEN24"),0)),"")</f>
        <v/>
      </c>
      <c r="O3137" s="352" t="s">
        <v>8</v>
      </c>
      <c r="P3137" s="347" t="s">
        <v>28881</v>
      </c>
    </row>
    <row r="3138" spans="1:16">
      <c r="A3138" s="347" t="s">
        <v>11834</v>
      </c>
      <c r="B3138" s="348">
        <v>0</v>
      </c>
      <c r="C3138" s="347" t="s">
        <v>28152</v>
      </c>
      <c r="D3138" s="347" t="s">
        <v>6931</v>
      </c>
      <c r="E3138" s="347">
        <v>6</v>
      </c>
      <c r="F3138" s="347">
        <v>0.7</v>
      </c>
      <c r="G3138" s="347" t="s">
        <v>11</v>
      </c>
      <c r="H3138" s="349">
        <v>0</v>
      </c>
      <c r="I3138" s="350" t="s">
        <v>12</v>
      </c>
      <c r="J3138" s="351">
        <f t="shared" si="48"/>
        <v>33</v>
      </c>
      <c r="K3138" s="351">
        <v>5.5</v>
      </c>
      <c r="L3138" s="3" t="str">
        <f>IFERROR(INDEX(dbOrdini[PREZZO
VINOLUX],MATCH(A3138,dbOrdini[CODICE
ANKER],0)),"")</f>
        <v/>
      </c>
      <c r="M3138" s="347" t="s">
        <v>28566</v>
      </c>
      <c r="N3138" s="15" t="str">
        <f>IFERROR(INDEX(dbOrdini[ORDINE],MATCH(A3138,dbOrdini[CODICE
ANKER]*(dbOrdini[CODICE
SUPPLY]="GEN24"),0)),"")</f>
        <v/>
      </c>
      <c r="O3138" s="352" t="s">
        <v>8</v>
      </c>
      <c r="P3138" s="347" t="s">
        <v>11835</v>
      </c>
    </row>
    <row r="3139" spans="1:16">
      <c r="A3139" s="347" t="s">
        <v>28882</v>
      </c>
      <c r="B3139" s="348">
        <v>0</v>
      </c>
      <c r="C3139" s="347" t="s">
        <v>28152</v>
      </c>
      <c r="D3139" s="347" t="s">
        <v>6931</v>
      </c>
      <c r="E3139" s="347">
        <v>6</v>
      </c>
      <c r="F3139" s="347">
        <v>0.7</v>
      </c>
      <c r="G3139" s="347" t="s">
        <v>11262</v>
      </c>
      <c r="H3139" s="349">
        <v>0</v>
      </c>
      <c r="I3139" s="350" t="s">
        <v>12</v>
      </c>
      <c r="J3139" s="351">
        <f t="shared" si="48"/>
        <v>39</v>
      </c>
      <c r="K3139" s="351">
        <v>6.5</v>
      </c>
      <c r="L3139" s="3" t="str">
        <f>IFERROR(INDEX(dbOrdini[PREZZO
VINOLUX],MATCH(A3139,dbOrdini[CODICE
ANKER],0)),"")</f>
        <v/>
      </c>
      <c r="M3139" s="347" t="s">
        <v>28566</v>
      </c>
      <c r="N3139" s="15" t="str">
        <f>IFERROR(INDEX(dbOrdini[ORDINE],MATCH(A3139,dbOrdini[CODICE
ANKER]*(dbOrdini[CODICE
SUPPLY]="GEN24"),0)),"")</f>
        <v/>
      </c>
      <c r="O3139" s="352" t="s">
        <v>8</v>
      </c>
      <c r="P3139" s="347" t="s">
        <v>28883</v>
      </c>
    </row>
    <row r="3140" spans="1:16">
      <c r="A3140" s="347" t="s">
        <v>11836</v>
      </c>
      <c r="B3140" s="348">
        <v>0</v>
      </c>
      <c r="C3140" s="347" t="s">
        <v>28152</v>
      </c>
      <c r="D3140" s="347" t="s">
        <v>6932</v>
      </c>
      <c r="E3140" s="347">
        <v>6</v>
      </c>
      <c r="F3140" s="347">
        <v>0.7</v>
      </c>
      <c r="G3140" s="347" t="s">
        <v>11</v>
      </c>
      <c r="H3140" s="349">
        <v>0</v>
      </c>
      <c r="I3140" s="350" t="s">
        <v>12</v>
      </c>
      <c r="J3140" s="351">
        <f t="shared" si="48"/>
        <v>31.200000000000003</v>
      </c>
      <c r="K3140" s="351">
        <v>5.2</v>
      </c>
      <c r="L3140" s="3" t="str">
        <f>IFERROR(INDEX(dbOrdini[PREZZO
VINOLUX],MATCH(A3140,dbOrdini[CODICE
ANKER],0)),"")</f>
        <v/>
      </c>
      <c r="M3140" s="347" t="s">
        <v>28566</v>
      </c>
      <c r="N3140" s="15" t="str">
        <f>IFERROR(INDEX(dbOrdini[ORDINE],MATCH(A3140,dbOrdini[CODICE
ANKER]*(dbOrdini[CODICE
SUPPLY]="GEN24"),0)),"")</f>
        <v/>
      </c>
      <c r="O3140" s="352" t="s">
        <v>8</v>
      </c>
      <c r="P3140" s="347" t="s">
        <v>11837</v>
      </c>
    </row>
    <row r="3141" spans="1:16">
      <c r="A3141" s="347" t="s">
        <v>28884</v>
      </c>
      <c r="B3141" s="348">
        <v>0</v>
      </c>
      <c r="C3141" s="347" t="s">
        <v>28152</v>
      </c>
      <c r="D3141" s="347" t="s">
        <v>6932</v>
      </c>
      <c r="E3141" s="347">
        <v>6</v>
      </c>
      <c r="F3141" s="347">
        <v>0.7</v>
      </c>
      <c r="G3141" s="347" t="s">
        <v>11262</v>
      </c>
      <c r="H3141" s="349">
        <v>0</v>
      </c>
      <c r="I3141" s="350" t="s">
        <v>12</v>
      </c>
      <c r="J3141" s="351">
        <f t="shared" si="48"/>
        <v>39</v>
      </c>
      <c r="K3141" s="351">
        <v>6.5</v>
      </c>
      <c r="L3141" s="3" t="str">
        <f>IFERROR(INDEX(dbOrdini[PREZZO
VINOLUX],MATCH(A3141,dbOrdini[CODICE
ANKER],0)),"")</f>
        <v/>
      </c>
      <c r="M3141" s="347" t="s">
        <v>28566</v>
      </c>
      <c r="N3141" s="15" t="str">
        <f>IFERROR(INDEX(dbOrdini[ORDINE],MATCH(A3141,dbOrdini[CODICE
ANKER]*(dbOrdini[CODICE
SUPPLY]="GEN24"),0)),"")</f>
        <v/>
      </c>
      <c r="O3141" s="352" t="s">
        <v>8</v>
      </c>
      <c r="P3141" s="347" t="s">
        <v>28885</v>
      </c>
    </row>
    <row r="3142" spans="1:16">
      <c r="A3142" s="347" t="s">
        <v>28886</v>
      </c>
      <c r="B3142" s="348">
        <v>0</v>
      </c>
      <c r="C3142" s="347" t="s">
        <v>28152</v>
      </c>
      <c r="D3142" s="347" t="s">
        <v>6933</v>
      </c>
      <c r="E3142" s="347">
        <v>6</v>
      </c>
      <c r="F3142" s="347">
        <v>0.7</v>
      </c>
      <c r="G3142" s="347" t="s">
        <v>11262</v>
      </c>
      <c r="H3142" s="349">
        <v>0</v>
      </c>
      <c r="I3142" s="350" t="s">
        <v>12</v>
      </c>
      <c r="J3142" s="351">
        <f t="shared" si="48"/>
        <v>45</v>
      </c>
      <c r="K3142" s="351">
        <v>7.5</v>
      </c>
      <c r="L3142" s="3" t="str">
        <f>IFERROR(INDEX(dbOrdini[PREZZO
VINOLUX],MATCH(A3142,dbOrdini[CODICE
ANKER],0)),"")</f>
        <v/>
      </c>
      <c r="M3142" s="347" t="s">
        <v>28566</v>
      </c>
      <c r="N3142" s="15" t="str">
        <f>IFERROR(INDEX(dbOrdini[ORDINE],MATCH(A3142,dbOrdini[CODICE
ANKER]*(dbOrdini[CODICE
SUPPLY]="GEN24"),0)),"")</f>
        <v/>
      </c>
      <c r="O3142" s="352" t="s">
        <v>8</v>
      </c>
      <c r="P3142" s="347" t="s">
        <v>28887</v>
      </c>
    </row>
    <row r="3143" spans="1:16">
      <c r="A3143" s="347" t="s">
        <v>11838</v>
      </c>
      <c r="B3143" s="348">
        <v>0</v>
      </c>
      <c r="C3143" s="347" t="s">
        <v>28152</v>
      </c>
      <c r="D3143" s="347" t="s">
        <v>6933</v>
      </c>
      <c r="E3143" s="347">
        <v>6</v>
      </c>
      <c r="F3143" s="347">
        <v>0.7</v>
      </c>
      <c r="G3143" s="347" t="s">
        <v>11</v>
      </c>
      <c r="H3143" s="349">
        <v>0</v>
      </c>
      <c r="I3143" s="350" t="s">
        <v>12</v>
      </c>
      <c r="J3143" s="351">
        <f t="shared" si="48"/>
        <v>39</v>
      </c>
      <c r="K3143" s="351">
        <v>6.5</v>
      </c>
      <c r="L3143" s="3" t="str">
        <f>IFERROR(INDEX(dbOrdini[PREZZO
VINOLUX],MATCH(A3143,dbOrdini[CODICE
ANKER],0)),"")</f>
        <v/>
      </c>
      <c r="M3143" s="347" t="s">
        <v>28566</v>
      </c>
      <c r="N3143" s="15" t="str">
        <f>IFERROR(INDEX(dbOrdini[ORDINE],MATCH(A3143,dbOrdini[CODICE
ANKER]*(dbOrdini[CODICE
SUPPLY]="GEN24"),0)),"")</f>
        <v/>
      </c>
      <c r="O3143" s="352" t="s">
        <v>8</v>
      </c>
      <c r="P3143" s="347" t="s">
        <v>11839</v>
      </c>
    </row>
    <row r="3144" spans="1:16">
      <c r="A3144" s="347" t="s">
        <v>28888</v>
      </c>
      <c r="B3144" s="348">
        <v>0</v>
      </c>
      <c r="C3144" s="347" t="s">
        <v>28152</v>
      </c>
      <c r="D3144" s="347" t="s">
        <v>6934</v>
      </c>
      <c r="E3144" s="347">
        <v>6</v>
      </c>
      <c r="F3144" s="347">
        <v>0.7</v>
      </c>
      <c r="G3144" s="347" t="s">
        <v>11262</v>
      </c>
      <c r="H3144" s="349">
        <v>0</v>
      </c>
      <c r="I3144" s="350" t="s">
        <v>12</v>
      </c>
      <c r="J3144" s="351">
        <f t="shared" si="48"/>
        <v>39</v>
      </c>
      <c r="K3144" s="351">
        <v>6.5</v>
      </c>
      <c r="L3144" s="3" t="str">
        <f>IFERROR(INDEX(dbOrdini[PREZZO
VINOLUX],MATCH(A3144,dbOrdini[CODICE
ANKER],0)),"")</f>
        <v/>
      </c>
      <c r="M3144" s="347" t="s">
        <v>28566</v>
      </c>
      <c r="N3144" s="15" t="str">
        <f>IFERROR(INDEX(dbOrdini[ORDINE],MATCH(A3144,dbOrdini[CODICE
ANKER]*(dbOrdini[CODICE
SUPPLY]="GEN24"),0)),"")</f>
        <v/>
      </c>
      <c r="O3144" s="352" t="s">
        <v>8</v>
      </c>
      <c r="P3144" s="347" t="s">
        <v>28889</v>
      </c>
    </row>
    <row r="3145" spans="1:16">
      <c r="A3145" s="347" t="s">
        <v>11840</v>
      </c>
      <c r="B3145" s="348">
        <v>0</v>
      </c>
      <c r="C3145" s="347" t="s">
        <v>28152</v>
      </c>
      <c r="D3145" s="347" t="s">
        <v>6934</v>
      </c>
      <c r="E3145" s="347">
        <v>6</v>
      </c>
      <c r="F3145" s="347">
        <v>0.7</v>
      </c>
      <c r="G3145" s="347" t="s">
        <v>11</v>
      </c>
      <c r="H3145" s="349">
        <v>0</v>
      </c>
      <c r="I3145" s="350" t="s">
        <v>12</v>
      </c>
      <c r="J3145" s="351">
        <f t="shared" si="48"/>
        <v>33</v>
      </c>
      <c r="K3145" s="351">
        <v>5.5</v>
      </c>
      <c r="L3145" s="3" t="str">
        <f>IFERROR(INDEX(dbOrdini[PREZZO
VINOLUX],MATCH(A3145,dbOrdini[CODICE
ANKER],0)),"")</f>
        <v/>
      </c>
      <c r="M3145" s="347" t="s">
        <v>28566</v>
      </c>
      <c r="N3145" s="15" t="str">
        <f>IFERROR(INDEX(dbOrdini[ORDINE],MATCH(A3145,dbOrdini[CODICE
ANKER]*(dbOrdini[CODICE
SUPPLY]="GEN24"),0)),"")</f>
        <v/>
      </c>
      <c r="O3145" s="352" t="s">
        <v>8</v>
      </c>
      <c r="P3145" s="347" t="s">
        <v>11841</v>
      </c>
    </row>
    <row r="3146" spans="1:16">
      <c r="A3146" s="347" t="s">
        <v>28890</v>
      </c>
      <c r="B3146" s="348">
        <v>0</v>
      </c>
      <c r="C3146" s="347" t="s">
        <v>28152</v>
      </c>
      <c r="D3146" s="347" t="s">
        <v>28891</v>
      </c>
      <c r="E3146" s="347">
        <v>6</v>
      </c>
      <c r="F3146" s="347">
        <v>0.7</v>
      </c>
      <c r="G3146" s="347" t="s">
        <v>11262</v>
      </c>
      <c r="H3146" s="349">
        <v>0</v>
      </c>
      <c r="I3146" s="350" t="s">
        <v>12</v>
      </c>
      <c r="J3146" s="351">
        <f t="shared" si="48"/>
        <v>39</v>
      </c>
      <c r="K3146" s="351">
        <v>6.5</v>
      </c>
      <c r="L3146" s="3" t="str">
        <f>IFERROR(INDEX(dbOrdini[PREZZO
VINOLUX],MATCH(A3146,dbOrdini[CODICE
ANKER],0)),"")</f>
        <v/>
      </c>
      <c r="M3146" s="347" t="s">
        <v>28566</v>
      </c>
      <c r="N3146" s="15" t="str">
        <f>IFERROR(INDEX(dbOrdini[ORDINE],MATCH(A3146,dbOrdini[CODICE
ANKER]*(dbOrdini[CODICE
SUPPLY]="GEN24"),0)),"")</f>
        <v/>
      </c>
      <c r="O3146" s="352" t="s">
        <v>8</v>
      </c>
      <c r="P3146" s="347" t="s">
        <v>28892</v>
      </c>
    </row>
    <row r="3147" spans="1:16">
      <c r="A3147" s="347" t="s">
        <v>11842</v>
      </c>
      <c r="B3147" s="348">
        <v>0</v>
      </c>
      <c r="C3147" s="347" t="s">
        <v>28152</v>
      </c>
      <c r="D3147" s="347" t="s">
        <v>6935</v>
      </c>
      <c r="E3147" s="347">
        <v>6</v>
      </c>
      <c r="F3147" s="347">
        <v>0.7</v>
      </c>
      <c r="G3147" s="347" t="s">
        <v>11</v>
      </c>
      <c r="H3147" s="349">
        <v>0</v>
      </c>
      <c r="I3147" s="350" t="s">
        <v>12</v>
      </c>
      <c r="J3147" s="351">
        <f t="shared" si="48"/>
        <v>33</v>
      </c>
      <c r="K3147" s="351">
        <v>5.5</v>
      </c>
      <c r="L3147" s="3" t="str">
        <f>IFERROR(INDEX(dbOrdini[PREZZO
VINOLUX],MATCH(A3147,dbOrdini[CODICE
ANKER],0)),"")</f>
        <v/>
      </c>
      <c r="M3147" s="347" t="s">
        <v>28566</v>
      </c>
      <c r="N3147" s="15" t="str">
        <f>IFERROR(INDEX(dbOrdini[ORDINE],MATCH(A3147,dbOrdini[CODICE
ANKER]*(dbOrdini[CODICE
SUPPLY]="GEN24"),0)),"")</f>
        <v/>
      </c>
      <c r="O3147" s="352" t="s">
        <v>8</v>
      </c>
      <c r="P3147" s="347" t="s">
        <v>11843</v>
      </c>
    </row>
    <row r="3148" spans="1:16">
      <c r="A3148" s="347" t="s">
        <v>28893</v>
      </c>
      <c r="B3148" s="348">
        <v>0</v>
      </c>
      <c r="C3148" s="347" t="s">
        <v>28152</v>
      </c>
      <c r="D3148" s="347" t="s">
        <v>6935</v>
      </c>
      <c r="E3148" s="347">
        <v>6</v>
      </c>
      <c r="F3148" s="347">
        <v>0.7</v>
      </c>
      <c r="G3148" s="347" t="s">
        <v>11</v>
      </c>
      <c r="H3148" s="349">
        <v>0</v>
      </c>
      <c r="I3148" s="350" t="s">
        <v>12</v>
      </c>
      <c r="J3148" s="351">
        <f t="shared" si="48"/>
        <v>35.700000000000003</v>
      </c>
      <c r="K3148" s="351">
        <v>5.95</v>
      </c>
      <c r="L3148" s="3" t="str">
        <f>IFERROR(INDEX(dbOrdini[PREZZO
VINOLUX],MATCH(A3148,dbOrdini[CODICE
ANKER],0)),"")</f>
        <v/>
      </c>
      <c r="M3148" s="347" t="s">
        <v>28566</v>
      </c>
      <c r="N3148" s="15" t="str">
        <f>IFERROR(INDEX(dbOrdini[ORDINE],MATCH(A3148,dbOrdini[CODICE
ANKER]*(dbOrdini[CODICE
SUPPLY]="GEN24"),0)),"")</f>
        <v/>
      </c>
      <c r="O3148" s="352" t="s">
        <v>8</v>
      </c>
      <c r="P3148" s="347" t="s">
        <v>28894</v>
      </c>
    </row>
    <row r="3149" spans="1:16">
      <c r="A3149" s="347" t="s">
        <v>11844</v>
      </c>
      <c r="B3149" s="348">
        <v>0</v>
      </c>
      <c r="C3149" s="347" t="s">
        <v>28152</v>
      </c>
      <c r="D3149" s="347" t="s">
        <v>6936</v>
      </c>
      <c r="E3149" s="347">
        <v>6</v>
      </c>
      <c r="F3149" s="347">
        <v>0.7</v>
      </c>
      <c r="G3149" s="347" t="s">
        <v>11</v>
      </c>
      <c r="H3149" s="349">
        <v>0</v>
      </c>
      <c r="I3149" s="350" t="s">
        <v>12</v>
      </c>
      <c r="J3149" s="351">
        <f t="shared" ref="J3149:J3212" si="49">E3149*K3149</f>
        <v>34.5</v>
      </c>
      <c r="K3149" s="351">
        <v>5.75</v>
      </c>
      <c r="L3149" s="3" t="str">
        <f>IFERROR(INDEX(dbOrdini[PREZZO
VINOLUX],MATCH(A3149,dbOrdini[CODICE
ANKER],0)),"")</f>
        <v/>
      </c>
      <c r="M3149" s="347" t="s">
        <v>28566</v>
      </c>
      <c r="N3149" s="15" t="str">
        <f>IFERROR(INDEX(dbOrdini[ORDINE],MATCH(A3149,dbOrdini[CODICE
ANKER]*(dbOrdini[CODICE
SUPPLY]="GEN24"),0)),"")</f>
        <v/>
      </c>
      <c r="O3149" s="352" t="s">
        <v>8</v>
      </c>
      <c r="P3149" s="347" t="s">
        <v>11845</v>
      </c>
    </row>
    <row r="3150" spans="1:16">
      <c r="A3150" s="347" t="s">
        <v>28895</v>
      </c>
      <c r="B3150" s="348">
        <v>0</v>
      </c>
      <c r="C3150" s="347" t="s">
        <v>28152</v>
      </c>
      <c r="D3150" s="347" t="s">
        <v>6936</v>
      </c>
      <c r="E3150" s="347">
        <v>6</v>
      </c>
      <c r="F3150" s="347">
        <v>0.7</v>
      </c>
      <c r="G3150" s="347" t="s">
        <v>11262</v>
      </c>
      <c r="H3150" s="349">
        <v>0</v>
      </c>
      <c r="I3150" s="350" t="s">
        <v>12</v>
      </c>
      <c r="J3150" s="351">
        <f t="shared" si="49"/>
        <v>39</v>
      </c>
      <c r="K3150" s="351">
        <v>6.5</v>
      </c>
      <c r="L3150" s="3" t="str">
        <f>IFERROR(INDEX(dbOrdini[PREZZO
VINOLUX],MATCH(A3150,dbOrdini[CODICE
ANKER],0)),"")</f>
        <v/>
      </c>
      <c r="M3150" s="347" t="s">
        <v>28566</v>
      </c>
      <c r="N3150" s="15" t="str">
        <f>IFERROR(INDEX(dbOrdini[ORDINE],MATCH(A3150,dbOrdini[CODICE
ANKER]*(dbOrdini[CODICE
SUPPLY]="GEN24"),0)),"")</f>
        <v/>
      </c>
      <c r="O3150" s="352" t="s">
        <v>8</v>
      </c>
      <c r="P3150" s="347" t="s">
        <v>28896</v>
      </c>
    </row>
    <row r="3151" spans="1:16">
      <c r="A3151" s="347" t="s">
        <v>11846</v>
      </c>
      <c r="B3151" s="348">
        <v>24</v>
      </c>
      <c r="C3151" s="347" t="s">
        <v>28152</v>
      </c>
      <c r="D3151" s="347" t="s">
        <v>6938</v>
      </c>
      <c r="E3151" s="347">
        <v>6</v>
      </c>
      <c r="F3151" s="347">
        <v>0.7</v>
      </c>
      <c r="G3151" s="347" t="s">
        <v>11</v>
      </c>
      <c r="H3151" s="349">
        <v>0</v>
      </c>
      <c r="I3151" s="350" t="s">
        <v>12</v>
      </c>
      <c r="J3151" s="351">
        <f t="shared" si="49"/>
        <v>26.700000000000003</v>
      </c>
      <c r="K3151" s="351">
        <v>4.45</v>
      </c>
      <c r="L3151" s="3" t="str">
        <f>IFERROR(INDEX(dbOrdini[PREZZO
VINOLUX],MATCH(A3151,dbOrdini[CODICE
ANKER],0)),"")</f>
        <v/>
      </c>
      <c r="M3151" s="347" t="s">
        <v>28566</v>
      </c>
      <c r="N3151" s="15" t="str">
        <f>IFERROR(INDEX(dbOrdini[ORDINE],MATCH(A3151,dbOrdini[CODICE
ANKER]*(dbOrdini[CODICE
SUPPLY]="GEN24"),0)),"")</f>
        <v/>
      </c>
      <c r="O3151" s="352" t="s">
        <v>8</v>
      </c>
      <c r="P3151" s="347" t="s">
        <v>11847</v>
      </c>
    </row>
    <row r="3152" spans="1:16">
      <c r="A3152" s="347" t="s">
        <v>6937</v>
      </c>
      <c r="B3152" s="348">
        <v>7</v>
      </c>
      <c r="C3152" s="347" t="s">
        <v>28152</v>
      </c>
      <c r="D3152" s="347" t="s">
        <v>6938</v>
      </c>
      <c r="E3152" s="347">
        <v>6</v>
      </c>
      <c r="F3152" s="347">
        <v>0.7</v>
      </c>
      <c r="G3152" s="347" t="s">
        <v>11</v>
      </c>
      <c r="H3152" s="349">
        <v>0</v>
      </c>
      <c r="I3152" s="350" t="s">
        <v>12</v>
      </c>
      <c r="J3152" s="351">
        <f t="shared" si="49"/>
        <v>30.900000000000002</v>
      </c>
      <c r="K3152" s="351">
        <v>5.15</v>
      </c>
      <c r="L3152" s="3" t="str">
        <f>IFERROR(INDEX(dbOrdini[PREZZO
VINOLUX],MATCH(A3152,dbOrdini[CODICE
ANKER],0)),"")</f>
        <v/>
      </c>
      <c r="M3152" s="347" t="s">
        <v>28566</v>
      </c>
      <c r="N3152" s="15" t="str">
        <f>IFERROR(INDEX(dbOrdini[ORDINE],MATCH(A3152,dbOrdini[CODICE
ANKER]*(dbOrdini[CODICE
SUPPLY]="GEN24"),0)),"")</f>
        <v/>
      </c>
      <c r="O3152" s="352" t="s">
        <v>8</v>
      </c>
      <c r="P3152" s="347" t="s">
        <v>6939</v>
      </c>
    </row>
    <row r="3153" spans="1:16">
      <c r="A3153" s="347" t="s">
        <v>28897</v>
      </c>
      <c r="B3153" s="348">
        <v>0</v>
      </c>
      <c r="C3153" s="347" t="s">
        <v>28152</v>
      </c>
      <c r="D3153" s="347" t="s">
        <v>28898</v>
      </c>
      <c r="E3153" s="347">
        <v>6</v>
      </c>
      <c r="F3153" s="347">
        <v>0.7</v>
      </c>
      <c r="G3153" s="347" t="s">
        <v>11</v>
      </c>
      <c r="H3153" s="349">
        <v>0</v>
      </c>
      <c r="I3153" s="350" t="s">
        <v>12</v>
      </c>
      <c r="J3153" s="351">
        <f t="shared" si="49"/>
        <v>43.5</v>
      </c>
      <c r="K3153" s="351">
        <v>7.25</v>
      </c>
      <c r="L3153" s="3" t="str">
        <f>IFERROR(INDEX(dbOrdini[PREZZO
VINOLUX],MATCH(A3153,dbOrdini[CODICE
ANKER],0)),"")</f>
        <v/>
      </c>
      <c r="M3153" s="347" t="s">
        <v>28566</v>
      </c>
      <c r="N3153" s="15" t="str">
        <f>IFERROR(INDEX(dbOrdini[ORDINE],MATCH(A3153,dbOrdini[CODICE
ANKER]*(dbOrdini[CODICE
SUPPLY]="GEN24"),0)),"")</f>
        <v/>
      </c>
      <c r="O3153" s="352" t="s">
        <v>8</v>
      </c>
      <c r="P3153" s="347" t="s">
        <v>28899</v>
      </c>
    </row>
    <row r="3154" spans="1:16">
      <c r="A3154" s="347" t="s">
        <v>11848</v>
      </c>
      <c r="B3154" s="348">
        <v>20</v>
      </c>
      <c r="C3154" s="347" t="s">
        <v>28152</v>
      </c>
      <c r="D3154" s="347" t="s">
        <v>11849</v>
      </c>
      <c r="E3154" s="347">
        <v>6</v>
      </c>
      <c r="F3154" s="347">
        <v>0.7</v>
      </c>
      <c r="G3154" s="347" t="s">
        <v>11</v>
      </c>
      <c r="H3154" s="349">
        <v>0</v>
      </c>
      <c r="I3154" s="350" t="s">
        <v>12</v>
      </c>
      <c r="J3154" s="351">
        <f t="shared" si="49"/>
        <v>39</v>
      </c>
      <c r="K3154" s="351">
        <v>6.5</v>
      </c>
      <c r="L3154" s="3" t="str">
        <f>IFERROR(INDEX(dbOrdini[PREZZO
VINOLUX],MATCH(A3154,dbOrdini[CODICE
ANKER],0)),"")</f>
        <v/>
      </c>
      <c r="M3154" s="347" t="s">
        <v>28566</v>
      </c>
      <c r="N3154" s="15" t="str">
        <f>IFERROR(INDEX(dbOrdini[ORDINE],MATCH(A3154,dbOrdini[CODICE
ANKER]*(dbOrdini[CODICE
SUPPLY]="GEN24"),0)),"")</f>
        <v/>
      </c>
      <c r="O3154" s="352" t="s">
        <v>8</v>
      </c>
      <c r="P3154" s="347" t="s">
        <v>11850</v>
      </c>
    </row>
    <row r="3155" spans="1:16">
      <c r="A3155" s="347" t="s">
        <v>11851</v>
      </c>
      <c r="B3155" s="348">
        <v>33</v>
      </c>
      <c r="C3155" s="347" t="s">
        <v>28152</v>
      </c>
      <c r="D3155" s="347" t="s">
        <v>11852</v>
      </c>
      <c r="E3155" s="347">
        <v>6</v>
      </c>
      <c r="F3155" s="347">
        <v>0.7</v>
      </c>
      <c r="G3155" s="347" t="s">
        <v>11</v>
      </c>
      <c r="H3155" s="349">
        <v>0</v>
      </c>
      <c r="I3155" s="350" t="s">
        <v>12</v>
      </c>
      <c r="J3155" s="351">
        <f t="shared" si="49"/>
        <v>39</v>
      </c>
      <c r="K3155" s="351">
        <v>6.5</v>
      </c>
      <c r="L3155" s="3" t="str">
        <f>IFERROR(INDEX(dbOrdini[PREZZO
VINOLUX],MATCH(A3155,dbOrdini[CODICE
ANKER],0)),"")</f>
        <v/>
      </c>
      <c r="M3155" s="347" t="s">
        <v>28566</v>
      </c>
      <c r="N3155" s="15" t="str">
        <f>IFERROR(INDEX(dbOrdini[ORDINE],MATCH(A3155,dbOrdini[CODICE
ANKER]*(dbOrdini[CODICE
SUPPLY]="GEN24"),0)),"")</f>
        <v/>
      </c>
      <c r="O3155" s="352" t="s">
        <v>8</v>
      </c>
      <c r="P3155" s="347" t="s">
        <v>11853</v>
      </c>
    </row>
    <row r="3156" spans="1:16">
      <c r="A3156" s="347" t="s">
        <v>28900</v>
      </c>
      <c r="B3156" s="348">
        <v>0</v>
      </c>
      <c r="C3156" s="347" t="s">
        <v>28152</v>
      </c>
      <c r="D3156" s="347" t="s">
        <v>28901</v>
      </c>
      <c r="E3156" s="347">
        <v>6</v>
      </c>
      <c r="F3156" s="347">
        <v>0.7</v>
      </c>
      <c r="G3156" s="347" t="s">
        <v>11262</v>
      </c>
      <c r="H3156" s="349">
        <v>0</v>
      </c>
      <c r="I3156" s="350" t="s">
        <v>12</v>
      </c>
      <c r="J3156" s="351">
        <f t="shared" si="49"/>
        <v>43.5</v>
      </c>
      <c r="K3156" s="351">
        <v>7.25</v>
      </c>
      <c r="L3156" s="3" t="str">
        <f>IFERROR(INDEX(dbOrdini[PREZZO
VINOLUX],MATCH(A3156,dbOrdini[CODICE
ANKER],0)),"")</f>
        <v/>
      </c>
      <c r="M3156" s="347" t="s">
        <v>28566</v>
      </c>
      <c r="N3156" s="15" t="str">
        <f>IFERROR(INDEX(dbOrdini[ORDINE],MATCH(A3156,dbOrdini[CODICE
ANKER]*(dbOrdini[CODICE
SUPPLY]="GEN24"),0)),"")</f>
        <v/>
      </c>
      <c r="O3156" s="352" t="s">
        <v>8</v>
      </c>
      <c r="P3156" s="347" t="s">
        <v>28902</v>
      </c>
    </row>
    <row r="3157" spans="1:16">
      <c r="A3157" s="347" t="s">
        <v>28903</v>
      </c>
      <c r="B3157" s="348">
        <v>0</v>
      </c>
      <c r="C3157" s="347" t="s">
        <v>28152</v>
      </c>
      <c r="D3157" s="347" t="s">
        <v>28904</v>
      </c>
      <c r="E3157" s="347">
        <v>6</v>
      </c>
      <c r="F3157" s="347">
        <v>0.7</v>
      </c>
      <c r="G3157" s="347" t="s">
        <v>11262</v>
      </c>
      <c r="H3157" s="349">
        <v>0</v>
      </c>
      <c r="I3157" s="350" t="s">
        <v>12</v>
      </c>
      <c r="J3157" s="351">
        <f t="shared" si="49"/>
        <v>33</v>
      </c>
      <c r="K3157" s="351">
        <v>5.5</v>
      </c>
      <c r="L3157" s="3" t="str">
        <f>IFERROR(INDEX(dbOrdini[PREZZO
VINOLUX],MATCH(A3157,dbOrdini[CODICE
ANKER],0)),"")</f>
        <v/>
      </c>
      <c r="M3157" s="347" t="s">
        <v>28566</v>
      </c>
      <c r="N3157" s="15" t="str">
        <f>IFERROR(INDEX(dbOrdini[ORDINE],MATCH(A3157,dbOrdini[CODICE
ANKER]*(dbOrdini[CODICE
SUPPLY]="GEN24"),0)),"")</f>
        <v/>
      </c>
      <c r="O3157" s="352" t="s">
        <v>8</v>
      </c>
      <c r="P3157" s="347" t="s">
        <v>28905</v>
      </c>
    </row>
    <row r="3158" spans="1:16">
      <c r="A3158" s="347" t="s">
        <v>28906</v>
      </c>
      <c r="B3158" s="348">
        <v>0</v>
      </c>
      <c r="C3158" s="347" t="s">
        <v>28152</v>
      </c>
      <c r="D3158" s="347" t="s">
        <v>6940</v>
      </c>
      <c r="E3158" s="347">
        <v>6</v>
      </c>
      <c r="F3158" s="347">
        <v>0.7</v>
      </c>
      <c r="G3158" s="347" t="s">
        <v>11262</v>
      </c>
      <c r="H3158" s="349">
        <v>0</v>
      </c>
      <c r="I3158" s="350" t="s">
        <v>12</v>
      </c>
      <c r="J3158" s="351">
        <f t="shared" si="49"/>
        <v>43.5</v>
      </c>
      <c r="K3158" s="351">
        <v>7.25</v>
      </c>
      <c r="L3158" s="3" t="str">
        <f>IFERROR(INDEX(dbOrdini[PREZZO
VINOLUX],MATCH(A3158,dbOrdini[CODICE
ANKER],0)),"")</f>
        <v/>
      </c>
      <c r="M3158" s="347" t="s">
        <v>28566</v>
      </c>
      <c r="N3158" s="15" t="str">
        <f>IFERROR(INDEX(dbOrdini[ORDINE],MATCH(A3158,dbOrdini[CODICE
ANKER]*(dbOrdini[CODICE
SUPPLY]="GEN24"),0)),"")</f>
        <v/>
      </c>
      <c r="O3158" s="352" t="s">
        <v>8</v>
      </c>
      <c r="P3158" s="347" t="s">
        <v>28907</v>
      </c>
    </row>
    <row r="3159" spans="1:16">
      <c r="A3159" s="347" t="s">
        <v>11854</v>
      </c>
      <c r="B3159" s="348">
        <v>20</v>
      </c>
      <c r="C3159" s="347" t="s">
        <v>28152</v>
      </c>
      <c r="D3159" s="347" t="s">
        <v>6940</v>
      </c>
      <c r="E3159" s="347">
        <v>6</v>
      </c>
      <c r="F3159" s="347">
        <v>0.7</v>
      </c>
      <c r="G3159" s="347" t="s">
        <v>11</v>
      </c>
      <c r="H3159" s="349">
        <v>0</v>
      </c>
      <c r="I3159" s="350" t="s">
        <v>12</v>
      </c>
      <c r="J3159" s="351">
        <f t="shared" si="49"/>
        <v>39</v>
      </c>
      <c r="K3159" s="351">
        <v>6.5</v>
      </c>
      <c r="L3159" s="3" t="str">
        <f>IFERROR(INDEX(dbOrdini[PREZZO
VINOLUX],MATCH(A3159,dbOrdini[CODICE
ANKER],0)),"")</f>
        <v/>
      </c>
      <c r="M3159" s="347" t="s">
        <v>28566</v>
      </c>
      <c r="N3159" s="15" t="str">
        <f>IFERROR(INDEX(dbOrdini[ORDINE],MATCH(A3159,dbOrdini[CODICE
ANKER]*(dbOrdini[CODICE
SUPPLY]="GEN24"),0)),"")</f>
        <v/>
      </c>
      <c r="O3159" s="352" t="s">
        <v>8</v>
      </c>
      <c r="P3159" s="347" t="s">
        <v>11855</v>
      </c>
    </row>
    <row r="3160" spans="1:16">
      <c r="A3160" s="347" t="s">
        <v>11856</v>
      </c>
      <c r="B3160" s="348">
        <v>189</v>
      </c>
      <c r="C3160" s="347" t="s">
        <v>28152</v>
      </c>
      <c r="D3160" s="347" t="s">
        <v>11857</v>
      </c>
      <c r="E3160" s="347">
        <v>6</v>
      </c>
      <c r="F3160" s="347">
        <v>0.7</v>
      </c>
      <c r="G3160" s="347" t="s">
        <v>11</v>
      </c>
      <c r="H3160" s="349">
        <v>0</v>
      </c>
      <c r="I3160" s="350" t="s">
        <v>12</v>
      </c>
      <c r="J3160" s="351">
        <f t="shared" si="49"/>
        <v>24</v>
      </c>
      <c r="K3160" s="351">
        <v>4</v>
      </c>
      <c r="L3160" s="3" t="str">
        <f>IFERROR(INDEX(dbOrdini[PREZZO
VINOLUX],MATCH(A3160,dbOrdini[CODICE
ANKER],0)),"")</f>
        <v/>
      </c>
      <c r="M3160" s="347" t="s">
        <v>28566</v>
      </c>
      <c r="N3160" s="15" t="str">
        <f>IFERROR(INDEX(dbOrdini[ORDINE],MATCH(A3160,dbOrdini[CODICE
ANKER]*(dbOrdini[CODICE
SUPPLY]="GEN24"),0)),"")</f>
        <v/>
      </c>
      <c r="O3160" s="352" t="s">
        <v>8</v>
      </c>
      <c r="P3160" s="347" t="s">
        <v>11858</v>
      </c>
    </row>
    <row r="3161" spans="1:16">
      <c r="A3161" s="347" t="s">
        <v>28908</v>
      </c>
      <c r="B3161" s="348">
        <v>0</v>
      </c>
      <c r="C3161" s="347" t="s">
        <v>28152</v>
      </c>
      <c r="D3161" s="347" t="s">
        <v>6941</v>
      </c>
      <c r="E3161" s="347">
        <v>6</v>
      </c>
      <c r="F3161" s="347">
        <v>0.7</v>
      </c>
      <c r="G3161" s="347" t="s">
        <v>11262</v>
      </c>
      <c r="H3161" s="349">
        <v>0</v>
      </c>
      <c r="I3161" s="350" t="s">
        <v>12</v>
      </c>
      <c r="J3161" s="351">
        <f t="shared" si="49"/>
        <v>43.5</v>
      </c>
      <c r="K3161" s="351">
        <v>7.25</v>
      </c>
      <c r="L3161" s="3" t="str">
        <f>IFERROR(INDEX(dbOrdini[PREZZO
VINOLUX],MATCH(A3161,dbOrdini[CODICE
ANKER],0)),"")</f>
        <v/>
      </c>
      <c r="M3161" s="347" t="s">
        <v>28566</v>
      </c>
      <c r="N3161" s="15" t="str">
        <f>IFERROR(INDEX(dbOrdini[ORDINE],MATCH(A3161,dbOrdini[CODICE
ANKER]*(dbOrdini[CODICE
SUPPLY]="GEN24"),0)),"")</f>
        <v/>
      </c>
      <c r="O3161" s="352" t="s">
        <v>8</v>
      </c>
      <c r="P3161" s="347" t="s">
        <v>28909</v>
      </c>
    </row>
    <row r="3162" spans="1:16">
      <c r="A3162" s="347" t="s">
        <v>11859</v>
      </c>
      <c r="B3162" s="348">
        <v>0</v>
      </c>
      <c r="C3162" s="347" t="s">
        <v>28152</v>
      </c>
      <c r="D3162" s="347" t="s">
        <v>6941</v>
      </c>
      <c r="E3162" s="347">
        <v>6</v>
      </c>
      <c r="F3162" s="347">
        <v>0.7</v>
      </c>
      <c r="G3162" s="347" t="s">
        <v>11</v>
      </c>
      <c r="H3162" s="349">
        <v>0</v>
      </c>
      <c r="I3162" s="350" t="s">
        <v>12</v>
      </c>
      <c r="J3162" s="351">
        <f t="shared" si="49"/>
        <v>39</v>
      </c>
      <c r="K3162" s="351">
        <v>6.5</v>
      </c>
      <c r="L3162" s="3" t="str">
        <f>IFERROR(INDEX(dbOrdini[PREZZO
VINOLUX],MATCH(A3162,dbOrdini[CODICE
ANKER],0)),"")</f>
        <v/>
      </c>
      <c r="M3162" s="347" t="s">
        <v>28566</v>
      </c>
      <c r="N3162" s="15" t="str">
        <f>IFERROR(INDEX(dbOrdini[ORDINE],MATCH(A3162,dbOrdini[CODICE
ANKER]*(dbOrdini[CODICE
SUPPLY]="GEN24"),0)),"")</f>
        <v/>
      </c>
      <c r="O3162" s="352" t="s">
        <v>8</v>
      </c>
      <c r="P3162" s="347" t="s">
        <v>11860</v>
      </c>
    </row>
    <row r="3163" spans="1:16">
      <c r="A3163" s="347" t="s">
        <v>11861</v>
      </c>
      <c r="B3163" s="348">
        <v>0</v>
      </c>
      <c r="C3163" s="347" t="s">
        <v>28152</v>
      </c>
      <c r="D3163" s="347" t="s">
        <v>6942</v>
      </c>
      <c r="E3163" s="347">
        <v>6</v>
      </c>
      <c r="F3163" s="347">
        <v>0.7</v>
      </c>
      <c r="G3163" s="347" t="s">
        <v>11</v>
      </c>
      <c r="H3163" s="349">
        <v>0</v>
      </c>
      <c r="I3163" s="350" t="s">
        <v>12</v>
      </c>
      <c r="J3163" s="351">
        <f t="shared" si="49"/>
        <v>39</v>
      </c>
      <c r="K3163" s="351">
        <v>6.5</v>
      </c>
      <c r="L3163" s="3" t="str">
        <f>IFERROR(INDEX(dbOrdini[PREZZO
VINOLUX],MATCH(A3163,dbOrdini[CODICE
ANKER],0)),"")</f>
        <v/>
      </c>
      <c r="M3163" s="347" t="s">
        <v>28566</v>
      </c>
      <c r="N3163" s="15" t="str">
        <f>IFERROR(INDEX(dbOrdini[ORDINE],MATCH(A3163,dbOrdini[CODICE
ANKER]*(dbOrdini[CODICE
SUPPLY]="GEN24"),0)),"")</f>
        <v/>
      </c>
      <c r="O3163" s="352" t="s">
        <v>8</v>
      </c>
      <c r="P3163" s="347" t="s">
        <v>11862</v>
      </c>
    </row>
    <row r="3164" spans="1:16">
      <c r="A3164" s="347" t="s">
        <v>28910</v>
      </c>
      <c r="B3164" s="348">
        <v>0</v>
      </c>
      <c r="C3164" s="347" t="s">
        <v>28152</v>
      </c>
      <c r="D3164" s="347" t="s">
        <v>6942</v>
      </c>
      <c r="E3164" s="347">
        <v>6</v>
      </c>
      <c r="F3164" s="347">
        <v>0.7</v>
      </c>
      <c r="G3164" s="347" t="s">
        <v>11262</v>
      </c>
      <c r="H3164" s="349">
        <v>0</v>
      </c>
      <c r="I3164" s="350" t="s">
        <v>12</v>
      </c>
      <c r="J3164" s="351">
        <f t="shared" si="49"/>
        <v>39</v>
      </c>
      <c r="K3164" s="351">
        <v>6.5</v>
      </c>
      <c r="L3164" s="3" t="str">
        <f>IFERROR(INDEX(dbOrdini[PREZZO
VINOLUX],MATCH(A3164,dbOrdini[CODICE
ANKER],0)),"")</f>
        <v/>
      </c>
      <c r="M3164" s="347" t="s">
        <v>28566</v>
      </c>
      <c r="N3164" s="15" t="str">
        <f>IFERROR(INDEX(dbOrdini[ORDINE],MATCH(A3164,dbOrdini[CODICE
ANKER]*(dbOrdini[CODICE
SUPPLY]="GEN24"),0)),"")</f>
        <v/>
      </c>
      <c r="O3164" s="352" t="s">
        <v>8</v>
      </c>
      <c r="P3164" s="347" t="s">
        <v>28911</v>
      </c>
    </row>
    <row r="3165" spans="1:16">
      <c r="A3165" s="347" t="s">
        <v>6946</v>
      </c>
      <c r="B3165" s="348">
        <v>250</v>
      </c>
      <c r="C3165" s="347" t="s">
        <v>28152</v>
      </c>
      <c r="D3165" s="347" t="s">
        <v>6944</v>
      </c>
      <c r="E3165" s="347">
        <v>6</v>
      </c>
      <c r="F3165" s="347">
        <v>0.5</v>
      </c>
      <c r="G3165" s="347" t="s">
        <v>11</v>
      </c>
      <c r="H3165" s="349">
        <v>47</v>
      </c>
      <c r="I3165" s="350" t="s">
        <v>12</v>
      </c>
      <c r="J3165" s="351">
        <f t="shared" si="49"/>
        <v>132</v>
      </c>
      <c r="K3165" s="351">
        <v>22</v>
      </c>
      <c r="L3165" s="3" t="str">
        <f>IFERROR(INDEX(dbOrdini[PREZZO
VINOLUX],MATCH(A3165,dbOrdini[CODICE
ANKER],0)),"")</f>
        <v/>
      </c>
      <c r="M3165" s="347" t="s">
        <v>10537</v>
      </c>
      <c r="N3165" s="15" t="str">
        <f>IFERROR(INDEX(dbOrdini[ORDINE],MATCH(A3165,dbOrdini[CODICE
ANKER]*(dbOrdini[CODICE
SUPPLY]="GEN24"),0)),"")</f>
        <v/>
      </c>
      <c r="O3165" s="352" t="s">
        <v>8</v>
      </c>
      <c r="P3165" s="347" t="s">
        <v>6947</v>
      </c>
    </row>
    <row r="3166" spans="1:16">
      <c r="A3166" s="347" t="s">
        <v>6943</v>
      </c>
      <c r="B3166" s="348">
        <v>24</v>
      </c>
      <c r="C3166" s="347" t="s">
        <v>28152</v>
      </c>
      <c r="D3166" s="347" t="s">
        <v>6944</v>
      </c>
      <c r="E3166" s="347">
        <v>6</v>
      </c>
      <c r="F3166" s="347">
        <v>0.05</v>
      </c>
      <c r="G3166" s="347" t="s">
        <v>11</v>
      </c>
      <c r="H3166" s="349">
        <v>47</v>
      </c>
      <c r="I3166" s="350" t="s">
        <v>12</v>
      </c>
      <c r="J3166" s="351">
        <f t="shared" si="49"/>
        <v>21</v>
      </c>
      <c r="K3166" s="351">
        <v>3.5</v>
      </c>
      <c r="L3166" s="3" t="str">
        <f>IFERROR(INDEX(dbOrdini[PREZZO
VINOLUX],MATCH(A3166,dbOrdini[CODICE
ANKER],0)),"")</f>
        <v/>
      </c>
      <c r="M3166" s="347" t="s">
        <v>10537</v>
      </c>
      <c r="N3166" s="15" t="str">
        <f>IFERROR(INDEX(dbOrdini[ORDINE],MATCH(A3166,dbOrdini[CODICE
ANKER]*(dbOrdini[CODICE
SUPPLY]="GEN24"),0)),"")</f>
        <v/>
      </c>
      <c r="O3166" s="352" t="s">
        <v>8</v>
      </c>
      <c r="P3166" s="347" t="s">
        <v>6945</v>
      </c>
    </row>
    <row r="3167" spans="1:16">
      <c r="A3167" s="347" t="s">
        <v>6949</v>
      </c>
      <c r="B3167" s="348">
        <v>3</v>
      </c>
      <c r="C3167" s="347" t="s">
        <v>28152</v>
      </c>
      <c r="D3167" s="347" t="s">
        <v>6950</v>
      </c>
      <c r="E3167" s="347">
        <v>6</v>
      </c>
      <c r="F3167" s="347">
        <v>0.5</v>
      </c>
      <c r="G3167" s="347" t="s">
        <v>11</v>
      </c>
      <c r="H3167" s="349">
        <v>47</v>
      </c>
      <c r="I3167" s="350" t="s">
        <v>12</v>
      </c>
      <c r="J3167" s="351">
        <f t="shared" si="49"/>
        <v>1260</v>
      </c>
      <c r="K3167" s="351">
        <v>210</v>
      </c>
      <c r="L3167" s="3" t="str">
        <f>IFERROR(INDEX(dbOrdini[PREZZO
VINOLUX],MATCH(A3167,dbOrdini[CODICE
ANKER],0)),"")</f>
        <v/>
      </c>
      <c r="M3167" s="347" t="s">
        <v>10537</v>
      </c>
      <c r="N3167" s="15" t="str">
        <f>IFERROR(INDEX(dbOrdini[ORDINE],MATCH(A3167,dbOrdini[CODICE
ANKER]*(dbOrdini[CODICE
SUPPLY]="GEN24"),0)),"")</f>
        <v/>
      </c>
      <c r="O3167" s="352" t="s">
        <v>8</v>
      </c>
      <c r="P3167" s="347" t="s">
        <v>6951</v>
      </c>
    </row>
    <row r="3168" spans="1:16">
      <c r="A3168" s="347" t="s">
        <v>10956</v>
      </c>
      <c r="B3168" s="348">
        <v>30</v>
      </c>
      <c r="C3168" s="347" t="s">
        <v>28152</v>
      </c>
      <c r="D3168" s="347" t="s">
        <v>10957</v>
      </c>
      <c r="E3168" s="347">
        <v>6</v>
      </c>
      <c r="F3168" s="347">
        <v>0.5</v>
      </c>
      <c r="G3168" s="347" t="s">
        <v>11</v>
      </c>
      <c r="H3168" s="349">
        <v>47</v>
      </c>
      <c r="I3168" s="350" t="s">
        <v>12</v>
      </c>
      <c r="J3168" s="351">
        <f t="shared" si="49"/>
        <v>900</v>
      </c>
      <c r="K3168" s="351">
        <v>150</v>
      </c>
      <c r="L3168" s="3" t="str">
        <f>IFERROR(INDEX(dbOrdini[PREZZO
VINOLUX],MATCH(A3168,dbOrdini[CODICE
ANKER],0)),"")</f>
        <v/>
      </c>
      <c r="M3168" s="347" t="s">
        <v>10537</v>
      </c>
      <c r="N3168" s="15" t="str">
        <f>IFERROR(INDEX(dbOrdini[ORDINE],MATCH(A3168,dbOrdini[CODICE
ANKER]*(dbOrdini[CODICE
SUPPLY]="GEN24"),0)),"")</f>
        <v/>
      </c>
      <c r="O3168" s="352" t="s">
        <v>8</v>
      </c>
      <c r="P3168" s="347" t="s">
        <v>11863</v>
      </c>
    </row>
    <row r="3169" spans="1:16">
      <c r="A3169" s="347" t="s">
        <v>6952</v>
      </c>
      <c r="B3169" s="348">
        <v>2</v>
      </c>
      <c r="C3169" s="347" t="s">
        <v>28152</v>
      </c>
      <c r="D3169" s="347" t="s">
        <v>6953</v>
      </c>
      <c r="E3169" s="347">
        <v>6</v>
      </c>
      <c r="F3169" s="347">
        <v>0.5</v>
      </c>
      <c r="G3169" s="347" t="s">
        <v>11</v>
      </c>
      <c r="H3169" s="349">
        <v>47</v>
      </c>
      <c r="I3169" s="350" t="s">
        <v>12</v>
      </c>
      <c r="J3169" s="351">
        <f t="shared" si="49"/>
        <v>2190</v>
      </c>
      <c r="K3169" s="351">
        <v>365</v>
      </c>
      <c r="L3169" s="3" t="str">
        <f>IFERROR(INDEX(dbOrdini[PREZZO
VINOLUX],MATCH(A3169,dbOrdini[CODICE
ANKER],0)),"")</f>
        <v/>
      </c>
      <c r="M3169" s="347" t="s">
        <v>10555</v>
      </c>
      <c r="N3169" s="15" t="str">
        <f>IFERROR(INDEX(dbOrdini[ORDINE],MATCH(A3169,dbOrdini[CODICE
ANKER]*(dbOrdini[CODICE
SUPPLY]="GEN24"),0)),"")</f>
        <v/>
      </c>
      <c r="O3169" s="352" t="s">
        <v>8</v>
      </c>
      <c r="P3169" s="347" t="s">
        <v>6954</v>
      </c>
    </row>
    <row r="3170" spans="1:16">
      <c r="A3170" s="347" t="s">
        <v>6955</v>
      </c>
      <c r="B3170" s="348">
        <v>59</v>
      </c>
      <c r="C3170" s="347" t="s">
        <v>28170</v>
      </c>
      <c r="D3170" s="347" t="s">
        <v>6956</v>
      </c>
      <c r="E3170" s="347">
        <v>24</v>
      </c>
      <c r="F3170" s="347">
        <v>0.15</v>
      </c>
      <c r="G3170" s="347" t="s">
        <v>11</v>
      </c>
      <c r="H3170" s="349">
        <v>41</v>
      </c>
      <c r="I3170" s="350" t="s">
        <v>12</v>
      </c>
      <c r="J3170" s="351">
        <f t="shared" si="49"/>
        <v>324</v>
      </c>
      <c r="K3170" s="351">
        <v>13.5</v>
      </c>
      <c r="L3170" s="3" t="str">
        <f>IFERROR(INDEX(dbOrdini[PREZZO
VINOLUX],MATCH(A3170,dbOrdini[CODICE
ANKER],0)),"")</f>
        <v/>
      </c>
      <c r="M3170" s="347" t="s">
        <v>10543</v>
      </c>
      <c r="N3170" s="15" t="str">
        <f>IFERROR(INDEX(dbOrdini[ORDINE],MATCH(A3170,dbOrdini[CODICE
ANKER]*(dbOrdini[CODICE
SUPPLY]="GEN24"),0)),"")</f>
        <v/>
      </c>
      <c r="O3170" s="352" t="s">
        <v>8</v>
      </c>
      <c r="P3170" s="347" t="s">
        <v>6957</v>
      </c>
    </row>
    <row r="3171" spans="1:16">
      <c r="A3171" s="347" t="s">
        <v>6958</v>
      </c>
      <c r="B3171" s="348">
        <v>0</v>
      </c>
      <c r="C3171" s="347" t="s">
        <v>28152</v>
      </c>
      <c r="D3171" s="347" t="s">
        <v>6959</v>
      </c>
      <c r="E3171" s="347">
        <v>6</v>
      </c>
      <c r="F3171" s="347">
        <v>0.5</v>
      </c>
      <c r="G3171" s="347" t="s">
        <v>11</v>
      </c>
      <c r="H3171" s="349">
        <v>29</v>
      </c>
      <c r="I3171" s="350" t="s">
        <v>12</v>
      </c>
      <c r="J3171" s="351">
        <f t="shared" si="49"/>
        <v>160.5</v>
      </c>
      <c r="K3171" s="351">
        <v>26.75</v>
      </c>
      <c r="L3171" s="3" t="str">
        <f>IFERROR(INDEX(dbOrdini[PREZZO
VINOLUX],MATCH(A3171,dbOrdini[CODICE
ANKER],0)),"")</f>
        <v/>
      </c>
      <c r="M3171" s="347" t="s">
        <v>10555</v>
      </c>
      <c r="N3171" s="15" t="str">
        <f>IFERROR(INDEX(dbOrdini[ORDINE],MATCH(A3171,dbOrdini[CODICE
ANKER]*(dbOrdini[CODICE
SUPPLY]="GEN24"),0)),"")</f>
        <v/>
      </c>
      <c r="O3171" s="352" t="s">
        <v>8</v>
      </c>
      <c r="P3171" s="347" t="s">
        <v>6960</v>
      </c>
    </row>
    <row r="3172" spans="1:16">
      <c r="A3172" s="347" t="s">
        <v>6961</v>
      </c>
      <c r="B3172" s="348">
        <v>28</v>
      </c>
      <c r="C3172" s="347" t="s">
        <v>28152</v>
      </c>
      <c r="D3172" s="347" t="s">
        <v>6962</v>
      </c>
      <c r="E3172" s="347">
        <v>6</v>
      </c>
      <c r="F3172" s="347">
        <v>0.7</v>
      </c>
      <c r="G3172" s="347" t="s">
        <v>11</v>
      </c>
      <c r="H3172" s="349">
        <v>12.5</v>
      </c>
      <c r="I3172" s="350" t="s">
        <v>12</v>
      </c>
      <c r="J3172" s="351">
        <f t="shared" si="49"/>
        <v>47.099999999999994</v>
      </c>
      <c r="K3172" s="351">
        <v>7.85</v>
      </c>
      <c r="L3172" s="3" t="str">
        <f>IFERROR(INDEX(dbOrdini[PREZZO
VINOLUX],MATCH(A3172,dbOrdini[CODICE
ANKER],0)),"")</f>
        <v/>
      </c>
      <c r="M3172" s="347" t="s">
        <v>10539</v>
      </c>
      <c r="N3172" s="15" t="str">
        <f>IFERROR(INDEX(dbOrdini[ORDINE],MATCH(A3172,dbOrdini[CODICE
ANKER]*(dbOrdini[CODICE
SUPPLY]="GEN24"),0)),"")</f>
        <v/>
      </c>
      <c r="O3172" s="352" t="s">
        <v>8</v>
      </c>
      <c r="P3172" s="347" t="s">
        <v>6963</v>
      </c>
    </row>
    <row r="3173" spans="1:16">
      <c r="A3173" s="347" t="s">
        <v>6967</v>
      </c>
      <c r="B3173" s="348">
        <v>988</v>
      </c>
      <c r="C3173" s="347" t="s">
        <v>28152</v>
      </c>
      <c r="D3173" s="347" t="s">
        <v>6965</v>
      </c>
      <c r="E3173" s="347">
        <v>6</v>
      </c>
      <c r="F3173" s="347">
        <v>1</v>
      </c>
      <c r="G3173" s="347" t="s">
        <v>11</v>
      </c>
      <c r="H3173" s="349">
        <v>40</v>
      </c>
      <c r="I3173" s="350" t="s">
        <v>12</v>
      </c>
      <c r="J3173" s="351">
        <f t="shared" si="49"/>
        <v>141</v>
      </c>
      <c r="K3173" s="351">
        <v>23.5</v>
      </c>
      <c r="L3173" s="3" t="str">
        <f>IFERROR(INDEX(dbOrdini[PREZZO
VINOLUX],MATCH(A3173,dbOrdini[CODICE
ANKER],0)),"")</f>
        <v/>
      </c>
      <c r="M3173" s="347" t="s">
        <v>10554</v>
      </c>
      <c r="N3173" s="15" t="str">
        <f>IFERROR(INDEX(dbOrdini[ORDINE],MATCH(A3173,dbOrdini[CODICE
ANKER]*(dbOrdini[CODICE
SUPPLY]="GEN24"),0)),"")</f>
        <v/>
      </c>
      <c r="O3173" s="352" t="s">
        <v>8</v>
      </c>
      <c r="P3173" s="347" t="s">
        <v>6968</v>
      </c>
    </row>
    <row r="3174" spans="1:16">
      <c r="A3174" s="347" t="s">
        <v>6964</v>
      </c>
      <c r="B3174" s="348">
        <v>1679</v>
      </c>
      <c r="C3174" s="347" t="s">
        <v>28152</v>
      </c>
      <c r="D3174" s="347" t="s">
        <v>6965</v>
      </c>
      <c r="E3174" s="347">
        <v>6</v>
      </c>
      <c r="F3174" s="347">
        <v>0.7</v>
      </c>
      <c r="G3174" s="347" t="s">
        <v>11</v>
      </c>
      <c r="H3174" s="349">
        <v>40</v>
      </c>
      <c r="I3174" s="350" t="s">
        <v>12</v>
      </c>
      <c r="J3174" s="351">
        <f t="shared" si="49"/>
        <v>94.5</v>
      </c>
      <c r="K3174" s="351">
        <v>15.75</v>
      </c>
      <c r="L3174" s="3" t="str">
        <f>IFERROR(INDEX(dbOrdini[PREZZO
VINOLUX],MATCH(A3174,dbOrdini[CODICE
ANKER],0)),"")</f>
        <v/>
      </c>
      <c r="M3174" s="347" t="s">
        <v>10554</v>
      </c>
      <c r="N3174" s="15" t="str">
        <f>IFERROR(INDEX(dbOrdini[ORDINE],MATCH(A3174,dbOrdini[CODICE
ANKER]*(dbOrdini[CODICE
SUPPLY]="GEN24"),0)),"")</f>
        <v/>
      </c>
      <c r="O3174" s="352" t="s">
        <v>8</v>
      </c>
      <c r="P3174" s="347" t="s">
        <v>6966</v>
      </c>
    </row>
    <row r="3175" spans="1:16">
      <c r="A3175" s="347" t="s">
        <v>6969</v>
      </c>
      <c r="B3175" s="348">
        <v>10</v>
      </c>
      <c r="C3175" s="347" t="s">
        <v>28152</v>
      </c>
      <c r="D3175" s="347" t="s">
        <v>6970</v>
      </c>
      <c r="E3175" s="347">
        <v>6</v>
      </c>
      <c r="F3175" s="347">
        <v>0.7</v>
      </c>
      <c r="G3175" s="347" t="s">
        <v>11</v>
      </c>
      <c r="H3175" s="349">
        <v>40</v>
      </c>
      <c r="I3175" s="350" t="s">
        <v>12</v>
      </c>
      <c r="J3175" s="351">
        <f t="shared" si="49"/>
        <v>153</v>
      </c>
      <c r="K3175" s="351">
        <v>25.5</v>
      </c>
      <c r="L3175" s="3" t="str">
        <f>IFERROR(INDEX(dbOrdini[PREZZO
VINOLUX],MATCH(A3175,dbOrdini[CODICE
ANKER],0)),"")</f>
        <v/>
      </c>
      <c r="M3175" s="347" t="s">
        <v>10554</v>
      </c>
      <c r="N3175" s="15" t="str">
        <f>IFERROR(INDEX(dbOrdini[ORDINE],MATCH(A3175,dbOrdini[CODICE
ANKER]*(dbOrdini[CODICE
SUPPLY]="GEN24"),0)),"")</f>
        <v/>
      </c>
      <c r="O3175" s="352" t="s">
        <v>8</v>
      </c>
      <c r="P3175" s="347" t="s">
        <v>6971</v>
      </c>
    </row>
    <row r="3176" spans="1:16">
      <c r="A3176" s="347" t="s">
        <v>6972</v>
      </c>
      <c r="B3176" s="348">
        <v>0</v>
      </c>
      <c r="C3176" s="347" t="s">
        <v>28152</v>
      </c>
      <c r="D3176" s="347" t="s">
        <v>6973</v>
      </c>
      <c r="E3176" s="347">
        <v>6</v>
      </c>
      <c r="F3176" s="347">
        <v>0.7</v>
      </c>
      <c r="G3176" s="347" t="s">
        <v>11262</v>
      </c>
      <c r="H3176" s="349">
        <v>43.2</v>
      </c>
      <c r="I3176" s="350" t="s">
        <v>12</v>
      </c>
      <c r="J3176" s="351">
        <f t="shared" si="49"/>
        <v>169.5</v>
      </c>
      <c r="K3176" s="351">
        <v>28.25</v>
      </c>
      <c r="L3176" s="3" t="str">
        <f>IFERROR(INDEX(dbOrdini[PREZZO
VINOLUX],MATCH(A3176,dbOrdini[CODICE
ANKER],0)),"")</f>
        <v/>
      </c>
      <c r="M3176" s="347" t="s">
        <v>10558</v>
      </c>
      <c r="N3176" s="15" t="str">
        <f>IFERROR(INDEX(dbOrdini[ORDINE],MATCH(A3176,dbOrdini[CODICE
ANKER]*(dbOrdini[CODICE
SUPPLY]="GEN24"),0)),"")</f>
        <v/>
      </c>
      <c r="O3176" s="352" t="s">
        <v>8</v>
      </c>
      <c r="P3176" s="347" t="s">
        <v>6974</v>
      </c>
    </row>
    <row r="3177" spans="1:16">
      <c r="A3177" s="347" t="s">
        <v>6975</v>
      </c>
      <c r="B3177" s="348">
        <v>5</v>
      </c>
      <c r="C3177" s="347" t="s">
        <v>28152</v>
      </c>
      <c r="D3177" s="347" t="s">
        <v>6976</v>
      </c>
      <c r="E3177" s="347">
        <v>6</v>
      </c>
      <c r="F3177" s="347">
        <v>0.7</v>
      </c>
      <c r="G3177" s="347" t="s">
        <v>11</v>
      </c>
      <c r="H3177" s="349">
        <v>40</v>
      </c>
      <c r="I3177" s="350" t="s">
        <v>12</v>
      </c>
      <c r="J3177" s="351">
        <f t="shared" si="49"/>
        <v>222</v>
      </c>
      <c r="K3177" s="351">
        <v>37</v>
      </c>
      <c r="L3177" s="3" t="str">
        <f>IFERROR(INDEX(dbOrdini[PREZZO
VINOLUX],MATCH(A3177,dbOrdini[CODICE
ANKER],0)),"")</f>
        <v/>
      </c>
      <c r="M3177" s="347" t="s">
        <v>10548</v>
      </c>
      <c r="N3177" s="15" t="str">
        <f>IFERROR(INDEX(dbOrdini[ORDINE],MATCH(A3177,dbOrdini[CODICE
ANKER]*(dbOrdini[CODICE
SUPPLY]="GEN24"),0)),"")</f>
        <v/>
      </c>
      <c r="O3177" s="352" t="s">
        <v>8</v>
      </c>
      <c r="P3177" s="347" t="s">
        <v>6977</v>
      </c>
    </row>
    <row r="3178" spans="1:16">
      <c r="A3178" s="347" t="s">
        <v>6978</v>
      </c>
      <c r="B3178" s="348">
        <v>28</v>
      </c>
      <c r="C3178" s="347" t="s">
        <v>28152</v>
      </c>
      <c r="D3178" s="347" t="s">
        <v>6979</v>
      </c>
      <c r="E3178" s="347">
        <v>6</v>
      </c>
      <c r="F3178" s="347">
        <v>0.7</v>
      </c>
      <c r="G3178" s="347" t="s">
        <v>11</v>
      </c>
      <c r="H3178" s="349">
        <v>40</v>
      </c>
      <c r="I3178" s="350" t="s">
        <v>12</v>
      </c>
      <c r="J3178" s="351">
        <f t="shared" si="49"/>
        <v>90.6</v>
      </c>
      <c r="K3178" s="351">
        <v>15.1</v>
      </c>
      <c r="L3178" s="3" t="str">
        <f>IFERROR(INDEX(dbOrdini[PREZZO
VINOLUX],MATCH(A3178,dbOrdini[CODICE
ANKER],0)),"")</f>
        <v/>
      </c>
      <c r="M3178" s="347" t="s">
        <v>10548</v>
      </c>
      <c r="N3178" s="15" t="str">
        <f>IFERROR(INDEX(dbOrdini[ORDINE],MATCH(A3178,dbOrdini[CODICE
ANKER]*(dbOrdini[CODICE
SUPPLY]="GEN24"),0)),"")</f>
        <v/>
      </c>
      <c r="O3178" s="352" t="s">
        <v>8</v>
      </c>
      <c r="P3178" s="347" t="s">
        <v>6980</v>
      </c>
    </row>
    <row r="3179" spans="1:16">
      <c r="A3179" s="347" t="s">
        <v>6981</v>
      </c>
      <c r="B3179" s="348">
        <v>59</v>
      </c>
      <c r="C3179" s="347" t="s">
        <v>28152</v>
      </c>
      <c r="D3179" s="347" t="s">
        <v>6982</v>
      </c>
      <c r="E3179" s="347">
        <v>6</v>
      </c>
      <c r="F3179" s="347">
        <v>0.7</v>
      </c>
      <c r="G3179" s="347" t="s">
        <v>11</v>
      </c>
      <c r="H3179" s="349">
        <v>40</v>
      </c>
      <c r="I3179" s="350" t="s">
        <v>12</v>
      </c>
      <c r="J3179" s="351">
        <f t="shared" si="49"/>
        <v>127.19999999999999</v>
      </c>
      <c r="K3179" s="351">
        <v>21.2</v>
      </c>
      <c r="L3179" s="3" t="str">
        <f>IFERROR(INDEX(dbOrdini[PREZZO
VINOLUX],MATCH(A3179,dbOrdini[CODICE
ANKER],0)),"")</f>
        <v/>
      </c>
      <c r="M3179" s="347" t="s">
        <v>10548</v>
      </c>
      <c r="N3179" s="15" t="str">
        <f>IFERROR(INDEX(dbOrdini[ORDINE],MATCH(A3179,dbOrdini[CODICE
ANKER]*(dbOrdini[CODICE
SUPPLY]="GEN24"),0)),"")</f>
        <v/>
      </c>
      <c r="O3179" s="352" t="s">
        <v>8</v>
      </c>
      <c r="P3179" s="347" t="s">
        <v>6983</v>
      </c>
    </row>
    <row r="3180" spans="1:16">
      <c r="A3180" s="347" t="s">
        <v>6984</v>
      </c>
      <c r="B3180" s="348">
        <v>10</v>
      </c>
      <c r="C3180" s="347" t="s">
        <v>28152</v>
      </c>
      <c r="D3180" s="347" t="s">
        <v>6985</v>
      </c>
      <c r="E3180" s="347">
        <v>6</v>
      </c>
      <c r="F3180" s="347">
        <v>0.7</v>
      </c>
      <c r="G3180" s="347" t="s">
        <v>11</v>
      </c>
      <c r="H3180" s="349">
        <v>40</v>
      </c>
      <c r="I3180" s="350" t="s">
        <v>12</v>
      </c>
      <c r="J3180" s="351">
        <f t="shared" si="49"/>
        <v>294</v>
      </c>
      <c r="K3180" s="351">
        <v>49</v>
      </c>
      <c r="L3180" s="3" t="str">
        <f>IFERROR(INDEX(dbOrdini[PREZZO
VINOLUX],MATCH(A3180,dbOrdini[CODICE
ANKER],0)),"")</f>
        <v/>
      </c>
      <c r="M3180" s="347" t="s">
        <v>10548</v>
      </c>
      <c r="N3180" s="15" t="str">
        <f>IFERROR(INDEX(dbOrdini[ORDINE],MATCH(A3180,dbOrdini[CODICE
ANKER]*(dbOrdini[CODICE
SUPPLY]="GEN24"),0)),"")</f>
        <v/>
      </c>
      <c r="O3180" s="352" t="s">
        <v>8</v>
      </c>
      <c r="P3180" s="347" t="s">
        <v>6986</v>
      </c>
    </row>
    <row r="3181" spans="1:16">
      <c r="A3181" s="347" t="s">
        <v>6987</v>
      </c>
      <c r="B3181" s="348">
        <v>0</v>
      </c>
      <c r="C3181" s="347" t="s">
        <v>28152</v>
      </c>
      <c r="D3181" s="347" t="s">
        <v>6988</v>
      </c>
      <c r="E3181" s="347">
        <v>6</v>
      </c>
      <c r="F3181" s="347">
        <v>0.7</v>
      </c>
      <c r="G3181" s="347" t="s">
        <v>11</v>
      </c>
      <c r="H3181" s="349">
        <v>43.4</v>
      </c>
      <c r="I3181" s="350" t="s">
        <v>12</v>
      </c>
      <c r="J3181" s="351">
        <f t="shared" si="49"/>
        <v>203.70000000000002</v>
      </c>
      <c r="K3181" s="351">
        <v>33.950000000000003</v>
      </c>
      <c r="L3181" s="3" t="str">
        <f>IFERROR(INDEX(dbOrdini[PREZZO
VINOLUX],MATCH(A3181,dbOrdini[CODICE
ANKER],0)),"")</f>
        <v/>
      </c>
      <c r="M3181" s="347" t="s">
        <v>10536</v>
      </c>
      <c r="N3181" s="15" t="str">
        <f>IFERROR(INDEX(dbOrdini[ORDINE],MATCH(A3181,dbOrdini[CODICE
ANKER]*(dbOrdini[CODICE
SUPPLY]="GEN24"),0)),"")</f>
        <v/>
      </c>
      <c r="O3181" s="352" t="s">
        <v>8</v>
      </c>
      <c r="P3181" s="347" t="s">
        <v>6989</v>
      </c>
    </row>
    <row r="3182" spans="1:16">
      <c r="A3182" s="347" t="s">
        <v>6990</v>
      </c>
      <c r="B3182" s="348">
        <v>0</v>
      </c>
      <c r="C3182" s="347" t="s">
        <v>28152</v>
      </c>
      <c r="D3182" s="347" t="s">
        <v>6991</v>
      </c>
      <c r="E3182" s="347">
        <v>6</v>
      </c>
      <c r="F3182" s="347">
        <v>0.7</v>
      </c>
      <c r="G3182" s="347" t="s">
        <v>11</v>
      </c>
      <c r="H3182" s="349">
        <v>43.4</v>
      </c>
      <c r="I3182" s="350" t="s">
        <v>12</v>
      </c>
      <c r="J3182" s="351">
        <f t="shared" si="49"/>
        <v>375</v>
      </c>
      <c r="K3182" s="351">
        <v>62.5</v>
      </c>
      <c r="L3182" s="3" t="str">
        <f>IFERROR(INDEX(dbOrdini[PREZZO
VINOLUX],MATCH(A3182,dbOrdini[CODICE
ANKER],0)),"")</f>
        <v/>
      </c>
      <c r="M3182" s="347" t="s">
        <v>10536</v>
      </c>
      <c r="N3182" s="15" t="str">
        <f>IFERROR(INDEX(dbOrdini[ORDINE],MATCH(A3182,dbOrdini[CODICE
ANKER]*(dbOrdini[CODICE
SUPPLY]="GEN24"),0)),"")</f>
        <v/>
      </c>
      <c r="O3182" s="352" t="s">
        <v>8</v>
      </c>
      <c r="P3182" s="347" t="s">
        <v>6992</v>
      </c>
    </row>
    <row r="3183" spans="1:16">
      <c r="A3183" s="347" t="s">
        <v>28912</v>
      </c>
      <c r="B3183" s="348">
        <v>4</v>
      </c>
      <c r="C3183" s="347" t="s">
        <v>28152</v>
      </c>
      <c r="D3183" s="347" t="s">
        <v>28913</v>
      </c>
      <c r="E3183" s="347">
        <v>6</v>
      </c>
      <c r="F3183" s="347">
        <v>0.7</v>
      </c>
      <c r="G3183" s="347" t="s">
        <v>11</v>
      </c>
      <c r="H3183" s="349">
        <v>58</v>
      </c>
      <c r="I3183" s="350" t="s">
        <v>12</v>
      </c>
      <c r="J3183" s="351">
        <f t="shared" si="49"/>
        <v>1170</v>
      </c>
      <c r="K3183" s="351">
        <v>195</v>
      </c>
      <c r="L3183" s="3" t="str">
        <f>IFERROR(INDEX(dbOrdini[PREZZO
VINOLUX],MATCH(A3183,dbOrdini[CODICE
ANKER],0)),"")</f>
        <v/>
      </c>
      <c r="M3183" s="347" t="s">
        <v>10536</v>
      </c>
      <c r="N3183" s="15" t="str">
        <f>IFERROR(INDEX(dbOrdini[ORDINE],MATCH(A3183,dbOrdini[CODICE
ANKER]*(dbOrdini[CODICE
SUPPLY]="GEN24"),0)),"")</f>
        <v/>
      </c>
      <c r="O3183" s="352" t="s">
        <v>8</v>
      </c>
      <c r="P3183" s="347" t="s">
        <v>28914</v>
      </c>
    </row>
    <row r="3184" spans="1:16">
      <c r="A3184" s="347" t="s">
        <v>6993</v>
      </c>
      <c r="B3184" s="348">
        <v>15</v>
      </c>
      <c r="C3184" s="347" t="s">
        <v>28152</v>
      </c>
      <c r="D3184" s="347" t="s">
        <v>6994</v>
      </c>
      <c r="E3184" s="347">
        <v>6</v>
      </c>
      <c r="F3184" s="347">
        <v>0.7</v>
      </c>
      <c r="G3184" s="347" t="s">
        <v>11</v>
      </c>
      <c r="H3184" s="349">
        <v>45</v>
      </c>
      <c r="I3184" s="350" t="s">
        <v>12</v>
      </c>
      <c r="J3184" s="351">
        <f t="shared" si="49"/>
        <v>173.7</v>
      </c>
      <c r="K3184" s="351">
        <v>28.95</v>
      </c>
      <c r="L3184" s="3" t="str">
        <f>IFERROR(INDEX(dbOrdini[PREZZO
VINOLUX],MATCH(A3184,dbOrdini[CODICE
ANKER],0)),"")</f>
        <v/>
      </c>
      <c r="M3184" s="347" t="s">
        <v>10549</v>
      </c>
      <c r="N3184" s="15" t="str">
        <f>IFERROR(INDEX(dbOrdini[ORDINE],MATCH(A3184,dbOrdini[CODICE
ANKER]*(dbOrdini[CODICE
SUPPLY]="GEN24"),0)),"")</f>
        <v/>
      </c>
      <c r="O3184" s="352" t="s">
        <v>8</v>
      </c>
      <c r="P3184" s="347" t="s">
        <v>6995</v>
      </c>
    </row>
    <row r="3185" spans="1:16">
      <c r="A3185" s="347" t="s">
        <v>6996</v>
      </c>
      <c r="B3185" s="348">
        <v>306</v>
      </c>
      <c r="C3185" s="347" t="s">
        <v>28152</v>
      </c>
      <c r="D3185" s="347" t="s">
        <v>6997</v>
      </c>
      <c r="E3185" s="347">
        <v>6</v>
      </c>
      <c r="F3185" s="347">
        <v>0.7</v>
      </c>
      <c r="G3185" s="347" t="s">
        <v>11</v>
      </c>
      <c r="H3185" s="349">
        <v>40</v>
      </c>
      <c r="I3185" s="350" t="s">
        <v>12</v>
      </c>
      <c r="J3185" s="351">
        <f t="shared" si="49"/>
        <v>121.5</v>
      </c>
      <c r="K3185" s="351">
        <v>20.25</v>
      </c>
      <c r="L3185" s="3" t="str">
        <f>IFERROR(INDEX(dbOrdini[PREZZO
VINOLUX],MATCH(A3185,dbOrdini[CODICE
ANKER],0)),"")</f>
        <v/>
      </c>
      <c r="M3185" s="347" t="s">
        <v>10535</v>
      </c>
      <c r="N3185" s="15" t="str">
        <f>IFERROR(INDEX(dbOrdini[ORDINE],MATCH(A3185,dbOrdini[CODICE
ANKER]*(dbOrdini[CODICE
SUPPLY]="GEN24"),0)),"")</f>
        <v/>
      </c>
      <c r="O3185" s="352" t="s">
        <v>8</v>
      </c>
      <c r="P3185" s="347" t="s">
        <v>6998</v>
      </c>
    </row>
    <row r="3186" spans="1:16">
      <c r="A3186" s="347" t="s">
        <v>11864</v>
      </c>
      <c r="B3186" s="348">
        <v>1260</v>
      </c>
      <c r="C3186" s="347" t="s">
        <v>28337</v>
      </c>
      <c r="D3186" s="347" t="s">
        <v>11865</v>
      </c>
      <c r="E3186" s="347">
        <v>12</v>
      </c>
      <c r="F3186" s="347">
        <v>0.44</v>
      </c>
      <c r="G3186" s="347" t="s">
        <v>11</v>
      </c>
      <c r="H3186" s="349">
        <v>5</v>
      </c>
      <c r="I3186" s="350" t="s">
        <v>12</v>
      </c>
      <c r="J3186" s="351">
        <f t="shared" si="49"/>
        <v>19.200000000000003</v>
      </c>
      <c r="K3186" s="351">
        <v>1.6</v>
      </c>
      <c r="L3186" s="3" t="str">
        <f>IFERROR(INDEX(dbOrdini[PREZZO
VINOLUX],MATCH(A3186,dbOrdini[CODICE
ANKER],0)),"")</f>
        <v/>
      </c>
      <c r="M3186" s="347" t="s">
        <v>28306</v>
      </c>
      <c r="N3186" s="15" t="str">
        <f>IFERROR(INDEX(dbOrdini[ORDINE],MATCH(A3186,dbOrdini[CODICE
ANKER]*(dbOrdini[CODICE
SUPPLY]="GEN24"),0)),"")</f>
        <v/>
      </c>
      <c r="O3186" s="352" t="s">
        <v>8</v>
      </c>
      <c r="P3186" s="347" t="s">
        <v>11866</v>
      </c>
    </row>
    <row r="3187" spans="1:16">
      <c r="A3187" s="347" t="s">
        <v>6999</v>
      </c>
      <c r="B3187" s="348">
        <v>0</v>
      </c>
      <c r="C3187" s="347" t="s">
        <v>28152</v>
      </c>
      <c r="D3187" s="347" t="s">
        <v>7000</v>
      </c>
      <c r="E3187" s="347">
        <v>6</v>
      </c>
      <c r="F3187" s="347">
        <v>0.7</v>
      </c>
      <c r="G3187" s="347" t="s">
        <v>11</v>
      </c>
      <c r="H3187" s="349">
        <v>40</v>
      </c>
      <c r="I3187" s="350" t="s">
        <v>12</v>
      </c>
      <c r="J3187" s="351">
        <f t="shared" si="49"/>
        <v>71.699999999999989</v>
      </c>
      <c r="K3187" s="351">
        <v>11.95</v>
      </c>
      <c r="L3187" s="3" t="str">
        <f>IFERROR(INDEX(dbOrdini[PREZZO
VINOLUX],MATCH(A3187,dbOrdini[CODICE
ANKER],0)),"")</f>
        <v/>
      </c>
      <c r="M3187" s="347" t="s">
        <v>10533</v>
      </c>
      <c r="N3187" s="15" t="str">
        <f>IFERROR(INDEX(dbOrdini[ORDINE],MATCH(A3187,dbOrdini[CODICE
ANKER]*(dbOrdini[CODICE
SUPPLY]="GEN24"),0)),"")</f>
        <v/>
      </c>
      <c r="O3187" s="352" t="s">
        <v>8</v>
      </c>
      <c r="P3187" s="347" t="s">
        <v>7001</v>
      </c>
    </row>
    <row r="3188" spans="1:16">
      <c r="A3188" s="347" t="s">
        <v>7002</v>
      </c>
      <c r="B3188" s="348">
        <v>1</v>
      </c>
      <c r="C3188" s="347" t="s">
        <v>28152</v>
      </c>
      <c r="D3188" s="347" t="s">
        <v>7003</v>
      </c>
      <c r="E3188" s="347">
        <v>6</v>
      </c>
      <c r="F3188" s="347">
        <v>0.7</v>
      </c>
      <c r="G3188" s="347" t="s">
        <v>11</v>
      </c>
      <c r="H3188" s="349">
        <v>41.6</v>
      </c>
      <c r="I3188" s="350" t="s">
        <v>12</v>
      </c>
      <c r="J3188" s="351">
        <f t="shared" si="49"/>
        <v>75.900000000000006</v>
      </c>
      <c r="K3188" s="351">
        <v>12.65</v>
      </c>
      <c r="L3188" s="3" t="str">
        <f>IFERROR(INDEX(dbOrdini[PREZZO
VINOLUX],MATCH(A3188,dbOrdini[CODICE
ANKER],0)),"")</f>
        <v/>
      </c>
      <c r="M3188" s="347" t="s">
        <v>28233</v>
      </c>
      <c r="N3188" s="15" t="str">
        <f>IFERROR(INDEX(dbOrdini[ORDINE],MATCH(A3188,dbOrdini[CODICE
ANKER]*(dbOrdini[CODICE
SUPPLY]="GEN24"),0)),"")</f>
        <v/>
      </c>
      <c r="O3188" s="352" t="s">
        <v>8</v>
      </c>
      <c r="P3188" s="347" t="s">
        <v>7004</v>
      </c>
    </row>
    <row r="3189" spans="1:16">
      <c r="A3189" s="347" t="s">
        <v>7005</v>
      </c>
      <c r="B3189" s="348">
        <v>17</v>
      </c>
      <c r="C3189" s="347" t="s">
        <v>28152</v>
      </c>
      <c r="D3189" s="347" t="s">
        <v>7006</v>
      </c>
      <c r="E3189" s="347">
        <v>6</v>
      </c>
      <c r="F3189" s="347">
        <v>0.7</v>
      </c>
      <c r="G3189" s="347" t="s">
        <v>11</v>
      </c>
      <c r="H3189" s="349">
        <v>40</v>
      </c>
      <c r="I3189" s="350" t="s">
        <v>12</v>
      </c>
      <c r="J3189" s="351">
        <f t="shared" si="49"/>
        <v>70.5</v>
      </c>
      <c r="K3189" s="351">
        <v>11.75</v>
      </c>
      <c r="L3189" s="3" t="str">
        <f>IFERROR(INDEX(dbOrdini[PREZZO
VINOLUX],MATCH(A3189,dbOrdini[CODICE
ANKER],0)),"")</f>
        <v/>
      </c>
      <c r="M3189" s="347" t="s">
        <v>10548</v>
      </c>
      <c r="N3189" s="15" t="str">
        <f>IFERROR(INDEX(dbOrdini[ORDINE],MATCH(A3189,dbOrdini[CODICE
ANKER]*(dbOrdini[CODICE
SUPPLY]="GEN24"),0)),"")</f>
        <v/>
      </c>
      <c r="O3189" s="352" t="s">
        <v>8</v>
      </c>
      <c r="P3189" s="347" t="s">
        <v>7007</v>
      </c>
    </row>
    <row r="3190" spans="1:16">
      <c r="A3190" s="347" t="s">
        <v>7008</v>
      </c>
      <c r="B3190" s="348">
        <v>86</v>
      </c>
      <c r="C3190" s="347" t="s">
        <v>28152</v>
      </c>
      <c r="D3190" s="347" t="s">
        <v>7009</v>
      </c>
      <c r="E3190" s="347">
        <v>6</v>
      </c>
      <c r="F3190" s="347">
        <v>1</v>
      </c>
      <c r="G3190" s="347" t="s">
        <v>11</v>
      </c>
      <c r="H3190" s="349">
        <v>43</v>
      </c>
      <c r="I3190" s="350" t="s">
        <v>12</v>
      </c>
      <c r="J3190" s="351">
        <f t="shared" si="49"/>
        <v>141</v>
      </c>
      <c r="K3190" s="351">
        <v>23.5</v>
      </c>
      <c r="L3190" s="3" t="str">
        <f>IFERROR(INDEX(dbOrdini[PREZZO
VINOLUX],MATCH(A3190,dbOrdini[CODICE
ANKER],0)),"")</f>
        <v/>
      </c>
      <c r="M3190" s="347" t="s">
        <v>10535</v>
      </c>
      <c r="N3190" s="15" t="str">
        <f>IFERROR(INDEX(dbOrdini[ORDINE],MATCH(A3190,dbOrdini[CODICE
ANKER]*(dbOrdini[CODICE
SUPPLY]="GEN24"),0)),"")</f>
        <v/>
      </c>
      <c r="O3190" s="352" t="s">
        <v>8</v>
      </c>
      <c r="P3190" s="347" t="s">
        <v>7010</v>
      </c>
    </row>
    <row r="3191" spans="1:16">
      <c r="A3191" s="347" t="s">
        <v>7011</v>
      </c>
      <c r="B3191" s="348">
        <v>0</v>
      </c>
      <c r="C3191" s="347" t="s">
        <v>28152</v>
      </c>
      <c r="D3191" s="347" t="s">
        <v>7012</v>
      </c>
      <c r="E3191" s="347">
        <v>6</v>
      </c>
      <c r="F3191" s="347">
        <v>0.7</v>
      </c>
      <c r="G3191" s="347" t="s">
        <v>11</v>
      </c>
      <c r="H3191" s="349">
        <v>43</v>
      </c>
      <c r="I3191" s="350" t="s">
        <v>12</v>
      </c>
      <c r="J3191" s="351">
        <f t="shared" si="49"/>
        <v>123</v>
      </c>
      <c r="K3191" s="351">
        <v>20.5</v>
      </c>
      <c r="L3191" s="3" t="str">
        <f>IFERROR(INDEX(dbOrdini[PREZZO
VINOLUX],MATCH(A3191,dbOrdini[CODICE
ANKER],0)),"")</f>
        <v/>
      </c>
      <c r="M3191" s="347" t="s">
        <v>10535</v>
      </c>
      <c r="N3191" s="15" t="str">
        <f>IFERROR(INDEX(dbOrdini[ORDINE],MATCH(A3191,dbOrdini[CODICE
ANKER]*(dbOrdini[CODICE
SUPPLY]="GEN24"),0)),"")</f>
        <v/>
      </c>
      <c r="O3191" s="352" t="s">
        <v>8</v>
      </c>
      <c r="P3191" s="347" t="s">
        <v>7013</v>
      </c>
    </row>
    <row r="3192" spans="1:16">
      <c r="A3192" s="347" t="s">
        <v>7014</v>
      </c>
      <c r="B3192" s="348">
        <v>167</v>
      </c>
      <c r="C3192" s="347" t="s">
        <v>28152</v>
      </c>
      <c r="D3192" s="347" t="s">
        <v>7015</v>
      </c>
      <c r="E3192" s="347">
        <v>6</v>
      </c>
      <c r="F3192" s="347">
        <v>0.7</v>
      </c>
      <c r="G3192" s="347" t="s">
        <v>11</v>
      </c>
      <c r="H3192" s="349">
        <v>40</v>
      </c>
      <c r="I3192" s="350" t="s">
        <v>12</v>
      </c>
      <c r="J3192" s="351">
        <f t="shared" si="49"/>
        <v>55.5</v>
      </c>
      <c r="K3192" s="351">
        <v>9.25</v>
      </c>
      <c r="L3192" s="3" t="str">
        <f>IFERROR(INDEX(dbOrdini[PREZZO
VINOLUX],MATCH(A3192,dbOrdini[CODICE
ANKER],0)),"")</f>
        <v/>
      </c>
      <c r="M3192" s="347" t="s">
        <v>10535</v>
      </c>
      <c r="N3192" s="15" t="str">
        <f>IFERROR(INDEX(dbOrdini[ORDINE],MATCH(A3192,dbOrdini[CODICE
ANKER]*(dbOrdini[CODICE
SUPPLY]="GEN24"),0)),"")</f>
        <v/>
      </c>
      <c r="O3192" s="352" t="s">
        <v>8</v>
      </c>
      <c r="P3192" s="347" t="s">
        <v>7016</v>
      </c>
    </row>
    <row r="3193" spans="1:16">
      <c r="A3193" s="347" t="s">
        <v>7017</v>
      </c>
      <c r="B3193" s="348">
        <v>231</v>
      </c>
      <c r="C3193" s="347" t="s">
        <v>28152</v>
      </c>
      <c r="D3193" s="347" t="s">
        <v>7015</v>
      </c>
      <c r="E3193" s="347">
        <v>6</v>
      </c>
      <c r="F3193" s="347">
        <v>1</v>
      </c>
      <c r="G3193" s="347" t="s">
        <v>11</v>
      </c>
      <c r="H3193" s="349">
        <v>40</v>
      </c>
      <c r="I3193" s="350" t="s">
        <v>12</v>
      </c>
      <c r="J3193" s="351">
        <f t="shared" si="49"/>
        <v>53.699999999999996</v>
      </c>
      <c r="K3193" s="351">
        <v>8.9499999999999993</v>
      </c>
      <c r="L3193" s="3" t="str">
        <f>IFERROR(INDEX(dbOrdini[PREZZO
VINOLUX],MATCH(A3193,dbOrdini[CODICE
ANKER],0)),"")</f>
        <v/>
      </c>
      <c r="M3193" s="347" t="s">
        <v>10535</v>
      </c>
      <c r="N3193" s="15" t="str">
        <f>IFERROR(INDEX(dbOrdini[ORDINE],MATCH(A3193,dbOrdini[CODICE
ANKER]*(dbOrdini[CODICE
SUPPLY]="GEN24"),0)),"")</f>
        <v/>
      </c>
      <c r="O3193" s="352" t="s">
        <v>8</v>
      </c>
      <c r="P3193" s="347" t="s">
        <v>7018</v>
      </c>
    </row>
    <row r="3194" spans="1:16">
      <c r="A3194" s="347" t="s">
        <v>7019</v>
      </c>
      <c r="B3194" s="348">
        <v>312</v>
      </c>
      <c r="C3194" s="347" t="s">
        <v>28152</v>
      </c>
      <c r="D3194" s="347" t="s">
        <v>7020</v>
      </c>
      <c r="E3194" s="347">
        <v>6</v>
      </c>
      <c r="F3194" s="347">
        <v>0.7</v>
      </c>
      <c r="G3194" s="347" t="s">
        <v>11</v>
      </c>
      <c r="H3194" s="349">
        <v>43</v>
      </c>
      <c r="I3194" s="350" t="s">
        <v>12</v>
      </c>
      <c r="J3194" s="351">
        <f t="shared" si="49"/>
        <v>142.5</v>
      </c>
      <c r="K3194" s="351">
        <v>23.75</v>
      </c>
      <c r="L3194" s="3" t="str">
        <f>IFERROR(INDEX(dbOrdini[PREZZO
VINOLUX],MATCH(A3194,dbOrdini[CODICE
ANKER],0)),"")</f>
        <v/>
      </c>
      <c r="M3194" s="347" t="s">
        <v>10535</v>
      </c>
      <c r="N3194" s="15" t="str">
        <f>IFERROR(INDEX(dbOrdini[ORDINE],MATCH(A3194,dbOrdini[CODICE
ANKER]*(dbOrdini[CODICE
SUPPLY]="GEN24"),0)),"")</f>
        <v/>
      </c>
      <c r="O3194" s="352" t="s">
        <v>8</v>
      </c>
      <c r="P3194" s="347" t="s">
        <v>7021</v>
      </c>
    </row>
    <row r="3195" spans="1:16">
      <c r="A3195" s="347" t="s">
        <v>10958</v>
      </c>
      <c r="B3195" s="348">
        <v>103</v>
      </c>
      <c r="C3195" s="347" t="s">
        <v>28152</v>
      </c>
      <c r="D3195" s="347" t="s">
        <v>10959</v>
      </c>
      <c r="E3195" s="347">
        <v>6</v>
      </c>
      <c r="F3195" s="347">
        <v>0.5</v>
      </c>
      <c r="G3195" s="347" t="s">
        <v>11</v>
      </c>
      <c r="H3195" s="349">
        <v>17</v>
      </c>
      <c r="I3195" s="350" t="s">
        <v>12</v>
      </c>
      <c r="J3195" s="351">
        <f t="shared" si="49"/>
        <v>43.5</v>
      </c>
      <c r="K3195" s="351">
        <v>7.25</v>
      </c>
      <c r="L3195" s="3" t="str">
        <f>IFERROR(INDEX(dbOrdini[PREZZO
VINOLUX],MATCH(A3195,dbOrdini[CODICE
ANKER],0)),"")</f>
        <v/>
      </c>
      <c r="M3195" s="347" t="s">
        <v>10545</v>
      </c>
      <c r="N3195" s="15" t="str">
        <f>IFERROR(INDEX(dbOrdini[ORDINE],MATCH(A3195,dbOrdini[CODICE
ANKER]*(dbOrdini[CODICE
SUPPLY]="GEN24"),0)),"")</f>
        <v/>
      </c>
      <c r="O3195" s="352" t="s">
        <v>8</v>
      </c>
      <c r="P3195" s="347" t="s">
        <v>11867</v>
      </c>
    </row>
    <row r="3196" spans="1:16">
      <c r="A3196" s="347" t="s">
        <v>28915</v>
      </c>
      <c r="B3196" s="348">
        <v>0</v>
      </c>
      <c r="C3196" s="347" t="s">
        <v>28152</v>
      </c>
      <c r="D3196" s="347" t="s">
        <v>28916</v>
      </c>
      <c r="E3196" s="347">
        <v>6</v>
      </c>
      <c r="F3196" s="347">
        <v>0.5</v>
      </c>
      <c r="G3196" s="347" t="s">
        <v>11</v>
      </c>
      <c r="H3196" s="349">
        <v>17</v>
      </c>
      <c r="I3196" s="350" t="s">
        <v>12</v>
      </c>
      <c r="J3196" s="351">
        <f t="shared" si="49"/>
        <v>47.7</v>
      </c>
      <c r="K3196" s="351">
        <v>7.95</v>
      </c>
      <c r="L3196" s="3" t="str">
        <f>IFERROR(INDEX(dbOrdini[PREZZO
VINOLUX],MATCH(A3196,dbOrdini[CODICE
ANKER],0)),"")</f>
        <v/>
      </c>
      <c r="M3196" s="347" t="s">
        <v>10545</v>
      </c>
      <c r="N3196" s="15" t="str">
        <f>IFERROR(INDEX(dbOrdini[ORDINE],MATCH(A3196,dbOrdini[CODICE
ANKER]*(dbOrdini[CODICE
SUPPLY]="GEN24"),0)),"")</f>
        <v/>
      </c>
      <c r="O3196" s="352" t="s">
        <v>8</v>
      </c>
      <c r="P3196" s="347" t="s">
        <v>11867</v>
      </c>
    </row>
    <row r="3197" spans="1:16">
      <c r="A3197" s="347" t="s">
        <v>11868</v>
      </c>
      <c r="B3197" s="348">
        <v>35</v>
      </c>
      <c r="C3197" s="347" t="s">
        <v>28152</v>
      </c>
      <c r="D3197" s="347" t="s">
        <v>11869</v>
      </c>
      <c r="E3197" s="347">
        <v>6</v>
      </c>
      <c r="F3197" s="347">
        <v>0.5</v>
      </c>
      <c r="G3197" s="347" t="s">
        <v>11</v>
      </c>
      <c r="H3197" s="349">
        <v>15</v>
      </c>
      <c r="I3197" s="350" t="s">
        <v>12</v>
      </c>
      <c r="J3197" s="351">
        <f t="shared" si="49"/>
        <v>43.5</v>
      </c>
      <c r="K3197" s="351">
        <v>7.25</v>
      </c>
      <c r="L3197" s="3" t="str">
        <f>IFERROR(INDEX(dbOrdini[PREZZO
VINOLUX],MATCH(A3197,dbOrdini[CODICE
ANKER],0)),"")</f>
        <v/>
      </c>
      <c r="M3197" s="347" t="s">
        <v>10545</v>
      </c>
      <c r="N3197" s="15" t="str">
        <f>IFERROR(INDEX(dbOrdini[ORDINE],MATCH(A3197,dbOrdini[CODICE
ANKER]*(dbOrdini[CODICE
SUPPLY]="GEN24"),0)),"")</f>
        <v/>
      </c>
      <c r="O3197" s="352" t="s">
        <v>8</v>
      </c>
      <c r="P3197" s="347" t="s">
        <v>11870</v>
      </c>
    </row>
    <row r="3198" spans="1:16">
      <c r="A3198" s="347" t="s">
        <v>7022</v>
      </c>
      <c r="B3198" s="348">
        <v>222</v>
      </c>
      <c r="C3198" s="347" t="s">
        <v>28152</v>
      </c>
      <c r="D3198" s="347" t="s">
        <v>7023</v>
      </c>
      <c r="E3198" s="347">
        <v>6</v>
      </c>
      <c r="F3198" s="347">
        <v>0.5</v>
      </c>
      <c r="G3198" s="347" t="s">
        <v>11</v>
      </c>
      <c r="H3198" s="349">
        <v>17</v>
      </c>
      <c r="I3198" s="350" t="s">
        <v>12</v>
      </c>
      <c r="J3198" s="351">
        <f t="shared" si="49"/>
        <v>43.5</v>
      </c>
      <c r="K3198" s="351">
        <v>7.25</v>
      </c>
      <c r="L3198" s="3" t="str">
        <f>IFERROR(INDEX(dbOrdini[PREZZO
VINOLUX],MATCH(A3198,dbOrdini[CODICE
ANKER],0)),"")</f>
        <v/>
      </c>
      <c r="M3198" s="347" t="s">
        <v>10545</v>
      </c>
      <c r="N3198" s="15" t="str">
        <f>IFERROR(INDEX(dbOrdini[ORDINE],MATCH(A3198,dbOrdini[CODICE
ANKER]*(dbOrdini[CODICE
SUPPLY]="GEN24"),0)),"")</f>
        <v/>
      </c>
      <c r="O3198" s="352" t="s">
        <v>8</v>
      </c>
      <c r="P3198" s="347" t="s">
        <v>7024</v>
      </c>
    </row>
    <row r="3199" spans="1:16">
      <c r="A3199" s="347" t="s">
        <v>7025</v>
      </c>
      <c r="B3199" s="348">
        <v>221</v>
      </c>
      <c r="C3199" s="347" t="s">
        <v>28152</v>
      </c>
      <c r="D3199" s="347" t="s">
        <v>7023</v>
      </c>
      <c r="E3199" s="347">
        <v>6</v>
      </c>
      <c r="F3199" s="347">
        <v>0.7</v>
      </c>
      <c r="G3199" s="347" t="s">
        <v>11</v>
      </c>
      <c r="H3199" s="349">
        <v>17</v>
      </c>
      <c r="I3199" s="350" t="s">
        <v>12</v>
      </c>
      <c r="J3199" s="351">
        <f t="shared" si="49"/>
        <v>50.400000000000006</v>
      </c>
      <c r="K3199" s="351">
        <v>8.4</v>
      </c>
      <c r="L3199" s="3" t="str">
        <f>IFERROR(INDEX(dbOrdini[PREZZO
VINOLUX],MATCH(A3199,dbOrdini[CODICE
ANKER],0)),"")</f>
        <v/>
      </c>
      <c r="M3199" s="347" t="s">
        <v>10545</v>
      </c>
      <c r="N3199" s="15" t="str">
        <f>IFERROR(INDEX(dbOrdini[ORDINE],MATCH(A3199,dbOrdini[CODICE
ANKER]*(dbOrdini[CODICE
SUPPLY]="GEN24"),0)),"")</f>
        <v/>
      </c>
      <c r="O3199" s="352" t="s">
        <v>8</v>
      </c>
      <c r="P3199" s="347" t="s">
        <v>7026</v>
      </c>
    </row>
    <row r="3200" spans="1:16">
      <c r="A3200" s="347" t="s">
        <v>7027</v>
      </c>
      <c r="B3200" s="348">
        <v>216</v>
      </c>
      <c r="C3200" s="347" t="s">
        <v>28152</v>
      </c>
      <c r="D3200" s="347" t="s">
        <v>7028</v>
      </c>
      <c r="E3200" s="347">
        <v>6</v>
      </c>
      <c r="F3200" s="347">
        <v>0.5</v>
      </c>
      <c r="G3200" s="347" t="s">
        <v>11</v>
      </c>
      <c r="H3200" s="349">
        <v>17</v>
      </c>
      <c r="I3200" s="350" t="s">
        <v>12</v>
      </c>
      <c r="J3200" s="351">
        <f t="shared" si="49"/>
        <v>45</v>
      </c>
      <c r="K3200" s="351">
        <v>7.5</v>
      </c>
      <c r="L3200" s="3" t="str">
        <f>IFERROR(INDEX(dbOrdini[PREZZO
VINOLUX],MATCH(A3200,dbOrdini[CODICE
ANKER],0)),"")</f>
        <v/>
      </c>
      <c r="M3200" s="347" t="s">
        <v>10545</v>
      </c>
      <c r="N3200" s="15" t="str">
        <f>IFERROR(INDEX(dbOrdini[ORDINE],MATCH(A3200,dbOrdini[CODICE
ANKER]*(dbOrdini[CODICE
SUPPLY]="GEN24"),0)),"")</f>
        <v/>
      </c>
      <c r="O3200" s="352" t="s">
        <v>8</v>
      </c>
      <c r="P3200" s="347" t="s">
        <v>7029</v>
      </c>
    </row>
    <row r="3201" spans="1:16">
      <c r="A3201" s="347" t="s">
        <v>7030</v>
      </c>
      <c r="B3201" s="348">
        <v>438</v>
      </c>
      <c r="C3201" s="347" t="s">
        <v>28152</v>
      </c>
      <c r="D3201" s="347" t="s">
        <v>7028</v>
      </c>
      <c r="E3201" s="347">
        <v>6</v>
      </c>
      <c r="F3201" s="347">
        <v>0.7</v>
      </c>
      <c r="G3201" s="347" t="s">
        <v>11</v>
      </c>
      <c r="H3201" s="349">
        <v>17</v>
      </c>
      <c r="I3201" s="350" t="s">
        <v>12</v>
      </c>
      <c r="J3201" s="351">
        <f t="shared" si="49"/>
        <v>53.099999999999994</v>
      </c>
      <c r="K3201" s="351">
        <v>8.85</v>
      </c>
      <c r="L3201" s="3" t="str">
        <f>IFERROR(INDEX(dbOrdini[PREZZO
VINOLUX],MATCH(A3201,dbOrdini[CODICE
ANKER],0)),"")</f>
        <v/>
      </c>
      <c r="M3201" s="347" t="s">
        <v>10545</v>
      </c>
      <c r="N3201" s="15" t="str">
        <f>IFERROR(INDEX(dbOrdini[ORDINE],MATCH(A3201,dbOrdini[CODICE
ANKER]*(dbOrdini[CODICE
SUPPLY]="GEN24"),0)),"")</f>
        <v/>
      </c>
      <c r="O3201" s="352" t="s">
        <v>8</v>
      </c>
      <c r="P3201" s="347" t="s">
        <v>7031</v>
      </c>
    </row>
    <row r="3202" spans="1:16">
      <c r="A3202" s="347" t="s">
        <v>7032</v>
      </c>
      <c r="B3202" s="348">
        <v>20</v>
      </c>
      <c r="C3202" s="347" t="s">
        <v>28170</v>
      </c>
      <c r="D3202" s="347" t="s">
        <v>7033</v>
      </c>
      <c r="E3202" s="347">
        <v>10</v>
      </c>
      <c r="F3202" s="347">
        <v>0.15</v>
      </c>
      <c r="G3202" s="347" t="s">
        <v>11</v>
      </c>
      <c r="H3202" s="349">
        <v>16.329999999999998</v>
      </c>
      <c r="I3202" s="350" t="s">
        <v>12</v>
      </c>
      <c r="J3202" s="351">
        <f t="shared" si="49"/>
        <v>69.5</v>
      </c>
      <c r="K3202" s="351">
        <v>6.95</v>
      </c>
      <c r="L3202" s="3" t="str">
        <f>IFERROR(INDEX(dbOrdini[PREZZO
VINOLUX],MATCH(A3202,dbOrdini[CODICE
ANKER],0)),"")</f>
        <v/>
      </c>
      <c r="M3202" s="347" t="s">
        <v>10545</v>
      </c>
      <c r="N3202" s="15" t="str">
        <f>IFERROR(INDEX(dbOrdini[ORDINE],MATCH(A3202,dbOrdini[CODICE
ANKER]*(dbOrdini[CODICE
SUPPLY]="GEN24"),0)),"")</f>
        <v/>
      </c>
      <c r="O3202" s="352" t="s">
        <v>8</v>
      </c>
      <c r="P3202" s="347" t="s">
        <v>7034</v>
      </c>
    </row>
    <row r="3203" spans="1:16">
      <c r="A3203" s="347" t="s">
        <v>7035</v>
      </c>
      <c r="B3203" s="348">
        <v>405</v>
      </c>
      <c r="C3203" s="347" t="s">
        <v>28152</v>
      </c>
      <c r="D3203" s="347" t="s">
        <v>7036</v>
      </c>
      <c r="E3203" s="347">
        <v>6</v>
      </c>
      <c r="F3203" s="347">
        <v>0.5</v>
      </c>
      <c r="G3203" s="347" t="s">
        <v>11</v>
      </c>
      <c r="H3203" s="349">
        <v>15</v>
      </c>
      <c r="I3203" s="350" t="s">
        <v>12</v>
      </c>
      <c r="J3203" s="351">
        <f t="shared" si="49"/>
        <v>43.5</v>
      </c>
      <c r="K3203" s="351">
        <v>7.25</v>
      </c>
      <c r="L3203" s="3" t="str">
        <f>IFERROR(INDEX(dbOrdini[PREZZO
VINOLUX],MATCH(A3203,dbOrdini[CODICE
ANKER],0)),"")</f>
        <v/>
      </c>
      <c r="M3203" s="347" t="s">
        <v>10545</v>
      </c>
      <c r="N3203" s="15" t="str">
        <f>IFERROR(INDEX(dbOrdini[ORDINE],MATCH(A3203,dbOrdini[CODICE
ANKER]*(dbOrdini[CODICE
SUPPLY]="GEN24"),0)),"")</f>
        <v/>
      </c>
      <c r="O3203" s="352" t="s">
        <v>8</v>
      </c>
      <c r="P3203" s="347" t="s">
        <v>7037</v>
      </c>
    </row>
    <row r="3204" spans="1:16">
      <c r="A3204" s="347" t="s">
        <v>7038</v>
      </c>
      <c r="B3204" s="348">
        <v>294</v>
      </c>
      <c r="C3204" s="347" t="s">
        <v>28152</v>
      </c>
      <c r="D3204" s="347" t="s">
        <v>7036</v>
      </c>
      <c r="E3204" s="347">
        <v>6</v>
      </c>
      <c r="F3204" s="347">
        <v>0.7</v>
      </c>
      <c r="G3204" s="347" t="s">
        <v>11</v>
      </c>
      <c r="H3204" s="349">
        <v>15</v>
      </c>
      <c r="I3204" s="350" t="s">
        <v>12</v>
      </c>
      <c r="J3204" s="351">
        <f t="shared" si="49"/>
        <v>51</v>
      </c>
      <c r="K3204" s="351">
        <v>8.5</v>
      </c>
      <c r="L3204" s="3" t="str">
        <f>IFERROR(INDEX(dbOrdini[PREZZO
VINOLUX],MATCH(A3204,dbOrdini[CODICE
ANKER],0)),"")</f>
        <v/>
      </c>
      <c r="M3204" s="347" t="s">
        <v>10545</v>
      </c>
      <c r="N3204" s="15" t="str">
        <f>IFERROR(INDEX(dbOrdini[ORDINE],MATCH(A3204,dbOrdini[CODICE
ANKER]*(dbOrdini[CODICE
SUPPLY]="GEN24"),0)),"")</f>
        <v/>
      </c>
      <c r="O3204" s="352" t="s">
        <v>8</v>
      </c>
      <c r="P3204" s="347" t="s">
        <v>7039</v>
      </c>
    </row>
    <row r="3205" spans="1:16">
      <c r="A3205" s="347" t="s">
        <v>7040</v>
      </c>
      <c r="B3205" s="348">
        <v>0</v>
      </c>
      <c r="C3205" s="347" t="s">
        <v>28152</v>
      </c>
      <c r="D3205" s="347" t="s">
        <v>7041</v>
      </c>
      <c r="E3205" s="347">
        <v>6</v>
      </c>
      <c r="F3205" s="347">
        <v>0.5</v>
      </c>
      <c r="G3205" s="347" t="s">
        <v>11</v>
      </c>
      <c r="H3205" s="349">
        <v>15</v>
      </c>
      <c r="I3205" s="350" t="s">
        <v>12</v>
      </c>
      <c r="J3205" s="351">
        <f t="shared" si="49"/>
        <v>43.5</v>
      </c>
      <c r="K3205" s="351">
        <v>7.25</v>
      </c>
      <c r="L3205" s="3" t="str">
        <f>IFERROR(INDEX(dbOrdini[PREZZO
VINOLUX],MATCH(A3205,dbOrdini[CODICE
ANKER],0)),"")</f>
        <v/>
      </c>
      <c r="M3205" s="347" t="s">
        <v>10545</v>
      </c>
      <c r="N3205" s="15" t="str">
        <f>IFERROR(INDEX(dbOrdini[ORDINE],MATCH(A3205,dbOrdini[CODICE
ANKER]*(dbOrdini[CODICE
SUPPLY]="GEN24"),0)),"")</f>
        <v/>
      </c>
      <c r="O3205" s="352" t="s">
        <v>8</v>
      </c>
      <c r="P3205" s="347" t="s">
        <v>7042</v>
      </c>
    </row>
    <row r="3206" spans="1:16">
      <c r="A3206" s="347" t="s">
        <v>7043</v>
      </c>
      <c r="B3206" s="348">
        <v>0</v>
      </c>
      <c r="C3206" s="347" t="s">
        <v>28152</v>
      </c>
      <c r="D3206" s="347" t="s">
        <v>7044</v>
      </c>
      <c r="E3206" s="347">
        <v>6</v>
      </c>
      <c r="F3206" s="347">
        <v>0.7</v>
      </c>
      <c r="G3206" s="347" t="s">
        <v>11</v>
      </c>
      <c r="H3206" s="349">
        <v>23</v>
      </c>
      <c r="I3206" s="350" t="s">
        <v>12</v>
      </c>
      <c r="J3206" s="351">
        <f t="shared" si="49"/>
        <v>117</v>
      </c>
      <c r="K3206" s="351">
        <v>19.5</v>
      </c>
      <c r="L3206" s="3" t="str">
        <f>IFERROR(INDEX(dbOrdini[PREZZO
VINOLUX],MATCH(A3206,dbOrdini[CODICE
ANKER],0)),"")</f>
        <v/>
      </c>
      <c r="M3206" s="347" t="s">
        <v>10539</v>
      </c>
      <c r="N3206" s="15" t="str">
        <f>IFERROR(INDEX(dbOrdini[ORDINE],MATCH(A3206,dbOrdini[CODICE
ANKER]*(dbOrdini[CODICE
SUPPLY]="GEN24"),0)),"")</f>
        <v/>
      </c>
      <c r="O3206" s="352" t="s">
        <v>8</v>
      </c>
      <c r="P3206" s="347" t="s">
        <v>7045</v>
      </c>
    </row>
    <row r="3207" spans="1:16">
      <c r="A3207" s="347" t="s">
        <v>7046</v>
      </c>
      <c r="B3207" s="348">
        <v>0</v>
      </c>
      <c r="C3207" s="347" t="s">
        <v>28152</v>
      </c>
      <c r="D3207" s="347" t="s">
        <v>7047</v>
      </c>
      <c r="E3207" s="347">
        <v>6</v>
      </c>
      <c r="F3207" s="347">
        <v>0.75</v>
      </c>
      <c r="G3207" s="347" t="s">
        <v>11</v>
      </c>
      <c r="H3207" s="349">
        <v>18</v>
      </c>
      <c r="I3207" s="350" t="s">
        <v>12</v>
      </c>
      <c r="J3207" s="351">
        <f t="shared" si="49"/>
        <v>80.699999999999989</v>
      </c>
      <c r="K3207" s="351">
        <v>13.45</v>
      </c>
      <c r="L3207" s="3" t="str">
        <f>IFERROR(INDEX(dbOrdini[PREZZO
VINOLUX],MATCH(A3207,dbOrdini[CODICE
ANKER],0)),"")</f>
        <v/>
      </c>
      <c r="M3207" s="347" t="s">
        <v>28212</v>
      </c>
      <c r="N3207" s="15" t="str">
        <f>IFERROR(INDEX(dbOrdini[ORDINE],MATCH(A3207,dbOrdini[CODICE
ANKER]*(dbOrdini[CODICE
SUPPLY]="GEN24"),0)),"")</f>
        <v/>
      </c>
      <c r="O3207" s="352" t="s">
        <v>8</v>
      </c>
      <c r="P3207" s="347" t="s">
        <v>7048</v>
      </c>
    </row>
    <row r="3208" spans="1:16">
      <c r="A3208" s="347" t="s">
        <v>7049</v>
      </c>
      <c r="B3208" s="348">
        <v>4</v>
      </c>
      <c r="C3208" s="347" t="s">
        <v>28152</v>
      </c>
      <c r="D3208" s="347" t="s">
        <v>7050</v>
      </c>
      <c r="E3208" s="347">
        <v>6</v>
      </c>
      <c r="F3208" s="347">
        <v>0.75</v>
      </c>
      <c r="G3208" s="347" t="s">
        <v>11</v>
      </c>
      <c r="H3208" s="349">
        <v>18</v>
      </c>
      <c r="I3208" s="350" t="s">
        <v>12</v>
      </c>
      <c r="J3208" s="351">
        <f t="shared" si="49"/>
        <v>51</v>
      </c>
      <c r="K3208" s="351">
        <v>8.5</v>
      </c>
      <c r="L3208" s="3" t="str">
        <f>IFERROR(INDEX(dbOrdini[PREZZO
VINOLUX],MATCH(A3208,dbOrdini[CODICE
ANKER],0)),"")</f>
        <v/>
      </c>
      <c r="M3208" s="347" t="s">
        <v>28212</v>
      </c>
      <c r="N3208" s="15" t="str">
        <f>IFERROR(INDEX(dbOrdini[ORDINE],MATCH(A3208,dbOrdini[CODICE
ANKER]*(dbOrdini[CODICE
SUPPLY]="GEN24"),0)),"")</f>
        <v/>
      </c>
      <c r="O3208" s="352" t="s">
        <v>8</v>
      </c>
      <c r="P3208" s="347" t="s">
        <v>7051</v>
      </c>
    </row>
    <row r="3209" spans="1:16">
      <c r="A3209" s="347" t="s">
        <v>7052</v>
      </c>
      <c r="B3209" s="348">
        <v>8</v>
      </c>
      <c r="C3209" s="347" t="s">
        <v>28152</v>
      </c>
      <c r="D3209" s="347" t="s">
        <v>7053</v>
      </c>
      <c r="E3209" s="347">
        <v>6</v>
      </c>
      <c r="F3209" s="347">
        <v>0.75</v>
      </c>
      <c r="G3209" s="347" t="s">
        <v>11</v>
      </c>
      <c r="H3209" s="349">
        <v>18</v>
      </c>
      <c r="I3209" s="350" t="s">
        <v>12</v>
      </c>
      <c r="J3209" s="351">
        <f t="shared" si="49"/>
        <v>69.900000000000006</v>
      </c>
      <c r="K3209" s="351">
        <v>11.65</v>
      </c>
      <c r="L3209" s="3" t="str">
        <f>IFERROR(INDEX(dbOrdini[PREZZO
VINOLUX],MATCH(A3209,dbOrdini[CODICE
ANKER],0)),"")</f>
        <v/>
      </c>
      <c r="M3209" s="347" t="s">
        <v>28212</v>
      </c>
      <c r="N3209" s="15" t="str">
        <f>IFERROR(INDEX(dbOrdini[ORDINE],MATCH(A3209,dbOrdini[CODICE
ANKER]*(dbOrdini[CODICE
SUPPLY]="GEN24"),0)),"")</f>
        <v/>
      </c>
      <c r="O3209" s="352" t="s">
        <v>8</v>
      </c>
      <c r="P3209" s="347" t="s">
        <v>7054</v>
      </c>
    </row>
    <row r="3210" spans="1:16">
      <c r="A3210" s="347" t="s">
        <v>28917</v>
      </c>
      <c r="B3210" s="348">
        <v>0</v>
      </c>
      <c r="C3210" s="347" t="s">
        <v>28152</v>
      </c>
      <c r="D3210" s="347" t="s">
        <v>28918</v>
      </c>
      <c r="E3210" s="347">
        <v>6</v>
      </c>
      <c r="F3210" s="347">
        <v>0.75</v>
      </c>
      <c r="G3210" s="347" t="s">
        <v>11262</v>
      </c>
      <c r="H3210" s="349">
        <v>18</v>
      </c>
      <c r="I3210" s="350" t="s">
        <v>12</v>
      </c>
      <c r="J3210" s="351">
        <f t="shared" si="49"/>
        <v>81</v>
      </c>
      <c r="K3210" s="351">
        <v>13.5</v>
      </c>
      <c r="L3210" s="3" t="str">
        <f>IFERROR(INDEX(dbOrdini[PREZZO
VINOLUX],MATCH(A3210,dbOrdini[CODICE
ANKER],0)),"")</f>
        <v/>
      </c>
      <c r="M3210" s="347" t="s">
        <v>28212</v>
      </c>
      <c r="N3210" s="15" t="str">
        <f>IFERROR(INDEX(dbOrdini[ORDINE],MATCH(A3210,dbOrdini[CODICE
ANKER]*(dbOrdini[CODICE
SUPPLY]="GEN24"),0)),"")</f>
        <v/>
      </c>
      <c r="O3210" s="352" t="s">
        <v>8</v>
      </c>
      <c r="P3210" s="347" t="s">
        <v>28919</v>
      </c>
    </row>
    <row r="3211" spans="1:16">
      <c r="A3211" s="347" t="s">
        <v>7055</v>
      </c>
      <c r="B3211" s="348">
        <v>0</v>
      </c>
      <c r="C3211" s="347" t="s">
        <v>28152</v>
      </c>
      <c r="D3211" s="347" t="s">
        <v>7056</v>
      </c>
      <c r="E3211" s="347">
        <v>6</v>
      </c>
      <c r="F3211" s="347">
        <v>0.75</v>
      </c>
      <c r="G3211" s="347" t="s">
        <v>11262</v>
      </c>
      <c r="H3211" s="349">
        <v>12.5</v>
      </c>
      <c r="I3211" s="350" t="s">
        <v>12</v>
      </c>
      <c r="J3211" s="351">
        <f t="shared" si="49"/>
        <v>151.5</v>
      </c>
      <c r="K3211" s="351">
        <v>25.25</v>
      </c>
      <c r="L3211" s="3" t="str">
        <f>IFERROR(INDEX(dbOrdini[PREZZO
VINOLUX],MATCH(A3211,dbOrdini[CODICE
ANKER],0)),"")</f>
        <v/>
      </c>
      <c r="M3211" s="347" t="s">
        <v>28233</v>
      </c>
      <c r="N3211" s="15" t="str">
        <f>IFERROR(INDEX(dbOrdini[ORDINE],MATCH(A3211,dbOrdini[CODICE
ANKER]*(dbOrdini[CODICE
SUPPLY]="GEN24"),0)),"")</f>
        <v/>
      </c>
      <c r="O3211" s="352" t="s">
        <v>8</v>
      </c>
      <c r="P3211" s="347" t="s">
        <v>7057</v>
      </c>
    </row>
    <row r="3212" spans="1:16">
      <c r="A3212" s="347" t="s">
        <v>7061</v>
      </c>
      <c r="B3212" s="348">
        <v>8</v>
      </c>
      <c r="C3212" s="347" t="s">
        <v>28152</v>
      </c>
      <c r="D3212" s="347" t="s">
        <v>7059</v>
      </c>
      <c r="E3212" s="347">
        <v>6</v>
      </c>
      <c r="F3212" s="347">
        <v>0.75</v>
      </c>
      <c r="G3212" s="347" t="s">
        <v>11</v>
      </c>
      <c r="H3212" s="349">
        <v>12</v>
      </c>
      <c r="I3212" s="350" t="s">
        <v>12</v>
      </c>
      <c r="J3212" s="351">
        <f t="shared" si="49"/>
        <v>196.5</v>
      </c>
      <c r="K3212" s="351">
        <v>32.75</v>
      </c>
      <c r="L3212" s="3" t="str">
        <f>IFERROR(INDEX(dbOrdini[PREZZO
VINOLUX],MATCH(A3212,dbOrdini[CODICE
ANKER],0)),"")</f>
        <v/>
      </c>
      <c r="M3212" s="347" t="s">
        <v>28233</v>
      </c>
      <c r="N3212" s="15" t="str">
        <f>IFERROR(INDEX(dbOrdini[ORDINE],MATCH(A3212,dbOrdini[CODICE
ANKER]*(dbOrdini[CODICE
SUPPLY]="GEN24"),0)),"")</f>
        <v/>
      </c>
      <c r="O3212" s="352" t="s">
        <v>8</v>
      </c>
      <c r="P3212" s="347" t="s">
        <v>7060</v>
      </c>
    </row>
    <row r="3213" spans="1:16">
      <c r="A3213" s="347" t="s">
        <v>7058</v>
      </c>
      <c r="B3213" s="348">
        <v>11</v>
      </c>
      <c r="C3213" s="347" t="s">
        <v>28152</v>
      </c>
      <c r="D3213" s="347" t="s">
        <v>7059</v>
      </c>
      <c r="E3213" s="347">
        <v>6</v>
      </c>
      <c r="F3213" s="347">
        <v>0.75</v>
      </c>
      <c r="G3213" s="347" t="s">
        <v>11</v>
      </c>
      <c r="H3213" s="349">
        <v>12.5</v>
      </c>
      <c r="I3213" s="350" t="s">
        <v>12</v>
      </c>
      <c r="J3213" s="351">
        <f t="shared" ref="J3213:J3276" si="50">E3213*K3213</f>
        <v>196.5</v>
      </c>
      <c r="K3213" s="351">
        <v>32.75</v>
      </c>
      <c r="L3213" s="3" t="str">
        <f>IFERROR(INDEX(dbOrdini[PREZZO
VINOLUX],MATCH(A3213,dbOrdini[CODICE
ANKER],0)),"")</f>
        <v/>
      </c>
      <c r="M3213" s="347" t="s">
        <v>28233</v>
      </c>
      <c r="N3213" s="15" t="str">
        <f>IFERROR(INDEX(dbOrdini[ORDINE],MATCH(A3213,dbOrdini[CODICE
ANKER]*(dbOrdini[CODICE
SUPPLY]="GEN24"),0)),"")</f>
        <v/>
      </c>
      <c r="O3213" s="352" t="s">
        <v>8</v>
      </c>
      <c r="P3213" s="347" t="s">
        <v>7060</v>
      </c>
    </row>
    <row r="3214" spans="1:16">
      <c r="A3214" s="347" t="s">
        <v>7062</v>
      </c>
      <c r="B3214" s="348">
        <v>76</v>
      </c>
      <c r="C3214" s="347" t="s">
        <v>28152</v>
      </c>
      <c r="D3214" s="347" t="s">
        <v>7063</v>
      </c>
      <c r="E3214" s="347">
        <v>6</v>
      </c>
      <c r="F3214" s="347">
        <v>0.75</v>
      </c>
      <c r="G3214" s="347" t="s">
        <v>11</v>
      </c>
      <c r="H3214" s="349">
        <v>12.5</v>
      </c>
      <c r="I3214" s="350" t="s">
        <v>12</v>
      </c>
      <c r="J3214" s="351">
        <f t="shared" si="50"/>
        <v>210</v>
      </c>
      <c r="K3214" s="351">
        <v>35</v>
      </c>
      <c r="L3214" s="3" t="str">
        <f>IFERROR(INDEX(dbOrdini[PREZZO
VINOLUX],MATCH(A3214,dbOrdini[CODICE
ANKER],0)),"")</f>
        <v/>
      </c>
      <c r="M3214" s="347" t="s">
        <v>28233</v>
      </c>
      <c r="N3214" s="15" t="str">
        <f>IFERROR(INDEX(dbOrdini[ORDINE],MATCH(A3214,dbOrdini[CODICE
ANKER]*(dbOrdini[CODICE
SUPPLY]="GEN24"),0)),"")</f>
        <v/>
      </c>
      <c r="O3214" s="352" t="s">
        <v>8</v>
      </c>
      <c r="P3214" s="347" t="s">
        <v>7064</v>
      </c>
    </row>
    <row r="3215" spans="1:16">
      <c r="A3215" s="347" t="s">
        <v>11871</v>
      </c>
      <c r="B3215" s="348">
        <v>8</v>
      </c>
      <c r="C3215" s="347" t="s">
        <v>28152</v>
      </c>
      <c r="D3215" s="347" t="s">
        <v>11872</v>
      </c>
      <c r="E3215" s="347">
        <v>12</v>
      </c>
      <c r="F3215" s="347">
        <v>1</v>
      </c>
      <c r="G3215" s="347" t="s">
        <v>11</v>
      </c>
      <c r="H3215" s="349">
        <v>40</v>
      </c>
      <c r="I3215" s="350" t="s">
        <v>12</v>
      </c>
      <c r="J3215" s="351">
        <f t="shared" si="50"/>
        <v>71.400000000000006</v>
      </c>
      <c r="K3215" s="351">
        <v>5.95</v>
      </c>
      <c r="L3215" s="3" t="str">
        <f>IFERROR(INDEX(dbOrdini[PREZZO
VINOLUX],MATCH(A3215,dbOrdini[CODICE
ANKER],0)),"")</f>
        <v/>
      </c>
      <c r="M3215" s="347" t="s">
        <v>10535</v>
      </c>
      <c r="N3215" s="15" t="str">
        <f>IFERROR(INDEX(dbOrdini[ORDINE],MATCH(A3215,dbOrdini[CODICE
ANKER]*(dbOrdini[CODICE
SUPPLY]="GEN24"),0)),"")</f>
        <v/>
      </c>
      <c r="O3215" s="352" t="s">
        <v>8</v>
      </c>
      <c r="P3215" s="347" t="s">
        <v>11873</v>
      </c>
    </row>
    <row r="3216" spans="1:16">
      <c r="A3216" s="347" t="s">
        <v>7065</v>
      </c>
      <c r="B3216" s="348">
        <v>625</v>
      </c>
      <c r="C3216" s="347" t="s">
        <v>28152</v>
      </c>
      <c r="D3216" s="347" t="s">
        <v>7066</v>
      </c>
      <c r="E3216" s="347">
        <v>6</v>
      </c>
      <c r="F3216" s="347">
        <v>0.7</v>
      </c>
      <c r="G3216" s="347" t="s">
        <v>11</v>
      </c>
      <c r="H3216" s="349">
        <v>40</v>
      </c>
      <c r="I3216" s="350" t="s">
        <v>12</v>
      </c>
      <c r="J3216" s="351">
        <f t="shared" si="50"/>
        <v>29.700000000000003</v>
      </c>
      <c r="K3216" s="351">
        <v>4.95</v>
      </c>
      <c r="L3216" s="3" t="str">
        <f>IFERROR(INDEX(dbOrdini[PREZZO
VINOLUX],MATCH(A3216,dbOrdini[CODICE
ANKER],0)),"")</f>
        <v/>
      </c>
      <c r="M3216" s="347" t="s">
        <v>10535</v>
      </c>
      <c r="N3216" s="15" t="str">
        <f>IFERROR(INDEX(dbOrdini[ORDINE],MATCH(A3216,dbOrdini[CODICE
ANKER]*(dbOrdini[CODICE
SUPPLY]="GEN24"),0)),"")</f>
        <v/>
      </c>
      <c r="O3216" s="352" t="s">
        <v>8</v>
      </c>
      <c r="P3216" s="347" t="s">
        <v>7067</v>
      </c>
    </row>
    <row r="3217" spans="1:16">
      <c r="A3217" s="347" t="s">
        <v>7068</v>
      </c>
      <c r="B3217" s="348">
        <v>0</v>
      </c>
      <c r="C3217" s="347" t="s">
        <v>28152</v>
      </c>
      <c r="D3217" s="347" t="s">
        <v>7066</v>
      </c>
      <c r="E3217" s="347">
        <v>12</v>
      </c>
      <c r="F3217" s="347">
        <v>1</v>
      </c>
      <c r="G3217" s="347" t="s">
        <v>11</v>
      </c>
      <c r="H3217" s="349">
        <v>40</v>
      </c>
      <c r="I3217" s="350" t="s">
        <v>12</v>
      </c>
      <c r="J3217" s="351">
        <f t="shared" si="50"/>
        <v>71.400000000000006</v>
      </c>
      <c r="K3217" s="351">
        <v>5.95</v>
      </c>
      <c r="L3217" s="3" t="str">
        <f>IFERROR(INDEX(dbOrdini[PREZZO
VINOLUX],MATCH(A3217,dbOrdini[CODICE
ANKER],0)),"")</f>
        <v/>
      </c>
      <c r="M3217" s="347" t="s">
        <v>10535</v>
      </c>
      <c r="N3217" s="15" t="str">
        <f>IFERROR(INDEX(dbOrdini[ORDINE],MATCH(A3217,dbOrdini[CODICE
ANKER]*(dbOrdini[CODICE
SUPPLY]="GEN24"),0)),"")</f>
        <v/>
      </c>
      <c r="O3217" s="352" t="s">
        <v>8</v>
      </c>
      <c r="P3217" s="347" t="s">
        <v>7069</v>
      </c>
    </row>
    <row r="3218" spans="1:16">
      <c r="A3218" s="347" t="s">
        <v>7070</v>
      </c>
      <c r="B3218" s="348">
        <v>4063</v>
      </c>
      <c r="C3218" s="347" t="s">
        <v>28152</v>
      </c>
      <c r="D3218" s="347" t="s">
        <v>7071</v>
      </c>
      <c r="E3218" s="347">
        <v>6</v>
      </c>
      <c r="F3218" s="347">
        <v>0.5</v>
      </c>
      <c r="G3218" s="347" t="s">
        <v>11</v>
      </c>
      <c r="H3218" s="349">
        <v>40</v>
      </c>
      <c r="I3218" s="350" t="s">
        <v>12</v>
      </c>
      <c r="J3218" s="351">
        <f t="shared" si="50"/>
        <v>70.5</v>
      </c>
      <c r="K3218" s="351">
        <v>11.75</v>
      </c>
      <c r="L3218" s="3" t="str">
        <f>IFERROR(INDEX(dbOrdini[PREZZO
VINOLUX],MATCH(A3218,dbOrdini[CODICE
ANKER],0)),"")</f>
        <v/>
      </c>
      <c r="M3218" s="347" t="s">
        <v>10537</v>
      </c>
      <c r="N3218" s="15" t="str">
        <f>IFERROR(INDEX(dbOrdini[ORDINE],MATCH(A3218,dbOrdini[CODICE
ANKER]*(dbOrdini[CODICE
SUPPLY]="GEN24"),0)),"")</f>
        <v/>
      </c>
      <c r="O3218" s="352" t="s">
        <v>8</v>
      </c>
      <c r="P3218" s="347" t="s">
        <v>7072</v>
      </c>
    </row>
    <row r="3219" spans="1:16">
      <c r="A3219" s="347" t="s">
        <v>7073</v>
      </c>
      <c r="B3219" s="348">
        <v>4217</v>
      </c>
      <c r="C3219" s="347" t="s">
        <v>28152</v>
      </c>
      <c r="D3219" s="347" t="s">
        <v>7074</v>
      </c>
      <c r="E3219" s="347">
        <v>6</v>
      </c>
      <c r="F3219" s="347">
        <v>0.5</v>
      </c>
      <c r="G3219" s="347" t="s">
        <v>11</v>
      </c>
      <c r="H3219" s="349">
        <v>37.5</v>
      </c>
      <c r="I3219" s="350" t="s">
        <v>12</v>
      </c>
      <c r="J3219" s="351">
        <f t="shared" si="50"/>
        <v>70.5</v>
      </c>
      <c r="K3219" s="351">
        <v>11.75</v>
      </c>
      <c r="L3219" s="3" t="str">
        <f>IFERROR(INDEX(dbOrdini[PREZZO
VINOLUX],MATCH(A3219,dbOrdini[CODICE
ANKER],0)),"")</f>
        <v/>
      </c>
      <c r="M3219" s="347" t="s">
        <v>10532</v>
      </c>
      <c r="N3219" s="15" t="str">
        <f>IFERROR(INDEX(dbOrdini[ORDINE],MATCH(A3219,dbOrdini[CODICE
ANKER]*(dbOrdini[CODICE
SUPPLY]="GEN24"),0)),"")</f>
        <v/>
      </c>
      <c r="O3219" s="352" t="s">
        <v>8</v>
      </c>
      <c r="P3219" s="347" t="s">
        <v>7075</v>
      </c>
    </row>
    <row r="3220" spans="1:16">
      <c r="A3220" s="347" t="s">
        <v>7076</v>
      </c>
      <c r="B3220" s="348">
        <v>137</v>
      </c>
      <c r="C3220" s="347" t="s">
        <v>28152</v>
      </c>
      <c r="D3220" s="347" t="s">
        <v>7077</v>
      </c>
      <c r="E3220" s="347">
        <v>6</v>
      </c>
      <c r="F3220" s="347">
        <v>0.7</v>
      </c>
      <c r="G3220" s="347" t="s">
        <v>11</v>
      </c>
      <c r="H3220" s="349">
        <v>36</v>
      </c>
      <c r="I3220" s="350" t="s">
        <v>12</v>
      </c>
      <c r="J3220" s="351">
        <f t="shared" si="50"/>
        <v>14.100000000000001</v>
      </c>
      <c r="K3220" s="351">
        <v>2.35</v>
      </c>
      <c r="L3220" s="3" t="str">
        <f>IFERROR(INDEX(dbOrdini[PREZZO
VINOLUX],MATCH(A3220,dbOrdini[CODICE
ANKER],0)),"")</f>
        <v/>
      </c>
      <c r="M3220" s="347" t="s">
        <v>10550</v>
      </c>
      <c r="N3220" s="15" t="str">
        <f>IFERROR(INDEX(dbOrdini[ORDINE],MATCH(A3220,dbOrdini[CODICE
ANKER]*(dbOrdini[CODICE
SUPPLY]="GEN24"),0)),"")</f>
        <v/>
      </c>
      <c r="O3220" s="352" t="s">
        <v>8</v>
      </c>
      <c r="P3220" s="347" t="s">
        <v>7078</v>
      </c>
    </row>
    <row r="3221" spans="1:16">
      <c r="A3221" s="347" t="s">
        <v>7079</v>
      </c>
      <c r="B3221" s="348">
        <v>601</v>
      </c>
      <c r="C3221" s="347" t="s">
        <v>28152</v>
      </c>
      <c r="D3221" s="347" t="s">
        <v>7080</v>
      </c>
      <c r="E3221" s="347">
        <v>6</v>
      </c>
      <c r="F3221" s="347">
        <v>1</v>
      </c>
      <c r="G3221" s="347" t="s">
        <v>11</v>
      </c>
      <c r="H3221" s="349">
        <v>96</v>
      </c>
      <c r="I3221" s="350" t="s">
        <v>12</v>
      </c>
      <c r="J3221" s="351">
        <f t="shared" si="50"/>
        <v>28.5</v>
      </c>
      <c r="K3221" s="351">
        <v>4.75</v>
      </c>
      <c r="L3221" s="3" t="str">
        <f>IFERROR(INDEX(dbOrdini[PREZZO
VINOLUX],MATCH(A3221,dbOrdini[CODICE
ANKER],0)),"")</f>
        <v/>
      </c>
      <c r="M3221" s="347" t="s">
        <v>28181</v>
      </c>
      <c r="N3221" s="15" t="str">
        <f>IFERROR(INDEX(dbOrdini[ORDINE],MATCH(A3221,dbOrdini[CODICE
ANKER]*(dbOrdini[CODICE
SUPPLY]="GEN24"),0)),"")</f>
        <v/>
      </c>
      <c r="O3221" s="352" t="s">
        <v>8</v>
      </c>
      <c r="P3221" s="347" t="s">
        <v>7081</v>
      </c>
    </row>
    <row r="3222" spans="1:16">
      <c r="A3222" s="347" t="s">
        <v>28920</v>
      </c>
      <c r="B3222" s="348">
        <v>0</v>
      </c>
      <c r="C3222" s="347" t="s">
        <v>28152</v>
      </c>
      <c r="D3222" s="347" t="s">
        <v>26325</v>
      </c>
      <c r="E3222" s="347">
        <v>12</v>
      </c>
      <c r="F3222" s="347">
        <v>0.7</v>
      </c>
      <c r="G3222" s="347" t="s">
        <v>11</v>
      </c>
      <c r="H3222" s="349">
        <v>40</v>
      </c>
      <c r="I3222" s="350" t="s">
        <v>12</v>
      </c>
      <c r="J3222" s="351">
        <f t="shared" si="50"/>
        <v>258</v>
      </c>
      <c r="K3222" s="351">
        <v>21.5</v>
      </c>
      <c r="L3222" s="3" t="str">
        <f>IFERROR(INDEX(dbOrdini[PREZZO
VINOLUX],MATCH(A3222,dbOrdini[CODICE
ANKER],0)),"")</f>
        <v/>
      </c>
      <c r="M3222" s="347" t="s">
        <v>10533</v>
      </c>
      <c r="N3222" s="15" t="str">
        <f>IFERROR(INDEX(dbOrdini[ORDINE],MATCH(A3222,dbOrdini[CODICE
ANKER]*(dbOrdini[CODICE
SUPPLY]="GEN24"),0)),"")</f>
        <v/>
      </c>
      <c r="O3222" s="352" t="s">
        <v>8</v>
      </c>
      <c r="P3222" s="347" t="s">
        <v>28921</v>
      </c>
    </row>
    <row r="3223" spans="1:16">
      <c r="A3223" s="347" t="s">
        <v>7082</v>
      </c>
      <c r="B3223" s="348">
        <v>21</v>
      </c>
      <c r="C3223" s="347" t="s">
        <v>28152</v>
      </c>
      <c r="D3223" s="347" t="s">
        <v>7083</v>
      </c>
      <c r="E3223" s="347">
        <v>12</v>
      </c>
      <c r="F3223" s="347">
        <v>0.7</v>
      </c>
      <c r="G3223" s="347" t="s">
        <v>11</v>
      </c>
      <c r="H3223" s="349">
        <v>40</v>
      </c>
      <c r="I3223" s="350" t="s">
        <v>12</v>
      </c>
      <c r="J3223" s="351">
        <f t="shared" si="50"/>
        <v>210</v>
      </c>
      <c r="K3223" s="351">
        <v>17.5</v>
      </c>
      <c r="L3223" s="3" t="str">
        <f>IFERROR(INDEX(dbOrdini[PREZZO
VINOLUX],MATCH(A3223,dbOrdini[CODICE
ANKER],0)),"")</f>
        <v/>
      </c>
      <c r="M3223" s="347" t="s">
        <v>10533</v>
      </c>
      <c r="N3223" s="15" t="str">
        <f>IFERROR(INDEX(dbOrdini[ORDINE],MATCH(A3223,dbOrdini[CODICE
ANKER]*(dbOrdini[CODICE
SUPPLY]="GEN24"),0)),"")</f>
        <v/>
      </c>
      <c r="O3223" s="352" t="s">
        <v>8</v>
      </c>
      <c r="P3223" s="347" t="s">
        <v>7084</v>
      </c>
    </row>
    <row r="3224" spans="1:16">
      <c r="A3224" s="347" t="s">
        <v>7085</v>
      </c>
      <c r="B3224" s="348">
        <v>0</v>
      </c>
      <c r="C3224" s="347" t="s">
        <v>28152</v>
      </c>
      <c r="D3224" s="347" t="s">
        <v>7086</v>
      </c>
      <c r="E3224" s="347">
        <v>6</v>
      </c>
      <c r="F3224" s="347">
        <v>0.7</v>
      </c>
      <c r="G3224" s="347" t="s">
        <v>11</v>
      </c>
      <c r="H3224" s="349">
        <v>41.5</v>
      </c>
      <c r="I3224" s="350" t="s">
        <v>12</v>
      </c>
      <c r="J3224" s="351">
        <f t="shared" si="50"/>
        <v>39.900000000000006</v>
      </c>
      <c r="K3224" s="351">
        <v>6.65</v>
      </c>
      <c r="L3224" s="3" t="str">
        <f>IFERROR(INDEX(dbOrdini[PREZZO
VINOLUX],MATCH(A3224,dbOrdini[CODICE
ANKER],0)),"")</f>
        <v/>
      </c>
      <c r="M3224" s="347" t="s">
        <v>28187</v>
      </c>
      <c r="N3224" s="15" t="str">
        <f>IFERROR(INDEX(dbOrdini[ORDINE],MATCH(A3224,dbOrdini[CODICE
ANKER]*(dbOrdini[CODICE
SUPPLY]="GEN24"),0)),"")</f>
        <v/>
      </c>
      <c r="O3224" s="352" t="s">
        <v>8</v>
      </c>
      <c r="P3224" s="347" t="s">
        <v>7087</v>
      </c>
    </row>
    <row r="3225" spans="1:16">
      <c r="A3225" s="347" t="s">
        <v>7088</v>
      </c>
      <c r="B3225" s="348">
        <v>0</v>
      </c>
      <c r="C3225" s="347" t="s">
        <v>28152</v>
      </c>
      <c r="D3225" s="347" t="s">
        <v>7089</v>
      </c>
      <c r="E3225" s="347">
        <v>6</v>
      </c>
      <c r="F3225" s="347">
        <v>1</v>
      </c>
      <c r="G3225" s="347" t="s">
        <v>11</v>
      </c>
      <c r="H3225" s="349">
        <v>37.5</v>
      </c>
      <c r="I3225" s="350" t="s">
        <v>12</v>
      </c>
      <c r="J3225" s="351">
        <f t="shared" si="50"/>
        <v>21.6</v>
      </c>
      <c r="K3225" s="351">
        <v>3.6</v>
      </c>
      <c r="L3225" s="3" t="str">
        <f>IFERROR(INDEX(dbOrdini[PREZZO
VINOLUX],MATCH(A3225,dbOrdini[CODICE
ANKER],0)),"")</f>
        <v/>
      </c>
      <c r="M3225" s="347" t="s">
        <v>10535</v>
      </c>
      <c r="N3225" s="15" t="str">
        <f>IFERROR(INDEX(dbOrdini[ORDINE],MATCH(A3225,dbOrdini[CODICE
ANKER]*(dbOrdini[CODICE
SUPPLY]="GEN24"),0)),"")</f>
        <v/>
      </c>
      <c r="O3225" s="352" t="s">
        <v>8</v>
      </c>
      <c r="P3225" s="347" t="s">
        <v>7090</v>
      </c>
    </row>
    <row r="3226" spans="1:16">
      <c r="A3226" s="347" t="s">
        <v>7091</v>
      </c>
      <c r="B3226" s="348">
        <v>9</v>
      </c>
      <c r="C3226" s="347" t="s">
        <v>28152</v>
      </c>
      <c r="D3226" s="347" t="s">
        <v>7092</v>
      </c>
      <c r="E3226" s="347">
        <v>6</v>
      </c>
      <c r="F3226" s="347">
        <v>1</v>
      </c>
      <c r="G3226" s="347" t="s">
        <v>11262</v>
      </c>
      <c r="H3226" s="349">
        <v>37.5</v>
      </c>
      <c r="I3226" s="350" t="s">
        <v>12</v>
      </c>
      <c r="J3226" s="351">
        <f t="shared" si="50"/>
        <v>21.6</v>
      </c>
      <c r="K3226" s="351">
        <v>3.6</v>
      </c>
      <c r="L3226" s="3" t="str">
        <f>IFERROR(INDEX(dbOrdini[PREZZO
VINOLUX],MATCH(A3226,dbOrdini[CODICE
ANKER],0)),"")</f>
        <v/>
      </c>
      <c r="M3226" s="347" t="s">
        <v>10551</v>
      </c>
      <c r="N3226" s="15" t="str">
        <f>IFERROR(INDEX(dbOrdini[ORDINE],MATCH(A3226,dbOrdini[CODICE
ANKER]*(dbOrdini[CODICE
SUPPLY]="GEN24"),0)),"")</f>
        <v/>
      </c>
      <c r="O3226" s="352" t="s">
        <v>8</v>
      </c>
      <c r="P3226" s="347" t="s">
        <v>7093</v>
      </c>
    </row>
    <row r="3227" spans="1:16">
      <c r="A3227" s="347" t="s">
        <v>7094</v>
      </c>
      <c r="B3227" s="348">
        <v>110</v>
      </c>
      <c r="C3227" s="347" t="s">
        <v>28152</v>
      </c>
      <c r="D3227" s="347" t="s">
        <v>7095</v>
      </c>
      <c r="E3227" s="347">
        <v>6</v>
      </c>
      <c r="F3227" s="347">
        <v>1</v>
      </c>
      <c r="G3227" s="347" t="s">
        <v>11</v>
      </c>
      <c r="H3227" s="349">
        <v>40</v>
      </c>
      <c r="I3227" s="350" t="s">
        <v>12</v>
      </c>
      <c r="J3227" s="351">
        <f t="shared" si="50"/>
        <v>45</v>
      </c>
      <c r="K3227" s="351">
        <v>7.5</v>
      </c>
      <c r="L3227" s="3" t="str">
        <f>IFERROR(INDEX(dbOrdini[PREZZO
VINOLUX],MATCH(A3227,dbOrdini[CODICE
ANKER],0)),"")</f>
        <v/>
      </c>
      <c r="M3227" s="347" t="s">
        <v>10533</v>
      </c>
      <c r="N3227" s="15" t="str">
        <f>IFERROR(INDEX(dbOrdini[ORDINE],MATCH(A3227,dbOrdini[CODICE
ANKER]*(dbOrdini[CODICE
SUPPLY]="GEN24"),0)),"")</f>
        <v/>
      </c>
      <c r="O3227" s="352" t="s">
        <v>8</v>
      </c>
      <c r="P3227" s="347" t="s">
        <v>7096</v>
      </c>
    </row>
    <row r="3228" spans="1:16">
      <c r="A3228" s="347" t="s">
        <v>7097</v>
      </c>
      <c r="B3228" s="348">
        <v>41</v>
      </c>
      <c r="C3228" s="347" t="s">
        <v>28152</v>
      </c>
      <c r="D3228" s="347" t="s">
        <v>7095</v>
      </c>
      <c r="E3228" s="347">
        <v>12</v>
      </c>
      <c r="F3228" s="347">
        <v>1</v>
      </c>
      <c r="G3228" s="347" t="s">
        <v>11</v>
      </c>
      <c r="H3228" s="349">
        <v>40</v>
      </c>
      <c r="I3228" s="350" t="s">
        <v>12</v>
      </c>
      <c r="J3228" s="351">
        <f t="shared" si="50"/>
        <v>88.800000000000011</v>
      </c>
      <c r="K3228" s="351">
        <v>7.4</v>
      </c>
      <c r="L3228" s="3" t="str">
        <f>IFERROR(INDEX(dbOrdini[PREZZO
VINOLUX],MATCH(A3228,dbOrdini[CODICE
ANKER],0)),"")</f>
        <v/>
      </c>
      <c r="M3228" s="347" t="s">
        <v>10533</v>
      </c>
      <c r="N3228" s="15" t="str">
        <f>IFERROR(INDEX(dbOrdini[ORDINE],MATCH(A3228,dbOrdini[CODICE
ANKER]*(dbOrdini[CODICE
SUPPLY]="GEN24"),0)),"")</f>
        <v/>
      </c>
      <c r="O3228" s="352" t="s">
        <v>8</v>
      </c>
      <c r="P3228" s="347" t="s">
        <v>7096</v>
      </c>
    </row>
    <row r="3229" spans="1:16">
      <c r="A3229" s="347" t="s">
        <v>7098</v>
      </c>
      <c r="B3229" s="348">
        <v>0</v>
      </c>
      <c r="C3229" s="347" t="s">
        <v>28152</v>
      </c>
      <c r="D3229" s="347" t="s">
        <v>7099</v>
      </c>
      <c r="E3229" s="347">
        <v>12</v>
      </c>
      <c r="F3229" s="347">
        <v>1</v>
      </c>
      <c r="G3229" s="347" t="s">
        <v>11</v>
      </c>
      <c r="H3229" s="349">
        <v>40</v>
      </c>
      <c r="I3229" s="350" t="s">
        <v>12</v>
      </c>
      <c r="J3229" s="351">
        <f t="shared" si="50"/>
        <v>39</v>
      </c>
      <c r="K3229" s="351">
        <v>3.25</v>
      </c>
      <c r="L3229" s="3" t="str">
        <f>IFERROR(INDEX(dbOrdini[PREZZO
VINOLUX],MATCH(A3229,dbOrdini[CODICE
ANKER],0)),"")</f>
        <v/>
      </c>
      <c r="M3229" s="347" t="s">
        <v>10533</v>
      </c>
      <c r="N3229" s="15" t="str">
        <f>IFERROR(INDEX(dbOrdini[ORDINE],MATCH(A3229,dbOrdini[CODICE
ANKER]*(dbOrdini[CODICE
SUPPLY]="GEN24"),0)),"")</f>
        <v/>
      </c>
      <c r="O3229" s="352" t="s">
        <v>8</v>
      </c>
      <c r="P3229" s="347" t="s">
        <v>7100</v>
      </c>
    </row>
    <row r="3230" spans="1:16">
      <c r="A3230" s="347" t="s">
        <v>7101</v>
      </c>
      <c r="B3230" s="348">
        <v>0</v>
      </c>
      <c r="C3230" s="347" t="s">
        <v>28152</v>
      </c>
      <c r="D3230" s="347" t="s">
        <v>7102</v>
      </c>
      <c r="E3230" s="347">
        <v>12</v>
      </c>
      <c r="F3230" s="347">
        <v>1</v>
      </c>
      <c r="G3230" s="347" t="s">
        <v>11</v>
      </c>
      <c r="H3230" s="349">
        <v>40</v>
      </c>
      <c r="I3230" s="350" t="s">
        <v>12</v>
      </c>
      <c r="J3230" s="351">
        <f t="shared" si="50"/>
        <v>39.599999999999994</v>
      </c>
      <c r="K3230" s="351">
        <v>3.3</v>
      </c>
      <c r="L3230" s="3" t="str">
        <f>IFERROR(INDEX(dbOrdini[PREZZO
VINOLUX],MATCH(A3230,dbOrdini[CODICE
ANKER],0)),"")</f>
        <v/>
      </c>
      <c r="M3230" s="347" t="s">
        <v>10532</v>
      </c>
      <c r="N3230" s="15" t="str">
        <f>IFERROR(INDEX(dbOrdini[ORDINE],MATCH(A3230,dbOrdini[CODICE
ANKER]*(dbOrdini[CODICE
SUPPLY]="GEN24"),0)),"")</f>
        <v/>
      </c>
      <c r="O3230" s="352" t="s">
        <v>8</v>
      </c>
      <c r="P3230" s="347" t="s">
        <v>7103</v>
      </c>
    </row>
    <row r="3231" spans="1:16">
      <c r="A3231" s="347" t="s">
        <v>7104</v>
      </c>
      <c r="B3231" s="348">
        <v>0</v>
      </c>
      <c r="C3231" s="347" t="s">
        <v>28152</v>
      </c>
      <c r="D3231" s="347" t="s">
        <v>7105</v>
      </c>
      <c r="E3231" s="347">
        <v>12</v>
      </c>
      <c r="F3231" s="347">
        <v>1</v>
      </c>
      <c r="G3231" s="347" t="s">
        <v>11</v>
      </c>
      <c r="H3231" s="349">
        <v>40</v>
      </c>
      <c r="I3231" s="350" t="s">
        <v>12</v>
      </c>
      <c r="J3231" s="351">
        <f t="shared" si="50"/>
        <v>39.599999999999994</v>
      </c>
      <c r="K3231" s="351">
        <v>3.3</v>
      </c>
      <c r="L3231" s="3" t="str">
        <f>IFERROR(INDEX(dbOrdini[PREZZO
VINOLUX],MATCH(A3231,dbOrdini[CODICE
ANKER],0)),"")</f>
        <v/>
      </c>
      <c r="M3231" s="347" t="s">
        <v>10533</v>
      </c>
      <c r="N3231" s="15" t="str">
        <f>IFERROR(INDEX(dbOrdini[ORDINE],MATCH(A3231,dbOrdini[CODICE
ANKER]*(dbOrdini[CODICE
SUPPLY]="GEN24"),0)),"")</f>
        <v/>
      </c>
      <c r="O3231" s="352" t="s">
        <v>8</v>
      </c>
      <c r="P3231" s="347" t="s">
        <v>7106</v>
      </c>
    </row>
    <row r="3232" spans="1:16">
      <c r="A3232" s="347" t="s">
        <v>7107</v>
      </c>
      <c r="B3232" s="348">
        <v>49</v>
      </c>
      <c r="C3232" s="347" t="s">
        <v>28152</v>
      </c>
      <c r="D3232" s="347" t="s">
        <v>7108</v>
      </c>
      <c r="E3232" s="347">
        <v>6</v>
      </c>
      <c r="F3232" s="347">
        <v>0.7</v>
      </c>
      <c r="G3232" s="347" t="s">
        <v>11</v>
      </c>
      <c r="H3232" s="349">
        <v>40</v>
      </c>
      <c r="I3232" s="350" t="s">
        <v>12</v>
      </c>
      <c r="J3232" s="351">
        <f t="shared" si="50"/>
        <v>87</v>
      </c>
      <c r="K3232" s="351">
        <v>14.5</v>
      </c>
      <c r="L3232" s="3" t="str">
        <f>IFERROR(INDEX(dbOrdini[PREZZO
VINOLUX],MATCH(A3232,dbOrdini[CODICE
ANKER],0)),"")</f>
        <v/>
      </c>
      <c r="M3232" s="347" t="s">
        <v>10535</v>
      </c>
      <c r="N3232" s="15" t="str">
        <f>IFERROR(INDEX(dbOrdini[ORDINE],MATCH(A3232,dbOrdini[CODICE
ANKER]*(dbOrdini[CODICE
SUPPLY]="GEN24"),0)),"")</f>
        <v/>
      </c>
      <c r="O3232" s="352" t="s">
        <v>8</v>
      </c>
      <c r="P3232" s="347" t="s">
        <v>7109</v>
      </c>
    </row>
    <row r="3233" spans="1:16">
      <c r="A3233" s="347" t="s">
        <v>7110</v>
      </c>
      <c r="B3233" s="348">
        <v>1</v>
      </c>
      <c r="C3233" s="347" t="s">
        <v>28152</v>
      </c>
      <c r="D3233" s="347" t="s">
        <v>7111</v>
      </c>
      <c r="E3233" s="347">
        <v>6</v>
      </c>
      <c r="F3233" s="347">
        <v>0.75</v>
      </c>
      <c r="G3233" s="347" t="s">
        <v>11</v>
      </c>
      <c r="H3233" s="349">
        <v>12</v>
      </c>
      <c r="I3233" s="350" t="s">
        <v>12</v>
      </c>
      <c r="J3233" s="351">
        <f t="shared" si="50"/>
        <v>133.5</v>
      </c>
      <c r="K3233" s="351">
        <v>22.25</v>
      </c>
      <c r="L3233" s="3" t="str">
        <f>IFERROR(INDEX(dbOrdini[PREZZO
VINOLUX],MATCH(A3233,dbOrdini[CODICE
ANKER],0)),"")</f>
        <v/>
      </c>
      <c r="M3233" s="347" t="s">
        <v>28233</v>
      </c>
      <c r="N3233" s="15" t="str">
        <f>IFERROR(INDEX(dbOrdini[ORDINE],MATCH(A3233,dbOrdini[CODICE
ANKER]*(dbOrdini[CODICE
SUPPLY]="GEN24"),0)),"")</f>
        <v/>
      </c>
      <c r="O3233" s="352" t="s">
        <v>8</v>
      </c>
      <c r="P3233" s="347" t="s">
        <v>7112</v>
      </c>
    </row>
    <row r="3234" spans="1:16">
      <c r="A3234" s="347" t="s">
        <v>11874</v>
      </c>
      <c r="B3234" s="348">
        <v>84</v>
      </c>
      <c r="C3234" s="347" t="s">
        <v>28152</v>
      </c>
      <c r="D3234" s="347" t="s">
        <v>11875</v>
      </c>
      <c r="E3234" s="347">
        <v>6</v>
      </c>
      <c r="F3234" s="347">
        <v>0.75</v>
      </c>
      <c r="G3234" s="347" t="s">
        <v>11</v>
      </c>
      <c r="H3234" s="349">
        <v>12</v>
      </c>
      <c r="I3234" s="350" t="s">
        <v>12</v>
      </c>
      <c r="J3234" s="351">
        <f t="shared" si="50"/>
        <v>133.5</v>
      </c>
      <c r="K3234" s="351">
        <v>22.25</v>
      </c>
      <c r="L3234" s="3" t="str">
        <f>IFERROR(INDEX(dbOrdini[PREZZO
VINOLUX],MATCH(A3234,dbOrdini[CODICE
ANKER],0)),"")</f>
        <v/>
      </c>
      <c r="M3234" s="347" t="s">
        <v>28233</v>
      </c>
      <c r="N3234" s="15" t="str">
        <f>IFERROR(INDEX(dbOrdini[ORDINE],MATCH(A3234,dbOrdini[CODICE
ANKER]*(dbOrdini[CODICE
SUPPLY]="GEN24"),0)),"")</f>
        <v/>
      </c>
      <c r="O3234" s="352" t="s">
        <v>8</v>
      </c>
      <c r="P3234" s="347" t="s">
        <v>11876</v>
      </c>
    </row>
    <row r="3235" spans="1:16">
      <c r="A3235" s="347" t="s">
        <v>7113</v>
      </c>
      <c r="B3235" s="348">
        <v>0</v>
      </c>
      <c r="C3235" s="347" t="s">
        <v>28152</v>
      </c>
      <c r="D3235" s="347" t="s">
        <v>7114</v>
      </c>
      <c r="E3235" s="347">
        <v>6</v>
      </c>
      <c r="F3235" s="347">
        <v>0.75</v>
      </c>
      <c r="G3235" s="347" t="s">
        <v>11</v>
      </c>
      <c r="H3235" s="349">
        <v>13.5</v>
      </c>
      <c r="I3235" s="350" t="s">
        <v>12</v>
      </c>
      <c r="J3235" s="351">
        <f t="shared" si="50"/>
        <v>109.19999999999999</v>
      </c>
      <c r="K3235" s="351">
        <v>18.2</v>
      </c>
      <c r="L3235" s="3" t="str">
        <f>IFERROR(INDEX(dbOrdini[PREZZO
VINOLUX],MATCH(A3235,dbOrdini[CODICE
ANKER],0)),"")</f>
        <v/>
      </c>
      <c r="M3235" s="347" t="s">
        <v>28211</v>
      </c>
      <c r="N3235" s="15" t="str">
        <f>IFERROR(INDEX(dbOrdini[ORDINE],MATCH(A3235,dbOrdini[CODICE
ANKER]*(dbOrdini[CODICE
SUPPLY]="GEN24"),0)),"")</f>
        <v/>
      </c>
      <c r="O3235" s="352" t="s">
        <v>8</v>
      </c>
      <c r="P3235" s="347" t="s">
        <v>476</v>
      </c>
    </row>
    <row r="3236" spans="1:16">
      <c r="A3236" s="347" t="s">
        <v>28922</v>
      </c>
      <c r="B3236" s="348">
        <v>0</v>
      </c>
      <c r="C3236" s="347" t="s">
        <v>28152</v>
      </c>
      <c r="D3236" s="347" t="s">
        <v>28923</v>
      </c>
      <c r="E3236" s="347">
        <v>6</v>
      </c>
      <c r="F3236" s="347">
        <v>0.75</v>
      </c>
      <c r="G3236" s="347" t="s">
        <v>11</v>
      </c>
      <c r="H3236" s="349">
        <v>13</v>
      </c>
      <c r="I3236" s="350" t="s">
        <v>12</v>
      </c>
      <c r="J3236" s="351">
        <f t="shared" si="50"/>
        <v>68.400000000000006</v>
      </c>
      <c r="K3236" s="351">
        <v>11.4</v>
      </c>
      <c r="L3236" s="3" t="str">
        <f>IFERROR(INDEX(dbOrdini[PREZZO
VINOLUX],MATCH(A3236,dbOrdini[CODICE
ANKER],0)),"")</f>
        <v/>
      </c>
      <c r="M3236" s="347" t="s">
        <v>28211</v>
      </c>
      <c r="N3236" s="15" t="str">
        <f>IFERROR(INDEX(dbOrdini[ORDINE],MATCH(A3236,dbOrdini[CODICE
ANKER]*(dbOrdini[CODICE
SUPPLY]="GEN24"),0)),"")</f>
        <v/>
      </c>
      <c r="O3236" s="352" t="s">
        <v>8</v>
      </c>
      <c r="P3236" s="347" t="s">
        <v>28924</v>
      </c>
    </row>
    <row r="3237" spans="1:16">
      <c r="A3237" s="347" t="s">
        <v>7115</v>
      </c>
      <c r="B3237" s="348">
        <v>11</v>
      </c>
      <c r="C3237" s="347" t="s">
        <v>28152</v>
      </c>
      <c r="D3237" s="347" t="s">
        <v>7116</v>
      </c>
      <c r="E3237" s="347">
        <v>6</v>
      </c>
      <c r="F3237" s="347">
        <v>0.75</v>
      </c>
      <c r="G3237" s="347" t="s">
        <v>11</v>
      </c>
      <c r="H3237" s="349">
        <v>13</v>
      </c>
      <c r="I3237" s="350" t="s">
        <v>12</v>
      </c>
      <c r="J3237" s="351">
        <f t="shared" si="50"/>
        <v>59.099999999999994</v>
      </c>
      <c r="K3237" s="351">
        <v>9.85</v>
      </c>
      <c r="L3237" s="3" t="str">
        <f>IFERROR(INDEX(dbOrdini[PREZZO
VINOLUX],MATCH(A3237,dbOrdini[CODICE
ANKER],0)),"")</f>
        <v/>
      </c>
      <c r="M3237" s="347" t="s">
        <v>28211</v>
      </c>
      <c r="N3237" s="15" t="str">
        <f>IFERROR(INDEX(dbOrdini[ORDINE],MATCH(A3237,dbOrdini[CODICE
ANKER]*(dbOrdini[CODICE
SUPPLY]="GEN24"),0)),"")</f>
        <v/>
      </c>
      <c r="O3237" s="352" t="s">
        <v>8</v>
      </c>
      <c r="P3237" s="347" t="s">
        <v>28925</v>
      </c>
    </row>
    <row r="3238" spans="1:16">
      <c r="A3238" s="347" t="s">
        <v>7117</v>
      </c>
      <c r="B3238" s="348">
        <v>3</v>
      </c>
      <c r="C3238" s="347" t="s">
        <v>28152</v>
      </c>
      <c r="D3238" s="347" t="s">
        <v>7118</v>
      </c>
      <c r="E3238" s="347">
        <v>6</v>
      </c>
      <c r="F3238" s="347">
        <v>0.75</v>
      </c>
      <c r="G3238" s="347" t="s">
        <v>11</v>
      </c>
      <c r="H3238" s="349">
        <v>12.5</v>
      </c>
      <c r="I3238" s="350" t="s">
        <v>12</v>
      </c>
      <c r="J3238" s="351">
        <f t="shared" si="50"/>
        <v>36.900000000000006</v>
      </c>
      <c r="K3238" s="351">
        <v>6.15</v>
      </c>
      <c r="L3238" s="3" t="str">
        <f>IFERROR(INDEX(dbOrdini[PREZZO
VINOLUX],MATCH(A3238,dbOrdini[CODICE
ANKER],0)),"")</f>
        <v/>
      </c>
      <c r="M3238" s="347" t="s">
        <v>28210</v>
      </c>
      <c r="N3238" s="15" t="str">
        <f>IFERROR(INDEX(dbOrdini[ORDINE],MATCH(A3238,dbOrdini[CODICE
ANKER]*(dbOrdini[CODICE
SUPPLY]="GEN24"),0)),"")</f>
        <v/>
      </c>
      <c r="O3238" s="352" t="s">
        <v>8</v>
      </c>
      <c r="P3238" s="347" t="s">
        <v>7119</v>
      </c>
    </row>
    <row r="3239" spans="1:16">
      <c r="A3239" s="347" t="s">
        <v>7120</v>
      </c>
      <c r="B3239" s="348">
        <v>24</v>
      </c>
      <c r="C3239" s="347" t="s">
        <v>28152</v>
      </c>
      <c r="D3239" s="347" t="s">
        <v>7121</v>
      </c>
      <c r="E3239" s="347">
        <v>6</v>
      </c>
      <c r="F3239" s="347">
        <v>0.75</v>
      </c>
      <c r="G3239" s="347" t="s">
        <v>11</v>
      </c>
      <c r="H3239" s="349">
        <v>12.5</v>
      </c>
      <c r="I3239" s="350" t="s">
        <v>12</v>
      </c>
      <c r="J3239" s="351">
        <f t="shared" si="50"/>
        <v>34.5</v>
      </c>
      <c r="K3239" s="351">
        <v>5.75</v>
      </c>
      <c r="L3239" s="3" t="str">
        <f>IFERROR(INDEX(dbOrdini[PREZZO
VINOLUX],MATCH(A3239,dbOrdini[CODICE
ANKER],0)),"")</f>
        <v/>
      </c>
      <c r="M3239" s="347" t="s">
        <v>28210</v>
      </c>
      <c r="N3239" s="15" t="str">
        <f>IFERROR(INDEX(dbOrdini[ORDINE],MATCH(A3239,dbOrdini[CODICE
ANKER]*(dbOrdini[CODICE
SUPPLY]="GEN24"),0)),"")</f>
        <v/>
      </c>
      <c r="O3239" s="352" t="s">
        <v>8</v>
      </c>
      <c r="P3239" s="347" t="s">
        <v>7119</v>
      </c>
    </row>
    <row r="3240" spans="1:16">
      <c r="A3240" s="347" t="s">
        <v>7122</v>
      </c>
      <c r="B3240" s="348">
        <v>30</v>
      </c>
      <c r="C3240" s="347" t="s">
        <v>28152</v>
      </c>
      <c r="D3240" s="347" t="s">
        <v>7123</v>
      </c>
      <c r="E3240" s="347">
        <v>6</v>
      </c>
      <c r="F3240" s="347">
        <v>0.75</v>
      </c>
      <c r="G3240" s="347" t="s">
        <v>11</v>
      </c>
      <c r="H3240" s="349">
        <v>13</v>
      </c>
      <c r="I3240" s="350" t="s">
        <v>12</v>
      </c>
      <c r="J3240" s="351">
        <f t="shared" si="50"/>
        <v>35.099999999999994</v>
      </c>
      <c r="K3240" s="351">
        <v>5.85</v>
      </c>
      <c r="L3240" s="3" t="str">
        <f>IFERROR(INDEX(dbOrdini[PREZZO
VINOLUX],MATCH(A3240,dbOrdini[CODICE
ANKER],0)),"")</f>
        <v/>
      </c>
      <c r="M3240" s="347" t="s">
        <v>28210</v>
      </c>
      <c r="N3240" s="15" t="str">
        <f>IFERROR(INDEX(dbOrdini[ORDINE],MATCH(A3240,dbOrdini[CODICE
ANKER]*(dbOrdini[CODICE
SUPPLY]="GEN24"),0)),"")</f>
        <v/>
      </c>
      <c r="O3240" s="352" t="s">
        <v>8</v>
      </c>
      <c r="P3240" s="347" t="s">
        <v>7124</v>
      </c>
    </row>
    <row r="3241" spans="1:16">
      <c r="A3241" s="347" t="s">
        <v>7125</v>
      </c>
      <c r="B3241" s="348">
        <v>15</v>
      </c>
      <c r="C3241" s="347" t="s">
        <v>28152</v>
      </c>
      <c r="D3241" s="347" t="s">
        <v>7126</v>
      </c>
      <c r="E3241" s="347">
        <v>6</v>
      </c>
      <c r="F3241" s="347">
        <v>0.75</v>
      </c>
      <c r="G3241" s="347" t="s">
        <v>11</v>
      </c>
      <c r="H3241" s="349">
        <v>13</v>
      </c>
      <c r="I3241" s="350" t="s">
        <v>12</v>
      </c>
      <c r="J3241" s="351">
        <f t="shared" si="50"/>
        <v>31.5</v>
      </c>
      <c r="K3241" s="351">
        <v>5.25</v>
      </c>
      <c r="L3241" s="3" t="str">
        <f>IFERROR(INDEX(dbOrdini[PREZZO
VINOLUX],MATCH(A3241,dbOrdini[CODICE
ANKER],0)),"")</f>
        <v/>
      </c>
      <c r="M3241" s="347" t="s">
        <v>28210</v>
      </c>
      <c r="N3241" s="15" t="str">
        <f>IFERROR(INDEX(dbOrdini[ORDINE],MATCH(A3241,dbOrdini[CODICE
ANKER]*(dbOrdini[CODICE
SUPPLY]="GEN24"),0)),"")</f>
        <v/>
      </c>
      <c r="O3241" s="352" t="s">
        <v>8</v>
      </c>
      <c r="P3241" s="347" t="s">
        <v>7124</v>
      </c>
    </row>
    <row r="3242" spans="1:16">
      <c r="A3242" s="347" t="s">
        <v>28926</v>
      </c>
      <c r="B3242" s="348">
        <v>0</v>
      </c>
      <c r="C3242" s="347" t="s">
        <v>28152</v>
      </c>
      <c r="D3242" s="347" t="s">
        <v>28927</v>
      </c>
      <c r="E3242" s="347">
        <v>6</v>
      </c>
      <c r="F3242" s="347">
        <v>0.75</v>
      </c>
      <c r="G3242" s="347" t="s">
        <v>11</v>
      </c>
      <c r="H3242" s="349">
        <v>13</v>
      </c>
      <c r="I3242" s="350" t="s">
        <v>12</v>
      </c>
      <c r="J3242" s="351">
        <f t="shared" si="50"/>
        <v>36.900000000000006</v>
      </c>
      <c r="K3242" s="351">
        <v>6.15</v>
      </c>
      <c r="L3242" s="3" t="str">
        <f>IFERROR(INDEX(dbOrdini[PREZZO
VINOLUX],MATCH(A3242,dbOrdini[CODICE
ANKER],0)),"")</f>
        <v/>
      </c>
      <c r="M3242" s="347" t="s">
        <v>28211</v>
      </c>
      <c r="N3242" s="15" t="str">
        <f>IFERROR(INDEX(dbOrdini[ORDINE],MATCH(A3242,dbOrdini[CODICE
ANKER]*(dbOrdini[CODICE
SUPPLY]="GEN24"),0)),"")</f>
        <v/>
      </c>
      <c r="O3242" s="352" t="s">
        <v>8</v>
      </c>
      <c r="P3242" s="347" t="s">
        <v>7127</v>
      </c>
    </row>
    <row r="3243" spans="1:16">
      <c r="A3243" s="347" t="s">
        <v>7128</v>
      </c>
      <c r="B3243" s="348">
        <v>22</v>
      </c>
      <c r="C3243" s="347" t="s">
        <v>28152</v>
      </c>
      <c r="D3243" s="347" t="s">
        <v>7129</v>
      </c>
      <c r="E3243" s="347">
        <v>6</v>
      </c>
      <c r="F3243" s="347">
        <v>0.75</v>
      </c>
      <c r="G3243" s="347" t="s">
        <v>11</v>
      </c>
      <c r="H3243" s="349">
        <v>13</v>
      </c>
      <c r="I3243" s="350" t="s">
        <v>12</v>
      </c>
      <c r="J3243" s="351">
        <f t="shared" si="50"/>
        <v>32.099999999999994</v>
      </c>
      <c r="K3243" s="351">
        <v>5.35</v>
      </c>
      <c r="L3243" s="3" t="str">
        <f>IFERROR(INDEX(dbOrdini[PREZZO
VINOLUX],MATCH(A3243,dbOrdini[CODICE
ANKER],0)),"")</f>
        <v/>
      </c>
      <c r="M3243" s="347" t="s">
        <v>28211</v>
      </c>
      <c r="N3243" s="15" t="str">
        <f>IFERROR(INDEX(dbOrdini[ORDINE],MATCH(A3243,dbOrdini[CODICE
ANKER]*(dbOrdini[CODICE
SUPPLY]="GEN24"),0)),"")</f>
        <v/>
      </c>
      <c r="O3243" s="352" t="s">
        <v>8</v>
      </c>
      <c r="P3243" s="347" t="s">
        <v>7127</v>
      </c>
    </row>
    <row r="3244" spans="1:16">
      <c r="A3244" s="347" t="s">
        <v>7130</v>
      </c>
      <c r="B3244" s="348">
        <v>24</v>
      </c>
      <c r="C3244" s="347" t="s">
        <v>28152</v>
      </c>
      <c r="D3244" s="347" t="s">
        <v>7131</v>
      </c>
      <c r="E3244" s="347">
        <v>6</v>
      </c>
      <c r="F3244" s="347">
        <v>0.75</v>
      </c>
      <c r="G3244" s="347" t="s">
        <v>11</v>
      </c>
      <c r="H3244" s="349">
        <v>13.5</v>
      </c>
      <c r="I3244" s="350" t="s">
        <v>12</v>
      </c>
      <c r="J3244" s="351">
        <f t="shared" si="50"/>
        <v>41.400000000000006</v>
      </c>
      <c r="K3244" s="351">
        <v>6.9</v>
      </c>
      <c r="L3244" s="3" t="str">
        <f>IFERROR(INDEX(dbOrdini[PREZZO
VINOLUX],MATCH(A3244,dbOrdini[CODICE
ANKER],0)),"")</f>
        <v/>
      </c>
      <c r="M3244" s="347" t="s">
        <v>28211</v>
      </c>
      <c r="N3244" s="15" t="str">
        <f>IFERROR(INDEX(dbOrdini[ORDINE],MATCH(A3244,dbOrdini[CODICE
ANKER]*(dbOrdini[CODICE
SUPPLY]="GEN24"),0)),"")</f>
        <v/>
      </c>
      <c r="O3244" s="352" t="s">
        <v>8</v>
      </c>
      <c r="P3244" s="347" t="s">
        <v>7132</v>
      </c>
    </row>
    <row r="3245" spans="1:16">
      <c r="A3245" s="347" t="s">
        <v>7133</v>
      </c>
      <c r="B3245" s="348">
        <v>50</v>
      </c>
      <c r="C3245" s="347" t="s">
        <v>28152</v>
      </c>
      <c r="D3245" s="347" t="s">
        <v>7134</v>
      </c>
      <c r="E3245" s="347">
        <v>6</v>
      </c>
      <c r="F3245" s="347">
        <v>0.75</v>
      </c>
      <c r="G3245" s="347" t="s">
        <v>11</v>
      </c>
      <c r="H3245" s="349">
        <v>12.5</v>
      </c>
      <c r="I3245" s="350" t="s">
        <v>12</v>
      </c>
      <c r="J3245" s="351">
        <f t="shared" si="50"/>
        <v>27.599999999999998</v>
      </c>
      <c r="K3245" s="351">
        <v>4.5999999999999996</v>
      </c>
      <c r="L3245" s="3" t="str">
        <f>IFERROR(INDEX(dbOrdini[PREZZO
VINOLUX],MATCH(A3245,dbOrdini[CODICE
ANKER],0)),"")</f>
        <v/>
      </c>
      <c r="M3245" s="347" t="s">
        <v>28210</v>
      </c>
      <c r="N3245" s="15" t="str">
        <f>IFERROR(INDEX(dbOrdini[ORDINE],MATCH(A3245,dbOrdini[CODICE
ANKER]*(dbOrdini[CODICE
SUPPLY]="GEN24"),0)),"")</f>
        <v/>
      </c>
      <c r="O3245" s="352" t="s">
        <v>8</v>
      </c>
      <c r="P3245" s="347" t="s">
        <v>7135</v>
      </c>
    </row>
    <row r="3246" spans="1:16">
      <c r="A3246" s="347" t="s">
        <v>7136</v>
      </c>
      <c r="B3246" s="348">
        <v>179</v>
      </c>
      <c r="C3246" s="347" t="s">
        <v>28152</v>
      </c>
      <c r="D3246" s="347" t="s">
        <v>7137</v>
      </c>
      <c r="E3246" s="347">
        <v>6</v>
      </c>
      <c r="F3246" s="347">
        <v>0.75</v>
      </c>
      <c r="G3246" s="347" t="s">
        <v>11</v>
      </c>
      <c r="H3246" s="349">
        <v>14</v>
      </c>
      <c r="I3246" s="350" t="s">
        <v>12</v>
      </c>
      <c r="J3246" s="351">
        <f t="shared" si="50"/>
        <v>30</v>
      </c>
      <c r="K3246" s="351">
        <v>5</v>
      </c>
      <c r="L3246" s="3" t="str">
        <f>IFERROR(INDEX(dbOrdini[PREZZO
VINOLUX],MATCH(A3246,dbOrdini[CODICE
ANKER],0)),"")</f>
        <v/>
      </c>
      <c r="M3246" s="347" t="s">
        <v>28211</v>
      </c>
      <c r="N3246" s="15" t="str">
        <f>IFERROR(INDEX(dbOrdini[ORDINE],MATCH(A3246,dbOrdini[CODICE
ANKER]*(dbOrdini[CODICE
SUPPLY]="GEN24"),0)),"")</f>
        <v/>
      </c>
      <c r="O3246" s="352" t="s">
        <v>8</v>
      </c>
      <c r="P3246" s="347" t="s">
        <v>7138</v>
      </c>
    </row>
    <row r="3247" spans="1:16">
      <c r="A3247" s="347" t="s">
        <v>7139</v>
      </c>
      <c r="B3247" s="348">
        <v>0</v>
      </c>
      <c r="C3247" s="347" t="s">
        <v>28152</v>
      </c>
      <c r="D3247" s="347" t="s">
        <v>7140</v>
      </c>
      <c r="E3247" s="347">
        <v>6</v>
      </c>
      <c r="F3247" s="347">
        <v>0.75</v>
      </c>
      <c r="G3247" s="347" t="s">
        <v>11</v>
      </c>
      <c r="H3247" s="349">
        <v>13</v>
      </c>
      <c r="I3247" s="350" t="s">
        <v>12</v>
      </c>
      <c r="J3247" s="351">
        <f t="shared" si="50"/>
        <v>39.599999999999994</v>
      </c>
      <c r="K3247" s="351">
        <v>6.6</v>
      </c>
      <c r="L3247" s="3" t="str">
        <f>IFERROR(INDEX(dbOrdini[PREZZO
VINOLUX],MATCH(A3247,dbOrdini[CODICE
ANKER],0)),"")</f>
        <v/>
      </c>
      <c r="M3247" s="347" t="s">
        <v>28211</v>
      </c>
      <c r="N3247" s="15" t="str">
        <f>IFERROR(INDEX(dbOrdini[ORDINE],MATCH(A3247,dbOrdini[CODICE
ANKER]*(dbOrdini[CODICE
SUPPLY]="GEN24"),0)),"")</f>
        <v/>
      </c>
      <c r="O3247" s="352" t="s">
        <v>8</v>
      </c>
      <c r="P3247" s="347" t="s">
        <v>28928</v>
      </c>
    </row>
    <row r="3248" spans="1:16">
      <c r="A3248" s="347" t="s">
        <v>28929</v>
      </c>
      <c r="B3248" s="348">
        <v>0</v>
      </c>
      <c r="C3248" s="347" t="s">
        <v>28152</v>
      </c>
      <c r="D3248" s="347" t="s">
        <v>28930</v>
      </c>
      <c r="E3248" s="347">
        <v>6</v>
      </c>
      <c r="F3248" s="347">
        <v>0.75</v>
      </c>
      <c r="G3248" s="347" t="s">
        <v>11</v>
      </c>
      <c r="H3248" s="349">
        <v>13</v>
      </c>
      <c r="I3248" s="350" t="s">
        <v>12</v>
      </c>
      <c r="J3248" s="351">
        <f t="shared" si="50"/>
        <v>48.300000000000004</v>
      </c>
      <c r="K3248" s="351">
        <v>8.0500000000000007</v>
      </c>
      <c r="L3248" s="3" t="str">
        <f>IFERROR(INDEX(dbOrdini[PREZZO
VINOLUX],MATCH(A3248,dbOrdini[CODICE
ANKER],0)),"")</f>
        <v/>
      </c>
      <c r="M3248" s="347" t="s">
        <v>28210</v>
      </c>
      <c r="N3248" s="15" t="str">
        <f>IFERROR(INDEX(dbOrdini[ORDINE],MATCH(A3248,dbOrdini[CODICE
ANKER]*(dbOrdini[CODICE
SUPPLY]="GEN24"),0)),"")</f>
        <v/>
      </c>
      <c r="O3248" s="352" t="s">
        <v>8</v>
      </c>
      <c r="P3248" s="347" t="s">
        <v>7141</v>
      </c>
    </row>
    <row r="3249" spans="1:16">
      <c r="A3249" s="347" t="s">
        <v>11877</v>
      </c>
      <c r="B3249" s="348">
        <v>1</v>
      </c>
      <c r="C3249" s="347" t="s">
        <v>28152</v>
      </c>
      <c r="D3249" s="347" t="s">
        <v>11878</v>
      </c>
      <c r="E3249" s="347">
        <v>6</v>
      </c>
      <c r="F3249" s="347">
        <v>0.75</v>
      </c>
      <c r="G3249" s="347" t="s">
        <v>11</v>
      </c>
      <c r="H3249" s="349">
        <v>13</v>
      </c>
      <c r="I3249" s="350" t="s">
        <v>12</v>
      </c>
      <c r="J3249" s="351">
        <f t="shared" si="50"/>
        <v>39</v>
      </c>
      <c r="K3249" s="351">
        <v>6.5</v>
      </c>
      <c r="L3249" s="3" t="str">
        <f>IFERROR(INDEX(dbOrdini[PREZZO
VINOLUX],MATCH(A3249,dbOrdini[CODICE
ANKER],0)),"")</f>
        <v/>
      </c>
      <c r="M3249" s="347" t="s">
        <v>28210</v>
      </c>
      <c r="N3249" s="15" t="str">
        <f>IFERROR(INDEX(dbOrdini[ORDINE],MATCH(A3249,dbOrdini[CODICE
ANKER]*(dbOrdini[CODICE
SUPPLY]="GEN24"),0)),"")</f>
        <v/>
      </c>
      <c r="O3249" s="352" t="s">
        <v>8</v>
      </c>
      <c r="P3249" s="347" t="s">
        <v>7141</v>
      </c>
    </row>
    <row r="3250" spans="1:16">
      <c r="A3250" s="347" t="s">
        <v>7142</v>
      </c>
      <c r="B3250" s="348">
        <v>6</v>
      </c>
      <c r="C3250" s="347" t="s">
        <v>28152</v>
      </c>
      <c r="D3250" s="347" t="s">
        <v>7143</v>
      </c>
      <c r="E3250" s="347">
        <v>6</v>
      </c>
      <c r="F3250" s="347">
        <v>0.75</v>
      </c>
      <c r="G3250" s="347" t="s">
        <v>11</v>
      </c>
      <c r="H3250" s="349">
        <v>12.5</v>
      </c>
      <c r="I3250" s="350" t="s">
        <v>12</v>
      </c>
      <c r="J3250" s="351">
        <f t="shared" si="50"/>
        <v>48.300000000000004</v>
      </c>
      <c r="K3250" s="351">
        <v>8.0500000000000007</v>
      </c>
      <c r="L3250" s="3" t="str">
        <f>IFERROR(INDEX(dbOrdini[PREZZO
VINOLUX],MATCH(A3250,dbOrdini[CODICE
ANKER],0)),"")</f>
        <v/>
      </c>
      <c r="M3250" s="347" t="s">
        <v>28210</v>
      </c>
      <c r="N3250" s="15" t="str">
        <f>IFERROR(INDEX(dbOrdini[ORDINE],MATCH(A3250,dbOrdini[CODICE
ANKER]*(dbOrdini[CODICE
SUPPLY]="GEN24"),0)),"")</f>
        <v/>
      </c>
      <c r="O3250" s="352" t="s">
        <v>8</v>
      </c>
      <c r="P3250" s="347" t="s">
        <v>7141</v>
      </c>
    </row>
    <row r="3251" spans="1:16">
      <c r="A3251" s="347" t="s">
        <v>7144</v>
      </c>
      <c r="B3251" s="348">
        <v>0</v>
      </c>
      <c r="C3251" s="347" t="s">
        <v>28152</v>
      </c>
      <c r="D3251" s="347" t="s">
        <v>7145</v>
      </c>
      <c r="E3251" s="347">
        <v>6</v>
      </c>
      <c r="F3251" s="347">
        <v>0.75</v>
      </c>
      <c r="G3251" s="347" t="s">
        <v>11</v>
      </c>
      <c r="H3251" s="349">
        <v>13</v>
      </c>
      <c r="I3251" s="350" t="s">
        <v>12</v>
      </c>
      <c r="J3251" s="351">
        <f t="shared" si="50"/>
        <v>48.300000000000004</v>
      </c>
      <c r="K3251" s="351">
        <v>8.0500000000000007</v>
      </c>
      <c r="L3251" s="3" t="str">
        <f>IFERROR(INDEX(dbOrdini[PREZZO
VINOLUX],MATCH(A3251,dbOrdini[CODICE
ANKER],0)),"")</f>
        <v/>
      </c>
      <c r="M3251" s="347" t="s">
        <v>28211</v>
      </c>
      <c r="N3251" s="15" t="str">
        <f>IFERROR(INDEX(dbOrdini[ORDINE],MATCH(A3251,dbOrdini[CODICE
ANKER]*(dbOrdini[CODICE
SUPPLY]="GEN24"),0)),"")</f>
        <v/>
      </c>
      <c r="O3251" s="352" t="s">
        <v>8</v>
      </c>
      <c r="P3251" s="347" t="s">
        <v>7146</v>
      </c>
    </row>
    <row r="3252" spans="1:16">
      <c r="A3252" s="347" t="s">
        <v>7147</v>
      </c>
      <c r="B3252" s="348">
        <v>0</v>
      </c>
      <c r="C3252" s="347" t="s">
        <v>28152</v>
      </c>
      <c r="D3252" s="347" t="s">
        <v>11879</v>
      </c>
      <c r="E3252" s="347">
        <v>6</v>
      </c>
      <c r="F3252" s="347">
        <v>0.5</v>
      </c>
      <c r="G3252" s="347" t="s">
        <v>11</v>
      </c>
      <c r="H3252" s="349">
        <v>16</v>
      </c>
      <c r="I3252" s="350" t="s">
        <v>12</v>
      </c>
      <c r="J3252" s="351">
        <f t="shared" si="50"/>
        <v>41.099999999999994</v>
      </c>
      <c r="K3252" s="351">
        <v>6.85</v>
      </c>
      <c r="L3252" s="3" t="str">
        <f>IFERROR(INDEX(dbOrdini[PREZZO
VINOLUX],MATCH(A3252,dbOrdini[CODICE
ANKER],0)),"")</f>
        <v/>
      </c>
      <c r="M3252" s="347" t="s">
        <v>28192</v>
      </c>
      <c r="N3252" s="15" t="str">
        <f>IFERROR(INDEX(dbOrdini[ORDINE],MATCH(A3252,dbOrdini[CODICE
ANKER]*(dbOrdini[CODICE
SUPPLY]="GEN24"),0)),"")</f>
        <v/>
      </c>
      <c r="O3252" s="352" t="s">
        <v>8</v>
      </c>
      <c r="P3252" s="347" t="s">
        <v>7148</v>
      </c>
    </row>
    <row r="3253" spans="1:16">
      <c r="A3253" s="347" t="s">
        <v>7149</v>
      </c>
      <c r="B3253" s="348">
        <v>21</v>
      </c>
      <c r="C3253" s="347" t="s">
        <v>28152</v>
      </c>
      <c r="D3253" s="347" t="s">
        <v>7150</v>
      </c>
      <c r="E3253" s="347">
        <v>6</v>
      </c>
      <c r="F3253" s="347">
        <v>0.7</v>
      </c>
      <c r="G3253" s="347" t="s">
        <v>11</v>
      </c>
      <c r="H3253" s="349">
        <v>47</v>
      </c>
      <c r="I3253" s="350" t="s">
        <v>12</v>
      </c>
      <c r="J3253" s="351">
        <f t="shared" si="50"/>
        <v>111</v>
      </c>
      <c r="K3253" s="351">
        <v>18.5</v>
      </c>
      <c r="L3253" s="3" t="str">
        <f>IFERROR(INDEX(dbOrdini[PREZZO
VINOLUX],MATCH(A3253,dbOrdini[CODICE
ANKER],0)),"")</f>
        <v/>
      </c>
      <c r="M3253" s="347" t="s">
        <v>10537</v>
      </c>
      <c r="N3253" s="15" t="str">
        <f>IFERROR(INDEX(dbOrdini[ORDINE],MATCH(A3253,dbOrdini[CODICE
ANKER]*(dbOrdini[CODICE
SUPPLY]="GEN24"),0)),"")</f>
        <v/>
      </c>
      <c r="O3253" s="352" t="s">
        <v>8</v>
      </c>
      <c r="P3253" s="347" t="s">
        <v>7151</v>
      </c>
    </row>
    <row r="3254" spans="1:16">
      <c r="A3254" s="347" t="s">
        <v>7152</v>
      </c>
      <c r="B3254" s="348">
        <v>0</v>
      </c>
      <c r="C3254" s="347" t="s">
        <v>28152</v>
      </c>
      <c r="D3254" s="347" t="s">
        <v>7153</v>
      </c>
      <c r="E3254" s="347">
        <v>6</v>
      </c>
      <c r="F3254" s="347">
        <v>0.7</v>
      </c>
      <c r="G3254" s="347" t="s">
        <v>11</v>
      </c>
      <c r="H3254" s="349">
        <v>47</v>
      </c>
      <c r="I3254" s="350" t="s">
        <v>12</v>
      </c>
      <c r="J3254" s="351">
        <f t="shared" si="50"/>
        <v>97.5</v>
      </c>
      <c r="K3254" s="351">
        <v>16.25</v>
      </c>
      <c r="L3254" s="3">
        <f>IFERROR(INDEX(dbOrdini[PREZZO
VINOLUX],MATCH(A3254,dbOrdini[CODICE
ANKER],0)),"")</f>
        <v>17.649999999999999</v>
      </c>
      <c r="M3254" s="347" t="s">
        <v>10537</v>
      </c>
      <c r="N3254" s="15" t="str">
        <f>IFERROR(INDEX(dbOrdini[ORDINE],MATCH(A3254,dbOrdini[CODICE
ANKER]*(dbOrdini[CODICE
SUPPLY]="GEN24"),0)),"")</f>
        <v/>
      </c>
      <c r="O3254" s="352" t="s">
        <v>8</v>
      </c>
      <c r="P3254" s="347" t="s">
        <v>7154</v>
      </c>
    </row>
    <row r="3255" spans="1:16">
      <c r="A3255" s="347" t="s">
        <v>7155</v>
      </c>
      <c r="B3255" s="348">
        <v>161</v>
      </c>
      <c r="C3255" s="347" t="s">
        <v>28152</v>
      </c>
      <c r="D3255" s="347" t="s">
        <v>7156</v>
      </c>
      <c r="E3255" s="347">
        <v>6</v>
      </c>
      <c r="F3255" s="347">
        <v>0.7</v>
      </c>
      <c r="G3255" s="347" t="s">
        <v>11</v>
      </c>
      <c r="H3255" s="349">
        <v>45</v>
      </c>
      <c r="I3255" s="350" t="s">
        <v>12</v>
      </c>
      <c r="J3255" s="351">
        <f t="shared" si="50"/>
        <v>149.69999999999999</v>
      </c>
      <c r="K3255" s="351">
        <v>24.95</v>
      </c>
      <c r="L3255" s="3" t="str">
        <f>IFERROR(INDEX(dbOrdini[PREZZO
VINOLUX],MATCH(A3255,dbOrdini[CODICE
ANKER],0)),"")</f>
        <v/>
      </c>
      <c r="M3255" s="347" t="s">
        <v>10554</v>
      </c>
      <c r="N3255" s="15" t="str">
        <f>IFERROR(INDEX(dbOrdini[ORDINE],MATCH(A3255,dbOrdini[CODICE
ANKER]*(dbOrdini[CODICE
SUPPLY]="GEN24"),0)),"")</f>
        <v/>
      </c>
      <c r="O3255" s="352" t="s">
        <v>8</v>
      </c>
      <c r="P3255" s="347" t="s">
        <v>7157</v>
      </c>
    </row>
    <row r="3256" spans="1:16">
      <c r="A3256" s="347" t="s">
        <v>7158</v>
      </c>
      <c r="B3256" s="348">
        <v>79</v>
      </c>
      <c r="C3256" s="347" t="s">
        <v>28152</v>
      </c>
      <c r="D3256" s="347" t="s">
        <v>7159</v>
      </c>
      <c r="E3256" s="347">
        <v>6</v>
      </c>
      <c r="F3256" s="347">
        <v>0.7</v>
      </c>
      <c r="G3256" s="347" t="s">
        <v>11</v>
      </c>
      <c r="H3256" s="349">
        <v>45</v>
      </c>
      <c r="I3256" s="350" t="s">
        <v>12</v>
      </c>
      <c r="J3256" s="351">
        <f t="shared" si="50"/>
        <v>174</v>
      </c>
      <c r="K3256" s="351">
        <v>29</v>
      </c>
      <c r="L3256" s="3" t="str">
        <f>IFERROR(INDEX(dbOrdini[PREZZO
VINOLUX],MATCH(A3256,dbOrdini[CODICE
ANKER],0)),"")</f>
        <v/>
      </c>
      <c r="M3256" s="347" t="s">
        <v>10554</v>
      </c>
      <c r="N3256" s="15" t="str">
        <f>IFERROR(INDEX(dbOrdini[ORDINE],MATCH(A3256,dbOrdini[CODICE
ANKER]*(dbOrdini[CODICE
SUPPLY]="GEN24"),0)),"")</f>
        <v/>
      </c>
      <c r="O3256" s="352" t="s">
        <v>8</v>
      </c>
      <c r="P3256" s="347" t="s">
        <v>7160</v>
      </c>
    </row>
    <row r="3257" spans="1:16">
      <c r="A3257" s="347" t="s">
        <v>7161</v>
      </c>
      <c r="B3257" s="348">
        <v>1</v>
      </c>
      <c r="C3257" s="347" t="s">
        <v>28170</v>
      </c>
      <c r="D3257" s="347" t="s">
        <v>7162</v>
      </c>
      <c r="E3257" s="347">
        <v>3</v>
      </c>
      <c r="F3257" s="347">
        <v>2.8</v>
      </c>
      <c r="G3257" s="347" t="s">
        <v>11</v>
      </c>
      <c r="H3257" s="349">
        <v>44.25</v>
      </c>
      <c r="I3257" s="350" t="s">
        <v>12</v>
      </c>
      <c r="J3257" s="351">
        <f t="shared" si="50"/>
        <v>405</v>
      </c>
      <c r="K3257" s="351">
        <v>135</v>
      </c>
      <c r="L3257" s="3" t="str">
        <f>IFERROR(INDEX(dbOrdini[PREZZO
VINOLUX],MATCH(A3257,dbOrdini[CODICE
ANKER],0)),"")</f>
        <v/>
      </c>
      <c r="M3257" s="347" t="s">
        <v>28189</v>
      </c>
      <c r="N3257" s="15" t="str">
        <f>IFERROR(INDEX(dbOrdini[ORDINE],MATCH(A3257,dbOrdini[CODICE
ANKER]*(dbOrdini[CODICE
SUPPLY]="GEN24"),0)),"")</f>
        <v/>
      </c>
      <c r="O3257" s="352" t="s">
        <v>8</v>
      </c>
      <c r="P3257" s="347" t="s">
        <v>7163</v>
      </c>
    </row>
    <row r="3258" spans="1:16">
      <c r="A3258" s="347" t="s">
        <v>7164</v>
      </c>
      <c r="B3258" s="348">
        <v>1</v>
      </c>
      <c r="C3258" s="347" t="s">
        <v>28152</v>
      </c>
      <c r="D3258" s="347" t="s">
        <v>7165</v>
      </c>
      <c r="E3258" s="347">
        <v>6</v>
      </c>
      <c r="F3258" s="347">
        <v>0.7</v>
      </c>
      <c r="G3258" s="347" t="s">
        <v>11</v>
      </c>
      <c r="H3258" s="349">
        <v>40</v>
      </c>
      <c r="I3258" s="350" t="s">
        <v>12</v>
      </c>
      <c r="J3258" s="351">
        <f t="shared" si="50"/>
        <v>111</v>
      </c>
      <c r="K3258" s="351">
        <v>18.5</v>
      </c>
      <c r="L3258" s="3" t="str">
        <f>IFERROR(INDEX(dbOrdini[PREZZO
VINOLUX],MATCH(A3258,dbOrdini[CODICE
ANKER],0)),"")</f>
        <v/>
      </c>
      <c r="M3258" s="347" t="s">
        <v>10533</v>
      </c>
      <c r="N3258" s="15" t="str">
        <f>IFERROR(INDEX(dbOrdini[ORDINE],MATCH(A3258,dbOrdini[CODICE
ANKER]*(dbOrdini[CODICE
SUPPLY]="GEN24"),0)),"")</f>
        <v/>
      </c>
      <c r="O3258" s="352" t="s">
        <v>8</v>
      </c>
      <c r="P3258" s="347" t="s">
        <v>7166</v>
      </c>
    </row>
    <row r="3259" spans="1:16">
      <c r="A3259" s="347" t="s">
        <v>7167</v>
      </c>
      <c r="B3259" s="348">
        <v>0</v>
      </c>
      <c r="C3259" s="347" t="s">
        <v>28152</v>
      </c>
      <c r="D3259" s="347" t="s">
        <v>7168</v>
      </c>
      <c r="E3259" s="347">
        <v>6</v>
      </c>
      <c r="F3259" s="347">
        <v>0.7</v>
      </c>
      <c r="G3259" s="347" t="s">
        <v>11</v>
      </c>
      <c r="H3259" s="349">
        <v>40</v>
      </c>
      <c r="I3259" s="350" t="s">
        <v>12</v>
      </c>
      <c r="J3259" s="351">
        <f t="shared" si="50"/>
        <v>118.5</v>
      </c>
      <c r="K3259" s="351">
        <v>19.75</v>
      </c>
      <c r="L3259" s="3" t="str">
        <f>IFERROR(INDEX(dbOrdini[PREZZO
VINOLUX],MATCH(A3259,dbOrdini[CODICE
ANKER],0)),"")</f>
        <v/>
      </c>
      <c r="M3259" s="347" t="s">
        <v>10541</v>
      </c>
      <c r="N3259" s="15" t="str">
        <f>IFERROR(INDEX(dbOrdini[ORDINE],MATCH(A3259,dbOrdini[CODICE
ANKER]*(dbOrdini[CODICE
SUPPLY]="GEN24"),0)),"")</f>
        <v/>
      </c>
      <c r="O3259" s="352" t="s">
        <v>8</v>
      </c>
      <c r="P3259" s="347" t="s">
        <v>7169</v>
      </c>
    </row>
    <row r="3260" spans="1:16">
      <c r="A3260" s="347" t="s">
        <v>10774</v>
      </c>
      <c r="B3260" s="348">
        <v>0</v>
      </c>
      <c r="C3260" s="347" t="s">
        <v>28152</v>
      </c>
      <c r="D3260" s="347" t="s">
        <v>7171</v>
      </c>
      <c r="E3260" s="347">
        <v>6</v>
      </c>
      <c r="F3260" s="347">
        <v>0.7</v>
      </c>
      <c r="G3260" s="347" t="s">
        <v>11</v>
      </c>
      <c r="H3260" s="349">
        <v>40</v>
      </c>
      <c r="I3260" s="350" t="s">
        <v>12</v>
      </c>
      <c r="J3260" s="351">
        <f t="shared" si="50"/>
        <v>118.5</v>
      </c>
      <c r="K3260" s="351">
        <v>19.75</v>
      </c>
      <c r="L3260" s="3" t="str">
        <f>IFERROR(INDEX(dbOrdini[PREZZO
VINOLUX],MATCH(A3260,dbOrdini[CODICE
ANKER],0)),"")</f>
        <v/>
      </c>
      <c r="M3260" s="347" t="s">
        <v>10554</v>
      </c>
      <c r="N3260" s="15" t="str">
        <f>IFERROR(INDEX(dbOrdini[ORDINE],MATCH(A3260,dbOrdini[CODICE
ANKER]*(dbOrdini[CODICE
SUPPLY]="GEN24"),0)),"")</f>
        <v/>
      </c>
      <c r="O3260" s="352" t="s">
        <v>8</v>
      </c>
      <c r="P3260" s="347" t="s">
        <v>7169</v>
      </c>
    </row>
    <row r="3261" spans="1:16">
      <c r="A3261" s="347" t="s">
        <v>7170</v>
      </c>
      <c r="B3261" s="348">
        <v>427</v>
      </c>
      <c r="C3261" s="347" t="s">
        <v>28152</v>
      </c>
      <c r="D3261" s="347" t="s">
        <v>7171</v>
      </c>
      <c r="E3261" s="347">
        <v>6</v>
      </c>
      <c r="F3261" s="347">
        <v>0.7</v>
      </c>
      <c r="G3261" s="347" t="s">
        <v>11</v>
      </c>
      <c r="H3261" s="349">
        <v>40</v>
      </c>
      <c r="I3261" s="350" t="s">
        <v>12</v>
      </c>
      <c r="J3261" s="351">
        <f t="shared" si="50"/>
        <v>118.5</v>
      </c>
      <c r="K3261" s="351">
        <v>19.75</v>
      </c>
      <c r="L3261" s="3">
        <f>IFERROR(INDEX(dbOrdini[PREZZO
VINOLUX],MATCH(A3261,dbOrdini[CODICE
ANKER],0)),"")</f>
        <v>13.85</v>
      </c>
      <c r="M3261" s="347" t="s">
        <v>10554</v>
      </c>
      <c r="N3261" s="15" t="str">
        <f>IFERROR(INDEX(dbOrdini[ORDINE],MATCH(A3261,dbOrdini[CODICE
ANKER]*(dbOrdini[CODICE
SUPPLY]="GEN24"),0)),"")</f>
        <v/>
      </c>
      <c r="O3261" s="352" t="s">
        <v>8</v>
      </c>
      <c r="P3261" s="347" t="s">
        <v>7172</v>
      </c>
    </row>
    <row r="3262" spans="1:16">
      <c r="A3262" s="347" t="s">
        <v>7173</v>
      </c>
      <c r="B3262" s="348">
        <v>0</v>
      </c>
      <c r="C3262" s="347" t="s">
        <v>28152</v>
      </c>
      <c r="D3262" s="347" t="s">
        <v>7174</v>
      </c>
      <c r="E3262" s="347">
        <v>6</v>
      </c>
      <c r="F3262" s="347">
        <v>0.5</v>
      </c>
      <c r="G3262" s="347" t="s">
        <v>11</v>
      </c>
      <c r="H3262" s="349">
        <v>51.4</v>
      </c>
      <c r="I3262" s="350" t="s">
        <v>12</v>
      </c>
      <c r="J3262" s="351">
        <f t="shared" si="50"/>
        <v>145.19999999999999</v>
      </c>
      <c r="K3262" s="351">
        <v>24.2</v>
      </c>
      <c r="L3262" s="3" t="str">
        <f>IFERROR(INDEX(dbOrdini[PREZZO
VINOLUX],MATCH(A3262,dbOrdini[CODICE
ANKER],0)),"")</f>
        <v/>
      </c>
      <c r="M3262" s="347" t="s">
        <v>10554</v>
      </c>
      <c r="N3262" s="15" t="str">
        <f>IFERROR(INDEX(dbOrdini[ORDINE],MATCH(A3262,dbOrdini[CODICE
ANKER]*(dbOrdini[CODICE
SUPPLY]="GEN24"),0)),"")</f>
        <v/>
      </c>
      <c r="O3262" s="352" t="s">
        <v>8</v>
      </c>
      <c r="P3262" s="347" t="s">
        <v>7175</v>
      </c>
    </row>
    <row r="3263" spans="1:16">
      <c r="A3263" s="347" t="s">
        <v>7176</v>
      </c>
      <c r="B3263" s="348">
        <v>1205</v>
      </c>
      <c r="C3263" s="347" t="s">
        <v>28152</v>
      </c>
      <c r="D3263" s="347" t="s">
        <v>7177</v>
      </c>
      <c r="E3263" s="347">
        <v>6</v>
      </c>
      <c r="F3263" s="347">
        <v>0.5</v>
      </c>
      <c r="G3263" s="347" t="s">
        <v>11</v>
      </c>
      <c r="H3263" s="349">
        <v>51.4</v>
      </c>
      <c r="I3263" s="350" t="s">
        <v>12</v>
      </c>
      <c r="J3263" s="351">
        <f t="shared" si="50"/>
        <v>149.69999999999999</v>
      </c>
      <c r="K3263" s="351">
        <v>24.95</v>
      </c>
      <c r="L3263" s="3">
        <f>IFERROR(INDEX(dbOrdini[PREZZO
VINOLUX],MATCH(A3263,dbOrdini[CODICE
ANKER],0)),"")</f>
        <v>21.45</v>
      </c>
      <c r="M3263" s="347" t="s">
        <v>10554</v>
      </c>
      <c r="N3263" s="15" t="str">
        <f>IFERROR(INDEX(dbOrdini[ORDINE],MATCH(A3263,dbOrdini[CODICE
ANKER]*(dbOrdini[CODICE
SUPPLY]="GEN24"),0)),"")</f>
        <v/>
      </c>
      <c r="O3263" s="352" t="s">
        <v>8</v>
      </c>
      <c r="P3263" s="347" t="s">
        <v>7178</v>
      </c>
    </row>
    <row r="3264" spans="1:16">
      <c r="A3264" s="347" t="s">
        <v>7179</v>
      </c>
      <c r="B3264" s="348">
        <v>166</v>
      </c>
      <c r="C3264" s="347" t="s">
        <v>28152</v>
      </c>
      <c r="D3264" s="347" t="s">
        <v>7180</v>
      </c>
      <c r="E3264" s="347">
        <v>6</v>
      </c>
      <c r="F3264" s="347">
        <v>0.7</v>
      </c>
      <c r="G3264" s="347" t="s">
        <v>11</v>
      </c>
      <c r="H3264" s="349">
        <v>45</v>
      </c>
      <c r="I3264" s="350" t="s">
        <v>12</v>
      </c>
      <c r="J3264" s="351">
        <f t="shared" si="50"/>
        <v>237</v>
      </c>
      <c r="K3264" s="351">
        <v>39.5</v>
      </c>
      <c r="L3264" s="3" t="str">
        <f>IFERROR(INDEX(dbOrdini[PREZZO
VINOLUX],MATCH(A3264,dbOrdini[CODICE
ANKER],0)),"")</f>
        <v/>
      </c>
      <c r="M3264" s="347" t="s">
        <v>10536</v>
      </c>
      <c r="N3264" s="15" t="str">
        <f>IFERROR(INDEX(dbOrdini[ORDINE],MATCH(A3264,dbOrdini[CODICE
ANKER]*(dbOrdini[CODICE
SUPPLY]="GEN24"),0)),"")</f>
        <v/>
      </c>
      <c r="O3264" s="352" t="s">
        <v>8</v>
      </c>
      <c r="P3264" s="347" t="s">
        <v>7181</v>
      </c>
    </row>
    <row r="3265" spans="1:16">
      <c r="A3265" s="347" t="s">
        <v>7182</v>
      </c>
      <c r="B3265" s="348">
        <v>0</v>
      </c>
      <c r="C3265" s="347" t="s">
        <v>28152</v>
      </c>
      <c r="D3265" s="347" t="s">
        <v>7183</v>
      </c>
      <c r="E3265" s="347">
        <v>12</v>
      </c>
      <c r="F3265" s="347">
        <v>0.7</v>
      </c>
      <c r="G3265" s="347" t="s">
        <v>11</v>
      </c>
      <c r="H3265" s="349">
        <v>43</v>
      </c>
      <c r="I3265" s="350" t="s">
        <v>12</v>
      </c>
      <c r="J3265" s="351">
        <f t="shared" si="50"/>
        <v>294</v>
      </c>
      <c r="K3265" s="351">
        <v>24.5</v>
      </c>
      <c r="L3265" s="3" t="str">
        <f>IFERROR(INDEX(dbOrdini[PREZZO
VINOLUX],MATCH(A3265,dbOrdini[CODICE
ANKER],0)),"")</f>
        <v/>
      </c>
      <c r="M3265" s="347" t="s">
        <v>10554</v>
      </c>
      <c r="N3265" s="15" t="str">
        <f>IFERROR(INDEX(dbOrdini[ORDINE],MATCH(A3265,dbOrdini[CODICE
ANKER]*(dbOrdini[CODICE
SUPPLY]="GEN24"),0)),"")</f>
        <v/>
      </c>
      <c r="O3265" s="352" t="s">
        <v>8</v>
      </c>
      <c r="P3265" s="347" t="s">
        <v>7184</v>
      </c>
    </row>
    <row r="3266" spans="1:16">
      <c r="A3266" s="347" t="s">
        <v>7185</v>
      </c>
      <c r="B3266" s="348">
        <v>1</v>
      </c>
      <c r="C3266" s="347" t="s">
        <v>28152</v>
      </c>
      <c r="D3266" s="347" t="s">
        <v>7186</v>
      </c>
      <c r="E3266" s="347">
        <v>4</v>
      </c>
      <c r="F3266" s="347">
        <v>0.7</v>
      </c>
      <c r="G3266" s="347" t="s">
        <v>11</v>
      </c>
      <c r="H3266" s="349">
        <v>43</v>
      </c>
      <c r="I3266" s="350" t="s">
        <v>12</v>
      </c>
      <c r="J3266" s="351">
        <f t="shared" si="50"/>
        <v>300</v>
      </c>
      <c r="K3266" s="351">
        <v>75</v>
      </c>
      <c r="L3266" s="3" t="str">
        <f>IFERROR(INDEX(dbOrdini[PREZZO
VINOLUX],MATCH(A3266,dbOrdini[CODICE
ANKER],0)),"")</f>
        <v/>
      </c>
      <c r="M3266" s="347" t="s">
        <v>10538</v>
      </c>
      <c r="N3266" s="15" t="str">
        <f>IFERROR(INDEX(dbOrdini[ORDINE],MATCH(A3266,dbOrdini[CODICE
ANKER]*(dbOrdini[CODICE
SUPPLY]="GEN24"),0)),"")</f>
        <v/>
      </c>
      <c r="O3266" s="352" t="s">
        <v>8</v>
      </c>
      <c r="P3266" s="347" t="s">
        <v>7187</v>
      </c>
    </row>
    <row r="3267" spans="1:16">
      <c r="A3267" s="347" t="s">
        <v>7188</v>
      </c>
      <c r="B3267" s="348">
        <v>98</v>
      </c>
      <c r="C3267" s="347" t="s">
        <v>28152</v>
      </c>
      <c r="D3267" s="347" t="s">
        <v>7189</v>
      </c>
      <c r="E3267" s="347">
        <v>6</v>
      </c>
      <c r="F3267" s="347">
        <v>0.7</v>
      </c>
      <c r="G3267" s="347" t="s">
        <v>11</v>
      </c>
      <c r="H3267" s="349">
        <v>43</v>
      </c>
      <c r="I3267" s="350" t="s">
        <v>12</v>
      </c>
      <c r="J3267" s="351">
        <f t="shared" si="50"/>
        <v>412.5</v>
      </c>
      <c r="K3267" s="351">
        <v>68.75</v>
      </c>
      <c r="L3267" s="3" t="str">
        <f>IFERROR(INDEX(dbOrdini[PREZZO
VINOLUX],MATCH(A3267,dbOrdini[CODICE
ANKER],0)),"")</f>
        <v/>
      </c>
      <c r="M3267" s="347" t="s">
        <v>10541</v>
      </c>
      <c r="N3267" s="15" t="str">
        <f>IFERROR(INDEX(dbOrdini[ORDINE],MATCH(A3267,dbOrdini[CODICE
ANKER]*(dbOrdini[CODICE
SUPPLY]="GEN24"),0)),"")</f>
        <v/>
      </c>
      <c r="O3267" s="352" t="s">
        <v>8</v>
      </c>
      <c r="P3267" s="347" t="s">
        <v>7190</v>
      </c>
    </row>
    <row r="3268" spans="1:16">
      <c r="A3268" s="347" t="s">
        <v>7191</v>
      </c>
      <c r="B3268" s="348">
        <v>0</v>
      </c>
      <c r="C3268" s="347" t="s">
        <v>28152</v>
      </c>
      <c r="D3268" s="347" t="s">
        <v>7192</v>
      </c>
      <c r="E3268" s="347">
        <v>6</v>
      </c>
      <c r="F3268" s="347">
        <v>0.7</v>
      </c>
      <c r="G3268" s="347" t="s">
        <v>11</v>
      </c>
      <c r="H3268" s="349">
        <v>43</v>
      </c>
      <c r="I3268" s="350" t="s">
        <v>12</v>
      </c>
      <c r="J3268" s="351">
        <f t="shared" si="50"/>
        <v>231</v>
      </c>
      <c r="K3268" s="351">
        <v>38.5</v>
      </c>
      <c r="L3268" s="3" t="str">
        <f>IFERROR(INDEX(dbOrdini[PREZZO
VINOLUX],MATCH(A3268,dbOrdini[CODICE
ANKER],0)),"")</f>
        <v/>
      </c>
      <c r="M3268" s="347" t="s">
        <v>10536</v>
      </c>
      <c r="N3268" s="15" t="str">
        <f>IFERROR(INDEX(dbOrdini[ORDINE],MATCH(A3268,dbOrdini[CODICE
ANKER]*(dbOrdini[CODICE
SUPPLY]="GEN24"),0)),"")</f>
        <v/>
      </c>
      <c r="O3268" s="352" t="s">
        <v>8</v>
      </c>
      <c r="P3268" s="347" t="s">
        <v>7193</v>
      </c>
    </row>
    <row r="3269" spans="1:16">
      <c r="A3269" s="347" t="s">
        <v>7194</v>
      </c>
      <c r="B3269" s="348">
        <v>149</v>
      </c>
      <c r="C3269" s="347" t="s">
        <v>28152</v>
      </c>
      <c r="D3269" s="347" t="s">
        <v>7195</v>
      </c>
      <c r="E3269" s="347">
        <v>6</v>
      </c>
      <c r="F3269" s="347">
        <v>0.7</v>
      </c>
      <c r="G3269" s="347" t="s">
        <v>11</v>
      </c>
      <c r="H3269" s="349">
        <v>45</v>
      </c>
      <c r="I3269" s="350" t="s">
        <v>12</v>
      </c>
      <c r="J3269" s="351">
        <f t="shared" si="50"/>
        <v>249</v>
      </c>
      <c r="K3269" s="351">
        <v>41.5</v>
      </c>
      <c r="L3269" s="3" t="str">
        <f>IFERROR(INDEX(dbOrdini[PREZZO
VINOLUX],MATCH(A3269,dbOrdini[CODICE
ANKER],0)),"")</f>
        <v/>
      </c>
      <c r="M3269" s="347" t="s">
        <v>10536</v>
      </c>
      <c r="N3269" s="15" t="str">
        <f>IFERROR(INDEX(dbOrdini[ORDINE],MATCH(A3269,dbOrdini[CODICE
ANKER]*(dbOrdini[CODICE
SUPPLY]="GEN24"),0)),"")</f>
        <v/>
      </c>
      <c r="O3269" s="352" t="s">
        <v>8</v>
      </c>
      <c r="P3269" s="347" t="s">
        <v>7196</v>
      </c>
    </row>
    <row r="3270" spans="1:16">
      <c r="A3270" s="347" t="s">
        <v>7197</v>
      </c>
      <c r="B3270" s="348">
        <v>66</v>
      </c>
      <c r="C3270" s="347" t="s">
        <v>28152</v>
      </c>
      <c r="D3270" s="347" t="s">
        <v>7198</v>
      </c>
      <c r="E3270" s="347">
        <v>6</v>
      </c>
      <c r="F3270" s="347">
        <v>1</v>
      </c>
      <c r="G3270" s="347" t="s">
        <v>11</v>
      </c>
      <c r="H3270" s="349">
        <v>46</v>
      </c>
      <c r="I3270" s="350" t="s">
        <v>12</v>
      </c>
      <c r="J3270" s="351">
        <f t="shared" si="50"/>
        <v>105</v>
      </c>
      <c r="K3270" s="351">
        <v>17.5</v>
      </c>
      <c r="L3270" s="3">
        <f>IFERROR(INDEX(dbOrdini[PREZZO
VINOLUX],MATCH(A3270,dbOrdini[CODICE
ANKER],0)),"")</f>
        <v>25.15</v>
      </c>
      <c r="M3270" s="347" t="s">
        <v>10537</v>
      </c>
      <c r="N3270" s="15" t="str">
        <f>IFERROR(INDEX(dbOrdini[ORDINE],MATCH(A3270,dbOrdini[CODICE
ANKER]*(dbOrdini[CODICE
SUPPLY]="GEN24"),0)),"")</f>
        <v/>
      </c>
      <c r="O3270" s="352" t="s">
        <v>8</v>
      </c>
      <c r="P3270" s="347" t="s">
        <v>7199</v>
      </c>
    </row>
    <row r="3271" spans="1:16">
      <c r="A3271" s="347" t="s">
        <v>7200</v>
      </c>
      <c r="B3271" s="348">
        <v>84</v>
      </c>
      <c r="C3271" s="347" t="s">
        <v>28152</v>
      </c>
      <c r="D3271" s="347" t="s">
        <v>7201</v>
      </c>
      <c r="E3271" s="347">
        <v>6</v>
      </c>
      <c r="F3271" s="347">
        <v>0.7</v>
      </c>
      <c r="G3271" s="347" t="s">
        <v>11262</v>
      </c>
      <c r="H3271" s="349">
        <v>46</v>
      </c>
      <c r="I3271" s="350" t="s">
        <v>12</v>
      </c>
      <c r="J3271" s="351">
        <f t="shared" si="50"/>
        <v>105</v>
      </c>
      <c r="K3271" s="351">
        <v>17.5</v>
      </c>
      <c r="L3271" s="3" t="str">
        <f>IFERROR(INDEX(dbOrdini[PREZZO
VINOLUX],MATCH(A3271,dbOrdini[CODICE
ANKER],0)),"")</f>
        <v/>
      </c>
      <c r="M3271" s="347" t="s">
        <v>10537</v>
      </c>
      <c r="N3271" s="15" t="str">
        <f>IFERROR(INDEX(dbOrdini[ORDINE],MATCH(A3271,dbOrdini[CODICE
ANKER]*(dbOrdini[CODICE
SUPPLY]="GEN24"),0)),"")</f>
        <v/>
      </c>
      <c r="O3271" s="352" t="s">
        <v>8</v>
      </c>
      <c r="P3271" s="347" t="s">
        <v>7202</v>
      </c>
    </row>
    <row r="3272" spans="1:16">
      <c r="A3272" s="347" t="s">
        <v>7203</v>
      </c>
      <c r="B3272" s="348">
        <v>36</v>
      </c>
      <c r="C3272" s="347" t="s">
        <v>28152</v>
      </c>
      <c r="D3272" s="347" t="s">
        <v>7204</v>
      </c>
      <c r="E3272" s="347">
        <v>6</v>
      </c>
      <c r="F3272" s="347">
        <v>0.7</v>
      </c>
      <c r="G3272" s="347" t="s">
        <v>11</v>
      </c>
      <c r="H3272" s="349">
        <v>57.15</v>
      </c>
      <c r="I3272" s="350" t="s">
        <v>12</v>
      </c>
      <c r="J3272" s="351">
        <f t="shared" si="50"/>
        <v>255</v>
      </c>
      <c r="K3272" s="351">
        <v>42.5</v>
      </c>
      <c r="L3272" s="3" t="str">
        <f>IFERROR(INDEX(dbOrdini[PREZZO
VINOLUX],MATCH(A3272,dbOrdini[CODICE
ANKER],0)),"")</f>
        <v/>
      </c>
      <c r="M3272" s="347" t="s">
        <v>10536</v>
      </c>
      <c r="N3272" s="15" t="str">
        <f>IFERROR(INDEX(dbOrdini[ORDINE],MATCH(A3272,dbOrdini[CODICE
ANKER]*(dbOrdini[CODICE
SUPPLY]="GEN24"),0)),"")</f>
        <v/>
      </c>
      <c r="O3272" s="352" t="s">
        <v>8</v>
      </c>
      <c r="P3272" s="347" t="s">
        <v>7205</v>
      </c>
    </row>
    <row r="3273" spans="1:16">
      <c r="A3273" s="347" t="s">
        <v>7206</v>
      </c>
      <c r="B3273" s="348">
        <v>91</v>
      </c>
      <c r="C3273" s="347" t="s">
        <v>28152</v>
      </c>
      <c r="D3273" s="347" t="s">
        <v>7207</v>
      </c>
      <c r="E3273" s="347">
        <v>6</v>
      </c>
      <c r="F3273" s="347">
        <v>0.7</v>
      </c>
      <c r="G3273" s="347" t="s">
        <v>11262</v>
      </c>
      <c r="H3273" s="349">
        <v>37.5</v>
      </c>
      <c r="I3273" s="350" t="s">
        <v>12</v>
      </c>
      <c r="J3273" s="351">
        <f t="shared" si="50"/>
        <v>87</v>
      </c>
      <c r="K3273" s="351">
        <v>14.5</v>
      </c>
      <c r="L3273" s="3" t="str">
        <f>IFERROR(INDEX(dbOrdini[PREZZO
VINOLUX],MATCH(A3273,dbOrdini[CODICE
ANKER],0)),"")</f>
        <v/>
      </c>
      <c r="M3273" s="347" t="s">
        <v>10555</v>
      </c>
      <c r="N3273" s="15" t="str">
        <f>IFERROR(INDEX(dbOrdini[ORDINE],MATCH(A3273,dbOrdini[CODICE
ANKER]*(dbOrdini[CODICE
SUPPLY]="GEN24"),0)),"")</f>
        <v/>
      </c>
      <c r="O3273" s="352" t="s">
        <v>8</v>
      </c>
      <c r="P3273" s="347" t="s">
        <v>7208</v>
      </c>
    </row>
    <row r="3274" spans="1:16">
      <c r="A3274" s="347" t="s">
        <v>7209</v>
      </c>
      <c r="B3274" s="348">
        <v>145</v>
      </c>
      <c r="C3274" s="347" t="s">
        <v>28152</v>
      </c>
      <c r="D3274" s="347" t="s">
        <v>7210</v>
      </c>
      <c r="E3274" s="347">
        <v>6</v>
      </c>
      <c r="F3274" s="347">
        <v>0.7</v>
      </c>
      <c r="G3274" s="347" t="s">
        <v>11</v>
      </c>
      <c r="H3274" s="349">
        <v>32</v>
      </c>
      <c r="I3274" s="350" t="s">
        <v>12</v>
      </c>
      <c r="J3274" s="351">
        <f t="shared" si="50"/>
        <v>53.400000000000006</v>
      </c>
      <c r="K3274" s="351">
        <v>8.9</v>
      </c>
      <c r="L3274" s="3" t="str">
        <f>IFERROR(INDEX(dbOrdini[PREZZO
VINOLUX],MATCH(A3274,dbOrdini[CODICE
ANKER],0)),"")</f>
        <v/>
      </c>
      <c r="M3274" s="347" t="s">
        <v>10539</v>
      </c>
      <c r="N3274" s="15" t="str">
        <f>IFERROR(INDEX(dbOrdini[ORDINE],MATCH(A3274,dbOrdini[CODICE
ANKER]*(dbOrdini[CODICE
SUPPLY]="GEN24"),0)),"")</f>
        <v/>
      </c>
      <c r="O3274" s="352" t="s">
        <v>8</v>
      </c>
      <c r="P3274" s="347" t="s">
        <v>7211</v>
      </c>
    </row>
    <row r="3275" spans="1:16">
      <c r="A3275" s="347" t="s">
        <v>7212</v>
      </c>
      <c r="B3275" s="348">
        <v>290</v>
      </c>
      <c r="C3275" s="347" t="s">
        <v>28152</v>
      </c>
      <c r="D3275" s="347" t="s">
        <v>7210</v>
      </c>
      <c r="E3275" s="347">
        <v>6</v>
      </c>
      <c r="F3275" s="347">
        <v>1</v>
      </c>
      <c r="G3275" s="347" t="s">
        <v>11</v>
      </c>
      <c r="H3275" s="349">
        <v>32</v>
      </c>
      <c r="I3275" s="350" t="s">
        <v>12</v>
      </c>
      <c r="J3275" s="351">
        <f t="shared" si="50"/>
        <v>56.699999999999996</v>
      </c>
      <c r="K3275" s="351">
        <v>9.4499999999999993</v>
      </c>
      <c r="L3275" s="3" t="str">
        <f>IFERROR(INDEX(dbOrdini[PREZZO
VINOLUX],MATCH(A3275,dbOrdini[CODICE
ANKER],0)),"")</f>
        <v/>
      </c>
      <c r="M3275" s="347" t="s">
        <v>10539</v>
      </c>
      <c r="N3275" s="15" t="str">
        <f>IFERROR(INDEX(dbOrdini[ORDINE],MATCH(A3275,dbOrdini[CODICE
ANKER]*(dbOrdini[CODICE
SUPPLY]="GEN24"),0)),"")</f>
        <v/>
      </c>
      <c r="O3275" s="352" t="s">
        <v>8</v>
      </c>
      <c r="P3275" s="347" t="s">
        <v>7213</v>
      </c>
    </row>
    <row r="3276" spans="1:16">
      <c r="A3276" s="347" t="s">
        <v>7214</v>
      </c>
      <c r="B3276" s="348">
        <v>17</v>
      </c>
      <c r="C3276" s="347" t="s">
        <v>28152</v>
      </c>
      <c r="D3276" s="347" t="s">
        <v>7215</v>
      </c>
      <c r="E3276" s="347">
        <v>6</v>
      </c>
      <c r="F3276" s="347">
        <v>0.7</v>
      </c>
      <c r="G3276" s="347" t="s">
        <v>11</v>
      </c>
      <c r="H3276" s="349">
        <v>40</v>
      </c>
      <c r="I3276" s="350" t="s">
        <v>12</v>
      </c>
      <c r="J3276" s="351">
        <f t="shared" si="50"/>
        <v>115.5</v>
      </c>
      <c r="K3276" s="351">
        <v>19.25</v>
      </c>
      <c r="L3276" s="3">
        <f>IFERROR(INDEX(dbOrdini[PREZZO
VINOLUX],MATCH(A3276,dbOrdini[CODICE
ANKER],0)),"")</f>
        <v>18.850000000000001</v>
      </c>
      <c r="M3276" s="347" t="s">
        <v>10554</v>
      </c>
      <c r="N3276" s="15" t="str">
        <f>IFERROR(INDEX(dbOrdini[ORDINE],MATCH(A3276,dbOrdini[CODICE
ANKER]*(dbOrdini[CODICE
SUPPLY]="GEN24"),0)),"")</f>
        <v/>
      </c>
      <c r="O3276" s="352" t="s">
        <v>8</v>
      </c>
      <c r="P3276" s="347" t="s">
        <v>7216</v>
      </c>
    </row>
    <row r="3277" spans="1:16">
      <c r="A3277" s="347" t="s">
        <v>28931</v>
      </c>
      <c r="B3277" s="348">
        <v>15</v>
      </c>
      <c r="C3277" s="347" t="s">
        <v>28152</v>
      </c>
      <c r="D3277" s="347" t="s">
        <v>28932</v>
      </c>
      <c r="E3277" s="347">
        <v>6</v>
      </c>
      <c r="F3277" s="347">
        <v>0.7</v>
      </c>
      <c r="G3277" s="347" t="s">
        <v>11</v>
      </c>
      <c r="H3277" s="349">
        <v>43</v>
      </c>
      <c r="I3277" s="350" t="s">
        <v>12</v>
      </c>
      <c r="J3277" s="351">
        <f t="shared" ref="J3277:J3340" si="51">E3277*K3277</f>
        <v>237</v>
      </c>
      <c r="K3277" s="351">
        <v>39.5</v>
      </c>
      <c r="L3277" s="3" t="str">
        <f>IFERROR(INDEX(dbOrdini[PREZZO
VINOLUX],MATCH(A3277,dbOrdini[CODICE
ANKER],0)),"")</f>
        <v/>
      </c>
      <c r="M3277" t="s">
        <v>16</v>
      </c>
      <c r="N3277" s="15" t="str">
        <f>IFERROR(INDEX(dbOrdini[ORDINE],MATCH(A3277,dbOrdini[CODICE
ANKER]*(dbOrdini[CODICE
SUPPLY]="GEN24"),0)),"")</f>
        <v/>
      </c>
      <c r="O3277" s="352" t="s">
        <v>8</v>
      </c>
      <c r="P3277" s="347" t="s">
        <v>28933</v>
      </c>
    </row>
    <row r="3278" spans="1:16">
      <c r="A3278" s="347" t="s">
        <v>7217</v>
      </c>
      <c r="B3278" s="348">
        <v>26</v>
      </c>
      <c r="C3278" s="347" t="s">
        <v>28152</v>
      </c>
      <c r="D3278" s="347" t="s">
        <v>7218</v>
      </c>
      <c r="E3278" s="347">
        <v>6</v>
      </c>
      <c r="F3278" s="347">
        <v>0.75</v>
      </c>
      <c r="G3278" s="347" t="s">
        <v>11</v>
      </c>
      <c r="H3278" s="349">
        <v>16</v>
      </c>
      <c r="I3278" s="350" t="s">
        <v>12</v>
      </c>
      <c r="J3278" s="351">
        <f t="shared" si="51"/>
        <v>41.7</v>
      </c>
      <c r="K3278" s="351">
        <v>6.95</v>
      </c>
      <c r="L3278" s="3" t="str">
        <f>IFERROR(INDEX(dbOrdini[PREZZO
VINOLUX],MATCH(A3278,dbOrdini[CODICE
ANKER],0)),"")</f>
        <v/>
      </c>
      <c r="M3278" s="347" t="s">
        <v>28212</v>
      </c>
      <c r="N3278" s="15" t="str">
        <f>IFERROR(INDEX(dbOrdini[ORDINE],MATCH(A3278,dbOrdini[CODICE
ANKER]*(dbOrdini[CODICE
SUPPLY]="GEN24"),0)),"")</f>
        <v/>
      </c>
      <c r="O3278" s="352" t="s">
        <v>8</v>
      </c>
      <c r="P3278" s="347" t="s">
        <v>7219</v>
      </c>
    </row>
    <row r="3279" spans="1:16">
      <c r="A3279" s="347" t="s">
        <v>7223</v>
      </c>
      <c r="B3279" s="348">
        <v>542</v>
      </c>
      <c r="C3279" s="347" t="s">
        <v>28152</v>
      </c>
      <c r="D3279" s="347" t="s">
        <v>7221</v>
      </c>
      <c r="E3279" s="347">
        <v>6</v>
      </c>
      <c r="F3279" s="347">
        <v>1</v>
      </c>
      <c r="G3279" s="347" t="s">
        <v>11</v>
      </c>
      <c r="H3279" s="349">
        <v>18</v>
      </c>
      <c r="I3279" s="350" t="s">
        <v>12</v>
      </c>
      <c r="J3279" s="351">
        <f t="shared" si="51"/>
        <v>55.5</v>
      </c>
      <c r="K3279" s="351">
        <v>9.25</v>
      </c>
      <c r="L3279" s="3" t="str">
        <f>IFERROR(INDEX(dbOrdini[PREZZO
VINOLUX],MATCH(A3279,dbOrdini[CODICE
ANKER],0)),"")</f>
        <v/>
      </c>
      <c r="M3279" s="347" t="s">
        <v>28212</v>
      </c>
      <c r="N3279" s="15" t="str">
        <f>IFERROR(INDEX(dbOrdini[ORDINE],MATCH(A3279,dbOrdini[CODICE
ANKER]*(dbOrdini[CODICE
SUPPLY]="GEN24"),0)),"")</f>
        <v/>
      </c>
      <c r="O3279" s="352" t="s">
        <v>8</v>
      </c>
      <c r="P3279" s="347" t="s">
        <v>7224</v>
      </c>
    </row>
    <row r="3280" spans="1:16">
      <c r="A3280" s="347" t="s">
        <v>7220</v>
      </c>
      <c r="B3280" s="348">
        <v>853</v>
      </c>
      <c r="C3280" s="347" t="s">
        <v>28152</v>
      </c>
      <c r="D3280" s="347" t="s">
        <v>7221</v>
      </c>
      <c r="E3280" s="347">
        <v>6</v>
      </c>
      <c r="F3280" s="347">
        <v>0.75</v>
      </c>
      <c r="G3280" s="347" t="s">
        <v>11</v>
      </c>
      <c r="H3280" s="349">
        <v>18</v>
      </c>
      <c r="I3280" s="350" t="s">
        <v>12</v>
      </c>
      <c r="J3280" s="351">
        <f t="shared" si="51"/>
        <v>41.400000000000006</v>
      </c>
      <c r="K3280" s="351">
        <v>6.9</v>
      </c>
      <c r="L3280" s="3" t="str">
        <f>IFERROR(INDEX(dbOrdini[PREZZO
VINOLUX],MATCH(A3280,dbOrdini[CODICE
ANKER],0)),"")</f>
        <v/>
      </c>
      <c r="M3280" s="347" t="s">
        <v>28212</v>
      </c>
      <c r="N3280" s="15" t="str">
        <f>IFERROR(INDEX(dbOrdini[ORDINE],MATCH(A3280,dbOrdini[CODICE
ANKER]*(dbOrdini[CODICE
SUPPLY]="GEN24"),0)),"")</f>
        <v/>
      </c>
      <c r="O3280" s="352" t="s">
        <v>8</v>
      </c>
      <c r="P3280" s="347" t="s">
        <v>7222</v>
      </c>
    </row>
    <row r="3281" spans="1:16">
      <c r="A3281" s="347" t="s">
        <v>7225</v>
      </c>
      <c r="B3281" s="348">
        <v>85</v>
      </c>
      <c r="C3281" s="347" t="s">
        <v>28152</v>
      </c>
      <c r="D3281" s="347" t="s">
        <v>7226</v>
      </c>
      <c r="E3281" s="347">
        <v>4</v>
      </c>
      <c r="F3281" s="347">
        <v>0.7</v>
      </c>
      <c r="G3281" s="347" t="s">
        <v>11</v>
      </c>
      <c r="H3281" s="349">
        <v>47.6</v>
      </c>
      <c r="I3281" s="350" t="s">
        <v>12</v>
      </c>
      <c r="J3281" s="351">
        <f t="shared" si="51"/>
        <v>95.8</v>
      </c>
      <c r="K3281" s="351">
        <v>23.95</v>
      </c>
      <c r="L3281" s="3" t="str">
        <f>IFERROR(INDEX(dbOrdini[PREZZO
VINOLUX],MATCH(A3281,dbOrdini[CODICE
ANKER],0)),"")</f>
        <v/>
      </c>
      <c r="M3281" s="347" t="s">
        <v>10537</v>
      </c>
      <c r="N3281" s="15" t="str">
        <f>IFERROR(INDEX(dbOrdini[ORDINE],MATCH(A3281,dbOrdini[CODICE
ANKER]*(dbOrdini[CODICE
SUPPLY]="GEN24"),0)),"")</f>
        <v/>
      </c>
      <c r="O3281" s="352" t="s">
        <v>8</v>
      </c>
      <c r="P3281" s="347" t="s">
        <v>7227</v>
      </c>
    </row>
    <row r="3282" spans="1:16">
      <c r="A3282" s="347" t="s">
        <v>7228</v>
      </c>
      <c r="B3282" s="348">
        <v>0</v>
      </c>
      <c r="C3282" s="347" t="s">
        <v>28152</v>
      </c>
      <c r="D3282" s="347" t="s">
        <v>7229</v>
      </c>
      <c r="E3282" s="347">
        <v>3</v>
      </c>
      <c r="F3282" s="347">
        <v>0.7</v>
      </c>
      <c r="G3282" s="347" t="s">
        <v>11262</v>
      </c>
      <c r="H3282" s="349">
        <v>43.1</v>
      </c>
      <c r="I3282" s="350" t="s">
        <v>12</v>
      </c>
      <c r="J3282" s="351">
        <f t="shared" si="51"/>
        <v>115.5</v>
      </c>
      <c r="K3282" s="351">
        <v>38.5</v>
      </c>
      <c r="L3282" s="3" t="str">
        <f>IFERROR(INDEX(dbOrdini[PREZZO
VINOLUX],MATCH(A3282,dbOrdini[CODICE
ANKER],0)),"")</f>
        <v/>
      </c>
      <c r="M3282" s="347" t="s">
        <v>10554</v>
      </c>
      <c r="N3282" s="15" t="str">
        <f>IFERROR(INDEX(dbOrdini[ORDINE],MATCH(A3282,dbOrdini[CODICE
ANKER]*(dbOrdini[CODICE
SUPPLY]="GEN24"),0)),"")</f>
        <v/>
      </c>
      <c r="O3282" s="352" t="s">
        <v>8</v>
      </c>
      <c r="P3282" s="347" t="s">
        <v>7230</v>
      </c>
    </row>
    <row r="3283" spans="1:16">
      <c r="A3283" s="347" t="s">
        <v>7231</v>
      </c>
      <c r="B3283" s="348">
        <v>24</v>
      </c>
      <c r="C3283" s="347" t="s">
        <v>28152</v>
      </c>
      <c r="D3283" s="347" t="s">
        <v>7232</v>
      </c>
      <c r="E3283" s="347">
        <v>12</v>
      </c>
      <c r="F3283" s="347">
        <v>0.05</v>
      </c>
      <c r="G3283" s="347" t="s">
        <v>11</v>
      </c>
      <c r="H3283" s="349">
        <v>41.3</v>
      </c>
      <c r="I3283" s="350" t="s">
        <v>12</v>
      </c>
      <c r="J3283" s="351">
        <f t="shared" si="51"/>
        <v>33</v>
      </c>
      <c r="K3283" s="351">
        <v>2.75</v>
      </c>
      <c r="L3283" s="3" t="str">
        <f>IFERROR(INDEX(dbOrdini[PREZZO
VINOLUX],MATCH(A3283,dbOrdini[CODICE
ANKER],0)),"")</f>
        <v/>
      </c>
      <c r="M3283" s="347" t="s">
        <v>10541</v>
      </c>
      <c r="N3283" s="15" t="str">
        <f>IFERROR(INDEX(dbOrdini[ORDINE],MATCH(A3283,dbOrdini[CODICE
ANKER]*(dbOrdini[CODICE
SUPPLY]="GEN24"),0)),"")</f>
        <v/>
      </c>
      <c r="O3283" s="352" t="s">
        <v>8</v>
      </c>
      <c r="P3283" s="347" t="s">
        <v>7233</v>
      </c>
    </row>
    <row r="3284" spans="1:16">
      <c r="A3284" s="347" t="s">
        <v>7236</v>
      </c>
      <c r="B3284" s="348">
        <v>892</v>
      </c>
      <c r="C3284" s="347" t="s">
        <v>28152</v>
      </c>
      <c r="D3284" s="347" t="s">
        <v>7234</v>
      </c>
      <c r="E3284" s="347">
        <v>6</v>
      </c>
      <c r="F3284" s="347">
        <v>0.7</v>
      </c>
      <c r="G3284" s="347" t="s">
        <v>11</v>
      </c>
      <c r="H3284" s="349">
        <v>41.3</v>
      </c>
      <c r="I3284" s="350" t="s">
        <v>12</v>
      </c>
      <c r="J3284" s="351">
        <f t="shared" si="51"/>
        <v>100.5</v>
      </c>
      <c r="K3284" s="351">
        <v>16.75</v>
      </c>
      <c r="L3284" s="3" t="str">
        <f>IFERROR(INDEX(dbOrdini[PREZZO
VINOLUX],MATCH(A3284,dbOrdini[CODICE
ANKER],0)),"")</f>
        <v/>
      </c>
      <c r="M3284" s="347" t="s">
        <v>10541</v>
      </c>
      <c r="N3284" s="15" t="str">
        <f>IFERROR(INDEX(dbOrdini[ORDINE],MATCH(A3284,dbOrdini[CODICE
ANKER]*(dbOrdini[CODICE
SUPPLY]="GEN24"),0)),"")</f>
        <v/>
      </c>
      <c r="O3284" s="352" t="s">
        <v>8</v>
      </c>
      <c r="P3284" s="347" t="s">
        <v>7235</v>
      </c>
    </row>
    <row r="3285" spans="1:16">
      <c r="A3285" s="347" t="s">
        <v>10918</v>
      </c>
      <c r="B3285" s="348">
        <v>36</v>
      </c>
      <c r="C3285" s="347" t="s">
        <v>28152</v>
      </c>
      <c r="D3285" s="347" t="s">
        <v>10919</v>
      </c>
      <c r="E3285" s="347">
        <v>3</v>
      </c>
      <c r="F3285" s="347">
        <v>0.7</v>
      </c>
      <c r="G3285" s="347" t="s">
        <v>11</v>
      </c>
      <c r="H3285" s="349">
        <v>41.3</v>
      </c>
      <c r="I3285" s="350" t="s">
        <v>12</v>
      </c>
      <c r="J3285" s="351">
        <f t="shared" si="51"/>
        <v>70.5</v>
      </c>
      <c r="K3285" s="351">
        <v>23.5</v>
      </c>
      <c r="L3285" s="3" t="str">
        <f>IFERROR(INDEX(dbOrdini[PREZZO
VINOLUX],MATCH(A3285,dbOrdini[CODICE
ANKER],0)),"")</f>
        <v/>
      </c>
      <c r="M3285" s="347" t="s">
        <v>10541</v>
      </c>
      <c r="N3285" s="15" t="str">
        <f>IFERROR(INDEX(dbOrdini[ORDINE],MATCH(A3285,dbOrdini[CODICE
ANKER]*(dbOrdini[CODICE
SUPPLY]="GEN24"),0)),"")</f>
        <v/>
      </c>
      <c r="O3285" s="352" t="s">
        <v>8</v>
      </c>
      <c r="P3285" s="347" t="s">
        <v>11880</v>
      </c>
    </row>
    <row r="3286" spans="1:16">
      <c r="A3286" s="347" t="s">
        <v>11881</v>
      </c>
      <c r="B3286" s="348">
        <v>4</v>
      </c>
      <c r="C3286" s="347" t="s">
        <v>28152</v>
      </c>
      <c r="D3286" s="347" t="s">
        <v>11882</v>
      </c>
      <c r="E3286" s="347">
        <v>6</v>
      </c>
      <c r="F3286" s="347">
        <v>0.7</v>
      </c>
      <c r="G3286" s="347" t="s">
        <v>11</v>
      </c>
      <c r="H3286" s="349">
        <v>0</v>
      </c>
      <c r="I3286" s="350" t="s">
        <v>12</v>
      </c>
      <c r="J3286" s="351">
        <f t="shared" si="51"/>
        <v>123</v>
      </c>
      <c r="K3286" s="351">
        <v>20.5</v>
      </c>
      <c r="L3286" s="3" t="str">
        <f>IFERROR(INDEX(dbOrdini[PREZZO
VINOLUX],MATCH(A3286,dbOrdini[CODICE
ANKER],0)),"")</f>
        <v/>
      </c>
      <c r="M3286" s="347" t="s">
        <v>28382</v>
      </c>
      <c r="N3286" s="15" t="str">
        <f>IFERROR(INDEX(dbOrdini[ORDINE],MATCH(A3286,dbOrdini[CODICE
ANKER]*(dbOrdini[CODICE
SUPPLY]="GEN24"),0)),"")</f>
        <v/>
      </c>
      <c r="O3286" s="352" t="s">
        <v>8</v>
      </c>
      <c r="P3286" s="347" t="s">
        <v>11883</v>
      </c>
    </row>
    <row r="3287" spans="1:16">
      <c r="A3287" s="347" t="s">
        <v>7237</v>
      </c>
      <c r="B3287" s="348">
        <v>13</v>
      </c>
      <c r="C3287" s="347" t="s">
        <v>28152</v>
      </c>
      <c r="D3287" s="347" t="s">
        <v>7238</v>
      </c>
      <c r="E3287" s="347">
        <v>6</v>
      </c>
      <c r="F3287" s="347">
        <v>0.7</v>
      </c>
      <c r="G3287" s="347" t="s">
        <v>11</v>
      </c>
      <c r="H3287" s="349">
        <v>0</v>
      </c>
      <c r="I3287" s="350" t="s">
        <v>12</v>
      </c>
      <c r="J3287" s="351">
        <f t="shared" si="51"/>
        <v>134.10000000000002</v>
      </c>
      <c r="K3287" s="351">
        <v>22.35</v>
      </c>
      <c r="L3287" s="3" t="str">
        <f>IFERROR(INDEX(dbOrdini[PREZZO
VINOLUX],MATCH(A3287,dbOrdini[CODICE
ANKER],0)),"")</f>
        <v/>
      </c>
      <c r="M3287" s="347" t="s">
        <v>28382</v>
      </c>
      <c r="N3287" s="15" t="str">
        <f>IFERROR(INDEX(dbOrdini[ORDINE],MATCH(A3287,dbOrdini[CODICE
ANKER]*(dbOrdini[CODICE
SUPPLY]="GEN24"),0)),"")</f>
        <v/>
      </c>
      <c r="O3287" s="352" t="s">
        <v>8</v>
      </c>
      <c r="P3287" s="347" t="s">
        <v>7239</v>
      </c>
    </row>
    <row r="3288" spans="1:16">
      <c r="A3288" s="347" t="s">
        <v>11884</v>
      </c>
      <c r="B3288" s="348">
        <v>9</v>
      </c>
      <c r="C3288" s="347" t="s">
        <v>28152</v>
      </c>
      <c r="D3288" s="347" t="s">
        <v>11885</v>
      </c>
      <c r="E3288" s="347">
        <v>6</v>
      </c>
      <c r="F3288" s="347">
        <v>0.7</v>
      </c>
      <c r="G3288" s="347" t="s">
        <v>11</v>
      </c>
      <c r="H3288" s="349">
        <v>0</v>
      </c>
      <c r="I3288" s="350" t="s">
        <v>12</v>
      </c>
      <c r="J3288" s="351">
        <f t="shared" si="51"/>
        <v>133.5</v>
      </c>
      <c r="K3288" s="351">
        <v>22.25</v>
      </c>
      <c r="L3288" s="3" t="str">
        <f>IFERROR(INDEX(dbOrdini[PREZZO
VINOLUX],MATCH(A3288,dbOrdini[CODICE
ANKER],0)),"")</f>
        <v/>
      </c>
      <c r="M3288" s="347" t="s">
        <v>28382</v>
      </c>
      <c r="N3288" s="15" t="str">
        <f>IFERROR(INDEX(dbOrdini[ORDINE],MATCH(A3288,dbOrdini[CODICE
ANKER]*(dbOrdini[CODICE
SUPPLY]="GEN24"),0)),"")</f>
        <v/>
      </c>
      <c r="O3288" s="352" t="s">
        <v>8</v>
      </c>
      <c r="P3288" s="347" t="s">
        <v>11886</v>
      </c>
    </row>
    <row r="3289" spans="1:16">
      <c r="A3289" s="347" t="s">
        <v>11887</v>
      </c>
      <c r="B3289" s="348">
        <v>0</v>
      </c>
      <c r="C3289" s="347" t="s">
        <v>28152</v>
      </c>
      <c r="D3289" s="347" t="s">
        <v>11888</v>
      </c>
      <c r="E3289" s="347">
        <v>6</v>
      </c>
      <c r="F3289" s="347">
        <v>0.7</v>
      </c>
      <c r="G3289" s="347" t="s">
        <v>11</v>
      </c>
      <c r="H3289" s="349">
        <v>41</v>
      </c>
      <c r="I3289" s="350" t="s">
        <v>12</v>
      </c>
      <c r="J3289" s="351">
        <f t="shared" si="51"/>
        <v>99</v>
      </c>
      <c r="K3289" s="351">
        <v>16.5</v>
      </c>
      <c r="L3289" s="3" t="str">
        <f>IFERROR(INDEX(dbOrdini[PREZZO
VINOLUX],MATCH(A3289,dbOrdini[CODICE
ANKER],0)),"")</f>
        <v/>
      </c>
      <c r="M3289" s="347" t="s">
        <v>28411</v>
      </c>
      <c r="N3289" s="15" t="str">
        <f>IFERROR(INDEX(dbOrdini[ORDINE],MATCH(A3289,dbOrdini[CODICE
ANKER]*(dbOrdini[CODICE
SUPPLY]="GEN24"),0)),"")</f>
        <v/>
      </c>
      <c r="O3289" s="352" t="s">
        <v>8</v>
      </c>
      <c r="P3289" s="347" t="s">
        <v>11889</v>
      </c>
    </row>
    <row r="3290" spans="1:16">
      <c r="A3290" s="347" t="s">
        <v>7240</v>
      </c>
      <c r="B3290" s="348">
        <v>34</v>
      </c>
      <c r="C3290" s="347" t="s">
        <v>28152</v>
      </c>
      <c r="D3290" s="347" t="s">
        <v>7241</v>
      </c>
      <c r="E3290" s="347">
        <v>6</v>
      </c>
      <c r="F3290" s="347">
        <v>0.7</v>
      </c>
      <c r="G3290" s="347" t="s">
        <v>11</v>
      </c>
      <c r="H3290" s="349">
        <v>41</v>
      </c>
      <c r="I3290" s="350" t="s">
        <v>12</v>
      </c>
      <c r="J3290" s="351">
        <f t="shared" si="51"/>
        <v>101.39999999999999</v>
      </c>
      <c r="K3290" s="351">
        <v>16.899999999999999</v>
      </c>
      <c r="L3290" s="3" t="str">
        <f>IFERROR(INDEX(dbOrdini[PREZZO
VINOLUX],MATCH(A3290,dbOrdini[CODICE
ANKER],0)),"")</f>
        <v/>
      </c>
      <c r="M3290" s="347" t="s">
        <v>28411</v>
      </c>
      <c r="N3290" s="15" t="str">
        <f>IFERROR(INDEX(dbOrdini[ORDINE],MATCH(A3290,dbOrdini[CODICE
ANKER]*(dbOrdini[CODICE
SUPPLY]="GEN24"),0)),"")</f>
        <v/>
      </c>
      <c r="O3290" s="352" t="s">
        <v>8</v>
      </c>
      <c r="P3290" s="347" t="s">
        <v>7242</v>
      </c>
    </row>
    <row r="3291" spans="1:16">
      <c r="A3291" s="347" t="s">
        <v>7243</v>
      </c>
      <c r="B3291" s="348">
        <v>0</v>
      </c>
      <c r="C3291" s="347" t="s">
        <v>28152</v>
      </c>
      <c r="D3291" s="347" t="s">
        <v>7244</v>
      </c>
      <c r="E3291" s="347">
        <v>6</v>
      </c>
      <c r="F3291" s="347">
        <v>0.7</v>
      </c>
      <c r="G3291" s="347" t="s">
        <v>11</v>
      </c>
      <c r="H3291" s="349">
        <v>41</v>
      </c>
      <c r="I3291" s="350" t="s">
        <v>12</v>
      </c>
      <c r="J3291" s="351">
        <f t="shared" si="51"/>
        <v>95.699999999999989</v>
      </c>
      <c r="K3291" s="351">
        <v>15.95</v>
      </c>
      <c r="L3291" s="3" t="str">
        <f>IFERROR(INDEX(dbOrdini[PREZZO
VINOLUX],MATCH(A3291,dbOrdini[CODICE
ANKER],0)),"")</f>
        <v/>
      </c>
      <c r="M3291" s="347" t="s">
        <v>28411</v>
      </c>
      <c r="N3291" s="15" t="str">
        <f>IFERROR(INDEX(dbOrdini[ORDINE],MATCH(A3291,dbOrdini[CODICE
ANKER]*(dbOrdini[CODICE
SUPPLY]="GEN24"),0)),"")</f>
        <v/>
      </c>
      <c r="O3291" s="352" t="s">
        <v>8</v>
      </c>
      <c r="P3291" s="347" t="s">
        <v>7245</v>
      </c>
    </row>
    <row r="3292" spans="1:16">
      <c r="A3292" s="347" t="s">
        <v>11890</v>
      </c>
      <c r="B3292" s="348">
        <v>0</v>
      </c>
      <c r="C3292" s="347" t="s">
        <v>28152</v>
      </c>
      <c r="D3292" s="347" t="s">
        <v>11891</v>
      </c>
      <c r="E3292" s="347">
        <v>6</v>
      </c>
      <c r="F3292" s="347">
        <v>0.7</v>
      </c>
      <c r="G3292" s="347" t="s">
        <v>11262</v>
      </c>
      <c r="H3292" s="349">
        <v>41</v>
      </c>
      <c r="I3292" s="350" t="s">
        <v>12</v>
      </c>
      <c r="J3292" s="351">
        <f t="shared" si="51"/>
        <v>115.5</v>
      </c>
      <c r="K3292" s="351">
        <v>19.25</v>
      </c>
      <c r="L3292" s="3" t="str">
        <f>IFERROR(INDEX(dbOrdini[PREZZO
VINOLUX],MATCH(A3292,dbOrdini[CODICE
ANKER],0)),"")</f>
        <v/>
      </c>
      <c r="M3292" s="347" t="s">
        <v>28411</v>
      </c>
      <c r="N3292" s="15" t="str">
        <f>IFERROR(INDEX(dbOrdini[ORDINE],MATCH(A3292,dbOrdini[CODICE
ANKER]*(dbOrdini[CODICE
SUPPLY]="GEN24"),0)),"")</f>
        <v/>
      </c>
      <c r="O3292" s="352" t="s">
        <v>8</v>
      </c>
      <c r="P3292" s="347" t="s">
        <v>11892</v>
      </c>
    </row>
    <row r="3293" spans="1:16">
      <c r="A3293" s="347" t="s">
        <v>7249</v>
      </c>
      <c r="B3293" s="348">
        <v>53</v>
      </c>
      <c r="C3293" s="347" t="s">
        <v>28152</v>
      </c>
      <c r="D3293" s="347" t="s">
        <v>7246</v>
      </c>
      <c r="E3293" s="347">
        <v>6</v>
      </c>
      <c r="F3293" s="347">
        <v>1</v>
      </c>
      <c r="G3293" s="347" t="s">
        <v>11</v>
      </c>
      <c r="H3293" s="349">
        <v>40</v>
      </c>
      <c r="I3293" s="350" t="s">
        <v>12</v>
      </c>
      <c r="J3293" s="351">
        <f t="shared" si="51"/>
        <v>91.5</v>
      </c>
      <c r="K3293" s="351">
        <v>15.25</v>
      </c>
      <c r="L3293" s="3" t="str">
        <f>IFERROR(INDEX(dbOrdini[PREZZO
VINOLUX],MATCH(A3293,dbOrdini[CODICE
ANKER],0)),"")</f>
        <v/>
      </c>
      <c r="M3293" s="347" t="s">
        <v>10537</v>
      </c>
      <c r="N3293" s="15" t="str">
        <f>IFERROR(INDEX(dbOrdini[ORDINE],MATCH(A3293,dbOrdini[CODICE
ANKER]*(dbOrdini[CODICE
SUPPLY]="GEN24"),0)),"")</f>
        <v/>
      </c>
      <c r="O3293" s="352" t="s">
        <v>8</v>
      </c>
      <c r="P3293" s="347" t="s">
        <v>7250</v>
      </c>
    </row>
    <row r="3294" spans="1:16">
      <c r="A3294" s="347" t="s">
        <v>10887</v>
      </c>
      <c r="B3294" s="348">
        <v>2</v>
      </c>
      <c r="C3294" s="347" t="s">
        <v>28152</v>
      </c>
      <c r="D3294" s="347" t="s">
        <v>7246</v>
      </c>
      <c r="E3294" s="347">
        <v>1</v>
      </c>
      <c r="F3294" s="347">
        <v>3</v>
      </c>
      <c r="G3294" s="347" t="s">
        <v>11</v>
      </c>
      <c r="H3294" s="349">
        <v>40</v>
      </c>
      <c r="I3294" s="350" t="s">
        <v>12</v>
      </c>
      <c r="J3294" s="351">
        <f t="shared" si="51"/>
        <v>47.5</v>
      </c>
      <c r="K3294" s="351">
        <v>47.5</v>
      </c>
      <c r="L3294" s="3" t="str">
        <f>IFERROR(INDEX(dbOrdini[PREZZO
VINOLUX],MATCH(A3294,dbOrdini[CODICE
ANKER],0)),"")</f>
        <v/>
      </c>
      <c r="M3294" s="347" t="s">
        <v>10537</v>
      </c>
      <c r="N3294" s="15" t="str">
        <f>IFERROR(INDEX(dbOrdini[ORDINE],MATCH(A3294,dbOrdini[CODICE
ANKER]*(dbOrdini[CODICE
SUPPLY]="GEN24"),0)),"")</f>
        <v/>
      </c>
      <c r="O3294" s="352" t="s">
        <v>8</v>
      </c>
      <c r="P3294" s="347" t="s">
        <v>11893</v>
      </c>
    </row>
    <row r="3295" spans="1:16">
      <c r="A3295" s="347" t="s">
        <v>7247</v>
      </c>
      <c r="B3295" s="348">
        <v>430</v>
      </c>
      <c r="C3295" s="347" t="s">
        <v>28152</v>
      </c>
      <c r="D3295" s="347" t="s">
        <v>7246</v>
      </c>
      <c r="E3295" s="347">
        <v>6</v>
      </c>
      <c r="F3295" s="347">
        <v>0.7</v>
      </c>
      <c r="G3295" s="347" t="s">
        <v>11</v>
      </c>
      <c r="H3295" s="349">
        <v>40</v>
      </c>
      <c r="I3295" s="350" t="s">
        <v>12</v>
      </c>
      <c r="J3295" s="351">
        <f t="shared" si="51"/>
        <v>87</v>
      </c>
      <c r="K3295" s="351">
        <v>14.5</v>
      </c>
      <c r="L3295" s="3" t="str">
        <f>IFERROR(INDEX(dbOrdini[PREZZO
VINOLUX],MATCH(A3295,dbOrdini[CODICE
ANKER],0)),"")</f>
        <v/>
      </c>
      <c r="M3295" s="347" t="s">
        <v>10537</v>
      </c>
      <c r="N3295" s="15" t="str">
        <f>IFERROR(INDEX(dbOrdini[ORDINE],MATCH(A3295,dbOrdini[CODICE
ANKER]*(dbOrdini[CODICE
SUPPLY]="GEN24"),0)),"")</f>
        <v/>
      </c>
      <c r="O3295" s="352" t="s">
        <v>8</v>
      </c>
      <c r="P3295" s="347" t="s">
        <v>7248</v>
      </c>
    </row>
    <row r="3296" spans="1:16">
      <c r="A3296" s="347" t="s">
        <v>7251</v>
      </c>
      <c r="B3296" s="348">
        <v>0</v>
      </c>
      <c r="C3296" s="347" t="s">
        <v>28152</v>
      </c>
      <c r="D3296" s="347" t="s">
        <v>7252</v>
      </c>
      <c r="E3296" s="347">
        <v>6</v>
      </c>
      <c r="F3296" s="347">
        <v>0.7</v>
      </c>
      <c r="G3296" s="347" t="s">
        <v>11</v>
      </c>
      <c r="H3296" s="349">
        <v>41.4</v>
      </c>
      <c r="I3296" s="350" t="s">
        <v>12</v>
      </c>
      <c r="J3296" s="351">
        <f t="shared" si="51"/>
        <v>59.099999999999994</v>
      </c>
      <c r="K3296" s="351">
        <v>9.85</v>
      </c>
      <c r="L3296" s="3" t="str">
        <f>IFERROR(INDEX(dbOrdini[PREZZO
VINOLUX],MATCH(A3296,dbOrdini[CODICE
ANKER],0)),"")</f>
        <v/>
      </c>
      <c r="M3296" s="347" t="s">
        <v>10537</v>
      </c>
      <c r="N3296" s="15" t="str">
        <f>IFERROR(INDEX(dbOrdini[ORDINE],MATCH(A3296,dbOrdini[CODICE
ANKER]*(dbOrdini[CODICE
SUPPLY]="GEN24"),0)),"")</f>
        <v/>
      </c>
      <c r="O3296" s="352" t="s">
        <v>8</v>
      </c>
      <c r="P3296" s="347" t="s">
        <v>7253</v>
      </c>
    </row>
    <row r="3297" spans="1:16">
      <c r="A3297" s="347" t="s">
        <v>7254</v>
      </c>
      <c r="B3297" s="348">
        <v>75</v>
      </c>
      <c r="C3297" s="347" t="s">
        <v>28152</v>
      </c>
      <c r="D3297" s="347" t="s">
        <v>7255</v>
      </c>
      <c r="E3297" s="347">
        <v>6</v>
      </c>
      <c r="F3297" s="347">
        <v>0.7</v>
      </c>
      <c r="G3297" s="347" t="s">
        <v>11</v>
      </c>
      <c r="H3297" s="349">
        <v>47.3</v>
      </c>
      <c r="I3297" s="350" t="s">
        <v>12</v>
      </c>
      <c r="J3297" s="351">
        <f t="shared" si="51"/>
        <v>244.5</v>
      </c>
      <c r="K3297" s="351">
        <v>40.75</v>
      </c>
      <c r="L3297" s="3" t="str">
        <f>IFERROR(INDEX(dbOrdini[PREZZO
VINOLUX],MATCH(A3297,dbOrdini[CODICE
ANKER],0)),"")</f>
        <v/>
      </c>
      <c r="M3297" s="347" t="s">
        <v>10558</v>
      </c>
      <c r="N3297" s="15" t="str">
        <f>IFERROR(INDEX(dbOrdini[ORDINE],MATCH(A3297,dbOrdini[CODICE
ANKER]*(dbOrdini[CODICE
SUPPLY]="GEN24"),0)),"")</f>
        <v/>
      </c>
      <c r="O3297" s="352" t="s">
        <v>8</v>
      </c>
      <c r="P3297" s="347" t="s">
        <v>7256</v>
      </c>
    </row>
    <row r="3298" spans="1:16">
      <c r="A3298" s="347" t="s">
        <v>7257</v>
      </c>
      <c r="B3298" s="348">
        <v>73</v>
      </c>
      <c r="C3298" s="347" t="s">
        <v>28152</v>
      </c>
      <c r="D3298" s="347" t="s">
        <v>7258</v>
      </c>
      <c r="E3298" s="347">
        <v>6</v>
      </c>
      <c r="F3298" s="347">
        <v>0.7</v>
      </c>
      <c r="G3298" s="347" t="s">
        <v>11</v>
      </c>
      <c r="H3298" s="349">
        <v>45</v>
      </c>
      <c r="I3298" s="350" t="s">
        <v>12</v>
      </c>
      <c r="J3298" s="351">
        <f t="shared" si="51"/>
        <v>228</v>
      </c>
      <c r="K3298" s="351">
        <v>38</v>
      </c>
      <c r="L3298" s="3" t="str">
        <f>IFERROR(INDEX(dbOrdini[PREZZO
VINOLUX],MATCH(A3298,dbOrdini[CODICE
ANKER],0)),"")</f>
        <v/>
      </c>
      <c r="M3298" s="347" t="s">
        <v>10558</v>
      </c>
      <c r="N3298" s="15" t="str">
        <f>IFERROR(INDEX(dbOrdini[ORDINE],MATCH(A3298,dbOrdini[CODICE
ANKER]*(dbOrdini[CODICE
SUPPLY]="GEN24"),0)),"")</f>
        <v/>
      </c>
      <c r="O3298" s="352" t="s">
        <v>8</v>
      </c>
      <c r="P3298" s="347" t="s">
        <v>7259</v>
      </c>
    </row>
    <row r="3299" spans="1:16">
      <c r="A3299" s="347" t="s">
        <v>7260</v>
      </c>
      <c r="B3299" s="348">
        <v>18</v>
      </c>
      <c r="C3299" s="347" t="s">
        <v>28152</v>
      </c>
      <c r="D3299" s="347" t="s">
        <v>7261</v>
      </c>
      <c r="E3299" s="347">
        <v>6</v>
      </c>
      <c r="F3299" s="347">
        <v>0.7</v>
      </c>
      <c r="G3299" s="347" t="s">
        <v>11</v>
      </c>
      <c r="H3299" s="349">
        <v>46.4</v>
      </c>
      <c r="I3299" s="350" t="s">
        <v>12</v>
      </c>
      <c r="J3299" s="351">
        <f t="shared" si="51"/>
        <v>227.10000000000002</v>
      </c>
      <c r="K3299" s="351">
        <v>37.85</v>
      </c>
      <c r="L3299" s="3" t="str">
        <f>IFERROR(INDEX(dbOrdini[PREZZO
VINOLUX],MATCH(A3299,dbOrdini[CODICE
ANKER],0)),"")</f>
        <v/>
      </c>
      <c r="M3299" s="347" t="s">
        <v>10558</v>
      </c>
      <c r="N3299" s="15" t="str">
        <f>IFERROR(INDEX(dbOrdini[ORDINE],MATCH(A3299,dbOrdini[CODICE
ANKER]*(dbOrdini[CODICE
SUPPLY]="GEN24"),0)),"")</f>
        <v/>
      </c>
      <c r="O3299" s="352" t="s">
        <v>8</v>
      </c>
      <c r="P3299" s="347" t="s">
        <v>7262</v>
      </c>
    </row>
    <row r="3300" spans="1:16">
      <c r="A3300" s="347" t="s">
        <v>7263</v>
      </c>
      <c r="B3300" s="348">
        <v>163</v>
      </c>
      <c r="C3300" s="347" t="s">
        <v>28152</v>
      </c>
      <c r="D3300" s="347" t="s">
        <v>7264</v>
      </c>
      <c r="E3300" s="347">
        <v>6</v>
      </c>
      <c r="F3300" s="347">
        <v>0.7</v>
      </c>
      <c r="G3300" s="347" t="s">
        <v>11</v>
      </c>
      <c r="H3300" s="349">
        <v>40</v>
      </c>
      <c r="I3300" s="350" t="s">
        <v>12</v>
      </c>
      <c r="J3300" s="351">
        <f t="shared" si="51"/>
        <v>184.2</v>
      </c>
      <c r="K3300" s="351">
        <v>30.7</v>
      </c>
      <c r="L3300" s="3" t="str">
        <f>IFERROR(INDEX(dbOrdini[PREZZO
VINOLUX],MATCH(A3300,dbOrdini[CODICE
ANKER],0)),"")</f>
        <v/>
      </c>
      <c r="M3300" s="347" t="s">
        <v>10558</v>
      </c>
      <c r="N3300" s="15" t="str">
        <f>IFERROR(INDEX(dbOrdini[ORDINE],MATCH(A3300,dbOrdini[CODICE
ANKER]*(dbOrdini[CODICE
SUPPLY]="GEN24"),0)),"")</f>
        <v/>
      </c>
      <c r="O3300" s="352" t="s">
        <v>8</v>
      </c>
      <c r="P3300" s="347" t="s">
        <v>7265</v>
      </c>
    </row>
    <row r="3301" spans="1:16">
      <c r="A3301" s="347" t="s">
        <v>7266</v>
      </c>
      <c r="B3301" s="348">
        <v>974</v>
      </c>
      <c r="C3301" s="347" t="s">
        <v>28152</v>
      </c>
      <c r="D3301" s="347" t="s">
        <v>7267</v>
      </c>
      <c r="E3301" s="347">
        <v>6</v>
      </c>
      <c r="F3301" s="347">
        <v>0.7</v>
      </c>
      <c r="G3301" s="347" t="s">
        <v>11</v>
      </c>
      <c r="H3301" s="349">
        <v>45</v>
      </c>
      <c r="I3301" s="350" t="s">
        <v>12</v>
      </c>
      <c r="J3301" s="351">
        <f t="shared" si="51"/>
        <v>147.89999999999998</v>
      </c>
      <c r="K3301" s="351">
        <v>24.65</v>
      </c>
      <c r="L3301" s="3" t="str">
        <f>IFERROR(INDEX(dbOrdini[PREZZO
VINOLUX],MATCH(A3301,dbOrdini[CODICE
ANKER],0)),"")</f>
        <v/>
      </c>
      <c r="M3301" s="347" t="s">
        <v>10558</v>
      </c>
      <c r="N3301" s="15" t="str">
        <f>IFERROR(INDEX(dbOrdini[ORDINE],MATCH(A3301,dbOrdini[CODICE
ANKER]*(dbOrdini[CODICE
SUPPLY]="GEN24"),0)),"")</f>
        <v/>
      </c>
      <c r="O3301" s="352" t="s">
        <v>8</v>
      </c>
      <c r="P3301" s="347" t="s">
        <v>7268</v>
      </c>
    </row>
    <row r="3302" spans="1:16">
      <c r="A3302" s="347" t="s">
        <v>7269</v>
      </c>
      <c r="B3302" s="348">
        <v>0</v>
      </c>
      <c r="C3302" s="347" t="s">
        <v>28152</v>
      </c>
      <c r="D3302" s="347" t="s">
        <v>7270</v>
      </c>
      <c r="E3302" s="347">
        <v>6</v>
      </c>
      <c r="F3302" s="347">
        <v>0.7</v>
      </c>
      <c r="G3302" s="347" t="s">
        <v>11</v>
      </c>
      <c r="H3302" s="349">
        <v>40</v>
      </c>
      <c r="I3302" s="350" t="s">
        <v>12</v>
      </c>
      <c r="J3302" s="351">
        <f t="shared" si="51"/>
        <v>162.60000000000002</v>
      </c>
      <c r="K3302" s="351">
        <v>27.1</v>
      </c>
      <c r="L3302" s="3" t="str">
        <f>IFERROR(INDEX(dbOrdini[PREZZO
VINOLUX],MATCH(A3302,dbOrdini[CODICE
ANKER],0)),"")</f>
        <v/>
      </c>
      <c r="M3302" s="347" t="s">
        <v>10558</v>
      </c>
      <c r="N3302" s="15" t="str">
        <f>IFERROR(INDEX(dbOrdini[ORDINE],MATCH(A3302,dbOrdini[CODICE
ANKER]*(dbOrdini[CODICE
SUPPLY]="GEN24"),0)),"")</f>
        <v/>
      </c>
      <c r="O3302" s="352" t="s">
        <v>8</v>
      </c>
      <c r="P3302" s="347" t="s">
        <v>7271</v>
      </c>
    </row>
    <row r="3303" spans="1:16">
      <c r="A3303" s="347" t="s">
        <v>7272</v>
      </c>
      <c r="B3303" s="348">
        <v>18</v>
      </c>
      <c r="C3303" s="347" t="s">
        <v>28152</v>
      </c>
      <c r="D3303" s="347" t="s">
        <v>7273</v>
      </c>
      <c r="E3303" s="347">
        <v>6</v>
      </c>
      <c r="F3303" s="347">
        <v>0.7</v>
      </c>
      <c r="G3303" s="347" t="s">
        <v>11262</v>
      </c>
      <c r="H3303" s="349">
        <v>45.7</v>
      </c>
      <c r="I3303" s="350" t="s">
        <v>12</v>
      </c>
      <c r="J3303" s="351">
        <f t="shared" si="51"/>
        <v>244.5</v>
      </c>
      <c r="K3303" s="351">
        <v>40.75</v>
      </c>
      <c r="L3303" s="3" t="str">
        <f>IFERROR(INDEX(dbOrdini[PREZZO
VINOLUX],MATCH(A3303,dbOrdini[CODICE
ANKER],0)),"")</f>
        <v/>
      </c>
      <c r="M3303" s="347" t="s">
        <v>10558</v>
      </c>
      <c r="N3303" s="15" t="str">
        <f>IFERROR(INDEX(dbOrdini[ORDINE],MATCH(A3303,dbOrdini[CODICE
ANKER]*(dbOrdini[CODICE
SUPPLY]="GEN24"),0)),"")</f>
        <v/>
      </c>
      <c r="O3303" s="352" t="s">
        <v>8</v>
      </c>
      <c r="P3303" s="347" t="s">
        <v>7274</v>
      </c>
    </row>
    <row r="3304" spans="1:16">
      <c r="A3304" s="347" t="s">
        <v>7275</v>
      </c>
      <c r="B3304" s="348">
        <v>165</v>
      </c>
      <c r="C3304" s="347" t="s">
        <v>28152</v>
      </c>
      <c r="D3304" s="347" t="s">
        <v>7276</v>
      </c>
      <c r="E3304" s="347">
        <v>6</v>
      </c>
      <c r="F3304" s="347">
        <v>0.7</v>
      </c>
      <c r="G3304" s="347" t="s">
        <v>11</v>
      </c>
      <c r="H3304" s="349">
        <v>44.2</v>
      </c>
      <c r="I3304" s="350" t="s">
        <v>12</v>
      </c>
      <c r="J3304" s="351">
        <f t="shared" si="51"/>
        <v>228.60000000000002</v>
      </c>
      <c r="K3304" s="351">
        <v>38.1</v>
      </c>
      <c r="L3304" s="3" t="str">
        <f>IFERROR(INDEX(dbOrdini[PREZZO
VINOLUX],MATCH(A3304,dbOrdini[CODICE
ANKER],0)),"")</f>
        <v/>
      </c>
      <c r="M3304" s="347" t="s">
        <v>10558</v>
      </c>
      <c r="N3304" s="15" t="str">
        <f>IFERROR(INDEX(dbOrdini[ORDINE],MATCH(A3304,dbOrdini[CODICE
ANKER]*(dbOrdini[CODICE
SUPPLY]="GEN24"),0)),"")</f>
        <v/>
      </c>
      <c r="O3304" s="352" t="s">
        <v>8</v>
      </c>
      <c r="P3304" s="347" t="s">
        <v>7277</v>
      </c>
    </row>
    <row r="3305" spans="1:16">
      <c r="A3305" s="347" t="s">
        <v>7278</v>
      </c>
      <c r="B3305" s="348">
        <v>0</v>
      </c>
      <c r="C3305" s="347" t="s">
        <v>28152</v>
      </c>
      <c r="D3305" s="347" t="s">
        <v>7279</v>
      </c>
      <c r="E3305" s="347">
        <v>6</v>
      </c>
      <c r="F3305" s="347">
        <v>0.7</v>
      </c>
      <c r="G3305" s="347" t="s">
        <v>11</v>
      </c>
      <c r="H3305" s="349">
        <v>45</v>
      </c>
      <c r="I3305" s="350" t="s">
        <v>12</v>
      </c>
      <c r="J3305" s="351">
        <f t="shared" si="51"/>
        <v>148.5</v>
      </c>
      <c r="K3305" s="351">
        <v>24.75</v>
      </c>
      <c r="L3305" s="3" t="str">
        <f>IFERROR(INDEX(dbOrdini[PREZZO
VINOLUX],MATCH(A3305,dbOrdini[CODICE
ANKER],0)),"")</f>
        <v/>
      </c>
      <c r="M3305" s="347" t="s">
        <v>10558</v>
      </c>
      <c r="N3305" s="15" t="str">
        <f>IFERROR(INDEX(dbOrdini[ORDINE],MATCH(A3305,dbOrdini[CODICE
ANKER]*(dbOrdini[CODICE
SUPPLY]="GEN24"),0)),"")</f>
        <v/>
      </c>
      <c r="O3305" s="352" t="s">
        <v>8</v>
      </c>
      <c r="P3305" s="347" t="s">
        <v>7280</v>
      </c>
    </row>
    <row r="3306" spans="1:16">
      <c r="A3306" s="347" t="s">
        <v>7281</v>
      </c>
      <c r="B3306" s="348">
        <v>1010</v>
      </c>
      <c r="C3306" s="347" t="s">
        <v>28152</v>
      </c>
      <c r="D3306" s="347" t="s">
        <v>7282</v>
      </c>
      <c r="E3306" s="347">
        <v>12</v>
      </c>
      <c r="F3306" s="347">
        <v>0.7</v>
      </c>
      <c r="G3306" s="347" t="s">
        <v>11</v>
      </c>
      <c r="H3306" s="349">
        <v>15</v>
      </c>
      <c r="I3306" s="350" t="s">
        <v>12</v>
      </c>
      <c r="J3306" s="351">
        <f t="shared" si="51"/>
        <v>150</v>
      </c>
      <c r="K3306" s="351">
        <v>12.5</v>
      </c>
      <c r="L3306" s="3" t="str">
        <f>IFERROR(INDEX(dbOrdini[PREZZO
VINOLUX],MATCH(A3306,dbOrdini[CODICE
ANKER],0)),"")</f>
        <v/>
      </c>
      <c r="M3306" s="347" t="s">
        <v>10539</v>
      </c>
      <c r="N3306" s="15" t="str">
        <f>IFERROR(INDEX(dbOrdini[ORDINE],MATCH(A3306,dbOrdini[CODICE
ANKER]*(dbOrdini[CODICE
SUPPLY]="GEN24"),0)),"")</f>
        <v/>
      </c>
      <c r="O3306" s="352" t="s">
        <v>8</v>
      </c>
      <c r="P3306" s="347" t="s">
        <v>7283</v>
      </c>
    </row>
    <row r="3307" spans="1:16">
      <c r="A3307" s="347" t="s">
        <v>7284</v>
      </c>
      <c r="B3307" s="348">
        <v>30</v>
      </c>
      <c r="C3307" s="347" t="s">
        <v>28164</v>
      </c>
      <c r="D3307" s="347" t="s">
        <v>7285</v>
      </c>
      <c r="E3307" s="347">
        <v>12</v>
      </c>
      <c r="F3307" s="347">
        <v>1</v>
      </c>
      <c r="G3307" s="347" t="s">
        <v>28164</v>
      </c>
      <c r="H3307" s="349">
        <v>0</v>
      </c>
      <c r="I3307" s="350" t="s">
        <v>12</v>
      </c>
      <c r="J3307" s="351">
        <f t="shared" si="51"/>
        <v>54</v>
      </c>
      <c r="K3307" s="351">
        <v>4.5</v>
      </c>
      <c r="L3307" s="3" t="str">
        <f>IFERROR(INDEX(dbOrdini[PREZZO
VINOLUX],MATCH(A3307,dbOrdini[CODICE
ANKER],0)),"")</f>
        <v/>
      </c>
      <c r="M3307" s="347" t="s">
        <v>28165</v>
      </c>
      <c r="N3307" s="15" t="str">
        <f>IFERROR(INDEX(dbOrdini[ORDINE],MATCH(A3307,dbOrdini[CODICE
ANKER]*(dbOrdini[CODICE
SUPPLY]="GEN24"),0)),"")</f>
        <v/>
      </c>
      <c r="O3307" s="352" t="s">
        <v>8</v>
      </c>
      <c r="P3307" s="347" t="s">
        <v>476</v>
      </c>
    </row>
    <row r="3308" spans="1:16">
      <c r="A3308" s="347" t="s">
        <v>7286</v>
      </c>
      <c r="B3308" s="348">
        <v>51</v>
      </c>
      <c r="C3308" s="347" t="s">
        <v>28152</v>
      </c>
      <c r="D3308" s="347" t="s">
        <v>7287</v>
      </c>
      <c r="E3308" s="347">
        <v>6</v>
      </c>
      <c r="F3308" s="347">
        <v>1</v>
      </c>
      <c r="G3308" s="347" t="s">
        <v>11</v>
      </c>
      <c r="H3308" s="349">
        <v>40</v>
      </c>
      <c r="I3308" s="350" t="s">
        <v>12</v>
      </c>
      <c r="J3308" s="351">
        <f t="shared" si="51"/>
        <v>38.700000000000003</v>
      </c>
      <c r="K3308" s="351">
        <v>6.45</v>
      </c>
      <c r="L3308" s="3" t="str">
        <f>IFERROR(INDEX(dbOrdini[PREZZO
VINOLUX],MATCH(A3308,dbOrdini[CODICE
ANKER],0)),"")</f>
        <v/>
      </c>
      <c r="M3308" s="347" t="s">
        <v>28159</v>
      </c>
      <c r="N3308" s="15" t="str">
        <f>IFERROR(INDEX(dbOrdini[ORDINE],MATCH(A3308,dbOrdini[CODICE
ANKER]*(dbOrdini[CODICE
SUPPLY]="GEN24"),0)),"")</f>
        <v/>
      </c>
      <c r="O3308" s="352" t="s">
        <v>8</v>
      </c>
      <c r="P3308" s="347" t="s">
        <v>7288</v>
      </c>
    </row>
    <row r="3309" spans="1:16">
      <c r="A3309" s="347" t="s">
        <v>7289</v>
      </c>
      <c r="B3309" s="348">
        <v>1717</v>
      </c>
      <c r="C3309" s="347" t="s">
        <v>28152</v>
      </c>
      <c r="D3309" s="347" t="s">
        <v>7290</v>
      </c>
      <c r="E3309" s="347">
        <v>6</v>
      </c>
      <c r="F3309" s="347">
        <v>0.7</v>
      </c>
      <c r="G3309" s="347" t="s">
        <v>11</v>
      </c>
      <c r="H3309" s="349">
        <v>43</v>
      </c>
      <c r="I3309" s="350" t="s">
        <v>12</v>
      </c>
      <c r="J3309" s="351">
        <f t="shared" si="51"/>
        <v>245.10000000000002</v>
      </c>
      <c r="K3309" s="351">
        <v>40.85</v>
      </c>
      <c r="L3309" s="3" t="str">
        <f>IFERROR(INDEX(dbOrdini[PREZZO
VINOLUX],MATCH(A3309,dbOrdini[CODICE
ANKER],0)),"")</f>
        <v/>
      </c>
      <c r="M3309" s="347" t="s">
        <v>10536</v>
      </c>
      <c r="N3309" s="15" t="str">
        <f>IFERROR(INDEX(dbOrdini[ORDINE],MATCH(A3309,dbOrdini[CODICE
ANKER]*(dbOrdini[CODICE
SUPPLY]="GEN24"),0)),"")</f>
        <v/>
      </c>
      <c r="O3309" s="352" t="s">
        <v>8</v>
      </c>
      <c r="P3309" s="347" t="s">
        <v>7291</v>
      </c>
    </row>
    <row r="3310" spans="1:16">
      <c r="A3310" s="347" t="s">
        <v>7292</v>
      </c>
      <c r="B3310" s="348">
        <v>82</v>
      </c>
      <c r="C3310" s="347" t="s">
        <v>28152</v>
      </c>
      <c r="D3310" s="347" t="s">
        <v>7293</v>
      </c>
      <c r="E3310" s="347">
        <v>6</v>
      </c>
      <c r="F3310" s="347">
        <v>0.7</v>
      </c>
      <c r="G3310" s="347" t="s">
        <v>11</v>
      </c>
      <c r="H3310" s="349">
        <v>43</v>
      </c>
      <c r="I3310" s="350" t="s">
        <v>12</v>
      </c>
      <c r="J3310" s="351">
        <f t="shared" si="51"/>
        <v>329.70000000000005</v>
      </c>
      <c r="K3310" s="351">
        <v>54.95</v>
      </c>
      <c r="L3310" s="3">
        <f>IFERROR(INDEX(dbOrdini[PREZZO
VINOLUX],MATCH(A3310,dbOrdini[CODICE
ANKER],0)),"")</f>
        <v>52.85</v>
      </c>
      <c r="M3310" s="347" t="s">
        <v>10536</v>
      </c>
      <c r="N3310" s="15" t="str">
        <f>IFERROR(INDEX(dbOrdini[ORDINE],MATCH(A3310,dbOrdini[CODICE
ANKER]*(dbOrdini[CODICE
SUPPLY]="GEN24"),0)),"")</f>
        <v/>
      </c>
      <c r="O3310" s="352" t="s">
        <v>8</v>
      </c>
      <c r="P3310" s="347" t="s">
        <v>7294</v>
      </c>
    </row>
    <row r="3311" spans="1:16">
      <c r="A3311" s="347" t="s">
        <v>7295</v>
      </c>
      <c r="B3311" s="348">
        <v>162</v>
      </c>
      <c r="C3311" s="347" t="s">
        <v>28152</v>
      </c>
      <c r="D3311" s="347" t="s">
        <v>7296</v>
      </c>
      <c r="E3311" s="347">
        <v>6</v>
      </c>
      <c r="F3311" s="347">
        <v>0.7</v>
      </c>
      <c r="G3311" s="347" t="s">
        <v>11</v>
      </c>
      <c r="H3311" s="349">
        <v>43</v>
      </c>
      <c r="I3311" s="350" t="s">
        <v>12</v>
      </c>
      <c r="J3311" s="351">
        <f t="shared" si="51"/>
        <v>204</v>
      </c>
      <c r="K3311" s="351">
        <v>34</v>
      </c>
      <c r="L3311" s="3" t="str">
        <f>IFERROR(INDEX(dbOrdini[PREZZO
VINOLUX],MATCH(A3311,dbOrdini[CODICE
ANKER],0)),"")</f>
        <v/>
      </c>
      <c r="M3311" s="347" t="s">
        <v>10536</v>
      </c>
      <c r="N3311" s="15" t="str">
        <f>IFERROR(INDEX(dbOrdini[ORDINE],MATCH(A3311,dbOrdini[CODICE
ANKER]*(dbOrdini[CODICE
SUPPLY]="GEN24"),0)),"")</f>
        <v/>
      </c>
      <c r="O3311" s="352" t="s">
        <v>8</v>
      </c>
      <c r="P3311" s="347" t="s">
        <v>7297</v>
      </c>
    </row>
    <row r="3312" spans="1:16">
      <c r="A3312" s="347" t="s">
        <v>7298</v>
      </c>
      <c r="B3312" s="348">
        <v>0</v>
      </c>
      <c r="C3312" s="347" t="s">
        <v>28152</v>
      </c>
      <c r="D3312" s="347" t="s">
        <v>7299</v>
      </c>
      <c r="E3312" s="347">
        <v>6</v>
      </c>
      <c r="F3312" s="347">
        <v>0.5</v>
      </c>
      <c r="G3312" s="347" t="s">
        <v>11</v>
      </c>
      <c r="H3312" s="349">
        <v>40</v>
      </c>
      <c r="I3312" s="350" t="s">
        <v>12</v>
      </c>
      <c r="J3312" s="351">
        <f t="shared" si="51"/>
        <v>123</v>
      </c>
      <c r="K3312" s="351">
        <v>20.5</v>
      </c>
      <c r="L3312" s="3" t="str">
        <f>IFERROR(INDEX(dbOrdini[PREZZO
VINOLUX],MATCH(A3312,dbOrdini[CODICE
ANKER],0)),"")</f>
        <v/>
      </c>
      <c r="M3312" s="347" t="s">
        <v>10531</v>
      </c>
      <c r="N3312" s="15" t="str">
        <f>IFERROR(INDEX(dbOrdini[ORDINE],MATCH(A3312,dbOrdini[CODICE
ANKER]*(dbOrdini[CODICE
SUPPLY]="GEN24"),0)),"")</f>
        <v/>
      </c>
      <c r="O3312" s="352" t="s">
        <v>8</v>
      </c>
      <c r="P3312" s="347" t="s">
        <v>7300</v>
      </c>
    </row>
    <row r="3313" spans="1:16">
      <c r="A3313" s="347" t="s">
        <v>7301</v>
      </c>
      <c r="B3313" s="348">
        <v>0</v>
      </c>
      <c r="C3313" s="347" t="s">
        <v>28152</v>
      </c>
      <c r="D3313" s="347" t="s">
        <v>7302</v>
      </c>
      <c r="E3313" s="347">
        <v>6</v>
      </c>
      <c r="F3313" s="347">
        <v>0.5</v>
      </c>
      <c r="G3313" s="347" t="s">
        <v>11</v>
      </c>
      <c r="H3313" s="349">
        <v>40</v>
      </c>
      <c r="I3313" s="350" t="s">
        <v>12</v>
      </c>
      <c r="J3313" s="351">
        <f t="shared" si="51"/>
        <v>100.5</v>
      </c>
      <c r="K3313" s="351">
        <v>16.75</v>
      </c>
      <c r="L3313" s="3" t="str">
        <f>IFERROR(INDEX(dbOrdini[PREZZO
VINOLUX],MATCH(A3313,dbOrdini[CODICE
ANKER],0)),"")</f>
        <v/>
      </c>
      <c r="M3313" s="347" t="s">
        <v>10531</v>
      </c>
      <c r="N3313" s="15" t="str">
        <f>IFERROR(INDEX(dbOrdini[ORDINE],MATCH(A3313,dbOrdini[CODICE
ANKER]*(dbOrdini[CODICE
SUPPLY]="GEN24"),0)),"")</f>
        <v/>
      </c>
      <c r="O3313" s="352" t="s">
        <v>8</v>
      </c>
      <c r="P3313" s="347" t="s">
        <v>7303</v>
      </c>
    </row>
    <row r="3314" spans="1:16">
      <c r="A3314" s="347" t="s">
        <v>28934</v>
      </c>
      <c r="B3314" s="348">
        <v>156</v>
      </c>
      <c r="C3314" s="347" t="s">
        <v>28152</v>
      </c>
      <c r="D3314" s="347" t="s">
        <v>28935</v>
      </c>
      <c r="E3314" s="347">
        <v>12</v>
      </c>
      <c r="F3314" s="347">
        <v>0.7</v>
      </c>
      <c r="G3314" s="347" t="s">
        <v>11</v>
      </c>
      <c r="H3314" s="349">
        <v>20</v>
      </c>
      <c r="I3314" s="350" t="s">
        <v>12</v>
      </c>
      <c r="J3314" s="351">
        <f t="shared" si="51"/>
        <v>148.80000000000001</v>
      </c>
      <c r="K3314" s="351">
        <v>12.4</v>
      </c>
      <c r="L3314" s="3" t="str">
        <f>IFERROR(INDEX(dbOrdini[PREZZO
VINOLUX],MATCH(A3314,dbOrdini[CODICE
ANKER],0)),"")</f>
        <v/>
      </c>
      <c r="M3314" s="347" t="s">
        <v>28936</v>
      </c>
      <c r="N3314" s="15" t="str">
        <f>IFERROR(INDEX(dbOrdini[ORDINE],MATCH(A3314,dbOrdini[CODICE
ANKER]*(dbOrdini[CODICE
SUPPLY]="GEN24"),0)),"")</f>
        <v/>
      </c>
      <c r="O3314" s="352" t="s">
        <v>8</v>
      </c>
      <c r="P3314" s="347" t="s">
        <v>28937</v>
      </c>
    </row>
    <row r="3315" spans="1:16">
      <c r="A3315" s="347" t="s">
        <v>28938</v>
      </c>
      <c r="B3315" s="348">
        <v>108</v>
      </c>
      <c r="C3315" s="347" t="s">
        <v>28152</v>
      </c>
      <c r="D3315" s="347" t="s">
        <v>28939</v>
      </c>
      <c r="E3315" s="347">
        <v>12</v>
      </c>
      <c r="F3315" s="347">
        <v>0.7</v>
      </c>
      <c r="G3315" s="347" t="s">
        <v>11</v>
      </c>
      <c r="H3315" s="349">
        <v>50</v>
      </c>
      <c r="I3315" s="350" t="s">
        <v>12</v>
      </c>
      <c r="J3315" s="351">
        <f t="shared" si="51"/>
        <v>131.39999999999998</v>
      </c>
      <c r="K3315" s="351">
        <v>10.95</v>
      </c>
      <c r="L3315" s="3" t="str">
        <f>IFERROR(INDEX(dbOrdini[PREZZO
VINOLUX],MATCH(A3315,dbOrdini[CODICE
ANKER],0)),"")</f>
        <v/>
      </c>
      <c r="M3315" s="347" t="s">
        <v>28936</v>
      </c>
      <c r="N3315" s="15" t="str">
        <f>IFERROR(INDEX(dbOrdini[ORDINE],MATCH(A3315,dbOrdini[CODICE
ANKER]*(dbOrdini[CODICE
SUPPLY]="GEN24"),0)),"")</f>
        <v/>
      </c>
      <c r="O3315" s="352" t="s">
        <v>8</v>
      </c>
      <c r="P3315" s="347" t="s">
        <v>28940</v>
      </c>
    </row>
    <row r="3316" spans="1:16">
      <c r="A3316" s="347" t="s">
        <v>28941</v>
      </c>
      <c r="B3316" s="348">
        <v>168</v>
      </c>
      <c r="C3316" s="347" t="s">
        <v>28152</v>
      </c>
      <c r="D3316" s="347" t="s">
        <v>28942</v>
      </c>
      <c r="E3316" s="347">
        <v>12</v>
      </c>
      <c r="F3316" s="347">
        <v>0.7</v>
      </c>
      <c r="G3316" s="347" t="s">
        <v>11</v>
      </c>
      <c r="H3316" s="349">
        <v>20</v>
      </c>
      <c r="I3316" s="350" t="s">
        <v>12</v>
      </c>
      <c r="J3316" s="351">
        <f t="shared" si="51"/>
        <v>148.80000000000001</v>
      </c>
      <c r="K3316" s="351">
        <v>12.4</v>
      </c>
      <c r="L3316" s="3" t="str">
        <f>IFERROR(INDEX(dbOrdini[PREZZO
VINOLUX],MATCH(A3316,dbOrdini[CODICE
ANKER],0)),"")</f>
        <v/>
      </c>
      <c r="M3316" s="347" t="s">
        <v>28936</v>
      </c>
      <c r="N3316" s="15" t="str">
        <f>IFERROR(INDEX(dbOrdini[ORDINE],MATCH(A3316,dbOrdini[CODICE
ANKER]*(dbOrdini[CODICE
SUPPLY]="GEN24"),0)),"")</f>
        <v/>
      </c>
      <c r="O3316" s="352" t="s">
        <v>8</v>
      </c>
      <c r="P3316" s="347" t="s">
        <v>28943</v>
      </c>
    </row>
    <row r="3317" spans="1:16">
      <c r="A3317" s="347" t="s">
        <v>28944</v>
      </c>
      <c r="B3317" s="348">
        <v>1375</v>
      </c>
      <c r="C3317" s="347" t="s">
        <v>28170</v>
      </c>
      <c r="D3317" s="347" t="s">
        <v>28945</v>
      </c>
      <c r="E3317" s="347">
        <v>25</v>
      </c>
      <c r="F3317" s="347">
        <v>0.2</v>
      </c>
      <c r="G3317" s="347" t="s">
        <v>11</v>
      </c>
      <c r="H3317" s="349">
        <v>23.75</v>
      </c>
      <c r="I3317" s="350" t="s">
        <v>12</v>
      </c>
      <c r="J3317" s="351">
        <f t="shared" si="51"/>
        <v>325</v>
      </c>
      <c r="K3317" s="351">
        <v>13</v>
      </c>
      <c r="L3317" s="3" t="str">
        <f>IFERROR(INDEX(dbOrdini[PREZZO
VINOLUX],MATCH(A3317,dbOrdini[CODICE
ANKER],0)),"")</f>
        <v/>
      </c>
      <c r="M3317" s="347" t="s">
        <v>28936</v>
      </c>
      <c r="N3317" s="15" t="str">
        <f>IFERROR(INDEX(dbOrdini[ORDINE],MATCH(A3317,dbOrdini[CODICE
ANKER]*(dbOrdini[CODICE
SUPPLY]="GEN24"),0)),"")</f>
        <v/>
      </c>
      <c r="O3317" s="352" t="s">
        <v>8</v>
      </c>
      <c r="P3317" s="347" t="s">
        <v>28946</v>
      </c>
    </row>
    <row r="3318" spans="1:16">
      <c r="A3318" s="347" t="s">
        <v>28947</v>
      </c>
      <c r="B3318" s="348">
        <v>360</v>
      </c>
      <c r="C3318" s="347" t="s">
        <v>28152</v>
      </c>
      <c r="D3318" s="347" t="s">
        <v>28948</v>
      </c>
      <c r="E3318" s="347">
        <v>12</v>
      </c>
      <c r="F3318" s="347">
        <v>0.7</v>
      </c>
      <c r="G3318" s="347" t="s">
        <v>11</v>
      </c>
      <c r="H3318" s="349">
        <v>20</v>
      </c>
      <c r="I3318" s="350" t="s">
        <v>12</v>
      </c>
      <c r="J3318" s="351">
        <f t="shared" si="51"/>
        <v>148.80000000000001</v>
      </c>
      <c r="K3318" s="351">
        <v>12.4</v>
      </c>
      <c r="L3318" s="3" t="str">
        <f>IFERROR(INDEX(dbOrdini[PREZZO
VINOLUX],MATCH(A3318,dbOrdini[CODICE
ANKER],0)),"")</f>
        <v/>
      </c>
      <c r="M3318" s="347" t="s">
        <v>28936</v>
      </c>
      <c r="N3318" s="15" t="str">
        <f>IFERROR(INDEX(dbOrdini[ORDINE],MATCH(A3318,dbOrdini[CODICE
ANKER]*(dbOrdini[CODICE
SUPPLY]="GEN24"),0)),"")</f>
        <v/>
      </c>
      <c r="O3318" s="352" t="s">
        <v>8</v>
      </c>
      <c r="P3318" s="347" t="s">
        <v>28949</v>
      </c>
    </row>
    <row r="3319" spans="1:16">
      <c r="A3319" s="347" t="s">
        <v>28950</v>
      </c>
      <c r="B3319" s="348">
        <v>120</v>
      </c>
      <c r="C3319" s="347" t="s">
        <v>28152</v>
      </c>
      <c r="D3319" s="347" t="s">
        <v>28951</v>
      </c>
      <c r="E3319" s="347">
        <v>6</v>
      </c>
      <c r="F3319" s="347">
        <v>0.7</v>
      </c>
      <c r="G3319" s="347" t="s">
        <v>11</v>
      </c>
      <c r="H3319" s="349">
        <v>25</v>
      </c>
      <c r="I3319" s="350" t="s">
        <v>12</v>
      </c>
      <c r="J3319" s="351">
        <f t="shared" si="51"/>
        <v>71.699999999999989</v>
      </c>
      <c r="K3319" s="351">
        <v>11.95</v>
      </c>
      <c r="L3319" s="3" t="str">
        <f>IFERROR(INDEX(dbOrdini[PREZZO
VINOLUX],MATCH(A3319,dbOrdini[CODICE
ANKER],0)),"")</f>
        <v/>
      </c>
      <c r="M3319" s="347" t="s">
        <v>28936</v>
      </c>
      <c r="N3319" s="15" t="str">
        <f>IFERROR(INDEX(dbOrdini[ORDINE],MATCH(A3319,dbOrdini[CODICE
ANKER]*(dbOrdini[CODICE
SUPPLY]="GEN24"),0)),"")</f>
        <v/>
      </c>
      <c r="O3319" s="352" t="s">
        <v>8</v>
      </c>
      <c r="P3319" s="347" t="s">
        <v>28952</v>
      </c>
    </row>
    <row r="3320" spans="1:16">
      <c r="A3320" s="347" t="s">
        <v>28953</v>
      </c>
      <c r="B3320" s="348">
        <v>123</v>
      </c>
      <c r="C3320" s="347" t="s">
        <v>28152</v>
      </c>
      <c r="D3320" s="347" t="s">
        <v>28951</v>
      </c>
      <c r="E3320" s="347">
        <v>12</v>
      </c>
      <c r="F3320" s="347">
        <v>0.7</v>
      </c>
      <c r="G3320" s="347" t="s">
        <v>11</v>
      </c>
      <c r="H3320" s="349">
        <v>25</v>
      </c>
      <c r="I3320" s="350" t="s">
        <v>12</v>
      </c>
      <c r="J3320" s="351">
        <f t="shared" si="51"/>
        <v>143.39999999999998</v>
      </c>
      <c r="K3320" s="351">
        <v>11.95</v>
      </c>
      <c r="L3320" s="3" t="str">
        <f>IFERROR(INDEX(dbOrdini[PREZZO
VINOLUX],MATCH(A3320,dbOrdini[CODICE
ANKER],0)),"")</f>
        <v/>
      </c>
      <c r="M3320" s="347" t="s">
        <v>28936</v>
      </c>
      <c r="N3320" s="15" t="str">
        <f>IFERROR(INDEX(dbOrdini[ORDINE],MATCH(A3320,dbOrdini[CODICE
ANKER]*(dbOrdini[CODICE
SUPPLY]="GEN24"),0)),"")</f>
        <v/>
      </c>
      <c r="O3320" s="352" t="s">
        <v>8</v>
      </c>
      <c r="P3320" s="347" t="s">
        <v>28954</v>
      </c>
    </row>
    <row r="3321" spans="1:16">
      <c r="A3321" s="347" t="s">
        <v>28955</v>
      </c>
      <c r="B3321" s="348">
        <v>119</v>
      </c>
      <c r="C3321" s="347" t="s">
        <v>28152</v>
      </c>
      <c r="D3321" s="347" t="s">
        <v>28956</v>
      </c>
      <c r="E3321" s="347">
        <v>6</v>
      </c>
      <c r="F3321" s="347">
        <v>0.7</v>
      </c>
      <c r="G3321" s="347" t="s">
        <v>11</v>
      </c>
      <c r="H3321" s="349">
        <v>25</v>
      </c>
      <c r="I3321" s="350" t="s">
        <v>12</v>
      </c>
      <c r="J3321" s="351">
        <f t="shared" si="51"/>
        <v>71.699999999999989</v>
      </c>
      <c r="K3321" s="351">
        <v>11.95</v>
      </c>
      <c r="L3321" s="3" t="str">
        <f>IFERROR(INDEX(dbOrdini[PREZZO
VINOLUX],MATCH(A3321,dbOrdini[CODICE
ANKER],0)),"")</f>
        <v/>
      </c>
      <c r="M3321" s="347" t="s">
        <v>28936</v>
      </c>
      <c r="N3321" s="15" t="str">
        <f>IFERROR(INDEX(dbOrdini[ORDINE],MATCH(A3321,dbOrdini[CODICE
ANKER]*(dbOrdini[CODICE
SUPPLY]="GEN24"),0)),"")</f>
        <v/>
      </c>
      <c r="O3321" s="352" t="s">
        <v>8</v>
      </c>
      <c r="P3321" s="347" t="s">
        <v>28957</v>
      </c>
    </row>
    <row r="3322" spans="1:16">
      <c r="A3322" s="347" t="s">
        <v>28958</v>
      </c>
      <c r="B3322" s="348">
        <v>180</v>
      </c>
      <c r="C3322" s="347" t="s">
        <v>28152</v>
      </c>
      <c r="D3322" s="347" t="s">
        <v>28956</v>
      </c>
      <c r="E3322" s="347">
        <v>12</v>
      </c>
      <c r="F3322" s="347">
        <v>0.7</v>
      </c>
      <c r="G3322" s="347" t="s">
        <v>11</v>
      </c>
      <c r="H3322" s="349">
        <v>25</v>
      </c>
      <c r="I3322" s="350" t="s">
        <v>12</v>
      </c>
      <c r="J3322" s="351">
        <f t="shared" si="51"/>
        <v>143.39999999999998</v>
      </c>
      <c r="K3322" s="351">
        <v>11.95</v>
      </c>
      <c r="L3322" s="3" t="str">
        <f>IFERROR(INDEX(dbOrdini[PREZZO
VINOLUX],MATCH(A3322,dbOrdini[CODICE
ANKER],0)),"")</f>
        <v/>
      </c>
      <c r="M3322" s="347" t="s">
        <v>28936</v>
      </c>
      <c r="N3322" s="15" t="str">
        <f>IFERROR(INDEX(dbOrdini[ORDINE],MATCH(A3322,dbOrdini[CODICE
ANKER]*(dbOrdini[CODICE
SUPPLY]="GEN24"),0)),"")</f>
        <v/>
      </c>
      <c r="O3322" s="352" t="s">
        <v>8</v>
      </c>
      <c r="P3322" s="347" t="s">
        <v>28959</v>
      </c>
    </row>
    <row r="3323" spans="1:16">
      <c r="A3323" s="347" t="s">
        <v>28960</v>
      </c>
      <c r="B3323" s="348">
        <v>96</v>
      </c>
      <c r="C3323" s="347" t="s">
        <v>28152</v>
      </c>
      <c r="D3323" s="347" t="s">
        <v>28961</v>
      </c>
      <c r="E3323" s="347">
        <v>12</v>
      </c>
      <c r="F3323" s="347">
        <v>0.7</v>
      </c>
      <c r="G3323" s="347" t="s">
        <v>11</v>
      </c>
      <c r="H3323" s="349">
        <v>20</v>
      </c>
      <c r="I3323" s="350" t="s">
        <v>12</v>
      </c>
      <c r="J3323" s="351">
        <f t="shared" si="51"/>
        <v>148.80000000000001</v>
      </c>
      <c r="K3323" s="351">
        <v>12.4</v>
      </c>
      <c r="L3323" s="3" t="str">
        <f>IFERROR(INDEX(dbOrdini[PREZZO
VINOLUX],MATCH(A3323,dbOrdini[CODICE
ANKER],0)),"")</f>
        <v/>
      </c>
      <c r="M3323" s="347" t="s">
        <v>28936</v>
      </c>
      <c r="N3323" s="15" t="str">
        <f>IFERROR(INDEX(dbOrdini[ORDINE],MATCH(A3323,dbOrdini[CODICE
ANKER]*(dbOrdini[CODICE
SUPPLY]="GEN24"),0)),"")</f>
        <v/>
      </c>
      <c r="O3323" s="352" t="s">
        <v>8</v>
      </c>
      <c r="P3323" s="347" t="s">
        <v>28962</v>
      </c>
    </row>
    <row r="3324" spans="1:16">
      <c r="A3324" s="347" t="s">
        <v>28963</v>
      </c>
      <c r="B3324" s="348">
        <v>113</v>
      </c>
      <c r="C3324" s="347" t="s">
        <v>28152</v>
      </c>
      <c r="D3324" s="347" t="s">
        <v>28961</v>
      </c>
      <c r="E3324" s="347">
        <v>6</v>
      </c>
      <c r="F3324" s="347">
        <v>0.7</v>
      </c>
      <c r="G3324" s="347" t="s">
        <v>11</v>
      </c>
      <c r="H3324" s="349">
        <v>20</v>
      </c>
      <c r="I3324" s="350" t="s">
        <v>12</v>
      </c>
      <c r="J3324" s="351">
        <f t="shared" si="51"/>
        <v>74.400000000000006</v>
      </c>
      <c r="K3324" s="351">
        <v>12.4</v>
      </c>
      <c r="L3324" s="3" t="str">
        <f>IFERROR(INDEX(dbOrdini[PREZZO
VINOLUX],MATCH(A3324,dbOrdini[CODICE
ANKER],0)),"")</f>
        <v/>
      </c>
      <c r="M3324" s="347" t="s">
        <v>28936</v>
      </c>
      <c r="N3324" s="15" t="str">
        <f>IFERROR(INDEX(dbOrdini[ORDINE],MATCH(A3324,dbOrdini[CODICE
ANKER]*(dbOrdini[CODICE
SUPPLY]="GEN24"),0)),"")</f>
        <v/>
      </c>
      <c r="O3324" s="352" t="s">
        <v>8</v>
      </c>
      <c r="P3324" s="347" t="s">
        <v>28962</v>
      </c>
    </row>
    <row r="3325" spans="1:16">
      <c r="A3325" s="347" t="s">
        <v>28964</v>
      </c>
      <c r="B3325" s="348">
        <v>120</v>
      </c>
      <c r="C3325" s="347" t="s">
        <v>28152</v>
      </c>
      <c r="D3325" s="347" t="s">
        <v>28965</v>
      </c>
      <c r="E3325" s="347">
        <v>12</v>
      </c>
      <c r="F3325" s="347">
        <v>0.7</v>
      </c>
      <c r="G3325" s="347" t="s">
        <v>11</v>
      </c>
      <c r="H3325" s="349">
        <v>25</v>
      </c>
      <c r="I3325" s="350" t="s">
        <v>12</v>
      </c>
      <c r="J3325" s="351">
        <f t="shared" si="51"/>
        <v>143.39999999999998</v>
      </c>
      <c r="K3325" s="351">
        <v>11.95</v>
      </c>
      <c r="L3325" s="3" t="str">
        <f>IFERROR(INDEX(dbOrdini[PREZZO
VINOLUX],MATCH(A3325,dbOrdini[CODICE
ANKER],0)),"")</f>
        <v/>
      </c>
      <c r="M3325" s="347" t="s">
        <v>28936</v>
      </c>
      <c r="N3325" s="15" t="str">
        <f>IFERROR(INDEX(dbOrdini[ORDINE],MATCH(A3325,dbOrdini[CODICE
ANKER]*(dbOrdini[CODICE
SUPPLY]="GEN24"),0)),"")</f>
        <v/>
      </c>
      <c r="O3325" s="352" t="s">
        <v>8</v>
      </c>
      <c r="P3325" s="347" t="s">
        <v>28966</v>
      </c>
    </row>
    <row r="3326" spans="1:16">
      <c r="A3326" s="347" t="s">
        <v>28967</v>
      </c>
      <c r="B3326" s="348">
        <v>120</v>
      </c>
      <c r="C3326" s="347" t="s">
        <v>28152</v>
      </c>
      <c r="D3326" s="347" t="s">
        <v>28965</v>
      </c>
      <c r="E3326" s="347">
        <v>6</v>
      </c>
      <c r="F3326" s="347">
        <v>0.7</v>
      </c>
      <c r="G3326" s="347" t="s">
        <v>11</v>
      </c>
      <c r="H3326" s="349">
        <v>25</v>
      </c>
      <c r="I3326" s="350" t="s">
        <v>12</v>
      </c>
      <c r="J3326" s="351">
        <f t="shared" si="51"/>
        <v>71.699999999999989</v>
      </c>
      <c r="K3326" s="351">
        <v>11.95</v>
      </c>
      <c r="L3326" s="3" t="str">
        <f>IFERROR(INDEX(dbOrdini[PREZZO
VINOLUX],MATCH(A3326,dbOrdini[CODICE
ANKER],0)),"")</f>
        <v/>
      </c>
      <c r="M3326" s="347" t="s">
        <v>28936</v>
      </c>
      <c r="N3326" s="15" t="str">
        <f>IFERROR(INDEX(dbOrdini[ORDINE],MATCH(A3326,dbOrdini[CODICE
ANKER]*(dbOrdini[CODICE
SUPPLY]="GEN24"),0)),"")</f>
        <v/>
      </c>
      <c r="O3326" s="352" t="s">
        <v>8</v>
      </c>
      <c r="P3326" s="347" t="s">
        <v>28966</v>
      </c>
    </row>
    <row r="3327" spans="1:16">
      <c r="A3327" s="347" t="s">
        <v>7304</v>
      </c>
      <c r="B3327" s="348">
        <v>24</v>
      </c>
      <c r="C3327" s="347" t="s">
        <v>28152</v>
      </c>
      <c r="D3327" s="347" t="s">
        <v>7305</v>
      </c>
      <c r="E3327" s="347">
        <v>6</v>
      </c>
      <c r="F3327" s="347">
        <v>0.75</v>
      </c>
      <c r="G3327" s="347" t="s">
        <v>11</v>
      </c>
      <c r="H3327" s="349">
        <v>20</v>
      </c>
      <c r="I3327" s="350" t="s">
        <v>12</v>
      </c>
      <c r="J3327" s="351">
        <f t="shared" si="51"/>
        <v>81</v>
      </c>
      <c r="K3327" s="351">
        <v>13.5</v>
      </c>
      <c r="L3327" s="3" t="str">
        <f>IFERROR(INDEX(dbOrdini[PREZZO
VINOLUX],MATCH(A3327,dbOrdini[CODICE
ANKER],0)),"")</f>
        <v/>
      </c>
      <c r="M3327" s="347" t="s">
        <v>28481</v>
      </c>
      <c r="N3327" s="15" t="str">
        <f>IFERROR(INDEX(dbOrdini[ORDINE],MATCH(A3327,dbOrdini[CODICE
ANKER]*(dbOrdini[CODICE
SUPPLY]="GEN24"),0)),"")</f>
        <v/>
      </c>
      <c r="O3327" s="352" t="s">
        <v>8</v>
      </c>
      <c r="P3327" s="347" t="s">
        <v>7306</v>
      </c>
    </row>
    <row r="3328" spans="1:16">
      <c r="A3328" s="347" t="s">
        <v>7307</v>
      </c>
      <c r="B3328" s="348">
        <v>6</v>
      </c>
      <c r="C3328" s="347" t="s">
        <v>28152</v>
      </c>
      <c r="D3328" s="347" t="s">
        <v>7308</v>
      </c>
      <c r="E3328" s="347">
        <v>6</v>
      </c>
      <c r="F3328" s="347">
        <v>0.75</v>
      </c>
      <c r="G3328" s="347" t="s">
        <v>11</v>
      </c>
      <c r="H3328" s="349">
        <v>20</v>
      </c>
      <c r="I3328" s="350" t="s">
        <v>12</v>
      </c>
      <c r="J3328" s="351">
        <f t="shared" si="51"/>
        <v>144</v>
      </c>
      <c r="K3328" s="351">
        <v>24</v>
      </c>
      <c r="L3328" s="3" t="str">
        <f>IFERROR(INDEX(dbOrdini[PREZZO
VINOLUX],MATCH(A3328,dbOrdini[CODICE
ANKER],0)),"")</f>
        <v/>
      </c>
      <c r="M3328" s="347" t="s">
        <v>28481</v>
      </c>
      <c r="N3328" s="15" t="str">
        <f>IFERROR(INDEX(dbOrdini[ORDINE],MATCH(A3328,dbOrdini[CODICE
ANKER]*(dbOrdini[CODICE
SUPPLY]="GEN24"),0)),"")</f>
        <v/>
      </c>
      <c r="O3328" s="352" t="s">
        <v>8</v>
      </c>
      <c r="P3328" s="347" t="s">
        <v>7309</v>
      </c>
    </row>
    <row r="3329" spans="1:16">
      <c r="A3329" s="347" t="s">
        <v>7310</v>
      </c>
      <c r="B3329" s="348">
        <v>28</v>
      </c>
      <c r="C3329" s="347" t="s">
        <v>28152</v>
      </c>
      <c r="D3329" s="347" t="s">
        <v>7311</v>
      </c>
      <c r="E3329" s="347">
        <v>6</v>
      </c>
      <c r="F3329" s="347">
        <v>0.75</v>
      </c>
      <c r="G3329" s="347" t="s">
        <v>11</v>
      </c>
      <c r="H3329" s="349">
        <v>20</v>
      </c>
      <c r="I3329" s="350" t="s">
        <v>12</v>
      </c>
      <c r="J3329" s="351">
        <f t="shared" si="51"/>
        <v>119.10000000000001</v>
      </c>
      <c r="K3329" s="351">
        <v>19.850000000000001</v>
      </c>
      <c r="L3329" s="3" t="str">
        <f>IFERROR(INDEX(dbOrdini[PREZZO
VINOLUX],MATCH(A3329,dbOrdini[CODICE
ANKER],0)),"")</f>
        <v/>
      </c>
      <c r="M3329" s="347" t="s">
        <v>28481</v>
      </c>
      <c r="N3329" s="15" t="str">
        <f>IFERROR(INDEX(dbOrdini[ORDINE],MATCH(A3329,dbOrdini[CODICE
ANKER]*(dbOrdini[CODICE
SUPPLY]="GEN24"),0)),"")</f>
        <v/>
      </c>
      <c r="O3329" s="352" t="s">
        <v>8</v>
      </c>
      <c r="P3329" s="347" t="s">
        <v>7312</v>
      </c>
    </row>
    <row r="3330" spans="1:16">
      <c r="A3330" s="347" t="s">
        <v>7313</v>
      </c>
      <c r="B3330" s="348">
        <v>1155</v>
      </c>
      <c r="C3330" s="347" t="s">
        <v>28152</v>
      </c>
      <c r="D3330" s="347" t="s">
        <v>7314</v>
      </c>
      <c r="E3330" s="347">
        <v>6</v>
      </c>
      <c r="F3330" s="347">
        <v>0.75</v>
      </c>
      <c r="G3330" s="347" t="s">
        <v>11</v>
      </c>
      <c r="H3330" s="349">
        <v>19.5</v>
      </c>
      <c r="I3330" s="350" t="s">
        <v>12</v>
      </c>
      <c r="J3330" s="351">
        <f t="shared" si="51"/>
        <v>23.1</v>
      </c>
      <c r="K3330" s="351">
        <v>3.85</v>
      </c>
      <c r="L3330" s="3" t="str">
        <f>IFERROR(INDEX(dbOrdini[PREZZO
VINOLUX],MATCH(A3330,dbOrdini[CODICE
ANKER],0)),"")</f>
        <v/>
      </c>
      <c r="M3330" s="347" t="s">
        <v>28481</v>
      </c>
      <c r="N3330" s="15" t="str">
        <f>IFERROR(INDEX(dbOrdini[ORDINE],MATCH(A3330,dbOrdini[CODICE
ANKER]*(dbOrdini[CODICE
SUPPLY]="GEN24"),0)),"")</f>
        <v/>
      </c>
      <c r="O3330" s="352" t="s">
        <v>8</v>
      </c>
      <c r="P3330" s="347" t="s">
        <v>7315</v>
      </c>
    </row>
    <row r="3331" spans="1:16">
      <c r="A3331" s="347" t="s">
        <v>7316</v>
      </c>
      <c r="B3331" s="348">
        <v>647</v>
      </c>
      <c r="C3331" s="347" t="s">
        <v>28152</v>
      </c>
      <c r="D3331" s="347" t="s">
        <v>7317</v>
      </c>
      <c r="E3331" s="347">
        <v>6</v>
      </c>
      <c r="F3331" s="347">
        <v>0.75</v>
      </c>
      <c r="G3331" s="347" t="s">
        <v>11262</v>
      </c>
      <c r="H3331" s="349">
        <v>19.5</v>
      </c>
      <c r="I3331" s="350" t="s">
        <v>12</v>
      </c>
      <c r="J3331" s="351">
        <f t="shared" si="51"/>
        <v>23.1</v>
      </c>
      <c r="K3331" s="351">
        <v>3.85</v>
      </c>
      <c r="L3331" s="3" t="str">
        <f>IFERROR(INDEX(dbOrdini[PREZZO
VINOLUX],MATCH(A3331,dbOrdini[CODICE
ANKER],0)),"")</f>
        <v/>
      </c>
      <c r="M3331" s="347" t="s">
        <v>28481</v>
      </c>
      <c r="N3331" s="15" t="str">
        <f>IFERROR(INDEX(dbOrdini[ORDINE],MATCH(A3331,dbOrdini[CODICE
ANKER]*(dbOrdini[CODICE
SUPPLY]="GEN24"),0)),"")</f>
        <v/>
      </c>
      <c r="O3331" s="352" t="s">
        <v>8</v>
      </c>
      <c r="P3331" s="347" t="s">
        <v>7318</v>
      </c>
    </row>
    <row r="3332" spans="1:16">
      <c r="A3332" s="347" t="s">
        <v>7319</v>
      </c>
      <c r="B3332" s="348">
        <v>438</v>
      </c>
      <c r="C3332" s="347" t="s">
        <v>28152</v>
      </c>
      <c r="D3332" s="347" t="s">
        <v>7320</v>
      </c>
      <c r="E3332" s="347">
        <v>6</v>
      </c>
      <c r="F3332" s="347">
        <v>0.75</v>
      </c>
      <c r="G3332" s="347" t="s">
        <v>11262</v>
      </c>
      <c r="H3332" s="349">
        <v>19.5</v>
      </c>
      <c r="I3332" s="350" t="s">
        <v>12</v>
      </c>
      <c r="J3332" s="351">
        <f t="shared" si="51"/>
        <v>23.1</v>
      </c>
      <c r="K3332" s="351">
        <v>3.85</v>
      </c>
      <c r="L3332" s="3" t="str">
        <f>IFERROR(INDEX(dbOrdini[PREZZO
VINOLUX],MATCH(A3332,dbOrdini[CODICE
ANKER],0)),"")</f>
        <v/>
      </c>
      <c r="M3332" s="347" t="s">
        <v>28481</v>
      </c>
      <c r="N3332" s="15" t="str">
        <f>IFERROR(INDEX(dbOrdini[ORDINE],MATCH(A3332,dbOrdini[CODICE
ANKER]*(dbOrdini[CODICE
SUPPLY]="GEN24"),0)),"")</f>
        <v/>
      </c>
      <c r="O3332" s="352" t="s">
        <v>8</v>
      </c>
      <c r="P3332" s="347" t="s">
        <v>7321</v>
      </c>
    </row>
    <row r="3333" spans="1:16">
      <c r="A3333" s="347" t="s">
        <v>7327</v>
      </c>
      <c r="B3333" s="348">
        <v>4</v>
      </c>
      <c r="C3333" s="347" t="s">
        <v>28152</v>
      </c>
      <c r="D3333" s="347" t="s">
        <v>7323</v>
      </c>
      <c r="E3333" s="347">
        <v>6</v>
      </c>
      <c r="F3333" s="347">
        <v>1</v>
      </c>
      <c r="G3333" s="347" t="s">
        <v>11</v>
      </c>
      <c r="H3333" s="349">
        <v>40</v>
      </c>
      <c r="I3333" s="350" t="s">
        <v>12</v>
      </c>
      <c r="J3333" s="351">
        <f t="shared" si="51"/>
        <v>40.5</v>
      </c>
      <c r="K3333" s="351">
        <v>6.75</v>
      </c>
      <c r="L3333" s="3" t="str">
        <f>IFERROR(INDEX(dbOrdini[PREZZO
VINOLUX],MATCH(A3333,dbOrdini[CODICE
ANKER],0)),"")</f>
        <v/>
      </c>
      <c r="M3333" s="347" t="s">
        <v>10533</v>
      </c>
      <c r="N3333" s="15" t="str">
        <f>IFERROR(INDEX(dbOrdini[ORDINE],MATCH(A3333,dbOrdini[CODICE
ANKER]*(dbOrdini[CODICE
SUPPLY]="GEN24"),0)),"")</f>
        <v/>
      </c>
      <c r="O3333" s="352" t="s">
        <v>8</v>
      </c>
      <c r="P3333" s="347" t="s">
        <v>7328</v>
      </c>
    </row>
    <row r="3334" spans="1:16">
      <c r="A3334" s="347" t="s">
        <v>7325</v>
      </c>
      <c r="B3334" s="348">
        <v>39</v>
      </c>
      <c r="C3334" s="347" t="s">
        <v>28152</v>
      </c>
      <c r="D3334" s="347" t="s">
        <v>7323</v>
      </c>
      <c r="E3334" s="347">
        <v>12</v>
      </c>
      <c r="F3334" s="347">
        <v>0.7</v>
      </c>
      <c r="G3334" s="347" t="s">
        <v>11</v>
      </c>
      <c r="H3334" s="349">
        <v>40</v>
      </c>
      <c r="I3334" s="350" t="s">
        <v>12</v>
      </c>
      <c r="J3334" s="351">
        <f t="shared" si="51"/>
        <v>57</v>
      </c>
      <c r="K3334" s="351">
        <v>4.75</v>
      </c>
      <c r="L3334" s="3" t="str">
        <f>IFERROR(INDEX(dbOrdini[PREZZO
VINOLUX],MATCH(A3334,dbOrdini[CODICE
ANKER],0)),"")</f>
        <v/>
      </c>
      <c r="M3334" s="347" t="s">
        <v>10533</v>
      </c>
      <c r="N3334" s="15" t="str">
        <f>IFERROR(INDEX(dbOrdini[ORDINE],MATCH(A3334,dbOrdini[CODICE
ANKER]*(dbOrdini[CODICE
SUPPLY]="GEN24"),0)),"")</f>
        <v/>
      </c>
      <c r="O3334" s="352" t="s">
        <v>8</v>
      </c>
      <c r="P3334" s="347" t="s">
        <v>7326</v>
      </c>
    </row>
    <row r="3335" spans="1:16">
      <c r="A3335" s="347" t="s">
        <v>7322</v>
      </c>
      <c r="B3335" s="348">
        <v>105</v>
      </c>
      <c r="C3335" s="347" t="s">
        <v>28152</v>
      </c>
      <c r="D3335" s="347" t="s">
        <v>7323</v>
      </c>
      <c r="E3335" s="347">
        <v>12</v>
      </c>
      <c r="F3335" s="347">
        <v>0.5</v>
      </c>
      <c r="G3335" s="347" t="s">
        <v>11</v>
      </c>
      <c r="H3335" s="349">
        <v>40</v>
      </c>
      <c r="I3335" s="350" t="s">
        <v>12</v>
      </c>
      <c r="J3335" s="351">
        <f t="shared" si="51"/>
        <v>41.400000000000006</v>
      </c>
      <c r="K3335" s="351">
        <v>3.45</v>
      </c>
      <c r="L3335" s="3" t="str">
        <f>IFERROR(INDEX(dbOrdini[PREZZO
VINOLUX],MATCH(A3335,dbOrdini[CODICE
ANKER],0)),"")</f>
        <v/>
      </c>
      <c r="M3335" s="347" t="s">
        <v>10533</v>
      </c>
      <c r="N3335" s="15" t="str">
        <f>IFERROR(INDEX(dbOrdini[ORDINE],MATCH(A3335,dbOrdini[CODICE
ANKER]*(dbOrdini[CODICE
SUPPLY]="GEN24"),0)),"")</f>
        <v/>
      </c>
      <c r="O3335" s="352" t="s">
        <v>8</v>
      </c>
      <c r="P3335" s="347" t="s">
        <v>7324</v>
      </c>
    </row>
    <row r="3336" spans="1:16">
      <c r="A3336" s="347" t="s">
        <v>7329</v>
      </c>
      <c r="B3336" s="348">
        <v>0</v>
      </c>
      <c r="C3336" s="347" t="s">
        <v>28152</v>
      </c>
      <c r="D3336" s="347" t="s">
        <v>11894</v>
      </c>
      <c r="E3336" s="347">
        <v>6</v>
      </c>
      <c r="F3336" s="347">
        <v>0.7</v>
      </c>
      <c r="G3336" s="347" t="s">
        <v>11</v>
      </c>
      <c r="H3336" s="349">
        <v>37</v>
      </c>
      <c r="I3336" s="350" t="s">
        <v>12</v>
      </c>
      <c r="J3336" s="351">
        <f t="shared" si="51"/>
        <v>100.5</v>
      </c>
      <c r="K3336" s="351">
        <v>16.75</v>
      </c>
      <c r="L3336" s="3" t="str">
        <f>IFERROR(INDEX(dbOrdini[PREZZO
VINOLUX],MATCH(A3336,dbOrdini[CODICE
ANKER],0)),"")</f>
        <v/>
      </c>
      <c r="M3336" s="347" t="s">
        <v>10558</v>
      </c>
      <c r="N3336" s="15" t="str">
        <f>IFERROR(INDEX(dbOrdini[ORDINE],MATCH(A3336,dbOrdini[CODICE
ANKER]*(dbOrdini[CODICE
SUPPLY]="GEN24"),0)),"")</f>
        <v/>
      </c>
      <c r="O3336" s="352" t="s">
        <v>8</v>
      </c>
      <c r="P3336" s="347" t="s">
        <v>7330</v>
      </c>
    </row>
    <row r="3337" spans="1:16">
      <c r="A3337" s="347" t="s">
        <v>7331</v>
      </c>
      <c r="B3337" s="348">
        <v>0</v>
      </c>
      <c r="C3337" s="347" t="s">
        <v>28152</v>
      </c>
      <c r="D3337" s="347" t="s">
        <v>11895</v>
      </c>
      <c r="E3337" s="347">
        <v>6</v>
      </c>
      <c r="F3337" s="347">
        <v>0.7</v>
      </c>
      <c r="G3337" s="347" t="s">
        <v>11</v>
      </c>
      <c r="H3337" s="349">
        <v>37</v>
      </c>
      <c r="I3337" s="350" t="s">
        <v>12</v>
      </c>
      <c r="J3337" s="351">
        <f t="shared" si="51"/>
        <v>105</v>
      </c>
      <c r="K3337" s="351">
        <v>17.5</v>
      </c>
      <c r="L3337" s="3" t="str">
        <f>IFERROR(INDEX(dbOrdini[PREZZO
VINOLUX],MATCH(A3337,dbOrdini[CODICE
ANKER],0)),"")</f>
        <v/>
      </c>
      <c r="M3337" s="347" t="s">
        <v>10558</v>
      </c>
      <c r="N3337" s="15" t="str">
        <f>IFERROR(INDEX(dbOrdini[ORDINE],MATCH(A3337,dbOrdini[CODICE
ANKER]*(dbOrdini[CODICE
SUPPLY]="GEN24"),0)),"")</f>
        <v/>
      </c>
      <c r="O3337" s="352" t="s">
        <v>8</v>
      </c>
      <c r="P3337" s="347" t="s">
        <v>7332</v>
      </c>
    </row>
    <row r="3338" spans="1:16">
      <c r="A3338" s="347" t="s">
        <v>7333</v>
      </c>
      <c r="B3338" s="348">
        <v>7</v>
      </c>
      <c r="C3338" s="347" t="s">
        <v>28152</v>
      </c>
      <c r="D3338" s="347" t="s">
        <v>7334</v>
      </c>
      <c r="E3338" s="347">
        <v>6</v>
      </c>
      <c r="F3338" s="347">
        <v>0.7</v>
      </c>
      <c r="G3338" s="347" t="s">
        <v>11</v>
      </c>
      <c r="H3338" s="349">
        <v>47</v>
      </c>
      <c r="I3338" s="350" t="s">
        <v>12</v>
      </c>
      <c r="J3338" s="351">
        <f t="shared" si="51"/>
        <v>135</v>
      </c>
      <c r="K3338" s="351">
        <v>22.5</v>
      </c>
      <c r="L3338" s="3" t="str">
        <f>IFERROR(INDEX(dbOrdini[PREZZO
VINOLUX],MATCH(A3338,dbOrdini[CODICE
ANKER],0)),"")</f>
        <v/>
      </c>
      <c r="M3338" s="347" t="s">
        <v>10537</v>
      </c>
      <c r="N3338" s="15" t="str">
        <f>IFERROR(INDEX(dbOrdini[ORDINE],MATCH(A3338,dbOrdini[CODICE
ANKER]*(dbOrdini[CODICE
SUPPLY]="GEN24"),0)),"")</f>
        <v/>
      </c>
      <c r="O3338" s="352" t="s">
        <v>8</v>
      </c>
      <c r="P3338" s="347" t="s">
        <v>7335</v>
      </c>
    </row>
    <row r="3339" spans="1:16">
      <c r="A3339" s="347" t="s">
        <v>7336</v>
      </c>
      <c r="B3339" s="348">
        <v>0</v>
      </c>
      <c r="C3339" s="347" t="s">
        <v>28152</v>
      </c>
      <c r="D3339" s="347" t="s">
        <v>7337</v>
      </c>
      <c r="E3339" s="347">
        <v>6</v>
      </c>
      <c r="F3339" s="347">
        <v>0.75</v>
      </c>
      <c r="G3339" s="347" t="s">
        <v>11</v>
      </c>
      <c r="H3339" s="349">
        <v>15</v>
      </c>
      <c r="I3339" s="350" t="s">
        <v>12</v>
      </c>
      <c r="J3339" s="351">
        <f t="shared" si="51"/>
        <v>30.299999999999997</v>
      </c>
      <c r="K3339" s="351">
        <v>5.05</v>
      </c>
      <c r="L3339" s="3" t="str">
        <f>IFERROR(INDEX(dbOrdini[PREZZO
VINOLUX],MATCH(A3339,dbOrdini[CODICE
ANKER],0)),"")</f>
        <v/>
      </c>
      <c r="M3339" s="347" t="s">
        <v>28212</v>
      </c>
      <c r="N3339" s="15" t="str">
        <f>IFERROR(INDEX(dbOrdini[ORDINE],MATCH(A3339,dbOrdini[CODICE
ANKER]*(dbOrdini[CODICE
SUPPLY]="GEN24"),0)),"")</f>
        <v/>
      </c>
      <c r="O3339" s="352" t="s">
        <v>8</v>
      </c>
      <c r="P3339" s="347" t="s">
        <v>7338</v>
      </c>
    </row>
    <row r="3340" spans="1:16">
      <c r="A3340" s="347" t="s">
        <v>7339</v>
      </c>
      <c r="B3340" s="348">
        <v>0</v>
      </c>
      <c r="C3340" s="347" t="s">
        <v>28152</v>
      </c>
      <c r="D3340" s="347" t="s">
        <v>7340</v>
      </c>
      <c r="E3340" s="347">
        <v>6</v>
      </c>
      <c r="F3340" s="347">
        <v>0.75</v>
      </c>
      <c r="G3340" s="347" t="s">
        <v>11</v>
      </c>
      <c r="H3340" s="349">
        <v>18</v>
      </c>
      <c r="I3340" s="350" t="s">
        <v>12</v>
      </c>
      <c r="J3340" s="351">
        <f t="shared" si="51"/>
        <v>36.599999999999994</v>
      </c>
      <c r="K3340" s="351">
        <v>6.1</v>
      </c>
      <c r="L3340" s="3" t="str">
        <f>IFERROR(INDEX(dbOrdini[PREZZO
VINOLUX],MATCH(A3340,dbOrdini[CODICE
ANKER],0)),"")</f>
        <v/>
      </c>
      <c r="M3340" s="347" t="s">
        <v>28212</v>
      </c>
      <c r="N3340" s="15" t="str">
        <f>IFERROR(INDEX(dbOrdini[ORDINE],MATCH(A3340,dbOrdini[CODICE
ANKER]*(dbOrdini[CODICE
SUPPLY]="GEN24"),0)),"")</f>
        <v/>
      </c>
      <c r="O3340" s="352" t="s">
        <v>8</v>
      </c>
      <c r="P3340" s="347" t="s">
        <v>7341</v>
      </c>
    </row>
    <row r="3341" spans="1:16">
      <c r="A3341" s="347" t="s">
        <v>7342</v>
      </c>
      <c r="B3341" s="348">
        <v>0</v>
      </c>
      <c r="C3341" s="347" t="s">
        <v>28152</v>
      </c>
      <c r="D3341" s="347" t="s">
        <v>7343</v>
      </c>
      <c r="E3341" s="347">
        <v>6</v>
      </c>
      <c r="F3341" s="347">
        <v>0.75</v>
      </c>
      <c r="G3341" s="347" t="s">
        <v>11</v>
      </c>
      <c r="H3341" s="349">
        <v>16</v>
      </c>
      <c r="I3341" s="350" t="s">
        <v>12</v>
      </c>
      <c r="J3341" s="351">
        <f t="shared" ref="J3341:J3404" si="52">E3341*K3341</f>
        <v>30.299999999999997</v>
      </c>
      <c r="K3341" s="351">
        <v>5.05</v>
      </c>
      <c r="L3341" s="3" t="str">
        <f>IFERROR(INDEX(dbOrdini[PREZZO
VINOLUX],MATCH(A3341,dbOrdini[CODICE
ANKER],0)),"")</f>
        <v/>
      </c>
      <c r="M3341" s="347" t="s">
        <v>28212</v>
      </c>
      <c r="N3341" s="15" t="str">
        <f>IFERROR(INDEX(dbOrdini[ORDINE],MATCH(A3341,dbOrdini[CODICE
ANKER]*(dbOrdini[CODICE
SUPPLY]="GEN24"),0)),"")</f>
        <v/>
      </c>
      <c r="O3341" s="352" t="s">
        <v>8</v>
      </c>
      <c r="P3341" s="347" t="s">
        <v>7344</v>
      </c>
    </row>
    <row r="3342" spans="1:16">
      <c r="A3342" s="347" t="s">
        <v>7345</v>
      </c>
      <c r="B3342" s="348">
        <v>9</v>
      </c>
      <c r="C3342" s="347" t="s">
        <v>28152</v>
      </c>
      <c r="D3342" s="347" t="s">
        <v>7346</v>
      </c>
      <c r="E3342" s="347">
        <v>6</v>
      </c>
      <c r="F3342" s="347">
        <v>0.7</v>
      </c>
      <c r="G3342" s="347" t="s">
        <v>11</v>
      </c>
      <c r="H3342" s="349">
        <v>50</v>
      </c>
      <c r="I3342" s="350" t="s">
        <v>12</v>
      </c>
      <c r="J3342" s="351">
        <f t="shared" si="52"/>
        <v>135</v>
      </c>
      <c r="K3342" s="351">
        <v>22.5</v>
      </c>
      <c r="L3342" s="3" t="str">
        <f>IFERROR(INDEX(dbOrdini[PREZZO
VINOLUX],MATCH(A3342,dbOrdini[CODICE
ANKER],0)),"")</f>
        <v/>
      </c>
      <c r="M3342" s="347" t="s">
        <v>10536</v>
      </c>
      <c r="N3342" s="15" t="str">
        <f>IFERROR(INDEX(dbOrdini[ORDINE],MATCH(A3342,dbOrdini[CODICE
ANKER]*(dbOrdini[CODICE
SUPPLY]="GEN24"),0)),"")</f>
        <v/>
      </c>
      <c r="O3342" s="352" t="s">
        <v>8</v>
      </c>
      <c r="P3342" s="347" t="s">
        <v>7347</v>
      </c>
    </row>
    <row r="3343" spans="1:16">
      <c r="A3343" s="347" t="s">
        <v>7348</v>
      </c>
      <c r="B3343" s="348">
        <v>79</v>
      </c>
      <c r="C3343" s="347" t="s">
        <v>28152</v>
      </c>
      <c r="D3343" s="347" t="s">
        <v>7349</v>
      </c>
      <c r="E3343" s="347">
        <v>6</v>
      </c>
      <c r="F3343" s="347">
        <v>0.7</v>
      </c>
      <c r="G3343" s="347" t="s">
        <v>11</v>
      </c>
      <c r="H3343" s="349">
        <v>50</v>
      </c>
      <c r="I3343" s="350" t="s">
        <v>12</v>
      </c>
      <c r="J3343" s="351">
        <f t="shared" si="52"/>
        <v>171</v>
      </c>
      <c r="K3343" s="351">
        <v>28.5</v>
      </c>
      <c r="L3343" s="3" t="str">
        <f>IFERROR(INDEX(dbOrdini[PREZZO
VINOLUX],MATCH(A3343,dbOrdini[CODICE
ANKER],0)),"")</f>
        <v/>
      </c>
      <c r="M3343" s="347" t="s">
        <v>10536</v>
      </c>
      <c r="N3343" s="15" t="str">
        <f>IFERROR(INDEX(dbOrdini[ORDINE],MATCH(A3343,dbOrdini[CODICE
ANKER]*(dbOrdini[CODICE
SUPPLY]="GEN24"),0)),"")</f>
        <v/>
      </c>
      <c r="O3343" s="352" t="s">
        <v>8</v>
      </c>
      <c r="P3343" s="347" t="s">
        <v>7350</v>
      </c>
    </row>
    <row r="3344" spans="1:16">
      <c r="A3344" s="347" t="s">
        <v>7351</v>
      </c>
      <c r="B3344" s="348">
        <v>0</v>
      </c>
      <c r="C3344" s="347" t="s">
        <v>28152</v>
      </c>
      <c r="D3344" s="347" t="s">
        <v>7352</v>
      </c>
      <c r="E3344" s="347">
        <v>6</v>
      </c>
      <c r="F3344" s="347">
        <v>0.7</v>
      </c>
      <c r="G3344" s="347" t="s">
        <v>11</v>
      </c>
      <c r="H3344" s="349">
        <v>50</v>
      </c>
      <c r="I3344" s="350" t="s">
        <v>12</v>
      </c>
      <c r="J3344" s="351">
        <f t="shared" si="52"/>
        <v>321</v>
      </c>
      <c r="K3344" s="351">
        <v>53.5</v>
      </c>
      <c r="L3344" s="3" t="str">
        <f>IFERROR(INDEX(dbOrdini[PREZZO
VINOLUX],MATCH(A3344,dbOrdini[CODICE
ANKER],0)),"")</f>
        <v/>
      </c>
      <c r="M3344" s="347" t="s">
        <v>10536</v>
      </c>
      <c r="N3344" s="15" t="str">
        <f>IFERROR(INDEX(dbOrdini[ORDINE],MATCH(A3344,dbOrdini[CODICE
ANKER]*(dbOrdini[CODICE
SUPPLY]="GEN24"),0)),"")</f>
        <v/>
      </c>
      <c r="O3344" s="352" t="s">
        <v>8</v>
      </c>
      <c r="P3344" s="347" t="s">
        <v>7353</v>
      </c>
    </row>
    <row r="3345" spans="1:16">
      <c r="A3345" s="347" t="s">
        <v>7354</v>
      </c>
      <c r="B3345" s="348">
        <v>12</v>
      </c>
      <c r="C3345" s="347" t="s">
        <v>28152</v>
      </c>
      <c r="D3345" s="347" t="s">
        <v>7355</v>
      </c>
      <c r="E3345" s="347">
        <v>12</v>
      </c>
      <c r="F3345" s="347">
        <v>0.2</v>
      </c>
      <c r="G3345" s="347" t="s">
        <v>11</v>
      </c>
      <c r="H3345" s="349">
        <v>37.5</v>
      </c>
      <c r="I3345" s="350" t="s">
        <v>12</v>
      </c>
      <c r="J3345" s="351">
        <f t="shared" si="52"/>
        <v>21.6</v>
      </c>
      <c r="K3345" s="351">
        <v>1.8</v>
      </c>
      <c r="L3345" s="3" t="str">
        <f>IFERROR(INDEX(dbOrdini[PREZZO
VINOLUX],MATCH(A3345,dbOrdini[CODICE
ANKER],0)),"")</f>
        <v/>
      </c>
      <c r="M3345" s="347" t="s">
        <v>10535</v>
      </c>
      <c r="N3345" s="15" t="str">
        <f>IFERROR(INDEX(dbOrdini[ORDINE],MATCH(A3345,dbOrdini[CODICE
ANKER]*(dbOrdini[CODICE
SUPPLY]="GEN24"),0)),"")</f>
        <v/>
      </c>
      <c r="O3345" s="352" t="s">
        <v>8</v>
      </c>
      <c r="P3345" s="347" t="s">
        <v>7356</v>
      </c>
    </row>
    <row r="3346" spans="1:16">
      <c r="A3346" s="347" t="s">
        <v>7357</v>
      </c>
      <c r="B3346" s="348">
        <v>59</v>
      </c>
      <c r="C3346" s="347" t="s">
        <v>28152</v>
      </c>
      <c r="D3346" s="347" t="s">
        <v>7355</v>
      </c>
      <c r="E3346" s="347">
        <v>6</v>
      </c>
      <c r="F3346" s="347">
        <v>0.7</v>
      </c>
      <c r="G3346" s="347" t="s">
        <v>11262</v>
      </c>
      <c r="H3346" s="349">
        <v>37.5</v>
      </c>
      <c r="I3346" s="350" t="s">
        <v>12</v>
      </c>
      <c r="J3346" s="351">
        <f t="shared" si="52"/>
        <v>17.700000000000003</v>
      </c>
      <c r="K3346" s="351">
        <v>2.95</v>
      </c>
      <c r="L3346" s="3" t="str">
        <f>IFERROR(INDEX(dbOrdini[PREZZO
VINOLUX],MATCH(A3346,dbOrdini[CODICE
ANKER],0)),"")</f>
        <v/>
      </c>
      <c r="M3346" s="347" t="s">
        <v>10535</v>
      </c>
      <c r="N3346" s="15" t="str">
        <f>IFERROR(INDEX(dbOrdini[ORDINE],MATCH(A3346,dbOrdini[CODICE
ANKER]*(dbOrdini[CODICE
SUPPLY]="GEN24"),0)),"")</f>
        <v/>
      </c>
      <c r="O3346" s="352" t="s">
        <v>8</v>
      </c>
      <c r="P3346" s="347" t="s">
        <v>7358</v>
      </c>
    </row>
    <row r="3347" spans="1:16">
      <c r="A3347" s="347" t="s">
        <v>7359</v>
      </c>
      <c r="B3347" s="348">
        <v>0</v>
      </c>
      <c r="C3347" s="347" t="s">
        <v>28152</v>
      </c>
      <c r="D3347" s="347" t="s">
        <v>7355</v>
      </c>
      <c r="E3347" s="347">
        <v>6</v>
      </c>
      <c r="F3347" s="347">
        <v>1</v>
      </c>
      <c r="G3347" s="347" t="s">
        <v>11</v>
      </c>
      <c r="H3347" s="349">
        <v>37.5</v>
      </c>
      <c r="I3347" s="350" t="s">
        <v>12</v>
      </c>
      <c r="J3347" s="351">
        <f t="shared" si="52"/>
        <v>21</v>
      </c>
      <c r="K3347" s="351">
        <v>3.5</v>
      </c>
      <c r="L3347" s="3" t="str">
        <f>IFERROR(INDEX(dbOrdini[PREZZO
VINOLUX],MATCH(A3347,dbOrdini[CODICE
ANKER],0)),"")</f>
        <v/>
      </c>
      <c r="M3347" s="347" t="s">
        <v>10535</v>
      </c>
      <c r="N3347" s="15" t="str">
        <f>IFERROR(INDEX(dbOrdini[ORDINE],MATCH(A3347,dbOrdini[CODICE
ANKER]*(dbOrdini[CODICE
SUPPLY]="GEN24"),0)),"")</f>
        <v/>
      </c>
      <c r="O3347" s="352" t="s">
        <v>8</v>
      </c>
      <c r="P3347" s="347" t="s">
        <v>7360</v>
      </c>
    </row>
    <row r="3348" spans="1:16">
      <c r="A3348" s="347" t="s">
        <v>7361</v>
      </c>
      <c r="B3348" s="348">
        <v>21</v>
      </c>
      <c r="C3348" s="347" t="s">
        <v>28152</v>
      </c>
      <c r="D3348" s="347" t="s">
        <v>7362</v>
      </c>
      <c r="E3348" s="347">
        <v>12</v>
      </c>
      <c r="F3348" s="347">
        <v>0.2</v>
      </c>
      <c r="G3348" s="347" t="s">
        <v>11</v>
      </c>
      <c r="H3348" s="349">
        <v>37.5</v>
      </c>
      <c r="I3348" s="350" t="s">
        <v>12</v>
      </c>
      <c r="J3348" s="351">
        <f t="shared" si="52"/>
        <v>21</v>
      </c>
      <c r="K3348" s="351">
        <v>1.75</v>
      </c>
      <c r="L3348" s="3" t="str">
        <f>IFERROR(INDEX(dbOrdini[PREZZO
VINOLUX],MATCH(A3348,dbOrdini[CODICE
ANKER],0)),"")</f>
        <v/>
      </c>
      <c r="M3348" s="347" t="s">
        <v>10551</v>
      </c>
      <c r="N3348" s="15" t="str">
        <f>IFERROR(INDEX(dbOrdini[ORDINE],MATCH(A3348,dbOrdini[CODICE
ANKER]*(dbOrdini[CODICE
SUPPLY]="GEN24"),0)),"")</f>
        <v/>
      </c>
      <c r="O3348" s="352" t="s">
        <v>8</v>
      </c>
      <c r="P3348" s="347" t="s">
        <v>7363</v>
      </c>
    </row>
    <row r="3349" spans="1:16">
      <c r="A3349" s="347" t="s">
        <v>7366</v>
      </c>
      <c r="B3349" s="348">
        <v>41</v>
      </c>
      <c r="C3349" s="347" t="s">
        <v>28152</v>
      </c>
      <c r="D3349" s="347" t="s">
        <v>7362</v>
      </c>
      <c r="E3349" s="347">
        <v>6</v>
      </c>
      <c r="F3349" s="347">
        <v>1</v>
      </c>
      <c r="G3349" s="347" t="s">
        <v>11</v>
      </c>
      <c r="H3349" s="349">
        <v>37.5</v>
      </c>
      <c r="I3349" s="350" t="s">
        <v>12</v>
      </c>
      <c r="J3349" s="351">
        <f t="shared" si="52"/>
        <v>23.1</v>
      </c>
      <c r="K3349" s="351">
        <v>3.85</v>
      </c>
      <c r="L3349" s="3" t="str">
        <f>IFERROR(INDEX(dbOrdini[PREZZO
VINOLUX],MATCH(A3349,dbOrdini[CODICE
ANKER],0)),"")</f>
        <v/>
      </c>
      <c r="M3349" s="347" t="s">
        <v>10551</v>
      </c>
      <c r="N3349" s="15" t="str">
        <f>IFERROR(INDEX(dbOrdini[ORDINE],MATCH(A3349,dbOrdini[CODICE
ANKER]*(dbOrdini[CODICE
SUPPLY]="GEN24"),0)),"")</f>
        <v/>
      </c>
      <c r="O3349" s="352" t="s">
        <v>8</v>
      </c>
      <c r="P3349" s="347" t="s">
        <v>7367</v>
      </c>
    </row>
    <row r="3350" spans="1:16">
      <c r="A3350" s="347" t="s">
        <v>7364</v>
      </c>
      <c r="B3350" s="348">
        <v>94</v>
      </c>
      <c r="C3350" s="347" t="s">
        <v>28152</v>
      </c>
      <c r="D3350" s="347" t="s">
        <v>7362</v>
      </c>
      <c r="E3350" s="347">
        <v>6</v>
      </c>
      <c r="F3350" s="347">
        <v>0.7</v>
      </c>
      <c r="G3350" s="347" t="s">
        <v>11</v>
      </c>
      <c r="H3350" s="349">
        <v>37.5</v>
      </c>
      <c r="I3350" s="350" t="s">
        <v>12</v>
      </c>
      <c r="J3350" s="351">
        <f t="shared" si="52"/>
        <v>16.799999999999997</v>
      </c>
      <c r="K3350" s="351">
        <v>2.8</v>
      </c>
      <c r="L3350" s="3" t="str">
        <f>IFERROR(INDEX(dbOrdini[PREZZO
VINOLUX],MATCH(A3350,dbOrdini[CODICE
ANKER],0)),"")</f>
        <v/>
      </c>
      <c r="M3350" s="347" t="s">
        <v>10551</v>
      </c>
      <c r="N3350" s="15" t="str">
        <f>IFERROR(INDEX(dbOrdini[ORDINE],MATCH(A3350,dbOrdini[CODICE
ANKER]*(dbOrdini[CODICE
SUPPLY]="GEN24"),0)),"")</f>
        <v/>
      </c>
      <c r="O3350" s="352" t="s">
        <v>8</v>
      </c>
      <c r="P3350" s="347" t="s">
        <v>7365</v>
      </c>
    </row>
    <row r="3351" spans="1:16">
      <c r="A3351" s="347" t="s">
        <v>7368</v>
      </c>
      <c r="B3351" s="348">
        <v>19</v>
      </c>
      <c r="C3351" s="347" t="s">
        <v>28152</v>
      </c>
      <c r="D3351" s="347" t="s">
        <v>7369</v>
      </c>
      <c r="E3351" s="347">
        <v>9</v>
      </c>
      <c r="F3351" s="347">
        <v>1</v>
      </c>
      <c r="G3351" s="347" t="s">
        <v>11</v>
      </c>
      <c r="H3351" s="349">
        <v>42.8</v>
      </c>
      <c r="I3351" s="350" t="s">
        <v>12</v>
      </c>
      <c r="J3351" s="351">
        <f t="shared" si="52"/>
        <v>265.5</v>
      </c>
      <c r="K3351" s="351">
        <v>29.5</v>
      </c>
      <c r="L3351" s="3" t="str">
        <f>IFERROR(INDEX(dbOrdini[PREZZO
VINOLUX],MATCH(A3351,dbOrdini[CODICE
ANKER],0)),"")</f>
        <v/>
      </c>
      <c r="M3351" s="347" t="s">
        <v>10535</v>
      </c>
      <c r="N3351" s="15" t="str">
        <f>IFERROR(INDEX(dbOrdini[ORDINE],MATCH(A3351,dbOrdini[CODICE
ANKER]*(dbOrdini[CODICE
SUPPLY]="GEN24"),0)),"")</f>
        <v/>
      </c>
      <c r="O3351" s="352" t="s">
        <v>8</v>
      </c>
      <c r="P3351" s="347" t="s">
        <v>7370</v>
      </c>
    </row>
    <row r="3352" spans="1:16">
      <c r="A3352" s="347" t="s">
        <v>7371</v>
      </c>
      <c r="B3352" s="348">
        <v>2</v>
      </c>
      <c r="C3352" s="347" t="s">
        <v>28152</v>
      </c>
      <c r="D3352" s="347" t="s">
        <v>7372</v>
      </c>
      <c r="E3352" s="347">
        <v>6</v>
      </c>
      <c r="F3352" s="347">
        <v>0.7</v>
      </c>
      <c r="G3352" s="347" t="s">
        <v>11</v>
      </c>
      <c r="H3352" s="349">
        <v>37.5</v>
      </c>
      <c r="I3352" s="350" t="s">
        <v>12</v>
      </c>
      <c r="J3352" s="351">
        <f t="shared" si="52"/>
        <v>17.399999999999999</v>
      </c>
      <c r="K3352" s="351">
        <v>2.9</v>
      </c>
      <c r="L3352" s="3" t="str">
        <f>IFERROR(INDEX(dbOrdini[PREZZO
VINOLUX],MATCH(A3352,dbOrdini[CODICE
ANKER],0)),"")</f>
        <v/>
      </c>
      <c r="M3352" s="347" t="s">
        <v>10535</v>
      </c>
      <c r="N3352" s="15" t="str">
        <f>IFERROR(INDEX(dbOrdini[ORDINE],MATCH(A3352,dbOrdini[CODICE
ANKER]*(dbOrdini[CODICE
SUPPLY]="GEN24"),0)),"")</f>
        <v/>
      </c>
      <c r="O3352" s="352" t="s">
        <v>8</v>
      </c>
      <c r="P3352" s="347" t="s">
        <v>7373</v>
      </c>
    </row>
    <row r="3353" spans="1:16">
      <c r="A3353" s="347" t="s">
        <v>28968</v>
      </c>
      <c r="B3353" s="348">
        <v>30</v>
      </c>
      <c r="C3353" s="347" t="s">
        <v>28152</v>
      </c>
      <c r="D3353" s="347" t="s">
        <v>7376</v>
      </c>
      <c r="E3353" s="347">
        <v>6</v>
      </c>
      <c r="F3353" s="347">
        <v>1</v>
      </c>
      <c r="G3353" s="347" t="s">
        <v>11</v>
      </c>
      <c r="H3353" s="349">
        <v>37.5</v>
      </c>
      <c r="I3353" s="350" t="s">
        <v>12</v>
      </c>
      <c r="J3353" s="351">
        <f t="shared" si="52"/>
        <v>18.600000000000001</v>
      </c>
      <c r="K3353" s="351">
        <v>3.1</v>
      </c>
      <c r="L3353" s="3" t="str">
        <f>IFERROR(INDEX(dbOrdini[PREZZO
VINOLUX],MATCH(A3353,dbOrdini[CODICE
ANKER],0)),"")</f>
        <v/>
      </c>
      <c r="M3353" s="347" t="s">
        <v>10551</v>
      </c>
      <c r="N3353" s="15" t="str">
        <f>IFERROR(INDEX(dbOrdini[ORDINE],MATCH(A3353,dbOrdini[CODICE
ANKER]*(dbOrdini[CODICE
SUPPLY]="GEN24"),0)),"")</f>
        <v/>
      </c>
      <c r="O3353" s="352" t="s">
        <v>8</v>
      </c>
      <c r="P3353" s="347" t="s">
        <v>28969</v>
      </c>
    </row>
    <row r="3354" spans="1:16">
      <c r="A3354" s="347" t="s">
        <v>28970</v>
      </c>
      <c r="B3354" s="348">
        <v>0</v>
      </c>
      <c r="C3354" s="347" t="s">
        <v>28152</v>
      </c>
      <c r="D3354" s="347" t="s">
        <v>7376</v>
      </c>
      <c r="E3354" s="347">
        <v>6</v>
      </c>
      <c r="F3354" s="347">
        <v>0.7</v>
      </c>
      <c r="G3354" s="347" t="s">
        <v>11</v>
      </c>
      <c r="H3354" s="349">
        <v>37.5</v>
      </c>
      <c r="I3354" s="350" t="s">
        <v>12</v>
      </c>
      <c r="J3354" s="351">
        <f t="shared" si="52"/>
        <v>12.899999999999999</v>
      </c>
      <c r="K3354" s="351">
        <v>2.15</v>
      </c>
      <c r="L3354" s="3" t="str">
        <f>IFERROR(INDEX(dbOrdini[PREZZO
VINOLUX],MATCH(A3354,dbOrdini[CODICE
ANKER],0)),"")</f>
        <v/>
      </c>
      <c r="M3354" s="347" t="s">
        <v>10551</v>
      </c>
      <c r="N3354" s="15" t="str">
        <f>IFERROR(INDEX(dbOrdini[ORDINE],MATCH(A3354,dbOrdini[CODICE
ANKER]*(dbOrdini[CODICE
SUPPLY]="GEN24"),0)),"")</f>
        <v/>
      </c>
      <c r="O3354" s="352" t="s">
        <v>8</v>
      </c>
      <c r="P3354" s="347" t="s">
        <v>28971</v>
      </c>
    </row>
    <row r="3355" spans="1:16">
      <c r="A3355" s="347" t="s">
        <v>7374</v>
      </c>
      <c r="B3355" s="348">
        <v>0</v>
      </c>
      <c r="C3355" s="347" t="s">
        <v>28152</v>
      </c>
      <c r="D3355" s="347" t="s">
        <v>7376</v>
      </c>
      <c r="E3355" s="347">
        <v>6</v>
      </c>
      <c r="F3355" s="347">
        <v>1</v>
      </c>
      <c r="G3355" s="347" t="s">
        <v>11</v>
      </c>
      <c r="H3355" s="349">
        <v>37.5</v>
      </c>
      <c r="I3355" s="350" t="s">
        <v>12</v>
      </c>
      <c r="J3355" s="351">
        <f t="shared" si="52"/>
        <v>18.600000000000001</v>
      </c>
      <c r="K3355" s="351">
        <v>3.1</v>
      </c>
      <c r="L3355" s="3" t="str">
        <f>IFERROR(INDEX(dbOrdini[PREZZO
VINOLUX],MATCH(A3355,dbOrdini[CODICE
ANKER],0)),"")</f>
        <v/>
      </c>
      <c r="M3355" s="347" t="s">
        <v>10551</v>
      </c>
      <c r="N3355" s="15" t="str">
        <f>IFERROR(INDEX(dbOrdini[ORDINE],MATCH(A3355,dbOrdini[CODICE
ANKER]*(dbOrdini[CODICE
SUPPLY]="GEN24"),0)),"")</f>
        <v/>
      </c>
      <c r="O3355" s="352" t="s">
        <v>8</v>
      </c>
      <c r="P3355" s="347" t="s">
        <v>7375</v>
      </c>
    </row>
    <row r="3356" spans="1:16">
      <c r="A3356" s="347" t="s">
        <v>7377</v>
      </c>
      <c r="B3356" s="348">
        <v>13</v>
      </c>
      <c r="C3356" s="347" t="s">
        <v>28152</v>
      </c>
      <c r="D3356" s="347" t="s">
        <v>7378</v>
      </c>
      <c r="E3356" s="347">
        <v>6</v>
      </c>
      <c r="F3356" s="347">
        <v>1</v>
      </c>
      <c r="G3356" s="347" t="s">
        <v>11</v>
      </c>
      <c r="H3356" s="349">
        <v>40</v>
      </c>
      <c r="I3356" s="350" t="s">
        <v>12</v>
      </c>
      <c r="J3356" s="351">
        <f t="shared" si="52"/>
        <v>109.80000000000001</v>
      </c>
      <c r="K3356" s="351">
        <v>18.3</v>
      </c>
      <c r="L3356" s="3" t="str">
        <f>IFERROR(INDEX(dbOrdini[PREZZO
VINOLUX],MATCH(A3356,dbOrdini[CODICE
ANKER],0)),"")</f>
        <v/>
      </c>
      <c r="M3356" s="347" t="s">
        <v>10536</v>
      </c>
      <c r="N3356" s="15" t="str">
        <f>IFERROR(INDEX(dbOrdini[ORDINE],MATCH(A3356,dbOrdini[CODICE
ANKER]*(dbOrdini[CODICE
SUPPLY]="GEN24"),0)),"")</f>
        <v/>
      </c>
      <c r="O3356" s="352" t="s">
        <v>8</v>
      </c>
      <c r="P3356" s="347" t="s">
        <v>7379</v>
      </c>
    </row>
    <row r="3357" spans="1:16">
      <c r="A3357" s="347" t="s">
        <v>7380</v>
      </c>
      <c r="B3357" s="348">
        <v>1212</v>
      </c>
      <c r="C3357" s="347" t="s">
        <v>28152</v>
      </c>
      <c r="D3357" s="347" t="s">
        <v>7381</v>
      </c>
      <c r="E3357" s="347">
        <v>6</v>
      </c>
      <c r="F3357" s="347">
        <v>0.7</v>
      </c>
      <c r="G3357" s="347" t="s">
        <v>11</v>
      </c>
      <c r="H3357" s="349">
        <v>40</v>
      </c>
      <c r="I3357" s="350" t="s">
        <v>12</v>
      </c>
      <c r="J3357" s="351">
        <f t="shared" si="52"/>
        <v>106.5</v>
      </c>
      <c r="K3357" s="351">
        <v>17.75</v>
      </c>
      <c r="L3357" s="3" t="str">
        <f>IFERROR(INDEX(dbOrdini[PREZZO
VINOLUX],MATCH(A3357,dbOrdini[CODICE
ANKER],0)),"")</f>
        <v/>
      </c>
      <c r="M3357" s="347" t="s">
        <v>10536</v>
      </c>
      <c r="N3357" s="15" t="str">
        <f>IFERROR(INDEX(dbOrdini[ORDINE],MATCH(A3357,dbOrdini[CODICE
ANKER]*(dbOrdini[CODICE
SUPPLY]="GEN24"),0)),"")</f>
        <v/>
      </c>
      <c r="O3357" s="352" t="s">
        <v>8</v>
      </c>
      <c r="P3357" s="347" t="s">
        <v>7382</v>
      </c>
    </row>
    <row r="3358" spans="1:16">
      <c r="A3358" s="347" t="s">
        <v>7383</v>
      </c>
      <c r="B3358" s="348">
        <v>156</v>
      </c>
      <c r="C3358" s="347" t="s">
        <v>28152</v>
      </c>
      <c r="D3358" s="347" t="s">
        <v>7384</v>
      </c>
      <c r="E3358" s="347">
        <v>6</v>
      </c>
      <c r="F3358" s="347">
        <v>1</v>
      </c>
      <c r="G3358" s="347" t="s">
        <v>11</v>
      </c>
      <c r="H3358" s="349">
        <v>43</v>
      </c>
      <c r="I3358" s="350" t="s">
        <v>12</v>
      </c>
      <c r="J3358" s="351">
        <f t="shared" si="52"/>
        <v>165</v>
      </c>
      <c r="K3358" s="351">
        <v>27.5</v>
      </c>
      <c r="L3358" s="3" t="str">
        <f>IFERROR(INDEX(dbOrdini[PREZZO
VINOLUX],MATCH(A3358,dbOrdini[CODICE
ANKER],0)),"")</f>
        <v/>
      </c>
      <c r="M3358" s="347" t="s">
        <v>10536</v>
      </c>
      <c r="N3358" s="15" t="str">
        <f>IFERROR(INDEX(dbOrdini[ORDINE],MATCH(A3358,dbOrdini[CODICE
ANKER]*(dbOrdini[CODICE
SUPPLY]="GEN24"),0)),"")</f>
        <v/>
      </c>
      <c r="O3358" s="352" t="s">
        <v>8</v>
      </c>
      <c r="P3358" s="347" t="s">
        <v>7385</v>
      </c>
    </row>
    <row r="3359" spans="1:16">
      <c r="A3359" s="347" t="s">
        <v>7386</v>
      </c>
      <c r="B3359" s="348">
        <v>116</v>
      </c>
      <c r="C3359" s="347" t="s">
        <v>28152</v>
      </c>
      <c r="D3359" s="347" t="s">
        <v>7387</v>
      </c>
      <c r="E3359" s="347">
        <v>6</v>
      </c>
      <c r="F3359" s="347">
        <v>0.7</v>
      </c>
      <c r="G3359" s="347" t="s">
        <v>11</v>
      </c>
      <c r="H3359" s="349">
        <v>46</v>
      </c>
      <c r="I3359" s="350" t="s">
        <v>12</v>
      </c>
      <c r="J3359" s="351">
        <f t="shared" si="52"/>
        <v>279</v>
      </c>
      <c r="K3359" s="351">
        <v>46.5</v>
      </c>
      <c r="L3359" s="3" t="str">
        <f>IFERROR(INDEX(dbOrdini[PREZZO
VINOLUX],MATCH(A3359,dbOrdini[CODICE
ANKER],0)),"")</f>
        <v/>
      </c>
      <c r="M3359" s="347" t="s">
        <v>10536</v>
      </c>
      <c r="N3359" s="15" t="str">
        <f>IFERROR(INDEX(dbOrdini[ORDINE],MATCH(A3359,dbOrdini[CODICE
ANKER]*(dbOrdini[CODICE
SUPPLY]="GEN24"),0)),"")</f>
        <v/>
      </c>
      <c r="O3359" s="352" t="s">
        <v>8</v>
      </c>
      <c r="P3359" s="347" t="s">
        <v>7388</v>
      </c>
    </row>
    <row r="3360" spans="1:16">
      <c r="A3360" s="347" t="s">
        <v>11251</v>
      </c>
      <c r="B3360" s="348">
        <v>58</v>
      </c>
      <c r="C3360" s="347" t="s">
        <v>28152</v>
      </c>
      <c r="D3360" s="347" t="s">
        <v>7390</v>
      </c>
      <c r="E3360" s="347">
        <v>6</v>
      </c>
      <c r="F3360" s="347">
        <v>0.7</v>
      </c>
      <c r="G3360" s="347" t="s">
        <v>11</v>
      </c>
      <c r="H3360" s="349">
        <v>43</v>
      </c>
      <c r="I3360" s="350" t="s">
        <v>12</v>
      </c>
      <c r="J3360" s="351">
        <f t="shared" si="52"/>
        <v>204</v>
      </c>
      <c r="K3360" s="351">
        <v>34</v>
      </c>
      <c r="L3360" s="3" t="str">
        <f>IFERROR(INDEX(dbOrdini[PREZZO
VINOLUX],MATCH(A3360,dbOrdini[CODICE
ANKER],0)),"")</f>
        <v/>
      </c>
      <c r="M3360" s="347" t="s">
        <v>10536</v>
      </c>
      <c r="N3360" s="15" t="str">
        <f>IFERROR(INDEX(dbOrdini[ORDINE],MATCH(A3360,dbOrdini[CODICE
ANKER]*(dbOrdini[CODICE
SUPPLY]="GEN24"),0)),"")</f>
        <v/>
      </c>
      <c r="O3360" s="352" t="s">
        <v>8</v>
      </c>
      <c r="P3360" s="347" t="s">
        <v>11896</v>
      </c>
    </row>
    <row r="3361" spans="1:16">
      <c r="A3361" s="347" t="s">
        <v>7389</v>
      </c>
      <c r="B3361" s="348">
        <v>0</v>
      </c>
      <c r="C3361" s="347" t="s">
        <v>28152</v>
      </c>
      <c r="D3361" s="347" t="s">
        <v>7390</v>
      </c>
      <c r="E3361" s="347">
        <v>6</v>
      </c>
      <c r="F3361" s="347">
        <v>0.7</v>
      </c>
      <c r="G3361" s="347" t="s">
        <v>11</v>
      </c>
      <c r="H3361" s="349">
        <v>46</v>
      </c>
      <c r="I3361" s="350" t="s">
        <v>12</v>
      </c>
      <c r="J3361" s="351">
        <f t="shared" si="52"/>
        <v>288</v>
      </c>
      <c r="K3361" s="351">
        <v>48</v>
      </c>
      <c r="L3361" s="3" t="str">
        <f>IFERROR(INDEX(dbOrdini[PREZZO
VINOLUX],MATCH(A3361,dbOrdini[CODICE
ANKER],0)),"")</f>
        <v/>
      </c>
      <c r="M3361" s="347" t="s">
        <v>10536</v>
      </c>
      <c r="N3361" s="15" t="str">
        <f>IFERROR(INDEX(dbOrdini[ORDINE],MATCH(A3361,dbOrdini[CODICE
ANKER]*(dbOrdini[CODICE
SUPPLY]="GEN24"),0)),"")</f>
        <v/>
      </c>
      <c r="O3361" s="352" t="s">
        <v>8</v>
      </c>
      <c r="P3361" s="347" t="s">
        <v>7391</v>
      </c>
    </row>
    <row r="3362" spans="1:16">
      <c r="A3362" s="347" t="s">
        <v>7392</v>
      </c>
      <c r="B3362" s="348">
        <v>22</v>
      </c>
      <c r="C3362" s="347" t="s">
        <v>28152</v>
      </c>
      <c r="D3362" s="347" t="s">
        <v>7393</v>
      </c>
      <c r="E3362" s="347">
        <v>6</v>
      </c>
      <c r="F3362" s="347">
        <v>0.7</v>
      </c>
      <c r="G3362" s="347" t="s">
        <v>11</v>
      </c>
      <c r="H3362" s="349">
        <v>46</v>
      </c>
      <c r="I3362" s="350" t="s">
        <v>12</v>
      </c>
      <c r="J3362" s="351">
        <f t="shared" si="52"/>
        <v>513.90000000000009</v>
      </c>
      <c r="K3362" s="351">
        <v>85.65</v>
      </c>
      <c r="L3362" s="3" t="str">
        <f>IFERROR(INDEX(dbOrdini[PREZZO
VINOLUX],MATCH(A3362,dbOrdini[CODICE
ANKER],0)),"")</f>
        <v/>
      </c>
      <c r="M3362" s="347" t="s">
        <v>10536</v>
      </c>
      <c r="N3362" s="15" t="str">
        <f>IFERROR(INDEX(dbOrdini[ORDINE],MATCH(A3362,dbOrdini[CODICE
ANKER]*(dbOrdini[CODICE
SUPPLY]="GEN24"),0)),"")</f>
        <v/>
      </c>
      <c r="O3362" s="352" t="s">
        <v>8</v>
      </c>
      <c r="P3362" s="347" t="s">
        <v>7394</v>
      </c>
    </row>
    <row r="3363" spans="1:16">
      <c r="A3363" s="347" t="s">
        <v>7395</v>
      </c>
      <c r="B3363" s="348">
        <v>113</v>
      </c>
      <c r="C3363" s="347" t="s">
        <v>28152</v>
      </c>
      <c r="D3363" s="347" t="s">
        <v>7396</v>
      </c>
      <c r="E3363" s="347">
        <v>6</v>
      </c>
      <c r="F3363" s="347">
        <v>1</v>
      </c>
      <c r="G3363" s="347" t="s">
        <v>11</v>
      </c>
      <c r="H3363" s="349">
        <v>46</v>
      </c>
      <c r="I3363" s="350" t="s">
        <v>12</v>
      </c>
      <c r="J3363" s="351">
        <f t="shared" si="52"/>
        <v>147</v>
      </c>
      <c r="K3363" s="351">
        <v>24.5</v>
      </c>
      <c r="L3363" s="3" t="str">
        <f>IFERROR(INDEX(dbOrdini[PREZZO
VINOLUX],MATCH(A3363,dbOrdini[CODICE
ANKER],0)),"")</f>
        <v/>
      </c>
      <c r="M3363" s="347" t="s">
        <v>10536</v>
      </c>
      <c r="N3363" s="15" t="str">
        <f>IFERROR(INDEX(dbOrdini[ORDINE],MATCH(A3363,dbOrdini[CODICE
ANKER]*(dbOrdini[CODICE
SUPPLY]="GEN24"),0)),"")</f>
        <v/>
      </c>
      <c r="O3363" s="352" t="s">
        <v>8</v>
      </c>
      <c r="P3363" s="347" t="s">
        <v>7397</v>
      </c>
    </row>
    <row r="3364" spans="1:16">
      <c r="A3364" s="347" t="s">
        <v>11208</v>
      </c>
      <c r="B3364" s="348">
        <v>0</v>
      </c>
      <c r="C3364" s="347" t="s">
        <v>28152</v>
      </c>
      <c r="D3364" s="347" t="s">
        <v>11209</v>
      </c>
      <c r="E3364" s="347">
        <v>6</v>
      </c>
      <c r="F3364" s="347">
        <v>0.7</v>
      </c>
      <c r="G3364" s="347" t="s">
        <v>11</v>
      </c>
      <c r="H3364" s="349">
        <v>46</v>
      </c>
      <c r="I3364" s="350" t="s">
        <v>12</v>
      </c>
      <c r="J3364" s="351">
        <f t="shared" si="52"/>
        <v>201</v>
      </c>
      <c r="K3364" s="351">
        <v>33.5</v>
      </c>
      <c r="L3364" s="3" t="str">
        <f>IFERROR(INDEX(dbOrdini[PREZZO
VINOLUX],MATCH(A3364,dbOrdini[CODICE
ANKER],0)),"")</f>
        <v/>
      </c>
      <c r="M3364" s="347" t="s">
        <v>10536</v>
      </c>
      <c r="N3364" s="15" t="str">
        <f>IFERROR(INDEX(dbOrdini[ORDINE],MATCH(A3364,dbOrdini[CODICE
ANKER]*(dbOrdini[CODICE
SUPPLY]="GEN24"),0)),"")</f>
        <v/>
      </c>
      <c r="O3364" s="352" t="s">
        <v>8</v>
      </c>
      <c r="P3364" s="347" t="s">
        <v>11897</v>
      </c>
    </row>
    <row r="3365" spans="1:16">
      <c r="A3365" s="347" t="s">
        <v>11210</v>
      </c>
      <c r="B3365" s="348">
        <v>58</v>
      </c>
      <c r="C3365" s="347" t="s">
        <v>28152</v>
      </c>
      <c r="D3365" s="347" t="s">
        <v>7398</v>
      </c>
      <c r="E3365" s="347">
        <v>6</v>
      </c>
      <c r="F3365" s="347">
        <v>0.7</v>
      </c>
      <c r="G3365" s="347" t="s">
        <v>11</v>
      </c>
      <c r="H3365" s="349">
        <v>46</v>
      </c>
      <c r="I3365" s="350" t="s">
        <v>12</v>
      </c>
      <c r="J3365" s="351">
        <f t="shared" si="52"/>
        <v>144</v>
      </c>
      <c r="K3365" s="351">
        <v>24</v>
      </c>
      <c r="L3365" s="3" t="str">
        <f>IFERROR(INDEX(dbOrdini[PREZZO
VINOLUX],MATCH(A3365,dbOrdini[CODICE
ANKER],0)),"")</f>
        <v/>
      </c>
      <c r="M3365" s="347" t="s">
        <v>10536</v>
      </c>
      <c r="N3365" s="15" t="str">
        <f>IFERROR(INDEX(dbOrdini[ORDINE],MATCH(A3365,dbOrdini[CODICE
ANKER]*(dbOrdini[CODICE
SUPPLY]="GEN24"),0)),"")</f>
        <v/>
      </c>
      <c r="O3365" s="352" t="s">
        <v>8</v>
      </c>
      <c r="P3365" s="347" t="s">
        <v>11898</v>
      </c>
    </row>
    <row r="3366" spans="1:16">
      <c r="A3366" s="347" t="s">
        <v>11211</v>
      </c>
      <c r="B3366" s="348">
        <v>12</v>
      </c>
      <c r="C3366" s="347" t="s">
        <v>28152</v>
      </c>
      <c r="D3366" s="347" t="s">
        <v>11212</v>
      </c>
      <c r="E3366" s="347">
        <v>6</v>
      </c>
      <c r="F3366" s="347">
        <v>0.7</v>
      </c>
      <c r="G3366" s="347" t="s">
        <v>11</v>
      </c>
      <c r="H3366" s="349">
        <v>46</v>
      </c>
      <c r="I3366" s="350" t="s">
        <v>12</v>
      </c>
      <c r="J3366" s="351">
        <f t="shared" si="52"/>
        <v>126</v>
      </c>
      <c r="K3366" s="351">
        <v>21</v>
      </c>
      <c r="L3366" s="3" t="str">
        <f>IFERROR(INDEX(dbOrdini[PREZZO
VINOLUX],MATCH(A3366,dbOrdini[CODICE
ANKER],0)),"")</f>
        <v/>
      </c>
      <c r="M3366" s="347" t="s">
        <v>10536</v>
      </c>
      <c r="N3366" s="15" t="str">
        <f>IFERROR(INDEX(dbOrdini[ORDINE],MATCH(A3366,dbOrdini[CODICE
ANKER]*(dbOrdini[CODICE
SUPPLY]="GEN24"),0)),"")</f>
        <v/>
      </c>
      <c r="O3366" s="352" t="s">
        <v>8</v>
      </c>
      <c r="P3366" s="347" t="s">
        <v>11899</v>
      </c>
    </row>
    <row r="3367" spans="1:16">
      <c r="A3367" s="347" t="s">
        <v>7399</v>
      </c>
      <c r="B3367" s="348">
        <v>42</v>
      </c>
      <c r="C3367" s="347" t="s">
        <v>28152</v>
      </c>
      <c r="D3367" s="347" t="s">
        <v>7400</v>
      </c>
      <c r="E3367" s="347">
        <v>6</v>
      </c>
      <c r="F3367" s="347">
        <v>0.5</v>
      </c>
      <c r="G3367" s="347" t="s">
        <v>11</v>
      </c>
      <c r="H3367" s="349">
        <v>35</v>
      </c>
      <c r="I3367" s="350" t="s">
        <v>12</v>
      </c>
      <c r="J3367" s="351">
        <f t="shared" si="52"/>
        <v>76.5</v>
      </c>
      <c r="K3367" s="351">
        <v>12.75</v>
      </c>
      <c r="L3367" s="3" t="str">
        <f>IFERROR(INDEX(dbOrdini[PREZZO
VINOLUX],MATCH(A3367,dbOrdini[CODICE
ANKER],0)),"")</f>
        <v/>
      </c>
      <c r="M3367" s="347" t="s">
        <v>10534</v>
      </c>
      <c r="N3367" s="15" t="str">
        <f>IFERROR(INDEX(dbOrdini[ORDINE],MATCH(A3367,dbOrdini[CODICE
ANKER]*(dbOrdini[CODICE
SUPPLY]="GEN24"),0)),"")</f>
        <v/>
      </c>
      <c r="O3367" s="352" t="s">
        <v>8</v>
      </c>
      <c r="P3367" s="347" t="s">
        <v>7401</v>
      </c>
    </row>
    <row r="3368" spans="1:16">
      <c r="A3368" s="347" t="s">
        <v>7402</v>
      </c>
      <c r="B3368" s="348">
        <v>62</v>
      </c>
      <c r="C3368" s="347" t="s">
        <v>28152</v>
      </c>
      <c r="D3368" s="347" t="s">
        <v>7403</v>
      </c>
      <c r="E3368" s="347">
        <v>6</v>
      </c>
      <c r="F3368" s="347">
        <v>0.7</v>
      </c>
      <c r="G3368" s="347" t="s">
        <v>11</v>
      </c>
      <c r="H3368" s="349">
        <v>40</v>
      </c>
      <c r="I3368" s="350" t="s">
        <v>12</v>
      </c>
      <c r="J3368" s="351">
        <f t="shared" si="52"/>
        <v>27</v>
      </c>
      <c r="K3368" s="351">
        <v>4.5</v>
      </c>
      <c r="L3368" s="3" t="str">
        <f>IFERROR(INDEX(dbOrdini[PREZZO
VINOLUX],MATCH(A3368,dbOrdini[CODICE
ANKER],0)),"")</f>
        <v/>
      </c>
      <c r="M3368" s="347" t="s">
        <v>10541</v>
      </c>
      <c r="N3368" s="15" t="str">
        <f>IFERROR(INDEX(dbOrdini[ORDINE],MATCH(A3368,dbOrdini[CODICE
ANKER]*(dbOrdini[CODICE
SUPPLY]="GEN24"),0)),"")</f>
        <v/>
      </c>
      <c r="O3368" s="352" t="s">
        <v>8</v>
      </c>
      <c r="P3368" s="347" t="s">
        <v>7404</v>
      </c>
    </row>
    <row r="3369" spans="1:16">
      <c r="A3369" s="347" t="s">
        <v>7405</v>
      </c>
      <c r="B3369" s="348">
        <v>8</v>
      </c>
      <c r="C3369" s="347" t="s">
        <v>28152</v>
      </c>
      <c r="D3369" s="347" t="s">
        <v>7406</v>
      </c>
      <c r="E3369" s="347">
        <v>6</v>
      </c>
      <c r="F3369" s="347">
        <v>0.7</v>
      </c>
      <c r="G3369" s="347" t="s">
        <v>11</v>
      </c>
      <c r="H3369" s="349">
        <v>40</v>
      </c>
      <c r="I3369" s="350" t="s">
        <v>12</v>
      </c>
      <c r="J3369" s="351">
        <f t="shared" si="52"/>
        <v>129.30000000000001</v>
      </c>
      <c r="K3369" s="351">
        <v>21.55</v>
      </c>
      <c r="L3369" s="3" t="str">
        <f>IFERROR(INDEX(dbOrdini[PREZZO
VINOLUX],MATCH(A3369,dbOrdini[CODICE
ANKER],0)),"")</f>
        <v/>
      </c>
      <c r="M3369" s="347" t="s">
        <v>10535</v>
      </c>
      <c r="N3369" s="15" t="str">
        <f>IFERROR(INDEX(dbOrdini[ORDINE],MATCH(A3369,dbOrdini[CODICE
ANKER]*(dbOrdini[CODICE
SUPPLY]="GEN24"),0)),"")</f>
        <v/>
      </c>
      <c r="O3369" s="352" t="s">
        <v>8</v>
      </c>
      <c r="P3369" s="347" t="s">
        <v>7407</v>
      </c>
    </row>
    <row r="3370" spans="1:16">
      <c r="A3370" s="347" t="s">
        <v>7408</v>
      </c>
      <c r="B3370" s="348">
        <v>3</v>
      </c>
      <c r="C3370" s="347" t="s">
        <v>28152</v>
      </c>
      <c r="D3370" s="347" t="s">
        <v>7409</v>
      </c>
      <c r="E3370" s="347">
        <v>6</v>
      </c>
      <c r="F3370" s="347">
        <v>0.7</v>
      </c>
      <c r="G3370" s="347" t="s">
        <v>11</v>
      </c>
      <c r="H3370" s="349">
        <v>40</v>
      </c>
      <c r="I3370" s="350" t="s">
        <v>12</v>
      </c>
      <c r="J3370" s="351">
        <f t="shared" si="52"/>
        <v>63</v>
      </c>
      <c r="K3370" s="351">
        <v>10.5</v>
      </c>
      <c r="L3370" s="3" t="str">
        <f>IFERROR(INDEX(dbOrdini[PREZZO
VINOLUX],MATCH(A3370,dbOrdini[CODICE
ANKER],0)),"")</f>
        <v/>
      </c>
      <c r="M3370" s="347" t="s">
        <v>10535</v>
      </c>
      <c r="N3370" s="15" t="str">
        <f>IFERROR(INDEX(dbOrdini[ORDINE],MATCH(A3370,dbOrdini[CODICE
ANKER]*(dbOrdini[CODICE
SUPPLY]="GEN24"),0)),"")</f>
        <v/>
      </c>
      <c r="O3370" s="352" t="s">
        <v>8</v>
      </c>
      <c r="P3370" s="347" t="s">
        <v>7410</v>
      </c>
    </row>
    <row r="3371" spans="1:16">
      <c r="A3371" s="347" t="s">
        <v>7411</v>
      </c>
      <c r="B3371" s="348">
        <v>180</v>
      </c>
      <c r="C3371" s="347" t="s">
        <v>28152</v>
      </c>
      <c r="D3371" s="347" t="s">
        <v>7412</v>
      </c>
      <c r="E3371" s="347">
        <v>36</v>
      </c>
      <c r="F3371" s="347">
        <v>0.05</v>
      </c>
      <c r="G3371" s="347" t="s">
        <v>11</v>
      </c>
      <c r="H3371" s="349">
        <v>40</v>
      </c>
      <c r="I3371" s="350" t="s">
        <v>12</v>
      </c>
      <c r="J3371" s="351">
        <f t="shared" si="52"/>
        <v>171</v>
      </c>
      <c r="K3371" s="351">
        <v>4.75</v>
      </c>
      <c r="L3371" s="3" t="str">
        <f>IFERROR(INDEX(dbOrdini[PREZZO
VINOLUX],MATCH(A3371,dbOrdini[CODICE
ANKER],0)),"")</f>
        <v/>
      </c>
      <c r="M3371" s="347" t="s">
        <v>10535</v>
      </c>
      <c r="N3371" s="15" t="str">
        <f>IFERROR(INDEX(dbOrdini[ORDINE],MATCH(A3371,dbOrdini[CODICE
ANKER]*(dbOrdini[CODICE
SUPPLY]="GEN24"),0)),"")</f>
        <v/>
      </c>
      <c r="O3371" s="352" t="s">
        <v>8</v>
      </c>
      <c r="P3371" s="347" t="s">
        <v>7413</v>
      </c>
    </row>
    <row r="3372" spans="1:16">
      <c r="A3372" s="347" t="s">
        <v>7414</v>
      </c>
      <c r="B3372" s="348">
        <v>0</v>
      </c>
      <c r="C3372" s="347" t="s">
        <v>28152</v>
      </c>
      <c r="D3372" s="347" t="s">
        <v>7415</v>
      </c>
      <c r="E3372" s="347">
        <v>6</v>
      </c>
      <c r="F3372" s="347">
        <v>0.7</v>
      </c>
      <c r="G3372" s="347" t="s">
        <v>11</v>
      </c>
      <c r="H3372" s="349">
        <v>40</v>
      </c>
      <c r="I3372" s="350" t="s">
        <v>12</v>
      </c>
      <c r="J3372" s="351">
        <f t="shared" si="52"/>
        <v>106.5</v>
      </c>
      <c r="K3372" s="351">
        <v>17.75</v>
      </c>
      <c r="L3372" s="3" t="str">
        <f>IFERROR(INDEX(dbOrdini[PREZZO
VINOLUX],MATCH(A3372,dbOrdini[CODICE
ANKER],0)),"")</f>
        <v/>
      </c>
      <c r="M3372" s="347" t="s">
        <v>10541</v>
      </c>
      <c r="N3372" s="15" t="str">
        <f>IFERROR(INDEX(dbOrdini[ORDINE],MATCH(A3372,dbOrdini[CODICE
ANKER]*(dbOrdini[CODICE
SUPPLY]="GEN24"),0)),"")</f>
        <v/>
      </c>
      <c r="O3372" s="352" t="s">
        <v>8</v>
      </c>
      <c r="P3372" s="347" t="s">
        <v>7416</v>
      </c>
    </row>
    <row r="3373" spans="1:16">
      <c r="A3373" s="347" t="s">
        <v>7417</v>
      </c>
      <c r="B3373" s="348">
        <v>255</v>
      </c>
      <c r="C3373" s="347" t="s">
        <v>28152</v>
      </c>
      <c r="D3373" s="347" t="s">
        <v>7418</v>
      </c>
      <c r="E3373" s="347">
        <v>36</v>
      </c>
      <c r="F3373" s="347">
        <v>0.05</v>
      </c>
      <c r="G3373" s="347" t="s">
        <v>11</v>
      </c>
      <c r="H3373" s="349">
        <v>40</v>
      </c>
      <c r="I3373" s="350" t="s">
        <v>12</v>
      </c>
      <c r="J3373" s="351">
        <f t="shared" si="52"/>
        <v>158.4</v>
      </c>
      <c r="K3373" s="351">
        <v>4.4000000000000004</v>
      </c>
      <c r="L3373" s="3" t="str">
        <f>IFERROR(INDEX(dbOrdini[PREZZO
VINOLUX],MATCH(A3373,dbOrdini[CODICE
ANKER],0)),"")</f>
        <v/>
      </c>
      <c r="M3373" s="347" t="s">
        <v>10541</v>
      </c>
      <c r="N3373" s="15" t="str">
        <f>IFERROR(INDEX(dbOrdini[ORDINE],MATCH(A3373,dbOrdini[CODICE
ANKER]*(dbOrdini[CODICE
SUPPLY]="GEN24"),0)),"")</f>
        <v/>
      </c>
      <c r="O3373" s="352" t="s">
        <v>8</v>
      </c>
      <c r="P3373" s="347" t="s">
        <v>7419</v>
      </c>
    </row>
    <row r="3374" spans="1:16">
      <c r="A3374" s="347" t="s">
        <v>7420</v>
      </c>
      <c r="B3374" s="348">
        <v>480</v>
      </c>
      <c r="C3374" s="347" t="s">
        <v>28152</v>
      </c>
      <c r="D3374" s="347" t="s">
        <v>7421</v>
      </c>
      <c r="E3374" s="347">
        <v>6</v>
      </c>
      <c r="F3374" s="347">
        <v>0.7</v>
      </c>
      <c r="G3374" s="347" t="s">
        <v>11</v>
      </c>
      <c r="H3374" s="349">
        <v>40</v>
      </c>
      <c r="I3374" s="350" t="s">
        <v>12</v>
      </c>
      <c r="J3374" s="351">
        <f t="shared" si="52"/>
        <v>61.5</v>
      </c>
      <c r="K3374" s="351">
        <v>10.25</v>
      </c>
      <c r="L3374" s="3" t="str">
        <f>IFERROR(INDEX(dbOrdini[PREZZO
VINOLUX],MATCH(A3374,dbOrdini[CODICE
ANKER],0)),"")</f>
        <v/>
      </c>
      <c r="M3374" s="347" t="s">
        <v>10541</v>
      </c>
      <c r="N3374" s="15" t="str">
        <f>IFERROR(INDEX(dbOrdini[ORDINE],MATCH(A3374,dbOrdini[CODICE
ANKER]*(dbOrdini[CODICE
SUPPLY]="GEN24"),0)),"")</f>
        <v/>
      </c>
      <c r="O3374" s="352" t="s">
        <v>8</v>
      </c>
      <c r="P3374" s="347" t="s">
        <v>7422</v>
      </c>
    </row>
    <row r="3375" spans="1:16">
      <c r="A3375" s="347" t="s">
        <v>7423</v>
      </c>
      <c r="B3375" s="348">
        <v>0</v>
      </c>
      <c r="C3375" s="347" t="s">
        <v>28152</v>
      </c>
      <c r="D3375" s="347" t="s">
        <v>7424</v>
      </c>
      <c r="E3375" s="347">
        <v>36</v>
      </c>
      <c r="F3375" s="347">
        <v>0.05</v>
      </c>
      <c r="G3375" s="347" t="s">
        <v>11</v>
      </c>
      <c r="H3375" s="349">
        <v>40</v>
      </c>
      <c r="I3375" s="350" t="s">
        <v>12</v>
      </c>
      <c r="J3375" s="351">
        <f t="shared" si="52"/>
        <v>79.2</v>
      </c>
      <c r="K3375" s="351">
        <v>2.2000000000000002</v>
      </c>
      <c r="L3375" s="3" t="str">
        <f>IFERROR(INDEX(dbOrdini[PREZZO
VINOLUX],MATCH(A3375,dbOrdini[CODICE
ANKER],0)),"")</f>
        <v/>
      </c>
      <c r="M3375" s="347" t="s">
        <v>10541</v>
      </c>
      <c r="N3375" s="15" t="str">
        <f>IFERROR(INDEX(dbOrdini[ORDINE],MATCH(A3375,dbOrdini[CODICE
ANKER]*(dbOrdini[CODICE
SUPPLY]="GEN24"),0)),"")</f>
        <v/>
      </c>
      <c r="O3375" s="352" t="s">
        <v>8</v>
      </c>
      <c r="P3375" s="347" t="s">
        <v>7425</v>
      </c>
    </row>
    <row r="3376" spans="1:16">
      <c r="A3376" s="347" t="s">
        <v>7426</v>
      </c>
      <c r="B3376" s="348">
        <v>0</v>
      </c>
      <c r="C3376" s="347" t="s">
        <v>28152</v>
      </c>
      <c r="D3376" s="347" t="s">
        <v>7427</v>
      </c>
      <c r="E3376" s="347">
        <v>6</v>
      </c>
      <c r="F3376" s="347">
        <v>0.7</v>
      </c>
      <c r="G3376" s="347" t="s">
        <v>11262</v>
      </c>
      <c r="H3376" s="349">
        <v>40</v>
      </c>
      <c r="I3376" s="350" t="s">
        <v>12</v>
      </c>
      <c r="J3376" s="351">
        <f t="shared" si="52"/>
        <v>53.699999999999996</v>
      </c>
      <c r="K3376" s="351">
        <v>8.9499999999999993</v>
      </c>
      <c r="L3376" s="3" t="str">
        <f>IFERROR(INDEX(dbOrdini[PREZZO
VINOLUX],MATCH(A3376,dbOrdini[CODICE
ANKER],0)),"")</f>
        <v/>
      </c>
      <c r="M3376" s="347" t="s">
        <v>10541</v>
      </c>
      <c r="N3376" s="15" t="str">
        <f>IFERROR(INDEX(dbOrdini[ORDINE],MATCH(A3376,dbOrdini[CODICE
ANKER]*(dbOrdini[CODICE
SUPPLY]="GEN24"),0)),"")</f>
        <v/>
      </c>
      <c r="O3376" s="352" t="s">
        <v>8</v>
      </c>
      <c r="P3376" s="347" t="s">
        <v>7428</v>
      </c>
    </row>
    <row r="3377" spans="1:16">
      <c r="A3377" s="347" t="s">
        <v>7429</v>
      </c>
      <c r="B3377" s="348">
        <v>0</v>
      </c>
      <c r="C3377" s="347" t="s">
        <v>28152</v>
      </c>
      <c r="D3377" s="347" t="s">
        <v>7430</v>
      </c>
      <c r="E3377" s="347">
        <v>12</v>
      </c>
      <c r="F3377" s="347">
        <v>0.5</v>
      </c>
      <c r="G3377" s="347" t="s">
        <v>11262</v>
      </c>
      <c r="H3377" s="349">
        <v>20</v>
      </c>
      <c r="I3377" s="350" t="s">
        <v>12</v>
      </c>
      <c r="J3377" s="351">
        <f t="shared" si="52"/>
        <v>119.39999999999999</v>
      </c>
      <c r="K3377" s="351">
        <v>9.9499999999999993</v>
      </c>
      <c r="L3377" s="3" t="str">
        <f>IFERROR(INDEX(dbOrdini[PREZZO
VINOLUX],MATCH(A3377,dbOrdini[CODICE
ANKER],0)),"")</f>
        <v/>
      </c>
      <c r="M3377" s="347" t="s">
        <v>28936</v>
      </c>
      <c r="N3377" s="15" t="str">
        <f>IFERROR(INDEX(dbOrdini[ORDINE],MATCH(A3377,dbOrdini[CODICE
ANKER]*(dbOrdini[CODICE
SUPPLY]="GEN24"),0)),"")</f>
        <v/>
      </c>
      <c r="O3377" s="352" t="s">
        <v>8</v>
      </c>
      <c r="P3377" s="347" t="s">
        <v>7431</v>
      </c>
    </row>
    <row r="3378" spans="1:16">
      <c r="A3378" s="347" t="s">
        <v>7432</v>
      </c>
      <c r="B3378" s="348">
        <v>0</v>
      </c>
      <c r="C3378" s="347" t="s">
        <v>28152</v>
      </c>
      <c r="D3378" s="347" t="s">
        <v>7433</v>
      </c>
      <c r="E3378" s="347">
        <v>12</v>
      </c>
      <c r="F3378" s="347">
        <v>0.5</v>
      </c>
      <c r="G3378" s="347" t="s">
        <v>11</v>
      </c>
      <c r="H3378" s="349">
        <v>51.5</v>
      </c>
      <c r="I3378" s="350" t="s">
        <v>12</v>
      </c>
      <c r="J3378" s="351">
        <f t="shared" si="52"/>
        <v>121.19999999999999</v>
      </c>
      <c r="K3378" s="351">
        <v>10.1</v>
      </c>
      <c r="L3378" s="3" t="str">
        <f>IFERROR(INDEX(dbOrdini[PREZZO
VINOLUX],MATCH(A3378,dbOrdini[CODICE
ANKER],0)),"")</f>
        <v/>
      </c>
      <c r="M3378" s="347" t="s">
        <v>28936</v>
      </c>
      <c r="N3378" s="15" t="str">
        <f>IFERROR(INDEX(dbOrdini[ORDINE],MATCH(A3378,dbOrdini[CODICE
ANKER]*(dbOrdini[CODICE
SUPPLY]="GEN24"),0)),"")</f>
        <v/>
      </c>
      <c r="O3378" s="352" t="s">
        <v>8</v>
      </c>
      <c r="P3378" s="347" t="s">
        <v>7434</v>
      </c>
    </row>
    <row r="3379" spans="1:16">
      <c r="A3379" s="347" t="s">
        <v>7435</v>
      </c>
      <c r="B3379" s="348">
        <v>0</v>
      </c>
      <c r="C3379" s="347" t="s">
        <v>28152</v>
      </c>
      <c r="D3379" s="347" t="s">
        <v>7436</v>
      </c>
      <c r="E3379" s="347">
        <v>12</v>
      </c>
      <c r="F3379" s="347">
        <v>0.5</v>
      </c>
      <c r="G3379" s="347" t="s">
        <v>11</v>
      </c>
      <c r="H3379" s="349">
        <v>50</v>
      </c>
      <c r="I3379" s="350" t="s">
        <v>12</v>
      </c>
      <c r="J3379" s="351">
        <f t="shared" si="52"/>
        <v>123</v>
      </c>
      <c r="K3379" s="351">
        <v>10.25</v>
      </c>
      <c r="L3379" s="3" t="str">
        <f>IFERROR(INDEX(dbOrdini[PREZZO
VINOLUX],MATCH(A3379,dbOrdini[CODICE
ANKER],0)),"")</f>
        <v/>
      </c>
      <c r="M3379" s="347" t="s">
        <v>28936</v>
      </c>
      <c r="N3379" s="15" t="str">
        <f>IFERROR(INDEX(dbOrdini[ORDINE],MATCH(A3379,dbOrdini[CODICE
ANKER]*(dbOrdini[CODICE
SUPPLY]="GEN24"),0)),"")</f>
        <v/>
      </c>
      <c r="O3379" s="352" t="s">
        <v>8</v>
      </c>
      <c r="P3379" s="347" t="s">
        <v>7437</v>
      </c>
    </row>
    <row r="3380" spans="1:16">
      <c r="A3380" s="347" t="s">
        <v>7438</v>
      </c>
      <c r="B3380" s="348">
        <v>0</v>
      </c>
      <c r="C3380" s="347" t="s">
        <v>28152</v>
      </c>
      <c r="D3380" s="347" t="s">
        <v>7439</v>
      </c>
      <c r="E3380" s="347">
        <v>6</v>
      </c>
      <c r="F3380" s="347">
        <v>0.7</v>
      </c>
      <c r="G3380" s="347" t="s">
        <v>11</v>
      </c>
      <c r="H3380" s="349">
        <v>30</v>
      </c>
      <c r="I3380" s="350" t="s">
        <v>12</v>
      </c>
      <c r="J3380" s="351">
        <f t="shared" si="52"/>
        <v>63</v>
      </c>
      <c r="K3380" s="351">
        <v>10.5</v>
      </c>
      <c r="L3380" s="3" t="str">
        <f>IFERROR(INDEX(dbOrdini[PREZZO
VINOLUX],MATCH(A3380,dbOrdini[CODICE
ANKER],0)),"")</f>
        <v/>
      </c>
      <c r="M3380" s="347" t="s">
        <v>28936</v>
      </c>
      <c r="N3380" s="15" t="str">
        <f>IFERROR(INDEX(dbOrdini[ORDINE],MATCH(A3380,dbOrdini[CODICE
ANKER]*(dbOrdini[CODICE
SUPPLY]="GEN24"),0)),"")</f>
        <v/>
      </c>
      <c r="O3380" s="352" t="s">
        <v>8</v>
      </c>
      <c r="P3380" s="347" t="s">
        <v>7440</v>
      </c>
    </row>
    <row r="3381" spans="1:16">
      <c r="A3381" s="347" t="s">
        <v>7441</v>
      </c>
      <c r="B3381" s="348">
        <v>0</v>
      </c>
      <c r="C3381" s="347" t="s">
        <v>28152</v>
      </c>
      <c r="D3381" s="347" t="s">
        <v>7442</v>
      </c>
      <c r="E3381" s="347">
        <v>6</v>
      </c>
      <c r="F3381" s="347">
        <v>0.7</v>
      </c>
      <c r="G3381" s="347" t="s">
        <v>11</v>
      </c>
      <c r="H3381" s="349">
        <v>30</v>
      </c>
      <c r="I3381" s="350" t="s">
        <v>12</v>
      </c>
      <c r="J3381" s="351">
        <f t="shared" si="52"/>
        <v>63</v>
      </c>
      <c r="K3381" s="351">
        <v>10.5</v>
      </c>
      <c r="L3381" s="3" t="str">
        <f>IFERROR(INDEX(dbOrdini[PREZZO
VINOLUX],MATCH(A3381,dbOrdini[CODICE
ANKER],0)),"")</f>
        <v/>
      </c>
      <c r="M3381" s="347" t="s">
        <v>28936</v>
      </c>
      <c r="N3381" s="15" t="str">
        <f>IFERROR(INDEX(dbOrdini[ORDINE],MATCH(A3381,dbOrdini[CODICE
ANKER]*(dbOrdini[CODICE
SUPPLY]="GEN24"),0)),"")</f>
        <v/>
      </c>
      <c r="O3381" s="352" t="s">
        <v>8</v>
      </c>
      <c r="P3381" s="347" t="s">
        <v>7443</v>
      </c>
    </row>
    <row r="3382" spans="1:16">
      <c r="A3382" s="347" t="s">
        <v>7444</v>
      </c>
      <c r="B3382" s="348">
        <v>87</v>
      </c>
      <c r="C3382" s="347" t="s">
        <v>28152</v>
      </c>
      <c r="D3382" s="347" t="s">
        <v>7445</v>
      </c>
      <c r="E3382" s="347">
        <v>6</v>
      </c>
      <c r="F3382" s="347">
        <v>1</v>
      </c>
      <c r="G3382" s="347" t="s">
        <v>11</v>
      </c>
      <c r="H3382" s="349">
        <v>35</v>
      </c>
      <c r="I3382" s="350" t="s">
        <v>12</v>
      </c>
      <c r="J3382" s="351">
        <f t="shared" si="52"/>
        <v>24.900000000000002</v>
      </c>
      <c r="K3382" s="351">
        <v>4.1500000000000004</v>
      </c>
      <c r="L3382" s="3" t="str">
        <f>IFERROR(INDEX(dbOrdini[PREZZO
VINOLUX],MATCH(A3382,dbOrdini[CODICE
ANKER],0)),"")</f>
        <v/>
      </c>
      <c r="M3382" s="347" t="s">
        <v>28208</v>
      </c>
      <c r="N3382" s="15" t="str">
        <f>IFERROR(INDEX(dbOrdini[ORDINE],MATCH(A3382,dbOrdini[CODICE
ANKER]*(dbOrdini[CODICE
SUPPLY]="GEN24"),0)),"")</f>
        <v/>
      </c>
      <c r="O3382" s="352" t="s">
        <v>8</v>
      </c>
      <c r="P3382" s="347" t="s">
        <v>7446</v>
      </c>
    </row>
    <row r="3383" spans="1:16">
      <c r="A3383" s="347" t="s">
        <v>7447</v>
      </c>
      <c r="B3383" s="348">
        <v>38</v>
      </c>
      <c r="C3383" s="347" t="s">
        <v>28152</v>
      </c>
      <c r="D3383" s="347" t="s">
        <v>7448</v>
      </c>
      <c r="E3383" s="347">
        <v>6</v>
      </c>
      <c r="F3383" s="347">
        <v>0.5</v>
      </c>
      <c r="G3383" s="347" t="s">
        <v>11</v>
      </c>
      <c r="H3383" s="349">
        <v>40</v>
      </c>
      <c r="I3383" s="350" t="s">
        <v>12</v>
      </c>
      <c r="J3383" s="351">
        <f t="shared" si="52"/>
        <v>119.69999999999999</v>
      </c>
      <c r="K3383" s="351">
        <v>19.95</v>
      </c>
      <c r="L3383" s="3" t="str">
        <f>IFERROR(INDEX(dbOrdini[PREZZO
VINOLUX],MATCH(A3383,dbOrdini[CODICE
ANKER],0)),"")</f>
        <v/>
      </c>
      <c r="M3383" s="347" t="s">
        <v>10537</v>
      </c>
      <c r="N3383" s="15" t="str">
        <f>IFERROR(INDEX(dbOrdini[ORDINE],MATCH(A3383,dbOrdini[CODICE
ANKER]*(dbOrdini[CODICE
SUPPLY]="GEN24"),0)),"")</f>
        <v/>
      </c>
      <c r="O3383" s="352" t="s">
        <v>8</v>
      </c>
      <c r="P3383" s="347" t="s">
        <v>7449</v>
      </c>
    </row>
    <row r="3384" spans="1:16">
      <c r="A3384" s="347" t="s">
        <v>7450</v>
      </c>
      <c r="B3384" s="348">
        <v>140</v>
      </c>
      <c r="C3384" s="347" t="s">
        <v>28152</v>
      </c>
      <c r="D3384" s="347" t="s">
        <v>7451</v>
      </c>
      <c r="E3384" s="347">
        <v>6</v>
      </c>
      <c r="F3384" s="347">
        <v>0.7</v>
      </c>
      <c r="G3384" s="347" t="s">
        <v>11</v>
      </c>
      <c r="H3384" s="349">
        <v>38</v>
      </c>
      <c r="I3384" s="350" t="s">
        <v>12</v>
      </c>
      <c r="J3384" s="351">
        <f t="shared" si="52"/>
        <v>112.5</v>
      </c>
      <c r="K3384" s="351">
        <v>18.75</v>
      </c>
      <c r="L3384" s="3" t="str">
        <f>IFERROR(INDEX(dbOrdini[PREZZO
VINOLUX],MATCH(A3384,dbOrdini[CODICE
ANKER],0)),"")</f>
        <v/>
      </c>
      <c r="M3384" s="347" t="s">
        <v>10531</v>
      </c>
      <c r="N3384" s="15" t="str">
        <f>IFERROR(INDEX(dbOrdini[ORDINE],MATCH(A3384,dbOrdini[CODICE
ANKER]*(dbOrdini[CODICE
SUPPLY]="GEN24"),0)),"")</f>
        <v/>
      </c>
      <c r="O3384" s="352" t="s">
        <v>8</v>
      </c>
      <c r="P3384" s="347" t="s">
        <v>7452</v>
      </c>
    </row>
    <row r="3385" spans="1:16">
      <c r="A3385" s="347" t="s">
        <v>7453</v>
      </c>
      <c r="B3385" s="348">
        <v>138</v>
      </c>
      <c r="C3385" s="347" t="s">
        <v>28152</v>
      </c>
      <c r="D3385" s="347" t="s">
        <v>7454</v>
      </c>
      <c r="E3385" s="347">
        <v>6</v>
      </c>
      <c r="F3385" s="347">
        <v>0.7</v>
      </c>
      <c r="G3385" s="347" t="s">
        <v>11</v>
      </c>
      <c r="H3385" s="349">
        <v>38</v>
      </c>
      <c r="I3385" s="350" t="s">
        <v>12</v>
      </c>
      <c r="J3385" s="351">
        <f t="shared" si="52"/>
        <v>111</v>
      </c>
      <c r="K3385" s="351">
        <v>18.5</v>
      </c>
      <c r="L3385" s="3" t="str">
        <f>IFERROR(INDEX(dbOrdini[PREZZO
VINOLUX],MATCH(A3385,dbOrdini[CODICE
ANKER],0)),"")</f>
        <v/>
      </c>
      <c r="M3385" s="347" t="s">
        <v>10531</v>
      </c>
      <c r="N3385" s="15" t="str">
        <f>IFERROR(INDEX(dbOrdini[ORDINE],MATCH(A3385,dbOrdini[CODICE
ANKER]*(dbOrdini[CODICE
SUPPLY]="GEN24"),0)),"")</f>
        <v/>
      </c>
      <c r="O3385" s="352" t="s">
        <v>8</v>
      </c>
      <c r="P3385" s="347" t="s">
        <v>7455</v>
      </c>
    </row>
    <row r="3386" spans="1:16">
      <c r="A3386" s="347" t="s">
        <v>7456</v>
      </c>
      <c r="B3386" s="348">
        <v>369</v>
      </c>
      <c r="C3386" s="347" t="s">
        <v>28152</v>
      </c>
      <c r="D3386" s="347" t="s">
        <v>7457</v>
      </c>
      <c r="E3386" s="347">
        <v>6</v>
      </c>
      <c r="F3386" s="347">
        <v>0.7</v>
      </c>
      <c r="G3386" s="347" t="s">
        <v>11</v>
      </c>
      <c r="H3386" s="349">
        <v>35</v>
      </c>
      <c r="I3386" s="350" t="s">
        <v>12</v>
      </c>
      <c r="J3386" s="351">
        <f t="shared" si="52"/>
        <v>65.400000000000006</v>
      </c>
      <c r="K3386" s="351">
        <v>10.9</v>
      </c>
      <c r="L3386" s="3" t="str">
        <f>IFERROR(INDEX(dbOrdini[PREZZO
VINOLUX],MATCH(A3386,dbOrdini[CODICE
ANKER],0)),"")</f>
        <v/>
      </c>
      <c r="M3386" s="347" t="s">
        <v>10531</v>
      </c>
      <c r="N3386" s="15" t="str">
        <f>IFERROR(INDEX(dbOrdini[ORDINE],MATCH(A3386,dbOrdini[CODICE
ANKER]*(dbOrdini[CODICE
SUPPLY]="GEN24"),0)),"")</f>
        <v/>
      </c>
      <c r="O3386" s="352" t="s">
        <v>8</v>
      </c>
      <c r="P3386" s="347" t="s">
        <v>7458</v>
      </c>
    </row>
    <row r="3387" spans="1:16">
      <c r="A3387" s="347" t="s">
        <v>7459</v>
      </c>
      <c r="B3387" s="348">
        <v>529</v>
      </c>
      <c r="C3387" s="347" t="s">
        <v>28152</v>
      </c>
      <c r="D3387" s="347" t="s">
        <v>7460</v>
      </c>
      <c r="E3387" s="347">
        <v>6</v>
      </c>
      <c r="F3387" s="347">
        <v>0.7</v>
      </c>
      <c r="G3387" s="347" t="s">
        <v>11</v>
      </c>
      <c r="H3387" s="349">
        <v>35</v>
      </c>
      <c r="I3387" s="350" t="s">
        <v>12</v>
      </c>
      <c r="J3387" s="351">
        <f t="shared" si="52"/>
        <v>57.900000000000006</v>
      </c>
      <c r="K3387" s="351">
        <v>9.65</v>
      </c>
      <c r="L3387" s="3" t="str">
        <f>IFERROR(INDEX(dbOrdini[PREZZO
VINOLUX],MATCH(A3387,dbOrdini[CODICE
ANKER],0)),"")</f>
        <v/>
      </c>
      <c r="M3387" s="347" t="s">
        <v>10531</v>
      </c>
      <c r="N3387" s="15" t="str">
        <f>IFERROR(INDEX(dbOrdini[ORDINE],MATCH(A3387,dbOrdini[CODICE
ANKER]*(dbOrdini[CODICE
SUPPLY]="GEN24"),0)),"")</f>
        <v/>
      </c>
      <c r="O3387" s="352" t="s">
        <v>8</v>
      </c>
      <c r="P3387" s="347" t="s">
        <v>7461</v>
      </c>
    </row>
    <row r="3388" spans="1:16">
      <c r="A3388" s="347" t="s">
        <v>28972</v>
      </c>
      <c r="B3388" s="348">
        <v>0</v>
      </c>
      <c r="C3388" s="347" t="s">
        <v>28152</v>
      </c>
      <c r="D3388" s="347" t="s">
        <v>28973</v>
      </c>
      <c r="E3388" s="347">
        <v>6</v>
      </c>
      <c r="F3388" s="347">
        <v>0.7</v>
      </c>
      <c r="G3388" s="347" t="s">
        <v>11</v>
      </c>
      <c r="H3388" s="349">
        <v>35</v>
      </c>
      <c r="I3388" s="350" t="s">
        <v>12</v>
      </c>
      <c r="J3388" s="351">
        <f t="shared" si="52"/>
        <v>65.400000000000006</v>
      </c>
      <c r="K3388" s="351">
        <v>10.9</v>
      </c>
      <c r="L3388" s="3" t="str">
        <f>IFERROR(INDEX(dbOrdini[PREZZO
VINOLUX],MATCH(A3388,dbOrdini[CODICE
ANKER],0)),"")</f>
        <v/>
      </c>
      <c r="M3388" t="s">
        <v>16</v>
      </c>
      <c r="N3388" s="15" t="str">
        <f>IFERROR(INDEX(dbOrdini[ORDINE],MATCH(A3388,dbOrdini[CODICE
ANKER]*(dbOrdini[CODICE
SUPPLY]="GEN24"),0)),"")</f>
        <v/>
      </c>
      <c r="O3388" s="352" t="s">
        <v>8</v>
      </c>
      <c r="P3388" s="347" t="s">
        <v>7458</v>
      </c>
    </row>
    <row r="3389" spans="1:16">
      <c r="A3389" s="347" t="s">
        <v>7462</v>
      </c>
      <c r="B3389" s="348">
        <v>0</v>
      </c>
      <c r="C3389" s="347" t="s">
        <v>28152</v>
      </c>
      <c r="D3389" s="347" t="s">
        <v>7463</v>
      </c>
      <c r="E3389" s="347">
        <v>6</v>
      </c>
      <c r="F3389" s="347">
        <v>0.7</v>
      </c>
      <c r="G3389" s="347" t="s">
        <v>11</v>
      </c>
      <c r="H3389" s="349">
        <v>40</v>
      </c>
      <c r="I3389" s="350" t="s">
        <v>12</v>
      </c>
      <c r="J3389" s="351">
        <f t="shared" si="52"/>
        <v>99</v>
      </c>
      <c r="K3389" s="351">
        <v>16.5</v>
      </c>
      <c r="L3389" s="3" t="str">
        <f>IFERROR(INDEX(dbOrdini[PREZZO
VINOLUX],MATCH(A3389,dbOrdini[CODICE
ANKER],0)),"")</f>
        <v/>
      </c>
      <c r="M3389" s="347" t="s">
        <v>10537</v>
      </c>
      <c r="N3389" s="15" t="str">
        <f>IFERROR(INDEX(dbOrdini[ORDINE],MATCH(A3389,dbOrdini[CODICE
ANKER]*(dbOrdini[CODICE
SUPPLY]="GEN24"),0)),"")</f>
        <v/>
      </c>
      <c r="O3389" s="352" t="s">
        <v>8</v>
      </c>
      <c r="P3389" s="347" t="s">
        <v>7464</v>
      </c>
    </row>
    <row r="3390" spans="1:16">
      <c r="A3390" s="347" t="s">
        <v>11235</v>
      </c>
      <c r="B3390" s="348">
        <v>43</v>
      </c>
      <c r="C3390" s="347" t="s">
        <v>28152</v>
      </c>
      <c r="D3390" s="347" t="s">
        <v>11236</v>
      </c>
      <c r="E3390" s="347">
        <v>6</v>
      </c>
      <c r="F3390" s="347">
        <v>0.7</v>
      </c>
      <c r="G3390" s="347" t="s">
        <v>11</v>
      </c>
      <c r="H3390" s="349">
        <v>43</v>
      </c>
      <c r="I3390" s="350" t="s">
        <v>12</v>
      </c>
      <c r="J3390" s="351">
        <f t="shared" si="52"/>
        <v>104.39999999999999</v>
      </c>
      <c r="K3390" s="351">
        <v>17.399999999999999</v>
      </c>
      <c r="L3390" s="3" t="str">
        <f>IFERROR(INDEX(dbOrdini[PREZZO
VINOLUX],MATCH(A3390,dbOrdini[CODICE
ANKER],0)),"")</f>
        <v/>
      </c>
      <c r="M3390" s="347" t="s">
        <v>10541</v>
      </c>
      <c r="N3390" s="15" t="str">
        <f>IFERROR(INDEX(dbOrdini[ORDINE],MATCH(A3390,dbOrdini[CODICE
ANKER]*(dbOrdini[CODICE
SUPPLY]="GEN24"),0)),"")</f>
        <v/>
      </c>
      <c r="O3390" s="352" t="s">
        <v>8</v>
      </c>
      <c r="P3390" s="347" t="s">
        <v>11900</v>
      </c>
    </row>
    <row r="3391" spans="1:16">
      <c r="A3391" s="347" t="s">
        <v>7465</v>
      </c>
      <c r="B3391" s="348">
        <v>188</v>
      </c>
      <c r="C3391" s="347" t="s">
        <v>28152</v>
      </c>
      <c r="D3391" s="347" t="s">
        <v>7466</v>
      </c>
      <c r="E3391" s="347">
        <v>6</v>
      </c>
      <c r="F3391" s="347">
        <v>0.7</v>
      </c>
      <c r="G3391" s="347" t="s">
        <v>11</v>
      </c>
      <c r="H3391" s="349">
        <v>40</v>
      </c>
      <c r="I3391" s="350" t="s">
        <v>12</v>
      </c>
      <c r="J3391" s="351">
        <f t="shared" si="52"/>
        <v>54.599999999999994</v>
      </c>
      <c r="K3391" s="351">
        <v>9.1</v>
      </c>
      <c r="L3391" s="3" t="str">
        <f>IFERROR(INDEX(dbOrdini[PREZZO
VINOLUX],MATCH(A3391,dbOrdini[CODICE
ANKER],0)),"")</f>
        <v/>
      </c>
      <c r="M3391" s="347" t="s">
        <v>28213</v>
      </c>
      <c r="N3391" s="15" t="str">
        <f>IFERROR(INDEX(dbOrdini[ORDINE],MATCH(A3391,dbOrdini[CODICE
ANKER]*(dbOrdini[CODICE
SUPPLY]="GEN24"),0)),"")</f>
        <v/>
      </c>
      <c r="O3391" s="352" t="s">
        <v>8</v>
      </c>
      <c r="P3391" s="347" t="s">
        <v>7467</v>
      </c>
    </row>
    <row r="3392" spans="1:16">
      <c r="A3392" s="347" t="s">
        <v>7468</v>
      </c>
      <c r="B3392" s="348">
        <v>187</v>
      </c>
      <c r="C3392" s="347" t="s">
        <v>28170</v>
      </c>
      <c r="D3392" s="347" t="s">
        <v>7469</v>
      </c>
      <c r="E3392" s="347">
        <v>3</v>
      </c>
      <c r="F3392" s="347">
        <v>0.7</v>
      </c>
      <c r="G3392" s="347" t="s">
        <v>11</v>
      </c>
      <c r="H3392" s="349">
        <v>42.5</v>
      </c>
      <c r="I3392" s="350" t="s">
        <v>12</v>
      </c>
      <c r="J3392" s="351">
        <f t="shared" si="52"/>
        <v>42.75</v>
      </c>
      <c r="K3392" s="351">
        <v>14.25</v>
      </c>
      <c r="L3392" s="3" t="str">
        <f>IFERROR(INDEX(dbOrdini[PREZZO
VINOLUX],MATCH(A3392,dbOrdini[CODICE
ANKER],0)),"")</f>
        <v/>
      </c>
      <c r="M3392" s="347" t="s">
        <v>10543</v>
      </c>
      <c r="N3392" s="15" t="str">
        <f>IFERROR(INDEX(dbOrdini[ORDINE],MATCH(A3392,dbOrdini[CODICE
ANKER]*(dbOrdini[CODICE
SUPPLY]="GEN24"),0)),"")</f>
        <v/>
      </c>
      <c r="O3392" s="352" t="s">
        <v>8</v>
      </c>
      <c r="P3392" s="347" t="s">
        <v>7470</v>
      </c>
    </row>
    <row r="3393" spans="1:16">
      <c r="A3393" s="347" t="s">
        <v>7471</v>
      </c>
      <c r="B3393" s="348">
        <v>25</v>
      </c>
      <c r="C3393" s="347" t="s">
        <v>28170</v>
      </c>
      <c r="D3393" s="347" t="s">
        <v>7472</v>
      </c>
      <c r="E3393" s="347">
        <v>6</v>
      </c>
      <c r="F3393" s="347">
        <v>0.15</v>
      </c>
      <c r="G3393" s="347" t="s">
        <v>11</v>
      </c>
      <c r="H3393" s="349">
        <v>43</v>
      </c>
      <c r="I3393" s="350" t="s">
        <v>12</v>
      </c>
      <c r="J3393" s="351">
        <f t="shared" si="52"/>
        <v>44.099999999999994</v>
      </c>
      <c r="K3393" s="351">
        <v>7.35</v>
      </c>
      <c r="L3393" s="3" t="str">
        <f>IFERROR(INDEX(dbOrdini[PREZZO
VINOLUX],MATCH(A3393,dbOrdini[CODICE
ANKER],0)),"")</f>
        <v/>
      </c>
      <c r="M3393" s="347" t="s">
        <v>10555</v>
      </c>
      <c r="N3393" s="15" t="str">
        <f>IFERROR(INDEX(dbOrdini[ORDINE],MATCH(A3393,dbOrdini[CODICE
ANKER]*(dbOrdini[CODICE
SUPPLY]="GEN24"),0)),"")</f>
        <v/>
      </c>
      <c r="O3393" s="352" t="s">
        <v>8</v>
      </c>
      <c r="P3393" s="347" t="s">
        <v>7473</v>
      </c>
    </row>
    <row r="3394" spans="1:16">
      <c r="A3394" s="347" t="s">
        <v>7474</v>
      </c>
      <c r="B3394" s="348">
        <v>223</v>
      </c>
      <c r="C3394" s="347" t="s">
        <v>28152</v>
      </c>
      <c r="D3394" s="347" t="s">
        <v>7475</v>
      </c>
      <c r="E3394" s="347">
        <v>6</v>
      </c>
      <c r="F3394" s="347">
        <v>0.7</v>
      </c>
      <c r="G3394" s="347" t="s">
        <v>11262</v>
      </c>
      <c r="H3394" s="349">
        <v>42.5</v>
      </c>
      <c r="I3394" s="350" t="s">
        <v>12</v>
      </c>
      <c r="J3394" s="351">
        <f t="shared" si="52"/>
        <v>68.699999999999989</v>
      </c>
      <c r="K3394" s="351">
        <v>11.45</v>
      </c>
      <c r="L3394" s="3" t="str">
        <f>IFERROR(INDEX(dbOrdini[PREZZO
VINOLUX],MATCH(A3394,dbOrdini[CODICE
ANKER],0)),"")</f>
        <v/>
      </c>
      <c r="M3394" s="347" t="s">
        <v>10537</v>
      </c>
      <c r="N3394" s="15" t="str">
        <f>IFERROR(INDEX(dbOrdini[ORDINE],MATCH(A3394,dbOrdini[CODICE
ANKER]*(dbOrdini[CODICE
SUPPLY]="GEN24"),0)),"")</f>
        <v/>
      </c>
      <c r="O3394" s="352" t="s">
        <v>8</v>
      </c>
      <c r="P3394" s="347" t="s">
        <v>7476</v>
      </c>
    </row>
    <row r="3395" spans="1:16">
      <c r="A3395" s="347" t="s">
        <v>7477</v>
      </c>
      <c r="B3395" s="348">
        <v>166</v>
      </c>
      <c r="C3395" s="347" t="s">
        <v>28152</v>
      </c>
      <c r="D3395" s="347" t="s">
        <v>7475</v>
      </c>
      <c r="E3395" s="347">
        <v>6</v>
      </c>
      <c r="F3395" s="347">
        <v>1</v>
      </c>
      <c r="G3395" s="347" t="s">
        <v>11</v>
      </c>
      <c r="H3395" s="349">
        <v>42.5</v>
      </c>
      <c r="I3395" s="350" t="s">
        <v>12</v>
      </c>
      <c r="J3395" s="351">
        <f t="shared" si="52"/>
        <v>70.5</v>
      </c>
      <c r="K3395" s="351">
        <v>11.75</v>
      </c>
      <c r="L3395" s="3" t="str">
        <f>IFERROR(INDEX(dbOrdini[PREZZO
VINOLUX],MATCH(A3395,dbOrdini[CODICE
ANKER],0)),"")</f>
        <v/>
      </c>
      <c r="M3395" s="347" t="s">
        <v>10537</v>
      </c>
      <c r="N3395" s="15" t="str">
        <f>IFERROR(INDEX(dbOrdini[ORDINE],MATCH(A3395,dbOrdini[CODICE
ANKER]*(dbOrdini[CODICE
SUPPLY]="GEN24"),0)),"")</f>
        <v/>
      </c>
      <c r="O3395" s="352" t="s">
        <v>8</v>
      </c>
      <c r="P3395" s="347" t="s">
        <v>7478</v>
      </c>
    </row>
    <row r="3396" spans="1:16">
      <c r="A3396" s="347" t="s">
        <v>7479</v>
      </c>
      <c r="B3396" s="348">
        <v>512</v>
      </c>
      <c r="C3396" s="347" t="s">
        <v>28152</v>
      </c>
      <c r="D3396" s="347" t="s">
        <v>7480</v>
      </c>
      <c r="E3396" s="347">
        <v>6</v>
      </c>
      <c r="F3396" s="347">
        <v>0.7</v>
      </c>
      <c r="G3396" s="347" t="s">
        <v>11</v>
      </c>
      <c r="H3396" s="349">
        <v>12</v>
      </c>
      <c r="I3396" s="350" t="s">
        <v>12</v>
      </c>
      <c r="J3396" s="351">
        <f t="shared" si="52"/>
        <v>36.599999999999994</v>
      </c>
      <c r="K3396" s="351">
        <v>6.1</v>
      </c>
      <c r="L3396" s="3" t="str">
        <f>IFERROR(INDEX(dbOrdini[PREZZO
VINOLUX],MATCH(A3396,dbOrdini[CODICE
ANKER],0)),"")</f>
        <v/>
      </c>
      <c r="M3396" s="347" t="s">
        <v>10539</v>
      </c>
      <c r="N3396" s="15" t="str">
        <f>IFERROR(INDEX(dbOrdini[ORDINE],MATCH(A3396,dbOrdini[CODICE
ANKER]*(dbOrdini[CODICE
SUPPLY]="GEN24"),0)),"")</f>
        <v/>
      </c>
      <c r="O3396" s="352" t="s">
        <v>8</v>
      </c>
      <c r="P3396" s="347" t="s">
        <v>7481</v>
      </c>
    </row>
    <row r="3397" spans="1:16">
      <c r="A3397" s="347" t="s">
        <v>11137</v>
      </c>
      <c r="B3397" s="348">
        <v>102</v>
      </c>
      <c r="C3397" s="347" t="s">
        <v>28152</v>
      </c>
      <c r="D3397" s="347" t="s">
        <v>11138</v>
      </c>
      <c r="E3397" s="347">
        <v>6</v>
      </c>
      <c r="F3397" s="347">
        <v>0.7</v>
      </c>
      <c r="G3397" s="347" t="s">
        <v>11</v>
      </c>
      <c r="H3397" s="349">
        <v>10</v>
      </c>
      <c r="I3397" s="350" t="s">
        <v>12</v>
      </c>
      <c r="J3397" s="351">
        <f t="shared" si="52"/>
        <v>46.2</v>
      </c>
      <c r="K3397" s="351">
        <v>7.7</v>
      </c>
      <c r="L3397" s="3" t="str">
        <f>IFERROR(INDEX(dbOrdini[PREZZO
VINOLUX],MATCH(A3397,dbOrdini[CODICE
ANKER],0)),"")</f>
        <v/>
      </c>
      <c r="M3397" s="347" t="s">
        <v>10539</v>
      </c>
      <c r="N3397" s="15" t="str">
        <f>IFERROR(INDEX(dbOrdini[ORDINE],MATCH(A3397,dbOrdini[CODICE
ANKER]*(dbOrdini[CODICE
SUPPLY]="GEN24"),0)),"")</f>
        <v/>
      </c>
      <c r="O3397" s="352" t="s">
        <v>8</v>
      </c>
      <c r="P3397" s="347" t="s">
        <v>11901</v>
      </c>
    </row>
    <row r="3398" spans="1:16">
      <c r="A3398" s="347" t="s">
        <v>7482</v>
      </c>
      <c r="B3398" s="348">
        <v>810</v>
      </c>
      <c r="C3398" s="347" t="s">
        <v>28152</v>
      </c>
      <c r="D3398" s="347" t="s">
        <v>7483</v>
      </c>
      <c r="E3398" s="347">
        <v>10</v>
      </c>
      <c r="F3398" s="347">
        <v>0.02</v>
      </c>
      <c r="G3398" s="347" t="s">
        <v>11</v>
      </c>
      <c r="H3398" s="349">
        <v>12</v>
      </c>
      <c r="I3398" s="350" t="s">
        <v>12</v>
      </c>
      <c r="J3398" s="351">
        <f t="shared" si="52"/>
        <v>4.8</v>
      </c>
      <c r="K3398" s="351">
        <v>0.48</v>
      </c>
      <c r="L3398" s="3" t="str">
        <f>IFERROR(INDEX(dbOrdini[PREZZO
VINOLUX],MATCH(A3398,dbOrdini[CODICE
ANKER],0)),"")</f>
        <v/>
      </c>
      <c r="M3398" s="347" t="s">
        <v>10539</v>
      </c>
      <c r="N3398" s="15" t="str">
        <f>IFERROR(INDEX(dbOrdini[ORDINE],MATCH(A3398,dbOrdini[CODICE
ANKER]*(dbOrdini[CODICE
SUPPLY]="GEN24"),0)),"")</f>
        <v/>
      </c>
      <c r="O3398" s="352" t="s">
        <v>8</v>
      </c>
      <c r="P3398" s="347" t="s">
        <v>7484</v>
      </c>
    </row>
    <row r="3399" spans="1:16">
      <c r="A3399" s="347" t="s">
        <v>7485</v>
      </c>
      <c r="B3399" s="348">
        <v>0</v>
      </c>
      <c r="C3399" s="347" t="s">
        <v>28152</v>
      </c>
      <c r="D3399" s="347" t="s">
        <v>7486</v>
      </c>
      <c r="E3399" s="347">
        <v>6</v>
      </c>
      <c r="F3399" s="347">
        <v>0.7</v>
      </c>
      <c r="G3399" s="347" t="s">
        <v>11</v>
      </c>
      <c r="H3399" s="349">
        <v>38</v>
      </c>
      <c r="I3399" s="350" t="s">
        <v>12</v>
      </c>
      <c r="J3399" s="351">
        <f t="shared" si="52"/>
        <v>141</v>
      </c>
      <c r="K3399" s="351">
        <v>23.5</v>
      </c>
      <c r="L3399" s="3" t="str">
        <f>IFERROR(INDEX(dbOrdini[PREZZO
VINOLUX],MATCH(A3399,dbOrdini[CODICE
ANKER],0)),"")</f>
        <v/>
      </c>
      <c r="M3399" s="347" t="s">
        <v>10535</v>
      </c>
      <c r="N3399" s="15" t="str">
        <f>IFERROR(INDEX(dbOrdini[ORDINE],MATCH(A3399,dbOrdini[CODICE
ANKER]*(dbOrdini[CODICE
SUPPLY]="GEN24"),0)),"")</f>
        <v/>
      </c>
      <c r="O3399" s="352" t="s">
        <v>8</v>
      </c>
      <c r="P3399" s="347" t="s">
        <v>7487</v>
      </c>
    </row>
    <row r="3400" spans="1:16">
      <c r="A3400" s="347" t="s">
        <v>7488</v>
      </c>
      <c r="B3400" s="348">
        <v>43</v>
      </c>
      <c r="C3400" s="347" t="s">
        <v>28152</v>
      </c>
      <c r="D3400" s="347" t="s">
        <v>7489</v>
      </c>
      <c r="E3400" s="347">
        <v>6</v>
      </c>
      <c r="F3400" s="347">
        <v>0.7</v>
      </c>
      <c r="G3400" s="347" t="s">
        <v>11</v>
      </c>
      <c r="H3400" s="349">
        <v>43</v>
      </c>
      <c r="I3400" s="350" t="s">
        <v>12</v>
      </c>
      <c r="J3400" s="351">
        <f t="shared" si="52"/>
        <v>169.2</v>
      </c>
      <c r="K3400" s="351">
        <v>28.2</v>
      </c>
      <c r="L3400" s="3" t="str">
        <f>IFERROR(INDEX(dbOrdini[PREZZO
VINOLUX],MATCH(A3400,dbOrdini[CODICE
ANKER],0)),"")</f>
        <v/>
      </c>
      <c r="M3400" s="347" t="s">
        <v>10535</v>
      </c>
      <c r="N3400" s="15" t="str">
        <f>IFERROR(INDEX(dbOrdini[ORDINE],MATCH(A3400,dbOrdini[CODICE
ANKER]*(dbOrdini[CODICE
SUPPLY]="GEN24"),0)),"")</f>
        <v/>
      </c>
      <c r="O3400" s="352" t="s">
        <v>8</v>
      </c>
      <c r="P3400" s="347" t="s">
        <v>7490</v>
      </c>
    </row>
    <row r="3401" spans="1:16">
      <c r="A3401" s="347" t="s">
        <v>7491</v>
      </c>
      <c r="B3401" s="348">
        <v>0</v>
      </c>
      <c r="C3401" s="347" t="s">
        <v>28152</v>
      </c>
      <c r="D3401" s="347" t="s">
        <v>7492</v>
      </c>
      <c r="E3401" s="347">
        <v>6</v>
      </c>
      <c r="F3401" s="347">
        <v>0.7</v>
      </c>
      <c r="G3401" s="347" t="s">
        <v>11</v>
      </c>
      <c r="H3401" s="349">
        <v>38</v>
      </c>
      <c r="I3401" s="350" t="s">
        <v>12</v>
      </c>
      <c r="J3401" s="351">
        <f t="shared" si="52"/>
        <v>167.7</v>
      </c>
      <c r="K3401" s="351">
        <v>27.95</v>
      </c>
      <c r="L3401" s="3" t="str">
        <f>IFERROR(INDEX(dbOrdini[PREZZO
VINOLUX],MATCH(A3401,dbOrdini[CODICE
ANKER],0)),"")</f>
        <v/>
      </c>
      <c r="M3401" s="347" t="s">
        <v>10535</v>
      </c>
      <c r="N3401" s="15" t="str">
        <f>IFERROR(INDEX(dbOrdini[ORDINE],MATCH(A3401,dbOrdini[CODICE
ANKER]*(dbOrdini[CODICE
SUPPLY]="GEN24"),0)),"")</f>
        <v/>
      </c>
      <c r="O3401" s="352" t="s">
        <v>8</v>
      </c>
      <c r="P3401" s="347" t="s">
        <v>7493</v>
      </c>
    </row>
    <row r="3402" spans="1:16">
      <c r="A3402" s="347" t="s">
        <v>7494</v>
      </c>
      <c r="B3402" s="348">
        <v>17</v>
      </c>
      <c r="C3402" s="347" t="s">
        <v>28152</v>
      </c>
      <c r="D3402" s="347" t="s">
        <v>7495</v>
      </c>
      <c r="E3402" s="347">
        <v>6</v>
      </c>
      <c r="F3402" s="347">
        <v>0.7</v>
      </c>
      <c r="G3402" s="347" t="s">
        <v>11</v>
      </c>
      <c r="H3402" s="349">
        <v>38</v>
      </c>
      <c r="I3402" s="350" t="s">
        <v>12</v>
      </c>
      <c r="J3402" s="351">
        <f t="shared" si="52"/>
        <v>204</v>
      </c>
      <c r="K3402" s="351">
        <v>34</v>
      </c>
      <c r="L3402" s="3" t="str">
        <f>IFERROR(INDEX(dbOrdini[PREZZO
VINOLUX],MATCH(A3402,dbOrdini[CODICE
ANKER],0)),"")</f>
        <v/>
      </c>
      <c r="M3402" s="347" t="s">
        <v>10535</v>
      </c>
      <c r="N3402" s="15" t="str">
        <f>IFERROR(INDEX(dbOrdini[ORDINE],MATCH(A3402,dbOrdini[CODICE
ANKER]*(dbOrdini[CODICE
SUPPLY]="GEN24"),0)),"")</f>
        <v/>
      </c>
      <c r="O3402" s="352" t="s">
        <v>8</v>
      </c>
      <c r="P3402" s="347" t="s">
        <v>7496</v>
      </c>
    </row>
    <row r="3403" spans="1:16">
      <c r="A3403" s="347" t="s">
        <v>7497</v>
      </c>
      <c r="B3403" s="348">
        <v>1</v>
      </c>
      <c r="C3403" s="347" t="s">
        <v>28152</v>
      </c>
      <c r="D3403" s="347" t="s">
        <v>7498</v>
      </c>
      <c r="E3403" s="347">
        <v>6</v>
      </c>
      <c r="F3403" s="347">
        <v>0.7</v>
      </c>
      <c r="G3403" s="347" t="s">
        <v>11</v>
      </c>
      <c r="H3403" s="349">
        <v>38</v>
      </c>
      <c r="I3403" s="350" t="s">
        <v>12</v>
      </c>
      <c r="J3403" s="351">
        <f t="shared" si="52"/>
        <v>257.70000000000005</v>
      </c>
      <c r="K3403" s="351">
        <v>42.95</v>
      </c>
      <c r="L3403" s="3" t="str">
        <f>IFERROR(INDEX(dbOrdini[PREZZO
VINOLUX],MATCH(A3403,dbOrdini[CODICE
ANKER],0)),"")</f>
        <v/>
      </c>
      <c r="M3403" s="347" t="s">
        <v>10535</v>
      </c>
      <c r="N3403" s="15" t="str">
        <f>IFERROR(INDEX(dbOrdini[ORDINE],MATCH(A3403,dbOrdini[CODICE
ANKER]*(dbOrdini[CODICE
SUPPLY]="GEN24"),0)),"")</f>
        <v/>
      </c>
      <c r="O3403" s="352" t="s">
        <v>8</v>
      </c>
      <c r="P3403" s="347" t="s">
        <v>7499</v>
      </c>
    </row>
    <row r="3404" spans="1:16">
      <c r="A3404" s="347" t="s">
        <v>7500</v>
      </c>
      <c r="B3404" s="348">
        <v>0</v>
      </c>
      <c r="C3404" s="347" t="s">
        <v>28152</v>
      </c>
      <c r="D3404" s="347" t="s">
        <v>7501</v>
      </c>
      <c r="E3404" s="347">
        <v>6</v>
      </c>
      <c r="F3404" s="347">
        <v>0.7</v>
      </c>
      <c r="G3404" s="347" t="s">
        <v>11</v>
      </c>
      <c r="H3404" s="349">
        <v>43</v>
      </c>
      <c r="I3404" s="350" t="s">
        <v>12</v>
      </c>
      <c r="J3404" s="351">
        <f t="shared" si="52"/>
        <v>257.39999999999998</v>
      </c>
      <c r="K3404" s="351">
        <v>42.9</v>
      </c>
      <c r="L3404" s="3" t="str">
        <f>IFERROR(INDEX(dbOrdini[PREZZO
VINOLUX],MATCH(A3404,dbOrdini[CODICE
ANKER],0)),"")</f>
        <v/>
      </c>
      <c r="M3404" s="347" t="s">
        <v>10535</v>
      </c>
      <c r="N3404" s="15" t="str">
        <f>IFERROR(INDEX(dbOrdini[ORDINE],MATCH(A3404,dbOrdini[CODICE
ANKER]*(dbOrdini[CODICE
SUPPLY]="GEN24"),0)),"")</f>
        <v/>
      </c>
      <c r="O3404" s="352" t="s">
        <v>8</v>
      </c>
      <c r="P3404" s="347" t="s">
        <v>7502</v>
      </c>
    </row>
    <row r="3405" spans="1:16">
      <c r="A3405" s="347" t="s">
        <v>7503</v>
      </c>
      <c r="B3405" s="348">
        <v>0</v>
      </c>
      <c r="C3405" s="347" t="s">
        <v>28152</v>
      </c>
      <c r="D3405" s="347" t="s">
        <v>7504</v>
      </c>
      <c r="E3405" s="347">
        <v>6</v>
      </c>
      <c r="F3405" s="347">
        <v>0.7</v>
      </c>
      <c r="G3405" s="347" t="s">
        <v>11</v>
      </c>
      <c r="H3405" s="349">
        <v>43</v>
      </c>
      <c r="I3405" s="350" t="s">
        <v>12</v>
      </c>
      <c r="J3405" s="351">
        <f t="shared" ref="J3405:J3468" si="53">E3405*K3405</f>
        <v>291</v>
      </c>
      <c r="K3405" s="351">
        <v>48.5</v>
      </c>
      <c r="L3405" s="3" t="str">
        <f>IFERROR(INDEX(dbOrdini[PREZZO
VINOLUX],MATCH(A3405,dbOrdini[CODICE
ANKER],0)),"")</f>
        <v/>
      </c>
      <c r="M3405" s="347" t="s">
        <v>10535</v>
      </c>
      <c r="N3405" s="15" t="str">
        <f>IFERROR(INDEX(dbOrdini[ORDINE],MATCH(A3405,dbOrdini[CODICE
ANKER]*(dbOrdini[CODICE
SUPPLY]="GEN24"),0)),"")</f>
        <v/>
      </c>
      <c r="O3405" s="352" t="s">
        <v>8</v>
      </c>
      <c r="P3405" s="347" t="s">
        <v>7505</v>
      </c>
    </row>
    <row r="3406" spans="1:16">
      <c r="A3406" s="347" t="s">
        <v>7506</v>
      </c>
      <c r="B3406" s="348">
        <v>30</v>
      </c>
      <c r="C3406" s="347" t="s">
        <v>28152</v>
      </c>
      <c r="D3406" s="347" t="s">
        <v>7507</v>
      </c>
      <c r="E3406" s="347">
        <v>6</v>
      </c>
      <c r="F3406" s="347">
        <v>1</v>
      </c>
      <c r="G3406" s="347" t="s">
        <v>11</v>
      </c>
      <c r="H3406" s="349">
        <v>37.5</v>
      </c>
      <c r="I3406" s="350" t="s">
        <v>12</v>
      </c>
      <c r="J3406" s="351">
        <f t="shared" si="53"/>
        <v>21.9</v>
      </c>
      <c r="K3406" s="351">
        <v>3.65</v>
      </c>
      <c r="L3406" s="3" t="str">
        <f>IFERROR(INDEX(dbOrdini[PREZZO
VINOLUX],MATCH(A3406,dbOrdini[CODICE
ANKER],0)),"")</f>
        <v/>
      </c>
      <c r="M3406" s="347" t="s">
        <v>10551</v>
      </c>
      <c r="N3406" s="15" t="str">
        <f>IFERROR(INDEX(dbOrdini[ORDINE],MATCH(A3406,dbOrdini[CODICE
ANKER]*(dbOrdini[CODICE
SUPPLY]="GEN24"),0)),"")</f>
        <v/>
      </c>
      <c r="O3406" s="352" t="s">
        <v>8</v>
      </c>
      <c r="P3406" s="347" t="s">
        <v>7508</v>
      </c>
    </row>
    <row r="3407" spans="1:16">
      <c r="A3407" s="347" t="s">
        <v>7512</v>
      </c>
      <c r="B3407" s="348">
        <v>680</v>
      </c>
      <c r="C3407" s="347" t="s">
        <v>28152</v>
      </c>
      <c r="D3407" s="347" t="s">
        <v>7513</v>
      </c>
      <c r="E3407" s="347">
        <v>40</v>
      </c>
      <c r="F3407" s="347">
        <v>0.02</v>
      </c>
      <c r="G3407" s="347" t="s">
        <v>11</v>
      </c>
      <c r="H3407" s="349">
        <v>14.9</v>
      </c>
      <c r="I3407" s="350" t="s">
        <v>12</v>
      </c>
      <c r="J3407" s="351">
        <f t="shared" si="53"/>
        <v>24</v>
      </c>
      <c r="K3407" s="351">
        <v>0.6</v>
      </c>
      <c r="L3407" s="3" t="str">
        <f>IFERROR(INDEX(dbOrdini[PREZZO
VINOLUX],MATCH(A3407,dbOrdini[CODICE
ANKER],0)),"")</f>
        <v/>
      </c>
      <c r="M3407" s="347" t="s">
        <v>28214</v>
      </c>
      <c r="N3407" s="15" t="str">
        <f>IFERROR(INDEX(dbOrdini[ORDINE],MATCH(A3407,dbOrdini[CODICE
ANKER]*(dbOrdini[CODICE
SUPPLY]="GEN24"),0)),"")</f>
        <v/>
      </c>
      <c r="O3407" s="352" t="s">
        <v>8</v>
      </c>
      <c r="P3407" s="347" t="s">
        <v>7511</v>
      </c>
    </row>
    <row r="3408" spans="1:16">
      <c r="A3408" s="347" t="s">
        <v>7509</v>
      </c>
      <c r="B3408" s="348">
        <v>14470</v>
      </c>
      <c r="C3408" s="347" t="s">
        <v>28152</v>
      </c>
      <c r="D3408" s="347" t="s">
        <v>7510</v>
      </c>
      <c r="E3408" s="347">
        <v>10</v>
      </c>
      <c r="F3408" s="347">
        <v>0.02</v>
      </c>
      <c r="G3408" s="347" t="s">
        <v>11</v>
      </c>
      <c r="H3408" s="349">
        <v>14.9</v>
      </c>
      <c r="I3408" s="350" t="s">
        <v>12</v>
      </c>
      <c r="J3408" s="351">
        <f t="shared" si="53"/>
        <v>6</v>
      </c>
      <c r="K3408" s="351">
        <v>0.6</v>
      </c>
      <c r="L3408" s="3" t="str">
        <f>IFERROR(INDEX(dbOrdini[PREZZO
VINOLUX],MATCH(A3408,dbOrdini[CODICE
ANKER],0)),"")</f>
        <v/>
      </c>
      <c r="M3408" s="347" t="s">
        <v>28214</v>
      </c>
      <c r="N3408" s="15" t="str">
        <f>IFERROR(INDEX(dbOrdini[ORDINE],MATCH(A3408,dbOrdini[CODICE
ANKER]*(dbOrdini[CODICE
SUPPLY]="GEN24"),0)),"")</f>
        <v/>
      </c>
      <c r="O3408" s="352" t="s">
        <v>8</v>
      </c>
      <c r="P3408" s="347" t="s">
        <v>7511</v>
      </c>
    </row>
    <row r="3409" spans="1:16">
      <c r="A3409" s="347" t="s">
        <v>7514</v>
      </c>
      <c r="B3409" s="348">
        <v>0</v>
      </c>
      <c r="C3409" s="347" t="s">
        <v>28152</v>
      </c>
      <c r="D3409" s="347" t="s">
        <v>7515</v>
      </c>
      <c r="E3409" s="347">
        <v>6</v>
      </c>
      <c r="F3409" s="347">
        <v>0.7</v>
      </c>
      <c r="G3409" s="347" t="s">
        <v>11</v>
      </c>
      <c r="H3409" s="349">
        <v>30</v>
      </c>
      <c r="I3409" s="350" t="s">
        <v>12</v>
      </c>
      <c r="J3409" s="351">
        <f t="shared" si="53"/>
        <v>28.5</v>
      </c>
      <c r="K3409" s="351">
        <v>4.75</v>
      </c>
      <c r="L3409" s="3" t="str">
        <f>IFERROR(INDEX(dbOrdini[PREZZO
VINOLUX],MATCH(A3409,dbOrdini[CODICE
ANKER],0)),"")</f>
        <v/>
      </c>
      <c r="M3409" s="347" t="s">
        <v>10550</v>
      </c>
      <c r="N3409" s="15" t="str">
        <f>IFERROR(INDEX(dbOrdini[ORDINE],MATCH(A3409,dbOrdini[CODICE
ANKER]*(dbOrdini[CODICE
SUPPLY]="GEN24"),0)),"")</f>
        <v/>
      </c>
      <c r="O3409" s="352" t="s">
        <v>8</v>
      </c>
      <c r="P3409" s="347" t="s">
        <v>7516</v>
      </c>
    </row>
    <row r="3410" spans="1:16">
      <c r="A3410" s="347" t="s">
        <v>7517</v>
      </c>
      <c r="B3410" s="348">
        <v>0</v>
      </c>
      <c r="C3410" s="347" t="s">
        <v>28152</v>
      </c>
      <c r="D3410" s="347" t="s">
        <v>7518</v>
      </c>
      <c r="E3410" s="347">
        <v>12</v>
      </c>
      <c r="F3410" s="347">
        <v>0.7</v>
      </c>
      <c r="G3410" s="347" t="s">
        <v>11</v>
      </c>
      <c r="H3410" s="349">
        <v>36</v>
      </c>
      <c r="I3410" s="350" t="s">
        <v>12</v>
      </c>
      <c r="J3410" s="351">
        <f t="shared" si="53"/>
        <v>66</v>
      </c>
      <c r="K3410" s="351">
        <v>5.5</v>
      </c>
      <c r="L3410" s="3" t="str">
        <f>IFERROR(INDEX(dbOrdini[PREZZO
VINOLUX],MATCH(A3410,dbOrdini[CODICE
ANKER],0)),"")</f>
        <v/>
      </c>
      <c r="M3410" s="347" t="s">
        <v>10550</v>
      </c>
      <c r="N3410" s="15" t="str">
        <f>IFERROR(INDEX(dbOrdini[ORDINE],MATCH(A3410,dbOrdini[CODICE
ANKER]*(dbOrdini[CODICE
SUPPLY]="GEN24"),0)),"")</f>
        <v/>
      </c>
      <c r="O3410" s="352" t="s">
        <v>8</v>
      </c>
      <c r="P3410" s="347" t="s">
        <v>7519</v>
      </c>
    </row>
    <row r="3411" spans="1:16">
      <c r="A3411" s="347" t="s">
        <v>7520</v>
      </c>
      <c r="B3411" s="348">
        <v>103</v>
      </c>
      <c r="C3411" s="347" t="s">
        <v>28152</v>
      </c>
      <c r="D3411" s="347" t="s">
        <v>7521</v>
      </c>
      <c r="E3411" s="347">
        <v>6</v>
      </c>
      <c r="F3411" s="347">
        <v>0.75</v>
      </c>
      <c r="G3411" s="347" t="s">
        <v>11</v>
      </c>
      <c r="H3411" s="349">
        <v>17</v>
      </c>
      <c r="I3411" s="350" t="s">
        <v>12</v>
      </c>
      <c r="J3411" s="351">
        <f t="shared" si="53"/>
        <v>44.099999999999994</v>
      </c>
      <c r="K3411" s="351">
        <v>7.35</v>
      </c>
      <c r="L3411" s="3" t="str">
        <f>IFERROR(INDEX(dbOrdini[PREZZO
VINOLUX],MATCH(A3411,dbOrdini[CODICE
ANKER],0)),"")</f>
        <v/>
      </c>
      <c r="M3411" s="347" t="s">
        <v>28304</v>
      </c>
      <c r="N3411" s="15" t="str">
        <f>IFERROR(INDEX(dbOrdini[ORDINE],MATCH(A3411,dbOrdini[CODICE
ANKER]*(dbOrdini[CODICE
SUPPLY]="GEN24"),0)),"")</f>
        <v/>
      </c>
      <c r="O3411" s="352" t="s">
        <v>8</v>
      </c>
      <c r="P3411" s="347" t="s">
        <v>7522</v>
      </c>
    </row>
    <row r="3412" spans="1:16">
      <c r="A3412" s="347" t="s">
        <v>7523</v>
      </c>
      <c r="B3412" s="348">
        <v>110</v>
      </c>
      <c r="C3412" s="347" t="s">
        <v>28152</v>
      </c>
      <c r="D3412" s="347" t="s">
        <v>7524</v>
      </c>
      <c r="E3412" s="347">
        <v>6</v>
      </c>
      <c r="F3412" s="347">
        <v>0.75</v>
      </c>
      <c r="G3412" s="347" t="s">
        <v>11</v>
      </c>
      <c r="H3412" s="349">
        <v>15</v>
      </c>
      <c r="I3412" s="350" t="s">
        <v>12</v>
      </c>
      <c r="J3412" s="351">
        <f t="shared" si="53"/>
        <v>24.599999999999998</v>
      </c>
      <c r="K3412" s="351">
        <v>4.0999999999999996</v>
      </c>
      <c r="L3412" s="3" t="str">
        <f>IFERROR(INDEX(dbOrdini[PREZZO
VINOLUX],MATCH(A3412,dbOrdini[CODICE
ANKER],0)),"")</f>
        <v/>
      </c>
      <c r="M3412" s="347" t="s">
        <v>28304</v>
      </c>
      <c r="N3412" s="15" t="str">
        <f>IFERROR(INDEX(dbOrdini[ORDINE],MATCH(A3412,dbOrdini[CODICE
ANKER]*(dbOrdini[CODICE
SUPPLY]="GEN24"),0)),"")</f>
        <v/>
      </c>
      <c r="O3412" s="352" t="s">
        <v>8</v>
      </c>
      <c r="P3412" s="347" t="s">
        <v>7525</v>
      </c>
    </row>
    <row r="3413" spans="1:16">
      <c r="A3413" s="347" t="s">
        <v>7526</v>
      </c>
      <c r="B3413" s="348">
        <v>50</v>
      </c>
      <c r="C3413" s="347" t="s">
        <v>28152</v>
      </c>
      <c r="D3413" s="347" t="s">
        <v>7527</v>
      </c>
      <c r="E3413" s="347">
        <v>6</v>
      </c>
      <c r="F3413" s="347">
        <v>0.75</v>
      </c>
      <c r="G3413" s="347" t="s">
        <v>11</v>
      </c>
      <c r="H3413" s="349">
        <v>15</v>
      </c>
      <c r="I3413" s="350" t="s">
        <v>12</v>
      </c>
      <c r="J3413" s="351">
        <f t="shared" si="53"/>
        <v>20.399999999999999</v>
      </c>
      <c r="K3413" s="351">
        <v>3.4</v>
      </c>
      <c r="L3413" s="3" t="str">
        <f>IFERROR(INDEX(dbOrdini[PREZZO
VINOLUX],MATCH(A3413,dbOrdini[CODICE
ANKER],0)),"")</f>
        <v/>
      </c>
      <c r="M3413" s="347" t="s">
        <v>28304</v>
      </c>
      <c r="N3413" s="15" t="str">
        <f>IFERROR(INDEX(dbOrdini[ORDINE],MATCH(A3413,dbOrdini[CODICE
ANKER]*(dbOrdini[CODICE
SUPPLY]="GEN24"),0)),"")</f>
        <v/>
      </c>
      <c r="O3413" s="352" t="s">
        <v>8</v>
      </c>
      <c r="P3413" s="347" t="s">
        <v>7528</v>
      </c>
    </row>
    <row r="3414" spans="1:16">
      <c r="A3414" s="347" t="s">
        <v>7529</v>
      </c>
      <c r="B3414" s="348">
        <v>0</v>
      </c>
      <c r="C3414" s="347" t="s">
        <v>28152</v>
      </c>
      <c r="D3414" s="347" t="s">
        <v>7530</v>
      </c>
      <c r="E3414" s="347">
        <v>6</v>
      </c>
      <c r="F3414" s="347">
        <v>1</v>
      </c>
      <c r="G3414" s="347" t="s">
        <v>11</v>
      </c>
      <c r="H3414" s="349">
        <v>30</v>
      </c>
      <c r="I3414" s="350" t="s">
        <v>12</v>
      </c>
      <c r="J3414" s="351">
        <f t="shared" si="53"/>
        <v>30</v>
      </c>
      <c r="K3414" s="351">
        <v>5</v>
      </c>
      <c r="L3414" s="3" t="str">
        <f>IFERROR(INDEX(dbOrdini[PREZZO
VINOLUX],MATCH(A3414,dbOrdini[CODICE
ANKER],0)),"")</f>
        <v/>
      </c>
      <c r="M3414" s="347" t="s">
        <v>10550</v>
      </c>
      <c r="N3414" s="15" t="str">
        <f>IFERROR(INDEX(dbOrdini[ORDINE],MATCH(A3414,dbOrdini[CODICE
ANKER]*(dbOrdini[CODICE
SUPPLY]="GEN24"),0)),"")</f>
        <v/>
      </c>
      <c r="O3414" s="352" t="s">
        <v>8</v>
      </c>
      <c r="P3414" s="347" t="s">
        <v>7531</v>
      </c>
    </row>
    <row r="3415" spans="1:16">
      <c r="A3415" s="347" t="s">
        <v>7532</v>
      </c>
      <c r="B3415" s="348">
        <v>28</v>
      </c>
      <c r="C3415" s="347" t="s">
        <v>28152</v>
      </c>
      <c r="D3415" s="347" t="s">
        <v>7533</v>
      </c>
      <c r="E3415" s="347">
        <v>6</v>
      </c>
      <c r="F3415" s="347">
        <v>0.5</v>
      </c>
      <c r="G3415" s="347" t="s">
        <v>11</v>
      </c>
      <c r="H3415" s="349">
        <v>45.8</v>
      </c>
      <c r="I3415" s="350" t="s">
        <v>12</v>
      </c>
      <c r="J3415" s="351">
        <f t="shared" si="53"/>
        <v>87</v>
      </c>
      <c r="K3415" s="351">
        <v>14.5</v>
      </c>
      <c r="L3415" s="3" t="str">
        <f>IFERROR(INDEX(dbOrdini[PREZZO
VINOLUX],MATCH(A3415,dbOrdini[CODICE
ANKER],0)),"")</f>
        <v/>
      </c>
      <c r="M3415" s="347" t="s">
        <v>10537</v>
      </c>
      <c r="N3415" s="15" t="str">
        <f>IFERROR(INDEX(dbOrdini[ORDINE],MATCH(A3415,dbOrdini[CODICE
ANKER]*(dbOrdini[CODICE
SUPPLY]="GEN24"),0)),"")</f>
        <v/>
      </c>
      <c r="O3415" s="352" t="s">
        <v>8</v>
      </c>
      <c r="P3415" s="347" t="s">
        <v>7534</v>
      </c>
    </row>
    <row r="3416" spans="1:16">
      <c r="A3416" s="347" t="s">
        <v>7535</v>
      </c>
      <c r="B3416" s="348">
        <v>27</v>
      </c>
      <c r="C3416" s="347" t="s">
        <v>28152</v>
      </c>
      <c r="D3416" s="347" t="s">
        <v>7536</v>
      </c>
      <c r="E3416" s="347">
        <v>6</v>
      </c>
      <c r="F3416" s="347">
        <v>0.7</v>
      </c>
      <c r="G3416" s="347" t="s">
        <v>11262</v>
      </c>
      <c r="H3416" s="349">
        <v>40</v>
      </c>
      <c r="I3416" s="350" t="s">
        <v>12</v>
      </c>
      <c r="J3416" s="351">
        <f t="shared" si="53"/>
        <v>103.5</v>
      </c>
      <c r="K3416" s="351">
        <v>17.25</v>
      </c>
      <c r="L3416" s="3" t="str">
        <f>IFERROR(INDEX(dbOrdini[PREZZO
VINOLUX],MATCH(A3416,dbOrdini[CODICE
ANKER],0)),"")</f>
        <v/>
      </c>
      <c r="M3416" s="347" t="s">
        <v>10533</v>
      </c>
      <c r="N3416" s="15" t="str">
        <f>IFERROR(INDEX(dbOrdini[ORDINE],MATCH(A3416,dbOrdini[CODICE
ANKER]*(dbOrdini[CODICE
SUPPLY]="GEN24"),0)),"")</f>
        <v/>
      </c>
      <c r="O3416" s="352" t="s">
        <v>8</v>
      </c>
      <c r="P3416" s="347" t="s">
        <v>7537</v>
      </c>
    </row>
    <row r="3417" spans="1:16">
      <c r="A3417" s="347" t="s">
        <v>7538</v>
      </c>
      <c r="B3417" s="348">
        <v>144</v>
      </c>
      <c r="C3417" s="347" t="s">
        <v>28152</v>
      </c>
      <c r="D3417" s="347" t="s">
        <v>7539</v>
      </c>
      <c r="E3417" s="347">
        <v>6</v>
      </c>
      <c r="F3417" s="347">
        <v>0.7</v>
      </c>
      <c r="G3417" s="347" t="s">
        <v>11262</v>
      </c>
      <c r="H3417" s="349">
        <v>40</v>
      </c>
      <c r="I3417" s="350" t="s">
        <v>12</v>
      </c>
      <c r="J3417" s="351">
        <f t="shared" si="53"/>
        <v>95.699999999999989</v>
      </c>
      <c r="K3417" s="351">
        <v>15.95</v>
      </c>
      <c r="L3417" s="3" t="str">
        <f>IFERROR(INDEX(dbOrdini[PREZZO
VINOLUX],MATCH(A3417,dbOrdini[CODICE
ANKER],0)),"")</f>
        <v/>
      </c>
      <c r="M3417" s="347" t="s">
        <v>10533</v>
      </c>
      <c r="N3417" s="15" t="str">
        <f>IFERROR(INDEX(dbOrdini[ORDINE],MATCH(A3417,dbOrdini[CODICE
ANKER]*(dbOrdini[CODICE
SUPPLY]="GEN24"),0)),"")</f>
        <v/>
      </c>
      <c r="O3417" s="352" t="s">
        <v>8</v>
      </c>
      <c r="P3417" s="347" t="s">
        <v>7540</v>
      </c>
    </row>
    <row r="3418" spans="1:16">
      <c r="A3418" s="347" t="s">
        <v>7544</v>
      </c>
      <c r="B3418" s="348">
        <v>3972</v>
      </c>
      <c r="C3418" s="347" t="s">
        <v>28152</v>
      </c>
      <c r="D3418" s="347" t="s">
        <v>7542</v>
      </c>
      <c r="E3418" s="347">
        <v>12</v>
      </c>
      <c r="F3418" s="347">
        <v>0.7</v>
      </c>
      <c r="G3418" s="347" t="s">
        <v>11</v>
      </c>
      <c r="H3418" s="349">
        <v>40</v>
      </c>
      <c r="I3418" s="350" t="s">
        <v>12</v>
      </c>
      <c r="J3418" s="351">
        <f t="shared" si="53"/>
        <v>49.800000000000004</v>
      </c>
      <c r="K3418" s="351">
        <v>4.1500000000000004</v>
      </c>
      <c r="L3418" s="3" t="str">
        <f>IFERROR(INDEX(dbOrdini[PREZZO
VINOLUX],MATCH(A3418,dbOrdini[CODICE
ANKER],0)),"")</f>
        <v/>
      </c>
      <c r="M3418" s="347" t="s">
        <v>28974</v>
      </c>
      <c r="N3418" s="15" t="str">
        <f>IFERROR(INDEX(dbOrdini[ORDINE],MATCH(A3418,dbOrdini[CODICE
ANKER]*(dbOrdini[CODICE
SUPPLY]="GEN24"),0)),"")</f>
        <v/>
      </c>
      <c r="O3418" s="352" t="s">
        <v>8</v>
      </c>
      <c r="P3418" s="347" t="s">
        <v>7543</v>
      </c>
    </row>
    <row r="3419" spans="1:16">
      <c r="A3419" s="347" t="s">
        <v>7545</v>
      </c>
      <c r="B3419" s="348">
        <v>322</v>
      </c>
      <c r="C3419" s="347" t="s">
        <v>28152</v>
      </c>
      <c r="D3419" s="347" t="s">
        <v>7542</v>
      </c>
      <c r="E3419" s="347">
        <v>12</v>
      </c>
      <c r="F3419" s="347">
        <v>1</v>
      </c>
      <c r="G3419" s="347" t="s">
        <v>11</v>
      </c>
      <c r="H3419" s="349">
        <v>40</v>
      </c>
      <c r="I3419" s="350" t="s">
        <v>12</v>
      </c>
      <c r="J3419" s="351">
        <f t="shared" si="53"/>
        <v>59.400000000000006</v>
      </c>
      <c r="K3419" s="351">
        <v>4.95</v>
      </c>
      <c r="L3419" s="3" t="str">
        <f>IFERROR(INDEX(dbOrdini[PREZZO
VINOLUX],MATCH(A3419,dbOrdini[CODICE
ANKER],0)),"")</f>
        <v/>
      </c>
      <c r="M3419" s="347" t="s">
        <v>28974</v>
      </c>
      <c r="N3419" s="15" t="str">
        <f>IFERROR(INDEX(dbOrdini[ORDINE],MATCH(A3419,dbOrdini[CODICE
ANKER]*(dbOrdini[CODICE
SUPPLY]="GEN24"),0)),"")</f>
        <v/>
      </c>
      <c r="O3419" s="352" t="s">
        <v>8</v>
      </c>
      <c r="P3419" s="347" t="s">
        <v>7546</v>
      </c>
    </row>
    <row r="3420" spans="1:16">
      <c r="A3420" s="347" t="s">
        <v>7541</v>
      </c>
      <c r="B3420" s="348">
        <v>117</v>
      </c>
      <c r="C3420" s="347" t="s">
        <v>28152</v>
      </c>
      <c r="D3420" s="347" t="s">
        <v>7542</v>
      </c>
      <c r="E3420" s="347">
        <v>6</v>
      </c>
      <c r="F3420" s="347">
        <v>0.7</v>
      </c>
      <c r="G3420" s="347" t="s">
        <v>11</v>
      </c>
      <c r="H3420" s="349">
        <v>38</v>
      </c>
      <c r="I3420" s="350" t="s">
        <v>12</v>
      </c>
      <c r="J3420" s="351">
        <f t="shared" si="53"/>
        <v>29.700000000000003</v>
      </c>
      <c r="K3420" s="351">
        <v>4.95</v>
      </c>
      <c r="L3420" s="3" t="str">
        <f>IFERROR(INDEX(dbOrdini[PREZZO
VINOLUX],MATCH(A3420,dbOrdini[CODICE
ANKER],0)),"")</f>
        <v/>
      </c>
      <c r="M3420" s="347" t="s">
        <v>28974</v>
      </c>
      <c r="N3420" s="15" t="str">
        <f>IFERROR(INDEX(dbOrdini[ORDINE],MATCH(A3420,dbOrdini[CODICE
ANKER]*(dbOrdini[CODICE
SUPPLY]="GEN24"),0)),"")</f>
        <v/>
      </c>
      <c r="O3420" s="352" t="s">
        <v>8</v>
      </c>
      <c r="P3420" s="347" t="s">
        <v>7543</v>
      </c>
    </row>
    <row r="3421" spans="1:16">
      <c r="A3421" s="347" t="s">
        <v>28975</v>
      </c>
      <c r="B3421" s="348">
        <v>360</v>
      </c>
      <c r="C3421" s="347" t="s">
        <v>28164</v>
      </c>
      <c r="D3421" s="347" t="s">
        <v>28976</v>
      </c>
      <c r="E3421" s="347">
        <v>6</v>
      </c>
      <c r="F3421" s="347">
        <v>1</v>
      </c>
      <c r="G3421" s="347" t="s">
        <v>28164</v>
      </c>
      <c r="H3421" s="349">
        <v>0</v>
      </c>
      <c r="I3421" s="350" t="s">
        <v>12</v>
      </c>
      <c r="J3421" s="351">
        <f t="shared" si="53"/>
        <v>10.5</v>
      </c>
      <c r="K3421" s="351">
        <v>1.75</v>
      </c>
      <c r="L3421" s="3" t="str">
        <f>IFERROR(INDEX(dbOrdini[PREZZO
VINOLUX],MATCH(A3421,dbOrdini[CODICE
ANKER],0)),"")</f>
        <v/>
      </c>
      <c r="M3421" s="347" t="s">
        <v>28165</v>
      </c>
      <c r="N3421" s="15" t="str">
        <f>IFERROR(INDEX(dbOrdini[ORDINE],MATCH(A3421,dbOrdini[CODICE
ANKER]*(dbOrdini[CODICE
SUPPLY]="GEN24"),0)),"")</f>
        <v/>
      </c>
      <c r="O3421" s="352" t="s">
        <v>8</v>
      </c>
      <c r="P3421" s="347" t="s">
        <v>28977</v>
      </c>
    </row>
    <row r="3422" spans="1:16">
      <c r="A3422" s="347" t="s">
        <v>7547</v>
      </c>
      <c r="B3422" s="348">
        <v>449</v>
      </c>
      <c r="C3422" s="347" t="s">
        <v>28152</v>
      </c>
      <c r="D3422" s="347" t="s">
        <v>7548</v>
      </c>
      <c r="E3422" s="347">
        <v>6</v>
      </c>
      <c r="F3422" s="347">
        <v>0.7</v>
      </c>
      <c r="G3422" s="347" t="s">
        <v>11</v>
      </c>
      <c r="H3422" s="349">
        <v>37.5</v>
      </c>
      <c r="I3422" s="350" t="s">
        <v>12</v>
      </c>
      <c r="J3422" s="351">
        <f t="shared" si="53"/>
        <v>12.299999999999999</v>
      </c>
      <c r="K3422" s="351">
        <v>2.0499999999999998</v>
      </c>
      <c r="L3422" s="3" t="str">
        <f>IFERROR(INDEX(dbOrdini[PREZZO
VINOLUX],MATCH(A3422,dbOrdini[CODICE
ANKER],0)),"")</f>
        <v/>
      </c>
      <c r="M3422" s="347" t="s">
        <v>28974</v>
      </c>
      <c r="N3422" s="15" t="str">
        <f>IFERROR(INDEX(dbOrdini[ORDINE],MATCH(A3422,dbOrdini[CODICE
ANKER]*(dbOrdini[CODICE
SUPPLY]="GEN24"),0)),"")</f>
        <v/>
      </c>
      <c r="O3422" s="352" t="s">
        <v>8</v>
      </c>
      <c r="P3422" s="347" t="s">
        <v>7549</v>
      </c>
    </row>
    <row r="3423" spans="1:16">
      <c r="A3423" s="347" t="s">
        <v>7550</v>
      </c>
      <c r="B3423" s="348">
        <v>57</v>
      </c>
      <c r="C3423" s="347" t="s">
        <v>28152</v>
      </c>
      <c r="D3423" s="347" t="s">
        <v>7551</v>
      </c>
      <c r="E3423" s="347">
        <v>12</v>
      </c>
      <c r="F3423" s="347">
        <v>1</v>
      </c>
      <c r="G3423" s="347" t="s">
        <v>11</v>
      </c>
      <c r="H3423" s="349">
        <v>40</v>
      </c>
      <c r="I3423" s="350" t="s">
        <v>12</v>
      </c>
      <c r="J3423" s="351">
        <f t="shared" si="53"/>
        <v>37.200000000000003</v>
      </c>
      <c r="K3423" s="351">
        <v>3.1</v>
      </c>
      <c r="L3423" s="3" t="str">
        <f>IFERROR(INDEX(dbOrdini[PREZZO
VINOLUX],MATCH(A3423,dbOrdini[CODICE
ANKER],0)),"")</f>
        <v/>
      </c>
      <c r="M3423" s="347" t="s">
        <v>28974</v>
      </c>
      <c r="N3423" s="15" t="str">
        <f>IFERROR(INDEX(dbOrdini[ORDINE],MATCH(A3423,dbOrdini[CODICE
ANKER]*(dbOrdini[CODICE
SUPPLY]="GEN24"),0)),"")</f>
        <v/>
      </c>
      <c r="O3423" s="352" t="s">
        <v>8</v>
      </c>
      <c r="P3423" s="347" t="s">
        <v>7552</v>
      </c>
    </row>
    <row r="3424" spans="1:16">
      <c r="A3424" s="347" t="s">
        <v>7553</v>
      </c>
      <c r="B3424" s="348">
        <v>2</v>
      </c>
      <c r="C3424" s="347" t="s">
        <v>28152</v>
      </c>
      <c r="D3424" s="347" t="s">
        <v>7554</v>
      </c>
      <c r="E3424" s="347">
        <v>6</v>
      </c>
      <c r="F3424" s="347">
        <v>0.7</v>
      </c>
      <c r="G3424" s="347" t="s">
        <v>11</v>
      </c>
      <c r="H3424" s="349">
        <v>40</v>
      </c>
      <c r="I3424" s="350" t="s">
        <v>12</v>
      </c>
      <c r="J3424" s="351">
        <f t="shared" si="53"/>
        <v>24.299999999999997</v>
      </c>
      <c r="K3424" s="351">
        <v>4.05</v>
      </c>
      <c r="L3424" s="3" t="str">
        <f>IFERROR(INDEX(dbOrdini[PREZZO
VINOLUX],MATCH(A3424,dbOrdini[CODICE
ANKER],0)),"")</f>
        <v/>
      </c>
      <c r="M3424" s="347" t="s">
        <v>28974</v>
      </c>
      <c r="N3424" s="15" t="str">
        <f>IFERROR(INDEX(dbOrdini[ORDINE],MATCH(A3424,dbOrdini[CODICE
ANKER]*(dbOrdini[CODICE
SUPPLY]="GEN24"),0)),"")</f>
        <v/>
      </c>
      <c r="O3424" s="352" t="s">
        <v>8</v>
      </c>
      <c r="P3424" s="347" t="s">
        <v>7555</v>
      </c>
    </row>
    <row r="3425" spans="1:16">
      <c r="A3425" s="347" t="s">
        <v>7556</v>
      </c>
      <c r="B3425" s="348">
        <v>15</v>
      </c>
      <c r="C3425" s="347" t="s">
        <v>28152</v>
      </c>
      <c r="D3425" s="347" t="s">
        <v>7557</v>
      </c>
      <c r="E3425" s="347">
        <v>6</v>
      </c>
      <c r="F3425" s="347">
        <v>0.7</v>
      </c>
      <c r="G3425" s="347" t="s">
        <v>11</v>
      </c>
      <c r="H3425" s="349">
        <v>47</v>
      </c>
      <c r="I3425" s="350" t="s">
        <v>12</v>
      </c>
      <c r="J3425" s="351">
        <f t="shared" si="53"/>
        <v>107.69999999999999</v>
      </c>
      <c r="K3425" s="351">
        <v>17.95</v>
      </c>
      <c r="L3425" s="3" t="str">
        <f>IFERROR(INDEX(dbOrdini[PREZZO
VINOLUX],MATCH(A3425,dbOrdini[CODICE
ANKER],0)),"")</f>
        <v/>
      </c>
      <c r="M3425" s="347" t="s">
        <v>10537</v>
      </c>
      <c r="N3425" s="15" t="str">
        <f>IFERROR(INDEX(dbOrdini[ORDINE],MATCH(A3425,dbOrdini[CODICE
ANKER]*(dbOrdini[CODICE
SUPPLY]="GEN24"),0)),"")</f>
        <v/>
      </c>
      <c r="O3425" s="352" t="s">
        <v>8</v>
      </c>
      <c r="P3425" s="347" t="s">
        <v>7558</v>
      </c>
    </row>
    <row r="3426" spans="1:16">
      <c r="A3426" s="347" t="s">
        <v>28978</v>
      </c>
      <c r="B3426" s="348">
        <v>1</v>
      </c>
      <c r="C3426" s="347" t="s">
        <v>28152</v>
      </c>
      <c r="D3426" s="347" t="s">
        <v>28979</v>
      </c>
      <c r="E3426" s="347">
        <v>6</v>
      </c>
      <c r="F3426" s="347">
        <v>1</v>
      </c>
      <c r="G3426" s="347" t="s">
        <v>11</v>
      </c>
      <c r="H3426" s="349">
        <v>25</v>
      </c>
      <c r="I3426" s="350" t="s">
        <v>12</v>
      </c>
      <c r="J3426" s="351">
        <f t="shared" si="53"/>
        <v>34.200000000000003</v>
      </c>
      <c r="K3426" s="351">
        <v>5.7</v>
      </c>
      <c r="L3426" s="3" t="str">
        <f>IFERROR(INDEX(dbOrdini[PREZZO
VINOLUX],MATCH(A3426,dbOrdini[CODICE
ANKER],0)),"")</f>
        <v/>
      </c>
      <c r="M3426" s="347" t="s">
        <v>10539</v>
      </c>
      <c r="N3426" s="15" t="str">
        <f>IFERROR(INDEX(dbOrdini[ORDINE],MATCH(A3426,dbOrdini[CODICE
ANKER]*(dbOrdini[CODICE
SUPPLY]="GEN24"),0)),"")</f>
        <v/>
      </c>
      <c r="O3426" s="352" t="s">
        <v>8</v>
      </c>
      <c r="P3426" s="347" t="s">
        <v>28980</v>
      </c>
    </row>
    <row r="3427" spans="1:16">
      <c r="A3427" s="347" t="s">
        <v>7559</v>
      </c>
      <c r="B3427" s="348">
        <v>0</v>
      </c>
      <c r="C3427" s="347" t="s">
        <v>28152</v>
      </c>
      <c r="D3427" s="347" t="s">
        <v>7560</v>
      </c>
      <c r="E3427" s="347">
        <v>6</v>
      </c>
      <c r="F3427" s="347">
        <v>1</v>
      </c>
      <c r="G3427" s="347" t="s">
        <v>11</v>
      </c>
      <c r="H3427" s="349">
        <v>0</v>
      </c>
      <c r="I3427" s="350" t="s">
        <v>12</v>
      </c>
      <c r="J3427" s="351">
        <f t="shared" si="53"/>
        <v>27</v>
      </c>
      <c r="K3427" s="351">
        <v>4.5</v>
      </c>
      <c r="L3427" s="3" t="str">
        <f>IFERROR(INDEX(dbOrdini[PREZZO
VINOLUX],MATCH(A3427,dbOrdini[CODICE
ANKER],0)),"")</f>
        <v/>
      </c>
      <c r="M3427" s="347" t="s">
        <v>28382</v>
      </c>
      <c r="N3427" s="15" t="str">
        <f>IFERROR(INDEX(dbOrdini[ORDINE],MATCH(A3427,dbOrdini[CODICE
ANKER]*(dbOrdini[CODICE
SUPPLY]="GEN24"),0)),"")</f>
        <v/>
      </c>
      <c r="O3427" s="352" t="s">
        <v>8</v>
      </c>
      <c r="P3427" s="347" t="s">
        <v>7561</v>
      </c>
    </row>
    <row r="3428" spans="1:16">
      <c r="A3428" s="347" t="s">
        <v>7562</v>
      </c>
      <c r="B3428" s="348">
        <v>2100</v>
      </c>
      <c r="C3428" s="347" t="s">
        <v>28152</v>
      </c>
      <c r="D3428" s="347" t="s">
        <v>7563</v>
      </c>
      <c r="E3428" s="347">
        <v>6</v>
      </c>
      <c r="F3428" s="347">
        <v>0.7</v>
      </c>
      <c r="G3428" s="347" t="s">
        <v>11</v>
      </c>
      <c r="H3428" s="349">
        <v>40</v>
      </c>
      <c r="I3428" s="350" t="s">
        <v>12</v>
      </c>
      <c r="J3428" s="351">
        <f t="shared" si="53"/>
        <v>34.799999999999997</v>
      </c>
      <c r="K3428" s="351">
        <v>5.8</v>
      </c>
      <c r="L3428" s="3" t="str">
        <f>IFERROR(INDEX(dbOrdini[PREZZO
VINOLUX],MATCH(A3428,dbOrdini[CODICE
ANKER],0)),"")</f>
        <v/>
      </c>
      <c r="M3428" s="347" t="s">
        <v>10541</v>
      </c>
      <c r="N3428" s="15" t="str">
        <f>IFERROR(INDEX(dbOrdini[ORDINE],MATCH(A3428,dbOrdini[CODICE
ANKER]*(dbOrdini[CODICE
SUPPLY]="GEN24"),0)),"")</f>
        <v/>
      </c>
      <c r="O3428" s="352" t="s">
        <v>8</v>
      </c>
      <c r="P3428" s="347" t="s">
        <v>7564</v>
      </c>
    </row>
    <row r="3429" spans="1:16">
      <c r="A3429" s="347" t="s">
        <v>7565</v>
      </c>
      <c r="B3429" s="348">
        <v>0</v>
      </c>
      <c r="C3429" s="347" t="s">
        <v>28152</v>
      </c>
      <c r="D3429" s="347" t="s">
        <v>7563</v>
      </c>
      <c r="E3429" s="347">
        <v>6</v>
      </c>
      <c r="F3429" s="347">
        <v>1</v>
      </c>
      <c r="G3429" s="347" t="s">
        <v>11</v>
      </c>
      <c r="H3429" s="349">
        <v>40</v>
      </c>
      <c r="I3429" s="350" t="s">
        <v>12</v>
      </c>
      <c r="J3429" s="351">
        <f t="shared" si="53"/>
        <v>47.400000000000006</v>
      </c>
      <c r="K3429" s="351">
        <v>7.9</v>
      </c>
      <c r="L3429" s="3">
        <f>IFERROR(INDEX(dbOrdini[PREZZO
VINOLUX],MATCH(A3429,dbOrdini[CODICE
ANKER],0)),"")</f>
        <v>7.85</v>
      </c>
      <c r="M3429" s="347" t="s">
        <v>10541</v>
      </c>
      <c r="N3429" s="15" t="str">
        <f>IFERROR(INDEX(dbOrdini[ORDINE],MATCH(A3429,dbOrdini[CODICE
ANKER]*(dbOrdini[CODICE
SUPPLY]="GEN24"),0)),"")</f>
        <v/>
      </c>
      <c r="O3429" s="352" t="s">
        <v>8</v>
      </c>
      <c r="P3429" s="347" t="s">
        <v>7566</v>
      </c>
    </row>
    <row r="3430" spans="1:16">
      <c r="A3430" s="347" t="s">
        <v>7567</v>
      </c>
      <c r="B3430" s="348">
        <v>22</v>
      </c>
      <c r="C3430" s="347" t="s">
        <v>28152</v>
      </c>
      <c r="D3430" s="347" t="s">
        <v>7568</v>
      </c>
      <c r="E3430" s="347">
        <v>6</v>
      </c>
      <c r="F3430" s="347">
        <v>0.7</v>
      </c>
      <c r="G3430" s="347" t="s">
        <v>11</v>
      </c>
      <c r="H3430" s="349">
        <v>40</v>
      </c>
      <c r="I3430" s="350" t="s">
        <v>12</v>
      </c>
      <c r="J3430" s="351">
        <f t="shared" si="53"/>
        <v>372</v>
      </c>
      <c r="K3430" s="351">
        <v>62</v>
      </c>
      <c r="L3430" s="3" t="str">
        <f>IFERROR(INDEX(dbOrdini[PREZZO
VINOLUX],MATCH(A3430,dbOrdini[CODICE
ANKER],0)),"")</f>
        <v/>
      </c>
      <c r="M3430" s="347" t="s">
        <v>10531</v>
      </c>
      <c r="N3430" s="15" t="str">
        <f>IFERROR(INDEX(dbOrdini[ORDINE],MATCH(A3430,dbOrdini[CODICE
ANKER]*(dbOrdini[CODICE
SUPPLY]="GEN24"),0)),"")</f>
        <v/>
      </c>
      <c r="O3430" s="352" t="s">
        <v>8</v>
      </c>
      <c r="P3430" s="347" t="s">
        <v>7569</v>
      </c>
    </row>
    <row r="3431" spans="1:16">
      <c r="A3431" s="347" t="s">
        <v>7570</v>
      </c>
      <c r="B3431" s="348">
        <v>8</v>
      </c>
      <c r="C3431" s="347" t="s">
        <v>28152</v>
      </c>
      <c r="D3431" s="347" t="s">
        <v>7571</v>
      </c>
      <c r="E3431" s="347">
        <v>6</v>
      </c>
      <c r="F3431" s="347">
        <v>0.7</v>
      </c>
      <c r="G3431" s="347" t="s">
        <v>11</v>
      </c>
      <c r="H3431" s="349">
        <v>40</v>
      </c>
      <c r="I3431" s="350" t="s">
        <v>12</v>
      </c>
      <c r="J3431" s="351">
        <f t="shared" si="53"/>
        <v>294</v>
      </c>
      <c r="K3431" s="351">
        <v>49</v>
      </c>
      <c r="L3431" s="3" t="str">
        <f>IFERROR(INDEX(dbOrdini[PREZZO
VINOLUX],MATCH(A3431,dbOrdini[CODICE
ANKER],0)),"")</f>
        <v/>
      </c>
      <c r="M3431" s="347" t="s">
        <v>10531</v>
      </c>
      <c r="N3431" s="15" t="str">
        <f>IFERROR(INDEX(dbOrdini[ORDINE],MATCH(A3431,dbOrdini[CODICE
ANKER]*(dbOrdini[CODICE
SUPPLY]="GEN24"),0)),"")</f>
        <v/>
      </c>
      <c r="O3431" s="352" t="s">
        <v>8</v>
      </c>
      <c r="P3431" s="347" t="s">
        <v>7572</v>
      </c>
    </row>
    <row r="3432" spans="1:16">
      <c r="A3432" s="347" t="s">
        <v>7573</v>
      </c>
      <c r="B3432" s="348">
        <v>16</v>
      </c>
      <c r="C3432" s="347" t="s">
        <v>28152</v>
      </c>
      <c r="D3432" s="347" t="s">
        <v>7574</v>
      </c>
      <c r="E3432" s="347">
        <v>6</v>
      </c>
      <c r="F3432" s="347">
        <v>0.7</v>
      </c>
      <c r="G3432" s="347" t="s">
        <v>11</v>
      </c>
      <c r="H3432" s="349">
        <v>40</v>
      </c>
      <c r="I3432" s="350" t="s">
        <v>12</v>
      </c>
      <c r="J3432" s="351">
        <f t="shared" si="53"/>
        <v>327</v>
      </c>
      <c r="K3432" s="351">
        <v>54.5</v>
      </c>
      <c r="L3432" s="3" t="str">
        <f>IFERROR(INDEX(dbOrdini[PREZZO
VINOLUX],MATCH(A3432,dbOrdini[CODICE
ANKER],0)),"")</f>
        <v/>
      </c>
      <c r="M3432" s="347" t="s">
        <v>10531</v>
      </c>
      <c r="N3432" s="15" t="str">
        <f>IFERROR(INDEX(dbOrdini[ORDINE],MATCH(A3432,dbOrdini[CODICE
ANKER]*(dbOrdini[CODICE
SUPPLY]="GEN24"),0)),"")</f>
        <v/>
      </c>
      <c r="O3432" s="352" t="s">
        <v>8</v>
      </c>
      <c r="P3432" s="347" t="s">
        <v>7575</v>
      </c>
    </row>
    <row r="3433" spans="1:16">
      <c r="A3433" s="347" t="s">
        <v>7576</v>
      </c>
      <c r="B3433" s="348">
        <v>11</v>
      </c>
      <c r="C3433" s="347" t="s">
        <v>28152</v>
      </c>
      <c r="D3433" s="347" t="s">
        <v>7577</v>
      </c>
      <c r="E3433" s="347">
        <v>6</v>
      </c>
      <c r="F3433" s="347">
        <v>0.75</v>
      </c>
      <c r="G3433" s="347" t="s">
        <v>11</v>
      </c>
      <c r="H3433" s="349">
        <v>13.5</v>
      </c>
      <c r="I3433" s="350" t="s">
        <v>12</v>
      </c>
      <c r="J3433" s="351">
        <f t="shared" si="53"/>
        <v>32.099999999999994</v>
      </c>
      <c r="K3433" s="351">
        <v>5.35</v>
      </c>
      <c r="L3433" s="3" t="str">
        <f>IFERROR(INDEX(dbOrdini[PREZZO
VINOLUX],MATCH(A3433,dbOrdini[CODICE
ANKER],0)),"")</f>
        <v/>
      </c>
      <c r="M3433" s="347" t="s">
        <v>28211</v>
      </c>
      <c r="N3433" s="15" t="str">
        <f>IFERROR(INDEX(dbOrdini[ORDINE],MATCH(A3433,dbOrdini[CODICE
ANKER]*(dbOrdini[CODICE
SUPPLY]="GEN24"),0)),"")</f>
        <v/>
      </c>
      <c r="O3433" s="352" t="s">
        <v>8</v>
      </c>
      <c r="P3433" s="347" t="s">
        <v>7578</v>
      </c>
    </row>
    <row r="3434" spans="1:16">
      <c r="A3434" s="347" t="s">
        <v>7579</v>
      </c>
      <c r="B3434" s="348">
        <v>5</v>
      </c>
      <c r="C3434" s="347" t="s">
        <v>28152</v>
      </c>
      <c r="D3434" s="347" t="s">
        <v>7580</v>
      </c>
      <c r="E3434" s="347">
        <v>6</v>
      </c>
      <c r="F3434" s="347">
        <v>0.75</v>
      </c>
      <c r="G3434" s="347" t="s">
        <v>11</v>
      </c>
      <c r="H3434" s="349">
        <v>13.5</v>
      </c>
      <c r="I3434" s="350" t="s">
        <v>12</v>
      </c>
      <c r="J3434" s="351">
        <f t="shared" si="53"/>
        <v>24.900000000000002</v>
      </c>
      <c r="K3434" s="351">
        <v>4.1500000000000004</v>
      </c>
      <c r="L3434" s="3" t="str">
        <f>IFERROR(INDEX(dbOrdini[PREZZO
VINOLUX],MATCH(A3434,dbOrdini[CODICE
ANKER],0)),"")</f>
        <v/>
      </c>
      <c r="M3434" s="347" t="s">
        <v>28210</v>
      </c>
      <c r="N3434" s="15" t="str">
        <f>IFERROR(INDEX(dbOrdini[ORDINE],MATCH(A3434,dbOrdini[CODICE
ANKER]*(dbOrdini[CODICE
SUPPLY]="GEN24"),0)),"")</f>
        <v/>
      </c>
      <c r="O3434" s="352" t="s">
        <v>8</v>
      </c>
      <c r="P3434" s="347" t="s">
        <v>7581</v>
      </c>
    </row>
    <row r="3435" spans="1:16">
      <c r="A3435" s="347" t="s">
        <v>7582</v>
      </c>
      <c r="B3435" s="348">
        <v>3</v>
      </c>
      <c r="C3435" s="347" t="s">
        <v>28152</v>
      </c>
      <c r="D3435" s="347" t="s">
        <v>7583</v>
      </c>
      <c r="E3435" s="347">
        <v>6</v>
      </c>
      <c r="F3435" s="347">
        <v>0.75</v>
      </c>
      <c r="G3435" s="347" t="s">
        <v>11</v>
      </c>
      <c r="H3435" s="349">
        <v>13.5</v>
      </c>
      <c r="I3435" s="350" t="s">
        <v>12</v>
      </c>
      <c r="J3435" s="351">
        <f t="shared" si="53"/>
        <v>37.5</v>
      </c>
      <c r="K3435" s="351">
        <v>6.25</v>
      </c>
      <c r="L3435" s="3" t="str">
        <f>IFERROR(INDEX(dbOrdini[PREZZO
VINOLUX],MATCH(A3435,dbOrdini[CODICE
ANKER],0)),"")</f>
        <v/>
      </c>
      <c r="M3435" s="347" t="s">
        <v>28210</v>
      </c>
      <c r="N3435" s="15" t="str">
        <f>IFERROR(INDEX(dbOrdini[ORDINE],MATCH(A3435,dbOrdini[CODICE
ANKER]*(dbOrdini[CODICE
SUPPLY]="GEN24"),0)),"")</f>
        <v/>
      </c>
      <c r="O3435" s="352" t="s">
        <v>8</v>
      </c>
      <c r="P3435" s="347" t="s">
        <v>7584</v>
      </c>
    </row>
    <row r="3436" spans="1:16">
      <c r="A3436" s="347" t="s">
        <v>11902</v>
      </c>
      <c r="B3436" s="348">
        <v>114</v>
      </c>
      <c r="C3436" s="347" t="s">
        <v>28152</v>
      </c>
      <c r="D3436" s="347" t="s">
        <v>7586</v>
      </c>
      <c r="E3436" s="347">
        <v>6</v>
      </c>
      <c r="F3436" s="347">
        <v>0.7</v>
      </c>
      <c r="G3436" s="347" t="s">
        <v>11</v>
      </c>
      <c r="H3436" s="349">
        <v>26</v>
      </c>
      <c r="I3436" s="350" t="s">
        <v>12</v>
      </c>
      <c r="J3436" s="351">
        <f t="shared" si="53"/>
        <v>49.5</v>
      </c>
      <c r="K3436" s="351">
        <v>8.25</v>
      </c>
      <c r="L3436" s="3" t="str">
        <f>IFERROR(INDEX(dbOrdini[PREZZO
VINOLUX],MATCH(A3436,dbOrdini[CODICE
ANKER],0)),"")</f>
        <v/>
      </c>
      <c r="M3436" s="347" t="s">
        <v>28201</v>
      </c>
      <c r="N3436" s="15" t="str">
        <f>IFERROR(INDEX(dbOrdini[ORDINE],MATCH(A3436,dbOrdini[CODICE
ANKER]*(dbOrdini[CODICE
SUPPLY]="GEN24"),0)),"")</f>
        <v/>
      </c>
      <c r="O3436" s="352" t="s">
        <v>8</v>
      </c>
      <c r="P3436" s="347" t="s">
        <v>11903</v>
      </c>
    </row>
    <row r="3437" spans="1:16">
      <c r="A3437" s="347" t="s">
        <v>11904</v>
      </c>
      <c r="B3437" s="348">
        <v>9</v>
      </c>
      <c r="C3437" s="347" t="s">
        <v>28152</v>
      </c>
      <c r="D3437" s="347" t="s">
        <v>7586</v>
      </c>
      <c r="E3437" s="347">
        <v>6</v>
      </c>
      <c r="F3437" s="347">
        <v>1</v>
      </c>
      <c r="G3437" s="347" t="s">
        <v>11</v>
      </c>
      <c r="H3437" s="349">
        <v>26</v>
      </c>
      <c r="I3437" s="350" t="s">
        <v>12</v>
      </c>
      <c r="J3437" s="351">
        <f t="shared" si="53"/>
        <v>75</v>
      </c>
      <c r="K3437" s="351">
        <v>12.5</v>
      </c>
      <c r="L3437" s="3" t="str">
        <f>IFERROR(INDEX(dbOrdini[PREZZO
VINOLUX],MATCH(A3437,dbOrdini[CODICE
ANKER],0)),"")</f>
        <v/>
      </c>
      <c r="M3437" s="347" t="s">
        <v>28201</v>
      </c>
      <c r="N3437" s="15" t="str">
        <f>IFERROR(INDEX(dbOrdini[ORDINE],MATCH(A3437,dbOrdini[CODICE
ANKER]*(dbOrdini[CODICE
SUPPLY]="GEN24"),0)),"")</f>
        <v/>
      </c>
      <c r="O3437" s="352" t="s">
        <v>8</v>
      </c>
      <c r="P3437" s="347" t="s">
        <v>11905</v>
      </c>
    </row>
    <row r="3438" spans="1:16">
      <c r="A3438" s="347" t="s">
        <v>7585</v>
      </c>
      <c r="B3438" s="348">
        <v>414</v>
      </c>
      <c r="C3438" s="347" t="s">
        <v>28152</v>
      </c>
      <c r="D3438" s="347" t="s">
        <v>7586</v>
      </c>
      <c r="E3438" s="347">
        <v>6</v>
      </c>
      <c r="F3438" s="347">
        <v>0.5</v>
      </c>
      <c r="G3438" s="347" t="s">
        <v>11</v>
      </c>
      <c r="H3438" s="349">
        <v>26</v>
      </c>
      <c r="I3438" s="350" t="s">
        <v>12</v>
      </c>
      <c r="J3438" s="351">
        <f t="shared" si="53"/>
        <v>45.3</v>
      </c>
      <c r="K3438" s="351">
        <v>7.55</v>
      </c>
      <c r="L3438" s="3" t="str">
        <f>IFERROR(INDEX(dbOrdini[PREZZO
VINOLUX],MATCH(A3438,dbOrdini[CODICE
ANKER],0)),"")</f>
        <v/>
      </c>
      <c r="M3438" s="347" t="s">
        <v>28201</v>
      </c>
      <c r="N3438" s="15" t="str">
        <f>IFERROR(INDEX(dbOrdini[ORDINE],MATCH(A3438,dbOrdini[CODICE
ANKER]*(dbOrdini[CODICE
SUPPLY]="GEN24"),0)),"")</f>
        <v/>
      </c>
      <c r="O3438" s="352" t="s">
        <v>8</v>
      </c>
      <c r="P3438" s="347" t="s">
        <v>7587</v>
      </c>
    </row>
    <row r="3439" spans="1:16">
      <c r="A3439" s="347" t="s">
        <v>11906</v>
      </c>
      <c r="B3439" s="348">
        <v>0</v>
      </c>
      <c r="C3439" s="347" t="s">
        <v>28152</v>
      </c>
      <c r="D3439" s="347" t="s">
        <v>11907</v>
      </c>
      <c r="E3439" s="347">
        <v>6</v>
      </c>
      <c r="F3439" s="347">
        <v>0.5</v>
      </c>
      <c r="G3439" s="347" t="s">
        <v>11</v>
      </c>
      <c r="H3439" s="349">
        <v>26</v>
      </c>
      <c r="I3439" s="350" t="s">
        <v>12</v>
      </c>
      <c r="J3439" s="351">
        <f t="shared" si="53"/>
        <v>47.7</v>
      </c>
      <c r="K3439" s="351">
        <v>7.95</v>
      </c>
      <c r="L3439" s="3" t="str">
        <f>IFERROR(INDEX(dbOrdini[PREZZO
VINOLUX],MATCH(A3439,dbOrdini[CODICE
ANKER],0)),"")</f>
        <v/>
      </c>
      <c r="M3439" s="347" t="s">
        <v>28201</v>
      </c>
      <c r="N3439" s="15" t="str">
        <f>IFERROR(INDEX(dbOrdini[ORDINE],MATCH(A3439,dbOrdini[CODICE
ANKER]*(dbOrdini[CODICE
SUPPLY]="GEN24"),0)),"")</f>
        <v/>
      </c>
      <c r="O3439" s="352" t="s">
        <v>8</v>
      </c>
      <c r="P3439" s="347" t="s">
        <v>7587</v>
      </c>
    </row>
    <row r="3440" spans="1:16">
      <c r="A3440" s="347" t="s">
        <v>7588</v>
      </c>
      <c r="B3440" s="348">
        <v>10</v>
      </c>
      <c r="C3440" s="347" t="s">
        <v>28152</v>
      </c>
      <c r="D3440" s="347" t="s">
        <v>7589</v>
      </c>
      <c r="E3440" s="347">
        <v>6</v>
      </c>
      <c r="F3440" s="347">
        <v>0.75</v>
      </c>
      <c r="G3440" s="347" t="s">
        <v>11</v>
      </c>
      <c r="H3440" s="349">
        <v>20</v>
      </c>
      <c r="I3440" s="350" t="s">
        <v>12</v>
      </c>
      <c r="J3440" s="351">
        <f t="shared" si="53"/>
        <v>113.69999999999999</v>
      </c>
      <c r="K3440" s="351">
        <v>18.95</v>
      </c>
      <c r="L3440" s="3" t="str">
        <f>IFERROR(INDEX(dbOrdini[PREZZO
VINOLUX],MATCH(A3440,dbOrdini[CODICE
ANKER],0)),"")</f>
        <v/>
      </c>
      <c r="M3440" s="347" t="s">
        <v>28304</v>
      </c>
      <c r="N3440" s="15" t="str">
        <f>IFERROR(INDEX(dbOrdini[ORDINE],MATCH(A3440,dbOrdini[CODICE
ANKER]*(dbOrdini[CODICE
SUPPLY]="GEN24"),0)),"")</f>
        <v/>
      </c>
      <c r="O3440" s="352" t="s">
        <v>8</v>
      </c>
      <c r="P3440" s="347" t="s">
        <v>7590</v>
      </c>
    </row>
    <row r="3441" spans="1:16">
      <c r="A3441" s="347" t="s">
        <v>7591</v>
      </c>
      <c r="B3441" s="348">
        <v>24</v>
      </c>
      <c r="C3441" s="347" t="s">
        <v>28152</v>
      </c>
      <c r="D3441" s="347" t="s">
        <v>7592</v>
      </c>
      <c r="E3441" s="347">
        <v>6</v>
      </c>
      <c r="F3441" s="347">
        <v>0.7</v>
      </c>
      <c r="G3441" s="347" t="s">
        <v>11</v>
      </c>
      <c r="H3441" s="349">
        <v>15</v>
      </c>
      <c r="I3441" s="350" t="s">
        <v>12</v>
      </c>
      <c r="J3441" s="351">
        <f t="shared" si="53"/>
        <v>63</v>
      </c>
      <c r="K3441" s="351">
        <v>10.5</v>
      </c>
      <c r="L3441" s="3" t="str">
        <f>IFERROR(INDEX(dbOrdini[PREZZO
VINOLUX],MATCH(A3441,dbOrdini[CODICE
ANKER],0)),"")</f>
        <v/>
      </c>
      <c r="M3441" s="347" t="s">
        <v>10544</v>
      </c>
      <c r="N3441" s="15" t="str">
        <f>IFERROR(INDEX(dbOrdini[ORDINE],MATCH(A3441,dbOrdini[CODICE
ANKER]*(dbOrdini[CODICE
SUPPLY]="GEN24"),0)),"")</f>
        <v/>
      </c>
      <c r="O3441" s="352" t="s">
        <v>8</v>
      </c>
      <c r="P3441" s="347" t="s">
        <v>7593</v>
      </c>
    </row>
    <row r="3442" spans="1:16">
      <c r="A3442" s="347" t="s">
        <v>7594</v>
      </c>
      <c r="B3442" s="348">
        <v>114</v>
      </c>
      <c r="C3442" s="347" t="s">
        <v>28152</v>
      </c>
      <c r="D3442" s="347" t="s">
        <v>7595</v>
      </c>
      <c r="E3442" s="347">
        <v>6</v>
      </c>
      <c r="F3442" s="347">
        <v>0.7</v>
      </c>
      <c r="G3442" s="347" t="s">
        <v>11</v>
      </c>
      <c r="H3442" s="349">
        <v>40</v>
      </c>
      <c r="I3442" s="350" t="s">
        <v>12</v>
      </c>
      <c r="J3442" s="351">
        <f t="shared" si="53"/>
        <v>32.099999999999994</v>
      </c>
      <c r="K3442" s="351">
        <v>5.35</v>
      </c>
      <c r="L3442" s="3" t="str">
        <f>IFERROR(INDEX(dbOrdini[PREZZO
VINOLUX],MATCH(A3442,dbOrdini[CODICE
ANKER],0)),"")</f>
        <v/>
      </c>
      <c r="M3442" s="347" t="s">
        <v>10535</v>
      </c>
      <c r="N3442" s="15" t="str">
        <f>IFERROR(INDEX(dbOrdini[ORDINE],MATCH(A3442,dbOrdini[CODICE
ANKER]*(dbOrdini[CODICE
SUPPLY]="GEN24"),0)),"")</f>
        <v/>
      </c>
      <c r="O3442" s="352" t="s">
        <v>8</v>
      </c>
      <c r="P3442" s="347" t="s">
        <v>7596</v>
      </c>
    </row>
    <row r="3443" spans="1:16">
      <c r="A3443" s="347" t="s">
        <v>7597</v>
      </c>
      <c r="B3443" s="348">
        <v>2</v>
      </c>
      <c r="C3443" s="347" t="s">
        <v>28152</v>
      </c>
      <c r="D3443" s="347" t="s">
        <v>7595</v>
      </c>
      <c r="E3443" s="347">
        <v>6</v>
      </c>
      <c r="F3443" s="347">
        <v>1</v>
      </c>
      <c r="G3443" s="347" t="s">
        <v>11</v>
      </c>
      <c r="H3443" s="349">
        <v>40</v>
      </c>
      <c r="I3443" s="350" t="s">
        <v>12</v>
      </c>
      <c r="J3443" s="351">
        <f t="shared" si="53"/>
        <v>42</v>
      </c>
      <c r="K3443" s="351">
        <v>7</v>
      </c>
      <c r="L3443" s="3" t="str">
        <f>IFERROR(INDEX(dbOrdini[PREZZO
VINOLUX],MATCH(A3443,dbOrdini[CODICE
ANKER],0)),"")</f>
        <v/>
      </c>
      <c r="M3443" s="347" t="s">
        <v>10535</v>
      </c>
      <c r="N3443" s="15" t="str">
        <f>IFERROR(INDEX(dbOrdini[ORDINE],MATCH(A3443,dbOrdini[CODICE
ANKER]*(dbOrdini[CODICE
SUPPLY]="GEN24"),0)),"")</f>
        <v/>
      </c>
      <c r="O3443" s="352" t="s">
        <v>8</v>
      </c>
      <c r="P3443" s="347" t="s">
        <v>7598</v>
      </c>
    </row>
    <row r="3444" spans="1:16">
      <c r="A3444" s="347" t="s">
        <v>7599</v>
      </c>
      <c r="B3444" s="348">
        <v>16</v>
      </c>
      <c r="C3444" s="347" t="s">
        <v>28152</v>
      </c>
      <c r="D3444" s="347" t="s">
        <v>7600</v>
      </c>
      <c r="E3444" s="347">
        <v>6</v>
      </c>
      <c r="F3444" s="347">
        <v>0.7</v>
      </c>
      <c r="G3444" s="347" t="s">
        <v>11</v>
      </c>
      <c r="H3444" s="349">
        <v>40</v>
      </c>
      <c r="I3444" s="350" t="s">
        <v>12</v>
      </c>
      <c r="J3444" s="351">
        <f t="shared" si="53"/>
        <v>57.900000000000006</v>
      </c>
      <c r="K3444" s="351">
        <v>9.65</v>
      </c>
      <c r="L3444" s="3" t="str">
        <f>IFERROR(INDEX(dbOrdini[PREZZO
VINOLUX],MATCH(A3444,dbOrdini[CODICE
ANKER],0)),"")</f>
        <v/>
      </c>
      <c r="M3444" s="347" t="s">
        <v>10535</v>
      </c>
      <c r="N3444" s="15" t="str">
        <f>IFERROR(INDEX(dbOrdini[ORDINE],MATCH(A3444,dbOrdini[CODICE
ANKER]*(dbOrdini[CODICE
SUPPLY]="GEN24"),0)),"")</f>
        <v/>
      </c>
      <c r="O3444" s="352" t="s">
        <v>8</v>
      </c>
      <c r="P3444" s="347" t="s">
        <v>7601</v>
      </c>
    </row>
    <row r="3445" spans="1:16">
      <c r="A3445" s="347" t="s">
        <v>7602</v>
      </c>
      <c r="B3445" s="348">
        <v>330</v>
      </c>
      <c r="C3445" s="347" t="s">
        <v>28152</v>
      </c>
      <c r="D3445" s="347" t="s">
        <v>7603</v>
      </c>
      <c r="E3445" s="347">
        <v>6</v>
      </c>
      <c r="F3445" s="347">
        <v>0.7</v>
      </c>
      <c r="G3445" s="347" t="s">
        <v>11</v>
      </c>
      <c r="H3445" s="349">
        <v>40</v>
      </c>
      <c r="I3445" s="350" t="s">
        <v>12</v>
      </c>
      <c r="J3445" s="351">
        <f t="shared" si="53"/>
        <v>78.900000000000006</v>
      </c>
      <c r="K3445" s="351">
        <v>13.15</v>
      </c>
      <c r="L3445" s="3" t="str">
        <f>IFERROR(INDEX(dbOrdini[PREZZO
VINOLUX],MATCH(A3445,dbOrdini[CODICE
ANKER],0)),"")</f>
        <v/>
      </c>
      <c r="M3445" s="347" t="s">
        <v>10535</v>
      </c>
      <c r="N3445" s="15" t="str">
        <f>IFERROR(INDEX(dbOrdini[ORDINE],MATCH(A3445,dbOrdini[CODICE
ANKER]*(dbOrdini[CODICE
SUPPLY]="GEN24"),0)),"")</f>
        <v/>
      </c>
      <c r="O3445" s="352" t="s">
        <v>8</v>
      </c>
      <c r="P3445" s="347" t="s">
        <v>7604</v>
      </c>
    </row>
    <row r="3446" spans="1:16">
      <c r="A3446" s="347" t="s">
        <v>7608</v>
      </c>
      <c r="B3446" s="348">
        <v>25</v>
      </c>
      <c r="C3446" s="347" t="s">
        <v>28152</v>
      </c>
      <c r="D3446" s="347" t="s">
        <v>7606</v>
      </c>
      <c r="E3446" s="347">
        <v>6</v>
      </c>
      <c r="F3446" s="347">
        <v>1</v>
      </c>
      <c r="G3446" s="347" t="s">
        <v>11</v>
      </c>
      <c r="H3446" s="349">
        <v>37.5</v>
      </c>
      <c r="I3446" s="350" t="s">
        <v>12</v>
      </c>
      <c r="J3446" s="351">
        <f t="shared" si="53"/>
        <v>45.3</v>
      </c>
      <c r="K3446" s="351">
        <v>7.55</v>
      </c>
      <c r="L3446" s="3" t="str">
        <f>IFERROR(INDEX(dbOrdini[PREZZO
VINOLUX],MATCH(A3446,dbOrdini[CODICE
ANKER],0)),"")</f>
        <v/>
      </c>
      <c r="M3446" s="347" t="s">
        <v>10551</v>
      </c>
      <c r="N3446" s="15" t="str">
        <f>IFERROR(INDEX(dbOrdini[ORDINE],MATCH(A3446,dbOrdini[CODICE
ANKER]*(dbOrdini[CODICE
SUPPLY]="GEN24"),0)),"")</f>
        <v/>
      </c>
      <c r="O3446" s="352" t="s">
        <v>8</v>
      </c>
      <c r="P3446" s="347" t="s">
        <v>7609</v>
      </c>
    </row>
    <row r="3447" spans="1:16">
      <c r="A3447" s="347" t="s">
        <v>7605</v>
      </c>
      <c r="B3447" s="348">
        <v>514</v>
      </c>
      <c r="C3447" s="347" t="s">
        <v>28152</v>
      </c>
      <c r="D3447" s="347" t="s">
        <v>7606</v>
      </c>
      <c r="E3447" s="347">
        <v>6</v>
      </c>
      <c r="F3447" s="347">
        <v>0.7</v>
      </c>
      <c r="G3447" s="347" t="s">
        <v>11</v>
      </c>
      <c r="H3447" s="349">
        <v>37.5</v>
      </c>
      <c r="I3447" s="350" t="s">
        <v>12</v>
      </c>
      <c r="J3447" s="351">
        <f t="shared" si="53"/>
        <v>33</v>
      </c>
      <c r="K3447" s="351">
        <v>5.5</v>
      </c>
      <c r="L3447" s="3" t="str">
        <f>IFERROR(INDEX(dbOrdini[PREZZO
VINOLUX],MATCH(A3447,dbOrdini[CODICE
ANKER],0)),"")</f>
        <v/>
      </c>
      <c r="M3447" s="347" t="s">
        <v>10551</v>
      </c>
      <c r="N3447" s="15" t="str">
        <f>IFERROR(INDEX(dbOrdini[ORDINE],MATCH(A3447,dbOrdini[CODICE
ANKER]*(dbOrdini[CODICE
SUPPLY]="GEN24"),0)),"")</f>
        <v/>
      </c>
      <c r="O3447" s="352" t="s">
        <v>8</v>
      </c>
      <c r="P3447" s="347" t="s">
        <v>7607</v>
      </c>
    </row>
    <row r="3448" spans="1:16">
      <c r="A3448" s="347" t="s">
        <v>7613</v>
      </c>
      <c r="B3448" s="348">
        <v>2</v>
      </c>
      <c r="C3448" s="347" t="s">
        <v>28152</v>
      </c>
      <c r="D3448" s="347" t="s">
        <v>7611</v>
      </c>
      <c r="E3448" s="347">
        <v>6</v>
      </c>
      <c r="F3448" s="347">
        <v>0.5</v>
      </c>
      <c r="G3448" s="347" t="s">
        <v>11</v>
      </c>
      <c r="H3448" s="349">
        <v>40</v>
      </c>
      <c r="I3448" s="350" t="s">
        <v>12</v>
      </c>
      <c r="J3448" s="351">
        <f t="shared" si="53"/>
        <v>108</v>
      </c>
      <c r="K3448" s="351">
        <v>18</v>
      </c>
      <c r="L3448" s="3" t="str">
        <f>IFERROR(INDEX(dbOrdini[PREZZO
VINOLUX],MATCH(A3448,dbOrdini[CODICE
ANKER],0)),"")</f>
        <v/>
      </c>
      <c r="M3448" s="347" t="s">
        <v>10537</v>
      </c>
      <c r="N3448" s="15" t="str">
        <f>IFERROR(INDEX(dbOrdini[ORDINE],MATCH(A3448,dbOrdini[CODICE
ANKER]*(dbOrdini[CODICE
SUPPLY]="GEN24"),0)),"")</f>
        <v/>
      </c>
      <c r="O3448" s="352" t="s">
        <v>8</v>
      </c>
      <c r="P3448" s="347" t="s">
        <v>7614</v>
      </c>
    </row>
    <row r="3449" spans="1:16">
      <c r="A3449" s="347" t="s">
        <v>10775</v>
      </c>
      <c r="B3449" s="348">
        <v>160</v>
      </c>
      <c r="C3449" s="347" t="s">
        <v>28152</v>
      </c>
      <c r="D3449" s="347" t="s">
        <v>7611</v>
      </c>
      <c r="E3449" s="347">
        <v>6</v>
      </c>
      <c r="F3449" s="347">
        <v>0.7</v>
      </c>
      <c r="G3449" s="347" t="s">
        <v>11</v>
      </c>
      <c r="H3449" s="349">
        <v>40</v>
      </c>
      <c r="I3449" s="350" t="s">
        <v>12</v>
      </c>
      <c r="J3449" s="351">
        <f t="shared" si="53"/>
        <v>108</v>
      </c>
      <c r="K3449" s="351">
        <v>18</v>
      </c>
      <c r="L3449" s="3" t="str">
        <f>IFERROR(INDEX(dbOrdini[PREZZO
VINOLUX],MATCH(A3449,dbOrdini[CODICE
ANKER],0)),"")</f>
        <v/>
      </c>
      <c r="M3449" s="347" t="s">
        <v>10537</v>
      </c>
      <c r="N3449" s="15" t="str">
        <f>IFERROR(INDEX(dbOrdini[ORDINE],MATCH(A3449,dbOrdini[CODICE
ANKER]*(dbOrdini[CODICE
SUPPLY]="GEN24"),0)),"")</f>
        <v/>
      </c>
      <c r="O3449" s="352" t="s">
        <v>8</v>
      </c>
      <c r="P3449" s="347" t="s">
        <v>7620</v>
      </c>
    </row>
    <row r="3450" spans="1:16">
      <c r="A3450" s="347" t="s">
        <v>7610</v>
      </c>
      <c r="B3450" s="348">
        <v>84</v>
      </c>
      <c r="C3450" s="347" t="s">
        <v>28152</v>
      </c>
      <c r="D3450" s="347" t="s">
        <v>7611</v>
      </c>
      <c r="E3450" s="347">
        <v>12</v>
      </c>
      <c r="F3450" s="347">
        <v>0.05</v>
      </c>
      <c r="G3450" s="347" t="s">
        <v>11262</v>
      </c>
      <c r="H3450" s="349">
        <v>40</v>
      </c>
      <c r="I3450" s="350" t="s">
        <v>12</v>
      </c>
      <c r="J3450" s="351">
        <f t="shared" si="53"/>
        <v>49.800000000000004</v>
      </c>
      <c r="K3450" s="351">
        <v>4.1500000000000004</v>
      </c>
      <c r="L3450" s="3" t="str">
        <f>IFERROR(INDEX(dbOrdini[PREZZO
VINOLUX],MATCH(A3450,dbOrdini[CODICE
ANKER],0)),"")</f>
        <v/>
      </c>
      <c r="M3450" s="347" t="s">
        <v>10537</v>
      </c>
      <c r="N3450" s="15" t="str">
        <f>IFERROR(INDEX(dbOrdini[ORDINE],MATCH(A3450,dbOrdini[CODICE
ANKER]*(dbOrdini[CODICE
SUPPLY]="GEN24"),0)),"")</f>
        <v/>
      </c>
      <c r="O3450" s="352" t="s">
        <v>8</v>
      </c>
      <c r="P3450" s="347" t="s">
        <v>7612</v>
      </c>
    </row>
    <row r="3451" spans="1:16">
      <c r="A3451" s="347" t="s">
        <v>7615</v>
      </c>
      <c r="B3451" s="348">
        <v>43</v>
      </c>
      <c r="C3451" s="347" t="s">
        <v>28152</v>
      </c>
      <c r="D3451" s="347" t="s">
        <v>7616</v>
      </c>
      <c r="E3451" s="347">
        <v>5</v>
      </c>
      <c r="F3451" s="347">
        <v>0.7</v>
      </c>
      <c r="G3451" s="347" t="s">
        <v>11</v>
      </c>
      <c r="H3451" s="349">
        <v>40</v>
      </c>
      <c r="I3451" s="350" t="s">
        <v>12</v>
      </c>
      <c r="J3451" s="351">
        <f t="shared" si="53"/>
        <v>162.5</v>
      </c>
      <c r="K3451" s="351">
        <v>32.5</v>
      </c>
      <c r="L3451" s="3" t="str">
        <f>IFERROR(INDEX(dbOrdini[PREZZO
VINOLUX],MATCH(A3451,dbOrdini[CODICE
ANKER],0)),"")</f>
        <v/>
      </c>
      <c r="M3451" s="347" t="s">
        <v>10543</v>
      </c>
      <c r="N3451" s="15" t="str">
        <f>IFERROR(INDEX(dbOrdini[ORDINE],MATCH(A3451,dbOrdini[CODICE
ANKER]*(dbOrdini[CODICE
SUPPLY]="GEN24"),0)),"")</f>
        <v/>
      </c>
      <c r="O3451" s="352" t="s">
        <v>8</v>
      </c>
      <c r="P3451" s="347" t="s">
        <v>7617</v>
      </c>
    </row>
    <row r="3452" spans="1:16">
      <c r="A3452" s="347" t="s">
        <v>28981</v>
      </c>
      <c r="B3452" s="348">
        <v>0</v>
      </c>
      <c r="C3452" s="347" t="s">
        <v>28152</v>
      </c>
      <c r="D3452" s="347" t="s">
        <v>26318</v>
      </c>
      <c r="E3452" s="347">
        <v>6</v>
      </c>
      <c r="F3452" s="347">
        <v>0.5</v>
      </c>
      <c r="G3452" s="347" t="s">
        <v>11</v>
      </c>
      <c r="H3452" s="349">
        <v>40</v>
      </c>
      <c r="I3452" s="350" t="s">
        <v>12</v>
      </c>
      <c r="J3452" s="351">
        <f t="shared" si="53"/>
        <v>120</v>
      </c>
      <c r="K3452" s="351">
        <v>20</v>
      </c>
      <c r="L3452" s="3" t="str">
        <f>IFERROR(INDEX(dbOrdini[PREZZO
VINOLUX],MATCH(A3452,dbOrdini[CODICE
ANKER],0)),"")</f>
        <v/>
      </c>
      <c r="M3452" s="347" t="s">
        <v>10537</v>
      </c>
      <c r="N3452" s="15" t="str">
        <f>IFERROR(INDEX(dbOrdini[ORDINE],MATCH(A3452,dbOrdini[CODICE
ANKER]*(dbOrdini[CODICE
SUPPLY]="GEN24"),0)),"")</f>
        <v/>
      </c>
      <c r="O3452" s="352" t="s">
        <v>8</v>
      </c>
      <c r="P3452" s="347" t="s">
        <v>7614</v>
      </c>
    </row>
    <row r="3453" spans="1:16">
      <c r="A3453" s="347" t="s">
        <v>7618</v>
      </c>
      <c r="B3453" s="348">
        <v>21</v>
      </c>
      <c r="C3453" s="347" t="s">
        <v>28152</v>
      </c>
      <c r="D3453" s="347" t="s">
        <v>7619</v>
      </c>
      <c r="E3453" s="347">
        <v>6</v>
      </c>
      <c r="F3453" s="347">
        <v>0.7</v>
      </c>
      <c r="G3453" s="347" t="s">
        <v>11</v>
      </c>
      <c r="H3453" s="349">
        <v>40</v>
      </c>
      <c r="I3453" s="350" t="s">
        <v>12</v>
      </c>
      <c r="J3453" s="351">
        <f t="shared" si="53"/>
        <v>111</v>
      </c>
      <c r="K3453" s="351">
        <v>18.5</v>
      </c>
      <c r="L3453" s="3" t="str">
        <f>IFERROR(INDEX(dbOrdini[PREZZO
VINOLUX],MATCH(A3453,dbOrdini[CODICE
ANKER],0)),"")</f>
        <v/>
      </c>
      <c r="M3453" s="347" t="s">
        <v>10537</v>
      </c>
      <c r="N3453" s="15" t="str">
        <f>IFERROR(INDEX(dbOrdini[ORDINE],MATCH(A3453,dbOrdini[CODICE
ANKER]*(dbOrdini[CODICE
SUPPLY]="GEN24"),0)),"")</f>
        <v/>
      </c>
      <c r="O3453" s="352" t="s">
        <v>8</v>
      </c>
      <c r="P3453" s="347" t="s">
        <v>7620</v>
      </c>
    </row>
    <row r="3454" spans="1:16">
      <c r="A3454" s="347" t="s">
        <v>7621</v>
      </c>
      <c r="B3454" s="348">
        <v>7</v>
      </c>
      <c r="C3454" s="347" t="s">
        <v>28152</v>
      </c>
      <c r="D3454" s="347" t="s">
        <v>7622</v>
      </c>
      <c r="E3454" s="347">
        <v>6</v>
      </c>
      <c r="F3454" s="347">
        <v>0.75</v>
      </c>
      <c r="G3454" s="347" t="s">
        <v>11</v>
      </c>
      <c r="H3454" s="349">
        <v>14.5</v>
      </c>
      <c r="I3454" s="350" t="s">
        <v>12</v>
      </c>
      <c r="J3454" s="351">
        <f t="shared" si="53"/>
        <v>19.799999999999997</v>
      </c>
      <c r="K3454" s="351">
        <v>3.3</v>
      </c>
      <c r="L3454" s="3" t="str">
        <f>IFERROR(INDEX(dbOrdini[PREZZO
VINOLUX],MATCH(A3454,dbOrdini[CODICE
ANKER],0)),"")</f>
        <v/>
      </c>
      <c r="M3454" s="347" t="s">
        <v>28211</v>
      </c>
      <c r="N3454" s="15" t="str">
        <f>IFERROR(INDEX(dbOrdini[ORDINE],MATCH(A3454,dbOrdini[CODICE
ANKER]*(dbOrdini[CODICE
SUPPLY]="GEN24"),0)),"")</f>
        <v/>
      </c>
      <c r="O3454" s="352" t="s">
        <v>8</v>
      </c>
      <c r="P3454" s="347" t="s">
        <v>7623</v>
      </c>
    </row>
    <row r="3455" spans="1:16">
      <c r="A3455" s="347" t="s">
        <v>7624</v>
      </c>
      <c r="B3455" s="348">
        <v>12</v>
      </c>
      <c r="C3455" s="347" t="s">
        <v>28152</v>
      </c>
      <c r="D3455" s="347" t="s">
        <v>7625</v>
      </c>
      <c r="E3455" s="347">
        <v>12</v>
      </c>
      <c r="F3455" s="347">
        <v>0.5</v>
      </c>
      <c r="G3455" s="347" t="s">
        <v>11</v>
      </c>
      <c r="H3455" s="349">
        <v>35</v>
      </c>
      <c r="I3455" s="350" t="s">
        <v>12</v>
      </c>
      <c r="J3455" s="351">
        <f t="shared" si="53"/>
        <v>30</v>
      </c>
      <c r="K3455" s="351">
        <v>2.5</v>
      </c>
      <c r="L3455" s="3" t="str">
        <f>IFERROR(INDEX(dbOrdini[PREZZO
VINOLUX],MATCH(A3455,dbOrdini[CODICE
ANKER],0)),"")</f>
        <v/>
      </c>
      <c r="M3455" s="347" t="s">
        <v>28209</v>
      </c>
      <c r="N3455" s="15" t="str">
        <f>IFERROR(INDEX(dbOrdini[ORDINE],MATCH(A3455,dbOrdini[CODICE
ANKER]*(dbOrdini[CODICE
SUPPLY]="GEN24"),0)),"")</f>
        <v/>
      </c>
      <c r="O3455" s="352" t="s">
        <v>8</v>
      </c>
      <c r="P3455" s="347" t="s">
        <v>7626</v>
      </c>
    </row>
    <row r="3456" spans="1:16">
      <c r="A3456" s="347" t="s">
        <v>7627</v>
      </c>
      <c r="B3456" s="348">
        <v>12</v>
      </c>
      <c r="C3456" s="347" t="s">
        <v>28152</v>
      </c>
      <c r="D3456" s="347" t="s">
        <v>7625</v>
      </c>
      <c r="E3456" s="347">
        <v>6</v>
      </c>
      <c r="F3456" s="347">
        <v>1</v>
      </c>
      <c r="G3456" s="347" t="s">
        <v>11</v>
      </c>
      <c r="H3456" s="349">
        <v>35</v>
      </c>
      <c r="I3456" s="350" t="s">
        <v>12</v>
      </c>
      <c r="J3456" s="351">
        <f t="shared" si="53"/>
        <v>24.599999999999998</v>
      </c>
      <c r="K3456" s="351">
        <v>4.0999999999999996</v>
      </c>
      <c r="L3456" s="3" t="str">
        <f>IFERROR(INDEX(dbOrdini[PREZZO
VINOLUX],MATCH(A3456,dbOrdini[CODICE
ANKER],0)),"")</f>
        <v/>
      </c>
      <c r="M3456" s="347" t="s">
        <v>28209</v>
      </c>
      <c r="N3456" s="15" t="str">
        <f>IFERROR(INDEX(dbOrdini[ORDINE],MATCH(A3456,dbOrdini[CODICE
ANKER]*(dbOrdini[CODICE
SUPPLY]="GEN24"),0)),"")</f>
        <v/>
      </c>
      <c r="O3456" s="352" t="s">
        <v>8</v>
      </c>
      <c r="P3456" s="347" t="s">
        <v>7628</v>
      </c>
    </row>
    <row r="3457" spans="1:16">
      <c r="A3457" s="347" t="s">
        <v>7629</v>
      </c>
      <c r="B3457" s="348">
        <v>12</v>
      </c>
      <c r="C3457" s="347" t="s">
        <v>28164</v>
      </c>
      <c r="D3457" s="347" t="s">
        <v>7630</v>
      </c>
      <c r="E3457" s="347">
        <v>6</v>
      </c>
      <c r="F3457" s="347">
        <v>1</v>
      </c>
      <c r="G3457" s="347" t="s">
        <v>28483</v>
      </c>
      <c r="H3457" s="349">
        <v>0</v>
      </c>
      <c r="I3457" s="350" t="s">
        <v>12</v>
      </c>
      <c r="J3457" s="351">
        <f t="shared" si="53"/>
        <v>22.5</v>
      </c>
      <c r="K3457" s="351">
        <v>3.75</v>
      </c>
      <c r="L3457" s="3" t="str">
        <f>IFERROR(INDEX(dbOrdini[PREZZO
VINOLUX],MATCH(A3457,dbOrdini[CODICE
ANKER],0)),"")</f>
        <v/>
      </c>
      <c r="M3457" s="347" t="s">
        <v>28165</v>
      </c>
      <c r="N3457" s="15" t="str">
        <f>IFERROR(INDEX(dbOrdini[ORDINE],MATCH(A3457,dbOrdini[CODICE
ANKER]*(dbOrdini[CODICE
SUPPLY]="GEN24"),0)),"")</f>
        <v/>
      </c>
      <c r="O3457" s="352" t="s">
        <v>8</v>
      </c>
      <c r="P3457" s="347" t="s">
        <v>476</v>
      </c>
    </row>
    <row r="3458" spans="1:16">
      <c r="A3458" s="347" t="s">
        <v>7631</v>
      </c>
      <c r="B3458" s="348">
        <v>74</v>
      </c>
      <c r="C3458" s="347" t="s">
        <v>28152</v>
      </c>
      <c r="D3458" s="347" t="s">
        <v>7632</v>
      </c>
      <c r="E3458" s="347">
        <v>6</v>
      </c>
      <c r="F3458" s="347">
        <v>0.75</v>
      </c>
      <c r="G3458" s="347" t="s">
        <v>11</v>
      </c>
      <c r="H3458" s="349">
        <v>9.5</v>
      </c>
      <c r="I3458" s="350" t="s">
        <v>12</v>
      </c>
      <c r="J3458" s="351">
        <f t="shared" si="53"/>
        <v>24.299999999999997</v>
      </c>
      <c r="K3458" s="351">
        <v>4.05</v>
      </c>
      <c r="L3458" s="3" t="str">
        <f>IFERROR(INDEX(dbOrdini[PREZZO
VINOLUX],MATCH(A3458,dbOrdini[CODICE
ANKER],0)),"")</f>
        <v/>
      </c>
      <c r="M3458" s="347" t="s">
        <v>28352</v>
      </c>
      <c r="N3458" s="15" t="str">
        <f>IFERROR(INDEX(dbOrdini[ORDINE],MATCH(A3458,dbOrdini[CODICE
ANKER]*(dbOrdini[CODICE
SUPPLY]="GEN24"),0)),"")</f>
        <v/>
      </c>
      <c r="O3458" s="352" t="s">
        <v>8</v>
      </c>
      <c r="P3458" s="347" t="s">
        <v>7633</v>
      </c>
    </row>
    <row r="3459" spans="1:16">
      <c r="A3459" s="347" t="s">
        <v>7637</v>
      </c>
      <c r="B3459" s="348">
        <v>8</v>
      </c>
      <c r="C3459" s="347" t="s">
        <v>28152</v>
      </c>
      <c r="D3459" s="347" t="s">
        <v>7635</v>
      </c>
      <c r="E3459" s="347">
        <v>6</v>
      </c>
      <c r="F3459" s="347">
        <v>1</v>
      </c>
      <c r="G3459" s="347" t="s">
        <v>11</v>
      </c>
      <c r="H3459" s="349">
        <v>17</v>
      </c>
      <c r="I3459" s="350" t="s">
        <v>12</v>
      </c>
      <c r="J3459" s="351">
        <f t="shared" si="53"/>
        <v>48.900000000000006</v>
      </c>
      <c r="K3459" s="351">
        <v>8.15</v>
      </c>
      <c r="L3459" s="3" t="str">
        <f>IFERROR(INDEX(dbOrdini[PREZZO
VINOLUX],MATCH(A3459,dbOrdini[CODICE
ANKER],0)),"")</f>
        <v/>
      </c>
      <c r="M3459" s="347" t="s">
        <v>10539</v>
      </c>
      <c r="N3459" s="15" t="str">
        <f>IFERROR(INDEX(dbOrdini[ORDINE],MATCH(A3459,dbOrdini[CODICE
ANKER]*(dbOrdini[CODICE
SUPPLY]="GEN24"),0)),"")</f>
        <v/>
      </c>
      <c r="O3459" s="352" t="s">
        <v>8</v>
      </c>
      <c r="P3459" s="347" t="s">
        <v>7638</v>
      </c>
    </row>
    <row r="3460" spans="1:16">
      <c r="A3460" s="347" t="s">
        <v>7634</v>
      </c>
      <c r="B3460" s="348">
        <v>1049</v>
      </c>
      <c r="C3460" s="347" t="s">
        <v>28152</v>
      </c>
      <c r="D3460" s="347" t="s">
        <v>7635</v>
      </c>
      <c r="E3460" s="347">
        <v>6</v>
      </c>
      <c r="F3460" s="347">
        <v>0.7</v>
      </c>
      <c r="G3460" s="347" t="s">
        <v>11</v>
      </c>
      <c r="H3460" s="349">
        <v>17</v>
      </c>
      <c r="I3460" s="350" t="s">
        <v>12</v>
      </c>
      <c r="J3460" s="351">
        <f t="shared" si="53"/>
        <v>36.599999999999994</v>
      </c>
      <c r="K3460" s="351">
        <v>6.1</v>
      </c>
      <c r="L3460" s="3" t="str">
        <f>IFERROR(INDEX(dbOrdini[PREZZO
VINOLUX],MATCH(A3460,dbOrdini[CODICE
ANKER],0)),"")</f>
        <v/>
      </c>
      <c r="M3460" s="347" t="s">
        <v>10539</v>
      </c>
      <c r="N3460" s="15" t="str">
        <f>IFERROR(INDEX(dbOrdini[ORDINE],MATCH(A3460,dbOrdini[CODICE
ANKER]*(dbOrdini[CODICE
SUPPLY]="GEN24"),0)),"")</f>
        <v/>
      </c>
      <c r="O3460" s="352" t="s">
        <v>8</v>
      </c>
      <c r="P3460" s="347" t="s">
        <v>7636</v>
      </c>
    </row>
    <row r="3461" spans="1:16">
      <c r="A3461" s="347" t="s">
        <v>7639</v>
      </c>
      <c r="B3461" s="348">
        <v>443</v>
      </c>
      <c r="C3461" s="347" t="s">
        <v>28152</v>
      </c>
      <c r="D3461" s="347" t="s">
        <v>7640</v>
      </c>
      <c r="E3461" s="347">
        <v>6</v>
      </c>
      <c r="F3461" s="347">
        <v>0.7</v>
      </c>
      <c r="G3461" s="347" t="s">
        <v>11</v>
      </c>
      <c r="H3461" s="349">
        <v>45</v>
      </c>
      <c r="I3461" s="350" t="s">
        <v>12</v>
      </c>
      <c r="J3461" s="351">
        <f t="shared" si="53"/>
        <v>33</v>
      </c>
      <c r="K3461" s="351">
        <v>5.5</v>
      </c>
      <c r="L3461" s="3" t="str">
        <f>IFERROR(INDEX(dbOrdini[PREZZO
VINOLUX],MATCH(A3461,dbOrdini[CODICE
ANKER],0)),"")</f>
        <v/>
      </c>
      <c r="M3461" s="347" t="s">
        <v>28519</v>
      </c>
      <c r="N3461" s="15" t="str">
        <f>IFERROR(INDEX(dbOrdini[ORDINE],MATCH(A3461,dbOrdini[CODICE
ANKER]*(dbOrdini[CODICE
SUPPLY]="GEN24"),0)),"")</f>
        <v/>
      </c>
      <c r="O3461" s="352" t="s">
        <v>8</v>
      </c>
      <c r="P3461" s="347" t="s">
        <v>7641</v>
      </c>
    </row>
    <row r="3462" spans="1:16">
      <c r="A3462" s="347" t="s">
        <v>7646</v>
      </c>
      <c r="B3462" s="348">
        <v>0</v>
      </c>
      <c r="C3462" s="347" t="s">
        <v>28152</v>
      </c>
      <c r="D3462" s="347" t="s">
        <v>7640</v>
      </c>
      <c r="E3462" s="347">
        <v>12</v>
      </c>
      <c r="F3462" s="347">
        <v>1</v>
      </c>
      <c r="G3462" s="347" t="s">
        <v>11</v>
      </c>
      <c r="H3462" s="349">
        <v>45</v>
      </c>
      <c r="I3462" s="350" t="s">
        <v>12</v>
      </c>
      <c r="J3462" s="351">
        <f t="shared" si="53"/>
        <v>78</v>
      </c>
      <c r="K3462" s="351">
        <v>6.5</v>
      </c>
      <c r="L3462" s="3" t="str">
        <f>IFERROR(INDEX(dbOrdini[PREZZO
VINOLUX],MATCH(A3462,dbOrdini[CODICE
ANKER],0)),"")</f>
        <v/>
      </c>
      <c r="M3462" s="347" t="s">
        <v>28519</v>
      </c>
      <c r="N3462" s="15" t="str">
        <f>IFERROR(INDEX(dbOrdini[ORDINE],MATCH(A3462,dbOrdini[CODICE
ANKER]*(dbOrdini[CODICE
SUPPLY]="GEN24"),0)),"")</f>
        <v/>
      </c>
      <c r="O3462" s="352" t="s">
        <v>8</v>
      </c>
      <c r="P3462" s="347" t="s">
        <v>7647</v>
      </c>
    </row>
    <row r="3463" spans="1:16">
      <c r="A3463" s="347" t="s">
        <v>7644</v>
      </c>
      <c r="B3463" s="348">
        <v>444</v>
      </c>
      <c r="C3463" s="347" t="s">
        <v>28152</v>
      </c>
      <c r="D3463" s="347" t="s">
        <v>7640</v>
      </c>
      <c r="E3463" s="347">
        <v>6</v>
      </c>
      <c r="F3463" s="347">
        <v>1</v>
      </c>
      <c r="G3463" s="347" t="s">
        <v>11</v>
      </c>
      <c r="H3463" s="349">
        <v>45</v>
      </c>
      <c r="I3463" s="350" t="s">
        <v>12</v>
      </c>
      <c r="J3463" s="351">
        <f t="shared" si="53"/>
        <v>39</v>
      </c>
      <c r="K3463" s="351">
        <v>6.5</v>
      </c>
      <c r="L3463" s="3" t="str">
        <f>IFERROR(INDEX(dbOrdini[PREZZO
VINOLUX],MATCH(A3463,dbOrdini[CODICE
ANKER],0)),"")</f>
        <v/>
      </c>
      <c r="M3463" s="347" t="s">
        <v>28519</v>
      </c>
      <c r="N3463" s="15" t="str">
        <f>IFERROR(INDEX(dbOrdini[ORDINE],MATCH(A3463,dbOrdini[CODICE
ANKER]*(dbOrdini[CODICE
SUPPLY]="GEN24"),0)),"")</f>
        <v/>
      </c>
      <c r="O3463" s="352" t="s">
        <v>8</v>
      </c>
      <c r="P3463" s="347" t="s">
        <v>7645</v>
      </c>
    </row>
    <row r="3464" spans="1:16">
      <c r="A3464" s="347" t="s">
        <v>7642</v>
      </c>
      <c r="B3464" s="348">
        <v>0</v>
      </c>
      <c r="C3464" s="347" t="s">
        <v>28152</v>
      </c>
      <c r="D3464" s="347" t="s">
        <v>7640</v>
      </c>
      <c r="E3464" s="347">
        <v>6</v>
      </c>
      <c r="F3464" s="347">
        <v>0.7</v>
      </c>
      <c r="G3464" s="347" t="s">
        <v>11</v>
      </c>
      <c r="H3464" s="349">
        <v>45</v>
      </c>
      <c r="I3464" s="350" t="s">
        <v>12</v>
      </c>
      <c r="J3464" s="351">
        <f t="shared" si="53"/>
        <v>33</v>
      </c>
      <c r="K3464" s="351">
        <v>5.5</v>
      </c>
      <c r="L3464" s="3" t="str">
        <f>IFERROR(INDEX(dbOrdini[PREZZO
VINOLUX],MATCH(A3464,dbOrdini[CODICE
ANKER],0)),"")</f>
        <v/>
      </c>
      <c r="M3464" s="347" t="s">
        <v>28519</v>
      </c>
      <c r="N3464" s="15" t="str">
        <f>IFERROR(INDEX(dbOrdini[ORDINE],MATCH(A3464,dbOrdini[CODICE
ANKER]*(dbOrdini[CODICE
SUPPLY]="GEN24"),0)),"")</f>
        <v/>
      </c>
      <c r="O3464" s="352" t="s">
        <v>8</v>
      </c>
      <c r="P3464" s="347" t="s">
        <v>7643</v>
      </c>
    </row>
    <row r="3465" spans="1:16">
      <c r="A3465" s="347" t="s">
        <v>7648</v>
      </c>
      <c r="B3465" s="348">
        <v>303</v>
      </c>
      <c r="C3465" s="347" t="s">
        <v>28152</v>
      </c>
      <c r="D3465" s="347" t="s">
        <v>7649</v>
      </c>
      <c r="E3465" s="347">
        <v>12</v>
      </c>
      <c r="F3465" s="347">
        <v>1</v>
      </c>
      <c r="G3465" s="347" t="s">
        <v>11</v>
      </c>
      <c r="H3465" s="349">
        <v>45</v>
      </c>
      <c r="I3465" s="350" t="s">
        <v>12</v>
      </c>
      <c r="J3465" s="351">
        <f t="shared" si="53"/>
        <v>27</v>
      </c>
      <c r="K3465" s="351">
        <v>2.25</v>
      </c>
      <c r="L3465" s="3" t="str">
        <f>IFERROR(INDEX(dbOrdini[PREZZO
VINOLUX],MATCH(A3465,dbOrdini[CODICE
ANKER],0)),"")</f>
        <v/>
      </c>
      <c r="M3465" s="347" t="s">
        <v>28519</v>
      </c>
      <c r="N3465" s="15" t="str">
        <f>IFERROR(INDEX(dbOrdini[ORDINE],MATCH(A3465,dbOrdini[CODICE
ANKER]*(dbOrdini[CODICE
SUPPLY]="GEN24"),0)),"")</f>
        <v/>
      </c>
      <c r="O3465" s="352" t="s">
        <v>8</v>
      </c>
      <c r="P3465" s="347" t="s">
        <v>7650</v>
      </c>
    </row>
    <row r="3466" spans="1:16">
      <c r="A3466" s="347" t="s">
        <v>28982</v>
      </c>
      <c r="B3466" s="348">
        <v>0</v>
      </c>
      <c r="C3466" s="347" t="s">
        <v>28152</v>
      </c>
      <c r="D3466" s="347" t="s">
        <v>26245</v>
      </c>
      <c r="E3466" s="347">
        <v>6</v>
      </c>
      <c r="F3466" s="347">
        <v>0.7</v>
      </c>
      <c r="G3466" s="347" t="s">
        <v>11</v>
      </c>
      <c r="H3466" s="349">
        <v>40</v>
      </c>
      <c r="I3466" s="350" t="s">
        <v>12</v>
      </c>
      <c r="J3466" s="351">
        <f t="shared" si="53"/>
        <v>129</v>
      </c>
      <c r="K3466" s="351">
        <v>21.5</v>
      </c>
      <c r="L3466" s="3" t="str">
        <f>IFERROR(INDEX(dbOrdini[PREZZO
VINOLUX],MATCH(A3466,dbOrdini[CODICE
ANKER],0)),"")</f>
        <v/>
      </c>
      <c r="M3466" s="347" t="s">
        <v>10535</v>
      </c>
      <c r="N3466" s="15" t="str">
        <f>IFERROR(INDEX(dbOrdini[ORDINE],MATCH(A3466,dbOrdini[CODICE
ANKER]*(dbOrdini[CODICE
SUPPLY]="GEN24"),0)),"")</f>
        <v/>
      </c>
      <c r="O3466" s="352" t="s">
        <v>8</v>
      </c>
      <c r="P3466" s="347" t="s">
        <v>28983</v>
      </c>
    </row>
    <row r="3467" spans="1:16">
      <c r="A3467" s="347" t="s">
        <v>7651</v>
      </c>
      <c r="B3467" s="348">
        <v>302</v>
      </c>
      <c r="C3467" s="347" t="s">
        <v>28152</v>
      </c>
      <c r="D3467" s="347" t="s">
        <v>7652</v>
      </c>
      <c r="E3467" s="347">
        <v>6</v>
      </c>
      <c r="F3467" s="347">
        <v>0.7</v>
      </c>
      <c r="G3467" s="347" t="s">
        <v>11</v>
      </c>
      <c r="H3467" s="349">
        <v>40</v>
      </c>
      <c r="I3467" s="350" t="s">
        <v>12</v>
      </c>
      <c r="J3467" s="351">
        <f t="shared" si="53"/>
        <v>201</v>
      </c>
      <c r="K3467" s="351">
        <v>33.5</v>
      </c>
      <c r="L3467" s="3" t="str">
        <f>IFERROR(INDEX(dbOrdini[PREZZO
VINOLUX],MATCH(A3467,dbOrdini[CODICE
ANKER],0)),"")</f>
        <v/>
      </c>
      <c r="M3467" s="347" t="s">
        <v>10531</v>
      </c>
      <c r="N3467" s="15" t="str">
        <f>IFERROR(INDEX(dbOrdini[ORDINE],MATCH(A3467,dbOrdini[CODICE
ANKER]*(dbOrdini[CODICE
SUPPLY]="GEN24"),0)),"")</f>
        <v/>
      </c>
      <c r="O3467" s="352" t="s">
        <v>8</v>
      </c>
      <c r="P3467" s="347" t="s">
        <v>7653</v>
      </c>
    </row>
    <row r="3468" spans="1:16">
      <c r="A3468" s="347" t="s">
        <v>7654</v>
      </c>
      <c r="B3468" s="348">
        <v>36</v>
      </c>
      <c r="C3468" s="347" t="s">
        <v>28152</v>
      </c>
      <c r="D3468" s="347" t="s">
        <v>7655</v>
      </c>
      <c r="E3468" s="347">
        <v>6</v>
      </c>
      <c r="F3468" s="347">
        <v>0.7</v>
      </c>
      <c r="G3468" s="347" t="s">
        <v>11</v>
      </c>
      <c r="H3468" s="349">
        <v>40</v>
      </c>
      <c r="I3468" s="350" t="s">
        <v>12</v>
      </c>
      <c r="J3468" s="351">
        <f t="shared" si="53"/>
        <v>990</v>
      </c>
      <c r="K3468" s="351">
        <v>165</v>
      </c>
      <c r="L3468" s="3" t="str">
        <f>IFERROR(INDEX(dbOrdini[PREZZO
VINOLUX],MATCH(A3468,dbOrdini[CODICE
ANKER],0)),"")</f>
        <v/>
      </c>
      <c r="M3468" s="347" t="s">
        <v>10531</v>
      </c>
      <c r="N3468" s="15" t="str">
        <f>IFERROR(INDEX(dbOrdini[ORDINE],MATCH(A3468,dbOrdini[CODICE
ANKER]*(dbOrdini[CODICE
SUPPLY]="GEN24"),0)),"")</f>
        <v/>
      </c>
      <c r="O3468" s="352" t="s">
        <v>8</v>
      </c>
      <c r="P3468" s="347" t="s">
        <v>7656</v>
      </c>
    </row>
    <row r="3469" spans="1:16">
      <c r="A3469" s="347" t="s">
        <v>28984</v>
      </c>
      <c r="B3469" s="348">
        <v>9</v>
      </c>
      <c r="C3469" s="347" t="s">
        <v>28152</v>
      </c>
      <c r="D3469" s="347" t="s">
        <v>28985</v>
      </c>
      <c r="E3469" s="347">
        <v>3</v>
      </c>
      <c r="F3469" s="347">
        <v>0.7</v>
      </c>
      <c r="G3469" s="347" t="s">
        <v>11</v>
      </c>
      <c r="H3469" s="349">
        <v>40</v>
      </c>
      <c r="I3469" s="350" t="s">
        <v>12</v>
      </c>
      <c r="J3469" s="351">
        <f t="shared" ref="J3469:J3532" si="54">E3469*K3469</f>
        <v>1125</v>
      </c>
      <c r="K3469" s="351">
        <v>375</v>
      </c>
      <c r="L3469" s="3" t="str">
        <f>IFERROR(INDEX(dbOrdini[PREZZO
VINOLUX],MATCH(A3469,dbOrdini[CODICE
ANKER],0)),"")</f>
        <v/>
      </c>
      <c r="M3469" s="347" t="s">
        <v>10531</v>
      </c>
      <c r="N3469" s="15" t="str">
        <f>IFERROR(INDEX(dbOrdini[ORDINE],MATCH(A3469,dbOrdini[CODICE
ANKER]*(dbOrdini[CODICE
SUPPLY]="GEN24"),0)),"")</f>
        <v/>
      </c>
      <c r="O3469" s="352" t="s">
        <v>8</v>
      </c>
      <c r="P3469" s="347" t="s">
        <v>28986</v>
      </c>
    </row>
    <row r="3470" spans="1:16">
      <c r="A3470" s="347" t="s">
        <v>28987</v>
      </c>
      <c r="B3470" s="348">
        <v>0</v>
      </c>
      <c r="C3470" s="347" t="s">
        <v>28152</v>
      </c>
      <c r="D3470" s="347" t="s">
        <v>28988</v>
      </c>
      <c r="E3470" s="347">
        <v>3</v>
      </c>
      <c r="F3470" s="347">
        <v>0.7</v>
      </c>
      <c r="G3470" s="347" t="s">
        <v>11</v>
      </c>
      <c r="H3470" s="349">
        <v>40</v>
      </c>
      <c r="I3470" s="350" t="s">
        <v>12</v>
      </c>
      <c r="J3470" s="351">
        <f t="shared" si="54"/>
        <v>1125</v>
      </c>
      <c r="K3470" s="351">
        <v>375</v>
      </c>
      <c r="L3470" s="3" t="str">
        <f>IFERROR(INDEX(dbOrdini[PREZZO
VINOLUX],MATCH(A3470,dbOrdini[CODICE
ANKER],0)),"")</f>
        <v/>
      </c>
      <c r="M3470" s="347" t="s">
        <v>10531</v>
      </c>
      <c r="N3470" s="15" t="str">
        <f>IFERROR(INDEX(dbOrdini[ORDINE],MATCH(A3470,dbOrdini[CODICE
ANKER]*(dbOrdini[CODICE
SUPPLY]="GEN24"),0)),"")</f>
        <v/>
      </c>
      <c r="O3470" s="352" t="s">
        <v>8</v>
      </c>
      <c r="P3470" s="347" t="s">
        <v>28986</v>
      </c>
    </row>
    <row r="3471" spans="1:16">
      <c r="A3471" s="347" t="s">
        <v>7657</v>
      </c>
      <c r="B3471" s="348">
        <v>10</v>
      </c>
      <c r="C3471" s="347" t="s">
        <v>28152</v>
      </c>
      <c r="D3471" s="347" t="s">
        <v>7658</v>
      </c>
      <c r="E3471" s="347">
        <v>4</v>
      </c>
      <c r="F3471" s="347">
        <v>0.7</v>
      </c>
      <c r="G3471" s="347" t="s">
        <v>11262</v>
      </c>
      <c r="H3471" s="349">
        <v>40</v>
      </c>
      <c r="I3471" s="350" t="s">
        <v>12</v>
      </c>
      <c r="J3471" s="351">
        <f t="shared" si="54"/>
        <v>1180</v>
      </c>
      <c r="K3471" s="351">
        <v>295</v>
      </c>
      <c r="L3471" s="3" t="str">
        <f>IFERROR(INDEX(dbOrdini[PREZZO
VINOLUX],MATCH(A3471,dbOrdini[CODICE
ANKER],0)),"")</f>
        <v/>
      </c>
      <c r="M3471" s="347" t="s">
        <v>10531</v>
      </c>
      <c r="N3471" s="15" t="str">
        <f>IFERROR(INDEX(dbOrdini[ORDINE],MATCH(A3471,dbOrdini[CODICE
ANKER]*(dbOrdini[CODICE
SUPPLY]="GEN24"),0)),"")</f>
        <v/>
      </c>
      <c r="O3471" s="352" t="s">
        <v>8</v>
      </c>
      <c r="P3471" s="347" t="s">
        <v>7659</v>
      </c>
    </row>
    <row r="3472" spans="1:16">
      <c r="A3472" s="347" t="s">
        <v>28989</v>
      </c>
      <c r="B3472" s="348">
        <v>75</v>
      </c>
      <c r="C3472" s="347" t="s">
        <v>28152</v>
      </c>
      <c r="D3472" s="347" t="s">
        <v>26333</v>
      </c>
      <c r="E3472" s="347">
        <v>3</v>
      </c>
      <c r="F3472" s="347">
        <v>0.7</v>
      </c>
      <c r="G3472" s="347" t="s">
        <v>11</v>
      </c>
      <c r="H3472" s="349">
        <v>40</v>
      </c>
      <c r="I3472" s="350" t="s">
        <v>12</v>
      </c>
      <c r="J3472" s="351">
        <f t="shared" si="54"/>
        <v>405</v>
      </c>
      <c r="K3472" s="351">
        <v>135</v>
      </c>
      <c r="L3472" s="3" t="str">
        <f>IFERROR(INDEX(dbOrdini[PREZZO
VINOLUX],MATCH(A3472,dbOrdini[CODICE
ANKER],0)),"")</f>
        <v/>
      </c>
      <c r="M3472" s="347" t="s">
        <v>10531</v>
      </c>
      <c r="N3472" s="15" t="str">
        <f>IFERROR(INDEX(dbOrdini[ORDINE],MATCH(A3472,dbOrdini[CODICE
ANKER]*(dbOrdini[CODICE
SUPPLY]="GEN24"),0)),"")</f>
        <v/>
      </c>
      <c r="O3472" s="352" t="s">
        <v>8</v>
      </c>
      <c r="P3472" s="347" t="s">
        <v>28990</v>
      </c>
    </row>
    <row r="3473" spans="1:16">
      <c r="A3473" s="347" t="s">
        <v>7660</v>
      </c>
      <c r="B3473" s="348">
        <v>598</v>
      </c>
      <c r="C3473" s="347" t="s">
        <v>28152</v>
      </c>
      <c r="D3473" s="347" t="s">
        <v>7661</v>
      </c>
      <c r="E3473" s="347">
        <v>6</v>
      </c>
      <c r="F3473" s="347">
        <v>0.7</v>
      </c>
      <c r="G3473" s="347" t="s">
        <v>11</v>
      </c>
      <c r="H3473" s="349">
        <v>40</v>
      </c>
      <c r="I3473" s="350" t="s">
        <v>12</v>
      </c>
      <c r="J3473" s="351">
        <f t="shared" si="54"/>
        <v>171</v>
      </c>
      <c r="K3473" s="351">
        <v>28.5</v>
      </c>
      <c r="L3473" s="3" t="str">
        <f>IFERROR(INDEX(dbOrdini[PREZZO
VINOLUX],MATCH(A3473,dbOrdini[CODICE
ANKER],0)),"")</f>
        <v/>
      </c>
      <c r="M3473" s="347" t="s">
        <v>10531</v>
      </c>
      <c r="N3473" s="15" t="str">
        <f>IFERROR(INDEX(dbOrdini[ORDINE],MATCH(A3473,dbOrdini[CODICE
ANKER]*(dbOrdini[CODICE
SUPPLY]="GEN24"),0)),"")</f>
        <v/>
      </c>
      <c r="O3473" s="352" t="s">
        <v>8</v>
      </c>
      <c r="P3473" s="347" t="s">
        <v>7662</v>
      </c>
    </row>
    <row r="3474" spans="1:16">
      <c r="A3474" s="347" t="s">
        <v>7672</v>
      </c>
      <c r="B3474" s="348">
        <v>0</v>
      </c>
      <c r="C3474" s="347" t="s">
        <v>28152</v>
      </c>
      <c r="D3474" s="347" t="s">
        <v>7664</v>
      </c>
      <c r="E3474" s="347">
        <v>6</v>
      </c>
      <c r="F3474" s="347">
        <v>0.7</v>
      </c>
      <c r="G3474" s="347" t="s">
        <v>11</v>
      </c>
      <c r="H3474" s="349">
        <v>40</v>
      </c>
      <c r="I3474" s="350" t="s">
        <v>12</v>
      </c>
      <c r="J3474" s="351">
        <f t="shared" si="54"/>
        <v>168</v>
      </c>
      <c r="K3474" s="351">
        <v>28</v>
      </c>
      <c r="L3474" s="3" t="str">
        <f>IFERROR(INDEX(dbOrdini[PREZZO
VINOLUX],MATCH(A3474,dbOrdini[CODICE
ANKER],0)),"")</f>
        <v/>
      </c>
      <c r="M3474" s="347" t="s">
        <v>10531</v>
      </c>
      <c r="N3474" s="15" t="str">
        <f>IFERROR(INDEX(dbOrdini[ORDINE],MATCH(A3474,dbOrdini[CODICE
ANKER]*(dbOrdini[CODICE
SUPPLY]="GEN24"),0)),"")</f>
        <v/>
      </c>
      <c r="O3474" s="352" t="s">
        <v>8</v>
      </c>
      <c r="P3474" s="347" t="s">
        <v>7668</v>
      </c>
    </row>
    <row r="3475" spans="1:16">
      <c r="A3475" s="347" t="s">
        <v>7663</v>
      </c>
      <c r="B3475" s="348">
        <v>0</v>
      </c>
      <c r="C3475" s="347" t="s">
        <v>28152</v>
      </c>
      <c r="D3475" s="347" t="s">
        <v>7664</v>
      </c>
      <c r="E3475" s="347">
        <v>60</v>
      </c>
      <c r="F3475" s="347">
        <v>0.05</v>
      </c>
      <c r="G3475" s="347" t="s">
        <v>11</v>
      </c>
      <c r="H3475" s="349">
        <v>40</v>
      </c>
      <c r="I3475" s="350" t="s">
        <v>12</v>
      </c>
      <c r="J3475" s="351">
        <f t="shared" si="54"/>
        <v>249.00000000000003</v>
      </c>
      <c r="K3475" s="351">
        <v>4.1500000000000004</v>
      </c>
      <c r="L3475" s="3" t="str">
        <f>IFERROR(INDEX(dbOrdini[PREZZO
VINOLUX],MATCH(A3475,dbOrdini[CODICE
ANKER],0)),"")</f>
        <v/>
      </c>
      <c r="M3475" s="347" t="s">
        <v>10531</v>
      </c>
      <c r="N3475" s="15" t="str">
        <f>IFERROR(INDEX(dbOrdini[ORDINE],MATCH(A3475,dbOrdini[CODICE
ANKER]*(dbOrdini[CODICE
SUPPLY]="GEN24"),0)),"")</f>
        <v/>
      </c>
      <c r="O3475" s="352" t="s">
        <v>8</v>
      </c>
      <c r="P3475" s="347" t="s">
        <v>7665</v>
      </c>
    </row>
    <row r="3476" spans="1:16">
      <c r="A3476" s="347" t="s">
        <v>7666</v>
      </c>
      <c r="B3476" s="348">
        <v>519</v>
      </c>
      <c r="C3476" s="347" t="s">
        <v>28152</v>
      </c>
      <c r="D3476" s="347" t="s">
        <v>7667</v>
      </c>
      <c r="E3476" s="347">
        <v>6</v>
      </c>
      <c r="F3476" s="347">
        <v>0.7</v>
      </c>
      <c r="G3476" s="347" t="s">
        <v>11</v>
      </c>
      <c r="H3476" s="349">
        <v>40</v>
      </c>
      <c r="I3476" s="350" t="s">
        <v>12</v>
      </c>
      <c r="J3476" s="351">
        <f t="shared" si="54"/>
        <v>165</v>
      </c>
      <c r="K3476" s="351">
        <v>27.5</v>
      </c>
      <c r="L3476" s="3" t="str">
        <f>IFERROR(INDEX(dbOrdini[PREZZO
VINOLUX],MATCH(A3476,dbOrdini[CODICE
ANKER],0)),"")</f>
        <v/>
      </c>
      <c r="M3476" s="347" t="s">
        <v>10531</v>
      </c>
      <c r="N3476" s="15" t="str">
        <f>IFERROR(INDEX(dbOrdini[ORDINE],MATCH(A3476,dbOrdini[CODICE
ANKER]*(dbOrdini[CODICE
SUPPLY]="GEN24"),0)),"")</f>
        <v/>
      </c>
      <c r="O3476" s="352" t="s">
        <v>8</v>
      </c>
      <c r="P3476" s="347" t="s">
        <v>7668</v>
      </c>
    </row>
    <row r="3477" spans="1:16">
      <c r="A3477" s="347" t="s">
        <v>7669</v>
      </c>
      <c r="B3477" s="348">
        <v>116</v>
      </c>
      <c r="C3477" s="347" t="s">
        <v>28152</v>
      </c>
      <c r="D3477" s="347" t="s">
        <v>7670</v>
      </c>
      <c r="E3477" s="347">
        <v>6</v>
      </c>
      <c r="F3477" s="347">
        <v>1</v>
      </c>
      <c r="G3477" s="347" t="s">
        <v>11</v>
      </c>
      <c r="H3477" s="349">
        <v>40</v>
      </c>
      <c r="I3477" s="350" t="s">
        <v>12</v>
      </c>
      <c r="J3477" s="351">
        <f t="shared" si="54"/>
        <v>219</v>
      </c>
      <c r="K3477" s="351">
        <v>36.5</v>
      </c>
      <c r="L3477" s="3" t="str">
        <f>IFERROR(INDEX(dbOrdini[PREZZO
VINOLUX],MATCH(A3477,dbOrdini[CODICE
ANKER],0)),"")</f>
        <v/>
      </c>
      <c r="M3477" s="347" t="s">
        <v>10531</v>
      </c>
      <c r="N3477" s="15" t="str">
        <f>IFERROR(INDEX(dbOrdini[ORDINE],MATCH(A3477,dbOrdini[CODICE
ANKER]*(dbOrdini[CODICE
SUPPLY]="GEN24"),0)),"")</f>
        <v/>
      </c>
      <c r="O3477" s="352" t="s">
        <v>8</v>
      </c>
      <c r="P3477" s="347" t="s">
        <v>7671</v>
      </c>
    </row>
    <row r="3478" spans="1:16">
      <c r="A3478" s="347" t="s">
        <v>7673</v>
      </c>
      <c r="B3478" s="348">
        <v>26</v>
      </c>
      <c r="C3478" s="347" t="s">
        <v>28152</v>
      </c>
      <c r="D3478" s="347" t="s">
        <v>7674</v>
      </c>
      <c r="E3478" s="347">
        <v>6</v>
      </c>
      <c r="F3478" s="347">
        <v>0.7</v>
      </c>
      <c r="G3478" s="347" t="s">
        <v>11</v>
      </c>
      <c r="H3478" s="349">
        <v>46</v>
      </c>
      <c r="I3478" s="350" t="s">
        <v>12</v>
      </c>
      <c r="J3478" s="351">
        <f t="shared" si="54"/>
        <v>140.69999999999999</v>
      </c>
      <c r="K3478" s="351">
        <v>23.45</v>
      </c>
      <c r="L3478" s="3" t="str">
        <f>IFERROR(INDEX(dbOrdini[PREZZO
VINOLUX],MATCH(A3478,dbOrdini[CODICE
ANKER],0)),"")</f>
        <v/>
      </c>
      <c r="M3478" s="347" t="s">
        <v>10536</v>
      </c>
      <c r="N3478" s="15" t="str">
        <f>IFERROR(INDEX(dbOrdini[ORDINE],MATCH(A3478,dbOrdini[CODICE
ANKER]*(dbOrdini[CODICE
SUPPLY]="GEN24"),0)),"")</f>
        <v/>
      </c>
      <c r="O3478" s="352" t="s">
        <v>8</v>
      </c>
      <c r="P3478" s="347" t="s">
        <v>7675</v>
      </c>
    </row>
    <row r="3479" spans="1:16">
      <c r="A3479" s="347" t="s">
        <v>7676</v>
      </c>
      <c r="B3479" s="348">
        <v>27</v>
      </c>
      <c r="C3479" s="347" t="s">
        <v>28152</v>
      </c>
      <c r="D3479" s="347" t="s">
        <v>7677</v>
      </c>
      <c r="E3479" s="347">
        <v>6</v>
      </c>
      <c r="F3479" s="347">
        <v>0.7</v>
      </c>
      <c r="G3479" s="347" t="s">
        <v>11</v>
      </c>
      <c r="H3479" s="349">
        <v>46</v>
      </c>
      <c r="I3479" s="350" t="s">
        <v>12</v>
      </c>
      <c r="J3479" s="351">
        <f t="shared" si="54"/>
        <v>129</v>
      </c>
      <c r="K3479" s="351">
        <v>21.5</v>
      </c>
      <c r="L3479" s="3" t="str">
        <f>IFERROR(INDEX(dbOrdini[PREZZO
VINOLUX],MATCH(A3479,dbOrdini[CODICE
ANKER],0)),"")</f>
        <v/>
      </c>
      <c r="M3479" s="347" t="s">
        <v>10536</v>
      </c>
      <c r="N3479" s="15" t="str">
        <f>IFERROR(INDEX(dbOrdini[ORDINE],MATCH(A3479,dbOrdini[CODICE
ANKER]*(dbOrdini[CODICE
SUPPLY]="GEN24"),0)),"")</f>
        <v/>
      </c>
      <c r="O3479" s="352" t="s">
        <v>8</v>
      </c>
      <c r="P3479" s="347" t="s">
        <v>7678</v>
      </c>
    </row>
    <row r="3480" spans="1:16">
      <c r="A3480" s="347" t="s">
        <v>7679</v>
      </c>
      <c r="B3480" s="348">
        <v>0</v>
      </c>
      <c r="C3480" s="347" t="s">
        <v>28152</v>
      </c>
      <c r="D3480" s="347" t="s">
        <v>7680</v>
      </c>
      <c r="E3480" s="347">
        <v>6</v>
      </c>
      <c r="F3480" s="347">
        <v>0.7</v>
      </c>
      <c r="G3480" s="347" t="s">
        <v>11262</v>
      </c>
      <c r="H3480" s="349">
        <v>40</v>
      </c>
      <c r="I3480" s="350" t="s">
        <v>12</v>
      </c>
      <c r="J3480" s="351">
        <f t="shared" si="54"/>
        <v>73.199999999999989</v>
      </c>
      <c r="K3480" s="351">
        <v>12.2</v>
      </c>
      <c r="L3480" s="3" t="str">
        <f>IFERROR(INDEX(dbOrdini[PREZZO
VINOLUX],MATCH(A3480,dbOrdini[CODICE
ANKER],0)),"")</f>
        <v/>
      </c>
      <c r="M3480" s="347" t="s">
        <v>10536</v>
      </c>
      <c r="N3480" s="15" t="str">
        <f>IFERROR(INDEX(dbOrdini[ORDINE],MATCH(A3480,dbOrdini[CODICE
ANKER]*(dbOrdini[CODICE
SUPPLY]="GEN24"),0)),"")</f>
        <v/>
      </c>
      <c r="O3480" s="352" t="s">
        <v>8</v>
      </c>
      <c r="P3480" s="347" t="s">
        <v>7681</v>
      </c>
    </row>
    <row r="3481" spans="1:16">
      <c r="A3481" s="347" t="s">
        <v>7684</v>
      </c>
      <c r="B3481" s="348">
        <v>144</v>
      </c>
      <c r="C3481" s="347" t="s">
        <v>28152</v>
      </c>
      <c r="D3481" s="347" t="s">
        <v>7685</v>
      </c>
      <c r="E3481" s="347">
        <v>12</v>
      </c>
      <c r="F3481" s="347">
        <v>0.05</v>
      </c>
      <c r="G3481" s="347" t="s">
        <v>11</v>
      </c>
      <c r="H3481" s="349">
        <v>40</v>
      </c>
      <c r="I3481" s="350" t="s">
        <v>12</v>
      </c>
      <c r="J3481" s="351">
        <f t="shared" si="54"/>
        <v>12</v>
      </c>
      <c r="K3481" s="351">
        <v>1</v>
      </c>
      <c r="L3481" s="3" t="str">
        <f>IFERROR(INDEX(dbOrdini[PREZZO
VINOLUX],MATCH(A3481,dbOrdini[CODICE
ANKER],0)),"")</f>
        <v/>
      </c>
      <c r="M3481" s="347" t="s">
        <v>10535</v>
      </c>
      <c r="N3481" s="15" t="str">
        <f>IFERROR(INDEX(dbOrdini[ORDINE],MATCH(A3481,dbOrdini[CODICE
ANKER]*(dbOrdini[CODICE
SUPPLY]="GEN24"),0)),"")</f>
        <v/>
      </c>
      <c r="O3481" s="352" t="s">
        <v>8</v>
      </c>
      <c r="P3481" s="347" t="s">
        <v>7686</v>
      </c>
    </row>
    <row r="3482" spans="1:16">
      <c r="A3482" s="347" t="s">
        <v>7687</v>
      </c>
      <c r="B3482" s="348">
        <v>3</v>
      </c>
      <c r="C3482" s="347" t="s">
        <v>28152</v>
      </c>
      <c r="D3482" s="347" t="s">
        <v>7688</v>
      </c>
      <c r="E3482" s="347">
        <v>6</v>
      </c>
      <c r="F3482" s="347">
        <v>0.7</v>
      </c>
      <c r="G3482" s="347" t="s">
        <v>11</v>
      </c>
      <c r="H3482" s="349">
        <v>50.6</v>
      </c>
      <c r="I3482" s="350" t="s">
        <v>12</v>
      </c>
      <c r="J3482" s="351">
        <f t="shared" si="54"/>
        <v>1440</v>
      </c>
      <c r="K3482" s="351">
        <v>240</v>
      </c>
      <c r="L3482" s="3" t="str">
        <f>IFERROR(INDEX(dbOrdini[PREZZO
VINOLUX],MATCH(A3482,dbOrdini[CODICE
ANKER],0)),"")</f>
        <v/>
      </c>
      <c r="M3482" s="347" t="s">
        <v>10536</v>
      </c>
      <c r="N3482" s="15" t="str">
        <f>IFERROR(INDEX(dbOrdini[ORDINE],MATCH(A3482,dbOrdini[CODICE
ANKER]*(dbOrdini[CODICE
SUPPLY]="GEN24"),0)),"")</f>
        <v/>
      </c>
      <c r="O3482" s="352" t="s">
        <v>8</v>
      </c>
      <c r="P3482" s="347" t="s">
        <v>7689</v>
      </c>
    </row>
    <row r="3483" spans="1:16">
      <c r="A3483" s="347" t="s">
        <v>7690</v>
      </c>
      <c r="B3483" s="348">
        <v>410</v>
      </c>
      <c r="C3483" s="347" t="s">
        <v>28152</v>
      </c>
      <c r="D3483" s="347" t="s">
        <v>7691</v>
      </c>
      <c r="E3483" s="347">
        <v>6</v>
      </c>
      <c r="F3483" s="347">
        <v>0.7</v>
      </c>
      <c r="G3483" s="347" t="s">
        <v>11</v>
      </c>
      <c r="H3483" s="349">
        <v>52.1</v>
      </c>
      <c r="I3483" s="350" t="s">
        <v>12</v>
      </c>
      <c r="J3483" s="351">
        <f t="shared" si="54"/>
        <v>145.19999999999999</v>
      </c>
      <c r="K3483" s="351">
        <v>24.2</v>
      </c>
      <c r="L3483" s="3" t="str">
        <f>IFERROR(INDEX(dbOrdini[PREZZO
VINOLUX],MATCH(A3483,dbOrdini[CODICE
ANKER],0)),"")</f>
        <v/>
      </c>
      <c r="M3483" s="347" t="s">
        <v>10536</v>
      </c>
      <c r="N3483" s="15" t="str">
        <f>IFERROR(INDEX(dbOrdini[ORDINE],MATCH(A3483,dbOrdini[CODICE
ANKER]*(dbOrdini[CODICE
SUPPLY]="GEN24"),0)),"")</f>
        <v/>
      </c>
      <c r="O3483" s="352" t="s">
        <v>8</v>
      </c>
      <c r="P3483" s="347" t="s">
        <v>7692</v>
      </c>
    </row>
    <row r="3484" spans="1:16">
      <c r="A3484" s="347" t="s">
        <v>7693</v>
      </c>
      <c r="B3484" s="348">
        <v>240</v>
      </c>
      <c r="C3484" s="347" t="s">
        <v>28152</v>
      </c>
      <c r="D3484" s="347" t="s">
        <v>7694</v>
      </c>
      <c r="E3484" s="347">
        <v>6</v>
      </c>
      <c r="F3484" s="347">
        <v>0.7</v>
      </c>
      <c r="G3484" s="347" t="s">
        <v>11</v>
      </c>
      <c r="H3484" s="349">
        <v>54.1</v>
      </c>
      <c r="I3484" s="350" t="s">
        <v>12</v>
      </c>
      <c r="J3484" s="351">
        <f t="shared" si="54"/>
        <v>141</v>
      </c>
      <c r="K3484" s="351">
        <v>23.5</v>
      </c>
      <c r="L3484" s="3" t="str">
        <f>IFERROR(INDEX(dbOrdini[PREZZO
VINOLUX],MATCH(A3484,dbOrdini[CODICE
ANKER],0)),"")</f>
        <v/>
      </c>
      <c r="M3484" s="347" t="s">
        <v>10536</v>
      </c>
      <c r="N3484" s="15" t="str">
        <f>IFERROR(INDEX(dbOrdini[ORDINE],MATCH(A3484,dbOrdini[CODICE
ANKER]*(dbOrdini[CODICE
SUPPLY]="GEN24"),0)),"")</f>
        <v/>
      </c>
      <c r="O3484" s="352" t="s">
        <v>8</v>
      </c>
      <c r="P3484" s="347" t="s">
        <v>7695</v>
      </c>
    </row>
    <row r="3485" spans="1:16">
      <c r="A3485" s="347" t="s">
        <v>7696</v>
      </c>
      <c r="B3485" s="348">
        <v>262</v>
      </c>
      <c r="C3485" s="347" t="s">
        <v>28152</v>
      </c>
      <c r="D3485" s="347" t="s">
        <v>7697</v>
      </c>
      <c r="E3485" s="347">
        <v>6</v>
      </c>
      <c r="F3485" s="347">
        <v>0.7</v>
      </c>
      <c r="G3485" s="347" t="s">
        <v>11</v>
      </c>
      <c r="H3485" s="349">
        <v>46</v>
      </c>
      <c r="I3485" s="350" t="s">
        <v>12</v>
      </c>
      <c r="J3485" s="351">
        <f t="shared" si="54"/>
        <v>107.10000000000001</v>
      </c>
      <c r="K3485" s="351">
        <v>17.850000000000001</v>
      </c>
      <c r="L3485" s="3" t="str">
        <f>IFERROR(INDEX(dbOrdini[PREZZO
VINOLUX],MATCH(A3485,dbOrdini[CODICE
ANKER],0)),"")</f>
        <v/>
      </c>
      <c r="M3485" s="347" t="s">
        <v>10536</v>
      </c>
      <c r="N3485" s="15" t="str">
        <f>IFERROR(INDEX(dbOrdini[ORDINE],MATCH(A3485,dbOrdini[CODICE
ANKER]*(dbOrdini[CODICE
SUPPLY]="GEN24"),0)),"")</f>
        <v/>
      </c>
      <c r="O3485" s="352" t="s">
        <v>8</v>
      </c>
      <c r="P3485" s="347" t="s">
        <v>7698</v>
      </c>
    </row>
    <row r="3486" spans="1:16">
      <c r="A3486" s="347" t="s">
        <v>7699</v>
      </c>
      <c r="B3486" s="348">
        <v>344</v>
      </c>
      <c r="C3486" s="347" t="s">
        <v>28152</v>
      </c>
      <c r="D3486" s="347" t="s">
        <v>7700</v>
      </c>
      <c r="E3486" s="347">
        <v>6</v>
      </c>
      <c r="F3486" s="347">
        <v>0.75</v>
      </c>
      <c r="G3486" s="347" t="s">
        <v>11262</v>
      </c>
      <c r="H3486" s="349">
        <v>15</v>
      </c>
      <c r="I3486" s="350" t="s">
        <v>12</v>
      </c>
      <c r="J3486" s="351">
        <f t="shared" si="54"/>
        <v>19.5</v>
      </c>
      <c r="K3486" s="351">
        <v>3.25</v>
      </c>
      <c r="L3486" s="3" t="str">
        <f>IFERROR(INDEX(dbOrdini[PREZZO
VINOLUX],MATCH(A3486,dbOrdini[CODICE
ANKER],0)),"")</f>
        <v/>
      </c>
      <c r="M3486" s="347" t="s">
        <v>28304</v>
      </c>
      <c r="N3486" s="15" t="str">
        <f>IFERROR(INDEX(dbOrdini[ORDINE],MATCH(A3486,dbOrdini[CODICE
ANKER]*(dbOrdini[CODICE
SUPPLY]="GEN24"),0)),"")</f>
        <v/>
      </c>
      <c r="O3486" s="352" t="s">
        <v>8</v>
      </c>
      <c r="P3486" s="347" t="s">
        <v>7701</v>
      </c>
    </row>
    <row r="3487" spans="1:16">
      <c r="A3487" s="347" t="s">
        <v>7702</v>
      </c>
      <c r="B3487" s="348">
        <v>128</v>
      </c>
      <c r="C3487" s="347" t="s">
        <v>28152</v>
      </c>
      <c r="D3487" s="347" t="s">
        <v>7703</v>
      </c>
      <c r="E3487" s="347">
        <v>6</v>
      </c>
      <c r="F3487" s="347">
        <v>0.75</v>
      </c>
      <c r="G3487" s="347" t="s">
        <v>11</v>
      </c>
      <c r="H3487" s="349">
        <v>15</v>
      </c>
      <c r="I3487" s="350" t="s">
        <v>12</v>
      </c>
      <c r="J3487" s="351">
        <f t="shared" si="54"/>
        <v>20.399999999999999</v>
      </c>
      <c r="K3487" s="351">
        <v>3.4</v>
      </c>
      <c r="L3487" s="3" t="str">
        <f>IFERROR(INDEX(dbOrdini[PREZZO
VINOLUX],MATCH(A3487,dbOrdini[CODICE
ANKER],0)),"")</f>
        <v/>
      </c>
      <c r="M3487" s="347" t="s">
        <v>28304</v>
      </c>
      <c r="N3487" s="15" t="str">
        <f>IFERROR(INDEX(dbOrdini[ORDINE],MATCH(A3487,dbOrdini[CODICE
ANKER]*(dbOrdini[CODICE
SUPPLY]="GEN24"),0)),"")</f>
        <v/>
      </c>
      <c r="O3487" s="352" t="s">
        <v>8</v>
      </c>
      <c r="P3487" s="347" t="s">
        <v>7704</v>
      </c>
    </row>
    <row r="3488" spans="1:16">
      <c r="A3488" s="347" t="s">
        <v>7705</v>
      </c>
      <c r="B3488" s="348">
        <v>291</v>
      </c>
      <c r="C3488" s="347" t="s">
        <v>28152</v>
      </c>
      <c r="D3488" s="347" t="s">
        <v>7706</v>
      </c>
      <c r="E3488" s="347">
        <v>6</v>
      </c>
      <c r="F3488" s="347">
        <v>0.75</v>
      </c>
      <c r="G3488" s="347" t="s">
        <v>11</v>
      </c>
      <c r="H3488" s="349">
        <v>15</v>
      </c>
      <c r="I3488" s="350" t="s">
        <v>12</v>
      </c>
      <c r="J3488" s="351">
        <f t="shared" si="54"/>
        <v>20.399999999999999</v>
      </c>
      <c r="K3488" s="351">
        <v>3.4</v>
      </c>
      <c r="L3488" s="3" t="str">
        <f>IFERROR(INDEX(dbOrdini[PREZZO
VINOLUX],MATCH(A3488,dbOrdini[CODICE
ANKER],0)),"")</f>
        <v/>
      </c>
      <c r="M3488" s="347" t="s">
        <v>28304</v>
      </c>
      <c r="N3488" s="15" t="str">
        <f>IFERROR(INDEX(dbOrdini[ORDINE],MATCH(A3488,dbOrdini[CODICE
ANKER]*(dbOrdini[CODICE
SUPPLY]="GEN24"),0)),"")</f>
        <v/>
      </c>
      <c r="O3488" s="352" t="s">
        <v>8</v>
      </c>
      <c r="P3488" s="347" t="s">
        <v>7707</v>
      </c>
    </row>
    <row r="3489" spans="1:16">
      <c r="A3489" s="347" t="s">
        <v>7708</v>
      </c>
      <c r="B3489" s="348">
        <v>24</v>
      </c>
      <c r="C3489" s="347" t="s">
        <v>28152</v>
      </c>
      <c r="D3489" s="347" t="s">
        <v>7709</v>
      </c>
      <c r="E3489" s="347">
        <v>6</v>
      </c>
      <c r="F3489" s="347">
        <v>0.75</v>
      </c>
      <c r="G3489" s="347" t="s">
        <v>11</v>
      </c>
      <c r="H3489" s="349">
        <v>12.5</v>
      </c>
      <c r="I3489" s="350" t="s">
        <v>12</v>
      </c>
      <c r="J3489" s="351">
        <f t="shared" si="54"/>
        <v>19.5</v>
      </c>
      <c r="K3489" s="351">
        <v>3.25</v>
      </c>
      <c r="L3489" s="3" t="str">
        <f>IFERROR(INDEX(dbOrdini[PREZZO
VINOLUX],MATCH(A3489,dbOrdini[CODICE
ANKER],0)),"")</f>
        <v/>
      </c>
      <c r="M3489" s="347" t="s">
        <v>28210</v>
      </c>
      <c r="N3489" s="15" t="str">
        <f>IFERROR(INDEX(dbOrdini[ORDINE],MATCH(A3489,dbOrdini[CODICE
ANKER]*(dbOrdini[CODICE
SUPPLY]="GEN24"),0)),"")</f>
        <v/>
      </c>
      <c r="O3489" s="352" t="s">
        <v>8</v>
      </c>
      <c r="P3489" s="347" t="s">
        <v>28991</v>
      </c>
    </row>
    <row r="3490" spans="1:16">
      <c r="A3490" s="347" t="s">
        <v>7710</v>
      </c>
      <c r="B3490" s="348">
        <v>42</v>
      </c>
      <c r="C3490" s="347" t="s">
        <v>28152</v>
      </c>
      <c r="D3490" s="347" t="s">
        <v>7711</v>
      </c>
      <c r="E3490" s="347">
        <v>6</v>
      </c>
      <c r="F3490" s="347">
        <v>0.75</v>
      </c>
      <c r="G3490" s="347" t="s">
        <v>11</v>
      </c>
      <c r="H3490" s="349">
        <v>12.5</v>
      </c>
      <c r="I3490" s="350" t="s">
        <v>12</v>
      </c>
      <c r="J3490" s="351">
        <f t="shared" si="54"/>
        <v>13.200000000000001</v>
      </c>
      <c r="K3490" s="351">
        <v>2.2000000000000002</v>
      </c>
      <c r="L3490" s="3" t="str">
        <f>IFERROR(INDEX(dbOrdini[PREZZO
VINOLUX],MATCH(A3490,dbOrdini[CODICE
ANKER],0)),"")</f>
        <v/>
      </c>
      <c r="M3490" s="347" t="s">
        <v>28211</v>
      </c>
      <c r="N3490" s="15" t="str">
        <f>IFERROR(INDEX(dbOrdini[ORDINE],MATCH(A3490,dbOrdini[CODICE
ANKER]*(dbOrdini[CODICE
SUPPLY]="GEN24"),0)),"")</f>
        <v/>
      </c>
      <c r="O3490" s="352" t="s">
        <v>8</v>
      </c>
      <c r="P3490" s="347" t="s">
        <v>28991</v>
      </c>
    </row>
    <row r="3491" spans="1:16">
      <c r="A3491" s="347" t="s">
        <v>7712</v>
      </c>
      <c r="B3491" s="348">
        <v>91</v>
      </c>
      <c r="C3491" s="347" t="s">
        <v>28152</v>
      </c>
      <c r="D3491" s="347" t="s">
        <v>7713</v>
      </c>
      <c r="E3491" s="347">
        <v>6</v>
      </c>
      <c r="F3491" s="347">
        <v>0.75</v>
      </c>
      <c r="G3491" s="347" t="s">
        <v>11</v>
      </c>
      <c r="H3491" s="349">
        <v>17</v>
      </c>
      <c r="I3491" s="350" t="s">
        <v>12</v>
      </c>
      <c r="J3491" s="351">
        <f t="shared" si="54"/>
        <v>27.900000000000002</v>
      </c>
      <c r="K3491" s="351">
        <v>4.6500000000000004</v>
      </c>
      <c r="L3491" s="3" t="str">
        <f>IFERROR(INDEX(dbOrdini[PREZZO
VINOLUX],MATCH(A3491,dbOrdini[CODICE
ANKER],0)),"")</f>
        <v/>
      </c>
      <c r="M3491" s="347" t="s">
        <v>28352</v>
      </c>
      <c r="N3491" s="15" t="str">
        <f>IFERROR(INDEX(dbOrdini[ORDINE],MATCH(A3491,dbOrdini[CODICE
ANKER]*(dbOrdini[CODICE
SUPPLY]="GEN24"),0)),"")</f>
        <v/>
      </c>
      <c r="O3491" s="352" t="s">
        <v>8</v>
      </c>
      <c r="P3491" s="347" t="s">
        <v>7714</v>
      </c>
    </row>
    <row r="3492" spans="1:16">
      <c r="A3492" s="347" t="s">
        <v>28992</v>
      </c>
      <c r="B3492" s="348">
        <v>54</v>
      </c>
      <c r="C3492" s="347" t="s">
        <v>28152</v>
      </c>
      <c r="D3492" s="347" t="s">
        <v>28993</v>
      </c>
      <c r="E3492" s="347">
        <v>6</v>
      </c>
      <c r="F3492" s="347">
        <v>0.7</v>
      </c>
      <c r="G3492" s="347" t="s">
        <v>11</v>
      </c>
      <c r="H3492" s="349">
        <v>46</v>
      </c>
      <c r="I3492" s="350" t="s">
        <v>12</v>
      </c>
      <c r="J3492" s="351">
        <f t="shared" si="54"/>
        <v>133.5</v>
      </c>
      <c r="K3492" s="351">
        <v>22.25</v>
      </c>
      <c r="L3492" s="3" t="str">
        <f>IFERROR(INDEX(dbOrdini[PREZZO
VINOLUX],MATCH(A3492,dbOrdini[CODICE
ANKER],0)),"")</f>
        <v/>
      </c>
      <c r="M3492" s="347" t="s">
        <v>10536</v>
      </c>
      <c r="N3492" s="15" t="str">
        <f>IFERROR(INDEX(dbOrdini[ORDINE],MATCH(A3492,dbOrdini[CODICE
ANKER]*(dbOrdini[CODICE
SUPPLY]="GEN24"),0)),"")</f>
        <v/>
      </c>
      <c r="O3492" s="352" t="s">
        <v>8</v>
      </c>
      <c r="P3492" s="347" t="s">
        <v>28994</v>
      </c>
    </row>
    <row r="3493" spans="1:16">
      <c r="A3493" s="347" t="s">
        <v>28995</v>
      </c>
      <c r="B3493" s="348">
        <v>11</v>
      </c>
      <c r="C3493" s="347" t="s">
        <v>28152</v>
      </c>
      <c r="D3493" s="347" t="s">
        <v>26504</v>
      </c>
      <c r="E3493" s="347">
        <v>6</v>
      </c>
      <c r="F3493" s="347">
        <v>0.7</v>
      </c>
      <c r="G3493" s="347" t="s">
        <v>11</v>
      </c>
      <c r="H3493" s="349">
        <v>46</v>
      </c>
      <c r="I3493" s="350" t="s">
        <v>12</v>
      </c>
      <c r="J3493" s="351">
        <f t="shared" si="54"/>
        <v>111</v>
      </c>
      <c r="K3493" s="351">
        <v>18.5</v>
      </c>
      <c r="L3493" s="3" t="str">
        <f>IFERROR(INDEX(dbOrdini[PREZZO
VINOLUX],MATCH(A3493,dbOrdini[CODICE
ANKER],0)),"")</f>
        <v/>
      </c>
      <c r="M3493" s="347" t="s">
        <v>10536</v>
      </c>
      <c r="N3493" s="15" t="str">
        <f>IFERROR(INDEX(dbOrdini[ORDINE],MATCH(A3493,dbOrdini[CODICE
ANKER]*(dbOrdini[CODICE
SUPPLY]="GEN24"),0)),"")</f>
        <v/>
      </c>
      <c r="O3493" s="352" t="s">
        <v>8</v>
      </c>
      <c r="P3493" s="347" t="s">
        <v>28996</v>
      </c>
    </row>
    <row r="3494" spans="1:16">
      <c r="A3494" s="347" t="s">
        <v>28997</v>
      </c>
      <c r="B3494" s="348">
        <v>206</v>
      </c>
      <c r="C3494" s="347" t="s">
        <v>28152</v>
      </c>
      <c r="D3494" s="347" t="s">
        <v>26505</v>
      </c>
      <c r="E3494" s="347">
        <v>6</v>
      </c>
      <c r="F3494" s="347">
        <v>0.7</v>
      </c>
      <c r="G3494" s="347" t="s">
        <v>11</v>
      </c>
      <c r="H3494" s="349">
        <v>46</v>
      </c>
      <c r="I3494" s="350" t="s">
        <v>12</v>
      </c>
      <c r="J3494" s="351">
        <f t="shared" si="54"/>
        <v>171</v>
      </c>
      <c r="K3494" s="351">
        <v>28.5</v>
      </c>
      <c r="L3494" s="3" t="str">
        <f>IFERROR(INDEX(dbOrdini[PREZZO
VINOLUX],MATCH(A3494,dbOrdini[CODICE
ANKER],0)),"")</f>
        <v/>
      </c>
      <c r="M3494" s="347" t="s">
        <v>10536</v>
      </c>
      <c r="N3494" s="15" t="str">
        <f>IFERROR(INDEX(dbOrdini[ORDINE],MATCH(A3494,dbOrdini[CODICE
ANKER]*(dbOrdini[CODICE
SUPPLY]="GEN24"),0)),"")</f>
        <v/>
      </c>
      <c r="O3494" s="352" t="s">
        <v>8</v>
      </c>
      <c r="P3494" s="347" t="s">
        <v>28998</v>
      </c>
    </row>
    <row r="3495" spans="1:16">
      <c r="A3495" s="347" t="s">
        <v>7715</v>
      </c>
      <c r="B3495" s="348">
        <v>58</v>
      </c>
      <c r="C3495" s="347" t="s">
        <v>28152</v>
      </c>
      <c r="D3495" s="347" t="s">
        <v>7716</v>
      </c>
      <c r="E3495" s="347">
        <v>6</v>
      </c>
      <c r="F3495" s="347">
        <v>0.7</v>
      </c>
      <c r="G3495" s="347" t="s">
        <v>11</v>
      </c>
      <c r="H3495" s="349">
        <v>40</v>
      </c>
      <c r="I3495" s="350" t="s">
        <v>12</v>
      </c>
      <c r="J3495" s="351">
        <f t="shared" si="54"/>
        <v>25.5</v>
      </c>
      <c r="K3495" s="351">
        <v>4.25</v>
      </c>
      <c r="L3495" s="3" t="str">
        <f>IFERROR(INDEX(dbOrdini[PREZZO
VINOLUX],MATCH(A3495,dbOrdini[CODICE
ANKER],0)),"")</f>
        <v/>
      </c>
      <c r="M3495" s="347" t="s">
        <v>10549</v>
      </c>
      <c r="N3495" s="15" t="str">
        <f>IFERROR(INDEX(dbOrdini[ORDINE],MATCH(A3495,dbOrdini[CODICE
ANKER]*(dbOrdini[CODICE
SUPPLY]="GEN24"),0)),"")</f>
        <v/>
      </c>
      <c r="O3495" s="352" t="s">
        <v>8</v>
      </c>
      <c r="P3495" s="347" t="s">
        <v>7717</v>
      </c>
    </row>
    <row r="3496" spans="1:16">
      <c r="A3496" s="347" t="s">
        <v>7718</v>
      </c>
      <c r="B3496" s="348">
        <v>368</v>
      </c>
      <c r="C3496" s="347" t="s">
        <v>28152</v>
      </c>
      <c r="D3496" s="347" t="s">
        <v>7719</v>
      </c>
      <c r="E3496" s="347">
        <v>1</v>
      </c>
      <c r="F3496" s="347">
        <v>1</v>
      </c>
      <c r="G3496" s="347" t="s">
        <v>11</v>
      </c>
      <c r="H3496" s="349">
        <v>40</v>
      </c>
      <c r="I3496" s="350" t="s">
        <v>12</v>
      </c>
      <c r="J3496" s="351">
        <f t="shared" si="54"/>
        <v>37</v>
      </c>
      <c r="K3496" s="351">
        <v>37</v>
      </c>
      <c r="L3496" s="3" t="str">
        <f>IFERROR(INDEX(dbOrdini[PREZZO
VINOLUX],MATCH(A3496,dbOrdini[CODICE
ANKER],0)),"")</f>
        <v/>
      </c>
      <c r="M3496" s="347" t="s">
        <v>10533</v>
      </c>
      <c r="N3496" s="15" t="str">
        <f>IFERROR(INDEX(dbOrdini[ORDINE],MATCH(A3496,dbOrdini[CODICE
ANKER]*(dbOrdini[CODICE
SUPPLY]="GEN24"),0)),"")</f>
        <v/>
      </c>
      <c r="O3496" s="352" t="s">
        <v>8</v>
      </c>
      <c r="P3496" s="347" t="s">
        <v>7720</v>
      </c>
    </row>
    <row r="3497" spans="1:16">
      <c r="A3497" s="347" t="s">
        <v>7721</v>
      </c>
      <c r="B3497" s="348">
        <v>32</v>
      </c>
      <c r="C3497" s="347" t="s">
        <v>28152</v>
      </c>
      <c r="D3497" s="347" t="s">
        <v>7722</v>
      </c>
      <c r="E3497" s="347">
        <v>6</v>
      </c>
      <c r="F3497" s="347">
        <v>0.7</v>
      </c>
      <c r="G3497" s="347" t="s">
        <v>11</v>
      </c>
      <c r="H3497" s="349">
        <v>40</v>
      </c>
      <c r="I3497" s="350" t="s">
        <v>12</v>
      </c>
      <c r="J3497" s="351">
        <f t="shared" si="54"/>
        <v>42.599999999999994</v>
      </c>
      <c r="K3497" s="351">
        <v>7.1</v>
      </c>
      <c r="L3497" s="3" t="str">
        <f>IFERROR(INDEX(dbOrdini[PREZZO
VINOLUX],MATCH(A3497,dbOrdini[CODICE
ANKER],0)),"")</f>
        <v/>
      </c>
      <c r="M3497" s="347" t="s">
        <v>10556</v>
      </c>
      <c r="N3497" s="15" t="str">
        <f>IFERROR(INDEX(dbOrdini[ORDINE],MATCH(A3497,dbOrdini[CODICE
ANKER]*(dbOrdini[CODICE
SUPPLY]="GEN24"),0)),"")</f>
        <v/>
      </c>
      <c r="O3497" s="352" t="s">
        <v>8</v>
      </c>
      <c r="P3497" s="347" t="s">
        <v>7723</v>
      </c>
    </row>
    <row r="3498" spans="1:16">
      <c r="A3498" s="347" t="s">
        <v>7724</v>
      </c>
      <c r="B3498" s="348">
        <v>537</v>
      </c>
      <c r="C3498" s="347" t="s">
        <v>28152</v>
      </c>
      <c r="D3498" s="347" t="s">
        <v>7725</v>
      </c>
      <c r="E3498" s="347">
        <v>6</v>
      </c>
      <c r="F3498" s="347">
        <v>0.7</v>
      </c>
      <c r="G3498" s="347" t="s">
        <v>11</v>
      </c>
      <c r="H3498" s="349">
        <v>40</v>
      </c>
      <c r="I3498" s="350" t="s">
        <v>12</v>
      </c>
      <c r="J3498" s="351">
        <f t="shared" si="54"/>
        <v>59.699999999999996</v>
      </c>
      <c r="K3498" s="351">
        <v>9.9499999999999993</v>
      </c>
      <c r="L3498" s="3" t="str">
        <f>IFERROR(INDEX(dbOrdini[PREZZO
VINOLUX],MATCH(A3498,dbOrdini[CODICE
ANKER],0)),"")</f>
        <v/>
      </c>
      <c r="M3498" s="347" t="s">
        <v>10556</v>
      </c>
      <c r="N3498" s="15" t="str">
        <f>IFERROR(INDEX(dbOrdini[ORDINE],MATCH(A3498,dbOrdini[CODICE
ANKER]*(dbOrdini[CODICE
SUPPLY]="GEN24"),0)),"")</f>
        <v/>
      </c>
      <c r="O3498" s="352" t="s">
        <v>8</v>
      </c>
      <c r="P3498" s="347" t="s">
        <v>7726</v>
      </c>
    </row>
    <row r="3499" spans="1:16">
      <c r="A3499" s="347" t="s">
        <v>7727</v>
      </c>
      <c r="B3499" s="348">
        <v>80</v>
      </c>
      <c r="C3499" s="347" t="s">
        <v>28152</v>
      </c>
      <c r="D3499" s="347" t="s">
        <v>7728</v>
      </c>
      <c r="E3499" s="347">
        <v>6</v>
      </c>
      <c r="F3499" s="347">
        <v>0.7</v>
      </c>
      <c r="G3499" s="347" t="s">
        <v>11</v>
      </c>
      <c r="H3499" s="349">
        <v>40</v>
      </c>
      <c r="I3499" s="350" t="s">
        <v>12</v>
      </c>
      <c r="J3499" s="351">
        <f t="shared" si="54"/>
        <v>106.5</v>
      </c>
      <c r="K3499" s="351">
        <v>17.75</v>
      </c>
      <c r="L3499" s="3" t="str">
        <f>IFERROR(INDEX(dbOrdini[PREZZO
VINOLUX],MATCH(A3499,dbOrdini[CODICE
ANKER],0)),"")</f>
        <v/>
      </c>
      <c r="M3499" s="347" t="s">
        <v>10556</v>
      </c>
      <c r="N3499" s="15" t="str">
        <f>IFERROR(INDEX(dbOrdini[ORDINE],MATCH(A3499,dbOrdini[CODICE
ANKER]*(dbOrdini[CODICE
SUPPLY]="GEN24"),0)),"")</f>
        <v/>
      </c>
      <c r="O3499" s="352" t="s">
        <v>8</v>
      </c>
      <c r="P3499" s="347" t="s">
        <v>7729</v>
      </c>
    </row>
    <row r="3500" spans="1:16">
      <c r="A3500" s="347" t="s">
        <v>7733</v>
      </c>
      <c r="B3500" s="348">
        <v>0</v>
      </c>
      <c r="C3500" s="347" t="s">
        <v>28152</v>
      </c>
      <c r="D3500" s="347" t="s">
        <v>7731</v>
      </c>
      <c r="E3500" s="347">
        <v>12</v>
      </c>
      <c r="F3500" s="347">
        <v>1</v>
      </c>
      <c r="G3500" s="347" t="s">
        <v>11</v>
      </c>
      <c r="H3500" s="349">
        <v>40</v>
      </c>
      <c r="I3500" s="350" t="s">
        <v>12</v>
      </c>
      <c r="J3500" s="351">
        <f t="shared" si="54"/>
        <v>97.800000000000011</v>
      </c>
      <c r="K3500" s="351">
        <v>8.15</v>
      </c>
      <c r="L3500" s="3" t="str">
        <f>IFERROR(INDEX(dbOrdini[PREZZO
VINOLUX],MATCH(A3500,dbOrdini[CODICE
ANKER],0)),"")</f>
        <v/>
      </c>
      <c r="M3500" s="347" t="s">
        <v>28519</v>
      </c>
      <c r="N3500" s="15" t="str">
        <f>IFERROR(INDEX(dbOrdini[ORDINE],MATCH(A3500,dbOrdini[CODICE
ANKER]*(dbOrdini[CODICE
SUPPLY]="GEN24"),0)),"")</f>
        <v/>
      </c>
      <c r="O3500" s="352" t="s">
        <v>8</v>
      </c>
      <c r="P3500" s="347" t="s">
        <v>7734</v>
      </c>
    </row>
    <row r="3501" spans="1:16">
      <c r="A3501" s="347" t="s">
        <v>7730</v>
      </c>
      <c r="B3501" s="348">
        <v>187</v>
      </c>
      <c r="C3501" s="347" t="s">
        <v>28152</v>
      </c>
      <c r="D3501" s="347" t="s">
        <v>7731</v>
      </c>
      <c r="E3501" s="347">
        <v>6</v>
      </c>
      <c r="F3501" s="347">
        <v>0.7</v>
      </c>
      <c r="G3501" s="347" t="s">
        <v>11</v>
      </c>
      <c r="H3501" s="349">
        <v>40</v>
      </c>
      <c r="I3501" s="350" t="s">
        <v>12</v>
      </c>
      <c r="J3501" s="351">
        <f t="shared" si="54"/>
        <v>41.099999999999994</v>
      </c>
      <c r="K3501" s="351">
        <v>6.85</v>
      </c>
      <c r="L3501" s="3" t="str">
        <f>IFERROR(INDEX(dbOrdini[PREZZO
VINOLUX],MATCH(A3501,dbOrdini[CODICE
ANKER],0)),"")</f>
        <v/>
      </c>
      <c r="M3501" s="347" t="s">
        <v>28519</v>
      </c>
      <c r="N3501" s="15" t="str">
        <f>IFERROR(INDEX(dbOrdini[ORDINE],MATCH(A3501,dbOrdini[CODICE
ANKER]*(dbOrdini[CODICE
SUPPLY]="GEN24"),0)),"")</f>
        <v/>
      </c>
      <c r="O3501" s="352" t="s">
        <v>8</v>
      </c>
      <c r="P3501" s="347" t="s">
        <v>7732</v>
      </c>
    </row>
    <row r="3502" spans="1:16">
      <c r="A3502" s="347" t="s">
        <v>7735</v>
      </c>
      <c r="B3502" s="348">
        <v>133</v>
      </c>
      <c r="C3502" s="347" t="s">
        <v>28152</v>
      </c>
      <c r="D3502" s="347" t="s">
        <v>7736</v>
      </c>
      <c r="E3502" s="347">
        <v>6</v>
      </c>
      <c r="F3502" s="347">
        <v>0.7</v>
      </c>
      <c r="G3502" s="347" t="s">
        <v>11</v>
      </c>
      <c r="H3502" s="349">
        <v>68</v>
      </c>
      <c r="I3502" s="350" t="s">
        <v>12</v>
      </c>
      <c r="J3502" s="351">
        <f t="shared" si="54"/>
        <v>93</v>
      </c>
      <c r="K3502" s="351">
        <v>15.5</v>
      </c>
      <c r="L3502" s="3" t="str">
        <f>IFERROR(INDEX(dbOrdini[PREZZO
VINOLUX],MATCH(A3502,dbOrdini[CODICE
ANKER],0)),"")</f>
        <v/>
      </c>
      <c r="M3502" s="347" t="s">
        <v>28163</v>
      </c>
      <c r="N3502" s="15" t="str">
        <f>IFERROR(INDEX(dbOrdini[ORDINE],MATCH(A3502,dbOrdini[CODICE
ANKER]*(dbOrdini[CODICE
SUPPLY]="GEN24"),0)),"")</f>
        <v/>
      </c>
      <c r="O3502" s="352" t="s">
        <v>8</v>
      </c>
      <c r="P3502" s="347" t="s">
        <v>7737</v>
      </c>
    </row>
    <row r="3503" spans="1:16">
      <c r="A3503" s="347" t="s">
        <v>11908</v>
      </c>
      <c r="B3503" s="348">
        <v>1608</v>
      </c>
      <c r="C3503" s="347" t="s">
        <v>28152</v>
      </c>
      <c r="D3503" s="347" t="s">
        <v>7738</v>
      </c>
      <c r="E3503" s="347">
        <v>24</v>
      </c>
      <c r="F3503" s="347">
        <v>0.33</v>
      </c>
      <c r="G3503" s="347" t="s">
        <v>11</v>
      </c>
      <c r="H3503" s="349">
        <v>5</v>
      </c>
      <c r="I3503" s="350" t="s">
        <v>12</v>
      </c>
      <c r="J3503" s="351">
        <f t="shared" si="54"/>
        <v>14.879999999999999</v>
      </c>
      <c r="K3503" s="351">
        <v>0.62</v>
      </c>
      <c r="L3503" s="3" t="str">
        <f>IFERROR(INDEX(dbOrdini[PREZZO
VINOLUX],MATCH(A3503,dbOrdini[CODICE
ANKER],0)),"")</f>
        <v/>
      </c>
      <c r="M3503" s="347" t="s">
        <v>28306</v>
      </c>
      <c r="N3503" s="15" t="str">
        <f>IFERROR(INDEX(dbOrdini[ORDINE],MATCH(A3503,dbOrdini[CODICE
ANKER]*(dbOrdini[CODICE
SUPPLY]="GEN24"),0)),"")</f>
        <v/>
      </c>
      <c r="O3503" s="352" t="s">
        <v>8</v>
      </c>
      <c r="P3503" s="347" t="s">
        <v>11909</v>
      </c>
    </row>
    <row r="3504" spans="1:16">
      <c r="A3504" s="347" t="s">
        <v>7739</v>
      </c>
      <c r="B3504" s="348">
        <v>0</v>
      </c>
      <c r="C3504" s="347" t="s">
        <v>28152</v>
      </c>
      <c r="D3504" s="347" t="s">
        <v>7740</v>
      </c>
      <c r="E3504" s="347">
        <v>24</v>
      </c>
      <c r="F3504" s="347">
        <v>0.33</v>
      </c>
      <c r="G3504" s="347" t="s">
        <v>11</v>
      </c>
      <c r="H3504" s="349">
        <v>4.7</v>
      </c>
      <c r="I3504" s="350" t="s">
        <v>12</v>
      </c>
      <c r="J3504" s="351">
        <f t="shared" si="54"/>
        <v>13.919999999999998</v>
      </c>
      <c r="K3504" s="351">
        <v>0.57999999999999996</v>
      </c>
      <c r="L3504" s="3" t="str">
        <f>IFERROR(INDEX(dbOrdini[PREZZO
VINOLUX],MATCH(A3504,dbOrdini[CODICE
ANKER],0)),"")</f>
        <v/>
      </c>
      <c r="M3504" s="347" t="s">
        <v>28306</v>
      </c>
      <c r="N3504" s="15" t="str">
        <f>IFERROR(INDEX(dbOrdini[ORDINE],MATCH(A3504,dbOrdini[CODICE
ANKER]*(dbOrdini[CODICE
SUPPLY]="GEN24"),0)),"")</f>
        <v/>
      </c>
      <c r="O3504" s="352" t="s">
        <v>8</v>
      </c>
      <c r="P3504" s="347" t="s">
        <v>7741</v>
      </c>
    </row>
    <row r="3505" spans="1:16">
      <c r="A3505" s="347" t="s">
        <v>7742</v>
      </c>
      <c r="B3505" s="348">
        <v>53</v>
      </c>
      <c r="C3505" s="347" t="s">
        <v>28152</v>
      </c>
      <c r="D3505" s="347" t="s">
        <v>7743</v>
      </c>
      <c r="E3505" s="347">
        <v>6</v>
      </c>
      <c r="F3505" s="347">
        <v>0.75</v>
      </c>
      <c r="G3505" s="347" t="s">
        <v>11</v>
      </c>
      <c r="H3505" s="349">
        <v>12.5</v>
      </c>
      <c r="I3505" s="350" t="s">
        <v>12</v>
      </c>
      <c r="J3505" s="351">
        <f t="shared" si="54"/>
        <v>780</v>
      </c>
      <c r="K3505" s="351">
        <v>130</v>
      </c>
      <c r="L3505" s="3" t="str">
        <f>IFERROR(INDEX(dbOrdini[PREZZO
VINOLUX],MATCH(A3505,dbOrdini[CODICE
ANKER],0)),"")</f>
        <v/>
      </c>
      <c r="M3505" s="347" t="s">
        <v>28233</v>
      </c>
      <c r="N3505" s="15" t="str">
        <f>IFERROR(INDEX(dbOrdini[ORDINE],MATCH(A3505,dbOrdini[CODICE
ANKER]*(dbOrdini[CODICE
SUPPLY]="GEN24"),0)),"")</f>
        <v/>
      </c>
      <c r="O3505" s="352" t="s">
        <v>8</v>
      </c>
      <c r="P3505" s="347" t="s">
        <v>7744</v>
      </c>
    </row>
    <row r="3506" spans="1:16">
      <c r="A3506" s="347" t="s">
        <v>28999</v>
      </c>
      <c r="B3506" s="348">
        <v>0</v>
      </c>
      <c r="C3506" s="347" t="s">
        <v>28152</v>
      </c>
      <c r="D3506" s="347" t="s">
        <v>29000</v>
      </c>
      <c r="E3506" s="347">
        <v>6</v>
      </c>
      <c r="F3506" s="347">
        <v>0.75</v>
      </c>
      <c r="G3506" s="347" t="s">
        <v>11</v>
      </c>
      <c r="H3506" s="349">
        <v>12.5</v>
      </c>
      <c r="I3506" s="350" t="s">
        <v>12</v>
      </c>
      <c r="J3506" s="351">
        <f t="shared" si="54"/>
        <v>256.20000000000005</v>
      </c>
      <c r="K3506" s="351">
        <v>42.7</v>
      </c>
      <c r="L3506" s="3" t="str">
        <f>IFERROR(INDEX(dbOrdini[PREZZO
VINOLUX],MATCH(A3506,dbOrdini[CODICE
ANKER],0)),"")</f>
        <v/>
      </c>
      <c r="M3506" t="s">
        <v>16</v>
      </c>
      <c r="N3506" s="15" t="str">
        <f>IFERROR(INDEX(dbOrdini[ORDINE],MATCH(A3506,dbOrdini[CODICE
ANKER]*(dbOrdini[CODICE
SUPPLY]="GEN24"),0)),"")</f>
        <v/>
      </c>
      <c r="O3506" s="352" t="s">
        <v>8</v>
      </c>
      <c r="P3506" s="347" t="s">
        <v>29001</v>
      </c>
    </row>
    <row r="3507" spans="1:16">
      <c r="A3507" s="347" t="s">
        <v>29002</v>
      </c>
      <c r="B3507" s="348">
        <v>0</v>
      </c>
      <c r="C3507" s="347" t="s">
        <v>28152</v>
      </c>
      <c r="D3507" s="347" t="s">
        <v>7746</v>
      </c>
      <c r="E3507" s="347">
        <v>6</v>
      </c>
      <c r="F3507" s="347">
        <v>0.75</v>
      </c>
      <c r="G3507" s="347" t="s">
        <v>11</v>
      </c>
      <c r="H3507" s="349">
        <v>12</v>
      </c>
      <c r="I3507" s="350" t="s">
        <v>12</v>
      </c>
      <c r="J3507" s="351">
        <f t="shared" si="54"/>
        <v>240</v>
      </c>
      <c r="K3507" s="351">
        <v>40</v>
      </c>
      <c r="L3507" s="3" t="str">
        <f>IFERROR(INDEX(dbOrdini[PREZZO
VINOLUX],MATCH(A3507,dbOrdini[CODICE
ANKER],0)),"")</f>
        <v/>
      </c>
      <c r="M3507" s="347" t="s">
        <v>28233</v>
      </c>
      <c r="N3507" s="15" t="str">
        <f>IFERROR(INDEX(dbOrdini[ORDINE],MATCH(A3507,dbOrdini[CODICE
ANKER]*(dbOrdini[CODICE
SUPPLY]="GEN24"),0)),"")</f>
        <v/>
      </c>
      <c r="O3507" s="352" t="s">
        <v>8</v>
      </c>
      <c r="P3507" s="347" t="s">
        <v>7747</v>
      </c>
    </row>
    <row r="3508" spans="1:16">
      <c r="A3508" s="347" t="s">
        <v>7745</v>
      </c>
      <c r="B3508" s="348">
        <v>501</v>
      </c>
      <c r="C3508" s="347" t="s">
        <v>28152</v>
      </c>
      <c r="D3508" s="347" t="s">
        <v>7746</v>
      </c>
      <c r="E3508" s="347">
        <v>6</v>
      </c>
      <c r="F3508" s="347">
        <v>0.75</v>
      </c>
      <c r="G3508" s="347" t="s">
        <v>11</v>
      </c>
      <c r="H3508" s="349">
        <v>12.5</v>
      </c>
      <c r="I3508" s="350" t="s">
        <v>12</v>
      </c>
      <c r="J3508" s="351">
        <f t="shared" si="54"/>
        <v>227.70000000000002</v>
      </c>
      <c r="K3508" s="351">
        <v>37.950000000000003</v>
      </c>
      <c r="L3508" s="3" t="str">
        <f>IFERROR(INDEX(dbOrdini[PREZZO
VINOLUX],MATCH(A3508,dbOrdini[CODICE
ANKER],0)),"")</f>
        <v/>
      </c>
      <c r="M3508" s="347" t="s">
        <v>28233</v>
      </c>
      <c r="N3508" s="15" t="str">
        <f>IFERROR(INDEX(dbOrdini[ORDINE],MATCH(A3508,dbOrdini[CODICE
ANKER]*(dbOrdini[CODICE
SUPPLY]="GEN24"),0)),"")</f>
        <v/>
      </c>
      <c r="O3508" s="352" t="s">
        <v>8</v>
      </c>
      <c r="P3508" s="347" t="s">
        <v>7747</v>
      </c>
    </row>
    <row r="3509" spans="1:16">
      <c r="A3509" s="347" t="s">
        <v>7748</v>
      </c>
      <c r="B3509" s="348">
        <v>0</v>
      </c>
      <c r="C3509" s="347" t="s">
        <v>28152</v>
      </c>
      <c r="D3509" s="347" t="s">
        <v>7749</v>
      </c>
      <c r="E3509" s="347">
        <v>3</v>
      </c>
      <c r="F3509" s="347">
        <v>0.02</v>
      </c>
      <c r="G3509" s="347" t="s">
        <v>11</v>
      </c>
      <c r="H3509" s="349">
        <v>45</v>
      </c>
      <c r="I3509" s="350" t="s">
        <v>12</v>
      </c>
      <c r="J3509" s="351">
        <f t="shared" si="54"/>
        <v>3.1500000000000004</v>
      </c>
      <c r="K3509" s="351">
        <v>1.05</v>
      </c>
      <c r="L3509" s="3" t="str">
        <f>IFERROR(INDEX(dbOrdini[PREZZO
VINOLUX],MATCH(A3509,dbOrdini[CODICE
ANKER],0)),"")</f>
        <v/>
      </c>
      <c r="M3509" s="347" t="s">
        <v>28195</v>
      </c>
      <c r="N3509" s="15" t="str">
        <f>IFERROR(INDEX(dbOrdini[ORDINE],MATCH(A3509,dbOrdini[CODICE
ANKER]*(dbOrdini[CODICE
SUPPLY]="GEN24"),0)),"")</f>
        <v/>
      </c>
      <c r="O3509" s="352" t="s">
        <v>8</v>
      </c>
      <c r="P3509" s="347" t="s">
        <v>7750</v>
      </c>
    </row>
    <row r="3510" spans="1:16">
      <c r="A3510" s="347" t="s">
        <v>7751</v>
      </c>
      <c r="B3510" s="348">
        <v>0</v>
      </c>
      <c r="C3510" s="347" t="s">
        <v>28152</v>
      </c>
      <c r="D3510" s="347" t="s">
        <v>7752</v>
      </c>
      <c r="E3510" s="347">
        <v>12</v>
      </c>
      <c r="F3510" s="347">
        <v>148</v>
      </c>
      <c r="G3510" s="347" t="s">
        <v>754</v>
      </c>
      <c r="H3510" s="349">
        <v>35</v>
      </c>
      <c r="I3510" s="350" t="s">
        <v>12</v>
      </c>
      <c r="J3510" s="351">
        <f t="shared" si="54"/>
        <v>91.199999999999989</v>
      </c>
      <c r="K3510" s="351">
        <v>7.6</v>
      </c>
      <c r="L3510" s="3" t="str">
        <f>IFERROR(INDEX(dbOrdini[PREZZO
VINOLUX],MATCH(A3510,dbOrdini[CODICE
ANKER],0)),"")</f>
        <v/>
      </c>
      <c r="M3510" s="347" t="s">
        <v>28195</v>
      </c>
      <c r="N3510" s="15" t="str">
        <f>IFERROR(INDEX(dbOrdini[ORDINE],MATCH(A3510,dbOrdini[CODICE
ANKER]*(dbOrdini[CODICE
SUPPLY]="GEN24"),0)),"")</f>
        <v/>
      </c>
      <c r="O3510" s="352" t="s">
        <v>8</v>
      </c>
      <c r="P3510" s="347" t="s">
        <v>7753</v>
      </c>
    </row>
    <row r="3511" spans="1:16">
      <c r="A3511" s="347" t="s">
        <v>7754</v>
      </c>
      <c r="B3511" s="348">
        <v>0</v>
      </c>
      <c r="C3511" s="347" t="s">
        <v>28152</v>
      </c>
      <c r="D3511" s="347" t="s">
        <v>7755</v>
      </c>
      <c r="E3511" s="347">
        <v>6</v>
      </c>
      <c r="F3511" s="347">
        <v>0.75</v>
      </c>
      <c r="G3511" s="347" t="s">
        <v>11262</v>
      </c>
      <c r="H3511" s="349">
        <v>12.5</v>
      </c>
      <c r="I3511" s="350" t="s">
        <v>12</v>
      </c>
      <c r="J3511" s="351">
        <f t="shared" si="54"/>
        <v>171</v>
      </c>
      <c r="K3511" s="351">
        <v>28.5</v>
      </c>
      <c r="L3511" s="3" t="str">
        <f>IFERROR(INDEX(dbOrdini[PREZZO
VINOLUX],MATCH(A3511,dbOrdini[CODICE
ANKER],0)),"")</f>
        <v/>
      </c>
      <c r="M3511" s="347" t="s">
        <v>28233</v>
      </c>
      <c r="N3511" s="15" t="str">
        <f>IFERROR(INDEX(dbOrdini[ORDINE],MATCH(A3511,dbOrdini[CODICE
ANKER]*(dbOrdini[CODICE
SUPPLY]="GEN24"),0)),"")</f>
        <v/>
      </c>
      <c r="O3511" s="352" t="s">
        <v>8</v>
      </c>
      <c r="P3511" s="347" t="s">
        <v>7756</v>
      </c>
    </row>
    <row r="3512" spans="1:16">
      <c r="A3512" s="347" t="s">
        <v>29003</v>
      </c>
      <c r="B3512" s="348">
        <v>0</v>
      </c>
      <c r="C3512" s="347" t="s">
        <v>28152</v>
      </c>
      <c r="D3512" s="347" t="s">
        <v>7755</v>
      </c>
      <c r="E3512" s="347">
        <v>6</v>
      </c>
      <c r="F3512" s="347">
        <v>0.75</v>
      </c>
      <c r="G3512" s="347" t="s">
        <v>11</v>
      </c>
      <c r="H3512" s="349">
        <v>12</v>
      </c>
      <c r="I3512" s="350" t="s">
        <v>12</v>
      </c>
      <c r="J3512" s="351">
        <f t="shared" si="54"/>
        <v>174</v>
      </c>
      <c r="K3512" s="351">
        <v>29</v>
      </c>
      <c r="L3512" s="3" t="str">
        <f>IFERROR(INDEX(dbOrdini[PREZZO
VINOLUX],MATCH(A3512,dbOrdini[CODICE
ANKER],0)),"")</f>
        <v/>
      </c>
      <c r="M3512" s="347" t="s">
        <v>28233</v>
      </c>
      <c r="N3512" s="15" t="str">
        <f>IFERROR(INDEX(dbOrdini[ORDINE],MATCH(A3512,dbOrdini[CODICE
ANKER]*(dbOrdini[CODICE
SUPPLY]="GEN24"),0)),"")</f>
        <v/>
      </c>
      <c r="O3512" s="352" t="s">
        <v>8</v>
      </c>
      <c r="P3512" s="347" t="s">
        <v>29004</v>
      </c>
    </row>
    <row r="3513" spans="1:16">
      <c r="A3513" s="347" t="s">
        <v>29005</v>
      </c>
      <c r="B3513" s="348">
        <v>0</v>
      </c>
      <c r="C3513" s="347" t="s">
        <v>28152</v>
      </c>
      <c r="D3513" s="347" t="s">
        <v>26319</v>
      </c>
      <c r="E3513" s="347">
        <v>6</v>
      </c>
      <c r="F3513" s="347">
        <v>0.5</v>
      </c>
      <c r="G3513" s="347" t="s">
        <v>11</v>
      </c>
      <c r="H3513" s="349">
        <v>40</v>
      </c>
      <c r="I3513" s="350" t="s">
        <v>12</v>
      </c>
      <c r="J3513" s="351">
        <f t="shared" si="54"/>
        <v>91.5</v>
      </c>
      <c r="K3513" s="351">
        <v>15.25</v>
      </c>
      <c r="L3513" s="3" t="str">
        <f>IFERROR(INDEX(dbOrdini[PREZZO
VINOLUX],MATCH(A3513,dbOrdini[CODICE
ANKER],0)),"")</f>
        <v/>
      </c>
      <c r="M3513" s="347" t="s">
        <v>10535</v>
      </c>
      <c r="N3513" s="15" t="str">
        <f>IFERROR(INDEX(dbOrdini[ORDINE],MATCH(A3513,dbOrdini[CODICE
ANKER]*(dbOrdini[CODICE
SUPPLY]="GEN24"),0)),"")</f>
        <v/>
      </c>
      <c r="O3513" s="352" t="s">
        <v>8</v>
      </c>
      <c r="P3513" s="347" t="s">
        <v>29006</v>
      </c>
    </row>
    <row r="3514" spans="1:16">
      <c r="A3514" s="347" t="s">
        <v>7757</v>
      </c>
      <c r="B3514" s="348">
        <v>189</v>
      </c>
      <c r="C3514" s="347" t="s">
        <v>28152</v>
      </c>
      <c r="D3514" s="347" t="s">
        <v>7758</v>
      </c>
      <c r="E3514" s="347">
        <v>6</v>
      </c>
      <c r="F3514" s="347">
        <v>0.7</v>
      </c>
      <c r="G3514" s="347" t="s">
        <v>11</v>
      </c>
      <c r="H3514" s="349">
        <v>42</v>
      </c>
      <c r="I3514" s="350" t="s">
        <v>12</v>
      </c>
      <c r="J3514" s="351">
        <f t="shared" si="54"/>
        <v>94.800000000000011</v>
      </c>
      <c r="K3514" s="351">
        <v>15.8</v>
      </c>
      <c r="L3514" s="3" t="str">
        <f>IFERROR(INDEX(dbOrdini[PREZZO
VINOLUX],MATCH(A3514,dbOrdini[CODICE
ANKER],0)),"")</f>
        <v/>
      </c>
      <c r="M3514" s="347" t="s">
        <v>10537</v>
      </c>
      <c r="N3514" s="15" t="str">
        <f>IFERROR(INDEX(dbOrdini[ORDINE],MATCH(A3514,dbOrdini[CODICE
ANKER]*(dbOrdini[CODICE
SUPPLY]="GEN24"),0)),"")</f>
        <v/>
      </c>
      <c r="O3514" s="352" t="s">
        <v>8</v>
      </c>
      <c r="P3514" s="347" t="s">
        <v>7759</v>
      </c>
    </row>
    <row r="3515" spans="1:16">
      <c r="A3515" s="347" t="s">
        <v>7763</v>
      </c>
      <c r="B3515" s="348">
        <v>22</v>
      </c>
      <c r="C3515" s="347" t="s">
        <v>28152</v>
      </c>
      <c r="D3515" s="347" t="s">
        <v>7761</v>
      </c>
      <c r="E3515" s="347">
        <v>6</v>
      </c>
      <c r="F3515" s="347">
        <v>0.7</v>
      </c>
      <c r="G3515" s="347" t="s">
        <v>11</v>
      </c>
      <c r="H3515" s="349">
        <v>42</v>
      </c>
      <c r="I3515" s="350" t="s">
        <v>12</v>
      </c>
      <c r="J3515" s="351">
        <f t="shared" si="54"/>
        <v>99</v>
      </c>
      <c r="K3515" s="351">
        <v>16.5</v>
      </c>
      <c r="L3515" s="3" t="str">
        <f>IFERROR(INDEX(dbOrdini[PREZZO
VINOLUX],MATCH(A3515,dbOrdini[CODICE
ANKER],0)),"")</f>
        <v/>
      </c>
      <c r="M3515" s="347" t="s">
        <v>10537</v>
      </c>
      <c r="N3515" s="15" t="str">
        <f>IFERROR(INDEX(dbOrdini[ORDINE],MATCH(A3515,dbOrdini[CODICE
ANKER]*(dbOrdini[CODICE
SUPPLY]="GEN24"),0)),"")</f>
        <v/>
      </c>
      <c r="O3515" s="352" t="s">
        <v>8</v>
      </c>
      <c r="P3515" s="347" t="s">
        <v>7764</v>
      </c>
    </row>
    <row r="3516" spans="1:16">
      <c r="A3516" s="347" t="s">
        <v>7760</v>
      </c>
      <c r="B3516" s="348">
        <v>97</v>
      </c>
      <c r="C3516" s="347" t="s">
        <v>28152</v>
      </c>
      <c r="D3516" s="347" t="s">
        <v>7761</v>
      </c>
      <c r="E3516" s="347">
        <v>6</v>
      </c>
      <c r="F3516" s="347">
        <v>0.7</v>
      </c>
      <c r="G3516" s="347" t="s">
        <v>11</v>
      </c>
      <c r="H3516" s="349">
        <v>42</v>
      </c>
      <c r="I3516" s="350" t="s">
        <v>12</v>
      </c>
      <c r="J3516" s="351">
        <f t="shared" si="54"/>
        <v>84.9</v>
      </c>
      <c r="K3516" s="351">
        <v>14.15</v>
      </c>
      <c r="L3516" s="3" t="str">
        <f>IFERROR(INDEX(dbOrdini[PREZZO
VINOLUX],MATCH(A3516,dbOrdini[CODICE
ANKER],0)),"")</f>
        <v/>
      </c>
      <c r="M3516" s="347" t="s">
        <v>10537</v>
      </c>
      <c r="N3516" s="15" t="str">
        <f>IFERROR(INDEX(dbOrdini[ORDINE],MATCH(A3516,dbOrdini[CODICE
ANKER]*(dbOrdini[CODICE
SUPPLY]="GEN24"),0)),"")</f>
        <v/>
      </c>
      <c r="O3516" s="352" t="s">
        <v>8</v>
      </c>
      <c r="P3516" s="347" t="s">
        <v>7762</v>
      </c>
    </row>
    <row r="3517" spans="1:16">
      <c r="A3517" s="347" t="s">
        <v>7765</v>
      </c>
      <c r="B3517" s="348">
        <v>37</v>
      </c>
      <c r="C3517" s="347" t="s">
        <v>28152</v>
      </c>
      <c r="D3517" s="347" t="s">
        <v>7766</v>
      </c>
      <c r="E3517" s="347">
        <v>6</v>
      </c>
      <c r="F3517" s="347">
        <v>0.7</v>
      </c>
      <c r="G3517" s="347" t="s">
        <v>11</v>
      </c>
      <c r="H3517" s="349">
        <v>57.1</v>
      </c>
      <c r="I3517" s="350" t="s">
        <v>12</v>
      </c>
      <c r="J3517" s="351">
        <f t="shared" si="54"/>
        <v>96</v>
      </c>
      <c r="K3517" s="351">
        <v>16</v>
      </c>
      <c r="L3517" s="3" t="str">
        <f>IFERROR(INDEX(dbOrdini[PREZZO
VINOLUX],MATCH(A3517,dbOrdini[CODICE
ANKER],0)),"")</f>
        <v/>
      </c>
      <c r="M3517" s="347" t="s">
        <v>10537</v>
      </c>
      <c r="N3517" s="15" t="str">
        <f>IFERROR(INDEX(dbOrdini[ORDINE],MATCH(A3517,dbOrdini[CODICE
ANKER]*(dbOrdini[CODICE
SUPPLY]="GEN24"),0)),"")</f>
        <v/>
      </c>
      <c r="O3517" s="352" t="s">
        <v>8</v>
      </c>
      <c r="P3517" s="347" t="s">
        <v>7767</v>
      </c>
    </row>
    <row r="3518" spans="1:16">
      <c r="A3518" s="347" t="s">
        <v>7768</v>
      </c>
      <c r="B3518" s="348">
        <v>99</v>
      </c>
      <c r="C3518" s="347" t="s">
        <v>28152</v>
      </c>
      <c r="D3518" s="347" t="s">
        <v>7769</v>
      </c>
      <c r="E3518" s="347">
        <v>6</v>
      </c>
      <c r="F3518" s="347">
        <v>0.7</v>
      </c>
      <c r="G3518" s="347" t="s">
        <v>11</v>
      </c>
      <c r="H3518" s="349">
        <v>42</v>
      </c>
      <c r="I3518" s="350" t="s">
        <v>12</v>
      </c>
      <c r="J3518" s="351">
        <f t="shared" si="54"/>
        <v>60</v>
      </c>
      <c r="K3518" s="351">
        <v>10</v>
      </c>
      <c r="L3518" s="3" t="str">
        <f>IFERROR(INDEX(dbOrdini[PREZZO
VINOLUX],MATCH(A3518,dbOrdini[CODICE
ANKER],0)),"")</f>
        <v/>
      </c>
      <c r="M3518" s="347" t="s">
        <v>10537</v>
      </c>
      <c r="N3518" s="15" t="str">
        <f>IFERROR(INDEX(dbOrdini[ORDINE],MATCH(A3518,dbOrdini[CODICE
ANKER]*(dbOrdini[CODICE
SUPPLY]="GEN24"),0)),"")</f>
        <v/>
      </c>
      <c r="O3518" s="352" t="s">
        <v>8</v>
      </c>
      <c r="P3518" s="347" t="s">
        <v>7770</v>
      </c>
    </row>
    <row r="3519" spans="1:16">
      <c r="A3519" s="347" t="s">
        <v>7771</v>
      </c>
      <c r="B3519" s="348">
        <v>602</v>
      </c>
      <c r="C3519" s="347" t="s">
        <v>28152</v>
      </c>
      <c r="D3519" s="347" t="s">
        <v>7772</v>
      </c>
      <c r="E3519" s="347">
        <v>6</v>
      </c>
      <c r="F3519" s="347">
        <v>0.5</v>
      </c>
      <c r="G3519" s="347" t="s">
        <v>11</v>
      </c>
      <c r="H3519" s="349">
        <v>29</v>
      </c>
      <c r="I3519" s="350" t="s">
        <v>12</v>
      </c>
      <c r="J3519" s="351">
        <f t="shared" si="54"/>
        <v>71.699999999999989</v>
      </c>
      <c r="K3519" s="351">
        <v>11.95</v>
      </c>
      <c r="L3519" s="3" t="str">
        <f>IFERROR(INDEX(dbOrdini[PREZZO
VINOLUX],MATCH(A3519,dbOrdini[CODICE
ANKER],0)),"")</f>
        <v/>
      </c>
      <c r="M3519" s="347" t="s">
        <v>10555</v>
      </c>
      <c r="N3519" s="15" t="str">
        <f>IFERROR(INDEX(dbOrdini[ORDINE],MATCH(A3519,dbOrdini[CODICE
ANKER]*(dbOrdini[CODICE
SUPPLY]="GEN24"),0)),"")</f>
        <v/>
      </c>
      <c r="O3519" s="352" t="s">
        <v>8</v>
      </c>
      <c r="P3519" s="347" t="s">
        <v>7773</v>
      </c>
    </row>
    <row r="3520" spans="1:16">
      <c r="A3520" s="347" t="s">
        <v>7774</v>
      </c>
      <c r="B3520" s="348">
        <v>756</v>
      </c>
      <c r="C3520" s="347" t="s">
        <v>28152</v>
      </c>
      <c r="D3520" s="347" t="s">
        <v>7775</v>
      </c>
      <c r="E3520" s="347">
        <v>6</v>
      </c>
      <c r="F3520" s="347">
        <v>1</v>
      </c>
      <c r="G3520" s="347" t="s">
        <v>11</v>
      </c>
      <c r="H3520" s="349">
        <v>21</v>
      </c>
      <c r="I3520" s="350" t="s">
        <v>12</v>
      </c>
      <c r="J3520" s="351">
        <f t="shared" si="54"/>
        <v>47.099999999999994</v>
      </c>
      <c r="K3520" s="351">
        <v>7.85</v>
      </c>
      <c r="L3520" s="3" t="str">
        <f>IFERROR(INDEX(dbOrdini[PREZZO
VINOLUX],MATCH(A3520,dbOrdini[CODICE
ANKER],0)),"")</f>
        <v/>
      </c>
      <c r="M3520" s="347" t="s">
        <v>28195</v>
      </c>
      <c r="N3520" s="15" t="str">
        <f>IFERROR(INDEX(dbOrdini[ORDINE],MATCH(A3520,dbOrdini[CODICE
ANKER]*(dbOrdini[CODICE
SUPPLY]="GEN24"),0)),"")</f>
        <v/>
      </c>
      <c r="O3520" s="352" t="s">
        <v>8</v>
      </c>
      <c r="P3520" s="347" t="s">
        <v>7776</v>
      </c>
    </row>
    <row r="3521" spans="1:16">
      <c r="A3521" s="347" t="s">
        <v>7777</v>
      </c>
      <c r="B3521" s="348">
        <v>778</v>
      </c>
      <c r="C3521" s="347" t="s">
        <v>28152</v>
      </c>
      <c r="D3521" s="347" t="s">
        <v>7778</v>
      </c>
      <c r="E3521" s="347">
        <v>6</v>
      </c>
      <c r="F3521" s="347">
        <v>1</v>
      </c>
      <c r="G3521" s="347" t="s">
        <v>11</v>
      </c>
      <c r="H3521" s="349">
        <v>18</v>
      </c>
      <c r="I3521" s="350" t="s">
        <v>12</v>
      </c>
      <c r="J3521" s="351">
        <f t="shared" si="54"/>
        <v>38.700000000000003</v>
      </c>
      <c r="K3521" s="351">
        <v>6.45</v>
      </c>
      <c r="L3521" s="3" t="str">
        <f>IFERROR(INDEX(dbOrdini[PREZZO
VINOLUX],MATCH(A3521,dbOrdini[CODICE
ANKER],0)),"")</f>
        <v/>
      </c>
      <c r="M3521" s="347" t="s">
        <v>28195</v>
      </c>
      <c r="N3521" s="15" t="str">
        <f>IFERROR(INDEX(dbOrdini[ORDINE],MATCH(A3521,dbOrdini[CODICE
ANKER]*(dbOrdini[CODICE
SUPPLY]="GEN24"),0)),"")</f>
        <v/>
      </c>
      <c r="O3521" s="352" t="s">
        <v>8</v>
      </c>
      <c r="P3521" s="347" t="s">
        <v>7779</v>
      </c>
    </row>
    <row r="3522" spans="1:16">
      <c r="A3522" s="347" t="s">
        <v>7780</v>
      </c>
      <c r="B3522" s="348">
        <v>825</v>
      </c>
      <c r="C3522" s="347" t="s">
        <v>28152</v>
      </c>
      <c r="D3522" s="347" t="s">
        <v>7781</v>
      </c>
      <c r="E3522" s="347">
        <v>6</v>
      </c>
      <c r="F3522" s="347">
        <v>1</v>
      </c>
      <c r="G3522" s="347" t="s">
        <v>11</v>
      </c>
      <c r="H3522" s="349">
        <v>18</v>
      </c>
      <c r="I3522" s="350" t="s">
        <v>12</v>
      </c>
      <c r="J3522" s="351">
        <f t="shared" si="54"/>
        <v>35.700000000000003</v>
      </c>
      <c r="K3522" s="351">
        <v>5.95</v>
      </c>
      <c r="L3522" s="3" t="str">
        <f>IFERROR(INDEX(dbOrdini[PREZZO
VINOLUX],MATCH(A3522,dbOrdini[CODICE
ANKER],0)),"")</f>
        <v/>
      </c>
      <c r="M3522" s="347" t="s">
        <v>28195</v>
      </c>
      <c r="N3522" s="15" t="str">
        <f>IFERROR(INDEX(dbOrdini[ORDINE],MATCH(A3522,dbOrdini[CODICE
ANKER]*(dbOrdini[CODICE
SUPPLY]="GEN24"),0)),"")</f>
        <v/>
      </c>
      <c r="O3522" s="352" t="s">
        <v>8</v>
      </c>
      <c r="P3522" s="347" t="s">
        <v>7782</v>
      </c>
    </row>
    <row r="3523" spans="1:16">
      <c r="A3523" s="347" t="s">
        <v>7783</v>
      </c>
      <c r="B3523" s="348">
        <v>2</v>
      </c>
      <c r="C3523" s="347" t="s">
        <v>28152</v>
      </c>
      <c r="D3523" s="347" t="s">
        <v>7784</v>
      </c>
      <c r="E3523" s="347">
        <v>6</v>
      </c>
      <c r="F3523" s="347">
        <v>0.7</v>
      </c>
      <c r="G3523" s="347" t="s">
        <v>11</v>
      </c>
      <c r="H3523" s="349">
        <v>40</v>
      </c>
      <c r="I3523" s="350" t="s">
        <v>12</v>
      </c>
      <c r="J3523" s="351">
        <f t="shared" si="54"/>
        <v>77.400000000000006</v>
      </c>
      <c r="K3523" s="351">
        <v>12.9</v>
      </c>
      <c r="L3523" s="3" t="str">
        <f>IFERROR(INDEX(dbOrdini[PREZZO
VINOLUX],MATCH(A3523,dbOrdini[CODICE
ANKER],0)),"")</f>
        <v/>
      </c>
      <c r="M3523" s="347" t="s">
        <v>10539</v>
      </c>
      <c r="N3523" s="15" t="str">
        <f>IFERROR(INDEX(dbOrdini[ORDINE],MATCH(A3523,dbOrdini[CODICE
ANKER]*(dbOrdini[CODICE
SUPPLY]="GEN24"),0)),"")</f>
        <v/>
      </c>
      <c r="O3523" s="352" t="s">
        <v>8</v>
      </c>
      <c r="P3523" s="347" t="s">
        <v>7785</v>
      </c>
    </row>
    <row r="3524" spans="1:16">
      <c r="A3524" s="347" t="s">
        <v>7786</v>
      </c>
      <c r="B3524" s="348">
        <v>0</v>
      </c>
      <c r="C3524" s="347" t="s">
        <v>28152</v>
      </c>
      <c r="D3524" s="347" t="s">
        <v>7787</v>
      </c>
      <c r="E3524" s="347">
        <v>6</v>
      </c>
      <c r="F3524" s="347">
        <v>0.7</v>
      </c>
      <c r="G3524" s="347" t="s">
        <v>11</v>
      </c>
      <c r="H3524" s="349">
        <v>40</v>
      </c>
      <c r="I3524" s="350" t="s">
        <v>12</v>
      </c>
      <c r="J3524" s="351">
        <f t="shared" si="54"/>
        <v>57.900000000000006</v>
      </c>
      <c r="K3524" s="351">
        <v>9.65</v>
      </c>
      <c r="L3524" s="3" t="str">
        <f>IFERROR(INDEX(dbOrdini[PREZZO
VINOLUX],MATCH(A3524,dbOrdini[CODICE
ANKER],0)),"")</f>
        <v/>
      </c>
      <c r="M3524" s="347" t="s">
        <v>10541</v>
      </c>
      <c r="N3524" s="15" t="str">
        <f>IFERROR(INDEX(dbOrdini[ORDINE],MATCH(A3524,dbOrdini[CODICE
ANKER]*(dbOrdini[CODICE
SUPPLY]="GEN24"),0)),"")</f>
        <v/>
      </c>
      <c r="O3524" s="352" t="s">
        <v>8</v>
      </c>
      <c r="P3524" s="347" t="s">
        <v>7788</v>
      </c>
    </row>
    <row r="3525" spans="1:16">
      <c r="A3525" s="347" t="s">
        <v>7789</v>
      </c>
      <c r="B3525" s="348">
        <v>0</v>
      </c>
      <c r="C3525" s="347" t="s">
        <v>28152</v>
      </c>
      <c r="D3525" s="347" t="s">
        <v>7790</v>
      </c>
      <c r="E3525" s="347">
        <v>10</v>
      </c>
      <c r="F3525" s="347">
        <v>0.25</v>
      </c>
      <c r="G3525" s="347" t="s">
        <v>11262</v>
      </c>
      <c r="H3525" s="349">
        <v>0</v>
      </c>
      <c r="I3525" s="350" t="s">
        <v>12</v>
      </c>
      <c r="J3525" s="351">
        <f t="shared" si="54"/>
        <v>11.100000000000001</v>
      </c>
      <c r="K3525" s="351">
        <v>1.1100000000000001</v>
      </c>
      <c r="L3525" s="3" t="str">
        <f>IFERROR(INDEX(dbOrdini[PREZZO
VINOLUX],MATCH(A3525,dbOrdini[CODICE
ANKER],0)),"")</f>
        <v/>
      </c>
      <c r="M3525" s="347" t="s">
        <v>28153</v>
      </c>
      <c r="N3525" s="15" t="str">
        <f>IFERROR(INDEX(dbOrdini[ORDINE],MATCH(A3525,dbOrdini[CODICE
ANKER]*(dbOrdini[CODICE
SUPPLY]="GEN24"),0)),"")</f>
        <v/>
      </c>
      <c r="O3525" s="352" t="s">
        <v>8</v>
      </c>
      <c r="P3525" s="347" t="s">
        <v>7791</v>
      </c>
    </row>
    <row r="3526" spans="1:16">
      <c r="A3526" s="347" t="s">
        <v>7795</v>
      </c>
      <c r="B3526" s="348">
        <v>189</v>
      </c>
      <c r="C3526" s="347" t="s">
        <v>28152</v>
      </c>
      <c r="D3526" s="347" t="s">
        <v>7793</v>
      </c>
      <c r="E3526" s="347">
        <v>12</v>
      </c>
      <c r="F3526" s="347">
        <v>1</v>
      </c>
      <c r="G3526" s="347" t="s">
        <v>11</v>
      </c>
      <c r="H3526" s="349">
        <v>25</v>
      </c>
      <c r="I3526" s="350" t="s">
        <v>12</v>
      </c>
      <c r="J3526" s="351">
        <f t="shared" si="54"/>
        <v>107.39999999999999</v>
      </c>
      <c r="K3526" s="351">
        <v>8.9499999999999993</v>
      </c>
      <c r="L3526" s="3" t="str">
        <f>IFERROR(INDEX(dbOrdini[PREZZO
VINOLUX],MATCH(A3526,dbOrdini[CODICE
ANKER],0)),"")</f>
        <v/>
      </c>
      <c r="M3526" s="347" t="s">
        <v>10539</v>
      </c>
      <c r="N3526" s="15" t="str">
        <f>IFERROR(INDEX(dbOrdini[ORDINE],MATCH(A3526,dbOrdini[CODICE
ANKER]*(dbOrdini[CODICE
SUPPLY]="GEN24"),0)),"")</f>
        <v/>
      </c>
      <c r="O3526" s="352" t="s">
        <v>8</v>
      </c>
      <c r="P3526" s="347" t="s">
        <v>7796</v>
      </c>
    </row>
    <row r="3527" spans="1:16">
      <c r="A3527" s="347" t="s">
        <v>7797</v>
      </c>
      <c r="B3527" s="348">
        <v>209</v>
      </c>
      <c r="C3527" s="347" t="s">
        <v>28152</v>
      </c>
      <c r="D3527" s="347" t="s">
        <v>7793</v>
      </c>
      <c r="E3527" s="347">
        <v>6</v>
      </c>
      <c r="F3527" s="347">
        <v>1</v>
      </c>
      <c r="G3527" s="347" t="s">
        <v>11</v>
      </c>
      <c r="H3527" s="349">
        <v>25</v>
      </c>
      <c r="I3527" s="350" t="s">
        <v>12</v>
      </c>
      <c r="J3527" s="351">
        <f t="shared" si="54"/>
        <v>53.699999999999996</v>
      </c>
      <c r="K3527" s="351">
        <v>8.9499999999999993</v>
      </c>
      <c r="L3527" s="3" t="str">
        <f>IFERROR(INDEX(dbOrdini[PREZZO
VINOLUX],MATCH(A3527,dbOrdini[CODICE
ANKER],0)),"")</f>
        <v/>
      </c>
      <c r="M3527" s="347" t="s">
        <v>10539</v>
      </c>
      <c r="N3527" s="15" t="str">
        <f>IFERROR(INDEX(dbOrdini[ORDINE],MATCH(A3527,dbOrdini[CODICE
ANKER]*(dbOrdini[CODICE
SUPPLY]="GEN24"),0)),"")</f>
        <v/>
      </c>
      <c r="O3527" s="352" t="s">
        <v>8</v>
      </c>
      <c r="P3527" s="347" t="s">
        <v>7798</v>
      </c>
    </row>
    <row r="3528" spans="1:16">
      <c r="A3528" s="347" t="s">
        <v>7792</v>
      </c>
      <c r="B3528" s="348">
        <v>1351</v>
      </c>
      <c r="C3528" s="347" t="s">
        <v>28152</v>
      </c>
      <c r="D3528" s="347" t="s">
        <v>7793</v>
      </c>
      <c r="E3528" s="347">
        <v>6</v>
      </c>
      <c r="F3528" s="347">
        <v>0.7</v>
      </c>
      <c r="G3528" s="347" t="s">
        <v>11</v>
      </c>
      <c r="H3528" s="349">
        <v>25</v>
      </c>
      <c r="I3528" s="350" t="s">
        <v>12</v>
      </c>
      <c r="J3528" s="351">
        <f t="shared" si="54"/>
        <v>35.700000000000003</v>
      </c>
      <c r="K3528" s="351">
        <v>5.95</v>
      </c>
      <c r="L3528" s="3" t="str">
        <f>IFERROR(INDEX(dbOrdini[PREZZO
VINOLUX],MATCH(A3528,dbOrdini[CODICE
ANKER],0)),"")</f>
        <v/>
      </c>
      <c r="M3528" s="347" t="s">
        <v>10539</v>
      </c>
      <c r="N3528" s="15" t="str">
        <f>IFERROR(INDEX(dbOrdini[ORDINE],MATCH(A3528,dbOrdini[CODICE
ANKER]*(dbOrdini[CODICE
SUPPLY]="GEN24"),0)),"")</f>
        <v/>
      </c>
      <c r="O3528" s="352" t="s">
        <v>8</v>
      </c>
      <c r="P3528" s="347" t="s">
        <v>7794</v>
      </c>
    </row>
    <row r="3529" spans="1:16">
      <c r="A3529" s="347" t="s">
        <v>7799</v>
      </c>
      <c r="B3529" s="348">
        <v>12</v>
      </c>
      <c r="C3529" s="347" t="s">
        <v>28152</v>
      </c>
      <c r="D3529" s="347" t="s">
        <v>7800</v>
      </c>
      <c r="E3529" s="347">
        <v>12</v>
      </c>
      <c r="F3529" s="347">
        <v>0.05</v>
      </c>
      <c r="G3529" s="347" t="s">
        <v>11262</v>
      </c>
      <c r="H3529" s="349">
        <v>17</v>
      </c>
      <c r="I3529" s="350" t="s">
        <v>12</v>
      </c>
      <c r="J3529" s="351">
        <f t="shared" si="54"/>
        <v>75</v>
      </c>
      <c r="K3529" s="351">
        <v>6.25</v>
      </c>
      <c r="L3529" s="3" t="str">
        <f>IFERROR(INDEX(dbOrdini[PREZZO
VINOLUX],MATCH(A3529,dbOrdini[CODICE
ANKER],0)),"")</f>
        <v/>
      </c>
      <c r="M3529" s="347" t="s">
        <v>10539</v>
      </c>
      <c r="N3529" s="15" t="str">
        <f>IFERROR(INDEX(dbOrdini[ORDINE],MATCH(A3529,dbOrdini[CODICE
ANKER]*(dbOrdini[CODICE
SUPPLY]="GEN24"),0)),"")</f>
        <v/>
      </c>
      <c r="O3529" s="352" t="s">
        <v>8</v>
      </c>
      <c r="P3529" s="347" t="s">
        <v>7801</v>
      </c>
    </row>
    <row r="3530" spans="1:16">
      <c r="A3530" s="347" t="s">
        <v>7802</v>
      </c>
      <c r="B3530" s="348">
        <v>163</v>
      </c>
      <c r="C3530" s="347" t="s">
        <v>28152</v>
      </c>
      <c r="D3530" s="347" t="s">
        <v>7800</v>
      </c>
      <c r="E3530" s="347">
        <v>6</v>
      </c>
      <c r="F3530" s="347">
        <v>1</v>
      </c>
      <c r="G3530" s="347" t="s">
        <v>11</v>
      </c>
      <c r="H3530" s="349">
        <v>17</v>
      </c>
      <c r="I3530" s="350" t="s">
        <v>12</v>
      </c>
      <c r="J3530" s="351">
        <f t="shared" si="54"/>
        <v>113.69999999999999</v>
      </c>
      <c r="K3530" s="351">
        <v>18.95</v>
      </c>
      <c r="L3530" s="3" t="str">
        <f>IFERROR(INDEX(dbOrdini[PREZZO
VINOLUX],MATCH(A3530,dbOrdini[CODICE
ANKER],0)),"")</f>
        <v/>
      </c>
      <c r="M3530" s="347" t="s">
        <v>10539</v>
      </c>
      <c r="N3530" s="15" t="str">
        <f>IFERROR(INDEX(dbOrdini[ORDINE],MATCH(A3530,dbOrdini[CODICE
ANKER]*(dbOrdini[CODICE
SUPPLY]="GEN24"),0)),"")</f>
        <v/>
      </c>
      <c r="O3530" s="352" t="s">
        <v>8</v>
      </c>
      <c r="P3530" s="347" t="s">
        <v>7803</v>
      </c>
    </row>
    <row r="3531" spans="1:16">
      <c r="A3531" s="347" t="s">
        <v>7804</v>
      </c>
      <c r="B3531" s="348">
        <v>99</v>
      </c>
      <c r="C3531" s="347" t="s">
        <v>28152</v>
      </c>
      <c r="D3531" s="347" t="s">
        <v>7805</v>
      </c>
      <c r="E3531" s="347">
        <v>12</v>
      </c>
      <c r="F3531" s="347">
        <v>0.05</v>
      </c>
      <c r="G3531" s="347" t="s">
        <v>11</v>
      </c>
      <c r="H3531" s="349">
        <v>17</v>
      </c>
      <c r="I3531" s="350" t="s">
        <v>12</v>
      </c>
      <c r="J3531" s="351">
        <f t="shared" si="54"/>
        <v>63</v>
      </c>
      <c r="K3531" s="351">
        <v>5.25</v>
      </c>
      <c r="L3531" s="3" t="str">
        <f>IFERROR(INDEX(dbOrdini[PREZZO
VINOLUX],MATCH(A3531,dbOrdini[CODICE
ANKER],0)),"")</f>
        <v/>
      </c>
      <c r="M3531" s="347" t="s">
        <v>10539</v>
      </c>
      <c r="N3531" s="15" t="str">
        <f>IFERROR(INDEX(dbOrdini[ORDINE],MATCH(A3531,dbOrdini[CODICE
ANKER]*(dbOrdini[CODICE
SUPPLY]="GEN24"),0)),"")</f>
        <v/>
      </c>
      <c r="O3531" s="352" t="s">
        <v>8</v>
      </c>
      <c r="P3531" s="347" t="s">
        <v>7806</v>
      </c>
    </row>
    <row r="3532" spans="1:16">
      <c r="A3532" s="347" t="s">
        <v>7807</v>
      </c>
      <c r="B3532" s="348">
        <v>0</v>
      </c>
      <c r="C3532" s="347" t="s">
        <v>28152</v>
      </c>
      <c r="D3532" s="347" t="s">
        <v>7805</v>
      </c>
      <c r="E3532" s="347">
        <v>6</v>
      </c>
      <c r="F3532" s="347">
        <v>1</v>
      </c>
      <c r="G3532" s="347" t="s">
        <v>11</v>
      </c>
      <c r="H3532" s="349">
        <v>17</v>
      </c>
      <c r="I3532" s="350" t="s">
        <v>12</v>
      </c>
      <c r="J3532" s="351">
        <f t="shared" si="54"/>
        <v>128.10000000000002</v>
      </c>
      <c r="K3532" s="351">
        <v>21.35</v>
      </c>
      <c r="L3532" s="3" t="str">
        <f>IFERROR(INDEX(dbOrdini[PREZZO
VINOLUX],MATCH(A3532,dbOrdini[CODICE
ANKER],0)),"")</f>
        <v/>
      </c>
      <c r="M3532" s="347" t="s">
        <v>10539</v>
      </c>
      <c r="N3532" s="15" t="str">
        <f>IFERROR(INDEX(dbOrdini[ORDINE],MATCH(A3532,dbOrdini[CODICE
ANKER]*(dbOrdini[CODICE
SUPPLY]="GEN24"),0)),"")</f>
        <v/>
      </c>
      <c r="O3532" s="352" t="s">
        <v>8</v>
      </c>
      <c r="P3532" s="347" t="s">
        <v>7808</v>
      </c>
    </row>
    <row r="3533" spans="1:16">
      <c r="A3533" s="347" t="s">
        <v>7809</v>
      </c>
      <c r="B3533" s="348">
        <v>34</v>
      </c>
      <c r="C3533" s="347" t="s">
        <v>28152</v>
      </c>
      <c r="D3533" s="347" t="s">
        <v>7810</v>
      </c>
      <c r="E3533" s="347">
        <v>12</v>
      </c>
      <c r="F3533" s="347">
        <v>0.05</v>
      </c>
      <c r="G3533" s="347" t="s">
        <v>11</v>
      </c>
      <c r="H3533" s="349">
        <v>17</v>
      </c>
      <c r="I3533" s="350" t="s">
        <v>12</v>
      </c>
      <c r="J3533" s="351">
        <f t="shared" ref="J3533:J3596" si="55">E3533*K3533</f>
        <v>63</v>
      </c>
      <c r="K3533" s="351">
        <v>5.25</v>
      </c>
      <c r="L3533" s="3" t="str">
        <f>IFERROR(INDEX(dbOrdini[PREZZO
VINOLUX],MATCH(A3533,dbOrdini[CODICE
ANKER],0)),"")</f>
        <v/>
      </c>
      <c r="M3533" s="347" t="s">
        <v>10539</v>
      </c>
      <c r="N3533" s="15" t="str">
        <f>IFERROR(INDEX(dbOrdini[ORDINE],MATCH(A3533,dbOrdini[CODICE
ANKER]*(dbOrdini[CODICE
SUPPLY]="GEN24"),0)),"")</f>
        <v/>
      </c>
      <c r="O3533" s="352" t="s">
        <v>8</v>
      </c>
      <c r="P3533" s="347" t="s">
        <v>7811</v>
      </c>
    </row>
    <row r="3534" spans="1:16">
      <c r="A3534" s="347" t="s">
        <v>7812</v>
      </c>
      <c r="B3534" s="348">
        <v>0</v>
      </c>
      <c r="C3534" s="347" t="s">
        <v>28152</v>
      </c>
      <c r="D3534" s="347" t="s">
        <v>7810</v>
      </c>
      <c r="E3534" s="347">
        <v>6</v>
      </c>
      <c r="F3534" s="347">
        <v>1</v>
      </c>
      <c r="G3534" s="347" t="s">
        <v>11</v>
      </c>
      <c r="H3534" s="349">
        <v>17</v>
      </c>
      <c r="I3534" s="350" t="s">
        <v>12</v>
      </c>
      <c r="J3534" s="351">
        <f t="shared" si="55"/>
        <v>128.10000000000002</v>
      </c>
      <c r="K3534" s="351">
        <v>21.35</v>
      </c>
      <c r="L3534" s="3" t="str">
        <f>IFERROR(INDEX(dbOrdini[PREZZO
VINOLUX],MATCH(A3534,dbOrdini[CODICE
ANKER],0)),"")</f>
        <v/>
      </c>
      <c r="M3534" s="347" t="s">
        <v>10539</v>
      </c>
      <c r="N3534" s="15" t="str">
        <f>IFERROR(INDEX(dbOrdini[ORDINE],MATCH(A3534,dbOrdini[CODICE
ANKER]*(dbOrdini[CODICE
SUPPLY]="GEN24"),0)),"")</f>
        <v/>
      </c>
      <c r="O3534" s="352" t="s">
        <v>8</v>
      </c>
      <c r="P3534" s="347" t="s">
        <v>7813</v>
      </c>
    </row>
    <row r="3535" spans="1:16">
      <c r="A3535" s="347" t="s">
        <v>7814</v>
      </c>
      <c r="B3535" s="348">
        <v>63</v>
      </c>
      <c r="C3535" s="347" t="s">
        <v>28152</v>
      </c>
      <c r="D3535" s="347" t="s">
        <v>7815</v>
      </c>
      <c r="E3535" s="347">
        <v>6</v>
      </c>
      <c r="F3535" s="347">
        <v>1</v>
      </c>
      <c r="G3535" s="347" t="s">
        <v>11262</v>
      </c>
      <c r="H3535" s="349">
        <v>17</v>
      </c>
      <c r="I3535" s="350" t="s">
        <v>12</v>
      </c>
      <c r="J3535" s="351">
        <f t="shared" si="55"/>
        <v>127.5</v>
      </c>
      <c r="K3535" s="351">
        <v>21.25</v>
      </c>
      <c r="L3535" s="3" t="str">
        <f>IFERROR(INDEX(dbOrdini[PREZZO
VINOLUX],MATCH(A3535,dbOrdini[CODICE
ANKER],0)),"")</f>
        <v/>
      </c>
      <c r="M3535" s="347" t="s">
        <v>10539</v>
      </c>
      <c r="N3535" s="15" t="str">
        <f>IFERROR(INDEX(dbOrdini[ORDINE],MATCH(A3535,dbOrdini[CODICE
ANKER]*(dbOrdini[CODICE
SUPPLY]="GEN24"),0)),"")</f>
        <v/>
      </c>
      <c r="O3535" s="352" t="s">
        <v>8</v>
      </c>
      <c r="P3535" s="347" t="s">
        <v>7816</v>
      </c>
    </row>
    <row r="3536" spans="1:16">
      <c r="A3536" s="347" t="s">
        <v>7820</v>
      </c>
      <c r="B3536" s="348">
        <v>90</v>
      </c>
      <c r="C3536" s="347" t="s">
        <v>28152</v>
      </c>
      <c r="D3536" s="347" t="s">
        <v>7818</v>
      </c>
      <c r="E3536" s="347">
        <v>6</v>
      </c>
      <c r="F3536" s="347">
        <v>1</v>
      </c>
      <c r="G3536" s="347" t="s">
        <v>11</v>
      </c>
      <c r="H3536" s="349">
        <v>17</v>
      </c>
      <c r="I3536" s="350" t="s">
        <v>12</v>
      </c>
      <c r="J3536" s="351">
        <f t="shared" si="55"/>
        <v>113.69999999999999</v>
      </c>
      <c r="K3536" s="351">
        <v>18.95</v>
      </c>
      <c r="L3536" s="3" t="str">
        <f>IFERROR(INDEX(dbOrdini[PREZZO
VINOLUX],MATCH(A3536,dbOrdini[CODICE
ANKER],0)),"")</f>
        <v/>
      </c>
      <c r="M3536" s="347" t="s">
        <v>10539</v>
      </c>
      <c r="N3536" s="15" t="str">
        <f>IFERROR(INDEX(dbOrdini[ORDINE],MATCH(A3536,dbOrdini[CODICE
ANKER]*(dbOrdini[CODICE
SUPPLY]="GEN24"),0)),"")</f>
        <v/>
      </c>
      <c r="O3536" s="352" t="s">
        <v>8</v>
      </c>
      <c r="P3536" s="347" t="s">
        <v>7821</v>
      </c>
    </row>
    <row r="3537" spans="1:16">
      <c r="A3537" s="347" t="s">
        <v>7817</v>
      </c>
      <c r="B3537" s="348">
        <v>24</v>
      </c>
      <c r="C3537" s="347" t="s">
        <v>28152</v>
      </c>
      <c r="D3537" s="347" t="s">
        <v>7818</v>
      </c>
      <c r="E3537" s="347">
        <v>12</v>
      </c>
      <c r="F3537" s="347">
        <v>0.05</v>
      </c>
      <c r="G3537" s="347" t="s">
        <v>11</v>
      </c>
      <c r="H3537" s="349">
        <v>17</v>
      </c>
      <c r="I3537" s="350" t="s">
        <v>12</v>
      </c>
      <c r="J3537" s="351">
        <f t="shared" si="55"/>
        <v>75</v>
      </c>
      <c r="K3537" s="351">
        <v>6.25</v>
      </c>
      <c r="L3537" s="3" t="str">
        <f>IFERROR(INDEX(dbOrdini[PREZZO
VINOLUX],MATCH(A3537,dbOrdini[CODICE
ANKER],0)),"")</f>
        <v/>
      </c>
      <c r="M3537" s="347" t="s">
        <v>10539</v>
      </c>
      <c r="N3537" s="15" t="str">
        <f>IFERROR(INDEX(dbOrdini[ORDINE],MATCH(A3537,dbOrdini[CODICE
ANKER]*(dbOrdini[CODICE
SUPPLY]="GEN24"),0)),"")</f>
        <v/>
      </c>
      <c r="O3537" s="352" t="s">
        <v>8</v>
      </c>
      <c r="P3537" s="347" t="s">
        <v>7819</v>
      </c>
    </row>
    <row r="3538" spans="1:16">
      <c r="A3538" s="347" t="s">
        <v>7822</v>
      </c>
      <c r="B3538" s="348">
        <v>0</v>
      </c>
      <c r="C3538" s="347" t="s">
        <v>28152</v>
      </c>
      <c r="D3538" s="347" t="s">
        <v>7823</v>
      </c>
      <c r="E3538" s="347">
        <v>6</v>
      </c>
      <c r="F3538" s="347">
        <v>0.75</v>
      </c>
      <c r="G3538" s="347" t="s">
        <v>11</v>
      </c>
      <c r="H3538" s="349">
        <v>17</v>
      </c>
      <c r="I3538" s="350" t="s">
        <v>12</v>
      </c>
      <c r="J3538" s="351">
        <f t="shared" si="55"/>
        <v>41.099999999999994</v>
      </c>
      <c r="K3538" s="351">
        <v>6.85</v>
      </c>
      <c r="L3538" s="3" t="str">
        <f>IFERROR(INDEX(dbOrdini[PREZZO
VINOLUX],MATCH(A3538,dbOrdini[CODICE
ANKER],0)),"")</f>
        <v/>
      </c>
      <c r="M3538" s="347" t="s">
        <v>28352</v>
      </c>
      <c r="N3538" s="15" t="str">
        <f>IFERROR(INDEX(dbOrdini[ORDINE],MATCH(A3538,dbOrdini[CODICE
ANKER]*(dbOrdini[CODICE
SUPPLY]="GEN24"),0)),"")</f>
        <v/>
      </c>
      <c r="O3538" s="352" t="s">
        <v>8</v>
      </c>
      <c r="P3538" s="347" t="s">
        <v>7824</v>
      </c>
    </row>
    <row r="3539" spans="1:16">
      <c r="A3539" s="347" t="s">
        <v>7825</v>
      </c>
      <c r="B3539" s="348">
        <v>1</v>
      </c>
      <c r="C3539" s="347" t="s">
        <v>28152</v>
      </c>
      <c r="D3539" s="347" t="s">
        <v>7826</v>
      </c>
      <c r="E3539" s="347">
        <v>6</v>
      </c>
      <c r="F3539" s="347">
        <v>0.75</v>
      </c>
      <c r="G3539" s="347" t="s">
        <v>11</v>
      </c>
      <c r="H3539" s="349">
        <v>17</v>
      </c>
      <c r="I3539" s="350" t="s">
        <v>12</v>
      </c>
      <c r="J3539" s="351">
        <f t="shared" si="55"/>
        <v>41.099999999999994</v>
      </c>
      <c r="K3539" s="351">
        <v>6.85</v>
      </c>
      <c r="L3539" s="3" t="str">
        <f>IFERROR(INDEX(dbOrdini[PREZZO
VINOLUX],MATCH(A3539,dbOrdini[CODICE
ANKER],0)),"")</f>
        <v/>
      </c>
      <c r="M3539" s="347" t="s">
        <v>28352</v>
      </c>
      <c r="N3539" s="15" t="str">
        <f>IFERROR(INDEX(dbOrdini[ORDINE],MATCH(A3539,dbOrdini[CODICE
ANKER]*(dbOrdini[CODICE
SUPPLY]="GEN24"),0)),"")</f>
        <v/>
      </c>
      <c r="O3539" s="352" t="s">
        <v>8</v>
      </c>
      <c r="P3539" s="347" t="s">
        <v>7827</v>
      </c>
    </row>
    <row r="3540" spans="1:16">
      <c r="A3540" s="347" t="s">
        <v>7828</v>
      </c>
      <c r="B3540" s="348">
        <v>560</v>
      </c>
      <c r="C3540" s="347" t="s">
        <v>28152</v>
      </c>
      <c r="D3540" s="347" t="s">
        <v>7829</v>
      </c>
      <c r="E3540" s="347">
        <v>6</v>
      </c>
      <c r="F3540" s="347">
        <v>0.7</v>
      </c>
      <c r="G3540" s="347" t="s">
        <v>11</v>
      </c>
      <c r="H3540" s="349">
        <v>47</v>
      </c>
      <c r="I3540" s="350" t="s">
        <v>12</v>
      </c>
      <c r="J3540" s="351">
        <f t="shared" si="55"/>
        <v>45</v>
      </c>
      <c r="K3540" s="351">
        <v>7.5</v>
      </c>
      <c r="L3540" s="3" t="str">
        <f>IFERROR(INDEX(dbOrdini[PREZZO
VINOLUX],MATCH(A3540,dbOrdini[CODICE
ANKER],0)),"")</f>
        <v/>
      </c>
      <c r="M3540" s="347" t="s">
        <v>10537</v>
      </c>
      <c r="N3540" s="15" t="str">
        <f>IFERROR(INDEX(dbOrdini[ORDINE],MATCH(A3540,dbOrdini[CODICE
ANKER]*(dbOrdini[CODICE
SUPPLY]="GEN24"),0)),"")</f>
        <v/>
      </c>
      <c r="O3540" s="352" t="s">
        <v>8</v>
      </c>
      <c r="P3540" s="347" t="s">
        <v>7830</v>
      </c>
    </row>
    <row r="3541" spans="1:16">
      <c r="A3541" s="347" t="s">
        <v>11910</v>
      </c>
      <c r="B3541" s="348">
        <v>231</v>
      </c>
      <c r="C3541" s="347" t="s">
        <v>28170</v>
      </c>
      <c r="D3541" s="347" t="s">
        <v>11911</v>
      </c>
      <c r="E3541" s="347">
        <v>12</v>
      </c>
      <c r="F3541" s="347">
        <v>0.15</v>
      </c>
      <c r="G3541" s="347" t="s">
        <v>11262</v>
      </c>
      <c r="H3541" s="349">
        <v>42.3</v>
      </c>
      <c r="I3541" s="350" t="s">
        <v>12</v>
      </c>
      <c r="J3541" s="351">
        <f t="shared" si="55"/>
        <v>90</v>
      </c>
      <c r="K3541" s="351">
        <v>7.5</v>
      </c>
      <c r="L3541" s="3" t="str">
        <f>IFERROR(INDEX(dbOrdini[PREZZO
VINOLUX],MATCH(A3541,dbOrdini[CODICE
ANKER],0)),"")</f>
        <v/>
      </c>
      <c r="M3541" s="347" t="s">
        <v>10543</v>
      </c>
      <c r="N3541" s="15" t="str">
        <f>IFERROR(INDEX(dbOrdini[ORDINE],MATCH(A3541,dbOrdini[CODICE
ANKER]*(dbOrdini[CODICE
SUPPLY]="GEN24"),0)),"")</f>
        <v/>
      </c>
      <c r="O3541" s="352" t="s">
        <v>8</v>
      </c>
      <c r="P3541" s="347" t="s">
        <v>11912</v>
      </c>
    </row>
    <row r="3542" spans="1:16">
      <c r="A3542" s="347" t="s">
        <v>7831</v>
      </c>
      <c r="B3542" s="348">
        <v>0</v>
      </c>
      <c r="C3542" s="347" t="s">
        <v>28152</v>
      </c>
      <c r="D3542" s="347" t="s">
        <v>7832</v>
      </c>
      <c r="E3542" s="347">
        <v>6</v>
      </c>
      <c r="F3542" s="347">
        <v>0.7</v>
      </c>
      <c r="G3542" s="347" t="s">
        <v>11</v>
      </c>
      <c r="H3542" s="349">
        <v>40</v>
      </c>
      <c r="I3542" s="350" t="s">
        <v>12</v>
      </c>
      <c r="J3542" s="351">
        <f t="shared" si="55"/>
        <v>41.7</v>
      </c>
      <c r="K3542" s="351">
        <v>6.95</v>
      </c>
      <c r="L3542" s="3" t="str">
        <f>IFERROR(INDEX(dbOrdini[PREZZO
VINOLUX],MATCH(A3542,dbOrdini[CODICE
ANKER],0)),"")</f>
        <v/>
      </c>
      <c r="M3542" s="347" t="s">
        <v>10537</v>
      </c>
      <c r="N3542" s="15" t="str">
        <f>IFERROR(INDEX(dbOrdini[ORDINE],MATCH(A3542,dbOrdini[CODICE
ANKER]*(dbOrdini[CODICE
SUPPLY]="GEN24"),0)),"")</f>
        <v/>
      </c>
      <c r="O3542" s="352" t="s">
        <v>8</v>
      </c>
      <c r="P3542" s="347" t="s">
        <v>7833</v>
      </c>
    </row>
    <row r="3543" spans="1:16">
      <c r="A3543" s="347" t="s">
        <v>7834</v>
      </c>
      <c r="B3543" s="348">
        <v>0</v>
      </c>
      <c r="C3543" s="347" t="s">
        <v>28152</v>
      </c>
      <c r="D3543" s="347" t="s">
        <v>7835</v>
      </c>
      <c r="E3543" s="347">
        <v>6</v>
      </c>
      <c r="F3543" s="347">
        <v>0.75</v>
      </c>
      <c r="G3543" s="347" t="s">
        <v>11</v>
      </c>
      <c r="H3543" s="349">
        <v>12</v>
      </c>
      <c r="I3543" s="350" t="s">
        <v>12</v>
      </c>
      <c r="J3543" s="351">
        <f t="shared" si="55"/>
        <v>129</v>
      </c>
      <c r="K3543" s="351">
        <v>21.5</v>
      </c>
      <c r="L3543" s="3" t="str">
        <f>IFERROR(INDEX(dbOrdini[PREZZO
VINOLUX],MATCH(A3543,dbOrdini[CODICE
ANKER],0)),"")</f>
        <v/>
      </c>
      <c r="M3543" s="347" t="s">
        <v>28233</v>
      </c>
      <c r="N3543" s="15" t="str">
        <f>IFERROR(INDEX(dbOrdini[ORDINE],MATCH(A3543,dbOrdini[CODICE
ANKER]*(dbOrdini[CODICE
SUPPLY]="GEN24"),0)),"")</f>
        <v/>
      </c>
      <c r="O3543" s="352" t="s">
        <v>8</v>
      </c>
      <c r="P3543" s="347" t="s">
        <v>7836</v>
      </c>
    </row>
    <row r="3544" spans="1:16">
      <c r="A3544" s="347" t="s">
        <v>7837</v>
      </c>
      <c r="B3544" s="348">
        <v>0</v>
      </c>
      <c r="C3544" s="347" t="s">
        <v>28152</v>
      </c>
      <c r="D3544" s="347" t="s">
        <v>7838</v>
      </c>
      <c r="E3544" s="347">
        <v>6</v>
      </c>
      <c r="F3544" s="347">
        <v>0.75</v>
      </c>
      <c r="G3544" s="347" t="s">
        <v>11</v>
      </c>
      <c r="H3544" s="349">
        <v>12</v>
      </c>
      <c r="I3544" s="350" t="s">
        <v>12</v>
      </c>
      <c r="J3544" s="351">
        <f t="shared" si="55"/>
        <v>219</v>
      </c>
      <c r="K3544" s="351">
        <v>36.5</v>
      </c>
      <c r="L3544" s="3" t="str">
        <f>IFERROR(INDEX(dbOrdini[PREZZO
VINOLUX],MATCH(A3544,dbOrdini[CODICE
ANKER],0)),"")</f>
        <v/>
      </c>
      <c r="M3544" s="347" t="s">
        <v>28233</v>
      </c>
      <c r="N3544" s="15" t="str">
        <f>IFERROR(INDEX(dbOrdini[ORDINE],MATCH(A3544,dbOrdini[CODICE
ANKER]*(dbOrdini[CODICE
SUPPLY]="GEN24"),0)),"")</f>
        <v/>
      </c>
      <c r="O3544" s="352" t="s">
        <v>8</v>
      </c>
      <c r="P3544" s="347" t="s">
        <v>7839</v>
      </c>
    </row>
    <row r="3545" spans="1:16">
      <c r="A3545" s="347" t="s">
        <v>11913</v>
      </c>
      <c r="B3545" s="348">
        <v>0</v>
      </c>
      <c r="C3545" s="347" t="s">
        <v>28152</v>
      </c>
      <c r="D3545" s="347" t="s">
        <v>11914</v>
      </c>
      <c r="E3545" s="347">
        <v>6</v>
      </c>
      <c r="F3545" s="347">
        <v>0.75</v>
      </c>
      <c r="G3545" s="347" t="s">
        <v>11</v>
      </c>
      <c r="H3545" s="349">
        <v>12</v>
      </c>
      <c r="I3545" s="350" t="s">
        <v>12</v>
      </c>
      <c r="J3545" s="351">
        <f t="shared" si="55"/>
        <v>207</v>
      </c>
      <c r="K3545" s="351">
        <v>34.5</v>
      </c>
      <c r="L3545" s="3" t="str">
        <f>IFERROR(INDEX(dbOrdini[PREZZO
VINOLUX],MATCH(A3545,dbOrdini[CODICE
ANKER],0)),"")</f>
        <v/>
      </c>
      <c r="M3545" s="347" t="s">
        <v>28233</v>
      </c>
      <c r="N3545" s="15" t="str">
        <f>IFERROR(INDEX(dbOrdini[ORDINE],MATCH(A3545,dbOrdini[CODICE
ANKER]*(dbOrdini[CODICE
SUPPLY]="GEN24"),0)),"")</f>
        <v/>
      </c>
      <c r="O3545" s="352" t="s">
        <v>8</v>
      </c>
      <c r="P3545" s="347" t="s">
        <v>11915</v>
      </c>
    </row>
    <row r="3546" spans="1:16">
      <c r="A3546" s="347" t="s">
        <v>7840</v>
      </c>
      <c r="B3546" s="348">
        <v>205</v>
      </c>
      <c r="C3546" s="347" t="s">
        <v>28152</v>
      </c>
      <c r="D3546" s="347" t="s">
        <v>7841</v>
      </c>
      <c r="E3546" s="347">
        <v>6</v>
      </c>
      <c r="F3546" s="347">
        <v>0.75</v>
      </c>
      <c r="G3546" s="347" t="s">
        <v>11</v>
      </c>
      <c r="H3546" s="349">
        <v>12</v>
      </c>
      <c r="I3546" s="350" t="s">
        <v>12</v>
      </c>
      <c r="J3546" s="351">
        <f t="shared" si="55"/>
        <v>132.89999999999998</v>
      </c>
      <c r="K3546" s="351">
        <v>22.15</v>
      </c>
      <c r="L3546" s="3" t="str">
        <f>IFERROR(INDEX(dbOrdini[PREZZO
VINOLUX],MATCH(A3546,dbOrdini[CODICE
ANKER],0)),"")</f>
        <v/>
      </c>
      <c r="M3546" s="347" t="s">
        <v>28233</v>
      </c>
      <c r="N3546" s="15" t="str">
        <f>IFERROR(INDEX(dbOrdini[ORDINE],MATCH(A3546,dbOrdini[CODICE
ANKER]*(dbOrdini[CODICE
SUPPLY]="GEN24"),0)),"")</f>
        <v/>
      </c>
      <c r="O3546" s="352" t="s">
        <v>8</v>
      </c>
      <c r="P3546" s="347" t="s">
        <v>7836</v>
      </c>
    </row>
    <row r="3547" spans="1:16">
      <c r="A3547" s="347" t="s">
        <v>29007</v>
      </c>
      <c r="B3547" s="348">
        <v>3</v>
      </c>
      <c r="C3547" s="347" t="s">
        <v>28152</v>
      </c>
      <c r="D3547" s="347" t="s">
        <v>7841</v>
      </c>
      <c r="E3547" s="347">
        <v>3</v>
      </c>
      <c r="F3547" s="347">
        <v>0.75</v>
      </c>
      <c r="G3547" s="347" t="s">
        <v>11</v>
      </c>
      <c r="H3547" s="349">
        <v>12</v>
      </c>
      <c r="I3547" s="350" t="s">
        <v>12</v>
      </c>
      <c r="J3547" s="351">
        <f t="shared" si="55"/>
        <v>66.449999999999989</v>
      </c>
      <c r="K3547" s="351">
        <v>22.15</v>
      </c>
      <c r="L3547" s="3" t="str">
        <f>IFERROR(INDEX(dbOrdini[PREZZO
VINOLUX],MATCH(A3547,dbOrdini[CODICE
ANKER],0)),"")</f>
        <v/>
      </c>
      <c r="M3547" s="347" t="s">
        <v>28233</v>
      </c>
      <c r="N3547" s="15" t="str">
        <f>IFERROR(INDEX(dbOrdini[ORDINE],MATCH(A3547,dbOrdini[CODICE
ANKER]*(dbOrdini[CODICE
SUPPLY]="GEN24"),0)),"")</f>
        <v/>
      </c>
      <c r="O3547" s="352" t="s">
        <v>8</v>
      </c>
      <c r="P3547" s="347" t="s">
        <v>11920</v>
      </c>
    </row>
    <row r="3548" spans="1:16">
      <c r="A3548" s="347" t="s">
        <v>11916</v>
      </c>
      <c r="B3548" s="348">
        <v>59</v>
      </c>
      <c r="C3548" s="347" t="s">
        <v>28152</v>
      </c>
      <c r="D3548" s="347" t="s">
        <v>7841</v>
      </c>
      <c r="E3548" s="347">
        <v>3</v>
      </c>
      <c r="F3548" s="347">
        <v>1.5</v>
      </c>
      <c r="G3548" s="347" t="s">
        <v>11</v>
      </c>
      <c r="H3548" s="349">
        <v>12</v>
      </c>
      <c r="I3548" s="350" t="s">
        <v>12</v>
      </c>
      <c r="J3548" s="351">
        <f t="shared" si="55"/>
        <v>157.5</v>
      </c>
      <c r="K3548" s="351">
        <v>52.5</v>
      </c>
      <c r="L3548" s="3" t="str">
        <f>IFERROR(INDEX(dbOrdini[PREZZO
VINOLUX],MATCH(A3548,dbOrdini[CODICE
ANKER],0)),"")</f>
        <v/>
      </c>
      <c r="M3548" s="347" t="s">
        <v>28233</v>
      </c>
      <c r="N3548" s="15" t="str">
        <f>IFERROR(INDEX(dbOrdini[ORDINE],MATCH(A3548,dbOrdini[CODICE
ANKER]*(dbOrdini[CODICE
SUPPLY]="GEN24"),0)),"")</f>
        <v/>
      </c>
      <c r="O3548" s="352" t="s">
        <v>8</v>
      </c>
      <c r="P3548" s="347" t="s">
        <v>11917</v>
      </c>
    </row>
    <row r="3549" spans="1:16">
      <c r="A3549" s="347" t="s">
        <v>11918</v>
      </c>
      <c r="B3549" s="348">
        <v>64</v>
      </c>
      <c r="C3549" s="347" t="s">
        <v>28152</v>
      </c>
      <c r="D3549" s="347" t="s">
        <v>11919</v>
      </c>
      <c r="E3549" s="347">
        <v>3</v>
      </c>
      <c r="F3549" s="347">
        <v>0.75</v>
      </c>
      <c r="G3549" s="347" t="s">
        <v>11</v>
      </c>
      <c r="H3549" s="349">
        <v>12</v>
      </c>
      <c r="I3549" s="350" t="s">
        <v>12</v>
      </c>
      <c r="J3549" s="351">
        <f t="shared" si="55"/>
        <v>88.5</v>
      </c>
      <c r="K3549" s="351">
        <v>29.5</v>
      </c>
      <c r="L3549" s="3" t="str">
        <f>IFERROR(INDEX(dbOrdini[PREZZO
VINOLUX],MATCH(A3549,dbOrdini[CODICE
ANKER],0)),"")</f>
        <v/>
      </c>
      <c r="M3549" s="347" t="s">
        <v>28233</v>
      </c>
      <c r="N3549" s="15" t="str">
        <f>IFERROR(INDEX(dbOrdini[ORDINE],MATCH(A3549,dbOrdini[CODICE
ANKER]*(dbOrdini[CODICE
SUPPLY]="GEN24"),0)),"")</f>
        <v/>
      </c>
      <c r="O3549" s="352" t="s">
        <v>8</v>
      </c>
      <c r="P3549" s="347" t="s">
        <v>11920</v>
      </c>
    </row>
    <row r="3550" spans="1:16">
      <c r="A3550" s="347" t="s">
        <v>11921</v>
      </c>
      <c r="B3550" s="348">
        <v>24</v>
      </c>
      <c r="C3550" s="347" t="s">
        <v>28152</v>
      </c>
      <c r="D3550" s="347" t="s">
        <v>11922</v>
      </c>
      <c r="E3550" s="347">
        <v>3</v>
      </c>
      <c r="F3550" s="347">
        <v>0.75</v>
      </c>
      <c r="G3550" s="347" t="s">
        <v>11</v>
      </c>
      <c r="H3550" s="349">
        <v>12</v>
      </c>
      <c r="I3550" s="350" t="s">
        <v>12</v>
      </c>
      <c r="J3550" s="351">
        <f t="shared" si="55"/>
        <v>112.5</v>
      </c>
      <c r="K3550" s="351">
        <v>37.5</v>
      </c>
      <c r="L3550" s="3" t="str">
        <f>IFERROR(INDEX(dbOrdini[PREZZO
VINOLUX],MATCH(A3550,dbOrdini[CODICE
ANKER],0)),"")</f>
        <v/>
      </c>
      <c r="M3550" s="347" t="s">
        <v>28189</v>
      </c>
      <c r="N3550" s="15" t="str">
        <f>IFERROR(INDEX(dbOrdini[ORDINE],MATCH(A3550,dbOrdini[CODICE
ANKER]*(dbOrdini[CODICE
SUPPLY]="GEN24"),0)),"")</f>
        <v/>
      </c>
      <c r="O3550" s="352" t="s">
        <v>8</v>
      </c>
      <c r="P3550" s="347" t="s">
        <v>11923</v>
      </c>
    </row>
    <row r="3551" spans="1:16">
      <c r="A3551" s="347" t="s">
        <v>7842</v>
      </c>
      <c r="B3551" s="348">
        <v>11</v>
      </c>
      <c r="C3551" s="347" t="s">
        <v>28152</v>
      </c>
      <c r="D3551" s="347" t="s">
        <v>7843</v>
      </c>
      <c r="E3551" s="347">
        <v>6</v>
      </c>
      <c r="F3551" s="347">
        <v>0.75</v>
      </c>
      <c r="G3551" s="347" t="s">
        <v>11</v>
      </c>
      <c r="H3551" s="349">
        <v>12</v>
      </c>
      <c r="I3551" s="350" t="s">
        <v>12</v>
      </c>
      <c r="J3551" s="351">
        <f t="shared" si="55"/>
        <v>154.5</v>
      </c>
      <c r="K3551" s="351">
        <v>25.75</v>
      </c>
      <c r="L3551" s="3" t="str">
        <f>IFERROR(INDEX(dbOrdini[PREZZO
VINOLUX],MATCH(A3551,dbOrdini[CODICE
ANKER],0)),"")</f>
        <v/>
      </c>
      <c r="M3551" s="347" t="s">
        <v>28233</v>
      </c>
      <c r="N3551" s="15" t="str">
        <f>IFERROR(INDEX(dbOrdini[ORDINE],MATCH(A3551,dbOrdini[CODICE
ANKER]*(dbOrdini[CODICE
SUPPLY]="GEN24"),0)),"")</f>
        <v/>
      </c>
      <c r="O3551" s="352" t="s">
        <v>8</v>
      </c>
      <c r="P3551" s="347" t="s">
        <v>7836</v>
      </c>
    </row>
    <row r="3552" spans="1:16">
      <c r="A3552" s="347" t="s">
        <v>7844</v>
      </c>
      <c r="B3552" s="348">
        <v>181</v>
      </c>
      <c r="C3552" s="347" t="s">
        <v>28152</v>
      </c>
      <c r="D3552" s="347" t="s">
        <v>7845</v>
      </c>
      <c r="E3552" s="347">
        <v>6</v>
      </c>
      <c r="F3552" s="347">
        <v>0.7</v>
      </c>
      <c r="G3552" s="347" t="s">
        <v>11</v>
      </c>
      <c r="H3552" s="349">
        <v>37.5</v>
      </c>
      <c r="I3552" s="350" t="s">
        <v>12</v>
      </c>
      <c r="J3552" s="351">
        <f t="shared" si="55"/>
        <v>48.599999999999994</v>
      </c>
      <c r="K3552" s="351">
        <v>8.1</v>
      </c>
      <c r="L3552" s="3" t="str">
        <f>IFERROR(INDEX(dbOrdini[PREZZO
VINOLUX],MATCH(A3552,dbOrdini[CODICE
ANKER],0)),"")</f>
        <v/>
      </c>
      <c r="M3552" s="347" t="s">
        <v>10535</v>
      </c>
      <c r="N3552" s="15" t="str">
        <f>IFERROR(INDEX(dbOrdini[ORDINE],MATCH(A3552,dbOrdini[CODICE
ANKER]*(dbOrdini[CODICE
SUPPLY]="GEN24"),0)),"")</f>
        <v/>
      </c>
      <c r="O3552" s="352" t="s">
        <v>8</v>
      </c>
      <c r="P3552" s="347" t="s">
        <v>7846</v>
      </c>
    </row>
    <row r="3553" spans="1:16">
      <c r="A3553" s="347" t="s">
        <v>29008</v>
      </c>
      <c r="B3553" s="348">
        <v>0</v>
      </c>
      <c r="C3553" s="347" t="s">
        <v>28152</v>
      </c>
      <c r="D3553" s="347" t="s">
        <v>26246</v>
      </c>
      <c r="E3553" s="347">
        <v>6</v>
      </c>
      <c r="F3553" s="347">
        <v>0.7</v>
      </c>
      <c r="G3553" s="347" t="s">
        <v>11262</v>
      </c>
      <c r="H3553" s="349">
        <v>40</v>
      </c>
      <c r="I3553" s="350" t="s">
        <v>12</v>
      </c>
      <c r="J3553" s="351">
        <f t="shared" si="55"/>
        <v>193.5</v>
      </c>
      <c r="K3553" s="351">
        <v>32.25</v>
      </c>
      <c r="L3553" s="3" t="str">
        <f>IFERROR(INDEX(dbOrdini[PREZZO
VINOLUX],MATCH(A3553,dbOrdini[CODICE
ANKER],0)),"")</f>
        <v/>
      </c>
      <c r="M3553" s="347" t="s">
        <v>10535</v>
      </c>
      <c r="N3553" s="15" t="str">
        <f>IFERROR(INDEX(dbOrdini[ORDINE],MATCH(A3553,dbOrdini[CODICE
ANKER]*(dbOrdini[CODICE
SUPPLY]="GEN24"),0)),"")</f>
        <v/>
      </c>
      <c r="O3553" s="352" t="s">
        <v>8</v>
      </c>
      <c r="P3553" s="347" t="s">
        <v>29009</v>
      </c>
    </row>
    <row r="3554" spans="1:16">
      <c r="A3554" s="347" t="s">
        <v>7847</v>
      </c>
      <c r="B3554" s="348">
        <v>4</v>
      </c>
      <c r="C3554" s="347" t="s">
        <v>28152</v>
      </c>
      <c r="D3554" s="347" t="s">
        <v>7848</v>
      </c>
      <c r="E3554" s="347">
        <v>6</v>
      </c>
      <c r="F3554" s="347">
        <v>0.7</v>
      </c>
      <c r="G3554" s="347" t="s">
        <v>11262</v>
      </c>
      <c r="H3554" s="349">
        <v>37.5</v>
      </c>
      <c r="I3554" s="350" t="s">
        <v>12</v>
      </c>
      <c r="J3554" s="351">
        <f t="shared" si="55"/>
        <v>65.099999999999994</v>
      </c>
      <c r="K3554" s="351">
        <v>10.85</v>
      </c>
      <c r="L3554" s="3" t="str">
        <f>IFERROR(INDEX(dbOrdini[PREZZO
VINOLUX],MATCH(A3554,dbOrdini[CODICE
ANKER],0)),"")</f>
        <v/>
      </c>
      <c r="M3554" s="347" t="s">
        <v>10552</v>
      </c>
      <c r="N3554" s="15" t="str">
        <f>IFERROR(INDEX(dbOrdini[ORDINE],MATCH(A3554,dbOrdini[CODICE
ANKER]*(dbOrdini[CODICE
SUPPLY]="GEN24"),0)),"")</f>
        <v/>
      </c>
      <c r="O3554" s="352" t="s">
        <v>8</v>
      </c>
      <c r="P3554" s="347" t="s">
        <v>7849</v>
      </c>
    </row>
    <row r="3555" spans="1:16">
      <c r="A3555" s="347" t="s">
        <v>7850</v>
      </c>
      <c r="B3555" s="348">
        <v>9</v>
      </c>
      <c r="C3555" s="347" t="s">
        <v>28152</v>
      </c>
      <c r="D3555" s="347" t="s">
        <v>7851</v>
      </c>
      <c r="E3555" s="347">
        <v>6</v>
      </c>
      <c r="F3555" s="347">
        <v>0.7</v>
      </c>
      <c r="G3555" s="347" t="s">
        <v>11262</v>
      </c>
      <c r="H3555" s="349">
        <v>37.5</v>
      </c>
      <c r="I3555" s="350" t="s">
        <v>12</v>
      </c>
      <c r="J3555" s="351">
        <f t="shared" si="55"/>
        <v>65.099999999999994</v>
      </c>
      <c r="K3555" s="351">
        <v>10.85</v>
      </c>
      <c r="L3555" s="3" t="str">
        <f>IFERROR(INDEX(dbOrdini[PREZZO
VINOLUX],MATCH(A3555,dbOrdini[CODICE
ANKER],0)),"")</f>
        <v/>
      </c>
      <c r="M3555" s="347" t="s">
        <v>10552</v>
      </c>
      <c r="N3555" s="15" t="str">
        <f>IFERROR(INDEX(dbOrdini[ORDINE],MATCH(A3555,dbOrdini[CODICE
ANKER]*(dbOrdini[CODICE
SUPPLY]="GEN24"),0)),"")</f>
        <v/>
      </c>
      <c r="O3555" s="352" t="s">
        <v>8</v>
      </c>
      <c r="P3555" s="347" t="s">
        <v>7852</v>
      </c>
    </row>
    <row r="3556" spans="1:16">
      <c r="A3556" s="347" t="s">
        <v>29010</v>
      </c>
      <c r="B3556" s="348">
        <v>0</v>
      </c>
      <c r="C3556" s="347" t="s">
        <v>28152</v>
      </c>
      <c r="D3556" s="347" t="s">
        <v>29011</v>
      </c>
      <c r="E3556" s="347">
        <v>6</v>
      </c>
      <c r="F3556" s="347">
        <v>0.7</v>
      </c>
      <c r="G3556" s="347" t="s">
        <v>11</v>
      </c>
      <c r="H3556" s="349">
        <v>37.5</v>
      </c>
      <c r="I3556" s="350" t="s">
        <v>12</v>
      </c>
      <c r="J3556" s="351">
        <f t="shared" si="55"/>
        <v>65.699999999999989</v>
      </c>
      <c r="K3556" s="351">
        <v>10.95</v>
      </c>
      <c r="L3556" s="3" t="str">
        <f>IFERROR(INDEX(dbOrdini[PREZZO
VINOLUX],MATCH(A3556,dbOrdini[CODICE
ANKER],0)),"")</f>
        <v/>
      </c>
      <c r="M3556" s="347" t="s">
        <v>10535</v>
      </c>
      <c r="N3556" s="15" t="str">
        <f>IFERROR(INDEX(dbOrdini[ORDINE],MATCH(A3556,dbOrdini[CODICE
ANKER]*(dbOrdini[CODICE
SUPPLY]="GEN24"),0)),"")</f>
        <v/>
      </c>
      <c r="O3556" s="352" t="s">
        <v>8</v>
      </c>
      <c r="P3556" s="347" t="s">
        <v>29012</v>
      </c>
    </row>
    <row r="3557" spans="1:16">
      <c r="A3557" s="347" t="s">
        <v>7853</v>
      </c>
      <c r="B3557" s="348">
        <v>2342</v>
      </c>
      <c r="C3557" s="347" t="s">
        <v>28152</v>
      </c>
      <c r="D3557" s="347" t="s">
        <v>7854</v>
      </c>
      <c r="E3557" s="347">
        <v>6</v>
      </c>
      <c r="F3557" s="347">
        <v>0.7</v>
      </c>
      <c r="G3557" s="347" t="s">
        <v>11</v>
      </c>
      <c r="H3557" s="349">
        <v>17</v>
      </c>
      <c r="I3557" s="350" t="s">
        <v>12</v>
      </c>
      <c r="J3557" s="351">
        <f t="shared" si="55"/>
        <v>32.700000000000003</v>
      </c>
      <c r="K3557" s="351">
        <v>5.45</v>
      </c>
      <c r="L3557" s="3" t="str">
        <f>IFERROR(INDEX(dbOrdini[PREZZO
VINOLUX],MATCH(A3557,dbOrdini[CODICE
ANKER],0)),"")</f>
        <v/>
      </c>
      <c r="M3557" s="347" t="s">
        <v>10539</v>
      </c>
      <c r="N3557" s="15" t="str">
        <f>IFERROR(INDEX(dbOrdini[ORDINE],MATCH(A3557,dbOrdini[CODICE
ANKER]*(dbOrdini[CODICE
SUPPLY]="GEN24"),0)),"")</f>
        <v/>
      </c>
      <c r="O3557" s="352" t="s">
        <v>8</v>
      </c>
      <c r="P3557" s="347" t="s">
        <v>7855</v>
      </c>
    </row>
    <row r="3558" spans="1:16">
      <c r="A3558" s="347" t="s">
        <v>7856</v>
      </c>
      <c r="B3558" s="348">
        <v>253</v>
      </c>
      <c r="C3558" s="347" t="s">
        <v>28152</v>
      </c>
      <c r="D3558" s="347" t="s">
        <v>7854</v>
      </c>
      <c r="E3558" s="347">
        <v>6</v>
      </c>
      <c r="F3558" s="347">
        <v>1</v>
      </c>
      <c r="G3558" s="347" t="s">
        <v>11</v>
      </c>
      <c r="H3558" s="349">
        <v>17</v>
      </c>
      <c r="I3558" s="350" t="s">
        <v>12</v>
      </c>
      <c r="J3558" s="351">
        <f t="shared" si="55"/>
        <v>47.7</v>
      </c>
      <c r="K3558" s="351">
        <v>7.95</v>
      </c>
      <c r="L3558" s="3" t="str">
        <f>IFERROR(INDEX(dbOrdini[PREZZO
VINOLUX],MATCH(A3558,dbOrdini[CODICE
ANKER],0)),"")</f>
        <v/>
      </c>
      <c r="M3558" s="347" t="s">
        <v>10539</v>
      </c>
      <c r="N3558" s="15" t="str">
        <f>IFERROR(INDEX(dbOrdini[ORDINE],MATCH(A3558,dbOrdini[CODICE
ANKER]*(dbOrdini[CODICE
SUPPLY]="GEN24"),0)),"")</f>
        <v/>
      </c>
      <c r="O3558" s="352" t="s">
        <v>8</v>
      </c>
      <c r="P3558" s="347" t="s">
        <v>7857</v>
      </c>
    </row>
    <row r="3559" spans="1:16">
      <c r="A3559" s="347" t="s">
        <v>7858</v>
      </c>
      <c r="B3559" s="348">
        <v>0</v>
      </c>
      <c r="C3559" s="347" t="s">
        <v>28152</v>
      </c>
      <c r="D3559" s="347" t="s">
        <v>7859</v>
      </c>
      <c r="E3559" s="347">
        <v>6</v>
      </c>
      <c r="F3559" s="347">
        <v>0.7</v>
      </c>
      <c r="G3559" s="347" t="s">
        <v>11</v>
      </c>
      <c r="H3559" s="349">
        <v>35</v>
      </c>
      <c r="I3559" s="350" t="s">
        <v>12</v>
      </c>
      <c r="J3559" s="351">
        <f t="shared" si="55"/>
        <v>34.5</v>
      </c>
      <c r="K3559" s="351">
        <v>5.75</v>
      </c>
      <c r="L3559" s="3" t="str">
        <f>IFERROR(INDEX(dbOrdini[PREZZO
VINOLUX],MATCH(A3559,dbOrdini[CODICE
ANKER],0)),"")</f>
        <v/>
      </c>
      <c r="M3559" s="347" t="s">
        <v>10559</v>
      </c>
      <c r="N3559" s="15" t="str">
        <f>IFERROR(INDEX(dbOrdini[ORDINE],MATCH(A3559,dbOrdini[CODICE
ANKER]*(dbOrdini[CODICE
SUPPLY]="GEN24"),0)),"")</f>
        <v/>
      </c>
      <c r="O3559" s="352" t="s">
        <v>8</v>
      </c>
      <c r="P3559" s="347" t="s">
        <v>7860</v>
      </c>
    </row>
    <row r="3560" spans="1:16">
      <c r="A3560" s="347" t="s">
        <v>7861</v>
      </c>
      <c r="B3560" s="348">
        <v>0</v>
      </c>
      <c r="C3560" s="347" t="s">
        <v>28152</v>
      </c>
      <c r="D3560" s="347" t="s">
        <v>7862</v>
      </c>
      <c r="E3560" s="347">
        <v>12</v>
      </c>
      <c r="F3560" s="347">
        <v>0.7</v>
      </c>
      <c r="G3560" s="347" t="s">
        <v>11262</v>
      </c>
      <c r="H3560" s="349">
        <v>14</v>
      </c>
      <c r="I3560" s="350" t="s">
        <v>12</v>
      </c>
      <c r="J3560" s="351">
        <f t="shared" si="55"/>
        <v>65.400000000000006</v>
      </c>
      <c r="K3560" s="351">
        <v>5.45</v>
      </c>
      <c r="L3560" s="3" t="str">
        <f>IFERROR(INDEX(dbOrdini[PREZZO
VINOLUX],MATCH(A3560,dbOrdini[CODICE
ANKER],0)),"")</f>
        <v/>
      </c>
      <c r="M3560" s="347" t="s">
        <v>10559</v>
      </c>
      <c r="N3560" s="15" t="str">
        <f>IFERROR(INDEX(dbOrdini[ORDINE],MATCH(A3560,dbOrdini[CODICE
ANKER]*(dbOrdini[CODICE
SUPPLY]="GEN24"),0)),"")</f>
        <v/>
      </c>
      <c r="O3560" s="352" t="s">
        <v>8</v>
      </c>
      <c r="P3560" s="347" t="s">
        <v>7863</v>
      </c>
    </row>
    <row r="3561" spans="1:16">
      <c r="A3561" s="347" t="s">
        <v>7864</v>
      </c>
      <c r="B3561" s="348">
        <v>266</v>
      </c>
      <c r="C3561" s="347" t="s">
        <v>28152</v>
      </c>
      <c r="D3561" s="347" t="s">
        <v>7865</v>
      </c>
      <c r="E3561" s="347">
        <v>6</v>
      </c>
      <c r="F3561" s="347">
        <v>0.7</v>
      </c>
      <c r="G3561" s="347" t="s">
        <v>11262</v>
      </c>
      <c r="H3561" s="349">
        <v>38</v>
      </c>
      <c r="I3561" s="350" t="s">
        <v>12</v>
      </c>
      <c r="J3561" s="351">
        <f t="shared" si="55"/>
        <v>28.5</v>
      </c>
      <c r="K3561" s="351">
        <v>4.75</v>
      </c>
      <c r="L3561" s="3" t="str">
        <f>IFERROR(INDEX(dbOrdini[PREZZO
VINOLUX],MATCH(A3561,dbOrdini[CODICE
ANKER],0)),"")</f>
        <v/>
      </c>
      <c r="M3561" s="347" t="s">
        <v>28187</v>
      </c>
      <c r="N3561" s="15" t="str">
        <f>IFERROR(INDEX(dbOrdini[ORDINE],MATCH(A3561,dbOrdini[CODICE
ANKER]*(dbOrdini[CODICE
SUPPLY]="GEN24"),0)),"")</f>
        <v/>
      </c>
      <c r="O3561" s="352" t="s">
        <v>8</v>
      </c>
      <c r="P3561" s="347" t="s">
        <v>7866</v>
      </c>
    </row>
    <row r="3562" spans="1:16">
      <c r="A3562" s="347" t="s">
        <v>7867</v>
      </c>
      <c r="B3562" s="348">
        <v>321</v>
      </c>
      <c r="C3562" s="347" t="s">
        <v>28152</v>
      </c>
      <c r="D3562" s="347" t="s">
        <v>7865</v>
      </c>
      <c r="E3562" s="347">
        <v>6</v>
      </c>
      <c r="F3562" s="347">
        <v>1</v>
      </c>
      <c r="G3562" s="347" t="s">
        <v>11</v>
      </c>
      <c r="H3562" s="349">
        <v>38</v>
      </c>
      <c r="I3562" s="350" t="s">
        <v>12</v>
      </c>
      <c r="J3562" s="351">
        <f t="shared" si="55"/>
        <v>30.599999999999998</v>
      </c>
      <c r="K3562" s="351">
        <v>5.0999999999999996</v>
      </c>
      <c r="L3562" s="3" t="str">
        <f>IFERROR(INDEX(dbOrdini[PREZZO
VINOLUX],MATCH(A3562,dbOrdini[CODICE
ANKER],0)),"")</f>
        <v/>
      </c>
      <c r="M3562" s="347" t="s">
        <v>28187</v>
      </c>
      <c r="N3562" s="15" t="str">
        <f>IFERROR(INDEX(dbOrdini[ORDINE],MATCH(A3562,dbOrdini[CODICE
ANKER]*(dbOrdini[CODICE
SUPPLY]="GEN24"),0)),"")</f>
        <v/>
      </c>
      <c r="O3562" s="352" t="s">
        <v>8</v>
      </c>
      <c r="P3562" s="347" t="s">
        <v>7868</v>
      </c>
    </row>
    <row r="3563" spans="1:16">
      <c r="A3563" s="347" t="s">
        <v>7869</v>
      </c>
      <c r="B3563" s="348">
        <v>1322</v>
      </c>
      <c r="C3563" s="347" t="s">
        <v>28152</v>
      </c>
      <c r="D3563" s="347" t="s">
        <v>7870</v>
      </c>
      <c r="E3563" s="347">
        <v>6</v>
      </c>
      <c r="F3563" s="347">
        <v>0.7</v>
      </c>
      <c r="G3563" s="347" t="s">
        <v>11</v>
      </c>
      <c r="H3563" s="349">
        <v>41.2</v>
      </c>
      <c r="I3563" s="350" t="s">
        <v>12</v>
      </c>
      <c r="J3563" s="351">
        <f t="shared" si="55"/>
        <v>41.7</v>
      </c>
      <c r="K3563" s="351">
        <v>6.95</v>
      </c>
      <c r="L3563" s="3" t="str">
        <f>IFERROR(INDEX(dbOrdini[PREZZO
VINOLUX],MATCH(A3563,dbOrdini[CODICE
ANKER],0)),"")</f>
        <v/>
      </c>
      <c r="M3563" s="347" t="s">
        <v>10551</v>
      </c>
      <c r="N3563" s="15" t="str">
        <f>IFERROR(INDEX(dbOrdini[ORDINE],MATCH(A3563,dbOrdini[CODICE
ANKER]*(dbOrdini[CODICE
SUPPLY]="GEN24"),0)),"")</f>
        <v/>
      </c>
      <c r="O3563" s="352" t="s">
        <v>8</v>
      </c>
      <c r="P3563" s="347" t="s">
        <v>7871</v>
      </c>
    </row>
    <row r="3564" spans="1:16">
      <c r="A3564" s="347" t="s">
        <v>7872</v>
      </c>
      <c r="B3564" s="348">
        <v>233</v>
      </c>
      <c r="C3564" s="347" t="s">
        <v>28152</v>
      </c>
      <c r="D3564" s="347" t="s">
        <v>7873</v>
      </c>
      <c r="E3564" s="347">
        <v>6</v>
      </c>
      <c r="F3564" s="347">
        <v>0.7</v>
      </c>
      <c r="G3564" s="347" t="s">
        <v>11</v>
      </c>
      <c r="H3564" s="349">
        <v>40</v>
      </c>
      <c r="I3564" s="350" t="s">
        <v>12</v>
      </c>
      <c r="J3564" s="351">
        <f t="shared" si="55"/>
        <v>78.599999999999994</v>
      </c>
      <c r="K3564" s="351">
        <v>13.1</v>
      </c>
      <c r="L3564" s="3" t="str">
        <f>IFERROR(INDEX(dbOrdini[PREZZO
VINOLUX],MATCH(A3564,dbOrdini[CODICE
ANKER],0)),"")</f>
        <v/>
      </c>
      <c r="M3564" s="347" t="s">
        <v>10535</v>
      </c>
      <c r="N3564" s="15" t="str">
        <f>IFERROR(INDEX(dbOrdini[ORDINE],MATCH(A3564,dbOrdini[CODICE
ANKER]*(dbOrdini[CODICE
SUPPLY]="GEN24"),0)),"")</f>
        <v/>
      </c>
      <c r="O3564" s="352" t="s">
        <v>8</v>
      </c>
      <c r="P3564" s="347" t="s">
        <v>7874</v>
      </c>
    </row>
    <row r="3565" spans="1:16">
      <c r="A3565" s="347" t="s">
        <v>11924</v>
      </c>
      <c r="B3565" s="348">
        <v>29</v>
      </c>
      <c r="C3565" s="347" t="s">
        <v>28170</v>
      </c>
      <c r="D3565" s="347" t="s">
        <v>11925</v>
      </c>
      <c r="E3565" s="347">
        <v>6</v>
      </c>
      <c r="F3565" s="347">
        <v>0.6</v>
      </c>
      <c r="G3565" s="347" t="s">
        <v>11</v>
      </c>
      <c r="H3565" s="349">
        <v>41.12</v>
      </c>
      <c r="I3565" s="350" t="s">
        <v>12</v>
      </c>
      <c r="J3565" s="351">
        <f t="shared" si="55"/>
        <v>201</v>
      </c>
      <c r="K3565" s="351">
        <v>33.5</v>
      </c>
      <c r="L3565" s="3" t="str">
        <f>IFERROR(INDEX(dbOrdini[PREZZO
VINOLUX],MATCH(A3565,dbOrdini[CODICE
ANKER],0)),"")</f>
        <v/>
      </c>
      <c r="M3565" s="347" t="s">
        <v>10535</v>
      </c>
      <c r="N3565" s="15" t="str">
        <f>IFERROR(INDEX(dbOrdini[ORDINE],MATCH(A3565,dbOrdini[CODICE
ANKER]*(dbOrdini[CODICE
SUPPLY]="GEN24"),0)),"")</f>
        <v/>
      </c>
      <c r="O3565" s="352" t="s">
        <v>8</v>
      </c>
      <c r="P3565" s="347" t="s">
        <v>7875</v>
      </c>
    </row>
    <row r="3566" spans="1:16">
      <c r="A3566" s="347" t="s">
        <v>7876</v>
      </c>
      <c r="B3566" s="348">
        <v>0</v>
      </c>
      <c r="C3566" s="347" t="s">
        <v>28152</v>
      </c>
      <c r="D3566" s="347" t="s">
        <v>7877</v>
      </c>
      <c r="E3566" s="347">
        <v>6</v>
      </c>
      <c r="F3566" s="347">
        <v>0.7</v>
      </c>
      <c r="G3566" s="347" t="s">
        <v>11</v>
      </c>
      <c r="H3566" s="349">
        <v>42</v>
      </c>
      <c r="I3566" s="350" t="s">
        <v>12</v>
      </c>
      <c r="J3566" s="351">
        <f t="shared" si="55"/>
        <v>79.199999999999989</v>
      </c>
      <c r="K3566" s="351">
        <v>13.2</v>
      </c>
      <c r="L3566" s="3" t="str">
        <f>IFERROR(INDEX(dbOrdini[PREZZO
VINOLUX],MATCH(A3566,dbOrdini[CODICE
ANKER],0)),"")</f>
        <v/>
      </c>
      <c r="M3566" s="347" t="s">
        <v>10535</v>
      </c>
      <c r="N3566" s="15" t="str">
        <f>IFERROR(INDEX(dbOrdini[ORDINE],MATCH(A3566,dbOrdini[CODICE
ANKER]*(dbOrdini[CODICE
SUPPLY]="GEN24"),0)),"")</f>
        <v/>
      </c>
      <c r="O3566" s="352" t="s">
        <v>8</v>
      </c>
      <c r="P3566" s="347" t="s">
        <v>7878</v>
      </c>
    </row>
    <row r="3567" spans="1:16">
      <c r="A3567" s="347" t="s">
        <v>7879</v>
      </c>
      <c r="B3567" s="348">
        <v>24</v>
      </c>
      <c r="C3567" s="347" t="s">
        <v>28152</v>
      </c>
      <c r="D3567" s="347" t="s">
        <v>7877</v>
      </c>
      <c r="E3567" s="347">
        <v>6</v>
      </c>
      <c r="F3567" s="347">
        <v>0.7</v>
      </c>
      <c r="G3567" s="347" t="s">
        <v>11</v>
      </c>
      <c r="H3567" s="349">
        <v>42</v>
      </c>
      <c r="I3567" s="350" t="s">
        <v>12</v>
      </c>
      <c r="J3567" s="351">
        <f t="shared" si="55"/>
        <v>78.900000000000006</v>
      </c>
      <c r="K3567" s="351">
        <v>13.15</v>
      </c>
      <c r="L3567" s="3" t="str">
        <f>IFERROR(INDEX(dbOrdini[PREZZO
VINOLUX],MATCH(A3567,dbOrdini[CODICE
ANKER],0)),"")</f>
        <v/>
      </c>
      <c r="M3567" s="347" t="s">
        <v>10535</v>
      </c>
      <c r="N3567" s="15" t="str">
        <f>IFERROR(INDEX(dbOrdini[ORDINE],MATCH(A3567,dbOrdini[CODICE
ANKER]*(dbOrdini[CODICE
SUPPLY]="GEN24"),0)),"")</f>
        <v/>
      </c>
      <c r="O3567" s="352" t="s">
        <v>8</v>
      </c>
      <c r="P3567" s="347" t="s">
        <v>7880</v>
      </c>
    </row>
    <row r="3568" spans="1:16">
      <c r="A3568" s="347" t="s">
        <v>7881</v>
      </c>
      <c r="B3568" s="348">
        <v>0</v>
      </c>
      <c r="C3568" s="347" t="s">
        <v>28152</v>
      </c>
      <c r="D3568" s="347" t="s">
        <v>7882</v>
      </c>
      <c r="E3568" s="347">
        <v>6</v>
      </c>
      <c r="F3568" s="347">
        <v>0.7</v>
      </c>
      <c r="G3568" s="347" t="s">
        <v>11</v>
      </c>
      <c r="H3568" s="349">
        <v>40</v>
      </c>
      <c r="I3568" s="350" t="s">
        <v>12</v>
      </c>
      <c r="J3568" s="351">
        <f t="shared" si="55"/>
        <v>71.699999999999989</v>
      </c>
      <c r="K3568" s="351">
        <v>11.95</v>
      </c>
      <c r="L3568" s="3" t="str">
        <f>IFERROR(INDEX(dbOrdini[PREZZO
VINOLUX],MATCH(A3568,dbOrdini[CODICE
ANKER],0)),"")</f>
        <v/>
      </c>
      <c r="M3568" s="347" t="s">
        <v>10535</v>
      </c>
      <c r="N3568" s="15" t="str">
        <f>IFERROR(INDEX(dbOrdini[ORDINE],MATCH(A3568,dbOrdini[CODICE
ANKER]*(dbOrdini[CODICE
SUPPLY]="GEN24"),0)),"")</f>
        <v/>
      </c>
      <c r="O3568" s="352" t="s">
        <v>8</v>
      </c>
      <c r="P3568" s="347" t="s">
        <v>7883</v>
      </c>
    </row>
    <row r="3569" spans="1:16">
      <c r="A3569" s="347" t="s">
        <v>7884</v>
      </c>
      <c r="B3569" s="348">
        <v>239</v>
      </c>
      <c r="C3569" s="347" t="s">
        <v>28152</v>
      </c>
      <c r="D3569" s="347" t="s">
        <v>7885</v>
      </c>
      <c r="E3569" s="347">
        <v>6</v>
      </c>
      <c r="F3569" s="347">
        <v>0.7</v>
      </c>
      <c r="G3569" s="347" t="s">
        <v>11</v>
      </c>
      <c r="H3569" s="349">
        <v>40</v>
      </c>
      <c r="I3569" s="350" t="s">
        <v>12</v>
      </c>
      <c r="J3569" s="351">
        <f t="shared" si="55"/>
        <v>86.699999999999989</v>
      </c>
      <c r="K3569" s="351">
        <v>14.45</v>
      </c>
      <c r="L3569" s="3" t="str">
        <f>IFERROR(INDEX(dbOrdini[PREZZO
VINOLUX],MATCH(A3569,dbOrdini[CODICE
ANKER],0)),"")</f>
        <v/>
      </c>
      <c r="M3569" s="347" t="s">
        <v>10535</v>
      </c>
      <c r="N3569" s="15" t="str">
        <f>IFERROR(INDEX(dbOrdini[ORDINE],MATCH(A3569,dbOrdini[CODICE
ANKER]*(dbOrdini[CODICE
SUPPLY]="GEN24"),0)),"")</f>
        <v/>
      </c>
      <c r="O3569" s="352" t="s">
        <v>8</v>
      </c>
      <c r="P3569" s="347" t="s">
        <v>7886</v>
      </c>
    </row>
    <row r="3570" spans="1:16">
      <c r="A3570" s="347" t="s">
        <v>7887</v>
      </c>
      <c r="B3570" s="348">
        <v>217</v>
      </c>
      <c r="C3570" s="347" t="s">
        <v>28152</v>
      </c>
      <c r="D3570" s="347" t="s">
        <v>7888</v>
      </c>
      <c r="E3570" s="347">
        <v>6</v>
      </c>
      <c r="F3570" s="347">
        <v>0.7</v>
      </c>
      <c r="G3570" s="347" t="s">
        <v>11</v>
      </c>
      <c r="H3570" s="349">
        <v>40</v>
      </c>
      <c r="I3570" s="350" t="s">
        <v>12</v>
      </c>
      <c r="J3570" s="351">
        <f t="shared" si="55"/>
        <v>41.7</v>
      </c>
      <c r="K3570" s="351">
        <v>6.95</v>
      </c>
      <c r="L3570" s="3" t="str">
        <f>IFERROR(INDEX(dbOrdini[PREZZO
VINOLUX],MATCH(A3570,dbOrdini[CODICE
ANKER],0)),"")</f>
        <v/>
      </c>
      <c r="M3570" s="347" t="s">
        <v>10535</v>
      </c>
      <c r="N3570" s="15" t="str">
        <f>IFERROR(INDEX(dbOrdini[ORDINE],MATCH(A3570,dbOrdini[CODICE
ANKER]*(dbOrdini[CODICE
SUPPLY]="GEN24"),0)),"")</f>
        <v/>
      </c>
      <c r="O3570" s="352" t="s">
        <v>8</v>
      </c>
      <c r="P3570" s="347" t="s">
        <v>7889</v>
      </c>
    </row>
    <row r="3571" spans="1:16">
      <c r="A3571" s="347" t="s">
        <v>7890</v>
      </c>
      <c r="B3571" s="348">
        <v>249</v>
      </c>
      <c r="C3571" s="347" t="s">
        <v>28152</v>
      </c>
      <c r="D3571" s="347" t="s">
        <v>7891</v>
      </c>
      <c r="E3571" s="347">
        <v>6</v>
      </c>
      <c r="F3571" s="347">
        <v>0.7</v>
      </c>
      <c r="G3571" s="347" t="s">
        <v>11</v>
      </c>
      <c r="H3571" s="349">
        <v>69</v>
      </c>
      <c r="I3571" s="350" t="s">
        <v>12</v>
      </c>
      <c r="J3571" s="351">
        <f t="shared" si="55"/>
        <v>63</v>
      </c>
      <c r="K3571" s="351">
        <v>10.5</v>
      </c>
      <c r="L3571" s="3" t="str">
        <f>IFERROR(INDEX(dbOrdini[PREZZO
VINOLUX],MATCH(A3571,dbOrdini[CODICE
ANKER],0)),"")</f>
        <v/>
      </c>
      <c r="M3571" s="347" t="s">
        <v>10535</v>
      </c>
      <c r="N3571" s="15" t="str">
        <f>IFERROR(INDEX(dbOrdini[ORDINE],MATCH(A3571,dbOrdini[CODICE
ANKER]*(dbOrdini[CODICE
SUPPLY]="GEN24"),0)),"")</f>
        <v/>
      </c>
      <c r="O3571" s="352" t="s">
        <v>8</v>
      </c>
      <c r="P3571" s="347" t="s">
        <v>7892</v>
      </c>
    </row>
    <row r="3572" spans="1:16">
      <c r="A3572" s="347" t="s">
        <v>7893</v>
      </c>
      <c r="B3572" s="348">
        <v>674</v>
      </c>
      <c r="C3572" s="347" t="s">
        <v>28152</v>
      </c>
      <c r="D3572" s="347" t="s">
        <v>7894</v>
      </c>
      <c r="E3572" s="347">
        <v>6</v>
      </c>
      <c r="F3572" s="347">
        <v>0.7</v>
      </c>
      <c r="G3572" s="347" t="s">
        <v>11</v>
      </c>
      <c r="H3572" s="349">
        <v>40</v>
      </c>
      <c r="I3572" s="350" t="s">
        <v>12</v>
      </c>
      <c r="J3572" s="351">
        <f t="shared" si="55"/>
        <v>81.300000000000011</v>
      </c>
      <c r="K3572" s="351">
        <v>13.55</v>
      </c>
      <c r="L3572" s="3" t="str">
        <f>IFERROR(INDEX(dbOrdini[PREZZO
VINOLUX],MATCH(A3572,dbOrdini[CODICE
ANKER],0)),"")</f>
        <v/>
      </c>
      <c r="M3572" s="347" t="s">
        <v>10535</v>
      </c>
      <c r="N3572" s="15" t="str">
        <f>IFERROR(INDEX(dbOrdini[ORDINE],MATCH(A3572,dbOrdini[CODICE
ANKER]*(dbOrdini[CODICE
SUPPLY]="GEN24"),0)),"")</f>
        <v/>
      </c>
      <c r="O3572" s="352" t="s">
        <v>8</v>
      </c>
      <c r="P3572" s="347" t="s">
        <v>7895</v>
      </c>
    </row>
    <row r="3573" spans="1:16">
      <c r="A3573" s="347" t="s">
        <v>7896</v>
      </c>
      <c r="B3573" s="348">
        <v>0</v>
      </c>
      <c r="C3573" s="347" t="s">
        <v>28152</v>
      </c>
      <c r="D3573" s="347" t="s">
        <v>7897</v>
      </c>
      <c r="E3573" s="347">
        <v>6</v>
      </c>
      <c r="F3573" s="347">
        <v>0.7</v>
      </c>
      <c r="G3573" s="347" t="s">
        <v>11</v>
      </c>
      <c r="H3573" s="349">
        <v>40</v>
      </c>
      <c r="I3573" s="350" t="s">
        <v>12</v>
      </c>
      <c r="J3573" s="351">
        <f t="shared" si="55"/>
        <v>123</v>
      </c>
      <c r="K3573" s="351">
        <v>20.5</v>
      </c>
      <c r="L3573" s="3" t="str">
        <f>IFERROR(INDEX(dbOrdini[PREZZO
VINOLUX],MATCH(A3573,dbOrdini[CODICE
ANKER],0)),"")</f>
        <v/>
      </c>
      <c r="M3573" s="347" t="s">
        <v>10535</v>
      </c>
      <c r="N3573" s="15" t="str">
        <f>IFERROR(INDEX(dbOrdini[ORDINE],MATCH(A3573,dbOrdini[CODICE
ANKER]*(dbOrdini[CODICE
SUPPLY]="GEN24"),0)),"")</f>
        <v/>
      </c>
      <c r="O3573" s="352" t="s">
        <v>8</v>
      </c>
      <c r="P3573" s="347" t="s">
        <v>7898</v>
      </c>
    </row>
    <row r="3574" spans="1:16">
      <c r="A3574" s="347" t="s">
        <v>7899</v>
      </c>
      <c r="B3574" s="348">
        <v>0</v>
      </c>
      <c r="C3574" s="347" t="s">
        <v>28152</v>
      </c>
      <c r="D3574" s="347" t="s">
        <v>7900</v>
      </c>
      <c r="E3574" s="347">
        <v>6</v>
      </c>
      <c r="F3574" s="347">
        <v>0.7</v>
      </c>
      <c r="G3574" s="347" t="s">
        <v>11</v>
      </c>
      <c r="H3574" s="349">
        <v>40</v>
      </c>
      <c r="I3574" s="350" t="s">
        <v>12</v>
      </c>
      <c r="J3574" s="351">
        <f t="shared" si="55"/>
        <v>93</v>
      </c>
      <c r="K3574" s="351">
        <v>15.5</v>
      </c>
      <c r="L3574" s="3" t="str">
        <f>IFERROR(INDEX(dbOrdini[PREZZO
VINOLUX],MATCH(A3574,dbOrdini[CODICE
ANKER],0)),"")</f>
        <v/>
      </c>
      <c r="M3574" s="347" t="s">
        <v>10535</v>
      </c>
      <c r="N3574" s="15" t="str">
        <f>IFERROR(INDEX(dbOrdini[ORDINE],MATCH(A3574,dbOrdini[CODICE
ANKER]*(dbOrdini[CODICE
SUPPLY]="GEN24"),0)),"")</f>
        <v/>
      </c>
      <c r="O3574" s="352" t="s">
        <v>8</v>
      </c>
      <c r="P3574" s="347" t="s">
        <v>7901</v>
      </c>
    </row>
    <row r="3575" spans="1:16">
      <c r="A3575" s="347" t="s">
        <v>7902</v>
      </c>
      <c r="B3575" s="348">
        <v>56</v>
      </c>
      <c r="C3575" s="347" t="s">
        <v>28152</v>
      </c>
      <c r="D3575" s="347" t="s">
        <v>7903</v>
      </c>
      <c r="E3575" s="347">
        <v>6</v>
      </c>
      <c r="F3575" s="347">
        <v>0.7</v>
      </c>
      <c r="G3575" s="347" t="s">
        <v>11</v>
      </c>
      <c r="H3575" s="349">
        <v>43</v>
      </c>
      <c r="I3575" s="350" t="s">
        <v>12</v>
      </c>
      <c r="J3575" s="351">
        <f t="shared" si="55"/>
        <v>79.5</v>
      </c>
      <c r="K3575" s="351">
        <v>13.25</v>
      </c>
      <c r="L3575" s="3" t="str">
        <f>IFERROR(INDEX(dbOrdini[PREZZO
VINOLUX],MATCH(A3575,dbOrdini[CODICE
ANKER],0)),"")</f>
        <v/>
      </c>
      <c r="M3575" s="347" t="s">
        <v>10535</v>
      </c>
      <c r="N3575" s="15" t="str">
        <f>IFERROR(INDEX(dbOrdini[ORDINE],MATCH(A3575,dbOrdini[CODICE
ANKER]*(dbOrdini[CODICE
SUPPLY]="GEN24"),0)),"")</f>
        <v/>
      </c>
      <c r="O3575" s="352" t="s">
        <v>8</v>
      </c>
      <c r="P3575" s="347" t="s">
        <v>7904</v>
      </c>
    </row>
    <row r="3576" spans="1:16">
      <c r="A3576" s="347" t="s">
        <v>11926</v>
      </c>
      <c r="B3576" s="348">
        <v>40</v>
      </c>
      <c r="C3576" s="347" t="s">
        <v>28152</v>
      </c>
      <c r="D3576" s="347" t="s">
        <v>11927</v>
      </c>
      <c r="E3576" s="347">
        <v>3</v>
      </c>
      <c r="F3576" s="347">
        <v>1.75</v>
      </c>
      <c r="G3576" s="347" t="s">
        <v>11</v>
      </c>
      <c r="H3576" s="349">
        <v>40</v>
      </c>
      <c r="I3576" s="350" t="s">
        <v>12</v>
      </c>
      <c r="J3576" s="351">
        <f t="shared" si="55"/>
        <v>175.5</v>
      </c>
      <c r="K3576" s="351">
        <v>58.5</v>
      </c>
      <c r="L3576" s="3" t="str">
        <f>IFERROR(INDEX(dbOrdini[PREZZO
VINOLUX],MATCH(A3576,dbOrdini[CODICE
ANKER],0)),"")</f>
        <v/>
      </c>
      <c r="M3576" s="347" t="s">
        <v>10535</v>
      </c>
      <c r="N3576" s="15" t="str">
        <f>IFERROR(INDEX(dbOrdini[ORDINE],MATCH(A3576,dbOrdini[CODICE
ANKER]*(dbOrdini[CODICE
SUPPLY]="GEN24"),0)),"")</f>
        <v/>
      </c>
      <c r="O3576" s="352" t="s">
        <v>8</v>
      </c>
      <c r="P3576" s="347" t="s">
        <v>11928</v>
      </c>
    </row>
    <row r="3577" spans="1:16">
      <c r="A3577" s="347" t="s">
        <v>7905</v>
      </c>
      <c r="B3577" s="348">
        <v>10</v>
      </c>
      <c r="C3577" s="347" t="s">
        <v>28152</v>
      </c>
      <c r="D3577" s="347" t="s">
        <v>7906</v>
      </c>
      <c r="E3577" s="347">
        <v>5</v>
      </c>
      <c r="F3577" s="347">
        <v>0.7</v>
      </c>
      <c r="G3577" s="347" t="s">
        <v>11</v>
      </c>
      <c r="H3577" s="349">
        <v>40</v>
      </c>
      <c r="I3577" s="350" t="s">
        <v>12</v>
      </c>
      <c r="J3577" s="351">
        <f t="shared" si="55"/>
        <v>152.5</v>
      </c>
      <c r="K3577" s="351">
        <v>30.5</v>
      </c>
      <c r="L3577" s="3" t="str">
        <f>IFERROR(INDEX(dbOrdini[PREZZO
VINOLUX],MATCH(A3577,dbOrdini[CODICE
ANKER],0)),"")</f>
        <v/>
      </c>
      <c r="M3577" s="347" t="s">
        <v>10553</v>
      </c>
      <c r="N3577" s="15" t="str">
        <f>IFERROR(INDEX(dbOrdini[ORDINE],MATCH(A3577,dbOrdini[CODICE
ANKER]*(dbOrdini[CODICE
SUPPLY]="GEN24"),0)),"")</f>
        <v/>
      </c>
      <c r="O3577" s="352" t="s">
        <v>8</v>
      </c>
      <c r="P3577" s="347" t="s">
        <v>7907</v>
      </c>
    </row>
    <row r="3578" spans="1:16">
      <c r="A3578" s="347" t="s">
        <v>7908</v>
      </c>
      <c r="B3578" s="348">
        <v>10</v>
      </c>
      <c r="C3578" s="347" t="s">
        <v>28152</v>
      </c>
      <c r="D3578" s="347" t="s">
        <v>7909</v>
      </c>
      <c r="E3578" s="347">
        <v>6</v>
      </c>
      <c r="F3578" s="347">
        <v>0.7</v>
      </c>
      <c r="G3578" s="347" t="s">
        <v>11</v>
      </c>
      <c r="H3578" s="349">
        <v>40</v>
      </c>
      <c r="I3578" s="350" t="s">
        <v>12</v>
      </c>
      <c r="J3578" s="351">
        <f t="shared" si="55"/>
        <v>156</v>
      </c>
      <c r="K3578" s="351">
        <v>26</v>
      </c>
      <c r="L3578" s="3" t="str">
        <f>IFERROR(INDEX(dbOrdini[PREZZO
VINOLUX],MATCH(A3578,dbOrdini[CODICE
ANKER],0)),"")</f>
        <v/>
      </c>
      <c r="M3578" s="347" t="s">
        <v>10535</v>
      </c>
      <c r="N3578" s="15" t="str">
        <f>IFERROR(INDEX(dbOrdini[ORDINE],MATCH(A3578,dbOrdini[CODICE
ANKER]*(dbOrdini[CODICE
SUPPLY]="GEN24"),0)),"")</f>
        <v/>
      </c>
      <c r="O3578" s="352" t="s">
        <v>8</v>
      </c>
      <c r="P3578" s="347" t="s">
        <v>7910</v>
      </c>
    </row>
    <row r="3579" spans="1:16">
      <c r="A3579" s="347" t="s">
        <v>7911</v>
      </c>
      <c r="B3579" s="348">
        <v>16</v>
      </c>
      <c r="C3579" s="347" t="s">
        <v>28152</v>
      </c>
      <c r="D3579" s="347" t="s">
        <v>7912</v>
      </c>
      <c r="E3579" s="347">
        <v>6</v>
      </c>
      <c r="F3579" s="347">
        <v>1</v>
      </c>
      <c r="G3579" s="347" t="s">
        <v>11</v>
      </c>
      <c r="H3579" s="349">
        <v>35</v>
      </c>
      <c r="I3579" s="350" t="s">
        <v>12</v>
      </c>
      <c r="J3579" s="351">
        <f t="shared" si="55"/>
        <v>18.600000000000001</v>
      </c>
      <c r="K3579" s="351">
        <v>3.1</v>
      </c>
      <c r="L3579" s="3" t="str">
        <f>IFERROR(INDEX(dbOrdini[PREZZO
VINOLUX],MATCH(A3579,dbOrdini[CODICE
ANKER],0)),"")</f>
        <v/>
      </c>
      <c r="M3579" s="347" t="s">
        <v>28209</v>
      </c>
      <c r="N3579" s="15" t="str">
        <f>IFERROR(INDEX(dbOrdini[ORDINE],MATCH(A3579,dbOrdini[CODICE
ANKER]*(dbOrdini[CODICE
SUPPLY]="GEN24"),0)),"")</f>
        <v/>
      </c>
      <c r="O3579" s="352" t="s">
        <v>8</v>
      </c>
      <c r="P3579" s="347" t="s">
        <v>7913</v>
      </c>
    </row>
    <row r="3580" spans="1:16">
      <c r="A3580" s="347" t="s">
        <v>7914</v>
      </c>
      <c r="B3580" s="348">
        <v>44</v>
      </c>
      <c r="C3580" s="347" t="s">
        <v>28152</v>
      </c>
      <c r="D3580" s="347" t="s">
        <v>7915</v>
      </c>
      <c r="E3580" s="347">
        <v>6</v>
      </c>
      <c r="F3580" s="347">
        <v>0.7</v>
      </c>
      <c r="G3580" s="347" t="s">
        <v>11</v>
      </c>
      <c r="H3580" s="349">
        <v>40</v>
      </c>
      <c r="I3580" s="350" t="s">
        <v>12</v>
      </c>
      <c r="J3580" s="351">
        <f t="shared" si="55"/>
        <v>88.5</v>
      </c>
      <c r="K3580" s="351">
        <v>14.75</v>
      </c>
      <c r="L3580" s="3" t="str">
        <f>IFERROR(INDEX(dbOrdini[PREZZO
VINOLUX],MATCH(A3580,dbOrdini[CODICE
ANKER],0)),"")</f>
        <v/>
      </c>
      <c r="M3580" s="347" t="s">
        <v>10549</v>
      </c>
      <c r="N3580" s="15" t="str">
        <f>IFERROR(INDEX(dbOrdini[ORDINE],MATCH(A3580,dbOrdini[CODICE
ANKER]*(dbOrdini[CODICE
SUPPLY]="GEN24"),0)),"")</f>
        <v/>
      </c>
      <c r="O3580" s="352" t="s">
        <v>8</v>
      </c>
      <c r="P3580" s="347" t="s">
        <v>7916</v>
      </c>
    </row>
    <row r="3581" spans="1:16">
      <c r="A3581" s="347" t="s">
        <v>7917</v>
      </c>
      <c r="B3581" s="348">
        <v>66</v>
      </c>
      <c r="C3581" s="347" t="s">
        <v>28152</v>
      </c>
      <c r="D3581" s="347" t="s">
        <v>7918</v>
      </c>
      <c r="E3581" s="347">
        <v>6</v>
      </c>
      <c r="F3581" s="347">
        <v>0.7</v>
      </c>
      <c r="G3581" s="347" t="s">
        <v>11</v>
      </c>
      <c r="H3581" s="349">
        <v>57</v>
      </c>
      <c r="I3581" s="350" t="s">
        <v>12</v>
      </c>
      <c r="J3581" s="351">
        <f t="shared" si="55"/>
        <v>123</v>
      </c>
      <c r="K3581" s="351">
        <v>20.5</v>
      </c>
      <c r="L3581" s="3" t="str">
        <f>IFERROR(INDEX(dbOrdini[PREZZO
VINOLUX],MATCH(A3581,dbOrdini[CODICE
ANKER],0)),"")</f>
        <v/>
      </c>
      <c r="M3581" s="347" t="s">
        <v>10537</v>
      </c>
      <c r="N3581" s="15" t="str">
        <f>IFERROR(INDEX(dbOrdini[ORDINE],MATCH(A3581,dbOrdini[CODICE
ANKER]*(dbOrdini[CODICE
SUPPLY]="GEN24"),0)),"")</f>
        <v/>
      </c>
      <c r="O3581" s="352" t="s">
        <v>8</v>
      </c>
      <c r="P3581" s="347" t="s">
        <v>7919</v>
      </c>
    </row>
    <row r="3582" spans="1:16">
      <c r="A3582" s="347" t="s">
        <v>7920</v>
      </c>
      <c r="B3582" s="348">
        <v>26</v>
      </c>
      <c r="C3582" s="347" t="s">
        <v>28152</v>
      </c>
      <c r="D3582" s="347" t="s">
        <v>7921</v>
      </c>
      <c r="E3582" s="347">
        <v>6</v>
      </c>
      <c r="F3582" s="347">
        <v>0.75</v>
      </c>
      <c r="G3582" s="347" t="s">
        <v>11262</v>
      </c>
      <c r="H3582" s="349">
        <v>12.5</v>
      </c>
      <c r="I3582" s="350" t="s">
        <v>12</v>
      </c>
      <c r="J3582" s="351">
        <f t="shared" si="55"/>
        <v>210</v>
      </c>
      <c r="K3582" s="351">
        <v>35</v>
      </c>
      <c r="L3582" s="3" t="str">
        <f>IFERROR(INDEX(dbOrdini[PREZZO
VINOLUX],MATCH(A3582,dbOrdini[CODICE
ANKER],0)),"")</f>
        <v/>
      </c>
      <c r="M3582" s="347" t="s">
        <v>28233</v>
      </c>
      <c r="N3582" s="15" t="str">
        <f>IFERROR(INDEX(dbOrdini[ORDINE],MATCH(A3582,dbOrdini[CODICE
ANKER]*(dbOrdini[CODICE
SUPPLY]="GEN24"),0)),"")</f>
        <v/>
      </c>
      <c r="O3582" s="352" t="s">
        <v>8</v>
      </c>
      <c r="P3582" s="347" t="s">
        <v>7922</v>
      </c>
    </row>
    <row r="3583" spans="1:16">
      <c r="A3583" s="347" t="s">
        <v>29013</v>
      </c>
      <c r="B3583" s="348">
        <v>0</v>
      </c>
      <c r="C3583" s="347" t="s">
        <v>28152</v>
      </c>
      <c r="D3583" s="347" t="s">
        <v>7921</v>
      </c>
      <c r="E3583" s="347">
        <v>6</v>
      </c>
      <c r="F3583" s="347">
        <v>0.75</v>
      </c>
      <c r="G3583" s="347" t="s">
        <v>11262</v>
      </c>
      <c r="H3583" s="349">
        <v>12.5</v>
      </c>
      <c r="I3583" s="350" t="s">
        <v>12</v>
      </c>
      <c r="J3583" s="351">
        <f t="shared" si="55"/>
        <v>207</v>
      </c>
      <c r="K3583" s="351">
        <v>34.5</v>
      </c>
      <c r="L3583" s="3" t="str">
        <f>IFERROR(INDEX(dbOrdini[PREZZO
VINOLUX],MATCH(A3583,dbOrdini[CODICE
ANKER],0)),"")</f>
        <v/>
      </c>
      <c r="M3583" s="347" t="s">
        <v>28233</v>
      </c>
      <c r="N3583" s="15" t="str">
        <f>IFERROR(INDEX(dbOrdini[ORDINE],MATCH(A3583,dbOrdini[CODICE
ANKER]*(dbOrdini[CODICE
SUPPLY]="GEN24"),0)),"")</f>
        <v/>
      </c>
      <c r="O3583" s="352" t="s">
        <v>8</v>
      </c>
      <c r="P3583" s="347" t="s">
        <v>7923</v>
      </c>
    </row>
    <row r="3584" spans="1:16">
      <c r="A3584" s="347" t="s">
        <v>7924</v>
      </c>
      <c r="B3584" s="348">
        <v>0</v>
      </c>
      <c r="C3584" s="347" t="s">
        <v>28152</v>
      </c>
      <c r="D3584" s="347" t="s">
        <v>7925</v>
      </c>
      <c r="E3584" s="347">
        <v>6</v>
      </c>
      <c r="F3584" s="347">
        <v>1</v>
      </c>
      <c r="G3584" s="347" t="s">
        <v>11</v>
      </c>
      <c r="H3584" s="349">
        <v>15</v>
      </c>
      <c r="I3584" s="350" t="s">
        <v>12</v>
      </c>
      <c r="J3584" s="351">
        <f t="shared" si="55"/>
        <v>32.400000000000006</v>
      </c>
      <c r="K3584" s="351">
        <v>5.4</v>
      </c>
      <c r="L3584" s="3" t="str">
        <f>IFERROR(INDEX(dbOrdini[PREZZO
VINOLUX],MATCH(A3584,dbOrdini[CODICE
ANKER],0)),"")</f>
        <v/>
      </c>
      <c r="M3584" s="347" t="s">
        <v>10539</v>
      </c>
      <c r="N3584" s="15" t="str">
        <f>IFERROR(INDEX(dbOrdini[ORDINE],MATCH(A3584,dbOrdini[CODICE
ANKER]*(dbOrdini[CODICE
SUPPLY]="GEN24"),0)),"")</f>
        <v/>
      </c>
      <c r="O3584" s="352" t="s">
        <v>8</v>
      </c>
      <c r="P3584" s="347" t="s">
        <v>7926</v>
      </c>
    </row>
    <row r="3585" spans="1:16">
      <c r="A3585" s="347" t="s">
        <v>29014</v>
      </c>
      <c r="B3585" s="348">
        <v>0</v>
      </c>
      <c r="C3585" s="347" t="s">
        <v>28152</v>
      </c>
      <c r="D3585" s="347" t="s">
        <v>29015</v>
      </c>
      <c r="E3585" s="347">
        <v>6</v>
      </c>
      <c r="F3585" s="347">
        <v>0.7</v>
      </c>
      <c r="G3585" s="347" t="s">
        <v>11262</v>
      </c>
      <c r="H3585" s="349">
        <v>40</v>
      </c>
      <c r="I3585" s="350" t="s">
        <v>12</v>
      </c>
      <c r="J3585" s="351">
        <f t="shared" si="55"/>
        <v>101.69999999999999</v>
      </c>
      <c r="K3585" s="351">
        <v>16.95</v>
      </c>
      <c r="L3585" s="3" t="str">
        <f>IFERROR(INDEX(dbOrdini[PREZZO
VINOLUX],MATCH(A3585,dbOrdini[CODICE
ANKER],0)),"")</f>
        <v/>
      </c>
      <c r="M3585" s="347" t="s">
        <v>28411</v>
      </c>
      <c r="N3585" s="15" t="str">
        <f>IFERROR(INDEX(dbOrdini[ORDINE],MATCH(A3585,dbOrdini[CODICE
ANKER]*(dbOrdini[CODICE
SUPPLY]="GEN24"),0)),"")</f>
        <v/>
      </c>
      <c r="O3585" s="352" t="s">
        <v>8</v>
      </c>
      <c r="P3585" s="347" t="s">
        <v>29016</v>
      </c>
    </row>
    <row r="3586" spans="1:16">
      <c r="A3586" s="347" t="s">
        <v>7927</v>
      </c>
      <c r="B3586" s="348">
        <v>4</v>
      </c>
      <c r="C3586" s="347" t="s">
        <v>28152</v>
      </c>
      <c r="D3586" s="347" t="s">
        <v>7928</v>
      </c>
      <c r="E3586" s="347">
        <v>6</v>
      </c>
      <c r="F3586" s="347">
        <v>0.2</v>
      </c>
      <c r="G3586" s="347" t="s">
        <v>11</v>
      </c>
      <c r="H3586" s="349">
        <v>37.5</v>
      </c>
      <c r="I3586" s="350" t="s">
        <v>12</v>
      </c>
      <c r="J3586" s="351">
        <f t="shared" si="55"/>
        <v>8.1000000000000014</v>
      </c>
      <c r="K3586" s="351">
        <v>1.35</v>
      </c>
      <c r="L3586" s="3" t="str">
        <f>IFERROR(INDEX(dbOrdini[PREZZO
VINOLUX],MATCH(A3586,dbOrdini[CODICE
ANKER],0)),"")</f>
        <v/>
      </c>
      <c r="M3586" s="347" t="s">
        <v>10533</v>
      </c>
      <c r="N3586" s="15" t="str">
        <f>IFERROR(INDEX(dbOrdini[ORDINE],MATCH(A3586,dbOrdini[CODICE
ANKER]*(dbOrdini[CODICE
SUPPLY]="GEN24"),0)),"")</f>
        <v/>
      </c>
      <c r="O3586" s="352" t="s">
        <v>8</v>
      </c>
      <c r="P3586" s="347" t="s">
        <v>7929</v>
      </c>
    </row>
    <row r="3587" spans="1:16">
      <c r="A3587" s="347" t="s">
        <v>11929</v>
      </c>
      <c r="B3587" s="348">
        <v>1133</v>
      </c>
      <c r="C3587" s="347" t="s">
        <v>28152</v>
      </c>
      <c r="D3587" s="347" t="s">
        <v>7928</v>
      </c>
      <c r="E3587" s="347">
        <v>12</v>
      </c>
      <c r="F3587" s="347">
        <v>0.35</v>
      </c>
      <c r="G3587" s="347" t="s">
        <v>11</v>
      </c>
      <c r="H3587" s="349">
        <v>37.5</v>
      </c>
      <c r="I3587" s="350" t="s">
        <v>12</v>
      </c>
      <c r="J3587" s="351">
        <f t="shared" si="55"/>
        <v>29.400000000000002</v>
      </c>
      <c r="K3587" s="351">
        <v>2.4500000000000002</v>
      </c>
      <c r="L3587" s="3" t="str">
        <f>IFERROR(INDEX(dbOrdini[PREZZO
VINOLUX],MATCH(A3587,dbOrdini[CODICE
ANKER],0)),"")</f>
        <v/>
      </c>
      <c r="M3587" s="347" t="s">
        <v>10533</v>
      </c>
      <c r="N3587" s="15" t="str">
        <f>IFERROR(INDEX(dbOrdini[ORDINE],MATCH(A3587,dbOrdini[CODICE
ANKER]*(dbOrdini[CODICE
SUPPLY]="GEN24"),0)),"")</f>
        <v/>
      </c>
      <c r="O3587" s="352" t="s">
        <v>8</v>
      </c>
      <c r="P3587" s="347" t="s">
        <v>11930</v>
      </c>
    </row>
    <row r="3588" spans="1:16">
      <c r="A3588" s="347" t="s">
        <v>7932</v>
      </c>
      <c r="B3588" s="348">
        <v>456</v>
      </c>
      <c r="C3588" s="347" t="s">
        <v>28152</v>
      </c>
      <c r="D3588" s="347" t="s">
        <v>7928</v>
      </c>
      <c r="E3588" s="347">
        <v>6</v>
      </c>
      <c r="F3588" s="347">
        <v>1</v>
      </c>
      <c r="G3588" s="347" t="s">
        <v>11</v>
      </c>
      <c r="H3588" s="349">
        <v>37.5</v>
      </c>
      <c r="I3588" s="350" t="s">
        <v>12</v>
      </c>
      <c r="J3588" s="351">
        <f t="shared" si="55"/>
        <v>21</v>
      </c>
      <c r="K3588" s="351">
        <v>3.5</v>
      </c>
      <c r="L3588" s="3" t="str">
        <f>IFERROR(INDEX(dbOrdini[PREZZO
VINOLUX],MATCH(A3588,dbOrdini[CODICE
ANKER],0)),"")</f>
        <v/>
      </c>
      <c r="M3588" s="347" t="s">
        <v>10533</v>
      </c>
      <c r="N3588" s="15" t="str">
        <f>IFERROR(INDEX(dbOrdini[ORDINE],MATCH(A3588,dbOrdini[CODICE
ANKER]*(dbOrdini[CODICE
SUPPLY]="GEN24"),0)),"")</f>
        <v/>
      </c>
      <c r="O3588" s="352" t="s">
        <v>8</v>
      </c>
      <c r="P3588" s="347" t="s">
        <v>7933</v>
      </c>
    </row>
    <row r="3589" spans="1:16">
      <c r="A3589" s="347" t="s">
        <v>7930</v>
      </c>
      <c r="B3589" s="348">
        <v>451</v>
      </c>
      <c r="C3589" s="347" t="s">
        <v>28152</v>
      </c>
      <c r="D3589" s="347" t="s">
        <v>7928</v>
      </c>
      <c r="E3589" s="347">
        <v>6</v>
      </c>
      <c r="F3589" s="347">
        <v>0.7</v>
      </c>
      <c r="G3589" s="347" t="s">
        <v>11</v>
      </c>
      <c r="H3589" s="349">
        <v>37.5</v>
      </c>
      <c r="I3589" s="350" t="s">
        <v>12</v>
      </c>
      <c r="J3589" s="351">
        <f t="shared" si="55"/>
        <v>15.899999999999999</v>
      </c>
      <c r="K3589" s="351">
        <v>2.65</v>
      </c>
      <c r="L3589" s="3" t="str">
        <f>IFERROR(INDEX(dbOrdini[PREZZO
VINOLUX],MATCH(A3589,dbOrdini[CODICE
ANKER],0)),"")</f>
        <v/>
      </c>
      <c r="M3589" s="347" t="s">
        <v>10533</v>
      </c>
      <c r="N3589" s="15" t="str">
        <f>IFERROR(INDEX(dbOrdini[ORDINE],MATCH(A3589,dbOrdini[CODICE
ANKER]*(dbOrdini[CODICE
SUPPLY]="GEN24"),0)),"")</f>
        <v/>
      </c>
      <c r="O3589" s="352" t="s">
        <v>8</v>
      </c>
      <c r="P3589" s="347" t="s">
        <v>7931</v>
      </c>
    </row>
    <row r="3590" spans="1:16">
      <c r="A3590" s="347" t="s">
        <v>7934</v>
      </c>
      <c r="B3590" s="348">
        <v>0</v>
      </c>
      <c r="C3590" s="347" t="s">
        <v>28152</v>
      </c>
      <c r="D3590" s="347" t="s">
        <v>7928</v>
      </c>
      <c r="E3590" s="347">
        <v>6</v>
      </c>
      <c r="F3590" s="347">
        <v>1.5</v>
      </c>
      <c r="G3590" s="347" t="s">
        <v>11262</v>
      </c>
      <c r="H3590" s="349">
        <v>37.5</v>
      </c>
      <c r="I3590" s="350" t="s">
        <v>12</v>
      </c>
      <c r="J3590" s="351">
        <f t="shared" si="55"/>
        <v>33</v>
      </c>
      <c r="K3590" s="351">
        <v>5.5</v>
      </c>
      <c r="L3590" s="3" t="str">
        <f>IFERROR(INDEX(dbOrdini[PREZZO
VINOLUX],MATCH(A3590,dbOrdini[CODICE
ANKER],0)),"")</f>
        <v/>
      </c>
      <c r="M3590" s="347" t="s">
        <v>10533</v>
      </c>
      <c r="N3590" s="15" t="str">
        <f>IFERROR(INDEX(dbOrdini[ORDINE],MATCH(A3590,dbOrdini[CODICE
ANKER]*(dbOrdini[CODICE
SUPPLY]="GEN24"),0)),"")</f>
        <v/>
      </c>
      <c r="O3590" s="352" t="s">
        <v>8</v>
      </c>
      <c r="P3590" s="347" t="s">
        <v>7935</v>
      </c>
    </row>
    <row r="3591" spans="1:16">
      <c r="A3591" s="347" t="s">
        <v>11931</v>
      </c>
      <c r="B3591" s="348">
        <v>6</v>
      </c>
      <c r="C3591" s="347" t="s">
        <v>28152</v>
      </c>
      <c r="D3591" s="347" t="s">
        <v>7928</v>
      </c>
      <c r="E3591" s="347">
        <v>6</v>
      </c>
      <c r="F3591" s="347">
        <v>2</v>
      </c>
      <c r="G3591" s="347" t="s">
        <v>11</v>
      </c>
      <c r="H3591" s="349">
        <v>37.5</v>
      </c>
      <c r="I3591" s="350" t="s">
        <v>12</v>
      </c>
      <c r="J3591" s="351">
        <f t="shared" si="55"/>
        <v>57</v>
      </c>
      <c r="K3591" s="351">
        <v>9.5</v>
      </c>
      <c r="L3591" s="3" t="str">
        <f>IFERROR(INDEX(dbOrdini[PREZZO
VINOLUX],MATCH(A3591,dbOrdini[CODICE
ANKER],0)),"")</f>
        <v/>
      </c>
      <c r="M3591" s="347" t="s">
        <v>10533</v>
      </c>
      <c r="N3591" s="15" t="str">
        <f>IFERROR(INDEX(dbOrdini[ORDINE],MATCH(A3591,dbOrdini[CODICE
ANKER]*(dbOrdini[CODICE
SUPPLY]="GEN24"),0)),"")</f>
        <v/>
      </c>
      <c r="O3591" s="352" t="s">
        <v>8</v>
      </c>
      <c r="P3591" s="347" t="s">
        <v>11932</v>
      </c>
    </row>
    <row r="3592" spans="1:16">
      <c r="A3592" s="347" t="s">
        <v>7936</v>
      </c>
      <c r="B3592" s="348">
        <v>48</v>
      </c>
      <c r="C3592" s="347" t="s">
        <v>28152</v>
      </c>
      <c r="D3592" s="347" t="s">
        <v>7937</v>
      </c>
      <c r="E3592" s="347">
        <v>12</v>
      </c>
      <c r="F3592" s="347">
        <v>0.5</v>
      </c>
      <c r="G3592" s="347" t="s">
        <v>11</v>
      </c>
      <c r="H3592" s="349">
        <v>8</v>
      </c>
      <c r="I3592" s="350" t="s">
        <v>12</v>
      </c>
      <c r="J3592" s="351">
        <f t="shared" si="55"/>
        <v>59.400000000000006</v>
      </c>
      <c r="K3592" s="351">
        <v>4.95</v>
      </c>
      <c r="L3592" s="3" t="str">
        <f>IFERROR(INDEX(dbOrdini[PREZZO
VINOLUX],MATCH(A3592,dbOrdini[CODICE
ANKER],0)),"")</f>
        <v/>
      </c>
      <c r="M3592" s="347" t="s">
        <v>10555</v>
      </c>
      <c r="N3592" s="15" t="str">
        <f>IFERROR(INDEX(dbOrdini[ORDINE],MATCH(A3592,dbOrdini[CODICE
ANKER]*(dbOrdini[CODICE
SUPPLY]="GEN24"),0)),"")</f>
        <v/>
      </c>
      <c r="O3592" s="352" t="s">
        <v>8</v>
      </c>
      <c r="P3592" s="347" t="s">
        <v>7938</v>
      </c>
    </row>
    <row r="3593" spans="1:16">
      <c r="A3593" s="347" t="s">
        <v>7939</v>
      </c>
      <c r="B3593" s="348">
        <v>0</v>
      </c>
      <c r="C3593" s="347" t="s">
        <v>28152</v>
      </c>
      <c r="D3593" s="347" t="s">
        <v>7940</v>
      </c>
      <c r="E3593" s="347">
        <v>6</v>
      </c>
      <c r="F3593" s="347">
        <v>0.75</v>
      </c>
      <c r="G3593" s="347" t="s">
        <v>11262</v>
      </c>
      <c r="H3593" s="349">
        <v>12.5</v>
      </c>
      <c r="I3593" s="350" t="s">
        <v>12</v>
      </c>
      <c r="J3593" s="351">
        <f t="shared" si="55"/>
        <v>174</v>
      </c>
      <c r="K3593" s="351">
        <v>29</v>
      </c>
      <c r="L3593" s="3" t="str">
        <f>IFERROR(INDEX(dbOrdini[PREZZO
VINOLUX],MATCH(A3593,dbOrdini[CODICE
ANKER],0)),"")</f>
        <v/>
      </c>
      <c r="M3593" s="347" t="s">
        <v>28233</v>
      </c>
      <c r="N3593" s="15" t="str">
        <f>IFERROR(INDEX(dbOrdini[ORDINE],MATCH(A3593,dbOrdini[CODICE
ANKER]*(dbOrdini[CODICE
SUPPLY]="GEN24"),0)),"")</f>
        <v/>
      </c>
      <c r="O3593" s="352" t="s">
        <v>8</v>
      </c>
      <c r="P3593" s="347" t="s">
        <v>7941</v>
      </c>
    </row>
    <row r="3594" spans="1:16">
      <c r="A3594" s="347" t="s">
        <v>7945</v>
      </c>
      <c r="B3594" s="348">
        <v>144</v>
      </c>
      <c r="C3594" s="347" t="s">
        <v>28152</v>
      </c>
      <c r="D3594" s="347" t="s">
        <v>7943</v>
      </c>
      <c r="E3594" s="347">
        <v>6</v>
      </c>
      <c r="F3594" s="347">
        <v>0.75</v>
      </c>
      <c r="G3594" s="347" t="s">
        <v>11262</v>
      </c>
      <c r="H3594" s="349">
        <v>12.5</v>
      </c>
      <c r="I3594" s="350" t="s">
        <v>12</v>
      </c>
      <c r="J3594" s="351">
        <f t="shared" si="55"/>
        <v>143.69999999999999</v>
      </c>
      <c r="K3594" s="351">
        <v>23.95</v>
      </c>
      <c r="L3594" s="3" t="str">
        <f>IFERROR(INDEX(dbOrdini[PREZZO
VINOLUX],MATCH(A3594,dbOrdini[CODICE
ANKER],0)),"")</f>
        <v/>
      </c>
      <c r="M3594" s="347" t="s">
        <v>28233</v>
      </c>
      <c r="N3594" s="15" t="str">
        <f>IFERROR(INDEX(dbOrdini[ORDINE],MATCH(A3594,dbOrdini[CODICE
ANKER]*(dbOrdini[CODICE
SUPPLY]="GEN24"),0)),"")</f>
        <v/>
      </c>
      <c r="O3594" s="352" t="s">
        <v>8</v>
      </c>
      <c r="P3594" s="347" t="s">
        <v>7946</v>
      </c>
    </row>
    <row r="3595" spans="1:16">
      <c r="A3595" s="347" t="s">
        <v>7942</v>
      </c>
      <c r="B3595" s="348">
        <v>0</v>
      </c>
      <c r="C3595" s="347" t="s">
        <v>28152</v>
      </c>
      <c r="D3595" s="347" t="s">
        <v>7943</v>
      </c>
      <c r="E3595" s="347">
        <v>6</v>
      </c>
      <c r="F3595" s="347">
        <v>0.75</v>
      </c>
      <c r="G3595" s="347" t="s">
        <v>11</v>
      </c>
      <c r="H3595" s="349">
        <v>12.5</v>
      </c>
      <c r="I3595" s="350" t="s">
        <v>12</v>
      </c>
      <c r="J3595" s="351">
        <f t="shared" si="55"/>
        <v>149.69999999999999</v>
      </c>
      <c r="K3595" s="351">
        <v>24.95</v>
      </c>
      <c r="L3595" s="3" t="str">
        <f>IFERROR(INDEX(dbOrdini[PREZZO
VINOLUX],MATCH(A3595,dbOrdini[CODICE
ANKER],0)),"")</f>
        <v/>
      </c>
      <c r="M3595" s="347" t="s">
        <v>28233</v>
      </c>
      <c r="N3595" s="15" t="str">
        <f>IFERROR(INDEX(dbOrdini[ORDINE],MATCH(A3595,dbOrdini[CODICE
ANKER]*(dbOrdini[CODICE
SUPPLY]="GEN24"),0)),"")</f>
        <v/>
      </c>
      <c r="O3595" s="352" t="s">
        <v>8</v>
      </c>
      <c r="P3595" s="347" t="s">
        <v>7944</v>
      </c>
    </row>
    <row r="3596" spans="1:16">
      <c r="A3596" s="347" t="s">
        <v>7947</v>
      </c>
      <c r="B3596" s="348">
        <v>0</v>
      </c>
      <c r="C3596" s="347" t="s">
        <v>28152</v>
      </c>
      <c r="D3596" s="347" t="s">
        <v>7948</v>
      </c>
      <c r="E3596" s="347">
        <v>6</v>
      </c>
      <c r="F3596" s="347">
        <v>0.7</v>
      </c>
      <c r="G3596" s="347" t="s">
        <v>11</v>
      </c>
      <c r="H3596" s="349">
        <v>25</v>
      </c>
      <c r="I3596" s="350" t="s">
        <v>12</v>
      </c>
      <c r="J3596" s="351">
        <f t="shared" si="55"/>
        <v>35.700000000000003</v>
      </c>
      <c r="K3596" s="351">
        <v>5.95</v>
      </c>
      <c r="L3596" s="3" t="str">
        <f>IFERROR(INDEX(dbOrdini[PREZZO
VINOLUX],MATCH(A3596,dbOrdini[CODICE
ANKER],0)),"")</f>
        <v/>
      </c>
      <c r="M3596" s="347" t="s">
        <v>10539</v>
      </c>
      <c r="N3596" s="15" t="str">
        <f>IFERROR(INDEX(dbOrdini[ORDINE],MATCH(A3596,dbOrdini[CODICE
ANKER]*(dbOrdini[CODICE
SUPPLY]="GEN24"),0)),"")</f>
        <v/>
      </c>
      <c r="O3596" s="352" t="s">
        <v>8</v>
      </c>
      <c r="P3596" s="347" t="s">
        <v>7949</v>
      </c>
    </row>
    <row r="3597" spans="1:16">
      <c r="A3597" s="347" t="s">
        <v>7950</v>
      </c>
      <c r="B3597" s="348">
        <v>70</v>
      </c>
      <c r="C3597" s="347" t="s">
        <v>28152</v>
      </c>
      <c r="D3597" s="347" t="s">
        <v>7951</v>
      </c>
      <c r="E3597" s="347">
        <v>12</v>
      </c>
      <c r="F3597" s="347">
        <v>0.7</v>
      </c>
      <c r="G3597" s="347" t="s">
        <v>11262</v>
      </c>
      <c r="H3597" s="349">
        <v>10</v>
      </c>
      <c r="I3597" s="350" t="s">
        <v>12</v>
      </c>
      <c r="J3597" s="351">
        <f t="shared" ref="J3597:J3660" si="56">E3597*K3597</f>
        <v>103.80000000000001</v>
      </c>
      <c r="K3597" s="351">
        <v>8.65</v>
      </c>
      <c r="L3597" s="3" t="str">
        <f>IFERROR(INDEX(dbOrdini[PREZZO
VINOLUX],MATCH(A3597,dbOrdini[CODICE
ANKER],0)),"")</f>
        <v/>
      </c>
      <c r="M3597" s="347" t="s">
        <v>10545</v>
      </c>
      <c r="N3597" s="15" t="str">
        <f>IFERROR(INDEX(dbOrdini[ORDINE],MATCH(A3597,dbOrdini[CODICE
ANKER]*(dbOrdini[CODICE
SUPPLY]="GEN24"),0)),"")</f>
        <v/>
      </c>
      <c r="O3597" s="352" t="s">
        <v>8</v>
      </c>
      <c r="P3597" s="347" t="s">
        <v>7952</v>
      </c>
    </row>
    <row r="3598" spans="1:16">
      <c r="A3598" s="347" t="s">
        <v>7953</v>
      </c>
      <c r="B3598" s="348">
        <v>56</v>
      </c>
      <c r="C3598" s="347" t="s">
        <v>28152</v>
      </c>
      <c r="D3598" s="347" t="s">
        <v>7954</v>
      </c>
      <c r="E3598" s="347">
        <v>12</v>
      </c>
      <c r="F3598" s="347">
        <v>0.7</v>
      </c>
      <c r="G3598" s="347" t="s">
        <v>11262</v>
      </c>
      <c r="H3598" s="349">
        <v>10</v>
      </c>
      <c r="I3598" s="350" t="s">
        <v>12</v>
      </c>
      <c r="J3598" s="351">
        <f t="shared" si="56"/>
        <v>105.60000000000001</v>
      </c>
      <c r="K3598" s="351">
        <v>8.8000000000000007</v>
      </c>
      <c r="L3598" s="3" t="str">
        <f>IFERROR(INDEX(dbOrdini[PREZZO
VINOLUX],MATCH(A3598,dbOrdini[CODICE
ANKER],0)),"")</f>
        <v/>
      </c>
      <c r="M3598" s="347" t="s">
        <v>10545</v>
      </c>
      <c r="N3598" s="15" t="str">
        <f>IFERROR(INDEX(dbOrdini[ORDINE],MATCH(A3598,dbOrdini[CODICE
ANKER]*(dbOrdini[CODICE
SUPPLY]="GEN24"),0)),"")</f>
        <v/>
      </c>
      <c r="O3598" s="352" t="s">
        <v>8</v>
      </c>
      <c r="P3598" s="347" t="s">
        <v>7955</v>
      </c>
    </row>
    <row r="3599" spans="1:16">
      <c r="A3599" s="347" t="s">
        <v>7956</v>
      </c>
      <c r="B3599" s="348">
        <v>473</v>
      </c>
      <c r="C3599" s="347" t="s">
        <v>28152</v>
      </c>
      <c r="D3599" s="347" t="s">
        <v>7957</v>
      </c>
      <c r="E3599" s="347">
        <v>6</v>
      </c>
      <c r="F3599" s="347">
        <v>0.7</v>
      </c>
      <c r="G3599" s="347" t="s">
        <v>11</v>
      </c>
      <c r="H3599" s="349">
        <v>9</v>
      </c>
      <c r="I3599" s="350" t="s">
        <v>12</v>
      </c>
      <c r="J3599" s="351">
        <f t="shared" si="56"/>
        <v>45.900000000000006</v>
      </c>
      <c r="K3599" s="351">
        <v>7.65</v>
      </c>
      <c r="L3599" s="3" t="str">
        <f>IFERROR(INDEX(dbOrdini[PREZZO
VINOLUX],MATCH(A3599,dbOrdini[CODICE
ANKER],0)),"")</f>
        <v/>
      </c>
      <c r="M3599" s="347" t="s">
        <v>10545</v>
      </c>
      <c r="N3599" s="15" t="str">
        <f>IFERROR(INDEX(dbOrdini[ORDINE],MATCH(A3599,dbOrdini[CODICE
ANKER]*(dbOrdini[CODICE
SUPPLY]="GEN24"),0)),"")</f>
        <v/>
      </c>
      <c r="O3599" s="352" t="s">
        <v>8</v>
      </c>
      <c r="P3599" s="347" t="s">
        <v>7958</v>
      </c>
    </row>
    <row r="3600" spans="1:16">
      <c r="A3600" s="347" t="s">
        <v>29017</v>
      </c>
      <c r="B3600" s="348">
        <v>0</v>
      </c>
      <c r="C3600" s="347" t="s">
        <v>28152</v>
      </c>
      <c r="D3600" s="347" t="s">
        <v>26458</v>
      </c>
      <c r="E3600" s="347">
        <v>6</v>
      </c>
      <c r="F3600" s="347">
        <v>0.7</v>
      </c>
      <c r="G3600" s="347" t="s">
        <v>11</v>
      </c>
      <c r="H3600" s="349">
        <v>30</v>
      </c>
      <c r="I3600" s="350" t="s">
        <v>12</v>
      </c>
      <c r="J3600" s="351">
        <f t="shared" si="56"/>
        <v>83.699999999999989</v>
      </c>
      <c r="K3600" s="351">
        <v>13.95</v>
      </c>
      <c r="L3600" s="3" t="str">
        <f>IFERROR(INDEX(dbOrdini[PREZZO
VINOLUX],MATCH(A3600,dbOrdini[CODICE
ANKER],0)),"")</f>
        <v/>
      </c>
      <c r="M3600" s="347" t="s">
        <v>10552</v>
      </c>
      <c r="N3600" s="15" t="str">
        <f>IFERROR(INDEX(dbOrdini[ORDINE],MATCH(A3600,dbOrdini[CODICE
ANKER]*(dbOrdini[CODICE
SUPPLY]="GEN24"),0)),"")</f>
        <v/>
      </c>
      <c r="O3600" s="352" t="s">
        <v>8</v>
      </c>
      <c r="P3600" s="347" t="s">
        <v>29018</v>
      </c>
    </row>
    <row r="3601" spans="1:16">
      <c r="A3601" s="347" t="s">
        <v>7959</v>
      </c>
      <c r="B3601" s="348">
        <v>5</v>
      </c>
      <c r="C3601" s="347" t="s">
        <v>28152</v>
      </c>
      <c r="D3601" s="347" t="s">
        <v>7960</v>
      </c>
      <c r="E3601" s="347">
        <v>6</v>
      </c>
      <c r="F3601" s="347">
        <v>0.7</v>
      </c>
      <c r="G3601" s="347" t="s">
        <v>11</v>
      </c>
      <c r="H3601" s="349">
        <v>30</v>
      </c>
      <c r="I3601" s="350" t="s">
        <v>12</v>
      </c>
      <c r="J3601" s="351">
        <f t="shared" si="56"/>
        <v>74.099999999999994</v>
      </c>
      <c r="K3601" s="351">
        <v>12.35</v>
      </c>
      <c r="L3601" s="3" t="str">
        <f>IFERROR(INDEX(dbOrdini[PREZZO
VINOLUX],MATCH(A3601,dbOrdini[CODICE
ANKER],0)),"")</f>
        <v/>
      </c>
      <c r="M3601" s="347" t="s">
        <v>10552</v>
      </c>
      <c r="N3601" s="15" t="str">
        <f>IFERROR(INDEX(dbOrdini[ORDINE],MATCH(A3601,dbOrdini[CODICE
ANKER]*(dbOrdini[CODICE
SUPPLY]="GEN24"),0)),"")</f>
        <v/>
      </c>
      <c r="O3601" s="352" t="s">
        <v>8</v>
      </c>
      <c r="P3601" s="347" t="s">
        <v>7961</v>
      </c>
    </row>
    <row r="3602" spans="1:16">
      <c r="A3602" s="347" t="s">
        <v>10848</v>
      </c>
      <c r="B3602" s="348">
        <v>134</v>
      </c>
      <c r="C3602" s="347" t="s">
        <v>28152</v>
      </c>
      <c r="D3602" s="347" t="s">
        <v>10849</v>
      </c>
      <c r="E3602" s="347">
        <v>6</v>
      </c>
      <c r="F3602" s="347">
        <v>0.5</v>
      </c>
      <c r="G3602" s="347" t="s">
        <v>11</v>
      </c>
      <c r="H3602" s="349">
        <v>40</v>
      </c>
      <c r="I3602" s="350" t="s">
        <v>12</v>
      </c>
      <c r="J3602" s="351">
        <f t="shared" si="56"/>
        <v>61.5</v>
      </c>
      <c r="K3602" s="351">
        <v>10.25</v>
      </c>
      <c r="L3602" s="3" t="str">
        <f>IFERROR(INDEX(dbOrdini[PREZZO
VINOLUX],MATCH(A3602,dbOrdini[CODICE
ANKER],0)),"")</f>
        <v/>
      </c>
      <c r="M3602" s="347" t="s">
        <v>10537</v>
      </c>
      <c r="N3602" s="15" t="str">
        <f>IFERROR(INDEX(dbOrdini[ORDINE],MATCH(A3602,dbOrdini[CODICE
ANKER]*(dbOrdini[CODICE
SUPPLY]="GEN24"),0)),"")</f>
        <v/>
      </c>
      <c r="O3602" s="352" t="s">
        <v>8</v>
      </c>
      <c r="P3602" s="347" t="s">
        <v>11933</v>
      </c>
    </row>
    <row r="3603" spans="1:16">
      <c r="A3603" s="347" t="s">
        <v>7962</v>
      </c>
      <c r="B3603" s="348">
        <v>240</v>
      </c>
      <c r="C3603" s="347" t="s">
        <v>28152</v>
      </c>
      <c r="D3603" s="347" t="s">
        <v>7963</v>
      </c>
      <c r="E3603" s="347">
        <v>6</v>
      </c>
      <c r="F3603" s="347">
        <v>0.7</v>
      </c>
      <c r="G3603" s="347" t="s">
        <v>11</v>
      </c>
      <c r="H3603" s="349">
        <v>45.8</v>
      </c>
      <c r="I3603" s="350" t="s">
        <v>12</v>
      </c>
      <c r="J3603" s="351">
        <f t="shared" si="56"/>
        <v>139.5</v>
      </c>
      <c r="K3603" s="351">
        <v>23.25</v>
      </c>
      <c r="L3603" s="3" t="str">
        <f>IFERROR(INDEX(dbOrdini[PREZZO
VINOLUX],MATCH(A3603,dbOrdini[CODICE
ANKER],0)),"")</f>
        <v/>
      </c>
      <c r="M3603" s="347" t="s">
        <v>10536</v>
      </c>
      <c r="N3603" s="15" t="str">
        <f>IFERROR(INDEX(dbOrdini[ORDINE],MATCH(A3603,dbOrdini[CODICE
ANKER]*(dbOrdini[CODICE
SUPPLY]="GEN24"),0)),"")</f>
        <v/>
      </c>
      <c r="O3603" s="352" t="s">
        <v>8</v>
      </c>
      <c r="P3603" s="347" t="s">
        <v>7964</v>
      </c>
    </row>
    <row r="3604" spans="1:16">
      <c r="A3604" s="347" t="s">
        <v>11006</v>
      </c>
      <c r="B3604" s="348">
        <v>108</v>
      </c>
      <c r="C3604" s="347" t="s">
        <v>28152</v>
      </c>
      <c r="D3604" s="347" t="s">
        <v>11007</v>
      </c>
      <c r="E3604" s="347">
        <v>6</v>
      </c>
      <c r="F3604" s="347">
        <v>0.7</v>
      </c>
      <c r="G3604" s="347" t="s">
        <v>11</v>
      </c>
      <c r="H3604" s="349">
        <v>59.4</v>
      </c>
      <c r="I3604" s="350" t="s">
        <v>12</v>
      </c>
      <c r="J3604" s="351">
        <f t="shared" si="56"/>
        <v>240</v>
      </c>
      <c r="K3604" s="351">
        <v>40</v>
      </c>
      <c r="L3604" s="3" t="str">
        <f>IFERROR(INDEX(dbOrdini[PREZZO
VINOLUX],MATCH(A3604,dbOrdini[CODICE
ANKER],0)),"")</f>
        <v/>
      </c>
      <c r="M3604" s="347" t="s">
        <v>10536</v>
      </c>
      <c r="N3604" s="15" t="str">
        <f>IFERROR(INDEX(dbOrdini[ORDINE],MATCH(A3604,dbOrdini[CODICE
ANKER]*(dbOrdini[CODICE
SUPPLY]="GEN24"),0)),"")</f>
        <v/>
      </c>
      <c r="O3604" s="352" t="s">
        <v>8</v>
      </c>
      <c r="P3604" s="347" t="s">
        <v>11934</v>
      </c>
    </row>
    <row r="3605" spans="1:16">
      <c r="A3605" s="347" t="s">
        <v>7965</v>
      </c>
      <c r="B3605" s="348">
        <v>4</v>
      </c>
      <c r="C3605" s="347" t="s">
        <v>28152</v>
      </c>
      <c r="D3605" s="347" t="s">
        <v>7966</v>
      </c>
      <c r="E3605" s="347">
        <v>6</v>
      </c>
      <c r="F3605" s="347">
        <v>0.7</v>
      </c>
      <c r="G3605" s="347" t="s">
        <v>11262</v>
      </c>
      <c r="H3605" s="349">
        <v>41.5</v>
      </c>
      <c r="I3605" s="350" t="s">
        <v>12</v>
      </c>
      <c r="J3605" s="351">
        <f t="shared" si="56"/>
        <v>73.5</v>
      </c>
      <c r="K3605" s="351">
        <v>12.25</v>
      </c>
      <c r="L3605" s="3" t="str">
        <f>IFERROR(INDEX(dbOrdini[PREZZO
VINOLUX],MATCH(A3605,dbOrdini[CODICE
ANKER],0)),"")</f>
        <v/>
      </c>
      <c r="M3605" s="347" t="s">
        <v>10537</v>
      </c>
      <c r="N3605" s="15" t="str">
        <f>IFERROR(INDEX(dbOrdini[ORDINE],MATCH(A3605,dbOrdini[CODICE
ANKER]*(dbOrdini[CODICE
SUPPLY]="GEN24"),0)),"")</f>
        <v/>
      </c>
      <c r="O3605" s="352" t="s">
        <v>8</v>
      </c>
      <c r="P3605" s="347" t="s">
        <v>7967</v>
      </c>
    </row>
    <row r="3606" spans="1:16">
      <c r="A3606" s="347" t="s">
        <v>7968</v>
      </c>
      <c r="B3606" s="348">
        <v>1</v>
      </c>
      <c r="C3606" s="347" t="s">
        <v>28152</v>
      </c>
      <c r="D3606" s="347" t="s">
        <v>7969</v>
      </c>
      <c r="E3606" s="347">
        <v>6</v>
      </c>
      <c r="F3606" s="347">
        <v>0.7</v>
      </c>
      <c r="G3606" s="347" t="s">
        <v>11</v>
      </c>
      <c r="H3606" s="349">
        <v>40</v>
      </c>
      <c r="I3606" s="350" t="s">
        <v>12</v>
      </c>
      <c r="J3606" s="351">
        <f t="shared" si="56"/>
        <v>73.5</v>
      </c>
      <c r="K3606" s="351">
        <v>12.25</v>
      </c>
      <c r="L3606" s="3" t="str">
        <f>IFERROR(INDEX(dbOrdini[PREZZO
VINOLUX],MATCH(A3606,dbOrdini[CODICE
ANKER],0)),"")</f>
        <v/>
      </c>
      <c r="M3606" s="347" t="s">
        <v>10537</v>
      </c>
      <c r="N3606" s="15" t="str">
        <f>IFERROR(INDEX(dbOrdini[ORDINE],MATCH(A3606,dbOrdini[CODICE
ANKER]*(dbOrdini[CODICE
SUPPLY]="GEN24"),0)),"")</f>
        <v/>
      </c>
      <c r="O3606" s="352" t="s">
        <v>8</v>
      </c>
      <c r="P3606" s="347" t="s">
        <v>7970</v>
      </c>
    </row>
    <row r="3607" spans="1:16">
      <c r="A3607" s="347" t="s">
        <v>29019</v>
      </c>
      <c r="B3607" s="348">
        <v>0</v>
      </c>
      <c r="C3607" s="347" t="s">
        <v>28152</v>
      </c>
      <c r="D3607" s="347" t="s">
        <v>29020</v>
      </c>
      <c r="E3607" s="347">
        <v>6</v>
      </c>
      <c r="F3607" s="347">
        <v>0.7</v>
      </c>
      <c r="G3607" s="347" t="s">
        <v>11</v>
      </c>
      <c r="H3607" s="349">
        <v>40</v>
      </c>
      <c r="I3607" s="350" t="s">
        <v>12</v>
      </c>
      <c r="J3607" s="351">
        <f t="shared" si="56"/>
        <v>73.5</v>
      </c>
      <c r="K3607" s="351">
        <v>12.25</v>
      </c>
      <c r="L3607" s="3" t="str">
        <f>IFERROR(INDEX(dbOrdini[PREZZO
VINOLUX],MATCH(A3607,dbOrdini[CODICE
ANKER],0)),"")</f>
        <v/>
      </c>
      <c r="M3607" s="347" t="s">
        <v>10537</v>
      </c>
      <c r="N3607" s="15" t="str">
        <f>IFERROR(INDEX(dbOrdini[ORDINE],MATCH(A3607,dbOrdini[CODICE
ANKER]*(dbOrdini[CODICE
SUPPLY]="GEN24"),0)),"")</f>
        <v/>
      </c>
      <c r="O3607" s="352" t="s">
        <v>8</v>
      </c>
      <c r="P3607" s="347" t="s">
        <v>29021</v>
      </c>
    </row>
    <row r="3608" spans="1:16">
      <c r="A3608" s="347" t="s">
        <v>7971</v>
      </c>
      <c r="B3608" s="348">
        <v>0</v>
      </c>
      <c r="C3608" s="347" t="s">
        <v>28152</v>
      </c>
      <c r="D3608" s="347" t="s">
        <v>7972</v>
      </c>
      <c r="E3608" s="347">
        <v>6</v>
      </c>
      <c r="F3608" s="347">
        <v>0.5</v>
      </c>
      <c r="G3608" s="347" t="s">
        <v>11</v>
      </c>
      <c r="H3608" s="349">
        <v>43</v>
      </c>
      <c r="I3608" s="350" t="s">
        <v>12</v>
      </c>
      <c r="J3608" s="351">
        <f t="shared" si="56"/>
        <v>147</v>
      </c>
      <c r="K3608" s="351">
        <v>24.5</v>
      </c>
      <c r="L3608" s="3" t="str">
        <f>IFERROR(INDEX(dbOrdini[PREZZO
VINOLUX],MATCH(A3608,dbOrdini[CODICE
ANKER],0)),"")</f>
        <v/>
      </c>
      <c r="M3608" s="347" t="s">
        <v>10537</v>
      </c>
      <c r="N3608" s="15" t="str">
        <f>IFERROR(INDEX(dbOrdini[ORDINE],MATCH(A3608,dbOrdini[CODICE
ANKER]*(dbOrdini[CODICE
SUPPLY]="GEN24"),0)),"")</f>
        <v/>
      </c>
      <c r="O3608" s="352" t="s">
        <v>8</v>
      </c>
      <c r="P3608" s="347" t="s">
        <v>7973</v>
      </c>
    </row>
    <row r="3609" spans="1:16">
      <c r="A3609" s="347" t="s">
        <v>7977</v>
      </c>
      <c r="B3609" s="348">
        <v>22</v>
      </c>
      <c r="C3609" s="347" t="s">
        <v>28152</v>
      </c>
      <c r="D3609" s="347" t="s">
        <v>7975</v>
      </c>
      <c r="E3609" s="347">
        <v>6</v>
      </c>
      <c r="F3609" s="347">
        <v>0.7</v>
      </c>
      <c r="G3609" s="347" t="s">
        <v>11</v>
      </c>
      <c r="H3609" s="349">
        <v>40</v>
      </c>
      <c r="I3609" s="350" t="s">
        <v>12</v>
      </c>
      <c r="J3609" s="351">
        <f t="shared" si="56"/>
        <v>105</v>
      </c>
      <c r="K3609" s="351">
        <v>17.5</v>
      </c>
      <c r="L3609" s="3" t="str">
        <f>IFERROR(INDEX(dbOrdini[PREZZO
VINOLUX],MATCH(A3609,dbOrdini[CODICE
ANKER],0)),"")</f>
        <v/>
      </c>
      <c r="M3609" s="347" t="s">
        <v>10537</v>
      </c>
      <c r="N3609" s="15" t="str">
        <f>IFERROR(INDEX(dbOrdini[ORDINE],MATCH(A3609,dbOrdini[CODICE
ANKER]*(dbOrdini[CODICE
SUPPLY]="GEN24"),0)),"")</f>
        <v/>
      </c>
      <c r="O3609" s="352" t="s">
        <v>8</v>
      </c>
      <c r="P3609" s="347" t="s">
        <v>7978</v>
      </c>
    </row>
    <row r="3610" spans="1:16">
      <c r="A3610" s="347" t="s">
        <v>7974</v>
      </c>
      <c r="B3610" s="348">
        <v>48</v>
      </c>
      <c r="C3610" s="347" t="s">
        <v>28152</v>
      </c>
      <c r="D3610" s="347" t="s">
        <v>7975</v>
      </c>
      <c r="E3610" s="347">
        <v>12</v>
      </c>
      <c r="F3610" s="347">
        <v>0.05</v>
      </c>
      <c r="G3610" s="347" t="s">
        <v>11262</v>
      </c>
      <c r="H3610" s="349">
        <v>40</v>
      </c>
      <c r="I3610" s="350" t="s">
        <v>12</v>
      </c>
      <c r="J3610" s="351">
        <f t="shared" si="56"/>
        <v>27</v>
      </c>
      <c r="K3610" s="351">
        <v>2.25</v>
      </c>
      <c r="L3610" s="3" t="str">
        <f>IFERROR(INDEX(dbOrdini[PREZZO
VINOLUX],MATCH(A3610,dbOrdini[CODICE
ANKER],0)),"")</f>
        <v/>
      </c>
      <c r="M3610" s="347" t="s">
        <v>10537</v>
      </c>
      <c r="N3610" s="15" t="str">
        <f>IFERROR(INDEX(dbOrdini[ORDINE],MATCH(A3610,dbOrdini[CODICE
ANKER]*(dbOrdini[CODICE
SUPPLY]="GEN24"),0)),"")</f>
        <v/>
      </c>
      <c r="O3610" s="352" t="s">
        <v>8</v>
      </c>
      <c r="P3610" s="347" t="s">
        <v>7976</v>
      </c>
    </row>
    <row r="3611" spans="1:16">
      <c r="A3611" s="347" t="s">
        <v>7979</v>
      </c>
      <c r="B3611" s="348">
        <v>336</v>
      </c>
      <c r="C3611" s="347" t="s">
        <v>28152</v>
      </c>
      <c r="D3611" s="347" t="s">
        <v>7980</v>
      </c>
      <c r="E3611" s="347">
        <v>6</v>
      </c>
      <c r="F3611" s="347">
        <v>1</v>
      </c>
      <c r="G3611" s="347" t="s">
        <v>11</v>
      </c>
      <c r="H3611" s="349">
        <v>54</v>
      </c>
      <c r="I3611" s="350" t="s">
        <v>12</v>
      </c>
      <c r="J3611" s="351">
        <f t="shared" si="56"/>
        <v>25.799999999999997</v>
      </c>
      <c r="K3611" s="351">
        <v>4.3</v>
      </c>
      <c r="L3611" s="3" t="str">
        <f>IFERROR(INDEX(dbOrdini[PREZZO
VINOLUX],MATCH(A3611,dbOrdini[CODICE
ANKER],0)),"")</f>
        <v/>
      </c>
      <c r="M3611" s="347" t="s">
        <v>10535</v>
      </c>
      <c r="N3611" s="15" t="str">
        <f>IFERROR(INDEX(dbOrdini[ORDINE],MATCH(A3611,dbOrdini[CODICE
ANKER]*(dbOrdini[CODICE
SUPPLY]="GEN24"),0)),"")</f>
        <v/>
      </c>
      <c r="O3611" s="352" t="s">
        <v>8</v>
      </c>
      <c r="P3611" s="347" t="s">
        <v>7981</v>
      </c>
    </row>
    <row r="3612" spans="1:16">
      <c r="A3612" s="347" t="s">
        <v>7987</v>
      </c>
      <c r="B3612" s="348">
        <v>0</v>
      </c>
      <c r="C3612" s="347" t="s">
        <v>28152</v>
      </c>
      <c r="D3612" s="347" t="s">
        <v>7983</v>
      </c>
      <c r="E3612" s="347">
        <v>3</v>
      </c>
      <c r="F3612" s="347">
        <v>1.75</v>
      </c>
      <c r="G3612" s="347" t="s">
        <v>11262</v>
      </c>
      <c r="H3612" s="349">
        <v>40</v>
      </c>
      <c r="I3612" s="350" t="s">
        <v>12</v>
      </c>
      <c r="J3612" s="351">
        <f t="shared" si="56"/>
        <v>47.25</v>
      </c>
      <c r="K3612" s="351">
        <v>15.75</v>
      </c>
      <c r="L3612" s="3" t="str">
        <f>IFERROR(INDEX(dbOrdini[PREZZO
VINOLUX],MATCH(A3612,dbOrdini[CODICE
ANKER],0)),"")</f>
        <v/>
      </c>
      <c r="M3612" s="347" t="s">
        <v>10533</v>
      </c>
      <c r="N3612" s="15" t="str">
        <f>IFERROR(INDEX(dbOrdini[ORDINE],MATCH(A3612,dbOrdini[CODICE
ANKER]*(dbOrdini[CODICE
SUPPLY]="GEN24"),0)),"")</f>
        <v/>
      </c>
      <c r="O3612" s="352" t="s">
        <v>8</v>
      </c>
      <c r="P3612" s="347" t="s">
        <v>7988</v>
      </c>
    </row>
    <row r="3613" spans="1:16">
      <c r="A3613" s="347" t="s">
        <v>7985</v>
      </c>
      <c r="B3613" s="348">
        <v>0</v>
      </c>
      <c r="C3613" s="347" t="s">
        <v>28152</v>
      </c>
      <c r="D3613" s="347" t="s">
        <v>7983</v>
      </c>
      <c r="E3613" s="347">
        <v>6</v>
      </c>
      <c r="F3613" s="347">
        <v>1</v>
      </c>
      <c r="G3613" s="347" t="s">
        <v>11</v>
      </c>
      <c r="H3613" s="349">
        <v>40</v>
      </c>
      <c r="I3613" s="350" t="s">
        <v>12</v>
      </c>
      <c r="J3613" s="351">
        <f t="shared" si="56"/>
        <v>50.099999999999994</v>
      </c>
      <c r="K3613" s="351">
        <v>8.35</v>
      </c>
      <c r="L3613" s="3" t="str">
        <f>IFERROR(INDEX(dbOrdini[PREZZO
VINOLUX],MATCH(A3613,dbOrdini[CODICE
ANKER],0)),"")</f>
        <v/>
      </c>
      <c r="M3613" s="347" t="s">
        <v>10533</v>
      </c>
      <c r="N3613" s="15" t="str">
        <f>IFERROR(INDEX(dbOrdini[ORDINE],MATCH(A3613,dbOrdini[CODICE
ANKER]*(dbOrdini[CODICE
SUPPLY]="GEN24"),0)),"")</f>
        <v/>
      </c>
      <c r="O3613" s="352" t="s">
        <v>8</v>
      </c>
      <c r="P3613" s="347" t="s">
        <v>7986</v>
      </c>
    </row>
    <row r="3614" spans="1:16">
      <c r="A3614" s="347" t="s">
        <v>7982</v>
      </c>
      <c r="B3614" s="348">
        <v>0</v>
      </c>
      <c r="C3614" s="347" t="s">
        <v>28152</v>
      </c>
      <c r="D3614" s="347" t="s">
        <v>7983</v>
      </c>
      <c r="E3614" s="347">
        <v>6</v>
      </c>
      <c r="F3614" s="347">
        <v>0.7</v>
      </c>
      <c r="G3614" s="347" t="s">
        <v>11</v>
      </c>
      <c r="H3614" s="349">
        <v>40</v>
      </c>
      <c r="I3614" s="350" t="s">
        <v>12</v>
      </c>
      <c r="J3614" s="351">
        <f t="shared" si="56"/>
        <v>47.7</v>
      </c>
      <c r="K3614" s="351">
        <v>7.95</v>
      </c>
      <c r="L3614" s="3" t="str">
        <f>IFERROR(INDEX(dbOrdini[PREZZO
VINOLUX],MATCH(A3614,dbOrdini[CODICE
ANKER],0)),"")</f>
        <v/>
      </c>
      <c r="M3614" s="347" t="s">
        <v>10533</v>
      </c>
      <c r="N3614" s="15" t="str">
        <f>IFERROR(INDEX(dbOrdini[ORDINE],MATCH(A3614,dbOrdini[CODICE
ANKER]*(dbOrdini[CODICE
SUPPLY]="GEN24"),0)),"")</f>
        <v/>
      </c>
      <c r="O3614" s="352" t="s">
        <v>8</v>
      </c>
      <c r="P3614" s="347" t="s">
        <v>7984</v>
      </c>
    </row>
    <row r="3615" spans="1:16">
      <c r="A3615" s="347" t="s">
        <v>7989</v>
      </c>
      <c r="B3615" s="348">
        <v>0</v>
      </c>
      <c r="C3615" s="347" t="s">
        <v>28152</v>
      </c>
      <c r="D3615" s="347" t="s">
        <v>7990</v>
      </c>
      <c r="E3615" s="347">
        <v>6</v>
      </c>
      <c r="F3615" s="347">
        <v>0.7</v>
      </c>
      <c r="G3615" s="347" t="s">
        <v>11</v>
      </c>
      <c r="H3615" s="349">
        <v>37.5</v>
      </c>
      <c r="I3615" s="350" t="s">
        <v>12</v>
      </c>
      <c r="J3615" s="351">
        <f t="shared" si="56"/>
        <v>48.599999999999994</v>
      </c>
      <c r="K3615" s="351">
        <v>8.1</v>
      </c>
      <c r="L3615" s="3" t="str">
        <f>IFERROR(INDEX(dbOrdini[PREZZO
VINOLUX],MATCH(A3615,dbOrdini[CODICE
ANKER],0)),"")</f>
        <v/>
      </c>
      <c r="M3615" s="347" t="s">
        <v>10532</v>
      </c>
      <c r="N3615" s="15" t="str">
        <f>IFERROR(INDEX(dbOrdini[ORDINE],MATCH(A3615,dbOrdini[CODICE
ANKER]*(dbOrdini[CODICE
SUPPLY]="GEN24"),0)),"")</f>
        <v/>
      </c>
      <c r="O3615" s="352" t="s">
        <v>8</v>
      </c>
      <c r="P3615" s="347" t="s">
        <v>7991</v>
      </c>
    </row>
    <row r="3616" spans="1:16">
      <c r="A3616" s="347" t="s">
        <v>29022</v>
      </c>
      <c r="B3616" s="348">
        <v>0</v>
      </c>
      <c r="C3616" s="347" t="s">
        <v>28152</v>
      </c>
      <c r="D3616" s="347" t="s">
        <v>29023</v>
      </c>
      <c r="E3616" s="347">
        <v>6</v>
      </c>
      <c r="F3616" s="347">
        <v>0.7</v>
      </c>
      <c r="G3616" s="347" t="s">
        <v>11</v>
      </c>
      <c r="H3616" s="349">
        <v>37.5</v>
      </c>
      <c r="I3616" s="350" t="s">
        <v>12</v>
      </c>
      <c r="J3616" s="351">
        <f t="shared" si="56"/>
        <v>48.599999999999994</v>
      </c>
      <c r="K3616" s="351">
        <v>8.1</v>
      </c>
      <c r="L3616" s="3" t="str">
        <f>IFERROR(INDEX(dbOrdini[PREZZO
VINOLUX],MATCH(A3616,dbOrdini[CODICE
ANKER],0)),"")</f>
        <v/>
      </c>
      <c r="M3616" s="347" t="s">
        <v>10532</v>
      </c>
      <c r="N3616" s="15" t="str">
        <f>IFERROR(INDEX(dbOrdini[ORDINE],MATCH(A3616,dbOrdini[CODICE
ANKER]*(dbOrdini[CODICE
SUPPLY]="GEN24"),0)),"")</f>
        <v/>
      </c>
      <c r="O3616" s="352" t="s">
        <v>8</v>
      </c>
      <c r="P3616" s="347" t="s">
        <v>29024</v>
      </c>
    </row>
    <row r="3617" spans="1:16">
      <c r="A3617" s="347" t="s">
        <v>7992</v>
      </c>
      <c r="B3617" s="348">
        <v>97</v>
      </c>
      <c r="C3617" s="347" t="s">
        <v>28152</v>
      </c>
      <c r="D3617" s="347" t="s">
        <v>7993</v>
      </c>
      <c r="E3617" s="347">
        <v>6</v>
      </c>
      <c r="F3617" s="347">
        <v>0.7</v>
      </c>
      <c r="G3617" s="347" t="s">
        <v>11</v>
      </c>
      <c r="H3617" s="349">
        <v>37.5</v>
      </c>
      <c r="I3617" s="350" t="s">
        <v>12</v>
      </c>
      <c r="J3617" s="351">
        <f t="shared" si="56"/>
        <v>46.5</v>
      </c>
      <c r="K3617" s="351">
        <v>7.75</v>
      </c>
      <c r="L3617" s="3" t="str">
        <f>IFERROR(INDEX(dbOrdini[PREZZO
VINOLUX],MATCH(A3617,dbOrdini[CODICE
ANKER],0)),"")</f>
        <v/>
      </c>
      <c r="M3617" s="347" t="s">
        <v>10532</v>
      </c>
      <c r="N3617" s="15" t="str">
        <f>IFERROR(INDEX(dbOrdini[ORDINE],MATCH(A3617,dbOrdini[CODICE
ANKER]*(dbOrdini[CODICE
SUPPLY]="GEN24"),0)),"")</f>
        <v/>
      </c>
      <c r="O3617" s="352" t="s">
        <v>8</v>
      </c>
      <c r="P3617" s="347" t="s">
        <v>7994</v>
      </c>
    </row>
    <row r="3618" spans="1:16">
      <c r="A3618" s="347" t="s">
        <v>7995</v>
      </c>
      <c r="B3618" s="348">
        <v>30</v>
      </c>
      <c r="C3618" s="347" t="s">
        <v>28152</v>
      </c>
      <c r="D3618" s="347" t="s">
        <v>7996</v>
      </c>
      <c r="E3618" s="347">
        <v>6</v>
      </c>
      <c r="F3618" s="347">
        <v>0.7</v>
      </c>
      <c r="G3618" s="347" t="s">
        <v>11</v>
      </c>
      <c r="H3618" s="349">
        <v>37.5</v>
      </c>
      <c r="I3618" s="350" t="s">
        <v>12</v>
      </c>
      <c r="J3618" s="351">
        <f t="shared" si="56"/>
        <v>48.599999999999994</v>
      </c>
      <c r="K3618" s="351">
        <v>8.1</v>
      </c>
      <c r="L3618" s="3" t="str">
        <f>IFERROR(INDEX(dbOrdini[PREZZO
VINOLUX],MATCH(A3618,dbOrdini[CODICE
ANKER],0)),"")</f>
        <v/>
      </c>
      <c r="M3618" s="347" t="s">
        <v>10532</v>
      </c>
      <c r="N3618" s="15" t="str">
        <f>IFERROR(INDEX(dbOrdini[ORDINE],MATCH(A3618,dbOrdini[CODICE
ANKER]*(dbOrdini[CODICE
SUPPLY]="GEN24"),0)),"")</f>
        <v/>
      </c>
      <c r="O3618" s="352" t="s">
        <v>8</v>
      </c>
      <c r="P3618" s="347" t="s">
        <v>7997</v>
      </c>
    </row>
    <row r="3619" spans="1:16">
      <c r="A3619" s="347" t="s">
        <v>7998</v>
      </c>
      <c r="B3619" s="348">
        <v>25</v>
      </c>
      <c r="C3619" s="347" t="s">
        <v>28152</v>
      </c>
      <c r="D3619" s="347" t="s">
        <v>7999</v>
      </c>
      <c r="E3619" s="347">
        <v>6</v>
      </c>
      <c r="F3619" s="347">
        <v>0.7</v>
      </c>
      <c r="G3619" s="347" t="s">
        <v>11</v>
      </c>
      <c r="H3619" s="349">
        <v>37.5</v>
      </c>
      <c r="I3619" s="350" t="s">
        <v>12</v>
      </c>
      <c r="J3619" s="351">
        <f t="shared" si="56"/>
        <v>48.599999999999994</v>
      </c>
      <c r="K3619" s="351">
        <v>8.1</v>
      </c>
      <c r="L3619" s="3" t="str">
        <f>IFERROR(INDEX(dbOrdini[PREZZO
VINOLUX],MATCH(A3619,dbOrdini[CODICE
ANKER],0)),"")</f>
        <v/>
      </c>
      <c r="M3619" s="347" t="s">
        <v>10532</v>
      </c>
      <c r="N3619" s="15" t="str">
        <f>IFERROR(INDEX(dbOrdini[ORDINE],MATCH(A3619,dbOrdini[CODICE
ANKER]*(dbOrdini[CODICE
SUPPLY]="GEN24"),0)),"")</f>
        <v/>
      </c>
      <c r="O3619" s="352" t="s">
        <v>8</v>
      </c>
      <c r="P3619" s="347" t="s">
        <v>8000</v>
      </c>
    </row>
    <row r="3620" spans="1:16">
      <c r="A3620" s="347" t="s">
        <v>29025</v>
      </c>
      <c r="B3620" s="348">
        <v>0</v>
      </c>
      <c r="C3620" s="347" t="s">
        <v>28152</v>
      </c>
      <c r="D3620" s="347" t="s">
        <v>29026</v>
      </c>
      <c r="E3620" s="347">
        <v>6</v>
      </c>
      <c r="F3620" s="347">
        <v>0.7</v>
      </c>
      <c r="G3620" s="347" t="s">
        <v>11</v>
      </c>
      <c r="H3620" s="349">
        <v>37.5</v>
      </c>
      <c r="I3620" s="350" t="s">
        <v>12</v>
      </c>
      <c r="J3620" s="351">
        <f t="shared" si="56"/>
        <v>48.599999999999994</v>
      </c>
      <c r="K3620" s="351">
        <v>8.1</v>
      </c>
      <c r="L3620" s="3" t="str">
        <f>IFERROR(INDEX(dbOrdini[PREZZO
VINOLUX],MATCH(A3620,dbOrdini[CODICE
ANKER],0)),"")</f>
        <v/>
      </c>
      <c r="M3620" s="347" t="s">
        <v>10532</v>
      </c>
      <c r="N3620" s="15" t="str">
        <f>IFERROR(INDEX(dbOrdini[ORDINE],MATCH(A3620,dbOrdini[CODICE
ANKER]*(dbOrdini[CODICE
SUPPLY]="GEN24"),0)),"")</f>
        <v/>
      </c>
      <c r="O3620" s="352" t="s">
        <v>8</v>
      </c>
      <c r="P3620" s="347" t="s">
        <v>29027</v>
      </c>
    </row>
    <row r="3621" spans="1:16">
      <c r="A3621" s="347" t="s">
        <v>8001</v>
      </c>
      <c r="B3621" s="348">
        <v>253</v>
      </c>
      <c r="C3621" s="347" t="s">
        <v>28152</v>
      </c>
      <c r="D3621" s="347" t="s">
        <v>8002</v>
      </c>
      <c r="E3621" s="347">
        <v>6</v>
      </c>
      <c r="F3621" s="347">
        <v>0.7</v>
      </c>
      <c r="G3621" s="347" t="s">
        <v>11</v>
      </c>
      <c r="H3621" s="349">
        <v>40</v>
      </c>
      <c r="I3621" s="350" t="s">
        <v>12</v>
      </c>
      <c r="J3621" s="351">
        <f t="shared" si="56"/>
        <v>129</v>
      </c>
      <c r="K3621" s="351">
        <v>21.5</v>
      </c>
      <c r="L3621" s="3" t="str">
        <f>IFERROR(INDEX(dbOrdini[PREZZO
VINOLUX],MATCH(A3621,dbOrdini[CODICE
ANKER],0)),"")</f>
        <v/>
      </c>
      <c r="M3621" s="347" t="s">
        <v>10533</v>
      </c>
      <c r="N3621" s="15" t="str">
        <f>IFERROR(INDEX(dbOrdini[ORDINE],MATCH(A3621,dbOrdini[CODICE
ANKER]*(dbOrdini[CODICE
SUPPLY]="GEN24"),0)),"")</f>
        <v/>
      </c>
      <c r="O3621" s="352" t="s">
        <v>8</v>
      </c>
      <c r="P3621" s="347" t="s">
        <v>8003</v>
      </c>
    </row>
    <row r="3622" spans="1:16">
      <c r="A3622" s="347" t="s">
        <v>8004</v>
      </c>
      <c r="B3622" s="348">
        <v>0</v>
      </c>
      <c r="C3622" s="347" t="s">
        <v>28152</v>
      </c>
      <c r="D3622" s="347" t="s">
        <v>8005</v>
      </c>
      <c r="E3622" s="347">
        <v>40</v>
      </c>
      <c r="F3622" s="347">
        <v>0.05</v>
      </c>
      <c r="G3622" s="347" t="s">
        <v>11</v>
      </c>
      <c r="H3622" s="349">
        <v>40</v>
      </c>
      <c r="I3622" s="350" t="s">
        <v>12</v>
      </c>
      <c r="J3622" s="351">
        <f t="shared" si="56"/>
        <v>84</v>
      </c>
      <c r="K3622" s="351">
        <v>2.1</v>
      </c>
      <c r="L3622" s="3" t="str">
        <f>IFERROR(INDEX(dbOrdini[PREZZO
VINOLUX],MATCH(A3622,dbOrdini[CODICE
ANKER],0)),"")</f>
        <v/>
      </c>
      <c r="M3622" s="347" t="s">
        <v>10533</v>
      </c>
      <c r="N3622" s="15" t="str">
        <f>IFERROR(INDEX(dbOrdini[ORDINE],MATCH(A3622,dbOrdini[CODICE
ANKER]*(dbOrdini[CODICE
SUPPLY]="GEN24"),0)),"")</f>
        <v/>
      </c>
      <c r="O3622" s="352" t="s">
        <v>8</v>
      </c>
      <c r="P3622" s="347" t="s">
        <v>8006</v>
      </c>
    </row>
    <row r="3623" spans="1:16">
      <c r="A3623" s="347" t="s">
        <v>8007</v>
      </c>
      <c r="B3623" s="348">
        <v>4</v>
      </c>
      <c r="C3623" s="347" t="s">
        <v>28152</v>
      </c>
      <c r="D3623" s="347" t="s">
        <v>8008</v>
      </c>
      <c r="E3623" s="347">
        <v>6</v>
      </c>
      <c r="F3623" s="347">
        <v>0.7</v>
      </c>
      <c r="G3623" s="347" t="s">
        <v>11</v>
      </c>
      <c r="H3623" s="349">
        <v>40</v>
      </c>
      <c r="I3623" s="350" t="s">
        <v>12</v>
      </c>
      <c r="J3623" s="351">
        <f t="shared" si="56"/>
        <v>105.30000000000001</v>
      </c>
      <c r="K3623" s="351">
        <v>17.55</v>
      </c>
      <c r="L3623" s="3" t="str">
        <f>IFERROR(INDEX(dbOrdini[PREZZO
VINOLUX],MATCH(A3623,dbOrdini[CODICE
ANKER],0)),"")</f>
        <v/>
      </c>
      <c r="M3623" s="347" t="s">
        <v>10535</v>
      </c>
      <c r="N3623" s="15" t="str">
        <f>IFERROR(INDEX(dbOrdini[ORDINE],MATCH(A3623,dbOrdini[CODICE
ANKER]*(dbOrdini[CODICE
SUPPLY]="GEN24"),0)),"")</f>
        <v/>
      </c>
      <c r="O3623" s="352" t="s">
        <v>8</v>
      </c>
      <c r="P3623" s="347" t="s">
        <v>8009</v>
      </c>
    </row>
    <row r="3624" spans="1:16">
      <c r="A3624" s="347" t="s">
        <v>8010</v>
      </c>
      <c r="B3624" s="348">
        <v>0</v>
      </c>
      <c r="C3624" s="347" t="s">
        <v>28152</v>
      </c>
      <c r="D3624" s="347" t="s">
        <v>8011</v>
      </c>
      <c r="E3624" s="347">
        <v>6</v>
      </c>
      <c r="F3624" s="347">
        <v>0.7</v>
      </c>
      <c r="G3624" s="347" t="s">
        <v>11262</v>
      </c>
      <c r="H3624" s="349">
        <v>40</v>
      </c>
      <c r="I3624" s="350" t="s">
        <v>12</v>
      </c>
      <c r="J3624" s="351">
        <f t="shared" si="56"/>
        <v>125.10000000000001</v>
      </c>
      <c r="K3624" s="351">
        <v>20.85</v>
      </c>
      <c r="L3624" s="3" t="str">
        <f>IFERROR(INDEX(dbOrdini[PREZZO
VINOLUX],MATCH(A3624,dbOrdini[CODICE
ANKER],0)),"")</f>
        <v/>
      </c>
      <c r="M3624" s="347" t="s">
        <v>10535</v>
      </c>
      <c r="N3624" s="15" t="str">
        <f>IFERROR(INDEX(dbOrdini[ORDINE],MATCH(A3624,dbOrdini[CODICE
ANKER]*(dbOrdini[CODICE
SUPPLY]="GEN24"),0)),"")</f>
        <v/>
      </c>
      <c r="O3624" s="352" t="s">
        <v>8</v>
      </c>
      <c r="P3624" s="347" t="s">
        <v>8012</v>
      </c>
    </row>
    <row r="3625" spans="1:16">
      <c r="A3625" s="347" t="s">
        <v>29028</v>
      </c>
      <c r="B3625" s="348">
        <v>0</v>
      </c>
      <c r="C3625" s="347" t="s">
        <v>28152</v>
      </c>
      <c r="D3625" s="347" t="s">
        <v>8014</v>
      </c>
      <c r="E3625" s="347">
        <v>6</v>
      </c>
      <c r="F3625" s="347">
        <v>0.7</v>
      </c>
      <c r="G3625" s="347" t="s">
        <v>11262</v>
      </c>
      <c r="H3625" s="349">
        <v>40</v>
      </c>
      <c r="I3625" s="350" t="s">
        <v>12</v>
      </c>
      <c r="J3625" s="351">
        <f t="shared" si="56"/>
        <v>143.39999999999998</v>
      </c>
      <c r="K3625" s="351">
        <v>23.9</v>
      </c>
      <c r="L3625" s="3" t="str">
        <f>IFERROR(INDEX(dbOrdini[PREZZO
VINOLUX],MATCH(A3625,dbOrdini[CODICE
ANKER],0)),"")</f>
        <v/>
      </c>
      <c r="M3625" s="347" t="s">
        <v>10535</v>
      </c>
      <c r="N3625" s="15" t="str">
        <f>IFERROR(INDEX(dbOrdini[ORDINE],MATCH(A3625,dbOrdini[CODICE
ANKER]*(dbOrdini[CODICE
SUPPLY]="GEN24"),0)),"")</f>
        <v/>
      </c>
      <c r="O3625" s="352" t="s">
        <v>8</v>
      </c>
      <c r="P3625" s="347" t="s">
        <v>29029</v>
      </c>
    </row>
    <row r="3626" spans="1:16">
      <c r="A3626" s="347" t="s">
        <v>8013</v>
      </c>
      <c r="B3626" s="348">
        <v>0</v>
      </c>
      <c r="C3626" s="347" t="s">
        <v>28152</v>
      </c>
      <c r="D3626" s="347" t="s">
        <v>8014</v>
      </c>
      <c r="E3626" s="347">
        <v>6</v>
      </c>
      <c r="F3626" s="347">
        <v>0.7</v>
      </c>
      <c r="G3626" s="347" t="s">
        <v>11</v>
      </c>
      <c r="H3626" s="349">
        <v>40</v>
      </c>
      <c r="I3626" s="350" t="s">
        <v>12</v>
      </c>
      <c r="J3626" s="351">
        <f t="shared" si="56"/>
        <v>147</v>
      </c>
      <c r="K3626" s="351">
        <v>24.5</v>
      </c>
      <c r="L3626" s="3" t="str">
        <f>IFERROR(INDEX(dbOrdini[PREZZO
VINOLUX],MATCH(A3626,dbOrdini[CODICE
ANKER],0)),"")</f>
        <v/>
      </c>
      <c r="M3626" s="347" t="s">
        <v>10535</v>
      </c>
      <c r="N3626" s="15" t="str">
        <f>IFERROR(INDEX(dbOrdini[ORDINE],MATCH(A3626,dbOrdini[CODICE
ANKER]*(dbOrdini[CODICE
SUPPLY]="GEN24"),0)),"")</f>
        <v/>
      </c>
      <c r="O3626" s="352" t="s">
        <v>8</v>
      </c>
      <c r="P3626" s="347" t="s">
        <v>8015</v>
      </c>
    </row>
    <row r="3627" spans="1:16">
      <c r="A3627" s="347" t="s">
        <v>8016</v>
      </c>
      <c r="B3627" s="348">
        <v>104</v>
      </c>
      <c r="C3627" s="347" t="s">
        <v>28152</v>
      </c>
      <c r="D3627" s="347" t="s">
        <v>8017</v>
      </c>
      <c r="E3627" s="347">
        <v>6</v>
      </c>
      <c r="F3627" s="347">
        <v>0.7</v>
      </c>
      <c r="G3627" s="347" t="s">
        <v>11</v>
      </c>
      <c r="H3627" s="349">
        <v>40</v>
      </c>
      <c r="I3627" s="350" t="s">
        <v>12</v>
      </c>
      <c r="J3627" s="351">
        <f t="shared" si="56"/>
        <v>63</v>
      </c>
      <c r="K3627" s="351">
        <v>10.5</v>
      </c>
      <c r="L3627" s="3" t="str">
        <f>IFERROR(INDEX(dbOrdini[PREZZO
VINOLUX],MATCH(A3627,dbOrdini[CODICE
ANKER],0)),"")</f>
        <v/>
      </c>
      <c r="M3627" s="347" t="s">
        <v>10535</v>
      </c>
      <c r="N3627" s="15" t="str">
        <f>IFERROR(INDEX(dbOrdini[ORDINE],MATCH(A3627,dbOrdini[CODICE
ANKER]*(dbOrdini[CODICE
SUPPLY]="GEN24"),0)),"")</f>
        <v/>
      </c>
      <c r="O3627" s="352" t="s">
        <v>8</v>
      </c>
      <c r="P3627" s="347" t="s">
        <v>8018</v>
      </c>
    </row>
    <row r="3628" spans="1:16">
      <c r="A3628" s="347" t="s">
        <v>11139</v>
      </c>
      <c r="B3628" s="348">
        <v>22</v>
      </c>
      <c r="C3628" s="347" t="s">
        <v>28152</v>
      </c>
      <c r="D3628" s="347" t="s">
        <v>11140</v>
      </c>
      <c r="E3628" s="347">
        <v>6</v>
      </c>
      <c r="F3628" s="347">
        <v>0.7</v>
      </c>
      <c r="G3628" s="347" t="s">
        <v>11</v>
      </c>
      <c r="H3628" s="349">
        <v>40.700000000000003</v>
      </c>
      <c r="I3628" s="350" t="s">
        <v>12</v>
      </c>
      <c r="J3628" s="351">
        <f t="shared" si="56"/>
        <v>75</v>
      </c>
      <c r="K3628" s="351">
        <v>12.5</v>
      </c>
      <c r="L3628" s="3" t="str">
        <f>IFERROR(INDEX(dbOrdini[PREZZO
VINOLUX],MATCH(A3628,dbOrdini[CODICE
ANKER],0)),"")</f>
        <v/>
      </c>
      <c r="M3628" s="347" t="s">
        <v>10538</v>
      </c>
      <c r="N3628" s="15" t="str">
        <f>IFERROR(INDEX(dbOrdini[ORDINE],MATCH(A3628,dbOrdini[CODICE
ANKER]*(dbOrdini[CODICE
SUPPLY]="GEN24"),0)),"")</f>
        <v/>
      </c>
      <c r="O3628" s="352" t="s">
        <v>8</v>
      </c>
      <c r="P3628" s="347" t="s">
        <v>11935</v>
      </c>
    </row>
    <row r="3629" spans="1:16">
      <c r="A3629" s="347" t="s">
        <v>11019</v>
      </c>
      <c r="B3629" s="348">
        <v>329</v>
      </c>
      <c r="C3629" s="347" t="s">
        <v>28152</v>
      </c>
      <c r="D3629" s="347" t="s">
        <v>11020</v>
      </c>
      <c r="E3629" s="347">
        <v>6</v>
      </c>
      <c r="F3629" s="347">
        <v>0.7</v>
      </c>
      <c r="G3629" s="347" t="s">
        <v>11</v>
      </c>
      <c r="H3629" s="349">
        <v>35</v>
      </c>
      <c r="I3629" s="350" t="s">
        <v>12</v>
      </c>
      <c r="J3629" s="351">
        <f t="shared" si="56"/>
        <v>91.5</v>
      </c>
      <c r="K3629" s="351">
        <v>15.25</v>
      </c>
      <c r="L3629" s="3" t="str">
        <f>IFERROR(INDEX(dbOrdini[PREZZO
VINOLUX],MATCH(A3629,dbOrdini[CODICE
ANKER],0)),"")</f>
        <v/>
      </c>
      <c r="M3629" s="347" t="s">
        <v>10541</v>
      </c>
      <c r="N3629" s="15" t="str">
        <f>IFERROR(INDEX(dbOrdini[ORDINE],MATCH(A3629,dbOrdini[CODICE
ANKER]*(dbOrdini[CODICE
SUPPLY]="GEN24"),0)),"")</f>
        <v/>
      </c>
      <c r="O3629" s="352" t="s">
        <v>8</v>
      </c>
      <c r="P3629" s="347" t="s">
        <v>11936</v>
      </c>
    </row>
    <row r="3630" spans="1:16">
      <c r="A3630" s="347" t="s">
        <v>8022</v>
      </c>
      <c r="B3630" s="348">
        <v>149</v>
      </c>
      <c r="C3630" s="347" t="s">
        <v>28152</v>
      </c>
      <c r="D3630" s="347" t="s">
        <v>8020</v>
      </c>
      <c r="E3630" s="347">
        <v>6</v>
      </c>
      <c r="F3630" s="347">
        <v>1</v>
      </c>
      <c r="G3630" s="347" t="s">
        <v>11</v>
      </c>
      <c r="H3630" s="349">
        <v>40</v>
      </c>
      <c r="I3630" s="350" t="s">
        <v>12</v>
      </c>
      <c r="J3630" s="351">
        <f t="shared" si="56"/>
        <v>111</v>
      </c>
      <c r="K3630" s="351">
        <v>18.5</v>
      </c>
      <c r="L3630" s="3" t="str">
        <f>IFERROR(INDEX(dbOrdini[PREZZO
VINOLUX],MATCH(A3630,dbOrdini[CODICE
ANKER],0)),"")</f>
        <v/>
      </c>
      <c r="M3630" s="347" t="s">
        <v>10541</v>
      </c>
      <c r="N3630" s="15" t="str">
        <f>IFERROR(INDEX(dbOrdini[ORDINE],MATCH(A3630,dbOrdini[CODICE
ANKER]*(dbOrdini[CODICE
SUPPLY]="GEN24"),0)),"")</f>
        <v/>
      </c>
      <c r="O3630" s="352" t="s">
        <v>8</v>
      </c>
      <c r="P3630" s="347" t="s">
        <v>8023</v>
      </c>
    </row>
    <row r="3631" spans="1:16">
      <c r="A3631" s="347" t="s">
        <v>8019</v>
      </c>
      <c r="B3631" s="348">
        <v>586</v>
      </c>
      <c r="C3631" s="347" t="s">
        <v>28152</v>
      </c>
      <c r="D3631" s="347" t="s">
        <v>8020</v>
      </c>
      <c r="E3631" s="347">
        <v>6</v>
      </c>
      <c r="F3631" s="347">
        <v>0.7</v>
      </c>
      <c r="G3631" s="347" t="s">
        <v>11</v>
      </c>
      <c r="H3631" s="349">
        <v>40</v>
      </c>
      <c r="I3631" s="350" t="s">
        <v>12</v>
      </c>
      <c r="J3631" s="351">
        <f t="shared" si="56"/>
        <v>96</v>
      </c>
      <c r="K3631" s="351">
        <v>16</v>
      </c>
      <c r="L3631" s="3" t="str">
        <f>IFERROR(INDEX(dbOrdini[PREZZO
VINOLUX],MATCH(A3631,dbOrdini[CODICE
ANKER],0)),"")</f>
        <v/>
      </c>
      <c r="M3631" s="347" t="s">
        <v>10541</v>
      </c>
      <c r="N3631" s="15" t="str">
        <f>IFERROR(INDEX(dbOrdini[ORDINE],MATCH(A3631,dbOrdini[CODICE
ANKER]*(dbOrdini[CODICE
SUPPLY]="GEN24"),0)),"")</f>
        <v/>
      </c>
      <c r="O3631" s="352" t="s">
        <v>8</v>
      </c>
      <c r="P3631" s="347" t="s">
        <v>8021</v>
      </c>
    </row>
    <row r="3632" spans="1:16">
      <c r="A3632" s="347" t="s">
        <v>8024</v>
      </c>
      <c r="B3632" s="348">
        <v>0</v>
      </c>
      <c r="C3632" s="347" t="s">
        <v>28152</v>
      </c>
      <c r="D3632" s="347" t="s">
        <v>8025</v>
      </c>
      <c r="E3632" s="347">
        <v>6</v>
      </c>
      <c r="F3632" s="347">
        <v>1</v>
      </c>
      <c r="G3632" s="347" t="s">
        <v>11262</v>
      </c>
      <c r="H3632" s="349">
        <v>40</v>
      </c>
      <c r="I3632" s="350" t="s">
        <v>12</v>
      </c>
      <c r="J3632" s="351">
        <f t="shared" si="56"/>
        <v>53.099999999999994</v>
      </c>
      <c r="K3632" s="351">
        <v>8.85</v>
      </c>
      <c r="L3632" s="3" t="str">
        <f>IFERROR(INDEX(dbOrdini[PREZZO
VINOLUX],MATCH(A3632,dbOrdini[CODICE
ANKER],0)),"")</f>
        <v/>
      </c>
      <c r="M3632" s="347" t="s">
        <v>10537</v>
      </c>
      <c r="N3632" s="15" t="str">
        <f>IFERROR(INDEX(dbOrdini[ORDINE],MATCH(A3632,dbOrdini[CODICE
ANKER]*(dbOrdini[CODICE
SUPPLY]="GEN24"),0)),"")</f>
        <v/>
      </c>
      <c r="O3632" s="352" t="s">
        <v>8</v>
      </c>
      <c r="P3632" s="347" t="s">
        <v>29030</v>
      </c>
    </row>
    <row r="3633" spans="1:16">
      <c r="A3633" s="347" t="s">
        <v>10776</v>
      </c>
      <c r="B3633" s="348">
        <v>172</v>
      </c>
      <c r="C3633" s="347" t="s">
        <v>28152</v>
      </c>
      <c r="D3633" s="347" t="s">
        <v>10777</v>
      </c>
      <c r="E3633" s="347">
        <v>6</v>
      </c>
      <c r="F3633" s="347">
        <v>0.7</v>
      </c>
      <c r="G3633" s="347" t="s">
        <v>11</v>
      </c>
      <c r="H3633" s="349">
        <v>40</v>
      </c>
      <c r="I3633" s="350" t="s">
        <v>12</v>
      </c>
      <c r="J3633" s="351">
        <f t="shared" si="56"/>
        <v>45</v>
      </c>
      <c r="K3633" s="351">
        <v>7.5</v>
      </c>
      <c r="L3633" s="3" t="str">
        <f>IFERROR(INDEX(dbOrdini[PREZZO
VINOLUX],MATCH(A3633,dbOrdini[CODICE
ANKER],0)),"")</f>
        <v/>
      </c>
      <c r="M3633" s="347" t="s">
        <v>10537</v>
      </c>
      <c r="N3633" s="15" t="str">
        <f>IFERROR(INDEX(dbOrdini[ORDINE],MATCH(A3633,dbOrdini[CODICE
ANKER]*(dbOrdini[CODICE
SUPPLY]="GEN24"),0)),"")</f>
        <v/>
      </c>
      <c r="O3633" s="352" t="s">
        <v>8</v>
      </c>
      <c r="P3633" s="347" t="s">
        <v>11937</v>
      </c>
    </row>
    <row r="3634" spans="1:16">
      <c r="A3634" s="347" t="s">
        <v>8029</v>
      </c>
      <c r="B3634" s="348">
        <v>2</v>
      </c>
      <c r="C3634" s="347" t="s">
        <v>28152</v>
      </c>
      <c r="D3634" s="347" t="s">
        <v>8027</v>
      </c>
      <c r="E3634" s="347">
        <v>6</v>
      </c>
      <c r="F3634" s="347">
        <v>1</v>
      </c>
      <c r="G3634" s="347" t="s">
        <v>11</v>
      </c>
      <c r="H3634" s="349">
        <v>37.5</v>
      </c>
      <c r="I3634" s="350" t="s">
        <v>12</v>
      </c>
      <c r="J3634" s="351">
        <f t="shared" si="56"/>
        <v>53.099999999999994</v>
      </c>
      <c r="K3634" s="351">
        <v>8.85</v>
      </c>
      <c r="L3634" s="3" t="str">
        <f>IFERROR(INDEX(dbOrdini[PREZZO
VINOLUX],MATCH(A3634,dbOrdini[CODICE
ANKER],0)),"")</f>
        <v/>
      </c>
      <c r="M3634" s="347" t="s">
        <v>10537</v>
      </c>
      <c r="N3634" s="15" t="str">
        <f>IFERROR(INDEX(dbOrdini[ORDINE],MATCH(A3634,dbOrdini[CODICE
ANKER]*(dbOrdini[CODICE
SUPPLY]="GEN24"),0)),"")</f>
        <v/>
      </c>
      <c r="O3634" s="352" t="s">
        <v>8</v>
      </c>
      <c r="P3634" s="347" t="s">
        <v>8030</v>
      </c>
    </row>
    <row r="3635" spans="1:16">
      <c r="A3635" s="347" t="s">
        <v>8026</v>
      </c>
      <c r="B3635" s="348">
        <v>120</v>
      </c>
      <c r="C3635" s="347" t="s">
        <v>28152</v>
      </c>
      <c r="D3635" s="347" t="s">
        <v>8027</v>
      </c>
      <c r="E3635" s="347">
        <v>6</v>
      </c>
      <c r="F3635" s="347">
        <v>0.7</v>
      </c>
      <c r="G3635" s="347" t="s">
        <v>11</v>
      </c>
      <c r="H3635" s="349">
        <v>37.5</v>
      </c>
      <c r="I3635" s="350" t="s">
        <v>12</v>
      </c>
      <c r="J3635" s="351">
        <f t="shared" si="56"/>
        <v>56.400000000000006</v>
      </c>
      <c r="K3635" s="351">
        <v>9.4</v>
      </c>
      <c r="L3635" s="3" t="str">
        <f>IFERROR(INDEX(dbOrdini[PREZZO
VINOLUX],MATCH(A3635,dbOrdini[CODICE
ANKER],0)),"")</f>
        <v/>
      </c>
      <c r="M3635" s="347" t="s">
        <v>10537</v>
      </c>
      <c r="N3635" s="15" t="str">
        <f>IFERROR(INDEX(dbOrdini[ORDINE],MATCH(A3635,dbOrdini[CODICE
ANKER]*(dbOrdini[CODICE
SUPPLY]="GEN24"),0)),"")</f>
        <v/>
      </c>
      <c r="O3635" s="352" t="s">
        <v>8</v>
      </c>
      <c r="P3635" s="347" t="s">
        <v>8028</v>
      </c>
    </row>
    <row r="3636" spans="1:16">
      <c r="A3636" s="347" t="s">
        <v>11938</v>
      </c>
      <c r="B3636" s="348">
        <v>0</v>
      </c>
      <c r="C3636" s="347" t="s">
        <v>28152</v>
      </c>
      <c r="D3636" s="347" t="s">
        <v>11939</v>
      </c>
      <c r="E3636" s="347">
        <v>6</v>
      </c>
      <c r="F3636" s="347">
        <v>0.7</v>
      </c>
      <c r="G3636" s="347" t="s">
        <v>11262</v>
      </c>
      <c r="H3636" s="349">
        <v>37.5</v>
      </c>
      <c r="I3636" s="350" t="s">
        <v>12</v>
      </c>
      <c r="J3636" s="351">
        <f t="shared" si="56"/>
        <v>56.400000000000006</v>
      </c>
      <c r="K3636" s="351">
        <v>9.4</v>
      </c>
      <c r="L3636" s="3" t="str">
        <f>IFERROR(INDEX(dbOrdini[PREZZO
VINOLUX],MATCH(A3636,dbOrdini[CODICE
ANKER],0)),"")</f>
        <v/>
      </c>
      <c r="M3636" t="s">
        <v>16</v>
      </c>
      <c r="N3636" s="15" t="str">
        <f>IFERROR(INDEX(dbOrdini[ORDINE],MATCH(A3636,dbOrdini[CODICE
ANKER]*(dbOrdini[CODICE
SUPPLY]="GEN24"),0)),"")</f>
        <v/>
      </c>
      <c r="O3636" s="352" t="s">
        <v>8</v>
      </c>
      <c r="P3636" s="347" t="s">
        <v>8028</v>
      </c>
    </row>
    <row r="3637" spans="1:16">
      <c r="A3637" s="347" t="s">
        <v>29031</v>
      </c>
      <c r="B3637" s="348">
        <v>8</v>
      </c>
      <c r="C3637" s="347" t="s">
        <v>28152</v>
      </c>
      <c r="D3637" s="347" t="s">
        <v>11939</v>
      </c>
      <c r="E3637" s="347">
        <v>6</v>
      </c>
      <c r="F3637" s="347">
        <v>0.7</v>
      </c>
      <c r="G3637" s="347" t="s">
        <v>11</v>
      </c>
      <c r="H3637" s="349">
        <v>37.5</v>
      </c>
      <c r="I3637" s="350" t="s">
        <v>12</v>
      </c>
      <c r="J3637" s="351">
        <f t="shared" si="56"/>
        <v>56.400000000000006</v>
      </c>
      <c r="K3637" s="351">
        <v>9.4</v>
      </c>
      <c r="L3637" s="3" t="str">
        <f>IFERROR(INDEX(dbOrdini[PREZZO
VINOLUX],MATCH(A3637,dbOrdini[CODICE
ANKER],0)),"")</f>
        <v/>
      </c>
      <c r="M3637" s="347" t="s">
        <v>10537</v>
      </c>
      <c r="N3637" s="15" t="str">
        <f>IFERROR(INDEX(dbOrdini[ORDINE],MATCH(A3637,dbOrdini[CODICE
ANKER]*(dbOrdini[CODICE
SUPPLY]="GEN24"),0)),"")</f>
        <v/>
      </c>
      <c r="O3637" s="352" t="s">
        <v>8</v>
      </c>
      <c r="P3637" s="347" t="s">
        <v>29032</v>
      </c>
    </row>
    <row r="3638" spans="1:16">
      <c r="A3638" s="347" t="s">
        <v>8031</v>
      </c>
      <c r="B3638" s="348">
        <v>615</v>
      </c>
      <c r="C3638" s="347" t="s">
        <v>28152</v>
      </c>
      <c r="D3638" s="347" t="s">
        <v>8032</v>
      </c>
      <c r="E3638" s="347">
        <v>6</v>
      </c>
      <c r="F3638" s="347">
        <v>0.75</v>
      </c>
      <c r="G3638" s="347" t="s">
        <v>11</v>
      </c>
      <c r="H3638" s="349">
        <v>16</v>
      </c>
      <c r="I3638" s="350" t="s">
        <v>12</v>
      </c>
      <c r="J3638" s="351">
        <f t="shared" si="56"/>
        <v>41.099999999999994</v>
      </c>
      <c r="K3638" s="351">
        <v>6.85</v>
      </c>
      <c r="L3638" s="3" t="str">
        <f>IFERROR(INDEX(dbOrdini[PREZZO
VINOLUX],MATCH(A3638,dbOrdini[CODICE
ANKER],0)),"")</f>
        <v/>
      </c>
      <c r="M3638" s="347" t="s">
        <v>28192</v>
      </c>
      <c r="N3638" s="15" t="str">
        <f>IFERROR(INDEX(dbOrdini[ORDINE],MATCH(A3638,dbOrdini[CODICE
ANKER]*(dbOrdini[CODICE
SUPPLY]="GEN24"),0)),"")</f>
        <v/>
      </c>
      <c r="O3638" s="352" t="s">
        <v>8</v>
      </c>
      <c r="P3638" s="347" t="s">
        <v>8033</v>
      </c>
    </row>
    <row r="3639" spans="1:16">
      <c r="A3639" s="347" t="s">
        <v>8034</v>
      </c>
      <c r="B3639" s="348">
        <v>7</v>
      </c>
      <c r="C3639" s="347" t="s">
        <v>28152</v>
      </c>
      <c r="D3639" s="347" t="s">
        <v>8035</v>
      </c>
      <c r="E3639" s="347">
        <v>6</v>
      </c>
      <c r="F3639" s="347">
        <v>1</v>
      </c>
      <c r="G3639" s="347" t="s">
        <v>11</v>
      </c>
      <c r="H3639" s="349">
        <v>37.5</v>
      </c>
      <c r="I3639" s="350" t="s">
        <v>12</v>
      </c>
      <c r="J3639" s="351">
        <f t="shared" si="56"/>
        <v>17.700000000000003</v>
      </c>
      <c r="K3639" s="351">
        <v>2.95</v>
      </c>
      <c r="L3639" s="3" t="str">
        <f>IFERROR(INDEX(dbOrdini[PREZZO
VINOLUX],MATCH(A3639,dbOrdini[CODICE
ANKER],0)),"")</f>
        <v/>
      </c>
      <c r="M3639" s="347" t="s">
        <v>10533</v>
      </c>
      <c r="N3639" s="15" t="str">
        <f>IFERROR(INDEX(dbOrdini[ORDINE],MATCH(A3639,dbOrdini[CODICE
ANKER]*(dbOrdini[CODICE
SUPPLY]="GEN24"),0)),"")</f>
        <v/>
      </c>
      <c r="O3639" s="352" t="s">
        <v>8</v>
      </c>
      <c r="P3639" s="347" t="s">
        <v>8036</v>
      </c>
    </row>
    <row r="3640" spans="1:16">
      <c r="A3640" s="347" t="s">
        <v>8037</v>
      </c>
      <c r="B3640" s="348">
        <v>555</v>
      </c>
      <c r="C3640" s="347" t="s">
        <v>28152</v>
      </c>
      <c r="D3640" s="347" t="s">
        <v>8038</v>
      </c>
      <c r="E3640" s="347">
        <v>6</v>
      </c>
      <c r="F3640" s="347">
        <v>0.7</v>
      </c>
      <c r="G3640" s="347" t="s">
        <v>11</v>
      </c>
      <c r="H3640" s="349">
        <v>16.600000000000001</v>
      </c>
      <c r="I3640" s="350" t="s">
        <v>12</v>
      </c>
      <c r="J3640" s="351">
        <f t="shared" si="56"/>
        <v>16.5</v>
      </c>
      <c r="K3640" s="351">
        <v>2.75</v>
      </c>
      <c r="L3640" s="3" t="str">
        <f>IFERROR(INDEX(dbOrdini[PREZZO
VINOLUX],MATCH(A3640,dbOrdini[CODICE
ANKER],0)),"")</f>
        <v/>
      </c>
      <c r="M3640" s="347" t="s">
        <v>10532</v>
      </c>
      <c r="N3640" s="15" t="str">
        <f>IFERROR(INDEX(dbOrdini[ORDINE],MATCH(A3640,dbOrdini[CODICE
ANKER]*(dbOrdini[CODICE
SUPPLY]="GEN24"),0)),"")</f>
        <v/>
      </c>
      <c r="O3640" s="352" t="s">
        <v>8</v>
      </c>
      <c r="P3640" s="347" t="s">
        <v>8039</v>
      </c>
    </row>
    <row r="3641" spans="1:16">
      <c r="A3641" s="347" t="s">
        <v>8040</v>
      </c>
      <c r="B3641" s="348">
        <v>8</v>
      </c>
      <c r="C3641" s="347" t="s">
        <v>28152</v>
      </c>
      <c r="D3641" s="347" t="s">
        <v>8038</v>
      </c>
      <c r="E3641" s="347">
        <v>6</v>
      </c>
      <c r="F3641" s="347">
        <v>1</v>
      </c>
      <c r="G3641" s="347" t="s">
        <v>11</v>
      </c>
      <c r="H3641" s="349">
        <v>16.600000000000001</v>
      </c>
      <c r="I3641" s="350" t="s">
        <v>12</v>
      </c>
      <c r="J3641" s="351">
        <f t="shared" si="56"/>
        <v>25.799999999999997</v>
      </c>
      <c r="K3641" s="351">
        <v>4.3</v>
      </c>
      <c r="L3641" s="3" t="str">
        <f>IFERROR(INDEX(dbOrdini[PREZZO
VINOLUX],MATCH(A3641,dbOrdini[CODICE
ANKER],0)),"")</f>
        <v/>
      </c>
      <c r="M3641" s="347" t="s">
        <v>10532</v>
      </c>
      <c r="N3641" s="15" t="str">
        <f>IFERROR(INDEX(dbOrdini[ORDINE],MATCH(A3641,dbOrdini[CODICE
ANKER]*(dbOrdini[CODICE
SUPPLY]="GEN24"),0)),"")</f>
        <v/>
      </c>
      <c r="O3641" s="352" t="s">
        <v>8</v>
      </c>
      <c r="P3641" s="347" t="s">
        <v>8041</v>
      </c>
    </row>
    <row r="3642" spans="1:16">
      <c r="A3642" s="347" t="s">
        <v>8042</v>
      </c>
      <c r="B3642" s="348">
        <v>0</v>
      </c>
      <c r="C3642" s="347" t="s">
        <v>28152</v>
      </c>
      <c r="D3642" s="347" t="s">
        <v>8043</v>
      </c>
      <c r="E3642" s="347">
        <v>6</v>
      </c>
      <c r="F3642" s="347">
        <v>0.7</v>
      </c>
      <c r="G3642" s="347" t="s">
        <v>11</v>
      </c>
      <c r="H3642" s="349">
        <v>17.5</v>
      </c>
      <c r="I3642" s="350" t="s">
        <v>12</v>
      </c>
      <c r="J3642" s="351">
        <f t="shared" si="56"/>
        <v>15.899999999999999</v>
      </c>
      <c r="K3642" s="351">
        <v>2.65</v>
      </c>
      <c r="L3642" s="3" t="str">
        <f>IFERROR(INDEX(dbOrdini[PREZZO
VINOLUX],MATCH(A3642,dbOrdini[CODICE
ANKER],0)),"")</f>
        <v/>
      </c>
      <c r="M3642" s="347" t="s">
        <v>10532</v>
      </c>
      <c r="N3642" s="15" t="str">
        <f>IFERROR(INDEX(dbOrdini[ORDINE],MATCH(A3642,dbOrdini[CODICE
ANKER]*(dbOrdini[CODICE
SUPPLY]="GEN24"),0)),"")</f>
        <v/>
      </c>
      <c r="O3642" s="352" t="s">
        <v>8</v>
      </c>
      <c r="P3642" s="347" t="s">
        <v>8044</v>
      </c>
    </row>
    <row r="3643" spans="1:16">
      <c r="A3643" s="347" t="s">
        <v>8045</v>
      </c>
      <c r="B3643" s="348">
        <v>60</v>
      </c>
      <c r="C3643" s="347" t="s">
        <v>28152</v>
      </c>
      <c r="D3643" s="347" t="s">
        <v>8046</v>
      </c>
      <c r="E3643" s="347">
        <v>6</v>
      </c>
      <c r="F3643" s="347">
        <v>0.7</v>
      </c>
      <c r="G3643" s="347" t="s">
        <v>11</v>
      </c>
      <c r="H3643" s="349">
        <v>15</v>
      </c>
      <c r="I3643" s="350" t="s">
        <v>12</v>
      </c>
      <c r="J3643" s="351">
        <f t="shared" si="56"/>
        <v>16.799999999999997</v>
      </c>
      <c r="K3643" s="351">
        <v>2.8</v>
      </c>
      <c r="L3643" s="3" t="str">
        <f>IFERROR(INDEX(dbOrdini[PREZZO
VINOLUX],MATCH(A3643,dbOrdini[CODICE
ANKER],0)),"")</f>
        <v/>
      </c>
      <c r="M3643" s="347" t="s">
        <v>10532</v>
      </c>
      <c r="N3643" s="15" t="str">
        <f>IFERROR(INDEX(dbOrdini[ORDINE],MATCH(A3643,dbOrdini[CODICE
ANKER]*(dbOrdini[CODICE
SUPPLY]="GEN24"),0)),"")</f>
        <v/>
      </c>
      <c r="O3643" s="352" t="s">
        <v>8</v>
      </c>
      <c r="P3643" s="347" t="s">
        <v>8047</v>
      </c>
    </row>
    <row r="3644" spans="1:16">
      <c r="A3644" s="347" t="s">
        <v>8051</v>
      </c>
      <c r="B3644" s="348">
        <v>384</v>
      </c>
      <c r="C3644" s="347" t="s">
        <v>28152</v>
      </c>
      <c r="D3644" s="347" t="s">
        <v>8049</v>
      </c>
      <c r="E3644" s="347">
        <v>6</v>
      </c>
      <c r="F3644" s="347">
        <v>1</v>
      </c>
      <c r="G3644" s="347" t="s">
        <v>11</v>
      </c>
      <c r="H3644" s="349">
        <v>17.5</v>
      </c>
      <c r="I3644" s="350" t="s">
        <v>12</v>
      </c>
      <c r="J3644" s="351">
        <f t="shared" si="56"/>
        <v>19.5</v>
      </c>
      <c r="K3644" s="351">
        <v>3.25</v>
      </c>
      <c r="L3644" s="3" t="str">
        <f>IFERROR(INDEX(dbOrdini[PREZZO
VINOLUX],MATCH(A3644,dbOrdini[CODICE
ANKER],0)),"")</f>
        <v/>
      </c>
      <c r="M3644" s="347" t="s">
        <v>10532</v>
      </c>
      <c r="N3644" s="15" t="str">
        <f>IFERROR(INDEX(dbOrdini[ORDINE],MATCH(A3644,dbOrdini[CODICE
ANKER]*(dbOrdini[CODICE
SUPPLY]="GEN24"),0)),"")</f>
        <v/>
      </c>
      <c r="O3644" s="352" t="s">
        <v>8</v>
      </c>
      <c r="P3644" s="347" t="s">
        <v>8052</v>
      </c>
    </row>
    <row r="3645" spans="1:16">
      <c r="A3645" s="347" t="s">
        <v>8048</v>
      </c>
      <c r="B3645" s="348">
        <v>926</v>
      </c>
      <c r="C3645" s="347" t="s">
        <v>28152</v>
      </c>
      <c r="D3645" s="347" t="s">
        <v>8049</v>
      </c>
      <c r="E3645" s="347">
        <v>6</v>
      </c>
      <c r="F3645" s="347">
        <v>0.7</v>
      </c>
      <c r="G3645" s="347" t="s">
        <v>11</v>
      </c>
      <c r="H3645" s="349">
        <v>17.5</v>
      </c>
      <c r="I3645" s="350" t="s">
        <v>12</v>
      </c>
      <c r="J3645" s="351">
        <f t="shared" si="56"/>
        <v>17.100000000000001</v>
      </c>
      <c r="K3645" s="351">
        <v>2.85</v>
      </c>
      <c r="L3645" s="3" t="str">
        <f>IFERROR(INDEX(dbOrdini[PREZZO
VINOLUX],MATCH(A3645,dbOrdini[CODICE
ANKER],0)),"")</f>
        <v/>
      </c>
      <c r="M3645" s="347" t="s">
        <v>10532</v>
      </c>
      <c r="N3645" s="15" t="str">
        <f>IFERROR(INDEX(dbOrdini[ORDINE],MATCH(A3645,dbOrdini[CODICE
ANKER]*(dbOrdini[CODICE
SUPPLY]="GEN24"),0)),"")</f>
        <v/>
      </c>
      <c r="O3645" s="352" t="s">
        <v>8</v>
      </c>
      <c r="P3645" s="347" t="s">
        <v>8050</v>
      </c>
    </row>
    <row r="3646" spans="1:16">
      <c r="A3646" s="347" t="s">
        <v>8053</v>
      </c>
      <c r="B3646" s="348">
        <v>84</v>
      </c>
      <c r="C3646" s="347" t="s">
        <v>28152</v>
      </c>
      <c r="D3646" s="347" t="s">
        <v>8054</v>
      </c>
      <c r="E3646" s="347">
        <v>6</v>
      </c>
      <c r="F3646" s="347">
        <v>0.7</v>
      </c>
      <c r="G3646" s="347" t="s">
        <v>11</v>
      </c>
      <c r="H3646" s="349">
        <v>17.7</v>
      </c>
      <c r="I3646" s="350" t="s">
        <v>12</v>
      </c>
      <c r="J3646" s="351">
        <f t="shared" si="56"/>
        <v>18.600000000000001</v>
      </c>
      <c r="K3646" s="351">
        <v>3.1</v>
      </c>
      <c r="L3646" s="3" t="str">
        <f>IFERROR(INDEX(dbOrdini[PREZZO
VINOLUX],MATCH(A3646,dbOrdini[CODICE
ANKER],0)),"")</f>
        <v/>
      </c>
      <c r="M3646" s="347" t="s">
        <v>10532</v>
      </c>
      <c r="N3646" s="15" t="str">
        <f>IFERROR(INDEX(dbOrdini[ORDINE],MATCH(A3646,dbOrdini[CODICE
ANKER]*(dbOrdini[CODICE
SUPPLY]="GEN24"),0)),"")</f>
        <v/>
      </c>
      <c r="O3646" s="352" t="s">
        <v>8</v>
      </c>
      <c r="P3646" s="347" t="s">
        <v>8055</v>
      </c>
    </row>
    <row r="3647" spans="1:16">
      <c r="A3647" s="347" t="s">
        <v>8059</v>
      </c>
      <c r="B3647" s="348">
        <v>21</v>
      </c>
      <c r="C3647" s="347" t="s">
        <v>28152</v>
      </c>
      <c r="D3647" s="347" t="s">
        <v>8057</v>
      </c>
      <c r="E3647" s="347">
        <v>6</v>
      </c>
      <c r="F3647" s="347">
        <v>1</v>
      </c>
      <c r="G3647" s="347" t="s">
        <v>11</v>
      </c>
      <c r="H3647" s="349">
        <v>37.5</v>
      </c>
      <c r="I3647" s="350" t="s">
        <v>12</v>
      </c>
      <c r="J3647" s="351">
        <f t="shared" si="56"/>
        <v>13.5</v>
      </c>
      <c r="K3647" s="351">
        <v>2.25</v>
      </c>
      <c r="L3647" s="3" t="str">
        <f>IFERROR(INDEX(dbOrdini[PREZZO
VINOLUX],MATCH(A3647,dbOrdini[CODICE
ANKER],0)),"")</f>
        <v/>
      </c>
      <c r="M3647" s="347" t="s">
        <v>10533</v>
      </c>
      <c r="N3647" s="15" t="str">
        <f>IFERROR(INDEX(dbOrdini[ORDINE],MATCH(A3647,dbOrdini[CODICE
ANKER]*(dbOrdini[CODICE
SUPPLY]="GEN24"),0)),"")</f>
        <v/>
      </c>
      <c r="O3647" s="352" t="s">
        <v>8</v>
      </c>
      <c r="P3647" s="347" t="s">
        <v>8060</v>
      </c>
    </row>
    <row r="3648" spans="1:16">
      <c r="A3648" s="347" t="s">
        <v>8056</v>
      </c>
      <c r="B3648" s="348">
        <v>343</v>
      </c>
      <c r="C3648" s="347" t="s">
        <v>28152</v>
      </c>
      <c r="D3648" s="347" t="s">
        <v>8057</v>
      </c>
      <c r="E3648" s="347">
        <v>6</v>
      </c>
      <c r="F3648" s="347">
        <v>0.7</v>
      </c>
      <c r="G3648" s="347" t="s">
        <v>11</v>
      </c>
      <c r="H3648" s="349">
        <v>37.5</v>
      </c>
      <c r="I3648" s="350" t="s">
        <v>12</v>
      </c>
      <c r="J3648" s="351">
        <f t="shared" si="56"/>
        <v>15.299999999999999</v>
      </c>
      <c r="K3648" s="351">
        <v>2.5499999999999998</v>
      </c>
      <c r="L3648" s="3" t="str">
        <f>IFERROR(INDEX(dbOrdini[PREZZO
VINOLUX],MATCH(A3648,dbOrdini[CODICE
ANKER],0)),"")</f>
        <v/>
      </c>
      <c r="M3648" s="347" t="s">
        <v>10533</v>
      </c>
      <c r="N3648" s="15" t="str">
        <f>IFERROR(INDEX(dbOrdini[ORDINE],MATCH(A3648,dbOrdini[CODICE
ANKER]*(dbOrdini[CODICE
SUPPLY]="GEN24"),0)),"")</f>
        <v/>
      </c>
      <c r="O3648" s="352" t="s">
        <v>8</v>
      </c>
      <c r="P3648" s="347" t="s">
        <v>8058</v>
      </c>
    </row>
    <row r="3649" spans="1:16">
      <c r="A3649" s="347" t="s">
        <v>8061</v>
      </c>
      <c r="B3649" s="348">
        <v>20</v>
      </c>
      <c r="C3649" s="347" t="s">
        <v>28152</v>
      </c>
      <c r="D3649" s="347" t="s">
        <v>8062</v>
      </c>
      <c r="E3649" s="347">
        <v>6</v>
      </c>
      <c r="F3649" s="347">
        <v>0.7</v>
      </c>
      <c r="G3649" s="347" t="s">
        <v>11</v>
      </c>
      <c r="H3649" s="349">
        <v>17.5</v>
      </c>
      <c r="I3649" s="350" t="s">
        <v>12</v>
      </c>
      <c r="J3649" s="351">
        <f t="shared" si="56"/>
        <v>19.5</v>
      </c>
      <c r="K3649" s="351">
        <v>3.25</v>
      </c>
      <c r="L3649" s="3" t="str">
        <f>IFERROR(INDEX(dbOrdini[PREZZO
VINOLUX],MATCH(A3649,dbOrdini[CODICE
ANKER],0)),"")</f>
        <v/>
      </c>
      <c r="M3649" s="347" t="s">
        <v>10532</v>
      </c>
      <c r="N3649" s="15" t="str">
        <f>IFERROR(INDEX(dbOrdini[ORDINE],MATCH(A3649,dbOrdini[CODICE
ANKER]*(dbOrdini[CODICE
SUPPLY]="GEN24"),0)),"")</f>
        <v/>
      </c>
      <c r="O3649" s="352" t="s">
        <v>8</v>
      </c>
      <c r="P3649" s="347" t="s">
        <v>8063</v>
      </c>
    </row>
    <row r="3650" spans="1:16">
      <c r="A3650" s="347" t="s">
        <v>8064</v>
      </c>
      <c r="B3650" s="348">
        <v>40</v>
      </c>
      <c r="C3650" s="347" t="s">
        <v>28152</v>
      </c>
      <c r="D3650" s="347" t="s">
        <v>8065</v>
      </c>
      <c r="E3650" s="347">
        <v>6</v>
      </c>
      <c r="F3650" s="347">
        <v>0.7</v>
      </c>
      <c r="G3650" s="347" t="s">
        <v>11</v>
      </c>
      <c r="H3650" s="349">
        <v>17.5</v>
      </c>
      <c r="I3650" s="350" t="s">
        <v>12</v>
      </c>
      <c r="J3650" s="351">
        <f t="shared" si="56"/>
        <v>30.900000000000002</v>
      </c>
      <c r="K3650" s="351">
        <v>5.15</v>
      </c>
      <c r="L3650" s="3" t="str">
        <f>IFERROR(INDEX(dbOrdini[PREZZO
VINOLUX],MATCH(A3650,dbOrdini[CODICE
ANKER],0)),"")</f>
        <v/>
      </c>
      <c r="M3650" s="347" t="s">
        <v>10532</v>
      </c>
      <c r="N3650" s="15" t="str">
        <f>IFERROR(INDEX(dbOrdini[ORDINE],MATCH(A3650,dbOrdini[CODICE
ANKER]*(dbOrdini[CODICE
SUPPLY]="GEN24"),0)),"")</f>
        <v/>
      </c>
      <c r="O3650" s="352" t="s">
        <v>8</v>
      </c>
      <c r="P3650" s="347" t="s">
        <v>8066</v>
      </c>
    </row>
    <row r="3651" spans="1:16">
      <c r="A3651" s="347" t="s">
        <v>8067</v>
      </c>
      <c r="B3651" s="348">
        <v>1</v>
      </c>
      <c r="C3651" s="347" t="s">
        <v>28152</v>
      </c>
      <c r="D3651" s="347" t="s">
        <v>8068</v>
      </c>
      <c r="E3651" s="347">
        <v>6</v>
      </c>
      <c r="F3651" s="347">
        <v>0.7</v>
      </c>
      <c r="G3651" s="347" t="s">
        <v>11</v>
      </c>
      <c r="H3651" s="349">
        <v>40</v>
      </c>
      <c r="I3651" s="350" t="s">
        <v>12</v>
      </c>
      <c r="J3651" s="351">
        <f t="shared" si="56"/>
        <v>201</v>
      </c>
      <c r="K3651" s="351">
        <v>33.5</v>
      </c>
      <c r="L3651" s="3" t="str">
        <f>IFERROR(INDEX(dbOrdini[PREZZO
VINOLUX],MATCH(A3651,dbOrdini[CODICE
ANKER],0)),"")</f>
        <v/>
      </c>
      <c r="M3651" s="347" t="s">
        <v>10535</v>
      </c>
      <c r="N3651" s="15" t="str">
        <f>IFERROR(INDEX(dbOrdini[ORDINE],MATCH(A3651,dbOrdini[CODICE
ANKER]*(dbOrdini[CODICE
SUPPLY]="GEN24"),0)),"")</f>
        <v/>
      </c>
      <c r="O3651" s="352" t="s">
        <v>8</v>
      </c>
      <c r="P3651" s="347" t="s">
        <v>8069</v>
      </c>
    </row>
    <row r="3652" spans="1:16">
      <c r="A3652" s="347" t="s">
        <v>8070</v>
      </c>
      <c r="B3652" s="348">
        <v>5</v>
      </c>
      <c r="C3652" s="347" t="s">
        <v>28152</v>
      </c>
      <c r="D3652" s="347" t="s">
        <v>8071</v>
      </c>
      <c r="E3652" s="347">
        <v>6</v>
      </c>
      <c r="F3652" s="347">
        <v>0.7</v>
      </c>
      <c r="G3652" s="347" t="s">
        <v>11</v>
      </c>
      <c r="H3652" s="349">
        <v>54.5</v>
      </c>
      <c r="I3652" s="350" t="s">
        <v>12</v>
      </c>
      <c r="J3652" s="351">
        <f t="shared" si="56"/>
        <v>159</v>
      </c>
      <c r="K3652" s="351">
        <v>26.5</v>
      </c>
      <c r="L3652" s="3" t="str">
        <f>IFERROR(INDEX(dbOrdini[PREZZO
VINOLUX],MATCH(A3652,dbOrdini[CODICE
ANKER],0)),"")</f>
        <v/>
      </c>
      <c r="M3652" s="347" t="s">
        <v>10535</v>
      </c>
      <c r="N3652" s="15" t="str">
        <f>IFERROR(INDEX(dbOrdini[ORDINE],MATCH(A3652,dbOrdini[CODICE
ANKER]*(dbOrdini[CODICE
SUPPLY]="GEN24"),0)),"")</f>
        <v/>
      </c>
      <c r="O3652" s="352" t="s">
        <v>8</v>
      </c>
      <c r="P3652" s="347" t="s">
        <v>8072</v>
      </c>
    </row>
    <row r="3653" spans="1:16">
      <c r="A3653" s="347" t="s">
        <v>8073</v>
      </c>
      <c r="B3653" s="348">
        <v>62</v>
      </c>
      <c r="C3653" s="347" t="s">
        <v>28152</v>
      </c>
      <c r="D3653" s="347" t="s">
        <v>8074</v>
      </c>
      <c r="E3653" s="347">
        <v>6</v>
      </c>
      <c r="F3653" s="347">
        <v>0.7</v>
      </c>
      <c r="G3653" s="347" t="s">
        <v>11</v>
      </c>
      <c r="H3653" s="349">
        <v>54.5</v>
      </c>
      <c r="I3653" s="350" t="s">
        <v>12</v>
      </c>
      <c r="J3653" s="351">
        <f t="shared" si="56"/>
        <v>69.300000000000011</v>
      </c>
      <c r="K3653" s="351">
        <v>11.55</v>
      </c>
      <c r="L3653" s="3" t="str">
        <f>IFERROR(INDEX(dbOrdini[PREZZO
VINOLUX],MATCH(A3653,dbOrdini[CODICE
ANKER],0)),"")</f>
        <v/>
      </c>
      <c r="M3653" s="347" t="s">
        <v>10535</v>
      </c>
      <c r="N3653" s="15" t="str">
        <f>IFERROR(INDEX(dbOrdini[ORDINE],MATCH(A3653,dbOrdini[CODICE
ANKER]*(dbOrdini[CODICE
SUPPLY]="GEN24"),0)),"")</f>
        <v/>
      </c>
      <c r="O3653" s="352" t="s">
        <v>8</v>
      </c>
      <c r="P3653" s="347" t="s">
        <v>8075</v>
      </c>
    </row>
    <row r="3654" spans="1:16">
      <c r="A3654" s="347" t="s">
        <v>8076</v>
      </c>
      <c r="B3654" s="348">
        <v>79</v>
      </c>
      <c r="C3654" s="347" t="s">
        <v>28152</v>
      </c>
      <c r="D3654" s="347" t="s">
        <v>8077</v>
      </c>
      <c r="E3654" s="347">
        <v>6</v>
      </c>
      <c r="F3654" s="347">
        <v>0.7</v>
      </c>
      <c r="G3654" s="347" t="s">
        <v>11</v>
      </c>
      <c r="H3654" s="349">
        <v>54.5</v>
      </c>
      <c r="I3654" s="350" t="s">
        <v>12</v>
      </c>
      <c r="J3654" s="351">
        <f t="shared" si="56"/>
        <v>69.300000000000011</v>
      </c>
      <c r="K3654" s="351">
        <v>11.55</v>
      </c>
      <c r="L3654" s="3" t="str">
        <f>IFERROR(INDEX(dbOrdini[PREZZO
VINOLUX],MATCH(A3654,dbOrdini[CODICE
ANKER],0)),"")</f>
        <v/>
      </c>
      <c r="M3654" s="347" t="s">
        <v>10535</v>
      </c>
      <c r="N3654" s="15" t="str">
        <f>IFERROR(INDEX(dbOrdini[ORDINE],MATCH(A3654,dbOrdini[CODICE
ANKER]*(dbOrdini[CODICE
SUPPLY]="GEN24"),0)),"")</f>
        <v/>
      </c>
      <c r="O3654" s="352" t="s">
        <v>8</v>
      </c>
      <c r="P3654" s="347" t="s">
        <v>8078</v>
      </c>
    </row>
    <row r="3655" spans="1:16">
      <c r="A3655" s="347" t="s">
        <v>8079</v>
      </c>
      <c r="B3655" s="348">
        <v>91</v>
      </c>
      <c r="C3655" s="347" t="s">
        <v>28152</v>
      </c>
      <c r="D3655" s="347" t="s">
        <v>8080</v>
      </c>
      <c r="E3655" s="347">
        <v>6</v>
      </c>
      <c r="F3655" s="347">
        <v>0.7</v>
      </c>
      <c r="G3655" s="347" t="s">
        <v>11</v>
      </c>
      <c r="H3655" s="349">
        <v>40</v>
      </c>
      <c r="I3655" s="350" t="s">
        <v>12</v>
      </c>
      <c r="J3655" s="351">
        <f t="shared" si="56"/>
        <v>59.699999999999996</v>
      </c>
      <c r="K3655" s="351">
        <v>9.9499999999999993</v>
      </c>
      <c r="L3655" s="3" t="str">
        <f>IFERROR(INDEX(dbOrdini[PREZZO
VINOLUX],MATCH(A3655,dbOrdini[CODICE
ANKER],0)),"")</f>
        <v/>
      </c>
      <c r="M3655" s="347" t="s">
        <v>10535</v>
      </c>
      <c r="N3655" s="15" t="str">
        <f>IFERROR(INDEX(dbOrdini[ORDINE],MATCH(A3655,dbOrdini[CODICE
ANKER]*(dbOrdini[CODICE
SUPPLY]="GEN24"),0)),"")</f>
        <v/>
      </c>
      <c r="O3655" s="352" t="s">
        <v>8</v>
      </c>
      <c r="P3655" s="347" t="s">
        <v>8081</v>
      </c>
    </row>
    <row r="3656" spans="1:16">
      <c r="A3656" s="347" t="s">
        <v>8082</v>
      </c>
      <c r="B3656" s="348">
        <v>29</v>
      </c>
      <c r="C3656" s="347" t="s">
        <v>28152</v>
      </c>
      <c r="D3656" s="347" t="s">
        <v>8083</v>
      </c>
      <c r="E3656" s="347">
        <v>6</v>
      </c>
      <c r="F3656" s="347">
        <v>0.7</v>
      </c>
      <c r="G3656" s="347" t="s">
        <v>11</v>
      </c>
      <c r="H3656" s="349">
        <v>75.5</v>
      </c>
      <c r="I3656" s="350" t="s">
        <v>12</v>
      </c>
      <c r="J3656" s="351">
        <f t="shared" si="56"/>
        <v>75</v>
      </c>
      <c r="K3656" s="351">
        <v>12.5</v>
      </c>
      <c r="L3656" s="3" t="str">
        <f>IFERROR(INDEX(dbOrdini[PREZZO
VINOLUX],MATCH(A3656,dbOrdini[CODICE
ANKER],0)),"")</f>
        <v/>
      </c>
      <c r="M3656" s="347" t="s">
        <v>10535</v>
      </c>
      <c r="N3656" s="15" t="str">
        <f>IFERROR(INDEX(dbOrdini[ORDINE],MATCH(A3656,dbOrdini[CODICE
ANKER]*(dbOrdini[CODICE
SUPPLY]="GEN24"),0)),"")</f>
        <v/>
      </c>
      <c r="O3656" s="352" t="s">
        <v>8</v>
      </c>
      <c r="P3656" s="347" t="s">
        <v>8084</v>
      </c>
    </row>
    <row r="3657" spans="1:16">
      <c r="A3657" s="347" t="s">
        <v>8085</v>
      </c>
      <c r="B3657" s="348">
        <v>624</v>
      </c>
      <c r="C3657" s="347" t="s">
        <v>28152</v>
      </c>
      <c r="D3657" s="347" t="s">
        <v>8086</v>
      </c>
      <c r="E3657" s="347">
        <v>6</v>
      </c>
      <c r="F3657" s="347">
        <v>0.7</v>
      </c>
      <c r="G3657" s="347" t="s">
        <v>11</v>
      </c>
      <c r="H3657" s="349">
        <v>40</v>
      </c>
      <c r="I3657" s="350" t="s">
        <v>12</v>
      </c>
      <c r="J3657" s="351">
        <f t="shared" si="56"/>
        <v>118.5</v>
      </c>
      <c r="K3657" s="351">
        <v>19.75</v>
      </c>
      <c r="L3657" s="3" t="str">
        <f>IFERROR(INDEX(dbOrdini[PREZZO
VINOLUX],MATCH(A3657,dbOrdini[CODICE
ANKER],0)),"")</f>
        <v/>
      </c>
      <c r="M3657" s="347" t="s">
        <v>10535</v>
      </c>
      <c r="N3657" s="15" t="str">
        <f>IFERROR(INDEX(dbOrdini[ORDINE],MATCH(A3657,dbOrdini[CODICE
ANKER]*(dbOrdini[CODICE
SUPPLY]="GEN24"),0)),"")</f>
        <v/>
      </c>
      <c r="O3657" s="352" t="s">
        <v>8</v>
      </c>
      <c r="P3657" s="347" t="s">
        <v>8087</v>
      </c>
    </row>
    <row r="3658" spans="1:16">
      <c r="A3658" s="347" t="s">
        <v>10669</v>
      </c>
      <c r="B3658" s="348">
        <v>0</v>
      </c>
      <c r="C3658" s="347" t="s">
        <v>28152</v>
      </c>
      <c r="D3658" s="347" t="s">
        <v>10670</v>
      </c>
      <c r="E3658" s="347">
        <v>6</v>
      </c>
      <c r="F3658" s="347">
        <v>0.7</v>
      </c>
      <c r="G3658" s="347" t="s">
        <v>11</v>
      </c>
      <c r="H3658" s="349">
        <v>40</v>
      </c>
      <c r="I3658" s="350" t="s">
        <v>12</v>
      </c>
      <c r="J3658" s="351">
        <f t="shared" si="56"/>
        <v>93</v>
      </c>
      <c r="K3658" s="351">
        <v>15.5</v>
      </c>
      <c r="L3658" s="3" t="str">
        <f>IFERROR(INDEX(dbOrdini[PREZZO
VINOLUX],MATCH(A3658,dbOrdini[CODICE
ANKER],0)),"")</f>
        <v/>
      </c>
      <c r="M3658" s="347" t="s">
        <v>10535</v>
      </c>
      <c r="N3658" s="15" t="str">
        <f>IFERROR(INDEX(dbOrdini[ORDINE],MATCH(A3658,dbOrdini[CODICE
ANKER]*(dbOrdini[CODICE
SUPPLY]="GEN24"),0)),"")</f>
        <v/>
      </c>
      <c r="O3658" s="352" t="s">
        <v>8</v>
      </c>
      <c r="P3658" s="347" t="s">
        <v>11940</v>
      </c>
    </row>
    <row r="3659" spans="1:16">
      <c r="A3659" s="347" t="s">
        <v>10671</v>
      </c>
      <c r="B3659" s="348">
        <v>0</v>
      </c>
      <c r="C3659" s="347" t="s">
        <v>28152</v>
      </c>
      <c r="D3659" s="347" t="s">
        <v>10672</v>
      </c>
      <c r="E3659" s="347">
        <v>6</v>
      </c>
      <c r="F3659" s="347">
        <v>0.7</v>
      </c>
      <c r="G3659" s="347" t="s">
        <v>11</v>
      </c>
      <c r="H3659" s="349">
        <v>40</v>
      </c>
      <c r="I3659" s="350" t="s">
        <v>12</v>
      </c>
      <c r="J3659" s="351">
        <f t="shared" si="56"/>
        <v>111.89999999999999</v>
      </c>
      <c r="K3659" s="351">
        <v>18.649999999999999</v>
      </c>
      <c r="L3659" s="3" t="str">
        <f>IFERROR(INDEX(dbOrdini[PREZZO
VINOLUX],MATCH(A3659,dbOrdini[CODICE
ANKER],0)),"")</f>
        <v/>
      </c>
      <c r="M3659" s="347" t="s">
        <v>10535</v>
      </c>
      <c r="N3659" s="15" t="str">
        <f>IFERROR(INDEX(dbOrdini[ORDINE],MATCH(A3659,dbOrdini[CODICE
ANKER]*(dbOrdini[CODICE
SUPPLY]="GEN24"),0)),"")</f>
        <v/>
      </c>
      <c r="O3659" s="352" t="s">
        <v>8</v>
      </c>
      <c r="P3659" s="347" t="s">
        <v>11941</v>
      </c>
    </row>
    <row r="3660" spans="1:16">
      <c r="A3660" s="347" t="s">
        <v>10673</v>
      </c>
      <c r="B3660" s="348">
        <v>0</v>
      </c>
      <c r="C3660" s="347" t="s">
        <v>28152</v>
      </c>
      <c r="D3660" s="347" t="s">
        <v>10674</v>
      </c>
      <c r="E3660" s="347">
        <v>6</v>
      </c>
      <c r="F3660" s="347">
        <v>0.7</v>
      </c>
      <c r="G3660" s="347" t="s">
        <v>11</v>
      </c>
      <c r="H3660" s="349">
        <v>40</v>
      </c>
      <c r="I3660" s="350" t="s">
        <v>12</v>
      </c>
      <c r="J3660" s="351">
        <f t="shared" si="56"/>
        <v>157.5</v>
      </c>
      <c r="K3660" s="351">
        <v>26.25</v>
      </c>
      <c r="L3660" s="3" t="str">
        <f>IFERROR(INDEX(dbOrdini[PREZZO
VINOLUX],MATCH(A3660,dbOrdini[CODICE
ANKER],0)),"")</f>
        <v/>
      </c>
      <c r="M3660" s="347" t="s">
        <v>10535</v>
      </c>
      <c r="N3660" s="15" t="str">
        <f>IFERROR(INDEX(dbOrdini[ORDINE],MATCH(A3660,dbOrdini[CODICE
ANKER]*(dbOrdini[CODICE
SUPPLY]="GEN24"),0)),"")</f>
        <v/>
      </c>
      <c r="O3660" s="352" t="s">
        <v>8</v>
      </c>
      <c r="P3660" s="347" t="s">
        <v>11942</v>
      </c>
    </row>
    <row r="3661" spans="1:16">
      <c r="A3661" s="347" t="s">
        <v>8088</v>
      </c>
      <c r="B3661" s="348">
        <v>0</v>
      </c>
      <c r="C3661" s="347" t="s">
        <v>28152</v>
      </c>
      <c r="D3661" s="347" t="s">
        <v>8089</v>
      </c>
      <c r="E3661" s="347">
        <v>6</v>
      </c>
      <c r="F3661" s="347">
        <v>0.7</v>
      </c>
      <c r="G3661" s="347" t="s">
        <v>11</v>
      </c>
      <c r="H3661" s="349">
        <v>40</v>
      </c>
      <c r="I3661" s="350" t="s">
        <v>12</v>
      </c>
      <c r="J3661" s="351">
        <f t="shared" ref="J3661:J3724" si="57">E3661*K3661</f>
        <v>216</v>
      </c>
      <c r="K3661" s="351">
        <v>36</v>
      </c>
      <c r="L3661" s="3" t="str">
        <f>IFERROR(INDEX(dbOrdini[PREZZO
VINOLUX],MATCH(A3661,dbOrdini[CODICE
ANKER],0)),"")</f>
        <v/>
      </c>
      <c r="M3661" s="347" t="s">
        <v>10535</v>
      </c>
      <c r="N3661" s="15" t="str">
        <f>IFERROR(INDEX(dbOrdini[ORDINE],MATCH(A3661,dbOrdini[CODICE
ANKER]*(dbOrdini[CODICE
SUPPLY]="GEN24"),0)),"")</f>
        <v/>
      </c>
      <c r="O3661" s="352" t="s">
        <v>8</v>
      </c>
      <c r="P3661" s="347" t="s">
        <v>8090</v>
      </c>
    </row>
    <row r="3662" spans="1:16">
      <c r="A3662" s="347" t="s">
        <v>8091</v>
      </c>
      <c r="B3662" s="348">
        <v>0</v>
      </c>
      <c r="C3662" s="347" t="s">
        <v>28152</v>
      </c>
      <c r="D3662" s="347" t="s">
        <v>8092</v>
      </c>
      <c r="E3662" s="347">
        <v>6</v>
      </c>
      <c r="F3662" s="347">
        <v>0.7</v>
      </c>
      <c r="G3662" s="347" t="s">
        <v>11</v>
      </c>
      <c r="H3662" s="349">
        <v>46</v>
      </c>
      <c r="I3662" s="350" t="s">
        <v>12</v>
      </c>
      <c r="J3662" s="351">
        <f t="shared" si="57"/>
        <v>171</v>
      </c>
      <c r="K3662" s="351">
        <v>28.5</v>
      </c>
      <c r="L3662" s="3" t="str">
        <f>IFERROR(INDEX(dbOrdini[PREZZO
VINOLUX],MATCH(A3662,dbOrdini[CODICE
ANKER],0)),"")</f>
        <v/>
      </c>
      <c r="M3662" s="347" t="s">
        <v>10535</v>
      </c>
      <c r="N3662" s="15" t="str">
        <f>IFERROR(INDEX(dbOrdini[ORDINE],MATCH(A3662,dbOrdini[CODICE
ANKER]*(dbOrdini[CODICE
SUPPLY]="GEN24"),0)),"")</f>
        <v/>
      </c>
      <c r="O3662" s="352" t="s">
        <v>8</v>
      </c>
      <c r="P3662" s="347" t="s">
        <v>8093</v>
      </c>
    </row>
    <row r="3663" spans="1:16">
      <c r="A3663" s="347" t="s">
        <v>8094</v>
      </c>
      <c r="B3663" s="348">
        <v>96</v>
      </c>
      <c r="C3663" s="347" t="s">
        <v>28152</v>
      </c>
      <c r="D3663" s="347" t="s">
        <v>8095</v>
      </c>
      <c r="E3663" s="347">
        <v>12</v>
      </c>
      <c r="F3663" s="347">
        <v>0.35</v>
      </c>
      <c r="G3663" s="347" t="s">
        <v>11</v>
      </c>
      <c r="H3663" s="349">
        <v>45</v>
      </c>
      <c r="I3663" s="350" t="s">
        <v>12</v>
      </c>
      <c r="J3663" s="351">
        <f t="shared" si="57"/>
        <v>95.4</v>
      </c>
      <c r="K3663" s="351">
        <v>7.95</v>
      </c>
      <c r="L3663" s="3" t="str">
        <f>IFERROR(INDEX(dbOrdini[PREZZO
VINOLUX],MATCH(A3663,dbOrdini[CODICE
ANKER],0)),"")</f>
        <v/>
      </c>
      <c r="M3663" s="347" t="s">
        <v>28305</v>
      </c>
      <c r="N3663" s="15" t="str">
        <f>IFERROR(INDEX(dbOrdini[ORDINE],MATCH(A3663,dbOrdini[CODICE
ANKER]*(dbOrdini[CODICE
SUPPLY]="GEN24"),0)),"")</f>
        <v/>
      </c>
      <c r="O3663" s="352" t="s">
        <v>8</v>
      </c>
      <c r="P3663" s="347" t="s">
        <v>8096</v>
      </c>
    </row>
    <row r="3664" spans="1:16">
      <c r="A3664" s="347" t="s">
        <v>8097</v>
      </c>
      <c r="B3664" s="348">
        <v>100</v>
      </c>
      <c r="C3664" s="347" t="s">
        <v>28152</v>
      </c>
      <c r="D3664" s="347" t="s">
        <v>8095</v>
      </c>
      <c r="E3664" s="347">
        <v>6</v>
      </c>
      <c r="F3664" s="347">
        <v>0.7</v>
      </c>
      <c r="G3664" s="347" t="s">
        <v>11</v>
      </c>
      <c r="H3664" s="349">
        <v>45</v>
      </c>
      <c r="I3664" s="350" t="s">
        <v>12</v>
      </c>
      <c r="J3664" s="351">
        <f t="shared" si="57"/>
        <v>75.900000000000006</v>
      </c>
      <c r="K3664" s="351">
        <v>12.65</v>
      </c>
      <c r="L3664" s="3" t="str">
        <f>IFERROR(INDEX(dbOrdini[PREZZO
VINOLUX],MATCH(A3664,dbOrdini[CODICE
ANKER],0)),"")</f>
        <v/>
      </c>
      <c r="M3664" s="347" t="s">
        <v>28305</v>
      </c>
      <c r="N3664" s="15" t="str">
        <f>IFERROR(INDEX(dbOrdini[ORDINE],MATCH(A3664,dbOrdini[CODICE
ANKER]*(dbOrdini[CODICE
SUPPLY]="GEN24"),0)),"")</f>
        <v/>
      </c>
      <c r="O3664" s="352" t="s">
        <v>8</v>
      </c>
      <c r="P3664" s="347" t="s">
        <v>8098</v>
      </c>
    </row>
    <row r="3665" spans="1:16">
      <c r="A3665" s="347" t="s">
        <v>8100</v>
      </c>
      <c r="B3665" s="348">
        <v>0</v>
      </c>
      <c r="C3665" s="347" t="s">
        <v>28152</v>
      </c>
      <c r="D3665" s="347" t="s">
        <v>8101</v>
      </c>
      <c r="E3665" s="347">
        <v>6</v>
      </c>
      <c r="F3665" s="347">
        <v>0.7</v>
      </c>
      <c r="G3665" s="347" t="s">
        <v>11262</v>
      </c>
      <c r="H3665" s="349">
        <v>47.5</v>
      </c>
      <c r="I3665" s="350" t="s">
        <v>12</v>
      </c>
      <c r="J3665" s="351">
        <f t="shared" si="57"/>
        <v>104.69999999999999</v>
      </c>
      <c r="K3665" s="351">
        <v>17.45</v>
      </c>
      <c r="L3665" s="3" t="str">
        <f>IFERROR(INDEX(dbOrdini[PREZZO
VINOLUX],MATCH(A3665,dbOrdini[CODICE
ANKER],0)),"")</f>
        <v/>
      </c>
      <c r="M3665" s="347" t="s">
        <v>28305</v>
      </c>
      <c r="N3665" s="15" t="str">
        <f>IFERROR(INDEX(dbOrdini[ORDINE],MATCH(A3665,dbOrdini[CODICE
ANKER]*(dbOrdini[CODICE
SUPPLY]="GEN24"),0)),"")</f>
        <v/>
      </c>
      <c r="O3665" s="352" t="s">
        <v>8</v>
      </c>
      <c r="P3665" s="347" t="s">
        <v>8099</v>
      </c>
    </row>
    <row r="3666" spans="1:16">
      <c r="A3666" s="347" t="s">
        <v>8102</v>
      </c>
      <c r="B3666" s="348">
        <v>0</v>
      </c>
      <c r="C3666" s="347" t="s">
        <v>28152</v>
      </c>
      <c r="D3666" s="347" t="s">
        <v>8103</v>
      </c>
      <c r="E3666" s="347">
        <v>12</v>
      </c>
      <c r="F3666" s="347">
        <v>0.35</v>
      </c>
      <c r="G3666" s="347" t="s">
        <v>11</v>
      </c>
      <c r="H3666" s="349">
        <v>45</v>
      </c>
      <c r="I3666" s="350" t="s">
        <v>12</v>
      </c>
      <c r="J3666" s="351">
        <f t="shared" si="57"/>
        <v>69</v>
      </c>
      <c r="K3666" s="351">
        <v>5.75</v>
      </c>
      <c r="L3666" s="3" t="str">
        <f>IFERROR(INDEX(dbOrdini[PREZZO
VINOLUX],MATCH(A3666,dbOrdini[CODICE
ANKER],0)),"")</f>
        <v/>
      </c>
      <c r="M3666" s="347" t="s">
        <v>28305</v>
      </c>
      <c r="N3666" s="15" t="str">
        <f>IFERROR(INDEX(dbOrdini[ORDINE],MATCH(A3666,dbOrdini[CODICE
ANKER]*(dbOrdini[CODICE
SUPPLY]="GEN24"),0)),"")</f>
        <v/>
      </c>
      <c r="O3666" s="352" t="s">
        <v>8</v>
      </c>
      <c r="P3666" s="347" t="s">
        <v>8104</v>
      </c>
    </row>
    <row r="3667" spans="1:16">
      <c r="A3667" s="347" t="s">
        <v>8105</v>
      </c>
      <c r="B3667" s="348">
        <v>0</v>
      </c>
      <c r="C3667" s="347" t="s">
        <v>28152</v>
      </c>
      <c r="D3667" s="347" t="s">
        <v>8103</v>
      </c>
      <c r="E3667" s="347">
        <v>6</v>
      </c>
      <c r="F3667" s="347">
        <v>0.7</v>
      </c>
      <c r="G3667" s="347" t="s">
        <v>11</v>
      </c>
      <c r="H3667" s="349">
        <v>45</v>
      </c>
      <c r="I3667" s="350" t="s">
        <v>12</v>
      </c>
      <c r="J3667" s="351">
        <f t="shared" si="57"/>
        <v>48.900000000000006</v>
      </c>
      <c r="K3667" s="351">
        <v>8.15</v>
      </c>
      <c r="L3667" s="3" t="str">
        <f>IFERROR(INDEX(dbOrdini[PREZZO
VINOLUX],MATCH(A3667,dbOrdini[CODICE
ANKER],0)),"")</f>
        <v/>
      </c>
      <c r="M3667" s="347" t="s">
        <v>28305</v>
      </c>
      <c r="N3667" s="15" t="str">
        <f>IFERROR(INDEX(dbOrdini[ORDINE],MATCH(A3667,dbOrdini[CODICE
ANKER]*(dbOrdini[CODICE
SUPPLY]="GEN24"),0)),"")</f>
        <v/>
      </c>
      <c r="O3667" s="352" t="s">
        <v>8</v>
      </c>
      <c r="P3667" s="347" t="s">
        <v>8106</v>
      </c>
    </row>
    <row r="3668" spans="1:16">
      <c r="A3668" s="347" t="s">
        <v>8107</v>
      </c>
      <c r="B3668" s="348">
        <v>0</v>
      </c>
      <c r="C3668" s="347" t="s">
        <v>28152</v>
      </c>
      <c r="D3668" s="347" t="s">
        <v>8108</v>
      </c>
      <c r="E3668" s="347">
        <v>6</v>
      </c>
      <c r="F3668" s="347">
        <v>0.7</v>
      </c>
      <c r="G3668" s="347" t="s">
        <v>11</v>
      </c>
      <c r="H3668" s="349">
        <v>45</v>
      </c>
      <c r="I3668" s="350" t="s">
        <v>12</v>
      </c>
      <c r="J3668" s="351">
        <f t="shared" si="57"/>
        <v>63</v>
      </c>
      <c r="K3668" s="351">
        <v>10.5</v>
      </c>
      <c r="L3668" s="3" t="str">
        <f>IFERROR(INDEX(dbOrdini[PREZZO
VINOLUX],MATCH(A3668,dbOrdini[CODICE
ANKER],0)),"")</f>
        <v/>
      </c>
      <c r="M3668" s="347" t="s">
        <v>28305</v>
      </c>
      <c r="N3668" s="15" t="str">
        <f>IFERROR(INDEX(dbOrdini[ORDINE],MATCH(A3668,dbOrdini[CODICE
ANKER]*(dbOrdini[CODICE
SUPPLY]="GEN24"),0)),"")</f>
        <v/>
      </c>
      <c r="O3668" s="352" t="s">
        <v>8</v>
      </c>
      <c r="P3668" s="347" t="s">
        <v>8109</v>
      </c>
    </row>
    <row r="3669" spans="1:16">
      <c r="A3669" s="347" t="s">
        <v>8113</v>
      </c>
      <c r="B3669" s="348">
        <v>133</v>
      </c>
      <c r="C3669" s="347" t="s">
        <v>28152</v>
      </c>
      <c r="D3669" s="347" t="s">
        <v>8111</v>
      </c>
      <c r="E3669" s="347">
        <v>6</v>
      </c>
      <c r="F3669" s="347">
        <v>0.7</v>
      </c>
      <c r="G3669" s="347" t="s">
        <v>11</v>
      </c>
      <c r="H3669" s="349">
        <v>47</v>
      </c>
      <c r="I3669" s="350" t="s">
        <v>12</v>
      </c>
      <c r="J3669" s="351">
        <f t="shared" si="57"/>
        <v>78</v>
      </c>
      <c r="K3669" s="351">
        <v>13</v>
      </c>
      <c r="L3669" s="3" t="str">
        <f>IFERROR(INDEX(dbOrdini[PREZZO
VINOLUX],MATCH(A3669,dbOrdini[CODICE
ANKER],0)),"")</f>
        <v/>
      </c>
      <c r="M3669" s="347" t="s">
        <v>28305</v>
      </c>
      <c r="N3669" s="15" t="str">
        <f>IFERROR(INDEX(dbOrdini[ORDINE],MATCH(A3669,dbOrdini[CODICE
ANKER]*(dbOrdini[CODICE
SUPPLY]="GEN24"),0)),"")</f>
        <v/>
      </c>
      <c r="O3669" s="352" t="s">
        <v>8</v>
      </c>
      <c r="P3669" s="347" t="s">
        <v>8114</v>
      </c>
    </row>
    <row r="3670" spans="1:16">
      <c r="A3670" s="347" t="s">
        <v>8110</v>
      </c>
      <c r="B3670" s="348">
        <v>2</v>
      </c>
      <c r="C3670" s="347" t="s">
        <v>28152</v>
      </c>
      <c r="D3670" s="347" t="s">
        <v>8111</v>
      </c>
      <c r="E3670" s="347">
        <v>8</v>
      </c>
      <c r="F3670" s="347">
        <v>0.35</v>
      </c>
      <c r="G3670" s="347" t="s">
        <v>11</v>
      </c>
      <c r="H3670" s="349">
        <v>47</v>
      </c>
      <c r="I3670" s="350" t="s">
        <v>12</v>
      </c>
      <c r="J3670" s="351">
        <f t="shared" si="57"/>
        <v>67.2</v>
      </c>
      <c r="K3670" s="351">
        <v>8.4</v>
      </c>
      <c r="L3670" s="3" t="str">
        <f>IFERROR(INDEX(dbOrdini[PREZZO
VINOLUX],MATCH(A3670,dbOrdini[CODICE
ANKER],0)),"")</f>
        <v/>
      </c>
      <c r="M3670" s="347" t="s">
        <v>28305</v>
      </c>
      <c r="N3670" s="15" t="str">
        <f>IFERROR(INDEX(dbOrdini[ORDINE],MATCH(A3670,dbOrdini[CODICE
ANKER]*(dbOrdini[CODICE
SUPPLY]="GEN24"),0)),"")</f>
        <v/>
      </c>
      <c r="O3670" s="352" t="s">
        <v>8</v>
      </c>
      <c r="P3670" s="347" t="s">
        <v>8112</v>
      </c>
    </row>
    <row r="3671" spans="1:16">
      <c r="A3671" s="347" t="s">
        <v>8118</v>
      </c>
      <c r="B3671" s="348">
        <v>872</v>
      </c>
      <c r="C3671" s="347" t="s">
        <v>28152</v>
      </c>
      <c r="D3671" s="347" t="s">
        <v>8116</v>
      </c>
      <c r="E3671" s="347">
        <v>6</v>
      </c>
      <c r="F3671" s="347">
        <v>1</v>
      </c>
      <c r="G3671" s="347" t="s">
        <v>11</v>
      </c>
      <c r="H3671" s="349">
        <v>45</v>
      </c>
      <c r="I3671" s="350" t="s">
        <v>12</v>
      </c>
      <c r="J3671" s="351">
        <f t="shared" si="57"/>
        <v>50.699999999999996</v>
      </c>
      <c r="K3671" s="351">
        <v>8.4499999999999993</v>
      </c>
      <c r="L3671" s="3" t="str">
        <f>IFERROR(INDEX(dbOrdini[PREZZO
VINOLUX],MATCH(A3671,dbOrdini[CODICE
ANKER],0)),"")</f>
        <v/>
      </c>
      <c r="M3671" s="347" t="s">
        <v>28305</v>
      </c>
      <c r="N3671" s="15" t="str">
        <f>IFERROR(INDEX(dbOrdini[ORDINE],MATCH(A3671,dbOrdini[CODICE
ANKER]*(dbOrdini[CODICE
SUPPLY]="GEN24"),0)),"")</f>
        <v/>
      </c>
      <c r="O3671" s="352" t="s">
        <v>8</v>
      </c>
      <c r="P3671" s="347" t="s">
        <v>8119</v>
      </c>
    </row>
    <row r="3672" spans="1:16">
      <c r="A3672" s="347" t="s">
        <v>8120</v>
      </c>
      <c r="B3672" s="348">
        <v>170</v>
      </c>
      <c r="C3672" s="347" t="s">
        <v>28152</v>
      </c>
      <c r="D3672" s="347" t="s">
        <v>8121</v>
      </c>
      <c r="E3672" s="347">
        <v>6</v>
      </c>
      <c r="F3672" s="347">
        <v>0.7</v>
      </c>
      <c r="G3672" s="347" t="s">
        <v>11</v>
      </c>
      <c r="H3672" s="349">
        <v>45</v>
      </c>
      <c r="I3672" s="350" t="s">
        <v>12</v>
      </c>
      <c r="J3672" s="351">
        <f t="shared" si="57"/>
        <v>56.400000000000006</v>
      </c>
      <c r="K3672" s="351">
        <v>9.4</v>
      </c>
      <c r="L3672" s="3" t="str">
        <f>IFERROR(INDEX(dbOrdini[PREZZO
VINOLUX],MATCH(A3672,dbOrdini[CODICE
ANKER],0)),"")</f>
        <v/>
      </c>
      <c r="M3672" s="347" t="s">
        <v>28305</v>
      </c>
      <c r="N3672" s="15" t="str">
        <f>IFERROR(INDEX(dbOrdini[ORDINE],MATCH(A3672,dbOrdini[CODICE
ANKER]*(dbOrdini[CODICE
SUPPLY]="GEN24"),0)),"")</f>
        <v/>
      </c>
      <c r="O3672" s="352" t="s">
        <v>8</v>
      </c>
      <c r="P3672" s="347" t="s">
        <v>8122</v>
      </c>
    </row>
    <row r="3673" spans="1:16">
      <c r="A3673" s="347" t="s">
        <v>8126</v>
      </c>
      <c r="B3673" s="348">
        <v>303</v>
      </c>
      <c r="C3673" s="347" t="s">
        <v>28152</v>
      </c>
      <c r="D3673" s="347" t="s">
        <v>8124</v>
      </c>
      <c r="E3673" s="347">
        <v>6</v>
      </c>
      <c r="F3673" s="347">
        <v>1</v>
      </c>
      <c r="G3673" s="347" t="s">
        <v>11</v>
      </c>
      <c r="H3673" s="349">
        <v>30</v>
      </c>
      <c r="I3673" s="350" t="s">
        <v>12</v>
      </c>
      <c r="J3673" s="351">
        <f t="shared" si="57"/>
        <v>48.900000000000006</v>
      </c>
      <c r="K3673" s="351">
        <v>8.15</v>
      </c>
      <c r="L3673" s="3" t="str">
        <f>IFERROR(INDEX(dbOrdini[PREZZO
VINOLUX],MATCH(A3673,dbOrdini[CODICE
ANKER],0)),"")</f>
        <v/>
      </c>
      <c r="M3673" s="347" t="s">
        <v>28195</v>
      </c>
      <c r="N3673" s="15" t="str">
        <f>IFERROR(INDEX(dbOrdini[ORDINE],MATCH(A3673,dbOrdini[CODICE
ANKER]*(dbOrdini[CODICE
SUPPLY]="GEN24"),0)),"")</f>
        <v/>
      </c>
      <c r="O3673" s="352" t="s">
        <v>8</v>
      </c>
      <c r="P3673" s="347" t="s">
        <v>8127</v>
      </c>
    </row>
    <row r="3674" spans="1:16">
      <c r="A3674" s="347" t="s">
        <v>8123</v>
      </c>
      <c r="B3674" s="348">
        <v>247</v>
      </c>
      <c r="C3674" s="347" t="s">
        <v>28152</v>
      </c>
      <c r="D3674" s="347" t="s">
        <v>8124</v>
      </c>
      <c r="E3674" s="347">
        <v>6</v>
      </c>
      <c r="F3674" s="347">
        <v>0.7</v>
      </c>
      <c r="G3674" s="347" t="s">
        <v>11</v>
      </c>
      <c r="H3674" s="349">
        <v>30</v>
      </c>
      <c r="I3674" s="350" t="s">
        <v>12</v>
      </c>
      <c r="J3674" s="351">
        <f t="shared" si="57"/>
        <v>41.7</v>
      </c>
      <c r="K3674" s="351">
        <v>6.95</v>
      </c>
      <c r="L3674" s="3" t="str">
        <f>IFERROR(INDEX(dbOrdini[PREZZO
VINOLUX],MATCH(A3674,dbOrdini[CODICE
ANKER],0)),"")</f>
        <v/>
      </c>
      <c r="M3674" s="347" t="s">
        <v>28195</v>
      </c>
      <c r="N3674" s="15" t="str">
        <f>IFERROR(INDEX(dbOrdini[ORDINE],MATCH(A3674,dbOrdini[CODICE
ANKER]*(dbOrdini[CODICE
SUPPLY]="GEN24"),0)),"")</f>
        <v/>
      </c>
      <c r="O3674" s="352" t="s">
        <v>8</v>
      </c>
      <c r="P3674" s="347" t="s">
        <v>8125</v>
      </c>
    </row>
    <row r="3675" spans="1:16">
      <c r="A3675" s="347" t="s">
        <v>8128</v>
      </c>
      <c r="B3675" s="348">
        <v>14</v>
      </c>
      <c r="C3675" s="347" t="s">
        <v>28152</v>
      </c>
      <c r="D3675" s="347" t="s">
        <v>8129</v>
      </c>
      <c r="E3675" s="347">
        <v>6</v>
      </c>
      <c r="F3675" s="347">
        <v>0.7</v>
      </c>
      <c r="G3675" s="347" t="s">
        <v>11</v>
      </c>
      <c r="H3675" s="349">
        <v>17</v>
      </c>
      <c r="I3675" s="350" t="s">
        <v>12</v>
      </c>
      <c r="J3675" s="351">
        <f t="shared" si="57"/>
        <v>48.900000000000006</v>
      </c>
      <c r="K3675" s="351">
        <v>8.15</v>
      </c>
      <c r="L3675" s="3" t="str">
        <f>IFERROR(INDEX(dbOrdini[PREZZO
VINOLUX],MATCH(A3675,dbOrdini[CODICE
ANKER],0)),"")</f>
        <v/>
      </c>
      <c r="M3675" s="347" t="s">
        <v>10545</v>
      </c>
      <c r="N3675" s="15" t="str">
        <f>IFERROR(INDEX(dbOrdini[ORDINE],MATCH(A3675,dbOrdini[CODICE
ANKER]*(dbOrdini[CODICE
SUPPLY]="GEN24"),0)),"")</f>
        <v/>
      </c>
      <c r="O3675" s="352" t="s">
        <v>8</v>
      </c>
      <c r="P3675" s="347" t="s">
        <v>8130</v>
      </c>
    </row>
    <row r="3676" spans="1:16">
      <c r="A3676" s="347" t="s">
        <v>8131</v>
      </c>
      <c r="B3676" s="348">
        <v>44</v>
      </c>
      <c r="C3676" s="347" t="s">
        <v>28152</v>
      </c>
      <c r="D3676" s="347" t="s">
        <v>8132</v>
      </c>
      <c r="E3676" s="347">
        <v>6</v>
      </c>
      <c r="F3676" s="347">
        <v>0.7</v>
      </c>
      <c r="G3676" s="347" t="s">
        <v>11</v>
      </c>
      <c r="H3676" s="349">
        <v>38</v>
      </c>
      <c r="I3676" s="350" t="s">
        <v>12</v>
      </c>
      <c r="J3676" s="351">
        <f t="shared" si="57"/>
        <v>44.400000000000006</v>
      </c>
      <c r="K3676" s="351">
        <v>7.4</v>
      </c>
      <c r="L3676" s="3" t="str">
        <f>IFERROR(INDEX(dbOrdini[PREZZO
VINOLUX],MATCH(A3676,dbOrdini[CODICE
ANKER],0)),"")</f>
        <v/>
      </c>
      <c r="M3676" s="347" t="s">
        <v>28213</v>
      </c>
      <c r="N3676" s="15" t="str">
        <f>IFERROR(INDEX(dbOrdini[ORDINE],MATCH(A3676,dbOrdini[CODICE
ANKER]*(dbOrdini[CODICE
SUPPLY]="GEN24"),0)),"")</f>
        <v/>
      </c>
      <c r="O3676" s="352" t="s">
        <v>8</v>
      </c>
      <c r="P3676" s="347" t="s">
        <v>8133</v>
      </c>
    </row>
    <row r="3677" spans="1:16">
      <c r="A3677" s="347" t="s">
        <v>8134</v>
      </c>
      <c r="B3677" s="348">
        <v>18</v>
      </c>
      <c r="C3677" s="347" t="s">
        <v>28152</v>
      </c>
      <c r="D3677" s="347" t="s">
        <v>8135</v>
      </c>
      <c r="E3677" s="347">
        <v>6</v>
      </c>
      <c r="F3677" s="347">
        <v>0.7</v>
      </c>
      <c r="G3677" s="347" t="s">
        <v>11</v>
      </c>
      <c r="H3677" s="349">
        <v>40</v>
      </c>
      <c r="I3677" s="350" t="s">
        <v>12</v>
      </c>
      <c r="J3677" s="351">
        <f t="shared" si="57"/>
        <v>100.5</v>
      </c>
      <c r="K3677" s="351">
        <v>16.75</v>
      </c>
      <c r="L3677" s="3" t="str">
        <f>IFERROR(INDEX(dbOrdini[PREZZO
VINOLUX],MATCH(A3677,dbOrdini[CODICE
ANKER],0)),"")</f>
        <v/>
      </c>
      <c r="M3677" s="347" t="s">
        <v>10537</v>
      </c>
      <c r="N3677" s="15" t="str">
        <f>IFERROR(INDEX(dbOrdini[ORDINE],MATCH(A3677,dbOrdini[CODICE
ANKER]*(dbOrdini[CODICE
SUPPLY]="GEN24"),0)),"")</f>
        <v/>
      </c>
      <c r="O3677" s="352" t="s">
        <v>8</v>
      </c>
      <c r="P3677" s="347" t="s">
        <v>8136</v>
      </c>
    </row>
    <row r="3678" spans="1:16">
      <c r="A3678" s="347" t="s">
        <v>8137</v>
      </c>
      <c r="B3678" s="348">
        <v>38</v>
      </c>
      <c r="C3678" s="347" t="s">
        <v>28152</v>
      </c>
      <c r="D3678" s="347" t="s">
        <v>8138</v>
      </c>
      <c r="E3678" s="347">
        <v>6</v>
      </c>
      <c r="F3678" s="347">
        <v>0.5</v>
      </c>
      <c r="G3678" s="347" t="s">
        <v>11</v>
      </c>
      <c r="H3678" s="349">
        <v>57</v>
      </c>
      <c r="I3678" s="350" t="s">
        <v>12</v>
      </c>
      <c r="J3678" s="351">
        <f t="shared" si="57"/>
        <v>101.10000000000001</v>
      </c>
      <c r="K3678" s="351">
        <v>16.850000000000001</v>
      </c>
      <c r="L3678" s="3" t="str">
        <f>IFERROR(INDEX(dbOrdini[PREZZO
VINOLUX],MATCH(A3678,dbOrdini[CODICE
ANKER],0)),"")</f>
        <v/>
      </c>
      <c r="M3678" s="347" t="s">
        <v>10537</v>
      </c>
      <c r="N3678" s="15" t="str">
        <f>IFERROR(INDEX(dbOrdini[ORDINE],MATCH(A3678,dbOrdini[CODICE
ANKER]*(dbOrdini[CODICE
SUPPLY]="GEN24"),0)),"")</f>
        <v/>
      </c>
      <c r="O3678" s="352" t="s">
        <v>8</v>
      </c>
      <c r="P3678" s="347" t="s">
        <v>8139</v>
      </c>
    </row>
    <row r="3679" spans="1:16">
      <c r="A3679" s="347" t="s">
        <v>8140</v>
      </c>
      <c r="B3679" s="348">
        <v>42</v>
      </c>
      <c r="C3679" s="347" t="s">
        <v>28152</v>
      </c>
      <c r="D3679" s="347" t="s">
        <v>8141</v>
      </c>
      <c r="E3679" s="347">
        <v>6</v>
      </c>
      <c r="F3679" s="347">
        <v>0.7</v>
      </c>
      <c r="G3679" s="347" t="s">
        <v>11</v>
      </c>
      <c r="H3679" s="349">
        <v>38</v>
      </c>
      <c r="I3679" s="350" t="s">
        <v>12</v>
      </c>
      <c r="J3679" s="351">
        <f t="shared" si="57"/>
        <v>109.5</v>
      </c>
      <c r="K3679" s="351">
        <v>18.25</v>
      </c>
      <c r="L3679" s="3" t="str">
        <f>IFERROR(INDEX(dbOrdini[PREZZO
VINOLUX],MATCH(A3679,dbOrdini[CODICE
ANKER],0)),"")</f>
        <v/>
      </c>
      <c r="M3679" s="347" t="s">
        <v>10555</v>
      </c>
      <c r="N3679" s="15" t="str">
        <f>IFERROR(INDEX(dbOrdini[ORDINE],MATCH(A3679,dbOrdini[CODICE
ANKER]*(dbOrdini[CODICE
SUPPLY]="GEN24"),0)),"")</f>
        <v/>
      </c>
      <c r="O3679" s="352" t="s">
        <v>8</v>
      </c>
      <c r="P3679" s="347" t="s">
        <v>8142</v>
      </c>
    </row>
    <row r="3680" spans="1:16">
      <c r="A3680" s="347" t="s">
        <v>29033</v>
      </c>
      <c r="B3680" s="348">
        <v>0</v>
      </c>
      <c r="C3680" s="347" t="s">
        <v>28152</v>
      </c>
      <c r="D3680" s="347" t="s">
        <v>29034</v>
      </c>
      <c r="E3680" s="347">
        <v>6</v>
      </c>
      <c r="F3680" s="347">
        <v>0.75</v>
      </c>
      <c r="G3680" s="347" t="s">
        <v>11262</v>
      </c>
      <c r="H3680" s="349">
        <v>13</v>
      </c>
      <c r="I3680" s="350" t="s">
        <v>12</v>
      </c>
      <c r="J3680" s="351">
        <f t="shared" si="57"/>
        <v>75</v>
      </c>
      <c r="K3680" s="351">
        <v>12.5</v>
      </c>
      <c r="L3680" s="3" t="str">
        <f>IFERROR(INDEX(dbOrdini[PREZZO
VINOLUX],MATCH(A3680,dbOrdini[CODICE
ANKER],0)),"")</f>
        <v/>
      </c>
      <c r="M3680" s="347" t="s">
        <v>28188</v>
      </c>
      <c r="N3680" s="15" t="str">
        <f>IFERROR(INDEX(dbOrdini[ORDINE],MATCH(A3680,dbOrdini[CODICE
ANKER]*(dbOrdini[CODICE
SUPPLY]="GEN24"),0)),"")</f>
        <v/>
      </c>
      <c r="O3680" s="352" t="s">
        <v>8</v>
      </c>
      <c r="P3680" s="347" t="s">
        <v>29035</v>
      </c>
    </row>
    <row r="3681" spans="1:16">
      <c r="A3681" s="347" t="s">
        <v>29036</v>
      </c>
      <c r="B3681" s="348">
        <v>0</v>
      </c>
      <c r="C3681" s="347" t="s">
        <v>28152</v>
      </c>
      <c r="D3681" s="347" t="s">
        <v>29037</v>
      </c>
      <c r="E3681" s="347">
        <v>6</v>
      </c>
      <c r="F3681" s="347">
        <v>0.75</v>
      </c>
      <c r="G3681" s="347" t="s">
        <v>11262</v>
      </c>
      <c r="H3681" s="349">
        <v>13.5</v>
      </c>
      <c r="I3681" s="350" t="s">
        <v>12</v>
      </c>
      <c r="J3681" s="351">
        <f t="shared" si="57"/>
        <v>75.599999999999994</v>
      </c>
      <c r="K3681" s="351">
        <v>12.6</v>
      </c>
      <c r="L3681" s="3" t="str">
        <f>IFERROR(INDEX(dbOrdini[PREZZO
VINOLUX],MATCH(A3681,dbOrdini[CODICE
ANKER],0)),"")</f>
        <v/>
      </c>
      <c r="M3681" s="347" t="s">
        <v>28211</v>
      </c>
      <c r="N3681" s="15" t="str">
        <f>IFERROR(INDEX(dbOrdini[ORDINE],MATCH(A3681,dbOrdini[CODICE
ANKER]*(dbOrdini[CODICE
SUPPLY]="GEN24"),0)),"")</f>
        <v/>
      </c>
      <c r="O3681" s="352" t="s">
        <v>8</v>
      </c>
      <c r="P3681" s="347" t="s">
        <v>29038</v>
      </c>
    </row>
    <row r="3682" spans="1:16">
      <c r="A3682" s="347" t="s">
        <v>8146</v>
      </c>
      <c r="B3682" s="348">
        <v>3</v>
      </c>
      <c r="C3682" s="347" t="s">
        <v>28152</v>
      </c>
      <c r="D3682" s="347" t="s">
        <v>8144</v>
      </c>
      <c r="E3682" s="347">
        <v>1</v>
      </c>
      <c r="F3682" s="347">
        <v>4.5</v>
      </c>
      <c r="G3682" s="347" t="s">
        <v>11</v>
      </c>
      <c r="H3682" s="349">
        <v>40</v>
      </c>
      <c r="I3682" s="350" t="s">
        <v>12</v>
      </c>
      <c r="J3682" s="351">
        <f t="shared" si="57"/>
        <v>135</v>
      </c>
      <c r="K3682" s="351">
        <v>135</v>
      </c>
      <c r="L3682" s="3" t="str">
        <f>IFERROR(INDEX(dbOrdini[PREZZO
VINOLUX],MATCH(A3682,dbOrdini[CODICE
ANKER],0)),"")</f>
        <v/>
      </c>
      <c r="M3682" s="347" t="s">
        <v>10535</v>
      </c>
      <c r="N3682" s="15" t="str">
        <f>IFERROR(INDEX(dbOrdini[ORDINE],MATCH(A3682,dbOrdini[CODICE
ANKER]*(dbOrdini[CODICE
SUPPLY]="GEN24"),0)),"")</f>
        <v/>
      </c>
      <c r="O3682" s="352" t="s">
        <v>8</v>
      </c>
      <c r="P3682" s="347" t="s">
        <v>8147</v>
      </c>
    </row>
    <row r="3683" spans="1:16">
      <c r="A3683" s="347" t="s">
        <v>8143</v>
      </c>
      <c r="B3683" s="348">
        <v>158</v>
      </c>
      <c r="C3683" s="347" t="s">
        <v>28152</v>
      </c>
      <c r="D3683" s="347" t="s">
        <v>8144</v>
      </c>
      <c r="E3683" s="347">
        <v>6</v>
      </c>
      <c r="F3683" s="347">
        <v>0.7</v>
      </c>
      <c r="G3683" s="347" t="s">
        <v>11</v>
      </c>
      <c r="H3683" s="349">
        <v>40</v>
      </c>
      <c r="I3683" s="350" t="s">
        <v>12</v>
      </c>
      <c r="J3683" s="351">
        <f t="shared" si="57"/>
        <v>129</v>
      </c>
      <c r="K3683" s="351">
        <v>21.5</v>
      </c>
      <c r="L3683" s="3" t="str">
        <f>IFERROR(INDEX(dbOrdini[PREZZO
VINOLUX],MATCH(A3683,dbOrdini[CODICE
ANKER],0)),"")</f>
        <v/>
      </c>
      <c r="M3683" s="347" t="s">
        <v>10535</v>
      </c>
      <c r="N3683" s="15" t="str">
        <f>IFERROR(INDEX(dbOrdini[ORDINE],MATCH(A3683,dbOrdini[CODICE
ANKER]*(dbOrdini[CODICE
SUPPLY]="GEN24"),0)),"")</f>
        <v/>
      </c>
      <c r="O3683" s="352" t="s">
        <v>8</v>
      </c>
      <c r="P3683" s="347" t="s">
        <v>8145</v>
      </c>
    </row>
    <row r="3684" spans="1:16">
      <c r="A3684" s="347" t="s">
        <v>11213</v>
      </c>
      <c r="B3684" s="348">
        <v>44</v>
      </c>
      <c r="C3684" s="347" t="s">
        <v>28152</v>
      </c>
      <c r="D3684" s="347" t="s">
        <v>11214</v>
      </c>
      <c r="E3684" s="347">
        <v>6</v>
      </c>
      <c r="F3684" s="347">
        <v>0.7</v>
      </c>
      <c r="G3684" s="347" t="s">
        <v>11</v>
      </c>
      <c r="H3684" s="349">
        <v>46</v>
      </c>
      <c r="I3684" s="350" t="s">
        <v>12</v>
      </c>
      <c r="J3684" s="351">
        <f t="shared" si="57"/>
        <v>213</v>
      </c>
      <c r="K3684" s="351">
        <v>35.5</v>
      </c>
      <c r="L3684" s="3" t="str">
        <f>IFERROR(INDEX(dbOrdini[PREZZO
VINOLUX],MATCH(A3684,dbOrdini[CODICE
ANKER],0)),"")</f>
        <v/>
      </c>
      <c r="M3684" s="347" t="s">
        <v>10535</v>
      </c>
      <c r="N3684" s="15" t="str">
        <f>IFERROR(INDEX(dbOrdini[ORDINE],MATCH(A3684,dbOrdini[CODICE
ANKER]*(dbOrdini[CODICE
SUPPLY]="GEN24"),0)),"")</f>
        <v/>
      </c>
      <c r="O3684" s="352" t="s">
        <v>8</v>
      </c>
      <c r="P3684" s="347" t="s">
        <v>11944</v>
      </c>
    </row>
    <row r="3685" spans="1:16">
      <c r="A3685" s="347" t="s">
        <v>8148</v>
      </c>
      <c r="B3685" s="348">
        <v>1</v>
      </c>
      <c r="C3685" s="347" t="s">
        <v>28152</v>
      </c>
      <c r="D3685" s="347" t="s">
        <v>8149</v>
      </c>
      <c r="E3685" s="347">
        <v>6</v>
      </c>
      <c r="F3685" s="347">
        <v>0.7</v>
      </c>
      <c r="G3685" s="347" t="s">
        <v>11</v>
      </c>
      <c r="H3685" s="349">
        <v>46</v>
      </c>
      <c r="I3685" s="350" t="s">
        <v>12</v>
      </c>
      <c r="J3685" s="351">
        <f t="shared" si="57"/>
        <v>195</v>
      </c>
      <c r="K3685" s="351">
        <v>32.5</v>
      </c>
      <c r="L3685" s="3" t="str">
        <f>IFERROR(INDEX(dbOrdini[PREZZO
VINOLUX],MATCH(A3685,dbOrdini[CODICE
ANKER],0)),"")</f>
        <v/>
      </c>
      <c r="M3685" s="347" t="s">
        <v>10535</v>
      </c>
      <c r="N3685" s="15" t="str">
        <f>IFERROR(INDEX(dbOrdini[ORDINE],MATCH(A3685,dbOrdini[CODICE
ANKER]*(dbOrdini[CODICE
SUPPLY]="GEN24"),0)),"")</f>
        <v/>
      </c>
      <c r="O3685" s="352" t="s">
        <v>8</v>
      </c>
      <c r="P3685" s="347" t="s">
        <v>8150</v>
      </c>
    </row>
    <row r="3686" spans="1:16">
      <c r="A3686" s="347" t="s">
        <v>8151</v>
      </c>
      <c r="B3686" s="348">
        <v>86</v>
      </c>
      <c r="C3686" s="347" t="s">
        <v>28152</v>
      </c>
      <c r="D3686" s="347" t="s">
        <v>8152</v>
      </c>
      <c r="E3686" s="347">
        <v>6</v>
      </c>
      <c r="F3686" s="347">
        <v>0.7</v>
      </c>
      <c r="G3686" s="347" t="s">
        <v>11262</v>
      </c>
      <c r="H3686" s="349">
        <v>46</v>
      </c>
      <c r="I3686" s="350" t="s">
        <v>12</v>
      </c>
      <c r="J3686" s="351">
        <f t="shared" si="57"/>
        <v>162</v>
      </c>
      <c r="K3686" s="351">
        <v>27</v>
      </c>
      <c r="L3686" s="3" t="str">
        <f>IFERROR(INDEX(dbOrdini[PREZZO
VINOLUX],MATCH(A3686,dbOrdini[CODICE
ANKER],0)),"")</f>
        <v/>
      </c>
      <c r="M3686" s="347" t="s">
        <v>10535</v>
      </c>
      <c r="N3686" s="15" t="str">
        <f>IFERROR(INDEX(dbOrdini[ORDINE],MATCH(A3686,dbOrdini[CODICE
ANKER]*(dbOrdini[CODICE
SUPPLY]="GEN24"),0)),"")</f>
        <v/>
      </c>
      <c r="O3686" s="352" t="s">
        <v>8</v>
      </c>
      <c r="P3686" s="347" t="s">
        <v>8153</v>
      </c>
    </row>
    <row r="3687" spans="1:16">
      <c r="A3687" s="347" t="s">
        <v>10778</v>
      </c>
      <c r="B3687" s="348">
        <v>36</v>
      </c>
      <c r="C3687" s="347" t="s">
        <v>28152</v>
      </c>
      <c r="D3687" s="347" t="s">
        <v>10779</v>
      </c>
      <c r="E3687" s="347">
        <v>6</v>
      </c>
      <c r="F3687" s="347">
        <v>0.7</v>
      </c>
      <c r="G3687" s="347" t="s">
        <v>11</v>
      </c>
      <c r="H3687" s="349">
        <v>40</v>
      </c>
      <c r="I3687" s="350" t="s">
        <v>12</v>
      </c>
      <c r="J3687" s="351">
        <f t="shared" si="57"/>
        <v>142.5</v>
      </c>
      <c r="K3687" s="351">
        <v>23.75</v>
      </c>
      <c r="L3687" s="3" t="str">
        <f>IFERROR(INDEX(dbOrdini[PREZZO
VINOLUX],MATCH(A3687,dbOrdini[CODICE
ANKER],0)),"")</f>
        <v/>
      </c>
      <c r="M3687" s="347" t="s">
        <v>10537</v>
      </c>
      <c r="N3687" s="15" t="str">
        <f>IFERROR(INDEX(dbOrdini[ORDINE],MATCH(A3687,dbOrdini[CODICE
ANKER]*(dbOrdini[CODICE
SUPPLY]="GEN24"),0)),"")</f>
        <v/>
      </c>
      <c r="O3687" s="352" t="s">
        <v>8</v>
      </c>
      <c r="P3687" s="347" t="s">
        <v>11945</v>
      </c>
    </row>
    <row r="3688" spans="1:16">
      <c r="A3688" s="347" t="s">
        <v>8154</v>
      </c>
      <c r="B3688" s="348">
        <v>12</v>
      </c>
      <c r="C3688" s="347" t="s">
        <v>28152</v>
      </c>
      <c r="D3688" s="347" t="s">
        <v>8155</v>
      </c>
      <c r="E3688" s="347">
        <v>6</v>
      </c>
      <c r="F3688" s="347">
        <v>0.7</v>
      </c>
      <c r="G3688" s="347" t="s">
        <v>11</v>
      </c>
      <c r="H3688" s="349">
        <v>27</v>
      </c>
      <c r="I3688" s="350" t="s">
        <v>12</v>
      </c>
      <c r="J3688" s="351">
        <f t="shared" si="57"/>
        <v>109.5</v>
      </c>
      <c r="K3688" s="351">
        <v>18.25</v>
      </c>
      <c r="L3688" s="3" t="str">
        <f>IFERROR(INDEX(dbOrdini[PREZZO
VINOLUX],MATCH(A3688,dbOrdini[CODICE
ANKER],0)),"")</f>
        <v/>
      </c>
      <c r="M3688" s="347" t="s">
        <v>10537</v>
      </c>
      <c r="N3688" s="15" t="str">
        <f>IFERROR(INDEX(dbOrdini[ORDINE],MATCH(A3688,dbOrdini[CODICE
ANKER]*(dbOrdini[CODICE
SUPPLY]="GEN24"),0)),"")</f>
        <v/>
      </c>
      <c r="O3688" s="352" t="s">
        <v>8</v>
      </c>
      <c r="P3688" s="347" t="s">
        <v>8156</v>
      </c>
    </row>
    <row r="3689" spans="1:16">
      <c r="A3689" s="347" t="s">
        <v>11946</v>
      </c>
      <c r="B3689" s="348">
        <v>490</v>
      </c>
      <c r="C3689" s="347" t="s">
        <v>28152</v>
      </c>
      <c r="D3689" s="347" t="s">
        <v>11947</v>
      </c>
      <c r="E3689" s="347">
        <v>8</v>
      </c>
      <c r="F3689" s="347">
        <v>0.75</v>
      </c>
      <c r="G3689" s="347" t="s">
        <v>11</v>
      </c>
      <c r="H3689" s="349">
        <v>10</v>
      </c>
      <c r="I3689" s="350" t="s">
        <v>12</v>
      </c>
      <c r="J3689" s="351">
        <f t="shared" si="57"/>
        <v>76</v>
      </c>
      <c r="K3689" s="351">
        <v>9.5</v>
      </c>
      <c r="L3689" s="3" t="str">
        <f>IFERROR(INDEX(dbOrdini[PREZZO
VINOLUX],MATCH(A3689,dbOrdini[CODICE
ANKER],0)),"")</f>
        <v/>
      </c>
      <c r="M3689" s="347" t="s">
        <v>28306</v>
      </c>
      <c r="N3689" s="15" t="str">
        <f>IFERROR(INDEX(dbOrdini[ORDINE],MATCH(A3689,dbOrdini[CODICE
ANKER]*(dbOrdini[CODICE
SUPPLY]="GEN24"),0)),"")</f>
        <v/>
      </c>
      <c r="O3689" s="352" t="s">
        <v>8</v>
      </c>
      <c r="P3689" s="347" t="s">
        <v>11948</v>
      </c>
    </row>
    <row r="3690" spans="1:16">
      <c r="A3690" s="347" t="s">
        <v>8157</v>
      </c>
      <c r="B3690" s="348">
        <v>6</v>
      </c>
      <c r="C3690" s="347" t="s">
        <v>28152</v>
      </c>
      <c r="D3690" s="347" t="s">
        <v>8158</v>
      </c>
      <c r="E3690" s="347">
        <v>6</v>
      </c>
      <c r="F3690" s="347">
        <v>0.7</v>
      </c>
      <c r="G3690" s="347" t="s">
        <v>11</v>
      </c>
      <c r="H3690" s="349">
        <v>38</v>
      </c>
      <c r="I3690" s="350" t="s">
        <v>12</v>
      </c>
      <c r="J3690" s="351">
        <f t="shared" si="57"/>
        <v>285</v>
      </c>
      <c r="K3690" s="351">
        <v>47.5</v>
      </c>
      <c r="L3690" s="3" t="str">
        <f>IFERROR(INDEX(dbOrdini[PREZZO
VINOLUX],MATCH(A3690,dbOrdini[CODICE
ANKER],0)),"")</f>
        <v/>
      </c>
      <c r="M3690" s="347" t="s">
        <v>10531</v>
      </c>
      <c r="N3690" s="15" t="str">
        <f>IFERROR(INDEX(dbOrdini[ORDINE],MATCH(A3690,dbOrdini[CODICE
ANKER]*(dbOrdini[CODICE
SUPPLY]="GEN24"),0)),"")</f>
        <v/>
      </c>
      <c r="O3690" s="352" t="s">
        <v>8</v>
      </c>
      <c r="P3690" s="347" t="s">
        <v>8159</v>
      </c>
    </row>
    <row r="3691" spans="1:16">
      <c r="A3691" s="347" t="s">
        <v>8160</v>
      </c>
      <c r="B3691" s="348">
        <v>101</v>
      </c>
      <c r="C3691" s="347" t="s">
        <v>28152</v>
      </c>
      <c r="D3691" s="347" t="s">
        <v>8161</v>
      </c>
      <c r="E3691" s="347">
        <v>6</v>
      </c>
      <c r="F3691" s="347">
        <v>0.7</v>
      </c>
      <c r="G3691" s="347" t="s">
        <v>11</v>
      </c>
      <c r="H3691" s="349">
        <v>40</v>
      </c>
      <c r="I3691" s="350" t="s">
        <v>12</v>
      </c>
      <c r="J3691" s="351">
        <f t="shared" si="57"/>
        <v>87</v>
      </c>
      <c r="K3691" s="351">
        <v>14.5</v>
      </c>
      <c r="L3691" s="3" t="str">
        <f>IFERROR(INDEX(dbOrdini[PREZZO
VINOLUX],MATCH(A3691,dbOrdini[CODICE
ANKER],0)),"")</f>
        <v/>
      </c>
      <c r="M3691" s="347" t="s">
        <v>10533</v>
      </c>
      <c r="N3691" s="15" t="str">
        <f>IFERROR(INDEX(dbOrdini[ORDINE],MATCH(A3691,dbOrdini[CODICE
ANKER]*(dbOrdini[CODICE
SUPPLY]="GEN24"),0)),"")</f>
        <v/>
      </c>
      <c r="O3691" s="352" t="s">
        <v>8</v>
      </c>
      <c r="P3691" s="347" t="s">
        <v>8162</v>
      </c>
    </row>
    <row r="3692" spans="1:16">
      <c r="A3692" s="347" t="s">
        <v>8163</v>
      </c>
      <c r="B3692" s="348">
        <v>0</v>
      </c>
      <c r="C3692" s="347" t="s">
        <v>28152</v>
      </c>
      <c r="D3692" s="347" t="s">
        <v>8164</v>
      </c>
      <c r="E3692" s="347">
        <v>6</v>
      </c>
      <c r="F3692" s="347">
        <v>0.7</v>
      </c>
      <c r="G3692" s="347" t="s">
        <v>11</v>
      </c>
      <c r="H3692" s="349">
        <v>40</v>
      </c>
      <c r="I3692" s="350" t="s">
        <v>12</v>
      </c>
      <c r="J3692" s="351">
        <f t="shared" si="57"/>
        <v>135</v>
      </c>
      <c r="K3692" s="351">
        <v>22.5</v>
      </c>
      <c r="L3692" s="3" t="str">
        <f>IFERROR(INDEX(dbOrdini[PREZZO
VINOLUX],MATCH(A3692,dbOrdini[CODICE
ANKER],0)),"")</f>
        <v/>
      </c>
      <c r="M3692" s="347" t="s">
        <v>10533</v>
      </c>
      <c r="N3692" s="15" t="str">
        <f>IFERROR(INDEX(dbOrdini[ORDINE],MATCH(A3692,dbOrdini[CODICE
ANKER]*(dbOrdini[CODICE
SUPPLY]="GEN24"),0)),"")</f>
        <v/>
      </c>
      <c r="O3692" s="352" t="s">
        <v>8</v>
      </c>
      <c r="P3692" s="347" t="s">
        <v>8165</v>
      </c>
    </row>
    <row r="3693" spans="1:16">
      <c r="A3693" s="347" t="s">
        <v>8166</v>
      </c>
      <c r="B3693" s="348">
        <v>0</v>
      </c>
      <c r="C3693" s="347" t="s">
        <v>28152</v>
      </c>
      <c r="D3693" s="347" t="s">
        <v>8167</v>
      </c>
      <c r="E3693" s="347">
        <v>6</v>
      </c>
      <c r="F3693" s="347">
        <v>0.7</v>
      </c>
      <c r="G3693" s="347" t="s">
        <v>11</v>
      </c>
      <c r="H3693" s="349">
        <v>40</v>
      </c>
      <c r="I3693" s="350" t="s">
        <v>12</v>
      </c>
      <c r="J3693" s="351">
        <f t="shared" si="57"/>
        <v>135</v>
      </c>
      <c r="K3693" s="351">
        <v>22.5</v>
      </c>
      <c r="L3693" s="3" t="str">
        <f>IFERROR(INDEX(dbOrdini[PREZZO
VINOLUX],MATCH(A3693,dbOrdini[CODICE
ANKER],0)),"")</f>
        <v/>
      </c>
      <c r="M3693" s="347" t="s">
        <v>10533</v>
      </c>
      <c r="N3693" s="15" t="str">
        <f>IFERROR(INDEX(dbOrdini[ORDINE],MATCH(A3693,dbOrdini[CODICE
ANKER]*(dbOrdini[CODICE
SUPPLY]="GEN24"),0)),"")</f>
        <v/>
      </c>
      <c r="O3693" s="352" t="s">
        <v>8</v>
      </c>
      <c r="P3693" s="347" t="s">
        <v>8165</v>
      </c>
    </row>
    <row r="3694" spans="1:16">
      <c r="A3694" s="347" t="s">
        <v>8168</v>
      </c>
      <c r="B3694" s="348">
        <v>46</v>
      </c>
      <c r="C3694" s="347" t="s">
        <v>28152</v>
      </c>
      <c r="D3694" s="347" t="s">
        <v>8169</v>
      </c>
      <c r="E3694" s="347">
        <v>6</v>
      </c>
      <c r="F3694" s="347">
        <v>0.7</v>
      </c>
      <c r="G3694" s="347" t="s">
        <v>11</v>
      </c>
      <c r="H3694" s="349">
        <v>43</v>
      </c>
      <c r="I3694" s="350" t="s">
        <v>12</v>
      </c>
      <c r="J3694" s="351">
        <f t="shared" si="57"/>
        <v>225</v>
      </c>
      <c r="K3694" s="351">
        <v>37.5</v>
      </c>
      <c r="L3694" s="3" t="str">
        <f>IFERROR(INDEX(dbOrdini[PREZZO
VINOLUX],MATCH(A3694,dbOrdini[CODICE
ANKER],0)),"")</f>
        <v/>
      </c>
      <c r="M3694" s="347" t="s">
        <v>10541</v>
      </c>
      <c r="N3694" s="15" t="str">
        <f>IFERROR(INDEX(dbOrdini[ORDINE],MATCH(A3694,dbOrdini[CODICE
ANKER]*(dbOrdini[CODICE
SUPPLY]="GEN24"),0)),"")</f>
        <v/>
      </c>
      <c r="O3694" s="352" t="s">
        <v>8</v>
      </c>
      <c r="P3694" s="347" t="s">
        <v>8170</v>
      </c>
    </row>
    <row r="3695" spans="1:16">
      <c r="A3695" s="347" t="s">
        <v>8171</v>
      </c>
      <c r="B3695" s="348">
        <v>0</v>
      </c>
      <c r="C3695" s="347" t="s">
        <v>28152</v>
      </c>
      <c r="D3695" s="347" t="s">
        <v>8172</v>
      </c>
      <c r="E3695" s="347">
        <v>6</v>
      </c>
      <c r="F3695" s="347">
        <v>0.5</v>
      </c>
      <c r="G3695" s="347" t="s">
        <v>11</v>
      </c>
      <c r="H3695" s="349">
        <v>4.9000000000000004</v>
      </c>
      <c r="I3695" s="350" t="s">
        <v>12</v>
      </c>
      <c r="J3695" s="351">
        <f t="shared" si="57"/>
        <v>9.8999999999999986</v>
      </c>
      <c r="K3695" s="351">
        <v>1.65</v>
      </c>
      <c r="L3695" s="3" t="str">
        <f>IFERROR(INDEX(dbOrdini[PREZZO
VINOLUX],MATCH(A3695,dbOrdini[CODICE
ANKER],0)),"")</f>
        <v/>
      </c>
      <c r="M3695" s="347" t="s">
        <v>28306</v>
      </c>
      <c r="N3695" s="15" t="str">
        <f>IFERROR(INDEX(dbOrdini[ORDINE],MATCH(A3695,dbOrdini[CODICE
ANKER]*(dbOrdini[CODICE
SUPPLY]="GEN24"),0)),"")</f>
        <v/>
      </c>
      <c r="O3695" s="352" t="s">
        <v>8</v>
      </c>
      <c r="P3695" s="347" t="s">
        <v>8173</v>
      </c>
    </row>
    <row r="3696" spans="1:16">
      <c r="A3696" s="347" t="s">
        <v>8174</v>
      </c>
      <c r="B3696" s="348">
        <v>0</v>
      </c>
      <c r="C3696" s="347" t="s">
        <v>28152</v>
      </c>
      <c r="D3696" s="347" t="s">
        <v>8175</v>
      </c>
      <c r="E3696" s="347">
        <v>6</v>
      </c>
      <c r="F3696" s="347">
        <v>0.7</v>
      </c>
      <c r="G3696" s="347" t="s">
        <v>11</v>
      </c>
      <c r="H3696" s="349">
        <v>40</v>
      </c>
      <c r="I3696" s="350" t="s">
        <v>12</v>
      </c>
      <c r="J3696" s="351">
        <f t="shared" si="57"/>
        <v>47.099999999999994</v>
      </c>
      <c r="K3696" s="351">
        <v>7.85</v>
      </c>
      <c r="L3696" s="3" t="str">
        <f>IFERROR(INDEX(dbOrdini[PREZZO
VINOLUX],MATCH(A3696,dbOrdini[CODICE
ANKER],0)),"")</f>
        <v/>
      </c>
      <c r="M3696" s="347" t="s">
        <v>10541</v>
      </c>
      <c r="N3696" s="15" t="str">
        <f>IFERROR(INDEX(dbOrdini[ORDINE],MATCH(A3696,dbOrdini[CODICE
ANKER]*(dbOrdini[CODICE
SUPPLY]="GEN24"),0)),"")</f>
        <v/>
      </c>
      <c r="O3696" s="352" t="s">
        <v>8</v>
      </c>
      <c r="P3696" s="347" t="s">
        <v>8176</v>
      </c>
    </row>
    <row r="3697" spans="1:16">
      <c r="A3697" s="347" t="s">
        <v>29039</v>
      </c>
      <c r="B3697" s="348">
        <v>0</v>
      </c>
      <c r="C3697" s="347" t="s">
        <v>28152</v>
      </c>
      <c r="D3697" s="347" t="s">
        <v>29040</v>
      </c>
      <c r="E3697" s="347">
        <v>6</v>
      </c>
      <c r="F3697" s="347">
        <v>0.7</v>
      </c>
      <c r="G3697" s="347" t="s">
        <v>11</v>
      </c>
      <c r="H3697" s="349">
        <v>40</v>
      </c>
      <c r="I3697" s="350" t="s">
        <v>12</v>
      </c>
      <c r="J3697" s="351">
        <f t="shared" si="57"/>
        <v>83.4</v>
      </c>
      <c r="K3697" s="351">
        <v>13.9</v>
      </c>
      <c r="L3697" s="3" t="str">
        <f>IFERROR(INDEX(dbOrdini[PREZZO
VINOLUX],MATCH(A3697,dbOrdini[CODICE
ANKER],0)),"")</f>
        <v/>
      </c>
      <c r="M3697" s="347" t="s">
        <v>10549</v>
      </c>
      <c r="N3697" s="15" t="str">
        <f>IFERROR(INDEX(dbOrdini[ORDINE],MATCH(A3697,dbOrdini[CODICE
ANKER]*(dbOrdini[CODICE
SUPPLY]="GEN24"),0)),"")</f>
        <v/>
      </c>
      <c r="O3697" s="352" t="s">
        <v>8</v>
      </c>
      <c r="P3697" s="347" t="s">
        <v>29041</v>
      </c>
    </row>
    <row r="3698" spans="1:16">
      <c r="A3698" s="347" t="s">
        <v>8177</v>
      </c>
      <c r="B3698" s="348">
        <v>0</v>
      </c>
      <c r="C3698" s="347" t="s">
        <v>28152</v>
      </c>
      <c r="D3698" s="347" t="s">
        <v>8178</v>
      </c>
      <c r="E3698" s="347">
        <v>6</v>
      </c>
      <c r="F3698" s="347">
        <v>0.7</v>
      </c>
      <c r="G3698" s="347" t="s">
        <v>11</v>
      </c>
      <c r="H3698" s="349">
        <v>45.3</v>
      </c>
      <c r="I3698" s="350" t="s">
        <v>12</v>
      </c>
      <c r="J3698" s="351">
        <f t="shared" si="57"/>
        <v>99</v>
      </c>
      <c r="K3698" s="351">
        <v>16.5</v>
      </c>
      <c r="L3698" s="3" t="str">
        <f>IFERROR(INDEX(dbOrdini[PREZZO
VINOLUX],MATCH(A3698,dbOrdini[CODICE
ANKER],0)),"")</f>
        <v/>
      </c>
      <c r="M3698" s="347" t="s">
        <v>10549</v>
      </c>
      <c r="N3698" s="15" t="str">
        <f>IFERROR(INDEX(dbOrdini[ORDINE],MATCH(A3698,dbOrdini[CODICE
ANKER]*(dbOrdini[CODICE
SUPPLY]="GEN24"),0)),"")</f>
        <v/>
      </c>
      <c r="O3698" s="352" t="s">
        <v>8</v>
      </c>
      <c r="P3698" s="347" t="s">
        <v>8179</v>
      </c>
    </row>
    <row r="3699" spans="1:16">
      <c r="A3699" s="347" t="s">
        <v>29042</v>
      </c>
      <c r="B3699" s="348">
        <v>0</v>
      </c>
      <c r="C3699" s="347" t="s">
        <v>28337</v>
      </c>
      <c r="D3699" s="347" t="s">
        <v>29043</v>
      </c>
      <c r="E3699" s="347">
        <v>24</v>
      </c>
      <c r="F3699" s="347">
        <v>0.25</v>
      </c>
      <c r="G3699" s="347" t="s">
        <v>11</v>
      </c>
      <c r="H3699" s="349">
        <v>0</v>
      </c>
      <c r="I3699" s="350" t="s">
        <v>12</v>
      </c>
      <c r="J3699" s="351">
        <f t="shared" si="57"/>
        <v>24</v>
      </c>
      <c r="K3699" s="351">
        <v>1</v>
      </c>
      <c r="L3699" s="3" t="str">
        <f>IFERROR(INDEX(dbOrdini[PREZZO
VINOLUX],MATCH(A3699,dbOrdini[CODICE
ANKER],0)),"")</f>
        <v/>
      </c>
      <c r="M3699" s="347" t="s">
        <v>28153</v>
      </c>
      <c r="N3699" s="15" t="str">
        <f>IFERROR(INDEX(dbOrdini[ORDINE],MATCH(A3699,dbOrdini[CODICE
ANKER]*(dbOrdini[CODICE
SUPPLY]="GEN24"),0)),"")</f>
        <v/>
      </c>
      <c r="O3699" s="352" t="s">
        <v>8</v>
      </c>
      <c r="P3699" s="347" t="s">
        <v>29044</v>
      </c>
    </row>
    <row r="3700" spans="1:16">
      <c r="A3700" s="347" t="s">
        <v>8180</v>
      </c>
      <c r="B3700" s="348">
        <v>0</v>
      </c>
      <c r="C3700" s="347" t="s">
        <v>28152</v>
      </c>
      <c r="D3700" s="347" t="s">
        <v>8181</v>
      </c>
      <c r="E3700" s="347">
        <v>24</v>
      </c>
      <c r="F3700" s="347">
        <v>0.25</v>
      </c>
      <c r="G3700" s="347" t="s">
        <v>11262</v>
      </c>
      <c r="H3700" s="349">
        <v>0</v>
      </c>
      <c r="I3700" s="350" t="s">
        <v>12</v>
      </c>
      <c r="J3700" s="351">
        <f t="shared" si="57"/>
        <v>25.200000000000003</v>
      </c>
      <c r="K3700" s="351">
        <v>1.05</v>
      </c>
      <c r="L3700" s="3" t="str">
        <f>IFERROR(INDEX(dbOrdini[PREZZO
VINOLUX],MATCH(A3700,dbOrdini[CODICE
ANKER],0)),"")</f>
        <v/>
      </c>
      <c r="M3700" s="347" t="s">
        <v>28153</v>
      </c>
      <c r="N3700" s="15" t="str">
        <f>IFERROR(INDEX(dbOrdini[ORDINE],MATCH(A3700,dbOrdini[CODICE
ANKER]*(dbOrdini[CODICE
SUPPLY]="GEN24"),0)),"")</f>
        <v/>
      </c>
      <c r="O3700" s="352" t="s">
        <v>8</v>
      </c>
      <c r="P3700" s="347" t="s">
        <v>8182</v>
      </c>
    </row>
    <row r="3701" spans="1:16">
      <c r="A3701" s="347" t="s">
        <v>8183</v>
      </c>
      <c r="B3701" s="348">
        <v>1</v>
      </c>
      <c r="C3701" s="347" t="s">
        <v>28152</v>
      </c>
      <c r="D3701" s="347" t="s">
        <v>8184</v>
      </c>
      <c r="E3701" s="347">
        <v>6</v>
      </c>
      <c r="F3701" s="347">
        <v>0.7</v>
      </c>
      <c r="G3701" s="347" t="s">
        <v>11</v>
      </c>
      <c r="H3701" s="349">
        <v>58.4</v>
      </c>
      <c r="I3701" s="350" t="s">
        <v>12</v>
      </c>
      <c r="J3701" s="351">
        <f t="shared" si="57"/>
        <v>450</v>
      </c>
      <c r="K3701" s="351">
        <v>75</v>
      </c>
      <c r="L3701" s="3" t="str">
        <f>IFERROR(INDEX(dbOrdini[PREZZO
VINOLUX],MATCH(A3701,dbOrdini[CODICE
ANKER],0)),"")</f>
        <v/>
      </c>
      <c r="M3701" s="347" t="s">
        <v>10536</v>
      </c>
      <c r="N3701" s="15" t="str">
        <f>IFERROR(INDEX(dbOrdini[ORDINE],MATCH(A3701,dbOrdini[CODICE
ANKER]*(dbOrdini[CODICE
SUPPLY]="GEN24"),0)),"")</f>
        <v/>
      </c>
      <c r="O3701" s="352" t="s">
        <v>8</v>
      </c>
      <c r="P3701" s="347" t="s">
        <v>16</v>
      </c>
    </row>
    <row r="3702" spans="1:16">
      <c r="A3702" s="347" t="s">
        <v>8185</v>
      </c>
      <c r="B3702" s="348">
        <v>32</v>
      </c>
      <c r="C3702" s="347" t="s">
        <v>28152</v>
      </c>
      <c r="D3702" s="347" t="s">
        <v>8186</v>
      </c>
      <c r="E3702" s="347">
        <v>3</v>
      </c>
      <c r="F3702" s="347">
        <v>0.7</v>
      </c>
      <c r="G3702" s="347" t="s">
        <v>11</v>
      </c>
      <c r="H3702" s="349">
        <v>40</v>
      </c>
      <c r="I3702" s="350" t="s">
        <v>12</v>
      </c>
      <c r="J3702" s="351">
        <f t="shared" si="57"/>
        <v>83.550000000000011</v>
      </c>
      <c r="K3702" s="351">
        <v>27.85</v>
      </c>
      <c r="L3702" s="3" t="str">
        <f>IFERROR(INDEX(dbOrdini[PREZZO
VINOLUX],MATCH(A3702,dbOrdini[CODICE
ANKER],0)),"")</f>
        <v/>
      </c>
      <c r="M3702" s="347" t="s">
        <v>10560</v>
      </c>
      <c r="N3702" s="15" t="str">
        <f>IFERROR(INDEX(dbOrdini[ORDINE],MATCH(A3702,dbOrdini[CODICE
ANKER]*(dbOrdini[CODICE
SUPPLY]="GEN24"),0)),"")</f>
        <v/>
      </c>
      <c r="O3702" s="352" t="s">
        <v>8</v>
      </c>
      <c r="P3702" s="347" t="s">
        <v>8187</v>
      </c>
    </row>
    <row r="3703" spans="1:16">
      <c r="A3703" s="347" t="s">
        <v>29045</v>
      </c>
      <c r="B3703" s="348">
        <v>0</v>
      </c>
      <c r="C3703" s="347" t="s">
        <v>28152</v>
      </c>
      <c r="D3703" s="347" t="s">
        <v>29046</v>
      </c>
      <c r="E3703" s="347">
        <v>3</v>
      </c>
      <c r="F3703" s="347">
        <v>0.7</v>
      </c>
      <c r="G3703" s="347" t="s">
        <v>11</v>
      </c>
      <c r="H3703" s="349">
        <v>40</v>
      </c>
      <c r="I3703" s="350" t="s">
        <v>12</v>
      </c>
      <c r="J3703" s="351">
        <f t="shared" si="57"/>
        <v>144</v>
      </c>
      <c r="K3703" s="351">
        <v>48</v>
      </c>
      <c r="L3703" s="3" t="str">
        <f>IFERROR(INDEX(dbOrdini[PREZZO
VINOLUX],MATCH(A3703,dbOrdini[CODICE
ANKER],0)),"")</f>
        <v/>
      </c>
      <c r="M3703" s="347" t="s">
        <v>10560</v>
      </c>
      <c r="N3703" s="15" t="str">
        <f>IFERROR(INDEX(dbOrdini[ORDINE],MATCH(A3703,dbOrdini[CODICE
ANKER]*(dbOrdini[CODICE
SUPPLY]="GEN24"),0)),"")</f>
        <v/>
      </c>
      <c r="O3703" s="352" t="s">
        <v>8</v>
      </c>
      <c r="P3703" s="347" t="s">
        <v>29047</v>
      </c>
    </row>
    <row r="3704" spans="1:16">
      <c r="A3704" s="347" t="s">
        <v>8188</v>
      </c>
      <c r="B3704" s="348">
        <v>17</v>
      </c>
      <c r="C3704" s="347" t="s">
        <v>28152</v>
      </c>
      <c r="D3704" s="347" t="s">
        <v>8189</v>
      </c>
      <c r="E3704" s="347">
        <v>3</v>
      </c>
      <c r="F3704" s="347">
        <v>0.7</v>
      </c>
      <c r="G3704" s="347" t="s">
        <v>11262</v>
      </c>
      <c r="H3704" s="349">
        <v>46</v>
      </c>
      <c r="I3704" s="350" t="s">
        <v>12</v>
      </c>
      <c r="J3704" s="351">
        <f t="shared" si="57"/>
        <v>148.5</v>
      </c>
      <c r="K3704" s="351">
        <v>49.5</v>
      </c>
      <c r="L3704" s="3" t="str">
        <f>IFERROR(INDEX(dbOrdini[PREZZO
VINOLUX],MATCH(A3704,dbOrdini[CODICE
ANKER],0)),"")</f>
        <v/>
      </c>
      <c r="M3704" s="347" t="s">
        <v>10560</v>
      </c>
      <c r="N3704" s="15" t="str">
        <f>IFERROR(INDEX(dbOrdini[ORDINE],MATCH(A3704,dbOrdini[CODICE
ANKER]*(dbOrdini[CODICE
SUPPLY]="GEN24"),0)),"")</f>
        <v/>
      </c>
      <c r="O3704" s="352" t="s">
        <v>8</v>
      </c>
      <c r="P3704" s="347" t="s">
        <v>8190</v>
      </c>
    </row>
    <row r="3705" spans="1:16">
      <c r="A3705" s="347" t="s">
        <v>8191</v>
      </c>
      <c r="B3705" s="348">
        <v>0</v>
      </c>
      <c r="C3705" s="347" t="s">
        <v>28152</v>
      </c>
      <c r="D3705" s="347" t="s">
        <v>8192</v>
      </c>
      <c r="E3705" s="347">
        <v>3</v>
      </c>
      <c r="F3705" s="347">
        <v>0.7</v>
      </c>
      <c r="G3705" s="347" t="s">
        <v>11</v>
      </c>
      <c r="H3705" s="349">
        <v>46</v>
      </c>
      <c r="I3705" s="350" t="s">
        <v>12</v>
      </c>
      <c r="J3705" s="351">
        <f t="shared" si="57"/>
        <v>435</v>
      </c>
      <c r="K3705" s="351">
        <v>145</v>
      </c>
      <c r="L3705" s="3" t="str">
        <f>IFERROR(INDEX(dbOrdini[PREZZO
VINOLUX],MATCH(A3705,dbOrdini[CODICE
ANKER],0)),"")</f>
        <v/>
      </c>
      <c r="M3705" s="347" t="s">
        <v>10560</v>
      </c>
      <c r="N3705" s="15" t="str">
        <f>IFERROR(INDEX(dbOrdini[ORDINE],MATCH(A3705,dbOrdini[CODICE
ANKER]*(dbOrdini[CODICE
SUPPLY]="GEN24"),0)),"")</f>
        <v/>
      </c>
      <c r="O3705" s="352" t="s">
        <v>8</v>
      </c>
      <c r="P3705" s="347" t="s">
        <v>8193</v>
      </c>
    </row>
    <row r="3706" spans="1:16">
      <c r="A3706" s="347" t="s">
        <v>8194</v>
      </c>
      <c r="B3706" s="348">
        <v>112</v>
      </c>
      <c r="C3706" s="347" t="s">
        <v>28152</v>
      </c>
      <c r="D3706" s="347" t="s">
        <v>8195</v>
      </c>
      <c r="E3706" s="347">
        <v>3</v>
      </c>
      <c r="F3706" s="347">
        <v>0.7</v>
      </c>
      <c r="G3706" s="347" t="s">
        <v>11</v>
      </c>
      <c r="H3706" s="349">
        <v>46</v>
      </c>
      <c r="I3706" s="350" t="s">
        <v>12</v>
      </c>
      <c r="J3706" s="351">
        <f t="shared" si="57"/>
        <v>118.5</v>
      </c>
      <c r="K3706" s="351">
        <v>39.5</v>
      </c>
      <c r="L3706" s="3" t="str">
        <f>IFERROR(INDEX(dbOrdini[PREZZO
VINOLUX],MATCH(A3706,dbOrdini[CODICE
ANKER],0)),"")</f>
        <v/>
      </c>
      <c r="M3706" s="347" t="s">
        <v>10536</v>
      </c>
      <c r="N3706" s="15" t="str">
        <f>IFERROR(INDEX(dbOrdini[ORDINE],MATCH(A3706,dbOrdini[CODICE
ANKER]*(dbOrdini[CODICE
SUPPLY]="GEN24"),0)),"")</f>
        <v/>
      </c>
      <c r="O3706" s="352" t="s">
        <v>8</v>
      </c>
      <c r="P3706" s="347" t="s">
        <v>8196</v>
      </c>
    </row>
    <row r="3707" spans="1:16">
      <c r="A3707" s="347" t="s">
        <v>29048</v>
      </c>
      <c r="B3707" s="348">
        <v>0</v>
      </c>
      <c r="C3707" s="347" t="s">
        <v>28152</v>
      </c>
      <c r="D3707" s="347" t="s">
        <v>26334</v>
      </c>
      <c r="E3707" s="347">
        <v>48</v>
      </c>
      <c r="F3707" s="347">
        <v>0.05</v>
      </c>
      <c r="G3707" s="347" t="s">
        <v>11</v>
      </c>
      <c r="H3707" s="349">
        <v>40</v>
      </c>
      <c r="I3707" s="350" t="s">
        <v>12</v>
      </c>
      <c r="J3707" s="351">
        <f t="shared" si="57"/>
        <v>115.19999999999999</v>
      </c>
      <c r="K3707" s="351">
        <v>2.4</v>
      </c>
      <c r="L3707" s="3" t="str">
        <f>IFERROR(INDEX(dbOrdini[PREZZO
VINOLUX],MATCH(A3707,dbOrdini[CODICE
ANKER],0)),"")</f>
        <v/>
      </c>
      <c r="M3707" s="347" t="s">
        <v>10535</v>
      </c>
      <c r="N3707" s="15" t="str">
        <f>IFERROR(INDEX(dbOrdini[ORDINE],MATCH(A3707,dbOrdini[CODICE
ANKER]*(dbOrdini[CODICE
SUPPLY]="GEN24"),0)),"")</f>
        <v/>
      </c>
      <c r="O3707" s="352" t="s">
        <v>8</v>
      </c>
      <c r="P3707" s="347" t="s">
        <v>29049</v>
      </c>
    </row>
    <row r="3708" spans="1:16">
      <c r="A3708" s="347" t="s">
        <v>8197</v>
      </c>
      <c r="B3708" s="348">
        <v>1</v>
      </c>
      <c r="C3708" s="347" t="s">
        <v>28152</v>
      </c>
      <c r="D3708" s="347" t="s">
        <v>8198</v>
      </c>
      <c r="E3708" s="347">
        <v>4</v>
      </c>
      <c r="F3708" s="347">
        <v>0.7</v>
      </c>
      <c r="G3708" s="347" t="s">
        <v>11262</v>
      </c>
      <c r="H3708" s="349">
        <v>40</v>
      </c>
      <c r="I3708" s="350" t="s">
        <v>12</v>
      </c>
      <c r="J3708" s="351">
        <f t="shared" si="57"/>
        <v>87.2</v>
      </c>
      <c r="K3708" s="351">
        <v>21.8</v>
      </c>
      <c r="L3708" s="3" t="str">
        <f>IFERROR(INDEX(dbOrdini[PREZZO
VINOLUX],MATCH(A3708,dbOrdini[CODICE
ANKER],0)),"")</f>
        <v/>
      </c>
      <c r="M3708" s="347" t="s">
        <v>10535</v>
      </c>
      <c r="N3708" s="15" t="str">
        <f>IFERROR(INDEX(dbOrdini[ORDINE],MATCH(A3708,dbOrdini[CODICE
ANKER]*(dbOrdini[CODICE
SUPPLY]="GEN24"),0)),"")</f>
        <v/>
      </c>
      <c r="O3708" s="352" t="s">
        <v>8</v>
      </c>
      <c r="P3708" s="347" t="s">
        <v>8199</v>
      </c>
    </row>
    <row r="3709" spans="1:16">
      <c r="A3709" s="347" t="s">
        <v>8200</v>
      </c>
      <c r="B3709" s="348">
        <v>0</v>
      </c>
      <c r="C3709" s="347" t="s">
        <v>28152</v>
      </c>
      <c r="D3709" s="347" t="s">
        <v>8201</v>
      </c>
      <c r="E3709" s="347">
        <v>4</v>
      </c>
      <c r="F3709" s="347">
        <v>0.7</v>
      </c>
      <c r="G3709" s="347" t="s">
        <v>11</v>
      </c>
      <c r="H3709" s="349">
        <v>40</v>
      </c>
      <c r="I3709" s="350" t="s">
        <v>12</v>
      </c>
      <c r="J3709" s="351">
        <f t="shared" si="57"/>
        <v>58</v>
      </c>
      <c r="K3709" s="351">
        <v>14.5</v>
      </c>
      <c r="L3709" s="3" t="str">
        <f>IFERROR(INDEX(dbOrdini[PREZZO
VINOLUX],MATCH(A3709,dbOrdini[CODICE
ANKER],0)),"")</f>
        <v/>
      </c>
      <c r="M3709" s="347" t="s">
        <v>10535</v>
      </c>
      <c r="N3709" s="15" t="str">
        <f>IFERROR(INDEX(dbOrdini[ORDINE],MATCH(A3709,dbOrdini[CODICE
ANKER]*(dbOrdini[CODICE
SUPPLY]="GEN24"),0)),"")</f>
        <v/>
      </c>
      <c r="O3709" s="352" t="s">
        <v>8</v>
      </c>
      <c r="P3709" s="347" t="s">
        <v>8202</v>
      </c>
    </row>
    <row r="3710" spans="1:16">
      <c r="A3710" s="347" t="s">
        <v>8203</v>
      </c>
      <c r="B3710" s="348">
        <v>46</v>
      </c>
      <c r="C3710" s="347" t="s">
        <v>28152</v>
      </c>
      <c r="D3710" s="347" t="s">
        <v>8204</v>
      </c>
      <c r="E3710" s="347">
        <v>4</v>
      </c>
      <c r="F3710" s="347">
        <v>0.7</v>
      </c>
      <c r="G3710" s="347" t="s">
        <v>11262</v>
      </c>
      <c r="H3710" s="349">
        <v>40</v>
      </c>
      <c r="I3710" s="350" t="s">
        <v>12</v>
      </c>
      <c r="J3710" s="351">
        <f t="shared" si="57"/>
        <v>110</v>
      </c>
      <c r="K3710" s="351">
        <v>27.5</v>
      </c>
      <c r="L3710" s="3" t="str">
        <f>IFERROR(INDEX(dbOrdini[PREZZO
VINOLUX],MATCH(A3710,dbOrdini[CODICE
ANKER],0)),"")</f>
        <v/>
      </c>
      <c r="M3710" s="347" t="s">
        <v>10535</v>
      </c>
      <c r="N3710" s="15" t="str">
        <f>IFERROR(INDEX(dbOrdini[ORDINE],MATCH(A3710,dbOrdini[CODICE
ANKER]*(dbOrdini[CODICE
SUPPLY]="GEN24"),0)),"")</f>
        <v/>
      </c>
      <c r="O3710" s="352" t="s">
        <v>8</v>
      </c>
      <c r="P3710" s="347" t="s">
        <v>8205</v>
      </c>
    </row>
    <row r="3711" spans="1:16">
      <c r="A3711" s="347" t="s">
        <v>10832</v>
      </c>
      <c r="B3711" s="348">
        <v>92</v>
      </c>
      <c r="C3711" s="347" t="s">
        <v>28152</v>
      </c>
      <c r="D3711" s="347" t="s">
        <v>10833</v>
      </c>
      <c r="E3711" s="347">
        <v>6</v>
      </c>
      <c r="F3711" s="347">
        <v>1</v>
      </c>
      <c r="G3711" s="347" t="s">
        <v>11</v>
      </c>
      <c r="H3711" s="349">
        <v>40</v>
      </c>
      <c r="I3711" s="350" t="s">
        <v>12</v>
      </c>
      <c r="J3711" s="351">
        <f t="shared" si="57"/>
        <v>255</v>
      </c>
      <c r="K3711" s="351">
        <v>42.5</v>
      </c>
      <c r="L3711" s="3" t="str">
        <f>IFERROR(INDEX(dbOrdini[PREZZO
VINOLUX],MATCH(A3711,dbOrdini[CODICE
ANKER],0)),"")</f>
        <v/>
      </c>
      <c r="M3711" s="347" t="s">
        <v>10548</v>
      </c>
      <c r="N3711" s="15" t="str">
        <f>IFERROR(INDEX(dbOrdini[ORDINE],MATCH(A3711,dbOrdini[CODICE
ANKER]*(dbOrdini[CODICE
SUPPLY]="GEN24"),0)),"")</f>
        <v/>
      </c>
      <c r="O3711" s="352" t="s">
        <v>8</v>
      </c>
      <c r="P3711" s="347" t="s">
        <v>11949</v>
      </c>
    </row>
    <row r="3712" spans="1:16">
      <c r="A3712" s="347" t="s">
        <v>8206</v>
      </c>
      <c r="B3712" s="348">
        <v>338</v>
      </c>
      <c r="C3712" s="347" t="s">
        <v>28152</v>
      </c>
      <c r="D3712" s="347" t="s">
        <v>8207</v>
      </c>
      <c r="E3712" s="347">
        <v>6</v>
      </c>
      <c r="F3712" s="347">
        <v>0.7</v>
      </c>
      <c r="G3712" s="347" t="s">
        <v>11</v>
      </c>
      <c r="H3712" s="349">
        <v>40</v>
      </c>
      <c r="I3712" s="350" t="s">
        <v>12</v>
      </c>
      <c r="J3712" s="351">
        <f t="shared" si="57"/>
        <v>237</v>
      </c>
      <c r="K3712" s="351">
        <v>39.5</v>
      </c>
      <c r="L3712" s="3" t="str">
        <f>IFERROR(INDEX(dbOrdini[PREZZO
VINOLUX],MATCH(A3712,dbOrdini[CODICE
ANKER],0)),"")</f>
        <v/>
      </c>
      <c r="M3712" s="347" t="s">
        <v>10548</v>
      </c>
      <c r="N3712" s="15" t="str">
        <f>IFERROR(INDEX(dbOrdini[ORDINE],MATCH(A3712,dbOrdini[CODICE
ANKER]*(dbOrdini[CODICE
SUPPLY]="GEN24"),0)),"")</f>
        <v/>
      </c>
      <c r="O3712" s="352" t="s">
        <v>8</v>
      </c>
      <c r="P3712" s="347" t="s">
        <v>8208</v>
      </c>
    </row>
    <row r="3713" spans="1:16">
      <c r="A3713" s="347" t="s">
        <v>8209</v>
      </c>
      <c r="B3713" s="348">
        <v>0</v>
      </c>
      <c r="C3713" s="347" t="s">
        <v>28152</v>
      </c>
      <c r="D3713" s="347" t="s">
        <v>8210</v>
      </c>
      <c r="E3713" s="347">
        <v>1</v>
      </c>
      <c r="F3713" s="347">
        <v>0.7</v>
      </c>
      <c r="G3713" s="347" t="s">
        <v>11</v>
      </c>
      <c r="H3713" s="349">
        <v>40</v>
      </c>
      <c r="I3713" s="350" t="s">
        <v>12</v>
      </c>
      <c r="J3713" s="351">
        <f t="shared" si="57"/>
        <v>2350</v>
      </c>
      <c r="K3713" s="351">
        <v>2350</v>
      </c>
      <c r="L3713" s="3" t="str">
        <f>IFERROR(INDEX(dbOrdini[PREZZO
VINOLUX],MATCH(A3713,dbOrdini[CODICE
ANKER],0)),"")</f>
        <v/>
      </c>
      <c r="M3713" s="347" t="s">
        <v>10548</v>
      </c>
      <c r="N3713" s="15" t="str">
        <f>IFERROR(INDEX(dbOrdini[ORDINE],MATCH(A3713,dbOrdini[CODICE
ANKER]*(dbOrdini[CODICE
SUPPLY]="GEN24"),0)),"")</f>
        <v/>
      </c>
      <c r="O3713" s="352" t="s">
        <v>8</v>
      </c>
      <c r="P3713" s="347" t="s">
        <v>8211</v>
      </c>
    </row>
    <row r="3714" spans="1:16">
      <c r="A3714" s="347" t="s">
        <v>10888</v>
      </c>
      <c r="B3714" s="348">
        <v>6</v>
      </c>
      <c r="C3714" s="347" t="s">
        <v>28152</v>
      </c>
      <c r="D3714" s="347" t="s">
        <v>8210</v>
      </c>
      <c r="E3714" s="347">
        <v>3</v>
      </c>
      <c r="F3714" s="347">
        <v>0.7</v>
      </c>
      <c r="G3714" s="347" t="s">
        <v>11</v>
      </c>
      <c r="H3714" s="349">
        <v>40</v>
      </c>
      <c r="I3714" s="350" t="s">
        <v>12</v>
      </c>
      <c r="J3714" s="351">
        <f t="shared" si="57"/>
        <v>7050</v>
      </c>
      <c r="K3714" s="351">
        <v>2350</v>
      </c>
      <c r="L3714" s="3" t="str">
        <f>IFERROR(INDEX(dbOrdini[PREZZO
VINOLUX],MATCH(A3714,dbOrdini[CODICE
ANKER],0)),"")</f>
        <v/>
      </c>
      <c r="M3714" s="347" t="s">
        <v>10548</v>
      </c>
      <c r="N3714" s="15" t="str">
        <f>IFERROR(INDEX(dbOrdini[ORDINE],MATCH(A3714,dbOrdini[CODICE
ANKER]*(dbOrdini[CODICE
SUPPLY]="GEN24"),0)),"")</f>
        <v/>
      </c>
      <c r="O3714" s="352" t="s">
        <v>8</v>
      </c>
      <c r="P3714" s="347" t="s">
        <v>8211</v>
      </c>
    </row>
    <row r="3715" spans="1:16">
      <c r="A3715" s="347" t="s">
        <v>8212</v>
      </c>
      <c r="B3715" s="348">
        <v>2445</v>
      </c>
      <c r="C3715" s="347" t="s">
        <v>28152</v>
      </c>
      <c r="D3715" s="347" t="s">
        <v>8213</v>
      </c>
      <c r="E3715" s="347">
        <v>12</v>
      </c>
      <c r="F3715" s="347">
        <v>0.7</v>
      </c>
      <c r="G3715" s="347" t="s">
        <v>11</v>
      </c>
      <c r="H3715" s="349">
        <v>40</v>
      </c>
      <c r="I3715" s="350" t="s">
        <v>12</v>
      </c>
      <c r="J3715" s="351">
        <f t="shared" si="57"/>
        <v>324</v>
      </c>
      <c r="K3715" s="351">
        <v>27</v>
      </c>
      <c r="L3715" s="3" t="str">
        <f>IFERROR(INDEX(dbOrdini[PREZZO
VINOLUX],MATCH(A3715,dbOrdini[CODICE
ANKER],0)),"")</f>
        <v/>
      </c>
      <c r="M3715" s="347" t="s">
        <v>10548</v>
      </c>
      <c r="N3715" s="15" t="str">
        <f>IFERROR(INDEX(dbOrdini[ORDINE],MATCH(A3715,dbOrdini[CODICE
ANKER]*(dbOrdini[CODICE
SUPPLY]="GEN24"),0)),"")</f>
        <v/>
      </c>
      <c r="O3715" s="352" t="s">
        <v>8</v>
      </c>
      <c r="P3715" s="347" t="s">
        <v>8214</v>
      </c>
    </row>
    <row r="3716" spans="1:16">
      <c r="A3716" s="347" t="s">
        <v>8215</v>
      </c>
      <c r="B3716" s="348">
        <v>212</v>
      </c>
      <c r="C3716" s="347" t="s">
        <v>28152</v>
      </c>
      <c r="D3716" s="347" t="s">
        <v>8213</v>
      </c>
      <c r="E3716" s="347">
        <v>6</v>
      </c>
      <c r="F3716" s="347">
        <v>0.7</v>
      </c>
      <c r="G3716" s="347" t="s">
        <v>11</v>
      </c>
      <c r="H3716" s="349">
        <v>40</v>
      </c>
      <c r="I3716" s="350" t="s">
        <v>12</v>
      </c>
      <c r="J3716" s="351">
        <f t="shared" si="57"/>
        <v>162</v>
      </c>
      <c r="K3716" s="351">
        <v>27</v>
      </c>
      <c r="L3716" s="3">
        <f>IFERROR(INDEX(dbOrdini[PREZZO
VINOLUX],MATCH(A3716,dbOrdini[CODICE
ANKER],0)),"")</f>
        <v>35.75</v>
      </c>
      <c r="M3716" s="347" t="s">
        <v>10548</v>
      </c>
      <c r="N3716" s="15" t="str">
        <f>IFERROR(INDEX(dbOrdini[ORDINE],MATCH(A3716,dbOrdini[CODICE
ANKER]*(dbOrdini[CODICE
SUPPLY]="GEN24"),0)),"")</f>
        <v/>
      </c>
      <c r="O3716" s="352" t="s">
        <v>8</v>
      </c>
      <c r="P3716" s="347" t="s">
        <v>8214</v>
      </c>
    </row>
    <row r="3717" spans="1:16">
      <c r="A3717" s="347" t="s">
        <v>8216</v>
      </c>
      <c r="B3717" s="348">
        <v>600</v>
      </c>
      <c r="C3717" s="347" t="s">
        <v>28152</v>
      </c>
      <c r="D3717" s="347" t="s">
        <v>8213</v>
      </c>
      <c r="E3717" s="347">
        <v>12</v>
      </c>
      <c r="F3717" s="347">
        <v>1</v>
      </c>
      <c r="G3717" s="347" t="s">
        <v>11</v>
      </c>
      <c r="H3717" s="349">
        <v>40</v>
      </c>
      <c r="I3717" s="350" t="s">
        <v>12</v>
      </c>
      <c r="J3717" s="351">
        <f t="shared" si="57"/>
        <v>486</v>
      </c>
      <c r="K3717" s="351">
        <v>40.5</v>
      </c>
      <c r="L3717" s="3" t="str">
        <f>IFERROR(INDEX(dbOrdini[PREZZO
VINOLUX],MATCH(A3717,dbOrdini[CODICE
ANKER],0)),"")</f>
        <v/>
      </c>
      <c r="M3717" s="347" t="s">
        <v>10548</v>
      </c>
      <c r="N3717" s="15" t="str">
        <f>IFERROR(INDEX(dbOrdini[ORDINE],MATCH(A3717,dbOrdini[CODICE
ANKER]*(dbOrdini[CODICE
SUPPLY]="GEN24"),0)),"")</f>
        <v/>
      </c>
      <c r="O3717" s="352" t="s">
        <v>8</v>
      </c>
      <c r="P3717" s="347" t="s">
        <v>8217</v>
      </c>
    </row>
    <row r="3718" spans="1:16">
      <c r="A3718" s="347" t="s">
        <v>8218</v>
      </c>
      <c r="B3718" s="348">
        <v>362</v>
      </c>
      <c r="C3718" s="347" t="s">
        <v>28152</v>
      </c>
      <c r="D3718" s="347" t="s">
        <v>8219</v>
      </c>
      <c r="E3718" s="347">
        <v>12</v>
      </c>
      <c r="F3718" s="347">
        <v>1</v>
      </c>
      <c r="G3718" s="347" t="s">
        <v>11</v>
      </c>
      <c r="H3718" s="349">
        <v>40</v>
      </c>
      <c r="I3718" s="350" t="s">
        <v>12</v>
      </c>
      <c r="J3718" s="351">
        <f t="shared" si="57"/>
        <v>534</v>
      </c>
      <c r="K3718" s="351">
        <v>44.5</v>
      </c>
      <c r="L3718" s="3" t="str">
        <f>IFERROR(INDEX(dbOrdini[PREZZO
VINOLUX],MATCH(A3718,dbOrdini[CODICE
ANKER],0)),"")</f>
        <v/>
      </c>
      <c r="M3718" s="347" t="s">
        <v>10548</v>
      </c>
      <c r="N3718" s="15" t="str">
        <f>IFERROR(INDEX(dbOrdini[ORDINE],MATCH(A3718,dbOrdini[CODICE
ANKER]*(dbOrdini[CODICE
SUPPLY]="GEN24"),0)),"")</f>
        <v/>
      </c>
      <c r="O3718" s="352" t="s">
        <v>8</v>
      </c>
      <c r="P3718" s="347" t="s">
        <v>8220</v>
      </c>
    </row>
    <row r="3719" spans="1:16">
      <c r="A3719" s="347" t="s">
        <v>8222</v>
      </c>
      <c r="B3719" s="348">
        <v>9</v>
      </c>
      <c r="C3719" s="347" t="s">
        <v>28152</v>
      </c>
      <c r="D3719" s="347" t="s">
        <v>8223</v>
      </c>
      <c r="E3719" s="347">
        <v>6</v>
      </c>
      <c r="F3719" s="347">
        <v>0.7</v>
      </c>
      <c r="G3719" s="347" t="s">
        <v>11</v>
      </c>
      <c r="H3719" s="349">
        <v>40</v>
      </c>
      <c r="I3719" s="350" t="s">
        <v>12</v>
      </c>
      <c r="J3719" s="351">
        <f t="shared" si="57"/>
        <v>690</v>
      </c>
      <c r="K3719" s="351">
        <v>115</v>
      </c>
      <c r="L3719" s="3" t="str">
        <f>IFERROR(INDEX(dbOrdini[PREZZO
VINOLUX],MATCH(A3719,dbOrdini[CODICE
ANKER],0)),"")</f>
        <v/>
      </c>
      <c r="M3719" s="347" t="s">
        <v>10548</v>
      </c>
      <c r="N3719" s="15" t="str">
        <f>IFERROR(INDEX(dbOrdini[ORDINE],MATCH(A3719,dbOrdini[CODICE
ANKER]*(dbOrdini[CODICE
SUPPLY]="GEN24"),0)),"")</f>
        <v/>
      </c>
      <c r="O3719" s="352" t="s">
        <v>8</v>
      </c>
      <c r="P3719" s="347" t="s">
        <v>8221</v>
      </c>
    </row>
    <row r="3720" spans="1:16">
      <c r="A3720" s="347" t="s">
        <v>8224</v>
      </c>
      <c r="B3720" s="348">
        <v>10</v>
      </c>
      <c r="C3720" s="347" t="s">
        <v>28152</v>
      </c>
      <c r="D3720" s="347" t="s">
        <v>8223</v>
      </c>
      <c r="E3720" s="347">
        <v>12</v>
      </c>
      <c r="F3720" s="347">
        <v>0.7</v>
      </c>
      <c r="G3720" s="347" t="s">
        <v>11</v>
      </c>
      <c r="H3720" s="349">
        <v>40</v>
      </c>
      <c r="I3720" s="350" t="s">
        <v>12</v>
      </c>
      <c r="J3720" s="351">
        <f t="shared" si="57"/>
        <v>1380</v>
      </c>
      <c r="K3720" s="351">
        <v>115</v>
      </c>
      <c r="L3720" s="3" t="str">
        <f>IFERROR(INDEX(dbOrdini[PREZZO
VINOLUX],MATCH(A3720,dbOrdini[CODICE
ANKER],0)),"")</f>
        <v/>
      </c>
      <c r="M3720" s="347" t="s">
        <v>10548</v>
      </c>
      <c r="N3720" s="15" t="str">
        <f>IFERROR(INDEX(dbOrdini[ORDINE],MATCH(A3720,dbOrdini[CODICE
ANKER]*(dbOrdini[CODICE
SUPPLY]="GEN24"),0)),"")</f>
        <v/>
      </c>
      <c r="O3720" s="352" t="s">
        <v>8</v>
      </c>
      <c r="P3720" s="347" t="s">
        <v>8221</v>
      </c>
    </row>
    <row r="3721" spans="1:16">
      <c r="A3721" s="347" t="s">
        <v>8225</v>
      </c>
      <c r="B3721" s="348">
        <v>0</v>
      </c>
      <c r="C3721" s="347" t="s">
        <v>28152</v>
      </c>
      <c r="D3721" s="347" t="s">
        <v>8226</v>
      </c>
      <c r="E3721" s="347">
        <v>12</v>
      </c>
      <c r="F3721" s="347">
        <v>0.7</v>
      </c>
      <c r="G3721" s="347" t="s">
        <v>11262</v>
      </c>
      <c r="H3721" s="349">
        <v>40</v>
      </c>
      <c r="I3721" s="350" t="s">
        <v>12</v>
      </c>
      <c r="J3721" s="351">
        <f t="shared" si="57"/>
        <v>1380</v>
      </c>
      <c r="K3721" s="351">
        <v>115</v>
      </c>
      <c r="L3721" s="3" t="str">
        <f>IFERROR(INDEX(dbOrdini[PREZZO
VINOLUX],MATCH(A3721,dbOrdini[CODICE
ANKER],0)),"")</f>
        <v/>
      </c>
      <c r="M3721" s="347" t="s">
        <v>10548</v>
      </c>
      <c r="N3721" s="15" t="str">
        <f>IFERROR(INDEX(dbOrdini[ORDINE],MATCH(A3721,dbOrdini[CODICE
ANKER]*(dbOrdini[CODICE
SUPPLY]="GEN24"),0)),"")</f>
        <v/>
      </c>
      <c r="O3721" s="352" t="s">
        <v>8</v>
      </c>
      <c r="P3721" s="347" t="s">
        <v>8221</v>
      </c>
    </row>
    <row r="3722" spans="1:16">
      <c r="A3722" s="347" t="s">
        <v>11143</v>
      </c>
      <c r="B3722" s="348">
        <v>9</v>
      </c>
      <c r="C3722" s="347" t="s">
        <v>28152</v>
      </c>
      <c r="D3722" s="347" t="s">
        <v>11144</v>
      </c>
      <c r="E3722" s="347">
        <v>6</v>
      </c>
      <c r="F3722" s="347">
        <v>0.7</v>
      </c>
      <c r="G3722" s="347" t="s">
        <v>11</v>
      </c>
      <c r="H3722" s="349">
        <v>37.5</v>
      </c>
      <c r="I3722" s="350" t="s">
        <v>12</v>
      </c>
      <c r="J3722" s="351">
        <f t="shared" si="57"/>
        <v>44.04</v>
      </c>
      <c r="K3722" s="351">
        <v>7.34</v>
      </c>
      <c r="L3722" s="3" t="str">
        <f>IFERROR(INDEX(dbOrdini[PREZZO
VINOLUX],MATCH(A3722,dbOrdini[CODICE
ANKER],0)),"")</f>
        <v/>
      </c>
      <c r="M3722" s="347" t="s">
        <v>10537</v>
      </c>
      <c r="N3722" s="15" t="str">
        <f>IFERROR(INDEX(dbOrdini[ORDINE],MATCH(A3722,dbOrdini[CODICE
ANKER]*(dbOrdini[CODICE
SUPPLY]="GEN24"),0)),"")</f>
        <v/>
      </c>
      <c r="O3722" s="352" t="s">
        <v>8</v>
      </c>
      <c r="P3722" s="347" t="s">
        <v>11950</v>
      </c>
    </row>
    <row r="3723" spans="1:16">
      <c r="A3723" s="347" t="s">
        <v>8230</v>
      </c>
      <c r="B3723" s="348">
        <v>287</v>
      </c>
      <c r="C3723" s="347" t="s">
        <v>28152</v>
      </c>
      <c r="D3723" s="347" t="s">
        <v>8228</v>
      </c>
      <c r="E3723" s="347">
        <v>6</v>
      </c>
      <c r="F3723" s="347">
        <v>1</v>
      </c>
      <c r="G3723" s="347" t="s">
        <v>11</v>
      </c>
      <c r="H3723" s="349">
        <v>45</v>
      </c>
      <c r="I3723" s="350" t="s">
        <v>12</v>
      </c>
      <c r="J3723" s="351">
        <f t="shared" si="57"/>
        <v>44.7</v>
      </c>
      <c r="K3723" s="351">
        <v>7.45</v>
      </c>
      <c r="L3723" s="3" t="str">
        <f>IFERROR(INDEX(dbOrdini[PREZZO
VINOLUX],MATCH(A3723,dbOrdini[CODICE
ANKER],0)),"")</f>
        <v/>
      </c>
      <c r="M3723" s="347" t="s">
        <v>28519</v>
      </c>
      <c r="N3723" s="15" t="str">
        <f>IFERROR(INDEX(dbOrdini[ORDINE],MATCH(A3723,dbOrdini[CODICE
ANKER]*(dbOrdini[CODICE
SUPPLY]="GEN24"),0)),"")</f>
        <v/>
      </c>
      <c r="O3723" s="352" t="s">
        <v>8</v>
      </c>
      <c r="P3723" s="347" t="s">
        <v>8231</v>
      </c>
    </row>
    <row r="3724" spans="1:16">
      <c r="A3724" s="347" t="s">
        <v>8232</v>
      </c>
      <c r="B3724" s="348">
        <v>4144</v>
      </c>
      <c r="C3724" s="347" t="s">
        <v>28152</v>
      </c>
      <c r="D3724" s="347" t="s">
        <v>8228</v>
      </c>
      <c r="E3724" s="347">
        <v>12</v>
      </c>
      <c r="F3724" s="347">
        <v>1</v>
      </c>
      <c r="G3724" s="347" t="s">
        <v>11</v>
      </c>
      <c r="H3724" s="349">
        <v>45</v>
      </c>
      <c r="I3724" s="350" t="s">
        <v>12</v>
      </c>
      <c r="J3724" s="351">
        <f t="shared" si="57"/>
        <v>89.4</v>
      </c>
      <c r="K3724" s="351">
        <v>7.45</v>
      </c>
      <c r="L3724" s="3" t="str">
        <f>IFERROR(INDEX(dbOrdini[PREZZO
VINOLUX],MATCH(A3724,dbOrdini[CODICE
ANKER],0)),"")</f>
        <v/>
      </c>
      <c r="M3724" s="347" t="s">
        <v>28519</v>
      </c>
      <c r="N3724" s="15" t="str">
        <f>IFERROR(INDEX(dbOrdini[ORDINE],MATCH(A3724,dbOrdini[CODICE
ANKER]*(dbOrdini[CODICE
SUPPLY]="GEN24"),0)),"")</f>
        <v/>
      </c>
      <c r="O3724" s="352" t="s">
        <v>8</v>
      </c>
      <c r="P3724" s="347" t="s">
        <v>8231</v>
      </c>
    </row>
    <row r="3725" spans="1:16">
      <c r="A3725" s="347" t="s">
        <v>8227</v>
      </c>
      <c r="B3725" s="348">
        <v>15</v>
      </c>
      <c r="C3725" s="347" t="s">
        <v>28152</v>
      </c>
      <c r="D3725" s="347" t="s">
        <v>8228</v>
      </c>
      <c r="E3725" s="347">
        <v>6</v>
      </c>
      <c r="F3725" s="347">
        <v>0.7</v>
      </c>
      <c r="G3725" s="347" t="s">
        <v>11</v>
      </c>
      <c r="H3725" s="349">
        <v>45</v>
      </c>
      <c r="I3725" s="350" t="s">
        <v>12</v>
      </c>
      <c r="J3725" s="351">
        <f t="shared" ref="J3725:J3788" si="58">E3725*K3725</f>
        <v>37.799999999999997</v>
      </c>
      <c r="K3725" s="351">
        <v>6.3</v>
      </c>
      <c r="L3725" s="3" t="str">
        <f>IFERROR(INDEX(dbOrdini[PREZZO
VINOLUX],MATCH(A3725,dbOrdini[CODICE
ANKER],0)),"")</f>
        <v/>
      </c>
      <c r="M3725" s="347" t="s">
        <v>28519</v>
      </c>
      <c r="N3725" s="15" t="str">
        <f>IFERROR(INDEX(dbOrdini[ORDINE],MATCH(A3725,dbOrdini[CODICE
ANKER]*(dbOrdini[CODICE
SUPPLY]="GEN24"),0)),"")</f>
        <v/>
      </c>
      <c r="O3725" s="352" t="s">
        <v>8</v>
      </c>
      <c r="P3725" s="347" t="s">
        <v>8229</v>
      </c>
    </row>
    <row r="3726" spans="1:16">
      <c r="A3726" s="347" t="s">
        <v>11951</v>
      </c>
      <c r="B3726" s="348">
        <v>845</v>
      </c>
      <c r="C3726" s="347" t="s">
        <v>28152</v>
      </c>
      <c r="D3726" s="347" t="s">
        <v>8228</v>
      </c>
      <c r="E3726" s="347">
        <v>12</v>
      </c>
      <c r="F3726" s="347">
        <v>0.7</v>
      </c>
      <c r="G3726" s="347" t="s">
        <v>11262</v>
      </c>
      <c r="H3726" s="349">
        <v>45</v>
      </c>
      <c r="I3726" s="350" t="s">
        <v>12</v>
      </c>
      <c r="J3726" s="351">
        <f t="shared" si="58"/>
        <v>75.599999999999994</v>
      </c>
      <c r="K3726" s="351">
        <v>6.3</v>
      </c>
      <c r="L3726" s="3" t="str">
        <f>IFERROR(INDEX(dbOrdini[PREZZO
VINOLUX],MATCH(A3726,dbOrdini[CODICE
ANKER],0)),"")</f>
        <v/>
      </c>
      <c r="M3726" s="347" t="s">
        <v>28519</v>
      </c>
      <c r="N3726" s="15" t="str">
        <f>IFERROR(INDEX(dbOrdini[ORDINE],MATCH(A3726,dbOrdini[CODICE
ANKER]*(dbOrdini[CODICE
SUPPLY]="GEN24"),0)),"")</f>
        <v/>
      </c>
      <c r="O3726" s="352" t="s">
        <v>8</v>
      </c>
      <c r="P3726" s="347" t="s">
        <v>8229</v>
      </c>
    </row>
    <row r="3727" spans="1:16">
      <c r="A3727" s="347" t="s">
        <v>8233</v>
      </c>
      <c r="B3727" s="348">
        <v>0</v>
      </c>
      <c r="C3727" s="347" t="s">
        <v>28152</v>
      </c>
      <c r="D3727" s="347" t="s">
        <v>8234</v>
      </c>
      <c r="E3727" s="347">
        <v>6</v>
      </c>
      <c r="F3727" s="347">
        <v>0.75</v>
      </c>
      <c r="G3727" s="347" t="s">
        <v>11</v>
      </c>
      <c r="H3727" s="349">
        <v>46.85</v>
      </c>
      <c r="I3727" s="350" t="s">
        <v>12</v>
      </c>
      <c r="J3727" s="351">
        <f t="shared" si="58"/>
        <v>105</v>
      </c>
      <c r="K3727" s="351">
        <v>17.5</v>
      </c>
      <c r="L3727" s="3" t="str">
        <f>IFERROR(INDEX(dbOrdini[PREZZO
VINOLUX],MATCH(A3727,dbOrdini[CODICE
ANKER],0)),"")</f>
        <v/>
      </c>
      <c r="M3727" s="347" t="s">
        <v>10549</v>
      </c>
      <c r="N3727" s="15" t="str">
        <f>IFERROR(INDEX(dbOrdini[ORDINE],MATCH(A3727,dbOrdini[CODICE
ANKER]*(dbOrdini[CODICE
SUPPLY]="GEN24"),0)),"")</f>
        <v/>
      </c>
      <c r="O3727" s="352" t="s">
        <v>8</v>
      </c>
      <c r="P3727" s="347" t="s">
        <v>8235</v>
      </c>
    </row>
    <row r="3728" spans="1:16">
      <c r="A3728" s="347" t="s">
        <v>8236</v>
      </c>
      <c r="B3728" s="348">
        <v>0</v>
      </c>
      <c r="C3728" s="347" t="s">
        <v>28152</v>
      </c>
      <c r="D3728" s="347" t="s">
        <v>8237</v>
      </c>
      <c r="E3728" s="347">
        <v>6</v>
      </c>
      <c r="F3728" s="347">
        <v>0.75</v>
      </c>
      <c r="G3728" s="347" t="s">
        <v>11</v>
      </c>
      <c r="H3728" s="349">
        <v>13</v>
      </c>
      <c r="I3728" s="350" t="s">
        <v>12</v>
      </c>
      <c r="J3728" s="351">
        <f t="shared" si="58"/>
        <v>45.900000000000006</v>
      </c>
      <c r="K3728" s="351">
        <v>7.65</v>
      </c>
      <c r="L3728" s="3" t="str">
        <f>IFERROR(INDEX(dbOrdini[PREZZO
VINOLUX],MATCH(A3728,dbOrdini[CODICE
ANKER],0)),"")</f>
        <v/>
      </c>
      <c r="M3728" s="347" t="s">
        <v>28211</v>
      </c>
      <c r="N3728" s="15" t="str">
        <f>IFERROR(INDEX(dbOrdini[ORDINE],MATCH(A3728,dbOrdini[CODICE
ANKER]*(dbOrdini[CODICE
SUPPLY]="GEN24"),0)),"")</f>
        <v/>
      </c>
      <c r="O3728" s="352" t="s">
        <v>8</v>
      </c>
      <c r="P3728" s="347" t="s">
        <v>8238</v>
      </c>
    </row>
    <row r="3729" spans="1:16">
      <c r="A3729" s="347" t="s">
        <v>8239</v>
      </c>
      <c r="B3729" s="348">
        <v>11</v>
      </c>
      <c r="C3729" s="347" t="s">
        <v>28152</v>
      </c>
      <c r="D3729" s="347" t="s">
        <v>8240</v>
      </c>
      <c r="E3729" s="347">
        <v>6</v>
      </c>
      <c r="F3729" s="347">
        <v>0.75</v>
      </c>
      <c r="G3729" s="347" t="s">
        <v>11</v>
      </c>
      <c r="H3729" s="349">
        <v>14</v>
      </c>
      <c r="I3729" s="350" t="s">
        <v>12</v>
      </c>
      <c r="J3729" s="351">
        <f t="shared" si="58"/>
        <v>81</v>
      </c>
      <c r="K3729" s="351">
        <v>13.5</v>
      </c>
      <c r="L3729" s="3" t="str">
        <f>IFERROR(INDEX(dbOrdini[PREZZO
VINOLUX],MATCH(A3729,dbOrdini[CODICE
ANKER],0)),"")</f>
        <v/>
      </c>
      <c r="M3729" s="347" t="s">
        <v>28211</v>
      </c>
      <c r="N3729" s="15" t="str">
        <f>IFERROR(INDEX(dbOrdini[ORDINE],MATCH(A3729,dbOrdini[CODICE
ANKER]*(dbOrdini[CODICE
SUPPLY]="GEN24"),0)),"")</f>
        <v/>
      </c>
      <c r="O3729" s="352" t="s">
        <v>8</v>
      </c>
      <c r="P3729" s="347" t="s">
        <v>8241</v>
      </c>
    </row>
    <row r="3730" spans="1:16">
      <c r="A3730" s="347" t="s">
        <v>8242</v>
      </c>
      <c r="B3730" s="348">
        <v>0</v>
      </c>
      <c r="C3730" s="347" t="s">
        <v>28152</v>
      </c>
      <c r="D3730" s="347" t="s">
        <v>8243</v>
      </c>
      <c r="E3730" s="347">
        <v>6</v>
      </c>
      <c r="F3730" s="347">
        <v>0.75</v>
      </c>
      <c r="G3730" s="347" t="s">
        <v>11</v>
      </c>
      <c r="H3730" s="349">
        <v>14</v>
      </c>
      <c r="I3730" s="350" t="s">
        <v>12</v>
      </c>
      <c r="J3730" s="351">
        <f t="shared" si="58"/>
        <v>178.2</v>
      </c>
      <c r="K3730" s="351">
        <v>29.7</v>
      </c>
      <c r="L3730" s="3" t="str">
        <f>IFERROR(INDEX(dbOrdini[PREZZO
VINOLUX],MATCH(A3730,dbOrdini[CODICE
ANKER],0)),"")</f>
        <v/>
      </c>
      <c r="M3730" s="347" t="s">
        <v>28211</v>
      </c>
      <c r="N3730" s="15" t="str">
        <f>IFERROR(INDEX(dbOrdini[ORDINE],MATCH(A3730,dbOrdini[CODICE
ANKER]*(dbOrdini[CODICE
SUPPLY]="GEN24"),0)),"")</f>
        <v/>
      </c>
      <c r="O3730" s="352" t="s">
        <v>8</v>
      </c>
      <c r="P3730" s="347" t="s">
        <v>8244</v>
      </c>
    </row>
    <row r="3731" spans="1:16">
      <c r="A3731" s="347" t="s">
        <v>8245</v>
      </c>
      <c r="B3731" s="348">
        <v>276</v>
      </c>
      <c r="C3731" s="347" t="s">
        <v>28152</v>
      </c>
      <c r="D3731" s="347" t="s">
        <v>8246</v>
      </c>
      <c r="E3731" s="347">
        <v>12</v>
      </c>
      <c r="F3731" s="347">
        <v>0.5</v>
      </c>
      <c r="G3731" s="347" t="s">
        <v>11</v>
      </c>
      <c r="H3731" s="349">
        <v>45</v>
      </c>
      <c r="I3731" s="350" t="s">
        <v>12</v>
      </c>
      <c r="J3731" s="351">
        <f t="shared" si="58"/>
        <v>61.199999999999996</v>
      </c>
      <c r="K3731" s="351">
        <v>5.0999999999999996</v>
      </c>
      <c r="L3731" s="3" t="str">
        <f>IFERROR(INDEX(dbOrdini[PREZZO
VINOLUX],MATCH(A3731,dbOrdini[CODICE
ANKER],0)),"")</f>
        <v/>
      </c>
      <c r="M3731" s="347" t="s">
        <v>10539</v>
      </c>
      <c r="N3731" s="15" t="str">
        <f>IFERROR(INDEX(dbOrdini[ORDINE],MATCH(A3731,dbOrdini[CODICE
ANKER]*(dbOrdini[CODICE
SUPPLY]="GEN24"),0)),"")</f>
        <v/>
      </c>
      <c r="O3731" s="352" t="s">
        <v>8</v>
      </c>
      <c r="P3731" s="347" t="s">
        <v>8247</v>
      </c>
    </row>
    <row r="3732" spans="1:16">
      <c r="A3732" s="347" t="s">
        <v>8248</v>
      </c>
      <c r="B3732" s="348">
        <v>243</v>
      </c>
      <c r="C3732" s="347" t="s">
        <v>28152</v>
      </c>
      <c r="D3732" s="347" t="s">
        <v>8249</v>
      </c>
      <c r="E3732" s="347">
        <v>12</v>
      </c>
      <c r="F3732" s="347">
        <v>0.5</v>
      </c>
      <c r="G3732" s="347" t="s">
        <v>11</v>
      </c>
      <c r="H3732" s="349">
        <v>30</v>
      </c>
      <c r="I3732" s="350" t="s">
        <v>12</v>
      </c>
      <c r="J3732" s="351">
        <f t="shared" si="58"/>
        <v>54.599999999999994</v>
      </c>
      <c r="K3732" s="351">
        <v>4.55</v>
      </c>
      <c r="L3732" s="3" t="str">
        <f>IFERROR(INDEX(dbOrdini[PREZZO
VINOLUX],MATCH(A3732,dbOrdini[CODICE
ANKER],0)),"")</f>
        <v/>
      </c>
      <c r="M3732" s="347" t="s">
        <v>10539</v>
      </c>
      <c r="N3732" s="15" t="str">
        <f>IFERROR(INDEX(dbOrdini[ORDINE],MATCH(A3732,dbOrdini[CODICE
ANKER]*(dbOrdini[CODICE
SUPPLY]="GEN24"),0)),"")</f>
        <v/>
      </c>
      <c r="O3732" s="352" t="s">
        <v>8</v>
      </c>
      <c r="P3732" s="347" t="s">
        <v>8250</v>
      </c>
    </row>
    <row r="3733" spans="1:16">
      <c r="A3733" s="347" t="s">
        <v>8251</v>
      </c>
      <c r="B3733" s="348">
        <v>77</v>
      </c>
      <c r="C3733" s="347" t="s">
        <v>28152</v>
      </c>
      <c r="D3733" s="347" t="s">
        <v>8252</v>
      </c>
      <c r="E3733" s="347">
        <v>6</v>
      </c>
      <c r="F3733" s="347">
        <v>0.7</v>
      </c>
      <c r="G3733" s="347" t="s">
        <v>11</v>
      </c>
      <c r="H3733" s="349">
        <v>50</v>
      </c>
      <c r="I3733" s="350" t="s">
        <v>12</v>
      </c>
      <c r="J3733" s="351">
        <f t="shared" si="58"/>
        <v>124.5</v>
      </c>
      <c r="K3733" s="351">
        <v>20.75</v>
      </c>
      <c r="L3733" s="3" t="str">
        <f>IFERROR(INDEX(dbOrdini[PREZZO
VINOLUX],MATCH(A3733,dbOrdini[CODICE
ANKER],0)),"")</f>
        <v/>
      </c>
      <c r="M3733" s="347" t="s">
        <v>10549</v>
      </c>
      <c r="N3733" s="15" t="str">
        <f>IFERROR(INDEX(dbOrdini[ORDINE],MATCH(A3733,dbOrdini[CODICE
ANKER]*(dbOrdini[CODICE
SUPPLY]="GEN24"),0)),"")</f>
        <v/>
      </c>
      <c r="O3733" s="352" t="s">
        <v>8</v>
      </c>
      <c r="P3733" s="347" t="s">
        <v>8253</v>
      </c>
    </row>
    <row r="3734" spans="1:16">
      <c r="A3734" s="347" t="s">
        <v>8254</v>
      </c>
      <c r="B3734" s="348">
        <v>125</v>
      </c>
      <c r="C3734" s="347" t="s">
        <v>28152</v>
      </c>
      <c r="D3734" s="347" t="s">
        <v>8255</v>
      </c>
      <c r="E3734" s="347">
        <v>6</v>
      </c>
      <c r="F3734" s="347">
        <v>0.7</v>
      </c>
      <c r="G3734" s="347" t="s">
        <v>11</v>
      </c>
      <c r="H3734" s="349">
        <v>40</v>
      </c>
      <c r="I3734" s="350" t="s">
        <v>12</v>
      </c>
      <c r="J3734" s="351">
        <f t="shared" si="58"/>
        <v>97.5</v>
      </c>
      <c r="K3734" s="351">
        <v>16.25</v>
      </c>
      <c r="L3734" s="3" t="str">
        <f>IFERROR(INDEX(dbOrdini[PREZZO
VINOLUX],MATCH(A3734,dbOrdini[CODICE
ANKER],0)),"")</f>
        <v/>
      </c>
      <c r="M3734" s="347" t="s">
        <v>10533</v>
      </c>
      <c r="N3734" s="15" t="str">
        <f>IFERROR(INDEX(dbOrdini[ORDINE],MATCH(A3734,dbOrdini[CODICE
ANKER]*(dbOrdini[CODICE
SUPPLY]="GEN24"),0)),"")</f>
        <v/>
      </c>
      <c r="O3734" s="352" t="s">
        <v>8</v>
      </c>
      <c r="P3734" s="347" t="s">
        <v>8256</v>
      </c>
    </row>
    <row r="3735" spans="1:16">
      <c r="A3735" s="347" t="s">
        <v>8257</v>
      </c>
      <c r="B3735" s="348">
        <v>0</v>
      </c>
      <c r="C3735" s="347" t="s">
        <v>28152</v>
      </c>
      <c r="D3735" s="347" t="s">
        <v>8258</v>
      </c>
      <c r="E3735" s="347">
        <v>6</v>
      </c>
      <c r="F3735" s="347">
        <v>1</v>
      </c>
      <c r="G3735" s="347" t="s">
        <v>11</v>
      </c>
      <c r="H3735" s="349">
        <v>40</v>
      </c>
      <c r="I3735" s="350" t="s">
        <v>12</v>
      </c>
      <c r="J3735" s="351">
        <f t="shared" si="58"/>
        <v>112.5</v>
      </c>
      <c r="K3735" s="351">
        <v>18.75</v>
      </c>
      <c r="L3735" s="3" t="str">
        <f>IFERROR(INDEX(dbOrdini[PREZZO
VINOLUX],MATCH(A3735,dbOrdini[CODICE
ANKER],0)),"")</f>
        <v/>
      </c>
      <c r="M3735" s="347" t="s">
        <v>10533</v>
      </c>
      <c r="N3735" s="15" t="str">
        <f>IFERROR(INDEX(dbOrdini[ORDINE],MATCH(A3735,dbOrdini[CODICE
ANKER]*(dbOrdini[CODICE
SUPPLY]="GEN24"),0)),"")</f>
        <v/>
      </c>
      <c r="O3735" s="352" t="s">
        <v>8</v>
      </c>
      <c r="P3735" s="347" t="s">
        <v>8259</v>
      </c>
    </row>
    <row r="3736" spans="1:16">
      <c r="A3736" s="347" t="s">
        <v>8260</v>
      </c>
      <c r="B3736" s="348">
        <v>0</v>
      </c>
      <c r="C3736" s="347" t="s">
        <v>28152</v>
      </c>
      <c r="D3736" s="347" t="s">
        <v>8261</v>
      </c>
      <c r="E3736" s="347">
        <v>6</v>
      </c>
      <c r="F3736" s="347">
        <v>1</v>
      </c>
      <c r="G3736" s="347" t="s">
        <v>11</v>
      </c>
      <c r="H3736" s="349">
        <v>40</v>
      </c>
      <c r="I3736" s="350" t="s">
        <v>12</v>
      </c>
      <c r="J3736" s="351">
        <f t="shared" si="58"/>
        <v>127.5</v>
      </c>
      <c r="K3736" s="351">
        <v>21.25</v>
      </c>
      <c r="L3736" s="3" t="str">
        <f>IFERROR(INDEX(dbOrdini[PREZZO
VINOLUX],MATCH(A3736,dbOrdini[CODICE
ANKER],0)),"")</f>
        <v/>
      </c>
      <c r="M3736" s="347" t="s">
        <v>10533</v>
      </c>
      <c r="N3736" s="15" t="str">
        <f>IFERROR(INDEX(dbOrdini[ORDINE],MATCH(A3736,dbOrdini[CODICE
ANKER]*(dbOrdini[CODICE
SUPPLY]="GEN24"),0)),"")</f>
        <v/>
      </c>
      <c r="O3736" s="352" t="s">
        <v>8</v>
      </c>
      <c r="P3736" s="347" t="s">
        <v>8262</v>
      </c>
    </row>
    <row r="3737" spans="1:16">
      <c r="A3737" s="347" t="s">
        <v>8263</v>
      </c>
      <c r="B3737" s="348">
        <v>402</v>
      </c>
      <c r="C3737" s="347" t="s">
        <v>28152</v>
      </c>
      <c r="D3737" s="347" t="s">
        <v>8264</v>
      </c>
      <c r="E3737" s="347">
        <v>6</v>
      </c>
      <c r="F3737" s="347">
        <v>0.7</v>
      </c>
      <c r="G3737" s="347" t="s">
        <v>11</v>
      </c>
      <c r="H3737" s="349">
        <v>40</v>
      </c>
      <c r="I3737" s="350" t="s">
        <v>12</v>
      </c>
      <c r="J3737" s="351">
        <f t="shared" si="58"/>
        <v>60.599999999999994</v>
      </c>
      <c r="K3737" s="351">
        <v>10.1</v>
      </c>
      <c r="L3737" s="3" t="str">
        <f>IFERROR(INDEX(dbOrdini[PREZZO
VINOLUX],MATCH(A3737,dbOrdini[CODICE
ANKER],0)),"")</f>
        <v/>
      </c>
      <c r="M3737" s="347" t="s">
        <v>10548</v>
      </c>
      <c r="N3737" s="15" t="str">
        <f>IFERROR(INDEX(dbOrdini[ORDINE],MATCH(A3737,dbOrdini[CODICE
ANKER]*(dbOrdini[CODICE
SUPPLY]="GEN24"),0)),"")</f>
        <v/>
      </c>
      <c r="O3737" s="352" t="s">
        <v>8</v>
      </c>
      <c r="P3737" s="347" t="s">
        <v>8265</v>
      </c>
    </row>
    <row r="3738" spans="1:16">
      <c r="A3738" s="347" t="s">
        <v>8266</v>
      </c>
      <c r="B3738" s="348">
        <v>5</v>
      </c>
      <c r="C3738" s="347" t="s">
        <v>28152</v>
      </c>
      <c r="D3738" s="347" t="s">
        <v>8267</v>
      </c>
      <c r="E3738" s="347">
        <v>6</v>
      </c>
      <c r="F3738" s="347">
        <v>0.7</v>
      </c>
      <c r="G3738" s="347" t="s">
        <v>11262</v>
      </c>
      <c r="H3738" s="349">
        <v>40</v>
      </c>
      <c r="I3738" s="350" t="s">
        <v>12</v>
      </c>
      <c r="J3738" s="351">
        <f t="shared" si="58"/>
        <v>81.900000000000006</v>
      </c>
      <c r="K3738" s="351">
        <v>13.65</v>
      </c>
      <c r="L3738" s="3" t="str">
        <f>IFERROR(INDEX(dbOrdini[PREZZO
VINOLUX],MATCH(A3738,dbOrdini[CODICE
ANKER],0)),"")</f>
        <v/>
      </c>
      <c r="M3738" s="347" t="s">
        <v>10548</v>
      </c>
      <c r="N3738" s="15" t="str">
        <f>IFERROR(INDEX(dbOrdini[ORDINE],MATCH(A3738,dbOrdini[CODICE
ANKER]*(dbOrdini[CODICE
SUPPLY]="GEN24"),0)),"")</f>
        <v/>
      </c>
      <c r="O3738" s="352" t="s">
        <v>8</v>
      </c>
      <c r="P3738" s="347" t="s">
        <v>8268</v>
      </c>
    </row>
    <row r="3739" spans="1:16">
      <c r="A3739" s="347" t="s">
        <v>8269</v>
      </c>
      <c r="B3739" s="348">
        <v>219</v>
      </c>
      <c r="C3739" s="347" t="s">
        <v>28152</v>
      </c>
      <c r="D3739" s="347" t="s">
        <v>8270</v>
      </c>
      <c r="E3739" s="347">
        <v>6</v>
      </c>
      <c r="F3739" s="347">
        <v>0.7</v>
      </c>
      <c r="G3739" s="347" t="s">
        <v>11</v>
      </c>
      <c r="H3739" s="349">
        <v>14</v>
      </c>
      <c r="I3739" s="350" t="s">
        <v>12</v>
      </c>
      <c r="J3739" s="351">
        <f t="shared" si="58"/>
        <v>36.900000000000006</v>
      </c>
      <c r="K3739" s="351">
        <v>6.15</v>
      </c>
      <c r="L3739" s="3" t="str">
        <f>IFERROR(INDEX(dbOrdini[PREZZO
VINOLUX],MATCH(A3739,dbOrdini[CODICE
ANKER],0)),"")</f>
        <v/>
      </c>
      <c r="M3739" s="347" t="s">
        <v>10539</v>
      </c>
      <c r="N3739" s="15" t="str">
        <f>IFERROR(INDEX(dbOrdini[ORDINE],MATCH(A3739,dbOrdini[CODICE
ANKER]*(dbOrdini[CODICE
SUPPLY]="GEN24"),0)),"")</f>
        <v/>
      </c>
      <c r="O3739" s="352" t="s">
        <v>8</v>
      </c>
      <c r="P3739" s="347" t="s">
        <v>8271</v>
      </c>
    </row>
    <row r="3740" spans="1:16">
      <c r="A3740" s="347" t="s">
        <v>8272</v>
      </c>
      <c r="B3740" s="348">
        <v>46</v>
      </c>
      <c r="C3740" s="347" t="s">
        <v>28152</v>
      </c>
      <c r="D3740" s="347" t="s">
        <v>8273</v>
      </c>
      <c r="E3740" s="347">
        <v>6</v>
      </c>
      <c r="F3740" s="347">
        <v>0.7</v>
      </c>
      <c r="G3740" s="347" t="s">
        <v>11262</v>
      </c>
      <c r="H3740" s="349">
        <v>14.7</v>
      </c>
      <c r="I3740" s="350" t="s">
        <v>12</v>
      </c>
      <c r="J3740" s="351">
        <f t="shared" si="58"/>
        <v>35.700000000000003</v>
      </c>
      <c r="K3740" s="351">
        <v>5.95</v>
      </c>
      <c r="L3740" s="3" t="str">
        <f>IFERROR(INDEX(dbOrdini[PREZZO
VINOLUX],MATCH(A3740,dbOrdini[CODICE
ANKER],0)),"")</f>
        <v/>
      </c>
      <c r="M3740" s="347" t="s">
        <v>10539</v>
      </c>
      <c r="N3740" s="15" t="str">
        <f>IFERROR(INDEX(dbOrdini[ORDINE],MATCH(A3740,dbOrdini[CODICE
ANKER]*(dbOrdini[CODICE
SUPPLY]="GEN24"),0)),"")</f>
        <v/>
      </c>
      <c r="O3740" s="352" t="s">
        <v>8</v>
      </c>
      <c r="P3740" s="347" t="s">
        <v>8274</v>
      </c>
    </row>
    <row r="3741" spans="1:16">
      <c r="A3741" s="347" t="s">
        <v>8275</v>
      </c>
      <c r="B3741" s="348">
        <v>23</v>
      </c>
      <c r="C3741" s="347" t="s">
        <v>28152</v>
      </c>
      <c r="D3741" s="347" t="s">
        <v>8276</v>
      </c>
      <c r="E3741" s="347">
        <v>6</v>
      </c>
      <c r="F3741" s="347">
        <v>0.7</v>
      </c>
      <c r="G3741" s="347" t="s">
        <v>11262</v>
      </c>
      <c r="H3741" s="349">
        <v>17</v>
      </c>
      <c r="I3741" s="350" t="s">
        <v>12</v>
      </c>
      <c r="J3741" s="351">
        <f t="shared" si="58"/>
        <v>38.099999999999994</v>
      </c>
      <c r="K3741" s="351">
        <v>6.35</v>
      </c>
      <c r="L3741" s="3" t="str">
        <f>IFERROR(INDEX(dbOrdini[PREZZO
VINOLUX],MATCH(A3741,dbOrdini[CODICE
ANKER],0)),"")</f>
        <v/>
      </c>
      <c r="M3741" s="347" t="s">
        <v>10539</v>
      </c>
      <c r="N3741" s="15" t="str">
        <f>IFERROR(INDEX(dbOrdini[ORDINE],MATCH(A3741,dbOrdini[CODICE
ANKER]*(dbOrdini[CODICE
SUPPLY]="GEN24"),0)),"")</f>
        <v/>
      </c>
      <c r="O3741" s="352" t="s">
        <v>8</v>
      </c>
      <c r="P3741" s="347" t="s">
        <v>8277</v>
      </c>
    </row>
    <row r="3742" spans="1:16">
      <c r="A3742" s="347" t="s">
        <v>8278</v>
      </c>
      <c r="B3742" s="348">
        <v>38</v>
      </c>
      <c r="C3742" s="347" t="s">
        <v>28152</v>
      </c>
      <c r="D3742" s="347" t="s">
        <v>8279</v>
      </c>
      <c r="E3742" s="347">
        <v>6</v>
      </c>
      <c r="F3742" s="347">
        <v>0.7</v>
      </c>
      <c r="G3742" s="347" t="s">
        <v>11262</v>
      </c>
      <c r="H3742" s="349">
        <v>14.9</v>
      </c>
      <c r="I3742" s="350" t="s">
        <v>12</v>
      </c>
      <c r="J3742" s="351">
        <f t="shared" si="58"/>
        <v>36.900000000000006</v>
      </c>
      <c r="K3742" s="351">
        <v>6.15</v>
      </c>
      <c r="L3742" s="3" t="str">
        <f>IFERROR(INDEX(dbOrdini[PREZZO
VINOLUX],MATCH(A3742,dbOrdini[CODICE
ANKER],0)),"")</f>
        <v/>
      </c>
      <c r="M3742" s="347" t="s">
        <v>10539</v>
      </c>
      <c r="N3742" s="15" t="str">
        <f>IFERROR(INDEX(dbOrdini[ORDINE],MATCH(A3742,dbOrdini[CODICE
ANKER]*(dbOrdini[CODICE
SUPPLY]="GEN24"),0)),"")</f>
        <v/>
      </c>
      <c r="O3742" s="352" t="s">
        <v>8</v>
      </c>
      <c r="P3742" s="347" t="s">
        <v>8280</v>
      </c>
    </row>
    <row r="3743" spans="1:16">
      <c r="A3743" s="347" t="s">
        <v>8281</v>
      </c>
      <c r="B3743" s="348">
        <v>11</v>
      </c>
      <c r="C3743" s="347" t="s">
        <v>28152</v>
      </c>
      <c r="D3743" s="347" t="s">
        <v>8282</v>
      </c>
      <c r="E3743" s="347">
        <v>6</v>
      </c>
      <c r="F3743" s="347">
        <v>0.5</v>
      </c>
      <c r="G3743" s="347" t="s">
        <v>11</v>
      </c>
      <c r="H3743" s="349">
        <v>56</v>
      </c>
      <c r="I3743" s="350" t="s">
        <v>12</v>
      </c>
      <c r="J3743" s="351">
        <f t="shared" si="58"/>
        <v>112.5</v>
      </c>
      <c r="K3743" s="351">
        <v>18.75</v>
      </c>
      <c r="L3743" s="3" t="str">
        <f>IFERROR(INDEX(dbOrdini[PREZZO
VINOLUX],MATCH(A3743,dbOrdini[CODICE
ANKER],0)),"")</f>
        <v/>
      </c>
      <c r="M3743" s="347" t="s">
        <v>10554</v>
      </c>
      <c r="N3743" s="15" t="str">
        <f>IFERROR(INDEX(dbOrdini[ORDINE],MATCH(A3743,dbOrdini[CODICE
ANKER]*(dbOrdini[CODICE
SUPPLY]="GEN24"),0)),"")</f>
        <v/>
      </c>
      <c r="O3743" s="352" t="s">
        <v>8</v>
      </c>
      <c r="P3743" s="347" t="s">
        <v>8283</v>
      </c>
    </row>
    <row r="3744" spans="1:16">
      <c r="A3744" s="347" t="s">
        <v>29050</v>
      </c>
      <c r="B3744" s="348">
        <v>0</v>
      </c>
      <c r="C3744" s="347" t="s">
        <v>28152</v>
      </c>
      <c r="D3744" s="347" t="s">
        <v>26377</v>
      </c>
      <c r="E3744" s="347">
        <v>6</v>
      </c>
      <c r="F3744" s="347">
        <v>0.5</v>
      </c>
      <c r="G3744" s="347" t="s">
        <v>11</v>
      </c>
      <c r="H3744" s="349">
        <v>38</v>
      </c>
      <c r="I3744" s="350" t="s">
        <v>12</v>
      </c>
      <c r="J3744" s="351">
        <f t="shared" si="58"/>
        <v>63</v>
      </c>
      <c r="K3744" s="351">
        <v>10.5</v>
      </c>
      <c r="L3744" s="3" t="str">
        <f>IFERROR(INDEX(dbOrdini[PREZZO
VINOLUX],MATCH(A3744,dbOrdini[CODICE
ANKER],0)),"")</f>
        <v/>
      </c>
      <c r="M3744" s="347" t="s">
        <v>10552</v>
      </c>
      <c r="N3744" s="15" t="str">
        <f>IFERROR(INDEX(dbOrdini[ORDINE],MATCH(A3744,dbOrdini[CODICE
ANKER]*(dbOrdini[CODICE
SUPPLY]="GEN24"),0)),"")</f>
        <v/>
      </c>
      <c r="O3744" s="352" t="s">
        <v>8</v>
      </c>
      <c r="P3744" s="347" t="s">
        <v>29051</v>
      </c>
    </row>
    <row r="3745" spans="1:16">
      <c r="A3745" s="347" t="s">
        <v>29052</v>
      </c>
      <c r="B3745" s="348">
        <v>0</v>
      </c>
      <c r="C3745" s="347" t="s">
        <v>28152</v>
      </c>
      <c r="D3745" s="347" t="s">
        <v>26378</v>
      </c>
      <c r="E3745" s="347">
        <v>6</v>
      </c>
      <c r="F3745" s="347">
        <v>0.5</v>
      </c>
      <c r="G3745" s="347" t="s">
        <v>11</v>
      </c>
      <c r="H3745" s="349">
        <v>38</v>
      </c>
      <c r="I3745" s="350" t="s">
        <v>12</v>
      </c>
      <c r="J3745" s="351">
        <f t="shared" si="58"/>
        <v>64.5</v>
      </c>
      <c r="K3745" s="351">
        <v>10.75</v>
      </c>
      <c r="L3745" s="3" t="str">
        <f>IFERROR(INDEX(dbOrdini[PREZZO
VINOLUX],MATCH(A3745,dbOrdini[CODICE
ANKER],0)),"")</f>
        <v/>
      </c>
      <c r="M3745" s="347" t="s">
        <v>10552</v>
      </c>
      <c r="N3745" s="15" t="str">
        <f>IFERROR(INDEX(dbOrdini[ORDINE],MATCH(A3745,dbOrdini[CODICE
ANKER]*(dbOrdini[CODICE
SUPPLY]="GEN24"),0)),"")</f>
        <v/>
      </c>
      <c r="O3745" s="352" t="s">
        <v>8</v>
      </c>
      <c r="P3745" s="347" t="s">
        <v>29053</v>
      </c>
    </row>
    <row r="3746" spans="1:16">
      <c r="A3746" s="347" t="s">
        <v>8284</v>
      </c>
      <c r="B3746" s="348">
        <v>294</v>
      </c>
      <c r="C3746" s="347" t="s">
        <v>28152</v>
      </c>
      <c r="D3746" s="347" t="s">
        <v>8285</v>
      </c>
      <c r="E3746" s="347">
        <v>6</v>
      </c>
      <c r="F3746" s="347">
        <v>0.7</v>
      </c>
      <c r="G3746" s="347" t="s">
        <v>11</v>
      </c>
      <c r="H3746" s="349">
        <v>70</v>
      </c>
      <c r="I3746" s="350" t="s">
        <v>12</v>
      </c>
      <c r="J3746" s="351">
        <f t="shared" si="58"/>
        <v>19.799999999999997</v>
      </c>
      <c r="K3746" s="351">
        <v>3.3</v>
      </c>
      <c r="L3746" s="3" t="str">
        <f>IFERROR(INDEX(dbOrdini[PREZZO
VINOLUX],MATCH(A3746,dbOrdini[CODICE
ANKER],0)),"")</f>
        <v/>
      </c>
      <c r="M3746" s="347" t="s">
        <v>28163</v>
      </c>
      <c r="N3746" s="15" t="str">
        <f>IFERROR(INDEX(dbOrdini[ORDINE],MATCH(A3746,dbOrdini[CODICE
ANKER]*(dbOrdini[CODICE
SUPPLY]="GEN24"),0)),"")</f>
        <v/>
      </c>
      <c r="O3746" s="352" t="s">
        <v>8</v>
      </c>
      <c r="P3746" s="347" t="s">
        <v>8286</v>
      </c>
    </row>
    <row r="3747" spans="1:16">
      <c r="A3747" s="347" t="s">
        <v>8287</v>
      </c>
      <c r="B3747" s="348">
        <v>33</v>
      </c>
      <c r="C3747" s="347" t="s">
        <v>28152</v>
      </c>
      <c r="D3747" s="347" t="s">
        <v>8288</v>
      </c>
      <c r="E3747" s="347">
        <v>6</v>
      </c>
      <c r="F3747" s="347">
        <v>0.7</v>
      </c>
      <c r="G3747" s="347" t="s">
        <v>11</v>
      </c>
      <c r="H3747" s="349">
        <v>45</v>
      </c>
      <c r="I3747" s="350" t="s">
        <v>12</v>
      </c>
      <c r="J3747" s="351">
        <f t="shared" si="58"/>
        <v>92.1</v>
      </c>
      <c r="K3747" s="351">
        <v>15.35</v>
      </c>
      <c r="L3747" s="3" t="str">
        <f>IFERROR(INDEX(dbOrdini[PREZZO
VINOLUX],MATCH(A3747,dbOrdini[CODICE
ANKER],0)),"")</f>
        <v/>
      </c>
      <c r="M3747" s="347" t="s">
        <v>10541</v>
      </c>
      <c r="N3747" s="15" t="str">
        <f>IFERROR(INDEX(dbOrdini[ORDINE],MATCH(A3747,dbOrdini[CODICE
ANKER]*(dbOrdini[CODICE
SUPPLY]="GEN24"),0)),"")</f>
        <v/>
      </c>
      <c r="O3747" s="352" t="s">
        <v>8</v>
      </c>
      <c r="P3747" s="347" t="s">
        <v>8289</v>
      </c>
    </row>
    <row r="3748" spans="1:16">
      <c r="A3748" s="347" t="s">
        <v>8290</v>
      </c>
      <c r="B3748" s="348">
        <v>36</v>
      </c>
      <c r="C3748" s="347" t="s">
        <v>28152</v>
      </c>
      <c r="D3748" s="347" t="s">
        <v>8291</v>
      </c>
      <c r="E3748" s="347">
        <v>6</v>
      </c>
      <c r="F3748" s="347">
        <v>0.7</v>
      </c>
      <c r="G3748" s="347" t="s">
        <v>11</v>
      </c>
      <c r="H3748" s="349">
        <v>37.5</v>
      </c>
      <c r="I3748" s="350" t="s">
        <v>12</v>
      </c>
      <c r="J3748" s="351">
        <f t="shared" si="58"/>
        <v>33</v>
      </c>
      <c r="K3748" s="351">
        <v>5.5</v>
      </c>
      <c r="L3748" s="3" t="str">
        <f>IFERROR(INDEX(dbOrdini[PREZZO
VINOLUX],MATCH(A3748,dbOrdini[CODICE
ANKER],0)),"")</f>
        <v/>
      </c>
      <c r="M3748" s="347" t="s">
        <v>10535</v>
      </c>
      <c r="N3748" s="15" t="str">
        <f>IFERROR(INDEX(dbOrdini[ORDINE],MATCH(A3748,dbOrdini[CODICE
ANKER]*(dbOrdini[CODICE
SUPPLY]="GEN24"),0)),"")</f>
        <v/>
      </c>
      <c r="O3748" s="352" t="s">
        <v>8</v>
      </c>
      <c r="P3748" s="347" t="s">
        <v>8292</v>
      </c>
    </row>
    <row r="3749" spans="1:16">
      <c r="A3749" s="347" t="s">
        <v>8293</v>
      </c>
      <c r="B3749" s="348">
        <v>65</v>
      </c>
      <c r="C3749" s="347" t="s">
        <v>28152</v>
      </c>
      <c r="D3749" s="347" t="s">
        <v>8291</v>
      </c>
      <c r="E3749" s="347">
        <v>6</v>
      </c>
      <c r="F3749" s="347">
        <v>1</v>
      </c>
      <c r="G3749" s="347" t="s">
        <v>11</v>
      </c>
      <c r="H3749" s="349">
        <v>37.5</v>
      </c>
      <c r="I3749" s="350" t="s">
        <v>12</v>
      </c>
      <c r="J3749" s="351">
        <f t="shared" si="58"/>
        <v>37.200000000000003</v>
      </c>
      <c r="K3749" s="351">
        <v>6.2</v>
      </c>
      <c r="L3749" s="3" t="str">
        <f>IFERROR(INDEX(dbOrdini[PREZZO
VINOLUX],MATCH(A3749,dbOrdini[CODICE
ANKER],0)),"")</f>
        <v/>
      </c>
      <c r="M3749" s="347" t="s">
        <v>10535</v>
      </c>
      <c r="N3749" s="15" t="str">
        <f>IFERROR(INDEX(dbOrdini[ORDINE],MATCH(A3749,dbOrdini[CODICE
ANKER]*(dbOrdini[CODICE
SUPPLY]="GEN24"),0)),"")</f>
        <v/>
      </c>
      <c r="O3749" s="352" t="s">
        <v>8</v>
      </c>
      <c r="P3749" s="347" t="s">
        <v>8294</v>
      </c>
    </row>
    <row r="3750" spans="1:16">
      <c r="A3750" s="347" t="s">
        <v>8295</v>
      </c>
      <c r="B3750" s="348">
        <v>47</v>
      </c>
      <c r="C3750" s="347" t="s">
        <v>28152</v>
      </c>
      <c r="D3750" s="347" t="s">
        <v>8296</v>
      </c>
      <c r="E3750" s="347">
        <v>6</v>
      </c>
      <c r="F3750" s="347">
        <v>1</v>
      </c>
      <c r="G3750" s="347" t="s">
        <v>11</v>
      </c>
      <c r="H3750" s="349">
        <v>37.5</v>
      </c>
      <c r="I3750" s="350" t="s">
        <v>12</v>
      </c>
      <c r="J3750" s="351">
        <f t="shared" si="58"/>
        <v>37.200000000000003</v>
      </c>
      <c r="K3750" s="351">
        <v>6.2</v>
      </c>
      <c r="L3750" s="3" t="str">
        <f>IFERROR(INDEX(dbOrdini[PREZZO
VINOLUX],MATCH(A3750,dbOrdini[CODICE
ANKER],0)),"")</f>
        <v/>
      </c>
      <c r="M3750" s="347" t="s">
        <v>10535</v>
      </c>
      <c r="N3750" s="15" t="str">
        <f>IFERROR(INDEX(dbOrdini[ORDINE],MATCH(A3750,dbOrdini[CODICE
ANKER]*(dbOrdini[CODICE
SUPPLY]="GEN24"),0)),"")</f>
        <v/>
      </c>
      <c r="O3750" s="352" t="s">
        <v>8</v>
      </c>
      <c r="P3750" s="347" t="s">
        <v>8294</v>
      </c>
    </row>
    <row r="3751" spans="1:16">
      <c r="A3751" s="347" t="s">
        <v>29054</v>
      </c>
      <c r="B3751" s="348">
        <v>0</v>
      </c>
      <c r="C3751" s="347" t="s">
        <v>28152</v>
      </c>
      <c r="D3751" s="347" t="s">
        <v>26327</v>
      </c>
      <c r="E3751" s="347">
        <v>12</v>
      </c>
      <c r="F3751" s="347">
        <v>0.05</v>
      </c>
      <c r="G3751" s="347" t="s">
        <v>11</v>
      </c>
      <c r="H3751" s="349">
        <v>40</v>
      </c>
      <c r="I3751" s="350" t="s">
        <v>12</v>
      </c>
      <c r="J3751" s="351">
        <f t="shared" si="58"/>
        <v>31.799999999999997</v>
      </c>
      <c r="K3751" s="351">
        <v>2.65</v>
      </c>
      <c r="L3751" s="3" t="str">
        <f>IFERROR(INDEX(dbOrdini[PREZZO
VINOLUX],MATCH(A3751,dbOrdini[CODICE
ANKER],0)),"")</f>
        <v/>
      </c>
      <c r="M3751" s="347" t="s">
        <v>10535</v>
      </c>
      <c r="N3751" s="15" t="str">
        <f>IFERROR(INDEX(dbOrdini[ORDINE],MATCH(A3751,dbOrdini[CODICE
ANKER]*(dbOrdini[CODICE
SUPPLY]="GEN24"),0)),"")</f>
        <v/>
      </c>
      <c r="O3751" s="352" t="s">
        <v>8</v>
      </c>
      <c r="P3751" s="347" t="s">
        <v>29055</v>
      </c>
    </row>
    <row r="3752" spans="1:16">
      <c r="A3752" s="347" t="s">
        <v>8297</v>
      </c>
      <c r="B3752" s="348">
        <v>0</v>
      </c>
      <c r="C3752" s="347" t="s">
        <v>28152</v>
      </c>
      <c r="D3752" s="347" t="s">
        <v>8298</v>
      </c>
      <c r="E3752" s="347">
        <v>6</v>
      </c>
      <c r="F3752" s="347">
        <v>0.7</v>
      </c>
      <c r="G3752" s="347" t="s">
        <v>11</v>
      </c>
      <c r="H3752" s="349">
        <v>40</v>
      </c>
      <c r="I3752" s="350" t="s">
        <v>12</v>
      </c>
      <c r="J3752" s="351">
        <f t="shared" si="58"/>
        <v>61.800000000000004</v>
      </c>
      <c r="K3752" s="351">
        <v>10.3</v>
      </c>
      <c r="L3752" s="3" t="str">
        <f>IFERROR(INDEX(dbOrdini[PREZZO
VINOLUX],MATCH(A3752,dbOrdini[CODICE
ANKER],0)),"")</f>
        <v/>
      </c>
      <c r="M3752" s="347" t="s">
        <v>10535</v>
      </c>
      <c r="N3752" s="15" t="str">
        <f>IFERROR(INDEX(dbOrdini[ORDINE],MATCH(A3752,dbOrdini[CODICE
ANKER]*(dbOrdini[CODICE
SUPPLY]="GEN24"),0)),"")</f>
        <v/>
      </c>
      <c r="O3752" s="352" t="s">
        <v>8</v>
      </c>
      <c r="P3752" s="347" t="s">
        <v>8299</v>
      </c>
    </row>
    <row r="3753" spans="1:16">
      <c r="A3753" s="347" t="s">
        <v>8300</v>
      </c>
      <c r="B3753" s="348">
        <v>14</v>
      </c>
      <c r="C3753" s="347" t="s">
        <v>28152</v>
      </c>
      <c r="D3753" s="347" t="s">
        <v>8301</v>
      </c>
      <c r="E3753" s="347">
        <v>6</v>
      </c>
      <c r="F3753" s="347">
        <v>0.7</v>
      </c>
      <c r="G3753" s="347" t="s">
        <v>11</v>
      </c>
      <c r="H3753" s="349">
        <v>55.5</v>
      </c>
      <c r="I3753" s="350" t="s">
        <v>12</v>
      </c>
      <c r="J3753" s="351">
        <f t="shared" si="58"/>
        <v>94.800000000000011</v>
      </c>
      <c r="K3753" s="351">
        <v>15.8</v>
      </c>
      <c r="L3753" s="3" t="str">
        <f>IFERROR(INDEX(dbOrdini[PREZZO
VINOLUX],MATCH(A3753,dbOrdini[CODICE
ANKER],0)),"")</f>
        <v/>
      </c>
      <c r="M3753" s="347" t="s">
        <v>10535</v>
      </c>
      <c r="N3753" s="15" t="str">
        <f>IFERROR(INDEX(dbOrdini[ORDINE],MATCH(A3753,dbOrdini[CODICE
ANKER]*(dbOrdini[CODICE
SUPPLY]="GEN24"),0)),"")</f>
        <v/>
      </c>
      <c r="O3753" s="352" t="s">
        <v>8</v>
      </c>
      <c r="P3753" s="347" t="s">
        <v>8302</v>
      </c>
    </row>
    <row r="3754" spans="1:16">
      <c r="A3754" s="347" t="s">
        <v>8303</v>
      </c>
      <c r="B3754" s="348">
        <v>113</v>
      </c>
      <c r="C3754" s="347" t="s">
        <v>28152</v>
      </c>
      <c r="D3754" s="347" t="s">
        <v>8304</v>
      </c>
      <c r="E3754" s="347">
        <v>6</v>
      </c>
      <c r="F3754" s="347">
        <v>0.7</v>
      </c>
      <c r="G3754" s="347" t="s">
        <v>11262</v>
      </c>
      <c r="H3754" s="349">
        <v>40</v>
      </c>
      <c r="I3754" s="350" t="s">
        <v>12</v>
      </c>
      <c r="J3754" s="351">
        <f t="shared" si="58"/>
        <v>100.5</v>
      </c>
      <c r="K3754" s="351">
        <v>16.75</v>
      </c>
      <c r="L3754" s="3" t="str">
        <f>IFERROR(INDEX(dbOrdini[PREZZO
VINOLUX],MATCH(A3754,dbOrdini[CODICE
ANKER],0)),"")</f>
        <v/>
      </c>
      <c r="M3754" s="347" t="s">
        <v>10535</v>
      </c>
      <c r="N3754" s="15" t="str">
        <f>IFERROR(INDEX(dbOrdini[ORDINE],MATCH(A3754,dbOrdini[CODICE
ANKER]*(dbOrdini[CODICE
SUPPLY]="GEN24"),0)),"")</f>
        <v/>
      </c>
      <c r="O3754" s="352" t="s">
        <v>8</v>
      </c>
      <c r="P3754" s="347" t="s">
        <v>8305</v>
      </c>
    </row>
    <row r="3755" spans="1:16">
      <c r="A3755" s="347" t="s">
        <v>10780</v>
      </c>
      <c r="B3755" s="348">
        <v>6</v>
      </c>
      <c r="C3755" s="347" t="s">
        <v>28152</v>
      </c>
      <c r="D3755" s="347" t="s">
        <v>10781</v>
      </c>
      <c r="E3755" s="347">
        <v>6</v>
      </c>
      <c r="F3755" s="347">
        <v>0.7</v>
      </c>
      <c r="G3755" s="347" t="s">
        <v>11</v>
      </c>
      <c r="H3755" s="349">
        <v>40</v>
      </c>
      <c r="I3755" s="350" t="s">
        <v>12</v>
      </c>
      <c r="J3755" s="351">
        <f t="shared" si="58"/>
        <v>261</v>
      </c>
      <c r="K3755" s="351">
        <v>43.5</v>
      </c>
      <c r="L3755" s="3" t="str">
        <f>IFERROR(INDEX(dbOrdini[PREZZO
VINOLUX],MATCH(A3755,dbOrdini[CODICE
ANKER],0)),"")</f>
        <v/>
      </c>
      <c r="M3755" s="347" t="s">
        <v>10535</v>
      </c>
      <c r="N3755" s="15" t="str">
        <f>IFERROR(INDEX(dbOrdini[ORDINE],MATCH(A3755,dbOrdini[CODICE
ANKER]*(dbOrdini[CODICE
SUPPLY]="GEN24"),0)),"")</f>
        <v/>
      </c>
      <c r="O3755" s="352" t="s">
        <v>8</v>
      </c>
      <c r="P3755" s="347" t="s">
        <v>11952</v>
      </c>
    </row>
    <row r="3756" spans="1:16">
      <c r="A3756" s="347" t="s">
        <v>8306</v>
      </c>
      <c r="B3756" s="348">
        <v>5</v>
      </c>
      <c r="C3756" s="347" t="s">
        <v>28152</v>
      </c>
      <c r="D3756" s="347" t="s">
        <v>8307</v>
      </c>
      <c r="E3756" s="347">
        <v>6</v>
      </c>
      <c r="F3756" s="347">
        <v>0.7</v>
      </c>
      <c r="G3756" s="347" t="s">
        <v>11</v>
      </c>
      <c r="H3756" s="349">
        <v>40</v>
      </c>
      <c r="I3756" s="350" t="s">
        <v>12</v>
      </c>
      <c r="J3756" s="351">
        <f t="shared" si="58"/>
        <v>249</v>
      </c>
      <c r="K3756" s="351">
        <v>41.5</v>
      </c>
      <c r="L3756" s="3" t="str">
        <f>IFERROR(INDEX(dbOrdini[PREZZO
VINOLUX],MATCH(A3756,dbOrdini[CODICE
ANKER],0)),"")</f>
        <v/>
      </c>
      <c r="M3756" s="347" t="s">
        <v>10535</v>
      </c>
      <c r="N3756" s="15" t="str">
        <f>IFERROR(INDEX(dbOrdini[ORDINE],MATCH(A3756,dbOrdini[CODICE
ANKER]*(dbOrdini[CODICE
SUPPLY]="GEN24"),0)),"")</f>
        <v/>
      </c>
      <c r="O3756" s="352" t="s">
        <v>8</v>
      </c>
      <c r="P3756" s="347" t="s">
        <v>8308</v>
      </c>
    </row>
    <row r="3757" spans="1:16">
      <c r="A3757" s="347" t="s">
        <v>8309</v>
      </c>
      <c r="B3757" s="348">
        <v>882</v>
      </c>
      <c r="C3757" s="347" t="s">
        <v>28152</v>
      </c>
      <c r="D3757" s="347" t="s">
        <v>8310</v>
      </c>
      <c r="E3757" s="347">
        <v>6</v>
      </c>
      <c r="F3757" s="347">
        <v>0.7</v>
      </c>
      <c r="G3757" s="347" t="s">
        <v>11</v>
      </c>
      <c r="H3757" s="349">
        <v>20</v>
      </c>
      <c r="I3757" s="350" t="s">
        <v>12</v>
      </c>
      <c r="J3757" s="351">
        <f t="shared" si="58"/>
        <v>41.7</v>
      </c>
      <c r="K3757" s="351">
        <v>6.95</v>
      </c>
      <c r="L3757" s="3" t="str">
        <f>IFERROR(INDEX(dbOrdini[PREZZO
VINOLUX],MATCH(A3757,dbOrdini[CODICE
ANKER],0)),"")</f>
        <v/>
      </c>
      <c r="M3757" s="347" t="s">
        <v>10552</v>
      </c>
      <c r="N3757" s="15" t="str">
        <f>IFERROR(INDEX(dbOrdini[ORDINE],MATCH(A3757,dbOrdini[CODICE
ANKER]*(dbOrdini[CODICE
SUPPLY]="GEN24"),0)),"")</f>
        <v/>
      </c>
      <c r="O3757" s="352" t="s">
        <v>8</v>
      </c>
      <c r="P3757" s="347" t="s">
        <v>8311</v>
      </c>
    </row>
    <row r="3758" spans="1:16">
      <c r="A3758" s="347" t="s">
        <v>11953</v>
      </c>
      <c r="B3758" s="348">
        <v>0</v>
      </c>
      <c r="C3758" s="347" t="s">
        <v>28152</v>
      </c>
      <c r="D3758" s="347" t="s">
        <v>11954</v>
      </c>
      <c r="E3758" s="347">
        <v>6</v>
      </c>
      <c r="F3758" s="347">
        <v>0.7</v>
      </c>
      <c r="G3758" s="347" t="s">
        <v>11</v>
      </c>
      <c r="H3758" s="349">
        <v>20</v>
      </c>
      <c r="I3758" s="350" t="s">
        <v>12</v>
      </c>
      <c r="J3758" s="351">
        <f t="shared" si="58"/>
        <v>34.200000000000003</v>
      </c>
      <c r="K3758" s="351">
        <v>5.7</v>
      </c>
      <c r="L3758" s="3" t="str">
        <f>IFERROR(INDEX(dbOrdini[PREZZO
VINOLUX],MATCH(A3758,dbOrdini[CODICE
ANKER],0)),"")</f>
        <v/>
      </c>
      <c r="M3758" s="347" t="s">
        <v>10552</v>
      </c>
      <c r="N3758" s="15" t="str">
        <f>IFERROR(INDEX(dbOrdini[ORDINE],MATCH(A3758,dbOrdini[CODICE
ANKER]*(dbOrdini[CODICE
SUPPLY]="GEN24"),0)),"")</f>
        <v/>
      </c>
      <c r="O3758" s="352" t="s">
        <v>8</v>
      </c>
      <c r="P3758" s="347" t="s">
        <v>8312</v>
      </c>
    </row>
    <row r="3759" spans="1:16">
      <c r="A3759" s="347" t="s">
        <v>8313</v>
      </c>
      <c r="B3759" s="348">
        <v>1641</v>
      </c>
      <c r="C3759" s="347" t="s">
        <v>28152</v>
      </c>
      <c r="D3759" s="347" t="s">
        <v>8314</v>
      </c>
      <c r="E3759" s="347">
        <v>6</v>
      </c>
      <c r="F3759" s="347">
        <v>0.7</v>
      </c>
      <c r="G3759" s="347" t="s">
        <v>11</v>
      </c>
      <c r="H3759" s="349">
        <v>20</v>
      </c>
      <c r="I3759" s="350" t="s">
        <v>12</v>
      </c>
      <c r="J3759" s="351">
        <f t="shared" si="58"/>
        <v>39</v>
      </c>
      <c r="K3759" s="351">
        <v>6.5</v>
      </c>
      <c r="L3759" s="3" t="str">
        <f>IFERROR(INDEX(dbOrdini[PREZZO
VINOLUX],MATCH(A3759,dbOrdini[CODICE
ANKER],0)),"")</f>
        <v/>
      </c>
      <c r="M3759" s="347" t="s">
        <v>10552</v>
      </c>
      <c r="N3759" s="15" t="str">
        <f>IFERROR(INDEX(dbOrdini[ORDINE],MATCH(A3759,dbOrdini[CODICE
ANKER]*(dbOrdini[CODICE
SUPPLY]="GEN24"),0)),"")</f>
        <v/>
      </c>
      <c r="O3759" s="352" t="s">
        <v>8</v>
      </c>
      <c r="P3759" s="347" t="s">
        <v>8315</v>
      </c>
    </row>
    <row r="3760" spans="1:16">
      <c r="A3760" s="347" t="s">
        <v>29056</v>
      </c>
      <c r="B3760" s="348">
        <v>0</v>
      </c>
      <c r="C3760" s="347" t="s">
        <v>28152</v>
      </c>
      <c r="D3760" s="347" t="s">
        <v>8316</v>
      </c>
      <c r="E3760" s="347">
        <v>25</v>
      </c>
      <c r="F3760" s="347">
        <v>0.04</v>
      </c>
      <c r="G3760" s="347" t="s">
        <v>11</v>
      </c>
      <c r="H3760" s="349">
        <v>22</v>
      </c>
      <c r="I3760" s="350" t="s">
        <v>12</v>
      </c>
      <c r="J3760" s="351">
        <f t="shared" si="58"/>
        <v>48.75</v>
      </c>
      <c r="K3760" s="351">
        <v>1.95</v>
      </c>
      <c r="L3760" s="3" t="str">
        <f>IFERROR(INDEX(dbOrdini[PREZZO
VINOLUX],MATCH(A3760,dbOrdini[CODICE
ANKER],0)),"")</f>
        <v/>
      </c>
      <c r="M3760" s="347" t="s">
        <v>10552</v>
      </c>
      <c r="N3760" s="15" t="str">
        <f>IFERROR(INDEX(dbOrdini[ORDINE],MATCH(A3760,dbOrdini[CODICE
ANKER]*(dbOrdini[CODICE
SUPPLY]="GEN24"),0)),"")</f>
        <v/>
      </c>
      <c r="O3760" s="352" t="s">
        <v>8</v>
      </c>
      <c r="P3760" s="347" t="s">
        <v>29057</v>
      </c>
    </row>
    <row r="3761" spans="1:16">
      <c r="A3761" s="347" t="s">
        <v>8317</v>
      </c>
      <c r="B3761" s="348">
        <v>28</v>
      </c>
      <c r="C3761" s="347" t="s">
        <v>28152</v>
      </c>
      <c r="D3761" s="347" t="s">
        <v>8316</v>
      </c>
      <c r="E3761" s="347">
        <v>12</v>
      </c>
      <c r="F3761" s="347">
        <v>0.2</v>
      </c>
      <c r="G3761" s="347" t="s">
        <v>11</v>
      </c>
      <c r="H3761" s="349">
        <v>22</v>
      </c>
      <c r="I3761" s="350" t="s">
        <v>12</v>
      </c>
      <c r="J3761" s="351">
        <f t="shared" si="58"/>
        <v>34.200000000000003</v>
      </c>
      <c r="K3761" s="351">
        <v>2.85</v>
      </c>
      <c r="L3761" s="3" t="str">
        <f>IFERROR(INDEX(dbOrdini[PREZZO
VINOLUX],MATCH(A3761,dbOrdini[CODICE
ANKER],0)),"")</f>
        <v/>
      </c>
      <c r="M3761" s="347" t="s">
        <v>10552</v>
      </c>
      <c r="N3761" s="15" t="str">
        <f>IFERROR(INDEX(dbOrdini[ORDINE],MATCH(A3761,dbOrdini[CODICE
ANKER]*(dbOrdini[CODICE
SUPPLY]="GEN24"),0)),"")</f>
        <v/>
      </c>
      <c r="O3761" s="352" t="s">
        <v>8</v>
      </c>
      <c r="P3761" s="347" t="s">
        <v>8318</v>
      </c>
    </row>
    <row r="3762" spans="1:16">
      <c r="A3762" s="347" t="s">
        <v>8319</v>
      </c>
      <c r="B3762" s="348">
        <v>0</v>
      </c>
      <c r="C3762" s="347" t="s">
        <v>28152</v>
      </c>
      <c r="D3762" s="347" t="s">
        <v>8320</v>
      </c>
      <c r="E3762" s="347">
        <v>6</v>
      </c>
      <c r="F3762" s="347">
        <v>1</v>
      </c>
      <c r="G3762" s="347" t="s">
        <v>11</v>
      </c>
      <c r="H3762" s="349">
        <v>22</v>
      </c>
      <c r="I3762" s="350" t="s">
        <v>12</v>
      </c>
      <c r="J3762" s="351">
        <f t="shared" si="58"/>
        <v>43.8</v>
      </c>
      <c r="K3762" s="351">
        <v>7.3</v>
      </c>
      <c r="L3762" s="3" t="str">
        <f>IFERROR(INDEX(dbOrdini[PREZZO
VINOLUX],MATCH(A3762,dbOrdini[CODICE
ANKER],0)),"")</f>
        <v/>
      </c>
      <c r="M3762" s="347" t="s">
        <v>10552</v>
      </c>
      <c r="N3762" s="15" t="str">
        <f>IFERROR(INDEX(dbOrdini[ORDINE],MATCH(A3762,dbOrdini[CODICE
ANKER]*(dbOrdini[CODICE
SUPPLY]="GEN24"),0)),"")</f>
        <v/>
      </c>
      <c r="O3762" s="352" t="s">
        <v>8</v>
      </c>
      <c r="P3762" s="347" t="s">
        <v>8321</v>
      </c>
    </row>
    <row r="3763" spans="1:16">
      <c r="A3763" s="347" t="s">
        <v>29058</v>
      </c>
      <c r="B3763" s="348">
        <v>0</v>
      </c>
      <c r="C3763" s="347" t="s">
        <v>28152</v>
      </c>
      <c r="D3763" s="347" t="s">
        <v>29059</v>
      </c>
      <c r="E3763" s="347">
        <v>6</v>
      </c>
      <c r="F3763" s="347">
        <v>0.7</v>
      </c>
      <c r="G3763" s="347" t="s">
        <v>11</v>
      </c>
      <c r="H3763" s="349">
        <v>40</v>
      </c>
      <c r="I3763" s="350" t="s">
        <v>12</v>
      </c>
      <c r="J3763" s="351">
        <f t="shared" si="58"/>
        <v>112.5</v>
      </c>
      <c r="K3763" s="351">
        <v>18.75</v>
      </c>
      <c r="L3763" s="3" t="str">
        <f>IFERROR(INDEX(dbOrdini[PREZZO
VINOLUX],MATCH(A3763,dbOrdini[CODICE
ANKER],0)),"")</f>
        <v/>
      </c>
      <c r="M3763" s="347" t="s">
        <v>10535</v>
      </c>
      <c r="N3763" s="15" t="str">
        <f>IFERROR(INDEX(dbOrdini[ORDINE],MATCH(A3763,dbOrdini[CODICE
ANKER]*(dbOrdini[CODICE
SUPPLY]="GEN24"),0)),"")</f>
        <v/>
      </c>
      <c r="O3763" s="352" t="s">
        <v>8</v>
      </c>
      <c r="P3763" s="347" t="s">
        <v>29060</v>
      </c>
    </row>
    <row r="3764" spans="1:16">
      <c r="A3764" s="347" t="s">
        <v>10889</v>
      </c>
      <c r="B3764" s="348">
        <v>36</v>
      </c>
      <c r="C3764" s="347" t="s">
        <v>28152</v>
      </c>
      <c r="D3764" s="347" t="s">
        <v>10890</v>
      </c>
      <c r="E3764" s="347">
        <v>3</v>
      </c>
      <c r="F3764" s="347">
        <v>0.7</v>
      </c>
      <c r="G3764" s="347" t="s">
        <v>11</v>
      </c>
      <c r="H3764" s="349">
        <v>40</v>
      </c>
      <c r="I3764" s="350" t="s">
        <v>12</v>
      </c>
      <c r="J3764" s="351">
        <f t="shared" si="58"/>
        <v>85.5</v>
      </c>
      <c r="K3764" s="351">
        <v>28.5</v>
      </c>
      <c r="L3764" s="3" t="str">
        <f>IFERROR(INDEX(dbOrdini[PREZZO
VINOLUX],MATCH(A3764,dbOrdini[CODICE
ANKER],0)),"")</f>
        <v/>
      </c>
      <c r="M3764" s="347" t="s">
        <v>10535</v>
      </c>
      <c r="N3764" s="15" t="str">
        <f>IFERROR(INDEX(dbOrdini[ORDINE],MATCH(A3764,dbOrdini[CODICE
ANKER]*(dbOrdini[CODICE
SUPPLY]="GEN24"),0)),"")</f>
        <v/>
      </c>
      <c r="O3764" s="352" t="s">
        <v>8</v>
      </c>
      <c r="P3764" s="347" t="s">
        <v>11955</v>
      </c>
    </row>
    <row r="3765" spans="1:16">
      <c r="A3765" s="347" t="s">
        <v>10675</v>
      </c>
      <c r="B3765" s="348">
        <v>45</v>
      </c>
      <c r="C3765" s="347" t="s">
        <v>28152</v>
      </c>
      <c r="D3765" s="347" t="s">
        <v>10676</v>
      </c>
      <c r="E3765" s="347">
        <v>6</v>
      </c>
      <c r="F3765" s="347">
        <v>0.7</v>
      </c>
      <c r="G3765" s="347" t="s">
        <v>11</v>
      </c>
      <c r="H3765" s="349">
        <v>40</v>
      </c>
      <c r="I3765" s="350" t="s">
        <v>12</v>
      </c>
      <c r="J3765" s="351">
        <f t="shared" si="58"/>
        <v>171</v>
      </c>
      <c r="K3765" s="351">
        <v>28.5</v>
      </c>
      <c r="L3765" s="3" t="str">
        <f>IFERROR(INDEX(dbOrdini[PREZZO
VINOLUX],MATCH(A3765,dbOrdini[CODICE
ANKER],0)),"")</f>
        <v/>
      </c>
      <c r="M3765" s="347" t="s">
        <v>10535</v>
      </c>
      <c r="N3765" s="15" t="str">
        <f>IFERROR(INDEX(dbOrdini[ORDINE],MATCH(A3765,dbOrdini[CODICE
ANKER]*(dbOrdini[CODICE
SUPPLY]="GEN24"),0)),"")</f>
        <v/>
      </c>
      <c r="O3765" s="352" t="s">
        <v>8</v>
      </c>
      <c r="P3765" s="347" t="s">
        <v>11955</v>
      </c>
    </row>
    <row r="3766" spans="1:16">
      <c r="A3766" s="347" t="s">
        <v>8322</v>
      </c>
      <c r="B3766" s="348">
        <v>0</v>
      </c>
      <c r="C3766" s="347" t="s">
        <v>28152</v>
      </c>
      <c r="D3766" s="347" t="s">
        <v>8323</v>
      </c>
      <c r="E3766" s="347">
        <v>6</v>
      </c>
      <c r="F3766" s="347">
        <v>0.7</v>
      </c>
      <c r="G3766" s="347" t="s">
        <v>11</v>
      </c>
      <c r="H3766" s="349">
        <v>40</v>
      </c>
      <c r="I3766" s="350" t="s">
        <v>12</v>
      </c>
      <c r="J3766" s="351">
        <f t="shared" si="58"/>
        <v>387</v>
      </c>
      <c r="K3766" s="351">
        <v>64.5</v>
      </c>
      <c r="L3766" s="3" t="str">
        <f>IFERROR(INDEX(dbOrdini[PREZZO
VINOLUX],MATCH(A3766,dbOrdini[CODICE
ANKER],0)),"")</f>
        <v/>
      </c>
      <c r="M3766" s="347" t="s">
        <v>10535</v>
      </c>
      <c r="N3766" s="15" t="str">
        <f>IFERROR(INDEX(dbOrdini[ORDINE],MATCH(A3766,dbOrdini[CODICE
ANKER]*(dbOrdini[CODICE
SUPPLY]="GEN24"),0)),"")</f>
        <v/>
      </c>
      <c r="O3766" s="352" t="s">
        <v>8</v>
      </c>
      <c r="P3766" s="347" t="s">
        <v>8324</v>
      </c>
    </row>
    <row r="3767" spans="1:16">
      <c r="A3767" s="347" t="s">
        <v>8325</v>
      </c>
      <c r="B3767" s="348">
        <v>195</v>
      </c>
      <c r="C3767" s="347" t="s">
        <v>28152</v>
      </c>
      <c r="D3767" s="347" t="s">
        <v>8326</v>
      </c>
      <c r="E3767" s="347">
        <v>6</v>
      </c>
      <c r="F3767" s="347">
        <v>0.5</v>
      </c>
      <c r="G3767" s="347" t="s">
        <v>11</v>
      </c>
      <c r="H3767" s="349">
        <v>40</v>
      </c>
      <c r="I3767" s="350" t="s">
        <v>12</v>
      </c>
      <c r="J3767" s="351">
        <f t="shared" si="58"/>
        <v>78</v>
      </c>
      <c r="K3767" s="351">
        <v>13</v>
      </c>
      <c r="L3767" s="3" t="str">
        <f>IFERROR(INDEX(dbOrdini[PREZZO
VINOLUX],MATCH(A3767,dbOrdini[CODICE
ANKER],0)),"")</f>
        <v/>
      </c>
      <c r="M3767" s="347" t="s">
        <v>10535</v>
      </c>
      <c r="N3767" s="15" t="str">
        <f>IFERROR(INDEX(dbOrdini[ORDINE],MATCH(A3767,dbOrdini[CODICE
ANKER]*(dbOrdini[CODICE
SUPPLY]="GEN24"),0)),"")</f>
        <v/>
      </c>
      <c r="O3767" s="352" t="s">
        <v>8</v>
      </c>
      <c r="P3767" s="347" t="s">
        <v>8327</v>
      </c>
    </row>
    <row r="3768" spans="1:16">
      <c r="A3768" s="347" t="s">
        <v>11145</v>
      </c>
      <c r="B3768" s="348">
        <v>0</v>
      </c>
      <c r="C3768" s="347" t="s">
        <v>28152</v>
      </c>
      <c r="D3768" s="347" t="s">
        <v>11146</v>
      </c>
      <c r="E3768" s="347">
        <v>6</v>
      </c>
      <c r="F3768" s="347">
        <v>0.7</v>
      </c>
      <c r="G3768" s="347" t="s">
        <v>11</v>
      </c>
      <c r="H3768" s="349">
        <v>38</v>
      </c>
      <c r="I3768" s="350" t="s">
        <v>12</v>
      </c>
      <c r="J3768" s="351">
        <f t="shared" si="58"/>
        <v>75</v>
      </c>
      <c r="K3768" s="351">
        <v>12.5</v>
      </c>
      <c r="L3768" s="3" t="str">
        <f>IFERROR(INDEX(dbOrdini[PREZZO
VINOLUX],MATCH(A3768,dbOrdini[CODICE
ANKER],0)),"")</f>
        <v/>
      </c>
      <c r="M3768" s="347" t="s">
        <v>10531</v>
      </c>
      <c r="N3768" s="15" t="str">
        <f>IFERROR(INDEX(dbOrdini[ORDINE],MATCH(A3768,dbOrdini[CODICE
ANKER]*(dbOrdini[CODICE
SUPPLY]="GEN24"),0)),"")</f>
        <v/>
      </c>
      <c r="O3768" s="352" t="s">
        <v>8</v>
      </c>
      <c r="P3768" s="347" t="s">
        <v>11956</v>
      </c>
    </row>
    <row r="3769" spans="1:16">
      <c r="A3769" s="347" t="s">
        <v>8328</v>
      </c>
      <c r="B3769" s="348">
        <v>59</v>
      </c>
      <c r="C3769" s="347" t="s">
        <v>28152</v>
      </c>
      <c r="D3769" s="347" t="s">
        <v>8329</v>
      </c>
      <c r="E3769" s="347">
        <v>6</v>
      </c>
      <c r="F3769" s="347">
        <v>0.7</v>
      </c>
      <c r="G3769" s="347" t="s">
        <v>11</v>
      </c>
      <c r="H3769" s="349">
        <v>38</v>
      </c>
      <c r="I3769" s="350" t="s">
        <v>12</v>
      </c>
      <c r="J3769" s="351">
        <f t="shared" si="58"/>
        <v>87</v>
      </c>
      <c r="K3769" s="351">
        <v>14.5</v>
      </c>
      <c r="L3769" s="3" t="str">
        <f>IFERROR(INDEX(dbOrdini[PREZZO
VINOLUX],MATCH(A3769,dbOrdini[CODICE
ANKER],0)),"")</f>
        <v/>
      </c>
      <c r="M3769" s="347" t="s">
        <v>10531</v>
      </c>
      <c r="N3769" s="15" t="str">
        <f>IFERROR(INDEX(dbOrdini[ORDINE],MATCH(A3769,dbOrdini[CODICE
ANKER]*(dbOrdini[CODICE
SUPPLY]="GEN24"),0)),"")</f>
        <v/>
      </c>
      <c r="O3769" s="352" t="s">
        <v>8</v>
      </c>
      <c r="P3769" s="347" t="s">
        <v>8330</v>
      </c>
    </row>
    <row r="3770" spans="1:16">
      <c r="A3770" s="347" t="s">
        <v>8331</v>
      </c>
      <c r="B3770" s="348">
        <v>3</v>
      </c>
      <c r="C3770" s="347" t="s">
        <v>28152</v>
      </c>
      <c r="D3770" s="347" t="s">
        <v>8332</v>
      </c>
      <c r="E3770" s="347">
        <v>6</v>
      </c>
      <c r="F3770" s="347">
        <v>0.75</v>
      </c>
      <c r="G3770" s="347" t="s">
        <v>11262</v>
      </c>
      <c r="H3770" s="349">
        <v>14.5</v>
      </c>
      <c r="I3770" s="350" t="s">
        <v>12</v>
      </c>
      <c r="J3770" s="351">
        <f t="shared" si="58"/>
        <v>47.7</v>
      </c>
      <c r="K3770" s="351">
        <v>7.95</v>
      </c>
      <c r="L3770" s="3" t="str">
        <f>IFERROR(INDEX(dbOrdini[PREZZO
VINOLUX],MATCH(A3770,dbOrdini[CODICE
ANKER],0)),"")</f>
        <v/>
      </c>
      <c r="M3770" s="347" t="s">
        <v>28192</v>
      </c>
      <c r="N3770" s="15" t="str">
        <f>IFERROR(INDEX(dbOrdini[ORDINE],MATCH(A3770,dbOrdini[CODICE
ANKER]*(dbOrdini[CODICE
SUPPLY]="GEN24"),0)),"")</f>
        <v/>
      </c>
      <c r="O3770" s="352" t="s">
        <v>8</v>
      </c>
      <c r="P3770" s="347" t="s">
        <v>8333</v>
      </c>
    </row>
    <row r="3771" spans="1:16">
      <c r="A3771" s="347" t="s">
        <v>29061</v>
      </c>
      <c r="B3771" s="348">
        <v>0</v>
      </c>
      <c r="C3771" s="347" t="s">
        <v>28152</v>
      </c>
      <c r="D3771" s="347" t="s">
        <v>29062</v>
      </c>
      <c r="E3771" s="347">
        <v>6</v>
      </c>
      <c r="F3771" s="347">
        <v>0.7</v>
      </c>
      <c r="G3771" s="347" t="s">
        <v>11</v>
      </c>
      <c r="H3771" s="349">
        <v>40</v>
      </c>
      <c r="I3771" s="350" t="s">
        <v>12</v>
      </c>
      <c r="J3771" s="351">
        <f t="shared" si="58"/>
        <v>51</v>
      </c>
      <c r="K3771" s="351">
        <v>8.5</v>
      </c>
      <c r="L3771" s="3" t="str">
        <f>IFERROR(INDEX(dbOrdini[PREZZO
VINOLUX],MATCH(A3771,dbOrdini[CODICE
ANKER],0)),"")</f>
        <v/>
      </c>
      <c r="M3771" s="347" t="s">
        <v>10533</v>
      </c>
      <c r="N3771" s="15" t="str">
        <f>IFERROR(INDEX(dbOrdini[ORDINE],MATCH(A3771,dbOrdini[CODICE
ANKER]*(dbOrdini[CODICE
SUPPLY]="GEN24"),0)),"")</f>
        <v/>
      </c>
      <c r="O3771" s="352" t="s">
        <v>8</v>
      </c>
      <c r="P3771" s="347" t="s">
        <v>29063</v>
      </c>
    </row>
    <row r="3772" spans="1:16">
      <c r="A3772" s="347" t="s">
        <v>8334</v>
      </c>
      <c r="B3772" s="348">
        <v>0</v>
      </c>
      <c r="C3772" s="347" t="s">
        <v>28152</v>
      </c>
      <c r="D3772" s="347" t="s">
        <v>11021</v>
      </c>
      <c r="E3772" s="347">
        <v>6</v>
      </c>
      <c r="F3772" s="347">
        <v>0.7</v>
      </c>
      <c r="G3772" s="347" t="s">
        <v>11</v>
      </c>
      <c r="H3772" s="349">
        <v>46</v>
      </c>
      <c r="I3772" s="350" t="s">
        <v>12</v>
      </c>
      <c r="J3772" s="351">
        <f t="shared" si="58"/>
        <v>195</v>
      </c>
      <c r="K3772" s="351">
        <v>32.5</v>
      </c>
      <c r="L3772" s="3" t="str">
        <f>IFERROR(INDEX(dbOrdini[PREZZO
VINOLUX],MATCH(A3772,dbOrdini[CODICE
ANKER],0)),"")</f>
        <v/>
      </c>
      <c r="M3772" s="347" t="s">
        <v>10536</v>
      </c>
      <c r="N3772" s="15" t="str">
        <f>IFERROR(INDEX(dbOrdini[ORDINE],MATCH(A3772,dbOrdini[CODICE
ANKER]*(dbOrdini[CODICE
SUPPLY]="GEN24"),0)),"")</f>
        <v/>
      </c>
      <c r="O3772" s="352" t="s">
        <v>8</v>
      </c>
      <c r="P3772" s="347" t="s">
        <v>8335</v>
      </c>
    </row>
    <row r="3773" spans="1:16">
      <c r="A3773" s="347" t="s">
        <v>8336</v>
      </c>
      <c r="B3773" s="348">
        <v>0</v>
      </c>
      <c r="C3773" s="347" t="s">
        <v>28152</v>
      </c>
      <c r="D3773" s="347" t="s">
        <v>8337</v>
      </c>
      <c r="E3773" s="347">
        <v>6</v>
      </c>
      <c r="F3773" s="347">
        <v>0.7</v>
      </c>
      <c r="G3773" s="347" t="s">
        <v>11</v>
      </c>
      <c r="H3773" s="349">
        <v>46</v>
      </c>
      <c r="I3773" s="350" t="s">
        <v>12</v>
      </c>
      <c r="J3773" s="351">
        <f t="shared" si="58"/>
        <v>411</v>
      </c>
      <c r="K3773" s="351">
        <v>68.5</v>
      </c>
      <c r="L3773" s="3" t="str">
        <f>IFERROR(INDEX(dbOrdini[PREZZO
VINOLUX],MATCH(A3773,dbOrdini[CODICE
ANKER],0)),"")</f>
        <v/>
      </c>
      <c r="M3773" s="347" t="s">
        <v>10536</v>
      </c>
      <c r="N3773" s="15" t="str">
        <f>IFERROR(INDEX(dbOrdini[ORDINE],MATCH(A3773,dbOrdini[CODICE
ANKER]*(dbOrdini[CODICE
SUPPLY]="GEN24"),0)),"")</f>
        <v/>
      </c>
      <c r="O3773" s="352" t="s">
        <v>8</v>
      </c>
      <c r="P3773" s="347" t="s">
        <v>8338</v>
      </c>
    </row>
    <row r="3774" spans="1:16">
      <c r="A3774" s="347" t="s">
        <v>8339</v>
      </c>
      <c r="B3774" s="348">
        <v>28</v>
      </c>
      <c r="C3774" s="347" t="s">
        <v>28152</v>
      </c>
      <c r="D3774" s="347" t="s">
        <v>8340</v>
      </c>
      <c r="E3774" s="347">
        <v>6</v>
      </c>
      <c r="F3774" s="347">
        <v>0.7</v>
      </c>
      <c r="G3774" s="347" t="s">
        <v>11</v>
      </c>
      <c r="H3774" s="349">
        <v>40</v>
      </c>
      <c r="I3774" s="350" t="s">
        <v>12</v>
      </c>
      <c r="J3774" s="351">
        <f t="shared" si="58"/>
        <v>177</v>
      </c>
      <c r="K3774" s="351">
        <v>29.5</v>
      </c>
      <c r="L3774" s="3" t="str">
        <f>IFERROR(INDEX(dbOrdini[PREZZO
VINOLUX],MATCH(A3774,dbOrdini[CODICE
ANKER],0)),"")</f>
        <v/>
      </c>
      <c r="M3774" s="347" t="s">
        <v>10536</v>
      </c>
      <c r="N3774" s="15" t="str">
        <f>IFERROR(INDEX(dbOrdini[ORDINE],MATCH(A3774,dbOrdini[CODICE
ANKER]*(dbOrdini[CODICE
SUPPLY]="GEN24"),0)),"")</f>
        <v/>
      </c>
      <c r="O3774" s="352" t="s">
        <v>8</v>
      </c>
      <c r="P3774" s="347" t="s">
        <v>8341</v>
      </c>
    </row>
    <row r="3775" spans="1:16">
      <c r="A3775" s="347" t="s">
        <v>29064</v>
      </c>
      <c r="B3775" s="348">
        <v>0</v>
      </c>
      <c r="C3775" s="347" t="s">
        <v>28152</v>
      </c>
      <c r="D3775" s="347" t="s">
        <v>29065</v>
      </c>
      <c r="E3775" s="347">
        <v>6</v>
      </c>
      <c r="F3775" s="347">
        <v>0.7</v>
      </c>
      <c r="G3775" s="347" t="s">
        <v>11</v>
      </c>
      <c r="H3775" s="349">
        <v>57.5</v>
      </c>
      <c r="I3775" s="350" t="s">
        <v>12</v>
      </c>
      <c r="J3775" s="351">
        <f t="shared" si="58"/>
        <v>750</v>
      </c>
      <c r="K3775" s="351">
        <v>125</v>
      </c>
      <c r="L3775" s="3" t="str">
        <f>IFERROR(INDEX(dbOrdini[PREZZO
VINOLUX],MATCH(A3775,dbOrdini[CODICE
ANKER],0)),"")</f>
        <v/>
      </c>
      <c r="M3775" s="347" t="s">
        <v>10536</v>
      </c>
      <c r="N3775" s="15" t="str">
        <f>IFERROR(INDEX(dbOrdini[ORDINE],MATCH(A3775,dbOrdini[CODICE
ANKER]*(dbOrdini[CODICE
SUPPLY]="GEN24"),0)),"")</f>
        <v/>
      </c>
      <c r="O3775" s="352" t="s">
        <v>8</v>
      </c>
      <c r="P3775" s="347" t="s">
        <v>29066</v>
      </c>
    </row>
    <row r="3776" spans="1:16">
      <c r="A3776" s="347" t="s">
        <v>8342</v>
      </c>
      <c r="B3776" s="348">
        <v>19</v>
      </c>
      <c r="C3776" s="347" t="s">
        <v>28152</v>
      </c>
      <c r="D3776" s="347" t="s">
        <v>8343</v>
      </c>
      <c r="E3776" s="347">
        <v>6</v>
      </c>
      <c r="F3776" s="347">
        <v>0.7</v>
      </c>
      <c r="G3776" s="347" t="s">
        <v>11</v>
      </c>
      <c r="H3776" s="349">
        <v>40</v>
      </c>
      <c r="I3776" s="350" t="s">
        <v>12</v>
      </c>
      <c r="J3776" s="351">
        <f t="shared" si="58"/>
        <v>59.699999999999996</v>
      </c>
      <c r="K3776" s="351">
        <v>9.9499999999999993</v>
      </c>
      <c r="L3776" s="3" t="str">
        <f>IFERROR(INDEX(dbOrdini[PREZZO
VINOLUX],MATCH(A3776,dbOrdini[CODICE
ANKER],0)),"")</f>
        <v/>
      </c>
      <c r="M3776" s="347" t="s">
        <v>28181</v>
      </c>
      <c r="N3776" s="15" t="str">
        <f>IFERROR(INDEX(dbOrdini[ORDINE],MATCH(A3776,dbOrdini[CODICE
ANKER]*(dbOrdini[CODICE
SUPPLY]="GEN24"),0)),"")</f>
        <v/>
      </c>
      <c r="O3776" s="352" t="s">
        <v>8</v>
      </c>
      <c r="P3776" s="347" t="s">
        <v>8344</v>
      </c>
    </row>
    <row r="3777" spans="1:16">
      <c r="A3777" s="347" t="s">
        <v>8345</v>
      </c>
      <c r="B3777" s="348">
        <v>0</v>
      </c>
      <c r="C3777" s="347" t="s">
        <v>28152</v>
      </c>
      <c r="D3777" s="347" t="s">
        <v>8346</v>
      </c>
      <c r="E3777" s="347">
        <v>6</v>
      </c>
      <c r="F3777" s="347">
        <v>0.75</v>
      </c>
      <c r="G3777" s="347" t="s">
        <v>11</v>
      </c>
      <c r="H3777" s="349">
        <v>12.5</v>
      </c>
      <c r="I3777" s="350" t="s">
        <v>12</v>
      </c>
      <c r="J3777" s="351">
        <f t="shared" si="58"/>
        <v>438</v>
      </c>
      <c r="K3777" s="351">
        <v>73</v>
      </c>
      <c r="L3777" s="3" t="str">
        <f>IFERROR(INDEX(dbOrdini[PREZZO
VINOLUX],MATCH(A3777,dbOrdini[CODICE
ANKER],0)),"")</f>
        <v/>
      </c>
      <c r="M3777" s="347" t="s">
        <v>28233</v>
      </c>
      <c r="N3777" s="15" t="str">
        <f>IFERROR(INDEX(dbOrdini[ORDINE],MATCH(A3777,dbOrdini[CODICE
ANKER]*(dbOrdini[CODICE
SUPPLY]="GEN24"),0)),"")</f>
        <v/>
      </c>
      <c r="O3777" s="352" t="s">
        <v>8</v>
      </c>
      <c r="P3777" s="347" t="s">
        <v>8347</v>
      </c>
    </row>
    <row r="3778" spans="1:16">
      <c r="A3778" s="347" t="s">
        <v>29067</v>
      </c>
      <c r="B3778" s="348">
        <v>0</v>
      </c>
      <c r="C3778" s="347" t="s">
        <v>28152</v>
      </c>
      <c r="D3778" s="347" t="s">
        <v>8346</v>
      </c>
      <c r="E3778" s="347">
        <v>3</v>
      </c>
      <c r="F3778" s="347">
        <v>1.5</v>
      </c>
      <c r="G3778" s="347" t="s">
        <v>11</v>
      </c>
      <c r="H3778" s="349">
        <v>12.5</v>
      </c>
      <c r="I3778" s="350" t="s">
        <v>12</v>
      </c>
      <c r="J3778" s="351">
        <f t="shared" si="58"/>
        <v>504</v>
      </c>
      <c r="K3778" s="351">
        <v>168</v>
      </c>
      <c r="L3778" s="3" t="str">
        <f>IFERROR(INDEX(dbOrdini[PREZZO
VINOLUX],MATCH(A3778,dbOrdini[CODICE
ANKER],0)),"")</f>
        <v/>
      </c>
      <c r="M3778" s="347" t="s">
        <v>28233</v>
      </c>
      <c r="N3778" s="15" t="str">
        <f>IFERROR(INDEX(dbOrdini[ORDINE],MATCH(A3778,dbOrdini[CODICE
ANKER]*(dbOrdini[CODICE
SUPPLY]="GEN24"),0)),"")</f>
        <v/>
      </c>
      <c r="O3778" s="352" t="s">
        <v>8</v>
      </c>
      <c r="P3778" s="347" t="s">
        <v>29068</v>
      </c>
    </row>
    <row r="3779" spans="1:16">
      <c r="A3779" s="347" t="s">
        <v>8349</v>
      </c>
      <c r="B3779" s="348">
        <v>114</v>
      </c>
      <c r="C3779" s="347" t="s">
        <v>28152</v>
      </c>
      <c r="D3779" s="347" t="s">
        <v>8350</v>
      </c>
      <c r="E3779" s="347">
        <v>6</v>
      </c>
      <c r="F3779" s="347">
        <v>0.75</v>
      </c>
      <c r="G3779" s="347" t="s">
        <v>11</v>
      </c>
      <c r="H3779" s="349">
        <v>12.5</v>
      </c>
      <c r="I3779" s="350" t="s">
        <v>12</v>
      </c>
      <c r="J3779" s="351">
        <f t="shared" si="58"/>
        <v>438</v>
      </c>
      <c r="K3779" s="351">
        <v>73</v>
      </c>
      <c r="L3779" s="3" t="str">
        <f>IFERROR(INDEX(dbOrdini[PREZZO
VINOLUX],MATCH(A3779,dbOrdini[CODICE
ANKER],0)),"")</f>
        <v/>
      </c>
      <c r="M3779" s="347" t="s">
        <v>28233</v>
      </c>
      <c r="N3779" s="15" t="str">
        <f>IFERROR(INDEX(dbOrdini[ORDINE],MATCH(A3779,dbOrdini[CODICE
ANKER]*(dbOrdini[CODICE
SUPPLY]="GEN24"),0)),"")</f>
        <v/>
      </c>
      <c r="O3779" s="352" t="s">
        <v>8</v>
      </c>
      <c r="P3779" s="347" t="s">
        <v>8348</v>
      </c>
    </row>
    <row r="3780" spans="1:16">
      <c r="A3780" s="347" t="s">
        <v>8354</v>
      </c>
      <c r="B3780" s="348">
        <v>27</v>
      </c>
      <c r="C3780" s="347" t="s">
        <v>28152</v>
      </c>
      <c r="D3780" s="347" t="s">
        <v>8352</v>
      </c>
      <c r="E3780" s="347">
        <v>3</v>
      </c>
      <c r="F3780" s="347">
        <v>1.5</v>
      </c>
      <c r="G3780" s="347" t="s">
        <v>11</v>
      </c>
      <c r="H3780" s="349">
        <v>12.5</v>
      </c>
      <c r="I3780" s="350" t="s">
        <v>12</v>
      </c>
      <c r="J3780" s="351">
        <f t="shared" si="58"/>
        <v>360</v>
      </c>
      <c r="K3780" s="351">
        <v>120</v>
      </c>
      <c r="L3780" s="3" t="str">
        <f>IFERROR(INDEX(dbOrdini[PREZZO
VINOLUX],MATCH(A3780,dbOrdini[CODICE
ANKER],0)),"")</f>
        <v/>
      </c>
      <c r="M3780" s="347" t="s">
        <v>28233</v>
      </c>
      <c r="N3780" s="15" t="str">
        <f>IFERROR(INDEX(dbOrdini[ORDINE],MATCH(A3780,dbOrdini[CODICE
ANKER]*(dbOrdini[CODICE
SUPPLY]="GEN24"),0)),"")</f>
        <v/>
      </c>
      <c r="O3780" s="352" t="s">
        <v>8</v>
      </c>
      <c r="P3780" s="347" t="s">
        <v>8355</v>
      </c>
    </row>
    <row r="3781" spans="1:16">
      <c r="A3781" s="347" t="s">
        <v>8351</v>
      </c>
      <c r="B3781" s="348">
        <v>172</v>
      </c>
      <c r="C3781" s="347" t="s">
        <v>28152</v>
      </c>
      <c r="D3781" s="347" t="s">
        <v>8352</v>
      </c>
      <c r="E3781" s="347">
        <v>6</v>
      </c>
      <c r="F3781" s="347">
        <v>0.75</v>
      </c>
      <c r="G3781" s="347" t="s">
        <v>11</v>
      </c>
      <c r="H3781" s="349">
        <v>12.5</v>
      </c>
      <c r="I3781" s="350" t="s">
        <v>12</v>
      </c>
      <c r="J3781" s="351">
        <f t="shared" si="58"/>
        <v>276</v>
      </c>
      <c r="K3781" s="351">
        <v>46</v>
      </c>
      <c r="L3781" s="3" t="str">
        <f>IFERROR(INDEX(dbOrdini[PREZZO
VINOLUX],MATCH(A3781,dbOrdini[CODICE
ANKER],0)),"")</f>
        <v/>
      </c>
      <c r="M3781" s="347" t="s">
        <v>28233</v>
      </c>
      <c r="N3781" s="15" t="str">
        <f>IFERROR(INDEX(dbOrdini[ORDINE],MATCH(A3781,dbOrdini[CODICE
ANKER]*(dbOrdini[CODICE
SUPPLY]="GEN24"),0)),"")</f>
        <v/>
      </c>
      <c r="O3781" s="352" t="s">
        <v>8</v>
      </c>
      <c r="P3781" s="347" t="s">
        <v>8353</v>
      </c>
    </row>
    <row r="3782" spans="1:16">
      <c r="A3782" s="347" t="s">
        <v>29069</v>
      </c>
      <c r="B3782" s="348">
        <v>0</v>
      </c>
      <c r="C3782" s="347" t="s">
        <v>28152</v>
      </c>
      <c r="D3782" s="347" t="s">
        <v>8357</v>
      </c>
      <c r="E3782" s="347">
        <v>3</v>
      </c>
      <c r="F3782" s="347">
        <v>1.5</v>
      </c>
      <c r="G3782" s="347" t="s">
        <v>11</v>
      </c>
      <c r="H3782" s="349">
        <v>12.5</v>
      </c>
      <c r="I3782" s="350" t="s">
        <v>12</v>
      </c>
      <c r="J3782" s="351">
        <f t="shared" si="58"/>
        <v>420</v>
      </c>
      <c r="K3782" s="351">
        <v>140</v>
      </c>
      <c r="L3782" s="3" t="str">
        <f>IFERROR(INDEX(dbOrdini[PREZZO
VINOLUX],MATCH(A3782,dbOrdini[CODICE
ANKER],0)),"")</f>
        <v/>
      </c>
      <c r="M3782" s="347" t="s">
        <v>28233</v>
      </c>
      <c r="N3782" s="15" t="str">
        <f>IFERROR(INDEX(dbOrdini[ORDINE],MATCH(A3782,dbOrdini[CODICE
ANKER]*(dbOrdini[CODICE
SUPPLY]="GEN24"),0)),"")</f>
        <v/>
      </c>
      <c r="O3782" s="352" t="s">
        <v>8</v>
      </c>
      <c r="P3782" s="347" t="s">
        <v>29070</v>
      </c>
    </row>
    <row r="3783" spans="1:16">
      <c r="A3783" s="347" t="s">
        <v>8356</v>
      </c>
      <c r="B3783" s="348">
        <v>154</v>
      </c>
      <c r="C3783" s="347" t="s">
        <v>28152</v>
      </c>
      <c r="D3783" s="347" t="s">
        <v>8357</v>
      </c>
      <c r="E3783" s="347">
        <v>6</v>
      </c>
      <c r="F3783" s="347">
        <v>0.75</v>
      </c>
      <c r="G3783" s="347" t="s">
        <v>11</v>
      </c>
      <c r="H3783" s="349">
        <v>12.5</v>
      </c>
      <c r="I3783" s="350" t="s">
        <v>12</v>
      </c>
      <c r="J3783" s="351">
        <f t="shared" si="58"/>
        <v>408</v>
      </c>
      <c r="K3783" s="351">
        <v>68</v>
      </c>
      <c r="L3783" s="3" t="str">
        <f>IFERROR(INDEX(dbOrdini[PREZZO
VINOLUX],MATCH(A3783,dbOrdini[CODICE
ANKER],0)),"")</f>
        <v/>
      </c>
      <c r="M3783" s="347" t="s">
        <v>28233</v>
      </c>
      <c r="N3783" s="15" t="str">
        <f>IFERROR(INDEX(dbOrdini[ORDINE],MATCH(A3783,dbOrdini[CODICE
ANKER]*(dbOrdini[CODICE
SUPPLY]="GEN24"),0)),"")</f>
        <v/>
      </c>
      <c r="O3783" s="352" t="s">
        <v>8</v>
      </c>
      <c r="P3783" s="347" t="s">
        <v>8358</v>
      </c>
    </row>
    <row r="3784" spans="1:16">
      <c r="A3784" s="347" t="s">
        <v>8359</v>
      </c>
      <c r="B3784" s="348">
        <v>39</v>
      </c>
      <c r="C3784" s="347" t="s">
        <v>28152</v>
      </c>
      <c r="D3784" s="347" t="s">
        <v>8360</v>
      </c>
      <c r="E3784" s="347">
        <v>6</v>
      </c>
      <c r="F3784" s="347">
        <v>0.75</v>
      </c>
      <c r="G3784" s="347" t="s">
        <v>11</v>
      </c>
      <c r="H3784" s="349">
        <v>12.5</v>
      </c>
      <c r="I3784" s="350" t="s">
        <v>12</v>
      </c>
      <c r="J3784" s="351">
        <f t="shared" si="58"/>
        <v>408</v>
      </c>
      <c r="K3784" s="351">
        <v>68</v>
      </c>
      <c r="L3784" s="3" t="str">
        <f>IFERROR(INDEX(dbOrdini[PREZZO
VINOLUX],MATCH(A3784,dbOrdini[CODICE
ANKER],0)),"")</f>
        <v/>
      </c>
      <c r="M3784" s="347" t="s">
        <v>28233</v>
      </c>
      <c r="N3784" s="15" t="str">
        <f>IFERROR(INDEX(dbOrdini[ORDINE],MATCH(A3784,dbOrdini[CODICE
ANKER]*(dbOrdini[CODICE
SUPPLY]="GEN24"),0)),"")</f>
        <v/>
      </c>
      <c r="O3784" s="352" t="s">
        <v>8</v>
      </c>
      <c r="P3784" s="347" t="s">
        <v>8361</v>
      </c>
    </row>
    <row r="3785" spans="1:16">
      <c r="A3785" s="347" t="s">
        <v>8362</v>
      </c>
      <c r="B3785" s="348">
        <v>130</v>
      </c>
      <c r="C3785" s="347" t="s">
        <v>28170</v>
      </c>
      <c r="D3785" s="347" t="s">
        <v>8363</v>
      </c>
      <c r="E3785" s="347">
        <v>6</v>
      </c>
      <c r="F3785" s="347">
        <v>0.48</v>
      </c>
      <c r="G3785" s="347" t="s">
        <v>11</v>
      </c>
      <c r="H3785" s="349">
        <v>42.5</v>
      </c>
      <c r="I3785" s="350" t="s">
        <v>12</v>
      </c>
      <c r="J3785" s="351">
        <f t="shared" si="58"/>
        <v>270</v>
      </c>
      <c r="K3785" s="351">
        <v>45</v>
      </c>
      <c r="L3785" s="3" t="str">
        <f>IFERROR(INDEX(dbOrdini[PREZZO
VINOLUX],MATCH(A3785,dbOrdini[CODICE
ANKER],0)),"")</f>
        <v/>
      </c>
      <c r="M3785" s="347" t="s">
        <v>10553</v>
      </c>
      <c r="N3785" s="15" t="str">
        <f>IFERROR(INDEX(dbOrdini[ORDINE],MATCH(A3785,dbOrdini[CODICE
ANKER]*(dbOrdini[CODICE
SUPPLY]="GEN24"),0)),"")</f>
        <v/>
      </c>
      <c r="O3785" s="352" t="s">
        <v>8</v>
      </c>
      <c r="P3785" s="347" t="s">
        <v>8364</v>
      </c>
    </row>
    <row r="3786" spans="1:16">
      <c r="A3786" s="347" t="s">
        <v>8365</v>
      </c>
      <c r="B3786" s="348">
        <v>1</v>
      </c>
      <c r="C3786" s="347" t="s">
        <v>28170</v>
      </c>
      <c r="D3786" s="347" t="s">
        <v>8366</v>
      </c>
      <c r="E3786" s="347">
        <v>6</v>
      </c>
      <c r="F3786" s="347">
        <v>0.48</v>
      </c>
      <c r="G3786" s="347" t="s">
        <v>11</v>
      </c>
      <c r="H3786" s="349">
        <v>43.7</v>
      </c>
      <c r="I3786" s="350" t="s">
        <v>12</v>
      </c>
      <c r="J3786" s="351">
        <f t="shared" si="58"/>
        <v>267</v>
      </c>
      <c r="K3786" s="351">
        <v>44.5</v>
      </c>
      <c r="L3786" s="3" t="str">
        <f>IFERROR(INDEX(dbOrdini[PREZZO
VINOLUX],MATCH(A3786,dbOrdini[CODICE
ANKER],0)),"")</f>
        <v/>
      </c>
      <c r="M3786" s="347" t="s">
        <v>10553</v>
      </c>
      <c r="N3786" s="15" t="str">
        <f>IFERROR(INDEX(dbOrdini[ORDINE],MATCH(A3786,dbOrdini[CODICE
ANKER]*(dbOrdini[CODICE
SUPPLY]="GEN24"),0)),"")</f>
        <v/>
      </c>
      <c r="O3786" s="352" t="s">
        <v>8</v>
      </c>
      <c r="P3786" s="347" t="s">
        <v>8367</v>
      </c>
    </row>
    <row r="3787" spans="1:16">
      <c r="A3787" s="347" t="s">
        <v>11957</v>
      </c>
      <c r="B3787" s="348">
        <v>9</v>
      </c>
      <c r="C3787" s="347" t="s">
        <v>28170</v>
      </c>
      <c r="D3787" s="347" t="s">
        <v>11958</v>
      </c>
      <c r="E3787" s="347">
        <v>6</v>
      </c>
      <c r="F3787" s="347">
        <v>0.48</v>
      </c>
      <c r="G3787" s="347" t="s">
        <v>11</v>
      </c>
      <c r="H3787" s="349">
        <v>42.9</v>
      </c>
      <c r="I3787" s="350" t="s">
        <v>12</v>
      </c>
      <c r="J3787" s="351">
        <f t="shared" si="58"/>
        <v>255</v>
      </c>
      <c r="K3787" s="351">
        <v>42.5</v>
      </c>
      <c r="L3787" s="3" t="str">
        <f>IFERROR(INDEX(dbOrdini[PREZZO
VINOLUX],MATCH(A3787,dbOrdini[CODICE
ANKER],0)),"")</f>
        <v/>
      </c>
      <c r="M3787" s="347" t="s">
        <v>10553</v>
      </c>
      <c r="N3787" s="15" t="str">
        <f>IFERROR(INDEX(dbOrdini[ORDINE],MATCH(A3787,dbOrdini[CODICE
ANKER]*(dbOrdini[CODICE
SUPPLY]="GEN24"),0)),"")</f>
        <v/>
      </c>
      <c r="O3787" s="352" t="s">
        <v>8</v>
      </c>
      <c r="P3787" s="347" t="s">
        <v>11959</v>
      </c>
    </row>
    <row r="3788" spans="1:16">
      <c r="A3788" s="347" t="s">
        <v>8368</v>
      </c>
      <c r="B3788" s="348">
        <v>54</v>
      </c>
      <c r="C3788" s="347" t="s">
        <v>28152</v>
      </c>
      <c r="D3788" s="347" t="s">
        <v>8369</v>
      </c>
      <c r="E3788" s="347">
        <v>6</v>
      </c>
      <c r="F3788" s="347">
        <v>0.7</v>
      </c>
      <c r="G3788" s="347" t="s">
        <v>11</v>
      </c>
      <c r="H3788" s="349">
        <v>42.6</v>
      </c>
      <c r="I3788" s="350" t="s">
        <v>12</v>
      </c>
      <c r="J3788" s="351">
        <f t="shared" si="58"/>
        <v>104.69999999999999</v>
      </c>
      <c r="K3788" s="351">
        <v>17.45</v>
      </c>
      <c r="L3788" s="3" t="str">
        <f>IFERROR(INDEX(dbOrdini[PREZZO
VINOLUX],MATCH(A3788,dbOrdini[CODICE
ANKER],0)),"")</f>
        <v/>
      </c>
      <c r="M3788" s="347" t="s">
        <v>10535</v>
      </c>
      <c r="N3788" s="15" t="str">
        <f>IFERROR(INDEX(dbOrdini[ORDINE],MATCH(A3788,dbOrdini[CODICE
ANKER]*(dbOrdini[CODICE
SUPPLY]="GEN24"),0)),"")</f>
        <v/>
      </c>
      <c r="O3788" s="352" t="s">
        <v>8</v>
      </c>
      <c r="P3788" s="347" t="s">
        <v>8370</v>
      </c>
    </row>
    <row r="3789" spans="1:16">
      <c r="A3789" s="347" t="s">
        <v>29071</v>
      </c>
      <c r="B3789" s="348">
        <v>0</v>
      </c>
      <c r="C3789" s="347" t="s">
        <v>28152</v>
      </c>
      <c r="D3789" s="347" t="s">
        <v>26462</v>
      </c>
      <c r="E3789" s="347">
        <v>6</v>
      </c>
      <c r="F3789" s="347">
        <v>0.7</v>
      </c>
      <c r="G3789" s="347" t="s">
        <v>11</v>
      </c>
      <c r="H3789" s="349">
        <v>57</v>
      </c>
      <c r="I3789" s="350" t="s">
        <v>12</v>
      </c>
      <c r="J3789" s="351">
        <f t="shared" ref="J3789:J3852" si="59">E3789*K3789</f>
        <v>141</v>
      </c>
      <c r="K3789" s="351">
        <v>23.5</v>
      </c>
      <c r="L3789" s="3" t="str">
        <f>IFERROR(INDEX(dbOrdini[PREZZO
VINOLUX],MATCH(A3789,dbOrdini[CODICE
ANKER],0)),"")</f>
        <v/>
      </c>
      <c r="M3789" s="347" t="s">
        <v>10535</v>
      </c>
      <c r="N3789" s="15" t="str">
        <f>IFERROR(INDEX(dbOrdini[ORDINE],MATCH(A3789,dbOrdini[CODICE
ANKER]*(dbOrdini[CODICE
SUPPLY]="GEN24"),0)),"")</f>
        <v/>
      </c>
      <c r="O3789" s="352" t="s">
        <v>8</v>
      </c>
      <c r="P3789" s="347" t="s">
        <v>29072</v>
      </c>
    </row>
    <row r="3790" spans="1:16">
      <c r="A3790" s="347" t="s">
        <v>8371</v>
      </c>
      <c r="B3790" s="348">
        <v>203</v>
      </c>
      <c r="C3790" s="347" t="s">
        <v>28152</v>
      </c>
      <c r="D3790" s="347" t="s">
        <v>8372</v>
      </c>
      <c r="E3790" s="347">
        <v>6</v>
      </c>
      <c r="F3790" s="347">
        <v>0.7</v>
      </c>
      <c r="G3790" s="347" t="s">
        <v>11</v>
      </c>
      <c r="H3790" s="349">
        <v>15</v>
      </c>
      <c r="I3790" s="350" t="s">
        <v>12</v>
      </c>
      <c r="J3790" s="351">
        <f t="shared" si="59"/>
        <v>75.300000000000011</v>
      </c>
      <c r="K3790" s="351">
        <v>12.55</v>
      </c>
      <c r="L3790" s="3" t="str">
        <f>IFERROR(INDEX(dbOrdini[PREZZO
VINOLUX],MATCH(A3790,dbOrdini[CODICE
ANKER],0)),"")</f>
        <v/>
      </c>
      <c r="M3790" s="347" t="s">
        <v>10552</v>
      </c>
      <c r="N3790" s="15" t="str">
        <f>IFERROR(INDEX(dbOrdini[ORDINE],MATCH(A3790,dbOrdini[CODICE
ANKER]*(dbOrdini[CODICE
SUPPLY]="GEN24"),0)),"")</f>
        <v/>
      </c>
      <c r="O3790" s="352" t="s">
        <v>8</v>
      </c>
      <c r="P3790" s="347" t="s">
        <v>8373</v>
      </c>
    </row>
    <row r="3791" spans="1:16">
      <c r="A3791" s="347" t="s">
        <v>8374</v>
      </c>
      <c r="B3791" s="348">
        <v>2778</v>
      </c>
      <c r="C3791" s="347" t="s">
        <v>28152</v>
      </c>
      <c r="D3791" s="347" t="s">
        <v>8375</v>
      </c>
      <c r="E3791" s="347">
        <v>6</v>
      </c>
      <c r="F3791" s="347">
        <v>0.7</v>
      </c>
      <c r="G3791" s="347" t="s">
        <v>11</v>
      </c>
      <c r="H3791" s="349">
        <v>40</v>
      </c>
      <c r="I3791" s="350" t="s">
        <v>12</v>
      </c>
      <c r="J3791" s="351">
        <f t="shared" si="59"/>
        <v>80.099999999999994</v>
      </c>
      <c r="K3791" s="351">
        <v>13.35</v>
      </c>
      <c r="L3791" s="3" t="str">
        <f>IFERROR(INDEX(dbOrdini[PREZZO
VINOLUX],MATCH(A3791,dbOrdini[CODICE
ANKER],0)),"")</f>
        <v/>
      </c>
      <c r="M3791" s="347" t="s">
        <v>10535</v>
      </c>
      <c r="N3791" s="15" t="str">
        <f>IFERROR(INDEX(dbOrdini[ORDINE],MATCH(A3791,dbOrdini[CODICE
ANKER]*(dbOrdini[CODICE
SUPPLY]="GEN24"),0)),"")</f>
        <v/>
      </c>
      <c r="O3791" s="352" t="s">
        <v>8</v>
      </c>
      <c r="P3791" s="347" t="s">
        <v>8376</v>
      </c>
    </row>
    <row r="3792" spans="1:16">
      <c r="A3792" s="347" t="s">
        <v>8377</v>
      </c>
      <c r="B3792" s="348">
        <v>18</v>
      </c>
      <c r="C3792" s="347" t="s">
        <v>28152</v>
      </c>
      <c r="D3792" s="347" t="s">
        <v>8378</v>
      </c>
      <c r="E3792" s="347">
        <v>6</v>
      </c>
      <c r="F3792" s="347">
        <v>1.5</v>
      </c>
      <c r="G3792" s="347" t="s">
        <v>11</v>
      </c>
      <c r="H3792" s="349">
        <v>18</v>
      </c>
      <c r="I3792" s="350" t="s">
        <v>12</v>
      </c>
      <c r="J3792" s="351">
        <f t="shared" si="59"/>
        <v>92.699999999999989</v>
      </c>
      <c r="K3792" s="351">
        <v>15.45</v>
      </c>
      <c r="L3792" s="3" t="str">
        <f>IFERROR(INDEX(dbOrdini[PREZZO
VINOLUX],MATCH(A3792,dbOrdini[CODICE
ANKER],0)),"")</f>
        <v/>
      </c>
      <c r="M3792" s="347" t="s">
        <v>10532</v>
      </c>
      <c r="N3792" s="15" t="str">
        <f>IFERROR(INDEX(dbOrdini[ORDINE],MATCH(A3792,dbOrdini[CODICE
ANKER]*(dbOrdini[CODICE
SUPPLY]="GEN24"),0)),"")</f>
        <v/>
      </c>
      <c r="O3792" s="352" t="s">
        <v>8</v>
      </c>
      <c r="P3792" s="347" t="s">
        <v>8379</v>
      </c>
    </row>
    <row r="3793" spans="1:16">
      <c r="A3793" s="347" t="s">
        <v>8383</v>
      </c>
      <c r="B3793" s="348">
        <v>67</v>
      </c>
      <c r="C3793" s="347" t="s">
        <v>28152</v>
      </c>
      <c r="D3793" s="347" t="s">
        <v>8381</v>
      </c>
      <c r="E3793" s="347">
        <v>6</v>
      </c>
      <c r="F3793" s="347">
        <v>1</v>
      </c>
      <c r="G3793" s="347" t="s">
        <v>11</v>
      </c>
      <c r="H3793" s="349">
        <v>18</v>
      </c>
      <c r="I3793" s="350" t="s">
        <v>12</v>
      </c>
      <c r="J3793" s="351">
        <f t="shared" si="59"/>
        <v>46.5</v>
      </c>
      <c r="K3793" s="351">
        <v>7.75</v>
      </c>
      <c r="L3793" s="3" t="str">
        <f>IFERROR(INDEX(dbOrdini[PREZZO
VINOLUX],MATCH(A3793,dbOrdini[CODICE
ANKER],0)),"")</f>
        <v/>
      </c>
      <c r="M3793" s="347" t="s">
        <v>10532</v>
      </c>
      <c r="N3793" s="15" t="str">
        <f>IFERROR(INDEX(dbOrdini[ORDINE],MATCH(A3793,dbOrdini[CODICE
ANKER]*(dbOrdini[CODICE
SUPPLY]="GEN24"),0)),"")</f>
        <v/>
      </c>
      <c r="O3793" s="352" t="s">
        <v>8</v>
      </c>
      <c r="P3793" s="347" t="s">
        <v>8384</v>
      </c>
    </row>
    <row r="3794" spans="1:16">
      <c r="A3794" s="347" t="s">
        <v>8380</v>
      </c>
      <c r="B3794" s="348">
        <v>85</v>
      </c>
      <c r="C3794" s="347" t="s">
        <v>28152</v>
      </c>
      <c r="D3794" s="347" t="s">
        <v>8381</v>
      </c>
      <c r="E3794" s="347">
        <v>6</v>
      </c>
      <c r="F3794" s="347">
        <v>0.7</v>
      </c>
      <c r="G3794" s="347" t="s">
        <v>11</v>
      </c>
      <c r="H3794" s="349">
        <v>14.9</v>
      </c>
      <c r="I3794" s="350" t="s">
        <v>12</v>
      </c>
      <c r="J3794" s="351">
        <f t="shared" si="59"/>
        <v>44.099999999999994</v>
      </c>
      <c r="K3794" s="351">
        <v>7.35</v>
      </c>
      <c r="L3794" s="3" t="str">
        <f>IFERROR(INDEX(dbOrdini[PREZZO
VINOLUX],MATCH(A3794,dbOrdini[CODICE
ANKER],0)),"")</f>
        <v/>
      </c>
      <c r="M3794" s="347" t="s">
        <v>10532</v>
      </c>
      <c r="N3794" s="15" t="str">
        <f>IFERROR(INDEX(dbOrdini[ORDINE],MATCH(A3794,dbOrdini[CODICE
ANKER]*(dbOrdini[CODICE
SUPPLY]="GEN24"),0)),"")</f>
        <v/>
      </c>
      <c r="O3794" s="352" t="s">
        <v>8</v>
      </c>
      <c r="P3794" s="347" t="s">
        <v>8382</v>
      </c>
    </row>
    <row r="3795" spans="1:16">
      <c r="A3795" s="347" t="s">
        <v>8385</v>
      </c>
      <c r="B3795" s="348">
        <v>515</v>
      </c>
      <c r="C3795" s="347" t="s">
        <v>28152</v>
      </c>
      <c r="D3795" s="347" t="s">
        <v>8386</v>
      </c>
      <c r="E3795" s="347">
        <v>6</v>
      </c>
      <c r="F3795" s="347">
        <v>1</v>
      </c>
      <c r="G3795" s="347" t="s">
        <v>11</v>
      </c>
      <c r="H3795" s="349">
        <v>18</v>
      </c>
      <c r="I3795" s="350" t="s">
        <v>12</v>
      </c>
      <c r="J3795" s="351">
        <f t="shared" si="59"/>
        <v>37.5</v>
      </c>
      <c r="K3795" s="351">
        <v>6.25</v>
      </c>
      <c r="L3795" s="3" t="str">
        <f>IFERROR(INDEX(dbOrdini[PREZZO
VINOLUX],MATCH(A3795,dbOrdini[CODICE
ANKER],0)),"")</f>
        <v/>
      </c>
      <c r="M3795" s="347" t="s">
        <v>10532</v>
      </c>
      <c r="N3795" s="15" t="str">
        <f>IFERROR(INDEX(dbOrdini[ORDINE],MATCH(A3795,dbOrdini[CODICE
ANKER]*(dbOrdini[CODICE
SUPPLY]="GEN24"),0)),"")</f>
        <v/>
      </c>
      <c r="O3795" s="352" t="s">
        <v>8</v>
      </c>
      <c r="P3795" s="347" t="s">
        <v>8387</v>
      </c>
    </row>
    <row r="3796" spans="1:16">
      <c r="A3796" s="347" t="s">
        <v>8388</v>
      </c>
      <c r="B3796" s="348">
        <v>9</v>
      </c>
      <c r="C3796" s="347" t="s">
        <v>28152</v>
      </c>
      <c r="D3796" s="347" t="s">
        <v>8389</v>
      </c>
      <c r="E3796" s="347">
        <v>6</v>
      </c>
      <c r="F3796" s="347">
        <v>0.7</v>
      </c>
      <c r="G3796" s="347" t="s">
        <v>11</v>
      </c>
      <c r="H3796" s="349">
        <v>43</v>
      </c>
      <c r="I3796" s="350" t="s">
        <v>12</v>
      </c>
      <c r="J3796" s="351">
        <f t="shared" si="59"/>
        <v>85.5</v>
      </c>
      <c r="K3796" s="351">
        <v>14.25</v>
      </c>
      <c r="L3796" s="3" t="str">
        <f>IFERROR(INDEX(dbOrdini[PREZZO
VINOLUX],MATCH(A3796,dbOrdini[CODICE
ANKER],0)),"")</f>
        <v/>
      </c>
      <c r="M3796" s="347" t="s">
        <v>10537</v>
      </c>
      <c r="N3796" s="15" t="str">
        <f>IFERROR(INDEX(dbOrdini[ORDINE],MATCH(A3796,dbOrdini[CODICE
ANKER]*(dbOrdini[CODICE
SUPPLY]="GEN24"),0)),"")</f>
        <v/>
      </c>
      <c r="O3796" s="352" t="s">
        <v>8</v>
      </c>
      <c r="P3796" s="347" t="s">
        <v>8390</v>
      </c>
    </row>
    <row r="3797" spans="1:16">
      <c r="A3797" s="347" t="s">
        <v>8391</v>
      </c>
      <c r="B3797" s="348">
        <v>6</v>
      </c>
      <c r="C3797" s="347" t="s">
        <v>28152</v>
      </c>
      <c r="D3797" s="347" t="s">
        <v>8392</v>
      </c>
      <c r="E3797" s="347">
        <v>6</v>
      </c>
      <c r="F3797" s="347">
        <v>1</v>
      </c>
      <c r="G3797" s="347" t="s">
        <v>11</v>
      </c>
      <c r="H3797" s="349">
        <v>35</v>
      </c>
      <c r="I3797" s="350" t="s">
        <v>12</v>
      </c>
      <c r="J3797" s="351">
        <f t="shared" si="59"/>
        <v>36</v>
      </c>
      <c r="K3797" s="351">
        <v>6</v>
      </c>
      <c r="L3797" s="3" t="str">
        <f>IFERROR(INDEX(dbOrdini[PREZZO
VINOLUX],MATCH(A3797,dbOrdini[CODICE
ANKER],0)),"")</f>
        <v/>
      </c>
      <c r="M3797" s="347" t="s">
        <v>28208</v>
      </c>
      <c r="N3797" s="15" t="str">
        <f>IFERROR(INDEX(dbOrdini[ORDINE],MATCH(A3797,dbOrdini[CODICE
ANKER]*(dbOrdini[CODICE
SUPPLY]="GEN24"),0)),"")</f>
        <v/>
      </c>
      <c r="O3797" s="352" t="s">
        <v>8</v>
      </c>
      <c r="P3797" s="347" t="s">
        <v>8393</v>
      </c>
    </row>
    <row r="3798" spans="1:16">
      <c r="A3798" s="347" t="s">
        <v>8394</v>
      </c>
      <c r="B3798" s="348">
        <v>0</v>
      </c>
      <c r="C3798" s="347" t="s">
        <v>28328</v>
      </c>
      <c r="D3798" s="347" t="s">
        <v>8395</v>
      </c>
      <c r="E3798" s="347">
        <v>6</v>
      </c>
      <c r="F3798" s="347">
        <v>1</v>
      </c>
      <c r="G3798" s="347" t="s">
        <v>11</v>
      </c>
      <c r="H3798" s="349">
        <v>40</v>
      </c>
      <c r="I3798" s="350" t="s">
        <v>12</v>
      </c>
      <c r="J3798" s="351">
        <f t="shared" si="59"/>
        <v>59.699999999999996</v>
      </c>
      <c r="K3798" s="351">
        <v>9.9499999999999993</v>
      </c>
      <c r="L3798" s="3" t="str">
        <f>IFERROR(INDEX(dbOrdini[PREZZO
VINOLUX],MATCH(A3798,dbOrdini[CODICE
ANKER],0)),"")</f>
        <v/>
      </c>
      <c r="M3798" s="347" t="s">
        <v>28208</v>
      </c>
      <c r="N3798" s="15" t="str">
        <f>IFERROR(INDEX(dbOrdini[ORDINE],MATCH(A3798,dbOrdini[CODICE
ANKER]*(dbOrdini[CODICE
SUPPLY]="GEN24"),0)),"")</f>
        <v/>
      </c>
      <c r="O3798" s="352" t="s">
        <v>8</v>
      </c>
      <c r="P3798" s="347" t="s">
        <v>8396</v>
      </c>
    </row>
    <row r="3799" spans="1:16">
      <c r="A3799" s="347" t="s">
        <v>8397</v>
      </c>
      <c r="B3799" s="348">
        <v>7</v>
      </c>
      <c r="C3799" s="347" t="s">
        <v>28152</v>
      </c>
      <c r="D3799" s="347" t="s">
        <v>8398</v>
      </c>
      <c r="E3799" s="347">
        <v>6</v>
      </c>
      <c r="F3799" s="347">
        <v>1</v>
      </c>
      <c r="G3799" s="347" t="s">
        <v>11</v>
      </c>
      <c r="H3799" s="349">
        <v>35</v>
      </c>
      <c r="I3799" s="350" t="s">
        <v>12</v>
      </c>
      <c r="J3799" s="351">
        <f t="shared" si="59"/>
        <v>36</v>
      </c>
      <c r="K3799" s="351">
        <v>6</v>
      </c>
      <c r="L3799" s="3" t="str">
        <f>IFERROR(INDEX(dbOrdini[PREZZO
VINOLUX],MATCH(A3799,dbOrdini[CODICE
ANKER],0)),"")</f>
        <v/>
      </c>
      <c r="M3799" s="347" t="s">
        <v>28208</v>
      </c>
      <c r="N3799" s="15" t="str">
        <f>IFERROR(INDEX(dbOrdini[ORDINE],MATCH(A3799,dbOrdini[CODICE
ANKER]*(dbOrdini[CODICE
SUPPLY]="GEN24"),0)),"")</f>
        <v/>
      </c>
      <c r="O3799" s="352" t="s">
        <v>8</v>
      </c>
      <c r="P3799" s="347" t="s">
        <v>8399</v>
      </c>
    </row>
    <row r="3800" spans="1:16">
      <c r="A3800" s="347" t="s">
        <v>8400</v>
      </c>
      <c r="B3800" s="348">
        <v>54</v>
      </c>
      <c r="C3800" s="347" t="s">
        <v>28152</v>
      </c>
      <c r="D3800" s="347" t="s">
        <v>8401</v>
      </c>
      <c r="E3800" s="347">
        <v>6</v>
      </c>
      <c r="F3800" s="347">
        <v>0.7</v>
      </c>
      <c r="G3800" s="347" t="s">
        <v>11</v>
      </c>
      <c r="H3800" s="349">
        <v>40</v>
      </c>
      <c r="I3800" s="350" t="s">
        <v>12</v>
      </c>
      <c r="J3800" s="351">
        <f t="shared" si="59"/>
        <v>153</v>
      </c>
      <c r="K3800" s="351">
        <v>25.5</v>
      </c>
      <c r="L3800" s="3" t="str">
        <f>IFERROR(INDEX(dbOrdini[PREZZO
VINOLUX],MATCH(A3800,dbOrdini[CODICE
ANKER],0)),"")</f>
        <v/>
      </c>
      <c r="M3800" s="347" t="s">
        <v>10535</v>
      </c>
      <c r="N3800" s="15" t="str">
        <f>IFERROR(INDEX(dbOrdini[ORDINE],MATCH(A3800,dbOrdini[CODICE
ANKER]*(dbOrdini[CODICE
SUPPLY]="GEN24"),0)),"")</f>
        <v/>
      </c>
      <c r="O3800" s="352" t="s">
        <v>8</v>
      </c>
      <c r="P3800" s="347" t="s">
        <v>8402</v>
      </c>
    </row>
    <row r="3801" spans="1:16">
      <c r="A3801" s="347" t="s">
        <v>8403</v>
      </c>
      <c r="B3801" s="348">
        <v>21</v>
      </c>
      <c r="C3801" s="347" t="s">
        <v>28152</v>
      </c>
      <c r="D3801" s="347" t="s">
        <v>8404</v>
      </c>
      <c r="E3801" s="347">
        <v>6</v>
      </c>
      <c r="F3801" s="347">
        <v>0.7</v>
      </c>
      <c r="G3801" s="347" t="s">
        <v>11</v>
      </c>
      <c r="H3801" s="349">
        <v>24</v>
      </c>
      <c r="I3801" s="350" t="s">
        <v>12</v>
      </c>
      <c r="J3801" s="351">
        <f t="shared" si="59"/>
        <v>31.5</v>
      </c>
      <c r="K3801" s="351">
        <v>5.25</v>
      </c>
      <c r="L3801" s="3" t="str">
        <f>IFERROR(INDEX(dbOrdini[PREZZO
VINOLUX],MATCH(A3801,dbOrdini[CODICE
ANKER],0)),"")</f>
        <v/>
      </c>
      <c r="M3801" s="347" t="s">
        <v>10539</v>
      </c>
      <c r="N3801" s="15" t="str">
        <f>IFERROR(INDEX(dbOrdini[ORDINE],MATCH(A3801,dbOrdini[CODICE
ANKER]*(dbOrdini[CODICE
SUPPLY]="GEN24"),0)),"")</f>
        <v/>
      </c>
      <c r="O3801" s="352" t="s">
        <v>8</v>
      </c>
      <c r="P3801" s="347" t="s">
        <v>29073</v>
      </c>
    </row>
    <row r="3802" spans="1:16">
      <c r="A3802" s="347" t="s">
        <v>8408</v>
      </c>
      <c r="B3802" s="348">
        <v>30</v>
      </c>
      <c r="C3802" s="347" t="s">
        <v>28152</v>
      </c>
      <c r="D3802" s="347" t="s">
        <v>8406</v>
      </c>
      <c r="E3802" s="347">
        <v>6</v>
      </c>
      <c r="F3802" s="347">
        <v>1</v>
      </c>
      <c r="G3802" s="347" t="s">
        <v>11</v>
      </c>
      <c r="H3802" s="349">
        <v>20</v>
      </c>
      <c r="I3802" s="350" t="s">
        <v>12</v>
      </c>
      <c r="J3802" s="351">
        <f t="shared" si="59"/>
        <v>44.099999999999994</v>
      </c>
      <c r="K3802" s="351">
        <v>7.35</v>
      </c>
      <c r="L3802" s="3" t="str">
        <f>IFERROR(INDEX(dbOrdini[PREZZO
VINOLUX],MATCH(A3802,dbOrdini[CODICE
ANKER],0)),"")</f>
        <v/>
      </c>
      <c r="M3802" s="347" t="s">
        <v>10539</v>
      </c>
      <c r="N3802" s="15" t="str">
        <f>IFERROR(INDEX(dbOrdini[ORDINE],MATCH(A3802,dbOrdini[CODICE
ANKER]*(dbOrdini[CODICE
SUPPLY]="GEN24"),0)),"")</f>
        <v/>
      </c>
      <c r="O3802" s="352" t="s">
        <v>8</v>
      </c>
      <c r="P3802" s="347" t="s">
        <v>8409</v>
      </c>
    </row>
    <row r="3803" spans="1:16">
      <c r="A3803" s="347" t="s">
        <v>8405</v>
      </c>
      <c r="B3803" s="348">
        <v>1887</v>
      </c>
      <c r="C3803" s="347" t="s">
        <v>28152</v>
      </c>
      <c r="D3803" s="347" t="s">
        <v>8406</v>
      </c>
      <c r="E3803" s="347">
        <v>6</v>
      </c>
      <c r="F3803" s="347">
        <v>0.7</v>
      </c>
      <c r="G3803" s="347" t="s">
        <v>11</v>
      </c>
      <c r="H3803" s="349">
        <v>20</v>
      </c>
      <c r="I3803" s="350" t="s">
        <v>12</v>
      </c>
      <c r="J3803" s="351">
        <f t="shared" si="59"/>
        <v>31.5</v>
      </c>
      <c r="K3803" s="351">
        <v>5.25</v>
      </c>
      <c r="L3803" s="3" t="str">
        <f>IFERROR(INDEX(dbOrdini[PREZZO
VINOLUX],MATCH(A3803,dbOrdini[CODICE
ANKER],0)),"")</f>
        <v/>
      </c>
      <c r="M3803" s="347" t="s">
        <v>10539</v>
      </c>
      <c r="N3803" s="15" t="str">
        <f>IFERROR(INDEX(dbOrdini[ORDINE],MATCH(A3803,dbOrdini[CODICE
ANKER]*(dbOrdini[CODICE
SUPPLY]="GEN24"),0)),"")</f>
        <v/>
      </c>
      <c r="O3803" s="352" t="s">
        <v>8</v>
      </c>
      <c r="P3803" s="347" t="s">
        <v>8407</v>
      </c>
    </row>
    <row r="3804" spans="1:16">
      <c r="A3804" s="347" t="s">
        <v>8410</v>
      </c>
      <c r="B3804" s="348">
        <v>0</v>
      </c>
      <c r="C3804" s="347" t="s">
        <v>28152</v>
      </c>
      <c r="D3804" s="347" t="s">
        <v>8411</v>
      </c>
      <c r="E3804" s="347">
        <v>6</v>
      </c>
      <c r="F3804" s="347">
        <v>0.7</v>
      </c>
      <c r="G3804" s="347" t="s">
        <v>11</v>
      </c>
      <c r="H3804" s="349">
        <v>38</v>
      </c>
      <c r="I3804" s="350" t="s">
        <v>12</v>
      </c>
      <c r="J3804" s="351">
        <f t="shared" si="59"/>
        <v>33.900000000000006</v>
      </c>
      <c r="K3804" s="351">
        <v>5.65</v>
      </c>
      <c r="L3804" s="3" t="str">
        <f>IFERROR(INDEX(dbOrdini[PREZZO
VINOLUX],MATCH(A3804,dbOrdini[CODICE
ANKER],0)),"")</f>
        <v/>
      </c>
      <c r="M3804" s="347" t="s">
        <v>28187</v>
      </c>
      <c r="N3804" s="15" t="str">
        <f>IFERROR(INDEX(dbOrdini[ORDINE],MATCH(A3804,dbOrdini[CODICE
ANKER]*(dbOrdini[CODICE
SUPPLY]="GEN24"),0)),"")</f>
        <v/>
      </c>
      <c r="O3804" s="352" t="s">
        <v>8</v>
      </c>
      <c r="P3804" s="347" t="s">
        <v>8412</v>
      </c>
    </row>
    <row r="3805" spans="1:16">
      <c r="A3805" s="347" t="s">
        <v>8413</v>
      </c>
      <c r="B3805" s="348">
        <v>15</v>
      </c>
      <c r="C3805" s="347" t="s">
        <v>28152</v>
      </c>
      <c r="D3805" s="347" t="s">
        <v>8414</v>
      </c>
      <c r="E3805" s="347">
        <v>6</v>
      </c>
      <c r="F3805" s="347">
        <v>0.7</v>
      </c>
      <c r="G3805" s="347" t="s">
        <v>11</v>
      </c>
      <c r="H3805" s="349">
        <v>43</v>
      </c>
      <c r="I3805" s="350" t="s">
        <v>12</v>
      </c>
      <c r="J3805" s="351">
        <f t="shared" si="59"/>
        <v>139.5</v>
      </c>
      <c r="K3805" s="351">
        <v>23.25</v>
      </c>
      <c r="L3805" s="3" t="str">
        <f>IFERROR(INDEX(dbOrdini[PREZZO
VINOLUX],MATCH(A3805,dbOrdini[CODICE
ANKER],0)),"")</f>
        <v/>
      </c>
      <c r="M3805" s="347" t="s">
        <v>10537</v>
      </c>
      <c r="N3805" s="15" t="str">
        <f>IFERROR(INDEX(dbOrdini[ORDINE],MATCH(A3805,dbOrdini[CODICE
ANKER]*(dbOrdini[CODICE
SUPPLY]="GEN24"),0)),"")</f>
        <v/>
      </c>
      <c r="O3805" s="352" t="s">
        <v>8</v>
      </c>
      <c r="P3805" s="347" t="s">
        <v>8415</v>
      </c>
    </row>
    <row r="3806" spans="1:16">
      <c r="A3806" s="347" t="s">
        <v>10869</v>
      </c>
      <c r="B3806" s="348">
        <v>20</v>
      </c>
      <c r="C3806" s="347" t="s">
        <v>28152</v>
      </c>
      <c r="D3806" s="347" t="s">
        <v>8417</v>
      </c>
      <c r="E3806" s="347">
        <v>12</v>
      </c>
      <c r="F3806" s="347">
        <v>1</v>
      </c>
      <c r="G3806" s="347" t="s">
        <v>11</v>
      </c>
      <c r="H3806" s="349">
        <v>40</v>
      </c>
      <c r="I3806" s="350" t="s">
        <v>12</v>
      </c>
      <c r="J3806" s="351">
        <f t="shared" si="59"/>
        <v>129</v>
      </c>
      <c r="K3806" s="351">
        <v>10.75</v>
      </c>
      <c r="L3806" s="3" t="str">
        <f>IFERROR(INDEX(dbOrdini[PREZZO
VINOLUX],MATCH(A3806,dbOrdini[CODICE
ANKER],0)),"")</f>
        <v/>
      </c>
      <c r="M3806" s="347" t="s">
        <v>10535</v>
      </c>
      <c r="N3806" s="15" t="str">
        <f>IFERROR(INDEX(dbOrdini[ORDINE],MATCH(A3806,dbOrdini[CODICE
ANKER]*(dbOrdini[CODICE
SUPPLY]="GEN24"),0)),"")</f>
        <v/>
      </c>
      <c r="O3806" s="352" t="s">
        <v>8</v>
      </c>
      <c r="P3806" s="347" t="s">
        <v>11960</v>
      </c>
    </row>
    <row r="3807" spans="1:16">
      <c r="A3807" s="347" t="s">
        <v>8416</v>
      </c>
      <c r="B3807" s="348">
        <v>258</v>
      </c>
      <c r="C3807" s="347" t="s">
        <v>28152</v>
      </c>
      <c r="D3807" s="347" t="s">
        <v>8417</v>
      </c>
      <c r="E3807" s="347">
        <v>6</v>
      </c>
      <c r="F3807" s="347">
        <v>0.7</v>
      </c>
      <c r="G3807" s="347" t="s">
        <v>11262</v>
      </c>
      <c r="H3807" s="349">
        <v>40</v>
      </c>
      <c r="I3807" s="350" t="s">
        <v>12</v>
      </c>
      <c r="J3807" s="351">
        <f t="shared" si="59"/>
        <v>50.099999999999994</v>
      </c>
      <c r="K3807" s="351">
        <v>8.35</v>
      </c>
      <c r="L3807" s="3" t="str">
        <f>IFERROR(INDEX(dbOrdini[PREZZO
VINOLUX],MATCH(A3807,dbOrdini[CODICE
ANKER],0)),"")</f>
        <v/>
      </c>
      <c r="M3807" s="347" t="s">
        <v>10535</v>
      </c>
      <c r="N3807" s="15" t="str">
        <f>IFERROR(INDEX(dbOrdini[ORDINE],MATCH(A3807,dbOrdini[CODICE
ANKER]*(dbOrdini[CODICE
SUPPLY]="GEN24"),0)),"")</f>
        <v/>
      </c>
      <c r="O3807" s="352" t="s">
        <v>8</v>
      </c>
      <c r="P3807" s="347" t="s">
        <v>8418</v>
      </c>
    </row>
    <row r="3808" spans="1:16">
      <c r="A3808" s="347" t="s">
        <v>8419</v>
      </c>
      <c r="B3808" s="348">
        <v>7</v>
      </c>
      <c r="C3808" s="347" t="s">
        <v>28152</v>
      </c>
      <c r="D3808" s="347" t="s">
        <v>8420</v>
      </c>
      <c r="E3808" s="347">
        <v>6</v>
      </c>
      <c r="F3808" s="347">
        <v>0.75</v>
      </c>
      <c r="G3808" s="347" t="s">
        <v>11</v>
      </c>
      <c r="H3808" s="349">
        <v>13.5</v>
      </c>
      <c r="I3808" s="350" t="s">
        <v>12</v>
      </c>
      <c r="J3808" s="351">
        <f t="shared" si="59"/>
        <v>31.200000000000003</v>
      </c>
      <c r="K3808" s="351">
        <v>5.2</v>
      </c>
      <c r="L3808" s="3" t="str">
        <f>IFERROR(INDEX(dbOrdini[PREZZO
VINOLUX],MATCH(A3808,dbOrdini[CODICE
ANKER],0)),"")</f>
        <v/>
      </c>
      <c r="M3808" s="347" t="s">
        <v>28188</v>
      </c>
      <c r="N3808" s="15" t="str">
        <f>IFERROR(INDEX(dbOrdini[ORDINE],MATCH(A3808,dbOrdini[CODICE
ANKER]*(dbOrdini[CODICE
SUPPLY]="GEN24"),0)),"")</f>
        <v/>
      </c>
      <c r="O3808" s="352" t="s">
        <v>8</v>
      </c>
      <c r="P3808" s="347" t="s">
        <v>8421</v>
      </c>
    </row>
    <row r="3809" spans="1:16">
      <c r="A3809" s="347" t="s">
        <v>8422</v>
      </c>
      <c r="B3809" s="348">
        <v>35</v>
      </c>
      <c r="C3809" s="347" t="s">
        <v>28152</v>
      </c>
      <c r="D3809" s="347" t="s">
        <v>8423</v>
      </c>
      <c r="E3809" s="347">
        <v>6</v>
      </c>
      <c r="F3809" s="347">
        <v>0.75</v>
      </c>
      <c r="G3809" s="347" t="s">
        <v>11</v>
      </c>
      <c r="H3809" s="349">
        <v>13.5</v>
      </c>
      <c r="I3809" s="350" t="s">
        <v>12</v>
      </c>
      <c r="J3809" s="351">
        <f t="shared" si="59"/>
        <v>25.799999999999997</v>
      </c>
      <c r="K3809" s="351">
        <v>4.3</v>
      </c>
      <c r="L3809" s="3" t="str">
        <f>IFERROR(INDEX(dbOrdini[PREZZO
VINOLUX],MATCH(A3809,dbOrdini[CODICE
ANKER],0)),"")</f>
        <v/>
      </c>
      <c r="M3809" s="347" t="s">
        <v>28210</v>
      </c>
      <c r="N3809" s="15" t="str">
        <f>IFERROR(INDEX(dbOrdini[ORDINE],MATCH(A3809,dbOrdini[CODICE
ANKER]*(dbOrdini[CODICE
SUPPLY]="GEN24"),0)),"")</f>
        <v/>
      </c>
      <c r="O3809" s="352" t="s">
        <v>8</v>
      </c>
      <c r="P3809" s="347" t="s">
        <v>8424</v>
      </c>
    </row>
    <row r="3810" spans="1:16">
      <c r="A3810" s="347" t="s">
        <v>8425</v>
      </c>
      <c r="B3810" s="348">
        <v>47</v>
      </c>
      <c r="C3810" s="347" t="s">
        <v>28152</v>
      </c>
      <c r="D3810" s="347" t="s">
        <v>8426</v>
      </c>
      <c r="E3810" s="347">
        <v>6</v>
      </c>
      <c r="F3810" s="347">
        <v>0.75</v>
      </c>
      <c r="G3810" s="347" t="s">
        <v>11</v>
      </c>
      <c r="H3810" s="349">
        <v>13</v>
      </c>
      <c r="I3810" s="350" t="s">
        <v>12</v>
      </c>
      <c r="J3810" s="351">
        <f t="shared" si="59"/>
        <v>25.799999999999997</v>
      </c>
      <c r="K3810" s="351">
        <v>4.3</v>
      </c>
      <c r="L3810" s="3" t="str">
        <f>IFERROR(INDEX(dbOrdini[PREZZO
VINOLUX],MATCH(A3810,dbOrdini[CODICE
ANKER],0)),"")</f>
        <v/>
      </c>
      <c r="M3810" s="347" t="s">
        <v>28211</v>
      </c>
      <c r="N3810" s="15" t="str">
        <f>IFERROR(INDEX(dbOrdini[ORDINE],MATCH(A3810,dbOrdini[CODICE
ANKER]*(dbOrdini[CODICE
SUPPLY]="GEN24"),0)),"")</f>
        <v/>
      </c>
      <c r="O3810" s="352" t="s">
        <v>8</v>
      </c>
      <c r="P3810" s="347" t="s">
        <v>8427</v>
      </c>
    </row>
    <row r="3811" spans="1:16">
      <c r="A3811" s="347" t="s">
        <v>8428</v>
      </c>
      <c r="B3811" s="348">
        <v>51</v>
      </c>
      <c r="C3811" s="347" t="s">
        <v>28152</v>
      </c>
      <c r="D3811" s="347" t="s">
        <v>8429</v>
      </c>
      <c r="E3811" s="347">
        <v>6</v>
      </c>
      <c r="F3811" s="347">
        <v>1</v>
      </c>
      <c r="G3811" s="347" t="s">
        <v>11</v>
      </c>
      <c r="H3811" s="349">
        <v>50</v>
      </c>
      <c r="I3811" s="350" t="s">
        <v>12</v>
      </c>
      <c r="J3811" s="351">
        <f t="shared" si="59"/>
        <v>61.800000000000004</v>
      </c>
      <c r="K3811" s="351">
        <v>10.3</v>
      </c>
      <c r="L3811" s="3" t="str">
        <f>IFERROR(INDEX(dbOrdini[PREZZO
VINOLUX],MATCH(A3811,dbOrdini[CODICE
ANKER],0)),"")</f>
        <v/>
      </c>
      <c r="M3811" s="347" t="s">
        <v>10535</v>
      </c>
      <c r="N3811" s="15" t="str">
        <f>IFERROR(INDEX(dbOrdini[ORDINE],MATCH(A3811,dbOrdini[CODICE
ANKER]*(dbOrdini[CODICE
SUPPLY]="GEN24"),0)),"")</f>
        <v/>
      </c>
      <c r="O3811" s="352" t="s">
        <v>8</v>
      </c>
      <c r="P3811" s="347" t="s">
        <v>8430</v>
      </c>
    </row>
    <row r="3812" spans="1:16">
      <c r="A3812" s="347" t="s">
        <v>8431</v>
      </c>
      <c r="B3812" s="348">
        <v>36</v>
      </c>
      <c r="C3812" s="347" t="s">
        <v>28152</v>
      </c>
      <c r="D3812" s="347" t="s">
        <v>8432</v>
      </c>
      <c r="E3812" s="347">
        <v>6</v>
      </c>
      <c r="F3812" s="347">
        <v>0.7</v>
      </c>
      <c r="G3812" s="347" t="s">
        <v>11</v>
      </c>
      <c r="H3812" s="349">
        <v>40</v>
      </c>
      <c r="I3812" s="350" t="s">
        <v>12</v>
      </c>
      <c r="J3812" s="351">
        <f t="shared" si="59"/>
        <v>39</v>
      </c>
      <c r="K3812" s="351">
        <v>6.5</v>
      </c>
      <c r="L3812" s="3" t="str">
        <f>IFERROR(INDEX(dbOrdini[PREZZO
VINOLUX],MATCH(A3812,dbOrdini[CODICE
ANKER],0)),"")</f>
        <v/>
      </c>
      <c r="M3812" s="347" t="s">
        <v>10535</v>
      </c>
      <c r="N3812" s="15" t="str">
        <f>IFERROR(INDEX(dbOrdini[ORDINE],MATCH(A3812,dbOrdini[CODICE
ANKER]*(dbOrdini[CODICE
SUPPLY]="GEN24"),0)),"")</f>
        <v/>
      </c>
      <c r="O3812" s="352" t="s">
        <v>8</v>
      </c>
      <c r="P3812" s="347" t="s">
        <v>8433</v>
      </c>
    </row>
    <row r="3813" spans="1:16">
      <c r="A3813" s="347" t="s">
        <v>8434</v>
      </c>
      <c r="B3813" s="348">
        <v>0</v>
      </c>
      <c r="C3813" s="347" t="s">
        <v>28152</v>
      </c>
      <c r="D3813" s="347" t="s">
        <v>8435</v>
      </c>
      <c r="E3813" s="347">
        <v>6</v>
      </c>
      <c r="F3813" s="347">
        <v>0.7</v>
      </c>
      <c r="G3813" s="347" t="s">
        <v>11</v>
      </c>
      <c r="H3813" s="349">
        <v>45</v>
      </c>
      <c r="I3813" s="350" t="s">
        <v>12</v>
      </c>
      <c r="J3813" s="351">
        <f t="shared" si="59"/>
        <v>45.900000000000006</v>
      </c>
      <c r="K3813" s="351">
        <v>7.65</v>
      </c>
      <c r="L3813" s="3" t="str">
        <f>IFERROR(INDEX(dbOrdini[PREZZO
VINOLUX],MATCH(A3813,dbOrdini[CODICE
ANKER],0)),"")</f>
        <v/>
      </c>
      <c r="M3813" s="347" t="s">
        <v>10535</v>
      </c>
      <c r="N3813" s="15" t="str">
        <f>IFERROR(INDEX(dbOrdini[ORDINE],MATCH(A3813,dbOrdini[CODICE
ANKER]*(dbOrdini[CODICE
SUPPLY]="GEN24"),0)),"")</f>
        <v/>
      </c>
      <c r="O3813" s="352" t="s">
        <v>8</v>
      </c>
      <c r="P3813" s="347" t="s">
        <v>8436</v>
      </c>
    </row>
    <row r="3814" spans="1:16">
      <c r="A3814" s="347" t="s">
        <v>8440</v>
      </c>
      <c r="B3814" s="348">
        <v>1024</v>
      </c>
      <c r="C3814" s="347" t="s">
        <v>28152</v>
      </c>
      <c r="D3814" s="347" t="s">
        <v>8438</v>
      </c>
      <c r="E3814" s="347">
        <v>12</v>
      </c>
      <c r="F3814" s="347">
        <v>0.72</v>
      </c>
      <c r="G3814" s="347" t="s">
        <v>11262</v>
      </c>
      <c r="H3814" s="349">
        <v>14.5</v>
      </c>
      <c r="I3814" s="350" t="s">
        <v>12</v>
      </c>
      <c r="J3814" s="351">
        <f t="shared" si="59"/>
        <v>89.4</v>
      </c>
      <c r="K3814" s="351">
        <v>7.45</v>
      </c>
      <c r="L3814" s="3" t="str">
        <f>IFERROR(INDEX(dbOrdini[PREZZO
VINOLUX],MATCH(A3814,dbOrdini[CODICE
ANKER],0)),"")</f>
        <v/>
      </c>
      <c r="M3814" s="347" t="s">
        <v>28352</v>
      </c>
      <c r="N3814" s="15" t="str">
        <f>IFERROR(INDEX(dbOrdini[ORDINE],MATCH(A3814,dbOrdini[CODICE
ANKER]*(dbOrdini[CODICE
SUPPLY]="GEN24"),0)),"")</f>
        <v/>
      </c>
      <c r="O3814" s="352" t="s">
        <v>8</v>
      </c>
      <c r="P3814" s="347" t="s">
        <v>8441</v>
      </c>
    </row>
    <row r="3815" spans="1:16">
      <c r="A3815" s="347" t="s">
        <v>8437</v>
      </c>
      <c r="B3815" s="348">
        <v>30</v>
      </c>
      <c r="C3815" s="347" t="s">
        <v>28152</v>
      </c>
      <c r="D3815" s="347" t="s">
        <v>8438</v>
      </c>
      <c r="E3815" s="347">
        <v>12</v>
      </c>
      <c r="F3815" s="347">
        <v>0.3</v>
      </c>
      <c r="G3815" s="347" t="s">
        <v>11262</v>
      </c>
      <c r="H3815" s="349">
        <v>14.5</v>
      </c>
      <c r="I3815" s="350" t="s">
        <v>12</v>
      </c>
      <c r="J3815" s="351">
        <f t="shared" si="59"/>
        <v>55.800000000000004</v>
      </c>
      <c r="K3815" s="351">
        <v>4.6500000000000004</v>
      </c>
      <c r="L3815" s="3" t="str">
        <f>IFERROR(INDEX(dbOrdini[PREZZO
VINOLUX],MATCH(A3815,dbOrdini[CODICE
ANKER],0)),"")</f>
        <v/>
      </c>
      <c r="M3815" s="347" t="s">
        <v>28352</v>
      </c>
      <c r="N3815" s="15" t="str">
        <f>IFERROR(INDEX(dbOrdini[ORDINE],MATCH(A3815,dbOrdini[CODICE
ANKER]*(dbOrdini[CODICE
SUPPLY]="GEN24"),0)),"")</f>
        <v/>
      </c>
      <c r="O3815" s="352" t="s">
        <v>8</v>
      </c>
      <c r="P3815" s="347" t="s">
        <v>8439</v>
      </c>
    </row>
    <row r="3816" spans="1:16">
      <c r="A3816" s="347" t="s">
        <v>8442</v>
      </c>
      <c r="B3816" s="348">
        <v>0</v>
      </c>
      <c r="C3816" s="347" t="s">
        <v>28152</v>
      </c>
      <c r="D3816" s="347" t="s">
        <v>8443</v>
      </c>
      <c r="E3816" s="347">
        <v>12</v>
      </c>
      <c r="F3816" s="347">
        <v>0.75</v>
      </c>
      <c r="G3816" s="347" t="s">
        <v>11</v>
      </c>
      <c r="H3816" s="349">
        <v>14.5</v>
      </c>
      <c r="I3816" s="350" t="s">
        <v>12</v>
      </c>
      <c r="J3816" s="351">
        <f t="shared" si="59"/>
        <v>129</v>
      </c>
      <c r="K3816" s="351">
        <v>10.75</v>
      </c>
      <c r="L3816" s="3" t="str">
        <f>IFERROR(INDEX(dbOrdini[PREZZO
VINOLUX],MATCH(A3816,dbOrdini[CODICE
ANKER],0)),"")</f>
        <v/>
      </c>
      <c r="M3816" s="347" t="s">
        <v>28352</v>
      </c>
      <c r="N3816" s="15" t="str">
        <f>IFERROR(INDEX(dbOrdini[ORDINE],MATCH(A3816,dbOrdini[CODICE
ANKER]*(dbOrdini[CODICE
SUPPLY]="GEN24"),0)),"")</f>
        <v/>
      </c>
      <c r="O3816" s="352" t="s">
        <v>8</v>
      </c>
      <c r="P3816" s="347" t="s">
        <v>8444</v>
      </c>
    </row>
    <row r="3817" spans="1:16">
      <c r="A3817" s="347" t="s">
        <v>8445</v>
      </c>
      <c r="B3817" s="348">
        <v>1296</v>
      </c>
      <c r="C3817" s="347" t="s">
        <v>28152</v>
      </c>
      <c r="D3817" s="347" t="s">
        <v>8446</v>
      </c>
      <c r="E3817" s="347">
        <v>6</v>
      </c>
      <c r="F3817" s="347">
        <v>0.33</v>
      </c>
      <c r="G3817" s="347" t="s">
        <v>11</v>
      </c>
      <c r="H3817" s="349">
        <v>5.9</v>
      </c>
      <c r="I3817" s="350" t="s">
        <v>12</v>
      </c>
      <c r="J3817" s="351">
        <f t="shared" si="59"/>
        <v>4.5600000000000005</v>
      </c>
      <c r="K3817" s="351">
        <v>0.76</v>
      </c>
      <c r="L3817" s="3" t="str">
        <f>IFERROR(INDEX(dbOrdini[PREZZO
VINOLUX],MATCH(A3817,dbOrdini[CODICE
ANKER],0)),"")</f>
        <v/>
      </c>
      <c r="M3817" s="347" t="s">
        <v>28306</v>
      </c>
      <c r="N3817" s="15" t="str">
        <f>IFERROR(INDEX(dbOrdini[ORDINE],MATCH(A3817,dbOrdini[CODICE
ANKER]*(dbOrdini[CODICE
SUPPLY]="GEN24"),0)),"")</f>
        <v/>
      </c>
      <c r="O3817" s="352" t="s">
        <v>8</v>
      </c>
      <c r="P3817" s="347" t="s">
        <v>8447</v>
      </c>
    </row>
    <row r="3818" spans="1:16">
      <c r="A3818" s="347" t="s">
        <v>8455</v>
      </c>
      <c r="B3818" s="348">
        <v>16</v>
      </c>
      <c r="C3818" s="347" t="s">
        <v>28152</v>
      </c>
      <c r="D3818" s="347" t="s">
        <v>8448</v>
      </c>
      <c r="E3818" s="347">
        <v>1</v>
      </c>
      <c r="F3818" s="347">
        <v>3</v>
      </c>
      <c r="G3818" s="347" t="s">
        <v>11</v>
      </c>
      <c r="H3818" s="349">
        <v>25</v>
      </c>
      <c r="I3818" s="350" t="s">
        <v>12</v>
      </c>
      <c r="J3818" s="351">
        <f t="shared" si="59"/>
        <v>50</v>
      </c>
      <c r="K3818" s="351">
        <v>50</v>
      </c>
      <c r="L3818" s="3" t="str">
        <f>IFERROR(INDEX(dbOrdini[PREZZO
VINOLUX],MATCH(A3818,dbOrdini[CODICE
ANKER],0)),"")</f>
        <v/>
      </c>
      <c r="M3818" s="347" t="s">
        <v>10539</v>
      </c>
      <c r="N3818" s="15" t="str">
        <f>IFERROR(INDEX(dbOrdini[ORDINE],MATCH(A3818,dbOrdini[CODICE
ANKER]*(dbOrdini[CODICE
SUPPLY]="GEN24"),0)),"")</f>
        <v/>
      </c>
      <c r="O3818" s="352" t="s">
        <v>8</v>
      </c>
      <c r="P3818" s="347" t="s">
        <v>8456</v>
      </c>
    </row>
    <row r="3819" spans="1:16">
      <c r="A3819" s="347" t="s">
        <v>8453</v>
      </c>
      <c r="B3819" s="348">
        <v>4331</v>
      </c>
      <c r="C3819" s="347" t="s">
        <v>28152</v>
      </c>
      <c r="D3819" s="347" t="s">
        <v>8448</v>
      </c>
      <c r="E3819" s="347">
        <v>6</v>
      </c>
      <c r="F3819" s="347">
        <v>0.7</v>
      </c>
      <c r="G3819" s="347" t="s">
        <v>11</v>
      </c>
      <c r="H3819" s="349">
        <v>25</v>
      </c>
      <c r="I3819" s="350" t="s">
        <v>12</v>
      </c>
      <c r="J3819" s="351">
        <f t="shared" si="59"/>
        <v>51</v>
      </c>
      <c r="K3819" s="351">
        <v>8.5</v>
      </c>
      <c r="L3819" s="3" t="str">
        <f>IFERROR(INDEX(dbOrdini[PREZZO
VINOLUX],MATCH(A3819,dbOrdini[CODICE
ANKER],0)),"")</f>
        <v/>
      </c>
      <c r="M3819" s="347" t="s">
        <v>10539</v>
      </c>
      <c r="N3819" s="15" t="str">
        <f>IFERROR(INDEX(dbOrdini[ORDINE],MATCH(A3819,dbOrdini[CODICE
ANKER]*(dbOrdini[CODICE
SUPPLY]="GEN24"),0)),"")</f>
        <v/>
      </c>
      <c r="O3819" s="352" t="s">
        <v>8</v>
      </c>
      <c r="P3819" s="347" t="s">
        <v>8454</v>
      </c>
    </row>
    <row r="3820" spans="1:16">
      <c r="A3820" s="347" t="s">
        <v>8449</v>
      </c>
      <c r="B3820" s="348">
        <v>408</v>
      </c>
      <c r="C3820" s="347" t="s">
        <v>28152</v>
      </c>
      <c r="D3820" s="347" t="s">
        <v>8448</v>
      </c>
      <c r="E3820" s="347">
        <v>24</v>
      </c>
      <c r="F3820" s="347">
        <v>0.03</v>
      </c>
      <c r="G3820" s="347" t="s">
        <v>11</v>
      </c>
      <c r="H3820" s="349">
        <v>25</v>
      </c>
      <c r="I3820" s="350" t="s">
        <v>12</v>
      </c>
      <c r="J3820" s="351">
        <f t="shared" si="59"/>
        <v>26.400000000000002</v>
      </c>
      <c r="K3820" s="351">
        <v>1.1000000000000001</v>
      </c>
      <c r="L3820" s="3" t="str">
        <f>IFERROR(INDEX(dbOrdini[PREZZO
VINOLUX],MATCH(A3820,dbOrdini[CODICE
ANKER],0)),"")</f>
        <v/>
      </c>
      <c r="M3820" s="347" t="s">
        <v>10539</v>
      </c>
      <c r="N3820" s="15" t="str">
        <f>IFERROR(INDEX(dbOrdini[ORDINE],MATCH(A3820,dbOrdini[CODICE
ANKER]*(dbOrdini[CODICE
SUPPLY]="GEN24"),0)),"")</f>
        <v/>
      </c>
      <c r="O3820" s="352" t="s">
        <v>8</v>
      </c>
      <c r="P3820" s="347" t="s">
        <v>8450</v>
      </c>
    </row>
    <row r="3821" spans="1:16">
      <c r="A3821" s="347" t="s">
        <v>8451</v>
      </c>
      <c r="B3821" s="348">
        <v>18</v>
      </c>
      <c r="C3821" s="347" t="s">
        <v>28152</v>
      </c>
      <c r="D3821" s="347" t="s">
        <v>8448</v>
      </c>
      <c r="E3821" s="347">
        <v>12</v>
      </c>
      <c r="F3821" s="347">
        <v>0.35</v>
      </c>
      <c r="G3821" s="347" t="s">
        <v>11</v>
      </c>
      <c r="H3821" s="349">
        <v>25</v>
      </c>
      <c r="I3821" s="350" t="s">
        <v>12</v>
      </c>
      <c r="J3821" s="351">
        <f t="shared" si="59"/>
        <v>71.400000000000006</v>
      </c>
      <c r="K3821" s="351">
        <v>5.95</v>
      </c>
      <c r="L3821" s="3" t="str">
        <f>IFERROR(INDEX(dbOrdini[PREZZO
VINOLUX],MATCH(A3821,dbOrdini[CODICE
ANKER],0)),"")</f>
        <v/>
      </c>
      <c r="M3821" s="347" t="s">
        <v>10539</v>
      </c>
      <c r="N3821" s="15" t="str">
        <f>IFERROR(INDEX(dbOrdini[ORDINE],MATCH(A3821,dbOrdini[CODICE
ANKER]*(dbOrdini[CODICE
SUPPLY]="GEN24"),0)),"")</f>
        <v/>
      </c>
      <c r="O3821" s="352" t="s">
        <v>8</v>
      </c>
      <c r="P3821" s="347" t="s">
        <v>8452</v>
      </c>
    </row>
    <row r="3822" spans="1:16">
      <c r="A3822" s="347" t="s">
        <v>8457</v>
      </c>
      <c r="B3822" s="348">
        <v>174</v>
      </c>
      <c r="C3822" s="347" t="s">
        <v>28152</v>
      </c>
      <c r="D3822" s="347" t="s">
        <v>8458</v>
      </c>
      <c r="E3822" s="347">
        <v>6</v>
      </c>
      <c r="F3822" s="347">
        <v>0.7</v>
      </c>
      <c r="G3822" s="347" t="s">
        <v>11</v>
      </c>
      <c r="H3822" s="349">
        <v>40</v>
      </c>
      <c r="I3822" s="350" t="s">
        <v>12</v>
      </c>
      <c r="J3822" s="351">
        <f t="shared" si="59"/>
        <v>17.700000000000003</v>
      </c>
      <c r="K3822" s="351">
        <v>2.95</v>
      </c>
      <c r="L3822" s="3" t="str">
        <f>IFERROR(INDEX(dbOrdini[PREZZO
VINOLUX],MATCH(A3822,dbOrdini[CODICE
ANKER],0)),"")</f>
        <v/>
      </c>
      <c r="M3822" s="347" t="s">
        <v>28213</v>
      </c>
      <c r="N3822" s="15" t="str">
        <f>IFERROR(INDEX(dbOrdini[ORDINE],MATCH(A3822,dbOrdini[CODICE
ANKER]*(dbOrdini[CODICE
SUPPLY]="GEN24"),0)),"")</f>
        <v/>
      </c>
      <c r="O3822" s="352" t="s">
        <v>8</v>
      </c>
      <c r="P3822" s="347" t="s">
        <v>8459</v>
      </c>
    </row>
    <row r="3823" spans="1:16">
      <c r="A3823" s="347" t="s">
        <v>8460</v>
      </c>
      <c r="B3823" s="348">
        <v>0</v>
      </c>
      <c r="C3823" s="347" t="s">
        <v>28152</v>
      </c>
      <c r="D3823" s="347" t="s">
        <v>8461</v>
      </c>
      <c r="E3823" s="347">
        <v>6</v>
      </c>
      <c r="F3823" s="347">
        <v>0.7</v>
      </c>
      <c r="G3823" s="347" t="s">
        <v>11</v>
      </c>
      <c r="H3823" s="349">
        <v>35</v>
      </c>
      <c r="I3823" s="350" t="s">
        <v>12</v>
      </c>
      <c r="J3823" s="351">
        <f t="shared" si="59"/>
        <v>17.700000000000003</v>
      </c>
      <c r="K3823" s="351">
        <v>2.95</v>
      </c>
      <c r="L3823" s="3" t="str">
        <f>IFERROR(INDEX(dbOrdini[PREZZO
VINOLUX],MATCH(A3823,dbOrdini[CODICE
ANKER],0)),"")</f>
        <v/>
      </c>
      <c r="M3823" s="347" t="s">
        <v>28213</v>
      </c>
      <c r="N3823" s="15" t="str">
        <f>IFERROR(INDEX(dbOrdini[ORDINE],MATCH(A3823,dbOrdini[CODICE
ANKER]*(dbOrdini[CODICE
SUPPLY]="GEN24"),0)),"")</f>
        <v/>
      </c>
      <c r="O3823" s="352" t="s">
        <v>8</v>
      </c>
      <c r="P3823" s="347" t="s">
        <v>8462</v>
      </c>
    </row>
    <row r="3824" spans="1:16">
      <c r="A3824" s="347" t="s">
        <v>8463</v>
      </c>
      <c r="B3824" s="348">
        <v>13</v>
      </c>
      <c r="C3824" s="347" t="s">
        <v>28152</v>
      </c>
      <c r="D3824" s="347" t="s">
        <v>8464</v>
      </c>
      <c r="E3824" s="347">
        <v>12</v>
      </c>
      <c r="F3824" s="347">
        <v>0.7</v>
      </c>
      <c r="G3824" s="347" t="s">
        <v>11</v>
      </c>
      <c r="H3824" s="349">
        <v>38</v>
      </c>
      <c r="I3824" s="350" t="s">
        <v>12</v>
      </c>
      <c r="J3824" s="351">
        <f t="shared" si="59"/>
        <v>34.799999999999997</v>
      </c>
      <c r="K3824" s="351">
        <v>2.9</v>
      </c>
      <c r="L3824" s="3" t="str">
        <f>IFERROR(INDEX(dbOrdini[PREZZO
VINOLUX],MATCH(A3824,dbOrdini[CODICE
ANKER],0)),"")</f>
        <v/>
      </c>
      <c r="M3824" s="347" t="s">
        <v>28213</v>
      </c>
      <c r="N3824" s="15" t="str">
        <f>IFERROR(INDEX(dbOrdini[ORDINE],MATCH(A3824,dbOrdini[CODICE
ANKER]*(dbOrdini[CODICE
SUPPLY]="GEN24"),0)),"")</f>
        <v/>
      </c>
      <c r="O3824" s="352" t="s">
        <v>8</v>
      </c>
      <c r="P3824" s="347" t="s">
        <v>8465</v>
      </c>
    </row>
    <row r="3825" spans="1:16">
      <c r="A3825" s="347" t="s">
        <v>8466</v>
      </c>
      <c r="B3825" s="348">
        <v>54</v>
      </c>
      <c r="C3825" s="347" t="s">
        <v>28152</v>
      </c>
      <c r="D3825" s="347" t="s">
        <v>8467</v>
      </c>
      <c r="E3825" s="347">
        <v>6</v>
      </c>
      <c r="F3825" s="347">
        <v>0.7</v>
      </c>
      <c r="G3825" s="347" t="s">
        <v>11</v>
      </c>
      <c r="H3825" s="349">
        <v>40</v>
      </c>
      <c r="I3825" s="350" t="s">
        <v>12</v>
      </c>
      <c r="J3825" s="351">
        <f t="shared" si="59"/>
        <v>66.599999999999994</v>
      </c>
      <c r="K3825" s="351">
        <v>11.1</v>
      </c>
      <c r="L3825" s="3" t="str">
        <f>IFERROR(INDEX(dbOrdini[PREZZO
VINOLUX],MATCH(A3825,dbOrdini[CODICE
ANKER],0)),"")</f>
        <v/>
      </c>
      <c r="M3825" s="347" t="s">
        <v>10560</v>
      </c>
      <c r="N3825" s="15" t="str">
        <f>IFERROR(INDEX(dbOrdini[ORDINE],MATCH(A3825,dbOrdini[CODICE
ANKER]*(dbOrdini[CODICE
SUPPLY]="GEN24"),0)),"")</f>
        <v/>
      </c>
      <c r="O3825" s="352" t="s">
        <v>8</v>
      </c>
      <c r="P3825" s="347" t="s">
        <v>8468</v>
      </c>
    </row>
    <row r="3826" spans="1:16">
      <c r="A3826" s="347" t="s">
        <v>8469</v>
      </c>
      <c r="B3826" s="348">
        <v>0</v>
      </c>
      <c r="C3826" s="347" t="s">
        <v>28152</v>
      </c>
      <c r="D3826" s="347" t="s">
        <v>8470</v>
      </c>
      <c r="E3826" s="347">
        <v>6</v>
      </c>
      <c r="F3826" s="347">
        <v>0.7</v>
      </c>
      <c r="G3826" s="347" t="s">
        <v>11</v>
      </c>
      <c r="H3826" s="349">
        <v>40</v>
      </c>
      <c r="I3826" s="350" t="s">
        <v>12</v>
      </c>
      <c r="J3826" s="351">
        <f t="shared" si="59"/>
        <v>81</v>
      </c>
      <c r="K3826" s="351">
        <v>13.5</v>
      </c>
      <c r="L3826" s="3" t="str">
        <f>IFERROR(INDEX(dbOrdini[PREZZO
VINOLUX],MATCH(A3826,dbOrdini[CODICE
ANKER],0)),"")</f>
        <v/>
      </c>
      <c r="M3826" s="347" t="s">
        <v>10560</v>
      </c>
      <c r="N3826" s="15" t="str">
        <f>IFERROR(INDEX(dbOrdini[ORDINE],MATCH(A3826,dbOrdini[CODICE
ANKER]*(dbOrdini[CODICE
SUPPLY]="GEN24"),0)),"")</f>
        <v/>
      </c>
      <c r="O3826" s="352" t="s">
        <v>8</v>
      </c>
      <c r="P3826" s="347" t="s">
        <v>8471</v>
      </c>
    </row>
    <row r="3827" spans="1:16">
      <c r="A3827" s="347" t="s">
        <v>8472</v>
      </c>
      <c r="B3827" s="348">
        <v>31</v>
      </c>
      <c r="C3827" s="347" t="s">
        <v>28152</v>
      </c>
      <c r="D3827" s="347" t="s">
        <v>8473</v>
      </c>
      <c r="E3827" s="347">
        <v>6</v>
      </c>
      <c r="F3827" s="347">
        <v>0.7</v>
      </c>
      <c r="G3827" s="347" t="s">
        <v>11</v>
      </c>
      <c r="H3827" s="349">
        <v>40</v>
      </c>
      <c r="I3827" s="350" t="s">
        <v>12</v>
      </c>
      <c r="J3827" s="351">
        <f t="shared" si="59"/>
        <v>53.699999999999996</v>
      </c>
      <c r="K3827" s="351">
        <v>8.9499999999999993</v>
      </c>
      <c r="L3827" s="3" t="str">
        <f>IFERROR(INDEX(dbOrdini[PREZZO
VINOLUX],MATCH(A3827,dbOrdini[CODICE
ANKER],0)),"")</f>
        <v/>
      </c>
      <c r="M3827" s="347" t="s">
        <v>10536</v>
      </c>
      <c r="N3827" s="15" t="str">
        <f>IFERROR(INDEX(dbOrdini[ORDINE],MATCH(A3827,dbOrdini[CODICE
ANKER]*(dbOrdini[CODICE
SUPPLY]="GEN24"),0)),"")</f>
        <v/>
      </c>
      <c r="O3827" s="352" t="s">
        <v>8</v>
      </c>
      <c r="P3827" s="347" t="s">
        <v>8474</v>
      </c>
    </row>
    <row r="3828" spans="1:16">
      <c r="A3828" s="347" t="s">
        <v>8475</v>
      </c>
      <c r="B3828" s="348">
        <v>0</v>
      </c>
      <c r="C3828" s="347" t="s">
        <v>28152</v>
      </c>
      <c r="D3828" s="347" t="s">
        <v>8476</v>
      </c>
      <c r="E3828" s="347">
        <v>6</v>
      </c>
      <c r="F3828" s="347">
        <v>0.7</v>
      </c>
      <c r="G3828" s="347" t="s">
        <v>11</v>
      </c>
      <c r="H3828" s="349">
        <v>40</v>
      </c>
      <c r="I3828" s="350" t="s">
        <v>12</v>
      </c>
      <c r="J3828" s="351">
        <f t="shared" si="59"/>
        <v>126.60000000000001</v>
      </c>
      <c r="K3828" s="351">
        <v>21.1</v>
      </c>
      <c r="L3828" s="3" t="str">
        <f>IFERROR(INDEX(dbOrdini[PREZZO
VINOLUX],MATCH(A3828,dbOrdini[CODICE
ANKER],0)),"")</f>
        <v/>
      </c>
      <c r="M3828" s="347" t="s">
        <v>10558</v>
      </c>
      <c r="N3828" s="15" t="str">
        <f>IFERROR(INDEX(dbOrdini[ORDINE],MATCH(A3828,dbOrdini[CODICE
ANKER]*(dbOrdini[CODICE
SUPPLY]="GEN24"),0)),"")</f>
        <v/>
      </c>
      <c r="O3828" s="352" t="s">
        <v>8</v>
      </c>
      <c r="P3828" s="347" t="s">
        <v>8477</v>
      </c>
    </row>
    <row r="3829" spans="1:16">
      <c r="A3829" s="347" t="s">
        <v>8478</v>
      </c>
      <c r="B3829" s="348">
        <v>0</v>
      </c>
      <c r="C3829" s="347" t="s">
        <v>28152</v>
      </c>
      <c r="D3829" s="347" t="s">
        <v>8479</v>
      </c>
      <c r="E3829" s="347">
        <v>6</v>
      </c>
      <c r="F3829" s="347">
        <v>0.75</v>
      </c>
      <c r="G3829" s="347" t="s">
        <v>11</v>
      </c>
      <c r="H3829" s="349">
        <v>15.5</v>
      </c>
      <c r="I3829" s="350" t="s">
        <v>12</v>
      </c>
      <c r="J3829" s="351">
        <f t="shared" si="59"/>
        <v>295.20000000000005</v>
      </c>
      <c r="K3829" s="351">
        <v>49.2</v>
      </c>
      <c r="L3829" s="3" t="str">
        <f>IFERROR(INDEX(dbOrdini[PREZZO
VINOLUX],MATCH(A3829,dbOrdini[CODICE
ANKER],0)),"")</f>
        <v/>
      </c>
      <c r="M3829" s="347" t="s">
        <v>28211</v>
      </c>
      <c r="N3829" s="15" t="str">
        <f>IFERROR(INDEX(dbOrdini[ORDINE],MATCH(A3829,dbOrdini[CODICE
ANKER]*(dbOrdini[CODICE
SUPPLY]="GEN24"),0)),"")</f>
        <v/>
      </c>
      <c r="O3829" s="352" t="s">
        <v>8</v>
      </c>
      <c r="P3829" s="347" t="s">
        <v>8480</v>
      </c>
    </row>
    <row r="3830" spans="1:16">
      <c r="A3830" s="347" t="s">
        <v>8481</v>
      </c>
      <c r="B3830" s="348">
        <v>0</v>
      </c>
      <c r="C3830" s="347" t="s">
        <v>28152</v>
      </c>
      <c r="D3830" s="347" t="s">
        <v>8482</v>
      </c>
      <c r="E3830" s="347">
        <v>6</v>
      </c>
      <c r="F3830" s="347">
        <v>0.75</v>
      </c>
      <c r="G3830" s="347" t="s">
        <v>11</v>
      </c>
      <c r="H3830" s="349">
        <v>14.5</v>
      </c>
      <c r="I3830" s="350" t="s">
        <v>12</v>
      </c>
      <c r="J3830" s="351">
        <f t="shared" si="59"/>
        <v>156.60000000000002</v>
      </c>
      <c r="K3830" s="351">
        <v>26.1</v>
      </c>
      <c r="L3830" s="3" t="str">
        <f>IFERROR(INDEX(dbOrdini[PREZZO
VINOLUX],MATCH(A3830,dbOrdini[CODICE
ANKER],0)),"")</f>
        <v/>
      </c>
      <c r="M3830" s="347" t="s">
        <v>28211</v>
      </c>
      <c r="N3830" s="15" t="str">
        <f>IFERROR(INDEX(dbOrdini[ORDINE],MATCH(A3830,dbOrdini[CODICE
ANKER]*(dbOrdini[CODICE
SUPPLY]="GEN24"),0)),"")</f>
        <v/>
      </c>
      <c r="O3830" s="352" t="s">
        <v>8</v>
      </c>
      <c r="P3830" s="347" t="s">
        <v>8483</v>
      </c>
    </row>
    <row r="3831" spans="1:16">
      <c r="A3831" s="347" t="s">
        <v>8484</v>
      </c>
      <c r="B3831" s="348">
        <v>9</v>
      </c>
      <c r="C3831" s="347" t="s">
        <v>28152</v>
      </c>
      <c r="D3831" s="347" t="s">
        <v>8485</v>
      </c>
      <c r="E3831" s="347">
        <v>6</v>
      </c>
      <c r="F3831" s="347">
        <v>0.75</v>
      </c>
      <c r="G3831" s="347" t="s">
        <v>11</v>
      </c>
      <c r="H3831" s="349">
        <v>13.5</v>
      </c>
      <c r="I3831" s="350" t="s">
        <v>12</v>
      </c>
      <c r="J3831" s="351">
        <f t="shared" si="59"/>
        <v>58.5</v>
      </c>
      <c r="K3831" s="351">
        <v>9.75</v>
      </c>
      <c r="L3831" s="3" t="str">
        <f>IFERROR(INDEX(dbOrdini[PREZZO
VINOLUX],MATCH(A3831,dbOrdini[CODICE
ANKER],0)),"")</f>
        <v/>
      </c>
      <c r="M3831" s="347" t="s">
        <v>28211</v>
      </c>
      <c r="N3831" s="15" t="str">
        <f>IFERROR(INDEX(dbOrdini[ORDINE],MATCH(A3831,dbOrdini[CODICE
ANKER]*(dbOrdini[CODICE
SUPPLY]="GEN24"),0)),"")</f>
        <v/>
      </c>
      <c r="O3831" s="352" t="s">
        <v>8</v>
      </c>
      <c r="P3831" s="347" t="s">
        <v>8486</v>
      </c>
    </row>
    <row r="3832" spans="1:16">
      <c r="A3832" s="347" t="s">
        <v>8487</v>
      </c>
      <c r="B3832" s="348">
        <v>0</v>
      </c>
      <c r="C3832" s="347" t="s">
        <v>28152</v>
      </c>
      <c r="D3832" s="347" t="s">
        <v>8488</v>
      </c>
      <c r="E3832" s="347">
        <v>4</v>
      </c>
      <c r="F3832" s="347">
        <v>1.5</v>
      </c>
      <c r="G3832" s="347" t="s">
        <v>11262</v>
      </c>
      <c r="H3832" s="349">
        <v>13.5</v>
      </c>
      <c r="I3832" s="350" t="s">
        <v>12</v>
      </c>
      <c r="J3832" s="351">
        <f t="shared" si="59"/>
        <v>94</v>
      </c>
      <c r="K3832" s="351">
        <v>23.5</v>
      </c>
      <c r="L3832" s="3" t="str">
        <f>IFERROR(INDEX(dbOrdini[PREZZO
VINOLUX],MATCH(A3832,dbOrdini[CODICE
ANKER],0)),"")</f>
        <v/>
      </c>
      <c r="M3832" s="347" t="s">
        <v>28211</v>
      </c>
      <c r="N3832" s="15" t="str">
        <f>IFERROR(INDEX(dbOrdini[ORDINE],MATCH(A3832,dbOrdini[CODICE
ANKER]*(dbOrdini[CODICE
SUPPLY]="GEN24"),0)),"")</f>
        <v/>
      </c>
      <c r="O3832" s="352" t="s">
        <v>8</v>
      </c>
      <c r="P3832" s="347" t="s">
        <v>8489</v>
      </c>
    </row>
    <row r="3833" spans="1:16">
      <c r="A3833" s="347" t="s">
        <v>8490</v>
      </c>
      <c r="B3833" s="348">
        <v>39</v>
      </c>
      <c r="C3833" s="347" t="s">
        <v>28152</v>
      </c>
      <c r="D3833" s="347" t="s">
        <v>11961</v>
      </c>
      <c r="E3833" s="347">
        <v>6</v>
      </c>
      <c r="F3833" s="347">
        <v>0.75</v>
      </c>
      <c r="G3833" s="347" t="s">
        <v>11</v>
      </c>
      <c r="H3833" s="349">
        <v>13</v>
      </c>
      <c r="I3833" s="350" t="s">
        <v>12</v>
      </c>
      <c r="J3833" s="351">
        <f t="shared" si="59"/>
        <v>47.099999999999994</v>
      </c>
      <c r="K3833" s="351">
        <v>7.85</v>
      </c>
      <c r="L3833" s="3" t="str">
        <f>IFERROR(INDEX(dbOrdini[PREZZO
VINOLUX],MATCH(A3833,dbOrdini[CODICE
ANKER],0)),"")</f>
        <v/>
      </c>
      <c r="M3833" s="347" t="s">
        <v>28211</v>
      </c>
      <c r="N3833" s="15" t="str">
        <f>IFERROR(INDEX(dbOrdini[ORDINE],MATCH(A3833,dbOrdini[CODICE
ANKER]*(dbOrdini[CODICE
SUPPLY]="GEN24"),0)),"")</f>
        <v/>
      </c>
      <c r="O3833" s="352" t="s">
        <v>8</v>
      </c>
      <c r="P3833" s="347" t="s">
        <v>8491</v>
      </c>
    </row>
    <row r="3834" spans="1:16">
      <c r="A3834" s="347" t="s">
        <v>8492</v>
      </c>
      <c r="B3834" s="348">
        <v>10</v>
      </c>
      <c r="C3834" s="347" t="s">
        <v>28152</v>
      </c>
      <c r="D3834" s="347" t="s">
        <v>11962</v>
      </c>
      <c r="E3834" s="347">
        <v>6</v>
      </c>
      <c r="F3834" s="347">
        <v>0.75</v>
      </c>
      <c r="G3834" s="347" t="s">
        <v>11</v>
      </c>
      <c r="H3834" s="349">
        <v>13.5</v>
      </c>
      <c r="I3834" s="350" t="s">
        <v>12</v>
      </c>
      <c r="J3834" s="351">
        <f t="shared" si="59"/>
        <v>104.39999999999999</v>
      </c>
      <c r="K3834" s="351">
        <v>17.399999999999999</v>
      </c>
      <c r="L3834" s="3" t="str">
        <f>IFERROR(INDEX(dbOrdini[PREZZO
VINOLUX],MATCH(A3834,dbOrdini[CODICE
ANKER],0)),"")</f>
        <v/>
      </c>
      <c r="M3834" s="347" t="s">
        <v>28211</v>
      </c>
      <c r="N3834" s="15" t="str">
        <f>IFERROR(INDEX(dbOrdini[ORDINE],MATCH(A3834,dbOrdini[CODICE
ANKER]*(dbOrdini[CODICE
SUPPLY]="GEN24"),0)),"")</f>
        <v/>
      </c>
      <c r="O3834" s="352" t="s">
        <v>8</v>
      </c>
      <c r="P3834" s="347" t="s">
        <v>8493</v>
      </c>
    </row>
    <row r="3835" spans="1:16">
      <c r="A3835" s="347" t="s">
        <v>8494</v>
      </c>
      <c r="B3835" s="348">
        <v>0</v>
      </c>
      <c r="C3835" s="347" t="s">
        <v>28152</v>
      </c>
      <c r="D3835" s="347" t="s">
        <v>8495</v>
      </c>
      <c r="E3835" s="347">
        <v>6</v>
      </c>
      <c r="F3835" s="347">
        <v>0.75</v>
      </c>
      <c r="G3835" s="347" t="s">
        <v>11</v>
      </c>
      <c r="H3835" s="349">
        <v>13.5</v>
      </c>
      <c r="I3835" s="350" t="s">
        <v>12</v>
      </c>
      <c r="J3835" s="351">
        <f t="shared" si="59"/>
        <v>64.5</v>
      </c>
      <c r="K3835" s="351">
        <v>10.75</v>
      </c>
      <c r="L3835" s="3" t="str">
        <f>IFERROR(INDEX(dbOrdini[PREZZO
VINOLUX],MATCH(A3835,dbOrdini[CODICE
ANKER],0)),"")</f>
        <v/>
      </c>
      <c r="M3835" s="347" t="s">
        <v>28211</v>
      </c>
      <c r="N3835" s="15" t="str">
        <f>IFERROR(INDEX(dbOrdini[ORDINE],MATCH(A3835,dbOrdini[CODICE
ANKER]*(dbOrdini[CODICE
SUPPLY]="GEN24"),0)),"")</f>
        <v/>
      </c>
      <c r="O3835" s="352" t="s">
        <v>8</v>
      </c>
      <c r="P3835" s="347" t="s">
        <v>8496</v>
      </c>
    </row>
    <row r="3836" spans="1:16">
      <c r="A3836" s="347" t="s">
        <v>11963</v>
      </c>
      <c r="B3836" s="348">
        <v>0</v>
      </c>
      <c r="C3836" s="347" t="s">
        <v>28152</v>
      </c>
      <c r="D3836" s="347" t="s">
        <v>11964</v>
      </c>
      <c r="E3836" s="347">
        <v>1</v>
      </c>
      <c r="F3836" s="347">
        <v>5</v>
      </c>
      <c r="G3836" s="347" t="s">
        <v>11</v>
      </c>
      <c r="H3836" s="349">
        <v>13.5</v>
      </c>
      <c r="I3836" s="350" t="s">
        <v>12</v>
      </c>
      <c r="J3836" s="351">
        <f t="shared" si="59"/>
        <v>75</v>
      </c>
      <c r="K3836" s="351">
        <v>75</v>
      </c>
      <c r="L3836" s="3" t="str">
        <f>IFERROR(INDEX(dbOrdini[PREZZO
VINOLUX],MATCH(A3836,dbOrdini[CODICE
ANKER],0)),"")</f>
        <v/>
      </c>
      <c r="M3836" s="347" t="s">
        <v>28211</v>
      </c>
      <c r="N3836" s="15" t="str">
        <f>IFERROR(INDEX(dbOrdini[ORDINE],MATCH(A3836,dbOrdini[CODICE
ANKER]*(dbOrdini[CODICE
SUPPLY]="GEN24"),0)),"")</f>
        <v/>
      </c>
      <c r="O3836" s="352" t="s">
        <v>8</v>
      </c>
      <c r="P3836" s="347" t="s">
        <v>11965</v>
      </c>
    </row>
    <row r="3837" spans="1:16">
      <c r="A3837" s="347" t="s">
        <v>11966</v>
      </c>
      <c r="B3837" s="348">
        <v>60</v>
      </c>
      <c r="C3837" s="347" t="s">
        <v>28152</v>
      </c>
      <c r="D3837" s="347" t="s">
        <v>11967</v>
      </c>
      <c r="E3837" s="347">
        <v>6</v>
      </c>
      <c r="F3837" s="347">
        <v>0.75</v>
      </c>
      <c r="G3837" s="347" t="s">
        <v>11</v>
      </c>
      <c r="H3837" s="349">
        <v>13.5</v>
      </c>
      <c r="I3837" s="350" t="s">
        <v>12</v>
      </c>
      <c r="J3837" s="351">
        <f t="shared" si="59"/>
        <v>64.5</v>
      </c>
      <c r="K3837" s="351">
        <v>10.75</v>
      </c>
      <c r="L3837" s="3" t="str">
        <f>IFERROR(INDEX(dbOrdini[PREZZO
VINOLUX],MATCH(A3837,dbOrdini[CODICE
ANKER],0)),"")</f>
        <v/>
      </c>
      <c r="M3837" s="347" t="s">
        <v>28211</v>
      </c>
      <c r="N3837" s="15" t="str">
        <f>IFERROR(INDEX(dbOrdini[ORDINE],MATCH(A3837,dbOrdini[CODICE
ANKER]*(dbOrdini[CODICE
SUPPLY]="GEN24"),0)),"")</f>
        <v/>
      </c>
      <c r="O3837" s="352" t="s">
        <v>8</v>
      </c>
      <c r="P3837" s="347" t="s">
        <v>8496</v>
      </c>
    </row>
    <row r="3838" spans="1:16">
      <c r="A3838" s="347" t="s">
        <v>8497</v>
      </c>
      <c r="B3838" s="348">
        <v>0</v>
      </c>
      <c r="C3838" s="347" t="s">
        <v>28152</v>
      </c>
      <c r="D3838" s="347" t="s">
        <v>8498</v>
      </c>
      <c r="E3838" s="347">
        <v>6</v>
      </c>
      <c r="F3838" s="347">
        <v>0.75</v>
      </c>
      <c r="G3838" s="347" t="s">
        <v>11</v>
      </c>
      <c r="H3838" s="349">
        <v>13.5</v>
      </c>
      <c r="I3838" s="350" t="s">
        <v>12</v>
      </c>
      <c r="J3838" s="351">
        <f t="shared" si="59"/>
        <v>156.60000000000002</v>
      </c>
      <c r="K3838" s="351">
        <v>26.1</v>
      </c>
      <c r="L3838" s="3" t="str">
        <f>IFERROR(INDEX(dbOrdini[PREZZO
VINOLUX],MATCH(A3838,dbOrdini[CODICE
ANKER],0)),"")</f>
        <v/>
      </c>
      <c r="M3838" s="347" t="s">
        <v>28211</v>
      </c>
      <c r="N3838" s="15" t="str">
        <f>IFERROR(INDEX(dbOrdini[ORDINE],MATCH(A3838,dbOrdini[CODICE
ANKER]*(dbOrdini[CODICE
SUPPLY]="GEN24"),0)),"")</f>
        <v/>
      </c>
      <c r="O3838" s="352" t="s">
        <v>8</v>
      </c>
      <c r="P3838" s="347" t="s">
        <v>8499</v>
      </c>
    </row>
    <row r="3839" spans="1:16">
      <c r="A3839" s="347" t="s">
        <v>8500</v>
      </c>
      <c r="B3839" s="348">
        <v>18</v>
      </c>
      <c r="C3839" s="347" t="s">
        <v>28152</v>
      </c>
      <c r="D3839" s="347" t="s">
        <v>8501</v>
      </c>
      <c r="E3839" s="347">
        <v>6</v>
      </c>
      <c r="F3839" s="347">
        <v>0.75</v>
      </c>
      <c r="G3839" s="347" t="s">
        <v>11</v>
      </c>
      <c r="H3839" s="349">
        <v>14.5</v>
      </c>
      <c r="I3839" s="350" t="s">
        <v>12</v>
      </c>
      <c r="J3839" s="351">
        <f t="shared" si="59"/>
        <v>71.099999999999994</v>
      </c>
      <c r="K3839" s="351">
        <v>11.85</v>
      </c>
      <c r="L3839" s="3" t="str">
        <f>IFERROR(INDEX(dbOrdini[PREZZO
VINOLUX],MATCH(A3839,dbOrdini[CODICE
ANKER],0)),"")</f>
        <v/>
      </c>
      <c r="M3839" s="347" t="s">
        <v>28211</v>
      </c>
      <c r="N3839" s="15" t="str">
        <f>IFERROR(INDEX(dbOrdini[ORDINE],MATCH(A3839,dbOrdini[CODICE
ANKER]*(dbOrdini[CODICE
SUPPLY]="GEN24"),0)),"")</f>
        <v/>
      </c>
      <c r="O3839" s="352" t="s">
        <v>8</v>
      </c>
      <c r="P3839" s="347" t="s">
        <v>8502</v>
      </c>
    </row>
    <row r="3840" spans="1:16">
      <c r="A3840" s="347" t="s">
        <v>8503</v>
      </c>
      <c r="B3840" s="348">
        <v>8</v>
      </c>
      <c r="C3840" s="347" t="s">
        <v>28152</v>
      </c>
      <c r="D3840" s="347" t="s">
        <v>11968</v>
      </c>
      <c r="E3840" s="347">
        <v>6</v>
      </c>
      <c r="F3840" s="347">
        <v>0.75</v>
      </c>
      <c r="G3840" s="347" t="s">
        <v>11</v>
      </c>
      <c r="H3840" s="349">
        <v>14</v>
      </c>
      <c r="I3840" s="350" t="s">
        <v>12</v>
      </c>
      <c r="J3840" s="351">
        <f t="shared" si="59"/>
        <v>58.5</v>
      </c>
      <c r="K3840" s="351">
        <v>9.75</v>
      </c>
      <c r="L3840" s="3" t="str">
        <f>IFERROR(INDEX(dbOrdini[PREZZO
VINOLUX],MATCH(A3840,dbOrdini[CODICE
ANKER],0)),"")</f>
        <v/>
      </c>
      <c r="M3840" s="347" t="s">
        <v>28211</v>
      </c>
      <c r="N3840" s="15" t="str">
        <f>IFERROR(INDEX(dbOrdini[ORDINE],MATCH(A3840,dbOrdini[CODICE
ANKER]*(dbOrdini[CODICE
SUPPLY]="GEN24"),0)),"")</f>
        <v/>
      </c>
      <c r="O3840" s="352" t="s">
        <v>8</v>
      </c>
      <c r="P3840" s="347" t="s">
        <v>8486</v>
      </c>
    </row>
    <row r="3841" spans="1:16">
      <c r="A3841" s="347" t="s">
        <v>8504</v>
      </c>
      <c r="B3841" s="348">
        <v>12</v>
      </c>
      <c r="C3841" s="347" t="s">
        <v>28152</v>
      </c>
      <c r="D3841" s="347" t="s">
        <v>8505</v>
      </c>
      <c r="E3841" s="347">
        <v>6</v>
      </c>
      <c r="F3841" s="347">
        <v>0.75</v>
      </c>
      <c r="G3841" s="347" t="s">
        <v>11</v>
      </c>
      <c r="H3841" s="349">
        <v>15</v>
      </c>
      <c r="I3841" s="350" t="s">
        <v>12</v>
      </c>
      <c r="J3841" s="351">
        <f t="shared" si="59"/>
        <v>148.80000000000001</v>
      </c>
      <c r="K3841" s="351">
        <v>24.8</v>
      </c>
      <c r="L3841" s="3" t="str">
        <f>IFERROR(INDEX(dbOrdini[PREZZO
VINOLUX],MATCH(A3841,dbOrdini[CODICE
ANKER],0)),"")</f>
        <v/>
      </c>
      <c r="M3841" s="347" t="s">
        <v>28211</v>
      </c>
      <c r="N3841" s="15" t="str">
        <f>IFERROR(INDEX(dbOrdini[ORDINE],MATCH(A3841,dbOrdini[CODICE
ANKER]*(dbOrdini[CODICE
SUPPLY]="GEN24"),0)),"")</f>
        <v/>
      </c>
      <c r="O3841" s="352" t="s">
        <v>8</v>
      </c>
      <c r="P3841" s="347" t="s">
        <v>8506</v>
      </c>
    </row>
    <row r="3842" spans="1:16">
      <c r="A3842" s="347" t="s">
        <v>8507</v>
      </c>
      <c r="B3842" s="348">
        <v>11</v>
      </c>
      <c r="C3842" s="347" t="s">
        <v>28152</v>
      </c>
      <c r="D3842" s="347" t="s">
        <v>8508</v>
      </c>
      <c r="E3842" s="347">
        <v>6</v>
      </c>
      <c r="F3842" s="347">
        <v>0.75</v>
      </c>
      <c r="G3842" s="347" t="s">
        <v>11</v>
      </c>
      <c r="H3842" s="349">
        <v>13.5</v>
      </c>
      <c r="I3842" s="350" t="s">
        <v>12</v>
      </c>
      <c r="J3842" s="351">
        <f t="shared" si="59"/>
        <v>33.299999999999997</v>
      </c>
      <c r="K3842" s="351">
        <v>5.55</v>
      </c>
      <c r="L3842" s="3" t="str">
        <f>IFERROR(INDEX(dbOrdini[PREZZO
VINOLUX],MATCH(A3842,dbOrdini[CODICE
ANKER],0)),"")</f>
        <v/>
      </c>
      <c r="M3842" s="347" t="s">
        <v>28211</v>
      </c>
      <c r="N3842" s="15" t="str">
        <f>IFERROR(INDEX(dbOrdini[ORDINE],MATCH(A3842,dbOrdini[CODICE
ANKER]*(dbOrdini[CODICE
SUPPLY]="GEN24"),0)),"")</f>
        <v/>
      </c>
      <c r="O3842" s="352" t="s">
        <v>8</v>
      </c>
      <c r="P3842" s="347" t="s">
        <v>8509</v>
      </c>
    </row>
    <row r="3843" spans="1:16">
      <c r="A3843" s="347" t="s">
        <v>8512</v>
      </c>
      <c r="B3843" s="348">
        <v>11</v>
      </c>
      <c r="C3843" s="347" t="s">
        <v>28152</v>
      </c>
      <c r="D3843" s="347" t="s">
        <v>8513</v>
      </c>
      <c r="E3843" s="347">
        <v>6</v>
      </c>
      <c r="F3843" s="347">
        <v>0.75</v>
      </c>
      <c r="G3843" s="347" t="s">
        <v>11</v>
      </c>
      <c r="H3843" s="349">
        <v>13</v>
      </c>
      <c r="I3843" s="350" t="s">
        <v>12</v>
      </c>
      <c r="J3843" s="351">
        <f t="shared" si="59"/>
        <v>33.299999999999997</v>
      </c>
      <c r="K3843" s="351">
        <v>5.55</v>
      </c>
      <c r="L3843" s="3" t="str">
        <f>IFERROR(INDEX(dbOrdini[PREZZO
VINOLUX],MATCH(A3843,dbOrdini[CODICE
ANKER],0)),"")</f>
        <v/>
      </c>
      <c r="M3843" s="347" t="s">
        <v>28210</v>
      </c>
      <c r="N3843" s="15" t="str">
        <f>IFERROR(INDEX(dbOrdini[ORDINE],MATCH(A3843,dbOrdini[CODICE
ANKER]*(dbOrdini[CODICE
SUPPLY]="GEN24"),0)),"")</f>
        <v/>
      </c>
      <c r="O3843" s="352" t="s">
        <v>8</v>
      </c>
      <c r="P3843" s="347" t="s">
        <v>8514</v>
      </c>
    </row>
    <row r="3844" spans="1:16">
      <c r="A3844" s="347" t="s">
        <v>8510</v>
      </c>
      <c r="B3844" s="348">
        <v>16</v>
      </c>
      <c r="C3844" s="347" t="s">
        <v>28152</v>
      </c>
      <c r="D3844" s="347" t="s">
        <v>11969</v>
      </c>
      <c r="E3844" s="347">
        <v>6</v>
      </c>
      <c r="F3844" s="347">
        <v>0.75</v>
      </c>
      <c r="G3844" s="347" t="s">
        <v>11</v>
      </c>
      <c r="H3844" s="349">
        <v>13.5</v>
      </c>
      <c r="I3844" s="350" t="s">
        <v>12</v>
      </c>
      <c r="J3844" s="351">
        <f t="shared" si="59"/>
        <v>150.30000000000001</v>
      </c>
      <c r="K3844" s="351">
        <v>25.05</v>
      </c>
      <c r="L3844" s="3" t="str">
        <f>IFERROR(INDEX(dbOrdini[PREZZO
VINOLUX],MATCH(A3844,dbOrdini[CODICE
ANKER],0)),"")</f>
        <v/>
      </c>
      <c r="M3844" s="347" t="s">
        <v>28211</v>
      </c>
      <c r="N3844" s="15" t="str">
        <f>IFERROR(INDEX(dbOrdini[ORDINE],MATCH(A3844,dbOrdini[CODICE
ANKER]*(dbOrdini[CODICE
SUPPLY]="GEN24"),0)),"")</f>
        <v/>
      </c>
      <c r="O3844" s="352" t="s">
        <v>8</v>
      </c>
      <c r="P3844" s="347" t="s">
        <v>8511</v>
      </c>
    </row>
    <row r="3845" spans="1:16">
      <c r="A3845" s="347" t="s">
        <v>8515</v>
      </c>
      <c r="B3845" s="348">
        <v>8</v>
      </c>
      <c r="C3845" s="347" t="s">
        <v>28152</v>
      </c>
      <c r="D3845" s="347" t="s">
        <v>8516</v>
      </c>
      <c r="E3845" s="347">
        <v>6</v>
      </c>
      <c r="F3845" s="347">
        <v>0.75</v>
      </c>
      <c r="G3845" s="347" t="s">
        <v>11</v>
      </c>
      <c r="H3845" s="349">
        <v>15</v>
      </c>
      <c r="I3845" s="350" t="s">
        <v>12</v>
      </c>
      <c r="J3845" s="351">
        <f t="shared" si="59"/>
        <v>72</v>
      </c>
      <c r="K3845" s="351">
        <v>12</v>
      </c>
      <c r="L3845" s="3" t="str">
        <f>IFERROR(INDEX(dbOrdini[PREZZO
VINOLUX],MATCH(A3845,dbOrdini[CODICE
ANKER],0)),"")</f>
        <v/>
      </c>
      <c r="M3845" s="347" t="s">
        <v>28304</v>
      </c>
      <c r="N3845" s="15" t="str">
        <f>IFERROR(INDEX(dbOrdini[ORDINE],MATCH(A3845,dbOrdini[CODICE
ANKER]*(dbOrdini[CODICE
SUPPLY]="GEN24"),0)),"")</f>
        <v/>
      </c>
      <c r="O3845" s="352" t="s">
        <v>8</v>
      </c>
      <c r="P3845" s="347" t="s">
        <v>8517</v>
      </c>
    </row>
    <row r="3846" spans="1:16">
      <c r="A3846" s="347" t="s">
        <v>8518</v>
      </c>
      <c r="B3846" s="348">
        <v>0</v>
      </c>
      <c r="C3846" s="347" t="s">
        <v>28152</v>
      </c>
      <c r="D3846" s="347" t="s">
        <v>8519</v>
      </c>
      <c r="E3846" s="347">
        <v>6</v>
      </c>
      <c r="F3846" s="347">
        <v>0.7</v>
      </c>
      <c r="G3846" s="347" t="s">
        <v>11</v>
      </c>
      <c r="H3846" s="349">
        <v>40</v>
      </c>
      <c r="I3846" s="350" t="s">
        <v>12</v>
      </c>
      <c r="J3846" s="351">
        <f t="shared" si="59"/>
        <v>58.5</v>
      </c>
      <c r="K3846" s="351">
        <v>9.75</v>
      </c>
      <c r="L3846" s="3" t="str">
        <f>IFERROR(INDEX(dbOrdini[PREZZO
VINOLUX],MATCH(A3846,dbOrdini[CODICE
ANKER],0)),"")</f>
        <v/>
      </c>
      <c r="M3846" s="347" t="s">
        <v>10535</v>
      </c>
      <c r="N3846" s="15" t="str">
        <f>IFERROR(INDEX(dbOrdini[ORDINE],MATCH(A3846,dbOrdini[CODICE
ANKER]*(dbOrdini[CODICE
SUPPLY]="GEN24"),0)),"")</f>
        <v/>
      </c>
      <c r="O3846" s="352" t="s">
        <v>8</v>
      </c>
      <c r="P3846" s="347" t="s">
        <v>8520</v>
      </c>
    </row>
    <row r="3847" spans="1:16">
      <c r="A3847" s="347" t="s">
        <v>8521</v>
      </c>
      <c r="B3847" s="348">
        <v>0</v>
      </c>
      <c r="C3847" s="347" t="s">
        <v>28152</v>
      </c>
      <c r="D3847" s="347" t="s">
        <v>8522</v>
      </c>
      <c r="E3847" s="347">
        <v>24</v>
      </c>
      <c r="F3847" s="347">
        <v>0.33</v>
      </c>
      <c r="G3847" s="347" t="s">
        <v>11</v>
      </c>
      <c r="H3847" s="349">
        <v>5.4</v>
      </c>
      <c r="I3847" s="350" t="s">
        <v>12</v>
      </c>
      <c r="J3847" s="351">
        <f t="shared" si="59"/>
        <v>11.76</v>
      </c>
      <c r="K3847" s="351">
        <v>0.49</v>
      </c>
      <c r="L3847" s="3" t="str">
        <f>IFERROR(INDEX(dbOrdini[PREZZO
VINOLUX],MATCH(A3847,dbOrdini[CODICE
ANKER],0)),"")</f>
        <v/>
      </c>
      <c r="M3847" s="347" t="s">
        <v>28306</v>
      </c>
      <c r="N3847" s="15" t="str">
        <f>IFERROR(INDEX(dbOrdini[ORDINE],MATCH(A3847,dbOrdini[CODICE
ANKER]*(dbOrdini[CODICE
SUPPLY]="GEN24"),0)),"")</f>
        <v/>
      </c>
      <c r="O3847" s="352" t="s">
        <v>8</v>
      </c>
      <c r="P3847" s="347" t="s">
        <v>8523</v>
      </c>
    </row>
    <row r="3848" spans="1:16">
      <c r="A3848" s="347" t="s">
        <v>8524</v>
      </c>
      <c r="B3848" s="348">
        <v>6</v>
      </c>
      <c r="C3848" s="347" t="s">
        <v>28152</v>
      </c>
      <c r="D3848" s="347" t="s">
        <v>8525</v>
      </c>
      <c r="E3848" s="347">
        <v>6</v>
      </c>
      <c r="F3848" s="347">
        <v>0.7</v>
      </c>
      <c r="G3848" s="347" t="s">
        <v>11</v>
      </c>
      <c r="H3848" s="349">
        <v>40</v>
      </c>
      <c r="I3848" s="350" t="s">
        <v>12</v>
      </c>
      <c r="J3848" s="351">
        <f t="shared" si="59"/>
        <v>153</v>
      </c>
      <c r="K3848" s="351">
        <v>25.5</v>
      </c>
      <c r="L3848" s="3" t="str">
        <f>IFERROR(INDEX(dbOrdini[PREZZO
VINOLUX],MATCH(A3848,dbOrdini[CODICE
ANKER],0)),"")</f>
        <v/>
      </c>
      <c r="M3848" s="347" t="s">
        <v>10535</v>
      </c>
      <c r="N3848" s="15" t="str">
        <f>IFERROR(INDEX(dbOrdini[ORDINE],MATCH(A3848,dbOrdini[CODICE
ANKER]*(dbOrdini[CODICE
SUPPLY]="GEN24"),0)),"")</f>
        <v/>
      </c>
      <c r="O3848" s="352" t="s">
        <v>8</v>
      </c>
      <c r="P3848" s="347" t="s">
        <v>8526</v>
      </c>
    </row>
    <row r="3849" spans="1:16">
      <c r="A3849" s="347" t="s">
        <v>11970</v>
      </c>
      <c r="B3849" s="348">
        <v>12</v>
      </c>
      <c r="C3849" s="347" t="s">
        <v>28152</v>
      </c>
      <c r="D3849" s="347" t="s">
        <v>8525</v>
      </c>
      <c r="E3849" s="347">
        <v>24</v>
      </c>
      <c r="F3849" s="347">
        <v>0.2</v>
      </c>
      <c r="G3849" s="347" t="s">
        <v>11</v>
      </c>
      <c r="H3849" s="349">
        <v>40</v>
      </c>
      <c r="I3849" s="350" t="s">
        <v>12</v>
      </c>
      <c r="J3849" s="351">
        <f t="shared" si="59"/>
        <v>391.20000000000005</v>
      </c>
      <c r="K3849" s="351">
        <v>16.3</v>
      </c>
      <c r="L3849" s="3" t="str">
        <f>IFERROR(INDEX(dbOrdini[PREZZO
VINOLUX],MATCH(A3849,dbOrdini[CODICE
ANKER],0)),"")</f>
        <v/>
      </c>
      <c r="M3849" s="347" t="s">
        <v>10535</v>
      </c>
      <c r="N3849" s="15" t="str">
        <f>IFERROR(INDEX(dbOrdini[ORDINE],MATCH(A3849,dbOrdini[CODICE
ANKER]*(dbOrdini[CODICE
SUPPLY]="GEN24"),0)),"")</f>
        <v/>
      </c>
      <c r="O3849" s="352" t="s">
        <v>8</v>
      </c>
      <c r="P3849" s="347" t="s">
        <v>11971</v>
      </c>
    </row>
    <row r="3850" spans="1:16">
      <c r="A3850" s="347" t="s">
        <v>8527</v>
      </c>
      <c r="B3850" s="348">
        <v>9</v>
      </c>
      <c r="C3850" s="347" t="s">
        <v>28152</v>
      </c>
      <c r="D3850" s="347" t="s">
        <v>8528</v>
      </c>
      <c r="E3850" s="347">
        <v>12</v>
      </c>
      <c r="F3850" s="347">
        <v>0.7</v>
      </c>
      <c r="G3850" s="347" t="s">
        <v>11</v>
      </c>
      <c r="H3850" s="349">
        <v>40</v>
      </c>
      <c r="I3850" s="350" t="s">
        <v>12</v>
      </c>
      <c r="J3850" s="351">
        <f t="shared" si="59"/>
        <v>378</v>
      </c>
      <c r="K3850" s="351">
        <v>31.5</v>
      </c>
      <c r="L3850" s="3" t="str">
        <f>IFERROR(INDEX(dbOrdini[PREZZO
VINOLUX],MATCH(A3850,dbOrdini[CODICE
ANKER],0)),"")</f>
        <v/>
      </c>
      <c r="M3850" s="347" t="s">
        <v>10535</v>
      </c>
      <c r="N3850" s="15" t="str">
        <f>IFERROR(INDEX(dbOrdini[ORDINE],MATCH(A3850,dbOrdini[CODICE
ANKER]*(dbOrdini[CODICE
SUPPLY]="GEN24"),0)),"")</f>
        <v/>
      </c>
      <c r="O3850" s="352" t="s">
        <v>8</v>
      </c>
      <c r="P3850" s="347" t="s">
        <v>8529</v>
      </c>
    </row>
    <row r="3851" spans="1:16">
      <c r="A3851" s="347" t="s">
        <v>11972</v>
      </c>
      <c r="B3851" s="348">
        <v>12</v>
      </c>
      <c r="C3851" s="347" t="s">
        <v>28152</v>
      </c>
      <c r="D3851" s="347" t="s">
        <v>8531</v>
      </c>
      <c r="E3851" s="347">
        <v>24</v>
      </c>
      <c r="F3851" s="347">
        <v>0.2</v>
      </c>
      <c r="G3851" s="347" t="s">
        <v>11</v>
      </c>
      <c r="H3851" s="349">
        <v>40</v>
      </c>
      <c r="I3851" s="350" t="s">
        <v>12</v>
      </c>
      <c r="J3851" s="351">
        <f t="shared" si="59"/>
        <v>249.60000000000002</v>
      </c>
      <c r="K3851" s="351">
        <v>10.4</v>
      </c>
      <c r="L3851" s="3" t="str">
        <f>IFERROR(INDEX(dbOrdini[PREZZO
VINOLUX],MATCH(A3851,dbOrdini[CODICE
ANKER],0)),"")</f>
        <v/>
      </c>
      <c r="M3851" s="347" t="s">
        <v>10535</v>
      </c>
      <c r="N3851" s="15" t="str">
        <f>IFERROR(INDEX(dbOrdini[ORDINE],MATCH(A3851,dbOrdini[CODICE
ANKER]*(dbOrdini[CODICE
SUPPLY]="GEN24"),0)),"")</f>
        <v/>
      </c>
      <c r="O3851" s="352" t="s">
        <v>8</v>
      </c>
      <c r="P3851" s="347" t="s">
        <v>11973</v>
      </c>
    </row>
    <row r="3852" spans="1:16">
      <c r="A3852" s="347" t="s">
        <v>8530</v>
      </c>
      <c r="B3852" s="348">
        <v>16</v>
      </c>
      <c r="C3852" s="347" t="s">
        <v>28152</v>
      </c>
      <c r="D3852" s="347" t="s">
        <v>8531</v>
      </c>
      <c r="E3852" s="347">
        <v>6</v>
      </c>
      <c r="F3852" s="347">
        <v>0.7</v>
      </c>
      <c r="G3852" s="347" t="s">
        <v>11</v>
      </c>
      <c r="H3852" s="349">
        <v>40</v>
      </c>
      <c r="I3852" s="350" t="s">
        <v>12</v>
      </c>
      <c r="J3852" s="351">
        <f t="shared" si="59"/>
        <v>120</v>
      </c>
      <c r="K3852" s="351">
        <v>20</v>
      </c>
      <c r="L3852" s="3" t="str">
        <f>IFERROR(INDEX(dbOrdini[PREZZO
VINOLUX],MATCH(A3852,dbOrdini[CODICE
ANKER],0)),"")</f>
        <v/>
      </c>
      <c r="M3852" s="347" t="s">
        <v>10535</v>
      </c>
      <c r="N3852" s="15" t="str">
        <f>IFERROR(INDEX(dbOrdini[ORDINE],MATCH(A3852,dbOrdini[CODICE
ANKER]*(dbOrdini[CODICE
SUPPLY]="GEN24"),0)),"")</f>
        <v/>
      </c>
      <c r="O3852" s="352" t="s">
        <v>8</v>
      </c>
      <c r="P3852" s="347" t="s">
        <v>8532</v>
      </c>
    </row>
    <row r="3853" spans="1:16">
      <c r="A3853" s="347" t="s">
        <v>8533</v>
      </c>
      <c r="B3853" s="348">
        <v>9</v>
      </c>
      <c r="C3853" s="347" t="s">
        <v>28152</v>
      </c>
      <c r="D3853" s="347" t="s">
        <v>8534</v>
      </c>
      <c r="E3853" s="347">
        <v>12</v>
      </c>
      <c r="F3853" s="347">
        <v>0.7</v>
      </c>
      <c r="G3853" s="347" t="s">
        <v>11</v>
      </c>
      <c r="H3853" s="349">
        <v>40</v>
      </c>
      <c r="I3853" s="350" t="s">
        <v>12</v>
      </c>
      <c r="J3853" s="351">
        <f t="shared" ref="J3853:J3916" si="60">E3853*K3853</f>
        <v>108</v>
      </c>
      <c r="K3853" s="351">
        <v>9</v>
      </c>
      <c r="L3853" s="3" t="str">
        <f>IFERROR(INDEX(dbOrdini[PREZZO
VINOLUX],MATCH(A3853,dbOrdini[CODICE
ANKER],0)),"")</f>
        <v/>
      </c>
      <c r="M3853" s="347" t="s">
        <v>10535</v>
      </c>
      <c r="N3853" s="15" t="str">
        <f>IFERROR(INDEX(dbOrdini[ORDINE],MATCH(A3853,dbOrdini[CODICE
ANKER]*(dbOrdini[CODICE
SUPPLY]="GEN24"),0)),"")</f>
        <v/>
      </c>
      <c r="O3853" s="352" t="s">
        <v>8</v>
      </c>
      <c r="P3853" s="347" t="s">
        <v>8535</v>
      </c>
    </row>
    <row r="3854" spans="1:16">
      <c r="A3854" s="347" t="s">
        <v>8536</v>
      </c>
      <c r="B3854" s="348">
        <v>16</v>
      </c>
      <c r="C3854" s="347" t="s">
        <v>28152</v>
      </c>
      <c r="D3854" s="347" t="s">
        <v>8537</v>
      </c>
      <c r="E3854" s="347">
        <v>12</v>
      </c>
      <c r="F3854" s="347">
        <v>0.7</v>
      </c>
      <c r="G3854" s="347" t="s">
        <v>11</v>
      </c>
      <c r="H3854" s="349">
        <v>40</v>
      </c>
      <c r="I3854" s="350" t="s">
        <v>12</v>
      </c>
      <c r="J3854" s="351">
        <f t="shared" si="60"/>
        <v>108</v>
      </c>
      <c r="K3854" s="351">
        <v>9</v>
      </c>
      <c r="L3854" s="3" t="str">
        <f>IFERROR(INDEX(dbOrdini[PREZZO
VINOLUX],MATCH(A3854,dbOrdini[CODICE
ANKER],0)),"")</f>
        <v/>
      </c>
      <c r="M3854" s="347" t="s">
        <v>10551</v>
      </c>
      <c r="N3854" s="15" t="str">
        <f>IFERROR(INDEX(dbOrdini[ORDINE],MATCH(A3854,dbOrdini[CODICE
ANKER]*(dbOrdini[CODICE
SUPPLY]="GEN24"),0)),"")</f>
        <v/>
      </c>
      <c r="O3854" s="352" t="s">
        <v>8</v>
      </c>
      <c r="P3854" s="347" t="s">
        <v>8538</v>
      </c>
    </row>
    <row r="3855" spans="1:16">
      <c r="A3855" s="347" t="s">
        <v>8539</v>
      </c>
      <c r="B3855" s="348">
        <v>792</v>
      </c>
      <c r="C3855" s="347" t="s">
        <v>28152</v>
      </c>
      <c r="D3855" s="347" t="s">
        <v>8540</v>
      </c>
      <c r="E3855" s="347">
        <v>6</v>
      </c>
      <c r="F3855" s="347">
        <v>0.25</v>
      </c>
      <c r="G3855" s="347" t="s">
        <v>11</v>
      </c>
      <c r="H3855" s="349">
        <v>0</v>
      </c>
      <c r="I3855" s="350" t="s">
        <v>12</v>
      </c>
      <c r="J3855" s="351">
        <f t="shared" si="60"/>
        <v>3.06</v>
      </c>
      <c r="K3855" s="351">
        <v>0.51</v>
      </c>
      <c r="L3855" s="3" t="str">
        <f>IFERROR(INDEX(dbOrdini[PREZZO
VINOLUX],MATCH(A3855,dbOrdini[CODICE
ANKER],0)),"")</f>
        <v/>
      </c>
      <c r="M3855" s="347" t="s">
        <v>28153</v>
      </c>
      <c r="N3855" s="15" t="str">
        <f>IFERROR(INDEX(dbOrdini[ORDINE],MATCH(A3855,dbOrdini[CODICE
ANKER]*(dbOrdini[CODICE
SUPPLY]="GEN24"),0)),"")</f>
        <v/>
      </c>
      <c r="O3855" s="352" t="s">
        <v>8</v>
      </c>
      <c r="P3855" s="347" t="s">
        <v>8541</v>
      </c>
    </row>
    <row r="3856" spans="1:16">
      <c r="A3856" s="347" t="s">
        <v>8542</v>
      </c>
      <c r="B3856" s="348">
        <v>0</v>
      </c>
      <c r="C3856" s="347" t="s">
        <v>28152</v>
      </c>
      <c r="D3856" s="347" t="s">
        <v>8540</v>
      </c>
      <c r="E3856" s="347">
        <v>12</v>
      </c>
      <c r="F3856" s="347">
        <v>0.75</v>
      </c>
      <c r="G3856" s="347" t="s">
        <v>11</v>
      </c>
      <c r="H3856" s="349">
        <v>0</v>
      </c>
      <c r="I3856" s="350" t="s">
        <v>12</v>
      </c>
      <c r="J3856" s="351">
        <f t="shared" si="60"/>
        <v>11.399999999999999</v>
      </c>
      <c r="K3856" s="351">
        <v>0.95</v>
      </c>
      <c r="L3856" s="3" t="str">
        <f>IFERROR(INDEX(dbOrdini[PREZZO
VINOLUX],MATCH(A3856,dbOrdini[CODICE
ANKER],0)),"")</f>
        <v/>
      </c>
      <c r="M3856" s="347" t="s">
        <v>28153</v>
      </c>
      <c r="N3856" s="15" t="str">
        <f>IFERROR(INDEX(dbOrdini[ORDINE],MATCH(A3856,dbOrdini[CODICE
ANKER]*(dbOrdini[CODICE
SUPPLY]="GEN24"),0)),"")</f>
        <v/>
      </c>
      <c r="O3856" s="352" t="s">
        <v>8</v>
      </c>
      <c r="P3856" s="347" t="s">
        <v>8543</v>
      </c>
    </row>
    <row r="3857" spans="1:16">
      <c r="A3857" s="347" t="s">
        <v>8544</v>
      </c>
      <c r="B3857" s="348">
        <v>48</v>
      </c>
      <c r="C3857" s="347" t="s">
        <v>28152</v>
      </c>
      <c r="D3857" s="347" t="s">
        <v>8545</v>
      </c>
      <c r="E3857" s="347">
        <v>4</v>
      </c>
      <c r="F3857" s="347">
        <v>0.2</v>
      </c>
      <c r="G3857" s="347" t="s">
        <v>11</v>
      </c>
      <c r="H3857" s="349">
        <v>0</v>
      </c>
      <c r="I3857" s="350" t="s">
        <v>12</v>
      </c>
      <c r="J3857" s="351">
        <f t="shared" si="60"/>
        <v>2.76</v>
      </c>
      <c r="K3857" s="351">
        <v>0.69</v>
      </c>
      <c r="L3857" s="3" t="str">
        <f>IFERROR(INDEX(dbOrdini[PREZZO
VINOLUX],MATCH(A3857,dbOrdini[CODICE
ANKER],0)),"")</f>
        <v/>
      </c>
      <c r="M3857" s="347" t="s">
        <v>28153</v>
      </c>
      <c r="N3857" s="15" t="str">
        <f>IFERROR(INDEX(dbOrdini[ORDINE],MATCH(A3857,dbOrdini[CODICE
ANKER]*(dbOrdini[CODICE
SUPPLY]="GEN24"),0)),"")</f>
        <v/>
      </c>
      <c r="O3857" s="352" t="s">
        <v>8</v>
      </c>
      <c r="P3857" s="347" t="s">
        <v>8546</v>
      </c>
    </row>
    <row r="3858" spans="1:16">
      <c r="A3858" s="347" t="s">
        <v>8547</v>
      </c>
      <c r="B3858" s="348">
        <v>96</v>
      </c>
      <c r="C3858" s="347" t="s">
        <v>28152</v>
      </c>
      <c r="D3858" s="347" t="s">
        <v>8548</v>
      </c>
      <c r="E3858" s="347">
        <v>4</v>
      </c>
      <c r="F3858" s="347">
        <v>0.2</v>
      </c>
      <c r="G3858" s="347" t="s">
        <v>11</v>
      </c>
      <c r="H3858" s="349">
        <v>0</v>
      </c>
      <c r="I3858" s="350" t="s">
        <v>12</v>
      </c>
      <c r="J3858" s="351">
        <f t="shared" si="60"/>
        <v>2.76</v>
      </c>
      <c r="K3858" s="351">
        <v>0.69</v>
      </c>
      <c r="L3858" s="3" t="str">
        <f>IFERROR(INDEX(dbOrdini[PREZZO
VINOLUX],MATCH(A3858,dbOrdini[CODICE
ANKER],0)),"")</f>
        <v/>
      </c>
      <c r="M3858" s="347" t="s">
        <v>28153</v>
      </c>
      <c r="N3858" s="15" t="str">
        <f>IFERROR(INDEX(dbOrdini[ORDINE],MATCH(A3858,dbOrdini[CODICE
ANKER]*(dbOrdini[CODICE
SUPPLY]="GEN24"),0)),"")</f>
        <v/>
      </c>
      <c r="O3858" s="352" t="s">
        <v>8</v>
      </c>
      <c r="P3858" s="347" t="s">
        <v>8549</v>
      </c>
    </row>
    <row r="3859" spans="1:16">
      <c r="A3859" s="347" t="s">
        <v>8550</v>
      </c>
      <c r="B3859" s="348">
        <v>288</v>
      </c>
      <c r="C3859" s="347" t="s">
        <v>28152</v>
      </c>
      <c r="D3859" s="347" t="s">
        <v>8551</v>
      </c>
      <c r="E3859" s="347">
        <v>4</v>
      </c>
      <c r="F3859" s="347">
        <v>0.2</v>
      </c>
      <c r="G3859" s="347" t="s">
        <v>11</v>
      </c>
      <c r="H3859" s="349">
        <v>0</v>
      </c>
      <c r="I3859" s="350" t="s">
        <v>12</v>
      </c>
      <c r="J3859" s="351">
        <f t="shared" si="60"/>
        <v>3.2</v>
      </c>
      <c r="K3859" s="351">
        <v>0.8</v>
      </c>
      <c r="L3859" s="3" t="str">
        <f>IFERROR(INDEX(dbOrdini[PREZZO
VINOLUX],MATCH(A3859,dbOrdini[CODICE
ANKER],0)),"")</f>
        <v/>
      </c>
      <c r="M3859" s="347" t="s">
        <v>28153</v>
      </c>
      <c r="N3859" s="15" t="str">
        <f>IFERROR(INDEX(dbOrdini[ORDINE],MATCH(A3859,dbOrdini[CODICE
ANKER]*(dbOrdini[CODICE
SUPPLY]="GEN24"),0)),"")</f>
        <v/>
      </c>
      <c r="O3859" s="352" t="s">
        <v>8</v>
      </c>
      <c r="P3859" s="347" t="s">
        <v>8552</v>
      </c>
    </row>
    <row r="3860" spans="1:16">
      <c r="A3860" s="347" t="s">
        <v>8553</v>
      </c>
      <c r="B3860" s="348">
        <v>120</v>
      </c>
      <c r="C3860" s="347" t="s">
        <v>28152</v>
      </c>
      <c r="D3860" s="347" t="s">
        <v>8554</v>
      </c>
      <c r="E3860" s="347">
        <v>4</v>
      </c>
      <c r="F3860" s="347">
        <v>0.2</v>
      </c>
      <c r="G3860" s="347" t="s">
        <v>11</v>
      </c>
      <c r="H3860" s="349">
        <v>0</v>
      </c>
      <c r="I3860" s="350" t="s">
        <v>12</v>
      </c>
      <c r="J3860" s="351">
        <f t="shared" si="60"/>
        <v>2</v>
      </c>
      <c r="K3860" s="351">
        <v>0.5</v>
      </c>
      <c r="L3860" s="3" t="str">
        <f>IFERROR(INDEX(dbOrdini[PREZZO
VINOLUX],MATCH(A3860,dbOrdini[CODICE
ANKER],0)),"")</f>
        <v/>
      </c>
      <c r="M3860" s="347" t="s">
        <v>28153</v>
      </c>
      <c r="N3860" s="15" t="str">
        <f>IFERROR(INDEX(dbOrdini[ORDINE],MATCH(A3860,dbOrdini[CODICE
ANKER]*(dbOrdini[CODICE
SUPPLY]="GEN24"),0)),"")</f>
        <v/>
      </c>
      <c r="O3860" s="352" t="s">
        <v>8</v>
      </c>
      <c r="P3860" s="347" t="s">
        <v>8555</v>
      </c>
    </row>
    <row r="3861" spans="1:16">
      <c r="A3861" s="347" t="s">
        <v>8556</v>
      </c>
      <c r="B3861" s="348">
        <v>192</v>
      </c>
      <c r="C3861" s="347" t="s">
        <v>28152</v>
      </c>
      <c r="D3861" s="347" t="s">
        <v>8557</v>
      </c>
      <c r="E3861" s="347">
        <v>4</v>
      </c>
      <c r="F3861" s="347">
        <v>0.2</v>
      </c>
      <c r="G3861" s="347" t="s">
        <v>11</v>
      </c>
      <c r="H3861" s="349">
        <v>0</v>
      </c>
      <c r="I3861" s="350" t="s">
        <v>12</v>
      </c>
      <c r="J3861" s="351">
        <f t="shared" si="60"/>
        <v>2.96</v>
      </c>
      <c r="K3861" s="351">
        <v>0.74</v>
      </c>
      <c r="L3861" s="3" t="str">
        <f>IFERROR(INDEX(dbOrdini[PREZZO
VINOLUX],MATCH(A3861,dbOrdini[CODICE
ANKER],0)),"")</f>
        <v/>
      </c>
      <c r="M3861" s="347" t="s">
        <v>28153</v>
      </c>
      <c r="N3861" s="15" t="str">
        <f>IFERROR(INDEX(dbOrdini[ORDINE],MATCH(A3861,dbOrdini[CODICE
ANKER]*(dbOrdini[CODICE
SUPPLY]="GEN24"),0)),"")</f>
        <v/>
      </c>
      <c r="O3861" s="352" t="s">
        <v>8</v>
      </c>
      <c r="P3861" s="347" t="s">
        <v>8558</v>
      </c>
    </row>
    <row r="3862" spans="1:16">
      <c r="A3862" s="347" t="s">
        <v>8559</v>
      </c>
      <c r="B3862" s="348">
        <v>24</v>
      </c>
      <c r="C3862" s="347" t="s">
        <v>28152</v>
      </c>
      <c r="D3862" s="347" t="s">
        <v>8560</v>
      </c>
      <c r="E3862" s="347">
        <v>4</v>
      </c>
      <c r="F3862" s="347">
        <v>0.2</v>
      </c>
      <c r="G3862" s="347" t="s">
        <v>11</v>
      </c>
      <c r="H3862" s="349">
        <v>0</v>
      </c>
      <c r="I3862" s="350" t="s">
        <v>12</v>
      </c>
      <c r="J3862" s="351">
        <f t="shared" si="60"/>
        <v>2</v>
      </c>
      <c r="K3862" s="351">
        <v>0.5</v>
      </c>
      <c r="L3862" s="3" t="str">
        <f>IFERROR(INDEX(dbOrdini[PREZZO
VINOLUX],MATCH(A3862,dbOrdini[CODICE
ANKER],0)),"")</f>
        <v/>
      </c>
      <c r="M3862" s="347" t="s">
        <v>28153</v>
      </c>
      <c r="N3862" s="15" t="str">
        <f>IFERROR(INDEX(dbOrdini[ORDINE],MATCH(A3862,dbOrdini[CODICE
ANKER]*(dbOrdini[CODICE
SUPPLY]="GEN24"),0)),"")</f>
        <v/>
      </c>
      <c r="O3862" s="352" t="s">
        <v>8</v>
      </c>
      <c r="P3862" s="347" t="s">
        <v>8561</v>
      </c>
    </row>
    <row r="3863" spans="1:16">
      <c r="A3863" s="347" t="s">
        <v>11974</v>
      </c>
      <c r="B3863" s="348">
        <v>376</v>
      </c>
      <c r="C3863" s="347" t="s">
        <v>28152</v>
      </c>
      <c r="D3863" s="347" t="s">
        <v>11975</v>
      </c>
      <c r="E3863" s="347">
        <v>6</v>
      </c>
      <c r="F3863" s="347">
        <v>0.75</v>
      </c>
      <c r="G3863" s="347" t="s">
        <v>11</v>
      </c>
      <c r="H3863" s="349">
        <v>19.5</v>
      </c>
      <c r="I3863" s="350" t="s">
        <v>12</v>
      </c>
      <c r="J3863" s="351">
        <f t="shared" si="60"/>
        <v>32.700000000000003</v>
      </c>
      <c r="K3863" s="351">
        <v>5.45</v>
      </c>
      <c r="L3863" s="3" t="str">
        <f>IFERROR(INDEX(dbOrdini[PREZZO
VINOLUX],MATCH(A3863,dbOrdini[CODICE
ANKER],0)),"")</f>
        <v/>
      </c>
      <c r="M3863" s="347" t="s">
        <v>28304</v>
      </c>
      <c r="N3863" s="15" t="str">
        <f>IFERROR(INDEX(dbOrdini[ORDINE],MATCH(A3863,dbOrdini[CODICE
ANKER]*(dbOrdini[CODICE
SUPPLY]="GEN24"),0)),"")</f>
        <v/>
      </c>
      <c r="O3863" s="352" t="s">
        <v>8</v>
      </c>
      <c r="P3863" s="347" t="s">
        <v>11976</v>
      </c>
    </row>
    <row r="3864" spans="1:16">
      <c r="A3864" s="347" t="s">
        <v>8562</v>
      </c>
      <c r="B3864" s="348">
        <v>38</v>
      </c>
      <c r="C3864" s="347" t="s">
        <v>28152</v>
      </c>
      <c r="D3864" s="347" t="s">
        <v>8563</v>
      </c>
      <c r="E3864" s="347">
        <v>6</v>
      </c>
      <c r="F3864" s="347">
        <v>0.75</v>
      </c>
      <c r="G3864" s="347" t="s">
        <v>11</v>
      </c>
      <c r="H3864" s="349">
        <v>19.5</v>
      </c>
      <c r="I3864" s="350" t="s">
        <v>12</v>
      </c>
      <c r="J3864" s="351">
        <f t="shared" si="60"/>
        <v>32.700000000000003</v>
      </c>
      <c r="K3864" s="351">
        <v>5.45</v>
      </c>
      <c r="L3864" s="3" t="str">
        <f>IFERROR(INDEX(dbOrdini[PREZZO
VINOLUX],MATCH(A3864,dbOrdini[CODICE
ANKER],0)),"")</f>
        <v/>
      </c>
      <c r="M3864" s="347" t="s">
        <v>28304</v>
      </c>
      <c r="N3864" s="15" t="str">
        <f>IFERROR(INDEX(dbOrdini[ORDINE],MATCH(A3864,dbOrdini[CODICE
ANKER]*(dbOrdini[CODICE
SUPPLY]="GEN24"),0)),"")</f>
        <v/>
      </c>
      <c r="O3864" s="352" t="s">
        <v>8</v>
      </c>
      <c r="P3864" s="347" t="s">
        <v>8564</v>
      </c>
    </row>
    <row r="3865" spans="1:16">
      <c r="A3865" s="347" t="s">
        <v>8565</v>
      </c>
      <c r="B3865" s="348">
        <v>643</v>
      </c>
      <c r="C3865" s="347" t="s">
        <v>28152</v>
      </c>
      <c r="D3865" s="347" t="s">
        <v>8566</v>
      </c>
      <c r="E3865" s="347">
        <v>6</v>
      </c>
      <c r="F3865" s="347">
        <v>0.75</v>
      </c>
      <c r="G3865" s="347" t="s">
        <v>11</v>
      </c>
      <c r="H3865" s="349">
        <v>19.5</v>
      </c>
      <c r="I3865" s="350" t="s">
        <v>12</v>
      </c>
      <c r="J3865" s="351">
        <f t="shared" si="60"/>
        <v>31.5</v>
      </c>
      <c r="K3865" s="351">
        <v>5.25</v>
      </c>
      <c r="L3865" s="3" t="str">
        <f>IFERROR(INDEX(dbOrdini[PREZZO
VINOLUX],MATCH(A3865,dbOrdini[CODICE
ANKER],0)),"")</f>
        <v/>
      </c>
      <c r="M3865" s="347" t="s">
        <v>28304</v>
      </c>
      <c r="N3865" s="15" t="str">
        <f>IFERROR(INDEX(dbOrdini[ORDINE],MATCH(A3865,dbOrdini[CODICE
ANKER]*(dbOrdini[CODICE
SUPPLY]="GEN24"),0)),"")</f>
        <v/>
      </c>
      <c r="O3865" s="352" t="s">
        <v>8</v>
      </c>
      <c r="P3865" s="347" t="s">
        <v>8567</v>
      </c>
    </row>
    <row r="3866" spans="1:16">
      <c r="A3866" s="347" t="s">
        <v>8568</v>
      </c>
      <c r="B3866" s="348">
        <v>726</v>
      </c>
      <c r="C3866" s="347" t="s">
        <v>28152</v>
      </c>
      <c r="D3866" s="347" t="s">
        <v>8569</v>
      </c>
      <c r="E3866" s="347">
        <v>6</v>
      </c>
      <c r="F3866" s="347">
        <v>0.75</v>
      </c>
      <c r="G3866" s="347" t="s">
        <v>11</v>
      </c>
      <c r="H3866" s="349">
        <v>15</v>
      </c>
      <c r="I3866" s="350" t="s">
        <v>12</v>
      </c>
      <c r="J3866" s="351">
        <f t="shared" si="60"/>
        <v>22.5</v>
      </c>
      <c r="K3866" s="351">
        <v>3.75</v>
      </c>
      <c r="L3866" s="3" t="str">
        <f>IFERROR(INDEX(dbOrdini[PREZZO
VINOLUX],MATCH(A3866,dbOrdini[CODICE
ANKER],0)),"")</f>
        <v/>
      </c>
      <c r="M3866" s="347" t="s">
        <v>28304</v>
      </c>
      <c r="N3866" s="15" t="str">
        <f>IFERROR(INDEX(dbOrdini[ORDINE],MATCH(A3866,dbOrdini[CODICE
ANKER]*(dbOrdini[CODICE
SUPPLY]="GEN24"),0)),"")</f>
        <v/>
      </c>
      <c r="O3866" s="352" t="s">
        <v>8</v>
      </c>
      <c r="P3866" s="347" t="s">
        <v>8570</v>
      </c>
    </row>
    <row r="3867" spans="1:16">
      <c r="A3867" s="347" t="s">
        <v>8571</v>
      </c>
      <c r="B3867" s="348">
        <v>350</v>
      </c>
      <c r="C3867" s="347" t="s">
        <v>28152</v>
      </c>
      <c r="D3867" s="347" t="s">
        <v>8572</v>
      </c>
      <c r="E3867" s="347">
        <v>6</v>
      </c>
      <c r="F3867" s="347">
        <v>0.75</v>
      </c>
      <c r="G3867" s="347" t="s">
        <v>11</v>
      </c>
      <c r="H3867" s="349">
        <v>15</v>
      </c>
      <c r="I3867" s="350" t="s">
        <v>12</v>
      </c>
      <c r="J3867" s="351">
        <f t="shared" si="60"/>
        <v>21.6</v>
      </c>
      <c r="K3867" s="351">
        <v>3.6</v>
      </c>
      <c r="L3867" s="3" t="str">
        <f>IFERROR(INDEX(dbOrdini[PREZZO
VINOLUX],MATCH(A3867,dbOrdini[CODICE
ANKER],0)),"")</f>
        <v/>
      </c>
      <c r="M3867" s="347" t="s">
        <v>28304</v>
      </c>
      <c r="N3867" s="15" t="str">
        <f>IFERROR(INDEX(dbOrdini[ORDINE],MATCH(A3867,dbOrdini[CODICE
ANKER]*(dbOrdini[CODICE
SUPPLY]="GEN24"),0)),"")</f>
        <v/>
      </c>
      <c r="O3867" s="352" t="s">
        <v>8</v>
      </c>
      <c r="P3867" s="347" t="s">
        <v>8573</v>
      </c>
    </row>
    <row r="3868" spans="1:16">
      <c r="A3868" s="347" t="s">
        <v>8574</v>
      </c>
      <c r="B3868" s="348">
        <v>290</v>
      </c>
      <c r="C3868" s="347" t="s">
        <v>28152</v>
      </c>
      <c r="D3868" s="347" t="s">
        <v>8575</v>
      </c>
      <c r="E3868" s="347">
        <v>6</v>
      </c>
      <c r="F3868" s="347">
        <v>0.75</v>
      </c>
      <c r="G3868" s="347" t="s">
        <v>11262</v>
      </c>
      <c r="H3868" s="349">
        <v>15</v>
      </c>
      <c r="I3868" s="350" t="s">
        <v>12</v>
      </c>
      <c r="J3868" s="351">
        <f t="shared" si="60"/>
        <v>21.6</v>
      </c>
      <c r="K3868" s="351">
        <v>3.6</v>
      </c>
      <c r="L3868" s="3" t="str">
        <f>IFERROR(INDEX(dbOrdini[PREZZO
VINOLUX],MATCH(A3868,dbOrdini[CODICE
ANKER],0)),"")</f>
        <v/>
      </c>
      <c r="M3868" s="347" t="s">
        <v>28304</v>
      </c>
      <c r="N3868" s="15" t="str">
        <f>IFERROR(INDEX(dbOrdini[ORDINE],MATCH(A3868,dbOrdini[CODICE
ANKER]*(dbOrdini[CODICE
SUPPLY]="GEN24"),0)),"")</f>
        <v/>
      </c>
      <c r="O3868" s="352" t="s">
        <v>8</v>
      </c>
      <c r="P3868" s="347" t="s">
        <v>8576</v>
      </c>
    </row>
    <row r="3869" spans="1:16">
      <c r="A3869" s="347" t="s">
        <v>8577</v>
      </c>
      <c r="B3869" s="348">
        <v>83</v>
      </c>
      <c r="C3869" s="347" t="s">
        <v>28152</v>
      </c>
      <c r="D3869" s="347" t="s">
        <v>8578</v>
      </c>
      <c r="E3869" s="347">
        <v>6</v>
      </c>
      <c r="F3869" s="347">
        <v>1.5</v>
      </c>
      <c r="G3869" s="347" t="s">
        <v>11</v>
      </c>
      <c r="H3869" s="349">
        <v>7</v>
      </c>
      <c r="I3869" s="350" t="s">
        <v>12</v>
      </c>
      <c r="J3869" s="351">
        <f t="shared" si="60"/>
        <v>11.7</v>
      </c>
      <c r="K3869" s="351">
        <v>1.95</v>
      </c>
      <c r="L3869" s="3" t="str">
        <f>IFERROR(INDEX(dbOrdini[PREZZO
VINOLUX],MATCH(A3869,dbOrdini[CODICE
ANKER],0)),"")</f>
        <v/>
      </c>
      <c r="M3869" s="347" t="s">
        <v>28352</v>
      </c>
      <c r="N3869" s="15" t="str">
        <f>IFERROR(INDEX(dbOrdini[ORDINE],MATCH(A3869,dbOrdini[CODICE
ANKER]*(dbOrdini[CODICE
SUPPLY]="GEN24"),0)),"")</f>
        <v/>
      </c>
      <c r="O3869" s="352" t="s">
        <v>8</v>
      </c>
      <c r="P3869" s="347" t="s">
        <v>8579</v>
      </c>
    </row>
    <row r="3870" spans="1:16">
      <c r="A3870" s="347" t="s">
        <v>8580</v>
      </c>
      <c r="B3870" s="348">
        <v>4</v>
      </c>
      <c r="C3870" s="347" t="s">
        <v>28152</v>
      </c>
      <c r="D3870" s="347" t="s">
        <v>8581</v>
      </c>
      <c r="E3870" s="347">
        <v>6</v>
      </c>
      <c r="F3870" s="347">
        <v>0.7</v>
      </c>
      <c r="G3870" s="347" t="s">
        <v>11</v>
      </c>
      <c r="H3870" s="349">
        <v>30</v>
      </c>
      <c r="I3870" s="350" t="s">
        <v>12</v>
      </c>
      <c r="J3870" s="351">
        <f t="shared" si="60"/>
        <v>56.699999999999996</v>
      </c>
      <c r="K3870" s="351">
        <v>9.4499999999999993</v>
      </c>
      <c r="L3870" s="3" t="str">
        <f>IFERROR(INDEX(dbOrdini[PREZZO
VINOLUX],MATCH(A3870,dbOrdini[CODICE
ANKER],0)),"")</f>
        <v/>
      </c>
      <c r="M3870" s="347" t="s">
        <v>10539</v>
      </c>
      <c r="N3870" s="15" t="str">
        <f>IFERROR(INDEX(dbOrdini[ORDINE],MATCH(A3870,dbOrdini[CODICE
ANKER]*(dbOrdini[CODICE
SUPPLY]="GEN24"),0)),"")</f>
        <v/>
      </c>
      <c r="O3870" s="352" t="s">
        <v>8</v>
      </c>
      <c r="P3870" s="347" t="s">
        <v>8582</v>
      </c>
    </row>
    <row r="3871" spans="1:16">
      <c r="A3871" s="347" t="s">
        <v>8583</v>
      </c>
      <c r="B3871" s="348">
        <v>0</v>
      </c>
      <c r="C3871" s="347" t="s">
        <v>28152</v>
      </c>
      <c r="D3871" s="347" t="s">
        <v>8584</v>
      </c>
      <c r="E3871" s="347">
        <v>6</v>
      </c>
      <c r="F3871" s="347">
        <v>0.7</v>
      </c>
      <c r="G3871" s="347" t="s">
        <v>11</v>
      </c>
      <c r="H3871" s="349">
        <v>30</v>
      </c>
      <c r="I3871" s="350" t="s">
        <v>12</v>
      </c>
      <c r="J3871" s="351">
        <f t="shared" si="60"/>
        <v>49.199999999999996</v>
      </c>
      <c r="K3871" s="351">
        <v>8.1999999999999993</v>
      </c>
      <c r="L3871" s="3" t="str">
        <f>IFERROR(INDEX(dbOrdini[PREZZO
VINOLUX],MATCH(A3871,dbOrdini[CODICE
ANKER],0)),"")</f>
        <v/>
      </c>
      <c r="M3871" s="347" t="s">
        <v>28201</v>
      </c>
      <c r="N3871" s="15" t="str">
        <f>IFERROR(INDEX(dbOrdini[ORDINE],MATCH(A3871,dbOrdini[CODICE
ANKER]*(dbOrdini[CODICE
SUPPLY]="GEN24"),0)),"")</f>
        <v/>
      </c>
      <c r="O3871" s="352" t="s">
        <v>8</v>
      </c>
      <c r="P3871" s="347" t="s">
        <v>8585</v>
      </c>
    </row>
    <row r="3872" spans="1:16">
      <c r="A3872" s="347" t="s">
        <v>8586</v>
      </c>
      <c r="B3872" s="348">
        <v>13</v>
      </c>
      <c r="C3872" s="347" t="s">
        <v>28152</v>
      </c>
      <c r="D3872" s="347" t="s">
        <v>8587</v>
      </c>
      <c r="E3872" s="347">
        <v>6</v>
      </c>
      <c r="F3872" s="347">
        <v>0.75</v>
      </c>
      <c r="G3872" s="347" t="s">
        <v>11</v>
      </c>
      <c r="H3872" s="349">
        <v>13.5</v>
      </c>
      <c r="I3872" s="350" t="s">
        <v>12</v>
      </c>
      <c r="J3872" s="351">
        <f t="shared" si="60"/>
        <v>47.7</v>
      </c>
      <c r="K3872" s="351">
        <v>7.95</v>
      </c>
      <c r="L3872" s="3" t="str">
        <f>IFERROR(INDEX(dbOrdini[PREZZO
VINOLUX],MATCH(A3872,dbOrdini[CODICE
ANKER],0)),"")</f>
        <v/>
      </c>
      <c r="M3872" s="347" t="s">
        <v>28211</v>
      </c>
      <c r="N3872" s="15" t="str">
        <f>IFERROR(INDEX(dbOrdini[ORDINE],MATCH(A3872,dbOrdini[CODICE
ANKER]*(dbOrdini[CODICE
SUPPLY]="GEN24"),0)),"")</f>
        <v/>
      </c>
      <c r="O3872" s="352" t="s">
        <v>8</v>
      </c>
      <c r="P3872" s="347" t="s">
        <v>8588</v>
      </c>
    </row>
    <row r="3873" spans="1:16">
      <c r="A3873" s="347" t="s">
        <v>8589</v>
      </c>
      <c r="B3873" s="348">
        <v>0</v>
      </c>
      <c r="C3873" s="347" t="s">
        <v>28152</v>
      </c>
      <c r="D3873" s="347" t="s">
        <v>8590</v>
      </c>
      <c r="E3873" s="347">
        <v>6</v>
      </c>
      <c r="F3873" s="347">
        <v>0.75</v>
      </c>
      <c r="G3873" s="347" t="s">
        <v>11</v>
      </c>
      <c r="H3873" s="349">
        <v>13.5</v>
      </c>
      <c r="I3873" s="350" t="s">
        <v>12</v>
      </c>
      <c r="J3873" s="351">
        <f t="shared" si="60"/>
        <v>31.799999999999997</v>
      </c>
      <c r="K3873" s="351">
        <v>5.3</v>
      </c>
      <c r="L3873" s="3" t="str">
        <f>IFERROR(INDEX(dbOrdini[PREZZO
VINOLUX],MATCH(A3873,dbOrdini[CODICE
ANKER],0)),"")</f>
        <v/>
      </c>
      <c r="M3873" s="347" t="s">
        <v>28211</v>
      </c>
      <c r="N3873" s="15" t="str">
        <f>IFERROR(INDEX(dbOrdini[ORDINE],MATCH(A3873,dbOrdini[CODICE
ANKER]*(dbOrdini[CODICE
SUPPLY]="GEN24"),0)),"")</f>
        <v/>
      </c>
      <c r="O3873" s="352" t="s">
        <v>8</v>
      </c>
      <c r="P3873" s="347" t="s">
        <v>8591</v>
      </c>
    </row>
    <row r="3874" spans="1:16">
      <c r="A3874" s="347" t="s">
        <v>11977</v>
      </c>
      <c r="B3874" s="348">
        <v>6</v>
      </c>
      <c r="C3874" s="347" t="s">
        <v>28152</v>
      </c>
      <c r="D3874" s="347" t="s">
        <v>11978</v>
      </c>
      <c r="E3874" s="347">
        <v>6</v>
      </c>
      <c r="F3874" s="347">
        <v>0.75</v>
      </c>
      <c r="G3874" s="347" t="s">
        <v>11</v>
      </c>
      <c r="H3874" s="349">
        <v>13</v>
      </c>
      <c r="I3874" s="350" t="s">
        <v>12</v>
      </c>
      <c r="J3874" s="351">
        <f t="shared" si="60"/>
        <v>27.599999999999998</v>
      </c>
      <c r="K3874" s="351">
        <v>4.5999999999999996</v>
      </c>
      <c r="L3874" s="3" t="str">
        <f>IFERROR(INDEX(dbOrdini[PREZZO
VINOLUX],MATCH(A3874,dbOrdini[CODICE
ANKER],0)),"")</f>
        <v/>
      </c>
      <c r="M3874" s="347" t="s">
        <v>28188</v>
      </c>
      <c r="N3874" s="15" t="str">
        <f>IFERROR(INDEX(dbOrdini[ORDINE],MATCH(A3874,dbOrdini[CODICE
ANKER]*(dbOrdini[CODICE
SUPPLY]="GEN24"),0)),"")</f>
        <v/>
      </c>
      <c r="O3874" s="352" t="s">
        <v>8</v>
      </c>
      <c r="P3874" s="347" t="s">
        <v>11979</v>
      </c>
    </row>
    <row r="3875" spans="1:16">
      <c r="A3875" s="347" t="s">
        <v>11980</v>
      </c>
      <c r="B3875" s="348">
        <v>0</v>
      </c>
      <c r="C3875" s="347" t="s">
        <v>28152</v>
      </c>
      <c r="D3875" s="347" t="s">
        <v>11981</v>
      </c>
      <c r="E3875" s="347">
        <v>6</v>
      </c>
      <c r="F3875" s="347">
        <v>0.75</v>
      </c>
      <c r="G3875" s="347" t="s">
        <v>11</v>
      </c>
      <c r="H3875" s="349">
        <v>12.5</v>
      </c>
      <c r="I3875" s="350" t="s">
        <v>12</v>
      </c>
      <c r="J3875" s="351">
        <f t="shared" si="60"/>
        <v>25.799999999999997</v>
      </c>
      <c r="K3875" s="351">
        <v>4.3</v>
      </c>
      <c r="L3875" s="3" t="str">
        <f>IFERROR(INDEX(dbOrdini[PREZZO
VINOLUX],MATCH(A3875,dbOrdini[CODICE
ANKER],0)),"")</f>
        <v/>
      </c>
      <c r="M3875" s="347" t="s">
        <v>28188</v>
      </c>
      <c r="N3875" s="15" t="str">
        <f>IFERROR(INDEX(dbOrdini[ORDINE],MATCH(A3875,dbOrdini[CODICE
ANKER]*(dbOrdini[CODICE
SUPPLY]="GEN24"),0)),"")</f>
        <v/>
      </c>
      <c r="O3875" s="352" t="s">
        <v>8</v>
      </c>
      <c r="P3875" s="347" t="s">
        <v>11979</v>
      </c>
    </row>
    <row r="3876" spans="1:16">
      <c r="A3876" s="347" t="s">
        <v>8592</v>
      </c>
      <c r="B3876" s="348">
        <v>11</v>
      </c>
      <c r="C3876" s="347" t="s">
        <v>28152</v>
      </c>
      <c r="D3876" s="347" t="s">
        <v>8593</v>
      </c>
      <c r="E3876" s="347">
        <v>6</v>
      </c>
      <c r="F3876" s="347">
        <v>0.75</v>
      </c>
      <c r="G3876" s="347" t="s">
        <v>11</v>
      </c>
      <c r="H3876" s="349">
        <v>12</v>
      </c>
      <c r="I3876" s="350" t="s">
        <v>12</v>
      </c>
      <c r="J3876" s="351">
        <f t="shared" si="60"/>
        <v>25.799999999999997</v>
      </c>
      <c r="K3876" s="351">
        <v>4.3</v>
      </c>
      <c r="L3876" s="3" t="str">
        <f>IFERROR(INDEX(dbOrdini[PREZZO
VINOLUX],MATCH(A3876,dbOrdini[CODICE
ANKER],0)),"")</f>
        <v/>
      </c>
      <c r="M3876" s="347" t="s">
        <v>28244</v>
      </c>
      <c r="N3876" s="15" t="str">
        <f>IFERROR(INDEX(dbOrdini[ORDINE],MATCH(A3876,dbOrdini[CODICE
ANKER]*(dbOrdini[CODICE
SUPPLY]="GEN24"),0)),"")</f>
        <v/>
      </c>
      <c r="O3876" s="352" t="s">
        <v>8</v>
      </c>
      <c r="P3876" s="347" t="s">
        <v>8594</v>
      </c>
    </row>
    <row r="3877" spans="1:16">
      <c r="A3877" s="347" t="s">
        <v>11982</v>
      </c>
      <c r="B3877" s="348">
        <v>13</v>
      </c>
      <c r="C3877" s="347" t="s">
        <v>28152</v>
      </c>
      <c r="D3877" s="347" t="s">
        <v>11983</v>
      </c>
      <c r="E3877" s="347">
        <v>6</v>
      </c>
      <c r="F3877" s="347">
        <v>0.75</v>
      </c>
      <c r="G3877" s="347" t="s">
        <v>11</v>
      </c>
      <c r="H3877" s="349">
        <v>12</v>
      </c>
      <c r="I3877" s="350" t="s">
        <v>12</v>
      </c>
      <c r="J3877" s="351">
        <f t="shared" si="60"/>
        <v>25.799999999999997</v>
      </c>
      <c r="K3877" s="351">
        <v>4.3</v>
      </c>
      <c r="L3877" s="3" t="str">
        <f>IFERROR(INDEX(dbOrdini[PREZZO
VINOLUX],MATCH(A3877,dbOrdini[CODICE
ANKER],0)),"")</f>
        <v/>
      </c>
      <c r="M3877" s="347" t="s">
        <v>28244</v>
      </c>
      <c r="N3877" s="15" t="str">
        <f>IFERROR(INDEX(dbOrdini[ORDINE],MATCH(A3877,dbOrdini[CODICE
ANKER]*(dbOrdini[CODICE
SUPPLY]="GEN24"),0)),"")</f>
        <v/>
      </c>
      <c r="O3877" s="352" t="s">
        <v>8</v>
      </c>
      <c r="P3877" s="347" t="s">
        <v>11984</v>
      </c>
    </row>
    <row r="3878" spans="1:16">
      <c r="A3878" s="347" t="s">
        <v>11985</v>
      </c>
      <c r="B3878" s="348">
        <v>12</v>
      </c>
      <c r="C3878" s="347" t="s">
        <v>28152</v>
      </c>
      <c r="D3878" s="347" t="s">
        <v>11986</v>
      </c>
      <c r="E3878" s="347">
        <v>6</v>
      </c>
      <c r="F3878" s="347">
        <v>0.75</v>
      </c>
      <c r="G3878" s="347" t="s">
        <v>11</v>
      </c>
      <c r="H3878" s="349">
        <v>13.5</v>
      </c>
      <c r="I3878" s="350" t="s">
        <v>12</v>
      </c>
      <c r="J3878" s="351">
        <f t="shared" si="60"/>
        <v>31.200000000000003</v>
      </c>
      <c r="K3878" s="351">
        <v>5.2</v>
      </c>
      <c r="L3878" s="3" t="str">
        <f>IFERROR(INDEX(dbOrdini[PREZZO
VINOLUX],MATCH(A3878,dbOrdini[CODICE
ANKER],0)),"")</f>
        <v/>
      </c>
      <c r="M3878" s="347" t="s">
        <v>28211</v>
      </c>
      <c r="N3878" s="15" t="str">
        <f>IFERROR(INDEX(dbOrdini[ORDINE],MATCH(A3878,dbOrdini[CODICE
ANKER]*(dbOrdini[CODICE
SUPPLY]="GEN24"),0)),"")</f>
        <v/>
      </c>
      <c r="O3878" s="352" t="s">
        <v>8</v>
      </c>
      <c r="P3878" s="347" t="s">
        <v>8595</v>
      </c>
    </row>
    <row r="3879" spans="1:16">
      <c r="A3879" s="347" t="s">
        <v>8596</v>
      </c>
      <c r="B3879" s="348">
        <v>0</v>
      </c>
      <c r="C3879" s="347" t="s">
        <v>28152</v>
      </c>
      <c r="D3879" s="347" t="s">
        <v>8597</v>
      </c>
      <c r="E3879" s="347">
        <v>6</v>
      </c>
      <c r="F3879" s="347">
        <v>0.75</v>
      </c>
      <c r="G3879" s="347" t="s">
        <v>11</v>
      </c>
      <c r="H3879" s="349">
        <v>14.5</v>
      </c>
      <c r="I3879" s="350" t="s">
        <v>12</v>
      </c>
      <c r="J3879" s="351">
        <f t="shared" si="60"/>
        <v>77.400000000000006</v>
      </c>
      <c r="K3879" s="351">
        <v>12.9</v>
      </c>
      <c r="L3879" s="3" t="str">
        <f>IFERROR(INDEX(dbOrdini[PREZZO
VINOLUX],MATCH(A3879,dbOrdini[CODICE
ANKER],0)),"")</f>
        <v/>
      </c>
      <c r="M3879" s="347" t="s">
        <v>28211</v>
      </c>
      <c r="N3879" s="15" t="str">
        <f>IFERROR(INDEX(dbOrdini[ORDINE],MATCH(A3879,dbOrdini[CODICE
ANKER]*(dbOrdini[CODICE
SUPPLY]="GEN24"),0)),"")</f>
        <v/>
      </c>
      <c r="O3879" s="352" t="s">
        <v>8</v>
      </c>
      <c r="P3879" s="347" t="s">
        <v>8598</v>
      </c>
    </row>
    <row r="3880" spans="1:16">
      <c r="A3880" s="347" t="s">
        <v>11987</v>
      </c>
      <c r="B3880" s="348">
        <v>18</v>
      </c>
      <c r="C3880" s="347" t="s">
        <v>28152</v>
      </c>
      <c r="D3880" s="347" t="s">
        <v>11988</v>
      </c>
      <c r="E3880" s="347">
        <v>6</v>
      </c>
      <c r="F3880" s="347">
        <v>0.75</v>
      </c>
      <c r="G3880" s="347" t="s">
        <v>11</v>
      </c>
      <c r="H3880" s="349">
        <v>14</v>
      </c>
      <c r="I3880" s="350" t="s">
        <v>12</v>
      </c>
      <c r="J3880" s="351">
        <f t="shared" si="60"/>
        <v>48.300000000000004</v>
      </c>
      <c r="K3880" s="351">
        <v>8.0500000000000007</v>
      </c>
      <c r="L3880" s="3" t="str">
        <f>IFERROR(INDEX(dbOrdini[PREZZO
VINOLUX],MATCH(A3880,dbOrdini[CODICE
ANKER],0)),"")</f>
        <v/>
      </c>
      <c r="M3880" s="347" t="s">
        <v>28211</v>
      </c>
      <c r="N3880" s="15" t="str">
        <f>IFERROR(INDEX(dbOrdini[ORDINE],MATCH(A3880,dbOrdini[CODICE
ANKER]*(dbOrdini[CODICE
SUPPLY]="GEN24"),0)),"")</f>
        <v/>
      </c>
      <c r="O3880" s="352" t="s">
        <v>8</v>
      </c>
      <c r="P3880" s="347" t="s">
        <v>8588</v>
      </c>
    </row>
    <row r="3881" spans="1:16">
      <c r="A3881" s="347" t="s">
        <v>11989</v>
      </c>
      <c r="B3881" s="348">
        <v>30</v>
      </c>
      <c r="C3881" s="347" t="s">
        <v>28152</v>
      </c>
      <c r="D3881" s="347" t="s">
        <v>11990</v>
      </c>
      <c r="E3881" s="347">
        <v>6</v>
      </c>
      <c r="F3881" s="347">
        <v>0.75</v>
      </c>
      <c r="G3881" s="347" t="s">
        <v>11</v>
      </c>
      <c r="H3881" s="349">
        <v>14</v>
      </c>
      <c r="I3881" s="350" t="s">
        <v>12</v>
      </c>
      <c r="J3881" s="351">
        <f t="shared" si="60"/>
        <v>47.099999999999994</v>
      </c>
      <c r="K3881" s="351">
        <v>7.85</v>
      </c>
      <c r="L3881" s="3" t="str">
        <f>IFERROR(INDEX(dbOrdini[PREZZO
VINOLUX],MATCH(A3881,dbOrdini[CODICE
ANKER],0)),"")</f>
        <v/>
      </c>
      <c r="M3881" s="347" t="s">
        <v>28211</v>
      </c>
      <c r="N3881" s="15" t="str">
        <f>IFERROR(INDEX(dbOrdini[ORDINE],MATCH(A3881,dbOrdini[CODICE
ANKER]*(dbOrdini[CODICE
SUPPLY]="GEN24"),0)),"")</f>
        <v/>
      </c>
      <c r="O3881" s="352" t="s">
        <v>8</v>
      </c>
      <c r="P3881" s="347" t="s">
        <v>11991</v>
      </c>
    </row>
    <row r="3882" spans="1:16">
      <c r="A3882" s="347" t="s">
        <v>8599</v>
      </c>
      <c r="B3882" s="348">
        <v>12</v>
      </c>
      <c r="C3882" s="347" t="s">
        <v>28152</v>
      </c>
      <c r="D3882" s="347" t="s">
        <v>8600</v>
      </c>
      <c r="E3882" s="347">
        <v>6</v>
      </c>
      <c r="F3882" s="347">
        <v>0.75</v>
      </c>
      <c r="G3882" s="347" t="s">
        <v>11</v>
      </c>
      <c r="H3882" s="349">
        <v>13.5</v>
      </c>
      <c r="I3882" s="350" t="s">
        <v>12</v>
      </c>
      <c r="J3882" s="351">
        <f t="shared" si="60"/>
        <v>29.400000000000002</v>
      </c>
      <c r="K3882" s="351">
        <v>4.9000000000000004</v>
      </c>
      <c r="L3882" s="3" t="str">
        <f>IFERROR(INDEX(dbOrdini[PREZZO
VINOLUX],MATCH(A3882,dbOrdini[CODICE
ANKER],0)),"")</f>
        <v/>
      </c>
      <c r="M3882" s="347" t="s">
        <v>28211</v>
      </c>
      <c r="N3882" s="15" t="str">
        <f>IFERROR(INDEX(dbOrdini[ORDINE],MATCH(A3882,dbOrdini[CODICE
ANKER]*(dbOrdini[CODICE
SUPPLY]="GEN24"),0)),"")</f>
        <v/>
      </c>
      <c r="O3882" s="352" t="s">
        <v>8</v>
      </c>
      <c r="P3882" s="347" t="s">
        <v>8601</v>
      </c>
    </row>
    <row r="3883" spans="1:16">
      <c r="A3883" s="347" t="s">
        <v>11992</v>
      </c>
      <c r="B3883" s="348">
        <v>6</v>
      </c>
      <c r="C3883" s="347" t="s">
        <v>28152</v>
      </c>
      <c r="D3883" s="347" t="s">
        <v>11993</v>
      </c>
      <c r="E3883" s="347">
        <v>6</v>
      </c>
      <c r="F3883" s="347">
        <v>0.5</v>
      </c>
      <c r="G3883" s="347" t="s">
        <v>11</v>
      </c>
      <c r="H3883" s="349">
        <v>14</v>
      </c>
      <c r="I3883" s="350" t="s">
        <v>12</v>
      </c>
      <c r="J3883" s="351">
        <f t="shared" si="60"/>
        <v>73.5</v>
      </c>
      <c r="K3883" s="351">
        <v>12.25</v>
      </c>
      <c r="L3883" s="3" t="str">
        <f>IFERROR(INDEX(dbOrdini[PREZZO
VINOLUX],MATCH(A3883,dbOrdini[CODICE
ANKER],0)),"")</f>
        <v/>
      </c>
      <c r="M3883" s="347" t="s">
        <v>28210</v>
      </c>
      <c r="N3883" s="15" t="str">
        <f>IFERROR(INDEX(dbOrdini[ORDINE],MATCH(A3883,dbOrdini[CODICE
ANKER]*(dbOrdini[CODICE
SUPPLY]="GEN24"),0)),"")</f>
        <v/>
      </c>
      <c r="O3883" s="352" t="s">
        <v>8</v>
      </c>
      <c r="P3883" s="347" t="s">
        <v>11994</v>
      </c>
    </row>
    <row r="3884" spans="1:16">
      <c r="A3884" s="347" t="s">
        <v>8603</v>
      </c>
      <c r="B3884" s="348">
        <v>10</v>
      </c>
      <c r="C3884" s="347" t="s">
        <v>28152</v>
      </c>
      <c r="D3884" s="347" t="s">
        <v>8604</v>
      </c>
      <c r="E3884" s="347">
        <v>6</v>
      </c>
      <c r="F3884" s="347">
        <v>0.75</v>
      </c>
      <c r="G3884" s="347" t="s">
        <v>11</v>
      </c>
      <c r="H3884" s="349">
        <v>13</v>
      </c>
      <c r="I3884" s="350" t="s">
        <v>12</v>
      </c>
      <c r="J3884" s="351">
        <f t="shared" si="60"/>
        <v>63.599999999999994</v>
      </c>
      <c r="K3884" s="351">
        <v>10.6</v>
      </c>
      <c r="L3884" s="3" t="str">
        <f>IFERROR(INDEX(dbOrdini[PREZZO
VINOLUX],MATCH(A3884,dbOrdini[CODICE
ANKER],0)),"")</f>
        <v/>
      </c>
      <c r="M3884" s="347" t="s">
        <v>28210</v>
      </c>
      <c r="N3884" s="15" t="str">
        <f>IFERROR(INDEX(dbOrdini[ORDINE],MATCH(A3884,dbOrdini[CODICE
ANKER]*(dbOrdini[CODICE
SUPPLY]="GEN24"),0)),"")</f>
        <v/>
      </c>
      <c r="O3884" s="352" t="s">
        <v>8</v>
      </c>
      <c r="P3884" s="347" t="s">
        <v>8602</v>
      </c>
    </row>
    <row r="3885" spans="1:16">
      <c r="A3885" s="347" t="s">
        <v>8605</v>
      </c>
      <c r="B3885" s="348">
        <v>17</v>
      </c>
      <c r="C3885" s="347" t="s">
        <v>28152</v>
      </c>
      <c r="D3885" s="347" t="s">
        <v>8606</v>
      </c>
      <c r="E3885" s="347">
        <v>6</v>
      </c>
      <c r="F3885" s="347">
        <v>0.75</v>
      </c>
      <c r="G3885" s="347" t="s">
        <v>11</v>
      </c>
      <c r="H3885" s="349">
        <v>14.5</v>
      </c>
      <c r="I3885" s="350" t="s">
        <v>12</v>
      </c>
      <c r="J3885" s="351">
        <f t="shared" si="60"/>
        <v>77.400000000000006</v>
      </c>
      <c r="K3885" s="351">
        <v>12.9</v>
      </c>
      <c r="L3885" s="3" t="str">
        <f>IFERROR(INDEX(dbOrdini[PREZZO
VINOLUX],MATCH(A3885,dbOrdini[CODICE
ANKER],0)),"")</f>
        <v/>
      </c>
      <c r="M3885" s="347" t="s">
        <v>28211</v>
      </c>
      <c r="N3885" s="15" t="str">
        <f>IFERROR(INDEX(dbOrdini[ORDINE],MATCH(A3885,dbOrdini[CODICE
ANKER]*(dbOrdini[CODICE
SUPPLY]="GEN24"),0)),"")</f>
        <v/>
      </c>
      <c r="O3885" s="352" t="s">
        <v>8</v>
      </c>
      <c r="P3885" s="347" t="s">
        <v>8607</v>
      </c>
    </row>
    <row r="3886" spans="1:16">
      <c r="A3886" s="347" t="s">
        <v>8608</v>
      </c>
      <c r="B3886" s="348">
        <v>12</v>
      </c>
      <c r="C3886" s="347" t="s">
        <v>28152</v>
      </c>
      <c r="D3886" s="347" t="s">
        <v>8609</v>
      </c>
      <c r="E3886" s="347">
        <v>6</v>
      </c>
      <c r="F3886" s="347">
        <v>0.75</v>
      </c>
      <c r="G3886" s="347" t="s">
        <v>11</v>
      </c>
      <c r="H3886" s="349">
        <v>15</v>
      </c>
      <c r="I3886" s="350" t="s">
        <v>12</v>
      </c>
      <c r="J3886" s="351">
        <f t="shared" si="60"/>
        <v>73.800000000000011</v>
      </c>
      <c r="K3886" s="351">
        <v>12.3</v>
      </c>
      <c r="L3886" s="3" t="str">
        <f>IFERROR(INDEX(dbOrdini[PREZZO
VINOLUX],MATCH(A3886,dbOrdini[CODICE
ANKER],0)),"")</f>
        <v/>
      </c>
      <c r="M3886" s="347" t="s">
        <v>28211</v>
      </c>
      <c r="N3886" s="15" t="str">
        <f>IFERROR(INDEX(dbOrdini[ORDINE],MATCH(A3886,dbOrdini[CODICE
ANKER]*(dbOrdini[CODICE
SUPPLY]="GEN24"),0)),"")</f>
        <v/>
      </c>
      <c r="O3886" s="352" t="s">
        <v>8</v>
      </c>
      <c r="P3886" s="347" t="s">
        <v>8607</v>
      </c>
    </row>
    <row r="3887" spans="1:16">
      <c r="A3887" s="347" t="s">
        <v>8610</v>
      </c>
      <c r="B3887" s="348">
        <v>0</v>
      </c>
      <c r="C3887" s="347" t="s">
        <v>28152</v>
      </c>
      <c r="D3887" s="347" t="s">
        <v>8611</v>
      </c>
      <c r="E3887" s="347">
        <v>6</v>
      </c>
      <c r="F3887" s="347">
        <v>0.75</v>
      </c>
      <c r="G3887" s="347" t="s">
        <v>11</v>
      </c>
      <c r="H3887" s="349">
        <v>13</v>
      </c>
      <c r="I3887" s="350" t="s">
        <v>12</v>
      </c>
      <c r="J3887" s="351">
        <f t="shared" si="60"/>
        <v>38.400000000000006</v>
      </c>
      <c r="K3887" s="351">
        <v>6.4</v>
      </c>
      <c r="L3887" s="3" t="str">
        <f>IFERROR(INDEX(dbOrdini[PREZZO
VINOLUX],MATCH(A3887,dbOrdini[CODICE
ANKER],0)),"")</f>
        <v/>
      </c>
      <c r="M3887" s="347" t="s">
        <v>28210</v>
      </c>
      <c r="N3887" s="15" t="str">
        <f>IFERROR(INDEX(dbOrdini[ORDINE],MATCH(A3887,dbOrdini[CODICE
ANKER]*(dbOrdini[CODICE
SUPPLY]="GEN24"),0)),"")</f>
        <v/>
      </c>
      <c r="O3887" s="352" t="s">
        <v>8</v>
      </c>
      <c r="P3887" s="347" t="s">
        <v>8612</v>
      </c>
    </row>
    <row r="3888" spans="1:16">
      <c r="A3888" s="347" t="s">
        <v>8613</v>
      </c>
      <c r="B3888" s="348">
        <v>19</v>
      </c>
      <c r="C3888" s="347" t="s">
        <v>28152</v>
      </c>
      <c r="D3888" s="347" t="s">
        <v>8614</v>
      </c>
      <c r="E3888" s="347">
        <v>6</v>
      </c>
      <c r="F3888" s="347">
        <v>0.75</v>
      </c>
      <c r="G3888" s="347" t="s">
        <v>11</v>
      </c>
      <c r="H3888" s="349">
        <v>13</v>
      </c>
      <c r="I3888" s="350" t="s">
        <v>12</v>
      </c>
      <c r="J3888" s="351">
        <f t="shared" si="60"/>
        <v>28.5</v>
      </c>
      <c r="K3888" s="351">
        <v>4.75</v>
      </c>
      <c r="L3888" s="3" t="str">
        <f>IFERROR(INDEX(dbOrdini[PREZZO
VINOLUX],MATCH(A3888,dbOrdini[CODICE
ANKER],0)),"")</f>
        <v/>
      </c>
      <c r="M3888" s="347" t="s">
        <v>28210</v>
      </c>
      <c r="N3888" s="15" t="str">
        <f>IFERROR(INDEX(dbOrdini[ORDINE],MATCH(A3888,dbOrdini[CODICE
ANKER]*(dbOrdini[CODICE
SUPPLY]="GEN24"),0)),"")</f>
        <v/>
      </c>
      <c r="O3888" s="352" t="s">
        <v>8</v>
      </c>
      <c r="P3888" s="347" t="s">
        <v>29074</v>
      </c>
    </row>
    <row r="3889" spans="1:16">
      <c r="A3889" s="347" t="s">
        <v>8615</v>
      </c>
      <c r="B3889" s="348">
        <v>27</v>
      </c>
      <c r="C3889" s="347" t="s">
        <v>28152</v>
      </c>
      <c r="D3889" s="347" t="s">
        <v>8616</v>
      </c>
      <c r="E3889" s="347">
        <v>6</v>
      </c>
      <c r="F3889" s="347">
        <v>0.75</v>
      </c>
      <c r="G3889" s="347" t="s">
        <v>11</v>
      </c>
      <c r="H3889" s="349">
        <v>12</v>
      </c>
      <c r="I3889" s="350" t="s">
        <v>12</v>
      </c>
      <c r="J3889" s="351">
        <f t="shared" si="60"/>
        <v>45</v>
      </c>
      <c r="K3889" s="351">
        <v>7.5</v>
      </c>
      <c r="L3889" s="3" t="str">
        <f>IFERROR(INDEX(dbOrdini[PREZZO
VINOLUX],MATCH(A3889,dbOrdini[CODICE
ANKER],0)),"")</f>
        <v/>
      </c>
      <c r="M3889" s="347" t="s">
        <v>28244</v>
      </c>
      <c r="N3889" s="15" t="str">
        <f>IFERROR(INDEX(dbOrdini[ORDINE],MATCH(A3889,dbOrdini[CODICE
ANKER]*(dbOrdini[CODICE
SUPPLY]="GEN24"),0)),"")</f>
        <v/>
      </c>
      <c r="O3889" s="352" t="s">
        <v>8</v>
      </c>
      <c r="P3889" s="347" t="s">
        <v>8617</v>
      </c>
    </row>
    <row r="3890" spans="1:16">
      <c r="A3890" s="347" t="s">
        <v>8618</v>
      </c>
      <c r="B3890" s="348">
        <v>55</v>
      </c>
      <c r="C3890" s="347" t="s">
        <v>28152</v>
      </c>
      <c r="D3890" s="347" t="s">
        <v>8619</v>
      </c>
      <c r="E3890" s="347">
        <v>6</v>
      </c>
      <c r="F3890" s="347">
        <v>0.7</v>
      </c>
      <c r="G3890" s="347" t="s">
        <v>11</v>
      </c>
      <c r="H3890" s="349">
        <v>40</v>
      </c>
      <c r="I3890" s="350" t="s">
        <v>12</v>
      </c>
      <c r="J3890" s="351">
        <f t="shared" si="60"/>
        <v>163.80000000000001</v>
      </c>
      <c r="K3890" s="351">
        <v>27.3</v>
      </c>
      <c r="L3890" s="3" t="str">
        <f>IFERROR(INDEX(dbOrdini[PREZZO
VINOLUX],MATCH(A3890,dbOrdini[CODICE
ANKER],0)),"")</f>
        <v/>
      </c>
      <c r="M3890" s="347" t="s">
        <v>10535</v>
      </c>
      <c r="N3890" s="15" t="str">
        <f>IFERROR(INDEX(dbOrdini[ORDINE],MATCH(A3890,dbOrdini[CODICE
ANKER]*(dbOrdini[CODICE
SUPPLY]="GEN24"),0)),"")</f>
        <v/>
      </c>
      <c r="O3890" s="352" t="s">
        <v>8</v>
      </c>
      <c r="P3890" s="347" t="s">
        <v>8620</v>
      </c>
    </row>
    <row r="3891" spans="1:16">
      <c r="A3891" s="347" t="s">
        <v>8621</v>
      </c>
      <c r="B3891" s="348">
        <v>32</v>
      </c>
      <c r="C3891" s="347" t="s">
        <v>28152</v>
      </c>
      <c r="D3891" s="347" t="s">
        <v>8622</v>
      </c>
      <c r="E3891" s="347">
        <v>6</v>
      </c>
      <c r="F3891" s="347">
        <v>0.7</v>
      </c>
      <c r="G3891" s="347" t="s">
        <v>11</v>
      </c>
      <c r="H3891" s="349">
        <v>28</v>
      </c>
      <c r="I3891" s="350" t="s">
        <v>12</v>
      </c>
      <c r="J3891" s="351">
        <f t="shared" si="60"/>
        <v>66.900000000000006</v>
      </c>
      <c r="K3891" s="351">
        <v>11.15</v>
      </c>
      <c r="L3891" s="3" t="str">
        <f>IFERROR(INDEX(dbOrdini[PREZZO
VINOLUX],MATCH(A3891,dbOrdini[CODICE
ANKER],0)),"")</f>
        <v/>
      </c>
      <c r="M3891" s="347" t="s">
        <v>28201</v>
      </c>
      <c r="N3891" s="15" t="str">
        <f>IFERROR(INDEX(dbOrdini[ORDINE],MATCH(A3891,dbOrdini[CODICE
ANKER]*(dbOrdini[CODICE
SUPPLY]="GEN24"),0)),"")</f>
        <v/>
      </c>
      <c r="O3891" s="352" t="s">
        <v>8</v>
      </c>
      <c r="P3891" s="347" t="s">
        <v>8623</v>
      </c>
    </row>
    <row r="3892" spans="1:16">
      <c r="A3892" s="347" t="s">
        <v>29075</v>
      </c>
      <c r="B3892" s="348">
        <v>0</v>
      </c>
      <c r="C3892" s="347" t="s">
        <v>28152</v>
      </c>
      <c r="D3892" s="347" t="s">
        <v>29076</v>
      </c>
      <c r="E3892" s="347">
        <v>6</v>
      </c>
      <c r="F3892" s="347">
        <v>0.7</v>
      </c>
      <c r="G3892" s="347" t="s">
        <v>11</v>
      </c>
      <c r="H3892" s="349">
        <v>28</v>
      </c>
      <c r="I3892" s="350" t="s">
        <v>12</v>
      </c>
      <c r="J3892" s="351">
        <f t="shared" si="60"/>
        <v>63.900000000000006</v>
      </c>
      <c r="K3892" s="351">
        <v>10.65</v>
      </c>
      <c r="L3892" s="3" t="str">
        <f>IFERROR(INDEX(dbOrdini[PREZZO
VINOLUX],MATCH(A3892,dbOrdini[CODICE
ANKER],0)),"")</f>
        <v/>
      </c>
      <c r="M3892" s="347" t="s">
        <v>28201</v>
      </c>
      <c r="N3892" s="15" t="str">
        <f>IFERROR(INDEX(dbOrdini[ORDINE],MATCH(A3892,dbOrdini[CODICE
ANKER]*(dbOrdini[CODICE
SUPPLY]="GEN24"),0)),"")</f>
        <v/>
      </c>
      <c r="O3892" s="352" t="s">
        <v>8</v>
      </c>
      <c r="P3892" s="347" t="s">
        <v>8623</v>
      </c>
    </row>
    <row r="3893" spans="1:16">
      <c r="A3893" s="347" t="s">
        <v>8624</v>
      </c>
      <c r="B3893" s="348">
        <v>12</v>
      </c>
      <c r="C3893" s="347" t="s">
        <v>28152</v>
      </c>
      <c r="D3893" s="347" t="s">
        <v>8625</v>
      </c>
      <c r="E3893" s="347">
        <v>6</v>
      </c>
      <c r="F3893" s="347">
        <v>0.75</v>
      </c>
      <c r="G3893" s="347" t="s">
        <v>11</v>
      </c>
      <c r="H3893" s="349">
        <v>20</v>
      </c>
      <c r="I3893" s="350" t="s">
        <v>12</v>
      </c>
      <c r="J3893" s="351">
        <f t="shared" si="60"/>
        <v>108</v>
      </c>
      <c r="K3893" s="351">
        <v>18</v>
      </c>
      <c r="L3893" s="3" t="str">
        <f>IFERROR(INDEX(dbOrdini[PREZZO
VINOLUX],MATCH(A3893,dbOrdini[CODICE
ANKER],0)),"")</f>
        <v/>
      </c>
      <c r="M3893" s="347" t="s">
        <v>28481</v>
      </c>
      <c r="N3893" s="15" t="str">
        <f>IFERROR(INDEX(dbOrdini[ORDINE],MATCH(A3893,dbOrdini[CODICE
ANKER]*(dbOrdini[CODICE
SUPPLY]="GEN24"),0)),"")</f>
        <v/>
      </c>
      <c r="O3893" s="352" t="s">
        <v>8</v>
      </c>
      <c r="P3893" s="347" t="s">
        <v>8626</v>
      </c>
    </row>
    <row r="3894" spans="1:16">
      <c r="A3894" s="347" t="s">
        <v>8627</v>
      </c>
      <c r="B3894" s="348">
        <v>4</v>
      </c>
      <c r="C3894" s="347" t="s">
        <v>28152</v>
      </c>
      <c r="D3894" s="347" t="s">
        <v>8628</v>
      </c>
      <c r="E3894" s="347">
        <v>6</v>
      </c>
      <c r="F3894" s="347">
        <v>0.75</v>
      </c>
      <c r="G3894" s="347" t="s">
        <v>11</v>
      </c>
      <c r="H3894" s="349">
        <v>20</v>
      </c>
      <c r="I3894" s="350" t="s">
        <v>12</v>
      </c>
      <c r="J3894" s="351">
        <f t="shared" si="60"/>
        <v>201</v>
      </c>
      <c r="K3894" s="351">
        <v>33.5</v>
      </c>
      <c r="L3894" s="3" t="str">
        <f>IFERROR(INDEX(dbOrdini[PREZZO
VINOLUX],MATCH(A3894,dbOrdini[CODICE
ANKER],0)),"")</f>
        <v/>
      </c>
      <c r="M3894" s="347" t="s">
        <v>28481</v>
      </c>
      <c r="N3894" s="15" t="str">
        <f>IFERROR(INDEX(dbOrdini[ORDINE],MATCH(A3894,dbOrdini[CODICE
ANKER]*(dbOrdini[CODICE
SUPPLY]="GEN24"),0)),"")</f>
        <v/>
      </c>
      <c r="O3894" s="352" t="s">
        <v>8</v>
      </c>
      <c r="P3894" s="347" t="s">
        <v>8629</v>
      </c>
    </row>
    <row r="3895" spans="1:16">
      <c r="A3895" s="347" t="s">
        <v>8630</v>
      </c>
      <c r="B3895" s="348">
        <v>3</v>
      </c>
      <c r="C3895" s="347" t="s">
        <v>28152</v>
      </c>
      <c r="D3895" s="347" t="s">
        <v>8631</v>
      </c>
      <c r="E3895" s="347">
        <v>6</v>
      </c>
      <c r="F3895" s="347">
        <v>0.75</v>
      </c>
      <c r="G3895" s="347" t="s">
        <v>11</v>
      </c>
      <c r="H3895" s="349">
        <v>19</v>
      </c>
      <c r="I3895" s="350" t="s">
        <v>12</v>
      </c>
      <c r="J3895" s="351">
        <f t="shared" si="60"/>
        <v>35.099999999999994</v>
      </c>
      <c r="K3895" s="351">
        <v>5.85</v>
      </c>
      <c r="L3895" s="3" t="str">
        <f>IFERROR(INDEX(dbOrdini[PREZZO
VINOLUX],MATCH(A3895,dbOrdini[CODICE
ANKER],0)),"")</f>
        <v/>
      </c>
      <c r="M3895" s="347" t="s">
        <v>28481</v>
      </c>
      <c r="N3895" s="15" t="str">
        <f>IFERROR(INDEX(dbOrdini[ORDINE],MATCH(A3895,dbOrdini[CODICE
ANKER]*(dbOrdini[CODICE
SUPPLY]="GEN24"),0)),"")</f>
        <v/>
      </c>
      <c r="O3895" s="352" t="s">
        <v>8</v>
      </c>
      <c r="P3895" s="347" t="s">
        <v>8632</v>
      </c>
    </row>
    <row r="3896" spans="1:16">
      <c r="A3896" s="347" t="s">
        <v>8633</v>
      </c>
      <c r="B3896" s="348">
        <v>0</v>
      </c>
      <c r="C3896" s="347" t="s">
        <v>28152</v>
      </c>
      <c r="D3896" s="347" t="s">
        <v>8634</v>
      </c>
      <c r="E3896" s="347">
        <v>6</v>
      </c>
      <c r="F3896" s="347">
        <v>0.75</v>
      </c>
      <c r="G3896" s="347" t="s">
        <v>11</v>
      </c>
      <c r="H3896" s="349">
        <v>19</v>
      </c>
      <c r="I3896" s="350" t="s">
        <v>12</v>
      </c>
      <c r="J3896" s="351">
        <f t="shared" si="60"/>
        <v>39.900000000000006</v>
      </c>
      <c r="K3896" s="351">
        <v>6.65</v>
      </c>
      <c r="L3896" s="3" t="str">
        <f>IFERROR(INDEX(dbOrdini[PREZZO
VINOLUX],MATCH(A3896,dbOrdini[CODICE
ANKER],0)),"")</f>
        <v/>
      </c>
      <c r="M3896" s="347" t="s">
        <v>28481</v>
      </c>
      <c r="N3896" s="15" t="str">
        <f>IFERROR(INDEX(dbOrdini[ORDINE],MATCH(A3896,dbOrdini[CODICE
ANKER]*(dbOrdini[CODICE
SUPPLY]="GEN24"),0)),"")</f>
        <v/>
      </c>
      <c r="O3896" s="352" t="s">
        <v>8</v>
      </c>
      <c r="P3896" s="347" t="s">
        <v>8635</v>
      </c>
    </row>
    <row r="3897" spans="1:16">
      <c r="A3897" s="347" t="s">
        <v>11995</v>
      </c>
      <c r="B3897" s="348">
        <v>23</v>
      </c>
      <c r="C3897" s="347" t="s">
        <v>28152</v>
      </c>
      <c r="D3897" s="347" t="s">
        <v>11996</v>
      </c>
      <c r="E3897" s="347">
        <v>6</v>
      </c>
      <c r="F3897" s="347">
        <v>0.75</v>
      </c>
      <c r="G3897" s="347" t="s">
        <v>11</v>
      </c>
      <c r="H3897" s="349">
        <v>20</v>
      </c>
      <c r="I3897" s="350" t="s">
        <v>12</v>
      </c>
      <c r="J3897" s="351">
        <f t="shared" si="60"/>
        <v>57.900000000000006</v>
      </c>
      <c r="K3897" s="351">
        <v>9.65</v>
      </c>
      <c r="L3897" s="3" t="str">
        <f>IFERROR(INDEX(dbOrdini[PREZZO
VINOLUX],MATCH(A3897,dbOrdini[CODICE
ANKER],0)),"")</f>
        <v/>
      </c>
      <c r="M3897" s="347" t="s">
        <v>28481</v>
      </c>
      <c r="N3897" s="15" t="str">
        <f>IFERROR(INDEX(dbOrdini[ORDINE],MATCH(A3897,dbOrdini[CODICE
ANKER]*(dbOrdini[CODICE
SUPPLY]="GEN24"),0)),"")</f>
        <v/>
      </c>
      <c r="O3897" s="352" t="s">
        <v>8</v>
      </c>
      <c r="P3897" s="347" t="s">
        <v>11997</v>
      </c>
    </row>
    <row r="3898" spans="1:16">
      <c r="A3898" s="347" t="s">
        <v>8636</v>
      </c>
      <c r="B3898" s="348">
        <v>23</v>
      </c>
      <c r="C3898" s="347" t="s">
        <v>28152</v>
      </c>
      <c r="D3898" s="347" t="s">
        <v>8637</v>
      </c>
      <c r="E3898" s="347">
        <v>6</v>
      </c>
      <c r="F3898" s="347">
        <v>0.75</v>
      </c>
      <c r="G3898" s="347" t="s">
        <v>11</v>
      </c>
      <c r="H3898" s="349">
        <v>20</v>
      </c>
      <c r="I3898" s="350" t="s">
        <v>12</v>
      </c>
      <c r="J3898" s="351">
        <f t="shared" si="60"/>
        <v>71.099999999999994</v>
      </c>
      <c r="K3898" s="351">
        <v>11.85</v>
      </c>
      <c r="L3898" s="3" t="str">
        <f>IFERROR(INDEX(dbOrdini[PREZZO
VINOLUX],MATCH(A3898,dbOrdini[CODICE
ANKER],0)),"")</f>
        <v/>
      </c>
      <c r="M3898" s="347" t="s">
        <v>28481</v>
      </c>
      <c r="N3898" s="15" t="str">
        <f>IFERROR(INDEX(dbOrdini[ORDINE],MATCH(A3898,dbOrdini[CODICE
ANKER]*(dbOrdini[CODICE
SUPPLY]="GEN24"),0)),"")</f>
        <v/>
      </c>
      <c r="O3898" s="352" t="s">
        <v>8</v>
      </c>
      <c r="P3898" s="347" t="s">
        <v>8638</v>
      </c>
    </row>
    <row r="3899" spans="1:16">
      <c r="A3899" s="347" t="s">
        <v>8639</v>
      </c>
      <c r="B3899" s="348">
        <v>127</v>
      </c>
      <c r="C3899" s="347" t="s">
        <v>28170</v>
      </c>
      <c r="D3899" s="347" t="s">
        <v>8640</v>
      </c>
      <c r="E3899" s="347">
        <v>3</v>
      </c>
      <c r="F3899" s="347">
        <v>0.6</v>
      </c>
      <c r="G3899" s="347" t="s">
        <v>11</v>
      </c>
      <c r="H3899" s="349">
        <v>40</v>
      </c>
      <c r="I3899" s="350" t="s">
        <v>12</v>
      </c>
      <c r="J3899" s="351">
        <f t="shared" si="60"/>
        <v>59.400000000000006</v>
      </c>
      <c r="K3899" s="351">
        <v>19.8</v>
      </c>
      <c r="L3899" s="3" t="str">
        <f>IFERROR(INDEX(dbOrdini[PREZZO
VINOLUX],MATCH(A3899,dbOrdini[CODICE
ANKER],0)),"")</f>
        <v/>
      </c>
      <c r="M3899" s="347" t="s">
        <v>10533</v>
      </c>
      <c r="N3899" s="15" t="str">
        <f>IFERROR(INDEX(dbOrdini[ORDINE],MATCH(A3899,dbOrdini[CODICE
ANKER]*(dbOrdini[CODICE
SUPPLY]="GEN24"),0)),"")</f>
        <v/>
      </c>
      <c r="O3899" s="352" t="s">
        <v>8</v>
      </c>
      <c r="P3899" s="347" t="s">
        <v>8641</v>
      </c>
    </row>
    <row r="3900" spans="1:16">
      <c r="A3900" s="347" t="s">
        <v>8642</v>
      </c>
      <c r="B3900" s="348">
        <v>2</v>
      </c>
      <c r="C3900" s="347" t="s">
        <v>28152</v>
      </c>
      <c r="D3900" s="347" t="s">
        <v>8643</v>
      </c>
      <c r="E3900" s="347">
        <v>6</v>
      </c>
      <c r="F3900" s="347">
        <v>0.75</v>
      </c>
      <c r="G3900" s="347" t="s">
        <v>11</v>
      </c>
      <c r="H3900" s="349">
        <v>13</v>
      </c>
      <c r="I3900" s="350" t="s">
        <v>12</v>
      </c>
      <c r="J3900" s="351">
        <f t="shared" si="60"/>
        <v>27</v>
      </c>
      <c r="K3900" s="351">
        <v>4.5</v>
      </c>
      <c r="L3900" s="3" t="str">
        <f>IFERROR(INDEX(dbOrdini[PREZZO
VINOLUX],MATCH(A3900,dbOrdini[CODICE
ANKER],0)),"")</f>
        <v/>
      </c>
      <c r="M3900" s="347" t="s">
        <v>28211</v>
      </c>
      <c r="N3900" s="15" t="str">
        <f>IFERROR(INDEX(dbOrdini[ORDINE],MATCH(A3900,dbOrdini[CODICE
ANKER]*(dbOrdini[CODICE
SUPPLY]="GEN24"),0)),"")</f>
        <v/>
      </c>
      <c r="O3900" s="352" t="s">
        <v>8</v>
      </c>
      <c r="P3900" s="347" t="s">
        <v>8644</v>
      </c>
    </row>
    <row r="3901" spans="1:16">
      <c r="A3901" s="347" t="s">
        <v>8645</v>
      </c>
      <c r="B3901" s="348">
        <v>12</v>
      </c>
      <c r="C3901" s="347" t="s">
        <v>28152</v>
      </c>
      <c r="D3901" s="347" t="s">
        <v>8646</v>
      </c>
      <c r="E3901" s="347">
        <v>6</v>
      </c>
      <c r="F3901" s="347">
        <v>0.75</v>
      </c>
      <c r="G3901" s="347" t="s">
        <v>11</v>
      </c>
      <c r="H3901" s="349">
        <v>12.5</v>
      </c>
      <c r="I3901" s="350" t="s">
        <v>12</v>
      </c>
      <c r="J3901" s="351">
        <f t="shared" si="60"/>
        <v>27</v>
      </c>
      <c r="K3901" s="351">
        <v>4.5</v>
      </c>
      <c r="L3901" s="3" t="str">
        <f>IFERROR(INDEX(dbOrdini[PREZZO
VINOLUX],MATCH(A3901,dbOrdini[CODICE
ANKER],0)),"")</f>
        <v/>
      </c>
      <c r="M3901" s="347" t="s">
        <v>28210</v>
      </c>
      <c r="N3901" s="15" t="str">
        <f>IFERROR(INDEX(dbOrdini[ORDINE],MATCH(A3901,dbOrdini[CODICE
ANKER]*(dbOrdini[CODICE
SUPPLY]="GEN24"),0)),"")</f>
        <v/>
      </c>
      <c r="O3901" s="352" t="s">
        <v>8</v>
      </c>
      <c r="P3901" s="347" t="s">
        <v>8647</v>
      </c>
    </row>
    <row r="3902" spans="1:16">
      <c r="A3902" s="347" t="s">
        <v>8648</v>
      </c>
      <c r="B3902" s="348">
        <v>0</v>
      </c>
      <c r="C3902" s="347" t="s">
        <v>28152</v>
      </c>
      <c r="D3902" s="347" t="s">
        <v>8649</v>
      </c>
      <c r="E3902" s="347">
        <v>6</v>
      </c>
      <c r="F3902" s="347">
        <v>0.5</v>
      </c>
      <c r="G3902" s="347" t="s">
        <v>11</v>
      </c>
      <c r="H3902" s="349">
        <v>14.9</v>
      </c>
      <c r="I3902" s="350" t="s">
        <v>12</v>
      </c>
      <c r="J3902" s="351">
        <f t="shared" si="60"/>
        <v>63.900000000000006</v>
      </c>
      <c r="K3902" s="351">
        <v>10.65</v>
      </c>
      <c r="L3902" s="3" t="str">
        <f>IFERROR(INDEX(dbOrdini[PREZZO
VINOLUX],MATCH(A3902,dbOrdini[CODICE
ANKER],0)),"")</f>
        <v/>
      </c>
      <c r="M3902" s="347" t="s">
        <v>10539</v>
      </c>
      <c r="N3902" s="15" t="str">
        <f>IFERROR(INDEX(dbOrdini[ORDINE],MATCH(A3902,dbOrdini[CODICE
ANKER]*(dbOrdini[CODICE
SUPPLY]="GEN24"),0)),"")</f>
        <v/>
      </c>
      <c r="O3902" s="352" t="s">
        <v>8</v>
      </c>
      <c r="P3902" s="347" t="s">
        <v>8650</v>
      </c>
    </row>
    <row r="3903" spans="1:16">
      <c r="A3903" s="347" t="s">
        <v>11147</v>
      </c>
      <c r="B3903" s="348">
        <v>66</v>
      </c>
      <c r="C3903" s="347" t="s">
        <v>28152</v>
      </c>
      <c r="D3903" s="347" t="s">
        <v>11148</v>
      </c>
      <c r="E3903" s="347">
        <v>6</v>
      </c>
      <c r="F3903" s="347">
        <v>0.7</v>
      </c>
      <c r="G3903" s="347" t="s">
        <v>11</v>
      </c>
      <c r="H3903" s="349">
        <v>45</v>
      </c>
      <c r="I3903" s="350" t="s">
        <v>12</v>
      </c>
      <c r="J3903" s="351">
        <f t="shared" si="60"/>
        <v>171</v>
      </c>
      <c r="K3903" s="351">
        <v>28.5</v>
      </c>
      <c r="L3903" s="3" t="str">
        <f>IFERROR(INDEX(dbOrdini[PREZZO
VINOLUX],MATCH(A3903,dbOrdini[CODICE
ANKER],0)),"")</f>
        <v/>
      </c>
      <c r="M3903" s="347" t="s">
        <v>10541</v>
      </c>
      <c r="N3903" s="15" t="str">
        <f>IFERROR(INDEX(dbOrdini[ORDINE],MATCH(A3903,dbOrdini[CODICE
ANKER]*(dbOrdini[CODICE
SUPPLY]="GEN24"),0)),"")</f>
        <v/>
      </c>
      <c r="O3903" s="352" t="s">
        <v>8</v>
      </c>
      <c r="P3903" s="347" t="s">
        <v>11998</v>
      </c>
    </row>
    <row r="3904" spans="1:16">
      <c r="A3904" s="347" t="s">
        <v>8651</v>
      </c>
      <c r="B3904" s="348">
        <v>36</v>
      </c>
      <c r="C3904" s="347" t="s">
        <v>28152</v>
      </c>
      <c r="D3904" s="347" t="s">
        <v>8652</v>
      </c>
      <c r="E3904" s="347">
        <v>6</v>
      </c>
      <c r="F3904" s="347">
        <v>0.7</v>
      </c>
      <c r="G3904" s="347" t="s">
        <v>11</v>
      </c>
      <c r="H3904" s="349">
        <v>40</v>
      </c>
      <c r="I3904" s="350" t="s">
        <v>12</v>
      </c>
      <c r="J3904" s="351">
        <f t="shared" si="60"/>
        <v>217.5</v>
      </c>
      <c r="K3904" s="351">
        <v>36.25</v>
      </c>
      <c r="L3904" s="3" t="str">
        <f>IFERROR(INDEX(dbOrdini[PREZZO
VINOLUX],MATCH(A3904,dbOrdini[CODICE
ANKER],0)),"")</f>
        <v/>
      </c>
      <c r="M3904" s="347" t="s">
        <v>10536</v>
      </c>
      <c r="N3904" s="15" t="str">
        <f>IFERROR(INDEX(dbOrdini[ORDINE],MATCH(A3904,dbOrdini[CODICE
ANKER]*(dbOrdini[CODICE
SUPPLY]="GEN24"),0)),"")</f>
        <v/>
      </c>
      <c r="O3904" s="352" t="s">
        <v>8</v>
      </c>
      <c r="P3904" s="347" t="s">
        <v>8653</v>
      </c>
    </row>
    <row r="3905" spans="1:16">
      <c r="A3905" s="347" t="s">
        <v>8654</v>
      </c>
      <c r="B3905" s="348">
        <v>34</v>
      </c>
      <c r="C3905" s="347" t="s">
        <v>28152</v>
      </c>
      <c r="D3905" s="347" t="s">
        <v>8655</v>
      </c>
      <c r="E3905" s="347">
        <v>6</v>
      </c>
      <c r="F3905" s="347">
        <v>0.7</v>
      </c>
      <c r="G3905" s="347" t="s">
        <v>11</v>
      </c>
      <c r="H3905" s="349">
        <v>40</v>
      </c>
      <c r="I3905" s="350" t="s">
        <v>12</v>
      </c>
      <c r="J3905" s="351">
        <f t="shared" si="60"/>
        <v>174</v>
      </c>
      <c r="K3905" s="351">
        <v>29</v>
      </c>
      <c r="L3905" s="3" t="str">
        <f>IFERROR(INDEX(dbOrdini[PREZZO
VINOLUX],MATCH(A3905,dbOrdini[CODICE
ANKER],0)),"")</f>
        <v/>
      </c>
      <c r="M3905" s="347" t="s">
        <v>10536</v>
      </c>
      <c r="N3905" s="15" t="str">
        <f>IFERROR(INDEX(dbOrdini[ORDINE],MATCH(A3905,dbOrdini[CODICE
ANKER]*(dbOrdini[CODICE
SUPPLY]="GEN24"),0)),"")</f>
        <v/>
      </c>
      <c r="O3905" s="352" t="s">
        <v>8</v>
      </c>
      <c r="P3905" s="347" t="s">
        <v>8656</v>
      </c>
    </row>
    <row r="3906" spans="1:16">
      <c r="A3906" s="347" t="s">
        <v>8657</v>
      </c>
      <c r="B3906" s="348">
        <v>10</v>
      </c>
      <c r="C3906" s="347" t="s">
        <v>28152</v>
      </c>
      <c r="D3906" s="347" t="s">
        <v>8658</v>
      </c>
      <c r="E3906" s="347">
        <v>6</v>
      </c>
      <c r="F3906" s="347">
        <v>0.7</v>
      </c>
      <c r="G3906" s="347" t="s">
        <v>11</v>
      </c>
      <c r="H3906" s="349">
        <v>42.2</v>
      </c>
      <c r="I3906" s="350" t="s">
        <v>12</v>
      </c>
      <c r="J3906" s="351">
        <f t="shared" si="60"/>
        <v>109.5</v>
      </c>
      <c r="K3906" s="351">
        <v>18.25</v>
      </c>
      <c r="L3906" s="3" t="str">
        <f>IFERROR(INDEX(dbOrdini[PREZZO
VINOLUX],MATCH(A3906,dbOrdini[CODICE
ANKER],0)),"")</f>
        <v/>
      </c>
      <c r="M3906" s="347" t="s">
        <v>10537</v>
      </c>
      <c r="N3906" s="15" t="str">
        <f>IFERROR(INDEX(dbOrdini[ORDINE],MATCH(A3906,dbOrdini[CODICE
ANKER]*(dbOrdini[CODICE
SUPPLY]="GEN24"),0)),"")</f>
        <v/>
      </c>
      <c r="O3906" s="352" t="s">
        <v>8</v>
      </c>
      <c r="P3906" s="347" t="s">
        <v>8659</v>
      </c>
    </row>
    <row r="3907" spans="1:16">
      <c r="A3907" s="347" t="s">
        <v>8660</v>
      </c>
      <c r="B3907" s="348">
        <v>0</v>
      </c>
      <c r="C3907" s="347" t="s">
        <v>28152</v>
      </c>
      <c r="D3907" s="347" t="s">
        <v>8661</v>
      </c>
      <c r="E3907" s="347">
        <v>6</v>
      </c>
      <c r="F3907" s="347">
        <v>0.7</v>
      </c>
      <c r="G3907" s="347" t="s">
        <v>11</v>
      </c>
      <c r="H3907" s="349">
        <v>41.6</v>
      </c>
      <c r="I3907" s="350" t="s">
        <v>12</v>
      </c>
      <c r="J3907" s="351">
        <f t="shared" si="60"/>
        <v>115.5</v>
      </c>
      <c r="K3907" s="351">
        <v>19.25</v>
      </c>
      <c r="L3907" s="3">
        <f>IFERROR(INDEX(dbOrdini[PREZZO
VINOLUX],MATCH(A3907,dbOrdini[CODICE
ANKER],0)),"")</f>
        <v>17.05</v>
      </c>
      <c r="M3907" s="347" t="s">
        <v>10537</v>
      </c>
      <c r="N3907" s="15" t="str">
        <f>IFERROR(INDEX(dbOrdini[ORDINE],MATCH(A3907,dbOrdini[CODICE
ANKER]*(dbOrdini[CODICE
SUPPLY]="GEN24"),0)),"")</f>
        <v/>
      </c>
      <c r="O3907" s="352" t="s">
        <v>8</v>
      </c>
      <c r="P3907" s="347" t="s">
        <v>8662</v>
      </c>
    </row>
    <row r="3908" spans="1:16">
      <c r="A3908" s="347" t="s">
        <v>11215</v>
      </c>
      <c r="B3908" s="348">
        <v>0</v>
      </c>
      <c r="C3908" s="347" t="s">
        <v>28152</v>
      </c>
      <c r="D3908" s="347" t="s">
        <v>11216</v>
      </c>
      <c r="E3908" s="347">
        <v>6</v>
      </c>
      <c r="F3908" s="347">
        <v>0.7</v>
      </c>
      <c r="G3908" s="347" t="s">
        <v>11</v>
      </c>
      <c r="H3908" s="349">
        <v>46</v>
      </c>
      <c r="I3908" s="350" t="s">
        <v>12</v>
      </c>
      <c r="J3908" s="351">
        <f t="shared" si="60"/>
        <v>147</v>
      </c>
      <c r="K3908" s="351">
        <v>24.5</v>
      </c>
      <c r="L3908" s="3" t="str">
        <f>IFERROR(INDEX(dbOrdini[PREZZO
VINOLUX],MATCH(A3908,dbOrdini[CODICE
ANKER],0)),"")</f>
        <v/>
      </c>
      <c r="M3908" s="347" t="s">
        <v>10536</v>
      </c>
      <c r="N3908" s="15" t="str">
        <f>IFERROR(INDEX(dbOrdini[ORDINE],MATCH(A3908,dbOrdini[CODICE
ANKER]*(dbOrdini[CODICE
SUPPLY]="GEN24"),0)),"")</f>
        <v/>
      </c>
      <c r="O3908" s="352" t="s">
        <v>8</v>
      </c>
      <c r="P3908" s="347" t="s">
        <v>11999</v>
      </c>
    </row>
    <row r="3909" spans="1:16">
      <c r="A3909" s="347" t="s">
        <v>11149</v>
      </c>
      <c r="B3909" s="348">
        <v>10</v>
      </c>
      <c r="C3909" s="347" t="s">
        <v>28152</v>
      </c>
      <c r="D3909" s="347" t="s">
        <v>11150</v>
      </c>
      <c r="E3909" s="347">
        <v>6</v>
      </c>
      <c r="F3909" s="347">
        <v>0.7</v>
      </c>
      <c r="G3909" s="347" t="s">
        <v>11</v>
      </c>
      <c r="H3909" s="349">
        <v>57</v>
      </c>
      <c r="I3909" s="350" t="s">
        <v>12</v>
      </c>
      <c r="J3909" s="351">
        <f t="shared" si="60"/>
        <v>135</v>
      </c>
      <c r="K3909" s="351">
        <v>22.5</v>
      </c>
      <c r="L3909" s="3" t="str">
        <f>IFERROR(INDEX(dbOrdini[PREZZO
VINOLUX],MATCH(A3909,dbOrdini[CODICE
ANKER],0)),"")</f>
        <v/>
      </c>
      <c r="M3909" s="347" t="s">
        <v>10536</v>
      </c>
      <c r="N3909" s="15" t="str">
        <f>IFERROR(INDEX(dbOrdini[ORDINE],MATCH(A3909,dbOrdini[CODICE
ANKER]*(dbOrdini[CODICE
SUPPLY]="GEN24"),0)),"")</f>
        <v/>
      </c>
      <c r="O3909" s="352" t="s">
        <v>8</v>
      </c>
      <c r="P3909" s="347" t="s">
        <v>12000</v>
      </c>
    </row>
    <row r="3910" spans="1:16">
      <c r="A3910" s="347" t="s">
        <v>11217</v>
      </c>
      <c r="B3910" s="348">
        <v>3</v>
      </c>
      <c r="C3910" s="347" t="s">
        <v>28152</v>
      </c>
      <c r="D3910" s="347" t="s">
        <v>11218</v>
      </c>
      <c r="E3910" s="347">
        <v>6</v>
      </c>
      <c r="F3910" s="347">
        <v>0.7</v>
      </c>
      <c r="G3910" s="347" t="s">
        <v>11</v>
      </c>
      <c r="H3910" s="349">
        <v>46</v>
      </c>
      <c r="I3910" s="350" t="s">
        <v>12</v>
      </c>
      <c r="J3910" s="351">
        <f t="shared" si="60"/>
        <v>105</v>
      </c>
      <c r="K3910" s="351">
        <v>17.5</v>
      </c>
      <c r="L3910" s="3" t="str">
        <f>IFERROR(INDEX(dbOrdini[PREZZO
VINOLUX],MATCH(A3910,dbOrdini[CODICE
ANKER],0)),"")</f>
        <v/>
      </c>
      <c r="M3910" s="347" t="s">
        <v>10536</v>
      </c>
      <c r="N3910" s="15" t="str">
        <f>IFERROR(INDEX(dbOrdini[ORDINE],MATCH(A3910,dbOrdini[CODICE
ANKER]*(dbOrdini[CODICE
SUPPLY]="GEN24"),0)),"")</f>
        <v/>
      </c>
      <c r="O3910" s="352" t="s">
        <v>8</v>
      </c>
      <c r="P3910" s="347" t="s">
        <v>12001</v>
      </c>
    </row>
    <row r="3911" spans="1:16">
      <c r="A3911" s="347" t="s">
        <v>8663</v>
      </c>
      <c r="B3911" s="348">
        <v>0</v>
      </c>
      <c r="C3911" s="347" t="s">
        <v>28152</v>
      </c>
      <c r="D3911" s="347" t="s">
        <v>8664</v>
      </c>
      <c r="E3911" s="347">
        <v>24</v>
      </c>
      <c r="F3911" s="347">
        <v>0.2</v>
      </c>
      <c r="G3911" s="347" t="s">
        <v>11</v>
      </c>
      <c r="H3911" s="349">
        <v>5.5</v>
      </c>
      <c r="I3911" s="350" t="s">
        <v>12</v>
      </c>
      <c r="J3911" s="351">
        <f t="shared" si="60"/>
        <v>31.200000000000003</v>
      </c>
      <c r="K3911" s="351">
        <v>1.3</v>
      </c>
      <c r="L3911" s="3" t="str">
        <f>IFERROR(INDEX(dbOrdini[PREZZO
VINOLUX],MATCH(A3911,dbOrdini[CODICE
ANKER],0)),"")</f>
        <v/>
      </c>
      <c r="M3911" s="347" t="s">
        <v>28244</v>
      </c>
      <c r="N3911" s="15" t="str">
        <f>IFERROR(INDEX(dbOrdini[ORDINE],MATCH(A3911,dbOrdini[CODICE
ANKER]*(dbOrdini[CODICE
SUPPLY]="GEN24"),0)),"")</f>
        <v/>
      </c>
      <c r="O3911" s="352" t="s">
        <v>8</v>
      </c>
      <c r="P3911" s="347" t="s">
        <v>8665</v>
      </c>
    </row>
    <row r="3912" spans="1:16">
      <c r="A3912" s="347" t="s">
        <v>8666</v>
      </c>
      <c r="B3912" s="348">
        <v>12</v>
      </c>
      <c r="C3912" s="347" t="s">
        <v>28152</v>
      </c>
      <c r="D3912" s="347" t="s">
        <v>8664</v>
      </c>
      <c r="E3912" s="347">
        <v>6</v>
      </c>
      <c r="F3912" s="347">
        <v>0.75</v>
      </c>
      <c r="G3912" s="347" t="s">
        <v>11</v>
      </c>
      <c r="H3912" s="349">
        <v>5.5</v>
      </c>
      <c r="I3912" s="350" t="s">
        <v>12</v>
      </c>
      <c r="J3912" s="351">
        <f t="shared" si="60"/>
        <v>27.299999999999997</v>
      </c>
      <c r="K3912" s="351">
        <v>4.55</v>
      </c>
      <c r="L3912" s="3" t="str">
        <f>IFERROR(INDEX(dbOrdini[PREZZO
VINOLUX],MATCH(A3912,dbOrdini[CODICE
ANKER],0)),"")</f>
        <v/>
      </c>
      <c r="M3912" s="347" t="s">
        <v>28244</v>
      </c>
      <c r="N3912" s="15" t="str">
        <f>IFERROR(INDEX(dbOrdini[ORDINE],MATCH(A3912,dbOrdini[CODICE
ANKER]*(dbOrdini[CODICE
SUPPLY]="GEN24"),0)),"")</f>
        <v/>
      </c>
      <c r="O3912" s="352" t="s">
        <v>8</v>
      </c>
      <c r="P3912" s="347" t="s">
        <v>8667</v>
      </c>
    </row>
    <row r="3913" spans="1:16">
      <c r="A3913" s="347" t="s">
        <v>8668</v>
      </c>
      <c r="B3913" s="348">
        <v>53</v>
      </c>
      <c r="C3913" s="347" t="s">
        <v>28152</v>
      </c>
      <c r="D3913" s="347" t="s">
        <v>8669</v>
      </c>
      <c r="E3913" s="347">
        <v>24</v>
      </c>
      <c r="F3913" s="347">
        <v>0.2</v>
      </c>
      <c r="G3913" s="347" t="s">
        <v>11</v>
      </c>
      <c r="H3913" s="349">
        <v>10.5</v>
      </c>
      <c r="I3913" s="350" t="s">
        <v>12</v>
      </c>
      <c r="J3913" s="351">
        <f t="shared" si="60"/>
        <v>39.599999999999994</v>
      </c>
      <c r="K3913" s="351">
        <v>1.65</v>
      </c>
      <c r="L3913" s="3" t="str">
        <f>IFERROR(INDEX(dbOrdini[PREZZO
VINOLUX],MATCH(A3913,dbOrdini[CODICE
ANKER],0)),"")</f>
        <v/>
      </c>
      <c r="M3913" s="347" t="s">
        <v>28245</v>
      </c>
      <c r="N3913" s="15" t="str">
        <f>IFERROR(INDEX(dbOrdini[ORDINE],MATCH(A3913,dbOrdini[CODICE
ANKER]*(dbOrdini[CODICE
SUPPLY]="GEN24"),0)),"")</f>
        <v/>
      </c>
      <c r="O3913" s="352" t="s">
        <v>8</v>
      </c>
      <c r="P3913" s="347" t="s">
        <v>8670</v>
      </c>
    </row>
    <row r="3914" spans="1:16">
      <c r="A3914" s="347" t="s">
        <v>8671</v>
      </c>
      <c r="B3914" s="348">
        <v>0</v>
      </c>
      <c r="C3914" s="347" t="s">
        <v>28152</v>
      </c>
      <c r="D3914" s="347" t="s">
        <v>8672</v>
      </c>
      <c r="E3914" s="347">
        <v>6</v>
      </c>
      <c r="F3914" s="347">
        <v>0.7</v>
      </c>
      <c r="G3914" s="347" t="s">
        <v>11</v>
      </c>
      <c r="H3914" s="349">
        <v>34</v>
      </c>
      <c r="I3914" s="350" t="s">
        <v>12</v>
      </c>
      <c r="J3914" s="351">
        <f t="shared" si="60"/>
        <v>17.399999999999999</v>
      </c>
      <c r="K3914" s="351">
        <v>2.9</v>
      </c>
      <c r="L3914" s="3" t="str">
        <f>IFERROR(INDEX(dbOrdini[PREZZO
VINOLUX],MATCH(A3914,dbOrdini[CODICE
ANKER],0)),"")</f>
        <v/>
      </c>
      <c r="M3914" s="347" t="s">
        <v>28461</v>
      </c>
      <c r="N3914" s="15" t="str">
        <f>IFERROR(INDEX(dbOrdini[ORDINE],MATCH(A3914,dbOrdini[CODICE
ANKER]*(dbOrdini[CODICE
SUPPLY]="GEN24"),0)),"")</f>
        <v/>
      </c>
      <c r="O3914" s="352" t="s">
        <v>8</v>
      </c>
      <c r="P3914" s="347" t="s">
        <v>8673</v>
      </c>
    </row>
    <row r="3915" spans="1:16">
      <c r="A3915" s="347" t="s">
        <v>8674</v>
      </c>
      <c r="B3915" s="348">
        <v>2</v>
      </c>
      <c r="C3915" s="347" t="s">
        <v>28152</v>
      </c>
      <c r="D3915" s="347" t="s">
        <v>8675</v>
      </c>
      <c r="E3915" s="347">
        <v>6</v>
      </c>
      <c r="F3915" s="347">
        <v>1</v>
      </c>
      <c r="G3915" s="347" t="s">
        <v>11</v>
      </c>
      <c r="H3915" s="349">
        <v>35</v>
      </c>
      <c r="I3915" s="350" t="s">
        <v>12</v>
      </c>
      <c r="J3915" s="351">
        <f t="shared" si="60"/>
        <v>33.299999999999997</v>
      </c>
      <c r="K3915" s="351">
        <v>5.55</v>
      </c>
      <c r="L3915" s="3" t="str">
        <f>IFERROR(INDEX(dbOrdini[PREZZO
VINOLUX],MATCH(A3915,dbOrdini[CODICE
ANKER],0)),"")</f>
        <v/>
      </c>
      <c r="M3915" s="347" t="s">
        <v>28195</v>
      </c>
      <c r="N3915" s="15" t="str">
        <f>IFERROR(INDEX(dbOrdini[ORDINE],MATCH(A3915,dbOrdini[CODICE
ANKER]*(dbOrdini[CODICE
SUPPLY]="GEN24"),0)),"")</f>
        <v/>
      </c>
      <c r="O3915" s="352" t="s">
        <v>8</v>
      </c>
      <c r="P3915" s="347" t="s">
        <v>8676</v>
      </c>
    </row>
    <row r="3916" spans="1:16">
      <c r="A3916" s="347" t="s">
        <v>29077</v>
      </c>
      <c r="B3916" s="348">
        <v>3</v>
      </c>
      <c r="C3916" s="347" t="s">
        <v>28152</v>
      </c>
      <c r="D3916" s="347" t="s">
        <v>29078</v>
      </c>
      <c r="E3916" s="347">
        <v>6</v>
      </c>
      <c r="F3916" s="347">
        <v>0.7</v>
      </c>
      <c r="G3916" s="347" t="s">
        <v>11</v>
      </c>
      <c r="H3916" s="349">
        <v>35</v>
      </c>
      <c r="I3916" s="350" t="s">
        <v>12</v>
      </c>
      <c r="J3916" s="351">
        <f t="shared" si="60"/>
        <v>40.5</v>
      </c>
      <c r="K3916" s="351">
        <v>6.75</v>
      </c>
      <c r="L3916" s="3" t="str">
        <f>IFERROR(INDEX(dbOrdini[PREZZO
VINOLUX],MATCH(A3916,dbOrdini[CODICE
ANKER],0)),"")</f>
        <v/>
      </c>
      <c r="M3916" s="347" t="s">
        <v>10539</v>
      </c>
      <c r="N3916" s="15" t="str">
        <f>IFERROR(INDEX(dbOrdini[ORDINE],MATCH(A3916,dbOrdini[CODICE
ANKER]*(dbOrdini[CODICE
SUPPLY]="GEN24"),0)),"")</f>
        <v/>
      </c>
      <c r="O3916" s="352" t="s">
        <v>8</v>
      </c>
      <c r="P3916" s="347" t="s">
        <v>29079</v>
      </c>
    </row>
    <row r="3917" spans="1:16">
      <c r="A3917" s="347" t="s">
        <v>8677</v>
      </c>
      <c r="B3917" s="348">
        <v>4</v>
      </c>
      <c r="C3917" s="347" t="s">
        <v>28152</v>
      </c>
      <c r="D3917" s="347" t="s">
        <v>8678</v>
      </c>
      <c r="E3917" s="347">
        <v>6</v>
      </c>
      <c r="F3917" s="347">
        <v>1</v>
      </c>
      <c r="G3917" s="347" t="s">
        <v>11</v>
      </c>
      <c r="H3917" s="349">
        <v>30</v>
      </c>
      <c r="I3917" s="350" t="s">
        <v>12</v>
      </c>
      <c r="J3917" s="351">
        <f t="shared" ref="J3917:J3980" si="61">E3917*K3917</f>
        <v>33</v>
      </c>
      <c r="K3917" s="351">
        <v>5.5</v>
      </c>
      <c r="L3917" s="3" t="str">
        <f>IFERROR(INDEX(dbOrdini[PREZZO
VINOLUX],MATCH(A3917,dbOrdini[CODICE
ANKER],0)),"")</f>
        <v/>
      </c>
      <c r="M3917" s="347" t="s">
        <v>28195</v>
      </c>
      <c r="N3917" s="15" t="str">
        <f>IFERROR(INDEX(dbOrdini[ORDINE],MATCH(A3917,dbOrdini[CODICE
ANKER]*(dbOrdini[CODICE
SUPPLY]="GEN24"),0)),"")</f>
        <v/>
      </c>
      <c r="O3917" s="352" t="s">
        <v>8</v>
      </c>
      <c r="P3917" s="347" t="s">
        <v>8679</v>
      </c>
    </row>
    <row r="3918" spans="1:16">
      <c r="A3918" s="347" t="s">
        <v>8683</v>
      </c>
      <c r="B3918" s="348">
        <v>49</v>
      </c>
      <c r="C3918" s="347" t="s">
        <v>28152</v>
      </c>
      <c r="D3918" s="347" t="s">
        <v>8680</v>
      </c>
      <c r="E3918" s="347">
        <v>6</v>
      </c>
      <c r="F3918" s="347">
        <v>0.7</v>
      </c>
      <c r="G3918" s="347" t="s">
        <v>11</v>
      </c>
      <c r="H3918" s="349">
        <v>21.5</v>
      </c>
      <c r="I3918" s="350" t="s">
        <v>12</v>
      </c>
      <c r="J3918" s="351">
        <f t="shared" si="61"/>
        <v>39</v>
      </c>
      <c r="K3918" s="351">
        <v>6.5</v>
      </c>
      <c r="L3918" s="3" t="str">
        <f>IFERROR(INDEX(dbOrdini[PREZZO
VINOLUX],MATCH(A3918,dbOrdini[CODICE
ANKER],0)),"")</f>
        <v/>
      </c>
      <c r="M3918" s="347" t="s">
        <v>28195</v>
      </c>
      <c r="N3918" s="15" t="str">
        <f>IFERROR(INDEX(dbOrdini[ORDINE],MATCH(A3918,dbOrdini[CODICE
ANKER]*(dbOrdini[CODICE
SUPPLY]="GEN24"),0)),"")</f>
        <v/>
      </c>
      <c r="O3918" s="352" t="s">
        <v>8</v>
      </c>
      <c r="P3918" s="347" t="s">
        <v>8684</v>
      </c>
    </row>
    <row r="3919" spans="1:16">
      <c r="A3919" s="347" t="s">
        <v>29080</v>
      </c>
      <c r="B3919" s="348">
        <v>3256</v>
      </c>
      <c r="C3919" s="347" t="s">
        <v>28152</v>
      </c>
      <c r="D3919" s="347" t="s">
        <v>8680</v>
      </c>
      <c r="E3919" s="347">
        <v>44</v>
      </c>
      <c r="F3919" s="347">
        <v>0.02</v>
      </c>
      <c r="G3919" s="347" t="s">
        <v>11</v>
      </c>
      <c r="H3919" s="349">
        <v>21.5</v>
      </c>
      <c r="I3919" s="350" t="s">
        <v>12</v>
      </c>
      <c r="J3919" s="351">
        <f t="shared" si="61"/>
        <v>28.6</v>
      </c>
      <c r="K3919" s="351">
        <v>0.65</v>
      </c>
      <c r="L3919" s="3" t="str">
        <f>IFERROR(INDEX(dbOrdini[PREZZO
VINOLUX],MATCH(A3919,dbOrdini[CODICE
ANKER],0)),"")</f>
        <v/>
      </c>
      <c r="M3919" s="347" t="s">
        <v>28195</v>
      </c>
      <c r="N3919" s="15" t="str">
        <f>IFERROR(INDEX(dbOrdini[ORDINE],MATCH(A3919,dbOrdini[CODICE
ANKER]*(dbOrdini[CODICE
SUPPLY]="GEN24"),0)),"")</f>
        <v/>
      </c>
      <c r="O3919" s="352" t="s">
        <v>8</v>
      </c>
      <c r="P3919" s="347" t="s">
        <v>29081</v>
      </c>
    </row>
    <row r="3920" spans="1:16">
      <c r="A3920" s="347" t="s">
        <v>8685</v>
      </c>
      <c r="B3920" s="348">
        <v>1756</v>
      </c>
      <c r="C3920" s="347" t="s">
        <v>28152</v>
      </c>
      <c r="D3920" s="347" t="s">
        <v>8680</v>
      </c>
      <c r="E3920" s="347">
        <v>6</v>
      </c>
      <c r="F3920" s="347">
        <v>1</v>
      </c>
      <c r="G3920" s="347" t="s">
        <v>11</v>
      </c>
      <c r="H3920" s="349">
        <v>21.5</v>
      </c>
      <c r="I3920" s="350" t="s">
        <v>12</v>
      </c>
      <c r="J3920" s="351">
        <f t="shared" si="61"/>
        <v>47.099999999999994</v>
      </c>
      <c r="K3920" s="351">
        <v>7.85</v>
      </c>
      <c r="L3920" s="3" t="str">
        <f>IFERROR(INDEX(dbOrdini[PREZZO
VINOLUX],MATCH(A3920,dbOrdini[CODICE
ANKER],0)),"")</f>
        <v/>
      </c>
      <c r="M3920" s="347" t="s">
        <v>28195</v>
      </c>
      <c r="N3920" s="15" t="str">
        <f>IFERROR(INDEX(dbOrdini[ORDINE],MATCH(A3920,dbOrdini[CODICE
ANKER]*(dbOrdini[CODICE
SUPPLY]="GEN24"),0)),"")</f>
        <v/>
      </c>
      <c r="O3920" s="352" t="s">
        <v>8</v>
      </c>
      <c r="P3920" s="347" t="s">
        <v>8686</v>
      </c>
    </row>
    <row r="3921" spans="1:16">
      <c r="A3921" s="347" t="s">
        <v>8681</v>
      </c>
      <c r="B3921" s="348">
        <v>11</v>
      </c>
      <c r="C3921" s="347" t="s">
        <v>28152</v>
      </c>
      <c r="D3921" s="347" t="s">
        <v>8680</v>
      </c>
      <c r="E3921" s="347">
        <v>12</v>
      </c>
      <c r="F3921" s="347">
        <v>0.35</v>
      </c>
      <c r="G3921" s="347" t="s">
        <v>11262</v>
      </c>
      <c r="H3921" s="349">
        <v>21.5</v>
      </c>
      <c r="I3921" s="350" t="s">
        <v>12</v>
      </c>
      <c r="J3921" s="351">
        <f t="shared" si="61"/>
        <v>61.800000000000004</v>
      </c>
      <c r="K3921" s="351">
        <v>5.15</v>
      </c>
      <c r="L3921" s="3" t="str">
        <f>IFERROR(INDEX(dbOrdini[PREZZO
VINOLUX],MATCH(A3921,dbOrdini[CODICE
ANKER],0)),"")</f>
        <v/>
      </c>
      <c r="M3921" s="347" t="s">
        <v>28195</v>
      </c>
      <c r="N3921" s="15" t="str">
        <f>IFERROR(INDEX(dbOrdini[ORDINE],MATCH(A3921,dbOrdini[CODICE
ANKER]*(dbOrdini[CODICE
SUPPLY]="GEN24"),0)),"")</f>
        <v/>
      </c>
      <c r="O3921" s="352" t="s">
        <v>8</v>
      </c>
      <c r="P3921" s="347" t="s">
        <v>8682</v>
      </c>
    </row>
    <row r="3922" spans="1:16">
      <c r="A3922" s="347" t="s">
        <v>8687</v>
      </c>
      <c r="B3922" s="348">
        <v>7</v>
      </c>
      <c r="C3922" s="347" t="s">
        <v>28152</v>
      </c>
      <c r="D3922" s="347" t="s">
        <v>8688</v>
      </c>
      <c r="E3922" s="347">
        <v>12</v>
      </c>
      <c r="F3922" s="347">
        <v>1</v>
      </c>
      <c r="G3922" s="347" t="s">
        <v>11</v>
      </c>
      <c r="H3922" s="349">
        <v>40</v>
      </c>
      <c r="I3922" s="350" t="s">
        <v>12</v>
      </c>
      <c r="J3922" s="351">
        <f t="shared" si="61"/>
        <v>81</v>
      </c>
      <c r="K3922" s="351">
        <v>6.75</v>
      </c>
      <c r="L3922" s="3" t="str">
        <f>IFERROR(INDEX(dbOrdini[PREZZO
VINOLUX],MATCH(A3922,dbOrdini[CODICE
ANKER],0)),"")</f>
        <v/>
      </c>
      <c r="M3922" s="347" t="s">
        <v>10541</v>
      </c>
      <c r="N3922" s="15" t="str">
        <f>IFERROR(INDEX(dbOrdini[ORDINE],MATCH(A3922,dbOrdini[CODICE
ANKER]*(dbOrdini[CODICE
SUPPLY]="GEN24"),0)),"")</f>
        <v/>
      </c>
      <c r="O3922" s="352" t="s">
        <v>8</v>
      </c>
      <c r="P3922" s="347" t="s">
        <v>8689</v>
      </c>
    </row>
    <row r="3923" spans="1:16">
      <c r="A3923" s="347" t="s">
        <v>8690</v>
      </c>
      <c r="B3923" s="348">
        <v>108</v>
      </c>
      <c r="C3923" s="347" t="s">
        <v>28152</v>
      </c>
      <c r="D3923" s="347" t="s">
        <v>8691</v>
      </c>
      <c r="E3923" s="347">
        <v>12</v>
      </c>
      <c r="F3923" s="347">
        <v>0.7</v>
      </c>
      <c r="G3923" s="347" t="s">
        <v>11</v>
      </c>
      <c r="H3923" s="349">
        <v>40</v>
      </c>
      <c r="I3923" s="350" t="s">
        <v>12</v>
      </c>
      <c r="J3923" s="351">
        <f t="shared" si="61"/>
        <v>66</v>
      </c>
      <c r="K3923" s="351">
        <v>5.5</v>
      </c>
      <c r="L3923" s="3" t="str">
        <f>IFERROR(INDEX(dbOrdini[PREZZO
VINOLUX],MATCH(A3923,dbOrdini[CODICE
ANKER],0)),"")</f>
        <v/>
      </c>
      <c r="M3923" s="347" t="s">
        <v>10541</v>
      </c>
      <c r="N3923" s="15" t="str">
        <f>IFERROR(INDEX(dbOrdini[ORDINE],MATCH(A3923,dbOrdini[CODICE
ANKER]*(dbOrdini[CODICE
SUPPLY]="GEN24"),0)),"")</f>
        <v/>
      </c>
      <c r="O3923" s="352" t="s">
        <v>8</v>
      </c>
      <c r="P3923" s="347" t="s">
        <v>8692</v>
      </c>
    </row>
    <row r="3924" spans="1:16">
      <c r="A3924" s="347" t="s">
        <v>8693</v>
      </c>
      <c r="B3924" s="348">
        <v>43</v>
      </c>
      <c r="C3924" s="347" t="s">
        <v>28152</v>
      </c>
      <c r="D3924" s="347" t="s">
        <v>8691</v>
      </c>
      <c r="E3924" s="347">
        <v>12</v>
      </c>
      <c r="F3924" s="347">
        <v>1</v>
      </c>
      <c r="G3924" s="347" t="s">
        <v>11</v>
      </c>
      <c r="H3924" s="349">
        <v>40</v>
      </c>
      <c r="I3924" s="350" t="s">
        <v>12</v>
      </c>
      <c r="J3924" s="351">
        <f t="shared" si="61"/>
        <v>77.400000000000006</v>
      </c>
      <c r="K3924" s="351">
        <v>6.45</v>
      </c>
      <c r="L3924" s="3" t="str">
        <f>IFERROR(INDEX(dbOrdini[PREZZO
VINOLUX],MATCH(A3924,dbOrdini[CODICE
ANKER],0)),"")</f>
        <v/>
      </c>
      <c r="M3924" s="347" t="s">
        <v>10541</v>
      </c>
      <c r="N3924" s="15" t="str">
        <f>IFERROR(INDEX(dbOrdini[ORDINE],MATCH(A3924,dbOrdini[CODICE
ANKER]*(dbOrdini[CODICE
SUPPLY]="GEN24"),0)),"")</f>
        <v/>
      </c>
      <c r="O3924" s="352" t="s">
        <v>8</v>
      </c>
      <c r="P3924" s="347" t="s">
        <v>8694</v>
      </c>
    </row>
    <row r="3925" spans="1:16">
      <c r="A3925" s="347" t="s">
        <v>8695</v>
      </c>
      <c r="B3925" s="348">
        <v>0</v>
      </c>
      <c r="C3925" s="347" t="s">
        <v>28152</v>
      </c>
      <c r="D3925" s="347" t="s">
        <v>8696</v>
      </c>
      <c r="E3925" s="347">
        <v>6</v>
      </c>
      <c r="F3925" s="347">
        <v>0.7</v>
      </c>
      <c r="G3925" s="347" t="s">
        <v>11</v>
      </c>
      <c r="H3925" s="349">
        <v>30</v>
      </c>
      <c r="I3925" s="350" t="s">
        <v>12</v>
      </c>
      <c r="J3925" s="351">
        <f t="shared" si="61"/>
        <v>33.900000000000006</v>
      </c>
      <c r="K3925" s="351">
        <v>5.65</v>
      </c>
      <c r="L3925" s="3" t="str">
        <f>IFERROR(INDEX(dbOrdini[PREZZO
VINOLUX],MATCH(A3925,dbOrdini[CODICE
ANKER],0)),"")</f>
        <v/>
      </c>
      <c r="M3925" s="347" t="s">
        <v>10539</v>
      </c>
      <c r="N3925" s="15" t="str">
        <f>IFERROR(INDEX(dbOrdini[ORDINE],MATCH(A3925,dbOrdini[CODICE
ANKER]*(dbOrdini[CODICE
SUPPLY]="GEN24"),0)),"")</f>
        <v/>
      </c>
      <c r="O3925" s="352" t="s">
        <v>8</v>
      </c>
      <c r="P3925" s="347" t="s">
        <v>8697</v>
      </c>
    </row>
    <row r="3926" spans="1:16">
      <c r="A3926" s="347" t="s">
        <v>8698</v>
      </c>
      <c r="B3926" s="348">
        <v>22</v>
      </c>
      <c r="C3926" s="347" t="s">
        <v>28152</v>
      </c>
      <c r="D3926" s="347" t="s">
        <v>8699</v>
      </c>
      <c r="E3926" s="347">
        <v>6</v>
      </c>
      <c r="F3926" s="347">
        <v>0.7</v>
      </c>
      <c r="G3926" s="347" t="s">
        <v>11</v>
      </c>
      <c r="H3926" s="349">
        <v>0</v>
      </c>
      <c r="I3926" s="350" t="s">
        <v>12</v>
      </c>
      <c r="J3926" s="351">
        <f t="shared" si="61"/>
        <v>117</v>
      </c>
      <c r="K3926" s="351">
        <v>19.5</v>
      </c>
      <c r="L3926" s="3" t="str">
        <f>IFERROR(INDEX(dbOrdini[PREZZO
VINOLUX],MATCH(A3926,dbOrdini[CODICE
ANKER],0)),"")</f>
        <v/>
      </c>
      <c r="M3926" s="347" t="s">
        <v>28382</v>
      </c>
      <c r="N3926" s="15" t="str">
        <f>IFERROR(INDEX(dbOrdini[ORDINE],MATCH(A3926,dbOrdini[CODICE
ANKER]*(dbOrdini[CODICE
SUPPLY]="GEN24"),0)),"")</f>
        <v/>
      </c>
      <c r="O3926" s="352" t="s">
        <v>8</v>
      </c>
      <c r="P3926" s="347" t="s">
        <v>8700</v>
      </c>
    </row>
    <row r="3927" spans="1:16">
      <c r="A3927" s="347" t="s">
        <v>8701</v>
      </c>
      <c r="B3927" s="348">
        <v>42</v>
      </c>
      <c r="C3927" s="347" t="s">
        <v>28152</v>
      </c>
      <c r="D3927" s="347" t="s">
        <v>8702</v>
      </c>
      <c r="E3927" s="347">
        <v>6</v>
      </c>
      <c r="F3927" s="347">
        <v>0.7</v>
      </c>
      <c r="G3927" s="347" t="s">
        <v>11</v>
      </c>
      <c r="H3927" s="349">
        <v>0</v>
      </c>
      <c r="I3927" s="350" t="s">
        <v>12</v>
      </c>
      <c r="J3927" s="351">
        <f t="shared" si="61"/>
        <v>116.69999999999999</v>
      </c>
      <c r="K3927" s="351">
        <v>19.45</v>
      </c>
      <c r="L3927" s="3" t="str">
        <f>IFERROR(INDEX(dbOrdini[PREZZO
VINOLUX],MATCH(A3927,dbOrdini[CODICE
ANKER],0)),"")</f>
        <v/>
      </c>
      <c r="M3927" s="347" t="s">
        <v>28382</v>
      </c>
      <c r="N3927" s="15" t="str">
        <f>IFERROR(INDEX(dbOrdini[ORDINE],MATCH(A3927,dbOrdini[CODICE
ANKER]*(dbOrdini[CODICE
SUPPLY]="GEN24"),0)),"")</f>
        <v/>
      </c>
      <c r="O3927" s="352" t="s">
        <v>8</v>
      </c>
      <c r="P3927" s="347" t="s">
        <v>8703</v>
      </c>
    </row>
    <row r="3928" spans="1:16">
      <c r="A3928" s="347" t="s">
        <v>8704</v>
      </c>
      <c r="B3928" s="348">
        <v>46</v>
      </c>
      <c r="C3928" s="347" t="s">
        <v>28152</v>
      </c>
      <c r="D3928" s="347" t="s">
        <v>8705</v>
      </c>
      <c r="E3928" s="347">
        <v>6</v>
      </c>
      <c r="F3928" s="347">
        <v>0.7</v>
      </c>
      <c r="G3928" s="347" t="s">
        <v>11</v>
      </c>
      <c r="H3928" s="349">
        <v>0</v>
      </c>
      <c r="I3928" s="350" t="s">
        <v>12</v>
      </c>
      <c r="J3928" s="351">
        <f t="shared" si="61"/>
        <v>116.69999999999999</v>
      </c>
      <c r="K3928" s="351">
        <v>19.45</v>
      </c>
      <c r="L3928" s="3" t="str">
        <f>IFERROR(INDEX(dbOrdini[PREZZO
VINOLUX],MATCH(A3928,dbOrdini[CODICE
ANKER],0)),"")</f>
        <v/>
      </c>
      <c r="M3928" s="347" t="s">
        <v>28382</v>
      </c>
      <c r="N3928" s="15" t="str">
        <f>IFERROR(INDEX(dbOrdini[ORDINE],MATCH(A3928,dbOrdini[CODICE
ANKER]*(dbOrdini[CODICE
SUPPLY]="GEN24"),0)),"")</f>
        <v/>
      </c>
      <c r="O3928" s="352" t="s">
        <v>8</v>
      </c>
      <c r="P3928" s="347" t="s">
        <v>8706</v>
      </c>
    </row>
    <row r="3929" spans="1:16">
      <c r="A3929" s="347" t="s">
        <v>29082</v>
      </c>
      <c r="B3929" s="348">
        <v>0</v>
      </c>
      <c r="C3929" s="347" t="s">
        <v>28152</v>
      </c>
      <c r="D3929" s="347" t="s">
        <v>26247</v>
      </c>
      <c r="E3929" s="347">
        <v>6</v>
      </c>
      <c r="F3929" s="347">
        <v>0.7</v>
      </c>
      <c r="G3929" s="347" t="s">
        <v>11</v>
      </c>
      <c r="H3929" s="349">
        <v>40</v>
      </c>
      <c r="I3929" s="350" t="s">
        <v>12</v>
      </c>
      <c r="J3929" s="351">
        <f t="shared" si="61"/>
        <v>137.69999999999999</v>
      </c>
      <c r="K3929" s="351">
        <v>22.95</v>
      </c>
      <c r="L3929" s="3" t="str">
        <f>IFERROR(INDEX(dbOrdini[PREZZO
VINOLUX],MATCH(A3929,dbOrdini[CODICE
ANKER],0)),"")</f>
        <v/>
      </c>
      <c r="M3929" s="347" t="s">
        <v>10535</v>
      </c>
      <c r="N3929" s="15" t="str">
        <f>IFERROR(INDEX(dbOrdini[ORDINE],MATCH(A3929,dbOrdini[CODICE
ANKER]*(dbOrdini[CODICE
SUPPLY]="GEN24"),0)),"")</f>
        <v/>
      </c>
      <c r="O3929" s="352" t="s">
        <v>8</v>
      </c>
      <c r="P3929" s="347" t="s">
        <v>29083</v>
      </c>
    </row>
    <row r="3930" spans="1:16">
      <c r="A3930" s="347" t="s">
        <v>29084</v>
      </c>
      <c r="B3930" s="348">
        <v>0</v>
      </c>
      <c r="C3930" s="347" t="s">
        <v>28152</v>
      </c>
      <c r="D3930" s="347" t="s">
        <v>26248</v>
      </c>
      <c r="E3930" s="347">
        <v>6</v>
      </c>
      <c r="F3930" s="347">
        <v>0.7</v>
      </c>
      <c r="G3930" s="347" t="s">
        <v>11</v>
      </c>
      <c r="H3930" s="349">
        <v>40</v>
      </c>
      <c r="I3930" s="350" t="s">
        <v>12</v>
      </c>
      <c r="J3930" s="351">
        <f t="shared" si="61"/>
        <v>137.69999999999999</v>
      </c>
      <c r="K3930" s="351">
        <v>22.95</v>
      </c>
      <c r="L3930" s="3" t="str">
        <f>IFERROR(INDEX(dbOrdini[PREZZO
VINOLUX],MATCH(A3930,dbOrdini[CODICE
ANKER],0)),"")</f>
        <v/>
      </c>
      <c r="M3930" s="347" t="s">
        <v>10535</v>
      </c>
      <c r="N3930" s="15" t="str">
        <f>IFERROR(INDEX(dbOrdini[ORDINE],MATCH(A3930,dbOrdini[CODICE
ANKER]*(dbOrdini[CODICE
SUPPLY]="GEN24"),0)),"")</f>
        <v/>
      </c>
      <c r="O3930" s="352" t="s">
        <v>8</v>
      </c>
      <c r="P3930" s="347" t="s">
        <v>29085</v>
      </c>
    </row>
    <row r="3931" spans="1:16">
      <c r="A3931" s="347" t="s">
        <v>12002</v>
      </c>
      <c r="B3931" s="348">
        <v>109</v>
      </c>
      <c r="C3931" s="347" t="s">
        <v>28152</v>
      </c>
      <c r="D3931" s="347" t="s">
        <v>12003</v>
      </c>
      <c r="E3931" s="347">
        <v>6</v>
      </c>
      <c r="F3931" s="347">
        <v>0.7</v>
      </c>
      <c r="G3931" s="347" t="s">
        <v>11262</v>
      </c>
      <c r="H3931" s="349">
        <v>33</v>
      </c>
      <c r="I3931" s="350" t="s">
        <v>12</v>
      </c>
      <c r="J3931" s="351">
        <f t="shared" si="61"/>
        <v>59.699999999999996</v>
      </c>
      <c r="K3931" s="351">
        <v>9.9499999999999993</v>
      </c>
      <c r="L3931" s="3" t="str">
        <f>IFERROR(INDEX(dbOrdini[PREZZO
VINOLUX],MATCH(A3931,dbOrdini[CODICE
ANKER],0)),"")</f>
        <v/>
      </c>
      <c r="M3931" s="347" t="s">
        <v>10534</v>
      </c>
      <c r="N3931" s="15" t="str">
        <f>IFERROR(INDEX(dbOrdini[ORDINE],MATCH(A3931,dbOrdini[CODICE
ANKER]*(dbOrdini[CODICE
SUPPLY]="GEN24"),0)),"")</f>
        <v/>
      </c>
      <c r="O3931" s="352" t="s">
        <v>8</v>
      </c>
      <c r="P3931" s="347" t="s">
        <v>12004</v>
      </c>
    </row>
    <row r="3932" spans="1:16">
      <c r="A3932" s="347" t="s">
        <v>8707</v>
      </c>
      <c r="B3932" s="348">
        <v>3</v>
      </c>
      <c r="C3932" s="347" t="s">
        <v>28152</v>
      </c>
      <c r="D3932" s="347" t="s">
        <v>10850</v>
      </c>
      <c r="E3932" s="347">
        <v>6</v>
      </c>
      <c r="F3932" s="347">
        <v>0.5</v>
      </c>
      <c r="G3932" s="347" t="s">
        <v>11</v>
      </c>
      <c r="H3932" s="349">
        <v>40</v>
      </c>
      <c r="I3932" s="350" t="s">
        <v>12</v>
      </c>
      <c r="J3932" s="351">
        <f t="shared" si="61"/>
        <v>107.69999999999999</v>
      </c>
      <c r="K3932" s="351">
        <v>17.95</v>
      </c>
      <c r="L3932" s="3" t="str">
        <f>IFERROR(INDEX(dbOrdini[PREZZO
VINOLUX],MATCH(A3932,dbOrdini[CODICE
ANKER],0)),"")</f>
        <v/>
      </c>
      <c r="M3932" s="347" t="s">
        <v>10537</v>
      </c>
      <c r="N3932" s="15" t="str">
        <f>IFERROR(INDEX(dbOrdini[ORDINE],MATCH(A3932,dbOrdini[CODICE
ANKER]*(dbOrdini[CODICE
SUPPLY]="GEN24"),0)),"")</f>
        <v/>
      </c>
      <c r="O3932" s="352" t="s">
        <v>8</v>
      </c>
      <c r="P3932" s="347" t="s">
        <v>8708</v>
      </c>
    </row>
    <row r="3933" spans="1:16">
      <c r="A3933" s="347" t="s">
        <v>11151</v>
      </c>
      <c r="B3933" s="348">
        <v>0</v>
      </c>
      <c r="C3933" s="347" t="s">
        <v>28152</v>
      </c>
      <c r="D3933" s="347" t="s">
        <v>11152</v>
      </c>
      <c r="E3933" s="347">
        <v>6</v>
      </c>
      <c r="F3933" s="347">
        <v>0.7</v>
      </c>
      <c r="G3933" s="347" t="s">
        <v>11</v>
      </c>
      <c r="H3933" s="349">
        <v>37.5</v>
      </c>
      <c r="I3933" s="350" t="s">
        <v>12</v>
      </c>
      <c r="J3933" s="351">
        <f t="shared" si="61"/>
        <v>23.700000000000003</v>
      </c>
      <c r="K3933" s="351">
        <v>3.95</v>
      </c>
      <c r="L3933" s="3" t="str">
        <f>IFERROR(INDEX(dbOrdini[PREZZO
VINOLUX],MATCH(A3933,dbOrdini[CODICE
ANKER],0)),"")</f>
        <v/>
      </c>
      <c r="M3933" s="347" t="s">
        <v>10532</v>
      </c>
      <c r="N3933" s="15" t="str">
        <f>IFERROR(INDEX(dbOrdini[ORDINE],MATCH(A3933,dbOrdini[CODICE
ANKER]*(dbOrdini[CODICE
SUPPLY]="GEN24"),0)),"")</f>
        <v/>
      </c>
      <c r="O3933" s="352" t="s">
        <v>8</v>
      </c>
      <c r="P3933" s="347" t="s">
        <v>12005</v>
      </c>
    </row>
    <row r="3934" spans="1:16">
      <c r="A3934" s="347" t="s">
        <v>11153</v>
      </c>
      <c r="B3934" s="348">
        <v>13</v>
      </c>
      <c r="C3934" s="347" t="s">
        <v>28152</v>
      </c>
      <c r="D3934" s="347" t="s">
        <v>11154</v>
      </c>
      <c r="E3934" s="347">
        <v>6</v>
      </c>
      <c r="F3934" s="347">
        <v>0.7</v>
      </c>
      <c r="G3934" s="347" t="s">
        <v>11</v>
      </c>
      <c r="H3934" s="349">
        <v>37.5</v>
      </c>
      <c r="I3934" s="350" t="s">
        <v>12</v>
      </c>
      <c r="J3934" s="351">
        <f t="shared" si="61"/>
        <v>25.5</v>
      </c>
      <c r="K3934" s="351">
        <v>4.25</v>
      </c>
      <c r="L3934" s="3" t="str">
        <f>IFERROR(INDEX(dbOrdini[PREZZO
VINOLUX],MATCH(A3934,dbOrdini[CODICE
ANKER],0)),"")</f>
        <v/>
      </c>
      <c r="M3934" s="347" t="s">
        <v>10532</v>
      </c>
      <c r="N3934" s="15" t="str">
        <f>IFERROR(INDEX(dbOrdini[ORDINE],MATCH(A3934,dbOrdini[CODICE
ANKER]*(dbOrdini[CODICE
SUPPLY]="GEN24"),0)),"")</f>
        <v/>
      </c>
      <c r="O3934" s="352" t="s">
        <v>8</v>
      </c>
      <c r="P3934" s="347" t="s">
        <v>12006</v>
      </c>
    </row>
    <row r="3935" spans="1:16">
      <c r="A3935" s="347" t="s">
        <v>8709</v>
      </c>
      <c r="B3935" s="348">
        <v>58</v>
      </c>
      <c r="C3935" s="347" t="s">
        <v>28152</v>
      </c>
      <c r="D3935" s="347" t="s">
        <v>8710</v>
      </c>
      <c r="E3935" s="347">
        <v>6</v>
      </c>
      <c r="F3935" s="347">
        <v>0.7</v>
      </c>
      <c r="G3935" s="347" t="s">
        <v>11</v>
      </c>
      <c r="H3935" s="349">
        <v>40</v>
      </c>
      <c r="I3935" s="350" t="s">
        <v>12</v>
      </c>
      <c r="J3935" s="351">
        <f t="shared" si="61"/>
        <v>77.699999999999989</v>
      </c>
      <c r="K3935" s="351">
        <v>12.95</v>
      </c>
      <c r="L3935" s="3" t="str">
        <f>IFERROR(INDEX(dbOrdini[PREZZO
VINOLUX],MATCH(A3935,dbOrdini[CODICE
ANKER],0)),"")</f>
        <v/>
      </c>
      <c r="M3935" s="347" t="s">
        <v>10554</v>
      </c>
      <c r="N3935" s="15" t="str">
        <f>IFERROR(INDEX(dbOrdini[ORDINE],MATCH(A3935,dbOrdini[CODICE
ANKER]*(dbOrdini[CODICE
SUPPLY]="GEN24"),0)),"")</f>
        <v/>
      </c>
      <c r="O3935" s="352" t="s">
        <v>8</v>
      </c>
      <c r="P3935" s="347" t="s">
        <v>8711</v>
      </c>
    </row>
    <row r="3936" spans="1:16">
      <c r="A3936" s="347" t="s">
        <v>8712</v>
      </c>
      <c r="B3936" s="348">
        <v>8796</v>
      </c>
      <c r="C3936" s="347" t="s">
        <v>28152</v>
      </c>
      <c r="D3936" s="347" t="s">
        <v>8713</v>
      </c>
      <c r="E3936" s="347">
        <v>6</v>
      </c>
      <c r="F3936" s="347">
        <v>0.5</v>
      </c>
      <c r="G3936" s="347" t="s">
        <v>11</v>
      </c>
      <c r="H3936" s="349">
        <v>15.5</v>
      </c>
      <c r="I3936" s="350" t="s">
        <v>12</v>
      </c>
      <c r="J3936" s="351">
        <f t="shared" si="61"/>
        <v>45.900000000000006</v>
      </c>
      <c r="K3936" s="351">
        <v>7.65</v>
      </c>
      <c r="L3936" s="3" t="str">
        <f>IFERROR(INDEX(dbOrdini[PREZZO
VINOLUX],MATCH(A3936,dbOrdini[CODICE
ANKER],0)),"")</f>
        <v/>
      </c>
      <c r="M3936" s="347" t="s">
        <v>10545</v>
      </c>
      <c r="N3936" s="15" t="str">
        <f>IFERROR(INDEX(dbOrdini[ORDINE],MATCH(A3936,dbOrdini[CODICE
ANKER]*(dbOrdini[CODICE
SUPPLY]="GEN24"),0)),"")</f>
        <v/>
      </c>
      <c r="O3936" s="352" t="s">
        <v>8</v>
      </c>
      <c r="P3936" s="347" t="s">
        <v>8714</v>
      </c>
    </row>
    <row r="3937" spans="1:16">
      <c r="A3937" s="347" t="s">
        <v>8717</v>
      </c>
      <c r="B3937" s="348">
        <v>5626</v>
      </c>
      <c r="C3937" s="347" t="s">
        <v>28152</v>
      </c>
      <c r="D3937" s="347" t="s">
        <v>8713</v>
      </c>
      <c r="E3937" s="347">
        <v>6</v>
      </c>
      <c r="F3937" s="347">
        <v>1</v>
      </c>
      <c r="G3937" s="347" t="s">
        <v>11</v>
      </c>
      <c r="H3937" s="349">
        <v>15.5</v>
      </c>
      <c r="I3937" s="350" t="s">
        <v>12</v>
      </c>
      <c r="J3937" s="351">
        <f t="shared" si="61"/>
        <v>77.400000000000006</v>
      </c>
      <c r="K3937" s="351">
        <v>12.9</v>
      </c>
      <c r="L3937" s="3" t="str">
        <f>IFERROR(INDEX(dbOrdini[PREZZO
VINOLUX],MATCH(A3937,dbOrdini[CODICE
ANKER],0)),"")</f>
        <v/>
      </c>
      <c r="M3937" s="347" t="s">
        <v>10545</v>
      </c>
      <c r="N3937" s="15" t="str">
        <f>IFERROR(INDEX(dbOrdini[ORDINE],MATCH(A3937,dbOrdini[CODICE
ANKER]*(dbOrdini[CODICE
SUPPLY]="GEN24"),0)),"")</f>
        <v/>
      </c>
      <c r="O3937" s="352" t="s">
        <v>8</v>
      </c>
      <c r="P3937" s="347" t="s">
        <v>8718</v>
      </c>
    </row>
    <row r="3938" spans="1:16">
      <c r="A3938" s="347" t="s">
        <v>8715</v>
      </c>
      <c r="B3938" s="348">
        <v>2843</v>
      </c>
      <c r="C3938" s="347" t="s">
        <v>28152</v>
      </c>
      <c r="D3938" s="347" t="s">
        <v>8713</v>
      </c>
      <c r="E3938" s="347">
        <v>6</v>
      </c>
      <c r="F3938" s="347">
        <v>0.7</v>
      </c>
      <c r="G3938" s="347" t="s">
        <v>11</v>
      </c>
      <c r="H3938" s="349">
        <v>15.5</v>
      </c>
      <c r="I3938" s="350" t="s">
        <v>12</v>
      </c>
      <c r="J3938" s="351">
        <f t="shared" si="61"/>
        <v>64.199999999999989</v>
      </c>
      <c r="K3938" s="351">
        <v>10.7</v>
      </c>
      <c r="L3938" s="3" t="str">
        <f>IFERROR(INDEX(dbOrdini[PREZZO
VINOLUX],MATCH(A3938,dbOrdini[CODICE
ANKER],0)),"")</f>
        <v/>
      </c>
      <c r="M3938" s="347" t="s">
        <v>10545</v>
      </c>
      <c r="N3938" s="15" t="str">
        <f>IFERROR(INDEX(dbOrdini[ORDINE],MATCH(A3938,dbOrdini[CODICE
ANKER]*(dbOrdini[CODICE
SUPPLY]="GEN24"),0)),"")</f>
        <v/>
      </c>
      <c r="O3938" s="352" t="s">
        <v>8</v>
      </c>
      <c r="P3938" s="347" t="s">
        <v>8716</v>
      </c>
    </row>
    <row r="3939" spans="1:16">
      <c r="A3939" s="347" t="s">
        <v>29086</v>
      </c>
      <c r="B3939" s="348">
        <v>28</v>
      </c>
      <c r="C3939" s="347" t="s">
        <v>28152</v>
      </c>
      <c r="D3939" s="347" t="s">
        <v>29087</v>
      </c>
      <c r="E3939" s="347">
        <v>6</v>
      </c>
      <c r="F3939" s="347">
        <v>0.7</v>
      </c>
      <c r="G3939" s="347" t="s">
        <v>11</v>
      </c>
      <c r="H3939" s="349">
        <v>43</v>
      </c>
      <c r="I3939" s="350" t="s">
        <v>12</v>
      </c>
      <c r="J3939" s="351">
        <f t="shared" si="61"/>
        <v>309</v>
      </c>
      <c r="K3939" s="351">
        <v>51.5</v>
      </c>
      <c r="L3939" s="3" t="str">
        <f>IFERROR(INDEX(dbOrdini[PREZZO
VINOLUX],MATCH(A3939,dbOrdini[CODICE
ANKER],0)),"")</f>
        <v/>
      </c>
      <c r="M3939" s="347" t="s">
        <v>10554</v>
      </c>
      <c r="N3939" s="15" t="str">
        <f>IFERROR(INDEX(dbOrdini[ORDINE],MATCH(A3939,dbOrdini[CODICE
ANKER]*(dbOrdini[CODICE
SUPPLY]="GEN24"),0)),"")</f>
        <v/>
      </c>
      <c r="O3939" s="352" t="s">
        <v>8</v>
      </c>
      <c r="P3939" s="347" t="s">
        <v>29088</v>
      </c>
    </row>
    <row r="3940" spans="1:16">
      <c r="A3940" s="347" t="s">
        <v>8719</v>
      </c>
      <c r="B3940" s="348">
        <v>0</v>
      </c>
      <c r="C3940" s="347" t="s">
        <v>28152</v>
      </c>
      <c r="D3940" s="347" t="s">
        <v>8720</v>
      </c>
      <c r="E3940" s="347">
        <v>6</v>
      </c>
      <c r="F3940" s="347">
        <v>0.7</v>
      </c>
      <c r="G3940" s="347" t="s">
        <v>11</v>
      </c>
      <c r="H3940" s="349">
        <v>43</v>
      </c>
      <c r="I3940" s="350" t="s">
        <v>12</v>
      </c>
      <c r="J3940" s="351">
        <f t="shared" si="61"/>
        <v>450</v>
      </c>
      <c r="K3940" s="351">
        <v>75</v>
      </c>
      <c r="L3940" s="3" t="str">
        <f>IFERROR(INDEX(dbOrdini[PREZZO
VINOLUX],MATCH(A3940,dbOrdini[CODICE
ANKER],0)),"")</f>
        <v/>
      </c>
      <c r="M3940" s="347" t="s">
        <v>10536</v>
      </c>
      <c r="N3940" s="15" t="str">
        <f>IFERROR(INDEX(dbOrdini[ORDINE],MATCH(A3940,dbOrdini[CODICE
ANKER]*(dbOrdini[CODICE
SUPPLY]="GEN24"),0)),"")</f>
        <v/>
      </c>
      <c r="O3940" s="352" t="s">
        <v>8</v>
      </c>
      <c r="P3940" s="347" t="s">
        <v>8721</v>
      </c>
    </row>
    <row r="3941" spans="1:16">
      <c r="A3941" s="347" t="s">
        <v>10938</v>
      </c>
      <c r="B3941" s="348">
        <v>18</v>
      </c>
      <c r="C3941" s="347" t="s">
        <v>28152</v>
      </c>
      <c r="D3941" s="347" t="s">
        <v>10939</v>
      </c>
      <c r="E3941" s="347">
        <v>12</v>
      </c>
      <c r="F3941" s="347">
        <v>0.7</v>
      </c>
      <c r="G3941" s="347" t="s">
        <v>11</v>
      </c>
      <c r="H3941" s="349">
        <v>43</v>
      </c>
      <c r="I3941" s="350" t="s">
        <v>12</v>
      </c>
      <c r="J3941" s="351">
        <f t="shared" si="61"/>
        <v>222</v>
      </c>
      <c r="K3941" s="351">
        <v>18.5</v>
      </c>
      <c r="L3941" s="3" t="str">
        <f>IFERROR(INDEX(dbOrdini[PREZZO
VINOLUX],MATCH(A3941,dbOrdini[CODICE
ANKER],0)),"")</f>
        <v/>
      </c>
      <c r="M3941" s="347" t="s">
        <v>10541</v>
      </c>
      <c r="N3941" s="15" t="str">
        <f>IFERROR(INDEX(dbOrdini[ORDINE],MATCH(A3941,dbOrdini[CODICE
ANKER]*(dbOrdini[CODICE
SUPPLY]="GEN24"),0)),"")</f>
        <v/>
      </c>
      <c r="O3941" s="352" t="s">
        <v>8</v>
      </c>
      <c r="P3941" s="347" t="s">
        <v>12007</v>
      </c>
    </row>
    <row r="3942" spans="1:16">
      <c r="A3942" s="347" t="s">
        <v>8724</v>
      </c>
      <c r="B3942" s="348">
        <v>0</v>
      </c>
      <c r="C3942" s="347" t="s">
        <v>28152</v>
      </c>
      <c r="D3942" s="347" t="s">
        <v>8722</v>
      </c>
      <c r="E3942" s="347">
        <v>12</v>
      </c>
      <c r="F3942" s="347">
        <v>0.7</v>
      </c>
      <c r="G3942" s="347" t="s">
        <v>11</v>
      </c>
      <c r="H3942" s="349">
        <v>43</v>
      </c>
      <c r="I3942" s="350" t="s">
        <v>12</v>
      </c>
      <c r="J3942" s="351">
        <f t="shared" si="61"/>
        <v>402</v>
      </c>
      <c r="K3942" s="351">
        <v>33.5</v>
      </c>
      <c r="L3942" s="3" t="str">
        <f>IFERROR(INDEX(dbOrdini[PREZZO
VINOLUX],MATCH(A3942,dbOrdini[CODICE
ANKER],0)),"")</f>
        <v/>
      </c>
      <c r="M3942" s="347" t="s">
        <v>10554</v>
      </c>
      <c r="N3942" s="15" t="str">
        <f>IFERROR(INDEX(dbOrdini[ORDINE],MATCH(A3942,dbOrdini[CODICE
ANKER]*(dbOrdini[CODICE
SUPPLY]="GEN24"),0)),"")</f>
        <v/>
      </c>
      <c r="O3942" s="352" t="s">
        <v>8</v>
      </c>
      <c r="P3942" s="347" t="s">
        <v>8723</v>
      </c>
    </row>
    <row r="3943" spans="1:16">
      <c r="A3943" s="347" t="s">
        <v>8725</v>
      </c>
      <c r="B3943" s="348">
        <v>15</v>
      </c>
      <c r="C3943" s="347" t="s">
        <v>28152</v>
      </c>
      <c r="D3943" s="347" t="s">
        <v>8726</v>
      </c>
      <c r="E3943" s="347">
        <v>6</v>
      </c>
      <c r="F3943" s="347">
        <v>0.35</v>
      </c>
      <c r="G3943" s="347" t="s">
        <v>11</v>
      </c>
      <c r="H3943" s="349">
        <v>38</v>
      </c>
      <c r="I3943" s="350" t="s">
        <v>12</v>
      </c>
      <c r="J3943" s="351">
        <f t="shared" si="61"/>
        <v>26.700000000000003</v>
      </c>
      <c r="K3943" s="351">
        <v>4.45</v>
      </c>
      <c r="L3943" s="3" t="str">
        <f>IFERROR(INDEX(dbOrdini[PREZZO
VINOLUX],MATCH(A3943,dbOrdini[CODICE
ANKER],0)),"")</f>
        <v/>
      </c>
      <c r="M3943" s="347" t="s">
        <v>10531</v>
      </c>
      <c r="N3943" s="15" t="str">
        <f>IFERROR(INDEX(dbOrdini[ORDINE],MATCH(A3943,dbOrdini[CODICE
ANKER]*(dbOrdini[CODICE
SUPPLY]="GEN24"),0)),"")</f>
        <v/>
      </c>
      <c r="O3943" s="352" t="s">
        <v>8</v>
      </c>
      <c r="P3943" s="347" t="s">
        <v>8727</v>
      </c>
    </row>
    <row r="3944" spans="1:16">
      <c r="A3944" s="347" t="s">
        <v>8728</v>
      </c>
      <c r="B3944" s="348">
        <v>0</v>
      </c>
      <c r="C3944" s="347" t="s">
        <v>28152</v>
      </c>
      <c r="D3944" s="347" t="s">
        <v>8729</v>
      </c>
      <c r="E3944" s="347">
        <v>12</v>
      </c>
      <c r="F3944" s="347">
        <v>0.05</v>
      </c>
      <c r="G3944" s="347" t="s">
        <v>11</v>
      </c>
      <c r="H3944" s="349">
        <v>38</v>
      </c>
      <c r="I3944" s="350" t="s">
        <v>12</v>
      </c>
      <c r="J3944" s="351">
        <f t="shared" si="61"/>
        <v>17.399999999999999</v>
      </c>
      <c r="K3944" s="351">
        <v>1.45</v>
      </c>
      <c r="L3944" s="3" t="str">
        <f>IFERROR(INDEX(dbOrdini[PREZZO
VINOLUX],MATCH(A3944,dbOrdini[CODICE
ANKER],0)),"")</f>
        <v/>
      </c>
      <c r="M3944" s="347" t="s">
        <v>10531</v>
      </c>
      <c r="N3944" s="15" t="str">
        <f>IFERROR(INDEX(dbOrdini[ORDINE],MATCH(A3944,dbOrdini[CODICE
ANKER]*(dbOrdini[CODICE
SUPPLY]="GEN24"),0)),"")</f>
        <v/>
      </c>
      <c r="O3944" s="352" t="s">
        <v>8</v>
      </c>
      <c r="P3944" s="347" t="s">
        <v>8730</v>
      </c>
    </row>
    <row r="3945" spans="1:16">
      <c r="A3945" s="347" t="s">
        <v>29089</v>
      </c>
      <c r="B3945" s="348">
        <v>156</v>
      </c>
      <c r="C3945" s="347" t="s">
        <v>28152</v>
      </c>
      <c r="D3945" s="347" t="s">
        <v>8731</v>
      </c>
      <c r="E3945" s="347">
        <v>6</v>
      </c>
      <c r="F3945" s="347">
        <v>0.5</v>
      </c>
      <c r="G3945" s="347" t="s">
        <v>11</v>
      </c>
      <c r="H3945" s="349">
        <v>38</v>
      </c>
      <c r="I3945" s="350" t="s">
        <v>12</v>
      </c>
      <c r="J3945" s="351">
        <f t="shared" si="61"/>
        <v>30.599999999999998</v>
      </c>
      <c r="K3945" s="351">
        <v>5.0999999999999996</v>
      </c>
      <c r="L3945" s="3" t="str">
        <f>IFERROR(INDEX(dbOrdini[PREZZO
VINOLUX],MATCH(A3945,dbOrdini[CODICE
ANKER],0)),"")</f>
        <v/>
      </c>
      <c r="M3945" s="347" t="s">
        <v>10531</v>
      </c>
      <c r="N3945" s="15" t="str">
        <f>IFERROR(INDEX(dbOrdini[ORDINE],MATCH(A3945,dbOrdini[CODICE
ANKER]*(dbOrdini[CODICE
SUPPLY]="GEN24"),0)),"")</f>
        <v/>
      </c>
      <c r="O3945" s="352" t="s">
        <v>8</v>
      </c>
      <c r="P3945" s="347" t="s">
        <v>29090</v>
      </c>
    </row>
    <row r="3946" spans="1:16">
      <c r="A3946" s="347" t="s">
        <v>8732</v>
      </c>
      <c r="B3946" s="348">
        <v>2847</v>
      </c>
      <c r="C3946" s="347" t="s">
        <v>28152</v>
      </c>
      <c r="D3946" s="347" t="s">
        <v>8731</v>
      </c>
      <c r="E3946" s="347">
        <v>6</v>
      </c>
      <c r="F3946" s="347">
        <v>0.7</v>
      </c>
      <c r="G3946" s="347" t="s">
        <v>11</v>
      </c>
      <c r="H3946" s="349">
        <v>38</v>
      </c>
      <c r="I3946" s="350" t="s">
        <v>12</v>
      </c>
      <c r="J3946" s="351">
        <f t="shared" si="61"/>
        <v>34.5</v>
      </c>
      <c r="K3946" s="351">
        <v>5.75</v>
      </c>
      <c r="L3946" s="3" t="str">
        <f>IFERROR(INDEX(dbOrdini[PREZZO
VINOLUX],MATCH(A3946,dbOrdini[CODICE
ANKER],0)),"")</f>
        <v/>
      </c>
      <c r="M3946" s="347" t="s">
        <v>10531</v>
      </c>
      <c r="N3946" s="15" t="str">
        <f>IFERROR(INDEX(dbOrdini[ORDINE],MATCH(A3946,dbOrdini[CODICE
ANKER]*(dbOrdini[CODICE
SUPPLY]="GEN24"),0)),"")</f>
        <v/>
      </c>
      <c r="O3946" s="352" t="s">
        <v>8</v>
      </c>
      <c r="P3946" s="347" t="s">
        <v>8733</v>
      </c>
    </row>
    <row r="3947" spans="1:16">
      <c r="A3947" s="347" t="s">
        <v>8735</v>
      </c>
      <c r="B3947" s="348">
        <v>266</v>
      </c>
      <c r="C3947" s="347" t="s">
        <v>28152</v>
      </c>
      <c r="D3947" s="347" t="s">
        <v>8736</v>
      </c>
      <c r="E3947" s="347">
        <v>6</v>
      </c>
      <c r="F3947" s="347">
        <v>1</v>
      </c>
      <c r="G3947" s="347" t="s">
        <v>11</v>
      </c>
      <c r="H3947" s="349">
        <v>38</v>
      </c>
      <c r="I3947" s="350" t="s">
        <v>12</v>
      </c>
      <c r="J3947" s="351">
        <f t="shared" si="61"/>
        <v>42.900000000000006</v>
      </c>
      <c r="K3947" s="351">
        <v>7.15</v>
      </c>
      <c r="L3947" s="3" t="str">
        <f>IFERROR(INDEX(dbOrdini[PREZZO
VINOLUX],MATCH(A3947,dbOrdini[CODICE
ANKER],0)),"")</f>
        <v/>
      </c>
      <c r="M3947" s="347" t="s">
        <v>10531</v>
      </c>
      <c r="N3947" s="15" t="str">
        <f>IFERROR(INDEX(dbOrdini[ORDINE],MATCH(A3947,dbOrdini[CODICE
ANKER]*(dbOrdini[CODICE
SUPPLY]="GEN24"),0)),"")</f>
        <v/>
      </c>
      <c r="O3947" s="352" t="s">
        <v>8</v>
      </c>
      <c r="P3947" s="347" t="s">
        <v>8734</v>
      </c>
    </row>
    <row r="3948" spans="1:16">
      <c r="A3948" s="347" t="s">
        <v>10940</v>
      </c>
      <c r="B3948" s="348">
        <v>0</v>
      </c>
      <c r="C3948" s="347" t="s">
        <v>28152</v>
      </c>
      <c r="D3948" s="347" t="s">
        <v>10941</v>
      </c>
      <c r="E3948" s="347">
        <v>12</v>
      </c>
      <c r="F3948" s="347">
        <v>0.05</v>
      </c>
      <c r="G3948" s="347" t="s">
        <v>11</v>
      </c>
      <c r="H3948" s="349">
        <v>38</v>
      </c>
      <c r="I3948" s="350" t="s">
        <v>12</v>
      </c>
      <c r="J3948" s="351">
        <f t="shared" si="61"/>
        <v>18</v>
      </c>
      <c r="K3948" s="351">
        <v>1.5</v>
      </c>
      <c r="L3948" s="3" t="str">
        <f>IFERROR(INDEX(dbOrdini[PREZZO
VINOLUX],MATCH(A3948,dbOrdini[CODICE
ANKER],0)),"")</f>
        <v/>
      </c>
      <c r="M3948" s="347" t="s">
        <v>10531</v>
      </c>
      <c r="N3948" s="15" t="str">
        <f>IFERROR(INDEX(dbOrdini[ORDINE],MATCH(A3948,dbOrdini[CODICE
ANKER]*(dbOrdini[CODICE
SUPPLY]="GEN24"),0)),"")</f>
        <v/>
      </c>
      <c r="O3948" s="352" t="s">
        <v>8</v>
      </c>
      <c r="P3948" s="347" t="s">
        <v>12008</v>
      </c>
    </row>
    <row r="3949" spans="1:16">
      <c r="A3949" s="347" t="s">
        <v>8740</v>
      </c>
      <c r="B3949" s="348">
        <v>2488</v>
      </c>
      <c r="C3949" s="347" t="s">
        <v>28152</v>
      </c>
      <c r="D3949" s="347" t="s">
        <v>8737</v>
      </c>
      <c r="E3949" s="347">
        <v>6</v>
      </c>
      <c r="F3949" s="347">
        <v>0.7</v>
      </c>
      <c r="G3949" s="347" t="s">
        <v>11</v>
      </c>
      <c r="H3949" s="349">
        <v>38</v>
      </c>
      <c r="I3949" s="350" t="s">
        <v>12</v>
      </c>
      <c r="J3949" s="351">
        <f t="shared" si="61"/>
        <v>36.900000000000006</v>
      </c>
      <c r="K3949" s="351">
        <v>6.15</v>
      </c>
      <c r="L3949" s="3" t="str">
        <f>IFERROR(INDEX(dbOrdini[PREZZO
VINOLUX],MATCH(A3949,dbOrdini[CODICE
ANKER],0)),"")</f>
        <v/>
      </c>
      <c r="M3949" s="347" t="s">
        <v>10531</v>
      </c>
      <c r="N3949" s="15" t="str">
        <f>IFERROR(INDEX(dbOrdini[ORDINE],MATCH(A3949,dbOrdini[CODICE
ANKER]*(dbOrdini[CODICE
SUPPLY]="GEN24"),0)),"")</f>
        <v/>
      </c>
      <c r="O3949" s="352" t="s">
        <v>8</v>
      </c>
      <c r="P3949" s="347" t="s">
        <v>8741</v>
      </c>
    </row>
    <row r="3950" spans="1:16">
      <c r="A3950" s="347" t="s">
        <v>8738</v>
      </c>
      <c r="B3950" s="348">
        <v>0</v>
      </c>
      <c r="C3950" s="347" t="s">
        <v>28152</v>
      </c>
      <c r="D3950" s="347" t="s">
        <v>8737</v>
      </c>
      <c r="E3950" s="347">
        <v>6</v>
      </c>
      <c r="F3950" s="347">
        <v>0.5</v>
      </c>
      <c r="G3950" s="347" t="s">
        <v>11</v>
      </c>
      <c r="H3950" s="349">
        <v>38</v>
      </c>
      <c r="I3950" s="350" t="s">
        <v>12</v>
      </c>
      <c r="J3950" s="351">
        <f t="shared" si="61"/>
        <v>30.599999999999998</v>
      </c>
      <c r="K3950" s="351">
        <v>5.0999999999999996</v>
      </c>
      <c r="L3950" s="3" t="str">
        <f>IFERROR(INDEX(dbOrdini[PREZZO
VINOLUX],MATCH(A3950,dbOrdini[CODICE
ANKER],0)),"")</f>
        <v/>
      </c>
      <c r="M3950" s="347" t="s">
        <v>10531</v>
      </c>
      <c r="N3950" s="15" t="str">
        <f>IFERROR(INDEX(dbOrdini[ORDINE],MATCH(A3950,dbOrdini[CODICE
ANKER]*(dbOrdini[CODICE
SUPPLY]="GEN24"),0)),"")</f>
        <v/>
      </c>
      <c r="O3950" s="352" t="s">
        <v>8</v>
      </c>
      <c r="P3950" s="347" t="s">
        <v>8739</v>
      </c>
    </row>
    <row r="3951" spans="1:16">
      <c r="A3951" s="347" t="s">
        <v>8742</v>
      </c>
      <c r="B3951" s="348">
        <v>278</v>
      </c>
      <c r="C3951" s="347" t="s">
        <v>28152</v>
      </c>
      <c r="D3951" s="347" t="s">
        <v>8743</v>
      </c>
      <c r="E3951" s="347">
        <v>6</v>
      </c>
      <c r="F3951" s="347">
        <v>1</v>
      </c>
      <c r="G3951" s="347" t="s">
        <v>11</v>
      </c>
      <c r="H3951" s="349">
        <v>38</v>
      </c>
      <c r="I3951" s="350" t="s">
        <v>12</v>
      </c>
      <c r="J3951" s="351">
        <f t="shared" si="61"/>
        <v>42.900000000000006</v>
      </c>
      <c r="K3951" s="351">
        <v>7.15</v>
      </c>
      <c r="L3951" s="3" t="str">
        <f>IFERROR(INDEX(dbOrdini[PREZZO
VINOLUX],MATCH(A3951,dbOrdini[CODICE
ANKER],0)),"")</f>
        <v/>
      </c>
      <c r="M3951" s="347" t="s">
        <v>10531</v>
      </c>
      <c r="N3951" s="15" t="str">
        <f>IFERROR(INDEX(dbOrdini[ORDINE],MATCH(A3951,dbOrdini[CODICE
ANKER]*(dbOrdini[CODICE
SUPPLY]="GEN24"),0)),"")</f>
        <v/>
      </c>
      <c r="O3951" s="352" t="s">
        <v>8</v>
      </c>
      <c r="P3951" s="347" t="s">
        <v>8744</v>
      </c>
    </row>
    <row r="3952" spans="1:16">
      <c r="A3952" s="347" t="s">
        <v>8748</v>
      </c>
      <c r="B3952" s="348">
        <v>80</v>
      </c>
      <c r="C3952" s="347" t="s">
        <v>28152</v>
      </c>
      <c r="D3952" s="347" t="s">
        <v>8746</v>
      </c>
      <c r="E3952" s="347">
        <v>6</v>
      </c>
      <c r="F3952" s="347">
        <v>0.7</v>
      </c>
      <c r="G3952" s="347" t="s">
        <v>11</v>
      </c>
      <c r="H3952" s="349">
        <v>43</v>
      </c>
      <c r="I3952" s="350" t="s">
        <v>12</v>
      </c>
      <c r="J3952" s="351">
        <f t="shared" si="61"/>
        <v>109.5</v>
      </c>
      <c r="K3952" s="351">
        <v>18.25</v>
      </c>
      <c r="L3952" s="3" t="str">
        <f>IFERROR(INDEX(dbOrdini[PREZZO
VINOLUX],MATCH(A3952,dbOrdini[CODICE
ANKER],0)),"")</f>
        <v/>
      </c>
      <c r="M3952" s="347" t="s">
        <v>10537</v>
      </c>
      <c r="N3952" s="15" t="str">
        <f>IFERROR(INDEX(dbOrdini[ORDINE],MATCH(A3952,dbOrdini[CODICE
ANKER]*(dbOrdini[CODICE
SUPPLY]="GEN24"),0)),"")</f>
        <v/>
      </c>
      <c r="O3952" s="352" t="s">
        <v>8</v>
      </c>
      <c r="P3952" s="347" t="s">
        <v>8749</v>
      </c>
    </row>
    <row r="3953" spans="1:16">
      <c r="A3953" s="347" t="s">
        <v>8745</v>
      </c>
      <c r="B3953" s="348">
        <v>0</v>
      </c>
      <c r="C3953" s="347" t="s">
        <v>28152</v>
      </c>
      <c r="D3953" s="347" t="s">
        <v>8746</v>
      </c>
      <c r="E3953" s="347">
        <v>12</v>
      </c>
      <c r="F3953" s="347">
        <v>0.05</v>
      </c>
      <c r="G3953" s="347" t="s">
        <v>11</v>
      </c>
      <c r="H3953" s="349">
        <v>43</v>
      </c>
      <c r="I3953" s="350" t="s">
        <v>12</v>
      </c>
      <c r="J3953" s="351">
        <f t="shared" si="61"/>
        <v>28.799999999999997</v>
      </c>
      <c r="K3953" s="351">
        <v>2.4</v>
      </c>
      <c r="L3953" s="3" t="str">
        <f>IFERROR(INDEX(dbOrdini[PREZZO
VINOLUX],MATCH(A3953,dbOrdini[CODICE
ANKER],0)),"")</f>
        <v/>
      </c>
      <c r="M3953" s="347" t="s">
        <v>10537</v>
      </c>
      <c r="N3953" s="15" t="str">
        <f>IFERROR(INDEX(dbOrdini[ORDINE],MATCH(A3953,dbOrdini[CODICE
ANKER]*(dbOrdini[CODICE
SUPPLY]="GEN24"),0)),"")</f>
        <v/>
      </c>
      <c r="O3953" s="352" t="s">
        <v>8</v>
      </c>
      <c r="P3953" s="347" t="s">
        <v>8747</v>
      </c>
    </row>
    <row r="3954" spans="1:16">
      <c r="A3954" s="347" t="s">
        <v>8750</v>
      </c>
      <c r="B3954" s="348">
        <v>0</v>
      </c>
      <c r="C3954" s="347" t="s">
        <v>28152</v>
      </c>
      <c r="D3954" s="347" t="s">
        <v>8751</v>
      </c>
      <c r="E3954" s="347">
        <v>6</v>
      </c>
      <c r="F3954" s="347">
        <v>0.7</v>
      </c>
      <c r="G3954" s="347" t="s">
        <v>11</v>
      </c>
      <c r="H3954" s="349">
        <v>43</v>
      </c>
      <c r="I3954" s="350" t="s">
        <v>12</v>
      </c>
      <c r="J3954" s="351">
        <f t="shared" si="61"/>
        <v>122.39999999999999</v>
      </c>
      <c r="K3954" s="351">
        <v>20.399999999999999</v>
      </c>
      <c r="L3954" s="3" t="str">
        <f>IFERROR(INDEX(dbOrdini[PREZZO
VINOLUX],MATCH(A3954,dbOrdini[CODICE
ANKER],0)),"")</f>
        <v/>
      </c>
      <c r="M3954" s="347" t="s">
        <v>10537</v>
      </c>
      <c r="N3954" s="15" t="str">
        <f>IFERROR(INDEX(dbOrdini[ORDINE],MATCH(A3954,dbOrdini[CODICE
ANKER]*(dbOrdini[CODICE
SUPPLY]="GEN24"),0)),"")</f>
        <v/>
      </c>
      <c r="O3954" s="352" t="s">
        <v>8</v>
      </c>
      <c r="P3954" s="347" t="s">
        <v>8752</v>
      </c>
    </row>
    <row r="3955" spans="1:16">
      <c r="A3955" s="347" t="s">
        <v>8753</v>
      </c>
      <c r="B3955" s="348">
        <v>13</v>
      </c>
      <c r="C3955" s="347" t="s">
        <v>28152</v>
      </c>
      <c r="D3955" s="347" t="s">
        <v>8754</v>
      </c>
      <c r="E3955" s="347">
        <v>6</v>
      </c>
      <c r="F3955" s="347">
        <v>0.7</v>
      </c>
      <c r="G3955" s="347" t="s">
        <v>11</v>
      </c>
      <c r="H3955" s="349">
        <v>40.4</v>
      </c>
      <c r="I3955" s="350" t="s">
        <v>12</v>
      </c>
      <c r="J3955" s="351">
        <f t="shared" si="61"/>
        <v>75</v>
      </c>
      <c r="K3955" s="351">
        <v>12.5</v>
      </c>
      <c r="L3955" s="3" t="str">
        <f>IFERROR(INDEX(dbOrdini[PREZZO
VINOLUX],MATCH(A3955,dbOrdini[CODICE
ANKER],0)),"")</f>
        <v/>
      </c>
      <c r="M3955" s="347" t="s">
        <v>10537</v>
      </c>
      <c r="N3955" s="15" t="str">
        <f>IFERROR(INDEX(dbOrdini[ORDINE],MATCH(A3955,dbOrdini[CODICE
ANKER]*(dbOrdini[CODICE
SUPPLY]="GEN24"),0)),"")</f>
        <v/>
      </c>
      <c r="O3955" s="352" t="s">
        <v>8</v>
      </c>
      <c r="P3955" s="347" t="s">
        <v>8755</v>
      </c>
    </row>
    <row r="3956" spans="1:16">
      <c r="A3956" s="347" t="s">
        <v>8756</v>
      </c>
      <c r="B3956" s="348">
        <v>0</v>
      </c>
      <c r="C3956" s="347" t="s">
        <v>28152</v>
      </c>
      <c r="D3956" s="347" t="s">
        <v>8757</v>
      </c>
      <c r="E3956" s="347">
        <v>6</v>
      </c>
      <c r="F3956" s="347">
        <v>0.7</v>
      </c>
      <c r="G3956" s="347" t="s">
        <v>11</v>
      </c>
      <c r="H3956" s="349">
        <v>41.6</v>
      </c>
      <c r="I3956" s="350" t="s">
        <v>12</v>
      </c>
      <c r="J3956" s="351">
        <f t="shared" si="61"/>
        <v>81</v>
      </c>
      <c r="K3956" s="351">
        <v>13.5</v>
      </c>
      <c r="L3956" s="3" t="str">
        <f>IFERROR(INDEX(dbOrdini[PREZZO
VINOLUX],MATCH(A3956,dbOrdini[CODICE
ANKER],0)),"")</f>
        <v/>
      </c>
      <c r="M3956" s="347" t="s">
        <v>10537</v>
      </c>
      <c r="N3956" s="15" t="str">
        <f>IFERROR(INDEX(dbOrdini[ORDINE],MATCH(A3956,dbOrdini[CODICE
ANKER]*(dbOrdini[CODICE
SUPPLY]="GEN24"),0)),"")</f>
        <v/>
      </c>
      <c r="O3956" s="352" t="s">
        <v>8</v>
      </c>
      <c r="P3956" s="347" t="s">
        <v>8758</v>
      </c>
    </row>
    <row r="3957" spans="1:16">
      <c r="A3957" s="347" t="s">
        <v>8759</v>
      </c>
      <c r="B3957" s="348">
        <v>14</v>
      </c>
      <c r="C3957" s="347" t="s">
        <v>28152</v>
      </c>
      <c r="D3957" s="347" t="s">
        <v>8760</v>
      </c>
      <c r="E3957" s="347">
        <v>6</v>
      </c>
      <c r="F3957" s="347">
        <v>0.5</v>
      </c>
      <c r="G3957" s="347" t="s">
        <v>11</v>
      </c>
      <c r="H3957" s="349">
        <v>29</v>
      </c>
      <c r="I3957" s="350" t="s">
        <v>12</v>
      </c>
      <c r="J3957" s="351">
        <f t="shared" si="61"/>
        <v>123</v>
      </c>
      <c r="K3957" s="351">
        <v>20.5</v>
      </c>
      <c r="L3957" s="3" t="str">
        <f>IFERROR(INDEX(dbOrdini[PREZZO
VINOLUX],MATCH(A3957,dbOrdini[CODICE
ANKER],0)),"")</f>
        <v/>
      </c>
      <c r="M3957" s="347" t="s">
        <v>10555</v>
      </c>
      <c r="N3957" s="15" t="str">
        <f>IFERROR(INDEX(dbOrdini[ORDINE],MATCH(A3957,dbOrdini[CODICE
ANKER]*(dbOrdini[CODICE
SUPPLY]="GEN24"),0)),"")</f>
        <v/>
      </c>
      <c r="O3957" s="352" t="s">
        <v>8</v>
      </c>
      <c r="P3957" s="347" t="s">
        <v>8761</v>
      </c>
    </row>
    <row r="3958" spans="1:16">
      <c r="A3958" s="347" t="s">
        <v>29091</v>
      </c>
      <c r="B3958" s="348">
        <v>0</v>
      </c>
      <c r="C3958" s="347" t="s">
        <v>28152</v>
      </c>
      <c r="D3958" s="347" t="s">
        <v>29092</v>
      </c>
      <c r="E3958" s="347">
        <v>6</v>
      </c>
      <c r="F3958" s="347">
        <v>0.7</v>
      </c>
      <c r="G3958" s="347" t="s">
        <v>11</v>
      </c>
      <c r="H3958" s="349">
        <v>40</v>
      </c>
      <c r="I3958" s="350" t="s">
        <v>12</v>
      </c>
      <c r="J3958" s="351">
        <f t="shared" si="61"/>
        <v>124.19999999999999</v>
      </c>
      <c r="K3958" s="351">
        <v>20.7</v>
      </c>
      <c r="L3958" s="3" t="str">
        <f>IFERROR(INDEX(dbOrdini[PREZZO
VINOLUX],MATCH(A3958,dbOrdini[CODICE
ANKER],0)),"")</f>
        <v/>
      </c>
      <c r="M3958" s="347" t="s">
        <v>10533</v>
      </c>
      <c r="N3958" s="15" t="str">
        <f>IFERROR(INDEX(dbOrdini[ORDINE],MATCH(A3958,dbOrdini[CODICE
ANKER]*(dbOrdini[CODICE
SUPPLY]="GEN24"),0)),"")</f>
        <v/>
      </c>
      <c r="O3958" s="352" t="s">
        <v>8</v>
      </c>
      <c r="P3958" s="347" t="s">
        <v>29093</v>
      </c>
    </row>
    <row r="3959" spans="1:16">
      <c r="A3959" s="347" t="s">
        <v>12009</v>
      </c>
      <c r="B3959" s="348">
        <v>47</v>
      </c>
      <c r="C3959" s="347" t="s">
        <v>28152</v>
      </c>
      <c r="D3959" s="347" t="s">
        <v>12010</v>
      </c>
      <c r="E3959" s="347">
        <v>6</v>
      </c>
      <c r="F3959" s="347">
        <v>0.7</v>
      </c>
      <c r="G3959" s="347" t="s">
        <v>11</v>
      </c>
      <c r="H3959" s="349">
        <v>40</v>
      </c>
      <c r="I3959" s="350" t="s">
        <v>12</v>
      </c>
      <c r="J3959" s="351">
        <f t="shared" si="61"/>
        <v>135</v>
      </c>
      <c r="K3959" s="351">
        <v>22.5</v>
      </c>
      <c r="L3959" s="3" t="str">
        <f>IFERROR(INDEX(dbOrdini[PREZZO
VINOLUX],MATCH(A3959,dbOrdini[CODICE
ANKER],0)),"")</f>
        <v/>
      </c>
      <c r="M3959" t="s">
        <v>16</v>
      </c>
      <c r="N3959" s="15" t="str">
        <f>IFERROR(INDEX(dbOrdini[ORDINE],MATCH(A3959,dbOrdini[CODICE
ANKER]*(dbOrdini[CODICE
SUPPLY]="GEN24"),0)),"")</f>
        <v/>
      </c>
      <c r="O3959" s="352" t="s">
        <v>8</v>
      </c>
      <c r="P3959" s="347" t="s">
        <v>12011</v>
      </c>
    </row>
    <row r="3960" spans="1:16">
      <c r="A3960" s="347" t="s">
        <v>8762</v>
      </c>
      <c r="B3960" s="348">
        <v>582</v>
      </c>
      <c r="C3960" s="347" t="s">
        <v>28152</v>
      </c>
      <c r="D3960" s="347" t="s">
        <v>8763</v>
      </c>
      <c r="E3960" s="347">
        <v>6</v>
      </c>
      <c r="F3960" s="347">
        <v>0.7</v>
      </c>
      <c r="G3960" s="347" t="s">
        <v>11</v>
      </c>
      <c r="H3960" s="349">
        <v>40</v>
      </c>
      <c r="I3960" s="350" t="s">
        <v>12</v>
      </c>
      <c r="J3960" s="351">
        <f t="shared" si="61"/>
        <v>131.69999999999999</v>
      </c>
      <c r="K3960" s="351">
        <v>21.95</v>
      </c>
      <c r="L3960" s="3" t="str">
        <f>IFERROR(INDEX(dbOrdini[PREZZO
VINOLUX],MATCH(A3960,dbOrdini[CODICE
ANKER],0)),"")</f>
        <v/>
      </c>
      <c r="M3960" s="347" t="s">
        <v>10537</v>
      </c>
      <c r="N3960" s="15" t="str">
        <f>IFERROR(INDEX(dbOrdini[ORDINE],MATCH(A3960,dbOrdini[CODICE
ANKER]*(dbOrdini[CODICE
SUPPLY]="GEN24"),0)),"")</f>
        <v/>
      </c>
      <c r="O3960" s="352" t="s">
        <v>8</v>
      </c>
      <c r="P3960" s="347" t="s">
        <v>8764</v>
      </c>
    </row>
    <row r="3961" spans="1:16">
      <c r="A3961" s="347" t="s">
        <v>12012</v>
      </c>
      <c r="B3961" s="348">
        <v>13</v>
      </c>
      <c r="C3961" s="347" t="s">
        <v>28152</v>
      </c>
      <c r="D3961" s="347" t="s">
        <v>8765</v>
      </c>
      <c r="E3961" s="347">
        <v>6</v>
      </c>
      <c r="F3961" s="347">
        <v>0.7</v>
      </c>
      <c r="G3961" s="347" t="s">
        <v>11</v>
      </c>
      <c r="H3961" s="349">
        <v>40</v>
      </c>
      <c r="I3961" s="350" t="s">
        <v>12</v>
      </c>
      <c r="J3961" s="351">
        <f t="shared" si="61"/>
        <v>215.70000000000002</v>
      </c>
      <c r="K3961" s="351">
        <v>35.950000000000003</v>
      </c>
      <c r="L3961" s="3" t="str">
        <f>IFERROR(INDEX(dbOrdini[PREZZO
VINOLUX],MATCH(A3961,dbOrdini[CODICE
ANKER],0)),"")</f>
        <v/>
      </c>
      <c r="M3961" s="347" t="s">
        <v>10543</v>
      </c>
      <c r="N3961" s="15" t="str">
        <f>IFERROR(INDEX(dbOrdini[ORDINE],MATCH(A3961,dbOrdini[CODICE
ANKER]*(dbOrdini[CODICE
SUPPLY]="GEN24"),0)),"")</f>
        <v/>
      </c>
      <c r="O3961" s="352" t="s">
        <v>8</v>
      </c>
      <c r="P3961" s="347" t="s">
        <v>12013</v>
      </c>
    </row>
    <row r="3962" spans="1:16">
      <c r="A3962" s="347" t="s">
        <v>29094</v>
      </c>
      <c r="B3962" s="348">
        <v>0</v>
      </c>
      <c r="C3962" s="347" t="s">
        <v>28152</v>
      </c>
      <c r="D3962" s="347" t="s">
        <v>8765</v>
      </c>
      <c r="E3962" s="347">
        <v>10</v>
      </c>
      <c r="F3962" s="347">
        <v>0.7</v>
      </c>
      <c r="G3962" s="347" t="s">
        <v>11</v>
      </c>
      <c r="H3962" s="349">
        <v>40</v>
      </c>
      <c r="I3962" s="350" t="s">
        <v>12</v>
      </c>
      <c r="J3962" s="351">
        <f t="shared" si="61"/>
        <v>359.5</v>
      </c>
      <c r="K3962" s="351">
        <v>35.950000000000003</v>
      </c>
      <c r="L3962" s="3" t="str">
        <f>IFERROR(INDEX(dbOrdini[PREZZO
VINOLUX],MATCH(A3962,dbOrdini[CODICE
ANKER],0)),"")</f>
        <v/>
      </c>
      <c r="M3962" s="347" t="s">
        <v>10543</v>
      </c>
      <c r="N3962" s="15" t="str">
        <f>IFERROR(INDEX(dbOrdini[ORDINE],MATCH(A3962,dbOrdini[CODICE
ANKER]*(dbOrdini[CODICE
SUPPLY]="GEN24"),0)),"")</f>
        <v/>
      </c>
      <c r="O3962" s="352" t="s">
        <v>8</v>
      </c>
      <c r="P3962" s="347" t="s">
        <v>16</v>
      </c>
    </row>
    <row r="3963" spans="1:16">
      <c r="A3963" s="347" t="s">
        <v>8766</v>
      </c>
      <c r="B3963" s="348">
        <v>24</v>
      </c>
      <c r="C3963" s="347" t="s">
        <v>28152</v>
      </c>
      <c r="D3963" s="347" t="s">
        <v>8767</v>
      </c>
      <c r="E3963" s="347">
        <v>5</v>
      </c>
      <c r="F3963" s="347">
        <v>0.7</v>
      </c>
      <c r="G3963" s="347" t="s">
        <v>11</v>
      </c>
      <c r="H3963" s="349">
        <v>40</v>
      </c>
      <c r="I3963" s="350" t="s">
        <v>12</v>
      </c>
      <c r="J3963" s="351">
        <f t="shared" si="61"/>
        <v>324.75</v>
      </c>
      <c r="K3963" s="351">
        <v>64.95</v>
      </c>
      <c r="L3963" s="3" t="str">
        <f>IFERROR(INDEX(dbOrdini[PREZZO
VINOLUX],MATCH(A3963,dbOrdini[CODICE
ANKER],0)),"")</f>
        <v/>
      </c>
      <c r="M3963" s="347" t="s">
        <v>10543</v>
      </c>
      <c r="N3963" s="15" t="str">
        <f>IFERROR(INDEX(dbOrdini[ORDINE],MATCH(A3963,dbOrdini[CODICE
ANKER]*(dbOrdini[CODICE
SUPPLY]="GEN24"),0)),"")</f>
        <v/>
      </c>
      <c r="O3963" s="352" t="s">
        <v>8</v>
      </c>
      <c r="P3963" s="347" t="s">
        <v>12014</v>
      </c>
    </row>
    <row r="3964" spans="1:16">
      <c r="A3964" s="347" t="s">
        <v>8768</v>
      </c>
      <c r="B3964" s="348">
        <v>0</v>
      </c>
      <c r="C3964" s="347" t="s">
        <v>28152</v>
      </c>
      <c r="D3964" s="347" t="s">
        <v>8769</v>
      </c>
      <c r="E3964" s="347">
        <v>6</v>
      </c>
      <c r="F3964" s="347">
        <v>1</v>
      </c>
      <c r="G3964" s="347" t="s">
        <v>11</v>
      </c>
      <c r="H3964" s="349">
        <v>40</v>
      </c>
      <c r="I3964" s="350" t="s">
        <v>12</v>
      </c>
      <c r="J3964" s="351">
        <f t="shared" si="61"/>
        <v>25.799999999999997</v>
      </c>
      <c r="K3964" s="351">
        <v>4.3</v>
      </c>
      <c r="L3964" s="3" t="str">
        <f>IFERROR(INDEX(dbOrdini[PREZZO
VINOLUX],MATCH(A3964,dbOrdini[CODICE
ANKER],0)),"")</f>
        <v/>
      </c>
      <c r="M3964" s="347" t="s">
        <v>10541</v>
      </c>
      <c r="N3964" s="15" t="str">
        <f>IFERROR(INDEX(dbOrdini[ORDINE],MATCH(A3964,dbOrdini[CODICE
ANKER]*(dbOrdini[CODICE
SUPPLY]="GEN24"),0)),"")</f>
        <v/>
      </c>
      <c r="O3964" s="352" t="s">
        <v>8</v>
      </c>
      <c r="P3964" s="347" t="s">
        <v>8770</v>
      </c>
    </row>
    <row r="3965" spans="1:16">
      <c r="A3965" s="347" t="s">
        <v>8771</v>
      </c>
      <c r="B3965" s="348">
        <v>36</v>
      </c>
      <c r="C3965" s="347" t="s">
        <v>28152</v>
      </c>
      <c r="D3965" s="347" t="s">
        <v>8772</v>
      </c>
      <c r="E3965" s="347">
        <v>12</v>
      </c>
      <c r="F3965" s="347">
        <v>0.25</v>
      </c>
      <c r="G3965" s="347" t="s">
        <v>11</v>
      </c>
      <c r="H3965" s="349">
        <v>0</v>
      </c>
      <c r="I3965" s="350" t="s">
        <v>12</v>
      </c>
      <c r="J3965" s="351">
        <f t="shared" si="61"/>
        <v>12.600000000000001</v>
      </c>
      <c r="K3965" s="351">
        <v>1.05</v>
      </c>
      <c r="L3965" s="3" t="str">
        <f>IFERROR(INDEX(dbOrdini[PREZZO
VINOLUX],MATCH(A3965,dbOrdini[CODICE
ANKER],0)),"")</f>
        <v/>
      </c>
      <c r="M3965" s="347" t="s">
        <v>28382</v>
      </c>
      <c r="N3965" s="15" t="str">
        <f>IFERROR(INDEX(dbOrdini[ORDINE],MATCH(A3965,dbOrdini[CODICE
ANKER]*(dbOrdini[CODICE
SUPPLY]="GEN24"),0)),"")</f>
        <v/>
      </c>
      <c r="O3965" s="352" t="s">
        <v>8</v>
      </c>
      <c r="P3965" s="347" t="s">
        <v>8773</v>
      </c>
    </row>
    <row r="3966" spans="1:16">
      <c r="A3966" s="347" t="s">
        <v>29095</v>
      </c>
      <c r="B3966" s="348">
        <v>0</v>
      </c>
      <c r="C3966" s="347" t="s">
        <v>28152</v>
      </c>
      <c r="D3966" s="347" t="s">
        <v>29096</v>
      </c>
      <c r="E3966" s="347">
        <v>12</v>
      </c>
      <c r="F3966" s="347">
        <v>0.25</v>
      </c>
      <c r="G3966" s="347" t="s">
        <v>11</v>
      </c>
      <c r="H3966" s="349">
        <v>0</v>
      </c>
      <c r="I3966" s="350" t="s">
        <v>12</v>
      </c>
      <c r="J3966" s="351">
        <f t="shared" si="61"/>
        <v>13.200000000000001</v>
      </c>
      <c r="K3966" s="351">
        <v>1.1000000000000001</v>
      </c>
      <c r="L3966" s="3" t="str">
        <f>IFERROR(INDEX(dbOrdini[PREZZO
VINOLUX],MATCH(A3966,dbOrdini[CODICE
ANKER],0)),"")</f>
        <v/>
      </c>
      <c r="M3966" t="s">
        <v>16</v>
      </c>
      <c r="N3966" s="15" t="str">
        <f>IFERROR(INDEX(dbOrdini[ORDINE],MATCH(A3966,dbOrdini[CODICE
ANKER]*(dbOrdini[CODICE
SUPPLY]="GEN24"),0)),"")</f>
        <v/>
      </c>
      <c r="O3966" s="352" t="s">
        <v>8</v>
      </c>
      <c r="P3966" s="347" t="s">
        <v>29097</v>
      </c>
    </row>
    <row r="3967" spans="1:16">
      <c r="A3967" s="347" t="s">
        <v>8774</v>
      </c>
      <c r="B3967" s="348">
        <v>0</v>
      </c>
      <c r="C3967" s="347" t="s">
        <v>28170</v>
      </c>
      <c r="D3967" s="347" t="s">
        <v>8775</v>
      </c>
      <c r="E3967" s="347">
        <v>6</v>
      </c>
      <c r="F3967" s="347">
        <v>1</v>
      </c>
      <c r="G3967" s="347" t="s">
        <v>11</v>
      </c>
      <c r="H3967" s="349">
        <v>0</v>
      </c>
      <c r="I3967" s="350" t="s">
        <v>12</v>
      </c>
      <c r="J3967" s="351">
        <f t="shared" si="61"/>
        <v>30.599999999999998</v>
      </c>
      <c r="K3967" s="351">
        <v>5.0999999999999996</v>
      </c>
      <c r="L3967" s="3" t="str">
        <f>IFERROR(INDEX(dbOrdini[PREZZO
VINOLUX],MATCH(A3967,dbOrdini[CODICE
ANKER],0)),"")</f>
        <v/>
      </c>
      <c r="M3967" s="347" t="s">
        <v>28382</v>
      </c>
      <c r="N3967" s="15" t="str">
        <f>IFERROR(INDEX(dbOrdini[ORDINE],MATCH(A3967,dbOrdini[CODICE
ANKER]*(dbOrdini[CODICE
SUPPLY]="GEN24"),0)),"")</f>
        <v/>
      </c>
      <c r="O3967" s="352" t="s">
        <v>8</v>
      </c>
      <c r="P3967" s="347" t="s">
        <v>8776</v>
      </c>
    </row>
    <row r="3968" spans="1:16">
      <c r="A3968" s="347" t="s">
        <v>8777</v>
      </c>
      <c r="B3968" s="348">
        <v>0</v>
      </c>
      <c r="C3968" s="347" t="s">
        <v>28152</v>
      </c>
      <c r="D3968" s="347" t="s">
        <v>8778</v>
      </c>
      <c r="E3968" s="347">
        <v>12</v>
      </c>
      <c r="F3968" s="347">
        <v>0.25</v>
      </c>
      <c r="G3968" s="347" t="s">
        <v>11262</v>
      </c>
      <c r="H3968" s="349">
        <v>0</v>
      </c>
      <c r="I3968" s="350" t="s">
        <v>12</v>
      </c>
      <c r="J3968" s="351">
        <f t="shared" si="61"/>
        <v>12.600000000000001</v>
      </c>
      <c r="K3968" s="351">
        <v>1.05</v>
      </c>
      <c r="L3968" s="3" t="str">
        <f>IFERROR(INDEX(dbOrdini[PREZZO
VINOLUX],MATCH(A3968,dbOrdini[CODICE
ANKER],0)),"")</f>
        <v/>
      </c>
      <c r="M3968" s="347" t="s">
        <v>28382</v>
      </c>
      <c r="N3968" s="15" t="str">
        <f>IFERROR(INDEX(dbOrdini[ORDINE],MATCH(A3968,dbOrdini[CODICE
ANKER]*(dbOrdini[CODICE
SUPPLY]="GEN24"),0)),"")</f>
        <v/>
      </c>
      <c r="O3968" s="352" t="s">
        <v>8</v>
      </c>
      <c r="P3968" s="347" t="s">
        <v>8779</v>
      </c>
    </row>
    <row r="3969" spans="1:16">
      <c r="A3969" s="347" t="s">
        <v>29098</v>
      </c>
      <c r="B3969" s="348">
        <v>0</v>
      </c>
      <c r="C3969" s="347" t="s">
        <v>28152</v>
      </c>
      <c r="D3969" s="347" t="s">
        <v>29099</v>
      </c>
      <c r="E3969" s="347">
        <v>12</v>
      </c>
      <c r="F3969" s="347">
        <v>0.25</v>
      </c>
      <c r="G3969" s="347" t="s">
        <v>11</v>
      </c>
      <c r="H3969" s="349">
        <v>0</v>
      </c>
      <c r="I3969" s="350" t="s">
        <v>12</v>
      </c>
      <c r="J3969" s="351">
        <f t="shared" si="61"/>
        <v>13.200000000000001</v>
      </c>
      <c r="K3969" s="351">
        <v>1.1000000000000001</v>
      </c>
      <c r="L3969" s="3" t="str">
        <f>IFERROR(INDEX(dbOrdini[PREZZO
VINOLUX],MATCH(A3969,dbOrdini[CODICE
ANKER],0)),"")</f>
        <v/>
      </c>
      <c r="M3969" t="s">
        <v>16</v>
      </c>
      <c r="N3969" s="15" t="str">
        <f>IFERROR(INDEX(dbOrdini[ORDINE],MATCH(A3969,dbOrdini[CODICE
ANKER]*(dbOrdini[CODICE
SUPPLY]="GEN24"),0)),"")</f>
        <v/>
      </c>
      <c r="O3969" s="352" t="s">
        <v>8</v>
      </c>
      <c r="P3969" s="347" t="s">
        <v>29100</v>
      </c>
    </row>
    <row r="3970" spans="1:16">
      <c r="A3970" s="347" t="s">
        <v>8780</v>
      </c>
      <c r="B3970" s="348">
        <v>48</v>
      </c>
      <c r="C3970" s="347" t="s">
        <v>28152</v>
      </c>
      <c r="D3970" s="347" t="s">
        <v>8781</v>
      </c>
      <c r="E3970" s="347">
        <v>12</v>
      </c>
      <c r="F3970" s="347">
        <v>0.25</v>
      </c>
      <c r="G3970" s="347" t="s">
        <v>11</v>
      </c>
      <c r="H3970" s="349">
        <v>0</v>
      </c>
      <c r="I3970" s="350" t="s">
        <v>12</v>
      </c>
      <c r="J3970" s="351">
        <f t="shared" si="61"/>
        <v>12.600000000000001</v>
      </c>
      <c r="K3970" s="351">
        <v>1.05</v>
      </c>
      <c r="L3970" s="3" t="str">
        <f>IFERROR(INDEX(dbOrdini[PREZZO
VINOLUX],MATCH(A3970,dbOrdini[CODICE
ANKER],0)),"")</f>
        <v/>
      </c>
      <c r="M3970" s="347" t="s">
        <v>28382</v>
      </c>
      <c r="N3970" s="15" t="str">
        <f>IFERROR(INDEX(dbOrdini[ORDINE],MATCH(A3970,dbOrdini[CODICE
ANKER]*(dbOrdini[CODICE
SUPPLY]="GEN24"),0)),"")</f>
        <v/>
      </c>
      <c r="O3970" s="352" t="s">
        <v>8</v>
      </c>
      <c r="P3970" s="347" t="s">
        <v>8782</v>
      </c>
    </row>
    <row r="3971" spans="1:16">
      <c r="A3971" s="347" t="s">
        <v>8783</v>
      </c>
      <c r="B3971" s="348">
        <v>36</v>
      </c>
      <c r="C3971" s="347" t="s">
        <v>28152</v>
      </c>
      <c r="D3971" s="347" t="s">
        <v>8784</v>
      </c>
      <c r="E3971" s="347">
        <v>12</v>
      </c>
      <c r="F3971" s="347">
        <v>0.25</v>
      </c>
      <c r="G3971" s="347" t="s">
        <v>11</v>
      </c>
      <c r="H3971" s="349">
        <v>0</v>
      </c>
      <c r="I3971" s="350" t="s">
        <v>12</v>
      </c>
      <c r="J3971" s="351">
        <f t="shared" si="61"/>
        <v>12.600000000000001</v>
      </c>
      <c r="K3971" s="351">
        <v>1.05</v>
      </c>
      <c r="L3971" s="3" t="str">
        <f>IFERROR(INDEX(dbOrdini[PREZZO
VINOLUX],MATCH(A3971,dbOrdini[CODICE
ANKER],0)),"")</f>
        <v/>
      </c>
      <c r="M3971" s="347" t="s">
        <v>28382</v>
      </c>
      <c r="N3971" s="15" t="str">
        <f>IFERROR(INDEX(dbOrdini[ORDINE],MATCH(A3971,dbOrdini[CODICE
ANKER]*(dbOrdini[CODICE
SUPPLY]="GEN24"),0)),"")</f>
        <v/>
      </c>
      <c r="O3971" s="352" t="s">
        <v>8</v>
      </c>
      <c r="P3971" s="347" t="s">
        <v>8785</v>
      </c>
    </row>
    <row r="3972" spans="1:16">
      <c r="A3972" s="347" t="s">
        <v>8786</v>
      </c>
      <c r="B3972" s="348">
        <v>55</v>
      </c>
      <c r="C3972" s="347" t="s">
        <v>28152</v>
      </c>
      <c r="D3972" s="347" t="s">
        <v>8787</v>
      </c>
      <c r="E3972" s="347">
        <v>6</v>
      </c>
      <c r="F3972" s="347">
        <v>0.7</v>
      </c>
      <c r="G3972" s="347" t="s">
        <v>11</v>
      </c>
      <c r="H3972" s="349">
        <v>43</v>
      </c>
      <c r="I3972" s="350" t="s">
        <v>12</v>
      </c>
      <c r="J3972" s="351">
        <f t="shared" si="61"/>
        <v>147</v>
      </c>
      <c r="K3972" s="351">
        <v>24.5</v>
      </c>
      <c r="L3972" s="3" t="str">
        <f>IFERROR(INDEX(dbOrdini[PREZZO
VINOLUX],MATCH(A3972,dbOrdini[CODICE
ANKER],0)),"")</f>
        <v/>
      </c>
      <c r="M3972" s="347" t="s">
        <v>10537</v>
      </c>
      <c r="N3972" s="15" t="str">
        <f>IFERROR(INDEX(dbOrdini[ORDINE],MATCH(A3972,dbOrdini[CODICE
ANKER]*(dbOrdini[CODICE
SUPPLY]="GEN24"),0)),"")</f>
        <v/>
      </c>
      <c r="O3972" s="352" t="s">
        <v>8</v>
      </c>
      <c r="P3972" s="347" t="s">
        <v>8788</v>
      </c>
    </row>
    <row r="3973" spans="1:16">
      <c r="A3973" s="347" t="s">
        <v>8789</v>
      </c>
      <c r="B3973" s="348">
        <v>17</v>
      </c>
      <c r="C3973" s="347" t="s">
        <v>28152</v>
      </c>
      <c r="D3973" s="347" t="s">
        <v>8790</v>
      </c>
      <c r="E3973" s="347">
        <v>6</v>
      </c>
      <c r="F3973" s="347">
        <v>0.7</v>
      </c>
      <c r="G3973" s="347" t="s">
        <v>11</v>
      </c>
      <c r="H3973" s="349">
        <v>43</v>
      </c>
      <c r="I3973" s="350" t="s">
        <v>12</v>
      </c>
      <c r="J3973" s="351">
        <f t="shared" si="61"/>
        <v>135</v>
      </c>
      <c r="K3973" s="351">
        <v>22.5</v>
      </c>
      <c r="L3973" s="3" t="str">
        <f>IFERROR(INDEX(dbOrdini[PREZZO
VINOLUX],MATCH(A3973,dbOrdini[CODICE
ANKER],0)),"")</f>
        <v/>
      </c>
      <c r="M3973" s="347" t="s">
        <v>10537</v>
      </c>
      <c r="N3973" s="15" t="str">
        <f>IFERROR(INDEX(dbOrdini[ORDINE],MATCH(A3973,dbOrdini[CODICE
ANKER]*(dbOrdini[CODICE
SUPPLY]="GEN24"),0)),"")</f>
        <v/>
      </c>
      <c r="O3973" s="352" t="s">
        <v>8</v>
      </c>
      <c r="P3973" s="347" t="s">
        <v>8791</v>
      </c>
    </row>
    <row r="3974" spans="1:16">
      <c r="A3974" s="347" t="s">
        <v>8792</v>
      </c>
      <c r="B3974" s="348">
        <v>0</v>
      </c>
      <c r="C3974" s="347" t="s">
        <v>28152</v>
      </c>
      <c r="D3974" s="347" t="s">
        <v>8793</v>
      </c>
      <c r="E3974" s="347">
        <v>6</v>
      </c>
      <c r="F3974" s="347">
        <v>0.7</v>
      </c>
      <c r="G3974" s="347" t="s">
        <v>11</v>
      </c>
      <c r="H3974" s="349">
        <v>43</v>
      </c>
      <c r="I3974" s="350" t="s">
        <v>12</v>
      </c>
      <c r="J3974" s="351">
        <f t="shared" si="61"/>
        <v>147</v>
      </c>
      <c r="K3974" s="351">
        <v>24.5</v>
      </c>
      <c r="L3974" s="3" t="str">
        <f>IFERROR(INDEX(dbOrdini[PREZZO
VINOLUX],MATCH(A3974,dbOrdini[CODICE
ANKER],0)),"")</f>
        <v/>
      </c>
      <c r="M3974" s="347" t="s">
        <v>10537</v>
      </c>
      <c r="N3974" s="15" t="str">
        <f>IFERROR(INDEX(dbOrdini[ORDINE],MATCH(A3974,dbOrdini[CODICE
ANKER]*(dbOrdini[CODICE
SUPPLY]="GEN24"),0)),"")</f>
        <v/>
      </c>
      <c r="O3974" s="352" t="s">
        <v>8</v>
      </c>
      <c r="P3974" s="347" t="s">
        <v>8794</v>
      </c>
    </row>
    <row r="3975" spans="1:16">
      <c r="A3975" s="347" t="s">
        <v>8795</v>
      </c>
      <c r="B3975" s="348">
        <v>19</v>
      </c>
      <c r="C3975" s="347" t="s">
        <v>28152</v>
      </c>
      <c r="D3975" s="347" t="s">
        <v>8796</v>
      </c>
      <c r="E3975" s="347">
        <v>6</v>
      </c>
      <c r="F3975" s="347">
        <v>0.7</v>
      </c>
      <c r="G3975" s="347" t="s">
        <v>11</v>
      </c>
      <c r="H3975" s="349">
        <v>43</v>
      </c>
      <c r="I3975" s="350" t="s">
        <v>12</v>
      </c>
      <c r="J3975" s="351">
        <f t="shared" si="61"/>
        <v>135</v>
      </c>
      <c r="K3975" s="351">
        <v>22.5</v>
      </c>
      <c r="L3975" s="3" t="str">
        <f>IFERROR(INDEX(dbOrdini[PREZZO
VINOLUX],MATCH(A3975,dbOrdini[CODICE
ANKER],0)),"")</f>
        <v/>
      </c>
      <c r="M3975" s="347" t="s">
        <v>10537</v>
      </c>
      <c r="N3975" s="15" t="str">
        <f>IFERROR(INDEX(dbOrdini[ORDINE],MATCH(A3975,dbOrdini[CODICE
ANKER]*(dbOrdini[CODICE
SUPPLY]="GEN24"),0)),"")</f>
        <v/>
      </c>
      <c r="O3975" s="352" t="s">
        <v>8</v>
      </c>
      <c r="P3975" s="347" t="s">
        <v>8797</v>
      </c>
    </row>
    <row r="3976" spans="1:16">
      <c r="A3976" s="347" t="s">
        <v>11155</v>
      </c>
      <c r="B3976" s="348">
        <v>5</v>
      </c>
      <c r="C3976" s="347" t="s">
        <v>28152</v>
      </c>
      <c r="D3976" s="347" t="s">
        <v>11156</v>
      </c>
      <c r="E3976" s="347">
        <v>6</v>
      </c>
      <c r="F3976" s="347">
        <v>0.7</v>
      </c>
      <c r="G3976" s="347" t="s">
        <v>11</v>
      </c>
      <c r="H3976" s="349">
        <v>43.4</v>
      </c>
      <c r="I3976" s="350" t="s">
        <v>12</v>
      </c>
      <c r="J3976" s="351">
        <f t="shared" si="61"/>
        <v>100.5</v>
      </c>
      <c r="K3976" s="351">
        <v>16.75</v>
      </c>
      <c r="L3976" s="3" t="str">
        <f>IFERROR(INDEX(dbOrdini[PREZZO
VINOLUX],MATCH(A3976,dbOrdini[CODICE
ANKER],0)),"")</f>
        <v/>
      </c>
      <c r="M3976" s="347" t="s">
        <v>10537</v>
      </c>
      <c r="N3976" s="15" t="str">
        <f>IFERROR(INDEX(dbOrdini[ORDINE],MATCH(A3976,dbOrdini[CODICE
ANKER]*(dbOrdini[CODICE
SUPPLY]="GEN24"),0)),"")</f>
        <v/>
      </c>
      <c r="O3976" s="352" t="s">
        <v>8</v>
      </c>
      <c r="P3976" s="347" t="s">
        <v>12015</v>
      </c>
    </row>
    <row r="3977" spans="1:16">
      <c r="A3977" s="347" t="s">
        <v>8798</v>
      </c>
      <c r="B3977" s="348">
        <v>7</v>
      </c>
      <c r="C3977" s="347" t="s">
        <v>28152</v>
      </c>
      <c r="D3977" s="347" t="s">
        <v>8799</v>
      </c>
      <c r="E3977" s="347">
        <v>6</v>
      </c>
      <c r="F3977" s="347">
        <v>0.7</v>
      </c>
      <c r="G3977" s="347" t="s">
        <v>11</v>
      </c>
      <c r="H3977" s="349">
        <v>41.8</v>
      </c>
      <c r="I3977" s="350" t="s">
        <v>12</v>
      </c>
      <c r="J3977" s="351">
        <f t="shared" si="61"/>
        <v>111</v>
      </c>
      <c r="K3977" s="351">
        <v>18.5</v>
      </c>
      <c r="L3977" s="3" t="str">
        <f>IFERROR(INDEX(dbOrdini[PREZZO
VINOLUX],MATCH(A3977,dbOrdini[CODICE
ANKER],0)),"")</f>
        <v/>
      </c>
      <c r="M3977" s="347" t="s">
        <v>10537</v>
      </c>
      <c r="N3977" s="15" t="str">
        <f>IFERROR(INDEX(dbOrdini[ORDINE],MATCH(A3977,dbOrdini[CODICE
ANKER]*(dbOrdini[CODICE
SUPPLY]="GEN24"),0)),"")</f>
        <v/>
      </c>
      <c r="O3977" s="352" t="s">
        <v>8</v>
      </c>
      <c r="P3977" s="347" t="s">
        <v>8800</v>
      </c>
    </row>
    <row r="3978" spans="1:16">
      <c r="A3978" s="347" t="s">
        <v>8801</v>
      </c>
      <c r="B3978" s="348">
        <v>0</v>
      </c>
      <c r="C3978" s="347" t="s">
        <v>28152</v>
      </c>
      <c r="D3978" s="347" t="s">
        <v>8802</v>
      </c>
      <c r="E3978" s="347">
        <v>6</v>
      </c>
      <c r="F3978" s="347">
        <v>0.7</v>
      </c>
      <c r="G3978" s="347" t="s">
        <v>11</v>
      </c>
      <c r="H3978" s="349">
        <v>40</v>
      </c>
      <c r="I3978" s="350" t="s">
        <v>12</v>
      </c>
      <c r="J3978" s="351">
        <f t="shared" si="61"/>
        <v>27.599999999999998</v>
      </c>
      <c r="K3978" s="351">
        <v>4.5999999999999996</v>
      </c>
      <c r="L3978" s="3" t="str">
        <f>IFERROR(INDEX(dbOrdini[PREZZO
VINOLUX],MATCH(A3978,dbOrdini[CODICE
ANKER],0)),"")</f>
        <v/>
      </c>
      <c r="M3978" s="347" t="s">
        <v>10533</v>
      </c>
      <c r="N3978" s="15" t="str">
        <f>IFERROR(INDEX(dbOrdini[ORDINE],MATCH(A3978,dbOrdini[CODICE
ANKER]*(dbOrdini[CODICE
SUPPLY]="GEN24"),0)),"")</f>
        <v/>
      </c>
      <c r="O3978" s="352" t="s">
        <v>8</v>
      </c>
      <c r="P3978" s="347" t="s">
        <v>8803</v>
      </c>
    </row>
    <row r="3979" spans="1:16">
      <c r="A3979" s="347" t="s">
        <v>8804</v>
      </c>
      <c r="B3979" s="348">
        <v>0</v>
      </c>
      <c r="C3979" s="347" t="s">
        <v>28152</v>
      </c>
      <c r="D3979" s="347" t="s">
        <v>8802</v>
      </c>
      <c r="E3979" s="347">
        <v>12</v>
      </c>
      <c r="F3979" s="347">
        <v>1</v>
      </c>
      <c r="G3979" s="347" t="s">
        <v>11</v>
      </c>
      <c r="H3979" s="349">
        <v>40</v>
      </c>
      <c r="I3979" s="350" t="s">
        <v>12</v>
      </c>
      <c r="J3979" s="351">
        <f t="shared" si="61"/>
        <v>65.400000000000006</v>
      </c>
      <c r="K3979" s="351">
        <v>5.45</v>
      </c>
      <c r="L3979" s="3" t="str">
        <f>IFERROR(INDEX(dbOrdini[PREZZO
VINOLUX],MATCH(A3979,dbOrdini[CODICE
ANKER],0)),"")</f>
        <v/>
      </c>
      <c r="M3979" s="347" t="s">
        <v>10533</v>
      </c>
      <c r="N3979" s="15" t="str">
        <f>IFERROR(INDEX(dbOrdini[ORDINE],MATCH(A3979,dbOrdini[CODICE
ANKER]*(dbOrdini[CODICE
SUPPLY]="GEN24"),0)),"")</f>
        <v/>
      </c>
      <c r="O3979" s="352" t="s">
        <v>8</v>
      </c>
      <c r="P3979" s="347" t="s">
        <v>8805</v>
      </c>
    </row>
    <row r="3980" spans="1:16">
      <c r="A3980" s="347" t="s">
        <v>8806</v>
      </c>
      <c r="B3980" s="348">
        <v>29</v>
      </c>
      <c r="C3980" s="347" t="s">
        <v>28152</v>
      </c>
      <c r="D3980" s="347" t="s">
        <v>8807</v>
      </c>
      <c r="E3980" s="347">
        <v>6</v>
      </c>
      <c r="F3980" s="347">
        <v>0.75</v>
      </c>
      <c r="G3980" s="347" t="s">
        <v>11</v>
      </c>
      <c r="H3980" s="349">
        <v>12.5</v>
      </c>
      <c r="I3980" s="350" t="s">
        <v>12</v>
      </c>
      <c r="J3980" s="351">
        <f t="shared" si="61"/>
        <v>45</v>
      </c>
      <c r="K3980" s="351">
        <v>7.5</v>
      </c>
      <c r="L3980" s="3" t="str">
        <f>IFERROR(INDEX(dbOrdini[PREZZO
VINOLUX],MATCH(A3980,dbOrdini[CODICE
ANKER],0)),"")</f>
        <v/>
      </c>
      <c r="M3980" s="347" t="s">
        <v>28211</v>
      </c>
      <c r="N3980" s="15" t="str">
        <f>IFERROR(INDEX(dbOrdini[ORDINE],MATCH(A3980,dbOrdini[CODICE
ANKER]*(dbOrdini[CODICE
SUPPLY]="GEN24"),0)),"")</f>
        <v/>
      </c>
      <c r="O3980" s="352" t="s">
        <v>8</v>
      </c>
      <c r="P3980" s="347" t="s">
        <v>8808</v>
      </c>
    </row>
    <row r="3981" spans="1:16">
      <c r="A3981" s="347" t="s">
        <v>8809</v>
      </c>
      <c r="B3981" s="348">
        <v>570</v>
      </c>
      <c r="C3981" s="347" t="s">
        <v>28152</v>
      </c>
      <c r="D3981" s="347" t="s">
        <v>8810</v>
      </c>
      <c r="E3981" s="347">
        <v>6</v>
      </c>
      <c r="F3981" s="347">
        <v>0.7</v>
      </c>
      <c r="G3981" s="347" t="s">
        <v>11</v>
      </c>
      <c r="H3981" s="349">
        <v>51.5</v>
      </c>
      <c r="I3981" s="350" t="s">
        <v>12</v>
      </c>
      <c r="J3981" s="351">
        <f t="shared" ref="J3981:J4044" si="62">E3981*K3981</f>
        <v>179.7</v>
      </c>
      <c r="K3981" s="351">
        <v>29.95</v>
      </c>
      <c r="L3981" s="3" t="str">
        <f>IFERROR(INDEX(dbOrdini[PREZZO
VINOLUX],MATCH(A3981,dbOrdini[CODICE
ANKER],0)),"")</f>
        <v/>
      </c>
      <c r="M3981" s="347" t="s">
        <v>10549</v>
      </c>
      <c r="N3981" s="15" t="str">
        <f>IFERROR(INDEX(dbOrdini[ORDINE],MATCH(A3981,dbOrdini[CODICE
ANKER]*(dbOrdini[CODICE
SUPPLY]="GEN24"),0)),"")</f>
        <v/>
      </c>
      <c r="O3981" s="352" t="s">
        <v>8</v>
      </c>
      <c r="P3981" s="347" t="s">
        <v>8811</v>
      </c>
    </row>
    <row r="3982" spans="1:16">
      <c r="A3982" s="347" t="s">
        <v>8812</v>
      </c>
      <c r="B3982" s="348">
        <v>462</v>
      </c>
      <c r="C3982" s="347" t="s">
        <v>28152</v>
      </c>
      <c r="D3982" s="347" t="s">
        <v>8813</v>
      </c>
      <c r="E3982" s="347">
        <v>6</v>
      </c>
      <c r="F3982" s="347">
        <v>0.7</v>
      </c>
      <c r="G3982" s="347" t="s">
        <v>11</v>
      </c>
      <c r="H3982" s="349">
        <v>48</v>
      </c>
      <c r="I3982" s="350" t="s">
        <v>12</v>
      </c>
      <c r="J3982" s="351">
        <f t="shared" si="62"/>
        <v>205.5</v>
      </c>
      <c r="K3982" s="351">
        <v>34.25</v>
      </c>
      <c r="L3982" s="3" t="str">
        <f>IFERROR(INDEX(dbOrdini[PREZZO
VINOLUX],MATCH(A3982,dbOrdini[CODICE
ANKER],0)),"")</f>
        <v/>
      </c>
      <c r="M3982" s="347" t="s">
        <v>10549</v>
      </c>
      <c r="N3982" s="15" t="str">
        <f>IFERROR(INDEX(dbOrdini[ORDINE],MATCH(A3982,dbOrdini[CODICE
ANKER]*(dbOrdini[CODICE
SUPPLY]="GEN24"),0)),"")</f>
        <v/>
      </c>
      <c r="O3982" s="352" t="s">
        <v>8</v>
      </c>
      <c r="P3982" s="347" t="s">
        <v>8814</v>
      </c>
    </row>
    <row r="3983" spans="1:16">
      <c r="A3983" s="347" t="s">
        <v>8815</v>
      </c>
      <c r="B3983" s="348">
        <v>4202</v>
      </c>
      <c r="C3983" s="347" t="s">
        <v>28152</v>
      </c>
      <c r="D3983" s="347" t="s">
        <v>8816</v>
      </c>
      <c r="E3983" s="347">
        <v>6</v>
      </c>
      <c r="F3983" s="347">
        <v>0.7</v>
      </c>
      <c r="G3983" s="347" t="s">
        <v>11</v>
      </c>
      <c r="H3983" s="349">
        <v>45</v>
      </c>
      <c r="I3983" s="350" t="s">
        <v>12</v>
      </c>
      <c r="J3983" s="351">
        <f t="shared" si="62"/>
        <v>117</v>
      </c>
      <c r="K3983" s="351">
        <v>19.5</v>
      </c>
      <c r="L3983" s="3" t="str">
        <f>IFERROR(INDEX(dbOrdini[PREZZO
VINOLUX],MATCH(A3983,dbOrdini[CODICE
ANKER],0)),"")</f>
        <v/>
      </c>
      <c r="M3983" s="347" t="s">
        <v>10549</v>
      </c>
      <c r="N3983" s="15" t="str">
        <f>IFERROR(INDEX(dbOrdini[ORDINE],MATCH(A3983,dbOrdini[CODICE
ANKER]*(dbOrdini[CODICE
SUPPLY]="GEN24"),0)),"")</f>
        <v/>
      </c>
      <c r="O3983" s="352" t="s">
        <v>8</v>
      </c>
      <c r="P3983" s="347" t="s">
        <v>8817</v>
      </c>
    </row>
    <row r="3984" spans="1:16">
      <c r="A3984" s="347" t="s">
        <v>8818</v>
      </c>
      <c r="B3984" s="348">
        <v>48</v>
      </c>
      <c r="C3984" s="347" t="s">
        <v>28152</v>
      </c>
      <c r="D3984" s="347" t="s">
        <v>8819</v>
      </c>
      <c r="E3984" s="347">
        <v>12</v>
      </c>
      <c r="F3984" s="347">
        <v>1</v>
      </c>
      <c r="G3984" s="347" t="s">
        <v>11</v>
      </c>
      <c r="H3984" s="349">
        <v>50</v>
      </c>
      <c r="I3984" s="350" t="s">
        <v>12</v>
      </c>
      <c r="J3984" s="351">
        <f t="shared" si="62"/>
        <v>70.199999999999989</v>
      </c>
      <c r="K3984" s="351">
        <v>5.85</v>
      </c>
      <c r="L3984" s="3" t="str">
        <f>IFERROR(INDEX(dbOrdini[PREZZO
VINOLUX],MATCH(A3984,dbOrdini[CODICE
ANKER],0)),"")</f>
        <v/>
      </c>
      <c r="M3984" s="347" t="s">
        <v>10533</v>
      </c>
      <c r="N3984" s="15" t="str">
        <f>IFERROR(INDEX(dbOrdini[ORDINE],MATCH(A3984,dbOrdini[CODICE
ANKER]*(dbOrdini[CODICE
SUPPLY]="GEN24"),0)),"")</f>
        <v/>
      </c>
      <c r="O3984" s="352" t="s">
        <v>8</v>
      </c>
      <c r="P3984" s="347" t="s">
        <v>8820</v>
      </c>
    </row>
    <row r="3985" spans="1:16">
      <c r="A3985" s="347" t="s">
        <v>8821</v>
      </c>
      <c r="B3985" s="348">
        <v>1607</v>
      </c>
      <c r="C3985" s="347" t="s">
        <v>28152</v>
      </c>
      <c r="D3985" s="347" t="s">
        <v>8822</v>
      </c>
      <c r="E3985" s="347">
        <v>6</v>
      </c>
      <c r="F3985" s="347">
        <v>0.7</v>
      </c>
      <c r="G3985" s="347" t="s">
        <v>11</v>
      </c>
      <c r="H3985" s="349">
        <v>4</v>
      </c>
      <c r="I3985" s="350" t="s">
        <v>12</v>
      </c>
      <c r="J3985" s="351">
        <f t="shared" si="62"/>
        <v>11.7</v>
      </c>
      <c r="K3985" s="351">
        <v>1.95</v>
      </c>
      <c r="L3985" s="3" t="str">
        <f>IFERROR(INDEX(dbOrdini[PREZZO
VINOLUX],MATCH(A3985,dbOrdini[CODICE
ANKER],0)),"")</f>
        <v/>
      </c>
      <c r="M3985" s="347" t="s">
        <v>28214</v>
      </c>
      <c r="N3985" s="15" t="str">
        <f>IFERROR(INDEX(dbOrdini[ORDINE],MATCH(A3985,dbOrdini[CODICE
ANKER]*(dbOrdini[CODICE
SUPPLY]="GEN24"),0)),"")</f>
        <v/>
      </c>
      <c r="O3985" s="352" t="s">
        <v>8</v>
      </c>
      <c r="P3985" s="347" t="s">
        <v>8823</v>
      </c>
    </row>
    <row r="3986" spans="1:16">
      <c r="A3986" s="347" t="s">
        <v>8824</v>
      </c>
      <c r="B3986" s="348">
        <v>3888</v>
      </c>
      <c r="C3986" s="347" t="s">
        <v>28152</v>
      </c>
      <c r="D3986" s="347" t="s">
        <v>8822</v>
      </c>
      <c r="E3986" s="347">
        <v>24</v>
      </c>
      <c r="F3986" s="347">
        <v>275</v>
      </c>
      <c r="G3986" s="347" t="s">
        <v>754</v>
      </c>
      <c r="H3986" s="349">
        <v>4</v>
      </c>
      <c r="I3986" s="350" t="s">
        <v>12</v>
      </c>
      <c r="J3986" s="351">
        <f t="shared" si="62"/>
        <v>24</v>
      </c>
      <c r="K3986" s="351">
        <v>1</v>
      </c>
      <c r="L3986" s="3" t="str">
        <f>IFERROR(INDEX(dbOrdini[PREZZO
VINOLUX],MATCH(A3986,dbOrdini[CODICE
ANKER],0)),"")</f>
        <v/>
      </c>
      <c r="M3986" s="347" t="s">
        <v>28214</v>
      </c>
      <c r="N3986" s="15" t="str">
        <f>IFERROR(INDEX(dbOrdini[ORDINE],MATCH(A3986,dbOrdini[CODICE
ANKER]*(dbOrdini[CODICE
SUPPLY]="GEN24"),0)),"")</f>
        <v/>
      </c>
      <c r="O3986" s="352" t="s">
        <v>8</v>
      </c>
      <c r="P3986" s="347" t="s">
        <v>8825</v>
      </c>
    </row>
    <row r="3987" spans="1:16">
      <c r="A3987" s="347" t="s">
        <v>12016</v>
      </c>
      <c r="B3987" s="348">
        <v>7920</v>
      </c>
      <c r="C3987" s="347" t="s">
        <v>28152</v>
      </c>
      <c r="D3987" s="347" t="s">
        <v>12017</v>
      </c>
      <c r="E3987" s="347">
        <v>6</v>
      </c>
      <c r="F3987" s="347">
        <v>275</v>
      </c>
      <c r="G3987" s="347" t="s">
        <v>754</v>
      </c>
      <c r="H3987" s="349">
        <v>4</v>
      </c>
      <c r="I3987" s="350" t="s">
        <v>12</v>
      </c>
      <c r="J3987" s="351">
        <f t="shared" si="62"/>
        <v>6</v>
      </c>
      <c r="K3987" s="351">
        <v>1</v>
      </c>
      <c r="L3987" s="3" t="str">
        <f>IFERROR(INDEX(dbOrdini[PREZZO
VINOLUX],MATCH(A3987,dbOrdini[CODICE
ANKER],0)),"")</f>
        <v/>
      </c>
      <c r="M3987" s="347" t="s">
        <v>28214</v>
      </c>
      <c r="N3987" s="15" t="str">
        <f>IFERROR(INDEX(dbOrdini[ORDINE],MATCH(A3987,dbOrdini[CODICE
ANKER]*(dbOrdini[CODICE
SUPPLY]="GEN24"),0)),"")</f>
        <v/>
      </c>
      <c r="O3987" s="352" t="s">
        <v>8</v>
      </c>
      <c r="P3987" s="347" t="s">
        <v>8825</v>
      </c>
    </row>
    <row r="3988" spans="1:16">
      <c r="A3988" s="347" t="s">
        <v>8826</v>
      </c>
      <c r="B3988" s="348">
        <v>0</v>
      </c>
      <c r="C3988" s="347" t="s">
        <v>28152</v>
      </c>
      <c r="D3988" s="347" t="s">
        <v>8827</v>
      </c>
      <c r="E3988" s="347">
        <v>6</v>
      </c>
      <c r="F3988" s="347">
        <v>0.7</v>
      </c>
      <c r="G3988" s="347" t="s">
        <v>11</v>
      </c>
      <c r="H3988" s="349">
        <v>25</v>
      </c>
      <c r="I3988" s="350" t="s">
        <v>12</v>
      </c>
      <c r="J3988" s="351">
        <f t="shared" si="62"/>
        <v>45</v>
      </c>
      <c r="K3988" s="351">
        <v>7.5</v>
      </c>
      <c r="L3988" s="3" t="str">
        <f>IFERROR(INDEX(dbOrdini[PREZZO
VINOLUX],MATCH(A3988,dbOrdini[CODICE
ANKER],0)),"")</f>
        <v/>
      </c>
      <c r="M3988" s="347" t="s">
        <v>10532</v>
      </c>
      <c r="N3988" s="15" t="str">
        <f>IFERROR(INDEX(dbOrdini[ORDINE],MATCH(A3988,dbOrdini[CODICE
ANKER]*(dbOrdini[CODICE
SUPPLY]="GEN24"),0)),"")</f>
        <v/>
      </c>
      <c r="O3988" s="352" t="s">
        <v>8</v>
      </c>
      <c r="P3988" s="347" t="s">
        <v>8828</v>
      </c>
    </row>
    <row r="3989" spans="1:16">
      <c r="A3989" s="347" t="s">
        <v>8829</v>
      </c>
      <c r="B3989" s="348">
        <v>1</v>
      </c>
      <c r="C3989" s="347" t="s">
        <v>28152</v>
      </c>
      <c r="D3989" s="347" t="s">
        <v>8830</v>
      </c>
      <c r="E3989" s="347">
        <v>6</v>
      </c>
      <c r="F3989" s="347">
        <v>0.7</v>
      </c>
      <c r="G3989" s="347" t="s">
        <v>11</v>
      </c>
      <c r="H3989" s="349">
        <v>25</v>
      </c>
      <c r="I3989" s="350" t="s">
        <v>12</v>
      </c>
      <c r="J3989" s="351">
        <f t="shared" si="62"/>
        <v>43.5</v>
      </c>
      <c r="K3989" s="351">
        <v>7.25</v>
      </c>
      <c r="L3989" s="3" t="str">
        <f>IFERROR(INDEX(dbOrdini[PREZZO
VINOLUX],MATCH(A3989,dbOrdini[CODICE
ANKER],0)),"")</f>
        <v/>
      </c>
      <c r="M3989" s="347" t="s">
        <v>10532</v>
      </c>
      <c r="N3989" s="15" t="str">
        <f>IFERROR(INDEX(dbOrdini[ORDINE],MATCH(A3989,dbOrdini[CODICE
ANKER]*(dbOrdini[CODICE
SUPPLY]="GEN24"),0)),"")</f>
        <v/>
      </c>
      <c r="O3989" s="352" t="s">
        <v>8</v>
      </c>
      <c r="P3989" s="347" t="s">
        <v>8831</v>
      </c>
    </row>
    <row r="3990" spans="1:16">
      <c r="A3990" s="347" t="s">
        <v>8832</v>
      </c>
      <c r="B3990" s="348">
        <v>35465</v>
      </c>
      <c r="C3990" s="347" t="s">
        <v>28152</v>
      </c>
      <c r="D3990" s="347" t="s">
        <v>8833</v>
      </c>
      <c r="E3990" s="347">
        <v>6</v>
      </c>
      <c r="F3990" s="347">
        <v>0.2</v>
      </c>
      <c r="G3990" s="347" t="s">
        <v>11</v>
      </c>
      <c r="H3990" s="349">
        <v>37.5</v>
      </c>
      <c r="I3990" s="350" t="s">
        <v>12</v>
      </c>
      <c r="J3990" s="351">
        <f t="shared" si="62"/>
        <v>10.5</v>
      </c>
      <c r="K3990" s="351">
        <v>1.75</v>
      </c>
      <c r="L3990" s="3" t="str">
        <f>IFERROR(INDEX(dbOrdini[PREZZO
VINOLUX],MATCH(A3990,dbOrdini[CODICE
ANKER],0)),"")</f>
        <v/>
      </c>
      <c r="M3990" s="347" t="s">
        <v>10533</v>
      </c>
      <c r="N3990" s="15" t="str">
        <f>IFERROR(INDEX(dbOrdini[ORDINE],MATCH(A3990,dbOrdini[CODICE
ANKER]*(dbOrdini[CODICE
SUPPLY]="GEN24"),0)),"")</f>
        <v/>
      </c>
      <c r="O3990" s="352" t="s">
        <v>8</v>
      </c>
      <c r="P3990" s="347" t="s">
        <v>8834</v>
      </c>
    </row>
    <row r="3991" spans="1:16">
      <c r="A3991" s="347" t="s">
        <v>8843</v>
      </c>
      <c r="B3991" s="348">
        <v>0</v>
      </c>
      <c r="C3991" s="347" t="s">
        <v>28152</v>
      </c>
      <c r="D3991" s="347" t="s">
        <v>8833</v>
      </c>
      <c r="E3991" s="347">
        <v>6</v>
      </c>
      <c r="F3991" s="347">
        <v>1.5</v>
      </c>
      <c r="G3991" s="347" t="s">
        <v>11</v>
      </c>
      <c r="H3991" s="349">
        <v>37.5</v>
      </c>
      <c r="I3991" s="350" t="s">
        <v>12</v>
      </c>
      <c r="J3991" s="351">
        <f t="shared" si="62"/>
        <v>52.5</v>
      </c>
      <c r="K3991" s="351">
        <v>8.75</v>
      </c>
      <c r="L3991" s="3" t="str">
        <f>IFERROR(INDEX(dbOrdini[PREZZO
VINOLUX],MATCH(A3991,dbOrdini[CODICE
ANKER],0)),"")</f>
        <v/>
      </c>
      <c r="M3991" s="347" t="s">
        <v>10533</v>
      </c>
      <c r="N3991" s="15" t="str">
        <f>IFERROR(INDEX(dbOrdini[ORDINE],MATCH(A3991,dbOrdini[CODICE
ANKER]*(dbOrdini[CODICE
SUPPLY]="GEN24"),0)),"")</f>
        <v/>
      </c>
      <c r="O3991" s="352" t="s">
        <v>8</v>
      </c>
      <c r="P3991" s="347" t="s">
        <v>8844</v>
      </c>
    </row>
    <row r="3992" spans="1:16">
      <c r="A3992" s="347" t="s">
        <v>8837</v>
      </c>
      <c r="B3992" s="348">
        <v>0</v>
      </c>
      <c r="C3992" s="347" t="s">
        <v>28152</v>
      </c>
      <c r="D3992" s="347" t="s">
        <v>8833</v>
      </c>
      <c r="E3992" s="347">
        <v>6</v>
      </c>
      <c r="F3992" s="347">
        <v>0.5</v>
      </c>
      <c r="G3992" s="347" t="s">
        <v>11</v>
      </c>
      <c r="H3992" s="349">
        <v>37.5</v>
      </c>
      <c r="I3992" s="350" t="s">
        <v>12</v>
      </c>
      <c r="J3992" s="351">
        <f t="shared" si="62"/>
        <v>21</v>
      </c>
      <c r="K3992" s="351">
        <v>3.5</v>
      </c>
      <c r="L3992" s="3" t="str">
        <f>IFERROR(INDEX(dbOrdini[PREZZO
VINOLUX],MATCH(A3992,dbOrdini[CODICE
ANKER],0)),"")</f>
        <v/>
      </c>
      <c r="M3992" s="347" t="s">
        <v>10533</v>
      </c>
      <c r="N3992" s="15" t="str">
        <f>IFERROR(INDEX(dbOrdini[ORDINE],MATCH(A3992,dbOrdini[CODICE
ANKER]*(dbOrdini[CODICE
SUPPLY]="GEN24"),0)),"")</f>
        <v/>
      </c>
      <c r="O3992" s="352" t="s">
        <v>8</v>
      </c>
      <c r="P3992" s="347" t="s">
        <v>8838</v>
      </c>
    </row>
    <row r="3993" spans="1:16">
      <c r="A3993" s="347" t="s">
        <v>10891</v>
      </c>
      <c r="B3993" s="348">
        <v>1</v>
      </c>
      <c r="C3993" s="347" t="s">
        <v>28152</v>
      </c>
      <c r="D3993" s="347" t="s">
        <v>8833</v>
      </c>
      <c r="E3993" s="347">
        <v>4</v>
      </c>
      <c r="F3993" s="347">
        <v>3</v>
      </c>
      <c r="G3993" s="347" t="s">
        <v>11</v>
      </c>
      <c r="H3993" s="349">
        <v>40</v>
      </c>
      <c r="I3993" s="350" t="s">
        <v>12</v>
      </c>
      <c r="J3993" s="351">
        <f t="shared" si="62"/>
        <v>78</v>
      </c>
      <c r="K3993" s="351">
        <v>19.5</v>
      </c>
      <c r="L3993" s="3" t="str">
        <f>IFERROR(INDEX(dbOrdini[PREZZO
VINOLUX],MATCH(A3993,dbOrdini[CODICE
ANKER],0)),"")</f>
        <v/>
      </c>
      <c r="M3993" s="347" t="s">
        <v>10533</v>
      </c>
      <c r="N3993" s="15" t="str">
        <f>IFERROR(INDEX(dbOrdini[ORDINE],MATCH(A3993,dbOrdini[CODICE
ANKER]*(dbOrdini[CODICE
SUPPLY]="GEN24"),0)),"")</f>
        <v/>
      </c>
      <c r="O3993" s="352" t="s">
        <v>8</v>
      </c>
      <c r="P3993" s="347" t="s">
        <v>8847</v>
      </c>
    </row>
    <row r="3994" spans="1:16">
      <c r="A3994" s="347" t="s">
        <v>8839</v>
      </c>
      <c r="B3994" s="348">
        <v>8430</v>
      </c>
      <c r="C3994" s="347" t="s">
        <v>28152</v>
      </c>
      <c r="D3994" s="347" t="s">
        <v>8833</v>
      </c>
      <c r="E3994" s="347">
        <v>6</v>
      </c>
      <c r="F3994" s="347">
        <v>0.7</v>
      </c>
      <c r="G3994" s="347" t="s">
        <v>11</v>
      </c>
      <c r="H3994" s="349">
        <v>37.5</v>
      </c>
      <c r="I3994" s="350" t="s">
        <v>12</v>
      </c>
      <c r="J3994" s="351">
        <f t="shared" si="62"/>
        <v>24.299999999999997</v>
      </c>
      <c r="K3994" s="351">
        <v>4.05</v>
      </c>
      <c r="L3994" s="3" t="str">
        <f>IFERROR(INDEX(dbOrdini[PREZZO
VINOLUX],MATCH(A3994,dbOrdini[CODICE
ANKER],0)),"")</f>
        <v/>
      </c>
      <c r="M3994" s="347" t="s">
        <v>10533</v>
      </c>
      <c r="N3994" s="15" t="str">
        <f>IFERROR(INDEX(dbOrdini[ORDINE],MATCH(A3994,dbOrdini[CODICE
ANKER]*(dbOrdini[CODICE
SUPPLY]="GEN24"),0)),"")</f>
        <v/>
      </c>
      <c r="O3994" s="352" t="s">
        <v>8</v>
      </c>
      <c r="P3994" s="347" t="s">
        <v>8840</v>
      </c>
    </row>
    <row r="3995" spans="1:16">
      <c r="A3995" s="347" t="s">
        <v>8841</v>
      </c>
      <c r="B3995" s="348">
        <v>12418</v>
      </c>
      <c r="C3995" s="347" t="s">
        <v>28152</v>
      </c>
      <c r="D3995" s="347" t="s">
        <v>8833</v>
      </c>
      <c r="E3995" s="347">
        <v>6</v>
      </c>
      <c r="F3995" s="347">
        <v>1</v>
      </c>
      <c r="G3995" s="347" t="s">
        <v>11</v>
      </c>
      <c r="H3995" s="349">
        <v>37.5</v>
      </c>
      <c r="I3995" s="350" t="s">
        <v>12</v>
      </c>
      <c r="J3995" s="351">
        <f t="shared" si="62"/>
        <v>32.700000000000003</v>
      </c>
      <c r="K3995" s="351">
        <v>5.45</v>
      </c>
      <c r="L3995" s="3" t="str">
        <f>IFERROR(INDEX(dbOrdini[PREZZO
VINOLUX],MATCH(A3995,dbOrdini[CODICE
ANKER],0)),"")</f>
        <v/>
      </c>
      <c r="M3995" s="347" t="s">
        <v>10533</v>
      </c>
      <c r="N3995" s="15" t="str">
        <f>IFERROR(INDEX(dbOrdini[ORDINE],MATCH(A3995,dbOrdini[CODICE
ANKER]*(dbOrdini[CODICE
SUPPLY]="GEN24"),0)),"")</f>
        <v/>
      </c>
      <c r="O3995" s="352" t="s">
        <v>8</v>
      </c>
      <c r="P3995" s="347" t="s">
        <v>8842</v>
      </c>
    </row>
    <row r="3996" spans="1:16">
      <c r="A3996" s="347" t="s">
        <v>8835</v>
      </c>
      <c r="B3996" s="348">
        <v>1230</v>
      </c>
      <c r="C3996" s="347" t="s">
        <v>28152</v>
      </c>
      <c r="D3996" s="347" t="s">
        <v>8833</v>
      </c>
      <c r="E3996" s="347">
        <v>6</v>
      </c>
      <c r="F3996" s="347">
        <v>0.35</v>
      </c>
      <c r="G3996" s="347" t="s">
        <v>11</v>
      </c>
      <c r="H3996" s="349">
        <v>37.5</v>
      </c>
      <c r="I3996" s="350" t="s">
        <v>12</v>
      </c>
      <c r="J3996" s="351">
        <f t="shared" si="62"/>
        <v>20.100000000000001</v>
      </c>
      <c r="K3996" s="351">
        <v>3.35</v>
      </c>
      <c r="L3996" s="3" t="str">
        <f>IFERROR(INDEX(dbOrdini[PREZZO
VINOLUX],MATCH(A3996,dbOrdini[CODICE
ANKER],0)),"")</f>
        <v/>
      </c>
      <c r="M3996" s="347" t="s">
        <v>10533</v>
      </c>
      <c r="N3996" s="15" t="str">
        <f>IFERROR(INDEX(dbOrdini[ORDINE],MATCH(A3996,dbOrdini[CODICE
ANKER]*(dbOrdini[CODICE
SUPPLY]="GEN24"),0)),"")</f>
        <v/>
      </c>
      <c r="O3996" s="352" t="s">
        <v>8</v>
      </c>
      <c r="P3996" s="347" t="s">
        <v>8836</v>
      </c>
    </row>
    <row r="3997" spans="1:16">
      <c r="A3997" s="347" t="s">
        <v>8845</v>
      </c>
      <c r="B3997" s="348">
        <v>0</v>
      </c>
      <c r="C3997" s="347" t="s">
        <v>28152</v>
      </c>
      <c r="D3997" s="347" t="s">
        <v>8846</v>
      </c>
      <c r="E3997" s="347">
        <v>4</v>
      </c>
      <c r="F3997" s="347">
        <v>3</v>
      </c>
      <c r="G3997" s="347" t="s">
        <v>11</v>
      </c>
      <c r="H3997" s="349">
        <v>40</v>
      </c>
      <c r="I3997" s="350" t="s">
        <v>12</v>
      </c>
      <c r="J3997" s="351">
        <f t="shared" si="62"/>
        <v>78</v>
      </c>
      <c r="K3997" s="351">
        <v>19.5</v>
      </c>
      <c r="L3997" s="3" t="str">
        <f>IFERROR(INDEX(dbOrdini[PREZZO
VINOLUX],MATCH(A3997,dbOrdini[CODICE
ANKER],0)),"")</f>
        <v/>
      </c>
      <c r="M3997" s="347" t="s">
        <v>10533</v>
      </c>
      <c r="N3997" s="15" t="str">
        <f>IFERROR(INDEX(dbOrdini[ORDINE],MATCH(A3997,dbOrdini[CODICE
ANKER]*(dbOrdini[CODICE
SUPPLY]="GEN24"),0)),"")</f>
        <v/>
      </c>
      <c r="O3997" s="352" t="s">
        <v>8</v>
      </c>
      <c r="P3997" s="347" t="s">
        <v>8847</v>
      </c>
    </row>
    <row r="3998" spans="1:16">
      <c r="A3998" s="347" t="s">
        <v>29101</v>
      </c>
      <c r="B3998" s="348">
        <v>0</v>
      </c>
      <c r="C3998" s="347" t="s">
        <v>28152</v>
      </c>
      <c r="D3998" s="347" t="s">
        <v>29102</v>
      </c>
      <c r="E3998" s="347">
        <v>6</v>
      </c>
      <c r="F3998" s="347">
        <v>1.5</v>
      </c>
      <c r="G3998" s="347" t="s">
        <v>11</v>
      </c>
      <c r="H3998" s="349">
        <v>37.5</v>
      </c>
      <c r="I3998" s="350" t="s">
        <v>12</v>
      </c>
      <c r="J3998" s="351">
        <f t="shared" si="62"/>
        <v>51.599999999999994</v>
      </c>
      <c r="K3998" s="351">
        <v>8.6</v>
      </c>
      <c r="L3998" s="3" t="str">
        <f>IFERROR(INDEX(dbOrdini[PREZZO
VINOLUX],MATCH(A3998,dbOrdini[CODICE
ANKER],0)),"")</f>
        <v/>
      </c>
      <c r="M3998" s="347" t="s">
        <v>10533</v>
      </c>
      <c r="N3998" s="15" t="str">
        <f>IFERROR(INDEX(dbOrdini[ORDINE],MATCH(A3998,dbOrdini[CODICE
ANKER]*(dbOrdini[CODICE
SUPPLY]="GEN24"),0)),"")</f>
        <v/>
      </c>
      <c r="O3998" s="352" t="s">
        <v>8</v>
      </c>
      <c r="P3998" s="347" t="s">
        <v>8844</v>
      </c>
    </row>
    <row r="3999" spans="1:16">
      <c r="A3999" s="347" t="s">
        <v>8851</v>
      </c>
      <c r="B3999" s="348">
        <v>84</v>
      </c>
      <c r="C3999" s="347" t="s">
        <v>28152</v>
      </c>
      <c r="D3999" s="347" t="s">
        <v>8849</v>
      </c>
      <c r="E3999" s="347">
        <v>48</v>
      </c>
      <c r="F3999" s="347">
        <v>0.2</v>
      </c>
      <c r="G3999" s="347" t="s">
        <v>11</v>
      </c>
      <c r="H3999" s="349">
        <v>37.5</v>
      </c>
      <c r="I3999" s="350" t="s">
        <v>12</v>
      </c>
      <c r="J3999" s="351">
        <f t="shared" si="62"/>
        <v>81.599999999999994</v>
      </c>
      <c r="K3999" s="351">
        <v>1.7</v>
      </c>
      <c r="L3999" s="3" t="str">
        <f>IFERROR(INDEX(dbOrdini[PREZZO
VINOLUX],MATCH(A3999,dbOrdini[CODICE
ANKER],0)),"")</f>
        <v/>
      </c>
      <c r="M3999" s="347" t="s">
        <v>10533</v>
      </c>
      <c r="N3999" s="15" t="str">
        <f>IFERROR(INDEX(dbOrdini[ORDINE],MATCH(A3999,dbOrdini[CODICE
ANKER]*(dbOrdini[CODICE
SUPPLY]="GEN24"),0)),"")</f>
        <v/>
      </c>
      <c r="O3999" s="352" t="s">
        <v>8</v>
      </c>
      <c r="P3999" s="347" t="s">
        <v>8834</v>
      </c>
    </row>
    <row r="4000" spans="1:16">
      <c r="A4000" s="347" t="s">
        <v>8853</v>
      </c>
      <c r="B4000" s="348">
        <v>29</v>
      </c>
      <c r="C4000" s="347" t="s">
        <v>28152</v>
      </c>
      <c r="D4000" s="347" t="s">
        <v>8849</v>
      </c>
      <c r="E4000" s="347">
        <v>6</v>
      </c>
      <c r="F4000" s="347">
        <v>0.5</v>
      </c>
      <c r="G4000" s="347" t="s">
        <v>11</v>
      </c>
      <c r="H4000" s="349">
        <v>40</v>
      </c>
      <c r="I4000" s="350" t="s">
        <v>12</v>
      </c>
      <c r="J4000" s="351">
        <f t="shared" si="62"/>
        <v>17.700000000000003</v>
      </c>
      <c r="K4000" s="351">
        <v>2.95</v>
      </c>
      <c r="L4000" s="3" t="str">
        <f>IFERROR(INDEX(dbOrdini[PREZZO
VINOLUX],MATCH(A4000,dbOrdini[CODICE
ANKER],0)),"")</f>
        <v/>
      </c>
      <c r="M4000" s="347" t="s">
        <v>10533</v>
      </c>
      <c r="N4000" s="15" t="str">
        <f>IFERROR(INDEX(dbOrdini[ORDINE],MATCH(A4000,dbOrdini[CODICE
ANKER]*(dbOrdini[CODICE
SUPPLY]="GEN24"),0)),"")</f>
        <v/>
      </c>
      <c r="O4000" s="352" t="s">
        <v>8</v>
      </c>
      <c r="P4000" s="347" t="s">
        <v>8838</v>
      </c>
    </row>
    <row r="4001" spans="1:16">
      <c r="A4001" s="347" t="s">
        <v>8848</v>
      </c>
      <c r="B4001" s="348">
        <v>1320</v>
      </c>
      <c r="C4001" s="347" t="s">
        <v>28152</v>
      </c>
      <c r="D4001" s="347" t="s">
        <v>8849</v>
      </c>
      <c r="E4001" s="347">
        <v>12</v>
      </c>
      <c r="F4001" s="347">
        <v>0.05</v>
      </c>
      <c r="G4001" s="347" t="s">
        <v>11</v>
      </c>
      <c r="H4001" s="349">
        <v>37.5</v>
      </c>
      <c r="I4001" s="350" t="s">
        <v>12</v>
      </c>
      <c r="J4001" s="351">
        <f t="shared" si="62"/>
        <v>6.6000000000000005</v>
      </c>
      <c r="K4001" s="351">
        <v>0.55000000000000004</v>
      </c>
      <c r="L4001" s="3" t="str">
        <f>IFERROR(INDEX(dbOrdini[PREZZO
VINOLUX],MATCH(A4001,dbOrdini[CODICE
ANKER],0)),"")</f>
        <v/>
      </c>
      <c r="M4001" s="347" t="s">
        <v>10533</v>
      </c>
      <c r="N4001" s="15" t="str">
        <f>IFERROR(INDEX(dbOrdini[ORDINE],MATCH(A4001,dbOrdini[CODICE
ANKER]*(dbOrdini[CODICE
SUPPLY]="GEN24"),0)),"")</f>
        <v/>
      </c>
      <c r="O4001" s="352" t="s">
        <v>8</v>
      </c>
      <c r="P4001" s="347" t="s">
        <v>8850</v>
      </c>
    </row>
    <row r="4002" spans="1:16">
      <c r="A4002" s="347" t="s">
        <v>8852</v>
      </c>
      <c r="B4002" s="348">
        <v>2403</v>
      </c>
      <c r="C4002" s="347" t="s">
        <v>28152</v>
      </c>
      <c r="D4002" s="347" t="s">
        <v>8849</v>
      </c>
      <c r="E4002" s="347">
        <v>6</v>
      </c>
      <c r="F4002" s="347">
        <v>0.2</v>
      </c>
      <c r="G4002" s="347" t="s">
        <v>11</v>
      </c>
      <c r="H4002" s="349">
        <v>37.5</v>
      </c>
      <c r="I4002" s="350" t="s">
        <v>12</v>
      </c>
      <c r="J4002" s="351">
        <f t="shared" si="62"/>
        <v>10.199999999999999</v>
      </c>
      <c r="K4002" s="351">
        <v>1.7</v>
      </c>
      <c r="L4002" s="3" t="str">
        <f>IFERROR(INDEX(dbOrdini[PREZZO
VINOLUX],MATCH(A4002,dbOrdini[CODICE
ANKER],0)),"")</f>
        <v/>
      </c>
      <c r="M4002" s="347" t="s">
        <v>10533</v>
      </c>
      <c r="N4002" s="15" t="str">
        <f>IFERROR(INDEX(dbOrdini[ORDINE],MATCH(A4002,dbOrdini[CODICE
ANKER]*(dbOrdini[CODICE
SUPPLY]="GEN24"),0)),"")</f>
        <v/>
      </c>
      <c r="O4002" s="352" t="s">
        <v>8</v>
      </c>
      <c r="P4002" s="347" t="s">
        <v>8834</v>
      </c>
    </row>
    <row r="4003" spans="1:16">
      <c r="A4003" s="347" t="s">
        <v>8854</v>
      </c>
      <c r="B4003" s="348">
        <v>557</v>
      </c>
      <c r="C4003" s="347" t="s">
        <v>28152</v>
      </c>
      <c r="D4003" s="347" t="s">
        <v>8855</v>
      </c>
      <c r="E4003" s="347">
        <v>6</v>
      </c>
      <c r="F4003" s="347">
        <v>0.7</v>
      </c>
      <c r="G4003" s="347" t="s">
        <v>11</v>
      </c>
      <c r="H4003" s="349">
        <v>57</v>
      </c>
      <c r="I4003" s="350" t="s">
        <v>12</v>
      </c>
      <c r="J4003" s="351">
        <f t="shared" si="62"/>
        <v>75</v>
      </c>
      <c r="K4003" s="351">
        <v>12.5</v>
      </c>
      <c r="L4003" s="3" t="str">
        <f>IFERROR(INDEX(dbOrdini[PREZZO
VINOLUX],MATCH(A4003,dbOrdini[CODICE
ANKER],0)),"")</f>
        <v/>
      </c>
      <c r="M4003" s="347" t="s">
        <v>10535</v>
      </c>
      <c r="N4003" s="15" t="str">
        <f>IFERROR(INDEX(dbOrdini[ORDINE],MATCH(A4003,dbOrdini[CODICE
ANKER]*(dbOrdini[CODICE
SUPPLY]="GEN24"),0)),"")</f>
        <v/>
      </c>
      <c r="O4003" s="352" t="s">
        <v>8</v>
      </c>
      <c r="P4003" s="347" t="s">
        <v>8856</v>
      </c>
    </row>
    <row r="4004" spans="1:16">
      <c r="A4004" s="347" t="s">
        <v>29103</v>
      </c>
      <c r="B4004" s="348">
        <v>6</v>
      </c>
      <c r="C4004" s="347" t="s">
        <v>28152</v>
      </c>
      <c r="D4004" s="347" t="s">
        <v>26467</v>
      </c>
      <c r="E4004" s="347">
        <v>6</v>
      </c>
      <c r="F4004" s="347">
        <v>0.7</v>
      </c>
      <c r="G4004" s="347" t="s">
        <v>11</v>
      </c>
      <c r="H4004" s="349">
        <v>58</v>
      </c>
      <c r="I4004" s="350" t="s">
        <v>12</v>
      </c>
      <c r="J4004" s="351">
        <f t="shared" si="62"/>
        <v>183</v>
      </c>
      <c r="K4004" s="351">
        <v>30.5</v>
      </c>
      <c r="L4004" s="3" t="str">
        <f>IFERROR(INDEX(dbOrdini[PREZZO
VINOLUX],MATCH(A4004,dbOrdini[CODICE
ANKER],0)),"")</f>
        <v/>
      </c>
      <c r="M4004" s="347" t="s">
        <v>10536</v>
      </c>
      <c r="N4004" s="15" t="str">
        <f>IFERROR(INDEX(dbOrdini[ORDINE],MATCH(A4004,dbOrdini[CODICE
ANKER]*(dbOrdini[CODICE
SUPPLY]="GEN24"),0)),"")</f>
        <v/>
      </c>
      <c r="O4004" s="352" t="s">
        <v>8</v>
      </c>
      <c r="P4004" s="347" t="s">
        <v>8857</v>
      </c>
    </row>
    <row r="4005" spans="1:16">
      <c r="A4005" s="347" t="s">
        <v>11252</v>
      </c>
      <c r="B4005" s="348">
        <v>238</v>
      </c>
      <c r="C4005" s="347" t="s">
        <v>28152</v>
      </c>
      <c r="D4005" s="347" t="s">
        <v>8859</v>
      </c>
      <c r="E4005" s="347">
        <v>6</v>
      </c>
      <c r="F4005" s="347">
        <v>0.7</v>
      </c>
      <c r="G4005" s="347" t="s">
        <v>11</v>
      </c>
      <c r="H4005" s="349">
        <v>43</v>
      </c>
      <c r="I4005" s="350" t="s">
        <v>12</v>
      </c>
      <c r="J4005" s="351">
        <f t="shared" si="62"/>
        <v>119.69999999999999</v>
      </c>
      <c r="K4005" s="351">
        <v>19.95</v>
      </c>
      <c r="L4005" s="3" t="str">
        <f>IFERROR(INDEX(dbOrdini[PREZZO
VINOLUX],MATCH(A4005,dbOrdini[CODICE
ANKER],0)),"")</f>
        <v/>
      </c>
      <c r="M4005" s="347" t="s">
        <v>10536</v>
      </c>
      <c r="N4005" s="15" t="str">
        <f>IFERROR(INDEX(dbOrdini[ORDINE],MATCH(A4005,dbOrdini[CODICE
ANKER]*(dbOrdini[CODICE
SUPPLY]="GEN24"),0)),"")</f>
        <v/>
      </c>
      <c r="O4005" s="352" t="s">
        <v>8</v>
      </c>
      <c r="P4005" s="347" t="s">
        <v>12018</v>
      </c>
    </row>
    <row r="4006" spans="1:16">
      <c r="A4006" s="347" t="s">
        <v>8858</v>
      </c>
      <c r="B4006" s="348">
        <v>260</v>
      </c>
      <c r="C4006" s="347" t="s">
        <v>28152</v>
      </c>
      <c r="D4006" s="347" t="s">
        <v>11253</v>
      </c>
      <c r="E4006" s="347">
        <v>6</v>
      </c>
      <c r="F4006" s="347">
        <v>0.7</v>
      </c>
      <c r="G4006" s="347" t="s">
        <v>11</v>
      </c>
      <c r="H4006" s="349">
        <v>43</v>
      </c>
      <c r="I4006" s="350" t="s">
        <v>12</v>
      </c>
      <c r="J4006" s="351">
        <f t="shared" si="62"/>
        <v>124.5</v>
      </c>
      <c r="K4006" s="351">
        <v>20.75</v>
      </c>
      <c r="L4006" s="3" t="str">
        <f>IFERROR(INDEX(dbOrdini[PREZZO
VINOLUX],MATCH(A4006,dbOrdini[CODICE
ANKER],0)),"")</f>
        <v/>
      </c>
      <c r="M4006" s="347" t="s">
        <v>10536</v>
      </c>
      <c r="N4006" s="15" t="str">
        <f>IFERROR(INDEX(dbOrdini[ORDINE],MATCH(A4006,dbOrdini[CODICE
ANKER]*(dbOrdini[CODICE
SUPPLY]="GEN24"),0)),"")</f>
        <v/>
      </c>
      <c r="O4006" s="352" t="s">
        <v>8</v>
      </c>
      <c r="P4006" s="347" t="s">
        <v>8860</v>
      </c>
    </row>
    <row r="4007" spans="1:16">
      <c r="A4007" s="347" t="s">
        <v>12019</v>
      </c>
      <c r="B4007" s="348">
        <v>0</v>
      </c>
      <c r="C4007" s="347" t="s">
        <v>28152</v>
      </c>
      <c r="D4007" s="347" t="s">
        <v>11253</v>
      </c>
      <c r="E4007" s="347">
        <v>6</v>
      </c>
      <c r="F4007" s="347">
        <v>0.7</v>
      </c>
      <c r="G4007" s="347" t="s">
        <v>11</v>
      </c>
      <c r="H4007" s="349">
        <v>58</v>
      </c>
      <c r="I4007" s="350" t="s">
        <v>12</v>
      </c>
      <c r="J4007" s="351">
        <f t="shared" si="62"/>
        <v>124.5</v>
      </c>
      <c r="K4007" s="351">
        <v>20.75</v>
      </c>
      <c r="L4007" s="3" t="str">
        <f>IFERROR(INDEX(dbOrdini[PREZZO
VINOLUX],MATCH(A4007,dbOrdini[CODICE
ANKER],0)),"")</f>
        <v/>
      </c>
      <c r="M4007" s="347" t="s">
        <v>10536</v>
      </c>
      <c r="N4007" s="15" t="str">
        <f>IFERROR(INDEX(dbOrdini[ORDINE],MATCH(A4007,dbOrdini[CODICE
ANKER]*(dbOrdini[CODICE
SUPPLY]="GEN24"),0)),"")</f>
        <v/>
      </c>
      <c r="O4007" s="352" t="s">
        <v>8</v>
      </c>
      <c r="P4007" s="347" t="s">
        <v>8857</v>
      </c>
    </row>
    <row r="4008" spans="1:16">
      <c r="A4008" s="347" t="s">
        <v>8861</v>
      </c>
      <c r="B4008" s="348">
        <v>100</v>
      </c>
      <c r="C4008" s="347" t="s">
        <v>28152</v>
      </c>
      <c r="D4008" s="347" t="s">
        <v>11254</v>
      </c>
      <c r="E4008" s="347">
        <v>6</v>
      </c>
      <c r="F4008" s="347">
        <v>0.7</v>
      </c>
      <c r="G4008" s="347" t="s">
        <v>11</v>
      </c>
      <c r="H4008" s="349">
        <v>43</v>
      </c>
      <c r="I4008" s="350" t="s">
        <v>12</v>
      </c>
      <c r="J4008" s="351">
        <f t="shared" si="62"/>
        <v>279</v>
      </c>
      <c r="K4008" s="351">
        <v>46.5</v>
      </c>
      <c r="L4008" s="3" t="str">
        <f>IFERROR(INDEX(dbOrdini[PREZZO
VINOLUX],MATCH(A4008,dbOrdini[CODICE
ANKER],0)),"")</f>
        <v/>
      </c>
      <c r="M4008" s="347" t="s">
        <v>10536</v>
      </c>
      <c r="N4008" s="15" t="str">
        <f>IFERROR(INDEX(dbOrdini[ORDINE],MATCH(A4008,dbOrdini[CODICE
ANKER]*(dbOrdini[CODICE
SUPPLY]="GEN24"),0)),"")</f>
        <v/>
      </c>
      <c r="O4008" s="352" t="s">
        <v>8</v>
      </c>
      <c r="P4008" s="347" t="s">
        <v>8862</v>
      </c>
    </row>
    <row r="4009" spans="1:16">
      <c r="A4009" s="347" t="s">
        <v>8866</v>
      </c>
      <c r="B4009" s="348">
        <v>53</v>
      </c>
      <c r="C4009" s="347" t="s">
        <v>28152</v>
      </c>
      <c r="D4009" s="347" t="s">
        <v>8864</v>
      </c>
      <c r="E4009" s="347">
        <v>6</v>
      </c>
      <c r="F4009" s="347">
        <v>0.7</v>
      </c>
      <c r="G4009" s="347" t="s">
        <v>11</v>
      </c>
      <c r="H4009" s="349">
        <v>43</v>
      </c>
      <c r="I4009" s="350" t="s">
        <v>12</v>
      </c>
      <c r="J4009" s="351">
        <f t="shared" si="62"/>
        <v>231</v>
      </c>
      <c r="K4009" s="351">
        <v>38.5</v>
      </c>
      <c r="L4009" s="3" t="str">
        <f>IFERROR(INDEX(dbOrdini[PREZZO
VINOLUX],MATCH(A4009,dbOrdini[CODICE
ANKER],0)),"")</f>
        <v/>
      </c>
      <c r="M4009" s="347" t="s">
        <v>10536</v>
      </c>
      <c r="N4009" s="15" t="str">
        <f>IFERROR(INDEX(dbOrdini[ORDINE],MATCH(A4009,dbOrdini[CODICE
ANKER]*(dbOrdini[CODICE
SUPPLY]="GEN24"),0)),"")</f>
        <v/>
      </c>
      <c r="O4009" s="352" t="s">
        <v>8</v>
      </c>
      <c r="P4009" s="347" t="s">
        <v>8867</v>
      </c>
    </row>
    <row r="4010" spans="1:16">
      <c r="A4010" s="347" t="s">
        <v>8863</v>
      </c>
      <c r="B4010" s="348">
        <v>9</v>
      </c>
      <c r="C4010" s="347" t="s">
        <v>28152</v>
      </c>
      <c r="D4010" s="347" t="s">
        <v>8864</v>
      </c>
      <c r="E4010" s="347">
        <v>6</v>
      </c>
      <c r="F4010" s="347">
        <v>0.7</v>
      </c>
      <c r="G4010" s="347" t="s">
        <v>11</v>
      </c>
      <c r="H4010" s="349">
        <v>43</v>
      </c>
      <c r="I4010" s="350" t="s">
        <v>12</v>
      </c>
      <c r="J4010" s="351">
        <f t="shared" si="62"/>
        <v>241.5</v>
      </c>
      <c r="K4010" s="351">
        <v>40.25</v>
      </c>
      <c r="L4010" s="3" t="str">
        <f>IFERROR(INDEX(dbOrdini[PREZZO
VINOLUX],MATCH(A4010,dbOrdini[CODICE
ANKER],0)),"")</f>
        <v/>
      </c>
      <c r="M4010" s="347" t="s">
        <v>10536</v>
      </c>
      <c r="N4010" s="15" t="str">
        <f>IFERROR(INDEX(dbOrdini[ORDINE],MATCH(A4010,dbOrdini[CODICE
ANKER]*(dbOrdini[CODICE
SUPPLY]="GEN24"),0)),"")</f>
        <v/>
      </c>
      <c r="O4010" s="352" t="s">
        <v>8</v>
      </c>
      <c r="P4010" s="347" t="s">
        <v>8865</v>
      </c>
    </row>
    <row r="4011" spans="1:16">
      <c r="A4011" s="347" t="s">
        <v>8868</v>
      </c>
      <c r="B4011" s="348">
        <v>0</v>
      </c>
      <c r="C4011" s="347" t="s">
        <v>28152</v>
      </c>
      <c r="D4011" s="347" t="s">
        <v>8869</v>
      </c>
      <c r="E4011" s="347">
        <v>6</v>
      </c>
      <c r="F4011" s="347">
        <v>0.7</v>
      </c>
      <c r="G4011" s="347" t="s">
        <v>11</v>
      </c>
      <c r="H4011" s="349">
        <v>20</v>
      </c>
      <c r="I4011" s="350" t="s">
        <v>12</v>
      </c>
      <c r="J4011" s="351">
        <f t="shared" si="62"/>
        <v>97.5</v>
      </c>
      <c r="K4011" s="351">
        <v>16.25</v>
      </c>
      <c r="L4011" s="3" t="str">
        <f>IFERROR(INDEX(dbOrdini[PREZZO
VINOLUX],MATCH(A4011,dbOrdini[CODICE
ANKER],0)),"")</f>
        <v/>
      </c>
      <c r="M4011" s="347" t="s">
        <v>10555</v>
      </c>
      <c r="N4011" s="15" t="str">
        <f>IFERROR(INDEX(dbOrdini[ORDINE],MATCH(A4011,dbOrdini[CODICE
ANKER]*(dbOrdini[CODICE
SUPPLY]="GEN24"),0)),"")</f>
        <v/>
      </c>
      <c r="O4011" s="352" t="s">
        <v>8</v>
      </c>
      <c r="P4011" s="347" t="s">
        <v>8870</v>
      </c>
    </row>
    <row r="4012" spans="1:16">
      <c r="A4012" s="347" t="s">
        <v>8874</v>
      </c>
      <c r="B4012" s="348">
        <v>0</v>
      </c>
      <c r="C4012" s="347" t="s">
        <v>28152</v>
      </c>
      <c r="D4012" s="347" t="s">
        <v>8872</v>
      </c>
      <c r="E4012" s="347">
        <v>6</v>
      </c>
      <c r="F4012" s="347">
        <v>1</v>
      </c>
      <c r="G4012" s="347" t="s">
        <v>11</v>
      </c>
      <c r="H4012" s="349">
        <v>30</v>
      </c>
      <c r="I4012" s="350" t="s">
        <v>12</v>
      </c>
      <c r="J4012" s="351">
        <f t="shared" si="62"/>
        <v>29.700000000000003</v>
      </c>
      <c r="K4012" s="351">
        <v>4.95</v>
      </c>
      <c r="L4012" s="3" t="str">
        <f>IFERROR(INDEX(dbOrdini[PREZZO
VINOLUX],MATCH(A4012,dbOrdini[CODICE
ANKER],0)),"")</f>
        <v/>
      </c>
      <c r="M4012" s="347" t="s">
        <v>10550</v>
      </c>
      <c r="N4012" s="15" t="str">
        <f>IFERROR(INDEX(dbOrdini[ORDINE],MATCH(A4012,dbOrdini[CODICE
ANKER]*(dbOrdini[CODICE
SUPPLY]="GEN24"),0)),"")</f>
        <v/>
      </c>
      <c r="O4012" s="352" t="s">
        <v>8</v>
      </c>
      <c r="P4012" s="347" t="s">
        <v>8875</v>
      </c>
    </row>
    <row r="4013" spans="1:16">
      <c r="A4013" s="347" t="s">
        <v>12020</v>
      </c>
      <c r="B4013" s="348">
        <v>0</v>
      </c>
      <c r="C4013" s="347" t="s">
        <v>28152</v>
      </c>
      <c r="D4013" s="347" t="s">
        <v>8872</v>
      </c>
      <c r="E4013" s="347">
        <v>12</v>
      </c>
      <c r="F4013" s="347">
        <v>1</v>
      </c>
      <c r="G4013" s="347" t="s">
        <v>11</v>
      </c>
      <c r="H4013" s="349">
        <v>30</v>
      </c>
      <c r="I4013" s="350" t="s">
        <v>12</v>
      </c>
      <c r="J4013" s="351">
        <f t="shared" si="62"/>
        <v>59.400000000000006</v>
      </c>
      <c r="K4013" s="351">
        <v>4.95</v>
      </c>
      <c r="L4013" s="3" t="str">
        <f>IFERROR(INDEX(dbOrdini[PREZZO
VINOLUX],MATCH(A4013,dbOrdini[CODICE
ANKER],0)),"")</f>
        <v/>
      </c>
      <c r="M4013" s="347" t="s">
        <v>10550</v>
      </c>
      <c r="N4013" s="15" t="str">
        <f>IFERROR(INDEX(dbOrdini[ORDINE],MATCH(A4013,dbOrdini[CODICE
ANKER]*(dbOrdini[CODICE
SUPPLY]="GEN24"),0)),"")</f>
        <v/>
      </c>
      <c r="O4013" s="352" t="s">
        <v>8</v>
      </c>
      <c r="P4013" s="347" t="s">
        <v>12021</v>
      </c>
    </row>
    <row r="4014" spans="1:16">
      <c r="A4014" s="347" t="s">
        <v>8871</v>
      </c>
      <c r="B4014" s="348">
        <v>86</v>
      </c>
      <c r="C4014" s="347" t="s">
        <v>28152</v>
      </c>
      <c r="D4014" s="347" t="s">
        <v>8872</v>
      </c>
      <c r="E4014" s="347">
        <v>6</v>
      </c>
      <c r="F4014" s="347">
        <v>0.7</v>
      </c>
      <c r="G4014" s="347" t="s">
        <v>11</v>
      </c>
      <c r="H4014" s="349">
        <v>36</v>
      </c>
      <c r="I4014" s="350" t="s">
        <v>12</v>
      </c>
      <c r="J4014" s="351">
        <f t="shared" si="62"/>
        <v>22.5</v>
      </c>
      <c r="K4014" s="351">
        <v>3.75</v>
      </c>
      <c r="L4014" s="3" t="str">
        <f>IFERROR(INDEX(dbOrdini[PREZZO
VINOLUX],MATCH(A4014,dbOrdini[CODICE
ANKER],0)),"")</f>
        <v/>
      </c>
      <c r="M4014" s="347" t="s">
        <v>10550</v>
      </c>
      <c r="N4014" s="15" t="str">
        <f>IFERROR(INDEX(dbOrdini[ORDINE],MATCH(A4014,dbOrdini[CODICE
ANKER]*(dbOrdini[CODICE
SUPPLY]="GEN24"),0)),"")</f>
        <v/>
      </c>
      <c r="O4014" s="352" t="s">
        <v>8</v>
      </c>
      <c r="P4014" s="347" t="s">
        <v>8873</v>
      </c>
    </row>
    <row r="4015" spans="1:16">
      <c r="A4015" s="347" t="s">
        <v>29104</v>
      </c>
      <c r="B4015" s="348">
        <v>0</v>
      </c>
      <c r="C4015" s="347" t="s">
        <v>28152</v>
      </c>
      <c r="D4015" s="347" t="s">
        <v>29105</v>
      </c>
      <c r="E4015" s="347">
        <v>6</v>
      </c>
      <c r="F4015" s="347">
        <v>1</v>
      </c>
      <c r="G4015" s="347" t="s">
        <v>11</v>
      </c>
      <c r="H4015" s="349">
        <v>36</v>
      </c>
      <c r="I4015" s="350" t="s">
        <v>12</v>
      </c>
      <c r="J4015" s="351">
        <f t="shared" si="62"/>
        <v>29.700000000000003</v>
      </c>
      <c r="K4015" s="351">
        <v>4.95</v>
      </c>
      <c r="L4015" s="3" t="str">
        <f>IFERROR(INDEX(dbOrdini[PREZZO
VINOLUX],MATCH(A4015,dbOrdini[CODICE
ANKER],0)),"")</f>
        <v/>
      </c>
      <c r="M4015" s="347" t="s">
        <v>10550</v>
      </c>
      <c r="N4015" s="15" t="str">
        <f>IFERROR(INDEX(dbOrdini[ORDINE],MATCH(A4015,dbOrdini[CODICE
ANKER]*(dbOrdini[CODICE
SUPPLY]="GEN24"),0)),"")</f>
        <v/>
      </c>
      <c r="O4015" s="352" t="s">
        <v>8</v>
      </c>
      <c r="P4015" s="347" t="s">
        <v>29106</v>
      </c>
    </row>
    <row r="4016" spans="1:16">
      <c r="A4016" s="347" t="s">
        <v>8876</v>
      </c>
      <c r="B4016" s="348">
        <v>404</v>
      </c>
      <c r="C4016" s="347" t="s">
        <v>28152</v>
      </c>
      <c r="D4016" s="347" t="s">
        <v>8877</v>
      </c>
      <c r="E4016" s="347">
        <v>12</v>
      </c>
      <c r="F4016" s="347">
        <v>0.7</v>
      </c>
      <c r="G4016" s="347" t="s">
        <v>11</v>
      </c>
      <c r="H4016" s="349">
        <v>40</v>
      </c>
      <c r="I4016" s="350" t="s">
        <v>12</v>
      </c>
      <c r="J4016" s="351">
        <f t="shared" si="62"/>
        <v>32.400000000000006</v>
      </c>
      <c r="K4016" s="351">
        <v>2.7</v>
      </c>
      <c r="L4016" s="3" t="str">
        <f>IFERROR(INDEX(dbOrdini[PREZZO
VINOLUX],MATCH(A4016,dbOrdini[CODICE
ANKER],0)),"")</f>
        <v/>
      </c>
      <c r="M4016" s="347" t="s">
        <v>10533</v>
      </c>
      <c r="N4016" s="15" t="str">
        <f>IFERROR(INDEX(dbOrdini[ORDINE],MATCH(A4016,dbOrdini[CODICE
ANKER]*(dbOrdini[CODICE
SUPPLY]="GEN24"),0)),"")</f>
        <v/>
      </c>
      <c r="O4016" s="352" t="s">
        <v>8</v>
      </c>
      <c r="P4016" s="347" t="s">
        <v>8878</v>
      </c>
    </row>
    <row r="4017" spans="1:16">
      <c r="A4017" s="347" t="s">
        <v>8879</v>
      </c>
      <c r="B4017" s="348">
        <v>259</v>
      </c>
      <c r="C4017" s="347" t="s">
        <v>28152</v>
      </c>
      <c r="D4017" s="347" t="s">
        <v>8877</v>
      </c>
      <c r="E4017" s="347">
        <v>12</v>
      </c>
      <c r="F4017" s="347">
        <v>1</v>
      </c>
      <c r="G4017" s="347" t="s">
        <v>11</v>
      </c>
      <c r="H4017" s="349">
        <v>40</v>
      </c>
      <c r="I4017" s="350" t="s">
        <v>12</v>
      </c>
      <c r="J4017" s="351">
        <f t="shared" si="62"/>
        <v>36</v>
      </c>
      <c r="K4017" s="351">
        <v>3</v>
      </c>
      <c r="L4017" s="3" t="str">
        <f>IFERROR(INDEX(dbOrdini[PREZZO
VINOLUX],MATCH(A4017,dbOrdini[CODICE
ANKER],0)),"")</f>
        <v/>
      </c>
      <c r="M4017" s="347" t="s">
        <v>10533</v>
      </c>
      <c r="N4017" s="15" t="str">
        <f>IFERROR(INDEX(dbOrdini[ORDINE],MATCH(A4017,dbOrdini[CODICE
ANKER]*(dbOrdini[CODICE
SUPPLY]="GEN24"),0)),"")</f>
        <v/>
      </c>
      <c r="O4017" s="352" t="s">
        <v>8</v>
      </c>
      <c r="P4017" s="347" t="s">
        <v>8880</v>
      </c>
    </row>
    <row r="4018" spans="1:16">
      <c r="A4018" s="347" t="s">
        <v>8881</v>
      </c>
      <c r="B4018" s="348">
        <v>0</v>
      </c>
      <c r="C4018" s="347" t="s">
        <v>28152</v>
      </c>
      <c r="D4018" s="347" t="s">
        <v>8882</v>
      </c>
      <c r="E4018" s="347">
        <v>12</v>
      </c>
      <c r="F4018" s="347">
        <v>1</v>
      </c>
      <c r="G4018" s="347" t="s">
        <v>11</v>
      </c>
      <c r="H4018" s="349">
        <v>40</v>
      </c>
      <c r="I4018" s="350" t="s">
        <v>12</v>
      </c>
      <c r="J4018" s="351">
        <f t="shared" si="62"/>
        <v>28.799999999999997</v>
      </c>
      <c r="K4018" s="351">
        <v>2.4</v>
      </c>
      <c r="L4018" s="3" t="str">
        <f>IFERROR(INDEX(dbOrdini[PREZZO
VINOLUX],MATCH(A4018,dbOrdini[CODICE
ANKER],0)),"")</f>
        <v/>
      </c>
      <c r="M4018" s="347" t="s">
        <v>10533</v>
      </c>
      <c r="N4018" s="15" t="str">
        <f>IFERROR(INDEX(dbOrdini[ORDINE],MATCH(A4018,dbOrdini[CODICE
ANKER]*(dbOrdini[CODICE
SUPPLY]="GEN24"),0)),"")</f>
        <v/>
      </c>
      <c r="O4018" s="352" t="s">
        <v>8</v>
      </c>
      <c r="P4018" s="347" t="s">
        <v>8883</v>
      </c>
    </row>
    <row r="4019" spans="1:16">
      <c r="A4019" s="347" t="s">
        <v>8884</v>
      </c>
      <c r="B4019" s="348">
        <v>496</v>
      </c>
      <c r="C4019" s="347" t="s">
        <v>28152</v>
      </c>
      <c r="D4019" s="347" t="s">
        <v>8885</v>
      </c>
      <c r="E4019" s="347">
        <v>12</v>
      </c>
      <c r="F4019" s="347">
        <v>0.7</v>
      </c>
      <c r="G4019" s="347" t="s">
        <v>11</v>
      </c>
      <c r="H4019" s="349">
        <v>40</v>
      </c>
      <c r="I4019" s="350" t="s">
        <v>12</v>
      </c>
      <c r="J4019" s="351">
        <f t="shared" si="62"/>
        <v>23.4</v>
      </c>
      <c r="K4019" s="351">
        <v>1.95</v>
      </c>
      <c r="L4019" s="3" t="str">
        <f>IFERROR(INDEX(dbOrdini[PREZZO
VINOLUX],MATCH(A4019,dbOrdini[CODICE
ANKER],0)),"")</f>
        <v/>
      </c>
      <c r="M4019" s="347" t="s">
        <v>10533</v>
      </c>
      <c r="N4019" s="15" t="str">
        <f>IFERROR(INDEX(dbOrdini[ORDINE],MATCH(A4019,dbOrdini[CODICE
ANKER]*(dbOrdini[CODICE
SUPPLY]="GEN24"),0)),"")</f>
        <v/>
      </c>
      <c r="O4019" s="352" t="s">
        <v>8</v>
      </c>
      <c r="P4019" s="347" t="s">
        <v>8886</v>
      </c>
    </row>
    <row r="4020" spans="1:16">
      <c r="A4020" s="347" t="s">
        <v>29107</v>
      </c>
      <c r="B4020" s="348">
        <v>455</v>
      </c>
      <c r="C4020" s="347" t="s">
        <v>28152</v>
      </c>
      <c r="D4020" s="347" t="s">
        <v>8885</v>
      </c>
      <c r="E4020" s="347">
        <v>12</v>
      </c>
      <c r="F4020" s="347">
        <v>1</v>
      </c>
      <c r="G4020" s="347" t="s">
        <v>11</v>
      </c>
      <c r="H4020" s="349">
        <v>40</v>
      </c>
      <c r="I4020" s="350" t="s">
        <v>12</v>
      </c>
      <c r="J4020" s="351">
        <f t="shared" si="62"/>
        <v>36</v>
      </c>
      <c r="K4020" s="351">
        <v>3</v>
      </c>
      <c r="L4020" s="3" t="str">
        <f>IFERROR(INDEX(dbOrdini[PREZZO
VINOLUX],MATCH(A4020,dbOrdini[CODICE
ANKER],0)),"")</f>
        <v/>
      </c>
      <c r="M4020" s="347" t="s">
        <v>10533</v>
      </c>
      <c r="N4020" s="15" t="str">
        <f>IFERROR(INDEX(dbOrdini[ORDINE],MATCH(A4020,dbOrdini[CODICE
ANKER]*(dbOrdini[CODICE
SUPPLY]="GEN24"),0)),"")</f>
        <v/>
      </c>
      <c r="O4020" s="352" t="s">
        <v>8</v>
      </c>
      <c r="P4020" s="347" t="s">
        <v>8883</v>
      </c>
    </row>
    <row r="4021" spans="1:16">
      <c r="A4021" s="347" t="s">
        <v>8887</v>
      </c>
      <c r="B4021" s="348">
        <v>2712</v>
      </c>
      <c r="C4021" s="347" t="s">
        <v>28152</v>
      </c>
      <c r="D4021" s="347" t="s">
        <v>8888</v>
      </c>
      <c r="E4021" s="347">
        <v>24</v>
      </c>
      <c r="F4021" s="347">
        <v>0.33</v>
      </c>
      <c r="G4021" s="347" t="s">
        <v>11</v>
      </c>
      <c r="H4021" s="349">
        <v>4.5</v>
      </c>
      <c r="I4021" s="350" t="s">
        <v>12</v>
      </c>
      <c r="J4021" s="351">
        <f t="shared" si="62"/>
        <v>12.96</v>
      </c>
      <c r="K4021" s="351">
        <v>0.54</v>
      </c>
      <c r="L4021" s="3" t="str">
        <f>IFERROR(INDEX(dbOrdini[PREZZO
VINOLUX],MATCH(A4021,dbOrdini[CODICE
ANKER],0)),"")</f>
        <v/>
      </c>
      <c r="M4021" s="347" t="s">
        <v>28306</v>
      </c>
      <c r="N4021" s="15" t="str">
        <f>IFERROR(INDEX(dbOrdini[ORDINE],MATCH(A4021,dbOrdini[CODICE
ANKER]*(dbOrdini[CODICE
SUPPLY]="GEN24"),0)),"")</f>
        <v/>
      </c>
      <c r="O4021" s="352" t="s">
        <v>8</v>
      </c>
      <c r="P4021" s="347" t="s">
        <v>8889</v>
      </c>
    </row>
    <row r="4022" spans="1:16">
      <c r="A4022" s="347" t="s">
        <v>8895</v>
      </c>
      <c r="B4022" s="348">
        <v>2721</v>
      </c>
      <c r="C4022" s="347" t="s">
        <v>28152</v>
      </c>
      <c r="D4022" s="347" t="s">
        <v>8891</v>
      </c>
      <c r="E4022" s="347">
        <v>6</v>
      </c>
      <c r="F4022" s="347">
        <v>1</v>
      </c>
      <c r="G4022" s="347" t="s">
        <v>11</v>
      </c>
      <c r="H4022" s="349">
        <v>30</v>
      </c>
      <c r="I4022" s="350" t="s">
        <v>12</v>
      </c>
      <c r="J4022" s="351">
        <f t="shared" si="62"/>
        <v>39</v>
      </c>
      <c r="K4022" s="351">
        <v>6.5</v>
      </c>
      <c r="L4022" s="3" t="str">
        <f>IFERROR(INDEX(dbOrdini[PREZZO
VINOLUX],MATCH(A4022,dbOrdini[CODICE
ANKER],0)),"")</f>
        <v/>
      </c>
      <c r="M4022" s="347" t="s">
        <v>28342</v>
      </c>
      <c r="N4022" s="15" t="str">
        <f>IFERROR(INDEX(dbOrdini[ORDINE],MATCH(A4022,dbOrdini[CODICE
ANKER]*(dbOrdini[CODICE
SUPPLY]="GEN24"),0)),"")</f>
        <v/>
      </c>
      <c r="O4022" s="352" t="s">
        <v>8</v>
      </c>
      <c r="P4022" s="347" t="s">
        <v>8896</v>
      </c>
    </row>
    <row r="4023" spans="1:16">
      <c r="A4023" s="347" t="s">
        <v>8893</v>
      </c>
      <c r="B4023" s="348">
        <v>12</v>
      </c>
      <c r="C4023" s="347" t="s">
        <v>28152</v>
      </c>
      <c r="D4023" s="347" t="s">
        <v>8891</v>
      </c>
      <c r="E4023" s="347">
        <v>12</v>
      </c>
      <c r="F4023" s="347">
        <v>0.5</v>
      </c>
      <c r="G4023" s="347" t="s">
        <v>11</v>
      </c>
      <c r="H4023" s="349">
        <v>30</v>
      </c>
      <c r="I4023" s="350" t="s">
        <v>12</v>
      </c>
      <c r="J4023" s="351">
        <f t="shared" si="62"/>
        <v>49.199999999999996</v>
      </c>
      <c r="K4023" s="351">
        <v>4.0999999999999996</v>
      </c>
      <c r="L4023" s="3" t="str">
        <f>IFERROR(INDEX(dbOrdini[PREZZO
VINOLUX],MATCH(A4023,dbOrdini[CODICE
ANKER],0)),"")</f>
        <v/>
      </c>
      <c r="M4023" s="347" t="s">
        <v>28342</v>
      </c>
      <c r="N4023" s="15" t="str">
        <f>IFERROR(INDEX(dbOrdini[ORDINE],MATCH(A4023,dbOrdini[CODICE
ANKER]*(dbOrdini[CODICE
SUPPLY]="GEN24"),0)),"")</f>
        <v/>
      </c>
      <c r="O4023" s="352" t="s">
        <v>8</v>
      </c>
      <c r="P4023" s="347" t="s">
        <v>8894</v>
      </c>
    </row>
    <row r="4024" spans="1:16">
      <c r="A4024" s="347" t="s">
        <v>8890</v>
      </c>
      <c r="B4024" s="348">
        <v>0</v>
      </c>
      <c r="C4024" s="347" t="s">
        <v>28152</v>
      </c>
      <c r="D4024" s="347" t="s">
        <v>8891</v>
      </c>
      <c r="E4024" s="347">
        <v>12</v>
      </c>
      <c r="F4024" s="347">
        <v>0.04</v>
      </c>
      <c r="G4024" s="347" t="s">
        <v>11</v>
      </c>
      <c r="H4024" s="349">
        <v>30</v>
      </c>
      <c r="I4024" s="350" t="s">
        <v>12</v>
      </c>
      <c r="J4024" s="351">
        <f t="shared" si="62"/>
        <v>13.799999999999999</v>
      </c>
      <c r="K4024" s="351">
        <v>1.1499999999999999</v>
      </c>
      <c r="L4024" s="3" t="str">
        <f>IFERROR(INDEX(dbOrdini[PREZZO
VINOLUX],MATCH(A4024,dbOrdini[CODICE
ANKER],0)),"")</f>
        <v/>
      </c>
      <c r="M4024" s="347" t="s">
        <v>28342</v>
      </c>
      <c r="N4024" s="15" t="str">
        <f>IFERROR(INDEX(dbOrdini[ORDINE],MATCH(A4024,dbOrdini[CODICE
ANKER]*(dbOrdini[CODICE
SUPPLY]="GEN24"),0)),"")</f>
        <v/>
      </c>
      <c r="O4024" s="352" t="s">
        <v>8</v>
      </c>
      <c r="P4024" s="347" t="s">
        <v>8892</v>
      </c>
    </row>
    <row r="4025" spans="1:16">
      <c r="A4025" s="347" t="s">
        <v>8898</v>
      </c>
      <c r="B4025" s="348">
        <v>3</v>
      </c>
      <c r="C4025" s="347" t="s">
        <v>28152</v>
      </c>
      <c r="D4025" s="347" t="s">
        <v>8897</v>
      </c>
      <c r="E4025" s="347">
        <v>6</v>
      </c>
      <c r="F4025" s="347">
        <v>1.5</v>
      </c>
      <c r="G4025" s="347" t="s">
        <v>11</v>
      </c>
      <c r="H4025" s="349">
        <v>7</v>
      </c>
      <c r="I4025" s="350" t="s">
        <v>12</v>
      </c>
      <c r="J4025" s="351">
        <f t="shared" si="62"/>
        <v>33</v>
      </c>
      <c r="K4025" s="351">
        <v>5.5</v>
      </c>
      <c r="L4025" s="3" t="str">
        <f>IFERROR(INDEX(dbOrdini[PREZZO
VINOLUX],MATCH(A4025,dbOrdini[CODICE
ANKER],0)),"")</f>
        <v/>
      </c>
      <c r="M4025" s="347" t="s">
        <v>28214</v>
      </c>
      <c r="N4025" s="15" t="str">
        <f>IFERROR(INDEX(dbOrdini[ORDINE],MATCH(A4025,dbOrdini[CODICE
ANKER]*(dbOrdini[CODICE
SUPPLY]="GEN24"),0)),"")</f>
        <v/>
      </c>
      <c r="O4025" s="352" t="s">
        <v>8</v>
      </c>
      <c r="P4025" s="347" t="s">
        <v>8899</v>
      </c>
    </row>
    <row r="4026" spans="1:16">
      <c r="A4026" s="347" t="s">
        <v>8900</v>
      </c>
      <c r="B4026" s="348">
        <v>0</v>
      </c>
      <c r="C4026" s="347" t="s">
        <v>28337</v>
      </c>
      <c r="D4026" s="347" t="s">
        <v>8901</v>
      </c>
      <c r="E4026" s="347">
        <v>12</v>
      </c>
      <c r="F4026" s="347">
        <v>0.25</v>
      </c>
      <c r="G4026" s="347" t="s">
        <v>11</v>
      </c>
      <c r="H4026" s="349">
        <v>7</v>
      </c>
      <c r="I4026" s="350" t="s">
        <v>12</v>
      </c>
      <c r="J4026" s="351">
        <f t="shared" si="62"/>
        <v>14.399999999999999</v>
      </c>
      <c r="K4026" s="351">
        <v>1.2</v>
      </c>
      <c r="L4026" s="3" t="str">
        <f>IFERROR(INDEX(dbOrdini[PREZZO
VINOLUX],MATCH(A4026,dbOrdini[CODICE
ANKER],0)),"")</f>
        <v/>
      </c>
      <c r="M4026" s="347" t="s">
        <v>28214</v>
      </c>
      <c r="N4026" s="15" t="str">
        <f>IFERROR(INDEX(dbOrdini[ORDINE],MATCH(A4026,dbOrdini[CODICE
ANKER]*(dbOrdini[CODICE
SUPPLY]="GEN24"),0)),"")</f>
        <v/>
      </c>
      <c r="O4026" s="352" t="s">
        <v>8</v>
      </c>
      <c r="P4026" s="347" t="s">
        <v>8902</v>
      </c>
    </row>
    <row r="4027" spans="1:16">
      <c r="A4027" s="347" t="s">
        <v>8903</v>
      </c>
      <c r="B4027" s="348">
        <v>0</v>
      </c>
      <c r="C4027" s="347" t="s">
        <v>29108</v>
      </c>
      <c r="D4027" s="347" t="s">
        <v>8904</v>
      </c>
      <c r="E4027" s="347">
        <v>4</v>
      </c>
      <c r="F4027" s="347">
        <v>3</v>
      </c>
      <c r="G4027" s="347" t="s">
        <v>11</v>
      </c>
      <c r="H4027" s="349">
        <v>30</v>
      </c>
      <c r="I4027" s="350" t="s">
        <v>12</v>
      </c>
      <c r="J4027" s="351">
        <f t="shared" si="62"/>
        <v>70</v>
      </c>
      <c r="K4027" s="351">
        <v>17.5</v>
      </c>
      <c r="L4027" s="3" t="str">
        <f>IFERROR(INDEX(dbOrdini[PREZZO
VINOLUX],MATCH(A4027,dbOrdini[CODICE
ANKER],0)),"")</f>
        <v/>
      </c>
      <c r="M4027" s="347" t="s">
        <v>28342</v>
      </c>
      <c r="N4027" s="15" t="str">
        <f>IFERROR(INDEX(dbOrdini[ORDINE],MATCH(A4027,dbOrdini[CODICE
ANKER]*(dbOrdini[CODICE
SUPPLY]="GEN24"),0)),"")</f>
        <v/>
      </c>
      <c r="O4027" s="352" t="s">
        <v>8</v>
      </c>
      <c r="P4027" s="347" t="s">
        <v>8905</v>
      </c>
    </row>
    <row r="4028" spans="1:16">
      <c r="A4028" s="347" t="s">
        <v>8906</v>
      </c>
      <c r="B4028" s="348">
        <v>2</v>
      </c>
      <c r="C4028" s="347" t="s">
        <v>28152</v>
      </c>
      <c r="D4028" s="347" t="s">
        <v>8907</v>
      </c>
      <c r="E4028" s="347">
        <v>12</v>
      </c>
      <c r="F4028" s="347">
        <v>0.2</v>
      </c>
      <c r="G4028" s="347" t="s">
        <v>11</v>
      </c>
      <c r="H4028" s="349">
        <v>30</v>
      </c>
      <c r="I4028" s="350" t="s">
        <v>12</v>
      </c>
      <c r="J4028" s="351">
        <f t="shared" si="62"/>
        <v>21</v>
      </c>
      <c r="K4028" s="351">
        <v>1.75</v>
      </c>
      <c r="L4028" s="3" t="str">
        <f>IFERROR(INDEX(dbOrdini[PREZZO
VINOLUX],MATCH(A4028,dbOrdini[CODICE
ANKER],0)),"")</f>
        <v/>
      </c>
      <c r="M4028" s="347" t="s">
        <v>28342</v>
      </c>
      <c r="N4028" s="15" t="str">
        <f>IFERROR(INDEX(dbOrdini[ORDINE],MATCH(A4028,dbOrdini[CODICE
ANKER]*(dbOrdini[CODICE
SUPPLY]="GEN24"),0)),"")</f>
        <v/>
      </c>
      <c r="O4028" s="352" t="s">
        <v>8</v>
      </c>
      <c r="P4028" s="347" t="s">
        <v>8908</v>
      </c>
    </row>
    <row r="4029" spans="1:16">
      <c r="A4029" s="347" t="s">
        <v>8909</v>
      </c>
      <c r="B4029" s="348">
        <v>0</v>
      </c>
      <c r="C4029" s="347" t="s">
        <v>28152</v>
      </c>
      <c r="D4029" s="347" t="s">
        <v>8910</v>
      </c>
      <c r="E4029" s="347">
        <v>15</v>
      </c>
      <c r="F4029" s="347">
        <v>0.5</v>
      </c>
      <c r="G4029" s="347" t="s">
        <v>11</v>
      </c>
      <c r="H4029" s="349">
        <v>25</v>
      </c>
      <c r="I4029" s="350" t="s">
        <v>12</v>
      </c>
      <c r="J4029" s="351">
        <f t="shared" si="62"/>
        <v>58.5</v>
      </c>
      <c r="K4029" s="351">
        <v>3.9</v>
      </c>
      <c r="L4029" s="3" t="str">
        <f>IFERROR(INDEX(dbOrdini[PREZZO
VINOLUX],MATCH(A4029,dbOrdini[CODICE
ANKER],0)),"")</f>
        <v/>
      </c>
      <c r="M4029" s="347" t="s">
        <v>10532</v>
      </c>
      <c r="N4029" s="15" t="str">
        <f>IFERROR(INDEX(dbOrdini[ORDINE],MATCH(A4029,dbOrdini[CODICE
ANKER]*(dbOrdini[CODICE
SUPPLY]="GEN24"),0)),"")</f>
        <v/>
      </c>
      <c r="O4029" s="352" t="s">
        <v>8</v>
      </c>
      <c r="P4029" s="347" t="s">
        <v>8911</v>
      </c>
    </row>
    <row r="4030" spans="1:16">
      <c r="A4030" s="347" t="s">
        <v>8912</v>
      </c>
      <c r="B4030" s="348">
        <v>6</v>
      </c>
      <c r="C4030" s="347" t="s">
        <v>28152</v>
      </c>
      <c r="D4030" s="347" t="s">
        <v>8913</v>
      </c>
      <c r="E4030" s="347">
        <v>15</v>
      </c>
      <c r="F4030" s="347">
        <v>0.5</v>
      </c>
      <c r="G4030" s="347" t="s">
        <v>11</v>
      </c>
      <c r="H4030" s="349">
        <v>28</v>
      </c>
      <c r="I4030" s="350" t="s">
        <v>12</v>
      </c>
      <c r="J4030" s="351">
        <f t="shared" si="62"/>
        <v>58.5</v>
      </c>
      <c r="K4030" s="351">
        <v>3.9</v>
      </c>
      <c r="L4030" s="3" t="str">
        <f>IFERROR(INDEX(dbOrdini[PREZZO
VINOLUX],MATCH(A4030,dbOrdini[CODICE
ANKER],0)),"")</f>
        <v/>
      </c>
      <c r="M4030" s="347" t="s">
        <v>10532</v>
      </c>
      <c r="N4030" s="15" t="str">
        <f>IFERROR(INDEX(dbOrdini[ORDINE],MATCH(A4030,dbOrdini[CODICE
ANKER]*(dbOrdini[CODICE
SUPPLY]="GEN24"),0)),"")</f>
        <v/>
      </c>
      <c r="O4030" s="352" t="s">
        <v>8</v>
      </c>
      <c r="P4030" s="347" t="s">
        <v>8914</v>
      </c>
    </row>
    <row r="4031" spans="1:16">
      <c r="A4031" s="347" t="s">
        <v>8915</v>
      </c>
      <c r="B4031" s="348">
        <v>9</v>
      </c>
      <c r="C4031" s="347" t="s">
        <v>28152</v>
      </c>
      <c r="D4031" s="347" t="s">
        <v>8916</v>
      </c>
      <c r="E4031" s="347">
        <v>15</v>
      </c>
      <c r="F4031" s="347">
        <v>0.5</v>
      </c>
      <c r="G4031" s="347" t="s">
        <v>11</v>
      </c>
      <c r="H4031" s="349">
        <v>28</v>
      </c>
      <c r="I4031" s="350" t="s">
        <v>12</v>
      </c>
      <c r="J4031" s="351">
        <f t="shared" si="62"/>
        <v>58.5</v>
      </c>
      <c r="K4031" s="351">
        <v>3.9</v>
      </c>
      <c r="L4031" s="3" t="str">
        <f>IFERROR(INDEX(dbOrdini[PREZZO
VINOLUX],MATCH(A4031,dbOrdini[CODICE
ANKER],0)),"")</f>
        <v/>
      </c>
      <c r="M4031" s="347" t="s">
        <v>10532</v>
      </c>
      <c r="N4031" s="15" t="str">
        <f>IFERROR(INDEX(dbOrdini[ORDINE],MATCH(A4031,dbOrdini[CODICE
ANKER]*(dbOrdini[CODICE
SUPPLY]="GEN24"),0)),"")</f>
        <v/>
      </c>
      <c r="O4031" s="352" t="s">
        <v>8</v>
      </c>
      <c r="P4031" s="347" t="s">
        <v>8917</v>
      </c>
    </row>
    <row r="4032" spans="1:16">
      <c r="A4032" s="347" t="s">
        <v>8921</v>
      </c>
      <c r="B4032" s="348">
        <v>0</v>
      </c>
      <c r="C4032" s="347" t="s">
        <v>28152</v>
      </c>
      <c r="D4032" s="347" t="s">
        <v>8919</v>
      </c>
      <c r="E4032" s="347">
        <v>15</v>
      </c>
      <c r="F4032" s="347">
        <v>0.5</v>
      </c>
      <c r="G4032" s="347" t="s">
        <v>11</v>
      </c>
      <c r="H4032" s="349">
        <v>28</v>
      </c>
      <c r="I4032" s="350" t="s">
        <v>12</v>
      </c>
      <c r="J4032" s="351">
        <f t="shared" si="62"/>
        <v>58.5</v>
      </c>
      <c r="K4032" s="351">
        <v>3.9</v>
      </c>
      <c r="L4032" s="3" t="str">
        <f>IFERROR(INDEX(dbOrdini[PREZZO
VINOLUX],MATCH(A4032,dbOrdini[CODICE
ANKER],0)),"")</f>
        <v/>
      </c>
      <c r="M4032" s="347" t="s">
        <v>10532</v>
      </c>
      <c r="N4032" s="15" t="str">
        <f>IFERROR(INDEX(dbOrdini[ORDINE],MATCH(A4032,dbOrdini[CODICE
ANKER]*(dbOrdini[CODICE
SUPPLY]="GEN24"),0)),"")</f>
        <v/>
      </c>
      <c r="O4032" s="352" t="s">
        <v>8</v>
      </c>
      <c r="P4032" s="347" t="s">
        <v>8922</v>
      </c>
    </row>
    <row r="4033" spans="1:16">
      <c r="A4033" s="347" t="s">
        <v>8918</v>
      </c>
      <c r="B4033" s="348">
        <v>14</v>
      </c>
      <c r="C4033" s="347" t="s">
        <v>28152</v>
      </c>
      <c r="D4033" s="347" t="s">
        <v>8919</v>
      </c>
      <c r="E4033" s="347">
        <v>12</v>
      </c>
      <c r="F4033" s="347">
        <v>0.1</v>
      </c>
      <c r="G4033" s="347" t="s">
        <v>11</v>
      </c>
      <c r="H4033" s="349">
        <v>28</v>
      </c>
      <c r="I4033" s="350" t="s">
        <v>12</v>
      </c>
      <c r="J4033" s="351">
        <f t="shared" si="62"/>
        <v>10.8</v>
      </c>
      <c r="K4033" s="351">
        <v>0.9</v>
      </c>
      <c r="L4033" s="3" t="str">
        <f>IFERROR(INDEX(dbOrdini[PREZZO
VINOLUX],MATCH(A4033,dbOrdini[CODICE
ANKER],0)),"")</f>
        <v/>
      </c>
      <c r="M4033" s="347" t="s">
        <v>10532</v>
      </c>
      <c r="N4033" s="15" t="str">
        <f>IFERROR(INDEX(dbOrdini[ORDINE],MATCH(A4033,dbOrdini[CODICE
ANKER]*(dbOrdini[CODICE
SUPPLY]="GEN24"),0)),"")</f>
        <v/>
      </c>
      <c r="O4033" s="352" t="s">
        <v>8</v>
      </c>
      <c r="P4033" s="347" t="s">
        <v>8920</v>
      </c>
    </row>
    <row r="4034" spans="1:16">
      <c r="A4034" s="347" t="s">
        <v>8923</v>
      </c>
      <c r="B4034" s="348">
        <v>2</v>
      </c>
      <c r="C4034" s="347" t="s">
        <v>28152</v>
      </c>
      <c r="D4034" s="347" t="s">
        <v>8924</v>
      </c>
      <c r="E4034" s="347">
        <v>15</v>
      </c>
      <c r="F4034" s="347">
        <v>0.5</v>
      </c>
      <c r="G4034" s="347" t="s">
        <v>11</v>
      </c>
      <c r="H4034" s="349">
        <v>28</v>
      </c>
      <c r="I4034" s="350" t="s">
        <v>12</v>
      </c>
      <c r="J4034" s="351">
        <f t="shared" si="62"/>
        <v>58.5</v>
      </c>
      <c r="K4034" s="351">
        <v>3.9</v>
      </c>
      <c r="L4034" s="3" t="str">
        <f>IFERROR(INDEX(dbOrdini[PREZZO
VINOLUX],MATCH(A4034,dbOrdini[CODICE
ANKER],0)),"")</f>
        <v/>
      </c>
      <c r="M4034" s="347" t="s">
        <v>10532</v>
      </c>
      <c r="N4034" s="15" t="str">
        <f>IFERROR(INDEX(dbOrdini[ORDINE],MATCH(A4034,dbOrdini[CODICE
ANKER]*(dbOrdini[CODICE
SUPPLY]="GEN24"),0)),"")</f>
        <v/>
      </c>
      <c r="O4034" s="352" t="s">
        <v>8</v>
      </c>
      <c r="P4034" s="347" t="s">
        <v>8925</v>
      </c>
    </row>
    <row r="4035" spans="1:16">
      <c r="A4035" s="347" t="s">
        <v>8926</v>
      </c>
      <c r="B4035" s="348">
        <v>0</v>
      </c>
      <c r="C4035" s="347" t="s">
        <v>28152</v>
      </c>
      <c r="D4035" s="347" t="s">
        <v>8927</v>
      </c>
      <c r="E4035" s="347">
        <v>15</v>
      </c>
      <c r="F4035" s="347">
        <v>0.5</v>
      </c>
      <c r="G4035" s="347" t="s">
        <v>11</v>
      </c>
      <c r="H4035" s="349">
        <v>25</v>
      </c>
      <c r="I4035" s="350" t="s">
        <v>12</v>
      </c>
      <c r="J4035" s="351">
        <f t="shared" si="62"/>
        <v>58.5</v>
      </c>
      <c r="K4035" s="351">
        <v>3.9</v>
      </c>
      <c r="L4035" s="3" t="str">
        <f>IFERROR(INDEX(dbOrdini[PREZZO
VINOLUX],MATCH(A4035,dbOrdini[CODICE
ANKER],0)),"")</f>
        <v/>
      </c>
      <c r="M4035" s="347" t="s">
        <v>10532</v>
      </c>
      <c r="N4035" s="15" t="str">
        <f>IFERROR(INDEX(dbOrdini[ORDINE],MATCH(A4035,dbOrdini[CODICE
ANKER]*(dbOrdini[CODICE
SUPPLY]="GEN24"),0)),"")</f>
        <v/>
      </c>
      <c r="O4035" s="352" t="s">
        <v>8</v>
      </c>
      <c r="P4035" s="347" t="s">
        <v>8928</v>
      </c>
    </row>
    <row r="4036" spans="1:16">
      <c r="A4036" s="347" t="s">
        <v>8929</v>
      </c>
      <c r="B4036" s="348">
        <v>0</v>
      </c>
      <c r="C4036" s="347" t="s">
        <v>28152</v>
      </c>
      <c r="D4036" s="347" t="s">
        <v>8930</v>
      </c>
      <c r="E4036" s="347">
        <v>15</v>
      </c>
      <c r="F4036" s="347">
        <v>0.5</v>
      </c>
      <c r="G4036" s="347" t="s">
        <v>11</v>
      </c>
      <c r="H4036" s="349">
        <v>25</v>
      </c>
      <c r="I4036" s="350" t="s">
        <v>12</v>
      </c>
      <c r="J4036" s="351">
        <f t="shared" si="62"/>
        <v>58.5</v>
      </c>
      <c r="K4036" s="351">
        <v>3.9</v>
      </c>
      <c r="L4036" s="3" t="str">
        <f>IFERROR(INDEX(dbOrdini[PREZZO
VINOLUX],MATCH(A4036,dbOrdini[CODICE
ANKER],0)),"")</f>
        <v/>
      </c>
      <c r="M4036" s="347" t="s">
        <v>10532</v>
      </c>
      <c r="N4036" s="15" t="str">
        <f>IFERROR(INDEX(dbOrdini[ORDINE],MATCH(A4036,dbOrdini[CODICE
ANKER]*(dbOrdini[CODICE
SUPPLY]="GEN24"),0)),"")</f>
        <v/>
      </c>
      <c r="O4036" s="352" t="s">
        <v>8</v>
      </c>
      <c r="P4036" s="347" t="s">
        <v>8931</v>
      </c>
    </row>
    <row r="4037" spans="1:16">
      <c r="A4037" s="347" t="s">
        <v>8932</v>
      </c>
      <c r="B4037" s="348">
        <v>34</v>
      </c>
      <c r="C4037" s="347" t="s">
        <v>28152</v>
      </c>
      <c r="D4037" s="347" t="s">
        <v>8933</v>
      </c>
      <c r="E4037" s="347">
        <v>15</v>
      </c>
      <c r="F4037" s="347">
        <v>0.5</v>
      </c>
      <c r="G4037" s="347" t="s">
        <v>11</v>
      </c>
      <c r="H4037" s="349">
        <v>28</v>
      </c>
      <c r="I4037" s="350" t="s">
        <v>12</v>
      </c>
      <c r="J4037" s="351">
        <f t="shared" si="62"/>
        <v>58.5</v>
      </c>
      <c r="K4037" s="351">
        <v>3.9</v>
      </c>
      <c r="L4037" s="3" t="str">
        <f>IFERROR(INDEX(dbOrdini[PREZZO
VINOLUX],MATCH(A4037,dbOrdini[CODICE
ANKER],0)),"")</f>
        <v/>
      </c>
      <c r="M4037" s="347" t="s">
        <v>10532</v>
      </c>
      <c r="N4037" s="15" t="str">
        <f>IFERROR(INDEX(dbOrdini[ORDINE],MATCH(A4037,dbOrdini[CODICE
ANKER]*(dbOrdini[CODICE
SUPPLY]="GEN24"),0)),"")</f>
        <v/>
      </c>
      <c r="O4037" s="352" t="s">
        <v>8</v>
      </c>
      <c r="P4037" s="347" t="s">
        <v>8934</v>
      </c>
    </row>
    <row r="4038" spans="1:16">
      <c r="A4038" s="347" t="s">
        <v>8935</v>
      </c>
      <c r="B4038" s="348">
        <v>27</v>
      </c>
      <c r="C4038" s="347" t="s">
        <v>28152</v>
      </c>
      <c r="D4038" s="347" t="s">
        <v>8936</v>
      </c>
      <c r="E4038" s="347">
        <v>12</v>
      </c>
      <c r="F4038" s="347">
        <v>0.1</v>
      </c>
      <c r="G4038" s="347" t="s">
        <v>11</v>
      </c>
      <c r="H4038" s="349">
        <v>28</v>
      </c>
      <c r="I4038" s="350" t="s">
        <v>12</v>
      </c>
      <c r="J4038" s="351">
        <f t="shared" si="62"/>
        <v>14.399999999999999</v>
      </c>
      <c r="K4038" s="351">
        <v>1.2</v>
      </c>
      <c r="L4038" s="3" t="str">
        <f>IFERROR(INDEX(dbOrdini[PREZZO
VINOLUX],MATCH(A4038,dbOrdini[CODICE
ANKER],0)),"")</f>
        <v/>
      </c>
      <c r="M4038" s="347" t="s">
        <v>10532</v>
      </c>
      <c r="N4038" s="15" t="str">
        <f>IFERROR(INDEX(dbOrdini[ORDINE],MATCH(A4038,dbOrdini[CODICE
ANKER]*(dbOrdini[CODICE
SUPPLY]="GEN24"),0)),"")</f>
        <v/>
      </c>
      <c r="O4038" s="352" t="s">
        <v>8</v>
      </c>
      <c r="P4038" s="347" t="s">
        <v>8937</v>
      </c>
    </row>
    <row r="4039" spans="1:16">
      <c r="A4039" s="347" t="s">
        <v>8938</v>
      </c>
      <c r="B4039" s="348">
        <v>38</v>
      </c>
      <c r="C4039" s="347" t="s">
        <v>28152</v>
      </c>
      <c r="D4039" s="347" t="s">
        <v>8936</v>
      </c>
      <c r="E4039" s="347">
        <v>15</v>
      </c>
      <c r="F4039" s="347">
        <v>0.5</v>
      </c>
      <c r="G4039" s="347" t="s">
        <v>11</v>
      </c>
      <c r="H4039" s="349">
        <v>28</v>
      </c>
      <c r="I4039" s="350" t="s">
        <v>12</v>
      </c>
      <c r="J4039" s="351">
        <f t="shared" si="62"/>
        <v>58.5</v>
      </c>
      <c r="K4039" s="351">
        <v>3.9</v>
      </c>
      <c r="L4039" s="3" t="str">
        <f>IFERROR(INDEX(dbOrdini[PREZZO
VINOLUX],MATCH(A4039,dbOrdini[CODICE
ANKER],0)),"")</f>
        <v/>
      </c>
      <c r="M4039" s="347" t="s">
        <v>10532</v>
      </c>
      <c r="N4039" s="15" t="str">
        <f>IFERROR(INDEX(dbOrdini[ORDINE],MATCH(A4039,dbOrdini[CODICE
ANKER]*(dbOrdini[CODICE
SUPPLY]="GEN24"),0)),"")</f>
        <v/>
      </c>
      <c r="O4039" s="352" t="s">
        <v>8</v>
      </c>
      <c r="P4039" s="347" t="s">
        <v>8939</v>
      </c>
    </row>
    <row r="4040" spans="1:16">
      <c r="A4040" s="347" t="s">
        <v>8940</v>
      </c>
      <c r="B4040" s="348">
        <v>32</v>
      </c>
      <c r="C4040" s="347" t="s">
        <v>28152</v>
      </c>
      <c r="D4040" s="347" t="s">
        <v>8941</v>
      </c>
      <c r="E4040" s="347">
        <v>15</v>
      </c>
      <c r="F4040" s="347">
        <v>0.5</v>
      </c>
      <c r="G4040" s="347" t="s">
        <v>11</v>
      </c>
      <c r="H4040" s="349">
        <v>28</v>
      </c>
      <c r="I4040" s="350" t="s">
        <v>12</v>
      </c>
      <c r="J4040" s="351">
        <f t="shared" si="62"/>
        <v>58.5</v>
      </c>
      <c r="K4040" s="351">
        <v>3.9</v>
      </c>
      <c r="L4040" s="3" t="str">
        <f>IFERROR(INDEX(dbOrdini[PREZZO
VINOLUX],MATCH(A4040,dbOrdini[CODICE
ANKER],0)),"")</f>
        <v/>
      </c>
      <c r="M4040" s="347" t="s">
        <v>10532</v>
      </c>
      <c r="N4040" s="15" t="str">
        <f>IFERROR(INDEX(dbOrdini[ORDINE],MATCH(A4040,dbOrdini[CODICE
ANKER]*(dbOrdini[CODICE
SUPPLY]="GEN24"),0)),"")</f>
        <v/>
      </c>
      <c r="O4040" s="352" t="s">
        <v>8</v>
      </c>
      <c r="P4040" s="347" t="s">
        <v>8942</v>
      </c>
    </row>
    <row r="4041" spans="1:16">
      <c r="A4041" s="347" t="s">
        <v>8943</v>
      </c>
      <c r="B4041" s="348">
        <v>12</v>
      </c>
      <c r="C4041" s="347" t="s">
        <v>28152</v>
      </c>
      <c r="D4041" s="347" t="s">
        <v>8944</v>
      </c>
      <c r="E4041" s="347">
        <v>12</v>
      </c>
      <c r="F4041" s="347">
        <v>0.1</v>
      </c>
      <c r="G4041" s="347" t="s">
        <v>11</v>
      </c>
      <c r="H4041" s="349">
        <v>28</v>
      </c>
      <c r="I4041" s="350" t="s">
        <v>12</v>
      </c>
      <c r="J4041" s="351">
        <f t="shared" si="62"/>
        <v>10.8</v>
      </c>
      <c r="K4041" s="351">
        <v>0.9</v>
      </c>
      <c r="L4041" s="3" t="str">
        <f>IFERROR(INDEX(dbOrdini[PREZZO
VINOLUX],MATCH(A4041,dbOrdini[CODICE
ANKER],0)),"")</f>
        <v/>
      </c>
      <c r="M4041" s="347" t="s">
        <v>10532</v>
      </c>
      <c r="N4041" s="15" t="str">
        <f>IFERROR(INDEX(dbOrdini[ORDINE],MATCH(A4041,dbOrdini[CODICE
ANKER]*(dbOrdini[CODICE
SUPPLY]="GEN24"),0)),"")</f>
        <v/>
      </c>
      <c r="O4041" s="352" t="s">
        <v>8</v>
      </c>
      <c r="P4041" s="347" t="s">
        <v>8945</v>
      </c>
    </row>
    <row r="4042" spans="1:16">
      <c r="A4042" s="347" t="s">
        <v>8946</v>
      </c>
      <c r="B4042" s="348">
        <v>0</v>
      </c>
      <c r="C4042" s="347" t="s">
        <v>28152</v>
      </c>
      <c r="D4042" s="347" t="s">
        <v>8944</v>
      </c>
      <c r="E4042" s="347">
        <v>15</v>
      </c>
      <c r="F4042" s="347">
        <v>0.5</v>
      </c>
      <c r="G4042" s="347" t="s">
        <v>11</v>
      </c>
      <c r="H4042" s="349">
        <v>28</v>
      </c>
      <c r="I4042" s="350" t="s">
        <v>12</v>
      </c>
      <c r="J4042" s="351">
        <f t="shared" si="62"/>
        <v>58.5</v>
      </c>
      <c r="K4042" s="351">
        <v>3.9</v>
      </c>
      <c r="L4042" s="3" t="str">
        <f>IFERROR(INDEX(dbOrdini[PREZZO
VINOLUX],MATCH(A4042,dbOrdini[CODICE
ANKER],0)),"")</f>
        <v/>
      </c>
      <c r="M4042" s="347" t="s">
        <v>10532</v>
      </c>
      <c r="N4042" s="15" t="str">
        <f>IFERROR(INDEX(dbOrdini[ORDINE],MATCH(A4042,dbOrdini[CODICE
ANKER]*(dbOrdini[CODICE
SUPPLY]="GEN24"),0)),"")</f>
        <v/>
      </c>
      <c r="O4042" s="352" t="s">
        <v>8</v>
      </c>
      <c r="P4042" s="347" t="s">
        <v>8947</v>
      </c>
    </row>
    <row r="4043" spans="1:16">
      <c r="A4043" s="347" t="s">
        <v>8948</v>
      </c>
      <c r="B4043" s="348">
        <v>68</v>
      </c>
      <c r="C4043" s="347" t="s">
        <v>28152</v>
      </c>
      <c r="D4043" s="347" t="s">
        <v>8949</v>
      </c>
      <c r="E4043" s="347">
        <v>15</v>
      </c>
      <c r="F4043" s="347">
        <v>0.5</v>
      </c>
      <c r="G4043" s="347" t="s">
        <v>11</v>
      </c>
      <c r="H4043" s="349">
        <v>28</v>
      </c>
      <c r="I4043" s="350" t="s">
        <v>12</v>
      </c>
      <c r="J4043" s="351">
        <f t="shared" si="62"/>
        <v>58.5</v>
      </c>
      <c r="K4043" s="351">
        <v>3.9</v>
      </c>
      <c r="L4043" s="3" t="str">
        <f>IFERROR(INDEX(dbOrdini[PREZZO
VINOLUX],MATCH(A4043,dbOrdini[CODICE
ANKER],0)),"")</f>
        <v/>
      </c>
      <c r="M4043" s="347" t="s">
        <v>10532</v>
      </c>
      <c r="N4043" s="15" t="str">
        <f>IFERROR(INDEX(dbOrdini[ORDINE],MATCH(A4043,dbOrdini[CODICE
ANKER]*(dbOrdini[CODICE
SUPPLY]="GEN24"),0)),"")</f>
        <v/>
      </c>
      <c r="O4043" s="352" t="s">
        <v>8</v>
      </c>
      <c r="P4043" s="347" t="s">
        <v>8950</v>
      </c>
    </row>
    <row r="4044" spans="1:16">
      <c r="A4044" s="347" t="s">
        <v>8951</v>
      </c>
      <c r="B4044" s="348">
        <v>29</v>
      </c>
      <c r="C4044" s="347" t="s">
        <v>28152</v>
      </c>
      <c r="D4044" s="347" t="s">
        <v>8952</v>
      </c>
      <c r="E4044" s="347">
        <v>12</v>
      </c>
      <c r="F4044" s="347">
        <v>0.1</v>
      </c>
      <c r="G4044" s="347" t="s">
        <v>11</v>
      </c>
      <c r="H4044" s="349">
        <v>28</v>
      </c>
      <c r="I4044" s="350" t="s">
        <v>12</v>
      </c>
      <c r="J4044" s="351">
        <f t="shared" si="62"/>
        <v>10.8</v>
      </c>
      <c r="K4044" s="351">
        <v>0.9</v>
      </c>
      <c r="L4044" s="3" t="str">
        <f>IFERROR(INDEX(dbOrdini[PREZZO
VINOLUX],MATCH(A4044,dbOrdini[CODICE
ANKER],0)),"")</f>
        <v/>
      </c>
      <c r="M4044" s="347" t="s">
        <v>10532</v>
      </c>
      <c r="N4044" s="15" t="str">
        <f>IFERROR(INDEX(dbOrdini[ORDINE],MATCH(A4044,dbOrdini[CODICE
ANKER]*(dbOrdini[CODICE
SUPPLY]="GEN24"),0)),"")</f>
        <v/>
      </c>
      <c r="O4044" s="352" t="s">
        <v>8</v>
      </c>
      <c r="P4044" s="347" t="s">
        <v>8953</v>
      </c>
    </row>
    <row r="4045" spans="1:16">
      <c r="A4045" s="347" t="s">
        <v>8954</v>
      </c>
      <c r="B4045" s="348">
        <v>0</v>
      </c>
      <c r="C4045" s="347" t="s">
        <v>28152</v>
      </c>
      <c r="D4045" s="347" t="s">
        <v>8955</v>
      </c>
      <c r="E4045" s="347">
        <v>12</v>
      </c>
      <c r="F4045" s="347">
        <v>0.1</v>
      </c>
      <c r="G4045" s="347" t="s">
        <v>11</v>
      </c>
      <c r="H4045" s="349">
        <v>28</v>
      </c>
      <c r="I4045" s="350" t="s">
        <v>12</v>
      </c>
      <c r="J4045" s="351">
        <f t="shared" ref="J4045:J4108" si="63">E4045*K4045</f>
        <v>10.8</v>
      </c>
      <c r="K4045" s="351">
        <v>0.9</v>
      </c>
      <c r="L4045" s="3" t="str">
        <f>IFERROR(INDEX(dbOrdini[PREZZO
VINOLUX],MATCH(A4045,dbOrdini[CODICE
ANKER],0)),"")</f>
        <v/>
      </c>
      <c r="M4045" s="347" t="s">
        <v>10532</v>
      </c>
      <c r="N4045" s="15" t="str">
        <f>IFERROR(INDEX(dbOrdini[ORDINE],MATCH(A4045,dbOrdini[CODICE
ANKER]*(dbOrdini[CODICE
SUPPLY]="GEN24"),0)),"")</f>
        <v/>
      </c>
      <c r="O4045" s="352" t="s">
        <v>8</v>
      </c>
      <c r="P4045" s="347" t="s">
        <v>8956</v>
      </c>
    </row>
    <row r="4046" spans="1:16">
      <c r="A4046" s="347" t="s">
        <v>8957</v>
      </c>
      <c r="B4046" s="348">
        <v>2</v>
      </c>
      <c r="C4046" s="347" t="s">
        <v>28152</v>
      </c>
      <c r="D4046" s="347" t="s">
        <v>8958</v>
      </c>
      <c r="E4046" s="347">
        <v>15</v>
      </c>
      <c r="F4046" s="347">
        <v>0.5</v>
      </c>
      <c r="G4046" s="347" t="s">
        <v>11</v>
      </c>
      <c r="H4046" s="349">
        <v>28</v>
      </c>
      <c r="I4046" s="350" t="s">
        <v>12</v>
      </c>
      <c r="J4046" s="351">
        <f t="shared" si="63"/>
        <v>58.5</v>
      </c>
      <c r="K4046" s="351">
        <v>3.9</v>
      </c>
      <c r="L4046" s="3" t="str">
        <f>IFERROR(INDEX(dbOrdini[PREZZO
VINOLUX],MATCH(A4046,dbOrdini[CODICE
ANKER],0)),"")</f>
        <v/>
      </c>
      <c r="M4046" s="347" t="s">
        <v>10532</v>
      </c>
      <c r="N4046" s="15" t="str">
        <f>IFERROR(INDEX(dbOrdini[ORDINE],MATCH(A4046,dbOrdini[CODICE
ANKER]*(dbOrdini[CODICE
SUPPLY]="GEN24"),0)),"")</f>
        <v/>
      </c>
      <c r="O4046" s="352" t="s">
        <v>8</v>
      </c>
      <c r="P4046" s="347" t="s">
        <v>8959</v>
      </c>
    </row>
    <row r="4047" spans="1:16">
      <c r="A4047" s="347" t="s">
        <v>8963</v>
      </c>
      <c r="B4047" s="348">
        <v>20</v>
      </c>
      <c r="C4047" s="347" t="s">
        <v>28152</v>
      </c>
      <c r="D4047" s="347" t="s">
        <v>8961</v>
      </c>
      <c r="E4047" s="347">
        <v>15</v>
      </c>
      <c r="F4047" s="347">
        <v>0.5</v>
      </c>
      <c r="G4047" s="347" t="s">
        <v>11</v>
      </c>
      <c r="H4047" s="349">
        <v>28</v>
      </c>
      <c r="I4047" s="350" t="s">
        <v>12</v>
      </c>
      <c r="J4047" s="351">
        <f t="shared" si="63"/>
        <v>58.5</v>
      </c>
      <c r="K4047" s="351">
        <v>3.9</v>
      </c>
      <c r="L4047" s="3" t="str">
        <f>IFERROR(INDEX(dbOrdini[PREZZO
VINOLUX],MATCH(A4047,dbOrdini[CODICE
ANKER],0)),"")</f>
        <v/>
      </c>
      <c r="M4047" s="347" t="s">
        <v>10532</v>
      </c>
      <c r="N4047" s="15" t="str">
        <f>IFERROR(INDEX(dbOrdini[ORDINE],MATCH(A4047,dbOrdini[CODICE
ANKER]*(dbOrdini[CODICE
SUPPLY]="GEN24"),0)),"")</f>
        <v/>
      </c>
      <c r="O4047" s="352" t="s">
        <v>8</v>
      </c>
      <c r="P4047" s="347" t="s">
        <v>8964</v>
      </c>
    </row>
    <row r="4048" spans="1:16">
      <c r="A4048" s="347" t="s">
        <v>8960</v>
      </c>
      <c r="B4048" s="348">
        <v>2</v>
      </c>
      <c r="C4048" s="347" t="s">
        <v>28152</v>
      </c>
      <c r="D4048" s="347" t="s">
        <v>8961</v>
      </c>
      <c r="E4048" s="347">
        <v>12</v>
      </c>
      <c r="F4048" s="347">
        <v>0.1</v>
      </c>
      <c r="G4048" s="347" t="s">
        <v>11</v>
      </c>
      <c r="H4048" s="349">
        <v>28</v>
      </c>
      <c r="I4048" s="350" t="s">
        <v>12</v>
      </c>
      <c r="J4048" s="351">
        <f t="shared" si="63"/>
        <v>14.399999999999999</v>
      </c>
      <c r="K4048" s="351">
        <v>1.2</v>
      </c>
      <c r="L4048" s="3" t="str">
        <f>IFERROR(INDEX(dbOrdini[PREZZO
VINOLUX],MATCH(A4048,dbOrdini[CODICE
ANKER],0)),"")</f>
        <v/>
      </c>
      <c r="M4048" s="347" t="s">
        <v>10532</v>
      </c>
      <c r="N4048" s="15" t="str">
        <f>IFERROR(INDEX(dbOrdini[ORDINE],MATCH(A4048,dbOrdini[CODICE
ANKER]*(dbOrdini[CODICE
SUPPLY]="GEN24"),0)),"")</f>
        <v/>
      </c>
      <c r="O4048" s="352" t="s">
        <v>8</v>
      </c>
      <c r="P4048" s="347" t="s">
        <v>8962</v>
      </c>
    </row>
    <row r="4049" spans="1:16">
      <c r="A4049" s="347" t="s">
        <v>8965</v>
      </c>
      <c r="B4049" s="348">
        <v>0</v>
      </c>
      <c r="C4049" s="347" t="s">
        <v>28152</v>
      </c>
      <c r="D4049" s="347" t="s">
        <v>8966</v>
      </c>
      <c r="E4049" s="347">
        <v>6</v>
      </c>
      <c r="F4049" s="347">
        <v>0.7</v>
      </c>
      <c r="G4049" s="347" t="s">
        <v>11</v>
      </c>
      <c r="H4049" s="349">
        <v>38</v>
      </c>
      <c r="I4049" s="350" t="s">
        <v>12</v>
      </c>
      <c r="J4049" s="351">
        <f t="shared" si="63"/>
        <v>64.5</v>
      </c>
      <c r="K4049" s="351">
        <v>10.75</v>
      </c>
      <c r="L4049" s="3" t="str">
        <f>IFERROR(INDEX(dbOrdini[PREZZO
VINOLUX],MATCH(A4049,dbOrdini[CODICE
ANKER],0)),"")</f>
        <v/>
      </c>
      <c r="M4049" s="347" t="s">
        <v>10532</v>
      </c>
      <c r="N4049" s="15" t="str">
        <f>IFERROR(INDEX(dbOrdini[ORDINE],MATCH(A4049,dbOrdini[CODICE
ANKER]*(dbOrdini[CODICE
SUPPLY]="GEN24"),0)),"")</f>
        <v/>
      </c>
      <c r="O4049" s="352" t="s">
        <v>8</v>
      </c>
      <c r="P4049" s="347" t="s">
        <v>8967</v>
      </c>
    </row>
    <row r="4050" spans="1:16">
      <c r="A4050" s="347" t="s">
        <v>8968</v>
      </c>
      <c r="B4050" s="348">
        <v>9</v>
      </c>
      <c r="C4050" s="347" t="s">
        <v>28152</v>
      </c>
      <c r="D4050" s="347" t="s">
        <v>8969</v>
      </c>
      <c r="E4050" s="347">
        <v>12</v>
      </c>
      <c r="F4050" s="347">
        <v>0.1</v>
      </c>
      <c r="G4050" s="347" t="s">
        <v>11</v>
      </c>
      <c r="H4050" s="349">
        <v>40</v>
      </c>
      <c r="I4050" s="350" t="s">
        <v>12</v>
      </c>
      <c r="J4050" s="351">
        <f t="shared" si="63"/>
        <v>10.8</v>
      </c>
      <c r="K4050" s="351">
        <v>0.9</v>
      </c>
      <c r="L4050" s="3" t="str">
        <f>IFERROR(INDEX(dbOrdini[PREZZO
VINOLUX],MATCH(A4050,dbOrdini[CODICE
ANKER],0)),"")</f>
        <v/>
      </c>
      <c r="M4050" s="347" t="s">
        <v>10532</v>
      </c>
      <c r="N4050" s="15" t="str">
        <f>IFERROR(INDEX(dbOrdini[ORDINE],MATCH(A4050,dbOrdini[CODICE
ANKER]*(dbOrdini[CODICE
SUPPLY]="GEN24"),0)),"")</f>
        <v/>
      </c>
      <c r="O4050" s="352" t="s">
        <v>8</v>
      </c>
      <c r="P4050" s="347" t="s">
        <v>8970</v>
      </c>
    </row>
    <row r="4051" spans="1:16">
      <c r="A4051" s="347" t="s">
        <v>8971</v>
      </c>
      <c r="B4051" s="348">
        <v>5</v>
      </c>
      <c r="C4051" s="347" t="s">
        <v>28152</v>
      </c>
      <c r="D4051" s="347" t="s">
        <v>8969</v>
      </c>
      <c r="E4051" s="347">
        <v>15</v>
      </c>
      <c r="F4051" s="347">
        <v>0.5</v>
      </c>
      <c r="G4051" s="347" t="s">
        <v>11</v>
      </c>
      <c r="H4051" s="349">
        <v>40</v>
      </c>
      <c r="I4051" s="350" t="s">
        <v>12</v>
      </c>
      <c r="J4051" s="351">
        <f t="shared" si="63"/>
        <v>58.5</v>
      </c>
      <c r="K4051" s="351">
        <v>3.9</v>
      </c>
      <c r="L4051" s="3" t="str">
        <f>IFERROR(INDEX(dbOrdini[PREZZO
VINOLUX],MATCH(A4051,dbOrdini[CODICE
ANKER],0)),"")</f>
        <v/>
      </c>
      <c r="M4051" s="347" t="s">
        <v>10532</v>
      </c>
      <c r="N4051" s="15" t="str">
        <f>IFERROR(INDEX(dbOrdini[ORDINE],MATCH(A4051,dbOrdini[CODICE
ANKER]*(dbOrdini[CODICE
SUPPLY]="GEN24"),0)),"")</f>
        <v/>
      </c>
      <c r="O4051" s="352" t="s">
        <v>8</v>
      </c>
      <c r="P4051" s="347" t="s">
        <v>8972</v>
      </c>
    </row>
    <row r="4052" spans="1:16">
      <c r="A4052" s="347" t="s">
        <v>8976</v>
      </c>
      <c r="B4052" s="348">
        <v>25</v>
      </c>
      <c r="C4052" s="347" t="s">
        <v>28152</v>
      </c>
      <c r="D4052" s="347" t="s">
        <v>8974</v>
      </c>
      <c r="E4052" s="347">
        <v>15</v>
      </c>
      <c r="F4052" s="347">
        <v>0.5</v>
      </c>
      <c r="G4052" s="347" t="s">
        <v>11</v>
      </c>
      <c r="H4052" s="349">
        <v>28</v>
      </c>
      <c r="I4052" s="350" t="s">
        <v>12</v>
      </c>
      <c r="J4052" s="351">
        <f t="shared" si="63"/>
        <v>58.5</v>
      </c>
      <c r="K4052" s="351">
        <v>3.9</v>
      </c>
      <c r="L4052" s="3" t="str">
        <f>IFERROR(INDEX(dbOrdini[PREZZO
VINOLUX],MATCH(A4052,dbOrdini[CODICE
ANKER],0)),"")</f>
        <v/>
      </c>
      <c r="M4052" s="347" t="s">
        <v>10532</v>
      </c>
      <c r="N4052" s="15" t="str">
        <f>IFERROR(INDEX(dbOrdini[ORDINE],MATCH(A4052,dbOrdini[CODICE
ANKER]*(dbOrdini[CODICE
SUPPLY]="GEN24"),0)),"")</f>
        <v/>
      </c>
      <c r="O4052" s="352" t="s">
        <v>8</v>
      </c>
      <c r="P4052" s="347" t="s">
        <v>8977</v>
      </c>
    </row>
    <row r="4053" spans="1:16">
      <c r="A4053" s="347" t="s">
        <v>8973</v>
      </c>
      <c r="B4053" s="348">
        <v>0</v>
      </c>
      <c r="C4053" s="347" t="s">
        <v>28152</v>
      </c>
      <c r="D4053" s="347" t="s">
        <v>8974</v>
      </c>
      <c r="E4053" s="347">
        <v>12</v>
      </c>
      <c r="F4053" s="347">
        <v>0.1</v>
      </c>
      <c r="G4053" s="347" t="s">
        <v>11</v>
      </c>
      <c r="H4053" s="349">
        <v>28</v>
      </c>
      <c r="I4053" s="350" t="s">
        <v>12</v>
      </c>
      <c r="J4053" s="351">
        <f t="shared" si="63"/>
        <v>10.8</v>
      </c>
      <c r="K4053" s="351">
        <v>0.9</v>
      </c>
      <c r="L4053" s="3" t="str">
        <f>IFERROR(INDEX(dbOrdini[PREZZO
VINOLUX],MATCH(A4053,dbOrdini[CODICE
ANKER],0)),"")</f>
        <v/>
      </c>
      <c r="M4053" s="347" t="s">
        <v>10532</v>
      </c>
      <c r="N4053" s="15" t="str">
        <f>IFERROR(INDEX(dbOrdini[ORDINE],MATCH(A4053,dbOrdini[CODICE
ANKER]*(dbOrdini[CODICE
SUPPLY]="GEN24"),0)),"")</f>
        <v/>
      </c>
      <c r="O4053" s="352" t="s">
        <v>8</v>
      </c>
      <c r="P4053" s="347" t="s">
        <v>8975</v>
      </c>
    </row>
    <row r="4054" spans="1:16">
      <c r="A4054" s="347" t="s">
        <v>8978</v>
      </c>
      <c r="B4054" s="348">
        <v>42</v>
      </c>
      <c r="C4054" s="347" t="s">
        <v>28152</v>
      </c>
      <c r="D4054" s="347" t="s">
        <v>8979</v>
      </c>
      <c r="E4054" s="347">
        <v>15</v>
      </c>
      <c r="F4054" s="347">
        <v>0.5</v>
      </c>
      <c r="G4054" s="347" t="s">
        <v>11</v>
      </c>
      <c r="H4054" s="349">
        <v>28</v>
      </c>
      <c r="I4054" s="350" t="s">
        <v>12</v>
      </c>
      <c r="J4054" s="351">
        <f t="shared" si="63"/>
        <v>58.5</v>
      </c>
      <c r="K4054" s="351">
        <v>3.9</v>
      </c>
      <c r="L4054" s="3" t="str">
        <f>IFERROR(INDEX(dbOrdini[PREZZO
VINOLUX],MATCH(A4054,dbOrdini[CODICE
ANKER],0)),"")</f>
        <v/>
      </c>
      <c r="M4054" s="347" t="s">
        <v>10532</v>
      </c>
      <c r="N4054" s="15" t="str">
        <f>IFERROR(INDEX(dbOrdini[ORDINE],MATCH(A4054,dbOrdini[CODICE
ANKER]*(dbOrdini[CODICE
SUPPLY]="GEN24"),0)),"")</f>
        <v/>
      </c>
      <c r="O4054" s="352" t="s">
        <v>8</v>
      </c>
      <c r="P4054" s="347" t="s">
        <v>8980</v>
      </c>
    </row>
    <row r="4055" spans="1:16">
      <c r="A4055" s="347" t="s">
        <v>8981</v>
      </c>
      <c r="B4055" s="348">
        <v>11</v>
      </c>
      <c r="C4055" s="347" t="s">
        <v>28152</v>
      </c>
      <c r="D4055" s="347" t="s">
        <v>8982</v>
      </c>
      <c r="E4055" s="347">
        <v>12</v>
      </c>
      <c r="F4055" s="347">
        <v>0.1</v>
      </c>
      <c r="G4055" s="347" t="s">
        <v>11</v>
      </c>
      <c r="H4055" s="349">
        <v>28</v>
      </c>
      <c r="I4055" s="350" t="s">
        <v>12</v>
      </c>
      <c r="J4055" s="351">
        <f t="shared" si="63"/>
        <v>14.399999999999999</v>
      </c>
      <c r="K4055" s="351">
        <v>1.2</v>
      </c>
      <c r="L4055" s="3" t="str">
        <f>IFERROR(INDEX(dbOrdini[PREZZO
VINOLUX],MATCH(A4055,dbOrdini[CODICE
ANKER],0)),"")</f>
        <v/>
      </c>
      <c r="M4055" s="347" t="s">
        <v>10532</v>
      </c>
      <c r="N4055" s="15" t="str">
        <f>IFERROR(INDEX(dbOrdini[ORDINE],MATCH(A4055,dbOrdini[CODICE
ANKER]*(dbOrdini[CODICE
SUPPLY]="GEN24"),0)),"")</f>
        <v/>
      </c>
      <c r="O4055" s="352" t="s">
        <v>8</v>
      </c>
      <c r="P4055" s="347" t="s">
        <v>8983</v>
      </c>
    </row>
    <row r="4056" spans="1:16">
      <c r="A4056" s="347" t="s">
        <v>8984</v>
      </c>
      <c r="B4056" s="348">
        <v>50</v>
      </c>
      <c r="C4056" s="347" t="s">
        <v>28152</v>
      </c>
      <c r="D4056" s="347" t="s">
        <v>8985</v>
      </c>
      <c r="E4056" s="347">
        <v>15</v>
      </c>
      <c r="F4056" s="347">
        <v>0.5</v>
      </c>
      <c r="G4056" s="347" t="s">
        <v>11</v>
      </c>
      <c r="H4056" s="349">
        <v>28</v>
      </c>
      <c r="I4056" s="350" t="s">
        <v>12</v>
      </c>
      <c r="J4056" s="351">
        <f t="shared" si="63"/>
        <v>58.5</v>
      </c>
      <c r="K4056" s="351">
        <v>3.9</v>
      </c>
      <c r="L4056" s="3" t="str">
        <f>IFERROR(INDEX(dbOrdini[PREZZO
VINOLUX],MATCH(A4056,dbOrdini[CODICE
ANKER],0)),"")</f>
        <v/>
      </c>
      <c r="M4056" s="347" t="s">
        <v>10532</v>
      </c>
      <c r="N4056" s="15" t="str">
        <f>IFERROR(INDEX(dbOrdini[ORDINE],MATCH(A4056,dbOrdini[CODICE
ANKER]*(dbOrdini[CODICE
SUPPLY]="GEN24"),0)),"")</f>
        <v/>
      </c>
      <c r="O4056" s="352" t="s">
        <v>8</v>
      </c>
      <c r="P4056" s="347" t="s">
        <v>8986</v>
      </c>
    </row>
    <row r="4057" spans="1:16">
      <c r="A4057" s="347" t="s">
        <v>8987</v>
      </c>
      <c r="B4057" s="348">
        <v>521</v>
      </c>
      <c r="C4057" s="347" t="s">
        <v>28152</v>
      </c>
      <c r="D4057" s="347" t="s">
        <v>8988</v>
      </c>
      <c r="E4057" s="347">
        <v>6</v>
      </c>
      <c r="F4057" s="347">
        <v>0.7</v>
      </c>
      <c r="G4057" s="347" t="s">
        <v>11</v>
      </c>
      <c r="H4057" s="349">
        <v>15</v>
      </c>
      <c r="I4057" s="350" t="s">
        <v>12</v>
      </c>
      <c r="J4057" s="351">
        <f t="shared" si="63"/>
        <v>26.700000000000003</v>
      </c>
      <c r="K4057" s="351">
        <v>4.45</v>
      </c>
      <c r="L4057" s="3" t="str">
        <f>IFERROR(INDEX(dbOrdini[PREZZO
VINOLUX],MATCH(A4057,dbOrdini[CODICE
ANKER],0)),"")</f>
        <v/>
      </c>
      <c r="M4057" s="347" t="s">
        <v>10539</v>
      </c>
      <c r="N4057" s="15" t="str">
        <f>IFERROR(INDEX(dbOrdini[ORDINE],MATCH(A4057,dbOrdini[CODICE
ANKER]*(dbOrdini[CODICE
SUPPLY]="GEN24"),0)),"")</f>
        <v/>
      </c>
      <c r="O4057" s="352" t="s">
        <v>8</v>
      </c>
      <c r="P4057" s="347" t="s">
        <v>8989</v>
      </c>
    </row>
    <row r="4058" spans="1:16">
      <c r="A4058" s="347" t="s">
        <v>8990</v>
      </c>
      <c r="B4058" s="348">
        <v>333</v>
      </c>
      <c r="C4058" s="347" t="s">
        <v>28152</v>
      </c>
      <c r="D4058" s="347" t="s">
        <v>8991</v>
      </c>
      <c r="E4058" s="347">
        <v>6</v>
      </c>
      <c r="F4058" s="347">
        <v>0.7</v>
      </c>
      <c r="G4058" s="347" t="s">
        <v>11</v>
      </c>
      <c r="H4058" s="349">
        <v>15</v>
      </c>
      <c r="I4058" s="350" t="s">
        <v>12</v>
      </c>
      <c r="J4058" s="351">
        <f t="shared" si="63"/>
        <v>31.5</v>
      </c>
      <c r="K4058" s="351">
        <v>5.25</v>
      </c>
      <c r="L4058" s="3" t="str">
        <f>IFERROR(INDEX(dbOrdini[PREZZO
VINOLUX],MATCH(A4058,dbOrdini[CODICE
ANKER],0)),"")</f>
        <v/>
      </c>
      <c r="M4058" s="347" t="s">
        <v>10539</v>
      </c>
      <c r="N4058" s="15" t="str">
        <f>IFERROR(INDEX(dbOrdini[ORDINE],MATCH(A4058,dbOrdini[CODICE
ANKER]*(dbOrdini[CODICE
SUPPLY]="GEN24"),0)),"")</f>
        <v/>
      </c>
      <c r="O4058" s="352" t="s">
        <v>8</v>
      </c>
      <c r="P4058" s="347" t="s">
        <v>8992</v>
      </c>
    </row>
    <row r="4059" spans="1:16">
      <c r="A4059" s="347" t="s">
        <v>8993</v>
      </c>
      <c r="B4059" s="348">
        <v>1387</v>
      </c>
      <c r="C4059" s="347" t="s">
        <v>28152</v>
      </c>
      <c r="D4059" s="347" t="s">
        <v>8994</v>
      </c>
      <c r="E4059" s="347">
        <v>6</v>
      </c>
      <c r="F4059" s="347">
        <v>0.7</v>
      </c>
      <c r="G4059" s="347" t="s">
        <v>11</v>
      </c>
      <c r="H4059" s="349">
        <v>15</v>
      </c>
      <c r="I4059" s="350" t="s">
        <v>12</v>
      </c>
      <c r="J4059" s="351">
        <f t="shared" si="63"/>
        <v>25.5</v>
      </c>
      <c r="K4059" s="351">
        <v>4.25</v>
      </c>
      <c r="L4059" s="3" t="str">
        <f>IFERROR(INDEX(dbOrdini[PREZZO
VINOLUX],MATCH(A4059,dbOrdini[CODICE
ANKER],0)),"")</f>
        <v/>
      </c>
      <c r="M4059" s="347" t="s">
        <v>10539</v>
      </c>
      <c r="N4059" s="15" t="str">
        <f>IFERROR(INDEX(dbOrdini[ORDINE],MATCH(A4059,dbOrdini[CODICE
ANKER]*(dbOrdini[CODICE
SUPPLY]="GEN24"),0)),"")</f>
        <v/>
      </c>
      <c r="O4059" s="352" t="s">
        <v>8</v>
      </c>
      <c r="P4059" s="347" t="s">
        <v>8995</v>
      </c>
    </row>
    <row r="4060" spans="1:16">
      <c r="A4060" s="347" t="s">
        <v>8996</v>
      </c>
      <c r="B4060" s="348">
        <v>33</v>
      </c>
      <c r="C4060" s="347" t="s">
        <v>28152</v>
      </c>
      <c r="D4060" s="347" t="s">
        <v>8997</v>
      </c>
      <c r="E4060" s="347">
        <v>6</v>
      </c>
      <c r="F4060" s="347">
        <v>0.7</v>
      </c>
      <c r="G4060" s="347" t="s">
        <v>11</v>
      </c>
      <c r="H4060" s="349">
        <v>15</v>
      </c>
      <c r="I4060" s="350" t="s">
        <v>12</v>
      </c>
      <c r="J4060" s="351">
        <f t="shared" si="63"/>
        <v>33</v>
      </c>
      <c r="K4060" s="351">
        <v>5.5</v>
      </c>
      <c r="L4060" s="3" t="str">
        <f>IFERROR(INDEX(dbOrdini[PREZZO
VINOLUX],MATCH(A4060,dbOrdini[CODICE
ANKER],0)),"")</f>
        <v/>
      </c>
      <c r="M4060" s="347" t="s">
        <v>10539</v>
      </c>
      <c r="N4060" s="15" t="str">
        <f>IFERROR(INDEX(dbOrdini[ORDINE],MATCH(A4060,dbOrdini[CODICE
ANKER]*(dbOrdini[CODICE
SUPPLY]="GEN24"),0)),"")</f>
        <v/>
      </c>
      <c r="O4060" s="352" t="s">
        <v>8</v>
      </c>
      <c r="P4060" s="347" t="s">
        <v>8998</v>
      </c>
    </row>
    <row r="4061" spans="1:16">
      <c r="A4061" s="347" t="s">
        <v>8999</v>
      </c>
      <c r="B4061" s="348">
        <v>2009</v>
      </c>
      <c r="C4061" s="347" t="s">
        <v>28152</v>
      </c>
      <c r="D4061" s="347" t="s">
        <v>9000</v>
      </c>
      <c r="E4061" s="347">
        <v>6</v>
      </c>
      <c r="F4061" s="347">
        <v>0.7</v>
      </c>
      <c r="G4061" s="347" t="s">
        <v>11</v>
      </c>
      <c r="H4061" s="349">
        <v>15</v>
      </c>
      <c r="I4061" s="350" t="s">
        <v>12</v>
      </c>
      <c r="J4061" s="351">
        <f t="shared" si="63"/>
        <v>25.5</v>
      </c>
      <c r="K4061" s="351">
        <v>4.25</v>
      </c>
      <c r="L4061" s="3" t="str">
        <f>IFERROR(INDEX(dbOrdini[PREZZO
VINOLUX],MATCH(A4061,dbOrdini[CODICE
ANKER],0)),"")</f>
        <v/>
      </c>
      <c r="M4061" s="347" t="s">
        <v>10539</v>
      </c>
      <c r="N4061" s="15" t="str">
        <f>IFERROR(INDEX(dbOrdini[ORDINE],MATCH(A4061,dbOrdini[CODICE
ANKER]*(dbOrdini[CODICE
SUPPLY]="GEN24"),0)),"")</f>
        <v/>
      </c>
      <c r="O4061" s="352" t="s">
        <v>8</v>
      </c>
      <c r="P4061" s="347" t="s">
        <v>9001</v>
      </c>
    </row>
    <row r="4062" spans="1:16">
      <c r="A4062" s="347" t="s">
        <v>9002</v>
      </c>
      <c r="B4062" s="348">
        <v>0</v>
      </c>
      <c r="C4062" s="347" t="s">
        <v>28152</v>
      </c>
      <c r="D4062" s="347" t="s">
        <v>9003</v>
      </c>
      <c r="E4062" s="347">
        <v>6</v>
      </c>
      <c r="F4062" s="347">
        <v>0.7</v>
      </c>
      <c r="G4062" s="347" t="s">
        <v>11</v>
      </c>
      <c r="H4062" s="349">
        <v>15</v>
      </c>
      <c r="I4062" s="350" t="s">
        <v>12</v>
      </c>
      <c r="J4062" s="351">
        <f t="shared" si="63"/>
        <v>25.5</v>
      </c>
      <c r="K4062" s="351">
        <v>4.25</v>
      </c>
      <c r="L4062" s="3" t="str">
        <f>IFERROR(INDEX(dbOrdini[PREZZO
VINOLUX],MATCH(A4062,dbOrdini[CODICE
ANKER],0)),"")</f>
        <v/>
      </c>
      <c r="M4062" s="347" t="s">
        <v>10539</v>
      </c>
      <c r="N4062" s="15" t="str">
        <f>IFERROR(INDEX(dbOrdini[ORDINE],MATCH(A4062,dbOrdini[CODICE
ANKER]*(dbOrdini[CODICE
SUPPLY]="GEN24"),0)),"")</f>
        <v/>
      </c>
      <c r="O4062" s="352" t="s">
        <v>8</v>
      </c>
      <c r="P4062" s="347" t="s">
        <v>9004</v>
      </c>
    </row>
    <row r="4063" spans="1:16">
      <c r="A4063" s="347" t="s">
        <v>12022</v>
      </c>
      <c r="B4063" s="348">
        <v>280</v>
      </c>
      <c r="C4063" s="347" t="s">
        <v>28152</v>
      </c>
      <c r="D4063" s="347" t="s">
        <v>12023</v>
      </c>
      <c r="E4063" s="347">
        <v>6</v>
      </c>
      <c r="F4063" s="347">
        <v>0.7</v>
      </c>
      <c r="G4063" s="347" t="s">
        <v>754</v>
      </c>
      <c r="H4063" s="349">
        <v>15</v>
      </c>
      <c r="I4063" s="350" t="s">
        <v>12</v>
      </c>
      <c r="J4063" s="351">
        <f t="shared" si="63"/>
        <v>31.5</v>
      </c>
      <c r="K4063" s="351">
        <v>5.25</v>
      </c>
      <c r="L4063" s="3" t="str">
        <f>IFERROR(INDEX(dbOrdini[PREZZO
VINOLUX],MATCH(A4063,dbOrdini[CODICE
ANKER],0)),"")</f>
        <v/>
      </c>
      <c r="M4063" s="347" t="s">
        <v>10544</v>
      </c>
      <c r="N4063" s="15" t="str">
        <f>IFERROR(INDEX(dbOrdini[ORDINE],MATCH(A4063,dbOrdini[CODICE
ANKER]*(dbOrdini[CODICE
SUPPLY]="GEN24"),0)),"")</f>
        <v/>
      </c>
      <c r="O4063" s="352" t="s">
        <v>8</v>
      </c>
      <c r="P4063" s="347" t="s">
        <v>12024</v>
      </c>
    </row>
    <row r="4064" spans="1:16">
      <c r="A4064" s="347" t="s">
        <v>9012</v>
      </c>
      <c r="B4064" s="348">
        <v>13</v>
      </c>
      <c r="C4064" s="347" t="s">
        <v>28152</v>
      </c>
      <c r="D4064" s="347" t="s">
        <v>9006</v>
      </c>
      <c r="E4064" s="347">
        <v>12</v>
      </c>
      <c r="F4064" s="347">
        <v>1</v>
      </c>
      <c r="G4064" s="347" t="s">
        <v>11</v>
      </c>
      <c r="H4064" s="349">
        <v>35</v>
      </c>
      <c r="I4064" s="350" t="s">
        <v>12</v>
      </c>
      <c r="J4064" s="351">
        <f t="shared" si="63"/>
        <v>75</v>
      </c>
      <c r="K4064" s="351">
        <v>6.25</v>
      </c>
      <c r="L4064" s="3" t="str">
        <f>IFERROR(INDEX(dbOrdini[PREZZO
VINOLUX],MATCH(A4064,dbOrdini[CODICE
ANKER],0)),"")</f>
        <v/>
      </c>
      <c r="M4064" s="347" t="s">
        <v>10534</v>
      </c>
      <c r="N4064" s="15" t="str">
        <f>IFERROR(INDEX(dbOrdini[ORDINE],MATCH(A4064,dbOrdini[CODICE
ANKER]*(dbOrdini[CODICE
SUPPLY]="GEN24"),0)),"")</f>
        <v/>
      </c>
      <c r="O4064" s="352" t="s">
        <v>8</v>
      </c>
      <c r="P4064" s="347" t="s">
        <v>9013</v>
      </c>
    </row>
    <row r="4065" spans="1:16">
      <c r="A4065" s="347" t="s">
        <v>9008</v>
      </c>
      <c r="B4065" s="348">
        <v>864</v>
      </c>
      <c r="C4065" s="347" t="s">
        <v>28152</v>
      </c>
      <c r="D4065" s="347" t="s">
        <v>9006</v>
      </c>
      <c r="E4065" s="347">
        <v>6</v>
      </c>
      <c r="F4065" s="347">
        <v>0.7</v>
      </c>
      <c r="G4065" s="347" t="s">
        <v>11</v>
      </c>
      <c r="H4065" s="349">
        <v>35</v>
      </c>
      <c r="I4065" s="350" t="s">
        <v>12</v>
      </c>
      <c r="J4065" s="351">
        <f t="shared" si="63"/>
        <v>29.700000000000003</v>
      </c>
      <c r="K4065" s="351">
        <v>4.95</v>
      </c>
      <c r="L4065" s="3" t="str">
        <f>IFERROR(INDEX(dbOrdini[PREZZO
VINOLUX],MATCH(A4065,dbOrdini[CODICE
ANKER],0)),"")</f>
        <v/>
      </c>
      <c r="M4065" s="347" t="s">
        <v>10534</v>
      </c>
      <c r="N4065" s="15" t="str">
        <f>IFERROR(INDEX(dbOrdini[ORDINE],MATCH(A4065,dbOrdini[CODICE
ANKER]*(dbOrdini[CODICE
SUPPLY]="GEN24"),0)),"")</f>
        <v/>
      </c>
      <c r="O4065" s="352" t="s">
        <v>8</v>
      </c>
      <c r="P4065" s="347" t="s">
        <v>9009</v>
      </c>
    </row>
    <row r="4066" spans="1:16">
      <c r="A4066" s="347" t="s">
        <v>9010</v>
      </c>
      <c r="B4066" s="348">
        <v>2061</v>
      </c>
      <c r="C4066" s="347" t="s">
        <v>28152</v>
      </c>
      <c r="D4066" s="347" t="s">
        <v>9006</v>
      </c>
      <c r="E4066" s="347">
        <v>6</v>
      </c>
      <c r="F4066" s="347">
        <v>0.7</v>
      </c>
      <c r="G4066" s="347" t="s">
        <v>11</v>
      </c>
      <c r="H4066" s="349">
        <v>35</v>
      </c>
      <c r="I4066" s="350" t="s">
        <v>12</v>
      </c>
      <c r="J4066" s="351">
        <f t="shared" si="63"/>
        <v>29.700000000000003</v>
      </c>
      <c r="K4066" s="351">
        <v>4.95</v>
      </c>
      <c r="L4066" s="3" t="str">
        <f>IFERROR(INDEX(dbOrdini[PREZZO
VINOLUX],MATCH(A4066,dbOrdini[CODICE
ANKER],0)),"")</f>
        <v/>
      </c>
      <c r="M4066" s="347" t="s">
        <v>10534</v>
      </c>
      <c r="N4066" s="15" t="str">
        <f>IFERROR(INDEX(dbOrdini[ORDINE],MATCH(A4066,dbOrdini[CODICE
ANKER]*(dbOrdini[CODICE
SUPPLY]="GEN24"),0)),"")</f>
        <v/>
      </c>
      <c r="O4066" s="352" t="s">
        <v>8</v>
      </c>
      <c r="P4066" s="347" t="s">
        <v>9011</v>
      </c>
    </row>
    <row r="4067" spans="1:16">
      <c r="A4067" s="347" t="s">
        <v>9014</v>
      </c>
      <c r="B4067" s="348">
        <v>3646</v>
      </c>
      <c r="C4067" s="347" t="s">
        <v>28152</v>
      </c>
      <c r="D4067" s="347" t="s">
        <v>9006</v>
      </c>
      <c r="E4067" s="347">
        <v>6</v>
      </c>
      <c r="F4067" s="347">
        <v>1</v>
      </c>
      <c r="G4067" s="347" t="s">
        <v>11</v>
      </c>
      <c r="H4067" s="349">
        <v>35</v>
      </c>
      <c r="I4067" s="350" t="s">
        <v>12</v>
      </c>
      <c r="J4067" s="351">
        <f t="shared" si="63"/>
        <v>37.5</v>
      </c>
      <c r="K4067" s="351">
        <v>6.25</v>
      </c>
      <c r="L4067" s="3">
        <f>IFERROR(INDEX(dbOrdini[PREZZO
VINOLUX],MATCH(A4067,dbOrdini[CODICE
ANKER],0)),"")</f>
        <v>6.25</v>
      </c>
      <c r="M4067" s="347" t="s">
        <v>10534</v>
      </c>
      <c r="N4067" s="15" t="str">
        <f>IFERROR(INDEX(dbOrdini[ORDINE],MATCH(A4067,dbOrdini[CODICE
ANKER]*(dbOrdini[CODICE
SUPPLY]="GEN24"),0)),"")</f>
        <v/>
      </c>
      <c r="O4067" s="352" t="s">
        <v>8</v>
      </c>
      <c r="P4067" s="347" t="s">
        <v>9015</v>
      </c>
    </row>
    <row r="4068" spans="1:16">
      <c r="A4068" s="347" t="s">
        <v>9005</v>
      </c>
      <c r="B4068" s="348">
        <v>2</v>
      </c>
      <c r="C4068" s="347" t="s">
        <v>28152</v>
      </c>
      <c r="D4068" s="347" t="s">
        <v>9006</v>
      </c>
      <c r="E4068" s="347">
        <v>6</v>
      </c>
      <c r="F4068" s="347">
        <v>0.35</v>
      </c>
      <c r="G4068" s="347" t="s">
        <v>11</v>
      </c>
      <c r="H4068" s="349">
        <v>35</v>
      </c>
      <c r="I4068" s="350" t="s">
        <v>12</v>
      </c>
      <c r="J4068" s="351">
        <f t="shared" si="63"/>
        <v>30</v>
      </c>
      <c r="K4068" s="351">
        <v>5</v>
      </c>
      <c r="L4068" s="3" t="str">
        <f>IFERROR(INDEX(dbOrdini[PREZZO
VINOLUX],MATCH(A4068,dbOrdini[CODICE
ANKER],0)),"")</f>
        <v/>
      </c>
      <c r="M4068" s="347" t="s">
        <v>10534</v>
      </c>
      <c r="N4068" s="15" t="str">
        <f>IFERROR(INDEX(dbOrdini[ORDINE],MATCH(A4068,dbOrdini[CODICE
ANKER]*(dbOrdini[CODICE
SUPPLY]="GEN24"),0)),"")</f>
        <v/>
      </c>
      <c r="O4068" s="352" t="s">
        <v>8</v>
      </c>
      <c r="P4068" s="347" t="s">
        <v>9007</v>
      </c>
    </row>
    <row r="4069" spans="1:16">
      <c r="A4069" s="347" t="s">
        <v>9016</v>
      </c>
      <c r="B4069" s="348">
        <v>117</v>
      </c>
      <c r="C4069" s="347" t="s">
        <v>28152</v>
      </c>
      <c r="D4069" s="347" t="s">
        <v>9017</v>
      </c>
      <c r="E4069" s="347">
        <v>6</v>
      </c>
      <c r="F4069" s="347">
        <v>0.7</v>
      </c>
      <c r="G4069" s="347" t="s">
        <v>11</v>
      </c>
      <c r="H4069" s="349">
        <v>40</v>
      </c>
      <c r="I4069" s="350" t="s">
        <v>12</v>
      </c>
      <c r="J4069" s="351">
        <f t="shared" si="63"/>
        <v>29.099999999999998</v>
      </c>
      <c r="K4069" s="351">
        <v>4.8499999999999996</v>
      </c>
      <c r="L4069" s="3" t="str">
        <f>IFERROR(INDEX(dbOrdini[PREZZO
VINOLUX],MATCH(A4069,dbOrdini[CODICE
ANKER],0)),"")</f>
        <v/>
      </c>
      <c r="M4069" s="347" t="s">
        <v>28262</v>
      </c>
      <c r="N4069" s="15" t="str">
        <f>IFERROR(INDEX(dbOrdini[ORDINE],MATCH(A4069,dbOrdini[CODICE
ANKER]*(dbOrdini[CODICE
SUPPLY]="GEN24"),0)),"")</f>
        <v/>
      </c>
      <c r="O4069" s="352" t="s">
        <v>8</v>
      </c>
      <c r="P4069" s="347" t="s">
        <v>9018</v>
      </c>
    </row>
    <row r="4070" spans="1:16">
      <c r="A4070" s="347" t="s">
        <v>9019</v>
      </c>
      <c r="B4070" s="348">
        <v>206</v>
      </c>
      <c r="C4070" s="347" t="s">
        <v>28152</v>
      </c>
      <c r="D4070" s="347" t="s">
        <v>9020</v>
      </c>
      <c r="E4070" s="347">
        <v>6</v>
      </c>
      <c r="F4070" s="347">
        <v>0.7</v>
      </c>
      <c r="G4070" s="347" t="s">
        <v>11</v>
      </c>
      <c r="H4070" s="349">
        <v>40</v>
      </c>
      <c r="I4070" s="350" t="s">
        <v>12</v>
      </c>
      <c r="J4070" s="351">
        <f t="shared" si="63"/>
        <v>24</v>
      </c>
      <c r="K4070" s="351">
        <v>4</v>
      </c>
      <c r="L4070" s="3" t="str">
        <f>IFERROR(INDEX(dbOrdini[PREZZO
VINOLUX],MATCH(A4070,dbOrdini[CODICE
ANKER],0)),"")</f>
        <v/>
      </c>
      <c r="M4070" s="347" t="s">
        <v>28262</v>
      </c>
      <c r="N4070" s="15" t="str">
        <f>IFERROR(INDEX(dbOrdini[ORDINE],MATCH(A4070,dbOrdini[CODICE
ANKER]*(dbOrdini[CODICE
SUPPLY]="GEN24"),0)),"")</f>
        <v/>
      </c>
      <c r="O4070" s="352" t="s">
        <v>8</v>
      </c>
      <c r="P4070" s="347" t="s">
        <v>9021</v>
      </c>
    </row>
    <row r="4071" spans="1:16">
      <c r="A4071" s="347" t="s">
        <v>9022</v>
      </c>
      <c r="B4071" s="348">
        <v>188</v>
      </c>
      <c r="C4071" s="347" t="s">
        <v>28152</v>
      </c>
      <c r="D4071" s="347" t="s">
        <v>9023</v>
      </c>
      <c r="E4071" s="347">
        <v>6</v>
      </c>
      <c r="F4071" s="347">
        <v>0.7</v>
      </c>
      <c r="G4071" s="347" t="s">
        <v>11</v>
      </c>
      <c r="H4071" s="349">
        <v>40</v>
      </c>
      <c r="I4071" s="350" t="s">
        <v>12</v>
      </c>
      <c r="J4071" s="351">
        <f t="shared" si="63"/>
        <v>28.5</v>
      </c>
      <c r="K4071" s="351">
        <v>4.75</v>
      </c>
      <c r="L4071" s="3" t="str">
        <f>IFERROR(INDEX(dbOrdini[PREZZO
VINOLUX],MATCH(A4071,dbOrdini[CODICE
ANKER],0)),"")</f>
        <v/>
      </c>
      <c r="M4071" s="347" t="s">
        <v>10539</v>
      </c>
      <c r="N4071" s="15" t="str">
        <f>IFERROR(INDEX(dbOrdini[ORDINE],MATCH(A4071,dbOrdini[CODICE
ANKER]*(dbOrdini[CODICE
SUPPLY]="GEN24"),0)),"")</f>
        <v/>
      </c>
      <c r="O4071" s="352" t="s">
        <v>8</v>
      </c>
      <c r="P4071" s="347" t="s">
        <v>9024</v>
      </c>
    </row>
    <row r="4072" spans="1:16">
      <c r="A4072" s="347" t="s">
        <v>9025</v>
      </c>
      <c r="B4072" s="348">
        <v>336</v>
      </c>
      <c r="C4072" s="347" t="s">
        <v>28152</v>
      </c>
      <c r="D4072" s="347" t="s">
        <v>9026</v>
      </c>
      <c r="E4072" s="347">
        <v>6</v>
      </c>
      <c r="F4072" s="347">
        <v>0.7</v>
      </c>
      <c r="G4072" s="347" t="s">
        <v>11</v>
      </c>
      <c r="H4072" s="349">
        <v>10</v>
      </c>
      <c r="I4072" s="350" t="s">
        <v>12</v>
      </c>
      <c r="J4072" s="351">
        <f t="shared" si="63"/>
        <v>46.5</v>
      </c>
      <c r="K4072" s="351">
        <v>7.75</v>
      </c>
      <c r="L4072" s="3" t="str">
        <f>IFERROR(INDEX(dbOrdini[PREZZO
VINOLUX],MATCH(A4072,dbOrdini[CODICE
ANKER],0)),"")</f>
        <v/>
      </c>
      <c r="M4072" s="347" t="s">
        <v>10539</v>
      </c>
      <c r="N4072" s="15" t="str">
        <f>IFERROR(INDEX(dbOrdini[ORDINE],MATCH(A4072,dbOrdini[CODICE
ANKER]*(dbOrdini[CODICE
SUPPLY]="GEN24"),0)),"")</f>
        <v/>
      </c>
      <c r="O4072" s="352" t="s">
        <v>8</v>
      </c>
      <c r="P4072" s="347" t="s">
        <v>9027</v>
      </c>
    </row>
    <row r="4073" spans="1:16">
      <c r="A4073" s="347" t="s">
        <v>9028</v>
      </c>
      <c r="B4073" s="348">
        <v>750</v>
      </c>
      <c r="C4073" s="347" t="s">
        <v>28152</v>
      </c>
      <c r="D4073" s="347" t="s">
        <v>9029</v>
      </c>
      <c r="E4073" s="347">
        <v>10</v>
      </c>
      <c r="F4073" s="347">
        <v>0.02</v>
      </c>
      <c r="G4073" s="347" t="s">
        <v>11</v>
      </c>
      <c r="H4073" s="349">
        <v>10</v>
      </c>
      <c r="I4073" s="350" t="s">
        <v>12</v>
      </c>
      <c r="J4073" s="351">
        <f t="shared" si="63"/>
        <v>4.9000000000000004</v>
      </c>
      <c r="K4073" s="351">
        <v>0.49</v>
      </c>
      <c r="L4073" s="3" t="str">
        <f>IFERROR(INDEX(dbOrdini[PREZZO
VINOLUX],MATCH(A4073,dbOrdini[CODICE
ANKER],0)),"")</f>
        <v/>
      </c>
      <c r="M4073" s="347" t="s">
        <v>10539</v>
      </c>
      <c r="N4073" s="15" t="str">
        <f>IFERROR(INDEX(dbOrdini[ORDINE],MATCH(A4073,dbOrdini[CODICE
ANKER]*(dbOrdini[CODICE
SUPPLY]="GEN24"),0)),"")</f>
        <v/>
      </c>
      <c r="O4073" s="352" t="s">
        <v>8</v>
      </c>
      <c r="P4073" s="347" t="s">
        <v>9030</v>
      </c>
    </row>
    <row r="4074" spans="1:16">
      <c r="A4074" s="347" t="s">
        <v>9031</v>
      </c>
      <c r="B4074" s="348">
        <v>1</v>
      </c>
      <c r="C4074" s="347" t="s">
        <v>28152</v>
      </c>
      <c r="D4074" s="347" t="s">
        <v>9032</v>
      </c>
      <c r="E4074" s="347">
        <v>6</v>
      </c>
      <c r="F4074" s="347">
        <v>0.7</v>
      </c>
      <c r="G4074" s="347" t="s">
        <v>11</v>
      </c>
      <c r="H4074" s="349">
        <v>46</v>
      </c>
      <c r="I4074" s="350" t="s">
        <v>12</v>
      </c>
      <c r="J4074" s="351">
        <f t="shared" si="63"/>
        <v>137.39999999999998</v>
      </c>
      <c r="K4074" s="351">
        <v>22.9</v>
      </c>
      <c r="L4074" s="3" t="str">
        <f>IFERROR(INDEX(dbOrdini[PREZZO
VINOLUX],MATCH(A4074,dbOrdini[CODICE
ANKER],0)),"")</f>
        <v/>
      </c>
      <c r="M4074" s="347" t="s">
        <v>10536</v>
      </c>
      <c r="N4074" s="15" t="str">
        <f>IFERROR(INDEX(dbOrdini[ORDINE],MATCH(A4074,dbOrdini[CODICE
ANKER]*(dbOrdini[CODICE
SUPPLY]="GEN24"),0)),"")</f>
        <v/>
      </c>
      <c r="O4074" s="352" t="s">
        <v>8</v>
      </c>
      <c r="P4074" s="347" t="s">
        <v>9033</v>
      </c>
    </row>
    <row r="4075" spans="1:16">
      <c r="A4075" s="347" t="s">
        <v>9037</v>
      </c>
      <c r="B4075" s="348">
        <v>234</v>
      </c>
      <c r="C4075" s="347" t="s">
        <v>28152</v>
      </c>
      <c r="D4075" s="347" t="s">
        <v>9035</v>
      </c>
      <c r="E4075" s="347">
        <v>6</v>
      </c>
      <c r="F4075" s="347">
        <v>1</v>
      </c>
      <c r="G4075" s="347" t="s">
        <v>11</v>
      </c>
      <c r="H4075" s="349">
        <v>46</v>
      </c>
      <c r="I4075" s="350" t="s">
        <v>12</v>
      </c>
      <c r="J4075" s="351">
        <f t="shared" si="63"/>
        <v>82.5</v>
      </c>
      <c r="K4075" s="351">
        <v>13.75</v>
      </c>
      <c r="L4075" s="3" t="str">
        <f>IFERROR(INDEX(dbOrdini[PREZZO
VINOLUX],MATCH(A4075,dbOrdini[CODICE
ANKER],0)),"")</f>
        <v/>
      </c>
      <c r="M4075" s="347" t="s">
        <v>10536</v>
      </c>
      <c r="N4075" s="15" t="str">
        <f>IFERROR(INDEX(dbOrdini[ORDINE],MATCH(A4075,dbOrdini[CODICE
ANKER]*(dbOrdini[CODICE
SUPPLY]="GEN24"),0)),"")</f>
        <v/>
      </c>
      <c r="O4075" s="352" t="s">
        <v>8</v>
      </c>
      <c r="P4075" s="347" t="s">
        <v>9038</v>
      </c>
    </row>
    <row r="4076" spans="1:16">
      <c r="A4076" s="347" t="s">
        <v>9034</v>
      </c>
      <c r="B4076" s="348">
        <v>693</v>
      </c>
      <c r="C4076" s="347" t="s">
        <v>28152</v>
      </c>
      <c r="D4076" s="347" t="s">
        <v>9035</v>
      </c>
      <c r="E4076" s="347">
        <v>6</v>
      </c>
      <c r="F4076" s="347">
        <v>0.7</v>
      </c>
      <c r="G4076" s="347" t="s">
        <v>11</v>
      </c>
      <c r="H4076" s="349">
        <v>40</v>
      </c>
      <c r="I4076" s="350" t="s">
        <v>12</v>
      </c>
      <c r="J4076" s="351">
        <f t="shared" si="63"/>
        <v>77.699999999999989</v>
      </c>
      <c r="K4076" s="351">
        <v>12.95</v>
      </c>
      <c r="L4076" s="3" t="str">
        <f>IFERROR(INDEX(dbOrdini[PREZZO
VINOLUX],MATCH(A4076,dbOrdini[CODICE
ANKER],0)),"")</f>
        <v/>
      </c>
      <c r="M4076" s="347" t="s">
        <v>10536</v>
      </c>
      <c r="N4076" s="15" t="str">
        <f>IFERROR(INDEX(dbOrdini[ORDINE],MATCH(A4076,dbOrdini[CODICE
ANKER]*(dbOrdini[CODICE
SUPPLY]="GEN24"),0)),"")</f>
        <v/>
      </c>
      <c r="O4076" s="352" t="s">
        <v>8</v>
      </c>
      <c r="P4076" s="347" t="s">
        <v>9036</v>
      </c>
    </row>
    <row r="4077" spans="1:16">
      <c r="A4077" s="347" t="s">
        <v>9039</v>
      </c>
      <c r="B4077" s="348">
        <v>211</v>
      </c>
      <c r="C4077" s="347" t="s">
        <v>28152</v>
      </c>
      <c r="D4077" s="347" t="s">
        <v>9040</v>
      </c>
      <c r="E4077" s="347">
        <v>6</v>
      </c>
      <c r="F4077" s="347">
        <v>0.7</v>
      </c>
      <c r="G4077" s="347" t="s">
        <v>11</v>
      </c>
      <c r="H4077" s="349">
        <v>46</v>
      </c>
      <c r="I4077" s="350" t="s">
        <v>12</v>
      </c>
      <c r="J4077" s="351">
        <f t="shared" si="63"/>
        <v>201</v>
      </c>
      <c r="K4077" s="351">
        <v>33.5</v>
      </c>
      <c r="L4077" s="3" t="str">
        <f>IFERROR(INDEX(dbOrdini[PREZZO
VINOLUX],MATCH(A4077,dbOrdini[CODICE
ANKER],0)),"")</f>
        <v/>
      </c>
      <c r="M4077" s="347" t="s">
        <v>10536</v>
      </c>
      <c r="N4077" s="15" t="str">
        <f>IFERROR(INDEX(dbOrdini[ORDINE],MATCH(A4077,dbOrdini[CODICE
ANKER]*(dbOrdini[CODICE
SUPPLY]="GEN24"),0)),"")</f>
        <v/>
      </c>
      <c r="O4077" s="352" t="s">
        <v>8</v>
      </c>
      <c r="P4077" s="347" t="s">
        <v>9041</v>
      </c>
    </row>
    <row r="4078" spans="1:16">
      <c r="A4078" s="347" t="s">
        <v>29109</v>
      </c>
      <c r="B4078" s="348">
        <v>12</v>
      </c>
      <c r="C4078" s="347" t="s">
        <v>28152</v>
      </c>
      <c r="D4078" s="347" t="s">
        <v>29110</v>
      </c>
      <c r="E4078" s="347">
        <v>6</v>
      </c>
      <c r="F4078" s="347">
        <v>1</v>
      </c>
      <c r="G4078" s="347" t="s">
        <v>11</v>
      </c>
      <c r="H4078" s="349">
        <v>43</v>
      </c>
      <c r="I4078" s="350" t="s">
        <v>12</v>
      </c>
      <c r="J4078" s="351">
        <f t="shared" si="63"/>
        <v>154.5</v>
      </c>
      <c r="K4078" s="351">
        <v>25.75</v>
      </c>
      <c r="L4078" s="3" t="str">
        <f>IFERROR(INDEX(dbOrdini[PREZZO
VINOLUX],MATCH(A4078,dbOrdini[CODICE
ANKER],0)),"")</f>
        <v/>
      </c>
      <c r="M4078" s="347" t="s">
        <v>10536</v>
      </c>
      <c r="N4078" s="15" t="str">
        <f>IFERROR(INDEX(dbOrdini[ORDINE],MATCH(A4078,dbOrdini[CODICE
ANKER]*(dbOrdini[CODICE
SUPPLY]="GEN24"),0)),"")</f>
        <v/>
      </c>
      <c r="O4078" s="352" t="s">
        <v>8</v>
      </c>
      <c r="P4078" s="347" t="s">
        <v>29111</v>
      </c>
    </row>
    <row r="4079" spans="1:16">
      <c r="A4079" s="347" t="s">
        <v>9042</v>
      </c>
      <c r="B4079" s="348">
        <v>42</v>
      </c>
      <c r="C4079" s="347" t="s">
        <v>28152</v>
      </c>
      <c r="D4079" s="347" t="s">
        <v>9043</v>
      </c>
      <c r="E4079" s="347">
        <v>6</v>
      </c>
      <c r="F4079" s="347">
        <v>0.7</v>
      </c>
      <c r="G4079" s="347" t="s">
        <v>11</v>
      </c>
      <c r="H4079" s="349">
        <v>46</v>
      </c>
      <c r="I4079" s="350" t="s">
        <v>12</v>
      </c>
      <c r="J4079" s="351">
        <f t="shared" si="63"/>
        <v>351</v>
      </c>
      <c r="K4079" s="351">
        <v>58.5</v>
      </c>
      <c r="L4079" s="3" t="str">
        <f>IFERROR(INDEX(dbOrdini[PREZZO
VINOLUX],MATCH(A4079,dbOrdini[CODICE
ANKER],0)),"")</f>
        <v/>
      </c>
      <c r="M4079" s="347" t="s">
        <v>10536</v>
      </c>
      <c r="N4079" s="15" t="str">
        <f>IFERROR(INDEX(dbOrdini[ORDINE],MATCH(A4079,dbOrdini[CODICE
ANKER]*(dbOrdini[CODICE
SUPPLY]="GEN24"),0)),"")</f>
        <v/>
      </c>
      <c r="O4079" s="352" t="s">
        <v>8</v>
      </c>
      <c r="P4079" s="347" t="s">
        <v>9044</v>
      </c>
    </row>
    <row r="4080" spans="1:16">
      <c r="A4080" s="347" t="s">
        <v>29112</v>
      </c>
      <c r="B4080" s="348">
        <v>461</v>
      </c>
      <c r="C4080" s="347" t="s">
        <v>28152</v>
      </c>
      <c r="D4080" s="347" t="s">
        <v>29113</v>
      </c>
      <c r="E4080" s="347">
        <v>6</v>
      </c>
      <c r="F4080" s="347">
        <v>0.7</v>
      </c>
      <c r="G4080" s="347" t="s">
        <v>11</v>
      </c>
      <c r="H4080" s="349">
        <v>40</v>
      </c>
      <c r="I4080" s="350" t="s">
        <v>12</v>
      </c>
      <c r="J4080" s="351">
        <f t="shared" si="63"/>
        <v>75</v>
      </c>
      <c r="K4080" s="351">
        <v>12.5</v>
      </c>
      <c r="L4080" s="3" t="str">
        <f>IFERROR(INDEX(dbOrdini[PREZZO
VINOLUX],MATCH(A4080,dbOrdini[CODICE
ANKER],0)),"")</f>
        <v/>
      </c>
      <c r="M4080" s="347" t="s">
        <v>10538</v>
      </c>
      <c r="N4080" s="15" t="str">
        <f>IFERROR(INDEX(dbOrdini[ORDINE],MATCH(A4080,dbOrdini[CODICE
ANKER]*(dbOrdini[CODICE
SUPPLY]="GEN24"),0)),"")</f>
        <v/>
      </c>
      <c r="O4080" s="352" t="s">
        <v>8</v>
      </c>
      <c r="P4080" s="347" t="s">
        <v>29114</v>
      </c>
    </row>
    <row r="4081" spans="1:16">
      <c r="A4081" s="347" t="s">
        <v>9045</v>
      </c>
      <c r="B4081" s="348">
        <v>210</v>
      </c>
      <c r="C4081" s="347" t="s">
        <v>28152</v>
      </c>
      <c r="D4081" s="347" t="s">
        <v>9046</v>
      </c>
      <c r="E4081" s="347">
        <v>6</v>
      </c>
      <c r="F4081" s="347">
        <v>0.7</v>
      </c>
      <c r="G4081" s="347" t="s">
        <v>11</v>
      </c>
      <c r="H4081" s="349">
        <v>40</v>
      </c>
      <c r="I4081" s="350" t="s">
        <v>12</v>
      </c>
      <c r="J4081" s="351">
        <f t="shared" si="63"/>
        <v>70.5</v>
      </c>
      <c r="K4081" s="351">
        <v>11.75</v>
      </c>
      <c r="L4081" s="3" t="str">
        <f>IFERROR(INDEX(dbOrdini[PREZZO
VINOLUX],MATCH(A4081,dbOrdini[CODICE
ANKER],0)),"")</f>
        <v/>
      </c>
      <c r="M4081" s="347" t="s">
        <v>10536</v>
      </c>
      <c r="N4081" s="15" t="str">
        <f>IFERROR(INDEX(dbOrdini[ORDINE],MATCH(A4081,dbOrdini[CODICE
ANKER]*(dbOrdini[CODICE
SUPPLY]="GEN24"),0)),"")</f>
        <v/>
      </c>
      <c r="O4081" s="352" t="s">
        <v>8</v>
      </c>
      <c r="P4081" s="347" t="s">
        <v>9047</v>
      </c>
    </row>
    <row r="4082" spans="1:16">
      <c r="A4082" s="347" t="s">
        <v>9048</v>
      </c>
      <c r="B4082" s="348">
        <v>0</v>
      </c>
      <c r="C4082" s="347" t="s">
        <v>28152</v>
      </c>
      <c r="D4082" s="347" t="s">
        <v>9049</v>
      </c>
      <c r="E4082" s="347">
        <v>6</v>
      </c>
      <c r="F4082" s="347">
        <v>1</v>
      </c>
      <c r="G4082" s="347" t="s">
        <v>11</v>
      </c>
      <c r="H4082" s="349">
        <v>46</v>
      </c>
      <c r="I4082" s="350" t="s">
        <v>12</v>
      </c>
      <c r="J4082" s="351">
        <f t="shared" si="63"/>
        <v>68.400000000000006</v>
      </c>
      <c r="K4082" s="351">
        <v>11.4</v>
      </c>
      <c r="L4082" s="3" t="str">
        <f>IFERROR(INDEX(dbOrdini[PREZZO
VINOLUX],MATCH(A4082,dbOrdini[CODICE
ANKER],0)),"")</f>
        <v/>
      </c>
      <c r="M4082" s="347" t="s">
        <v>10536</v>
      </c>
      <c r="N4082" s="15" t="str">
        <f>IFERROR(INDEX(dbOrdini[ORDINE],MATCH(A4082,dbOrdini[CODICE
ANKER]*(dbOrdini[CODICE
SUPPLY]="GEN24"),0)),"")</f>
        <v/>
      </c>
      <c r="O4082" s="352" t="s">
        <v>8</v>
      </c>
      <c r="P4082" s="347" t="s">
        <v>9050</v>
      </c>
    </row>
    <row r="4083" spans="1:16">
      <c r="A4083" s="347" t="s">
        <v>9051</v>
      </c>
      <c r="B4083" s="348">
        <v>30</v>
      </c>
      <c r="C4083" s="347" t="s">
        <v>28152</v>
      </c>
      <c r="D4083" s="347" t="s">
        <v>9052</v>
      </c>
      <c r="E4083" s="347">
        <v>6</v>
      </c>
      <c r="F4083" s="347">
        <v>0.7</v>
      </c>
      <c r="G4083" s="347" t="s">
        <v>11</v>
      </c>
      <c r="H4083" s="349">
        <v>30</v>
      </c>
      <c r="I4083" s="350" t="s">
        <v>12</v>
      </c>
      <c r="J4083" s="351">
        <f t="shared" si="63"/>
        <v>73.5</v>
      </c>
      <c r="K4083" s="351">
        <v>12.25</v>
      </c>
      <c r="L4083" s="3" t="str">
        <f>IFERROR(INDEX(dbOrdini[PREZZO
VINOLUX],MATCH(A4083,dbOrdini[CODICE
ANKER],0)),"")</f>
        <v/>
      </c>
      <c r="M4083" s="347" t="s">
        <v>10552</v>
      </c>
      <c r="N4083" s="15" t="str">
        <f>IFERROR(INDEX(dbOrdini[ORDINE],MATCH(A4083,dbOrdini[CODICE
ANKER]*(dbOrdini[CODICE
SUPPLY]="GEN24"),0)),"")</f>
        <v/>
      </c>
      <c r="O4083" s="352" t="s">
        <v>8</v>
      </c>
      <c r="P4083" s="347" t="s">
        <v>9053</v>
      </c>
    </row>
    <row r="4084" spans="1:16">
      <c r="A4084" s="347" t="s">
        <v>9054</v>
      </c>
      <c r="B4084" s="348">
        <v>39</v>
      </c>
      <c r="C4084" s="347" t="s">
        <v>28152</v>
      </c>
      <c r="D4084" s="347" t="s">
        <v>9055</v>
      </c>
      <c r="E4084" s="347">
        <v>6</v>
      </c>
      <c r="F4084" s="347">
        <v>0.7</v>
      </c>
      <c r="G4084" s="347" t="s">
        <v>11</v>
      </c>
      <c r="H4084" s="349">
        <v>38</v>
      </c>
      <c r="I4084" s="350" t="s">
        <v>12</v>
      </c>
      <c r="J4084" s="351">
        <f t="shared" si="63"/>
        <v>57</v>
      </c>
      <c r="K4084" s="351">
        <v>9.5</v>
      </c>
      <c r="L4084" s="3" t="str">
        <f>IFERROR(INDEX(dbOrdini[PREZZO
VINOLUX],MATCH(A4084,dbOrdini[CODICE
ANKER],0)),"")</f>
        <v/>
      </c>
      <c r="M4084" s="347" t="s">
        <v>10551</v>
      </c>
      <c r="N4084" s="15" t="str">
        <f>IFERROR(INDEX(dbOrdini[ORDINE],MATCH(A4084,dbOrdini[CODICE
ANKER]*(dbOrdini[CODICE
SUPPLY]="GEN24"),0)),"")</f>
        <v/>
      </c>
      <c r="O4084" s="352" t="s">
        <v>8</v>
      </c>
      <c r="P4084" s="347" t="s">
        <v>9056</v>
      </c>
    </row>
    <row r="4085" spans="1:16">
      <c r="A4085" s="347" t="s">
        <v>9057</v>
      </c>
      <c r="B4085" s="348">
        <v>1</v>
      </c>
      <c r="C4085" s="347" t="s">
        <v>28152</v>
      </c>
      <c r="D4085" s="347" t="s">
        <v>9058</v>
      </c>
      <c r="E4085" s="347">
        <v>6</v>
      </c>
      <c r="F4085" s="347">
        <v>0.7</v>
      </c>
      <c r="G4085" s="347" t="s">
        <v>11</v>
      </c>
      <c r="H4085" s="349">
        <v>38</v>
      </c>
      <c r="I4085" s="350" t="s">
        <v>12</v>
      </c>
      <c r="J4085" s="351">
        <f t="shared" si="63"/>
        <v>69</v>
      </c>
      <c r="K4085" s="351">
        <v>11.5</v>
      </c>
      <c r="L4085" s="3" t="str">
        <f>IFERROR(INDEX(dbOrdini[PREZZO
VINOLUX],MATCH(A4085,dbOrdini[CODICE
ANKER],0)),"")</f>
        <v/>
      </c>
      <c r="M4085" s="347" t="s">
        <v>10551</v>
      </c>
      <c r="N4085" s="15" t="str">
        <f>IFERROR(INDEX(dbOrdini[ORDINE],MATCH(A4085,dbOrdini[CODICE
ANKER]*(dbOrdini[CODICE
SUPPLY]="GEN24"),0)),"")</f>
        <v/>
      </c>
      <c r="O4085" s="352" t="s">
        <v>8</v>
      </c>
      <c r="P4085" s="347" t="s">
        <v>9059</v>
      </c>
    </row>
    <row r="4086" spans="1:16">
      <c r="A4086" s="347" t="s">
        <v>9060</v>
      </c>
      <c r="B4086" s="348">
        <v>11</v>
      </c>
      <c r="C4086" s="347" t="s">
        <v>28152</v>
      </c>
      <c r="D4086" s="347" t="s">
        <v>9061</v>
      </c>
      <c r="E4086" s="347">
        <v>6</v>
      </c>
      <c r="F4086" s="347">
        <v>0.7</v>
      </c>
      <c r="G4086" s="347" t="s">
        <v>11</v>
      </c>
      <c r="H4086" s="349">
        <v>38</v>
      </c>
      <c r="I4086" s="350" t="s">
        <v>12</v>
      </c>
      <c r="J4086" s="351">
        <f t="shared" si="63"/>
        <v>63</v>
      </c>
      <c r="K4086" s="351">
        <v>10.5</v>
      </c>
      <c r="L4086" s="3" t="str">
        <f>IFERROR(INDEX(dbOrdini[PREZZO
VINOLUX],MATCH(A4086,dbOrdini[CODICE
ANKER],0)),"")</f>
        <v/>
      </c>
      <c r="M4086" s="347" t="s">
        <v>10552</v>
      </c>
      <c r="N4086" s="15" t="str">
        <f>IFERROR(INDEX(dbOrdini[ORDINE],MATCH(A4086,dbOrdini[CODICE
ANKER]*(dbOrdini[CODICE
SUPPLY]="GEN24"),0)),"")</f>
        <v/>
      </c>
      <c r="O4086" s="352" t="s">
        <v>8</v>
      </c>
      <c r="P4086" s="347" t="s">
        <v>9062</v>
      </c>
    </row>
    <row r="4087" spans="1:16">
      <c r="A4087" s="347" t="s">
        <v>9063</v>
      </c>
      <c r="B4087" s="348">
        <v>0</v>
      </c>
      <c r="C4087" s="347" t="s">
        <v>28152</v>
      </c>
      <c r="D4087" s="347" t="s">
        <v>9064</v>
      </c>
      <c r="E4087" s="347">
        <v>6</v>
      </c>
      <c r="F4087" s="347">
        <v>0.7</v>
      </c>
      <c r="G4087" s="347" t="s">
        <v>11</v>
      </c>
      <c r="H4087" s="349">
        <v>38</v>
      </c>
      <c r="I4087" s="350" t="s">
        <v>12</v>
      </c>
      <c r="J4087" s="351">
        <f t="shared" si="63"/>
        <v>76.5</v>
      </c>
      <c r="K4087" s="351">
        <v>12.75</v>
      </c>
      <c r="L4087" s="3" t="str">
        <f>IFERROR(INDEX(dbOrdini[PREZZO
VINOLUX],MATCH(A4087,dbOrdini[CODICE
ANKER],0)),"")</f>
        <v/>
      </c>
      <c r="M4087" s="347" t="s">
        <v>10552</v>
      </c>
      <c r="N4087" s="15" t="str">
        <f>IFERROR(INDEX(dbOrdini[ORDINE],MATCH(A4087,dbOrdini[CODICE
ANKER]*(dbOrdini[CODICE
SUPPLY]="GEN24"),0)),"")</f>
        <v/>
      </c>
      <c r="O4087" s="352" t="s">
        <v>8</v>
      </c>
      <c r="P4087" s="347" t="s">
        <v>9065</v>
      </c>
    </row>
    <row r="4088" spans="1:16">
      <c r="A4088" s="347" t="s">
        <v>9066</v>
      </c>
      <c r="B4088" s="348">
        <v>7</v>
      </c>
      <c r="C4088" s="347" t="s">
        <v>28152</v>
      </c>
      <c r="D4088" s="347" t="s">
        <v>9067</v>
      </c>
      <c r="E4088" s="347">
        <v>6</v>
      </c>
      <c r="F4088" s="347">
        <v>0.7</v>
      </c>
      <c r="G4088" s="347" t="s">
        <v>11</v>
      </c>
      <c r="H4088" s="349">
        <v>38</v>
      </c>
      <c r="I4088" s="350" t="s">
        <v>12</v>
      </c>
      <c r="J4088" s="351">
        <f t="shared" si="63"/>
        <v>76.5</v>
      </c>
      <c r="K4088" s="351">
        <v>12.75</v>
      </c>
      <c r="L4088" s="3" t="str">
        <f>IFERROR(INDEX(dbOrdini[PREZZO
VINOLUX],MATCH(A4088,dbOrdini[CODICE
ANKER],0)),"")</f>
        <v/>
      </c>
      <c r="M4088" s="347" t="s">
        <v>10552</v>
      </c>
      <c r="N4088" s="15" t="str">
        <f>IFERROR(INDEX(dbOrdini[ORDINE],MATCH(A4088,dbOrdini[CODICE
ANKER]*(dbOrdini[CODICE
SUPPLY]="GEN24"),0)),"")</f>
        <v/>
      </c>
      <c r="O4088" s="352" t="s">
        <v>8</v>
      </c>
      <c r="P4088" s="347" t="s">
        <v>9065</v>
      </c>
    </row>
    <row r="4089" spans="1:16">
      <c r="A4089" s="347" t="s">
        <v>9068</v>
      </c>
      <c r="B4089" s="348">
        <v>1</v>
      </c>
      <c r="C4089" s="347" t="s">
        <v>28152</v>
      </c>
      <c r="D4089" s="347" t="s">
        <v>9069</v>
      </c>
      <c r="E4089" s="347">
        <v>8</v>
      </c>
      <c r="F4089" s="347">
        <v>0.7</v>
      </c>
      <c r="G4089" s="347" t="s">
        <v>11</v>
      </c>
      <c r="H4089" s="349">
        <v>38</v>
      </c>
      <c r="I4089" s="350" t="s">
        <v>12</v>
      </c>
      <c r="J4089" s="351">
        <f t="shared" si="63"/>
        <v>106</v>
      </c>
      <c r="K4089" s="351">
        <v>13.25</v>
      </c>
      <c r="L4089" s="3" t="str">
        <f>IFERROR(INDEX(dbOrdini[PREZZO
VINOLUX],MATCH(A4089,dbOrdini[CODICE
ANKER],0)),"")</f>
        <v/>
      </c>
      <c r="M4089" s="347" t="s">
        <v>10553</v>
      </c>
      <c r="N4089" s="15" t="str">
        <f>IFERROR(INDEX(dbOrdini[ORDINE],MATCH(A4089,dbOrdini[CODICE
ANKER]*(dbOrdini[CODICE
SUPPLY]="GEN24"),0)),"")</f>
        <v/>
      </c>
      <c r="O4089" s="352" t="s">
        <v>8</v>
      </c>
      <c r="P4089" s="347" t="s">
        <v>9070</v>
      </c>
    </row>
    <row r="4090" spans="1:16">
      <c r="A4090" s="347" t="s">
        <v>9071</v>
      </c>
      <c r="B4090" s="348">
        <v>32</v>
      </c>
      <c r="C4090" s="347" t="s">
        <v>28152</v>
      </c>
      <c r="D4090" s="347" t="s">
        <v>9072</v>
      </c>
      <c r="E4090" s="347">
        <v>6</v>
      </c>
      <c r="F4090" s="347">
        <v>0.7</v>
      </c>
      <c r="G4090" s="347" t="s">
        <v>11</v>
      </c>
      <c r="H4090" s="349">
        <v>38</v>
      </c>
      <c r="I4090" s="350" t="s">
        <v>12</v>
      </c>
      <c r="J4090" s="351">
        <f t="shared" si="63"/>
        <v>75</v>
      </c>
      <c r="K4090" s="351">
        <v>12.5</v>
      </c>
      <c r="L4090" s="3" t="str">
        <f>IFERROR(INDEX(dbOrdini[PREZZO
VINOLUX],MATCH(A4090,dbOrdini[CODICE
ANKER],0)),"")</f>
        <v/>
      </c>
      <c r="M4090" s="347" t="s">
        <v>10535</v>
      </c>
      <c r="N4090" s="15" t="str">
        <f>IFERROR(INDEX(dbOrdini[ORDINE],MATCH(A4090,dbOrdini[CODICE
ANKER]*(dbOrdini[CODICE
SUPPLY]="GEN24"),0)),"")</f>
        <v/>
      </c>
      <c r="O4090" s="352" t="s">
        <v>8</v>
      </c>
      <c r="P4090" s="347" t="s">
        <v>9073</v>
      </c>
    </row>
    <row r="4091" spans="1:16">
      <c r="A4091" s="347" t="s">
        <v>29115</v>
      </c>
      <c r="B4091" s="348">
        <v>0</v>
      </c>
      <c r="C4091" s="347" t="s">
        <v>28152</v>
      </c>
      <c r="D4091" s="347" t="s">
        <v>26483</v>
      </c>
      <c r="E4091" s="347">
        <v>6</v>
      </c>
      <c r="F4091" s="347">
        <v>0.7</v>
      </c>
      <c r="G4091" s="347" t="s">
        <v>11</v>
      </c>
      <c r="H4091" s="349">
        <v>38</v>
      </c>
      <c r="I4091" s="350" t="s">
        <v>12</v>
      </c>
      <c r="J4091" s="351">
        <f t="shared" si="63"/>
        <v>69</v>
      </c>
      <c r="K4091" s="351">
        <v>11.5</v>
      </c>
      <c r="L4091" s="3" t="str">
        <f>IFERROR(INDEX(dbOrdini[PREZZO
VINOLUX],MATCH(A4091,dbOrdini[CODICE
ANKER],0)),"")</f>
        <v/>
      </c>
      <c r="M4091" s="347" t="s">
        <v>10552</v>
      </c>
      <c r="N4091" s="15" t="str">
        <f>IFERROR(INDEX(dbOrdini[ORDINE],MATCH(A4091,dbOrdini[CODICE
ANKER]*(dbOrdini[CODICE
SUPPLY]="GEN24"),0)),"")</f>
        <v/>
      </c>
      <c r="O4091" s="352" t="s">
        <v>8</v>
      </c>
      <c r="P4091" s="347" t="s">
        <v>29116</v>
      </c>
    </row>
    <row r="4092" spans="1:16">
      <c r="A4092" s="347" t="s">
        <v>10677</v>
      </c>
      <c r="B4092" s="348">
        <v>28</v>
      </c>
      <c r="C4092" s="347" t="s">
        <v>28152</v>
      </c>
      <c r="D4092" s="347" t="s">
        <v>10678</v>
      </c>
      <c r="E4092" s="347">
        <v>6</v>
      </c>
      <c r="F4092" s="347">
        <v>0.7</v>
      </c>
      <c r="G4092" s="347" t="s">
        <v>11</v>
      </c>
      <c r="H4092" s="349">
        <v>40</v>
      </c>
      <c r="I4092" s="350" t="s">
        <v>12</v>
      </c>
      <c r="J4092" s="351">
        <f t="shared" si="63"/>
        <v>42.900000000000006</v>
      </c>
      <c r="K4092" s="351">
        <v>7.15</v>
      </c>
      <c r="L4092" s="3" t="str">
        <f>IFERROR(INDEX(dbOrdini[PREZZO
VINOLUX],MATCH(A4092,dbOrdini[CODICE
ANKER],0)),"")</f>
        <v/>
      </c>
      <c r="M4092" s="347" t="s">
        <v>10535</v>
      </c>
      <c r="N4092" s="15" t="str">
        <f>IFERROR(INDEX(dbOrdini[ORDINE],MATCH(A4092,dbOrdini[CODICE
ANKER]*(dbOrdini[CODICE
SUPPLY]="GEN24"),0)),"")</f>
        <v/>
      </c>
      <c r="O4092" s="352" t="s">
        <v>8</v>
      </c>
      <c r="P4092" s="347" t="s">
        <v>12025</v>
      </c>
    </row>
    <row r="4093" spans="1:16">
      <c r="A4093" s="347" t="s">
        <v>10679</v>
      </c>
      <c r="B4093" s="348">
        <v>59</v>
      </c>
      <c r="C4093" s="347" t="s">
        <v>28152</v>
      </c>
      <c r="D4093" s="347" t="s">
        <v>10680</v>
      </c>
      <c r="E4093" s="347">
        <v>6</v>
      </c>
      <c r="F4093" s="347">
        <v>0.7</v>
      </c>
      <c r="G4093" s="347" t="s">
        <v>11</v>
      </c>
      <c r="H4093" s="349">
        <v>40</v>
      </c>
      <c r="I4093" s="350" t="s">
        <v>12</v>
      </c>
      <c r="J4093" s="351">
        <f t="shared" si="63"/>
        <v>42</v>
      </c>
      <c r="K4093" s="351">
        <v>7</v>
      </c>
      <c r="L4093" s="3" t="str">
        <f>IFERROR(INDEX(dbOrdini[PREZZO
VINOLUX],MATCH(A4093,dbOrdini[CODICE
ANKER],0)),"")</f>
        <v/>
      </c>
      <c r="M4093" s="347" t="s">
        <v>10535</v>
      </c>
      <c r="N4093" s="15" t="str">
        <f>IFERROR(INDEX(dbOrdini[ORDINE],MATCH(A4093,dbOrdini[CODICE
ANKER]*(dbOrdini[CODICE
SUPPLY]="GEN24"),0)),"")</f>
        <v/>
      </c>
      <c r="O4093" s="352" t="s">
        <v>8</v>
      </c>
      <c r="P4093" s="347" t="s">
        <v>12026</v>
      </c>
    </row>
    <row r="4094" spans="1:16">
      <c r="A4094" s="347" t="s">
        <v>9077</v>
      </c>
      <c r="B4094" s="348">
        <v>997</v>
      </c>
      <c r="C4094" s="347" t="s">
        <v>28152</v>
      </c>
      <c r="D4094" s="347" t="s">
        <v>9075</v>
      </c>
      <c r="E4094" s="347">
        <v>6</v>
      </c>
      <c r="F4094" s="347">
        <v>0.7</v>
      </c>
      <c r="G4094" s="347" t="s">
        <v>11</v>
      </c>
      <c r="H4094" s="349">
        <v>20</v>
      </c>
      <c r="I4094" s="350" t="s">
        <v>12</v>
      </c>
      <c r="J4094" s="351">
        <f t="shared" si="63"/>
        <v>108</v>
      </c>
      <c r="K4094" s="351">
        <v>18</v>
      </c>
      <c r="L4094" s="3" t="str">
        <f>IFERROR(INDEX(dbOrdini[PREZZO
VINOLUX],MATCH(A4094,dbOrdini[CODICE
ANKER],0)),"")</f>
        <v/>
      </c>
      <c r="M4094" s="347" t="s">
        <v>10539</v>
      </c>
      <c r="N4094" s="15" t="str">
        <f>IFERROR(INDEX(dbOrdini[ORDINE],MATCH(A4094,dbOrdini[CODICE
ANKER]*(dbOrdini[CODICE
SUPPLY]="GEN24"),0)),"")</f>
        <v/>
      </c>
      <c r="O4094" s="352" t="s">
        <v>8</v>
      </c>
      <c r="P4094" s="347" t="s">
        <v>9078</v>
      </c>
    </row>
    <row r="4095" spans="1:16">
      <c r="A4095" s="347" t="s">
        <v>9074</v>
      </c>
      <c r="B4095" s="348">
        <v>8</v>
      </c>
      <c r="C4095" s="347" t="s">
        <v>28152</v>
      </c>
      <c r="D4095" s="347" t="s">
        <v>9075</v>
      </c>
      <c r="E4095" s="347">
        <v>6</v>
      </c>
      <c r="F4095" s="347">
        <v>0.5</v>
      </c>
      <c r="G4095" s="347" t="s">
        <v>11</v>
      </c>
      <c r="H4095" s="349">
        <v>20</v>
      </c>
      <c r="I4095" s="350" t="s">
        <v>12</v>
      </c>
      <c r="J4095" s="351">
        <f t="shared" si="63"/>
        <v>93</v>
      </c>
      <c r="K4095" s="351">
        <v>15.5</v>
      </c>
      <c r="L4095" s="3" t="str">
        <f>IFERROR(INDEX(dbOrdini[PREZZO
VINOLUX],MATCH(A4095,dbOrdini[CODICE
ANKER],0)),"")</f>
        <v/>
      </c>
      <c r="M4095" s="347" t="s">
        <v>10539</v>
      </c>
      <c r="N4095" s="15" t="str">
        <f>IFERROR(INDEX(dbOrdini[ORDINE],MATCH(A4095,dbOrdini[CODICE
ANKER]*(dbOrdini[CODICE
SUPPLY]="GEN24"),0)),"")</f>
        <v/>
      </c>
      <c r="O4095" s="352" t="s">
        <v>8</v>
      </c>
      <c r="P4095" s="347" t="s">
        <v>9076</v>
      </c>
    </row>
    <row r="4096" spans="1:16">
      <c r="A4096" s="347" t="s">
        <v>9079</v>
      </c>
      <c r="B4096" s="348">
        <v>190</v>
      </c>
      <c r="C4096" s="347" t="s">
        <v>28152</v>
      </c>
      <c r="D4096" s="347" t="s">
        <v>9080</v>
      </c>
      <c r="E4096" s="347">
        <v>12</v>
      </c>
      <c r="F4096" s="347">
        <v>0.7</v>
      </c>
      <c r="G4096" s="347" t="s">
        <v>11</v>
      </c>
      <c r="H4096" s="349">
        <v>40</v>
      </c>
      <c r="I4096" s="350" t="s">
        <v>12</v>
      </c>
      <c r="J4096" s="351">
        <f t="shared" si="63"/>
        <v>59.400000000000006</v>
      </c>
      <c r="K4096" s="351">
        <v>4.95</v>
      </c>
      <c r="L4096" s="3" t="str">
        <f>IFERROR(INDEX(dbOrdini[PREZZO
VINOLUX],MATCH(A4096,dbOrdini[CODICE
ANKER],0)),"")</f>
        <v/>
      </c>
      <c r="M4096" s="347" t="s">
        <v>10550</v>
      </c>
      <c r="N4096" s="15" t="str">
        <f>IFERROR(INDEX(dbOrdini[ORDINE],MATCH(A4096,dbOrdini[CODICE
ANKER]*(dbOrdini[CODICE
SUPPLY]="GEN24"),0)),"")</f>
        <v/>
      </c>
      <c r="O4096" s="352" t="s">
        <v>8</v>
      </c>
      <c r="P4096" s="347" t="s">
        <v>9081</v>
      </c>
    </row>
    <row r="4097" spans="1:16">
      <c r="A4097" s="347" t="s">
        <v>9082</v>
      </c>
      <c r="B4097" s="348">
        <v>287</v>
      </c>
      <c r="C4097" s="347" t="s">
        <v>28152</v>
      </c>
      <c r="D4097" s="347" t="s">
        <v>9083</v>
      </c>
      <c r="E4097" s="347">
        <v>12</v>
      </c>
      <c r="F4097" s="347">
        <v>0.7</v>
      </c>
      <c r="G4097" s="347" t="s">
        <v>11</v>
      </c>
      <c r="H4097" s="349">
        <v>40</v>
      </c>
      <c r="I4097" s="350" t="s">
        <v>12</v>
      </c>
      <c r="J4097" s="351">
        <f t="shared" si="63"/>
        <v>78</v>
      </c>
      <c r="K4097" s="351">
        <v>6.5</v>
      </c>
      <c r="L4097" s="3" t="str">
        <f>IFERROR(INDEX(dbOrdini[PREZZO
VINOLUX],MATCH(A4097,dbOrdini[CODICE
ANKER],0)),"")</f>
        <v/>
      </c>
      <c r="M4097" s="347" t="s">
        <v>10550</v>
      </c>
      <c r="N4097" s="15" t="str">
        <f>IFERROR(INDEX(dbOrdini[ORDINE],MATCH(A4097,dbOrdini[CODICE
ANKER]*(dbOrdini[CODICE
SUPPLY]="GEN24"),0)),"")</f>
        <v/>
      </c>
      <c r="O4097" s="352" t="s">
        <v>8</v>
      </c>
      <c r="P4097" s="347" t="s">
        <v>9084</v>
      </c>
    </row>
    <row r="4098" spans="1:16">
      <c r="A4098" s="347" t="s">
        <v>9085</v>
      </c>
      <c r="B4098" s="348">
        <v>9</v>
      </c>
      <c r="C4098" s="347" t="s">
        <v>28152</v>
      </c>
      <c r="D4098" s="347" t="s">
        <v>9086</v>
      </c>
      <c r="E4098" s="347">
        <v>6</v>
      </c>
      <c r="F4098" s="347">
        <v>0.75</v>
      </c>
      <c r="G4098" s="347" t="s">
        <v>11</v>
      </c>
      <c r="H4098" s="349">
        <v>8.5</v>
      </c>
      <c r="I4098" s="350" t="s">
        <v>12</v>
      </c>
      <c r="J4098" s="351">
        <f t="shared" si="63"/>
        <v>20.700000000000003</v>
      </c>
      <c r="K4098" s="351">
        <v>3.45</v>
      </c>
      <c r="L4098" s="3" t="str">
        <f>IFERROR(INDEX(dbOrdini[PREZZO
VINOLUX],MATCH(A4098,dbOrdini[CODICE
ANKER],0)),"")</f>
        <v/>
      </c>
      <c r="M4098" s="347" t="s">
        <v>28210</v>
      </c>
      <c r="N4098" s="15" t="str">
        <f>IFERROR(INDEX(dbOrdini[ORDINE],MATCH(A4098,dbOrdini[CODICE
ANKER]*(dbOrdini[CODICE
SUPPLY]="GEN24"),0)),"")</f>
        <v/>
      </c>
      <c r="O4098" s="352" t="s">
        <v>8</v>
      </c>
      <c r="P4098" s="347" t="s">
        <v>9087</v>
      </c>
    </row>
    <row r="4099" spans="1:16">
      <c r="A4099" s="347" t="s">
        <v>29117</v>
      </c>
      <c r="B4099" s="348">
        <v>29</v>
      </c>
      <c r="C4099" s="347" t="s">
        <v>28152</v>
      </c>
      <c r="D4099" s="347" t="s">
        <v>9088</v>
      </c>
      <c r="E4099" s="347">
        <v>6</v>
      </c>
      <c r="F4099" s="347">
        <v>0.7</v>
      </c>
      <c r="G4099" s="347" t="s">
        <v>11</v>
      </c>
      <c r="H4099" s="349">
        <v>38</v>
      </c>
      <c r="I4099" s="350" t="s">
        <v>12</v>
      </c>
      <c r="J4099" s="351">
        <f t="shared" si="63"/>
        <v>23.700000000000003</v>
      </c>
      <c r="K4099" s="351">
        <v>3.95</v>
      </c>
      <c r="L4099" s="3" t="str">
        <f>IFERROR(INDEX(dbOrdini[PREZZO
VINOLUX],MATCH(A4099,dbOrdini[CODICE
ANKER],0)),"")</f>
        <v/>
      </c>
      <c r="M4099" s="347" t="s">
        <v>10550</v>
      </c>
      <c r="N4099" s="15" t="str">
        <f>IFERROR(INDEX(dbOrdini[ORDINE],MATCH(A4099,dbOrdini[CODICE
ANKER]*(dbOrdini[CODICE
SUPPLY]="GEN24"),0)),"")</f>
        <v/>
      </c>
      <c r="O4099" s="352" t="s">
        <v>8</v>
      </c>
      <c r="P4099" s="347" t="s">
        <v>29118</v>
      </c>
    </row>
    <row r="4100" spans="1:16">
      <c r="A4100" s="347" t="s">
        <v>9089</v>
      </c>
      <c r="B4100" s="348">
        <v>0</v>
      </c>
      <c r="C4100" s="347" t="s">
        <v>28152</v>
      </c>
      <c r="D4100" s="347" t="s">
        <v>9090</v>
      </c>
      <c r="E4100" s="347">
        <v>6</v>
      </c>
      <c r="F4100" s="347">
        <v>0.7</v>
      </c>
      <c r="G4100" s="347" t="s">
        <v>11262</v>
      </c>
      <c r="H4100" s="349">
        <v>38</v>
      </c>
      <c r="I4100" s="350" t="s">
        <v>12</v>
      </c>
      <c r="J4100" s="351">
        <f t="shared" si="63"/>
        <v>204</v>
      </c>
      <c r="K4100" s="351">
        <v>34</v>
      </c>
      <c r="L4100" s="3" t="str">
        <f>IFERROR(INDEX(dbOrdini[PREZZO
VINOLUX],MATCH(A4100,dbOrdini[CODICE
ANKER],0)),"")</f>
        <v/>
      </c>
      <c r="M4100" s="347" t="s">
        <v>10532</v>
      </c>
      <c r="N4100" s="15" t="str">
        <f>IFERROR(INDEX(dbOrdini[ORDINE],MATCH(A4100,dbOrdini[CODICE
ANKER]*(dbOrdini[CODICE
SUPPLY]="GEN24"),0)),"")</f>
        <v/>
      </c>
      <c r="O4100" s="352" t="s">
        <v>8</v>
      </c>
      <c r="P4100" s="347" t="s">
        <v>9091</v>
      </c>
    </row>
    <row r="4101" spans="1:16">
      <c r="A4101" s="347" t="s">
        <v>9092</v>
      </c>
      <c r="B4101" s="348">
        <v>10</v>
      </c>
      <c r="C4101" s="347" t="s">
        <v>28152</v>
      </c>
      <c r="D4101" s="347" t="s">
        <v>9093</v>
      </c>
      <c r="E4101" s="347">
        <v>6</v>
      </c>
      <c r="F4101" s="347">
        <v>0.7</v>
      </c>
      <c r="G4101" s="347" t="s">
        <v>11</v>
      </c>
      <c r="H4101" s="349">
        <v>38</v>
      </c>
      <c r="I4101" s="350" t="s">
        <v>12</v>
      </c>
      <c r="J4101" s="351">
        <f t="shared" si="63"/>
        <v>204</v>
      </c>
      <c r="K4101" s="351">
        <v>34</v>
      </c>
      <c r="L4101" s="3" t="str">
        <f>IFERROR(INDEX(dbOrdini[PREZZO
VINOLUX],MATCH(A4101,dbOrdini[CODICE
ANKER],0)),"")</f>
        <v/>
      </c>
      <c r="M4101" s="347" t="s">
        <v>10555</v>
      </c>
      <c r="N4101" s="15" t="str">
        <f>IFERROR(INDEX(dbOrdini[ORDINE],MATCH(A4101,dbOrdini[CODICE
ANKER]*(dbOrdini[CODICE
SUPPLY]="GEN24"),0)),"")</f>
        <v/>
      </c>
      <c r="O4101" s="352" t="s">
        <v>8</v>
      </c>
      <c r="P4101" s="347" t="s">
        <v>9094</v>
      </c>
    </row>
    <row r="4102" spans="1:16">
      <c r="A4102" s="347" t="s">
        <v>9095</v>
      </c>
      <c r="B4102" s="348">
        <v>0</v>
      </c>
      <c r="C4102" s="347" t="s">
        <v>28152</v>
      </c>
      <c r="D4102" s="347" t="s">
        <v>9096</v>
      </c>
      <c r="E4102" s="347">
        <v>6</v>
      </c>
      <c r="F4102" s="347">
        <v>0.7</v>
      </c>
      <c r="G4102" s="347" t="s">
        <v>11</v>
      </c>
      <c r="H4102" s="349">
        <v>38</v>
      </c>
      <c r="I4102" s="350" t="s">
        <v>12</v>
      </c>
      <c r="J4102" s="351">
        <f t="shared" si="63"/>
        <v>204</v>
      </c>
      <c r="K4102" s="351">
        <v>34</v>
      </c>
      <c r="L4102" s="3" t="str">
        <f>IFERROR(INDEX(dbOrdini[PREZZO
VINOLUX],MATCH(A4102,dbOrdini[CODICE
ANKER],0)),"")</f>
        <v/>
      </c>
      <c r="M4102" s="347" t="s">
        <v>10552</v>
      </c>
      <c r="N4102" s="15" t="str">
        <f>IFERROR(INDEX(dbOrdini[ORDINE],MATCH(A4102,dbOrdini[CODICE
ANKER]*(dbOrdini[CODICE
SUPPLY]="GEN24"),0)),"")</f>
        <v/>
      </c>
      <c r="O4102" s="352" t="s">
        <v>8</v>
      </c>
      <c r="P4102" s="347" t="s">
        <v>9097</v>
      </c>
    </row>
    <row r="4103" spans="1:16">
      <c r="A4103" s="347" t="s">
        <v>9098</v>
      </c>
      <c r="B4103" s="348">
        <v>16</v>
      </c>
      <c r="C4103" s="347" t="s">
        <v>28152</v>
      </c>
      <c r="D4103" s="347" t="s">
        <v>9099</v>
      </c>
      <c r="E4103" s="347">
        <v>6</v>
      </c>
      <c r="F4103" s="347">
        <v>0.5</v>
      </c>
      <c r="G4103" s="347" t="s">
        <v>11</v>
      </c>
      <c r="H4103" s="349">
        <v>50</v>
      </c>
      <c r="I4103" s="350" t="s">
        <v>12</v>
      </c>
      <c r="J4103" s="351">
        <f t="shared" si="63"/>
        <v>105</v>
      </c>
      <c r="K4103" s="351">
        <v>17.5</v>
      </c>
      <c r="L4103" s="3" t="str">
        <f>IFERROR(INDEX(dbOrdini[PREZZO
VINOLUX],MATCH(A4103,dbOrdini[CODICE
ANKER],0)),"")</f>
        <v/>
      </c>
      <c r="M4103" s="347" t="s">
        <v>10549</v>
      </c>
      <c r="N4103" s="15" t="str">
        <f>IFERROR(INDEX(dbOrdini[ORDINE],MATCH(A4103,dbOrdini[CODICE
ANKER]*(dbOrdini[CODICE
SUPPLY]="GEN24"),0)),"")</f>
        <v/>
      </c>
      <c r="O4103" s="352" t="s">
        <v>8</v>
      </c>
      <c r="P4103" s="347" t="s">
        <v>9100</v>
      </c>
    </row>
    <row r="4104" spans="1:16">
      <c r="A4104" s="347" t="s">
        <v>9101</v>
      </c>
      <c r="B4104" s="348">
        <v>73</v>
      </c>
      <c r="C4104" s="347" t="s">
        <v>28152</v>
      </c>
      <c r="D4104" s="347" t="s">
        <v>9102</v>
      </c>
      <c r="E4104" s="347">
        <v>6</v>
      </c>
      <c r="F4104" s="347">
        <v>0.7</v>
      </c>
      <c r="G4104" s="347" t="s">
        <v>11</v>
      </c>
      <c r="H4104" s="349">
        <v>43</v>
      </c>
      <c r="I4104" s="350" t="s">
        <v>12</v>
      </c>
      <c r="J4104" s="351">
        <f t="shared" si="63"/>
        <v>150</v>
      </c>
      <c r="K4104" s="351">
        <v>25</v>
      </c>
      <c r="L4104" s="3" t="str">
        <f>IFERROR(INDEX(dbOrdini[PREZZO
VINOLUX],MATCH(A4104,dbOrdini[CODICE
ANKER],0)),"")</f>
        <v/>
      </c>
      <c r="M4104" s="347" t="s">
        <v>10536</v>
      </c>
      <c r="N4104" s="15" t="str">
        <f>IFERROR(INDEX(dbOrdini[ORDINE],MATCH(A4104,dbOrdini[CODICE
ANKER]*(dbOrdini[CODICE
SUPPLY]="GEN24"),0)),"")</f>
        <v/>
      </c>
      <c r="O4104" s="352" t="s">
        <v>8</v>
      </c>
      <c r="P4104" s="347" t="s">
        <v>9103</v>
      </c>
    </row>
    <row r="4105" spans="1:16">
      <c r="A4105" s="347" t="s">
        <v>9104</v>
      </c>
      <c r="B4105" s="348">
        <v>15</v>
      </c>
      <c r="C4105" s="347" t="s">
        <v>28152</v>
      </c>
      <c r="D4105" s="347" t="s">
        <v>9105</v>
      </c>
      <c r="E4105" s="347">
        <v>6</v>
      </c>
      <c r="F4105" s="347">
        <v>0.7</v>
      </c>
      <c r="G4105" s="347" t="s">
        <v>11</v>
      </c>
      <c r="H4105" s="349">
        <v>28</v>
      </c>
      <c r="I4105" s="350" t="s">
        <v>12</v>
      </c>
      <c r="J4105" s="351">
        <f t="shared" si="63"/>
        <v>34.5</v>
      </c>
      <c r="K4105" s="351">
        <v>5.75</v>
      </c>
      <c r="L4105" s="3" t="str">
        <f>IFERROR(INDEX(dbOrdini[PREZZO
VINOLUX],MATCH(A4105,dbOrdini[CODICE
ANKER],0)),"")</f>
        <v/>
      </c>
      <c r="M4105" s="347" t="s">
        <v>10539</v>
      </c>
      <c r="N4105" s="15" t="str">
        <f>IFERROR(INDEX(dbOrdini[ORDINE],MATCH(A4105,dbOrdini[CODICE
ANKER]*(dbOrdini[CODICE
SUPPLY]="GEN24"),0)),"")</f>
        <v/>
      </c>
      <c r="O4105" s="352" t="s">
        <v>8</v>
      </c>
      <c r="P4105" s="347" t="s">
        <v>9106</v>
      </c>
    </row>
    <row r="4106" spans="1:16">
      <c r="A4106" s="347" t="s">
        <v>9108</v>
      </c>
      <c r="B4106" s="348">
        <v>735</v>
      </c>
      <c r="C4106" s="347" t="s">
        <v>28152</v>
      </c>
      <c r="D4106" s="347" t="s">
        <v>9109</v>
      </c>
      <c r="E4106" s="347">
        <v>6</v>
      </c>
      <c r="F4106" s="347">
        <v>0.7</v>
      </c>
      <c r="G4106" s="347" t="s">
        <v>11</v>
      </c>
      <c r="H4106" s="349">
        <v>28</v>
      </c>
      <c r="I4106" s="350" t="s">
        <v>12</v>
      </c>
      <c r="J4106" s="351">
        <f t="shared" si="63"/>
        <v>27.900000000000002</v>
      </c>
      <c r="K4106" s="351">
        <v>4.6500000000000004</v>
      </c>
      <c r="L4106" s="3" t="str">
        <f>IFERROR(INDEX(dbOrdini[PREZZO
VINOLUX],MATCH(A4106,dbOrdini[CODICE
ANKER],0)),"")</f>
        <v/>
      </c>
      <c r="M4106" s="347" t="s">
        <v>28201</v>
      </c>
      <c r="N4106" s="15" t="str">
        <f>IFERROR(INDEX(dbOrdini[ORDINE],MATCH(A4106,dbOrdini[CODICE
ANKER]*(dbOrdini[CODICE
SUPPLY]="GEN24"),0)),"")</f>
        <v/>
      </c>
      <c r="O4106" s="352" t="s">
        <v>8</v>
      </c>
      <c r="P4106" s="347" t="s">
        <v>9110</v>
      </c>
    </row>
    <row r="4107" spans="1:16">
      <c r="A4107" s="347" t="s">
        <v>9111</v>
      </c>
      <c r="B4107" s="348">
        <v>433</v>
      </c>
      <c r="C4107" s="347" t="s">
        <v>28152</v>
      </c>
      <c r="D4107" s="347" t="s">
        <v>9112</v>
      </c>
      <c r="E4107" s="347">
        <v>6</v>
      </c>
      <c r="F4107" s="347">
        <v>0.7</v>
      </c>
      <c r="G4107" s="347" t="s">
        <v>11</v>
      </c>
      <c r="H4107" s="349">
        <v>40</v>
      </c>
      <c r="I4107" s="350" t="s">
        <v>12</v>
      </c>
      <c r="J4107" s="351">
        <f t="shared" si="63"/>
        <v>55.5</v>
      </c>
      <c r="K4107" s="351">
        <v>9.25</v>
      </c>
      <c r="L4107" s="3" t="str">
        <f>IFERROR(INDEX(dbOrdini[PREZZO
VINOLUX],MATCH(A4107,dbOrdini[CODICE
ANKER],0)),"")</f>
        <v/>
      </c>
      <c r="M4107" s="347" t="s">
        <v>10539</v>
      </c>
      <c r="N4107" s="15" t="str">
        <f>IFERROR(INDEX(dbOrdini[ORDINE],MATCH(A4107,dbOrdini[CODICE
ANKER]*(dbOrdini[CODICE
SUPPLY]="GEN24"),0)),"")</f>
        <v/>
      </c>
      <c r="O4107" s="352" t="s">
        <v>8</v>
      </c>
      <c r="P4107" s="347" t="s">
        <v>9113</v>
      </c>
    </row>
    <row r="4108" spans="1:16">
      <c r="A4108" s="347" t="s">
        <v>10782</v>
      </c>
      <c r="B4108" s="348">
        <v>1359</v>
      </c>
      <c r="C4108" s="347" t="s">
        <v>28152</v>
      </c>
      <c r="D4108" s="347" t="s">
        <v>10783</v>
      </c>
      <c r="E4108" s="347">
        <v>6</v>
      </c>
      <c r="F4108" s="347">
        <v>0.7</v>
      </c>
      <c r="G4108" s="347" t="s">
        <v>11</v>
      </c>
      <c r="H4108" s="349">
        <v>40</v>
      </c>
      <c r="I4108" s="350" t="s">
        <v>12</v>
      </c>
      <c r="J4108" s="351">
        <f t="shared" si="63"/>
        <v>57</v>
      </c>
      <c r="K4108" s="351">
        <v>9.5</v>
      </c>
      <c r="L4108" s="3" t="str">
        <f>IFERROR(INDEX(dbOrdini[PREZZO
VINOLUX],MATCH(A4108,dbOrdini[CODICE
ANKER],0)),"")</f>
        <v/>
      </c>
      <c r="M4108" s="347" t="s">
        <v>10539</v>
      </c>
      <c r="N4108" s="15" t="str">
        <f>IFERROR(INDEX(dbOrdini[ORDINE],MATCH(A4108,dbOrdini[CODICE
ANKER]*(dbOrdini[CODICE
SUPPLY]="GEN24"),0)),"")</f>
        <v/>
      </c>
      <c r="O4108" s="352" t="s">
        <v>8</v>
      </c>
      <c r="P4108" s="347" t="s">
        <v>12027</v>
      </c>
    </row>
    <row r="4109" spans="1:16">
      <c r="A4109" s="347" t="s">
        <v>9114</v>
      </c>
      <c r="B4109" s="348">
        <v>7</v>
      </c>
      <c r="C4109" s="347" t="s">
        <v>28152</v>
      </c>
      <c r="D4109" s="347" t="s">
        <v>9115</v>
      </c>
      <c r="E4109" s="347">
        <v>6</v>
      </c>
      <c r="F4109" s="347">
        <v>0.7</v>
      </c>
      <c r="G4109" s="347" t="s">
        <v>11</v>
      </c>
      <c r="H4109" s="349">
        <v>38</v>
      </c>
      <c r="I4109" s="350" t="s">
        <v>12</v>
      </c>
      <c r="J4109" s="351">
        <f t="shared" ref="J4109:J4172" si="64">E4109*K4109</f>
        <v>28.5</v>
      </c>
      <c r="K4109" s="351">
        <v>4.75</v>
      </c>
      <c r="L4109" s="3" t="str">
        <f>IFERROR(INDEX(dbOrdini[PREZZO
VINOLUX],MATCH(A4109,dbOrdini[CODICE
ANKER],0)),"")</f>
        <v/>
      </c>
      <c r="M4109" s="347" t="s">
        <v>28213</v>
      </c>
      <c r="N4109" s="15" t="str">
        <f>IFERROR(INDEX(dbOrdini[ORDINE],MATCH(A4109,dbOrdini[CODICE
ANKER]*(dbOrdini[CODICE
SUPPLY]="GEN24"),0)),"")</f>
        <v/>
      </c>
      <c r="O4109" s="352" t="s">
        <v>8</v>
      </c>
      <c r="P4109" s="347" t="s">
        <v>9116</v>
      </c>
    </row>
    <row r="4110" spans="1:16">
      <c r="A4110" s="347" t="s">
        <v>9117</v>
      </c>
      <c r="B4110" s="348">
        <v>3</v>
      </c>
      <c r="C4110" s="347" t="s">
        <v>28152</v>
      </c>
      <c r="D4110" s="347" t="s">
        <v>9118</v>
      </c>
      <c r="E4110" s="347">
        <v>6</v>
      </c>
      <c r="F4110" s="347">
        <v>0.7</v>
      </c>
      <c r="G4110" s="347" t="s">
        <v>11</v>
      </c>
      <c r="H4110" s="349">
        <v>38</v>
      </c>
      <c r="I4110" s="350" t="s">
        <v>12</v>
      </c>
      <c r="J4110" s="351">
        <f t="shared" si="64"/>
        <v>36.599999999999994</v>
      </c>
      <c r="K4110" s="351">
        <v>6.1</v>
      </c>
      <c r="L4110" s="3" t="str">
        <f>IFERROR(INDEX(dbOrdini[PREZZO
VINOLUX],MATCH(A4110,dbOrdini[CODICE
ANKER],0)),"")</f>
        <v/>
      </c>
      <c r="M4110" s="347" t="s">
        <v>10535</v>
      </c>
      <c r="N4110" s="15" t="str">
        <f>IFERROR(INDEX(dbOrdini[ORDINE],MATCH(A4110,dbOrdini[CODICE
ANKER]*(dbOrdini[CODICE
SUPPLY]="GEN24"),0)),"")</f>
        <v/>
      </c>
      <c r="O4110" s="352" t="s">
        <v>8</v>
      </c>
      <c r="P4110" s="347" t="s">
        <v>9119</v>
      </c>
    </row>
    <row r="4111" spans="1:16">
      <c r="A4111" s="347" t="s">
        <v>9120</v>
      </c>
      <c r="B4111" s="348">
        <v>309</v>
      </c>
      <c r="C4111" s="347" t="s">
        <v>28152</v>
      </c>
      <c r="D4111" s="347" t="s">
        <v>9121</v>
      </c>
      <c r="E4111" s="347">
        <v>6</v>
      </c>
      <c r="F4111" s="347">
        <v>0.7</v>
      </c>
      <c r="G4111" s="347" t="s">
        <v>11</v>
      </c>
      <c r="H4111" s="349">
        <v>40</v>
      </c>
      <c r="I4111" s="350" t="s">
        <v>12</v>
      </c>
      <c r="J4111" s="351">
        <f t="shared" si="64"/>
        <v>28.5</v>
      </c>
      <c r="K4111" s="351">
        <v>4.75</v>
      </c>
      <c r="L4111" s="3" t="str">
        <f>IFERROR(INDEX(dbOrdini[PREZZO
VINOLUX],MATCH(A4111,dbOrdini[CODICE
ANKER],0)),"")</f>
        <v/>
      </c>
      <c r="M4111" s="347" t="s">
        <v>10535</v>
      </c>
      <c r="N4111" s="15" t="str">
        <f>IFERROR(INDEX(dbOrdini[ORDINE],MATCH(A4111,dbOrdini[CODICE
ANKER]*(dbOrdini[CODICE
SUPPLY]="GEN24"),0)),"")</f>
        <v/>
      </c>
      <c r="O4111" s="352" t="s">
        <v>8</v>
      </c>
      <c r="P4111" s="347" t="s">
        <v>9122</v>
      </c>
    </row>
    <row r="4112" spans="1:16">
      <c r="A4112" s="347" t="s">
        <v>9123</v>
      </c>
      <c r="B4112" s="348">
        <v>47</v>
      </c>
      <c r="C4112" s="347" t="s">
        <v>28152</v>
      </c>
      <c r="D4112" s="347" t="s">
        <v>9124</v>
      </c>
      <c r="E4112" s="347">
        <v>6</v>
      </c>
      <c r="F4112" s="347">
        <v>0.7</v>
      </c>
      <c r="G4112" s="347" t="s">
        <v>11</v>
      </c>
      <c r="H4112" s="349">
        <v>60</v>
      </c>
      <c r="I4112" s="350" t="s">
        <v>12</v>
      </c>
      <c r="J4112" s="351">
        <f t="shared" si="64"/>
        <v>39</v>
      </c>
      <c r="K4112" s="351">
        <v>6.5</v>
      </c>
      <c r="L4112" s="3" t="str">
        <f>IFERROR(INDEX(dbOrdini[PREZZO
VINOLUX],MATCH(A4112,dbOrdini[CODICE
ANKER],0)),"")</f>
        <v/>
      </c>
      <c r="M4112" s="347" t="s">
        <v>10535</v>
      </c>
      <c r="N4112" s="15" t="str">
        <f>IFERROR(INDEX(dbOrdini[ORDINE],MATCH(A4112,dbOrdini[CODICE
ANKER]*(dbOrdini[CODICE
SUPPLY]="GEN24"),0)),"")</f>
        <v/>
      </c>
      <c r="O4112" s="352" t="s">
        <v>8</v>
      </c>
      <c r="P4112" s="347" t="s">
        <v>9125</v>
      </c>
    </row>
    <row r="4113" spans="1:16">
      <c r="A4113" s="347" t="s">
        <v>9126</v>
      </c>
      <c r="B4113" s="348">
        <v>48</v>
      </c>
      <c r="C4113" s="347" t="s">
        <v>28152</v>
      </c>
      <c r="D4113" s="347" t="s">
        <v>9124</v>
      </c>
      <c r="E4113" s="347">
        <v>6</v>
      </c>
      <c r="F4113" s="347">
        <v>1</v>
      </c>
      <c r="G4113" s="347" t="s">
        <v>11</v>
      </c>
      <c r="H4113" s="349">
        <v>60</v>
      </c>
      <c r="I4113" s="350" t="s">
        <v>12</v>
      </c>
      <c r="J4113" s="351">
        <f t="shared" si="64"/>
        <v>38.099999999999994</v>
      </c>
      <c r="K4113" s="351">
        <v>6.35</v>
      </c>
      <c r="L4113" s="3" t="str">
        <f>IFERROR(INDEX(dbOrdini[PREZZO
VINOLUX],MATCH(A4113,dbOrdini[CODICE
ANKER],0)),"")</f>
        <v/>
      </c>
      <c r="M4113" s="347" t="s">
        <v>10535</v>
      </c>
      <c r="N4113" s="15" t="str">
        <f>IFERROR(INDEX(dbOrdini[ORDINE],MATCH(A4113,dbOrdini[CODICE
ANKER]*(dbOrdini[CODICE
SUPPLY]="GEN24"),0)),"")</f>
        <v/>
      </c>
      <c r="O4113" s="352" t="s">
        <v>8</v>
      </c>
      <c r="P4113" s="347" t="s">
        <v>9127</v>
      </c>
    </row>
    <row r="4114" spans="1:16">
      <c r="A4114" s="347" t="s">
        <v>9132</v>
      </c>
      <c r="B4114" s="348">
        <v>0</v>
      </c>
      <c r="C4114" s="347" t="s">
        <v>28152</v>
      </c>
      <c r="D4114" s="347" t="s">
        <v>9129</v>
      </c>
      <c r="E4114" s="347">
        <v>6</v>
      </c>
      <c r="F4114" s="347">
        <v>0.5</v>
      </c>
      <c r="G4114" s="347" t="s">
        <v>11</v>
      </c>
      <c r="H4114" s="349">
        <v>80</v>
      </c>
      <c r="I4114" s="350" t="s">
        <v>12</v>
      </c>
      <c r="J4114" s="351">
        <f t="shared" si="64"/>
        <v>32.700000000000003</v>
      </c>
      <c r="K4114" s="351">
        <v>5.45</v>
      </c>
      <c r="L4114" s="3" t="str">
        <f>IFERROR(INDEX(dbOrdini[PREZZO
VINOLUX],MATCH(A4114,dbOrdini[CODICE
ANKER],0)),"")</f>
        <v/>
      </c>
      <c r="M4114" s="347" t="s">
        <v>10535</v>
      </c>
      <c r="N4114" s="15" t="str">
        <f>IFERROR(INDEX(dbOrdini[ORDINE],MATCH(A4114,dbOrdini[CODICE
ANKER]*(dbOrdini[CODICE
SUPPLY]="GEN24"),0)),"")</f>
        <v/>
      </c>
      <c r="O4114" s="352" t="s">
        <v>8</v>
      </c>
      <c r="P4114" s="347" t="s">
        <v>9133</v>
      </c>
    </row>
    <row r="4115" spans="1:16">
      <c r="A4115" s="347" t="s">
        <v>9128</v>
      </c>
      <c r="B4115" s="348">
        <v>17</v>
      </c>
      <c r="C4115" s="347" t="s">
        <v>28152</v>
      </c>
      <c r="D4115" s="347" t="s">
        <v>9129</v>
      </c>
      <c r="E4115" s="347">
        <v>12</v>
      </c>
      <c r="F4115" s="347">
        <v>0.1</v>
      </c>
      <c r="G4115" s="347" t="s">
        <v>11</v>
      </c>
      <c r="H4115" s="349">
        <v>80</v>
      </c>
      <c r="I4115" s="350" t="s">
        <v>12</v>
      </c>
      <c r="J4115" s="351">
        <f t="shared" si="64"/>
        <v>25.799999999999997</v>
      </c>
      <c r="K4115" s="351">
        <v>2.15</v>
      </c>
      <c r="L4115" s="3" t="str">
        <f>IFERROR(INDEX(dbOrdini[PREZZO
VINOLUX],MATCH(A4115,dbOrdini[CODICE
ANKER],0)),"")</f>
        <v/>
      </c>
      <c r="M4115" s="347" t="s">
        <v>10535</v>
      </c>
      <c r="N4115" s="15" t="str">
        <f>IFERROR(INDEX(dbOrdini[ORDINE],MATCH(A4115,dbOrdini[CODICE
ANKER]*(dbOrdini[CODICE
SUPPLY]="GEN24"),0)),"")</f>
        <v/>
      </c>
      <c r="O4115" s="352" t="s">
        <v>8</v>
      </c>
      <c r="P4115" s="347" t="s">
        <v>9130</v>
      </c>
    </row>
    <row r="4116" spans="1:16">
      <c r="A4116" s="347" t="s">
        <v>9136</v>
      </c>
      <c r="B4116" s="348">
        <v>414</v>
      </c>
      <c r="C4116" s="347" t="s">
        <v>28152</v>
      </c>
      <c r="D4116" s="347" t="s">
        <v>9129</v>
      </c>
      <c r="E4116" s="347">
        <v>6</v>
      </c>
      <c r="F4116" s="347">
        <v>1</v>
      </c>
      <c r="G4116" s="347" t="s">
        <v>11</v>
      </c>
      <c r="H4116" s="349">
        <v>80</v>
      </c>
      <c r="I4116" s="350" t="s">
        <v>12</v>
      </c>
      <c r="J4116" s="351">
        <f t="shared" si="64"/>
        <v>45</v>
      </c>
      <c r="K4116" s="351">
        <v>7.5</v>
      </c>
      <c r="L4116" s="3" t="str">
        <f>IFERROR(INDEX(dbOrdini[PREZZO
VINOLUX],MATCH(A4116,dbOrdini[CODICE
ANKER],0)),"")</f>
        <v/>
      </c>
      <c r="M4116" s="347" t="s">
        <v>10535</v>
      </c>
      <c r="N4116" s="15" t="str">
        <f>IFERROR(INDEX(dbOrdini[ORDINE],MATCH(A4116,dbOrdini[CODICE
ANKER]*(dbOrdini[CODICE
SUPPLY]="GEN24"),0)),"")</f>
        <v/>
      </c>
      <c r="O4116" s="352" t="s">
        <v>8</v>
      </c>
      <c r="P4116" s="347" t="s">
        <v>9137</v>
      </c>
    </row>
    <row r="4117" spans="1:16">
      <c r="A4117" s="347" t="s">
        <v>9131</v>
      </c>
      <c r="B4117" s="348">
        <v>0</v>
      </c>
      <c r="C4117" s="347" t="s">
        <v>28152</v>
      </c>
      <c r="D4117" s="347" t="s">
        <v>9129</v>
      </c>
      <c r="E4117" s="347">
        <v>6</v>
      </c>
      <c r="F4117" s="347">
        <v>0.5</v>
      </c>
      <c r="G4117" s="347" t="s">
        <v>11</v>
      </c>
      <c r="H4117" s="349">
        <v>80</v>
      </c>
      <c r="I4117" s="350" t="s">
        <v>12</v>
      </c>
      <c r="J4117" s="351">
        <f t="shared" si="64"/>
        <v>31.5</v>
      </c>
      <c r="K4117" s="351">
        <v>5.25</v>
      </c>
      <c r="L4117" s="3" t="str">
        <f>IFERROR(INDEX(dbOrdini[PREZZO
VINOLUX],MATCH(A4117,dbOrdini[CODICE
ANKER],0)),"")</f>
        <v/>
      </c>
      <c r="M4117" s="347" t="s">
        <v>10535</v>
      </c>
      <c r="N4117" s="15" t="str">
        <f>IFERROR(INDEX(dbOrdini[ORDINE],MATCH(A4117,dbOrdini[CODICE
ANKER]*(dbOrdini[CODICE
SUPPLY]="GEN24"),0)),"")</f>
        <v/>
      </c>
      <c r="O4117" s="352" t="s">
        <v>8</v>
      </c>
      <c r="P4117" s="347" t="s">
        <v>9107</v>
      </c>
    </row>
    <row r="4118" spans="1:16">
      <c r="A4118" s="347" t="s">
        <v>9134</v>
      </c>
      <c r="B4118" s="348">
        <v>0</v>
      </c>
      <c r="C4118" s="347" t="s">
        <v>28152</v>
      </c>
      <c r="D4118" s="347" t="s">
        <v>9129</v>
      </c>
      <c r="E4118" s="347">
        <v>6</v>
      </c>
      <c r="F4118" s="347">
        <v>0.7</v>
      </c>
      <c r="G4118" s="347" t="s">
        <v>11</v>
      </c>
      <c r="H4118" s="349">
        <v>80</v>
      </c>
      <c r="I4118" s="350" t="s">
        <v>12</v>
      </c>
      <c r="J4118" s="351">
        <f t="shared" si="64"/>
        <v>35.099999999999994</v>
      </c>
      <c r="K4118" s="351">
        <v>5.85</v>
      </c>
      <c r="L4118" s="3" t="str">
        <f>IFERROR(INDEX(dbOrdini[PREZZO
VINOLUX],MATCH(A4118,dbOrdini[CODICE
ANKER],0)),"")</f>
        <v/>
      </c>
      <c r="M4118" s="347" t="s">
        <v>10535</v>
      </c>
      <c r="N4118" s="15" t="str">
        <f>IFERROR(INDEX(dbOrdini[ORDINE],MATCH(A4118,dbOrdini[CODICE
ANKER]*(dbOrdini[CODICE
SUPPLY]="GEN24"),0)),"")</f>
        <v/>
      </c>
      <c r="O4118" s="352" t="s">
        <v>8</v>
      </c>
      <c r="P4118" s="347" t="s">
        <v>9135</v>
      </c>
    </row>
    <row r="4119" spans="1:16">
      <c r="A4119" s="347" t="s">
        <v>9138</v>
      </c>
      <c r="B4119" s="348">
        <v>0</v>
      </c>
      <c r="C4119" s="347" t="s">
        <v>28152</v>
      </c>
      <c r="D4119" s="347" t="s">
        <v>9139</v>
      </c>
      <c r="E4119" s="347">
        <v>6</v>
      </c>
      <c r="F4119" s="347">
        <v>0.5</v>
      </c>
      <c r="G4119" s="347" t="s">
        <v>11</v>
      </c>
      <c r="H4119" s="349">
        <v>40</v>
      </c>
      <c r="I4119" s="350" t="s">
        <v>12</v>
      </c>
      <c r="J4119" s="351">
        <f t="shared" si="64"/>
        <v>33</v>
      </c>
      <c r="K4119" s="351">
        <v>5.5</v>
      </c>
      <c r="L4119" s="3" t="str">
        <f>IFERROR(INDEX(dbOrdini[PREZZO
VINOLUX],MATCH(A4119,dbOrdini[CODICE
ANKER],0)),"")</f>
        <v/>
      </c>
      <c r="M4119" s="347" t="s">
        <v>10535</v>
      </c>
      <c r="N4119" s="15" t="str">
        <f>IFERROR(INDEX(dbOrdini[ORDINE],MATCH(A4119,dbOrdini[CODICE
ANKER]*(dbOrdini[CODICE
SUPPLY]="GEN24"),0)),"")</f>
        <v/>
      </c>
      <c r="O4119" s="352" t="s">
        <v>8</v>
      </c>
      <c r="P4119" s="347" t="s">
        <v>9140</v>
      </c>
    </row>
    <row r="4120" spans="1:16">
      <c r="A4120" s="347" t="s">
        <v>9141</v>
      </c>
      <c r="B4120" s="348">
        <v>0</v>
      </c>
      <c r="C4120" s="347" t="s">
        <v>28152</v>
      </c>
      <c r="D4120" s="347" t="s">
        <v>9139</v>
      </c>
      <c r="E4120" s="347">
        <v>6</v>
      </c>
      <c r="F4120" s="347">
        <v>1</v>
      </c>
      <c r="G4120" s="347" t="s">
        <v>11</v>
      </c>
      <c r="H4120" s="349">
        <v>40</v>
      </c>
      <c r="I4120" s="350" t="s">
        <v>12</v>
      </c>
      <c r="J4120" s="351">
        <f t="shared" si="64"/>
        <v>38.099999999999994</v>
      </c>
      <c r="K4120" s="351">
        <v>6.35</v>
      </c>
      <c r="L4120" s="3" t="str">
        <f>IFERROR(INDEX(dbOrdini[PREZZO
VINOLUX],MATCH(A4120,dbOrdini[CODICE
ANKER],0)),"")</f>
        <v/>
      </c>
      <c r="M4120" s="347" t="s">
        <v>10535</v>
      </c>
      <c r="N4120" s="15" t="str">
        <f>IFERROR(INDEX(dbOrdini[ORDINE],MATCH(A4120,dbOrdini[CODICE
ANKER]*(dbOrdini[CODICE
SUPPLY]="GEN24"),0)),"")</f>
        <v/>
      </c>
      <c r="O4120" s="352" t="s">
        <v>8</v>
      </c>
      <c r="P4120" s="347" t="s">
        <v>9142</v>
      </c>
    </row>
    <row r="4121" spans="1:16">
      <c r="A4121" s="347" t="s">
        <v>9143</v>
      </c>
      <c r="B4121" s="348">
        <v>33</v>
      </c>
      <c r="C4121" s="347" t="s">
        <v>28152</v>
      </c>
      <c r="D4121" s="347" t="s">
        <v>9144</v>
      </c>
      <c r="E4121" s="347">
        <v>6</v>
      </c>
      <c r="F4121" s="347">
        <v>0.7</v>
      </c>
      <c r="G4121" s="347" t="s">
        <v>11</v>
      </c>
      <c r="H4121" s="349">
        <v>35</v>
      </c>
      <c r="I4121" s="350" t="s">
        <v>12</v>
      </c>
      <c r="J4121" s="351">
        <f t="shared" si="64"/>
        <v>28.5</v>
      </c>
      <c r="K4121" s="351">
        <v>4.75</v>
      </c>
      <c r="L4121" s="3" t="str">
        <f>IFERROR(INDEX(dbOrdini[PREZZO
VINOLUX],MATCH(A4121,dbOrdini[CODICE
ANKER],0)),"")</f>
        <v/>
      </c>
      <c r="M4121" s="347" t="s">
        <v>10539</v>
      </c>
      <c r="N4121" s="15" t="str">
        <f>IFERROR(INDEX(dbOrdini[ORDINE],MATCH(A4121,dbOrdini[CODICE
ANKER]*(dbOrdini[CODICE
SUPPLY]="GEN24"),0)),"")</f>
        <v/>
      </c>
      <c r="O4121" s="352" t="s">
        <v>8</v>
      </c>
      <c r="P4121" s="347" t="s">
        <v>9145</v>
      </c>
    </row>
    <row r="4122" spans="1:16">
      <c r="A4122" s="347" t="s">
        <v>29119</v>
      </c>
      <c r="B4122" s="348">
        <v>0</v>
      </c>
      <c r="C4122" s="347" t="s">
        <v>28152</v>
      </c>
      <c r="D4122" s="347" t="s">
        <v>29120</v>
      </c>
      <c r="E4122" s="347">
        <v>6</v>
      </c>
      <c r="F4122" s="347">
        <v>0.7</v>
      </c>
      <c r="G4122" s="347" t="s">
        <v>11</v>
      </c>
      <c r="H4122" s="349">
        <v>43</v>
      </c>
      <c r="I4122" s="350" t="s">
        <v>12</v>
      </c>
      <c r="J4122" s="351">
        <f t="shared" si="64"/>
        <v>117</v>
      </c>
      <c r="K4122" s="351">
        <v>19.5</v>
      </c>
      <c r="L4122" s="3" t="str">
        <f>IFERROR(INDEX(dbOrdini[PREZZO
VINOLUX],MATCH(A4122,dbOrdini[CODICE
ANKER],0)),"")</f>
        <v/>
      </c>
      <c r="M4122" s="347" t="s">
        <v>10536</v>
      </c>
      <c r="N4122" s="15" t="str">
        <f>IFERROR(INDEX(dbOrdini[ORDINE],MATCH(A4122,dbOrdini[CODICE
ANKER]*(dbOrdini[CODICE
SUPPLY]="GEN24"),0)),"")</f>
        <v/>
      </c>
      <c r="O4122" s="352" t="s">
        <v>8</v>
      </c>
      <c r="P4122" s="347" t="s">
        <v>29121</v>
      </c>
    </row>
    <row r="4123" spans="1:16">
      <c r="A4123" s="347" t="s">
        <v>9146</v>
      </c>
      <c r="B4123" s="348">
        <v>48</v>
      </c>
      <c r="C4123" s="347" t="s">
        <v>28152</v>
      </c>
      <c r="D4123" s="347" t="s">
        <v>9147</v>
      </c>
      <c r="E4123" s="347">
        <v>6</v>
      </c>
      <c r="F4123" s="347">
        <v>0.7</v>
      </c>
      <c r="G4123" s="347" t="s">
        <v>11</v>
      </c>
      <c r="H4123" s="349">
        <v>20</v>
      </c>
      <c r="I4123" s="350" t="s">
        <v>12</v>
      </c>
      <c r="J4123" s="351">
        <f t="shared" si="64"/>
        <v>33</v>
      </c>
      <c r="K4123" s="351">
        <v>5.5</v>
      </c>
      <c r="L4123" s="3" t="str">
        <f>IFERROR(INDEX(dbOrdini[PREZZO
VINOLUX],MATCH(A4123,dbOrdini[CODICE
ANKER],0)),"")</f>
        <v/>
      </c>
      <c r="M4123" s="347" t="s">
        <v>10539</v>
      </c>
      <c r="N4123" s="15" t="str">
        <f>IFERROR(INDEX(dbOrdini[ORDINE],MATCH(A4123,dbOrdini[CODICE
ANKER]*(dbOrdini[CODICE
SUPPLY]="GEN24"),0)),"")</f>
        <v/>
      </c>
      <c r="O4123" s="352" t="s">
        <v>8</v>
      </c>
      <c r="P4123" s="347" t="s">
        <v>9148</v>
      </c>
    </row>
    <row r="4124" spans="1:16">
      <c r="A4124" s="347" t="s">
        <v>9149</v>
      </c>
      <c r="B4124" s="348">
        <v>254</v>
      </c>
      <c r="C4124" s="347" t="s">
        <v>28152</v>
      </c>
      <c r="D4124" s="347" t="s">
        <v>9150</v>
      </c>
      <c r="E4124" s="347">
        <v>6</v>
      </c>
      <c r="F4124" s="347">
        <v>0.7</v>
      </c>
      <c r="G4124" s="347" t="s">
        <v>11</v>
      </c>
      <c r="H4124" s="349">
        <v>0</v>
      </c>
      <c r="I4124" s="350" t="s">
        <v>12</v>
      </c>
      <c r="J4124" s="351">
        <f t="shared" si="64"/>
        <v>87</v>
      </c>
      <c r="K4124" s="351">
        <v>14.5</v>
      </c>
      <c r="L4124" s="3" t="str">
        <f>IFERROR(INDEX(dbOrdini[PREZZO
VINOLUX],MATCH(A4124,dbOrdini[CODICE
ANKER],0)),"")</f>
        <v/>
      </c>
      <c r="M4124" s="347" t="s">
        <v>28382</v>
      </c>
      <c r="N4124" s="15" t="str">
        <f>IFERROR(INDEX(dbOrdini[ORDINE],MATCH(A4124,dbOrdini[CODICE
ANKER]*(dbOrdini[CODICE
SUPPLY]="GEN24"),0)),"")</f>
        <v/>
      </c>
      <c r="O4124" s="352" t="s">
        <v>8</v>
      </c>
      <c r="P4124" s="347" t="s">
        <v>9151</v>
      </c>
    </row>
    <row r="4125" spans="1:16">
      <c r="A4125" s="347" t="s">
        <v>9152</v>
      </c>
      <c r="B4125" s="348">
        <v>42</v>
      </c>
      <c r="C4125" s="347" t="s">
        <v>28152</v>
      </c>
      <c r="D4125" s="347" t="s">
        <v>9153</v>
      </c>
      <c r="E4125" s="347">
        <v>6</v>
      </c>
      <c r="F4125" s="347">
        <v>0.7</v>
      </c>
      <c r="G4125" s="347" t="s">
        <v>11</v>
      </c>
      <c r="H4125" s="349">
        <v>0</v>
      </c>
      <c r="I4125" s="350" t="s">
        <v>12</v>
      </c>
      <c r="J4125" s="351">
        <f t="shared" si="64"/>
        <v>87</v>
      </c>
      <c r="K4125" s="351">
        <v>14.5</v>
      </c>
      <c r="L4125" s="3" t="str">
        <f>IFERROR(INDEX(dbOrdini[PREZZO
VINOLUX],MATCH(A4125,dbOrdini[CODICE
ANKER],0)),"")</f>
        <v/>
      </c>
      <c r="M4125" s="347" t="s">
        <v>28382</v>
      </c>
      <c r="N4125" s="15" t="str">
        <f>IFERROR(INDEX(dbOrdini[ORDINE],MATCH(A4125,dbOrdini[CODICE
ANKER]*(dbOrdini[CODICE
SUPPLY]="GEN24"),0)),"")</f>
        <v/>
      </c>
      <c r="O4125" s="352" t="s">
        <v>8</v>
      </c>
      <c r="P4125" s="347" t="s">
        <v>9154</v>
      </c>
    </row>
    <row r="4126" spans="1:16">
      <c r="A4126" s="347" t="s">
        <v>9155</v>
      </c>
      <c r="B4126" s="348">
        <v>38</v>
      </c>
      <c r="C4126" s="347" t="s">
        <v>28152</v>
      </c>
      <c r="D4126" s="347" t="s">
        <v>9156</v>
      </c>
      <c r="E4126" s="347">
        <v>6</v>
      </c>
      <c r="F4126" s="347">
        <v>0.7</v>
      </c>
      <c r="G4126" s="347" t="s">
        <v>11</v>
      </c>
      <c r="H4126" s="349">
        <v>0</v>
      </c>
      <c r="I4126" s="350" t="s">
        <v>12</v>
      </c>
      <c r="J4126" s="351">
        <f t="shared" si="64"/>
        <v>87</v>
      </c>
      <c r="K4126" s="351">
        <v>14.5</v>
      </c>
      <c r="L4126" s="3" t="str">
        <f>IFERROR(INDEX(dbOrdini[PREZZO
VINOLUX],MATCH(A4126,dbOrdini[CODICE
ANKER],0)),"")</f>
        <v/>
      </c>
      <c r="M4126" s="347" t="s">
        <v>28382</v>
      </c>
      <c r="N4126" s="15" t="str">
        <f>IFERROR(INDEX(dbOrdini[ORDINE],MATCH(A4126,dbOrdini[CODICE
ANKER]*(dbOrdini[CODICE
SUPPLY]="GEN24"),0)),"")</f>
        <v/>
      </c>
      <c r="O4126" s="352" t="s">
        <v>8</v>
      </c>
      <c r="P4126" s="347" t="s">
        <v>9157</v>
      </c>
    </row>
    <row r="4127" spans="1:16">
      <c r="A4127" s="347" t="s">
        <v>9158</v>
      </c>
      <c r="B4127" s="348">
        <v>36</v>
      </c>
      <c r="C4127" s="347" t="s">
        <v>28152</v>
      </c>
      <c r="D4127" s="347" t="s">
        <v>9159</v>
      </c>
      <c r="E4127" s="347">
        <v>6</v>
      </c>
      <c r="F4127" s="347">
        <v>0.7</v>
      </c>
      <c r="G4127" s="347" t="s">
        <v>11</v>
      </c>
      <c r="H4127" s="349">
        <v>0</v>
      </c>
      <c r="I4127" s="350" t="s">
        <v>12</v>
      </c>
      <c r="J4127" s="351">
        <f t="shared" si="64"/>
        <v>87</v>
      </c>
      <c r="K4127" s="351">
        <v>14.5</v>
      </c>
      <c r="L4127" s="3" t="str">
        <f>IFERROR(INDEX(dbOrdini[PREZZO
VINOLUX],MATCH(A4127,dbOrdini[CODICE
ANKER],0)),"")</f>
        <v/>
      </c>
      <c r="M4127" s="347" t="s">
        <v>28382</v>
      </c>
      <c r="N4127" s="15" t="str">
        <f>IFERROR(INDEX(dbOrdini[ORDINE],MATCH(A4127,dbOrdini[CODICE
ANKER]*(dbOrdini[CODICE
SUPPLY]="GEN24"),0)),"")</f>
        <v/>
      </c>
      <c r="O4127" s="352" t="s">
        <v>8</v>
      </c>
      <c r="P4127" s="347" t="s">
        <v>9160</v>
      </c>
    </row>
    <row r="4128" spans="1:16">
      <c r="A4128" s="347" t="s">
        <v>9161</v>
      </c>
      <c r="B4128" s="348">
        <v>55</v>
      </c>
      <c r="C4128" s="347" t="s">
        <v>28152</v>
      </c>
      <c r="D4128" s="347" t="s">
        <v>9162</v>
      </c>
      <c r="E4128" s="347">
        <v>6</v>
      </c>
      <c r="F4128" s="347">
        <v>0.7</v>
      </c>
      <c r="G4128" s="347" t="s">
        <v>11</v>
      </c>
      <c r="H4128" s="349">
        <v>0</v>
      </c>
      <c r="I4128" s="350" t="s">
        <v>12</v>
      </c>
      <c r="J4128" s="351">
        <f t="shared" si="64"/>
        <v>87</v>
      </c>
      <c r="K4128" s="351">
        <v>14.5</v>
      </c>
      <c r="L4128" s="3" t="str">
        <f>IFERROR(INDEX(dbOrdini[PREZZO
VINOLUX],MATCH(A4128,dbOrdini[CODICE
ANKER],0)),"")</f>
        <v/>
      </c>
      <c r="M4128" s="347" t="s">
        <v>28382</v>
      </c>
      <c r="N4128" s="15" t="str">
        <f>IFERROR(INDEX(dbOrdini[ORDINE],MATCH(A4128,dbOrdini[CODICE
ANKER]*(dbOrdini[CODICE
SUPPLY]="GEN24"),0)),"")</f>
        <v/>
      </c>
      <c r="O4128" s="352" t="s">
        <v>8</v>
      </c>
      <c r="P4128" s="347" t="s">
        <v>9163</v>
      </c>
    </row>
    <row r="4129" spans="1:16">
      <c r="A4129" s="347" t="s">
        <v>9164</v>
      </c>
      <c r="B4129" s="348">
        <v>0</v>
      </c>
      <c r="C4129" s="347" t="s">
        <v>28152</v>
      </c>
      <c r="D4129" s="347" t="s">
        <v>9165</v>
      </c>
      <c r="E4129" s="347">
        <v>6</v>
      </c>
      <c r="F4129" s="347">
        <v>0.7</v>
      </c>
      <c r="G4129" s="347" t="s">
        <v>11</v>
      </c>
      <c r="H4129" s="349">
        <v>40</v>
      </c>
      <c r="I4129" s="350" t="s">
        <v>12</v>
      </c>
      <c r="J4129" s="351">
        <f t="shared" si="64"/>
        <v>111</v>
      </c>
      <c r="K4129" s="351">
        <v>18.5</v>
      </c>
      <c r="L4129" s="3" t="str">
        <f>IFERROR(INDEX(dbOrdini[PREZZO
VINOLUX],MATCH(A4129,dbOrdini[CODICE
ANKER],0)),"")</f>
        <v/>
      </c>
      <c r="M4129" s="347" t="s">
        <v>10533</v>
      </c>
      <c r="N4129" s="15" t="str">
        <f>IFERROR(INDEX(dbOrdini[ORDINE],MATCH(A4129,dbOrdini[CODICE
ANKER]*(dbOrdini[CODICE
SUPPLY]="GEN24"),0)),"")</f>
        <v/>
      </c>
      <c r="O4129" s="352" t="s">
        <v>8</v>
      </c>
      <c r="P4129" s="347" t="s">
        <v>9166</v>
      </c>
    </row>
    <row r="4130" spans="1:16">
      <c r="A4130" s="347" t="s">
        <v>9167</v>
      </c>
      <c r="B4130" s="348">
        <v>769</v>
      </c>
      <c r="C4130" s="347" t="s">
        <v>28152</v>
      </c>
      <c r="D4130" s="347" t="s">
        <v>9168</v>
      </c>
      <c r="E4130" s="347">
        <v>6</v>
      </c>
      <c r="F4130" s="347">
        <v>0.7</v>
      </c>
      <c r="G4130" s="347" t="s">
        <v>11</v>
      </c>
      <c r="H4130" s="349">
        <v>43</v>
      </c>
      <c r="I4130" s="350" t="s">
        <v>12</v>
      </c>
      <c r="J4130" s="351">
        <f t="shared" si="64"/>
        <v>83.699999999999989</v>
      </c>
      <c r="K4130" s="351">
        <v>13.95</v>
      </c>
      <c r="L4130" s="3">
        <f>IFERROR(INDEX(dbOrdini[PREZZO
VINOLUX],MATCH(A4130,dbOrdini[CODICE
ANKER],0)),"")</f>
        <v>11.75</v>
      </c>
      <c r="M4130" s="347" t="s">
        <v>10537</v>
      </c>
      <c r="N4130" s="15" t="str">
        <f>IFERROR(INDEX(dbOrdini[ORDINE],MATCH(A4130,dbOrdini[CODICE
ANKER]*(dbOrdini[CODICE
SUPPLY]="GEN24"),0)),"")</f>
        <v/>
      </c>
      <c r="O4130" s="352" t="s">
        <v>8</v>
      </c>
      <c r="P4130" s="347" t="s">
        <v>9169</v>
      </c>
    </row>
    <row r="4131" spans="1:16">
      <c r="A4131" s="347" t="s">
        <v>9170</v>
      </c>
      <c r="B4131" s="348">
        <v>0</v>
      </c>
      <c r="C4131" s="347" t="s">
        <v>28152</v>
      </c>
      <c r="D4131" s="347" t="s">
        <v>9168</v>
      </c>
      <c r="E4131" s="347">
        <v>6</v>
      </c>
      <c r="F4131" s="347">
        <v>1</v>
      </c>
      <c r="G4131" s="347" t="s">
        <v>11</v>
      </c>
      <c r="H4131" s="349">
        <v>43</v>
      </c>
      <c r="I4131" s="350" t="s">
        <v>12</v>
      </c>
      <c r="J4131" s="351">
        <f t="shared" si="64"/>
        <v>105</v>
      </c>
      <c r="K4131" s="351">
        <v>17.5</v>
      </c>
      <c r="L4131" s="3" t="str">
        <f>IFERROR(INDEX(dbOrdini[PREZZO
VINOLUX],MATCH(A4131,dbOrdini[CODICE
ANKER],0)),"")</f>
        <v/>
      </c>
      <c r="M4131" s="347" t="s">
        <v>10537</v>
      </c>
      <c r="N4131" s="15" t="str">
        <f>IFERROR(INDEX(dbOrdini[ORDINE],MATCH(A4131,dbOrdini[CODICE
ANKER]*(dbOrdini[CODICE
SUPPLY]="GEN24"),0)),"")</f>
        <v/>
      </c>
      <c r="O4131" s="352" t="s">
        <v>8</v>
      </c>
      <c r="P4131" s="347" t="s">
        <v>9171</v>
      </c>
    </row>
    <row r="4132" spans="1:16">
      <c r="A4132" s="347" t="s">
        <v>29122</v>
      </c>
      <c r="B4132" s="348">
        <v>1680</v>
      </c>
      <c r="C4132" s="347" t="s">
        <v>28152</v>
      </c>
      <c r="D4132" s="347" t="s">
        <v>29123</v>
      </c>
      <c r="E4132" s="347">
        <v>6</v>
      </c>
      <c r="F4132" s="347">
        <v>0.7</v>
      </c>
      <c r="G4132" s="347" t="s">
        <v>11</v>
      </c>
      <c r="H4132" s="349">
        <v>43</v>
      </c>
      <c r="I4132" s="350" t="s">
        <v>12</v>
      </c>
      <c r="J4132" s="351">
        <f t="shared" si="64"/>
        <v>89.699999999999989</v>
      </c>
      <c r="K4132" s="351">
        <v>14.95</v>
      </c>
      <c r="L4132" s="3" t="str">
        <f>IFERROR(INDEX(dbOrdini[PREZZO
VINOLUX],MATCH(A4132,dbOrdini[CODICE
ANKER],0)),"")</f>
        <v/>
      </c>
      <c r="M4132" s="347" t="s">
        <v>10543</v>
      </c>
      <c r="N4132" s="15" t="str">
        <f>IFERROR(INDEX(dbOrdini[ORDINE],MATCH(A4132,dbOrdini[CODICE
ANKER]*(dbOrdini[CODICE
SUPPLY]="GEN24"),0)),"")</f>
        <v/>
      </c>
      <c r="O4132" s="352" t="s">
        <v>8</v>
      </c>
      <c r="P4132" s="347" t="s">
        <v>29124</v>
      </c>
    </row>
    <row r="4133" spans="1:16">
      <c r="A4133" s="347" t="s">
        <v>29125</v>
      </c>
      <c r="B4133" s="348">
        <v>0</v>
      </c>
      <c r="C4133" s="347" t="s">
        <v>28152</v>
      </c>
      <c r="D4133" s="347" t="s">
        <v>26394</v>
      </c>
      <c r="E4133" s="347">
        <v>6</v>
      </c>
      <c r="F4133" s="347">
        <v>1</v>
      </c>
      <c r="G4133" s="347" t="s">
        <v>11262</v>
      </c>
      <c r="H4133" s="349">
        <v>43</v>
      </c>
      <c r="I4133" s="350" t="s">
        <v>12</v>
      </c>
      <c r="J4133" s="351">
        <f t="shared" si="64"/>
        <v>105</v>
      </c>
      <c r="K4133" s="351">
        <v>17.5</v>
      </c>
      <c r="L4133" s="3" t="str">
        <f>IFERROR(INDEX(dbOrdini[PREZZO
VINOLUX],MATCH(A4133,dbOrdini[CODICE
ANKER],0)),"")</f>
        <v/>
      </c>
      <c r="M4133" s="347" t="s">
        <v>10537</v>
      </c>
      <c r="N4133" s="15" t="str">
        <f>IFERROR(INDEX(dbOrdini[ORDINE],MATCH(A4133,dbOrdini[CODICE
ANKER]*(dbOrdini[CODICE
SUPPLY]="GEN24"),0)),"")</f>
        <v/>
      </c>
      <c r="O4133" s="352" t="s">
        <v>8</v>
      </c>
      <c r="P4133" s="347" t="s">
        <v>9171</v>
      </c>
    </row>
    <row r="4134" spans="1:16">
      <c r="A4134" s="347" t="s">
        <v>9172</v>
      </c>
      <c r="B4134" s="348">
        <v>0</v>
      </c>
      <c r="C4134" s="347" t="s">
        <v>28152</v>
      </c>
      <c r="D4134" s="347" t="s">
        <v>9173</v>
      </c>
      <c r="E4134" s="347">
        <v>6</v>
      </c>
      <c r="F4134" s="347">
        <v>0.7</v>
      </c>
      <c r="G4134" s="347" t="s">
        <v>11</v>
      </c>
      <c r="H4134" s="349">
        <v>43</v>
      </c>
      <c r="I4134" s="350" t="s">
        <v>12</v>
      </c>
      <c r="J4134" s="351">
        <f t="shared" si="64"/>
        <v>177</v>
      </c>
      <c r="K4134" s="351">
        <v>29.5</v>
      </c>
      <c r="L4134" s="3">
        <f>IFERROR(INDEX(dbOrdini[PREZZO
VINOLUX],MATCH(A4134,dbOrdini[CODICE
ANKER],0)),"")</f>
        <v>25.25</v>
      </c>
      <c r="M4134" s="347" t="s">
        <v>10541</v>
      </c>
      <c r="N4134" s="15" t="str">
        <f>IFERROR(INDEX(dbOrdini[ORDINE],MATCH(A4134,dbOrdini[CODICE
ANKER]*(dbOrdini[CODICE
SUPPLY]="GEN24"),0)),"")</f>
        <v/>
      </c>
      <c r="O4134" s="352" t="s">
        <v>8</v>
      </c>
      <c r="P4134" s="347" t="s">
        <v>9174</v>
      </c>
    </row>
    <row r="4135" spans="1:16">
      <c r="A4135" s="347" t="s">
        <v>9175</v>
      </c>
      <c r="B4135" s="348">
        <v>15</v>
      </c>
      <c r="C4135" s="347" t="s">
        <v>28152</v>
      </c>
      <c r="D4135" s="347" t="s">
        <v>9176</v>
      </c>
      <c r="E4135" s="347">
        <v>6</v>
      </c>
      <c r="F4135" s="347">
        <v>0.7</v>
      </c>
      <c r="G4135" s="347" t="s">
        <v>11</v>
      </c>
      <c r="H4135" s="349">
        <v>43</v>
      </c>
      <c r="I4135" s="350" t="s">
        <v>12</v>
      </c>
      <c r="J4135" s="351">
        <f t="shared" si="64"/>
        <v>96.899999999999991</v>
      </c>
      <c r="K4135" s="351">
        <v>16.149999999999999</v>
      </c>
      <c r="L4135" s="3" t="str">
        <f>IFERROR(INDEX(dbOrdini[PREZZO
VINOLUX],MATCH(A4135,dbOrdini[CODICE
ANKER],0)),"")</f>
        <v/>
      </c>
      <c r="M4135" s="347" t="s">
        <v>10541</v>
      </c>
      <c r="N4135" s="15" t="str">
        <f>IFERROR(INDEX(dbOrdini[ORDINE],MATCH(A4135,dbOrdini[CODICE
ANKER]*(dbOrdini[CODICE
SUPPLY]="GEN24"),0)),"")</f>
        <v/>
      </c>
      <c r="O4135" s="352" t="s">
        <v>8</v>
      </c>
      <c r="P4135" s="347" t="s">
        <v>9177</v>
      </c>
    </row>
    <row r="4136" spans="1:16">
      <c r="A4136" s="347" t="s">
        <v>9178</v>
      </c>
      <c r="B4136" s="348">
        <v>38</v>
      </c>
      <c r="C4136" s="347" t="s">
        <v>28152</v>
      </c>
      <c r="D4136" s="347" t="s">
        <v>9179</v>
      </c>
      <c r="E4136" s="347">
        <v>12</v>
      </c>
      <c r="F4136" s="347">
        <v>0.35</v>
      </c>
      <c r="G4136" s="347" t="s">
        <v>11</v>
      </c>
      <c r="H4136" s="349">
        <v>43</v>
      </c>
      <c r="I4136" s="350" t="s">
        <v>12</v>
      </c>
      <c r="J4136" s="351">
        <f t="shared" si="64"/>
        <v>600</v>
      </c>
      <c r="K4136" s="351">
        <v>50</v>
      </c>
      <c r="L4136" s="3" t="str">
        <f>IFERROR(INDEX(dbOrdini[PREZZO
VINOLUX],MATCH(A4136,dbOrdini[CODICE
ANKER],0)),"")</f>
        <v/>
      </c>
      <c r="M4136" s="347" t="s">
        <v>10541</v>
      </c>
      <c r="N4136" s="15" t="str">
        <f>IFERROR(INDEX(dbOrdini[ORDINE],MATCH(A4136,dbOrdini[CODICE
ANKER]*(dbOrdini[CODICE
SUPPLY]="GEN24"),0)),"")</f>
        <v/>
      </c>
      <c r="O4136" s="352" t="s">
        <v>8</v>
      </c>
      <c r="P4136" s="347" t="s">
        <v>9180</v>
      </c>
    </row>
    <row r="4137" spans="1:16">
      <c r="A4137" s="347" t="s">
        <v>9181</v>
      </c>
      <c r="B4137" s="348">
        <v>745</v>
      </c>
      <c r="C4137" s="347" t="s">
        <v>28152</v>
      </c>
      <c r="D4137" s="347" t="s">
        <v>9182</v>
      </c>
      <c r="E4137" s="347">
        <v>6</v>
      </c>
      <c r="F4137" s="347">
        <v>0.7</v>
      </c>
      <c r="G4137" s="347" t="s">
        <v>11</v>
      </c>
      <c r="H4137" s="349">
        <v>20</v>
      </c>
      <c r="I4137" s="350" t="s">
        <v>12</v>
      </c>
      <c r="J4137" s="351">
        <f t="shared" si="64"/>
        <v>40.200000000000003</v>
      </c>
      <c r="K4137" s="351">
        <v>6.7</v>
      </c>
      <c r="L4137" s="3" t="str">
        <f>IFERROR(INDEX(dbOrdini[PREZZO
VINOLUX],MATCH(A4137,dbOrdini[CODICE
ANKER],0)),"")</f>
        <v/>
      </c>
      <c r="M4137" s="347" t="s">
        <v>10539</v>
      </c>
      <c r="N4137" s="15" t="str">
        <f>IFERROR(INDEX(dbOrdini[ORDINE],MATCH(A4137,dbOrdini[CODICE
ANKER]*(dbOrdini[CODICE
SUPPLY]="GEN24"),0)),"")</f>
        <v/>
      </c>
      <c r="O4137" s="352" t="s">
        <v>8</v>
      </c>
      <c r="P4137" s="347" t="s">
        <v>9183</v>
      </c>
    </row>
    <row r="4138" spans="1:16">
      <c r="A4138" s="347" t="s">
        <v>9184</v>
      </c>
      <c r="B4138" s="348">
        <v>0</v>
      </c>
      <c r="C4138" s="347" t="s">
        <v>28152</v>
      </c>
      <c r="D4138" s="347" t="s">
        <v>9182</v>
      </c>
      <c r="E4138" s="347">
        <v>6</v>
      </c>
      <c r="F4138" s="347">
        <v>1</v>
      </c>
      <c r="G4138" s="347" t="s">
        <v>11</v>
      </c>
      <c r="H4138" s="349">
        <v>15</v>
      </c>
      <c r="I4138" s="350" t="s">
        <v>12</v>
      </c>
      <c r="J4138" s="351">
        <f t="shared" si="64"/>
        <v>47.7</v>
      </c>
      <c r="K4138" s="351">
        <v>7.95</v>
      </c>
      <c r="L4138" s="3" t="str">
        <f>IFERROR(INDEX(dbOrdini[PREZZO
VINOLUX],MATCH(A4138,dbOrdini[CODICE
ANKER],0)),"")</f>
        <v/>
      </c>
      <c r="M4138" s="347" t="s">
        <v>10539</v>
      </c>
      <c r="N4138" s="15" t="str">
        <f>IFERROR(INDEX(dbOrdini[ORDINE],MATCH(A4138,dbOrdini[CODICE
ANKER]*(dbOrdini[CODICE
SUPPLY]="GEN24"),0)),"")</f>
        <v/>
      </c>
      <c r="O4138" s="352" t="s">
        <v>8</v>
      </c>
      <c r="P4138" s="347" t="s">
        <v>9185</v>
      </c>
    </row>
    <row r="4139" spans="1:16">
      <c r="A4139" s="347" t="s">
        <v>9186</v>
      </c>
      <c r="B4139" s="348">
        <v>0</v>
      </c>
      <c r="C4139" s="347" t="s">
        <v>28152</v>
      </c>
      <c r="D4139" s="347" t="s">
        <v>9187</v>
      </c>
      <c r="E4139" s="347">
        <v>6</v>
      </c>
      <c r="F4139" s="347">
        <v>0.7</v>
      </c>
      <c r="G4139" s="347" t="s">
        <v>11</v>
      </c>
      <c r="H4139" s="349">
        <v>14.5</v>
      </c>
      <c r="I4139" s="350" t="s">
        <v>12</v>
      </c>
      <c r="J4139" s="351">
        <f t="shared" si="64"/>
        <v>64.5</v>
      </c>
      <c r="K4139" s="351">
        <v>10.75</v>
      </c>
      <c r="L4139" s="3" t="str">
        <f>IFERROR(INDEX(dbOrdini[PREZZO
VINOLUX],MATCH(A4139,dbOrdini[CODICE
ANKER],0)),"")</f>
        <v/>
      </c>
      <c r="M4139" s="347" t="s">
        <v>10539</v>
      </c>
      <c r="N4139" s="15" t="str">
        <f>IFERROR(INDEX(dbOrdini[ORDINE],MATCH(A4139,dbOrdini[CODICE
ANKER]*(dbOrdini[CODICE
SUPPLY]="GEN24"),0)),"")</f>
        <v/>
      </c>
      <c r="O4139" s="352" t="s">
        <v>8</v>
      </c>
      <c r="P4139" s="347" t="s">
        <v>9188</v>
      </c>
    </row>
    <row r="4140" spans="1:16">
      <c r="A4140" s="347" t="s">
        <v>29126</v>
      </c>
      <c r="B4140" s="348">
        <v>0</v>
      </c>
      <c r="C4140" s="347" t="s">
        <v>28170</v>
      </c>
      <c r="D4140" s="347" t="s">
        <v>29127</v>
      </c>
      <c r="E4140" s="347">
        <v>10</v>
      </c>
      <c r="F4140" s="347">
        <v>0.12</v>
      </c>
      <c r="G4140" s="347" t="s">
        <v>11</v>
      </c>
      <c r="H4140" s="349">
        <v>55</v>
      </c>
      <c r="I4140" s="350" t="s">
        <v>12</v>
      </c>
      <c r="J4140" s="351">
        <f t="shared" si="64"/>
        <v>62</v>
      </c>
      <c r="K4140" s="351">
        <v>6.2</v>
      </c>
      <c r="L4140" s="3" t="str">
        <f>IFERROR(INDEX(dbOrdini[PREZZO
VINOLUX],MATCH(A4140,dbOrdini[CODICE
ANKER],0)),"")</f>
        <v/>
      </c>
      <c r="M4140" s="347" t="s">
        <v>28163</v>
      </c>
      <c r="N4140" s="15" t="str">
        <f>IFERROR(INDEX(dbOrdini[ORDINE],MATCH(A4140,dbOrdini[CODICE
ANKER]*(dbOrdini[CODICE
SUPPLY]="GEN24"),0)),"")</f>
        <v/>
      </c>
      <c r="O4140" s="352" t="s">
        <v>8</v>
      </c>
      <c r="P4140" s="347" t="s">
        <v>29128</v>
      </c>
    </row>
    <row r="4141" spans="1:16">
      <c r="A4141" s="347" t="s">
        <v>9189</v>
      </c>
      <c r="B4141" s="348">
        <v>0</v>
      </c>
      <c r="C4141" s="347" t="s">
        <v>28152</v>
      </c>
      <c r="D4141" s="347" t="s">
        <v>9190</v>
      </c>
      <c r="E4141" s="347">
        <v>10</v>
      </c>
      <c r="F4141" s="347">
        <v>0.04</v>
      </c>
      <c r="G4141" s="347" t="s">
        <v>11</v>
      </c>
      <c r="H4141" s="349">
        <v>55</v>
      </c>
      <c r="I4141" s="350" t="s">
        <v>12</v>
      </c>
      <c r="J4141" s="351">
        <f t="shared" si="64"/>
        <v>15.5</v>
      </c>
      <c r="K4141" s="351">
        <v>1.55</v>
      </c>
      <c r="L4141" s="3" t="str">
        <f>IFERROR(INDEX(dbOrdini[PREZZO
VINOLUX],MATCH(A4141,dbOrdini[CODICE
ANKER],0)),"")</f>
        <v/>
      </c>
      <c r="M4141" s="347" t="s">
        <v>28163</v>
      </c>
      <c r="N4141" s="15" t="str">
        <f>IFERROR(INDEX(dbOrdini[ORDINE],MATCH(A4141,dbOrdini[CODICE
ANKER]*(dbOrdini[CODICE
SUPPLY]="GEN24"),0)),"")</f>
        <v/>
      </c>
      <c r="O4141" s="352" t="s">
        <v>8</v>
      </c>
      <c r="P4141" s="347" t="s">
        <v>9191</v>
      </c>
    </row>
    <row r="4142" spans="1:16">
      <c r="A4142" s="347" t="s">
        <v>9192</v>
      </c>
      <c r="B4142" s="348">
        <v>0</v>
      </c>
      <c r="C4142" s="347" t="s">
        <v>28152</v>
      </c>
      <c r="D4142" s="347" t="s">
        <v>9190</v>
      </c>
      <c r="E4142" s="347">
        <v>6</v>
      </c>
      <c r="F4142" s="347">
        <v>0.7</v>
      </c>
      <c r="G4142" s="347" t="s">
        <v>11</v>
      </c>
      <c r="H4142" s="349">
        <v>55</v>
      </c>
      <c r="I4142" s="350" t="s">
        <v>12</v>
      </c>
      <c r="J4142" s="351">
        <f t="shared" si="64"/>
        <v>59.099999999999994</v>
      </c>
      <c r="K4142" s="351">
        <v>9.85</v>
      </c>
      <c r="L4142" s="3" t="str">
        <f>IFERROR(INDEX(dbOrdini[PREZZO
VINOLUX],MATCH(A4142,dbOrdini[CODICE
ANKER],0)),"")</f>
        <v/>
      </c>
      <c r="M4142" s="347" t="s">
        <v>28163</v>
      </c>
      <c r="N4142" s="15" t="str">
        <f>IFERROR(INDEX(dbOrdini[ORDINE],MATCH(A4142,dbOrdini[CODICE
ANKER]*(dbOrdini[CODICE
SUPPLY]="GEN24"),0)),"")</f>
        <v/>
      </c>
      <c r="O4142" s="352" t="s">
        <v>8</v>
      </c>
      <c r="P4142" s="347" t="s">
        <v>9193</v>
      </c>
    </row>
    <row r="4143" spans="1:16">
      <c r="A4143" s="347" t="s">
        <v>9194</v>
      </c>
      <c r="B4143" s="348">
        <v>0</v>
      </c>
      <c r="C4143" s="347" t="s">
        <v>28152</v>
      </c>
      <c r="D4143" s="347" t="s">
        <v>9195</v>
      </c>
      <c r="E4143" s="347">
        <v>6</v>
      </c>
      <c r="F4143" s="347">
        <v>0.5</v>
      </c>
      <c r="G4143" s="347" t="s">
        <v>11</v>
      </c>
      <c r="H4143" s="349">
        <v>73</v>
      </c>
      <c r="I4143" s="350" t="s">
        <v>12</v>
      </c>
      <c r="J4143" s="351">
        <f t="shared" si="64"/>
        <v>93.9</v>
      </c>
      <c r="K4143" s="351">
        <v>15.65</v>
      </c>
      <c r="L4143" s="3" t="str">
        <f>IFERROR(INDEX(dbOrdini[PREZZO
VINOLUX],MATCH(A4143,dbOrdini[CODICE
ANKER],0)),"")</f>
        <v/>
      </c>
      <c r="M4143" s="347" t="s">
        <v>28163</v>
      </c>
      <c r="N4143" s="15" t="str">
        <f>IFERROR(INDEX(dbOrdini[ORDINE],MATCH(A4143,dbOrdini[CODICE
ANKER]*(dbOrdini[CODICE
SUPPLY]="GEN24"),0)),"")</f>
        <v/>
      </c>
      <c r="O4143" s="352" t="s">
        <v>8</v>
      </c>
      <c r="P4143" s="347" t="s">
        <v>9196</v>
      </c>
    </row>
    <row r="4144" spans="1:16">
      <c r="A4144" s="347" t="s">
        <v>9197</v>
      </c>
      <c r="B4144" s="348">
        <v>68</v>
      </c>
      <c r="C4144" s="347" t="s">
        <v>28152</v>
      </c>
      <c r="D4144" s="347" t="s">
        <v>9198</v>
      </c>
      <c r="E4144" s="347">
        <v>6</v>
      </c>
      <c r="F4144" s="347">
        <v>0.5</v>
      </c>
      <c r="G4144" s="347" t="s">
        <v>11</v>
      </c>
      <c r="H4144" s="349">
        <v>14.9</v>
      </c>
      <c r="I4144" s="350" t="s">
        <v>12</v>
      </c>
      <c r="J4144" s="351">
        <f t="shared" si="64"/>
        <v>39</v>
      </c>
      <c r="K4144" s="351">
        <v>6.5</v>
      </c>
      <c r="L4144" s="3" t="str">
        <f>IFERROR(INDEX(dbOrdini[PREZZO
VINOLUX],MATCH(A4144,dbOrdini[CODICE
ANKER],0)),"")</f>
        <v/>
      </c>
      <c r="M4144" s="347" t="s">
        <v>28214</v>
      </c>
      <c r="N4144" s="15" t="str">
        <f>IFERROR(INDEX(dbOrdini[ORDINE],MATCH(A4144,dbOrdini[CODICE
ANKER]*(dbOrdini[CODICE
SUPPLY]="GEN24"),0)),"")</f>
        <v/>
      </c>
      <c r="O4144" s="352" t="s">
        <v>8</v>
      </c>
      <c r="P4144" s="347" t="s">
        <v>9199</v>
      </c>
    </row>
    <row r="4145" spans="1:16">
      <c r="A4145" s="347" t="s">
        <v>9200</v>
      </c>
      <c r="B4145" s="348">
        <v>61</v>
      </c>
      <c r="C4145" s="347" t="s">
        <v>28152</v>
      </c>
      <c r="D4145" s="347" t="s">
        <v>9201</v>
      </c>
      <c r="E4145" s="347">
        <v>6</v>
      </c>
      <c r="F4145" s="347">
        <v>0.5</v>
      </c>
      <c r="G4145" s="347" t="s">
        <v>11</v>
      </c>
      <c r="H4145" s="349">
        <v>14.9</v>
      </c>
      <c r="I4145" s="350" t="s">
        <v>12</v>
      </c>
      <c r="J4145" s="351">
        <f t="shared" si="64"/>
        <v>48.900000000000006</v>
      </c>
      <c r="K4145" s="351">
        <v>8.15</v>
      </c>
      <c r="L4145" s="3" t="str">
        <f>IFERROR(INDEX(dbOrdini[PREZZO
VINOLUX],MATCH(A4145,dbOrdini[CODICE
ANKER],0)),"")</f>
        <v/>
      </c>
      <c r="M4145" s="347" t="s">
        <v>28214</v>
      </c>
      <c r="N4145" s="15" t="str">
        <f>IFERROR(INDEX(dbOrdini[ORDINE],MATCH(A4145,dbOrdini[CODICE
ANKER]*(dbOrdini[CODICE
SUPPLY]="GEN24"),0)),"")</f>
        <v/>
      </c>
      <c r="O4145" s="352" t="s">
        <v>8</v>
      </c>
      <c r="P4145" s="347" t="s">
        <v>9202</v>
      </c>
    </row>
    <row r="4146" spans="1:16">
      <c r="A4146" s="347" t="s">
        <v>9203</v>
      </c>
      <c r="B4146" s="348">
        <v>6</v>
      </c>
      <c r="C4146" s="347" t="s">
        <v>28152</v>
      </c>
      <c r="D4146" s="347" t="s">
        <v>9204</v>
      </c>
      <c r="E4146" s="347">
        <v>6</v>
      </c>
      <c r="F4146" s="347">
        <v>0.5</v>
      </c>
      <c r="G4146" s="347" t="s">
        <v>11</v>
      </c>
      <c r="H4146" s="349">
        <v>14.9</v>
      </c>
      <c r="I4146" s="350" t="s">
        <v>12</v>
      </c>
      <c r="J4146" s="351">
        <f t="shared" si="64"/>
        <v>48.900000000000006</v>
      </c>
      <c r="K4146" s="351">
        <v>8.15</v>
      </c>
      <c r="L4146" s="3" t="str">
        <f>IFERROR(INDEX(dbOrdini[PREZZO
VINOLUX],MATCH(A4146,dbOrdini[CODICE
ANKER],0)),"")</f>
        <v/>
      </c>
      <c r="M4146" s="347" t="s">
        <v>28214</v>
      </c>
      <c r="N4146" s="15" t="str">
        <f>IFERROR(INDEX(dbOrdini[ORDINE],MATCH(A4146,dbOrdini[CODICE
ANKER]*(dbOrdini[CODICE
SUPPLY]="GEN24"),0)),"")</f>
        <v/>
      </c>
      <c r="O4146" s="352" t="s">
        <v>8</v>
      </c>
      <c r="P4146" s="347" t="s">
        <v>9205</v>
      </c>
    </row>
    <row r="4147" spans="1:16">
      <c r="A4147" s="347" t="s">
        <v>9206</v>
      </c>
      <c r="B4147" s="348">
        <v>47</v>
      </c>
      <c r="C4147" s="347" t="s">
        <v>28152</v>
      </c>
      <c r="D4147" s="347" t="s">
        <v>9207</v>
      </c>
      <c r="E4147" s="347">
        <v>6</v>
      </c>
      <c r="F4147" s="347">
        <v>0.5</v>
      </c>
      <c r="G4147" s="347" t="s">
        <v>11</v>
      </c>
      <c r="H4147" s="349">
        <v>14.9</v>
      </c>
      <c r="I4147" s="350" t="s">
        <v>12</v>
      </c>
      <c r="J4147" s="351">
        <f t="shared" si="64"/>
        <v>49.5</v>
      </c>
      <c r="K4147" s="351">
        <v>8.25</v>
      </c>
      <c r="L4147" s="3" t="str">
        <f>IFERROR(INDEX(dbOrdini[PREZZO
VINOLUX],MATCH(A4147,dbOrdini[CODICE
ANKER],0)),"")</f>
        <v/>
      </c>
      <c r="M4147" s="347" t="s">
        <v>28214</v>
      </c>
      <c r="N4147" s="15" t="str">
        <f>IFERROR(INDEX(dbOrdini[ORDINE],MATCH(A4147,dbOrdini[CODICE
ANKER]*(dbOrdini[CODICE
SUPPLY]="GEN24"),0)),"")</f>
        <v/>
      </c>
      <c r="O4147" s="352" t="s">
        <v>8</v>
      </c>
      <c r="P4147" s="347" t="s">
        <v>9208</v>
      </c>
    </row>
    <row r="4148" spans="1:16">
      <c r="A4148" s="347" t="s">
        <v>9209</v>
      </c>
      <c r="B4148" s="348">
        <v>9</v>
      </c>
      <c r="C4148" s="347" t="s">
        <v>28152</v>
      </c>
      <c r="D4148" s="347" t="s">
        <v>9210</v>
      </c>
      <c r="E4148" s="347">
        <v>6</v>
      </c>
      <c r="F4148" s="347">
        <v>0.5</v>
      </c>
      <c r="G4148" s="347" t="s">
        <v>11</v>
      </c>
      <c r="H4148" s="349">
        <v>14.9</v>
      </c>
      <c r="I4148" s="350" t="s">
        <v>12</v>
      </c>
      <c r="J4148" s="351">
        <f t="shared" si="64"/>
        <v>49.5</v>
      </c>
      <c r="K4148" s="351">
        <v>8.25</v>
      </c>
      <c r="L4148" s="3" t="str">
        <f>IFERROR(INDEX(dbOrdini[PREZZO
VINOLUX],MATCH(A4148,dbOrdini[CODICE
ANKER],0)),"")</f>
        <v/>
      </c>
      <c r="M4148" s="347" t="s">
        <v>28214</v>
      </c>
      <c r="N4148" s="15" t="str">
        <f>IFERROR(INDEX(dbOrdini[ORDINE],MATCH(A4148,dbOrdini[CODICE
ANKER]*(dbOrdini[CODICE
SUPPLY]="GEN24"),0)),"")</f>
        <v/>
      </c>
      <c r="O4148" s="352" t="s">
        <v>8</v>
      </c>
      <c r="P4148" s="347" t="s">
        <v>9211</v>
      </c>
    </row>
    <row r="4149" spans="1:16">
      <c r="A4149" s="347" t="s">
        <v>29129</v>
      </c>
      <c r="B4149" s="348">
        <v>0</v>
      </c>
      <c r="C4149" s="347" t="s">
        <v>28152</v>
      </c>
      <c r="D4149" s="347" t="s">
        <v>29130</v>
      </c>
      <c r="E4149" s="347">
        <v>6</v>
      </c>
      <c r="F4149" s="347">
        <v>0.7</v>
      </c>
      <c r="G4149" s="347" t="s">
        <v>11</v>
      </c>
      <c r="H4149" s="349">
        <v>40</v>
      </c>
      <c r="I4149" s="350" t="s">
        <v>12</v>
      </c>
      <c r="J4149" s="351">
        <f t="shared" si="64"/>
        <v>39</v>
      </c>
      <c r="K4149" s="351">
        <v>6.5</v>
      </c>
      <c r="L4149" s="3" t="str">
        <f>IFERROR(INDEX(dbOrdini[PREZZO
VINOLUX],MATCH(A4149,dbOrdini[CODICE
ANKER],0)),"")</f>
        <v/>
      </c>
      <c r="M4149" s="347" t="s">
        <v>10541</v>
      </c>
      <c r="N4149" s="15" t="str">
        <f>IFERROR(INDEX(dbOrdini[ORDINE],MATCH(A4149,dbOrdini[CODICE
ANKER]*(dbOrdini[CODICE
SUPPLY]="GEN24"),0)),"")</f>
        <v/>
      </c>
      <c r="O4149" s="352" t="s">
        <v>8</v>
      </c>
      <c r="P4149" s="347" t="s">
        <v>29131</v>
      </c>
    </row>
    <row r="4150" spans="1:16">
      <c r="A4150" s="347" t="s">
        <v>29132</v>
      </c>
      <c r="B4150" s="348">
        <v>0</v>
      </c>
      <c r="C4150" s="347" t="s">
        <v>28152</v>
      </c>
      <c r="D4150" s="347" t="s">
        <v>29133</v>
      </c>
      <c r="E4150" s="347">
        <v>6</v>
      </c>
      <c r="F4150" s="347">
        <v>0.7</v>
      </c>
      <c r="G4150" s="347" t="s">
        <v>11</v>
      </c>
      <c r="H4150" s="349">
        <v>40</v>
      </c>
      <c r="I4150" s="350" t="s">
        <v>12</v>
      </c>
      <c r="J4150" s="351">
        <f t="shared" si="64"/>
        <v>63</v>
      </c>
      <c r="K4150" s="351">
        <v>10.5</v>
      </c>
      <c r="L4150" s="3" t="str">
        <f>IFERROR(INDEX(dbOrdini[PREZZO
VINOLUX],MATCH(A4150,dbOrdini[CODICE
ANKER],0)),"")</f>
        <v/>
      </c>
      <c r="M4150" s="347" t="s">
        <v>10536</v>
      </c>
      <c r="N4150" s="15" t="str">
        <f>IFERROR(INDEX(dbOrdini[ORDINE],MATCH(A4150,dbOrdini[CODICE
ANKER]*(dbOrdini[CODICE
SUPPLY]="GEN24"),0)),"")</f>
        <v/>
      </c>
      <c r="O4150" s="352" t="s">
        <v>8</v>
      </c>
      <c r="P4150" s="347" t="s">
        <v>29134</v>
      </c>
    </row>
    <row r="4151" spans="1:16">
      <c r="A4151" s="347" t="s">
        <v>9212</v>
      </c>
      <c r="B4151" s="348">
        <v>0</v>
      </c>
      <c r="C4151" s="347" t="s">
        <v>28152</v>
      </c>
      <c r="D4151" s="347" t="s">
        <v>9213</v>
      </c>
      <c r="E4151" s="347">
        <v>3</v>
      </c>
      <c r="F4151" s="347">
        <v>1.5</v>
      </c>
      <c r="G4151" s="347" t="s">
        <v>11</v>
      </c>
      <c r="H4151" s="349">
        <v>12.5</v>
      </c>
      <c r="I4151" s="350" t="s">
        <v>12</v>
      </c>
      <c r="J4151" s="351">
        <f t="shared" si="64"/>
        <v>210</v>
      </c>
      <c r="K4151" s="351">
        <v>70</v>
      </c>
      <c r="L4151" s="3" t="str">
        <f>IFERROR(INDEX(dbOrdini[PREZZO
VINOLUX],MATCH(A4151,dbOrdini[CODICE
ANKER],0)),"")</f>
        <v/>
      </c>
      <c r="M4151" s="347" t="s">
        <v>28233</v>
      </c>
      <c r="N4151" s="15" t="str">
        <f>IFERROR(INDEX(dbOrdini[ORDINE],MATCH(A4151,dbOrdini[CODICE
ANKER]*(dbOrdini[CODICE
SUPPLY]="GEN24"),0)),"")</f>
        <v/>
      </c>
      <c r="O4151" s="352" t="s">
        <v>8</v>
      </c>
      <c r="P4151" s="347" t="s">
        <v>9214</v>
      </c>
    </row>
    <row r="4152" spans="1:16">
      <c r="A4152" s="347" t="s">
        <v>9215</v>
      </c>
      <c r="B4152" s="348">
        <v>0</v>
      </c>
      <c r="C4152" s="347" t="s">
        <v>28152</v>
      </c>
      <c r="D4152" s="347" t="s">
        <v>9216</v>
      </c>
      <c r="E4152" s="347">
        <v>6</v>
      </c>
      <c r="F4152" s="347">
        <v>0.75</v>
      </c>
      <c r="G4152" s="347" t="s">
        <v>11</v>
      </c>
      <c r="H4152" s="349">
        <v>12.5</v>
      </c>
      <c r="I4152" s="350" t="s">
        <v>12</v>
      </c>
      <c r="J4152" s="351">
        <f t="shared" si="64"/>
        <v>183</v>
      </c>
      <c r="K4152" s="351">
        <v>30.5</v>
      </c>
      <c r="L4152" s="3" t="str">
        <f>IFERROR(INDEX(dbOrdini[PREZZO
VINOLUX],MATCH(A4152,dbOrdini[CODICE
ANKER],0)),"")</f>
        <v/>
      </c>
      <c r="M4152" s="347" t="s">
        <v>28233</v>
      </c>
      <c r="N4152" s="15" t="str">
        <f>IFERROR(INDEX(dbOrdini[ORDINE],MATCH(A4152,dbOrdini[CODICE
ANKER]*(dbOrdini[CODICE
SUPPLY]="GEN24"),0)),"")</f>
        <v/>
      </c>
      <c r="O4152" s="352" t="s">
        <v>8</v>
      </c>
      <c r="P4152" s="347" t="s">
        <v>9217</v>
      </c>
    </row>
    <row r="4153" spans="1:16">
      <c r="A4153" s="347" t="s">
        <v>12031</v>
      </c>
      <c r="B4153" s="348">
        <v>0</v>
      </c>
      <c r="C4153" s="347" t="s">
        <v>28152</v>
      </c>
      <c r="D4153" s="347" t="s">
        <v>12029</v>
      </c>
      <c r="E4153" s="347">
        <v>6</v>
      </c>
      <c r="F4153" s="347">
        <v>0.75</v>
      </c>
      <c r="G4153" s="347" t="s">
        <v>11</v>
      </c>
      <c r="H4153" s="349">
        <v>12.5</v>
      </c>
      <c r="I4153" s="350" t="s">
        <v>12</v>
      </c>
      <c r="J4153" s="351">
        <f t="shared" si="64"/>
        <v>183</v>
      </c>
      <c r="K4153" s="351">
        <v>30.5</v>
      </c>
      <c r="L4153" s="3" t="str">
        <f>IFERROR(INDEX(dbOrdini[PREZZO
VINOLUX],MATCH(A4153,dbOrdini[CODICE
ANKER],0)),"")</f>
        <v/>
      </c>
      <c r="M4153" s="347" t="s">
        <v>28233</v>
      </c>
      <c r="N4153" s="15" t="str">
        <f>IFERROR(INDEX(dbOrdini[ORDINE],MATCH(A4153,dbOrdini[CODICE
ANKER]*(dbOrdini[CODICE
SUPPLY]="GEN24"),0)),"")</f>
        <v/>
      </c>
      <c r="O4153" s="352" t="s">
        <v>8</v>
      </c>
      <c r="P4153" s="347" t="s">
        <v>12030</v>
      </c>
    </row>
    <row r="4154" spans="1:16">
      <c r="A4154" s="347" t="s">
        <v>12028</v>
      </c>
      <c r="B4154" s="348">
        <v>0</v>
      </c>
      <c r="C4154" s="347" t="s">
        <v>28152</v>
      </c>
      <c r="D4154" s="347" t="s">
        <v>12029</v>
      </c>
      <c r="E4154" s="347">
        <v>6</v>
      </c>
      <c r="F4154" s="347">
        <v>0.75</v>
      </c>
      <c r="G4154" s="347" t="s">
        <v>11</v>
      </c>
      <c r="H4154" s="349">
        <v>12.5</v>
      </c>
      <c r="I4154" s="350" t="s">
        <v>12</v>
      </c>
      <c r="J4154" s="351">
        <f t="shared" si="64"/>
        <v>183</v>
      </c>
      <c r="K4154" s="351">
        <v>30.5</v>
      </c>
      <c r="L4154" s="3" t="str">
        <f>IFERROR(INDEX(dbOrdini[PREZZO
VINOLUX],MATCH(A4154,dbOrdini[CODICE
ANKER],0)),"")</f>
        <v/>
      </c>
      <c r="M4154" s="347" t="s">
        <v>28233</v>
      </c>
      <c r="N4154" s="15" t="str">
        <f>IFERROR(INDEX(dbOrdini[ORDINE],MATCH(A4154,dbOrdini[CODICE
ANKER]*(dbOrdini[CODICE
SUPPLY]="GEN24"),0)),"")</f>
        <v/>
      </c>
      <c r="O4154" s="352" t="s">
        <v>8</v>
      </c>
      <c r="P4154" s="347" t="s">
        <v>12030</v>
      </c>
    </row>
    <row r="4155" spans="1:16">
      <c r="A4155" s="347" t="s">
        <v>9218</v>
      </c>
      <c r="B4155" s="348">
        <v>3</v>
      </c>
      <c r="C4155" s="347" t="s">
        <v>28152</v>
      </c>
      <c r="D4155" s="347" t="s">
        <v>9219</v>
      </c>
      <c r="E4155" s="347">
        <v>6</v>
      </c>
      <c r="F4155" s="347">
        <v>0.75</v>
      </c>
      <c r="G4155" s="347" t="s">
        <v>11</v>
      </c>
      <c r="H4155" s="349">
        <v>12.5</v>
      </c>
      <c r="I4155" s="350" t="s">
        <v>12</v>
      </c>
      <c r="J4155" s="351">
        <f t="shared" si="64"/>
        <v>930</v>
      </c>
      <c r="K4155" s="351">
        <v>155</v>
      </c>
      <c r="L4155" s="3" t="str">
        <f>IFERROR(INDEX(dbOrdini[PREZZO
VINOLUX],MATCH(A4155,dbOrdini[CODICE
ANKER],0)),"")</f>
        <v/>
      </c>
      <c r="M4155" s="347" t="s">
        <v>28233</v>
      </c>
      <c r="N4155" s="15" t="str">
        <f>IFERROR(INDEX(dbOrdini[ORDINE],MATCH(A4155,dbOrdini[CODICE
ANKER]*(dbOrdini[CODICE
SUPPLY]="GEN24"),0)),"")</f>
        <v/>
      </c>
      <c r="O4155" s="352" t="s">
        <v>8</v>
      </c>
      <c r="P4155" s="347" t="s">
        <v>16</v>
      </c>
    </row>
    <row r="4156" spans="1:16">
      <c r="A4156" s="347" t="s">
        <v>12032</v>
      </c>
      <c r="B4156" s="348">
        <v>12</v>
      </c>
      <c r="C4156" s="347" t="s">
        <v>28152</v>
      </c>
      <c r="D4156" s="347" t="s">
        <v>9221</v>
      </c>
      <c r="E4156" s="347">
        <v>6</v>
      </c>
      <c r="F4156" s="347">
        <v>0.75</v>
      </c>
      <c r="G4156" s="347" t="s">
        <v>11</v>
      </c>
      <c r="H4156" s="349">
        <v>12.5</v>
      </c>
      <c r="I4156" s="350" t="s">
        <v>12</v>
      </c>
      <c r="J4156" s="351">
        <f t="shared" si="64"/>
        <v>201</v>
      </c>
      <c r="K4156" s="351">
        <v>33.5</v>
      </c>
      <c r="L4156" s="3" t="str">
        <f>IFERROR(INDEX(dbOrdini[PREZZO
VINOLUX],MATCH(A4156,dbOrdini[CODICE
ANKER],0)),"")</f>
        <v/>
      </c>
      <c r="M4156" s="347" t="s">
        <v>28233</v>
      </c>
      <c r="N4156" s="15" t="str">
        <f>IFERROR(INDEX(dbOrdini[ORDINE],MATCH(A4156,dbOrdini[CODICE
ANKER]*(dbOrdini[CODICE
SUPPLY]="GEN24"),0)),"")</f>
        <v/>
      </c>
      <c r="O4156" s="352" t="s">
        <v>8</v>
      </c>
      <c r="P4156" s="347" t="s">
        <v>12033</v>
      </c>
    </row>
    <row r="4157" spans="1:16">
      <c r="A4157" s="347" t="s">
        <v>9220</v>
      </c>
      <c r="B4157" s="348">
        <v>0</v>
      </c>
      <c r="C4157" s="347" t="s">
        <v>28152</v>
      </c>
      <c r="D4157" s="347" t="s">
        <v>9221</v>
      </c>
      <c r="E4157" s="347">
        <v>6</v>
      </c>
      <c r="F4157" s="347">
        <v>0.75</v>
      </c>
      <c r="G4157" s="347" t="s">
        <v>11</v>
      </c>
      <c r="H4157" s="349">
        <v>12.5</v>
      </c>
      <c r="I4157" s="350" t="s">
        <v>12</v>
      </c>
      <c r="J4157" s="351">
        <f t="shared" si="64"/>
        <v>201</v>
      </c>
      <c r="K4157" s="351">
        <v>33.5</v>
      </c>
      <c r="L4157" s="3" t="str">
        <f>IFERROR(INDEX(dbOrdini[PREZZO
VINOLUX],MATCH(A4157,dbOrdini[CODICE
ANKER],0)),"")</f>
        <v/>
      </c>
      <c r="M4157" s="347" t="s">
        <v>28233</v>
      </c>
      <c r="N4157" s="15" t="str">
        <f>IFERROR(INDEX(dbOrdini[ORDINE],MATCH(A4157,dbOrdini[CODICE
ANKER]*(dbOrdini[CODICE
SUPPLY]="GEN24"),0)),"")</f>
        <v/>
      </c>
      <c r="O4157" s="352" t="s">
        <v>8</v>
      </c>
      <c r="P4157" s="347" t="s">
        <v>9222</v>
      </c>
    </row>
    <row r="4158" spans="1:16">
      <c r="A4158" s="347" t="s">
        <v>9223</v>
      </c>
      <c r="B4158" s="348">
        <v>2</v>
      </c>
      <c r="C4158" s="347" t="s">
        <v>28152</v>
      </c>
      <c r="D4158" s="347" t="s">
        <v>9224</v>
      </c>
      <c r="E4158" s="347">
        <v>6</v>
      </c>
      <c r="F4158" s="347">
        <v>0.75</v>
      </c>
      <c r="G4158" s="347" t="s">
        <v>11</v>
      </c>
      <c r="H4158" s="349">
        <v>12.5</v>
      </c>
      <c r="I4158" s="350" t="s">
        <v>12</v>
      </c>
      <c r="J4158" s="351">
        <f t="shared" si="64"/>
        <v>243</v>
      </c>
      <c r="K4158" s="351">
        <v>40.5</v>
      </c>
      <c r="L4158" s="3" t="str">
        <f>IFERROR(INDEX(dbOrdini[PREZZO
VINOLUX],MATCH(A4158,dbOrdini[CODICE
ANKER],0)),"")</f>
        <v/>
      </c>
      <c r="M4158" s="347" t="s">
        <v>28233</v>
      </c>
      <c r="N4158" s="15" t="str">
        <f>IFERROR(INDEX(dbOrdini[ORDINE],MATCH(A4158,dbOrdini[CODICE
ANKER]*(dbOrdini[CODICE
SUPPLY]="GEN24"),0)),"")</f>
        <v/>
      </c>
      <c r="O4158" s="352" t="s">
        <v>8</v>
      </c>
      <c r="P4158" s="347" t="s">
        <v>9225</v>
      </c>
    </row>
    <row r="4159" spans="1:16">
      <c r="A4159" s="347" t="s">
        <v>9226</v>
      </c>
      <c r="B4159" s="348">
        <v>0</v>
      </c>
      <c r="C4159" s="347" t="s">
        <v>28152</v>
      </c>
      <c r="D4159" s="347" t="s">
        <v>9227</v>
      </c>
      <c r="E4159" s="347">
        <v>6</v>
      </c>
      <c r="F4159" s="347">
        <v>0.75</v>
      </c>
      <c r="G4159" s="347" t="s">
        <v>11</v>
      </c>
      <c r="H4159" s="349">
        <v>12.5</v>
      </c>
      <c r="I4159" s="350" t="s">
        <v>12</v>
      </c>
      <c r="J4159" s="351">
        <f t="shared" si="64"/>
        <v>249</v>
      </c>
      <c r="K4159" s="351">
        <v>41.5</v>
      </c>
      <c r="L4159" s="3" t="str">
        <f>IFERROR(INDEX(dbOrdini[PREZZO
VINOLUX],MATCH(A4159,dbOrdini[CODICE
ANKER],0)),"")</f>
        <v/>
      </c>
      <c r="M4159" s="347" t="s">
        <v>28233</v>
      </c>
      <c r="N4159" s="15" t="str">
        <f>IFERROR(INDEX(dbOrdini[ORDINE],MATCH(A4159,dbOrdini[CODICE
ANKER]*(dbOrdini[CODICE
SUPPLY]="GEN24"),0)),"")</f>
        <v/>
      </c>
      <c r="O4159" s="352" t="s">
        <v>8</v>
      </c>
      <c r="P4159" s="347" t="s">
        <v>9228</v>
      </c>
    </row>
    <row r="4160" spans="1:16">
      <c r="A4160" s="347" t="s">
        <v>9229</v>
      </c>
      <c r="B4160" s="348">
        <v>30</v>
      </c>
      <c r="C4160" s="347" t="s">
        <v>28152</v>
      </c>
      <c r="D4160" s="347" t="s">
        <v>9230</v>
      </c>
      <c r="E4160" s="347">
        <v>6</v>
      </c>
      <c r="F4160" s="347">
        <v>0.7</v>
      </c>
      <c r="G4160" s="347" t="s">
        <v>11</v>
      </c>
      <c r="H4160" s="349">
        <v>38</v>
      </c>
      <c r="I4160" s="350" t="s">
        <v>12</v>
      </c>
      <c r="J4160" s="351">
        <f t="shared" si="64"/>
        <v>41.7</v>
      </c>
      <c r="K4160" s="351">
        <v>6.95</v>
      </c>
      <c r="L4160" s="3" t="str">
        <f>IFERROR(INDEX(dbOrdini[PREZZO
VINOLUX],MATCH(A4160,dbOrdini[CODICE
ANKER],0)),"")</f>
        <v/>
      </c>
      <c r="M4160" s="347" t="s">
        <v>10535</v>
      </c>
      <c r="N4160" s="15" t="str">
        <f>IFERROR(INDEX(dbOrdini[ORDINE],MATCH(A4160,dbOrdini[CODICE
ANKER]*(dbOrdini[CODICE
SUPPLY]="GEN24"),0)),"")</f>
        <v/>
      </c>
      <c r="O4160" s="352" t="s">
        <v>8</v>
      </c>
      <c r="P4160" s="347" t="s">
        <v>9231</v>
      </c>
    </row>
    <row r="4161" spans="1:16">
      <c r="A4161" s="347" t="s">
        <v>12034</v>
      </c>
      <c r="B4161" s="348">
        <v>0</v>
      </c>
      <c r="C4161" s="347" t="s">
        <v>28152</v>
      </c>
      <c r="D4161" s="347" t="s">
        <v>12035</v>
      </c>
      <c r="E4161" s="347">
        <v>6</v>
      </c>
      <c r="F4161" s="347">
        <v>0.7</v>
      </c>
      <c r="G4161" s="347" t="s">
        <v>11</v>
      </c>
      <c r="H4161" s="349">
        <v>45.8</v>
      </c>
      <c r="I4161" s="350" t="s">
        <v>12</v>
      </c>
      <c r="J4161" s="351">
        <f t="shared" si="64"/>
        <v>179.39999999999998</v>
      </c>
      <c r="K4161" s="351">
        <v>29.9</v>
      </c>
      <c r="L4161" s="3" t="str">
        <f>IFERROR(INDEX(dbOrdini[PREZZO
VINOLUX],MATCH(A4161,dbOrdini[CODICE
ANKER],0)),"")</f>
        <v/>
      </c>
      <c r="M4161" s="347" t="s">
        <v>10536</v>
      </c>
      <c r="N4161" s="15" t="str">
        <f>IFERROR(INDEX(dbOrdini[ORDINE],MATCH(A4161,dbOrdini[CODICE
ANKER]*(dbOrdini[CODICE
SUPPLY]="GEN24"),0)),"")</f>
        <v/>
      </c>
      <c r="O4161" s="352" t="s">
        <v>8</v>
      </c>
      <c r="P4161" s="347" t="s">
        <v>12036</v>
      </c>
    </row>
    <row r="4162" spans="1:16">
      <c r="A4162" s="347" t="s">
        <v>9232</v>
      </c>
      <c r="B4162" s="348">
        <v>0</v>
      </c>
      <c r="C4162" s="347" t="s">
        <v>28152</v>
      </c>
      <c r="D4162" s="347" t="s">
        <v>9233</v>
      </c>
      <c r="E4162" s="347">
        <v>12</v>
      </c>
      <c r="F4162" s="347">
        <v>0.2</v>
      </c>
      <c r="G4162" s="347" t="s">
        <v>11</v>
      </c>
      <c r="H4162" s="349">
        <v>45.8</v>
      </c>
      <c r="I4162" s="350" t="s">
        <v>12</v>
      </c>
      <c r="J4162" s="351">
        <f t="shared" si="64"/>
        <v>122.39999999999999</v>
      </c>
      <c r="K4162" s="351">
        <v>10.199999999999999</v>
      </c>
      <c r="L4162" s="3" t="str">
        <f>IFERROR(INDEX(dbOrdini[PREZZO
VINOLUX],MATCH(A4162,dbOrdini[CODICE
ANKER],0)),"")</f>
        <v/>
      </c>
      <c r="M4162" s="347" t="s">
        <v>10536</v>
      </c>
      <c r="N4162" s="15" t="str">
        <f>IFERROR(INDEX(dbOrdini[ORDINE],MATCH(A4162,dbOrdini[CODICE
ANKER]*(dbOrdini[CODICE
SUPPLY]="GEN24"),0)),"")</f>
        <v/>
      </c>
      <c r="O4162" s="352" t="s">
        <v>8</v>
      </c>
      <c r="P4162" s="347" t="s">
        <v>9234</v>
      </c>
    </row>
    <row r="4163" spans="1:16">
      <c r="A4163" s="347" t="s">
        <v>9235</v>
      </c>
      <c r="B4163" s="348">
        <v>258</v>
      </c>
      <c r="C4163" s="347" t="s">
        <v>28152</v>
      </c>
      <c r="D4163" s="347" t="s">
        <v>9233</v>
      </c>
      <c r="E4163" s="347">
        <v>6</v>
      </c>
      <c r="F4163" s="347">
        <v>0.7</v>
      </c>
      <c r="G4163" s="347" t="s">
        <v>11</v>
      </c>
      <c r="H4163" s="349">
        <v>45.8</v>
      </c>
      <c r="I4163" s="350" t="s">
        <v>12</v>
      </c>
      <c r="J4163" s="351">
        <f t="shared" si="64"/>
        <v>129</v>
      </c>
      <c r="K4163" s="351">
        <v>21.5</v>
      </c>
      <c r="L4163" s="3" t="str">
        <f>IFERROR(INDEX(dbOrdini[PREZZO
VINOLUX],MATCH(A4163,dbOrdini[CODICE
ANKER],0)),"")</f>
        <v/>
      </c>
      <c r="M4163" s="347" t="s">
        <v>10536</v>
      </c>
      <c r="N4163" s="15" t="str">
        <f>IFERROR(INDEX(dbOrdini[ORDINE],MATCH(A4163,dbOrdini[CODICE
ANKER]*(dbOrdini[CODICE
SUPPLY]="GEN24"),0)),"")</f>
        <v/>
      </c>
      <c r="O4163" s="352" t="s">
        <v>8</v>
      </c>
      <c r="P4163" s="347" t="s">
        <v>9236</v>
      </c>
    </row>
    <row r="4164" spans="1:16">
      <c r="A4164" s="347" t="s">
        <v>29135</v>
      </c>
      <c r="B4164" s="348">
        <v>192</v>
      </c>
      <c r="C4164" s="347" t="s">
        <v>28152</v>
      </c>
      <c r="D4164" s="347" t="s">
        <v>29136</v>
      </c>
      <c r="E4164" s="347">
        <v>6</v>
      </c>
      <c r="F4164" s="347">
        <v>0.7</v>
      </c>
      <c r="G4164" s="347" t="s">
        <v>11</v>
      </c>
      <c r="H4164" s="349">
        <v>45.8</v>
      </c>
      <c r="I4164" s="350" t="s">
        <v>12</v>
      </c>
      <c r="J4164" s="351">
        <f t="shared" si="64"/>
        <v>135</v>
      </c>
      <c r="K4164" s="351">
        <v>22.5</v>
      </c>
      <c r="L4164" s="3" t="str">
        <f>IFERROR(INDEX(dbOrdini[PREZZO
VINOLUX],MATCH(A4164,dbOrdini[CODICE
ANKER],0)),"")</f>
        <v/>
      </c>
      <c r="M4164" s="347" t="s">
        <v>10536</v>
      </c>
      <c r="N4164" s="15" t="str">
        <f>IFERROR(INDEX(dbOrdini[ORDINE],MATCH(A4164,dbOrdini[CODICE
ANKER]*(dbOrdini[CODICE
SUPPLY]="GEN24"),0)),"")</f>
        <v/>
      </c>
      <c r="O4164" s="352" t="s">
        <v>8</v>
      </c>
      <c r="P4164" s="347" t="s">
        <v>29137</v>
      </c>
    </row>
    <row r="4165" spans="1:16">
      <c r="A4165" s="347" t="s">
        <v>9237</v>
      </c>
      <c r="B4165" s="348">
        <v>110</v>
      </c>
      <c r="C4165" s="347" t="s">
        <v>28152</v>
      </c>
      <c r="D4165" s="347" t="s">
        <v>9238</v>
      </c>
      <c r="E4165" s="347">
        <v>6</v>
      </c>
      <c r="F4165" s="347">
        <v>1</v>
      </c>
      <c r="G4165" s="347" t="s">
        <v>11</v>
      </c>
      <c r="H4165" s="349">
        <v>45.8</v>
      </c>
      <c r="I4165" s="350" t="s">
        <v>12</v>
      </c>
      <c r="J4165" s="351">
        <f t="shared" si="64"/>
        <v>225</v>
      </c>
      <c r="K4165" s="351">
        <v>37.5</v>
      </c>
      <c r="L4165" s="3" t="str">
        <f>IFERROR(INDEX(dbOrdini[PREZZO
VINOLUX],MATCH(A4165,dbOrdini[CODICE
ANKER],0)),"")</f>
        <v/>
      </c>
      <c r="M4165" s="347" t="s">
        <v>10536</v>
      </c>
      <c r="N4165" s="15" t="str">
        <f>IFERROR(INDEX(dbOrdini[ORDINE],MATCH(A4165,dbOrdini[CODICE
ANKER]*(dbOrdini[CODICE
SUPPLY]="GEN24"),0)),"")</f>
        <v/>
      </c>
      <c r="O4165" s="352" t="s">
        <v>8</v>
      </c>
      <c r="P4165" s="347" t="s">
        <v>9239</v>
      </c>
    </row>
    <row r="4166" spans="1:16">
      <c r="A4166" s="347" t="s">
        <v>9240</v>
      </c>
      <c r="B4166" s="348">
        <v>268</v>
      </c>
      <c r="C4166" s="347" t="s">
        <v>28152</v>
      </c>
      <c r="D4166" s="347" t="s">
        <v>9241</v>
      </c>
      <c r="E4166" s="347">
        <v>6</v>
      </c>
      <c r="F4166" s="347">
        <v>0.7</v>
      </c>
      <c r="G4166" s="347" t="s">
        <v>11</v>
      </c>
      <c r="H4166" s="349">
        <v>45.8</v>
      </c>
      <c r="I4166" s="350" t="s">
        <v>12</v>
      </c>
      <c r="J4166" s="351">
        <f t="shared" si="64"/>
        <v>207</v>
      </c>
      <c r="K4166" s="351">
        <v>34.5</v>
      </c>
      <c r="L4166" s="3">
        <f>IFERROR(INDEX(dbOrdini[PREZZO
VINOLUX],MATCH(A4166,dbOrdini[CODICE
ANKER],0)),"")</f>
        <v>41.15</v>
      </c>
      <c r="M4166" s="347" t="s">
        <v>10536</v>
      </c>
      <c r="N4166" s="15" t="str">
        <f>IFERROR(INDEX(dbOrdini[ORDINE],MATCH(A4166,dbOrdini[CODICE
ANKER]*(dbOrdini[CODICE
SUPPLY]="GEN24"),0)),"")</f>
        <v/>
      </c>
      <c r="O4166" s="352" t="s">
        <v>8</v>
      </c>
      <c r="P4166" s="347" t="s">
        <v>9242</v>
      </c>
    </row>
    <row r="4167" spans="1:16">
      <c r="A4167" s="347" t="s">
        <v>29138</v>
      </c>
      <c r="B4167" s="348">
        <v>1</v>
      </c>
      <c r="C4167" s="347" t="s">
        <v>28152</v>
      </c>
      <c r="D4167" s="347" t="s">
        <v>29139</v>
      </c>
      <c r="E4167" s="347">
        <v>6</v>
      </c>
      <c r="F4167" s="347">
        <v>0.7</v>
      </c>
      <c r="G4167" s="347" t="s">
        <v>11</v>
      </c>
      <c r="H4167" s="349">
        <v>59.7</v>
      </c>
      <c r="I4167" s="350" t="s">
        <v>12</v>
      </c>
      <c r="J4167" s="351">
        <f t="shared" si="64"/>
        <v>495</v>
      </c>
      <c r="K4167" s="351">
        <v>82.5</v>
      </c>
      <c r="L4167" s="3" t="str">
        <f>IFERROR(INDEX(dbOrdini[PREZZO
VINOLUX],MATCH(A4167,dbOrdini[CODICE
ANKER],0)),"")</f>
        <v/>
      </c>
      <c r="M4167" s="347" t="s">
        <v>10536</v>
      </c>
      <c r="N4167" s="15" t="str">
        <f>IFERROR(INDEX(dbOrdini[ORDINE],MATCH(A4167,dbOrdini[CODICE
ANKER]*(dbOrdini[CODICE
SUPPLY]="GEN24"),0)),"")</f>
        <v/>
      </c>
      <c r="O4167" s="352" t="s">
        <v>8</v>
      </c>
      <c r="P4167" s="347" t="s">
        <v>29140</v>
      </c>
    </row>
    <row r="4168" spans="1:16">
      <c r="A4168" s="347" t="s">
        <v>9243</v>
      </c>
      <c r="B4168" s="348">
        <v>58</v>
      </c>
      <c r="C4168" s="347" t="s">
        <v>28152</v>
      </c>
      <c r="D4168" s="347" t="s">
        <v>9244</v>
      </c>
      <c r="E4168" s="347">
        <v>12</v>
      </c>
      <c r="F4168" s="347">
        <v>0.7</v>
      </c>
      <c r="G4168" s="347" t="s">
        <v>11</v>
      </c>
      <c r="H4168" s="349">
        <v>48.6</v>
      </c>
      <c r="I4168" s="350" t="s">
        <v>12</v>
      </c>
      <c r="J4168" s="351">
        <f t="shared" si="64"/>
        <v>462</v>
      </c>
      <c r="K4168" s="351">
        <v>38.5</v>
      </c>
      <c r="L4168" s="3" t="str">
        <f>IFERROR(INDEX(dbOrdini[PREZZO
VINOLUX],MATCH(A4168,dbOrdini[CODICE
ANKER],0)),"")</f>
        <v/>
      </c>
      <c r="M4168" s="347" t="s">
        <v>10536</v>
      </c>
      <c r="N4168" s="15" t="str">
        <f>IFERROR(INDEX(dbOrdini[ORDINE],MATCH(A4168,dbOrdini[CODICE
ANKER]*(dbOrdini[CODICE
SUPPLY]="GEN24"),0)),"")</f>
        <v/>
      </c>
      <c r="O4168" s="352" t="s">
        <v>8</v>
      </c>
      <c r="P4168" s="347" t="s">
        <v>9245</v>
      </c>
    </row>
    <row r="4169" spans="1:16">
      <c r="A4169" s="347" t="s">
        <v>29141</v>
      </c>
      <c r="B4169" s="348">
        <v>0</v>
      </c>
      <c r="C4169" s="347" t="s">
        <v>28152</v>
      </c>
      <c r="D4169" s="347" t="s">
        <v>9244</v>
      </c>
      <c r="E4169" s="347">
        <v>6</v>
      </c>
      <c r="F4169" s="347">
        <v>0.7</v>
      </c>
      <c r="G4169" s="347" t="s">
        <v>11</v>
      </c>
      <c r="H4169" s="349">
        <v>48.6</v>
      </c>
      <c r="I4169" s="350" t="s">
        <v>12</v>
      </c>
      <c r="J4169" s="351">
        <f t="shared" si="64"/>
        <v>231</v>
      </c>
      <c r="K4169" s="351">
        <v>38.5</v>
      </c>
      <c r="L4169" s="3" t="str">
        <f>IFERROR(INDEX(dbOrdini[PREZZO
VINOLUX],MATCH(A4169,dbOrdini[CODICE
ANKER],0)),"")</f>
        <v/>
      </c>
      <c r="M4169" s="347" t="s">
        <v>10536</v>
      </c>
      <c r="N4169" s="15" t="str">
        <f>IFERROR(INDEX(dbOrdini[ORDINE],MATCH(A4169,dbOrdini[CODICE
ANKER]*(dbOrdini[CODICE
SUPPLY]="GEN24"),0)),"")</f>
        <v/>
      </c>
      <c r="O4169" s="352" t="s">
        <v>8</v>
      </c>
      <c r="P4169" s="347" t="s">
        <v>9245</v>
      </c>
    </row>
    <row r="4170" spans="1:16">
      <c r="A4170" s="347" t="s">
        <v>9246</v>
      </c>
      <c r="B4170" s="348">
        <v>226</v>
      </c>
      <c r="C4170" s="347" t="s">
        <v>28152</v>
      </c>
      <c r="D4170" s="347" t="s">
        <v>9247</v>
      </c>
      <c r="E4170" s="347">
        <v>6</v>
      </c>
      <c r="F4170" s="347">
        <v>0.7</v>
      </c>
      <c r="G4170" s="347" t="s">
        <v>11</v>
      </c>
      <c r="H4170" s="349">
        <v>45.8</v>
      </c>
      <c r="I4170" s="350" t="s">
        <v>12</v>
      </c>
      <c r="J4170" s="351">
        <f t="shared" si="64"/>
        <v>161.69999999999999</v>
      </c>
      <c r="K4170" s="351">
        <v>26.95</v>
      </c>
      <c r="L4170" s="3" t="str">
        <f>IFERROR(INDEX(dbOrdini[PREZZO
VINOLUX],MATCH(A4170,dbOrdini[CODICE
ANKER],0)),"")</f>
        <v/>
      </c>
      <c r="M4170" s="347" t="s">
        <v>10536</v>
      </c>
      <c r="N4170" s="15" t="str">
        <f>IFERROR(INDEX(dbOrdini[ORDINE],MATCH(A4170,dbOrdini[CODICE
ANKER]*(dbOrdini[CODICE
SUPPLY]="GEN24"),0)),"")</f>
        <v/>
      </c>
      <c r="O4170" s="352" t="s">
        <v>8</v>
      </c>
      <c r="P4170" s="347" t="s">
        <v>9248</v>
      </c>
    </row>
    <row r="4171" spans="1:16">
      <c r="A4171" s="347" t="s">
        <v>9249</v>
      </c>
      <c r="B4171" s="348">
        <v>60</v>
      </c>
      <c r="C4171" s="347" t="s">
        <v>28152</v>
      </c>
      <c r="D4171" s="347" t="s">
        <v>9250</v>
      </c>
      <c r="E4171" s="347">
        <v>6</v>
      </c>
      <c r="F4171" s="347">
        <v>0.7</v>
      </c>
      <c r="G4171" s="347" t="s">
        <v>11</v>
      </c>
      <c r="H4171" s="349">
        <v>45.8</v>
      </c>
      <c r="I4171" s="350" t="s">
        <v>12</v>
      </c>
      <c r="J4171" s="351">
        <f t="shared" si="64"/>
        <v>114.89999999999999</v>
      </c>
      <c r="K4171" s="351">
        <v>19.149999999999999</v>
      </c>
      <c r="L4171" s="3" t="str">
        <f>IFERROR(INDEX(dbOrdini[PREZZO
VINOLUX],MATCH(A4171,dbOrdini[CODICE
ANKER],0)),"")</f>
        <v/>
      </c>
      <c r="M4171" s="347" t="s">
        <v>10536</v>
      </c>
      <c r="N4171" s="15" t="str">
        <f>IFERROR(INDEX(dbOrdini[ORDINE],MATCH(A4171,dbOrdini[CODICE
ANKER]*(dbOrdini[CODICE
SUPPLY]="GEN24"),0)),"")</f>
        <v/>
      </c>
      <c r="O4171" s="352" t="s">
        <v>8</v>
      </c>
      <c r="P4171" s="347" t="s">
        <v>9251</v>
      </c>
    </row>
    <row r="4172" spans="1:16">
      <c r="A4172" s="347" t="s">
        <v>9252</v>
      </c>
      <c r="B4172" s="348">
        <v>409</v>
      </c>
      <c r="C4172" s="347" t="s">
        <v>28152</v>
      </c>
      <c r="D4172" s="347" t="s">
        <v>9253</v>
      </c>
      <c r="E4172" s="347">
        <v>6</v>
      </c>
      <c r="F4172" s="347">
        <v>0.7</v>
      </c>
      <c r="G4172" s="347" t="s">
        <v>11</v>
      </c>
      <c r="H4172" s="349">
        <v>45.8</v>
      </c>
      <c r="I4172" s="350" t="s">
        <v>12</v>
      </c>
      <c r="J4172" s="351">
        <f t="shared" si="64"/>
        <v>129</v>
      </c>
      <c r="K4172" s="351">
        <v>21.5</v>
      </c>
      <c r="L4172" s="3" t="str">
        <f>IFERROR(INDEX(dbOrdini[PREZZO
VINOLUX],MATCH(A4172,dbOrdini[CODICE
ANKER],0)),"")</f>
        <v/>
      </c>
      <c r="M4172" s="347" t="s">
        <v>10536</v>
      </c>
      <c r="N4172" s="15" t="str">
        <f>IFERROR(INDEX(dbOrdini[ORDINE],MATCH(A4172,dbOrdini[CODICE
ANKER]*(dbOrdini[CODICE
SUPPLY]="GEN24"),0)),"")</f>
        <v/>
      </c>
      <c r="O4172" s="352" t="s">
        <v>8</v>
      </c>
      <c r="P4172" s="347" t="s">
        <v>9254</v>
      </c>
    </row>
    <row r="4173" spans="1:16">
      <c r="A4173" s="347" t="s">
        <v>9255</v>
      </c>
      <c r="B4173" s="348">
        <v>136</v>
      </c>
      <c r="C4173" s="347" t="s">
        <v>28152</v>
      </c>
      <c r="D4173" s="347" t="s">
        <v>9256</v>
      </c>
      <c r="E4173" s="347">
        <v>6</v>
      </c>
      <c r="F4173" s="347">
        <v>0.7</v>
      </c>
      <c r="G4173" s="347" t="s">
        <v>11262</v>
      </c>
      <c r="H4173" s="349">
        <v>45.8</v>
      </c>
      <c r="I4173" s="350" t="s">
        <v>12</v>
      </c>
      <c r="J4173" s="351">
        <f t="shared" ref="J4173:J4236" si="65">E4173*K4173</f>
        <v>237</v>
      </c>
      <c r="K4173" s="351">
        <v>39.5</v>
      </c>
      <c r="L4173" s="3" t="str">
        <f>IFERROR(INDEX(dbOrdini[PREZZO
VINOLUX],MATCH(A4173,dbOrdini[CODICE
ANKER],0)),"")</f>
        <v/>
      </c>
      <c r="M4173" s="347" t="s">
        <v>10536</v>
      </c>
      <c r="N4173" s="15" t="str">
        <f>IFERROR(INDEX(dbOrdini[ORDINE],MATCH(A4173,dbOrdini[CODICE
ANKER]*(dbOrdini[CODICE
SUPPLY]="GEN24"),0)),"")</f>
        <v/>
      </c>
      <c r="O4173" s="352" t="s">
        <v>8</v>
      </c>
      <c r="P4173" s="347" t="s">
        <v>9257</v>
      </c>
    </row>
    <row r="4174" spans="1:16">
      <c r="A4174" s="347" t="s">
        <v>9258</v>
      </c>
      <c r="B4174" s="348">
        <v>288</v>
      </c>
      <c r="C4174" s="347" t="s">
        <v>28152</v>
      </c>
      <c r="D4174" s="347" t="s">
        <v>9259</v>
      </c>
      <c r="E4174" s="347">
        <v>6</v>
      </c>
      <c r="F4174" s="347">
        <v>0.7</v>
      </c>
      <c r="G4174" s="347" t="s">
        <v>11262</v>
      </c>
      <c r="H4174" s="349">
        <v>43</v>
      </c>
      <c r="I4174" s="350" t="s">
        <v>12</v>
      </c>
      <c r="J4174" s="351">
        <f t="shared" si="65"/>
        <v>186</v>
      </c>
      <c r="K4174" s="351">
        <v>31</v>
      </c>
      <c r="L4174" s="3" t="str">
        <f>IFERROR(INDEX(dbOrdini[PREZZO
VINOLUX],MATCH(A4174,dbOrdini[CODICE
ANKER],0)),"")</f>
        <v/>
      </c>
      <c r="M4174" s="347" t="s">
        <v>10536</v>
      </c>
      <c r="N4174" s="15" t="str">
        <f>IFERROR(INDEX(dbOrdini[ORDINE],MATCH(A4174,dbOrdini[CODICE
ANKER]*(dbOrdini[CODICE
SUPPLY]="GEN24"),0)),"")</f>
        <v/>
      </c>
      <c r="O4174" s="352" t="s">
        <v>8</v>
      </c>
      <c r="P4174" s="347" t="s">
        <v>9260</v>
      </c>
    </row>
    <row r="4175" spans="1:16">
      <c r="A4175" s="347" t="s">
        <v>9261</v>
      </c>
      <c r="B4175" s="348">
        <v>2</v>
      </c>
      <c r="C4175" s="347" t="s">
        <v>28152</v>
      </c>
      <c r="D4175" s="347" t="s">
        <v>9262</v>
      </c>
      <c r="E4175" s="347">
        <v>6</v>
      </c>
      <c r="F4175" s="347">
        <v>0.7</v>
      </c>
      <c r="G4175" s="347" t="s">
        <v>11</v>
      </c>
      <c r="H4175" s="349">
        <v>46</v>
      </c>
      <c r="I4175" s="350" t="s">
        <v>12</v>
      </c>
      <c r="J4175" s="351">
        <f t="shared" si="65"/>
        <v>405</v>
      </c>
      <c r="K4175" s="351">
        <v>67.5</v>
      </c>
      <c r="L4175" s="3" t="str">
        <f>IFERROR(INDEX(dbOrdini[PREZZO
VINOLUX],MATCH(A4175,dbOrdini[CODICE
ANKER],0)),"")</f>
        <v/>
      </c>
      <c r="M4175" s="347" t="s">
        <v>10536</v>
      </c>
      <c r="N4175" s="15" t="str">
        <f>IFERROR(INDEX(dbOrdini[ORDINE],MATCH(A4175,dbOrdini[CODICE
ANKER]*(dbOrdini[CODICE
SUPPLY]="GEN24"),0)),"")</f>
        <v/>
      </c>
      <c r="O4175" s="352" t="s">
        <v>8</v>
      </c>
      <c r="P4175" s="347" t="s">
        <v>9263</v>
      </c>
    </row>
    <row r="4176" spans="1:16">
      <c r="A4176" s="347" t="s">
        <v>9264</v>
      </c>
      <c r="B4176" s="348">
        <v>124</v>
      </c>
      <c r="C4176" s="347" t="s">
        <v>28152</v>
      </c>
      <c r="D4176" s="347" t="s">
        <v>9265</v>
      </c>
      <c r="E4176" s="347">
        <v>6</v>
      </c>
      <c r="F4176" s="347">
        <v>0.7</v>
      </c>
      <c r="G4176" s="347" t="s">
        <v>11</v>
      </c>
      <c r="H4176" s="349">
        <v>46.8</v>
      </c>
      <c r="I4176" s="350" t="s">
        <v>12</v>
      </c>
      <c r="J4176" s="351">
        <f t="shared" si="65"/>
        <v>690</v>
      </c>
      <c r="K4176" s="351">
        <v>115</v>
      </c>
      <c r="L4176" s="3" t="str">
        <f>IFERROR(INDEX(dbOrdini[PREZZO
VINOLUX],MATCH(A4176,dbOrdini[CODICE
ANKER],0)),"")</f>
        <v/>
      </c>
      <c r="M4176" s="347" t="s">
        <v>10536</v>
      </c>
      <c r="N4176" s="15" t="str">
        <f>IFERROR(INDEX(dbOrdini[ORDINE],MATCH(A4176,dbOrdini[CODICE
ANKER]*(dbOrdini[CODICE
SUPPLY]="GEN24"),0)),"")</f>
        <v/>
      </c>
      <c r="O4176" s="352" t="s">
        <v>8</v>
      </c>
      <c r="P4176" s="347" t="s">
        <v>9266</v>
      </c>
    </row>
    <row r="4177" spans="1:16">
      <c r="A4177" s="347" t="s">
        <v>9267</v>
      </c>
      <c r="B4177" s="348">
        <v>73</v>
      </c>
      <c r="C4177" s="347" t="s">
        <v>28152</v>
      </c>
      <c r="D4177" s="347" t="s">
        <v>9268</v>
      </c>
      <c r="E4177" s="347">
        <v>6</v>
      </c>
      <c r="F4177" s="347">
        <v>0.7</v>
      </c>
      <c r="G4177" s="347" t="s">
        <v>11</v>
      </c>
      <c r="H4177" s="349">
        <v>57.5</v>
      </c>
      <c r="I4177" s="350" t="s">
        <v>12</v>
      </c>
      <c r="J4177" s="351">
        <f t="shared" si="65"/>
        <v>267</v>
      </c>
      <c r="K4177" s="351">
        <v>44.5</v>
      </c>
      <c r="L4177" s="3" t="str">
        <f>IFERROR(INDEX(dbOrdini[PREZZO
VINOLUX],MATCH(A4177,dbOrdini[CODICE
ANKER],0)),"")</f>
        <v/>
      </c>
      <c r="M4177" s="347" t="s">
        <v>10536</v>
      </c>
      <c r="N4177" s="15" t="str">
        <f>IFERROR(INDEX(dbOrdini[ORDINE],MATCH(A4177,dbOrdini[CODICE
ANKER]*(dbOrdini[CODICE
SUPPLY]="GEN24"),0)),"")</f>
        <v/>
      </c>
      <c r="O4177" s="352" t="s">
        <v>8</v>
      </c>
      <c r="P4177" s="347" t="s">
        <v>9269</v>
      </c>
    </row>
    <row r="4178" spans="1:16">
      <c r="A4178" s="347" t="s">
        <v>9270</v>
      </c>
      <c r="B4178" s="348">
        <v>131</v>
      </c>
      <c r="C4178" s="347" t="s">
        <v>28152</v>
      </c>
      <c r="D4178" s="347" t="s">
        <v>9271</v>
      </c>
      <c r="E4178" s="347">
        <v>6</v>
      </c>
      <c r="F4178" s="347">
        <v>0.7</v>
      </c>
      <c r="G4178" s="347" t="s">
        <v>11</v>
      </c>
      <c r="H4178" s="349">
        <v>40</v>
      </c>
      <c r="I4178" s="350" t="s">
        <v>12</v>
      </c>
      <c r="J4178" s="351">
        <f t="shared" si="65"/>
        <v>76.199999999999989</v>
      </c>
      <c r="K4178" s="351">
        <v>12.7</v>
      </c>
      <c r="L4178" s="3" t="str">
        <f>IFERROR(INDEX(dbOrdini[PREZZO
VINOLUX],MATCH(A4178,dbOrdini[CODICE
ANKER],0)),"")</f>
        <v/>
      </c>
      <c r="M4178" s="347" t="s">
        <v>10536</v>
      </c>
      <c r="N4178" s="15" t="str">
        <f>IFERROR(INDEX(dbOrdini[ORDINE],MATCH(A4178,dbOrdini[CODICE
ANKER]*(dbOrdini[CODICE
SUPPLY]="GEN24"),0)),"")</f>
        <v/>
      </c>
      <c r="O4178" s="352" t="s">
        <v>8</v>
      </c>
      <c r="P4178" s="347" t="s">
        <v>9272</v>
      </c>
    </row>
    <row r="4179" spans="1:16">
      <c r="A4179" s="347" t="s">
        <v>9273</v>
      </c>
      <c r="B4179" s="348">
        <v>117</v>
      </c>
      <c r="C4179" s="347" t="s">
        <v>28152</v>
      </c>
      <c r="D4179" s="347" t="s">
        <v>9274</v>
      </c>
      <c r="E4179" s="347">
        <v>12</v>
      </c>
      <c r="F4179" s="347">
        <v>1</v>
      </c>
      <c r="G4179" s="347" t="s">
        <v>11</v>
      </c>
      <c r="H4179" s="349">
        <v>40</v>
      </c>
      <c r="I4179" s="350" t="s">
        <v>12</v>
      </c>
      <c r="J4179" s="351">
        <f t="shared" si="65"/>
        <v>243</v>
      </c>
      <c r="K4179" s="351">
        <v>20.25</v>
      </c>
      <c r="L4179" s="3" t="str">
        <f>IFERROR(INDEX(dbOrdini[PREZZO
VINOLUX],MATCH(A4179,dbOrdini[CODICE
ANKER],0)),"")</f>
        <v/>
      </c>
      <c r="M4179" s="347" t="s">
        <v>10536</v>
      </c>
      <c r="N4179" s="15" t="str">
        <f>IFERROR(INDEX(dbOrdini[ORDINE],MATCH(A4179,dbOrdini[CODICE
ANKER]*(dbOrdini[CODICE
SUPPLY]="GEN24"),0)),"")</f>
        <v/>
      </c>
      <c r="O4179" s="352" t="s">
        <v>8</v>
      </c>
      <c r="P4179" s="347" t="s">
        <v>9275</v>
      </c>
    </row>
    <row r="4180" spans="1:16">
      <c r="A4180" s="347" t="s">
        <v>9276</v>
      </c>
      <c r="B4180" s="348">
        <v>27</v>
      </c>
      <c r="C4180" s="347" t="s">
        <v>28152</v>
      </c>
      <c r="D4180" s="347" t="s">
        <v>9277</v>
      </c>
      <c r="E4180" s="347">
        <v>6</v>
      </c>
      <c r="F4180" s="347">
        <v>0.7</v>
      </c>
      <c r="G4180" s="347" t="s">
        <v>11</v>
      </c>
      <c r="H4180" s="349">
        <v>40</v>
      </c>
      <c r="I4180" s="350" t="s">
        <v>12</v>
      </c>
      <c r="J4180" s="351">
        <f t="shared" si="65"/>
        <v>126.89999999999999</v>
      </c>
      <c r="K4180" s="351">
        <v>21.15</v>
      </c>
      <c r="L4180" s="3" t="str">
        <f>IFERROR(INDEX(dbOrdini[PREZZO
VINOLUX],MATCH(A4180,dbOrdini[CODICE
ANKER],0)),"")</f>
        <v/>
      </c>
      <c r="M4180" s="347" t="s">
        <v>10536</v>
      </c>
      <c r="N4180" s="15" t="str">
        <f>IFERROR(INDEX(dbOrdini[ORDINE],MATCH(A4180,dbOrdini[CODICE
ANKER]*(dbOrdini[CODICE
SUPPLY]="GEN24"),0)),"")</f>
        <v/>
      </c>
      <c r="O4180" s="352" t="s">
        <v>8</v>
      </c>
      <c r="P4180" s="347" t="s">
        <v>9278</v>
      </c>
    </row>
    <row r="4181" spans="1:16">
      <c r="A4181" s="347" t="s">
        <v>9279</v>
      </c>
      <c r="B4181" s="348">
        <v>25</v>
      </c>
      <c r="C4181" s="347" t="s">
        <v>28152</v>
      </c>
      <c r="D4181" s="347" t="s">
        <v>9280</v>
      </c>
      <c r="E4181" s="347">
        <v>6</v>
      </c>
      <c r="F4181" s="347">
        <v>0.7</v>
      </c>
      <c r="G4181" s="347" t="s">
        <v>11</v>
      </c>
      <c r="H4181" s="349">
        <v>40</v>
      </c>
      <c r="I4181" s="350" t="s">
        <v>12</v>
      </c>
      <c r="J4181" s="351">
        <f t="shared" si="65"/>
        <v>101.69999999999999</v>
      </c>
      <c r="K4181" s="351">
        <v>16.95</v>
      </c>
      <c r="L4181" s="3" t="str">
        <f>IFERROR(INDEX(dbOrdini[PREZZO
VINOLUX],MATCH(A4181,dbOrdini[CODICE
ANKER],0)),"")</f>
        <v/>
      </c>
      <c r="M4181" s="347" t="s">
        <v>10536</v>
      </c>
      <c r="N4181" s="15" t="str">
        <f>IFERROR(INDEX(dbOrdini[ORDINE],MATCH(A4181,dbOrdini[CODICE
ANKER]*(dbOrdini[CODICE
SUPPLY]="GEN24"),0)),"")</f>
        <v/>
      </c>
      <c r="O4181" s="352" t="s">
        <v>8</v>
      </c>
      <c r="P4181" s="347" t="s">
        <v>9281</v>
      </c>
    </row>
    <row r="4182" spans="1:16">
      <c r="A4182" s="347" t="s">
        <v>10699</v>
      </c>
      <c r="B4182" s="348">
        <v>40</v>
      </c>
      <c r="C4182" s="347" t="s">
        <v>28152</v>
      </c>
      <c r="D4182" s="347" t="s">
        <v>10700</v>
      </c>
      <c r="E4182" s="347">
        <v>6</v>
      </c>
      <c r="F4182" s="347">
        <v>0.7</v>
      </c>
      <c r="G4182" s="347" t="s">
        <v>11</v>
      </c>
      <c r="H4182" s="349">
        <v>40</v>
      </c>
      <c r="I4182" s="350" t="s">
        <v>12</v>
      </c>
      <c r="J4182" s="351">
        <f t="shared" si="65"/>
        <v>101.69999999999999</v>
      </c>
      <c r="K4182" s="351">
        <v>16.95</v>
      </c>
      <c r="L4182" s="3" t="str">
        <f>IFERROR(INDEX(dbOrdini[PREZZO
VINOLUX],MATCH(A4182,dbOrdini[CODICE
ANKER],0)),"")</f>
        <v/>
      </c>
      <c r="M4182" s="347" t="s">
        <v>10536</v>
      </c>
      <c r="N4182" s="15" t="str">
        <f>IFERROR(INDEX(dbOrdini[ORDINE],MATCH(A4182,dbOrdini[CODICE
ANKER]*(dbOrdini[CODICE
SUPPLY]="GEN24"),0)),"")</f>
        <v/>
      </c>
      <c r="O4182" s="352" t="s">
        <v>8</v>
      </c>
      <c r="P4182" s="347" t="s">
        <v>12037</v>
      </c>
    </row>
    <row r="4183" spans="1:16">
      <c r="A4183" s="347" t="s">
        <v>9282</v>
      </c>
      <c r="B4183" s="348">
        <v>148</v>
      </c>
      <c r="C4183" s="347" t="s">
        <v>28152</v>
      </c>
      <c r="D4183" s="347" t="s">
        <v>9283</v>
      </c>
      <c r="E4183" s="347">
        <v>6</v>
      </c>
      <c r="F4183" s="347">
        <v>0.7</v>
      </c>
      <c r="G4183" s="347" t="s">
        <v>11</v>
      </c>
      <c r="H4183" s="349">
        <v>40</v>
      </c>
      <c r="I4183" s="350" t="s">
        <v>12</v>
      </c>
      <c r="J4183" s="351">
        <f t="shared" si="65"/>
        <v>77.699999999999989</v>
      </c>
      <c r="K4183" s="351">
        <v>12.95</v>
      </c>
      <c r="L4183" s="3" t="str">
        <f>IFERROR(INDEX(dbOrdini[PREZZO
VINOLUX],MATCH(A4183,dbOrdini[CODICE
ANKER],0)),"")</f>
        <v/>
      </c>
      <c r="M4183" s="347" t="s">
        <v>10536</v>
      </c>
      <c r="N4183" s="15" t="str">
        <f>IFERROR(INDEX(dbOrdini[ORDINE],MATCH(A4183,dbOrdini[CODICE
ANKER]*(dbOrdini[CODICE
SUPPLY]="GEN24"),0)),"")</f>
        <v/>
      </c>
      <c r="O4183" s="352" t="s">
        <v>8</v>
      </c>
      <c r="P4183" s="347" t="s">
        <v>9284</v>
      </c>
    </row>
    <row r="4184" spans="1:16">
      <c r="A4184" s="347" t="s">
        <v>9285</v>
      </c>
      <c r="B4184" s="348">
        <v>204</v>
      </c>
      <c r="C4184" s="347" t="s">
        <v>28152</v>
      </c>
      <c r="D4184" s="347" t="s">
        <v>9286</v>
      </c>
      <c r="E4184" s="347">
        <v>12</v>
      </c>
      <c r="F4184" s="347">
        <v>1</v>
      </c>
      <c r="G4184" s="347" t="s">
        <v>11</v>
      </c>
      <c r="H4184" s="349">
        <v>40</v>
      </c>
      <c r="I4184" s="350" t="s">
        <v>12</v>
      </c>
      <c r="J4184" s="351">
        <f t="shared" si="65"/>
        <v>238.79999999999998</v>
      </c>
      <c r="K4184" s="351">
        <v>19.899999999999999</v>
      </c>
      <c r="L4184" s="3" t="str">
        <f>IFERROR(INDEX(dbOrdini[PREZZO
VINOLUX],MATCH(A4184,dbOrdini[CODICE
ANKER],0)),"")</f>
        <v/>
      </c>
      <c r="M4184" s="347" t="s">
        <v>10536</v>
      </c>
      <c r="N4184" s="15" t="str">
        <f>IFERROR(INDEX(dbOrdini[ORDINE],MATCH(A4184,dbOrdini[CODICE
ANKER]*(dbOrdini[CODICE
SUPPLY]="GEN24"),0)),"")</f>
        <v/>
      </c>
      <c r="O4184" s="352" t="s">
        <v>8</v>
      </c>
      <c r="P4184" s="347" t="s">
        <v>9287</v>
      </c>
    </row>
    <row r="4185" spans="1:16">
      <c r="A4185" s="347" t="s">
        <v>9288</v>
      </c>
      <c r="B4185" s="348">
        <v>97</v>
      </c>
      <c r="C4185" s="347" t="s">
        <v>28152</v>
      </c>
      <c r="D4185" s="347" t="s">
        <v>9289</v>
      </c>
      <c r="E4185" s="347">
        <v>6</v>
      </c>
      <c r="F4185" s="347">
        <v>0.7</v>
      </c>
      <c r="G4185" s="347" t="s">
        <v>11</v>
      </c>
      <c r="H4185" s="349">
        <v>40</v>
      </c>
      <c r="I4185" s="350" t="s">
        <v>12</v>
      </c>
      <c r="J4185" s="351">
        <f t="shared" si="65"/>
        <v>60</v>
      </c>
      <c r="K4185" s="351">
        <v>10</v>
      </c>
      <c r="L4185" s="3" t="str">
        <f>IFERROR(INDEX(dbOrdini[PREZZO
VINOLUX],MATCH(A4185,dbOrdini[CODICE
ANKER],0)),"")</f>
        <v/>
      </c>
      <c r="M4185" s="347" t="s">
        <v>10532</v>
      </c>
      <c r="N4185" s="15" t="str">
        <f>IFERROR(INDEX(dbOrdini[ORDINE],MATCH(A4185,dbOrdini[CODICE
ANKER]*(dbOrdini[CODICE
SUPPLY]="GEN24"),0)),"")</f>
        <v/>
      </c>
      <c r="O4185" s="352" t="s">
        <v>8</v>
      </c>
      <c r="P4185" s="347" t="s">
        <v>9290</v>
      </c>
    </row>
    <row r="4186" spans="1:16">
      <c r="A4186" s="347" t="s">
        <v>10681</v>
      </c>
      <c r="B4186" s="348">
        <v>0</v>
      </c>
      <c r="C4186" s="347" t="s">
        <v>28152</v>
      </c>
      <c r="D4186" s="347" t="s">
        <v>10682</v>
      </c>
      <c r="E4186" s="347">
        <v>6</v>
      </c>
      <c r="F4186" s="347">
        <v>0.7</v>
      </c>
      <c r="G4186" s="347" t="s">
        <v>11</v>
      </c>
      <c r="H4186" s="349">
        <v>40</v>
      </c>
      <c r="I4186" s="350" t="s">
        <v>12</v>
      </c>
      <c r="J4186" s="351">
        <f t="shared" si="65"/>
        <v>95.699999999999989</v>
      </c>
      <c r="K4186" s="351">
        <v>15.95</v>
      </c>
      <c r="L4186" s="3" t="str">
        <f>IFERROR(INDEX(dbOrdini[PREZZO
VINOLUX],MATCH(A4186,dbOrdini[CODICE
ANKER],0)),"")</f>
        <v/>
      </c>
      <c r="M4186" s="347" t="s">
        <v>10535</v>
      </c>
      <c r="N4186" s="15" t="str">
        <f>IFERROR(INDEX(dbOrdini[ORDINE],MATCH(A4186,dbOrdini[CODICE
ANKER]*(dbOrdini[CODICE
SUPPLY]="GEN24"),0)),"")</f>
        <v/>
      </c>
      <c r="O4186" s="352" t="s">
        <v>8</v>
      </c>
      <c r="P4186" s="347" t="s">
        <v>12038</v>
      </c>
    </row>
    <row r="4187" spans="1:16">
      <c r="A4187" s="347" t="s">
        <v>9291</v>
      </c>
      <c r="B4187" s="348">
        <v>14</v>
      </c>
      <c r="C4187" s="347" t="s">
        <v>28152</v>
      </c>
      <c r="D4187" s="347" t="s">
        <v>9292</v>
      </c>
      <c r="E4187" s="347">
        <v>6</v>
      </c>
      <c r="F4187" s="347">
        <v>0.7</v>
      </c>
      <c r="G4187" s="347" t="s">
        <v>11</v>
      </c>
      <c r="H4187" s="349">
        <v>40</v>
      </c>
      <c r="I4187" s="350" t="s">
        <v>12</v>
      </c>
      <c r="J4187" s="351">
        <f t="shared" si="65"/>
        <v>42.900000000000006</v>
      </c>
      <c r="K4187" s="351">
        <v>7.15</v>
      </c>
      <c r="L4187" s="3" t="str">
        <f>IFERROR(INDEX(dbOrdini[PREZZO
VINOLUX],MATCH(A4187,dbOrdini[CODICE
ANKER],0)),"")</f>
        <v/>
      </c>
      <c r="M4187" s="347" t="s">
        <v>10535</v>
      </c>
      <c r="N4187" s="15" t="str">
        <f>IFERROR(INDEX(dbOrdini[ORDINE],MATCH(A4187,dbOrdini[CODICE
ANKER]*(dbOrdini[CODICE
SUPPLY]="GEN24"),0)),"")</f>
        <v/>
      </c>
      <c r="O4187" s="352" t="s">
        <v>8</v>
      </c>
      <c r="P4187" s="347" t="s">
        <v>9293</v>
      </c>
    </row>
    <row r="4188" spans="1:16">
      <c r="A4188" s="347" t="s">
        <v>29142</v>
      </c>
      <c r="B4188" s="348">
        <v>88</v>
      </c>
      <c r="C4188" s="347" t="s">
        <v>28152</v>
      </c>
      <c r="D4188" s="347" t="s">
        <v>29143</v>
      </c>
      <c r="E4188" s="347">
        <v>6</v>
      </c>
      <c r="F4188" s="347">
        <v>0.7</v>
      </c>
      <c r="G4188" s="347" t="s">
        <v>11</v>
      </c>
      <c r="H4188" s="349">
        <v>40</v>
      </c>
      <c r="I4188" s="350" t="s">
        <v>12</v>
      </c>
      <c r="J4188" s="351">
        <f t="shared" si="65"/>
        <v>41.7</v>
      </c>
      <c r="K4188" s="351">
        <v>6.95</v>
      </c>
      <c r="L4188" s="3" t="str">
        <f>IFERROR(INDEX(dbOrdini[PREZZO
VINOLUX],MATCH(A4188,dbOrdini[CODICE
ANKER],0)),"")</f>
        <v/>
      </c>
      <c r="M4188" s="347" t="s">
        <v>10535</v>
      </c>
      <c r="N4188" s="15" t="str">
        <f>IFERROR(INDEX(dbOrdini[ORDINE],MATCH(A4188,dbOrdini[CODICE
ANKER]*(dbOrdini[CODICE
SUPPLY]="GEN24"),0)),"")</f>
        <v/>
      </c>
      <c r="O4188" s="352" t="s">
        <v>8</v>
      </c>
      <c r="P4188" s="347" t="s">
        <v>9293</v>
      </c>
    </row>
    <row r="4189" spans="1:16">
      <c r="A4189" s="347" t="s">
        <v>9294</v>
      </c>
      <c r="B4189" s="348">
        <v>5</v>
      </c>
      <c r="C4189" s="347" t="s">
        <v>28152</v>
      </c>
      <c r="D4189" s="347" t="s">
        <v>9295</v>
      </c>
      <c r="E4189" s="347">
        <v>6</v>
      </c>
      <c r="F4189" s="347">
        <v>0.7</v>
      </c>
      <c r="G4189" s="347" t="s">
        <v>11</v>
      </c>
      <c r="H4189" s="349">
        <v>40</v>
      </c>
      <c r="I4189" s="350" t="s">
        <v>12</v>
      </c>
      <c r="J4189" s="351">
        <f t="shared" si="65"/>
        <v>30</v>
      </c>
      <c r="K4189" s="351">
        <v>5</v>
      </c>
      <c r="L4189" s="3" t="str">
        <f>IFERROR(INDEX(dbOrdini[PREZZO
VINOLUX],MATCH(A4189,dbOrdini[CODICE
ANKER],0)),"")</f>
        <v/>
      </c>
      <c r="M4189" s="347" t="s">
        <v>10551</v>
      </c>
      <c r="N4189" s="15" t="str">
        <f>IFERROR(INDEX(dbOrdini[ORDINE],MATCH(A4189,dbOrdini[CODICE
ANKER]*(dbOrdini[CODICE
SUPPLY]="GEN24"),0)),"")</f>
        <v/>
      </c>
      <c r="O4189" s="352" t="s">
        <v>8</v>
      </c>
      <c r="P4189" s="347" t="s">
        <v>9296</v>
      </c>
    </row>
    <row r="4190" spans="1:16">
      <c r="A4190" s="347" t="s">
        <v>9297</v>
      </c>
      <c r="B4190" s="348">
        <v>0</v>
      </c>
      <c r="C4190" s="347" t="s">
        <v>28152</v>
      </c>
      <c r="D4190" s="347" t="s">
        <v>9298</v>
      </c>
      <c r="E4190" s="347">
        <v>6</v>
      </c>
      <c r="F4190" s="347">
        <v>0.7</v>
      </c>
      <c r="G4190" s="347" t="s">
        <v>11262</v>
      </c>
      <c r="H4190" s="349">
        <v>42</v>
      </c>
      <c r="I4190" s="350" t="s">
        <v>12</v>
      </c>
      <c r="J4190" s="351">
        <f t="shared" si="65"/>
        <v>102.89999999999999</v>
      </c>
      <c r="K4190" s="351">
        <v>17.149999999999999</v>
      </c>
      <c r="L4190" s="3" t="str">
        <f>IFERROR(INDEX(dbOrdini[PREZZO
VINOLUX],MATCH(A4190,dbOrdini[CODICE
ANKER],0)),"")</f>
        <v/>
      </c>
      <c r="M4190" s="347" t="s">
        <v>10537</v>
      </c>
      <c r="N4190" s="15" t="str">
        <f>IFERROR(INDEX(dbOrdini[ORDINE],MATCH(A4190,dbOrdini[CODICE
ANKER]*(dbOrdini[CODICE
SUPPLY]="GEN24"),0)),"")</f>
        <v/>
      </c>
      <c r="O4190" s="352" t="s">
        <v>8</v>
      </c>
      <c r="P4190" s="347" t="s">
        <v>9299</v>
      </c>
    </row>
    <row r="4191" spans="1:16">
      <c r="A4191" s="347" t="s">
        <v>9300</v>
      </c>
      <c r="B4191" s="348">
        <v>30</v>
      </c>
      <c r="C4191" s="347" t="s">
        <v>28152</v>
      </c>
      <c r="D4191" s="347" t="s">
        <v>9301</v>
      </c>
      <c r="E4191" s="347">
        <v>6</v>
      </c>
      <c r="F4191" s="347">
        <v>0.7</v>
      </c>
      <c r="G4191" s="347" t="s">
        <v>11</v>
      </c>
      <c r="H4191" s="349">
        <v>38</v>
      </c>
      <c r="I4191" s="350" t="s">
        <v>12</v>
      </c>
      <c r="J4191" s="351">
        <f t="shared" si="65"/>
        <v>96.899999999999991</v>
      </c>
      <c r="K4191" s="351">
        <v>16.149999999999999</v>
      </c>
      <c r="L4191" s="3" t="str">
        <f>IFERROR(INDEX(dbOrdini[PREZZO
VINOLUX],MATCH(A4191,dbOrdini[CODICE
ANKER],0)),"")</f>
        <v/>
      </c>
      <c r="M4191" s="347" t="s">
        <v>10539</v>
      </c>
      <c r="N4191" s="15" t="str">
        <f>IFERROR(INDEX(dbOrdini[ORDINE],MATCH(A4191,dbOrdini[CODICE
ANKER]*(dbOrdini[CODICE
SUPPLY]="GEN24"),0)),"")</f>
        <v/>
      </c>
      <c r="O4191" s="352" t="s">
        <v>8</v>
      </c>
      <c r="P4191" s="347" t="s">
        <v>9302</v>
      </c>
    </row>
    <row r="4192" spans="1:16">
      <c r="A4192" s="347" t="s">
        <v>9303</v>
      </c>
      <c r="B4192" s="348">
        <v>0</v>
      </c>
      <c r="C4192" s="347" t="s">
        <v>28152</v>
      </c>
      <c r="D4192" s="347" t="s">
        <v>9304</v>
      </c>
      <c r="E4192" s="347">
        <v>6</v>
      </c>
      <c r="F4192" s="347">
        <v>0.7</v>
      </c>
      <c r="G4192" s="347" t="s">
        <v>11</v>
      </c>
      <c r="H4192" s="349">
        <v>0</v>
      </c>
      <c r="I4192" s="350" t="s">
        <v>12</v>
      </c>
      <c r="J4192" s="351">
        <f t="shared" si="65"/>
        <v>76.5</v>
      </c>
      <c r="K4192" s="351">
        <v>12.75</v>
      </c>
      <c r="L4192" s="3" t="str">
        <f>IFERROR(INDEX(dbOrdini[PREZZO
VINOLUX],MATCH(A4192,dbOrdini[CODICE
ANKER],0)),"")</f>
        <v/>
      </c>
      <c r="M4192" s="347" t="s">
        <v>28382</v>
      </c>
      <c r="N4192" s="15" t="str">
        <f>IFERROR(INDEX(dbOrdini[ORDINE],MATCH(A4192,dbOrdini[CODICE
ANKER]*(dbOrdini[CODICE
SUPPLY]="GEN24"),0)),"")</f>
        <v/>
      </c>
      <c r="O4192" s="352" t="s">
        <v>8</v>
      </c>
      <c r="P4192" s="347" t="s">
        <v>9305</v>
      </c>
    </row>
    <row r="4193" spans="1:16">
      <c r="A4193" s="347" t="s">
        <v>9306</v>
      </c>
      <c r="B4193" s="348">
        <v>215</v>
      </c>
      <c r="C4193" s="347" t="s">
        <v>28152</v>
      </c>
      <c r="D4193" s="347" t="s">
        <v>9307</v>
      </c>
      <c r="E4193" s="347">
        <v>6</v>
      </c>
      <c r="F4193" s="347">
        <v>0.7</v>
      </c>
      <c r="G4193" s="347" t="s">
        <v>11</v>
      </c>
      <c r="H4193" s="349">
        <v>41.3</v>
      </c>
      <c r="I4193" s="350" t="s">
        <v>12</v>
      </c>
      <c r="J4193" s="351">
        <f t="shared" si="65"/>
        <v>53.699999999999996</v>
      </c>
      <c r="K4193" s="351">
        <v>8.9499999999999993</v>
      </c>
      <c r="L4193" s="3" t="str">
        <f>IFERROR(INDEX(dbOrdini[PREZZO
VINOLUX],MATCH(A4193,dbOrdini[CODICE
ANKER],0)),"")</f>
        <v/>
      </c>
      <c r="M4193" s="347" t="s">
        <v>10537</v>
      </c>
      <c r="N4193" s="15" t="str">
        <f>IFERROR(INDEX(dbOrdini[ORDINE],MATCH(A4193,dbOrdini[CODICE
ANKER]*(dbOrdini[CODICE
SUPPLY]="GEN24"),0)),"")</f>
        <v/>
      </c>
      <c r="O4193" s="352" t="s">
        <v>8</v>
      </c>
      <c r="P4193" s="347" t="s">
        <v>9308</v>
      </c>
    </row>
    <row r="4194" spans="1:16">
      <c r="A4194" s="347" t="s">
        <v>29144</v>
      </c>
      <c r="B4194" s="348">
        <v>0</v>
      </c>
      <c r="C4194" s="347" t="s">
        <v>28170</v>
      </c>
      <c r="D4194" s="347" t="s">
        <v>29145</v>
      </c>
      <c r="E4194" s="347">
        <v>4</v>
      </c>
      <c r="F4194" s="347">
        <v>0.2</v>
      </c>
      <c r="G4194" s="347" t="s">
        <v>11</v>
      </c>
      <c r="H4194" s="349">
        <v>43.25</v>
      </c>
      <c r="I4194" s="350" t="s">
        <v>12</v>
      </c>
      <c r="J4194" s="351">
        <f t="shared" si="65"/>
        <v>45</v>
      </c>
      <c r="K4194" s="351">
        <v>11.25</v>
      </c>
      <c r="L4194" s="3" t="str">
        <f>IFERROR(INDEX(dbOrdini[PREZZO
VINOLUX],MATCH(A4194,dbOrdini[CODICE
ANKER],0)),"")</f>
        <v/>
      </c>
      <c r="M4194" s="347" t="s">
        <v>10537</v>
      </c>
      <c r="N4194" s="15" t="str">
        <f>IFERROR(INDEX(dbOrdini[ORDINE],MATCH(A4194,dbOrdini[CODICE
ANKER]*(dbOrdini[CODICE
SUPPLY]="GEN24"),0)),"")</f>
        <v/>
      </c>
      <c r="O4194" s="352" t="s">
        <v>8</v>
      </c>
      <c r="P4194" s="347" t="s">
        <v>29146</v>
      </c>
    </row>
    <row r="4195" spans="1:16">
      <c r="A4195" s="347" t="s">
        <v>9309</v>
      </c>
      <c r="B4195" s="348">
        <v>231</v>
      </c>
      <c r="C4195" s="347" t="s">
        <v>28152</v>
      </c>
      <c r="D4195" s="347" t="s">
        <v>9310</v>
      </c>
      <c r="E4195" s="347">
        <v>6</v>
      </c>
      <c r="F4195" s="347">
        <v>0.7</v>
      </c>
      <c r="G4195" s="347" t="s">
        <v>11</v>
      </c>
      <c r="H4195" s="349">
        <v>41.3</v>
      </c>
      <c r="I4195" s="350" t="s">
        <v>12</v>
      </c>
      <c r="J4195" s="351">
        <f t="shared" si="65"/>
        <v>53.699999999999996</v>
      </c>
      <c r="K4195" s="351">
        <v>8.9499999999999993</v>
      </c>
      <c r="L4195" s="3" t="str">
        <f>IFERROR(INDEX(dbOrdini[PREZZO
VINOLUX],MATCH(A4195,dbOrdini[CODICE
ANKER],0)),"")</f>
        <v/>
      </c>
      <c r="M4195" s="347" t="s">
        <v>10537</v>
      </c>
      <c r="N4195" s="15" t="str">
        <f>IFERROR(INDEX(dbOrdini[ORDINE],MATCH(A4195,dbOrdini[CODICE
ANKER]*(dbOrdini[CODICE
SUPPLY]="GEN24"),0)),"")</f>
        <v/>
      </c>
      <c r="O4195" s="352" t="s">
        <v>8</v>
      </c>
      <c r="P4195" s="347" t="s">
        <v>9311</v>
      </c>
    </row>
    <row r="4196" spans="1:16">
      <c r="A4196" s="347" t="s">
        <v>9312</v>
      </c>
      <c r="B4196" s="348">
        <v>554</v>
      </c>
      <c r="C4196" s="347" t="s">
        <v>28152</v>
      </c>
      <c r="D4196" s="347" t="s">
        <v>9310</v>
      </c>
      <c r="E4196" s="347">
        <v>12</v>
      </c>
      <c r="F4196" s="347">
        <v>1</v>
      </c>
      <c r="G4196" s="347" t="s">
        <v>11</v>
      </c>
      <c r="H4196" s="349">
        <v>41.3</v>
      </c>
      <c r="I4196" s="350" t="s">
        <v>12</v>
      </c>
      <c r="J4196" s="351">
        <f t="shared" si="65"/>
        <v>141</v>
      </c>
      <c r="K4196" s="351">
        <v>11.75</v>
      </c>
      <c r="L4196" s="3" t="str">
        <f>IFERROR(INDEX(dbOrdini[PREZZO
VINOLUX],MATCH(A4196,dbOrdini[CODICE
ANKER],0)),"")</f>
        <v/>
      </c>
      <c r="M4196" s="347" t="s">
        <v>10537</v>
      </c>
      <c r="N4196" s="15" t="str">
        <f>IFERROR(INDEX(dbOrdini[ORDINE],MATCH(A4196,dbOrdini[CODICE
ANKER]*(dbOrdini[CODICE
SUPPLY]="GEN24"),0)),"")</f>
        <v/>
      </c>
      <c r="O4196" s="352" t="s">
        <v>8</v>
      </c>
      <c r="P4196" s="347" t="s">
        <v>9313</v>
      </c>
    </row>
    <row r="4197" spans="1:16">
      <c r="A4197" s="347" t="s">
        <v>9317</v>
      </c>
      <c r="B4197" s="348">
        <v>2760</v>
      </c>
      <c r="C4197" s="347" t="s">
        <v>28152</v>
      </c>
      <c r="D4197" s="347" t="s">
        <v>9315</v>
      </c>
      <c r="E4197" s="347">
        <v>6</v>
      </c>
      <c r="F4197" s="347">
        <v>0.7</v>
      </c>
      <c r="G4197" s="347" t="s">
        <v>11</v>
      </c>
      <c r="H4197" s="349">
        <v>43.1</v>
      </c>
      <c r="I4197" s="350" t="s">
        <v>12</v>
      </c>
      <c r="J4197" s="351">
        <f t="shared" si="65"/>
        <v>45.3</v>
      </c>
      <c r="K4197" s="351">
        <v>7.55</v>
      </c>
      <c r="L4197" s="3" t="str">
        <f>IFERROR(INDEX(dbOrdini[PREZZO
VINOLUX],MATCH(A4197,dbOrdini[CODICE
ANKER],0)),"")</f>
        <v/>
      </c>
      <c r="M4197" s="347" t="s">
        <v>10537</v>
      </c>
      <c r="N4197" s="15" t="str">
        <f>IFERROR(INDEX(dbOrdini[ORDINE],MATCH(A4197,dbOrdini[CODICE
ANKER]*(dbOrdini[CODICE
SUPPLY]="GEN24"),0)),"")</f>
        <v/>
      </c>
      <c r="O4197" s="352" t="s">
        <v>8</v>
      </c>
      <c r="P4197" s="347" t="s">
        <v>9318</v>
      </c>
    </row>
    <row r="4198" spans="1:16">
      <c r="A4198" s="347" t="s">
        <v>9319</v>
      </c>
      <c r="B4198" s="348">
        <v>733</v>
      </c>
      <c r="C4198" s="347" t="s">
        <v>28152</v>
      </c>
      <c r="D4198" s="347" t="s">
        <v>9315</v>
      </c>
      <c r="E4198" s="347">
        <v>12</v>
      </c>
      <c r="F4198" s="347">
        <v>1</v>
      </c>
      <c r="G4198" s="347" t="s">
        <v>11</v>
      </c>
      <c r="H4198" s="349">
        <v>47.3</v>
      </c>
      <c r="I4198" s="350" t="s">
        <v>12</v>
      </c>
      <c r="J4198" s="351">
        <f t="shared" si="65"/>
        <v>127.19999999999999</v>
      </c>
      <c r="K4198" s="351">
        <v>10.6</v>
      </c>
      <c r="L4198" s="3" t="str">
        <f>IFERROR(INDEX(dbOrdini[PREZZO
VINOLUX],MATCH(A4198,dbOrdini[CODICE
ANKER],0)),"")</f>
        <v/>
      </c>
      <c r="M4198" s="347" t="s">
        <v>10537</v>
      </c>
      <c r="N4198" s="15" t="str">
        <f>IFERROR(INDEX(dbOrdini[ORDINE],MATCH(A4198,dbOrdini[CODICE
ANKER]*(dbOrdini[CODICE
SUPPLY]="GEN24"),0)),"")</f>
        <v/>
      </c>
      <c r="O4198" s="352" t="s">
        <v>8</v>
      </c>
      <c r="P4198" s="347" t="s">
        <v>9320</v>
      </c>
    </row>
    <row r="4199" spans="1:16">
      <c r="A4199" s="347" t="s">
        <v>9314</v>
      </c>
      <c r="B4199" s="348">
        <v>16</v>
      </c>
      <c r="C4199" s="347" t="s">
        <v>28152</v>
      </c>
      <c r="D4199" s="347" t="s">
        <v>9315</v>
      </c>
      <c r="E4199" s="347">
        <v>12</v>
      </c>
      <c r="F4199" s="347">
        <v>0.35</v>
      </c>
      <c r="G4199" s="347" t="s">
        <v>11</v>
      </c>
      <c r="H4199" s="349">
        <v>43.1</v>
      </c>
      <c r="I4199" s="350" t="s">
        <v>12</v>
      </c>
      <c r="J4199" s="351">
        <f t="shared" si="65"/>
        <v>55.800000000000004</v>
      </c>
      <c r="K4199" s="351">
        <v>4.6500000000000004</v>
      </c>
      <c r="L4199" s="3" t="str">
        <f>IFERROR(INDEX(dbOrdini[PREZZO
VINOLUX],MATCH(A4199,dbOrdini[CODICE
ANKER],0)),"")</f>
        <v/>
      </c>
      <c r="M4199" s="347" t="s">
        <v>10537</v>
      </c>
      <c r="N4199" s="15" t="str">
        <f>IFERROR(INDEX(dbOrdini[ORDINE],MATCH(A4199,dbOrdini[CODICE
ANKER]*(dbOrdini[CODICE
SUPPLY]="GEN24"),0)),"")</f>
        <v/>
      </c>
      <c r="O4199" s="352" t="s">
        <v>8</v>
      </c>
      <c r="P4199" s="347" t="s">
        <v>9316</v>
      </c>
    </row>
    <row r="4200" spans="1:16">
      <c r="A4200" s="347" t="s">
        <v>9321</v>
      </c>
      <c r="B4200" s="348">
        <v>1395</v>
      </c>
      <c r="C4200" s="347" t="s">
        <v>28152</v>
      </c>
      <c r="D4200" s="347" t="s">
        <v>9315</v>
      </c>
      <c r="E4200" s="347">
        <v>12</v>
      </c>
      <c r="F4200" s="347">
        <v>1</v>
      </c>
      <c r="G4200" s="347" t="s">
        <v>11</v>
      </c>
      <c r="H4200" s="349">
        <v>43.1</v>
      </c>
      <c r="I4200" s="350" t="s">
        <v>12</v>
      </c>
      <c r="J4200" s="351">
        <f t="shared" si="65"/>
        <v>129</v>
      </c>
      <c r="K4200" s="351">
        <v>10.75</v>
      </c>
      <c r="L4200" s="3" t="str">
        <f>IFERROR(INDEX(dbOrdini[PREZZO
VINOLUX],MATCH(A4200,dbOrdini[CODICE
ANKER],0)),"")</f>
        <v/>
      </c>
      <c r="M4200" s="347" t="s">
        <v>10537</v>
      </c>
      <c r="N4200" s="15" t="str">
        <f>IFERROR(INDEX(dbOrdini[ORDINE],MATCH(A4200,dbOrdini[CODICE
ANKER]*(dbOrdini[CODICE
SUPPLY]="GEN24"),0)),"")</f>
        <v/>
      </c>
      <c r="O4200" s="352" t="s">
        <v>8</v>
      </c>
      <c r="P4200" s="347" t="s">
        <v>9322</v>
      </c>
    </row>
    <row r="4201" spans="1:16">
      <c r="A4201" s="347" t="s">
        <v>29147</v>
      </c>
      <c r="B4201" s="348">
        <v>0</v>
      </c>
      <c r="C4201" s="347" t="s">
        <v>28152</v>
      </c>
      <c r="D4201" s="347" t="s">
        <v>9323</v>
      </c>
      <c r="E4201" s="347">
        <v>12</v>
      </c>
      <c r="F4201" s="347">
        <v>0.05</v>
      </c>
      <c r="G4201" s="347" t="s">
        <v>11</v>
      </c>
      <c r="H4201" s="349">
        <v>43.1</v>
      </c>
      <c r="I4201" s="350" t="s">
        <v>12</v>
      </c>
      <c r="J4201" s="351">
        <f t="shared" si="65"/>
        <v>12.600000000000001</v>
      </c>
      <c r="K4201" s="351">
        <v>1.05</v>
      </c>
      <c r="L4201" s="3" t="str">
        <f>IFERROR(INDEX(dbOrdini[PREZZO
VINOLUX],MATCH(A4201,dbOrdini[CODICE
ANKER],0)),"")</f>
        <v/>
      </c>
      <c r="M4201" s="347" t="s">
        <v>10537</v>
      </c>
      <c r="N4201" s="15" t="str">
        <f>IFERROR(INDEX(dbOrdini[ORDINE],MATCH(A4201,dbOrdini[CODICE
ANKER]*(dbOrdini[CODICE
SUPPLY]="GEN24"),0)),"")</f>
        <v/>
      </c>
      <c r="O4201" s="352" t="s">
        <v>8</v>
      </c>
      <c r="P4201" s="347" t="s">
        <v>29148</v>
      </c>
    </row>
    <row r="4202" spans="1:16">
      <c r="A4202" s="347" t="s">
        <v>9324</v>
      </c>
      <c r="B4202" s="348">
        <v>0</v>
      </c>
      <c r="C4202" s="347" t="s">
        <v>28152</v>
      </c>
      <c r="D4202" s="347" t="s">
        <v>9323</v>
      </c>
      <c r="E4202" s="347">
        <v>12</v>
      </c>
      <c r="F4202" s="347">
        <v>0.05</v>
      </c>
      <c r="G4202" s="347" t="s">
        <v>11</v>
      </c>
      <c r="H4202" s="349">
        <v>47.3</v>
      </c>
      <c r="I4202" s="350" t="s">
        <v>12</v>
      </c>
      <c r="J4202" s="351">
        <f t="shared" si="65"/>
        <v>12</v>
      </c>
      <c r="K4202" s="351">
        <v>1</v>
      </c>
      <c r="L4202" s="3" t="str">
        <f>IFERROR(INDEX(dbOrdini[PREZZO
VINOLUX],MATCH(A4202,dbOrdini[CODICE
ANKER],0)),"")</f>
        <v/>
      </c>
      <c r="M4202" s="347" t="s">
        <v>10537</v>
      </c>
      <c r="N4202" s="15" t="str">
        <f>IFERROR(INDEX(dbOrdini[ORDINE],MATCH(A4202,dbOrdini[CODICE
ANKER]*(dbOrdini[CODICE
SUPPLY]="GEN24"),0)),"")</f>
        <v/>
      </c>
      <c r="O4202" s="352" t="s">
        <v>8</v>
      </c>
      <c r="P4202" s="347" t="s">
        <v>9325</v>
      </c>
    </row>
    <row r="4203" spans="1:16">
      <c r="A4203" s="347" t="s">
        <v>9326</v>
      </c>
      <c r="B4203" s="348">
        <v>171</v>
      </c>
      <c r="C4203" s="347" t="s">
        <v>28152</v>
      </c>
      <c r="D4203" s="347" t="s">
        <v>9327</v>
      </c>
      <c r="E4203" s="347">
        <v>12</v>
      </c>
      <c r="F4203" s="347">
        <v>1</v>
      </c>
      <c r="G4203" s="347" t="s">
        <v>11</v>
      </c>
      <c r="H4203" s="349">
        <v>41.3</v>
      </c>
      <c r="I4203" s="350" t="s">
        <v>12</v>
      </c>
      <c r="J4203" s="351">
        <f t="shared" si="65"/>
        <v>123</v>
      </c>
      <c r="K4203" s="351">
        <v>10.25</v>
      </c>
      <c r="L4203" s="3" t="str">
        <f>IFERROR(INDEX(dbOrdini[PREZZO
VINOLUX],MATCH(A4203,dbOrdini[CODICE
ANKER],0)),"")</f>
        <v/>
      </c>
      <c r="M4203" s="347" t="s">
        <v>10537</v>
      </c>
      <c r="N4203" s="15" t="str">
        <f>IFERROR(INDEX(dbOrdini[ORDINE],MATCH(A4203,dbOrdini[CODICE
ANKER]*(dbOrdini[CODICE
SUPPLY]="GEN24"),0)),"")</f>
        <v/>
      </c>
      <c r="O4203" s="352" t="s">
        <v>8</v>
      </c>
      <c r="P4203" s="347" t="s">
        <v>9328</v>
      </c>
    </row>
    <row r="4204" spans="1:16">
      <c r="A4204" s="347" t="s">
        <v>9332</v>
      </c>
      <c r="B4204" s="348">
        <v>889</v>
      </c>
      <c r="C4204" s="347" t="s">
        <v>28152</v>
      </c>
      <c r="D4204" s="347" t="s">
        <v>9330</v>
      </c>
      <c r="E4204" s="347">
        <v>12</v>
      </c>
      <c r="F4204" s="347">
        <v>1</v>
      </c>
      <c r="G4204" s="347" t="s">
        <v>11</v>
      </c>
      <c r="H4204" s="349">
        <v>41.3</v>
      </c>
      <c r="I4204" s="350" t="s">
        <v>12</v>
      </c>
      <c r="J4204" s="351">
        <f t="shared" si="65"/>
        <v>123</v>
      </c>
      <c r="K4204" s="351">
        <v>10.25</v>
      </c>
      <c r="L4204" s="3" t="str">
        <f>IFERROR(INDEX(dbOrdini[PREZZO
VINOLUX],MATCH(A4204,dbOrdini[CODICE
ANKER],0)),"")</f>
        <v/>
      </c>
      <c r="M4204" s="347" t="s">
        <v>10537</v>
      </c>
      <c r="N4204" s="15" t="str">
        <f>IFERROR(INDEX(dbOrdini[ORDINE],MATCH(A4204,dbOrdini[CODICE
ANKER]*(dbOrdini[CODICE
SUPPLY]="GEN24"),0)),"")</f>
        <v/>
      </c>
      <c r="O4204" s="352" t="s">
        <v>8</v>
      </c>
      <c r="P4204" s="347" t="s">
        <v>9333</v>
      </c>
    </row>
    <row r="4205" spans="1:16">
      <c r="A4205" s="347" t="s">
        <v>9329</v>
      </c>
      <c r="B4205" s="348">
        <v>1004</v>
      </c>
      <c r="C4205" s="347" t="s">
        <v>28152</v>
      </c>
      <c r="D4205" s="347" t="s">
        <v>9330</v>
      </c>
      <c r="E4205" s="347">
        <v>6</v>
      </c>
      <c r="F4205" s="347">
        <v>0.7</v>
      </c>
      <c r="G4205" s="347" t="s">
        <v>11</v>
      </c>
      <c r="H4205" s="349">
        <v>41.3</v>
      </c>
      <c r="I4205" s="350" t="s">
        <v>12</v>
      </c>
      <c r="J4205" s="351">
        <f t="shared" si="65"/>
        <v>66.900000000000006</v>
      </c>
      <c r="K4205" s="351">
        <v>11.15</v>
      </c>
      <c r="L4205" s="3" t="str">
        <f>IFERROR(INDEX(dbOrdini[PREZZO
VINOLUX],MATCH(A4205,dbOrdini[CODICE
ANKER],0)),"")</f>
        <v/>
      </c>
      <c r="M4205" s="347" t="s">
        <v>10537</v>
      </c>
      <c r="N4205" s="15" t="str">
        <f>IFERROR(INDEX(dbOrdini[ORDINE],MATCH(A4205,dbOrdini[CODICE
ANKER]*(dbOrdini[CODICE
SUPPLY]="GEN24"),0)),"")</f>
        <v/>
      </c>
      <c r="O4205" s="352" t="s">
        <v>8</v>
      </c>
      <c r="P4205" s="347" t="s">
        <v>9331</v>
      </c>
    </row>
    <row r="4206" spans="1:16">
      <c r="A4206" s="347" t="s">
        <v>9337</v>
      </c>
      <c r="B4206" s="348">
        <v>0</v>
      </c>
      <c r="C4206" s="347" t="s">
        <v>28152</v>
      </c>
      <c r="D4206" s="347" t="s">
        <v>9335</v>
      </c>
      <c r="E4206" s="347">
        <v>12</v>
      </c>
      <c r="F4206" s="347">
        <v>1</v>
      </c>
      <c r="G4206" s="347" t="s">
        <v>11</v>
      </c>
      <c r="H4206" s="349">
        <v>47.3</v>
      </c>
      <c r="I4206" s="350" t="s">
        <v>12</v>
      </c>
      <c r="J4206" s="351">
        <f t="shared" si="65"/>
        <v>207</v>
      </c>
      <c r="K4206" s="351">
        <v>17.25</v>
      </c>
      <c r="L4206" s="3" t="str">
        <f>IFERROR(INDEX(dbOrdini[PREZZO
VINOLUX],MATCH(A4206,dbOrdini[CODICE
ANKER],0)),"")</f>
        <v/>
      </c>
      <c r="M4206" s="347" t="s">
        <v>10537</v>
      </c>
      <c r="N4206" s="15" t="str">
        <f>IFERROR(INDEX(dbOrdini[ORDINE],MATCH(A4206,dbOrdini[CODICE
ANKER]*(dbOrdini[CODICE
SUPPLY]="GEN24"),0)),"")</f>
        <v/>
      </c>
      <c r="O4206" s="352" t="s">
        <v>8</v>
      </c>
      <c r="P4206" s="347" t="s">
        <v>9338</v>
      </c>
    </row>
    <row r="4207" spans="1:16">
      <c r="A4207" s="347" t="s">
        <v>9334</v>
      </c>
      <c r="B4207" s="348">
        <v>925</v>
      </c>
      <c r="C4207" s="347" t="s">
        <v>28152</v>
      </c>
      <c r="D4207" s="347" t="s">
        <v>9335</v>
      </c>
      <c r="E4207" s="347">
        <v>6</v>
      </c>
      <c r="F4207" s="347">
        <v>0.7</v>
      </c>
      <c r="G4207" s="347" t="s">
        <v>11</v>
      </c>
      <c r="H4207" s="349">
        <v>47.3</v>
      </c>
      <c r="I4207" s="350" t="s">
        <v>12</v>
      </c>
      <c r="J4207" s="351">
        <f t="shared" si="65"/>
        <v>91.5</v>
      </c>
      <c r="K4207" s="351">
        <v>15.25</v>
      </c>
      <c r="L4207" s="3" t="str">
        <f>IFERROR(INDEX(dbOrdini[PREZZO
VINOLUX],MATCH(A4207,dbOrdini[CODICE
ANKER],0)),"")</f>
        <v/>
      </c>
      <c r="M4207" s="347" t="s">
        <v>10537</v>
      </c>
      <c r="N4207" s="15" t="str">
        <f>IFERROR(INDEX(dbOrdini[ORDINE],MATCH(A4207,dbOrdini[CODICE
ANKER]*(dbOrdini[CODICE
SUPPLY]="GEN24"),0)),"")</f>
        <v/>
      </c>
      <c r="O4207" s="352" t="s">
        <v>8</v>
      </c>
      <c r="P4207" s="347" t="s">
        <v>9336</v>
      </c>
    </row>
    <row r="4208" spans="1:16">
      <c r="A4208" s="347" t="s">
        <v>9339</v>
      </c>
      <c r="B4208" s="348">
        <v>25</v>
      </c>
      <c r="C4208" s="347" t="s">
        <v>28152</v>
      </c>
      <c r="D4208" s="347" t="s">
        <v>9340</v>
      </c>
      <c r="E4208" s="347">
        <v>12</v>
      </c>
      <c r="F4208" s="347">
        <v>1</v>
      </c>
      <c r="G4208" s="347" t="s">
        <v>11</v>
      </c>
      <c r="H4208" s="349">
        <v>45.3</v>
      </c>
      <c r="I4208" s="350" t="s">
        <v>12</v>
      </c>
      <c r="J4208" s="351">
        <f t="shared" si="65"/>
        <v>234</v>
      </c>
      <c r="K4208" s="351">
        <v>19.5</v>
      </c>
      <c r="L4208" s="3" t="str">
        <f>IFERROR(INDEX(dbOrdini[PREZZO
VINOLUX],MATCH(A4208,dbOrdini[CODICE
ANKER],0)),"")</f>
        <v/>
      </c>
      <c r="M4208" s="347" t="s">
        <v>10537</v>
      </c>
      <c r="N4208" s="15" t="str">
        <f>IFERROR(INDEX(dbOrdini[ORDINE],MATCH(A4208,dbOrdini[CODICE
ANKER]*(dbOrdini[CODICE
SUPPLY]="GEN24"),0)),"")</f>
        <v/>
      </c>
      <c r="O4208" s="352" t="s">
        <v>8</v>
      </c>
      <c r="P4208" s="347" t="s">
        <v>9341</v>
      </c>
    </row>
    <row r="4209" spans="1:16">
      <c r="A4209" s="347" t="s">
        <v>9342</v>
      </c>
      <c r="B4209" s="348">
        <v>30</v>
      </c>
      <c r="C4209" s="347" t="s">
        <v>28152</v>
      </c>
      <c r="D4209" s="347" t="s">
        <v>9343</v>
      </c>
      <c r="E4209" s="347">
        <v>6</v>
      </c>
      <c r="F4209" s="347">
        <v>0.7</v>
      </c>
      <c r="G4209" s="347" t="s">
        <v>11</v>
      </c>
      <c r="H4209" s="349">
        <v>40</v>
      </c>
      <c r="I4209" s="350" t="s">
        <v>12</v>
      </c>
      <c r="J4209" s="351">
        <f t="shared" si="65"/>
        <v>107.10000000000001</v>
      </c>
      <c r="K4209" s="351">
        <v>17.850000000000001</v>
      </c>
      <c r="L4209" s="3" t="str">
        <f>IFERROR(INDEX(dbOrdini[PREZZO
VINOLUX],MATCH(A4209,dbOrdini[CODICE
ANKER],0)),"")</f>
        <v/>
      </c>
      <c r="M4209" s="347" t="s">
        <v>10537</v>
      </c>
      <c r="N4209" s="15" t="str">
        <f>IFERROR(INDEX(dbOrdini[ORDINE],MATCH(A4209,dbOrdini[CODICE
ANKER]*(dbOrdini[CODICE
SUPPLY]="GEN24"),0)),"")</f>
        <v/>
      </c>
      <c r="O4209" s="352" t="s">
        <v>8</v>
      </c>
      <c r="P4209" s="347" t="s">
        <v>9344</v>
      </c>
    </row>
    <row r="4210" spans="1:16">
      <c r="A4210" s="347" t="s">
        <v>9345</v>
      </c>
      <c r="B4210" s="348">
        <v>0</v>
      </c>
      <c r="C4210" s="347" t="s">
        <v>28170</v>
      </c>
      <c r="D4210" s="347" t="s">
        <v>9346</v>
      </c>
      <c r="E4210" s="347">
        <v>5</v>
      </c>
      <c r="F4210" s="347">
        <v>0.1</v>
      </c>
      <c r="G4210" s="347" t="s">
        <v>11</v>
      </c>
      <c r="H4210" s="349">
        <v>43.08</v>
      </c>
      <c r="I4210" s="350" t="s">
        <v>12</v>
      </c>
      <c r="J4210" s="351">
        <f t="shared" si="65"/>
        <v>63.75</v>
      </c>
      <c r="K4210" s="351">
        <v>12.75</v>
      </c>
      <c r="L4210" s="3" t="str">
        <f>IFERROR(INDEX(dbOrdini[PREZZO
VINOLUX],MATCH(A4210,dbOrdini[CODICE
ANKER],0)),"")</f>
        <v/>
      </c>
      <c r="M4210" s="347" t="s">
        <v>10543</v>
      </c>
      <c r="N4210" s="15" t="str">
        <f>IFERROR(INDEX(dbOrdini[ORDINE],MATCH(A4210,dbOrdini[CODICE
ANKER]*(dbOrdini[CODICE
SUPPLY]="GEN24"),0)),"")</f>
        <v/>
      </c>
      <c r="O4210" s="352" t="s">
        <v>8</v>
      </c>
      <c r="P4210" s="347" t="s">
        <v>9347</v>
      </c>
    </row>
    <row r="4211" spans="1:16">
      <c r="A4211" s="347" t="s">
        <v>9348</v>
      </c>
      <c r="B4211" s="348">
        <v>1</v>
      </c>
      <c r="C4211" s="347" t="s">
        <v>28170</v>
      </c>
      <c r="D4211" s="347" t="s">
        <v>9349</v>
      </c>
      <c r="E4211" s="347">
        <v>5</v>
      </c>
      <c r="F4211" s="347">
        <v>0.1</v>
      </c>
      <c r="G4211" s="347" t="s">
        <v>11</v>
      </c>
      <c r="H4211" s="349">
        <v>40</v>
      </c>
      <c r="I4211" s="350" t="s">
        <v>12</v>
      </c>
      <c r="J4211" s="351">
        <f t="shared" si="65"/>
        <v>55.75</v>
      </c>
      <c r="K4211" s="351">
        <v>11.15</v>
      </c>
      <c r="L4211" s="3" t="str">
        <f>IFERROR(INDEX(dbOrdini[PREZZO
VINOLUX],MATCH(A4211,dbOrdini[CODICE
ANKER],0)),"")</f>
        <v/>
      </c>
      <c r="M4211" s="347" t="s">
        <v>28189</v>
      </c>
      <c r="N4211" s="15" t="str">
        <f>IFERROR(INDEX(dbOrdini[ORDINE],MATCH(A4211,dbOrdini[CODICE
ANKER]*(dbOrdini[CODICE
SUPPLY]="GEN24"),0)),"")</f>
        <v/>
      </c>
      <c r="O4211" s="352" t="s">
        <v>8</v>
      </c>
      <c r="P4211" s="347" t="s">
        <v>9350</v>
      </c>
    </row>
    <row r="4212" spans="1:16">
      <c r="A4212" s="347" t="s">
        <v>9351</v>
      </c>
      <c r="B4212" s="348">
        <v>0</v>
      </c>
      <c r="C4212" s="347" t="s">
        <v>28170</v>
      </c>
      <c r="D4212" s="347" t="s">
        <v>9352</v>
      </c>
      <c r="E4212" s="347">
        <v>5</v>
      </c>
      <c r="F4212" s="347">
        <v>0.1</v>
      </c>
      <c r="G4212" s="347" t="s">
        <v>11</v>
      </c>
      <c r="H4212" s="349">
        <v>40</v>
      </c>
      <c r="I4212" s="350" t="s">
        <v>12</v>
      </c>
      <c r="J4212" s="351">
        <f t="shared" si="65"/>
        <v>55.75</v>
      </c>
      <c r="K4212" s="351">
        <v>11.15</v>
      </c>
      <c r="L4212" s="3" t="str">
        <f>IFERROR(INDEX(dbOrdini[PREZZO
VINOLUX],MATCH(A4212,dbOrdini[CODICE
ANKER],0)),"")</f>
        <v/>
      </c>
      <c r="M4212" s="347" t="s">
        <v>10538</v>
      </c>
      <c r="N4212" s="15" t="str">
        <f>IFERROR(INDEX(dbOrdini[ORDINE],MATCH(A4212,dbOrdini[CODICE
ANKER]*(dbOrdini[CODICE
SUPPLY]="GEN24"),0)),"")</f>
        <v/>
      </c>
      <c r="O4212" s="352" t="s">
        <v>8</v>
      </c>
      <c r="P4212" s="347" t="s">
        <v>9353</v>
      </c>
    </row>
    <row r="4213" spans="1:16">
      <c r="A4213" s="347" t="s">
        <v>12039</v>
      </c>
      <c r="B4213" s="348">
        <v>30</v>
      </c>
      <c r="C4213" s="347" t="s">
        <v>28152</v>
      </c>
      <c r="D4213" s="347" t="s">
        <v>12040</v>
      </c>
      <c r="E4213" s="347">
        <v>6</v>
      </c>
      <c r="F4213" s="347">
        <v>0.75</v>
      </c>
      <c r="G4213" s="347" t="s">
        <v>11</v>
      </c>
      <c r="H4213" s="349">
        <v>20</v>
      </c>
      <c r="I4213" s="350" t="s">
        <v>12</v>
      </c>
      <c r="J4213" s="351">
        <f t="shared" si="65"/>
        <v>81</v>
      </c>
      <c r="K4213" s="351">
        <v>13.5</v>
      </c>
      <c r="L4213" s="3" t="str">
        <f>IFERROR(INDEX(dbOrdini[PREZZO
VINOLUX],MATCH(A4213,dbOrdini[CODICE
ANKER],0)),"")</f>
        <v/>
      </c>
      <c r="M4213" s="347" t="s">
        <v>28481</v>
      </c>
      <c r="N4213" s="15" t="str">
        <f>IFERROR(INDEX(dbOrdini[ORDINE],MATCH(A4213,dbOrdini[CODICE
ANKER]*(dbOrdini[CODICE
SUPPLY]="GEN24"),0)),"")</f>
        <v/>
      </c>
      <c r="O4213" s="352" t="s">
        <v>8</v>
      </c>
      <c r="P4213" s="347" t="s">
        <v>9356</v>
      </c>
    </row>
    <row r="4214" spans="1:16">
      <c r="A4214" s="347" t="s">
        <v>9354</v>
      </c>
      <c r="B4214" s="348">
        <v>0</v>
      </c>
      <c r="C4214" s="347" t="s">
        <v>28152</v>
      </c>
      <c r="D4214" s="347" t="s">
        <v>9355</v>
      </c>
      <c r="E4214" s="347">
        <v>6</v>
      </c>
      <c r="F4214" s="347">
        <v>0.75</v>
      </c>
      <c r="G4214" s="347" t="s">
        <v>11262</v>
      </c>
      <c r="H4214" s="349">
        <v>20</v>
      </c>
      <c r="I4214" s="350" t="s">
        <v>12</v>
      </c>
      <c r="J4214" s="351">
        <f t="shared" si="65"/>
        <v>89.699999999999989</v>
      </c>
      <c r="K4214" s="351">
        <v>14.95</v>
      </c>
      <c r="L4214" s="3" t="str">
        <f>IFERROR(INDEX(dbOrdini[PREZZO
VINOLUX],MATCH(A4214,dbOrdini[CODICE
ANKER],0)),"")</f>
        <v/>
      </c>
      <c r="M4214" s="347" t="s">
        <v>28481</v>
      </c>
      <c r="N4214" s="15" t="str">
        <f>IFERROR(INDEX(dbOrdini[ORDINE],MATCH(A4214,dbOrdini[CODICE
ANKER]*(dbOrdini[CODICE
SUPPLY]="GEN24"),0)),"")</f>
        <v/>
      </c>
      <c r="O4214" s="352" t="s">
        <v>8</v>
      </c>
      <c r="P4214" s="347" t="s">
        <v>9356</v>
      </c>
    </row>
    <row r="4215" spans="1:16">
      <c r="A4215" s="347" t="s">
        <v>9357</v>
      </c>
      <c r="B4215" s="348">
        <v>381</v>
      </c>
      <c r="C4215" s="347" t="s">
        <v>28152</v>
      </c>
      <c r="D4215" s="347" t="s">
        <v>9358</v>
      </c>
      <c r="E4215" s="347">
        <v>6</v>
      </c>
      <c r="F4215" s="347">
        <v>0.7</v>
      </c>
      <c r="G4215" s="347" t="s">
        <v>11</v>
      </c>
      <c r="H4215" s="349">
        <v>11</v>
      </c>
      <c r="I4215" s="350" t="s">
        <v>12</v>
      </c>
      <c r="J4215" s="351">
        <f t="shared" si="65"/>
        <v>73.5</v>
      </c>
      <c r="K4215" s="351">
        <v>12.25</v>
      </c>
      <c r="L4215" s="3" t="str">
        <f>IFERROR(INDEX(dbOrdini[PREZZO
VINOLUX],MATCH(A4215,dbOrdini[CODICE
ANKER],0)),"")</f>
        <v/>
      </c>
      <c r="M4215" s="347" t="s">
        <v>10539</v>
      </c>
      <c r="N4215" s="15" t="str">
        <f>IFERROR(INDEX(dbOrdini[ORDINE],MATCH(A4215,dbOrdini[CODICE
ANKER]*(dbOrdini[CODICE
SUPPLY]="GEN24"),0)),"")</f>
        <v/>
      </c>
      <c r="O4215" s="352" t="s">
        <v>8</v>
      </c>
      <c r="P4215" s="347" t="s">
        <v>9359</v>
      </c>
    </row>
    <row r="4216" spans="1:16">
      <c r="A4216" s="347" t="s">
        <v>29149</v>
      </c>
      <c r="B4216" s="348">
        <v>3</v>
      </c>
      <c r="C4216" s="347" t="s">
        <v>28152</v>
      </c>
      <c r="D4216" s="347" t="s">
        <v>9361</v>
      </c>
      <c r="E4216" s="347">
        <v>12</v>
      </c>
      <c r="F4216" s="347">
        <v>1</v>
      </c>
      <c r="G4216" s="347" t="s">
        <v>11262</v>
      </c>
      <c r="H4216" s="349">
        <v>40</v>
      </c>
      <c r="I4216" s="350" t="s">
        <v>12</v>
      </c>
      <c r="J4216" s="351">
        <f t="shared" si="65"/>
        <v>59.400000000000006</v>
      </c>
      <c r="K4216" s="351">
        <v>4.95</v>
      </c>
      <c r="L4216" s="3" t="str">
        <f>IFERROR(INDEX(dbOrdini[PREZZO
VINOLUX],MATCH(A4216,dbOrdini[CODICE
ANKER],0)),"")</f>
        <v/>
      </c>
      <c r="M4216" s="347" t="s">
        <v>10541</v>
      </c>
      <c r="N4216" s="15" t="str">
        <f>IFERROR(INDEX(dbOrdini[ORDINE],MATCH(A4216,dbOrdini[CODICE
ANKER]*(dbOrdini[CODICE
SUPPLY]="GEN24"),0)),"")</f>
        <v/>
      </c>
      <c r="O4216" s="352" t="s">
        <v>8</v>
      </c>
      <c r="P4216" s="347" t="s">
        <v>29150</v>
      </c>
    </row>
    <row r="4217" spans="1:16">
      <c r="A4217" s="347" t="s">
        <v>9360</v>
      </c>
      <c r="B4217" s="348">
        <v>915</v>
      </c>
      <c r="C4217" s="347" t="s">
        <v>28152</v>
      </c>
      <c r="D4217" s="347" t="s">
        <v>9361</v>
      </c>
      <c r="E4217" s="347">
        <v>6</v>
      </c>
      <c r="F4217" s="347">
        <v>0.7</v>
      </c>
      <c r="G4217" s="347" t="s">
        <v>11</v>
      </c>
      <c r="H4217" s="349">
        <v>40</v>
      </c>
      <c r="I4217" s="350" t="s">
        <v>12</v>
      </c>
      <c r="J4217" s="351">
        <f t="shared" si="65"/>
        <v>28.5</v>
      </c>
      <c r="K4217" s="351">
        <v>4.75</v>
      </c>
      <c r="L4217" s="3" t="str">
        <f>IFERROR(INDEX(dbOrdini[PREZZO
VINOLUX],MATCH(A4217,dbOrdini[CODICE
ANKER],0)),"")</f>
        <v/>
      </c>
      <c r="M4217" s="347" t="s">
        <v>10541</v>
      </c>
      <c r="N4217" s="15" t="str">
        <f>IFERROR(INDEX(dbOrdini[ORDINE],MATCH(A4217,dbOrdini[CODICE
ANKER]*(dbOrdini[CODICE
SUPPLY]="GEN24"),0)),"")</f>
        <v/>
      </c>
      <c r="O4217" s="352" t="s">
        <v>8</v>
      </c>
      <c r="P4217" s="347" t="s">
        <v>9362</v>
      </c>
    </row>
    <row r="4218" spans="1:16">
      <c r="A4218" s="347" t="s">
        <v>29151</v>
      </c>
      <c r="B4218" s="348">
        <v>0</v>
      </c>
      <c r="C4218" s="347" t="s">
        <v>28152</v>
      </c>
      <c r="D4218" s="347" t="s">
        <v>9361</v>
      </c>
      <c r="E4218" s="347">
        <v>12</v>
      </c>
      <c r="F4218" s="347">
        <v>0.7</v>
      </c>
      <c r="G4218" s="347" t="s">
        <v>11</v>
      </c>
      <c r="H4218" s="349">
        <v>40</v>
      </c>
      <c r="I4218" s="350" t="s">
        <v>12</v>
      </c>
      <c r="J4218" s="351">
        <f t="shared" si="65"/>
        <v>57</v>
      </c>
      <c r="K4218" s="351">
        <v>4.75</v>
      </c>
      <c r="L4218" s="3" t="str">
        <f>IFERROR(INDEX(dbOrdini[PREZZO
VINOLUX],MATCH(A4218,dbOrdini[CODICE
ANKER],0)),"")</f>
        <v/>
      </c>
      <c r="M4218" s="347" t="s">
        <v>10541</v>
      </c>
      <c r="N4218" s="15" t="str">
        <f>IFERROR(INDEX(dbOrdini[ORDINE],MATCH(A4218,dbOrdini[CODICE
ANKER]*(dbOrdini[CODICE
SUPPLY]="GEN24"),0)),"")</f>
        <v/>
      </c>
      <c r="O4218" s="352" t="s">
        <v>8</v>
      </c>
      <c r="P4218" s="347" t="s">
        <v>9362</v>
      </c>
    </row>
    <row r="4219" spans="1:16">
      <c r="A4219" s="347" t="s">
        <v>9363</v>
      </c>
      <c r="B4219" s="348">
        <v>1</v>
      </c>
      <c r="C4219" s="347" t="s">
        <v>28152</v>
      </c>
      <c r="D4219" s="347" t="s">
        <v>9364</v>
      </c>
      <c r="E4219" s="347">
        <v>6</v>
      </c>
      <c r="F4219" s="347">
        <v>0.7</v>
      </c>
      <c r="G4219" s="347" t="s">
        <v>11</v>
      </c>
      <c r="H4219" s="349">
        <v>43</v>
      </c>
      <c r="I4219" s="350" t="s">
        <v>12</v>
      </c>
      <c r="J4219" s="351">
        <f t="shared" si="65"/>
        <v>221.70000000000002</v>
      </c>
      <c r="K4219" s="351">
        <v>36.950000000000003</v>
      </c>
      <c r="L4219" s="3" t="str">
        <f>IFERROR(INDEX(dbOrdini[PREZZO
VINOLUX],MATCH(A4219,dbOrdini[CODICE
ANKER],0)),"")</f>
        <v/>
      </c>
      <c r="M4219" s="347" t="s">
        <v>10536</v>
      </c>
      <c r="N4219" s="15" t="str">
        <f>IFERROR(INDEX(dbOrdini[ORDINE],MATCH(A4219,dbOrdini[CODICE
ANKER]*(dbOrdini[CODICE
SUPPLY]="GEN24"),0)),"")</f>
        <v/>
      </c>
      <c r="O4219" s="352" t="s">
        <v>8</v>
      </c>
      <c r="P4219" s="347" t="s">
        <v>9365</v>
      </c>
    </row>
    <row r="4220" spans="1:16">
      <c r="A4220" s="347" t="s">
        <v>10784</v>
      </c>
      <c r="B4220" s="348">
        <v>22</v>
      </c>
      <c r="C4220" s="347" t="s">
        <v>28152</v>
      </c>
      <c r="D4220" s="347" t="s">
        <v>10785</v>
      </c>
      <c r="E4220" s="347">
        <v>6</v>
      </c>
      <c r="F4220" s="347">
        <v>0.7</v>
      </c>
      <c r="G4220" s="347" t="s">
        <v>11</v>
      </c>
      <c r="H4220" s="349">
        <v>40</v>
      </c>
      <c r="I4220" s="350" t="s">
        <v>12</v>
      </c>
      <c r="J4220" s="351">
        <f t="shared" si="65"/>
        <v>129</v>
      </c>
      <c r="K4220" s="351">
        <v>21.5</v>
      </c>
      <c r="L4220" s="3" t="str">
        <f>IFERROR(INDEX(dbOrdini[PREZZO
VINOLUX],MATCH(A4220,dbOrdini[CODICE
ANKER],0)),"")</f>
        <v/>
      </c>
      <c r="M4220" s="347" t="s">
        <v>10531</v>
      </c>
      <c r="N4220" s="15" t="str">
        <f>IFERROR(INDEX(dbOrdini[ORDINE],MATCH(A4220,dbOrdini[CODICE
ANKER]*(dbOrdini[CODICE
SUPPLY]="GEN24"),0)),"")</f>
        <v/>
      </c>
      <c r="O4220" s="352" t="s">
        <v>8</v>
      </c>
      <c r="P4220" s="347" t="s">
        <v>12041</v>
      </c>
    </row>
    <row r="4221" spans="1:16">
      <c r="A4221" s="347" t="s">
        <v>9366</v>
      </c>
      <c r="B4221" s="348">
        <v>28</v>
      </c>
      <c r="C4221" s="347" t="s">
        <v>28152</v>
      </c>
      <c r="D4221" s="347" t="s">
        <v>9367</v>
      </c>
      <c r="E4221" s="347">
        <v>6</v>
      </c>
      <c r="F4221" s="347">
        <v>0.7</v>
      </c>
      <c r="G4221" s="347" t="s">
        <v>11</v>
      </c>
      <c r="H4221" s="349">
        <v>40</v>
      </c>
      <c r="I4221" s="350" t="s">
        <v>12</v>
      </c>
      <c r="J4221" s="351">
        <f t="shared" si="65"/>
        <v>119.69999999999999</v>
      </c>
      <c r="K4221" s="351">
        <v>19.95</v>
      </c>
      <c r="L4221" s="3" t="str">
        <f>IFERROR(INDEX(dbOrdini[PREZZO
VINOLUX],MATCH(A4221,dbOrdini[CODICE
ANKER],0)),"")</f>
        <v/>
      </c>
      <c r="M4221" s="347" t="s">
        <v>10531</v>
      </c>
      <c r="N4221" s="15" t="str">
        <f>IFERROR(INDEX(dbOrdini[ORDINE],MATCH(A4221,dbOrdini[CODICE
ANKER]*(dbOrdini[CODICE
SUPPLY]="GEN24"),0)),"")</f>
        <v/>
      </c>
      <c r="O4221" s="352" t="s">
        <v>8</v>
      </c>
      <c r="P4221" s="347" t="s">
        <v>9368</v>
      </c>
    </row>
    <row r="4222" spans="1:16">
      <c r="A4222" s="347" t="s">
        <v>9369</v>
      </c>
      <c r="B4222" s="348">
        <v>4</v>
      </c>
      <c r="C4222" s="347" t="s">
        <v>28152</v>
      </c>
      <c r="D4222" s="347" t="s">
        <v>11157</v>
      </c>
      <c r="E4222" s="347">
        <v>6</v>
      </c>
      <c r="F4222" s="347">
        <v>0.7</v>
      </c>
      <c r="G4222" s="347" t="s">
        <v>11</v>
      </c>
      <c r="H4222" s="349">
        <v>50</v>
      </c>
      <c r="I4222" s="350" t="s">
        <v>12</v>
      </c>
      <c r="J4222" s="351">
        <f t="shared" si="65"/>
        <v>273</v>
      </c>
      <c r="K4222" s="351">
        <v>45.5</v>
      </c>
      <c r="L4222" s="3" t="str">
        <f>IFERROR(INDEX(dbOrdini[PREZZO
VINOLUX],MATCH(A4222,dbOrdini[CODICE
ANKER],0)),"")</f>
        <v/>
      </c>
      <c r="M4222" s="347" t="s">
        <v>10542</v>
      </c>
      <c r="N4222" s="15" t="str">
        <f>IFERROR(INDEX(dbOrdini[ORDINE],MATCH(A4222,dbOrdini[CODICE
ANKER]*(dbOrdini[CODICE
SUPPLY]="GEN24"),0)),"")</f>
        <v/>
      </c>
      <c r="O4222" s="352" t="s">
        <v>8</v>
      </c>
      <c r="P4222" s="347" t="s">
        <v>9370</v>
      </c>
    </row>
    <row r="4223" spans="1:16">
      <c r="A4223" s="347" t="s">
        <v>9371</v>
      </c>
      <c r="B4223" s="348">
        <v>62</v>
      </c>
      <c r="C4223" s="347" t="s">
        <v>28152</v>
      </c>
      <c r="D4223" s="347" t="s">
        <v>9372</v>
      </c>
      <c r="E4223" s="347">
        <v>6</v>
      </c>
      <c r="F4223" s="347">
        <v>0.7</v>
      </c>
      <c r="G4223" s="347" t="s">
        <v>11</v>
      </c>
      <c r="H4223" s="349">
        <v>50</v>
      </c>
      <c r="I4223" s="350" t="s">
        <v>12</v>
      </c>
      <c r="J4223" s="351">
        <f t="shared" si="65"/>
        <v>327</v>
      </c>
      <c r="K4223" s="351">
        <v>54.5</v>
      </c>
      <c r="L4223" s="3" t="str">
        <f>IFERROR(INDEX(dbOrdini[PREZZO
VINOLUX],MATCH(A4223,dbOrdini[CODICE
ANKER],0)),"")</f>
        <v/>
      </c>
      <c r="M4223" s="347" t="s">
        <v>10542</v>
      </c>
      <c r="N4223" s="15" t="str">
        <f>IFERROR(INDEX(dbOrdini[ORDINE],MATCH(A4223,dbOrdini[CODICE
ANKER]*(dbOrdini[CODICE
SUPPLY]="GEN24"),0)),"")</f>
        <v/>
      </c>
      <c r="O4223" s="352" t="s">
        <v>8</v>
      </c>
      <c r="P4223" s="347" t="s">
        <v>9373</v>
      </c>
    </row>
    <row r="4224" spans="1:16">
      <c r="A4224" s="347" t="s">
        <v>9374</v>
      </c>
      <c r="B4224" s="348">
        <v>7</v>
      </c>
      <c r="C4224" s="347" t="s">
        <v>28152</v>
      </c>
      <c r="D4224" s="347" t="s">
        <v>9375</v>
      </c>
      <c r="E4224" s="347">
        <v>6</v>
      </c>
      <c r="F4224" s="347">
        <v>0.7</v>
      </c>
      <c r="G4224" s="347" t="s">
        <v>11</v>
      </c>
      <c r="H4224" s="349">
        <v>46</v>
      </c>
      <c r="I4224" s="350" t="s">
        <v>12</v>
      </c>
      <c r="J4224" s="351">
        <f t="shared" si="65"/>
        <v>129</v>
      </c>
      <c r="K4224" s="351">
        <v>21.5</v>
      </c>
      <c r="L4224" s="3" t="str">
        <f>IFERROR(INDEX(dbOrdini[PREZZO
VINOLUX],MATCH(A4224,dbOrdini[CODICE
ANKER],0)),"")</f>
        <v/>
      </c>
      <c r="M4224" s="347" t="s">
        <v>10536</v>
      </c>
      <c r="N4224" s="15" t="str">
        <f>IFERROR(INDEX(dbOrdini[ORDINE],MATCH(A4224,dbOrdini[CODICE
ANKER]*(dbOrdini[CODICE
SUPPLY]="GEN24"),0)),"")</f>
        <v/>
      </c>
      <c r="O4224" s="352" t="s">
        <v>8</v>
      </c>
      <c r="P4224" s="347" t="s">
        <v>9376</v>
      </c>
    </row>
    <row r="4225" spans="1:16">
      <c r="A4225" s="347" t="s">
        <v>9377</v>
      </c>
      <c r="B4225" s="348">
        <v>44</v>
      </c>
      <c r="C4225" s="347" t="s">
        <v>28152</v>
      </c>
      <c r="D4225" s="347" t="s">
        <v>9378</v>
      </c>
      <c r="E4225" s="347">
        <v>6</v>
      </c>
      <c r="F4225" s="347">
        <v>0.7</v>
      </c>
      <c r="G4225" s="347" t="s">
        <v>11</v>
      </c>
      <c r="H4225" s="349">
        <v>46</v>
      </c>
      <c r="I4225" s="350" t="s">
        <v>12</v>
      </c>
      <c r="J4225" s="351">
        <f t="shared" si="65"/>
        <v>129</v>
      </c>
      <c r="K4225" s="351">
        <v>21.5</v>
      </c>
      <c r="L4225" s="3" t="str">
        <f>IFERROR(INDEX(dbOrdini[PREZZO
VINOLUX],MATCH(A4225,dbOrdini[CODICE
ANKER],0)),"")</f>
        <v/>
      </c>
      <c r="M4225" s="347" t="s">
        <v>10541</v>
      </c>
      <c r="N4225" s="15" t="str">
        <f>IFERROR(INDEX(dbOrdini[ORDINE],MATCH(A4225,dbOrdini[CODICE
ANKER]*(dbOrdini[CODICE
SUPPLY]="GEN24"),0)),"")</f>
        <v/>
      </c>
      <c r="O4225" s="352" t="s">
        <v>8</v>
      </c>
      <c r="P4225" s="347" t="s">
        <v>9379</v>
      </c>
    </row>
    <row r="4226" spans="1:16">
      <c r="A4226" s="347" t="s">
        <v>29152</v>
      </c>
      <c r="B4226" s="348">
        <v>0</v>
      </c>
      <c r="C4226" s="347" t="s">
        <v>28152</v>
      </c>
      <c r="D4226" s="347" t="s">
        <v>26471</v>
      </c>
      <c r="E4226" s="347">
        <v>6</v>
      </c>
      <c r="F4226" s="347">
        <v>0.7</v>
      </c>
      <c r="G4226" s="347" t="s">
        <v>11</v>
      </c>
      <c r="H4226" s="349">
        <v>50</v>
      </c>
      <c r="I4226" s="350" t="s">
        <v>12</v>
      </c>
      <c r="J4226" s="351">
        <f t="shared" si="65"/>
        <v>239.70000000000002</v>
      </c>
      <c r="K4226" s="351">
        <v>39.950000000000003</v>
      </c>
      <c r="L4226" s="3" t="str">
        <f>IFERROR(INDEX(dbOrdini[PREZZO
VINOLUX],MATCH(A4226,dbOrdini[CODICE
ANKER],0)),"")</f>
        <v/>
      </c>
      <c r="M4226" s="347" t="s">
        <v>10560</v>
      </c>
      <c r="N4226" s="15" t="str">
        <f>IFERROR(INDEX(dbOrdini[ORDINE],MATCH(A4226,dbOrdini[CODICE
ANKER]*(dbOrdini[CODICE
SUPPLY]="GEN24"),0)),"")</f>
        <v/>
      </c>
      <c r="O4226" s="352" t="s">
        <v>8</v>
      </c>
      <c r="P4226" s="347" t="s">
        <v>29153</v>
      </c>
    </row>
    <row r="4227" spans="1:16">
      <c r="A4227" s="347" t="s">
        <v>9380</v>
      </c>
      <c r="B4227" s="348">
        <v>0</v>
      </c>
      <c r="C4227" s="347" t="s">
        <v>28152</v>
      </c>
      <c r="D4227" s="347" t="s">
        <v>9381</v>
      </c>
      <c r="E4227" s="347">
        <v>6</v>
      </c>
      <c r="F4227" s="347">
        <v>0.7</v>
      </c>
      <c r="G4227" s="347" t="s">
        <v>11</v>
      </c>
      <c r="H4227" s="349">
        <v>46</v>
      </c>
      <c r="I4227" s="350" t="s">
        <v>12</v>
      </c>
      <c r="J4227" s="351">
        <f t="shared" si="65"/>
        <v>105</v>
      </c>
      <c r="K4227" s="351">
        <v>17.5</v>
      </c>
      <c r="L4227" s="3" t="str">
        <f>IFERROR(INDEX(dbOrdini[PREZZO
VINOLUX],MATCH(A4227,dbOrdini[CODICE
ANKER],0)),"")</f>
        <v/>
      </c>
      <c r="M4227" s="347" t="s">
        <v>10554</v>
      </c>
      <c r="N4227" s="15" t="str">
        <f>IFERROR(INDEX(dbOrdini[ORDINE],MATCH(A4227,dbOrdini[CODICE
ANKER]*(dbOrdini[CODICE
SUPPLY]="GEN24"),0)),"")</f>
        <v/>
      </c>
      <c r="O4227" s="352" t="s">
        <v>8</v>
      </c>
      <c r="P4227" s="347" t="s">
        <v>9382</v>
      </c>
    </row>
    <row r="4228" spans="1:16">
      <c r="A4228" s="347" t="s">
        <v>9383</v>
      </c>
      <c r="B4228" s="348">
        <v>154</v>
      </c>
      <c r="C4228" s="347" t="s">
        <v>28152</v>
      </c>
      <c r="D4228" s="347" t="s">
        <v>9384</v>
      </c>
      <c r="E4228" s="347">
        <v>6</v>
      </c>
      <c r="F4228" s="347">
        <v>0.7</v>
      </c>
      <c r="G4228" s="347" t="s">
        <v>11</v>
      </c>
      <c r="H4228" s="349">
        <v>46</v>
      </c>
      <c r="I4228" s="350" t="s">
        <v>12</v>
      </c>
      <c r="J4228" s="351">
        <f t="shared" si="65"/>
        <v>131.69999999999999</v>
      </c>
      <c r="K4228" s="351">
        <v>21.95</v>
      </c>
      <c r="L4228" s="3" t="str">
        <f>IFERROR(INDEX(dbOrdini[PREZZO
VINOLUX],MATCH(A4228,dbOrdini[CODICE
ANKER],0)),"")</f>
        <v/>
      </c>
      <c r="M4228" s="347" t="s">
        <v>10554</v>
      </c>
      <c r="N4228" s="15" t="str">
        <f>IFERROR(INDEX(dbOrdini[ORDINE],MATCH(A4228,dbOrdini[CODICE
ANKER]*(dbOrdini[CODICE
SUPPLY]="GEN24"),0)),"")</f>
        <v/>
      </c>
      <c r="O4228" s="352" t="s">
        <v>8</v>
      </c>
      <c r="P4228" s="347" t="s">
        <v>9385</v>
      </c>
    </row>
    <row r="4229" spans="1:16">
      <c r="A4229" s="347" t="s">
        <v>9386</v>
      </c>
      <c r="B4229" s="348">
        <v>25</v>
      </c>
      <c r="C4229" s="347" t="s">
        <v>28152</v>
      </c>
      <c r="D4229" s="347" t="s">
        <v>9387</v>
      </c>
      <c r="E4229" s="347">
        <v>6</v>
      </c>
      <c r="F4229" s="347">
        <v>0.7</v>
      </c>
      <c r="G4229" s="347" t="s">
        <v>11</v>
      </c>
      <c r="H4229" s="349">
        <v>46</v>
      </c>
      <c r="I4229" s="350" t="s">
        <v>12</v>
      </c>
      <c r="J4229" s="351">
        <f t="shared" si="65"/>
        <v>131.39999999999998</v>
      </c>
      <c r="K4229" s="351">
        <v>21.9</v>
      </c>
      <c r="L4229" s="3" t="str">
        <f>IFERROR(INDEX(dbOrdini[PREZZO
VINOLUX],MATCH(A4229,dbOrdini[CODICE
ANKER],0)),"")</f>
        <v/>
      </c>
      <c r="M4229" s="347" t="s">
        <v>10560</v>
      </c>
      <c r="N4229" s="15" t="str">
        <f>IFERROR(INDEX(dbOrdini[ORDINE],MATCH(A4229,dbOrdini[CODICE
ANKER]*(dbOrdini[CODICE
SUPPLY]="GEN24"),0)),"")</f>
        <v/>
      </c>
      <c r="O4229" s="352" t="s">
        <v>8</v>
      </c>
      <c r="P4229" s="347" t="s">
        <v>9388</v>
      </c>
    </row>
    <row r="4230" spans="1:16">
      <c r="A4230" s="347" t="s">
        <v>9389</v>
      </c>
      <c r="B4230" s="348">
        <v>240</v>
      </c>
      <c r="C4230" s="347" t="s">
        <v>28152</v>
      </c>
      <c r="D4230" s="347" t="s">
        <v>9390</v>
      </c>
      <c r="E4230" s="347">
        <v>6</v>
      </c>
      <c r="F4230" s="347">
        <v>0.7</v>
      </c>
      <c r="G4230" s="347" t="s">
        <v>11</v>
      </c>
      <c r="H4230" s="349">
        <v>46</v>
      </c>
      <c r="I4230" s="350" t="s">
        <v>12</v>
      </c>
      <c r="J4230" s="351">
        <f t="shared" si="65"/>
        <v>73.5</v>
      </c>
      <c r="K4230" s="351">
        <v>12.25</v>
      </c>
      <c r="L4230" s="3" t="str">
        <f>IFERROR(INDEX(dbOrdini[PREZZO
VINOLUX],MATCH(A4230,dbOrdini[CODICE
ANKER],0)),"")</f>
        <v/>
      </c>
      <c r="M4230" s="347" t="s">
        <v>10554</v>
      </c>
      <c r="N4230" s="15" t="str">
        <f>IFERROR(INDEX(dbOrdini[ORDINE],MATCH(A4230,dbOrdini[CODICE
ANKER]*(dbOrdini[CODICE
SUPPLY]="GEN24"),0)),"")</f>
        <v/>
      </c>
      <c r="O4230" s="352" t="s">
        <v>8</v>
      </c>
      <c r="P4230" s="347" t="s">
        <v>9391</v>
      </c>
    </row>
    <row r="4231" spans="1:16">
      <c r="A4231" s="347" t="s">
        <v>29154</v>
      </c>
      <c r="B4231" s="348">
        <v>110</v>
      </c>
      <c r="C4231" s="347" t="s">
        <v>28152</v>
      </c>
      <c r="D4231" s="347" t="s">
        <v>26508</v>
      </c>
      <c r="E4231" s="347">
        <v>6</v>
      </c>
      <c r="F4231" s="347">
        <v>0.7</v>
      </c>
      <c r="G4231" s="347" t="s">
        <v>11</v>
      </c>
      <c r="H4231" s="349">
        <v>46</v>
      </c>
      <c r="I4231" s="350" t="s">
        <v>12</v>
      </c>
      <c r="J4231" s="351">
        <f t="shared" si="65"/>
        <v>75</v>
      </c>
      <c r="K4231" s="351">
        <v>12.5</v>
      </c>
      <c r="L4231" s="3" t="str">
        <f>IFERROR(INDEX(dbOrdini[PREZZO
VINOLUX],MATCH(A4231,dbOrdini[CODICE
ANKER],0)),"")</f>
        <v/>
      </c>
      <c r="M4231" s="347" t="s">
        <v>10554</v>
      </c>
      <c r="N4231" s="15" t="str">
        <f>IFERROR(INDEX(dbOrdini[ORDINE],MATCH(A4231,dbOrdini[CODICE
ANKER]*(dbOrdini[CODICE
SUPPLY]="GEN24"),0)),"")</f>
        <v/>
      </c>
      <c r="O4231" s="352" t="s">
        <v>8</v>
      </c>
      <c r="P4231" s="347" t="s">
        <v>9391</v>
      </c>
    </row>
    <row r="4232" spans="1:16">
      <c r="A4232" s="347" t="s">
        <v>9392</v>
      </c>
      <c r="B4232" s="348">
        <v>2</v>
      </c>
      <c r="C4232" s="347" t="s">
        <v>28152</v>
      </c>
      <c r="D4232" s="347" t="s">
        <v>9393</v>
      </c>
      <c r="E4232" s="347">
        <v>6</v>
      </c>
      <c r="F4232" s="347">
        <v>0.7</v>
      </c>
      <c r="G4232" s="347" t="s">
        <v>11</v>
      </c>
      <c r="H4232" s="349">
        <v>46</v>
      </c>
      <c r="I4232" s="350" t="s">
        <v>12</v>
      </c>
      <c r="J4232" s="351">
        <f t="shared" si="65"/>
        <v>129</v>
      </c>
      <c r="K4232" s="351">
        <v>21.5</v>
      </c>
      <c r="L4232" s="3" t="str">
        <f>IFERROR(INDEX(dbOrdini[PREZZO
VINOLUX],MATCH(A4232,dbOrdini[CODICE
ANKER],0)),"")</f>
        <v/>
      </c>
      <c r="M4232" s="347" t="s">
        <v>10541</v>
      </c>
      <c r="N4232" s="15" t="str">
        <f>IFERROR(INDEX(dbOrdini[ORDINE],MATCH(A4232,dbOrdini[CODICE
ANKER]*(dbOrdini[CODICE
SUPPLY]="GEN24"),0)),"")</f>
        <v/>
      </c>
      <c r="O4232" s="352" t="s">
        <v>8</v>
      </c>
      <c r="P4232" s="347" t="s">
        <v>9394</v>
      </c>
    </row>
    <row r="4233" spans="1:16">
      <c r="A4233" s="347" t="s">
        <v>9395</v>
      </c>
      <c r="B4233" s="348">
        <v>25</v>
      </c>
      <c r="C4233" s="347" t="s">
        <v>28152</v>
      </c>
      <c r="D4233" s="347" t="s">
        <v>9396</v>
      </c>
      <c r="E4233" s="347">
        <v>6</v>
      </c>
      <c r="F4233" s="347">
        <v>0.7</v>
      </c>
      <c r="G4233" s="347" t="s">
        <v>11</v>
      </c>
      <c r="H4233" s="349">
        <v>46</v>
      </c>
      <c r="I4233" s="350" t="s">
        <v>12</v>
      </c>
      <c r="J4233" s="351">
        <f t="shared" si="65"/>
        <v>108.89999999999999</v>
      </c>
      <c r="K4233" s="351">
        <v>18.149999999999999</v>
      </c>
      <c r="L4233" s="3" t="str">
        <f>IFERROR(INDEX(dbOrdini[PREZZO
VINOLUX],MATCH(A4233,dbOrdini[CODICE
ANKER],0)),"")</f>
        <v/>
      </c>
      <c r="M4233" s="347" t="s">
        <v>10554</v>
      </c>
      <c r="N4233" s="15" t="str">
        <f>IFERROR(INDEX(dbOrdini[ORDINE],MATCH(A4233,dbOrdini[CODICE
ANKER]*(dbOrdini[CODICE
SUPPLY]="GEN24"),0)),"")</f>
        <v/>
      </c>
      <c r="O4233" s="352" t="s">
        <v>8</v>
      </c>
      <c r="P4233" s="347" t="s">
        <v>9397</v>
      </c>
    </row>
    <row r="4234" spans="1:16">
      <c r="A4234" s="347" t="s">
        <v>9398</v>
      </c>
      <c r="B4234" s="348">
        <v>190</v>
      </c>
      <c r="C4234" s="347" t="s">
        <v>28170</v>
      </c>
      <c r="D4234" s="347" t="s">
        <v>9399</v>
      </c>
      <c r="E4234" s="347">
        <v>6</v>
      </c>
      <c r="F4234" s="347">
        <v>0.15</v>
      </c>
      <c r="G4234" s="347" t="s">
        <v>11</v>
      </c>
      <c r="H4234" s="349">
        <v>46</v>
      </c>
      <c r="I4234" s="350" t="s">
        <v>12</v>
      </c>
      <c r="J4234" s="351">
        <f t="shared" si="65"/>
        <v>65.699999999999989</v>
      </c>
      <c r="K4234" s="351">
        <v>10.95</v>
      </c>
      <c r="L4234" s="3" t="str">
        <f>IFERROR(INDEX(dbOrdini[PREZZO
VINOLUX],MATCH(A4234,dbOrdini[CODICE
ANKER],0)),"")</f>
        <v/>
      </c>
      <c r="M4234" s="347" t="s">
        <v>10538</v>
      </c>
      <c r="N4234" s="15" t="str">
        <f>IFERROR(INDEX(dbOrdini[ORDINE],MATCH(A4234,dbOrdini[CODICE
ANKER]*(dbOrdini[CODICE
SUPPLY]="GEN24"),0)),"")</f>
        <v/>
      </c>
      <c r="O4234" s="352" t="s">
        <v>8</v>
      </c>
      <c r="P4234" s="347" t="s">
        <v>9400</v>
      </c>
    </row>
    <row r="4235" spans="1:16">
      <c r="A4235" s="347" t="s">
        <v>9401</v>
      </c>
      <c r="B4235" s="348">
        <v>13</v>
      </c>
      <c r="C4235" s="347" t="s">
        <v>28152</v>
      </c>
      <c r="D4235" s="347" t="s">
        <v>9402</v>
      </c>
      <c r="E4235" s="347">
        <v>6</v>
      </c>
      <c r="F4235" s="347">
        <v>0.7</v>
      </c>
      <c r="G4235" s="347" t="s">
        <v>11</v>
      </c>
      <c r="H4235" s="349">
        <v>17</v>
      </c>
      <c r="I4235" s="350" t="s">
        <v>12</v>
      </c>
      <c r="J4235" s="351">
        <f t="shared" si="65"/>
        <v>29.700000000000003</v>
      </c>
      <c r="K4235" s="351">
        <v>4.95</v>
      </c>
      <c r="L4235" s="3" t="str">
        <f>IFERROR(INDEX(dbOrdini[PREZZO
VINOLUX],MATCH(A4235,dbOrdini[CODICE
ANKER],0)),"")</f>
        <v/>
      </c>
      <c r="M4235" s="347" t="s">
        <v>10545</v>
      </c>
      <c r="N4235" s="15" t="str">
        <f>IFERROR(INDEX(dbOrdini[ORDINE],MATCH(A4235,dbOrdini[CODICE
ANKER]*(dbOrdini[CODICE
SUPPLY]="GEN24"),0)),"")</f>
        <v/>
      </c>
      <c r="O4235" s="352" t="s">
        <v>8</v>
      </c>
      <c r="P4235" s="347" t="s">
        <v>9403</v>
      </c>
    </row>
    <row r="4236" spans="1:16">
      <c r="A4236" s="347" t="s">
        <v>9406</v>
      </c>
      <c r="B4236" s="348">
        <v>0</v>
      </c>
      <c r="C4236" s="347" t="s">
        <v>28152</v>
      </c>
      <c r="D4236" s="347" t="s">
        <v>9404</v>
      </c>
      <c r="E4236" s="347">
        <v>12</v>
      </c>
      <c r="F4236" s="347">
        <v>0.7</v>
      </c>
      <c r="G4236" s="347" t="s">
        <v>11</v>
      </c>
      <c r="H4236" s="349">
        <v>40</v>
      </c>
      <c r="I4236" s="350" t="s">
        <v>12</v>
      </c>
      <c r="J4236" s="351">
        <f t="shared" si="65"/>
        <v>123</v>
      </c>
      <c r="K4236" s="351">
        <v>10.25</v>
      </c>
      <c r="L4236" s="3" t="str">
        <f>IFERROR(INDEX(dbOrdini[PREZZO
VINOLUX],MATCH(A4236,dbOrdini[CODICE
ANKER],0)),"")</f>
        <v/>
      </c>
      <c r="M4236" s="347" t="s">
        <v>10541</v>
      </c>
      <c r="N4236" s="15" t="str">
        <f>IFERROR(INDEX(dbOrdini[ORDINE],MATCH(A4236,dbOrdini[CODICE
ANKER]*(dbOrdini[CODICE
SUPPLY]="GEN24"),0)),"")</f>
        <v/>
      </c>
      <c r="O4236" s="352" t="s">
        <v>8</v>
      </c>
      <c r="P4236" s="347" t="s">
        <v>9405</v>
      </c>
    </row>
    <row r="4237" spans="1:16">
      <c r="A4237" s="347" t="s">
        <v>29155</v>
      </c>
      <c r="B4237" s="348">
        <v>0</v>
      </c>
      <c r="C4237" s="347" t="s">
        <v>28152</v>
      </c>
      <c r="D4237" s="347" t="s">
        <v>29156</v>
      </c>
      <c r="E4237" s="347">
        <v>6</v>
      </c>
      <c r="F4237" s="347">
        <v>0.7</v>
      </c>
      <c r="G4237" s="347" t="s">
        <v>11</v>
      </c>
      <c r="H4237" s="349">
        <v>40</v>
      </c>
      <c r="I4237" s="350" t="s">
        <v>12</v>
      </c>
      <c r="J4237" s="351">
        <f t="shared" ref="J4237:J4300" si="66">E4237*K4237</f>
        <v>63</v>
      </c>
      <c r="K4237" s="351">
        <v>10.5</v>
      </c>
      <c r="L4237" s="3" t="str">
        <f>IFERROR(INDEX(dbOrdini[PREZZO
VINOLUX],MATCH(A4237,dbOrdini[CODICE
ANKER],0)),"")</f>
        <v/>
      </c>
      <c r="M4237" s="347" t="s">
        <v>10541</v>
      </c>
      <c r="N4237" s="15" t="str">
        <f>IFERROR(INDEX(dbOrdini[ORDINE],MATCH(A4237,dbOrdini[CODICE
ANKER]*(dbOrdini[CODICE
SUPPLY]="GEN24"),0)),"")</f>
        <v/>
      </c>
      <c r="O4237" s="352" t="s">
        <v>8</v>
      </c>
      <c r="P4237" s="347" t="s">
        <v>9405</v>
      </c>
    </row>
    <row r="4238" spans="1:16">
      <c r="A4238" s="347" t="s">
        <v>9407</v>
      </c>
      <c r="B4238" s="348">
        <v>0</v>
      </c>
      <c r="C4238" s="347" t="s">
        <v>28152</v>
      </c>
      <c r="D4238" s="347" t="s">
        <v>9408</v>
      </c>
      <c r="E4238" s="347">
        <v>6</v>
      </c>
      <c r="F4238" s="347">
        <v>0.7</v>
      </c>
      <c r="G4238" s="347" t="s">
        <v>11</v>
      </c>
      <c r="H4238" s="349">
        <v>37.5</v>
      </c>
      <c r="I4238" s="350" t="s">
        <v>12</v>
      </c>
      <c r="J4238" s="351">
        <f t="shared" si="66"/>
        <v>55.5</v>
      </c>
      <c r="K4238" s="351">
        <v>9.25</v>
      </c>
      <c r="L4238" s="3" t="str">
        <f>IFERROR(INDEX(dbOrdini[PREZZO
VINOLUX],MATCH(A4238,dbOrdini[CODICE
ANKER],0)),"")</f>
        <v/>
      </c>
      <c r="M4238" s="347" t="s">
        <v>10537</v>
      </c>
      <c r="N4238" s="15" t="str">
        <f>IFERROR(INDEX(dbOrdini[ORDINE],MATCH(A4238,dbOrdini[CODICE
ANKER]*(dbOrdini[CODICE
SUPPLY]="GEN24"),0)),"")</f>
        <v/>
      </c>
      <c r="O4238" s="352" t="s">
        <v>8</v>
      </c>
      <c r="P4238" s="347" t="s">
        <v>9409</v>
      </c>
    </row>
    <row r="4239" spans="1:16">
      <c r="A4239" s="347" t="s">
        <v>10942</v>
      </c>
      <c r="B4239" s="348">
        <v>13</v>
      </c>
      <c r="C4239" s="347" t="s">
        <v>28152</v>
      </c>
      <c r="D4239" s="347" t="s">
        <v>10943</v>
      </c>
      <c r="E4239" s="347">
        <v>12</v>
      </c>
      <c r="F4239" s="347">
        <v>0.7</v>
      </c>
      <c r="G4239" s="347" t="s">
        <v>11</v>
      </c>
      <c r="H4239" s="349">
        <v>43</v>
      </c>
      <c r="I4239" s="350" t="s">
        <v>12</v>
      </c>
      <c r="J4239" s="351">
        <f t="shared" si="66"/>
        <v>174</v>
      </c>
      <c r="K4239" s="351">
        <v>14.5</v>
      </c>
      <c r="L4239" s="3" t="str">
        <f>IFERROR(INDEX(dbOrdini[PREZZO
VINOLUX],MATCH(A4239,dbOrdini[CODICE
ANKER],0)),"")</f>
        <v/>
      </c>
      <c r="M4239" s="347" t="s">
        <v>10541</v>
      </c>
      <c r="N4239" s="15" t="str">
        <f>IFERROR(INDEX(dbOrdini[ORDINE],MATCH(A4239,dbOrdini[CODICE
ANKER]*(dbOrdini[CODICE
SUPPLY]="GEN24"),0)),"")</f>
        <v/>
      </c>
      <c r="O4239" s="352" t="s">
        <v>8</v>
      </c>
      <c r="P4239" s="347" t="s">
        <v>9412</v>
      </c>
    </row>
    <row r="4240" spans="1:16">
      <c r="A4240" s="347" t="s">
        <v>9410</v>
      </c>
      <c r="B4240" s="348">
        <v>1</v>
      </c>
      <c r="C4240" s="347" t="s">
        <v>28152</v>
      </c>
      <c r="D4240" s="347" t="s">
        <v>9411</v>
      </c>
      <c r="E4240" s="347">
        <v>6</v>
      </c>
      <c r="F4240" s="347">
        <v>0.7</v>
      </c>
      <c r="G4240" s="347" t="s">
        <v>11</v>
      </c>
      <c r="H4240" s="349">
        <v>43</v>
      </c>
      <c r="I4240" s="350" t="s">
        <v>12</v>
      </c>
      <c r="J4240" s="351">
        <f t="shared" si="66"/>
        <v>87</v>
      </c>
      <c r="K4240" s="351">
        <v>14.5</v>
      </c>
      <c r="L4240" s="3" t="str">
        <f>IFERROR(INDEX(dbOrdini[PREZZO
VINOLUX],MATCH(A4240,dbOrdini[CODICE
ANKER],0)),"")</f>
        <v/>
      </c>
      <c r="M4240" s="347" t="s">
        <v>10536</v>
      </c>
      <c r="N4240" s="15" t="str">
        <f>IFERROR(INDEX(dbOrdini[ORDINE],MATCH(A4240,dbOrdini[CODICE
ANKER]*(dbOrdini[CODICE
SUPPLY]="GEN24"),0)),"")</f>
        <v/>
      </c>
      <c r="O4240" s="352" t="s">
        <v>8</v>
      </c>
      <c r="P4240" s="347" t="s">
        <v>9412</v>
      </c>
    </row>
    <row r="4241" spans="1:16">
      <c r="A4241" s="347" t="s">
        <v>9413</v>
      </c>
      <c r="B4241" s="348">
        <v>178</v>
      </c>
      <c r="C4241" s="347" t="s">
        <v>28152</v>
      </c>
      <c r="D4241" s="347" t="s">
        <v>9414</v>
      </c>
      <c r="E4241" s="347">
        <v>6</v>
      </c>
      <c r="F4241" s="347">
        <v>0.75</v>
      </c>
      <c r="G4241" s="347" t="s">
        <v>11</v>
      </c>
      <c r="H4241" s="349">
        <v>13</v>
      </c>
      <c r="I4241" s="350" t="s">
        <v>12</v>
      </c>
      <c r="J4241" s="351">
        <f t="shared" si="66"/>
        <v>25.799999999999997</v>
      </c>
      <c r="K4241" s="351">
        <v>4.3</v>
      </c>
      <c r="L4241" s="3" t="str">
        <f>IFERROR(INDEX(dbOrdini[PREZZO
VINOLUX],MATCH(A4241,dbOrdini[CODICE
ANKER],0)),"")</f>
        <v/>
      </c>
      <c r="M4241" s="347" t="s">
        <v>28210</v>
      </c>
      <c r="N4241" s="15" t="str">
        <f>IFERROR(INDEX(dbOrdini[ORDINE],MATCH(A4241,dbOrdini[CODICE
ANKER]*(dbOrdini[CODICE
SUPPLY]="GEN24"),0)),"")</f>
        <v/>
      </c>
      <c r="O4241" s="352" t="s">
        <v>8</v>
      </c>
      <c r="P4241" s="347" t="s">
        <v>9415</v>
      </c>
    </row>
    <row r="4242" spans="1:16">
      <c r="A4242" s="347" t="s">
        <v>9416</v>
      </c>
      <c r="B4242" s="348">
        <v>7</v>
      </c>
      <c r="C4242" s="347" t="s">
        <v>28152</v>
      </c>
      <c r="D4242" s="347" t="s">
        <v>9417</v>
      </c>
      <c r="E4242" s="347">
        <v>6</v>
      </c>
      <c r="F4242" s="347">
        <v>0.75</v>
      </c>
      <c r="G4242" s="347" t="s">
        <v>11</v>
      </c>
      <c r="H4242" s="349">
        <v>13.5</v>
      </c>
      <c r="I4242" s="350" t="s">
        <v>12</v>
      </c>
      <c r="J4242" s="351">
        <f t="shared" si="66"/>
        <v>39</v>
      </c>
      <c r="K4242" s="351">
        <v>6.5</v>
      </c>
      <c r="L4242" s="3" t="str">
        <f>IFERROR(INDEX(dbOrdini[PREZZO
VINOLUX],MATCH(A4242,dbOrdini[CODICE
ANKER],0)),"")</f>
        <v/>
      </c>
      <c r="M4242" s="347" t="s">
        <v>28211</v>
      </c>
      <c r="N4242" s="15" t="str">
        <f>IFERROR(INDEX(dbOrdini[ORDINE],MATCH(A4242,dbOrdini[CODICE
ANKER]*(dbOrdini[CODICE
SUPPLY]="GEN24"),0)),"")</f>
        <v/>
      </c>
      <c r="O4242" s="352" t="s">
        <v>8</v>
      </c>
      <c r="P4242" s="347" t="s">
        <v>29157</v>
      </c>
    </row>
    <row r="4243" spans="1:16">
      <c r="A4243" s="347" t="s">
        <v>9418</v>
      </c>
      <c r="B4243" s="348">
        <v>0</v>
      </c>
      <c r="C4243" s="347" t="s">
        <v>28152</v>
      </c>
      <c r="D4243" s="347" t="s">
        <v>9419</v>
      </c>
      <c r="E4243" s="347">
        <v>6</v>
      </c>
      <c r="F4243" s="347">
        <v>0.75</v>
      </c>
      <c r="G4243" s="347" t="s">
        <v>11</v>
      </c>
      <c r="H4243" s="349">
        <v>13</v>
      </c>
      <c r="I4243" s="350" t="s">
        <v>12</v>
      </c>
      <c r="J4243" s="351">
        <f t="shared" si="66"/>
        <v>36.900000000000006</v>
      </c>
      <c r="K4243" s="351">
        <v>6.15</v>
      </c>
      <c r="L4243" s="3" t="str">
        <f>IFERROR(INDEX(dbOrdini[PREZZO
VINOLUX],MATCH(A4243,dbOrdini[CODICE
ANKER],0)),"")</f>
        <v/>
      </c>
      <c r="M4243" s="347" t="s">
        <v>28210</v>
      </c>
      <c r="N4243" s="15" t="str">
        <f>IFERROR(INDEX(dbOrdini[ORDINE],MATCH(A4243,dbOrdini[CODICE
ANKER]*(dbOrdini[CODICE
SUPPLY]="GEN24"),0)),"")</f>
        <v/>
      </c>
      <c r="O4243" s="352" t="s">
        <v>8</v>
      </c>
      <c r="P4243" s="347" t="s">
        <v>29158</v>
      </c>
    </row>
    <row r="4244" spans="1:16">
      <c r="A4244" s="347" t="s">
        <v>9421</v>
      </c>
      <c r="B4244" s="348">
        <v>23</v>
      </c>
      <c r="C4244" s="347" t="s">
        <v>28152</v>
      </c>
      <c r="D4244" s="347" t="s">
        <v>9422</v>
      </c>
      <c r="E4244" s="347">
        <v>6</v>
      </c>
      <c r="F4244" s="347">
        <v>0.75</v>
      </c>
      <c r="G4244" s="347" t="s">
        <v>11</v>
      </c>
      <c r="H4244" s="349">
        <v>13</v>
      </c>
      <c r="I4244" s="350" t="s">
        <v>12</v>
      </c>
      <c r="J4244" s="351">
        <f t="shared" si="66"/>
        <v>41.099999999999994</v>
      </c>
      <c r="K4244" s="351">
        <v>6.85</v>
      </c>
      <c r="L4244" s="3" t="str">
        <f>IFERROR(INDEX(dbOrdini[PREZZO
VINOLUX],MATCH(A4244,dbOrdini[CODICE
ANKER],0)),"")</f>
        <v/>
      </c>
      <c r="M4244" s="347" t="s">
        <v>28210</v>
      </c>
      <c r="N4244" s="15" t="str">
        <f>IFERROR(INDEX(dbOrdini[ORDINE],MATCH(A4244,dbOrdini[CODICE
ANKER]*(dbOrdini[CODICE
SUPPLY]="GEN24"),0)),"")</f>
        <v/>
      </c>
      <c r="O4244" s="352" t="s">
        <v>8</v>
      </c>
      <c r="P4244" s="347" t="s">
        <v>9420</v>
      </c>
    </row>
    <row r="4245" spans="1:16">
      <c r="A4245" s="347" t="s">
        <v>9424</v>
      </c>
      <c r="B4245" s="348">
        <v>60</v>
      </c>
      <c r="C4245" s="347" t="s">
        <v>28152</v>
      </c>
      <c r="D4245" s="347" t="s">
        <v>9425</v>
      </c>
      <c r="E4245" s="347">
        <v>6</v>
      </c>
      <c r="F4245" s="347">
        <v>0.75</v>
      </c>
      <c r="G4245" s="347" t="s">
        <v>11</v>
      </c>
      <c r="H4245" s="349">
        <v>13.5</v>
      </c>
      <c r="I4245" s="350" t="s">
        <v>12</v>
      </c>
      <c r="J4245" s="351">
        <f t="shared" si="66"/>
        <v>47.7</v>
      </c>
      <c r="K4245" s="351">
        <v>7.95</v>
      </c>
      <c r="L4245" s="3" t="str">
        <f>IFERROR(INDEX(dbOrdini[PREZZO
VINOLUX],MATCH(A4245,dbOrdini[CODICE
ANKER],0)),"")</f>
        <v/>
      </c>
      <c r="M4245" s="347" t="s">
        <v>28210</v>
      </c>
      <c r="N4245" s="15" t="str">
        <f>IFERROR(INDEX(dbOrdini[ORDINE],MATCH(A4245,dbOrdini[CODICE
ANKER]*(dbOrdini[CODICE
SUPPLY]="GEN24"),0)),"")</f>
        <v/>
      </c>
      <c r="O4245" s="352" t="s">
        <v>8</v>
      </c>
      <c r="P4245" s="347" t="s">
        <v>9423</v>
      </c>
    </row>
    <row r="4246" spans="1:16">
      <c r="A4246" s="347" t="s">
        <v>9426</v>
      </c>
      <c r="B4246" s="348">
        <v>12</v>
      </c>
      <c r="C4246" s="347" t="s">
        <v>28152</v>
      </c>
      <c r="D4246" s="347" t="s">
        <v>9427</v>
      </c>
      <c r="E4246" s="347">
        <v>6</v>
      </c>
      <c r="F4246" s="347">
        <v>0.75</v>
      </c>
      <c r="G4246" s="347" t="s">
        <v>11</v>
      </c>
      <c r="H4246" s="349">
        <v>14.5</v>
      </c>
      <c r="I4246" s="350" t="s">
        <v>12</v>
      </c>
      <c r="J4246" s="351">
        <f t="shared" si="66"/>
        <v>64.800000000000011</v>
      </c>
      <c r="K4246" s="351">
        <v>10.8</v>
      </c>
      <c r="L4246" s="3" t="str">
        <f>IFERROR(INDEX(dbOrdini[PREZZO
VINOLUX],MATCH(A4246,dbOrdini[CODICE
ANKER],0)),"")</f>
        <v/>
      </c>
      <c r="M4246" s="347" t="s">
        <v>28210</v>
      </c>
      <c r="N4246" s="15" t="str">
        <f>IFERROR(INDEX(dbOrdini[ORDINE],MATCH(A4246,dbOrdini[CODICE
ANKER]*(dbOrdini[CODICE
SUPPLY]="GEN24"),0)),"")</f>
        <v/>
      </c>
      <c r="O4246" s="352" t="s">
        <v>8</v>
      </c>
      <c r="P4246" s="347" t="s">
        <v>9428</v>
      </c>
    </row>
    <row r="4247" spans="1:16">
      <c r="A4247" s="347" t="s">
        <v>12042</v>
      </c>
      <c r="B4247" s="348">
        <v>12</v>
      </c>
      <c r="C4247" s="347" t="s">
        <v>28152</v>
      </c>
      <c r="D4247" s="347" t="s">
        <v>12043</v>
      </c>
      <c r="E4247" s="347">
        <v>6</v>
      </c>
      <c r="F4247" s="347">
        <v>0.75</v>
      </c>
      <c r="G4247" s="347" t="s">
        <v>11</v>
      </c>
      <c r="H4247" s="349">
        <v>14.5</v>
      </c>
      <c r="I4247" s="350" t="s">
        <v>12</v>
      </c>
      <c r="J4247" s="351">
        <f t="shared" si="66"/>
        <v>61.800000000000004</v>
      </c>
      <c r="K4247" s="351">
        <v>10.3</v>
      </c>
      <c r="L4247" s="3" t="str">
        <f>IFERROR(INDEX(dbOrdini[PREZZO
VINOLUX],MATCH(A4247,dbOrdini[CODICE
ANKER],0)),"")</f>
        <v/>
      </c>
      <c r="M4247" s="347" t="s">
        <v>28210</v>
      </c>
      <c r="N4247" s="15" t="str">
        <f>IFERROR(INDEX(dbOrdini[ORDINE],MATCH(A4247,dbOrdini[CODICE
ANKER]*(dbOrdini[CODICE
SUPPLY]="GEN24"),0)),"")</f>
        <v/>
      </c>
      <c r="O4247" s="352" t="s">
        <v>8</v>
      </c>
      <c r="P4247" s="347" t="s">
        <v>9428</v>
      </c>
    </row>
    <row r="4248" spans="1:16">
      <c r="A4248" s="347" t="s">
        <v>9429</v>
      </c>
      <c r="B4248" s="348">
        <v>19</v>
      </c>
      <c r="C4248" s="347" t="s">
        <v>28152</v>
      </c>
      <c r="D4248" s="347" t="s">
        <v>9430</v>
      </c>
      <c r="E4248" s="347">
        <v>6</v>
      </c>
      <c r="F4248" s="347">
        <v>0.75</v>
      </c>
      <c r="G4248" s="347" t="s">
        <v>11</v>
      </c>
      <c r="H4248" s="349">
        <v>13.5</v>
      </c>
      <c r="I4248" s="350" t="s">
        <v>12</v>
      </c>
      <c r="J4248" s="351">
        <f t="shared" si="66"/>
        <v>45.900000000000006</v>
      </c>
      <c r="K4248" s="351">
        <v>7.65</v>
      </c>
      <c r="L4248" s="3" t="str">
        <f>IFERROR(INDEX(dbOrdini[PREZZO
VINOLUX],MATCH(A4248,dbOrdini[CODICE
ANKER],0)),"")</f>
        <v/>
      </c>
      <c r="M4248" s="347" t="s">
        <v>28210</v>
      </c>
      <c r="N4248" s="15" t="str">
        <f>IFERROR(INDEX(dbOrdini[ORDINE],MATCH(A4248,dbOrdini[CODICE
ANKER]*(dbOrdini[CODICE
SUPPLY]="GEN24"),0)),"")</f>
        <v/>
      </c>
      <c r="O4248" s="352" t="s">
        <v>8</v>
      </c>
      <c r="P4248" s="347" t="s">
        <v>9431</v>
      </c>
    </row>
    <row r="4249" spans="1:16">
      <c r="A4249" s="347" t="s">
        <v>9432</v>
      </c>
      <c r="B4249" s="348">
        <v>3</v>
      </c>
      <c r="C4249" s="347" t="s">
        <v>28152</v>
      </c>
      <c r="D4249" s="347" t="s">
        <v>9433</v>
      </c>
      <c r="E4249" s="347">
        <v>6</v>
      </c>
      <c r="F4249" s="347">
        <v>0.75</v>
      </c>
      <c r="G4249" s="347" t="s">
        <v>11</v>
      </c>
      <c r="H4249" s="349">
        <v>14</v>
      </c>
      <c r="I4249" s="350" t="s">
        <v>12</v>
      </c>
      <c r="J4249" s="351">
        <f t="shared" si="66"/>
        <v>66.599999999999994</v>
      </c>
      <c r="K4249" s="351">
        <v>11.1</v>
      </c>
      <c r="L4249" s="3" t="str">
        <f>IFERROR(INDEX(dbOrdini[PREZZO
VINOLUX],MATCH(A4249,dbOrdini[CODICE
ANKER],0)),"")</f>
        <v/>
      </c>
      <c r="M4249" s="347" t="s">
        <v>28211</v>
      </c>
      <c r="N4249" s="15" t="str">
        <f>IFERROR(INDEX(dbOrdini[ORDINE],MATCH(A4249,dbOrdini[CODICE
ANKER]*(dbOrdini[CODICE
SUPPLY]="GEN24"),0)),"")</f>
        <v/>
      </c>
      <c r="O4249" s="352" t="s">
        <v>8</v>
      </c>
      <c r="P4249" s="347" t="s">
        <v>476</v>
      </c>
    </row>
    <row r="4250" spans="1:16">
      <c r="A4250" s="347" t="s">
        <v>12044</v>
      </c>
      <c r="B4250" s="348">
        <v>72</v>
      </c>
      <c r="C4250" s="347" t="s">
        <v>28152</v>
      </c>
      <c r="D4250" s="347" t="s">
        <v>12045</v>
      </c>
      <c r="E4250" s="347">
        <v>6</v>
      </c>
      <c r="F4250" s="347">
        <v>0.75</v>
      </c>
      <c r="G4250" s="347" t="s">
        <v>11</v>
      </c>
      <c r="H4250" s="349">
        <v>14</v>
      </c>
      <c r="I4250" s="350" t="s">
        <v>12</v>
      </c>
      <c r="J4250" s="351">
        <f t="shared" si="66"/>
        <v>71.400000000000006</v>
      </c>
      <c r="K4250" s="351">
        <v>11.9</v>
      </c>
      <c r="L4250" s="3" t="str">
        <f>IFERROR(INDEX(dbOrdini[PREZZO
VINOLUX],MATCH(A4250,dbOrdini[CODICE
ANKER],0)),"")</f>
        <v/>
      </c>
      <c r="M4250" s="347" t="s">
        <v>28211</v>
      </c>
      <c r="N4250" s="15" t="str">
        <f>IFERROR(INDEX(dbOrdini[ORDINE],MATCH(A4250,dbOrdini[CODICE
ANKER]*(dbOrdini[CODICE
SUPPLY]="GEN24"),0)),"")</f>
        <v/>
      </c>
      <c r="O4250" s="352" t="s">
        <v>8</v>
      </c>
      <c r="P4250" s="347" t="s">
        <v>12046</v>
      </c>
    </row>
    <row r="4251" spans="1:16">
      <c r="A4251" s="347" t="s">
        <v>9434</v>
      </c>
      <c r="B4251" s="348">
        <v>0</v>
      </c>
      <c r="C4251" s="347" t="s">
        <v>28152</v>
      </c>
      <c r="D4251" s="347" t="s">
        <v>9435</v>
      </c>
      <c r="E4251" s="347">
        <v>6</v>
      </c>
      <c r="F4251" s="347">
        <v>0.7</v>
      </c>
      <c r="G4251" s="347" t="s">
        <v>11</v>
      </c>
      <c r="H4251" s="349">
        <v>15</v>
      </c>
      <c r="I4251" s="350" t="s">
        <v>12</v>
      </c>
      <c r="J4251" s="351">
        <f t="shared" si="66"/>
        <v>61.199999999999996</v>
      </c>
      <c r="K4251" s="351">
        <v>10.199999999999999</v>
      </c>
      <c r="L4251" s="3" t="str">
        <f>IFERROR(INDEX(dbOrdini[PREZZO
VINOLUX],MATCH(A4251,dbOrdini[CODICE
ANKER],0)),"")</f>
        <v/>
      </c>
      <c r="M4251" s="347" t="s">
        <v>10539</v>
      </c>
      <c r="N4251" s="15" t="str">
        <f>IFERROR(INDEX(dbOrdini[ORDINE],MATCH(A4251,dbOrdini[CODICE
ANKER]*(dbOrdini[CODICE
SUPPLY]="GEN24"),0)),"")</f>
        <v/>
      </c>
      <c r="O4251" s="352" t="s">
        <v>8</v>
      </c>
      <c r="P4251" s="347" t="s">
        <v>9436</v>
      </c>
    </row>
    <row r="4252" spans="1:16">
      <c r="A4252" s="347" t="s">
        <v>29159</v>
      </c>
      <c r="B4252" s="348">
        <v>0</v>
      </c>
      <c r="C4252" s="347" t="s">
        <v>28152</v>
      </c>
      <c r="D4252" s="347" t="s">
        <v>29160</v>
      </c>
      <c r="E4252" s="347">
        <v>6</v>
      </c>
      <c r="F4252" s="347">
        <v>0.75</v>
      </c>
      <c r="G4252" s="347" t="s">
        <v>11</v>
      </c>
      <c r="H4252" s="349">
        <v>14</v>
      </c>
      <c r="I4252" s="350" t="s">
        <v>12</v>
      </c>
      <c r="J4252" s="351">
        <f t="shared" si="66"/>
        <v>99</v>
      </c>
      <c r="K4252" s="351">
        <v>16.5</v>
      </c>
      <c r="L4252" s="3" t="str">
        <f>IFERROR(INDEX(dbOrdini[PREZZO
VINOLUX],MATCH(A4252,dbOrdini[CODICE
ANKER],0)),"")</f>
        <v/>
      </c>
      <c r="M4252" s="347" t="s">
        <v>28211</v>
      </c>
      <c r="N4252" s="15" t="str">
        <f>IFERROR(INDEX(dbOrdini[ORDINE],MATCH(A4252,dbOrdini[CODICE
ANKER]*(dbOrdini[CODICE
SUPPLY]="GEN24"),0)),"")</f>
        <v/>
      </c>
      <c r="O4252" s="352" t="s">
        <v>8</v>
      </c>
      <c r="P4252" s="347" t="s">
        <v>29161</v>
      </c>
    </row>
    <row r="4253" spans="1:16">
      <c r="A4253" s="347" t="s">
        <v>9437</v>
      </c>
      <c r="B4253" s="348">
        <v>60</v>
      </c>
      <c r="C4253" s="347" t="s">
        <v>28152</v>
      </c>
      <c r="D4253" s="347" t="s">
        <v>9438</v>
      </c>
      <c r="E4253" s="347">
        <v>6</v>
      </c>
      <c r="F4253" s="347">
        <v>0.75</v>
      </c>
      <c r="G4253" s="347" t="s">
        <v>11</v>
      </c>
      <c r="H4253" s="349">
        <v>12.5</v>
      </c>
      <c r="I4253" s="350" t="s">
        <v>12</v>
      </c>
      <c r="J4253" s="351">
        <f t="shared" si="66"/>
        <v>17.700000000000003</v>
      </c>
      <c r="K4253" s="351">
        <v>2.95</v>
      </c>
      <c r="L4253" s="3" t="str">
        <f>IFERROR(INDEX(dbOrdini[PREZZO
VINOLUX],MATCH(A4253,dbOrdini[CODICE
ANKER],0)),"")</f>
        <v/>
      </c>
      <c r="M4253" s="347" t="s">
        <v>28210</v>
      </c>
      <c r="N4253" s="15" t="str">
        <f>IFERROR(INDEX(dbOrdini[ORDINE],MATCH(A4253,dbOrdini[CODICE
ANKER]*(dbOrdini[CODICE
SUPPLY]="GEN24"),0)),"")</f>
        <v/>
      </c>
      <c r="O4253" s="352" t="s">
        <v>8</v>
      </c>
      <c r="P4253" s="347" t="s">
        <v>9439</v>
      </c>
    </row>
    <row r="4254" spans="1:16">
      <c r="A4254" s="347" t="s">
        <v>10973</v>
      </c>
      <c r="B4254" s="348">
        <v>170</v>
      </c>
      <c r="C4254" s="347" t="s">
        <v>28152</v>
      </c>
      <c r="D4254" s="347" t="s">
        <v>10974</v>
      </c>
      <c r="E4254" s="347">
        <v>6</v>
      </c>
      <c r="F4254" s="347">
        <v>0.5</v>
      </c>
      <c r="G4254" s="347" t="s">
        <v>11</v>
      </c>
      <c r="H4254" s="349">
        <v>44</v>
      </c>
      <c r="I4254" s="350" t="s">
        <v>12</v>
      </c>
      <c r="J4254" s="351">
        <f t="shared" si="66"/>
        <v>141</v>
      </c>
      <c r="K4254" s="351">
        <v>23.5</v>
      </c>
      <c r="L4254" s="3" t="str">
        <f>IFERROR(INDEX(dbOrdini[PREZZO
VINOLUX],MATCH(A4254,dbOrdini[CODICE
ANKER],0)),"")</f>
        <v/>
      </c>
      <c r="M4254" s="347" t="s">
        <v>10537</v>
      </c>
      <c r="N4254" s="15" t="str">
        <f>IFERROR(INDEX(dbOrdini[ORDINE],MATCH(A4254,dbOrdini[CODICE
ANKER]*(dbOrdini[CODICE
SUPPLY]="GEN24"),0)),"")</f>
        <v/>
      </c>
      <c r="O4254" s="352" t="s">
        <v>8</v>
      </c>
      <c r="P4254" s="347" t="s">
        <v>12047</v>
      </c>
    </row>
    <row r="4255" spans="1:16">
      <c r="A4255" s="347" t="s">
        <v>10920</v>
      </c>
      <c r="B4255" s="348">
        <v>20</v>
      </c>
      <c r="C4255" s="347" t="s">
        <v>28152</v>
      </c>
      <c r="D4255" s="347" t="s">
        <v>10921</v>
      </c>
      <c r="E4255" s="347">
        <v>4</v>
      </c>
      <c r="F4255" s="347">
        <v>0.7</v>
      </c>
      <c r="G4255" s="347" t="s">
        <v>11</v>
      </c>
      <c r="H4255" s="349">
        <v>46</v>
      </c>
      <c r="I4255" s="350" t="s">
        <v>12</v>
      </c>
      <c r="J4255" s="351">
        <f t="shared" si="66"/>
        <v>70</v>
      </c>
      <c r="K4255" s="351">
        <v>17.5</v>
      </c>
      <c r="L4255" s="3" t="str">
        <f>IFERROR(INDEX(dbOrdini[PREZZO
VINOLUX],MATCH(A4255,dbOrdini[CODICE
ANKER],0)),"")</f>
        <v/>
      </c>
      <c r="M4255" s="347" t="s">
        <v>10543</v>
      </c>
      <c r="N4255" s="15" t="str">
        <f>IFERROR(INDEX(dbOrdini[ORDINE],MATCH(A4255,dbOrdini[CODICE
ANKER]*(dbOrdini[CODICE
SUPPLY]="GEN24"),0)),"")</f>
        <v/>
      </c>
      <c r="O4255" s="352" t="s">
        <v>8</v>
      </c>
      <c r="P4255" s="347" t="s">
        <v>12048</v>
      </c>
    </row>
    <row r="4256" spans="1:16">
      <c r="A4256" s="347" t="s">
        <v>9443</v>
      </c>
      <c r="B4256" s="348">
        <v>135</v>
      </c>
      <c r="C4256" s="347" t="s">
        <v>28152</v>
      </c>
      <c r="D4256" s="347" t="s">
        <v>9441</v>
      </c>
      <c r="E4256" s="347">
        <v>12</v>
      </c>
      <c r="F4256" s="347">
        <v>1</v>
      </c>
      <c r="G4256" s="347" t="s">
        <v>11</v>
      </c>
      <c r="H4256" s="349">
        <v>46</v>
      </c>
      <c r="I4256" s="350" t="s">
        <v>12</v>
      </c>
      <c r="J4256" s="351">
        <f t="shared" si="66"/>
        <v>246</v>
      </c>
      <c r="K4256" s="351">
        <v>20.5</v>
      </c>
      <c r="L4256" s="3" t="str">
        <f>IFERROR(INDEX(dbOrdini[PREZZO
VINOLUX],MATCH(A4256,dbOrdini[CODICE
ANKER],0)),"")</f>
        <v/>
      </c>
      <c r="M4256" s="347" t="s">
        <v>10537</v>
      </c>
      <c r="N4256" s="15" t="str">
        <f>IFERROR(INDEX(dbOrdini[ORDINE],MATCH(A4256,dbOrdini[CODICE
ANKER]*(dbOrdini[CODICE
SUPPLY]="GEN24"),0)),"")</f>
        <v/>
      </c>
      <c r="O4256" s="352" t="s">
        <v>8</v>
      </c>
      <c r="P4256" s="347" t="s">
        <v>9444</v>
      </c>
    </row>
    <row r="4257" spans="1:16">
      <c r="A4257" s="347" t="s">
        <v>9440</v>
      </c>
      <c r="B4257" s="348">
        <v>788</v>
      </c>
      <c r="C4257" s="347" t="s">
        <v>28152</v>
      </c>
      <c r="D4257" s="347" t="s">
        <v>9441</v>
      </c>
      <c r="E4257" s="347">
        <v>6</v>
      </c>
      <c r="F4257" s="347">
        <v>0.7</v>
      </c>
      <c r="G4257" s="347" t="s">
        <v>11</v>
      </c>
      <c r="H4257" s="349">
        <v>46</v>
      </c>
      <c r="I4257" s="350" t="s">
        <v>12</v>
      </c>
      <c r="J4257" s="351">
        <f t="shared" si="66"/>
        <v>103.5</v>
      </c>
      <c r="K4257" s="351">
        <v>17.25</v>
      </c>
      <c r="L4257" s="3" t="str">
        <f>IFERROR(INDEX(dbOrdini[PREZZO
VINOLUX],MATCH(A4257,dbOrdini[CODICE
ANKER],0)),"")</f>
        <v/>
      </c>
      <c r="M4257" s="347" t="s">
        <v>10537</v>
      </c>
      <c r="N4257" s="15" t="str">
        <f>IFERROR(INDEX(dbOrdini[ORDINE],MATCH(A4257,dbOrdini[CODICE
ANKER]*(dbOrdini[CODICE
SUPPLY]="GEN24"),0)),"")</f>
        <v/>
      </c>
      <c r="O4257" s="352" t="s">
        <v>8</v>
      </c>
      <c r="P4257" s="347" t="s">
        <v>9442</v>
      </c>
    </row>
    <row r="4258" spans="1:16">
      <c r="A4258" s="347" t="s">
        <v>9445</v>
      </c>
      <c r="B4258" s="348">
        <v>0</v>
      </c>
      <c r="C4258" s="347" t="s">
        <v>28152</v>
      </c>
      <c r="D4258" s="347" t="s">
        <v>9446</v>
      </c>
      <c r="E4258" s="347">
        <v>6</v>
      </c>
      <c r="F4258" s="347">
        <v>0.7</v>
      </c>
      <c r="G4258" s="347" t="s">
        <v>11</v>
      </c>
      <c r="H4258" s="349">
        <v>24</v>
      </c>
      <c r="I4258" s="350" t="s">
        <v>12</v>
      </c>
      <c r="J4258" s="351">
        <f t="shared" si="66"/>
        <v>63</v>
      </c>
      <c r="K4258" s="351">
        <v>10.5</v>
      </c>
      <c r="L4258" s="3" t="str">
        <f>IFERROR(INDEX(dbOrdini[PREZZO
VINOLUX],MATCH(A4258,dbOrdini[CODICE
ANKER],0)),"")</f>
        <v/>
      </c>
      <c r="M4258" s="347" t="s">
        <v>10555</v>
      </c>
      <c r="N4258" s="15" t="str">
        <f>IFERROR(INDEX(dbOrdini[ORDINE],MATCH(A4258,dbOrdini[CODICE
ANKER]*(dbOrdini[CODICE
SUPPLY]="GEN24"),0)),"")</f>
        <v/>
      </c>
      <c r="O4258" s="352" t="s">
        <v>8</v>
      </c>
      <c r="P4258" s="347" t="s">
        <v>9447</v>
      </c>
    </row>
    <row r="4259" spans="1:16">
      <c r="A4259" s="347" t="s">
        <v>9448</v>
      </c>
      <c r="B4259" s="348">
        <v>2159</v>
      </c>
      <c r="C4259" s="347" t="s">
        <v>28152</v>
      </c>
      <c r="D4259" s="347" t="s">
        <v>9449</v>
      </c>
      <c r="E4259" s="347">
        <v>6</v>
      </c>
      <c r="F4259" s="347">
        <v>0.7</v>
      </c>
      <c r="G4259" s="347" t="s">
        <v>11</v>
      </c>
      <c r="H4259" s="349">
        <v>40</v>
      </c>
      <c r="I4259" s="350" t="s">
        <v>12</v>
      </c>
      <c r="J4259" s="351">
        <f t="shared" si="66"/>
        <v>177</v>
      </c>
      <c r="K4259" s="351">
        <v>29.5</v>
      </c>
      <c r="L4259" s="3" t="str">
        <f>IFERROR(INDEX(dbOrdini[PREZZO
VINOLUX],MATCH(A4259,dbOrdini[CODICE
ANKER],0)),"")</f>
        <v/>
      </c>
      <c r="M4259" s="347" t="s">
        <v>10536</v>
      </c>
      <c r="N4259" s="15" t="str">
        <f>IFERROR(INDEX(dbOrdini[ORDINE],MATCH(A4259,dbOrdini[CODICE
ANKER]*(dbOrdini[CODICE
SUPPLY]="GEN24"),0)),"")</f>
        <v/>
      </c>
      <c r="O4259" s="352" t="s">
        <v>8</v>
      </c>
      <c r="P4259" s="347" t="s">
        <v>9450</v>
      </c>
    </row>
    <row r="4260" spans="1:16">
      <c r="A4260" s="347" t="s">
        <v>9451</v>
      </c>
      <c r="B4260" s="348">
        <v>527</v>
      </c>
      <c r="C4260" s="347" t="s">
        <v>28152</v>
      </c>
      <c r="D4260" s="347" t="s">
        <v>9452</v>
      </c>
      <c r="E4260" s="347">
        <v>6</v>
      </c>
      <c r="F4260" s="347">
        <v>0.7</v>
      </c>
      <c r="G4260" s="347" t="s">
        <v>11</v>
      </c>
      <c r="H4260" s="349">
        <v>40</v>
      </c>
      <c r="I4260" s="350" t="s">
        <v>12</v>
      </c>
      <c r="J4260" s="351">
        <f t="shared" si="66"/>
        <v>83.699999999999989</v>
      </c>
      <c r="K4260" s="351">
        <v>13.95</v>
      </c>
      <c r="L4260" s="3" t="str">
        <f>IFERROR(INDEX(dbOrdini[PREZZO
VINOLUX],MATCH(A4260,dbOrdini[CODICE
ANKER],0)),"")</f>
        <v/>
      </c>
      <c r="M4260" s="347" t="s">
        <v>10554</v>
      </c>
      <c r="N4260" s="15" t="str">
        <f>IFERROR(INDEX(dbOrdini[ORDINE],MATCH(A4260,dbOrdini[CODICE
ANKER]*(dbOrdini[CODICE
SUPPLY]="GEN24"),0)),"")</f>
        <v/>
      </c>
      <c r="O4260" s="352" t="s">
        <v>8</v>
      </c>
      <c r="P4260" s="347" t="s">
        <v>9453</v>
      </c>
    </row>
    <row r="4261" spans="1:16">
      <c r="A4261" s="347" t="s">
        <v>12049</v>
      </c>
      <c r="B4261" s="348">
        <v>3</v>
      </c>
      <c r="C4261" s="347" t="s">
        <v>28170</v>
      </c>
      <c r="D4261" s="347" t="s">
        <v>12050</v>
      </c>
      <c r="E4261" s="347">
        <v>6</v>
      </c>
      <c r="F4261" s="347">
        <v>0.6</v>
      </c>
      <c r="G4261" s="347" t="s">
        <v>11</v>
      </c>
      <c r="H4261" s="349">
        <v>44.3</v>
      </c>
      <c r="I4261" s="350" t="s">
        <v>12</v>
      </c>
      <c r="J4261" s="351">
        <f t="shared" si="66"/>
        <v>99</v>
      </c>
      <c r="K4261" s="351">
        <v>16.5</v>
      </c>
      <c r="L4261" s="3" t="str">
        <f>IFERROR(INDEX(dbOrdini[PREZZO
VINOLUX],MATCH(A4261,dbOrdini[CODICE
ANKER],0)),"")</f>
        <v/>
      </c>
      <c r="M4261" s="347" t="s">
        <v>10538</v>
      </c>
      <c r="N4261" s="15" t="str">
        <f>IFERROR(INDEX(dbOrdini[ORDINE],MATCH(A4261,dbOrdini[CODICE
ANKER]*(dbOrdini[CODICE
SUPPLY]="GEN24"),0)),"")</f>
        <v/>
      </c>
      <c r="O4261" s="352" t="s">
        <v>8</v>
      </c>
      <c r="P4261" s="347" t="s">
        <v>12051</v>
      </c>
    </row>
    <row r="4262" spans="1:16">
      <c r="A4262" s="347" t="s">
        <v>10786</v>
      </c>
      <c r="B4262" s="348">
        <v>4</v>
      </c>
      <c r="C4262" s="347" t="s">
        <v>28152</v>
      </c>
      <c r="D4262" s="347" t="s">
        <v>10787</v>
      </c>
      <c r="E4262" s="347">
        <v>6</v>
      </c>
      <c r="F4262" s="347">
        <v>0.7</v>
      </c>
      <c r="G4262" s="347" t="s">
        <v>11</v>
      </c>
      <c r="H4262" s="349">
        <v>40</v>
      </c>
      <c r="I4262" s="350" t="s">
        <v>12</v>
      </c>
      <c r="J4262" s="351">
        <f t="shared" si="66"/>
        <v>71.699999999999989</v>
      </c>
      <c r="K4262" s="351">
        <v>11.95</v>
      </c>
      <c r="L4262" s="3" t="str">
        <f>IFERROR(INDEX(dbOrdini[PREZZO
VINOLUX],MATCH(A4262,dbOrdini[CODICE
ANKER],0)),"")</f>
        <v/>
      </c>
      <c r="M4262" s="347" t="s">
        <v>10541</v>
      </c>
      <c r="N4262" s="15" t="str">
        <f>IFERROR(INDEX(dbOrdini[ORDINE],MATCH(A4262,dbOrdini[CODICE
ANKER]*(dbOrdini[CODICE
SUPPLY]="GEN24"),0)),"")</f>
        <v/>
      </c>
      <c r="O4262" s="352" t="s">
        <v>8</v>
      </c>
      <c r="P4262" s="347" t="s">
        <v>12052</v>
      </c>
    </row>
    <row r="4263" spans="1:16">
      <c r="A4263" s="347" t="s">
        <v>9454</v>
      </c>
      <c r="B4263" s="348">
        <v>0</v>
      </c>
      <c r="C4263" s="347" t="s">
        <v>28152</v>
      </c>
      <c r="D4263" s="347" t="s">
        <v>9455</v>
      </c>
      <c r="E4263" s="347">
        <v>6</v>
      </c>
      <c r="F4263" s="347">
        <v>0.7</v>
      </c>
      <c r="G4263" s="347" t="s">
        <v>11</v>
      </c>
      <c r="H4263" s="349">
        <v>40</v>
      </c>
      <c r="I4263" s="350" t="s">
        <v>12</v>
      </c>
      <c r="J4263" s="351">
        <f t="shared" si="66"/>
        <v>101.69999999999999</v>
      </c>
      <c r="K4263" s="351">
        <v>16.95</v>
      </c>
      <c r="L4263" s="3" t="str">
        <f>IFERROR(INDEX(dbOrdini[PREZZO
VINOLUX],MATCH(A4263,dbOrdini[CODICE
ANKER],0)),"")</f>
        <v/>
      </c>
      <c r="M4263" s="347" t="s">
        <v>10537</v>
      </c>
      <c r="N4263" s="15" t="str">
        <f>IFERROR(INDEX(dbOrdini[ORDINE],MATCH(A4263,dbOrdini[CODICE
ANKER]*(dbOrdini[CODICE
SUPPLY]="GEN24"),0)),"")</f>
        <v/>
      </c>
      <c r="O4263" s="352" t="s">
        <v>8</v>
      </c>
      <c r="P4263" s="347" t="s">
        <v>9456</v>
      </c>
    </row>
    <row r="4264" spans="1:16">
      <c r="A4264" s="347" t="s">
        <v>9457</v>
      </c>
      <c r="B4264" s="348">
        <v>17</v>
      </c>
      <c r="C4264" s="347" t="s">
        <v>28152</v>
      </c>
      <c r="D4264" s="347" t="s">
        <v>9458</v>
      </c>
      <c r="E4264" s="347">
        <v>6</v>
      </c>
      <c r="F4264" s="347">
        <v>0.7</v>
      </c>
      <c r="G4264" s="347" t="s">
        <v>11</v>
      </c>
      <c r="H4264" s="349">
        <v>43</v>
      </c>
      <c r="I4264" s="350" t="s">
        <v>12</v>
      </c>
      <c r="J4264" s="351">
        <f t="shared" si="66"/>
        <v>101.69999999999999</v>
      </c>
      <c r="K4264" s="351">
        <v>16.95</v>
      </c>
      <c r="L4264" s="3" t="str">
        <f>IFERROR(INDEX(dbOrdini[PREZZO
VINOLUX],MATCH(A4264,dbOrdini[CODICE
ANKER],0)),"")</f>
        <v/>
      </c>
      <c r="M4264" s="347" t="s">
        <v>10537</v>
      </c>
      <c r="N4264" s="15" t="str">
        <f>IFERROR(INDEX(dbOrdini[ORDINE],MATCH(A4264,dbOrdini[CODICE
ANKER]*(dbOrdini[CODICE
SUPPLY]="GEN24"),0)),"")</f>
        <v/>
      </c>
      <c r="O4264" s="352" t="s">
        <v>8</v>
      </c>
      <c r="P4264" s="347" t="s">
        <v>9459</v>
      </c>
    </row>
    <row r="4265" spans="1:16">
      <c r="A4265" s="347" t="s">
        <v>9460</v>
      </c>
      <c r="B4265" s="348">
        <v>0</v>
      </c>
      <c r="C4265" s="347" t="s">
        <v>28152</v>
      </c>
      <c r="D4265" s="347" t="s">
        <v>9461</v>
      </c>
      <c r="E4265" s="347">
        <v>6</v>
      </c>
      <c r="F4265" s="347">
        <v>0.7</v>
      </c>
      <c r="G4265" s="347" t="s">
        <v>11</v>
      </c>
      <c r="H4265" s="349">
        <v>40</v>
      </c>
      <c r="I4265" s="350" t="s">
        <v>12</v>
      </c>
      <c r="J4265" s="351">
        <f t="shared" si="66"/>
        <v>101.69999999999999</v>
      </c>
      <c r="K4265" s="351">
        <v>16.95</v>
      </c>
      <c r="L4265" s="3" t="str">
        <f>IFERROR(INDEX(dbOrdini[PREZZO
VINOLUX],MATCH(A4265,dbOrdini[CODICE
ANKER],0)),"")</f>
        <v/>
      </c>
      <c r="M4265" s="347" t="s">
        <v>10537</v>
      </c>
      <c r="N4265" s="15" t="str">
        <f>IFERROR(INDEX(dbOrdini[ORDINE],MATCH(A4265,dbOrdini[CODICE
ANKER]*(dbOrdini[CODICE
SUPPLY]="GEN24"),0)),"")</f>
        <v/>
      </c>
      <c r="O4265" s="352" t="s">
        <v>8</v>
      </c>
      <c r="P4265" s="347" t="s">
        <v>9462</v>
      </c>
    </row>
    <row r="4266" spans="1:16">
      <c r="A4266" s="347" t="s">
        <v>9463</v>
      </c>
      <c r="B4266" s="348">
        <v>42</v>
      </c>
      <c r="C4266" s="347" t="s">
        <v>28152</v>
      </c>
      <c r="D4266" s="347" t="s">
        <v>9464</v>
      </c>
      <c r="E4266" s="347">
        <v>6</v>
      </c>
      <c r="F4266" s="347">
        <v>0.7</v>
      </c>
      <c r="G4266" s="347" t="s">
        <v>11</v>
      </c>
      <c r="H4266" s="349">
        <v>40</v>
      </c>
      <c r="I4266" s="350" t="s">
        <v>12</v>
      </c>
      <c r="J4266" s="351">
        <f t="shared" si="66"/>
        <v>101.69999999999999</v>
      </c>
      <c r="K4266" s="351">
        <v>16.95</v>
      </c>
      <c r="L4266" s="3" t="str">
        <f>IFERROR(INDEX(dbOrdini[PREZZO
VINOLUX],MATCH(A4266,dbOrdini[CODICE
ANKER],0)),"")</f>
        <v/>
      </c>
      <c r="M4266" s="347" t="s">
        <v>10537</v>
      </c>
      <c r="N4266" s="15" t="str">
        <f>IFERROR(INDEX(dbOrdini[ORDINE],MATCH(A4266,dbOrdini[CODICE
ANKER]*(dbOrdini[CODICE
SUPPLY]="GEN24"),0)),"")</f>
        <v/>
      </c>
      <c r="O4266" s="352" t="s">
        <v>8</v>
      </c>
      <c r="P4266" s="347" t="s">
        <v>9465</v>
      </c>
    </row>
    <row r="4267" spans="1:16">
      <c r="A4267" s="347" t="s">
        <v>9469</v>
      </c>
      <c r="B4267" s="348">
        <v>9</v>
      </c>
      <c r="C4267" s="347" t="s">
        <v>28152</v>
      </c>
      <c r="D4267" s="347" t="s">
        <v>9467</v>
      </c>
      <c r="E4267" s="347">
        <v>6</v>
      </c>
      <c r="F4267" s="347">
        <v>0.7</v>
      </c>
      <c r="G4267" s="347" t="s">
        <v>11</v>
      </c>
      <c r="H4267" s="349">
        <v>41</v>
      </c>
      <c r="I4267" s="350" t="s">
        <v>12</v>
      </c>
      <c r="J4267" s="351">
        <f t="shared" si="66"/>
        <v>101.69999999999999</v>
      </c>
      <c r="K4267" s="351">
        <v>16.95</v>
      </c>
      <c r="L4267" s="3" t="str">
        <f>IFERROR(INDEX(dbOrdini[PREZZO
VINOLUX],MATCH(A4267,dbOrdini[CODICE
ANKER],0)),"")</f>
        <v/>
      </c>
      <c r="M4267" s="347" t="s">
        <v>10537</v>
      </c>
      <c r="N4267" s="15" t="str">
        <f>IFERROR(INDEX(dbOrdini[ORDINE],MATCH(A4267,dbOrdini[CODICE
ANKER]*(dbOrdini[CODICE
SUPPLY]="GEN24"),0)),"")</f>
        <v/>
      </c>
      <c r="O4267" s="352" t="s">
        <v>8</v>
      </c>
      <c r="P4267" s="347" t="s">
        <v>9468</v>
      </c>
    </row>
    <row r="4268" spans="1:16">
      <c r="A4268" s="347" t="s">
        <v>9466</v>
      </c>
      <c r="B4268" s="348">
        <v>23</v>
      </c>
      <c r="C4268" s="347" t="s">
        <v>28152</v>
      </c>
      <c r="D4268" s="347" t="s">
        <v>9467</v>
      </c>
      <c r="E4268" s="347">
        <v>6</v>
      </c>
      <c r="F4268" s="347">
        <v>0.7</v>
      </c>
      <c r="G4268" s="347" t="s">
        <v>11</v>
      </c>
      <c r="H4268" s="349">
        <v>40</v>
      </c>
      <c r="I4268" s="350" t="s">
        <v>12</v>
      </c>
      <c r="J4268" s="351">
        <f t="shared" si="66"/>
        <v>101.69999999999999</v>
      </c>
      <c r="K4268" s="351">
        <v>16.95</v>
      </c>
      <c r="L4268" s="3" t="str">
        <f>IFERROR(INDEX(dbOrdini[PREZZO
VINOLUX],MATCH(A4268,dbOrdini[CODICE
ANKER],0)),"")</f>
        <v/>
      </c>
      <c r="M4268" s="347" t="s">
        <v>10537</v>
      </c>
      <c r="N4268" s="15" t="str">
        <f>IFERROR(INDEX(dbOrdini[ORDINE],MATCH(A4268,dbOrdini[CODICE
ANKER]*(dbOrdini[CODICE
SUPPLY]="GEN24"),0)),"")</f>
        <v/>
      </c>
      <c r="O4268" s="352" t="s">
        <v>8</v>
      </c>
      <c r="P4268" s="347" t="s">
        <v>9468</v>
      </c>
    </row>
    <row r="4269" spans="1:16">
      <c r="A4269" s="347" t="s">
        <v>9470</v>
      </c>
      <c r="B4269" s="348">
        <v>0</v>
      </c>
      <c r="C4269" s="347" t="s">
        <v>28170</v>
      </c>
      <c r="D4269" s="347" t="s">
        <v>12053</v>
      </c>
      <c r="E4269" s="347">
        <v>10</v>
      </c>
      <c r="F4269" s="347">
        <v>0.2</v>
      </c>
      <c r="G4269" s="347" t="s">
        <v>11</v>
      </c>
      <c r="H4269" s="349">
        <v>40</v>
      </c>
      <c r="I4269" s="350" t="s">
        <v>12</v>
      </c>
      <c r="J4269" s="351">
        <f t="shared" si="66"/>
        <v>177.5</v>
      </c>
      <c r="K4269" s="351">
        <v>17.75</v>
      </c>
      <c r="L4269" s="3" t="str">
        <f>IFERROR(INDEX(dbOrdini[PREZZO
VINOLUX],MATCH(A4269,dbOrdini[CODICE
ANKER],0)),"")</f>
        <v/>
      </c>
      <c r="M4269" s="347" t="s">
        <v>10537</v>
      </c>
      <c r="N4269" s="15" t="str">
        <f>IFERROR(INDEX(dbOrdini[ORDINE],MATCH(A4269,dbOrdini[CODICE
ANKER]*(dbOrdini[CODICE
SUPPLY]="GEN24"),0)),"")</f>
        <v/>
      </c>
      <c r="O4269" s="352" t="s">
        <v>8</v>
      </c>
      <c r="P4269" s="347" t="s">
        <v>9471</v>
      </c>
    </row>
    <row r="4270" spans="1:16">
      <c r="A4270" s="347" t="s">
        <v>9472</v>
      </c>
      <c r="B4270" s="348">
        <v>359</v>
      </c>
      <c r="C4270" s="347" t="s">
        <v>28152</v>
      </c>
      <c r="D4270" s="347" t="s">
        <v>9473</v>
      </c>
      <c r="E4270" s="347">
        <v>6</v>
      </c>
      <c r="F4270" s="347">
        <v>0.7</v>
      </c>
      <c r="G4270" s="347" t="s">
        <v>11</v>
      </c>
      <c r="H4270" s="349">
        <v>40</v>
      </c>
      <c r="I4270" s="350" t="s">
        <v>12</v>
      </c>
      <c r="J4270" s="351">
        <f t="shared" si="66"/>
        <v>267</v>
      </c>
      <c r="K4270" s="351">
        <v>44.5</v>
      </c>
      <c r="L4270" s="3" t="str">
        <f>IFERROR(INDEX(dbOrdini[PREZZO
VINOLUX],MATCH(A4270,dbOrdini[CODICE
ANKER],0)),"")</f>
        <v/>
      </c>
      <c r="M4270" s="347" t="s">
        <v>10536</v>
      </c>
      <c r="N4270" s="15" t="str">
        <f>IFERROR(INDEX(dbOrdini[ORDINE],MATCH(A4270,dbOrdini[CODICE
ANKER]*(dbOrdini[CODICE
SUPPLY]="GEN24"),0)),"")</f>
        <v/>
      </c>
      <c r="O4270" s="352" t="s">
        <v>8</v>
      </c>
      <c r="P4270" s="347" t="s">
        <v>9474</v>
      </c>
    </row>
    <row r="4271" spans="1:16">
      <c r="A4271" s="347" t="s">
        <v>9475</v>
      </c>
      <c r="B4271" s="348">
        <v>0</v>
      </c>
      <c r="C4271" s="347" t="s">
        <v>28152</v>
      </c>
      <c r="D4271" s="347" t="s">
        <v>9476</v>
      </c>
      <c r="E4271" s="347">
        <v>6</v>
      </c>
      <c r="F4271" s="347">
        <v>0.7</v>
      </c>
      <c r="G4271" s="347" t="s">
        <v>11</v>
      </c>
      <c r="H4271" s="349">
        <v>43</v>
      </c>
      <c r="I4271" s="350" t="s">
        <v>12</v>
      </c>
      <c r="J4271" s="351">
        <f t="shared" si="66"/>
        <v>348</v>
      </c>
      <c r="K4271" s="351">
        <v>58</v>
      </c>
      <c r="L4271" s="3" t="str">
        <f>IFERROR(INDEX(dbOrdini[PREZZO
VINOLUX],MATCH(A4271,dbOrdini[CODICE
ANKER],0)),"")</f>
        <v/>
      </c>
      <c r="M4271" s="347" t="s">
        <v>10536</v>
      </c>
      <c r="N4271" s="15" t="str">
        <f>IFERROR(INDEX(dbOrdini[ORDINE],MATCH(A4271,dbOrdini[CODICE
ANKER]*(dbOrdini[CODICE
SUPPLY]="GEN24"),0)),"")</f>
        <v/>
      </c>
      <c r="O4271" s="352" t="s">
        <v>8</v>
      </c>
      <c r="P4271" s="347" t="s">
        <v>9477</v>
      </c>
    </row>
    <row r="4272" spans="1:16">
      <c r="A4272" s="347" t="s">
        <v>9478</v>
      </c>
      <c r="B4272" s="348">
        <v>89</v>
      </c>
      <c r="C4272" s="347" t="s">
        <v>28152</v>
      </c>
      <c r="D4272" s="347" t="s">
        <v>9479</v>
      </c>
      <c r="E4272" s="347">
        <v>6</v>
      </c>
      <c r="F4272" s="347">
        <v>0.7</v>
      </c>
      <c r="G4272" s="347" t="s">
        <v>11</v>
      </c>
      <c r="H4272" s="349">
        <v>40</v>
      </c>
      <c r="I4272" s="350" t="s">
        <v>12</v>
      </c>
      <c r="J4272" s="351">
        <f t="shared" si="66"/>
        <v>479.70000000000005</v>
      </c>
      <c r="K4272" s="351">
        <v>79.95</v>
      </c>
      <c r="L4272" s="3" t="str">
        <f>IFERROR(INDEX(dbOrdini[PREZZO
VINOLUX],MATCH(A4272,dbOrdini[CODICE
ANKER],0)),"")</f>
        <v/>
      </c>
      <c r="M4272" s="347" t="s">
        <v>10536</v>
      </c>
      <c r="N4272" s="15" t="str">
        <f>IFERROR(INDEX(dbOrdini[ORDINE],MATCH(A4272,dbOrdini[CODICE
ANKER]*(dbOrdini[CODICE
SUPPLY]="GEN24"),0)),"")</f>
        <v/>
      </c>
      <c r="O4272" s="352" t="s">
        <v>8</v>
      </c>
      <c r="P4272" s="347" t="s">
        <v>9480</v>
      </c>
    </row>
    <row r="4273" spans="1:16">
      <c r="A4273" s="347" t="s">
        <v>9482</v>
      </c>
      <c r="B4273" s="348">
        <v>0</v>
      </c>
      <c r="C4273" s="347" t="s">
        <v>28152</v>
      </c>
      <c r="D4273" s="347" t="s">
        <v>9483</v>
      </c>
      <c r="E4273" s="347">
        <v>6</v>
      </c>
      <c r="F4273" s="347">
        <v>0.7</v>
      </c>
      <c r="G4273" s="347" t="s">
        <v>11</v>
      </c>
      <c r="H4273" s="349">
        <v>43</v>
      </c>
      <c r="I4273" s="350" t="s">
        <v>12</v>
      </c>
      <c r="J4273" s="351">
        <f t="shared" si="66"/>
        <v>1110</v>
      </c>
      <c r="K4273" s="351">
        <v>185</v>
      </c>
      <c r="L4273" s="3" t="str">
        <f>IFERROR(INDEX(dbOrdini[PREZZO
VINOLUX],MATCH(A4273,dbOrdini[CODICE
ANKER],0)),"")</f>
        <v/>
      </c>
      <c r="M4273" s="347" t="s">
        <v>10536</v>
      </c>
      <c r="N4273" s="15" t="str">
        <f>IFERROR(INDEX(dbOrdini[ORDINE],MATCH(A4273,dbOrdini[CODICE
ANKER]*(dbOrdini[CODICE
SUPPLY]="GEN24"),0)),"")</f>
        <v/>
      </c>
      <c r="O4273" s="352" t="s">
        <v>8</v>
      </c>
      <c r="P4273" s="347" t="s">
        <v>9481</v>
      </c>
    </row>
    <row r="4274" spans="1:16">
      <c r="A4274" s="347" t="s">
        <v>9484</v>
      </c>
      <c r="B4274" s="348">
        <v>11</v>
      </c>
      <c r="C4274" s="347" t="s">
        <v>28152</v>
      </c>
      <c r="D4274" s="347" t="s">
        <v>9485</v>
      </c>
      <c r="E4274" s="347">
        <v>6</v>
      </c>
      <c r="F4274" s="347">
        <v>0.7</v>
      </c>
      <c r="G4274" s="347" t="s">
        <v>11</v>
      </c>
      <c r="H4274" s="349">
        <v>46.9</v>
      </c>
      <c r="I4274" s="350" t="s">
        <v>12</v>
      </c>
      <c r="J4274" s="351">
        <f t="shared" si="66"/>
        <v>1590</v>
      </c>
      <c r="K4274" s="351">
        <v>265</v>
      </c>
      <c r="L4274" s="3" t="str">
        <f>IFERROR(INDEX(dbOrdini[PREZZO
VINOLUX],MATCH(A4274,dbOrdini[CODICE
ANKER],0)),"")</f>
        <v/>
      </c>
      <c r="M4274" s="347" t="s">
        <v>10536</v>
      </c>
      <c r="N4274" s="15" t="str">
        <f>IFERROR(INDEX(dbOrdini[ORDINE],MATCH(A4274,dbOrdini[CODICE
ANKER]*(dbOrdini[CODICE
SUPPLY]="GEN24"),0)),"")</f>
        <v/>
      </c>
      <c r="O4274" s="352" t="s">
        <v>8</v>
      </c>
      <c r="P4274" s="347" t="s">
        <v>9486</v>
      </c>
    </row>
    <row r="4275" spans="1:16">
      <c r="A4275" s="347" t="s">
        <v>9487</v>
      </c>
      <c r="B4275" s="348">
        <v>10</v>
      </c>
      <c r="C4275" s="347" t="s">
        <v>28152</v>
      </c>
      <c r="D4275" s="347" t="s">
        <v>9488</v>
      </c>
      <c r="E4275" s="347">
        <v>1</v>
      </c>
      <c r="F4275" s="347">
        <v>0.7</v>
      </c>
      <c r="G4275" s="347" t="s">
        <v>11</v>
      </c>
      <c r="H4275" s="349">
        <v>43.8</v>
      </c>
      <c r="I4275" s="350" t="s">
        <v>12</v>
      </c>
      <c r="J4275" s="351">
        <f t="shared" si="66"/>
        <v>500</v>
      </c>
      <c r="K4275" s="351">
        <v>500</v>
      </c>
      <c r="L4275" s="3" t="str">
        <f>IFERROR(INDEX(dbOrdini[PREZZO
VINOLUX],MATCH(A4275,dbOrdini[CODICE
ANKER],0)),"")</f>
        <v/>
      </c>
      <c r="M4275" s="347" t="s">
        <v>10536</v>
      </c>
      <c r="N4275" s="15" t="str">
        <f>IFERROR(INDEX(dbOrdini[ORDINE],MATCH(A4275,dbOrdini[CODICE
ANKER]*(dbOrdini[CODICE
SUPPLY]="GEN24"),0)),"")</f>
        <v/>
      </c>
      <c r="O4275" s="352" t="s">
        <v>8</v>
      </c>
      <c r="P4275" s="347" t="s">
        <v>9489</v>
      </c>
    </row>
    <row r="4276" spans="1:16">
      <c r="A4276" s="347" t="s">
        <v>9490</v>
      </c>
      <c r="B4276" s="348">
        <v>4</v>
      </c>
      <c r="C4276" s="347" t="s">
        <v>28152</v>
      </c>
      <c r="D4276" s="347" t="s">
        <v>9491</v>
      </c>
      <c r="E4276" s="347">
        <v>1</v>
      </c>
      <c r="F4276" s="347">
        <v>0.7</v>
      </c>
      <c r="G4276" s="347" t="s">
        <v>11</v>
      </c>
      <c r="H4276" s="349">
        <v>42</v>
      </c>
      <c r="I4276" s="350" t="s">
        <v>12</v>
      </c>
      <c r="J4276" s="351">
        <f t="shared" si="66"/>
        <v>1250</v>
      </c>
      <c r="K4276" s="351">
        <v>1250</v>
      </c>
      <c r="L4276" s="3" t="str">
        <f>IFERROR(INDEX(dbOrdini[PREZZO
VINOLUX],MATCH(A4276,dbOrdini[CODICE
ANKER],0)),"")</f>
        <v/>
      </c>
      <c r="M4276" s="347" t="s">
        <v>10536</v>
      </c>
      <c r="N4276" s="15" t="str">
        <f>IFERROR(INDEX(dbOrdini[ORDINE],MATCH(A4276,dbOrdini[CODICE
ANKER]*(dbOrdini[CODICE
SUPPLY]="GEN24"),0)),"")</f>
        <v/>
      </c>
      <c r="O4276" s="352" t="s">
        <v>8</v>
      </c>
      <c r="P4276" s="347" t="s">
        <v>9492</v>
      </c>
    </row>
    <row r="4277" spans="1:16">
      <c r="A4277" s="347" t="s">
        <v>9493</v>
      </c>
      <c r="B4277" s="348">
        <v>1</v>
      </c>
      <c r="C4277" s="347" t="s">
        <v>28152</v>
      </c>
      <c r="D4277" s="347" t="s">
        <v>9494</v>
      </c>
      <c r="E4277" s="347">
        <v>1</v>
      </c>
      <c r="F4277" s="347">
        <v>0.7</v>
      </c>
      <c r="G4277" s="347" t="s">
        <v>11</v>
      </c>
      <c r="H4277" s="349">
        <v>43.2</v>
      </c>
      <c r="I4277" s="350" t="s">
        <v>12</v>
      </c>
      <c r="J4277" s="351">
        <f t="shared" si="66"/>
        <v>3750</v>
      </c>
      <c r="K4277" s="351">
        <v>3750</v>
      </c>
      <c r="L4277" s="3" t="str">
        <f>IFERROR(INDEX(dbOrdini[PREZZO
VINOLUX],MATCH(A4277,dbOrdini[CODICE
ANKER],0)),"")</f>
        <v/>
      </c>
      <c r="M4277" s="347" t="s">
        <v>10536</v>
      </c>
      <c r="N4277" s="15" t="str">
        <f>IFERROR(INDEX(dbOrdini[ORDINE],MATCH(A4277,dbOrdini[CODICE
ANKER]*(dbOrdini[CODICE
SUPPLY]="GEN24"),0)),"")</f>
        <v/>
      </c>
      <c r="O4277" s="352" t="s">
        <v>8</v>
      </c>
      <c r="P4277" s="347" t="s">
        <v>9495</v>
      </c>
    </row>
    <row r="4278" spans="1:16">
      <c r="A4278" s="347" t="s">
        <v>9499</v>
      </c>
      <c r="B4278" s="348">
        <v>1</v>
      </c>
      <c r="C4278" s="347" t="s">
        <v>28152</v>
      </c>
      <c r="D4278" s="347" t="s">
        <v>9497</v>
      </c>
      <c r="E4278" s="347">
        <v>12</v>
      </c>
      <c r="F4278" s="347">
        <v>1</v>
      </c>
      <c r="G4278" s="347" t="s">
        <v>11</v>
      </c>
      <c r="H4278" s="349">
        <v>44</v>
      </c>
      <c r="I4278" s="350" t="s">
        <v>12</v>
      </c>
      <c r="J4278" s="351">
        <f t="shared" si="66"/>
        <v>1140</v>
      </c>
      <c r="K4278" s="351">
        <v>95</v>
      </c>
      <c r="L4278" s="3" t="str">
        <f>IFERROR(INDEX(dbOrdini[PREZZO
VINOLUX],MATCH(A4278,dbOrdini[CODICE
ANKER],0)),"")</f>
        <v/>
      </c>
      <c r="M4278" s="347" t="s">
        <v>10536</v>
      </c>
      <c r="N4278" s="15" t="str">
        <f>IFERROR(INDEX(dbOrdini[ORDINE],MATCH(A4278,dbOrdini[CODICE
ANKER]*(dbOrdini[CODICE
SUPPLY]="GEN24"),0)),"")</f>
        <v/>
      </c>
      <c r="O4278" s="352" t="s">
        <v>8</v>
      </c>
      <c r="P4278" s="347" t="s">
        <v>9500</v>
      </c>
    </row>
    <row r="4279" spans="1:16">
      <c r="A4279" s="347" t="s">
        <v>9496</v>
      </c>
      <c r="B4279" s="348">
        <v>0</v>
      </c>
      <c r="C4279" s="347" t="s">
        <v>28152</v>
      </c>
      <c r="D4279" s="347" t="s">
        <v>9497</v>
      </c>
      <c r="E4279" s="347">
        <v>6</v>
      </c>
      <c r="F4279" s="347">
        <v>0.7</v>
      </c>
      <c r="G4279" s="347" t="s">
        <v>11</v>
      </c>
      <c r="H4279" s="349">
        <v>44</v>
      </c>
      <c r="I4279" s="350" t="s">
        <v>12</v>
      </c>
      <c r="J4279" s="351">
        <f t="shared" si="66"/>
        <v>477</v>
      </c>
      <c r="K4279" s="351">
        <v>79.5</v>
      </c>
      <c r="L4279" s="3" t="str">
        <f>IFERROR(INDEX(dbOrdini[PREZZO
VINOLUX],MATCH(A4279,dbOrdini[CODICE
ANKER],0)),"")</f>
        <v/>
      </c>
      <c r="M4279" s="347" t="s">
        <v>10536</v>
      </c>
      <c r="N4279" s="15" t="str">
        <f>IFERROR(INDEX(dbOrdini[ORDINE],MATCH(A4279,dbOrdini[CODICE
ANKER]*(dbOrdini[CODICE
SUPPLY]="GEN24"),0)),"")</f>
        <v/>
      </c>
      <c r="O4279" s="352" t="s">
        <v>8</v>
      </c>
      <c r="P4279" s="347" t="s">
        <v>9498</v>
      </c>
    </row>
    <row r="4280" spans="1:16">
      <c r="A4280" s="347" t="s">
        <v>9501</v>
      </c>
      <c r="B4280" s="348">
        <v>0</v>
      </c>
      <c r="C4280" s="347" t="s">
        <v>28152</v>
      </c>
      <c r="D4280" s="347" t="s">
        <v>9497</v>
      </c>
      <c r="E4280" s="347">
        <v>6</v>
      </c>
      <c r="F4280" s="347">
        <v>1</v>
      </c>
      <c r="G4280" s="347" t="s">
        <v>11</v>
      </c>
      <c r="H4280" s="349">
        <v>44</v>
      </c>
      <c r="I4280" s="350" t="s">
        <v>12</v>
      </c>
      <c r="J4280" s="351">
        <f t="shared" si="66"/>
        <v>570</v>
      </c>
      <c r="K4280" s="351">
        <v>95</v>
      </c>
      <c r="L4280" s="3" t="str">
        <f>IFERROR(INDEX(dbOrdini[PREZZO
VINOLUX],MATCH(A4280,dbOrdini[CODICE
ANKER],0)),"")</f>
        <v/>
      </c>
      <c r="M4280" s="347" t="s">
        <v>10536</v>
      </c>
      <c r="N4280" s="15" t="str">
        <f>IFERROR(INDEX(dbOrdini[ORDINE],MATCH(A4280,dbOrdini[CODICE
ANKER]*(dbOrdini[CODICE
SUPPLY]="GEN24"),0)),"")</f>
        <v/>
      </c>
      <c r="O4280" s="352" t="s">
        <v>8</v>
      </c>
      <c r="P4280" s="347" t="s">
        <v>9500</v>
      </c>
    </row>
    <row r="4281" spans="1:16">
      <c r="A4281" s="347" t="s">
        <v>9502</v>
      </c>
      <c r="B4281" s="348">
        <v>42</v>
      </c>
      <c r="C4281" s="347" t="s">
        <v>28152</v>
      </c>
      <c r="D4281" s="347" t="s">
        <v>9503</v>
      </c>
      <c r="E4281" s="347">
        <v>6</v>
      </c>
      <c r="F4281" s="347">
        <v>0.7</v>
      </c>
      <c r="G4281" s="347" t="s">
        <v>11</v>
      </c>
      <c r="H4281" s="349">
        <v>40</v>
      </c>
      <c r="I4281" s="350" t="s">
        <v>12</v>
      </c>
      <c r="J4281" s="351">
        <f t="shared" si="66"/>
        <v>960</v>
      </c>
      <c r="K4281" s="351">
        <v>160</v>
      </c>
      <c r="L4281" s="3" t="str">
        <f>IFERROR(INDEX(dbOrdini[PREZZO
VINOLUX],MATCH(A4281,dbOrdini[CODICE
ANKER],0)),"")</f>
        <v/>
      </c>
      <c r="M4281" s="347" t="s">
        <v>10536</v>
      </c>
      <c r="N4281" s="15" t="str">
        <f>IFERROR(INDEX(dbOrdini[ORDINE],MATCH(A4281,dbOrdini[CODICE
ANKER]*(dbOrdini[CODICE
SUPPLY]="GEN24"),0)),"")</f>
        <v/>
      </c>
      <c r="O4281" s="352" t="s">
        <v>8</v>
      </c>
      <c r="P4281" s="347" t="s">
        <v>9504</v>
      </c>
    </row>
    <row r="4282" spans="1:16">
      <c r="A4282" s="347" t="s">
        <v>10701</v>
      </c>
      <c r="B4282" s="348">
        <v>0</v>
      </c>
      <c r="C4282" s="347" t="s">
        <v>28152</v>
      </c>
      <c r="D4282" s="347" t="s">
        <v>9503</v>
      </c>
      <c r="E4282" s="347">
        <v>6</v>
      </c>
      <c r="F4282" s="347">
        <v>0.7</v>
      </c>
      <c r="G4282" s="347" t="s">
        <v>11</v>
      </c>
      <c r="H4282" s="349">
        <v>40</v>
      </c>
      <c r="I4282" s="350" t="s">
        <v>12</v>
      </c>
      <c r="J4282" s="351">
        <f t="shared" si="66"/>
        <v>1020</v>
      </c>
      <c r="K4282" s="351">
        <v>170</v>
      </c>
      <c r="L4282" s="3" t="str">
        <f>IFERROR(INDEX(dbOrdini[PREZZO
VINOLUX],MATCH(A4282,dbOrdini[CODICE
ANKER],0)),"")</f>
        <v/>
      </c>
      <c r="M4282" s="347" t="s">
        <v>10536</v>
      </c>
      <c r="N4282" s="15" t="str">
        <f>IFERROR(INDEX(dbOrdini[ORDINE],MATCH(A4282,dbOrdini[CODICE
ANKER]*(dbOrdini[CODICE
SUPPLY]="GEN24"),0)),"")</f>
        <v/>
      </c>
      <c r="O4282" s="352" t="s">
        <v>8</v>
      </c>
      <c r="P4282" s="347" t="s">
        <v>12054</v>
      </c>
    </row>
    <row r="4283" spans="1:16">
      <c r="A4283" s="347" t="s">
        <v>9505</v>
      </c>
      <c r="B4283" s="348">
        <v>40</v>
      </c>
      <c r="C4283" s="347" t="s">
        <v>28152</v>
      </c>
      <c r="D4283" s="347" t="s">
        <v>9506</v>
      </c>
      <c r="E4283" s="347">
        <v>6</v>
      </c>
      <c r="F4283" s="347">
        <v>0.7</v>
      </c>
      <c r="G4283" s="347" t="s">
        <v>11</v>
      </c>
      <c r="H4283" s="349">
        <v>46.5</v>
      </c>
      <c r="I4283" s="350" t="s">
        <v>12</v>
      </c>
      <c r="J4283" s="351">
        <f t="shared" si="66"/>
        <v>294</v>
      </c>
      <c r="K4283" s="351">
        <v>49</v>
      </c>
      <c r="L4283" s="3" t="str">
        <f>IFERROR(INDEX(dbOrdini[PREZZO
VINOLUX],MATCH(A4283,dbOrdini[CODICE
ANKER],0)),"")</f>
        <v/>
      </c>
      <c r="M4283" s="347" t="s">
        <v>10536</v>
      </c>
      <c r="N4283" s="15" t="str">
        <f>IFERROR(INDEX(dbOrdini[ORDINE],MATCH(A4283,dbOrdini[CODICE
ANKER]*(dbOrdini[CODICE
SUPPLY]="GEN24"),0)),"")</f>
        <v/>
      </c>
      <c r="O4283" s="352" t="s">
        <v>8</v>
      </c>
      <c r="P4283" s="347" t="s">
        <v>9507</v>
      </c>
    </row>
    <row r="4284" spans="1:16">
      <c r="A4284" s="347" t="s">
        <v>9508</v>
      </c>
      <c r="B4284" s="348">
        <v>0</v>
      </c>
      <c r="C4284" s="347" t="s">
        <v>28152</v>
      </c>
      <c r="D4284" s="347" t="s">
        <v>9509</v>
      </c>
      <c r="E4284" s="347">
        <v>6</v>
      </c>
      <c r="F4284" s="347">
        <v>1</v>
      </c>
      <c r="G4284" s="347" t="s">
        <v>11</v>
      </c>
      <c r="H4284" s="349">
        <v>41.5</v>
      </c>
      <c r="I4284" s="350" t="s">
        <v>12</v>
      </c>
      <c r="J4284" s="351">
        <f t="shared" si="66"/>
        <v>381</v>
      </c>
      <c r="K4284" s="351">
        <v>63.5</v>
      </c>
      <c r="L4284" s="3" t="str">
        <f>IFERROR(INDEX(dbOrdini[PREZZO
VINOLUX],MATCH(A4284,dbOrdini[CODICE
ANKER],0)),"")</f>
        <v/>
      </c>
      <c r="M4284" s="347" t="s">
        <v>10536</v>
      </c>
      <c r="N4284" s="15" t="str">
        <f>IFERROR(INDEX(dbOrdini[ORDINE],MATCH(A4284,dbOrdini[CODICE
ANKER]*(dbOrdini[CODICE
SUPPLY]="GEN24"),0)),"")</f>
        <v/>
      </c>
      <c r="O4284" s="352" t="s">
        <v>8</v>
      </c>
      <c r="P4284" s="347" t="s">
        <v>9510</v>
      </c>
    </row>
    <row r="4285" spans="1:16">
      <c r="A4285" s="347" t="s">
        <v>29162</v>
      </c>
      <c r="B4285" s="348">
        <v>0</v>
      </c>
      <c r="C4285" s="347" t="s">
        <v>28152</v>
      </c>
      <c r="D4285" s="347" t="s">
        <v>29163</v>
      </c>
      <c r="E4285" s="347">
        <v>6</v>
      </c>
      <c r="F4285" s="347">
        <v>0.7</v>
      </c>
      <c r="G4285" s="347" t="s">
        <v>11</v>
      </c>
      <c r="H4285" s="349">
        <v>44.5</v>
      </c>
      <c r="I4285" s="350" t="s">
        <v>12</v>
      </c>
      <c r="J4285" s="351">
        <f t="shared" si="66"/>
        <v>426</v>
      </c>
      <c r="K4285" s="351">
        <v>71</v>
      </c>
      <c r="L4285" s="3" t="str">
        <f>IFERROR(INDEX(dbOrdini[PREZZO
VINOLUX],MATCH(A4285,dbOrdini[CODICE
ANKER],0)),"")</f>
        <v/>
      </c>
      <c r="M4285" s="347" t="s">
        <v>10536</v>
      </c>
      <c r="N4285" s="15" t="str">
        <f>IFERROR(INDEX(dbOrdini[ORDINE],MATCH(A4285,dbOrdini[CODICE
ANKER]*(dbOrdini[CODICE
SUPPLY]="GEN24"),0)),"")</f>
        <v/>
      </c>
      <c r="O4285" s="352" t="s">
        <v>8</v>
      </c>
      <c r="P4285" s="347" t="s">
        <v>29164</v>
      </c>
    </row>
    <row r="4286" spans="1:16">
      <c r="A4286" s="347" t="s">
        <v>10995</v>
      </c>
      <c r="B4286" s="348">
        <v>28</v>
      </c>
      <c r="C4286" s="347" t="s">
        <v>28152</v>
      </c>
      <c r="D4286" s="347" t="s">
        <v>10996</v>
      </c>
      <c r="E4286" s="347">
        <v>6</v>
      </c>
      <c r="F4286" s="347">
        <v>1</v>
      </c>
      <c r="G4286" s="347" t="s">
        <v>11</v>
      </c>
      <c r="H4286" s="349">
        <v>41.5</v>
      </c>
      <c r="I4286" s="350" t="s">
        <v>12</v>
      </c>
      <c r="J4286" s="351">
        <f t="shared" si="66"/>
        <v>381</v>
      </c>
      <c r="K4286" s="351">
        <v>63.5</v>
      </c>
      <c r="L4286" s="3" t="str">
        <f>IFERROR(INDEX(dbOrdini[PREZZO
VINOLUX],MATCH(A4286,dbOrdini[CODICE
ANKER],0)),"")</f>
        <v/>
      </c>
      <c r="M4286" s="347" t="s">
        <v>10536</v>
      </c>
      <c r="N4286" s="15" t="str">
        <f>IFERROR(INDEX(dbOrdini[ORDINE],MATCH(A4286,dbOrdini[CODICE
ANKER]*(dbOrdini[CODICE
SUPPLY]="GEN24"),0)),"")</f>
        <v/>
      </c>
      <c r="O4286" s="352" t="s">
        <v>8</v>
      </c>
      <c r="P4286" s="347" t="s">
        <v>9510</v>
      </c>
    </row>
    <row r="4287" spans="1:16">
      <c r="A4287" s="347" t="s">
        <v>10834</v>
      </c>
      <c r="B4287" s="348">
        <v>0</v>
      </c>
      <c r="C4287" s="347" t="s">
        <v>28152</v>
      </c>
      <c r="D4287" s="347" t="s">
        <v>10835</v>
      </c>
      <c r="E4287" s="347">
        <v>6</v>
      </c>
      <c r="F4287" s="347">
        <v>1</v>
      </c>
      <c r="G4287" s="347" t="s">
        <v>11</v>
      </c>
      <c r="H4287" s="349">
        <v>40</v>
      </c>
      <c r="I4287" s="350" t="s">
        <v>12</v>
      </c>
      <c r="J4287" s="351">
        <f t="shared" si="66"/>
        <v>285</v>
      </c>
      <c r="K4287" s="351">
        <v>47.5</v>
      </c>
      <c r="L4287" s="3" t="str">
        <f>IFERROR(INDEX(dbOrdini[PREZZO
VINOLUX],MATCH(A4287,dbOrdini[CODICE
ANKER],0)),"")</f>
        <v/>
      </c>
      <c r="M4287" s="347" t="s">
        <v>10536</v>
      </c>
      <c r="N4287" s="15" t="str">
        <f>IFERROR(INDEX(dbOrdini[ORDINE],MATCH(A4287,dbOrdini[CODICE
ANKER]*(dbOrdini[CODICE
SUPPLY]="GEN24"),0)),"")</f>
        <v/>
      </c>
      <c r="O4287" s="352" t="s">
        <v>8</v>
      </c>
      <c r="P4287" s="347" t="s">
        <v>9511</v>
      </c>
    </row>
    <row r="4288" spans="1:16">
      <c r="A4288" s="347" t="s">
        <v>29165</v>
      </c>
      <c r="B4288" s="348">
        <v>0</v>
      </c>
      <c r="C4288" s="347" t="s">
        <v>28152</v>
      </c>
      <c r="D4288" s="347" t="s">
        <v>26308</v>
      </c>
      <c r="E4288" s="347">
        <v>6</v>
      </c>
      <c r="F4288" s="347">
        <v>1</v>
      </c>
      <c r="G4288" s="347" t="s">
        <v>11</v>
      </c>
      <c r="H4288" s="349">
        <v>40</v>
      </c>
      <c r="I4288" s="350" t="s">
        <v>12</v>
      </c>
      <c r="J4288" s="351">
        <f t="shared" si="66"/>
        <v>309</v>
      </c>
      <c r="K4288" s="351">
        <v>51.5</v>
      </c>
      <c r="L4288" s="3" t="str">
        <f>IFERROR(INDEX(dbOrdini[PREZZO
VINOLUX],MATCH(A4288,dbOrdini[CODICE
ANKER],0)),"")</f>
        <v/>
      </c>
      <c r="M4288" s="347" t="s">
        <v>10536</v>
      </c>
      <c r="N4288" s="15" t="str">
        <f>IFERROR(INDEX(dbOrdini[ORDINE],MATCH(A4288,dbOrdini[CODICE
ANKER]*(dbOrdini[CODICE
SUPPLY]="GEN24"),0)),"")</f>
        <v/>
      </c>
      <c r="O4288" s="352" t="s">
        <v>8</v>
      </c>
      <c r="P4288" s="347" t="s">
        <v>9511</v>
      </c>
    </row>
    <row r="4289" spans="1:16">
      <c r="A4289" s="347" t="s">
        <v>9512</v>
      </c>
      <c r="B4289" s="348">
        <v>0</v>
      </c>
      <c r="C4289" s="347" t="s">
        <v>28152</v>
      </c>
      <c r="D4289" s="347" t="s">
        <v>9513</v>
      </c>
      <c r="E4289" s="347">
        <v>6</v>
      </c>
      <c r="F4289" s="347">
        <v>0.7</v>
      </c>
      <c r="G4289" s="347" t="s">
        <v>11</v>
      </c>
      <c r="H4289" s="349">
        <v>40</v>
      </c>
      <c r="I4289" s="350" t="s">
        <v>12</v>
      </c>
      <c r="J4289" s="351">
        <f t="shared" si="66"/>
        <v>145.5</v>
      </c>
      <c r="K4289" s="351">
        <v>24.25</v>
      </c>
      <c r="L4289" s="3" t="str">
        <f>IFERROR(INDEX(dbOrdini[PREZZO
VINOLUX],MATCH(A4289,dbOrdini[CODICE
ANKER],0)),"")</f>
        <v/>
      </c>
      <c r="M4289" s="347" t="s">
        <v>10554</v>
      </c>
      <c r="N4289" s="15" t="str">
        <f>IFERROR(INDEX(dbOrdini[ORDINE],MATCH(A4289,dbOrdini[CODICE
ANKER]*(dbOrdini[CODICE
SUPPLY]="GEN24"),0)),"")</f>
        <v/>
      </c>
      <c r="O4289" s="352" t="s">
        <v>8</v>
      </c>
      <c r="P4289" s="347" t="s">
        <v>9514</v>
      </c>
    </row>
    <row r="4290" spans="1:16">
      <c r="A4290" s="347" t="s">
        <v>11158</v>
      </c>
      <c r="B4290" s="348">
        <v>24</v>
      </c>
      <c r="C4290" s="347" t="s">
        <v>28152</v>
      </c>
      <c r="D4290" s="347" t="s">
        <v>11159</v>
      </c>
      <c r="E4290" s="347">
        <v>6</v>
      </c>
      <c r="F4290" s="347">
        <v>0.7</v>
      </c>
      <c r="G4290" s="347" t="s">
        <v>11</v>
      </c>
      <c r="H4290" s="349">
        <v>41</v>
      </c>
      <c r="I4290" s="350" t="s">
        <v>12</v>
      </c>
      <c r="J4290" s="351">
        <f t="shared" si="66"/>
        <v>141</v>
      </c>
      <c r="K4290" s="351">
        <v>23.5</v>
      </c>
      <c r="L4290" s="3" t="str">
        <f>IFERROR(INDEX(dbOrdini[PREZZO
VINOLUX],MATCH(A4290,dbOrdini[CODICE
ANKER],0)),"")</f>
        <v/>
      </c>
      <c r="M4290" s="347" t="s">
        <v>10535</v>
      </c>
      <c r="N4290" s="15" t="str">
        <f>IFERROR(INDEX(dbOrdini[ORDINE],MATCH(A4290,dbOrdini[CODICE
ANKER]*(dbOrdini[CODICE
SUPPLY]="GEN24"),0)),"")</f>
        <v/>
      </c>
      <c r="O4290" s="352" t="s">
        <v>8</v>
      </c>
      <c r="P4290" s="347" t="s">
        <v>12055</v>
      </c>
    </row>
    <row r="4291" spans="1:16">
      <c r="A4291" s="347" t="s">
        <v>10683</v>
      </c>
      <c r="B4291" s="348">
        <v>16</v>
      </c>
      <c r="C4291" s="347" t="s">
        <v>28152</v>
      </c>
      <c r="D4291" s="347" t="s">
        <v>10684</v>
      </c>
      <c r="E4291" s="347">
        <v>6</v>
      </c>
      <c r="F4291" s="347">
        <v>0.7</v>
      </c>
      <c r="G4291" s="347" t="s">
        <v>11</v>
      </c>
      <c r="H4291" s="349">
        <v>40</v>
      </c>
      <c r="I4291" s="350" t="s">
        <v>12</v>
      </c>
      <c r="J4291" s="351">
        <f t="shared" si="66"/>
        <v>57.900000000000006</v>
      </c>
      <c r="K4291" s="351">
        <v>9.65</v>
      </c>
      <c r="L4291" s="3" t="str">
        <f>IFERROR(INDEX(dbOrdini[PREZZO
VINOLUX],MATCH(A4291,dbOrdini[CODICE
ANKER],0)),"")</f>
        <v/>
      </c>
      <c r="M4291" s="347" t="s">
        <v>10535</v>
      </c>
      <c r="N4291" s="15" t="str">
        <f>IFERROR(INDEX(dbOrdini[ORDINE],MATCH(A4291,dbOrdini[CODICE
ANKER]*(dbOrdini[CODICE
SUPPLY]="GEN24"),0)),"")</f>
        <v/>
      </c>
      <c r="O4291" s="352" t="s">
        <v>8</v>
      </c>
      <c r="P4291" s="347" t="s">
        <v>12056</v>
      </c>
    </row>
    <row r="4292" spans="1:16">
      <c r="A4292" s="347" t="s">
        <v>10812</v>
      </c>
      <c r="B4292" s="348">
        <v>5</v>
      </c>
      <c r="C4292" s="347" t="s">
        <v>28152</v>
      </c>
      <c r="D4292" s="347" t="s">
        <v>10813</v>
      </c>
      <c r="E4292" s="347">
        <v>6</v>
      </c>
      <c r="F4292" s="347">
        <v>0.7</v>
      </c>
      <c r="G4292" s="347" t="s">
        <v>11</v>
      </c>
      <c r="H4292" s="349">
        <v>40</v>
      </c>
      <c r="I4292" s="350" t="s">
        <v>12</v>
      </c>
      <c r="J4292" s="351">
        <f t="shared" si="66"/>
        <v>81</v>
      </c>
      <c r="K4292" s="351">
        <v>13.5</v>
      </c>
      <c r="L4292" s="3" t="str">
        <f>IFERROR(INDEX(dbOrdini[PREZZO
VINOLUX],MATCH(A4292,dbOrdini[CODICE
ANKER],0)),"")</f>
        <v/>
      </c>
      <c r="M4292" s="347" t="s">
        <v>10535</v>
      </c>
      <c r="N4292" s="15" t="str">
        <f>IFERROR(INDEX(dbOrdini[ORDINE],MATCH(A4292,dbOrdini[CODICE
ANKER]*(dbOrdini[CODICE
SUPPLY]="GEN24"),0)),"")</f>
        <v/>
      </c>
      <c r="O4292" s="352" t="s">
        <v>8</v>
      </c>
      <c r="P4292" s="347" t="s">
        <v>12057</v>
      </c>
    </row>
    <row r="4293" spans="1:16">
      <c r="A4293" s="347" t="s">
        <v>9515</v>
      </c>
      <c r="B4293" s="348">
        <v>29</v>
      </c>
      <c r="C4293" s="347" t="s">
        <v>28152</v>
      </c>
      <c r="D4293" s="347" t="s">
        <v>9516</v>
      </c>
      <c r="E4293" s="347">
        <v>6</v>
      </c>
      <c r="F4293" s="347">
        <v>0.7</v>
      </c>
      <c r="G4293" s="347" t="s">
        <v>11</v>
      </c>
      <c r="H4293" s="349">
        <v>40</v>
      </c>
      <c r="I4293" s="350" t="s">
        <v>12</v>
      </c>
      <c r="J4293" s="351">
        <f t="shared" si="66"/>
        <v>87</v>
      </c>
      <c r="K4293" s="351">
        <v>14.5</v>
      </c>
      <c r="L4293" s="3" t="str">
        <f>IFERROR(INDEX(dbOrdini[PREZZO
VINOLUX],MATCH(A4293,dbOrdini[CODICE
ANKER],0)),"")</f>
        <v/>
      </c>
      <c r="M4293" s="347" t="s">
        <v>10536</v>
      </c>
      <c r="N4293" s="15" t="str">
        <f>IFERROR(INDEX(dbOrdini[ORDINE],MATCH(A4293,dbOrdini[CODICE
ANKER]*(dbOrdini[CODICE
SUPPLY]="GEN24"),0)),"")</f>
        <v/>
      </c>
      <c r="O4293" s="352" t="s">
        <v>8</v>
      </c>
      <c r="P4293" s="347" t="s">
        <v>9517</v>
      </c>
    </row>
    <row r="4294" spans="1:16">
      <c r="A4294" s="347" t="s">
        <v>10702</v>
      </c>
      <c r="B4294" s="348">
        <v>0</v>
      </c>
      <c r="C4294" s="347" t="s">
        <v>28152</v>
      </c>
      <c r="D4294" s="347" t="s">
        <v>9519</v>
      </c>
      <c r="E4294" s="347">
        <v>6</v>
      </c>
      <c r="F4294" s="347">
        <v>0.7</v>
      </c>
      <c r="G4294" s="347" t="s">
        <v>11</v>
      </c>
      <c r="H4294" s="349">
        <v>40</v>
      </c>
      <c r="I4294" s="350" t="s">
        <v>12</v>
      </c>
      <c r="J4294" s="351">
        <f t="shared" si="66"/>
        <v>123</v>
      </c>
      <c r="K4294" s="351">
        <v>20.5</v>
      </c>
      <c r="L4294" s="3" t="str">
        <f>IFERROR(INDEX(dbOrdini[PREZZO
VINOLUX],MATCH(A4294,dbOrdini[CODICE
ANKER],0)),"")</f>
        <v/>
      </c>
      <c r="M4294" s="347" t="s">
        <v>10536</v>
      </c>
      <c r="N4294" s="15" t="str">
        <f>IFERROR(INDEX(dbOrdini[ORDINE],MATCH(A4294,dbOrdini[CODICE
ANKER]*(dbOrdini[CODICE
SUPPLY]="GEN24"),0)),"")</f>
        <v/>
      </c>
      <c r="O4294" s="352" t="s">
        <v>8</v>
      </c>
      <c r="P4294" s="347" t="s">
        <v>12058</v>
      </c>
    </row>
    <row r="4295" spans="1:16">
      <c r="A4295" s="347" t="s">
        <v>9518</v>
      </c>
      <c r="B4295" s="348">
        <v>173</v>
      </c>
      <c r="C4295" s="347" t="s">
        <v>28152</v>
      </c>
      <c r="D4295" s="347" t="s">
        <v>9519</v>
      </c>
      <c r="E4295" s="347">
        <v>6</v>
      </c>
      <c r="F4295" s="347">
        <v>0.7</v>
      </c>
      <c r="G4295" s="347" t="s">
        <v>11</v>
      </c>
      <c r="H4295" s="349">
        <v>40</v>
      </c>
      <c r="I4295" s="350" t="s">
        <v>12</v>
      </c>
      <c r="J4295" s="351">
        <f t="shared" si="66"/>
        <v>123</v>
      </c>
      <c r="K4295" s="351">
        <v>20.5</v>
      </c>
      <c r="L4295" s="3" t="str">
        <f>IFERROR(INDEX(dbOrdini[PREZZO
VINOLUX],MATCH(A4295,dbOrdini[CODICE
ANKER],0)),"")</f>
        <v/>
      </c>
      <c r="M4295" s="347" t="s">
        <v>10536</v>
      </c>
      <c r="N4295" s="15" t="str">
        <f>IFERROR(INDEX(dbOrdini[ORDINE],MATCH(A4295,dbOrdini[CODICE
ANKER]*(dbOrdini[CODICE
SUPPLY]="GEN24"),0)),"")</f>
        <v/>
      </c>
      <c r="O4295" s="352" t="s">
        <v>8</v>
      </c>
      <c r="P4295" s="347" t="s">
        <v>9520</v>
      </c>
    </row>
    <row r="4296" spans="1:16">
      <c r="A4296" s="347" t="s">
        <v>9521</v>
      </c>
      <c r="B4296" s="348">
        <v>30</v>
      </c>
      <c r="C4296" s="347" t="s">
        <v>28152</v>
      </c>
      <c r="D4296" s="347" t="s">
        <v>9522</v>
      </c>
      <c r="E4296" s="347">
        <v>6</v>
      </c>
      <c r="F4296" s="347">
        <v>0.7</v>
      </c>
      <c r="G4296" s="347" t="s">
        <v>11</v>
      </c>
      <c r="H4296" s="349">
        <v>45</v>
      </c>
      <c r="I4296" s="350" t="s">
        <v>12</v>
      </c>
      <c r="J4296" s="351">
        <f t="shared" si="66"/>
        <v>91.5</v>
      </c>
      <c r="K4296" s="351">
        <v>15.25</v>
      </c>
      <c r="L4296" s="3" t="str">
        <f>IFERROR(INDEX(dbOrdini[PREZZO
VINOLUX],MATCH(A4296,dbOrdini[CODICE
ANKER],0)),"")</f>
        <v/>
      </c>
      <c r="M4296" s="347" t="s">
        <v>10537</v>
      </c>
      <c r="N4296" s="15" t="str">
        <f>IFERROR(INDEX(dbOrdini[ORDINE],MATCH(A4296,dbOrdini[CODICE
ANKER]*(dbOrdini[CODICE
SUPPLY]="GEN24"),0)),"")</f>
        <v/>
      </c>
      <c r="O4296" s="352" t="s">
        <v>8</v>
      </c>
      <c r="P4296" s="347" t="s">
        <v>9523</v>
      </c>
    </row>
    <row r="4297" spans="1:16">
      <c r="A4297" s="347" t="s">
        <v>9524</v>
      </c>
      <c r="B4297" s="348">
        <v>0</v>
      </c>
      <c r="C4297" s="347" t="s">
        <v>28152</v>
      </c>
      <c r="D4297" s="347" t="s">
        <v>9525</v>
      </c>
      <c r="E4297" s="347">
        <v>6</v>
      </c>
      <c r="F4297" s="347">
        <v>0.7</v>
      </c>
      <c r="G4297" s="347" t="s">
        <v>11</v>
      </c>
      <c r="H4297" s="349">
        <v>40</v>
      </c>
      <c r="I4297" s="350" t="s">
        <v>12</v>
      </c>
      <c r="J4297" s="351">
        <f t="shared" si="66"/>
        <v>72.900000000000006</v>
      </c>
      <c r="K4297" s="351">
        <v>12.15</v>
      </c>
      <c r="L4297" s="3" t="str">
        <f>IFERROR(INDEX(dbOrdini[PREZZO
VINOLUX],MATCH(A4297,dbOrdini[CODICE
ANKER],0)),"")</f>
        <v/>
      </c>
      <c r="M4297" s="347" t="s">
        <v>10535</v>
      </c>
      <c r="N4297" s="15" t="str">
        <f>IFERROR(INDEX(dbOrdini[ORDINE],MATCH(A4297,dbOrdini[CODICE
ANKER]*(dbOrdini[CODICE
SUPPLY]="GEN24"),0)),"")</f>
        <v/>
      </c>
      <c r="O4297" s="352" t="s">
        <v>8</v>
      </c>
      <c r="P4297" s="347" t="s">
        <v>9526</v>
      </c>
    </row>
    <row r="4298" spans="1:16">
      <c r="A4298" s="347" t="s">
        <v>9527</v>
      </c>
      <c r="B4298" s="348">
        <v>0</v>
      </c>
      <c r="C4298" s="347" t="s">
        <v>28152</v>
      </c>
      <c r="D4298" s="347" t="s">
        <v>9528</v>
      </c>
      <c r="E4298" s="347">
        <v>6</v>
      </c>
      <c r="F4298" s="347">
        <v>0.7</v>
      </c>
      <c r="G4298" s="347" t="s">
        <v>11</v>
      </c>
      <c r="H4298" s="349">
        <v>37.5</v>
      </c>
      <c r="I4298" s="350" t="s">
        <v>12</v>
      </c>
      <c r="J4298" s="351">
        <f t="shared" si="66"/>
        <v>71.699999999999989</v>
      </c>
      <c r="K4298" s="351">
        <v>11.95</v>
      </c>
      <c r="L4298" s="3" t="str">
        <f>IFERROR(INDEX(dbOrdini[PREZZO
VINOLUX],MATCH(A4298,dbOrdini[CODICE
ANKER],0)),"")</f>
        <v/>
      </c>
      <c r="M4298" s="347" t="s">
        <v>10535</v>
      </c>
      <c r="N4298" s="15" t="str">
        <f>IFERROR(INDEX(dbOrdini[ORDINE],MATCH(A4298,dbOrdini[CODICE
ANKER]*(dbOrdini[CODICE
SUPPLY]="GEN24"),0)),"")</f>
        <v/>
      </c>
      <c r="O4298" s="352" t="s">
        <v>8</v>
      </c>
      <c r="P4298" s="347" t="s">
        <v>9529</v>
      </c>
    </row>
    <row r="4299" spans="1:16">
      <c r="A4299" s="347" t="s">
        <v>9530</v>
      </c>
      <c r="B4299" s="348">
        <v>54</v>
      </c>
      <c r="C4299" s="347" t="s">
        <v>28152</v>
      </c>
      <c r="D4299" s="347" t="s">
        <v>9531</v>
      </c>
      <c r="E4299" s="347">
        <v>6</v>
      </c>
      <c r="F4299" s="347">
        <v>0.7</v>
      </c>
      <c r="G4299" s="347" t="s">
        <v>11</v>
      </c>
      <c r="H4299" s="349">
        <v>40</v>
      </c>
      <c r="I4299" s="350" t="s">
        <v>12</v>
      </c>
      <c r="J4299" s="351">
        <f t="shared" si="66"/>
        <v>40.5</v>
      </c>
      <c r="K4299" s="351">
        <v>6.75</v>
      </c>
      <c r="L4299" s="3" t="str">
        <f>IFERROR(INDEX(dbOrdini[PREZZO
VINOLUX],MATCH(A4299,dbOrdini[CODICE
ANKER],0)),"")</f>
        <v/>
      </c>
      <c r="M4299" s="347" t="s">
        <v>10551</v>
      </c>
      <c r="N4299" s="15" t="str">
        <f>IFERROR(INDEX(dbOrdini[ORDINE],MATCH(A4299,dbOrdini[CODICE
ANKER]*(dbOrdini[CODICE
SUPPLY]="GEN24"),0)),"")</f>
        <v/>
      </c>
      <c r="O4299" s="352" t="s">
        <v>8</v>
      </c>
      <c r="P4299" s="347" t="s">
        <v>9532</v>
      </c>
    </row>
    <row r="4300" spans="1:16">
      <c r="A4300" s="347" t="s">
        <v>9533</v>
      </c>
      <c r="B4300" s="348">
        <v>28</v>
      </c>
      <c r="C4300" s="347" t="s">
        <v>28152</v>
      </c>
      <c r="D4300" s="347" t="s">
        <v>9534</v>
      </c>
      <c r="E4300" s="347">
        <v>6</v>
      </c>
      <c r="F4300" s="347">
        <v>0.7</v>
      </c>
      <c r="G4300" s="347" t="s">
        <v>11</v>
      </c>
      <c r="H4300" s="349">
        <v>40</v>
      </c>
      <c r="I4300" s="350" t="s">
        <v>12</v>
      </c>
      <c r="J4300" s="351">
        <f t="shared" si="66"/>
        <v>111</v>
      </c>
      <c r="K4300" s="351">
        <v>18.5</v>
      </c>
      <c r="L4300" s="3" t="str">
        <f>IFERROR(INDEX(dbOrdini[PREZZO
VINOLUX],MATCH(A4300,dbOrdini[CODICE
ANKER],0)),"")</f>
        <v/>
      </c>
      <c r="M4300" s="347" t="s">
        <v>10535</v>
      </c>
      <c r="N4300" s="15" t="str">
        <f>IFERROR(INDEX(dbOrdini[ORDINE],MATCH(A4300,dbOrdini[CODICE
ANKER]*(dbOrdini[CODICE
SUPPLY]="GEN24"),0)),"")</f>
        <v/>
      </c>
      <c r="O4300" s="352" t="s">
        <v>8</v>
      </c>
      <c r="P4300" s="347" t="s">
        <v>9535</v>
      </c>
    </row>
    <row r="4301" spans="1:16">
      <c r="A4301" s="347" t="s">
        <v>12059</v>
      </c>
      <c r="B4301" s="348">
        <v>0</v>
      </c>
      <c r="C4301" s="347" t="s">
        <v>28152</v>
      </c>
      <c r="D4301" s="347" t="s">
        <v>12060</v>
      </c>
      <c r="E4301" s="347">
        <v>6</v>
      </c>
      <c r="F4301" s="347">
        <v>0.7</v>
      </c>
      <c r="G4301" s="347" t="s">
        <v>11</v>
      </c>
      <c r="H4301" s="349">
        <v>42</v>
      </c>
      <c r="I4301" s="350" t="s">
        <v>12</v>
      </c>
      <c r="J4301" s="351">
        <f t="shared" ref="J4301:J4364" si="67">E4301*K4301</f>
        <v>183</v>
      </c>
      <c r="K4301" s="351">
        <v>30.5</v>
      </c>
      <c r="L4301" s="3" t="str">
        <f>IFERROR(INDEX(dbOrdini[PREZZO
VINOLUX],MATCH(A4301,dbOrdini[CODICE
ANKER],0)),"")</f>
        <v/>
      </c>
      <c r="M4301" s="347" t="s">
        <v>10537</v>
      </c>
      <c r="N4301" s="15" t="str">
        <f>IFERROR(INDEX(dbOrdini[ORDINE],MATCH(A4301,dbOrdini[CODICE
ANKER]*(dbOrdini[CODICE
SUPPLY]="GEN24"),0)),"")</f>
        <v/>
      </c>
      <c r="O4301" s="352" t="s">
        <v>8</v>
      </c>
      <c r="P4301" s="347" t="s">
        <v>12061</v>
      </c>
    </row>
    <row r="4302" spans="1:16">
      <c r="A4302" s="347" t="s">
        <v>9536</v>
      </c>
      <c r="B4302" s="348">
        <v>26</v>
      </c>
      <c r="C4302" s="347" t="s">
        <v>28170</v>
      </c>
      <c r="D4302" s="347" t="s">
        <v>9537</v>
      </c>
      <c r="E4302" s="347">
        <v>6</v>
      </c>
      <c r="F4302" s="347">
        <v>0.5</v>
      </c>
      <c r="G4302" s="347" t="s">
        <v>11</v>
      </c>
      <c r="H4302" s="349">
        <v>42.9</v>
      </c>
      <c r="I4302" s="350" t="s">
        <v>12</v>
      </c>
      <c r="J4302" s="351">
        <f t="shared" si="67"/>
        <v>153</v>
      </c>
      <c r="K4302" s="351">
        <v>25.5</v>
      </c>
      <c r="L4302" s="3" t="str">
        <f>IFERROR(INDEX(dbOrdini[PREZZO
VINOLUX],MATCH(A4302,dbOrdini[CODICE
ANKER],0)),"")</f>
        <v/>
      </c>
      <c r="M4302" s="347" t="s">
        <v>10543</v>
      </c>
      <c r="N4302" s="15" t="str">
        <f>IFERROR(INDEX(dbOrdini[ORDINE],MATCH(A4302,dbOrdini[CODICE
ANKER]*(dbOrdini[CODICE
SUPPLY]="GEN24"),0)),"")</f>
        <v/>
      </c>
      <c r="O4302" s="352" t="s">
        <v>8</v>
      </c>
      <c r="P4302" s="347" t="s">
        <v>9538</v>
      </c>
    </row>
    <row r="4303" spans="1:16">
      <c r="A4303" s="347" t="s">
        <v>9539</v>
      </c>
      <c r="B4303" s="348">
        <v>25</v>
      </c>
      <c r="C4303" s="347" t="s">
        <v>28152</v>
      </c>
      <c r="D4303" s="347" t="s">
        <v>9540</v>
      </c>
      <c r="E4303" s="347">
        <v>6</v>
      </c>
      <c r="F4303" s="347">
        <v>1</v>
      </c>
      <c r="G4303" s="347" t="s">
        <v>11</v>
      </c>
      <c r="H4303" s="349">
        <v>43</v>
      </c>
      <c r="I4303" s="350" t="s">
        <v>12</v>
      </c>
      <c r="J4303" s="351">
        <f t="shared" si="67"/>
        <v>213</v>
      </c>
      <c r="K4303" s="351">
        <v>35.5</v>
      </c>
      <c r="L4303" s="3" t="str">
        <f>IFERROR(INDEX(dbOrdini[PREZZO
VINOLUX],MATCH(A4303,dbOrdini[CODICE
ANKER],0)),"")</f>
        <v/>
      </c>
      <c r="M4303" s="347" t="s">
        <v>10536</v>
      </c>
      <c r="N4303" s="15" t="str">
        <f>IFERROR(INDEX(dbOrdini[ORDINE],MATCH(A4303,dbOrdini[CODICE
ANKER]*(dbOrdini[CODICE
SUPPLY]="GEN24"),0)),"")</f>
        <v/>
      </c>
      <c r="O4303" s="352" t="s">
        <v>8</v>
      </c>
      <c r="P4303" s="347" t="s">
        <v>9541</v>
      </c>
    </row>
    <row r="4304" spans="1:16">
      <c r="A4304" s="347" t="s">
        <v>9542</v>
      </c>
      <c r="B4304" s="348">
        <v>8</v>
      </c>
      <c r="C4304" s="347" t="s">
        <v>28152</v>
      </c>
      <c r="D4304" s="347" t="s">
        <v>9543</v>
      </c>
      <c r="E4304" s="347">
        <v>6</v>
      </c>
      <c r="F4304" s="347">
        <v>0.7</v>
      </c>
      <c r="G4304" s="347" t="s">
        <v>11</v>
      </c>
      <c r="H4304" s="349">
        <v>43</v>
      </c>
      <c r="I4304" s="350" t="s">
        <v>12</v>
      </c>
      <c r="J4304" s="351">
        <f t="shared" si="67"/>
        <v>159</v>
      </c>
      <c r="K4304" s="351">
        <v>26.5</v>
      </c>
      <c r="L4304" s="3" t="str">
        <f>IFERROR(INDEX(dbOrdini[PREZZO
VINOLUX],MATCH(A4304,dbOrdini[CODICE
ANKER],0)),"")</f>
        <v/>
      </c>
      <c r="M4304" s="347" t="s">
        <v>10536</v>
      </c>
      <c r="N4304" s="15" t="str">
        <f>IFERROR(INDEX(dbOrdini[ORDINE],MATCH(A4304,dbOrdini[CODICE
ANKER]*(dbOrdini[CODICE
SUPPLY]="GEN24"),0)),"")</f>
        <v/>
      </c>
      <c r="O4304" s="352" t="s">
        <v>8</v>
      </c>
      <c r="P4304" s="347" t="s">
        <v>9544</v>
      </c>
    </row>
    <row r="4305" spans="1:16">
      <c r="A4305" s="347" t="s">
        <v>9545</v>
      </c>
      <c r="B4305" s="348">
        <v>0</v>
      </c>
      <c r="C4305" s="347" t="s">
        <v>28152</v>
      </c>
      <c r="D4305" s="347" t="s">
        <v>9546</v>
      </c>
      <c r="E4305" s="347">
        <v>6</v>
      </c>
      <c r="F4305" s="347">
        <v>0.7</v>
      </c>
      <c r="G4305" s="347" t="s">
        <v>11</v>
      </c>
      <c r="H4305" s="349">
        <v>46</v>
      </c>
      <c r="I4305" s="350" t="s">
        <v>12</v>
      </c>
      <c r="J4305" s="351">
        <f t="shared" si="67"/>
        <v>348</v>
      </c>
      <c r="K4305" s="351">
        <v>58</v>
      </c>
      <c r="L4305" s="3" t="str">
        <f>IFERROR(INDEX(dbOrdini[PREZZO
VINOLUX],MATCH(A4305,dbOrdini[CODICE
ANKER],0)),"")</f>
        <v/>
      </c>
      <c r="M4305" s="347" t="s">
        <v>10536</v>
      </c>
      <c r="N4305" s="15" t="str">
        <f>IFERROR(INDEX(dbOrdini[ORDINE],MATCH(A4305,dbOrdini[CODICE
ANKER]*(dbOrdini[CODICE
SUPPLY]="GEN24"),0)),"")</f>
        <v/>
      </c>
      <c r="O4305" s="352" t="s">
        <v>8</v>
      </c>
      <c r="P4305" s="347" t="s">
        <v>9547</v>
      </c>
    </row>
    <row r="4306" spans="1:16">
      <c r="A4306" s="347" t="s">
        <v>29166</v>
      </c>
      <c r="B4306" s="348">
        <v>0</v>
      </c>
      <c r="C4306" s="347" t="s">
        <v>28152</v>
      </c>
      <c r="D4306" s="347" t="s">
        <v>29167</v>
      </c>
      <c r="E4306" s="347">
        <v>6</v>
      </c>
      <c r="F4306" s="347">
        <v>0.7</v>
      </c>
      <c r="G4306" s="347" t="s">
        <v>11</v>
      </c>
      <c r="H4306" s="349">
        <v>46</v>
      </c>
      <c r="I4306" s="350" t="s">
        <v>12</v>
      </c>
      <c r="J4306" s="351">
        <f t="shared" si="67"/>
        <v>690</v>
      </c>
      <c r="K4306" s="351">
        <v>115</v>
      </c>
      <c r="L4306" s="3" t="str">
        <f>IFERROR(INDEX(dbOrdini[PREZZO
VINOLUX],MATCH(A4306,dbOrdini[CODICE
ANKER],0)),"")</f>
        <v/>
      </c>
      <c r="M4306" s="347" t="s">
        <v>10536</v>
      </c>
      <c r="N4306" s="15" t="str">
        <f>IFERROR(INDEX(dbOrdini[ORDINE],MATCH(A4306,dbOrdini[CODICE
ANKER]*(dbOrdini[CODICE
SUPPLY]="GEN24"),0)),"")</f>
        <v/>
      </c>
      <c r="O4306" s="352" t="s">
        <v>8</v>
      </c>
      <c r="P4306" s="347" t="s">
        <v>29168</v>
      </c>
    </row>
    <row r="4307" spans="1:16">
      <c r="A4307" s="347" t="s">
        <v>11160</v>
      </c>
      <c r="B4307" s="348">
        <v>0</v>
      </c>
      <c r="C4307" s="347" t="s">
        <v>28152</v>
      </c>
      <c r="D4307" s="347" t="s">
        <v>11161</v>
      </c>
      <c r="E4307" s="347">
        <v>6</v>
      </c>
      <c r="F4307" s="347">
        <v>0.7</v>
      </c>
      <c r="G4307" s="347" t="s">
        <v>11</v>
      </c>
      <c r="H4307" s="349">
        <v>61</v>
      </c>
      <c r="I4307" s="350" t="s">
        <v>12</v>
      </c>
      <c r="J4307" s="351">
        <f t="shared" si="67"/>
        <v>357</v>
      </c>
      <c r="K4307" s="351">
        <v>59.5</v>
      </c>
      <c r="L4307" s="3" t="str">
        <f>IFERROR(INDEX(dbOrdini[PREZZO
VINOLUX],MATCH(A4307,dbOrdini[CODICE
ANKER],0)),"")</f>
        <v/>
      </c>
      <c r="M4307" s="347" t="s">
        <v>10536</v>
      </c>
      <c r="N4307" s="15" t="str">
        <f>IFERROR(INDEX(dbOrdini[ORDINE],MATCH(A4307,dbOrdini[CODICE
ANKER]*(dbOrdini[CODICE
SUPPLY]="GEN24"),0)),"")</f>
        <v/>
      </c>
      <c r="O4307" s="352" t="s">
        <v>8</v>
      </c>
      <c r="P4307" s="347" t="s">
        <v>12062</v>
      </c>
    </row>
    <row r="4308" spans="1:16">
      <c r="A4308" s="347" t="s">
        <v>9548</v>
      </c>
      <c r="B4308" s="348">
        <v>2</v>
      </c>
      <c r="C4308" s="347" t="s">
        <v>28152</v>
      </c>
      <c r="D4308" s="347" t="s">
        <v>9549</v>
      </c>
      <c r="E4308" s="347">
        <v>6</v>
      </c>
      <c r="F4308" s="347">
        <v>0.7</v>
      </c>
      <c r="G4308" s="347" t="s">
        <v>11</v>
      </c>
      <c r="H4308" s="349">
        <v>58.6</v>
      </c>
      <c r="I4308" s="350" t="s">
        <v>12</v>
      </c>
      <c r="J4308" s="351">
        <f t="shared" si="67"/>
        <v>357</v>
      </c>
      <c r="K4308" s="351">
        <v>59.5</v>
      </c>
      <c r="L4308" s="3" t="str">
        <f>IFERROR(INDEX(dbOrdini[PREZZO
VINOLUX],MATCH(A4308,dbOrdini[CODICE
ANKER],0)),"")</f>
        <v/>
      </c>
      <c r="M4308" s="347" t="s">
        <v>10536</v>
      </c>
      <c r="N4308" s="15" t="str">
        <f>IFERROR(INDEX(dbOrdini[ORDINE],MATCH(A4308,dbOrdini[CODICE
ANKER]*(dbOrdini[CODICE
SUPPLY]="GEN24"),0)),"")</f>
        <v/>
      </c>
      <c r="O4308" s="352" t="s">
        <v>8</v>
      </c>
      <c r="P4308" s="347" t="s">
        <v>9550</v>
      </c>
    </row>
    <row r="4309" spans="1:16">
      <c r="A4309" s="347" t="s">
        <v>11162</v>
      </c>
      <c r="B4309" s="348">
        <v>81</v>
      </c>
      <c r="C4309" s="347" t="s">
        <v>28152</v>
      </c>
      <c r="D4309" s="347" t="s">
        <v>11163</v>
      </c>
      <c r="E4309" s="347">
        <v>6</v>
      </c>
      <c r="F4309" s="347">
        <v>0.7</v>
      </c>
      <c r="G4309" s="347" t="s">
        <v>11</v>
      </c>
      <c r="H4309" s="349">
        <v>58.2</v>
      </c>
      <c r="I4309" s="350" t="s">
        <v>12</v>
      </c>
      <c r="J4309" s="351">
        <f t="shared" si="67"/>
        <v>357</v>
      </c>
      <c r="K4309" s="351">
        <v>59.5</v>
      </c>
      <c r="L4309" s="3" t="str">
        <f>IFERROR(INDEX(dbOrdini[PREZZO
VINOLUX],MATCH(A4309,dbOrdini[CODICE
ANKER],0)),"")</f>
        <v/>
      </c>
      <c r="M4309" s="347" t="s">
        <v>10536</v>
      </c>
      <c r="N4309" s="15" t="str">
        <f>IFERROR(INDEX(dbOrdini[ORDINE],MATCH(A4309,dbOrdini[CODICE
ANKER]*(dbOrdini[CODICE
SUPPLY]="GEN24"),0)),"")</f>
        <v/>
      </c>
      <c r="O4309" s="352" t="s">
        <v>8</v>
      </c>
      <c r="P4309" s="347" t="s">
        <v>12063</v>
      </c>
    </row>
    <row r="4310" spans="1:16">
      <c r="A4310" s="347" t="s">
        <v>11164</v>
      </c>
      <c r="B4310" s="348">
        <v>0</v>
      </c>
      <c r="C4310" s="347" t="s">
        <v>28152</v>
      </c>
      <c r="D4310" s="347" t="s">
        <v>11165</v>
      </c>
      <c r="E4310" s="347">
        <v>6</v>
      </c>
      <c r="F4310" s="347">
        <v>0.7</v>
      </c>
      <c r="G4310" s="347" t="s">
        <v>11</v>
      </c>
      <c r="H4310" s="349">
        <v>59.4</v>
      </c>
      <c r="I4310" s="350" t="s">
        <v>12</v>
      </c>
      <c r="J4310" s="351">
        <f t="shared" si="67"/>
        <v>357</v>
      </c>
      <c r="K4310" s="351">
        <v>59.5</v>
      </c>
      <c r="L4310" s="3" t="str">
        <f>IFERROR(INDEX(dbOrdini[PREZZO
VINOLUX],MATCH(A4310,dbOrdini[CODICE
ANKER],0)),"")</f>
        <v/>
      </c>
      <c r="M4310" s="347" t="s">
        <v>10536</v>
      </c>
      <c r="N4310" s="15" t="str">
        <f>IFERROR(INDEX(dbOrdini[ORDINE],MATCH(A4310,dbOrdini[CODICE
ANKER]*(dbOrdini[CODICE
SUPPLY]="GEN24"),0)),"")</f>
        <v/>
      </c>
      <c r="O4310" s="352" t="s">
        <v>8</v>
      </c>
      <c r="P4310" s="347" t="s">
        <v>12064</v>
      </c>
    </row>
    <row r="4311" spans="1:16">
      <c r="A4311" s="347" t="s">
        <v>9551</v>
      </c>
      <c r="B4311" s="348">
        <v>211</v>
      </c>
      <c r="C4311" s="347" t="s">
        <v>28152</v>
      </c>
      <c r="D4311" s="347" t="s">
        <v>9552</v>
      </c>
      <c r="E4311" s="347">
        <v>6</v>
      </c>
      <c r="F4311" s="347">
        <v>0.7</v>
      </c>
      <c r="G4311" s="347" t="s">
        <v>11</v>
      </c>
      <c r="H4311" s="349">
        <v>46</v>
      </c>
      <c r="I4311" s="350" t="s">
        <v>12</v>
      </c>
      <c r="J4311" s="351">
        <f t="shared" si="67"/>
        <v>309</v>
      </c>
      <c r="K4311" s="351">
        <v>51.5</v>
      </c>
      <c r="L4311" s="3" t="str">
        <f>IFERROR(INDEX(dbOrdini[PREZZO
VINOLUX],MATCH(A4311,dbOrdini[CODICE
ANKER],0)),"")</f>
        <v/>
      </c>
      <c r="M4311" s="347" t="s">
        <v>10536</v>
      </c>
      <c r="N4311" s="15" t="str">
        <f>IFERROR(INDEX(dbOrdini[ORDINE],MATCH(A4311,dbOrdini[CODICE
ANKER]*(dbOrdini[CODICE
SUPPLY]="GEN24"),0)),"")</f>
        <v/>
      </c>
      <c r="O4311" s="352" t="s">
        <v>8</v>
      </c>
      <c r="P4311" s="347" t="s">
        <v>9553</v>
      </c>
    </row>
    <row r="4312" spans="1:16">
      <c r="A4312" s="347" t="s">
        <v>9554</v>
      </c>
      <c r="B4312" s="348">
        <v>48</v>
      </c>
      <c r="C4312" s="347" t="s">
        <v>28152</v>
      </c>
      <c r="D4312" s="347" t="s">
        <v>9555</v>
      </c>
      <c r="E4312" s="347">
        <v>6</v>
      </c>
      <c r="F4312" s="347">
        <v>0.7</v>
      </c>
      <c r="G4312" s="347" t="s">
        <v>11</v>
      </c>
      <c r="H4312" s="349">
        <v>48</v>
      </c>
      <c r="I4312" s="350" t="s">
        <v>12</v>
      </c>
      <c r="J4312" s="351">
        <f t="shared" si="67"/>
        <v>178.5</v>
      </c>
      <c r="K4312" s="351">
        <v>29.75</v>
      </c>
      <c r="L4312" s="3" t="str">
        <f>IFERROR(INDEX(dbOrdini[PREZZO
VINOLUX],MATCH(A4312,dbOrdini[CODICE
ANKER],0)),"")</f>
        <v/>
      </c>
      <c r="M4312" s="347" t="s">
        <v>10536</v>
      </c>
      <c r="N4312" s="15" t="str">
        <f>IFERROR(INDEX(dbOrdini[ORDINE],MATCH(A4312,dbOrdini[CODICE
ANKER]*(dbOrdini[CODICE
SUPPLY]="GEN24"),0)),"")</f>
        <v/>
      </c>
      <c r="O4312" s="352" t="s">
        <v>8</v>
      </c>
      <c r="P4312" s="347" t="s">
        <v>9556</v>
      </c>
    </row>
    <row r="4313" spans="1:16">
      <c r="A4313" s="347" t="s">
        <v>9559</v>
      </c>
      <c r="B4313" s="348">
        <v>1</v>
      </c>
      <c r="C4313" s="347" t="s">
        <v>28152</v>
      </c>
      <c r="D4313" s="347" t="s">
        <v>9560</v>
      </c>
      <c r="E4313" s="347">
        <v>6</v>
      </c>
      <c r="F4313" s="347">
        <v>0.7</v>
      </c>
      <c r="G4313" s="347" t="s">
        <v>11</v>
      </c>
      <c r="H4313" s="349">
        <v>40</v>
      </c>
      <c r="I4313" s="350" t="s">
        <v>12</v>
      </c>
      <c r="J4313" s="351">
        <f t="shared" si="67"/>
        <v>126</v>
      </c>
      <c r="K4313" s="351">
        <v>21</v>
      </c>
      <c r="L4313" s="3" t="str">
        <f>IFERROR(INDEX(dbOrdini[PREZZO
VINOLUX],MATCH(A4313,dbOrdini[CODICE
ANKER],0)),"")</f>
        <v/>
      </c>
      <c r="M4313" s="347" t="s">
        <v>10536</v>
      </c>
      <c r="N4313" s="15" t="str">
        <f>IFERROR(INDEX(dbOrdini[ORDINE],MATCH(A4313,dbOrdini[CODICE
ANKER]*(dbOrdini[CODICE
SUPPLY]="GEN24"),0)),"")</f>
        <v/>
      </c>
      <c r="O4313" s="352" t="s">
        <v>8</v>
      </c>
      <c r="P4313" s="347" t="s">
        <v>9558</v>
      </c>
    </row>
    <row r="4314" spans="1:16">
      <c r="A4314" s="347" t="s">
        <v>9557</v>
      </c>
      <c r="B4314" s="348">
        <v>480</v>
      </c>
      <c r="C4314" s="347" t="s">
        <v>28152</v>
      </c>
      <c r="D4314" s="347" t="s">
        <v>9562</v>
      </c>
      <c r="E4314" s="347">
        <v>6</v>
      </c>
      <c r="F4314" s="347">
        <v>0.7</v>
      </c>
      <c r="G4314" s="347" t="s">
        <v>11</v>
      </c>
      <c r="H4314" s="349">
        <v>40</v>
      </c>
      <c r="I4314" s="350" t="s">
        <v>12</v>
      </c>
      <c r="J4314" s="351">
        <f t="shared" si="67"/>
        <v>141</v>
      </c>
      <c r="K4314" s="351">
        <v>23.5</v>
      </c>
      <c r="L4314" s="3" t="str">
        <f>IFERROR(INDEX(dbOrdini[PREZZO
VINOLUX],MATCH(A4314,dbOrdini[CODICE
ANKER],0)),"")</f>
        <v/>
      </c>
      <c r="M4314" s="347" t="s">
        <v>10536</v>
      </c>
      <c r="N4314" s="15" t="str">
        <f>IFERROR(INDEX(dbOrdini[ORDINE],MATCH(A4314,dbOrdini[CODICE
ANKER]*(dbOrdini[CODICE
SUPPLY]="GEN24"),0)),"")</f>
        <v/>
      </c>
      <c r="O4314" s="352" t="s">
        <v>8</v>
      </c>
      <c r="P4314" s="347" t="s">
        <v>9558</v>
      </c>
    </row>
    <row r="4315" spans="1:16">
      <c r="A4315" s="347" t="s">
        <v>9561</v>
      </c>
      <c r="B4315" s="348">
        <v>0</v>
      </c>
      <c r="C4315" s="347" t="s">
        <v>28152</v>
      </c>
      <c r="D4315" s="347" t="s">
        <v>9562</v>
      </c>
      <c r="E4315" s="347">
        <v>6</v>
      </c>
      <c r="F4315" s="347">
        <v>0.7</v>
      </c>
      <c r="G4315" s="347" t="s">
        <v>11</v>
      </c>
      <c r="H4315" s="349">
        <v>40</v>
      </c>
      <c r="I4315" s="350" t="s">
        <v>12</v>
      </c>
      <c r="J4315" s="351">
        <f t="shared" si="67"/>
        <v>140.39999999999998</v>
      </c>
      <c r="K4315" s="351">
        <v>23.4</v>
      </c>
      <c r="L4315" s="3" t="str">
        <f>IFERROR(INDEX(dbOrdini[PREZZO
VINOLUX],MATCH(A4315,dbOrdini[CODICE
ANKER],0)),"")</f>
        <v/>
      </c>
      <c r="M4315" s="347" t="s">
        <v>10536</v>
      </c>
      <c r="N4315" s="15" t="str">
        <f>IFERROR(INDEX(dbOrdini[ORDINE],MATCH(A4315,dbOrdini[CODICE
ANKER]*(dbOrdini[CODICE
SUPPLY]="GEN24"),0)),"")</f>
        <v/>
      </c>
      <c r="O4315" s="352" t="s">
        <v>8</v>
      </c>
      <c r="P4315" s="347" t="s">
        <v>9563</v>
      </c>
    </row>
    <row r="4316" spans="1:16">
      <c r="A4316" s="347" t="s">
        <v>10892</v>
      </c>
      <c r="B4316" s="348">
        <v>0</v>
      </c>
      <c r="C4316" s="347" t="s">
        <v>28152</v>
      </c>
      <c r="D4316" s="347" t="s">
        <v>9562</v>
      </c>
      <c r="E4316" s="347">
        <v>3</v>
      </c>
      <c r="F4316" s="347">
        <v>0.7</v>
      </c>
      <c r="G4316" s="347" t="s">
        <v>11</v>
      </c>
      <c r="H4316" s="349">
        <v>40</v>
      </c>
      <c r="I4316" s="350" t="s">
        <v>12</v>
      </c>
      <c r="J4316" s="351">
        <f t="shared" si="67"/>
        <v>70.199999999999989</v>
      </c>
      <c r="K4316" s="351">
        <v>23.4</v>
      </c>
      <c r="L4316" s="3" t="str">
        <f>IFERROR(INDEX(dbOrdini[PREZZO
VINOLUX],MATCH(A4316,dbOrdini[CODICE
ANKER],0)),"")</f>
        <v/>
      </c>
      <c r="M4316" s="347" t="s">
        <v>10536</v>
      </c>
      <c r="N4316" s="15" t="str">
        <f>IFERROR(INDEX(dbOrdini[ORDINE],MATCH(A4316,dbOrdini[CODICE
ANKER]*(dbOrdini[CODICE
SUPPLY]="GEN24"),0)),"")</f>
        <v/>
      </c>
      <c r="O4316" s="352" t="s">
        <v>8</v>
      </c>
      <c r="P4316" s="347" t="s">
        <v>9558</v>
      </c>
    </row>
    <row r="4317" spans="1:16">
      <c r="A4317" s="347" t="s">
        <v>9564</v>
      </c>
      <c r="B4317" s="348">
        <v>174</v>
      </c>
      <c r="C4317" s="347" t="s">
        <v>28152</v>
      </c>
      <c r="D4317" s="347" t="s">
        <v>9565</v>
      </c>
      <c r="E4317" s="347">
        <v>6</v>
      </c>
      <c r="F4317" s="347">
        <v>0.7</v>
      </c>
      <c r="G4317" s="347" t="s">
        <v>11</v>
      </c>
      <c r="H4317" s="349">
        <v>40</v>
      </c>
      <c r="I4317" s="350" t="s">
        <v>12</v>
      </c>
      <c r="J4317" s="351">
        <f t="shared" si="67"/>
        <v>165</v>
      </c>
      <c r="K4317" s="351">
        <v>27.5</v>
      </c>
      <c r="L4317" s="3" t="str">
        <f>IFERROR(INDEX(dbOrdini[PREZZO
VINOLUX],MATCH(A4317,dbOrdini[CODICE
ANKER],0)),"")</f>
        <v/>
      </c>
      <c r="M4317" s="347" t="s">
        <v>10536</v>
      </c>
      <c r="N4317" s="15" t="str">
        <f>IFERROR(INDEX(dbOrdini[ORDINE],MATCH(A4317,dbOrdini[CODICE
ANKER]*(dbOrdini[CODICE
SUPPLY]="GEN24"),0)),"")</f>
        <v/>
      </c>
      <c r="O4317" s="352" t="s">
        <v>8</v>
      </c>
      <c r="P4317" s="347" t="s">
        <v>9566</v>
      </c>
    </row>
    <row r="4318" spans="1:16">
      <c r="A4318" s="347" t="s">
        <v>9567</v>
      </c>
      <c r="B4318" s="348">
        <v>87</v>
      </c>
      <c r="C4318" s="347" t="s">
        <v>28152</v>
      </c>
      <c r="D4318" s="347" t="s">
        <v>9568</v>
      </c>
      <c r="E4318" s="347">
        <v>6</v>
      </c>
      <c r="F4318" s="347">
        <v>0.7</v>
      </c>
      <c r="G4318" s="347" t="s">
        <v>11</v>
      </c>
      <c r="H4318" s="349">
        <v>40</v>
      </c>
      <c r="I4318" s="350" t="s">
        <v>12</v>
      </c>
      <c r="J4318" s="351">
        <f t="shared" si="67"/>
        <v>213</v>
      </c>
      <c r="K4318" s="351">
        <v>35.5</v>
      </c>
      <c r="L4318" s="3" t="str">
        <f>IFERROR(INDEX(dbOrdini[PREZZO
VINOLUX],MATCH(A4318,dbOrdini[CODICE
ANKER],0)),"")</f>
        <v/>
      </c>
      <c r="M4318" s="347" t="s">
        <v>10536</v>
      </c>
      <c r="N4318" s="15" t="str">
        <f>IFERROR(INDEX(dbOrdini[ORDINE],MATCH(A4318,dbOrdini[CODICE
ANKER]*(dbOrdini[CODICE
SUPPLY]="GEN24"),0)),"")</f>
        <v/>
      </c>
      <c r="O4318" s="352" t="s">
        <v>8</v>
      </c>
      <c r="P4318" s="347" t="s">
        <v>9569</v>
      </c>
    </row>
    <row r="4319" spans="1:16">
      <c r="A4319" s="347" t="s">
        <v>9570</v>
      </c>
      <c r="B4319" s="348">
        <v>456</v>
      </c>
      <c r="C4319" s="347" t="s">
        <v>28152</v>
      </c>
      <c r="D4319" s="347" t="s">
        <v>9574</v>
      </c>
      <c r="E4319" s="347">
        <v>6</v>
      </c>
      <c r="F4319" s="347">
        <v>0.7</v>
      </c>
      <c r="G4319" s="347" t="s">
        <v>11</v>
      </c>
      <c r="H4319" s="349">
        <v>40</v>
      </c>
      <c r="I4319" s="350" t="s">
        <v>12</v>
      </c>
      <c r="J4319" s="351">
        <f t="shared" si="67"/>
        <v>375</v>
      </c>
      <c r="K4319" s="351">
        <v>62.5</v>
      </c>
      <c r="L4319" s="3" t="str">
        <f>IFERROR(INDEX(dbOrdini[PREZZO
VINOLUX],MATCH(A4319,dbOrdini[CODICE
ANKER],0)),"")</f>
        <v/>
      </c>
      <c r="M4319" s="347" t="s">
        <v>10536</v>
      </c>
      <c r="N4319" s="15" t="str">
        <f>IFERROR(INDEX(dbOrdini[ORDINE],MATCH(A4319,dbOrdini[CODICE
ANKER]*(dbOrdini[CODICE
SUPPLY]="GEN24"),0)),"")</f>
        <v/>
      </c>
      <c r="O4319" s="352" t="s">
        <v>8</v>
      </c>
      <c r="P4319" s="347" t="s">
        <v>9572</v>
      </c>
    </row>
    <row r="4320" spans="1:16">
      <c r="A4320" s="347" t="s">
        <v>29169</v>
      </c>
      <c r="B4320" s="348">
        <v>0</v>
      </c>
      <c r="C4320" s="347" t="s">
        <v>28152</v>
      </c>
      <c r="D4320" s="347" t="s">
        <v>9574</v>
      </c>
      <c r="E4320" s="347">
        <v>3</v>
      </c>
      <c r="F4320" s="347">
        <v>0.7</v>
      </c>
      <c r="G4320" s="347" t="s">
        <v>11</v>
      </c>
      <c r="H4320" s="349">
        <v>40</v>
      </c>
      <c r="I4320" s="350" t="s">
        <v>12</v>
      </c>
      <c r="J4320" s="351">
        <f t="shared" si="67"/>
        <v>187.5</v>
      </c>
      <c r="K4320" s="351">
        <v>62.5</v>
      </c>
      <c r="L4320" s="3" t="str">
        <f>IFERROR(INDEX(dbOrdini[PREZZO
VINOLUX],MATCH(A4320,dbOrdini[CODICE
ANKER],0)),"")</f>
        <v/>
      </c>
      <c r="M4320" s="347" t="s">
        <v>10536</v>
      </c>
      <c r="N4320" s="15" t="str">
        <f>IFERROR(INDEX(dbOrdini[ORDINE],MATCH(A4320,dbOrdini[CODICE
ANKER]*(dbOrdini[CODICE
SUPPLY]="GEN24"),0)),"")</f>
        <v/>
      </c>
      <c r="O4320" s="352" t="s">
        <v>8</v>
      </c>
      <c r="P4320" s="347" t="s">
        <v>29170</v>
      </c>
    </row>
    <row r="4321" spans="1:16">
      <c r="A4321" s="347" t="s">
        <v>9573</v>
      </c>
      <c r="B4321" s="348">
        <v>102</v>
      </c>
      <c r="C4321" s="347" t="s">
        <v>28152</v>
      </c>
      <c r="D4321" s="347" t="s">
        <v>9574</v>
      </c>
      <c r="E4321" s="347">
        <v>6</v>
      </c>
      <c r="F4321" s="347">
        <v>0.7</v>
      </c>
      <c r="G4321" s="347" t="s">
        <v>11</v>
      </c>
      <c r="H4321" s="349">
        <v>40</v>
      </c>
      <c r="I4321" s="350" t="s">
        <v>12</v>
      </c>
      <c r="J4321" s="351">
        <f t="shared" si="67"/>
        <v>375</v>
      </c>
      <c r="K4321" s="351">
        <v>62.5</v>
      </c>
      <c r="L4321" s="3" t="str">
        <f>IFERROR(INDEX(dbOrdini[PREZZO
VINOLUX],MATCH(A4321,dbOrdini[CODICE
ANKER],0)),"")</f>
        <v/>
      </c>
      <c r="M4321" s="347" t="s">
        <v>10536</v>
      </c>
      <c r="N4321" s="15" t="str">
        <f>IFERROR(INDEX(dbOrdini[ORDINE],MATCH(A4321,dbOrdini[CODICE
ANKER]*(dbOrdini[CODICE
SUPPLY]="GEN24"),0)),"")</f>
        <v/>
      </c>
      <c r="O4321" s="352" t="s">
        <v>8</v>
      </c>
      <c r="P4321" s="347" t="s">
        <v>9575</v>
      </c>
    </row>
    <row r="4322" spans="1:16">
      <c r="A4322" s="347" t="s">
        <v>9576</v>
      </c>
      <c r="B4322" s="348">
        <v>237</v>
      </c>
      <c r="C4322" s="347" t="s">
        <v>28152</v>
      </c>
      <c r="D4322" s="347" t="s">
        <v>9577</v>
      </c>
      <c r="E4322" s="347">
        <v>6</v>
      </c>
      <c r="F4322" s="347">
        <v>0.7</v>
      </c>
      <c r="G4322" s="347" t="s">
        <v>11</v>
      </c>
      <c r="H4322" s="349">
        <v>40</v>
      </c>
      <c r="I4322" s="350" t="s">
        <v>12</v>
      </c>
      <c r="J4322" s="351">
        <f t="shared" si="67"/>
        <v>156</v>
      </c>
      <c r="K4322" s="351">
        <v>26</v>
      </c>
      <c r="L4322" s="3" t="str">
        <f>IFERROR(INDEX(dbOrdini[PREZZO
VINOLUX],MATCH(A4322,dbOrdini[CODICE
ANKER],0)),"")</f>
        <v/>
      </c>
      <c r="M4322" s="347" t="s">
        <v>10536</v>
      </c>
      <c r="N4322" s="15" t="str">
        <f>IFERROR(INDEX(dbOrdini[ORDINE],MATCH(A4322,dbOrdini[CODICE
ANKER]*(dbOrdini[CODICE
SUPPLY]="GEN24"),0)),"")</f>
        <v/>
      </c>
      <c r="O4322" s="352" t="s">
        <v>8</v>
      </c>
      <c r="P4322" s="347" t="s">
        <v>9578</v>
      </c>
    </row>
    <row r="4323" spans="1:16">
      <c r="A4323" s="347" t="s">
        <v>9579</v>
      </c>
      <c r="B4323" s="348">
        <v>82</v>
      </c>
      <c r="C4323" s="347" t="s">
        <v>28152</v>
      </c>
      <c r="D4323" s="347" t="s">
        <v>9580</v>
      </c>
      <c r="E4323" s="347">
        <v>6</v>
      </c>
      <c r="F4323" s="347">
        <v>0.7</v>
      </c>
      <c r="G4323" s="347" t="s">
        <v>11</v>
      </c>
      <c r="H4323" s="349">
        <v>40</v>
      </c>
      <c r="I4323" s="350" t="s">
        <v>12</v>
      </c>
      <c r="J4323" s="351">
        <f t="shared" si="67"/>
        <v>129.89999999999998</v>
      </c>
      <c r="K4323" s="351">
        <v>21.65</v>
      </c>
      <c r="L4323" s="3" t="str">
        <f>IFERROR(INDEX(dbOrdini[PREZZO
VINOLUX],MATCH(A4323,dbOrdini[CODICE
ANKER],0)),"")</f>
        <v/>
      </c>
      <c r="M4323" s="347" t="s">
        <v>10536</v>
      </c>
      <c r="N4323" s="15" t="str">
        <f>IFERROR(INDEX(dbOrdini[ORDINE],MATCH(A4323,dbOrdini[CODICE
ANKER]*(dbOrdini[CODICE
SUPPLY]="GEN24"),0)),"")</f>
        <v/>
      </c>
      <c r="O4323" s="352" t="s">
        <v>8</v>
      </c>
      <c r="P4323" s="347" t="s">
        <v>9581</v>
      </c>
    </row>
    <row r="4324" spans="1:16">
      <c r="A4324" s="347" t="s">
        <v>9582</v>
      </c>
      <c r="B4324" s="348">
        <v>48</v>
      </c>
      <c r="C4324" s="347" t="s">
        <v>28152</v>
      </c>
      <c r="D4324" s="347" t="s">
        <v>9583</v>
      </c>
      <c r="E4324" s="347">
        <v>12</v>
      </c>
      <c r="F4324" s="347">
        <v>0.05</v>
      </c>
      <c r="G4324" s="347" t="s">
        <v>11</v>
      </c>
      <c r="H4324" s="349">
        <v>40</v>
      </c>
      <c r="I4324" s="350" t="s">
        <v>12</v>
      </c>
      <c r="J4324" s="351">
        <f t="shared" si="67"/>
        <v>26.400000000000002</v>
      </c>
      <c r="K4324" s="351">
        <v>2.2000000000000002</v>
      </c>
      <c r="L4324" s="3" t="str">
        <f>IFERROR(INDEX(dbOrdini[PREZZO
VINOLUX],MATCH(A4324,dbOrdini[CODICE
ANKER],0)),"")</f>
        <v/>
      </c>
      <c r="M4324" s="347" t="s">
        <v>10536</v>
      </c>
      <c r="N4324" s="15" t="str">
        <f>IFERROR(INDEX(dbOrdini[ORDINE],MATCH(A4324,dbOrdini[CODICE
ANKER]*(dbOrdini[CODICE
SUPPLY]="GEN24"),0)),"")</f>
        <v/>
      </c>
      <c r="O4324" s="352" t="s">
        <v>8</v>
      </c>
      <c r="P4324" s="347" t="s">
        <v>9584</v>
      </c>
    </row>
    <row r="4325" spans="1:16">
      <c r="A4325" s="347" t="s">
        <v>9586</v>
      </c>
      <c r="B4325" s="348">
        <v>132</v>
      </c>
      <c r="C4325" s="347" t="s">
        <v>28152</v>
      </c>
      <c r="D4325" s="347" t="s">
        <v>9585</v>
      </c>
      <c r="E4325" s="347">
        <v>3</v>
      </c>
      <c r="F4325" s="347">
        <v>0.7</v>
      </c>
      <c r="G4325" s="347" t="s">
        <v>11</v>
      </c>
      <c r="H4325" s="349">
        <v>40</v>
      </c>
      <c r="I4325" s="350" t="s">
        <v>12</v>
      </c>
      <c r="J4325" s="351">
        <f t="shared" si="67"/>
        <v>52.5</v>
      </c>
      <c r="K4325" s="351">
        <v>17.5</v>
      </c>
      <c r="L4325" s="3" t="str">
        <f>IFERROR(INDEX(dbOrdini[PREZZO
VINOLUX],MATCH(A4325,dbOrdini[CODICE
ANKER],0)),"")</f>
        <v/>
      </c>
      <c r="M4325" s="347" t="s">
        <v>10536</v>
      </c>
      <c r="N4325" s="15" t="str">
        <f>IFERROR(INDEX(dbOrdini[ORDINE],MATCH(A4325,dbOrdini[CODICE
ANKER]*(dbOrdini[CODICE
SUPPLY]="GEN24"),0)),"")</f>
        <v/>
      </c>
      <c r="O4325" s="352" t="s">
        <v>8</v>
      </c>
      <c r="P4325" s="347" t="s">
        <v>9587</v>
      </c>
    </row>
    <row r="4326" spans="1:16">
      <c r="A4326" s="347" t="s">
        <v>9588</v>
      </c>
      <c r="B4326" s="348">
        <v>516</v>
      </c>
      <c r="C4326" s="347" t="s">
        <v>28152</v>
      </c>
      <c r="D4326" s="347" t="s">
        <v>9585</v>
      </c>
      <c r="E4326" s="347">
        <v>6</v>
      </c>
      <c r="F4326" s="347">
        <v>0.7</v>
      </c>
      <c r="G4326" s="347" t="s">
        <v>11</v>
      </c>
      <c r="H4326" s="349">
        <v>40</v>
      </c>
      <c r="I4326" s="350" t="s">
        <v>12</v>
      </c>
      <c r="J4326" s="351">
        <f t="shared" si="67"/>
        <v>105</v>
      </c>
      <c r="K4326" s="351">
        <v>17.5</v>
      </c>
      <c r="L4326" s="3" t="str">
        <f>IFERROR(INDEX(dbOrdini[PREZZO
VINOLUX],MATCH(A4326,dbOrdini[CODICE
ANKER],0)),"")</f>
        <v/>
      </c>
      <c r="M4326" s="347" t="s">
        <v>10536</v>
      </c>
      <c r="N4326" s="15" t="str">
        <f>IFERROR(INDEX(dbOrdini[ORDINE],MATCH(A4326,dbOrdini[CODICE
ANKER]*(dbOrdini[CODICE
SUPPLY]="GEN24"),0)),"")</f>
        <v/>
      </c>
      <c r="O4326" s="352" t="s">
        <v>8</v>
      </c>
      <c r="P4326" s="347" t="s">
        <v>9587</v>
      </c>
    </row>
    <row r="4327" spans="1:16">
      <c r="A4327" s="347" t="s">
        <v>9589</v>
      </c>
      <c r="B4327" s="348">
        <v>112</v>
      </c>
      <c r="C4327" s="347" t="s">
        <v>28152</v>
      </c>
      <c r="D4327" s="347" t="s">
        <v>9590</v>
      </c>
      <c r="E4327" s="347">
        <v>6</v>
      </c>
      <c r="F4327" s="347">
        <v>0.7</v>
      </c>
      <c r="G4327" s="347" t="s">
        <v>11</v>
      </c>
      <c r="H4327" s="349">
        <v>40</v>
      </c>
      <c r="I4327" s="350" t="s">
        <v>12</v>
      </c>
      <c r="J4327" s="351">
        <f t="shared" si="67"/>
        <v>162.89999999999998</v>
      </c>
      <c r="K4327" s="351">
        <v>27.15</v>
      </c>
      <c r="L4327" s="3" t="str">
        <f>IFERROR(INDEX(dbOrdini[PREZZO
VINOLUX],MATCH(A4327,dbOrdini[CODICE
ANKER],0)),"")</f>
        <v/>
      </c>
      <c r="M4327" s="347" t="s">
        <v>10536</v>
      </c>
      <c r="N4327" s="15" t="str">
        <f>IFERROR(INDEX(dbOrdini[ORDINE],MATCH(A4327,dbOrdini[CODICE
ANKER]*(dbOrdini[CODICE
SUPPLY]="GEN24"),0)),"")</f>
        <v/>
      </c>
      <c r="O4327" s="352" t="s">
        <v>8</v>
      </c>
      <c r="P4327" s="347" t="s">
        <v>9591</v>
      </c>
    </row>
    <row r="4328" spans="1:16">
      <c r="A4328" s="347" t="s">
        <v>29171</v>
      </c>
      <c r="B4328" s="348">
        <v>1</v>
      </c>
      <c r="C4328" s="347" t="s">
        <v>28152</v>
      </c>
      <c r="D4328" s="347" t="s">
        <v>29172</v>
      </c>
      <c r="E4328" s="347">
        <v>4</v>
      </c>
      <c r="F4328" s="347">
        <v>0.7</v>
      </c>
      <c r="G4328" s="347" t="s">
        <v>11</v>
      </c>
      <c r="H4328" s="349">
        <v>43</v>
      </c>
      <c r="I4328" s="350" t="s">
        <v>12</v>
      </c>
      <c r="J4328" s="351">
        <f t="shared" si="67"/>
        <v>1980</v>
      </c>
      <c r="K4328" s="351">
        <v>495</v>
      </c>
      <c r="L4328" s="3" t="str">
        <f>IFERROR(INDEX(dbOrdini[PREZZO
VINOLUX],MATCH(A4328,dbOrdini[CODICE
ANKER],0)),"")</f>
        <v/>
      </c>
      <c r="M4328" s="347" t="s">
        <v>10536</v>
      </c>
      <c r="N4328" s="15" t="str">
        <f>IFERROR(INDEX(dbOrdini[ORDINE],MATCH(A4328,dbOrdini[CODICE
ANKER]*(dbOrdini[CODICE
SUPPLY]="GEN24"),0)),"")</f>
        <v/>
      </c>
      <c r="O4328" s="352" t="s">
        <v>8</v>
      </c>
      <c r="P4328" s="347" t="s">
        <v>29173</v>
      </c>
    </row>
    <row r="4329" spans="1:16">
      <c r="A4329" s="347" t="s">
        <v>9592</v>
      </c>
      <c r="B4329" s="348">
        <v>187</v>
      </c>
      <c r="C4329" s="347" t="s">
        <v>28152</v>
      </c>
      <c r="D4329" s="347" t="s">
        <v>9593</v>
      </c>
      <c r="E4329" s="347">
        <v>6</v>
      </c>
      <c r="F4329" s="347">
        <v>0.7</v>
      </c>
      <c r="G4329" s="347" t="s">
        <v>11</v>
      </c>
      <c r="H4329" s="349">
        <v>48.8</v>
      </c>
      <c r="I4329" s="350" t="s">
        <v>12</v>
      </c>
      <c r="J4329" s="351">
        <f t="shared" si="67"/>
        <v>285</v>
      </c>
      <c r="K4329" s="351">
        <v>47.5</v>
      </c>
      <c r="L4329" s="3" t="str">
        <f>IFERROR(INDEX(dbOrdini[PREZZO
VINOLUX],MATCH(A4329,dbOrdini[CODICE
ANKER],0)),"")</f>
        <v/>
      </c>
      <c r="M4329" s="347" t="s">
        <v>10536</v>
      </c>
      <c r="N4329" s="15" t="str">
        <f>IFERROR(INDEX(dbOrdini[ORDINE],MATCH(A4329,dbOrdini[CODICE
ANKER]*(dbOrdini[CODICE
SUPPLY]="GEN24"),0)),"")</f>
        <v/>
      </c>
      <c r="O4329" s="352" t="s">
        <v>8</v>
      </c>
      <c r="P4329" s="347" t="s">
        <v>9594</v>
      </c>
    </row>
    <row r="4330" spans="1:16">
      <c r="A4330" s="347" t="s">
        <v>10975</v>
      </c>
      <c r="B4330" s="348">
        <v>13</v>
      </c>
      <c r="C4330" s="347" t="s">
        <v>28152</v>
      </c>
      <c r="D4330" s="347" t="s">
        <v>10976</v>
      </c>
      <c r="E4330" s="347">
        <v>6</v>
      </c>
      <c r="F4330" s="347">
        <v>0.5</v>
      </c>
      <c r="G4330" s="347" t="s">
        <v>11</v>
      </c>
      <c r="H4330" s="349">
        <v>45</v>
      </c>
      <c r="I4330" s="350" t="s">
        <v>12</v>
      </c>
      <c r="J4330" s="351">
        <f t="shared" si="67"/>
        <v>129</v>
      </c>
      <c r="K4330" s="351">
        <v>21.5</v>
      </c>
      <c r="L4330" s="3" t="str">
        <f>IFERROR(INDEX(dbOrdini[PREZZO
VINOLUX],MATCH(A4330,dbOrdini[CODICE
ANKER],0)),"")</f>
        <v/>
      </c>
      <c r="M4330" s="347" t="s">
        <v>10537</v>
      </c>
      <c r="N4330" s="15" t="str">
        <f>IFERROR(INDEX(dbOrdini[ORDINE],MATCH(A4330,dbOrdini[CODICE
ANKER]*(dbOrdini[CODICE
SUPPLY]="GEN24"),0)),"")</f>
        <v/>
      </c>
      <c r="O4330" s="352" t="s">
        <v>8</v>
      </c>
      <c r="P4330" s="347" t="s">
        <v>12065</v>
      </c>
    </row>
    <row r="4331" spans="1:16">
      <c r="A4331" s="347" t="s">
        <v>9595</v>
      </c>
      <c r="B4331" s="348">
        <v>0</v>
      </c>
      <c r="C4331" s="347" t="s">
        <v>28152</v>
      </c>
      <c r="D4331" s="347" t="s">
        <v>9596</v>
      </c>
      <c r="E4331" s="347">
        <v>6</v>
      </c>
      <c r="F4331" s="347">
        <v>0.7</v>
      </c>
      <c r="G4331" s="347" t="s">
        <v>11</v>
      </c>
      <c r="H4331" s="349">
        <v>43</v>
      </c>
      <c r="I4331" s="350" t="s">
        <v>12</v>
      </c>
      <c r="J4331" s="351">
        <f t="shared" si="67"/>
        <v>237</v>
      </c>
      <c r="K4331" s="351">
        <v>39.5</v>
      </c>
      <c r="L4331" s="3" t="str">
        <f>IFERROR(INDEX(dbOrdini[PREZZO
VINOLUX],MATCH(A4331,dbOrdini[CODICE
ANKER],0)),"")</f>
        <v/>
      </c>
      <c r="M4331" s="347" t="s">
        <v>10536</v>
      </c>
      <c r="N4331" s="15" t="str">
        <f>IFERROR(INDEX(dbOrdini[ORDINE],MATCH(A4331,dbOrdini[CODICE
ANKER]*(dbOrdini[CODICE
SUPPLY]="GEN24"),0)),"")</f>
        <v/>
      </c>
      <c r="O4331" s="352" t="s">
        <v>8</v>
      </c>
      <c r="P4331" s="347" t="s">
        <v>9597</v>
      </c>
    </row>
    <row r="4332" spans="1:16">
      <c r="A4332" s="347" t="s">
        <v>29174</v>
      </c>
      <c r="B4332" s="348">
        <v>0</v>
      </c>
      <c r="C4332" s="347" t="s">
        <v>28152</v>
      </c>
      <c r="D4332" s="347" t="s">
        <v>26509</v>
      </c>
      <c r="E4332" s="347">
        <v>6</v>
      </c>
      <c r="F4332" s="347">
        <v>0.7</v>
      </c>
      <c r="G4332" s="347" t="s">
        <v>11</v>
      </c>
      <c r="H4332" s="349">
        <v>46</v>
      </c>
      <c r="I4332" s="350" t="s">
        <v>12</v>
      </c>
      <c r="J4332" s="351">
        <f t="shared" si="67"/>
        <v>149.69999999999999</v>
      </c>
      <c r="K4332" s="351">
        <v>24.95</v>
      </c>
      <c r="L4332" s="3" t="str">
        <f>IFERROR(INDEX(dbOrdini[PREZZO
VINOLUX],MATCH(A4332,dbOrdini[CODICE
ANKER],0)),"")</f>
        <v/>
      </c>
      <c r="M4332" s="347" t="s">
        <v>10541</v>
      </c>
      <c r="N4332" s="15" t="str">
        <f>IFERROR(INDEX(dbOrdini[ORDINE],MATCH(A4332,dbOrdini[CODICE
ANKER]*(dbOrdini[CODICE
SUPPLY]="GEN24"),0)),"")</f>
        <v/>
      </c>
      <c r="O4332" s="352" t="s">
        <v>8</v>
      </c>
      <c r="P4332" s="347" t="s">
        <v>29175</v>
      </c>
    </row>
    <row r="4333" spans="1:16">
      <c r="A4333" s="347" t="s">
        <v>9598</v>
      </c>
      <c r="B4333" s="348">
        <v>0</v>
      </c>
      <c r="C4333" s="347" t="s">
        <v>28152</v>
      </c>
      <c r="D4333" s="347" t="s">
        <v>9599</v>
      </c>
      <c r="E4333" s="347">
        <v>6</v>
      </c>
      <c r="F4333" s="347">
        <v>0.7</v>
      </c>
      <c r="G4333" s="347" t="s">
        <v>11</v>
      </c>
      <c r="H4333" s="349">
        <v>46</v>
      </c>
      <c r="I4333" s="350" t="s">
        <v>12</v>
      </c>
      <c r="J4333" s="351">
        <f t="shared" si="67"/>
        <v>210</v>
      </c>
      <c r="K4333" s="351">
        <v>35</v>
      </c>
      <c r="L4333" s="3" t="str">
        <f>IFERROR(INDEX(dbOrdini[PREZZO
VINOLUX],MATCH(A4333,dbOrdini[CODICE
ANKER],0)),"")</f>
        <v/>
      </c>
      <c r="M4333" s="347" t="s">
        <v>10536</v>
      </c>
      <c r="N4333" s="15" t="str">
        <f>IFERROR(INDEX(dbOrdini[ORDINE],MATCH(A4333,dbOrdini[CODICE
ANKER]*(dbOrdini[CODICE
SUPPLY]="GEN24"),0)),"")</f>
        <v/>
      </c>
      <c r="O4333" s="352" t="s">
        <v>8</v>
      </c>
      <c r="P4333" s="347" t="s">
        <v>9600</v>
      </c>
    </row>
    <row r="4334" spans="1:16">
      <c r="A4334" s="347" t="s">
        <v>9601</v>
      </c>
      <c r="B4334" s="348">
        <v>102</v>
      </c>
      <c r="C4334" s="347" t="s">
        <v>28152</v>
      </c>
      <c r="D4334" s="347" t="s">
        <v>9602</v>
      </c>
      <c r="E4334" s="347">
        <v>6</v>
      </c>
      <c r="F4334" s="347">
        <v>0.7</v>
      </c>
      <c r="G4334" s="347" t="s">
        <v>11</v>
      </c>
      <c r="H4334" s="349">
        <v>40</v>
      </c>
      <c r="I4334" s="350" t="s">
        <v>12</v>
      </c>
      <c r="J4334" s="351">
        <f t="shared" si="67"/>
        <v>105</v>
      </c>
      <c r="K4334" s="351">
        <v>17.5</v>
      </c>
      <c r="L4334" s="3" t="str">
        <f>IFERROR(INDEX(dbOrdini[PREZZO
VINOLUX],MATCH(A4334,dbOrdini[CODICE
ANKER],0)),"")</f>
        <v/>
      </c>
      <c r="M4334" s="347" t="s">
        <v>10536</v>
      </c>
      <c r="N4334" s="15" t="str">
        <f>IFERROR(INDEX(dbOrdini[ORDINE],MATCH(A4334,dbOrdini[CODICE
ANKER]*(dbOrdini[CODICE
SUPPLY]="GEN24"),0)),"")</f>
        <v/>
      </c>
      <c r="O4334" s="352" t="s">
        <v>8</v>
      </c>
      <c r="P4334" s="347" t="s">
        <v>9603</v>
      </c>
    </row>
    <row r="4335" spans="1:16">
      <c r="A4335" s="347" t="s">
        <v>9604</v>
      </c>
      <c r="B4335" s="348">
        <v>30</v>
      </c>
      <c r="C4335" s="347" t="s">
        <v>28152</v>
      </c>
      <c r="D4335" s="347" t="s">
        <v>9605</v>
      </c>
      <c r="E4335" s="347">
        <v>6</v>
      </c>
      <c r="F4335" s="347">
        <v>0.7</v>
      </c>
      <c r="G4335" s="347" t="s">
        <v>11</v>
      </c>
      <c r="H4335" s="349">
        <v>40</v>
      </c>
      <c r="I4335" s="350" t="s">
        <v>12</v>
      </c>
      <c r="J4335" s="351">
        <f t="shared" si="67"/>
        <v>87</v>
      </c>
      <c r="K4335" s="351">
        <v>14.5</v>
      </c>
      <c r="L4335" s="3" t="str">
        <f>IFERROR(INDEX(dbOrdini[PREZZO
VINOLUX],MATCH(A4335,dbOrdini[CODICE
ANKER],0)),"")</f>
        <v/>
      </c>
      <c r="M4335" s="347" t="s">
        <v>10541</v>
      </c>
      <c r="N4335" s="15" t="str">
        <f>IFERROR(INDEX(dbOrdini[ORDINE],MATCH(A4335,dbOrdini[CODICE
ANKER]*(dbOrdini[CODICE
SUPPLY]="GEN24"),0)),"")</f>
        <v/>
      </c>
      <c r="O4335" s="352" t="s">
        <v>8</v>
      </c>
      <c r="P4335" s="347" t="s">
        <v>29176</v>
      </c>
    </row>
    <row r="4336" spans="1:16">
      <c r="A4336" s="347" t="s">
        <v>9606</v>
      </c>
      <c r="B4336" s="348">
        <v>0</v>
      </c>
      <c r="C4336" s="347" t="s">
        <v>28152</v>
      </c>
      <c r="D4336" s="347" t="s">
        <v>9607</v>
      </c>
      <c r="E4336" s="347">
        <v>6</v>
      </c>
      <c r="F4336" s="347">
        <v>0.7</v>
      </c>
      <c r="G4336" s="347" t="s">
        <v>11</v>
      </c>
      <c r="H4336" s="349">
        <v>43</v>
      </c>
      <c r="I4336" s="350" t="s">
        <v>12</v>
      </c>
      <c r="J4336" s="351">
        <f t="shared" si="67"/>
        <v>365.70000000000005</v>
      </c>
      <c r="K4336" s="351">
        <v>60.95</v>
      </c>
      <c r="L4336" s="3" t="str">
        <f>IFERROR(INDEX(dbOrdini[PREZZO
VINOLUX],MATCH(A4336,dbOrdini[CODICE
ANKER],0)),"")</f>
        <v/>
      </c>
      <c r="M4336" s="347" t="s">
        <v>10554</v>
      </c>
      <c r="N4336" s="15" t="str">
        <f>IFERROR(INDEX(dbOrdini[ORDINE],MATCH(A4336,dbOrdini[CODICE
ANKER]*(dbOrdini[CODICE
SUPPLY]="GEN24"),0)),"")</f>
        <v/>
      </c>
      <c r="O4336" s="352" t="s">
        <v>8</v>
      </c>
      <c r="P4336" s="347" t="s">
        <v>9608</v>
      </c>
    </row>
    <row r="4337" spans="1:16">
      <c r="A4337" s="347" t="s">
        <v>29177</v>
      </c>
      <c r="B4337" s="348">
        <v>0</v>
      </c>
      <c r="C4337" s="347" t="s">
        <v>28152</v>
      </c>
      <c r="D4337" s="347" t="s">
        <v>26527</v>
      </c>
      <c r="E4337" s="347">
        <v>6</v>
      </c>
      <c r="F4337" s="347">
        <v>0.7</v>
      </c>
      <c r="G4337" s="347" t="s">
        <v>11</v>
      </c>
      <c r="H4337" s="349">
        <v>43</v>
      </c>
      <c r="I4337" s="350" t="s">
        <v>12</v>
      </c>
      <c r="J4337" s="351">
        <f t="shared" si="67"/>
        <v>285</v>
      </c>
      <c r="K4337" s="351">
        <v>47.5</v>
      </c>
      <c r="L4337" s="3" t="str">
        <f>IFERROR(INDEX(dbOrdini[PREZZO
VINOLUX],MATCH(A4337,dbOrdini[CODICE
ANKER],0)),"")</f>
        <v/>
      </c>
      <c r="M4337" s="347" t="s">
        <v>10538</v>
      </c>
      <c r="N4337" s="15" t="str">
        <f>IFERROR(INDEX(dbOrdini[ORDINE],MATCH(A4337,dbOrdini[CODICE
ANKER]*(dbOrdini[CODICE
SUPPLY]="GEN24"),0)),"")</f>
        <v/>
      </c>
      <c r="O4337" s="352" t="s">
        <v>8</v>
      </c>
      <c r="P4337" s="347" t="s">
        <v>29178</v>
      </c>
    </row>
    <row r="4338" spans="1:16">
      <c r="A4338" s="347" t="s">
        <v>9609</v>
      </c>
      <c r="B4338" s="348">
        <v>26</v>
      </c>
      <c r="C4338" s="347" t="s">
        <v>28152</v>
      </c>
      <c r="D4338" s="347" t="s">
        <v>9610</v>
      </c>
      <c r="E4338" s="347">
        <v>6</v>
      </c>
      <c r="F4338" s="347">
        <v>0.7</v>
      </c>
      <c r="G4338" s="347" t="s">
        <v>11</v>
      </c>
      <c r="H4338" s="349">
        <v>43</v>
      </c>
      <c r="I4338" s="350" t="s">
        <v>12</v>
      </c>
      <c r="J4338" s="351">
        <f t="shared" si="67"/>
        <v>85.199999999999989</v>
      </c>
      <c r="K4338" s="351">
        <v>14.2</v>
      </c>
      <c r="L4338" s="3" t="str">
        <f>IFERROR(INDEX(dbOrdini[PREZZO
VINOLUX],MATCH(A4338,dbOrdini[CODICE
ANKER],0)),"")</f>
        <v/>
      </c>
      <c r="M4338" s="347" t="s">
        <v>10537</v>
      </c>
      <c r="N4338" s="15" t="str">
        <f>IFERROR(INDEX(dbOrdini[ORDINE],MATCH(A4338,dbOrdini[CODICE
ANKER]*(dbOrdini[CODICE
SUPPLY]="GEN24"),0)),"")</f>
        <v/>
      </c>
      <c r="O4338" s="352" t="s">
        <v>8</v>
      </c>
      <c r="P4338" s="347" t="s">
        <v>9611</v>
      </c>
    </row>
    <row r="4339" spans="1:16">
      <c r="A4339" s="347" t="s">
        <v>9613</v>
      </c>
      <c r="B4339" s="348">
        <v>0</v>
      </c>
      <c r="C4339" s="347" t="s">
        <v>28152</v>
      </c>
      <c r="D4339" s="347" t="s">
        <v>9612</v>
      </c>
      <c r="E4339" s="347">
        <v>1</v>
      </c>
      <c r="F4339" s="347">
        <v>3</v>
      </c>
      <c r="G4339" s="347" t="s">
        <v>11</v>
      </c>
      <c r="H4339" s="349">
        <v>43</v>
      </c>
      <c r="I4339" s="350" t="s">
        <v>12</v>
      </c>
      <c r="J4339" s="351">
        <f t="shared" si="67"/>
        <v>138</v>
      </c>
      <c r="K4339" s="351">
        <v>138</v>
      </c>
      <c r="L4339" s="3" t="str">
        <f>IFERROR(INDEX(dbOrdini[PREZZO
VINOLUX],MATCH(A4339,dbOrdini[CODICE
ANKER],0)),"")</f>
        <v/>
      </c>
      <c r="M4339" s="347" t="s">
        <v>10537</v>
      </c>
      <c r="N4339" s="15" t="str">
        <f>IFERROR(INDEX(dbOrdini[ORDINE],MATCH(A4339,dbOrdini[CODICE
ANKER]*(dbOrdini[CODICE
SUPPLY]="GEN24"),0)),"")</f>
        <v/>
      </c>
      <c r="O4339" s="352" t="s">
        <v>8</v>
      </c>
      <c r="P4339" s="347" t="s">
        <v>9614</v>
      </c>
    </row>
    <row r="4340" spans="1:16">
      <c r="A4340" s="347" t="s">
        <v>29179</v>
      </c>
      <c r="B4340" s="348">
        <v>0</v>
      </c>
      <c r="C4340" s="347" t="s">
        <v>28152</v>
      </c>
      <c r="D4340" s="347" t="s">
        <v>9612</v>
      </c>
      <c r="E4340" s="347">
        <v>3</v>
      </c>
      <c r="F4340" s="347">
        <v>0.7</v>
      </c>
      <c r="G4340" s="347" t="s">
        <v>11</v>
      </c>
      <c r="H4340" s="349">
        <v>47</v>
      </c>
      <c r="I4340" s="350" t="s">
        <v>12</v>
      </c>
      <c r="J4340" s="351">
        <f t="shared" si="67"/>
        <v>42.599999999999994</v>
      </c>
      <c r="K4340" s="351">
        <v>14.2</v>
      </c>
      <c r="L4340" s="3" t="str">
        <f>IFERROR(INDEX(dbOrdini[PREZZO
VINOLUX],MATCH(A4340,dbOrdini[CODICE
ANKER],0)),"")</f>
        <v/>
      </c>
      <c r="M4340" s="347" t="s">
        <v>10537</v>
      </c>
      <c r="N4340" s="15" t="str">
        <f>IFERROR(INDEX(dbOrdini[ORDINE],MATCH(A4340,dbOrdini[CODICE
ANKER]*(dbOrdini[CODICE
SUPPLY]="GEN24"),0)),"")</f>
        <v/>
      </c>
      <c r="O4340" s="352" t="s">
        <v>8</v>
      </c>
      <c r="P4340" s="347" t="s">
        <v>9611</v>
      </c>
    </row>
    <row r="4341" spans="1:16">
      <c r="A4341" s="347" t="s">
        <v>9615</v>
      </c>
      <c r="B4341" s="348">
        <v>24</v>
      </c>
      <c r="C4341" s="347" t="s">
        <v>28164</v>
      </c>
      <c r="D4341" s="347" t="s">
        <v>9616</v>
      </c>
      <c r="E4341" s="347">
        <v>6</v>
      </c>
      <c r="F4341" s="347">
        <v>1</v>
      </c>
      <c r="G4341" s="347" t="s">
        <v>28164</v>
      </c>
      <c r="H4341" s="349">
        <v>0</v>
      </c>
      <c r="I4341" s="350" t="s">
        <v>12</v>
      </c>
      <c r="J4341" s="351">
        <f t="shared" si="67"/>
        <v>15</v>
      </c>
      <c r="K4341" s="351">
        <v>2.5</v>
      </c>
      <c r="L4341" s="3" t="str">
        <f>IFERROR(INDEX(dbOrdini[PREZZO
VINOLUX],MATCH(A4341,dbOrdini[CODICE
ANKER],0)),"")</f>
        <v/>
      </c>
      <c r="M4341" s="347" t="s">
        <v>28165</v>
      </c>
      <c r="N4341" s="15" t="str">
        <f>IFERROR(INDEX(dbOrdini[ORDINE],MATCH(A4341,dbOrdini[CODICE
ANKER]*(dbOrdini[CODICE
SUPPLY]="GEN24"),0)),"")</f>
        <v/>
      </c>
      <c r="O4341" s="352" t="s">
        <v>8</v>
      </c>
      <c r="P4341" s="347" t="s">
        <v>16</v>
      </c>
    </row>
    <row r="4342" spans="1:16">
      <c r="A4342" s="347" t="s">
        <v>9617</v>
      </c>
      <c r="B4342" s="348">
        <v>9</v>
      </c>
      <c r="C4342" s="347" t="s">
        <v>28152</v>
      </c>
      <c r="D4342" s="347" t="s">
        <v>9618</v>
      </c>
      <c r="E4342" s="347">
        <v>3</v>
      </c>
      <c r="F4342" s="347">
        <v>0.7</v>
      </c>
      <c r="G4342" s="347" t="s">
        <v>11</v>
      </c>
      <c r="H4342" s="349">
        <v>43</v>
      </c>
      <c r="I4342" s="350" t="s">
        <v>12</v>
      </c>
      <c r="J4342" s="351">
        <f t="shared" si="67"/>
        <v>77.849999999999994</v>
      </c>
      <c r="K4342" s="351">
        <v>25.95</v>
      </c>
      <c r="L4342" s="3" t="str">
        <f>IFERROR(INDEX(dbOrdini[PREZZO
VINOLUX],MATCH(A4342,dbOrdini[CODICE
ANKER],0)),"")</f>
        <v/>
      </c>
      <c r="M4342" s="347" t="s">
        <v>10537</v>
      </c>
      <c r="N4342" s="15" t="str">
        <f>IFERROR(INDEX(dbOrdini[ORDINE],MATCH(A4342,dbOrdini[CODICE
ANKER]*(dbOrdini[CODICE
SUPPLY]="GEN24"),0)),"")</f>
        <v/>
      </c>
      <c r="O4342" s="352" t="s">
        <v>8</v>
      </c>
      <c r="P4342" s="347" t="s">
        <v>9619</v>
      </c>
    </row>
    <row r="4343" spans="1:16">
      <c r="A4343" s="347" t="s">
        <v>9620</v>
      </c>
      <c r="B4343" s="348">
        <v>149</v>
      </c>
      <c r="C4343" s="347" t="s">
        <v>28152</v>
      </c>
      <c r="D4343" s="347" t="s">
        <v>9621</v>
      </c>
      <c r="E4343" s="347">
        <v>6</v>
      </c>
      <c r="F4343" s="347">
        <v>0.7</v>
      </c>
      <c r="G4343" s="347" t="s">
        <v>11</v>
      </c>
      <c r="H4343" s="349">
        <v>40</v>
      </c>
      <c r="I4343" s="350" t="s">
        <v>12</v>
      </c>
      <c r="J4343" s="351">
        <f t="shared" si="67"/>
        <v>432</v>
      </c>
      <c r="K4343" s="351">
        <v>72</v>
      </c>
      <c r="L4343" s="3" t="str">
        <f>IFERROR(INDEX(dbOrdini[PREZZO
VINOLUX],MATCH(A4343,dbOrdini[CODICE
ANKER],0)),"")</f>
        <v/>
      </c>
      <c r="M4343" s="347" t="s">
        <v>10536</v>
      </c>
      <c r="N4343" s="15" t="str">
        <f>IFERROR(INDEX(dbOrdini[ORDINE],MATCH(A4343,dbOrdini[CODICE
ANKER]*(dbOrdini[CODICE
SUPPLY]="GEN24"),0)),"")</f>
        <v/>
      </c>
      <c r="O4343" s="352" t="s">
        <v>8</v>
      </c>
      <c r="P4343" s="347" t="s">
        <v>9622</v>
      </c>
    </row>
    <row r="4344" spans="1:16">
      <c r="A4344" s="347" t="s">
        <v>9623</v>
      </c>
      <c r="B4344" s="348">
        <v>686</v>
      </c>
      <c r="C4344" s="347" t="s">
        <v>28152</v>
      </c>
      <c r="D4344" s="347" t="s">
        <v>9624</v>
      </c>
      <c r="E4344" s="347">
        <v>6</v>
      </c>
      <c r="F4344" s="347">
        <v>0.7</v>
      </c>
      <c r="G4344" s="347" t="s">
        <v>11</v>
      </c>
      <c r="H4344" s="349">
        <v>40</v>
      </c>
      <c r="I4344" s="350" t="s">
        <v>12</v>
      </c>
      <c r="J4344" s="351">
        <f t="shared" si="67"/>
        <v>489</v>
      </c>
      <c r="K4344" s="351">
        <v>81.5</v>
      </c>
      <c r="L4344" s="3" t="str">
        <f>IFERROR(INDEX(dbOrdini[PREZZO
VINOLUX],MATCH(A4344,dbOrdini[CODICE
ANKER],0)),"")</f>
        <v/>
      </c>
      <c r="M4344" s="347" t="s">
        <v>10536</v>
      </c>
      <c r="N4344" s="15" t="str">
        <f>IFERROR(INDEX(dbOrdini[ORDINE],MATCH(A4344,dbOrdini[CODICE
ANKER]*(dbOrdini[CODICE
SUPPLY]="GEN24"),0)),"")</f>
        <v/>
      </c>
      <c r="O4344" s="352" t="s">
        <v>8</v>
      </c>
      <c r="P4344" s="347" t="s">
        <v>9625</v>
      </c>
    </row>
    <row r="4345" spans="1:16">
      <c r="A4345" s="347" t="s">
        <v>9626</v>
      </c>
      <c r="B4345" s="348">
        <v>0</v>
      </c>
      <c r="C4345" s="347" t="s">
        <v>28152</v>
      </c>
      <c r="D4345" s="347" t="s">
        <v>9627</v>
      </c>
      <c r="E4345" s="347">
        <v>6</v>
      </c>
      <c r="F4345" s="347">
        <v>0.7</v>
      </c>
      <c r="G4345" s="347" t="s">
        <v>11</v>
      </c>
      <c r="H4345" s="349">
        <v>40</v>
      </c>
      <c r="I4345" s="350" t="s">
        <v>12</v>
      </c>
      <c r="J4345" s="351">
        <f t="shared" si="67"/>
        <v>419.70000000000005</v>
      </c>
      <c r="K4345" s="351">
        <v>69.95</v>
      </c>
      <c r="L4345" s="3" t="str">
        <f>IFERROR(INDEX(dbOrdini[PREZZO
VINOLUX],MATCH(A4345,dbOrdini[CODICE
ANKER],0)),"")</f>
        <v/>
      </c>
      <c r="M4345" s="347" t="s">
        <v>10536</v>
      </c>
      <c r="N4345" s="15" t="str">
        <f>IFERROR(INDEX(dbOrdini[ORDINE],MATCH(A4345,dbOrdini[CODICE
ANKER]*(dbOrdini[CODICE
SUPPLY]="GEN24"),0)),"")</f>
        <v/>
      </c>
      <c r="O4345" s="352" t="s">
        <v>8</v>
      </c>
      <c r="P4345" s="347" t="s">
        <v>9628</v>
      </c>
    </row>
    <row r="4346" spans="1:16">
      <c r="A4346" s="347" t="s">
        <v>9629</v>
      </c>
      <c r="B4346" s="348">
        <v>5</v>
      </c>
      <c r="C4346" s="347" t="s">
        <v>28152</v>
      </c>
      <c r="D4346" s="347" t="s">
        <v>9630</v>
      </c>
      <c r="E4346" s="347">
        <v>6</v>
      </c>
      <c r="F4346" s="347">
        <v>0.7</v>
      </c>
      <c r="G4346" s="347" t="s">
        <v>11</v>
      </c>
      <c r="H4346" s="349">
        <v>43</v>
      </c>
      <c r="I4346" s="350" t="s">
        <v>12</v>
      </c>
      <c r="J4346" s="351">
        <f t="shared" si="67"/>
        <v>714</v>
      </c>
      <c r="K4346" s="351">
        <v>119</v>
      </c>
      <c r="L4346" s="3" t="str">
        <f>IFERROR(INDEX(dbOrdini[PREZZO
VINOLUX],MATCH(A4346,dbOrdini[CODICE
ANKER],0)),"")</f>
        <v/>
      </c>
      <c r="M4346" s="347" t="s">
        <v>10536</v>
      </c>
      <c r="N4346" s="15" t="str">
        <f>IFERROR(INDEX(dbOrdini[ORDINE],MATCH(A4346,dbOrdini[CODICE
ANKER]*(dbOrdini[CODICE
SUPPLY]="GEN24"),0)),"")</f>
        <v/>
      </c>
      <c r="O4346" s="352" t="s">
        <v>8</v>
      </c>
      <c r="P4346" s="347" t="s">
        <v>9631</v>
      </c>
    </row>
    <row r="4347" spans="1:16">
      <c r="A4347" s="347" t="s">
        <v>9632</v>
      </c>
      <c r="B4347" s="348">
        <v>0</v>
      </c>
      <c r="C4347" s="347" t="s">
        <v>28152</v>
      </c>
      <c r="D4347" s="347" t="s">
        <v>12066</v>
      </c>
      <c r="E4347" s="347">
        <v>6</v>
      </c>
      <c r="F4347" s="347">
        <v>0.7</v>
      </c>
      <c r="G4347" s="347" t="s">
        <v>11</v>
      </c>
      <c r="H4347" s="349">
        <v>43</v>
      </c>
      <c r="I4347" s="350" t="s">
        <v>12</v>
      </c>
      <c r="J4347" s="351">
        <f t="shared" si="67"/>
        <v>2100</v>
      </c>
      <c r="K4347" s="351">
        <v>350</v>
      </c>
      <c r="L4347" s="3" t="str">
        <f>IFERROR(INDEX(dbOrdini[PREZZO
VINOLUX],MATCH(A4347,dbOrdini[CODICE
ANKER],0)),"")</f>
        <v/>
      </c>
      <c r="M4347" s="347" t="s">
        <v>10536</v>
      </c>
      <c r="N4347" s="15" t="str">
        <f>IFERROR(INDEX(dbOrdini[ORDINE],MATCH(A4347,dbOrdini[CODICE
ANKER]*(dbOrdini[CODICE
SUPPLY]="GEN24"),0)),"")</f>
        <v/>
      </c>
      <c r="O4347" s="352" t="s">
        <v>8</v>
      </c>
      <c r="P4347" s="347" t="s">
        <v>9633</v>
      </c>
    </row>
    <row r="4348" spans="1:16">
      <c r="A4348" s="347" t="s">
        <v>9634</v>
      </c>
      <c r="B4348" s="348">
        <v>50</v>
      </c>
      <c r="C4348" s="347" t="s">
        <v>28152</v>
      </c>
      <c r="D4348" s="347" t="s">
        <v>9635</v>
      </c>
      <c r="E4348" s="347">
        <v>6</v>
      </c>
      <c r="F4348" s="347">
        <v>0.7</v>
      </c>
      <c r="G4348" s="347" t="s">
        <v>11</v>
      </c>
      <c r="H4348" s="349">
        <v>43</v>
      </c>
      <c r="I4348" s="350" t="s">
        <v>12</v>
      </c>
      <c r="J4348" s="351">
        <f t="shared" si="67"/>
        <v>1770</v>
      </c>
      <c r="K4348" s="351">
        <v>295</v>
      </c>
      <c r="L4348" s="3" t="str">
        <f>IFERROR(INDEX(dbOrdini[PREZZO
VINOLUX],MATCH(A4348,dbOrdini[CODICE
ANKER],0)),"")</f>
        <v/>
      </c>
      <c r="M4348" s="347" t="s">
        <v>10536</v>
      </c>
      <c r="N4348" s="15" t="str">
        <f>IFERROR(INDEX(dbOrdini[ORDINE],MATCH(A4348,dbOrdini[CODICE
ANKER]*(dbOrdini[CODICE
SUPPLY]="GEN24"),0)),"")</f>
        <v/>
      </c>
      <c r="O4348" s="352" t="s">
        <v>8</v>
      </c>
      <c r="P4348" s="347" t="s">
        <v>9633</v>
      </c>
    </row>
    <row r="4349" spans="1:16">
      <c r="A4349" s="347" t="s">
        <v>9638</v>
      </c>
      <c r="B4349" s="348">
        <v>34</v>
      </c>
      <c r="C4349" s="347" t="s">
        <v>28152</v>
      </c>
      <c r="D4349" s="347" t="s">
        <v>9639</v>
      </c>
      <c r="E4349" s="347">
        <v>6</v>
      </c>
      <c r="F4349" s="347">
        <v>0.7</v>
      </c>
      <c r="G4349" s="347" t="s">
        <v>11</v>
      </c>
      <c r="H4349" s="349">
        <v>43</v>
      </c>
      <c r="I4349" s="350" t="s">
        <v>12</v>
      </c>
      <c r="J4349" s="351">
        <f t="shared" si="67"/>
        <v>1770</v>
      </c>
      <c r="K4349" s="351">
        <v>295</v>
      </c>
      <c r="L4349" s="3" t="str">
        <f>IFERROR(INDEX(dbOrdini[PREZZO
VINOLUX],MATCH(A4349,dbOrdini[CODICE
ANKER],0)),"")</f>
        <v/>
      </c>
      <c r="M4349" s="347" t="s">
        <v>10536</v>
      </c>
      <c r="N4349" s="15" t="str">
        <f>IFERROR(INDEX(dbOrdini[ORDINE],MATCH(A4349,dbOrdini[CODICE
ANKER]*(dbOrdini[CODICE
SUPPLY]="GEN24"),0)),"")</f>
        <v/>
      </c>
      <c r="O4349" s="352" t="s">
        <v>8</v>
      </c>
      <c r="P4349" s="347" t="s">
        <v>9637</v>
      </c>
    </row>
    <row r="4350" spans="1:16">
      <c r="A4350" s="347" t="s">
        <v>9636</v>
      </c>
      <c r="B4350" s="348">
        <v>0</v>
      </c>
      <c r="C4350" s="347" t="s">
        <v>28152</v>
      </c>
      <c r="D4350" s="347" t="s">
        <v>11255</v>
      </c>
      <c r="E4350" s="347">
        <v>6</v>
      </c>
      <c r="F4350" s="347">
        <v>0.7</v>
      </c>
      <c r="G4350" s="347" t="s">
        <v>11</v>
      </c>
      <c r="H4350" s="349">
        <v>43</v>
      </c>
      <c r="I4350" s="350" t="s">
        <v>12</v>
      </c>
      <c r="J4350" s="351">
        <f t="shared" si="67"/>
        <v>2280</v>
      </c>
      <c r="K4350" s="351">
        <v>380</v>
      </c>
      <c r="L4350" s="3" t="str">
        <f>IFERROR(INDEX(dbOrdini[PREZZO
VINOLUX],MATCH(A4350,dbOrdini[CODICE
ANKER],0)),"")</f>
        <v/>
      </c>
      <c r="M4350" s="347" t="s">
        <v>10536</v>
      </c>
      <c r="N4350" s="15" t="str">
        <f>IFERROR(INDEX(dbOrdini[ORDINE],MATCH(A4350,dbOrdini[CODICE
ANKER]*(dbOrdini[CODICE
SUPPLY]="GEN24"),0)),"")</f>
        <v/>
      </c>
      <c r="O4350" s="352" t="s">
        <v>8</v>
      </c>
      <c r="P4350" s="347" t="s">
        <v>9637</v>
      </c>
    </row>
    <row r="4351" spans="1:16">
      <c r="A4351" s="347" t="s">
        <v>29180</v>
      </c>
      <c r="B4351" s="348">
        <v>0</v>
      </c>
      <c r="C4351" s="347" t="s">
        <v>28152</v>
      </c>
      <c r="D4351" s="347" t="s">
        <v>26361</v>
      </c>
      <c r="E4351" s="347">
        <v>3</v>
      </c>
      <c r="F4351" s="347">
        <v>0.7</v>
      </c>
      <c r="G4351" s="347" t="s">
        <v>11262</v>
      </c>
      <c r="H4351" s="349">
        <v>43</v>
      </c>
      <c r="I4351" s="350" t="s">
        <v>12</v>
      </c>
      <c r="J4351" s="351">
        <f t="shared" si="67"/>
        <v>6750</v>
      </c>
      <c r="K4351" s="351">
        <v>2250</v>
      </c>
      <c r="L4351" s="3" t="str">
        <f>IFERROR(INDEX(dbOrdini[PREZZO
VINOLUX],MATCH(A4351,dbOrdini[CODICE
ANKER],0)),"")</f>
        <v/>
      </c>
      <c r="M4351" s="347" t="s">
        <v>10536</v>
      </c>
      <c r="N4351" s="15" t="str">
        <f>IFERROR(INDEX(dbOrdini[ORDINE],MATCH(A4351,dbOrdini[CODICE
ANKER]*(dbOrdini[CODICE
SUPPLY]="GEN24"),0)),"")</f>
        <v/>
      </c>
      <c r="O4351" s="352" t="s">
        <v>8</v>
      </c>
      <c r="P4351" s="347" t="s">
        <v>9640</v>
      </c>
    </row>
    <row r="4352" spans="1:16">
      <c r="A4352" s="347" t="s">
        <v>9641</v>
      </c>
      <c r="B4352" s="348">
        <v>3</v>
      </c>
      <c r="C4352" s="347" t="s">
        <v>28152</v>
      </c>
      <c r="D4352" s="347" t="s">
        <v>9642</v>
      </c>
      <c r="E4352" s="347">
        <v>3</v>
      </c>
      <c r="F4352" s="347">
        <v>0.7</v>
      </c>
      <c r="G4352" s="347" t="s">
        <v>11</v>
      </c>
      <c r="H4352" s="349">
        <v>43</v>
      </c>
      <c r="I4352" s="350" t="s">
        <v>12</v>
      </c>
      <c r="J4352" s="351">
        <f t="shared" si="67"/>
        <v>6750</v>
      </c>
      <c r="K4352" s="351">
        <v>2250</v>
      </c>
      <c r="L4352" s="3" t="str">
        <f>IFERROR(INDEX(dbOrdini[PREZZO
VINOLUX],MATCH(A4352,dbOrdini[CODICE
ANKER],0)),"")</f>
        <v/>
      </c>
      <c r="M4352" s="347" t="s">
        <v>10536</v>
      </c>
      <c r="N4352" s="15" t="str">
        <f>IFERROR(INDEX(dbOrdini[ORDINE],MATCH(A4352,dbOrdini[CODICE
ANKER]*(dbOrdini[CODICE
SUPPLY]="GEN24"),0)),"")</f>
        <v/>
      </c>
      <c r="O4352" s="352" t="s">
        <v>8</v>
      </c>
      <c r="P4352" s="347" t="s">
        <v>9640</v>
      </c>
    </row>
    <row r="4353" spans="1:16">
      <c r="A4353" s="347" t="s">
        <v>9643</v>
      </c>
      <c r="B4353" s="348">
        <v>3</v>
      </c>
      <c r="C4353" s="347" t="s">
        <v>28152</v>
      </c>
      <c r="D4353" s="347" t="s">
        <v>9644</v>
      </c>
      <c r="E4353" s="347">
        <v>3</v>
      </c>
      <c r="F4353" s="347">
        <v>0.7</v>
      </c>
      <c r="G4353" s="347" t="s">
        <v>11</v>
      </c>
      <c r="H4353" s="349">
        <v>43</v>
      </c>
      <c r="I4353" s="350" t="s">
        <v>12</v>
      </c>
      <c r="J4353" s="351">
        <f t="shared" si="67"/>
        <v>13950</v>
      </c>
      <c r="K4353" s="351">
        <v>4650</v>
      </c>
      <c r="L4353" s="3" t="str">
        <f>IFERROR(INDEX(dbOrdini[PREZZO
VINOLUX],MATCH(A4353,dbOrdini[CODICE
ANKER],0)),"")</f>
        <v/>
      </c>
      <c r="M4353" s="347" t="s">
        <v>10536</v>
      </c>
      <c r="N4353" s="15" t="str">
        <f>IFERROR(INDEX(dbOrdini[ORDINE],MATCH(A4353,dbOrdini[CODICE
ANKER]*(dbOrdini[CODICE
SUPPLY]="GEN24"),0)),"")</f>
        <v/>
      </c>
      <c r="O4353" s="352" t="s">
        <v>8</v>
      </c>
      <c r="P4353" s="347" t="s">
        <v>16</v>
      </c>
    </row>
    <row r="4354" spans="1:16">
      <c r="A4354" s="347" t="s">
        <v>29181</v>
      </c>
      <c r="B4354" s="348">
        <v>0</v>
      </c>
      <c r="C4354" s="347" t="s">
        <v>28152</v>
      </c>
      <c r="D4354" s="347" t="s">
        <v>29182</v>
      </c>
      <c r="E4354" s="347">
        <v>1</v>
      </c>
      <c r="F4354" s="347">
        <v>0.7</v>
      </c>
      <c r="G4354" s="347" t="s">
        <v>11</v>
      </c>
      <c r="H4354" s="349">
        <v>43</v>
      </c>
      <c r="I4354" s="350" t="s">
        <v>12</v>
      </c>
      <c r="J4354" s="351">
        <f t="shared" si="67"/>
        <v>3500</v>
      </c>
      <c r="K4354" s="351">
        <v>3500</v>
      </c>
      <c r="L4354" s="3" t="str">
        <f>IFERROR(INDEX(dbOrdini[PREZZO
VINOLUX],MATCH(A4354,dbOrdini[CODICE
ANKER],0)),"")</f>
        <v/>
      </c>
      <c r="M4354" s="347" t="s">
        <v>10536</v>
      </c>
      <c r="N4354" s="15" t="str">
        <f>IFERROR(INDEX(dbOrdini[ORDINE],MATCH(A4354,dbOrdini[CODICE
ANKER]*(dbOrdini[CODICE
SUPPLY]="GEN24"),0)),"")</f>
        <v/>
      </c>
      <c r="O4354" s="352" t="s">
        <v>8</v>
      </c>
      <c r="P4354" s="347" t="s">
        <v>29183</v>
      </c>
    </row>
    <row r="4355" spans="1:16">
      <c r="A4355" s="347" t="s">
        <v>29184</v>
      </c>
      <c r="B4355" s="348">
        <v>0</v>
      </c>
      <c r="C4355" s="347" t="s">
        <v>28152</v>
      </c>
      <c r="D4355" s="347" t="s">
        <v>29185</v>
      </c>
      <c r="E4355" s="347">
        <v>3</v>
      </c>
      <c r="F4355" s="347">
        <v>0.7</v>
      </c>
      <c r="G4355" s="347" t="s">
        <v>11</v>
      </c>
      <c r="H4355" s="349">
        <v>43</v>
      </c>
      <c r="I4355" s="350" t="s">
        <v>12</v>
      </c>
      <c r="J4355" s="351">
        <f t="shared" si="67"/>
        <v>8850</v>
      </c>
      <c r="K4355" s="351">
        <v>2950</v>
      </c>
      <c r="L4355" s="3" t="str">
        <f>IFERROR(INDEX(dbOrdini[PREZZO
VINOLUX],MATCH(A4355,dbOrdini[CODICE
ANKER],0)),"")</f>
        <v/>
      </c>
      <c r="M4355" s="347" t="s">
        <v>10536</v>
      </c>
      <c r="N4355" s="15" t="str">
        <f>IFERROR(INDEX(dbOrdini[ORDINE],MATCH(A4355,dbOrdini[CODICE
ANKER]*(dbOrdini[CODICE
SUPPLY]="GEN24"),0)),"")</f>
        <v/>
      </c>
      <c r="O4355" s="352" t="s">
        <v>8</v>
      </c>
      <c r="P4355" s="347" t="s">
        <v>29183</v>
      </c>
    </row>
    <row r="4356" spans="1:16">
      <c r="A4356" s="347" t="s">
        <v>9645</v>
      </c>
      <c r="B4356" s="348">
        <v>35</v>
      </c>
      <c r="C4356" s="347" t="s">
        <v>28152</v>
      </c>
      <c r="D4356" s="347" t="s">
        <v>9646</v>
      </c>
      <c r="E4356" s="347">
        <v>6</v>
      </c>
      <c r="F4356" s="347">
        <v>0.7</v>
      </c>
      <c r="G4356" s="347" t="s">
        <v>11</v>
      </c>
      <c r="H4356" s="349">
        <v>47.9</v>
      </c>
      <c r="I4356" s="350" t="s">
        <v>12</v>
      </c>
      <c r="J4356" s="351">
        <f t="shared" si="67"/>
        <v>12900</v>
      </c>
      <c r="K4356" s="351">
        <v>2150</v>
      </c>
      <c r="L4356" s="3" t="str">
        <f>IFERROR(INDEX(dbOrdini[PREZZO
VINOLUX],MATCH(A4356,dbOrdini[CODICE
ANKER],0)),"")</f>
        <v/>
      </c>
      <c r="M4356" s="347" t="s">
        <v>10536</v>
      </c>
      <c r="N4356" s="15" t="str">
        <f>IFERROR(INDEX(dbOrdini[ORDINE],MATCH(A4356,dbOrdini[CODICE
ANKER]*(dbOrdini[CODICE
SUPPLY]="GEN24"),0)),"")</f>
        <v/>
      </c>
      <c r="O4356" s="352" t="s">
        <v>8</v>
      </c>
      <c r="P4356" s="347" t="s">
        <v>9647</v>
      </c>
    </row>
    <row r="4357" spans="1:16">
      <c r="A4357" s="347" t="s">
        <v>29186</v>
      </c>
      <c r="B4357" s="348">
        <v>0</v>
      </c>
      <c r="C4357" s="347" t="s">
        <v>28152</v>
      </c>
      <c r="D4357" s="347" t="s">
        <v>29187</v>
      </c>
      <c r="E4357" s="347">
        <v>6</v>
      </c>
      <c r="F4357" s="347">
        <v>0.7</v>
      </c>
      <c r="G4357" s="347" t="s">
        <v>11</v>
      </c>
      <c r="H4357" s="349">
        <v>40</v>
      </c>
      <c r="I4357" s="350" t="s">
        <v>12</v>
      </c>
      <c r="J4357" s="351">
        <f t="shared" si="67"/>
        <v>498</v>
      </c>
      <c r="K4357" s="351">
        <v>83</v>
      </c>
      <c r="L4357" s="3" t="str">
        <f>IFERROR(INDEX(dbOrdini[PREZZO
VINOLUX],MATCH(A4357,dbOrdini[CODICE
ANKER],0)),"")</f>
        <v/>
      </c>
      <c r="M4357" s="347" t="s">
        <v>10536</v>
      </c>
      <c r="N4357" s="15" t="str">
        <f>IFERROR(INDEX(dbOrdini[ORDINE],MATCH(A4357,dbOrdini[CODICE
ANKER]*(dbOrdini[CODICE
SUPPLY]="GEN24"),0)),"")</f>
        <v/>
      </c>
      <c r="O4357" s="352" t="s">
        <v>8</v>
      </c>
      <c r="P4357" s="347" t="s">
        <v>29188</v>
      </c>
    </row>
    <row r="4358" spans="1:16">
      <c r="A4358" s="347" t="s">
        <v>9648</v>
      </c>
      <c r="B4358" s="348">
        <v>0</v>
      </c>
      <c r="C4358" s="347" t="s">
        <v>28152</v>
      </c>
      <c r="D4358" s="347" t="s">
        <v>11256</v>
      </c>
      <c r="E4358" s="347">
        <v>6</v>
      </c>
      <c r="F4358" s="347">
        <v>0.7</v>
      </c>
      <c r="G4358" s="347" t="s">
        <v>11</v>
      </c>
      <c r="H4358" s="349">
        <v>43</v>
      </c>
      <c r="I4358" s="350" t="s">
        <v>12</v>
      </c>
      <c r="J4358" s="351">
        <f t="shared" si="67"/>
        <v>690</v>
      </c>
      <c r="K4358" s="351">
        <v>115</v>
      </c>
      <c r="L4358" s="3" t="str">
        <f>IFERROR(INDEX(dbOrdini[PREZZO
VINOLUX],MATCH(A4358,dbOrdini[CODICE
ANKER],0)),"")</f>
        <v/>
      </c>
      <c r="M4358" s="347" t="s">
        <v>10536</v>
      </c>
      <c r="N4358" s="15" t="str">
        <f>IFERROR(INDEX(dbOrdini[ORDINE],MATCH(A4358,dbOrdini[CODICE
ANKER]*(dbOrdini[CODICE
SUPPLY]="GEN24"),0)),"")</f>
        <v/>
      </c>
      <c r="O4358" s="352" t="s">
        <v>8</v>
      </c>
      <c r="P4358" s="347" t="s">
        <v>9649</v>
      </c>
    </row>
    <row r="4359" spans="1:16">
      <c r="A4359" s="347" t="s">
        <v>11257</v>
      </c>
      <c r="B4359" s="348">
        <v>97</v>
      </c>
      <c r="C4359" s="347" t="s">
        <v>28152</v>
      </c>
      <c r="D4359" s="347" t="s">
        <v>11258</v>
      </c>
      <c r="E4359" s="347">
        <v>6</v>
      </c>
      <c r="F4359" s="347">
        <v>0.7</v>
      </c>
      <c r="G4359" s="347" t="s">
        <v>11</v>
      </c>
      <c r="H4359" s="349">
        <v>43</v>
      </c>
      <c r="I4359" s="350" t="s">
        <v>12</v>
      </c>
      <c r="J4359" s="351">
        <f t="shared" si="67"/>
        <v>720</v>
      </c>
      <c r="K4359" s="351">
        <v>120</v>
      </c>
      <c r="L4359" s="3" t="str">
        <f>IFERROR(INDEX(dbOrdini[PREZZO
VINOLUX],MATCH(A4359,dbOrdini[CODICE
ANKER],0)),"")</f>
        <v/>
      </c>
      <c r="M4359" s="347" t="s">
        <v>10536</v>
      </c>
      <c r="N4359" s="15" t="str">
        <f>IFERROR(INDEX(dbOrdini[ORDINE],MATCH(A4359,dbOrdini[CODICE
ANKER]*(dbOrdini[CODICE
SUPPLY]="GEN24"),0)),"")</f>
        <v/>
      </c>
      <c r="O4359" s="352" t="s">
        <v>8</v>
      </c>
      <c r="P4359" s="347" t="s">
        <v>12067</v>
      </c>
    </row>
    <row r="4360" spans="1:16">
      <c r="A4360" s="347" t="s">
        <v>9652</v>
      </c>
      <c r="B4360" s="348">
        <v>0</v>
      </c>
      <c r="C4360" s="347" t="s">
        <v>28152</v>
      </c>
      <c r="D4360" s="347" t="s">
        <v>9650</v>
      </c>
      <c r="E4360" s="347">
        <v>6</v>
      </c>
      <c r="F4360" s="347">
        <v>0.7</v>
      </c>
      <c r="G4360" s="347" t="s">
        <v>11</v>
      </c>
      <c r="H4360" s="349">
        <v>52.5</v>
      </c>
      <c r="I4360" s="350" t="s">
        <v>12</v>
      </c>
      <c r="J4360" s="351">
        <f t="shared" si="67"/>
        <v>1170</v>
      </c>
      <c r="K4360" s="351">
        <v>195</v>
      </c>
      <c r="L4360" s="3" t="str">
        <f>IFERROR(INDEX(dbOrdini[PREZZO
VINOLUX],MATCH(A4360,dbOrdini[CODICE
ANKER],0)),"")</f>
        <v/>
      </c>
      <c r="M4360" s="347" t="s">
        <v>10536</v>
      </c>
      <c r="N4360" s="15" t="str">
        <f>IFERROR(INDEX(dbOrdini[ORDINE],MATCH(A4360,dbOrdini[CODICE
ANKER]*(dbOrdini[CODICE
SUPPLY]="GEN24"),0)),"")</f>
        <v/>
      </c>
      <c r="O4360" s="352" t="s">
        <v>8</v>
      </c>
      <c r="P4360" s="347" t="s">
        <v>9651</v>
      </c>
    </row>
    <row r="4361" spans="1:16">
      <c r="A4361" s="347" t="s">
        <v>9653</v>
      </c>
      <c r="B4361" s="348">
        <v>100</v>
      </c>
      <c r="C4361" s="347" t="s">
        <v>28152</v>
      </c>
      <c r="D4361" s="347" t="s">
        <v>9654</v>
      </c>
      <c r="E4361" s="347">
        <v>6</v>
      </c>
      <c r="F4361" s="347">
        <v>0.7</v>
      </c>
      <c r="G4361" s="347" t="s">
        <v>11</v>
      </c>
      <c r="H4361" s="349">
        <v>50.3</v>
      </c>
      <c r="I4361" s="350" t="s">
        <v>12</v>
      </c>
      <c r="J4361" s="351">
        <f t="shared" si="67"/>
        <v>894</v>
      </c>
      <c r="K4361" s="351">
        <v>149</v>
      </c>
      <c r="L4361" s="3" t="str">
        <f>IFERROR(INDEX(dbOrdini[PREZZO
VINOLUX],MATCH(A4361,dbOrdini[CODICE
ANKER],0)),"")</f>
        <v/>
      </c>
      <c r="M4361" s="347" t="s">
        <v>10549</v>
      </c>
      <c r="N4361" s="15" t="str">
        <f>IFERROR(INDEX(dbOrdini[ORDINE],MATCH(A4361,dbOrdini[CODICE
ANKER]*(dbOrdini[CODICE
SUPPLY]="GEN24"),0)),"")</f>
        <v/>
      </c>
      <c r="O4361" s="352" t="s">
        <v>8</v>
      </c>
      <c r="P4361" s="347" t="s">
        <v>9655</v>
      </c>
    </row>
    <row r="4362" spans="1:16">
      <c r="A4362" s="347" t="s">
        <v>9656</v>
      </c>
      <c r="B4362" s="348">
        <v>0</v>
      </c>
      <c r="C4362" s="347" t="s">
        <v>28152</v>
      </c>
      <c r="D4362" s="347" t="s">
        <v>9657</v>
      </c>
      <c r="E4362" s="347">
        <v>6</v>
      </c>
      <c r="F4362" s="347">
        <v>0.7</v>
      </c>
      <c r="G4362" s="347" t="s">
        <v>11</v>
      </c>
      <c r="H4362" s="349">
        <v>44.9</v>
      </c>
      <c r="I4362" s="350" t="s">
        <v>12</v>
      </c>
      <c r="J4362" s="351">
        <f t="shared" si="67"/>
        <v>2100</v>
      </c>
      <c r="K4362" s="351">
        <v>350</v>
      </c>
      <c r="L4362" s="3" t="str">
        <f>IFERROR(INDEX(dbOrdini[PREZZO
VINOLUX],MATCH(A4362,dbOrdini[CODICE
ANKER],0)),"")</f>
        <v/>
      </c>
      <c r="M4362" s="347" t="s">
        <v>10536</v>
      </c>
      <c r="N4362" s="15" t="str">
        <f>IFERROR(INDEX(dbOrdini[ORDINE],MATCH(A4362,dbOrdini[CODICE
ANKER]*(dbOrdini[CODICE
SUPPLY]="GEN24"),0)),"")</f>
        <v/>
      </c>
      <c r="O4362" s="352" t="s">
        <v>8</v>
      </c>
      <c r="P4362" s="347" t="s">
        <v>9658</v>
      </c>
    </row>
    <row r="4363" spans="1:16">
      <c r="A4363" s="347" t="s">
        <v>11166</v>
      </c>
      <c r="B4363" s="348">
        <v>120</v>
      </c>
      <c r="C4363" s="347" t="s">
        <v>28152</v>
      </c>
      <c r="D4363" s="347" t="s">
        <v>11167</v>
      </c>
      <c r="E4363" s="347">
        <v>6</v>
      </c>
      <c r="F4363" s="347">
        <v>0.7</v>
      </c>
      <c r="G4363" s="347" t="s">
        <v>11</v>
      </c>
      <c r="H4363" s="349">
        <v>44.2</v>
      </c>
      <c r="I4363" s="350" t="s">
        <v>12</v>
      </c>
      <c r="J4363" s="351">
        <f t="shared" si="67"/>
        <v>852</v>
      </c>
      <c r="K4363" s="351">
        <v>142</v>
      </c>
      <c r="L4363" s="3" t="str">
        <f>IFERROR(INDEX(dbOrdini[PREZZO
VINOLUX],MATCH(A4363,dbOrdini[CODICE
ANKER],0)),"")</f>
        <v/>
      </c>
      <c r="M4363" s="347" t="s">
        <v>10536</v>
      </c>
      <c r="N4363" s="15" t="str">
        <f>IFERROR(INDEX(dbOrdini[ORDINE],MATCH(A4363,dbOrdini[CODICE
ANKER]*(dbOrdini[CODICE
SUPPLY]="GEN24"),0)),"")</f>
        <v/>
      </c>
      <c r="O4363" s="352" t="s">
        <v>8</v>
      </c>
      <c r="P4363" s="347" t="s">
        <v>12068</v>
      </c>
    </row>
    <row r="4364" spans="1:16">
      <c r="A4364" s="347" t="s">
        <v>9659</v>
      </c>
      <c r="B4364" s="348">
        <v>0</v>
      </c>
      <c r="C4364" s="347" t="s">
        <v>28152</v>
      </c>
      <c r="D4364" s="347" t="s">
        <v>9660</v>
      </c>
      <c r="E4364" s="347">
        <v>6</v>
      </c>
      <c r="F4364" s="347">
        <v>0.7</v>
      </c>
      <c r="G4364" s="347" t="s">
        <v>11</v>
      </c>
      <c r="H4364" s="349">
        <v>44</v>
      </c>
      <c r="I4364" s="350" t="s">
        <v>12</v>
      </c>
      <c r="J4364" s="351">
        <f t="shared" si="67"/>
        <v>1050</v>
      </c>
      <c r="K4364" s="351">
        <v>175</v>
      </c>
      <c r="L4364" s="3" t="str">
        <f>IFERROR(INDEX(dbOrdini[PREZZO
VINOLUX],MATCH(A4364,dbOrdini[CODICE
ANKER],0)),"")</f>
        <v/>
      </c>
      <c r="M4364" s="347" t="s">
        <v>10536</v>
      </c>
      <c r="N4364" s="15" t="str">
        <f>IFERROR(INDEX(dbOrdini[ORDINE],MATCH(A4364,dbOrdini[CODICE
ANKER]*(dbOrdini[CODICE
SUPPLY]="GEN24"),0)),"")</f>
        <v/>
      </c>
      <c r="O4364" s="352" t="s">
        <v>8</v>
      </c>
      <c r="P4364" s="347" t="s">
        <v>9661</v>
      </c>
    </row>
    <row r="4365" spans="1:16">
      <c r="A4365" s="347" t="s">
        <v>11168</v>
      </c>
      <c r="B4365" s="348">
        <v>0</v>
      </c>
      <c r="C4365" s="347" t="s">
        <v>28152</v>
      </c>
      <c r="D4365" s="347" t="s">
        <v>11169</v>
      </c>
      <c r="E4365" s="347">
        <v>6</v>
      </c>
      <c r="F4365" s="347">
        <v>0.7</v>
      </c>
      <c r="G4365" s="347" t="s">
        <v>11</v>
      </c>
      <c r="H4365" s="349">
        <v>43.7</v>
      </c>
      <c r="I4365" s="350" t="s">
        <v>12</v>
      </c>
      <c r="J4365" s="351">
        <f t="shared" ref="J4365:J4428" si="68">E4365*K4365</f>
        <v>10500</v>
      </c>
      <c r="K4365" s="351">
        <v>1750</v>
      </c>
      <c r="L4365" s="3" t="str">
        <f>IFERROR(INDEX(dbOrdini[PREZZO
VINOLUX],MATCH(A4365,dbOrdini[CODICE
ANKER],0)),"")</f>
        <v/>
      </c>
      <c r="M4365" s="347" t="s">
        <v>10536</v>
      </c>
      <c r="N4365" s="15" t="str">
        <f>IFERROR(INDEX(dbOrdini[ORDINE],MATCH(A4365,dbOrdini[CODICE
ANKER]*(dbOrdini[CODICE
SUPPLY]="GEN24"),0)),"")</f>
        <v/>
      </c>
      <c r="O4365" s="352" t="s">
        <v>8</v>
      </c>
      <c r="P4365" s="347" t="s">
        <v>12069</v>
      </c>
    </row>
    <row r="4366" spans="1:16">
      <c r="A4366" s="347" t="s">
        <v>12070</v>
      </c>
      <c r="B4366" s="348">
        <v>0</v>
      </c>
      <c r="C4366" s="347" t="s">
        <v>28152</v>
      </c>
      <c r="D4366" s="347" t="s">
        <v>12071</v>
      </c>
      <c r="E4366" s="347">
        <v>6</v>
      </c>
      <c r="F4366" s="347">
        <v>0.7</v>
      </c>
      <c r="G4366" s="347" t="s">
        <v>11</v>
      </c>
      <c r="H4366" s="349">
        <v>43.7</v>
      </c>
      <c r="I4366" s="350" t="s">
        <v>12</v>
      </c>
      <c r="J4366" s="351">
        <f t="shared" si="68"/>
        <v>10500</v>
      </c>
      <c r="K4366" s="351">
        <v>1750</v>
      </c>
      <c r="L4366" s="3" t="str">
        <f>IFERROR(INDEX(dbOrdini[PREZZO
VINOLUX],MATCH(A4366,dbOrdini[CODICE
ANKER],0)),"")</f>
        <v/>
      </c>
      <c r="M4366" s="347" t="s">
        <v>10536</v>
      </c>
      <c r="N4366" s="15" t="str">
        <f>IFERROR(INDEX(dbOrdini[ORDINE],MATCH(A4366,dbOrdini[CODICE
ANKER]*(dbOrdini[CODICE
SUPPLY]="GEN24"),0)),"")</f>
        <v/>
      </c>
      <c r="O4366" s="352" t="s">
        <v>8</v>
      </c>
      <c r="P4366" s="347" t="s">
        <v>12072</v>
      </c>
    </row>
    <row r="4367" spans="1:16">
      <c r="A4367" s="347" t="s">
        <v>12073</v>
      </c>
      <c r="B4367" s="348">
        <v>0</v>
      </c>
      <c r="C4367" s="347" t="s">
        <v>28152</v>
      </c>
      <c r="D4367" s="347" t="s">
        <v>12074</v>
      </c>
      <c r="E4367" s="347">
        <v>6</v>
      </c>
      <c r="F4367" s="347">
        <v>0.7</v>
      </c>
      <c r="G4367" s="347" t="s">
        <v>11</v>
      </c>
      <c r="H4367" s="349">
        <v>43.7</v>
      </c>
      <c r="I4367" s="350" t="s">
        <v>12</v>
      </c>
      <c r="J4367" s="351">
        <f t="shared" si="68"/>
        <v>10500</v>
      </c>
      <c r="K4367" s="351">
        <v>1750</v>
      </c>
      <c r="L4367" s="3" t="str">
        <f>IFERROR(INDEX(dbOrdini[PREZZO
VINOLUX],MATCH(A4367,dbOrdini[CODICE
ANKER],0)),"")</f>
        <v/>
      </c>
      <c r="M4367" s="347" t="s">
        <v>10536</v>
      </c>
      <c r="N4367" s="15" t="str">
        <f>IFERROR(INDEX(dbOrdini[ORDINE],MATCH(A4367,dbOrdini[CODICE
ANKER]*(dbOrdini[CODICE
SUPPLY]="GEN24"),0)),"")</f>
        <v/>
      </c>
      <c r="O4367" s="352" t="s">
        <v>8</v>
      </c>
      <c r="P4367" s="347" t="s">
        <v>12075</v>
      </c>
    </row>
    <row r="4368" spans="1:16">
      <c r="A4368" s="347" t="s">
        <v>29189</v>
      </c>
      <c r="B4368" s="348">
        <v>0</v>
      </c>
      <c r="C4368" s="347" t="s">
        <v>28152</v>
      </c>
      <c r="D4368" s="347" t="s">
        <v>29190</v>
      </c>
      <c r="E4368" s="347">
        <v>6</v>
      </c>
      <c r="F4368" s="347">
        <v>0.7</v>
      </c>
      <c r="G4368" s="347" t="s">
        <v>11</v>
      </c>
      <c r="H4368" s="349">
        <v>43.7</v>
      </c>
      <c r="I4368" s="350" t="s">
        <v>12</v>
      </c>
      <c r="J4368" s="351">
        <f t="shared" si="68"/>
        <v>10500</v>
      </c>
      <c r="K4368" s="351">
        <v>1750</v>
      </c>
      <c r="L4368" s="3" t="str">
        <f>IFERROR(INDEX(dbOrdini[PREZZO
VINOLUX],MATCH(A4368,dbOrdini[CODICE
ANKER],0)),"")</f>
        <v/>
      </c>
      <c r="M4368" s="347" t="s">
        <v>10536</v>
      </c>
      <c r="N4368" s="15" t="str">
        <f>IFERROR(INDEX(dbOrdini[ORDINE],MATCH(A4368,dbOrdini[CODICE
ANKER]*(dbOrdini[CODICE
SUPPLY]="GEN24"),0)),"")</f>
        <v/>
      </c>
      <c r="O4368" s="352" t="s">
        <v>8</v>
      </c>
      <c r="P4368" s="347" t="s">
        <v>29191</v>
      </c>
    </row>
    <row r="4369" spans="1:16">
      <c r="A4369" s="347" t="s">
        <v>9662</v>
      </c>
      <c r="B4369" s="348">
        <v>0</v>
      </c>
      <c r="C4369" s="347" t="s">
        <v>28152</v>
      </c>
      <c r="D4369" s="347" t="s">
        <v>9663</v>
      </c>
      <c r="E4369" s="347">
        <v>1</v>
      </c>
      <c r="F4369" s="347">
        <v>0.7</v>
      </c>
      <c r="G4369" s="347" t="s">
        <v>11</v>
      </c>
      <c r="H4369" s="349">
        <v>46</v>
      </c>
      <c r="I4369" s="350" t="s">
        <v>12</v>
      </c>
      <c r="J4369" s="351">
        <f t="shared" si="68"/>
        <v>4400</v>
      </c>
      <c r="K4369" s="351">
        <v>4400</v>
      </c>
      <c r="L4369" s="3" t="str">
        <f>IFERROR(INDEX(dbOrdini[PREZZO
VINOLUX],MATCH(A4369,dbOrdini[CODICE
ANKER],0)),"")</f>
        <v/>
      </c>
      <c r="M4369" s="347" t="s">
        <v>10536</v>
      </c>
      <c r="N4369" s="15" t="str">
        <f>IFERROR(INDEX(dbOrdini[ORDINE],MATCH(A4369,dbOrdini[CODICE
ANKER]*(dbOrdini[CODICE
SUPPLY]="GEN24"),0)),"")</f>
        <v/>
      </c>
      <c r="O4369" s="352" t="s">
        <v>8</v>
      </c>
      <c r="P4369" s="347" t="s">
        <v>9664</v>
      </c>
    </row>
    <row r="4370" spans="1:16">
      <c r="A4370" s="347" t="s">
        <v>9666</v>
      </c>
      <c r="B4370" s="348">
        <v>0</v>
      </c>
      <c r="C4370" s="347" t="s">
        <v>28152</v>
      </c>
      <c r="D4370" s="347" t="s">
        <v>9667</v>
      </c>
      <c r="E4370" s="347">
        <v>3</v>
      </c>
      <c r="F4370" s="347">
        <v>0.7</v>
      </c>
      <c r="G4370" s="347" t="s">
        <v>11</v>
      </c>
      <c r="H4370" s="349">
        <v>43</v>
      </c>
      <c r="I4370" s="350" t="s">
        <v>12</v>
      </c>
      <c r="J4370" s="351">
        <f t="shared" si="68"/>
        <v>750</v>
      </c>
      <c r="K4370" s="351">
        <v>250</v>
      </c>
      <c r="L4370" s="3" t="str">
        <f>IFERROR(INDEX(dbOrdini[PREZZO
VINOLUX],MATCH(A4370,dbOrdini[CODICE
ANKER],0)),"")</f>
        <v/>
      </c>
      <c r="M4370" s="347" t="s">
        <v>10536</v>
      </c>
      <c r="N4370" s="15" t="str">
        <f>IFERROR(INDEX(dbOrdini[ORDINE],MATCH(A4370,dbOrdini[CODICE
ANKER]*(dbOrdini[CODICE
SUPPLY]="GEN24"),0)),"")</f>
        <v/>
      </c>
      <c r="O4370" s="352" t="s">
        <v>8</v>
      </c>
      <c r="P4370" s="347" t="s">
        <v>9665</v>
      </c>
    </row>
    <row r="4371" spans="1:16">
      <c r="A4371" s="347" t="s">
        <v>29192</v>
      </c>
      <c r="B4371" s="348">
        <v>0</v>
      </c>
      <c r="C4371" s="347" t="s">
        <v>28152</v>
      </c>
      <c r="D4371" s="347" t="s">
        <v>29193</v>
      </c>
      <c r="E4371" s="347">
        <v>4</v>
      </c>
      <c r="F4371" s="347">
        <v>0.7</v>
      </c>
      <c r="G4371" s="347" t="s">
        <v>11262</v>
      </c>
      <c r="H4371" s="349">
        <v>47.7</v>
      </c>
      <c r="I4371" s="350" t="s">
        <v>12</v>
      </c>
      <c r="J4371" s="351">
        <f t="shared" si="68"/>
        <v>5000</v>
      </c>
      <c r="K4371" s="351">
        <v>1250</v>
      </c>
      <c r="L4371" s="3" t="str">
        <f>IFERROR(INDEX(dbOrdini[PREZZO
VINOLUX],MATCH(A4371,dbOrdini[CODICE
ANKER],0)),"")</f>
        <v/>
      </c>
      <c r="M4371" s="347" t="s">
        <v>10536</v>
      </c>
      <c r="N4371" s="15" t="str">
        <f>IFERROR(INDEX(dbOrdini[ORDINE],MATCH(A4371,dbOrdini[CODICE
ANKER]*(dbOrdini[CODICE
SUPPLY]="GEN24"),0)),"")</f>
        <v/>
      </c>
      <c r="O4371" s="352" t="s">
        <v>8</v>
      </c>
      <c r="P4371" s="347" t="s">
        <v>29194</v>
      </c>
    </row>
    <row r="4372" spans="1:16">
      <c r="A4372" s="347" t="s">
        <v>9668</v>
      </c>
      <c r="B4372" s="348">
        <v>0</v>
      </c>
      <c r="C4372" s="347" t="s">
        <v>28152</v>
      </c>
      <c r="D4372" s="347" t="s">
        <v>9669</v>
      </c>
      <c r="E4372" s="347">
        <v>6</v>
      </c>
      <c r="F4372" s="347">
        <v>0.5</v>
      </c>
      <c r="G4372" s="347" t="s">
        <v>11</v>
      </c>
      <c r="H4372" s="349">
        <v>40</v>
      </c>
      <c r="I4372" s="350" t="s">
        <v>12</v>
      </c>
      <c r="J4372" s="351">
        <f t="shared" si="68"/>
        <v>55.199999999999996</v>
      </c>
      <c r="K4372" s="351">
        <v>9.1999999999999993</v>
      </c>
      <c r="L4372" s="3" t="str">
        <f>IFERROR(INDEX(dbOrdini[PREZZO
VINOLUX],MATCH(A4372,dbOrdini[CODICE
ANKER],0)),"")</f>
        <v/>
      </c>
      <c r="M4372" s="347" t="s">
        <v>10550</v>
      </c>
      <c r="N4372" s="15" t="str">
        <f>IFERROR(INDEX(dbOrdini[ORDINE],MATCH(A4372,dbOrdini[CODICE
ANKER]*(dbOrdini[CODICE
SUPPLY]="GEN24"),0)),"")</f>
        <v/>
      </c>
      <c r="O4372" s="352" t="s">
        <v>8</v>
      </c>
      <c r="P4372" s="347" t="s">
        <v>9670</v>
      </c>
    </row>
    <row r="4373" spans="1:16">
      <c r="A4373" s="347" t="s">
        <v>9671</v>
      </c>
      <c r="B4373" s="348">
        <v>0</v>
      </c>
      <c r="C4373" s="347" t="s">
        <v>28152</v>
      </c>
      <c r="D4373" s="347" t="s">
        <v>9672</v>
      </c>
      <c r="E4373" s="347">
        <v>6</v>
      </c>
      <c r="F4373" s="347">
        <v>0.5</v>
      </c>
      <c r="G4373" s="347" t="s">
        <v>11</v>
      </c>
      <c r="H4373" s="349">
        <v>40</v>
      </c>
      <c r="I4373" s="350" t="s">
        <v>12</v>
      </c>
      <c r="J4373" s="351">
        <f t="shared" si="68"/>
        <v>51</v>
      </c>
      <c r="K4373" s="351">
        <v>8.5</v>
      </c>
      <c r="L4373" s="3" t="str">
        <f>IFERROR(INDEX(dbOrdini[PREZZO
VINOLUX],MATCH(A4373,dbOrdini[CODICE
ANKER],0)),"")</f>
        <v/>
      </c>
      <c r="M4373" s="347" t="s">
        <v>28262</v>
      </c>
      <c r="N4373" s="15" t="str">
        <f>IFERROR(INDEX(dbOrdini[ORDINE],MATCH(A4373,dbOrdini[CODICE
ANKER]*(dbOrdini[CODICE
SUPPLY]="GEN24"),0)),"")</f>
        <v/>
      </c>
      <c r="O4373" s="352" t="s">
        <v>8</v>
      </c>
      <c r="P4373" s="347" t="s">
        <v>9673</v>
      </c>
    </row>
    <row r="4374" spans="1:16">
      <c r="A4374" s="347" t="s">
        <v>9674</v>
      </c>
      <c r="B4374" s="348">
        <v>0</v>
      </c>
      <c r="C4374" s="347" t="s">
        <v>28152</v>
      </c>
      <c r="D4374" s="347" t="s">
        <v>9675</v>
      </c>
      <c r="E4374" s="347">
        <v>6</v>
      </c>
      <c r="F4374" s="347">
        <v>0.5</v>
      </c>
      <c r="G4374" s="347" t="s">
        <v>11</v>
      </c>
      <c r="H4374" s="349">
        <v>40</v>
      </c>
      <c r="I4374" s="350" t="s">
        <v>12</v>
      </c>
      <c r="J4374" s="351">
        <f t="shared" si="68"/>
        <v>45</v>
      </c>
      <c r="K4374" s="351">
        <v>7.5</v>
      </c>
      <c r="L4374" s="3" t="str">
        <f>IFERROR(INDEX(dbOrdini[PREZZO
VINOLUX],MATCH(A4374,dbOrdini[CODICE
ANKER],0)),"")</f>
        <v/>
      </c>
      <c r="M4374" s="347" t="s">
        <v>28262</v>
      </c>
      <c r="N4374" s="15" t="str">
        <f>IFERROR(INDEX(dbOrdini[ORDINE],MATCH(A4374,dbOrdini[CODICE
ANKER]*(dbOrdini[CODICE
SUPPLY]="GEN24"),0)),"")</f>
        <v/>
      </c>
      <c r="O4374" s="352" t="s">
        <v>8</v>
      </c>
      <c r="P4374" s="347" t="s">
        <v>9676</v>
      </c>
    </row>
    <row r="4375" spans="1:16">
      <c r="A4375" s="347" t="s">
        <v>9677</v>
      </c>
      <c r="B4375" s="348">
        <v>1508</v>
      </c>
      <c r="C4375" s="347" t="s">
        <v>28152</v>
      </c>
      <c r="D4375" s="347" t="s">
        <v>9678</v>
      </c>
      <c r="E4375" s="347">
        <v>6</v>
      </c>
      <c r="F4375" s="347">
        <v>0.7</v>
      </c>
      <c r="G4375" s="347" t="s">
        <v>11</v>
      </c>
      <c r="H4375" s="349">
        <v>40</v>
      </c>
      <c r="I4375" s="350" t="s">
        <v>12</v>
      </c>
      <c r="J4375" s="351">
        <f t="shared" si="68"/>
        <v>69</v>
      </c>
      <c r="K4375" s="351">
        <v>11.5</v>
      </c>
      <c r="L4375" s="3" t="str">
        <f>IFERROR(INDEX(dbOrdini[PREZZO
VINOLUX],MATCH(A4375,dbOrdini[CODICE
ANKER],0)),"")</f>
        <v/>
      </c>
      <c r="M4375" s="347" t="s">
        <v>10541</v>
      </c>
      <c r="N4375" s="15" t="str">
        <f>IFERROR(INDEX(dbOrdini[ORDINE],MATCH(A4375,dbOrdini[CODICE
ANKER]*(dbOrdini[CODICE
SUPPLY]="GEN24"),0)),"")</f>
        <v/>
      </c>
      <c r="O4375" s="352" t="s">
        <v>8</v>
      </c>
      <c r="P4375" s="347" t="s">
        <v>9679</v>
      </c>
    </row>
    <row r="4376" spans="1:16">
      <c r="A4376" s="347" t="s">
        <v>9680</v>
      </c>
      <c r="B4376" s="348">
        <v>168</v>
      </c>
      <c r="C4376" s="347" t="s">
        <v>28152</v>
      </c>
      <c r="D4376" s="347" t="s">
        <v>9678</v>
      </c>
      <c r="E4376" s="347">
        <v>6</v>
      </c>
      <c r="F4376" s="347">
        <v>0.7</v>
      </c>
      <c r="G4376" s="347" t="s">
        <v>11</v>
      </c>
      <c r="H4376" s="349">
        <v>40</v>
      </c>
      <c r="I4376" s="350" t="s">
        <v>12</v>
      </c>
      <c r="J4376" s="351">
        <f t="shared" si="68"/>
        <v>76.5</v>
      </c>
      <c r="K4376" s="351">
        <v>12.75</v>
      </c>
      <c r="L4376" s="3" t="str">
        <f>IFERROR(INDEX(dbOrdini[PREZZO
VINOLUX],MATCH(A4376,dbOrdini[CODICE
ANKER],0)),"")</f>
        <v/>
      </c>
      <c r="M4376" s="347" t="s">
        <v>10541</v>
      </c>
      <c r="N4376" s="15" t="str">
        <f>IFERROR(INDEX(dbOrdini[ORDINE],MATCH(A4376,dbOrdini[CODICE
ANKER]*(dbOrdini[CODICE
SUPPLY]="GEN24"),0)),"")</f>
        <v/>
      </c>
      <c r="O4376" s="352" t="s">
        <v>8</v>
      </c>
      <c r="P4376" s="347" t="s">
        <v>9679</v>
      </c>
    </row>
    <row r="4377" spans="1:16">
      <c r="A4377" s="347" t="s">
        <v>9683</v>
      </c>
      <c r="B4377" s="348">
        <v>56</v>
      </c>
      <c r="C4377" s="347" t="s">
        <v>28152</v>
      </c>
      <c r="D4377" s="347" t="s">
        <v>9681</v>
      </c>
      <c r="E4377" s="347">
        <v>6</v>
      </c>
      <c r="F4377" s="347">
        <v>0.7</v>
      </c>
      <c r="G4377" s="347" t="s">
        <v>11</v>
      </c>
      <c r="H4377" s="349">
        <v>40</v>
      </c>
      <c r="I4377" s="350" t="s">
        <v>12</v>
      </c>
      <c r="J4377" s="351">
        <f t="shared" si="68"/>
        <v>79.5</v>
      </c>
      <c r="K4377" s="351">
        <v>13.25</v>
      </c>
      <c r="L4377" s="3" t="str">
        <f>IFERROR(INDEX(dbOrdini[PREZZO
VINOLUX],MATCH(A4377,dbOrdini[CODICE
ANKER],0)),"")</f>
        <v/>
      </c>
      <c r="M4377" s="347" t="s">
        <v>10541</v>
      </c>
      <c r="N4377" s="15" t="str">
        <f>IFERROR(INDEX(dbOrdini[ORDINE],MATCH(A4377,dbOrdini[CODICE
ANKER]*(dbOrdini[CODICE
SUPPLY]="GEN24"),0)),"")</f>
        <v/>
      </c>
      <c r="O4377" s="352" t="s">
        <v>8</v>
      </c>
      <c r="P4377" s="347" t="s">
        <v>9682</v>
      </c>
    </row>
    <row r="4378" spans="1:16">
      <c r="A4378" s="347" t="s">
        <v>9684</v>
      </c>
      <c r="B4378" s="348">
        <v>151</v>
      </c>
      <c r="C4378" s="347" t="s">
        <v>28152</v>
      </c>
      <c r="D4378" s="347" t="s">
        <v>9685</v>
      </c>
      <c r="E4378" s="347">
        <v>6</v>
      </c>
      <c r="F4378" s="347">
        <v>0.7</v>
      </c>
      <c r="G4378" s="347" t="s">
        <v>11</v>
      </c>
      <c r="H4378" s="349">
        <v>40</v>
      </c>
      <c r="I4378" s="350" t="s">
        <v>12</v>
      </c>
      <c r="J4378" s="351">
        <f t="shared" si="68"/>
        <v>97.199999999999989</v>
      </c>
      <c r="K4378" s="351">
        <v>16.2</v>
      </c>
      <c r="L4378" s="3" t="str">
        <f>IFERROR(INDEX(dbOrdini[PREZZO
VINOLUX],MATCH(A4378,dbOrdini[CODICE
ANKER],0)),"")</f>
        <v/>
      </c>
      <c r="M4378" s="347" t="s">
        <v>10542</v>
      </c>
      <c r="N4378" s="15" t="str">
        <f>IFERROR(INDEX(dbOrdini[ORDINE],MATCH(A4378,dbOrdini[CODICE
ANKER]*(dbOrdini[CODICE
SUPPLY]="GEN24"),0)),"")</f>
        <v/>
      </c>
      <c r="O4378" s="352" t="s">
        <v>8</v>
      </c>
      <c r="P4378" s="347" t="s">
        <v>9686</v>
      </c>
    </row>
    <row r="4379" spans="1:16">
      <c r="A4379" s="347" t="s">
        <v>9687</v>
      </c>
      <c r="B4379" s="348">
        <v>100</v>
      </c>
      <c r="C4379" s="347" t="s">
        <v>28152</v>
      </c>
      <c r="D4379" s="347" t="s">
        <v>9688</v>
      </c>
      <c r="E4379" s="347">
        <v>6</v>
      </c>
      <c r="F4379" s="347">
        <v>0.7</v>
      </c>
      <c r="G4379" s="347" t="s">
        <v>11</v>
      </c>
      <c r="H4379" s="349">
        <v>35</v>
      </c>
      <c r="I4379" s="350" t="s">
        <v>12</v>
      </c>
      <c r="J4379" s="351">
        <f t="shared" si="68"/>
        <v>57</v>
      </c>
      <c r="K4379" s="351">
        <v>9.5</v>
      </c>
      <c r="L4379" s="3" t="str">
        <f>IFERROR(INDEX(dbOrdini[PREZZO
VINOLUX],MATCH(A4379,dbOrdini[CODICE
ANKER],0)),"")</f>
        <v/>
      </c>
      <c r="M4379" s="347" t="s">
        <v>10534</v>
      </c>
      <c r="N4379" s="15" t="str">
        <f>IFERROR(INDEX(dbOrdini[ORDINE],MATCH(A4379,dbOrdini[CODICE
ANKER]*(dbOrdini[CODICE
SUPPLY]="GEN24"),0)),"")</f>
        <v/>
      </c>
      <c r="O4379" s="352" t="s">
        <v>8</v>
      </c>
      <c r="P4379" s="347" t="s">
        <v>9689</v>
      </c>
    </row>
    <row r="4380" spans="1:16">
      <c r="A4380" s="347" t="s">
        <v>9693</v>
      </c>
      <c r="B4380" s="348">
        <v>105</v>
      </c>
      <c r="C4380" s="347" t="s">
        <v>28152</v>
      </c>
      <c r="D4380" s="347" t="s">
        <v>9691</v>
      </c>
      <c r="E4380" s="347">
        <v>6</v>
      </c>
      <c r="F4380" s="347">
        <v>0.7</v>
      </c>
      <c r="G4380" s="347" t="s">
        <v>11262</v>
      </c>
      <c r="H4380" s="349">
        <v>40</v>
      </c>
      <c r="I4380" s="350" t="s">
        <v>12</v>
      </c>
      <c r="J4380" s="351">
        <f t="shared" si="68"/>
        <v>56.699999999999996</v>
      </c>
      <c r="K4380" s="351">
        <v>9.4499999999999993</v>
      </c>
      <c r="L4380" s="3" t="str">
        <f>IFERROR(INDEX(dbOrdini[PREZZO
VINOLUX],MATCH(A4380,dbOrdini[CODICE
ANKER],0)),"")</f>
        <v/>
      </c>
      <c r="M4380" s="347" t="s">
        <v>10541</v>
      </c>
      <c r="N4380" s="15" t="str">
        <f>IFERROR(INDEX(dbOrdini[ORDINE],MATCH(A4380,dbOrdini[CODICE
ANKER]*(dbOrdini[CODICE
SUPPLY]="GEN24"),0)),"")</f>
        <v/>
      </c>
      <c r="O4380" s="352" t="s">
        <v>8</v>
      </c>
      <c r="P4380" s="347" t="s">
        <v>9694</v>
      </c>
    </row>
    <row r="4381" spans="1:16">
      <c r="A4381" s="347" t="s">
        <v>9690</v>
      </c>
      <c r="B4381" s="348">
        <v>288</v>
      </c>
      <c r="C4381" s="347" t="s">
        <v>28152</v>
      </c>
      <c r="D4381" s="347" t="s">
        <v>9691</v>
      </c>
      <c r="E4381" s="347">
        <v>12</v>
      </c>
      <c r="F4381" s="347">
        <v>0.05</v>
      </c>
      <c r="G4381" s="347" t="s">
        <v>11</v>
      </c>
      <c r="H4381" s="349">
        <v>40</v>
      </c>
      <c r="I4381" s="350" t="s">
        <v>12</v>
      </c>
      <c r="J4381" s="351">
        <f t="shared" si="68"/>
        <v>19.200000000000003</v>
      </c>
      <c r="K4381" s="351">
        <v>1.6</v>
      </c>
      <c r="L4381" s="3" t="str">
        <f>IFERROR(INDEX(dbOrdini[PREZZO
VINOLUX],MATCH(A4381,dbOrdini[CODICE
ANKER],0)),"")</f>
        <v/>
      </c>
      <c r="M4381" s="347" t="s">
        <v>10541</v>
      </c>
      <c r="N4381" s="15" t="str">
        <f>IFERROR(INDEX(dbOrdini[ORDINE],MATCH(A4381,dbOrdini[CODICE
ANKER]*(dbOrdini[CODICE
SUPPLY]="GEN24"),0)),"")</f>
        <v/>
      </c>
      <c r="O4381" s="352" t="s">
        <v>8</v>
      </c>
      <c r="P4381" s="347" t="s">
        <v>9692</v>
      </c>
    </row>
    <row r="4382" spans="1:16">
      <c r="A4382" s="347" t="s">
        <v>9695</v>
      </c>
      <c r="B4382" s="348">
        <v>0</v>
      </c>
      <c r="C4382" s="347" t="s">
        <v>28152</v>
      </c>
      <c r="D4382" s="347" t="s">
        <v>9696</v>
      </c>
      <c r="E4382" s="347">
        <v>6</v>
      </c>
      <c r="F4382" s="347">
        <v>0.7</v>
      </c>
      <c r="G4382" s="347" t="s">
        <v>11262</v>
      </c>
      <c r="H4382" s="349">
        <v>40</v>
      </c>
      <c r="I4382" s="350" t="s">
        <v>12</v>
      </c>
      <c r="J4382" s="351">
        <f t="shared" si="68"/>
        <v>69</v>
      </c>
      <c r="K4382" s="351">
        <v>11.5</v>
      </c>
      <c r="L4382" s="3" t="str">
        <f>IFERROR(INDEX(dbOrdini[PREZZO
VINOLUX],MATCH(A4382,dbOrdini[CODICE
ANKER],0)),"")</f>
        <v/>
      </c>
      <c r="M4382" s="347" t="s">
        <v>10536</v>
      </c>
      <c r="N4382" s="15" t="str">
        <f>IFERROR(INDEX(dbOrdini[ORDINE],MATCH(A4382,dbOrdini[CODICE
ANKER]*(dbOrdini[CODICE
SUPPLY]="GEN24"),0)),"")</f>
        <v/>
      </c>
      <c r="O4382" s="352" t="s">
        <v>8</v>
      </c>
      <c r="P4382" s="347" t="s">
        <v>9697</v>
      </c>
    </row>
    <row r="4383" spans="1:16">
      <c r="A4383" s="347" t="s">
        <v>12076</v>
      </c>
      <c r="B4383" s="348">
        <v>138</v>
      </c>
      <c r="C4383" s="347" t="s">
        <v>28152</v>
      </c>
      <c r="D4383" s="347" t="s">
        <v>12077</v>
      </c>
      <c r="E4383" s="347">
        <v>6</v>
      </c>
      <c r="F4383" s="347">
        <v>0.7</v>
      </c>
      <c r="G4383" s="347" t="s">
        <v>11</v>
      </c>
      <c r="H4383" s="349">
        <v>40</v>
      </c>
      <c r="I4383" s="350" t="s">
        <v>12</v>
      </c>
      <c r="J4383" s="351">
        <f t="shared" si="68"/>
        <v>54</v>
      </c>
      <c r="K4383" s="351">
        <v>9</v>
      </c>
      <c r="L4383" s="3" t="str">
        <f>IFERROR(INDEX(dbOrdini[PREZZO
VINOLUX],MATCH(A4383,dbOrdini[CODICE
ANKER],0)),"")</f>
        <v/>
      </c>
      <c r="M4383" s="347" t="s">
        <v>10541</v>
      </c>
      <c r="N4383" s="15" t="str">
        <f>IFERROR(INDEX(dbOrdini[ORDINE],MATCH(A4383,dbOrdini[CODICE
ANKER]*(dbOrdini[CODICE
SUPPLY]="GEN24"),0)),"")</f>
        <v/>
      </c>
      <c r="O4383" s="352" t="s">
        <v>8</v>
      </c>
      <c r="P4383" s="347" t="s">
        <v>12078</v>
      </c>
    </row>
    <row r="4384" spans="1:16">
      <c r="A4384" s="347" t="s">
        <v>10960</v>
      </c>
      <c r="B4384" s="348">
        <v>144</v>
      </c>
      <c r="C4384" s="347" t="s">
        <v>28170</v>
      </c>
      <c r="D4384" s="347" t="s">
        <v>10961</v>
      </c>
      <c r="E4384" s="347">
        <v>6</v>
      </c>
      <c r="F4384" s="347">
        <v>0.5</v>
      </c>
      <c r="G4384" s="347" t="s">
        <v>11</v>
      </c>
      <c r="H4384" s="349">
        <v>41.4</v>
      </c>
      <c r="I4384" s="350" t="s">
        <v>12</v>
      </c>
      <c r="J4384" s="351">
        <f t="shared" si="68"/>
        <v>195</v>
      </c>
      <c r="K4384" s="351">
        <v>32.5</v>
      </c>
      <c r="L4384" s="3" t="str">
        <f>IFERROR(INDEX(dbOrdini[PREZZO
VINOLUX],MATCH(A4384,dbOrdini[CODICE
ANKER],0)),"")</f>
        <v/>
      </c>
      <c r="M4384" s="347" t="s">
        <v>10535</v>
      </c>
      <c r="N4384" s="15" t="str">
        <f>IFERROR(INDEX(dbOrdini[ORDINE],MATCH(A4384,dbOrdini[CODICE
ANKER]*(dbOrdini[CODICE
SUPPLY]="GEN24"),0)),"")</f>
        <v/>
      </c>
      <c r="O4384" s="352" t="s">
        <v>8</v>
      </c>
      <c r="P4384" s="347" t="s">
        <v>12079</v>
      </c>
    </row>
    <row r="4385" spans="1:16">
      <c r="A4385" s="347" t="s">
        <v>9700</v>
      </c>
      <c r="B4385" s="348">
        <v>9</v>
      </c>
      <c r="C4385" s="347" t="s">
        <v>28170</v>
      </c>
      <c r="D4385" s="347" t="s">
        <v>10962</v>
      </c>
      <c r="E4385" s="347">
        <v>6</v>
      </c>
      <c r="F4385" s="347">
        <v>0.5</v>
      </c>
      <c r="G4385" s="347" t="s">
        <v>11</v>
      </c>
      <c r="H4385" s="349">
        <v>40.9</v>
      </c>
      <c r="I4385" s="350" t="s">
        <v>12</v>
      </c>
      <c r="J4385" s="351">
        <f t="shared" si="68"/>
        <v>177</v>
      </c>
      <c r="K4385" s="351">
        <v>29.5</v>
      </c>
      <c r="L4385" s="3" t="str">
        <f>IFERROR(INDEX(dbOrdini[PREZZO
VINOLUX],MATCH(A4385,dbOrdini[CODICE
ANKER],0)),"")</f>
        <v/>
      </c>
      <c r="M4385" s="347" t="s">
        <v>10553</v>
      </c>
      <c r="N4385" s="15" t="str">
        <f>IFERROR(INDEX(dbOrdini[ORDINE],MATCH(A4385,dbOrdini[CODICE
ANKER]*(dbOrdini[CODICE
SUPPLY]="GEN24"),0)),"")</f>
        <v/>
      </c>
      <c r="O4385" s="352" t="s">
        <v>8</v>
      </c>
      <c r="P4385" s="347" t="s">
        <v>9701</v>
      </c>
    </row>
    <row r="4386" spans="1:16">
      <c r="A4386" s="347" t="s">
        <v>9698</v>
      </c>
      <c r="B4386" s="348">
        <v>117</v>
      </c>
      <c r="C4386" s="347" t="s">
        <v>28170</v>
      </c>
      <c r="D4386" s="347" t="s">
        <v>10977</v>
      </c>
      <c r="E4386" s="347">
        <v>6</v>
      </c>
      <c r="F4386" s="347">
        <v>0.5</v>
      </c>
      <c r="G4386" s="347" t="s">
        <v>11</v>
      </c>
      <c r="H4386" s="349">
        <v>41.2</v>
      </c>
      <c r="I4386" s="350" t="s">
        <v>12</v>
      </c>
      <c r="J4386" s="351">
        <f t="shared" si="68"/>
        <v>181.5</v>
      </c>
      <c r="K4386" s="351">
        <v>30.25</v>
      </c>
      <c r="L4386" s="3" t="str">
        <f>IFERROR(INDEX(dbOrdini[PREZZO
VINOLUX],MATCH(A4386,dbOrdini[CODICE
ANKER],0)),"")</f>
        <v/>
      </c>
      <c r="M4386" s="347" t="s">
        <v>10553</v>
      </c>
      <c r="N4386" s="15" t="str">
        <f>IFERROR(INDEX(dbOrdini[ORDINE],MATCH(A4386,dbOrdini[CODICE
ANKER]*(dbOrdini[CODICE
SUPPLY]="GEN24"),0)),"")</f>
        <v/>
      </c>
      <c r="O4386" s="352" t="s">
        <v>8</v>
      </c>
      <c r="P4386" s="347" t="s">
        <v>9699</v>
      </c>
    </row>
    <row r="4387" spans="1:16">
      <c r="A4387" s="347" t="s">
        <v>9702</v>
      </c>
      <c r="B4387" s="348">
        <v>0</v>
      </c>
      <c r="C4387" s="347" t="s">
        <v>28152</v>
      </c>
      <c r="D4387" s="347" t="s">
        <v>9703</v>
      </c>
      <c r="E4387" s="347">
        <v>6</v>
      </c>
      <c r="F4387" s="347">
        <v>0.7</v>
      </c>
      <c r="G4387" s="347" t="s">
        <v>11</v>
      </c>
      <c r="H4387" s="349">
        <v>40</v>
      </c>
      <c r="I4387" s="350" t="s">
        <v>12</v>
      </c>
      <c r="J4387" s="351">
        <f t="shared" si="68"/>
        <v>105</v>
      </c>
      <c r="K4387" s="351">
        <v>17.5</v>
      </c>
      <c r="L4387" s="3" t="str">
        <f>IFERROR(INDEX(dbOrdini[PREZZO
VINOLUX],MATCH(A4387,dbOrdini[CODICE
ANKER],0)),"")</f>
        <v/>
      </c>
      <c r="M4387" s="347" t="s">
        <v>10536</v>
      </c>
      <c r="N4387" s="15" t="str">
        <f>IFERROR(INDEX(dbOrdini[ORDINE],MATCH(A4387,dbOrdini[CODICE
ANKER]*(dbOrdini[CODICE
SUPPLY]="GEN24"),0)),"")</f>
        <v/>
      </c>
      <c r="O4387" s="352" t="s">
        <v>8</v>
      </c>
      <c r="P4387" s="347" t="s">
        <v>9704</v>
      </c>
    </row>
    <row r="4388" spans="1:16">
      <c r="A4388" s="347" t="s">
        <v>10788</v>
      </c>
      <c r="B4388" s="348">
        <v>0</v>
      </c>
      <c r="C4388" s="347" t="s">
        <v>28152</v>
      </c>
      <c r="D4388" s="347" t="s">
        <v>10789</v>
      </c>
      <c r="E4388" s="347">
        <v>6</v>
      </c>
      <c r="F4388" s="347">
        <v>0.7</v>
      </c>
      <c r="G4388" s="347" t="s">
        <v>11</v>
      </c>
      <c r="H4388" s="349">
        <v>40</v>
      </c>
      <c r="I4388" s="350" t="s">
        <v>12</v>
      </c>
      <c r="J4388" s="351">
        <f t="shared" si="68"/>
        <v>98.399999999999991</v>
      </c>
      <c r="K4388" s="351">
        <v>16.399999999999999</v>
      </c>
      <c r="L4388" s="3" t="str">
        <f>IFERROR(INDEX(dbOrdini[PREZZO
VINOLUX],MATCH(A4388,dbOrdini[CODICE
ANKER],0)),"")</f>
        <v/>
      </c>
      <c r="M4388" s="347" t="s">
        <v>10538</v>
      </c>
      <c r="N4388" s="15" t="str">
        <f>IFERROR(INDEX(dbOrdini[ORDINE],MATCH(A4388,dbOrdini[CODICE
ANKER]*(dbOrdini[CODICE
SUPPLY]="GEN24"),0)),"")</f>
        <v/>
      </c>
      <c r="O4388" s="352" t="s">
        <v>8</v>
      </c>
      <c r="P4388" s="347" t="s">
        <v>12080</v>
      </c>
    </row>
    <row r="4389" spans="1:16">
      <c r="A4389" s="347" t="s">
        <v>29195</v>
      </c>
      <c r="B4389" s="348">
        <v>5</v>
      </c>
      <c r="C4389" s="347" t="s">
        <v>28152</v>
      </c>
      <c r="D4389" s="347" t="s">
        <v>29196</v>
      </c>
      <c r="E4389" s="347">
        <v>6</v>
      </c>
      <c r="F4389" s="347">
        <v>0.7</v>
      </c>
      <c r="G4389" s="347" t="s">
        <v>11</v>
      </c>
      <c r="H4389" s="349">
        <v>55</v>
      </c>
      <c r="I4389" s="350" t="s">
        <v>12</v>
      </c>
      <c r="J4389" s="351">
        <f t="shared" si="68"/>
        <v>549</v>
      </c>
      <c r="K4389" s="351">
        <v>91.5</v>
      </c>
      <c r="L4389" s="3" t="str">
        <f>IFERROR(INDEX(dbOrdini[PREZZO
VINOLUX],MATCH(A4389,dbOrdini[CODICE
ANKER],0)),"")</f>
        <v/>
      </c>
      <c r="M4389" s="347" t="s">
        <v>10536</v>
      </c>
      <c r="N4389" s="15" t="str">
        <f>IFERROR(INDEX(dbOrdini[ORDINE],MATCH(A4389,dbOrdini[CODICE
ANKER]*(dbOrdini[CODICE
SUPPLY]="GEN24"),0)),"")</f>
        <v/>
      </c>
      <c r="O4389" s="352" t="s">
        <v>8</v>
      </c>
      <c r="P4389" s="347" t="s">
        <v>29197</v>
      </c>
    </row>
    <row r="4390" spans="1:16">
      <c r="A4390" s="347" t="s">
        <v>9705</v>
      </c>
      <c r="B4390" s="348">
        <v>203</v>
      </c>
      <c r="C4390" s="347" t="s">
        <v>28152</v>
      </c>
      <c r="D4390" s="347" t="s">
        <v>9706</v>
      </c>
      <c r="E4390" s="347">
        <v>6</v>
      </c>
      <c r="F4390" s="347">
        <v>0.7</v>
      </c>
      <c r="G4390" s="347" t="s">
        <v>11</v>
      </c>
      <c r="H4390" s="349">
        <v>40</v>
      </c>
      <c r="I4390" s="350" t="s">
        <v>12</v>
      </c>
      <c r="J4390" s="351">
        <f t="shared" si="68"/>
        <v>95.699999999999989</v>
      </c>
      <c r="K4390" s="351">
        <v>15.95</v>
      </c>
      <c r="L4390" s="3" t="str">
        <f>IFERROR(INDEX(dbOrdini[PREZZO
VINOLUX],MATCH(A4390,dbOrdini[CODICE
ANKER],0)),"")</f>
        <v/>
      </c>
      <c r="M4390" s="347" t="s">
        <v>10536</v>
      </c>
      <c r="N4390" s="15" t="str">
        <f>IFERROR(INDEX(dbOrdini[ORDINE],MATCH(A4390,dbOrdini[CODICE
ANKER]*(dbOrdini[CODICE
SUPPLY]="GEN24"),0)),"")</f>
        <v/>
      </c>
      <c r="O4390" s="352" t="s">
        <v>8</v>
      </c>
      <c r="P4390" s="347" t="s">
        <v>9707</v>
      </c>
    </row>
    <row r="4391" spans="1:16">
      <c r="A4391" s="347" t="s">
        <v>9708</v>
      </c>
      <c r="B4391" s="348">
        <v>968</v>
      </c>
      <c r="C4391" s="347" t="s">
        <v>28152</v>
      </c>
      <c r="D4391" s="347" t="s">
        <v>9709</v>
      </c>
      <c r="E4391" s="347">
        <v>6</v>
      </c>
      <c r="F4391" s="347">
        <v>0.7</v>
      </c>
      <c r="G4391" s="347" t="s">
        <v>11</v>
      </c>
      <c r="H4391" s="349">
        <v>40</v>
      </c>
      <c r="I4391" s="350" t="s">
        <v>12</v>
      </c>
      <c r="J4391" s="351">
        <f t="shared" si="68"/>
        <v>102.89999999999999</v>
      </c>
      <c r="K4391" s="351">
        <v>17.149999999999999</v>
      </c>
      <c r="L4391" s="3" t="str">
        <f>IFERROR(INDEX(dbOrdini[PREZZO
VINOLUX],MATCH(A4391,dbOrdini[CODICE
ANKER],0)),"")</f>
        <v/>
      </c>
      <c r="M4391" s="347" t="s">
        <v>10536</v>
      </c>
      <c r="N4391" s="15" t="str">
        <f>IFERROR(INDEX(dbOrdini[ORDINE],MATCH(A4391,dbOrdini[CODICE
ANKER]*(dbOrdini[CODICE
SUPPLY]="GEN24"),0)),"")</f>
        <v/>
      </c>
      <c r="O4391" s="352" t="s">
        <v>8</v>
      </c>
      <c r="P4391" s="347" t="s">
        <v>9707</v>
      </c>
    </row>
    <row r="4392" spans="1:16">
      <c r="A4392" s="347" t="s">
        <v>9710</v>
      </c>
      <c r="B4392" s="348">
        <v>19</v>
      </c>
      <c r="C4392" s="347" t="s">
        <v>28152</v>
      </c>
      <c r="D4392" s="347" t="s">
        <v>9711</v>
      </c>
      <c r="E4392" s="347">
        <v>6</v>
      </c>
      <c r="F4392" s="347">
        <v>0.7</v>
      </c>
      <c r="G4392" s="347" t="s">
        <v>11</v>
      </c>
      <c r="H4392" s="349">
        <v>40</v>
      </c>
      <c r="I4392" s="350" t="s">
        <v>12</v>
      </c>
      <c r="J4392" s="351">
        <f t="shared" si="68"/>
        <v>155.69999999999999</v>
      </c>
      <c r="K4392" s="351">
        <v>25.95</v>
      </c>
      <c r="L4392" s="3" t="str">
        <f>IFERROR(INDEX(dbOrdini[PREZZO
VINOLUX],MATCH(A4392,dbOrdini[CODICE
ANKER],0)),"")</f>
        <v/>
      </c>
      <c r="M4392" s="347" t="s">
        <v>10536</v>
      </c>
      <c r="N4392" s="15" t="str">
        <f>IFERROR(INDEX(dbOrdini[ORDINE],MATCH(A4392,dbOrdini[CODICE
ANKER]*(dbOrdini[CODICE
SUPPLY]="GEN24"),0)),"")</f>
        <v/>
      </c>
      <c r="O4392" s="352" t="s">
        <v>8</v>
      </c>
      <c r="P4392" s="347" t="s">
        <v>9712</v>
      </c>
    </row>
    <row r="4393" spans="1:16">
      <c r="A4393" s="347" t="s">
        <v>9713</v>
      </c>
      <c r="B4393" s="348">
        <v>0</v>
      </c>
      <c r="C4393" s="347" t="s">
        <v>28152</v>
      </c>
      <c r="D4393" s="347" t="s">
        <v>9714</v>
      </c>
      <c r="E4393" s="347">
        <v>6</v>
      </c>
      <c r="F4393" s="347">
        <v>0.7</v>
      </c>
      <c r="G4393" s="347" t="s">
        <v>11</v>
      </c>
      <c r="H4393" s="349">
        <v>40</v>
      </c>
      <c r="I4393" s="350" t="s">
        <v>12</v>
      </c>
      <c r="J4393" s="351">
        <f t="shared" si="68"/>
        <v>157.5</v>
      </c>
      <c r="K4393" s="351">
        <v>26.25</v>
      </c>
      <c r="L4393" s="3" t="str">
        <f>IFERROR(INDEX(dbOrdini[PREZZO
VINOLUX],MATCH(A4393,dbOrdini[CODICE
ANKER],0)),"")</f>
        <v/>
      </c>
      <c r="M4393" s="347" t="s">
        <v>10536</v>
      </c>
      <c r="N4393" s="15" t="str">
        <f>IFERROR(INDEX(dbOrdini[ORDINE],MATCH(A4393,dbOrdini[CODICE
ANKER]*(dbOrdini[CODICE
SUPPLY]="GEN24"),0)),"")</f>
        <v/>
      </c>
      <c r="O4393" s="352" t="s">
        <v>8</v>
      </c>
      <c r="P4393" s="347" t="s">
        <v>9712</v>
      </c>
    </row>
    <row r="4394" spans="1:16">
      <c r="A4394" s="347" t="s">
        <v>9715</v>
      </c>
      <c r="B4394" s="348">
        <v>0</v>
      </c>
      <c r="C4394" s="347" t="s">
        <v>28152</v>
      </c>
      <c r="D4394" s="347" t="s">
        <v>9716</v>
      </c>
      <c r="E4394" s="347">
        <v>6</v>
      </c>
      <c r="F4394" s="347">
        <v>0.7</v>
      </c>
      <c r="G4394" s="347" t="s">
        <v>11</v>
      </c>
      <c r="H4394" s="349">
        <v>40</v>
      </c>
      <c r="I4394" s="350" t="s">
        <v>12</v>
      </c>
      <c r="J4394" s="351">
        <f t="shared" si="68"/>
        <v>249</v>
      </c>
      <c r="K4394" s="351">
        <v>41.5</v>
      </c>
      <c r="L4394" s="3" t="str">
        <f>IFERROR(INDEX(dbOrdini[PREZZO
VINOLUX],MATCH(A4394,dbOrdini[CODICE
ANKER],0)),"")</f>
        <v/>
      </c>
      <c r="M4394" s="347" t="s">
        <v>10536</v>
      </c>
      <c r="N4394" s="15" t="str">
        <f>IFERROR(INDEX(dbOrdini[ORDINE],MATCH(A4394,dbOrdini[CODICE
ANKER]*(dbOrdini[CODICE
SUPPLY]="GEN24"),0)),"")</f>
        <v/>
      </c>
      <c r="O4394" s="352" t="s">
        <v>8</v>
      </c>
      <c r="P4394" s="347" t="s">
        <v>9717</v>
      </c>
    </row>
    <row r="4395" spans="1:16">
      <c r="A4395" s="347" t="s">
        <v>9718</v>
      </c>
      <c r="B4395" s="348">
        <v>0</v>
      </c>
      <c r="C4395" s="347" t="s">
        <v>28152</v>
      </c>
      <c r="D4395" s="347" t="s">
        <v>9719</v>
      </c>
      <c r="E4395" s="347">
        <v>4</v>
      </c>
      <c r="F4395" s="347">
        <v>0.7</v>
      </c>
      <c r="G4395" s="347" t="s">
        <v>11</v>
      </c>
      <c r="H4395" s="349">
        <v>43</v>
      </c>
      <c r="I4395" s="350" t="s">
        <v>12</v>
      </c>
      <c r="J4395" s="351">
        <f t="shared" si="68"/>
        <v>480</v>
      </c>
      <c r="K4395" s="351">
        <v>120</v>
      </c>
      <c r="L4395" s="3" t="str">
        <f>IFERROR(INDEX(dbOrdini[PREZZO
VINOLUX],MATCH(A4395,dbOrdini[CODICE
ANKER],0)),"")</f>
        <v/>
      </c>
      <c r="M4395" s="347" t="s">
        <v>10536</v>
      </c>
      <c r="N4395" s="15" t="str">
        <f>IFERROR(INDEX(dbOrdini[ORDINE],MATCH(A4395,dbOrdini[CODICE
ANKER]*(dbOrdini[CODICE
SUPPLY]="GEN24"),0)),"")</f>
        <v/>
      </c>
      <c r="O4395" s="352" t="s">
        <v>8</v>
      </c>
      <c r="P4395" s="347" t="s">
        <v>9720</v>
      </c>
    </row>
    <row r="4396" spans="1:16">
      <c r="A4396" s="347" t="s">
        <v>29198</v>
      </c>
      <c r="B4396" s="348">
        <v>0</v>
      </c>
      <c r="C4396" s="347" t="s">
        <v>28152</v>
      </c>
      <c r="D4396" s="347" t="s">
        <v>26311</v>
      </c>
      <c r="E4396" s="347">
        <v>6</v>
      </c>
      <c r="F4396" s="347">
        <v>1</v>
      </c>
      <c r="G4396" s="347" t="s">
        <v>11</v>
      </c>
      <c r="H4396" s="349">
        <v>40</v>
      </c>
      <c r="I4396" s="350" t="s">
        <v>12</v>
      </c>
      <c r="J4396" s="351">
        <f t="shared" si="68"/>
        <v>250.5</v>
      </c>
      <c r="K4396" s="351">
        <v>41.75</v>
      </c>
      <c r="L4396" s="3" t="str">
        <f>IFERROR(INDEX(dbOrdini[PREZZO
VINOLUX],MATCH(A4396,dbOrdini[CODICE
ANKER],0)),"")</f>
        <v/>
      </c>
      <c r="M4396" s="347" t="s">
        <v>10536</v>
      </c>
      <c r="N4396" s="15" t="str">
        <f>IFERROR(INDEX(dbOrdini[ORDINE],MATCH(A4396,dbOrdini[CODICE
ANKER]*(dbOrdini[CODICE
SUPPLY]="GEN24"),0)),"")</f>
        <v/>
      </c>
      <c r="O4396" s="352" t="s">
        <v>8</v>
      </c>
      <c r="P4396" s="347" t="s">
        <v>29199</v>
      </c>
    </row>
    <row r="4397" spans="1:16">
      <c r="A4397" s="347" t="s">
        <v>9721</v>
      </c>
      <c r="B4397" s="348">
        <v>5</v>
      </c>
      <c r="C4397" s="347" t="s">
        <v>28152</v>
      </c>
      <c r="D4397" s="347" t="s">
        <v>9722</v>
      </c>
      <c r="E4397" s="347">
        <v>6</v>
      </c>
      <c r="F4397" s="347">
        <v>0.7</v>
      </c>
      <c r="G4397" s="347" t="s">
        <v>11</v>
      </c>
      <c r="H4397" s="349">
        <v>54.6</v>
      </c>
      <c r="I4397" s="350" t="s">
        <v>12</v>
      </c>
      <c r="J4397" s="351">
        <f t="shared" si="68"/>
        <v>648</v>
      </c>
      <c r="K4397" s="351">
        <v>108</v>
      </c>
      <c r="L4397" s="3" t="str">
        <f>IFERROR(INDEX(dbOrdini[PREZZO
VINOLUX],MATCH(A4397,dbOrdini[CODICE
ANKER],0)),"")</f>
        <v/>
      </c>
      <c r="M4397" s="347" t="s">
        <v>10536</v>
      </c>
      <c r="N4397" s="15" t="str">
        <f>IFERROR(INDEX(dbOrdini[ORDINE],MATCH(A4397,dbOrdini[CODICE
ANKER]*(dbOrdini[CODICE
SUPPLY]="GEN24"),0)),"")</f>
        <v/>
      </c>
      <c r="O4397" s="352" t="s">
        <v>8</v>
      </c>
      <c r="P4397" s="347" t="s">
        <v>9723</v>
      </c>
    </row>
    <row r="4398" spans="1:16">
      <c r="A4398" s="347" t="s">
        <v>9724</v>
      </c>
      <c r="B4398" s="348">
        <v>23</v>
      </c>
      <c r="C4398" s="347" t="s">
        <v>28152</v>
      </c>
      <c r="D4398" s="347" t="s">
        <v>9725</v>
      </c>
      <c r="E4398" s="347">
        <v>6</v>
      </c>
      <c r="F4398" s="347">
        <v>0.7</v>
      </c>
      <c r="G4398" s="347" t="s">
        <v>11</v>
      </c>
      <c r="H4398" s="349">
        <v>58</v>
      </c>
      <c r="I4398" s="350" t="s">
        <v>12</v>
      </c>
      <c r="J4398" s="351">
        <f t="shared" si="68"/>
        <v>120</v>
      </c>
      <c r="K4398" s="351">
        <v>20</v>
      </c>
      <c r="L4398" s="3" t="str">
        <f>IFERROR(INDEX(dbOrdini[PREZZO
VINOLUX],MATCH(A4398,dbOrdini[CODICE
ANKER],0)),"")</f>
        <v/>
      </c>
      <c r="M4398" s="347" t="s">
        <v>10554</v>
      </c>
      <c r="N4398" s="15" t="str">
        <f>IFERROR(INDEX(dbOrdini[ORDINE],MATCH(A4398,dbOrdini[CODICE
ANKER]*(dbOrdini[CODICE
SUPPLY]="GEN24"),0)),"")</f>
        <v/>
      </c>
      <c r="O4398" s="352" t="s">
        <v>8</v>
      </c>
      <c r="P4398" s="347" t="s">
        <v>9726</v>
      </c>
    </row>
    <row r="4399" spans="1:16">
      <c r="A4399" s="347" t="s">
        <v>11008</v>
      </c>
      <c r="B4399" s="348">
        <v>144</v>
      </c>
      <c r="C4399" s="347" t="s">
        <v>28152</v>
      </c>
      <c r="D4399" s="347" t="s">
        <v>11009</v>
      </c>
      <c r="E4399" s="347">
        <v>6</v>
      </c>
      <c r="F4399" s="347">
        <v>0.7</v>
      </c>
      <c r="G4399" s="347" t="s">
        <v>11</v>
      </c>
      <c r="H4399" s="349">
        <v>58</v>
      </c>
      <c r="I4399" s="350" t="s">
        <v>12</v>
      </c>
      <c r="J4399" s="351">
        <f t="shared" si="68"/>
        <v>120</v>
      </c>
      <c r="K4399" s="351">
        <v>20</v>
      </c>
      <c r="L4399" s="3" t="str">
        <f>IFERROR(INDEX(dbOrdini[PREZZO
VINOLUX],MATCH(A4399,dbOrdini[CODICE
ANKER],0)),"")</f>
        <v/>
      </c>
      <c r="M4399" s="347" t="s">
        <v>10554</v>
      </c>
      <c r="N4399" s="15" t="str">
        <f>IFERROR(INDEX(dbOrdini[ORDINE],MATCH(A4399,dbOrdini[CODICE
ANKER]*(dbOrdini[CODICE
SUPPLY]="GEN24"),0)),"")</f>
        <v/>
      </c>
      <c r="O4399" s="352" t="s">
        <v>8</v>
      </c>
      <c r="P4399" s="347" t="s">
        <v>9726</v>
      </c>
    </row>
    <row r="4400" spans="1:16">
      <c r="A4400" s="347" t="s">
        <v>9727</v>
      </c>
      <c r="B4400" s="348">
        <v>7</v>
      </c>
      <c r="C4400" s="347" t="s">
        <v>28152</v>
      </c>
      <c r="D4400" s="347" t="s">
        <v>9728</v>
      </c>
      <c r="E4400" s="347">
        <v>6</v>
      </c>
      <c r="F4400" s="347">
        <v>0.7</v>
      </c>
      <c r="G4400" s="347" t="s">
        <v>11</v>
      </c>
      <c r="H4400" s="349">
        <v>48</v>
      </c>
      <c r="I4400" s="350" t="s">
        <v>12</v>
      </c>
      <c r="J4400" s="351">
        <f t="shared" si="68"/>
        <v>143.69999999999999</v>
      </c>
      <c r="K4400" s="351">
        <v>23.95</v>
      </c>
      <c r="L4400" s="3" t="str">
        <f>IFERROR(INDEX(dbOrdini[PREZZO
VINOLUX],MATCH(A4400,dbOrdini[CODICE
ANKER],0)),"")</f>
        <v/>
      </c>
      <c r="M4400" s="347" t="s">
        <v>10554</v>
      </c>
      <c r="N4400" s="15" t="str">
        <f>IFERROR(INDEX(dbOrdini[ORDINE],MATCH(A4400,dbOrdini[CODICE
ANKER]*(dbOrdini[CODICE
SUPPLY]="GEN24"),0)),"")</f>
        <v/>
      </c>
      <c r="O4400" s="352" t="s">
        <v>8</v>
      </c>
      <c r="P4400" s="347" t="s">
        <v>9729</v>
      </c>
    </row>
    <row r="4401" spans="1:16">
      <c r="A4401" s="347" t="s">
        <v>9730</v>
      </c>
      <c r="B4401" s="348">
        <v>274</v>
      </c>
      <c r="C4401" s="347" t="s">
        <v>28152</v>
      </c>
      <c r="D4401" s="347" t="s">
        <v>9731</v>
      </c>
      <c r="E4401" s="347">
        <v>6</v>
      </c>
      <c r="F4401" s="347">
        <v>0.7</v>
      </c>
      <c r="G4401" s="347" t="s">
        <v>11</v>
      </c>
      <c r="H4401" s="349">
        <v>46</v>
      </c>
      <c r="I4401" s="350" t="s">
        <v>12</v>
      </c>
      <c r="J4401" s="351">
        <f t="shared" si="68"/>
        <v>87</v>
      </c>
      <c r="K4401" s="351">
        <v>14.5</v>
      </c>
      <c r="L4401" s="3" t="str">
        <f>IFERROR(INDEX(dbOrdini[PREZZO
VINOLUX],MATCH(A4401,dbOrdini[CODICE
ANKER],0)),"")</f>
        <v/>
      </c>
      <c r="M4401" s="347" t="s">
        <v>10554</v>
      </c>
      <c r="N4401" s="15" t="str">
        <f>IFERROR(INDEX(dbOrdini[ORDINE],MATCH(A4401,dbOrdini[CODICE
ANKER]*(dbOrdini[CODICE
SUPPLY]="GEN24"),0)),"")</f>
        <v/>
      </c>
      <c r="O4401" s="352" t="s">
        <v>8</v>
      </c>
      <c r="P4401" s="347" t="s">
        <v>9732</v>
      </c>
    </row>
    <row r="4402" spans="1:16">
      <c r="A4402" s="347" t="s">
        <v>9733</v>
      </c>
      <c r="B4402" s="348">
        <v>942</v>
      </c>
      <c r="C4402" s="347" t="s">
        <v>28152</v>
      </c>
      <c r="D4402" s="347" t="s">
        <v>9734</v>
      </c>
      <c r="E4402" s="347">
        <v>6</v>
      </c>
      <c r="F4402" s="347">
        <v>0.5</v>
      </c>
      <c r="G4402" s="347" t="s">
        <v>11</v>
      </c>
      <c r="H4402" s="349">
        <v>35</v>
      </c>
      <c r="I4402" s="350" t="s">
        <v>12</v>
      </c>
      <c r="J4402" s="351">
        <f t="shared" si="68"/>
        <v>39</v>
      </c>
      <c r="K4402" s="351">
        <v>6.5</v>
      </c>
      <c r="L4402" s="3" t="str">
        <f>IFERROR(INDEX(dbOrdini[PREZZO
VINOLUX],MATCH(A4402,dbOrdini[CODICE
ANKER],0)),"")</f>
        <v/>
      </c>
      <c r="M4402" s="347" t="s">
        <v>10534</v>
      </c>
      <c r="N4402" s="15" t="str">
        <f>IFERROR(INDEX(dbOrdini[ORDINE],MATCH(A4402,dbOrdini[CODICE
ANKER]*(dbOrdini[CODICE
SUPPLY]="GEN24"),0)),"")</f>
        <v/>
      </c>
      <c r="O4402" s="352" t="s">
        <v>8</v>
      </c>
      <c r="P4402" s="347" t="s">
        <v>9735</v>
      </c>
    </row>
    <row r="4403" spans="1:16">
      <c r="A4403" s="347" t="s">
        <v>11237</v>
      </c>
      <c r="B4403" s="348">
        <v>20</v>
      </c>
      <c r="C4403" s="347" t="s">
        <v>28152</v>
      </c>
      <c r="D4403" s="347" t="s">
        <v>11238</v>
      </c>
      <c r="E4403" s="347">
        <v>6</v>
      </c>
      <c r="F4403" s="347">
        <v>0.7</v>
      </c>
      <c r="G4403" s="347" t="s">
        <v>11</v>
      </c>
      <c r="H4403" s="349">
        <v>43</v>
      </c>
      <c r="I4403" s="350" t="s">
        <v>12</v>
      </c>
      <c r="J4403" s="351">
        <f t="shared" si="68"/>
        <v>150</v>
      </c>
      <c r="K4403" s="351">
        <v>25</v>
      </c>
      <c r="L4403" s="3" t="str">
        <f>IFERROR(INDEX(dbOrdini[PREZZO
VINOLUX],MATCH(A4403,dbOrdini[CODICE
ANKER],0)),"")</f>
        <v/>
      </c>
      <c r="M4403" s="347" t="s">
        <v>10554</v>
      </c>
      <c r="N4403" s="15" t="str">
        <f>IFERROR(INDEX(dbOrdini[ORDINE],MATCH(A4403,dbOrdini[CODICE
ANKER]*(dbOrdini[CODICE
SUPPLY]="GEN24"),0)),"")</f>
        <v/>
      </c>
      <c r="O4403" s="352" t="s">
        <v>8</v>
      </c>
      <c r="P4403" s="347" t="s">
        <v>12081</v>
      </c>
    </row>
    <row r="4404" spans="1:16">
      <c r="A4404" s="347" t="s">
        <v>11259</v>
      </c>
      <c r="B4404" s="348">
        <v>19</v>
      </c>
      <c r="C4404" s="347" t="s">
        <v>28152</v>
      </c>
      <c r="D4404" s="347" t="s">
        <v>11260</v>
      </c>
      <c r="E4404" s="347">
        <v>6</v>
      </c>
      <c r="F4404" s="347">
        <v>0.7</v>
      </c>
      <c r="G4404" s="347" t="s">
        <v>11</v>
      </c>
      <c r="H4404" s="349">
        <v>43</v>
      </c>
      <c r="I4404" s="350" t="s">
        <v>12</v>
      </c>
      <c r="J4404" s="351">
        <f t="shared" si="68"/>
        <v>207</v>
      </c>
      <c r="K4404" s="351">
        <v>34.5</v>
      </c>
      <c r="L4404" s="3" t="str">
        <f>IFERROR(INDEX(dbOrdini[PREZZO
VINOLUX],MATCH(A4404,dbOrdini[CODICE
ANKER],0)),"")</f>
        <v/>
      </c>
      <c r="M4404" s="347" t="s">
        <v>10536</v>
      </c>
      <c r="N4404" s="15" t="str">
        <f>IFERROR(INDEX(dbOrdini[ORDINE],MATCH(A4404,dbOrdini[CODICE
ANKER]*(dbOrdini[CODICE
SUPPLY]="GEN24"),0)),"")</f>
        <v/>
      </c>
      <c r="O4404" s="352" t="s">
        <v>8</v>
      </c>
      <c r="P4404" s="347" t="s">
        <v>12082</v>
      </c>
    </row>
    <row r="4405" spans="1:16">
      <c r="A4405" s="347" t="s">
        <v>9736</v>
      </c>
      <c r="B4405" s="348">
        <v>0</v>
      </c>
      <c r="C4405" s="347" t="s">
        <v>28152</v>
      </c>
      <c r="D4405" s="347" t="s">
        <v>9737</v>
      </c>
      <c r="E4405" s="347">
        <v>6</v>
      </c>
      <c r="F4405" s="347">
        <v>0.7</v>
      </c>
      <c r="G4405" s="347" t="s">
        <v>11</v>
      </c>
      <c r="H4405" s="349">
        <v>43</v>
      </c>
      <c r="I4405" s="350" t="s">
        <v>12</v>
      </c>
      <c r="J4405" s="351">
        <f t="shared" si="68"/>
        <v>834</v>
      </c>
      <c r="K4405" s="351">
        <v>139</v>
      </c>
      <c r="L4405" s="3" t="str">
        <f>IFERROR(INDEX(dbOrdini[PREZZO
VINOLUX],MATCH(A4405,dbOrdini[CODICE
ANKER],0)),"")</f>
        <v/>
      </c>
      <c r="M4405" s="347" t="s">
        <v>10536</v>
      </c>
      <c r="N4405" s="15" t="str">
        <f>IFERROR(INDEX(dbOrdini[ORDINE],MATCH(A4405,dbOrdini[CODICE
ANKER]*(dbOrdini[CODICE
SUPPLY]="GEN24"),0)),"")</f>
        <v/>
      </c>
      <c r="O4405" s="352" t="s">
        <v>8</v>
      </c>
      <c r="P4405" s="347" t="s">
        <v>9738</v>
      </c>
    </row>
    <row r="4406" spans="1:16">
      <c r="A4406" s="347" t="s">
        <v>9739</v>
      </c>
      <c r="B4406" s="348">
        <v>0</v>
      </c>
      <c r="C4406" s="347" t="s">
        <v>28152</v>
      </c>
      <c r="D4406" s="347" t="s">
        <v>9740</v>
      </c>
      <c r="E4406" s="347">
        <v>6</v>
      </c>
      <c r="F4406" s="347">
        <v>0.7</v>
      </c>
      <c r="G4406" s="347" t="s">
        <v>11</v>
      </c>
      <c r="H4406" s="349">
        <v>43</v>
      </c>
      <c r="I4406" s="350" t="s">
        <v>12</v>
      </c>
      <c r="J4406" s="351">
        <f t="shared" si="68"/>
        <v>531</v>
      </c>
      <c r="K4406" s="351">
        <v>88.5</v>
      </c>
      <c r="L4406" s="3" t="str">
        <f>IFERROR(INDEX(dbOrdini[PREZZO
VINOLUX],MATCH(A4406,dbOrdini[CODICE
ANKER],0)),"")</f>
        <v/>
      </c>
      <c r="M4406" s="347" t="s">
        <v>10536</v>
      </c>
      <c r="N4406" s="15" t="str">
        <f>IFERROR(INDEX(dbOrdini[ORDINE],MATCH(A4406,dbOrdini[CODICE
ANKER]*(dbOrdini[CODICE
SUPPLY]="GEN24"),0)),"")</f>
        <v/>
      </c>
      <c r="O4406" s="352" t="s">
        <v>8</v>
      </c>
      <c r="P4406" s="347" t="s">
        <v>9741</v>
      </c>
    </row>
    <row r="4407" spans="1:16">
      <c r="A4407" s="347" t="s">
        <v>9742</v>
      </c>
      <c r="B4407" s="348">
        <v>35</v>
      </c>
      <c r="C4407" s="347" t="s">
        <v>28152</v>
      </c>
      <c r="D4407" s="347" t="s">
        <v>9743</v>
      </c>
      <c r="E4407" s="347">
        <v>6</v>
      </c>
      <c r="F4407" s="347">
        <v>0.75</v>
      </c>
      <c r="G4407" s="347" t="s">
        <v>11</v>
      </c>
      <c r="H4407" s="349">
        <v>0</v>
      </c>
      <c r="I4407" s="350" t="s">
        <v>12</v>
      </c>
      <c r="J4407" s="351">
        <f t="shared" si="68"/>
        <v>16.5</v>
      </c>
      <c r="K4407" s="351">
        <v>2.75</v>
      </c>
      <c r="L4407" s="3" t="str">
        <f>IFERROR(INDEX(dbOrdini[PREZZO
VINOLUX],MATCH(A4407,dbOrdini[CODICE
ANKER],0)),"")</f>
        <v/>
      </c>
      <c r="M4407" s="347" t="s">
        <v>28153</v>
      </c>
      <c r="N4407" s="15" t="str">
        <f>IFERROR(INDEX(dbOrdini[ORDINE],MATCH(A4407,dbOrdini[CODICE
ANKER]*(dbOrdini[CODICE
SUPPLY]="GEN24"),0)),"")</f>
        <v/>
      </c>
      <c r="O4407" s="352" t="s">
        <v>8</v>
      </c>
      <c r="P4407" s="347" t="s">
        <v>9744</v>
      </c>
    </row>
    <row r="4408" spans="1:16">
      <c r="A4408" s="347" t="s">
        <v>9745</v>
      </c>
      <c r="B4408" s="348">
        <v>33</v>
      </c>
      <c r="C4408" s="347" t="s">
        <v>28152</v>
      </c>
      <c r="D4408" s="347" t="s">
        <v>9746</v>
      </c>
      <c r="E4408" s="347">
        <v>6</v>
      </c>
      <c r="F4408" s="347">
        <v>0.75</v>
      </c>
      <c r="G4408" s="347" t="s">
        <v>11</v>
      </c>
      <c r="H4408" s="349">
        <v>0</v>
      </c>
      <c r="I4408" s="350" t="s">
        <v>12</v>
      </c>
      <c r="J4408" s="351">
        <f t="shared" si="68"/>
        <v>15.299999999999999</v>
      </c>
      <c r="K4408" s="351">
        <v>2.5499999999999998</v>
      </c>
      <c r="L4408" s="3" t="str">
        <f>IFERROR(INDEX(dbOrdini[PREZZO
VINOLUX],MATCH(A4408,dbOrdini[CODICE
ANKER],0)),"")</f>
        <v/>
      </c>
      <c r="M4408" s="347" t="s">
        <v>28153</v>
      </c>
      <c r="N4408" s="15" t="str">
        <f>IFERROR(INDEX(dbOrdini[ORDINE],MATCH(A4408,dbOrdini[CODICE
ANKER]*(dbOrdini[CODICE
SUPPLY]="GEN24"),0)),"")</f>
        <v/>
      </c>
      <c r="O4408" s="352" t="s">
        <v>8</v>
      </c>
      <c r="P4408" s="347" t="s">
        <v>9747</v>
      </c>
    </row>
    <row r="4409" spans="1:16">
      <c r="A4409" s="347" t="s">
        <v>9748</v>
      </c>
      <c r="B4409" s="348">
        <v>26</v>
      </c>
      <c r="C4409" s="347" t="s">
        <v>28152</v>
      </c>
      <c r="D4409" s="347" t="s">
        <v>9749</v>
      </c>
      <c r="E4409" s="347">
        <v>6</v>
      </c>
      <c r="F4409" s="347">
        <v>0.75</v>
      </c>
      <c r="G4409" s="347" t="s">
        <v>11</v>
      </c>
      <c r="H4409" s="349">
        <v>0</v>
      </c>
      <c r="I4409" s="350" t="s">
        <v>12</v>
      </c>
      <c r="J4409" s="351">
        <f t="shared" si="68"/>
        <v>16.5</v>
      </c>
      <c r="K4409" s="351">
        <v>2.75</v>
      </c>
      <c r="L4409" s="3" t="str">
        <f>IFERROR(INDEX(dbOrdini[PREZZO
VINOLUX],MATCH(A4409,dbOrdini[CODICE
ANKER],0)),"")</f>
        <v/>
      </c>
      <c r="M4409" s="347" t="s">
        <v>28382</v>
      </c>
      <c r="N4409" s="15" t="str">
        <f>IFERROR(INDEX(dbOrdini[ORDINE],MATCH(A4409,dbOrdini[CODICE
ANKER]*(dbOrdini[CODICE
SUPPLY]="GEN24"),0)),"")</f>
        <v/>
      </c>
      <c r="O4409" s="352" t="s">
        <v>8</v>
      </c>
      <c r="P4409" s="347" t="s">
        <v>9750</v>
      </c>
    </row>
    <row r="4410" spans="1:16">
      <c r="A4410" s="347" t="s">
        <v>9751</v>
      </c>
      <c r="B4410" s="348">
        <v>1824</v>
      </c>
      <c r="C4410" s="347" t="s">
        <v>28152</v>
      </c>
      <c r="D4410" s="347" t="s">
        <v>9752</v>
      </c>
      <c r="E4410" s="347">
        <v>24</v>
      </c>
      <c r="F4410" s="347">
        <v>0.2</v>
      </c>
      <c r="G4410" s="347" t="s">
        <v>11</v>
      </c>
      <c r="H4410" s="349">
        <v>0</v>
      </c>
      <c r="I4410" s="350" t="s">
        <v>12</v>
      </c>
      <c r="J4410" s="351">
        <f t="shared" si="68"/>
        <v>18.48</v>
      </c>
      <c r="K4410" s="351">
        <v>0.77</v>
      </c>
      <c r="L4410" s="3" t="str">
        <f>IFERROR(INDEX(dbOrdini[PREZZO
VINOLUX],MATCH(A4410,dbOrdini[CODICE
ANKER],0)),"")</f>
        <v/>
      </c>
      <c r="M4410" s="347" t="s">
        <v>28153</v>
      </c>
      <c r="N4410" s="15" t="str">
        <f>IFERROR(INDEX(dbOrdini[ORDINE],MATCH(A4410,dbOrdini[CODICE
ANKER]*(dbOrdini[CODICE
SUPPLY]="GEN24"),0)),"")</f>
        <v/>
      </c>
      <c r="O4410" s="352" t="s">
        <v>8</v>
      </c>
      <c r="P4410" s="347" t="s">
        <v>9753</v>
      </c>
    </row>
    <row r="4411" spans="1:16">
      <c r="A4411" s="347" t="s">
        <v>9754</v>
      </c>
      <c r="B4411" s="348">
        <v>33</v>
      </c>
      <c r="C4411" s="347" t="s">
        <v>28152</v>
      </c>
      <c r="D4411" s="347" t="s">
        <v>9755</v>
      </c>
      <c r="E4411" s="347">
        <v>6</v>
      </c>
      <c r="F4411" s="347">
        <v>0.75</v>
      </c>
      <c r="G4411" s="347" t="s">
        <v>11</v>
      </c>
      <c r="H4411" s="349">
        <v>0</v>
      </c>
      <c r="I4411" s="350" t="s">
        <v>12</v>
      </c>
      <c r="J4411" s="351">
        <f t="shared" si="68"/>
        <v>16.5</v>
      </c>
      <c r="K4411" s="351">
        <v>2.75</v>
      </c>
      <c r="L4411" s="3" t="str">
        <f>IFERROR(INDEX(dbOrdini[PREZZO
VINOLUX],MATCH(A4411,dbOrdini[CODICE
ANKER],0)),"")</f>
        <v/>
      </c>
      <c r="M4411" s="347" t="s">
        <v>28153</v>
      </c>
      <c r="N4411" s="15" t="str">
        <f>IFERROR(INDEX(dbOrdini[ORDINE],MATCH(A4411,dbOrdini[CODICE
ANKER]*(dbOrdini[CODICE
SUPPLY]="GEN24"),0)),"")</f>
        <v/>
      </c>
      <c r="O4411" s="352" t="s">
        <v>8</v>
      </c>
      <c r="P4411" s="347" t="s">
        <v>9756</v>
      </c>
    </row>
    <row r="4412" spans="1:16">
      <c r="A4412" s="347" t="s">
        <v>9757</v>
      </c>
      <c r="B4412" s="348">
        <v>120</v>
      </c>
      <c r="C4412" s="347" t="s">
        <v>28152</v>
      </c>
      <c r="D4412" s="347" t="s">
        <v>9758</v>
      </c>
      <c r="E4412" s="347">
        <v>6</v>
      </c>
      <c r="F4412" s="347">
        <v>0.7</v>
      </c>
      <c r="G4412" s="347" t="s">
        <v>11</v>
      </c>
      <c r="H4412" s="349">
        <v>40</v>
      </c>
      <c r="I4412" s="350" t="s">
        <v>12</v>
      </c>
      <c r="J4412" s="351">
        <f t="shared" si="68"/>
        <v>79.5</v>
      </c>
      <c r="K4412" s="351">
        <v>13.25</v>
      </c>
      <c r="L4412" s="3" t="str">
        <f>IFERROR(INDEX(dbOrdini[PREZZO
VINOLUX],MATCH(A4412,dbOrdini[CODICE
ANKER],0)),"")</f>
        <v/>
      </c>
      <c r="M4412" s="347" t="s">
        <v>10542</v>
      </c>
      <c r="N4412" s="15" t="str">
        <f>IFERROR(INDEX(dbOrdini[ORDINE],MATCH(A4412,dbOrdini[CODICE
ANKER]*(dbOrdini[CODICE
SUPPLY]="GEN24"),0)),"")</f>
        <v/>
      </c>
      <c r="O4412" s="352" t="s">
        <v>8</v>
      </c>
      <c r="P4412" s="347" t="s">
        <v>9759</v>
      </c>
    </row>
    <row r="4413" spans="1:16">
      <c r="A4413" s="347" t="s">
        <v>9760</v>
      </c>
      <c r="B4413" s="348">
        <v>71</v>
      </c>
      <c r="C4413" s="347" t="s">
        <v>28152</v>
      </c>
      <c r="D4413" s="347" t="s">
        <v>9761</v>
      </c>
      <c r="E4413" s="347">
        <v>6</v>
      </c>
      <c r="F4413" s="347">
        <v>1</v>
      </c>
      <c r="G4413" s="347" t="s">
        <v>11</v>
      </c>
      <c r="H4413" s="349">
        <v>37.5</v>
      </c>
      <c r="I4413" s="350" t="s">
        <v>12</v>
      </c>
      <c r="J4413" s="351">
        <f t="shared" si="68"/>
        <v>52.5</v>
      </c>
      <c r="K4413" s="351">
        <v>8.75</v>
      </c>
      <c r="L4413" s="3" t="str">
        <f>IFERROR(INDEX(dbOrdini[PREZZO
VINOLUX],MATCH(A4413,dbOrdini[CODICE
ANKER],0)),"")</f>
        <v/>
      </c>
      <c r="M4413" s="347" t="s">
        <v>10533</v>
      </c>
      <c r="N4413" s="15" t="str">
        <f>IFERROR(INDEX(dbOrdini[ORDINE],MATCH(A4413,dbOrdini[CODICE
ANKER]*(dbOrdini[CODICE
SUPPLY]="GEN24"),0)),"")</f>
        <v/>
      </c>
      <c r="O4413" s="352" t="s">
        <v>8</v>
      </c>
      <c r="P4413" s="347" t="s">
        <v>9762</v>
      </c>
    </row>
    <row r="4414" spans="1:16">
      <c r="A4414" s="347" t="s">
        <v>9763</v>
      </c>
      <c r="B4414" s="348">
        <v>5</v>
      </c>
      <c r="C4414" s="347" t="s">
        <v>28152</v>
      </c>
      <c r="D4414" s="347" t="s">
        <v>9764</v>
      </c>
      <c r="E4414" s="347">
        <v>6</v>
      </c>
      <c r="F4414" s="347">
        <v>0.7</v>
      </c>
      <c r="G4414" s="347" t="s">
        <v>11262</v>
      </c>
      <c r="H4414" s="349">
        <v>37.5</v>
      </c>
      <c r="I4414" s="350" t="s">
        <v>12</v>
      </c>
      <c r="J4414" s="351">
        <f t="shared" si="68"/>
        <v>108</v>
      </c>
      <c r="K4414" s="351">
        <v>18</v>
      </c>
      <c r="L4414" s="3" t="str">
        <f>IFERROR(INDEX(dbOrdini[PREZZO
VINOLUX],MATCH(A4414,dbOrdini[CODICE
ANKER],0)),"")</f>
        <v/>
      </c>
      <c r="M4414" s="347" t="s">
        <v>10537</v>
      </c>
      <c r="N4414" s="15" t="str">
        <f>IFERROR(INDEX(dbOrdini[ORDINE],MATCH(A4414,dbOrdini[CODICE
ANKER]*(dbOrdini[CODICE
SUPPLY]="GEN24"),0)),"")</f>
        <v/>
      </c>
      <c r="O4414" s="352" t="s">
        <v>8</v>
      </c>
      <c r="P4414" s="347" t="s">
        <v>9765</v>
      </c>
    </row>
    <row r="4415" spans="1:16">
      <c r="A4415" s="347" t="s">
        <v>9766</v>
      </c>
      <c r="B4415" s="348">
        <v>180</v>
      </c>
      <c r="C4415" s="347" t="s">
        <v>28152</v>
      </c>
      <c r="D4415" s="347" t="s">
        <v>9767</v>
      </c>
      <c r="E4415" s="347">
        <v>6</v>
      </c>
      <c r="F4415" s="347">
        <v>0.7</v>
      </c>
      <c r="G4415" s="347" t="s">
        <v>11</v>
      </c>
      <c r="H4415" s="349">
        <v>29.9</v>
      </c>
      <c r="I4415" s="350" t="s">
        <v>12</v>
      </c>
      <c r="J4415" s="351">
        <f t="shared" si="68"/>
        <v>63</v>
      </c>
      <c r="K4415" s="351">
        <v>10.5</v>
      </c>
      <c r="L4415" s="3" t="str">
        <f>IFERROR(INDEX(dbOrdini[PREZZO
VINOLUX],MATCH(A4415,dbOrdini[CODICE
ANKER],0)),"")</f>
        <v/>
      </c>
      <c r="M4415" s="347" t="s">
        <v>10532</v>
      </c>
      <c r="N4415" s="15" t="str">
        <f>IFERROR(INDEX(dbOrdini[ORDINE],MATCH(A4415,dbOrdini[CODICE
ANKER]*(dbOrdini[CODICE
SUPPLY]="GEN24"),0)),"")</f>
        <v/>
      </c>
      <c r="O4415" s="352" t="s">
        <v>8</v>
      </c>
      <c r="P4415" s="347" t="s">
        <v>9768</v>
      </c>
    </row>
    <row r="4416" spans="1:16">
      <c r="A4416" s="347" t="s">
        <v>9776</v>
      </c>
      <c r="B4416" s="348">
        <v>3075</v>
      </c>
      <c r="C4416" s="347" t="s">
        <v>28152</v>
      </c>
      <c r="D4416" s="347" t="s">
        <v>9770</v>
      </c>
      <c r="E4416" s="347">
        <v>6</v>
      </c>
      <c r="F4416" s="347">
        <v>1</v>
      </c>
      <c r="G4416" s="347" t="s">
        <v>11</v>
      </c>
      <c r="H4416" s="349">
        <v>20</v>
      </c>
      <c r="I4416" s="350" t="s">
        <v>12</v>
      </c>
      <c r="J4416" s="351">
        <f t="shared" si="68"/>
        <v>58.5</v>
      </c>
      <c r="K4416" s="351">
        <v>9.75</v>
      </c>
      <c r="L4416" s="3" t="str">
        <f>IFERROR(INDEX(dbOrdini[PREZZO
VINOLUX],MATCH(A4416,dbOrdini[CODICE
ANKER],0)),"")</f>
        <v/>
      </c>
      <c r="M4416" s="347" t="s">
        <v>10539</v>
      </c>
      <c r="N4416" s="15" t="str">
        <f>IFERROR(INDEX(dbOrdini[ORDINE],MATCH(A4416,dbOrdini[CODICE
ANKER]*(dbOrdini[CODICE
SUPPLY]="GEN24"),0)),"")</f>
        <v/>
      </c>
      <c r="O4416" s="352" t="s">
        <v>8</v>
      </c>
      <c r="P4416" s="347" t="s">
        <v>9777</v>
      </c>
    </row>
    <row r="4417" spans="1:16">
      <c r="A4417" s="347" t="s">
        <v>10944</v>
      </c>
      <c r="B4417" s="348">
        <v>381</v>
      </c>
      <c r="C4417" s="347" t="s">
        <v>28152</v>
      </c>
      <c r="D4417" s="347" t="s">
        <v>9770</v>
      </c>
      <c r="E4417" s="347">
        <v>12</v>
      </c>
      <c r="F4417" s="347">
        <v>1</v>
      </c>
      <c r="G4417" s="347" t="s">
        <v>11</v>
      </c>
      <c r="H4417" s="349">
        <v>20</v>
      </c>
      <c r="I4417" s="350" t="s">
        <v>12</v>
      </c>
      <c r="J4417" s="351">
        <f t="shared" si="68"/>
        <v>117</v>
      </c>
      <c r="K4417" s="351">
        <v>9.75</v>
      </c>
      <c r="L4417" s="3" t="str">
        <f>IFERROR(INDEX(dbOrdini[PREZZO
VINOLUX],MATCH(A4417,dbOrdini[CODICE
ANKER],0)),"")</f>
        <v/>
      </c>
      <c r="M4417" s="347" t="s">
        <v>10539</v>
      </c>
      <c r="N4417" s="15" t="str">
        <f>IFERROR(INDEX(dbOrdini[ORDINE],MATCH(A4417,dbOrdini[CODICE
ANKER]*(dbOrdini[CODICE
SUPPLY]="GEN24"),0)),"")</f>
        <v/>
      </c>
      <c r="O4417" s="352" t="s">
        <v>8</v>
      </c>
      <c r="P4417" s="347" t="s">
        <v>12083</v>
      </c>
    </row>
    <row r="4418" spans="1:16">
      <c r="A4418" s="347" t="s">
        <v>9774</v>
      </c>
      <c r="B4418" s="348">
        <v>897</v>
      </c>
      <c r="C4418" s="347" t="s">
        <v>28152</v>
      </c>
      <c r="D4418" s="347" t="s">
        <v>9770</v>
      </c>
      <c r="E4418" s="347">
        <v>6</v>
      </c>
      <c r="F4418" s="347">
        <v>0.7</v>
      </c>
      <c r="G4418" s="347" t="s">
        <v>11</v>
      </c>
      <c r="H4418" s="349">
        <v>20</v>
      </c>
      <c r="I4418" s="350" t="s">
        <v>12</v>
      </c>
      <c r="J4418" s="351">
        <f t="shared" si="68"/>
        <v>43.2</v>
      </c>
      <c r="K4418" s="351">
        <v>7.2</v>
      </c>
      <c r="L4418" s="3" t="str">
        <f>IFERROR(INDEX(dbOrdini[PREZZO
VINOLUX],MATCH(A4418,dbOrdini[CODICE
ANKER],0)),"")</f>
        <v/>
      </c>
      <c r="M4418" s="347" t="s">
        <v>10539</v>
      </c>
      <c r="N4418" s="15" t="str">
        <f>IFERROR(INDEX(dbOrdini[ORDINE],MATCH(A4418,dbOrdini[CODICE
ANKER]*(dbOrdini[CODICE
SUPPLY]="GEN24"),0)),"")</f>
        <v/>
      </c>
      <c r="O4418" s="352" t="s">
        <v>8</v>
      </c>
      <c r="P4418" s="347" t="s">
        <v>9775</v>
      </c>
    </row>
    <row r="4419" spans="1:16">
      <c r="A4419" s="347" t="s">
        <v>9769</v>
      </c>
      <c r="B4419" s="348">
        <v>16</v>
      </c>
      <c r="C4419" s="347" t="s">
        <v>28152</v>
      </c>
      <c r="D4419" s="347" t="s">
        <v>9770</v>
      </c>
      <c r="E4419" s="347">
        <v>6</v>
      </c>
      <c r="F4419" s="347">
        <v>0.35</v>
      </c>
      <c r="G4419" s="347" t="s">
        <v>11</v>
      </c>
      <c r="H4419" s="349">
        <v>20</v>
      </c>
      <c r="I4419" s="350" t="s">
        <v>12</v>
      </c>
      <c r="J4419" s="351">
        <f t="shared" si="68"/>
        <v>40.200000000000003</v>
      </c>
      <c r="K4419" s="351">
        <v>6.7</v>
      </c>
      <c r="L4419" s="3" t="str">
        <f>IFERROR(INDEX(dbOrdini[PREZZO
VINOLUX],MATCH(A4419,dbOrdini[CODICE
ANKER],0)),"")</f>
        <v/>
      </c>
      <c r="M4419" s="347" t="s">
        <v>10539</v>
      </c>
      <c r="N4419" s="15" t="str">
        <f>IFERROR(INDEX(dbOrdini[ORDINE],MATCH(A4419,dbOrdini[CODICE
ANKER]*(dbOrdini[CODICE
SUPPLY]="GEN24"),0)),"")</f>
        <v/>
      </c>
      <c r="O4419" s="352" t="s">
        <v>8</v>
      </c>
      <c r="P4419" s="347" t="s">
        <v>9771</v>
      </c>
    </row>
    <row r="4420" spans="1:16">
      <c r="A4420" s="347" t="s">
        <v>9772</v>
      </c>
      <c r="B4420" s="348">
        <v>227</v>
      </c>
      <c r="C4420" s="347" t="s">
        <v>28152</v>
      </c>
      <c r="D4420" s="347" t="s">
        <v>9770</v>
      </c>
      <c r="E4420" s="347">
        <v>6</v>
      </c>
      <c r="F4420" s="347">
        <v>0.7</v>
      </c>
      <c r="G4420" s="347" t="s">
        <v>11</v>
      </c>
      <c r="H4420" s="349">
        <v>20</v>
      </c>
      <c r="I4420" s="350" t="s">
        <v>12</v>
      </c>
      <c r="J4420" s="351">
        <f t="shared" si="68"/>
        <v>43.2</v>
      </c>
      <c r="K4420" s="351">
        <v>7.2</v>
      </c>
      <c r="L4420" s="3" t="str">
        <f>IFERROR(INDEX(dbOrdini[PREZZO
VINOLUX],MATCH(A4420,dbOrdini[CODICE
ANKER],0)),"")</f>
        <v/>
      </c>
      <c r="M4420" s="347" t="s">
        <v>10539</v>
      </c>
      <c r="N4420" s="15" t="str">
        <f>IFERROR(INDEX(dbOrdini[ORDINE],MATCH(A4420,dbOrdini[CODICE
ANKER]*(dbOrdini[CODICE
SUPPLY]="GEN24"),0)),"")</f>
        <v/>
      </c>
      <c r="O4420" s="352" t="s">
        <v>8</v>
      </c>
      <c r="P4420" s="347" t="s">
        <v>9773</v>
      </c>
    </row>
    <row r="4421" spans="1:16">
      <c r="A4421" s="347" t="s">
        <v>9778</v>
      </c>
      <c r="B4421" s="348">
        <v>55</v>
      </c>
      <c r="C4421" s="347" t="s">
        <v>28152</v>
      </c>
      <c r="D4421" s="347" t="s">
        <v>11170</v>
      </c>
      <c r="E4421" s="347">
        <v>6</v>
      </c>
      <c r="F4421" s="347">
        <v>0.7</v>
      </c>
      <c r="G4421" s="347" t="s">
        <v>11</v>
      </c>
      <c r="H4421" s="349">
        <v>20</v>
      </c>
      <c r="I4421" s="350" t="s">
        <v>12</v>
      </c>
      <c r="J4421" s="351">
        <f t="shared" si="68"/>
        <v>54.599999999999994</v>
      </c>
      <c r="K4421" s="351">
        <v>9.1</v>
      </c>
      <c r="L4421" s="3" t="str">
        <f>IFERROR(INDEX(dbOrdini[PREZZO
VINOLUX],MATCH(A4421,dbOrdini[CODICE
ANKER],0)),"")</f>
        <v/>
      </c>
      <c r="M4421" s="347" t="s">
        <v>10546</v>
      </c>
      <c r="N4421" s="15" t="str">
        <f>IFERROR(INDEX(dbOrdini[ORDINE],MATCH(A4421,dbOrdini[CODICE
ANKER]*(dbOrdini[CODICE
SUPPLY]="GEN24"),0)),"")</f>
        <v/>
      </c>
      <c r="O4421" s="352" t="s">
        <v>8</v>
      </c>
      <c r="P4421" s="347" t="s">
        <v>9779</v>
      </c>
    </row>
    <row r="4422" spans="1:16">
      <c r="A4422" s="347" t="s">
        <v>9780</v>
      </c>
      <c r="B4422" s="348">
        <v>175</v>
      </c>
      <c r="C4422" s="347" t="s">
        <v>28152</v>
      </c>
      <c r="D4422" s="347" t="s">
        <v>9781</v>
      </c>
      <c r="E4422" s="347">
        <v>6</v>
      </c>
      <c r="F4422" s="347">
        <v>1</v>
      </c>
      <c r="G4422" s="347" t="s">
        <v>11262</v>
      </c>
      <c r="H4422" s="349">
        <v>33</v>
      </c>
      <c r="I4422" s="350" t="s">
        <v>12</v>
      </c>
      <c r="J4422" s="351">
        <f t="shared" si="68"/>
        <v>51</v>
      </c>
      <c r="K4422" s="351">
        <v>8.5</v>
      </c>
      <c r="L4422" s="3" t="str">
        <f>IFERROR(INDEX(dbOrdini[PREZZO
VINOLUX],MATCH(A4422,dbOrdini[CODICE
ANKER],0)),"")</f>
        <v/>
      </c>
      <c r="M4422" s="347" t="s">
        <v>10534</v>
      </c>
      <c r="N4422" s="15" t="str">
        <f>IFERROR(INDEX(dbOrdini[ORDINE],MATCH(A4422,dbOrdini[CODICE
ANKER]*(dbOrdini[CODICE
SUPPLY]="GEN24"),0)),"")</f>
        <v/>
      </c>
      <c r="O4422" s="352" t="s">
        <v>8</v>
      </c>
      <c r="P4422" s="347" t="s">
        <v>9782</v>
      </c>
    </row>
    <row r="4423" spans="1:16">
      <c r="A4423" s="347" t="s">
        <v>9783</v>
      </c>
      <c r="B4423" s="348">
        <v>0</v>
      </c>
      <c r="C4423" s="347" t="s">
        <v>28152</v>
      </c>
      <c r="D4423" s="347" t="s">
        <v>9784</v>
      </c>
      <c r="E4423" s="347">
        <v>6</v>
      </c>
      <c r="F4423" s="347">
        <v>0.75</v>
      </c>
      <c r="G4423" s="347" t="s">
        <v>11</v>
      </c>
      <c r="H4423" s="349">
        <v>15</v>
      </c>
      <c r="I4423" s="350" t="s">
        <v>12</v>
      </c>
      <c r="J4423" s="351">
        <f t="shared" si="68"/>
        <v>34.5</v>
      </c>
      <c r="K4423" s="351">
        <v>5.75</v>
      </c>
      <c r="L4423" s="3" t="str">
        <f>IFERROR(INDEX(dbOrdini[PREZZO
VINOLUX],MATCH(A4423,dbOrdini[CODICE
ANKER],0)),"")</f>
        <v/>
      </c>
      <c r="M4423" s="347" t="s">
        <v>28304</v>
      </c>
      <c r="N4423" s="15" t="str">
        <f>IFERROR(INDEX(dbOrdini[ORDINE],MATCH(A4423,dbOrdini[CODICE
ANKER]*(dbOrdini[CODICE
SUPPLY]="GEN24"),0)),"")</f>
        <v/>
      </c>
      <c r="O4423" s="352" t="s">
        <v>8</v>
      </c>
      <c r="P4423" s="347" t="s">
        <v>9785</v>
      </c>
    </row>
    <row r="4424" spans="1:16">
      <c r="A4424" s="347" t="s">
        <v>9786</v>
      </c>
      <c r="B4424" s="348">
        <v>0</v>
      </c>
      <c r="C4424" s="347" t="s">
        <v>28152</v>
      </c>
      <c r="D4424" s="347" t="s">
        <v>9784</v>
      </c>
      <c r="E4424" s="347">
        <v>12</v>
      </c>
      <c r="F4424" s="347">
        <v>1</v>
      </c>
      <c r="G4424" s="347" t="s">
        <v>11</v>
      </c>
      <c r="H4424" s="349">
        <v>15</v>
      </c>
      <c r="I4424" s="350" t="s">
        <v>12</v>
      </c>
      <c r="J4424" s="351">
        <f t="shared" si="68"/>
        <v>71.400000000000006</v>
      </c>
      <c r="K4424" s="351">
        <v>5.95</v>
      </c>
      <c r="L4424" s="3" t="str">
        <f>IFERROR(INDEX(dbOrdini[PREZZO
VINOLUX],MATCH(A4424,dbOrdini[CODICE
ANKER],0)),"")</f>
        <v/>
      </c>
      <c r="M4424" s="347" t="s">
        <v>28304</v>
      </c>
      <c r="N4424" s="15" t="str">
        <f>IFERROR(INDEX(dbOrdini[ORDINE],MATCH(A4424,dbOrdini[CODICE
ANKER]*(dbOrdini[CODICE
SUPPLY]="GEN24"),0)),"")</f>
        <v/>
      </c>
      <c r="O4424" s="352" t="s">
        <v>8</v>
      </c>
      <c r="P4424" s="347" t="s">
        <v>9787</v>
      </c>
    </row>
    <row r="4425" spans="1:16">
      <c r="A4425" s="347" t="s">
        <v>9788</v>
      </c>
      <c r="B4425" s="348">
        <v>27</v>
      </c>
      <c r="C4425" s="347" t="s">
        <v>28152</v>
      </c>
      <c r="D4425" s="347" t="s">
        <v>9789</v>
      </c>
      <c r="E4425" s="347">
        <v>6</v>
      </c>
      <c r="F4425" s="347">
        <v>0.7</v>
      </c>
      <c r="G4425" s="347" t="s">
        <v>11</v>
      </c>
      <c r="H4425" s="349">
        <v>35</v>
      </c>
      <c r="I4425" s="350" t="s">
        <v>12</v>
      </c>
      <c r="J4425" s="351">
        <f t="shared" si="68"/>
        <v>44.400000000000006</v>
      </c>
      <c r="K4425" s="351">
        <v>7.4</v>
      </c>
      <c r="L4425" s="3" t="str">
        <f>IFERROR(INDEX(dbOrdini[PREZZO
VINOLUX],MATCH(A4425,dbOrdini[CODICE
ANKER],0)),"")</f>
        <v/>
      </c>
      <c r="M4425" s="347" t="s">
        <v>10531</v>
      </c>
      <c r="N4425" s="15" t="str">
        <f>IFERROR(INDEX(dbOrdini[ORDINE],MATCH(A4425,dbOrdini[CODICE
ANKER]*(dbOrdini[CODICE
SUPPLY]="GEN24"),0)),"")</f>
        <v/>
      </c>
      <c r="O4425" s="352" t="s">
        <v>8</v>
      </c>
      <c r="P4425" s="347" t="s">
        <v>9790</v>
      </c>
    </row>
    <row r="4426" spans="1:16">
      <c r="A4426" s="347" t="s">
        <v>9791</v>
      </c>
      <c r="B4426" s="348">
        <v>61</v>
      </c>
      <c r="C4426" s="347" t="s">
        <v>28152</v>
      </c>
      <c r="D4426" s="347" t="s">
        <v>9792</v>
      </c>
      <c r="E4426" s="347">
        <v>6</v>
      </c>
      <c r="F4426" s="347">
        <v>0.7</v>
      </c>
      <c r="G4426" s="347" t="s">
        <v>11</v>
      </c>
      <c r="H4426" s="349">
        <v>35</v>
      </c>
      <c r="I4426" s="350" t="s">
        <v>12</v>
      </c>
      <c r="J4426" s="351">
        <f t="shared" si="68"/>
        <v>47.7</v>
      </c>
      <c r="K4426" s="351">
        <v>7.95</v>
      </c>
      <c r="L4426" s="3" t="str">
        <f>IFERROR(INDEX(dbOrdini[PREZZO
VINOLUX],MATCH(A4426,dbOrdini[CODICE
ANKER],0)),"")</f>
        <v/>
      </c>
      <c r="M4426" s="347" t="s">
        <v>10531</v>
      </c>
      <c r="N4426" s="15" t="str">
        <f>IFERROR(INDEX(dbOrdini[ORDINE],MATCH(A4426,dbOrdini[CODICE
ANKER]*(dbOrdini[CODICE
SUPPLY]="GEN24"),0)),"")</f>
        <v/>
      </c>
      <c r="O4426" s="352" t="s">
        <v>8</v>
      </c>
      <c r="P4426" s="347" t="s">
        <v>9793</v>
      </c>
    </row>
    <row r="4427" spans="1:16">
      <c r="A4427" s="347" t="s">
        <v>9794</v>
      </c>
      <c r="B4427" s="348">
        <v>1566</v>
      </c>
      <c r="C4427" s="347" t="s">
        <v>28152</v>
      </c>
      <c r="D4427" s="347" t="s">
        <v>9795</v>
      </c>
      <c r="E4427" s="347">
        <v>6</v>
      </c>
      <c r="F4427" s="347">
        <v>0.7</v>
      </c>
      <c r="G4427" s="347" t="s">
        <v>11262</v>
      </c>
      <c r="H4427" s="349">
        <v>40</v>
      </c>
      <c r="I4427" s="350" t="s">
        <v>12</v>
      </c>
      <c r="J4427" s="351">
        <f t="shared" si="68"/>
        <v>52.199999999999996</v>
      </c>
      <c r="K4427" s="351">
        <v>8.6999999999999993</v>
      </c>
      <c r="L4427" s="3" t="str">
        <f>IFERROR(INDEX(dbOrdini[PREZZO
VINOLUX],MATCH(A4427,dbOrdini[CODICE
ANKER],0)),"")</f>
        <v/>
      </c>
      <c r="M4427" s="347" t="s">
        <v>10533</v>
      </c>
      <c r="N4427" s="15" t="str">
        <f>IFERROR(INDEX(dbOrdini[ORDINE],MATCH(A4427,dbOrdini[CODICE
ANKER]*(dbOrdini[CODICE
SUPPLY]="GEN24"),0)),"")</f>
        <v/>
      </c>
      <c r="O4427" s="352" t="s">
        <v>8</v>
      </c>
      <c r="P4427" s="347" t="s">
        <v>9796</v>
      </c>
    </row>
    <row r="4428" spans="1:16">
      <c r="A4428" s="347" t="s">
        <v>9797</v>
      </c>
      <c r="B4428" s="348">
        <v>713</v>
      </c>
      <c r="C4428" s="347" t="s">
        <v>28152</v>
      </c>
      <c r="D4428" s="347" t="s">
        <v>9795</v>
      </c>
      <c r="E4428" s="347">
        <v>12</v>
      </c>
      <c r="F4428" s="347">
        <v>1</v>
      </c>
      <c r="G4428" s="347" t="s">
        <v>11</v>
      </c>
      <c r="H4428" s="349">
        <v>40</v>
      </c>
      <c r="I4428" s="350" t="s">
        <v>12</v>
      </c>
      <c r="J4428" s="351">
        <f t="shared" si="68"/>
        <v>126</v>
      </c>
      <c r="K4428" s="351">
        <v>10.5</v>
      </c>
      <c r="L4428" s="3" t="str">
        <f>IFERROR(INDEX(dbOrdini[PREZZO
VINOLUX],MATCH(A4428,dbOrdini[CODICE
ANKER],0)),"")</f>
        <v/>
      </c>
      <c r="M4428" s="347" t="s">
        <v>10533</v>
      </c>
      <c r="N4428" s="15" t="str">
        <f>IFERROR(INDEX(dbOrdini[ORDINE],MATCH(A4428,dbOrdini[CODICE
ANKER]*(dbOrdini[CODICE
SUPPLY]="GEN24"),0)),"")</f>
        <v/>
      </c>
      <c r="O4428" s="352" t="s">
        <v>8</v>
      </c>
      <c r="P4428" s="347" t="s">
        <v>9798</v>
      </c>
    </row>
    <row r="4429" spans="1:16">
      <c r="A4429" s="347" t="s">
        <v>12084</v>
      </c>
      <c r="B4429" s="348">
        <v>51</v>
      </c>
      <c r="C4429" s="347" t="s">
        <v>28152</v>
      </c>
      <c r="D4429" s="347" t="s">
        <v>9795</v>
      </c>
      <c r="E4429" s="347">
        <v>6</v>
      </c>
      <c r="F4429" s="347">
        <v>1.75</v>
      </c>
      <c r="G4429" s="347" t="s">
        <v>11</v>
      </c>
      <c r="H4429" s="349">
        <v>40</v>
      </c>
      <c r="I4429" s="350" t="s">
        <v>12</v>
      </c>
      <c r="J4429" s="351">
        <f t="shared" ref="J4429:J4492" si="69">E4429*K4429</f>
        <v>111</v>
      </c>
      <c r="K4429" s="351">
        <v>18.5</v>
      </c>
      <c r="L4429" s="3" t="str">
        <f>IFERROR(INDEX(dbOrdini[PREZZO
VINOLUX],MATCH(A4429,dbOrdini[CODICE
ANKER],0)),"")</f>
        <v/>
      </c>
      <c r="M4429" s="347" t="s">
        <v>10533</v>
      </c>
      <c r="N4429" s="15" t="str">
        <f>IFERROR(INDEX(dbOrdini[ORDINE],MATCH(A4429,dbOrdini[CODICE
ANKER]*(dbOrdini[CODICE
SUPPLY]="GEN24"),0)),"")</f>
        <v/>
      </c>
      <c r="O4429" s="352" t="s">
        <v>8</v>
      </c>
      <c r="P4429" s="347" t="s">
        <v>12085</v>
      </c>
    </row>
    <row r="4430" spans="1:16">
      <c r="A4430" s="347" t="s">
        <v>9799</v>
      </c>
      <c r="B4430" s="348">
        <v>4</v>
      </c>
      <c r="C4430" s="347" t="s">
        <v>28152</v>
      </c>
      <c r="D4430" s="347" t="s">
        <v>9800</v>
      </c>
      <c r="E4430" s="347">
        <v>6</v>
      </c>
      <c r="F4430" s="347">
        <v>0.7</v>
      </c>
      <c r="G4430" s="347" t="s">
        <v>11</v>
      </c>
      <c r="H4430" s="349">
        <v>46.3</v>
      </c>
      <c r="I4430" s="350" t="s">
        <v>12</v>
      </c>
      <c r="J4430" s="351">
        <f t="shared" si="69"/>
        <v>147</v>
      </c>
      <c r="K4430" s="351">
        <v>24.5</v>
      </c>
      <c r="L4430" s="3">
        <f>IFERROR(INDEX(dbOrdini[PREZZO
VINOLUX],MATCH(A4430,dbOrdini[CODICE
ANKER],0)),"")</f>
        <v>24.25</v>
      </c>
      <c r="M4430" s="347" t="s">
        <v>10536</v>
      </c>
      <c r="N4430" s="15" t="str">
        <f>IFERROR(INDEX(dbOrdini[ORDINE],MATCH(A4430,dbOrdini[CODICE
ANKER]*(dbOrdini[CODICE
SUPPLY]="GEN24"),0)),"")</f>
        <v/>
      </c>
      <c r="O4430" s="352" t="s">
        <v>8</v>
      </c>
      <c r="P4430" s="347" t="s">
        <v>9801</v>
      </c>
    </row>
    <row r="4431" spans="1:16">
      <c r="A4431" s="347" t="s">
        <v>9802</v>
      </c>
      <c r="B4431" s="348">
        <v>0</v>
      </c>
      <c r="C4431" s="347" t="s">
        <v>28152</v>
      </c>
      <c r="D4431" s="347" t="s">
        <v>9803</v>
      </c>
      <c r="E4431" s="347">
        <v>6</v>
      </c>
      <c r="F4431" s="347">
        <v>0.7</v>
      </c>
      <c r="G4431" s="347" t="s">
        <v>11</v>
      </c>
      <c r="H4431" s="349">
        <v>43.8</v>
      </c>
      <c r="I4431" s="350" t="s">
        <v>12</v>
      </c>
      <c r="J4431" s="351">
        <f t="shared" si="69"/>
        <v>435</v>
      </c>
      <c r="K4431" s="351">
        <v>72.5</v>
      </c>
      <c r="L4431" s="3" t="str">
        <f>IFERROR(INDEX(dbOrdini[PREZZO
VINOLUX],MATCH(A4431,dbOrdini[CODICE
ANKER],0)),"")</f>
        <v/>
      </c>
      <c r="M4431" s="347" t="s">
        <v>10536</v>
      </c>
      <c r="N4431" s="15" t="str">
        <f>IFERROR(INDEX(dbOrdini[ORDINE],MATCH(A4431,dbOrdini[CODICE
ANKER]*(dbOrdini[CODICE
SUPPLY]="GEN24"),0)),"")</f>
        <v/>
      </c>
      <c r="O4431" s="352" t="s">
        <v>8</v>
      </c>
      <c r="P4431" s="347" t="s">
        <v>9804</v>
      </c>
    </row>
    <row r="4432" spans="1:16">
      <c r="A4432" s="347" t="s">
        <v>29200</v>
      </c>
      <c r="B4432" s="348">
        <v>0</v>
      </c>
      <c r="C4432" s="347" t="s">
        <v>28152</v>
      </c>
      <c r="D4432" s="347" t="s">
        <v>26257</v>
      </c>
      <c r="E4432" s="347">
        <v>6</v>
      </c>
      <c r="F4432" s="347">
        <v>0.7</v>
      </c>
      <c r="G4432" s="347" t="s">
        <v>11</v>
      </c>
      <c r="H4432" s="349">
        <v>40</v>
      </c>
      <c r="I4432" s="350" t="s">
        <v>12</v>
      </c>
      <c r="J4432" s="351">
        <f t="shared" si="69"/>
        <v>264</v>
      </c>
      <c r="K4432" s="351">
        <v>44</v>
      </c>
      <c r="L4432" s="3" t="str">
        <f>IFERROR(INDEX(dbOrdini[PREZZO
VINOLUX],MATCH(A4432,dbOrdini[CODICE
ANKER],0)),"")</f>
        <v/>
      </c>
      <c r="M4432" s="347" t="s">
        <v>10536</v>
      </c>
      <c r="N4432" s="15" t="str">
        <f>IFERROR(INDEX(dbOrdini[ORDINE],MATCH(A4432,dbOrdini[CODICE
ANKER]*(dbOrdini[CODICE
SUPPLY]="GEN24"),0)),"")</f>
        <v/>
      </c>
      <c r="O4432" s="352" t="s">
        <v>8</v>
      </c>
      <c r="P4432" s="347" t="s">
        <v>29201</v>
      </c>
    </row>
    <row r="4433" spans="1:16">
      <c r="A4433" s="347" t="s">
        <v>9805</v>
      </c>
      <c r="B4433" s="348">
        <v>0</v>
      </c>
      <c r="C4433" s="347" t="s">
        <v>28152</v>
      </c>
      <c r="D4433" s="347" t="s">
        <v>9806</v>
      </c>
      <c r="E4433" s="347">
        <v>6</v>
      </c>
      <c r="F4433" s="347">
        <v>0.7</v>
      </c>
      <c r="G4433" s="347" t="s">
        <v>11</v>
      </c>
      <c r="H4433" s="349">
        <v>40</v>
      </c>
      <c r="I4433" s="350" t="s">
        <v>12</v>
      </c>
      <c r="J4433" s="351">
        <f t="shared" si="69"/>
        <v>129.89999999999998</v>
      </c>
      <c r="K4433" s="351">
        <v>21.65</v>
      </c>
      <c r="L4433" s="3" t="str">
        <f>IFERROR(INDEX(dbOrdini[PREZZO
VINOLUX],MATCH(A4433,dbOrdini[CODICE
ANKER],0)),"")</f>
        <v/>
      </c>
      <c r="M4433" s="347" t="s">
        <v>10541</v>
      </c>
      <c r="N4433" s="15" t="str">
        <f>IFERROR(INDEX(dbOrdini[ORDINE],MATCH(A4433,dbOrdini[CODICE
ANKER]*(dbOrdini[CODICE
SUPPLY]="GEN24"),0)),"")</f>
        <v/>
      </c>
      <c r="O4433" s="352" t="s">
        <v>8</v>
      </c>
      <c r="P4433" s="347" t="s">
        <v>9807</v>
      </c>
    </row>
    <row r="4434" spans="1:16">
      <c r="A4434" s="347" t="s">
        <v>9808</v>
      </c>
      <c r="B4434" s="348">
        <v>7</v>
      </c>
      <c r="C4434" s="347" t="s">
        <v>28152</v>
      </c>
      <c r="D4434" s="347" t="s">
        <v>9809</v>
      </c>
      <c r="E4434" s="347">
        <v>6</v>
      </c>
      <c r="F4434" s="347">
        <v>0.7</v>
      </c>
      <c r="G4434" s="347" t="s">
        <v>11262</v>
      </c>
      <c r="H4434" s="349">
        <v>40</v>
      </c>
      <c r="I4434" s="350" t="s">
        <v>12</v>
      </c>
      <c r="J4434" s="351">
        <f t="shared" si="69"/>
        <v>141</v>
      </c>
      <c r="K4434" s="351">
        <v>23.5</v>
      </c>
      <c r="L4434" s="3" t="str">
        <f>IFERROR(INDEX(dbOrdini[PREZZO
VINOLUX],MATCH(A4434,dbOrdini[CODICE
ANKER],0)),"")</f>
        <v/>
      </c>
      <c r="M4434" s="347" t="s">
        <v>10554</v>
      </c>
      <c r="N4434" s="15" t="str">
        <f>IFERROR(INDEX(dbOrdini[ORDINE],MATCH(A4434,dbOrdini[CODICE
ANKER]*(dbOrdini[CODICE
SUPPLY]="GEN24"),0)),"")</f>
        <v/>
      </c>
      <c r="O4434" s="352" t="s">
        <v>8</v>
      </c>
      <c r="P4434" s="347" t="s">
        <v>9810</v>
      </c>
    </row>
    <row r="4435" spans="1:16">
      <c r="A4435" s="347" t="s">
        <v>10790</v>
      </c>
      <c r="B4435" s="348">
        <v>0</v>
      </c>
      <c r="C4435" s="347" t="s">
        <v>28152</v>
      </c>
      <c r="D4435" s="347" t="s">
        <v>10791</v>
      </c>
      <c r="E4435" s="347">
        <v>6</v>
      </c>
      <c r="F4435" s="347">
        <v>0.7</v>
      </c>
      <c r="G4435" s="347" t="s">
        <v>11</v>
      </c>
      <c r="H4435" s="349">
        <v>40</v>
      </c>
      <c r="I4435" s="350" t="s">
        <v>12</v>
      </c>
      <c r="J4435" s="351">
        <f t="shared" si="69"/>
        <v>185.7</v>
      </c>
      <c r="K4435" s="351">
        <v>30.95</v>
      </c>
      <c r="L4435" s="3" t="str">
        <f>IFERROR(INDEX(dbOrdini[PREZZO
VINOLUX],MATCH(A4435,dbOrdini[CODICE
ANKER],0)),"")</f>
        <v/>
      </c>
      <c r="M4435" s="347" t="s">
        <v>10554</v>
      </c>
      <c r="N4435" s="15" t="str">
        <f>IFERROR(INDEX(dbOrdini[ORDINE],MATCH(A4435,dbOrdini[CODICE
ANKER]*(dbOrdini[CODICE
SUPPLY]="GEN24"),0)),"")</f>
        <v/>
      </c>
      <c r="O4435" s="352" t="s">
        <v>8</v>
      </c>
      <c r="P4435" s="347" t="s">
        <v>12086</v>
      </c>
    </row>
    <row r="4436" spans="1:16">
      <c r="A4436" s="347" t="s">
        <v>9814</v>
      </c>
      <c r="B4436" s="348">
        <v>0</v>
      </c>
      <c r="C4436" s="347" t="s">
        <v>28152</v>
      </c>
      <c r="D4436" s="347" t="s">
        <v>9812</v>
      </c>
      <c r="E4436" s="347">
        <v>6</v>
      </c>
      <c r="F4436" s="347">
        <v>1</v>
      </c>
      <c r="G4436" s="347" t="s">
        <v>11</v>
      </c>
      <c r="H4436" s="349">
        <v>43</v>
      </c>
      <c r="I4436" s="350" t="s">
        <v>12</v>
      </c>
      <c r="J4436" s="351">
        <f t="shared" si="69"/>
        <v>119.39999999999999</v>
      </c>
      <c r="K4436" s="351">
        <v>19.899999999999999</v>
      </c>
      <c r="L4436" s="3" t="str">
        <f>IFERROR(INDEX(dbOrdini[PREZZO
VINOLUX],MATCH(A4436,dbOrdini[CODICE
ANKER],0)),"")</f>
        <v/>
      </c>
      <c r="M4436" s="347" t="s">
        <v>10536</v>
      </c>
      <c r="N4436" s="15" t="str">
        <f>IFERROR(INDEX(dbOrdini[ORDINE],MATCH(A4436,dbOrdini[CODICE
ANKER]*(dbOrdini[CODICE
SUPPLY]="GEN24"),0)),"")</f>
        <v/>
      </c>
      <c r="O4436" s="352" t="s">
        <v>8</v>
      </c>
      <c r="P4436" s="347" t="s">
        <v>9815</v>
      </c>
    </row>
    <row r="4437" spans="1:16">
      <c r="A4437" s="347" t="s">
        <v>9811</v>
      </c>
      <c r="B4437" s="348">
        <v>171</v>
      </c>
      <c r="C4437" s="347" t="s">
        <v>28152</v>
      </c>
      <c r="D4437" s="347" t="s">
        <v>9812</v>
      </c>
      <c r="E4437" s="347">
        <v>6</v>
      </c>
      <c r="F4437" s="347">
        <v>0.7</v>
      </c>
      <c r="G4437" s="347" t="s">
        <v>11</v>
      </c>
      <c r="H4437" s="349">
        <v>43</v>
      </c>
      <c r="I4437" s="350" t="s">
        <v>12</v>
      </c>
      <c r="J4437" s="351">
        <f t="shared" si="69"/>
        <v>108</v>
      </c>
      <c r="K4437" s="351">
        <v>18</v>
      </c>
      <c r="L4437" s="3" t="str">
        <f>IFERROR(INDEX(dbOrdini[PREZZO
VINOLUX],MATCH(A4437,dbOrdini[CODICE
ANKER],0)),"")</f>
        <v/>
      </c>
      <c r="M4437" s="347" t="s">
        <v>10536</v>
      </c>
      <c r="N4437" s="15" t="str">
        <f>IFERROR(INDEX(dbOrdini[ORDINE],MATCH(A4437,dbOrdini[CODICE
ANKER]*(dbOrdini[CODICE
SUPPLY]="GEN24"),0)),"")</f>
        <v/>
      </c>
      <c r="O4437" s="352" t="s">
        <v>8</v>
      </c>
      <c r="P4437" s="347" t="s">
        <v>9813</v>
      </c>
    </row>
    <row r="4438" spans="1:16">
      <c r="A4438" s="347" t="s">
        <v>9816</v>
      </c>
      <c r="B4438" s="348">
        <v>15</v>
      </c>
      <c r="C4438" s="347" t="s">
        <v>28152</v>
      </c>
      <c r="D4438" s="347" t="s">
        <v>9817</v>
      </c>
      <c r="E4438" s="347">
        <v>6</v>
      </c>
      <c r="F4438" s="347">
        <v>0.7</v>
      </c>
      <c r="G4438" s="347" t="s">
        <v>11</v>
      </c>
      <c r="H4438" s="349">
        <v>46</v>
      </c>
      <c r="I4438" s="350" t="s">
        <v>12</v>
      </c>
      <c r="J4438" s="351">
        <f t="shared" si="69"/>
        <v>227.70000000000002</v>
      </c>
      <c r="K4438" s="351">
        <v>37.950000000000003</v>
      </c>
      <c r="L4438" s="3" t="str">
        <f>IFERROR(INDEX(dbOrdini[PREZZO
VINOLUX],MATCH(A4438,dbOrdini[CODICE
ANKER],0)),"")</f>
        <v/>
      </c>
      <c r="M4438" s="347" t="s">
        <v>10536</v>
      </c>
      <c r="N4438" s="15" t="str">
        <f>IFERROR(INDEX(dbOrdini[ORDINE],MATCH(A4438,dbOrdini[CODICE
ANKER]*(dbOrdini[CODICE
SUPPLY]="GEN24"),0)),"")</f>
        <v/>
      </c>
      <c r="O4438" s="352" t="s">
        <v>8</v>
      </c>
      <c r="P4438" s="347" t="s">
        <v>9818</v>
      </c>
    </row>
    <row r="4439" spans="1:16">
      <c r="A4439" s="347" t="s">
        <v>9819</v>
      </c>
      <c r="B4439" s="348">
        <v>43</v>
      </c>
      <c r="C4439" s="347" t="s">
        <v>28152</v>
      </c>
      <c r="D4439" s="347" t="s">
        <v>9820</v>
      </c>
      <c r="E4439" s="347">
        <v>6</v>
      </c>
      <c r="F4439" s="347">
        <v>0.7</v>
      </c>
      <c r="G4439" s="347" t="s">
        <v>11</v>
      </c>
      <c r="H4439" s="349">
        <v>46</v>
      </c>
      <c r="I4439" s="350" t="s">
        <v>12</v>
      </c>
      <c r="J4439" s="351">
        <f t="shared" si="69"/>
        <v>405</v>
      </c>
      <c r="K4439" s="351">
        <v>67.5</v>
      </c>
      <c r="L4439" s="3" t="str">
        <f>IFERROR(INDEX(dbOrdini[PREZZO
VINOLUX],MATCH(A4439,dbOrdini[CODICE
ANKER],0)),"")</f>
        <v/>
      </c>
      <c r="M4439" s="347" t="s">
        <v>10536</v>
      </c>
      <c r="N4439" s="15" t="str">
        <f>IFERROR(INDEX(dbOrdini[ORDINE],MATCH(A4439,dbOrdini[CODICE
ANKER]*(dbOrdini[CODICE
SUPPLY]="GEN24"),0)),"")</f>
        <v/>
      </c>
      <c r="O4439" s="352" t="s">
        <v>8</v>
      </c>
      <c r="P4439" s="347" t="s">
        <v>9821</v>
      </c>
    </row>
    <row r="4440" spans="1:16">
      <c r="A4440" s="347" t="s">
        <v>9822</v>
      </c>
      <c r="B4440" s="348">
        <v>0</v>
      </c>
      <c r="C4440" s="347" t="s">
        <v>28152</v>
      </c>
      <c r="D4440" s="347" t="s">
        <v>9823</v>
      </c>
      <c r="E4440" s="347">
        <v>6</v>
      </c>
      <c r="F4440" s="347">
        <v>1</v>
      </c>
      <c r="G4440" s="347" t="s">
        <v>11</v>
      </c>
      <c r="H4440" s="349">
        <v>40</v>
      </c>
      <c r="I4440" s="350" t="s">
        <v>12</v>
      </c>
      <c r="J4440" s="351">
        <f t="shared" si="69"/>
        <v>95.699999999999989</v>
      </c>
      <c r="K4440" s="351">
        <v>15.95</v>
      </c>
      <c r="L4440" s="3" t="str">
        <f>IFERROR(INDEX(dbOrdini[PREZZO
VINOLUX],MATCH(A4440,dbOrdini[CODICE
ANKER],0)),"")</f>
        <v/>
      </c>
      <c r="M4440" s="347" t="s">
        <v>10536</v>
      </c>
      <c r="N4440" s="15" t="str">
        <f>IFERROR(INDEX(dbOrdini[ORDINE],MATCH(A4440,dbOrdini[CODICE
ANKER]*(dbOrdini[CODICE
SUPPLY]="GEN24"),0)),"")</f>
        <v/>
      </c>
      <c r="O4440" s="352" t="s">
        <v>8</v>
      </c>
      <c r="P4440" s="347" t="s">
        <v>9824</v>
      </c>
    </row>
    <row r="4441" spans="1:16">
      <c r="A4441" s="347" t="s">
        <v>9825</v>
      </c>
      <c r="B4441" s="348">
        <v>54</v>
      </c>
      <c r="C4441" s="347" t="s">
        <v>28152</v>
      </c>
      <c r="D4441" s="347" t="s">
        <v>9826</v>
      </c>
      <c r="E4441" s="347">
        <v>6</v>
      </c>
      <c r="F4441" s="347">
        <v>0.7</v>
      </c>
      <c r="G4441" s="347" t="s">
        <v>11</v>
      </c>
      <c r="H4441" s="349">
        <v>57.5</v>
      </c>
      <c r="I4441" s="350" t="s">
        <v>12</v>
      </c>
      <c r="J4441" s="351">
        <f t="shared" si="69"/>
        <v>148.5</v>
      </c>
      <c r="K4441" s="351">
        <v>24.75</v>
      </c>
      <c r="L4441" s="3" t="str">
        <f>IFERROR(INDEX(dbOrdini[PREZZO
VINOLUX],MATCH(A4441,dbOrdini[CODICE
ANKER],0)),"")</f>
        <v/>
      </c>
      <c r="M4441" s="347" t="s">
        <v>10536</v>
      </c>
      <c r="N4441" s="15" t="str">
        <f>IFERROR(INDEX(dbOrdini[ORDINE],MATCH(A4441,dbOrdini[CODICE
ANKER]*(dbOrdini[CODICE
SUPPLY]="GEN24"),0)),"")</f>
        <v/>
      </c>
      <c r="O4441" s="352" t="s">
        <v>8</v>
      </c>
      <c r="P4441" s="347" t="s">
        <v>9827</v>
      </c>
    </row>
    <row r="4442" spans="1:16">
      <c r="A4442" s="347" t="s">
        <v>9828</v>
      </c>
      <c r="B4442" s="348">
        <v>4</v>
      </c>
      <c r="C4442" s="347" t="s">
        <v>28152</v>
      </c>
      <c r="D4442" s="347" t="s">
        <v>9829</v>
      </c>
      <c r="E4442" s="347">
        <v>6</v>
      </c>
      <c r="F4442" s="347">
        <v>0.7</v>
      </c>
      <c r="G4442" s="347" t="s">
        <v>11</v>
      </c>
      <c r="H4442" s="349">
        <v>46</v>
      </c>
      <c r="I4442" s="350" t="s">
        <v>12</v>
      </c>
      <c r="J4442" s="351">
        <f t="shared" si="69"/>
        <v>117</v>
      </c>
      <c r="K4442" s="351">
        <v>19.5</v>
      </c>
      <c r="L4442" s="3" t="str">
        <f>IFERROR(INDEX(dbOrdini[PREZZO
VINOLUX],MATCH(A4442,dbOrdini[CODICE
ANKER],0)),"")</f>
        <v/>
      </c>
      <c r="M4442" s="347" t="s">
        <v>10536</v>
      </c>
      <c r="N4442" s="15" t="str">
        <f>IFERROR(INDEX(dbOrdini[ORDINE],MATCH(A4442,dbOrdini[CODICE
ANKER]*(dbOrdini[CODICE
SUPPLY]="GEN24"),0)),"")</f>
        <v/>
      </c>
      <c r="O4442" s="352" t="s">
        <v>8</v>
      </c>
      <c r="P4442" s="347" t="s">
        <v>9830</v>
      </c>
    </row>
    <row r="4443" spans="1:16">
      <c r="A4443" s="347" t="s">
        <v>9831</v>
      </c>
      <c r="B4443" s="348">
        <v>393</v>
      </c>
      <c r="C4443" s="347" t="s">
        <v>28152</v>
      </c>
      <c r="D4443" s="347" t="s">
        <v>9832</v>
      </c>
      <c r="E4443" s="347">
        <v>6</v>
      </c>
      <c r="F4443" s="347">
        <v>0.7</v>
      </c>
      <c r="G4443" s="347" t="s">
        <v>11</v>
      </c>
      <c r="H4443" s="349">
        <v>43</v>
      </c>
      <c r="I4443" s="350" t="s">
        <v>12</v>
      </c>
      <c r="J4443" s="351">
        <f t="shared" si="69"/>
        <v>79.5</v>
      </c>
      <c r="K4443" s="351">
        <v>13.25</v>
      </c>
      <c r="L4443" s="3">
        <f>IFERROR(INDEX(dbOrdini[PREZZO
VINOLUX],MATCH(A4443,dbOrdini[CODICE
ANKER],0)),"")</f>
        <v>12.95</v>
      </c>
      <c r="M4443" s="347" t="s">
        <v>10536</v>
      </c>
      <c r="N4443" s="15" t="str">
        <f>IFERROR(INDEX(dbOrdini[ORDINE],MATCH(A4443,dbOrdini[CODICE
ANKER]*(dbOrdini[CODICE
SUPPLY]="GEN24"),0)),"")</f>
        <v/>
      </c>
      <c r="O4443" s="352" t="s">
        <v>8</v>
      </c>
      <c r="P4443" s="347" t="s">
        <v>9833</v>
      </c>
    </row>
    <row r="4444" spans="1:16">
      <c r="A4444" s="347" t="s">
        <v>9834</v>
      </c>
      <c r="B4444" s="348">
        <v>0</v>
      </c>
      <c r="C4444" s="347" t="s">
        <v>28152</v>
      </c>
      <c r="D4444" s="347" t="s">
        <v>9835</v>
      </c>
      <c r="E4444" s="347">
        <v>6</v>
      </c>
      <c r="F4444" s="347">
        <v>0.7</v>
      </c>
      <c r="G4444" s="347" t="s">
        <v>11</v>
      </c>
      <c r="H4444" s="349">
        <v>40</v>
      </c>
      <c r="I4444" s="350" t="s">
        <v>12</v>
      </c>
      <c r="J4444" s="351">
        <f t="shared" si="69"/>
        <v>129</v>
      </c>
      <c r="K4444" s="351">
        <v>21.5</v>
      </c>
      <c r="L4444" s="3" t="str">
        <f>IFERROR(INDEX(dbOrdini[PREZZO
VINOLUX],MATCH(A4444,dbOrdini[CODICE
ANKER],0)),"")</f>
        <v/>
      </c>
      <c r="M4444" s="347" t="s">
        <v>10536</v>
      </c>
      <c r="N4444" s="15" t="str">
        <f>IFERROR(INDEX(dbOrdini[ORDINE],MATCH(A4444,dbOrdini[CODICE
ANKER]*(dbOrdini[CODICE
SUPPLY]="GEN24"),0)),"")</f>
        <v/>
      </c>
      <c r="O4444" s="352" t="s">
        <v>8</v>
      </c>
      <c r="P4444" s="347" t="s">
        <v>9836</v>
      </c>
    </row>
    <row r="4445" spans="1:16">
      <c r="A4445" s="347" t="s">
        <v>9837</v>
      </c>
      <c r="B4445" s="348">
        <v>3</v>
      </c>
      <c r="C4445" s="347" t="s">
        <v>28152</v>
      </c>
      <c r="D4445" s="347" t="s">
        <v>9838</v>
      </c>
      <c r="E4445" s="347">
        <v>6</v>
      </c>
      <c r="F4445" s="347">
        <v>0.7</v>
      </c>
      <c r="G4445" s="347" t="s">
        <v>11</v>
      </c>
      <c r="H4445" s="349">
        <v>40</v>
      </c>
      <c r="I4445" s="350" t="s">
        <v>12</v>
      </c>
      <c r="J4445" s="351">
        <f t="shared" si="69"/>
        <v>225</v>
      </c>
      <c r="K4445" s="351">
        <v>37.5</v>
      </c>
      <c r="L4445" s="3" t="str">
        <f>IFERROR(INDEX(dbOrdini[PREZZO
VINOLUX],MATCH(A4445,dbOrdini[CODICE
ANKER],0)),"")</f>
        <v/>
      </c>
      <c r="M4445" s="347" t="s">
        <v>10536</v>
      </c>
      <c r="N4445" s="15" t="str">
        <f>IFERROR(INDEX(dbOrdini[ORDINE],MATCH(A4445,dbOrdini[CODICE
ANKER]*(dbOrdini[CODICE
SUPPLY]="GEN24"),0)),"")</f>
        <v/>
      </c>
      <c r="O4445" s="352" t="s">
        <v>8</v>
      </c>
      <c r="P4445" s="347" t="s">
        <v>9839</v>
      </c>
    </row>
    <row r="4446" spans="1:16">
      <c r="A4446" s="347" t="s">
        <v>9840</v>
      </c>
      <c r="B4446" s="348">
        <v>6</v>
      </c>
      <c r="C4446" s="347" t="s">
        <v>28152</v>
      </c>
      <c r="D4446" s="347" t="s">
        <v>9841</v>
      </c>
      <c r="E4446" s="347">
        <v>4</v>
      </c>
      <c r="F4446" s="347">
        <v>0.7</v>
      </c>
      <c r="G4446" s="347" t="s">
        <v>11</v>
      </c>
      <c r="H4446" s="349">
        <v>40</v>
      </c>
      <c r="I4446" s="350" t="s">
        <v>12</v>
      </c>
      <c r="J4446" s="351">
        <f t="shared" si="69"/>
        <v>580</v>
      </c>
      <c r="K4446" s="351">
        <v>145</v>
      </c>
      <c r="L4446" s="3" t="str">
        <f>IFERROR(INDEX(dbOrdini[PREZZO
VINOLUX],MATCH(A4446,dbOrdini[CODICE
ANKER],0)),"")</f>
        <v/>
      </c>
      <c r="M4446" s="347" t="s">
        <v>10536</v>
      </c>
      <c r="N4446" s="15" t="str">
        <f>IFERROR(INDEX(dbOrdini[ORDINE],MATCH(A4446,dbOrdini[CODICE
ANKER]*(dbOrdini[CODICE
SUPPLY]="GEN24"),0)),"")</f>
        <v/>
      </c>
      <c r="O4446" s="352" t="s">
        <v>8</v>
      </c>
      <c r="P4446" s="347" t="s">
        <v>9842</v>
      </c>
    </row>
    <row r="4447" spans="1:16">
      <c r="A4447" s="347" t="s">
        <v>9843</v>
      </c>
      <c r="B4447" s="348">
        <v>8</v>
      </c>
      <c r="C4447" s="347" t="s">
        <v>28152</v>
      </c>
      <c r="D4447" s="347" t="s">
        <v>9844</v>
      </c>
      <c r="E4447" s="347">
        <v>4</v>
      </c>
      <c r="F4447" s="347">
        <v>0.7</v>
      </c>
      <c r="G4447" s="347" t="s">
        <v>11</v>
      </c>
      <c r="H4447" s="349">
        <v>43</v>
      </c>
      <c r="I4447" s="350" t="s">
        <v>12</v>
      </c>
      <c r="J4447" s="351">
        <f t="shared" si="69"/>
        <v>1240</v>
      </c>
      <c r="K4447" s="351">
        <v>310</v>
      </c>
      <c r="L4447" s="3" t="str">
        <f>IFERROR(INDEX(dbOrdini[PREZZO
VINOLUX],MATCH(A4447,dbOrdini[CODICE
ANKER],0)),"")</f>
        <v/>
      </c>
      <c r="M4447" s="347" t="s">
        <v>10536</v>
      </c>
      <c r="N4447" s="15" t="str">
        <f>IFERROR(INDEX(dbOrdini[ORDINE],MATCH(A4447,dbOrdini[CODICE
ANKER]*(dbOrdini[CODICE
SUPPLY]="GEN24"),0)),"")</f>
        <v/>
      </c>
      <c r="O4447" s="352" t="s">
        <v>8</v>
      </c>
      <c r="P4447" s="347" t="s">
        <v>9845</v>
      </c>
    </row>
    <row r="4448" spans="1:16">
      <c r="A4448" s="347" t="s">
        <v>9846</v>
      </c>
      <c r="B4448" s="348">
        <v>82</v>
      </c>
      <c r="C4448" s="347" t="s">
        <v>28152</v>
      </c>
      <c r="D4448" s="347" t="s">
        <v>9847</v>
      </c>
      <c r="E4448" s="347">
        <v>6</v>
      </c>
      <c r="F4448" s="347">
        <v>0.7</v>
      </c>
      <c r="G4448" s="347" t="s">
        <v>11</v>
      </c>
      <c r="H4448" s="349">
        <v>40</v>
      </c>
      <c r="I4448" s="350" t="s">
        <v>12</v>
      </c>
      <c r="J4448" s="351">
        <f t="shared" si="69"/>
        <v>107.69999999999999</v>
      </c>
      <c r="K4448" s="351">
        <v>17.95</v>
      </c>
      <c r="L4448" s="3" t="str">
        <f>IFERROR(INDEX(dbOrdini[PREZZO
VINOLUX],MATCH(A4448,dbOrdini[CODICE
ANKER],0)),"")</f>
        <v/>
      </c>
      <c r="M4448" s="347" t="s">
        <v>10536</v>
      </c>
      <c r="N4448" s="15" t="str">
        <f>IFERROR(INDEX(dbOrdini[ORDINE],MATCH(A4448,dbOrdini[CODICE
ANKER]*(dbOrdini[CODICE
SUPPLY]="GEN24"),0)),"")</f>
        <v/>
      </c>
      <c r="O4448" s="352" t="s">
        <v>8</v>
      </c>
      <c r="P4448" s="347" t="s">
        <v>9848</v>
      </c>
    </row>
    <row r="4449" spans="1:16">
      <c r="A4449" s="347" t="s">
        <v>29202</v>
      </c>
      <c r="B4449" s="348">
        <v>22</v>
      </c>
      <c r="C4449" s="347" t="s">
        <v>28152</v>
      </c>
      <c r="D4449" s="347" t="s">
        <v>26312</v>
      </c>
      <c r="E4449" s="347">
        <v>6</v>
      </c>
      <c r="F4449" s="347">
        <v>1</v>
      </c>
      <c r="G4449" s="347" t="s">
        <v>11</v>
      </c>
      <c r="H4449" s="349">
        <v>40</v>
      </c>
      <c r="I4449" s="350" t="s">
        <v>12</v>
      </c>
      <c r="J4449" s="351">
        <f t="shared" si="69"/>
        <v>123</v>
      </c>
      <c r="K4449" s="351">
        <v>20.5</v>
      </c>
      <c r="L4449" s="3" t="str">
        <f>IFERROR(INDEX(dbOrdini[PREZZO
VINOLUX],MATCH(A4449,dbOrdini[CODICE
ANKER],0)),"")</f>
        <v/>
      </c>
      <c r="M4449" s="347" t="s">
        <v>10536</v>
      </c>
      <c r="N4449" s="15" t="str">
        <f>IFERROR(INDEX(dbOrdini[ORDINE],MATCH(A4449,dbOrdini[CODICE
ANKER]*(dbOrdini[CODICE
SUPPLY]="GEN24"),0)),"")</f>
        <v/>
      </c>
      <c r="O4449" s="352" t="s">
        <v>8</v>
      </c>
      <c r="P4449" s="347" t="s">
        <v>29203</v>
      </c>
    </row>
    <row r="4450" spans="1:16">
      <c r="A4450" s="347" t="s">
        <v>9849</v>
      </c>
      <c r="B4450" s="348">
        <v>12</v>
      </c>
      <c r="C4450" s="347" t="s">
        <v>28152</v>
      </c>
      <c r="D4450" s="347" t="s">
        <v>9850</v>
      </c>
      <c r="E4450" s="347">
        <v>6</v>
      </c>
      <c r="F4450" s="347">
        <v>0.7</v>
      </c>
      <c r="G4450" s="347" t="s">
        <v>11</v>
      </c>
      <c r="H4450" s="349">
        <v>40</v>
      </c>
      <c r="I4450" s="350" t="s">
        <v>12</v>
      </c>
      <c r="J4450" s="351">
        <f t="shared" si="69"/>
        <v>105</v>
      </c>
      <c r="K4450" s="351">
        <v>17.5</v>
      </c>
      <c r="L4450" s="3" t="str">
        <f>IFERROR(INDEX(dbOrdini[PREZZO
VINOLUX],MATCH(A4450,dbOrdini[CODICE
ANKER],0)),"")</f>
        <v/>
      </c>
      <c r="M4450" s="347" t="s">
        <v>10536</v>
      </c>
      <c r="N4450" s="15" t="str">
        <f>IFERROR(INDEX(dbOrdini[ORDINE],MATCH(A4450,dbOrdini[CODICE
ANKER]*(dbOrdini[CODICE
SUPPLY]="GEN24"),0)),"")</f>
        <v/>
      </c>
      <c r="O4450" s="352" t="s">
        <v>8</v>
      </c>
      <c r="P4450" s="347" t="s">
        <v>9851</v>
      </c>
    </row>
    <row r="4451" spans="1:16">
      <c r="A4451" s="347" t="s">
        <v>29204</v>
      </c>
      <c r="B4451" s="348">
        <v>22</v>
      </c>
      <c r="C4451" s="347" t="s">
        <v>28152</v>
      </c>
      <c r="D4451" s="347" t="s">
        <v>26313</v>
      </c>
      <c r="E4451" s="347">
        <v>6</v>
      </c>
      <c r="F4451" s="347">
        <v>1</v>
      </c>
      <c r="G4451" s="347" t="s">
        <v>11</v>
      </c>
      <c r="H4451" s="349">
        <v>40</v>
      </c>
      <c r="I4451" s="350" t="s">
        <v>12</v>
      </c>
      <c r="J4451" s="351">
        <f t="shared" si="69"/>
        <v>123</v>
      </c>
      <c r="K4451" s="351">
        <v>20.5</v>
      </c>
      <c r="L4451" s="3" t="str">
        <f>IFERROR(INDEX(dbOrdini[PREZZO
VINOLUX],MATCH(A4451,dbOrdini[CODICE
ANKER],0)),"")</f>
        <v/>
      </c>
      <c r="M4451" s="347" t="s">
        <v>10536</v>
      </c>
      <c r="N4451" s="15" t="str">
        <f>IFERROR(INDEX(dbOrdini[ORDINE],MATCH(A4451,dbOrdini[CODICE
ANKER]*(dbOrdini[CODICE
SUPPLY]="GEN24"),0)),"")</f>
        <v/>
      </c>
      <c r="O4451" s="352" t="s">
        <v>8</v>
      </c>
      <c r="P4451" s="347" t="s">
        <v>29205</v>
      </c>
    </row>
    <row r="4452" spans="1:16">
      <c r="A4452" s="347" t="s">
        <v>9852</v>
      </c>
      <c r="B4452" s="348">
        <v>4</v>
      </c>
      <c r="C4452" s="347" t="s">
        <v>28152</v>
      </c>
      <c r="D4452" s="347" t="s">
        <v>9853</v>
      </c>
      <c r="E4452" s="347">
        <v>6</v>
      </c>
      <c r="F4452" s="347">
        <v>0.7</v>
      </c>
      <c r="G4452" s="347" t="s">
        <v>11</v>
      </c>
      <c r="H4452" s="349">
        <v>46</v>
      </c>
      <c r="I4452" s="350" t="s">
        <v>12</v>
      </c>
      <c r="J4452" s="351">
        <f t="shared" si="69"/>
        <v>225</v>
      </c>
      <c r="K4452" s="351">
        <v>37.5</v>
      </c>
      <c r="L4452" s="3" t="str">
        <f>IFERROR(INDEX(dbOrdini[PREZZO
VINOLUX],MATCH(A4452,dbOrdini[CODICE
ANKER],0)),"")</f>
        <v/>
      </c>
      <c r="M4452" s="347" t="s">
        <v>10536</v>
      </c>
      <c r="N4452" s="15" t="str">
        <f>IFERROR(INDEX(dbOrdini[ORDINE],MATCH(A4452,dbOrdini[CODICE
ANKER]*(dbOrdini[CODICE
SUPPLY]="GEN24"),0)),"")</f>
        <v/>
      </c>
      <c r="O4452" s="352" t="s">
        <v>8</v>
      </c>
      <c r="P4452" s="347" t="s">
        <v>9854</v>
      </c>
    </row>
    <row r="4453" spans="1:16">
      <c r="A4453" s="347" t="s">
        <v>9855</v>
      </c>
      <c r="B4453" s="348">
        <v>0</v>
      </c>
      <c r="C4453" s="347" t="s">
        <v>28152</v>
      </c>
      <c r="D4453" s="347" t="s">
        <v>9856</v>
      </c>
      <c r="E4453" s="347">
        <v>6</v>
      </c>
      <c r="F4453" s="347">
        <v>1</v>
      </c>
      <c r="G4453" s="347" t="s">
        <v>11</v>
      </c>
      <c r="H4453" s="349">
        <v>38</v>
      </c>
      <c r="I4453" s="350" t="s">
        <v>12</v>
      </c>
      <c r="J4453" s="351">
        <f t="shared" si="69"/>
        <v>45</v>
      </c>
      <c r="K4453" s="351">
        <v>7.5</v>
      </c>
      <c r="L4453" s="3" t="str">
        <f>IFERROR(INDEX(dbOrdini[PREZZO
VINOLUX],MATCH(A4453,dbOrdini[CODICE
ANKER],0)),"")</f>
        <v/>
      </c>
      <c r="M4453" s="347" t="s">
        <v>10550</v>
      </c>
      <c r="N4453" s="15" t="str">
        <f>IFERROR(INDEX(dbOrdini[ORDINE],MATCH(A4453,dbOrdini[CODICE
ANKER]*(dbOrdini[CODICE
SUPPLY]="GEN24"),0)),"")</f>
        <v/>
      </c>
      <c r="O4453" s="352" t="s">
        <v>8</v>
      </c>
      <c r="P4453" s="347" t="s">
        <v>9857</v>
      </c>
    </row>
    <row r="4454" spans="1:16">
      <c r="A4454" s="347" t="s">
        <v>9858</v>
      </c>
      <c r="B4454" s="348">
        <v>37</v>
      </c>
      <c r="C4454" s="347" t="s">
        <v>28152</v>
      </c>
      <c r="D4454" s="347" t="s">
        <v>9859</v>
      </c>
      <c r="E4454" s="347">
        <v>6</v>
      </c>
      <c r="F4454" s="347">
        <v>1</v>
      </c>
      <c r="G4454" s="347" t="s">
        <v>11</v>
      </c>
      <c r="H4454" s="349">
        <v>40</v>
      </c>
      <c r="I4454" s="350" t="s">
        <v>12</v>
      </c>
      <c r="J4454" s="351">
        <f t="shared" si="69"/>
        <v>123</v>
      </c>
      <c r="K4454" s="351">
        <v>20.5</v>
      </c>
      <c r="L4454" s="3" t="str">
        <f>IFERROR(INDEX(dbOrdini[PREZZO
VINOLUX],MATCH(A4454,dbOrdini[CODICE
ANKER],0)),"")</f>
        <v/>
      </c>
      <c r="M4454" s="347" t="s">
        <v>10550</v>
      </c>
      <c r="N4454" s="15" t="str">
        <f>IFERROR(INDEX(dbOrdini[ORDINE],MATCH(A4454,dbOrdini[CODICE
ANKER]*(dbOrdini[CODICE
SUPPLY]="GEN24"),0)),"")</f>
        <v/>
      </c>
      <c r="O4454" s="352" t="s">
        <v>8</v>
      </c>
      <c r="P4454" s="347" t="s">
        <v>9860</v>
      </c>
    </row>
    <row r="4455" spans="1:16">
      <c r="A4455" s="347" t="s">
        <v>9861</v>
      </c>
      <c r="B4455" s="348">
        <v>0</v>
      </c>
      <c r="C4455" s="347" t="s">
        <v>28152</v>
      </c>
      <c r="D4455" s="347" t="s">
        <v>9862</v>
      </c>
      <c r="E4455" s="347">
        <v>6</v>
      </c>
      <c r="F4455" s="347">
        <v>0.7</v>
      </c>
      <c r="G4455" s="347" t="s">
        <v>11</v>
      </c>
      <c r="H4455" s="349">
        <v>40</v>
      </c>
      <c r="I4455" s="350" t="s">
        <v>12</v>
      </c>
      <c r="J4455" s="351">
        <f t="shared" si="69"/>
        <v>141</v>
      </c>
      <c r="K4455" s="351">
        <v>23.5</v>
      </c>
      <c r="L4455" s="3" t="str">
        <f>IFERROR(INDEX(dbOrdini[PREZZO
VINOLUX],MATCH(A4455,dbOrdini[CODICE
ANKER],0)),"")</f>
        <v/>
      </c>
      <c r="M4455" s="347" t="s">
        <v>10550</v>
      </c>
      <c r="N4455" s="15" t="str">
        <f>IFERROR(INDEX(dbOrdini[ORDINE],MATCH(A4455,dbOrdini[CODICE
ANKER]*(dbOrdini[CODICE
SUPPLY]="GEN24"),0)),"")</f>
        <v/>
      </c>
      <c r="O4455" s="352" t="s">
        <v>8</v>
      </c>
      <c r="P4455" s="347" t="s">
        <v>9863</v>
      </c>
    </row>
    <row r="4456" spans="1:16">
      <c r="A4456" s="347" t="s">
        <v>29206</v>
      </c>
      <c r="B4456" s="348">
        <v>0</v>
      </c>
      <c r="C4456" s="347" t="s">
        <v>28152</v>
      </c>
      <c r="D4456" s="347" t="s">
        <v>9865</v>
      </c>
      <c r="E4456" s="347">
        <v>6</v>
      </c>
      <c r="F4456" s="347">
        <v>0.7</v>
      </c>
      <c r="G4456" s="347" t="s">
        <v>11</v>
      </c>
      <c r="H4456" s="349">
        <v>38</v>
      </c>
      <c r="I4456" s="350" t="s">
        <v>12</v>
      </c>
      <c r="J4456" s="351">
        <f t="shared" si="69"/>
        <v>405</v>
      </c>
      <c r="K4456" s="351">
        <v>67.5</v>
      </c>
      <c r="L4456" s="3" t="str">
        <f>IFERROR(INDEX(dbOrdini[PREZZO
VINOLUX],MATCH(A4456,dbOrdini[CODICE
ANKER],0)),"")</f>
        <v/>
      </c>
      <c r="M4456" t="s">
        <v>16</v>
      </c>
      <c r="N4456" s="15" t="str">
        <f>IFERROR(INDEX(dbOrdini[ORDINE],MATCH(A4456,dbOrdini[CODICE
ANKER]*(dbOrdini[CODICE
SUPPLY]="GEN24"),0)),"")</f>
        <v/>
      </c>
      <c r="O4456" s="352" t="s">
        <v>8</v>
      </c>
      <c r="P4456" s="347" t="s">
        <v>29207</v>
      </c>
    </row>
    <row r="4457" spans="1:16">
      <c r="A4457" s="347" t="s">
        <v>9864</v>
      </c>
      <c r="B4457" s="348">
        <v>0</v>
      </c>
      <c r="C4457" s="347" t="s">
        <v>28152</v>
      </c>
      <c r="D4457" s="347" t="s">
        <v>9865</v>
      </c>
      <c r="E4457" s="347">
        <v>1</v>
      </c>
      <c r="F4457" s="347">
        <v>0.7</v>
      </c>
      <c r="G4457" s="347" t="s">
        <v>11</v>
      </c>
      <c r="H4457" s="349">
        <v>38</v>
      </c>
      <c r="I4457" s="350" t="s">
        <v>12</v>
      </c>
      <c r="J4457" s="351">
        <f t="shared" si="69"/>
        <v>67.5</v>
      </c>
      <c r="K4457" s="351">
        <v>67.5</v>
      </c>
      <c r="L4457" s="3" t="str">
        <f>IFERROR(INDEX(dbOrdini[PREZZO
VINOLUX],MATCH(A4457,dbOrdini[CODICE
ANKER],0)),"")</f>
        <v/>
      </c>
      <c r="M4457" s="347" t="s">
        <v>10550</v>
      </c>
      <c r="N4457" s="15" t="str">
        <f>IFERROR(INDEX(dbOrdini[ORDINE],MATCH(A4457,dbOrdini[CODICE
ANKER]*(dbOrdini[CODICE
SUPPLY]="GEN24"),0)),"")</f>
        <v/>
      </c>
      <c r="O4457" s="352" t="s">
        <v>8</v>
      </c>
      <c r="P4457" s="347" t="s">
        <v>9866</v>
      </c>
    </row>
    <row r="4458" spans="1:16">
      <c r="A4458" s="347" t="s">
        <v>9867</v>
      </c>
      <c r="B4458" s="348">
        <v>25</v>
      </c>
      <c r="C4458" s="347" t="s">
        <v>28152</v>
      </c>
      <c r="D4458" s="347" t="s">
        <v>9868</v>
      </c>
      <c r="E4458" s="347">
        <v>6</v>
      </c>
      <c r="F4458" s="347">
        <v>1</v>
      </c>
      <c r="G4458" s="347" t="s">
        <v>11</v>
      </c>
      <c r="H4458" s="349">
        <v>38</v>
      </c>
      <c r="I4458" s="350" t="s">
        <v>12</v>
      </c>
      <c r="J4458" s="351">
        <f t="shared" si="69"/>
        <v>54.900000000000006</v>
      </c>
      <c r="K4458" s="351">
        <v>9.15</v>
      </c>
      <c r="L4458" s="3" t="str">
        <f>IFERROR(INDEX(dbOrdini[PREZZO
VINOLUX],MATCH(A4458,dbOrdini[CODICE
ANKER],0)),"")</f>
        <v/>
      </c>
      <c r="M4458" s="347" t="s">
        <v>10550</v>
      </c>
      <c r="N4458" s="15" t="str">
        <f>IFERROR(INDEX(dbOrdini[ORDINE],MATCH(A4458,dbOrdini[CODICE
ANKER]*(dbOrdini[CODICE
SUPPLY]="GEN24"),0)),"")</f>
        <v/>
      </c>
      <c r="O4458" s="352" t="s">
        <v>8</v>
      </c>
      <c r="P4458" s="347" t="s">
        <v>9869</v>
      </c>
    </row>
    <row r="4459" spans="1:16">
      <c r="A4459" s="347" t="s">
        <v>29208</v>
      </c>
      <c r="B4459" s="348">
        <v>0</v>
      </c>
      <c r="C4459" s="347" t="s">
        <v>28152</v>
      </c>
      <c r="D4459" s="347" t="s">
        <v>26484</v>
      </c>
      <c r="E4459" s="347">
        <v>6</v>
      </c>
      <c r="F4459" s="347">
        <v>0.7</v>
      </c>
      <c r="G4459" s="347" t="s">
        <v>11</v>
      </c>
      <c r="H4459" s="349">
        <v>38</v>
      </c>
      <c r="I4459" s="350" t="s">
        <v>12</v>
      </c>
      <c r="J4459" s="351">
        <f t="shared" si="69"/>
        <v>38.099999999999994</v>
      </c>
      <c r="K4459" s="351">
        <v>6.35</v>
      </c>
      <c r="L4459" s="3" t="str">
        <f>IFERROR(INDEX(dbOrdini[PREZZO
VINOLUX],MATCH(A4459,dbOrdini[CODICE
ANKER],0)),"")</f>
        <v/>
      </c>
      <c r="M4459" s="347" t="s">
        <v>10550</v>
      </c>
      <c r="N4459" s="15" t="str">
        <f>IFERROR(INDEX(dbOrdini[ORDINE],MATCH(A4459,dbOrdini[CODICE
ANKER]*(dbOrdini[CODICE
SUPPLY]="GEN24"),0)),"")</f>
        <v/>
      </c>
      <c r="O4459" s="352" t="s">
        <v>8</v>
      </c>
      <c r="P4459" s="347" t="s">
        <v>29209</v>
      </c>
    </row>
    <row r="4460" spans="1:16">
      <c r="A4460" s="347" t="s">
        <v>9870</v>
      </c>
      <c r="B4460" s="348">
        <v>0</v>
      </c>
      <c r="C4460" s="347" t="s">
        <v>28152</v>
      </c>
      <c r="D4460" s="347" t="s">
        <v>9871</v>
      </c>
      <c r="E4460" s="347">
        <v>6</v>
      </c>
      <c r="F4460" s="347">
        <v>0.75</v>
      </c>
      <c r="G4460" s="347" t="s">
        <v>11</v>
      </c>
      <c r="H4460" s="349">
        <v>13</v>
      </c>
      <c r="I4460" s="350" t="s">
        <v>12</v>
      </c>
      <c r="J4460" s="351">
        <f t="shared" si="69"/>
        <v>28.5</v>
      </c>
      <c r="K4460" s="351">
        <v>4.75</v>
      </c>
      <c r="L4460" s="3" t="str">
        <f>IFERROR(INDEX(dbOrdini[PREZZO
VINOLUX],MATCH(A4460,dbOrdini[CODICE
ANKER],0)),"")</f>
        <v/>
      </c>
      <c r="M4460" s="347" t="s">
        <v>28188</v>
      </c>
      <c r="N4460" s="15" t="str">
        <f>IFERROR(INDEX(dbOrdini[ORDINE],MATCH(A4460,dbOrdini[CODICE
ANKER]*(dbOrdini[CODICE
SUPPLY]="GEN24"),0)),"")</f>
        <v/>
      </c>
      <c r="O4460" s="352" t="s">
        <v>8</v>
      </c>
      <c r="P4460" s="347" t="s">
        <v>9872</v>
      </c>
    </row>
    <row r="4461" spans="1:16">
      <c r="A4461" s="347" t="s">
        <v>9873</v>
      </c>
      <c r="B4461" s="348">
        <v>0</v>
      </c>
      <c r="C4461" s="347" t="s">
        <v>28152</v>
      </c>
      <c r="D4461" s="347" t="s">
        <v>9874</v>
      </c>
      <c r="E4461" s="347">
        <v>6</v>
      </c>
      <c r="F4461" s="347">
        <v>0.75</v>
      </c>
      <c r="G4461" s="347" t="s">
        <v>11</v>
      </c>
      <c r="H4461" s="349">
        <v>12</v>
      </c>
      <c r="I4461" s="350" t="s">
        <v>12</v>
      </c>
      <c r="J4461" s="351">
        <f t="shared" si="69"/>
        <v>25.5</v>
      </c>
      <c r="K4461" s="351">
        <v>4.25</v>
      </c>
      <c r="L4461" s="3" t="str">
        <f>IFERROR(INDEX(dbOrdini[PREZZO
VINOLUX],MATCH(A4461,dbOrdini[CODICE
ANKER],0)),"")</f>
        <v/>
      </c>
      <c r="M4461" s="347" t="s">
        <v>28210</v>
      </c>
      <c r="N4461" s="15" t="str">
        <f>IFERROR(INDEX(dbOrdini[ORDINE],MATCH(A4461,dbOrdini[CODICE
ANKER]*(dbOrdini[CODICE
SUPPLY]="GEN24"),0)),"")</f>
        <v/>
      </c>
      <c r="O4461" s="352" t="s">
        <v>8</v>
      </c>
      <c r="P4461" s="347" t="s">
        <v>9875</v>
      </c>
    </row>
    <row r="4462" spans="1:16">
      <c r="A4462" s="347" t="s">
        <v>9876</v>
      </c>
      <c r="B4462" s="348">
        <v>0</v>
      </c>
      <c r="C4462" s="347" t="s">
        <v>28152</v>
      </c>
      <c r="D4462" s="347" t="s">
        <v>9877</v>
      </c>
      <c r="E4462" s="347">
        <v>6</v>
      </c>
      <c r="F4462" s="347">
        <v>0.75</v>
      </c>
      <c r="G4462" s="347" t="s">
        <v>11</v>
      </c>
      <c r="H4462" s="349">
        <v>7</v>
      </c>
      <c r="I4462" s="350" t="s">
        <v>12</v>
      </c>
      <c r="J4462" s="351">
        <f t="shared" si="69"/>
        <v>29.400000000000002</v>
      </c>
      <c r="K4462" s="351">
        <v>4.9000000000000004</v>
      </c>
      <c r="L4462" s="3" t="str">
        <f>IFERROR(INDEX(dbOrdini[PREZZO
VINOLUX],MATCH(A4462,dbOrdini[CODICE
ANKER],0)),"")</f>
        <v/>
      </c>
      <c r="M4462" s="347" t="s">
        <v>28244</v>
      </c>
      <c r="N4462" s="15" t="str">
        <f>IFERROR(INDEX(dbOrdini[ORDINE],MATCH(A4462,dbOrdini[CODICE
ANKER]*(dbOrdini[CODICE
SUPPLY]="GEN24"),0)),"")</f>
        <v/>
      </c>
      <c r="O4462" s="352" t="s">
        <v>8</v>
      </c>
      <c r="P4462" s="347" t="s">
        <v>9878</v>
      </c>
    </row>
    <row r="4463" spans="1:16">
      <c r="A4463" s="347" t="s">
        <v>9879</v>
      </c>
      <c r="B4463" s="348">
        <v>10</v>
      </c>
      <c r="C4463" s="347" t="s">
        <v>28152</v>
      </c>
      <c r="D4463" s="347" t="s">
        <v>9880</v>
      </c>
      <c r="E4463" s="347">
        <v>6</v>
      </c>
      <c r="F4463" s="347">
        <v>0.75</v>
      </c>
      <c r="G4463" s="347" t="s">
        <v>11</v>
      </c>
      <c r="H4463" s="349">
        <v>7</v>
      </c>
      <c r="I4463" s="350" t="s">
        <v>12</v>
      </c>
      <c r="J4463" s="351">
        <f t="shared" si="69"/>
        <v>33</v>
      </c>
      <c r="K4463" s="351">
        <v>5.5</v>
      </c>
      <c r="L4463" s="3" t="str">
        <f>IFERROR(INDEX(dbOrdini[PREZZO
VINOLUX],MATCH(A4463,dbOrdini[CODICE
ANKER],0)),"")</f>
        <v/>
      </c>
      <c r="M4463" s="347" t="s">
        <v>28244</v>
      </c>
      <c r="N4463" s="15" t="str">
        <f>IFERROR(INDEX(dbOrdini[ORDINE],MATCH(A4463,dbOrdini[CODICE
ANKER]*(dbOrdini[CODICE
SUPPLY]="GEN24"),0)),"")</f>
        <v/>
      </c>
      <c r="O4463" s="352" t="s">
        <v>8</v>
      </c>
      <c r="P4463" s="347" t="s">
        <v>9881</v>
      </c>
    </row>
    <row r="4464" spans="1:16">
      <c r="A4464" s="347" t="s">
        <v>9882</v>
      </c>
      <c r="B4464" s="348">
        <v>57</v>
      </c>
      <c r="C4464" s="347" t="s">
        <v>28152</v>
      </c>
      <c r="D4464" s="347" t="s">
        <v>9883</v>
      </c>
      <c r="E4464" s="347">
        <v>6</v>
      </c>
      <c r="F4464" s="347">
        <v>0.7</v>
      </c>
      <c r="G4464" s="347" t="s">
        <v>11</v>
      </c>
      <c r="H4464" s="349">
        <v>35</v>
      </c>
      <c r="I4464" s="350" t="s">
        <v>12</v>
      </c>
      <c r="J4464" s="351">
        <f t="shared" si="69"/>
        <v>31.5</v>
      </c>
      <c r="K4464" s="351">
        <v>5.25</v>
      </c>
      <c r="L4464" s="3" t="str">
        <f>IFERROR(INDEX(dbOrdini[PREZZO
VINOLUX],MATCH(A4464,dbOrdini[CODICE
ANKER],0)),"")</f>
        <v/>
      </c>
      <c r="M4464" s="347" t="s">
        <v>10539</v>
      </c>
      <c r="N4464" s="15" t="str">
        <f>IFERROR(INDEX(dbOrdini[ORDINE],MATCH(A4464,dbOrdini[CODICE
ANKER]*(dbOrdini[CODICE
SUPPLY]="GEN24"),0)),"")</f>
        <v/>
      </c>
      <c r="O4464" s="352" t="s">
        <v>8</v>
      </c>
      <c r="P4464" s="347" t="s">
        <v>9884</v>
      </c>
    </row>
    <row r="4465" spans="1:16">
      <c r="A4465" s="347" t="s">
        <v>9885</v>
      </c>
      <c r="B4465" s="348">
        <v>0</v>
      </c>
      <c r="C4465" s="347" t="s">
        <v>28152</v>
      </c>
      <c r="D4465" s="347" t="s">
        <v>9886</v>
      </c>
      <c r="E4465" s="347">
        <v>6</v>
      </c>
      <c r="F4465" s="347">
        <v>0.7</v>
      </c>
      <c r="G4465" s="347" t="s">
        <v>11</v>
      </c>
      <c r="H4465" s="349">
        <v>17</v>
      </c>
      <c r="I4465" s="350" t="s">
        <v>12</v>
      </c>
      <c r="J4465" s="351">
        <f t="shared" si="69"/>
        <v>38.400000000000006</v>
      </c>
      <c r="K4465" s="351">
        <v>6.4</v>
      </c>
      <c r="L4465" s="3" t="str">
        <f>IFERROR(INDEX(dbOrdini[PREZZO
VINOLUX],MATCH(A4465,dbOrdini[CODICE
ANKER],0)),"")</f>
        <v/>
      </c>
      <c r="M4465" s="347" t="s">
        <v>10539</v>
      </c>
      <c r="N4465" s="15" t="str">
        <f>IFERROR(INDEX(dbOrdini[ORDINE],MATCH(A4465,dbOrdini[CODICE
ANKER]*(dbOrdini[CODICE
SUPPLY]="GEN24"),0)),"")</f>
        <v/>
      </c>
      <c r="O4465" s="352" t="s">
        <v>8</v>
      </c>
      <c r="P4465" s="347" t="s">
        <v>9887</v>
      </c>
    </row>
    <row r="4466" spans="1:16">
      <c r="A4466" s="347" t="s">
        <v>9888</v>
      </c>
      <c r="B4466" s="348">
        <v>12</v>
      </c>
      <c r="C4466" s="347" t="s">
        <v>28152</v>
      </c>
      <c r="D4466" s="347" t="s">
        <v>9889</v>
      </c>
      <c r="E4466" s="347">
        <v>6</v>
      </c>
      <c r="F4466" s="347">
        <v>0.7</v>
      </c>
      <c r="G4466" s="347" t="s">
        <v>11</v>
      </c>
      <c r="H4466" s="349">
        <v>17</v>
      </c>
      <c r="I4466" s="350" t="s">
        <v>12</v>
      </c>
      <c r="J4466" s="351">
        <f t="shared" si="69"/>
        <v>45.900000000000006</v>
      </c>
      <c r="K4466" s="351">
        <v>7.65</v>
      </c>
      <c r="L4466" s="3" t="str">
        <f>IFERROR(INDEX(dbOrdini[PREZZO
VINOLUX],MATCH(A4466,dbOrdini[CODICE
ANKER],0)),"")</f>
        <v/>
      </c>
      <c r="M4466" s="347" t="s">
        <v>10532</v>
      </c>
      <c r="N4466" s="15" t="str">
        <f>IFERROR(INDEX(dbOrdini[ORDINE],MATCH(A4466,dbOrdini[CODICE
ANKER]*(dbOrdini[CODICE
SUPPLY]="GEN24"),0)),"")</f>
        <v/>
      </c>
      <c r="O4466" s="352" t="s">
        <v>8</v>
      </c>
      <c r="P4466" s="347" t="s">
        <v>9890</v>
      </c>
    </row>
    <row r="4467" spans="1:16">
      <c r="A4467" s="347" t="s">
        <v>9894</v>
      </c>
      <c r="B4467" s="348">
        <v>0</v>
      </c>
      <c r="C4467" s="347" t="s">
        <v>28152</v>
      </c>
      <c r="D4467" s="347" t="s">
        <v>9892</v>
      </c>
      <c r="E4467" s="347">
        <v>1</v>
      </c>
      <c r="F4467" s="347">
        <v>4.55</v>
      </c>
      <c r="G4467" s="347" t="s">
        <v>11</v>
      </c>
      <c r="H4467" s="349">
        <v>17</v>
      </c>
      <c r="I4467" s="350" t="s">
        <v>12</v>
      </c>
      <c r="J4467" s="351">
        <f t="shared" si="69"/>
        <v>52.95</v>
      </c>
      <c r="K4467" s="351">
        <v>52.95</v>
      </c>
      <c r="L4467" s="3" t="str">
        <f>IFERROR(INDEX(dbOrdini[PREZZO
VINOLUX],MATCH(A4467,dbOrdini[CODICE
ANKER],0)),"")</f>
        <v/>
      </c>
      <c r="M4467" s="347" t="s">
        <v>10539</v>
      </c>
      <c r="N4467" s="15" t="str">
        <f>IFERROR(INDEX(dbOrdini[ORDINE],MATCH(A4467,dbOrdini[CODICE
ANKER]*(dbOrdini[CODICE
SUPPLY]="GEN24"),0)),"")</f>
        <v/>
      </c>
      <c r="O4467" s="352" t="s">
        <v>8</v>
      </c>
      <c r="P4467" s="347" t="s">
        <v>9895</v>
      </c>
    </row>
    <row r="4468" spans="1:16">
      <c r="A4468" s="347" t="s">
        <v>9891</v>
      </c>
      <c r="B4468" s="348">
        <v>462</v>
      </c>
      <c r="C4468" s="347" t="s">
        <v>28152</v>
      </c>
      <c r="D4468" s="347" t="s">
        <v>9892</v>
      </c>
      <c r="E4468" s="347">
        <v>6</v>
      </c>
      <c r="F4468" s="347">
        <v>0.7</v>
      </c>
      <c r="G4468" s="347" t="s">
        <v>11</v>
      </c>
      <c r="H4468" s="349">
        <v>17</v>
      </c>
      <c r="I4468" s="350" t="s">
        <v>12</v>
      </c>
      <c r="J4468" s="351">
        <f t="shared" si="69"/>
        <v>39.900000000000006</v>
      </c>
      <c r="K4468" s="351">
        <v>6.65</v>
      </c>
      <c r="L4468" s="3" t="str">
        <f>IFERROR(INDEX(dbOrdini[PREZZO
VINOLUX],MATCH(A4468,dbOrdini[CODICE
ANKER],0)),"")</f>
        <v/>
      </c>
      <c r="M4468" s="347" t="s">
        <v>10539</v>
      </c>
      <c r="N4468" s="15" t="str">
        <f>IFERROR(INDEX(dbOrdini[ORDINE],MATCH(A4468,dbOrdini[CODICE
ANKER]*(dbOrdini[CODICE
SUPPLY]="GEN24"),0)),"")</f>
        <v/>
      </c>
      <c r="O4468" s="352" t="s">
        <v>8</v>
      </c>
      <c r="P4468" s="347" t="s">
        <v>9893</v>
      </c>
    </row>
    <row r="4469" spans="1:16">
      <c r="A4469" s="347" t="s">
        <v>9896</v>
      </c>
      <c r="B4469" s="348">
        <v>360</v>
      </c>
      <c r="C4469" s="347" t="s">
        <v>28152</v>
      </c>
      <c r="D4469" s="347" t="s">
        <v>9897</v>
      </c>
      <c r="E4469" s="347">
        <v>8</v>
      </c>
      <c r="F4469" s="347">
        <v>0.5</v>
      </c>
      <c r="G4469" s="347" t="s">
        <v>11262</v>
      </c>
      <c r="H4469" s="349">
        <v>4.3</v>
      </c>
      <c r="I4469" s="350" t="s">
        <v>12</v>
      </c>
      <c r="J4469" s="351">
        <f t="shared" si="69"/>
        <v>11.2</v>
      </c>
      <c r="K4469" s="351">
        <v>1.4</v>
      </c>
      <c r="L4469" s="3" t="str">
        <f>IFERROR(INDEX(dbOrdini[PREZZO
VINOLUX],MATCH(A4469,dbOrdini[CODICE
ANKER],0)),"")</f>
        <v/>
      </c>
      <c r="M4469" s="347" t="s">
        <v>28306</v>
      </c>
      <c r="N4469" s="15" t="str">
        <f>IFERROR(INDEX(dbOrdini[ORDINE],MATCH(A4469,dbOrdini[CODICE
ANKER]*(dbOrdini[CODICE
SUPPLY]="GEN24"),0)),"")</f>
        <v/>
      </c>
      <c r="O4469" s="352" t="s">
        <v>8</v>
      </c>
      <c r="P4469" s="347" t="s">
        <v>9898</v>
      </c>
    </row>
    <row r="4470" spans="1:16">
      <c r="A4470" s="347" t="s">
        <v>9902</v>
      </c>
      <c r="B4470" s="348">
        <v>8</v>
      </c>
      <c r="C4470" s="347" t="s">
        <v>28152</v>
      </c>
      <c r="D4470" s="347" t="s">
        <v>9900</v>
      </c>
      <c r="E4470" s="347">
        <v>8</v>
      </c>
      <c r="F4470" s="347">
        <v>0.5</v>
      </c>
      <c r="G4470" s="347" t="s">
        <v>11</v>
      </c>
      <c r="H4470" s="349">
        <v>4.7</v>
      </c>
      <c r="I4470" s="350" t="s">
        <v>12</v>
      </c>
      <c r="J4470" s="351">
        <f t="shared" si="69"/>
        <v>12</v>
      </c>
      <c r="K4470" s="351">
        <v>1.5</v>
      </c>
      <c r="L4470" s="3" t="str">
        <f>IFERROR(INDEX(dbOrdini[PREZZO
VINOLUX],MATCH(A4470,dbOrdini[CODICE
ANKER],0)),"")</f>
        <v/>
      </c>
      <c r="M4470" s="347" t="s">
        <v>28306</v>
      </c>
      <c r="N4470" s="15" t="str">
        <f>IFERROR(INDEX(dbOrdini[ORDINE],MATCH(A4470,dbOrdini[CODICE
ANKER]*(dbOrdini[CODICE
SUPPLY]="GEN24"),0)),"")</f>
        <v/>
      </c>
      <c r="O4470" s="352" t="s">
        <v>8</v>
      </c>
      <c r="P4470" s="347" t="s">
        <v>9903</v>
      </c>
    </row>
    <row r="4471" spans="1:16">
      <c r="A4471" s="347" t="s">
        <v>9899</v>
      </c>
      <c r="B4471" s="348">
        <v>0</v>
      </c>
      <c r="C4471" s="347" t="s">
        <v>28152</v>
      </c>
      <c r="D4471" s="347" t="s">
        <v>9900</v>
      </c>
      <c r="E4471" s="347">
        <v>24</v>
      </c>
      <c r="F4471" s="347">
        <v>0.33</v>
      </c>
      <c r="G4471" s="347" t="s">
        <v>11</v>
      </c>
      <c r="H4471" s="349">
        <v>4.7</v>
      </c>
      <c r="I4471" s="350" t="s">
        <v>12</v>
      </c>
      <c r="J4471" s="351">
        <f t="shared" si="69"/>
        <v>22.799999999999997</v>
      </c>
      <c r="K4471" s="351">
        <v>0.95</v>
      </c>
      <c r="L4471" s="3" t="str">
        <f>IFERROR(INDEX(dbOrdini[PREZZO
VINOLUX],MATCH(A4471,dbOrdini[CODICE
ANKER],0)),"")</f>
        <v/>
      </c>
      <c r="M4471" s="347" t="s">
        <v>28306</v>
      </c>
      <c r="N4471" s="15" t="str">
        <f>IFERROR(INDEX(dbOrdini[ORDINE],MATCH(A4471,dbOrdini[CODICE
ANKER]*(dbOrdini[CODICE
SUPPLY]="GEN24"),0)),"")</f>
        <v/>
      </c>
      <c r="O4471" s="352" t="s">
        <v>8</v>
      </c>
      <c r="P4471" s="347" t="s">
        <v>9901</v>
      </c>
    </row>
    <row r="4472" spans="1:16">
      <c r="A4472" s="347" t="s">
        <v>9904</v>
      </c>
      <c r="B4472" s="348">
        <v>15</v>
      </c>
      <c r="C4472" s="347" t="s">
        <v>28152</v>
      </c>
      <c r="D4472" s="347" t="s">
        <v>9905</v>
      </c>
      <c r="E4472" s="347">
        <v>6</v>
      </c>
      <c r="F4472" s="347">
        <v>0.75</v>
      </c>
      <c r="G4472" s="347" t="s">
        <v>11</v>
      </c>
      <c r="H4472" s="349">
        <v>13</v>
      </c>
      <c r="I4472" s="350" t="s">
        <v>12</v>
      </c>
      <c r="J4472" s="351">
        <f t="shared" si="69"/>
        <v>45.599999999999994</v>
      </c>
      <c r="K4472" s="351">
        <v>7.6</v>
      </c>
      <c r="L4472" s="3" t="str">
        <f>IFERROR(INDEX(dbOrdini[PREZZO
VINOLUX],MATCH(A4472,dbOrdini[CODICE
ANKER],0)),"")</f>
        <v/>
      </c>
      <c r="M4472" s="347" t="s">
        <v>28188</v>
      </c>
      <c r="N4472" s="15" t="str">
        <f>IFERROR(INDEX(dbOrdini[ORDINE],MATCH(A4472,dbOrdini[CODICE
ANKER]*(dbOrdini[CODICE
SUPPLY]="GEN24"),0)),"")</f>
        <v/>
      </c>
      <c r="O4472" s="352" t="s">
        <v>8</v>
      </c>
      <c r="P4472" s="347" t="s">
        <v>9906</v>
      </c>
    </row>
    <row r="4473" spans="1:16">
      <c r="A4473" s="347" t="s">
        <v>9907</v>
      </c>
      <c r="B4473" s="348">
        <v>48</v>
      </c>
      <c r="C4473" s="347" t="s">
        <v>28152</v>
      </c>
      <c r="D4473" s="347" t="s">
        <v>9908</v>
      </c>
      <c r="E4473" s="347">
        <v>6</v>
      </c>
      <c r="F4473" s="347">
        <v>0.75</v>
      </c>
      <c r="G4473" s="347" t="s">
        <v>11</v>
      </c>
      <c r="H4473" s="349">
        <v>13</v>
      </c>
      <c r="I4473" s="350" t="s">
        <v>12</v>
      </c>
      <c r="J4473" s="351">
        <f t="shared" si="69"/>
        <v>26.700000000000003</v>
      </c>
      <c r="K4473" s="351">
        <v>4.45</v>
      </c>
      <c r="L4473" s="3" t="str">
        <f>IFERROR(INDEX(dbOrdini[PREZZO
VINOLUX],MATCH(A4473,dbOrdini[CODICE
ANKER],0)),"")</f>
        <v/>
      </c>
      <c r="M4473" s="347" t="s">
        <v>28210</v>
      </c>
      <c r="N4473" s="15" t="str">
        <f>IFERROR(INDEX(dbOrdini[ORDINE],MATCH(A4473,dbOrdini[CODICE
ANKER]*(dbOrdini[CODICE
SUPPLY]="GEN24"),0)),"")</f>
        <v/>
      </c>
      <c r="O4473" s="352" t="s">
        <v>8</v>
      </c>
      <c r="P4473" s="347" t="s">
        <v>9909</v>
      </c>
    </row>
    <row r="4474" spans="1:16">
      <c r="A4474" s="347" t="s">
        <v>9910</v>
      </c>
      <c r="B4474" s="348">
        <v>36</v>
      </c>
      <c r="C4474" s="347" t="s">
        <v>28152</v>
      </c>
      <c r="D4474" s="347" t="s">
        <v>9911</v>
      </c>
      <c r="E4474" s="347">
        <v>6</v>
      </c>
      <c r="F4474" s="347">
        <v>0.75</v>
      </c>
      <c r="G4474" s="347" t="s">
        <v>11</v>
      </c>
      <c r="H4474" s="349">
        <v>12.5</v>
      </c>
      <c r="I4474" s="350" t="s">
        <v>12</v>
      </c>
      <c r="J4474" s="351">
        <f t="shared" si="69"/>
        <v>26.700000000000003</v>
      </c>
      <c r="K4474" s="351">
        <v>4.45</v>
      </c>
      <c r="L4474" s="3" t="str">
        <f>IFERROR(INDEX(dbOrdini[PREZZO
VINOLUX],MATCH(A4474,dbOrdini[CODICE
ANKER],0)),"")</f>
        <v/>
      </c>
      <c r="M4474" s="347" t="s">
        <v>28188</v>
      </c>
      <c r="N4474" s="15" t="str">
        <f>IFERROR(INDEX(dbOrdini[ORDINE],MATCH(A4474,dbOrdini[CODICE
ANKER]*(dbOrdini[CODICE
SUPPLY]="GEN24"),0)),"")</f>
        <v/>
      </c>
      <c r="O4474" s="352" t="s">
        <v>8</v>
      </c>
      <c r="P4474" s="347" t="s">
        <v>9912</v>
      </c>
    </row>
    <row r="4475" spans="1:16">
      <c r="A4475" s="347" t="s">
        <v>9913</v>
      </c>
      <c r="B4475" s="348">
        <v>0</v>
      </c>
      <c r="C4475" s="347" t="s">
        <v>28152</v>
      </c>
      <c r="D4475" s="347" t="s">
        <v>9914</v>
      </c>
      <c r="E4475" s="347">
        <v>3</v>
      </c>
      <c r="F4475" s="347">
        <v>1.5</v>
      </c>
      <c r="G4475" s="347" t="s">
        <v>11262</v>
      </c>
      <c r="H4475" s="349">
        <v>12.5</v>
      </c>
      <c r="I4475" s="350" t="s">
        <v>12</v>
      </c>
      <c r="J4475" s="351">
        <f t="shared" si="69"/>
        <v>34.5</v>
      </c>
      <c r="K4475" s="351">
        <v>11.5</v>
      </c>
      <c r="L4475" s="3" t="str">
        <f>IFERROR(INDEX(dbOrdini[PREZZO
VINOLUX],MATCH(A4475,dbOrdini[CODICE
ANKER],0)),"")</f>
        <v/>
      </c>
      <c r="M4475" s="347" t="s">
        <v>28188</v>
      </c>
      <c r="N4475" s="15" t="str">
        <f>IFERROR(INDEX(dbOrdini[ORDINE],MATCH(A4475,dbOrdini[CODICE
ANKER]*(dbOrdini[CODICE
SUPPLY]="GEN24"),0)),"")</f>
        <v/>
      </c>
      <c r="O4475" s="352" t="s">
        <v>8</v>
      </c>
      <c r="P4475" s="347" t="s">
        <v>9915</v>
      </c>
    </row>
    <row r="4476" spans="1:16">
      <c r="A4476" s="347" t="s">
        <v>9916</v>
      </c>
      <c r="B4476" s="348">
        <v>18</v>
      </c>
      <c r="C4476" s="347" t="s">
        <v>28152</v>
      </c>
      <c r="D4476" s="347" t="s">
        <v>9917</v>
      </c>
      <c r="E4476" s="347">
        <v>6</v>
      </c>
      <c r="F4476" s="347">
        <v>0.75</v>
      </c>
      <c r="G4476" s="347" t="s">
        <v>11</v>
      </c>
      <c r="H4476" s="349">
        <v>13</v>
      </c>
      <c r="I4476" s="350" t="s">
        <v>12</v>
      </c>
      <c r="J4476" s="351">
        <f t="shared" si="69"/>
        <v>50.099999999999994</v>
      </c>
      <c r="K4476" s="351">
        <v>8.35</v>
      </c>
      <c r="L4476" s="3" t="str">
        <f>IFERROR(INDEX(dbOrdini[PREZZO
VINOLUX],MATCH(A4476,dbOrdini[CODICE
ANKER],0)),"")</f>
        <v/>
      </c>
      <c r="M4476" s="347" t="s">
        <v>28188</v>
      </c>
      <c r="N4476" s="15" t="str">
        <f>IFERROR(INDEX(dbOrdini[ORDINE],MATCH(A4476,dbOrdini[CODICE
ANKER]*(dbOrdini[CODICE
SUPPLY]="GEN24"),0)),"")</f>
        <v/>
      </c>
      <c r="O4476" s="352" t="s">
        <v>8</v>
      </c>
      <c r="P4476" s="347" t="s">
        <v>9918</v>
      </c>
    </row>
    <row r="4477" spans="1:16">
      <c r="A4477" s="347" t="s">
        <v>9919</v>
      </c>
      <c r="B4477" s="348">
        <v>95</v>
      </c>
      <c r="C4477" s="347" t="s">
        <v>28152</v>
      </c>
      <c r="D4477" s="347" t="s">
        <v>9920</v>
      </c>
      <c r="E4477" s="347">
        <v>6</v>
      </c>
      <c r="F4477" s="347">
        <v>0.75</v>
      </c>
      <c r="G4477" s="347" t="s">
        <v>11</v>
      </c>
      <c r="H4477" s="349">
        <v>13</v>
      </c>
      <c r="I4477" s="350" t="s">
        <v>12</v>
      </c>
      <c r="J4477" s="351">
        <f t="shared" si="69"/>
        <v>32.400000000000006</v>
      </c>
      <c r="K4477" s="351">
        <v>5.4</v>
      </c>
      <c r="L4477" s="3" t="str">
        <f>IFERROR(INDEX(dbOrdini[PREZZO
VINOLUX],MATCH(A4477,dbOrdini[CODICE
ANKER],0)),"")</f>
        <v/>
      </c>
      <c r="M4477" s="347" t="s">
        <v>28188</v>
      </c>
      <c r="N4477" s="15" t="str">
        <f>IFERROR(INDEX(dbOrdini[ORDINE],MATCH(A4477,dbOrdini[CODICE
ANKER]*(dbOrdini[CODICE
SUPPLY]="GEN24"),0)),"")</f>
        <v/>
      </c>
      <c r="O4477" s="352" t="s">
        <v>8</v>
      </c>
      <c r="P4477" s="347" t="s">
        <v>9921</v>
      </c>
    </row>
    <row r="4478" spans="1:16">
      <c r="A4478" s="347" t="s">
        <v>9922</v>
      </c>
      <c r="B4478" s="348">
        <v>12</v>
      </c>
      <c r="C4478" s="347" t="s">
        <v>28152</v>
      </c>
      <c r="D4478" s="347" t="s">
        <v>9923</v>
      </c>
      <c r="E4478" s="347">
        <v>6</v>
      </c>
      <c r="F4478" s="347">
        <v>0.75</v>
      </c>
      <c r="G4478" s="347" t="s">
        <v>11</v>
      </c>
      <c r="H4478" s="349">
        <v>13</v>
      </c>
      <c r="I4478" s="350" t="s">
        <v>12</v>
      </c>
      <c r="J4478" s="351">
        <f t="shared" si="69"/>
        <v>62.099999999999994</v>
      </c>
      <c r="K4478" s="351">
        <v>10.35</v>
      </c>
      <c r="L4478" s="3" t="str">
        <f>IFERROR(INDEX(dbOrdini[PREZZO
VINOLUX],MATCH(A4478,dbOrdini[CODICE
ANKER],0)),"")</f>
        <v/>
      </c>
      <c r="M4478" s="347" t="s">
        <v>28188</v>
      </c>
      <c r="N4478" s="15" t="str">
        <f>IFERROR(INDEX(dbOrdini[ORDINE],MATCH(A4478,dbOrdini[CODICE
ANKER]*(dbOrdini[CODICE
SUPPLY]="GEN24"),0)),"")</f>
        <v/>
      </c>
      <c r="O4478" s="352" t="s">
        <v>8</v>
      </c>
      <c r="P4478" s="347" t="s">
        <v>9924</v>
      </c>
    </row>
    <row r="4479" spans="1:16">
      <c r="A4479" s="347" t="s">
        <v>12087</v>
      </c>
      <c r="B4479" s="348">
        <v>11</v>
      </c>
      <c r="C4479" s="347" t="s">
        <v>28152</v>
      </c>
      <c r="D4479" s="347" t="s">
        <v>9926</v>
      </c>
      <c r="E4479" s="347">
        <v>3</v>
      </c>
      <c r="F4479" s="347">
        <v>1.5</v>
      </c>
      <c r="G4479" s="347" t="s">
        <v>11</v>
      </c>
      <c r="H4479" s="349">
        <v>13</v>
      </c>
      <c r="I4479" s="350" t="s">
        <v>12</v>
      </c>
      <c r="J4479" s="351">
        <f t="shared" si="69"/>
        <v>87</v>
      </c>
      <c r="K4479" s="351">
        <v>29</v>
      </c>
      <c r="L4479" s="3" t="str">
        <f>IFERROR(INDEX(dbOrdini[PREZZO
VINOLUX],MATCH(A4479,dbOrdini[CODICE
ANKER],0)),"")</f>
        <v/>
      </c>
      <c r="M4479" s="347" t="s">
        <v>28188</v>
      </c>
      <c r="N4479" s="15" t="str">
        <f>IFERROR(INDEX(dbOrdini[ORDINE],MATCH(A4479,dbOrdini[CODICE
ANKER]*(dbOrdini[CODICE
SUPPLY]="GEN24"),0)),"")</f>
        <v/>
      </c>
      <c r="O4479" s="352" t="s">
        <v>8</v>
      </c>
      <c r="P4479" s="347" t="s">
        <v>12088</v>
      </c>
    </row>
    <row r="4480" spans="1:16">
      <c r="A4480" s="347" t="s">
        <v>9925</v>
      </c>
      <c r="B4480" s="348">
        <v>20</v>
      </c>
      <c r="C4480" s="347" t="s">
        <v>28152</v>
      </c>
      <c r="D4480" s="347" t="s">
        <v>9926</v>
      </c>
      <c r="E4480" s="347">
        <v>6</v>
      </c>
      <c r="F4480" s="347">
        <v>0.75</v>
      </c>
      <c r="G4480" s="347" t="s">
        <v>11</v>
      </c>
      <c r="H4480" s="349">
        <v>13</v>
      </c>
      <c r="I4480" s="350" t="s">
        <v>12</v>
      </c>
      <c r="J4480" s="351">
        <f t="shared" si="69"/>
        <v>73.5</v>
      </c>
      <c r="K4480" s="351">
        <v>12.25</v>
      </c>
      <c r="L4480" s="3" t="str">
        <f>IFERROR(INDEX(dbOrdini[PREZZO
VINOLUX],MATCH(A4480,dbOrdini[CODICE
ANKER],0)),"")</f>
        <v/>
      </c>
      <c r="M4480" s="347" t="s">
        <v>28188</v>
      </c>
      <c r="N4480" s="15" t="str">
        <f>IFERROR(INDEX(dbOrdini[ORDINE],MATCH(A4480,dbOrdini[CODICE
ANKER]*(dbOrdini[CODICE
SUPPLY]="GEN24"),0)),"")</f>
        <v/>
      </c>
      <c r="O4480" s="352" t="s">
        <v>8</v>
      </c>
      <c r="P4480" s="347" t="s">
        <v>9927</v>
      </c>
    </row>
    <row r="4481" spans="1:16">
      <c r="A4481" s="347" t="s">
        <v>9928</v>
      </c>
      <c r="B4481" s="348">
        <v>0</v>
      </c>
      <c r="C4481" s="347" t="s">
        <v>28152</v>
      </c>
      <c r="D4481" s="347" t="s">
        <v>9929</v>
      </c>
      <c r="E4481" s="347">
        <v>12</v>
      </c>
      <c r="F4481" s="347">
        <v>0.7</v>
      </c>
      <c r="G4481" s="347" t="s">
        <v>11262</v>
      </c>
      <c r="H4481" s="349">
        <v>40</v>
      </c>
      <c r="I4481" s="350" t="s">
        <v>12</v>
      </c>
      <c r="J4481" s="351">
        <f t="shared" si="69"/>
        <v>217.79999999999998</v>
      </c>
      <c r="K4481" s="351">
        <v>18.149999999999999</v>
      </c>
      <c r="L4481" s="3" t="str">
        <f>IFERROR(INDEX(dbOrdini[PREZZO
VINOLUX],MATCH(A4481,dbOrdini[CODICE
ANKER],0)),"")</f>
        <v/>
      </c>
      <c r="M4481" s="347" t="s">
        <v>10539</v>
      </c>
      <c r="N4481" s="15" t="str">
        <f>IFERROR(INDEX(dbOrdini[ORDINE],MATCH(A4481,dbOrdini[CODICE
ANKER]*(dbOrdini[CODICE
SUPPLY]="GEN24"),0)),"")</f>
        <v/>
      </c>
      <c r="O4481" s="352" t="s">
        <v>8</v>
      </c>
      <c r="P4481" s="347" t="s">
        <v>9930</v>
      </c>
    </row>
    <row r="4482" spans="1:16">
      <c r="A4482" s="347" t="s">
        <v>9933</v>
      </c>
      <c r="B4482" s="348">
        <v>4066</v>
      </c>
      <c r="C4482" s="347" t="s">
        <v>28152</v>
      </c>
      <c r="D4482" s="347" t="s">
        <v>9931</v>
      </c>
      <c r="E4482" s="347">
        <v>6</v>
      </c>
      <c r="F4482" s="347">
        <v>0.7</v>
      </c>
      <c r="G4482" s="347" t="s">
        <v>11</v>
      </c>
      <c r="H4482" s="349">
        <v>40</v>
      </c>
      <c r="I4482" s="350" t="s">
        <v>12</v>
      </c>
      <c r="J4482" s="351">
        <f t="shared" si="69"/>
        <v>44.099999999999994</v>
      </c>
      <c r="K4482" s="351">
        <v>7.35</v>
      </c>
      <c r="L4482" s="3" t="str">
        <f>IFERROR(INDEX(dbOrdini[PREZZO
VINOLUX],MATCH(A4482,dbOrdini[CODICE
ANKER],0)),"")</f>
        <v/>
      </c>
      <c r="M4482" s="347" t="s">
        <v>10541</v>
      </c>
      <c r="N4482" s="15" t="str">
        <f>IFERROR(INDEX(dbOrdini[ORDINE],MATCH(A4482,dbOrdini[CODICE
ANKER]*(dbOrdini[CODICE
SUPPLY]="GEN24"),0)),"")</f>
        <v/>
      </c>
      <c r="O4482" s="352" t="s">
        <v>8</v>
      </c>
      <c r="P4482" s="347" t="s">
        <v>9932</v>
      </c>
    </row>
    <row r="4483" spans="1:16">
      <c r="A4483" s="347" t="s">
        <v>9934</v>
      </c>
      <c r="B4483" s="348">
        <v>787</v>
      </c>
      <c r="C4483" s="347" t="s">
        <v>28152</v>
      </c>
      <c r="D4483" s="347" t="s">
        <v>9931</v>
      </c>
      <c r="E4483" s="347">
        <v>6</v>
      </c>
      <c r="F4483" s="347">
        <v>1</v>
      </c>
      <c r="G4483" s="347" t="s">
        <v>11</v>
      </c>
      <c r="H4483" s="349">
        <v>40</v>
      </c>
      <c r="I4483" s="350" t="s">
        <v>12</v>
      </c>
      <c r="J4483" s="351">
        <f t="shared" si="69"/>
        <v>59.099999999999994</v>
      </c>
      <c r="K4483" s="351">
        <v>9.85</v>
      </c>
      <c r="L4483" s="3" t="str">
        <f>IFERROR(INDEX(dbOrdini[PREZZO
VINOLUX],MATCH(A4483,dbOrdini[CODICE
ANKER],0)),"")</f>
        <v/>
      </c>
      <c r="M4483" s="347" t="s">
        <v>10541</v>
      </c>
      <c r="N4483" s="15" t="str">
        <f>IFERROR(INDEX(dbOrdini[ORDINE],MATCH(A4483,dbOrdini[CODICE
ANKER]*(dbOrdini[CODICE
SUPPLY]="GEN24"),0)),"")</f>
        <v/>
      </c>
      <c r="O4483" s="352" t="s">
        <v>8</v>
      </c>
      <c r="P4483" s="347" t="s">
        <v>9935</v>
      </c>
    </row>
    <row r="4484" spans="1:16">
      <c r="A4484" s="347" t="s">
        <v>9936</v>
      </c>
      <c r="B4484" s="348">
        <v>0</v>
      </c>
      <c r="C4484" s="347" t="s">
        <v>28152</v>
      </c>
      <c r="D4484" s="347" t="s">
        <v>9937</v>
      </c>
      <c r="E4484" s="347">
        <v>6</v>
      </c>
      <c r="F4484" s="347">
        <v>0.7</v>
      </c>
      <c r="G4484" s="347" t="s">
        <v>11262</v>
      </c>
      <c r="H4484" s="349">
        <v>40</v>
      </c>
      <c r="I4484" s="350" t="s">
        <v>12</v>
      </c>
      <c r="J4484" s="351">
        <f t="shared" si="69"/>
        <v>117</v>
      </c>
      <c r="K4484" s="351">
        <v>19.5</v>
      </c>
      <c r="L4484" s="3" t="str">
        <f>IFERROR(INDEX(dbOrdini[PREZZO
VINOLUX],MATCH(A4484,dbOrdini[CODICE
ANKER],0)),"")</f>
        <v/>
      </c>
      <c r="M4484" s="347" t="s">
        <v>10541</v>
      </c>
      <c r="N4484" s="15" t="str">
        <f>IFERROR(INDEX(dbOrdini[ORDINE],MATCH(A4484,dbOrdini[CODICE
ANKER]*(dbOrdini[CODICE
SUPPLY]="GEN24"),0)),"")</f>
        <v/>
      </c>
      <c r="O4484" s="352" t="s">
        <v>8</v>
      </c>
      <c r="P4484" s="347" t="s">
        <v>9938</v>
      </c>
    </row>
    <row r="4485" spans="1:16">
      <c r="A4485" s="347" t="s">
        <v>9939</v>
      </c>
      <c r="B4485" s="348">
        <v>0</v>
      </c>
      <c r="C4485" s="347" t="s">
        <v>28152</v>
      </c>
      <c r="D4485" s="347" t="s">
        <v>9940</v>
      </c>
      <c r="E4485" s="347">
        <v>6</v>
      </c>
      <c r="F4485" s="347">
        <v>0.7</v>
      </c>
      <c r="G4485" s="347" t="s">
        <v>11</v>
      </c>
      <c r="H4485" s="349">
        <v>41.3</v>
      </c>
      <c r="I4485" s="350" t="s">
        <v>12</v>
      </c>
      <c r="J4485" s="351">
        <f t="shared" si="69"/>
        <v>135</v>
      </c>
      <c r="K4485" s="351">
        <v>22.5</v>
      </c>
      <c r="L4485" s="3" t="str">
        <f>IFERROR(INDEX(dbOrdini[PREZZO
VINOLUX],MATCH(A4485,dbOrdini[CODICE
ANKER],0)),"")</f>
        <v/>
      </c>
      <c r="M4485" s="347" t="s">
        <v>10560</v>
      </c>
      <c r="N4485" s="15" t="str">
        <f>IFERROR(INDEX(dbOrdini[ORDINE],MATCH(A4485,dbOrdini[CODICE
ANKER]*(dbOrdini[CODICE
SUPPLY]="GEN24"),0)),"")</f>
        <v/>
      </c>
      <c r="O4485" s="352" t="s">
        <v>8</v>
      </c>
      <c r="P4485" s="347" t="s">
        <v>9941</v>
      </c>
    </row>
    <row r="4486" spans="1:16">
      <c r="A4486" s="347" t="s">
        <v>9945</v>
      </c>
      <c r="B4486" s="348">
        <v>0</v>
      </c>
      <c r="C4486" s="347" t="s">
        <v>28152</v>
      </c>
      <c r="D4486" s="347" t="s">
        <v>9943</v>
      </c>
      <c r="E4486" s="347">
        <v>6</v>
      </c>
      <c r="F4486" s="347">
        <v>0.7</v>
      </c>
      <c r="G4486" s="347" t="s">
        <v>11</v>
      </c>
      <c r="H4486" s="349">
        <v>43</v>
      </c>
      <c r="I4486" s="350" t="s">
        <v>12</v>
      </c>
      <c r="J4486" s="351">
        <f t="shared" si="69"/>
        <v>66.900000000000006</v>
      </c>
      <c r="K4486" s="351">
        <v>11.15</v>
      </c>
      <c r="L4486" s="3" t="str">
        <f>IFERROR(INDEX(dbOrdini[PREZZO
VINOLUX],MATCH(A4486,dbOrdini[CODICE
ANKER],0)),"")</f>
        <v/>
      </c>
      <c r="M4486" s="347" t="s">
        <v>10541</v>
      </c>
      <c r="N4486" s="15" t="str">
        <f>IFERROR(INDEX(dbOrdini[ORDINE],MATCH(A4486,dbOrdini[CODICE
ANKER]*(dbOrdini[CODICE
SUPPLY]="GEN24"),0)),"")</f>
        <v/>
      </c>
      <c r="O4486" s="352" t="s">
        <v>8</v>
      </c>
      <c r="P4486" s="347" t="s">
        <v>9944</v>
      </c>
    </row>
    <row r="4487" spans="1:16">
      <c r="A4487" s="347" t="s">
        <v>9942</v>
      </c>
      <c r="B4487" s="348">
        <v>467</v>
      </c>
      <c r="C4487" s="347" t="s">
        <v>28152</v>
      </c>
      <c r="D4487" s="347" t="s">
        <v>9943</v>
      </c>
      <c r="E4487" s="347">
        <v>6</v>
      </c>
      <c r="F4487" s="347">
        <v>0.7</v>
      </c>
      <c r="G4487" s="347" t="s">
        <v>11</v>
      </c>
      <c r="H4487" s="349">
        <v>43</v>
      </c>
      <c r="I4487" s="350" t="s">
        <v>12</v>
      </c>
      <c r="J4487" s="351">
        <f t="shared" si="69"/>
        <v>66.900000000000006</v>
      </c>
      <c r="K4487" s="351">
        <v>11.15</v>
      </c>
      <c r="L4487" s="3" t="str">
        <f>IFERROR(INDEX(dbOrdini[PREZZO
VINOLUX],MATCH(A4487,dbOrdini[CODICE
ANKER],0)),"")</f>
        <v/>
      </c>
      <c r="M4487" s="347" t="s">
        <v>10541</v>
      </c>
      <c r="N4487" s="15" t="str">
        <f>IFERROR(INDEX(dbOrdini[ORDINE],MATCH(A4487,dbOrdini[CODICE
ANKER]*(dbOrdini[CODICE
SUPPLY]="GEN24"),0)),"")</f>
        <v/>
      </c>
      <c r="O4487" s="352" t="s">
        <v>8</v>
      </c>
      <c r="P4487" s="347" t="s">
        <v>9944</v>
      </c>
    </row>
    <row r="4488" spans="1:16">
      <c r="A4488" s="347" t="s">
        <v>9946</v>
      </c>
      <c r="B4488" s="348">
        <v>80</v>
      </c>
      <c r="C4488" s="347" t="s">
        <v>28152</v>
      </c>
      <c r="D4488" s="347" t="s">
        <v>9947</v>
      </c>
      <c r="E4488" s="347">
        <v>6</v>
      </c>
      <c r="F4488" s="347">
        <v>0.7</v>
      </c>
      <c r="G4488" s="347" t="s">
        <v>11</v>
      </c>
      <c r="H4488" s="349">
        <v>43</v>
      </c>
      <c r="I4488" s="350" t="s">
        <v>12</v>
      </c>
      <c r="J4488" s="351">
        <f t="shared" si="69"/>
        <v>186.60000000000002</v>
      </c>
      <c r="K4488" s="351">
        <v>31.1</v>
      </c>
      <c r="L4488" s="3" t="str">
        <f>IFERROR(INDEX(dbOrdini[PREZZO
VINOLUX],MATCH(A4488,dbOrdini[CODICE
ANKER],0)),"")</f>
        <v/>
      </c>
      <c r="M4488" s="347" t="s">
        <v>10536</v>
      </c>
      <c r="N4488" s="15" t="str">
        <f>IFERROR(INDEX(dbOrdini[ORDINE],MATCH(A4488,dbOrdini[CODICE
ANKER]*(dbOrdini[CODICE
SUPPLY]="GEN24"),0)),"")</f>
        <v/>
      </c>
      <c r="O4488" s="352" t="s">
        <v>8</v>
      </c>
      <c r="P4488" s="347" t="s">
        <v>9948</v>
      </c>
    </row>
    <row r="4489" spans="1:16">
      <c r="A4489" s="347" t="s">
        <v>9952</v>
      </c>
      <c r="B4489" s="348">
        <v>78</v>
      </c>
      <c r="C4489" s="347" t="s">
        <v>28152</v>
      </c>
      <c r="D4489" s="347" t="s">
        <v>11261</v>
      </c>
      <c r="E4489" s="347">
        <v>6</v>
      </c>
      <c r="F4489" s="347">
        <v>0.7</v>
      </c>
      <c r="G4489" s="347" t="s">
        <v>11</v>
      </c>
      <c r="H4489" s="349">
        <v>43</v>
      </c>
      <c r="I4489" s="350" t="s">
        <v>12</v>
      </c>
      <c r="J4489" s="351">
        <f t="shared" si="69"/>
        <v>115.5</v>
      </c>
      <c r="K4489" s="351">
        <v>19.25</v>
      </c>
      <c r="L4489" s="3" t="str">
        <f>IFERROR(INDEX(dbOrdini[PREZZO
VINOLUX],MATCH(A4489,dbOrdini[CODICE
ANKER],0)),"")</f>
        <v/>
      </c>
      <c r="M4489" s="347" t="s">
        <v>10536</v>
      </c>
      <c r="N4489" s="15" t="str">
        <f>IFERROR(INDEX(dbOrdini[ORDINE],MATCH(A4489,dbOrdini[CODICE
ANKER]*(dbOrdini[CODICE
SUPPLY]="GEN24"),0)),"")</f>
        <v/>
      </c>
      <c r="O4489" s="352" t="s">
        <v>8</v>
      </c>
      <c r="P4489" s="347" t="s">
        <v>9953</v>
      </c>
    </row>
    <row r="4490" spans="1:16">
      <c r="A4490" s="347" t="s">
        <v>9949</v>
      </c>
      <c r="B4490" s="348">
        <v>42</v>
      </c>
      <c r="C4490" s="347" t="s">
        <v>28152</v>
      </c>
      <c r="D4490" s="347" t="s">
        <v>9950</v>
      </c>
      <c r="E4490" s="347">
        <v>6</v>
      </c>
      <c r="F4490" s="347">
        <v>0.7</v>
      </c>
      <c r="G4490" s="347" t="s">
        <v>11</v>
      </c>
      <c r="H4490" s="349">
        <v>43</v>
      </c>
      <c r="I4490" s="350" t="s">
        <v>12</v>
      </c>
      <c r="J4490" s="351">
        <f t="shared" si="69"/>
        <v>114.60000000000001</v>
      </c>
      <c r="K4490" s="351">
        <v>19.100000000000001</v>
      </c>
      <c r="L4490" s="3" t="str">
        <f>IFERROR(INDEX(dbOrdini[PREZZO
VINOLUX],MATCH(A4490,dbOrdini[CODICE
ANKER],0)),"")</f>
        <v/>
      </c>
      <c r="M4490" s="347" t="s">
        <v>10536</v>
      </c>
      <c r="N4490" s="15" t="str">
        <f>IFERROR(INDEX(dbOrdini[ORDINE],MATCH(A4490,dbOrdini[CODICE
ANKER]*(dbOrdini[CODICE
SUPPLY]="GEN24"),0)),"")</f>
        <v/>
      </c>
      <c r="O4490" s="352" t="s">
        <v>8</v>
      </c>
      <c r="P4490" s="347" t="s">
        <v>9951</v>
      </c>
    </row>
    <row r="4491" spans="1:16">
      <c r="A4491" s="347" t="s">
        <v>9954</v>
      </c>
      <c r="B4491" s="348">
        <v>209</v>
      </c>
      <c r="C4491" s="347" t="s">
        <v>28152</v>
      </c>
      <c r="D4491" s="347" t="s">
        <v>9955</v>
      </c>
      <c r="E4491" s="347">
        <v>6</v>
      </c>
      <c r="F4491" s="347">
        <v>0.7</v>
      </c>
      <c r="G4491" s="347" t="s">
        <v>11</v>
      </c>
      <c r="H4491" s="349">
        <v>43</v>
      </c>
      <c r="I4491" s="350" t="s">
        <v>12</v>
      </c>
      <c r="J4491" s="351">
        <f t="shared" si="69"/>
        <v>107.69999999999999</v>
      </c>
      <c r="K4491" s="351">
        <v>17.95</v>
      </c>
      <c r="L4491" s="3" t="str">
        <f>IFERROR(INDEX(dbOrdini[PREZZO
VINOLUX],MATCH(A4491,dbOrdini[CODICE
ANKER],0)),"")</f>
        <v/>
      </c>
      <c r="M4491" s="347" t="s">
        <v>10536</v>
      </c>
      <c r="N4491" s="15" t="str">
        <f>IFERROR(INDEX(dbOrdini[ORDINE],MATCH(A4491,dbOrdini[CODICE
ANKER]*(dbOrdini[CODICE
SUPPLY]="GEN24"),0)),"")</f>
        <v/>
      </c>
      <c r="O4491" s="352" t="s">
        <v>8</v>
      </c>
      <c r="P4491" s="347" t="s">
        <v>9956</v>
      </c>
    </row>
    <row r="4492" spans="1:16">
      <c r="A4492" s="347" t="s">
        <v>9957</v>
      </c>
      <c r="B4492" s="348">
        <v>294</v>
      </c>
      <c r="C4492" s="347" t="s">
        <v>28152</v>
      </c>
      <c r="D4492" s="347" t="s">
        <v>9958</v>
      </c>
      <c r="E4492" s="347">
        <v>6</v>
      </c>
      <c r="F4492" s="347">
        <v>0.7</v>
      </c>
      <c r="G4492" s="347" t="s">
        <v>11</v>
      </c>
      <c r="H4492" s="349">
        <v>43</v>
      </c>
      <c r="I4492" s="350" t="s">
        <v>12</v>
      </c>
      <c r="J4492" s="351">
        <f t="shared" si="69"/>
        <v>96.899999999999991</v>
      </c>
      <c r="K4492" s="351">
        <v>16.149999999999999</v>
      </c>
      <c r="L4492" s="3" t="str">
        <f>IFERROR(INDEX(dbOrdini[PREZZO
VINOLUX],MATCH(A4492,dbOrdini[CODICE
ANKER],0)),"")</f>
        <v/>
      </c>
      <c r="M4492" s="347" t="s">
        <v>10536</v>
      </c>
      <c r="N4492" s="15" t="str">
        <f>IFERROR(INDEX(dbOrdini[ORDINE],MATCH(A4492,dbOrdini[CODICE
ANKER]*(dbOrdini[CODICE
SUPPLY]="GEN24"),0)),"")</f>
        <v/>
      </c>
      <c r="O4492" s="352" t="s">
        <v>8</v>
      </c>
      <c r="P4492" s="347" t="s">
        <v>9959</v>
      </c>
    </row>
    <row r="4493" spans="1:16">
      <c r="A4493" s="347" t="s">
        <v>9960</v>
      </c>
      <c r="B4493" s="348">
        <v>3</v>
      </c>
      <c r="C4493" s="347" t="s">
        <v>28170</v>
      </c>
      <c r="D4493" s="347" t="s">
        <v>9961</v>
      </c>
      <c r="E4493" s="347">
        <v>12</v>
      </c>
      <c r="F4493" s="347">
        <v>0.2</v>
      </c>
      <c r="G4493" s="347" t="s">
        <v>11</v>
      </c>
      <c r="H4493" s="349">
        <v>43</v>
      </c>
      <c r="I4493" s="350" t="s">
        <v>12</v>
      </c>
      <c r="J4493" s="351">
        <f t="shared" ref="J4493:J4556" si="70">E4493*K4493</f>
        <v>198</v>
      </c>
      <c r="K4493" s="351">
        <v>16.5</v>
      </c>
      <c r="L4493" s="3" t="str">
        <f>IFERROR(INDEX(dbOrdini[PREZZO
VINOLUX],MATCH(A4493,dbOrdini[CODICE
ANKER],0)),"")</f>
        <v/>
      </c>
      <c r="M4493" s="347" t="s">
        <v>10536</v>
      </c>
      <c r="N4493" s="15" t="str">
        <f>IFERROR(INDEX(dbOrdini[ORDINE],MATCH(A4493,dbOrdini[CODICE
ANKER]*(dbOrdini[CODICE
SUPPLY]="GEN24"),0)),"")</f>
        <v/>
      </c>
      <c r="O4493" s="352" t="s">
        <v>8</v>
      </c>
      <c r="P4493" s="347" t="s">
        <v>9962</v>
      </c>
    </row>
    <row r="4494" spans="1:16">
      <c r="A4494" s="347" t="s">
        <v>9963</v>
      </c>
      <c r="B4494" s="348">
        <v>85</v>
      </c>
      <c r="C4494" s="347" t="s">
        <v>28152</v>
      </c>
      <c r="D4494" s="347" t="s">
        <v>9964</v>
      </c>
      <c r="E4494" s="347">
        <v>6</v>
      </c>
      <c r="F4494" s="347">
        <v>0.7</v>
      </c>
      <c r="G4494" s="347" t="s">
        <v>11</v>
      </c>
      <c r="H4494" s="349">
        <v>56.1</v>
      </c>
      <c r="I4494" s="350" t="s">
        <v>12</v>
      </c>
      <c r="J4494" s="351">
        <f t="shared" si="70"/>
        <v>183</v>
      </c>
      <c r="K4494" s="351">
        <v>30.5</v>
      </c>
      <c r="L4494" s="3" t="str">
        <f>IFERROR(INDEX(dbOrdini[PREZZO
VINOLUX],MATCH(A4494,dbOrdini[CODICE
ANKER],0)),"")</f>
        <v/>
      </c>
      <c r="M4494" s="347" t="s">
        <v>10536</v>
      </c>
      <c r="N4494" s="15" t="str">
        <f>IFERROR(INDEX(dbOrdini[ORDINE],MATCH(A4494,dbOrdini[CODICE
ANKER]*(dbOrdini[CODICE
SUPPLY]="GEN24"),0)),"")</f>
        <v/>
      </c>
      <c r="O4494" s="352" t="s">
        <v>8</v>
      </c>
      <c r="P4494" s="347" t="s">
        <v>9965</v>
      </c>
    </row>
    <row r="4495" spans="1:16">
      <c r="A4495" s="347" t="s">
        <v>9966</v>
      </c>
      <c r="B4495" s="348">
        <v>0</v>
      </c>
      <c r="C4495" s="347" t="s">
        <v>28152</v>
      </c>
      <c r="D4495" s="347" t="s">
        <v>9967</v>
      </c>
      <c r="E4495" s="347">
        <v>6</v>
      </c>
      <c r="F4495" s="347">
        <v>0.7</v>
      </c>
      <c r="G4495" s="347" t="s">
        <v>11</v>
      </c>
      <c r="H4495" s="349">
        <v>46</v>
      </c>
      <c r="I4495" s="350" t="s">
        <v>12</v>
      </c>
      <c r="J4495" s="351">
        <f t="shared" si="70"/>
        <v>171</v>
      </c>
      <c r="K4495" s="351">
        <v>28.5</v>
      </c>
      <c r="L4495" s="3" t="str">
        <f>IFERROR(INDEX(dbOrdini[PREZZO
VINOLUX],MATCH(A4495,dbOrdini[CODICE
ANKER],0)),"")</f>
        <v/>
      </c>
      <c r="M4495" s="347" t="s">
        <v>10536</v>
      </c>
      <c r="N4495" s="15" t="str">
        <f>IFERROR(INDEX(dbOrdini[ORDINE],MATCH(A4495,dbOrdini[CODICE
ANKER]*(dbOrdini[CODICE
SUPPLY]="GEN24"),0)),"")</f>
        <v/>
      </c>
      <c r="O4495" s="352" t="s">
        <v>8</v>
      </c>
      <c r="P4495" s="347" t="s">
        <v>9968</v>
      </c>
    </row>
    <row r="4496" spans="1:16">
      <c r="A4496" s="347" t="s">
        <v>9969</v>
      </c>
      <c r="B4496" s="348">
        <v>41</v>
      </c>
      <c r="C4496" s="347" t="s">
        <v>28152</v>
      </c>
      <c r="D4496" s="347" t="s">
        <v>9970</v>
      </c>
      <c r="E4496" s="347">
        <v>6</v>
      </c>
      <c r="F4496" s="347">
        <v>0.7</v>
      </c>
      <c r="G4496" s="347" t="s">
        <v>11</v>
      </c>
      <c r="H4496" s="349">
        <v>46</v>
      </c>
      <c r="I4496" s="350" t="s">
        <v>12</v>
      </c>
      <c r="J4496" s="351">
        <f t="shared" si="70"/>
        <v>231</v>
      </c>
      <c r="K4496" s="351">
        <v>38.5</v>
      </c>
      <c r="L4496" s="3" t="str">
        <f>IFERROR(INDEX(dbOrdini[PREZZO
VINOLUX],MATCH(A4496,dbOrdini[CODICE
ANKER],0)),"")</f>
        <v/>
      </c>
      <c r="M4496" s="347" t="s">
        <v>10536</v>
      </c>
      <c r="N4496" s="15" t="str">
        <f>IFERROR(INDEX(dbOrdini[ORDINE],MATCH(A4496,dbOrdini[CODICE
ANKER]*(dbOrdini[CODICE
SUPPLY]="GEN24"),0)),"")</f>
        <v/>
      </c>
      <c r="O4496" s="352" t="s">
        <v>8</v>
      </c>
      <c r="P4496" s="347" t="s">
        <v>9971</v>
      </c>
    </row>
    <row r="4497" spans="1:16">
      <c r="A4497" s="347" t="s">
        <v>12089</v>
      </c>
      <c r="B4497" s="348">
        <v>0</v>
      </c>
      <c r="C4497" s="347" t="s">
        <v>28152</v>
      </c>
      <c r="D4497" s="347" t="s">
        <v>12090</v>
      </c>
      <c r="E4497" s="347">
        <v>6</v>
      </c>
      <c r="F4497" s="347">
        <v>0.7</v>
      </c>
      <c r="G4497" s="347" t="s">
        <v>11</v>
      </c>
      <c r="H4497" s="349">
        <v>30</v>
      </c>
      <c r="I4497" s="350" t="s">
        <v>12</v>
      </c>
      <c r="J4497" s="351">
        <f t="shared" si="70"/>
        <v>31.799999999999997</v>
      </c>
      <c r="K4497" s="351">
        <v>5.3</v>
      </c>
      <c r="L4497" s="3" t="str">
        <f>IFERROR(INDEX(dbOrdini[PREZZO
VINOLUX],MATCH(A4497,dbOrdini[CODICE
ANKER],0)),"")</f>
        <v/>
      </c>
      <c r="M4497" s="347" t="s">
        <v>10539</v>
      </c>
      <c r="N4497" s="15" t="str">
        <f>IFERROR(INDEX(dbOrdini[ORDINE],MATCH(A4497,dbOrdini[CODICE
ANKER]*(dbOrdini[CODICE
SUPPLY]="GEN24"),0)),"")</f>
        <v/>
      </c>
      <c r="O4497" s="352" t="s">
        <v>8</v>
      </c>
      <c r="P4497" s="347" t="s">
        <v>12091</v>
      </c>
    </row>
    <row r="4498" spans="1:16">
      <c r="A4498" s="347" t="s">
        <v>29210</v>
      </c>
      <c r="B4498" s="348">
        <v>0</v>
      </c>
      <c r="C4498" s="347" t="s">
        <v>28152</v>
      </c>
      <c r="D4498" s="347" t="s">
        <v>29211</v>
      </c>
      <c r="E4498" s="347">
        <v>12</v>
      </c>
      <c r="F4498" s="347">
        <v>0.5</v>
      </c>
      <c r="G4498" s="347" t="s">
        <v>11</v>
      </c>
      <c r="H4498" s="349">
        <v>16</v>
      </c>
      <c r="I4498" s="350" t="s">
        <v>12</v>
      </c>
      <c r="J4498" s="351">
        <f t="shared" si="70"/>
        <v>42</v>
      </c>
      <c r="K4498" s="351">
        <v>3.5</v>
      </c>
      <c r="L4498" s="3" t="str">
        <f>IFERROR(INDEX(dbOrdini[PREZZO
VINOLUX],MATCH(A4498,dbOrdini[CODICE
ANKER],0)),"")</f>
        <v/>
      </c>
      <c r="M4498" s="347" t="s">
        <v>28212</v>
      </c>
      <c r="N4498" s="15" t="str">
        <f>IFERROR(INDEX(dbOrdini[ORDINE],MATCH(A4498,dbOrdini[CODICE
ANKER]*(dbOrdini[CODICE
SUPPLY]="GEN24"),0)),"")</f>
        <v/>
      </c>
      <c r="O4498" s="352" t="s">
        <v>8</v>
      </c>
      <c r="P4498" s="347" t="s">
        <v>29212</v>
      </c>
    </row>
    <row r="4499" spans="1:16">
      <c r="A4499" s="347" t="s">
        <v>29213</v>
      </c>
      <c r="B4499" s="348">
        <v>0</v>
      </c>
      <c r="C4499" s="347" t="s">
        <v>28152</v>
      </c>
      <c r="D4499" s="347" t="s">
        <v>29214</v>
      </c>
      <c r="E4499" s="347">
        <v>12</v>
      </c>
      <c r="F4499" s="347">
        <v>0.5</v>
      </c>
      <c r="G4499" s="347" t="s">
        <v>11</v>
      </c>
      <c r="H4499" s="349">
        <v>16</v>
      </c>
      <c r="I4499" s="350" t="s">
        <v>12</v>
      </c>
      <c r="J4499" s="351">
        <f t="shared" si="70"/>
        <v>58.199999999999996</v>
      </c>
      <c r="K4499" s="351">
        <v>4.8499999999999996</v>
      </c>
      <c r="L4499" s="3" t="str">
        <f>IFERROR(INDEX(dbOrdini[PREZZO
VINOLUX],MATCH(A4499,dbOrdini[CODICE
ANKER],0)),"")</f>
        <v/>
      </c>
      <c r="M4499" s="347" t="s">
        <v>28212</v>
      </c>
      <c r="N4499" s="15" t="str">
        <f>IFERROR(INDEX(dbOrdini[ORDINE],MATCH(A4499,dbOrdini[CODICE
ANKER]*(dbOrdini[CODICE
SUPPLY]="GEN24"),0)),"")</f>
        <v/>
      </c>
      <c r="O4499" s="352" t="s">
        <v>8</v>
      </c>
      <c r="P4499" s="347" t="s">
        <v>29215</v>
      </c>
    </row>
    <row r="4500" spans="1:16">
      <c r="A4500" s="347" t="s">
        <v>11171</v>
      </c>
      <c r="B4500" s="348">
        <v>10</v>
      </c>
      <c r="C4500" s="347" t="s">
        <v>28152</v>
      </c>
      <c r="D4500" s="347" t="s">
        <v>11172</v>
      </c>
      <c r="E4500" s="347">
        <v>6</v>
      </c>
      <c r="F4500" s="347">
        <v>0.7</v>
      </c>
      <c r="G4500" s="347" t="s">
        <v>11</v>
      </c>
      <c r="H4500" s="349">
        <v>44</v>
      </c>
      <c r="I4500" s="350" t="s">
        <v>12</v>
      </c>
      <c r="J4500" s="351">
        <f t="shared" si="70"/>
        <v>148.5</v>
      </c>
      <c r="K4500" s="351">
        <v>24.75</v>
      </c>
      <c r="L4500" s="3" t="str">
        <f>IFERROR(INDEX(dbOrdini[PREZZO
VINOLUX],MATCH(A4500,dbOrdini[CODICE
ANKER],0)),"")</f>
        <v/>
      </c>
      <c r="M4500" s="347" t="s">
        <v>10535</v>
      </c>
      <c r="N4500" s="15" t="str">
        <f>IFERROR(INDEX(dbOrdini[ORDINE],MATCH(A4500,dbOrdini[CODICE
ANKER]*(dbOrdini[CODICE
SUPPLY]="GEN24"),0)),"")</f>
        <v/>
      </c>
      <c r="O4500" s="352" t="s">
        <v>8</v>
      </c>
      <c r="P4500" s="347" t="s">
        <v>12092</v>
      </c>
    </row>
    <row r="4501" spans="1:16">
      <c r="A4501" s="347" t="s">
        <v>11239</v>
      </c>
      <c r="B4501" s="348">
        <v>10</v>
      </c>
      <c r="C4501" s="347" t="s">
        <v>28152</v>
      </c>
      <c r="D4501" s="347" t="s">
        <v>11240</v>
      </c>
      <c r="E4501" s="347">
        <v>6</v>
      </c>
      <c r="F4501" s="347">
        <v>0.7</v>
      </c>
      <c r="G4501" s="347" t="s">
        <v>11</v>
      </c>
      <c r="H4501" s="349">
        <v>43</v>
      </c>
      <c r="I4501" s="350" t="s">
        <v>12</v>
      </c>
      <c r="J4501" s="351">
        <f t="shared" si="70"/>
        <v>131.39999999999998</v>
      </c>
      <c r="K4501" s="351">
        <v>21.9</v>
      </c>
      <c r="L4501" s="3" t="str">
        <f>IFERROR(INDEX(dbOrdini[PREZZO
VINOLUX],MATCH(A4501,dbOrdini[CODICE
ANKER],0)),"")</f>
        <v/>
      </c>
      <c r="M4501" s="347" t="s">
        <v>10535</v>
      </c>
      <c r="N4501" s="15" t="str">
        <f>IFERROR(INDEX(dbOrdini[ORDINE],MATCH(A4501,dbOrdini[CODICE
ANKER]*(dbOrdini[CODICE
SUPPLY]="GEN24"),0)),"")</f>
        <v/>
      </c>
      <c r="O4501" s="352" t="s">
        <v>8</v>
      </c>
      <c r="P4501" s="347" t="s">
        <v>12093</v>
      </c>
    </row>
    <row r="4502" spans="1:16">
      <c r="A4502" s="347" t="s">
        <v>9972</v>
      </c>
      <c r="B4502" s="348">
        <v>126</v>
      </c>
      <c r="C4502" s="347" t="s">
        <v>28152</v>
      </c>
      <c r="D4502" s="347" t="s">
        <v>9973</v>
      </c>
      <c r="E4502" s="347">
        <v>6</v>
      </c>
      <c r="F4502" s="347">
        <v>0.7</v>
      </c>
      <c r="G4502" s="347" t="s">
        <v>11</v>
      </c>
      <c r="H4502" s="349">
        <v>43</v>
      </c>
      <c r="I4502" s="350" t="s">
        <v>12</v>
      </c>
      <c r="J4502" s="351">
        <f t="shared" si="70"/>
        <v>67.5</v>
      </c>
      <c r="K4502" s="351">
        <v>11.25</v>
      </c>
      <c r="L4502" s="3" t="str">
        <f>IFERROR(INDEX(dbOrdini[PREZZO
VINOLUX],MATCH(A4502,dbOrdini[CODICE
ANKER],0)),"")</f>
        <v/>
      </c>
      <c r="M4502" s="347" t="s">
        <v>10536</v>
      </c>
      <c r="N4502" s="15" t="str">
        <f>IFERROR(INDEX(dbOrdini[ORDINE],MATCH(A4502,dbOrdini[CODICE
ANKER]*(dbOrdini[CODICE
SUPPLY]="GEN24"),0)),"")</f>
        <v/>
      </c>
      <c r="O4502" s="352" t="s">
        <v>8</v>
      </c>
      <c r="P4502" s="347" t="s">
        <v>9974</v>
      </c>
    </row>
    <row r="4503" spans="1:16">
      <c r="A4503" s="347" t="s">
        <v>9975</v>
      </c>
      <c r="B4503" s="348">
        <v>0</v>
      </c>
      <c r="C4503" s="347" t="s">
        <v>28152</v>
      </c>
      <c r="D4503" s="347" t="s">
        <v>9976</v>
      </c>
      <c r="E4503" s="347">
        <v>6</v>
      </c>
      <c r="F4503" s="347">
        <v>0.7</v>
      </c>
      <c r="G4503" s="347" t="s">
        <v>11</v>
      </c>
      <c r="H4503" s="349">
        <v>43</v>
      </c>
      <c r="I4503" s="350" t="s">
        <v>12</v>
      </c>
      <c r="J4503" s="351">
        <f t="shared" si="70"/>
        <v>73.5</v>
      </c>
      <c r="K4503" s="351">
        <v>12.25</v>
      </c>
      <c r="L4503" s="3" t="str">
        <f>IFERROR(INDEX(dbOrdini[PREZZO
VINOLUX],MATCH(A4503,dbOrdini[CODICE
ANKER],0)),"")</f>
        <v/>
      </c>
      <c r="M4503" s="347" t="s">
        <v>10536</v>
      </c>
      <c r="N4503" s="15" t="str">
        <f>IFERROR(INDEX(dbOrdini[ORDINE],MATCH(A4503,dbOrdini[CODICE
ANKER]*(dbOrdini[CODICE
SUPPLY]="GEN24"),0)),"")</f>
        <v/>
      </c>
      <c r="O4503" s="352" t="s">
        <v>8</v>
      </c>
      <c r="P4503" s="347" t="s">
        <v>9974</v>
      </c>
    </row>
    <row r="4504" spans="1:16">
      <c r="A4504" s="347" t="s">
        <v>9977</v>
      </c>
      <c r="B4504" s="348">
        <v>3272</v>
      </c>
      <c r="C4504" s="347" t="s">
        <v>28152</v>
      </c>
      <c r="D4504" s="347" t="s">
        <v>9978</v>
      </c>
      <c r="E4504" s="347">
        <v>6</v>
      </c>
      <c r="F4504" s="347">
        <v>0.7</v>
      </c>
      <c r="G4504" s="347" t="s">
        <v>11</v>
      </c>
      <c r="H4504" s="349">
        <v>40</v>
      </c>
      <c r="I4504" s="350" t="s">
        <v>12</v>
      </c>
      <c r="J4504" s="351">
        <f t="shared" si="70"/>
        <v>125.10000000000001</v>
      </c>
      <c r="K4504" s="351">
        <v>20.85</v>
      </c>
      <c r="L4504" s="3">
        <f>IFERROR(INDEX(dbOrdini[PREZZO
VINOLUX],MATCH(A4504,dbOrdini[CODICE
ANKER],0)),"")</f>
        <v>17.45</v>
      </c>
      <c r="M4504" s="347" t="s">
        <v>10537</v>
      </c>
      <c r="N4504" s="15" t="str">
        <f>IFERROR(INDEX(dbOrdini[ORDINE],MATCH(A4504,dbOrdini[CODICE
ANKER]*(dbOrdini[CODICE
SUPPLY]="GEN24"),0)),"")</f>
        <v/>
      </c>
      <c r="O4504" s="352" t="s">
        <v>8</v>
      </c>
      <c r="P4504" s="347" t="s">
        <v>9979</v>
      </c>
    </row>
    <row r="4505" spans="1:16">
      <c r="A4505" s="347" t="s">
        <v>9980</v>
      </c>
      <c r="B4505" s="348">
        <v>4599</v>
      </c>
      <c r="C4505" s="347" t="s">
        <v>28152</v>
      </c>
      <c r="D4505" s="347" t="s">
        <v>9981</v>
      </c>
      <c r="E4505" s="347">
        <v>6</v>
      </c>
      <c r="F4505" s="347">
        <v>0.7</v>
      </c>
      <c r="G4505" s="347" t="s">
        <v>11</v>
      </c>
      <c r="H4505" s="349">
        <v>40</v>
      </c>
      <c r="I4505" s="350" t="s">
        <v>12</v>
      </c>
      <c r="J4505" s="351">
        <f t="shared" si="70"/>
        <v>105.30000000000001</v>
      </c>
      <c r="K4505" s="351">
        <v>17.55</v>
      </c>
      <c r="L4505" s="3" t="str">
        <f>IFERROR(INDEX(dbOrdini[PREZZO
VINOLUX],MATCH(A4505,dbOrdini[CODICE
ANKER],0)),"")</f>
        <v/>
      </c>
      <c r="M4505" s="347" t="s">
        <v>10533</v>
      </c>
      <c r="N4505" s="15" t="str">
        <f>IFERROR(INDEX(dbOrdini[ORDINE],MATCH(A4505,dbOrdini[CODICE
ANKER]*(dbOrdini[CODICE
SUPPLY]="GEN24"),0)),"")</f>
        <v/>
      </c>
      <c r="O4505" s="352" t="s">
        <v>8</v>
      </c>
      <c r="P4505" s="347" t="s">
        <v>9982</v>
      </c>
    </row>
    <row r="4506" spans="1:16">
      <c r="A4506" s="347" t="s">
        <v>9983</v>
      </c>
      <c r="B4506" s="348">
        <v>4154</v>
      </c>
      <c r="C4506" s="347" t="s">
        <v>28152</v>
      </c>
      <c r="D4506" s="347" t="s">
        <v>9984</v>
      </c>
      <c r="E4506" s="347">
        <v>6</v>
      </c>
      <c r="F4506" s="347">
        <v>0.7</v>
      </c>
      <c r="G4506" s="347" t="s">
        <v>11</v>
      </c>
      <c r="H4506" s="349">
        <v>40</v>
      </c>
      <c r="I4506" s="350" t="s">
        <v>12</v>
      </c>
      <c r="J4506" s="351">
        <f t="shared" si="70"/>
        <v>125.10000000000001</v>
      </c>
      <c r="K4506" s="351">
        <v>20.85</v>
      </c>
      <c r="L4506" s="3" t="str">
        <f>IFERROR(INDEX(dbOrdini[PREZZO
VINOLUX],MATCH(A4506,dbOrdini[CODICE
ANKER],0)),"")</f>
        <v/>
      </c>
      <c r="M4506" s="347" t="s">
        <v>10537</v>
      </c>
      <c r="N4506" s="15" t="str">
        <f>IFERROR(INDEX(dbOrdini[ORDINE],MATCH(A4506,dbOrdini[CODICE
ANKER]*(dbOrdini[CODICE
SUPPLY]="GEN24"),0)),"")</f>
        <v/>
      </c>
      <c r="O4506" s="352" t="s">
        <v>8</v>
      </c>
      <c r="P4506" s="347" t="s">
        <v>9985</v>
      </c>
    </row>
    <row r="4507" spans="1:16">
      <c r="A4507" s="347" t="s">
        <v>9986</v>
      </c>
      <c r="B4507" s="348">
        <v>31</v>
      </c>
      <c r="C4507" s="347" t="s">
        <v>28152</v>
      </c>
      <c r="D4507" s="347" t="s">
        <v>9987</v>
      </c>
      <c r="E4507" s="347">
        <v>6</v>
      </c>
      <c r="F4507" s="347">
        <v>0.75</v>
      </c>
      <c r="G4507" s="347" t="s">
        <v>11</v>
      </c>
      <c r="H4507" s="349">
        <v>13</v>
      </c>
      <c r="I4507" s="350" t="s">
        <v>12</v>
      </c>
      <c r="J4507" s="351">
        <f t="shared" si="70"/>
        <v>57.900000000000006</v>
      </c>
      <c r="K4507" s="351">
        <v>9.65</v>
      </c>
      <c r="L4507" s="3" t="str">
        <f>IFERROR(INDEX(dbOrdini[PREZZO
VINOLUX],MATCH(A4507,dbOrdini[CODICE
ANKER],0)),"")</f>
        <v/>
      </c>
      <c r="M4507" s="347" t="s">
        <v>28188</v>
      </c>
      <c r="N4507" s="15" t="str">
        <f>IFERROR(INDEX(dbOrdini[ORDINE],MATCH(A4507,dbOrdini[CODICE
ANKER]*(dbOrdini[CODICE
SUPPLY]="GEN24"),0)),"")</f>
        <v/>
      </c>
      <c r="O4507" s="352" t="s">
        <v>8</v>
      </c>
      <c r="P4507" s="347" t="s">
        <v>9988</v>
      </c>
    </row>
    <row r="4508" spans="1:16">
      <c r="A4508" s="347" t="s">
        <v>10792</v>
      </c>
      <c r="B4508" s="348">
        <v>1</v>
      </c>
      <c r="C4508" s="347" t="s">
        <v>28152</v>
      </c>
      <c r="D4508" s="347" t="s">
        <v>10793</v>
      </c>
      <c r="E4508" s="347">
        <v>6</v>
      </c>
      <c r="F4508" s="347">
        <v>0.7</v>
      </c>
      <c r="G4508" s="347" t="s">
        <v>11</v>
      </c>
      <c r="H4508" s="349">
        <v>40</v>
      </c>
      <c r="I4508" s="350" t="s">
        <v>12</v>
      </c>
      <c r="J4508" s="351">
        <f t="shared" si="70"/>
        <v>102.96000000000001</v>
      </c>
      <c r="K4508" s="351">
        <v>17.16</v>
      </c>
      <c r="L4508" s="3" t="str">
        <f>IFERROR(INDEX(dbOrdini[PREZZO
VINOLUX],MATCH(A4508,dbOrdini[CODICE
ANKER],0)),"")</f>
        <v/>
      </c>
      <c r="M4508" s="347" t="s">
        <v>10533</v>
      </c>
      <c r="N4508" s="15" t="str">
        <f>IFERROR(INDEX(dbOrdini[ORDINE],MATCH(A4508,dbOrdini[CODICE
ANKER]*(dbOrdini[CODICE
SUPPLY]="GEN24"),0)),"")</f>
        <v/>
      </c>
      <c r="O4508" s="352" t="s">
        <v>8</v>
      </c>
      <c r="P4508" s="347" t="s">
        <v>12094</v>
      </c>
    </row>
    <row r="4509" spans="1:16">
      <c r="A4509" s="347" t="s">
        <v>12095</v>
      </c>
      <c r="B4509" s="348">
        <v>0</v>
      </c>
      <c r="C4509" s="347" t="s">
        <v>28152</v>
      </c>
      <c r="D4509" s="347" t="s">
        <v>12096</v>
      </c>
      <c r="E4509" s="347">
        <v>6</v>
      </c>
      <c r="F4509" s="347">
        <v>0.7</v>
      </c>
      <c r="G4509" s="347" t="s">
        <v>11</v>
      </c>
      <c r="H4509" s="349">
        <v>50</v>
      </c>
      <c r="I4509" s="350" t="s">
        <v>12</v>
      </c>
      <c r="J4509" s="351">
        <f t="shared" si="70"/>
        <v>218.82</v>
      </c>
      <c r="K4509" s="351">
        <v>36.47</v>
      </c>
      <c r="L4509" s="3" t="str">
        <f>IFERROR(INDEX(dbOrdini[PREZZO
VINOLUX],MATCH(A4509,dbOrdini[CODICE
ANKER],0)),"")</f>
        <v/>
      </c>
      <c r="M4509" s="347" t="s">
        <v>10642</v>
      </c>
      <c r="N4509" s="15" t="str">
        <f>IFERROR(INDEX(dbOrdini[ORDINE],MATCH(A4509,dbOrdini[CODICE
ANKER]*(dbOrdini[CODICE
SUPPLY]="GEN24"),0)),"")</f>
        <v/>
      </c>
      <c r="O4509" s="352" t="s">
        <v>8</v>
      </c>
      <c r="P4509" s="347" t="s">
        <v>12097</v>
      </c>
    </row>
    <row r="4510" spans="1:16">
      <c r="A4510" s="347" t="s">
        <v>11173</v>
      </c>
      <c r="B4510" s="348">
        <v>3</v>
      </c>
      <c r="C4510" s="347" t="s">
        <v>28152</v>
      </c>
      <c r="D4510" s="347" t="s">
        <v>11174</v>
      </c>
      <c r="E4510" s="347">
        <v>6</v>
      </c>
      <c r="F4510" s="347">
        <v>0.7</v>
      </c>
      <c r="G4510" s="347" t="s">
        <v>11</v>
      </c>
      <c r="H4510" s="349">
        <v>46.5</v>
      </c>
      <c r="I4510" s="350" t="s">
        <v>12</v>
      </c>
      <c r="J4510" s="351">
        <f t="shared" si="70"/>
        <v>177</v>
      </c>
      <c r="K4510" s="351">
        <v>29.5</v>
      </c>
      <c r="L4510" s="3" t="str">
        <f>IFERROR(INDEX(dbOrdini[PREZZO
VINOLUX],MATCH(A4510,dbOrdini[CODICE
ANKER],0)),"")</f>
        <v/>
      </c>
      <c r="M4510" s="347" t="s">
        <v>10549</v>
      </c>
      <c r="N4510" s="15" t="str">
        <f>IFERROR(INDEX(dbOrdini[ORDINE],MATCH(A4510,dbOrdini[CODICE
ANKER]*(dbOrdini[CODICE
SUPPLY]="GEN24"),0)),"")</f>
        <v/>
      </c>
      <c r="O4510" s="352" t="s">
        <v>8</v>
      </c>
      <c r="P4510" s="347" t="s">
        <v>12098</v>
      </c>
    </row>
    <row r="4511" spans="1:16">
      <c r="A4511" s="347" t="s">
        <v>12101</v>
      </c>
      <c r="B4511" s="348">
        <v>180</v>
      </c>
      <c r="C4511" s="347" t="s">
        <v>28152</v>
      </c>
      <c r="D4511" s="347" t="s">
        <v>9990</v>
      </c>
      <c r="E4511" s="347">
        <v>3</v>
      </c>
      <c r="F4511" s="347">
        <v>0.02</v>
      </c>
      <c r="G4511" s="347" t="s">
        <v>11262</v>
      </c>
      <c r="H4511" s="349">
        <v>44</v>
      </c>
      <c r="I4511" s="350" t="s">
        <v>12</v>
      </c>
      <c r="J4511" s="351">
        <f t="shared" si="70"/>
        <v>1.47</v>
      </c>
      <c r="K4511" s="351">
        <v>0.49</v>
      </c>
      <c r="L4511" s="3" t="str">
        <f>IFERROR(INDEX(dbOrdini[PREZZO
VINOLUX],MATCH(A4511,dbOrdini[CODICE
ANKER],0)),"")</f>
        <v/>
      </c>
      <c r="M4511" s="347" t="s">
        <v>28195</v>
      </c>
      <c r="N4511" s="15" t="str">
        <f>IFERROR(INDEX(dbOrdini[ORDINE],MATCH(A4511,dbOrdini[CODICE
ANKER]*(dbOrdini[CODICE
SUPPLY]="GEN24"),0)),"")</f>
        <v/>
      </c>
      <c r="O4511" s="352" t="s">
        <v>8</v>
      </c>
      <c r="P4511" s="347" t="s">
        <v>9991</v>
      </c>
    </row>
    <row r="4512" spans="1:16">
      <c r="A4512" s="347" t="s">
        <v>9989</v>
      </c>
      <c r="B4512" s="348">
        <v>0</v>
      </c>
      <c r="C4512" s="347" t="s">
        <v>28152</v>
      </c>
      <c r="D4512" s="347" t="s">
        <v>9990</v>
      </c>
      <c r="E4512" s="347">
        <v>4</v>
      </c>
      <c r="F4512" s="347">
        <v>0.02</v>
      </c>
      <c r="G4512" s="347" t="s">
        <v>11262</v>
      </c>
      <c r="H4512" s="349">
        <v>44</v>
      </c>
      <c r="I4512" s="350" t="s">
        <v>12</v>
      </c>
      <c r="J4512" s="351">
        <f t="shared" si="70"/>
        <v>1.96</v>
      </c>
      <c r="K4512" s="351">
        <v>0.49</v>
      </c>
      <c r="L4512" s="3" t="str">
        <f>IFERROR(INDEX(dbOrdini[PREZZO
VINOLUX],MATCH(A4512,dbOrdini[CODICE
ANKER],0)),"")</f>
        <v/>
      </c>
      <c r="M4512" s="347" t="s">
        <v>28195</v>
      </c>
      <c r="N4512" s="15" t="str">
        <f>IFERROR(INDEX(dbOrdini[ORDINE],MATCH(A4512,dbOrdini[CODICE
ANKER]*(dbOrdini[CODICE
SUPPLY]="GEN24"),0)),"")</f>
        <v/>
      </c>
      <c r="O4512" s="352" t="s">
        <v>8</v>
      </c>
      <c r="P4512" s="347" t="s">
        <v>9991</v>
      </c>
    </row>
    <row r="4513" spans="1:16">
      <c r="A4513" s="347" t="s">
        <v>12099</v>
      </c>
      <c r="B4513" s="348">
        <v>20295</v>
      </c>
      <c r="C4513" s="347" t="s">
        <v>28152</v>
      </c>
      <c r="D4513" s="347" t="s">
        <v>9990</v>
      </c>
      <c r="E4513" s="347">
        <v>3</v>
      </c>
      <c r="F4513" s="347">
        <v>0.02</v>
      </c>
      <c r="G4513" s="347" t="s">
        <v>11</v>
      </c>
      <c r="H4513" s="349">
        <v>44</v>
      </c>
      <c r="I4513" s="350" t="s">
        <v>12</v>
      </c>
      <c r="J4513" s="351">
        <f t="shared" si="70"/>
        <v>1.6500000000000001</v>
      </c>
      <c r="K4513" s="351">
        <v>0.55000000000000004</v>
      </c>
      <c r="L4513" s="3" t="str">
        <f>IFERROR(INDEX(dbOrdini[PREZZO
VINOLUX],MATCH(A4513,dbOrdini[CODICE
ANKER],0)),"")</f>
        <v/>
      </c>
      <c r="M4513" s="347" t="s">
        <v>28195</v>
      </c>
      <c r="N4513" s="15" t="str">
        <f>IFERROR(INDEX(dbOrdini[ORDINE],MATCH(A4513,dbOrdini[CODICE
ANKER]*(dbOrdini[CODICE
SUPPLY]="GEN24"),0)),"")</f>
        <v/>
      </c>
      <c r="O4513" s="352" t="s">
        <v>8</v>
      </c>
      <c r="P4513" s="347" t="s">
        <v>12100</v>
      </c>
    </row>
    <row r="4514" spans="1:16">
      <c r="A4514" s="347" t="s">
        <v>12102</v>
      </c>
      <c r="B4514" s="348">
        <v>0</v>
      </c>
      <c r="C4514" s="347" t="s">
        <v>28152</v>
      </c>
      <c r="D4514" s="347" t="s">
        <v>9990</v>
      </c>
      <c r="E4514" s="347">
        <v>30</v>
      </c>
      <c r="F4514" s="347">
        <v>0.02</v>
      </c>
      <c r="G4514" s="347" t="s">
        <v>11</v>
      </c>
      <c r="H4514" s="349">
        <v>44</v>
      </c>
      <c r="I4514" s="350" t="s">
        <v>12</v>
      </c>
      <c r="J4514" s="351">
        <f t="shared" si="70"/>
        <v>14.7</v>
      </c>
      <c r="K4514" s="351">
        <v>0.49</v>
      </c>
      <c r="L4514" s="3" t="str">
        <f>IFERROR(INDEX(dbOrdini[PREZZO
VINOLUX],MATCH(A4514,dbOrdini[CODICE
ANKER],0)),"")</f>
        <v/>
      </c>
      <c r="M4514" s="347" t="s">
        <v>28195</v>
      </c>
      <c r="N4514" s="15" t="str">
        <f>IFERROR(INDEX(dbOrdini[ORDINE],MATCH(A4514,dbOrdini[CODICE
ANKER]*(dbOrdini[CODICE
SUPPLY]="GEN24"),0)),"")</f>
        <v/>
      </c>
      <c r="O4514" s="352" t="s">
        <v>8</v>
      </c>
      <c r="P4514" s="347" t="s">
        <v>12103</v>
      </c>
    </row>
    <row r="4515" spans="1:16">
      <c r="A4515" s="347" t="s">
        <v>9992</v>
      </c>
      <c r="B4515" s="348">
        <v>0</v>
      </c>
      <c r="C4515" s="347" t="s">
        <v>28152</v>
      </c>
      <c r="D4515" s="347" t="s">
        <v>9990</v>
      </c>
      <c r="E4515" s="347">
        <v>30</v>
      </c>
      <c r="F4515" s="347">
        <v>0.02</v>
      </c>
      <c r="G4515" s="347" t="s">
        <v>11</v>
      </c>
      <c r="H4515" s="349">
        <v>44</v>
      </c>
      <c r="I4515" s="350" t="s">
        <v>12</v>
      </c>
      <c r="J4515" s="351">
        <f t="shared" si="70"/>
        <v>14.7</v>
      </c>
      <c r="K4515" s="351">
        <v>0.49</v>
      </c>
      <c r="L4515" s="3" t="str">
        <f>IFERROR(INDEX(dbOrdini[PREZZO
VINOLUX],MATCH(A4515,dbOrdini[CODICE
ANKER],0)),"")</f>
        <v/>
      </c>
      <c r="M4515" s="347" t="s">
        <v>28195</v>
      </c>
      <c r="N4515" s="15" t="str">
        <f>IFERROR(INDEX(dbOrdini[ORDINE],MATCH(A4515,dbOrdini[CODICE
ANKER]*(dbOrdini[CODICE
SUPPLY]="GEN24"),0)),"")</f>
        <v/>
      </c>
      <c r="O4515" s="352" t="s">
        <v>8</v>
      </c>
      <c r="P4515" s="347" t="s">
        <v>9991</v>
      </c>
    </row>
    <row r="4516" spans="1:16">
      <c r="A4516" s="347" t="s">
        <v>9993</v>
      </c>
      <c r="B4516" s="348">
        <v>0</v>
      </c>
      <c r="C4516" s="347" t="s">
        <v>28152</v>
      </c>
      <c r="D4516" s="347" t="s">
        <v>9994</v>
      </c>
      <c r="E4516" s="347">
        <v>6</v>
      </c>
      <c r="F4516" s="347">
        <v>0.7</v>
      </c>
      <c r="G4516" s="347" t="s">
        <v>11</v>
      </c>
      <c r="H4516" s="349">
        <v>43.1</v>
      </c>
      <c r="I4516" s="350" t="s">
        <v>12</v>
      </c>
      <c r="J4516" s="351">
        <f t="shared" si="70"/>
        <v>75.900000000000006</v>
      </c>
      <c r="K4516" s="351">
        <v>12.65</v>
      </c>
      <c r="L4516" s="3" t="str">
        <f>IFERROR(INDEX(dbOrdini[PREZZO
VINOLUX],MATCH(A4516,dbOrdini[CODICE
ANKER],0)),"")</f>
        <v/>
      </c>
      <c r="M4516" s="347" t="s">
        <v>10537</v>
      </c>
      <c r="N4516" s="15" t="str">
        <f>IFERROR(INDEX(dbOrdini[ORDINE],MATCH(A4516,dbOrdini[CODICE
ANKER]*(dbOrdini[CODICE
SUPPLY]="GEN24"),0)),"")</f>
        <v/>
      </c>
      <c r="O4516" s="352" t="s">
        <v>8</v>
      </c>
      <c r="P4516" s="347" t="s">
        <v>9995</v>
      </c>
    </row>
    <row r="4517" spans="1:16">
      <c r="A4517" s="347" t="s">
        <v>9996</v>
      </c>
      <c r="B4517" s="348">
        <v>0</v>
      </c>
      <c r="C4517" s="347" t="s">
        <v>28152</v>
      </c>
      <c r="D4517" s="347" t="s">
        <v>9997</v>
      </c>
      <c r="E4517" s="347">
        <v>6</v>
      </c>
      <c r="F4517" s="347">
        <v>0.5</v>
      </c>
      <c r="G4517" s="347" t="s">
        <v>11</v>
      </c>
      <c r="H4517" s="349">
        <v>40</v>
      </c>
      <c r="I4517" s="350" t="s">
        <v>12</v>
      </c>
      <c r="J4517" s="351">
        <f t="shared" si="70"/>
        <v>94.199999999999989</v>
      </c>
      <c r="K4517" s="351">
        <v>15.7</v>
      </c>
      <c r="L4517" s="3" t="str">
        <f>IFERROR(INDEX(dbOrdini[PREZZO
VINOLUX],MATCH(A4517,dbOrdini[CODICE
ANKER],0)),"")</f>
        <v/>
      </c>
      <c r="M4517" s="347" t="s">
        <v>10537</v>
      </c>
      <c r="N4517" s="15" t="str">
        <f>IFERROR(INDEX(dbOrdini[ORDINE],MATCH(A4517,dbOrdini[CODICE
ANKER]*(dbOrdini[CODICE
SUPPLY]="GEN24"),0)),"")</f>
        <v/>
      </c>
      <c r="O4517" s="352" t="s">
        <v>8</v>
      </c>
      <c r="P4517" s="347" t="s">
        <v>9998</v>
      </c>
    </row>
    <row r="4518" spans="1:16">
      <c r="A4518" s="347" t="s">
        <v>9999</v>
      </c>
      <c r="B4518" s="348">
        <v>70</v>
      </c>
      <c r="C4518" s="347" t="s">
        <v>28152</v>
      </c>
      <c r="D4518" s="347" t="s">
        <v>10000</v>
      </c>
      <c r="E4518" s="347">
        <v>6</v>
      </c>
      <c r="F4518" s="347">
        <v>0.5</v>
      </c>
      <c r="G4518" s="347" t="s">
        <v>11262</v>
      </c>
      <c r="H4518" s="349">
        <v>40</v>
      </c>
      <c r="I4518" s="350" t="s">
        <v>12</v>
      </c>
      <c r="J4518" s="351">
        <f t="shared" si="70"/>
        <v>31.5</v>
      </c>
      <c r="K4518" s="351">
        <v>5.25</v>
      </c>
      <c r="L4518" s="3" t="str">
        <f>IFERROR(INDEX(dbOrdini[PREZZO
VINOLUX],MATCH(A4518,dbOrdini[CODICE
ANKER],0)),"")</f>
        <v/>
      </c>
      <c r="M4518" s="347" t="s">
        <v>28195</v>
      </c>
      <c r="N4518" s="15" t="str">
        <f>IFERROR(INDEX(dbOrdini[ORDINE],MATCH(A4518,dbOrdini[CODICE
ANKER]*(dbOrdini[CODICE
SUPPLY]="GEN24"),0)),"")</f>
        <v/>
      </c>
      <c r="O4518" s="352" t="s">
        <v>8</v>
      </c>
      <c r="P4518" s="347" t="s">
        <v>10001</v>
      </c>
    </row>
    <row r="4519" spans="1:16">
      <c r="A4519" s="347" t="s">
        <v>10002</v>
      </c>
      <c r="B4519" s="348">
        <v>883</v>
      </c>
      <c r="C4519" s="347" t="s">
        <v>28152</v>
      </c>
      <c r="D4519" s="347" t="s">
        <v>10000</v>
      </c>
      <c r="E4519" s="347">
        <v>6</v>
      </c>
      <c r="F4519" s="347">
        <v>0.7</v>
      </c>
      <c r="G4519" s="347" t="s">
        <v>11</v>
      </c>
      <c r="H4519" s="349">
        <v>40</v>
      </c>
      <c r="I4519" s="350" t="s">
        <v>12</v>
      </c>
      <c r="J4519" s="351">
        <f t="shared" si="70"/>
        <v>45</v>
      </c>
      <c r="K4519" s="351">
        <v>7.5</v>
      </c>
      <c r="L4519" s="3" t="str">
        <f>IFERROR(INDEX(dbOrdini[PREZZO
VINOLUX],MATCH(A4519,dbOrdini[CODICE
ANKER],0)),"")</f>
        <v/>
      </c>
      <c r="M4519" s="347" t="s">
        <v>28195</v>
      </c>
      <c r="N4519" s="15" t="str">
        <f>IFERROR(INDEX(dbOrdini[ORDINE],MATCH(A4519,dbOrdini[CODICE
ANKER]*(dbOrdini[CODICE
SUPPLY]="GEN24"),0)),"")</f>
        <v/>
      </c>
      <c r="O4519" s="352" t="s">
        <v>8</v>
      </c>
      <c r="P4519" s="347" t="s">
        <v>10003</v>
      </c>
    </row>
    <row r="4520" spans="1:16">
      <c r="A4520" s="347" t="s">
        <v>10004</v>
      </c>
      <c r="B4520" s="348">
        <v>2</v>
      </c>
      <c r="C4520" s="347" t="s">
        <v>28152</v>
      </c>
      <c r="D4520" s="347" t="s">
        <v>10000</v>
      </c>
      <c r="E4520" s="347">
        <v>6</v>
      </c>
      <c r="F4520" s="347">
        <v>1</v>
      </c>
      <c r="G4520" s="347" t="s">
        <v>11</v>
      </c>
      <c r="H4520" s="349">
        <v>40</v>
      </c>
      <c r="I4520" s="350" t="s">
        <v>12</v>
      </c>
      <c r="J4520" s="351">
        <f t="shared" si="70"/>
        <v>58.5</v>
      </c>
      <c r="K4520" s="351">
        <v>9.75</v>
      </c>
      <c r="L4520" s="3" t="str">
        <f>IFERROR(INDEX(dbOrdini[PREZZO
VINOLUX],MATCH(A4520,dbOrdini[CODICE
ANKER],0)),"")</f>
        <v/>
      </c>
      <c r="M4520" s="347" t="s">
        <v>28195</v>
      </c>
      <c r="N4520" s="15" t="str">
        <f>IFERROR(INDEX(dbOrdini[ORDINE],MATCH(A4520,dbOrdini[CODICE
ANKER]*(dbOrdini[CODICE
SUPPLY]="GEN24"),0)),"")</f>
        <v/>
      </c>
      <c r="O4520" s="352" t="s">
        <v>8</v>
      </c>
      <c r="P4520" s="347" t="s">
        <v>10005</v>
      </c>
    </row>
    <row r="4521" spans="1:16">
      <c r="A4521" s="347" t="s">
        <v>12104</v>
      </c>
      <c r="B4521" s="348">
        <v>0</v>
      </c>
      <c r="C4521" s="347" t="s">
        <v>28152</v>
      </c>
      <c r="D4521" s="347" t="s">
        <v>12105</v>
      </c>
      <c r="E4521" s="347">
        <v>24</v>
      </c>
      <c r="F4521" s="347">
        <v>0.04</v>
      </c>
      <c r="G4521" s="347" t="s">
        <v>11</v>
      </c>
      <c r="H4521" s="349">
        <v>40</v>
      </c>
      <c r="I4521" s="350" t="s">
        <v>12</v>
      </c>
      <c r="J4521" s="351">
        <f t="shared" si="70"/>
        <v>26.400000000000002</v>
      </c>
      <c r="K4521" s="351">
        <v>1.1000000000000001</v>
      </c>
      <c r="L4521" s="3" t="str">
        <f>IFERROR(INDEX(dbOrdini[PREZZO
VINOLUX],MATCH(A4521,dbOrdini[CODICE
ANKER],0)),"")</f>
        <v/>
      </c>
      <c r="M4521" t="s">
        <v>16</v>
      </c>
      <c r="N4521" s="15" t="str">
        <f>IFERROR(INDEX(dbOrdini[ORDINE],MATCH(A4521,dbOrdini[CODICE
ANKER]*(dbOrdini[CODICE
SUPPLY]="GEN24"),0)),"")</f>
        <v/>
      </c>
      <c r="O4521" s="352" t="s">
        <v>8</v>
      </c>
      <c r="P4521" s="347" t="s">
        <v>12106</v>
      </c>
    </row>
    <row r="4522" spans="1:16">
      <c r="A4522" s="347" t="s">
        <v>10006</v>
      </c>
      <c r="B4522" s="348">
        <v>30</v>
      </c>
      <c r="C4522" s="347" t="s">
        <v>28152</v>
      </c>
      <c r="D4522" s="347" t="s">
        <v>10007</v>
      </c>
      <c r="E4522" s="347">
        <v>3</v>
      </c>
      <c r="F4522" s="347">
        <v>0.7</v>
      </c>
      <c r="G4522" s="347" t="s">
        <v>11</v>
      </c>
      <c r="H4522" s="349">
        <v>40</v>
      </c>
      <c r="I4522" s="350" t="s">
        <v>12</v>
      </c>
      <c r="J4522" s="351">
        <f t="shared" si="70"/>
        <v>63</v>
      </c>
      <c r="K4522" s="351">
        <v>21</v>
      </c>
      <c r="L4522" s="3" t="str">
        <f>IFERROR(INDEX(dbOrdini[PREZZO
VINOLUX],MATCH(A4522,dbOrdini[CODICE
ANKER],0)),"")</f>
        <v/>
      </c>
      <c r="M4522" s="347" t="s">
        <v>28195</v>
      </c>
      <c r="N4522" s="15" t="str">
        <f>IFERROR(INDEX(dbOrdini[ORDINE],MATCH(A4522,dbOrdini[CODICE
ANKER]*(dbOrdini[CODICE
SUPPLY]="GEN24"),0)),"")</f>
        <v/>
      </c>
      <c r="O4522" s="352" t="s">
        <v>8</v>
      </c>
      <c r="P4522" s="347" t="s">
        <v>10008</v>
      </c>
    </row>
    <row r="4523" spans="1:16">
      <c r="A4523" s="347" t="s">
        <v>10009</v>
      </c>
      <c r="B4523" s="348">
        <v>0</v>
      </c>
      <c r="C4523" s="347" t="s">
        <v>28152</v>
      </c>
      <c r="D4523" s="347" t="s">
        <v>10007</v>
      </c>
      <c r="E4523" s="347">
        <v>3</v>
      </c>
      <c r="F4523" s="347">
        <v>0.7</v>
      </c>
      <c r="G4523" s="347" t="s">
        <v>11</v>
      </c>
      <c r="H4523" s="349">
        <v>40</v>
      </c>
      <c r="I4523" s="350" t="s">
        <v>12</v>
      </c>
      <c r="J4523" s="351">
        <f t="shared" si="70"/>
        <v>63</v>
      </c>
      <c r="K4523" s="351">
        <v>21</v>
      </c>
      <c r="L4523" s="3" t="str">
        <f>IFERROR(INDEX(dbOrdini[PREZZO
VINOLUX],MATCH(A4523,dbOrdini[CODICE
ANKER],0)),"")</f>
        <v/>
      </c>
      <c r="M4523" s="347" t="s">
        <v>28195</v>
      </c>
      <c r="N4523" s="15" t="str">
        <f>IFERROR(INDEX(dbOrdini[ORDINE],MATCH(A4523,dbOrdini[CODICE
ANKER]*(dbOrdini[CODICE
SUPPLY]="GEN24"),0)),"")</f>
        <v/>
      </c>
      <c r="O4523" s="352" t="s">
        <v>8</v>
      </c>
      <c r="P4523" s="347" t="s">
        <v>10010</v>
      </c>
    </row>
    <row r="4524" spans="1:16">
      <c r="A4524" s="347" t="s">
        <v>10011</v>
      </c>
      <c r="B4524" s="348">
        <v>168</v>
      </c>
      <c r="C4524" s="347" t="s">
        <v>28152</v>
      </c>
      <c r="D4524" s="347" t="s">
        <v>10012</v>
      </c>
      <c r="E4524" s="347">
        <v>6</v>
      </c>
      <c r="F4524" s="347">
        <v>1</v>
      </c>
      <c r="G4524" s="347" t="s">
        <v>11</v>
      </c>
      <c r="H4524" s="349">
        <v>34.5</v>
      </c>
      <c r="I4524" s="350" t="s">
        <v>12</v>
      </c>
      <c r="J4524" s="351">
        <f t="shared" si="70"/>
        <v>58.5</v>
      </c>
      <c r="K4524" s="351">
        <v>9.75</v>
      </c>
      <c r="L4524" s="3" t="str">
        <f>IFERROR(INDEX(dbOrdini[PREZZO
VINOLUX],MATCH(A4524,dbOrdini[CODICE
ANKER],0)),"")</f>
        <v/>
      </c>
      <c r="M4524" s="347" t="s">
        <v>28195</v>
      </c>
      <c r="N4524" s="15" t="str">
        <f>IFERROR(INDEX(dbOrdini[ORDINE],MATCH(A4524,dbOrdini[CODICE
ANKER]*(dbOrdini[CODICE
SUPPLY]="GEN24"),0)),"")</f>
        <v/>
      </c>
      <c r="O4524" s="352" t="s">
        <v>8</v>
      </c>
      <c r="P4524" s="347" t="s">
        <v>10013</v>
      </c>
    </row>
    <row r="4525" spans="1:16">
      <c r="A4525" s="347" t="s">
        <v>10014</v>
      </c>
      <c r="B4525" s="348">
        <v>275</v>
      </c>
      <c r="C4525" s="347" t="s">
        <v>28152</v>
      </c>
      <c r="D4525" s="347" t="s">
        <v>10015</v>
      </c>
      <c r="E4525" s="347">
        <v>6</v>
      </c>
      <c r="F4525" s="347">
        <v>0.7</v>
      </c>
      <c r="G4525" s="347" t="s">
        <v>11</v>
      </c>
      <c r="H4525" s="349">
        <v>21</v>
      </c>
      <c r="I4525" s="350" t="s">
        <v>12</v>
      </c>
      <c r="J4525" s="351">
        <f t="shared" si="70"/>
        <v>33</v>
      </c>
      <c r="K4525" s="351">
        <v>5.5</v>
      </c>
      <c r="L4525" s="3" t="str">
        <f>IFERROR(INDEX(dbOrdini[PREZZO
VINOLUX],MATCH(A4525,dbOrdini[CODICE
ANKER],0)),"")</f>
        <v/>
      </c>
      <c r="M4525" s="347" t="s">
        <v>10532</v>
      </c>
      <c r="N4525" s="15" t="str">
        <f>IFERROR(INDEX(dbOrdini[ORDINE],MATCH(A4525,dbOrdini[CODICE
ANKER]*(dbOrdini[CODICE
SUPPLY]="GEN24"),0)),"")</f>
        <v/>
      </c>
      <c r="O4525" s="352" t="s">
        <v>8</v>
      </c>
      <c r="P4525" s="347" t="s">
        <v>10016</v>
      </c>
    </row>
    <row r="4526" spans="1:16">
      <c r="A4526" s="347" t="s">
        <v>10017</v>
      </c>
      <c r="B4526" s="348">
        <v>126</v>
      </c>
      <c r="C4526" s="347" t="s">
        <v>28152</v>
      </c>
      <c r="D4526" s="347" t="s">
        <v>10015</v>
      </c>
      <c r="E4526" s="347">
        <v>6</v>
      </c>
      <c r="F4526" s="347">
        <v>1</v>
      </c>
      <c r="G4526" s="347" t="s">
        <v>11</v>
      </c>
      <c r="H4526" s="349">
        <v>21</v>
      </c>
      <c r="I4526" s="350" t="s">
        <v>12</v>
      </c>
      <c r="J4526" s="351">
        <f t="shared" si="70"/>
        <v>45.900000000000006</v>
      </c>
      <c r="K4526" s="351">
        <v>7.65</v>
      </c>
      <c r="L4526" s="3" t="str">
        <f>IFERROR(INDEX(dbOrdini[PREZZO
VINOLUX],MATCH(A4526,dbOrdini[CODICE
ANKER],0)),"")</f>
        <v/>
      </c>
      <c r="M4526" s="347" t="s">
        <v>10532</v>
      </c>
      <c r="N4526" s="15" t="str">
        <f>IFERROR(INDEX(dbOrdini[ORDINE],MATCH(A4526,dbOrdini[CODICE
ANKER]*(dbOrdini[CODICE
SUPPLY]="GEN24"),0)),"")</f>
        <v/>
      </c>
      <c r="O4526" s="352" t="s">
        <v>8</v>
      </c>
      <c r="P4526" s="347" t="s">
        <v>10018</v>
      </c>
    </row>
    <row r="4527" spans="1:16">
      <c r="A4527" s="347" t="s">
        <v>10019</v>
      </c>
      <c r="B4527" s="348">
        <v>8</v>
      </c>
      <c r="C4527" s="347" t="s">
        <v>28152</v>
      </c>
      <c r="D4527" s="347" t="s">
        <v>10020</v>
      </c>
      <c r="E4527" s="347">
        <v>6</v>
      </c>
      <c r="F4527" s="347">
        <v>0.7</v>
      </c>
      <c r="G4527" s="347" t="s">
        <v>11</v>
      </c>
      <c r="H4527" s="349">
        <v>41.5</v>
      </c>
      <c r="I4527" s="350" t="s">
        <v>12</v>
      </c>
      <c r="J4527" s="351">
        <f t="shared" si="70"/>
        <v>107.69999999999999</v>
      </c>
      <c r="K4527" s="351">
        <v>17.95</v>
      </c>
      <c r="L4527" s="3" t="str">
        <f>IFERROR(INDEX(dbOrdini[PREZZO
VINOLUX],MATCH(A4527,dbOrdini[CODICE
ANKER],0)),"")</f>
        <v/>
      </c>
      <c r="M4527" s="347" t="s">
        <v>10537</v>
      </c>
      <c r="N4527" s="15" t="str">
        <f>IFERROR(INDEX(dbOrdini[ORDINE],MATCH(A4527,dbOrdini[CODICE
ANKER]*(dbOrdini[CODICE
SUPPLY]="GEN24"),0)),"")</f>
        <v/>
      </c>
      <c r="O4527" s="352" t="s">
        <v>8</v>
      </c>
      <c r="P4527" s="347" t="s">
        <v>10021</v>
      </c>
    </row>
    <row r="4528" spans="1:16">
      <c r="A4528" s="347" t="s">
        <v>10022</v>
      </c>
      <c r="B4528" s="348">
        <v>12</v>
      </c>
      <c r="C4528" s="347" t="s">
        <v>28152</v>
      </c>
      <c r="D4528" s="347" t="s">
        <v>10023</v>
      </c>
      <c r="E4528" s="347">
        <v>6</v>
      </c>
      <c r="F4528" s="347">
        <v>0.5</v>
      </c>
      <c r="G4528" s="347" t="s">
        <v>11</v>
      </c>
      <c r="H4528" s="349">
        <v>41.5</v>
      </c>
      <c r="I4528" s="350" t="s">
        <v>12</v>
      </c>
      <c r="J4528" s="351">
        <f t="shared" si="70"/>
        <v>111</v>
      </c>
      <c r="K4528" s="351">
        <v>18.5</v>
      </c>
      <c r="L4528" s="3" t="str">
        <f>IFERROR(INDEX(dbOrdini[PREZZO
VINOLUX],MATCH(A4528,dbOrdini[CODICE
ANKER],0)),"")</f>
        <v/>
      </c>
      <c r="M4528" s="347" t="s">
        <v>10537</v>
      </c>
      <c r="N4528" s="15" t="str">
        <f>IFERROR(INDEX(dbOrdini[ORDINE],MATCH(A4528,dbOrdini[CODICE
ANKER]*(dbOrdini[CODICE
SUPPLY]="GEN24"),0)),"")</f>
        <v/>
      </c>
      <c r="O4528" s="352" t="s">
        <v>8</v>
      </c>
      <c r="P4528" s="347" t="s">
        <v>10024</v>
      </c>
    </row>
    <row r="4529" spans="1:16">
      <c r="A4529" s="347" t="s">
        <v>10025</v>
      </c>
      <c r="B4529" s="348">
        <v>32</v>
      </c>
      <c r="C4529" s="347" t="s">
        <v>28152</v>
      </c>
      <c r="D4529" s="347" t="s">
        <v>10026</v>
      </c>
      <c r="E4529" s="347">
        <v>6</v>
      </c>
      <c r="F4529" s="347">
        <v>0.7</v>
      </c>
      <c r="G4529" s="347" t="s">
        <v>11</v>
      </c>
      <c r="H4529" s="349">
        <v>38</v>
      </c>
      <c r="I4529" s="350" t="s">
        <v>12</v>
      </c>
      <c r="J4529" s="351">
        <f t="shared" si="70"/>
        <v>30.900000000000002</v>
      </c>
      <c r="K4529" s="351">
        <v>5.15</v>
      </c>
      <c r="L4529" s="3" t="str">
        <f>IFERROR(INDEX(dbOrdini[PREZZO
VINOLUX],MATCH(A4529,dbOrdini[CODICE
ANKER],0)),"")</f>
        <v/>
      </c>
      <c r="M4529" s="347" t="s">
        <v>28213</v>
      </c>
      <c r="N4529" s="15" t="str">
        <f>IFERROR(INDEX(dbOrdini[ORDINE],MATCH(A4529,dbOrdini[CODICE
ANKER]*(dbOrdini[CODICE
SUPPLY]="GEN24"),0)),"")</f>
        <v/>
      </c>
      <c r="O4529" s="352" t="s">
        <v>8</v>
      </c>
      <c r="P4529" s="347" t="s">
        <v>10027</v>
      </c>
    </row>
    <row r="4530" spans="1:16">
      <c r="A4530" s="347" t="s">
        <v>10028</v>
      </c>
      <c r="B4530" s="348">
        <v>45</v>
      </c>
      <c r="C4530" s="347" t="s">
        <v>28152</v>
      </c>
      <c r="D4530" s="347" t="s">
        <v>10029</v>
      </c>
      <c r="E4530" s="347">
        <v>6</v>
      </c>
      <c r="F4530" s="347">
        <v>1</v>
      </c>
      <c r="G4530" s="347" t="s">
        <v>11</v>
      </c>
      <c r="H4530" s="349">
        <v>35</v>
      </c>
      <c r="I4530" s="350" t="s">
        <v>12</v>
      </c>
      <c r="J4530" s="351">
        <f t="shared" si="70"/>
        <v>70.199999999999989</v>
      </c>
      <c r="K4530" s="351">
        <v>11.7</v>
      </c>
      <c r="L4530" s="3" t="str">
        <f>IFERROR(INDEX(dbOrdini[PREZZO
VINOLUX],MATCH(A4530,dbOrdini[CODICE
ANKER],0)),"")</f>
        <v/>
      </c>
      <c r="M4530" s="347" t="s">
        <v>10532</v>
      </c>
      <c r="N4530" s="15" t="str">
        <f>IFERROR(INDEX(dbOrdini[ORDINE],MATCH(A4530,dbOrdini[CODICE
ANKER]*(dbOrdini[CODICE
SUPPLY]="GEN24"),0)),"")</f>
        <v/>
      </c>
      <c r="O4530" s="352" t="s">
        <v>8</v>
      </c>
      <c r="P4530" s="347" t="s">
        <v>10030</v>
      </c>
    </row>
    <row r="4531" spans="1:16">
      <c r="A4531" s="347" t="s">
        <v>10031</v>
      </c>
      <c r="B4531" s="348">
        <v>4</v>
      </c>
      <c r="C4531" s="347" t="s">
        <v>28152</v>
      </c>
      <c r="D4531" s="347" t="s">
        <v>10032</v>
      </c>
      <c r="E4531" s="347">
        <v>6</v>
      </c>
      <c r="F4531" s="347">
        <v>1</v>
      </c>
      <c r="G4531" s="347" t="s">
        <v>11262</v>
      </c>
      <c r="H4531" s="349">
        <v>40</v>
      </c>
      <c r="I4531" s="350" t="s">
        <v>12</v>
      </c>
      <c r="J4531" s="351">
        <f t="shared" si="70"/>
        <v>65.400000000000006</v>
      </c>
      <c r="K4531" s="351">
        <v>10.9</v>
      </c>
      <c r="L4531" s="3" t="str">
        <f>IFERROR(INDEX(dbOrdini[PREZZO
VINOLUX],MATCH(A4531,dbOrdini[CODICE
ANKER],0)),"")</f>
        <v/>
      </c>
      <c r="M4531" s="347" t="s">
        <v>10533</v>
      </c>
      <c r="N4531" s="15" t="str">
        <f>IFERROR(INDEX(dbOrdini[ORDINE],MATCH(A4531,dbOrdini[CODICE
ANKER]*(dbOrdini[CODICE
SUPPLY]="GEN24"),0)),"")</f>
        <v/>
      </c>
      <c r="O4531" s="352" t="s">
        <v>8</v>
      </c>
      <c r="P4531" s="347" t="s">
        <v>10033</v>
      </c>
    </row>
    <row r="4532" spans="1:16">
      <c r="A4532" s="347" t="s">
        <v>10034</v>
      </c>
      <c r="B4532" s="348">
        <v>44</v>
      </c>
      <c r="C4532" s="347" t="s">
        <v>28152</v>
      </c>
      <c r="D4532" s="347" t="s">
        <v>10035</v>
      </c>
      <c r="E4532" s="347">
        <v>6</v>
      </c>
      <c r="F4532" s="347">
        <v>1</v>
      </c>
      <c r="G4532" s="347" t="s">
        <v>11</v>
      </c>
      <c r="H4532" s="349">
        <v>35</v>
      </c>
      <c r="I4532" s="350" t="s">
        <v>12</v>
      </c>
      <c r="J4532" s="351">
        <f t="shared" si="70"/>
        <v>70.199999999999989</v>
      </c>
      <c r="K4532" s="351">
        <v>11.7</v>
      </c>
      <c r="L4532" s="3" t="str">
        <f>IFERROR(INDEX(dbOrdini[PREZZO
VINOLUX],MATCH(A4532,dbOrdini[CODICE
ANKER],0)),"")</f>
        <v/>
      </c>
      <c r="M4532" s="347" t="s">
        <v>10532</v>
      </c>
      <c r="N4532" s="15" t="str">
        <f>IFERROR(INDEX(dbOrdini[ORDINE],MATCH(A4532,dbOrdini[CODICE
ANKER]*(dbOrdini[CODICE
SUPPLY]="GEN24"),0)),"")</f>
        <v/>
      </c>
      <c r="O4532" s="352" t="s">
        <v>8</v>
      </c>
      <c r="P4532" s="347" t="s">
        <v>10036</v>
      </c>
    </row>
    <row r="4533" spans="1:16">
      <c r="A4533" s="347" t="s">
        <v>10037</v>
      </c>
      <c r="B4533" s="348">
        <v>0</v>
      </c>
      <c r="C4533" s="347" t="s">
        <v>28152</v>
      </c>
      <c r="D4533" s="347" t="s">
        <v>10038</v>
      </c>
      <c r="E4533" s="347">
        <v>6</v>
      </c>
      <c r="F4533" s="347">
        <v>1</v>
      </c>
      <c r="G4533" s="347" t="s">
        <v>11</v>
      </c>
      <c r="H4533" s="349">
        <v>35</v>
      </c>
      <c r="I4533" s="350" t="s">
        <v>12</v>
      </c>
      <c r="J4533" s="351">
        <f t="shared" si="70"/>
        <v>70.199999999999989</v>
      </c>
      <c r="K4533" s="351">
        <v>11.7</v>
      </c>
      <c r="L4533" s="3" t="str">
        <f>IFERROR(INDEX(dbOrdini[PREZZO
VINOLUX],MATCH(A4533,dbOrdini[CODICE
ANKER],0)),"")</f>
        <v/>
      </c>
      <c r="M4533" s="347" t="s">
        <v>10532</v>
      </c>
      <c r="N4533" s="15" t="str">
        <f>IFERROR(INDEX(dbOrdini[ORDINE],MATCH(A4533,dbOrdini[CODICE
ANKER]*(dbOrdini[CODICE
SUPPLY]="GEN24"),0)),"")</f>
        <v/>
      </c>
      <c r="O4533" s="352" t="s">
        <v>8</v>
      </c>
      <c r="P4533" s="347" t="s">
        <v>10039</v>
      </c>
    </row>
    <row r="4534" spans="1:16">
      <c r="A4534" s="347" t="s">
        <v>10040</v>
      </c>
      <c r="B4534" s="348">
        <v>3</v>
      </c>
      <c r="C4534" s="347" t="s">
        <v>28152</v>
      </c>
      <c r="D4534" s="347" t="s">
        <v>10041</v>
      </c>
      <c r="E4534" s="347">
        <v>6</v>
      </c>
      <c r="F4534" s="347">
        <v>1</v>
      </c>
      <c r="G4534" s="347" t="s">
        <v>11</v>
      </c>
      <c r="H4534" s="349">
        <v>35</v>
      </c>
      <c r="I4534" s="350" t="s">
        <v>12</v>
      </c>
      <c r="J4534" s="351">
        <f t="shared" si="70"/>
        <v>70.199999999999989</v>
      </c>
      <c r="K4534" s="351">
        <v>11.7</v>
      </c>
      <c r="L4534" s="3" t="str">
        <f>IFERROR(INDEX(dbOrdini[PREZZO
VINOLUX],MATCH(A4534,dbOrdini[CODICE
ANKER],0)),"")</f>
        <v/>
      </c>
      <c r="M4534" s="347" t="s">
        <v>10532</v>
      </c>
      <c r="N4534" s="15" t="str">
        <f>IFERROR(INDEX(dbOrdini[ORDINE],MATCH(A4534,dbOrdini[CODICE
ANKER]*(dbOrdini[CODICE
SUPPLY]="GEN24"),0)),"")</f>
        <v/>
      </c>
      <c r="O4534" s="352" t="s">
        <v>8</v>
      </c>
      <c r="P4534" s="347" t="s">
        <v>10042</v>
      </c>
    </row>
    <row r="4535" spans="1:16">
      <c r="A4535" s="347" t="s">
        <v>10043</v>
      </c>
      <c r="B4535" s="348">
        <v>17</v>
      </c>
      <c r="C4535" s="347" t="s">
        <v>28152</v>
      </c>
      <c r="D4535" s="347" t="s">
        <v>10044</v>
      </c>
      <c r="E4535" s="347">
        <v>6</v>
      </c>
      <c r="F4535" s="347">
        <v>0.75</v>
      </c>
      <c r="G4535" s="347" t="s">
        <v>11</v>
      </c>
      <c r="H4535" s="349">
        <v>12</v>
      </c>
      <c r="I4535" s="350" t="s">
        <v>12</v>
      </c>
      <c r="J4535" s="351">
        <f t="shared" si="70"/>
        <v>88.5</v>
      </c>
      <c r="K4535" s="351">
        <v>14.75</v>
      </c>
      <c r="L4535" s="3" t="str">
        <f>IFERROR(INDEX(dbOrdini[PREZZO
VINOLUX],MATCH(A4535,dbOrdini[CODICE
ANKER],0)),"")</f>
        <v/>
      </c>
      <c r="M4535" s="347" t="s">
        <v>28244</v>
      </c>
      <c r="N4535" s="15" t="str">
        <f>IFERROR(INDEX(dbOrdini[ORDINE],MATCH(A4535,dbOrdini[CODICE
ANKER]*(dbOrdini[CODICE
SUPPLY]="GEN24"),0)),"")</f>
        <v/>
      </c>
      <c r="O4535" s="352" t="s">
        <v>8</v>
      </c>
      <c r="P4535" s="347" t="s">
        <v>10045</v>
      </c>
    </row>
    <row r="4536" spans="1:16">
      <c r="A4536" s="347" t="s">
        <v>10046</v>
      </c>
      <c r="B4536" s="348">
        <v>16</v>
      </c>
      <c r="C4536" s="347" t="s">
        <v>28152</v>
      </c>
      <c r="D4536" s="347" t="s">
        <v>10047</v>
      </c>
      <c r="E4536" s="347">
        <v>6</v>
      </c>
      <c r="F4536" s="347">
        <v>0.75</v>
      </c>
      <c r="G4536" s="347" t="s">
        <v>11</v>
      </c>
      <c r="H4536" s="349">
        <v>12</v>
      </c>
      <c r="I4536" s="350" t="s">
        <v>12</v>
      </c>
      <c r="J4536" s="351">
        <f t="shared" si="70"/>
        <v>88.5</v>
      </c>
      <c r="K4536" s="351">
        <v>14.75</v>
      </c>
      <c r="L4536" s="3" t="str">
        <f>IFERROR(INDEX(dbOrdini[PREZZO
VINOLUX],MATCH(A4536,dbOrdini[CODICE
ANKER],0)),"")</f>
        <v/>
      </c>
      <c r="M4536" s="347" t="s">
        <v>28244</v>
      </c>
      <c r="N4536" s="15" t="str">
        <f>IFERROR(INDEX(dbOrdini[ORDINE],MATCH(A4536,dbOrdini[CODICE
ANKER]*(dbOrdini[CODICE
SUPPLY]="GEN24"),0)),"")</f>
        <v/>
      </c>
      <c r="O4536" s="352" t="s">
        <v>8</v>
      </c>
      <c r="P4536" s="347" t="s">
        <v>10048</v>
      </c>
    </row>
    <row r="4537" spans="1:16">
      <c r="A4537" s="347" t="s">
        <v>10049</v>
      </c>
      <c r="B4537" s="348">
        <v>18</v>
      </c>
      <c r="C4537" s="347" t="s">
        <v>28152</v>
      </c>
      <c r="D4537" s="347" t="s">
        <v>10050</v>
      </c>
      <c r="E4537" s="347">
        <v>6</v>
      </c>
      <c r="F4537" s="347">
        <v>0.35</v>
      </c>
      <c r="G4537" s="347" t="s">
        <v>11</v>
      </c>
      <c r="H4537" s="349">
        <v>24</v>
      </c>
      <c r="I4537" s="350" t="s">
        <v>12</v>
      </c>
      <c r="J4537" s="351">
        <f t="shared" si="70"/>
        <v>65.400000000000006</v>
      </c>
      <c r="K4537" s="351">
        <v>10.9</v>
      </c>
      <c r="L4537" s="3" t="str">
        <f>IFERROR(INDEX(dbOrdini[PREZZO
VINOLUX],MATCH(A4537,dbOrdini[CODICE
ANKER],0)),"")</f>
        <v/>
      </c>
      <c r="M4537" s="347" t="s">
        <v>10539</v>
      </c>
      <c r="N4537" s="15" t="str">
        <f>IFERROR(INDEX(dbOrdini[ORDINE],MATCH(A4537,dbOrdini[CODICE
ANKER]*(dbOrdini[CODICE
SUPPLY]="GEN24"),0)),"")</f>
        <v/>
      </c>
      <c r="O4537" s="352" t="s">
        <v>8</v>
      </c>
      <c r="P4537" s="347" t="s">
        <v>10051</v>
      </c>
    </row>
    <row r="4538" spans="1:16">
      <c r="A4538" s="347" t="s">
        <v>10052</v>
      </c>
      <c r="B4538" s="348">
        <v>0</v>
      </c>
      <c r="C4538" s="347" t="s">
        <v>28152</v>
      </c>
      <c r="D4538" s="347" t="s">
        <v>10053</v>
      </c>
      <c r="E4538" s="347">
        <v>6</v>
      </c>
      <c r="F4538" s="347">
        <v>1</v>
      </c>
      <c r="G4538" s="347" t="s">
        <v>11262</v>
      </c>
      <c r="H4538" s="349">
        <v>40</v>
      </c>
      <c r="I4538" s="350" t="s">
        <v>12</v>
      </c>
      <c r="J4538" s="351">
        <f t="shared" si="70"/>
        <v>37.5</v>
      </c>
      <c r="K4538" s="351">
        <v>6.25</v>
      </c>
      <c r="L4538" s="3" t="str">
        <f>IFERROR(INDEX(dbOrdini[PREZZO
VINOLUX],MATCH(A4538,dbOrdini[CODICE
ANKER],0)),"")</f>
        <v/>
      </c>
      <c r="M4538" s="347" t="s">
        <v>10539</v>
      </c>
      <c r="N4538" s="15" t="str">
        <f>IFERROR(INDEX(dbOrdini[ORDINE],MATCH(A4538,dbOrdini[CODICE
ANKER]*(dbOrdini[CODICE
SUPPLY]="GEN24"),0)),"")</f>
        <v/>
      </c>
      <c r="O4538" s="352" t="s">
        <v>8</v>
      </c>
      <c r="P4538" s="347" t="s">
        <v>10054</v>
      </c>
    </row>
    <row r="4539" spans="1:16">
      <c r="A4539" s="347" t="s">
        <v>10055</v>
      </c>
      <c r="B4539" s="348">
        <v>174</v>
      </c>
      <c r="C4539" s="347" t="s">
        <v>28152</v>
      </c>
      <c r="D4539" s="347" t="s">
        <v>10056</v>
      </c>
      <c r="E4539" s="347">
        <v>6</v>
      </c>
      <c r="F4539" s="347">
        <v>0.7</v>
      </c>
      <c r="G4539" s="347" t="s">
        <v>11</v>
      </c>
      <c r="H4539" s="349">
        <v>40</v>
      </c>
      <c r="I4539" s="350" t="s">
        <v>12</v>
      </c>
      <c r="J4539" s="351">
        <f t="shared" si="70"/>
        <v>24.900000000000002</v>
      </c>
      <c r="K4539" s="351">
        <v>4.1500000000000004</v>
      </c>
      <c r="L4539" s="3" t="str">
        <f>IFERROR(INDEX(dbOrdini[PREZZO
VINOLUX],MATCH(A4539,dbOrdini[CODICE
ANKER],0)),"")</f>
        <v/>
      </c>
      <c r="M4539" s="347" t="s">
        <v>10541</v>
      </c>
      <c r="N4539" s="15" t="str">
        <f>IFERROR(INDEX(dbOrdini[ORDINE],MATCH(A4539,dbOrdini[CODICE
ANKER]*(dbOrdini[CODICE
SUPPLY]="GEN24"),0)),"")</f>
        <v/>
      </c>
      <c r="O4539" s="352" t="s">
        <v>8</v>
      </c>
      <c r="P4539" s="347" t="s">
        <v>10057</v>
      </c>
    </row>
    <row r="4540" spans="1:16">
      <c r="A4540" s="347" t="s">
        <v>10058</v>
      </c>
      <c r="B4540" s="348">
        <v>257</v>
      </c>
      <c r="C4540" s="347" t="s">
        <v>28152</v>
      </c>
      <c r="D4540" s="347" t="s">
        <v>10056</v>
      </c>
      <c r="E4540" s="347">
        <v>12</v>
      </c>
      <c r="F4540" s="347">
        <v>1</v>
      </c>
      <c r="G4540" s="347" t="s">
        <v>11</v>
      </c>
      <c r="H4540" s="349">
        <v>40</v>
      </c>
      <c r="I4540" s="350" t="s">
        <v>12</v>
      </c>
      <c r="J4540" s="351">
        <f t="shared" si="70"/>
        <v>65.400000000000006</v>
      </c>
      <c r="K4540" s="351">
        <v>5.45</v>
      </c>
      <c r="L4540" s="3" t="str">
        <f>IFERROR(INDEX(dbOrdini[PREZZO
VINOLUX],MATCH(A4540,dbOrdini[CODICE
ANKER],0)),"")</f>
        <v/>
      </c>
      <c r="M4540" s="347" t="s">
        <v>10541</v>
      </c>
      <c r="N4540" s="15" t="str">
        <f>IFERROR(INDEX(dbOrdini[ORDINE],MATCH(A4540,dbOrdini[CODICE
ANKER]*(dbOrdini[CODICE
SUPPLY]="GEN24"),0)),"")</f>
        <v/>
      </c>
      <c r="O4540" s="352" t="s">
        <v>8</v>
      </c>
      <c r="P4540" s="347" t="s">
        <v>10059</v>
      </c>
    </row>
    <row r="4541" spans="1:16">
      <c r="A4541" s="347" t="s">
        <v>10060</v>
      </c>
      <c r="B4541" s="348">
        <v>143</v>
      </c>
      <c r="C4541" s="347" t="s">
        <v>28152</v>
      </c>
      <c r="D4541" s="347" t="s">
        <v>10061</v>
      </c>
      <c r="E4541" s="347">
        <v>6</v>
      </c>
      <c r="F4541" s="347">
        <v>0.7</v>
      </c>
      <c r="G4541" s="347" t="s">
        <v>11262</v>
      </c>
      <c r="H4541" s="349">
        <v>38</v>
      </c>
      <c r="I4541" s="350" t="s">
        <v>12</v>
      </c>
      <c r="J4541" s="351">
        <f t="shared" si="70"/>
        <v>38.099999999999994</v>
      </c>
      <c r="K4541" s="351">
        <v>6.35</v>
      </c>
      <c r="L4541" s="3" t="str">
        <f>IFERROR(INDEX(dbOrdini[PREZZO
VINOLUX],MATCH(A4541,dbOrdini[CODICE
ANKER],0)),"")</f>
        <v/>
      </c>
      <c r="M4541" s="347" t="s">
        <v>10550</v>
      </c>
      <c r="N4541" s="15" t="str">
        <f>IFERROR(INDEX(dbOrdini[ORDINE],MATCH(A4541,dbOrdini[CODICE
ANKER]*(dbOrdini[CODICE
SUPPLY]="GEN24"),0)),"")</f>
        <v/>
      </c>
      <c r="O4541" s="352" t="s">
        <v>8</v>
      </c>
      <c r="P4541" s="347" t="s">
        <v>10062</v>
      </c>
    </row>
    <row r="4542" spans="1:16">
      <c r="A4542" s="347" t="s">
        <v>10063</v>
      </c>
      <c r="B4542" s="348">
        <v>1</v>
      </c>
      <c r="C4542" s="347" t="s">
        <v>28152</v>
      </c>
      <c r="D4542" s="347" t="s">
        <v>10061</v>
      </c>
      <c r="E4542" s="347">
        <v>6</v>
      </c>
      <c r="F4542" s="347">
        <v>1</v>
      </c>
      <c r="G4542" s="347" t="s">
        <v>11</v>
      </c>
      <c r="H4542" s="349">
        <v>40</v>
      </c>
      <c r="I4542" s="350" t="s">
        <v>12</v>
      </c>
      <c r="J4542" s="351">
        <f t="shared" si="70"/>
        <v>38.700000000000003</v>
      </c>
      <c r="K4542" s="351">
        <v>6.45</v>
      </c>
      <c r="L4542" s="3" t="str">
        <f>IFERROR(INDEX(dbOrdini[PREZZO
VINOLUX],MATCH(A4542,dbOrdini[CODICE
ANKER],0)),"")</f>
        <v/>
      </c>
      <c r="M4542" s="347" t="s">
        <v>10550</v>
      </c>
      <c r="N4542" s="15" t="str">
        <f>IFERROR(INDEX(dbOrdini[ORDINE],MATCH(A4542,dbOrdini[CODICE
ANKER]*(dbOrdini[CODICE
SUPPLY]="GEN24"),0)),"")</f>
        <v/>
      </c>
      <c r="O4542" s="352" t="s">
        <v>8</v>
      </c>
      <c r="P4542" s="347" t="s">
        <v>10064</v>
      </c>
    </row>
    <row r="4543" spans="1:16">
      <c r="A4543" s="347" t="s">
        <v>10065</v>
      </c>
      <c r="B4543" s="348">
        <v>0</v>
      </c>
      <c r="C4543" s="347" t="s">
        <v>28152</v>
      </c>
      <c r="D4543" s="347" t="s">
        <v>10066</v>
      </c>
      <c r="E4543" s="347">
        <v>6</v>
      </c>
      <c r="F4543" s="347">
        <v>0.7</v>
      </c>
      <c r="G4543" s="347" t="s">
        <v>11</v>
      </c>
      <c r="H4543" s="349">
        <v>40.799999999999997</v>
      </c>
      <c r="I4543" s="350" t="s">
        <v>12</v>
      </c>
      <c r="J4543" s="351">
        <f t="shared" si="70"/>
        <v>101.69999999999999</v>
      </c>
      <c r="K4543" s="351">
        <v>16.95</v>
      </c>
      <c r="L4543" s="3" t="str">
        <f>IFERROR(INDEX(dbOrdini[PREZZO
VINOLUX],MATCH(A4543,dbOrdini[CODICE
ANKER],0)),"")</f>
        <v/>
      </c>
      <c r="M4543" s="347" t="s">
        <v>10550</v>
      </c>
      <c r="N4543" s="15" t="str">
        <f>IFERROR(INDEX(dbOrdini[ORDINE],MATCH(A4543,dbOrdini[CODICE
ANKER]*(dbOrdini[CODICE
SUPPLY]="GEN24"),0)),"")</f>
        <v/>
      </c>
      <c r="O4543" s="352" t="s">
        <v>8</v>
      </c>
      <c r="P4543" s="347" t="s">
        <v>10067</v>
      </c>
    </row>
    <row r="4544" spans="1:16">
      <c r="A4544" s="347" t="s">
        <v>10068</v>
      </c>
      <c r="B4544" s="348">
        <v>25</v>
      </c>
      <c r="C4544" s="347" t="s">
        <v>28152</v>
      </c>
      <c r="D4544" s="347" t="s">
        <v>10069</v>
      </c>
      <c r="E4544" s="347">
        <v>10</v>
      </c>
      <c r="F4544" s="347">
        <v>0.7</v>
      </c>
      <c r="G4544" s="347" t="s">
        <v>11</v>
      </c>
      <c r="H4544" s="349">
        <v>35</v>
      </c>
      <c r="I4544" s="350" t="s">
        <v>12</v>
      </c>
      <c r="J4544" s="351">
        <f t="shared" si="70"/>
        <v>87.5</v>
      </c>
      <c r="K4544" s="351">
        <v>8.75</v>
      </c>
      <c r="L4544" s="3" t="str">
        <f>IFERROR(INDEX(dbOrdini[PREZZO
VINOLUX],MATCH(A4544,dbOrdini[CODICE
ANKER],0)),"")</f>
        <v/>
      </c>
      <c r="M4544" s="347" t="s">
        <v>10539</v>
      </c>
      <c r="N4544" s="15" t="str">
        <f>IFERROR(INDEX(dbOrdini[ORDINE],MATCH(A4544,dbOrdini[CODICE
ANKER]*(dbOrdini[CODICE
SUPPLY]="GEN24"),0)),"")</f>
        <v/>
      </c>
      <c r="O4544" s="352" t="s">
        <v>8</v>
      </c>
      <c r="P4544" s="347" t="s">
        <v>10070</v>
      </c>
    </row>
    <row r="4545" spans="1:16">
      <c r="A4545" s="347" t="s">
        <v>10071</v>
      </c>
      <c r="B4545" s="348">
        <v>803</v>
      </c>
      <c r="C4545" s="347" t="s">
        <v>28152</v>
      </c>
      <c r="D4545" s="347" t="s">
        <v>10072</v>
      </c>
      <c r="E4545" s="347">
        <v>8</v>
      </c>
      <c r="F4545" s="347">
        <v>0.7</v>
      </c>
      <c r="G4545" s="347" t="s">
        <v>11</v>
      </c>
      <c r="H4545" s="349">
        <v>35</v>
      </c>
      <c r="I4545" s="350" t="s">
        <v>12</v>
      </c>
      <c r="J4545" s="351">
        <f t="shared" si="70"/>
        <v>61.6</v>
      </c>
      <c r="K4545" s="351">
        <v>7.7</v>
      </c>
      <c r="L4545" s="3" t="str">
        <f>IFERROR(INDEX(dbOrdini[PREZZO
VINOLUX],MATCH(A4545,dbOrdini[CODICE
ANKER],0)),"")</f>
        <v/>
      </c>
      <c r="M4545" s="347" t="s">
        <v>28195</v>
      </c>
      <c r="N4545" s="15" t="str">
        <f>IFERROR(INDEX(dbOrdini[ORDINE],MATCH(A4545,dbOrdini[CODICE
ANKER]*(dbOrdini[CODICE
SUPPLY]="GEN24"),0)),"")</f>
        <v/>
      </c>
      <c r="O4545" s="352" t="s">
        <v>8</v>
      </c>
      <c r="P4545" s="347" t="s">
        <v>10073</v>
      </c>
    </row>
    <row r="4546" spans="1:16">
      <c r="A4546" s="347" t="s">
        <v>10074</v>
      </c>
      <c r="B4546" s="348">
        <v>0</v>
      </c>
      <c r="C4546" s="347" t="s">
        <v>28152</v>
      </c>
      <c r="D4546" s="347" t="s">
        <v>10075</v>
      </c>
      <c r="E4546" s="347">
        <v>8</v>
      </c>
      <c r="F4546" s="347">
        <v>0.7</v>
      </c>
      <c r="G4546" s="347" t="s">
        <v>11</v>
      </c>
      <c r="H4546" s="349">
        <v>35</v>
      </c>
      <c r="I4546" s="350" t="s">
        <v>12</v>
      </c>
      <c r="J4546" s="351">
        <f t="shared" si="70"/>
        <v>106</v>
      </c>
      <c r="K4546" s="351">
        <v>13.25</v>
      </c>
      <c r="L4546" s="3" t="str">
        <f>IFERROR(INDEX(dbOrdini[PREZZO
VINOLUX],MATCH(A4546,dbOrdini[CODICE
ANKER],0)),"")</f>
        <v/>
      </c>
      <c r="M4546" s="347" t="s">
        <v>28195</v>
      </c>
      <c r="N4546" s="15" t="str">
        <f>IFERROR(INDEX(dbOrdini[ORDINE],MATCH(A4546,dbOrdini[CODICE
ANKER]*(dbOrdini[CODICE
SUPPLY]="GEN24"),0)),"")</f>
        <v/>
      </c>
      <c r="O4546" s="352" t="s">
        <v>8</v>
      </c>
      <c r="P4546" s="347" t="s">
        <v>10076</v>
      </c>
    </row>
    <row r="4547" spans="1:16">
      <c r="A4547" s="347" t="s">
        <v>10080</v>
      </c>
      <c r="B4547" s="348">
        <v>1163</v>
      </c>
      <c r="C4547" s="347" t="s">
        <v>28152</v>
      </c>
      <c r="D4547" s="347" t="s">
        <v>10078</v>
      </c>
      <c r="E4547" s="347">
        <v>6</v>
      </c>
      <c r="F4547" s="347">
        <v>1</v>
      </c>
      <c r="G4547" s="347" t="s">
        <v>11</v>
      </c>
      <c r="H4547" s="349">
        <v>39</v>
      </c>
      <c r="I4547" s="350" t="s">
        <v>12</v>
      </c>
      <c r="J4547" s="351">
        <f t="shared" si="70"/>
        <v>24.900000000000002</v>
      </c>
      <c r="K4547" s="351">
        <v>4.1500000000000004</v>
      </c>
      <c r="L4547" s="3" t="str">
        <f>IFERROR(INDEX(dbOrdini[PREZZO
VINOLUX],MATCH(A4547,dbOrdini[CODICE
ANKER],0)),"")</f>
        <v/>
      </c>
      <c r="M4547" s="347" t="s">
        <v>28187</v>
      </c>
      <c r="N4547" s="15" t="str">
        <f>IFERROR(INDEX(dbOrdini[ORDINE],MATCH(A4547,dbOrdini[CODICE
ANKER]*(dbOrdini[CODICE
SUPPLY]="GEN24"),0)),"")</f>
        <v/>
      </c>
      <c r="O4547" s="352" t="s">
        <v>8</v>
      </c>
      <c r="P4547" s="347" t="s">
        <v>10081</v>
      </c>
    </row>
    <row r="4548" spans="1:16">
      <c r="A4548" s="347" t="s">
        <v>10077</v>
      </c>
      <c r="B4548" s="348">
        <v>365</v>
      </c>
      <c r="C4548" s="347" t="s">
        <v>28152</v>
      </c>
      <c r="D4548" s="347" t="s">
        <v>10078</v>
      </c>
      <c r="E4548" s="347">
        <v>6</v>
      </c>
      <c r="F4548" s="347">
        <v>0.7</v>
      </c>
      <c r="G4548" s="347" t="s">
        <v>11</v>
      </c>
      <c r="H4548" s="349">
        <v>39</v>
      </c>
      <c r="I4548" s="350" t="s">
        <v>12</v>
      </c>
      <c r="J4548" s="351">
        <f t="shared" si="70"/>
        <v>20.399999999999999</v>
      </c>
      <c r="K4548" s="351">
        <v>3.4</v>
      </c>
      <c r="L4548" s="3" t="str">
        <f>IFERROR(INDEX(dbOrdini[PREZZO
VINOLUX],MATCH(A4548,dbOrdini[CODICE
ANKER],0)),"")</f>
        <v/>
      </c>
      <c r="M4548" s="347" t="s">
        <v>28187</v>
      </c>
      <c r="N4548" s="15" t="str">
        <f>IFERROR(INDEX(dbOrdini[ORDINE],MATCH(A4548,dbOrdini[CODICE
ANKER]*(dbOrdini[CODICE
SUPPLY]="GEN24"),0)),"")</f>
        <v/>
      </c>
      <c r="O4548" s="352" t="s">
        <v>8</v>
      </c>
      <c r="P4548" s="347" t="s">
        <v>10079</v>
      </c>
    </row>
    <row r="4549" spans="1:16">
      <c r="A4549" s="347" t="s">
        <v>10082</v>
      </c>
      <c r="B4549" s="348">
        <v>3</v>
      </c>
      <c r="C4549" s="347" t="s">
        <v>28152</v>
      </c>
      <c r="D4549" s="347" t="s">
        <v>10083</v>
      </c>
      <c r="E4549" s="347">
        <v>6</v>
      </c>
      <c r="F4549" s="347">
        <v>0.7</v>
      </c>
      <c r="G4549" s="347" t="s">
        <v>11</v>
      </c>
      <c r="H4549" s="349">
        <v>25</v>
      </c>
      <c r="I4549" s="350" t="s">
        <v>12</v>
      </c>
      <c r="J4549" s="351">
        <f t="shared" si="70"/>
        <v>14.100000000000001</v>
      </c>
      <c r="K4549" s="351">
        <v>2.35</v>
      </c>
      <c r="L4549" s="3" t="str">
        <f>IFERROR(INDEX(dbOrdini[PREZZO
VINOLUX],MATCH(A4549,dbOrdini[CODICE
ANKER],0)),"")</f>
        <v/>
      </c>
      <c r="M4549" s="347" t="s">
        <v>10539</v>
      </c>
      <c r="N4549" s="15" t="str">
        <f>IFERROR(INDEX(dbOrdini[ORDINE],MATCH(A4549,dbOrdini[CODICE
ANKER]*(dbOrdini[CODICE
SUPPLY]="GEN24"),0)),"")</f>
        <v/>
      </c>
      <c r="O4549" s="352" t="s">
        <v>8</v>
      </c>
      <c r="P4549" s="347" t="s">
        <v>10084</v>
      </c>
    </row>
    <row r="4550" spans="1:16">
      <c r="A4550" s="347" t="s">
        <v>10085</v>
      </c>
      <c r="B4550" s="348">
        <v>71</v>
      </c>
      <c r="C4550" s="347" t="s">
        <v>28152</v>
      </c>
      <c r="D4550" s="347" t="s">
        <v>10086</v>
      </c>
      <c r="E4550" s="347">
        <v>6</v>
      </c>
      <c r="F4550" s="347">
        <v>0.75</v>
      </c>
      <c r="G4550" s="347" t="s">
        <v>11262</v>
      </c>
      <c r="H4550" s="349">
        <v>12</v>
      </c>
      <c r="I4550" s="350" t="s">
        <v>12</v>
      </c>
      <c r="J4550" s="351">
        <f t="shared" si="70"/>
        <v>31.200000000000003</v>
      </c>
      <c r="K4550" s="351">
        <v>5.2</v>
      </c>
      <c r="L4550" s="3" t="str">
        <f>IFERROR(INDEX(dbOrdini[PREZZO
VINOLUX],MATCH(A4550,dbOrdini[CODICE
ANKER],0)),"")</f>
        <v/>
      </c>
      <c r="M4550" s="347" t="s">
        <v>28244</v>
      </c>
      <c r="N4550" s="15" t="str">
        <f>IFERROR(INDEX(dbOrdini[ORDINE],MATCH(A4550,dbOrdini[CODICE
ANKER]*(dbOrdini[CODICE
SUPPLY]="GEN24"),0)),"")</f>
        <v/>
      </c>
      <c r="O4550" s="352" t="s">
        <v>8</v>
      </c>
      <c r="P4550" s="347" t="s">
        <v>10087</v>
      </c>
    </row>
    <row r="4551" spans="1:16">
      <c r="A4551" s="347" t="s">
        <v>10088</v>
      </c>
      <c r="B4551" s="348">
        <v>52</v>
      </c>
      <c r="C4551" s="347" t="s">
        <v>28152</v>
      </c>
      <c r="D4551" s="347" t="s">
        <v>10089</v>
      </c>
      <c r="E4551" s="347">
        <v>6</v>
      </c>
      <c r="F4551" s="347">
        <v>0.75</v>
      </c>
      <c r="G4551" s="347" t="s">
        <v>11262</v>
      </c>
      <c r="H4551" s="349">
        <v>12</v>
      </c>
      <c r="I4551" s="350" t="s">
        <v>12</v>
      </c>
      <c r="J4551" s="351">
        <f t="shared" si="70"/>
        <v>30</v>
      </c>
      <c r="K4551" s="351">
        <v>5</v>
      </c>
      <c r="L4551" s="3" t="str">
        <f>IFERROR(INDEX(dbOrdini[PREZZO
VINOLUX],MATCH(A4551,dbOrdini[CODICE
ANKER],0)),"")</f>
        <v/>
      </c>
      <c r="M4551" s="347" t="s">
        <v>28244</v>
      </c>
      <c r="N4551" s="15" t="str">
        <f>IFERROR(INDEX(dbOrdini[ORDINE],MATCH(A4551,dbOrdini[CODICE
ANKER]*(dbOrdini[CODICE
SUPPLY]="GEN24"),0)),"")</f>
        <v/>
      </c>
      <c r="O4551" s="352" t="s">
        <v>8</v>
      </c>
      <c r="P4551" s="347" t="s">
        <v>10090</v>
      </c>
    </row>
    <row r="4552" spans="1:16">
      <c r="A4552" s="347" t="s">
        <v>10091</v>
      </c>
      <c r="B4552" s="348">
        <v>8</v>
      </c>
      <c r="C4552" s="347" t="s">
        <v>28152</v>
      </c>
      <c r="D4552" s="347" t="s">
        <v>10092</v>
      </c>
      <c r="E4552" s="347">
        <v>6</v>
      </c>
      <c r="F4552" s="347">
        <v>0.75</v>
      </c>
      <c r="G4552" s="347" t="s">
        <v>11</v>
      </c>
      <c r="H4552" s="349">
        <v>12</v>
      </c>
      <c r="I4552" s="350" t="s">
        <v>12</v>
      </c>
      <c r="J4552" s="351">
        <f t="shared" si="70"/>
        <v>31.14</v>
      </c>
      <c r="K4552" s="351">
        <v>5.19</v>
      </c>
      <c r="L4552" s="3" t="str">
        <f>IFERROR(INDEX(dbOrdini[PREZZO
VINOLUX],MATCH(A4552,dbOrdini[CODICE
ANKER],0)),"")</f>
        <v/>
      </c>
      <c r="M4552" s="347" t="s">
        <v>28244</v>
      </c>
      <c r="N4552" s="15" t="str">
        <f>IFERROR(INDEX(dbOrdini[ORDINE],MATCH(A4552,dbOrdini[CODICE
ANKER]*(dbOrdini[CODICE
SUPPLY]="GEN24"),0)),"")</f>
        <v/>
      </c>
      <c r="O4552" s="352" t="s">
        <v>8</v>
      </c>
      <c r="P4552" s="347" t="s">
        <v>10093</v>
      </c>
    </row>
    <row r="4553" spans="1:16">
      <c r="A4553" s="347" t="s">
        <v>12107</v>
      </c>
      <c r="B4553" s="348">
        <v>168</v>
      </c>
      <c r="C4553" s="347" t="s">
        <v>28152</v>
      </c>
      <c r="D4553" s="347" t="s">
        <v>10095</v>
      </c>
      <c r="E4553" s="347">
        <v>6</v>
      </c>
      <c r="F4553" s="347">
        <v>0.75</v>
      </c>
      <c r="G4553" s="347" t="s">
        <v>11</v>
      </c>
      <c r="H4553" s="349">
        <v>12.5</v>
      </c>
      <c r="I4553" s="350" t="s">
        <v>12</v>
      </c>
      <c r="J4553" s="351">
        <f t="shared" si="70"/>
        <v>232.79999999999998</v>
      </c>
      <c r="K4553" s="351">
        <v>38.799999999999997</v>
      </c>
      <c r="L4553" s="3" t="str">
        <f>IFERROR(INDEX(dbOrdini[PREZZO
VINOLUX],MATCH(A4553,dbOrdini[CODICE
ANKER],0)),"")</f>
        <v/>
      </c>
      <c r="M4553" s="347" t="s">
        <v>28233</v>
      </c>
      <c r="N4553" s="15" t="str">
        <f>IFERROR(INDEX(dbOrdini[ORDINE],MATCH(A4553,dbOrdini[CODICE
ANKER]*(dbOrdini[CODICE
SUPPLY]="GEN24"),0)),"")</f>
        <v/>
      </c>
      <c r="O4553" s="352" t="s">
        <v>8</v>
      </c>
      <c r="P4553" s="347" t="s">
        <v>12108</v>
      </c>
    </row>
    <row r="4554" spans="1:16">
      <c r="A4554" s="347" t="s">
        <v>10099</v>
      </c>
      <c r="B4554" s="348">
        <v>11</v>
      </c>
      <c r="C4554" s="347" t="s">
        <v>28152</v>
      </c>
      <c r="D4554" s="347" t="s">
        <v>10095</v>
      </c>
      <c r="E4554" s="347">
        <v>12</v>
      </c>
      <c r="F4554" s="347">
        <v>375</v>
      </c>
      <c r="G4554" s="347" t="s">
        <v>754</v>
      </c>
      <c r="H4554" s="349">
        <v>12</v>
      </c>
      <c r="I4554" s="350" t="s">
        <v>12</v>
      </c>
      <c r="J4554" s="351">
        <f t="shared" si="70"/>
        <v>258</v>
      </c>
      <c r="K4554" s="351">
        <v>21.5</v>
      </c>
      <c r="L4554" s="3" t="str">
        <f>IFERROR(INDEX(dbOrdini[PREZZO
VINOLUX],MATCH(A4554,dbOrdini[CODICE
ANKER],0)),"")</f>
        <v/>
      </c>
      <c r="M4554" s="347" t="s">
        <v>28233</v>
      </c>
      <c r="N4554" s="15" t="str">
        <f>IFERROR(INDEX(dbOrdini[ORDINE],MATCH(A4554,dbOrdini[CODICE
ANKER]*(dbOrdini[CODICE
SUPPLY]="GEN24"),0)),"")</f>
        <v/>
      </c>
      <c r="O4554" s="352" t="s">
        <v>8</v>
      </c>
      <c r="P4554" s="347" t="s">
        <v>10100</v>
      </c>
    </row>
    <row r="4555" spans="1:16">
      <c r="A4555" s="347" t="s">
        <v>10094</v>
      </c>
      <c r="B4555" s="348">
        <v>4</v>
      </c>
      <c r="C4555" s="347" t="s">
        <v>28152</v>
      </c>
      <c r="D4555" s="347" t="s">
        <v>10095</v>
      </c>
      <c r="E4555" s="347">
        <v>6</v>
      </c>
      <c r="F4555" s="347">
        <v>0.75</v>
      </c>
      <c r="G4555" s="347" t="s">
        <v>11</v>
      </c>
      <c r="H4555" s="349">
        <v>12</v>
      </c>
      <c r="I4555" s="350" t="s">
        <v>12</v>
      </c>
      <c r="J4555" s="351">
        <f t="shared" si="70"/>
        <v>232.79999999999998</v>
      </c>
      <c r="K4555" s="351">
        <v>38.799999999999997</v>
      </c>
      <c r="L4555" s="3" t="str">
        <f>IFERROR(INDEX(dbOrdini[PREZZO
VINOLUX],MATCH(A4555,dbOrdini[CODICE
ANKER],0)),"")</f>
        <v/>
      </c>
      <c r="M4555" s="347" t="s">
        <v>28233</v>
      </c>
      <c r="N4555" s="15" t="str">
        <f>IFERROR(INDEX(dbOrdini[ORDINE],MATCH(A4555,dbOrdini[CODICE
ANKER]*(dbOrdini[CODICE
SUPPLY]="GEN24"),0)),"")</f>
        <v/>
      </c>
      <c r="O4555" s="352" t="s">
        <v>8</v>
      </c>
      <c r="P4555" s="347" t="s">
        <v>10096</v>
      </c>
    </row>
    <row r="4556" spans="1:16">
      <c r="A4556" s="347" t="s">
        <v>10097</v>
      </c>
      <c r="B4556" s="348">
        <v>2</v>
      </c>
      <c r="C4556" s="347" t="s">
        <v>28152</v>
      </c>
      <c r="D4556" s="347" t="s">
        <v>10095</v>
      </c>
      <c r="E4556" s="347">
        <v>3</v>
      </c>
      <c r="F4556" s="347">
        <v>1.5</v>
      </c>
      <c r="G4556" s="347" t="s">
        <v>11</v>
      </c>
      <c r="H4556" s="349">
        <v>12</v>
      </c>
      <c r="I4556" s="350" t="s">
        <v>12</v>
      </c>
      <c r="J4556" s="351">
        <f t="shared" si="70"/>
        <v>274.5</v>
      </c>
      <c r="K4556" s="351">
        <v>91.5</v>
      </c>
      <c r="L4556" s="3" t="str">
        <f>IFERROR(INDEX(dbOrdini[PREZZO
VINOLUX],MATCH(A4556,dbOrdini[CODICE
ANKER],0)),"")</f>
        <v/>
      </c>
      <c r="M4556" s="347" t="s">
        <v>28233</v>
      </c>
      <c r="N4556" s="15" t="str">
        <f>IFERROR(INDEX(dbOrdini[ORDINE],MATCH(A4556,dbOrdini[CODICE
ANKER]*(dbOrdini[CODICE
SUPPLY]="GEN24"),0)),"")</f>
        <v/>
      </c>
      <c r="O4556" s="352" t="s">
        <v>8</v>
      </c>
      <c r="P4556" s="347" t="s">
        <v>10098</v>
      </c>
    </row>
    <row r="4557" spans="1:16">
      <c r="A4557" s="347" t="s">
        <v>10101</v>
      </c>
      <c r="B4557" s="348">
        <v>82</v>
      </c>
      <c r="C4557" s="347" t="s">
        <v>28152</v>
      </c>
      <c r="D4557" s="347" t="s">
        <v>10102</v>
      </c>
      <c r="E4557" s="347">
        <v>6</v>
      </c>
      <c r="F4557" s="347">
        <v>0.75</v>
      </c>
      <c r="G4557" s="347" t="s">
        <v>11</v>
      </c>
      <c r="H4557" s="349">
        <v>12</v>
      </c>
      <c r="I4557" s="350" t="s">
        <v>12</v>
      </c>
      <c r="J4557" s="351">
        <f t="shared" ref="J4557:J4620" si="71">E4557*K4557</f>
        <v>279</v>
      </c>
      <c r="K4557" s="351">
        <v>46.5</v>
      </c>
      <c r="L4557" s="3" t="str">
        <f>IFERROR(INDEX(dbOrdini[PREZZO
VINOLUX],MATCH(A4557,dbOrdini[CODICE
ANKER],0)),"")</f>
        <v/>
      </c>
      <c r="M4557" s="347" t="s">
        <v>28233</v>
      </c>
      <c r="N4557" s="15" t="str">
        <f>IFERROR(INDEX(dbOrdini[ORDINE],MATCH(A4557,dbOrdini[CODICE
ANKER]*(dbOrdini[CODICE
SUPPLY]="GEN24"),0)),"")</f>
        <v/>
      </c>
      <c r="O4557" s="352" t="s">
        <v>8</v>
      </c>
      <c r="P4557" s="347" t="s">
        <v>10103</v>
      </c>
    </row>
    <row r="4558" spans="1:16">
      <c r="A4558" s="347" t="s">
        <v>10104</v>
      </c>
      <c r="B4558" s="348">
        <v>257</v>
      </c>
      <c r="C4558" s="347" t="s">
        <v>28152</v>
      </c>
      <c r="D4558" s="347" t="s">
        <v>10105</v>
      </c>
      <c r="E4558" s="347">
        <v>6</v>
      </c>
      <c r="F4558" s="347">
        <v>0.75</v>
      </c>
      <c r="G4558" s="347" t="s">
        <v>11</v>
      </c>
      <c r="H4558" s="349">
        <v>12</v>
      </c>
      <c r="I4558" s="350" t="s">
        <v>12</v>
      </c>
      <c r="J4558" s="351">
        <f t="shared" si="71"/>
        <v>221.70000000000002</v>
      </c>
      <c r="K4558" s="351">
        <v>36.950000000000003</v>
      </c>
      <c r="L4558" s="3" t="str">
        <f>IFERROR(INDEX(dbOrdini[PREZZO
VINOLUX],MATCH(A4558,dbOrdini[CODICE
ANKER],0)),"")</f>
        <v/>
      </c>
      <c r="M4558" s="347" t="s">
        <v>28233</v>
      </c>
      <c r="N4558" s="15" t="str">
        <f>IFERROR(INDEX(dbOrdini[ORDINE],MATCH(A4558,dbOrdini[CODICE
ANKER]*(dbOrdini[CODICE
SUPPLY]="GEN24"),0)),"")</f>
        <v/>
      </c>
      <c r="O4558" s="352" t="s">
        <v>8</v>
      </c>
      <c r="P4558" s="347" t="s">
        <v>10106</v>
      </c>
    </row>
    <row r="4559" spans="1:16">
      <c r="A4559" s="347" t="s">
        <v>10107</v>
      </c>
      <c r="B4559" s="348">
        <v>76</v>
      </c>
      <c r="C4559" s="347" t="s">
        <v>28152</v>
      </c>
      <c r="D4559" s="347" t="s">
        <v>10108</v>
      </c>
      <c r="E4559" s="347">
        <v>6</v>
      </c>
      <c r="F4559" s="347">
        <v>0.75</v>
      </c>
      <c r="G4559" s="347" t="s">
        <v>11</v>
      </c>
      <c r="H4559" s="349">
        <v>12</v>
      </c>
      <c r="I4559" s="350" t="s">
        <v>12</v>
      </c>
      <c r="J4559" s="351">
        <f t="shared" si="71"/>
        <v>291</v>
      </c>
      <c r="K4559" s="351">
        <v>48.5</v>
      </c>
      <c r="L4559" s="3" t="str">
        <f>IFERROR(INDEX(dbOrdini[PREZZO
VINOLUX],MATCH(A4559,dbOrdini[CODICE
ANKER],0)),"")</f>
        <v/>
      </c>
      <c r="M4559" s="347" t="s">
        <v>28233</v>
      </c>
      <c r="N4559" s="15" t="str">
        <f>IFERROR(INDEX(dbOrdini[ORDINE],MATCH(A4559,dbOrdini[CODICE
ANKER]*(dbOrdini[CODICE
SUPPLY]="GEN24"),0)),"")</f>
        <v/>
      </c>
      <c r="O4559" s="352" t="s">
        <v>8</v>
      </c>
      <c r="P4559" s="347" t="s">
        <v>10109</v>
      </c>
    </row>
    <row r="4560" spans="1:16">
      <c r="A4560" s="347" t="s">
        <v>10110</v>
      </c>
      <c r="B4560" s="348">
        <v>199</v>
      </c>
      <c r="C4560" s="347" t="s">
        <v>28152</v>
      </c>
      <c r="D4560" s="347" t="s">
        <v>10111</v>
      </c>
      <c r="E4560" s="347">
        <v>6</v>
      </c>
      <c r="F4560" s="347">
        <v>0.75</v>
      </c>
      <c r="G4560" s="347" t="s">
        <v>11</v>
      </c>
      <c r="H4560" s="349">
        <v>12</v>
      </c>
      <c r="I4560" s="350" t="s">
        <v>12</v>
      </c>
      <c r="J4560" s="351">
        <f t="shared" si="71"/>
        <v>267</v>
      </c>
      <c r="K4560" s="351">
        <v>44.5</v>
      </c>
      <c r="L4560" s="3" t="str">
        <f>IFERROR(INDEX(dbOrdini[PREZZO
VINOLUX],MATCH(A4560,dbOrdini[CODICE
ANKER],0)),"")</f>
        <v/>
      </c>
      <c r="M4560" s="347" t="s">
        <v>28233</v>
      </c>
      <c r="N4560" s="15" t="str">
        <f>IFERROR(INDEX(dbOrdini[ORDINE],MATCH(A4560,dbOrdini[CODICE
ANKER]*(dbOrdini[CODICE
SUPPLY]="GEN24"),0)),"")</f>
        <v/>
      </c>
      <c r="O4560" s="352" t="s">
        <v>8</v>
      </c>
      <c r="P4560" s="347" t="s">
        <v>10112</v>
      </c>
    </row>
    <row r="4561" spans="1:16">
      <c r="A4561" s="347" t="s">
        <v>10113</v>
      </c>
      <c r="B4561" s="348">
        <v>0</v>
      </c>
      <c r="C4561" s="347" t="s">
        <v>28152</v>
      </c>
      <c r="D4561" s="347" t="s">
        <v>10114</v>
      </c>
      <c r="E4561" s="347">
        <v>6</v>
      </c>
      <c r="F4561" s="347">
        <v>0.75</v>
      </c>
      <c r="G4561" s="347" t="s">
        <v>11</v>
      </c>
      <c r="H4561" s="349">
        <v>12.5</v>
      </c>
      <c r="I4561" s="350" t="s">
        <v>12</v>
      </c>
      <c r="J4561" s="351">
        <f t="shared" si="71"/>
        <v>297</v>
      </c>
      <c r="K4561" s="351">
        <v>49.5</v>
      </c>
      <c r="L4561" s="3" t="str">
        <f>IFERROR(INDEX(dbOrdini[PREZZO
VINOLUX],MATCH(A4561,dbOrdini[CODICE
ANKER],0)),"")</f>
        <v/>
      </c>
      <c r="M4561" s="347" t="s">
        <v>28233</v>
      </c>
      <c r="N4561" s="15" t="str">
        <f>IFERROR(INDEX(dbOrdini[ORDINE],MATCH(A4561,dbOrdini[CODICE
ANKER]*(dbOrdini[CODICE
SUPPLY]="GEN24"),0)),"")</f>
        <v/>
      </c>
      <c r="O4561" s="352" t="s">
        <v>8</v>
      </c>
      <c r="P4561" s="347" t="s">
        <v>10115</v>
      </c>
    </row>
    <row r="4562" spans="1:16">
      <c r="A4562" s="347" t="s">
        <v>12109</v>
      </c>
      <c r="B4562" s="348">
        <v>0</v>
      </c>
      <c r="C4562" s="347" t="s">
        <v>28152</v>
      </c>
      <c r="D4562" s="347" t="s">
        <v>12110</v>
      </c>
      <c r="E4562" s="347">
        <v>6</v>
      </c>
      <c r="F4562" s="347">
        <v>0.75</v>
      </c>
      <c r="G4562" s="347" t="s">
        <v>11</v>
      </c>
      <c r="H4562" s="349">
        <v>12.5</v>
      </c>
      <c r="I4562" s="350" t="s">
        <v>12</v>
      </c>
      <c r="J4562" s="351">
        <f t="shared" si="71"/>
        <v>297</v>
      </c>
      <c r="K4562" s="351">
        <v>49.5</v>
      </c>
      <c r="L4562" s="3" t="str">
        <f>IFERROR(INDEX(dbOrdini[PREZZO
VINOLUX],MATCH(A4562,dbOrdini[CODICE
ANKER],0)),"")</f>
        <v/>
      </c>
      <c r="M4562" s="347" t="s">
        <v>28233</v>
      </c>
      <c r="N4562" s="15" t="str">
        <f>IFERROR(INDEX(dbOrdini[ORDINE],MATCH(A4562,dbOrdini[CODICE
ANKER]*(dbOrdini[CODICE
SUPPLY]="GEN24"),0)),"")</f>
        <v/>
      </c>
      <c r="O4562" s="352" t="s">
        <v>8</v>
      </c>
      <c r="P4562" s="347" t="s">
        <v>12111</v>
      </c>
    </row>
    <row r="4563" spans="1:16">
      <c r="A4563" s="347" t="s">
        <v>10116</v>
      </c>
      <c r="B4563" s="348">
        <v>7</v>
      </c>
      <c r="C4563" s="347" t="s">
        <v>28152</v>
      </c>
      <c r="D4563" s="347" t="s">
        <v>12110</v>
      </c>
      <c r="E4563" s="347">
        <v>6</v>
      </c>
      <c r="F4563" s="347">
        <v>0.75</v>
      </c>
      <c r="G4563" s="347" t="s">
        <v>11</v>
      </c>
      <c r="H4563" s="349">
        <v>12.5</v>
      </c>
      <c r="I4563" s="350" t="s">
        <v>12</v>
      </c>
      <c r="J4563" s="351">
        <f t="shared" si="71"/>
        <v>309</v>
      </c>
      <c r="K4563" s="351">
        <v>51.5</v>
      </c>
      <c r="L4563" s="3" t="str">
        <f>IFERROR(INDEX(dbOrdini[PREZZO
VINOLUX],MATCH(A4563,dbOrdini[CODICE
ANKER],0)),"")</f>
        <v/>
      </c>
      <c r="M4563" s="347" t="s">
        <v>28233</v>
      </c>
      <c r="N4563" s="15" t="str">
        <f>IFERROR(INDEX(dbOrdini[ORDINE],MATCH(A4563,dbOrdini[CODICE
ANKER]*(dbOrdini[CODICE
SUPPLY]="GEN24"),0)),"")</f>
        <v/>
      </c>
      <c r="O4563" s="352" t="s">
        <v>8</v>
      </c>
      <c r="P4563" s="347" t="s">
        <v>10117</v>
      </c>
    </row>
    <row r="4564" spans="1:16">
      <c r="A4564" s="347" t="s">
        <v>10118</v>
      </c>
      <c r="B4564" s="348">
        <v>0</v>
      </c>
      <c r="C4564" s="347" t="s">
        <v>28152</v>
      </c>
      <c r="D4564" s="347" t="s">
        <v>10119</v>
      </c>
      <c r="E4564" s="347">
        <v>6</v>
      </c>
      <c r="F4564" s="347">
        <v>0.75</v>
      </c>
      <c r="G4564" s="347" t="s">
        <v>11</v>
      </c>
      <c r="H4564" s="349">
        <v>12</v>
      </c>
      <c r="I4564" s="350" t="s">
        <v>12</v>
      </c>
      <c r="J4564" s="351">
        <f t="shared" si="71"/>
        <v>321</v>
      </c>
      <c r="K4564" s="351">
        <v>53.5</v>
      </c>
      <c r="L4564" s="3" t="str">
        <f>IFERROR(INDEX(dbOrdini[PREZZO
VINOLUX],MATCH(A4564,dbOrdini[CODICE
ANKER],0)),"")</f>
        <v/>
      </c>
      <c r="M4564" s="347" t="s">
        <v>28233</v>
      </c>
      <c r="N4564" s="15" t="str">
        <f>IFERROR(INDEX(dbOrdini[ORDINE],MATCH(A4564,dbOrdini[CODICE
ANKER]*(dbOrdini[CODICE
SUPPLY]="GEN24"),0)),"")</f>
        <v/>
      </c>
      <c r="O4564" s="352" t="s">
        <v>8</v>
      </c>
      <c r="P4564" s="347" t="s">
        <v>10120</v>
      </c>
    </row>
    <row r="4565" spans="1:16">
      <c r="A4565" s="347" t="s">
        <v>10121</v>
      </c>
      <c r="B4565" s="348">
        <v>3</v>
      </c>
      <c r="C4565" s="347" t="s">
        <v>28152</v>
      </c>
      <c r="D4565" s="347" t="s">
        <v>10122</v>
      </c>
      <c r="E4565" s="347">
        <v>6</v>
      </c>
      <c r="F4565" s="347">
        <v>0.5</v>
      </c>
      <c r="G4565" s="347" t="s">
        <v>11</v>
      </c>
      <c r="H4565" s="349">
        <v>16</v>
      </c>
      <c r="I4565" s="350" t="s">
        <v>12</v>
      </c>
      <c r="J4565" s="351">
        <f t="shared" si="71"/>
        <v>327</v>
      </c>
      <c r="K4565" s="351">
        <v>54.5</v>
      </c>
      <c r="L4565" s="3" t="str">
        <f>IFERROR(INDEX(dbOrdini[PREZZO
VINOLUX],MATCH(A4565,dbOrdini[CODICE
ANKER],0)),"")</f>
        <v/>
      </c>
      <c r="M4565" s="347" t="s">
        <v>28304</v>
      </c>
      <c r="N4565" s="15" t="str">
        <f>IFERROR(INDEX(dbOrdini[ORDINE],MATCH(A4565,dbOrdini[CODICE
ANKER]*(dbOrdini[CODICE
SUPPLY]="GEN24"),0)),"")</f>
        <v/>
      </c>
      <c r="O4565" s="352" t="s">
        <v>8</v>
      </c>
      <c r="P4565" s="347" t="s">
        <v>10123</v>
      </c>
    </row>
    <row r="4566" spans="1:16">
      <c r="A4566" s="347" t="s">
        <v>10124</v>
      </c>
      <c r="B4566" s="348">
        <v>1</v>
      </c>
      <c r="C4566" s="347" t="s">
        <v>28152</v>
      </c>
      <c r="D4566" s="347" t="s">
        <v>10125</v>
      </c>
      <c r="E4566" s="347">
        <v>6</v>
      </c>
      <c r="F4566" s="347">
        <v>0.5</v>
      </c>
      <c r="G4566" s="347" t="s">
        <v>11</v>
      </c>
      <c r="H4566" s="349">
        <v>16</v>
      </c>
      <c r="I4566" s="350" t="s">
        <v>12</v>
      </c>
      <c r="J4566" s="351">
        <f t="shared" si="71"/>
        <v>315</v>
      </c>
      <c r="K4566" s="351">
        <v>52.5</v>
      </c>
      <c r="L4566" s="3" t="str">
        <f>IFERROR(INDEX(dbOrdini[PREZZO
VINOLUX],MATCH(A4566,dbOrdini[CODICE
ANKER],0)),"")</f>
        <v/>
      </c>
      <c r="M4566" s="347" t="s">
        <v>28304</v>
      </c>
      <c r="N4566" s="15" t="str">
        <f>IFERROR(INDEX(dbOrdini[ORDINE],MATCH(A4566,dbOrdini[CODICE
ANKER]*(dbOrdini[CODICE
SUPPLY]="GEN24"),0)),"")</f>
        <v/>
      </c>
      <c r="O4566" s="352" t="s">
        <v>8</v>
      </c>
      <c r="P4566" s="347" t="s">
        <v>10126</v>
      </c>
    </row>
    <row r="4567" spans="1:16">
      <c r="A4567" s="347" t="s">
        <v>10127</v>
      </c>
      <c r="B4567" s="348">
        <v>41</v>
      </c>
      <c r="C4567" s="347" t="s">
        <v>28152</v>
      </c>
      <c r="D4567" s="347" t="s">
        <v>10128</v>
      </c>
      <c r="E4567" s="347">
        <v>6</v>
      </c>
      <c r="F4567" s="347">
        <v>0.7</v>
      </c>
      <c r="G4567" s="347" t="s">
        <v>11</v>
      </c>
      <c r="H4567" s="349">
        <v>30</v>
      </c>
      <c r="I4567" s="350" t="s">
        <v>12</v>
      </c>
      <c r="J4567" s="351">
        <f t="shared" si="71"/>
        <v>69.599999999999994</v>
      </c>
      <c r="K4567" s="351">
        <v>11.6</v>
      </c>
      <c r="L4567" s="3" t="str">
        <f>IFERROR(INDEX(dbOrdini[PREZZO
VINOLUX],MATCH(A4567,dbOrdini[CODICE
ANKER],0)),"")</f>
        <v/>
      </c>
      <c r="M4567" s="347" t="s">
        <v>10539</v>
      </c>
      <c r="N4567" s="15" t="str">
        <f>IFERROR(INDEX(dbOrdini[ORDINE],MATCH(A4567,dbOrdini[CODICE
ANKER]*(dbOrdini[CODICE
SUPPLY]="GEN24"),0)),"")</f>
        <v/>
      </c>
      <c r="O4567" s="352" t="s">
        <v>8</v>
      </c>
      <c r="P4567" s="347" t="s">
        <v>10129</v>
      </c>
    </row>
    <row r="4568" spans="1:16">
      <c r="A4568" s="347" t="s">
        <v>10131</v>
      </c>
      <c r="B4568" s="348">
        <v>0</v>
      </c>
      <c r="C4568" s="347" t="s">
        <v>28152</v>
      </c>
      <c r="D4568" s="347" t="s">
        <v>10130</v>
      </c>
      <c r="E4568" s="347">
        <v>12</v>
      </c>
      <c r="F4568" s="347">
        <v>0.35</v>
      </c>
      <c r="G4568" s="347" t="s">
        <v>11262</v>
      </c>
      <c r="H4568" s="349">
        <v>30</v>
      </c>
      <c r="I4568" s="350" t="s">
        <v>12</v>
      </c>
      <c r="J4568" s="351">
        <f t="shared" si="71"/>
        <v>82.800000000000011</v>
      </c>
      <c r="K4568" s="351">
        <v>6.9</v>
      </c>
      <c r="L4568" s="3" t="str">
        <f>IFERROR(INDEX(dbOrdini[PREZZO
VINOLUX],MATCH(A4568,dbOrdini[CODICE
ANKER],0)),"")</f>
        <v/>
      </c>
      <c r="M4568" s="347" t="s">
        <v>28201</v>
      </c>
      <c r="N4568" s="15" t="str">
        <f>IFERROR(INDEX(dbOrdini[ORDINE],MATCH(A4568,dbOrdini[CODICE
ANKER]*(dbOrdini[CODICE
SUPPLY]="GEN24"),0)),"")</f>
        <v/>
      </c>
      <c r="O4568" s="352" t="s">
        <v>8</v>
      </c>
      <c r="P4568" s="347" t="s">
        <v>10132</v>
      </c>
    </row>
    <row r="4569" spans="1:16">
      <c r="A4569" s="347" t="s">
        <v>10135</v>
      </c>
      <c r="B4569" s="348">
        <v>6</v>
      </c>
      <c r="C4569" s="347" t="s">
        <v>28152</v>
      </c>
      <c r="D4569" s="347" t="s">
        <v>10130</v>
      </c>
      <c r="E4569" s="347">
        <v>6</v>
      </c>
      <c r="F4569" s="347">
        <v>1</v>
      </c>
      <c r="G4569" s="347" t="s">
        <v>11</v>
      </c>
      <c r="H4569" s="349">
        <v>30</v>
      </c>
      <c r="I4569" s="350" t="s">
        <v>12</v>
      </c>
      <c r="J4569" s="351">
        <f t="shared" si="71"/>
        <v>57</v>
      </c>
      <c r="K4569" s="351">
        <v>9.5</v>
      </c>
      <c r="L4569" s="3" t="str">
        <f>IFERROR(INDEX(dbOrdini[PREZZO
VINOLUX],MATCH(A4569,dbOrdini[CODICE
ANKER],0)),"")</f>
        <v/>
      </c>
      <c r="M4569" s="347" t="s">
        <v>28201</v>
      </c>
      <c r="N4569" s="15" t="str">
        <f>IFERROR(INDEX(dbOrdini[ORDINE],MATCH(A4569,dbOrdini[CODICE
ANKER]*(dbOrdini[CODICE
SUPPLY]="GEN24"),0)),"")</f>
        <v/>
      </c>
      <c r="O4569" s="352" t="s">
        <v>8</v>
      </c>
      <c r="P4569" s="347" t="s">
        <v>10136</v>
      </c>
    </row>
    <row r="4570" spans="1:16">
      <c r="A4570" s="347" t="s">
        <v>10133</v>
      </c>
      <c r="B4570" s="348">
        <v>447</v>
      </c>
      <c r="C4570" s="347" t="s">
        <v>28152</v>
      </c>
      <c r="D4570" s="347" t="s">
        <v>10130</v>
      </c>
      <c r="E4570" s="347">
        <v>6</v>
      </c>
      <c r="F4570" s="347">
        <v>0.7</v>
      </c>
      <c r="G4570" s="347" t="s">
        <v>11</v>
      </c>
      <c r="H4570" s="349">
        <v>30</v>
      </c>
      <c r="I4570" s="350" t="s">
        <v>12</v>
      </c>
      <c r="J4570" s="351">
        <f t="shared" si="71"/>
        <v>49.5</v>
      </c>
      <c r="K4570" s="351">
        <v>8.25</v>
      </c>
      <c r="L4570" s="3" t="str">
        <f>IFERROR(INDEX(dbOrdini[PREZZO
VINOLUX],MATCH(A4570,dbOrdini[CODICE
ANKER],0)),"")</f>
        <v/>
      </c>
      <c r="M4570" s="347" t="s">
        <v>28201</v>
      </c>
      <c r="N4570" s="15" t="str">
        <f>IFERROR(INDEX(dbOrdini[ORDINE],MATCH(A4570,dbOrdini[CODICE
ANKER]*(dbOrdini[CODICE
SUPPLY]="GEN24"),0)),"")</f>
        <v/>
      </c>
      <c r="O4570" s="352" t="s">
        <v>8</v>
      </c>
      <c r="P4570" s="347" t="s">
        <v>10134</v>
      </c>
    </row>
    <row r="4571" spans="1:16">
      <c r="A4571" s="347" t="s">
        <v>11175</v>
      </c>
      <c r="B4571" s="348">
        <v>0</v>
      </c>
      <c r="C4571" s="347" t="s">
        <v>28152</v>
      </c>
      <c r="D4571" s="347" t="s">
        <v>11176</v>
      </c>
      <c r="E4571" s="347">
        <v>6</v>
      </c>
      <c r="F4571" s="347">
        <v>0.7</v>
      </c>
      <c r="G4571" s="347" t="s">
        <v>11</v>
      </c>
      <c r="H4571" s="349">
        <v>30</v>
      </c>
      <c r="I4571" s="350" t="s">
        <v>12</v>
      </c>
      <c r="J4571" s="351">
        <f t="shared" si="71"/>
        <v>63</v>
      </c>
      <c r="K4571" s="351">
        <v>10.5</v>
      </c>
      <c r="L4571" s="3" t="str">
        <f>IFERROR(INDEX(dbOrdini[PREZZO
VINOLUX],MATCH(A4571,dbOrdini[CODICE
ANKER],0)),"")</f>
        <v/>
      </c>
      <c r="M4571" s="347" t="s">
        <v>10546</v>
      </c>
      <c r="N4571" s="15" t="str">
        <f>IFERROR(INDEX(dbOrdini[ORDINE],MATCH(A4571,dbOrdini[CODICE
ANKER]*(dbOrdini[CODICE
SUPPLY]="GEN24"),0)),"")</f>
        <v/>
      </c>
      <c r="O4571" s="352" t="s">
        <v>8</v>
      </c>
      <c r="P4571" s="347" t="s">
        <v>12112</v>
      </c>
    </row>
    <row r="4572" spans="1:16">
      <c r="A4572" s="347" t="s">
        <v>10137</v>
      </c>
      <c r="B4572" s="348">
        <v>8</v>
      </c>
      <c r="C4572" s="347" t="s">
        <v>28152</v>
      </c>
      <c r="D4572" s="347" t="s">
        <v>10138</v>
      </c>
      <c r="E4572" s="347">
        <v>6</v>
      </c>
      <c r="F4572" s="347">
        <v>0.75</v>
      </c>
      <c r="G4572" s="347" t="s">
        <v>11</v>
      </c>
      <c r="H4572" s="349">
        <v>13.5</v>
      </c>
      <c r="I4572" s="350" t="s">
        <v>12</v>
      </c>
      <c r="J4572" s="351">
        <f t="shared" si="71"/>
        <v>21.6</v>
      </c>
      <c r="K4572" s="351">
        <v>3.6</v>
      </c>
      <c r="L4572" s="3" t="str">
        <f>IFERROR(INDEX(dbOrdini[PREZZO
VINOLUX],MATCH(A4572,dbOrdini[CODICE
ANKER],0)),"")</f>
        <v/>
      </c>
      <c r="M4572" s="347" t="s">
        <v>28211</v>
      </c>
      <c r="N4572" s="15" t="str">
        <f>IFERROR(INDEX(dbOrdini[ORDINE],MATCH(A4572,dbOrdini[CODICE
ANKER]*(dbOrdini[CODICE
SUPPLY]="GEN24"),0)),"")</f>
        <v/>
      </c>
      <c r="O4572" s="352" t="s">
        <v>8</v>
      </c>
      <c r="P4572" s="347" t="s">
        <v>10139</v>
      </c>
    </row>
    <row r="4573" spans="1:16">
      <c r="A4573" s="347" t="s">
        <v>29216</v>
      </c>
      <c r="B4573" s="348">
        <v>60</v>
      </c>
      <c r="C4573" s="347" t="s">
        <v>28152</v>
      </c>
      <c r="D4573" s="347" t="s">
        <v>29217</v>
      </c>
      <c r="E4573" s="347">
        <v>12</v>
      </c>
      <c r="F4573" s="347">
        <v>0.2</v>
      </c>
      <c r="G4573" s="347" t="s">
        <v>11</v>
      </c>
      <c r="H4573" s="349">
        <v>0</v>
      </c>
      <c r="I4573" s="350" t="s">
        <v>12</v>
      </c>
      <c r="J4573" s="351">
        <f t="shared" si="71"/>
        <v>24</v>
      </c>
      <c r="K4573" s="351">
        <v>2</v>
      </c>
      <c r="L4573" s="3" t="str">
        <f>IFERROR(INDEX(dbOrdini[PREZZO
VINOLUX],MATCH(A4573,dbOrdini[CODICE
ANKER],0)),"")</f>
        <v/>
      </c>
      <c r="M4573" s="347" t="s">
        <v>28244</v>
      </c>
      <c r="N4573" s="15" t="str">
        <f>IFERROR(INDEX(dbOrdini[ORDINE],MATCH(A4573,dbOrdini[CODICE
ANKER]*(dbOrdini[CODICE
SUPPLY]="GEN24"),0)),"")</f>
        <v/>
      </c>
      <c r="O4573" s="352" t="s">
        <v>8</v>
      </c>
      <c r="P4573" s="347" t="s">
        <v>29218</v>
      </c>
    </row>
    <row r="4574" spans="1:16">
      <c r="A4574" s="347" t="s">
        <v>12113</v>
      </c>
      <c r="B4574" s="348">
        <v>82</v>
      </c>
      <c r="C4574" s="347" t="s">
        <v>28170</v>
      </c>
      <c r="D4574" s="347" t="s">
        <v>12114</v>
      </c>
      <c r="E4574" s="347">
        <v>1</v>
      </c>
      <c r="F4574" s="347">
        <v>0.48</v>
      </c>
      <c r="G4574" s="347" t="s">
        <v>11</v>
      </c>
      <c r="H4574" s="349">
        <v>42.5</v>
      </c>
      <c r="I4574" s="350" t="s">
        <v>12</v>
      </c>
      <c r="J4574" s="351">
        <f t="shared" si="71"/>
        <v>62.5</v>
      </c>
      <c r="K4574" s="351">
        <v>62.5</v>
      </c>
      <c r="L4574" s="3" t="str">
        <f>IFERROR(INDEX(dbOrdini[PREZZO
VINOLUX],MATCH(A4574,dbOrdini[CODICE
ANKER],0)),"")</f>
        <v/>
      </c>
      <c r="M4574" s="347" t="s">
        <v>10543</v>
      </c>
      <c r="N4574" s="15" t="str">
        <f>IFERROR(INDEX(dbOrdini[ORDINE],MATCH(A4574,dbOrdini[CODICE
ANKER]*(dbOrdini[CODICE
SUPPLY]="GEN24"),0)),"")</f>
        <v/>
      </c>
      <c r="O4574" s="352" t="s">
        <v>8</v>
      </c>
      <c r="P4574" s="347" t="s">
        <v>12115</v>
      </c>
    </row>
    <row r="4575" spans="1:16">
      <c r="A4575" s="347" t="s">
        <v>12116</v>
      </c>
      <c r="B4575" s="348">
        <v>42</v>
      </c>
      <c r="C4575" s="347" t="s">
        <v>28170</v>
      </c>
      <c r="D4575" s="347" t="s">
        <v>12117</v>
      </c>
      <c r="E4575" s="347">
        <v>1</v>
      </c>
      <c r="F4575" s="347">
        <v>0.48</v>
      </c>
      <c r="G4575" s="347" t="s">
        <v>11</v>
      </c>
      <c r="H4575" s="349">
        <v>42.2</v>
      </c>
      <c r="I4575" s="350" t="s">
        <v>12</v>
      </c>
      <c r="J4575" s="351">
        <f t="shared" si="71"/>
        <v>94.5</v>
      </c>
      <c r="K4575" s="351">
        <v>94.5</v>
      </c>
      <c r="L4575" s="3" t="str">
        <f>IFERROR(INDEX(dbOrdini[PREZZO
VINOLUX],MATCH(A4575,dbOrdini[CODICE
ANKER],0)),"")</f>
        <v/>
      </c>
      <c r="M4575" s="347" t="s">
        <v>10543</v>
      </c>
      <c r="N4575" s="15" t="str">
        <f>IFERROR(INDEX(dbOrdini[ORDINE],MATCH(A4575,dbOrdini[CODICE
ANKER]*(dbOrdini[CODICE
SUPPLY]="GEN24"),0)),"")</f>
        <v/>
      </c>
      <c r="O4575" s="352" t="s">
        <v>8</v>
      </c>
      <c r="P4575" s="347" t="s">
        <v>12118</v>
      </c>
    </row>
    <row r="4576" spans="1:16">
      <c r="A4576" s="347" t="s">
        <v>12119</v>
      </c>
      <c r="B4576" s="348">
        <v>75</v>
      </c>
      <c r="C4576" s="347" t="s">
        <v>28170</v>
      </c>
      <c r="D4576" s="347" t="s">
        <v>12120</v>
      </c>
      <c r="E4576" s="347">
        <v>1</v>
      </c>
      <c r="F4576" s="347">
        <v>0.48</v>
      </c>
      <c r="G4576" s="347" t="s">
        <v>11</v>
      </c>
      <c r="H4576" s="349">
        <v>46</v>
      </c>
      <c r="I4576" s="350" t="s">
        <v>12</v>
      </c>
      <c r="J4576" s="351">
        <f t="shared" si="71"/>
        <v>93.5</v>
      </c>
      <c r="K4576" s="351">
        <v>93.5</v>
      </c>
      <c r="L4576" s="3" t="str">
        <f>IFERROR(INDEX(dbOrdini[PREZZO
VINOLUX],MATCH(A4576,dbOrdini[CODICE
ANKER],0)),"")</f>
        <v/>
      </c>
      <c r="M4576" s="347" t="s">
        <v>10553</v>
      </c>
      <c r="N4576" s="15" t="str">
        <f>IFERROR(INDEX(dbOrdini[ORDINE],MATCH(A4576,dbOrdini[CODICE
ANKER]*(dbOrdini[CODICE
SUPPLY]="GEN24"),0)),"")</f>
        <v/>
      </c>
      <c r="O4576" s="352" t="s">
        <v>8</v>
      </c>
      <c r="P4576" s="347" t="s">
        <v>12121</v>
      </c>
    </row>
    <row r="4577" spans="1:16">
      <c r="A4577" s="347" t="s">
        <v>12122</v>
      </c>
      <c r="B4577" s="348">
        <v>494</v>
      </c>
      <c r="C4577" s="347" t="s">
        <v>28170</v>
      </c>
      <c r="D4577" s="347" t="s">
        <v>12123</v>
      </c>
      <c r="E4577" s="347">
        <v>1</v>
      </c>
      <c r="F4577" s="347">
        <v>0.48</v>
      </c>
      <c r="G4577" s="347" t="s">
        <v>11</v>
      </c>
      <c r="H4577" s="349">
        <v>40</v>
      </c>
      <c r="I4577" s="350" t="s">
        <v>12</v>
      </c>
      <c r="J4577" s="351">
        <f t="shared" si="71"/>
        <v>62.5</v>
      </c>
      <c r="K4577" s="351">
        <v>62.5</v>
      </c>
      <c r="L4577" s="3" t="str">
        <f>IFERROR(INDEX(dbOrdini[PREZZO
VINOLUX],MATCH(A4577,dbOrdini[CODICE
ANKER],0)),"")</f>
        <v/>
      </c>
      <c r="M4577" s="347" t="s">
        <v>10553</v>
      </c>
      <c r="N4577" s="15" t="str">
        <f>IFERROR(INDEX(dbOrdini[ORDINE],MATCH(A4577,dbOrdini[CODICE
ANKER]*(dbOrdini[CODICE
SUPPLY]="GEN24"),0)),"")</f>
        <v/>
      </c>
      <c r="O4577" s="352" t="s">
        <v>8</v>
      </c>
      <c r="P4577" s="347" t="s">
        <v>12124</v>
      </c>
    </row>
    <row r="4578" spans="1:16">
      <c r="A4578" s="347" t="s">
        <v>12125</v>
      </c>
      <c r="B4578" s="348">
        <v>26</v>
      </c>
      <c r="C4578" s="347" t="s">
        <v>28170</v>
      </c>
      <c r="D4578" s="347" t="s">
        <v>12126</v>
      </c>
      <c r="E4578" s="347">
        <v>1</v>
      </c>
      <c r="F4578" s="347">
        <v>0.48</v>
      </c>
      <c r="G4578" s="347" t="s">
        <v>11</v>
      </c>
      <c r="H4578" s="349">
        <v>42.3</v>
      </c>
      <c r="I4578" s="350" t="s">
        <v>12</v>
      </c>
      <c r="J4578" s="351">
        <f t="shared" si="71"/>
        <v>105</v>
      </c>
      <c r="K4578" s="351">
        <v>105</v>
      </c>
      <c r="L4578" s="3" t="str">
        <f>IFERROR(INDEX(dbOrdini[PREZZO
VINOLUX],MATCH(A4578,dbOrdini[CODICE
ANKER],0)),"")</f>
        <v/>
      </c>
      <c r="M4578" s="347" t="s">
        <v>10553</v>
      </c>
      <c r="N4578" s="15" t="str">
        <f>IFERROR(INDEX(dbOrdini[ORDINE],MATCH(A4578,dbOrdini[CODICE
ANKER]*(dbOrdini[CODICE
SUPPLY]="GEN24"),0)),"")</f>
        <v/>
      </c>
      <c r="O4578" s="352" t="s">
        <v>8</v>
      </c>
      <c r="P4578" s="347" t="s">
        <v>12127</v>
      </c>
    </row>
    <row r="4579" spans="1:16">
      <c r="A4579" s="347" t="s">
        <v>12128</v>
      </c>
      <c r="B4579" s="348">
        <v>707</v>
      </c>
      <c r="C4579" s="347" t="s">
        <v>28170</v>
      </c>
      <c r="D4579" s="347" t="s">
        <v>12129</v>
      </c>
      <c r="E4579" s="347">
        <v>1</v>
      </c>
      <c r="F4579" s="347">
        <v>0.48</v>
      </c>
      <c r="G4579" s="347" t="s">
        <v>11</v>
      </c>
      <c r="H4579" s="349">
        <v>42.4</v>
      </c>
      <c r="I4579" s="350" t="s">
        <v>12</v>
      </c>
      <c r="J4579" s="351">
        <f t="shared" si="71"/>
        <v>62.5</v>
      </c>
      <c r="K4579" s="351">
        <v>62.5</v>
      </c>
      <c r="L4579" s="3" t="str">
        <f>IFERROR(INDEX(dbOrdini[PREZZO
VINOLUX],MATCH(A4579,dbOrdini[CODICE
ANKER],0)),"")</f>
        <v/>
      </c>
      <c r="M4579" s="347" t="s">
        <v>10538</v>
      </c>
      <c r="N4579" s="15" t="str">
        <f>IFERROR(INDEX(dbOrdini[ORDINE],MATCH(A4579,dbOrdini[CODICE
ANKER]*(dbOrdini[CODICE
SUPPLY]="GEN24"),0)),"")</f>
        <v/>
      </c>
      <c r="O4579" s="352" t="s">
        <v>8</v>
      </c>
      <c r="P4579" s="347" t="s">
        <v>12130</v>
      </c>
    </row>
    <row r="4580" spans="1:16">
      <c r="A4580" s="347" t="s">
        <v>12131</v>
      </c>
      <c r="B4580" s="348">
        <v>6</v>
      </c>
      <c r="C4580" s="347" t="s">
        <v>28170</v>
      </c>
      <c r="D4580" s="347" t="s">
        <v>12132</v>
      </c>
      <c r="E4580" s="347">
        <v>1</v>
      </c>
      <c r="F4580" s="347">
        <v>0.48</v>
      </c>
      <c r="G4580" s="347" t="s">
        <v>11</v>
      </c>
      <c r="H4580" s="349">
        <v>45</v>
      </c>
      <c r="I4580" s="350" t="s">
        <v>12</v>
      </c>
      <c r="J4580" s="351">
        <f t="shared" si="71"/>
        <v>62.5</v>
      </c>
      <c r="K4580" s="351">
        <v>62.5</v>
      </c>
      <c r="L4580" s="3" t="str">
        <f>IFERROR(INDEX(dbOrdini[PREZZO
VINOLUX],MATCH(A4580,dbOrdini[CODICE
ANKER],0)),"")</f>
        <v/>
      </c>
      <c r="M4580" s="347" t="s">
        <v>10538</v>
      </c>
      <c r="N4580" s="15" t="str">
        <f>IFERROR(INDEX(dbOrdini[ORDINE],MATCH(A4580,dbOrdini[CODICE
ANKER]*(dbOrdini[CODICE
SUPPLY]="GEN24"),0)),"")</f>
        <v/>
      </c>
      <c r="O4580" s="352" t="s">
        <v>8</v>
      </c>
      <c r="P4580" s="347" t="s">
        <v>12133</v>
      </c>
    </row>
    <row r="4581" spans="1:16">
      <c r="A4581" s="347" t="s">
        <v>12134</v>
      </c>
      <c r="B4581" s="348">
        <v>130</v>
      </c>
      <c r="C4581" s="347" t="s">
        <v>28170</v>
      </c>
      <c r="D4581" s="347" t="s">
        <v>12135</v>
      </c>
      <c r="E4581" s="347">
        <v>1</v>
      </c>
      <c r="F4581" s="347">
        <v>0.48</v>
      </c>
      <c r="G4581" s="347" t="s">
        <v>11</v>
      </c>
      <c r="H4581" s="349">
        <v>44.61</v>
      </c>
      <c r="I4581" s="350" t="s">
        <v>12</v>
      </c>
      <c r="J4581" s="351">
        <f t="shared" si="71"/>
        <v>73.5</v>
      </c>
      <c r="K4581" s="351">
        <v>73.5</v>
      </c>
      <c r="L4581" s="3" t="str">
        <f>IFERROR(INDEX(dbOrdini[PREZZO
VINOLUX],MATCH(A4581,dbOrdini[CODICE
ANKER],0)),"")</f>
        <v/>
      </c>
      <c r="M4581" s="347" t="s">
        <v>10538</v>
      </c>
      <c r="N4581" s="15" t="str">
        <f>IFERROR(INDEX(dbOrdini[ORDINE],MATCH(A4581,dbOrdini[CODICE
ANKER]*(dbOrdini[CODICE
SUPPLY]="GEN24"),0)),"")</f>
        <v/>
      </c>
      <c r="O4581" s="352" t="s">
        <v>8</v>
      </c>
      <c r="P4581" s="347" t="s">
        <v>12136</v>
      </c>
    </row>
    <row r="4582" spans="1:16">
      <c r="A4582" s="347" t="s">
        <v>12137</v>
      </c>
      <c r="B4582" s="348">
        <v>137</v>
      </c>
      <c r="C4582" s="347" t="s">
        <v>28170</v>
      </c>
      <c r="D4582" s="347" t="s">
        <v>12138</v>
      </c>
      <c r="E4582" s="347">
        <v>1</v>
      </c>
      <c r="F4582" s="347">
        <v>0.48</v>
      </c>
      <c r="G4582" s="347" t="s">
        <v>11</v>
      </c>
      <c r="H4582" s="349">
        <v>42</v>
      </c>
      <c r="I4582" s="350" t="s">
        <v>12</v>
      </c>
      <c r="J4582" s="351">
        <f t="shared" si="71"/>
        <v>73</v>
      </c>
      <c r="K4582" s="351">
        <v>73</v>
      </c>
      <c r="L4582" s="3" t="str">
        <f>IFERROR(INDEX(dbOrdini[PREZZO
VINOLUX],MATCH(A4582,dbOrdini[CODICE
ANKER],0)),"")</f>
        <v/>
      </c>
      <c r="M4582" s="347" t="s">
        <v>10538</v>
      </c>
      <c r="N4582" s="15" t="str">
        <f>IFERROR(INDEX(dbOrdini[ORDINE],MATCH(A4582,dbOrdini[CODICE
ANKER]*(dbOrdini[CODICE
SUPPLY]="GEN24"),0)),"")</f>
        <v/>
      </c>
      <c r="O4582" s="352" t="s">
        <v>8</v>
      </c>
      <c r="P4582" s="347" t="s">
        <v>12139</v>
      </c>
    </row>
    <row r="4583" spans="1:16">
      <c r="A4583" s="347" t="s">
        <v>12140</v>
      </c>
      <c r="B4583" s="348">
        <v>4</v>
      </c>
      <c r="C4583" s="347" t="s">
        <v>28170</v>
      </c>
      <c r="D4583" s="347" t="s">
        <v>12141</v>
      </c>
      <c r="E4583" s="347">
        <v>12</v>
      </c>
      <c r="F4583" s="347">
        <v>0.12</v>
      </c>
      <c r="G4583" s="347" t="s">
        <v>11</v>
      </c>
      <c r="H4583" s="349">
        <v>41</v>
      </c>
      <c r="I4583" s="350" t="s">
        <v>12</v>
      </c>
      <c r="J4583" s="351">
        <f t="shared" si="71"/>
        <v>210</v>
      </c>
      <c r="K4583" s="351">
        <v>17.5</v>
      </c>
      <c r="L4583" s="3" t="str">
        <f>IFERROR(INDEX(dbOrdini[PREZZO
VINOLUX],MATCH(A4583,dbOrdini[CODICE
ANKER],0)),"")</f>
        <v/>
      </c>
      <c r="M4583" s="347" t="s">
        <v>10553</v>
      </c>
      <c r="N4583" s="15" t="str">
        <f>IFERROR(INDEX(dbOrdini[ORDINE],MATCH(A4583,dbOrdini[CODICE
ANKER]*(dbOrdini[CODICE
SUPPLY]="GEN24"),0)),"")</f>
        <v/>
      </c>
      <c r="O4583" s="352" t="s">
        <v>8</v>
      </c>
      <c r="P4583" s="347" t="s">
        <v>12142</v>
      </c>
    </row>
    <row r="4584" spans="1:16">
      <c r="A4584" s="347" t="s">
        <v>12143</v>
      </c>
      <c r="B4584" s="348">
        <v>77</v>
      </c>
      <c r="C4584" s="347" t="s">
        <v>28170</v>
      </c>
      <c r="D4584" s="347" t="s">
        <v>12144</v>
      </c>
      <c r="E4584" s="347">
        <v>12</v>
      </c>
      <c r="F4584" s="347">
        <v>0.12</v>
      </c>
      <c r="G4584" s="347" t="s">
        <v>11</v>
      </c>
      <c r="H4584" s="349">
        <v>43</v>
      </c>
      <c r="I4584" s="350" t="s">
        <v>12</v>
      </c>
      <c r="J4584" s="351">
        <f t="shared" si="71"/>
        <v>234</v>
      </c>
      <c r="K4584" s="351">
        <v>19.5</v>
      </c>
      <c r="L4584" s="3" t="str">
        <f>IFERROR(INDEX(dbOrdini[PREZZO
VINOLUX],MATCH(A4584,dbOrdini[CODICE
ANKER],0)),"")</f>
        <v/>
      </c>
      <c r="M4584" s="347" t="s">
        <v>10538</v>
      </c>
      <c r="N4584" s="15" t="str">
        <f>IFERROR(INDEX(dbOrdini[ORDINE],MATCH(A4584,dbOrdini[CODICE
ANKER]*(dbOrdini[CODICE
SUPPLY]="GEN24"),0)),"")</f>
        <v/>
      </c>
      <c r="O4584" s="352" t="s">
        <v>8</v>
      </c>
      <c r="P4584" s="347" t="s">
        <v>12145</v>
      </c>
    </row>
    <row r="4585" spans="1:16">
      <c r="A4585" s="347" t="s">
        <v>12146</v>
      </c>
      <c r="B4585" s="348">
        <v>229</v>
      </c>
      <c r="C4585" s="347" t="s">
        <v>28170</v>
      </c>
      <c r="D4585" s="347" t="s">
        <v>12147</v>
      </c>
      <c r="E4585" s="347">
        <v>12</v>
      </c>
      <c r="F4585" s="347">
        <v>0.12</v>
      </c>
      <c r="G4585" s="347" t="s">
        <v>11</v>
      </c>
      <c r="H4585" s="349">
        <v>43.4</v>
      </c>
      <c r="I4585" s="350" t="s">
        <v>12</v>
      </c>
      <c r="J4585" s="351">
        <f t="shared" si="71"/>
        <v>318</v>
      </c>
      <c r="K4585" s="351">
        <v>26.5</v>
      </c>
      <c r="L4585" s="3" t="str">
        <f>IFERROR(INDEX(dbOrdini[PREZZO
VINOLUX],MATCH(A4585,dbOrdini[CODICE
ANKER],0)),"")</f>
        <v/>
      </c>
      <c r="M4585" s="347" t="s">
        <v>10538</v>
      </c>
      <c r="N4585" s="15" t="str">
        <f>IFERROR(INDEX(dbOrdini[ORDINE],MATCH(A4585,dbOrdini[CODICE
ANKER]*(dbOrdini[CODICE
SUPPLY]="GEN24"),0)),"")</f>
        <v/>
      </c>
      <c r="O4585" s="352" t="s">
        <v>8</v>
      </c>
      <c r="P4585" s="347" t="s">
        <v>12148</v>
      </c>
    </row>
    <row r="4586" spans="1:16">
      <c r="A4586" s="347" t="s">
        <v>12149</v>
      </c>
      <c r="B4586" s="348">
        <v>20</v>
      </c>
      <c r="C4586" s="347" t="s">
        <v>28170</v>
      </c>
      <c r="D4586" s="347" t="s">
        <v>12150</v>
      </c>
      <c r="E4586" s="347">
        <v>12</v>
      </c>
      <c r="F4586" s="347">
        <v>0.12</v>
      </c>
      <c r="G4586" s="347" t="s">
        <v>11</v>
      </c>
      <c r="H4586" s="349">
        <v>44.27</v>
      </c>
      <c r="I4586" s="350" t="s">
        <v>12</v>
      </c>
      <c r="J4586" s="351">
        <f t="shared" si="71"/>
        <v>210</v>
      </c>
      <c r="K4586" s="351">
        <v>17.5</v>
      </c>
      <c r="L4586" s="3" t="str">
        <f>IFERROR(INDEX(dbOrdini[PREZZO
VINOLUX],MATCH(A4586,dbOrdini[CODICE
ANKER],0)),"")</f>
        <v/>
      </c>
      <c r="M4586" s="347" t="s">
        <v>10537</v>
      </c>
      <c r="N4586" s="15" t="str">
        <f>IFERROR(INDEX(dbOrdini[ORDINE],MATCH(A4586,dbOrdini[CODICE
ANKER]*(dbOrdini[CODICE
SUPPLY]="GEN24"),0)),"")</f>
        <v/>
      </c>
      <c r="O4586" s="352" t="s">
        <v>8</v>
      </c>
      <c r="P4586" s="347" t="s">
        <v>12151</v>
      </c>
    </row>
    <row r="4587" spans="1:16">
      <c r="A4587" s="347" t="s">
        <v>10140</v>
      </c>
      <c r="B4587" s="348">
        <v>1894</v>
      </c>
      <c r="C4587" s="347" t="s">
        <v>28152</v>
      </c>
      <c r="D4587" s="347" t="s">
        <v>10141</v>
      </c>
      <c r="E4587" s="347">
        <v>6</v>
      </c>
      <c r="F4587" s="347">
        <v>0.7</v>
      </c>
      <c r="G4587" s="347" t="s">
        <v>11</v>
      </c>
      <c r="H4587" s="349">
        <v>40</v>
      </c>
      <c r="I4587" s="350" t="s">
        <v>12</v>
      </c>
      <c r="J4587" s="351">
        <f t="shared" si="71"/>
        <v>79.800000000000011</v>
      </c>
      <c r="K4587" s="351">
        <v>13.3</v>
      </c>
      <c r="L4587" s="3" t="str">
        <f>IFERROR(INDEX(dbOrdini[PREZZO
VINOLUX],MATCH(A4587,dbOrdini[CODICE
ANKER],0)),"")</f>
        <v/>
      </c>
      <c r="M4587" s="347" t="s">
        <v>10533</v>
      </c>
      <c r="N4587" s="15" t="str">
        <f>IFERROR(INDEX(dbOrdini[ORDINE],MATCH(A4587,dbOrdini[CODICE
ANKER]*(dbOrdini[CODICE
SUPPLY]="GEN24"),0)),"")</f>
        <v/>
      </c>
      <c r="O4587" s="352" t="s">
        <v>8</v>
      </c>
      <c r="P4587" s="347" t="s">
        <v>10142</v>
      </c>
    </row>
    <row r="4588" spans="1:16">
      <c r="A4588" s="347" t="s">
        <v>10143</v>
      </c>
      <c r="B4588" s="348">
        <v>45</v>
      </c>
      <c r="C4588" s="347" t="s">
        <v>28152</v>
      </c>
      <c r="D4588" s="347" t="s">
        <v>10144</v>
      </c>
      <c r="E4588" s="347">
        <v>6</v>
      </c>
      <c r="F4588" s="347">
        <v>0.7</v>
      </c>
      <c r="G4588" s="347" t="s">
        <v>11</v>
      </c>
      <c r="H4588" s="349">
        <v>40</v>
      </c>
      <c r="I4588" s="350" t="s">
        <v>12</v>
      </c>
      <c r="J4588" s="351">
        <f t="shared" si="71"/>
        <v>150</v>
      </c>
      <c r="K4588" s="351">
        <v>25</v>
      </c>
      <c r="L4588" s="3" t="str">
        <f>IFERROR(INDEX(dbOrdini[PREZZO
VINOLUX],MATCH(A4588,dbOrdini[CODICE
ANKER],0)),"")</f>
        <v/>
      </c>
      <c r="M4588" s="347" t="s">
        <v>10535</v>
      </c>
      <c r="N4588" s="15" t="str">
        <f>IFERROR(INDEX(dbOrdini[ORDINE],MATCH(A4588,dbOrdini[CODICE
ANKER]*(dbOrdini[CODICE
SUPPLY]="GEN24"),0)),"")</f>
        <v/>
      </c>
      <c r="O4588" s="352" t="s">
        <v>8</v>
      </c>
      <c r="P4588" s="347" t="s">
        <v>10145</v>
      </c>
    </row>
    <row r="4589" spans="1:16">
      <c r="A4589" s="347" t="s">
        <v>10794</v>
      </c>
      <c r="B4589" s="348">
        <v>5</v>
      </c>
      <c r="C4589" s="347" t="s">
        <v>28152</v>
      </c>
      <c r="D4589" s="347" t="s">
        <v>10146</v>
      </c>
      <c r="E4589" s="347">
        <v>6</v>
      </c>
      <c r="F4589" s="347">
        <v>0.7</v>
      </c>
      <c r="G4589" s="347" t="s">
        <v>11</v>
      </c>
      <c r="H4589" s="349">
        <v>40</v>
      </c>
      <c r="I4589" s="350" t="s">
        <v>12</v>
      </c>
      <c r="J4589" s="351">
        <f t="shared" si="71"/>
        <v>273</v>
      </c>
      <c r="K4589" s="351">
        <v>45.5</v>
      </c>
      <c r="L4589" s="3" t="str">
        <f>IFERROR(INDEX(dbOrdini[PREZZO
VINOLUX],MATCH(A4589,dbOrdini[CODICE
ANKER],0)),"")</f>
        <v/>
      </c>
      <c r="M4589" s="347" t="s">
        <v>10531</v>
      </c>
      <c r="N4589" s="15" t="str">
        <f>IFERROR(INDEX(dbOrdini[ORDINE],MATCH(A4589,dbOrdini[CODICE
ANKER]*(dbOrdini[CODICE
SUPPLY]="GEN24"),0)),"")</f>
        <v/>
      </c>
      <c r="O4589" s="352" t="s">
        <v>8</v>
      </c>
      <c r="P4589" s="347" t="s">
        <v>12152</v>
      </c>
    </row>
    <row r="4590" spans="1:16">
      <c r="A4590" s="347" t="s">
        <v>29219</v>
      </c>
      <c r="B4590" s="348">
        <v>0</v>
      </c>
      <c r="C4590" s="347" t="s">
        <v>28152</v>
      </c>
      <c r="D4590" s="347" t="s">
        <v>10146</v>
      </c>
      <c r="E4590" s="347">
        <v>6</v>
      </c>
      <c r="F4590" s="347">
        <v>0.7</v>
      </c>
      <c r="G4590" s="347" t="s">
        <v>11</v>
      </c>
      <c r="H4590" s="349">
        <v>40</v>
      </c>
      <c r="I4590" s="350" t="s">
        <v>12</v>
      </c>
      <c r="J4590" s="351">
        <f t="shared" si="71"/>
        <v>273</v>
      </c>
      <c r="K4590" s="351">
        <v>45.5</v>
      </c>
      <c r="L4590" s="3" t="str">
        <f>IFERROR(INDEX(dbOrdini[PREZZO
VINOLUX],MATCH(A4590,dbOrdini[CODICE
ANKER],0)),"")</f>
        <v/>
      </c>
      <c r="M4590" s="347" t="s">
        <v>10531</v>
      </c>
      <c r="N4590" s="15" t="str">
        <f>IFERROR(INDEX(dbOrdini[ORDINE],MATCH(A4590,dbOrdini[CODICE
ANKER]*(dbOrdini[CODICE
SUPPLY]="GEN24"),0)),"")</f>
        <v/>
      </c>
      <c r="O4590" s="352" t="s">
        <v>8</v>
      </c>
      <c r="P4590" s="347" t="s">
        <v>29220</v>
      </c>
    </row>
    <row r="4591" spans="1:16">
      <c r="A4591" s="347" t="s">
        <v>10147</v>
      </c>
      <c r="B4591" s="348">
        <v>48</v>
      </c>
      <c r="C4591" s="347" t="s">
        <v>28152</v>
      </c>
      <c r="D4591" s="347" t="s">
        <v>10148</v>
      </c>
      <c r="E4591" s="347">
        <v>6</v>
      </c>
      <c r="F4591" s="347">
        <v>0.7</v>
      </c>
      <c r="G4591" s="347" t="s">
        <v>11</v>
      </c>
      <c r="H4591" s="349">
        <v>40</v>
      </c>
      <c r="I4591" s="350" t="s">
        <v>12</v>
      </c>
      <c r="J4591" s="351">
        <f t="shared" si="71"/>
        <v>180</v>
      </c>
      <c r="K4591" s="351">
        <v>30</v>
      </c>
      <c r="L4591" s="3" t="str">
        <f>IFERROR(INDEX(dbOrdini[PREZZO
VINOLUX],MATCH(A4591,dbOrdini[CODICE
ANKER],0)),"")</f>
        <v/>
      </c>
      <c r="M4591" s="347" t="s">
        <v>10531</v>
      </c>
      <c r="N4591" s="15" t="str">
        <f>IFERROR(INDEX(dbOrdini[ORDINE],MATCH(A4591,dbOrdini[CODICE
ANKER]*(dbOrdini[CODICE
SUPPLY]="GEN24"),0)),"")</f>
        <v/>
      </c>
      <c r="O4591" s="352" t="s">
        <v>8</v>
      </c>
      <c r="P4591" s="347" t="s">
        <v>10149</v>
      </c>
    </row>
    <row r="4592" spans="1:16">
      <c r="A4592" s="347" t="s">
        <v>10150</v>
      </c>
      <c r="B4592" s="348">
        <v>0</v>
      </c>
      <c r="C4592" s="347" t="s">
        <v>28152</v>
      </c>
      <c r="D4592" s="347" t="s">
        <v>10148</v>
      </c>
      <c r="E4592" s="347">
        <v>6</v>
      </c>
      <c r="F4592" s="347">
        <v>0.7</v>
      </c>
      <c r="G4592" s="347" t="s">
        <v>11</v>
      </c>
      <c r="H4592" s="349">
        <v>40</v>
      </c>
      <c r="I4592" s="350" t="s">
        <v>12</v>
      </c>
      <c r="J4592" s="351">
        <f t="shared" si="71"/>
        <v>180</v>
      </c>
      <c r="K4592" s="351">
        <v>30</v>
      </c>
      <c r="L4592" s="3" t="str">
        <f>IFERROR(INDEX(dbOrdini[PREZZO
VINOLUX],MATCH(A4592,dbOrdini[CODICE
ANKER],0)),"")</f>
        <v/>
      </c>
      <c r="M4592" s="347" t="s">
        <v>10531</v>
      </c>
      <c r="N4592" s="15" t="str">
        <f>IFERROR(INDEX(dbOrdini[ORDINE],MATCH(A4592,dbOrdini[CODICE
ANKER]*(dbOrdini[CODICE
SUPPLY]="GEN24"),0)),"")</f>
        <v/>
      </c>
      <c r="O4592" s="352" t="s">
        <v>8</v>
      </c>
      <c r="P4592" s="347" t="s">
        <v>10151</v>
      </c>
    </row>
    <row r="4593" spans="1:16">
      <c r="A4593" s="347" t="s">
        <v>10795</v>
      </c>
      <c r="B4593" s="348">
        <v>1</v>
      </c>
      <c r="C4593" s="347" t="s">
        <v>28152</v>
      </c>
      <c r="D4593" s="347" t="s">
        <v>10796</v>
      </c>
      <c r="E4593" s="347">
        <v>6</v>
      </c>
      <c r="F4593" s="347">
        <v>0.7</v>
      </c>
      <c r="G4593" s="347" t="s">
        <v>11</v>
      </c>
      <c r="H4593" s="349">
        <v>40</v>
      </c>
      <c r="I4593" s="350" t="s">
        <v>12</v>
      </c>
      <c r="J4593" s="351">
        <f t="shared" si="71"/>
        <v>231</v>
      </c>
      <c r="K4593" s="351">
        <v>38.5</v>
      </c>
      <c r="L4593" s="3" t="str">
        <f>IFERROR(INDEX(dbOrdini[PREZZO
VINOLUX],MATCH(A4593,dbOrdini[CODICE
ANKER],0)),"")</f>
        <v/>
      </c>
      <c r="M4593" s="347" t="s">
        <v>10531</v>
      </c>
      <c r="N4593" s="15" t="str">
        <f>IFERROR(INDEX(dbOrdini[ORDINE],MATCH(A4593,dbOrdini[CODICE
ANKER]*(dbOrdini[CODICE
SUPPLY]="GEN24"),0)),"")</f>
        <v/>
      </c>
      <c r="O4593" s="352" t="s">
        <v>8</v>
      </c>
      <c r="P4593" s="347" t="s">
        <v>12153</v>
      </c>
    </row>
    <row r="4594" spans="1:16">
      <c r="A4594" s="347" t="s">
        <v>11177</v>
      </c>
      <c r="B4594" s="348">
        <v>9</v>
      </c>
      <c r="C4594" s="347" t="s">
        <v>28152</v>
      </c>
      <c r="D4594" s="347" t="s">
        <v>11178</v>
      </c>
      <c r="E4594" s="347">
        <v>6</v>
      </c>
      <c r="F4594" s="347">
        <v>0.7</v>
      </c>
      <c r="G4594" s="347" t="s">
        <v>11</v>
      </c>
      <c r="H4594" s="349">
        <v>45</v>
      </c>
      <c r="I4594" s="350" t="s">
        <v>12</v>
      </c>
      <c r="J4594" s="351">
        <f t="shared" si="71"/>
        <v>121.5</v>
      </c>
      <c r="K4594" s="351">
        <v>20.25</v>
      </c>
      <c r="L4594" s="3" t="str">
        <f>IFERROR(INDEX(dbOrdini[PREZZO
VINOLUX],MATCH(A4594,dbOrdini[CODICE
ANKER],0)),"")</f>
        <v/>
      </c>
      <c r="M4594" s="347" t="s">
        <v>10537</v>
      </c>
      <c r="N4594" s="15" t="str">
        <f>IFERROR(INDEX(dbOrdini[ORDINE],MATCH(A4594,dbOrdini[CODICE
ANKER]*(dbOrdini[CODICE
SUPPLY]="GEN24"),0)),"")</f>
        <v/>
      </c>
      <c r="O4594" s="352" t="s">
        <v>8</v>
      </c>
      <c r="P4594" s="347" t="s">
        <v>12154</v>
      </c>
    </row>
    <row r="4595" spans="1:16">
      <c r="A4595" s="347" t="s">
        <v>10152</v>
      </c>
      <c r="B4595" s="348">
        <v>0</v>
      </c>
      <c r="C4595" s="347" t="s">
        <v>28152</v>
      </c>
      <c r="D4595" s="347" t="s">
        <v>10153</v>
      </c>
      <c r="E4595" s="347">
        <v>6</v>
      </c>
      <c r="F4595" s="347">
        <v>0.7</v>
      </c>
      <c r="G4595" s="347" t="s">
        <v>11</v>
      </c>
      <c r="H4595" s="349">
        <v>17.2</v>
      </c>
      <c r="I4595" s="350" t="s">
        <v>12</v>
      </c>
      <c r="J4595" s="351">
        <f t="shared" si="71"/>
        <v>70.199999999999989</v>
      </c>
      <c r="K4595" s="351">
        <v>11.7</v>
      </c>
      <c r="L4595" s="3" t="str">
        <f>IFERROR(INDEX(dbOrdini[PREZZO
VINOLUX],MATCH(A4595,dbOrdini[CODICE
ANKER],0)),"")</f>
        <v/>
      </c>
      <c r="M4595" s="347" t="s">
        <v>10545</v>
      </c>
      <c r="N4595" s="15" t="str">
        <f>IFERROR(INDEX(dbOrdini[ORDINE],MATCH(A4595,dbOrdini[CODICE
ANKER]*(dbOrdini[CODICE
SUPPLY]="GEN24"),0)),"")</f>
        <v/>
      </c>
      <c r="O4595" s="352" t="s">
        <v>8</v>
      </c>
      <c r="P4595" s="347" t="s">
        <v>10154</v>
      </c>
    </row>
    <row r="4596" spans="1:16">
      <c r="A4596" s="347" t="s">
        <v>10155</v>
      </c>
      <c r="B4596" s="348">
        <v>18</v>
      </c>
      <c r="C4596" s="347" t="s">
        <v>28152</v>
      </c>
      <c r="D4596" s="347" t="s">
        <v>10156</v>
      </c>
      <c r="E4596" s="347">
        <v>15</v>
      </c>
      <c r="F4596" s="347">
        <v>0.7</v>
      </c>
      <c r="G4596" s="347" t="s">
        <v>11</v>
      </c>
      <c r="H4596" s="349">
        <v>14</v>
      </c>
      <c r="I4596" s="350" t="s">
        <v>12</v>
      </c>
      <c r="J4596" s="351">
        <f t="shared" si="71"/>
        <v>133.5</v>
      </c>
      <c r="K4596" s="351">
        <v>8.9</v>
      </c>
      <c r="L4596" s="3" t="str">
        <f>IFERROR(INDEX(dbOrdini[PREZZO
VINOLUX],MATCH(A4596,dbOrdini[CODICE
ANKER],0)),"")</f>
        <v/>
      </c>
      <c r="M4596" s="347" t="s">
        <v>10545</v>
      </c>
      <c r="N4596" s="15" t="str">
        <f>IFERROR(INDEX(dbOrdini[ORDINE],MATCH(A4596,dbOrdini[CODICE
ANKER]*(dbOrdini[CODICE
SUPPLY]="GEN24"),0)),"")</f>
        <v/>
      </c>
      <c r="O4596" s="352" t="s">
        <v>8</v>
      </c>
      <c r="P4596" s="347" t="s">
        <v>10157</v>
      </c>
    </row>
    <row r="4597" spans="1:16">
      <c r="A4597" s="347" t="s">
        <v>29221</v>
      </c>
      <c r="B4597" s="348">
        <v>12</v>
      </c>
      <c r="C4597" s="347" t="s">
        <v>28152</v>
      </c>
      <c r="D4597" s="347" t="s">
        <v>29222</v>
      </c>
      <c r="E4597" s="347">
        <v>6</v>
      </c>
      <c r="F4597" s="347">
        <v>0.35</v>
      </c>
      <c r="G4597" s="347" t="s">
        <v>11</v>
      </c>
      <c r="H4597" s="349">
        <v>15</v>
      </c>
      <c r="I4597" s="350" t="s">
        <v>12</v>
      </c>
      <c r="J4597" s="351">
        <f t="shared" si="71"/>
        <v>29.099999999999998</v>
      </c>
      <c r="K4597" s="351">
        <v>4.8499999999999996</v>
      </c>
      <c r="L4597" s="3" t="str">
        <f>IFERROR(INDEX(dbOrdini[PREZZO
VINOLUX],MATCH(A4597,dbOrdini[CODICE
ANKER],0)),"")</f>
        <v/>
      </c>
      <c r="M4597" s="347" t="s">
        <v>10545</v>
      </c>
      <c r="N4597" s="15" t="str">
        <f>IFERROR(INDEX(dbOrdini[ORDINE],MATCH(A4597,dbOrdini[CODICE
ANKER]*(dbOrdini[CODICE
SUPPLY]="GEN24"),0)),"")</f>
        <v/>
      </c>
      <c r="O4597" s="352" t="s">
        <v>8</v>
      </c>
      <c r="P4597" s="347" t="s">
        <v>29223</v>
      </c>
    </row>
    <row r="4598" spans="1:16">
      <c r="A4598" s="347" t="s">
        <v>10158</v>
      </c>
      <c r="B4598" s="348">
        <v>7</v>
      </c>
      <c r="C4598" s="347" t="s">
        <v>28152</v>
      </c>
      <c r="D4598" s="347" t="s">
        <v>10159</v>
      </c>
      <c r="E4598" s="347">
        <v>6</v>
      </c>
      <c r="F4598" s="347">
        <v>0.5</v>
      </c>
      <c r="G4598" s="347" t="s">
        <v>11262</v>
      </c>
      <c r="H4598" s="349">
        <v>14</v>
      </c>
      <c r="I4598" s="350" t="s">
        <v>12</v>
      </c>
      <c r="J4598" s="351">
        <f t="shared" si="71"/>
        <v>21</v>
      </c>
      <c r="K4598" s="351">
        <v>3.5</v>
      </c>
      <c r="L4598" s="3" t="str">
        <f>IFERROR(INDEX(dbOrdini[PREZZO
VINOLUX],MATCH(A4598,dbOrdini[CODICE
ANKER],0)),"")</f>
        <v/>
      </c>
      <c r="M4598" s="347" t="s">
        <v>10545</v>
      </c>
      <c r="N4598" s="15" t="str">
        <f>IFERROR(INDEX(dbOrdini[ORDINE],MATCH(A4598,dbOrdini[CODICE
ANKER]*(dbOrdini[CODICE
SUPPLY]="GEN24"),0)),"")</f>
        <v/>
      </c>
      <c r="O4598" s="352" t="s">
        <v>8</v>
      </c>
      <c r="P4598" s="347" t="s">
        <v>10160</v>
      </c>
    </row>
    <row r="4599" spans="1:16">
      <c r="A4599" s="347" t="s">
        <v>10161</v>
      </c>
      <c r="B4599" s="348">
        <v>16</v>
      </c>
      <c r="C4599" s="347" t="s">
        <v>28152</v>
      </c>
      <c r="D4599" s="347" t="s">
        <v>10159</v>
      </c>
      <c r="E4599" s="347">
        <v>6</v>
      </c>
      <c r="F4599" s="347">
        <v>0.7</v>
      </c>
      <c r="G4599" s="347" t="s">
        <v>11262</v>
      </c>
      <c r="H4599" s="349">
        <v>14</v>
      </c>
      <c r="I4599" s="350" t="s">
        <v>12</v>
      </c>
      <c r="J4599" s="351">
        <f t="shared" si="71"/>
        <v>27.599999999999998</v>
      </c>
      <c r="K4599" s="351">
        <v>4.5999999999999996</v>
      </c>
      <c r="L4599" s="3" t="str">
        <f>IFERROR(INDEX(dbOrdini[PREZZO
VINOLUX],MATCH(A4599,dbOrdini[CODICE
ANKER],0)),"")</f>
        <v/>
      </c>
      <c r="M4599" s="347" t="s">
        <v>10545</v>
      </c>
      <c r="N4599" s="15" t="str">
        <f>IFERROR(INDEX(dbOrdini[ORDINE],MATCH(A4599,dbOrdini[CODICE
ANKER]*(dbOrdini[CODICE
SUPPLY]="GEN24"),0)),"")</f>
        <v/>
      </c>
      <c r="O4599" s="352" t="s">
        <v>8</v>
      </c>
      <c r="P4599" s="347" t="s">
        <v>10162</v>
      </c>
    </row>
    <row r="4600" spans="1:16">
      <c r="A4600" s="347" t="s">
        <v>11179</v>
      </c>
      <c r="B4600" s="348">
        <v>0</v>
      </c>
      <c r="C4600" s="347" t="s">
        <v>28152</v>
      </c>
      <c r="D4600" s="347" t="s">
        <v>11180</v>
      </c>
      <c r="E4600" s="347">
        <v>6</v>
      </c>
      <c r="F4600" s="347">
        <v>0.7</v>
      </c>
      <c r="G4600" s="347" t="s">
        <v>11</v>
      </c>
      <c r="H4600" s="349">
        <v>50</v>
      </c>
      <c r="I4600" s="350" t="s">
        <v>12</v>
      </c>
      <c r="J4600" s="351">
        <f t="shared" si="71"/>
        <v>243</v>
      </c>
      <c r="K4600" s="351">
        <v>40.5</v>
      </c>
      <c r="L4600" s="3" t="str">
        <f>IFERROR(INDEX(dbOrdini[PREZZO
VINOLUX],MATCH(A4600,dbOrdini[CODICE
ANKER],0)),"")</f>
        <v/>
      </c>
      <c r="M4600" s="347" t="s">
        <v>10536</v>
      </c>
      <c r="N4600" s="15" t="str">
        <f>IFERROR(INDEX(dbOrdini[ORDINE],MATCH(A4600,dbOrdini[CODICE
ANKER]*(dbOrdini[CODICE
SUPPLY]="GEN24"),0)),"")</f>
        <v/>
      </c>
      <c r="O4600" s="352" t="s">
        <v>8</v>
      </c>
      <c r="P4600" s="347" t="s">
        <v>12155</v>
      </c>
    </row>
    <row r="4601" spans="1:16">
      <c r="A4601" s="347" t="s">
        <v>29224</v>
      </c>
      <c r="B4601" s="348">
        <v>0</v>
      </c>
      <c r="C4601" s="347" t="s">
        <v>28152</v>
      </c>
      <c r="D4601" s="347" t="s">
        <v>26480</v>
      </c>
      <c r="E4601" s="347">
        <v>6</v>
      </c>
      <c r="F4601" s="347">
        <v>0.7</v>
      </c>
      <c r="G4601" s="347" t="s">
        <v>11</v>
      </c>
      <c r="H4601" s="349">
        <v>45.8</v>
      </c>
      <c r="I4601" s="350" t="s">
        <v>12</v>
      </c>
      <c r="J4601" s="351">
        <f t="shared" si="71"/>
        <v>90</v>
      </c>
      <c r="K4601" s="351">
        <v>15</v>
      </c>
      <c r="L4601" s="3" t="str">
        <f>IFERROR(INDEX(dbOrdini[PREZZO
VINOLUX],MATCH(A4601,dbOrdini[CODICE
ANKER],0)),"")</f>
        <v/>
      </c>
      <c r="M4601" s="347" t="s">
        <v>10541</v>
      </c>
      <c r="N4601" s="15" t="str">
        <f>IFERROR(INDEX(dbOrdini[ORDINE],MATCH(A4601,dbOrdini[CODICE
ANKER]*(dbOrdini[CODICE
SUPPLY]="GEN24"),0)),"")</f>
        <v/>
      </c>
      <c r="O4601" s="352" t="s">
        <v>8</v>
      </c>
      <c r="P4601" s="347" t="s">
        <v>29225</v>
      </c>
    </row>
    <row r="4602" spans="1:16">
      <c r="A4602" s="347" t="s">
        <v>10163</v>
      </c>
      <c r="B4602" s="348">
        <v>28</v>
      </c>
      <c r="C4602" s="347" t="s">
        <v>28152</v>
      </c>
      <c r="D4602" s="347" t="s">
        <v>10164</v>
      </c>
      <c r="E4602" s="347">
        <v>6</v>
      </c>
      <c r="F4602" s="347">
        <v>1</v>
      </c>
      <c r="G4602" s="347" t="s">
        <v>11</v>
      </c>
      <c r="H4602" s="349">
        <v>32</v>
      </c>
      <c r="I4602" s="350" t="s">
        <v>12</v>
      </c>
      <c r="J4602" s="351">
        <f t="shared" si="71"/>
        <v>28.5</v>
      </c>
      <c r="K4602" s="351">
        <v>4.75</v>
      </c>
      <c r="L4602" s="3" t="str">
        <f>IFERROR(INDEX(dbOrdini[PREZZO
VINOLUX],MATCH(A4602,dbOrdini[CODICE
ANKER],0)),"")</f>
        <v/>
      </c>
      <c r="M4602" s="347" t="s">
        <v>28342</v>
      </c>
      <c r="N4602" s="15" t="str">
        <f>IFERROR(INDEX(dbOrdini[ORDINE],MATCH(A4602,dbOrdini[CODICE
ANKER]*(dbOrdini[CODICE
SUPPLY]="GEN24"),0)),"")</f>
        <v/>
      </c>
      <c r="O4602" s="352" t="s">
        <v>8</v>
      </c>
      <c r="P4602" s="347" t="s">
        <v>10165</v>
      </c>
    </row>
    <row r="4603" spans="1:16">
      <c r="A4603" s="347" t="s">
        <v>10166</v>
      </c>
      <c r="B4603" s="348">
        <v>7</v>
      </c>
      <c r="C4603" s="347" t="s">
        <v>28152</v>
      </c>
      <c r="D4603" s="347" t="s">
        <v>10167</v>
      </c>
      <c r="E4603" s="347">
        <v>6</v>
      </c>
      <c r="F4603" s="347">
        <v>1</v>
      </c>
      <c r="G4603" s="347" t="s">
        <v>11</v>
      </c>
      <c r="H4603" s="349">
        <v>35</v>
      </c>
      <c r="I4603" s="350" t="s">
        <v>12</v>
      </c>
      <c r="J4603" s="351">
        <f t="shared" si="71"/>
        <v>30.900000000000002</v>
      </c>
      <c r="K4603" s="351">
        <v>5.15</v>
      </c>
      <c r="L4603" s="3" t="str">
        <f>IFERROR(INDEX(dbOrdini[PREZZO
VINOLUX],MATCH(A4603,dbOrdini[CODICE
ANKER],0)),"")</f>
        <v/>
      </c>
      <c r="M4603" s="347" t="s">
        <v>28342</v>
      </c>
      <c r="N4603" s="15" t="str">
        <f>IFERROR(INDEX(dbOrdini[ORDINE],MATCH(A4603,dbOrdini[CODICE
ANKER]*(dbOrdini[CODICE
SUPPLY]="GEN24"),0)),"")</f>
        <v/>
      </c>
      <c r="O4603" s="352" t="s">
        <v>8</v>
      </c>
      <c r="P4603" s="347" t="s">
        <v>10168</v>
      </c>
    </row>
    <row r="4604" spans="1:16">
      <c r="A4604" s="347" t="s">
        <v>10169</v>
      </c>
      <c r="B4604" s="348">
        <v>30</v>
      </c>
      <c r="C4604" s="347" t="s">
        <v>28152</v>
      </c>
      <c r="D4604" s="347" t="s">
        <v>10170</v>
      </c>
      <c r="E4604" s="347">
        <v>6</v>
      </c>
      <c r="F4604" s="347">
        <v>0.7</v>
      </c>
      <c r="G4604" s="347" t="s">
        <v>11</v>
      </c>
      <c r="H4604" s="349">
        <v>40</v>
      </c>
      <c r="I4604" s="350" t="s">
        <v>12</v>
      </c>
      <c r="J4604" s="351">
        <f t="shared" si="71"/>
        <v>75</v>
      </c>
      <c r="K4604" s="351">
        <v>12.5</v>
      </c>
      <c r="L4604" s="3" t="str">
        <f>IFERROR(INDEX(dbOrdini[PREZZO
VINOLUX],MATCH(A4604,dbOrdini[CODICE
ANKER],0)),"")</f>
        <v/>
      </c>
      <c r="M4604" s="347" t="s">
        <v>10537</v>
      </c>
      <c r="N4604" s="15" t="str">
        <f>IFERROR(INDEX(dbOrdini[ORDINE],MATCH(A4604,dbOrdini[CODICE
ANKER]*(dbOrdini[CODICE
SUPPLY]="GEN24"),0)),"")</f>
        <v/>
      </c>
      <c r="O4604" s="352" t="s">
        <v>8</v>
      </c>
      <c r="P4604" s="347" t="s">
        <v>10171</v>
      </c>
    </row>
    <row r="4605" spans="1:16">
      <c r="A4605" s="347" t="s">
        <v>10172</v>
      </c>
      <c r="B4605" s="348">
        <v>14</v>
      </c>
      <c r="C4605" s="347" t="s">
        <v>28152</v>
      </c>
      <c r="D4605" s="347" t="s">
        <v>10173</v>
      </c>
      <c r="E4605" s="347">
        <v>6</v>
      </c>
      <c r="F4605" s="347">
        <v>1</v>
      </c>
      <c r="G4605" s="347" t="s">
        <v>11</v>
      </c>
      <c r="H4605" s="349">
        <v>36</v>
      </c>
      <c r="I4605" s="350" t="s">
        <v>12</v>
      </c>
      <c r="J4605" s="351">
        <f t="shared" si="71"/>
        <v>47.7</v>
      </c>
      <c r="K4605" s="351">
        <v>7.95</v>
      </c>
      <c r="L4605" s="3" t="str">
        <f>IFERROR(INDEX(dbOrdini[PREZZO
VINOLUX],MATCH(A4605,dbOrdini[CODICE
ANKER],0)),"")</f>
        <v/>
      </c>
      <c r="M4605" s="347" t="s">
        <v>28208</v>
      </c>
      <c r="N4605" s="15" t="str">
        <f>IFERROR(INDEX(dbOrdini[ORDINE],MATCH(A4605,dbOrdini[CODICE
ANKER]*(dbOrdini[CODICE
SUPPLY]="GEN24"),0)),"")</f>
        <v/>
      </c>
      <c r="O4605" s="352" t="s">
        <v>8</v>
      </c>
      <c r="P4605" s="347" t="s">
        <v>10174</v>
      </c>
    </row>
    <row r="4606" spans="1:16">
      <c r="A4606" s="347" t="s">
        <v>29226</v>
      </c>
      <c r="B4606" s="348">
        <v>0</v>
      </c>
      <c r="C4606" s="347" t="s">
        <v>28152</v>
      </c>
      <c r="D4606" s="347" t="s">
        <v>26530</v>
      </c>
      <c r="E4606" s="347">
        <v>6</v>
      </c>
      <c r="F4606" s="347">
        <v>0.7</v>
      </c>
      <c r="G4606" s="347" t="s">
        <v>11</v>
      </c>
      <c r="H4606" s="349">
        <v>43</v>
      </c>
      <c r="I4606" s="350" t="s">
        <v>12</v>
      </c>
      <c r="J4606" s="351">
        <f t="shared" si="71"/>
        <v>75</v>
      </c>
      <c r="K4606" s="351">
        <v>12.5</v>
      </c>
      <c r="L4606" s="3" t="str">
        <f>IFERROR(INDEX(dbOrdini[PREZZO
VINOLUX],MATCH(A4606,dbOrdini[CODICE
ANKER],0)),"")</f>
        <v/>
      </c>
      <c r="M4606" s="347" t="s">
        <v>10549</v>
      </c>
      <c r="N4606" s="15" t="str">
        <f>IFERROR(INDEX(dbOrdini[ORDINE],MATCH(A4606,dbOrdini[CODICE
ANKER]*(dbOrdini[CODICE
SUPPLY]="GEN24"),0)),"")</f>
        <v/>
      </c>
      <c r="O4606" s="352" t="s">
        <v>8</v>
      </c>
      <c r="P4606" s="347" t="s">
        <v>29227</v>
      </c>
    </row>
    <row r="4607" spans="1:16">
      <c r="A4607" s="347" t="s">
        <v>10175</v>
      </c>
      <c r="B4607" s="348">
        <v>0</v>
      </c>
      <c r="C4607" s="347" t="s">
        <v>28152</v>
      </c>
      <c r="D4607" s="347" t="s">
        <v>10176</v>
      </c>
      <c r="E4607" s="347">
        <v>6</v>
      </c>
      <c r="F4607" s="347">
        <v>0.7</v>
      </c>
      <c r="G4607" s="347" t="s">
        <v>11</v>
      </c>
      <c r="H4607" s="349">
        <v>43</v>
      </c>
      <c r="I4607" s="350" t="s">
        <v>12</v>
      </c>
      <c r="J4607" s="351">
        <f t="shared" si="71"/>
        <v>81</v>
      </c>
      <c r="K4607" s="351">
        <v>13.5</v>
      </c>
      <c r="L4607" s="3" t="str">
        <f>IFERROR(INDEX(dbOrdini[PREZZO
VINOLUX],MATCH(A4607,dbOrdini[CODICE
ANKER],0)),"")</f>
        <v/>
      </c>
      <c r="M4607" s="347" t="s">
        <v>10536</v>
      </c>
      <c r="N4607" s="15" t="str">
        <f>IFERROR(INDEX(dbOrdini[ORDINE],MATCH(A4607,dbOrdini[CODICE
ANKER]*(dbOrdini[CODICE
SUPPLY]="GEN24"),0)),"")</f>
        <v/>
      </c>
      <c r="O4607" s="352" t="s">
        <v>8</v>
      </c>
      <c r="P4607" s="347" t="s">
        <v>10177</v>
      </c>
    </row>
    <row r="4608" spans="1:16">
      <c r="A4608" s="347" t="s">
        <v>10178</v>
      </c>
      <c r="B4608" s="348">
        <v>0</v>
      </c>
      <c r="C4608" s="347" t="s">
        <v>28152</v>
      </c>
      <c r="D4608" s="347" t="s">
        <v>10179</v>
      </c>
      <c r="E4608" s="347">
        <v>6</v>
      </c>
      <c r="F4608" s="347">
        <v>0.7</v>
      </c>
      <c r="G4608" s="347" t="s">
        <v>11</v>
      </c>
      <c r="H4608" s="349">
        <v>43</v>
      </c>
      <c r="I4608" s="350" t="s">
        <v>12</v>
      </c>
      <c r="J4608" s="351">
        <f t="shared" si="71"/>
        <v>83.699999999999989</v>
      </c>
      <c r="K4608" s="351">
        <v>13.95</v>
      </c>
      <c r="L4608" s="3" t="str">
        <f>IFERROR(INDEX(dbOrdini[PREZZO
VINOLUX],MATCH(A4608,dbOrdini[CODICE
ANKER],0)),"")</f>
        <v/>
      </c>
      <c r="M4608" s="347" t="s">
        <v>10536</v>
      </c>
      <c r="N4608" s="15" t="str">
        <f>IFERROR(INDEX(dbOrdini[ORDINE],MATCH(A4608,dbOrdini[CODICE
ANKER]*(dbOrdini[CODICE
SUPPLY]="GEN24"),0)),"")</f>
        <v/>
      </c>
      <c r="O4608" s="352" t="s">
        <v>8</v>
      </c>
      <c r="P4608" s="347" t="s">
        <v>10180</v>
      </c>
    </row>
    <row r="4609" spans="1:16">
      <c r="A4609" s="347" t="s">
        <v>29228</v>
      </c>
      <c r="B4609" s="348">
        <v>0</v>
      </c>
      <c r="C4609" s="347" t="s">
        <v>28152</v>
      </c>
      <c r="D4609" s="347" t="s">
        <v>26510</v>
      </c>
      <c r="E4609" s="347">
        <v>6</v>
      </c>
      <c r="F4609" s="347">
        <v>0.7</v>
      </c>
      <c r="G4609" s="347" t="s">
        <v>11</v>
      </c>
      <c r="H4609" s="349">
        <v>46</v>
      </c>
      <c r="I4609" s="350" t="s">
        <v>12</v>
      </c>
      <c r="J4609" s="351">
        <f t="shared" si="71"/>
        <v>225</v>
      </c>
      <c r="K4609" s="351">
        <v>37.5</v>
      </c>
      <c r="L4609" s="3" t="str">
        <f>IFERROR(INDEX(dbOrdini[PREZZO
VINOLUX],MATCH(A4609,dbOrdini[CODICE
ANKER],0)),"")</f>
        <v/>
      </c>
      <c r="M4609" s="347" t="s">
        <v>10536</v>
      </c>
      <c r="N4609" s="15" t="str">
        <f>IFERROR(INDEX(dbOrdini[ORDINE],MATCH(A4609,dbOrdini[CODICE
ANKER]*(dbOrdini[CODICE
SUPPLY]="GEN24"),0)),"")</f>
        <v/>
      </c>
      <c r="O4609" s="352" t="s">
        <v>8</v>
      </c>
      <c r="P4609" s="347" t="s">
        <v>29229</v>
      </c>
    </row>
    <row r="4610" spans="1:16">
      <c r="A4610" s="347" t="s">
        <v>10181</v>
      </c>
      <c r="B4610" s="348">
        <v>5</v>
      </c>
      <c r="C4610" s="347" t="s">
        <v>28152</v>
      </c>
      <c r="D4610" s="347" t="s">
        <v>10182</v>
      </c>
      <c r="E4610" s="347">
        <v>12</v>
      </c>
      <c r="F4610" s="347">
        <v>1</v>
      </c>
      <c r="G4610" s="347" t="s">
        <v>11</v>
      </c>
      <c r="H4610" s="349">
        <v>40</v>
      </c>
      <c r="I4610" s="350" t="s">
        <v>12</v>
      </c>
      <c r="J4610" s="351">
        <f t="shared" si="71"/>
        <v>88.199999999999989</v>
      </c>
      <c r="K4610" s="351">
        <v>7.35</v>
      </c>
      <c r="L4610" s="3" t="str">
        <f>IFERROR(INDEX(dbOrdini[PREZZO
VINOLUX],MATCH(A4610,dbOrdini[CODICE
ANKER],0)),"")</f>
        <v/>
      </c>
      <c r="M4610" s="347" t="s">
        <v>10541</v>
      </c>
      <c r="N4610" s="15" t="str">
        <f>IFERROR(INDEX(dbOrdini[ORDINE],MATCH(A4610,dbOrdini[CODICE
ANKER]*(dbOrdini[CODICE
SUPPLY]="GEN24"),0)),"")</f>
        <v/>
      </c>
      <c r="O4610" s="352" t="s">
        <v>8</v>
      </c>
      <c r="P4610" s="347" t="s">
        <v>10183</v>
      </c>
    </row>
    <row r="4611" spans="1:16">
      <c r="A4611" s="347" t="s">
        <v>10184</v>
      </c>
      <c r="B4611" s="348">
        <v>37</v>
      </c>
      <c r="C4611" s="347" t="s">
        <v>28152</v>
      </c>
      <c r="D4611" s="347" t="s">
        <v>10185</v>
      </c>
      <c r="E4611" s="347">
        <v>6</v>
      </c>
      <c r="F4611" s="347">
        <v>0.7</v>
      </c>
      <c r="G4611" s="347" t="s">
        <v>11</v>
      </c>
      <c r="H4611" s="349">
        <v>43</v>
      </c>
      <c r="I4611" s="350" t="s">
        <v>12</v>
      </c>
      <c r="J4611" s="351">
        <f t="shared" si="71"/>
        <v>58.800000000000004</v>
      </c>
      <c r="K4611" s="351">
        <v>9.8000000000000007</v>
      </c>
      <c r="L4611" s="3" t="str">
        <f>IFERROR(INDEX(dbOrdini[PREZZO
VINOLUX],MATCH(A4611,dbOrdini[CODICE
ANKER],0)),"")</f>
        <v/>
      </c>
      <c r="M4611" s="347" t="s">
        <v>10537</v>
      </c>
      <c r="N4611" s="15" t="str">
        <f>IFERROR(INDEX(dbOrdini[ORDINE],MATCH(A4611,dbOrdini[CODICE
ANKER]*(dbOrdini[CODICE
SUPPLY]="GEN24"),0)),"")</f>
        <v/>
      </c>
      <c r="O4611" s="352" t="s">
        <v>8</v>
      </c>
      <c r="P4611" s="347" t="s">
        <v>10186</v>
      </c>
    </row>
    <row r="4612" spans="1:16">
      <c r="A4612" s="347" t="s">
        <v>10187</v>
      </c>
      <c r="B4612" s="348">
        <v>0</v>
      </c>
      <c r="C4612" s="347" t="s">
        <v>28152</v>
      </c>
      <c r="D4612" s="347" t="s">
        <v>10188</v>
      </c>
      <c r="E4612" s="347">
        <v>6</v>
      </c>
      <c r="F4612" s="347">
        <v>0.7</v>
      </c>
      <c r="G4612" s="347" t="s">
        <v>11</v>
      </c>
      <c r="H4612" s="349">
        <v>41.3</v>
      </c>
      <c r="I4612" s="350" t="s">
        <v>12</v>
      </c>
      <c r="J4612" s="351">
        <f t="shared" si="71"/>
        <v>58.800000000000004</v>
      </c>
      <c r="K4612" s="351">
        <v>9.8000000000000007</v>
      </c>
      <c r="L4612" s="3" t="str">
        <f>IFERROR(INDEX(dbOrdini[PREZZO
VINOLUX],MATCH(A4612,dbOrdini[CODICE
ANKER],0)),"")</f>
        <v/>
      </c>
      <c r="M4612" s="347" t="s">
        <v>10537</v>
      </c>
      <c r="N4612" s="15" t="str">
        <f>IFERROR(INDEX(dbOrdini[ORDINE],MATCH(A4612,dbOrdini[CODICE
ANKER]*(dbOrdini[CODICE
SUPPLY]="GEN24"),0)),"")</f>
        <v/>
      </c>
      <c r="O4612" s="352" t="s">
        <v>8</v>
      </c>
      <c r="P4612" s="347" t="s">
        <v>10189</v>
      </c>
    </row>
    <row r="4613" spans="1:16">
      <c r="A4613" s="347" t="s">
        <v>10190</v>
      </c>
      <c r="B4613" s="348">
        <v>29</v>
      </c>
      <c r="C4613" s="347" t="s">
        <v>28152</v>
      </c>
      <c r="D4613" s="347" t="s">
        <v>10191</v>
      </c>
      <c r="E4613" s="347">
        <v>6</v>
      </c>
      <c r="F4613" s="347">
        <v>0.7</v>
      </c>
      <c r="G4613" s="347" t="s">
        <v>11262</v>
      </c>
      <c r="H4613" s="349">
        <v>43</v>
      </c>
      <c r="I4613" s="350" t="s">
        <v>12</v>
      </c>
      <c r="J4613" s="351">
        <f t="shared" si="71"/>
        <v>58.800000000000004</v>
      </c>
      <c r="K4613" s="351">
        <v>9.8000000000000007</v>
      </c>
      <c r="L4613" s="3" t="str">
        <f>IFERROR(INDEX(dbOrdini[PREZZO
VINOLUX],MATCH(A4613,dbOrdini[CODICE
ANKER],0)),"")</f>
        <v/>
      </c>
      <c r="M4613" s="347" t="s">
        <v>10537</v>
      </c>
      <c r="N4613" s="15" t="str">
        <f>IFERROR(INDEX(dbOrdini[ORDINE],MATCH(A4613,dbOrdini[CODICE
ANKER]*(dbOrdini[CODICE
SUPPLY]="GEN24"),0)),"")</f>
        <v/>
      </c>
      <c r="O4613" s="352" t="s">
        <v>8</v>
      </c>
      <c r="P4613" s="347" t="s">
        <v>10192</v>
      </c>
    </row>
    <row r="4614" spans="1:16">
      <c r="A4614" s="347" t="s">
        <v>10193</v>
      </c>
      <c r="B4614" s="348">
        <v>0</v>
      </c>
      <c r="C4614" s="347" t="s">
        <v>28152</v>
      </c>
      <c r="D4614" s="347" t="s">
        <v>10194</v>
      </c>
      <c r="E4614" s="347">
        <v>6</v>
      </c>
      <c r="F4614" s="347">
        <v>0.7</v>
      </c>
      <c r="G4614" s="347" t="s">
        <v>11</v>
      </c>
      <c r="H4614" s="349">
        <v>43</v>
      </c>
      <c r="I4614" s="350" t="s">
        <v>12</v>
      </c>
      <c r="J4614" s="351">
        <f t="shared" si="71"/>
        <v>58.800000000000004</v>
      </c>
      <c r="K4614" s="351">
        <v>9.8000000000000007</v>
      </c>
      <c r="L4614" s="3" t="str">
        <f>IFERROR(INDEX(dbOrdini[PREZZO
VINOLUX],MATCH(A4614,dbOrdini[CODICE
ANKER],0)),"")</f>
        <v/>
      </c>
      <c r="M4614" s="347" t="s">
        <v>10537</v>
      </c>
      <c r="N4614" s="15" t="str">
        <f>IFERROR(INDEX(dbOrdini[ORDINE],MATCH(A4614,dbOrdini[CODICE
ANKER]*(dbOrdini[CODICE
SUPPLY]="GEN24"),0)),"")</f>
        <v/>
      </c>
      <c r="O4614" s="352" t="s">
        <v>8</v>
      </c>
      <c r="P4614" s="347" t="s">
        <v>10195</v>
      </c>
    </row>
    <row r="4615" spans="1:16">
      <c r="A4615" s="347" t="s">
        <v>29230</v>
      </c>
      <c r="B4615" s="348">
        <v>0</v>
      </c>
      <c r="C4615" s="347" t="s">
        <v>28152</v>
      </c>
      <c r="D4615" s="347" t="s">
        <v>26531</v>
      </c>
      <c r="E4615" s="347">
        <v>6</v>
      </c>
      <c r="F4615" s="347">
        <v>0.7</v>
      </c>
      <c r="G4615" s="347" t="s">
        <v>11</v>
      </c>
      <c r="H4615" s="349">
        <v>43</v>
      </c>
      <c r="I4615" s="350" t="s">
        <v>12</v>
      </c>
      <c r="J4615" s="351">
        <f t="shared" si="71"/>
        <v>58.800000000000004</v>
      </c>
      <c r="K4615" s="351">
        <v>9.8000000000000007</v>
      </c>
      <c r="L4615" s="3" t="str">
        <f>IFERROR(INDEX(dbOrdini[PREZZO
VINOLUX],MATCH(A4615,dbOrdini[CODICE
ANKER],0)),"")</f>
        <v/>
      </c>
      <c r="M4615" s="347" t="s">
        <v>10532</v>
      </c>
      <c r="N4615" s="15" t="str">
        <f>IFERROR(INDEX(dbOrdini[ORDINE],MATCH(A4615,dbOrdini[CODICE
ANKER]*(dbOrdini[CODICE
SUPPLY]="GEN24"),0)),"")</f>
        <v/>
      </c>
      <c r="O4615" s="352" t="s">
        <v>8</v>
      </c>
      <c r="P4615" s="347" t="s">
        <v>29231</v>
      </c>
    </row>
    <row r="4616" spans="1:16">
      <c r="A4616" s="347" t="s">
        <v>10196</v>
      </c>
      <c r="B4616" s="348">
        <v>0</v>
      </c>
      <c r="C4616" s="347" t="s">
        <v>28152</v>
      </c>
      <c r="D4616" s="347" t="s">
        <v>10197</v>
      </c>
      <c r="E4616" s="347">
        <v>6</v>
      </c>
      <c r="F4616" s="347">
        <v>0.7</v>
      </c>
      <c r="G4616" s="347" t="s">
        <v>11</v>
      </c>
      <c r="H4616" s="349">
        <v>47</v>
      </c>
      <c r="I4616" s="350" t="s">
        <v>12</v>
      </c>
      <c r="J4616" s="351">
        <f t="shared" si="71"/>
        <v>58.800000000000004</v>
      </c>
      <c r="K4616" s="351">
        <v>9.8000000000000007</v>
      </c>
      <c r="L4616" s="3" t="str">
        <f>IFERROR(INDEX(dbOrdini[PREZZO
VINOLUX],MATCH(A4616,dbOrdini[CODICE
ANKER],0)),"")</f>
        <v/>
      </c>
      <c r="M4616" s="347" t="s">
        <v>10537</v>
      </c>
      <c r="N4616" s="15" t="str">
        <f>IFERROR(INDEX(dbOrdini[ORDINE],MATCH(A4616,dbOrdini[CODICE
ANKER]*(dbOrdini[CODICE
SUPPLY]="GEN24"),0)),"")</f>
        <v/>
      </c>
      <c r="O4616" s="352" t="s">
        <v>8</v>
      </c>
      <c r="P4616" s="347" t="s">
        <v>10198</v>
      </c>
    </row>
    <row r="4617" spans="1:16">
      <c r="A4617" s="347" t="s">
        <v>29232</v>
      </c>
      <c r="B4617" s="348">
        <v>0</v>
      </c>
      <c r="C4617" s="347" t="s">
        <v>28152</v>
      </c>
      <c r="D4617" s="347" t="s">
        <v>26532</v>
      </c>
      <c r="E4617" s="347">
        <v>6</v>
      </c>
      <c r="F4617" s="347">
        <v>0.7</v>
      </c>
      <c r="G4617" s="347" t="s">
        <v>11</v>
      </c>
      <c r="H4617" s="349">
        <v>43</v>
      </c>
      <c r="I4617" s="350" t="s">
        <v>12</v>
      </c>
      <c r="J4617" s="351">
        <f t="shared" si="71"/>
        <v>58.800000000000004</v>
      </c>
      <c r="K4617" s="351">
        <v>9.8000000000000007</v>
      </c>
      <c r="L4617" s="3" t="str">
        <f>IFERROR(INDEX(dbOrdini[PREZZO
VINOLUX],MATCH(A4617,dbOrdini[CODICE
ANKER],0)),"")</f>
        <v/>
      </c>
      <c r="M4617" s="347" t="s">
        <v>10537</v>
      </c>
      <c r="N4617" s="15" t="str">
        <f>IFERROR(INDEX(dbOrdini[ORDINE],MATCH(A4617,dbOrdini[CODICE
ANKER]*(dbOrdini[CODICE
SUPPLY]="GEN24"),0)),"")</f>
        <v/>
      </c>
      <c r="O4617" s="352" t="s">
        <v>8</v>
      </c>
      <c r="P4617" s="347" t="s">
        <v>29233</v>
      </c>
    </row>
    <row r="4618" spans="1:16">
      <c r="A4618" s="347" t="s">
        <v>10199</v>
      </c>
      <c r="B4618" s="348">
        <v>2</v>
      </c>
      <c r="C4618" s="347" t="s">
        <v>28152</v>
      </c>
      <c r="D4618" s="347" t="s">
        <v>10200</v>
      </c>
      <c r="E4618" s="347">
        <v>6</v>
      </c>
      <c r="F4618" s="347">
        <v>0.7</v>
      </c>
      <c r="G4618" s="347" t="s">
        <v>11262</v>
      </c>
      <c r="H4618" s="349">
        <v>43</v>
      </c>
      <c r="I4618" s="350" t="s">
        <v>12</v>
      </c>
      <c r="J4618" s="351">
        <f t="shared" si="71"/>
        <v>58.800000000000004</v>
      </c>
      <c r="K4618" s="351">
        <v>9.8000000000000007</v>
      </c>
      <c r="L4618" s="3" t="str">
        <f>IFERROR(INDEX(dbOrdini[PREZZO
VINOLUX],MATCH(A4618,dbOrdini[CODICE
ANKER],0)),"")</f>
        <v/>
      </c>
      <c r="M4618" s="347" t="s">
        <v>10537</v>
      </c>
      <c r="N4618" s="15" t="str">
        <f>IFERROR(INDEX(dbOrdini[ORDINE],MATCH(A4618,dbOrdini[CODICE
ANKER]*(dbOrdini[CODICE
SUPPLY]="GEN24"),0)),"")</f>
        <v/>
      </c>
      <c r="O4618" s="352" t="s">
        <v>8</v>
      </c>
      <c r="P4618" s="347" t="s">
        <v>10201</v>
      </c>
    </row>
    <row r="4619" spans="1:16">
      <c r="A4619" s="347" t="s">
        <v>10202</v>
      </c>
      <c r="B4619" s="348">
        <v>0</v>
      </c>
      <c r="C4619" s="347" t="s">
        <v>28152</v>
      </c>
      <c r="D4619" s="347" t="s">
        <v>10203</v>
      </c>
      <c r="E4619" s="347">
        <v>6</v>
      </c>
      <c r="F4619" s="347">
        <v>0.7</v>
      </c>
      <c r="G4619" s="347" t="s">
        <v>11</v>
      </c>
      <c r="H4619" s="349">
        <v>43</v>
      </c>
      <c r="I4619" s="350" t="s">
        <v>12</v>
      </c>
      <c r="J4619" s="351">
        <f t="shared" si="71"/>
        <v>58.800000000000004</v>
      </c>
      <c r="K4619" s="351">
        <v>9.8000000000000007</v>
      </c>
      <c r="L4619" s="3" t="str">
        <f>IFERROR(INDEX(dbOrdini[PREZZO
VINOLUX],MATCH(A4619,dbOrdini[CODICE
ANKER],0)),"")</f>
        <v/>
      </c>
      <c r="M4619" s="347" t="s">
        <v>10537</v>
      </c>
      <c r="N4619" s="15" t="str">
        <f>IFERROR(INDEX(dbOrdini[ORDINE],MATCH(A4619,dbOrdini[CODICE
ANKER]*(dbOrdini[CODICE
SUPPLY]="GEN24"),0)),"")</f>
        <v/>
      </c>
      <c r="O4619" s="352" t="s">
        <v>8</v>
      </c>
      <c r="P4619" s="347" t="s">
        <v>10204</v>
      </c>
    </row>
    <row r="4620" spans="1:16">
      <c r="A4620" s="347" t="s">
        <v>10205</v>
      </c>
      <c r="B4620" s="348">
        <v>27</v>
      </c>
      <c r="C4620" s="347" t="s">
        <v>28152</v>
      </c>
      <c r="D4620" s="347" t="s">
        <v>10206</v>
      </c>
      <c r="E4620" s="347">
        <v>6</v>
      </c>
      <c r="F4620" s="347">
        <v>0.7</v>
      </c>
      <c r="G4620" s="347" t="s">
        <v>11</v>
      </c>
      <c r="H4620" s="349">
        <v>43</v>
      </c>
      <c r="I4620" s="350" t="s">
        <v>12</v>
      </c>
      <c r="J4620" s="351">
        <f t="shared" si="71"/>
        <v>58.800000000000004</v>
      </c>
      <c r="K4620" s="351">
        <v>9.8000000000000007</v>
      </c>
      <c r="L4620" s="3" t="str">
        <f>IFERROR(INDEX(dbOrdini[PREZZO
VINOLUX],MATCH(A4620,dbOrdini[CODICE
ANKER],0)),"")</f>
        <v/>
      </c>
      <c r="M4620" s="347" t="s">
        <v>10537</v>
      </c>
      <c r="N4620" s="15" t="str">
        <f>IFERROR(INDEX(dbOrdini[ORDINE],MATCH(A4620,dbOrdini[CODICE
ANKER]*(dbOrdini[CODICE
SUPPLY]="GEN24"),0)),"")</f>
        <v/>
      </c>
      <c r="O4620" s="352" t="s">
        <v>8</v>
      </c>
      <c r="P4620" s="347" t="s">
        <v>10207</v>
      </c>
    </row>
    <row r="4621" spans="1:16">
      <c r="A4621" s="347" t="s">
        <v>11181</v>
      </c>
      <c r="B4621" s="348">
        <v>41</v>
      </c>
      <c r="C4621" s="347" t="s">
        <v>28152</v>
      </c>
      <c r="D4621" s="347" t="s">
        <v>10208</v>
      </c>
      <c r="E4621" s="347">
        <v>6</v>
      </c>
      <c r="F4621" s="347">
        <v>0.7</v>
      </c>
      <c r="G4621" s="347" t="s">
        <v>11</v>
      </c>
      <c r="H4621" s="349">
        <v>41.3</v>
      </c>
      <c r="I4621" s="350" t="s">
        <v>12</v>
      </c>
      <c r="J4621" s="351">
        <f t="shared" ref="J4621:J4684" si="72">E4621*K4621</f>
        <v>58.800000000000004</v>
      </c>
      <c r="K4621" s="351">
        <v>9.8000000000000007</v>
      </c>
      <c r="L4621" s="3" t="str">
        <f>IFERROR(INDEX(dbOrdini[PREZZO
VINOLUX],MATCH(A4621,dbOrdini[CODICE
ANKER],0)),"")</f>
        <v/>
      </c>
      <c r="M4621" s="347" t="s">
        <v>10537</v>
      </c>
      <c r="N4621" s="15" t="str">
        <f>IFERROR(INDEX(dbOrdini[ORDINE],MATCH(A4621,dbOrdini[CODICE
ANKER]*(dbOrdini[CODICE
SUPPLY]="GEN24"),0)),"")</f>
        <v/>
      </c>
      <c r="O4621" s="352" t="s">
        <v>8</v>
      </c>
      <c r="P4621" s="347" t="s">
        <v>12156</v>
      </c>
    </row>
    <row r="4622" spans="1:16">
      <c r="A4622" s="347" t="s">
        <v>11010</v>
      </c>
      <c r="B4622" s="348">
        <v>17</v>
      </c>
      <c r="C4622" s="347" t="s">
        <v>28152</v>
      </c>
      <c r="D4622" s="347" t="s">
        <v>10209</v>
      </c>
      <c r="E4622" s="347">
        <v>6</v>
      </c>
      <c r="F4622" s="347">
        <v>0.7</v>
      </c>
      <c r="G4622" s="347" t="s">
        <v>11</v>
      </c>
      <c r="H4622" s="349">
        <v>41.3</v>
      </c>
      <c r="I4622" s="350" t="s">
        <v>12</v>
      </c>
      <c r="J4622" s="351">
        <f t="shared" si="72"/>
        <v>58.800000000000004</v>
      </c>
      <c r="K4622" s="351">
        <v>9.8000000000000007</v>
      </c>
      <c r="L4622" s="3" t="str">
        <f>IFERROR(INDEX(dbOrdini[PREZZO
VINOLUX],MATCH(A4622,dbOrdini[CODICE
ANKER],0)),"")</f>
        <v/>
      </c>
      <c r="M4622" s="347" t="s">
        <v>10537</v>
      </c>
      <c r="N4622" s="15" t="str">
        <f>IFERROR(INDEX(dbOrdini[ORDINE],MATCH(A4622,dbOrdini[CODICE
ANKER]*(dbOrdini[CODICE
SUPPLY]="GEN24"),0)),"")</f>
        <v/>
      </c>
      <c r="O4622" s="352" t="s">
        <v>8</v>
      </c>
      <c r="P4622" s="347" t="s">
        <v>12157</v>
      </c>
    </row>
    <row r="4623" spans="1:16">
      <c r="A4623" s="347" t="s">
        <v>10210</v>
      </c>
      <c r="B4623" s="348">
        <v>0</v>
      </c>
      <c r="C4623" s="347" t="s">
        <v>28152</v>
      </c>
      <c r="D4623" s="347" t="s">
        <v>10211</v>
      </c>
      <c r="E4623" s="347">
        <v>12</v>
      </c>
      <c r="F4623" s="347">
        <v>1</v>
      </c>
      <c r="G4623" s="347" t="s">
        <v>11</v>
      </c>
      <c r="H4623" s="349">
        <v>40</v>
      </c>
      <c r="I4623" s="350" t="s">
        <v>12</v>
      </c>
      <c r="J4623" s="351">
        <f t="shared" si="72"/>
        <v>67.800000000000011</v>
      </c>
      <c r="K4623" s="351">
        <v>5.65</v>
      </c>
      <c r="L4623" s="3" t="str">
        <f>IFERROR(INDEX(dbOrdini[PREZZO
VINOLUX],MATCH(A4623,dbOrdini[CODICE
ANKER],0)),"")</f>
        <v/>
      </c>
      <c r="M4623" s="347" t="s">
        <v>10541</v>
      </c>
      <c r="N4623" s="15" t="str">
        <f>IFERROR(INDEX(dbOrdini[ORDINE],MATCH(A4623,dbOrdini[CODICE
ANKER]*(dbOrdini[CODICE
SUPPLY]="GEN24"),0)),"")</f>
        <v/>
      </c>
      <c r="O4623" s="352" t="s">
        <v>8</v>
      </c>
      <c r="P4623" s="347" t="s">
        <v>10212</v>
      </c>
    </row>
    <row r="4624" spans="1:16">
      <c r="A4624" s="347" t="s">
        <v>10213</v>
      </c>
      <c r="B4624" s="348">
        <v>4</v>
      </c>
      <c r="C4624" s="347" t="s">
        <v>28152</v>
      </c>
      <c r="D4624" s="347" t="s">
        <v>10214</v>
      </c>
      <c r="E4624" s="347">
        <v>6</v>
      </c>
      <c r="F4624" s="347">
        <v>0.75</v>
      </c>
      <c r="G4624" s="347" t="s">
        <v>11262</v>
      </c>
      <c r="H4624" s="349">
        <v>10</v>
      </c>
      <c r="I4624" s="350" t="s">
        <v>12</v>
      </c>
      <c r="J4624" s="351">
        <f t="shared" si="72"/>
        <v>22.5</v>
      </c>
      <c r="K4624" s="351">
        <v>3.75</v>
      </c>
      <c r="L4624" s="3" t="str">
        <f>IFERROR(INDEX(dbOrdini[PREZZO
VINOLUX],MATCH(A4624,dbOrdini[CODICE
ANKER],0)),"")</f>
        <v/>
      </c>
      <c r="M4624" s="347" t="s">
        <v>28352</v>
      </c>
      <c r="N4624" s="15" t="str">
        <f>IFERROR(INDEX(dbOrdini[ORDINE],MATCH(A4624,dbOrdini[CODICE
ANKER]*(dbOrdini[CODICE
SUPPLY]="GEN24"),0)),"")</f>
        <v/>
      </c>
      <c r="O4624" s="352" t="s">
        <v>8</v>
      </c>
      <c r="P4624" s="347" t="s">
        <v>10215</v>
      </c>
    </row>
    <row r="4625" spans="1:16">
      <c r="A4625" s="347" t="s">
        <v>10219</v>
      </c>
      <c r="B4625" s="348">
        <v>78</v>
      </c>
      <c r="C4625" s="347" t="s">
        <v>28152</v>
      </c>
      <c r="D4625" s="347" t="s">
        <v>10217</v>
      </c>
      <c r="E4625" s="347">
        <v>12</v>
      </c>
      <c r="F4625" s="347">
        <v>0.7</v>
      </c>
      <c r="G4625" s="347" t="s">
        <v>11</v>
      </c>
      <c r="H4625" s="349">
        <v>50.5</v>
      </c>
      <c r="I4625" s="350" t="s">
        <v>12</v>
      </c>
      <c r="J4625" s="351">
        <f t="shared" si="72"/>
        <v>155.39999999999998</v>
      </c>
      <c r="K4625" s="351">
        <v>12.95</v>
      </c>
      <c r="L4625" s="3" t="str">
        <f>IFERROR(INDEX(dbOrdini[PREZZO
VINOLUX],MATCH(A4625,dbOrdini[CODICE
ANKER],0)),"")</f>
        <v/>
      </c>
      <c r="M4625" s="347" t="s">
        <v>10549</v>
      </c>
      <c r="N4625" s="15" t="str">
        <f>IFERROR(INDEX(dbOrdini[ORDINE],MATCH(A4625,dbOrdini[CODICE
ANKER]*(dbOrdini[CODICE
SUPPLY]="GEN24"),0)),"")</f>
        <v/>
      </c>
      <c r="O4625" s="352" t="s">
        <v>8</v>
      </c>
      <c r="P4625" s="347" t="s">
        <v>10218</v>
      </c>
    </row>
    <row r="4626" spans="1:16">
      <c r="A4626" s="347" t="s">
        <v>10216</v>
      </c>
      <c r="B4626" s="348">
        <v>0</v>
      </c>
      <c r="C4626" s="347" t="s">
        <v>28152</v>
      </c>
      <c r="D4626" s="347" t="s">
        <v>10217</v>
      </c>
      <c r="E4626" s="347">
        <v>6</v>
      </c>
      <c r="F4626" s="347">
        <v>0.7</v>
      </c>
      <c r="G4626" s="347" t="s">
        <v>11</v>
      </c>
      <c r="H4626" s="349">
        <v>50.5</v>
      </c>
      <c r="I4626" s="350" t="s">
        <v>12</v>
      </c>
      <c r="J4626" s="351">
        <f t="shared" si="72"/>
        <v>77.699999999999989</v>
      </c>
      <c r="K4626" s="351">
        <v>12.95</v>
      </c>
      <c r="L4626" s="3" t="str">
        <f>IFERROR(INDEX(dbOrdini[PREZZO
VINOLUX],MATCH(A4626,dbOrdini[CODICE
ANKER],0)),"")</f>
        <v/>
      </c>
      <c r="M4626" s="347" t="s">
        <v>10549</v>
      </c>
      <c r="N4626" s="15" t="str">
        <f>IFERROR(INDEX(dbOrdini[ORDINE],MATCH(A4626,dbOrdini[CODICE
ANKER]*(dbOrdini[CODICE
SUPPLY]="GEN24"),0)),"")</f>
        <v/>
      </c>
      <c r="O4626" s="352" t="s">
        <v>8</v>
      </c>
      <c r="P4626" s="347" t="s">
        <v>10218</v>
      </c>
    </row>
    <row r="4627" spans="1:16">
      <c r="A4627" s="347" t="s">
        <v>10223</v>
      </c>
      <c r="B4627" s="348">
        <v>63</v>
      </c>
      <c r="C4627" s="347" t="s">
        <v>28152</v>
      </c>
      <c r="D4627" s="347" t="s">
        <v>10221</v>
      </c>
      <c r="E4627" s="347">
        <v>12</v>
      </c>
      <c r="F4627" s="347">
        <v>1</v>
      </c>
      <c r="G4627" s="347" t="s">
        <v>11</v>
      </c>
      <c r="H4627" s="349">
        <v>40.5</v>
      </c>
      <c r="I4627" s="350" t="s">
        <v>12</v>
      </c>
      <c r="J4627" s="351">
        <f t="shared" si="72"/>
        <v>138</v>
      </c>
      <c r="K4627" s="351">
        <v>11.5</v>
      </c>
      <c r="L4627" s="3" t="str">
        <f>IFERROR(INDEX(dbOrdini[PREZZO
VINOLUX],MATCH(A4627,dbOrdini[CODICE
ANKER],0)),"")</f>
        <v/>
      </c>
      <c r="M4627" s="347" t="s">
        <v>10549</v>
      </c>
      <c r="N4627" s="15" t="str">
        <f>IFERROR(INDEX(dbOrdini[ORDINE],MATCH(A4627,dbOrdini[CODICE
ANKER]*(dbOrdini[CODICE
SUPPLY]="GEN24"),0)),"")</f>
        <v/>
      </c>
      <c r="O4627" s="352" t="s">
        <v>8</v>
      </c>
      <c r="P4627" s="347" t="s">
        <v>10224</v>
      </c>
    </row>
    <row r="4628" spans="1:16">
      <c r="A4628" s="347" t="s">
        <v>10220</v>
      </c>
      <c r="B4628" s="348">
        <v>376</v>
      </c>
      <c r="C4628" s="347" t="s">
        <v>28152</v>
      </c>
      <c r="D4628" s="347" t="s">
        <v>10221</v>
      </c>
      <c r="E4628" s="347">
        <v>12</v>
      </c>
      <c r="F4628" s="347">
        <v>0.7</v>
      </c>
      <c r="G4628" s="347" t="s">
        <v>11262</v>
      </c>
      <c r="H4628" s="349">
        <v>40.5</v>
      </c>
      <c r="I4628" s="350" t="s">
        <v>12</v>
      </c>
      <c r="J4628" s="351">
        <f t="shared" si="72"/>
        <v>95.4</v>
      </c>
      <c r="K4628" s="351">
        <v>7.95</v>
      </c>
      <c r="L4628" s="3" t="str">
        <f>IFERROR(INDEX(dbOrdini[PREZZO
VINOLUX],MATCH(A4628,dbOrdini[CODICE
ANKER],0)),"")</f>
        <v/>
      </c>
      <c r="M4628" s="347" t="s">
        <v>10549</v>
      </c>
      <c r="N4628" s="15" t="str">
        <f>IFERROR(INDEX(dbOrdini[ORDINE],MATCH(A4628,dbOrdini[CODICE
ANKER]*(dbOrdini[CODICE
SUPPLY]="GEN24"),0)),"")</f>
        <v/>
      </c>
      <c r="O4628" s="352" t="s">
        <v>8</v>
      </c>
      <c r="P4628" s="347" t="s">
        <v>10222</v>
      </c>
    </row>
    <row r="4629" spans="1:16">
      <c r="A4629" s="347" t="s">
        <v>11182</v>
      </c>
      <c r="B4629" s="348">
        <v>108</v>
      </c>
      <c r="C4629" s="347" t="s">
        <v>28152</v>
      </c>
      <c r="D4629" s="347" t="s">
        <v>10221</v>
      </c>
      <c r="E4629" s="347">
        <v>6</v>
      </c>
      <c r="F4629" s="347">
        <v>0.7</v>
      </c>
      <c r="G4629" s="347" t="s">
        <v>11</v>
      </c>
      <c r="H4629" s="349">
        <v>40.5</v>
      </c>
      <c r="I4629" s="350" t="s">
        <v>12</v>
      </c>
      <c r="J4629" s="351">
        <f t="shared" si="72"/>
        <v>50.699999999999996</v>
      </c>
      <c r="K4629" s="351">
        <v>8.4499999999999993</v>
      </c>
      <c r="L4629" s="3" t="str">
        <f>IFERROR(INDEX(dbOrdini[PREZZO
VINOLUX],MATCH(A4629,dbOrdini[CODICE
ANKER],0)),"")</f>
        <v/>
      </c>
      <c r="M4629" s="347" t="s">
        <v>10549</v>
      </c>
      <c r="N4629" s="15" t="str">
        <f>IFERROR(INDEX(dbOrdini[ORDINE],MATCH(A4629,dbOrdini[CODICE
ANKER]*(dbOrdini[CODICE
SUPPLY]="GEN24"),0)),"")</f>
        <v/>
      </c>
      <c r="O4629" s="352" t="s">
        <v>8</v>
      </c>
      <c r="P4629" s="347" t="s">
        <v>10222</v>
      </c>
    </row>
    <row r="4630" spans="1:16">
      <c r="A4630" s="347" t="s">
        <v>10225</v>
      </c>
      <c r="B4630" s="348">
        <v>61</v>
      </c>
      <c r="C4630" s="347" t="s">
        <v>28152</v>
      </c>
      <c r="D4630" s="347" t="s">
        <v>10226</v>
      </c>
      <c r="E4630" s="347">
        <v>6</v>
      </c>
      <c r="F4630" s="347">
        <v>0.7</v>
      </c>
      <c r="G4630" s="347" t="s">
        <v>11</v>
      </c>
      <c r="H4630" s="349">
        <v>35.5</v>
      </c>
      <c r="I4630" s="350" t="s">
        <v>12</v>
      </c>
      <c r="J4630" s="351">
        <f t="shared" si="72"/>
        <v>64.5</v>
      </c>
      <c r="K4630" s="351">
        <v>10.75</v>
      </c>
      <c r="L4630" s="3" t="str">
        <f>IFERROR(INDEX(dbOrdini[PREZZO
VINOLUX],MATCH(A4630,dbOrdini[CODICE
ANKER],0)),"")</f>
        <v/>
      </c>
      <c r="M4630" s="347" t="s">
        <v>10534</v>
      </c>
      <c r="N4630" s="15" t="str">
        <f>IFERROR(INDEX(dbOrdini[ORDINE],MATCH(A4630,dbOrdini[CODICE
ANKER]*(dbOrdini[CODICE
SUPPLY]="GEN24"),0)),"")</f>
        <v/>
      </c>
      <c r="O4630" s="352" t="s">
        <v>8</v>
      </c>
      <c r="P4630" s="347" t="s">
        <v>10227</v>
      </c>
    </row>
    <row r="4631" spans="1:16">
      <c r="A4631" s="347" t="s">
        <v>10228</v>
      </c>
      <c r="B4631" s="348">
        <v>50</v>
      </c>
      <c r="C4631" s="347" t="s">
        <v>28152</v>
      </c>
      <c r="D4631" s="347" t="s">
        <v>10229</v>
      </c>
      <c r="E4631" s="347">
        <v>6</v>
      </c>
      <c r="F4631" s="347">
        <v>1</v>
      </c>
      <c r="G4631" s="347" t="s">
        <v>11</v>
      </c>
      <c r="H4631" s="349">
        <v>43</v>
      </c>
      <c r="I4631" s="350" t="s">
        <v>12</v>
      </c>
      <c r="J4631" s="351">
        <f t="shared" si="72"/>
        <v>149.69999999999999</v>
      </c>
      <c r="K4631" s="351">
        <v>24.95</v>
      </c>
      <c r="L4631" s="3" t="str">
        <f>IFERROR(INDEX(dbOrdini[PREZZO
VINOLUX],MATCH(A4631,dbOrdini[CODICE
ANKER],0)),"")</f>
        <v/>
      </c>
      <c r="M4631" s="347" t="s">
        <v>10549</v>
      </c>
      <c r="N4631" s="15" t="str">
        <f>IFERROR(INDEX(dbOrdini[ORDINE],MATCH(A4631,dbOrdini[CODICE
ANKER]*(dbOrdini[CODICE
SUPPLY]="GEN24"),0)),"")</f>
        <v/>
      </c>
      <c r="O4631" s="352" t="s">
        <v>8</v>
      </c>
      <c r="P4631" s="347" t="s">
        <v>10230</v>
      </c>
    </row>
    <row r="4632" spans="1:16">
      <c r="A4632" s="347" t="s">
        <v>29234</v>
      </c>
      <c r="B4632" s="348">
        <v>0</v>
      </c>
      <c r="C4632" s="347" t="s">
        <v>28152</v>
      </c>
      <c r="D4632" s="347" t="s">
        <v>29235</v>
      </c>
      <c r="E4632" s="347">
        <v>6</v>
      </c>
      <c r="F4632" s="347">
        <v>0.7</v>
      </c>
      <c r="G4632" s="347" t="s">
        <v>11</v>
      </c>
      <c r="H4632" s="349">
        <v>40.5</v>
      </c>
      <c r="I4632" s="350" t="s">
        <v>12</v>
      </c>
      <c r="J4632" s="351">
        <f t="shared" si="72"/>
        <v>87</v>
      </c>
      <c r="K4632" s="351">
        <v>14.5</v>
      </c>
      <c r="L4632" s="3" t="str">
        <f>IFERROR(INDEX(dbOrdini[PREZZO
VINOLUX],MATCH(A4632,dbOrdini[CODICE
ANKER],0)),"")</f>
        <v/>
      </c>
      <c r="M4632" s="347" t="s">
        <v>10549</v>
      </c>
      <c r="N4632" s="15" t="str">
        <f>IFERROR(INDEX(dbOrdini[ORDINE],MATCH(A4632,dbOrdini[CODICE
ANKER]*(dbOrdini[CODICE
SUPPLY]="GEN24"),0)),"")</f>
        <v/>
      </c>
      <c r="O4632" s="352" t="s">
        <v>8</v>
      </c>
      <c r="P4632" s="347" t="s">
        <v>29236</v>
      </c>
    </row>
    <row r="4633" spans="1:16">
      <c r="A4633" s="347" t="s">
        <v>10231</v>
      </c>
      <c r="B4633" s="348">
        <v>0</v>
      </c>
      <c r="C4633" s="347" t="s">
        <v>28152</v>
      </c>
      <c r="D4633" s="347" t="s">
        <v>10232</v>
      </c>
      <c r="E4633" s="347">
        <v>6</v>
      </c>
      <c r="F4633" s="347">
        <v>0.75</v>
      </c>
      <c r="G4633" s="347" t="s">
        <v>11262</v>
      </c>
      <c r="H4633" s="349">
        <v>18</v>
      </c>
      <c r="I4633" s="350" t="s">
        <v>12</v>
      </c>
      <c r="J4633" s="351">
        <f t="shared" si="72"/>
        <v>82.5</v>
      </c>
      <c r="K4633" s="351">
        <v>13.75</v>
      </c>
      <c r="L4633" s="3" t="str">
        <f>IFERROR(INDEX(dbOrdini[PREZZO
VINOLUX],MATCH(A4633,dbOrdini[CODICE
ANKER],0)),"")</f>
        <v/>
      </c>
      <c r="M4633" s="347" t="s">
        <v>28212</v>
      </c>
      <c r="N4633" s="15" t="str">
        <f>IFERROR(INDEX(dbOrdini[ORDINE],MATCH(A4633,dbOrdini[CODICE
ANKER]*(dbOrdini[CODICE
SUPPLY]="GEN24"),0)),"")</f>
        <v/>
      </c>
      <c r="O4633" s="352" t="s">
        <v>8</v>
      </c>
      <c r="P4633" s="347" t="s">
        <v>10233</v>
      </c>
    </row>
    <row r="4634" spans="1:16">
      <c r="A4634" s="347" t="s">
        <v>10234</v>
      </c>
      <c r="B4634" s="348">
        <v>0</v>
      </c>
      <c r="C4634" s="347" t="s">
        <v>28152</v>
      </c>
      <c r="D4634" s="347" t="s">
        <v>10235</v>
      </c>
      <c r="E4634" s="347">
        <v>6</v>
      </c>
      <c r="F4634" s="347">
        <v>0.7</v>
      </c>
      <c r="G4634" s="347" t="s">
        <v>11</v>
      </c>
      <c r="H4634" s="349">
        <v>55.2</v>
      </c>
      <c r="I4634" s="350" t="s">
        <v>12</v>
      </c>
      <c r="J4634" s="351">
        <f t="shared" si="72"/>
        <v>239.70000000000002</v>
      </c>
      <c r="K4634" s="351">
        <v>39.950000000000003</v>
      </c>
      <c r="L4634" s="3" t="str">
        <f>IFERROR(INDEX(dbOrdini[PREZZO
VINOLUX],MATCH(A4634,dbOrdini[CODICE
ANKER],0)),"")</f>
        <v/>
      </c>
      <c r="M4634" s="347" t="s">
        <v>10549</v>
      </c>
      <c r="N4634" s="15" t="str">
        <f>IFERROR(INDEX(dbOrdini[ORDINE],MATCH(A4634,dbOrdini[CODICE
ANKER]*(dbOrdini[CODICE
SUPPLY]="GEN24"),0)),"")</f>
        <v/>
      </c>
      <c r="O4634" s="352" t="s">
        <v>8</v>
      </c>
      <c r="P4634" s="347" t="s">
        <v>10236</v>
      </c>
    </row>
    <row r="4635" spans="1:16">
      <c r="A4635" s="347" t="s">
        <v>10237</v>
      </c>
      <c r="B4635" s="348">
        <v>3</v>
      </c>
      <c r="C4635" s="347" t="s">
        <v>28152</v>
      </c>
      <c r="D4635" s="347" t="s">
        <v>10238</v>
      </c>
      <c r="E4635" s="347">
        <v>6</v>
      </c>
      <c r="F4635" s="347">
        <v>0.7</v>
      </c>
      <c r="G4635" s="347" t="s">
        <v>11</v>
      </c>
      <c r="H4635" s="349">
        <v>57.2</v>
      </c>
      <c r="I4635" s="350" t="s">
        <v>12</v>
      </c>
      <c r="J4635" s="351">
        <f t="shared" si="72"/>
        <v>291</v>
      </c>
      <c r="K4635" s="351">
        <v>48.5</v>
      </c>
      <c r="L4635" s="3" t="str">
        <f>IFERROR(INDEX(dbOrdini[PREZZO
VINOLUX],MATCH(A4635,dbOrdini[CODICE
ANKER],0)),"")</f>
        <v/>
      </c>
      <c r="M4635" s="347" t="s">
        <v>10549</v>
      </c>
      <c r="N4635" s="15" t="str">
        <f>IFERROR(INDEX(dbOrdini[ORDINE],MATCH(A4635,dbOrdini[CODICE
ANKER]*(dbOrdini[CODICE
SUPPLY]="GEN24"),0)),"")</f>
        <v/>
      </c>
      <c r="O4635" s="352" t="s">
        <v>8</v>
      </c>
      <c r="P4635" s="347" t="s">
        <v>10236</v>
      </c>
    </row>
    <row r="4636" spans="1:16">
      <c r="A4636" s="347" t="s">
        <v>10239</v>
      </c>
      <c r="B4636" s="348">
        <v>224</v>
      </c>
      <c r="C4636" s="347" t="s">
        <v>28152</v>
      </c>
      <c r="D4636" s="347" t="s">
        <v>10240</v>
      </c>
      <c r="E4636" s="347">
        <v>6</v>
      </c>
      <c r="F4636" s="347">
        <v>0.7</v>
      </c>
      <c r="G4636" s="347" t="s">
        <v>11</v>
      </c>
      <c r="H4636" s="349">
        <v>47</v>
      </c>
      <c r="I4636" s="350" t="s">
        <v>12</v>
      </c>
      <c r="J4636" s="351">
        <f t="shared" si="72"/>
        <v>237</v>
      </c>
      <c r="K4636" s="351">
        <v>39.5</v>
      </c>
      <c r="L4636" s="3" t="str">
        <f>IFERROR(INDEX(dbOrdini[PREZZO
VINOLUX],MATCH(A4636,dbOrdini[CODICE
ANKER],0)),"")</f>
        <v/>
      </c>
      <c r="M4636" s="347" t="s">
        <v>10549</v>
      </c>
      <c r="N4636" s="15" t="str">
        <f>IFERROR(INDEX(dbOrdini[ORDINE],MATCH(A4636,dbOrdini[CODICE
ANKER]*(dbOrdini[CODICE
SUPPLY]="GEN24"),0)),"")</f>
        <v/>
      </c>
      <c r="O4636" s="352" t="s">
        <v>8</v>
      </c>
      <c r="P4636" s="347" t="s">
        <v>10241</v>
      </c>
    </row>
    <row r="4637" spans="1:16">
      <c r="A4637" s="347" t="s">
        <v>10242</v>
      </c>
      <c r="B4637" s="348">
        <v>25</v>
      </c>
      <c r="C4637" s="347" t="s">
        <v>28152</v>
      </c>
      <c r="D4637" s="347" t="s">
        <v>10240</v>
      </c>
      <c r="E4637" s="347">
        <v>3</v>
      </c>
      <c r="F4637" s="347">
        <v>1.75</v>
      </c>
      <c r="G4637" s="347" t="s">
        <v>11</v>
      </c>
      <c r="H4637" s="349">
        <v>47</v>
      </c>
      <c r="I4637" s="350" t="s">
        <v>12</v>
      </c>
      <c r="J4637" s="351">
        <f t="shared" si="72"/>
        <v>220.5</v>
      </c>
      <c r="K4637" s="351">
        <v>73.5</v>
      </c>
      <c r="L4637" s="3" t="str">
        <f>IFERROR(INDEX(dbOrdini[PREZZO
VINOLUX],MATCH(A4637,dbOrdini[CODICE
ANKER],0)),"")</f>
        <v/>
      </c>
      <c r="M4637" s="347" t="s">
        <v>10549</v>
      </c>
      <c r="N4637" s="15" t="str">
        <f>IFERROR(INDEX(dbOrdini[ORDINE],MATCH(A4637,dbOrdini[CODICE
ANKER]*(dbOrdini[CODICE
SUPPLY]="GEN24"),0)),"")</f>
        <v/>
      </c>
      <c r="O4637" s="352" t="s">
        <v>8</v>
      </c>
      <c r="P4637" s="347" t="s">
        <v>10243</v>
      </c>
    </row>
    <row r="4638" spans="1:16">
      <c r="A4638" s="347" t="s">
        <v>10244</v>
      </c>
      <c r="B4638" s="348">
        <v>72</v>
      </c>
      <c r="C4638" s="347" t="s">
        <v>28152</v>
      </c>
      <c r="D4638" s="347" t="s">
        <v>10245</v>
      </c>
      <c r="E4638" s="347">
        <v>6</v>
      </c>
      <c r="F4638" s="347">
        <v>0.7</v>
      </c>
      <c r="G4638" s="347" t="s">
        <v>11</v>
      </c>
      <c r="H4638" s="349">
        <v>53.5</v>
      </c>
      <c r="I4638" s="350" t="s">
        <v>12</v>
      </c>
      <c r="J4638" s="351">
        <f t="shared" si="72"/>
        <v>171</v>
      </c>
      <c r="K4638" s="351">
        <v>28.5</v>
      </c>
      <c r="L4638" s="3" t="str">
        <f>IFERROR(INDEX(dbOrdini[PREZZO
VINOLUX],MATCH(A4638,dbOrdini[CODICE
ANKER],0)),"")</f>
        <v/>
      </c>
      <c r="M4638" s="347" t="s">
        <v>10549</v>
      </c>
      <c r="N4638" s="15" t="str">
        <f>IFERROR(INDEX(dbOrdini[ORDINE],MATCH(A4638,dbOrdini[CODICE
ANKER]*(dbOrdini[CODICE
SUPPLY]="GEN24"),0)),"")</f>
        <v/>
      </c>
      <c r="O4638" s="352" t="s">
        <v>8</v>
      </c>
      <c r="P4638" s="347" t="s">
        <v>10246</v>
      </c>
    </row>
    <row r="4639" spans="1:16">
      <c r="A4639" s="347" t="s">
        <v>10250</v>
      </c>
      <c r="B4639" s="348">
        <v>891</v>
      </c>
      <c r="C4639" s="347" t="s">
        <v>28152</v>
      </c>
      <c r="D4639" s="347" t="s">
        <v>10248</v>
      </c>
      <c r="E4639" s="347">
        <v>6</v>
      </c>
      <c r="F4639" s="347">
        <v>1</v>
      </c>
      <c r="G4639" s="347" t="s">
        <v>11</v>
      </c>
      <c r="H4639" s="349">
        <v>40</v>
      </c>
      <c r="I4639" s="350" t="s">
        <v>12</v>
      </c>
      <c r="J4639" s="351">
        <f t="shared" si="72"/>
        <v>33.900000000000006</v>
      </c>
      <c r="K4639" s="351">
        <v>5.65</v>
      </c>
      <c r="L4639" s="3" t="str">
        <f>IFERROR(INDEX(dbOrdini[PREZZO
VINOLUX],MATCH(A4639,dbOrdini[CODICE
ANKER],0)),"")</f>
        <v/>
      </c>
      <c r="M4639" s="347" t="s">
        <v>10541</v>
      </c>
      <c r="N4639" s="15" t="str">
        <f>IFERROR(INDEX(dbOrdini[ORDINE],MATCH(A4639,dbOrdini[CODICE
ANKER]*(dbOrdini[CODICE
SUPPLY]="GEN24"),0)),"")</f>
        <v/>
      </c>
      <c r="O4639" s="352" t="s">
        <v>8</v>
      </c>
      <c r="P4639" s="347" t="s">
        <v>10251</v>
      </c>
    </row>
    <row r="4640" spans="1:16">
      <c r="A4640" s="347" t="s">
        <v>10870</v>
      </c>
      <c r="B4640" s="348">
        <v>1794</v>
      </c>
      <c r="C4640" s="347" t="s">
        <v>28152</v>
      </c>
      <c r="D4640" s="347" t="s">
        <v>10248</v>
      </c>
      <c r="E4640" s="347">
        <v>12</v>
      </c>
      <c r="F4640" s="347">
        <v>0.7</v>
      </c>
      <c r="G4640" s="347" t="s">
        <v>11</v>
      </c>
      <c r="H4640" s="349">
        <v>40</v>
      </c>
      <c r="I4640" s="350" t="s">
        <v>12</v>
      </c>
      <c r="J4640" s="351">
        <f t="shared" si="72"/>
        <v>47.400000000000006</v>
      </c>
      <c r="K4640" s="351">
        <v>3.95</v>
      </c>
      <c r="L4640" s="3" t="str">
        <f>IFERROR(INDEX(dbOrdini[PREZZO
VINOLUX],MATCH(A4640,dbOrdini[CODICE
ANKER],0)),"")</f>
        <v/>
      </c>
      <c r="M4640" s="347" t="s">
        <v>10541</v>
      </c>
      <c r="N4640" s="15" t="str">
        <f>IFERROR(INDEX(dbOrdini[ORDINE],MATCH(A4640,dbOrdini[CODICE
ANKER]*(dbOrdini[CODICE
SUPPLY]="GEN24"),0)),"")</f>
        <v/>
      </c>
      <c r="O4640" s="352" t="s">
        <v>8</v>
      </c>
      <c r="P4640" s="347" t="s">
        <v>10249</v>
      </c>
    </row>
    <row r="4641" spans="1:16">
      <c r="A4641" s="347" t="s">
        <v>10247</v>
      </c>
      <c r="B4641" s="348">
        <v>2137</v>
      </c>
      <c r="C4641" s="347" t="s">
        <v>28152</v>
      </c>
      <c r="D4641" s="347" t="s">
        <v>10248</v>
      </c>
      <c r="E4641" s="347">
        <v>6</v>
      </c>
      <c r="F4641" s="347">
        <v>0.7</v>
      </c>
      <c r="G4641" s="347" t="s">
        <v>11</v>
      </c>
      <c r="H4641" s="349">
        <v>40</v>
      </c>
      <c r="I4641" s="350" t="s">
        <v>12</v>
      </c>
      <c r="J4641" s="351">
        <f t="shared" si="72"/>
        <v>23.700000000000003</v>
      </c>
      <c r="K4641" s="351">
        <v>3.95</v>
      </c>
      <c r="L4641" s="3" t="str">
        <f>IFERROR(INDEX(dbOrdini[PREZZO
VINOLUX],MATCH(A4641,dbOrdini[CODICE
ANKER],0)),"")</f>
        <v/>
      </c>
      <c r="M4641" s="347" t="s">
        <v>10541</v>
      </c>
      <c r="N4641" s="15" t="str">
        <f>IFERROR(INDEX(dbOrdini[ORDINE],MATCH(A4641,dbOrdini[CODICE
ANKER]*(dbOrdini[CODICE
SUPPLY]="GEN24"),0)),"")</f>
        <v/>
      </c>
      <c r="O4641" s="352" t="s">
        <v>8</v>
      </c>
      <c r="P4641" s="347" t="s">
        <v>10249</v>
      </c>
    </row>
    <row r="4642" spans="1:16">
      <c r="A4642" s="347" t="s">
        <v>29237</v>
      </c>
      <c r="B4642" s="348">
        <v>0</v>
      </c>
      <c r="C4642" s="347" t="s">
        <v>28152</v>
      </c>
      <c r="D4642" s="347" t="s">
        <v>10248</v>
      </c>
      <c r="E4642" s="347">
        <v>6</v>
      </c>
      <c r="F4642" s="347">
        <v>1.5</v>
      </c>
      <c r="G4642" s="347" t="s">
        <v>11</v>
      </c>
      <c r="H4642" s="349">
        <v>40</v>
      </c>
      <c r="I4642" s="350" t="s">
        <v>12</v>
      </c>
      <c r="J4642" s="351">
        <f t="shared" si="72"/>
        <v>63</v>
      </c>
      <c r="K4642" s="351">
        <v>10.5</v>
      </c>
      <c r="L4642" s="3" t="str">
        <f>IFERROR(INDEX(dbOrdini[PREZZO
VINOLUX],MATCH(A4642,dbOrdini[CODICE
ANKER],0)),"")</f>
        <v/>
      </c>
      <c r="M4642" s="347" t="s">
        <v>10541</v>
      </c>
      <c r="N4642" s="15" t="str">
        <f>IFERROR(INDEX(dbOrdini[ORDINE],MATCH(A4642,dbOrdini[CODICE
ANKER]*(dbOrdini[CODICE
SUPPLY]="GEN24"),0)),"")</f>
        <v/>
      </c>
      <c r="O4642" s="352" t="s">
        <v>8</v>
      </c>
      <c r="P4642" s="347" t="s">
        <v>29238</v>
      </c>
    </row>
    <row r="4643" spans="1:16">
      <c r="A4643" s="347" t="s">
        <v>10252</v>
      </c>
      <c r="B4643" s="348">
        <v>1060</v>
      </c>
      <c r="C4643" s="347" t="s">
        <v>28152</v>
      </c>
      <c r="D4643" s="347" t="s">
        <v>10253</v>
      </c>
      <c r="E4643" s="347">
        <v>8</v>
      </c>
      <c r="F4643" s="347">
        <v>0.2</v>
      </c>
      <c r="G4643" s="347" t="s">
        <v>11</v>
      </c>
      <c r="H4643" s="349">
        <v>40</v>
      </c>
      <c r="I4643" s="350" t="s">
        <v>12</v>
      </c>
      <c r="J4643" s="351">
        <f t="shared" si="72"/>
        <v>11.6</v>
      </c>
      <c r="K4643" s="351">
        <v>1.45</v>
      </c>
      <c r="L4643" s="3" t="str">
        <f>IFERROR(INDEX(dbOrdini[PREZZO
VINOLUX],MATCH(A4643,dbOrdini[CODICE
ANKER],0)),"")</f>
        <v/>
      </c>
      <c r="M4643" s="347" t="s">
        <v>10541</v>
      </c>
      <c r="N4643" s="15" t="str">
        <f>IFERROR(INDEX(dbOrdini[ORDINE],MATCH(A4643,dbOrdini[CODICE
ANKER]*(dbOrdini[CODICE
SUPPLY]="GEN24"),0)),"")</f>
        <v/>
      </c>
      <c r="O4643" s="352" t="s">
        <v>8</v>
      </c>
      <c r="P4643" s="347" t="s">
        <v>10254</v>
      </c>
    </row>
    <row r="4644" spans="1:16">
      <c r="A4644" s="347" t="s">
        <v>10255</v>
      </c>
      <c r="B4644" s="348">
        <v>379</v>
      </c>
      <c r="C4644" s="347" t="s">
        <v>28152</v>
      </c>
      <c r="D4644" s="347" t="s">
        <v>10253</v>
      </c>
      <c r="E4644" s="347">
        <v>24</v>
      </c>
      <c r="F4644" s="347">
        <v>0.2</v>
      </c>
      <c r="G4644" s="347" t="s">
        <v>11</v>
      </c>
      <c r="H4644" s="349">
        <v>40</v>
      </c>
      <c r="I4644" s="350" t="s">
        <v>12</v>
      </c>
      <c r="J4644" s="351">
        <f t="shared" si="72"/>
        <v>36</v>
      </c>
      <c r="K4644" s="351">
        <v>1.5</v>
      </c>
      <c r="L4644" s="3" t="str">
        <f>IFERROR(INDEX(dbOrdini[PREZZO
VINOLUX],MATCH(A4644,dbOrdini[CODICE
ANKER],0)),"")</f>
        <v/>
      </c>
      <c r="M4644" s="347" t="s">
        <v>10541</v>
      </c>
      <c r="N4644" s="15" t="str">
        <f>IFERROR(INDEX(dbOrdini[ORDINE],MATCH(A4644,dbOrdini[CODICE
ANKER]*(dbOrdini[CODICE
SUPPLY]="GEN24"),0)),"")</f>
        <v/>
      </c>
      <c r="O4644" s="352" t="s">
        <v>8</v>
      </c>
      <c r="P4644" s="347" t="s">
        <v>10256</v>
      </c>
    </row>
    <row r="4645" spans="1:16">
      <c r="A4645" s="347" t="s">
        <v>10257</v>
      </c>
      <c r="B4645" s="348">
        <v>16</v>
      </c>
      <c r="C4645" s="347" t="s">
        <v>28152</v>
      </c>
      <c r="D4645" s="347" t="s">
        <v>10253</v>
      </c>
      <c r="E4645" s="347">
        <v>12</v>
      </c>
      <c r="F4645" s="347">
        <v>0.7</v>
      </c>
      <c r="G4645" s="347" t="s">
        <v>11</v>
      </c>
      <c r="H4645" s="349">
        <v>40</v>
      </c>
      <c r="I4645" s="350" t="s">
        <v>12</v>
      </c>
      <c r="J4645" s="351">
        <f t="shared" si="72"/>
        <v>37.200000000000003</v>
      </c>
      <c r="K4645" s="351">
        <v>3.1</v>
      </c>
      <c r="L4645" s="3" t="str">
        <f>IFERROR(INDEX(dbOrdini[PREZZO
VINOLUX],MATCH(A4645,dbOrdini[CODICE
ANKER],0)),"")</f>
        <v/>
      </c>
      <c r="M4645" s="347" t="s">
        <v>10541</v>
      </c>
      <c r="N4645" s="15" t="str">
        <f>IFERROR(INDEX(dbOrdini[ORDINE],MATCH(A4645,dbOrdini[CODICE
ANKER]*(dbOrdini[CODICE
SUPPLY]="GEN24"),0)),"")</f>
        <v/>
      </c>
      <c r="O4645" s="352" t="s">
        <v>8</v>
      </c>
      <c r="P4645" s="347" t="s">
        <v>10258</v>
      </c>
    </row>
    <row r="4646" spans="1:16">
      <c r="A4646" s="347" t="s">
        <v>12158</v>
      </c>
      <c r="B4646" s="348">
        <v>5736</v>
      </c>
      <c r="C4646" s="347" t="s">
        <v>28152</v>
      </c>
      <c r="D4646" s="347" t="s">
        <v>10259</v>
      </c>
      <c r="E4646" s="347">
        <v>24</v>
      </c>
      <c r="F4646" s="347">
        <v>275</v>
      </c>
      <c r="G4646" s="347" t="s">
        <v>754</v>
      </c>
      <c r="H4646" s="349">
        <v>3.4</v>
      </c>
      <c r="I4646" s="350" t="s">
        <v>12</v>
      </c>
      <c r="J4646" s="351">
        <f t="shared" si="72"/>
        <v>22.799999999999997</v>
      </c>
      <c r="K4646" s="351">
        <v>0.95</v>
      </c>
      <c r="L4646" s="3" t="str">
        <f>IFERROR(INDEX(dbOrdini[PREZZO
VINOLUX],MATCH(A4646,dbOrdini[CODICE
ANKER],0)),"")</f>
        <v/>
      </c>
      <c r="M4646" s="347" t="s">
        <v>28214</v>
      </c>
      <c r="N4646" s="15" t="str">
        <f>IFERROR(INDEX(dbOrdini[ORDINE],MATCH(A4646,dbOrdini[CODICE
ANKER]*(dbOrdini[CODICE
SUPPLY]="GEN24"),0)),"")</f>
        <v/>
      </c>
      <c r="O4646" s="352" t="s">
        <v>8</v>
      </c>
      <c r="P4646" s="347" t="s">
        <v>12159</v>
      </c>
    </row>
    <row r="4647" spans="1:16">
      <c r="A4647" s="347" t="s">
        <v>10260</v>
      </c>
      <c r="B4647" s="348">
        <v>0</v>
      </c>
      <c r="C4647" s="347" t="s">
        <v>28152</v>
      </c>
      <c r="D4647" s="347" t="s">
        <v>10261</v>
      </c>
      <c r="E4647" s="347">
        <v>6</v>
      </c>
      <c r="F4647" s="347">
        <v>0.7</v>
      </c>
      <c r="G4647" s="347" t="s">
        <v>11</v>
      </c>
      <c r="H4647" s="349">
        <v>4</v>
      </c>
      <c r="I4647" s="350" t="s">
        <v>12</v>
      </c>
      <c r="J4647" s="351">
        <f t="shared" si="72"/>
        <v>12.299999999999999</v>
      </c>
      <c r="K4647" s="351">
        <v>2.0499999999999998</v>
      </c>
      <c r="L4647" s="3" t="str">
        <f>IFERROR(INDEX(dbOrdini[PREZZO
VINOLUX],MATCH(A4647,dbOrdini[CODICE
ANKER],0)),"")</f>
        <v/>
      </c>
      <c r="M4647" s="347" t="s">
        <v>28214</v>
      </c>
      <c r="N4647" s="15" t="str">
        <f>IFERROR(INDEX(dbOrdini[ORDINE],MATCH(A4647,dbOrdini[CODICE
ANKER]*(dbOrdini[CODICE
SUPPLY]="GEN24"),0)),"")</f>
        <v/>
      </c>
      <c r="O4647" s="352" t="s">
        <v>8</v>
      </c>
      <c r="P4647" s="347" t="s">
        <v>10262</v>
      </c>
    </row>
    <row r="4648" spans="1:16">
      <c r="A4648" s="347" t="s">
        <v>10263</v>
      </c>
      <c r="B4648" s="348">
        <v>0</v>
      </c>
      <c r="C4648" s="347" t="s">
        <v>28152</v>
      </c>
      <c r="D4648" s="347" t="s">
        <v>10264</v>
      </c>
      <c r="E4648" s="347">
        <v>6</v>
      </c>
      <c r="F4648" s="347">
        <v>0.7</v>
      </c>
      <c r="G4648" s="347" t="s">
        <v>11262</v>
      </c>
      <c r="H4648" s="349">
        <v>46</v>
      </c>
      <c r="I4648" s="350" t="s">
        <v>12</v>
      </c>
      <c r="J4648" s="351">
        <f t="shared" si="72"/>
        <v>142.80000000000001</v>
      </c>
      <c r="K4648" s="351">
        <v>23.8</v>
      </c>
      <c r="L4648" s="3" t="str">
        <f>IFERROR(INDEX(dbOrdini[PREZZO
VINOLUX],MATCH(A4648,dbOrdini[CODICE
ANKER],0)),"")</f>
        <v/>
      </c>
      <c r="M4648" s="347" t="s">
        <v>10536</v>
      </c>
      <c r="N4648" s="15" t="str">
        <f>IFERROR(INDEX(dbOrdini[ORDINE],MATCH(A4648,dbOrdini[CODICE
ANKER]*(dbOrdini[CODICE
SUPPLY]="GEN24"),0)),"")</f>
        <v/>
      </c>
      <c r="O4648" s="352" t="s">
        <v>8</v>
      </c>
      <c r="P4648" s="347" t="s">
        <v>10265</v>
      </c>
    </row>
    <row r="4649" spans="1:16">
      <c r="A4649" s="347" t="s">
        <v>10266</v>
      </c>
      <c r="B4649" s="348">
        <v>72</v>
      </c>
      <c r="C4649" s="347" t="s">
        <v>28152</v>
      </c>
      <c r="D4649" s="347" t="s">
        <v>10267</v>
      </c>
      <c r="E4649" s="347">
        <v>6</v>
      </c>
      <c r="F4649" s="347">
        <v>0.7</v>
      </c>
      <c r="G4649" s="347" t="s">
        <v>11</v>
      </c>
      <c r="H4649" s="349">
        <v>58</v>
      </c>
      <c r="I4649" s="350" t="s">
        <v>12</v>
      </c>
      <c r="J4649" s="351">
        <f t="shared" si="72"/>
        <v>159</v>
      </c>
      <c r="K4649" s="351">
        <v>26.5</v>
      </c>
      <c r="L4649" s="3" t="str">
        <f>IFERROR(INDEX(dbOrdini[PREZZO
VINOLUX],MATCH(A4649,dbOrdini[CODICE
ANKER],0)),"")</f>
        <v/>
      </c>
      <c r="M4649" s="347" t="s">
        <v>10536</v>
      </c>
      <c r="N4649" s="15" t="str">
        <f>IFERROR(INDEX(dbOrdini[ORDINE],MATCH(A4649,dbOrdini[CODICE
ANKER]*(dbOrdini[CODICE
SUPPLY]="GEN24"),0)),"")</f>
        <v/>
      </c>
      <c r="O4649" s="352" t="s">
        <v>8</v>
      </c>
      <c r="P4649" s="347" t="s">
        <v>10268</v>
      </c>
    </row>
    <row r="4650" spans="1:16">
      <c r="A4650" s="347" t="s">
        <v>10269</v>
      </c>
      <c r="B4650" s="348">
        <v>23</v>
      </c>
      <c r="C4650" s="347" t="s">
        <v>28152</v>
      </c>
      <c r="D4650" s="347" t="s">
        <v>10270</v>
      </c>
      <c r="E4650" s="347">
        <v>6</v>
      </c>
      <c r="F4650" s="347">
        <v>0.7</v>
      </c>
      <c r="G4650" s="347" t="s">
        <v>11</v>
      </c>
      <c r="H4650" s="349">
        <v>46</v>
      </c>
      <c r="I4650" s="350" t="s">
        <v>12</v>
      </c>
      <c r="J4650" s="351">
        <f t="shared" si="72"/>
        <v>138</v>
      </c>
      <c r="K4650" s="351">
        <v>23</v>
      </c>
      <c r="L4650" s="3" t="str">
        <f>IFERROR(INDEX(dbOrdini[PREZZO
VINOLUX],MATCH(A4650,dbOrdini[CODICE
ANKER],0)),"")</f>
        <v/>
      </c>
      <c r="M4650" s="347" t="s">
        <v>10536</v>
      </c>
      <c r="N4650" s="15" t="str">
        <f>IFERROR(INDEX(dbOrdini[ORDINE],MATCH(A4650,dbOrdini[CODICE
ANKER]*(dbOrdini[CODICE
SUPPLY]="GEN24"),0)),"")</f>
        <v/>
      </c>
      <c r="O4650" s="352" t="s">
        <v>8</v>
      </c>
      <c r="P4650" s="347" t="s">
        <v>10271</v>
      </c>
    </row>
    <row r="4651" spans="1:16">
      <c r="A4651" s="347" t="s">
        <v>10272</v>
      </c>
      <c r="B4651" s="348">
        <v>82</v>
      </c>
      <c r="C4651" s="347" t="s">
        <v>28152</v>
      </c>
      <c r="D4651" s="347" t="s">
        <v>10273</v>
      </c>
      <c r="E4651" s="347">
        <v>6</v>
      </c>
      <c r="F4651" s="347">
        <v>0.7</v>
      </c>
      <c r="G4651" s="347" t="s">
        <v>11</v>
      </c>
      <c r="H4651" s="349">
        <v>46</v>
      </c>
      <c r="I4651" s="350" t="s">
        <v>12</v>
      </c>
      <c r="J4651" s="351">
        <f t="shared" si="72"/>
        <v>137.69999999999999</v>
      </c>
      <c r="K4651" s="351">
        <v>22.95</v>
      </c>
      <c r="L4651" s="3" t="str">
        <f>IFERROR(INDEX(dbOrdini[PREZZO
VINOLUX],MATCH(A4651,dbOrdini[CODICE
ANKER],0)),"")</f>
        <v/>
      </c>
      <c r="M4651" s="347" t="s">
        <v>10536</v>
      </c>
      <c r="N4651" s="15" t="str">
        <f>IFERROR(INDEX(dbOrdini[ORDINE],MATCH(A4651,dbOrdini[CODICE
ANKER]*(dbOrdini[CODICE
SUPPLY]="GEN24"),0)),"")</f>
        <v/>
      </c>
      <c r="O4651" s="352" t="s">
        <v>8</v>
      </c>
      <c r="P4651" s="347" t="s">
        <v>10274</v>
      </c>
    </row>
    <row r="4652" spans="1:16">
      <c r="A4652" s="347" t="s">
        <v>10275</v>
      </c>
      <c r="B4652" s="348">
        <v>0</v>
      </c>
      <c r="C4652" s="347" t="s">
        <v>28152</v>
      </c>
      <c r="D4652" s="347" t="s">
        <v>10276</v>
      </c>
      <c r="E4652" s="347">
        <v>6</v>
      </c>
      <c r="F4652" s="347">
        <v>0.7</v>
      </c>
      <c r="G4652" s="347" t="s">
        <v>11</v>
      </c>
      <c r="H4652" s="349">
        <v>46</v>
      </c>
      <c r="I4652" s="350" t="s">
        <v>12</v>
      </c>
      <c r="J4652" s="351">
        <f t="shared" si="72"/>
        <v>237</v>
      </c>
      <c r="K4652" s="351">
        <v>39.5</v>
      </c>
      <c r="L4652" s="3" t="str">
        <f>IFERROR(INDEX(dbOrdini[PREZZO
VINOLUX],MATCH(A4652,dbOrdini[CODICE
ANKER],0)),"")</f>
        <v/>
      </c>
      <c r="M4652" s="347" t="s">
        <v>10536</v>
      </c>
      <c r="N4652" s="15" t="str">
        <f>IFERROR(INDEX(dbOrdini[ORDINE],MATCH(A4652,dbOrdini[CODICE
ANKER]*(dbOrdini[CODICE
SUPPLY]="GEN24"),0)),"")</f>
        <v/>
      </c>
      <c r="O4652" s="352" t="s">
        <v>8</v>
      </c>
      <c r="P4652" s="347" t="s">
        <v>10277</v>
      </c>
    </row>
    <row r="4653" spans="1:16">
      <c r="A4653" s="347" t="s">
        <v>10278</v>
      </c>
      <c r="B4653" s="348">
        <v>367</v>
      </c>
      <c r="C4653" s="347" t="s">
        <v>28152</v>
      </c>
      <c r="D4653" s="347" t="s">
        <v>10279</v>
      </c>
      <c r="E4653" s="347">
        <v>6</v>
      </c>
      <c r="F4653" s="347">
        <v>0.7</v>
      </c>
      <c r="G4653" s="347" t="s">
        <v>11</v>
      </c>
      <c r="H4653" s="349">
        <v>43.2</v>
      </c>
      <c r="I4653" s="350" t="s">
        <v>12</v>
      </c>
      <c r="J4653" s="351">
        <f t="shared" si="72"/>
        <v>96</v>
      </c>
      <c r="K4653" s="351">
        <v>16</v>
      </c>
      <c r="L4653" s="3" t="str">
        <f>IFERROR(INDEX(dbOrdini[PREZZO
VINOLUX],MATCH(A4653,dbOrdini[CODICE
ANKER],0)),"")</f>
        <v/>
      </c>
      <c r="M4653" s="347" t="s">
        <v>10549</v>
      </c>
      <c r="N4653" s="15" t="str">
        <f>IFERROR(INDEX(dbOrdini[ORDINE],MATCH(A4653,dbOrdini[CODICE
ANKER]*(dbOrdini[CODICE
SUPPLY]="GEN24"),0)),"")</f>
        <v/>
      </c>
      <c r="O4653" s="352" t="s">
        <v>8</v>
      </c>
      <c r="P4653" s="347" t="s">
        <v>10280</v>
      </c>
    </row>
    <row r="4654" spans="1:16">
      <c r="A4654" s="347" t="s">
        <v>10997</v>
      </c>
      <c r="B4654" s="348">
        <v>41</v>
      </c>
      <c r="C4654" s="347" t="s">
        <v>28152</v>
      </c>
      <c r="D4654" s="347" t="s">
        <v>10279</v>
      </c>
      <c r="E4654" s="347">
        <v>6</v>
      </c>
      <c r="F4654" s="347">
        <v>1</v>
      </c>
      <c r="G4654" s="347" t="s">
        <v>11</v>
      </c>
      <c r="H4654" s="349">
        <v>45.2</v>
      </c>
      <c r="I4654" s="350" t="s">
        <v>12</v>
      </c>
      <c r="J4654" s="351">
        <f t="shared" si="72"/>
        <v>165</v>
      </c>
      <c r="K4654" s="351">
        <v>27.5</v>
      </c>
      <c r="L4654" s="3" t="str">
        <f>IFERROR(INDEX(dbOrdini[PREZZO
VINOLUX],MATCH(A4654,dbOrdini[CODICE
ANKER],0)),"")</f>
        <v/>
      </c>
      <c r="M4654" s="347" t="s">
        <v>10549</v>
      </c>
      <c r="N4654" s="15" t="str">
        <f>IFERROR(INDEX(dbOrdini[ORDINE],MATCH(A4654,dbOrdini[CODICE
ANKER]*(dbOrdini[CODICE
SUPPLY]="GEN24"),0)),"")</f>
        <v/>
      </c>
      <c r="O4654" s="352" t="s">
        <v>8</v>
      </c>
      <c r="P4654" s="347" t="s">
        <v>12160</v>
      </c>
    </row>
    <row r="4655" spans="1:16">
      <c r="A4655" s="347" t="s">
        <v>10281</v>
      </c>
      <c r="B4655" s="348">
        <v>887</v>
      </c>
      <c r="C4655" s="347" t="s">
        <v>28152</v>
      </c>
      <c r="D4655" s="347" t="s">
        <v>10279</v>
      </c>
      <c r="E4655" s="347">
        <v>6</v>
      </c>
      <c r="F4655" s="347">
        <v>0.7</v>
      </c>
      <c r="G4655" s="347" t="s">
        <v>11262</v>
      </c>
      <c r="H4655" s="349">
        <v>43.2</v>
      </c>
      <c r="I4655" s="350" t="s">
        <v>12</v>
      </c>
      <c r="J4655" s="351">
        <f t="shared" si="72"/>
        <v>96</v>
      </c>
      <c r="K4655" s="351">
        <v>16</v>
      </c>
      <c r="L4655" s="3" t="str">
        <f>IFERROR(INDEX(dbOrdini[PREZZO
VINOLUX],MATCH(A4655,dbOrdini[CODICE
ANKER],0)),"")</f>
        <v/>
      </c>
      <c r="M4655" s="347" t="s">
        <v>10549</v>
      </c>
      <c r="N4655" s="15" t="str">
        <f>IFERROR(INDEX(dbOrdini[ORDINE],MATCH(A4655,dbOrdini[CODICE
ANKER]*(dbOrdini[CODICE
SUPPLY]="GEN24"),0)),"")</f>
        <v/>
      </c>
      <c r="O4655" s="352" t="s">
        <v>8</v>
      </c>
      <c r="P4655" s="347" t="s">
        <v>10280</v>
      </c>
    </row>
    <row r="4656" spans="1:16">
      <c r="A4656" s="347" t="s">
        <v>29239</v>
      </c>
      <c r="B4656" s="348">
        <v>0</v>
      </c>
      <c r="C4656" s="347" t="s">
        <v>28152</v>
      </c>
      <c r="D4656" s="347" t="s">
        <v>10279</v>
      </c>
      <c r="E4656" s="347">
        <v>6</v>
      </c>
      <c r="F4656" s="347">
        <v>1</v>
      </c>
      <c r="G4656" s="347" t="s">
        <v>11</v>
      </c>
      <c r="H4656" s="349">
        <v>43.2</v>
      </c>
      <c r="I4656" s="350" t="s">
        <v>12</v>
      </c>
      <c r="J4656" s="351">
        <f t="shared" si="72"/>
        <v>147</v>
      </c>
      <c r="K4656" s="351">
        <v>24.5</v>
      </c>
      <c r="L4656" s="3" t="str">
        <f>IFERROR(INDEX(dbOrdini[PREZZO
VINOLUX],MATCH(A4656,dbOrdini[CODICE
ANKER],0)),"")</f>
        <v/>
      </c>
      <c r="M4656" s="347" t="s">
        <v>10549</v>
      </c>
      <c r="N4656" s="15" t="str">
        <f>IFERROR(INDEX(dbOrdini[ORDINE],MATCH(A4656,dbOrdini[CODICE
ANKER]*(dbOrdini[CODICE
SUPPLY]="GEN24"),0)),"")</f>
        <v/>
      </c>
      <c r="O4656" s="352" t="s">
        <v>8</v>
      </c>
      <c r="P4656" s="347" t="s">
        <v>29240</v>
      </c>
    </row>
    <row r="4657" spans="1:16">
      <c r="A4657" s="347" t="s">
        <v>29241</v>
      </c>
      <c r="B4657" s="348">
        <v>0</v>
      </c>
      <c r="C4657" s="347" t="s">
        <v>28152</v>
      </c>
      <c r="D4657" s="347" t="s">
        <v>26395</v>
      </c>
      <c r="E4657" s="347">
        <v>6</v>
      </c>
      <c r="F4657" s="347">
        <v>1</v>
      </c>
      <c r="G4657" s="347" t="s">
        <v>11262</v>
      </c>
      <c r="H4657" s="349">
        <v>45.2</v>
      </c>
      <c r="I4657" s="350" t="s">
        <v>12</v>
      </c>
      <c r="J4657" s="351">
        <f t="shared" si="72"/>
        <v>159</v>
      </c>
      <c r="K4657" s="351">
        <v>26.5</v>
      </c>
      <c r="L4657" s="3" t="str">
        <f>IFERROR(INDEX(dbOrdini[PREZZO
VINOLUX],MATCH(A4657,dbOrdini[CODICE
ANKER],0)),"")</f>
        <v/>
      </c>
      <c r="M4657" s="347" t="s">
        <v>10549</v>
      </c>
      <c r="N4657" s="15" t="str">
        <f>IFERROR(INDEX(dbOrdini[ORDINE],MATCH(A4657,dbOrdini[CODICE
ANKER]*(dbOrdini[CODICE
SUPPLY]="GEN24"),0)),"")</f>
        <v/>
      </c>
      <c r="O4657" s="352" t="s">
        <v>8</v>
      </c>
      <c r="P4657" s="347" t="s">
        <v>29242</v>
      </c>
    </row>
    <row r="4658" spans="1:16">
      <c r="A4658" s="347" t="s">
        <v>10282</v>
      </c>
      <c r="B4658" s="348">
        <v>0</v>
      </c>
      <c r="C4658" s="347" t="s">
        <v>28152</v>
      </c>
      <c r="D4658" s="347" t="s">
        <v>10922</v>
      </c>
      <c r="E4658" s="347">
        <v>3</v>
      </c>
      <c r="F4658" s="347">
        <v>0.7</v>
      </c>
      <c r="G4658" s="347" t="s">
        <v>11</v>
      </c>
      <c r="H4658" s="349">
        <v>45.2</v>
      </c>
      <c r="I4658" s="350" t="s">
        <v>12</v>
      </c>
      <c r="J4658" s="351">
        <f t="shared" si="72"/>
        <v>2850</v>
      </c>
      <c r="K4658" s="351">
        <v>950</v>
      </c>
      <c r="L4658" s="3" t="str">
        <f>IFERROR(INDEX(dbOrdini[PREZZO
VINOLUX],MATCH(A4658,dbOrdini[CODICE
ANKER],0)),"")</f>
        <v/>
      </c>
      <c r="M4658" s="347" t="s">
        <v>10549</v>
      </c>
      <c r="N4658" s="15" t="str">
        <f>IFERROR(INDEX(dbOrdini[ORDINE],MATCH(A4658,dbOrdini[CODICE
ANKER]*(dbOrdini[CODICE
SUPPLY]="GEN24"),0)),"")</f>
        <v/>
      </c>
      <c r="O4658" s="352" t="s">
        <v>8</v>
      </c>
      <c r="P4658" s="347" t="s">
        <v>10283</v>
      </c>
    </row>
    <row r="4659" spans="1:16">
      <c r="A4659" s="347" t="s">
        <v>10284</v>
      </c>
      <c r="B4659" s="348">
        <v>43</v>
      </c>
      <c r="C4659" s="347" t="s">
        <v>28152</v>
      </c>
      <c r="D4659" s="347" t="s">
        <v>10285</v>
      </c>
      <c r="E4659" s="347">
        <v>6</v>
      </c>
      <c r="F4659" s="347">
        <v>0.7</v>
      </c>
      <c r="G4659" s="347" t="s">
        <v>11</v>
      </c>
      <c r="H4659" s="349">
        <v>43.2</v>
      </c>
      <c r="I4659" s="350" t="s">
        <v>12</v>
      </c>
      <c r="J4659" s="351">
        <f t="shared" si="72"/>
        <v>165</v>
      </c>
      <c r="K4659" s="351">
        <v>27.5</v>
      </c>
      <c r="L4659" s="3" t="str">
        <f>IFERROR(INDEX(dbOrdini[PREZZO
VINOLUX],MATCH(A4659,dbOrdini[CODICE
ANKER],0)),"")</f>
        <v/>
      </c>
      <c r="M4659" s="347" t="s">
        <v>10549</v>
      </c>
      <c r="N4659" s="15" t="str">
        <f>IFERROR(INDEX(dbOrdini[ORDINE],MATCH(A4659,dbOrdini[CODICE
ANKER]*(dbOrdini[CODICE
SUPPLY]="GEN24"),0)),"")</f>
        <v/>
      </c>
      <c r="O4659" s="352" t="s">
        <v>8</v>
      </c>
      <c r="P4659" s="347" t="s">
        <v>10286</v>
      </c>
    </row>
    <row r="4660" spans="1:16">
      <c r="A4660" s="347" t="s">
        <v>10998</v>
      </c>
      <c r="B4660" s="348">
        <v>25</v>
      </c>
      <c r="C4660" s="347" t="s">
        <v>28152</v>
      </c>
      <c r="D4660" s="347" t="s">
        <v>10999</v>
      </c>
      <c r="E4660" s="347">
        <v>6</v>
      </c>
      <c r="F4660" s="347">
        <v>1</v>
      </c>
      <c r="G4660" s="347" t="s">
        <v>11</v>
      </c>
      <c r="H4660" s="349">
        <v>45.2</v>
      </c>
      <c r="I4660" s="350" t="s">
        <v>12</v>
      </c>
      <c r="J4660" s="351">
        <f t="shared" si="72"/>
        <v>165</v>
      </c>
      <c r="K4660" s="351">
        <v>27.5</v>
      </c>
      <c r="L4660" s="3" t="str">
        <f>IFERROR(INDEX(dbOrdini[PREZZO
VINOLUX],MATCH(A4660,dbOrdini[CODICE
ANKER],0)),"")</f>
        <v/>
      </c>
      <c r="M4660" s="347" t="s">
        <v>10549</v>
      </c>
      <c r="N4660" s="15" t="str">
        <f>IFERROR(INDEX(dbOrdini[ORDINE],MATCH(A4660,dbOrdini[CODICE
ANKER]*(dbOrdini[CODICE
SUPPLY]="GEN24"),0)),"")</f>
        <v/>
      </c>
      <c r="O4660" s="352" t="s">
        <v>8</v>
      </c>
      <c r="P4660" s="347" t="s">
        <v>12161</v>
      </c>
    </row>
    <row r="4661" spans="1:16">
      <c r="A4661" s="347" t="s">
        <v>10287</v>
      </c>
      <c r="B4661" s="348">
        <v>0</v>
      </c>
      <c r="C4661" s="347" t="s">
        <v>28152</v>
      </c>
      <c r="D4661" s="347" t="s">
        <v>10288</v>
      </c>
      <c r="E4661" s="347">
        <v>6</v>
      </c>
      <c r="F4661" s="347">
        <v>0.7</v>
      </c>
      <c r="G4661" s="347" t="s">
        <v>11</v>
      </c>
      <c r="H4661" s="349">
        <v>45.2</v>
      </c>
      <c r="I4661" s="350" t="s">
        <v>12</v>
      </c>
      <c r="J4661" s="351">
        <f t="shared" si="72"/>
        <v>135</v>
      </c>
      <c r="K4661" s="351">
        <v>22.5</v>
      </c>
      <c r="L4661" s="3" t="str">
        <f>IFERROR(INDEX(dbOrdini[PREZZO
VINOLUX],MATCH(A4661,dbOrdini[CODICE
ANKER],0)),"")</f>
        <v/>
      </c>
      <c r="M4661" s="347" t="s">
        <v>10549</v>
      </c>
      <c r="N4661" s="15" t="str">
        <f>IFERROR(INDEX(dbOrdini[ORDINE],MATCH(A4661,dbOrdini[CODICE
ANKER]*(dbOrdini[CODICE
SUPPLY]="GEN24"),0)),"")</f>
        <v/>
      </c>
      <c r="O4661" s="352" t="s">
        <v>8</v>
      </c>
      <c r="P4661" s="347" t="s">
        <v>10289</v>
      </c>
    </row>
    <row r="4662" spans="1:16">
      <c r="A4662" s="347" t="s">
        <v>10290</v>
      </c>
      <c r="B4662" s="348">
        <v>58</v>
      </c>
      <c r="C4662" s="347" t="s">
        <v>28152</v>
      </c>
      <c r="D4662" s="347" t="s">
        <v>10291</v>
      </c>
      <c r="E4662" s="347">
        <v>6</v>
      </c>
      <c r="F4662" s="347">
        <v>0.7</v>
      </c>
      <c r="G4662" s="347" t="s">
        <v>11</v>
      </c>
      <c r="H4662" s="349">
        <v>45.2</v>
      </c>
      <c r="I4662" s="350" t="s">
        <v>12</v>
      </c>
      <c r="J4662" s="351">
        <f t="shared" si="72"/>
        <v>147</v>
      </c>
      <c r="K4662" s="351">
        <v>24.5</v>
      </c>
      <c r="L4662" s="3" t="str">
        <f>IFERROR(INDEX(dbOrdini[PREZZO
VINOLUX],MATCH(A4662,dbOrdini[CODICE
ANKER],0)),"")</f>
        <v/>
      </c>
      <c r="M4662" s="347" t="s">
        <v>10549</v>
      </c>
      <c r="N4662" s="15" t="str">
        <f>IFERROR(INDEX(dbOrdini[ORDINE],MATCH(A4662,dbOrdini[CODICE
ANKER]*(dbOrdini[CODICE
SUPPLY]="GEN24"),0)),"")</f>
        <v/>
      </c>
      <c r="O4662" s="352" t="s">
        <v>8</v>
      </c>
      <c r="P4662" s="347" t="s">
        <v>10292</v>
      </c>
    </row>
    <row r="4663" spans="1:16">
      <c r="A4663" s="347" t="s">
        <v>10293</v>
      </c>
      <c r="B4663" s="348">
        <v>24</v>
      </c>
      <c r="C4663" s="347" t="s">
        <v>28152</v>
      </c>
      <c r="D4663" s="347" t="s">
        <v>10294</v>
      </c>
      <c r="E4663" s="347">
        <v>6</v>
      </c>
      <c r="F4663" s="347">
        <v>0.7</v>
      </c>
      <c r="G4663" s="347" t="s">
        <v>11</v>
      </c>
      <c r="H4663" s="349">
        <v>25</v>
      </c>
      <c r="I4663" s="350" t="s">
        <v>12</v>
      </c>
      <c r="J4663" s="351">
        <f t="shared" si="72"/>
        <v>75</v>
      </c>
      <c r="K4663" s="351">
        <v>12.5</v>
      </c>
      <c r="L4663" s="3" t="str">
        <f>IFERROR(INDEX(dbOrdini[PREZZO
VINOLUX],MATCH(A4663,dbOrdini[CODICE
ANKER],0)),"")</f>
        <v/>
      </c>
      <c r="M4663" s="347" t="s">
        <v>10539</v>
      </c>
      <c r="N4663" s="15" t="str">
        <f>IFERROR(INDEX(dbOrdini[ORDINE],MATCH(A4663,dbOrdini[CODICE
ANKER]*(dbOrdini[CODICE
SUPPLY]="GEN24"),0)),"")</f>
        <v/>
      </c>
      <c r="O4663" s="352" t="s">
        <v>8</v>
      </c>
      <c r="P4663" s="347" t="s">
        <v>10295</v>
      </c>
    </row>
    <row r="4664" spans="1:16">
      <c r="A4664" s="347" t="s">
        <v>10296</v>
      </c>
      <c r="B4664" s="348">
        <v>120</v>
      </c>
      <c r="C4664" s="347" t="s">
        <v>28170</v>
      </c>
      <c r="D4664" s="347" t="s">
        <v>10297</v>
      </c>
      <c r="E4664" s="347">
        <v>6</v>
      </c>
      <c r="F4664" s="347">
        <v>0.2</v>
      </c>
      <c r="G4664" s="347" t="s">
        <v>11</v>
      </c>
      <c r="H4664" s="349">
        <v>40</v>
      </c>
      <c r="I4664" s="350" t="s">
        <v>12</v>
      </c>
      <c r="J4664" s="351">
        <f t="shared" si="72"/>
        <v>42</v>
      </c>
      <c r="K4664" s="351">
        <v>7</v>
      </c>
      <c r="L4664" s="3" t="str">
        <f>IFERROR(INDEX(dbOrdini[PREZZO
VINOLUX],MATCH(A4664,dbOrdini[CODICE
ANKER],0)),"")</f>
        <v/>
      </c>
      <c r="M4664" s="347" t="s">
        <v>10538</v>
      </c>
      <c r="N4664" s="15" t="str">
        <f>IFERROR(INDEX(dbOrdini[ORDINE],MATCH(A4664,dbOrdini[CODICE
ANKER]*(dbOrdini[CODICE
SUPPLY]="GEN24"),0)),"")</f>
        <v/>
      </c>
      <c r="O4664" s="352" t="s">
        <v>8</v>
      </c>
      <c r="P4664" s="347" t="s">
        <v>10298</v>
      </c>
    </row>
    <row r="4665" spans="1:16">
      <c r="A4665" s="347" t="s">
        <v>11000</v>
      </c>
      <c r="B4665" s="348">
        <v>12</v>
      </c>
      <c r="C4665" s="347" t="s">
        <v>28152</v>
      </c>
      <c r="D4665" s="347" t="s">
        <v>11001</v>
      </c>
      <c r="E4665" s="347">
        <v>6</v>
      </c>
      <c r="F4665" s="347">
        <v>1</v>
      </c>
      <c r="G4665" s="347" t="s">
        <v>11</v>
      </c>
      <c r="H4665" s="349">
        <v>54.5</v>
      </c>
      <c r="I4665" s="350" t="s">
        <v>12</v>
      </c>
      <c r="J4665" s="351">
        <f t="shared" si="72"/>
        <v>87</v>
      </c>
      <c r="K4665" s="351">
        <v>14.5</v>
      </c>
      <c r="L4665" s="3" t="str">
        <f>IFERROR(INDEX(dbOrdini[PREZZO
VINOLUX],MATCH(A4665,dbOrdini[CODICE
ANKER],0)),"")</f>
        <v/>
      </c>
      <c r="M4665" s="347" t="s">
        <v>10535</v>
      </c>
      <c r="N4665" s="15" t="str">
        <f>IFERROR(INDEX(dbOrdini[ORDINE],MATCH(A4665,dbOrdini[CODICE
ANKER]*(dbOrdini[CODICE
SUPPLY]="GEN24"),0)),"")</f>
        <v/>
      </c>
      <c r="O4665" s="352" t="s">
        <v>8</v>
      </c>
      <c r="P4665" s="347" t="s">
        <v>12162</v>
      </c>
    </row>
    <row r="4666" spans="1:16">
      <c r="A4666" s="347" t="s">
        <v>10814</v>
      </c>
      <c r="B4666" s="348">
        <v>12</v>
      </c>
      <c r="C4666" s="347" t="s">
        <v>28152</v>
      </c>
      <c r="D4666" s="347" t="s">
        <v>10815</v>
      </c>
      <c r="E4666" s="347">
        <v>6</v>
      </c>
      <c r="F4666" s="347">
        <v>0.7</v>
      </c>
      <c r="G4666" s="347" t="s">
        <v>11</v>
      </c>
      <c r="H4666" s="349">
        <v>40</v>
      </c>
      <c r="I4666" s="350" t="s">
        <v>12</v>
      </c>
      <c r="J4666" s="351">
        <f t="shared" si="72"/>
        <v>87</v>
      </c>
      <c r="K4666" s="351">
        <v>14.5</v>
      </c>
      <c r="L4666" s="3" t="str">
        <f>IFERROR(INDEX(dbOrdini[PREZZO
VINOLUX],MATCH(A4666,dbOrdini[CODICE
ANKER],0)),"")</f>
        <v/>
      </c>
      <c r="M4666" s="347" t="s">
        <v>10535</v>
      </c>
      <c r="N4666" s="15" t="str">
        <f>IFERROR(INDEX(dbOrdini[ORDINE],MATCH(A4666,dbOrdini[CODICE
ANKER]*(dbOrdini[CODICE
SUPPLY]="GEN24"),0)),"")</f>
        <v/>
      </c>
      <c r="O4666" s="352" t="s">
        <v>8</v>
      </c>
      <c r="P4666" s="347" t="s">
        <v>12163</v>
      </c>
    </row>
    <row r="4667" spans="1:16">
      <c r="A4667" s="347" t="s">
        <v>10299</v>
      </c>
      <c r="B4667" s="348">
        <v>10</v>
      </c>
      <c r="C4667" s="347" t="s">
        <v>28152</v>
      </c>
      <c r="D4667" s="347" t="s">
        <v>10300</v>
      </c>
      <c r="E4667" s="347">
        <v>6</v>
      </c>
      <c r="F4667" s="347">
        <v>0.7</v>
      </c>
      <c r="G4667" s="347" t="s">
        <v>11</v>
      </c>
      <c r="H4667" s="349">
        <v>45</v>
      </c>
      <c r="I4667" s="350" t="s">
        <v>12</v>
      </c>
      <c r="J4667" s="351">
        <f t="shared" si="72"/>
        <v>195</v>
      </c>
      <c r="K4667" s="351">
        <v>32.5</v>
      </c>
      <c r="L4667" s="3" t="str">
        <f>IFERROR(INDEX(dbOrdini[PREZZO
VINOLUX],MATCH(A4667,dbOrdini[CODICE
ANKER],0)),"")</f>
        <v/>
      </c>
      <c r="M4667" s="347" t="s">
        <v>10535</v>
      </c>
      <c r="N4667" s="15" t="str">
        <f>IFERROR(INDEX(dbOrdini[ORDINE],MATCH(A4667,dbOrdini[CODICE
ANKER]*(dbOrdini[CODICE
SUPPLY]="GEN24"),0)),"")</f>
        <v/>
      </c>
      <c r="O4667" s="352" t="s">
        <v>8</v>
      </c>
      <c r="P4667" s="347" t="s">
        <v>10301</v>
      </c>
    </row>
    <row r="4668" spans="1:16">
      <c r="A4668" s="347" t="s">
        <v>10302</v>
      </c>
      <c r="B4668" s="348">
        <v>319</v>
      </c>
      <c r="C4668" s="347" t="s">
        <v>28152</v>
      </c>
      <c r="D4668" s="347" t="s">
        <v>10303</v>
      </c>
      <c r="E4668" s="347">
        <v>6</v>
      </c>
      <c r="F4668" s="347">
        <v>0.7</v>
      </c>
      <c r="G4668" s="347" t="s">
        <v>11</v>
      </c>
      <c r="H4668" s="349">
        <v>63</v>
      </c>
      <c r="I4668" s="350" t="s">
        <v>12</v>
      </c>
      <c r="J4668" s="351">
        <f t="shared" si="72"/>
        <v>63</v>
      </c>
      <c r="K4668" s="351">
        <v>10.5</v>
      </c>
      <c r="L4668" s="3" t="str">
        <f>IFERROR(INDEX(dbOrdini[PREZZO
VINOLUX],MATCH(A4668,dbOrdini[CODICE
ANKER],0)),"")</f>
        <v/>
      </c>
      <c r="M4668" s="347" t="s">
        <v>10551</v>
      </c>
      <c r="N4668" s="15" t="str">
        <f>IFERROR(INDEX(dbOrdini[ORDINE],MATCH(A4668,dbOrdini[CODICE
ANKER]*(dbOrdini[CODICE
SUPPLY]="GEN24"),0)),"")</f>
        <v/>
      </c>
      <c r="O4668" s="352" t="s">
        <v>8</v>
      </c>
      <c r="P4668" s="347" t="s">
        <v>10304</v>
      </c>
    </row>
    <row r="4669" spans="1:16">
      <c r="A4669" s="347" t="s">
        <v>10305</v>
      </c>
      <c r="B4669" s="348">
        <v>0</v>
      </c>
      <c r="C4669" s="347" t="s">
        <v>28152</v>
      </c>
      <c r="D4669" s="347" t="s">
        <v>10306</v>
      </c>
      <c r="E4669" s="347">
        <v>6</v>
      </c>
      <c r="F4669" s="347">
        <v>0.7</v>
      </c>
      <c r="G4669" s="347" t="s">
        <v>11</v>
      </c>
      <c r="H4669" s="349">
        <v>40</v>
      </c>
      <c r="I4669" s="350" t="s">
        <v>12</v>
      </c>
      <c r="J4669" s="351">
        <f t="shared" si="72"/>
        <v>83.699999999999989</v>
      </c>
      <c r="K4669" s="351">
        <v>13.95</v>
      </c>
      <c r="L4669" s="3" t="str">
        <f>IFERROR(INDEX(dbOrdini[PREZZO
VINOLUX],MATCH(A4669,dbOrdini[CODICE
ANKER],0)),"")</f>
        <v/>
      </c>
      <c r="M4669" s="347" t="s">
        <v>10560</v>
      </c>
      <c r="N4669" s="15" t="str">
        <f>IFERROR(INDEX(dbOrdini[ORDINE],MATCH(A4669,dbOrdini[CODICE
ANKER]*(dbOrdini[CODICE
SUPPLY]="GEN24"),0)),"")</f>
        <v/>
      </c>
      <c r="O4669" s="352" t="s">
        <v>8</v>
      </c>
      <c r="P4669" s="347" t="s">
        <v>10307</v>
      </c>
    </row>
    <row r="4670" spans="1:16">
      <c r="A4670" s="347" t="s">
        <v>29243</v>
      </c>
      <c r="B4670" s="348">
        <v>0</v>
      </c>
      <c r="C4670" s="347" t="s">
        <v>28152</v>
      </c>
      <c r="D4670" s="347" t="s">
        <v>26300</v>
      </c>
      <c r="E4670" s="347">
        <v>6</v>
      </c>
      <c r="F4670" s="347">
        <v>0.7</v>
      </c>
      <c r="G4670" s="347" t="s">
        <v>11</v>
      </c>
      <c r="H4670" s="349">
        <v>40</v>
      </c>
      <c r="I4670" s="350" t="s">
        <v>12</v>
      </c>
      <c r="J4670" s="351">
        <f t="shared" si="72"/>
        <v>83.699999999999989</v>
      </c>
      <c r="K4670" s="351">
        <v>13.95</v>
      </c>
      <c r="L4670" s="3" t="str">
        <f>IFERROR(INDEX(dbOrdini[PREZZO
VINOLUX],MATCH(A4670,dbOrdini[CODICE
ANKER],0)),"")</f>
        <v/>
      </c>
      <c r="M4670" s="347" t="s">
        <v>10560</v>
      </c>
      <c r="N4670" s="15" t="str">
        <f>IFERROR(INDEX(dbOrdini[ORDINE],MATCH(A4670,dbOrdini[CODICE
ANKER]*(dbOrdini[CODICE
SUPPLY]="GEN24"),0)),"")</f>
        <v/>
      </c>
      <c r="O4670" s="352" t="s">
        <v>8</v>
      </c>
      <c r="P4670" s="347" t="s">
        <v>10307</v>
      </c>
    </row>
    <row r="4671" spans="1:16">
      <c r="A4671" s="347" t="s">
        <v>29244</v>
      </c>
      <c r="B4671" s="348">
        <v>30</v>
      </c>
      <c r="C4671" s="347" t="s">
        <v>28152</v>
      </c>
      <c r="D4671" s="347" t="s">
        <v>29245</v>
      </c>
      <c r="E4671" s="347">
        <v>6</v>
      </c>
      <c r="F4671" s="347">
        <v>0.7</v>
      </c>
      <c r="G4671" s="347" t="s">
        <v>11</v>
      </c>
      <c r="H4671" s="349">
        <v>46</v>
      </c>
      <c r="I4671" s="350" t="s">
        <v>12</v>
      </c>
      <c r="J4671" s="351">
        <f t="shared" si="72"/>
        <v>117</v>
      </c>
      <c r="K4671" s="351">
        <v>19.5</v>
      </c>
      <c r="L4671" s="3" t="str">
        <f>IFERROR(INDEX(dbOrdini[PREZZO
VINOLUX],MATCH(A4671,dbOrdini[CODICE
ANKER],0)),"")</f>
        <v/>
      </c>
      <c r="M4671" s="347" t="s">
        <v>10560</v>
      </c>
      <c r="N4671" s="15" t="str">
        <f>IFERROR(INDEX(dbOrdini[ORDINE],MATCH(A4671,dbOrdini[CODICE
ANKER]*(dbOrdini[CODICE
SUPPLY]="GEN24"),0)),"")</f>
        <v/>
      </c>
      <c r="O4671" s="352" t="s">
        <v>8</v>
      </c>
      <c r="P4671" s="347" t="s">
        <v>29246</v>
      </c>
    </row>
    <row r="4672" spans="1:16">
      <c r="A4672" s="347" t="s">
        <v>10308</v>
      </c>
      <c r="B4672" s="348">
        <v>22</v>
      </c>
      <c r="C4672" s="347" t="s">
        <v>28152</v>
      </c>
      <c r="D4672" s="347" t="s">
        <v>10309</v>
      </c>
      <c r="E4672" s="347">
        <v>6</v>
      </c>
      <c r="F4672" s="347">
        <v>0.7</v>
      </c>
      <c r="G4672" s="347" t="s">
        <v>11</v>
      </c>
      <c r="H4672" s="349">
        <v>46</v>
      </c>
      <c r="I4672" s="350" t="s">
        <v>12</v>
      </c>
      <c r="J4672" s="351">
        <f t="shared" si="72"/>
        <v>177</v>
      </c>
      <c r="K4672" s="351">
        <v>29.5</v>
      </c>
      <c r="L4672" s="3" t="str">
        <f>IFERROR(INDEX(dbOrdini[PREZZO
VINOLUX],MATCH(A4672,dbOrdini[CODICE
ANKER],0)),"")</f>
        <v/>
      </c>
      <c r="M4672" s="347" t="s">
        <v>10560</v>
      </c>
      <c r="N4672" s="15" t="str">
        <f>IFERROR(INDEX(dbOrdini[ORDINE],MATCH(A4672,dbOrdini[CODICE
ANKER]*(dbOrdini[CODICE
SUPPLY]="GEN24"),0)),"")</f>
        <v/>
      </c>
      <c r="O4672" s="352" t="s">
        <v>8</v>
      </c>
      <c r="P4672" s="347" t="s">
        <v>10310</v>
      </c>
    </row>
    <row r="4673" spans="1:16">
      <c r="A4673" s="347" t="s">
        <v>10314</v>
      </c>
      <c r="B4673" s="348">
        <v>1560</v>
      </c>
      <c r="C4673" s="347" t="s">
        <v>28152</v>
      </c>
      <c r="D4673" s="347" t="s">
        <v>10312</v>
      </c>
      <c r="E4673" s="347">
        <v>6</v>
      </c>
      <c r="F4673" s="347">
        <v>1</v>
      </c>
      <c r="G4673" s="347" t="s">
        <v>11262</v>
      </c>
      <c r="H4673" s="349">
        <v>37.5</v>
      </c>
      <c r="I4673" s="350" t="s">
        <v>12</v>
      </c>
      <c r="J4673" s="351">
        <f t="shared" si="72"/>
        <v>30</v>
      </c>
      <c r="K4673" s="351">
        <v>5</v>
      </c>
      <c r="L4673" s="3" t="str">
        <f>IFERROR(INDEX(dbOrdini[PREZZO
VINOLUX],MATCH(A4673,dbOrdini[CODICE
ANKER],0)),"")</f>
        <v/>
      </c>
      <c r="M4673" s="347" t="s">
        <v>10533</v>
      </c>
      <c r="N4673" s="15" t="str">
        <f>IFERROR(INDEX(dbOrdini[ORDINE],MATCH(A4673,dbOrdini[CODICE
ANKER]*(dbOrdini[CODICE
SUPPLY]="GEN24"),0)),"")</f>
        <v/>
      </c>
      <c r="O4673" s="352" t="s">
        <v>8</v>
      </c>
      <c r="P4673" s="347" t="s">
        <v>10315</v>
      </c>
    </row>
    <row r="4674" spans="1:16">
      <c r="A4674" s="347" t="s">
        <v>10311</v>
      </c>
      <c r="B4674" s="348">
        <v>663</v>
      </c>
      <c r="C4674" s="347" t="s">
        <v>28152</v>
      </c>
      <c r="D4674" s="347" t="s">
        <v>10312</v>
      </c>
      <c r="E4674" s="347">
        <v>6</v>
      </c>
      <c r="F4674" s="347">
        <v>0.7</v>
      </c>
      <c r="G4674" s="347" t="s">
        <v>11</v>
      </c>
      <c r="H4674" s="349">
        <v>37.5</v>
      </c>
      <c r="I4674" s="350" t="s">
        <v>12</v>
      </c>
      <c r="J4674" s="351">
        <f t="shared" si="72"/>
        <v>24.299999999999997</v>
      </c>
      <c r="K4674" s="351">
        <v>4.05</v>
      </c>
      <c r="L4674" s="3" t="str">
        <f>IFERROR(INDEX(dbOrdini[PREZZO
VINOLUX],MATCH(A4674,dbOrdini[CODICE
ANKER],0)),"")</f>
        <v/>
      </c>
      <c r="M4674" s="347" t="s">
        <v>10533</v>
      </c>
      <c r="N4674" s="15" t="str">
        <f>IFERROR(INDEX(dbOrdini[ORDINE],MATCH(A4674,dbOrdini[CODICE
ANKER]*(dbOrdini[CODICE
SUPPLY]="GEN24"),0)),"")</f>
        <v/>
      </c>
      <c r="O4674" s="352" t="s">
        <v>8</v>
      </c>
      <c r="P4674" s="347" t="s">
        <v>10313</v>
      </c>
    </row>
    <row r="4675" spans="1:16">
      <c r="A4675" s="347" t="s">
        <v>10316</v>
      </c>
      <c r="B4675" s="348">
        <v>237</v>
      </c>
      <c r="C4675" s="347" t="s">
        <v>28152</v>
      </c>
      <c r="D4675" s="347" t="s">
        <v>10317</v>
      </c>
      <c r="E4675" s="347">
        <v>6</v>
      </c>
      <c r="F4675" s="347">
        <v>0.5</v>
      </c>
      <c r="G4675" s="347" t="s">
        <v>11</v>
      </c>
      <c r="H4675" s="349">
        <v>35</v>
      </c>
      <c r="I4675" s="350" t="s">
        <v>12</v>
      </c>
      <c r="J4675" s="351">
        <f t="shared" si="72"/>
        <v>52.199999999999996</v>
      </c>
      <c r="K4675" s="351">
        <v>8.6999999999999993</v>
      </c>
      <c r="L4675" s="3" t="str">
        <f>IFERROR(INDEX(dbOrdini[PREZZO
VINOLUX],MATCH(A4675,dbOrdini[CODICE
ANKER],0)),"")</f>
        <v/>
      </c>
      <c r="M4675" s="347" t="s">
        <v>10539</v>
      </c>
      <c r="N4675" s="15" t="str">
        <f>IFERROR(INDEX(dbOrdini[ORDINE],MATCH(A4675,dbOrdini[CODICE
ANKER]*(dbOrdini[CODICE
SUPPLY]="GEN24"),0)),"")</f>
        <v/>
      </c>
      <c r="O4675" s="352" t="s">
        <v>8</v>
      </c>
      <c r="P4675" s="347" t="s">
        <v>10318</v>
      </c>
    </row>
    <row r="4676" spans="1:16">
      <c r="A4676" s="347" t="s">
        <v>10319</v>
      </c>
      <c r="B4676" s="348">
        <v>0</v>
      </c>
      <c r="C4676" s="347" t="s">
        <v>28152</v>
      </c>
      <c r="D4676" s="347" t="s">
        <v>10320</v>
      </c>
      <c r="E4676" s="347">
        <v>6</v>
      </c>
      <c r="F4676" s="347">
        <v>0.7</v>
      </c>
      <c r="G4676" s="347" t="s">
        <v>11</v>
      </c>
      <c r="H4676" s="349">
        <v>40</v>
      </c>
      <c r="I4676" s="350" t="s">
        <v>12</v>
      </c>
      <c r="J4676" s="351">
        <f t="shared" si="72"/>
        <v>119.39999999999999</v>
      </c>
      <c r="K4676" s="351">
        <v>19.899999999999999</v>
      </c>
      <c r="L4676" s="3" t="str">
        <f>IFERROR(INDEX(dbOrdini[PREZZO
VINOLUX],MATCH(A4676,dbOrdini[CODICE
ANKER],0)),"")</f>
        <v/>
      </c>
      <c r="M4676" s="347" t="s">
        <v>10537</v>
      </c>
      <c r="N4676" s="15" t="str">
        <f>IFERROR(INDEX(dbOrdini[ORDINE],MATCH(A4676,dbOrdini[CODICE
ANKER]*(dbOrdini[CODICE
SUPPLY]="GEN24"),0)),"")</f>
        <v/>
      </c>
      <c r="O4676" s="352" t="s">
        <v>8</v>
      </c>
      <c r="P4676" s="347" t="s">
        <v>10321</v>
      </c>
    </row>
    <row r="4677" spans="1:16">
      <c r="A4677" s="347" t="s">
        <v>10322</v>
      </c>
      <c r="B4677" s="348">
        <v>1351</v>
      </c>
      <c r="C4677" s="347" t="s">
        <v>28152</v>
      </c>
      <c r="D4677" s="347" t="s">
        <v>10323</v>
      </c>
      <c r="E4677" s="347">
        <v>6</v>
      </c>
      <c r="F4677" s="347">
        <v>0.7</v>
      </c>
      <c r="G4677" s="347" t="s">
        <v>11</v>
      </c>
      <c r="H4677" s="349">
        <v>38</v>
      </c>
      <c r="I4677" s="350" t="s">
        <v>12</v>
      </c>
      <c r="J4677" s="351">
        <f t="shared" si="72"/>
        <v>45</v>
      </c>
      <c r="K4677" s="351">
        <v>7.5</v>
      </c>
      <c r="L4677" s="3" t="str">
        <f>IFERROR(INDEX(dbOrdini[PREZZO
VINOLUX],MATCH(A4677,dbOrdini[CODICE
ANKER],0)),"")</f>
        <v/>
      </c>
      <c r="M4677" s="347" t="s">
        <v>10537</v>
      </c>
      <c r="N4677" s="15" t="str">
        <f>IFERROR(INDEX(dbOrdini[ORDINE],MATCH(A4677,dbOrdini[CODICE
ANKER]*(dbOrdini[CODICE
SUPPLY]="GEN24"),0)),"")</f>
        <v/>
      </c>
      <c r="O4677" s="352" t="s">
        <v>8</v>
      </c>
      <c r="P4677" s="347" t="s">
        <v>10324</v>
      </c>
    </row>
    <row r="4678" spans="1:16">
      <c r="A4678" s="347" t="s">
        <v>10325</v>
      </c>
      <c r="B4678" s="348">
        <v>17</v>
      </c>
      <c r="C4678" s="347" t="s">
        <v>28152</v>
      </c>
      <c r="D4678" s="347" t="s">
        <v>10326</v>
      </c>
      <c r="E4678" s="347">
        <v>6</v>
      </c>
      <c r="F4678" s="347">
        <v>0.7</v>
      </c>
      <c r="G4678" s="347" t="s">
        <v>11</v>
      </c>
      <c r="H4678" s="349">
        <v>38</v>
      </c>
      <c r="I4678" s="350" t="s">
        <v>12</v>
      </c>
      <c r="J4678" s="351">
        <f t="shared" si="72"/>
        <v>59.099999999999994</v>
      </c>
      <c r="K4678" s="351">
        <v>9.85</v>
      </c>
      <c r="L4678" s="3" t="str">
        <f>IFERROR(INDEX(dbOrdini[PREZZO
VINOLUX],MATCH(A4678,dbOrdini[CODICE
ANKER],0)),"")</f>
        <v/>
      </c>
      <c r="M4678" s="347" t="s">
        <v>10537</v>
      </c>
      <c r="N4678" s="15" t="str">
        <f>IFERROR(INDEX(dbOrdini[ORDINE],MATCH(A4678,dbOrdini[CODICE
ANKER]*(dbOrdini[CODICE
SUPPLY]="GEN24"),0)),"")</f>
        <v/>
      </c>
      <c r="O4678" s="352" t="s">
        <v>8</v>
      </c>
      <c r="P4678" s="347" t="s">
        <v>10327</v>
      </c>
    </row>
    <row r="4679" spans="1:16">
      <c r="A4679" s="347" t="s">
        <v>10328</v>
      </c>
      <c r="B4679" s="348">
        <v>0</v>
      </c>
      <c r="C4679" s="347" t="s">
        <v>28152</v>
      </c>
      <c r="D4679" s="347" t="s">
        <v>10329</v>
      </c>
      <c r="E4679" s="347">
        <v>24</v>
      </c>
      <c r="F4679" s="347">
        <v>0.05</v>
      </c>
      <c r="G4679" s="347" t="s">
        <v>11</v>
      </c>
      <c r="H4679" s="349">
        <v>38</v>
      </c>
      <c r="I4679" s="350" t="s">
        <v>12</v>
      </c>
      <c r="J4679" s="351">
        <f t="shared" si="72"/>
        <v>48</v>
      </c>
      <c r="K4679" s="351">
        <v>2</v>
      </c>
      <c r="L4679" s="3" t="str">
        <f>IFERROR(INDEX(dbOrdini[PREZZO
VINOLUX],MATCH(A4679,dbOrdini[CODICE
ANKER],0)),"")</f>
        <v/>
      </c>
      <c r="M4679" s="347" t="s">
        <v>10537</v>
      </c>
      <c r="N4679" s="15" t="str">
        <f>IFERROR(INDEX(dbOrdini[ORDINE],MATCH(A4679,dbOrdini[CODICE
ANKER]*(dbOrdini[CODICE
SUPPLY]="GEN24"),0)),"")</f>
        <v/>
      </c>
      <c r="O4679" s="352" t="s">
        <v>8</v>
      </c>
      <c r="P4679" s="347" t="s">
        <v>10330</v>
      </c>
    </row>
    <row r="4680" spans="1:16">
      <c r="A4680" s="347" t="s">
        <v>10331</v>
      </c>
      <c r="B4680" s="348">
        <v>90</v>
      </c>
      <c r="C4680" s="347" t="s">
        <v>28152</v>
      </c>
      <c r="D4680" s="347" t="s">
        <v>10332</v>
      </c>
      <c r="E4680" s="347">
        <v>6</v>
      </c>
      <c r="F4680" s="347">
        <v>1</v>
      </c>
      <c r="G4680" s="347" t="s">
        <v>11</v>
      </c>
      <c r="H4680" s="349">
        <v>15</v>
      </c>
      <c r="I4680" s="350" t="s">
        <v>12</v>
      </c>
      <c r="J4680" s="351">
        <f t="shared" si="72"/>
        <v>39</v>
      </c>
      <c r="K4680" s="351">
        <v>6.5</v>
      </c>
      <c r="L4680" s="3" t="str">
        <f>IFERROR(INDEX(dbOrdini[PREZZO
VINOLUX],MATCH(A4680,dbOrdini[CODICE
ANKER],0)),"")</f>
        <v/>
      </c>
      <c r="M4680" s="347" t="s">
        <v>10532</v>
      </c>
      <c r="N4680" s="15" t="str">
        <f>IFERROR(INDEX(dbOrdini[ORDINE],MATCH(A4680,dbOrdini[CODICE
ANKER]*(dbOrdini[CODICE
SUPPLY]="GEN24"),0)),"")</f>
        <v/>
      </c>
      <c r="O4680" s="352" t="s">
        <v>8</v>
      </c>
      <c r="P4680" s="347" t="s">
        <v>10333</v>
      </c>
    </row>
    <row r="4681" spans="1:16">
      <c r="A4681" s="347" t="s">
        <v>29247</v>
      </c>
      <c r="B4681" s="348">
        <v>749</v>
      </c>
      <c r="C4681" s="347" t="s">
        <v>28152</v>
      </c>
      <c r="D4681" s="347" t="s">
        <v>10332</v>
      </c>
      <c r="E4681" s="347">
        <v>6</v>
      </c>
      <c r="F4681" s="347">
        <v>0.7</v>
      </c>
      <c r="G4681" s="347" t="s">
        <v>11</v>
      </c>
      <c r="H4681" s="349">
        <v>15</v>
      </c>
      <c r="I4681" s="350" t="s">
        <v>12</v>
      </c>
      <c r="J4681" s="351">
        <f t="shared" si="72"/>
        <v>33</v>
      </c>
      <c r="K4681" s="351">
        <v>5.5</v>
      </c>
      <c r="L4681" s="3" t="str">
        <f>IFERROR(INDEX(dbOrdini[PREZZO
VINOLUX],MATCH(A4681,dbOrdini[CODICE
ANKER],0)),"")</f>
        <v/>
      </c>
      <c r="M4681" s="347" t="s">
        <v>10539</v>
      </c>
      <c r="N4681" s="15" t="str">
        <f>IFERROR(INDEX(dbOrdini[ORDINE],MATCH(A4681,dbOrdini[CODICE
ANKER]*(dbOrdini[CODICE
SUPPLY]="GEN24"),0)),"")</f>
        <v/>
      </c>
      <c r="O4681" s="352" t="s">
        <v>8</v>
      </c>
      <c r="P4681" s="347" t="s">
        <v>29248</v>
      </c>
    </row>
    <row r="4682" spans="1:16">
      <c r="A4682" s="347" t="s">
        <v>10334</v>
      </c>
      <c r="B4682" s="348">
        <v>1</v>
      </c>
      <c r="C4682" s="347" t="s">
        <v>28152</v>
      </c>
      <c r="D4682" s="347" t="s">
        <v>10335</v>
      </c>
      <c r="E4682" s="347">
        <v>6</v>
      </c>
      <c r="F4682" s="347">
        <v>0.7</v>
      </c>
      <c r="G4682" s="347" t="s">
        <v>11</v>
      </c>
      <c r="H4682" s="349">
        <v>43</v>
      </c>
      <c r="I4682" s="350" t="s">
        <v>12</v>
      </c>
      <c r="J4682" s="351">
        <f t="shared" si="72"/>
        <v>4770</v>
      </c>
      <c r="K4682" s="351">
        <v>795</v>
      </c>
      <c r="L4682" s="3" t="str">
        <f>IFERROR(INDEX(dbOrdini[PREZZO
VINOLUX],MATCH(A4682,dbOrdini[CODICE
ANKER],0)),"")</f>
        <v/>
      </c>
      <c r="M4682" s="347" t="s">
        <v>10536</v>
      </c>
      <c r="N4682" s="15" t="str">
        <f>IFERROR(INDEX(dbOrdini[ORDINE],MATCH(A4682,dbOrdini[CODICE
ANKER]*(dbOrdini[CODICE
SUPPLY]="GEN24"),0)),"")</f>
        <v/>
      </c>
      <c r="O4682" s="352" t="s">
        <v>8</v>
      </c>
      <c r="P4682" s="347" t="s">
        <v>10336</v>
      </c>
    </row>
    <row r="4683" spans="1:16">
      <c r="A4683" s="347" t="s">
        <v>10797</v>
      </c>
      <c r="B4683" s="348">
        <v>233</v>
      </c>
      <c r="C4683" s="347" t="s">
        <v>28152</v>
      </c>
      <c r="D4683" s="347" t="s">
        <v>10337</v>
      </c>
      <c r="E4683" s="347">
        <v>6</v>
      </c>
      <c r="F4683" s="347">
        <v>0.7</v>
      </c>
      <c r="G4683" s="347" t="s">
        <v>11</v>
      </c>
      <c r="H4683" s="349">
        <v>40</v>
      </c>
      <c r="I4683" s="350" t="s">
        <v>12</v>
      </c>
      <c r="J4683" s="351">
        <f t="shared" si="72"/>
        <v>135</v>
      </c>
      <c r="K4683" s="351">
        <v>22.5</v>
      </c>
      <c r="L4683" s="3" t="str">
        <f>IFERROR(INDEX(dbOrdini[PREZZO
VINOLUX],MATCH(A4683,dbOrdini[CODICE
ANKER],0)),"")</f>
        <v/>
      </c>
      <c r="M4683" s="347" t="s">
        <v>10541</v>
      </c>
      <c r="N4683" s="15" t="str">
        <f>IFERROR(INDEX(dbOrdini[ORDINE],MATCH(A4683,dbOrdini[CODICE
ANKER]*(dbOrdini[CODICE
SUPPLY]="GEN24"),0)),"")</f>
        <v/>
      </c>
      <c r="O4683" s="352" t="s">
        <v>8</v>
      </c>
      <c r="P4683" s="347" t="s">
        <v>12164</v>
      </c>
    </row>
    <row r="4684" spans="1:16">
      <c r="A4684" s="347" t="s">
        <v>10338</v>
      </c>
      <c r="B4684" s="348">
        <v>1</v>
      </c>
      <c r="C4684" s="347" t="s">
        <v>28152</v>
      </c>
      <c r="D4684" s="347" t="s">
        <v>10337</v>
      </c>
      <c r="E4684" s="347">
        <v>12</v>
      </c>
      <c r="F4684" s="347">
        <v>0.7</v>
      </c>
      <c r="G4684" s="347" t="s">
        <v>11</v>
      </c>
      <c r="H4684" s="349">
        <v>40</v>
      </c>
      <c r="I4684" s="350" t="s">
        <v>12</v>
      </c>
      <c r="J4684" s="351">
        <f t="shared" si="72"/>
        <v>312</v>
      </c>
      <c r="K4684" s="351">
        <v>26</v>
      </c>
      <c r="L4684" s="3" t="str">
        <f>IFERROR(INDEX(dbOrdini[PREZZO
VINOLUX],MATCH(A4684,dbOrdini[CODICE
ANKER],0)),"")</f>
        <v/>
      </c>
      <c r="M4684" s="347" t="s">
        <v>10541</v>
      </c>
      <c r="N4684" s="15" t="str">
        <f>IFERROR(INDEX(dbOrdini[ORDINE],MATCH(A4684,dbOrdini[CODICE
ANKER]*(dbOrdini[CODICE
SUPPLY]="GEN24"),0)),"")</f>
        <v/>
      </c>
      <c r="O4684" s="352" t="s">
        <v>8</v>
      </c>
      <c r="P4684" s="347" t="s">
        <v>10339</v>
      </c>
    </row>
    <row r="4685" spans="1:16">
      <c r="A4685" s="347" t="s">
        <v>10340</v>
      </c>
      <c r="B4685" s="348">
        <v>0</v>
      </c>
      <c r="C4685" s="347" t="s">
        <v>28152</v>
      </c>
      <c r="D4685" s="347" t="s">
        <v>10341</v>
      </c>
      <c r="E4685" s="347">
        <v>3</v>
      </c>
      <c r="F4685" s="347">
        <v>0.7</v>
      </c>
      <c r="G4685" s="347" t="s">
        <v>11</v>
      </c>
      <c r="H4685" s="349">
        <v>46</v>
      </c>
      <c r="I4685" s="350" t="s">
        <v>12</v>
      </c>
      <c r="J4685" s="351">
        <f t="shared" ref="J4685:J4748" si="73">E4685*K4685</f>
        <v>145.5</v>
      </c>
      <c r="K4685" s="351">
        <v>48.5</v>
      </c>
      <c r="L4685" s="3" t="str">
        <f>IFERROR(INDEX(dbOrdini[PREZZO
VINOLUX],MATCH(A4685,dbOrdini[CODICE
ANKER],0)),"")</f>
        <v/>
      </c>
      <c r="M4685" s="347" t="s">
        <v>10536</v>
      </c>
      <c r="N4685" s="15" t="str">
        <f>IFERROR(INDEX(dbOrdini[ORDINE],MATCH(A4685,dbOrdini[CODICE
ANKER]*(dbOrdini[CODICE
SUPPLY]="GEN24"),0)),"")</f>
        <v/>
      </c>
      <c r="O4685" s="352" t="s">
        <v>8</v>
      </c>
      <c r="P4685" s="347" t="s">
        <v>10342</v>
      </c>
    </row>
    <row r="4686" spans="1:16">
      <c r="A4686" s="347" t="s">
        <v>11141</v>
      </c>
      <c r="B4686" s="348">
        <v>146</v>
      </c>
      <c r="C4686" s="347" t="s">
        <v>28152</v>
      </c>
      <c r="D4686" s="347" t="s">
        <v>29249</v>
      </c>
      <c r="E4686" s="347">
        <v>6</v>
      </c>
      <c r="F4686" s="347">
        <v>0.7</v>
      </c>
      <c r="G4686" s="347" t="s">
        <v>11</v>
      </c>
      <c r="H4686" s="349">
        <v>45</v>
      </c>
      <c r="I4686" s="350" t="s">
        <v>12</v>
      </c>
      <c r="J4686" s="351">
        <f t="shared" si="73"/>
        <v>41.7</v>
      </c>
      <c r="K4686" s="351">
        <v>6.95</v>
      </c>
      <c r="L4686" s="3">
        <f>IFERROR(INDEX(dbOrdini[PREZZO
VINOLUX],MATCH(A4686,dbOrdini[CODICE
ANKER],0)),"")</f>
        <v>6.95</v>
      </c>
      <c r="M4686" s="347" t="s">
        <v>28189</v>
      </c>
      <c r="N4686" s="15" t="str">
        <f>IFERROR(INDEX(dbOrdini[ORDINE],MATCH(A4686,dbOrdini[CODICE
ANKER]*(dbOrdini[CODICE
SUPPLY]="GEN24"),0)),"")</f>
        <v/>
      </c>
      <c r="O4686" s="352" t="s">
        <v>8</v>
      </c>
      <c r="P4686" s="347" t="s">
        <v>11943</v>
      </c>
    </row>
    <row r="4687" spans="1:16">
      <c r="A4687" s="347" t="s">
        <v>8115</v>
      </c>
      <c r="B4687" s="348">
        <v>830</v>
      </c>
      <c r="C4687" s="347" t="s">
        <v>28152</v>
      </c>
      <c r="D4687" s="347" t="s">
        <v>29250</v>
      </c>
      <c r="E4687" s="347">
        <v>6</v>
      </c>
      <c r="F4687" s="347">
        <v>0.7</v>
      </c>
      <c r="G4687" s="347" t="s">
        <v>11</v>
      </c>
      <c r="H4687" s="349">
        <v>45</v>
      </c>
      <c r="I4687" s="350" t="s">
        <v>12</v>
      </c>
      <c r="J4687" s="351">
        <f t="shared" si="73"/>
        <v>40.5</v>
      </c>
      <c r="K4687" s="351">
        <v>6.75</v>
      </c>
      <c r="L4687" s="3" t="str">
        <f>IFERROR(INDEX(dbOrdini[PREZZO
VINOLUX],MATCH(A4687,dbOrdini[CODICE
ANKER],0)),"")</f>
        <v/>
      </c>
      <c r="M4687" s="347" t="s">
        <v>28305</v>
      </c>
      <c r="N4687" s="15" t="str">
        <f>IFERROR(INDEX(dbOrdini[ORDINE],MATCH(A4687,dbOrdini[CODICE
ANKER]*(dbOrdini[CODICE
SUPPLY]="GEN24"),0)),"")</f>
        <v/>
      </c>
      <c r="O4687" s="352" t="s">
        <v>8</v>
      </c>
      <c r="P4687" s="347" t="s">
        <v>8117</v>
      </c>
    </row>
    <row r="4688" spans="1:16">
      <c r="A4688" s="347" t="s">
        <v>29251</v>
      </c>
      <c r="B4688" s="348">
        <v>116</v>
      </c>
      <c r="C4688" s="347" t="s">
        <v>28152</v>
      </c>
      <c r="D4688" s="347" t="s">
        <v>29252</v>
      </c>
      <c r="E4688" s="347">
        <v>6</v>
      </c>
      <c r="F4688" s="347">
        <v>0.7</v>
      </c>
      <c r="G4688" s="347" t="s">
        <v>11</v>
      </c>
      <c r="H4688" s="349">
        <v>45.5</v>
      </c>
      <c r="I4688" s="350" t="s">
        <v>12</v>
      </c>
      <c r="J4688" s="351">
        <f t="shared" si="73"/>
        <v>69</v>
      </c>
      <c r="K4688" s="351">
        <v>11.5</v>
      </c>
      <c r="L4688" s="3" t="str">
        <f>IFERROR(INDEX(dbOrdini[PREZZO
VINOLUX],MATCH(A4688,dbOrdini[CODICE
ANKER],0)),"")</f>
        <v/>
      </c>
      <c r="M4688" s="347" t="s">
        <v>28305</v>
      </c>
      <c r="N4688" s="15" t="str">
        <f>IFERROR(INDEX(dbOrdini[ORDINE],MATCH(A4688,dbOrdini[CODICE
ANKER]*(dbOrdini[CODICE
SUPPLY]="GEN24"),0)),"")</f>
        <v/>
      </c>
      <c r="O4688" s="352" t="s">
        <v>8</v>
      </c>
      <c r="P4688" s="347" t="s">
        <v>29253</v>
      </c>
    </row>
    <row r="4689" spans="1:16">
      <c r="A4689" s="347" t="s">
        <v>10343</v>
      </c>
      <c r="B4689" s="348">
        <v>1</v>
      </c>
      <c r="C4689" s="347" t="s">
        <v>28152</v>
      </c>
      <c r="D4689" s="347" t="s">
        <v>10344</v>
      </c>
      <c r="E4689" s="347">
        <v>6</v>
      </c>
      <c r="F4689" s="347">
        <v>1</v>
      </c>
      <c r="G4689" s="347" t="s">
        <v>11</v>
      </c>
      <c r="H4689" s="349">
        <v>38</v>
      </c>
      <c r="I4689" s="350" t="s">
        <v>12</v>
      </c>
      <c r="J4689" s="351">
        <f t="shared" si="73"/>
        <v>48.300000000000004</v>
      </c>
      <c r="K4689" s="351">
        <v>8.0500000000000007</v>
      </c>
      <c r="L4689" s="3" t="str">
        <f>IFERROR(INDEX(dbOrdini[PREZZO
VINOLUX],MATCH(A4689,dbOrdini[CODICE
ANKER],0)),"")</f>
        <v/>
      </c>
      <c r="M4689" s="347" t="s">
        <v>28187</v>
      </c>
      <c r="N4689" s="15" t="str">
        <f>IFERROR(INDEX(dbOrdini[ORDINE],MATCH(A4689,dbOrdini[CODICE
ANKER]*(dbOrdini[CODICE
SUPPLY]="GEN24"),0)),"")</f>
        <v/>
      </c>
      <c r="O4689" s="352" t="s">
        <v>8</v>
      </c>
      <c r="P4689" s="347" t="s">
        <v>10345</v>
      </c>
    </row>
    <row r="4690" spans="1:16">
      <c r="A4690" s="347" t="s">
        <v>10346</v>
      </c>
      <c r="B4690" s="348">
        <v>4</v>
      </c>
      <c r="C4690" s="347" t="s">
        <v>28152</v>
      </c>
      <c r="D4690" s="347" t="s">
        <v>10347</v>
      </c>
      <c r="E4690" s="347">
        <v>6</v>
      </c>
      <c r="F4690" s="347">
        <v>375</v>
      </c>
      <c r="G4690" s="347" t="s">
        <v>754</v>
      </c>
      <c r="H4690" s="349">
        <v>15.15</v>
      </c>
      <c r="I4690" s="350" t="s">
        <v>12</v>
      </c>
      <c r="J4690" s="351">
        <f t="shared" si="73"/>
        <v>72</v>
      </c>
      <c r="K4690" s="351">
        <v>12</v>
      </c>
      <c r="L4690" s="3" t="str">
        <f>IFERROR(INDEX(dbOrdini[PREZZO
VINOLUX],MATCH(A4690,dbOrdini[CODICE
ANKER],0)),"")</f>
        <v/>
      </c>
      <c r="M4690" s="347" t="s">
        <v>28304</v>
      </c>
      <c r="N4690" s="15" t="str">
        <f>IFERROR(INDEX(dbOrdini[ORDINE],MATCH(A4690,dbOrdini[CODICE
ANKER]*(dbOrdini[CODICE
SUPPLY]="GEN24"),0)),"")</f>
        <v/>
      </c>
      <c r="O4690" s="352" t="s">
        <v>8</v>
      </c>
      <c r="P4690" s="347" t="s">
        <v>10348</v>
      </c>
    </row>
    <row r="4691" spans="1:16">
      <c r="A4691" s="347" t="s">
        <v>29254</v>
      </c>
      <c r="B4691" s="348">
        <v>0</v>
      </c>
      <c r="C4691" s="347" t="s">
        <v>28152</v>
      </c>
      <c r="D4691" s="347" t="s">
        <v>29255</v>
      </c>
      <c r="E4691" s="347">
        <v>6</v>
      </c>
      <c r="F4691" s="347">
        <v>0.75</v>
      </c>
      <c r="G4691" s="347" t="s">
        <v>11</v>
      </c>
      <c r="H4691" s="349">
        <v>17</v>
      </c>
      <c r="I4691" s="350" t="s">
        <v>12</v>
      </c>
      <c r="J4691" s="351">
        <f t="shared" si="73"/>
        <v>52.199999999999996</v>
      </c>
      <c r="K4691" s="351">
        <v>8.6999999999999993</v>
      </c>
      <c r="L4691" s="3" t="str">
        <f>IFERROR(INDEX(dbOrdini[PREZZO
VINOLUX],MATCH(A4691,dbOrdini[CODICE
ANKER],0)),"")</f>
        <v/>
      </c>
      <c r="M4691" s="347" t="s">
        <v>28304</v>
      </c>
      <c r="N4691" s="15" t="str">
        <f>IFERROR(INDEX(dbOrdini[ORDINE],MATCH(A4691,dbOrdini[CODICE
ANKER]*(dbOrdini[CODICE
SUPPLY]="GEN24"),0)),"")</f>
        <v/>
      </c>
      <c r="O4691" s="352" t="s">
        <v>8</v>
      </c>
      <c r="P4691" s="347" t="s">
        <v>29256</v>
      </c>
    </row>
    <row r="4692" spans="1:16">
      <c r="A4692" s="347" t="s">
        <v>10349</v>
      </c>
      <c r="B4692" s="348">
        <v>0</v>
      </c>
      <c r="C4692" s="347" t="s">
        <v>28152</v>
      </c>
      <c r="D4692" s="347" t="s">
        <v>10350</v>
      </c>
      <c r="E4692" s="347">
        <v>6</v>
      </c>
      <c r="F4692" s="347">
        <v>1</v>
      </c>
      <c r="G4692" s="347" t="s">
        <v>11</v>
      </c>
      <c r="H4692" s="349">
        <v>15</v>
      </c>
      <c r="I4692" s="350" t="s">
        <v>12</v>
      </c>
      <c r="J4692" s="351">
        <f t="shared" si="73"/>
        <v>39</v>
      </c>
      <c r="K4692" s="351">
        <v>6.5</v>
      </c>
      <c r="L4692" s="3" t="str">
        <f>IFERROR(INDEX(dbOrdini[PREZZO
VINOLUX],MATCH(A4692,dbOrdini[CODICE
ANKER],0)),"")</f>
        <v/>
      </c>
      <c r="M4692" s="347" t="s">
        <v>28212</v>
      </c>
      <c r="N4692" s="15" t="str">
        <f>IFERROR(INDEX(dbOrdini[ORDINE],MATCH(A4692,dbOrdini[CODICE
ANKER]*(dbOrdini[CODICE
SUPPLY]="GEN24"),0)),"")</f>
        <v/>
      </c>
      <c r="O4692" s="352" t="s">
        <v>8</v>
      </c>
      <c r="P4692" s="347" t="s">
        <v>10351</v>
      </c>
    </row>
    <row r="4693" spans="1:16">
      <c r="A4693" s="347" t="s">
        <v>10352</v>
      </c>
      <c r="B4693" s="348">
        <v>15</v>
      </c>
      <c r="C4693" s="347" t="s">
        <v>28152</v>
      </c>
      <c r="D4693" s="347" t="s">
        <v>10353</v>
      </c>
      <c r="E4693" s="347">
        <v>6</v>
      </c>
      <c r="F4693" s="347">
        <v>1</v>
      </c>
      <c r="G4693" s="347" t="s">
        <v>11</v>
      </c>
      <c r="H4693" s="349">
        <v>18</v>
      </c>
      <c r="I4693" s="350" t="s">
        <v>12</v>
      </c>
      <c r="J4693" s="351">
        <f t="shared" si="73"/>
        <v>51.900000000000006</v>
      </c>
      <c r="K4693" s="351">
        <v>8.65</v>
      </c>
      <c r="L4693" s="3" t="str">
        <f>IFERROR(INDEX(dbOrdini[PREZZO
VINOLUX],MATCH(A4693,dbOrdini[CODICE
ANKER],0)),"")</f>
        <v/>
      </c>
      <c r="M4693" s="347" t="s">
        <v>28212</v>
      </c>
      <c r="N4693" s="15" t="str">
        <f>IFERROR(INDEX(dbOrdini[ORDINE],MATCH(A4693,dbOrdini[CODICE
ANKER]*(dbOrdini[CODICE
SUPPLY]="GEN24"),0)),"")</f>
        <v/>
      </c>
      <c r="O4693" s="352" t="s">
        <v>8</v>
      </c>
      <c r="P4693" s="347" t="s">
        <v>10354</v>
      </c>
    </row>
    <row r="4694" spans="1:16">
      <c r="A4694" s="347" t="s">
        <v>10355</v>
      </c>
      <c r="B4694" s="348">
        <v>13</v>
      </c>
      <c r="C4694" s="347" t="s">
        <v>28152</v>
      </c>
      <c r="D4694" s="347" t="s">
        <v>10356</v>
      </c>
      <c r="E4694" s="347">
        <v>6</v>
      </c>
      <c r="F4694" s="347">
        <v>1</v>
      </c>
      <c r="G4694" s="347" t="s">
        <v>11</v>
      </c>
      <c r="H4694" s="349">
        <v>18</v>
      </c>
      <c r="I4694" s="350" t="s">
        <v>12</v>
      </c>
      <c r="J4694" s="351">
        <f t="shared" si="73"/>
        <v>51.900000000000006</v>
      </c>
      <c r="K4694" s="351">
        <v>8.65</v>
      </c>
      <c r="L4694" s="3" t="str">
        <f>IFERROR(INDEX(dbOrdini[PREZZO
VINOLUX],MATCH(A4694,dbOrdini[CODICE
ANKER],0)),"")</f>
        <v/>
      </c>
      <c r="M4694" s="347" t="s">
        <v>28212</v>
      </c>
      <c r="N4694" s="15" t="str">
        <f>IFERROR(INDEX(dbOrdini[ORDINE],MATCH(A4694,dbOrdini[CODICE
ANKER]*(dbOrdini[CODICE
SUPPLY]="GEN24"),0)),"")</f>
        <v/>
      </c>
      <c r="O4694" s="352" t="s">
        <v>8</v>
      </c>
      <c r="P4694" s="347" t="s">
        <v>10357</v>
      </c>
    </row>
    <row r="4695" spans="1:16">
      <c r="A4695" s="347" t="s">
        <v>10358</v>
      </c>
      <c r="B4695" s="348">
        <v>0</v>
      </c>
      <c r="C4695" s="347" t="s">
        <v>28152</v>
      </c>
      <c r="D4695" s="347" t="s">
        <v>10359</v>
      </c>
      <c r="E4695" s="347">
        <v>6</v>
      </c>
      <c r="F4695" s="347">
        <v>0.75</v>
      </c>
      <c r="G4695" s="347" t="s">
        <v>11</v>
      </c>
      <c r="H4695" s="349">
        <v>20</v>
      </c>
      <c r="I4695" s="350" t="s">
        <v>12</v>
      </c>
      <c r="J4695" s="351">
        <f t="shared" si="73"/>
        <v>101.69999999999999</v>
      </c>
      <c r="K4695" s="351">
        <v>16.95</v>
      </c>
      <c r="L4695" s="3" t="str">
        <f>IFERROR(INDEX(dbOrdini[PREZZO
VINOLUX],MATCH(A4695,dbOrdini[CODICE
ANKER],0)),"")</f>
        <v/>
      </c>
      <c r="M4695" s="347" t="s">
        <v>28212</v>
      </c>
      <c r="N4695" s="15" t="str">
        <f>IFERROR(INDEX(dbOrdini[ORDINE],MATCH(A4695,dbOrdini[CODICE
ANKER]*(dbOrdini[CODICE
SUPPLY]="GEN24"),0)),"")</f>
        <v/>
      </c>
      <c r="O4695" s="352" t="s">
        <v>8</v>
      </c>
      <c r="P4695" s="347" t="s">
        <v>10360</v>
      </c>
    </row>
    <row r="4696" spans="1:16">
      <c r="A4696" s="347" t="s">
        <v>10361</v>
      </c>
      <c r="B4696" s="348">
        <v>0</v>
      </c>
      <c r="C4696" s="347" t="s">
        <v>28152</v>
      </c>
      <c r="D4696" s="347" t="s">
        <v>10362</v>
      </c>
      <c r="E4696" s="347">
        <v>6</v>
      </c>
      <c r="F4696" s="347">
        <v>1</v>
      </c>
      <c r="G4696" s="347" t="s">
        <v>11</v>
      </c>
      <c r="H4696" s="349">
        <v>15</v>
      </c>
      <c r="I4696" s="350" t="s">
        <v>12</v>
      </c>
      <c r="J4696" s="351">
        <f t="shared" si="73"/>
        <v>39</v>
      </c>
      <c r="K4696" s="351">
        <v>6.5</v>
      </c>
      <c r="L4696" s="3" t="str">
        <f>IFERROR(INDEX(dbOrdini[PREZZO
VINOLUX],MATCH(A4696,dbOrdini[CODICE
ANKER],0)),"")</f>
        <v/>
      </c>
      <c r="M4696" s="347" t="s">
        <v>28212</v>
      </c>
      <c r="N4696" s="15" t="str">
        <f>IFERROR(INDEX(dbOrdini[ORDINE],MATCH(A4696,dbOrdini[CODICE
ANKER]*(dbOrdini[CODICE
SUPPLY]="GEN24"),0)),"")</f>
        <v/>
      </c>
      <c r="O4696" s="352" t="s">
        <v>8</v>
      </c>
      <c r="P4696" s="347" t="s">
        <v>10363</v>
      </c>
    </row>
    <row r="4697" spans="1:16">
      <c r="A4697" s="347" t="s">
        <v>10836</v>
      </c>
      <c r="B4697" s="348">
        <v>0</v>
      </c>
      <c r="C4697" s="347" t="s">
        <v>28152</v>
      </c>
      <c r="D4697" s="347" t="s">
        <v>10837</v>
      </c>
      <c r="E4697" s="347">
        <v>6</v>
      </c>
      <c r="F4697" s="347">
        <v>1</v>
      </c>
      <c r="G4697" s="347" t="s">
        <v>11</v>
      </c>
      <c r="H4697" s="349">
        <v>40</v>
      </c>
      <c r="I4697" s="350" t="s">
        <v>12</v>
      </c>
      <c r="J4697" s="351">
        <f t="shared" si="73"/>
        <v>114</v>
      </c>
      <c r="K4697" s="351">
        <v>19</v>
      </c>
      <c r="L4697" s="3" t="str">
        <f>IFERROR(INDEX(dbOrdini[PREZZO
VINOLUX],MATCH(A4697,dbOrdini[CODICE
ANKER],0)),"")</f>
        <v/>
      </c>
      <c r="M4697" s="347" t="s">
        <v>10535</v>
      </c>
      <c r="N4697" s="15" t="str">
        <f>IFERROR(INDEX(dbOrdini[ORDINE],MATCH(A4697,dbOrdini[CODICE
ANKER]*(dbOrdini[CODICE
SUPPLY]="GEN24"),0)),"")</f>
        <v/>
      </c>
      <c r="O4697" s="352" t="s">
        <v>8</v>
      </c>
      <c r="P4697" s="347" t="s">
        <v>12165</v>
      </c>
    </row>
    <row r="4698" spans="1:16">
      <c r="A4698" s="347" t="s">
        <v>10364</v>
      </c>
      <c r="B4698" s="348">
        <v>549</v>
      </c>
      <c r="C4698" s="347" t="s">
        <v>28152</v>
      </c>
      <c r="D4698" s="347" t="s">
        <v>10365</v>
      </c>
      <c r="E4698" s="347">
        <v>6</v>
      </c>
      <c r="F4698" s="347">
        <v>0.7</v>
      </c>
      <c r="G4698" s="347" t="s">
        <v>11</v>
      </c>
      <c r="H4698" s="349">
        <v>40</v>
      </c>
      <c r="I4698" s="350" t="s">
        <v>12</v>
      </c>
      <c r="J4698" s="351">
        <f t="shared" si="73"/>
        <v>221.70000000000002</v>
      </c>
      <c r="K4698" s="351">
        <v>36.950000000000003</v>
      </c>
      <c r="L4698" s="3">
        <f>IFERROR(INDEX(dbOrdini[PREZZO
VINOLUX],MATCH(A4698,dbOrdini[CODICE
ANKER],0)),"")</f>
        <v>30.95</v>
      </c>
      <c r="M4698" s="347" t="s">
        <v>10535</v>
      </c>
      <c r="N4698" s="15" t="str">
        <f>IFERROR(INDEX(dbOrdini[ORDINE],MATCH(A4698,dbOrdini[CODICE
ANKER]*(dbOrdini[CODICE
SUPPLY]="GEN24"),0)),"")</f>
        <v/>
      </c>
      <c r="O4698" s="352" t="s">
        <v>8</v>
      </c>
      <c r="P4698" s="347" t="s">
        <v>10366</v>
      </c>
    </row>
    <row r="4699" spans="1:16">
      <c r="A4699" s="347" t="s">
        <v>10367</v>
      </c>
      <c r="B4699" s="348">
        <v>0</v>
      </c>
      <c r="C4699" s="347" t="s">
        <v>28152</v>
      </c>
      <c r="D4699" s="347" t="s">
        <v>10368</v>
      </c>
      <c r="E4699" s="347">
        <v>12</v>
      </c>
      <c r="F4699" s="347">
        <v>0.35</v>
      </c>
      <c r="G4699" s="347" t="s">
        <v>11</v>
      </c>
      <c r="H4699" s="349">
        <v>40</v>
      </c>
      <c r="I4699" s="350" t="s">
        <v>12</v>
      </c>
      <c r="J4699" s="351">
        <f t="shared" si="73"/>
        <v>222</v>
      </c>
      <c r="K4699" s="351">
        <v>18.5</v>
      </c>
      <c r="L4699" s="3" t="str">
        <f>IFERROR(INDEX(dbOrdini[PREZZO
VINOLUX],MATCH(A4699,dbOrdini[CODICE
ANKER],0)),"")</f>
        <v/>
      </c>
      <c r="M4699" s="347" t="s">
        <v>10535</v>
      </c>
      <c r="N4699" s="15" t="str">
        <f>IFERROR(INDEX(dbOrdini[ORDINE],MATCH(A4699,dbOrdini[CODICE
ANKER]*(dbOrdini[CODICE
SUPPLY]="GEN24"),0)),"")</f>
        <v/>
      </c>
      <c r="O4699" s="352" t="s">
        <v>8</v>
      </c>
      <c r="P4699" s="347" t="s">
        <v>10369</v>
      </c>
    </row>
    <row r="4700" spans="1:16">
      <c r="A4700" s="347" t="s">
        <v>10370</v>
      </c>
      <c r="B4700" s="348">
        <v>35</v>
      </c>
      <c r="C4700" s="347" t="s">
        <v>28152</v>
      </c>
      <c r="D4700" s="347" t="s">
        <v>10371</v>
      </c>
      <c r="E4700" s="347">
        <v>6</v>
      </c>
      <c r="F4700" s="347">
        <v>1</v>
      </c>
      <c r="G4700" s="347" t="s">
        <v>11</v>
      </c>
      <c r="H4700" s="349">
        <v>40</v>
      </c>
      <c r="I4700" s="350" t="s">
        <v>12</v>
      </c>
      <c r="J4700" s="351">
        <f t="shared" si="73"/>
        <v>243</v>
      </c>
      <c r="K4700" s="351">
        <v>40.5</v>
      </c>
      <c r="L4700" s="3" t="str">
        <f>IFERROR(INDEX(dbOrdini[PREZZO
VINOLUX],MATCH(A4700,dbOrdini[CODICE
ANKER],0)),"")</f>
        <v/>
      </c>
      <c r="M4700" s="347" t="s">
        <v>10535</v>
      </c>
      <c r="N4700" s="15" t="str">
        <f>IFERROR(INDEX(dbOrdini[ORDINE],MATCH(A4700,dbOrdini[CODICE
ANKER]*(dbOrdini[CODICE
SUPPLY]="GEN24"),0)),"")</f>
        <v/>
      </c>
      <c r="O4700" s="352" t="s">
        <v>8</v>
      </c>
      <c r="P4700" s="347" t="s">
        <v>10372</v>
      </c>
    </row>
    <row r="4701" spans="1:16">
      <c r="A4701" s="347" t="s">
        <v>10798</v>
      </c>
      <c r="B4701" s="348">
        <v>19</v>
      </c>
      <c r="C4701" s="347" t="s">
        <v>28152</v>
      </c>
      <c r="D4701" s="347" t="s">
        <v>10799</v>
      </c>
      <c r="E4701" s="347">
        <v>6</v>
      </c>
      <c r="F4701" s="347">
        <v>0.7</v>
      </c>
      <c r="G4701" s="347" t="s">
        <v>11</v>
      </c>
      <c r="H4701" s="349">
        <v>40</v>
      </c>
      <c r="I4701" s="350" t="s">
        <v>12</v>
      </c>
      <c r="J4701" s="351">
        <f t="shared" si="73"/>
        <v>237</v>
      </c>
      <c r="K4701" s="351">
        <v>39.5</v>
      </c>
      <c r="L4701" s="3" t="str">
        <f>IFERROR(INDEX(dbOrdini[PREZZO
VINOLUX],MATCH(A4701,dbOrdini[CODICE
ANKER],0)),"")</f>
        <v/>
      </c>
      <c r="M4701" s="347" t="s">
        <v>10553</v>
      </c>
      <c r="N4701" s="15" t="str">
        <f>IFERROR(INDEX(dbOrdini[ORDINE],MATCH(A4701,dbOrdini[CODICE
ANKER]*(dbOrdini[CODICE
SUPPLY]="GEN24"),0)),"")</f>
        <v/>
      </c>
      <c r="O4701" s="352" t="s">
        <v>8</v>
      </c>
      <c r="P4701" s="347" t="s">
        <v>12166</v>
      </c>
    </row>
    <row r="4702" spans="1:16">
      <c r="A4702" s="347" t="s">
        <v>11241</v>
      </c>
      <c r="B4702" s="348">
        <v>125</v>
      </c>
      <c r="C4702" s="347" t="s">
        <v>28152</v>
      </c>
      <c r="D4702" s="347" t="s">
        <v>11242</v>
      </c>
      <c r="E4702" s="347">
        <v>6</v>
      </c>
      <c r="F4702" s="347">
        <v>0.7</v>
      </c>
      <c r="G4702" s="347" t="s">
        <v>11</v>
      </c>
      <c r="H4702" s="349">
        <v>43</v>
      </c>
      <c r="I4702" s="350" t="s">
        <v>12</v>
      </c>
      <c r="J4702" s="351">
        <f t="shared" si="73"/>
        <v>285</v>
      </c>
      <c r="K4702" s="351">
        <v>47.5</v>
      </c>
      <c r="L4702" s="3" t="str">
        <f>IFERROR(INDEX(dbOrdini[PREZZO
VINOLUX],MATCH(A4702,dbOrdini[CODICE
ANKER],0)),"")</f>
        <v/>
      </c>
      <c r="M4702" s="347" t="s">
        <v>10553</v>
      </c>
      <c r="N4702" s="15" t="str">
        <f>IFERROR(INDEX(dbOrdini[ORDINE],MATCH(A4702,dbOrdini[CODICE
ANKER]*(dbOrdini[CODICE
SUPPLY]="GEN24"),0)),"")</f>
        <v/>
      </c>
      <c r="O4702" s="352" t="s">
        <v>8</v>
      </c>
      <c r="P4702" s="347" t="s">
        <v>12167</v>
      </c>
    </row>
    <row r="4703" spans="1:16">
      <c r="A4703" s="347" t="s">
        <v>10376</v>
      </c>
      <c r="B4703" s="348">
        <v>4</v>
      </c>
      <c r="C4703" s="347" t="s">
        <v>28152</v>
      </c>
      <c r="D4703" s="347" t="s">
        <v>10374</v>
      </c>
      <c r="E4703" s="347">
        <v>6</v>
      </c>
      <c r="F4703" s="347">
        <v>1</v>
      </c>
      <c r="G4703" s="347" t="s">
        <v>11</v>
      </c>
      <c r="H4703" s="349">
        <v>43</v>
      </c>
      <c r="I4703" s="350" t="s">
        <v>12</v>
      </c>
      <c r="J4703" s="351">
        <f t="shared" si="73"/>
        <v>297</v>
      </c>
      <c r="K4703" s="351">
        <v>49.5</v>
      </c>
      <c r="L4703" s="3" t="str">
        <f>IFERROR(INDEX(dbOrdini[PREZZO
VINOLUX],MATCH(A4703,dbOrdini[CODICE
ANKER],0)),"")</f>
        <v/>
      </c>
      <c r="M4703" s="347" t="s">
        <v>10535</v>
      </c>
      <c r="N4703" s="15" t="str">
        <f>IFERROR(INDEX(dbOrdini[ORDINE],MATCH(A4703,dbOrdini[CODICE
ANKER]*(dbOrdini[CODICE
SUPPLY]="GEN24"),0)),"")</f>
        <v/>
      </c>
      <c r="O4703" s="352" t="s">
        <v>8</v>
      </c>
      <c r="P4703" s="347" t="s">
        <v>10377</v>
      </c>
    </row>
    <row r="4704" spans="1:16">
      <c r="A4704" s="347" t="s">
        <v>10373</v>
      </c>
      <c r="B4704" s="348">
        <v>0</v>
      </c>
      <c r="C4704" s="347" t="s">
        <v>28152</v>
      </c>
      <c r="D4704" s="347" t="s">
        <v>10374</v>
      </c>
      <c r="E4704" s="347">
        <v>6</v>
      </c>
      <c r="F4704" s="347">
        <v>0.7</v>
      </c>
      <c r="G4704" s="347" t="s">
        <v>11</v>
      </c>
      <c r="H4704" s="349">
        <v>43</v>
      </c>
      <c r="I4704" s="350" t="s">
        <v>12</v>
      </c>
      <c r="J4704" s="351">
        <f t="shared" si="73"/>
        <v>285</v>
      </c>
      <c r="K4704" s="351">
        <v>47.5</v>
      </c>
      <c r="L4704" s="3" t="str">
        <f>IFERROR(INDEX(dbOrdini[PREZZO
VINOLUX],MATCH(A4704,dbOrdini[CODICE
ANKER],0)),"")</f>
        <v/>
      </c>
      <c r="M4704" s="347" t="s">
        <v>10535</v>
      </c>
      <c r="N4704" s="15" t="str">
        <f>IFERROR(INDEX(dbOrdini[ORDINE],MATCH(A4704,dbOrdini[CODICE
ANKER]*(dbOrdini[CODICE
SUPPLY]="GEN24"),0)),"")</f>
        <v/>
      </c>
      <c r="O4704" s="352" t="s">
        <v>8</v>
      </c>
      <c r="P4704" s="347" t="s">
        <v>10375</v>
      </c>
    </row>
    <row r="4705" spans="1:16">
      <c r="A4705" s="347" t="s">
        <v>10378</v>
      </c>
      <c r="B4705" s="348">
        <v>0</v>
      </c>
      <c r="C4705" s="347" t="s">
        <v>28152</v>
      </c>
      <c r="D4705" s="347" t="s">
        <v>10379</v>
      </c>
      <c r="E4705" s="347">
        <v>6</v>
      </c>
      <c r="F4705" s="347">
        <v>0.7</v>
      </c>
      <c r="G4705" s="347" t="s">
        <v>11</v>
      </c>
      <c r="H4705" s="349">
        <v>43</v>
      </c>
      <c r="I4705" s="350" t="s">
        <v>12</v>
      </c>
      <c r="J4705" s="351">
        <f t="shared" si="73"/>
        <v>285</v>
      </c>
      <c r="K4705" s="351">
        <v>47.5</v>
      </c>
      <c r="L4705" s="3" t="str">
        <f>IFERROR(INDEX(dbOrdini[PREZZO
VINOLUX],MATCH(A4705,dbOrdini[CODICE
ANKER],0)),"")</f>
        <v/>
      </c>
      <c r="M4705" s="347" t="s">
        <v>10535</v>
      </c>
      <c r="N4705" s="15" t="str">
        <f>IFERROR(INDEX(dbOrdini[ORDINE],MATCH(A4705,dbOrdini[CODICE
ANKER]*(dbOrdini[CODICE
SUPPLY]="GEN24"),0)),"")</f>
        <v/>
      </c>
      <c r="O4705" s="352" t="s">
        <v>8</v>
      </c>
      <c r="P4705" s="347" t="s">
        <v>10375</v>
      </c>
    </row>
    <row r="4706" spans="1:16">
      <c r="A4706" s="347" t="s">
        <v>10380</v>
      </c>
      <c r="B4706" s="348">
        <v>0</v>
      </c>
      <c r="C4706" s="347" t="s">
        <v>28152</v>
      </c>
      <c r="D4706" s="347" t="s">
        <v>10381</v>
      </c>
      <c r="E4706" s="347">
        <v>6</v>
      </c>
      <c r="F4706" s="347">
        <v>0.7</v>
      </c>
      <c r="G4706" s="347" t="s">
        <v>11</v>
      </c>
      <c r="H4706" s="349">
        <v>40</v>
      </c>
      <c r="I4706" s="350" t="s">
        <v>12</v>
      </c>
      <c r="J4706" s="351">
        <f t="shared" si="73"/>
        <v>345</v>
      </c>
      <c r="K4706" s="351">
        <v>57.5</v>
      </c>
      <c r="L4706" s="3" t="str">
        <f>IFERROR(INDEX(dbOrdini[PREZZO
VINOLUX],MATCH(A4706,dbOrdini[CODICE
ANKER],0)),"")</f>
        <v/>
      </c>
      <c r="M4706" s="347" t="s">
        <v>10535</v>
      </c>
      <c r="N4706" s="15" t="str">
        <f>IFERROR(INDEX(dbOrdini[ORDINE],MATCH(A4706,dbOrdini[CODICE
ANKER]*(dbOrdini[CODICE
SUPPLY]="GEN24"),0)),"")</f>
        <v/>
      </c>
      <c r="O4706" s="352" t="s">
        <v>8</v>
      </c>
      <c r="P4706" s="347" t="s">
        <v>10382</v>
      </c>
    </row>
    <row r="4707" spans="1:16">
      <c r="A4707" s="347" t="s">
        <v>29257</v>
      </c>
      <c r="B4707" s="348">
        <v>24</v>
      </c>
      <c r="C4707" s="347" t="s">
        <v>28152</v>
      </c>
      <c r="D4707" s="347" t="s">
        <v>29258</v>
      </c>
      <c r="E4707" s="347">
        <v>6</v>
      </c>
      <c r="F4707" s="347">
        <v>0.7</v>
      </c>
      <c r="G4707" s="347" t="s">
        <v>11</v>
      </c>
      <c r="H4707" s="349">
        <v>40</v>
      </c>
      <c r="I4707" s="350" t="s">
        <v>12</v>
      </c>
      <c r="J4707" s="351">
        <f t="shared" si="73"/>
        <v>323.70000000000005</v>
      </c>
      <c r="K4707" s="351">
        <v>53.95</v>
      </c>
      <c r="L4707" s="3" t="str">
        <f>IFERROR(INDEX(dbOrdini[PREZZO
VINOLUX],MATCH(A4707,dbOrdini[CODICE
ANKER],0)),"")</f>
        <v/>
      </c>
      <c r="M4707" s="347" t="s">
        <v>10535</v>
      </c>
      <c r="N4707" s="15" t="str">
        <f>IFERROR(INDEX(dbOrdini[ORDINE],MATCH(A4707,dbOrdini[CODICE
ANKER]*(dbOrdini[CODICE
SUPPLY]="GEN24"),0)),"")</f>
        <v/>
      </c>
      <c r="O4707" s="352" t="s">
        <v>8</v>
      </c>
      <c r="P4707" s="347" t="s">
        <v>29259</v>
      </c>
    </row>
    <row r="4708" spans="1:16">
      <c r="A4708" s="347" t="s">
        <v>10383</v>
      </c>
      <c r="B4708" s="348">
        <v>0</v>
      </c>
      <c r="C4708" s="347" t="s">
        <v>28152</v>
      </c>
      <c r="D4708" s="347" t="s">
        <v>10384</v>
      </c>
      <c r="E4708" s="347">
        <v>3</v>
      </c>
      <c r="F4708" s="347">
        <v>0.7</v>
      </c>
      <c r="G4708" s="347" t="s">
        <v>11</v>
      </c>
      <c r="H4708" s="349">
        <v>45</v>
      </c>
      <c r="I4708" s="350" t="s">
        <v>12</v>
      </c>
      <c r="J4708" s="351">
        <f t="shared" si="73"/>
        <v>570</v>
      </c>
      <c r="K4708" s="351">
        <v>190</v>
      </c>
      <c r="L4708" s="3" t="str">
        <f>IFERROR(INDEX(dbOrdini[PREZZO
VINOLUX],MATCH(A4708,dbOrdini[CODICE
ANKER],0)),"")</f>
        <v/>
      </c>
      <c r="M4708" s="347" t="s">
        <v>10535</v>
      </c>
      <c r="N4708" s="15" t="str">
        <f>IFERROR(INDEX(dbOrdini[ORDINE],MATCH(A4708,dbOrdini[CODICE
ANKER]*(dbOrdini[CODICE
SUPPLY]="GEN24"),0)),"")</f>
        <v/>
      </c>
      <c r="O4708" s="352" t="s">
        <v>8</v>
      </c>
      <c r="P4708" s="347" t="s">
        <v>10385</v>
      </c>
    </row>
    <row r="4709" spans="1:16">
      <c r="A4709" s="347" t="s">
        <v>10893</v>
      </c>
      <c r="B4709" s="348">
        <v>0</v>
      </c>
      <c r="C4709" s="347" t="s">
        <v>28152</v>
      </c>
      <c r="D4709" s="347" t="s">
        <v>10894</v>
      </c>
      <c r="E4709" s="347">
        <v>3</v>
      </c>
      <c r="F4709" s="347">
        <v>0.7</v>
      </c>
      <c r="G4709" s="347" t="s">
        <v>11</v>
      </c>
      <c r="H4709" s="349">
        <v>40</v>
      </c>
      <c r="I4709" s="350" t="s">
        <v>12</v>
      </c>
      <c r="J4709" s="351">
        <f t="shared" si="73"/>
        <v>268.5</v>
      </c>
      <c r="K4709" s="351">
        <v>89.5</v>
      </c>
      <c r="L4709" s="3" t="str">
        <f>IFERROR(INDEX(dbOrdini[PREZZO
VINOLUX],MATCH(A4709,dbOrdini[CODICE
ANKER],0)),"")</f>
        <v/>
      </c>
      <c r="M4709" s="347" t="s">
        <v>10553</v>
      </c>
      <c r="N4709" s="15" t="str">
        <f>IFERROR(INDEX(dbOrdini[ORDINE],MATCH(A4709,dbOrdini[CODICE
ANKER]*(dbOrdini[CODICE
SUPPLY]="GEN24"),0)),"")</f>
        <v/>
      </c>
      <c r="O4709" s="352" t="s">
        <v>8</v>
      </c>
      <c r="P4709" s="347" t="s">
        <v>12168</v>
      </c>
    </row>
    <row r="4710" spans="1:16">
      <c r="A4710" s="347" t="s">
        <v>10386</v>
      </c>
      <c r="B4710" s="348">
        <v>504</v>
      </c>
      <c r="C4710" s="347" t="s">
        <v>28152</v>
      </c>
      <c r="D4710" s="347" t="s">
        <v>10387</v>
      </c>
      <c r="E4710" s="347">
        <v>6</v>
      </c>
      <c r="F4710" s="347">
        <v>0.7</v>
      </c>
      <c r="G4710" s="347" t="s">
        <v>11</v>
      </c>
      <c r="H4710" s="349">
        <v>40</v>
      </c>
      <c r="I4710" s="350" t="s">
        <v>12</v>
      </c>
      <c r="J4710" s="351">
        <f t="shared" si="73"/>
        <v>474</v>
      </c>
      <c r="K4710" s="351">
        <v>79</v>
      </c>
      <c r="L4710" s="3" t="str">
        <f>IFERROR(INDEX(dbOrdini[PREZZO
VINOLUX],MATCH(A4710,dbOrdini[CODICE
ANKER],0)),"")</f>
        <v/>
      </c>
      <c r="M4710" s="347" t="s">
        <v>10535</v>
      </c>
      <c r="N4710" s="15" t="str">
        <f>IFERROR(INDEX(dbOrdini[ORDINE],MATCH(A4710,dbOrdini[CODICE
ANKER]*(dbOrdini[CODICE
SUPPLY]="GEN24"),0)),"")</f>
        <v/>
      </c>
      <c r="O4710" s="352" t="s">
        <v>8</v>
      </c>
      <c r="P4710" s="347" t="s">
        <v>10388</v>
      </c>
    </row>
    <row r="4711" spans="1:16">
      <c r="A4711" s="347" t="s">
        <v>10685</v>
      </c>
      <c r="B4711" s="348">
        <v>22</v>
      </c>
      <c r="C4711" s="347" t="s">
        <v>28152</v>
      </c>
      <c r="D4711" s="347" t="s">
        <v>10686</v>
      </c>
      <c r="E4711" s="347">
        <v>6</v>
      </c>
      <c r="F4711" s="347">
        <v>0.7</v>
      </c>
      <c r="G4711" s="347" t="s">
        <v>11</v>
      </c>
      <c r="H4711" s="349">
        <v>40</v>
      </c>
      <c r="I4711" s="350" t="s">
        <v>12</v>
      </c>
      <c r="J4711" s="351">
        <f t="shared" si="73"/>
        <v>165</v>
      </c>
      <c r="K4711" s="351">
        <v>27.5</v>
      </c>
      <c r="L4711" s="3" t="str">
        <f>IFERROR(INDEX(dbOrdini[PREZZO
VINOLUX],MATCH(A4711,dbOrdini[CODICE
ANKER],0)),"")</f>
        <v/>
      </c>
      <c r="M4711" s="347" t="s">
        <v>10535</v>
      </c>
      <c r="N4711" s="15" t="str">
        <f>IFERROR(INDEX(dbOrdini[ORDINE],MATCH(A4711,dbOrdini[CODICE
ANKER]*(dbOrdini[CODICE
SUPPLY]="GEN24"),0)),"")</f>
        <v/>
      </c>
      <c r="O4711" s="352" t="s">
        <v>8</v>
      </c>
      <c r="P4711" s="347" t="s">
        <v>12169</v>
      </c>
    </row>
    <row r="4712" spans="1:16">
      <c r="A4712" s="347" t="s">
        <v>10389</v>
      </c>
      <c r="B4712" s="348">
        <v>249</v>
      </c>
      <c r="C4712" s="347" t="s">
        <v>28152</v>
      </c>
      <c r="D4712" s="347" t="s">
        <v>10390</v>
      </c>
      <c r="E4712" s="347">
        <v>6</v>
      </c>
      <c r="F4712" s="347">
        <v>0.7</v>
      </c>
      <c r="G4712" s="347" t="s">
        <v>11</v>
      </c>
      <c r="H4712" s="349">
        <v>32</v>
      </c>
      <c r="I4712" s="350" t="s">
        <v>12</v>
      </c>
      <c r="J4712" s="351">
        <f t="shared" si="73"/>
        <v>43.5</v>
      </c>
      <c r="K4712" s="351">
        <v>7.25</v>
      </c>
      <c r="L4712" s="3" t="str">
        <f>IFERROR(INDEX(dbOrdini[PREZZO
VINOLUX],MATCH(A4712,dbOrdini[CODICE
ANKER],0)),"")</f>
        <v/>
      </c>
      <c r="M4712" s="347" t="s">
        <v>10539</v>
      </c>
      <c r="N4712" s="15" t="str">
        <f>IFERROR(INDEX(dbOrdini[ORDINE],MATCH(A4712,dbOrdini[CODICE
ANKER]*(dbOrdini[CODICE
SUPPLY]="GEN24"),0)),"")</f>
        <v/>
      </c>
      <c r="O4712" s="352" t="s">
        <v>8</v>
      </c>
      <c r="P4712" s="347" t="s">
        <v>10391</v>
      </c>
    </row>
    <row r="4713" spans="1:16">
      <c r="A4713" s="347" t="s">
        <v>10392</v>
      </c>
      <c r="B4713" s="348">
        <v>0</v>
      </c>
      <c r="C4713" s="347" t="s">
        <v>28152</v>
      </c>
      <c r="D4713" s="347" t="s">
        <v>10393</v>
      </c>
      <c r="E4713" s="347">
        <v>10</v>
      </c>
      <c r="F4713" s="347">
        <v>0.5</v>
      </c>
      <c r="G4713" s="347" t="s">
        <v>11</v>
      </c>
      <c r="H4713" s="349">
        <v>38</v>
      </c>
      <c r="I4713" s="350" t="s">
        <v>12</v>
      </c>
      <c r="J4713" s="351">
        <f t="shared" si="73"/>
        <v>175</v>
      </c>
      <c r="K4713" s="351">
        <v>17.5</v>
      </c>
      <c r="L4713" s="3" t="str">
        <f>IFERROR(INDEX(dbOrdini[PREZZO
VINOLUX],MATCH(A4713,dbOrdini[CODICE
ANKER],0)),"")</f>
        <v/>
      </c>
      <c r="M4713" s="347" t="s">
        <v>10533</v>
      </c>
      <c r="N4713" s="15" t="str">
        <f>IFERROR(INDEX(dbOrdini[ORDINE],MATCH(A4713,dbOrdini[CODICE
ANKER]*(dbOrdini[CODICE
SUPPLY]="GEN24"),0)),"")</f>
        <v/>
      </c>
      <c r="O4713" s="352" t="s">
        <v>8</v>
      </c>
      <c r="P4713" s="347" t="s">
        <v>10394</v>
      </c>
    </row>
    <row r="4714" spans="1:16">
      <c r="A4714" s="347" t="s">
        <v>10397</v>
      </c>
      <c r="B4714" s="348">
        <v>0</v>
      </c>
      <c r="C4714" s="347" t="s">
        <v>28152</v>
      </c>
      <c r="D4714" s="347" t="s">
        <v>10393</v>
      </c>
      <c r="E4714" s="347">
        <v>10</v>
      </c>
      <c r="F4714" s="347">
        <v>0.7</v>
      </c>
      <c r="G4714" s="347" t="s">
        <v>11</v>
      </c>
      <c r="H4714" s="349">
        <v>38</v>
      </c>
      <c r="I4714" s="350" t="s">
        <v>12</v>
      </c>
      <c r="J4714" s="351">
        <f t="shared" si="73"/>
        <v>175</v>
      </c>
      <c r="K4714" s="351">
        <v>17.5</v>
      </c>
      <c r="L4714" s="3" t="str">
        <f>IFERROR(INDEX(dbOrdini[PREZZO
VINOLUX],MATCH(A4714,dbOrdini[CODICE
ANKER],0)),"")</f>
        <v/>
      </c>
      <c r="M4714" s="347" t="s">
        <v>10533</v>
      </c>
      <c r="N4714" s="15" t="str">
        <f>IFERROR(INDEX(dbOrdini[ORDINE],MATCH(A4714,dbOrdini[CODICE
ANKER]*(dbOrdini[CODICE
SUPPLY]="GEN24"),0)),"")</f>
        <v/>
      </c>
      <c r="O4714" s="352" t="s">
        <v>8</v>
      </c>
      <c r="P4714" s="347" t="s">
        <v>10396</v>
      </c>
    </row>
    <row r="4715" spans="1:16">
      <c r="A4715" s="347" t="s">
        <v>10395</v>
      </c>
      <c r="B4715" s="348">
        <v>179</v>
      </c>
      <c r="C4715" s="347" t="s">
        <v>28152</v>
      </c>
      <c r="D4715" s="347" t="s">
        <v>10393</v>
      </c>
      <c r="E4715" s="347">
        <v>10</v>
      </c>
      <c r="F4715" s="347">
        <v>0.7</v>
      </c>
      <c r="G4715" s="347" t="s">
        <v>11262</v>
      </c>
      <c r="H4715" s="349">
        <v>40</v>
      </c>
      <c r="I4715" s="350" t="s">
        <v>12</v>
      </c>
      <c r="J4715" s="351">
        <f t="shared" si="73"/>
        <v>175</v>
      </c>
      <c r="K4715" s="351">
        <v>17.5</v>
      </c>
      <c r="L4715" s="3" t="str">
        <f>IFERROR(INDEX(dbOrdini[PREZZO
VINOLUX],MATCH(A4715,dbOrdini[CODICE
ANKER],0)),"")</f>
        <v/>
      </c>
      <c r="M4715" s="347" t="s">
        <v>10533</v>
      </c>
      <c r="N4715" s="15" t="str">
        <f>IFERROR(INDEX(dbOrdini[ORDINE],MATCH(A4715,dbOrdini[CODICE
ANKER]*(dbOrdini[CODICE
SUPPLY]="GEN24"),0)),"")</f>
        <v/>
      </c>
      <c r="O4715" s="352" t="s">
        <v>8</v>
      </c>
      <c r="P4715" s="347" t="s">
        <v>10396</v>
      </c>
    </row>
    <row r="4716" spans="1:16">
      <c r="A4716" s="347" t="s">
        <v>10401</v>
      </c>
      <c r="B4716" s="348">
        <v>2112</v>
      </c>
      <c r="C4716" s="347" t="s">
        <v>28152</v>
      </c>
      <c r="D4716" s="347" t="s">
        <v>10399</v>
      </c>
      <c r="E4716" s="347">
        <v>6</v>
      </c>
      <c r="F4716" s="347">
        <v>0.7</v>
      </c>
      <c r="G4716" s="347" t="s">
        <v>11</v>
      </c>
      <c r="H4716" s="349">
        <v>40</v>
      </c>
      <c r="I4716" s="350" t="s">
        <v>12</v>
      </c>
      <c r="J4716" s="351">
        <f t="shared" si="73"/>
        <v>17.100000000000001</v>
      </c>
      <c r="K4716" s="351">
        <v>2.85</v>
      </c>
      <c r="L4716" s="3" t="str">
        <f>IFERROR(INDEX(dbOrdini[PREZZO
VINOLUX],MATCH(A4716,dbOrdini[CODICE
ANKER],0)),"")</f>
        <v/>
      </c>
      <c r="M4716" s="347" t="s">
        <v>10533</v>
      </c>
      <c r="N4716" s="15" t="str">
        <f>IFERROR(INDEX(dbOrdini[ORDINE],MATCH(A4716,dbOrdini[CODICE
ANKER]*(dbOrdini[CODICE
SUPPLY]="GEN24"),0)),"")</f>
        <v/>
      </c>
      <c r="O4716" s="352" t="s">
        <v>8</v>
      </c>
      <c r="P4716" s="347" t="s">
        <v>10402</v>
      </c>
    </row>
    <row r="4717" spans="1:16">
      <c r="A4717" s="347" t="s">
        <v>10398</v>
      </c>
      <c r="B4717" s="348">
        <v>153</v>
      </c>
      <c r="C4717" s="347" t="s">
        <v>28152</v>
      </c>
      <c r="D4717" s="347" t="s">
        <v>10399</v>
      </c>
      <c r="E4717" s="347">
        <v>12</v>
      </c>
      <c r="F4717" s="347">
        <v>0.5</v>
      </c>
      <c r="G4717" s="347" t="s">
        <v>11262</v>
      </c>
      <c r="H4717" s="349">
        <v>40</v>
      </c>
      <c r="I4717" s="350" t="s">
        <v>12</v>
      </c>
      <c r="J4717" s="351">
        <f t="shared" si="73"/>
        <v>51</v>
      </c>
      <c r="K4717" s="351">
        <v>4.25</v>
      </c>
      <c r="L4717" s="3" t="str">
        <f>IFERROR(INDEX(dbOrdini[PREZZO
VINOLUX],MATCH(A4717,dbOrdini[CODICE
ANKER],0)),"")</f>
        <v/>
      </c>
      <c r="M4717" s="347" t="s">
        <v>10533</v>
      </c>
      <c r="N4717" s="15" t="str">
        <f>IFERROR(INDEX(dbOrdini[ORDINE],MATCH(A4717,dbOrdini[CODICE
ANKER]*(dbOrdini[CODICE
SUPPLY]="GEN24"),0)),"")</f>
        <v/>
      </c>
      <c r="O4717" s="352" t="s">
        <v>8</v>
      </c>
      <c r="P4717" s="347" t="s">
        <v>10400</v>
      </c>
    </row>
    <row r="4718" spans="1:16">
      <c r="A4718" s="347" t="s">
        <v>10403</v>
      </c>
      <c r="B4718" s="348">
        <v>38</v>
      </c>
      <c r="C4718" s="347" t="s">
        <v>28152</v>
      </c>
      <c r="D4718" s="347" t="s">
        <v>10404</v>
      </c>
      <c r="E4718" s="347">
        <v>12</v>
      </c>
      <c r="F4718" s="347">
        <v>0.5</v>
      </c>
      <c r="G4718" s="347" t="s">
        <v>11</v>
      </c>
      <c r="H4718" s="349">
        <v>30</v>
      </c>
      <c r="I4718" s="350" t="s">
        <v>12</v>
      </c>
      <c r="J4718" s="351">
        <f t="shared" si="73"/>
        <v>43.2</v>
      </c>
      <c r="K4718" s="351">
        <v>3.6</v>
      </c>
      <c r="L4718" s="3" t="str">
        <f>IFERROR(INDEX(dbOrdini[PREZZO
VINOLUX],MATCH(A4718,dbOrdini[CODICE
ANKER],0)),"")</f>
        <v/>
      </c>
      <c r="M4718" s="347" t="s">
        <v>10532</v>
      </c>
      <c r="N4718" s="15" t="str">
        <f>IFERROR(INDEX(dbOrdini[ORDINE],MATCH(A4718,dbOrdini[CODICE
ANKER]*(dbOrdini[CODICE
SUPPLY]="GEN24"),0)),"")</f>
        <v/>
      </c>
      <c r="O4718" s="352" t="s">
        <v>8</v>
      </c>
      <c r="P4718" s="347" t="s">
        <v>10405</v>
      </c>
    </row>
    <row r="4719" spans="1:16">
      <c r="A4719" s="347" t="s">
        <v>10406</v>
      </c>
      <c r="B4719" s="348">
        <v>0</v>
      </c>
      <c r="C4719" s="347" t="s">
        <v>28152</v>
      </c>
      <c r="D4719" s="347" t="s">
        <v>10407</v>
      </c>
      <c r="E4719" s="347">
        <v>12</v>
      </c>
      <c r="F4719" s="347">
        <v>0.5</v>
      </c>
      <c r="G4719" s="347" t="s">
        <v>11</v>
      </c>
      <c r="H4719" s="349">
        <v>30</v>
      </c>
      <c r="I4719" s="350" t="s">
        <v>12</v>
      </c>
      <c r="J4719" s="351">
        <f t="shared" si="73"/>
        <v>43.2</v>
      </c>
      <c r="K4719" s="351">
        <v>3.6</v>
      </c>
      <c r="L4719" s="3" t="str">
        <f>IFERROR(INDEX(dbOrdini[PREZZO
VINOLUX],MATCH(A4719,dbOrdini[CODICE
ANKER],0)),"")</f>
        <v/>
      </c>
      <c r="M4719" s="347" t="s">
        <v>10532</v>
      </c>
      <c r="N4719" s="15" t="str">
        <f>IFERROR(INDEX(dbOrdini[ORDINE],MATCH(A4719,dbOrdini[CODICE
ANKER]*(dbOrdini[CODICE
SUPPLY]="GEN24"),0)),"")</f>
        <v/>
      </c>
      <c r="O4719" s="352" t="s">
        <v>8</v>
      </c>
      <c r="P4719" s="347" t="s">
        <v>10408</v>
      </c>
    </row>
    <row r="4720" spans="1:16">
      <c r="A4720" s="347" t="s">
        <v>10412</v>
      </c>
      <c r="B4720" s="348">
        <v>32</v>
      </c>
      <c r="C4720" s="347" t="s">
        <v>28152</v>
      </c>
      <c r="D4720" s="347" t="s">
        <v>10410</v>
      </c>
      <c r="E4720" s="347">
        <v>6</v>
      </c>
      <c r="F4720" s="347">
        <v>0.7</v>
      </c>
      <c r="G4720" s="347" t="s">
        <v>11</v>
      </c>
      <c r="H4720" s="349">
        <v>34</v>
      </c>
      <c r="I4720" s="350" t="s">
        <v>12</v>
      </c>
      <c r="J4720" s="351">
        <f t="shared" si="73"/>
        <v>27</v>
      </c>
      <c r="K4720" s="351">
        <v>4.5</v>
      </c>
      <c r="L4720" s="3" t="str">
        <f>IFERROR(INDEX(dbOrdini[PREZZO
VINOLUX],MATCH(A4720,dbOrdini[CODICE
ANKER],0)),"")</f>
        <v/>
      </c>
      <c r="M4720" s="347" t="s">
        <v>10532</v>
      </c>
      <c r="N4720" s="15" t="str">
        <f>IFERROR(INDEX(dbOrdini[ORDINE],MATCH(A4720,dbOrdini[CODICE
ANKER]*(dbOrdini[CODICE
SUPPLY]="GEN24"),0)),"")</f>
        <v/>
      </c>
      <c r="O4720" s="352" t="s">
        <v>8</v>
      </c>
      <c r="P4720" s="347" t="s">
        <v>10413</v>
      </c>
    </row>
    <row r="4721" spans="1:16">
      <c r="A4721" s="347" t="s">
        <v>10409</v>
      </c>
      <c r="B4721" s="348">
        <v>0</v>
      </c>
      <c r="C4721" s="347" t="s">
        <v>28152</v>
      </c>
      <c r="D4721" s="347" t="s">
        <v>10410</v>
      </c>
      <c r="E4721" s="347">
        <v>12</v>
      </c>
      <c r="F4721" s="347">
        <v>0.5</v>
      </c>
      <c r="G4721" s="347" t="s">
        <v>11</v>
      </c>
      <c r="H4721" s="349">
        <v>34</v>
      </c>
      <c r="I4721" s="350" t="s">
        <v>12</v>
      </c>
      <c r="J4721" s="351">
        <f t="shared" si="73"/>
        <v>39</v>
      </c>
      <c r="K4721" s="351">
        <v>3.25</v>
      </c>
      <c r="L4721" s="3" t="str">
        <f>IFERROR(INDEX(dbOrdini[PREZZO
VINOLUX],MATCH(A4721,dbOrdini[CODICE
ANKER],0)),"")</f>
        <v/>
      </c>
      <c r="M4721" s="347" t="s">
        <v>10532</v>
      </c>
      <c r="N4721" s="15" t="str">
        <f>IFERROR(INDEX(dbOrdini[ORDINE],MATCH(A4721,dbOrdini[CODICE
ANKER]*(dbOrdini[CODICE
SUPPLY]="GEN24"),0)),"")</f>
        <v/>
      </c>
      <c r="O4721" s="352" t="s">
        <v>8</v>
      </c>
      <c r="P4721" s="347" t="s">
        <v>10411</v>
      </c>
    </row>
    <row r="4722" spans="1:16">
      <c r="A4722" s="347" t="s">
        <v>10414</v>
      </c>
      <c r="B4722" s="348">
        <v>9</v>
      </c>
      <c r="C4722" s="347" t="s">
        <v>28152</v>
      </c>
      <c r="D4722" s="347" t="s">
        <v>10415</v>
      </c>
      <c r="E4722" s="347">
        <v>15</v>
      </c>
      <c r="F4722" s="347">
        <v>0.5</v>
      </c>
      <c r="G4722" s="347" t="s">
        <v>11</v>
      </c>
      <c r="H4722" s="349">
        <v>40</v>
      </c>
      <c r="I4722" s="350" t="s">
        <v>12</v>
      </c>
      <c r="J4722" s="351">
        <f t="shared" si="73"/>
        <v>40.5</v>
      </c>
      <c r="K4722" s="351">
        <v>2.7</v>
      </c>
      <c r="L4722" s="3" t="str">
        <f>IFERROR(INDEX(dbOrdini[PREZZO
VINOLUX],MATCH(A4722,dbOrdini[CODICE
ANKER],0)),"")</f>
        <v/>
      </c>
      <c r="M4722" s="347" t="s">
        <v>10533</v>
      </c>
      <c r="N4722" s="15" t="str">
        <f>IFERROR(INDEX(dbOrdini[ORDINE],MATCH(A4722,dbOrdini[CODICE
ANKER]*(dbOrdini[CODICE
SUPPLY]="GEN24"),0)),"")</f>
        <v/>
      </c>
      <c r="O4722" s="352" t="s">
        <v>8</v>
      </c>
      <c r="P4722" s="347" t="s">
        <v>10416</v>
      </c>
    </row>
    <row r="4723" spans="1:16">
      <c r="A4723" s="347" t="s">
        <v>10417</v>
      </c>
      <c r="B4723" s="348">
        <v>143</v>
      </c>
      <c r="C4723" s="347" t="s">
        <v>28152</v>
      </c>
      <c r="D4723" s="347" t="s">
        <v>10415</v>
      </c>
      <c r="E4723" s="347">
        <v>6</v>
      </c>
      <c r="F4723" s="347">
        <v>0.7</v>
      </c>
      <c r="G4723" s="347" t="s">
        <v>11</v>
      </c>
      <c r="H4723" s="349">
        <v>37.5</v>
      </c>
      <c r="I4723" s="350" t="s">
        <v>12</v>
      </c>
      <c r="J4723" s="351">
        <f t="shared" si="73"/>
        <v>23.700000000000003</v>
      </c>
      <c r="K4723" s="351">
        <v>3.95</v>
      </c>
      <c r="L4723" s="3" t="str">
        <f>IFERROR(INDEX(dbOrdini[PREZZO
VINOLUX],MATCH(A4723,dbOrdini[CODICE
ANKER],0)),"")</f>
        <v/>
      </c>
      <c r="M4723" s="347" t="s">
        <v>10533</v>
      </c>
      <c r="N4723" s="15" t="str">
        <f>IFERROR(INDEX(dbOrdini[ORDINE],MATCH(A4723,dbOrdini[CODICE
ANKER]*(dbOrdini[CODICE
SUPPLY]="GEN24"),0)),"")</f>
        <v/>
      </c>
      <c r="O4723" s="352" t="s">
        <v>8</v>
      </c>
      <c r="P4723" s="347" t="s">
        <v>10418</v>
      </c>
    </row>
    <row r="4724" spans="1:16">
      <c r="A4724" s="347" t="s">
        <v>10419</v>
      </c>
      <c r="B4724" s="348">
        <v>129</v>
      </c>
      <c r="C4724" s="347" t="s">
        <v>28152</v>
      </c>
      <c r="D4724" s="347" t="s">
        <v>10420</v>
      </c>
      <c r="E4724" s="347">
        <v>6</v>
      </c>
      <c r="F4724" s="347">
        <v>0.7</v>
      </c>
      <c r="G4724" s="347" t="s">
        <v>11</v>
      </c>
      <c r="H4724" s="349">
        <v>40</v>
      </c>
      <c r="I4724" s="350" t="s">
        <v>12</v>
      </c>
      <c r="J4724" s="351">
        <f t="shared" si="73"/>
        <v>21.6</v>
      </c>
      <c r="K4724" s="351">
        <v>3.6</v>
      </c>
      <c r="L4724" s="3" t="str">
        <f>IFERROR(INDEX(dbOrdini[PREZZO
VINOLUX],MATCH(A4724,dbOrdini[CODICE
ANKER],0)),"")</f>
        <v/>
      </c>
      <c r="M4724" s="347" t="s">
        <v>10533</v>
      </c>
      <c r="N4724" s="15" t="str">
        <f>IFERROR(INDEX(dbOrdini[ORDINE],MATCH(A4724,dbOrdini[CODICE
ANKER]*(dbOrdini[CODICE
SUPPLY]="GEN24"),0)),"")</f>
        <v/>
      </c>
      <c r="O4724" s="352" t="s">
        <v>8</v>
      </c>
      <c r="P4724" s="347" t="s">
        <v>10421</v>
      </c>
    </row>
    <row r="4725" spans="1:16">
      <c r="A4725" s="347" t="s">
        <v>10422</v>
      </c>
      <c r="B4725" s="348">
        <v>18</v>
      </c>
      <c r="C4725" s="347" t="s">
        <v>28152</v>
      </c>
      <c r="D4725" s="347" t="s">
        <v>10420</v>
      </c>
      <c r="E4725" s="347">
        <v>6</v>
      </c>
      <c r="F4725" s="347">
        <v>1</v>
      </c>
      <c r="G4725" s="347" t="s">
        <v>11</v>
      </c>
      <c r="H4725" s="349">
        <v>40</v>
      </c>
      <c r="I4725" s="350" t="s">
        <v>12</v>
      </c>
      <c r="J4725" s="351">
        <f t="shared" si="73"/>
        <v>29.099999999999998</v>
      </c>
      <c r="K4725" s="351">
        <v>4.8499999999999996</v>
      </c>
      <c r="L4725" s="3" t="str">
        <f>IFERROR(INDEX(dbOrdini[PREZZO
VINOLUX],MATCH(A4725,dbOrdini[CODICE
ANKER],0)),"")</f>
        <v/>
      </c>
      <c r="M4725" s="347" t="s">
        <v>10533</v>
      </c>
      <c r="N4725" s="15" t="str">
        <f>IFERROR(INDEX(dbOrdini[ORDINE],MATCH(A4725,dbOrdini[CODICE
ANKER]*(dbOrdini[CODICE
SUPPLY]="GEN24"),0)),"")</f>
        <v/>
      </c>
      <c r="O4725" s="352" t="s">
        <v>8</v>
      </c>
      <c r="P4725" s="347" t="s">
        <v>10423</v>
      </c>
    </row>
    <row r="4726" spans="1:16">
      <c r="A4726" s="347" t="s">
        <v>10424</v>
      </c>
      <c r="B4726" s="348">
        <v>0</v>
      </c>
      <c r="C4726" s="347" t="s">
        <v>28152</v>
      </c>
      <c r="D4726" s="347" t="s">
        <v>10425</v>
      </c>
      <c r="E4726" s="347">
        <v>12</v>
      </c>
      <c r="F4726" s="347">
        <v>0.5</v>
      </c>
      <c r="G4726" s="347" t="s">
        <v>11</v>
      </c>
      <c r="H4726" s="349">
        <v>40</v>
      </c>
      <c r="I4726" s="350" t="s">
        <v>12</v>
      </c>
      <c r="J4726" s="351">
        <f t="shared" si="73"/>
        <v>63</v>
      </c>
      <c r="K4726" s="351">
        <v>5.25</v>
      </c>
      <c r="L4726" s="3" t="str">
        <f>IFERROR(INDEX(dbOrdini[PREZZO
VINOLUX],MATCH(A4726,dbOrdini[CODICE
ANKER],0)),"")</f>
        <v/>
      </c>
      <c r="M4726" s="347" t="s">
        <v>10533</v>
      </c>
      <c r="N4726" s="15" t="str">
        <f>IFERROR(INDEX(dbOrdini[ORDINE],MATCH(A4726,dbOrdini[CODICE
ANKER]*(dbOrdini[CODICE
SUPPLY]="GEN24"),0)),"")</f>
        <v/>
      </c>
      <c r="O4726" s="352" t="s">
        <v>8</v>
      </c>
      <c r="P4726" s="347" t="s">
        <v>10426</v>
      </c>
    </row>
    <row r="4727" spans="1:16">
      <c r="A4727" s="347" t="s">
        <v>10430</v>
      </c>
      <c r="B4727" s="348">
        <v>2</v>
      </c>
      <c r="C4727" s="347" t="s">
        <v>28152</v>
      </c>
      <c r="D4727" s="347" t="s">
        <v>10428</v>
      </c>
      <c r="E4727" s="347">
        <v>6</v>
      </c>
      <c r="F4727" s="347">
        <v>1</v>
      </c>
      <c r="G4727" s="347" t="s">
        <v>11</v>
      </c>
      <c r="H4727" s="349">
        <v>38</v>
      </c>
      <c r="I4727" s="350" t="s">
        <v>12</v>
      </c>
      <c r="J4727" s="351">
        <f t="shared" si="73"/>
        <v>52.199999999999996</v>
      </c>
      <c r="K4727" s="351">
        <v>8.6999999999999993</v>
      </c>
      <c r="L4727" s="3" t="str">
        <f>IFERROR(INDEX(dbOrdini[PREZZO
VINOLUX],MATCH(A4727,dbOrdini[CODICE
ANKER],0)),"")</f>
        <v/>
      </c>
      <c r="M4727" s="347" t="s">
        <v>28208</v>
      </c>
      <c r="N4727" s="15" t="str">
        <f>IFERROR(INDEX(dbOrdini[ORDINE],MATCH(A4727,dbOrdini[CODICE
ANKER]*(dbOrdini[CODICE
SUPPLY]="GEN24"),0)),"")</f>
        <v/>
      </c>
      <c r="O4727" s="352" t="s">
        <v>8</v>
      </c>
      <c r="P4727" s="347" t="s">
        <v>10431</v>
      </c>
    </row>
    <row r="4728" spans="1:16">
      <c r="A4728" s="347" t="s">
        <v>10427</v>
      </c>
      <c r="B4728" s="348">
        <v>11</v>
      </c>
      <c r="C4728" s="347" t="s">
        <v>28152</v>
      </c>
      <c r="D4728" s="347" t="s">
        <v>10428</v>
      </c>
      <c r="E4728" s="347">
        <v>6</v>
      </c>
      <c r="F4728" s="347">
        <v>0.5</v>
      </c>
      <c r="G4728" s="347" t="s">
        <v>11</v>
      </c>
      <c r="H4728" s="349">
        <v>38</v>
      </c>
      <c r="I4728" s="350" t="s">
        <v>12</v>
      </c>
      <c r="J4728" s="351">
        <f t="shared" si="73"/>
        <v>36.900000000000006</v>
      </c>
      <c r="K4728" s="351">
        <v>6.15</v>
      </c>
      <c r="L4728" s="3" t="str">
        <f>IFERROR(INDEX(dbOrdini[PREZZO
VINOLUX],MATCH(A4728,dbOrdini[CODICE
ANKER],0)),"")</f>
        <v/>
      </c>
      <c r="M4728" s="347" t="s">
        <v>28208</v>
      </c>
      <c r="N4728" s="15" t="str">
        <f>IFERROR(INDEX(dbOrdini[ORDINE],MATCH(A4728,dbOrdini[CODICE
ANKER]*(dbOrdini[CODICE
SUPPLY]="GEN24"),0)),"")</f>
        <v/>
      </c>
      <c r="O4728" s="352" t="s">
        <v>8</v>
      </c>
      <c r="P4728" s="347" t="s">
        <v>10429</v>
      </c>
    </row>
    <row r="4729" spans="1:16">
      <c r="A4729" s="347" t="s">
        <v>10435</v>
      </c>
      <c r="B4729" s="348">
        <v>28</v>
      </c>
      <c r="C4729" s="347" t="s">
        <v>28152</v>
      </c>
      <c r="D4729" s="347" t="s">
        <v>10433</v>
      </c>
      <c r="E4729" s="347">
        <v>6</v>
      </c>
      <c r="F4729" s="347">
        <v>1</v>
      </c>
      <c r="G4729" s="347" t="s">
        <v>11</v>
      </c>
      <c r="H4729" s="349">
        <v>38</v>
      </c>
      <c r="I4729" s="350" t="s">
        <v>12</v>
      </c>
      <c r="J4729" s="351">
        <f t="shared" si="73"/>
        <v>57</v>
      </c>
      <c r="K4729" s="351">
        <v>9.5</v>
      </c>
      <c r="L4729" s="3" t="str">
        <f>IFERROR(INDEX(dbOrdini[PREZZO
VINOLUX],MATCH(A4729,dbOrdini[CODICE
ANKER],0)),"")</f>
        <v/>
      </c>
      <c r="M4729" s="347" t="s">
        <v>28208</v>
      </c>
      <c r="N4729" s="15" t="str">
        <f>IFERROR(INDEX(dbOrdini[ORDINE],MATCH(A4729,dbOrdini[CODICE
ANKER]*(dbOrdini[CODICE
SUPPLY]="GEN24"),0)),"")</f>
        <v/>
      </c>
      <c r="O4729" s="352" t="s">
        <v>8</v>
      </c>
      <c r="P4729" s="347" t="s">
        <v>10436</v>
      </c>
    </row>
    <row r="4730" spans="1:16">
      <c r="A4730" s="347" t="s">
        <v>10432</v>
      </c>
      <c r="B4730" s="348">
        <v>35</v>
      </c>
      <c r="C4730" s="347" t="s">
        <v>28152</v>
      </c>
      <c r="D4730" s="347" t="s">
        <v>10433</v>
      </c>
      <c r="E4730" s="347">
        <v>6</v>
      </c>
      <c r="F4730" s="347">
        <v>0.5</v>
      </c>
      <c r="G4730" s="347" t="s">
        <v>11</v>
      </c>
      <c r="H4730" s="349">
        <v>38</v>
      </c>
      <c r="I4730" s="350" t="s">
        <v>12</v>
      </c>
      <c r="J4730" s="351">
        <f t="shared" si="73"/>
        <v>40.5</v>
      </c>
      <c r="K4730" s="351">
        <v>6.75</v>
      </c>
      <c r="L4730" s="3" t="str">
        <f>IFERROR(INDEX(dbOrdini[PREZZO
VINOLUX],MATCH(A4730,dbOrdini[CODICE
ANKER],0)),"")</f>
        <v/>
      </c>
      <c r="M4730" s="347" t="s">
        <v>28208</v>
      </c>
      <c r="N4730" s="15" t="str">
        <f>IFERROR(INDEX(dbOrdini[ORDINE],MATCH(A4730,dbOrdini[CODICE
ANKER]*(dbOrdini[CODICE
SUPPLY]="GEN24"),0)),"")</f>
        <v/>
      </c>
      <c r="O4730" s="352" t="s">
        <v>8</v>
      </c>
      <c r="P4730" s="347" t="s">
        <v>10434</v>
      </c>
    </row>
    <row r="4731" spans="1:16">
      <c r="A4731" s="347" t="s">
        <v>10437</v>
      </c>
      <c r="B4731" s="348">
        <v>22</v>
      </c>
      <c r="C4731" s="347" t="s">
        <v>28152</v>
      </c>
      <c r="D4731" s="347" t="s">
        <v>10438</v>
      </c>
      <c r="E4731" s="347">
        <v>6</v>
      </c>
      <c r="F4731" s="347">
        <v>0.5</v>
      </c>
      <c r="G4731" s="347" t="s">
        <v>11</v>
      </c>
      <c r="H4731" s="349">
        <v>38</v>
      </c>
      <c r="I4731" s="350" t="s">
        <v>12</v>
      </c>
      <c r="J4731" s="351">
        <f t="shared" si="73"/>
        <v>57</v>
      </c>
      <c r="K4731" s="351">
        <v>9.5</v>
      </c>
      <c r="L4731" s="3" t="str">
        <f>IFERROR(INDEX(dbOrdini[PREZZO
VINOLUX],MATCH(A4731,dbOrdini[CODICE
ANKER],0)),"")</f>
        <v/>
      </c>
      <c r="M4731" s="347" t="s">
        <v>28208</v>
      </c>
      <c r="N4731" s="15" t="str">
        <f>IFERROR(INDEX(dbOrdini[ORDINE],MATCH(A4731,dbOrdini[CODICE
ANKER]*(dbOrdini[CODICE
SUPPLY]="GEN24"),0)),"")</f>
        <v/>
      </c>
      <c r="O4731" s="352" t="s">
        <v>8</v>
      </c>
      <c r="P4731" s="347" t="s">
        <v>10439</v>
      </c>
    </row>
    <row r="4732" spans="1:16">
      <c r="A4732" s="347" t="s">
        <v>10440</v>
      </c>
      <c r="B4732" s="348">
        <v>28</v>
      </c>
      <c r="C4732" s="347" t="s">
        <v>28152</v>
      </c>
      <c r="D4732" s="347" t="s">
        <v>10438</v>
      </c>
      <c r="E4732" s="347">
        <v>6</v>
      </c>
      <c r="F4732" s="347">
        <v>1</v>
      </c>
      <c r="G4732" s="347" t="s">
        <v>11</v>
      </c>
      <c r="H4732" s="349">
        <v>38</v>
      </c>
      <c r="I4732" s="350" t="s">
        <v>12</v>
      </c>
      <c r="J4732" s="351">
        <f t="shared" si="73"/>
        <v>87</v>
      </c>
      <c r="K4732" s="351">
        <v>14.5</v>
      </c>
      <c r="L4732" s="3" t="str">
        <f>IFERROR(INDEX(dbOrdini[PREZZO
VINOLUX],MATCH(A4732,dbOrdini[CODICE
ANKER],0)),"")</f>
        <v/>
      </c>
      <c r="M4732" s="347" t="s">
        <v>28208</v>
      </c>
      <c r="N4732" s="15" t="str">
        <f>IFERROR(INDEX(dbOrdini[ORDINE],MATCH(A4732,dbOrdini[CODICE
ANKER]*(dbOrdini[CODICE
SUPPLY]="GEN24"),0)),"")</f>
        <v/>
      </c>
      <c r="O4732" s="352" t="s">
        <v>8</v>
      </c>
      <c r="P4732" s="347" t="s">
        <v>10441</v>
      </c>
    </row>
    <row r="4733" spans="1:16">
      <c r="A4733" s="347" t="s">
        <v>10445</v>
      </c>
      <c r="B4733" s="348">
        <v>18</v>
      </c>
      <c r="C4733" s="347" t="s">
        <v>28152</v>
      </c>
      <c r="D4733" s="347" t="s">
        <v>10443</v>
      </c>
      <c r="E4733" s="347">
        <v>6</v>
      </c>
      <c r="F4733" s="347">
        <v>1</v>
      </c>
      <c r="G4733" s="347" t="s">
        <v>11</v>
      </c>
      <c r="H4733" s="349">
        <v>38</v>
      </c>
      <c r="I4733" s="350" t="s">
        <v>12</v>
      </c>
      <c r="J4733" s="351">
        <f t="shared" si="73"/>
        <v>103.5</v>
      </c>
      <c r="K4733" s="351">
        <v>17.25</v>
      </c>
      <c r="L4733" s="3" t="str">
        <f>IFERROR(INDEX(dbOrdini[PREZZO
VINOLUX],MATCH(A4733,dbOrdini[CODICE
ANKER],0)),"")</f>
        <v/>
      </c>
      <c r="M4733" s="347" t="s">
        <v>28208</v>
      </c>
      <c r="N4733" s="15" t="str">
        <f>IFERROR(INDEX(dbOrdini[ORDINE],MATCH(A4733,dbOrdini[CODICE
ANKER]*(dbOrdini[CODICE
SUPPLY]="GEN24"),0)),"")</f>
        <v/>
      </c>
      <c r="O4733" s="352" t="s">
        <v>8</v>
      </c>
      <c r="P4733" s="347" t="s">
        <v>10446</v>
      </c>
    </row>
    <row r="4734" spans="1:16">
      <c r="A4734" s="347" t="s">
        <v>10442</v>
      </c>
      <c r="B4734" s="348">
        <v>17</v>
      </c>
      <c r="C4734" s="347" t="s">
        <v>28152</v>
      </c>
      <c r="D4734" s="347" t="s">
        <v>10443</v>
      </c>
      <c r="E4734" s="347">
        <v>6</v>
      </c>
      <c r="F4734" s="347">
        <v>0.5</v>
      </c>
      <c r="G4734" s="347" t="s">
        <v>11</v>
      </c>
      <c r="H4734" s="349">
        <v>38</v>
      </c>
      <c r="I4734" s="350" t="s">
        <v>12</v>
      </c>
      <c r="J4734" s="351">
        <f t="shared" si="73"/>
        <v>63</v>
      </c>
      <c r="K4734" s="351">
        <v>10.5</v>
      </c>
      <c r="L4734" s="3" t="str">
        <f>IFERROR(INDEX(dbOrdini[PREZZO
VINOLUX],MATCH(A4734,dbOrdini[CODICE
ANKER],0)),"")</f>
        <v/>
      </c>
      <c r="M4734" s="347" t="s">
        <v>28208</v>
      </c>
      <c r="N4734" s="15" t="str">
        <f>IFERROR(INDEX(dbOrdini[ORDINE],MATCH(A4734,dbOrdini[CODICE
ANKER]*(dbOrdini[CODICE
SUPPLY]="GEN24"),0)),"")</f>
        <v/>
      </c>
      <c r="O4734" s="352" t="s">
        <v>8</v>
      </c>
      <c r="P4734" s="347" t="s">
        <v>10444</v>
      </c>
    </row>
    <row r="4735" spans="1:16">
      <c r="A4735" s="347" t="s">
        <v>10450</v>
      </c>
      <c r="B4735" s="348">
        <v>12</v>
      </c>
      <c r="C4735" s="347" t="s">
        <v>28152</v>
      </c>
      <c r="D4735" s="347" t="s">
        <v>10448</v>
      </c>
      <c r="E4735" s="347">
        <v>6</v>
      </c>
      <c r="F4735" s="347">
        <v>1</v>
      </c>
      <c r="G4735" s="347" t="s">
        <v>11</v>
      </c>
      <c r="H4735" s="349">
        <v>38</v>
      </c>
      <c r="I4735" s="350" t="s">
        <v>12</v>
      </c>
      <c r="J4735" s="351">
        <f t="shared" si="73"/>
        <v>103.19999999999999</v>
      </c>
      <c r="K4735" s="351">
        <v>17.2</v>
      </c>
      <c r="L4735" s="3" t="str">
        <f>IFERROR(INDEX(dbOrdini[PREZZO
VINOLUX],MATCH(A4735,dbOrdini[CODICE
ANKER],0)),"")</f>
        <v/>
      </c>
      <c r="M4735" s="347" t="s">
        <v>28208</v>
      </c>
      <c r="N4735" s="15" t="str">
        <f>IFERROR(INDEX(dbOrdini[ORDINE],MATCH(A4735,dbOrdini[CODICE
ANKER]*(dbOrdini[CODICE
SUPPLY]="GEN24"),0)),"")</f>
        <v/>
      </c>
      <c r="O4735" s="352" t="s">
        <v>8</v>
      </c>
      <c r="P4735" s="347" t="s">
        <v>10451</v>
      </c>
    </row>
    <row r="4736" spans="1:16">
      <c r="A4736" s="347" t="s">
        <v>10447</v>
      </c>
      <c r="B4736" s="348">
        <v>30</v>
      </c>
      <c r="C4736" s="347" t="s">
        <v>28152</v>
      </c>
      <c r="D4736" s="347" t="s">
        <v>10448</v>
      </c>
      <c r="E4736" s="347">
        <v>6</v>
      </c>
      <c r="F4736" s="347">
        <v>0.5</v>
      </c>
      <c r="G4736" s="347" t="s">
        <v>11</v>
      </c>
      <c r="H4736" s="349">
        <v>38</v>
      </c>
      <c r="I4736" s="350" t="s">
        <v>12</v>
      </c>
      <c r="J4736" s="351">
        <f t="shared" si="73"/>
        <v>63.900000000000006</v>
      </c>
      <c r="K4736" s="351">
        <v>10.65</v>
      </c>
      <c r="L4736" s="3" t="str">
        <f>IFERROR(INDEX(dbOrdini[PREZZO
VINOLUX],MATCH(A4736,dbOrdini[CODICE
ANKER],0)),"")</f>
        <v/>
      </c>
      <c r="M4736" s="347" t="s">
        <v>28208</v>
      </c>
      <c r="N4736" s="15" t="str">
        <f>IFERROR(INDEX(dbOrdini[ORDINE],MATCH(A4736,dbOrdini[CODICE
ANKER]*(dbOrdini[CODICE
SUPPLY]="GEN24"),0)),"")</f>
        <v/>
      </c>
      <c r="O4736" s="352" t="s">
        <v>8</v>
      </c>
      <c r="P4736" s="347" t="s">
        <v>10449</v>
      </c>
    </row>
    <row r="4737" spans="1:16">
      <c r="A4737" s="347" t="s">
        <v>10452</v>
      </c>
      <c r="B4737" s="348">
        <v>16</v>
      </c>
      <c r="C4737" s="347" t="s">
        <v>28152</v>
      </c>
      <c r="D4737" s="347" t="s">
        <v>10453</v>
      </c>
      <c r="E4737" s="347">
        <v>6</v>
      </c>
      <c r="F4737" s="347">
        <v>0.7</v>
      </c>
      <c r="G4737" s="347" t="s">
        <v>11262</v>
      </c>
      <c r="H4737" s="349">
        <v>24</v>
      </c>
      <c r="I4737" s="350" t="s">
        <v>12</v>
      </c>
      <c r="J4737" s="351">
        <f t="shared" si="73"/>
        <v>54</v>
      </c>
      <c r="K4737" s="351">
        <v>9</v>
      </c>
      <c r="L4737" s="3" t="str">
        <f>IFERROR(INDEX(dbOrdini[PREZZO
VINOLUX],MATCH(A4737,dbOrdini[CODICE
ANKER],0)),"")</f>
        <v/>
      </c>
      <c r="M4737" s="347" t="s">
        <v>10539</v>
      </c>
      <c r="N4737" s="15" t="str">
        <f>IFERROR(INDEX(dbOrdini[ORDINE],MATCH(A4737,dbOrdini[CODICE
ANKER]*(dbOrdini[CODICE
SUPPLY]="GEN24"),0)),"")</f>
        <v/>
      </c>
      <c r="O4737" s="352" t="s">
        <v>8</v>
      </c>
      <c r="P4737" s="347" t="s">
        <v>10454</v>
      </c>
    </row>
    <row r="4738" spans="1:16">
      <c r="A4738" s="347" t="s">
        <v>10455</v>
      </c>
      <c r="B4738" s="348">
        <v>8</v>
      </c>
      <c r="C4738" s="347" t="s">
        <v>28152</v>
      </c>
      <c r="D4738" s="347" t="s">
        <v>10456</v>
      </c>
      <c r="E4738" s="347">
        <v>6</v>
      </c>
      <c r="F4738" s="347">
        <v>0.7</v>
      </c>
      <c r="G4738" s="347" t="s">
        <v>11</v>
      </c>
      <c r="H4738" s="349">
        <v>24</v>
      </c>
      <c r="I4738" s="350" t="s">
        <v>12</v>
      </c>
      <c r="J4738" s="351">
        <f t="shared" si="73"/>
        <v>47.099999999999994</v>
      </c>
      <c r="K4738" s="351">
        <v>7.85</v>
      </c>
      <c r="L4738" s="3" t="str">
        <f>IFERROR(INDEX(dbOrdini[PREZZO
VINOLUX],MATCH(A4738,dbOrdini[CODICE
ANKER],0)),"")</f>
        <v/>
      </c>
      <c r="M4738" s="347" t="s">
        <v>10539</v>
      </c>
      <c r="N4738" s="15" t="str">
        <f>IFERROR(INDEX(dbOrdini[ORDINE],MATCH(A4738,dbOrdini[CODICE
ANKER]*(dbOrdini[CODICE
SUPPLY]="GEN24"),0)),"")</f>
        <v/>
      </c>
      <c r="O4738" s="352" t="s">
        <v>8</v>
      </c>
      <c r="P4738" s="347" t="s">
        <v>10457</v>
      </c>
    </row>
    <row r="4739" spans="1:16">
      <c r="A4739" s="347" t="s">
        <v>10458</v>
      </c>
      <c r="B4739" s="348">
        <v>10</v>
      </c>
      <c r="C4739" s="347" t="s">
        <v>28152</v>
      </c>
      <c r="D4739" s="347" t="s">
        <v>10459</v>
      </c>
      <c r="E4739" s="347">
        <v>6</v>
      </c>
      <c r="F4739" s="347">
        <v>0.7</v>
      </c>
      <c r="G4739" s="347" t="s">
        <v>11262</v>
      </c>
      <c r="H4739" s="349">
        <v>24</v>
      </c>
      <c r="I4739" s="350" t="s">
        <v>12</v>
      </c>
      <c r="J4739" s="351">
        <f t="shared" si="73"/>
        <v>48</v>
      </c>
      <c r="K4739" s="351">
        <v>8</v>
      </c>
      <c r="L4739" s="3" t="str">
        <f>IFERROR(INDEX(dbOrdini[PREZZO
VINOLUX],MATCH(A4739,dbOrdini[CODICE
ANKER],0)),"")</f>
        <v/>
      </c>
      <c r="M4739" s="347" t="s">
        <v>10539</v>
      </c>
      <c r="N4739" s="15" t="str">
        <f>IFERROR(INDEX(dbOrdini[ORDINE],MATCH(A4739,dbOrdini[CODICE
ANKER]*(dbOrdini[CODICE
SUPPLY]="GEN24"),0)),"")</f>
        <v/>
      </c>
      <c r="O4739" s="352" t="s">
        <v>8</v>
      </c>
      <c r="P4739" s="347" t="s">
        <v>10460</v>
      </c>
    </row>
    <row r="4740" spans="1:16">
      <c r="A4740" s="347" t="s">
        <v>10461</v>
      </c>
      <c r="B4740" s="348">
        <v>8</v>
      </c>
      <c r="C4740" s="347" t="s">
        <v>28152</v>
      </c>
      <c r="D4740" s="347" t="s">
        <v>10462</v>
      </c>
      <c r="E4740" s="347">
        <v>6</v>
      </c>
      <c r="F4740" s="347">
        <v>0.7</v>
      </c>
      <c r="G4740" s="347" t="s">
        <v>11</v>
      </c>
      <c r="H4740" s="349">
        <v>24</v>
      </c>
      <c r="I4740" s="350" t="s">
        <v>12</v>
      </c>
      <c r="J4740" s="351">
        <f t="shared" si="73"/>
        <v>48</v>
      </c>
      <c r="K4740" s="351">
        <v>8</v>
      </c>
      <c r="L4740" s="3" t="str">
        <f>IFERROR(INDEX(dbOrdini[PREZZO
VINOLUX],MATCH(A4740,dbOrdini[CODICE
ANKER],0)),"")</f>
        <v/>
      </c>
      <c r="M4740" s="347" t="s">
        <v>10539</v>
      </c>
      <c r="N4740" s="15" t="str">
        <f>IFERROR(INDEX(dbOrdini[ORDINE],MATCH(A4740,dbOrdini[CODICE
ANKER]*(dbOrdini[CODICE
SUPPLY]="GEN24"),0)),"")</f>
        <v/>
      </c>
      <c r="O4740" s="352" t="s">
        <v>8</v>
      </c>
      <c r="P4740" s="347" t="s">
        <v>10463</v>
      </c>
    </row>
    <row r="4741" spans="1:16">
      <c r="A4741" s="347" t="s">
        <v>10464</v>
      </c>
      <c r="B4741" s="348">
        <v>21</v>
      </c>
      <c r="C4741" s="347" t="s">
        <v>28152</v>
      </c>
      <c r="D4741" s="347" t="s">
        <v>10465</v>
      </c>
      <c r="E4741" s="347">
        <v>6</v>
      </c>
      <c r="F4741" s="347">
        <v>1</v>
      </c>
      <c r="G4741" s="347" t="s">
        <v>11</v>
      </c>
      <c r="H4741" s="349">
        <v>44.5</v>
      </c>
      <c r="I4741" s="350" t="s">
        <v>12</v>
      </c>
      <c r="J4741" s="351">
        <f t="shared" si="73"/>
        <v>67.800000000000011</v>
      </c>
      <c r="K4741" s="351">
        <v>11.3</v>
      </c>
      <c r="L4741" s="3" t="str">
        <f>IFERROR(INDEX(dbOrdini[PREZZO
VINOLUX],MATCH(A4741,dbOrdini[CODICE
ANKER],0)),"")</f>
        <v/>
      </c>
      <c r="M4741" s="347" t="s">
        <v>10537</v>
      </c>
      <c r="N4741" s="15" t="str">
        <f>IFERROR(INDEX(dbOrdini[ORDINE],MATCH(A4741,dbOrdini[CODICE
ANKER]*(dbOrdini[CODICE
SUPPLY]="GEN24"),0)),"")</f>
        <v/>
      </c>
      <c r="O4741" s="352" t="s">
        <v>8</v>
      </c>
      <c r="P4741" s="347" t="s">
        <v>10466</v>
      </c>
    </row>
    <row r="4742" spans="1:16">
      <c r="A4742" s="347" t="s">
        <v>10467</v>
      </c>
      <c r="B4742" s="348">
        <v>6</v>
      </c>
      <c r="C4742" s="347" t="s">
        <v>28152</v>
      </c>
      <c r="D4742" s="347" t="s">
        <v>10468</v>
      </c>
      <c r="E4742" s="347">
        <v>6</v>
      </c>
      <c r="F4742" s="347">
        <v>0.7</v>
      </c>
      <c r="G4742" s="347" t="s">
        <v>11</v>
      </c>
      <c r="H4742" s="349">
        <v>44</v>
      </c>
      <c r="I4742" s="350" t="s">
        <v>12</v>
      </c>
      <c r="J4742" s="351">
        <f t="shared" si="73"/>
        <v>85.199999999999989</v>
      </c>
      <c r="K4742" s="351">
        <v>14.2</v>
      </c>
      <c r="L4742" s="3" t="str">
        <f>IFERROR(INDEX(dbOrdini[PREZZO
VINOLUX],MATCH(A4742,dbOrdini[CODICE
ANKER],0)),"")</f>
        <v/>
      </c>
      <c r="M4742" s="347" t="s">
        <v>10537</v>
      </c>
      <c r="N4742" s="15" t="str">
        <f>IFERROR(INDEX(dbOrdini[ORDINE],MATCH(A4742,dbOrdini[CODICE
ANKER]*(dbOrdini[CODICE
SUPPLY]="GEN24"),0)),"")</f>
        <v/>
      </c>
      <c r="O4742" s="352" t="s">
        <v>8</v>
      </c>
      <c r="P4742" s="347" t="s">
        <v>10469</v>
      </c>
    </row>
    <row r="4743" spans="1:16">
      <c r="A4743" s="347" t="s">
        <v>10470</v>
      </c>
      <c r="B4743" s="348">
        <v>16</v>
      </c>
      <c r="C4743" s="347" t="s">
        <v>28152</v>
      </c>
      <c r="D4743" s="347" t="s">
        <v>10471</v>
      </c>
      <c r="E4743" s="347">
        <v>6</v>
      </c>
      <c r="F4743" s="347">
        <v>0.7</v>
      </c>
      <c r="G4743" s="347" t="s">
        <v>11</v>
      </c>
      <c r="H4743" s="349">
        <v>44.5</v>
      </c>
      <c r="I4743" s="350" t="s">
        <v>12</v>
      </c>
      <c r="J4743" s="351">
        <f t="shared" si="73"/>
        <v>57.599999999999994</v>
      </c>
      <c r="K4743" s="351">
        <v>9.6</v>
      </c>
      <c r="L4743" s="3" t="str">
        <f>IFERROR(INDEX(dbOrdini[PREZZO
VINOLUX],MATCH(A4743,dbOrdini[CODICE
ANKER],0)),"")</f>
        <v/>
      </c>
      <c r="M4743" s="347" t="s">
        <v>10537</v>
      </c>
      <c r="N4743" s="15" t="str">
        <f>IFERROR(INDEX(dbOrdini[ORDINE],MATCH(A4743,dbOrdini[CODICE
ANKER]*(dbOrdini[CODICE
SUPPLY]="GEN24"),0)),"")</f>
        <v/>
      </c>
      <c r="O4743" s="352" t="s">
        <v>8</v>
      </c>
      <c r="P4743" s="347" t="s">
        <v>10472</v>
      </c>
    </row>
    <row r="4744" spans="1:16">
      <c r="A4744" s="347" t="s">
        <v>10473</v>
      </c>
      <c r="B4744" s="348">
        <v>3</v>
      </c>
      <c r="C4744" s="347" t="s">
        <v>28152</v>
      </c>
      <c r="D4744" s="347" t="s">
        <v>10474</v>
      </c>
      <c r="E4744" s="347">
        <v>6</v>
      </c>
      <c r="F4744" s="347">
        <v>0.7</v>
      </c>
      <c r="G4744" s="347" t="s">
        <v>11</v>
      </c>
      <c r="H4744" s="349">
        <v>40</v>
      </c>
      <c r="I4744" s="350" t="s">
        <v>12</v>
      </c>
      <c r="J4744" s="351">
        <f t="shared" si="73"/>
        <v>84</v>
      </c>
      <c r="K4744" s="351">
        <v>14</v>
      </c>
      <c r="L4744" s="3" t="str">
        <f>IFERROR(INDEX(dbOrdini[PREZZO
VINOLUX],MATCH(A4744,dbOrdini[CODICE
ANKER],0)),"")</f>
        <v/>
      </c>
      <c r="M4744" s="347" t="s">
        <v>10537</v>
      </c>
      <c r="N4744" s="15" t="str">
        <f>IFERROR(INDEX(dbOrdini[ORDINE],MATCH(A4744,dbOrdini[CODICE
ANKER]*(dbOrdini[CODICE
SUPPLY]="GEN24"),0)),"")</f>
        <v/>
      </c>
      <c r="O4744" s="352" t="s">
        <v>8</v>
      </c>
      <c r="P4744" s="347" t="s">
        <v>10475</v>
      </c>
    </row>
    <row r="4745" spans="1:16">
      <c r="A4745" s="347" t="s">
        <v>10476</v>
      </c>
      <c r="B4745" s="348">
        <v>12</v>
      </c>
      <c r="C4745" s="347" t="s">
        <v>28152</v>
      </c>
      <c r="D4745" s="347" t="s">
        <v>10477</v>
      </c>
      <c r="E4745" s="347">
        <v>6</v>
      </c>
      <c r="F4745" s="347">
        <v>0.7</v>
      </c>
      <c r="G4745" s="347" t="s">
        <v>11</v>
      </c>
      <c r="H4745" s="349">
        <v>20</v>
      </c>
      <c r="I4745" s="350" t="s">
        <v>12</v>
      </c>
      <c r="J4745" s="351">
        <f t="shared" si="73"/>
        <v>51.900000000000006</v>
      </c>
      <c r="K4745" s="351">
        <v>8.65</v>
      </c>
      <c r="L4745" s="3" t="str">
        <f>IFERROR(INDEX(dbOrdini[PREZZO
VINOLUX],MATCH(A4745,dbOrdini[CODICE
ANKER],0)),"")</f>
        <v/>
      </c>
      <c r="M4745" s="347" t="s">
        <v>10539</v>
      </c>
      <c r="N4745" s="15" t="str">
        <f>IFERROR(INDEX(dbOrdini[ORDINE],MATCH(A4745,dbOrdini[CODICE
ANKER]*(dbOrdini[CODICE
SUPPLY]="GEN24"),0)),"")</f>
        <v/>
      </c>
      <c r="O4745" s="352" t="s">
        <v>8</v>
      </c>
      <c r="P4745" s="347" t="s">
        <v>10478</v>
      </c>
    </row>
    <row r="4746" spans="1:16">
      <c r="A4746" s="347" t="s">
        <v>10479</v>
      </c>
      <c r="B4746" s="348">
        <v>56</v>
      </c>
      <c r="C4746" s="347" t="s">
        <v>28152</v>
      </c>
      <c r="D4746" s="347" t="s">
        <v>10480</v>
      </c>
      <c r="E4746" s="347">
        <v>6</v>
      </c>
      <c r="F4746" s="347">
        <v>0.5</v>
      </c>
      <c r="G4746" s="347" t="s">
        <v>11</v>
      </c>
      <c r="H4746" s="349">
        <v>40</v>
      </c>
      <c r="I4746" s="350" t="s">
        <v>12</v>
      </c>
      <c r="J4746" s="351">
        <f t="shared" si="73"/>
        <v>79.5</v>
      </c>
      <c r="K4746" s="351">
        <v>13.25</v>
      </c>
      <c r="L4746" s="3" t="str">
        <f>IFERROR(INDEX(dbOrdini[PREZZO
VINOLUX],MATCH(A4746,dbOrdini[CODICE
ANKER],0)),"")</f>
        <v/>
      </c>
      <c r="M4746" s="347" t="s">
        <v>10539</v>
      </c>
      <c r="N4746" s="15" t="str">
        <f>IFERROR(INDEX(dbOrdini[ORDINE],MATCH(A4746,dbOrdini[CODICE
ANKER]*(dbOrdini[CODICE
SUPPLY]="GEN24"),0)),"")</f>
        <v/>
      </c>
      <c r="O4746" s="352" t="s">
        <v>8</v>
      </c>
      <c r="P4746" s="347" t="s">
        <v>10481</v>
      </c>
    </row>
    <row r="4747" spans="1:16">
      <c r="A4747" s="347" t="s">
        <v>10482</v>
      </c>
      <c r="B4747" s="348">
        <v>13</v>
      </c>
      <c r="C4747" s="347" t="s">
        <v>28152</v>
      </c>
      <c r="D4747" s="347" t="s">
        <v>10483</v>
      </c>
      <c r="E4747" s="347">
        <v>6</v>
      </c>
      <c r="F4747" s="347">
        <v>0.7</v>
      </c>
      <c r="G4747" s="347" t="s">
        <v>11</v>
      </c>
      <c r="H4747" s="349">
        <v>24</v>
      </c>
      <c r="I4747" s="350" t="s">
        <v>12</v>
      </c>
      <c r="J4747" s="351">
        <f t="shared" si="73"/>
        <v>54</v>
      </c>
      <c r="K4747" s="351">
        <v>9</v>
      </c>
      <c r="L4747" s="3" t="str">
        <f>IFERROR(INDEX(dbOrdini[PREZZO
VINOLUX],MATCH(A4747,dbOrdini[CODICE
ANKER],0)),"")</f>
        <v/>
      </c>
      <c r="M4747" s="347" t="s">
        <v>10539</v>
      </c>
      <c r="N4747" s="15" t="str">
        <f>IFERROR(INDEX(dbOrdini[ORDINE],MATCH(A4747,dbOrdini[CODICE
ANKER]*(dbOrdini[CODICE
SUPPLY]="GEN24"),0)),"")</f>
        <v/>
      </c>
      <c r="O4747" s="352" t="s">
        <v>8</v>
      </c>
      <c r="P4747" s="347" t="s">
        <v>10484</v>
      </c>
    </row>
    <row r="4748" spans="1:16">
      <c r="A4748" s="347" t="s">
        <v>10488</v>
      </c>
      <c r="B4748" s="348">
        <v>88</v>
      </c>
      <c r="C4748" s="347" t="s">
        <v>28152</v>
      </c>
      <c r="D4748" s="347" t="s">
        <v>10486</v>
      </c>
      <c r="E4748" s="347">
        <v>6</v>
      </c>
      <c r="F4748" s="347">
        <v>1</v>
      </c>
      <c r="G4748" s="347" t="s">
        <v>11</v>
      </c>
      <c r="H4748" s="349">
        <v>35</v>
      </c>
      <c r="I4748" s="350" t="s">
        <v>12</v>
      </c>
      <c r="J4748" s="351">
        <f t="shared" si="73"/>
        <v>42.599999999999994</v>
      </c>
      <c r="K4748" s="351">
        <v>7.1</v>
      </c>
      <c r="L4748" s="3" t="str">
        <f>IFERROR(INDEX(dbOrdini[PREZZO
VINOLUX],MATCH(A4748,dbOrdini[CODICE
ANKER],0)),"")</f>
        <v/>
      </c>
      <c r="M4748" s="347" t="s">
        <v>28208</v>
      </c>
      <c r="N4748" s="15" t="str">
        <f>IFERROR(INDEX(dbOrdini[ORDINE],MATCH(A4748,dbOrdini[CODICE
ANKER]*(dbOrdini[CODICE
SUPPLY]="GEN24"),0)),"")</f>
        <v/>
      </c>
      <c r="O4748" s="352" t="s">
        <v>8</v>
      </c>
      <c r="P4748" s="347" t="s">
        <v>10489</v>
      </c>
    </row>
    <row r="4749" spans="1:16">
      <c r="A4749" s="347" t="s">
        <v>10485</v>
      </c>
      <c r="B4749" s="348">
        <v>12</v>
      </c>
      <c r="C4749" s="347" t="s">
        <v>28152</v>
      </c>
      <c r="D4749" s="347" t="s">
        <v>10486</v>
      </c>
      <c r="E4749" s="347">
        <v>6</v>
      </c>
      <c r="F4749" s="347">
        <v>0.5</v>
      </c>
      <c r="G4749" s="347" t="s">
        <v>11</v>
      </c>
      <c r="H4749" s="349">
        <v>35</v>
      </c>
      <c r="I4749" s="350" t="s">
        <v>12</v>
      </c>
      <c r="J4749" s="351">
        <f t="shared" ref="J4749:J4764" si="74">E4749*K4749</f>
        <v>30.900000000000002</v>
      </c>
      <c r="K4749" s="351">
        <v>5.15</v>
      </c>
      <c r="L4749" s="3" t="str">
        <f>IFERROR(INDEX(dbOrdini[PREZZO
VINOLUX],MATCH(A4749,dbOrdini[CODICE
ANKER],0)),"")</f>
        <v/>
      </c>
      <c r="M4749" s="347" t="s">
        <v>28208</v>
      </c>
      <c r="N4749" s="15" t="str">
        <f>IFERROR(INDEX(dbOrdini[ORDINE],MATCH(A4749,dbOrdini[CODICE
ANKER]*(dbOrdini[CODICE
SUPPLY]="GEN24"),0)),"")</f>
        <v/>
      </c>
      <c r="O4749" s="352" t="s">
        <v>8</v>
      </c>
      <c r="P4749" s="347" t="s">
        <v>10487</v>
      </c>
    </row>
    <row r="4750" spans="1:16">
      <c r="A4750" s="347" t="s">
        <v>10490</v>
      </c>
      <c r="B4750" s="348">
        <v>45</v>
      </c>
      <c r="C4750" s="347" t="s">
        <v>28152</v>
      </c>
      <c r="D4750" s="347" t="s">
        <v>10491</v>
      </c>
      <c r="E4750" s="347">
        <v>6</v>
      </c>
      <c r="F4750" s="347">
        <v>0.7</v>
      </c>
      <c r="G4750" s="347" t="s">
        <v>11</v>
      </c>
      <c r="H4750" s="349">
        <v>22</v>
      </c>
      <c r="I4750" s="350" t="s">
        <v>12</v>
      </c>
      <c r="J4750" s="351">
        <f t="shared" si="74"/>
        <v>49.5</v>
      </c>
      <c r="K4750" s="351">
        <v>8.25</v>
      </c>
      <c r="L4750" s="3" t="str">
        <f>IFERROR(INDEX(dbOrdini[PREZZO
VINOLUX],MATCH(A4750,dbOrdini[CODICE
ANKER],0)),"")</f>
        <v/>
      </c>
      <c r="M4750" s="347" t="s">
        <v>10539</v>
      </c>
      <c r="N4750" s="15" t="str">
        <f>IFERROR(INDEX(dbOrdini[ORDINE],MATCH(A4750,dbOrdini[CODICE
ANKER]*(dbOrdini[CODICE
SUPPLY]="GEN24"),0)),"")</f>
        <v/>
      </c>
      <c r="O4750" s="352" t="s">
        <v>8</v>
      </c>
      <c r="P4750" s="347" t="s">
        <v>10492</v>
      </c>
    </row>
    <row r="4751" spans="1:16">
      <c r="A4751" s="347" t="s">
        <v>10493</v>
      </c>
      <c r="B4751" s="348">
        <v>6</v>
      </c>
      <c r="C4751" s="347" t="s">
        <v>28152</v>
      </c>
      <c r="D4751" s="347" t="s">
        <v>10494</v>
      </c>
      <c r="E4751" s="347">
        <v>6</v>
      </c>
      <c r="F4751" s="347">
        <v>0.7</v>
      </c>
      <c r="G4751" s="347" t="s">
        <v>11</v>
      </c>
      <c r="H4751" s="349">
        <v>40</v>
      </c>
      <c r="I4751" s="350" t="s">
        <v>12</v>
      </c>
      <c r="J4751" s="351">
        <f t="shared" si="74"/>
        <v>62.699999999999996</v>
      </c>
      <c r="K4751" s="351">
        <v>10.45</v>
      </c>
      <c r="L4751" s="3" t="str">
        <f>IFERROR(INDEX(dbOrdini[PREZZO
VINOLUX],MATCH(A4751,dbOrdini[CODICE
ANKER],0)),"")</f>
        <v/>
      </c>
      <c r="M4751" s="347" t="s">
        <v>10539</v>
      </c>
      <c r="N4751" s="15" t="str">
        <f>IFERROR(INDEX(dbOrdini[ORDINE],MATCH(A4751,dbOrdini[CODICE
ANKER]*(dbOrdini[CODICE
SUPPLY]="GEN24"),0)),"")</f>
        <v/>
      </c>
      <c r="O4751" s="352" t="s">
        <v>8</v>
      </c>
      <c r="P4751" s="347" t="s">
        <v>10495</v>
      </c>
    </row>
    <row r="4752" spans="1:16">
      <c r="A4752" s="347" t="s">
        <v>10496</v>
      </c>
      <c r="B4752" s="348">
        <v>6</v>
      </c>
      <c r="C4752" s="347" t="s">
        <v>28152</v>
      </c>
      <c r="D4752" s="347" t="s">
        <v>10497</v>
      </c>
      <c r="E4752" s="347">
        <v>6</v>
      </c>
      <c r="F4752" s="347">
        <v>0.7</v>
      </c>
      <c r="G4752" s="347" t="s">
        <v>11</v>
      </c>
      <c r="H4752" s="349">
        <v>22</v>
      </c>
      <c r="I4752" s="350" t="s">
        <v>12</v>
      </c>
      <c r="J4752" s="351">
        <f t="shared" si="74"/>
        <v>45</v>
      </c>
      <c r="K4752" s="351">
        <v>7.5</v>
      </c>
      <c r="L4752" s="3" t="str">
        <f>IFERROR(INDEX(dbOrdini[PREZZO
VINOLUX],MATCH(A4752,dbOrdini[CODICE
ANKER],0)),"")</f>
        <v/>
      </c>
      <c r="M4752" s="347" t="s">
        <v>10539</v>
      </c>
      <c r="N4752" s="15" t="str">
        <f>IFERROR(INDEX(dbOrdini[ORDINE],MATCH(A4752,dbOrdini[CODICE
ANKER]*(dbOrdini[CODICE
SUPPLY]="GEN24"),0)),"")</f>
        <v/>
      </c>
      <c r="O4752" s="352" t="s">
        <v>8</v>
      </c>
      <c r="P4752" s="347" t="s">
        <v>10498</v>
      </c>
    </row>
    <row r="4753" spans="1:16">
      <c r="A4753" s="347" t="s">
        <v>10502</v>
      </c>
      <c r="B4753" s="348">
        <v>10</v>
      </c>
      <c r="C4753" s="347" t="s">
        <v>28152</v>
      </c>
      <c r="D4753" s="347" t="s">
        <v>10500</v>
      </c>
      <c r="E4753" s="347">
        <v>6</v>
      </c>
      <c r="F4753" s="347">
        <v>1</v>
      </c>
      <c r="G4753" s="347" t="s">
        <v>11</v>
      </c>
      <c r="H4753" s="349">
        <v>38</v>
      </c>
      <c r="I4753" s="350" t="s">
        <v>12</v>
      </c>
      <c r="J4753" s="351">
        <f t="shared" si="74"/>
        <v>47.099999999999994</v>
      </c>
      <c r="K4753" s="351">
        <v>7.85</v>
      </c>
      <c r="L4753" s="3" t="str">
        <f>IFERROR(INDEX(dbOrdini[PREZZO
VINOLUX],MATCH(A4753,dbOrdini[CODICE
ANKER],0)),"")</f>
        <v/>
      </c>
      <c r="M4753" s="347" t="s">
        <v>28208</v>
      </c>
      <c r="N4753" s="15" t="str">
        <f>IFERROR(INDEX(dbOrdini[ORDINE],MATCH(A4753,dbOrdini[CODICE
ANKER]*(dbOrdini[CODICE
SUPPLY]="GEN24"),0)),"")</f>
        <v/>
      </c>
      <c r="O4753" s="352" t="s">
        <v>8</v>
      </c>
      <c r="P4753" s="347" t="s">
        <v>10503</v>
      </c>
    </row>
    <row r="4754" spans="1:16">
      <c r="A4754" s="347" t="s">
        <v>10499</v>
      </c>
      <c r="B4754" s="348">
        <v>9</v>
      </c>
      <c r="C4754" s="347" t="s">
        <v>28152</v>
      </c>
      <c r="D4754" s="347" t="s">
        <v>10500</v>
      </c>
      <c r="E4754" s="347">
        <v>6</v>
      </c>
      <c r="F4754" s="347">
        <v>0.5</v>
      </c>
      <c r="G4754" s="347" t="s">
        <v>11</v>
      </c>
      <c r="H4754" s="349">
        <v>38</v>
      </c>
      <c r="I4754" s="350" t="s">
        <v>12</v>
      </c>
      <c r="J4754" s="351">
        <f t="shared" si="74"/>
        <v>33</v>
      </c>
      <c r="K4754" s="351">
        <v>5.5</v>
      </c>
      <c r="L4754" s="3" t="str">
        <f>IFERROR(INDEX(dbOrdini[PREZZO
VINOLUX],MATCH(A4754,dbOrdini[CODICE
ANKER],0)),"")</f>
        <v/>
      </c>
      <c r="M4754" s="347" t="s">
        <v>28208</v>
      </c>
      <c r="N4754" s="15" t="str">
        <f>IFERROR(INDEX(dbOrdini[ORDINE],MATCH(A4754,dbOrdini[CODICE
ANKER]*(dbOrdini[CODICE
SUPPLY]="GEN24"),0)),"")</f>
        <v/>
      </c>
      <c r="O4754" s="352" t="s">
        <v>8</v>
      </c>
      <c r="P4754" s="347" t="s">
        <v>10501</v>
      </c>
    </row>
    <row r="4755" spans="1:16">
      <c r="A4755" s="347" t="s">
        <v>10504</v>
      </c>
      <c r="B4755" s="348">
        <v>30</v>
      </c>
      <c r="C4755" s="347" t="s">
        <v>28152</v>
      </c>
      <c r="D4755" s="347" t="s">
        <v>10505</v>
      </c>
      <c r="E4755" s="347">
        <v>6</v>
      </c>
      <c r="F4755" s="347">
        <v>0.7</v>
      </c>
      <c r="G4755" s="347" t="s">
        <v>11</v>
      </c>
      <c r="H4755" s="349">
        <v>28</v>
      </c>
      <c r="I4755" s="350" t="s">
        <v>12</v>
      </c>
      <c r="J4755" s="351">
        <f t="shared" si="74"/>
        <v>53.400000000000006</v>
      </c>
      <c r="K4755" s="351">
        <v>8.9</v>
      </c>
      <c r="L4755" s="3" t="str">
        <f>IFERROR(INDEX(dbOrdini[PREZZO
VINOLUX],MATCH(A4755,dbOrdini[CODICE
ANKER],0)),"")</f>
        <v/>
      </c>
      <c r="M4755" s="347" t="s">
        <v>10539</v>
      </c>
      <c r="N4755" s="15" t="str">
        <f>IFERROR(INDEX(dbOrdini[ORDINE],MATCH(A4755,dbOrdini[CODICE
ANKER]*(dbOrdini[CODICE
SUPPLY]="GEN24"),0)),"")</f>
        <v/>
      </c>
      <c r="O4755" s="352" t="s">
        <v>8</v>
      </c>
      <c r="P4755" s="347" t="s">
        <v>10506</v>
      </c>
    </row>
    <row r="4756" spans="1:16">
      <c r="A4756" s="347" t="s">
        <v>10507</v>
      </c>
      <c r="B4756" s="348">
        <v>24</v>
      </c>
      <c r="C4756" s="347" t="s">
        <v>28152</v>
      </c>
      <c r="D4756" s="347" t="s">
        <v>10508</v>
      </c>
      <c r="E4756" s="347">
        <v>6</v>
      </c>
      <c r="F4756" s="347">
        <v>1</v>
      </c>
      <c r="G4756" s="347" t="s">
        <v>11</v>
      </c>
      <c r="H4756" s="349">
        <v>35</v>
      </c>
      <c r="I4756" s="350" t="s">
        <v>12</v>
      </c>
      <c r="J4756" s="351">
        <f t="shared" si="74"/>
        <v>55.5</v>
      </c>
      <c r="K4756" s="351">
        <v>9.25</v>
      </c>
      <c r="L4756" s="3" t="str">
        <f>IFERROR(INDEX(dbOrdini[PREZZO
VINOLUX],MATCH(A4756,dbOrdini[CODICE
ANKER],0)),"")</f>
        <v/>
      </c>
      <c r="M4756" s="347" t="s">
        <v>28208</v>
      </c>
      <c r="N4756" s="15" t="str">
        <f>IFERROR(INDEX(dbOrdini[ORDINE],MATCH(A4756,dbOrdini[CODICE
ANKER]*(dbOrdini[CODICE
SUPPLY]="GEN24"),0)),"")</f>
        <v/>
      </c>
      <c r="O4756" s="352" t="s">
        <v>8</v>
      </c>
      <c r="P4756" s="347" t="s">
        <v>10509</v>
      </c>
    </row>
    <row r="4757" spans="1:16">
      <c r="A4757" s="347" t="s">
        <v>10510</v>
      </c>
      <c r="B4757" s="348">
        <v>8</v>
      </c>
      <c r="C4757" s="347" t="s">
        <v>28152</v>
      </c>
      <c r="D4757" s="347" t="s">
        <v>10511</v>
      </c>
      <c r="E4757" s="347">
        <v>6</v>
      </c>
      <c r="F4757" s="347">
        <v>0.7</v>
      </c>
      <c r="G4757" s="347" t="s">
        <v>11</v>
      </c>
      <c r="H4757" s="349">
        <v>22</v>
      </c>
      <c r="I4757" s="350" t="s">
        <v>12</v>
      </c>
      <c r="J4757" s="351">
        <f t="shared" si="74"/>
        <v>48.900000000000006</v>
      </c>
      <c r="K4757" s="351">
        <v>8.15</v>
      </c>
      <c r="L4757" s="3" t="str">
        <f>IFERROR(INDEX(dbOrdini[PREZZO
VINOLUX],MATCH(A4757,dbOrdini[CODICE
ANKER],0)),"")</f>
        <v/>
      </c>
      <c r="M4757" s="347" t="s">
        <v>10539</v>
      </c>
      <c r="N4757" s="15" t="str">
        <f>IFERROR(INDEX(dbOrdini[ORDINE],MATCH(A4757,dbOrdini[CODICE
ANKER]*(dbOrdini[CODICE
SUPPLY]="GEN24"),0)),"")</f>
        <v/>
      </c>
      <c r="O4757" s="352" t="s">
        <v>8</v>
      </c>
      <c r="P4757" s="347" t="s">
        <v>10512</v>
      </c>
    </row>
    <row r="4758" spans="1:16">
      <c r="A4758" s="347" t="s">
        <v>10513</v>
      </c>
      <c r="B4758" s="348">
        <v>3</v>
      </c>
      <c r="C4758" s="347" t="s">
        <v>28152</v>
      </c>
      <c r="D4758" s="347" t="s">
        <v>10514</v>
      </c>
      <c r="E4758" s="347">
        <v>6</v>
      </c>
      <c r="F4758" s="347">
        <v>1</v>
      </c>
      <c r="G4758" s="347" t="s">
        <v>11</v>
      </c>
      <c r="H4758" s="349">
        <v>35</v>
      </c>
      <c r="I4758" s="350" t="s">
        <v>12</v>
      </c>
      <c r="J4758" s="351">
        <f t="shared" si="74"/>
        <v>57.599999999999994</v>
      </c>
      <c r="K4758" s="351">
        <v>9.6</v>
      </c>
      <c r="L4758" s="3" t="str">
        <f>IFERROR(INDEX(dbOrdini[PREZZO
VINOLUX],MATCH(A4758,dbOrdini[CODICE
ANKER],0)),"")</f>
        <v/>
      </c>
      <c r="M4758" s="347" t="s">
        <v>28208</v>
      </c>
      <c r="N4758" s="15" t="str">
        <f>IFERROR(INDEX(dbOrdini[ORDINE],MATCH(A4758,dbOrdini[CODICE
ANKER]*(dbOrdini[CODICE
SUPPLY]="GEN24"),0)),"")</f>
        <v/>
      </c>
      <c r="O4758" s="352" t="s">
        <v>8</v>
      </c>
      <c r="P4758" s="347" t="s">
        <v>10515</v>
      </c>
    </row>
    <row r="4759" spans="1:16">
      <c r="A4759" s="347" t="s">
        <v>10516</v>
      </c>
      <c r="B4759" s="348">
        <v>41</v>
      </c>
      <c r="C4759" s="347" t="s">
        <v>28152</v>
      </c>
      <c r="D4759" s="347" t="s">
        <v>10517</v>
      </c>
      <c r="E4759" s="347">
        <v>6</v>
      </c>
      <c r="F4759" s="347">
        <v>0.7</v>
      </c>
      <c r="G4759" s="347" t="s">
        <v>11</v>
      </c>
      <c r="H4759" s="349">
        <v>14</v>
      </c>
      <c r="I4759" s="350" t="s">
        <v>12</v>
      </c>
      <c r="J4759" s="351">
        <f t="shared" si="74"/>
        <v>48</v>
      </c>
      <c r="K4759" s="351">
        <v>8</v>
      </c>
      <c r="L4759" s="3" t="str">
        <f>IFERROR(INDEX(dbOrdini[PREZZO
VINOLUX],MATCH(A4759,dbOrdini[CODICE
ANKER],0)),"")</f>
        <v/>
      </c>
      <c r="M4759" s="347" t="s">
        <v>10539</v>
      </c>
      <c r="N4759" s="15" t="str">
        <f>IFERROR(INDEX(dbOrdini[ORDINE],MATCH(A4759,dbOrdini[CODICE
ANKER]*(dbOrdini[CODICE
SUPPLY]="GEN24"),0)),"")</f>
        <v/>
      </c>
      <c r="O4759" s="352" t="s">
        <v>8</v>
      </c>
      <c r="P4759" s="347" t="s">
        <v>10518</v>
      </c>
    </row>
    <row r="4760" spans="1:16">
      <c r="A4760" s="347" t="s">
        <v>10519</v>
      </c>
      <c r="B4760" s="348">
        <v>0</v>
      </c>
      <c r="C4760" s="347" t="s">
        <v>28152</v>
      </c>
      <c r="D4760" s="347" t="s">
        <v>10520</v>
      </c>
      <c r="E4760" s="347">
        <v>6</v>
      </c>
      <c r="F4760" s="347">
        <v>0.5</v>
      </c>
      <c r="G4760" s="347" t="s">
        <v>11</v>
      </c>
      <c r="H4760" s="349">
        <v>14</v>
      </c>
      <c r="I4760" s="350" t="s">
        <v>12</v>
      </c>
      <c r="J4760" s="351">
        <f t="shared" si="74"/>
        <v>17.700000000000003</v>
      </c>
      <c r="K4760" s="351">
        <v>2.95</v>
      </c>
      <c r="L4760" s="3" t="str">
        <f>IFERROR(INDEX(dbOrdini[PREZZO
VINOLUX],MATCH(A4760,dbOrdini[CODICE
ANKER],0)),"")</f>
        <v/>
      </c>
      <c r="M4760" s="347" t="s">
        <v>10545</v>
      </c>
      <c r="N4760" s="15" t="str">
        <f>IFERROR(INDEX(dbOrdini[ORDINE],MATCH(A4760,dbOrdini[CODICE
ANKER]*(dbOrdini[CODICE
SUPPLY]="GEN24"),0)),"")</f>
        <v/>
      </c>
      <c r="O4760" s="352" t="s">
        <v>8</v>
      </c>
      <c r="P4760" s="347" t="s">
        <v>10521</v>
      </c>
    </row>
    <row r="4761" spans="1:16">
      <c r="A4761" s="347" t="s">
        <v>10529</v>
      </c>
      <c r="B4761" s="348">
        <v>0</v>
      </c>
      <c r="C4761" s="347" t="s">
        <v>28152</v>
      </c>
      <c r="D4761" s="347" t="s">
        <v>10523</v>
      </c>
      <c r="E4761" s="347">
        <v>12</v>
      </c>
      <c r="F4761" s="347">
        <v>1</v>
      </c>
      <c r="G4761" s="347" t="s">
        <v>11</v>
      </c>
      <c r="H4761" s="349">
        <v>40</v>
      </c>
      <c r="I4761" s="350" t="s">
        <v>12</v>
      </c>
      <c r="J4761" s="351">
        <f t="shared" si="74"/>
        <v>36</v>
      </c>
      <c r="K4761" s="351">
        <v>3</v>
      </c>
      <c r="L4761" s="3" t="str">
        <f>IFERROR(INDEX(dbOrdini[PREZZO
VINOLUX],MATCH(A4761,dbOrdini[CODICE
ANKER],0)),"")</f>
        <v/>
      </c>
      <c r="M4761" s="347" t="s">
        <v>10533</v>
      </c>
      <c r="N4761" s="15" t="str">
        <f>IFERROR(INDEX(dbOrdini[ORDINE],MATCH(A4761,dbOrdini[CODICE
ANKER]*(dbOrdini[CODICE
SUPPLY]="GEN24"),0)),"")</f>
        <v/>
      </c>
      <c r="O4761" s="352" t="s">
        <v>8</v>
      </c>
      <c r="P4761" s="347" t="s">
        <v>10530</v>
      </c>
    </row>
    <row r="4762" spans="1:16">
      <c r="A4762" s="347" t="s">
        <v>10527</v>
      </c>
      <c r="B4762" s="348">
        <v>42</v>
      </c>
      <c r="C4762" s="347" t="s">
        <v>28152</v>
      </c>
      <c r="D4762" s="347" t="s">
        <v>10523</v>
      </c>
      <c r="E4762" s="347">
        <v>12</v>
      </c>
      <c r="F4762" s="347">
        <v>0.7</v>
      </c>
      <c r="G4762" s="347" t="s">
        <v>11</v>
      </c>
      <c r="H4762" s="349">
        <v>40</v>
      </c>
      <c r="I4762" s="350" t="s">
        <v>12</v>
      </c>
      <c r="J4762" s="351">
        <f t="shared" si="74"/>
        <v>28.200000000000003</v>
      </c>
      <c r="K4762" s="351">
        <v>2.35</v>
      </c>
      <c r="L4762" s="3" t="str">
        <f>IFERROR(INDEX(dbOrdini[PREZZO
VINOLUX],MATCH(A4762,dbOrdini[CODICE
ANKER],0)),"")</f>
        <v/>
      </c>
      <c r="M4762" s="347" t="s">
        <v>10533</v>
      </c>
      <c r="N4762" s="15" t="str">
        <f>IFERROR(INDEX(dbOrdini[ORDINE],MATCH(A4762,dbOrdini[CODICE
ANKER]*(dbOrdini[CODICE
SUPPLY]="GEN24"),0)),"")</f>
        <v/>
      </c>
      <c r="O4762" s="352" t="s">
        <v>8</v>
      </c>
      <c r="P4762" s="347" t="s">
        <v>10528</v>
      </c>
    </row>
    <row r="4763" spans="1:16">
      <c r="A4763" s="347" t="s">
        <v>10525</v>
      </c>
      <c r="B4763" s="348">
        <v>1</v>
      </c>
      <c r="C4763" s="347" t="s">
        <v>28152</v>
      </c>
      <c r="D4763" s="347" t="s">
        <v>10523</v>
      </c>
      <c r="E4763" s="347">
        <v>20</v>
      </c>
      <c r="F4763" s="347">
        <v>0.2</v>
      </c>
      <c r="G4763" s="347" t="s">
        <v>11</v>
      </c>
      <c r="H4763" s="349">
        <v>40</v>
      </c>
      <c r="I4763" s="350" t="s">
        <v>12</v>
      </c>
      <c r="J4763" s="351">
        <f t="shared" si="74"/>
        <v>25</v>
      </c>
      <c r="K4763" s="351">
        <v>1.25</v>
      </c>
      <c r="L4763" s="3" t="str">
        <f>IFERROR(INDEX(dbOrdini[PREZZO
VINOLUX],MATCH(A4763,dbOrdini[CODICE
ANKER],0)),"")</f>
        <v/>
      </c>
      <c r="M4763" s="347" t="s">
        <v>10533</v>
      </c>
      <c r="N4763" s="15" t="str">
        <f>IFERROR(INDEX(dbOrdini[ORDINE],MATCH(A4763,dbOrdini[CODICE
ANKER]*(dbOrdini[CODICE
SUPPLY]="GEN24"),0)),"")</f>
        <v/>
      </c>
      <c r="O4763" s="352" t="s">
        <v>8</v>
      </c>
      <c r="P4763" s="347" t="s">
        <v>10526</v>
      </c>
    </row>
    <row r="4764" spans="1:16">
      <c r="A4764" s="347" t="s">
        <v>10522</v>
      </c>
      <c r="B4764" s="348">
        <v>30</v>
      </c>
      <c r="C4764" s="347" t="s">
        <v>28152</v>
      </c>
      <c r="D4764" s="347" t="s">
        <v>10523</v>
      </c>
      <c r="E4764" s="347">
        <v>15</v>
      </c>
      <c r="F4764" s="347">
        <v>0.1</v>
      </c>
      <c r="G4764" s="347" t="s">
        <v>11</v>
      </c>
      <c r="H4764" s="349">
        <v>40</v>
      </c>
      <c r="I4764" s="350" t="s">
        <v>12</v>
      </c>
      <c r="J4764" s="351">
        <f t="shared" si="74"/>
        <v>14.25</v>
      </c>
      <c r="K4764" s="351">
        <v>0.95</v>
      </c>
      <c r="L4764" s="3" t="str">
        <f>IFERROR(INDEX(dbOrdini[PREZZO
VINOLUX],MATCH(A4764,dbOrdini[CODICE
ANKER],0)),"")</f>
        <v/>
      </c>
      <c r="M4764" s="347" t="s">
        <v>10533</v>
      </c>
      <c r="N4764" s="15" t="str">
        <f>IFERROR(INDEX(dbOrdini[ORDINE],MATCH(A4764,dbOrdini[CODICE
ANKER]*(dbOrdini[CODICE
SUPPLY]="GEN24"),0)),"")</f>
        <v/>
      </c>
      <c r="O4764" s="352" t="s">
        <v>8</v>
      </c>
      <c r="P4764" s="347" t="s">
        <v>10524</v>
      </c>
    </row>
  </sheetData>
  <autoFilter ref="A12:P2266">
    <sortState ref="A13:P4764">
      <sortCondition ref="D12:D2266"/>
    </sortState>
  </autoFilter>
  <mergeCells count="1">
    <mergeCell ref="A11:P11"/>
  </mergeCells>
  <conditionalFormatting sqref="A13:A1872">
    <cfRule type="duplicateValues" dxfId="29" priority="2"/>
  </conditionalFormatting>
  <conditionalFormatting sqref="A11">
    <cfRule type="duplicateValues" dxfId="28" priority="1"/>
  </conditionalFormatting>
  <hyperlinks>
    <hyperlink ref="O142" r:id="rId1"/>
    <hyperlink ref="O119" r:id="rId2"/>
    <hyperlink ref="O912" r:id="rId3"/>
    <hyperlink ref="O1375" r:id="rId4"/>
    <hyperlink ref="O2393" r:id="rId5"/>
    <hyperlink ref="O2894" r:id="rId6"/>
    <hyperlink ref="O3277" r:id="rId7"/>
    <hyperlink ref="O3388" r:id="rId8"/>
    <hyperlink ref="O3506" r:id="rId9"/>
    <hyperlink ref="O3636" r:id="rId10"/>
    <hyperlink ref="O3959" r:id="rId11"/>
    <hyperlink ref="O3966" r:id="rId12"/>
    <hyperlink ref="O3969" r:id="rId13"/>
    <hyperlink ref="O4456" r:id="rId14"/>
    <hyperlink ref="O4521" r:id="rId15"/>
    <hyperlink ref="O65" r:id="rId16"/>
    <hyperlink ref="O66" r:id="rId17"/>
    <hyperlink ref="O67" r:id="rId18"/>
    <hyperlink ref="O1620" r:id="rId19"/>
    <hyperlink ref="O1621" r:id="rId20"/>
    <hyperlink ref="O1622" r:id="rId21"/>
    <hyperlink ref="O1624" r:id="rId22"/>
    <hyperlink ref="O1625" r:id="rId23"/>
    <hyperlink ref="O1626" r:id="rId24"/>
    <hyperlink ref="O1627" r:id="rId25"/>
    <hyperlink ref="O2095" r:id="rId26"/>
    <hyperlink ref="O2096" r:id="rId27"/>
    <hyperlink ref="O2097" r:id="rId28"/>
    <hyperlink ref="O2670" r:id="rId29"/>
    <hyperlink ref="O2671" r:id="rId30"/>
    <hyperlink ref="O3502" r:id="rId31"/>
    <hyperlink ref="O3746" r:id="rId32"/>
    <hyperlink ref="O4140" r:id="rId33"/>
    <hyperlink ref="O4141" r:id="rId34"/>
    <hyperlink ref="O4142" r:id="rId35"/>
    <hyperlink ref="O4143" r:id="rId36"/>
    <hyperlink ref="O36" r:id="rId37"/>
    <hyperlink ref="O37" r:id="rId38"/>
    <hyperlink ref="O38" r:id="rId39"/>
    <hyperlink ref="O39" r:id="rId40"/>
    <hyperlink ref="O714" r:id="rId41"/>
    <hyperlink ref="O2796" r:id="rId42"/>
    <hyperlink ref="O2797" r:id="rId43"/>
    <hyperlink ref="O2867" r:id="rId44"/>
    <hyperlink ref="O3308" r:id="rId45"/>
    <hyperlink ref="O172" r:id="rId46"/>
    <hyperlink ref="O1278" r:id="rId47"/>
    <hyperlink ref="O1536" r:id="rId48"/>
    <hyperlink ref="O2794" r:id="rId49"/>
    <hyperlink ref="O3067" r:id="rId50"/>
    <hyperlink ref="O3252" r:id="rId51"/>
    <hyperlink ref="O3638" r:id="rId52"/>
    <hyperlink ref="O3770" r:id="rId53"/>
    <hyperlink ref="O767" r:id="rId54"/>
    <hyperlink ref="O769" r:id="rId55"/>
    <hyperlink ref="O891" r:id="rId56"/>
    <hyperlink ref="O892" r:id="rId57"/>
    <hyperlink ref="O1053" r:id="rId58"/>
    <hyperlink ref="O1054" r:id="rId59"/>
    <hyperlink ref="O1056" r:id="rId60"/>
    <hyperlink ref="O1158" r:id="rId61"/>
    <hyperlink ref="O1159" r:id="rId62"/>
    <hyperlink ref="O1160" r:id="rId63"/>
    <hyperlink ref="O2420" r:id="rId64"/>
    <hyperlink ref="O2421" r:id="rId65"/>
    <hyperlink ref="O2422" r:id="rId66"/>
    <hyperlink ref="O3497" r:id="rId67"/>
    <hyperlink ref="O3498" r:id="rId68"/>
    <hyperlink ref="O3499" r:id="rId69"/>
    <hyperlink ref="O567" r:id="rId70"/>
    <hyperlink ref="O568" r:id="rId71"/>
    <hyperlink ref="O569" r:id="rId72"/>
    <hyperlink ref="O839" r:id="rId73"/>
    <hyperlink ref="O840" r:id="rId74"/>
    <hyperlink ref="O1247" r:id="rId75"/>
    <hyperlink ref="O1248" r:id="rId76"/>
    <hyperlink ref="O1249" r:id="rId77"/>
    <hyperlink ref="O1250" r:id="rId78"/>
    <hyperlink ref="O1251" r:id="rId79"/>
    <hyperlink ref="O1409" r:id="rId80"/>
    <hyperlink ref="O1561" r:id="rId81"/>
    <hyperlink ref="O3186" r:id="rId82"/>
    <hyperlink ref="O3503" r:id="rId83"/>
    <hyperlink ref="O3504" r:id="rId84"/>
    <hyperlink ref="O3689" r:id="rId85"/>
    <hyperlink ref="O3695" r:id="rId86"/>
    <hyperlink ref="O3817" r:id="rId87"/>
    <hyperlink ref="O3847" r:id="rId88"/>
    <hyperlink ref="O4021" r:id="rId89"/>
    <hyperlink ref="O4469" r:id="rId90"/>
    <hyperlink ref="O4470" r:id="rId91"/>
    <hyperlink ref="O4471" r:id="rId92"/>
    <hyperlink ref="O724" r:id="rId93"/>
    <hyperlink ref="O2036" r:id="rId94"/>
    <hyperlink ref="O2249" r:id="rId95"/>
    <hyperlink ref="O2256" r:id="rId96"/>
    <hyperlink ref="O4022" r:id="rId97"/>
    <hyperlink ref="O4023" r:id="rId98"/>
    <hyperlink ref="O4024" r:id="rId99"/>
    <hyperlink ref="O4027" r:id="rId100"/>
    <hyperlink ref="O4028" r:id="rId101"/>
    <hyperlink ref="O4602" r:id="rId102"/>
    <hyperlink ref="O4603" r:id="rId103"/>
    <hyperlink ref="O175" r:id="rId104"/>
    <hyperlink ref="O176" r:id="rId105"/>
    <hyperlink ref="O217" r:id="rId106"/>
    <hyperlink ref="O218" r:id="rId107"/>
    <hyperlink ref="O219" r:id="rId108"/>
    <hyperlink ref="O240" r:id="rId109"/>
    <hyperlink ref="O241" r:id="rId110"/>
    <hyperlink ref="O242" r:id="rId111"/>
    <hyperlink ref="O338" r:id="rId112"/>
    <hyperlink ref="O339" r:id="rId113"/>
    <hyperlink ref="O393" r:id="rId114"/>
    <hyperlink ref="O571" r:id="rId115"/>
    <hyperlink ref="O572" r:id="rId116"/>
    <hyperlink ref="O573" r:id="rId117"/>
    <hyperlink ref="O574" r:id="rId118"/>
    <hyperlink ref="O575" r:id="rId119"/>
    <hyperlink ref="O576" r:id="rId120"/>
    <hyperlink ref="O579" r:id="rId121"/>
    <hyperlink ref="O580" r:id="rId122"/>
    <hyperlink ref="O581" r:id="rId123"/>
    <hyperlink ref="O726" r:id="rId124"/>
    <hyperlink ref="O788" r:id="rId125"/>
    <hyperlink ref="O927" r:id="rId126"/>
    <hyperlink ref="O928" r:id="rId127"/>
    <hyperlink ref="O929" r:id="rId128"/>
    <hyperlink ref="O930" r:id="rId129"/>
    <hyperlink ref="O931" r:id="rId130"/>
    <hyperlink ref="O1048" r:id="rId131"/>
    <hyperlink ref="O1301" r:id="rId132"/>
    <hyperlink ref="O1302" r:id="rId133"/>
    <hyperlink ref="O1303" r:id="rId134"/>
    <hyperlink ref="O1353" r:id="rId135"/>
    <hyperlink ref="O1677" r:id="rId136"/>
    <hyperlink ref="O1678" r:id="rId137"/>
    <hyperlink ref="O1679" r:id="rId138"/>
    <hyperlink ref="O1680" r:id="rId139"/>
    <hyperlink ref="O1681" r:id="rId140"/>
    <hyperlink ref="O1682" r:id="rId141"/>
    <hyperlink ref="O1745" r:id="rId142"/>
    <hyperlink ref="O1830" r:id="rId143"/>
    <hyperlink ref="O2263" r:id="rId144"/>
    <hyperlink ref="O2308" r:id="rId145"/>
    <hyperlink ref="O2309" r:id="rId146"/>
    <hyperlink ref="O2368" r:id="rId147"/>
    <hyperlink ref="O2369" r:id="rId148"/>
    <hyperlink ref="O2370" r:id="rId149"/>
    <hyperlink ref="O2371" r:id="rId150"/>
    <hyperlink ref="O2372" r:id="rId151"/>
    <hyperlink ref="O2373" r:id="rId152"/>
    <hyperlink ref="O2374" r:id="rId153"/>
    <hyperlink ref="O2375" r:id="rId154"/>
    <hyperlink ref="O2376" r:id="rId155"/>
    <hyperlink ref="O2377" r:id="rId156"/>
    <hyperlink ref="O2378" r:id="rId157"/>
    <hyperlink ref="O2379" r:id="rId158"/>
    <hyperlink ref="O2380" r:id="rId159"/>
    <hyperlink ref="O2381" r:id="rId160"/>
    <hyperlink ref="O2382" r:id="rId161"/>
    <hyperlink ref="O2383" r:id="rId162"/>
    <hyperlink ref="O2384" r:id="rId163"/>
    <hyperlink ref="O2385" r:id="rId164"/>
    <hyperlink ref="O2386" r:id="rId165"/>
    <hyperlink ref="O2387" r:id="rId166"/>
    <hyperlink ref="O2388" r:id="rId167"/>
    <hyperlink ref="O2389" r:id="rId168"/>
    <hyperlink ref="O2390" r:id="rId169"/>
    <hyperlink ref="O2392" r:id="rId170"/>
    <hyperlink ref="O2395" r:id="rId171"/>
    <hyperlink ref="O2396" r:id="rId172"/>
    <hyperlink ref="O2397" r:id="rId173"/>
    <hyperlink ref="O2398" r:id="rId174"/>
    <hyperlink ref="O2399" r:id="rId175"/>
    <hyperlink ref="O2400" r:id="rId176"/>
    <hyperlink ref="O2558" r:id="rId177"/>
    <hyperlink ref="O2559" r:id="rId178"/>
    <hyperlink ref="O2568" r:id="rId179"/>
    <hyperlink ref="O2569" r:id="rId180"/>
    <hyperlink ref="O2584" r:id="rId181"/>
    <hyperlink ref="O2665" r:id="rId182"/>
    <hyperlink ref="O2925" r:id="rId183"/>
    <hyperlink ref="O3509" r:id="rId184"/>
    <hyperlink ref="O3510" r:id="rId185"/>
    <hyperlink ref="O3520" r:id="rId186"/>
    <hyperlink ref="O3521" r:id="rId187"/>
    <hyperlink ref="O3522" r:id="rId188"/>
    <hyperlink ref="O3673" r:id="rId189"/>
    <hyperlink ref="O3674" r:id="rId190"/>
    <hyperlink ref="O3915" r:id="rId191"/>
    <hyperlink ref="O3917" r:id="rId192"/>
    <hyperlink ref="O3918" r:id="rId193"/>
    <hyperlink ref="O3919" r:id="rId194"/>
    <hyperlink ref="O3920" r:id="rId195"/>
    <hyperlink ref="O3921" r:id="rId196"/>
    <hyperlink ref="O4511" r:id="rId197"/>
    <hyperlink ref="O4512" r:id="rId198"/>
    <hyperlink ref="O4513" r:id="rId199"/>
    <hyperlink ref="O4514" r:id="rId200"/>
    <hyperlink ref="O4515" r:id="rId201"/>
    <hyperlink ref="O4518" r:id="rId202"/>
    <hyperlink ref="O4519" r:id="rId203"/>
    <hyperlink ref="O4520" r:id="rId204"/>
    <hyperlink ref="O4522" r:id="rId205"/>
    <hyperlink ref="O4523" r:id="rId206"/>
    <hyperlink ref="O4524" r:id="rId207"/>
    <hyperlink ref="O4545" r:id="rId208"/>
    <hyperlink ref="O4546" r:id="rId209"/>
    <hyperlink ref="O588" r:id="rId210"/>
    <hyperlink ref="O715" r:id="rId211"/>
    <hyperlink ref="O771" r:id="rId212"/>
    <hyperlink ref="O838" r:id="rId213"/>
    <hyperlink ref="O917" r:id="rId214"/>
    <hyperlink ref="O918" r:id="rId215"/>
    <hyperlink ref="O1078" r:id="rId216"/>
    <hyperlink ref="O1161" r:id="rId217"/>
    <hyperlink ref="O1189" r:id="rId218"/>
    <hyperlink ref="O1190" r:id="rId219"/>
    <hyperlink ref="O1192" r:id="rId220"/>
    <hyperlink ref="O1193" r:id="rId221"/>
    <hyperlink ref="O1194" r:id="rId222"/>
    <hyperlink ref="O1195" r:id="rId223"/>
    <hyperlink ref="O1196" r:id="rId224"/>
    <hyperlink ref="O1197" r:id="rId225"/>
    <hyperlink ref="O1198" r:id="rId226"/>
    <hyperlink ref="O1199" r:id="rId227"/>
    <hyperlink ref="O1519" r:id="rId228"/>
    <hyperlink ref="O1520" r:id="rId229"/>
    <hyperlink ref="O2144" r:id="rId230"/>
    <hyperlink ref="O2273" r:id="rId231"/>
    <hyperlink ref="O2274" r:id="rId232"/>
    <hyperlink ref="O2275" r:id="rId233"/>
    <hyperlink ref="O2408" r:id="rId234"/>
    <hyperlink ref="O2504" r:id="rId235"/>
    <hyperlink ref="O2565" r:id="rId236"/>
    <hyperlink ref="O2566" r:id="rId237"/>
    <hyperlink ref="O2567" r:id="rId238"/>
    <hyperlink ref="O2817" r:id="rId239"/>
    <hyperlink ref="O2818" r:id="rId240"/>
    <hyperlink ref="O2819" r:id="rId241"/>
    <hyperlink ref="O2820" r:id="rId242"/>
    <hyperlink ref="O2821" r:id="rId243"/>
    <hyperlink ref="O2883" r:id="rId244"/>
    <hyperlink ref="O3173" r:id="rId245"/>
    <hyperlink ref="O3174" r:id="rId246"/>
    <hyperlink ref="O3175" r:id="rId247"/>
    <hyperlink ref="O3255" r:id="rId248"/>
    <hyperlink ref="O3256" r:id="rId249"/>
    <hyperlink ref="O3260" r:id="rId250"/>
    <hyperlink ref="O3261" r:id="rId251"/>
    <hyperlink ref="O3262" r:id="rId252"/>
    <hyperlink ref="O3263" r:id="rId253"/>
    <hyperlink ref="O3265" r:id="rId254"/>
    <hyperlink ref="O3276" r:id="rId255"/>
    <hyperlink ref="O3282" r:id="rId256"/>
    <hyperlink ref="O3743" r:id="rId257"/>
    <hyperlink ref="O3935" r:id="rId258"/>
    <hyperlink ref="O3939" r:id="rId259"/>
    <hyperlink ref="O3942" r:id="rId260"/>
    <hyperlink ref="O4227" r:id="rId261"/>
    <hyperlink ref="O4228" r:id="rId262"/>
    <hyperlink ref="O4230" r:id="rId263"/>
    <hyperlink ref="O4231" r:id="rId264"/>
    <hyperlink ref="O4233" r:id="rId265"/>
    <hyperlink ref="O4260" r:id="rId266"/>
    <hyperlink ref="O4289" r:id="rId267"/>
    <hyperlink ref="O4336" r:id="rId268"/>
    <hyperlink ref="O4398" r:id="rId269"/>
    <hyperlink ref="O4399" r:id="rId270"/>
    <hyperlink ref="O4400" r:id="rId271"/>
    <hyperlink ref="O4401" r:id="rId272"/>
    <hyperlink ref="O4403" r:id="rId273"/>
    <hyperlink ref="O4434" r:id="rId274"/>
    <hyperlink ref="O4435" r:id="rId275"/>
    <hyperlink ref="O146" r:id="rId276"/>
    <hyperlink ref="O148" r:id="rId277"/>
    <hyperlink ref="O149" r:id="rId278"/>
    <hyperlink ref="O150" r:id="rId279"/>
    <hyperlink ref="O151" r:id="rId280"/>
    <hyperlink ref="O152" r:id="rId281"/>
    <hyperlink ref="O235" r:id="rId282"/>
    <hyperlink ref="O236" r:id="rId283"/>
    <hyperlink ref="O237" r:id="rId284"/>
    <hyperlink ref="O238" r:id="rId285"/>
    <hyperlink ref="O300" r:id="rId286"/>
    <hyperlink ref="O423" r:id="rId287"/>
    <hyperlink ref="O425" r:id="rId288"/>
    <hyperlink ref="O426" r:id="rId289"/>
    <hyperlink ref="O427" r:id="rId290"/>
    <hyperlink ref="O428" r:id="rId291"/>
    <hyperlink ref="O429" r:id="rId292"/>
    <hyperlink ref="O430" r:id="rId293"/>
    <hyperlink ref="O431" r:id="rId294"/>
    <hyperlink ref="O435" r:id="rId295"/>
    <hyperlink ref="O424" r:id="rId296"/>
    <hyperlink ref="O432" r:id="rId297"/>
    <hyperlink ref="O433" r:id="rId298"/>
    <hyperlink ref="O434" r:id="rId299"/>
    <hyperlink ref="O436" r:id="rId300"/>
    <hyperlink ref="O492" r:id="rId301"/>
    <hyperlink ref="O493" r:id="rId302"/>
    <hyperlink ref="O583" r:id="rId303"/>
    <hyperlink ref="O584" r:id="rId304"/>
    <hyperlink ref="O585" r:id="rId305"/>
    <hyperlink ref="O586" r:id="rId306"/>
    <hyperlink ref="O587" r:id="rId307"/>
    <hyperlink ref="O589" r:id="rId308"/>
    <hyperlink ref="O590" r:id="rId309"/>
    <hyperlink ref="O591" r:id="rId310"/>
    <hyperlink ref="O592" r:id="rId311"/>
    <hyperlink ref="O593" r:id="rId312"/>
    <hyperlink ref="O594" r:id="rId313"/>
    <hyperlink ref="O595" r:id="rId314"/>
    <hyperlink ref="O596" r:id="rId315"/>
    <hyperlink ref="O597" r:id="rId316"/>
    <hyperlink ref="O599" r:id="rId317"/>
    <hyperlink ref="O607" r:id="rId318"/>
    <hyperlink ref="O608" r:id="rId319"/>
    <hyperlink ref="O609" r:id="rId320"/>
    <hyperlink ref="O610" r:id="rId321"/>
    <hyperlink ref="O733" r:id="rId322"/>
    <hyperlink ref="O737" r:id="rId323"/>
    <hyperlink ref="O873" r:id="rId324"/>
    <hyperlink ref="O874" r:id="rId325"/>
    <hyperlink ref="O875" r:id="rId326"/>
    <hyperlink ref="O876" r:id="rId327"/>
    <hyperlink ref="O877" r:id="rId328"/>
    <hyperlink ref="O882" r:id="rId329"/>
    <hyperlink ref="O883" r:id="rId330"/>
    <hyperlink ref="O884" r:id="rId331"/>
    <hyperlink ref="O885" r:id="rId332"/>
    <hyperlink ref="O886" r:id="rId333"/>
    <hyperlink ref="O887" r:id="rId334"/>
    <hyperlink ref="O938" r:id="rId335"/>
    <hyperlink ref="O939" r:id="rId336"/>
    <hyperlink ref="O940" r:id="rId337"/>
    <hyperlink ref="O1060" r:id="rId338"/>
    <hyperlink ref="O1062" r:id="rId339"/>
    <hyperlink ref="O1063" r:id="rId340"/>
    <hyperlink ref="O1064" r:id="rId341"/>
    <hyperlink ref="O1065" r:id="rId342"/>
    <hyperlink ref="O1066" r:id="rId343"/>
    <hyperlink ref="O1067" r:id="rId344"/>
    <hyperlink ref="O1068" r:id="rId345"/>
    <hyperlink ref="O1069" r:id="rId346"/>
    <hyperlink ref="O1070" r:id="rId347"/>
    <hyperlink ref="O1071" r:id="rId348"/>
    <hyperlink ref="O1072" r:id="rId349"/>
    <hyperlink ref="O1073" r:id="rId350"/>
    <hyperlink ref="O1074" r:id="rId351"/>
    <hyperlink ref="O1075" r:id="rId352"/>
    <hyperlink ref="O1076" r:id="rId353"/>
    <hyperlink ref="O1077" r:id="rId354"/>
    <hyperlink ref="O1079" r:id="rId355"/>
    <hyperlink ref="O1080" r:id="rId356"/>
    <hyperlink ref="O1081" r:id="rId357"/>
    <hyperlink ref="O1082" r:id="rId358"/>
    <hyperlink ref="O1083" r:id="rId359"/>
    <hyperlink ref="O1084" r:id="rId360"/>
    <hyperlink ref="O1085" r:id="rId361"/>
    <hyperlink ref="O1086" r:id="rId362"/>
    <hyperlink ref="O1087" r:id="rId363"/>
    <hyperlink ref="O1088" r:id="rId364"/>
    <hyperlink ref="O1089" r:id="rId365"/>
    <hyperlink ref="O1090" r:id="rId366"/>
    <hyperlink ref="O1092" r:id="rId367"/>
    <hyperlink ref="O1093" r:id="rId368"/>
    <hyperlink ref="O1094" r:id="rId369"/>
    <hyperlink ref="O1095" r:id="rId370"/>
    <hyperlink ref="O1143" r:id="rId371"/>
    <hyperlink ref="O1144" r:id="rId372"/>
    <hyperlink ref="O1145" r:id="rId373"/>
    <hyperlink ref="O1264" r:id="rId374"/>
    <hyperlink ref="O1299" r:id="rId375"/>
    <hyperlink ref="O1300" r:id="rId376"/>
    <hyperlink ref="O1412" r:id="rId377"/>
    <hyperlink ref="O1413" r:id="rId378"/>
    <hyperlink ref="O1414" r:id="rId379"/>
    <hyperlink ref="O1415" r:id="rId380"/>
    <hyperlink ref="O1416" r:id="rId381"/>
    <hyperlink ref="O1418" r:id="rId382"/>
    <hyperlink ref="O1420" r:id="rId383"/>
    <hyperlink ref="O1421" r:id="rId384"/>
    <hyperlink ref="O1422" r:id="rId385"/>
    <hyperlink ref="O1424" r:id="rId386"/>
    <hyperlink ref="O1425" r:id="rId387"/>
    <hyperlink ref="O1438" r:id="rId388"/>
    <hyperlink ref="O1439" r:id="rId389"/>
    <hyperlink ref="O1540" r:id="rId390"/>
    <hyperlink ref="O1657" r:id="rId391"/>
    <hyperlink ref="O1658" r:id="rId392"/>
    <hyperlink ref="O1659" r:id="rId393"/>
    <hyperlink ref="O1660" r:id="rId394"/>
    <hyperlink ref="O1661" r:id="rId395"/>
    <hyperlink ref="O1662" r:id="rId396"/>
    <hyperlink ref="O1663" r:id="rId397"/>
    <hyperlink ref="O1664" r:id="rId398"/>
    <hyperlink ref="O1665" r:id="rId399"/>
    <hyperlink ref="O1666" r:id="rId400"/>
    <hyperlink ref="O1667" r:id="rId401"/>
    <hyperlink ref="O1668" r:id="rId402"/>
    <hyperlink ref="O1669" r:id="rId403"/>
    <hyperlink ref="O1675" r:id="rId404"/>
    <hyperlink ref="O1676" r:id="rId405"/>
    <hyperlink ref="O1818" r:id="rId406"/>
    <hyperlink ref="O1892" r:id="rId407"/>
    <hyperlink ref="O1893" r:id="rId408"/>
    <hyperlink ref="O1894" r:id="rId409"/>
    <hyperlink ref="O1904" r:id="rId410"/>
    <hyperlink ref="O1905" r:id="rId411"/>
    <hyperlink ref="O1906" r:id="rId412"/>
    <hyperlink ref="O1907" r:id="rId413"/>
    <hyperlink ref="O1908" r:id="rId414"/>
    <hyperlink ref="O1909" r:id="rId415"/>
    <hyperlink ref="O1910" r:id="rId416"/>
    <hyperlink ref="O1917" r:id="rId417"/>
    <hyperlink ref="O1918" r:id="rId418"/>
    <hyperlink ref="O1919" r:id="rId419"/>
    <hyperlink ref="O1920" r:id="rId420"/>
    <hyperlink ref="O1921" r:id="rId421"/>
    <hyperlink ref="O1922" r:id="rId422"/>
    <hyperlink ref="O1923" r:id="rId423"/>
    <hyperlink ref="O2013" r:id="rId424"/>
    <hyperlink ref="O2014" r:id="rId425"/>
    <hyperlink ref="O2076" r:id="rId426"/>
    <hyperlink ref="O2077" r:id="rId427"/>
    <hyperlink ref="O2078" r:id="rId428"/>
    <hyperlink ref="O2079" r:id="rId429"/>
    <hyperlink ref="O2080" r:id="rId430"/>
    <hyperlink ref="O2081" r:id="rId431"/>
    <hyperlink ref="O2126" r:id="rId432"/>
    <hyperlink ref="O2127" r:id="rId433"/>
    <hyperlink ref="O2128" r:id="rId434"/>
    <hyperlink ref="O2219" r:id="rId435"/>
    <hyperlink ref="O2220" r:id="rId436"/>
    <hyperlink ref="O2221" r:id="rId437"/>
    <hyperlink ref="O2297" r:id="rId438"/>
    <hyperlink ref="O2403" r:id="rId439"/>
    <hyperlink ref="O2404" r:id="rId440"/>
    <hyperlink ref="O2405" r:id="rId441"/>
    <hyperlink ref="O2406" r:id="rId442"/>
    <hyperlink ref="O2407" r:id="rId443"/>
    <hyperlink ref="O2409" r:id="rId444"/>
    <hyperlink ref="O2410" r:id="rId445"/>
    <hyperlink ref="O2411" r:id="rId446"/>
    <hyperlink ref="O2412" r:id="rId447"/>
    <hyperlink ref="O2413" r:id="rId448"/>
    <hyperlink ref="O2414" r:id="rId449"/>
    <hyperlink ref="O2416" r:id="rId450"/>
    <hyperlink ref="O2419" r:id="rId451"/>
    <hyperlink ref="O2472" r:id="rId452"/>
    <hyperlink ref="O2473" r:id="rId453"/>
    <hyperlink ref="O2474" r:id="rId454"/>
    <hyperlink ref="O2475" r:id="rId455"/>
    <hyperlink ref="O2476" r:id="rId456"/>
    <hyperlink ref="O2477" r:id="rId457"/>
    <hyperlink ref="O2478" r:id="rId458"/>
    <hyperlink ref="O2479" r:id="rId459"/>
    <hyperlink ref="O2480" r:id="rId460"/>
    <hyperlink ref="O2481" r:id="rId461"/>
    <hyperlink ref="O2482" r:id="rId462"/>
    <hyperlink ref="O2483" r:id="rId463"/>
    <hyperlink ref="O2484" r:id="rId464"/>
    <hyperlink ref="O2486" r:id="rId465"/>
    <hyperlink ref="O2487" r:id="rId466"/>
    <hyperlink ref="O2488" r:id="rId467"/>
    <hyperlink ref="O2489" r:id="rId468"/>
    <hyperlink ref="O2499" r:id="rId469"/>
    <hyperlink ref="O2491" r:id="rId470"/>
    <hyperlink ref="O2492" r:id="rId471"/>
    <hyperlink ref="O2496" r:id="rId472"/>
    <hyperlink ref="O2493" r:id="rId473"/>
    <hyperlink ref="O2494" r:id="rId474"/>
    <hyperlink ref="O2495" r:id="rId475"/>
    <hyperlink ref="O2497" r:id="rId476"/>
    <hyperlink ref="O2498" r:id="rId477"/>
    <hyperlink ref="O2500" r:id="rId478"/>
    <hyperlink ref="O2501" r:id="rId479"/>
    <hyperlink ref="O2502" r:id="rId480"/>
    <hyperlink ref="O2503" r:id="rId481"/>
    <hyperlink ref="O2505" r:id="rId482"/>
    <hyperlink ref="O2506" r:id="rId483"/>
    <hyperlink ref="O2507" r:id="rId484"/>
    <hyperlink ref="O2508" r:id="rId485"/>
    <hyperlink ref="O2509" r:id="rId486"/>
    <hyperlink ref="O2510" r:id="rId487"/>
    <hyperlink ref="O2511" r:id="rId488"/>
    <hyperlink ref="O2512" r:id="rId489"/>
    <hyperlink ref="O2513" r:id="rId490"/>
    <hyperlink ref="O2550" r:id="rId491"/>
    <hyperlink ref="O2551" r:id="rId492"/>
    <hyperlink ref="O2552" r:id="rId493"/>
    <hyperlink ref="O2553" r:id="rId494"/>
    <hyperlink ref="O2554" r:id="rId495"/>
    <hyperlink ref="O2555" r:id="rId496"/>
    <hyperlink ref="O2556" r:id="rId497"/>
    <hyperlink ref="O2557" r:id="rId498"/>
    <hyperlink ref="O2597" r:id="rId499"/>
    <hyperlink ref="O2605" r:id="rId500"/>
    <hyperlink ref="O2606" r:id="rId501"/>
    <hyperlink ref="O2678" r:id="rId502"/>
    <hyperlink ref="O2679" r:id="rId503"/>
    <hyperlink ref="O2680" r:id="rId504"/>
    <hyperlink ref="O2681" r:id="rId505"/>
    <hyperlink ref="O2682" r:id="rId506"/>
    <hyperlink ref="O2726" r:id="rId507"/>
    <hyperlink ref="O2799" r:id="rId508"/>
    <hyperlink ref="O2800" r:id="rId509"/>
    <hyperlink ref="O2924" r:id="rId510"/>
    <hyperlink ref="O2958" r:id="rId511"/>
    <hyperlink ref="O2959" r:id="rId512"/>
    <hyperlink ref="O3259" r:id="rId513"/>
    <hyperlink ref="O3267" r:id="rId514"/>
    <hyperlink ref="O3283" r:id="rId515"/>
    <hyperlink ref="O3284" r:id="rId516"/>
    <hyperlink ref="O3285" r:id="rId517"/>
    <hyperlink ref="O3368" r:id="rId518"/>
    <hyperlink ref="O3372" r:id="rId519"/>
    <hyperlink ref="O3373" r:id="rId520"/>
    <hyperlink ref="O3374" r:id="rId521"/>
    <hyperlink ref="O3375" r:id="rId522"/>
    <hyperlink ref="O3376" r:id="rId523"/>
    <hyperlink ref="O3390" r:id="rId524"/>
    <hyperlink ref="O3428" r:id="rId525"/>
    <hyperlink ref="O3429" r:id="rId526"/>
    <hyperlink ref="O3524" r:id="rId527"/>
    <hyperlink ref="O3629" r:id="rId528"/>
    <hyperlink ref="O3630" r:id="rId529"/>
    <hyperlink ref="O3631" r:id="rId530"/>
    <hyperlink ref="O3694" r:id="rId531"/>
    <hyperlink ref="O3696" r:id="rId532"/>
    <hyperlink ref="O3747" r:id="rId533"/>
    <hyperlink ref="O3903" r:id="rId534"/>
    <hyperlink ref="O3923" r:id="rId535"/>
    <hyperlink ref="O3924" r:id="rId536"/>
    <hyperlink ref="O3922" r:id="rId537"/>
    <hyperlink ref="O3941" r:id="rId538"/>
    <hyperlink ref="O3964" r:id="rId539"/>
    <hyperlink ref="O4134" r:id="rId540"/>
    <hyperlink ref="O4135" r:id="rId541"/>
    <hyperlink ref="O4136" r:id="rId542"/>
    <hyperlink ref="O4149" r:id="rId543"/>
    <hyperlink ref="O4216" r:id="rId544"/>
    <hyperlink ref="O4217" r:id="rId545"/>
    <hyperlink ref="O4218" r:id="rId546"/>
    <hyperlink ref="O4225" r:id="rId547"/>
    <hyperlink ref="O4232" r:id="rId548"/>
    <hyperlink ref="O4236" r:id="rId549"/>
    <hyperlink ref="O4237" r:id="rId550"/>
    <hyperlink ref="O4239" r:id="rId551"/>
    <hyperlink ref="O4262" r:id="rId552"/>
    <hyperlink ref="O4332" r:id="rId553"/>
    <hyperlink ref="O4335" r:id="rId554"/>
    <hyperlink ref="O4375" r:id="rId555"/>
    <hyperlink ref="O4376" r:id="rId556"/>
    <hyperlink ref="O4377" r:id="rId557"/>
    <hyperlink ref="O4380" r:id="rId558"/>
    <hyperlink ref="O4381" r:id="rId559"/>
    <hyperlink ref="O4383" r:id="rId560"/>
    <hyperlink ref="O4433" r:id="rId561"/>
    <hyperlink ref="O4482" r:id="rId562"/>
    <hyperlink ref="O4483" r:id="rId563"/>
    <hyperlink ref="O4484" r:id="rId564"/>
    <hyperlink ref="O4486" r:id="rId565"/>
    <hyperlink ref="O4487" r:id="rId566"/>
    <hyperlink ref="O4539" r:id="rId567"/>
    <hyperlink ref="O4540" r:id="rId568"/>
    <hyperlink ref="O4601" r:id="rId569"/>
    <hyperlink ref="O4610" r:id="rId570"/>
    <hyperlink ref="O4623" r:id="rId571"/>
    <hyperlink ref="O4639" r:id="rId572"/>
    <hyperlink ref="O4640" r:id="rId573"/>
    <hyperlink ref="O4641" r:id="rId574"/>
    <hyperlink ref="O4642" r:id="rId575"/>
    <hyperlink ref="O4643" r:id="rId576"/>
    <hyperlink ref="O4644" r:id="rId577"/>
    <hyperlink ref="O4645" r:id="rId578"/>
    <hyperlink ref="O4683" r:id="rId579"/>
    <hyperlink ref="O4684" r:id="rId580"/>
    <hyperlink ref="O62" r:id="rId581"/>
    <hyperlink ref="O212" r:id="rId582"/>
    <hyperlink ref="O329" r:id="rId583"/>
    <hyperlink ref="O418" r:id="rId584"/>
    <hyperlink ref="O419" r:id="rId585"/>
    <hyperlink ref="O420" r:id="rId586"/>
    <hyperlink ref="O477" r:id="rId587"/>
    <hyperlink ref="O620" r:id="rId588"/>
    <hyperlink ref="O621" r:id="rId589"/>
    <hyperlink ref="O622" r:id="rId590"/>
    <hyperlink ref="O623" r:id="rId591"/>
    <hyperlink ref="O624" r:id="rId592"/>
    <hyperlink ref="O786" r:id="rId593"/>
    <hyperlink ref="O787" r:id="rId594"/>
    <hyperlink ref="O819" r:id="rId595"/>
    <hyperlink ref="O843" r:id="rId596"/>
    <hyperlink ref="O844" r:id="rId597"/>
    <hyperlink ref="O848" r:id="rId598"/>
    <hyperlink ref="O850" r:id="rId599"/>
    <hyperlink ref="O851" r:id="rId600"/>
    <hyperlink ref="O852" r:id="rId601"/>
    <hyperlink ref="O853" r:id="rId602"/>
    <hyperlink ref="O1312" r:id="rId603"/>
    <hyperlink ref="O1315" r:id="rId604"/>
    <hyperlink ref="O1548" r:id="rId605"/>
    <hyperlink ref="O1549" r:id="rId606"/>
    <hyperlink ref="O1580" r:id="rId607"/>
    <hyperlink ref="O1581" r:id="rId608"/>
    <hyperlink ref="O1582" r:id="rId609"/>
    <hyperlink ref="O1583" r:id="rId610"/>
    <hyperlink ref="O1584" r:id="rId611"/>
    <hyperlink ref="O1585" r:id="rId612"/>
    <hyperlink ref="O1588" r:id="rId613"/>
    <hyperlink ref="O1641" r:id="rId614"/>
    <hyperlink ref="O1642" r:id="rId615"/>
    <hyperlink ref="O1643" r:id="rId616"/>
    <hyperlink ref="O1644" r:id="rId617"/>
    <hyperlink ref="O1645" r:id="rId618"/>
    <hyperlink ref="O1646" r:id="rId619"/>
    <hyperlink ref="O1647" r:id="rId620"/>
    <hyperlink ref="O1787" r:id="rId621"/>
    <hyperlink ref="O1788" r:id="rId622"/>
    <hyperlink ref="O1789" r:id="rId623"/>
    <hyperlink ref="O1790" r:id="rId624"/>
    <hyperlink ref="O1792" r:id="rId625"/>
    <hyperlink ref="O2074" r:id="rId626"/>
    <hyperlink ref="O2164" r:id="rId627"/>
    <hyperlink ref="O2166" r:id="rId628"/>
    <hyperlink ref="O2167" r:id="rId629"/>
    <hyperlink ref="O2168" r:id="rId630"/>
    <hyperlink ref="O2224" r:id="rId631"/>
    <hyperlink ref="O2225" r:id="rId632"/>
    <hyperlink ref="O2268" r:id="rId633"/>
    <hyperlink ref="O2336" r:id="rId634"/>
    <hyperlink ref="O2337" r:id="rId635"/>
    <hyperlink ref="O2352" r:id="rId636"/>
    <hyperlink ref="O2353" r:id="rId637"/>
    <hyperlink ref="O2357" r:id="rId638"/>
    <hyperlink ref="O2431" r:id="rId639"/>
    <hyperlink ref="O2432" r:id="rId640"/>
    <hyperlink ref="O2433" r:id="rId641"/>
    <hyperlink ref="O2434" r:id="rId642"/>
    <hyperlink ref="O2435" r:id="rId643"/>
    <hyperlink ref="O2436" r:id="rId644"/>
    <hyperlink ref="O2437" r:id="rId645"/>
    <hyperlink ref="O2441" r:id="rId646"/>
    <hyperlink ref="O2442" r:id="rId647"/>
    <hyperlink ref="O2443" r:id="rId648"/>
    <hyperlink ref="O2444" r:id="rId649"/>
    <hyperlink ref="O2445" r:id="rId650"/>
    <hyperlink ref="O2447" r:id="rId651"/>
    <hyperlink ref="O2450" r:id="rId652"/>
    <hyperlink ref="O2449" r:id="rId653"/>
    <hyperlink ref="O2451" r:id="rId654"/>
    <hyperlink ref="O2618" r:id="rId655"/>
    <hyperlink ref="O2642" r:id="rId656"/>
    <hyperlink ref="O2645" r:id="rId657"/>
    <hyperlink ref="O2646" r:id="rId658"/>
    <hyperlink ref="O2647" r:id="rId659"/>
    <hyperlink ref="O2724" r:id="rId660"/>
    <hyperlink ref="O2895" r:id="rId661"/>
    <hyperlink ref="O2896" r:id="rId662"/>
    <hyperlink ref="O2898" r:id="rId663"/>
    <hyperlink ref="O2899" r:id="rId664"/>
    <hyperlink ref="O2900" r:id="rId665"/>
    <hyperlink ref="O2901" r:id="rId666"/>
    <hyperlink ref="O2902" r:id="rId667"/>
    <hyperlink ref="O3068" r:id="rId668"/>
    <hyperlink ref="O3184" r:id="rId669"/>
    <hyperlink ref="O3495" r:id="rId670"/>
    <hyperlink ref="O3580" r:id="rId671"/>
    <hyperlink ref="O3697" r:id="rId672"/>
    <hyperlink ref="O3698" r:id="rId673"/>
    <hyperlink ref="O3727" r:id="rId674"/>
    <hyperlink ref="O3733" r:id="rId675"/>
    <hyperlink ref="O3981" r:id="rId676"/>
    <hyperlink ref="O3982" r:id="rId677"/>
    <hyperlink ref="O3983" r:id="rId678"/>
    <hyperlink ref="O4103" r:id="rId679"/>
    <hyperlink ref="O4361" r:id="rId680"/>
    <hyperlink ref="O4510" r:id="rId681"/>
    <hyperlink ref="O4606" r:id="rId682"/>
    <hyperlink ref="O4625" r:id="rId683"/>
    <hyperlink ref="O4626" r:id="rId684"/>
    <hyperlink ref="O4627" r:id="rId685"/>
    <hyperlink ref="O4628" r:id="rId686"/>
    <hyperlink ref="O4629" r:id="rId687"/>
    <hyperlink ref="O4631" r:id="rId688"/>
    <hyperlink ref="O4632" r:id="rId689"/>
    <hyperlink ref="O4634" r:id="rId690"/>
    <hyperlink ref="O4635" r:id="rId691"/>
    <hyperlink ref="O4636" r:id="rId692"/>
    <hyperlink ref="O4637" r:id="rId693"/>
    <hyperlink ref="O4638" r:id="rId694"/>
    <hyperlink ref="O4653" r:id="rId695"/>
    <hyperlink ref="O4654" r:id="rId696"/>
    <hyperlink ref="O4655" r:id="rId697"/>
    <hyperlink ref="O4656" r:id="rId698"/>
    <hyperlink ref="O4657" r:id="rId699"/>
    <hyperlink ref="O4658" r:id="rId700"/>
    <hyperlink ref="O4659" r:id="rId701"/>
    <hyperlink ref="O4660" r:id="rId702"/>
    <hyperlink ref="O4661" r:id="rId703"/>
    <hyperlink ref="O4662" r:id="rId704"/>
    <hyperlink ref="O18" r:id="rId705"/>
    <hyperlink ref="O250" r:id="rId706"/>
    <hyperlink ref="O251" r:id="rId707"/>
    <hyperlink ref="O252" r:id="rId708"/>
    <hyperlink ref="O253" r:id="rId709"/>
    <hyperlink ref="O254" r:id="rId710"/>
    <hyperlink ref="O255" r:id="rId711"/>
    <hyperlink ref="O256" r:id="rId712"/>
    <hyperlink ref="O257" r:id="rId713"/>
    <hyperlink ref="O258" r:id="rId714"/>
    <hyperlink ref="O305" r:id="rId715"/>
    <hyperlink ref="O306" r:id="rId716"/>
    <hyperlink ref="O307" r:id="rId717"/>
    <hyperlink ref="O308" r:id="rId718"/>
    <hyperlink ref="O309" r:id="rId719"/>
    <hyperlink ref="O981" r:id="rId720"/>
    <hyperlink ref="O982" r:id="rId721"/>
    <hyperlink ref="O991" r:id="rId722"/>
    <hyperlink ref="O992" r:id="rId723"/>
    <hyperlink ref="O993" r:id="rId724"/>
    <hyperlink ref="O994" r:id="rId725"/>
    <hyperlink ref="O995" r:id="rId726"/>
    <hyperlink ref="O1043" r:id="rId727"/>
    <hyperlink ref="O1822" r:id="rId728"/>
    <hyperlink ref="O1823" r:id="rId729"/>
    <hyperlink ref="O2058" r:id="rId730"/>
    <hyperlink ref="O2059" r:id="rId731"/>
    <hyperlink ref="O2060" r:id="rId732"/>
    <hyperlink ref="O2061" r:id="rId733"/>
    <hyperlink ref="O2075" r:id="rId734"/>
    <hyperlink ref="O2764" r:id="rId735"/>
    <hyperlink ref="O2765" r:id="rId736"/>
    <hyperlink ref="O2766" r:id="rId737"/>
    <hyperlink ref="O2869" r:id="rId738"/>
    <hyperlink ref="O3032" r:id="rId739"/>
    <hyperlink ref="O3033" r:id="rId740"/>
    <hyperlink ref="O3034" r:id="rId741"/>
    <hyperlink ref="O3035" r:id="rId742"/>
    <hyperlink ref="O3036" r:id="rId743"/>
    <hyperlink ref="O3037" r:id="rId744"/>
    <hyperlink ref="O3038" r:id="rId745"/>
    <hyperlink ref="O3039" r:id="rId746"/>
    <hyperlink ref="O3040" r:id="rId747"/>
    <hyperlink ref="O3041" r:id="rId748"/>
    <hyperlink ref="O3042" r:id="rId749"/>
    <hyperlink ref="O3220" r:id="rId750"/>
    <hyperlink ref="O3409" r:id="rId751"/>
    <hyperlink ref="O3410" r:id="rId752"/>
    <hyperlink ref="O3414" r:id="rId753"/>
    <hyperlink ref="O4012" r:id="rId754"/>
    <hyperlink ref="O4013" r:id="rId755"/>
    <hyperlink ref="O4014" r:id="rId756"/>
    <hyperlink ref="O4015" r:id="rId757"/>
    <hyperlink ref="O4096" r:id="rId758"/>
    <hyperlink ref="O4097" r:id="rId759"/>
    <hyperlink ref="O4099" r:id="rId760"/>
    <hyperlink ref="O4372" r:id="rId761"/>
    <hyperlink ref="O4453" r:id="rId762"/>
    <hyperlink ref="O4454" r:id="rId763"/>
    <hyperlink ref="O4455" r:id="rId764"/>
    <hyperlink ref="O4457" r:id="rId765"/>
    <hyperlink ref="O4458" r:id="rId766"/>
    <hyperlink ref="O4459" r:id="rId767"/>
    <hyperlink ref="O4541" r:id="rId768"/>
    <hyperlink ref="O4542" r:id="rId769"/>
    <hyperlink ref="O4543" r:id="rId770"/>
    <hyperlink ref="O137" r:id="rId771"/>
    <hyperlink ref="O138" r:id="rId772"/>
    <hyperlink ref="O139" r:id="rId773"/>
    <hyperlink ref="O908" r:id="rId774"/>
    <hyperlink ref="O909" r:id="rId775"/>
    <hyperlink ref="O910" r:id="rId776"/>
    <hyperlink ref="O911" r:id="rId777"/>
    <hyperlink ref="O1276" r:id="rId778"/>
    <hyperlink ref="O1277" r:id="rId779"/>
    <hyperlink ref="O2755" r:id="rId780"/>
    <hyperlink ref="O3224" r:id="rId781"/>
    <hyperlink ref="O3561" r:id="rId782"/>
    <hyperlink ref="O3562" r:id="rId783"/>
    <hyperlink ref="O3804" r:id="rId784"/>
    <hyperlink ref="O4547" r:id="rId785"/>
    <hyperlink ref="O4548" r:id="rId786"/>
    <hyperlink ref="O4689" r:id="rId787"/>
    <hyperlink ref="O768" r:id="rId788"/>
    <hyperlink ref="O893" r:id="rId789"/>
    <hyperlink ref="O1055" r:id="rId790"/>
    <hyperlink ref="O1058" r:id="rId791"/>
    <hyperlink ref="O1057" r:id="rId792"/>
    <hyperlink ref="O1051" r:id="rId793"/>
    <hyperlink ref="O1244" r:id="rId794"/>
    <hyperlink ref="O1245" r:id="rId795"/>
    <hyperlink ref="O1246" r:id="rId796"/>
    <hyperlink ref="O2892" r:id="rId797"/>
    <hyperlink ref="O2893" r:id="rId798"/>
    <hyperlink ref="O1463" r:id="rId799"/>
    <hyperlink ref="O1805" r:id="rId800"/>
    <hyperlink ref="O1806" r:id="rId801"/>
    <hyperlink ref="O1807" r:id="rId802"/>
    <hyperlink ref="O1808" r:id="rId803"/>
    <hyperlink ref="O1809" r:id="rId804"/>
    <hyperlink ref="O1810" r:id="rId805"/>
    <hyperlink ref="O1811" r:id="rId806"/>
    <hyperlink ref="O1812" r:id="rId807"/>
    <hyperlink ref="O1813" r:id="rId808"/>
    <hyperlink ref="O1814" r:id="rId809"/>
    <hyperlink ref="O1815" r:id="rId810"/>
    <hyperlink ref="O1816" r:id="rId811"/>
    <hyperlink ref="O1877" r:id="rId812"/>
    <hyperlink ref="O1878" r:id="rId813"/>
    <hyperlink ref="O280" r:id="rId814"/>
    <hyperlink ref="O282" r:id="rId815"/>
    <hyperlink ref="O283" r:id="rId816"/>
    <hyperlink ref="O284" r:id="rId817"/>
    <hyperlink ref="O279" r:id="rId818"/>
    <hyperlink ref="O281" r:id="rId819"/>
    <hyperlink ref="O342" r:id="rId820"/>
    <hyperlink ref="O343" r:id="rId821"/>
    <hyperlink ref="O344" r:id="rId822"/>
    <hyperlink ref="O345" r:id="rId823"/>
    <hyperlink ref="O648" r:id="rId824"/>
    <hyperlink ref="O649" r:id="rId825"/>
    <hyperlink ref="O650" r:id="rId826"/>
    <hyperlink ref="O651" r:id="rId827"/>
    <hyperlink ref="O652" r:id="rId828"/>
    <hyperlink ref="O653" r:id="rId829"/>
    <hyperlink ref="O654" r:id="rId830"/>
    <hyperlink ref="O913" r:id="rId831"/>
    <hyperlink ref="O914" r:id="rId832"/>
    <hyperlink ref="O1013" r:id="rId833"/>
    <hyperlink ref="O1044" r:id="rId834"/>
    <hyperlink ref="O1045" r:id="rId835"/>
    <hyperlink ref="O1410" r:id="rId836"/>
    <hyperlink ref="O1471" r:id="rId837"/>
    <hyperlink ref="O1472" r:id="rId838"/>
    <hyperlink ref="O1473" r:id="rId839"/>
    <hyperlink ref="O1474" r:id="rId840"/>
    <hyperlink ref="O1475" r:id="rId841"/>
    <hyperlink ref="O1476" r:id="rId842"/>
    <hyperlink ref="O1477" r:id="rId843"/>
    <hyperlink ref="O1478" r:id="rId844"/>
    <hyperlink ref="O1479" r:id="rId845"/>
    <hyperlink ref="O1480" r:id="rId846"/>
    <hyperlink ref="O1481" r:id="rId847"/>
    <hyperlink ref="O2042" r:id="rId848"/>
    <hyperlink ref="O2043" r:id="rId849"/>
    <hyperlink ref="O2174" r:id="rId850"/>
    <hyperlink ref="O2429" r:id="rId851"/>
    <hyperlink ref="O2661" r:id="rId852"/>
    <hyperlink ref="O2694" r:id="rId853"/>
    <hyperlink ref="O2706" r:id="rId854"/>
    <hyperlink ref="O2707" r:id="rId855"/>
    <hyperlink ref="O2727" r:id="rId856"/>
    <hyperlink ref="O2728" r:id="rId857"/>
    <hyperlink ref="O2729" r:id="rId858"/>
    <hyperlink ref="O2730" r:id="rId859"/>
    <hyperlink ref="O2731" r:id="rId860"/>
    <hyperlink ref="O2732" r:id="rId861"/>
    <hyperlink ref="O2733" r:id="rId862"/>
    <hyperlink ref="O2824" r:id="rId863"/>
    <hyperlink ref="O2825" r:id="rId864"/>
    <hyperlink ref="O2826" r:id="rId865"/>
    <hyperlink ref="O2827" r:id="rId866"/>
    <hyperlink ref="O2828" r:id="rId867"/>
    <hyperlink ref="O2829" r:id="rId868"/>
    <hyperlink ref="O2830" r:id="rId869"/>
    <hyperlink ref="O2831" r:id="rId870"/>
    <hyperlink ref="O2832" r:id="rId871"/>
    <hyperlink ref="O2833" r:id="rId872"/>
    <hyperlink ref="O2834" r:id="rId873"/>
    <hyperlink ref="O2835" r:id="rId874"/>
    <hyperlink ref="O3089" r:id="rId875"/>
    <hyperlink ref="O3090" r:id="rId876"/>
    <hyperlink ref="O3091" r:id="rId877"/>
    <hyperlink ref="O3092" r:id="rId878"/>
    <hyperlink ref="O3093" r:id="rId879"/>
    <hyperlink ref="O3094" r:id="rId880"/>
    <hyperlink ref="O3095" r:id="rId881"/>
    <hyperlink ref="O3096" r:id="rId882"/>
    <hyperlink ref="O3097" r:id="rId883"/>
    <hyperlink ref="O3099" r:id="rId884"/>
    <hyperlink ref="O3100" r:id="rId885"/>
    <hyperlink ref="O3101" r:id="rId886"/>
    <hyperlink ref="O3102" r:id="rId887"/>
    <hyperlink ref="O3103" r:id="rId888"/>
    <hyperlink ref="O3104" r:id="rId889"/>
    <hyperlink ref="O3105" r:id="rId890"/>
    <hyperlink ref="O3106" r:id="rId891"/>
    <hyperlink ref="O3108" r:id="rId892"/>
    <hyperlink ref="O3109" r:id="rId893"/>
    <hyperlink ref="O3111" r:id="rId894"/>
    <hyperlink ref="O3112" r:id="rId895"/>
    <hyperlink ref="O3113" r:id="rId896"/>
    <hyperlink ref="O3114" r:id="rId897"/>
    <hyperlink ref="O3115" r:id="rId898"/>
    <hyperlink ref="O3116" r:id="rId899"/>
    <hyperlink ref="O3117" r:id="rId900"/>
    <hyperlink ref="O3118" r:id="rId901"/>
    <hyperlink ref="O3119" r:id="rId902"/>
    <hyperlink ref="O3188" r:id="rId903"/>
    <hyperlink ref="O3211" r:id="rId904"/>
    <hyperlink ref="O3212" r:id="rId905"/>
    <hyperlink ref="O3213" r:id="rId906"/>
    <hyperlink ref="O3214" r:id="rId907"/>
    <hyperlink ref="O3233" r:id="rId908"/>
    <hyperlink ref="O3234" r:id="rId909"/>
    <hyperlink ref="O3505" r:id="rId910"/>
    <hyperlink ref="O3507" r:id="rId911"/>
    <hyperlink ref="O3508" r:id="rId912"/>
    <hyperlink ref="O3511" r:id="rId913"/>
    <hyperlink ref="O3512" r:id="rId914"/>
    <hyperlink ref="O3543" r:id="rId915"/>
    <hyperlink ref="O3544" r:id="rId916"/>
    <hyperlink ref="O3545" r:id="rId917"/>
    <hyperlink ref="O3546" r:id="rId918"/>
    <hyperlink ref="O3547" r:id="rId919"/>
    <hyperlink ref="O3548" r:id="rId920"/>
    <hyperlink ref="O3549" r:id="rId921"/>
    <hyperlink ref="O3551" r:id="rId922"/>
    <hyperlink ref="O3582" r:id="rId923"/>
    <hyperlink ref="O3583" r:id="rId924"/>
    <hyperlink ref="O3593" r:id="rId925"/>
    <hyperlink ref="O3594" r:id="rId926"/>
    <hyperlink ref="O3595" r:id="rId927"/>
    <hyperlink ref="O3777" r:id="rId928"/>
    <hyperlink ref="O3778" r:id="rId929"/>
    <hyperlink ref="O3779" r:id="rId930"/>
    <hyperlink ref="O3780" r:id="rId931"/>
    <hyperlink ref="O3781" r:id="rId932"/>
    <hyperlink ref="O3782" r:id="rId933"/>
    <hyperlink ref="O3783" r:id="rId934"/>
    <hyperlink ref="O3784" r:id="rId935"/>
    <hyperlink ref="O4151" r:id="rId936"/>
    <hyperlink ref="O4152" r:id="rId937"/>
    <hyperlink ref="O4153" r:id="rId938"/>
    <hyperlink ref="O4154" r:id="rId939"/>
    <hyperlink ref="O4155" r:id="rId940"/>
    <hyperlink ref="O4156" r:id="rId941"/>
    <hyperlink ref="O4157" r:id="rId942"/>
    <hyperlink ref="O4158" r:id="rId943"/>
    <hyperlink ref="O4159" r:id="rId944"/>
    <hyperlink ref="O4553" r:id="rId945"/>
    <hyperlink ref="O4554" r:id="rId946"/>
    <hyperlink ref="O4555" r:id="rId947"/>
    <hyperlink ref="O4556" r:id="rId948"/>
    <hyperlink ref="O4557" r:id="rId949"/>
    <hyperlink ref="O4558" r:id="rId950"/>
    <hyperlink ref="O4559" r:id="rId951"/>
    <hyperlink ref="O4560" r:id="rId952"/>
    <hyperlink ref="O4561" r:id="rId953"/>
    <hyperlink ref="O4562" r:id="rId954"/>
    <hyperlink ref="O4563" r:id="rId955"/>
    <hyperlink ref="O4564" r:id="rId956"/>
    <hyperlink ref="O802" r:id="rId957"/>
    <hyperlink ref="O803" r:id="rId958"/>
    <hyperlink ref="O804" r:id="rId959"/>
    <hyperlink ref="O805" r:id="rId960"/>
    <hyperlink ref="O806" r:id="rId961"/>
    <hyperlink ref="O807" r:id="rId962"/>
    <hyperlink ref="O808" r:id="rId963"/>
    <hyperlink ref="O809" r:id="rId964"/>
    <hyperlink ref="O810" r:id="rId965"/>
    <hyperlink ref="O2889" r:id="rId966"/>
    <hyperlink ref="O2890" r:id="rId967"/>
    <hyperlink ref="O2891" r:id="rId968"/>
    <hyperlink ref="O209" r:id="rId969"/>
    <hyperlink ref="O210" r:id="rId970"/>
    <hyperlink ref="O211" r:id="rId971"/>
    <hyperlink ref="O475" r:id="rId972"/>
    <hyperlink ref="O932" r:id="rId973"/>
    <hyperlink ref="O933" r:id="rId974"/>
    <hyperlink ref="O934" r:id="rId975"/>
    <hyperlink ref="O935" r:id="rId976"/>
    <hyperlink ref="O936" r:id="rId977"/>
    <hyperlink ref="O937" r:id="rId978"/>
    <hyperlink ref="O1150" r:id="rId979"/>
    <hyperlink ref="O1265" r:id="rId980"/>
    <hyperlink ref="O1266" r:id="rId981"/>
    <hyperlink ref="O1267" r:id="rId982"/>
    <hyperlink ref="O1317" r:id="rId983"/>
    <hyperlink ref="O1318" r:id="rId984"/>
    <hyperlink ref="O1319" r:id="rId985"/>
    <hyperlink ref="O1797" r:id="rId986"/>
    <hyperlink ref="O1798" r:id="rId987"/>
    <hyperlink ref="O1799" r:id="rId988"/>
    <hyperlink ref="O1800" r:id="rId989"/>
    <hyperlink ref="O1801" r:id="rId990"/>
    <hyperlink ref="O1802" r:id="rId991"/>
    <hyperlink ref="O2131" r:id="rId992"/>
    <hyperlink ref="O2132" r:id="rId993"/>
    <hyperlink ref="O2133" r:id="rId994"/>
    <hyperlink ref="O2134" r:id="rId995"/>
    <hyperlink ref="O2135" r:id="rId996"/>
    <hyperlink ref="O2194" r:id="rId997"/>
    <hyperlink ref="O2195" r:id="rId998"/>
    <hyperlink ref="O2196" r:id="rId999"/>
    <hyperlink ref="O2197" r:id="rId1000"/>
    <hyperlink ref="O2198" r:id="rId1001"/>
    <hyperlink ref="O2199" r:id="rId1002"/>
    <hyperlink ref="O2200" r:id="rId1003"/>
    <hyperlink ref="O2201" r:id="rId1004"/>
    <hyperlink ref="O2202" r:id="rId1005"/>
    <hyperlink ref="O2203" r:id="rId1006"/>
    <hyperlink ref="O2204" r:id="rId1007"/>
    <hyperlink ref="O2205" r:id="rId1008"/>
    <hyperlink ref="O2206" r:id="rId1009"/>
    <hyperlink ref="O2207" r:id="rId1010"/>
    <hyperlink ref="O2208" r:id="rId1011"/>
    <hyperlink ref="O2209" r:id="rId1012"/>
    <hyperlink ref="O2210" r:id="rId1013"/>
    <hyperlink ref="O2211" r:id="rId1014"/>
    <hyperlink ref="O2212" r:id="rId1015"/>
    <hyperlink ref="O2246" r:id="rId1016"/>
    <hyperlink ref="O2247" r:id="rId1017"/>
    <hyperlink ref="O2525" r:id="rId1018"/>
    <hyperlink ref="O2526" r:id="rId1019"/>
    <hyperlink ref="O2527" r:id="rId1020"/>
    <hyperlink ref="O2528" r:id="rId1021"/>
    <hyperlink ref="O2529" r:id="rId1022"/>
    <hyperlink ref="O2960" r:id="rId1023"/>
    <hyperlink ref="O2961" r:id="rId1024"/>
    <hyperlink ref="O2962" r:id="rId1025"/>
    <hyperlink ref="O2963" r:id="rId1026"/>
    <hyperlink ref="O2964" r:id="rId1027"/>
    <hyperlink ref="O2965" r:id="rId1028"/>
    <hyperlink ref="O2966" r:id="rId1029"/>
    <hyperlink ref="O2967" r:id="rId1030"/>
    <hyperlink ref="O2968" r:id="rId1031"/>
    <hyperlink ref="O2969" r:id="rId1032"/>
    <hyperlink ref="O2970" r:id="rId1033"/>
    <hyperlink ref="O3016" r:id="rId1034"/>
    <hyperlink ref="O3017" r:id="rId1035"/>
    <hyperlink ref="O3018" r:id="rId1036"/>
    <hyperlink ref="O3019" r:id="rId1037"/>
    <hyperlink ref="O3020" r:id="rId1038"/>
    <hyperlink ref="O3043" r:id="rId1039"/>
    <hyperlink ref="O3044" r:id="rId1040"/>
    <hyperlink ref="O3045" r:id="rId1041"/>
    <hyperlink ref="O3046" r:id="rId1042"/>
    <hyperlink ref="O3047" r:id="rId1043"/>
    <hyperlink ref="O3048" r:id="rId1044"/>
    <hyperlink ref="O3050" r:id="rId1045"/>
    <hyperlink ref="O3051" r:id="rId1046"/>
    <hyperlink ref="O3052" r:id="rId1047"/>
    <hyperlink ref="O3053" r:id="rId1048"/>
    <hyperlink ref="O3054" r:id="rId1049"/>
    <hyperlink ref="O3055" r:id="rId1050"/>
    <hyperlink ref="O3056" r:id="rId1051"/>
    <hyperlink ref="O3057" r:id="rId1052"/>
    <hyperlink ref="O3058" r:id="rId1053"/>
    <hyperlink ref="O3059" r:id="rId1054"/>
    <hyperlink ref="O3060" r:id="rId1055"/>
    <hyperlink ref="O3061" r:id="rId1056"/>
    <hyperlink ref="O3049" r:id="rId1057"/>
    <hyperlink ref="O3062" r:id="rId1058"/>
    <hyperlink ref="O3063" r:id="rId1059"/>
    <hyperlink ref="O3064" r:id="rId1060"/>
    <hyperlink ref="O3065" r:id="rId1061"/>
    <hyperlink ref="O3177" r:id="rId1062"/>
    <hyperlink ref="O3179" r:id="rId1063"/>
    <hyperlink ref="O3178" r:id="rId1064"/>
    <hyperlink ref="O3180" r:id="rId1065"/>
    <hyperlink ref="O3189" r:id="rId1066"/>
    <hyperlink ref="O3711" r:id="rId1067"/>
    <hyperlink ref="O3712" r:id="rId1068"/>
    <hyperlink ref="O3713" r:id="rId1069"/>
    <hyperlink ref="O3714" r:id="rId1070"/>
    <hyperlink ref="O3715" r:id="rId1071"/>
    <hyperlink ref="O3716" r:id="rId1072"/>
    <hyperlink ref="O3717" r:id="rId1073"/>
    <hyperlink ref="O3718" r:id="rId1074"/>
    <hyperlink ref="O3719" r:id="rId1075"/>
    <hyperlink ref="O3720" r:id="rId1076"/>
    <hyperlink ref="O3721" r:id="rId1077"/>
    <hyperlink ref="O3737" r:id="rId1078"/>
    <hyperlink ref="O3738" r:id="rId1079"/>
    <hyperlink ref="O173" r:id="rId1080"/>
    <hyperlink ref="O177" r:id="rId1081"/>
    <hyperlink ref="O178" r:id="rId1082"/>
    <hyperlink ref="O179" r:id="rId1083"/>
    <hyperlink ref="O180" r:id="rId1084"/>
    <hyperlink ref="O181" r:id="rId1085"/>
    <hyperlink ref="O182" r:id="rId1086"/>
    <hyperlink ref="O183" r:id="rId1087"/>
    <hyperlink ref="O293" r:id="rId1088"/>
    <hyperlink ref="O396" r:id="rId1089"/>
    <hyperlink ref="O397" r:id="rId1090"/>
    <hyperlink ref="O398" r:id="rId1091"/>
    <hyperlink ref="O399" r:id="rId1092"/>
    <hyperlink ref="O400" r:id="rId1093"/>
    <hyperlink ref="O401" r:id="rId1094"/>
    <hyperlink ref="O402" r:id="rId1095"/>
    <hyperlink ref="O403" r:id="rId1096"/>
    <hyperlink ref="O404" r:id="rId1097"/>
    <hyperlink ref="O405" r:id="rId1098"/>
    <hyperlink ref="O406" r:id="rId1099"/>
    <hyperlink ref="O407" r:id="rId1100"/>
    <hyperlink ref="O408" r:id="rId1101"/>
    <hyperlink ref="O409" r:id="rId1102"/>
    <hyperlink ref="O410" r:id="rId1103"/>
    <hyperlink ref="O411" r:id="rId1104"/>
    <hyperlink ref="O412" r:id="rId1105"/>
    <hyperlink ref="O566" r:id="rId1106"/>
    <hyperlink ref="O655" r:id="rId1107"/>
    <hyperlink ref="O732" r:id="rId1108"/>
    <hyperlink ref="O738" r:id="rId1109"/>
    <hyperlink ref="O739" r:id="rId1110"/>
    <hyperlink ref="O740" r:id="rId1111"/>
    <hyperlink ref="O741" r:id="rId1112"/>
    <hyperlink ref="O754" r:id="rId1113"/>
    <hyperlink ref="O761" r:id="rId1114"/>
    <hyperlink ref="O845" r:id="rId1115"/>
    <hyperlink ref="O856" r:id="rId1116"/>
    <hyperlink ref="O950" r:id="rId1117"/>
    <hyperlink ref="O996" r:id="rId1118"/>
    <hyperlink ref="O997" r:id="rId1119"/>
    <hyperlink ref="O1021" r:id="rId1120"/>
    <hyperlink ref="O1098" r:id="rId1121"/>
    <hyperlink ref="O1210" r:id="rId1122"/>
    <hyperlink ref="O1275" r:id="rId1123"/>
    <hyperlink ref="O1459" r:id="rId1124"/>
    <hyperlink ref="O1460" r:id="rId1125"/>
    <hyperlink ref="O1510" r:id="rId1126"/>
    <hyperlink ref="O1511" r:id="rId1127"/>
    <hyperlink ref="O1562" r:id="rId1128"/>
    <hyperlink ref="O1879" r:id="rId1129"/>
    <hyperlink ref="O2050" r:id="rId1130"/>
    <hyperlink ref="O2140" r:id="rId1131"/>
    <hyperlink ref="O2780" r:id="rId1132"/>
    <hyperlink ref="O3195" r:id="rId1133"/>
    <hyperlink ref="O3196" r:id="rId1134"/>
    <hyperlink ref="O3197" r:id="rId1135"/>
    <hyperlink ref="O3198" r:id="rId1136"/>
    <hyperlink ref="O3199" r:id="rId1137"/>
    <hyperlink ref="O3200" r:id="rId1138"/>
    <hyperlink ref="O3201" r:id="rId1139"/>
    <hyperlink ref="O3202" r:id="rId1140"/>
    <hyperlink ref="O3203" r:id="rId1141"/>
    <hyperlink ref="O3204" r:id="rId1142"/>
    <hyperlink ref="O3205" r:id="rId1143"/>
    <hyperlink ref="O3597" r:id="rId1144"/>
    <hyperlink ref="O3598" r:id="rId1145"/>
    <hyperlink ref="O3599" r:id="rId1146"/>
    <hyperlink ref="O3675" r:id="rId1147"/>
    <hyperlink ref="O3936" r:id="rId1148"/>
    <hyperlink ref="O3937" r:id="rId1149"/>
    <hyperlink ref="O3938" r:id="rId1150"/>
    <hyperlink ref="O4235" r:id="rId1151"/>
    <hyperlink ref="O4595" r:id="rId1152"/>
    <hyperlink ref="O4596" r:id="rId1153"/>
    <hyperlink ref="O4597" r:id="rId1154"/>
    <hyperlink ref="O4598" r:id="rId1155"/>
    <hyperlink ref="O4599" r:id="rId1156"/>
    <hyperlink ref="O4760" r:id="rId1157"/>
    <hyperlink ref="O29" r:id="rId1158"/>
    <hyperlink ref="O30" r:id="rId1159"/>
    <hyperlink ref="O31" r:id="rId1160"/>
    <hyperlink ref="O32" r:id="rId1161"/>
    <hyperlink ref="O33" r:id="rId1162"/>
    <hyperlink ref="O34" r:id="rId1163"/>
    <hyperlink ref="O35" r:id="rId1164"/>
    <hyperlink ref="O104" r:id="rId1165"/>
    <hyperlink ref="O105" r:id="rId1166"/>
    <hyperlink ref="O106" r:id="rId1167"/>
    <hyperlink ref="O107" r:id="rId1168"/>
    <hyperlink ref="O108" r:id="rId1169"/>
    <hyperlink ref="O109" r:id="rId1170"/>
    <hyperlink ref="O110" r:id="rId1171"/>
    <hyperlink ref="O111" r:id="rId1172"/>
    <hyperlink ref="O213" r:id="rId1173"/>
    <hyperlink ref="O214" r:id="rId1174"/>
    <hyperlink ref="O215" r:id="rId1175"/>
    <hyperlink ref="O216" r:id="rId1176"/>
    <hyperlink ref="O220" r:id="rId1177"/>
    <hyperlink ref="O244" r:id="rId1178"/>
    <hyperlink ref="O246" r:id="rId1179"/>
    <hyperlink ref="O247" r:id="rId1180"/>
    <hyperlink ref="O248" r:id="rId1181"/>
    <hyperlink ref="O249" r:id="rId1182"/>
    <hyperlink ref="O337" r:id="rId1183"/>
    <hyperlink ref="O347" r:id="rId1184"/>
    <hyperlink ref="O348" r:id="rId1185"/>
    <hyperlink ref="O349" r:id="rId1186"/>
    <hyperlink ref="O350" r:id="rId1187"/>
    <hyperlink ref="O354" r:id="rId1188"/>
    <hyperlink ref="O364" r:id="rId1189"/>
    <hyperlink ref="O365" r:id="rId1190"/>
    <hyperlink ref="O366" r:id="rId1191"/>
    <hyperlink ref="O367" r:id="rId1192"/>
    <hyperlink ref="O371" r:id="rId1193"/>
    <hyperlink ref="O372" r:id="rId1194"/>
    <hyperlink ref="O374" r:id="rId1195"/>
    <hyperlink ref="O375" r:id="rId1196"/>
    <hyperlink ref="O381" r:id="rId1197"/>
    <hyperlink ref="O386" r:id="rId1198"/>
    <hyperlink ref="O388" r:id="rId1199"/>
    <hyperlink ref="O389" r:id="rId1200"/>
    <hyperlink ref="O390" r:id="rId1201"/>
    <hyperlink ref="O438" r:id="rId1202"/>
    <hyperlink ref="O439" r:id="rId1203"/>
    <hyperlink ref="O455" r:id="rId1204"/>
    <hyperlink ref="O460" r:id="rId1205"/>
    <hyperlink ref="O462" r:id="rId1206"/>
    <hyperlink ref="O463" r:id="rId1207"/>
    <hyperlink ref="O466" r:id="rId1208"/>
    <hyperlink ref="O467" r:id="rId1209"/>
    <hyperlink ref="O468" r:id="rId1210"/>
    <hyperlink ref="O469" r:id="rId1211"/>
    <hyperlink ref="O470" r:id="rId1212"/>
    <hyperlink ref="O471" r:id="rId1213"/>
    <hyperlink ref="O472" r:id="rId1214"/>
    <hyperlink ref="O476" r:id="rId1215"/>
    <hyperlink ref="O600" r:id="rId1216"/>
    <hyperlink ref="O602" r:id="rId1217"/>
    <hyperlink ref="O603" r:id="rId1218"/>
    <hyperlink ref="O612" r:id="rId1219"/>
    <hyperlink ref="O613" r:id="rId1220"/>
    <hyperlink ref="O633" r:id="rId1221"/>
    <hyperlink ref="O716" r:id="rId1222"/>
    <hyperlink ref="O717" r:id="rId1223"/>
    <hyperlink ref="O718" r:id="rId1224"/>
    <hyperlink ref="O720" r:id="rId1225"/>
    <hyperlink ref="O721" r:id="rId1226"/>
    <hyperlink ref="O722" r:id="rId1227"/>
    <hyperlink ref="O734" r:id="rId1228"/>
    <hyperlink ref="O735" r:id="rId1229"/>
    <hyperlink ref="O736" r:id="rId1230"/>
    <hyperlink ref="O742" r:id="rId1231"/>
    <hyperlink ref="O743" r:id="rId1232"/>
    <hyperlink ref="O744" r:id="rId1233"/>
    <hyperlink ref="O745" r:id="rId1234"/>
    <hyperlink ref="O746" r:id="rId1235"/>
    <hyperlink ref="O747" r:id="rId1236"/>
    <hyperlink ref="O748" r:id="rId1237"/>
    <hyperlink ref="O749" r:id="rId1238"/>
    <hyperlink ref="O766" r:id="rId1239"/>
    <hyperlink ref="O811" r:id="rId1240"/>
    <hyperlink ref="O812" r:id="rId1241"/>
    <hyperlink ref="O813" r:id="rId1242"/>
    <hyperlink ref="O814" r:id="rId1243"/>
    <hyperlink ref="O815" r:id="rId1244"/>
    <hyperlink ref="O816" r:id="rId1245"/>
    <hyperlink ref="O817" r:id="rId1246"/>
    <hyperlink ref="O818" r:id="rId1247"/>
    <hyperlink ref="O854" r:id="rId1248"/>
    <hyperlink ref="O855" r:id="rId1249"/>
    <hyperlink ref="O857" r:id="rId1250"/>
    <hyperlink ref="O858" r:id="rId1251"/>
    <hyperlink ref="O859" r:id="rId1252"/>
    <hyperlink ref="O907" r:id="rId1253"/>
    <hyperlink ref="O921" r:id="rId1254"/>
    <hyperlink ref="O923" r:id="rId1255"/>
    <hyperlink ref="O943" r:id="rId1256"/>
    <hyperlink ref="O962" r:id="rId1257"/>
    <hyperlink ref="O963" r:id="rId1258"/>
    <hyperlink ref="O964" r:id="rId1259"/>
    <hyperlink ref="O966" r:id="rId1260"/>
    <hyperlink ref="O967" r:id="rId1261"/>
    <hyperlink ref="O968" r:id="rId1262"/>
    <hyperlink ref="O969" r:id="rId1263"/>
    <hyperlink ref="O970" r:id="rId1264"/>
    <hyperlink ref="O971" r:id="rId1265"/>
    <hyperlink ref="O972" r:id="rId1266"/>
    <hyperlink ref="O978" r:id="rId1267"/>
    <hyperlink ref="O979" r:id="rId1268"/>
    <hyperlink ref="O1016" r:id="rId1269"/>
    <hyperlink ref="O1017" r:id="rId1270"/>
    <hyperlink ref="O1029" r:id="rId1271"/>
    <hyperlink ref="O1030" r:id="rId1272"/>
    <hyperlink ref="O1031" r:id="rId1273"/>
    <hyperlink ref="O1032" r:id="rId1274"/>
    <hyperlink ref="O1033" r:id="rId1275"/>
    <hyperlink ref="O1034" r:id="rId1276"/>
    <hyperlink ref="O1035" r:id="rId1277"/>
    <hyperlink ref="O1036" r:id="rId1278"/>
    <hyperlink ref="O1037" r:id="rId1279"/>
    <hyperlink ref="O1038" r:id="rId1280"/>
    <hyperlink ref="O1124" r:id="rId1281"/>
    <hyperlink ref="O1155" r:id="rId1282"/>
    <hyperlink ref="O1156" r:id="rId1283"/>
    <hyperlink ref="O1157" r:id="rId1284"/>
    <hyperlink ref="O1184" r:id="rId1285"/>
    <hyperlink ref="O1185" r:id="rId1286"/>
    <hyperlink ref="O1186" r:id="rId1287"/>
    <hyperlink ref="O1187" r:id="rId1288"/>
    <hyperlink ref="O1204" r:id="rId1289"/>
    <hyperlink ref="O1258" r:id="rId1290"/>
    <hyperlink ref="O1259" r:id="rId1291"/>
    <hyperlink ref="O1260" r:id="rId1292"/>
    <hyperlink ref="O1261" r:id="rId1293"/>
    <hyperlink ref="O1262" r:id="rId1294"/>
    <hyperlink ref="O1263" r:id="rId1295"/>
    <hyperlink ref="O1372" r:id="rId1296"/>
    <hyperlink ref="O1378" r:id="rId1297"/>
    <hyperlink ref="O1379" r:id="rId1298"/>
    <hyperlink ref="O1383" r:id="rId1299"/>
    <hyperlink ref="O1384" r:id="rId1300"/>
    <hyperlink ref="O1385" r:id="rId1301"/>
    <hyperlink ref="O1426" r:id="rId1302"/>
    <hyperlink ref="O1427" r:id="rId1303"/>
    <hyperlink ref="O1428" r:id="rId1304"/>
    <hyperlink ref="O1429" r:id="rId1305"/>
    <hyperlink ref="O1430" r:id="rId1306"/>
    <hyperlink ref="O1431" r:id="rId1307"/>
    <hyperlink ref="O1440" r:id="rId1308"/>
    <hyperlink ref="O1441" r:id="rId1309"/>
    <hyperlink ref="O1442" r:id="rId1310"/>
    <hyperlink ref="O1443" r:id="rId1311"/>
    <hyperlink ref="O1444" r:id="rId1312"/>
    <hyperlink ref="O1445" r:id="rId1313"/>
    <hyperlink ref="O1447" r:id="rId1314"/>
    <hyperlink ref="O1448" r:id="rId1315"/>
    <hyperlink ref="O1449" r:id="rId1316"/>
    <hyperlink ref="O1489" r:id="rId1317"/>
    <hyperlink ref="O1490" r:id="rId1318"/>
    <hyperlink ref="O1491" r:id="rId1319"/>
    <hyperlink ref="O1492" r:id="rId1320"/>
    <hyperlink ref="O1493" r:id="rId1321"/>
    <hyperlink ref="O1494" r:id="rId1322"/>
    <hyperlink ref="O1496" r:id="rId1323"/>
    <hyperlink ref="O1497" r:id="rId1324"/>
    <hyperlink ref="O1498" r:id="rId1325"/>
    <hyperlink ref="O1499" r:id="rId1326"/>
    <hyperlink ref="O1500" r:id="rId1327"/>
    <hyperlink ref="O1501" r:id="rId1328"/>
    <hyperlink ref="O1502" r:id="rId1329"/>
    <hyperlink ref="O1503" r:id="rId1330"/>
    <hyperlink ref="O1504" r:id="rId1331"/>
    <hyperlink ref="O1505" r:id="rId1332"/>
    <hyperlink ref="O1506" r:id="rId1333"/>
    <hyperlink ref="O1507" r:id="rId1334"/>
    <hyperlink ref="O1508" r:id="rId1335"/>
    <hyperlink ref="O1509" r:id="rId1336"/>
    <hyperlink ref="O1512" r:id="rId1337"/>
    <hyperlink ref="O1513" r:id="rId1338"/>
    <hyperlink ref="O1514" r:id="rId1339"/>
    <hyperlink ref="O1515" r:id="rId1340"/>
    <hyperlink ref="O1516" r:id="rId1341"/>
    <hyperlink ref="O1518" r:id="rId1342"/>
    <hyperlink ref="O1541" r:id="rId1343"/>
    <hyperlink ref="O1545" r:id="rId1344"/>
    <hyperlink ref="O1564" r:id="rId1345"/>
    <hyperlink ref="O1565" r:id="rId1346"/>
    <hyperlink ref="O1566" r:id="rId1347"/>
    <hyperlink ref="O1567" r:id="rId1348"/>
    <hyperlink ref="O1568" r:id="rId1349"/>
    <hyperlink ref="O1571" r:id="rId1350"/>
    <hyperlink ref="O1572" r:id="rId1351"/>
    <hyperlink ref="O1573" r:id="rId1352"/>
    <hyperlink ref="O1576" r:id="rId1353"/>
    <hyperlink ref="O1577" r:id="rId1354"/>
    <hyperlink ref="O1578" r:id="rId1355"/>
    <hyperlink ref="O1579" r:id="rId1356"/>
    <hyperlink ref="O1575" r:id="rId1357"/>
    <hyperlink ref="O1589" r:id="rId1358"/>
    <hyperlink ref="O1614" r:id="rId1359"/>
    <hyperlink ref="O1655" r:id="rId1360"/>
    <hyperlink ref="O1656" r:id="rId1361"/>
    <hyperlink ref="O1762" r:id="rId1362"/>
    <hyperlink ref="O1770" r:id="rId1363"/>
    <hyperlink ref="O1771" r:id="rId1364"/>
    <hyperlink ref="O1793" r:id="rId1365"/>
    <hyperlink ref="O2038" r:id="rId1366"/>
    <hyperlink ref="O2039" r:id="rId1367"/>
    <hyperlink ref="O2040" r:id="rId1368"/>
    <hyperlink ref="O2041" r:id="rId1369"/>
    <hyperlink ref="O2062" r:id="rId1370"/>
    <hyperlink ref="O2063" r:id="rId1371"/>
    <hyperlink ref="O2067" r:id="rId1372"/>
    <hyperlink ref="O2145" r:id="rId1373"/>
    <hyperlink ref="O2146" r:id="rId1374"/>
    <hyperlink ref="O2151" r:id="rId1375"/>
    <hyperlink ref="O2152" r:id="rId1376"/>
    <hyperlink ref="O2153" r:id="rId1377"/>
    <hyperlink ref="O2154" r:id="rId1378"/>
    <hyperlink ref="O2155" r:id="rId1379"/>
    <hyperlink ref="O2156" r:id="rId1380"/>
    <hyperlink ref="O2157" r:id="rId1381"/>
    <hyperlink ref="O2226" r:id="rId1382"/>
    <hyperlink ref="O2227" r:id="rId1383"/>
    <hyperlink ref="O2228" r:id="rId1384"/>
    <hyperlink ref="O2296" r:id="rId1385"/>
    <hyperlink ref="O2401" r:id="rId1386"/>
    <hyperlink ref="O2402" r:id="rId1387"/>
    <hyperlink ref="O2611" r:id="rId1388"/>
    <hyperlink ref="O2613" r:id="rId1389"/>
    <hyperlink ref="O2648" r:id="rId1390"/>
    <hyperlink ref="O2649" r:id="rId1391"/>
    <hyperlink ref="O2650" r:id="rId1392"/>
    <hyperlink ref="O2651" r:id="rId1393"/>
    <hyperlink ref="O2652" r:id="rId1394"/>
    <hyperlink ref="O2653" r:id="rId1395"/>
    <hyperlink ref="O2654" r:id="rId1396"/>
    <hyperlink ref="O2655" r:id="rId1397"/>
    <hyperlink ref="O2656" r:id="rId1398"/>
    <hyperlink ref="O2657" r:id="rId1399"/>
    <hyperlink ref="O2658" r:id="rId1400"/>
    <hyperlink ref="O2659" r:id="rId1401"/>
    <hyperlink ref="O2672" r:id="rId1402"/>
    <hyperlink ref="O2673" r:id="rId1403"/>
    <hyperlink ref="O2674" r:id="rId1404"/>
    <hyperlink ref="O2675" r:id="rId1405"/>
    <hyperlink ref="O2676" r:id="rId1406"/>
    <hyperlink ref="O2734" r:id="rId1407"/>
    <hyperlink ref="O2735" r:id="rId1408"/>
    <hyperlink ref="O2759" r:id="rId1409"/>
    <hyperlink ref="O2760" r:id="rId1410"/>
    <hyperlink ref="O2761" r:id="rId1411"/>
    <hyperlink ref="O2837" r:id="rId1412"/>
    <hyperlink ref="O2884" r:id="rId1413"/>
    <hyperlink ref="O2923" r:id="rId1414"/>
    <hyperlink ref="O2929" r:id="rId1415"/>
    <hyperlink ref="O3002" r:id="rId1416"/>
    <hyperlink ref="O3006" r:id="rId1417"/>
    <hyperlink ref="O3007" r:id="rId1418"/>
    <hyperlink ref="O3008" r:id="rId1419"/>
    <hyperlink ref="O3009" r:id="rId1420"/>
    <hyperlink ref="O3010" r:id="rId1421"/>
    <hyperlink ref="O3011" r:id="rId1422"/>
    <hyperlink ref="O3012" r:id="rId1423"/>
    <hyperlink ref="O3028" r:id="rId1424"/>
    <hyperlink ref="O3029" r:id="rId1425"/>
    <hyperlink ref="O3066" r:id="rId1426"/>
    <hyperlink ref="O3073" r:id="rId1427"/>
    <hyperlink ref="O3088" r:id="rId1428"/>
    <hyperlink ref="O3185" r:id="rId1429"/>
    <hyperlink ref="O3190" r:id="rId1430"/>
    <hyperlink ref="O3191" r:id="rId1431"/>
    <hyperlink ref="O3192" r:id="rId1432"/>
    <hyperlink ref="O3193" r:id="rId1433"/>
    <hyperlink ref="O3194" r:id="rId1434"/>
    <hyperlink ref="O3215" r:id="rId1435"/>
    <hyperlink ref="O3216" r:id="rId1436"/>
    <hyperlink ref="O3217" r:id="rId1437"/>
    <hyperlink ref="O3225" r:id="rId1438"/>
    <hyperlink ref="O3232" r:id="rId1439"/>
    <hyperlink ref="O3345" r:id="rId1440"/>
    <hyperlink ref="O3346" r:id="rId1441"/>
    <hyperlink ref="O3347" r:id="rId1442"/>
    <hyperlink ref="O3351" r:id="rId1443"/>
    <hyperlink ref="O3352" r:id="rId1444"/>
    <hyperlink ref="O3369" r:id="rId1445"/>
    <hyperlink ref="O3370" r:id="rId1446"/>
    <hyperlink ref="O3371" r:id="rId1447"/>
    <hyperlink ref="O3399" r:id="rId1448"/>
    <hyperlink ref="O3400" r:id="rId1449"/>
    <hyperlink ref="O3401" r:id="rId1450"/>
    <hyperlink ref="O3402" r:id="rId1451"/>
    <hyperlink ref="O3403" r:id="rId1452"/>
    <hyperlink ref="O3404" r:id="rId1453"/>
    <hyperlink ref="O3405" r:id="rId1454"/>
    <hyperlink ref="O3442" r:id="rId1455"/>
    <hyperlink ref="O3443" r:id="rId1456"/>
    <hyperlink ref="O3444" r:id="rId1457"/>
    <hyperlink ref="O3445" r:id="rId1458"/>
    <hyperlink ref="O3466" r:id="rId1459"/>
    <hyperlink ref="O3481" r:id="rId1460"/>
    <hyperlink ref="O3513" r:id="rId1461"/>
    <hyperlink ref="O3553" r:id="rId1462"/>
    <hyperlink ref="O3556" r:id="rId1463"/>
    <hyperlink ref="O3552" r:id="rId1464"/>
    <hyperlink ref="O3564" r:id="rId1465"/>
    <hyperlink ref="O3565" r:id="rId1466"/>
    <hyperlink ref="O3566" r:id="rId1467"/>
    <hyperlink ref="O3567" r:id="rId1468"/>
    <hyperlink ref="O3568" r:id="rId1469"/>
    <hyperlink ref="O3569" r:id="rId1470"/>
    <hyperlink ref="O3570" r:id="rId1471"/>
    <hyperlink ref="O3571" r:id="rId1472"/>
    <hyperlink ref="O3572" r:id="rId1473"/>
    <hyperlink ref="O3573" r:id="rId1474"/>
    <hyperlink ref="O3574" r:id="rId1475"/>
    <hyperlink ref="O3576" r:id="rId1476"/>
    <hyperlink ref="O3578" r:id="rId1477"/>
    <hyperlink ref="O3575" r:id="rId1478"/>
    <hyperlink ref="O3611" r:id="rId1479"/>
    <hyperlink ref="O3623" r:id="rId1480"/>
    <hyperlink ref="O3624" r:id="rId1481"/>
    <hyperlink ref="O3625" r:id="rId1482"/>
    <hyperlink ref="O3626" r:id="rId1483"/>
    <hyperlink ref="O3627" r:id="rId1484"/>
    <hyperlink ref="O3651" r:id="rId1485"/>
    <hyperlink ref="O3652" r:id="rId1486"/>
    <hyperlink ref="O3653" r:id="rId1487"/>
    <hyperlink ref="O3654" r:id="rId1488"/>
    <hyperlink ref="O3655" r:id="rId1489"/>
    <hyperlink ref="O3656" r:id="rId1490"/>
    <hyperlink ref="O3657" r:id="rId1491"/>
    <hyperlink ref="O3658" r:id="rId1492"/>
    <hyperlink ref="O3659" r:id="rId1493"/>
    <hyperlink ref="O3660" r:id="rId1494"/>
    <hyperlink ref="O3661" r:id="rId1495"/>
    <hyperlink ref="O3662" r:id="rId1496"/>
    <hyperlink ref="O3682" r:id="rId1497"/>
    <hyperlink ref="O3683" r:id="rId1498"/>
    <hyperlink ref="O3684" r:id="rId1499"/>
    <hyperlink ref="O3685" r:id="rId1500"/>
    <hyperlink ref="O3686" r:id="rId1501"/>
    <hyperlink ref="O3707" r:id="rId1502"/>
    <hyperlink ref="O3708" r:id="rId1503"/>
    <hyperlink ref="O3709" r:id="rId1504"/>
    <hyperlink ref="O3710" r:id="rId1505"/>
    <hyperlink ref="O3748" r:id="rId1506"/>
    <hyperlink ref="O3749" r:id="rId1507"/>
    <hyperlink ref="O3750" r:id="rId1508"/>
    <hyperlink ref="O3751" r:id="rId1509"/>
    <hyperlink ref="O3752" r:id="rId1510"/>
    <hyperlink ref="O3753" r:id="rId1511"/>
    <hyperlink ref="O3754" r:id="rId1512"/>
    <hyperlink ref="O3755" r:id="rId1513"/>
    <hyperlink ref="O3756" r:id="rId1514"/>
    <hyperlink ref="O3763" r:id="rId1515"/>
    <hyperlink ref="O3764" r:id="rId1516"/>
    <hyperlink ref="O3765" r:id="rId1517"/>
    <hyperlink ref="O3766" r:id="rId1518"/>
    <hyperlink ref="O3767" r:id="rId1519"/>
    <hyperlink ref="O3788" r:id="rId1520"/>
    <hyperlink ref="O3789" r:id="rId1521"/>
    <hyperlink ref="O3791" r:id="rId1522"/>
    <hyperlink ref="O3800" r:id="rId1523"/>
    <hyperlink ref="O3806" r:id="rId1524"/>
    <hyperlink ref="O3807" r:id="rId1525"/>
    <hyperlink ref="O3811" r:id="rId1526"/>
    <hyperlink ref="O3812" r:id="rId1527"/>
    <hyperlink ref="O3813" r:id="rId1528"/>
    <hyperlink ref="O3846" r:id="rId1529"/>
    <hyperlink ref="O3848" r:id="rId1530"/>
    <hyperlink ref="O3849" r:id="rId1531"/>
    <hyperlink ref="O3850" r:id="rId1532"/>
    <hyperlink ref="O3851" r:id="rId1533"/>
    <hyperlink ref="O3852" r:id="rId1534"/>
    <hyperlink ref="O3853" r:id="rId1535"/>
    <hyperlink ref="O3890" r:id="rId1536"/>
    <hyperlink ref="O3929" r:id="rId1537"/>
    <hyperlink ref="O3930" r:id="rId1538"/>
    <hyperlink ref="O4003" r:id="rId1539"/>
    <hyperlink ref="O4090" r:id="rId1540"/>
    <hyperlink ref="O4092" r:id="rId1541"/>
    <hyperlink ref="O4093" r:id="rId1542"/>
    <hyperlink ref="O4110" r:id="rId1543"/>
    <hyperlink ref="O4111" r:id="rId1544"/>
    <hyperlink ref="O4112" r:id="rId1545"/>
    <hyperlink ref="O4113" r:id="rId1546"/>
    <hyperlink ref="O4114" r:id="rId1547"/>
    <hyperlink ref="O4115" r:id="rId1548"/>
    <hyperlink ref="O4116" r:id="rId1549"/>
    <hyperlink ref="O4117" r:id="rId1550"/>
    <hyperlink ref="O4118" r:id="rId1551"/>
    <hyperlink ref="O4119" r:id="rId1552"/>
    <hyperlink ref="O4120" r:id="rId1553"/>
    <hyperlink ref="O4160" r:id="rId1554"/>
    <hyperlink ref="O4186" r:id="rId1555"/>
    <hyperlink ref="O4187" r:id="rId1556"/>
    <hyperlink ref="O4188" r:id="rId1557"/>
    <hyperlink ref="O4290" r:id="rId1558"/>
    <hyperlink ref="O4291" r:id="rId1559"/>
    <hyperlink ref="O4292" r:id="rId1560"/>
    <hyperlink ref="O4297" r:id="rId1561"/>
    <hyperlink ref="O4298" r:id="rId1562"/>
    <hyperlink ref="O4300" r:id="rId1563"/>
    <hyperlink ref="O4384" r:id="rId1564"/>
    <hyperlink ref="O4500" r:id="rId1565"/>
    <hyperlink ref="O4501" r:id="rId1566"/>
    <hyperlink ref="O4588" r:id="rId1567"/>
    <hyperlink ref="O4665" r:id="rId1568"/>
    <hyperlink ref="O4666" r:id="rId1569"/>
    <hyperlink ref="O4667" r:id="rId1570"/>
    <hyperlink ref="O4697" r:id="rId1571"/>
    <hyperlink ref="O4698" r:id="rId1572"/>
    <hyperlink ref="O4699" r:id="rId1573"/>
    <hyperlink ref="O4700" r:id="rId1574"/>
    <hyperlink ref="O4703" r:id="rId1575"/>
    <hyperlink ref="O4704" r:id="rId1576"/>
    <hyperlink ref="O4705" r:id="rId1577"/>
    <hyperlink ref="O4706" r:id="rId1578"/>
    <hyperlink ref="O4707" r:id="rId1579"/>
    <hyperlink ref="O4708" r:id="rId1580"/>
    <hyperlink ref="O4710" r:id="rId1581"/>
    <hyperlink ref="O4711" r:id="rId1582"/>
    <hyperlink ref="O394" r:id="rId1583"/>
    <hyperlink ref="O395" r:id="rId1584"/>
    <hyperlink ref="O713" r:id="rId1585"/>
    <hyperlink ref="O1755" r:id="rId1586"/>
    <hyperlink ref="O2125" r:id="rId1587"/>
    <hyperlink ref="O2430" r:id="rId1588"/>
    <hyperlink ref="O3110" r:id="rId1589"/>
    <hyperlink ref="O4069" r:id="rId1590"/>
    <hyperlink ref="O4070" r:id="rId1591"/>
    <hyperlink ref="O4373" r:id="rId1592"/>
    <hyperlink ref="O4374" r:id="rId1593"/>
    <hyperlink ref="O19" r:id="rId1594"/>
    <hyperlink ref="O69" r:id="rId1595"/>
    <hyperlink ref="O71" r:id="rId1596"/>
    <hyperlink ref="O72" r:id="rId1597"/>
    <hyperlink ref="O75" r:id="rId1598"/>
    <hyperlink ref="O76" r:id="rId1599"/>
    <hyperlink ref="O77" r:id="rId1600"/>
    <hyperlink ref="O78" r:id="rId1601"/>
    <hyperlink ref="O79" r:id="rId1602"/>
    <hyperlink ref="O80" r:id="rId1603"/>
    <hyperlink ref="O82" r:id="rId1604"/>
    <hyperlink ref="O83" r:id="rId1605"/>
    <hyperlink ref="O84" r:id="rId1606"/>
    <hyperlink ref="O85" r:id="rId1607"/>
    <hyperlink ref="O86" r:id="rId1608"/>
    <hyperlink ref="O87" r:id="rId1609"/>
    <hyperlink ref="O88" r:id="rId1610"/>
    <hyperlink ref="O89" r:id="rId1611"/>
    <hyperlink ref="O90" r:id="rId1612"/>
    <hyperlink ref="O91" r:id="rId1613"/>
    <hyperlink ref="O102" r:id="rId1614"/>
    <hyperlink ref="O103" r:id="rId1615"/>
    <hyperlink ref="O304" r:id="rId1616"/>
    <hyperlink ref="O318" r:id="rId1617"/>
    <hyperlink ref="O319" r:id="rId1618"/>
    <hyperlink ref="O320" r:id="rId1619"/>
    <hyperlink ref="O321" r:id="rId1620"/>
    <hyperlink ref="O322" r:id="rId1621"/>
    <hyperlink ref="O323" r:id="rId1622"/>
    <hyperlink ref="O325" r:id="rId1623"/>
    <hyperlink ref="O326" r:id="rId1624"/>
    <hyperlink ref="O327" r:id="rId1625"/>
    <hyperlink ref="O515" r:id="rId1626"/>
    <hyperlink ref="O516" r:id="rId1627"/>
    <hyperlink ref="O517" r:id="rId1628"/>
    <hyperlink ref="O518" r:id="rId1629"/>
    <hyperlink ref="O519" r:id="rId1630"/>
    <hyperlink ref="O598" r:id="rId1631"/>
    <hyperlink ref="O473" r:id="rId1632"/>
    <hyperlink ref="O949" r:id="rId1633"/>
    <hyperlink ref="O980" r:id="rId1634"/>
    <hyperlink ref="O1104" r:id="rId1635"/>
    <hyperlink ref="O1126" r:id="rId1636"/>
    <hyperlink ref="O1127" r:id="rId1637"/>
    <hyperlink ref="O1128" r:id="rId1638"/>
    <hyperlink ref="O1129" r:id="rId1639"/>
    <hyperlink ref="O1130" r:id="rId1640"/>
    <hyperlink ref="O1131" r:id="rId1641"/>
    <hyperlink ref="O1132" r:id="rId1642"/>
    <hyperlink ref="O1133" r:id="rId1643"/>
    <hyperlink ref="O1596" r:id="rId1644"/>
    <hyperlink ref="O1597" r:id="rId1645"/>
    <hyperlink ref="O1598" r:id="rId1646"/>
    <hyperlink ref="O1631" r:id="rId1647"/>
    <hyperlink ref="O1632" r:id="rId1648"/>
    <hyperlink ref="O1633" r:id="rId1649"/>
    <hyperlink ref="O1634" r:id="rId1650"/>
    <hyperlink ref="O1635" r:id="rId1651"/>
    <hyperlink ref="O1636" r:id="rId1652"/>
    <hyperlink ref="O1637" r:id="rId1653"/>
    <hyperlink ref="O1638" r:id="rId1654"/>
    <hyperlink ref="O1639" r:id="rId1655"/>
    <hyperlink ref="O1729" r:id="rId1656"/>
    <hyperlink ref="O1730" r:id="rId1657"/>
    <hyperlink ref="O1731" r:id="rId1658"/>
    <hyperlink ref="O1732" r:id="rId1659"/>
    <hyperlink ref="O1733" r:id="rId1660"/>
    <hyperlink ref="O1734" r:id="rId1661"/>
    <hyperlink ref="O1735" r:id="rId1662"/>
    <hyperlink ref="O1833" r:id="rId1663"/>
    <hyperlink ref="O2109" r:id="rId1664"/>
    <hyperlink ref="O2110" r:id="rId1665"/>
    <hyperlink ref="O2111" r:id="rId1666"/>
    <hyperlink ref="O2112" r:id="rId1667"/>
    <hyperlink ref="O2113" r:id="rId1668"/>
    <hyperlink ref="O2115" r:id="rId1669"/>
    <hyperlink ref="O2269" r:id="rId1670"/>
    <hyperlink ref="O2282" r:id="rId1671"/>
    <hyperlink ref="O2283" r:id="rId1672"/>
    <hyperlink ref="O2590" r:id="rId1673"/>
    <hyperlink ref="O2593" r:id="rId1674"/>
    <hyperlink ref="O2807" r:id="rId1675"/>
    <hyperlink ref="O3219" r:id="rId1676"/>
    <hyperlink ref="O3230" r:id="rId1677"/>
    <hyperlink ref="O3615" r:id="rId1678"/>
    <hyperlink ref="O3616" r:id="rId1679"/>
    <hyperlink ref="O3617" r:id="rId1680"/>
    <hyperlink ref="O3618" r:id="rId1681"/>
    <hyperlink ref="O3619" r:id="rId1682"/>
    <hyperlink ref="O3620" r:id="rId1683"/>
    <hyperlink ref="O3640" r:id="rId1684"/>
    <hyperlink ref="O3641" r:id="rId1685"/>
    <hyperlink ref="O3642" r:id="rId1686"/>
    <hyperlink ref="O3643" r:id="rId1687"/>
    <hyperlink ref="O3644" r:id="rId1688"/>
    <hyperlink ref="O3645" r:id="rId1689"/>
    <hyperlink ref="O3646" r:id="rId1690"/>
    <hyperlink ref="O3649" r:id="rId1691"/>
    <hyperlink ref="O3650" r:id="rId1692"/>
    <hyperlink ref="O3792" r:id="rId1693"/>
    <hyperlink ref="O3793" r:id="rId1694"/>
    <hyperlink ref="O3794" r:id="rId1695"/>
    <hyperlink ref="O3795" r:id="rId1696"/>
    <hyperlink ref="O3933" r:id="rId1697"/>
    <hyperlink ref="O3934" r:id="rId1698"/>
    <hyperlink ref="O3988" r:id="rId1699"/>
    <hyperlink ref="O3989" r:id="rId1700"/>
    <hyperlink ref="O4029" r:id="rId1701"/>
    <hyperlink ref="O4030" r:id="rId1702"/>
    <hyperlink ref="O4031" r:id="rId1703"/>
    <hyperlink ref="O4032" r:id="rId1704"/>
    <hyperlink ref="O4033" r:id="rId1705"/>
    <hyperlink ref="O4034" r:id="rId1706"/>
    <hyperlink ref="O4035" r:id="rId1707"/>
    <hyperlink ref="O4036" r:id="rId1708"/>
    <hyperlink ref="O4037" r:id="rId1709"/>
    <hyperlink ref="O4038" r:id="rId1710"/>
    <hyperlink ref="O4039" r:id="rId1711"/>
    <hyperlink ref="O4040" r:id="rId1712"/>
    <hyperlink ref="O4041" r:id="rId1713"/>
    <hyperlink ref="O4042" r:id="rId1714"/>
    <hyperlink ref="O4044" r:id="rId1715"/>
    <hyperlink ref="O4043" r:id="rId1716"/>
    <hyperlink ref="O4045" r:id="rId1717"/>
    <hyperlink ref="O4046" r:id="rId1718"/>
    <hyperlink ref="O4047" r:id="rId1719"/>
    <hyperlink ref="O4048" r:id="rId1720"/>
    <hyperlink ref="O4049" r:id="rId1721"/>
    <hyperlink ref="O4050" r:id="rId1722"/>
    <hyperlink ref="O4051" r:id="rId1723"/>
    <hyperlink ref="O4052" r:id="rId1724"/>
    <hyperlink ref="O4053" r:id="rId1725"/>
    <hyperlink ref="O4054" r:id="rId1726"/>
    <hyperlink ref="O4055" r:id="rId1727"/>
    <hyperlink ref="O4056" r:id="rId1728"/>
    <hyperlink ref="O4100" r:id="rId1729"/>
    <hyperlink ref="O4185" r:id="rId1730"/>
    <hyperlink ref="O4415" r:id="rId1731"/>
    <hyperlink ref="O4466" r:id="rId1732"/>
    <hyperlink ref="O4525" r:id="rId1733"/>
    <hyperlink ref="O4526" r:id="rId1734"/>
    <hyperlink ref="O4530" r:id="rId1735"/>
    <hyperlink ref="O4532" r:id="rId1736"/>
    <hyperlink ref="O4533" r:id="rId1737"/>
    <hyperlink ref="O4534" r:id="rId1738"/>
    <hyperlink ref="O4615" r:id="rId1739"/>
    <hyperlink ref="O4680" r:id="rId1740"/>
    <hyperlink ref="O4718" r:id="rId1741"/>
    <hyperlink ref="O4719" r:id="rId1742"/>
    <hyperlink ref="O4720" r:id="rId1743"/>
    <hyperlink ref="O4721" r:id="rId1744"/>
    <hyperlink ref="O368" r:id="rId1745"/>
    <hyperlink ref="O369" r:id="rId1746"/>
    <hyperlink ref="O377" r:id="rId1747"/>
    <hyperlink ref="O378" r:id="rId1748"/>
    <hyperlink ref="O379" r:id="rId1749"/>
    <hyperlink ref="O380" r:id="rId1750"/>
    <hyperlink ref="O382" r:id="rId1751"/>
    <hyperlink ref="O383" r:id="rId1752"/>
    <hyperlink ref="O384" r:id="rId1753"/>
    <hyperlink ref="O385" r:id="rId1754"/>
    <hyperlink ref="O392" r:id="rId1755"/>
    <hyperlink ref="O791" r:id="rId1756"/>
    <hyperlink ref="O792" r:id="rId1757"/>
    <hyperlink ref="O793" r:id="rId1758"/>
    <hyperlink ref="O965" r:id="rId1759"/>
    <hyperlink ref="O974" r:id="rId1760"/>
    <hyperlink ref="O1111" r:id="rId1761"/>
    <hyperlink ref="O1370" r:id="rId1762"/>
    <hyperlink ref="O1371" r:id="rId1763"/>
    <hyperlink ref="O1373" r:id="rId1764"/>
    <hyperlink ref="O1376" r:id="rId1765"/>
    <hyperlink ref="O1377" r:id="rId1766"/>
    <hyperlink ref="O1763" r:id="rId1767"/>
    <hyperlink ref="O2064" r:id="rId1768"/>
    <hyperlink ref="O2065" r:id="rId1769"/>
    <hyperlink ref="O2066" r:id="rId1770"/>
    <hyperlink ref="O3554" r:id="rId1771"/>
    <hyperlink ref="O3555" r:id="rId1772"/>
    <hyperlink ref="O3600" r:id="rId1773"/>
    <hyperlink ref="O3601" r:id="rId1774"/>
    <hyperlink ref="O3744" r:id="rId1775"/>
    <hyperlink ref="O3745" r:id="rId1776"/>
    <hyperlink ref="O3757" r:id="rId1777"/>
    <hyperlink ref="O3758" r:id="rId1778"/>
    <hyperlink ref="O3759" r:id="rId1779"/>
    <hyperlink ref="O3760" r:id="rId1780"/>
    <hyperlink ref="O3761" r:id="rId1781"/>
    <hyperlink ref="O3762" r:id="rId1782"/>
    <hyperlink ref="O3790" r:id="rId1783"/>
    <hyperlink ref="O4083" r:id="rId1784"/>
    <hyperlink ref="O4086" r:id="rId1785"/>
    <hyperlink ref="O4087" r:id="rId1786"/>
    <hyperlink ref="O4088" r:id="rId1787"/>
    <hyperlink ref="O4091" r:id="rId1788"/>
    <hyperlink ref="O4102" r:id="rId1789"/>
    <hyperlink ref="O208" r:id="rId1790"/>
    <hyperlink ref="O259" r:id="rId1791"/>
    <hyperlink ref="O659" r:id="rId1792"/>
    <hyperlink ref="O789" r:id="rId1793"/>
    <hyperlink ref="O1119" r:id="rId1794"/>
    <hyperlink ref="O1178" r:id="rId1795"/>
    <hyperlink ref="O1334" r:id="rId1796"/>
    <hyperlink ref="O1467" r:id="rId1797"/>
    <hyperlink ref="O1534" r:id="rId1798"/>
    <hyperlink ref="O2070" r:id="rId1799"/>
    <hyperlink ref="O2638" r:id="rId1800"/>
    <hyperlink ref="O3441" r:id="rId1801"/>
    <hyperlink ref="O4063" r:id="rId1802"/>
    <hyperlink ref="O222" r:id="rId1803"/>
    <hyperlink ref="O224" r:id="rId1804"/>
    <hyperlink ref="O414" r:id="rId1805"/>
    <hyperlink ref="O619" r:id="rId1806"/>
    <hyperlink ref="O638" r:id="rId1807"/>
    <hyperlink ref="O642" r:id="rId1808"/>
    <hyperlink ref="O643" r:id="rId1809"/>
    <hyperlink ref="O644" r:id="rId1810"/>
    <hyperlink ref="O645" r:id="rId1811"/>
    <hyperlink ref="O646" r:id="rId1812"/>
    <hyperlink ref="O647" r:id="rId1813"/>
    <hyperlink ref="O663" r:id="rId1814"/>
    <hyperlink ref="O664" r:id="rId1815"/>
    <hyperlink ref="O671" r:id="rId1816"/>
    <hyperlink ref="O674" r:id="rId1817"/>
    <hyperlink ref="O675" r:id="rId1818"/>
    <hyperlink ref="O697" r:id="rId1819"/>
    <hyperlink ref="O698" r:id="rId1820"/>
    <hyperlink ref="O728" r:id="rId1821"/>
    <hyperlink ref="O729" r:id="rId1822"/>
    <hyperlink ref="O1713" r:id="rId1823"/>
    <hyperlink ref="O1765" r:id="rId1824"/>
    <hyperlink ref="O2010" r:id="rId1825"/>
    <hyperlink ref="O2037" r:id="rId1826"/>
    <hyperlink ref="O2137" r:id="rId1827"/>
    <hyperlink ref="O2138" r:id="rId1828"/>
    <hyperlink ref="O2139" r:id="rId1829"/>
    <hyperlink ref="O2192" r:id="rId1830"/>
    <hyperlink ref="O2248" r:id="rId1831"/>
    <hyperlink ref="O2250" r:id="rId1832"/>
    <hyperlink ref="O2253" r:id="rId1833"/>
    <hyperlink ref="O2254" r:id="rId1834"/>
    <hyperlink ref="O2255" r:id="rId1835"/>
    <hyperlink ref="O2257" r:id="rId1836"/>
    <hyperlink ref="O2258" r:id="rId1837"/>
    <hyperlink ref="O2259" r:id="rId1838"/>
    <hyperlink ref="O2260" r:id="rId1839"/>
    <hyperlink ref="O2264" r:id="rId1840"/>
    <hyperlink ref="O2265" r:id="rId1841"/>
    <hyperlink ref="O2585" r:id="rId1842"/>
    <hyperlink ref="O2586" r:id="rId1843"/>
    <hyperlink ref="O2587" r:id="rId1844"/>
    <hyperlink ref="O2588" r:id="rId1845"/>
    <hyperlink ref="O2589" r:id="rId1846"/>
    <hyperlink ref="O2762" r:id="rId1847"/>
    <hyperlink ref="O3382" r:id="rId1848"/>
    <hyperlink ref="O3797" r:id="rId1849"/>
    <hyperlink ref="O3798" r:id="rId1850"/>
    <hyperlink ref="O3799" r:id="rId1851"/>
    <hyperlink ref="O4605" r:id="rId1852"/>
    <hyperlink ref="O4727" r:id="rId1853"/>
    <hyperlink ref="O4728" r:id="rId1854"/>
    <hyperlink ref="O4729" r:id="rId1855"/>
    <hyperlink ref="O4730" r:id="rId1856"/>
    <hyperlink ref="O4731" r:id="rId1857"/>
    <hyperlink ref="O4732" r:id="rId1858"/>
    <hyperlink ref="O4733" r:id="rId1859"/>
    <hyperlink ref="O4734" r:id="rId1860"/>
    <hyperlink ref="O4735" r:id="rId1861"/>
    <hyperlink ref="O4736" r:id="rId1862"/>
    <hyperlink ref="O4748" r:id="rId1863"/>
    <hyperlink ref="O4749" r:id="rId1864"/>
    <hyperlink ref="O4753" r:id="rId1865"/>
    <hyperlink ref="O4754" r:id="rId1866"/>
    <hyperlink ref="O4756" r:id="rId1867"/>
    <hyperlink ref="O4758" r:id="rId1868"/>
    <hyperlink ref="O81" r:id="rId1869"/>
    <hyperlink ref="O2695" r:id="rId1870"/>
    <hyperlink ref="O115" r:id="rId1871"/>
    <hyperlink ref="O116" r:id="rId1872"/>
    <hyperlink ref="O117" r:id="rId1873"/>
    <hyperlink ref="O118" r:id="rId1874"/>
    <hyperlink ref="O120" r:id="rId1875"/>
    <hyperlink ref="O153" r:id="rId1876"/>
    <hyperlink ref="O154" r:id="rId1877"/>
    <hyperlink ref="O156" r:id="rId1878"/>
    <hyperlink ref="O160" r:id="rId1879"/>
    <hyperlink ref="O184" r:id="rId1880"/>
    <hyperlink ref="O185" r:id="rId1881"/>
    <hyperlink ref="O194" r:id="rId1882"/>
    <hyperlink ref="O195" r:id="rId1883"/>
    <hyperlink ref="O196" r:id="rId1884"/>
    <hyperlink ref="O197" r:id="rId1885"/>
    <hyperlink ref="O198" r:id="rId1886"/>
    <hyperlink ref="O340" r:id="rId1887"/>
    <hyperlink ref="O341" r:id="rId1888"/>
    <hyperlink ref="O478" r:id="rId1889"/>
    <hyperlink ref="O479" r:id="rId1890"/>
    <hyperlink ref="O480" r:id="rId1891"/>
    <hyperlink ref="O484" r:id="rId1892"/>
    <hyperlink ref="O485" r:id="rId1893"/>
    <hyperlink ref="O486" r:id="rId1894"/>
    <hyperlink ref="O487" r:id="rId1895"/>
    <hyperlink ref="O488" r:id="rId1896"/>
    <hyperlink ref="O489" r:id="rId1897"/>
    <hyperlink ref="O490" r:id="rId1898"/>
    <hyperlink ref="O554" r:id="rId1899"/>
    <hyperlink ref="O604" r:id="rId1900"/>
    <hyperlink ref="O605" r:id="rId1901"/>
    <hyperlink ref="O606" r:id="rId1902"/>
    <hyperlink ref="O614" r:id="rId1903"/>
    <hyperlink ref="O616" r:id="rId1904"/>
    <hyperlink ref="O625" r:id="rId1905"/>
    <hyperlink ref="O626" r:id="rId1906"/>
    <hyperlink ref="O627" r:id="rId1907"/>
    <hyperlink ref="O628" r:id="rId1908"/>
    <hyperlink ref="O629" r:id="rId1909"/>
    <hyperlink ref="O630" r:id="rId1910"/>
    <hyperlink ref="O631" r:id="rId1911"/>
    <hyperlink ref="O634" r:id="rId1912"/>
    <hyperlink ref="O635" r:id="rId1913"/>
    <hyperlink ref="O636" r:id="rId1914"/>
    <hyperlink ref="O639" r:id="rId1915"/>
    <hyperlink ref="O640" r:id="rId1916"/>
    <hyperlink ref="O699" r:id="rId1917"/>
    <hyperlink ref="O700" r:id="rId1918"/>
    <hyperlink ref="O701" r:id="rId1919"/>
    <hyperlink ref="O702" r:id="rId1920"/>
    <hyperlink ref="O703" r:id="rId1921"/>
    <hyperlink ref="O704" r:id="rId1922"/>
    <hyperlink ref="O705" r:id="rId1923"/>
    <hyperlink ref="O706" r:id="rId1924"/>
    <hyperlink ref="O707" r:id="rId1925"/>
    <hyperlink ref="O709" r:id="rId1926"/>
    <hyperlink ref="O710" r:id="rId1927"/>
    <hyperlink ref="O711" r:id="rId1928"/>
    <hyperlink ref="O712" r:id="rId1929"/>
    <hyperlink ref="O723" r:id="rId1930"/>
    <hyperlink ref="O764" r:id="rId1931"/>
    <hyperlink ref="O765" r:id="rId1932"/>
    <hyperlink ref="O790" r:id="rId1933"/>
    <hyperlink ref="O794" r:id="rId1934"/>
    <hyperlink ref="O795" r:id="rId1935"/>
    <hyperlink ref="O796" r:id="rId1936"/>
    <hyperlink ref="O797" r:id="rId1937"/>
    <hyperlink ref="O798" r:id="rId1938"/>
    <hyperlink ref="O800" r:id="rId1939"/>
    <hyperlink ref="O801" r:id="rId1940"/>
    <hyperlink ref="O829" r:id="rId1941"/>
    <hyperlink ref="O830" r:id="rId1942"/>
    <hyperlink ref="O831" r:id="rId1943"/>
    <hyperlink ref="O832" r:id="rId1944"/>
    <hyperlink ref="O835" r:id="rId1945"/>
    <hyperlink ref="O846" r:id="rId1946"/>
    <hyperlink ref="O847" r:id="rId1947"/>
    <hyperlink ref="O944" r:id="rId1948"/>
    <hyperlink ref="O945" r:id="rId1949"/>
    <hyperlink ref="O958" r:id="rId1950"/>
    <hyperlink ref="O977" r:id="rId1951"/>
    <hyperlink ref="O1014" r:id="rId1952"/>
    <hyperlink ref="O1118" r:id="rId1953"/>
    <hyperlink ref="O1139" r:id="rId1954"/>
    <hyperlink ref="O1140" r:id="rId1955"/>
    <hyperlink ref="O1141" r:id="rId1956"/>
    <hyperlink ref="O1142" r:id="rId1957"/>
    <hyperlink ref="O1227" r:id="rId1958"/>
    <hyperlink ref="O1228" r:id="rId1959"/>
    <hyperlink ref="O1230" r:id="rId1960"/>
    <hyperlink ref="O1231" r:id="rId1961"/>
    <hyperlink ref="O1268" r:id="rId1962"/>
    <hyperlink ref="O1269" r:id="rId1963"/>
    <hyperlink ref="O1280" r:id="rId1964"/>
    <hyperlink ref="O1308" r:id="rId1965"/>
    <hyperlink ref="O1432" r:id="rId1966"/>
    <hyperlink ref="O1433" r:id="rId1967"/>
    <hyperlink ref="O1521" r:id="rId1968"/>
    <hyperlink ref="O1524" r:id="rId1969"/>
    <hyperlink ref="O1526" r:id="rId1970"/>
    <hyperlink ref="O1527" r:id="rId1971"/>
    <hyperlink ref="O1528" r:id="rId1972"/>
    <hyperlink ref="O1529" r:id="rId1973"/>
    <hyperlink ref="O1530" r:id="rId1974"/>
    <hyperlink ref="O1539" r:id="rId1975"/>
    <hyperlink ref="O1544" r:id="rId1976"/>
    <hyperlink ref="O1550" r:id="rId1977"/>
    <hyperlink ref="O1551" r:id="rId1978"/>
    <hyperlink ref="O1552" r:id="rId1979"/>
    <hyperlink ref="O1553" r:id="rId1980"/>
    <hyperlink ref="O1557" r:id="rId1981"/>
    <hyperlink ref="O1590" r:id="rId1982"/>
    <hyperlink ref="O1592" r:id="rId1983"/>
    <hyperlink ref="O1593" r:id="rId1984"/>
    <hyperlink ref="O1616" r:id="rId1985"/>
    <hyperlink ref="O1617" r:id="rId1986"/>
    <hyperlink ref="O1618" r:id="rId1987"/>
    <hyperlink ref="O1619" r:id="rId1988"/>
    <hyperlink ref="O1628" r:id="rId1989"/>
    <hyperlink ref="O1629" r:id="rId1990"/>
    <hyperlink ref="O1630" r:id="rId1991"/>
    <hyperlink ref="O1651" r:id="rId1992"/>
    <hyperlink ref="O1652" r:id="rId1993"/>
    <hyperlink ref="O1654" r:id="rId1994"/>
    <hyperlink ref="O1712" r:id="rId1995"/>
    <hyperlink ref="O1738" r:id="rId1996"/>
    <hyperlink ref="O1739" r:id="rId1997"/>
    <hyperlink ref="O1740" r:id="rId1998"/>
    <hyperlink ref="O1741" r:id="rId1999"/>
    <hyperlink ref="O1747" r:id="rId2000"/>
    <hyperlink ref="O1777" r:id="rId2001"/>
    <hyperlink ref="O1782" r:id="rId2002"/>
    <hyperlink ref="O1783" r:id="rId2003"/>
    <hyperlink ref="O1784" r:id="rId2004"/>
    <hyperlink ref="O1785" r:id="rId2005"/>
    <hyperlink ref="O1786" r:id="rId2006"/>
    <hyperlink ref="O1819" r:id="rId2007"/>
    <hyperlink ref="O2117" r:id="rId2008"/>
    <hyperlink ref="O2118" r:id="rId2009"/>
    <hyperlink ref="O2119" r:id="rId2010"/>
    <hyperlink ref="O1832" r:id="rId2011"/>
    <hyperlink ref="O1834" r:id="rId2012"/>
    <hyperlink ref="O1835" r:id="rId2013"/>
    <hyperlink ref="O1836" r:id="rId2014"/>
    <hyperlink ref="O1837" r:id="rId2015"/>
    <hyperlink ref="O1838" r:id="rId2016"/>
    <hyperlink ref="O1843" r:id="rId2017"/>
    <hyperlink ref="O1844" r:id="rId2018"/>
    <hyperlink ref="O1845" r:id="rId2019"/>
    <hyperlink ref="O1846" r:id="rId2020"/>
    <hyperlink ref="O1847" r:id="rId2021"/>
    <hyperlink ref="O1848" r:id="rId2022"/>
    <hyperlink ref="O1849" r:id="rId2023"/>
    <hyperlink ref="O1850" r:id="rId2024"/>
    <hyperlink ref="O1851" r:id="rId2025"/>
    <hyperlink ref="O1852" r:id="rId2026"/>
    <hyperlink ref="O1854" r:id="rId2027"/>
    <hyperlink ref="O1856" r:id="rId2028"/>
    <hyperlink ref="O1857" r:id="rId2029"/>
    <hyperlink ref="O1858" r:id="rId2030"/>
    <hyperlink ref="O1859" r:id="rId2031"/>
    <hyperlink ref="O1860" r:id="rId2032"/>
    <hyperlink ref="O1861" r:id="rId2033"/>
    <hyperlink ref="O1862" r:id="rId2034"/>
    <hyperlink ref="O1863" r:id="rId2035"/>
    <hyperlink ref="O1864" r:id="rId2036"/>
    <hyperlink ref="O1865" r:id="rId2037"/>
    <hyperlink ref="O1866" r:id="rId2038"/>
    <hyperlink ref="O1867" r:id="rId2039"/>
    <hyperlink ref="O1868" r:id="rId2040"/>
    <hyperlink ref="O1869" r:id="rId2041"/>
    <hyperlink ref="O1870" r:id="rId2042"/>
    <hyperlink ref="O1871" r:id="rId2043"/>
    <hyperlink ref="O1872" r:id="rId2044"/>
    <hyperlink ref="O1873" r:id="rId2045"/>
    <hyperlink ref="O1874" r:id="rId2046"/>
    <hyperlink ref="O1875" r:id="rId2047"/>
    <hyperlink ref="O2009" r:id="rId2048"/>
    <hyperlink ref="O2011" r:id="rId2049"/>
    <hyperlink ref="O2012" r:id="rId2050"/>
    <hyperlink ref="O2015" r:id="rId2051"/>
    <hyperlink ref="O2024" r:id="rId2052"/>
    <hyperlink ref="O2025" r:id="rId2053"/>
    <hyperlink ref="O2026" r:id="rId2054"/>
    <hyperlink ref="O2027" r:id="rId2055"/>
    <hyperlink ref="O2028" r:id="rId2056"/>
    <hyperlink ref="O2029" r:id="rId2057"/>
    <hyperlink ref="O2030" r:id="rId2058"/>
    <hyperlink ref="O2031" r:id="rId2059"/>
    <hyperlink ref="O2032" r:id="rId2060"/>
    <hyperlink ref="O2033" r:id="rId2061"/>
    <hyperlink ref="O2034" r:id="rId2062"/>
    <hyperlink ref="O2035" r:id="rId2063"/>
    <hyperlink ref="O2099" r:id="rId2064"/>
    <hyperlink ref="O2098" r:id="rId2065"/>
    <hyperlink ref="O2123" r:id="rId2066"/>
    <hyperlink ref="O2124" r:id="rId2067"/>
    <hyperlink ref="O2129" r:id="rId2068"/>
    <hyperlink ref="O2130" r:id="rId2069"/>
    <hyperlink ref="O2143" r:id="rId2070"/>
    <hyperlink ref="O2158" r:id="rId2071"/>
    <hyperlink ref="O2159" r:id="rId2072"/>
    <hyperlink ref="O2161" r:id="rId2073"/>
    <hyperlink ref="O2162" r:id="rId2074"/>
    <hyperlink ref="O2176" r:id="rId2075"/>
    <hyperlink ref="O2177" r:id="rId2076"/>
    <hyperlink ref="O2178" r:id="rId2077"/>
    <hyperlink ref="O2179" r:id="rId2078"/>
    <hyperlink ref="O2180" r:id="rId2079"/>
    <hyperlink ref="O2181" r:id="rId2080"/>
    <hyperlink ref="O2182" r:id="rId2081"/>
    <hyperlink ref="O2183" r:id="rId2082"/>
    <hyperlink ref="O2184" r:id="rId2083"/>
    <hyperlink ref="O2185" r:id="rId2084"/>
    <hyperlink ref="O2186" r:id="rId2085"/>
    <hyperlink ref="O2187" r:id="rId2086"/>
    <hyperlink ref="O2188" r:id="rId2087"/>
    <hyperlink ref="O2214" r:id="rId2088"/>
    <hyperlink ref="O2215" r:id="rId2089"/>
    <hyperlink ref="O2244" r:id="rId2090"/>
    <hyperlink ref="O2245" r:id="rId2091"/>
    <hyperlink ref="O2271" r:id="rId2092"/>
    <hyperlink ref="O2291" r:id="rId2093"/>
    <hyperlink ref="O2292" r:id="rId2094"/>
    <hyperlink ref="O2298" r:id="rId2095"/>
    <hyperlink ref="O2428" r:id="rId2096"/>
    <hyperlink ref="O2427" r:id="rId2097"/>
    <hyperlink ref="O2452" r:id="rId2098"/>
    <hyperlink ref="O2453" r:id="rId2099"/>
    <hyperlink ref="O2461" r:id="rId2100"/>
    <hyperlink ref="O2462" r:id="rId2101"/>
    <hyperlink ref="O2463" r:id="rId2102"/>
    <hyperlink ref="O2464" r:id="rId2103"/>
    <hyperlink ref="O2465" r:id="rId2104"/>
    <hyperlink ref="O2466" r:id="rId2105"/>
    <hyperlink ref="O2467" r:id="rId2106"/>
    <hyperlink ref="O2468" r:id="rId2107"/>
    <hyperlink ref="O2532" r:id="rId2108"/>
    <hyperlink ref="O2533" r:id="rId2109"/>
    <hyperlink ref="O2534" r:id="rId2110"/>
    <hyperlink ref="O2594" r:id="rId2111"/>
    <hyperlink ref="O2595" r:id="rId2112"/>
    <hyperlink ref="O2596" r:id="rId2113"/>
    <hyperlink ref="O2612" r:id="rId2114"/>
    <hyperlink ref="O2601" r:id="rId2115"/>
    <hyperlink ref="O2602" r:id="rId2116"/>
    <hyperlink ref="O2626" r:id="rId2117"/>
    <hyperlink ref="O2629" r:id="rId2118"/>
    <hyperlink ref="O2641" r:id="rId2119"/>
    <hyperlink ref="O2644" r:id="rId2120"/>
    <hyperlink ref="O2723" r:id="rId2121"/>
    <hyperlink ref="O2725" r:id="rId2122"/>
    <hyperlink ref="O2752" r:id="rId2123"/>
    <hyperlink ref="O2770" r:id="rId2124"/>
    <hyperlink ref="O2795" r:id="rId2125"/>
    <hyperlink ref="O2812" r:id="rId2126"/>
    <hyperlink ref="O2836" r:id="rId2127"/>
    <hyperlink ref="O2840" r:id="rId2128"/>
    <hyperlink ref="O2853" r:id="rId2129"/>
    <hyperlink ref="O2876" r:id="rId2130"/>
    <hyperlink ref="O2904" r:id="rId2131"/>
    <hyperlink ref="O2905" r:id="rId2132"/>
    <hyperlink ref="O2906" r:id="rId2133"/>
    <hyperlink ref="O2907" r:id="rId2134"/>
    <hyperlink ref="O2909" r:id="rId2135"/>
    <hyperlink ref="O2910" r:id="rId2136"/>
    <hyperlink ref="O2911" r:id="rId2137"/>
    <hyperlink ref="O2972" r:id="rId2138"/>
    <hyperlink ref="O2974" r:id="rId2139"/>
    <hyperlink ref="O2999" r:id="rId2140"/>
    <hyperlink ref="O3001" r:id="rId2141"/>
    <hyperlink ref="O3005" r:id="rId2142"/>
    <hyperlink ref="O3014" r:id="rId2143"/>
    <hyperlink ref="O3015" r:id="rId2144"/>
    <hyperlink ref="O3022" r:id="rId2145"/>
    <hyperlink ref="O3023" r:id="rId2146"/>
    <hyperlink ref="O3024" r:id="rId2147"/>
    <hyperlink ref="O3025" r:id="rId2148"/>
    <hyperlink ref="O3031" r:id="rId2149"/>
    <hyperlink ref="O3078" r:id="rId2150"/>
    <hyperlink ref="O3079" r:id="rId2151"/>
    <hyperlink ref="O3080" r:id="rId2152"/>
    <hyperlink ref="O3081" r:id="rId2153"/>
    <hyperlink ref="O3121" r:id="rId2154"/>
    <hyperlink ref="O3128" r:id="rId2155"/>
    <hyperlink ref="O3129" r:id="rId2156"/>
    <hyperlink ref="O3130" r:id="rId2157"/>
    <hyperlink ref="O3131" r:id="rId2158"/>
    <hyperlink ref="O3132" r:id="rId2159"/>
    <hyperlink ref="O3133" r:id="rId2160"/>
    <hyperlink ref="O3134" r:id="rId2161"/>
    <hyperlink ref="O3135" r:id="rId2162"/>
    <hyperlink ref="O3165" r:id="rId2163"/>
    <hyperlink ref="O3166" r:id="rId2164"/>
    <hyperlink ref="O3167" r:id="rId2165"/>
    <hyperlink ref="O3168" r:id="rId2166"/>
    <hyperlink ref="O3218" r:id="rId2167"/>
    <hyperlink ref="O3253" r:id="rId2168"/>
    <hyperlink ref="O3254" r:id="rId2169"/>
    <hyperlink ref="O3270" r:id="rId2170"/>
    <hyperlink ref="O3271" r:id="rId2171"/>
    <hyperlink ref="O3281" r:id="rId2172"/>
    <hyperlink ref="O3293" r:id="rId2173"/>
    <hyperlink ref="O3294" r:id="rId2174"/>
    <hyperlink ref="O3295" r:id="rId2175"/>
    <hyperlink ref="O3296" r:id="rId2176"/>
    <hyperlink ref="O3383" r:id="rId2177"/>
    <hyperlink ref="O3338" r:id="rId2178"/>
    <hyperlink ref="O3389" r:id="rId2179"/>
    <hyperlink ref="O3394" r:id="rId2180"/>
    <hyperlink ref="O3395" r:id="rId2181"/>
    <hyperlink ref="O3415" r:id="rId2182"/>
    <hyperlink ref="O3425" r:id="rId2183"/>
    <hyperlink ref="O3448" r:id="rId2184"/>
    <hyperlink ref="O3449" r:id="rId2185"/>
    <hyperlink ref="O3450" r:id="rId2186"/>
    <hyperlink ref="O3452" r:id="rId2187"/>
    <hyperlink ref="O3453" r:id="rId2188"/>
    <hyperlink ref="O3514" r:id="rId2189"/>
    <hyperlink ref="O3515" r:id="rId2190"/>
    <hyperlink ref="O3516" r:id="rId2191"/>
    <hyperlink ref="O3517" r:id="rId2192"/>
    <hyperlink ref="O3518" r:id="rId2193"/>
    <hyperlink ref="O3540" r:id="rId2194"/>
    <hyperlink ref="O3542" r:id="rId2195"/>
    <hyperlink ref="O3581" r:id="rId2196"/>
    <hyperlink ref="O3602" r:id="rId2197"/>
    <hyperlink ref="O3605" r:id="rId2198"/>
    <hyperlink ref="O3606" r:id="rId2199"/>
    <hyperlink ref="O3607" r:id="rId2200"/>
    <hyperlink ref="O3608" r:id="rId2201"/>
    <hyperlink ref="O3609" r:id="rId2202"/>
    <hyperlink ref="O3610" r:id="rId2203"/>
    <hyperlink ref="O3633" r:id="rId2204"/>
    <hyperlink ref="O3634" r:id="rId2205"/>
    <hyperlink ref="O3635" r:id="rId2206"/>
    <hyperlink ref="O3637" r:id="rId2207"/>
    <hyperlink ref="O3632" r:id="rId2208"/>
    <hyperlink ref="O3677" r:id="rId2209"/>
    <hyperlink ref="O3678" r:id="rId2210"/>
    <hyperlink ref="O3687" r:id="rId2211"/>
    <hyperlink ref="O3688" r:id="rId2212"/>
    <hyperlink ref="O3722" r:id="rId2213"/>
    <hyperlink ref="O3796" r:id="rId2214"/>
    <hyperlink ref="O3805" r:id="rId2215"/>
    <hyperlink ref="O3906" r:id="rId2216"/>
    <hyperlink ref="O3907" r:id="rId2217"/>
    <hyperlink ref="O3932" r:id="rId2218"/>
    <hyperlink ref="O3952" r:id="rId2219"/>
    <hyperlink ref="O3953" r:id="rId2220"/>
    <hyperlink ref="O3954" r:id="rId2221"/>
    <hyperlink ref="O3955" r:id="rId2222"/>
    <hyperlink ref="O3956" r:id="rId2223"/>
    <hyperlink ref="O3960" r:id="rId2224"/>
    <hyperlink ref="O3972" r:id="rId2225"/>
    <hyperlink ref="O3973" r:id="rId2226"/>
    <hyperlink ref="O3974" r:id="rId2227"/>
    <hyperlink ref="O3975" r:id="rId2228"/>
    <hyperlink ref="O3976" r:id="rId2229"/>
    <hyperlink ref="O3977" r:id="rId2230"/>
    <hyperlink ref="O4130" r:id="rId2231"/>
    <hyperlink ref="O4131" r:id="rId2232"/>
    <hyperlink ref="O4133" r:id="rId2233"/>
    <hyperlink ref="O4190" r:id="rId2234"/>
    <hyperlink ref="O4193" r:id="rId2235"/>
    <hyperlink ref="O4194" r:id="rId2236"/>
    <hyperlink ref="O4195" r:id="rId2237"/>
    <hyperlink ref="O4196" r:id="rId2238"/>
    <hyperlink ref="O4197" r:id="rId2239"/>
    <hyperlink ref="O4198" r:id="rId2240"/>
    <hyperlink ref="O4199" r:id="rId2241"/>
    <hyperlink ref="O4200" r:id="rId2242"/>
    <hyperlink ref="O4201" r:id="rId2243"/>
    <hyperlink ref="O4202" r:id="rId2244"/>
    <hyperlink ref="O4203" r:id="rId2245"/>
    <hyperlink ref="O4204" r:id="rId2246"/>
    <hyperlink ref="O4205" r:id="rId2247"/>
    <hyperlink ref="O4206" r:id="rId2248"/>
    <hyperlink ref="O4207" r:id="rId2249"/>
    <hyperlink ref="O4208" r:id="rId2250"/>
    <hyperlink ref="O4209" r:id="rId2251"/>
    <hyperlink ref="O4238" r:id="rId2252"/>
    <hyperlink ref="O4254" r:id="rId2253"/>
    <hyperlink ref="O4256" r:id="rId2254"/>
    <hyperlink ref="O4257" r:id="rId2255"/>
    <hyperlink ref="O4263" r:id="rId2256"/>
    <hyperlink ref="O4264" r:id="rId2257"/>
    <hyperlink ref="O4265" r:id="rId2258"/>
    <hyperlink ref="O4266" r:id="rId2259"/>
    <hyperlink ref="O4267" r:id="rId2260"/>
    <hyperlink ref="O4268" r:id="rId2261"/>
    <hyperlink ref="O4269" r:id="rId2262"/>
    <hyperlink ref="O4296" r:id="rId2263"/>
    <hyperlink ref="O4301" r:id="rId2264"/>
    <hyperlink ref="O4330" r:id="rId2265"/>
    <hyperlink ref="O4338" r:id="rId2266"/>
    <hyperlink ref="O4339" r:id="rId2267"/>
    <hyperlink ref="O4340" r:id="rId2268"/>
    <hyperlink ref="O4342" r:id="rId2269"/>
    <hyperlink ref="O4414" r:id="rId2270"/>
    <hyperlink ref="O4504" r:id="rId2271"/>
    <hyperlink ref="O4506" r:id="rId2272"/>
    <hyperlink ref="O4516" r:id="rId2273"/>
    <hyperlink ref="O4517" r:id="rId2274"/>
    <hyperlink ref="O4527" r:id="rId2275"/>
    <hyperlink ref="O4528" r:id="rId2276"/>
    <hyperlink ref="O4586" r:id="rId2277"/>
    <hyperlink ref="O4594" r:id="rId2278"/>
    <hyperlink ref="O4604" r:id="rId2279"/>
    <hyperlink ref="O4611" r:id="rId2280"/>
    <hyperlink ref="O4612" r:id="rId2281"/>
    <hyperlink ref="O4613" r:id="rId2282"/>
    <hyperlink ref="O4614" r:id="rId2283"/>
    <hyperlink ref="O4616" r:id="rId2284"/>
    <hyperlink ref="O4617" r:id="rId2285"/>
    <hyperlink ref="O4618" r:id="rId2286"/>
    <hyperlink ref="O4619" r:id="rId2287"/>
    <hyperlink ref="O4620" r:id="rId2288"/>
    <hyperlink ref="O4621" r:id="rId2289"/>
    <hyperlink ref="O4622" r:id="rId2290"/>
    <hyperlink ref="O4676" r:id="rId2291"/>
    <hyperlink ref="O4677" r:id="rId2292"/>
    <hyperlink ref="O4678" r:id="rId2293"/>
    <hyperlink ref="O4679" r:id="rId2294"/>
    <hyperlink ref="O4741" r:id="rId2295"/>
    <hyperlink ref="O4742" r:id="rId2296"/>
    <hyperlink ref="O4743" r:id="rId2297"/>
    <hyperlink ref="O4744" r:id="rId2298"/>
    <hyperlink ref="O155" r:id="rId2299"/>
    <hyperlink ref="O200" r:id="rId2300"/>
    <hyperlink ref="O637" r:id="rId2301"/>
    <hyperlink ref="O770" r:id="rId2302"/>
    <hyperlink ref="O946" r:id="rId2303"/>
    <hyperlink ref="O1285" r:id="rId2304"/>
    <hyperlink ref="O1525" r:id="rId2305"/>
    <hyperlink ref="O1594" r:id="rId2306"/>
    <hyperlink ref="O1595" r:id="rId2307"/>
    <hyperlink ref="O2625" r:id="rId2308"/>
    <hyperlink ref="O2838" r:id="rId2309"/>
    <hyperlink ref="O2908" r:id="rId2310"/>
    <hyperlink ref="O3021" r:id="rId2311"/>
    <hyperlink ref="O3170" r:id="rId2312"/>
    <hyperlink ref="O3392" r:id="rId2313"/>
    <hyperlink ref="O3451" r:id="rId2314"/>
    <hyperlink ref="O3541" r:id="rId2315"/>
    <hyperlink ref="O3961" r:id="rId2316"/>
    <hyperlink ref="O3962" r:id="rId2317"/>
    <hyperlink ref="O3963" r:id="rId2318"/>
    <hyperlink ref="O4132" r:id="rId2319"/>
    <hyperlink ref="O4210" r:id="rId2320"/>
    <hyperlink ref="O4255" r:id="rId2321"/>
    <hyperlink ref="O4302" r:id="rId2322"/>
    <hyperlink ref="O4574" r:id="rId2323"/>
    <hyperlink ref="O4575" r:id="rId2324"/>
    <hyperlink ref="O615" r:id="rId2325"/>
    <hyperlink ref="O632" r:id="rId2326"/>
    <hyperlink ref="O799" r:id="rId2327"/>
    <hyperlink ref="O1555" r:id="rId2328"/>
    <hyperlink ref="O1556" r:id="rId2329"/>
    <hyperlink ref="O1650" r:id="rId2330"/>
    <hyperlink ref="O1653" r:id="rId2331"/>
    <hyperlink ref="O1853" r:id="rId2332"/>
    <hyperlink ref="O1855" r:id="rId2333"/>
    <hyperlink ref="O2160" r:id="rId2334"/>
    <hyperlink ref="O2163" r:id="rId2335"/>
    <hyperlink ref="O2425" r:id="rId2336"/>
    <hyperlink ref="O2426" r:id="rId2337"/>
    <hyperlink ref="O2630" r:id="rId2338"/>
    <hyperlink ref="O2973" r:id="rId2339"/>
    <hyperlink ref="O2975" r:id="rId2340"/>
    <hyperlink ref="O3169" r:id="rId2341"/>
    <hyperlink ref="O3171" r:id="rId2342"/>
    <hyperlink ref="O3273" r:id="rId2343"/>
    <hyperlink ref="O3393" r:id="rId2344"/>
    <hyperlink ref="O3519" r:id="rId2345"/>
    <hyperlink ref="O3592" r:id="rId2346"/>
    <hyperlink ref="O3679" r:id="rId2347"/>
    <hyperlink ref="O3957" r:id="rId2348"/>
    <hyperlink ref="O4011" r:id="rId2349"/>
    <hyperlink ref="O4101" r:id="rId2350"/>
    <hyperlink ref="O4258" r:id="rId2351"/>
    <hyperlink ref="O68" r:id="rId2352"/>
    <hyperlink ref="O1294" r:id="rId2353"/>
    <hyperlink ref="O1804" r:id="rId2354"/>
    <hyperlink ref="O2277" r:id="rId2355"/>
    <hyperlink ref="O2754" r:id="rId2356"/>
    <hyperlink ref="O3107" r:id="rId2357"/>
    <hyperlink ref="O3120" r:id="rId2358"/>
    <hyperlink ref="O3307" r:id="rId2359"/>
    <hyperlink ref="O3421" r:id="rId2360"/>
    <hyperlink ref="O3457" r:id="rId2361"/>
    <hyperlink ref="O4341" r:id="rId2362"/>
    <hyperlink ref="O1191" r:id="rId2363"/>
    <hyperlink ref="O2120" r:id="rId2364"/>
    <hyperlink ref="O2607" r:id="rId2365"/>
    <hyperlink ref="O2666" r:id="rId2366"/>
    <hyperlink ref="O4222" r:id="rId2367"/>
    <hyperlink ref="O4223" r:id="rId2368"/>
    <hyperlink ref="O4378" r:id="rId2369"/>
    <hyperlink ref="O4412" r:id="rId2370"/>
    <hyperlink ref="O1022" r:id="rId2371"/>
    <hyperlink ref="O2082" r:id="rId2372"/>
    <hyperlink ref="O2083" r:id="rId2373"/>
    <hyperlink ref="O2084" r:id="rId2374"/>
    <hyperlink ref="O2085" r:id="rId2375"/>
    <hyperlink ref="O2086" r:id="rId2376"/>
    <hyperlink ref="O2087" r:id="rId2377"/>
    <hyperlink ref="O2088" r:id="rId2378"/>
    <hyperlink ref="O2530" r:id="rId2379"/>
    <hyperlink ref="O2531" r:id="rId2380"/>
    <hyperlink ref="O3289" r:id="rId2381"/>
    <hyperlink ref="O3290" r:id="rId2382"/>
    <hyperlink ref="O3291" r:id="rId2383"/>
    <hyperlink ref="O3292" r:id="rId2384"/>
    <hyperlink ref="O3585" r:id="rId2385"/>
    <hyperlink ref="O1714" r:id="rId2386"/>
    <hyperlink ref="O1715" r:id="rId2387"/>
    <hyperlink ref="O1716" r:id="rId2388"/>
    <hyperlink ref="O1717" r:id="rId2389"/>
    <hyperlink ref="O1718" r:id="rId2390"/>
    <hyperlink ref="O1719" r:id="rId2391"/>
    <hyperlink ref="O1720" r:id="rId2392"/>
    <hyperlink ref="O2252" r:id="rId2393"/>
    <hyperlink ref="O3136" r:id="rId2394"/>
    <hyperlink ref="O3137" r:id="rId2395"/>
    <hyperlink ref="O3138" r:id="rId2396"/>
    <hyperlink ref="O3139" r:id="rId2397"/>
    <hyperlink ref="O3140" r:id="rId2398"/>
    <hyperlink ref="O3141" r:id="rId2399"/>
    <hyperlink ref="O3142" r:id="rId2400"/>
    <hyperlink ref="O3143" r:id="rId2401"/>
    <hyperlink ref="O3144" r:id="rId2402"/>
    <hyperlink ref="O3145" r:id="rId2403"/>
    <hyperlink ref="O3146" r:id="rId2404"/>
    <hyperlink ref="O3147" r:id="rId2405"/>
    <hyperlink ref="O3148" r:id="rId2406"/>
    <hyperlink ref="O3149" r:id="rId2407"/>
    <hyperlink ref="O3150" r:id="rId2408"/>
    <hyperlink ref="O3151" r:id="rId2409"/>
    <hyperlink ref="O3152" r:id="rId2410"/>
    <hyperlink ref="O3153" r:id="rId2411"/>
    <hyperlink ref="O3154" r:id="rId2412"/>
    <hyperlink ref="O3155" r:id="rId2413"/>
    <hyperlink ref="O3156" r:id="rId2414"/>
    <hyperlink ref="O3157" r:id="rId2415"/>
    <hyperlink ref="O3158" r:id="rId2416"/>
    <hyperlink ref="O3159" r:id="rId2417"/>
    <hyperlink ref="O3160" r:id="rId2418"/>
    <hyperlink ref="O3161" r:id="rId2419"/>
    <hyperlink ref="O3162" r:id="rId2420"/>
    <hyperlink ref="O3163" r:id="rId2421"/>
    <hyperlink ref="O3164" r:id="rId2422"/>
    <hyperlink ref="O186" r:id="rId2423"/>
    <hyperlink ref="O1020" r:id="rId2424"/>
    <hyperlink ref="O1023" r:id="rId2425"/>
    <hyperlink ref="O1122" r:id="rId2426"/>
    <hyperlink ref="O1434" r:id="rId2427"/>
    <hyperlink ref="O1436" r:id="rId2428"/>
    <hyperlink ref="O1533" r:id="rId2429"/>
    <hyperlink ref="O1742" r:id="rId2430"/>
    <hyperlink ref="O1876" r:id="rId2431"/>
    <hyperlink ref="O2019" r:id="rId2432"/>
    <hyperlink ref="O2300" r:id="rId2433"/>
    <hyperlink ref="O2637" r:id="rId2434"/>
    <hyperlink ref="O2793" r:id="rId2435"/>
    <hyperlink ref="O2861" r:id="rId2436"/>
    <hyperlink ref="O3436" r:id="rId2437"/>
    <hyperlink ref="O3437" r:id="rId2438"/>
    <hyperlink ref="O3438" r:id="rId2439"/>
    <hyperlink ref="O3439" r:id="rId2440"/>
    <hyperlink ref="O3871" r:id="rId2441"/>
    <hyperlink ref="O3891" r:id="rId2442"/>
    <hyperlink ref="O3892" r:id="rId2443"/>
    <hyperlink ref="O4106" r:id="rId2444"/>
    <hyperlink ref="O4568" r:id="rId2445"/>
    <hyperlink ref="O4569" r:id="rId2446"/>
    <hyperlink ref="O4570" r:id="rId2447"/>
    <hyperlink ref="O171" r:id="rId2448"/>
    <hyperlink ref="O1457" r:id="rId2449"/>
    <hyperlink ref="O1461" r:id="rId2450"/>
    <hyperlink ref="O1462" r:id="rId2451"/>
    <hyperlink ref="O2049" r:id="rId2452"/>
    <hyperlink ref="O2301" r:id="rId2453"/>
    <hyperlink ref="O2391" r:id="rId2454"/>
    <hyperlink ref="O2777" r:id="rId2455"/>
    <hyperlink ref="O2786" r:id="rId2456"/>
    <hyperlink ref="O4421" r:id="rId2457"/>
    <hyperlink ref="O4571" r:id="rId2458"/>
    <hyperlink ref="O1003" r:id="rId2459"/>
    <hyperlink ref="O1399" r:id="rId2460"/>
    <hyperlink ref="O2116" r:id="rId2461"/>
    <hyperlink ref="O2289" r:id="rId2462"/>
    <hyperlink ref="O2753" r:id="rId2463"/>
    <hyperlink ref="O3176" r:id="rId2464"/>
    <hyperlink ref="O3297" r:id="rId2465"/>
    <hyperlink ref="O3298" r:id="rId2466"/>
    <hyperlink ref="O3299" r:id="rId2467"/>
    <hyperlink ref="O3300" r:id="rId2468"/>
    <hyperlink ref="O3301" r:id="rId2469"/>
    <hyperlink ref="O3302" r:id="rId2470"/>
    <hyperlink ref="O3303" r:id="rId2471"/>
    <hyperlink ref="O3304" r:id="rId2472"/>
    <hyperlink ref="O3305" r:id="rId2473"/>
    <hyperlink ref="O3336" r:id="rId2474"/>
    <hyperlink ref="O3337" r:id="rId2475"/>
    <hyperlink ref="O3828" r:id="rId2476"/>
    <hyperlink ref="O3314" r:id="rId2477"/>
    <hyperlink ref="O3315" r:id="rId2478"/>
    <hyperlink ref="O3316" r:id="rId2479"/>
    <hyperlink ref="O3317" r:id="rId2480"/>
    <hyperlink ref="O3318" r:id="rId2481"/>
    <hyperlink ref="O3319" r:id="rId2482"/>
    <hyperlink ref="O3320" r:id="rId2483"/>
    <hyperlink ref="O3321" r:id="rId2484"/>
    <hyperlink ref="O3322" r:id="rId2485"/>
    <hyperlink ref="O3323" r:id="rId2486"/>
    <hyperlink ref="O3324" r:id="rId2487"/>
    <hyperlink ref="O3325" r:id="rId2488"/>
    <hyperlink ref="O3326" r:id="rId2489"/>
    <hyperlink ref="O3377" r:id="rId2490"/>
    <hyperlink ref="O3378" r:id="rId2491"/>
    <hyperlink ref="O3379" r:id="rId2492"/>
    <hyperlink ref="O3380" r:id="rId2493"/>
    <hyperlink ref="O3381" r:id="rId2494"/>
    <hyperlink ref="O833" r:id="rId2495"/>
    <hyperlink ref="O834" r:id="rId2496"/>
    <hyperlink ref="O836" r:id="rId2497"/>
    <hyperlink ref="O837" r:id="rId2498"/>
    <hyperlink ref="O919" r:id="rId2499"/>
    <hyperlink ref="O920" r:id="rId2500"/>
    <hyperlink ref="O973" r:id="rId2501"/>
    <hyperlink ref="O1229" r:id="rId2502"/>
    <hyperlink ref="O1394" r:id="rId2503"/>
    <hyperlink ref="O1395" r:id="rId2504"/>
    <hyperlink ref="O1396" r:id="rId2505"/>
    <hyperlink ref="O1397" r:id="rId2506"/>
    <hyperlink ref="O1398" r:id="rId2507"/>
    <hyperlink ref="O1610" r:id="rId2508"/>
    <hyperlink ref="O1613" r:id="rId2509"/>
    <hyperlink ref="O1766" r:id="rId2510"/>
    <hyperlink ref="O2023" r:id="rId2511"/>
    <hyperlink ref="O2866" r:id="rId2512"/>
    <hyperlink ref="O2984" r:id="rId2513"/>
    <hyperlink ref="O2998" r:id="rId2514"/>
    <hyperlink ref="O3286" r:id="rId2515"/>
    <hyperlink ref="O3287" r:id="rId2516"/>
    <hyperlink ref="O3288" r:id="rId2517"/>
    <hyperlink ref="O3427" r:id="rId2518"/>
    <hyperlink ref="O3926" r:id="rId2519"/>
    <hyperlink ref="O3927" r:id="rId2520"/>
    <hyperlink ref="O3928" r:id="rId2521"/>
    <hyperlink ref="O3965" r:id="rId2522"/>
    <hyperlink ref="O3967" r:id="rId2523"/>
    <hyperlink ref="O3968" r:id="rId2524"/>
    <hyperlink ref="O3970" r:id="rId2525"/>
    <hyperlink ref="O3971" r:id="rId2526"/>
    <hyperlink ref="O4124" r:id="rId2527"/>
    <hyperlink ref="O4125" r:id="rId2528"/>
    <hyperlink ref="O4126" r:id="rId2529"/>
    <hyperlink ref="O4127" r:id="rId2530"/>
    <hyperlink ref="O4128" r:id="rId2531"/>
    <hyperlink ref="O4192" r:id="rId2532"/>
    <hyperlink ref="O4409" r:id="rId2533"/>
    <hyperlink ref="O758" r:id="rId2534"/>
    <hyperlink ref="O1107" r:id="rId2535"/>
    <hyperlink ref="O1109" r:id="rId2536"/>
    <hyperlink ref="O1110" r:id="rId2537"/>
    <hyperlink ref="O1112" r:id="rId2538"/>
    <hyperlink ref="O1113" r:id="rId2539"/>
    <hyperlink ref="O1591" r:id="rId2540"/>
    <hyperlink ref="O1757" r:id="rId2541"/>
    <hyperlink ref="O1758" r:id="rId2542"/>
    <hyperlink ref="O2141" r:id="rId2543"/>
    <hyperlink ref="O2276" r:id="rId2544"/>
    <hyperlink ref="O2802" r:id="rId2545"/>
    <hyperlink ref="O2803" r:id="rId2546"/>
    <hyperlink ref="O2888" r:id="rId2547"/>
    <hyperlink ref="O2903" r:id="rId2548"/>
    <hyperlink ref="O3458" r:id="rId2549"/>
    <hyperlink ref="O3491" r:id="rId2550"/>
    <hyperlink ref="O3538" r:id="rId2551"/>
    <hyperlink ref="O3539" r:id="rId2552"/>
    <hyperlink ref="O3814" r:id="rId2553"/>
    <hyperlink ref="O3815" r:id="rId2554"/>
    <hyperlink ref="O3816" r:id="rId2555"/>
    <hyperlink ref="O3869" r:id="rId2556"/>
    <hyperlink ref="O4624" r:id="rId2557"/>
    <hyperlink ref="O167" r:id="rId2558"/>
    <hyperlink ref="O1623" r:id="rId2559"/>
    <hyperlink ref="O2394" r:id="rId2560"/>
    <hyperlink ref="O2839" r:id="rId2561"/>
    <hyperlink ref="O2850" r:id="rId2562"/>
    <hyperlink ref="O3257" r:id="rId2563"/>
    <hyperlink ref="O3550" r:id="rId2564"/>
    <hyperlink ref="O4211" r:id="rId2565"/>
    <hyperlink ref="O4686" r:id="rId2566"/>
    <hyperlink ref="O4139" r:id="rId2567"/>
    <hyperlink ref="O133" r:id="rId2568"/>
    <hyperlink ref="O134" r:id="rId2569"/>
    <hyperlink ref="O140" r:id="rId2570"/>
    <hyperlink ref="O157" r:id="rId2571"/>
    <hyperlink ref="O158" r:id="rId2572"/>
    <hyperlink ref="O159" r:id="rId2573"/>
    <hyperlink ref="O161" r:id="rId2574"/>
    <hyperlink ref="O163" r:id="rId2575"/>
    <hyperlink ref="O170" r:id="rId2576"/>
    <hyperlink ref="O174" r:id="rId2577"/>
    <hyperlink ref="O201" r:id="rId2578"/>
    <hyperlink ref="O202" r:id="rId2579"/>
    <hyperlink ref="O239" r:id="rId2580"/>
    <hyperlink ref="O336" r:id="rId2581"/>
    <hyperlink ref="O413" r:id="rId2582"/>
    <hyperlink ref="O454" r:id="rId2583"/>
    <hyperlink ref="O474" r:id="rId2584"/>
    <hyperlink ref="O481" r:id="rId2585"/>
    <hyperlink ref="O482" r:id="rId2586"/>
    <hyperlink ref="O537" r:id="rId2587"/>
    <hyperlink ref="O538" r:id="rId2588"/>
    <hyperlink ref="O539" r:id="rId2589"/>
    <hyperlink ref="O540" r:id="rId2590"/>
    <hyperlink ref="O541" r:id="rId2591"/>
    <hyperlink ref="O542" r:id="rId2592"/>
    <hyperlink ref="O543" r:id="rId2593"/>
    <hyperlink ref="O544" r:id="rId2594"/>
    <hyperlink ref="O545" r:id="rId2595"/>
    <hyperlink ref="O546" r:id="rId2596"/>
    <hyperlink ref="O547" r:id="rId2597"/>
    <hyperlink ref="O548" r:id="rId2598"/>
    <hyperlink ref="O549" r:id="rId2599"/>
    <hyperlink ref="O550" r:id="rId2600"/>
    <hyperlink ref="O551" r:id="rId2601"/>
    <hyperlink ref="O552" r:id="rId2602"/>
    <hyperlink ref="O553" r:id="rId2603"/>
    <hyperlink ref="O555" r:id="rId2604"/>
    <hyperlink ref="O556" r:id="rId2605"/>
    <hyperlink ref="O557" r:id="rId2606"/>
    <hyperlink ref="O558" r:id="rId2607"/>
    <hyperlink ref="O559" r:id="rId2608"/>
    <hyperlink ref="O562" r:id="rId2609"/>
    <hyperlink ref="O570" r:id="rId2610"/>
    <hyperlink ref="O577" r:id="rId2611"/>
    <hyperlink ref="O578" r:id="rId2612"/>
    <hyperlink ref="O582" r:id="rId2613"/>
    <hyperlink ref="O656" r:id="rId2614"/>
    <hyperlink ref="O657" r:id="rId2615"/>
    <hyperlink ref="O658" r:id="rId2616"/>
    <hyperlink ref="O660" r:id="rId2617"/>
    <hyperlink ref="O661" r:id="rId2618"/>
    <hyperlink ref="O662" r:id="rId2619"/>
    <hyperlink ref="O665" r:id="rId2620"/>
    <hyperlink ref="O666" r:id="rId2621"/>
    <hyperlink ref="O667" r:id="rId2622"/>
    <hyperlink ref="O668" r:id="rId2623"/>
    <hyperlink ref="O669" r:id="rId2624"/>
    <hyperlink ref="O670" r:id="rId2625"/>
    <hyperlink ref="O672" r:id="rId2626"/>
    <hyperlink ref="O673" r:id="rId2627"/>
    <hyperlink ref="O676" r:id="rId2628"/>
    <hyperlink ref="O677" r:id="rId2629"/>
    <hyperlink ref="O678" r:id="rId2630"/>
    <hyperlink ref="O679" r:id="rId2631"/>
    <hyperlink ref="O680" r:id="rId2632"/>
    <hyperlink ref="O682" r:id="rId2633"/>
    <hyperlink ref="O683" r:id="rId2634"/>
    <hyperlink ref="O684" r:id="rId2635"/>
    <hyperlink ref="O685" r:id="rId2636"/>
    <hyperlink ref="O686" r:id="rId2637"/>
    <hyperlink ref="O687" r:id="rId2638"/>
    <hyperlink ref="O688" r:id="rId2639"/>
    <hyperlink ref="O689" r:id="rId2640"/>
    <hyperlink ref="O690" r:id="rId2641"/>
    <hyperlink ref="O692" r:id="rId2642"/>
    <hyperlink ref="O693" r:id="rId2643"/>
    <hyperlink ref="O695" r:id="rId2644"/>
    <hyperlink ref="O696" r:id="rId2645"/>
    <hyperlink ref="O725" r:id="rId2646"/>
    <hyperlink ref="O727" r:id="rId2647"/>
    <hyperlink ref="O730" r:id="rId2648"/>
    <hyperlink ref="O731" r:id="rId2649"/>
    <hyperlink ref="O750" r:id="rId2650"/>
    <hyperlink ref="O751" r:id="rId2651"/>
    <hyperlink ref="O915" r:id="rId2652"/>
    <hyperlink ref="O916" r:id="rId2653"/>
    <hyperlink ref="O948" r:id="rId2654"/>
    <hyperlink ref="O1006" r:id="rId2655"/>
    <hyperlink ref="O1007" r:id="rId2656"/>
    <hyperlink ref="O1039" r:id="rId2657"/>
    <hyperlink ref="O1040" r:id="rId2658"/>
    <hyperlink ref="O1041" r:id="rId2659"/>
    <hyperlink ref="O1046" r:id="rId2660"/>
    <hyperlink ref="O1047" r:id="rId2661"/>
    <hyperlink ref="O1049" r:id="rId2662"/>
    <hyperlink ref="O1050" r:id="rId2663"/>
    <hyperlink ref="O1108" r:id="rId2664"/>
    <hyperlink ref="O1114" r:id="rId2665"/>
    <hyperlink ref="O1121" r:id="rId2666"/>
    <hyperlink ref="O1123" r:id="rId2667"/>
    <hyperlink ref="O1153" r:id="rId2668"/>
    <hyperlink ref="O1164" r:id="rId2669"/>
    <hyperlink ref="O1171" r:id="rId2670"/>
    <hyperlink ref="O1172" r:id="rId2671"/>
    <hyperlink ref="O1173" r:id="rId2672"/>
    <hyperlink ref="O1174" r:id="rId2673"/>
    <hyperlink ref="O1175" r:id="rId2674"/>
    <hyperlink ref="O1176" r:id="rId2675"/>
    <hyperlink ref="O1177" r:id="rId2676"/>
    <hyperlink ref="O1179" r:id="rId2677"/>
    <hyperlink ref="O1311" r:id="rId2678"/>
    <hyperlink ref="O1325" r:id="rId2679"/>
    <hyperlink ref="O1326" r:id="rId2680"/>
    <hyperlink ref="O1327" r:id="rId2681"/>
    <hyperlink ref="O1328" r:id="rId2682"/>
    <hyperlink ref="O1329" r:id="rId2683"/>
    <hyperlink ref="O1330" r:id="rId2684"/>
    <hyperlink ref="O1331" r:id="rId2685"/>
    <hyperlink ref="O1333" r:id="rId2686"/>
    <hyperlink ref="O1335" r:id="rId2687"/>
    <hyperlink ref="O1337" r:id="rId2688"/>
    <hyperlink ref="O1338" r:id="rId2689"/>
    <hyperlink ref="O1339" r:id="rId2690"/>
    <hyperlink ref="O1340" r:id="rId2691"/>
    <hyperlink ref="O1336" r:id="rId2692"/>
    <hyperlink ref="O1341" r:id="rId2693"/>
    <hyperlink ref="O1342" r:id="rId2694"/>
    <hyperlink ref="O1343" r:id="rId2695"/>
    <hyperlink ref="O1344" r:id="rId2696"/>
    <hyperlink ref="O1345" r:id="rId2697"/>
    <hyperlink ref="O1346" r:id="rId2698"/>
    <hyperlink ref="O1347" r:id="rId2699"/>
    <hyperlink ref="O1348" r:id="rId2700"/>
    <hyperlink ref="O1349" r:id="rId2701"/>
    <hyperlink ref="O1350" r:id="rId2702"/>
    <hyperlink ref="O1351" r:id="rId2703"/>
    <hyperlink ref="O1352" r:id="rId2704"/>
    <hyperlink ref="O1354" r:id="rId2705"/>
    <hyperlink ref="O1355" r:id="rId2706"/>
    <hyperlink ref="O1356" r:id="rId2707"/>
    <hyperlink ref="O1357" r:id="rId2708"/>
    <hyperlink ref="O1358" r:id="rId2709"/>
    <hyperlink ref="O1359" r:id="rId2710"/>
    <hyperlink ref="O1360" r:id="rId2711"/>
    <hyperlink ref="O1361" r:id="rId2712"/>
    <hyperlink ref="O1362" r:id="rId2713"/>
    <hyperlink ref="O1363" r:id="rId2714"/>
    <hyperlink ref="O1364" r:id="rId2715"/>
    <hyperlink ref="O1365" r:id="rId2716"/>
    <hyperlink ref="O1367" r:id="rId2717"/>
    <hyperlink ref="O1368" r:id="rId2718"/>
    <hyperlink ref="O1400" r:id="rId2719"/>
    <hyperlink ref="O1401" r:id="rId2720"/>
    <hyperlink ref="O1402" r:id="rId2721"/>
    <hyperlink ref="O1403" r:id="rId2722"/>
    <hyperlink ref="O1404" r:id="rId2723"/>
    <hyperlink ref="O1411" r:id="rId2724"/>
    <hyperlink ref="O1435" r:id="rId2725"/>
    <hyperlink ref="O1437" r:id="rId2726"/>
    <hyperlink ref="O1450" r:id="rId2727"/>
    <hyperlink ref="O1451" r:id="rId2728"/>
    <hyperlink ref="O1452" r:id="rId2729"/>
    <hyperlink ref="O1453" r:id="rId2730"/>
    <hyperlink ref="O1454" r:id="rId2731"/>
    <hyperlink ref="O1455" r:id="rId2732"/>
    <hyperlink ref="O1456" r:id="rId2733"/>
    <hyperlink ref="O1458" r:id="rId2734"/>
    <hyperlink ref="O1465" r:id="rId2735"/>
    <hyperlink ref="O1470" r:id="rId2736"/>
    <hyperlink ref="O1517" r:id="rId2737"/>
    <hyperlink ref="O1535" r:id="rId2738"/>
    <hyperlink ref="O1542" r:id="rId2739"/>
    <hyperlink ref="O1543" r:id="rId2740"/>
    <hyperlink ref="O1554" r:id="rId2741"/>
    <hyperlink ref="O1574" r:id="rId2742"/>
    <hyperlink ref="O1587" r:id="rId2743"/>
    <hyperlink ref="O1711" r:id="rId2744"/>
    <hyperlink ref="O1746" r:id="rId2745"/>
    <hyperlink ref="O1752" r:id="rId2746"/>
    <hyperlink ref="O1753" r:id="rId2747"/>
    <hyperlink ref="O1754" r:id="rId2748"/>
    <hyperlink ref="O1756" r:id="rId2749"/>
    <hyperlink ref="O1794" r:id="rId2750"/>
    <hyperlink ref="O1795" r:id="rId2751"/>
    <hyperlink ref="O1796" r:id="rId2752"/>
    <hyperlink ref="O1803" r:id="rId2753"/>
    <hyperlink ref="O1825" r:id="rId2754"/>
    <hyperlink ref="O1826" r:id="rId2755"/>
    <hyperlink ref="O1827" r:id="rId2756"/>
    <hyperlink ref="O1828" r:id="rId2757"/>
    <hyperlink ref="O1829" r:id="rId2758"/>
    <hyperlink ref="O1840" r:id="rId2759"/>
    <hyperlink ref="O1841" r:id="rId2760"/>
    <hyperlink ref="O1842" r:id="rId2761"/>
    <hyperlink ref="O1880" r:id="rId2762"/>
    <hyperlink ref="O2048" r:id="rId2763"/>
    <hyperlink ref="O2068" r:id="rId2764"/>
    <hyperlink ref="O2069" r:id="rId2765"/>
    <hyperlink ref="O2071" r:id="rId2766"/>
    <hyperlink ref="O2072" r:id="rId2767"/>
    <hyperlink ref="O2142" r:id="rId2768"/>
    <hyperlink ref="O2173" r:id="rId2769"/>
    <hyperlink ref="O2175" r:id="rId2770"/>
    <hyperlink ref="O2222" r:id="rId2771"/>
    <hyperlink ref="O2223" r:id="rId2772"/>
    <hyperlink ref="O2270" r:id="rId2773"/>
    <hyperlink ref="O2295" r:id="rId2774"/>
    <hyperlink ref="O2305" r:id="rId2775"/>
    <hyperlink ref="O2306" r:id="rId2776"/>
    <hyperlink ref="O2307" r:id="rId2777"/>
    <hyperlink ref="O2562" r:id="rId2778"/>
    <hyperlink ref="O2563" r:id="rId2779"/>
    <hyperlink ref="O2609" r:id="rId2780"/>
    <hyperlink ref="O2610" r:id="rId2781"/>
    <hyperlink ref="O2614" r:id="rId2782"/>
    <hyperlink ref="O2615" r:id="rId2783"/>
    <hyperlink ref="O2616" r:id="rId2784"/>
    <hyperlink ref="O2617" r:id="rId2785"/>
    <hyperlink ref="O2627" r:id="rId2786"/>
    <hyperlink ref="O2628" r:id="rId2787"/>
    <hyperlink ref="O2639" r:id="rId2788"/>
    <hyperlink ref="O2640" r:id="rId2789"/>
    <hyperlink ref="O2643" r:id="rId2790"/>
    <hyperlink ref="O2660" r:id="rId2791"/>
    <hyperlink ref="O2662" r:id="rId2792"/>
    <hyperlink ref="O2664" r:id="rId2793"/>
    <hyperlink ref="O2667" r:id="rId2794"/>
    <hyperlink ref="O2668" r:id="rId2795"/>
    <hyperlink ref="O2669" r:id="rId2796"/>
    <hyperlink ref="O2721" r:id="rId2797"/>
    <hyperlink ref="O2722" r:id="rId2798"/>
    <hyperlink ref="O2736" r:id="rId2799"/>
    <hyperlink ref="O2771" r:id="rId2800"/>
    <hyperlink ref="O2772" r:id="rId2801"/>
    <hyperlink ref="O2773" r:id="rId2802"/>
    <hyperlink ref="O2774" r:id="rId2803"/>
    <hyperlink ref="O2775" r:id="rId2804"/>
    <hyperlink ref="O2776" r:id="rId2805"/>
    <hyperlink ref="O2778" r:id="rId2806"/>
    <hyperlink ref="O2779" r:id="rId2807"/>
    <hyperlink ref="O2781" r:id="rId2808"/>
    <hyperlink ref="O2782" r:id="rId2809"/>
    <hyperlink ref="O2783" r:id="rId2810"/>
    <hyperlink ref="O2784" r:id="rId2811"/>
    <hyperlink ref="O2785" r:id="rId2812"/>
    <hyperlink ref="O2787" r:id="rId2813"/>
    <hyperlink ref="O2788" r:id="rId2814"/>
    <hyperlink ref="O2789" r:id="rId2815"/>
    <hyperlink ref="O2859" r:id="rId2816"/>
    <hyperlink ref="O2860" r:id="rId2817"/>
    <hyperlink ref="O2862" r:id="rId2818"/>
    <hyperlink ref="O2863" r:id="rId2819"/>
    <hyperlink ref="O2912" r:id="rId2820"/>
    <hyperlink ref="O2913" r:id="rId2821"/>
    <hyperlink ref="O2914" r:id="rId2822"/>
    <hyperlink ref="O2915" r:id="rId2823"/>
    <hyperlink ref="O2916" r:id="rId2824"/>
    <hyperlink ref="O2917" r:id="rId2825"/>
    <hyperlink ref="O2918" r:id="rId2826"/>
    <hyperlink ref="O2920" r:id="rId2827"/>
    <hyperlink ref="O2919" r:id="rId2828"/>
    <hyperlink ref="O2921" r:id="rId2829"/>
    <hyperlink ref="O2922" r:id="rId2830"/>
    <hyperlink ref="O2928" r:id="rId2831"/>
    <hyperlink ref="O2930" r:id="rId2832"/>
    <hyperlink ref="O3071" r:id="rId2833"/>
    <hyperlink ref="O3072" r:id="rId2834"/>
    <hyperlink ref="O3082" r:id="rId2835"/>
    <hyperlink ref="O3083" r:id="rId2836"/>
    <hyperlink ref="O3172" r:id="rId2837"/>
    <hyperlink ref="O3206" r:id="rId2838"/>
    <hyperlink ref="O3274" r:id="rId2839"/>
    <hyperlink ref="O3275" r:id="rId2840"/>
    <hyperlink ref="O3306" r:id="rId2841"/>
    <hyperlink ref="O3396" r:id="rId2842"/>
    <hyperlink ref="O3397" r:id="rId2843"/>
    <hyperlink ref="O3398" r:id="rId2844"/>
    <hyperlink ref="O3426" r:id="rId2845"/>
    <hyperlink ref="O3459" r:id="rId2846"/>
    <hyperlink ref="O3460" r:id="rId2847"/>
    <hyperlink ref="O3523" r:id="rId2848"/>
    <hyperlink ref="O3526" r:id="rId2849"/>
    <hyperlink ref="O3527" r:id="rId2850"/>
    <hyperlink ref="O3528" r:id="rId2851"/>
    <hyperlink ref="O3529" r:id="rId2852"/>
    <hyperlink ref="O3530" r:id="rId2853"/>
    <hyperlink ref="O3531" r:id="rId2854"/>
    <hyperlink ref="O3532" r:id="rId2855"/>
    <hyperlink ref="O3533" r:id="rId2856"/>
    <hyperlink ref="O3534" r:id="rId2857"/>
    <hyperlink ref="O3535" r:id="rId2858"/>
    <hyperlink ref="O3536" r:id="rId2859"/>
    <hyperlink ref="O3537" r:id="rId2860"/>
    <hyperlink ref="O3557" r:id="rId2861"/>
    <hyperlink ref="O3558" r:id="rId2862"/>
    <hyperlink ref="O3584" r:id="rId2863"/>
    <hyperlink ref="O3596" r:id="rId2864"/>
    <hyperlink ref="O3731" r:id="rId2865"/>
    <hyperlink ref="O3732" r:id="rId2866"/>
    <hyperlink ref="O3739" r:id="rId2867"/>
    <hyperlink ref="O3740" r:id="rId2868"/>
    <hyperlink ref="O3741" r:id="rId2869"/>
    <hyperlink ref="O3742" r:id="rId2870"/>
    <hyperlink ref="O3801" r:id="rId2871"/>
    <hyperlink ref="O3802" r:id="rId2872"/>
    <hyperlink ref="O3803" r:id="rId2873"/>
    <hyperlink ref="O3818" r:id="rId2874"/>
    <hyperlink ref="O3819" r:id="rId2875"/>
    <hyperlink ref="O3820" r:id="rId2876"/>
    <hyperlink ref="O3821" r:id="rId2877"/>
    <hyperlink ref="O3870" r:id="rId2878"/>
    <hyperlink ref="O3902" r:id="rId2879"/>
    <hyperlink ref="O3916" r:id="rId2880"/>
    <hyperlink ref="O3925" r:id="rId2881"/>
    <hyperlink ref="O4057" r:id="rId2882"/>
    <hyperlink ref="O4058" r:id="rId2883"/>
    <hyperlink ref="O4059" r:id="rId2884"/>
    <hyperlink ref="O4060" r:id="rId2885"/>
    <hyperlink ref="O4061" r:id="rId2886"/>
    <hyperlink ref="O4062" r:id="rId2887"/>
    <hyperlink ref="O4071" r:id="rId2888"/>
    <hyperlink ref="O4072" r:id="rId2889"/>
    <hyperlink ref="O4073" r:id="rId2890"/>
    <hyperlink ref="O4094" r:id="rId2891"/>
    <hyperlink ref="O4095" r:id="rId2892"/>
    <hyperlink ref="O4105" r:id="rId2893"/>
    <hyperlink ref="O4107" r:id="rId2894"/>
    <hyperlink ref="O4108" r:id="rId2895"/>
    <hyperlink ref="O4121" r:id="rId2896"/>
    <hyperlink ref="O4123" r:id="rId2897"/>
    <hyperlink ref="O4137" r:id="rId2898"/>
    <hyperlink ref="O4138" r:id="rId2899"/>
    <hyperlink ref="O4191" r:id="rId2900"/>
    <hyperlink ref="O4215" r:id="rId2901"/>
    <hyperlink ref="O4251" r:id="rId2902"/>
    <hyperlink ref="O4416" r:id="rId2903"/>
    <hyperlink ref="O4417" r:id="rId2904"/>
    <hyperlink ref="O4418" r:id="rId2905"/>
    <hyperlink ref="O4419" r:id="rId2906"/>
    <hyperlink ref="O4420" r:id="rId2907"/>
    <hyperlink ref="O4464" r:id="rId2908"/>
    <hyperlink ref="O4465" r:id="rId2909"/>
    <hyperlink ref="O4467" r:id="rId2910"/>
    <hyperlink ref="O4468" r:id="rId2911"/>
    <hyperlink ref="O4481" r:id="rId2912"/>
    <hyperlink ref="O4497" r:id="rId2913"/>
    <hyperlink ref="O4537" r:id="rId2914"/>
    <hyperlink ref="O4538" r:id="rId2915"/>
    <hyperlink ref="O4544" r:id="rId2916"/>
    <hyperlink ref="O4549" r:id="rId2917"/>
    <hyperlink ref="O4567" r:id="rId2918"/>
    <hyperlink ref="O4663" r:id="rId2919"/>
    <hyperlink ref="O4675" r:id="rId2920"/>
    <hyperlink ref="O4681" r:id="rId2921"/>
    <hyperlink ref="O4712" r:id="rId2922"/>
    <hyperlink ref="O4737" r:id="rId2923"/>
    <hyperlink ref="O4738" r:id="rId2924"/>
    <hyperlink ref="O4739" r:id="rId2925"/>
    <hyperlink ref="O4740" r:id="rId2926"/>
    <hyperlink ref="O4745" r:id="rId2927"/>
    <hyperlink ref="O4746" r:id="rId2928"/>
    <hyperlink ref="O4747" r:id="rId2929"/>
    <hyperlink ref="O4750" r:id="rId2930"/>
    <hyperlink ref="O4751" r:id="rId2931"/>
    <hyperlink ref="O4752" r:id="rId2932"/>
    <hyperlink ref="O4755" r:id="rId2933"/>
    <hyperlink ref="O4757" r:id="rId2934"/>
    <hyperlink ref="O4759" r:id="rId2935"/>
    <hyperlink ref="O114" r:id="rId2936"/>
    <hyperlink ref="O2454" r:id="rId2937"/>
    <hyperlink ref="O2455" r:id="rId2938"/>
    <hyperlink ref="O2456" r:id="rId2939"/>
    <hyperlink ref="O2457" r:id="rId2940"/>
    <hyperlink ref="O2458" r:id="rId2941"/>
    <hyperlink ref="O2459" r:id="rId2942"/>
    <hyperlink ref="O2460" r:id="rId2943"/>
    <hyperlink ref="O3221" r:id="rId2944"/>
    <hyperlink ref="O3776" r:id="rId2945"/>
    <hyperlink ref="O3418" r:id="rId2946"/>
    <hyperlink ref="O3419" r:id="rId2947"/>
    <hyperlink ref="O3420" r:id="rId2948"/>
    <hyperlink ref="O3422" r:id="rId2949"/>
    <hyperlink ref="O3423" r:id="rId2950"/>
    <hyperlink ref="O3424" r:id="rId2951"/>
    <hyperlink ref="O1546" r:id="rId2952"/>
    <hyperlink ref="O1759" r:id="rId2953"/>
    <hyperlink ref="O2213" r:id="rId2954"/>
    <hyperlink ref="O3461" r:id="rId2955"/>
    <hyperlink ref="O3462" r:id="rId2956"/>
    <hyperlink ref="O3463" r:id="rId2957"/>
    <hyperlink ref="O3464" r:id="rId2958"/>
    <hyperlink ref="O3465" r:id="rId2959"/>
    <hyperlink ref="O3500" r:id="rId2960"/>
    <hyperlink ref="O3501" r:id="rId2961"/>
    <hyperlink ref="O3723" r:id="rId2962"/>
    <hyperlink ref="O3724" r:id="rId2963"/>
    <hyperlink ref="O3725" r:id="rId2964"/>
    <hyperlink ref="O3726" r:id="rId2965"/>
    <hyperlink ref="O162" r:id="rId2966"/>
    <hyperlink ref="O959" r:id="rId2967"/>
    <hyperlink ref="O1406" r:id="rId2968"/>
    <hyperlink ref="O1407" r:id="rId2969"/>
    <hyperlink ref="O1405" r:id="rId2970"/>
    <hyperlink ref="O1408" r:id="rId2971"/>
    <hyperlink ref="O3559" r:id="rId2972"/>
    <hyperlink ref="O3560" r:id="rId2973"/>
    <hyperlink ref="O1279" r:id="rId2974"/>
    <hyperlink ref="O1772" r:id="rId2975"/>
    <hyperlink ref="O1773" r:id="rId2976"/>
    <hyperlink ref="O1774" r:id="rId2977"/>
    <hyperlink ref="O1775" r:id="rId2978"/>
    <hyperlink ref="O1776" r:id="rId2979"/>
    <hyperlink ref="O2051" r:id="rId2980"/>
    <hyperlink ref="O2052" r:id="rId2981"/>
    <hyperlink ref="O2053" r:id="rId2982"/>
    <hyperlink ref="O2054" r:id="rId2983"/>
    <hyperlink ref="O2055" r:id="rId2984"/>
    <hyperlink ref="O2056" r:id="rId2985"/>
    <hyperlink ref="O2057" r:id="rId2986"/>
    <hyperlink ref="O2633" r:id="rId2987"/>
    <hyperlink ref="O2634" r:id="rId2988"/>
    <hyperlink ref="O2635" r:id="rId2989"/>
    <hyperlink ref="O2636" r:id="rId2990"/>
    <hyperlink ref="O3327" r:id="rId2991"/>
    <hyperlink ref="O3328" r:id="rId2992"/>
    <hyperlink ref="O3329" r:id="rId2993"/>
    <hyperlink ref="O3330" r:id="rId2994"/>
    <hyperlink ref="O3331" r:id="rId2995"/>
    <hyperlink ref="O3332" r:id="rId2996"/>
    <hyperlink ref="O3893" r:id="rId2997"/>
    <hyperlink ref="O3894" r:id="rId2998"/>
    <hyperlink ref="O3895" r:id="rId2999"/>
    <hyperlink ref="O3896" r:id="rId3000"/>
    <hyperlink ref="O3897" r:id="rId3001"/>
    <hyperlink ref="O3898" r:id="rId3002"/>
    <hyperlink ref="O4213" r:id="rId3003"/>
    <hyperlink ref="O4214" r:id="rId3004"/>
    <hyperlink ref="O40" r:id="rId3005"/>
    <hyperlink ref="O421" r:id="rId3006"/>
    <hyperlink ref="O1202" r:id="rId3007"/>
    <hyperlink ref="O1203" r:id="rId3008"/>
    <hyperlink ref="O1532" r:id="rId3009"/>
    <hyperlink ref="O2092" r:id="rId3010"/>
    <hyperlink ref="O2093" r:id="rId3011"/>
    <hyperlink ref="O2094" r:id="rId3012"/>
    <hyperlink ref="O2471" r:id="rId3013"/>
    <hyperlink ref="O3069" r:id="rId3014"/>
    <hyperlink ref="O3702" r:id="rId3015"/>
    <hyperlink ref="O3703" r:id="rId3016"/>
    <hyperlink ref="O3704" r:id="rId3017"/>
    <hyperlink ref="O3705" r:id="rId3018"/>
    <hyperlink ref="O3825" r:id="rId3019"/>
    <hyperlink ref="O3826" r:id="rId3020"/>
    <hyperlink ref="O4226" r:id="rId3021"/>
    <hyperlink ref="O4229" r:id="rId3022"/>
    <hyperlink ref="O4485" r:id="rId3023"/>
    <hyperlink ref="O4669" r:id="rId3024"/>
    <hyperlink ref="O4670" r:id="rId3025"/>
    <hyperlink ref="O4671" r:id="rId3026"/>
    <hyperlink ref="O4672" r:id="rId3027"/>
    <hyperlink ref="O312" r:id="rId3028"/>
    <hyperlink ref="O313" r:id="rId3029"/>
    <hyperlink ref="O315" r:id="rId3030"/>
    <hyperlink ref="O316" r:id="rId3031"/>
    <hyperlink ref="O752" r:id="rId3032"/>
    <hyperlink ref="O753" r:id="rId3033"/>
    <hyperlink ref="O755" r:id="rId3034"/>
    <hyperlink ref="O756" r:id="rId3035"/>
    <hyperlink ref="O759" r:id="rId3036"/>
    <hyperlink ref="O760" r:id="rId3037"/>
    <hyperlink ref="O762" r:id="rId3038"/>
    <hyperlink ref="O1012" r:id="rId3039"/>
    <hyperlink ref="O1817" r:id="rId3040"/>
    <hyperlink ref="O1831" r:id="rId3041"/>
    <hyperlink ref="O2285" r:id="rId3042"/>
    <hyperlink ref="O2699" r:id="rId3043"/>
    <hyperlink ref="O2700" r:id="rId3044"/>
    <hyperlink ref="O2986" r:id="rId3045"/>
    <hyperlink ref="O2987" r:id="rId3046"/>
    <hyperlink ref="O2995" r:id="rId3047"/>
    <hyperlink ref="O3913" r:id="rId3048"/>
    <hyperlink ref="O563" r:id="rId3049"/>
    <hyperlink ref="O564" r:id="rId3050"/>
    <hyperlink ref="O565" r:id="rId3051"/>
    <hyperlink ref="O3663" r:id="rId3052"/>
    <hyperlink ref="O3664" r:id="rId3053"/>
    <hyperlink ref="O3666" r:id="rId3054"/>
    <hyperlink ref="O3667" r:id="rId3055"/>
    <hyperlink ref="O3665" r:id="rId3056"/>
    <hyperlink ref="O3668" r:id="rId3057"/>
    <hyperlink ref="O3669" r:id="rId3058"/>
    <hyperlink ref="O3670" r:id="rId3059"/>
    <hyperlink ref="O3671" r:id="rId3060"/>
    <hyperlink ref="O3672" r:id="rId3061"/>
    <hyperlink ref="O4687" r:id="rId3062"/>
    <hyperlink ref="O4688" r:id="rId3063"/>
    <hyperlink ref="O243" r:id="rId3064"/>
    <hyperlink ref="O351" r:id="rId3065"/>
    <hyperlink ref="O352" r:id="rId3066"/>
    <hyperlink ref="O353" r:id="rId3067"/>
    <hyperlink ref="O387" r:id="rId3068"/>
    <hyperlink ref="O391" r:id="rId3069"/>
    <hyperlink ref="O681" r:id="rId3070"/>
    <hyperlink ref="O691" r:id="rId3071"/>
    <hyperlink ref="O708" r:id="rId3072"/>
    <hyperlink ref="O1211" r:id="rId3073"/>
    <hyperlink ref="O1212" r:id="rId3074"/>
    <hyperlink ref="O1213" r:id="rId3075"/>
    <hyperlink ref="O1214" r:id="rId3076"/>
    <hyperlink ref="O1215" r:id="rId3077"/>
    <hyperlink ref="O1216" r:id="rId3078"/>
    <hyperlink ref="O1217" r:id="rId3079"/>
    <hyperlink ref="O1218" r:id="rId3080"/>
    <hyperlink ref="O1219" r:id="rId3081"/>
    <hyperlink ref="O1220" r:id="rId3082"/>
    <hyperlink ref="O1221" r:id="rId3083"/>
    <hyperlink ref="O1222" r:id="rId3084"/>
    <hyperlink ref="O1223" r:id="rId3085"/>
    <hyperlink ref="O1224" r:id="rId3086"/>
    <hyperlink ref="O1225" r:id="rId3087"/>
    <hyperlink ref="O1226" r:id="rId3088"/>
    <hyperlink ref="O1767" r:id="rId3089"/>
    <hyperlink ref="O1768" r:id="rId3090"/>
    <hyperlink ref="O1769" r:id="rId3091"/>
    <hyperlink ref="O2865" r:id="rId3092"/>
    <hyperlink ref="O3407" r:id="rId3093"/>
    <hyperlink ref="O3408" r:id="rId3094"/>
    <hyperlink ref="O3985" r:id="rId3095"/>
    <hyperlink ref="O3986" r:id="rId3096"/>
    <hyperlink ref="O3987" r:id="rId3097"/>
    <hyperlink ref="O4025" r:id="rId3098"/>
    <hyperlink ref="O4026" r:id="rId3099"/>
    <hyperlink ref="O4144" r:id="rId3100"/>
    <hyperlink ref="O4145" r:id="rId3101"/>
    <hyperlink ref="O4146" r:id="rId3102"/>
    <hyperlink ref="O4147" r:id="rId3103"/>
    <hyperlink ref="O4148" r:id="rId3104"/>
    <hyperlink ref="O4646" r:id="rId3105"/>
    <hyperlink ref="O4647" r:id="rId3106"/>
    <hyperlink ref="O227" r:id="rId3107"/>
    <hyperlink ref="O310" r:id="rId3108"/>
    <hyperlink ref="O457" r:id="rId3109"/>
    <hyperlink ref="O458" r:id="rId3110"/>
    <hyperlink ref="O459" r:id="rId3111"/>
    <hyperlink ref="O898" r:id="rId3112"/>
    <hyperlink ref="O899" r:id="rId3113"/>
    <hyperlink ref="O900" r:id="rId3114"/>
    <hyperlink ref="O901" r:id="rId3115"/>
    <hyperlink ref="O902" r:id="rId3116"/>
    <hyperlink ref="O903" r:id="rId3117"/>
    <hyperlink ref="O904" r:id="rId3118"/>
    <hyperlink ref="O905" r:id="rId3119"/>
    <hyperlink ref="O906" r:id="rId3120"/>
    <hyperlink ref="O924" r:id="rId3121"/>
    <hyperlink ref="O951" r:id="rId3122"/>
    <hyperlink ref="O1008" r:id="rId3123"/>
    <hyperlink ref="O1059" r:id="rId3124"/>
    <hyperlink ref="O1061" r:id="rId3125"/>
    <hyperlink ref="O1115" r:id="rId3126"/>
    <hyperlink ref="O1116" r:id="rId3127"/>
    <hyperlink ref="O1181" r:id="rId3128"/>
    <hyperlink ref="O1232" r:id="rId3129"/>
    <hyperlink ref="O1233" r:id="rId3130"/>
    <hyperlink ref="O1234" r:id="rId3131"/>
    <hyperlink ref="O1235" r:id="rId3132"/>
    <hyperlink ref="O1236" r:id="rId3133"/>
    <hyperlink ref="O1238" r:id="rId3134"/>
    <hyperlink ref="O1239" r:id="rId3135"/>
    <hyperlink ref="O1240" r:id="rId3136"/>
    <hyperlink ref="O1241" r:id="rId3137"/>
    <hyperlink ref="O1243" r:id="rId3138"/>
    <hyperlink ref="O1298" r:id="rId3139"/>
    <hyperlink ref="O1321" r:id="rId3140"/>
    <hyperlink ref="O1322" r:id="rId3141"/>
    <hyperlink ref="O1320" r:id="rId3142"/>
    <hyperlink ref="O1464" r:id="rId3143"/>
    <hyperlink ref="O1324" r:id="rId3144"/>
    <hyperlink ref="O1607" r:id="rId3145"/>
    <hyperlink ref="O1609" r:id="rId3146"/>
    <hyperlink ref="O1611" r:id="rId3147"/>
    <hyperlink ref="O1648" r:id="rId3148"/>
    <hyperlink ref="O2169" r:id="rId3149"/>
    <hyperlink ref="O2171" r:id="rId3150"/>
    <hyperlink ref="O2272" r:id="rId3151"/>
    <hyperlink ref="O2701" r:id="rId3152"/>
    <hyperlink ref="O2703" r:id="rId3153"/>
    <hyperlink ref="O2704" r:id="rId3154"/>
    <hyperlink ref="O2705" r:id="rId3155"/>
    <hyperlink ref="O2738" r:id="rId3156"/>
    <hyperlink ref="O2743" r:id="rId3157"/>
    <hyperlink ref="O2747" r:id="rId3158"/>
    <hyperlink ref="O2748" r:id="rId3159"/>
    <hyperlink ref="O2767" r:id="rId3160"/>
    <hyperlink ref="O2768" r:id="rId3161"/>
    <hyperlink ref="O2769" r:id="rId3162"/>
    <hyperlink ref="O2854" r:id="rId3163"/>
    <hyperlink ref="O2858" r:id="rId3164"/>
    <hyperlink ref="O2933" r:id="rId3165"/>
    <hyperlink ref="O2934" r:id="rId3166"/>
    <hyperlink ref="O2936" r:id="rId3167"/>
    <hyperlink ref="O2937" r:id="rId3168"/>
    <hyperlink ref="O2935" r:id="rId3169"/>
    <hyperlink ref="O2938" r:id="rId3170"/>
    <hyperlink ref="O2939" r:id="rId3171"/>
    <hyperlink ref="O2940" r:id="rId3172"/>
    <hyperlink ref="O2941" r:id="rId3173"/>
    <hyperlink ref="O2942" r:id="rId3174"/>
    <hyperlink ref="O2949" r:id="rId3175"/>
    <hyperlink ref="O2951" r:id="rId3176"/>
    <hyperlink ref="O2953" r:id="rId3177"/>
    <hyperlink ref="O2954" r:id="rId3178"/>
    <hyperlink ref="O2955" r:id="rId3179"/>
    <hyperlink ref="O2956" r:id="rId3180"/>
    <hyperlink ref="O2957" r:id="rId3181"/>
    <hyperlink ref="O3235" r:id="rId3182"/>
    <hyperlink ref="O3236" r:id="rId3183"/>
    <hyperlink ref="O3237" r:id="rId3184"/>
    <hyperlink ref="O3242" r:id="rId3185"/>
    <hyperlink ref="O3243" r:id="rId3186"/>
    <hyperlink ref="O3244" r:id="rId3187"/>
    <hyperlink ref="O3246" r:id="rId3188"/>
    <hyperlink ref="O3247" r:id="rId3189"/>
    <hyperlink ref="O3251" r:id="rId3190"/>
    <hyperlink ref="O3433" r:id="rId3191"/>
    <hyperlink ref="O3454" r:id="rId3192"/>
    <hyperlink ref="O3490" r:id="rId3193"/>
    <hyperlink ref="O3681" r:id="rId3194"/>
    <hyperlink ref="O3728" r:id="rId3195"/>
    <hyperlink ref="O3729" r:id="rId3196"/>
    <hyperlink ref="O3730" r:id="rId3197"/>
    <hyperlink ref="O3810" r:id="rId3198"/>
    <hyperlink ref="O3829" r:id="rId3199"/>
    <hyperlink ref="O3830" r:id="rId3200"/>
    <hyperlink ref="O3831" r:id="rId3201"/>
    <hyperlink ref="O3832" r:id="rId3202"/>
    <hyperlink ref="O3833" r:id="rId3203"/>
    <hyperlink ref="O3834" r:id="rId3204"/>
    <hyperlink ref="O3836" r:id="rId3205"/>
    <hyperlink ref="O3837" r:id="rId3206"/>
    <hyperlink ref="O3838" r:id="rId3207"/>
    <hyperlink ref="O3839" r:id="rId3208"/>
    <hyperlink ref="O3841" r:id="rId3209"/>
    <hyperlink ref="O3842" r:id="rId3210"/>
    <hyperlink ref="O3840" r:id="rId3211"/>
    <hyperlink ref="O3844" r:id="rId3212"/>
    <hyperlink ref="O3835" r:id="rId3213"/>
    <hyperlink ref="O3872" r:id="rId3214"/>
    <hyperlink ref="O3873" r:id="rId3215"/>
    <hyperlink ref="O3878" r:id="rId3216"/>
    <hyperlink ref="O3879" r:id="rId3217"/>
    <hyperlink ref="O3880" r:id="rId3218"/>
    <hyperlink ref="O3881" r:id="rId3219"/>
    <hyperlink ref="O3882" r:id="rId3220"/>
    <hyperlink ref="O3885" r:id="rId3221"/>
    <hyperlink ref="O3886" r:id="rId3222"/>
    <hyperlink ref="O3900" r:id="rId3223"/>
    <hyperlink ref="O3980" r:id="rId3224"/>
    <hyperlink ref="O4242" r:id="rId3225"/>
    <hyperlink ref="O4249" r:id="rId3226"/>
    <hyperlink ref="O4250" r:id="rId3227"/>
    <hyperlink ref="O4252" r:id="rId3228"/>
    <hyperlink ref="O4572" r:id="rId3229"/>
    <hyperlink ref="O143" r:id="rId3230"/>
    <hyperlink ref="O346" r:id="rId3231"/>
    <hyperlink ref="O456" r:id="rId3232"/>
    <hyperlink ref="O641" r:id="rId3233"/>
    <hyperlink ref="O897" r:id="rId3234"/>
    <hyperlink ref="O942" r:id="rId3235"/>
    <hyperlink ref="O1009" r:id="rId3236"/>
    <hyperlink ref="O1052" r:id="rId3237"/>
    <hyperlink ref="O1117" r:id="rId3238"/>
    <hyperlink ref="O1120" r:id="rId3239"/>
    <hyperlink ref="O1257" r:id="rId3240"/>
    <hyperlink ref="O1649" r:id="rId3241"/>
    <hyperlink ref="O2847" r:id="rId3242"/>
    <hyperlink ref="O2868" r:id="rId3243"/>
    <hyperlink ref="O2948" r:id="rId3244"/>
    <hyperlink ref="O3004" r:id="rId3245"/>
    <hyperlink ref="O3084" r:id="rId3246"/>
    <hyperlink ref="O3680" r:id="rId3247"/>
    <hyperlink ref="O3808" r:id="rId3248"/>
    <hyperlink ref="O3874" r:id="rId3249"/>
    <hyperlink ref="O3875" r:id="rId3250"/>
    <hyperlink ref="O4460" r:id="rId3251"/>
    <hyperlink ref="O4472" r:id="rId3252"/>
    <hyperlink ref="O4474" r:id="rId3253"/>
    <hyperlink ref="O4475" r:id="rId3254"/>
    <hyperlink ref="O4476" r:id="rId3255"/>
    <hyperlink ref="O4477" r:id="rId3256"/>
    <hyperlink ref="O4478" r:id="rId3257"/>
    <hyperlink ref="O4479" r:id="rId3258"/>
    <hyperlink ref="O4480" r:id="rId3259"/>
    <hyperlink ref="O4507" r:id="rId3260"/>
    <hyperlink ref="O245" r:id="rId3261"/>
    <hyperlink ref="O370" r:id="rId3262"/>
    <hyperlink ref="O464" r:id="rId3263"/>
    <hyperlink ref="O465" r:id="rId3264"/>
    <hyperlink ref="O1188" r:id="rId3265"/>
    <hyperlink ref="O1381" r:id="rId3266"/>
    <hyperlink ref="O1495" r:id="rId3267"/>
    <hyperlink ref="O3577" r:id="rId3268"/>
    <hyperlink ref="O3785" r:id="rId3269"/>
    <hyperlink ref="O3786" r:id="rId3270"/>
    <hyperlink ref="O3787" r:id="rId3271"/>
    <hyperlink ref="O4089" r:id="rId3272"/>
    <hyperlink ref="O4385" r:id="rId3273"/>
    <hyperlink ref="O4386" r:id="rId3274"/>
    <hyperlink ref="O4576" r:id="rId3275"/>
    <hyperlink ref="O4577" r:id="rId3276"/>
    <hyperlink ref="O4578" r:id="rId3277"/>
    <hyperlink ref="O4583" r:id="rId3278"/>
    <hyperlink ref="O4701" r:id="rId3279"/>
    <hyperlink ref="O4702" r:id="rId3280"/>
    <hyperlink ref="O4709" r:id="rId3281"/>
    <hyperlink ref="O229" r:id="rId3282"/>
    <hyperlink ref="O230" r:id="rId3283"/>
    <hyperlink ref="O231" r:id="rId3284"/>
    <hyperlink ref="O232" r:id="rId3285"/>
    <hyperlink ref="O233" r:id="rId3286"/>
    <hyperlink ref="O234" r:id="rId3287"/>
    <hyperlink ref="O2302" r:id="rId3288"/>
    <hyperlink ref="O2303" r:id="rId3289"/>
    <hyperlink ref="O2304" r:id="rId3290"/>
    <hyperlink ref="O2864" r:id="rId3291"/>
    <hyperlink ref="O3122" r:id="rId3292"/>
    <hyperlink ref="O3123" r:id="rId3293"/>
    <hyperlink ref="O3124" r:id="rId3294"/>
    <hyperlink ref="O3125" r:id="rId3295"/>
    <hyperlink ref="O3126" r:id="rId3296"/>
    <hyperlink ref="O3127" r:id="rId3297"/>
    <hyperlink ref="O3391" r:id="rId3298"/>
    <hyperlink ref="O3676" r:id="rId3299"/>
    <hyperlink ref="O3822" r:id="rId3300"/>
    <hyperlink ref="O3823" r:id="rId3301"/>
    <hyperlink ref="O3824" r:id="rId3302"/>
    <hyperlink ref="O4109" r:id="rId3303"/>
    <hyperlink ref="O4529" r:id="rId3304"/>
    <hyperlink ref="O560" r:id="rId3305"/>
    <hyperlink ref="O561" r:id="rId3306"/>
    <hyperlink ref="O1737" r:id="rId3307"/>
    <hyperlink ref="O1760" r:id="rId3308"/>
    <hyperlink ref="O2020" r:id="rId3309"/>
    <hyperlink ref="O3411" r:id="rId3310"/>
    <hyperlink ref="O3412" r:id="rId3311"/>
    <hyperlink ref="O3413" r:id="rId3312"/>
    <hyperlink ref="O3440" r:id="rId3313"/>
    <hyperlink ref="O3486" r:id="rId3314"/>
    <hyperlink ref="O3487" r:id="rId3315"/>
    <hyperlink ref="O3488" r:id="rId3316"/>
    <hyperlink ref="O3845" r:id="rId3317"/>
    <hyperlink ref="O3863" r:id="rId3318"/>
    <hyperlink ref="O3864" r:id="rId3319"/>
    <hyperlink ref="O3865" r:id="rId3320"/>
    <hyperlink ref="O3866" r:id="rId3321"/>
    <hyperlink ref="O3867" r:id="rId3322"/>
    <hyperlink ref="O3868" r:id="rId3323"/>
    <hyperlink ref="O4423" r:id="rId3324"/>
    <hyperlink ref="O4424" r:id="rId3325"/>
    <hyperlink ref="O4565" r:id="rId3326"/>
    <hyperlink ref="O4566" r:id="rId3327"/>
    <hyperlink ref="O4690" r:id="rId3328"/>
    <hyperlink ref="O4691" r:id="rId3329"/>
    <hyperlink ref="O41" r:id="rId3330"/>
    <hyperlink ref="O42" r:id="rId3331"/>
    <hyperlink ref="O43" r:id="rId3332"/>
    <hyperlink ref="O45" r:id="rId3333"/>
    <hyperlink ref="O46" r:id="rId3334"/>
    <hyperlink ref="O47" r:id="rId3335"/>
    <hyperlink ref="O48" r:id="rId3336"/>
    <hyperlink ref="O49" r:id="rId3337"/>
    <hyperlink ref="O50" r:id="rId3338"/>
    <hyperlink ref="O51" r:id="rId3339"/>
    <hyperlink ref="O52" r:id="rId3340"/>
    <hyperlink ref="O53" r:id="rId3341"/>
    <hyperlink ref="O54" r:id="rId3342"/>
    <hyperlink ref="O55" r:id="rId3343"/>
    <hyperlink ref="O56" r:id="rId3344"/>
    <hyperlink ref="O57" r:id="rId3345"/>
    <hyperlink ref="O58" r:id="rId3346"/>
    <hyperlink ref="O59" r:id="rId3347"/>
    <hyperlink ref="O60" r:id="rId3348"/>
    <hyperlink ref="O61" r:id="rId3349"/>
    <hyperlink ref="O63" r:id="rId3350"/>
    <hyperlink ref="O64" r:id="rId3351"/>
    <hyperlink ref="O128" r:id="rId3352"/>
    <hyperlink ref="O130" r:id="rId3353"/>
    <hyperlink ref="O131" r:id="rId3354"/>
    <hyperlink ref="O132" r:id="rId3355"/>
    <hyperlink ref="O141" r:id="rId3356"/>
    <hyperlink ref="O144" r:id="rId3357"/>
    <hyperlink ref="O145" r:id="rId3358"/>
    <hyperlink ref="O147" r:id="rId3359"/>
    <hyperlink ref="O187" r:id="rId3360"/>
    <hyperlink ref="O188" r:id="rId3361"/>
    <hyperlink ref="O189" r:id="rId3362"/>
    <hyperlink ref="O190" r:id="rId3363"/>
    <hyperlink ref="O191" r:id="rId3364"/>
    <hyperlink ref="O192" r:id="rId3365"/>
    <hyperlink ref="O203" r:id="rId3366"/>
    <hyperlink ref="O204" r:id="rId3367"/>
    <hyperlink ref="O205" r:id="rId3368"/>
    <hyperlink ref="O206" r:id="rId3369"/>
    <hyperlink ref="O207" r:id="rId3370"/>
    <hyperlink ref="O260" r:id="rId3371"/>
    <hyperlink ref="O261" r:id="rId3372"/>
    <hyperlink ref="O262" r:id="rId3373"/>
    <hyperlink ref="O263" r:id="rId3374"/>
    <hyperlink ref="O264" r:id="rId3375"/>
    <hyperlink ref="O265" r:id="rId3376"/>
    <hyperlink ref="O266" r:id="rId3377"/>
    <hyperlink ref="O267" r:id="rId3378"/>
    <hyperlink ref="O268" r:id="rId3379"/>
    <hyperlink ref="O269" r:id="rId3380"/>
    <hyperlink ref="O270" r:id="rId3381"/>
    <hyperlink ref="O271" r:id="rId3382"/>
    <hyperlink ref="O272" r:id="rId3383"/>
    <hyperlink ref="O274" r:id="rId3384"/>
    <hyperlink ref="O275" r:id="rId3385"/>
    <hyperlink ref="O276" r:id="rId3386"/>
    <hyperlink ref="O277" r:id="rId3387"/>
    <hyperlink ref="O278" r:id="rId3388"/>
    <hyperlink ref="O285" r:id="rId3389"/>
    <hyperlink ref="O287" r:id="rId3390"/>
    <hyperlink ref="O288" r:id="rId3391"/>
    <hyperlink ref="O289" r:id="rId3392"/>
    <hyperlink ref="O290" r:id="rId3393"/>
    <hyperlink ref="O291" r:id="rId3394"/>
    <hyperlink ref="O292" r:id="rId3395"/>
    <hyperlink ref="O294" r:id="rId3396"/>
    <hyperlink ref="O295" r:id="rId3397"/>
    <hyperlink ref="O296" r:id="rId3398"/>
    <hyperlink ref="O297" r:id="rId3399"/>
    <hyperlink ref="O298" r:id="rId3400"/>
    <hyperlink ref="O299" r:id="rId3401"/>
    <hyperlink ref="O301" r:id="rId3402"/>
    <hyperlink ref="O302" r:id="rId3403"/>
    <hyperlink ref="O303" r:id="rId3404"/>
    <hyperlink ref="O328" r:id="rId3405"/>
    <hyperlink ref="O330" r:id="rId3406"/>
    <hyperlink ref="O331" r:id="rId3407"/>
    <hyperlink ref="O332" r:id="rId3408"/>
    <hyperlink ref="O333" r:id="rId3409"/>
    <hyperlink ref="O334" r:id="rId3410"/>
    <hyperlink ref="O335" r:id="rId3411"/>
    <hyperlink ref="O415" r:id="rId3412"/>
    <hyperlink ref="O416" r:id="rId3413"/>
    <hyperlink ref="O417" r:id="rId3414"/>
    <hyperlink ref="O422" r:id="rId3415"/>
    <hyperlink ref="O437" r:id="rId3416"/>
    <hyperlink ref="O440" r:id="rId3417"/>
    <hyperlink ref="O443" r:id="rId3418"/>
    <hyperlink ref="O441" r:id="rId3419"/>
    <hyperlink ref="O444" r:id="rId3420"/>
    <hyperlink ref="O445" r:id="rId3421"/>
    <hyperlink ref="O447" r:id="rId3422"/>
    <hyperlink ref="O448" r:id="rId3423"/>
    <hyperlink ref="O449" r:id="rId3424"/>
    <hyperlink ref="O450" r:id="rId3425"/>
    <hyperlink ref="O451" r:id="rId3426"/>
    <hyperlink ref="O452" r:id="rId3427"/>
    <hyperlink ref="O453" r:id="rId3428"/>
    <hyperlink ref="O483" r:id="rId3429"/>
    <hyperlink ref="O491" r:id="rId3430"/>
    <hyperlink ref="O521" r:id="rId3431"/>
    <hyperlink ref="O522" r:id="rId3432"/>
    <hyperlink ref="O523" r:id="rId3433"/>
    <hyperlink ref="O524" r:id="rId3434"/>
    <hyperlink ref="O525" r:id="rId3435"/>
    <hyperlink ref="O526" r:id="rId3436"/>
    <hyperlink ref="O527" r:id="rId3437"/>
    <hyperlink ref="O528" r:id="rId3438"/>
    <hyperlink ref="O529" r:id="rId3439"/>
    <hyperlink ref="O530" r:id="rId3440"/>
    <hyperlink ref="O531" r:id="rId3441"/>
    <hyperlink ref="O532" r:id="rId3442"/>
    <hyperlink ref="O533" r:id="rId3443"/>
    <hyperlink ref="O534" r:id="rId3444"/>
    <hyperlink ref="O535" r:id="rId3445"/>
    <hyperlink ref="O536" r:id="rId3446"/>
    <hyperlink ref="O617" r:id="rId3447"/>
    <hyperlink ref="O618" r:id="rId3448"/>
    <hyperlink ref="O772" r:id="rId3449"/>
    <hyperlink ref="O774" r:id="rId3450"/>
    <hyperlink ref="O775" r:id="rId3451"/>
    <hyperlink ref="O776" r:id="rId3452"/>
    <hyperlink ref="O777" r:id="rId3453"/>
    <hyperlink ref="O778" r:id="rId3454"/>
    <hyperlink ref="O779" r:id="rId3455"/>
    <hyperlink ref="O780" r:id="rId3456"/>
    <hyperlink ref="O781" r:id="rId3457"/>
    <hyperlink ref="O782" r:id="rId3458"/>
    <hyperlink ref="O783" r:id="rId3459"/>
    <hyperlink ref="O784" r:id="rId3460"/>
    <hyperlink ref="O785" r:id="rId3461"/>
    <hyperlink ref="O820" r:id="rId3462"/>
    <hyperlink ref="O822" r:id="rId3463"/>
    <hyperlink ref="O823" r:id="rId3464"/>
    <hyperlink ref="O824" r:id="rId3465"/>
    <hyperlink ref="O825" r:id="rId3466"/>
    <hyperlink ref="O826" r:id="rId3467"/>
    <hyperlink ref="O827" r:id="rId3468"/>
    <hyperlink ref="O828" r:id="rId3469"/>
    <hyperlink ref="O861" r:id="rId3470"/>
    <hyperlink ref="O862" r:id="rId3471"/>
    <hyperlink ref="O863" r:id="rId3472"/>
    <hyperlink ref="O864" r:id="rId3473"/>
    <hyperlink ref="O865" r:id="rId3474"/>
    <hyperlink ref="O866" r:id="rId3475"/>
    <hyperlink ref="O867" r:id="rId3476"/>
    <hyperlink ref="O868" r:id="rId3477"/>
    <hyperlink ref="O869" r:id="rId3478"/>
    <hyperlink ref="O870" r:id="rId3479"/>
    <hyperlink ref="O871" r:id="rId3480"/>
    <hyperlink ref="O872" r:id="rId3481"/>
    <hyperlink ref="O878" r:id="rId3482"/>
    <hyperlink ref="O879" r:id="rId3483"/>
    <hyperlink ref="O880" r:id="rId3484"/>
    <hyperlink ref="O881" r:id="rId3485"/>
    <hyperlink ref="O888" r:id="rId3486"/>
    <hyperlink ref="O889" r:id="rId3487"/>
    <hyperlink ref="O890" r:id="rId3488"/>
    <hyperlink ref="O952" r:id="rId3489"/>
    <hyperlink ref="O953" r:id="rId3490"/>
    <hyperlink ref="O954" r:id="rId3491"/>
    <hyperlink ref="O955" r:id="rId3492"/>
    <hyperlink ref="O956" r:id="rId3493"/>
    <hyperlink ref="O957" r:id="rId3494"/>
    <hyperlink ref="O960" r:id="rId3495"/>
    <hyperlink ref="O961" r:id="rId3496"/>
    <hyperlink ref="O983" r:id="rId3497"/>
    <hyperlink ref="O984" r:id="rId3498"/>
    <hyperlink ref="O985" r:id="rId3499"/>
    <hyperlink ref="O986" r:id="rId3500"/>
    <hyperlink ref="O987" r:id="rId3501"/>
    <hyperlink ref="O988" r:id="rId3502"/>
    <hyperlink ref="O989" r:id="rId3503"/>
    <hyperlink ref="O990" r:id="rId3504"/>
    <hyperlink ref="O1005" r:id="rId3505"/>
    <hyperlink ref="O1162" r:id="rId3506"/>
    <hyperlink ref="O1163" r:id="rId3507"/>
    <hyperlink ref="O1200" r:id="rId3508"/>
    <hyperlink ref="O1205" r:id="rId3509"/>
    <hyperlink ref="O1206" r:id="rId3510"/>
    <hyperlink ref="O1207" r:id="rId3511"/>
    <hyperlink ref="O1208" r:id="rId3512"/>
    <hyperlink ref="O1209" r:id="rId3513"/>
    <hyperlink ref="O1270" r:id="rId3514"/>
    <hyperlink ref="O1271" r:id="rId3515"/>
    <hyperlink ref="O1272" r:id="rId3516"/>
    <hyperlink ref="O1273" r:id="rId3517"/>
    <hyperlink ref="O1274" r:id="rId3518"/>
    <hyperlink ref="O1305" r:id="rId3519"/>
    <hyperlink ref="O1306" r:id="rId3520"/>
    <hyperlink ref="O1307" r:id="rId3521"/>
    <hyperlink ref="O1313" r:id="rId3522"/>
    <hyperlink ref="O1314" r:id="rId3523"/>
    <hyperlink ref="O1316" r:id="rId3524"/>
    <hyperlink ref="O1386" r:id="rId3525"/>
    <hyperlink ref="O1387" r:id="rId3526"/>
    <hyperlink ref="O1388" r:id="rId3527"/>
    <hyperlink ref="O1417" r:id="rId3528"/>
    <hyperlink ref="O1558" r:id="rId3529"/>
    <hyperlink ref="O1559" r:id="rId3530"/>
    <hyperlink ref="O1674" r:id="rId3531"/>
    <hyperlink ref="O1685" r:id="rId3532"/>
    <hyperlink ref="O1686" r:id="rId3533"/>
    <hyperlink ref="O1687" r:id="rId3534"/>
    <hyperlink ref="O1688" r:id="rId3535"/>
    <hyperlink ref="O1689" r:id="rId3536"/>
    <hyperlink ref="O1721" r:id="rId3537"/>
    <hyperlink ref="O1722" r:id="rId3538"/>
    <hyperlink ref="O1723" r:id="rId3539"/>
    <hyperlink ref="O1724" r:id="rId3540"/>
    <hyperlink ref="O1820" r:id="rId3541"/>
    <hyperlink ref="O1821" r:id="rId3542"/>
    <hyperlink ref="O1881" r:id="rId3543"/>
    <hyperlink ref="O1882" r:id="rId3544"/>
    <hyperlink ref="O1883" r:id="rId3545"/>
    <hyperlink ref="O1884" r:id="rId3546"/>
    <hyperlink ref="O1885" r:id="rId3547"/>
    <hyperlink ref="O1886" r:id="rId3548"/>
    <hyperlink ref="O1887" r:id="rId3549"/>
    <hyperlink ref="O1888" r:id="rId3550"/>
    <hyperlink ref="O1889" r:id="rId3551"/>
    <hyperlink ref="O1890" r:id="rId3552"/>
    <hyperlink ref="O1891" r:id="rId3553"/>
    <hyperlink ref="O1895" r:id="rId3554"/>
    <hyperlink ref="O1896" r:id="rId3555"/>
    <hyperlink ref="O1897" r:id="rId3556"/>
    <hyperlink ref="O1898" r:id="rId3557"/>
    <hyperlink ref="O1899" r:id="rId3558"/>
    <hyperlink ref="O1900" r:id="rId3559"/>
    <hyperlink ref="O1901" r:id="rId3560"/>
    <hyperlink ref="O1902" r:id="rId3561"/>
    <hyperlink ref="O1903" r:id="rId3562"/>
    <hyperlink ref="O1911" r:id="rId3563"/>
    <hyperlink ref="O1912" r:id="rId3564"/>
    <hyperlink ref="O1913" r:id="rId3565"/>
    <hyperlink ref="O1914" r:id="rId3566"/>
    <hyperlink ref="O1915" r:id="rId3567"/>
    <hyperlink ref="O1916" r:id="rId3568"/>
    <hyperlink ref="O1934" r:id="rId3569"/>
    <hyperlink ref="O1924" r:id="rId3570"/>
    <hyperlink ref="O1925" r:id="rId3571"/>
    <hyperlink ref="O1926" r:id="rId3572"/>
    <hyperlink ref="O1927" r:id="rId3573"/>
    <hyperlink ref="O1928" r:id="rId3574"/>
    <hyperlink ref="O1929" r:id="rId3575"/>
    <hyperlink ref="O1930" r:id="rId3576"/>
    <hyperlink ref="O1931" r:id="rId3577"/>
    <hyperlink ref="O1932" r:id="rId3578"/>
    <hyperlink ref="O1933" r:id="rId3579"/>
    <hyperlink ref="O1935" r:id="rId3580"/>
    <hyperlink ref="O1936" r:id="rId3581"/>
    <hyperlink ref="O1937" r:id="rId3582"/>
    <hyperlink ref="O1938" r:id="rId3583"/>
    <hyperlink ref="O1939" r:id="rId3584"/>
    <hyperlink ref="O1940" r:id="rId3585"/>
    <hyperlink ref="O1941" r:id="rId3586"/>
    <hyperlink ref="O1942" r:id="rId3587"/>
    <hyperlink ref="O1943" r:id="rId3588"/>
    <hyperlink ref="O1944" r:id="rId3589"/>
    <hyperlink ref="O1946" r:id="rId3590"/>
    <hyperlink ref="O1947" r:id="rId3591"/>
    <hyperlink ref="O1948" r:id="rId3592"/>
    <hyperlink ref="O1950" r:id="rId3593"/>
    <hyperlink ref="O1951" r:id="rId3594"/>
    <hyperlink ref="O1952" r:id="rId3595"/>
    <hyperlink ref="O1953" r:id="rId3596"/>
    <hyperlink ref="O1954" r:id="rId3597"/>
    <hyperlink ref="O1955" r:id="rId3598"/>
    <hyperlink ref="O1956" r:id="rId3599"/>
    <hyperlink ref="O1958" r:id="rId3600"/>
    <hyperlink ref="O1959" r:id="rId3601"/>
    <hyperlink ref="O1960" r:id="rId3602"/>
    <hyperlink ref="O1961" r:id="rId3603"/>
    <hyperlink ref="O1962" r:id="rId3604"/>
    <hyperlink ref="O1963" r:id="rId3605"/>
    <hyperlink ref="O1964" r:id="rId3606"/>
    <hyperlink ref="O1965" r:id="rId3607"/>
    <hyperlink ref="O1966" r:id="rId3608"/>
    <hyperlink ref="O1967" r:id="rId3609"/>
    <hyperlink ref="O1968" r:id="rId3610"/>
    <hyperlink ref="O1969" r:id="rId3611"/>
    <hyperlink ref="O1970" r:id="rId3612"/>
    <hyperlink ref="O1971" r:id="rId3613"/>
    <hyperlink ref="O1972" r:id="rId3614"/>
    <hyperlink ref="O1973" r:id="rId3615"/>
    <hyperlink ref="O1974" r:id="rId3616"/>
    <hyperlink ref="O1975" r:id="rId3617"/>
    <hyperlink ref="O1976" r:id="rId3618"/>
    <hyperlink ref="O1977" r:id="rId3619"/>
    <hyperlink ref="O1978" r:id="rId3620"/>
    <hyperlink ref="O1979" r:id="rId3621"/>
    <hyperlink ref="O1980" r:id="rId3622"/>
    <hyperlink ref="O1981" r:id="rId3623"/>
    <hyperlink ref="O1982" r:id="rId3624"/>
    <hyperlink ref="O1983" r:id="rId3625"/>
    <hyperlink ref="O1984" r:id="rId3626"/>
    <hyperlink ref="O1985" r:id="rId3627"/>
    <hyperlink ref="O1986" r:id="rId3628"/>
    <hyperlink ref="O1987" r:id="rId3629"/>
    <hyperlink ref="O1988" r:id="rId3630"/>
    <hyperlink ref="O1989" r:id="rId3631"/>
    <hyperlink ref="O1990" r:id="rId3632"/>
    <hyperlink ref="O1991" r:id="rId3633"/>
    <hyperlink ref="O1992" r:id="rId3634"/>
    <hyperlink ref="O1993" r:id="rId3635"/>
    <hyperlink ref="O1994" r:id="rId3636"/>
    <hyperlink ref="O1995" r:id="rId3637"/>
    <hyperlink ref="O1996" r:id="rId3638"/>
    <hyperlink ref="O1997" r:id="rId3639"/>
    <hyperlink ref="O1998" r:id="rId3640"/>
    <hyperlink ref="O1999" r:id="rId3641"/>
    <hyperlink ref="O2000" r:id="rId3642"/>
    <hyperlink ref="O2001" r:id="rId3643"/>
    <hyperlink ref="O2002" r:id="rId3644"/>
    <hyperlink ref="O2003" r:id="rId3645"/>
    <hyperlink ref="O2004" r:id="rId3646"/>
    <hyperlink ref="O2005" r:id="rId3647"/>
    <hyperlink ref="O2006" r:id="rId3648"/>
    <hyperlink ref="O2007" r:id="rId3649"/>
    <hyperlink ref="O2008" r:id="rId3650"/>
    <hyperlink ref="O2044" r:id="rId3651"/>
    <hyperlink ref="O2045" r:id="rId3652"/>
    <hyperlink ref="O2046" r:id="rId3653"/>
    <hyperlink ref="O2047" r:id="rId3654"/>
    <hyperlink ref="O2073" r:id="rId3655"/>
    <hyperlink ref="O2100" r:id="rId3656"/>
    <hyperlink ref="O2121" r:id="rId3657"/>
    <hyperlink ref="O2122" r:id="rId3658"/>
    <hyperlink ref="O2229" r:id="rId3659"/>
    <hyperlink ref="O2230" r:id="rId3660"/>
    <hyperlink ref="O2231" r:id="rId3661"/>
    <hyperlink ref="O2232" r:id="rId3662"/>
    <hyperlink ref="O2233" r:id="rId3663"/>
    <hyperlink ref="O2234" r:id="rId3664"/>
    <hyperlink ref="O2235" r:id="rId3665"/>
    <hyperlink ref="O2236" r:id="rId3666"/>
    <hyperlink ref="O2237" r:id="rId3667"/>
    <hyperlink ref="O2238" r:id="rId3668"/>
    <hyperlink ref="O2239" r:id="rId3669"/>
    <hyperlink ref="O2240" r:id="rId3670"/>
    <hyperlink ref="O2241" r:id="rId3671"/>
    <hyperlink ref="O2287" r:id="rId3672"/>
    <hyperlink ref="O2288" r:id="rId3673"/>
    <hyperlink ref="O2290" r:id="rId3674"/>
    <hyperlink ref="O2299" r:id="rId3675"/>
    <hyperlink ref="O2470" r:id="rId3676"/>
    <hyperlink ref="O2535" r:id="rId3677"/>
    <hyperlink ref="O2536" r:id="rId3678"/>
    <hyperlink ref="O2538" r:id="rId3679"/>
    <hyperlink ref="O2539" r:id="rId3680"/>
    <hyperlink ref="O2540" r:id="rId3681"/>
    <hyperlink ref="O2541" r:id="rId3682"/>
    <hyperlink ref="O2542" r:id="rId3683"/>
    <hyperlink ref="O2543" r:id="rId3684"/>
    <hyperlink ref="O2544" r:id="rId3685"/>
    <hyperlink ref="O2545" r:id="rId3686"/>
    <hyperlink ref="O2546" r:id="rId3687"/>
    <hyperlink ref="O2547" r:id="rId3688"/>
    <hyperlink ref="O2548" r:id="rId3689"/>
    <hyperlink ref="O2549" r:id="rId3690"/>
    <hyperlink ref="O2564" r:id="rId3691"/>
    <hyperlink ref="O2572" r:id="rId3692"/>
    <hyperlink ref="O2573" r:id="rId3693"/>
    <hyperlink ref="O2574" r:id="rId3694"/>
    <hyperlink ref="O2575" r:id="rId3695"/>
    <hyperlink ref="O2576" r:id="rId3696"/>
    <hyperlink ref="O2577" r:id="rId3697"/>
    <hyperlink ref="O2578" r:id="rId3698"/>
    <hyperlink ref="O2579" r:id="rId3699"/>
    <hyperlink ref="O2580" r:id="rId3700"/>
    <hyperlink ref="O2581" r:id="rId3701"/>
    <hyperlink ref="O2582" r:id="rId3702"/>
    <hyperlink ref="O2583" r:id="rId3703"/>
    <hyperlink ref="O2598" r:id="rId3704"/>
    <hyperlink ref="O2599" r:id="rId3705"/>
    <hyperlink ref="O2604" r:id="rId3706"/>
    <hyperlink ref="O2608" r:id="rId3707"/>
    <hyperlink ref="O2619" r:id="rId3708"/>
    <hyperlink ref="O2620" r:id="rId3709"/>
    <hyperlink ref="O2621" r:id="rId3710"/>
    <hyperlink ref="O2623" r:id="rId3711"/>
    <hyperlink ref="O2624" r:id="rId3712"/>
    <hyperlink ref="O2684" r:id="rId3713"/>
    <hyperlink ref="O2685" r:id="rId3714"/>
    <hyperlink ref="O2686" r:id="rId3715"/>
    <hyperlink ref="O2687" r:id="rId3716"/>
    <hyperlink ref="O2688" r:id="rId3717"/>
    <hyperlink ref="O2689" r:id="rId3718"/>
    <hyperlink ref="O2690" r:id="rId3719"/>
    <hyperlink ref="O2691" r:id="rId3720"/>
    <hyperlink ref="O2708" r:id="rId3721"/>
    <hyperlink ref="O2709" r:id="rId3722"/>
    <hyperlink ref="O2710" r:id="rId3723"/>
    <hyperlink ref="O2711" r:id="rId3724"/>
    <hyperlink ref="O2712" r:id="rId3725"/>
    <hyperlink ref="O2713" r:id="rId3726"/>
    <hyperlink ref="O2714" r:id="rId3727"/>
    <hyperlink ref="O2715" r:id="rId3728"/>
    <hyperlink ref="O2716" r:id="rId3729"/>
    <hyperlink ref="O2717" r:id="rId3730"/>
    <hyperlink ref="O2718" r:id="rId3731"/>
    <hyperlink ref="O2719" r:id="rId3732"/>
    <hyperlink ref="O2720" r:id="rId3733"/>
    <hyperlink ref="O2756" r:id="rId3734"/>
    <hyperlink ref="O2757" r:id="rId3735"/>
    <hyperlink ref="O2798" r:id="rId3736"/>
    <hyperlink ref="O2801" r:id="rId3737"/>
    <hyperlink ref="O2809" r:id="rId3738"/>
    <hyperlink ref="O2810" r:id="rId3739"/>
    <hyperlink ref="O2811" r:id="rId3740"/>
    <hyperlink ref="O2885" r:id="rId3741"/>
    <hyperlink ref="O2886" r:id="rId3742"/>
    <hyperlink ref="O2887" r:id="rId3743"/>
    <hyperlink ref="O2870" r:id="rId3744"/>
    <hyperlink ref="O2871" r:id="rId3745"/>
    <hyperlink ref="O2872" r:id="rId3746"/>
    <hyperlink ref="O2873" r:id="rId3747"/>
    <hyperlink ref="O2874" r:id="rId3748"/>
    <hyperlink ref="O2875" r:id="rId3749"/>
    <hyperlink ref="O2877" r:id="rId3750"/>
    <hyperlink ref="O2878" r:id="rId3751"/>
    <hyperlink ref="O2879" r:id="rId3752"/>
    <hyperlink ref="O2880" r:id="rId3753"/>
    <hyperlink ref="O2881" r:id="rId3754"/>
    <hyperlink ref="O2882" r:id="rId3755"/>
    <hyperlink ref="O3070" r:id="rId3756"/>
    <hyperlink ref="O3074" r:id="rId3757"/>
    <hyperlink ref="O3075" r:id="rId3758"/>
    <hyperlink ref="O3076" r:id="rId3759"/>
    <hyperlink ref="O3077" r:id="rId3760"/>
    <hyperlink ref="O3181" r:id="rId3761"/>
    <hyperlink ref="O3182" r:id="rId3762"/>
    <hyperlink ref="O3183" r:id="rId3763"/>
    <hyperlink ref="O3264" r:id="rId3764"/>
    <hyperlink ref="O3268" r:id="rId3765"/>
    <hyperlink ref="O3269" r:id="rId3766"/>
    <hyperlink ref="O3272" r:id="rId3767"/>
    <hyperlink ref="O3309" r:id="rId3768"/>
    <hyperlink ref="O3310" r:id="rId3769"/>
    <hyperlink ref="O3311" r:id="rId3770"/>
    <hyperlink ref="O3342" r:id="rId3771"/>
    <hyperlink ref="O3343" r:id="rId3772"/>
    <hyperlink ref="O3344" r:id="rId3773"/>
    <hyperlink ref="O3356" r:id="rId3774"/>
    <hyperlink ref="O3357" r:id="rId3775"/>
    <hyperlink ref="O3358" r:id="rId3776"/>
    <hyperlink ref="O3359" r:id="rId3777"/>
    <hyperlink ref="O3360" r:id="rId3778"/>
    <hyperlink ref="O3361" r:id="rId3779"/>
    <hyperlink ref="O3362" r:id="rId3780"/>
    <hyperlink ref="O3363" r:id="rId3781"/>
    <hyperlink ref="O3364" r:id="rId3782"/>
    <hyperlink ref="O3365" r:id="rId3783"/>
    <hyperlink ref="O3366" r:id="rId3784"/>
    <hyperlink ref="O3478" r:id="rId3785"/>
    <hyperlink ref="O3479" r:id="rId3786"/>
    <hyperlink ref="O3480" r:id="rId3787"/>
    <hyperlink ref="O3482" r:id="rId3788"/>
    <hyperlink ref="O3483" r:id="rId3789"/>
    <hyperlink ref="O3484" r:id="rId3790"/>
    <hyperlink ref="O3485" r:id="rId3791"/>
    <hyperlink ref="O3492" r:id="rId3792"/>
    <hyperlink ref="O3493" r:id="rId3793"/>
    <hyperlink ref="O3494" r:id="rId3794"/>
    <hyperlink ref="O3603" r:id="rId3795"/>
    <hyperlink ref="O3604" r:id="rId3796"/>
    <hyperlink ref="O3701" r:id="rId3797"/>
    <hyperlink ref="O3706" r:id="rId3798"/>
    <hyperlink ref="O3772" r:id="rId3799"/>
    <hyperlink ref="O3773" r:id="rId3800"/>
    <hyperlink ref="O3774" r:id="rId3801"/>
    <hyperlink ref="O3775" r:id="rId3802"/>
    <hyperlink ref="O3827" r:id="rId3803"/>
    <hyperlink ref="O3904" r:id="rId3804"/>
    <hyperlink ref="O3905" r:id="rId3805"/>
    <hyperlink ref="O3908" r:id="rId3806"/>
    <hyperlink ref="O3909" r:id="rId3807"/>
    <hyperlink ref="O3910" r:id="rId3808"/>
    <hyperlink ref="O3940" r:id="rId3809"/>
    <hyperlink ref="O4004" r:id="rId3810"/>
    <hyperlink ref="O4005" r:id="rId3811"/>
    <hyperlink ref="O4006" r:id="rId3812"/>
    <hyperlink ref="O4007" r:id="rId3813"/>
    <hyperlink ref="O4008" r:id="rId3814"/>
    <hyperlink ref="O4009" r:id="rId3815"/>
    <hyperlink ref="O4010" r:id="rId3816"/>
    <hyperlink ref="O4074" r:id="rId3817"/>
    <hyperlink ref="O4075" r:id="rId3818"/>
    <hyperlink ref="O4076" r:id="rId3819"/>
    <hyperlink ref="O4077" r:id="rId3820"/>
    <hyperlink ref="O4078" r:id="rId3821"/>
    <hyperlink ref="O4079" r:id="rId3822"/>
    <hyperlink ref="O4081" r:id="rId3823"/>
    <hyperlink ref="O4082" r:id="rId3824"/>
    <hyperlink ref="O4104" r:id="rId3825"/>
    <hyperlink ref="O4122" r:id="rId3826"/>
    <hyperlink ref="O4150" r:id="rId3827"/>
    <hyperlink ref="O4161" r:id="rId3828"/>
    <hyperlink ref="O4162" r:id="rId3829"/>
    <hyperlink ref="O4163" r:id="rId3830"/>
    <hyperlink ref="O4164" r:id="rId3831"/>
    <hyperlink ref="O4165" r:id="rId3832"/>
    <hyperlink ref="O4166" r:id="rId3833"/>
    <hyperlink ref="O4167" r:id="rId3834"/>
    <hyperlink ref="O4168" r:id="rId3835"/>
    <hyperlink ref="O4169" r:id="rId3836"/>
    <hyperlink ref="O4170" r:id="rId3837"/>
    <hyperlink ref="O4171" r:id="rId3838"/>
    <hyperlink ref="O4172" r:id="rId3839"/>
    <hyperlink ref="O4173" r:id="rId3840"/>
    <hyperlink ref="O4174" r:id="rId3841"/>
    <hyperlink ref="O4175" r:id="rId3842"/>
    <hyperlink ref="O4176" r:id="rId3843"/>
    <hyperlink ref="O4177" r:id="rId3844"/>
    <hyperlink ref="O4178" r:id="rId3845"/>
    <hyperlink ref="O4179" r:id="rId3846"/>
    <hyperlink ref="O4181" r:id="rId3847"/>
    <hyperlink ref="O4182" r:id="rId3848"/>
    <hyperlink ref="O4180" r:id="rId3849"/>
    <hyperlink ref="O4183" r:id="rId3850"/>
    <hyperlink ref="O4184" r:id="rId3851"/>
    <hyperlink ref="O4219" r:id="rId3852"/>
    <hyperlink ref="O4224" r:id="rId3853"/>
    <hyperlink ref="O4240" r:id="rId3854"/>
    <hyperlink ref="O4259" r:id="rId3855"/>
    <hyperlink ref="O4270" r:id="rId3856"/>
    <hyperlink ref="O4271" r:id="rId3857"/>
    <hyperlink ref="O4272" r:id="rId3858"/>
    <hyperlink ref="O4273" r:id="rId3859"/>
    <hyperlink ref="O4274" r:id="rId3860"/>
    <hyperlink ref="O4275" r:id="rId3861"/>
    <hyperlink ref="O4276" r:id="rId3862"/>
    <hyperlink ref="O4277" r:id="rId3863"/>
    <hyperlink ref="O4278" r:id="rId3864"/>
    <hyperlink ref="O4279" r:id="rId3865"/>
    <hyperlink ref="O4280" r:id="rId3866"/>
    <hyperlink ref="O4281" r:id="rId3867"/>
    <hyperlink ref="O4282" r:id="rId3868"/>
    <hyperlink ref="O4283" r:id="rId3869"/>
    <hyperlink ref="O4284" r:id="rId3870"/>
    <hyperlink ref="O4285" r:id="rId3871"/>
    <hyperlink ref="O4286" r:id="rId3872"/>
    <hyperlink ref="O4287" r:id="rId3873"/>
    <hyperlink ref="O4288" r:id="rId3874"/>
    <hyperlink ref="O4293" r:id="rId3875"/>
    <hyperlink ref="O4294" r:id="rId3876"/>
    <hyperlink ref="O4295" r:id="rId3877"/>
    <hyperlink ref="O4303" r:id="rId3878"/>
    <hyperlink ref="O4304" r:id="rId3879"/>
    <hyperlink ref="O4305" r:id="rId3880"/>
    <hyperlink ref="O4306" r:id="rId3881"/>
    <hyperlink ref="O4307" r:id="rId3882"/>
    <hyperlink ref="O4308" r:id="rId3883"/>
    <hyperlink ref="O4309" r:id="rId3884"/>
    <hyperlink ref="O4310" r:id="rId3885"/>
    <hyperlink ref="O4311" r:id="rId3886"/>
    <hyperlink ref="O4312" r:id="rId3887"/>
    <hyperlink ref="O4313" r:id="rId3888"/>
    <hyperlink ref="O4314" r:id="rId3889"/>
    <hyperlink ref="O4315" r:id="rId3890"/>
    <hyperlink ref="O4316" r:id="rId3891"/>
    <hyperlink ref="O4317" r:id="rId3892"/>
    <hyperlink ref="O4318" r:id="rId3893"/>
    <hyperlink ref="O4319" r:id="rId3894"/>
    <hyperlink ref="O4320" r:id="rId3895"/>
    <hyperlink ref="O4321" r:id="rId3896"/>
    <hyperlink ref="O4322" r:id="rId3897"/>
    <hyperlink ref="O4323" r:id="rId3898"/>
    <hyperlink ref="O4324" r:id="rId3899"/>
    <hyperlink ref="O4325" r:id="rId3900"/>
    <hyperlink ref="O4326" r:id="rId3901"/>
    <hyperlink ref="O4327" r:id="rId3902"/>
    <hyperlink ref="O4328" r:id="rId3903"/>
    <hyperlink ref="O4329" r:id="rId3904"/>
    <hyperlink ref="O4331" r:id="rId3905"/>
    <hyperlink ref="O4333" r:id="rId3906"/>
    <hyperlink ref="O4334" r:id="rId3907"/>
    <hyperlink ref="O4343" r:id="rId3908"/>
    <hyperlink ref="O4344" r:id="rId3909"/>
    <hyperlink ref="O4345" r:id="rId3910"/>
    <hyperlink ref="O4346" r:id="rId3911"/>
    <hyperlink ref="O4347" r:id="rId3912"/>
    <hyperlink ref="O4348" r:id="rId3913"/>
    <hyperlink ref="O4349" r:id="rId3914"/>
    <hyperlink ref="O4350" r:id="rId3915"/>
    <hyperlink ref="O4351" r:id="rId3916"/>
    <hyperlink ref="O4352" r:id="rId3917"/>
    <hyperlink ref="O4353" r:id="rId3918"/>
    <hyperlink ref="O4354" r:id="rId3919"/>
    <hyperlink ref="O4355" r:id="rId3920"/>
    <hyperlink ref="O4356" r:id="rId3921"/>
    <hyperlink ref="O4357" r:id="rId3922"/>
    <hyperlink ref="O4358" r:id="rId3923"/>
    <hyperlink ref="O4359" r:id="rId3924"/>
    <hyperlink ref="O4360" r:id="rId3925"/>
    <hyperlink ref="O4362" r:id="rId3926"/>
    <hyperlink ref="O4363" r:id="rId3927"/>
    <hyperlink ref="O4364" r:id="rId3928"/>
    <hyperlink ref="O4365" r:id="rId3929"/>
    <hyperlink ref="O4366" r:id="rId3930"/>
    <hyperlink ref="O4367" r:id="rId3931"/>
    <hyperlink ref="O4368" r:id="rId3932"/>
    <hyperlink ref="O4369" r:id="rId3933"/>
    <hyperlink ref="O4370" r:id="rId3934"/>
    <hyperlink ref="O4371" r:id="rId3935"/>
    <hyperlink ref="O4382" r:id="rId3936"/>
    <hyperlink ref="O4387" r:id="rId3937"/>
    <hyperlink ref="O4389" r:id="rId3938"/>
    <hyperlink ref="O4391" r:id="rId3939"/>
    <hyperlink ref="O4392" r:id="rId3940"/>
    <hyperlink ref="O4394" r:id="rId3941"/>
    <hyperlink ref="O4395" r:id="rId3942"/>
    <hyperlink ref="O4396" r:id="rId3943"/>
    <hyperlink ref="O4397" r:id="rId3944"/>
    <hyperlink ref="O4390" r:id="rId3945"/>
    <hyperlink ref="O4393" r:id="rId3946"/>
    <hyperlink ref="O4404" r:id="rId3947"/>
    <hyperlink ref="O4405" r:id="rId3948"/>
    <hyperlink ref="O4406" r:id="rId3949"/>
    <hyperlink ref="O4430" r:id="rId3950"/>
    <hyperlink ref="O4431" r:id="rId3951"/>
    <hyperlink ref="O4432" r:id="rId3952"/>
    <hyperlink ref="O4436" r:id="rId3953"/>
    <hyperlink ref="O4437" r:id="rId3954"/>
    <hyperlink ref="O4438" r:id="rId3955"/>
    <hyperlink ref="O4439" r:id="rId3956"/>
    <hyperlink ref="O4440" r:id="rId3957"/>
    <hyperlink ref="O4441" r:id="rId3958"/>
    <hyperlink ref="O4442" r:id="rId3959"/>
    <hyperlink ref="O4443" r:id="rId3960"/>
    <hyperlink ref="O4444" r:id="rId3961"/>
    <hyperlink ref="O4445" r:id="rId3962"/>
    <hyperlink ref="O4446" r:id="rId3963"/>
    <hyperlink ref="O4447" r:id="rId3964"/>
    <hyperlink ref="O4448" r:id="rId3965"/>
    <hyperlink ref="O4449" r:id="rId3966"/>
    <hyperlink ref="O4450" r:id="rId3967"/>
    <hyperlink ref="O4451" r:id="rId3968"/>
    <hyperlink ref="O4452" r:id="rId3969"/>
    <hyperlink ref="O4488" r:id="rId3970"/>
    <hyperlink ref="O4489" r:id="rId3971"/>
    <hyperlink ref="O4490" r:id="rId3972"/>
    <hyperlink ref="O4491" r:id="rId3973"/>
    <hyperlink ref="O4492" r:id="rId3974"/>
    <hyperlink ref="O4493" r:id="rId3975"/>
    <hyperlink ref="O4494" r:id="rId3976"/>
    <hyperlink ref="O4495" r:id="rId3977"/>
    <hyperlink ref="O4496" r:id="rId3978"/>
    <hyperlink ref="O4502" r:id="rId3979"/>
    <hyperlink ref="O4503" r:id="rId3980"/>
    <hyperlink ref="O4600" r:id="rId3981"/>
    <hyperlink ref="O4607" r:id="rId3982"/>
    <hyperlink ref="O4608" r:id="rId3983"/>
    <hyperlink ref="O4609" r:id="rId3984"/>
    <hyperlink ref="O4648" r:id="rId3985"/>
    <hyperlink ref="O4649" r:id="rId3986"/>
    <hyperlink ref="O4650" r:id="rId3987"/>
    <hyperlink ref="O4651" r:id="rId3988"/>
    <hyperlink ref="O4652" r:id="rId3989"/>
    <hyperlink ref="O4682" r:id="rId3990"/>
    <hyperlink ref="O4685" r:id="rId3991"/>
    <hyperlink ref="O311" r:id="rId3992"/>
    <hyperlink ref="O314" r:id="rId3993"/>
    <hyperlink ref="O757" r:id="rId3994"/>
    <hyperlink ref="O763" r:id="rId3995"/>
    <hyperlink ref="O941" r:id="rId3996"/>
    <hyperlink ref="O1042" r:id="rId3997"/>
    <hyperlink ref="O1125" r:id="rId3998"/>
    <hyperlink ref="O1256" r:id="rId3999"/>
    <hyperlink ref="O1683" r:id="rId4000"/>
    <hyperlink ref="O1684" r:id="rId4001"/>
    <hyperlink ref="O1824" r:id="rId4002"/>
    <hyperlink ref="O2018" r:id="rId4003"/>
    <hyperlink ref="O2189" r:id="rId4004"/>
    <hyperlink ref="O2190" r:id="rId4005"/>
    <hyperlink ref="O2191" r:id="rId4006"/>
    <hyperlink ref="O2284" r:id="rId4007"/>
    <hyperlink ref="O2286" r:id="rId4008"/>
    <hyperlink ref="O2696" r:id="rId4009"/>
    <hyperlink ref="O2697" r:id="rId4010"/>
    <hyperlink ref="O2698" r:id="rId4011"/>
    <hyperlink ref="O2804" r:id="rId4012"/>
    <hyperlink ref="O2841" r:id="rId4013"/>
    <hyperlink ref="O2842" r:id="rId4014"/>
    <hyperlink ref="O2843" r:id="rId4015"/>
    <hyperlink ref="O2844" r:id="rId4016"/>
    <hyperlink ref="O2845" r:id="rId4017"/>
    <hyperlink ref="O2846" r:id="rId4018"/>
    <hyperlink ref="O2848" r:id="rId4019"/>
    <hyperlink ref="O2849" r:id="rId4020"/>
    <hyperlink ref="O2851" r:id="rId4021"/>
    <hyperlink ref="O2852" r:id="rId4022"/>
    <hyperlink ref="O2971" r:id="rId4023"/>
    <hyperlink ref="O2976" r:id="rId4024"/>
    <hyperlink ref="O2977" r:id="rId4025"/>
    <hyperlink ref="O2978" r:id="rId4026"/>
    <hyperlink ref="O2996" r:id="rId4027"/>
    <hyperlink ref="O2997" r:id="rId4028"/>
    <hyperlink ref="O3877" r:id="rId4029"/>
    <hyperlink ref="O3876" r:id="rId4030"/>
    <hyperlink ref="O3889" r:id="rId4031"/>
    <hyperlink ref="O3911" r:id="rId4032"/>
    <hyperlink ref="O3912" r:id="rId4033"/>
    <hyperlink ref="O4462" r:id="rId4034"/>
    <hyperlink ref="O4463" r:id="rId4035"/>
    <hyperlink ref="O4535" r:id="rId4036"/>
    <hyperlink ref="O4536" r:id="rId4037"/>
    <hyperlink ref="O4550" r:id="rId4038"/>
    <hyperlink ref="O4551" r:id="rId4039"/>
    <hyperlink ref="O4552" r:id="rId4040"/>
    <hyperlink ref="O4573" r:id="rId4041"/>
    <hyperlink ref="O2312" r:id="rId4042"/>
    <hyperlink ref="O2313" r:id="rId4043"/>
    <hyperlink ref="O2314" r:id="rId4044"/>
    <hyperlink ref="O2315" r:id="rId4045"/>
    <hyperlink ref="O2316" r:id="rId4046"/>
    <hyperlink ref="O2317" r:id="rId4047"/>
    <hyperlink ref="O2318" r:id="rId4048"/>
    <hyperlink ref="O2319" r:id="rId4049"/>
    <hyperlink ref="O2320" r:id="rId4050"/>
    <hyperlink ref="O2321" r:id="rId4051"/>
    <hyperlink ref="O2322" r:id="rId4052"/>
    <hyperlink ref="O2323" r:id="rId4053"/>
    <hyperlink ref="O2324" r:id="rId4054"/>
    <hyperlink ref="O2325" r:id="rId4055"/>
    <hyperlink ref="O2326" r:id="rId4056"/>
    <hyperlink ref="O2331" r:id="rId4057"/>
    <hyperlink ref="O2332" r:id="rId4058"/>
    <hyperlink ref="O2339" r:id="rId4059"/>
    <hyperlink ref="O2341" r:id="rId4060"/>
    <hyperlink ref="O2346" r:id="rId4061"/>
    <hyperlink ref="O2347" r:id="rId4062"/>
    <hyperlink ref="O2348" r:id="rId4063"/>
    <hyperlink ref="O2349" r:id="rId4064"/>
    <hyperlink ref="O2350" r:id="rId4065"/>
    <hyperlink ref="O2351" r:id="rId4066"/>
    <hyperlink ref="O2354" r:id="rId4067"/>
    <hyperlink ref="O2356" r:id="rId4068"/>
    <hyperlink ref="O2358" r:id="rId4069"/>
    <hyperlink ref="O2359" r:id="rId4070"/>
    <hyperlink ref="O2360" r:id="rId4071"/>
    <hyperlink ref="O2361" r:id="rId4072"/>
    <hyperlink ref="O2362" r:id="rId4073"/>
    <hyperlink ref="O2363" r:id="rId4074"/>
    <hyperlink ref="O2364" r:id="rId4075"/>
    <hyperlink ref="O2365" r:id="rId4076"/>
    <hyperlink ref="O2366" r:id="rId4077"/>
    <hyperlink ref="O2367" r:id="rId4078"/>
    <hyperlink ref="O2330" r:id="rId4079"/>
    <hyperlink ref="O2355" r:id="rId4080"/>
    <hyperlink ref="O2310" r:id="rId4081"/>
    <hyperlink ref="O2311" r:id="rId4082"/>
    <hyperlink ref="O2469" r:id="rId4083"/>
    <hyperlink ref="O4509" r:id="rId4084"/>
    <hyperlink ref="O14" r:id="rId4085"/>
    <hyperlink ref="O15" r:id="rId4086"/>
    <hyperlink ref="O16" r:id="rId4087"/>
    <hyperlink ref="O17" r:id="rId4088"/>
    <hyperlink ref="O21" r:id="rId4089"/>
    <hyperlink ref="O22" r:id="rId4090"/>
    <hyperlink ref="O121" r:id="rId4091"/>
    <hyperlink ref="O122" r:id="rId4092"/>
    <hyperlink ref="O123" r:id="rId4093"/>
    <hyperlink ref="O124" r:id="rId4094"/>
    <hyperlink ref="O125" r:id="rId4095"/>
    <hyperlink ref="O126" r:id="rId4096"/>
    <hyperlink ref="O127" r:id="rId4097"/>
    <hyperlink ref="O135" r:id="rId4098"/>
    <hyperlink ref="O136" r:id="rId4099"/>
    <hyperlink ref="O164" r:id="rId4100"/>
    <hyperlink ref="O165" r:id="rId4101"/>
    <hyperlink ref="O166" r:id="rId4102"/>
    <hyperlink ref="O168" r:id="rId4103"/>
    <hyperlink ref="O169" r:id="rId4104"/>
    <hyperlink ref="O841" r:id="rId4105"/>
    <hyperlink ref="O842" r:id="rId4106"/>
    <hyperlink ref="O894" r:id="rId4107"/>
    <hyperlink ref="O895" r:id="rId4108"/>
    <hyperlink ref="O896" r:id="rId4109"/>
    <hyperlink ref="O925" r:id="rId4110"/>
    <hyperlink ref="O926" r:id="rId4111"/>
    <hyperlink ref="O998" r:id="rId4112"/>
    <hyperlink ref="O999" r:id="rId4113"/>
    <hyperlink ref="O1000" r:id="rId4114"/>
    <hyperlink ref="O1001" r:id="rId4115"/>
    <hyperlink ref="O1002" r:id="rId4116"/>
    <hyperlink ref="O1004" r:id="rId4117"/>
    <hyperlink ref="O1018" r:id="rId4118"/>
    <hyperlink ref="O1019" r:id="rId4119"/>
    <hyperlink ref="O1024" r:id="rId4120"/>
    <hyperlink ref="O1025" r:id="rId4121"/>
    <hyperlink ref="O1026" r:id="rId4122"/>
    <hyperlink ref="O1027" r:id="rId4123"/>
    <hyperlink ref="O1028" r:id="rId4124"/>
    <hyperlink ref="O1146" r:id="rId4125"/>
    <hyperlink ref="O1147" r:id="rId4126"/>
    <hyperlink ref="O1148" r:id="rId4127"/>
    <hyperlink ref="O1149" r:id="rId4128"/>
    <hyperlink ref="O1165" r:id="rId4129"/>
    <hyperlink ref="O1166" r:id="rId4130"/>
    <hyperlink ref="O1167" r:id="rId4131"/>
    <hyperlink ref="O1168" r:id="rId4132"/>
    <hyperlink ref="O1252" r:id="rId4133"/>
    <hyperlink ref="O1253" r:id="rId4134"/>
    <hyperlink ref="O1254" r:id="rId4135"/>
    <hyperlink ref="O1255" r:id="rId4136"/>
    <hyperlink ref="O1369" r:id="rId4137"/>
    <hyperlink ref="O1482" r:id="rId4138"/>
    <hyperlink ref="O1483" r:id="rId4139"/>
    <hyperlink ref="O1484" r:id="rId4140"/>
    <hyperlink ref="O1485" r:id="rId4141"/>
    <hyperlink ref="O1486" r:id="rId4142"/>
    <hyperlink ref="O1487" r:id="rId4143"/>
    <hyperlink ref="O1488" r:id="rId4144"/>
    <hyperlink ref="O1569" r:id="rId4145"/>
    <hyperlink ref="O1570" r:id="rId4146"/>
    <hyperlink ref="O1778" r:id="rId4147"/>
    <hyperlink ref="O1779" r:id="rId4148"/>
    <hyperlink ref="O1780" r:id="rId4149"/>
    <hyperlink ref="O1781" r:id="rId4150"/>
    <hyperlink ref="O2216" r:id="rId4151"/>
    <hyperlink ref="O2217" r:id="rId4152"/>
    <hyperlink ref="O2218" r:id="rId4153"/>
    <hyperlink ref="O2242" r:id="rId4154"/>
    <hyperlink ref="O2243" r:id="rId4155"/>
    <hyperlink ref="O2423" r:id="rId4156"/>
    <hyperlink ref="O2424" r:id="rId4157"/>
    <hyperlink ref="O2514" r:id="rId4158"/>
    <hyperlink ref="O2515" r:id="rId4159"/>
    <hyperlink ref="O2516" r:id="rId4160"/>
    <hyperlink ref="O2517" r:id="rId4161"/>
    <hyperlink ref="O2518" r:id="rId4162"/>
    <hyperlink ref="O2519" r:id="rId4163"/>
    <hyperlink ref="O2520" r:id="rId4164"/>
    <hyperlink ref="O2521" r:id="rId4165"/>
    <hyperlink ref="O2522" r:id="rId4166"/>
    <hyperlink ref="O2523" r:id="rId4167"/>
    <hyperlink ref="O2524" r:id="rId4168"/>
    <hyperlink ref="O2560" r:id="rId4169"/>
    <hyperlink ref="O2561" r:id="rId4170"/>
    <hyperlink ref="O2631" r:id="rId4171"/>
    <hyperlink ref="O2632" r:id="rId4172"/>
    <hyperlink ref="O2693" r:id="rId4173"/>
    <hyperlink ref="O2692" r:id="rId4174"/>
    <hyperlink ref="O3312" r:id="rId4175"/>
    <hyperlink ref="O3313" r:id="rId4176"/>
    <hyperlink ref="O3384" r:id="rId4177"/>
    <hyperlink ref="O3385" r:id="rId4178"/>
    <hyperlink ref="O3386" r:id="rId4179"/>
    <hyperlink ref="O3387" r:id="rId4180"/>
    <hyperlink ref="O3430" r:id="rId4181"/>
    <hyperlink ref="O3431" r:id="rId4182"/>
    <hyperlink ref="O3432" r:id="rId4183"/>
    <hyperlink ref="O3467" r:id="rId4184"/>
    <hyperlink ref="O3468" r:id="rId4185"/>
    <hyperlink ref="O3469" r:id="rId4186"/>
    <hyperlink ref="O3470" r:id="rId4187"/>
    <hyperlink ref="O3471" r:id="rId4188"/>
    <hyperlink ref="O3472" r:id="rId4189"/>
    <hyperlink ref="O3473" r:id="rId4190"/>
    <hyperlink ref="O3474" r:id="rId4191"/>
    <hyperlink ref="O3475" r:id="rId4192"/>
    <hyperlink ref="O3476" r:id="rId4193"/>
    <hyperlink ref="O3477" r:id="rId4194"/>
    <hyperlink ref="O3690" r:id="rId4195"/>
    <hyperlink ref="O3768" r:id="rId4196"/>
    <hyperlink ref="O3769" r:id="rId4197"/>
    <hyperlink ref="O3943" r:id="rId4198"/>
    <hyperlink ref="O3944" r:id="rId4199"/>
    <hyperlink ref="O3945" r:id="rId4200"/>
    <hyperlink ref="O3946" r:id="rId4201"/>
    <hyperlink ref="O3947" r:id="rId4202"/>
    <hyperlink ref="O3948" r:id="rId4203"/>
    <hyperlink ref="O3949" r:id="rId4204"/>
    <hyperlink ref="O3950" r:id="rId4205"/>
    <hyperlink ref="O3951" r:id="rId4206"/>
    <hyperlink ref="O4220" r:id="rId4207"/>
    <hyperlink ref="O4221" r:id="rId4208"/>
    <hyperlink ref="O4425" r:id="rId4209"/>
    <hyperlink ref="O4426" r:id="rId4210"/>
    <hyperlink ref="O4589" r:id="rId4211"/>
    <hyperlink ref="O4590" r:id="rId4212"/>
    <hyperlink ref="O4591" r:id="rId4213"/>
    <hyperlink ref="O4592" r:id="rId4214"/>
    <hyperlink ref="O4593" r:id="rId4215"/>
    <hyperlink ref="O13" r:id="rId4216"/>
    <hyperlink ref="O112" r:id="rId4217"/>
    <hyperlink ref="O113" r:id="rId4218"/>
    <hyperlink ref="O860" r:id="rId4219"/>
    <hyperlink ref="O1670" r:id="rId4220"/>
    <hyperlink ref="O1671" r:id="rId4221"/>
    <hyperlink ref="O1672" r:id="rId4222"/>
    <hyperlink ref="O1673" r:id="rId4223"/>
    <hyperlink ref="O1690" r:id="rId4224"/>
    <hyperlink ref="O1691" r:id="rId4225"/>
    <hyperlink ref="O1692" r:id="rId4226"/>
    <hyperlink ref="O1693" r:id="rId4227"/>
    <hyperlink ref="O1694" r:id="rId4228"/>
    <hyperlink ref="O1695" r:id="rId4229"/>
    <hyperlink ref="O1696" r:id="rId4230"/>
    <hyperlink ref="O1697" r:id="rId4231"/>
    <hyperlink ref="O1698" r:id="rId4232"/>
    <hyperlink ref="O1699" r:id="rId4233"/>
    <hyperlink ref="O1700" r:id="rId4234"/>
    <hyperlink ref="O1701" r:id="rId4235"/>
    <hyperlink ref="O1702" r:id="rId4236"/>
    <hyperlink ref="O1703" r:id="rId4237"/>
    <hyperlink ref="O1704" r:id="rId4238"/>
    <hyperlink ref="O1705" r:id="rId4239"/>
    <hyperlink ref="O1706" r:id="rId4240"/>
    <hyperlink ref="O1707" r:id="rId4241"/>
    <hyperlink ref="O1708" r:id="rId4242"/>
    <hyperlink ref="O1709" r:id="rId4243"/>
    <hyperlink ref="O1710" r:id="rId4244"/>
    <hyperlink ref="O2805" r:id="rId4245"/>
    <hyperlink ref="O2806" r:id="rId4246"/>
    <hyperlink ref="O2808" r:id="rId4247"/>
    <hyperlink ref="O2813" r:id="rId4248"/>
    <hyperlink ref="O2814" r:id="rId4249"/>
    <hyperlink ref="O2815" r:id="rId4250"/>
    <hyperlink ref="O2816" r:id="rId4251"/>
    <hyperlink ref="O3525" r:id="rId4252"/>
    <hyperlink ref="O3699" r:id="rId4253"/>
    <hyperlink ref="O3700" r:id="rId4254"/>
    <hyperlink ref="O3855" r:id="rId4255"/>
    <hyperlink ref="O3856" r:id="rId4256"/>
    <hyperlink ref="O3857" r:id="rId4257"/>
    <hyperlink ref="O3858" r:id="rId4258"/>
    <hyperlink ref="O3859" r:id="rId4259"/>
    <hyperlink ref="O3860" r:id="rId4260"/>
    <hyperlink ref="O3861" r:id="rId4261"/>
    <hyperlink ref="O3862" r:id="rId4262"/>
    <hyperlink ref="O4407" r:id="rId4263"/>
    <hyperlink ref="O4408" r:id="rId4264"/>
    <hyperlink ref="O4410" r:id="rId4265"/>
    <hyperlink ref="O4411" r:id="rId4266"/>
    <hyperlink ref="O228" r:id="rId4267"/>
    <hyperlink ref="O494" r:id="rId4268"/>
    <hyperlink ref="O1466" r:id="rId4269"/>
    <hyperlink ref="O1468" r:id="rId4270"/>
    <hyperlink ref="O1469" r:id="rId4271"/>
    <hyperlink ref="O2790" r:id="rId4272"/>
    <hyperlink ref="O2791" r:id="rId4273"/>
    <hyperlink ref="O2792" r:id="rId4274"/>
    <hyperlink ref="O2979" r:id="rId4275"/>
    <hyperlink ref="O2980" r:id="rId4276"/>
    <hyperlink ref="O2981" r:id="rId4277"/>
    <hyperlink ref="O2982" r:id="rId4278"/>
    <hyperlink ref="O2983" r:id="rId4279"/>
    <hyperlink ref="O2985" r:id="rId4280"/>
    <hyperlink ref="O2988" r:id="rId4281"/>
    <hyperlink ref="O2989" r:id="rId4282"/>
    <hyperlink ref="O2990" r:id="rId4283"/>
    <hyperlink ref="O2991" r:id="rId4284"/>
    <hyperlink ref="O2992" r:id="rId4285"/>
    <hyperlink ref="O2993" r:id="rId4286"/>
    <hyperlink ref="O2994" r:id="rId4287"/>
    <hyperlink ref="O3207" r:id="rId4288"/>
    <hyperlink ref="O3208" r:id="rId4289"/>
    <hyperlink ref="O3209" r:id="rId4290"/>
    <hyperlink ref="O3210" r:id="rId4291"/>
    <hyperlink ref="O3278" r:id="rId4292"/>
    <hyperlink ref="O3279" r:id="rId4293"/>
    <hyperlink ref="O3280" r:id="rId4294"/>
    <hyperlink ref="O3339" r:id="rId4295"/>
    <hyperlink ref="O3340" r:id="rId4296"/>
    <hyperlink ref="O3341" r:id="rId4297"/>
    <hyperlink ref="O4498" r:id="rId4298"/>
    <hyperlink ref="O4499" r:id="rId4299"/>
    <hyperlink ref="O4633" r:id="rId4300"/>
    <hyperlink ref="O4692" r:id="rId4301"/>
    <hyperlink ref="O4693" r:id="rId4302"/>
    <hyperlink ref="O4694" r:id="rId4303"/>
    <hyperlink ref="O4695" r:id="rId4304"/>
    <hyperlink ref="O4696" r:id="rId4305"/>
    <hyperlink ref="O223" r:id="rId4306"/>
    <hyperlink ref="O1366" r:id="rId4307"/>
    <hyperlink ref="O1537" r:id="rId4308"/>
    <hyperlink ref="O1538" r:id="rId4309"/>
    <hyperlink ref="O2193" r:id="rId4310"/>
    <hyperlink ref="O2261" r:id="rId4311"/>
    <hyperlink ref="O2262" r:id="rId4312"/>
    <hyperlink ref="O2266" r:id="rId4313"/>
    <hyperlink ref="O2267" r:id="rId4314"/>
    <hyperlink ref="O2763" r:id="rId4315"/>
    <hyperlink ref="O3455" r:id="rId4316"/>
    <hyperlink ref="O3456" r:id="rId4317"/>
    <hyperlink ref="O3579" r:id="rId4318"/>
    <hyperlink ref="O20" r:id="rId4319"/>
    <hyperlink ref="O23" r:id="rId4320"/>
    <hyperlink ref="O70" r:id="rId4321"/>
    <hyperlink ref="O73" r:id="rId4322"/>
    <hyperlink ref="O74" r:id="rId4323"/>
    <hyperlink ref="O92" r:id="rId4324"/>
    <hyperlink ref="O93" r:id="rId4325"/>
    <hyperlink ref="O94" r:id="rId4326"/>
    <hyperlink ref="O95" r:id="rId4327"/>
    <hyperlink ref="O96" r:id="rId4328"/>
    <hyperlink ref="O97" r:id="rId4329"/>
    <hyperlink ref="O98" r:id="rId4330"/>
    <hyperlink ref="O99" r:id="rId4331"/>
    <hyperlink ref="O100" r:id="rId4332"/>
    <hyperlink ref="O101" r:id="rId4333"/>
    <hyperlink ref="O193" r:id="rId4334"/>
    <hyperlink ref="O199" r:id="rId4335"/>
    <hyperlink ref="O286" r:id="rId4336"/>
    <hyperlink ref="O317" r:id="rId4337"/>
    <hyperlink ref="O495" r:id="rId4338"/>
    <hyperlink ref="O496" r:id="rId4339"/>
    <hyperlink ref="O497" r:id="rId4340"/>
    <hyperlink ref="O498" r:id="rId4341"/>
    <hyperlink ref="O499" r:id="rId4342"/>
    <hyperlink ref="O502" r:id="rId4343"/>
    <hyperlink ref="O503" r:id="rId4344"/>
    <hyperlink ref="O504" r:id="rId4345"/>
    <hyperlink ref="O505" r:id="rId4346"/>
    <hyperlink ref="O506" r:id="rId4347"/>
    <hyperlink ref="O507" r:id="rId4348"/>
    <hyperlink ref="O508" r:id="rId4349"/>
    <hyperlink ref="O509" r:id="rId4350"/>
    <hyperlink ref="O510" r:id="rId4351"/>
    <hyperlink ref="O511" r:id="rId4352"/>
    <hyperlink ref="O512" r:id="rId4353"/>
    <hyperlink ref="O513" r:id="rId4354"/>
    <hyperlink ref="O514" r:id="rId4355"/>
    <hyperlink ref="O520" r:id="rId4356"/>
    <hyperlink ref="O694" r:id="rId4357"/>
    <hyperlink ref="O1096" r:id="rId4358"/>
    <hyperlink ref="O1097" r:id="rId4359"/>
    <hyperlink ref="O1099" r:id="rId4360"/>
    <hyperlink ref="O1100" r:id="rId4361"/>
    <hyperlink ref="O1101" r:id="rId4362"/>
    <hyperlink ref="O1102" r:id="rId4363"/>
    <hyperlink ref="O1103" r:id="rId4364"/>
    <hyperlink ref="O1105" r:id="rId4365"/>
    <hyperlink ref="O1106" r:id="rId4366"/>
    <hyperlink ref="O1134" r:id="rId4367"/>
    <hyperlink ref="O1135" r:id="rId4368"/>
    <hyperlink ref="O1136" r:id="rId4369"/>
    <hyperlink ref="O1137" r:id="rId4370"/>
    <hyperlink ref="O1138" r:id="rId4371"/>
    <hyperlink ref="O1281" r:id="rId4372"/>
    <hyperlink ref="O1282" r:id="rId4373"/>
    <hyperlink ref="O1283" r:id="rId4374"/>
    <hyperlink ref="O1284" r:id="rId4375"/>
    <hyperlink ref="O1286" r:id="rId4376"/>
    <hyperlink ref="O1287" r:id="rId4377"/>
    <hyperlink ref="O1288" r:id="rId4378"/>
    <hyperlink ref="O1289" r:id="rId4379"/>
    <hyperlink ref="O1290" r:id="rId4380"/>
    <hyperlink ref="O1291" r:id="rId4381"/>
    <hyperlink ref="O1292" r:id="rId4382"/>
    <hyperlink ref="O1293" r:id="rId4383"/>
    <hyperlink ref="O1304" r:id="rId4384"/>
    <hyperlink ref="O1309" r:id="rId4385"/>
    <hyperlink ref="O1310" r:id="rId4386"/>
    <hyperlink ref="O1389" r:id="rId4387"/>
    <hyperlink ref="O1390" r:id="rId4388"/>
    <hyperlink ref="O1391" r:id="rId4389"/>
    <hyperlink ref="O1392" r:id="rId4390"/>
    <hyperlink ref="O1393" r:id="rId4391"/>
    <hyperlink ref="O1531" r:id="rId4392"/>
    <hyperlink ref="O1547" r:id="rId4393"/>
    <hyperlink ref="O1563" r:id="rId4394"/>
    <hyperlink ref="O1599" r:id="rId4395"/>
    <hyperlink ref="O1600" r:id="rId4396"/>
    <hyperlink ref="O1601" r:id="rId4397"/>
    <hyperlink ref="O1602" r:id="rId4398"/>
    <hyperlink ref="O1603" r:id="rId4399"/>
    <hyperlink ref="O1604" r:id="rId4400"/>
    <hyperlink ref="O1605" r:id="rId4401"/>
    <hyperlink ref="O1606" r:id="rId4402"/>
    <hyperlink ref="O1640" r:id="rId4403"/>
    <hyperlink ref="O1725" r:id="rId4404"/>
    <hyperlink ref="O1726" r:id="rId4405"/>
    <hyperlink ref="O1727" r:id="rId4406"/>
    <hyperlink ref="O1728" r:id="rId4407"/>
    <hyperlink ref="O1736" r:id="rId4408"/>
    <hyperlink ref="O1748" r:id="rId4409"/>
    <hyperlink ref="O1749" r:id="rId4410"/>
    <hyperlink ref="O1750" r:id="rId4411"/>
    <hyperlink ref="O1751" r:id="rId4412"/>
    <hyperlink ref="O2016" r:id="rId4413"/>
    <hyperlink ref="O2017" r:id="rId4414"/>
    <hyperlink ref="O2021" r:id="rId4415"/>
    <hyperlink ref="O2022" r:id="rId4416"/>
    <hyperlink ref="O2089" r:id="rId4417"/>
    <hyperlink ref="O2090" r:id="rId4418"/>
    <hyperlink ref="O2101" r:id="rId4419"/>
    <hyperlink ref="O2102" r:id="rId4420"/>
    <hyperlink ref="O2103" r:id="rId4421"/>
    <hyperlink ref="O2104" r:id="rId4422"/>
    <hyperlink ref="O2105" r:id="rId4423"/>
    <hyperlink ref="O2106" r:id="rId4424"/>
    <hyperlink ref="O2107" r:id="rId4425"/>
    <hyperlink ref="O2108" r:id="rId4426"/>
    <hyperlink ref="O2114" r:id="rId4427"/>
    <hyperlink ref="O2278" r:id="rId4428"/>
    <hyperlink ref="O2279" r:id="rId4429"/>
    <hyperlink ref="O2280" r:id="rId4430"/>
    <hyperlink ref="O2281" r:id="rId4431"/>
    <hyperlink ref="O2570" r:id="rId4432"/>
    <hyperlink ref="O2571" r:id="rId4433"/>
    <hyperlink ref="O2591" r:id="rId4434"/>
    <hyperlink ref="O2592" r:id="rId4435"/>
    <hyperlink ref="O2600" r:id="rId4436"/>
    <hyperlink ref="O2663" r:id="rId4437"/>
    <hyperlink ref="O2822" r:id="rId4438"/>
    <hyperlink ref="O2926" r:id="rId4439"/>
    <hyperlink ref="O3000" r:id="rId4440"/>
    <hyperlink ref="O3026" r:id="rId4441"/>
    <hyperlink ref="O3027" r:id="rId4442"/>
    <hyperlink ref="O3030" r:id="rId4443"/>
    <hyperlink ref="O3087" r:id="rId4444"/>
    <hyperlink ref="O3187" r:id="rId4445"/>
    <hyperlink ref="O3222" r:id="rId4446"/>
    <hyperlink ref="O3223" r:id="rId4447"/>
    <hyperlink ref="O3227" r:id="rId4448"/>
    <hyperlink ref="O3228" r:id="rId4449"/>
    <hyperlink ref="O3229" r:id="rId4450"/>
    <hyperlink ref="O3231" r:id="rId4451"/>
    <hyperlink ref="O3258" r:id="rId4452"/>
    <hyperlink ref="O3333" r:id="rId4453"/>
    <hyperlink ref="O3334" r:id="rId4454"/>
    <hyperlink ref="O3335" r:id="rId4455"/>
    <hyperlink ref="O3416" r:id="rId4456"/>
    <hyperlink ref="O3417" r:id="rId4457"/>
    <hyperlink ref="O3496" r:id="rId4458"/>
    <hyperlink ref="O3586" r:id="rId4459"/>
    <hyperlink ref="O3587" r:id="rId4460"/>
    <hyperlink ref="O3588" r:id="rId4461"/>
    <hyperlink ref="O3589" r:id="rId4462"/>
    <hyperlink ref="O3590" r:id="rId4463"/>
    <hyperlink ref="O3591" r:id="rId4464"/>
    <hyperlink ref="O3612" r:id="rId4465"/>
    <hyperlink ref="O3613" r:id="rId4466"/>
    <hyperlink ref="O3614" r:id="rId4467"/>
    <hyperlink ref="O3621" r:id="rId4468"/>
    <hyperlink ref="O3622" r:id="rId4469"/>
    <hyperlink ref="O3639" r:id="rId4470"/>
    <hyperlink ref="O3647" r:id="rId4471"/>
    <hyperlink ref="O3648" r:id="rId4472"/>
    <hyperlink ref="O3691" r:id="rId4473"/>
    <hyperlink ref="O3692" r:id="rId4474"/>
    <hyperlink ref="O3693" r:id="rId4475"/>
    <hyperlink ref="O3734" r:id="rId4476"/>
    <hyperlink ref="O3735" r:id="rId4477"/>
    <hyperlink ref="O3736" r:id="rId4478"/>
    <hyperlink ref="O3771" r:id="rId4479"/>
    <hyperlink ref="O3899" r:id="rId4480"/>
    <hyperlink ref="O3958" r:id="rId4481"/>
    <hyperlink ref="O3978" r:id="rId4482"/>
    <hyperlink ref="O3979" r:id="rId4483"/>
    <hyperlink ref="O3984" r:id="rId4484"/>
    <hyperlink ref="O3990" r:id="rId4485"/>
    <hyperlink ref="O3991" r:id="rId4486"/>
    <hyperlink ref="O3992" r:id="rId4487"/>
    <hyperlink ref="O3993" r:id="rId4488"/>
    <hyperlink ref="O3994" r:id="rId4489"/>
    <hyperlink ref="O3995" r:id="rId4490"/>
    <hyperlink ref="O3996" r:id="rId4491"/>
    <hyperlink ref="O3997" r:id="rId4492"/>
    <hyperlink ref="O3998" r:id="rId4493"/>
    <hyperlink ref="O3999" r:id="rId4494"/>
    <hyperlink ref="O4000" r:id="rId4495"/>
    <hyperlink ref="O4001" r:id="rId4496"/>
    <hyperlink ref="O4002" r:id="rId4497"/>
    <hyperlink ref="O4016" r:id="rId4498"/>
    <hyperlink ref="O4017" r:id="rId4499"/>
    <hyperlink ref="O4018" r:id="rId4500"/>
    <hyperlink ref="O4019" r:id="rId4501"/>
    <hyperlink ref="O4020" r:id="rId4502"/>
    <hyperlink ref="O4129" r:id="rId4503"/>
    <hyperlink ref="O4413" r:id="rId4504"/>
    <hyperlink ref="O4427" r:id="rId4505"/>
    <hyperlink ref="O4428" r:id="rId4506"/>
    <hyperlink ref="O4429" r:id="rId4507"/>
    <hyperlink ref="O4508" r:id="rId4508"/>
    <hyperlink ref="O4505" r:id="rId4509"/>
    <hyperlink ref="O4531" r:id="rId4510"/>
    <hyperlink ref="O4587" r:id="rId4511"/>
    <hyperlink ref="O4673" r:id="rId4512"/>
    <hyperlink ref="O4674" r:id="rId4513"/>
    <hyperlink ref="O4713" r:id="rId4514"/>
    <hyperlink ref="O4714" r:id="rId4515"/>
    <hyperlink ref="O4715" r:id="rId4516"/>
    <hyperlink ref="O4716" r:id="rId4517"/>
    <hyperlink ref="O4717" r:id="rId4518"/>
    <hyperlink ref="O4722" r:id="rId4519"/>
    <hyperlink ref="O4723" r:id="rId4520"/>
    <hyperlink ref="O4724" r:id="rId4521"/>
    <hyperlink ref="O4725" r:id="rId4522"/>
    <hyperlink ref="O4726" r:id="rId4523"/>
    <hyperlink ref="O4761" r:id="rId4524"/>
    <hyperlink ref="O4762" r:id="rId4525"/>
    <hyperlink ref="O4763" r:id="rId4526"/>
    <hyperlink ref="O4764" r:id="rId4527"/>
    <hyperlink ref="O324" r:id="rId4528"/>
    <hyperlink ref="O500" r:id="rId4529"/>
    <hyperlink ref="O501" r:id="rId4530"/>
    <hyperlink ref="O2091" r:id="rId4531"/>
    <hyperlink ref="O2758" r:id="rId4532"/>
    <hyperlink ref="O2823" r:id="rId4533"/>
    <hyperlink ref="O2927" r:id="rId4534"/>
    <hyperlink ref="O1169" r:id="rId4535"/>
    <hyperlink ref="O1170" r:id="rId4536"/>
    <hyperlink ref="O1332" r:id="rId4537"/>
    <hyperlink ref="O1586" r:id="rId4538"/>
    <hyperlink ref="O1764" r:id="rId4539"/>
    <hyperlink ref="O2136" r:id="rId4540"/>
    <hyperlink ref="O2251" r:id="rId4541"/>
    <hyperlink ref="O3085" r:id="rId4542"/>
    <hyperlink ref="O3086" r:id="rId4543"/>
    <hyperlink ref="O3914" r:id="rId4544"/>
    <hyperlink ref="O44" r:id="rId4545"/>
    <hyperlink ref="O129" r:id="rId4546"/>
    <hyperlink ref="O273" r:id="rId4547"/>
    <hyperlink ref="O442" r:id="rId4548"/>
    <hyperlink ref="O446" r:id="rId4549"/>
    <hyperlink ref="O773" r:id="rId4550"/>
    <hyperlink ref="O821" r:id="rId4551"/>
    <hyperlink ref="O849" r:id="rId4552"/>
    <hyperlink ref="O1091" r:id="rId4553"/>
    <hyperlink ref="O1201" r:id="rId4554"/>
    <hyperlink ref="O1423" r:id="rId4555"/>
    <hyperlink ref="O1761" r:id="rId4556"/>
    <hyperlink ref="O1791" r:id="rId4557"/>
    <hyperlink ref="O1945" r:id="rId4558"/>
    <hyperlink ref="O1949" r:id="rId4559"/>
    <hyperlink ref="O1957" r:id="rId4560"/>
    <hyperlink ref="O2165" r:id="rId4561"/>
    <hyperlink ref="O2327" r:id="rId4562"/>
    <hyperlink ref="O2328" r:id="rId4563"/>
    <hyperlink ref="O2329" r:id="rId4564"/>
    <hyperlink ref="O2338" r:id="rId4565"/>
    <hyperlink ref="O2342" r:id="rId4566"/>
    <hyperlink ref="O2345" r:id="rId4567"/>
    <hyperlink ref="O2418" r:id="rId4568"/>
    <hyperlink ref="O2485" r:id="rId4569"/>
    <hyperlink ref="O2490" r:id="rId4570"/>
    <hyperlink ref="O2537" r:id="rId4571"/>
    <hyperlink ref="O2622" r:id="rId4572"/>
    <hyperlink ref="O2897" r:id="rId4573"/>
    <hyperlink ref="O3098" r:id="rId4574"/>
    <hyperlink ref="O3266" r:id="rId4575"/>
    <hyperlink ref="O3628" r:id="rId4576"/>
    <hyperlink ref="O4080" r:id="rId4577"/>
    <hyperlink ref="O4212" r:id="rId4578"/>
    <hyperlink ref="O4234" r:id="rId4579"/>
    <hyperlink ref="O4261" r:id="rId4580"/>
    <hyperlink ref="O4337" r:id="rId4581"/>
    <hyperlink ref="O4388" r:id="rId4582"/>
    <hyperlink ref="O4579" r:id="rId4583"/>
    <hyperlink ref="O4580" r:id="rId4584"/>
    <hyperlink ref="O4581" r:id="rId4585"/>
    <hyperlink ref="O4582" r:id="rId4586"/>
    <hyperlink ref="O4584" r:id="rId4587"/>
    <hyperlink ref="O4585" r:id="rId4588"/>
    <hyperlink ref="O4664" r:id="rId4589"/>
    <hyperlink ref="O24" r:id="rId4590"/>
    <hyperlink ref="O25" r:id="rId4591"/>
    <hyperlink ref="O26" r:id="rId4592"/>
    <hyperlink ref="O27" r:id="rId4593"/>
    <hyperlink ref="O28" r:id="rId4594"/>
    <hyperlink ref="O601" r:id="rId4595"/>
    <hyperlink ref="O611" r:id="rId4596"/>
    <hyperlink ref="O1374" r:id="rId4597"/>
    <hyperlink ref="O1380" r:id="rId4598"/>
    <hyperlink ref="O1419" r:id="rId4599"/>
    <hyperlink ref="O1522" r:id="rId4600"/>
    <hyperlink ref="O1523" r:id="rId4601"/>
    <hyperlink ref="O1560" r:id="rId4602"/>
    <hyperlink ref="O1743" r:id="rId4603"/>
    <hyperlink ref="O1744" r:id="rId4604"/>
    <hyperlink ref="O2293" r:id="rId4605"/>
    <hyperlink ref="O2294" r:id="rId4606"/>
    <hyperlink ref="O2333" r:id="rId4607"/>
    <hyperlink ref="O2334" r:id="rId4608"/>
    <hyperlink ref="O2335" r:id="rId4609"/>
    <hyperlink ref="O2340" r:id="rId4610"/>
    <hyperlink ref="O2343" r:id="rId4611"/>
    <hyperlink ref="O2344" r:id="rId4612"/>
    <hyperlink ref="O2415" r:id="rId4613"/>
    <hyperlink ref="O2417" r:id="rId4614"/>
    <hyperlink ref="O2438" r:id="rId4615"/>
    <hyperlink ref="O2439" r:id="rId4616"/>
    <hyperlink ref="O2440" r:id="rId4617"/>
    <hyperlink ref="O2446" r:id="rId4618"/>
    <hyperlink ref="O2448" r:id="rId4619"/>
    <hyperlink ref="O2603" r:id="rId4620"/>
    <hyperlink ref="O3367" r:id="rId4621"/>
    <hyperlink ref="O3931" r:id="rId4622"/>
    <hyperlink ref="O4064" r:id="rId4623"/>
    <hyperlink ref="O4065" r:id="rId4624"/>
    <hyperlink ref="O4066" r:id="rId4625"/>
    <hyperlink ref="O4067" r:id="rId4626"/>
    <hyperlink ref="O4068" r:id="rId4627"/>
    <hyperlink ref="O4379" r:id="rId4628"/>
    <hyperlink ref="O4402" r:id="rId4629"/>
    <hyperlink ref="O4422" r:id="rId4630"/>
    <hyperlink ref="O4630" r:id="rId4631"/>
    <hyperlink ref="O221" r:id="rId4632"/>
    <hyperlink ref="O355" r:id="rId4633"/>
    <hyperlink ref="O356" r:id="rId4634"/>
    <hyperlink ref="O357" r:id="rId4635"/>
    <hyperlink ref="O358" r:id="rId4636"/>
    <hyperlink ref="O359" r:id="rId4637"/>
    <hyperlink ref="O360" r:id="rId4638"/>
    <hyperlink ref="O361" r:id="rId4639"/>
    <hyperlink ref="O362" r:id="rId4640"/>
    <hyperlink ref="O363" r:id="rId4641"/>
    <hyperlink ref="O373" r:id="rId4642"/>
    <hyperlink ref="O376" r:id="rId4643"/>
    <hyperlink ref="O461" r:id="rId4644"/>
    <hyperlink ref="O719" r:id="rId4645"/>
    <hyperlink ref="O922" r:id="rId4646"/>
    <hyperlink ref="O947" r:id="rId4647"/>
    <hyperlink ref="O975" r:id="rId4648"/>
    <hyperlink ref="O976" r:id="rId4649"/>
    <hyperlink ref="O1015" r:id="rId4650"/>
    <hyperlink ref="O1151" r:id="rId4651"/>
    <hyperlink ref="O1152" r:id="rId4652"/>
    <hyperlink ref="O1154" r:id="rId4653"/>
    <hyperlink ref="O1382" r:id="rId4654"/>
    <hyperlink ref="O1446" r:id="rId4655"/>
    <hyperlink ref="O1615" r:id="rId4656"/>
    <hyperlink ref="O2147" r:id="rId4657"/>
    <hyperlink ref="O2148" r:id="rId4658"/>
    <hyperlink ref="O2149" r:id="rId4659"/>
    <hyperlink ref="O2150" r:id="rId4660"/>
    <hyperlink ref="O2683" r:id="rId4661"/>
    <hyperlink ref="O2931" r:id="rId4662"/>
    <hyperlink ref="O2932" r:id="rId4663"/>
    <hyperlink ref="O3013" r:id="rId4664"/>
    <hyperlink ref="O3226" r:id="rId4665"/>
    <hyperlink ref="O3348" r:id="rId4666"/>
    <hyperlink ref="O3349" r:id="rId4667"/>
    <hyperlink ref="O3350" r:id="rId4668"/>
    <hyperlink ref="O3353" r:id="rId4669"/>
    <hyperlink ref="O3354" r:id="rId4670"/>
    <hyperlink ref="O3355" r:id="rId4671"/>
    <hyperlink ref="O3406" r:id="rId4672"/>
    <hyperlink ref="O3446" r:id="rId4673"/>
    <hyperlink ref="O3447" r:id="rId4674"/>
    <hyperlink ref="O3563" r:id="rId4675"/>
    <hyperlink ref="O3854" r:id="rId4676"/>
    <hyperlink ref="O4084" r:id="rId4677"/>
    <hyperlink ref="O4085" r:id="rId4678"/>
    <hyperlink ref="O4189" r:id="rId4679"/>
    <hyperlink ref="O4299" r:id="rId4680"/>
    <hyperlink ref="O4668" r:id="rId4681"/>
    <hyperlink ref="O225" r:id="rId4682"/>
    <hyperlink ref="O226" r:id="rId4683"/>
    <hyperlink ref="O1010" r:id="rId4684"/>
    <hyperlink ref="O1011" r:id="rId4685"/>
    <hyperlink ref="O1183" r:id="rId4686"/>
    <hyperlink ref="O1180" r:id="rId4687"/>
    <hyperlink ref="O1182" r:id="rId4688"/>
    <hyperlink ref="O1237" r:id="rId4689"/>
    <hyperlink ref="O1242" r:id="rId4690"/>
    <hyperlink ref="O1295" r:id="rId4691"/>
    <hyperlink ref="O1296" r:id="rId4692"/>
    <hyperlink ref="O1297" r:id="rId4693"/>
    <hyperlink ref="O1323" r:id="rId4694"/>
    <hyperlink ref="O1608" r:id="rId4695"/>
    <hyperlink ref="O1612" r:id="rId4696"/>
    <hyperlink ref="O1839" r:id="rId4697"/>
    <hyperlink ref="O2170" r:id="rId4698"/>
    <hyperlink ref="O2172" r:id="rId4699"/>
    <hyperlink ref="O2677" r:id="rId4700"/>
    <hyperlink ref="O2702" r:id="rId4701"/>
    <hyperlink ref="O2737" r:id="rId4702"/>
    <hyperlink ref="O2739" r:id="rId4703"/>
    <hyperlink ref="O2740" r:id="rId4704"/>
    <hyperlink ref="O2741" r:id="rId4705"/>
    <hyperlink ref="O2742" r:id="rId4706"/>
    <hyperlink ref="O2744" r:id="rId4707"/>
    <hyperlink ref="O2745" r:id="rId4708"/>
    <hyperlink ref="O2746" r:id="rId4709"/>
    <hyperlink ref="O2749" r:id="rId4710"/>
    <hyperlink ref="O2750" r:id="rId4711"/>
    <hyperlink ref="O2751" r:id="rId4712"/>
    <hyperlink ref="O2856" r:id="rId4713"/>
    <hyperlink ref="O2855" r:id="rId4714"/>
    <hyperlink ref="O2857" r:id="rId4715"/>
    <hyperlink ref="O2943" r:id="rId4716"/>
    <hyperlink ref="O2944" r:id="rId4717"/>
    <hyperlink ref="O2945" r:id="rId4718"/>
    <hyperlink ref="O2946" r:id="rId4719"/>
    <hyperlink ref="O2947" r:id="rId4720"/>
    <hyperlink ref="O2950" r:id="rId4721"/>
    <hyperlink ref="O2952" r:id="rId4722"/>
    <hyperlink ref="O3003" r:id="rId4723"/>
    <hyperlink ref="O3238" r:id="rId4724"/>
    <hyperlink ref="O3239" r:id="rId4725"/>
    <hyperlink ref="O3240" r:id="rId4726"/>
    <hyperlink ref="O3241" r:id="rId4727"/>
    <hyperlink ref="O3245" r:id="rId4728"/>
    <hyperlink ref="O3248" r:id="rId4729"/>
    <hyperlink ref="O3249" r:id="rId4730"/>
    <hyperlink ref="O3250" r:id="rId4731"/>
    <hyperlink ref="O3434" r:id="rId4732"/>
    <hyperlink ref="O3435" r:id="rId4733"/>
    <hyperlink ref="O3489" r:id="rId4734"/>
    <hyperlink ref="O3809" r:id="rId4735"/>
    <hyperlink ref="O3843" r:id="rId4736"/>
    <hyperlink ref="O3883" r:id="rId4737"/>
    <hyperlink ref="O3884" r:id="rId4738"/>
    <hyperlink ref="O3887" r:id="rId4739"/>
    <hyperlink ref="O3888" r:id="rId4740"/>
    <hyperlink ref="O3901" r:id="rId4741"/>
    <hyperlink ref="O4098" r:id="rId4742"/>
    <hyperlink ref="O4241" r:id="rId4743"/>
    <hyperlink ref="O4243" r:id="rId4744"/>
    <hyperlink ref="O4244" r:id="rId4745"/>
    <hyperlink ref="O4246" r:id="rId4746"/>
    <hyperlink ref="O4247" r:id="rId4747"/>
    <hyperlink ref="O4245" r:id="rId4748"/>
    <hyperlink ref="O4248" r:id="rId4749"/>
    <hyperlink ref="O4253" r:id="rId4750"/>
    <hyperlink ref="O4461" r:id="rId4751"/>
    <hyperlink ref="O4473" r:id="rId4752"/>
  </hyperlinks>
  <printOptions horizontalCentered="1"/>
  <pageMargins left="0.25" right="0.25" top="0.75" bottom="0.75" header="0.3" footer="0.3"/>
  <pageSetup scale="86" fitToHeight="0" orientation="portrait" r:id="rId4753"/>
  <drawing r:id="rId4754"/>
</worksheet>
</file>

<file path=xl/worksheets/sheet18.xml><?xml version="1.0" encoding="utf-8"?>
<worksheet xmlns="http://schemas.openxmlformats.org/spreadsheetml/2006/main" xmlns:r="http://schemas.openxmlformats.org/officeDocument/2006/relationships">
  <sheetPr codeName="Foglio28"/>
  <dimension ref="A1:AB400"/>
  <sheetViews>
    <sheetView tabSelected="1" zoomScaleNormal="100" workbookViewId="0">
      <selection activeCell="B6" sqref="B6"/>
    </sheetView>
  </sheetViews>
  <sheetFormatPr defaultRowHeight="14.5"/>
  <cols>
    <col min="1" max="1" width="8.1796875" style="15" customWidth="1"/>
    <col min="2" max="2" width="47.453125" customWidth="1"/>
    <col min="3" max="3" width="10.1796875" customWidth="1"/>
    <col min="4" max="4" width="8.1796875" customWidth="1"/>
    <col min="5" max="5" width="12.81640625" style="297" bestFit="1" customWidth="1"/>
    <col min="6" max="6" width="10.1796875" customWidth="1"/>
    <col min="7" max="7" width="6.81640625" customWidth="1"/>
    <col min="8" max="8" width="6.453125" customWidth="1"/>
    <col min="9" max="9" width="7.453125" customWidth="1"/>
    <col min="10" max="10" width="10.1796875" customWidth="1"/>
    <col min="11" max="11" width="9.54296875" customWidth="1"/>
    <col min="12" max="12" width="10.453125" customWidth="1"/>
    <col min="13" max="13" width="13.453125" customWidth="1"/>
    <col min="14" max="14" width="9.1796875" style="48" customWidth="1"/>
    <col min="15" max="15" width="9.54296875" style="77" customWidth="1"/>
    <col min="16" max="16" width="9" style="77" customWidth="1"/>
    <col min="17" max="17" width="12.453125" customWidth="1"/>
    <col min="18" max="18" width="2.1796875" customWidth="1"/>
    <col min="19" max="19" width="17.453125" customWidth="1"/>
    <col min="20" max="20" width="14.453125" customWidth="1"/>
    <col min="21" max="21" width="22.54296875" customWidth="1"/>
    <col min="22" max="22" width="5.54296875" customWidth="1"/>
    <col min="25" max="25" width="9" bestFit="1" customWidth="1"/>
    <col min="27" max="27" width="14.1796875" style="3" customWidth="1"/>
    <col min="28" max="28" width="14.1796875" style="15" customWidth="1"/>
  </cols>
  <sheetData>
    <row r="1" spans="1:28" s="39" customFormat="1" ht="21" customHeight="1">
      <c r="A1" s="402" t="s">
        <v>26146</v>
      </c>
      <c r="B1" s="402"/>
      <c r="C1" s="402"/>
      <c r="D1" s="402"/>
      <c r="E1" s="402"/>
      <c r="F1" s="403" t="s">
        <v>26147</v>
      </c>
      <c r="G1" s="403"/>
      <c r="H1" s="403"/>
      <c r="I1" s="403"/>
      <c r="J1" s="403"/>
      <c r="K1" s="403"/>
      <c r="L1" s="403"/>
      <c r="M1" s="403"/>
      <c r="N1" s="403"/>
      <c r="O1" s="403"/>
      <c r="P1" s="403"/>
      <c r="Q1" s="404"/>
      <c r="R1" s="126"/>
      <c r="S1" s="56"/>
      <c r="T1" s="56"/>
      <c r="Z1"/>
      <c r="AA1" s="3"/>
      <c r="AB1" s="15"/>
    </row>
    <row r="2" spans="1:28" s="137" customFormat="1" ht="42" customHeight="1">
      <c r="A2" s="160" t="s">
        <v>26128</v>
      </c>
      <c r="B2" s="161" t="s">
        <v>12202</v>
      </c>
      <c r="C2" s="161" t="s">
        <v>25950</v>
      </c>
      <c r="D2" s="161" t="s">
        <v>25944</v>
      </c>
      <c r="E2" s="160" t="s">
        <v>25945</v>
      </c>
      <c r="F2" s="162" t="s">
        <v>25946</v>
      </c>
      <c r="G2" s="163" t="s">
        <v>12185</v>
      </c>
      <c r="H2" s="163" t="s">
        <v>25947</v>
      </c>
      <c r="I2" s="164" t="s">
        <v>19220</v>
      </c>
      <c r="J2" s="165" t="s">
        <v>26135</v>
      </c>
      <c r="K2" s="166" t="s">
        <v>25948</v>
      </c>
      <c r="L2" s="165" t="s">
        <v>26136</v>
      </c>
      <c r="M2" s="378" t="s">
        <v>28132</v>
      </c>
      <c r="N2" s="168" t="s">
        <v>25949</v>
      </c>
      <c r="O2" s="169" t="s">
        <v>25943</v>
      </c>
      <c r="P2" s="170" t="s">
        <v>25951</v>
      </c>
      <c r="Q2" s="167" t="s">
        <v>25952</v>
      </c>
      <c r="R2" s="135"/>
      <c r="S2" s="136"/>
      <c r="T2" s="136"/>
      <c r="Z2" s="140"/>
      <c r="AA2" s="270" t="s">
        <v>26133</v>
      </c>
      <c r="AB2" s="269" t="s">
        <v>26546</v>
      </c>
    </row>
    <row r="3" spans="1:28">
      <c r="A3" s="15" t="str">
        <f ca="1">IFERROR(INDEX(storicoSkuGeko,MATCH(F3,storicoSkuAnker,0)),"")</f>
        <v/>
      </c>
      <c r="B3" s="39" t="s">
        <v>15</v>
      </c>
      <c r="C3" s="70"/>
      <c r="D3" s="42"/>
      <c r="E3" s="295" t="str">
        <f ca="1">IFERROR(IF(INDEX(storicoSkuVinolux,MATCH(F3,storicoSkuAnker,0))=0,"",INDEX(storicoSkuVinolux,MATCH(F3,storicoSkuAnker,0))),"")</f>
        <v/>
      </c>
      <c r="F3" s="239" t="e">
        <f>IF(B3="","",IF($T$13="IN CORSO",INDEX(skuAnker,MATCH(B3,descrizioneArtAnker,0)),INDEX(dbOrdini[CODICE
ANKER],MATCH(B3,dbOrdini[DESCRIZIONE],0))))</f>
        <v>#N/A</v>
      </c>
      <c r="G3" s="240" t="e">
        <f>IF(B3="","",IF($T$13="IN CORSO",VLOOKUP(B3,listoneAnker_NoSku,2,FALSE),INDEX(dbOrdini[BT/CS],MATCH(F3,dbOrdini[CODICE
ANKER],0))))</f>
        <v>#N/A</v>
      </c>
      <c r="H3" s="241" t="e">
        <f>IF(B3="","",IF($T$13="IN CORSO",VLOOKUP(B3,listoneAnker_NoSku,3,FALSE),INDEX(dbOrdini[LT.],MATCH(F3,dbOrdini[CODICE
ANKER],0))))</f>
        <v>#N/A</v>
      </c>
      <c r="I3" s="242" t="e">
        <f>IF(B3="","",IF($T$13="IN CORSO",VLOOKUP(B3,listoneAnker_NoSku,4,FALSE),INDEX(dbOrdini[% VOL],MATCH(F3,dbOrdini[CODICE
ANKER],0))))</f>
        <v>#N/A</v>
      </c>
      <c r="J3" s="243" t="e">
        <f>IF(B3="","",IF($T$13="IN CORSO",VLOOKUP(B3,listoneAnker_NoSku,5,FALSE),INDEX(dbOrdini[PREZZO
ANKER],MATCH(F3,dbOrdini[CODICE
ANKER],0))))</f>
        <v>#N/A</v>
      </c>
      <c r="K3" s="244" t="str">
        <f ca="1">IF(E3="","",IF($T$13="IN CORSO",VLOOKUP(TEXT(E3,"0"),vinolux[],6,FALSE),INDEX(dbOrdini[PREZZO
VINOLUX],MATCH(F3,dbOrdini[CODICE
ANKER],0))))</f>
        <v/>
      </c>
      <c r="L3" s="243" t="str">
        <f>IFERROR(IF(B3="","",IF($T$13="IN CORSO",VLOOKUP(A3,ultimoPrezzoItalia[],5,FALSE),INDEX(dbOrdini[PREZZO
ITALIA],MATCH(F3,dbOrdini[CODICE
ANKER],0)))),"")</f>
        <v/>
      </c>
      <c r="M3" s="245" t="str">
        <f>IFERROR(IF(B3="","",IF($T$13="IN CORSO",VLOOKUP(F3,listoneAnkerCompleto,8,FALSE)/1.22,INDEX(dbOrdini[COSTO IMPORT BOTT.],MATCH(F3,dbOrdini[CODICE
ANKER],0)))),"")</f>
        <v/>
      </c>
      <c r="N3" s="266" t="e">
        <f t="shared" ref="N3:N66" si="0">IF(B3="","",O3/G3)</f>
        <v>#N/A</v>
      </c>
      <c r="O3" s="246">
        <f t="shared" ref="O3:O66" si="1">IF(B3="","",IF(D3=C3,C3,IF(D3=0,0,D3)))</f>
        <v>0</v>
      </c>
      <c r="P3" s="247" t="str">
        <f ca="1">IFERROR(VLOOKUP(A3,inventarioGeko[],3,FALSE),"")</f>
        <v/>
      </c>
      <c r="Q3" s="245" t="e">
        <f t="shared" ref="Q3:Q66" si="2">IF(B3="","",M3*O3)</f>
        <v>#VALUE!</v>
      </c>
      <c r="R3" s="55"/>
      <c r="S3" s="78" t="s">
        <v>12195</v>
      </c>
      <c r="T3" s="139" t="s">
        <v>29268</v>
      </c>
      <c r="X3" t="str">
        <f ca="1">IFERROR(INDEX(dbOrdini[CLIENTE],SMALL(IF(dbOrdini[[#This Row],[CODICE
SUPPLY]]=T6,RIGA(dbOrdini[CLIENTE])),RIGA($1:1)),COLONNA($A:A)),"")</f>
        <v/>
      </c>
      <c r="Z3" s="141">
        <v>1</v>
      </c>
      <c r="AA3" s="391" t="str">
        <f t="array" aca="1" ref="AA3" ca="1">IFERROR(INDEX(codFornitura, MATCH(0, COUNTIF($AA$2:AA2, codFornitura&amp;"") + IF(codFornitura="",1,0), 0)), "")</f>
        <v>GEN24</v>
      </c>
      <c r="AB3" s="392" t="str">
        <f t="array" ref="AB3">IFERROR(INDEX(dbOrdini[CLIENTE], MATCH(0, IF($T$6=dbOrdini[CODICE
SUPPLY],COUNTIF($AB2:$AB$2,dbOrdini[CLIENTE]), ""), 0)),"")</f>
        <v/>
      </c>
    </row>
    <row r="4" spans="1:28">
      <c r="A4" s="3" t="str">
        <f ca="1">IFERROR(INDEX(storicoSkuGeko,MATCH(F4,storicoSkuAnker,0)),"")</f>
        <v/>
      </c>
      <c r="B4" t="s">
        <v>22</v>
      </c>
      <c r="C4" s="3"/>
      <c r="D4" s="3"/>
      <c r="E4" s="293" t="str">
        <f ca="1">IFERROR(IF(INDEX(storicoSkuVinolux,MATCH(F4,storicoSkuAnker,0))=0,"",INDEX(storicoSkuVinolux,MATCH(F4,storicoSkuAnker,0))),"")</f>
        <v/>
      </c>
      <c r="F4" s="248" t="e">
        <f>IF(B4="","",IF($T$13="IN CORSO",INDEX(skuAnker,MATCH(B4,descrizioneArtAnker,0)),INDEX(dbOrdini[CODICE
ANKER],MATCH(B4,dbOrdini[DESCRIZIONE],0))))</f>
        <v>#N/A</v>
      </c>
      <c r="G4" s="249" t="e">
        <f>IF(B4="","",IF($T$13="IN CORSO",VLOOKUP(B4,listoneAnker_NoSku,2,FALSE),INDEX(dbOrdini[BT/CS],MATCH(F4,dbOrdini[CODICE
ANKER],0))))</f>
        <v>#N/A</v>
      </c>
      <c r="H4" s="250" t="e">
        <f>IF(B4="","",IF($T$13="IN CORSO",VLOOKUP(B4,listoneAnker_NoSku,3,FALSE),INDEX(dbOrdini[LT.],MATCH(F4,dbOrdini[CODICE
ANKER],0))))</f>
        <v>#N/A</v>
      </c>
      <c r="I4" s="251" t="e">
        <f>IF(B4="","",IF($T$13="IN CORSO",VLOOKUP(B4,listoneAnker_NoSku,4,FALSE),INDEX(dbOrdini[% VOL],MATCH(F4,dbOrdini[CODICE
ANKER],0))))</f>
        <v>#N/A</v>
      </c>
      <c r="J4" s="252" t="e">
        <f>IF(B4="","",IF($T$13="IN CORSO",VLOOKUP(B4,listoneAnker_NoSku,5,FALSE),INDEX(dbOrdini[PREZZO
ANKER],MATCH(F4,dbOrdini[CODICE
ANKER],0))))</f>
        <v>#N/A</v>
      </c>
      <c r="K4" s="253" t="str">
        <f ca="1">IF(E4="","",IF($T$13="IN CORSO",VLOOKUP(TEXT(E4,"0"),vinolux[],6,FALSE),INDEX(dbOrdini[PREZZO
VINOLUX],MATCH(F4,dbOrdini[CODICE
ANKER],0))))</f>
        <v/>
      </c>
      <c r="L4" s="252" t="str">
        <f>IFERROR(IF(B4="","",IF($T$13="IN CORSO",VLOOKUP(A4,ultimoPrezzoItalia[],5,FALSE),INDEX(dbOrdini[PREZZO
ITALIA],MATCH(F4,dbOrdini[CODICE
ANKER],0)))),"")</f>
        <v/>
      </c>
      <c r="M4" s="254" t="str">
        <f>IFERROR(IF(B4="","",IF($T$13="IN CORSO",VLOOKUP(F4,listoneAnkerCompleto,8,FALSE)/1.22,INDEX(dbOrdini[COSTO IMPORT BOTT.],MATCH(F4,dbOrdini[CODICE
ANKER],0)))),"")</f>
        <v/>
      </c>
      <c r="N4" s="267" t="e">
        <f t="shared" si="0"/>
        <v>#N/A</v>
      </c>
      <c r="O4" s="255">
        <f t="shared" si="1"/>
        <v>0</v>
      </c>
      <c r="P4" s="256" t="str">
        <f ca="1">IFERROR(VLOOKUP(A4,inventarioGeko[],3,FALSE),"")</f>
        <v/>
      </c>
      <c r="Q4" s="254" t="e">
        <f t="shared" si="2"/>
        <v>#VALUE!</v>
      </c>
      <c r="R4" s="55"/>
      <c r="S4" s="79" t="s">
        <v>12196</v>
      </c>
      <c r="T4" s="387" t="s">
        <v>19221</v>
      </c>
      <c r="Z4" s="49">
        <v>2</v>
      </c>
      <c r="AA4" s="393" t="str">
        <f t="array" aca="1" ref="AA4" ca="1">IFERROR(INDEX(codFornitura, MATCH(0, COUNTIF($AA$2:AA3, codFornitura&amp;"") + IF(codFornitura="",1,0), 0)), "")</f>
        <v>OTT23</v>
      </c>
      <c r="AB4" s="392" t="str">
        <f t="array" ref="AB4">IFERROR(INDEX(dbOrdini[CLIENTE], MATCH(0, IF($T$6=dbOrdini[CODICE
SUPPLY],COUNTIF($AB$2:$AB3,dbOrdini[CLIENTE]), ""), 0)),"")</f>
        <v/>
      </c>
    </row>
    <row r="5" spans="1:28">
      <c r="A5" s="15" t="str">
        <f ca="1">IFERROR(INDEX(storicoSkuGeko,MATCH(F5,storicoSkuAnker,0)),"")</f>
        <v/>
      </c>
      <c r="B5" s="39" t="s">
        <v>25</v>
      </c>
      <c r="C5" s="70"/>
      <c r="D5" s="42"/>
      <c r="E5" s="295" t="str">
        <f ca="1">IFERROR(IF(INDEX(storicoSkuVinolux,MATCH(F5,storicoSkuAnker,0))=0,"",INDEX(storicoSkuVinolux,MATCH(F5,storicoSkuAnker,0))),"")</f>
        <v/>
      </c>
      <c r="F5" s="248" t="e">
        <f>IF(B5="","",IF($T$13="IN CORSO",INDEX(skuAnker,MATCH(B5,descrizioneArtAnker,0)),INDEX(dbOrdini[CODICE
ANKER],MATCH(B5,dbOrdini[DESCRIZIONE],0))))</f>
        <v>#N/A</v>
      </c>
      <c r="G5" s="249" t="e">
        <f>IF(B5="","",IF($T$13="IN CORSO",VLOOKUP(B5,listoneAnker_NoSku,2,FALSE),INDEX(dbOrdini[BT/CS],MATCH(F5,dbOrdini[CODICE
ANKER],0))))</f>
        <v>#N/A</v>
      </c>
      <c r="H5" s="250" t="e">
        <f>IF(B5="","",IF($T$13="IN CORSO",VLOOKUP(B5,listoneAnker_NoSku,3,FALSE),INDEX(dbOrdini[LT.],MATCH(F5,dbOrdini[CODICE
ANKER],0))))</f>
        <v>#N/A</v>
      </c>
      <c r="I5" s="251" t="e">
        <f>IF(B5="","",IF($T$13="IN CORSO",VLOOKUP(B5,listoneAnker_NoSku,4,FALSE),INDEX(dbOrdini[% VOL],MATCH(F5,dbOrdini[CODICE
ANKER],0))))</f>
        <v>#N/A</v>
      </c>
      <c r="J5" s="252" t="e">
        <f>IF(B5="","",IF($T$13="IN CORSO",VLOOKUP(B5,listoneAnker_NoSku,5,FALSE),INDEX(dbOrdini[PREZZO
ANKER],MATCH(F5,dbOrdini[CODICE
ANKER],0))))</f>
        <v>#N/A</v>
      </c>
      <c r="K5" s="253" t="str">
        <f ca="1">IF(E5="","",IF($T$13="IN CORSO",VLOOKUP(TEXT(E5,"0"),vinolux[],6,FALSE),INDEX(dbOrdini[PREZZO
VINOLUX],MATCH(F5,dbOrdini[CODICE
ANKER],0))))</f>
        <v/>
      </c>
      <c r="L5" s="252" t="str">
        <f>IFERROR(IF(B5="","",IF($T$13="IN CORSO",VLOOKUP(A5,ultimoPrezzoItalia[],5,FALSE),INDEX(dbOrdini[PREZZO
ITALIA],MATCH(F5,dbOrdini[CODICE
ANKER],0)))),"")</f>
        <v/>
      </c>
      <c r="M5" s="254" t="str">
        <f>IFERROR(IF(B5="","",IF($T$13="IN CORSO",VLOOKUP(F5,listoneAnkerCompleto,8,FALSE)/1.22,INDEX(dbOrdini[COSTO IMPORT BOTT.],MATCH(F5,dbOrdini[CODICE
ANKER],0)))),"")</f>
        <v/>
      </c>
      <c r="N5" s="267" t="e">
        <f t="shared" si="0"/>
        <v>#N/A</v>
      </c>
      <c r="O5" s="255">
        <f t="shared" si="1"/>
        <v>0</v>
      </c>
      <c r="P5" s="256" t="str">
        <f ca="1">IFERROR(VLOOKUP(A5,inventarioGeko[],3,FALSE),"")</f>
        <v/>
      </c>
      <c r="Q5" s="254" t="e">
        <f t="shared" si="2"/>
        <v>#VALUE!</v>
      </c>
      <c r="R5" s="55"/>
      <c r="S5" s="389"/>
      <c r="T5" s="390"/>
      <c r="Z5" s="49">
        <v>3</v>
      </c>
      <c r="AA5" s="393" t="str">
        <f t="array" aca="1" ref="AA5" ca="1">IFERROR(INDEX(codFornitura, MATCH(0, COUNTIF($AA$2:AA4, codFornitura&amp;"") + IF(codFornitura="",1,0), 0)), "")</f>
        <v/>
      </c>
      <c r="AB5" s="392" t="str">
        <f t="array" ref="AB5">IFERROR(INDEX(dbOrdini[CLIENTE], MATCH(0, IF($T$6=dbOrdini[CODICE
SUPPLY],COUNTIF($AB$2:$AB4,dbOrdini[CLIENTE]), ""), 0)),"")</f>
        <v/>
      </c>
    </row>
    <row r="6" spans="1:28">
      <c r="A6" s="15" t="str">
        <f ca="1">IFERROR(INDEX(storicoSkuGeko,MATCH(F6,storicoSkuAnker,0)),"")</f>
        <v/>
      </c>
      <c r="B6" s="39"/>
      <c r="C6" s="70"/>
      <c r="D6" s="42"/>
      <c r="E6" s="295" t="str">
        <f ca="1">IFERROR(IF(INDEX(storicoSkuVinolux,MATCH(F6,storicoSkuAnker,0))=0,"",INDEX(storicoSkuVinolux,MATCH(F6,storicoSkuAnker,0))),"")</f>
        <v/>
      </c>
      <c r="F6" s="248" t="str">
        <f>IF(B6="","",IF($T$13="IN CORSO",INDEX(skuAnker,MATCH(B6,descrizioneArtAnker,0)),INDEX(dbOrdini[CODICE
ANKER],MATCH(B6,dbOrdini[DESCRIZIONE],0))))</f>
        <v/>
      </c>
      <c r="G6" s="249" t="str">
        <f>IF(B6="","",IF($T$13="IN CORSO",VLOOKUP(B6,listoneAnker_NoSku,2,FALSE),INDEX(dbOrdini[BT/CS],MATCH(F6,dbOrdini[CODICE
ANKER],0))))</f>
        <v/>
      </c>
      <c r="H6" s="250" t="str">
        <f>IF(B6="","",IF($T$13="IN CORSO",VLOOKUP(B6,listoneAnker_NoSku,3,FALSE),INDEX(dbOrdini[LT.],MATCH(F6,dbOrdini[CODICE
ANKER],0))))</f>
        <v/>
      </c>
      <c r="I6" s="251" t="str">
        <f>IF(B6="","",IF($T$13="IN CORSO",VLOOKUP(B6,listoneAnker_NoSku,4,FALSE),INDEX(dbOrdini[% VOL],MATCH(F6,dbOrdini[CODICE
ANKER],0))))</f>
        <v/>
      </c>
      <c r="J6" s="252" t="str">
        <f>IF(B6="","",IF($T$13="IN CORSO",VLOOKUP(B6,listoneAnker_NoSku,5,FALSE),INDEX(dbOrdini[PREZZO
ANKER],MATCH(F6,dbOrdini[CODICE
ANKER],0))))</f>
        <v/>
      </c>
      <c r="K6" s="253" t="str">
        <f ca="1">IF(E6="","",IF($T$13="IN CORSO",VLOOKUP(TEXT(E6,"0"),vinolux[],6,FALSE),INDEX(dbOrdini[PREZZO
VINOLUX],MATCH(F6,dbOrdini[CODICE
ANKER],0))))</f>
        <v/>
      </c>
      <c r="L6" s="252" t="str">
        <f>IFERROR(IF(B6="","",IF($T$13="IN CORSO",VLOOKUP(A6,ultimoPrezzoItalia[],5,FALSE),INDEX(dbOrdini[PREZZO
ITALIA],MATCH(F6,dbOrdini[CODICE
ANKER],0)))),"")</f>
        <v/>
      </c>
      <c r="M6" s="254" t="str">
        <f>IFERROR(IF(B6="","",IF($T$13="IN CORSO",VLOOKUP(F6,listoneAnkerCompleto,8,FALSE)/1.22,INDEX(dbOrdini[COSTO IMPORT BOTT.],MATCH(F6,dbOrdini[CODICE
ANKER],0)))),"")</f>
        <v/>
      </c>
      <c r="N6" s="267" t="str">
        <f t="shared" si="0"/>
        <v/>
      </c>
      <c r="O6" s="255" t="str">
        <f t="shared" si="1"/>
        <v/>
      </c>
      <c r="P6" s="256" t="str">
        <f ca="1">IFERROR(VLOOKUP(A6,inventarioGeko[],3,FALSE),"")</f>
        <v/>
      </c>
      <c r="Q6" s="254" t="str">
        <f t="shared" si="2"/>
        <v/>
      </c>
      <c r="R6" s="55"/>
      <c r="S6" s="291" t="s">
        <v>26130</v>
      </c>
      <c r="T6" s="388" t="s">
        <v>29267</v>
      </c>
      <c r="Z6" s="49">
        <v>4</v>
      </c>
      <c r="AA6" s="393" t="str">
        <f t="array" aca="1" ref="AA6" ca="1">IFERROR(INDEX(codFornitura, MATCH(0, COUNTIF($AA$2:AA5, codFornitura&amp;"") + IF(codFornitura="",1,0), 0)), "")</f>
        <v/>
      </c>
      <c r="AB6" s="392" t="str">
        <f t="array" ref="AB6">IFERROR(INDEX(dbOrdini[CLIENTE], MATCH(0, IF($T$6=dbOrdini[CODICE
SUPPLY],COUNTIF($AB$2:$AB5,dbOrdini[CLIENTE]), ""), 0)),"")</f>
        <v/>
      </c>
    </row>
    <row r="7" spans="1:28">
      <c r="A7" s="15" t="str">
        <f ca="1">IFERROR(INDEX(storicoSkuGeko,MATCH(F7,storicoSkuAnker,0)),"")</f>
        <v/>
      </c>
      <c r="B7" s="39"/>
      <c r="C7" s="70"/>
      <c r="D7" s="42"/>
      <c r="E7" s="295" t="str">
        <f ca="1">IFERROR(IF(INDEX(storicoSkuVinolux,MATCH(F7,storicoSkuAnker,0))=0,"",INDEX(storicoSkuVinolux,MATCH(F7,storicoSkuAnker,0))),"")</f>
        <v/>
      </c>
      <c r="F7" s="248" t="str">
        <f>IF(B7="","",IF($T$13="IN CORSO",INDEX(skuAnker,MATCH(B7,descrizioneArtAnker,0)),INDEX(dbOrdini[CODICE
ANKER],MATCH(B7,dbOrdini[DESCRIZIONE],0))))</f>
        <v/>
      </c>
      <c r="G7" s="249" t="str">
        <f>IF(B7="","",IF($T$13="IN CORSO",VLOOKUP(B7,listoneAnker_NoSku,2,FALSE),INDEX(dbOrdini[BT/CS],MATCH(F7,dbOrdini[CODICE
ANKER],0))))</f>
        <v/>
      </c>
      <c r="H7" s="250" t="str">
        <f>IF(B7="","",IF($T$13="IN CORSO",VLOOKUP(B7,listoneAnker_NoSku,3,FALSE),INDEX(dbOrdini[LT.],MATCH(F7,dbOrdini[CODICE
ANKER],0))))</f>
        <v/>
      </c>
      <c r="I7" s="251" t="str">
        <f>IF(B7="","",IF($T$13="IN CORSO",VLOOKUP(B7,listoneAnker_NoSku,4,FALSE),INDEX(dbOrdini[% VOL],MATCH(F7,dbOrdini[CODICE
ANKER],0))))</f>
        <v/>
      </c>
      <c r="J7" s="252" t="str">
        <f>IF(B7="","",IF($T$13="IN CORSO",VLOOKUP(B7,listoneAnker_NoSku,5,FALSE),INDEX(dbOrdini[PREZZO
ANKER],MATCH(F7,dbOrdini[CODICE
ANKER],0))))</f>
        <v/>
      </c>
      <c r="K7" s="253" t="str">
        <f ca="1">IF(E7="","",IF($T$13="IN CORSO",VLOOKUP(TEXT(E7,"0"),vinolux[],6,FALSE),INDEX(dbOrdini[PREZZO
VINOLUX],MATCH(F7,dbOrdini[CODICE
ANKER],0))))</f>
        <v/>
      </c>
      <c r="L7" s="252" t="str">
        <f>IFERROR(IF(B7="","",IF($T$13="IN CORSO",VLOOKUP(A7,ultimoPrezzoItalia[],5,FALSE),INDEX(dbOrdini[PREZZO
ITALIA],MATCH(F7,dbOrdini[CODICE
ANKER],0)))),"")</f>
        <v/>
      </c>
      <c r="M7" s="254" t="str">
        <f>IFERROR(IF(B7="","",IF($T$13="IN CORSO",VLOOKUP(F7,listoneAnkerCompleto,8,FALSE)/1.22,INDEX(dbOrdini[COSTO IMPORT BOTT.],MATCH(F7,dbOrdini[CODICE
ANKER],0)))),"")</f>
        <v/>
      </c>
      <c r="N7" s="267" t="str">
        <f t="shared" si="0"/>
        <v/>
      </c>
      <c r="O7" s="255" t="str">
        <f t="shared" si="1"/>
        <v/>
      </c>
      <c r="P7" s="256" t="str">
        <f ca="1">IFERROR(VLOOKUP(A7,inventarioGeko[],3,FALSE),"")</f>
        <v/>
      </c>
      <c r="Q7" s="254" t="str">
        <f t="shared" si="2"/>
        <v/>
      </c>
      <c r="R7" s="55"/>
      <c r="S7" s="62"/>
      <c r="Z7" s="49">
        <v>5</v>
      </c>
      <c r="AA7" s="393" t="str">
        <f t="array" aca="1" ref="AA7" ca="1">IFERROR(INDEX(codFornitura, MATCH(0, COUNTIF($AA$2:AA6, codFornitura&amp;"") + IF(codFornitura="",1,0), 0)), "")</f>
        <v/>
      </c>
      <c r="AB7" s="392" t="str">
        <f t="array" ref="AB7">IFERROR(INDEX(dbOrdini[CLIENTE], MATCH(0, IF($T$6=dbOrdini[CODICE
SUPPLY],COUNTIF($AB$2:$AB6,dbOrdini[CLIENTE]), ""), 0)),"")</f>
        <v/>
      </c>
    </row>
    <row r="8" spans="1:28">
      <c r="A8" s="15" t="str">
        <f ca="1">IFERROR(INDEX(storicoSkuGeko,MATCH(F8,storicoSkuAnker,0)),"")</f>
        <v/>
      </c>
      <c r="B8" s="39"/>
      <c r="C8" s="70"/>
      <c r="D8" s="42"/>
      <c r="E8" s="295" t="str">
        <f ca="1">IFERROR(IF(INDEX(storicoSkuVinolux,MATCH(F8,storicoSkuAnker,0))=0,"",INDEX(storicoSkuVinolux,MATCH(F8,storicoSkuAnker,0))),"")</f>
        <v/>
      </c>
      <c r="F8" s="248" t="str">
        <f>IF(B8="","",IF($T$13="IN CORSO",INDEX(skuAnker,MATCH(B8,descrizioneArtAnker,0)),INDEX(dbOrdini[CODICE
ANKER],MATCH(B8,dbOrdini[DESCRIZIONE],0))))</f>
        <v/>
      </c>
      <c r="G8" s="249" t="str">
        <f>IF(B8="","",IF($T$13="IN CORSO",VLOOKUP(B8,listoneAnker_NoSku,2,FALSE),INDEX(dbOrdini[BT/CS],MATCH(F8,dbOrdini[CODICE
ANKER],0))))</f>
        <v/>
      </c>
      <c r="H8" s="250" t="str">
        <f>IF(B8="","",IF($T$13="IN CORSO",VLOOKUP(B8,listoneAnker_NoSku,3,FALSE),INDEX(dbOrdini[LT.],MATCH(F8,dbOrdini[CODICE
ANKER],0))))</f>
        <v/>
      </c>
      <c r="I8" s="251" t="str">
        <f>IF(B8="","",IF($T$13="IN CORSO",VLOOKUP(B8,listoneAnker_NoSku,4,FALSE),INDEX(dbOrdini[% VOL],MATCH(F8,dbOrdini[CODICE
ANKER],0))))</f>
        <v/>
      </c>
      <c r="J8" s="252" t="str">
        <f>IF(B8="","",IF($T$13="IN CORSO",VLOOKUP(B8,listoneAnker_NoSku,5,FALSE),INDEX(dbOrdini[PREZZO
ANKER],MATCH(F8,dbOrdini[CODICE
ANKER],0))))</f>
        <v/>
      </c>
      <c r="K8" s="253" t="str">
        <f ca="1">IF(E8="","",IF($T$13="IN CORSO",VLOOKUP(TEXT(E8,"0"),vinolux[],6,FALSE),INDEX(dbOrdini[PREZZO
VINOLUX],MATCH(F8,dbOrdini[CODICE
ANKER],0))))</f>
        <v/>
      </c>
      <c r="L8" s="252" t="str">
        <f>IFERROR(IF(B8="","",IF($T$13="IN CORSO",VLOOKUP(A8,ultimoPrezzoItalia[],5,FALSE),INDEX(dbOrdini[PREZZO
ITALIA],MATCH(F8,dbOrdini[CODICE
ANKER],0)))),"")</f>
        <v/>
      </c>
      <c r="M8" s="254" t="str">
        <f>IFERROR(IF(B8="","",IF($T$13="IN CORSO",VLOOKUP(F8,listoneAnkerCompleto,8,FALSE)/1.22,INDEX(dbOrdini[COSTO IMPORT BOTT.],MATCH(F8,dbOrdini[CODICE
ANKER],0)))),"")</f>
        <v/>
      </c>
      <c r="N8" s="267" t="str">
        <f t="shared" si="0"/>
        <v/>
      </c>
      <c r="O8" s="255" t="str">
        <f t="shared" si="1"/>
        <v/>
      </c>
      <c r="P8" s="256" t="str">
        <f ca="1">IFERROR(VLOOKUP(A8,inventarioGeko[],3,FALSE),"")</f>
        <v/>
      </c>
      <c r="Q8" s="254" t="str">
        <f t="shared" si="2"/>
        <v/>
      </c>
      <c r="R8" s="55"/>
      <c r="S8" s="78" t="s">
        <v>12194</v>
      </c>
      <c r="T8" s="142">
        <f>SUM(O3:O400)</f>
        <v>0</v>
      </c>
      <c r="Z8" s="49">
        <v>6</v>
      </c>
      <c r="AA8" s="393" t="str">
        <f t="array" aca="1" ref="AA8" ca="1">IFERROR(INDEX(codFornitura, MATCH(0, COUNTIF($AA$2:AA7, codFornitura&amp;"") + IF(codFornitura="",1,0), 0)), "")</f>
        <v/>
      </c>
      <c r="AB8" s="392" t="str">
        <f t="array" ref="AB8">IFERROR(INDEX(dbOrdini[CLIENTE], MATCH(0, IF($T$6=dbOrdini[CODICE
SUPPLY],COUNTIF($AB$2:$AB7,dbOrdini[CLIENTE]), ""), 0)),"")</f>
        <v/>
      </c>
    </row>
    <row r="9" spans="1:28">
      <c r="A9" s="15" t="str">
        <f ca="1">IFERROR(INDEX(storicoSkuGeko,MATCH(F9,storicoSkuAnker,0)),"")</f>
        <v/>
      </c>
      <c r="B9" s="39"/>
      <c r="C9" s="70"/>
      <c r="D9" s="42"/>
      <c r="E9" s="295" t="str">
        <f ca="1">IFERROR(IF(INDEX(storicoSkuVinolux,MATCH(F9,storicoSkuAnker,0))=0,"",INDEX(storicoSkuVinolux,MATCH(F9,storicoSkuAnker,0))),"")</f>
        <v/>
      </c>
      <c r="F9" s="248" t="str">
        <f>IF(B9="","",IF($T$13="IN CORSO",INDEX(skuAnker,MATCH(B9,descrizioneArtAnker,0)),INDEX(dbOrdini[CODICE
ANKER],MATCH(B9,dbOrdini[DESCRIZIONE],0))))</f>
        <v/>
      </c>
      <c r="G9" s="249" t="str">
        <f>IF(B9="","",IF($T$13="IN CORSO",VLOOKUP(B9,listoneAnker_NoSku,2,FALSE),INDEX(dbOrdini[BT/CS],MATCH(F9,dbOrdini[CODICE
ANKER],0))))</f>
        <v/>
      </c>
      <c r="H9" s="250" t="str">
        <f>IF(B9="","",IF($T$13="IN CORSO",VLOOKUP(B9,listoneAnker_NoSku,3,FALSE),INDEX(dbOrdini[LT.],MATCH(F9,dbOrdini[CODICE
ANKER],0))))</f>
        <v/>
      </c>
      <c r="I9" s="251" t="str">
        <f>IF(B9="","",IF($T$13="IN CORSO",VLOOKUP(B9,listoneAnker_NoSku,4,FALSE),INDEX(dbOrdini[% VOL],MATCH(F9,dbOrdini[CODICE
ANKER],0))))</f>
        <v/>
      </c>
      <c r="J9" s="252" t="str">
        <f>IF(B9="","",IF($T$13="IN CORSO",VLOOKUP(B9,listoneAnker_NoSku,5,FALSE),INDEX(dbOrdini[PREZZO
ANKER],MATCH(F9,dbOrdini[CODICE
ANKER],0))))</f>
        <v/>
      </c>
      <c r="K9" s="253" t="str">
        <f ca="1">IF(E9="","",IF($T$13="IN CORSO",VLOOKUP(TEXT(E9,"0"),vinolux[],6,FALSE),INDEX(dbOrdini[PREZZO
VINOLUX],MATCH(F9,dbOrdini[CODICE
ANKER],0))))</f>
        <v/>
      </c>
      <c r="L9" s="252" t="str">
        <f>IFERROR(IF(B9="","",IF($T$13="IN CORSO",VLOOKUP(A9,ultimoPrezzoItalia[],5,FALSE),INDEX(dbOrdini[PREZZO
ITALIA],MATCH(F9,dbOrdini[CODICE
ANKER],0)))),"")</f>
        <v/>
      </c>
      <c r="M9" s="254" t="str">
        <f>IFERROR(IF(B9="","",IF($T$13="IN CORSO",VLOOKUP(F9,listoneAnkerCompleto,8,FALSE)/1.22,INDEX(dbOrdini[COSTO IMPORT BOTT.],MATCH(F9,dbOrdini[CODICE
ANKER],0)))),"")</f>
        <v/>
      </c>
      <c r="N9" s="267" t="str">
        <f t="shared" si="0"/>
        <v/>
      </c>
      <c r="O9" s="255" t="str">
        <f t="shared" si="1"/>
        <v/>
      </c>
      <c r="P9" s="256" t="str">
        <f ca="1">IFERROR(VLOOKUP(A9,inventarioGeko[],3,FALSE),"")</f>
        <v/>
      </c>
      <c r="Q9" s="254" t="str">
        <f t="shared" si="2"/>
        <v/>
      </c>
      <c r="R9" s="55"/>
      <c r="S9" s="138" t="s">
        <v>19227</v>
      </c>
      <c r="T9" s="143">
        <f>COUNTA(C3:C400)</f>
        <v>0</v>
      </c>
      <c r="Z9" s="49">
        <v>7</v>
      </c>
      <c r="AA9" s="393" t="str">
        <f t="array" aca="1" ref="AA9" ca="1">IFERROR(INDEX(codFornitura, MATCH(0, COUNTIF($AA$2:AA8, codFornitura&amp;"") + IF(codFornitura="",1,0), 0)), "")</f>
        <v/>
      </c>
      <c r="AB9" s="392" t="str">
        <f t="array" ref="AB9">IFERROR(INDEX(dbOrdini[CLIENTE], MATCH(0, IF($T$6=dbOrdini[CODICE
SUPPLY],COUNTIF($AB$2:$AB8,dbOrdini[CLIENTE]), ""), 0)),"")</f>
        <v/>
      </c>
    </row>
    <row r="10" spans="1:28">
      <c r="A10" s="15" t="str">
        <f ca="1">IFERROR(INDEX(storicoSkuGeko,MATCH(F10,storicoSkuAnker,0)),"")</f>
        <v/>
      </c>
      <c r="B10" s="39"/>
      <c r="C10" s="70"/>
      <c r="D10" s="42"/>
      <c r="E10" s="295" t="str">
        <f ca="1">IFERROR(IF(INDEX(storicoSkuVinolux,MATCH(F10,storicoSkuAnker,0))=0,"",INDEX(storicoSkuVinolux,MATCH(F10,storicoSkuAnker,0))),"")</f>
        <v/>
      </c>
      <c r="F10" s="248" t="str">
        <f>IF(B10="","",IF($T$13="IN CORSO",INDEX(skuAnker,MATCH(B10,descrizioneArtAnker,0)),INDEX(dbOrdini[CODICE
ANKER],MATCH(B10,dbOrdini[DESCRIZIONE],0))))</f>
        <v/>
      </c>
      <c r="G10" s="249" t="str">
        <f>IF(B10="","",IF($T$13="IN CORSO",VLOOKUP(B10,listoneAnker_NoSku,2,FALSE),INDEX(dbOrdini[BT/CS],MATCH(F10,dbOrdini[CODICE
ANKER],0))))</f>
        <v/>
      </c>
      <c r="H10" s="250" t="str">
        <f>IF(B10="","",IF($T$13="IN CORSO",VLOOKUP(B10,listoneAnker_NoSku,3,FALSE),INDEX(dbOrdini[LT.],MATCH(F10,dbOrdini[CODICE
ANKER],0))))</f>
        <v/>
      </c>
      <c r="I10" s="251" t="str">
        <f>IF(B10="","",IF($T$13="IN CORSO",VLOOKUP(B10,listoneAnker_NoSku,4,FALSE),INDEX(dbOrdini[% VOL],MATCH(F10,dbOrdini[CODICE
ANKER],0))))</f>
        <v/>
      </c>
      <c r="J10" s="252" t="str">
        <f>IF(B10="","",IF($T$13="IN CORSO",VLOOKUP(B10,listoneAnker_NoSku,5,FALSE),INDEX(dbOrdini[PREZZO
ANKER],MATCH(F10,dbOrdini[CODICE
ANKER],0))))</f>
        <v/>
      </c>
      <c r="K10" s="253" t="str">
        <f ca="1">IF(E10="","",IF($T$13="IN CORSO",VLOOKUP(TEXT(E10,"0"),vinolux[],6,FALSE),INDEX(dbOrdini[PREZZO
VINOLUX],MATCH(F10,dbOrdini[CODICE
ANKER],0))))</f>
        <v/>
      </c>
      <c r="L10" s="252" t="str">
        <f>IFERROR(IF(B10="","",IF($T$13="IN CORSO",VLOOKUP(A10,ultimoPrezzoItalia[],5,FALSE),INDEX(dbOrdini[PREZZO
ITALIA],MATCH(F10,dbOrdini[CODICE
ANKER],0)))),"")</f>
        <v/>
      </c>
      <c r="M10" s="254" t="str">
        <f>IFERROR(IF(B10="","",IF($T$13="IN CORSO",VLOOKUP(F10,listoneAnkerCompleto,8,FALSE)/1.22,INDEX(dbOrdini[COSTO IMPORT BOTT.],MATCH(F10,dbOrdini[CODICE
ANKER],0)))),"")</f>
        <v/>
      </c>
      <c r="N10" s="267" t="str">
        <f t="shared" si="0"/>
        <v/>
      </c>
      <c r="O10" s="255" t="str">
        <f t="shared" si="1"/>
        <v/>
      </c>
      <c r="P10" s="256" t="str">
        <f ca="1">IFERROR(VLOOKUP(A10,inventarioGeko[],3,FALSE),"")</f>
        <v/>
      </c>
      <c r="Q10" s="254" t="str">
        <f t="shared" si="2"/>
        <v/>
      </c>
      <c r="R10" s="55"/>
      <c r="S10" s="138" t="s">
        <v>19228</v>
      </c>
      <c r="T10" s="143">
        <f>COUNTA(D3:D400)-COUNTIF(D3:D400,0)</f>
        <v>0</v>
      </c>
      <c r="Z10" s="49">
        <v>8</v>
      </c>
      <c r="AA10" s="393" t="str">
        <f t="array" aca="1" ref="AA10" ca="1">IFERROR(INDEX(codFornitura, MATCH(0, COUNTIF($AA$2:AA9, codFornitura&amp;"") + IF(codFornitura="",1,0), 0)), "")</f>
        <v/>
      </c>
      <c r="AB10" s="392" t="str">
        <f t="array" ref="AB10">IFERROR(INDEX(dbOrdini[CLIENTE], MATCH(0, IF($T$6=dbOrdini[CODICE
SUPPLY],COUNTIF($AB$2:$AB9,dbOrdini[CLIENTE]), ""), 0)),"")</f>
        <v/>
      </c>
    </row>
    <row r="11" spans="1:28">
      <c r="A11" s="15" t="str">
        <f ca="1">IFERROR(INDEX(storicoSkuGeko,MATCH(F11,storicoSkuAnker,0)),"")</f>
        <v/>
      </c>
      <c r="B11" s="39"/>
      <c r="C11" s="70"/>
      <c r="D11" s="42"/>
      <c r="E11" s="295" t="str">
        <f ca="1">IFERROR(IF(INDEX(storicoSkuVinolux,MATCH(F11,storicoSkuAnker,0))=0,"",INDEX(storicoSkuVinolux,MATCH(F11,storicoSkuAnker,0))),"")</f>
        <v/>
      </c>
      <c r="F11" s="248" t="str">
        <f>IF(B11="","",IF($T$13="IN CORSO",INDEX(skuAnker,MATCH(B11,descrizioneArtAnker,0)),INDEX(dbOrdini[CODICE
ANKER],MATCH(B11,dbOrdini[DESCRIZIONE],0))))</f>
        <v/>
      </c>
      <c r="G11" s="249" t="str">
        <f>IF(B11="","",IF($T$13="IN CORSO",VLOOKUP(B11,listoneAnker_NoSku,2,FALSE),INDEX(dbOrdini[BT/CS],MATCH(F11,dbOrdini[CODICE
ANKER],0))))</f>
        <v/>
      </c>
      <c r="H11" s="250" t="str">
        <f>IF(B11="","",IF($T$13="IN CORSO",VLOOKUP(B11,listoneAnker_NoSku,3,FALSE),INDEX(dbOrdini[LT.],MATCH(F11,dbOrdini[CODICE
ANKER],0))))</f>
        <v/>
      </c>
      <c r="I11" s="251" t="str">
        <f>IF(B11="","",IF($T$13="IN CORSO",VLOOKUP(B11,listoneAnker_NoSku,4,FALSE),INDEX(dbOrdini[% VOL],MATCH(F11,dbOrdini[CODICE
ANKER],0))))</f>
        <v/>
      </c>
      <c r="J11" s="252" t="str">
        <f>IF(B11="","",IF($T$13="IN CORSO",VLOOKUP(B11,listoneAnker_NoSku,5,FALSE),INDEX(dbOrdini[PREZZO
ANKER],MATCH(F11,dbOrdini[CODICE
ANKER],0))))</f>
        <v/>
      </c>
      <c r="K11" s="253" t="str">
        <f ca="1">IF(E11="","",IF($T$13="IN CORSO",VLOOKUP(TEXT(E11,"0"),vinolux[],6,FALSE),INDEX(dbOrdini[PREZZO
VINOLUX],MATCH(F11,dbOrdini[CODICE
ANKER],0))))</f>
        <v/>
      </c>
      <c r="L11" s="252" t="str">
        <f>IFERROR(IF(B11="","",IF($T$13="IN CORSO",VLOOKUP(A11,ultimoPrezzoItalia[],5,FALSE),INDEX(dbOrdini[PREZZO
ITALIA],MATCH(F11,dbOrdini[CODICE
ANKER],0)))),"")</f>
        <v/>
      </c>
      <c r="M11" s="254" t="str">
        <f>IFERROR(IF(B11="","",IF($T$13="IN CORSO",VLOOKUP(F11,listoneAnkerCompleto,8,FALSE)/1.22,INDEX(dbOrdini[COSTO IMPORT BOTT.],MATCH(F11,dbOrdini[CODICE
ANKER],0)))),"")</f>
        <v/>
      </c>
      <c r="N11" s="267" t="str">
        <f t="shared" si="0"/>
        <v/>
      </c>
      <c r="O11" s="255" t="str">
        <f t="shared" si="1"/>
        <v/>
      </c>
      <c r="P11" s="256" t="str">
        <f ca="1">IFERROR(VLOOKUP(A11,inventarioGeko[],3,FALSE),"")</f>
        <v/>
      </c>
      <c r="Q11" s="254" t="str">
        <f t="shared" si="2"/>
        <v/>
      </c>
      <c r="R11" s="55"/>
      <c r="S11" s="79" t="s">
        <v>26545</v>
      </c>
      <c r="T11" s="144" t="e">
        <f>SUM(Q3:Q400)</f>
        <v>#VALUE!</v>
      </c>
      <c r="Z11" s="49">
        <v>9</v>
      </c>
      <c r="AA11" s="393" t="str">
        <f t="array" aca="1" ref="AA11" ca="1">IFERROR(INDEX(codFornitura, MATCH(0, COUNTIF($AA$2:AA10, codFornitura&amp;"") + IF(codFornitura="",1,0), 0)), "")</f>
        <v/>
      </c>
      <c r="AB11" s="392" t="str">
        <f t="array" ref="AB11">IFERROR(INDEX(dbOrdini[CLIENTE], MATCH(0, IF($T$6=dbOrdini[CODICE
SUPPLY],COUNTIF($AB$2:$AB10,dbOrdini[CLIENTE]), ""), 0)),"")</f>
        <v/>
      </c>
    </row>
    <row r="12" spans="1:28">
      <c r="A12" s="15" t="str">
        <f ca="1">IFERROR(INDEX(storicoSkuGeko,MATCH(F12,storicoSkuAnker,0)),"")</f>
        <v/>
      </c>
      <c r="B12" s="39"/>
      <c r="C12" s="70"/>
      <c r="D12" s="42"/>
      <c r="E12" s="295" t="str">
        <f ca="1">IFERROR(IF(INDEX(storicoSkuVinolux,MATCH(F12,storicoSkuAnker,0))=0,"",INDEX(storicoSkuVinolux,MATCH(F12,storicoSkuAnker,0))),"")</f>
        <v/>
      </c>
      <c r="F12" s="248" t="str">
        <f>IF(B12="","",IF($T$13="IN CORSO",INDEX(skuAnker,MATCH(B12,descrizioneArtAnker,0)),INDEX(dbOrdini[CODICE
ANKER],MATCH(B12,dbOrdini[DESCRIZIONE],0))))</f>
        <v/>
      </c>
      <c r="G12" s="249" t="str">
        <f>IF(B12="","",IF($T$13="IN CORSO",VLOOKUP(B12,listoneAnker_NoSku,2,FALSE),INDEX(dbOrdini[BT/CS],MATCH(F12,dbOrdini[CODICE
ANKER],0))))</f>
        <v/>
      </c>
      <c r="H12" s="250" t="str">
        <f>IF(B12="","",IF($T$13="IN CORSO",VLOOKUP(B12,listoneAnker_NoSku,3,FALSE),INDEX(dbOrdini[LT.],MATCH(F12,dbOrdini[CODICE
ANKER],0))))</f>
        <v/>
      </c>
      <c r="I12" s="251" t="str">
        <f>IF(B12="","",IF($T$13="IN CORSO",VLOOKUP(B12,listoneAnker_NoSku,4,FALSE),INDEX(dbOrdini[% VOL],MATCH(F12,dbOrdini[CODICE
ANKER],0))))</f>
        <v/>
      </c>
      <c r="J12" s="252" t="str">
        <f>IF(B12="","",IF($T$13="IN CORSO",VLOOKUP(B12,listoneAnker_NoSku,5,FALSE),INDEX(dbOrdini[PREZZO
ANKER],MATCH(F12,dbOrdini[CODICE
ANKER],0))))</f>
        <v/>
      </c>
      <c r="K12" s="253" t="str">
        <f ca="1">IF(E12="","",IF($T$13="IN CORSO",VLOOKUP(TEXT(E12,"0"),vinolux[],6,FALSE),INDEX(dbOrdini[PREZZO
VINOLUX],MATCH(F12,dbOrdini[CODICE
ANKER],0))))</f>
        <v/>
      </c>
      <c r="L12" s="252" t="str">
        <f>IFERROR(IF(B12="","",IF($T$13="IN CORSO",VLOOKUP(A12,ultimoPrezzoItalia[],5,FALSE),INDEX(dbOrdini[PREZZO
ITALIA],MATCH(F12,dbOrdini[CODICE
ANKER],0)))),"")</f>
        <v/>
      </c>
      <c r="M12" s="254" t="str">
        <f>IFERROR(IF(B12="","",IF($T$13="IN CORSO",VLOOKUP(F12,listoneAnkerCompleto,8,FALSE)/1.22,INDEX(dbOrdini[COSTO IMPORT BOTT.],MATCH(F12,dbOrdini[CODICE
ANKER],0)))),"")</f>
        <v/>
      </c>
      <c r="N12" s="267" t="str">
        <f t="shared" si="0"/>
        <v/>
      </c>
      <c r="O12" s="255" t="str">
        <f t="shared" si="1"/>
        <v/>
      </c>
      <c r="P12" s="256" t="str">
        <f ca="1">IFERROR(VLOOKUP(A12,inventarioGeko[],3,FALSE),"")</f>
        <v/>
      </c>
      <c r="Q12" s="254" t="str">
        <f t="shared" si="2"/>
        <v/>
      </c>
      <c r="R12" s="55"/>
      <c r="S12" s="62"/>
      <c r="Z12" s="49">
        <v>10</v>
      </c>
      <c r="AA12" s="393" t="str">
        <f t="array" aca="1" ref="AA12" ca="1">IFERROR(INDEX(codFornitura, MATCH(0, COUNTIF($AA$2:AA11, codFornitura&amp;"") + IF(codFornitura="",1,0), 0)), "")</f>
        <v/>
      </c>
      <c r="AB12" s="392" t="str">
        <f t="array" ref="AB12">IFERROR(INDEX(dbOrdini[CLIENTE], MATCH(0, IF($T$6=dbOrdini[CODICE
SUPPLY],COUNTIF($AB$2:$AB11,dbOrdini[CLIENTE]), ""), 0)),"")</f>
        <v/>
      </c>
    </row>
    <row r="13" spans="1:28">
      <c r="A13" s="15" t="str">
        <f ca="1">IFERROR(INDEX(storicoSkuGeko,MATCH(F13,storicoSkuAnker,0)),"")</f>
        <v/>
      </c>
      <c r="B13" s="39"/>
      <c r="C13" s="70"/>
      <c r="D13" s="42"/>
      <c r="E13" s="295" t="str">
        <f ca="1">IFERROR(IF(INDEX(storicoSkuVinolux,MATCH(F13,storicoSkuAnker,0))=0,"",INDEX(storicoSkuVinolux,MATCH(F13,storicoSkuAnker,0))),"")</f>
        <v/>
      </c>
      <c r="F13" s="248" t="str">
        <f>IF(B13="","",IF($T$13="IN CORSO",INDEX(skuAnker,MATCH(B13,descrizioneArtAnker,0)),INDEX(dbOrdini[CODICE
ANKER],MATCH(B13,dbOrdini[DESCRIZIONE],0))))</f>
        <v/>
      </c>
      <c r="G13" s="249" t="str">
        <f>IF(B13="","",IF($T$13="IN CORSO",VLOOKUP(B13,listoneAnker_NoSku,2,FALSE),INDEX(dbOrdini[BT/CS],MATCH(F13,dbOrdini[CODICE
ANKER],0))))</f>
        <v/>
      </c>
      <c r="H13" s="250" t="str">
        <f>IF(B13="","",IF($T$13="IN CORSO",VLOOKUP(B13,listoneAnker_NoSku,3,FALSE),INDEX(dbOrdini[LT.],MATCH(F13,dbOrdini[CODICE
ANKER],0))))</f>
        <v/>
      </c>
      <c r="I13" s="251" t="str">
        <f>IF(B13="","",IF($T$13="IN CORSO",VLOOKUP(B13,listoneAnker_NoSku,4,FALSE),INDEX(dbOrdini[% VOL],MATCH(F13,dbOrdini[CODICE
ANKER],0))))</f>
        <v/>
      </c>
      <c r="J13" s="252" t="str">
        <f>IF(B13="","",IF($T$13="IN CORSO",VLOOKUP(B13,listoneAnker_NoSku,5,FALSE),INDEX(dbOrdini[PREZZO
ANKER],MATCH(F13,dbOrdini[CODICE
ANKER],0))))</f>
        <v/>
      </c>
      <c r="K13" s="253" t="str">
        <f ca="1">IF(E13="","",IF($T$13="IN CORSO",VLOOKUP(TEXT(E13,"0"),vinolux[],6,FALSE),INDEX(dbOrdini[PREZZO
VINOLUX],MATCH(F13,dbOrdini[CODICE
ANKER],0))))</f>
        <v/>
      </c>
      <c r="L13" s="252" t="str">
        <f>IFERROR(IF(B13="","",IF($T$13="IN CORSO",VLOOKUP(A13,ultimoPrezzoItalia[],5,FALSE),INDEX(dbOrdini[PREZZO
ITALIA],MATCH(F13,dbOrdini[CODICE
ANKER],0)))),"")</f>
        <v/>
      </c>
      <c r="M13" s="254" t="str">
        <f>IFERROR(IF(B13="","",IF($T$13="IN CORSO",VLOOKUP(F13,listoneAnkerCompleto,8,FALSE)/1.22,INDEX(dbOrdini[COSTO IMPORT BOTT.],MATCH(F13,dbOrdini[CODICE
ANKER],0)))),"")</f>
        <v/>
      </c>
      <c r="N13" s="267" t="str">
        <f t="shared" si="0"/>
        <v/>
      </c>
      <c r="O13" s="255" t="str">
        <f t="shared" si="1"/>
        <v/>
      </c>
      <c r="P13" s="256" t="str">
        <f ca="1">IFERROR(VLOOKUP(A13,inventarioGeko[],3,FALSE),"")</f>
        <v/>
      </c>
      <c r="Q13" s="254" t="str">
        <f t="shared" si="2"/>
        <v/>
      </c>
      <c r="R13" s="55"/>
      <c r="S13" s="291" t="s">
        <v>26557</v>
      </c>
      <c r="T13" s="292" t="s">
        <v>29266</v>
      </c>
      <c r="Z13" s="49">
        <v>11</v>
      </c>
      <c r="AA13" s="393" t="str">
        <f t="array" aca="1" ref="AA13" ca="1">IFERROR(INDEX(codFornitura, MATCH(0, COUNTIF($AA$2:AA12, codFornitura&amp;"") + IF(codFornitura="",1,0), 0)), "")</f>
        <v/>
      </c>
      <c r="AB13" s="392" t="str">
        <f t="array" ref="AB13">IFERROR(INDEX(dbOrdini[CLIENTE], MATCH(0, IF($T$6=dbOrdini[CODICE
SUPPLY],COUNTIF($AB$2:$AB12,dbOrdini[CLIENTE]), ""), 0)),"")</f>
        <v/>
      </c>
    </row>
    <row r="14" spans="1:28">
      <c r="A14" s="15" t="str">
        <f ca="1">IFERROR(INDEX(storicoSkuGeko,MATCH(F14,storicoSkuAnker,0)),"")</f>
        <v/>
      </c>
      <c r="B14" s="39"/>
      <c r="C14" s="70"/>
      <c r="D14" s="42"/>
      <c r="E14" s="295" t="str">
        <f ca="1">IFERROR(IF(INDEX(storicoSkuVinolux,MATCH(F14,storicoSkuAnker,0))=0,"",INDEX(storicoSkuVinolux,MATCH(F14,storicoSkuAnker,0))),"")</f>
        <v/>
      </c>
      <c r="F14" s="248" t="str">
        <f>IF(B14="","",IF($T$13="IN CORSO",INDEX(skuAnker,MATCH(B14,descrizioneArtAnker,0)),INDEX(dbOrdini[CODICE
ANKER],MATCH(B14,dbOrdini[DESCRIZIONE],0))))</f>
        <v/>
      </c>
      <c r="G14" s="249" t="str">
        <f>IF(B14="","",IF($T$13="IN CORSO",VLOOKUP(B14,listoneAnker_NoSku,2,FALSE),INDEX(dbOrdini[BT/CS],MATCH(F14,dbOrdini[CODICE
ANKER],0))))</f>
        <v/>
      </c>
      <c r="H14" s="250" t="str">
        <f>IF(B14="","",IF($T$13="IN CORSO",VLOOKUP(B14,listoneAnker_NoSku,3,FALSE),INDEX(dbOrdini[LT.],MATCH(F14,dbOrdini[CODICE
ANKER],0))))</f>
        <v/>
      </c>
      <c r="I14" s="251" t="str">
        <f>IF(B14="","",IF($T$13="IN CORSO",VLOOKUP(B14,listoneAnker_NoSku,4,FALSE),INDEX(dbOrdini[% VOL],MATCH(F14,dbOrdini[CODICE
ANKER],0))))</f>
        <v/>
      </c>
      <c r="J14" s="252" t="str">
        <f>IF(B14="","",IF($T$13="IN CORSO",VLOOKUP(B14,listoneAnker_NoSku,5,FALSE),INDEX(dbOrdini[PREZZO
ANKER],MATCH(F14,dbOrdini[CODICE
ANKER],0))))</f>
        <v/>
      </c>
      <c r="K14" s="253" t="str">
        <f ca="1">IF(E14="","",IF($T$13="IN CORSO",VLOOKUP(TEXT(E14,"0"),vinolux[],6,FALSE),INDEX(dbOrdini[PREZZO
VINOLUX],MATCH(F14,dbOrdini[CODICE
ANKER],0))))</f>
        <v/>
      </c>
      <c r="L14" s="252" t="str">
        <f>IFERROR(IF(B14="","",IF($T$13="IN CORSO",VLOOKUP(A14,ultimoPrezzoItalia[],5,FALSE),INDEX(dbOrdini[PREZZO
ITALIA],MATCH(F14,dbOrdini[CODICE
ANKER],0)))),"")</f>
        <v/>
      </c>
      <c r="M14" s="254" t="str">
        <f>IFERROR(IF(B14="","",IF($T$13="IN CORSO",VLOOKUP(F14,listoneAnkerCompleto,8,FALSE)/1.22,INDEX(dbOrdini[COSTO IMPORT BOTT.],MATCH(F14,dbOrdini[CODICE
ANKER],0)))),"")</f>
        <v/>
      </c>
      <c r="N14" s="267" t="str">
        <f t="shared" si="0"/>
        <v/>
      </c>
      <c r="O14" s="255" t="str">
        <f t="shared" si="1"/>
        <v/>
      </c>
      <c r="P14" s="256" t="str">
        <f ca="1">IFERROR(VLOOKUP(A14,inventarioGeko[],3,FALSE),"")</f>
        <v/>
      </c>
      <c r="Q14" s="254" t="str">
        <f t="shared" si="2"/>
        <v/>
      </c>
      <c r="R14" s="55"/>
      <c r="S14" s="60"/>
      <c r="T14" s="61"/>
      <c r="Z14" s="49">
        <v>12</v>
      </c>
      <c r="AA14" s="393" t="str">
        <f t="array" aca="1" ref="AA14" ca="1">IFERROR(INDEX(codFornitura, MATCH(0, COUNTIF($AA$2:AA13, codFornitura&amp;"") + IF(codFornitura="",1,0), 0)), "")</f>
        <v/>
      </c>
      <c r="AB14" s="392" t="str">
        <f t="array" ref="AB14">IFERROR(INDEX(dbOrdini[CLIENTE], MATCH(0, IF($T$6=dbOrdini[CODICE
SUPPLY],COUNTIF($AB$2:$AB13,dbOrdini[CLIENTE]), ""), 0)),"")</f>
        <v/>
      </c>
    </row>
    <row r="15" spans="1:28">
      <c r="A15" s="15" t="str">
        <f ca="1">IFERROR(INDEX(storicoSkuGeko,MATCH(F15,storicoSkuAnker,0)),"")</f>
        <v/>
      </c>
      <c r="B15" s="39"/>
      <c r="C15" s="70"/>
      <c r="D15" s="42"/>
      <c r="E15" s="295" t="str">
        <f ca="1">IFERROR(IF(INDEX(storicoSkuVinolux,MATCH(F15,storicoSkuAnker,0))=0,"",INDEX(storicoSkuVinolux,MATCH(F15,storicoSkuAnker,0))),"")</f>
        <v/>
      </c>
      <c r="F15" s="248" t="str">
        <f>IF(B15="","",IF($T$13="IN CORSO",INDEX(skuAnker,MATCH(B15,descrizioneArtAnker,0)),INDEX(dbOrdini[CODICE
ANKER],MATCH(B15,dbOrdini[DESCRIZIONE],0))))</f>
        <v/>
      </c>
      <c r="G15" s="249" t="str">
        <f>IF(B15="","",IF($T$13="IN CORSO",VLOOKUP(B15,listoneAnker_NoSku,2,FALSE),INDEX(dbOrdini[BT/CS],MATCH(F15,dbOrdini[CODICE
ANKER],0))))</f>
        <v/>
      </c>
      <c r="H15" s="250" t="str">
        <f>IF(B15="","",IF($T$13="IN CORSO",VLOOKUP(B15,listoneAnker_NoSku,3,FALSE),INDEX(dbOrdini[LT.],MATCH(F15,dbOrdini[CODICE
ANKER],0))))</f>
        <v/>
      </c>
      <c r="I15" s="251" t="str">
        <f>IF(B15="","",IF($T$13="IN CORSO",VLOOKUP(B15,listoneAnker_NoSku,4,FALSE),INDEX(dbOrdini[% VOL],MATCH(F15,dbOrdini[CODICE
ANKER],0))))</f>
        <v/>
      </c>
      <c r="J15" s="252" t="str">
        <f>IF(B15="","",IF($T$13="IN CORSO",VLOOKUP(B15,listoneAnker_NoSku,5,FALSE),INDEX(dbOrdini[PREZZO
ANKER],MATCH(F15,dbOrdini[CODICE
ANKER],0))))</f>
        <v/>
      </c>
      <c r="K15" s="253" t="str">
        <f ca="1">IF(E15="","",IF($T$13="IN CORSO",VLOOKUP(TEXT(E15,"0"),vinolux[],6,FALSE),INDEX(dbOrdini[PREZZO
VINOLUX],MATCH(F15,dbOrdini[CODICE
ANKER],0))))</f>
        <v/>
      </c>
      <c r="L15" s="252" t="str">
        <f>IFERROR(IF(B15="","",IF($T$13="IN CORSO",VLOOKUP(A15,ultimoPrezzoItalia[],5,FALSE),INDEX(dbOrdini[PREZZO
ITALIA],MATCH(F15,dbOrdini[CODICE
ANKER],0)))),"")</f>
        <v/>
      </c>
      <c r="M15" s="254" t="str">
        <f>IFERROR(IF(B15="","",IF($T$13="IN CORSO",VLOOKUP(F15,listoneAnkerCompleto,8,FALSE)/1.22,INDEX(dbOrdini[COSTO IMPORT BOTT.],MATCH(F15,dbOrdini[CODICE
ANKER],0)))),"")</f>
        <v/>
      </c>
      <c r="N15" s="267" t="str">
        <f t="shared" si="0"/>
        <v/>
      </c>
      <c r="O15" s="255" t="str">
        <f t="shared" si="1"/>
        <v/>
      </c>
      <c r="P15" s="256" t="str">
        <f ca="1">IFERROR(VLOOKUP(A15,inventarioGeko[],3,FALSE),"")</f>
        <v/>
      </c>
      <c r="Q15" s="254" t="str">
        <f t="shared" si="2"/>
        <v/>
      </c>
      <c r="R15" s="55"/>
      <c r="S15" s="173" t="s">
        <v>19189</v>
      </c>
      <c r="T15" s="61"/>
      <c r="Z15" s="49">
        <v>13</v>
      </c>
      <c r="AA15" s="393" t="str">
        <f t="array" aca="1" ref="AA15" ca="1">IFERROR(INDEX(codFornitura, MATCH(0, COUNTIF($AA$2:AA14, codFornitura&amp;"") + IF(codFornitura="",1,0), 0)), "")</f>
        <v/>
      </c>
      <c r="AB15" s="392" t="str">
        <f t="array" ref="AB15">IFERROR(INDEX(dbOrdini[CLIENTE], MATCH(0, IF($T$6=dbOrdini[CODICE
SUPPLY],COUNTIF($AB$2:$AB14,dbOrdini[CLIENTE]), ""), 0)),"")</f>
        <v/>
      </c>
    </row>
    <row r="16" spans="1:28">
      <c r="A16" s="15" t="str">
        <f ca="1">IFERROR(INDEX(storicoSkuGeko,MATCH(F16,storicoSkuAnker,0)),"")</f>
        <v/>
      </c>
      <c r="B16" s="39"/>
      <c r="C16" s="70"/>
      <c r="D16" s="42"/>
      <c r="E16" s="295" t="str">
        <f ca="1">IFERROR(IF(INDEX(storicoSkuVinolux,MATCH(F16,storicoSkuAnker,0))=0,"",INDEX(storicoSkuVinolux,MATCH(F16,storicoSkuAnker,0))),"")</f>
        <v/>
      </c>
      <c r="F16" s="248" t="str">
        <f>IF(B16="","",IF($T$13="IN CORSO",INDEX(skuAnker,MATCH(B16,descrizioneArtAnker,0)),INDEX(dbOrdini[CODICE
ANKER],MATCH(B16,dbOrdini[DESCRIZIONE],0))))</f>
        <v/>
      </c>
      <c r="G16" s="249" t="str">
        <f>IF(B16="","",IF($T$13="IN CORSO",VLOOKUP(B16,listoneAnker_NoSku,2,FALSE),INDEX(dbOrdini[BT/CS],MATCH(F16,dbOrdini[CODICE
ANKER],0))))</f>
        <v/>
      </c>
      <c r="H16" s="250" t="str">
        <f>IF(B16="","",IF($T$13="IN CORSO",VLOOKUP(B16,listoneAnker_NoSku,3,FALSE),INDEX(dbOrdini[LT.],MATCH(F16,dbOrdini[CODICE
ANKER],0))))</f>
        <v/>
      </c>
      <c r="I16" s="251" t="str">
        <f>IF(B16="","",IF($T$13="IN CORSO",VLOOKUP(B16,listoneAnker_NoSku,4,FALSE),INDEX(dbOrdini[% VOL],MATCH(F16,dbOrdini[CODICE
ANKER],0))))</f>
        <v/>
      </c>
      <c r="J16" s="252" t="str">
        <f>IF(B16="","",IF($T$13="IN CORSO",VLOOKUP(B16,listoneAnker_NoSku,5,FALSE),INDEX(dbOrdini[PREZZO
ANKER],MATCH(F16,dbOrdini[CODICE
ANKER],0))))</f>
        <v/>
      </c>
      <c r="K16" s="253" t="str">
        <f ca="1">IF(E16="","",IF($T$13="IN CORSO",VLOOKUP(TEXT(E16,"0"),vinolux[],6,FALSE),INDEX(dbOrdini[PREZZO
VINOLUX],MATCH(F16,dbOrdini[CODICE
ANKER],0))))</f>
        <v/>
      </c>
      <c r="L16" s="252" t="str">
        <f>IFERROR(IF(B16="","",IF($T$13="IN CORSO",VLOOKUP(A16,ultimoPrezzoItalia[],5,FALSE),INDEX(dbOrdini[PREZZO
ITALIA],MATCH(F16,dbOrdini[CODICE
ANKER],0)))),"")</f>
        <v/>
      </c>
      <c r="M16" s="254" t="str">
        <f>IFERROR(IF(B16="","",IF($T$13="IN CORSO",VLOOKUP(F16,listoneAnkerCompleto,8,FALSE)/1.22,INDEX(dbOrdini[COSTO IMPORT BOTT.],MATCH(F16,dbOrdini[CODICE
ANKER],0)))),"")</f>
        <v/>
      </c>
      <c r="N16" s="267" t="str">
        <f t="shared" si="0"/>
        <v/>
      </c>
      <c r="O16" s="255" t="str">
        <f t="shared" si="1"/>
        <v/>
      </c>
      <c r="P16" s="256" t="str">
        <f ca="1">IFERROR(VLOOKUP(A16,inventarioGeko[],3,FALSE),"")</f>
        <v/>
      </c>
      <c r="Q16" s="254" t="str">
        <f t="shared" si="2"/>
        <v/>
      </c>
      <c r="R16" s="55"/>
      <c r="S16" s="78" t="s">
        <v>19190</v>
      </c>
      <c r="T16" s="405"/>
      <c r="U16" s="406"/>
      <c r="Z16" s="49">
        <v>14</v>
      </c>
      <c r="AA16" s="393" t="str">
        <f t="array" aca="1" ref="AA16" ca="1">IFERROR(INDEX(codFornitura, MATCH(0, COUNTIF($AA$2:AA15, codFornitura&amp;"") + IF(codFornitura="",1,0), 0)), "")</f>
        <v/>
      </c>
      <c r="AB16" s="392" t="str">
        <f t="array" ref="AB16">IFERROR(INDEX(dbOrdini[CLIENTE], MATCH(0, IF($T$6=dbOrdini[CODICE
SUPPLY],COUNTIF($AB$2:$AB15,dbOrdini[CLIENTE]), ""), 0)),"")</f>
        <v/>
      </c>
    </row>
    <row r="17" spans="1:28">
      <c r="A17" s="15" t="str">
        <f ca="1">IFERROR(INDEX(storicoSkuGeko,MATCH(F17,storicoSkuAnker,0)),"")</f>
        <v/>
      </c>
      <c r="B17" s="39"/>
      <c r="C17" s="70"/>
      <c r="D17" s="42"/>
      <c r="E17" s="295" t="str">
        <f ca="1">IFERROR(IF(INDEX(storicoSkuVinolux,MATCH(F17,storicoSkuAnker,0))=0,"",INDEX(storicoSkuVinolux,MATCH(F17,storicoSkuAnker,0))),"")</f>
        <v/>
      </c>
      <c r="F17" s="248" t="str">
        <f>IF(B17="","",IF($T$13="IN CORSO",INDEX(skuAnker,MATCH(B17,descrizioneArtAnker,0)),INDEX(dbOrdini[CODICE
ANKER],MATCH(B17,dbOrdini[DESCRIZIONE],0))))</f>
        <v/>
      </c>
      <c r="G17" s="249" t="str">
        <f>IF(B17="","",IF($T$13="IN CORSO",VLOOKUP(B17,listoneAnker_NoSku,2,FALSE),INDEX(dbOrdini[BT/CS],MATCH(F17,dbOrdini[CODICE
ANKER],0))))</f>
        <v/>
      </c>
      <c r="H17" s="250" t="str">
        <f>IF(B17="","",IF($T$13="IN CORSO",VLOOKUP(B17,listoneAnker_NoSku,3,FALSE),INDEX(dbOrdini[LT.],MATCH(F17,dbOrdini[CODICE
ANKER],0))))</f>
        <v/>
      </c>
      <c r="I17" s="251" t="str">
        <f>IF(B17="","",IF($T$13="IN CORSO",VLOOKUP(B17,listoneAnker_NoSku,4,FALSE),INDEX(dbOrdini[% VOL],MATCH(F17,dbOrdini[CODICE
ANKER],0))))</f>
        <v/>
      </c>
      <c r="J17" s="252" t="str">
        <f>IF(B17="","",IF($T$13="IN CORSO",VLOOKUP(B17,listoneAnker_NoSku,5,FALSE),INDEX(dbOrdini[PREZZO
ANKER],MATCH(F17,dbOrdini[CODICE
ANKER],0))))</f>
        <v/>
      </c>
      <c r="K17" s="253" t="str">
        <f ca="1">IF(E17="","",IF($T$13="IN CORSO",VLOOKUP(TEXT(E17,"0"),vinolux[],6,FALSE),INDEX(dbOrdini[PREZZO
VINOLUX],MATCH(F17,dbOrdini[CODICE
ANKER],0))))</f>
        <v/>
      </c>
      <c r="L17" s="252" t="str">
        <f>IFERROR(IF(B17="","",IF($T$13="IN CORSO",VLOOKUP(A17,ultimoPrezzoItalia[],5,FALSE),INDEX(dbOrdini[PREZZO
ITALIA],MATCH(F17,dbOrdini[CODICE
ANKER],0)))),"")</f>
        <v/>
      </c>
      <c r="M17" s="254" t="str">
        <f>IFERROR(IF(B17="","",IF($T$13="IN CORSO",VLOOKUP(F17,listoneAnkerCompleto,8,FALSE)/1.22,INDEX(dbOrdini[COSTO IMPORT BOTT.],MATCH(F17,dbOrdini[CODICE
ANKER],0)))),"")</f>
        <v/>
      </c>
      <c r="N17" s="267" t="str">
        <f t="shared" si="0"/>
        <v/>
      </c>
      <c r="O17" s="255" t="str">
        <f t="shared" si="1"/>
        <v/>
      </c>
      <c r="P17" s="256" t="str">
        <f ca="1">IFERROR(VLOOKUP(A17,inventarioGeko[],3,FALSE),"")</f>
        <v/>
      </c>
      <c r="Q17" s="254" t="str">
        <f t="shared" si="2"/>
        <v/>
      </c>
      <c r="R17" s="55"/>
      <c r="S17" s="79" t="s">
        <v>19191</v>
      </c>
      <c r="T17" s="410" t="str">
        <f ca="1">IFERROR(INDEX(skuArtGeko,MATCH(T16,descrizioneArtGeko,0)),"")</f>
        <v/>
      </c>
      <c r="U17" s="411"/>
      <c r="Z17" s="49">
        <v>15</v>
      </c>
      <c r="AA17" s="393" t="str">
        <f t="array" aca="1" ref="AA17" ca="1">IFERROR(INDEX(codFornitura, MATCH(0, COUNTIF($AA$2:AA16, codFornitura&amp;"") + IF(codFornitura="",1,0), 0)), "")</f>
        <v/>
      </c>
      <c r="AB17" s="392" t="str">
        <f t="array" ref="AB17">IFERROR(INDEX(dbOrdini[CLIENTE], MATCH(0, IF($T$6=dbOrdini[CODICE
SUPPLY],COUNTIF($AB$2:$AB16,dbOrdini[CLIENTE]), ""), 0)),"")</f>
        <v/>
      </c>
    </row>
    <row r="18" spans="1:28">
      <c r="A18" s="3" t="str">
        <f ca="1">IFERROR(INDEX(storicoSkuGeko,MATCH(F18,storicoSkuAnker,0)),"")</f>
        <v/>
      </c>
      <c r="C18" s="3"/>
      <c r="D18" s="3"/>
      <c r="E18" s="293" t="str">
        <f ca="1">IFERROR(IF(INDEX(storicoSkuVinolux,MATCH(F18,storicoSkuAnker,0))=0,"",INDEX(storicoSkuVinolux,MATCH(F18,storicoSkuAnker,0))),"")</f>
        <v/>
      </c>
      <c r="F18" s="248" t="str">
        <f>IF(B18="","",IF($T$13="IN CORSO",INDEX(skuAnker,MATCH(B18,descrizioneArtAnker,0)),INDEX(dbOrdini[CODICE
ANKER],MATCH(B18,dbOrdini[DESCRIZIONE],0))))</f>
        <v/>
      </c>
      <c r="G18" s="249" t="str">
        <f>IF(B18="","",IF($T$13="IN CORSO",VLOOKUP(B18,listoneAnker_NoSku,2,FALSE),INDEX(dbOrdini[BT/CS],MATCH(F18,dbOrdini[CODICE
ANKER],0))))</f>
        <v/>
      </c>
      <c r="H18" s="250" t="str">
        <f>IF(B18="","",IF($T$13="IN CORSO",VLOOKUP(B18,listoneAnker_NoSku,3,FALSE),INDEX(dbOrdini[LT.],MATCH(F18,dbOrdini[CODICE
ANKER],0))))</f>
        <v/>
      </c>
      <c r="I18" s="251" t="str">
        <f>IF(B18="","",IF($T$13="IN CORSO",VLOOKUP(B18,listoneAnker_NoSku,4,FALSE),INDEX(dbOrdini[% VOL],MATCH(F18,dbOrdini[CODICE
ANKER],0))))</f>
        <v/>
      </c>
      <c r="J18" s="252" t="str">
        <f>IF(B18="","",IF($T$13="IN CORSO",VLOOKUP(B18,listoneAnker_NoSku,5,FALSE),INDEX(dbOrdini[PREZZO
ANKER],MATCH(F18,dbOrdini[CODICE
ANKER],0))))</f>
        <v/>
      </c>
      <c r="K18" s="253" t="str">
        <f ca="1">IF(E18="","",IF($T$13="IN CORSO",VLOOKUP(TEXT(E18,"0"),vinolux[],6,FALSE),INDEX(dbOrdini[PREZZO
VINOLUX],MATCH(F18,dbOrdini[CODICE
ANKER],0))))</f>
        <v/>
      </c>
      <c r="L18" s="252" t="str">
        <f>IFERROR(IF(B18="","",IF($T$13="IN CORSO",VLOOKUP(A18,ultimoPrezzoItalia[],5,FALSE),INDEX(dbOrdini[PREZZO
ITALIA],MATCH(F18,dbOrdini[CODICE
ANKER],0)))),"")</f>
        <v/>
      </c>
      <c r="M18" s="254" t="str">
        <f>IFERROR(IF(B18="","",IF($T$13="IN CORSO",VLOOKUP(F18,listoneAnkerCompleto,8,FALSE)/1.22,INDEX(dbOrdini[COSTO IMPORT BOTT.],MATCH(F18,dbOrdini[CODICE
ANKER],0)))),"")</f>
        <v/>
      </c>
      <c r="N18" s="267" t="str">
        <f t="shared" si="0"/>
        <v/>
      </c>
      <c r="O18" s="255" t="str">
        <f t="shared" si="1"/>
        <v/>
      </c>
      <c r="P18" s="256" t="str">
        <f ca="1">IFERROR(VLOOKUP(A18,inventarioGeko[],3,FALSE),"")</f>
        <v/>
      </c>
      <c r="Q18" s="254" t="str">
        <f t="shared" si="2"/>
        <v/>
      </c>
      <c r="R18" s="55"/>
      <c r="S18" s="173" t="s">
        <v>19235</v>
      </c>
      <c r="T18" s="61"/>
      <c r="Y18" t="str">
        <f t="array" ref="Y18">IFERROR(INDEX(dbOrdini[CLIENTE], MATCH(0, IF($T$6=dbOrdini[CODICE
SUPPLY],COUNTIF($AB$2:$AB16,dbOrdini[CLIENTE]), ""), 0)),"")</f>
        <v/>
      </c>
      <c r="Z18" s="49">
        <v>16</v>
      </c>
      <c r="AA18" s="393" t="str">
        <f t="array" aca="1" ref="AA18" ca="1">IFERROR(INDEX(codFornitura, MATCH(0, COUNTIF($AA$2:AA17, codFornitura&amp;"") + IF(codFornitura="",1,0), 0)), "")</f>
        <v/>
      </c>
      <c r="AB18" s="392" t="str">
        <f t="array" ref="AB18">IFERROR(INDEX(dbOrdini[CLIENTE], MATCH(0, IF($T$6=dbOrdini[CODICE
SUPPLY],COUNTIF($AB$2:$AB17,dbOrdini[CLIENTE]), ""), 0)),"")</f>
        <v/>
      </c>
    </row>
    <row r="19" spans="1:28">
      <c r="A19" s="15" t="str">
        <f ca="1">IFERROR(INDEX(storicoSkuGeko,MATCH(F19,storicoSkuAnker,0)),"")</f>
        <v/>
      </c>
      <c r="B19" s="39"/>
      <c r="C19" s="70"/>
      <c r="D19" s="42"/>
      <c r="E19" s="295" t="str">
        <f ca="1">IFERROR(IF(INDEX(storicoSkuVinolux,MATCH(F19,storicoSkuAnker,0))=0,"",INDEX(storicoSkuVinolux,MATCH(F19,storicoSkuAnker,0))),"")</f>
        <v/>
      </c>
      <c r="F19" s="248" t="str">
        <f>IF(B19="","",IF($T$13="IN CORSO",INDEX(skuAnker,MATCH(B19,descrizioneArtAnker,0)),INDEX(dbOrdini[CODICE
ANKER],MATCH(B19,dbOrdini[DESCRIZIONE],0))))</f>
        <v/>
      </c>
      <c r="G19" s="249" t="str">
        <f>IF(B19="","",IF($T$13="IN CORSO",VLOOKUP(B19,listoneAnker_NoSku,2,FALSE),INDEX(dbOrdini[BT/CS],MATCH(F19,dbOrdini[CODICE
ANKER],0))))</f>
        <v/>
      </c>
      <c r="H19" s="250" t="str">
        <f>IF(B19="","",IF($T$13="IN CORSO",VLOOKUP(B19,listoneAnker_NoSku,3,FALSE),INDEX(dbOrdini[LT.],MATCH(F19,dbOrdini[CODICE
ANKER],0))))</f>
        <v/>
      </c>
      <c r="I19" s="251" t="str">
        <f>IF(B19="","",IF($T$13="IN CORSO",VLOOKUP(B19,listoneAnker_NoSku,4,FALSE),INDEX(dbOrdini[% VOL],MATCH(F19,dbOrdini[CODICE
ANKER],0))))</f>
        <v/>
      </c>
      <c r="J19" s="252" t="str">
        <f>IF(B19="","",IF($T$13="IN CORSO",VLOOKUP(B19,listoneAnker_NoSku,5,FALSE),INDEX(dbOrdini[PREZZO
ANKER],MATCH(F19,dbOrdini[CODICE
ANKER],0))))</f>
        <v/>
      </c>
      <c r="K19" s="253" t="str">
        <f ca="1">IF(E19="","",IF($T$13="IN CORSO",VLOOKUP(TEXT(E19,"0"),vinolux[],6,FALSE),INDEX(dbOrdini[PREZZO
VINOLUX],MATCH(F19,dbOrdini[CODICE
ANKER],0))))</f>
        <v/>
      </c>
      <c r="L19" s="252" t="str">
        <f>IFERROR(IF(B19="","",IF($T$13="IN CORSO",VLOOKUP(A19,ultimoPrezzoItalia[],5,FALSE),INDEX(dbOrdini[PREZZO
ITALIA],MATCH(F19,dbOrdini[CODICE
ANKER],0)))),"")</f>
        <v/>
      </c>
      <c r="M19" s="254" t="str">
        <f>IFERROR(IF(B19="","",IF($T$13="IN CORSO",VLOOKUP(F19,listoneAnkerCompleto,8,FALSE)/1.22,INDEX(dbOrdini[COSTO IMPORT BOTT.],MATCH(F19,dbOrdini[CODICE
ANKER],0)))),"")</f>
        <v/>
      </c>
      <c r="N19" s="267" t="str">
        <f t="shared" si="0"/>
        <v/>
      </c>
      <c r="O19" s="255" t="str">
        <f t="shared" si="1"/>
        <v/>
      </c>
      <c r="P19" s="256" t="str">
        <f ca="1">IFERROR(VLOOKUP(A19,inventarioGeko[],3,FALSE),"")</f>
        <v/>
      </c>
      <c r="Q19" s="254" t="str">
        <f t="shared" si="2"/>
        <v/>
      </c>
      <c r="R19" s="55"/>
      <c r="S19" s="78" t="s">
        <v>19190</v>
      </c>
      <c r="T19" s="405"/>
      <c r="U19" s="406"/>
      <c r="Z19" s="49">
        <v>17</v>
      </c>
      <c r="AA19" s="393" t="str">
        <f t="array" aca="1" ref="AA19" ca="1">IFERROR(INDEX(codFornitura, MATCH(0, COUNTIF($AA$2:AA18, codFornitura&amp;"") + IF(codFornitura="",1,0), 0)), "")</f>
        <v/>
      </c>
      <c r="AB19" s="392" t="str">
        <f t="array" ref="AB19">IFERROR(INDEX(dbOrdini[CLIENTE], MATCH(0, IF($T$6=dbOrdini[CODICE
SUPPLY],COUNTIF($AB$2:$AB18,dbOrdini[CLIENTE]), ""), 0)),"")</f>
        <v/>
      </c>
    </row>
    <row r="20" spans="1:28">
      <c r="A20" s="15" t="str">
        <f ca="1">IFERROR(INDEX(storicoSkuGeko,MATCH(F20,storicoSkuAnker,0)),"")</f>
        <v/>
      </c>
      <c r="B20" s="39"/>
      <c r="C20" s="70"/>
      <c r="D20" s="42"/>
      <c r="E20" s="295" t="str">
        <f ca="1">IFERROR(IF(INDEX(storicoSkuVinolux,MATCH(F20,storicoSkuAnker,0))=0,"",INDEX(storicoSkuVinolux,MATCH(F20,storicoSkuAnker,0))),"")</f>
        <v/>
      </c>
      <c r="F20" s="248" t="str">
        <f>IF(B20="","",IF($T$13="IN CORSO",INDEX(skuAnker,MATCH(B20,descrizioneArtAnker,0)),INDEX(dbOrdini[CODICE
ANKER],MATCH(B20,dbOrdini[DESCRIZIONE],0))))</f>
        <v/>
      </c>
      <c r="G20" s="249" t="str">
        <f>IF(B20="","",IF($T$13="IN CORSO",VLOOKUP(B20,listoneAnker_NoSku,2,FALSE),INDEX(dbOrdini[BT/CS],MATCH(F20,dbOrdini[CODICE
ANKER],0))))</f>
        <v/>
      </c>
      <c r="H20" s="250" t="str">
        <f>IF(B20="","",IF($T$13="IN CORSO",VLOOKUP(B20,listoneAnker_NoSku,3,FALSE),INDEX(dbOrdini[LT.],MATCH(F20,dbOrdini[CODICE
ANKER],0))))</f>
        <v/>
      </c>
      <c r="I20" s="251" t="str">
        <f>IF(B20="","",IF($T$13="IN CORSO",VLOOKUP(B20,listoneAnker_NoSku,4,FALSE),INDEX(dbOrdini[% VOL],MATCH(F20,dbOrdini[CODICE
ANKER],0))))</f>
        <v/>
      </c>
      <c r="J20" s="252" t="str">
        <f>IF(B20="","",IF($T$13="IN CORSO",VLOOKUP(B20,listoneAnker_NoSku,5,FALSE),INDEX(dbOrdini[PREZZO
ANKER],MATCH(F20,dbOrdini[CODICE
ANKER],0))))</f>
        <v/>
      </c>
      <c r="K20" s="253" t="str">
        <f ca="1">IF(E20="","",IF($T$13="IN CORSO",VLOOKUP(TEXT(E20,"0"),vinolux[],6,FALSE),INDEX(dbOrdini[PREZZO
VINOLUX],MATCH(F20,dbOrdini[CODICE
ANKER],0))))</f>
        <v/>
      </c>
      <c r="L20" s="252" t="str">
        <f>IFERROR(IF(B20="","",IF($T$13="IN CORSO",VLOOKUP(A20,ultimoPrezzoItalia[],5,FALSE),INDEX(dbOrdini[PREZZO
ITALIA],MATCH(F20,dbOrdini[CODICE
ANKER],0)))),"")</f>
        <v/>
      </c>
      <c r="M20" s="254" t="str">
        <f>IFERROR(IF(B20="","",IF($T$13="IN CORSO",VLOOKUP(F20,listoneAnkerCompleto,8,FALSE)/1.22,INDEX(dbOrdini[COSTO IMPORT BOTT.],MATCH(F20,dbOrdini[CODICE
ANKER],0)))),"")</f>
        <v/>
      </c>
      <c r="N20" s="267" t="str">
        <f t="shared" si="0"/>
        <v/>
      </c>
      <c r="O20" s="255" t="str">
        <f t="shared" si="1"/>
        <v/>
      </c>
      <c r="P20" s="256" t="str">
        <f ca="1">IFERROR(VLOOKUP(A20,inventarioGeko[],3,FALSE),"")</f>
        <v/>
      </c>
      <c r="Q20" s="254" t="str">
        <f t="shared" si="2"/>
        <v/>
      </c>
      <c r="R20" s="55"/>
      <c r="S20" s="79" t="s">
        <v>19236</v>
      </c>
      <c r="T20" s="145" t="str" cm="1">
        <f t="array" aca="1" ref="T20" ca="1">IFERROR(INDEX(skuVinolux,MATCH(T19,descVinolux,0)),"")</f>
        <v/>
      </c>
      <c r="U20" s="146"/>
      <c r="Z20" s="49">
        <v>18</v>
      </c>
      <c r="AA20" s="393" t="str">
        <f t="array" aca="1" ref="AA20" ca="1">IFERROR(INDEX(codFornitura, MATCH(0, COUNTIF($AA$2:AA19, codFornitura&amp;"") + IF(codFornitura="",1,0), 0)), "")</f>
        <v/>
      </c>
      <c r="AB20" s="392" t="str">
        <f t="array" ref="AB20">IFERROR(INDEX(dbOrdini[CLIENTE], MATCH(0, IF($T$6=dbOrdini[CODICE
SUPPLY],COUNTIF($AB$2:$AB19,dbOrdini[CLIENTE]), ""), 0)),"")</f>
        <v/>
      </c>
    </row>
    <row r="21" spans="1:28">
      <c r="A21" s="15" t="str">
        <f ca="1">IFERROR(INDEX(storicoSkuGeko,MATCH(F21,storicoSkuAnker,0)),"")</f>
        <v/>
      </c>
      <c r="B21" s="39"/>
      <c r="C21" s="70"/>
      <c r="D21" s="42"/>
      <c r="E21" s="295" t="str">
        <f ca="1">IFERROR(IF(INDEX(storicoSkuVinolux,MATCH(F21,storicoSkuAnker,0))=0,"",INDEX(storicoSkuVinolux,MATCH(F21,storicoSkuAnker,0))),"")</f>
        <v/>
      </c>
      <c r="F21" s="248" t="str">
        <f>IF(B21="","",IF($T$13="IN CORSO",INDEX(skuAnker,MATCH(B21,descrizioneArtAnker,0)),INDEX(dbOrdini[CODICE
ANKER],MATCH(B21,dbOrdini[DESCRIZIONE],0))))</f>
        <v/>
      </c>
      <c r="G21" s="249" t="str">
        <f>IF(B21="","",IF($T$13="IN CORSO",VLOOKUP(B21,listoneAnker_NoSku,2,FALSE),INDEX(dbOrdini[BT/CS],MATCH(F21,dbOrdini[CODICE
ANKER],0))))</f>
        <v/>
      </c>
      <c r="H21" s="250" t="str">
        <f>IF(B21="","",IF($T$13="IN CORSO",VLOOKUP(B21,listoneAnker_NoSku,3,FALSE),INDEX(dbOrdini[LT.],MATCH(F21,dbOrdini[CODICE
ANKER],0))))</f>
        <v/>
      </c>
      <c r="I21" s="251" t="str">
        <f>IF(B21="","",IF($T$13="IN CORSO",VLOOKUP(B21,listoneAnker_NoSku,4,FALSE),INDEX(dbOrdini[% VOL],MATCH(F21,dbOrdini[CODICE
ANKER],0))))</f>
        <v/>
      </c>
      <c r="J21" s="252" t="str">
        <f>IF(B21="","",IF($T$13="IN CORSO",VLOOKUP(B21,listoneAnker_NoSku,5,FALSE),INDEX(dbOrdini[PREZZO
ANKER],MATCH(F21,dbOrdini[CODICE
ANKER],0))))</f>
        <v/>
      </c>
      <c r="K21" s="253" t="str">
        <f ca="1">IF(E21="","",IF($T$13="IN CORSO",VLOOKUP(TEXT(E21,"0"),vinolux[],6,FALSE),INDEX(dbOrdini[PREZZO
VINOLUX],MATCH(F21,dbOrdini[CODICE
ANKER],0))))</f>
        <v/>
      </c>
      <c r="L21" s="252" t="str">
        <f>IFERROR(IF(B21="","",IF($T$13="IN CORSO",VLOOKUP(A21,ultimoPrezzoItalia[],5,FALSE),INDEX(dbOrdini[PREZZO
ITALIA],MATCH(F21,dbOrdini[CODICE
ANKER],0)))),"")</f>
        <v/>
      </c>
      <c r="M21" s="254" t="str">
        <f>IFERROR(IF(B21="","",IF($T$13="IN CORSO",VLOOKUP(F21,listoneAnkerCompleto,8,FALSE)/1.22,INDEX(dbOrdini[COSTO IMPORT BOTT.],MATCH(F21,dbOrdini[CODICE
ANKER],0)))),"")</f>
        <v/>
      </c>
      <c r="N21" s="267" t="str">
        <f t="shared" si="0"/>
        <v/>
      </c>
      <c r="O21" s="255" t="str">
        <f t="shared" si="1"/>
        <v/>
      </c>
      <c r="P21" s="256" t="str">
        <f ca="1">IFERROR(VLOOKUP(A21,inventarioGeko[],3,FALSE),"")</f>
        <v/>
      </c>
      <c r="Q21" s="254" t="str">
        <f t="shared" si="2"/>
        <v/>
      </c>
      <c r="R21" s="55"/>
      <c r="Z21" s="49">
        <v>19</v>
      </c>
      <c r="AA21" s="393" t="str">
        <f t="array" aca="1" ref="AA21" ca="1">IFERROR(INDEX(codFornitura, MATCH(0, COUNTIF($AA$2:AA20, codFornitura&amp;"") + IF(codFornitura="",1,0), 0)), "")</f>
        <v/>
      </c>
      <c r="AB21" s="392" t="str">
        <f t="array" ref="AB21">IFERROR(INDEX(dbOrdini[CLIENTE], MATCH(0, IF($T$6=dbOrdini[CODICE
SUPPLY],COUNTIF($AB$2:$AB20,dbOrdini[CLIENTE]), ""), 0)),"")</f>
        <v/>
      </c>
    </row>
    <row r="22" spans="1:28">
      <c r="A22" s="15" t="str">
        <f ca="1">IFERROR(INDEX(storicoSkuGeko,MATCH(F22,storicoSkuAnker,0)),"")</f>
        <v/>
      </c>
      <c r="B22" s="39"/>
      <c r="C22" s="70"/>
      <c r="D22" s="42"/>
      <c r="E22" s="295" t="str">
        <f ca="1">IFERROR(IF(INDEX(storicoSkuVinolux,MATCH(F22,storicoSkuAnker,0))=0,"",INDEX(storicoSkuVinolux,MATCH(F22,storicoSkuAnker,0))),"")</f>
        <v/>
      </c>
      <c r="F22" s="248" t="str">
        <f>IF(B22="","",IF($T$13="IN CORSO",INDEX(skuAnker,MATCH(B22,descrizioneArtAnker,0)),INDEX(dbOrdini[CODICE
ANKER],MATCH(B22,dbOrdini[DESCRIZIONE],0))))</f>
        <v/>
      </c>
      <c r="G22" s="249" t="str">
        <f>IF(B22="","",IF($T$13="IN CORSO",VLOOKUP(B22,listoneAnker_NoSku,2,FALSE),INDEX(dbOrdini[BT/CS],MATCH(F22,dbOrdini[CODICE
ANKER],0))))</f>
        <v/>
      </c>
      <c r="H22" s="250" t="str">
        <f>IF(B22="","",IF($T$13="IN CORSO",VLOOKUP(B22,listoneAnker_NoSku,3,FALSE),INDEX(dbOrdini[LT.],MATCH(F22,dbOrdini[CODICE
ANKER],0))))</f>
        <v/>
      </c>
      <c r="I22" s="251" t="str">
        <f>IF(B22="","",IF($T$13="IN CORSO",VLOOKUP(B22,listoneAnker_NoSku,4,FALSE),INDEX(dbOrdini[% VOL],MATCH(F22,dbOrdini[CODICE
ANKER],0))))</f>
        <v/>
      </c>
      <c r="J22" s="252" t="str">
        <f>IF(B22="","",IF($T$13="IN CORSO",VLOOKUP(B22,listoneAnker_NoSku,5,FALSE),INDEX(dbOrdini[PREZZO
ANKER],MATCH(F22,dbOrdini[CODICE
ANKER],0))))</f>
        <v/>
      </c>
      <c r="K22" s="253" t="str">
        <f ca="1">IF(E22="","",IF($T$13="IN CORSO",VLOOKUP(TEXT(E22,"0"),vinolux[],6,FALSE),INDEX(dbOrdini[PREZZO
VINOLUX],MATCH(F22,dbOrdini[CODICE
ANKER],0))))</f>
        <v/>
      </c>
      <c r="L22" s="252" t="str">
        <f>IFERROR(IF(B22="","",IF($T$13="IN CORSO",VLOOKUP(A22,ultimoPrezzoItalia[],5,FALSE),INDEX(dbOrdini[PREZZO
ITALIA],MATCH(F22,dbOrdini[CODICE
ANKER],0)))),"")</f>
        <v/>
      </c>
      <c r="M22" s="254" t="str">
        <f>IFERROR(IF(B22="","",IF($T$13="IN CORSO",VLOOKUP(F22,listoneAnkerCompleto,8,FALSE)/1.22,INDEX(dbOrdini[COSTO IMPORT BOTT.],MATCH(F22,dbOrdini[CODICE
ANKER],0)))),"")</f>
        <v/>
      </c>
      <c r="N22" s="267" t="str">
        <f t="shared" si="0"/>
        <v/>
      </c>
      <c r="O22" s="255" t="str">
        <f t="shared" si="1"/>
        <v/>
      </c>
      <c r="P22" s="256" t="str">
        <f ca="1">IFERROR(VLOOKUP(A22,inventarioGeko[],3,FALSE),"")</f>
        <v/>
      </c>
      <c r="Q22" s="254" t="str">
        <f t="shared" si="2"/>
        <v/>
      </c>
      <c r="R22" s="55"/>
      <c r="Z22" s="49">
        <v>20</v>
      </c>
      <c r="AA22" s="393" t="str">
        <f t="array" aca="1" ref="AA22" ca="1">IFERROR(INDEX(codFornitura, MATCH(0, COUNTIF($AA$2:AA21, codFornitura&amp;"") + IF(codFornitura="",1,0), 0)), "")</f>
        <v/>
      </c>
      <c r="AB22" s="392" t="str">
        <f t="array" ref="AB22">IFERROR(INDEX(dbOrdini[CLIENTE], MATCH(0, IF($T$6=dbOrdini[CODICE
SUPPLY],COUNTIF($AB$2:$AB21,dbOrdini[CLIENTE]), ""), 0)),"")</f>
        <v/>
      </c>
    </row>
    <row r="23" spans="1:28">
      <c r="A23" s="15" t="str">
        <f ca="1">IFERROR(INDEX(storicoSkuGeko,MATCH(F23,storicoSkuAnker,0)),"")</f>
        <v/>
      </c>
      <c r="B23" s="39"/>
      <c r="C23" s="70"/>
      <c r="D23" s="42"/>
      <c r="E23" s="295" t="str">
        <f ca="1">IFERROR(IF(INDEX(storicoSkuVinolux,MATCH(F23,storicoSkuAnker,0))=0,"",INDEX(storicoSkuVinolux,MATCH(F23,storicoSkuAnker,0))),"")</f>
        <v/>
      </c>
      <c r="F23" s="248" t="str">
        <f>IF(B23="","",IF($T$13="IN CORSO",INDEX(skuAnker,MATCH(B23,descrizioneArtAnker,0)),INDEX(dbOrdini[CODICE
ANKER],MATCH(B23,dbOrdini[DESCRIZIONE],0))))</f>
        <v/>
      </c>
      <c r="G23" s="249" t="str">
        <f>IF(B23="","",IF($T$13="IN CORSO",VLOOKUP(B23,listoneAnker_NoSku,2,FALSE),INDEX(dbOrdini[BT/CS],MATCH(F23,dbOrdini[CODICE
ANKER],0))))</f>
        <v/>
      </c>
      <c r="H23" s="250" t="str">
        <f>IF(B23="","",IF($T$13="IN CORSO",VLOOKUP(B23,listoneAnker_NoSku,3,FALSE),INDEX(dbOrdini[LT.],MATCH(F23,dbOrdini[CODICE
ANKER],0))))</f>
        <v/>
      </c>
      <c r="I23" s="251" t="str">
        <f>IF(B23="","",IF($T$13="IN CORSO",VLOOKUP(B23,listoneAnker_NoSku,4,FALSE),INDEX(dbOrdini[% VOL],MATCH(F23,dbOrdini[CODICE
ANKER],0))))</f>
        <v/>
      </c>
      <c r="J23" s="252" t="str">
        <f>IF(B23="","",IF($T$13="IN CORSO",VLOOKUP(B23,listoneAnker_NoSku,5,FALSE),INDEX(dbOrdini[PREZZO
ANKER],MATCH(F23,dbOrdini[CODICE
ANKER],0))))</f>
        <v/>
      </c>
      <c r="K23" s="253" t="str">
        <f ca="1">IF(E23="","",IF($T$13="IN CORSO",VLOOKUP(TEXT(E23,"0"),vinolux[],6,FALSE),INDEX(dbOrdini[PREZZO
VINOLUX],MATCH(F23,dbOrdini[CODICE
ANKER],0))))</f>
        <v/>
      </c>
      <c r="L23" s="252" t="str">
        <f>IFERROR(IF(B23="","",IF($T$13="IN CORSO",VLOOKUP(A23,ultimoPrezzoItalia[],5,FALSE),INDEX(dbOrdini[PREZZO
ITALIA],MATCH(F23,dbOrdini[CODICE
ANKER],0)))),"")</f>
        <v/>
      </c>
      <c r="M23" s="254" t="str">
        <f>IFERROR(IF(B23="","",IF($T$13="IN CORSO",VLOOKUP(F23,listoneAnkerCompleto,8,FALSE)/1.22,INDEX(dbOrdini[COSTO IMPORT BOTT.],MATCH(F23,dbOrdini[CODICE
ANKER],0)))),"")</f>
        <v/>
      </c>
      <c r="N23" s="267" t="str">
        <f t="shared" si="0"/>
        <v/>
      </c>
      <c r="O23" s="255" t="str">
        <f t="shared" si="1"/>
        <v/>
      </c>
      <c r="P23" s="256" t="str">
        <f ca="1">IFERROR(VLOOKUP(A23,inventarioGeko[],3,FALSE),"")</f>
        <v/>
      </c>
      <c r="Q23" s="254" t="str">
        <f t="shared" si="2"/>
        <v/>
      </c>
      <c r="R23" s="55"/>
      <c r="Z23" s="49">
        <v>21</v>
      </c>
      <c r="AA23" s="393" t="str">
        <f t="array" aca="1" ref="AA23" ca="1">IFERROR(INDEX(codFornitura, MATCH(0, COUNTIF($AA$2:AA22, codFornitura&amp;"") + IF(codFornitura="",1,0), 0)), "")</f>
        <v/>
      </c>
      <c r="AB23" s="392" t="str">
        <f t="array" ref="AB23">IFERROR(INDEX(dbOrdini[CLIENTE], MATCH(0, IF($T$6=dbOrdini[CODICE
SUPPLY],COUNTIF($AB$2:$AB22,dbOrdini[CLIENTE]), ""), 0)),"")</f>
        <v/>
      </c>
    </row>
    <row r="24" spans="1:28">
      <c r="A24" s="15" t="str">
        <f ca="1">IFERROR(INDEX(storicoSkuGeko,MATCH(F24,storicoSkuAnker,0)),"")</f>
        <v/>
      </c>
      <c r="B24" s="39"/>
      <c r="C24" s="70"/>
      <c r="D24" s="42"/>
      <c r="E24" s="295" t="str">
        <f ca="1">IFERROR(IF(INDEX(storicoSkuVinolux,MATCH(F24,storicoSkuAnker,0))=0,"",INDEX(storicoSkuVinolux,MATCH(F24,storicoSkuAnker,0))),"")</f>
        <v/>
      </c>
      <c r="F24" s="248" t="str">
        <f>IF(B24="","",IF($T$13="IN CORSO",INDEX(skuAnker,MATCH(B24,descrizioneArtAnker,0)),INDEX(dbOrdini[CODICE
ANKER],MATCH(B24,dbOrdini[DESCRIZIONE],0))))</f>
        <v/>
      </c>
      <c r="G24" s="249" t="str">
        <f>IF(B24="","",IF($T$13="IN CORSO",VLOOKUP(B24,listoneAnker_NoSku,2,FALSE),INDEX(dbOrdini[BT/CS],MATCH(F24,dbOrdini[CODICE
ANKER],0))))</f>
        <v/>
      </c>
      <c r="H24" s="250" t="str">
        <f>IF(B24="","",IF($T$13="IN CORSO",VLOOKUP(B24,listoneAnker_NoSku,3,FALSE),INDEX(dbOrdini[LT.],MATCH(F24,dbOrdini[CODICE
ANKER],0))))</f>
        <v/>
      </c>
      <c r="I24" s="251" t="str">
        <f>IF(B24="","",IF($T$13="IN CORSO",VLOOKUP(B24,listoneAnker_NoSku,4,FALSE),INDEX(dbOrdini[% VOL],MATCH(F24,dbOrdini[CODICE
ANKER],0))))</f>
        <v/>
      </c>
      <c r="J24" s="252" t="str">
        <f>IF(B24="","",IF($T$13="IN CORSO",VLOOKUP(B24,listoneAnker_NoSku,5,FALSE),INDEX(dbOrdini[PREZZO
ANKER],MATCH(F24,dbOrdini[CODICE
ANKER],0))))</f>
        <v/>
      </c>
      <c r="K24" s="253" t="str">
        <f ca="1">IF(E24="","",IF($T$13="IN CORSO",VLOOKUP(TEXT(E24,"0"),vinolux[],6,FALSE),INDEX(dbOrdini[PREZZO
VINOLUX],MATCH(F24,dbOrdini[CODICE
ANKER],0))))</f>
        <v/>
      </c>
      <c r="L24" s="252" t="str">
        <f>IFERROR(IF(B24="","",IF($T$13="IN CORSO",VLOOKUP(A24,ultimoPrezzoItalia[],5,FALSE),INDEX(dbOrdini[PREZZO
ITALIA],MATCH(F24,dbOrdini[CODICE
ANKER],0)))),"")</f>
        <v/>
      </c>
      <c r="M24" s="254" t="str">
        <f>IFERROR(IF(B24="","",IF($T$13="IN CORSO",VLOOKUP(F24,listoneAnkerCompleto,8,FALSE)/1.22,INDEX(dbOrdini[COSTO IMPORT BOTT.],MATCH(F24,dbOrdini[CODICE
ANKER],0)))),"")</f>
        <v/>
      </c>
      <c r="N24" s="267" t="str">
        <f t="shared" si="0"/>
        <v/>
      </c>
      <c r="O24" s="255" t="str">
        <f t="shared" si="1"/>
        <v/>
      </c>
      <c r="P24" s="256" t="str">
        <f ca="1">IFERROR(VLOOKUP(A24,inventarioGeko[],3,FALSE),"")</f>
        <v/>
      </c>
      <c r="Q24" s="254" t="str">
        <f t="shared" si="2"/>
        <v/>
      </c>
      <c r="R24" s="55"/>
      <c r="Z24" s="49">
        <v>22</v>
      </c>
      <c r="AA24" s="393" t="str">
        <f t="array" aca="1" ref="AA24" ca="1">IFERROR(INDEX(codFornitura, MATCH(0, COUNTIF($AA$2:AA23, codFornitura&amp;"") + IF(codFornitura="",1,0), 0)), "")</f>
        <v/>
      </c>
      <c r="AB24" s="392" t="str">
        <f t="array" ref="AB24">IFERROR(INDEX(dbOrdini[CLIENTE], MATCH(0, IF($T$6=dbOrdini[CODICE
SUPPLY],COUNTIF($AB$2:$AB23,dbOrdini[CLIENTE]), ""), 0)),"")</f>
        <v/>
      </c>
    </row>
    <row r="25" spans="1:28">
      <c r="A25" s="15" t="str">
        <f ca="1">IFERROR(INDEX(storicoSkuGeko,MATCH(F25,storicoSkuAnker,0)),"")</f>
        <v/>
      </c>
      <c r="B25" s="39"/>
      <c r="C25" s="70"/>
      <c r="D25" s="42"/>
      <c r="E25" s="295" t="str">
        <f ca="1">IFERROR(IF(INDEX(storicoSkuVinolux,MATCH(F25,storicoSkuAnker,0))=0,"",INDEX(storicoSkuVinolux,MATCH(F25,storicoSkuAnker,0))),"")</f>
        <v/>
      </c>
      <c r="F25" s="248" t="str">
        <f>IF(B25="","",IF($T$13="IN CORSO",INDEX(skuAnker,MATCH(B25,descrizioneArtAnker,0)),INDEX(dbOrdini[CODICE
ANKER],MATCH(B25,dbOrdini[DESCRIZIONE],0))))</f>
        <v/>
      </c>
      <c r="G25" s="249" t="str">
        <f>IF(B25="","",IF($T$13="IN CORSO",VLOOKUP(B25,listoneAnker_NoSku,2,FALSE),INDEX(dbOrdini[BT/CS],MATCH(F25,dbOrdini[CODICE
ANKER],0))))</f>
        <v/>
      </c>
      <c r="H25" s="250" t="str">
        <f>IF(B25="","",IF($T$13="IN CORSO",VLOOKUP(B25,listoneAnker_NoSku,3,FALSE),INDEX(dbOrdini[LT.],MATCH(F25,dbOrdini[CODICE
ANKER],0))))</f>
        <v/>
      </c>
      <c r="I25" s="251" t="str">
        <f>IF(B25="","",IF($T$13="IN CORSO",VLOOKUP(B25,listoneAnker_NoSku,4,FALSE),INDEX(dbOrdini[% VOL],MATCH(F25,dbOrdini[CODICE
ANKER],0))))</f>
        <v/>
      </c>
      <c r="J25" s="252" t="str">
        <f>IF(B25="","",IF($T$13="IN CORSO",VLOOKUP(B25,listoneAnker_NoSku,5,FALSE),INDEX(dbOrdini[PREZZO
ANKER],MATCH(F25,dbOrdini[CODICE
ANKER],0))))</f>
        <v/>
      </c>
      <c r="K25" s="253" t="str">
        <f ca="1">IF(E25="","",IF($T$13="IN CORSO",VLOOKUP(TEXT(E25,"0"),vinolux[],6,FALSE),INDEX(dbOrdini[PREZZO
VINOLUX],MATCH(F25,dbOrdini[CODICE
ANKER],0))))</f>
        <v/>
      </c>
      <c r="L25" s="252" t="str">
        <f>IFERROR(IF(B25="","",IF($T$13="IN CORSO",VLOOKUP(A25,ultimoPrezzoItalia[],5,FALSE),INDEX(dbOrdini[PREZZO
ITALIA],MATCH(F25,dbOrdini[CODICE
ANKER],0)))),"")</f>
        <v/>
      </c>
      <c r="M25" s="254" t="str">
        <f>IFERROR(IF(B25="","",IF($T$13="IN CORSO",VLOOKUP(F25,listoneAnkerCompleto,8,FALSE)/1.22,INDEX(dbOrdini[COSTO IMPORT BOTT.],MATCH(F25,dbOrdini[CODICE
ANKER],0)))),"")</f>
        <v/>
      </c>
      <c r="N25" s="267" t="str">
        <f t="shared" si="0"/>
        <v/>
      </c>
      <c r="O25" s="255" t="str">
        <f t="shared" si="1"/>
        <v/>
      </c>
      <c r="P25" s="256" t="str">
        <f ca="1">IFERROR(VLOOKUP(A25,inventarioGeko[],3,FALSE),"")</f>
        <v/>
      </c>
      <c r="Q25" s="254" t="str">
        <f t="shared" si="2"/>
        <v/>
      </c>
      <c r="R25" s="55"/>
      <c r="Z25" s="49">
        <v>23</v>
      </c>
      <c r="AA25" s="393" t="str">
        <f t="array" aca="1" ref="AA25" ca="1">IFERROR(INDEX(codFornitura, MATCH(0, COUNTIF($AA$2:AA24, codFornitura&amp;"") + IF(codFornitura="",1,0), 0)), "")</f>
        <v/>
      </c>
      <c r="AB25" s="392" t="str">
        <f t="array" ref="AB25">IFERROR(INDEX(dbOrdini[CLIENTE], MATCH(0, IF($T$6=dbOrdini[CODICE
SUPPLY],COUNTIF($AB$2:$AB24,dbOrdini[CLIENTE]), ""), 0)),"")</f>
        <v/>
      </c>
    </row>
    <row r="26" spans="1:28">
      <c r="A26" s="15" t="str">
        <f ca="1">IFERROR(INDEX(storicoSkuGeko,MATCH(F26,storicoSkuAnker,0)),"")</f>
        <v/>
      </c>
      <c r="B26" s="39"/>
      <c r="C26" s="70"/>
      <c r="D26" s="42"/>
      <c r="E26" s="295" t="str">
        <f ca="1">IFERROR(IF(INDEX(storicoSkuVinolux,MATCH(F26,storicoSkuAnker,0))=0,"",INDEX(storicoSkuVinolux,MATCH(F26,storicoSkuAnker,0))),"")</f>
        <v/>
      </c>
      <c r="F26" s="248" t="str">
        <f>IF(B26="","",IF($T$13="IN CORSO",INDEX(skuAnker,MATCH(B26,descrizioneArtAnker,0)),INDEX(dbOrdini[CODICE
ANKER],MATCH(B26,dbOrdini[DESCRIZIONE],0))))</f>
        <v/>
      </c>
      <c r="G26" s="249" t="str">
        <f>IF(B26="","",IF($T$13="IN CORSO",VLOOKUP(B26,listoneAnker_NoSku,2,FALSE),INDEX(dbOrdini[BT/CS],MATCH(F26,dbOrdini[CODICE
ANKER],0))))</f>
        <v/>
      </c>
      <c r="H26" s="250" t="str">
        <f>IF(B26="","",IF($T$13="IN CORSO",VLOOKUP(B26,listoneAnker_NoSku,3,FALSE),INDEX(dbOrdini[LT.],MATCH(F26,dbOrdini[CODICE
ANKER],0))))</f>
        <v/>
      </c>
      <c r="I26" s="251" t="str">
        <f>IF(B26="","",IF($T$13="IN CORSO",VLOOKUP(B26,listoneAnker_NoSku,4,FALSE),INDEX(dbOrdini[% VOL],MATCH(F26,dbOrdini[CODICE
ANKER],0))))</f>
        <v/>
      </c>
      <c r="J26" s="252" t="str">
        <f>IF(B26="","",IF($T$13="IN CORSO",VLOOKUP(B26,listoneAnker_NoSku,5,FALSE),INDEX(dbOrdini[PREZZO
ANKER],MATCH(F26,dbOrdini[CODICE
ANKER],0))))</f>
        <v/>
      </c>
      <c r="K26" s="253" t="str">
        <f ca="1">IF(E26="","",IF($T$13="IN CORSO",VLOOKUP(TEXT(E26,"0"),vinolux[],6,FALSE),INDEX(dbOrdini[PREZZO
VINOLUX],MATCH(F26,dbOrdini[CODICE
ANKER],0))))</f>
        <v/>
      </c>
      <c r="L26" s="252" t="str">
        <f>IFERROR(IF(B26="","",IF($T$13="IN CORSO",VLOOKUP(A26,ultimoPrezzoItalia[],5,FALSE),INDEX(dbOrdini[PREZZO
ITALIA],MATCH(F26,dbOrdini[CODICE
ANKER],0)))),"")</f>
        <v/>
      </c>
      <c r="M26" s="254" t="str">
        <f>IFERROR(IF(B26="","",IF($T$13="IN CORSO",VLOOKUP(F26,listoneAnkerCompleto,8,FALSE)/1.22,INDEX(dbOrdini[COSTO IMPORT BOTT.],MATCH(F26,dbOrdini[CODICE
ANKER],0)))),"")</f>
        <v/>
      </c>
      <c r="N26" s="267" t="str">
        <f t="shared" si="0"/>
        <v/>
      </c>
      <c r="O26" s="255" t="str">
        <f t="shared" si="1"/>
        <v/>
      </c>
      <c r="P26" s="256" t="str">
        <f ca="1">IFERROR(VLOOKUP(A26,inventarioGeko[],3,FALSE),"")</f>
        <v/>
      </c>
      <c r="Q26" s="254" t="str">
        <f t="shared" si="2"/>
        <v/>
      </c>
      <c r="R26" s="55"/>
      <c r="Z26" s="49">
        <v>24</v>
      </c>
      <c r="AA26" s="393" t="str">
        <f t="array" aca="1" ref="AA26" ca="1">IFERROR(INDEX(codFornitura, MATCH(0, COUNTIF($AA$2:AA25, codFornitura&amp;"") + IF(codFornitura="",1,0), 0)), "")</f>
        <v/>
      </c>
      <c r="AB26" s="392" t="str">
        <f t="array" ref="AB26">IFERROR(INDEX(dbOrdini[CLIENTE], MATCH(0, IF($T$6=dbOrdini[CODICE
SUPPLY],COUNTIF($AB$2:$AB25,dbOrdini[CLIENTE]), ""), 0)),"")</f>
        <v/>
      </c>
    </row>
    <row r="27" spans="1:28">
      <c r="A27" s="15" t="str">
        <f ca="1">IFERROR(INDEX(storicoSkuGeko,MATCH(F27,storicoSkuAnker,0)),"")</f>
        <v/>
      </c>
      <c r="B27" s="39"/>
      <c r="C27" s="70"/>
      <c r="D27" s="42"/>
      <c r="E27" s="295" t="str">
        <f ca="1">IFERROR(IF(INDEX(storicoSkuVinolux,MATCH(F27,storicoSkuAnker,0))=0,"",INDEX(storicoSkuVinolux,MATCH(F27,storicoSkuAnker,0))),"")</f>
        <v/>
      </c>
      <c r="F27" s="248" t="str">
        <f>IF(B27="","",IF($T$13="IN CORSO",INDEX(skuAnker,MATCH(B27,descrizioneArtAnker,0)),INDEX(dbOrdini[CODICE
ANKER],MATCH(B27,dbOrdini[DESCRIZIONE],0))))</f>
        <v/>
      </c>
      <c r="G27" s="249" t="str">
        <f>IF(B27="","",IF($T$13="IN CORSO",VLOOKUP(B27,listoneAnker_NoSku,2,FALSE),INDEX(dbOrdini[BT/CS],MATCH(F27,dbOrdini[CODICE
ANKER],0))))</f>
        <v/>
      </c>
      <c r="H27" s="250" t="str">
        <f>IF(B27="","",IF($T$13="IN CORSO",VLOOKUP(B27,listoneAnker_NoSku,3,FALSE),INDEX(dbOrdini[LT.],MATCH(F27,dbOrdini[CODICE
ANKER],0))))</f>
        <v/>
      </c>
      <c r="I27" s="251" t="str">
        <f>IF(B27="","",IF($T$13="IN CORSO",VLOOKUP(B27,listoneAnker_NoSku,4,FALSE),INDEX(dbOrdini[% VOL],MATCH(F27,dbOrdini[CODICE
ANKER],0))))</f>
        <v/>
      </c>
      <c r="J27" s="252" t="str">
        <f>IF(B27="","",IF($T$13="IN CORSO",VLOOKUP(B27,listoneAnker_NoSku,5,FALSE),INDEX(dbOrdini[PREZZO
ANKER],MATCH(F27,dbOrdini[CODICE
ANKER],0))))</f>
        <v/>
      </c>
      <c r="K27" s="253" t="str">
        <f ca="1">IF(E27="","",IF($T$13="IN CORSO",VLOOKUP(TEXT(E27,"0"),vinolux[],6,FALSE),INDEX(dbOrdini[PREZZO
VINOLUX],MATCH(F27,dbOrdini[CODICE
ANKER],0))))</f>
        <v/>
      </c>
      <c r="L27" s="252" t="str">
        <f>IFERROR(IF(B27="","",IF($T$13="IN CORSO",VLOOKUP(A27,ultimoPrezzoItalia[],5,FALSE),INDEX(dbOrdini[PREZZO
ITALIA],MATCH(F27,dbOrdini[CODICE
ANKER],0)))),"")</f>
        <v/>
      </c>
      <c r="M27" s="254" t="str">
        <f>IFERROR(IF(B27="","",IF($T$13="IN CORSO",VLOOKUP(F27,listoneAnkerCompleto,8,FALSE)/1.22,INDEX(dbOrdini[COSTO IMPORT BOTT.],MATCH(F27,dbOrdini[CODICE
ANKER],0)))),"")</f>
        <v/>
      </c>
      <c r="N27" s="267" t="str">
        <f t="shared" si="0"/>
        <v/>
      </c>
      <c r="O27" s="255" t="str">
        <f t="shared" si="1"/>
        <v/>
      </c>
      <c r="P27" s="256" t="str">
        <f ca="1">IFERROR(VLOOKUP(A27,inventarioGeko[],3,FALSE),"")</f>
        <v/>
      </c>
      <c r="Q27" s="254" t="str">
        <f t="shared" si="2"/>
        <v/>
      </c>
      <c r="R27" s="55"/>
      <c r="Z27" s="49">
        <v>25</v>
      </c>
      <c r="AA27" s="393" t="str">
        <f t="array" aca="1" ref="AA27" ca="1">IFERROR(INDEX(codFornitura, MATCH(0, COUNTIF($AA$2:AA26, codFornitura&amp;"") + IF(codFornitura="",1,0), 0)), "")</f>
        <v/>
      </c>
      <c r="AB27" s="392" t="str">
        <f t="array" ref="AB27">IFERROR(INDEX(dbOrdini[CLIENTE], MATCH(0, IF($T$6=dbOrdini[CODICE
SUPPLY],COUNTIF($AB$2:$AB26,dbOrdini[CLIENTE]), ""), 0)),"")</f>
        <v/>
      </c>
    </row>
    <row r="28" spans="1:28">
      <c r="A28" s="15" t="str">
        <f ca="1">IFERROR(INDEX(storicoSkuGeko,MATCH(F28,storicoSkuAnker,0)),"")</f>
        <v/>
      </c>
      <c r="B28" s="39"/>
      <c r="C28" s="70"/>
      <c r="D28" s="42"/>
      <c r="E28" s="295" t="str">
        <f ca="1">IFERROR(IF(INDEX(storicoSkuVinolux,MATCH(F28,storicoSkuAnker,0))=0,"",INDEX(storicoSkuVinolux,MATCH(F28,storicoSkuAnker,0))),"")</f>
        <v/>
      </c>
      <c r="F28" s="248" t="str">
        <f>IF(B28="","",IF($T$13="IN CORSO",INDEX(skuAnker,MATCH(B28,descrizioneArtAnker,0)),INDEX(dbOrdini[CODICE
ANKER],MATCH(B28,dbOrdini[DESCRIZIONE],0))))</f>
        <v/>
      </c>
      <c r="G28" s="249" t="str">
        <f>IF(B28="","",IF($T$13="IN CORSO",VLOOKUP(B28,listoneAnker_NoSku,2,FALSE),INDEX(dbOrdini[BT/CS],MATCH(F28,dbOrdini[CODICE
ANKER],0))))</f>
        <v/>
      </c>
      <c r="H28" s="250" t="str">
        <f>IF(B28="","",IF($T$13="IN CORSO",VLOOKUP(B28,listoneAnker_NoSku,3,FALSE),INDEX(dbOrdini[LT.],MATCH(F28,dbOrdini[CODICE
ANKER],0))))</f>
        <v/>
      </c>
      <c r="I28" s="251" t="str">
        <f>IF(B28="","",IF($T$13="IN CORSO",VLOOKUP(B28,listoneAnker_NoSku,4,FALSE),INDEX(dbOrdini[% VOL],MATCH(F28,dbOrdini[CODICE
ANKER],0))))</f>
        <v/>
      </c>
      <c r="J28" s="252" t="str">
        <f>IF(B28="","",IF($T$13="IN CORSO",VLOOKUP(B28,listoneAnker_NoSku,5,FALSE),INDEX(dbOrdini[PREZZO
ANKER],MATCH(F28,dbOrdini[CODICE
ANKER],0))))</f>
        <v/>
      </c>
      <c r="K28" s="253" t="str">
        <f ca="1">IF(E28="","",IF($T$13="IN CORSO",VLOOKUP(TEXT(E28,"0"),vinolux[],6,FALSE),INDEX(dbOrdini[PREZZO
VINOLUX],MATCH(F28,dbOrdini[CODICE
ANKER],0))))</f>
        <v/>
      </c>
      <c r="L28" s="252" t="str">
        <f>IFERROR(IF(B28="","",IF($T$13="IN CORSO",VLOOKUP(A28,ultimoPrezzoItalia[],5,FALSE),INDEX(dbOrdini[PREZZO
ITALIA],MATCH(F28,dbOrdini[CODICE
ANKER],0)))),"")</f>
        <v/>
      </c>
      <c r="M28" s="254" t="str">
        <f>IFERROR(IF(B28="","",IF($T$13="IN CORSO",VLOOKUP(F28,listoneAnkerCompleto,8,FALSE)/1.22,INDEX(dbOrdini[COSTO IMPORT BOTT.],MATCH(F28,dbOrdini[CODICE
ANKER],0)))),"")</f>
        <v/>
      </c>
      <c r="N28" s="267" t="str">
        <f t="shared" si="0"/>
        <v/>
      </c>
      <c r="O28" s="255" t="str">
        <f t="shared" si="1"/>
        <v/>
      </c>
      <c r="P28" s="256" t="str">
        <f ca="1">IFERROR(VLOOKUP(A28,inventarioGeko[],3,FALSE),"")</f>
        <v/>
      </c>
      <c r="Q28" s="254" t="str">
        <f t="shared" si="2"/>
        <v/>
      </c>
      <c r="R28" s="55"/>
      <c r="Z28" s="49">
        <v>26</v>
      </c>
      <c r="AA28" s="393" t="str">
        <f t="array" aca="1" ref="AA28" ca="1">IFERROR(INDEX(codFornitura, MATCH(0, COUNTIF($AA$2:AA27, codFornitura&amp;"") + IF(codFornitura="",1,0), 0)), "")</f>
        <v/>
      </c>
      <c r="AB28" s="392" t="str">
        <f t="array" ref="AB28">IFERROR(INDEX(dbOrdini[CLIENTE], MATCH(0, IF($T$6=dbOrdini[CODICE
SUPPLY],COUNTIF($AB$2:$AB27,dbOrdini[CLIENTE]), ""), 0)),"")</f>
        <v/>
      </c>
    </row>
    <row r="29" spans="1:28">
      <c r="A29" s="15" t="str">
        <f ca="1">IFERROR(INDEX(storicoSkuGeko,MATCH(F29,storicoSkuAnker,0)),"")</f>
        <v/>
      </c>
      <c r="B29" s="39"/>
      <c r="C29" s="70"/>
      <c r="D29" s="42"/>
      <c r="E29" s="295" t="str">
        <f ca="1">IFERROR(IF(INDEX(storicoSkuVinolux,MATCH(F29,storicoSkuAnker,0))=0,"",INDEX(storicoSkuVinolux,MATCH(F29,storicoSkuAnker,0))),"")</f>
        <v/>
      </c>
      <c r="F29" s="248" t="str">
        <f>IF(B29="","",IF($T$13="IN CORSO",INDEX(skuAnker,MATCH(B29,descrizioneArtAnker,0)),INDEX(dbOrdini[CODICE
ANKER],MATCH(B29,dbOrdini[DESCRIZIONE],0))))</f>
        <v/>
      </c>
      <c r="G29" s="249" t="str">
        <f>IF(B29="","",IF($T$13="IN CORSO",VLOOKUP(B29,listoneAnker_NoSku,2,FALSE),INDEX(dbOrdini[BT/CS],MATCH(F29,dbOrdini[CODICE
ANKER],0))))</f>
        <v/>
      </c>
      <c r="H29" s="250" t="str">
        <f>IF(B29="","",IF($T$13="IN CORSO",VLOOKUP(B29,listoneAnker_NoSku,3,FALSE),INDEX(dbOrdini[LT.],MATCH(F29,dbOrdini[CODICE
ANKER],0))))</f>
        <v/>
      </c>
      <c r="I29" s="251" t="str">
        <f>IF(B29="","",IF($T$13="IN CORSO",VLOOKUP(B29,listoneAnker_NoSku,4,FALSE),INDEX(dbOrdini[% VOL],MATCH(F29,dbOrdini[CODICE
ANKER],0))))</f>
        <v/>
      </c>
      <c r="J29" s="252" t="str">
        <f>IF(B29="","",IF($T$13="IN CORSO",VLOOKUP(B29,listoneAnker_NoSku,5,FALSE),INDEX(dbOrdini[PREZZO
ANKER],MATCH(F29,dbOrdini[CODICE
ANKER],0))))</f>
        <v/>
      </c>
      <c r="K29" s="253" t="str">
        <f ca="1">IF(E29="","",IF($T$13="IN CORSO",VLOOKUP(TEXT(E29,"0"),vinolux[],6,FALSE),INDEX(dbOrdini[PREZZO
VINOLUX],MATCH(F29,dbOrdini[CODICE
ANKER],0))))</f>
        <v/>
      </c>
      <c r="L29" s="252" t="str">
        <f>IFERROR(IF(B29="","",IF($T$13="IN CORSO",VLOOKUP(A29,ultimoPrezzoItalia[],5,FALSE),INDEX(dbOrdini[PREZZO
ITALIA],MATCH(F29,dbOrdini[CODICE
ANKER],0)))),"")</f>
        <v/>
      </c>
      <c r="M29" s="254" t="str">
        <f>IFERROR(IF(B29="","",IF($T$13="IN CORSO",VLOOKUP(F29,listoneAnkerCompleto,8,FALSE)/1.22,INDEX(dbOrdini[COSTO IMPORT BOTT.],MATCH(F29,dbOrdini[CODICE
ANKER],0)))),"")</f>
        <v/>
      </c>
      <c r="N29" s="267" t="str">
        <f t="shared" si="0"/>
        <v/>
      </c>
      <c r="O29" s="255" t="str">
        <f t="shared" si="1"/>
        <v/>
      </c>
      <c r="P29" s="256" t="str">
        <f ca="1">IFERROR(VLOOKUP(A29,inventarioGeko[],3,FALSE),"")</f>
        <v/>
      </c>
      <c r="Q29" s="254" t="str">
        <f t="shared" si="2"/>
        <v/>
      </c>
      <c r="R29" s="55"/>
      <c r="S29" s="60"/>
      <c r="T29" s="61"/>
      <c r="Z29" s="49">
        <v>27</v>
      </c>
      <c r="AA29" s="393" t="str">
        <f t="array" aca="1" ref="AA29" ca="1">IFERROR(INDEX(codFornitura, MATCH(0, COUNTIF($AA$2:AA28, codFornitura&amp;"") + IF(codFornitura="",1,0), 0)), "")</f>
        <v/>
      </c>
      <c r="AB29" s="392" t="str">
        <f t="array" ref="AB29">IFERROR(INDEX(dbOrdini[CLIENTE], MATCH(0, IF($T$6=dbOrdini[CODICE
SUPPLY],COUNTIF($AB$2:$AB28,dbOrdini[CLIENTE]), ""), 0)),"")</f>
        <v/>
      </c>
    </row>
    <row r="30" spans="1:28">
      <c r="A30" s="15" t="str">
        <f ca="1">IFERROR(INDEX(storicoSkuGeko,MATCH(F30,storicoSkuAnker,0)),"")</f>
        <v/>
      </c>
      <c r="B30" s="39"/>
      <c r="C30" s="70"/>
      <c r="D30" s="42"/>
      <c r="E30" s="295" t="str">
        <f ca="1">IFERROR(IF(INDEX(storicoSkuVinolux,MATCH(F30,storicoSkuAnker,0))=0,"",INDEX(storicoSkuVinolux,MATCH(F30,storicoSkuAnker,0))),"")</f>
        <v/>
      </c>
      <c r="F30" s="248" t="str">
        <f>IF(B30="","",IF($T$13="IN CORSO",INDEX(skuAnker,MATCH(B30,descrizioneArtAnker,0)),INDEX(dbOrdini[CODICE
ANKER],MATCH(B30,dbOrdini[DESCRIZIONE],0))))</f>
        <v/>
      </c>
      <c r="G30" s="249" t="str">
        <f>IF(B30="","",IF($T$13="IN CORSO",VLOOKUP(B30,listoneAnker_NoSku,2,FALSE),INDEX(dbOrdini[BT/CS],MATCH(F30,dbOrdini[CODICE
ANKER],0))))</f>
        <v/>
      </c>
      <c r="H30" s="250" t="str">
        <f>IF(B30="","",IF($T$13="IN CORSO",VLOOKUP(B30,listoneAnker_NoSku,3,FALSE),INDEX(dbOrdini[LT.],MATCH(F30,dbOrdini[CODICE
ANKER],0))))</f>
        <v/>
      </c>
      <c r="I30" s="251" t="str">
        <f>IF(B30="","",IF($T$13="IN CORSO",VLOOKUP(B30,listoneAnker_NoSku,4,FALSE),INDEX(dbOrdini[% VOL],MATCH(F30,dbOrdini[CODICE
ANKER],0))))</f>
        <v/>
      </c>
      <c r="J30" s="252" t="str">
        <f>IF(B30="","",IF($T$13="IN CORSO",VLOOKUP(B30,listoneAnker_NoSku,5,FALSE),INDEX(dbOrdini[PREZZO
ANKER],MATCH(F30,dbOrdini[CODICE
ANKER],0))))</f>
        <v/>
      </c>
      <c r="K30" s="253" t="str">
        <f ca="1">IF(E30="","",IF($T$13="IN CORSO",VLOOKUP(TEXT(E30,"0"),vinolux[],6,FALSE),INDEX(dbOrdini[PREZZO
VINOLUX],MATCH(F30,dbOrdini[CODICE
ANKER],0))))</f>
        <v/>
      </c>
      <c r="L30" s="252" t="str">
        <f>IFERROR(IF(B30="","",IF($T$13="IN CORSO",VLOOKUP(A30,ultimoPrezzoItalia[],5,FALSE),INDEX(dbOrdini[PREZZO
ITALIA],MATCH(F30,dbOrdini[CODICE
ANKER],0)))),"")</f>
        <v/>
      </c>
      <c r="M30" s="254" t="str">
        <f>IFERROR(IF(B30="","",IF($T$13="IN CORSO",VLOOKUP(F30,listoneAnkerCompleto,8,FALSE)/1.22,INDEX(dbOrdini[COSTO IMPORT BOTT.],MATCH(F30,dbOrdini[CODICE
ANKER],0)))),"")</f>
        <v/>
      </c>
      <c r="N30" s="267" t="str">
        <f t="shared" si="0"/>
        <v/>
      </c>
      <c r="O30" s="255" t="str">
        <f t="shared" si="1"/>
        <v/>
      </c>
      <c r="P30" s="256" t="str">
        <f ca="1">IFERROR(VLOOKUP(A30,inventarioGeko[],3,FALSE),"")</f>
        <v/>
      </c>
      <c r="Q30" s="254" t="str">
        <f t="shared" si="2"/>
        <v/>
      </c>
      <c r="R30" s="55"/>
      <c r="S30" s="60"/>
      <c r="T30" s="61"/>
      <c r="Z30" s="49">
        <v>28</v>
      </c>
      <c r="AA30" s="393" t="str">
        <f t="array" aca="1" ref="AA30" ca="1">IFERROR(INDEX(codFornitura, MATCH(0, COUNTIF($AA$2:AA29, codFornitura&amp;"") + IF(codFornitura="",1,0), 0)), "")</f>
        <v/>
      </c>
      <c r="AB30" s="392" t="str">
        <f t="array" ref="AB30">IFERROR(INDEX(dbOrdini[CLIENTE], MATCH(0, IF($T$6=dbOrdini[CODICE
SUPPLY],COUNTIF($AB$2:$AB29,dbOrdini[CLIENTE]), ""), 0)),"")</f>
        <v/>
      </c>
    </row>
    <row r="31" spans="1:28">
      <c r="A31" s="15" t="str">
        <f ca="1">IFERROR(INDEX(storicoSkuGeko,MATCH(F31,storicoSkuAnker,0)),"")</f>
        <v/>
      </c>
      <c r="B31" s="39"/>
      <c r="C31" s="70"/>
      <c r="D31" s="42"/>
      <c r="E31" s="295" t="str">
        <f ca="1">IFERROR(IF(INDEX(storicoSkuVinolux,MATCH(F31,storicoSkuAnker,0))=0,"",INDEX(storicoSkuVinolux,MATCH(F31,storicoSkuAnker,0))),"")</f>
        <v/>
      </c>
      <c r="F31" s="248" t="str">
        <f>IF(B31="","",IF($T$13="IN CORSO",INDEX(skuAnker,MATCH(B31,descrizioneArtAnker,0)),INDEX(dbOrdini[CODICE
ANKER],MATCH(B31,dbOrdini[DESCRIZIONE],0))))</f>
        <v/>
      </c>
      <c r="G31" s="249" t="str">
        <f>IF(B31="","",IF($T$13="IN CORSO",VLOOKUP(B31,listoneAnker_NoSku,2,FALSE),INDEX(dbOrdini[BT/CS],MATCH(F31,dbOrdini[CODICE
ANKER],0))))</f>
        <v/>
      </c>
      <c r="H31" s="250" t="str">
        <f>IF(B31="","",IF($T$13="IN CORSO",VLOOKUP(B31,listoneAnker_NoSku,3,FALSE),INDEX(dbOrdini[LT.],MATCH(F31,dbOrdini[CODICE
ANKER],0))))</f>
        <v/>
      </c>
      <c r="I31" s="251" t="str">
        <f>IF(B31="","",IF($T$13="IN CORSO",VLOOKUP(B31,listoneAnker_NoSku,4,FALSE),INDEX(dbOrdini[% VOL],MATCH(F31,dbOrdini[CODICE
ANKER],0))))</f>
        <v/>
      </c>
      <c r="J31" s="252" t="str">
        <f>IF(B31="","",IF($T$13="IN CORSO",VLOOKUP(B31,listoneAnker_NoSku,5,FALSE),INDEX(dbOrdini[PREZZO
ANKER],MATCH(F31,dbOrdini[CODICE
ANKER],0))))</f>
        <v/>
      </c>
      <c r="K31" s="253" t="str">
        <f ca="1">IF(E31="","",IF($T$13="IN CORSO",VLOOKUP(TEXT(E31,"0"),vinolux[],6,FALSE),INDEX(dbOrdini[PREZZO
VINOLUX],MATCH(F31,dbOrdini[CODICE
ANKER],0))))</f>
        <v/>
      </c>
      <c r="L31" s="252" t="str">
        <f>IFERROR(IF(B31="","",IF($T$13="IN CORSO",VLOOKUP(A31,ultimoPrezzoItalia[],5,FALSE),INDEX(dbOrdini[PREZZO
ITALIA],MATCH(F31,dbOrdini[CODICE
ANKER],0)))),"")</f>
        <v/>
      </c>
      <c r="M31" s="254" t="str">
        <f>IFERROR(IF(B31="","",IF($T$13="IN CORSO",VLOOKUP(F31,listoneAnkerCompleto,8,FALSE)/1.22,INDEX(dbOrdini[COSTO IMPORT BOTT.],MATCH(F31,dbOrdini[CODICE
ANKER],0)))),"")</f>
        <v/>
      </c>
      <c r="N31" s="267" t="str">
        <f t="shared" si="0"/>
        <v/>
      </c>
      <c r="O31" s="255" t="str">
        <f t="shared" si="1"/>
        <v/>
      </c>
      <c r="P31" s="256" t="str">
        <f ca="1">IFERROR(VLOOKUP(A31,inventarioGeko[],3,FALSE),"")</f>
        <v/>
      </c>
      <c r="Q31" s="254" t="str">
        <f t="shared" si="2"/>
        <v/>
      </c>
      <c r="R31" s="55"/>
      <c r="S31" s="173" t="s">
        <v>26134</v>
      </c>
      <c r="T31" s="61"/>
      <c r="Z31" s="49">
        <v>29</v>
      </c>
      <c r="AA31" s="393" t="str">
        <f t="array" aca="1" ref="AA31" ca="1">IFERROR(INDEX(codFornitura, MATCH(0, COUNTIF($AA$2:AA30, codFornitura&amp;"") + IF(codFornitura="",1,0), 0)), "")</f>
        <v/>
      </c>
      <c r="AB31" s="392" t="str">
        <f t="array" ref="AB31">IFERROR(INDEX(dbOrdini[CLIENTE], MATCH(0, IF($T$6=dbOrdini[CODICE
SUPPLY],COUNTIF($AB$2:$AB30,dbOrdini[CLIENTE]), ""), 0)),"")</f>
        <v/>
      </c>
    </row>
    <row r="32" spans="1:28">
      <c r="A32" s="15" t="str">
        <f ca="1">IFERROR(INDEX(storicoSkuGeko,MATCH(F32,storicoSkuAnker,0)),"")</f>
        <v/>
      </c>
      <c r="B32" s="39"/>
      <c r="C32" s="70"/>
      <c r="D32" s="42"/>
      <c r="E32" s="295" t="str">
        <f ca="1">IFERROR(IF(INDEX(storicoSkuVinolux,MATCH(F32,storicoSkuAnker,0))=0,"",INDEX(storicoSkuVinolux,MATCH(F32,storicoSkuAnker,0))),"")</f>
        <v/>
      </c>
      <c r="F32" s="248" t="str">
        <f>IF(B32="","",IF($T$13="IN CORSO",INDEX(skuAnker,MATCH(B32,descrizioneArtAnker,0)),INDEX(dbOrdini[CODICE
ANKER],MATCH(B32,dbOrdini[DESCRIZIONE],0))))</f>
        <v/>
      </c>
      <c r="G32" s="249" t="str">
        <f>IF(B32="","",IF($T$13="IN CORSO",VLOOKUP(B32,listoneAnker_NoSku,2,FALSE),INDEX(dbOrdini[BT/CS],MATCH(F32,dbOrdini[CODICE
ANKER],0))))</f>
        <v/>
      </c>
      <c r="H32" s="250" t="str">
        <f>IF(B32="","",IF($T$13="IN CORSO",VLOOKUP(B32,listoneAnker_NoSku,3,FALSE),INDEX(dbOrdini[LT.],MATCH(F32,dbOrdini[CODICE
ANKER],0))))</f>
        <v/>
      </c>
      <c r="I32" s="251" t="str">
        <f>IF(B32="","",IF($T$13="IN CORSO",VLOOKUP(B32,listoneAnker_NoSku,4,FALSE),INDEX(dbOrdini[% VOL],MATCH(F32,dbOrdini[CODICE
ANKER],0))))</f>
        <v/>
      </c>
      <c r="J32" s="252" t="str">
        <f>IF(B32="","",IF($T$13="IN CORSO",VLOOKUP(B32,listoneAnker_NoSku,5,FALSE),INDEX(dbOrdini[PREZZO
ANKER],MATCH(F32,dbOrdini[CODICE
ANKER],0))))</f>
        <v/>
      </c>
      <c r="K32" s="253" t="str">
        <f ca="1">IF(E32="","",IF($T$13="IN CORSO",VLOOKUP(TEXT(E32,"0"),vinolux[],6,FALSE),INDEX(dbOrdini[PREZZO
VINOLUX],MATCH(F32,dbOrdini[CODICE
ANKER],0))))</f>
        <v/>
      </c>
      <c r="L32" s="252" t="str">
        <f>IFERROR(IF(B32="","",IF($T$13="IN CORSO",VLOOKUP(A32,ultimoPrezzoItalia[],5,FALSE),INDEX(dbOrdini[PREZZO
ITALIA],MATCH(F32,dbOrdini[CODICE
ANKER],0)))),"")</f>
        <v/>
      </c>
      <c r="M32" s="254" t="str">
        <f>IFERROR(IF(B32="","",IF($T$13="IN CORSO",VLOOKUP(F32,listoneAnkerCompleto,8,FALSE)/1.22,INDEX(dbOrdini[COSTO IMPORT BOTT.],MATCH(F32,dbOrdini[CODICE
ANKER],0)))),"")</f>
        <v/>
      </c>
      <c r="N32" s="267" t="str">
        <f t="shared" si="0"/>
        <v/>
      </c>
      <c r="O32" s="255" t="str">
        <f t="shared" si="1"/>
        <v/>
      </c>
      <c r="P32" s="256" t="str">
        <f ca="1">IFERROR(VLOOKUP(A32,inventarioGeko[],3,FALSE),"")</f>
        <v/>
      </c>
      <c r="Q32" s="254" t="str">
        <f t="shared" si="2"/>
        <v/>
      </c>
      <c r="R32" s="55"/>
      <c r="S32" s="407"/>
      <c r="T32" s="408"/>
      <c r="U32" s="409"/>
      <c r="Z32" s="49">
        <v>30</v>
      </c>
      <c r="AA32" s="393" t="str">
        <f t="array" aca="1" ref="AA32" ca="1">IFERROR(INDEX(codFornitura, MATCH(0, COUNTIF($AA$2:AA31, codFornitura&amp;"") + IF(codFornitura="",1,0), 0)), "")</f>
        <v/>
      </c>
      <c r="AB32" s="392" t="str">
        <f t="array" ref="AB32">IFERROR(INDEX(dbOrdini[CLIENTE], MATCH(0, IF($T$6=dbOrdini[CODICE
SUPPLY],COUNTIF($AB$2:$AB31,dbOrdini[CLIENTE]), ""), 0)),"")</f>
        <v/>
      </c>
    </row>
    <row r="33" spans="1:28">
      <c r="A33" s="3" t="str">
        <f ca="1">IFERROR(INDEX(storicoSkuGeko,MATCH(F33,storicoSkuAnker,0)),"")</f>
        <v/>
      </c>
      <c r="C33" s="3"/>
      <c r="D33" s="3"/>
      <c r="E33" s="293" t="str">
        <f ca="1">IFERROR(IF(INDEX(storicoSkuVinolux,MATCH(F33,storicoSkuAnker,0))=0,"",INDEX(storicoSkuVinolux,MATCH(F33,storicoSkuAnker,0))),"")</f>
        <v/>
      </c>
      <c r="F33" s="248" t="str">
        <f>IF(B33="","",IF($T$13="IN CORSO",INDEX(skuAnker,MATCH(B33,descrizioneArtAnker,0)),INDEX(dbOrdini[CODICE
ANKER],MATCH(B33,dbOrdini[DESCRIZIONE],0))))</f>
        <v/>
      </c>
      <c r="G33" s="249" t="str">
        <f>IF(B33="","",IF($T$13="IN CORSO",VLOOKUP(B33,listoneAnker_NoSku,2,FALSE),INDEX(dbOrdini[BT/CS],MATCH(F33,dbOrdini[CODICE
ANKER],0))))</f>
        <v/>
      </c>
      <c r="H33" s="250" t="str">
        <f>IF(B33="","",IF($T$13="IN CORSO",VLOOKUP(B33,listoneAnker_NoSku,3,FALSE),INDEX(dbOrdini[LT.],MATCH(F33,dbOrdini[CODICE
ANKER],0))))</f>
        <v/>
      </c>
      <c r="I33" s="251" t="str">
        <f>IF(B33="","",IF($T$13="IN CORSO",VLOOKUP(B33,listoneAnker_NoSku,4,FALSE),INDEX(dbOrdini[% VOL],MATCH(F33,dbOrdini[CODICE
ANKER],0))))</f>
        <v/>
      </c>
      <c r="J33" s="252" t="str">
        <f>IF(B33="","",IF($T$13="IN CORSO",VLOOKUP(B33,listoneAnker_NoSku,5,FALSE),INDEX(dbOrdini[PREZZO
ANKER],MATCH(F33,dbOrdini[CODICE
ANKER],0))))</f>
        <v/>
      </c>
      <c r="K33" s="253" t="str">
        <f ca="1">IF(E33="","",IF($T$13="IN CORSO",VLOOKUP(TEXT(E33,"0"),vinolux[],6,FALSE),INDEX(dbOrdini[PREZZO
VINOLUX],MATCH(F33,dbOrdini[CODICE
ANKER],0))))</f>
        <v/>
      </c>
      <c r="L33" s="252" t="str">
        <f>IFERROR(IF(B33="","",IF($T$13="IN CORSO",VLOOKUP(A33,ultimoPrezzoItalia[],5,FALSE),INDEX(dbOrdini[PREZZO
ITALIA],MATCH(F33,dbOrdini[CODICE
ANKER],0)))),"")</f>
        <v/>
      </c>
      <c r="M33" s="254" t="str">
        <f>IFERROR(IF(B33="","",IF($T$13="IN CORSO",VLOOKUP(F33,listoneAnkerCompleto,8,FALSE)/1.22,INDEX(dbOrdini[COSTO IMPORT BOTT.],MATCH(F33,dbOrdini[CODICE
ANKER],0)))),"")</f>
        <v/>
      </c>
      <c r="N33" s="267" t="str">
        <f t="shared" si="0"/>
        <v/>
      </c>
      <c r="O33" s="255" t="str">
        <f t="shared" si="1"/>
        <v/>
      </c>
      <c r="P33" s="256" t="str">
        <f ca="1">IFERROR(VLOOKUP(A33,inventarioGeko[],3,FALSE),"")</f>
        <v/>
      </c>
      <c r="Q33" s="254" t="str">
        <f t="shared" si="2"/>
        <v/>
      </c>
      <c r="R33" s="55"/>
      <c r="S33" s="173" t="s">
        <v>26129</v>
      </c>
      <c r="T33" s="61"/>
      <c r="Z33" s="49">
        <v>31</v>
      </c>
      <c r="AA33" s="393" t="str">
        <f t="array" aca="1" ref="AA33" ca="1">IFERROR(INDEX(codFornitura, MATCH(0, COUNTIF($AA$2:AA32, codFornitura&amp;"") + IF(codFornitura="",1,0), 0)), "")</f>
        <v/>
      </c>
      <c r="AB33" s="392" t="str">
        <f t="array" ref="AB33">IFERROR(INDEX(dbOrdini[CLIENTE], MATCH(0, IF($T$6=dbOrdini[CODICE
SUPPLY],COUNTIF($AB$2:$AB32,dbOrdini[CLIENTE]), ""), 0)),"")</f>
        <v/>
      </c>
    </row>
    <row r="34" spans="1:28">
      <c r="A34" s="127" t="str">
        <f ca="1">IFERROR(INDEX(storicoSkuGeko,MATCH(F34,storicoSkuAnker,0)),"")</f>
        <v/>
      </c>
      <c r="B34" s="39"/>
      <c r="C34" s="70"/>
      <c r="D34" s="42"/>
      <c r="E34" s="295" t="str">
        <f ca="1">IFERROR(IF(INDEX(storicoSkuVinolux,MATCH(F34,storicoSkuAnker,0))=0,"",INDEX(storicoSkuVinolux,MATCH(F34,storicoSkuAnker,0))),"")</f>
        <v/>
      </c>
      <c r="F34" s="248" t="str">
        <f>IF(B34="","",IF($T$13="IN CORSO",INDEX(skuAnker,MATCH(B34,descrizioneArtAnker,0)),INDEX(dbOrdini[CODICE
ANKER],MATCH(B34,dbOrdini[DESCRIZIONE],0))))</f>
        <v/>
      </c>
      <c r="G34" s="249" t="str">
        <f>IF(B34="","",IF($T$13="IN CORSO",VLOOKUP(B34,listoneAnker_NoSku,2,FALSE),INDEX(dbOrdini[BT/CS],MATCH(F34,dbOrdini[CODICE
ANKER],0))))</f>
        <v/>
      </c>
      <c r="H34" s="250" t="str">
        <f>IF(B34="","",IF($T$13="IN CORSO",VLOOKUP(B34,listoneAnker_NoSku,3,FALSE),INDEX(dbOrdini[LT.],MATCH(F34,dbOrdini[CODICE
ANKER],0))))</f>
        <v/>
      </c>
      <c r="I34" s="251" t="str">
        <f>IF(B34="","",IF($T$13="IN CORSO",VLOOKUP(B34,listoneAnker_NoSku,4,FALSE),INDEX(dbOrdini[% VOL],MATCH(F34,dbOrdini[CODICE
ANKER],0))))</f>
        <v/>
      </c>
      <c r="J34" s="252" t="str">
        <f>IF(B34="","",IF($T$13="IN CORSO",VLOOKUP(B34,listoneAnker_NoSku,5,FALSE),INDEX(dbOrdini[PREZZO
ANKER],MATCH(F34,dbOrdini[CODICE
ANKER],0))))</f>
        <v/>
      </c>
      <c r="K34" s="253" t="str">
        <f ca="1">IF(E34="","",IF($T$13="IN CORSO",VLOOKUP(TEXT(E34,"0"),vinolux[],6,FALSE),INDEX(dbOrdini[PREZZO
VINOLUX],MATCH(F34,dbOrdini[CODICE
ANKER],0))))</f>
        <v/>
      </c>
      <c r="L34" s="252" t="str">
        <f>IFERROR(IF(B34="","",IF($T$13="IN CORSO",VLOOKUP(A34,ultimoPrezzoItalia[],5,FALSE),INDEX(dbOrdini[PREZZO
ITALIA],MATCH(F34,dbOrdini[CODICE
ANKER],0)))),"")</f>
        <v/>
      </c>
      <c r="M34" s="254" t="str">
        <f>IFERROR(IF(B34="","",IF($T$13="IN CORSO",VLOOKUP(F34,listoneAnkerCompleto,8,FALSE)/1.22,INDEX(dbOrdini[COSTO IMPORT BOTT.],MATCH(F34,dbOrdini[CODICE
ANKER],0)))),"")</f>
        <v/>
      </c>
      <c r="N34" s="267" t="str">
        <f t="shared" si="0"/>
        <v/>
      </c>
      <c r="O34" s="255" t="str">
        <f t="shared" si="1"/>
        <v/>
      </c>
      <c r="P34" s="256" t="str">
        <f ca="1">IFERROR(VLOOKUP(A34,inventarioGeko[],3,FALSE),"")</f>
        <v/>
      </c>
      <c r="Q34" s="254" t="str">
        <f t="shared" si="2"/>
        <v/>
      </c>
      <c r="R34" s="55"/>
      <c r="S34" s="407"/>
      <c r="T34" s="408"/>
      <c r="U34" s="409"/>
      <c r="Z34" s="49">
        <v>32</v>
      </c>
      <c r="AA34" s="393" t="str">
        <f t="array" aca="1" ref="AA34" ca="1">IFERROR(INDEX(codFornitura, MATCH(0, COUNTIF($AA$2:AA33, codFornitura&amp;"") + IF(codFornitura="",1,0), 0)), "")</f>
        <v/>
      </c>
      <c r="AB34" s="392" t="str">
        <f t="array" ref="AB34">IFERROR(INDEX(dbOrdini[CLIENTE], MATCH(0, IF($T$6=dbOrdini[CODICE
SUPPLY],COUNTIF($AB$2:$AB33,dbOrdini[CLIENTE]), ""), 0)),"")</f>
        <v/>
      </c>
    </row>
    <row r="35" spans="1:28">
      <c r="A35" s="127" t="str">
        <f ca="1">IFERROR(INDEX(storicoSkuGeko,MATCH(F35,storicoSkuAnker,0)),"")</f>
        <v/>
      </c>
      <c r="B35" s="39"/>
      <c r="C35" s="70"/>
      <c r="D35" s="42"/>
      <c r="E35" s="295" t="str">
        <f ca="1">IFERROR(IF(INDEX(storicoSkuVinolux,MATCH(F35,storicoSkuAnker,0))=0,"",INDEX(storicoSkuVinolux,MATCH(F35,storicoSkuAnker,0))),"")</f>
        <v/>
      </c>
      <c r="F35" s="248" t="str">
        <f>IF(B35="","",IF($T$13="IN CORSO",INDEX(skuAnker,MATCH(B35,descrizioneArtAnker,0)),INDEX(dbOrdini[CODICE
ANKER],MATCH(B35,dbOrdini[DESCRIZIONE],0))))</f>
        <v/>
      </c>
      <c r="G35" s="249" t="str">
        <f>IF(B35="","",IF($T$13="IN CORSO",VLOOKUP(B35,listoneAnker_NoSku,2,FALSE),INDEX(dbOrdini[BT/CS],MATCH(F35,dbOrdini[CODICE
ANKER],0))))</f>
        <v/>
      </c>
      <c r="H35" s="250" t="str">
        <f>IF(B35="","",IF($T$13="IN CORSO",VLOOKUP(B35,listoneAnker_NoSku,3,FALSE),INDEX(dbOrdini[LT.],MATCH(F35,dbOrdini[CODICE
ANKER],0))))</f>
        <v/>
      </c>
      <c r="I35" s="251" t="str">
        <f>IF(B35="","",IF($T$13="IN CORSO",VLOOKUP(B35,listoneAnker_NoSku,4,FALSE),INDEX(dbOrdini[% VOL],MATCH(F35,dbOrdini[CODICE
ANKER],0))))</f>
        <v/>
      </c>
      <c r="J35" s="252" t="str">
        <f>IF(B35="","",IF($T$13="IN CORSO",VLOOKUP(B35,listoneAnker_NoSku,5,FALSE),INDEX(dbOrdini[PREZZO
ANKER],MATCH(F35,dbOrdini[CODICE
ANKER],0))))</f>
        <v/>
      </c>
      <c r="K35" s="253" t="str">
        <f ca="1">IF(E35="","",IF($T$13="IN CORSO",VLOOKUP(TEXT(E35,"0"),vinolux[],6,FALSE),INDEX(dbOrdini[PREZZO
VINOLUX],MATCH(F35,dbOrdini[CODICE
ANKER],0))))</f>
        <v/>
      </c>
      <c r="L35" s="252" t="str">
        <f>IFERROR(IF(B35="","",IF($T$13="IN CORSO",VLOOKUP(A35,ultimoPrezzoItalia[],5,FALSE),INDEX(dbOrdini[PREZZO
ITALIA],MATCH(F35,dbOrdini[CODICE
ANKER],0)))),"")</f>
        <v/>
      </c>
      <c r="M35" s="254" t="str">
        <f>IFERROR(IF(B35="","",IF($T$13="IN CORSO",VLOOKUP(F35,listoneAnkerCompleto,8,FALSE)/1.22,INDEX(dbOrdini[COSTO IMPORT BOTT.],MATCH(F35,dbOrdini[CODICE
ANKER],0)))),"")</f>
        <v/>
      </c>
      <c r="N35" s="267" t="str">
        <f t="shared" si="0"/>
        <v/>
      </c>
      <c r="O35" s="255" t="str">
        <f t="shared" si="1"/>
        <v/>
      </c>
      <c r="P35" s="256" t="str">
        <f ca="1">IFERROR(VLOOKUP(A35,inventarioGeko[],3,FALSE),"")</f>
        <v/>
      </c>
      <c r="Q35" s="254" t="str">
        <f t="shared" si="2"/>
        <v/>
      </c>
      <c r="R35" s="55"/>
      <c r="S35" s="60"/>
      <c r="T35" s="61"/>
      <c r="Z35" s="49">
        <v>33</v>
      </c>
      <c r="AA35" s="393" t="str">
        <f t="array" aca="1" ref="AA35" ca="1">IFERROR(INDEX(codFornitura, MATCH(0, COUNTIF($AA$2:AA34, codFornitura&amp;"") + IF(codFornitura="",1,0), 0)), "")</f>
        <v/>
      </c>
      <c r="AB35" s="392" t="str">
        <f t="array" ref="AB35">IFERROR(INDEX(dbOrdini[CLIENTE], MATCH(0, IF($T$6=dbOrdini[CODICE
SUPPLY],COUNTIF($AB$2:$AB34,dbOrdini[CLIENTE]), ""), 0)),"")</f>
        <v/>
      </c>
    </row>
    <row r="36" spans="1:28">
      <c r="A36" s="127" t="str">
        <f ca="1">IFERROR(INDEX(storicoSkuGeko,MATCH(F36,storicoSkuAnker,0)),"")</f>
        <v/>
      </c>
      <c r="B36" s="39"/>
      <c r="C36" s="70"/>
      <c r="D36" s="42"/>
      <c r="E36" s="295" t="str">
        <f ca="1">IFERROR(IF(INDEX(storicoSkuVinolux,MATCH(F36,storicoSkuAnker,0))=0,"",INDEX(storicoSkuVinolux,MATCH(F36,storicoSkuAnker,0))),"")</f>
        <v/>
      </c>
      <c r="F36" s="248" t="str">
        <f>IF(B36="","",IF($T$13="IN CORSO",INDEX(skuAnker,MATCH(B36,descrizioneArtAnker,0)),INDEX(dbOrdini[CODICE
ANKER],MATCH(B36,dbOrdini[DESCRIZIONE],0))))</f>
        <v/>
      </c>
      <c r="G36" s="249" t="str">
        <f>IF(B36="","",IF($T$13="IN CORSO",VLOOKUP(B36,listoneAnker_NoSku,2,FALSE),INDEX(dbOrdini[BT/CS],MATCH(F36,dbOrdini[CODICE
ANKER],0))))</f>
        <v/>
      </c>
      <c r="H36" s="250" t="str">
        <f>IF(B36="","",IF($T$13="IN CORSO",VLOOKUP(B36,listoneAnker_NoSku,3,FALSE),INDEX(dbOrdini[LT.],MATCH(F36,dbOrdini[CODICE
ANKER],0))))</f>
        <v/>
      </c>
      <c r="I36" s="251" t="str">
        <f>IF(B36="","",IF($T$13="IN CORSO",VLOOKUP(B36,listoneAnker_NoSku,4,FALSE),INDEX(dbOrdini[% VOL],MATCH(F36,dbOrdini[CODICE
ANKER],0))))</f>
        <v/>
      </c>
      <c r="J36" s="252" t="str">
        <f>IF(B36="","",IF($T$13="IN CORSO",VLOOKUP(B36,listoneAnker_NoSku,5,FALSE),INDEX(dbOrdini[PREZZO
ANKER],MATCH(F36,dbOrdini[CODICE
ANKER],0))))</f>
        <v/>
      </c>
      <c r="K36" s="253" t="str">
        <f ca="1">IF(E36="","",IF($T$13="IN CORSO",VLOOKUP(TEXT(E36,"0"),vinolux[],6,FALSE),INDEX(dbOrdini[PREZZO
VINOLUX],MATCH(F36,dbOrdini[CODICE
ANKER],0))))</f>
        <v/>
      </c>
      <c r="L36" s="252" t="str">
        <f>IFERROR(IF(B36="","",IF($T$13="IN CORSO",VLOOKUP(A36,ultimoPrezzoItalia[],5,FALSE),INDEX(dbOrdini[PREZZO
ITALIA],MATCH(F36,dbOrdini[CODICE
ANKER],0)))),"")</f>
        <v/>
      </c>
      <c r="M36" s="254" t="str">
        <f>IFERROR(IF(B36="","",IF($T$13="IN CORSO",VLOOKUP(F36,listoneAnkerCompleto,8,FALSE)/1.22,INDEX(dbOrdini[COSTO IMPORT BOTT.],MATCH(F36,dbOrdini[CODICE
ANKER],0)))),"")</f>
        <v/>
      </c>
      <c r="N36" s="267" t="str">
        <f t="shared" si="0"/>
        <v/>
      </c>
      <c r="O36" s="255" t="str">
        <f t="shared" si="1"/>
        <v/>
      </c>
      <c r="P36" s="256" t="str">
        <f ca="1">IFERROR(VLOOKUP(A36,inventarioGeko[],3,FALSE),"")</f>
        <v/>
      </c>
      <c r="Q36" s="254" t="str">
        <f t="shared" si="2"/>
        <v/>
      </c>
      <c r="R36" s="55"/>
      <c r="S36" s="60"/>
      <c r="T36" s="61"/>
      <c r="Z36" s="49">
        <v>34</v>
      </c>
      <c r="AA36" s="393" t="str">
        <f t="array" aca="1" ref="AA36" ca="1">IFERROR(INDEX(codFornitura, MATCH(0, COUNTIF($AA$2:AA35, codFornitura&amp;"") + IF(codFornitura="",1,0), 0)), "")</f>
        <v/>
      </c>
      <c r="AB36" s="392" t="str">
        <f t="array" ref="AB36">IFERROR(INDEX(dbOrdini[CLIENTE], MATCH(0, IF($T$6=dbOrdini[CODICE
SUPPLY],COUNTIF($AB$2:$AB35,dbOrdini[CLIENTE]), ""), 0)),"")</f>
        <v/>
      </c>
    </row>
    <row r="37" spans="1:28">
      <c r="A37" s="127" t="str">
        <f ca="1">IFERROR(INDEX(storicoSkuGeko,MATCH(F37,storicoSkuAnker,0)),"")</f>
        <v/>
      </c>
      <c r="B37" s="39"/>
      <c r="C37" s="70"/>
      <c r="D37" s="42"/>
      <c r="E37" s="295" t="str">
        <f ca="1">IFERROR(IF(INDEX(storicoSkuVinolux,MATCH(F37,storicoSkuAnker,0))=0,"",INDEX(storicoSkuVinolux,MATCH(F37,storicoSkuAnker,0))),"")</f>
        <v/>
      </c>
      <c r="F37" s="248" t="str">
        <f>IF(B37="","",IF($T$13="IN CORSO",INDEX(skuAnker,MATCH(B37,descrizioneArtAnker,0)),INDEX(dbOrdini[CODICE
ANKER],MATCH(B37,dbOrdini[DESCRIZIONE],0))))</f>
        <v/>
      </c>
      <c r="G37" s="249" t="str">
        <f>IF(B37="","",IF($T$13="IN CORSO",VLOOKUP(B37,listoneAnker_NoSku,2,FALSE),INDEX(dbOrdini[BT/CS],MATCH(F37,dbOrdini[CODICE
ANKER],0))))</f>
        <v/>
      </c>
      <c r="H37" s="250" t="str">
        <f>IF(B37="","",IF($T$13="IN CORSO",VLOOKUP(B37,listoneAnker_NoSku,3,FALSE),INDEX(dbOrdini[LT.],MATCH(F37,dbOrdini[CODICE
ANKER],0))))</f>
        <v/>
      </c>
      <c r="I37" s="251" t="str">
        <f>IF(B37="","",IF($T$13="IN CORSO",VLOOKUP(B37,listoneAnker_NoSku,4,FALSE),INDEX(dbOrdini[% VOL],MATCH(F37,dbOrdini[CODICE
ANKER],0))))</f>
        <v/>
      </c>
      <c r="J37" s="252" t="str">
        <f>IF(B37="","",IF($T$13="IN CORSO",VLOOKUP(B37,listoneAnker_NoSku,5,FALSE),INDEX(dbOrdini[PREZZO
ANKER],MATCH(F37,dbOrdini[CODICE
ANKER],0))))</f>
        <v/>
      </c>
      <c r="K37" s="253" t="str">
        <f ca="1">IF(E37="","",IF($T$13="IN CORSO",VLOOKUP(TEXT(E37,"0"),vinolux[],6,FALSE),INDEX(dbOrdini[PREZZO
VINOLUX],MATCH(F37,dbOrdini[CODICE
ANKER],0))))</f>
        <v/>
      </c>
      <c r="L37" s="252" t="str">
        <f>IFERROR(IF(B37="","",IF($T$13="IN CORSO",VLOOKUP(A37,ultimoPrezzoItalia[],5,FALSE),INDEX(dbOrdini[PREZZO
ITALIA],MATCH(F37,dbOrdini[CODICE
ANKER],0)))),"")</f>
        <v/>
      </c>
      <c r="M37" s="254" t="str">
        <f>IFERROR(IF(B37="","",IF($T$13="IN CORSO",VLOOKUP(F37,listoneAnkerCompleto,8,FALSE)/1.22,INDEX(dbOrdini[COSTO IMPORT BOTT.],MATCH(F37,dbOrdini[CODICE
ANKER],0)))),"")</f>
        <v/>
      </c>
      <c r="N37" s="267" t="str">
        <f t="shared" si="0"/>
        <v/>
      </c>
      <c r="O37" s="255" t="str">
        <f t="shared" si="1"/>
        <v/>
      </c>
      <c r="P37" s="256" t="str">
        <f ca="1">IFERROR(VLOOKUP(A37,inventarioGeko[],3,FALSE),"")</f>
        <v/>
      </c>
      <c r="Q37" s="254" t="str">
        <f t="shared" si="2"/>
        <v/>
      </c>
      <c r="R37" s="55"/>
      <c r="S37" s="60"/>
      <c r="T37" s="61"/>
      <c r="Z37" s="49">
        <v>35</v>
      </c>
      <c r="AA37" s="393" t="str">
        <f t="array" aca="1" ref="AA37" ca="1">IFERROR(INDEX(codFornitura, MATCH(0, COUNTIF($AA$2:AA36, codFornitura&amp;"") + IF(codFornitura="",1,0), 0)), "")</f>
        <v/>
      </c>
      <c r="AB37" s="392" t="str">
        <f t="array" ref="AB37">IFERROR(INDEX(dbOrdini[CLIENTE], MATCH(0, IF($T$6=dbOrdini[CODICE
SUPPLY],COUNTIF($AB$2:$AB36,dbOrdini[CLIENTE]), ""), 0)),"")</f>
        <v/>
      </c>
    </row>
    <row r="38" spans="1:28">
      <c r="A38" s="376" t="str">
        <f ca="1">IFERROR(INDEX(storicoSkuGeko,MATCH(F38,storicoSkuAnker,0)),"")</f>
        <v/>
      </c>
      <c r="C38" s="3"/>
      <c r="D38" s="3"/>
      <c r="E38" s="293" t="str">
        <f ca="1">IFERROR(IF(INDEX(storicoSkuVinolux,MATCH(F38,storicoSkuAnker,0))=0,"",INDEX(storicoSkuVinolux,MATCH(F38,storicoSkuAnker,0))),"")</f>
        <v/>
      </c>
      <c r="F38" s="248" t="str">
        <f>IF(B38="","",IF($T$13="IN CORSO",INDEX(skuAnker,MATCH(B38,descrizioneArtAnker,0)),INDEX(dbOrdini[CODICE
ANKER],MATCH(B38,dbOrdini[DESCRIZIONE],0))))</f>
        <v/>
      </c>
      <c r="G38" s="249" t="str">
        <f>IF(B38="","",IF($T$13="IN CORSO",VLOOKUP(B38,listoneAnker_NoSku,2,FALSE),INDEX(dbOrdini[BT/CS],MATCH(F38,dbOrdini[CODICE
ANKER],0))))</f>
        <v/>
      </c>
      <c r="H38" s="250" t="str">
        <f>IF(B38="","",IF($T$13="IN CORSO",VLOOKUP(B38,listoneAnker_NoSku,3,FALSE),INDEX(dbOrdini[LT.],MATCH(F38,dbOrdini[CODICE
ANKER],0))))</f>
        <v/>
      </c>
      <c r="I38" s="251" t="str">
        <f>IF(B38="","",IF($T$13="IN CORSO",VLOOKUP(B38,listoneAnker_NoSku,4,FALSE),INDEX(dbOrdini[% VOL],MATCH(F38,dbOrdini[CODICE
ANKER],0))))</f>
        <v/>
      </c>
      <c r="J38" s="252" t="str">
        <f>IF(B38="","",IF($T$13="IN CORSO",VLOOKUP(B38,listoneAnker_NoSku,5,FALSE),INDEX(dbOrdini[PREZZO
ANKER],MATCH(F38,dbOrdini[CODICE
ANKER],0))))</f>
        <v/>
      </c>
      <c r="K38" s="253" t="str">
        <f ca="1">IF(E38="","",IF($T$13="IN CORSO",VLOOKUP(TEXT(E38,"0"),vinolux[],6,FALSE),INDEX(dbOrdini[PREZZO
VINOLUX],MATCH(F38,dbOrdini[CODICE
ANKER],0))))</f>
        <v/>
      </c>
      <c r="L38" s="252" t="str">
        <f>IFERROR(IF(B38="","",IF($T$13="IN CORSO",VLOOKUP(A38,ultimoPrezzoItalia[],5,FALSE),INDEX(dbOrdini[PREZZO
ITALIA],MATCH(F38,dbOrdini[CODICE
ANKER],0)))),"")</f>
        <v/>
      </c>
      <c r="M38" s="254" t="str">
        <f>IFERROR(IF(B38="","",IF($T$13="IN CORSO",VLOOKUP(F38,listoneAnkerCompleto,8,FALSE)/1.22,INDEX(dbOrdini[COSTO IMPORT BOTT.],MATCH(F38,dbOrdini[CODICE
ANKER],0)))),"")</f>
        <v/>
      </c>
      <c r="N38" s="267" t="str">
        <f t="shared" si="0"/>
        <v/>
      </c>
      <c r="O38" s="255" t="str">
        <f t="shared" si="1"/>
        <v/>
      </c>
      <c r="P38" s="256" t="str">
        <f ca="1">IFERROR(VLOOKUP(A38,inventarioGeko[],3,FALSE),"")</f>
        <v/>
      </c>
      <c r="Q38" s="254" t="str">
        <f t="shared" si="2"/>
        <v/>
      </c>
      <c r="R38" s="55"/>
      <c r="S38" s="60"/>
      <c r="T38" s="61"/>
      <c r="Z38" s="49">
        <v>36</v>
      </c>
      <c r="AA38" s="393" t="str">
        <f t="array" aca="1" ref="AA38" ca="1">IFERROR(INDEX(codFornitura, MATCH(0, COUNTIF($AA$2:AA37, codFornitura&amp;"") + IF(codFornitura="",1,0), 0)), "")</f>
        <v/>
      </c>
      <c r="AB38" s="394" t="str">
        <f t="array" ref="AB38">IFERROR(INDEX(dbOrdini[CLIENTE], MATCH(0, IF($T$6=dbOrdini[CODICE
SUPPLY],COUNTIF($AB$2:$AB37,dbOrdini[CLIENTE]), ""), 0)),"")</f>
        <v/>
      </c>
    </row>
    <row r="39" spans="1:28">
      <c r="A39" s="127" t="str">
        <f ca="1">IFERROR(INDEX(storicoSkuGeko,MATCH(F39,storicoSkuAnker,0)),"")</f>
        <v/>
      </c>
      <c r="B39" s="39"/>
      <c r="C39" s="70"/>
      <c r="D39" s="42"/>
      <c r="E39" s="295" t="str">
        <f ca="1">IFERROR(IF(INDEX(storicoSkuVinolux,MATCH(F39,storicoSkuAnker,0))=0,"",INDEX(storicoSkuVinolux,MATCH(F39,storicoSkuAnker,0))),"")</f>
        <v/>
      </c>
      <c r="F39" s="248" t="str">
        <f>IF(B39="","",IF($T$13="IN CORSO",INDEX(skuAnker,MATCH(B39,descrizioneArtAnker,0)),INDEX(dbOrdini[CODICE
ANKER],MATCH(B39,dbOrdini[DESCRIZIONE],0))))</f>
        <v/>
      </c>
      <c r="G39" s="249" t="str">
        <f>IF(B39="","",IF($T$13="IN CORSO",VLOOKUP(B39,listoneAnker_NoSku,2,FALSE),INDEX(dbOrdini[BT/CS],MATCH(F39,dbOrdini[CODICE
ANKER],0))))</f>
        <v/>
      </c>
      <c r="H39" s="250" t="str">
        <f>IF(B39="","",IF($T$13="IN CORSO",VLOOKUP(B39,listoneAnker_NoSku,3,FALSE),INDEX(dbOrdini[LT.],MATCH(F39,dbOrdini[CODICE
ANKER],0))))</f>
        <v/>
      </c>
      <c r="I39" s="251" t="str">
        <f>IF(B39="","",IF($T$13="IN CORSO",VLOOKUP(B39,listoneAnker_NoSku,4,FALSE),INDEX(dbOrdini[% VOL],MATCH(F39,dbOrdini[CODICE
ANKER],0))))</f>
        <v/>
      </c>
      <c r="J39" s="252" t="str">
        <f>IF(B39="","",IF($T$13="IN CORSO",VLOOKUP(B39,listoneAnker_NoSku,5,FALSE),INDEX(dbOrdini[PREZZO
ANKER],MATCH(F39,dbOrdini[CODICE
ANKER],0))))</f>
        <v/>
      </c>
      <c r="K39" s="253" t="str">
        <f ca="1">IF(E39="","",IF($T$13="IN CORSO",VLOOKUP(TEXT(E39,"0"),vinolux[],6,FALSE),INDEX(dbOrdini[PREZZO
VINOLUX],MATCH(F39,dbOrdini[CODICE
ANKER],0))))</f>
        <v/>
      </c>
      <c r="L39" s="252" t="str">
        <f>IFERROR(IF(B39="","",IF($T$13="IN CORSO",VLOOKUP(A39,ultimoPrezzoItalia[],5,FALSE),INDEX(dbOrdini[PREZZO
ITALIA],MATCH(F39,dbOrdini[CODICE
ANKER],0)))),"")</f>
        <v/>
      </c>
      <c r="M39" s="254" t="str">
        <f>IFERROR(IF(B39="","",IF($T$13="IN CORSO",VLOOKUP(F39,listoneAnkerCompleto,8,FALSE)/1.22,INDEX(dbOrdini[COSTO IMPORT BOTT.],MATCH(F39,dbOrdini[CODICE
ANKER],0)))),"")</f>
        <v/>
      </c>
      <c r="N39" s="267" t="str">
        <f t="shared" si="0"/>
        <v/>
      </c>
      <c r="O39" s="255" t="str">
        <f t="shared" si="1"/>
        <v/>
      </c>
      <c r="P39" s="256" t="str">
        <f ca="1">IFERROR(VLOOKUP(A39,inventarioGeko[],3,FALSE),"")</f>
        <v/>
      </c>
      <c r="Q39" s="254" t="str">
        <f t="shared" si="2"/>
        <v/>
      </c>
      <c r="R39" s="55"/>
      <c r="S39" s="60"/>
      <c r="T39" s="61"/>
      <c r="Z39" s="49">
        <v>37</v>
      </c>
      <c r="AA39" s="393" t="str">
        <f t="array" aca="1" ref="AA39" ca="1">IFERROR(INDEX(codFornitura, MATCH(0, COUNTIF($AA$2:AA38, codFornitura&amp;"") + IF(codFornitura="",1,0), 0)), "")</f>
        <v/>
      </c>
      <c r="AB39" s="394" t="str">
        <f t="array" ref="AB39">IFERROR(INDEX(dbOrdini[CLIENTE], MATCH(0, IF($T$6=dbOrdini[CODICE
SUPPLY],COUNTIF($AB$2:$AB38,dbOrdini[CLIENTE]), ""), 0)),"")</f>
        <v/>
      </c>
    </row>
    <row r="40" spans="1:28">
      <c r="A40" s="127" t="str">
        <f ca="1">IFERROR(INDEX(storicoSkuGeko,MATCH(F40,storicoSkuAnker,0)),"")</f>
        <v/>
      </c>
      <c r="B40" s="39"/>
      <c r="C40" s="70"/>
      <c r="D40" s="42"/>
      <c r="E40" s="295" t="str">
        <f ca="1">IFERROR(IF(INDEX(storicoSkuVinolux,MATCH(F40,storicoSkuAnker,0))=0,"",INDEX(storicoSkuVinolux,MATCH(F40,storicoSkuAnker,0))),"")</f>
        <v/>
      </c>
      <c r="F40" s="248" t="str">
        <f>IF(B40="","",IF($T$13="IN CORSO",INDEX(skuAnker,MATCH(B40,descrizioneArtAnker,0)),INDEX(dbOrdini[CODICE
ANKER],MATCH(B40,dbOrdini[DESCRIZIONE],0))))</f>
        <v/>
      </c>
      <c r="G40" s="249" t="str">
        <f>IF(B40="","",IF($T$13="IN CORSO",VLOOKUP(B40,listoneAnker_NoSku,2,FALSE),INDEX(dbOrdini[BT/CS],MATCH(F40,dbOrdini[CODICE
ANKER],0))))</f>
        <v/>
      </c>
      <c r="H40" s="250" t="str">
        <f>IF(B40="","",IF($T$13="IN CORSO",VLOOKUP(B40,listoneAnker_NoSku,3,FALSE),INDEX(dbOrdini[LT.],MATCH(F40,dbOrdini[CODICE
ANKER],0))))</f>
        <v/>
      </c>
      <c r="I40" s="251" t="str">
        <f>IF(B40="","",IF($T$13="IN CORSO",VLOOKUP(B40,listoneAnker_NoSku,4,FALSE),INDEX(dbOrdini[% VOL],MATCH(F40,dbOrdini[CODICE
ANKER],0))))</f>
        <v/>
      </c>
      <c r="J40" s="252" t="str">
        <f>IF(B40="","",IF($T$13="IN CORSO",VLOOKUP(B40,listoneAnker_NoSku,5,FALSE),INDEX(dbOrdini[PREZZO
ANKER],MATCH(F40,dbOrdini[CODICE
ANKER],0))))</f>
        <v/>
      </c>
      <c r="K40" s="253" t="str">
        <f ca="1">IF(E40="","",IF($T$13="IN CORSO",VLOOKUP(TEXT(E40,"0"),vinolux[],6,FALSE),INDEX(dbOrdini[PREZZO
VINOLUX],MATCH(F40,dbOrdini[CODICE
ANKER],0))))</f>
        <v/>
      </c>
      <c r="L40" s="252" t="str">
        <f>IFERROR(IF(B40="","",IF($T$13="IN CORSO",VLOOKUP(A40,ultimoPrezzoItalia[],5,FALSE),INDEX(dbOrdini[PREZZO
ITALIA],MATCH(F40,dbOrdini[CODICE
ANKER],0)))),"")</f>
        <v/>
      </c>
      <c r="M40" s="254" t="str">
        <f>IFERROR(IF(B40="","",IF($T$13="IN CORSO",VLOOKUP(F40,listoneAnkerCompleto,8,FALSE)/1.22,INDEX(dbOrdini[COSTO IMPORT BOTT.],MATCH(F40,dbOrdini[CODICE
ANKER],0)))),"")</f>
        <v/>
      </c>
      <c r="N40" s="267" t="str">
        <f t="shared" si="0"/>
        <v/>
      </c>
      <c r="O40" s="255" t="str">
        <f t="shared" si="1"/>
        <v/>
      </c>
      <c r="P40" s="256" t="str">
        <f ca="1">IFERROR(VLOOKUP(A40,inventarioGeko[],3,FALSE),"")</f>
        <v/>
      </c>
      <c r="Q40" s="254" t="str">
        <f t="shared" si="2"/>
        <v/>
      </c>
      <c r="R40" s="55"/>
      <c r="S40" s="60"/>
      <c r="T40" s="61"/>
      <c r="Z40" s="49">
        <v>38</v>
      </c>
      <c r="AA40" s="393" t="str">
        <f t="array" aca="1" ref="AA40" ca="1">IFERROR(INDEX(codFornitura, MATCH(0, COUNTIF($AA$2:AA39, codFornitura&amp;"") + IF(codFornitura="",1,0), 0)), "")</f>
        <v/>
      </c>
      <c r="AB40" s="394" t="str">
        <f t="array" ref="AB40">IFERROR(INDEX(dbOrdini[CLIENTE], MATCH(0, IF($T$6=dbOrdini[CODICE
SUPPLY],COUNTIF($AB$2:$AB39,dbOrdini[CLIENTE]), ""), 0)),"")</f>
        <v/>
      </c>
    </row>
    <row r="41" spans="1:28">
      <c r="A41" s="127" t="str">
        <f ca="1">IFERROR(INDEX(storicoSkuGeko,MATCH(F41,storicoSkuAnker,0)),"")</f>
        <v/>
      </c>
      <c r="B41" s="39"/>
      <c r="C41" s="70"/>
      <c r="D41" s="42"/>
      <c r="E41" s="295" t="str">
        <f ca="1">IFERROR(IF(INDEX(storicoSkuVinolux,MATCH(F41,storicoSkuAnker,0))=0,"",INDEX(storicoSkuVinolux,MATCH(F41,storicoSkuAnker,0))),"")</f>
        <v/>
      </c>
      <c r="F41" s="248" t="str">
        <f>IF(B41="","",IF($T$13="IN CORSO",INDEX(skuAnker,MATCH(B41,descrizioneArtAnker,0)),INDEX(dbOrdini[CODICE
ANKER],MATCH(B41,dbOrdini[DESCRIZIONE],0))))</f>
        <v/>
      </c>
      <c r="G41" s="249" t="str">
        <f>IF(B41="","",IF($T$13="IN CORSO",VLOOKUP(B41,listoneAnker_NoSku,2,FALSE),INDEX(dbOrdini[BT/CS],MATCH(F41,dbOrdini[CODICE
ANKER],0))))</f>
        <v/>
      </c>
      <c r="H41" s="250" t="str">
        <f>IF(B41="","",IF($T$13="IN CORSO",VLOOKUP(B41,listoneAnker_NoSku,3,FALSE),INDEX(dbOrdini[LT.],MATCH(F41,dbOrdini[CODICE
ANKER],0))))</f>
        <v/>
      </c>
      <c r="I41" s="251" t="str">
        <f>IF(B41="","",IF($T$13="IN CORSO",VLOOKUP(B41,listoneAnker_NoSku,4,FALSE),INDEX(dbOrdini[% VOL],MATCH(F41,dbOrdini[CODICE
ANKER],0))))</f>
        <v/>
      </c>
      <c r="J41" s="252" t="str">
        <f>IF(B41="","",IF($T$13="IN CORSO",VLOOKUP(B41,listoneAnker_NoSku,5,FALSE),INDEX(dbOrdini[PREZZO
ANKER],MATCH(F41,dbOrdini[CODICE
ANKER],0))))</f>
        <v/>
      </c>
      <c r="K41" s="253" t="str">
        <f ca="1">IF(E41="","",IF($T$13="IN CORSO",VLOOKUP(TEXT(E41,"0"),vinolux[],6,FALSE),INDEX(dbOrdini[PREZZO
VINOLUX],MATCH(F41,dbOrdini[CODICE
ANKER],0))))</f>
        <v/>
      </c>
      <c r="L41" s="252" t="str">
        <f>IFERROR(IF(B41="","",IF($T$13="IN CORSO",VLOOKUP(A41,ultimoPrezzoItalia[],5,FALSE),INDEX(dbOrdini[PREZZO
ITALIA],MATCH(F41,dbOrdini[CODICE
ANKER],0)))),"")</f>
        <v/>
      </c>
      <c r="M41" s="254" t="str">
        <f>IFERROR(IF(B41="","",IF($T$13="IN CORSO",VLOOKUP(F41,listoneAnkerCompleto,8,FALSE)/1.22,INDEX(dbOrdini[COSTO IMPORT BOTT.],MATCH(F41,dbOrdini[CODICE
ANKER],0)))),"")</f>
        <v/>
      </c>
      <c r="N41" s="267" t="str">
        <f t="shared" si="0"/>
        <v/>
      </c>
      <c r="O41" s="255" t="str">
        <f t="shared" si="1"/>
        <v/>
      </c>
      <c r="P41" s="256" t="str">
        <f ca="1">IFERROR(VLOOKUP(A41,inventarioGeko[],3,FALSE),"")</f>
        <v/>
      </c>
      <c r="Q41" s="254" t="str">
        <f t="shared" si="2"/>
        <v/>
      </c>
      <c r="R41" s="55"/>
      <c r="S41" s="60"/>
      <c r="T41" s="61"/>
      <c r="Z41" s="49">
        <v>39</v>
      </c>
      <c r="AA41" s="393" t="str">
        <f t="array" aca="1" ref="AA41" ca="1">IFERROR(INDEX(codFornitura, MATCH(0, COUNTIF($AA$2:AA40, codFornitura&amp;"") + IF(codFornitura="",1,0), 0)), "")</f>
        <v/>
      </c>
      <c r="AB41" s="394" t="str">
        <f t="array" ref="AB41">IFERROR(INDEX(dbOrdini[CLIENTE], MATCH(0, IF($T$6=dbOrdini[CODICE
SUPPLY],COUNTIF($AB$2:$AB40,dbOrdini[CLIENTE]), ""), 0)),"")</f>
        <v/>
      </c>
    </row>
    <row r="42" spans="1:28">
      <c r="A42" s="127" t="str">
        <f ca="1">IFERROR(INDEX(storicoSkuGeko,MATCH(F42,storicoSkuAnker,0)),"")</f>
        <v/>
      </c>
      <c r="B42" s="39"/>
      <c r="C42" s="70"/>
      <c r="D42" s="42"/>
      <c r="E42" s="295" t="str">
        <f ca="1">IFERROR(IF(INDEX(storicoSkuVinolux,MATCH(F42,storicoSkuAnker,0))=0,"",INDEX(storicoSkuVinolux,MATCH(F42,storicoSkuAnker,0))),"")</f>
        <v/>
      </c>
      <c r="F42" s="248" t="str">
        <f>IF(B42="","",IF($T$13="IN CORSO",INDEX(skuAnker,MATCH(B42,descrizioneArtAnker,0)),INDEX(dbOrdini[CODICE
ANKER],MATCH(B42,dbOrdini[DESCRIZIONE],0))))</f>
        <v/>
      </c>
      <c r="G42" s="249" t="str">
        <f>IF(B42="","",IF($T$13="IN CORSO",VLOOKUP(B42,listoneAnker_NoSku,2,FALSE),INDEX(dbOrdini[BT/CS],MATCH(F42,dbOrdini[CODICE
ANKER],0))))</f>
        <v/>
      </c>
      <c r="H42" s="250" t="str">
        <f>IF(B42="","",IF($T$13="IN CORSO",VLOOKUP(B42,listoneAnker_NoSku,3,FALSE),INDEX(dbOrdini[LT.],MATCH(F42,dbOrdini[CODICE
ANKER],0))))</f>
        <v/>
      </c>
      <c r="I42" s="251" t="str">
        <f>IF(B42="","",IF($T$13="IN CORSO",VLOOKUP(B42,listoneAnker_NoSku,4,FALSE),INDEX(dbOrdini[% VOL],MATCH(F42,dbOrdini[CODICE
ANKER],0))))</f>
        <v/>
      </c>
      <c r="J42" s="252" t="str">
        <f>IF(B42="","",IF($T$13="IN CORSO",VLOOKUP(B42,listoneAnker_NoSku,5,FALSE),INDEX(dbOrdini[PREZZO
ANKER],MATCH(F42,dbOrdini[CODICE
ANKER],0))))</f>
        <v/>
      </c>
      <c r="K42" s="253" t="str">
        <f ca="1">IF(E42="","",IF($T$13="IN CORSO",VLOOKUP(TEXT(E42,"0"),vinolux[],6,FALSE),INDEX(dbOrdini[PREZZO
VINOLUX],MATCH(F42,dbOrdini[CODICE
ANKER],0))))</f>
        <v/>
      </c>
      <c r="L42" s="252" t="str">
        <f>IFERROR(IF(B42="","",IF($T$13="IN CORSO",VLOOKUP(A42,ultimoPrezzoItalia[],5,FALSE),INDEX(dbOrdini[PREZZO
ITALIA],MATCH(F42,dbOrdini[CODICE
ANKER],0)))),"")</f>
        <v/>
      </c>
      <c r="M42" s="254" t="str">
        <f>IFERROR(IF(B42="","",IF($T$13="IN CORSO",VLOOKUP(F42,listoneAnkerCompleto,8,FALSE)/1.22,INDEX(dbOrdini[COSTO IMPORT BOTT.],MATCH(F42,dbOrdini[CODICE
ANKER],0)))),"")</f>
        <v/>
      </c>
      <c r="N42" s="267" t="str">
        <f t="shared" si="0"/>
        <v/>
      </c>
      <c r="O42" s="255" t="str">
        <f t="shared" si="1"/>
        <v/>
      </c>
      <c r="P42" s="256" t="str">
        <f ca="1">IFERROR(VLOOKUP(A42,inventarioGeko[],3,FALSE),"")</f>
        <v/>
      </c>
      <c r="Q42" s="254" t="str">
        <f t="shared" si="2"/>
        <v/>
      </c>
      <c r="R42" s="55"/>
      <c r="S42" s="60"/>
      <c r="T42" s="61"/>
      <c r="Z42" s="49">
        <v>40</v>
      </c>
      <c r="AA42" s="393" t="str">
        <f t="array" aca="1" ref="AA42" ca="1">IFERROR(INDEX(codFornitura, MATCH(0, COUNTIF($AA$2:AA41, codFornitura&amp;"") + IF(codFornitura="",1,0), 0)), "")</f>
        <v/>
      </c>
      <c r="AB42" s="394" t="str">
        <f t="array" ref="AB42">IFERROR(INDEX(dbOrdini[CLIENTE], MATCH(0, IF($T$6=dbOrdini[CODICE
SUPPLY],COUNTIF($AB$2:$AB41,dbOrdini[CLIENTE]), ""), 0)),"")</f>
        <v/>
      </c>
    </row>
    <row r="43" spans="1:28">
      <c r="A43" s="127" t="str">
        <f ca="1">IFERROR(INDEX(storicoSkuGeko,MATCH(F43,storicoSkuAnker,0)),"")</f>
        <v/>
      </c>
      <c r="B43" s="39"/>
      <c r="C43" s="70"/>
      <c r="D43" s="42"/>
      <c r="E43" s="295" t="str">
        <f ca="1">IFERROR(IF(INDEX(storicoSkuVinolux,MATCH(F43,storicoSkuAnker,0))=0,"",INDEX(storicoSkuVinolux,MATCH(F43,storicoSkuAnker,0))),"")</f>
        <v/>
      </c>
      <c r="F43" s="248" t="str">
        <f>IF(B43="","",IF($T$13="IN CORSO",INDEX(skuAnker,MATCH(B43,descrizioneArtAnker,0)),INDEX(dbOrdini[CODICE
ANKER],MATCH(B43,dbOrdini[DESCRIZIONE],0))))</f>
        <v/>
      </c>
      <c r="G43" s="249" t="str">
        <f>IF(B43="","",IF($T$13="IN CORSO",VLOOKUP(B43,listoneAnker_NoSku,2,FALSE),INDEX(dbOrdini[BT/CS],MATCH(F43,dbOrdini[CODICE
ANKER],0))))</f>
        <v/>
      </c>
      <c r="H43" s="250" t="str">
        <f>IF(B43="","",IF($T$13="IN CORSO",VLOOKUP(B43,listoneAnker_NoSku,3,FALSE),INDEX(dbOrdini[LT.],MATCH(F43,dbOrdini[CODICE
ANKER],0))))</f>
        <v/>
      </c>
      <c r="I43" s="251" t="str">
        <f>IF(B43="","",IF($T$13="IN CORSO",VLOOKUP(B43,listoneAnker_NoSku,4,FALSE),INDEX(dbOrdini[% VOL],MATCH(F43,dbOrdini[CODICE
ANKER],0))))</f>
        <v/>
      </c>
      <c r="J43" s="252" t="str">
        <f>IF(B43="","",IF($T$13="IN CORSO",VLOOKUP(B43,listoneAnker_NoSku,5,FALSE),INDEX(dbOrdini[PREZZO
ANKER],MATCH(F43,dbOrdini[CODICE
ANKER],0))))</f>
        <v/>
      </c>
      <c r="K43" s="253" t="str">
        <f ca="1">IF(E43="","",IF($T$13="IN CORSO",VLOOKUP(TEXT(E43,"0"),vinolux[],6,FALSE),INDEX(dbOrdini[PREZZO
VINOLUX],MATCH(F43,dbOrdini[CODICE
ANKER],0))))</f>
        <v/>
      </c>
      <c r="L43" s="252" t="str">
        <f>IFERROR(IF(B43="","",IF($T$13="IN CORSO",VLOOKUP(A43,ultimoPrezzoItalia[],5,FALSE),INDEX(dbOrdini[PREZZO
ITALIA],MATCH(F43,dbOrdini[CODICE
ANKER],0)))),"")</f>
        <v/>
      </c>
      <c r="M43" s="254" t="str">
        <f>IFERROR(IF(B43="","",IF($T$13="IN CORSO",VLOOKUP(F43,listoneAnkerCompleto,8,FALSE)/1.22,INDEX(dbOrdini[COSTO IMPORT BOTT.],MATCH(F43,dbOrdini[CODICE
ANKER],0)))),"")</f>
        <v/>
      </c>
      <c r="N43" s="267" t="str">
        <f t="shared" si="0"/>
        <v/>
      </c>
      <c r="O43" s="255" t="str">
        <f t="shared" si="1"/>
        <v/>
      </c>
      <c r="P43" s="256" t="str">
        <f ca="1">IFERROR(VLOOKUP(A43,inventarioGeko[],3,FALSE),"")</f>
        <v/>
      </c>
      <c r="Q43" s="254" t="str">
        <f t="shared" si="2"/>
        <v/>
      </c>
      <c r="R43" s="55"/>
      <c r="S43" s="60"/>
      <c r="T43" s="61"/>
      <c r="Z43" s="49">
        <v>41</v>
      </c>
      <c r="AA43" s="393" t="str">
        <f t="array" aca="1" ref="AA43" ca="1">IFERROR(INDEX(codFornitura, MATCH(0, COUNTIF($AA$2:AA42, codFornitura&amp;"") + IF(codFornitura="",1,0), 0)), "")</f>
        <v/>
      </c>
      <c r="AB43" s="394" t="str">
        <f t="array" ref="AB43">IFERROR(INDEX(dbOrdini[CLIENTE], MATCH(0, IF($T$6=dbOrdini[CODICE
SUPPLY],COUNTIF($AB$2:$AB42,dbOrdini[CLIENTE]), ""), 0)),"")</f>
        <v/>
      </c>
    </row>
    <row r="44" spans="1:28">
      <c r="A44" s="127" t="str">
        <f ca="1">IFERROR(INDEX(storicoSkuGeko,MATCH(F44,storicoSkuAnker,0)),"")</f>
        <v/>
      </c>
      <c r="B44" s="39"/>
      <c r="C44" s="70"/>
      <c r="D44" s="42"/>
      <c r="E44" s="295" t="str">
        <f ca="1">IFERROR(IF(INDEX(storicoSkuVinolux,MATCH(F44,storicoSkuAnker,0))=0,"",INDEX(storicoSkuVinolux,MATCH(F44,storicoSkuAnker,0))),"")</f>
        <v/>
      </c>
      <c r="F44" s="248" t="str">
        <f>IF(B44="","",IF($T$13="IN CORSO",INDEX(skuAnker,MATCH(B44,descrizioneArtAnker,0)),INDEX(dbOrdini[CODICE
ANKER],MATCH(B44,dbOrdini[DESCRIZIONE],0))))</f>
        <v/>
      </c>
      <c r="G44" s="249" t="str">
        <f>IF(B44="","",IF($T$13="IN CORSO",VLOOKUP(B44,listoneAnker_NoSku,2,FALSE),INDEX(dbOrdini[BT/CS],MATCH(F44,dbOrdini[CODICE
ANKER],0))))</f>
        <v/>
      </c>
      <c r="H44" s="250" t="str">
        <f>IF(B44="","",IF($T$13="IN CORSO",VLOOKUP(B44,listoneAnker_NoSku,3,FALSE),INDEX(dbOrdini[LT.],MATCH(F44,dbOrdini[CODICE
ANKER],0))))</f>
        <v/>
      </c>
      <c r="I44" s="251" t="str">
        <f>IF(B44="","",IF($T$13="IN CORSO",VLOOKUP(B44,listoneAnker_NoSku,4,FALSE),INDEX(dbOrdini[% VOL],MATCH(F44,dbOrdini[CODICE
ANKER],0))))</f>
        <v/>
      </c>
      <c r="J44" s="252" t="str">
        <f>IF(B44="","",IF($T$13="IN CORSO",VLOOKUP(B44,listoneAnker_NoSku,5,FALSE),INDEX(dbOrdini[PREZZO
ANKER],MATCH(F44,dbOrdini[CODICE
ANKER],0))))</f>
        <v/>
      </c>
      <c r="K44" s="253" t="str">
        <f ca="1">IF(E44="","",IF($T$13="IN CORSO",VLOOKUP(TEXT(E44,"0"),vinolux[],6,FALSE),INDEX(dbOrdini[PREZZO
VINOLUX],MATCH(F44,dbOrdini[CODICE
ANKER],0))))</f>
        <v/>
      </c>
      <c r="L44" s="252" t="str">
        <f>IFERROR(IF(B44="","",IF($T$13="IN CORSO",VLOOKUP(A44,ultimoPrezzoItalia[],5,FALSE),INDEX(dbOrdini[PREZZO
ITALIA],MATCH(F44,dbOrdini[CODICE
ANKER],0)))),"")</f>
        <v/>
      </c>
      <c r="M44" s="254" t="str">
        <f>IFERROR(IF(B44="","",IF($T$13="IN CORSO",VLOOKUP(F44,listoneAnkerCompleto,8,FALSE)/1.22,INDEX(dbOrdini[COSTO IMPORT BOTT.],MATCH(F44,dbOrdini[CODICE
ANKER],0)))),"")</f>
        <v/>
      </c>
      <c r="N44" s="267" t="str">
        <f t="shared" si="0"/>
        <v/>
      </c>
      <c r="O44" s="255" t="str">
        <f t="shared" si="1"/>
        <v/>
      </c>
      <c r="P44" s="256" t="str">
        <f ca="1">IFERROR(VLOOKUP(A44,inventarioGeko[],3,FALSE),"")</f>
        <v/>
      </c>
      <c r="Q44" s="254" t="str">
        <f t="shared" si="2"/>
        <v/>
      </c>
      <c r="R44" s="55"/>
      <c r="S44" s="60"/>
      <c r="T44" s="61"/>
      <c r="Z44" s="49">
        <v>42</v>
      </c>
      <c r="AA44" s="393" t="str">
        <f t="array" aca="1" ref="AA44" ca="1">IFERROR(INDEX(codFornitura, MATCH(0, COUNTIF($AA$2:AA43, codFornitura&amp;"") + IF(codFornitura="",1,0), 0)), "")</f>
        <v/>
      </c>
      <c r="AB44" s="394" t="str">
        <f t="array" ref="AB44">IFERROR(INDEX(dbOrdini[CLIENTE], MATCH(0, IF($T$6=dbOrdini[CODICE
SUPPLY],COUNTIF($AB$2:$AB43,dbOrdini[CLIENTE]), ""), 0)),"")</f>
        <v/>
      </c>
    </row>
    <row r="45" spans="1:28">
      <c r="A45" s="376" t="str">
        <f ca="1">IFERROR(INDEX(storicoSkuGeko,MATCH(F45,storicoSkuAnker,0)),"")</f>
        <v/>
      </c>
      <c r="C45" s="3"/>
      <c r="D45" s="3"/>
      <c r="E45" s="293" t="str">
        <f ca="1">IFERROR(IF(INDEX(storicoSkuVinolux,MATCH(F45,storicoSkuAnker,0))=0,"",INDEX(storicoSkuVinolux,MATCH(F45,storicoSkuAnker,0))),"")</f>
        <v/>
      </c>
      <c r="F45" s="248" t="str">
        <f>IF(B45="","",IF($T$13="IN CORSO",INDEX(skuAnker,MATCH(B45,descrizioneArtAnker,0)),INDEX(dbOrdini[CODICE
ANKER],MATCH(B45,dbOrdini[DESCRIZIONE],0))))</f>
        <v/>
      </c>
      <c r="G45" s="249" t="str">
        <f>IF(B45="","",IF($T$13="IN CORSO",VLOOKUP(B45,listoneAnker_NoSku,2,FALSE),INDEX(dbOrdini[BT/CS],MATCH(F45,dbOrdini[CODICE
ANKER],0))))</f>
        <v/>
      </c>
      <c r="H45" s="250" t="str">
        <f>IF(B45="","",IF($T$13="IN CORSO",VLOOKUP(B45,listoneAnker_NoSku,3,FALSE),INDEX(dbOrdini[LT.],MATCH(F45,dbOrdini[CODICE
ANKER],0))))</f>
        <v/>
      </c>
      <c r="I45" s="251" t="str">
        <f>IF(B45="","",IF($T$13="IN CORSO",VLOOKUP(B45,listoneAnker_NoSku,4,FALSE),INDEX(dbOrdini[% VOL],MATCH(F45,dbOrdini[CODICE
ANKER],0))))</f>
        <v/>
      </c>
      <c r="J45" s="252" t="str">
        <f>IF(B45="","",IF($T$13="IN CORSO",VLOOKUP(B45,listoneAnker_NoSku,5,FALSE),INDEX(dbOrdini[PREZZO
ANKER],MATCH(F45,dbOrdini[CODICE
ANKER],0))))</f>
        <v/>
      </c>
      <c r="K45" s="253" t="str">
        <f ca="1">IF(E45="","",IF($T$13="IN CORSO",VLOOKUP(TEXT(E45,"0"),vinolux[],6,FALSE),INDEX(dbOrdini[PREZZO
VINOLUX],MATCH(F45,dbOrdini[CODICE
ANKER],0))))</f>
        <v/>
      </c>
      <c r="L45" s="252" t="str">
        <f>IFERROR(IF(B45="","",IF($T$13="IN CORSO",VLOOKUP(A45,ultimoPrezzoItalia[],5,FALSE),INDEX(dbOrdini[PREZZO
ITALIA],MATCH(F45,dbOrdini[CODICE
ANKER],0)))),"")</f>
        <v/>
      </c>
      <c r="M45" s="254" t="str">
        <f>IFERROR(IF(B45="","",IF($T$13="IN CORSO",VLOOKUP(F45,listoneAnkerCompleto,8,FALSE)/1.22,INDEX(dbOrdini[COSTO IMPORT BOTT.],MATCH(F45,dbOrdini[CODICE
ANKER],0)))),"")</f>
        <v/>
      </c>
      <c r="N45" s="267" t="str">
        <f t="shared" si="0"/>
        <v/>
      </c>
      <c r="O45" s="255" t="str">
        <f t="shared" si="1"/>
        <v/>
      </c>
      <c r="P45" s="256" t="str">
        <f ca="1">IFERROR(VLOOKUP(A45,inventarioGeko[],3,FALSE),"")</f>
        <v/>
      </c>
      <c r="Q45" s="254" t="str">
        <f t="shared" si="2"/>
        <v/>
      </c>
      <c r="R45" s="55"/>
      <c r="S45" s="60"/>
      <c r="T45" s="61"/>
      <c r="Z45" s="49">
        <v>43</v>
      </c>
      <c r="AA45" s="393" t="str">
        <f t="array" aca="1" ref="AA45" ca="1">IFERROR(INDEX(codFornitura, MATCH(0, COUNTIF($AA$2:AA44, codFornitura&amp;"") + IF(codFornitura="",1,0), 0)), "")</f>
        <v/>
      </c>
      <c r="AB45" s="394" t="str">
        <f t="array" ref="AB45">IFERROR(INDEX(dbOrdini[CLIENTE], MATCH(0, IF($T$6=dbOrdini[CODICE
SUPPLY],COUNTIF($AB$2:$AB44,dbOrdini[CLIENTE]), ""), 0)),"")</f>
        <v/>
      </c>
    </row>
    <row r="46" spans="1:28">
      <c r="A46" s="127" t="str">
        <f ca="1">IFERROR(INDEX(storicoSkuGeko,MATCH(F46,storicoSkuAnker,0)),"")</f>
        <v/>
      </c>
      <c r="B46" s="39"/>
      <c r="C46" s="70"/>
      <c r="D46" s="42"/>
      <c r="E46" s="295" t="str">
        <f ca="1">IFERROR(IF(INDEX(storicoSkuVinolux,MATCH(F46,storicoSkuAnker,0))=0,"",INDEX(storicoSkuVinolux,MATCH(F46,storicoSkuAnker,0))),"")</f>
        <v/>
      </c>
      <c r="F46" s="248" t="str">
        <f>IF(B46="","",IF($T$13="IN CORSO",INDEX(skuAnker,MATCH(B46,descrizioneArtAnker,0)),INDEX(dbOrdini[CODICE
ANKER],MATCH(B46,dbOrdini[DESCRIZIONE],0))))</f>
        <v/>
      </c>
      <c r="G46" s="249" t="str">
        <f>IF(B46="","",IF($T$13="IN CORSO",VLOOKUP(B46,listoneAnker_NoSku,2,FALSE),INDEX(dbOrdini[BT/CS],MATCH(F46,dbOrdini[CODICE
ANKER],0))))</f>
        <v/>
      </c>
      <c r="H46" s="250" t="str">
        <f>IF(B46="","",IF($T$13="IN CORSO",VLOOKUP(B46,listoneAnker_NoSku,3,FALSE),INDEX(dbOrdini[LT.],MATCH(F46,dbOrdini[CODICE
ANKER],0))))</f>
        <v/>
      </c>
      <c r="I46" s="251" t="str">
        <f>IF(B46="","",IF($T$13="IN CORSO",VLOOKUP(B46,listoneAnker_NoSku,4,FALSE),INDEX(dbOrdini[% VOL],MATCH(F46,dbOrdini[CODICE
ANKER],0))))</f>
        <v/>
      </c>
      <c r="J46" s="252" t="str">
        <f>IF(B46="","",IF($T$13="IN CORSO",VLOOKUP(B46,listoneAnker_NoSku,5,FALSE),INDEX(dbOrdini[PREZZO
ANKER],MATCH(F46,dbOrdini[CODICE
ANKER],0))))</f>
        <v/>
      </c>
      <c r="K46" s="253" t="str">
        <f ca="1">IF(E46="","",IF($T$13="IN CORSO",VLOOKUP(TEXT(E46,"0"),vinolux[],6,FALSE),INDEX(dbOrdini[PREZZO
VINOLUX],MATCH(F46,dbOrdini[CODICE
ANKER],0))))</f>
        <v/>
      </c>
      <c r="L46" s="252" t="str">
        <f>IFERROR(IF(B46="","",IF($T$13="IN CORSO",VLOOKUP(A46,ultimoPrezzoItalia[],5,FALSE),INDEX(dbOrdini[PREZZO
ITALIA],MATCH(F46,dbOrdini[CODICE
ANKER],0)))),"")</f>
        <v/>
      </c>
      <c r="M46" s="254" t="str">
        <f>IFERROR(IF(B46="","",IF($T$13="IN CORSO",VLOOKUP(F46,listoneAnkerCompleto,8,FALSE)/1.22,INDEX(dbOrdini[COSTO IMPORT BOTT.],MATCH(F46,dbOrdini[CODICE
ANKER],0)))),"")</f>
        <v/>
      </c>
      <c r="N46" s="267" t="str">
        <f t="shared" si="0"/>
        <v/>
      </c>
      <c r="O46" s="255" t="str">
        <f t="shared" si="1"/>
        <v/>
      </c>
      <c r="P46" s="256" t="str">
        <f ca="1">IFERROR(VLOOKUP(A46,inventarioGeko[],3,FALSE),"")</f>
        <v/>
      </c>
      <c r="Q46" s="254" t="str">
        <f t="shared" si="2"/>
        <v/>
      </c>
      <c r="R46" s="55"/>
      <c r="S46" s="60"/>
      <c r="T46" s="61"/>
      <c r="Z46" s="49">
        <v>44</v>
      </c>
      <c r="AA46" s="393" t="str">
        <f t="array" aca="1" ref="AA46" ca="1">IFERROR(INDEX(codFornitura, MATCH(0, COUNTIF($AA$2:AA45, codFornitura&amp;"") + IF(codFornitura="",1,0), 0)), "")</f>
        <v/>
      </c>
      <c r="AB46" s="394" t="str">
        <f t="array" ref="AB46">IFERROR(INDEX(dbOrdini[CLIENTE], MATCH(0, IF($T$6=dbOrdini[CODICE
SUPPLY],COUNTIF($AB$2:$AB45,dbOrdini[CLIENTE]), ""), 0)),"")</f>
        <v/>
      </c>
    </row>
    <row r="47" spans="1:28">
      <c r="A47" s="127" t="str">
        <f ca="1">IFERROR(INDEX(storicoSkuGeko,MATCH(F47,storicoSkuAnker,0)),"")</f>
        <v/>
      </c>
      <c r="B47" s="39"/>
      <c r="C47" s="70"/>
      <c r="D47" s="42"/>
      <c r="E47" s="295" t="str">
        <f ca="1">IFERROR(IF(INDEX(storicoSkuVinolux,MATCH(F47,storicoSkuAnker,0))=0,"",INDEX(storicoSkuVinolux,MATCH(F47,storicoSkuAnker,0))),"")</f>
        <v/>
      </c>
      <c r="F47" s="248" t="str">
        <f>IF(B47="","",IF($T$13="IN CORSO",INDEX(skuAnker,MATCH(B47,descrizioneArtAnker,0)),INDEX(dbOrdini[CODICE
ANKER],MATCH(B47,dbOrdini[DESCRIZIONE],0))))</f>
        <v/>
      </c>
      <c r="G47" s="249" t="str">
        <f>IF(B47="","",IF($T$13="IN CORSO",VLOOKUP(B47,listoneAnker_NoSku,2,FALSE),INDEX(dbOrdini[BT/CS],MATCH(F47,dbOrdini[CODICE
ANKER],0))))</f>
        <v/>
      </c>
      <c r="H47" s="250" t="str">
        <f>IF(B47="","",IF($T$13="IN CORSO",VLOOKUP(B47,listoneAnker_NoSku,3,FALSE),INDEX(dbOrdini[LT.],MATCH(F47,dbOrdini[CODICE
ANKER],0))))</f>
        <v/>
      </c>
      <c r="I47" s="251" t="str">
        <f>IF(B47="","",IF($T$13="IN CORSO",VLOOKUP(B47,listoneAnker_NoSku,4,FALSE),INDEX(dbOrdini[% VOL],MATCH(F47,dbOrdini[CODICE
ANKER],0))))</f>
        <v/>
      </c>
      <c r="J47" s="252" t="str">
        <f>IF(B47="","",IF($T$13="IN CORSO",VLOOKUP(B47,listoneAnker_NoSku,5,FALSE),INDEX(dbOrdini[PREZZO
ANKER],MATCH(F47,dbOrdini[CODICE
ANKER],0))))</f>
        <v/>
      </c>
      <c r="K47" s="253" t="str">
        <f ca="1">IF(E47="","",IF($T$13="IN CORSO",VLOOKUP(TEXT(E47,"0"),vinolux[],6,FALSE),INDEX(dbOrdini[PREZZO
VINOLUX],MATCH(F47,dbOrdini[CODICE
ANKER],0))))</f>
        <v/>
      </c>
      <c r="L47" s="252" t="str">
        <f>IFERROR(IF(B47="","",IF($T$13="IN CORSO",VLOOKUP(A47,ultimoPrezzoItalia[],5,FALSE),INDEX(dbOrdini[PREZZO
ITALIA],MATCH(F47,dbOrdini[CODICE
ANKER],0)))),"")</f>
        <v/>
      </c>
      <c r="M47" s="254" t="str">
        <f>IFERROR(IF(B47="","",IF($T$13="IN CORSO",VLOOKUP(F47,listoneAnkerCompleto,8,FALSE)/1.22,INDEX(dbOrdini[COSTO IMPORT BOTT.],MATCH(F47,dbOrdini[CODICE
ANKER],0)))),"")</f>
        <v/>
      </c>
      <c r="N47" s="267" t="str">
        <f t="shared" si="0"/>
        <v/>
      </c>
      <c r="O47" s="255" t="str">
        <f t="shared" si="1"/>
        <v/>
      </c>
      <c r="P47" s="256" t="str">
        <f ca="1">IFERROR(VLOOKUP(A47,inventarioGeko[],3,FALSE),"")</f>
        <v/>
      </c>
      <c r="Q47" s="254" t="str">
        <f t="shared" si="2"/>
        <v/>
      </c>
      <c r="R47" s="55"/>
      <c r="S47" s="60"/>
      <c r="T47" s="61"/>
      <c r="Z47" s="49">
        <v>45</v>
      </c>
      <c r="AA47" s="393" t="str">
        <f t="array" aca="1" ref="AA47" ca="1">IFERROR(INDEX(codFornitura, MATCH(0, COUNTIF($AA$2:AA46, codFornitura&amp;"") + IF(codFornitura="",1,0), 0)), "")</f>
        <v/>
      </c>
      <c r="AB47" s="394" t="str">
        <f t="array" ref="AB47">IFERROR(INDEX(dbOrdini[CLIENTE], MATCH(0, IF($T$6=dbOrdini[CODICE
SUPPLY],COUNTIF($AB$2:$AB46,dbOrdini[CLIENTE]), ""), 0)),"")</f>
        <v/>
      </c>
    </row>
    <row r="48" spans="1:28">
      <c r="A48" s="127" t="str">
        <f ca="1">IFERROR(INDEX(storicoSkuGeko,MATCH(F48,storicoSkuAnker,0)),"")</f>
        <v/>
      </c>
      <c r="B48" s="39"/>
      <c r="C48" s="70"/>
      <c r="D48" s="42"/>
      <c r="E48" s="295" t="str">
        <f ca="1">IFERROR(IF(INDEX(storicoSkuVinolux,MATCH(F48,storicoSkuAnker,0))=0,"",INDEX(storicoSkuVinolux,MATCH(F48,storicoSkuAnker,0))),"")</f>
        <v/>
      </c>
      <c r="F48" s="248" t="str">
        <f>IF(B48="","",IF($T$13="IN CORSO",INDEX(skuAnker,MATCH(B48,descrizioneArtAnker,0)),INDEX(dbOrdini[CODICE
ANKER],MATCH(B48,dbOrdini[DESCRIZIONE],0))))</f>
        <v/>
      </c>
      <c r="G48" s="249" t="str">
        <f>IF(B48="","",IF($T$13="IN CORSO",VLOOKUP(B48,listoneAnker_NoSku,2,FALSE),INDEX(dbOrdini[BT/CS],MATCH(F48,dbOrdini[CODICE
ANKER],0))))</f>
        <v/>
      </c>
      <c r="H48" s="250" t="str">
        <f>IF(B48="","",IF($T$13="IN CORSO",VLOOKUP(B48,listoneAnker_NoSku,3,FALSE),INDEX(dbOrdini[LT.],MATCH(F48,dbOrdini[CODICE
ANKER],0))))</f>
        <v/>
      </c>
      <c r="I48" s="251" t="str">
        <f>IF(B48="","",IF($T$13="IN CORSO",VLOOKUP(B48,listoneAnker_NoSku,4,FALSE),INDEX(dbOrdini[% VOL],MATCH(F48,dbOrdini[CODICE
ANKER],0))))</f>
        <v/>
      </c>
      <c r="J48" s="252" t="str">
        <f>IF(B48="","",IF($T$13="IN CORSO",VLOOKUP(B48,listoneAnker_NoSku,5,FALSE),INDEX(dbOrdini[PREZZO
ANKER],MATCH(F48,dbOrdini[CODICE
ANKER],0))))</f>
        <v/>
      </c>
      <c r="K48" s="253" t="str">
        <f ca="1">IF(E48="","",IF($T$13="IN CORSO",VLOOKUP(TEXT(E48,"0"),vinolux[],6,FALSE),INDEX(dbOrdini[PREZZO
VINOLUX],MATCH(F48,dbOrdini[CODICE
ANKER],0))))</f>
        <v/>
      </c>
      <c r="L48" s="252" t="str">
        <f>IFERROR(IF(B48="","",IF($T$13="IN CORSO",VLOOKUP(A48,ultimoPrezzoItalia[],5,FALSE),INDEX(dbOrdini[PREZZO
ITALIA],MATCH(F48,dbOrdini[CODICE
ANKER],0)))),"")</f>
        <v/>
      </c>
      <c r="M48" s="254" t="str">
        <f>IFERROR(IF(B48="","",IF($T$13="IN CORSO",VLOOKUP(F48,listoneAnkerCompleto,8,FALSE)/1.22,INDEX(dbOrdini[COSTO IMPORT BOTT.],MATCH(F48,dbOrdini[CODICE
ANKER],0)))),"")</f>
        <v/>
      </c>
      <c r="N48" s="267" t="str">
        <f t="shared" si="0"/>
        <v/>
      </c>
      <c r="O48" s="255" t="str">
        <f t="shared" si="1"/>
        <v/>
      </c>
      <c r="P48" s="256" t="str">
        <f ca="1">IFERROR(VLOOKUP(A48,inventarioGeko[],3,FALSE),"")</f>
        <v/>
      </c>
      <c r="Q48" s="254" t="str">
        <f t="shared" si="2"/>
        <v/>
      </c>
      <c r="R48" s="55"/>
      <c r="S48" s="60"/>
      <c r="T48" s="61"/>
      <c r="Z48" s="49">
        <v>46</v>
      </c>
      <c r="AA48" s="393" t="str">
        <f t="array" aca="1" ref="AA48" ca="1">IFERROR(INDEX(codFornitura, MATCH(0, COUNTIF($AA$2:AA47, codFornitura&amp;"") + IF(codFornitura="",1,0), 0)), "")</f>
        <v/>
      </c>
      <c r="AB48" s="394" t="str">
        <f t="array" ref="AB48">IFERROR(INDEX(dbOrdini[CLIENTE], MATCH(0, IF($T$6=dbOrdini[CODICE
SUPPLY],COUNTIF($AB$2:$AB47,dbOrdini[CLIENTE]), ""), 0)),"")</f>
        <v/>
      </c>
    </row>
    <row r="49" spans="1:28">
      <c r="A49" s="127" t="str">
        <f ca="1">IFERROR(INDEX(storicoSkuGeko,MATCH(F49,storicoSkuAnker,0)),"")</f>
        <v/>
      </c>
      <c r="B49" s="39"/>
      <c r="C49" s="70"/>
      <c r="D49" s="42"/>
      <c r="E49" s="295" t="str">
        <f ca="1">IFERROR(IF(INDEX(storicoSkuVinolux,MATCH(F49,storicoSkuAnker,0))=0,"",INDEX(storicoSkuVinolux,MATCH(F49,storicoSkuAnker,0))),"")</f>
        <v/>
      </c>
      <c r="F49" s="248" t="str">
        <f>IF(B49="","",IF($T$13="IN CORSO",INDEX(skuAnker,MATCH(B49,descrizioneArtAnker,0)),INDEX(dbOrdini[CODICE
ANKER],MATCH(B49,dbOrdini[DESCRIZIONE],0))))</f>
        <v/>
      </c>
      <c r="G49" s="249" t="str">
        <f>IF(B49="","",IF($T$13="IN CORSO",VLOOKUP(B49,listoneAnker_NoSku,2,FALSE),INDEX(dbOrdini[BT/CS],MATCH(F49,dbOrdini[CODICE
ANKER],0))))</f>
        <v/>
      </c>
      <c r="H49" s="250" t="str">
        <f>IF(B49="","",IF($T$13="IN CORSO",VLOOKUP(B49,listoneAnker_NoSku,3,FALSE),INDEX(dbOrdini[LT.],MATCH(F49,dbOrdini[CODICE
ANKER],0))))</f>
        <v/>
      </c>
      <c r="I49" s="251" t="str">
        <f>IF(B49="","",IF($T$13="IN CORSO",VLOOKUP(B49,listoneAnker_NoSku,4,FALSE),INDEX(dbOrdini[% VOL],MATCH(F49,dbOrdini[CODICE
ANKER],0))))</f>
        <v/>
      </c>
      <c r="J49" s="252" t="str">
        <f>IF(B49="","",IF($T$13="IN CORSO",VLOOKUP(B49,listoneAnker_NoSku,5,FALSE),INDEX(dbOrdini[PREZZO
ANKER],MATCH(F49,dbOrdini[CODICE
ANKER],0))))</f>
        <v/>
      </c>
      <c r="K49" s="253" t="str">
        <f ca="1">IF(E49="","",IF($T$13="IN CORSO",VLOOKUP(TEXT(E49,"0"),vinolux[],6,FALSE),INDEX(dbOrdini[PREZZO
VINOLUX],MATCH(F49,dbOrdini[CODICE
ANKER],0))))</f>
        <v/>
      </c>
      <c r="L49" s="252" t="str">
        <f>IFERROR(IF(B49="","",IF($T$13="IN CORSO",VLOOKUP(A49,ultimoPrezzoItalia[],5,FALSE),INDEX(dbOrdini[PREZZO
ITALIA],MATCH(F49,dbOrdini[CODICE
ANKER],0)))),"")</f>
        <v/>
      </c>
      <c r="M49" s="254" t="str">
        <f>IFERROR(IF(B49="","",IF($T$13="IN CORSO",VLOOKUP(F49,listoneAnkerCompleto,8,FALSE)/1.22,INDEX(dbOrdini[COSTO IMPORT BOTT.],MATCH(F49,dbOrdini[CODICE
ANKER],0)))),"")</f>
        <v/>
      </c>
      <c r="N49" s="267" t="str">
        <f t="shared" si="0"/>
        <v/>
      </c>
      <c r="O49" s="255" t="str">
        <f t="shared" si="1"/>
        <v/>
      </c>
      <c r="P49" s="256" t="str">
        <f ca="1">IFERROR(VLOOKUP(A49,inventarioGeko[],3,FALSE),"")</f>
        <v/>
      </c>
      <c r="Q49" s="254" t="str">
        <f t="shared" si="2"/>
        <v/>
      </c>
      <c r="R49" s="55"/>
      <c r="S49" s="60"/>
      <c r="T49" s="61"/>
      <c r="Z49" s="49">
        <v>47</v>
      </c>
      <c r="AA49" s="393" t="str">
        <f t="array" aca="1" ref="AA49" ca="1">IFERROR(INDEX(codFornitura, MATCH(0, COUNTIF($AA$2:AA48, codFornitura&amp;"") + IF(codFornitura="",1,0), 0)), "")</f>
        <v/>
      </c>
      <c r="AB49" s="394" t="str">
        <f t="array" ref="AB49">IFERROR(INDEX(dbOrdini[CLIENTE], MATCH(0, IF($T$6=dbOrdini[CODICE
SUPPLY],COUNTIF($AB$2:$AB48,dbOrdini[CLIENTE]), ""), 0)),"")</f>
        <v/>
      </c>
    </row>
    <row r="50" spans="1:28">
      <c r="A50" s="127" t="str">
        <f ca="1">IFERROR(INDEX(storicoSkuGeko,MATCH(F50,storicoSkuAnker,0)),"")</f>
        <v/>
      </c>
      <c r="B50" s="39"/>
      <c r="C50" s="70"/>
      <c r="D50" s="42"/>
      <c r="E50" s="295" t="str">
        <f ca="1">IFERROR(IF(INDEX(storicoSkuVinolux,MATCH(F50,storicoSkuAnker,0))=0,"",INDEX(storicoSkuVinolux,MATCH(F50,storicoSkuAnker,0))),"")</f>
        <v/>
      </c>
      <c r="F50" s="248" t="str">
        <f>IF(B50="","",IF($T$13="IN CORSO",INDEX(skuAnker,MATCH(B50,descrizioneArtAnker,0)),INDEX(dbOrdini[CODICE
ANKER],MATCH(B50,dbOrdini[DESCRIZIONE],0))))</f>
        <v/>
      </c>
      <c r="G50" s="249" t="str">
        <f>IF(B50="","",IF($T$13="IN CORSO",VLOOKUP(B50,listoneAnker_NoSku,2,FALSE),INDEX(dbOrdini[BT/CS],MATCH(F50,dbOrdini[CODICE
ANKER],0))))</f>
        <v/>
      </c>
      <c r="H50" s="250" t="str">
        <f>IF(B50="","",IF($T$13="IN CORSO",VLOOKUP(B50,listoneAnker_NoSku,3,FALSE),INDEX(dbOrdini[LT.],MATCH(F50,dbOrdini[CODICE
ANKER],0))))</f>
        <v/>
      </c>
      <c r="I50" s="251" t="str">
        <f>IF(B50="","",IF($T$13="IN CORSO",VLOOKUP(B50,listoneAnker_NoSku,4,FALSE),INDEX(dbOrdini[% VOL],MATCH(F50,dbOrdini[CODICE
ANKER],0))))</f>
        <v/>
      </c>
      <c r="J50" s="252" t="str">
        <f>IF(B50="","",IF($T$13="IN CORSO",VLOOKUP(B50,listoneAnker_NoSku,5,FALSE),INDEX(dbOrdini[PREZZO
ANKER],MATCH(F50,dbOrdini[CODICE
ANKER],0))))</f>
        <v/>
      </c>
      <c r="K50" s="253" t="str">
        <f ca="1">IF(E50="","",IF($T$13="IN CORSO",VLOOKUP(TEXT(E50,"0"),vinolux[],6,FALSE),INDEX(dbOrdini[PREZZO
VINOLUX],MATCH(F50,dbOrdini[CODICE
ANKER],0))))</f>
        <v/>
      </c>
      <c r="L50" s="252" t="str">
        <f>IFERROR(IF(B50="","",IF($T$13="IN CORSO",VLOOKUP(A50,ultimoPrezzoItalia[],5,FALSE),INDEX(dbOrdini[PREZZO
ITALIA],MATCH(F50,dbOrdini[CODICE
ANKER],0)))),"")</f>
        <v/>
      </c>
      <c r="M50" s="254" t="str">
        <f>IFERROR(IF(B50="","",IF($T$13="IN CORSO",VLOOKUP(F50,listoneAnkerCompleto,8,FALSE)/1.22,INDEX(dbOrdini[COSTO IMPORT BOTT.],MATCH(F50,dbOrdini[CODICE
ANKER],0)))),"")</f>
        <v/>
      </c>
      <c r="N50" s="267" t="str">
        <f t="shared" si="0"/>
        <v/>
      </c>
      <c r="O50" s="255" t="str">
        <f t="shared" si="1"/>
        <v/>
      </c>
      <c r="P50" s="256" t="str">
        <f ca="1">IFERROR(VLOOKUP(A50,inventarioGeko[],3,FALSE),"")</f>
        <v/>
      </c>
      <c r="Q50" s="254" t="str">
        <f t="shared" si="2"/>
        <v/>
      </c>
      <c r="R50" s="55"/>
      <c r="S50" s="60"/>
      <c r="T50" s="61"/>
      <c r="Z50" s="49">
        <v>48</v>
      </c>
      <c r="AA50" s="393" t="str">
        <f t="array" aca="1" ref="AA50" ca="1">IFERROR(INDEX(codFornitura, MATCH(0, COUNTIF($AA$2:AA49, codFornitura&amp;"") + IF(codFornitura="",1,0), 0)), "")</f>
        <v/>
      </c>
      <c r="AB50" s="394" t="str">
        <f t="array" ref="AB50">IFERROR(INDEX(dbOrdini[CLIENTE], MATCH(0, IF($T$6=dbOrdini[CODICE
SUPPLY],COUNTIF($AB$2:$AB49,dbOrdini[CLIENTE]), ""), 0)),"")</f>
        <v/>
      </c>
    </row>
    <row r="51" spans="1:28">
      <c r="A51" s="127" t="str">
        <f ca="1">IFERROR(INDEX(storicoSkuGeko,MATCH(F51,storicoSkuAnker,0)),"")</f>
        <v/>
      </c>
      <c r="B51" s="39"/>
      <c r="C51" s="70"/>
      <c r="D51" s="42"/>
      <c r="E51" s="295" t="str">
        <f ca="1">IFERROR(IF(INDEX(storicoSkuVinolux,MATCH(F51,storicoSkuAnker,0))=0,"",INDEX(storicoSkuVinolux,MATCH(F51,storicoSkuAnker,0))),"")</f>
        <v/>
      </c>
      <c r="F51" s="248" t="str">
        <f>IF(B51="","",IF($T$13="IN CORSO",INDEX(skuAnker,MATCH(B51,descrizioneArtAnker,0)),INDEX(dbOrdini[CODICE
ANKER],MATCH(B51,dbOrdini[DESCRIZIONE],0))))</f>
        <v/>
      </c>
      <c r="G51" s="249" t="str">
        <f>IF(B51="","",IF($T$13="IN CORSO",VLOOKUP(B51,listoneAnker_NoSku,2,FALSE),INDEX(dbOrdini[BT/CS],MATCH(F51,dbOrdini[CODICE
ANKER],0))))</f>
        <v/>
      </c>
      <c r="H51" s="250" t="str">
        <f>IF(B51="","",IF($T$13="IN CORSO",VLOOKUP(B51,listoneAnker_NoSku,3,FALSE),INDEX(dbOrdini[LT.],MATCH(F51,dbOrdini[CODICE
ANKER],0))))</f>
        <v/>
      </c>
      <c r="I51" s="251" t="str">
        <f>IF(B51="","",IF($T$13="IN CORSO",VLOOKUP(B51,listoneAnker_NoSku,4,FALSE),INDEX(dbOrdini[% VOL],MATCH(F51,dbOrdini[CODICE
ANKER],0))))</f>
        <v/>
      </c>
      <c r="J51" s="252" t="str">
        <f>IF(B51="","",IF($T$13="IN CORSO",VLOOKUP(B51,listoneAnker_NoSku,5,FALSE),INDEX(dbOrdini[PREZZO
ANKER],MATCH(F51,dbOrdini[CODICE
ANKER],0))))</f>
        <v/>
      </c>
      <c r="K51" s="253" t="str">
        <f ca="1">IF(E51="","",IF($T$13="IN CORSO",VLOOKUP(TEXT(E51,"0"),vinolux[],6,FALSE),INDEX(dbOrdini[PREZZO
VINOLUX],MATCH(F51,dbOrdini[CODICE
ANKER],0))))</f>
        <v/>
      </c>
      <c r="L51" s="252" t="str">
        <f>IFERROR(IF(B51="","",IF($T$13="IN CORSO",VLOOKUP(A51,ultimoPrezzoItalia[],5,FALSE),INDEX(dbOrdini[PREZZO
ITALIA],MATCH(F51,dbOrdini[CODICE
ANKER],0)))),"")</f>
        <v/>
      </c>
      <c r="M51" s="254" t="str">
        <f>IFERROR(IF(B51="","",IF($T$13="IN CORSO",VLOOKUP(F51,listoneAnkerCompleto,8,FALSE)/1.22,INDEX(dbOrdini[COSTO IMPORT BOTT.],MATCH(F51,dbOrdini[CODICE
ANKER],0)))),"")</f>
        <v/>
      </c>
      <c r="N51" s="267" t="str">
        <f t="shared" si="0"/>
        <v/>
      </c>
      <c r="O51" s="255" t="str">
        <f t="shared" si="1"/>
        <v/>
      </c>
      <c r="P51" s="256" t="str">
        <f ca="1">IFERROR(VLOOKUP(A51,inventarioGeko[],3,FALSE),"")</f>
        <v/>
      </c>
      <c r="Q51" s="254" t="str">
        <f t="shared" si="2"/>
        <v/>
      </c>
      <c r="R51" s="55"/>
      <c r="S51" s="60"/>
      <c r="T51" s="61"/>
      <c r="Z51" s="49">
        <v>49</v>
      </c>
      <c r="AA51" s="393" t="str">
        <f t="array" aca="1" ref="AA51" ca="1">IFERROR(INDEX(codFornitura, MATCH(0, COUNTIF($AA$2:AA50, codFornitura&amp;"") + IF(codFornitura="",1,0), 0)), "")</f>
        <v/>
      </c>
      <c r="AB51" s="394" t="str">
        <f t="array" ref="AB51">IFERROR(INDEX(dbOrdini[CLIENTE], MATCH(0, IF($T$6=dbOrdini[CODICE
SUPPLY],COUNTIF($AB$2:$AB50,dbOrdini[CLIENTE]), ""), 0)),"")</f>
        <v/>
      </c>
    </row>
    <row r="52" spans="1:28">
      <c r="A52" s="127" t="str">
        <f ca="1">IFERROR(INDEX(storicoSkuGeko,MATCH(F52,storicoSkuAnker,0)),"")</f>
        <v/>
      </c>
      <c r="B52" s="39"/>
      <c r="C52" s="70"/>
      <c r="D52" s="42"/>
      <c r="E52" s="295" t="str">
        <f ca="1">IFERROR(IF(INDEX(storicoSkuVinolux,MATCH(F52,storicoSkuAnker,0))=0,"",INDEX(storicoSkuVinolux,MATCH(F52,storicoSkuAnker,0))),"")</f>
        <v/>
      </c>
      <c r="F52" s="248" t="str">
        <f>IF(B52="","",IF($T$13="IN CORSO",INDEX(skuAnker,MATCH(B52,descrizioneArtAnker,0)),INDEX(dbOrdini[CODICE
ANKER],MATCH(B52,dbOrdini[DESCRIZIONE],0))))</f>
        <v/>
      </c>
      <c r="G52" s="249" t="str">
        <f>IF(B52="","",IF($T$13="IN CORSO",VLOOKUP(B52,listoneAnker_NoSku,2,FALSE),INDEX(dbOrdini[BT/CS],MATCH(F52,dbOrdini[CODICE
ANKER],0))))</f>
        <v/>
      </c>
      <c r="H52" s="250" t="str">
        <f>IF(B52="","",IF($T$13="IN CORSO",VLOOKUP(B52,listoneAnker_NoSku,3,FALSE),INDEX(dbOrdini[LT.],MATCH(F52,dbOrdini[CODICE
ANKER],0))))</f>
        <v/>
      </c>
      <c r="I52" s="251" t="str">
        <f>IF(B52="","",IF($T$13="IN CORSO",VLOOKUP(B52,listoneAnker_NoSku,4,FALSE),INDEX(dbOrdini[% VOL],MATCH(F52,dbOrdini[CODICE
ANKER],0))))</f>
        <v/>
      </c>
      <c r="J52" s="252" t="str">
        <f>IF(B52="","",IF($T$13="IN CORSO",VLOOKUP(B52,listoneAnker_NoSku,5,FALSE),INDEX(dbOrdini[PREZZO
ANKER],MATCH(F52,dbOrdini[CODICE
ANKER],0))))</f>
        <v/>
      </c>
      <c r="K52" s="253" t="str">
        <f ca="1">IF(E52="","",IF($T$13="IN CORSO",VLOOKUP(TEXT(E52,"0"),vinolux[],6,FALSE),INDEX(dbOrdini[PREZZO
VINOLUX],MATCH(F52,dbOrdini[CODICE
ANKER],0))))</f>
        <v/>
      </c>
      <c r="L52" s="252" t="str">
        <f>IFERROR(IF(B52="","",IF($T$13="IN CORSO",VLOOKUP(A52,ultimoPrezzoItalia[],5,FALSE),INDEX(dbOrdini[PREZZO
ITALIA],MATCH(F52,dbOrdini[CODICE
ANKER],0)))),"")</f>
        <v/>
      </c>
      <c r="M52" s="254" t="str">
        <f>IFERROR(IF(B52="","",IF($T$13="IN CORSO",VLOOKUP(F52,listoneAnkerCompleto,8,FALSE)/1.22,INDEX(dbOrdini[COSTO IMPORT BOTT.],MATCH(F52,dbOrdini[CODICE
ANKER],0)))),"")</f>
        <v/>
      </c>
      <c r="N52" s="267" t="str">
        <f t="shared" si="0"/>
        <v/>
      </c>
      <c r="O52" s="255" t="str">
        <f t="shared" si="1"/>
        <v/>
      </c>
      <c r="P52" s="256" t="str">
        <f ca="1">IFERROR(VLOOKUP(A52,inventarioGeko[],3,FALSE),"")</f>
        <v/>
      </c>
      <c r="Q52" s="254" t="str">
        <f t="shared" si="2"/>
        <v/>
      </c>
      <c r="R52" s="55"/>
      <c r="S52" s="60"/>
      <c r="T52" s="61"/>
      <c r="Z52" s="50">
        <v>50</v>
      </c>
      <c r="AA52" s="51" t="str">
        <f t="array" aca="1" ref="AA52" ca="1">IFERROR(INDEX(codFornitura, MATCH(0, COUNTIF($AA$2:AA51, codFornitura&amp;"") + IF(codFornitura="",1,0), 0)), "")</f>
        <v/>
      </c>
      <c r="AB52" s="395" t="str">
        <f t="array" ref="AB52">IFERROR(INDEX(dbOrdini[CLIENTE], MATCH(0, IF($T$6=dbOrdini[CODICE
SUPPLY],COUNTIF($AB$2:$AB51,dbOrdini[CLIENTE]), ""), 0)),"")</f>
        <v/>
      </c>
    </row>
    <row r="53" spans="1:28">
      <c r="A53" s="127" t="str">
        <f ca="1">IFERROR(INDEX(storicoSkuGeko,MATCH(F53,storicoSkuAnker,0)),"")</f>
        <v/>
      </c>
      <c r="B53" s="39"/>
      <c r="C53" s="70"/>
      <c r="D53" s="42"/>
      <c r="E53" s="295" t="str">
        <f ca="1">IFERROR(IF(INDEX(storicoSkuVinolux,MATCH(F53,storicoSkuAnker,0))=0,"",INDEX(storicoSkuVinolux,MATCH(F53,storicoSkuAnker,0))),"")</f>
        <v/>
      </c>
      <c r="F53" s="248" t="str">
        <f>IF(B53="","",IF($T$13="IN CORSO",INDEX(skuAnker,MATCH(B53,descrizioneArtAnker,0)),INDEX(dbOrdini[CODICE
ANKER],MATCH(B53,dbOrdini[DESCRIZIONE],0))))</f>
        <v/>
      </c>
      <c r="G53" s="249" t="str">
        <f>IF(B53="","",IF($T$13="IN CORSO",VLOOKUP(B53,listoneAnker_NoSku,2,FALSE),INDEX(dbOrdini[BT/CS],MATCH(F53,dbOrdini[CODICE
ANKER],0))))</f>
        <v/>
      </c>
      <c r="H53" s="250" t="str">
        <f>IF(B53="","",IF($T$13="IN CORSO",VLOOKUP(B53,listoneAnker_NoSku,3,FALSE),INDEX(dbOrdini[LT.],MATCH(F53,dbOrdini[CODICE
ANKER],0))))</f>
        <v/>
      </c>
      <c r="I53" s="251" t="str">
        <f>IF(B53="","",IF($T$13="IN CORSO",VLOOKUP(B53,listoneAnker_NoSku,4,FALSE),INDEX(dbOrdini[% VOL],MATCH(F53,dbOrdini[CODICE
ANKER],0))))</f>
        <v/>
      </c>
      <c r="J53" s="252" t="str">
        <f>IF(B53="","",IF($T$13="IN CORSO",VLOOKUP(B53,listoneAnker_NoSku,5,FALSE),INDEX(dbOrdini[PREZZO
ANKER],MATCH(F53,dbOrdini[CODICE
ANKER],0))))</f>
        <v/>
      </c>
      <c r="K53" s="253" t="str">
        <f ca="1">IF(E53="","",IF($T$13="IN CORSO",VLOOKUP(TEXT(E53,"0"),vinolux[],6,FALSE),INDEX(dbOrdini[PREZZO
VINOLUX],MATCH(F53,dbOrdini[CODICE
ANKER],0))))</f>
        <v/>
      </c>
      <c r="L53" s="252" t="str">
        <f>IFERROR(IF(B53="","",IF($T$13="IN CORSO",VLOOKUP(A53,ultimoPrezzoItalia[],5,FALSE),INDEX(dbOrdini[PREZZO
ITALIA],MATCH(F53,dbOrdini[CODICE
ANKER],0)))),"")</f>
        <v/>
      </c>
      <c r="M53" s="254" t="str">
        <f>IFERROR(IF(B53="","",IF($T$13="IN CORSO",VLOOKUP(F53,listoneAnkerCompleto,8,FALSE)/1.22,INDEX(dbOrdini[COSTO IMPORT BOTT.],MATCH(F53,dbOrdini[CODICE
ANKER],0)))),"")</f>
        <v/>
      </c>
      <c r="N53" s="267" t="str">
        <f t="shared" si="0"/>
        <v/>
      </c>
      <c r="O53" s="255" t="str">
        <f t="shared" si="1"/>
        <v/>
      </c>
      <c r="P53" s="256" t="str">
        <f ca="1">IFERROR(VLOOKUP(A53,inventarioGeko[],3,FALSE),"")</f>
        <v/>
      </c>
      <c r="Q53" s="254" t="str">
        <f t="shared" si="2"/>
        <v/>
      </c>
      <c r="R53" s="55"/>
      <c r="S53" s="60"/>
      <c r="T53" s="61"/>
    </row>
    <row r="54" spans="1:28">
      <c r="A54" s="376" t="str">
        <f ca="1">IFERROR(INDEX(storicoSkuGeko,MATCH(F54,storicoSkuAnker,0)),"")</f>
        <v/>
      </c>
      <c r="C54" s="3"/>
      <c r="D54" s="3"/>
      <c r="E54" s="293" t="str">
        <f ca="1">IFERROR(IF(INDEX(storicoSkuVinolux,MATCH(F54,storicoSkuAnker,0))=0,"",INDEX(storicoSkuVinolux,MATCH(F54,storicoSkuAnker,0))),"")</f>
        <v/>
      </c>
      <c r="F54" s="248" t="str">
        <f>IF(B54="","",IF($T$13="IN CORSO",INDEX(skuAnker,MATCH(B54,descrizioneArtAnker,0)),INDEX(dbOrdini[CODICE
ANKER],MATCH(B54,dbOrdini[DESCRIZIONE],0))))</f>
        <v/>
      </c>
      <c r="G54" s="249" t="str">
        <f>IF(B54="","",IF($T$13="IN CORSO",VLOOKUP(B54,listoneAnker_NoSku,2,FALSE),INDEX(dbOrdini[BT/CS],MATCH(F54,dbOrdini[CODICE
ANKER],0))))</f>
        <v/>
      </c>
      <c r="H54" s="250" t="str">
        <f>IF(B54="","",IF($T$13="IN CORSO",VLOOKUP(B54,listoneAnker_NoSku,3,FALSE),INDEX(dbOrdini[LT.],MATCH(F54,dbOrdini[CODICE
ANKER],0))))</f>
        <v/>
      </c>
      <c r="I54" s="251" t="str">
        <f>IF(B54="","",IF($T$13="IN CORSO",VLOOKUP(B54,listoneAnker_NoSku,4,FALSE),INDEX(dbOrdini[% VOL],MATCH(F54,dbOrdini[CODICE
ANKER],0))))</f>
        <v/>
      </c>
      <c r="J54" s="252" t="str">
        <f>IF(B54="","",IF($T$13="IN CORSO",VLOOKUP(B54,listoneAnker_NoSku,5,FALSE),INDEX(dbOrdini[PREZZO
ANKER],MATCH(F54,dbOrdini[CODICE
ANKER],0))))</f>
        <v/>
      </c>
      <c r="K54" s="253" t="str">
        <f ca="1">IF(E54="","",IF($T$13="IN CORSO",VLOOKUP(TEXT(E54,"0"),vinolux[],6,FALSE),INDEX(dbOrdini[PREZZO
VINOLUX],MATCH(F54,dbOrdini[CODICE
ANKER],0))))</f>
        <v/>
      </c>
      <c r="L54" s="252" t="str">
        <f>IFERROR(IF(B54="","",IF($T$13="IN CORSO",VLOOKUP(A54,ultimoPrezzoItalia[],5,FALSE),INDEX(dbOrdini[PREZZO
ITALIA],MATCH(F54,dbOrdini[CODICE
ANKER],0)))),"")</f>
        <v/>
      </c>
      <c r="M54" s="254" t="str">
        <f>IFERROR(IF(B54="","",IF($T$13="IN CORSO",VLOOKUP(F54,listoneAnkerCompleto,8,FALSE)/1.22,INDEX(dbOrdini[COSTO IMPORT BOTT.],MATCH(F54,dbOrdini[CODICE
ANKER],0)))),"")</f>
        <v/>
      </c>
      <c r="N54" s="267" t="str">
        <f t="shared" si="0"/>
        <v/>
      </c>
      <c r="O54" s="255" t="str">
        <f t="shared" si="1"/>
        <v/>
      </c>
      <c r="P54" s="256" t="str">
        <f ca="1">IFERROR(VLOOKUP(A54,inventarioGeko[],3,FALSE),"")</f>
        <v/>
      </c>
      <c r="Q54" s="254" t="str">
        <f t="shared" si="2"/>
        <v/>
      </c>
      <c r="S54" s="60"/>
      <c r="T54" s="61"/>
    </row>
    <row r="55" spans="1:28">
      <c r="A55" s="127" t="str">
        <f ca="1">IFERROR(INDEX(storicoSkuGeko,MATCH(F55,storicoSkuAnker,0)),"")</f>
        <v/>
      </c>
      <c r="B55" s="39"/>
      <c r="C55" s="70"/>
      <c r="D55" s="42"/>
      <c r="E55" s="295" t="str">
        <f ca="1">IFERROR(IF(INDEX(storicoSkuVinolux,MATCH(F55,storicoSkuAnker,0))=0,"",INDEX(storicoSkuVinolux,MATCH(F55,storicoSkuAnker,0))),"")</f>
        <v/>
      </c>
      <c r="F55" s="248" t="str">
        <f>IF(B55="","",IF($T$13="IN CORSO",INDEX(skuAnker,MATCH(B55,descrizioneArtAnker,0)),INDEX(dbOrdini[CODICE
ANKER],MATCH(B55,dbOrdini[DESCRIZIONE],0))))</f>
        <v/>
      </c>
      <c r="G55" s="249" t="str">
        <f>IF(B55="","",IF($T$13="IN CORSO",VLOOKUP(B55,listoneAnker_NoSku,2,FALSE),INDEX(dbOrdini[BT/CS],MATCH(F55,dbOrdini[CODICE
ANKER],0))))</f>
        <v/>
      </c>
      <c r="H55" s="250" t="str">
        <f>IF(B55="","",IF($T$13="IN CORSO",VLOOKUP(B55,listoneAnker_NoSku,3,FALSE),INDEX(dbOrdini[LT.],MATCH(F55,dbOrdini[CODICE
ANKER],0))))</f>
        <v/>
      </c>
      <c r="I55" s="251" t="str">
        <f>IF(B55="","",IF($T$13="IN CORSO",VLOOKUP(B55,listoneAnker_NoSku,4,FALSE),INDEX(dbOrdini[% VOL],MATCH(F55,dbOrdini[CODICE
ANKER],0))))</f>
        <v/>
      </c>
      <c r="J55" s="252" t="str">
        <f>IF(B55="","",IF($T$13="IN CORSO",VLOOKUP(B55,listoneAnker_NoSku,5,FALSE),INDEX(dbOrdini[PREZZO
ANKER],MATCH(F55,dbOrdini[CODICE
ANKER],0))))</f>
        <v/>
      </c>
      <c r="K55" s="253" t="str">
        <f ca="1">IF(E55="","",IF($T$13="IN CORSO",VLOOKUP(TEXT(E55,"0"),vinolux[],6,FALSE),INDEX(dbOrdini[PREZZO
VINOLUX],MATCH(F55,dbOrdini[CODICE
ANKER],0))))</f>
        <v/>
      </c>
      <c r="L55" s="252" t="str">
        <f>IFERROR(IF(B55="","",IF($T$13="IN CORSO",VLOOKUP(A55,ultimoPrezzoItalia[],5,FALSE),INDEX(dbOrdini[PREZZO
ITALIA],MATCH(F55,dbOrdini[CODICE
ANKER],0)))),"")</f>
        <v/>
      </c>
      <c r="M55" s="254" t="str">
        <f>IFERROR(IF(B55="","",IF($T$13="IN CORSO",VLOOKUP(F55,listoneAnkerCompleto,8,FALSE)/1.22,INDEX(dbOrdini[COSTO IMPORT BOTT.],MATCH(F55,dbOrdini[CODICE
ANKER],0)))),"")</f>
        <v/>
      </c>
      <c r="N55" s="267" t="str">
        <f t="shared" si="0"/>
        <v/>
      </c>
      <c r="O55" s="255" t="str">
        <f t="shared" si="1"/>
        <v/>
      </c>
      <c r="P55" s="256" t="str">
        <f ca="1">IFERROR(VLOOKUP(A55,inventarioGeko[],3,FALSE),"")</f>
        <v/>
      </c>
      <c r="Q55" s="254" t="str">
        <f t="shared" si="2"/>
        <v/>
      </c>
      <c r="S55" s="60"/>
      <c r="T55" s="61"/>
    </row>
    <row r="56" spans="1:28">
      <c r="A56" s="376" t="str">
        <f ca="1">IFERROR(INDEX(storicoSkuGeko,MATCH(F56,storicoSkuAnker,0)),"")</f>
        <v/>
      </c>
      <c r="C56" s="3"/>
      <c r="D56" s="3"/>
      <c r="E56" s="293" t="str">
        <f ca="1">IFERROR(IF(INDEX(storicoSkuVinolux,MATCH(F56,storicoSkuAnker,0))=0,"",INDEX(storicoSkuVinolux,MATCH(F56,storicoSkuAnker,0))),"")</f>
        <v/>
      </c>
      <c r="F56" s="248" t="str">
        <f>IF(B56="","",IF($T$13="IN CORSO",INDEX(skuAnker,MATCH(B56,descrizioneArtAnker,0)),INDEX(dbOrdini[CODICE
ANKER],MATCH(B56,dbOrdini[DESCRIZIONE],0))))</f>
        <v/>
      </c>
      <c r="G56" s="249" t="str">
        <f>IF(B56="","",IF($T$13="IN CORSO",VLOOKUP(B56,listoneAnker_NoSku,2,FALSE),INDEX(dbOrdini[BT/CS],MATCH(F56,dbOrdini[CODICE
ANKER],0))))</f>
        <v/>
      </c>
      <c r="H56" s="250" t="str">
        <f>IF(B56="","",IF($T$13="IN CORSO",VLOOKUP(B56,listoneAnker_NoSku,3,FALSE),INDEX(dbOrdini[LT.],MATCH(F56,dbOrdini[CODICE
ANKER],0))))</f>
        <v/>
      </c>
      <c r="I56" s="251" t="str">
        <f>IF(B56="","",IF($T$13="IN CORSO",VLOOKUP(B56,listoneAnker_NoSku,4,FALSE),INDEX(dbOrdini[% VOL],MATCH(F56,dbOrdini[CODICE
ANKER],0))))</f>
        <v/>
      </c>
      <c r="J56" s="252" t="str">
        <f>IF(B56="","",IF($T$13="IN CORSO",VLOOKUP(B56,listoneAnker_NoSku,5,FALSE),INDEX(dbOrdini[PREZZO
ANKER],MATCH(F56,dbOrdini[CODICE
ANKER],0))))</f>
        <v/>
      </c>
      <c r="K56" s="253" t="str">
        <f ca="1">IF(E56="","",IF($T$13="IN CORSO",VLOOKUP(TEXT(E56,"0"),vinolux[],6,FALSE),INDEX(dbOrdini[PREZZO
VINOLUX],MATCH(F56,dbOrdini[CODICE
ANKER],0))))</f>
        <v/>
      </c>
      <c r="L56" s="252" t="str">
        <f>IFERROR(IF(B56="","",IF($T$13="IN CORSO",VLOOKUP(A56,ultimoPrezzoItalia[],5,FALSE),INDEX(dbOrdini[PREZZO
ITALIA],MATCH(F56,dbOrdini[CODICE
ANKER],0)))),"")</f>
        <v/>
      </c>
      <c r="M56" s="254" t="str">
        <f>IFERROR(IF(B56="","",IF($T$13="IN CORSO",VLOOKUP(F56,listoneAnkerCompleto,8,FALSE)/1.22,INDEX(dbOrdini[COSTO IMPORT BOTT.],MATCH(F56,dbOrdini[CODICE
ANKER],0)))),"")</f>
        <v/>
      </c>
      <c r="N56" s="267" t="str">
        <f t="shared" si="0"/>
        <v/>
      </c>
      <c r="O56" s="255" t="str">
        <f t="shared" si="1"/>
        <v/>
      </c>
      <c r="P56" s="256" t="str">
        <f ca="1">IFERROR(VLOOKUP(A56,inventarioGeko[],3,FALSE),"")</f>
        <v/>
      </c>
      <c r="Q56" s="254" t="str">
        <f t="shared" si="2"/>
        <v/>
      </c>
      <c r="S56" s="60"/>
      <c r="T56" s="61"/>
    </row>
    <row r="57" spans="1:28">
      <c r="A57" s="127" t="str">
        <f ca="1">IFERROR(INDEX(storicoSkuGeko,MATCH(F57,storicoSkuAnker,0)),"")</f>
        <v/>
      </c>
      <c r="B57" s="39"/>
      <c r="C57" s="70"/>
      <c r="D57" s="42"/>
      <c r="E57" s="295" t="str">
        <f ca="1">IFERROR(IF(INDEX(storicoSkuVinolux,MATCH(F57,storicoSkuAnker,0))=0,"",INDEX(storicoSkuVinolux,MATCH(F57,storicoSkuAnker,0))),"")</f>
        <v/>
      </c>
      <c r="F57" s="248" t="str">
        <f>IF(B57="","",IF($T$13="IN CORSO",INDEX(skuAnker,MATCH(B57,descrizioneArtAnker,0)),INDEX(dbOrdini[CODICE
ANKER],MATCH(B57,dbOrdini[DESCRIZIONE],0))))</f>
        <v/>
      </c>
      <c r="G57" s="249" t="str">
        <f>IF(B57="","",IF($T$13="IN CORSO",VLOOKUP(B57,listoneAnker_NoSku,2,FALSE),INDEX(dbOrdini[BT/CS],MATCH(F57,dbOrdini[CODICE
ANKER],0))))</f>
        <v/>
      </c>
      <c r="H57" s="250" t="str">
        <f>IF(B57="","",IF($T$13="IN CORSO",VLOOKUP(B57,listoneAnker_NoSku,3,FALSE),INDEX(dbOrdini[LT.],MATCH(F57,dbOrdini[CODICE
ANKER],0))))</f>
        <v/>
      </c>
      <c r="I57" s="251" t="str">
        <f>IF(B57="","",IF($T$13="IN CORSO",VLOOKUP(B57,listoneAnker_NoSku,4,FALSE),INDEX(dbOrdini[% VOL],MATCH(F57,dbOrdini[CODICE
ANKER],0))))</f>
        <v/>
      </c>
      <c r="J57" s="252" t="str">
        <f>IF(B57="","",IF($T$13="IN CORSO",VLOOKUP(B57,listoneAnker_NoSku,5,FALSE),INDEX(dbOrdini[PREZZO
ANKER],MATCH(F57,dbOrdini[CODICE
ANKER],0))))</f>
        <v/>
      </c>
      <c r="K57" s="253" t="str">
        <f ca="1">IF(E57="","",IF($T$13="IN CORSO",VLOOKUP(TEXT(E57,"0"),vinolux[],6,FALSE),INDEX(dbOrdini[PREZZO
VINOLUX],MATCH(F57,dbOrdini[CODICE
ANKER],0))))</f>
        <v/>
      </c>
      <c r="L57" s="252" t="str">
        <f>IFERROR(IF(B57="","",IF($T$13="IN CORSO",VLOOKUP(A57,ultimoPrezzoItalia[],5,FALSE),INDEX(dbOrdini[PREZZO
ITALIA],MATCH(F57,dbOrdini[CODICE
ANKER],0)))),"")</f>
        <v/>
      </c>
      <c r="M57" s="254" t="str">
        <f>IFERROR(IF(B57="","",IF($T$13="IN CORSO",VLOOKUP(F57,listoneAnkerCompleto,8,FALSE)/1.22,INDEX(dbOrdini[COSTO IMPORT BOTT.],MATCH(F57,dbOrdini[CODICE
ANKER],0)))),"")</f>
        <v/>
      </c>
      <c r="N57" s="267" t="str">
        <f t="shared" si="0"/>
        <v/>
      </c>
      <c r="O57" s="255" t="str">
        <f t="shared" si="1"/>
        <v/>
      </c>
      <c r="P57" s="256" t="str">
        <f ca="1">IFERROR(VLOOKUP(A57,inventarioGeko[],3,FALSE),"")</f>
        <v/>
      </c>
      <c r="Q57" s="254" t="str">
        <f t="shared" si="2"/>
        <v/>
      </c>
    </row>
    <row r="58" spans="1:28">
      <c r="A58" s="127" t="str">
        <f ca="1">IFERROR(INDEX(storicoSkuGeko,MATCH(F58,storicoSkuAnker,0)),"")</f>
        <v/>
      </c>
      <c r="B58" s="39"/>
      <c r="C58" s="70"/>
      <c r="D58" s="42"/>
      <c r="E58" s="295" t="str">
        <f ca="1">IFERROR(IF(INDEX(storicoSkuVinolux,MATCH(F58,storicoSkuAnker,0))=0,"",INDEX(storicoSkuVinolux,MATCH(F58,storicoSkuAnker,0))),"")</f>
        <v/>
      </c>
      <c r="F58" s="248" t="str">
        <f>IF(B58="","",IF($T$13="IN CORSO",INDEX(skuAnker,MATCH(B58,descrizioneArtAnker,0)),INDEX(dbOrdini[CODICE
ANKER],MATCH(B58,dbOrdini[DESCRIZIONE],0))))</f>
        <v/>
      </c>
      <c r="G58" s="249" t="str">
        <f>IF(B58="","",IF($T$13="IN CORSO",VLOOKUP(B58,listoneAnker_NoSku,2,FALSE),INDEX(dbOrdini[BT/CS],MATCH(F58,dbOrdini[CODICE
ANKER],0))))</f>
        <v/>
      </c>
      <c r="H58" s="250" t="str">
        <f>IF(B58="","",IF($T$13="IN CORSO",VLOOKUP(B58,listoneAnker_NoSku,3,FALSE),INDEX(dbOrdini[LT.],MATCH(F58,dbOrdini[CODICE
ANKER],0))))</f>
        <v/>
      </c>
      <c r="I58" s="251" t="str">
        <f>IF(B58="","",IF($T$13="IN CORSO",VLOOKUP(B58,listoneAnker_NoSku,4,FALSE),INDEX(dbOrdini[% VOL],MATCH(F58,dbOrdini[CODICE
ANKER],0))))</f>
        <v/>
      </c>
      <c r="J58" s="252" t="str">
        <f>IF(B58="","",IF($T$13="IN CORSO",VLOOKUP(B58,listoneAnker_NoSku,5,FALSE),INDEX(dbOrdini[PREZZO
ANKER],MATCH(F58,dbOrdini[CODICE
ANKER],0))))</f>
        <v/>
      </c>
      <c r="K58" s="253" t="str">
        <f ca="1">IF(E58="","",IF($T$13="IN CORSO",VLOOKUP(TEXT(E58,"0"),vinolux[],6,FALSE),INDEX(dbOrdini[PREZZO
VINOLUX],MATCH(F58,dbOrdini[CODICE
ANKER],0))))</f>
        <v/>
      </c>
      <c r="L58" s="252" t="str">
        <f>IFERROR(IF(B58="","",IF($T$13="IN CORSO",VLOOKUP(A58,ultimoPrezzoItalia[],5,FALSE),INDEX(dbOrdini[PREZZO
ITALIA],MATCH(F58,dbOrdini[CODICE
ANKER],0)))),"")</f>
        <v/>
      </c>
      <c r="M58" s="254" t="str">
        <f>IFERROR(IF(B58="","",IF($T$13="IN CORSO",VLOOKUP(F58,listoneAnkerCompleto,8,FALSE)/1.22,INDEX(dbOrdini[COSTO IMPORT BOTT.],MATCH(F58,dbOrdini[CODICE
ANKER],0)))),"")</f>
        <v/>
      </c>
      <c r="N58" s="267" t="str">
        <f t="shared" si="0"/>
        <v/>
      </c>
      <c r="O58" s="255" t="str">
        <f t="shared" si="1"/>
        <v/>
      </c>
      <c r="P58" s="256" t="str">
        <f ca="1">IFERROR(VLOOKUP(A58,inventarioGeko[],3,FALSE),"")</f>
        <v/>
      </c>
      <c r="Q58" s="254" t="str">
        <f t="shared" si="2"/>
        <v/>
      </c>
    </row>
    <row r="59" spans="1:28">
      <c r="A59" s="127" t="str">
        <f ca="1">IFERROR(INDEX(storicoSkuGeko,MATCH(F59,storicoSkuAnker,0)),"")</f>
        <v/>
      </c>
      <c r="B59" s="39"/>
      <c r="C59" s="70"/>
      <c r="D59" s="42"/>
      <c r="E59" s="295" t="str">
        <f ca="1">IFERROR(IF(INDEX(storicoSkuVinolux,MATCH(F59,storicoSkuAnker,0))=0,"",INDEX(storicoSkuVinolux,MATCH(F59,storicoSkuAnker,0))),"")</f>
        <v/>
      </c>
      <c r="F59" s="248" t="str">
        <f>IF(B59="","",IF($T$13="IN CORSO",INDEX(skuAnker,MATCH(B59,descrizioneArtAnker,0)),INDEX(dbOrdini[CODICE
ANKER],MATCH(B59,dbOrdini[DESCRIZIONE],0))))</f>
        <v/>
      </c>
      <c r="G59" s="249" t="str">
        <f>IF(B59="","",IF($T$13="IN CORSO",VLOOKUP(B59,listoneAnker_NoSku,2,FALSE),INDEX(dbOrdini[BT/CS],MATCH(F59,dbOrdini[CODICE
ANKER],0))))</f>
        <v/>
      </c>
      <c r="H59" s="250" t="str">
        <f>IF(B59="","",IF($T$13="IN CORSO",VLOOKUP(B59,listoneAnker_NoSku,3,FALSE),INDEX(dbOrdini[LT.],MATCH(F59,dbOrdini[CODICE
ANKER],0))))</f>
        <v/>
      </c>
      <c r="I59" s="251" t="str">
        <f>IF(B59="","",IF($T$13="IN CORSO",VLOOKUP(B59,listoneAnker_NoSku,4,FALSE),INDEX(dbOrdini[% VOL],MATCH(F59,dbOrdini[CODICE
ANKER],0))))</f>
        <v/>
      </c>
      <c r="J59" s="252" t="str">
        <f>IF(B59="","",IF($T$13="IN CORSO",VLOOKUP(B59,listoneAnker_NoSku,5,FALSE),INDEX(dbOrdini[PREZZO
ANKER],MATCH(F59,dbOrdini[CODICE
ANKER],0))))</f>
        <v/>
      </c>
      <c r="K59" s="253" t="str">
        <f ca="1">IF(E59="","",IF($T$13="IN CORSO",VLOOKUP(TEXT(E59,"0"),vinolux[],6,FALSE),INDEX(dbOrdini[PREZZO
VINOLUX],MATCH(F59,dbOrdini[CODICE
ANKER],0))))</f>
        <v/>
      </c>
      <c r="L59" s="252" t="str">
        <f>IFERROR(IF(B59="","",IF($T$13="IN CORSO",VLOOKUP(A59,ultimoPrezzoItalia[],5,FALSE),INDEX(dbOrdini[PREZZO
ITALIA],MATCH(F59,dbOrdini[CODICE
ANKER],0)))),"")</f>
        <v/>
      </c>
      <c r="M59" s="254" t="str">
        <f>IFERROR(IF(B59="","",IF($T$13="IN CORSO",VLOOKUP(F59,listoneAnkerCompleto,8,FALSE)/1.22,INDEX(dbOrdini[COSTO IMPORT BOTT.],MATCH(F59,dbOrdini[CODICE
ANKER],0)))),"")</f>
        <v/>
      </c>
      <c r="N59" s="267" t="str">
        <f t="shared" si="0"/>
        <v/>
      </c>
      <c r="O59" s="255" t="str">
        <f t="shared" si="1"/>
        <v/>
      </c>
      <c r="P59" s="256" t="str">
        <f ca="1">IFERROR(VLOOKUP(A59,inventarioGeko[],3,FALSE),"")</f>
        <v/>
      </c>
      <c r="Q59" s="254" t="str">
        <f t="shared" si="2"/>
        <v/>
      </c>
    </row>
    <row r="60" spans="1:28">
      <c r="A60" s="127" t="str">
        <f ca="1">IFERROR(INDEX(storicoSkuGeko,MATCH(F60,storicoSkuAnker,0)),"")</f>
        <v/>
      </c>
      <c r="B60" s="39"/>
      <c r="C60" s="70"/>
      <c r="D60" s="42"/>
      <c r="E60" s="295" t="str">
        <f ca="1">IFERROR(IF(INDEX(storicoSkuVinolux,MATCH(F60,storicoSkuAnker,0))=0,"",INDEX(storicoSkuVinolux,MATCH(F60,storicoSkuAnker,0))),"")</f>
        <v/>
      </c>
      <c r="F60" s="248" t="str">
        <f>IF(B60="","",IF($T$13="IN CORSO",INDEX(skuAnker,MATCH(B60,descrizioneArtAnker,0)),INDEX(dbOrdini[CODICE
ANKER],MATCH(B60,dbOrdini[DESCRIZIONE],0))))</f>
        <v/>
      </c>
      <c r="G60" s="249" t="str">
        <f>IF(B60="","",IF($T$13="IN CORSO",VLOOKUP(B60,listoneAnker_NoSku,2,FALSE),INDEX(dbOrdini[BT/CS],MATCH(F60,dbOrdini[CODICE
ANKER],0))))</f>
        <v/>
      </c>
      <c r="H60" s="250" t="str">
        <f>IF(B60="","",IF($T$13="IN CORSO",VLOOKUP(B60,listoneAnker_NoSku,3,FALSE),INDEX(dbOrdini[LT.],MATCH(F60,dbOrdini[CODICE
ANKER],0))))</f>
        <v/>
      </c>
      <c r="I60" s="251" t="str">
        <f>IF(B60="","",IF($T$13="IN CORSO",VLOOKUP(B60,listoneAnker_NoSku,4,FALSE),INDEX(dbOrdini[% VOL],MATCH(F60,dbOrdini[CODICE
ANKER],0))))</f>
        <v/>
      </c>
      <c r="J60" s="252" t="str">
        <f>IF(B60="","",IF($T$13="IN CORSO",VLOOKUP(B60,listoneAnker_NoSku,5,FALSE),INDEX(dbOrdini[PREZZO
ANKER],MATCH(F60,dbOrdini[CODICE
ANKER],0))))</f>
        <v/>
      </c>
      <c r="K60" s="253" t="str">
        <f ca="1">IF(E60="","",IF($T$13="IN CORSO",VLOOKUP(TEXT(E60,"0"),vinolux[],6,FALSE),INDEX(dbOrdini[PREZZO
VINOLUX],MATCH(F60,dbOrdini[CODICE
ANKER],0))))</f>
        <v/>
      </c>
      <c r="L60" s="252" t="str">
        <f>IFERROR(IF(B60="","",IF($T$13="IN CORSO",VLOOKUP(A60,ultimoPrezzoItalia[],5,FALSE),INDEX(dbOrdini[PREZZO
ITALIA],MATCH(F60,dbOrdini[CODICE
ANKER],0)))),"")</f>
        <v/>
      </c>
      <c r="M60" s="254" t="str">
        <f>IFERROR(IF(B60="","",IF($T$13="IN CORSO",VLOOKUP(F60,listoneAnkerCompleto,8,FALSE)/1.22,INDEX(dbOrdini[COSTO IMPORT BOTT.],MATCH(F60,dbOrdini[CODICE
ANKER],0)))),"")</f>
        <v/>
      </c>
      <c r="N60" s="267" t="str">
        <f t="shared" si="0"/>
        <v/>
      </c>
      <c r="O60" s="255" t="str">
        <f t="shared" si="1"/>
        <v/>
      </c>
      <c r="P60" s="256" t="str">
        <f ca="1">IFERROR(VLOOKUP(A60,inventarioGeko[],3,FALSE),"")</f>
        <v/>
      </c>
      <c r="Q60" s="254" t="str">
        <f t="shared" si="2"/>
        <v/>
      </c>
    </row>
    <row r="61" spans="1:28">
      <c r="A61" s="127" t="str">
        <f ca="1">IFERROR(INDEX(storicoSkuGeko,MATCH(F61,storicoSkuAnker,0)),"")</f>
        <v/>
      </c>
      <c r="B61" s="39"/>
      <c r="C61" s="70"/>
      <c r="D61" s="42"/>
      <c r="E61" s="295" t="str">
        <f ca="1">IFERROR(IF(INDEX(storicoSkuVinolux,MATCH(F61,storicoSkuAnker,0))=0,"",INDEX(storicoSkuVinolux,MATCH(F61,storicoSkuAnker,0))),"")</f>
        <v/>
      </c>
      <c r="F61" s="248" t="str">
        <f>IF(B61="","",IF($T$13="IN CORSO",INDEX(skuAnker,MATCH(B61,descrizioneArtAnker,0)),INDEX(dbOrdini[CODICE
ANKER],MATCH(B61,dbOrdini[DESCRIZIONE],0))))</f>
        <v/>
      </c>
      <c r="G61" s="249" t="str">
        <f>IF(B61="","",IF($T$13="IN CORSO",VLOOKUP(B61,listoneAnker_NoSku,2,FALSE),INDEX(dbOrdini[BT/CS],MATCH(F61,dbOrdini[CODICE
ANKER],0))))</f>
        <v/>
      </c>
      <c r="H61" s="250" t="str">
        <f>IF(B61="","",IF($T$13="IN CORSO",VLOOKUP(B61,listoneAnker_NoSku,3,FALSE),INDEX(dbOrdini[LT.],MATCH(F61,dbOrdini[CODICE
ANKER],0))))</f>
        <v/>
      </c>
      <c r="I61" s="251" t="str">
        <f>IF(B61="","",IF($T$13="IN CORSO",VLOOKUP(B61,listoneAnker_NoSku,4,FALSE),INDEX(dbOrdini[% VOL],MATCH(F61,dbOrdini[CODICE
ANKER],0))))</f>
        <v/>
      </c>
      <c r="J61" s="252" t="str">
        <f>IF(B61="","",IF($T$13="IN CORSO",VLOOKUP(B61,listoneAnker_NoSku,5,FALSE),INDEX(dbOrdini[PREZZO
ANKER],MATCH(F61,dbOrdini[CODICE
ANKER],0))))</f>
        <v/>
      </c>
      <c r="K61" s="253" t="str">
        <f ca="1">IF(E61="","",IF($T$13="IN CORSO",VLOOKUP(TEXT(E61,"0"),vinolux[],6,FALSE),INDEX(dbOrdini[PREZZO
VINOLUX],MATCH(F61,dbOrdini[CODICE
ANKER],0))))</f>
        <v/>
      </c>
      <c r="L61" s="252" t="str">
        <f>IFERROR(IF(B61="","",IF($T$13="IN CORSO",VLOOKUP(A61,ultimoPrezzoItalia[],5,FALSE),INDEX(dbOrdini[PREZZO
ITALIA],MATCH(F61,dbOrdini[CODICE
ANKER],0)))),"")</f>
        <v/>
      </c>
      <c r="M61" s="254" t="str">
        <f>IFERROR(IF(B61="","",IF($T$13="IN CORSO",VLOOKUP(F61,listoneAnkerCompleto,8,FALSE)/1.22,INDEX(dbOrdini[COSTO IMPORT BOTT.],MATCH(F61,dbOrdini[CODICE
ANKER],0)))),"")</f>
        <v/>
      </c>
      <c r="N61" s="267" t="str">
        <f t="shared" si="0"/>
        <v/>
      </c>
      <c r="O61" s="255" t="str">
        <f t="shared" si="1"/>
        <v/>
      </c>
      <c r="P61" s="256" t="str">
        <f ca="1">IFERROR(VLOOKUP(A61,inventarioGeko[],3,FALSE),"")</f>
        <v/>
      </c>
      <c r="Q61" s="254" t="str">
        <f t="shared" si="2"/>
        <v/>
      </c>
    </row>
    <row r="62" spans="1:28">
      <c r="A62" s="127" t="str">
        <f ca="1">IFERROR(INDEX(storicoSkuGeko,MATCH(F62,storicoSkuAnker,0)),"")</f>
        <v/>
      </c>
      <c r="B62" s="39"/>
      <c r="C62" s="70"/>
      <c r="D62" s="42"/>
      <c r="E62" s="295" t="str">
        <f ca="1">IFERROR(IF(INDEX(storicoSkuVinolux,MATCH(F62,storicoSkuAnker,0))=0,"",INDEX(storicoSkuVinolux,MATCH(F62,storicoSkuAnker,0))),"")</f>
        <v/>
      </c>
      <c r="F62" s="248" t="str">
        <f>IF(B62="","",IF($T$13="IN CORSO",INDEX(skuAnker,MATCH(B62,descrizioneArtAnker,0)),INDEX(dbOrdini[CODICE
ANKER],MATCH(B62,dbOrdini[DESCRIZIONE],0))))</f>
        <v/>
      </c>
      <c r="G62" s="249" t="str">
        <f>IF(B62="","",IF($T$13="IN CORSO",VLOOKUP(B62,listoneAnker_NoSku,2,FALSE),INDEX(dbOrdini[BT/CS],MATCH(F62,dbOrdini[CODICE
ANKER],0))))</f>
        <v/>
      </c>
      <c r="H62" s="250" t="str">
        <f>IF(B62="","",IF($T$13="IN CORSO",VLOOKUP(B62,listoneAnker_NoSku,3,FALSE),INDEX(dbOrdini[LT.],MATCH(F62,dbOrdini[CODICE
ANKER],0))))</f>
        <v/>
      </c>
      <c r="I62" s="251" t="str">
        <f>IF(B62="","",IF($T$13="IN CORSO",VLOOKUP(B62,listoneAnker_NoSku,4,FALSE),INDEX(dbOrdini[% VOL],MATCH(F62,dbOrdini[CODICE
ANKER],0))))</f>
        <v/>
      </c>
      <c r="J62" s="252" t="str">
        <f>IF(B62="","",IF($T$13="IN CORSO",VLOOKUP(B62,listoneAnker_NoSku,5,FALSE),INDEX(dbOrdini[PREZZO
ANKER],MATCH(F62,dbOrdini[CODICE
ANKER],0))))</f>
        <v/>
      </c>
      <c r="K62" s="253" t="str">
        <f ca="1">IF(E62="","",IF($T$13="IN CORSO",VLOOKUP(TEXT(E62,"0"),vinolux[],6,FALSE),INDEX(dbOrdini[PREZZO
VINOLUX],MATCH(F62,dbOrdini[CODICE
ANKER],0))))</f>
        <v/>
      </c>
      <c r="L62" s="252" t="str">
        <f>IFERROR(IF(B62="","",IF($T$13="IN CORSO",VLOOKUP(A62,ultimoPrezzoItalia[],5,FALSE),INDEX(dbOrdini[PREZZO
ITALIA],MATCH(F62,dbOrdini[CODICE
ANKER],0)))),"")</f>
        <v/>
      </c>
      <c r="M62" s="254" t="str">
        <f>IFERROR(IF(B62="","",IF($T$13="IN CORSO",VLOOKUP(F62,listoneAnkerCompleto,8,FALSE)/1.22,INDEX(dbOrdini[COSTO IMPORT BOTT.],MATCH(F62,dbOrdini[CODICE
ANKER],0)))),"")</f>
        <v/>
      </c>
      <c r="N62" s="267" t="str">
        <f t="shared" si="0"/>
        <v/>
      </c>
      <c r="O62" s="255" t="str">
        <f t="shared" si="1"/>
        <v/>
      </c>
      <c r="P62" s="256" t="str">
        <f ca="1">IFERROR(VLOOKUP(A62,inventarioGeko[],3,FALSE),"")</f>
        <v/>
      </c>
      <c r="Q62" s="254" t="str">
        <f t="shared" si="2"/>
        <v/>
      </c>
    </row>
    <row r="63" spans="1:28">
      <c r="A63" s="127" t="str">
        <f ca="1">IFERROR(INDEX(storicoSkuGeko,MATCH(F63,storicoSkuAnker,0)),"")</f>
        <v/>
      </c>
      <c r="B63" s="39"/>
      <c r="C63" s="70"/>
      <c r="D63" s="42"/>
      <c r="E63" s="295" t="str">
        <f ca="1">IFERROR(IF(INDEX(storicoSkuVinolux,MATCH(F63,storicoSkuAnker,0))=0,"",INDEX(storicoSkuVinolux,MATCH(F63,storicoSkuAnker,0))),"")</f>
        <v/>
      </c>
      <c r="F63" s="248" t="str">
        <f>IF(B63="","",IF($T$13="IN CORSO",INDEX(skuAnker,MATCH(B63,descrizioneArtAnker,0)),INDEX(dbOrdini[CODICE
ANKER],MATCH(B63,dbOrdini[DESCRIZIONE],0))))</f>
        <v/>
      </c>
      <c r="G63" s="249" t="str">
        <f>IF(B63="","",IF($T$13="IN CORSO",VLOOKUP(B63,listoneAnker_NoSku,2,FALSE),INDEX(dbOrdini[BT/CS],MATCH(F63,dbOrdini[CODICE
ANKER],0))))</f>
        <v/>
      </c>
      <c r="H63" s="250" t="str">
        <f>IF(B63="","",IF($T$13="IN CORSO",VLOOKUP(B63,listoneAnker_NoSku,3,FALSE),INDEX(dbOrdini[LT.],MATCH(F63,dbOrdini[CODICE
ANKER],0))))</f>
        <v/>
      </c>
      <c r="I63" s="251" t="str">
        <f>IF(B63="","",IF($T$13="IN CORSO",VLOOKUP(B63,listoneAnker_NoSku,4,FALSE),INDEX(dbOrdini[% VOL],MATCH(F63,dbOrdini[CODICE
ANKER],0))))</f>
        <v/>
      </c>
      <c r="J63" s="252" t="str">
        <f>IF(B63="","",IF($T$13="IN CORSO",VLOOKUP(B63,listoneAnker_NoSku,5,FALSE),INDEX(dbOrdini[PREZZO
ANKER],MATCH(F63,dbOrdini[CODICE
ANKER],0))))</f>
        <v/>
      </c>
      <c r="K63" s="253" t="str">
        <f ca="1">IF(E63="","",IF($T$13="IN CORSO",VLOOKUP(TEXT(E63,"0"),vinolux[],6,FALSE),INDEX(dbOrdini[PREZZO
VINOLUX],MATCH(F63,dbOrdini[CODICE
ANKER],0))))</f>
        <v/>
      </c>
      <c r="L63" s="252" t="str">
        <f>IFERROR(IF(B63="","",IF($T$13="IN CORSO",VLOOKUP(A63,ultimoPrezzoItalia[],5,FALSE),INDEX(dbOrdini[PREZZO
ITALIA],MATCH(F63,dbOrdini[CODICE
ANKER],0)))),"")</f>
        <v/>
      </c>
      <c r="M63" s="254" t="str">
        <f>IFERROR(IF(B63="","",IF($T$13="IN CORSO",VLOOKUP(F63,listoneAnkerCompleto,8,FALSE)/1.22,INDEX(dbOrdini[COSTO IMPORT BOTT.],MATCH(F63,dbOrdini[CODICE
ANKER],0)))),"")</f>
        <v/>
      </c>
      <c r="N63" s="267" t="str">
        <f t="shared" si="0"/>
        <v/>
      </c>
      <c r="O63" s="255" t="str">
        <f t="shared" si="1"/>
        <v/>
      </c>
      <c r="P63" s="256" t="str">
        <f ca="1">IFERROR(VLOOKUP(A63,inventarioGeko[],3,FALSE),"")</f>
        <v/>
      </c>
      <c r="Q63" s="254" t="str">
        <f t="shared" si="2"/>
        <v/>
      </c>
    </row>
    <row r="64" spans="1:28">
      <c r="A64" s="127" t="str">
        <f ca="1">IFERROR(INDEX(storicoSkuGeko,MATCH(F64,storicoSkuAnker,0)),"")</f>
        <v/>
      </c>
      <c r="B64" s="39"/>
      <c r="C64" s="70"/>
      <c r="D64" s="42"/>
      <c r="E64" s="295" t="str">
        <f ca="1">IFERROR(IF(INDEX(storicoSkuVinolux,MATCH(F64,storicoSkuAnker,0))=0,"",INDEX(storicoSkuVinolux,MATCH(F64,storicoSkuAnker,0))),"")</f>
        <v/>
      </c>
      <c r="F64" s="248" t="str">
        <f>IF(B64="","",IF($T$13="IN CORSO",INDEX(skuAnker,MATCH(B64,descrizioneArtAnker,0)),INDEX(dbOrdini[CODICE
ANKER],MATCH(B64,dbOrdini[DESCRIZIONE],0))))</f>
        <v/>
      </c>
      <c r="G64" s="249" t="str">
        <f>IF(B64="","",IF($T$13="IN CORSO",VLOOKUP(B64,listoneAnker_NoSku,2,FALSE),INDEX(dbOrdini[BT/CS],MATCH(F64,dbOrdini[CODICE
ANKER],0))))</f>
        <v/>
      </c>
      <c r="H64" s="250" t="str">
        <f>IF(B64="","",IF($T$13="IN CORSO",VLOOKUP(B64,listoneAnker_NoSku,3,FALSE),INDEX(dbOrdini[LT.],MATCH(F64,dbOrdini[CODICE
ANKER],0))))</f>
        <v/>
      </c>
      <c r="I64" s="251" t="str">
        <f>IF(B64="","",IF($T$13="IN CORSO",VLOOKUP(B64,listoneAnker_NoSku,4,FALSE),INDEX(dbOrdini[% VOL],MATCH(F64,dbOrdini[CODICE
ANKER],0))))</f>
        <v/>
      </c>
      <c r="J64" s="252" t="str">
        <f>IF(B64="","",IF($T$13="IN CORSO",VLOOKUP(B64,listoneAnker_NoSku,5,FALSE),INDEX(dbOrdini[PREZZO
ANKER],MATCH(F64,dbOrdini[CODICE
ANKER],0))))</f>
        <v/>
      </c>
      <c r="K64" s="253" t="str">
        <f ca="1">IF(E64="","",IF($T$13="IN CORSO",VLOOKUP(TEXT(E64,"0"),vinolux[],6,FALSE),INDEX(dbOrdini[PREZZO
VINOLUX],MATCH(F64,dbOrdini[CODICE
ANKER],0))))</f>
        <v/>
      </c>
      <c r="L64" s="252" t="str">
        <f>IFERROR(IF(B64="","",IF($T$13="IN CORSO",VLOOKUP(A64,ultimoPrezzoItalia[],5,FALSE),INDEX(dbOrdini[PREZZO
ITALIA],MATCH(F64,dbOrdini[CODICE
ANKER],0)))),"")</f>
        <v/>
      </c>
      <c r="M64" s="254" t="str">
        <f>IFERROR(IF(B64="","",IF($T$13="IN CORSO",VLOOKUP(F64,listoneAnkerCompleto,8,FALSE)/1.22,INDEX(dbOrdini[COSTO IMPORT BOTT.],MATCH(F64,dbOrdini[CODICE
ANKER],0)))),"")</f>
        <v/>
      </c>
      <c r="N64" s="267" t="str">
        <f t="shared" si="0"/>
        <v/>
      </c>
      <c r="O64" s="255" t="str">
        <f t="shared" si="1"/>
        <v/>
      </c>
      <c r="P64" s="256" t="str">
        <f ca="1">IFERROR(VLOOKUP(A64,inventarioGeko[],3,FALSE),"")</f>
        <v/>
      </c>
      <c r="Q64" s="254" t="str">
        <f t="shared" si="2"/>
        <v/>
      </c>
    </row>
    <row r="65" spans="1:17">
      <c r="A65" s="127" t="str">
        <f ca="1">IFERROR(INDEX(storicoSkuGeko,MATCH(F65,storicoSkuAnker,0)),"")</f>
        <v/>
      </c>
      <c r="B65" s="39"/>
      <c r="C65" s="70"/>
      <c r="D65" s="42"/>
      <c r="E65" s="295" t="str">
        <f ca="1">IFERROR(IF(INDEX(storicoSkuVinolux,MATCH(F65,storicoSkuAnker,0))=0,"",INDEX(storicoSkuVinolux,MATCH(F65,storicoSkuAnker,0))),"")</f>
        <v/>
      </c>
      <c r="F65" s="248" t="str">
        <f>IF(B65="","",IF($T$13="IN CORSO",INDEX(skuAnker,MATCH(B65,descrizioneArtAnker,0)),INDEX(dbOrdini[CODICE
ANKER],MATCH(B65,dbOrdini[DESCRIZIONE],0))))</f>
        <v/>
      </c>
      <c r="G65" s="249" t="str">
        <f>IF(B65="","",IF($T$13="IN CORSO",VLOOKUP(B65,listoneAnker_NoSku,2,FALSE),INDEX(dbOrdini[BT/CS],MATCH(F65,dbOrdini[CODICE
ANKER],0))))</f>
        <v/>
      </c>
      <c r="H65" s="250" t="str">
        <f>IF(B65="","",IF($T$13="IN CORSO",VLOOKUP(B65,listoneAnker_NoSku,3,FALSE),INDEX(dbOrdini[LT.],MATCH(F65,dbOrdini[CODICE
ANKER],0))))</f>
        <v/>
      </c>
      <c r="I65" s="251" t="str">
        <f>IF(B65="","",IF($T$13="IN CORSO",VLOOKUP(B65,listoneAnker_NoSku,4,FALSE),INDEX(dbOrdini[% VOL],MATCH(F65,dbOrdini[CODICE
ANKER],0))))</f>
        <v/>
      </c>
      <c r="J65" s="252" t="str">
        <f>IF(B65="","",IF($T$13="IN CORSO",VLOOKUP(B65,listoneAnker_NoSku,5,FALSE),INDEX(dbOrdini[PREZZO
ANKER],MATCH(F65,dbOrdini[CODICE
ANKER],0))))</f>
        <v/>
      </c>
      <c r="K65" s="253" t="str">
        <f ca="1">IF(E65="","",IF($T$13="IN CORSO",VLOOKUP(TEXT(E65,"0"),vinolux[],6,FALSE),INDEX(dbOrdini[PREZZO
VINOLUX],MATCH(F65,dbOrdini[CODICE
ANKER],0))))</f>
        <v/>
      </c>
      <c r="L65" s="252" t="str">
        <f>IFERROR(IF(B65="","",IF($T$13="IN CORSO",VLOOKUP(A65,ultimoPrezzoItalia[],5,FALSE),INDEX(dbOrdini[PREZZO
ITALIA],MATCH(F65,dbOrdini[CODICE
ANKER],0)))),"")</f>
        <v/>
      </c>
      <c r="M65" s="254" t="str">
        <f>IFERROR(IF(B65="","",IF($T$13="IN CORSO",VLOOKUP(F65,listoneAnkerCompleto,8,FALSE)/1.22,INDEX(dbOrdini[COSTO IMPORT BOTT.],MATCH(F65,dbOrdini[CODICE
ANKER],0)))),"")</f>
        <v/>
      </c>
      <c r="N65" s="267" t="str">
        <f t="shared" si="0"/>
        <v/>
      </c>
      <c r="O65" s="255" t="str">
        <f t="shared" si="1"/>
        <v/>
      </c>
      <c r="P65" s="256" t="str">
        <f ca="1">IFERROR(VLOOKUP(A65,inventarioGeko[],3,FALSE),"")</f>
        <v/>
      </c>
      <c r="Q65" s="254" t="str">
        <f t="shared" si="2"/>
        <v/>
      </c>
    </row>
    <row r="66" spans="1:17">
      <c r="A66" s="376" t="str">
        <f ca="1">IFERROR(INDEX(storicoSkuGeko,MATCH(F66,storicoSkuAnker,0)),"")</f>
        <v/>
      </c>
      <c r="C66" s="3"/>
      <c r="D66" s="3"/>
      <c r="E66" s="293" t="str">
        <f ca="1">IFERROR(IF(INDEX(storicoSkuVinolux,MATCH(F66,storicoSkuAnker,0))=0,"",INDEX(storicoSkuVinolux,MATCH(F66,storicoSkuAnker,0))),"")</f>
        <v/>
      </c>
      <c r="F66" s="248" t="str">
        <f>IF(B66="","",IF($T$13="IN CORSO",INDEX(skuAnker,MATCH(B66,descrizioneArtAnker,0)),INDEX(dbOrdini[CODICE
ANKER],MATCH(B66,dbOrdini[DESCRIZIONE],0))))</f>
        <v/>
      </c>
      <c r="G66" s="249" t="str">
        <f>IF(B66="","",IF($T$13="IN CORSO",VLOOKUP(B66,listoneAnker_NoSku,2,FALSE),INDEX(dbOrdini[BT/CS],MATCH(F66,dbOrdini[CODICE
ANKER],0))))</f>
        <v/>
      </c>
      <c r="H66" s="250" t="str">
        <f>IF(B66="","",IF($T$13="IN CORSO",VLOOKUP(B66,listoneAnker_NoSku,3,FALSE),INDEX(dbOrdini[LT.],MATCH(F66,dbOrdini[CODICE
ANKER],0))))</f>
        <v/>
      </c>
      <c r="I66" s="251" t="str">
        <f>IF(B66="","",IF($T$13="IN CORSO",VLOOKUP(B66,listoneAnker_NoSku,4,FALSE),INDEX(dbOrdini[% VOL],MATCH(F66,dbOrdini[CODICE
ANKER],0))))</f>
        <v/>
      </c>
      <c r="J66" s="252" t="str">
        <f>IF(B66="","",IF($T$13="IN CORSO",VLOOKUP(B66,listoneAnker_NoSku,5,FALSE),INDEX(dbOrdini[PREZZO
ANKER],MATCH(F66,dbOrdini[CODICE
ANKER],0))))</f>
        <v/>
      </c>
      <c r="K66" s="253" t="str">
        <f ca="1">IF(E66="","",IF($T$13="IN CORSO",VLOOKUP(TEXT(E66,"0"),vinolux[],6,FALSE),INDEX(dbOrdini[PREZZO
VINOLUX],MATCH(F66,dbOrdini[CODICE
ANKER],0))))</f>
        <v/>
      </c>
      <c r="L66" s="252" t="str">
        <f>IFERROR(IF(B66="","",IF($T$13="IN CORSO",VLOOKUP(A66,ultimoPrezzoItalia[],5,FALSE),INDEX(dbOrdini[PREZZO
ITALIA],MATCH(F66,dbOrdini[CODICE
ANKER],0)))),"")</f>
        <v/>
      </c>
      <c r="M66" s="254" t="str">
        <f>IFERROR(IF(B66="","",IF($T$13="IN CORSO",VLOOKUP(F66,listoneAnkerCompleto,8,FALSE)/1.22,INDEX(dbOrdini[COSTO IMPORT BOTT.],MATCH(F66,dbOrdini[CODICE
ANKER],0)))),"")</f>
        <v/>
      </c>
      <c r="N66" s="267" t="str">
        <f t="shared" si="0"/>
        <v/>
      </c>
      <c r="O66" s="255" t="str">
        <f t="shared" si="1"/>
        <v/>
      </c>
      <c r="P66" s="256" t="str">
        <f ca="1">IFERROR(VLOOKUP(A66,inventarioGeko[],3,FALSE),"")</f>
        <v/>
      </c>
      <c r="Q66" s="254" t="str">
        <f t="shared" si="2"/>
        <v/>
      </c>
    </row>
    <row r="67" spans="1:17">
      <c r="A67" s="127" t="str">
        <f ca="1">IFERROR(INDEX(storicoSkuGeko,MATCH(F67,storicoSkuAnker,0)),"")</f>
        <v/>
      </c>
      <c r="B67" s="39"/>
      <c r="C67" s="70"/>
      <c r="D67" s="42"/>
      <c r="E67" s="295" t="str">
        <f ca="1">IFERROR(IF(INDEX(storicoSkuVinolux,MATCH(F67,storicoSkuAnker,0))=0,"",INDEX(storicoSkuVinolux,MATCH(F67,storicoSkuAnker,0))),"")</f>
        <v/>
      </c>
      <c r="F67" s="248" t="str">
        <f>IF(B67="","",IF($T$13="IN CORSO",INDEX(skuAnker,MATCH(B67,descrizioneArtAnker,0)),INDEX(dbOrdini[CODICE
ANKER],MATCH(B67,dbOrdini[DESCRIZIONE],0))))</f>
        <v/>
      </c>
      <c r="G67" s="249" t="str">
        <f>IF(B67="","",IF($T$13="IN CORSO",VLOOKUP(B67,listoneAnker_NoSku,2,FALSE),INDEX(dbOrdini[BT/CS],MATCH(F67,dbOrdini[CODICE
ANKER],0))))</f>
        <v/>
      </c>
      <c r="H67" s="250" t="str">
        <f>IF(B67="","",IF($T$13="IN CORSO",VLOOKUP(B67,listoneAnker_NoSku,3,FALSE),INDEX(dbOrdini[LT.],MATCH(F67,dbOrdini[CODICE
ANKER],0))))</f>
        <v/>
      </c>
      <c r="I67" s="251" t="str">
        <f>IF(B67="","",IF($T$13="IN CORSO",VLOOKUP(B67,listoneAnker_NoSku,4,FALSE),INDEX(dbOrdini[% VOL],MATCH(F67,dbOrdini[CODICE
ANKER],0))))</f>
        <v/>
      </c>
      <c r="J67" s="252" t="str">
        <f>IF(B67="","",IF($T$13="IN CORSO",VLOOKUP(B67,listoneAnker_NoSku,5,FALSE),INDEX(dbOrdini[PREZZO
ANKER],MATCH(F67,dbOrdini[CODICE
ANKER],0))))</f>
        <v/>
      </c>
      <c r="K67" s="253" t="str">
        <f ca="1">IF(E67="","",IF($T$13="IN CORSO",VLOOKUP(TEXT(E67,"0"),vinolux[],6,FALSE),INDEX(dbOrdini[PREZZO
VINOLUX],MATCH(F67,dbOrdini[CODICE
ANKER],0))))</f>
        <v/>
      </c>
      <c r="L67" s="252" t="str">
        <f>IFERROR(IF(B67="","",IF($T$13="IN CORSO",VLOOKUP(A67,ultimoPrezzoItalia[],5,FALSE),INDEX(dbOrdini[PREZZO
ITALIA],MATCH(F67,dbOrdini[CODICE
ANKER],0)))),"")</f>
        <v/>
      </c>
      <c r="M67" s="254" t="str">
        <f>IFERROR(IF(B67="","",IF($T$13="IN CORSO",VLOOKUP(F67,listoneAnkerCompleto,8,FALSE)/1.22,INDEX(dbOrdini[COSTO IMPORT BOTT.],MATCH(F67,dbOrdini[CODICE
ANKER],0)))),"")</f>
        <v/>
      </c>
      <c r="N67" s="267" t="str">
        <f t="shared" ref="N67:N130" si="3">IF(B67="","",O67/G67)</f>
        <v/>
      </c>
      <c r="O67" s="255" t="str">
        <f t="shared" ref="O67:O130" si="4">IF(B67="","",IF(D67=C67,C67,IF(D67=0,0,D67)))</f>
        <v/>
      </c>
      <c r="P67" s="256" t="str">
        <f ca="1">IFERROR(VLOOKUP(A67,inventarioGeko[],3,FALSE),"")</f>
        <v/>
      </c>
      <c r="Q67" s="254" t="str">
        <f t="shared" ref="Q67:Q130" si="5">IF(B67="","",M67*O67)</f>
        <v/>
      </c>
    </row>
    <row r="68" spans="1:17">
      <c r="A68" s="127" t="str">
        <f ca="1">IFERROR(INDEX(storicoSkuGeko,MATCH(F68,storicoSkuAnker,0)),"")</f>
        <v/>
      </c>
      <c r="B68" s="39"/>
      <c r="C68" s="70"/>
      <c r="D68" s="42"/>
      <c r="E68" s="295" t="str">
        <f ca="1">IFERROR(IF(INDEX(storicoSkuVinolux,MATCH(F68,storicoSkuAnker,0))=0,"",INDEX(storicoSkuVinolux,MATCH(F68,storicoSkuAnker,0))),"")</f>
        <v/>
      </c>
      <c r="F68" s="248" t="str">
        <f>IF(B68="","",IF($T$13="IN CORSO",INDEX(skuAnker,MATCH(B68,descrizioneArtAnker,0)),INDEX(dbOrdini[CODICE
ANKER],MATCH(B68,dbOrdini[DESCRIZIONE],0))))</f>
        <v/>
      </c>
      <c r="G68" s="249" t="str">
        <f>IF(B68="","",IF($T$13="IN CORSO",VLOOKUP(B68,listoneAnker_NoSku,2,FALSE),INDEX(dbOrdini[BT/CS],MATCH(F68,dbOrdini[CODICE
ANKER],0))))</f>
        <v/>
      </c>
      <c r="H68" s="250" t="str">
        <f>IF(B68="","",IF($T$13="IN CORSO",VLOOKUP(B68,listoneAnker_NoSku,3,FALSE),INDEX(dbOrdini[LT.],MATCH(F68,dbOrdini[CODICE
ANKER],0))))</f>
        <v/>
      </c>
      <c r="I68" s="251" t="str">
        <f>IF(B68="","",IF($T$13="IN CORSO",VLOOKUP(B68,listoneAnker_NoSku,4,FALSE),INDEX(dbOrdini[% VOL],MATCH(F68,dbOrdini[CODICE
ANKER],0))))</f>
        <v/>
      </c>
      <c r="J68" s="252" t="str">
        <f>IF(B68="","",IF($T$13="IN CORSO",VLOOKUP(B68,listoneAnker_NoSku,5,FALSE),INDEX(dbOrdini[PREZZO
ANKER],MATCH(F68,dbOrdini[CODICE
ANKER],0))))</f>
        <v/>
      </c>
      <c r="K68" s="253" t="str">
        <f ca="1">IF(E68="","",IF($T$13="IN CORSO",VLOOKUP(TEXT(E68,"0"),vinolux[],6,FALSE),INDEX(dbOrdini[PREZZO
VINOLUX],MATCH(F68,dbOrdini[CODICE
ANKER],0))))</f>
        <v/>
      </c>
      <c r="L68" s="252" t="str">
        <f>IFERROR(IF(B68="","",IF($T$13="IN CORSO",VLOOKUP(A68,ultimoPrezzoItalia[],5,FALSE),INDEX(dbOrdini[PREZZO
ITALIA],MATCH(F68,dbOrdini[CODICE
ANKER],0)))),"")</f>
        <v/>
      </c>
      <c r="M68" s="254" t="str">
        <f>IFERROR(IF(B68="","",IF($T$13="IN CORSO",VLOOKUP(F68,listoneAnkerCompleto,8,FALSE)/1.22,INDEX(dbOrdini[COSTO IMPORT BOTT.],MATCH(F68,dbOrdini[CODICE
ANKER],0)))),"")</f>
        <v/>
      </c>
      <c r="N68" s="267" t="str">
        <f t="shared" si="3"/>
        <v/>
      </c>
      <c r="O68" s="255" t="str">
        <f t="shared" si="4"/>
        <v/>
      </c>
      <c r="P68" s="256" t="str">
        <f ca="1">IFERROR(VLOOKUP(A68,inventarioGeko[],3,FALSE),"")</f>
        <v/>
      </c>
      <c r="Q68" s="254" t="str">
        <f t="shared" si="5"/>
        <v/>
      </c>
    </row>
    <row r="69" spans="1:17">
      <c r="A69" s="127" t="str">
        <f ca="1">IFERROR(INDEX(storicoSkuGeko,MATCH(F69,storicoSkuAnker,0)),"")</f>
        <v/>
      </c>
      <c r="B69" s="39"/>
      <c r="C69" s="70"/>
      <c r="D69" s="42"/>
      <c r="E69" s="295" t="str">
        <f ca="1">IFERROR(IF(INDEX(storicoSkuVinolux,MATCH(F69,storicoSkuAnker,0))=0,"",INDEX(storicoSkuVinolux,MATCH(F69,storicoSkuAnker,0))),"")</f>
        <v/>
      </c>
      <c r="F69" s="248" t="str">
        <f>IF(B69="","",IF($T$13="IN CORSO",INDEX(skuAnker,MATCH(B69,descrizioneArtAnker,0)),INDEX(dbOrdini[CODICE
ANKER],MATCH(B69,dbOrdini[DESCRIZIONE],0))))</f>
        <v/>
      </c>
      <c r="G69" s="249" t="str">
        <f>IF(B69="","",IF($T$13="IN CORSO",VLOOKUP(B69,listoneAnker_NoSku,2,FALSE),INDEX(dbOrdini[BT/CS],MATCH(F69,dbOrdini[CODICE
ANKER],0))))</f>
        <v/>
      </c>
      <c r="H69" s="250" t="str">
        <f>IF(B69="","",IF($T$13="IN CORSO",VLOOKUP(B69,listoneAnker_NoSku,3,FALSE),INDEX(dbOrdini[LT.],MATCH(F69,dbOrdini[CODICE
ANKER],0))))</f>
        <v/>
      </c>
      <c r="I69" s="251" t="str">
        <f>IF(B69="","",IF($T$13="IN CORSO",VLOOKUP(B69,listoneAnker_NoSku,4,FALSE),INDEX(dbOrdini[% VOL],MATCH(F69,dbOrdini[CODICE
ANKER],0))))</f>
        <v/>
      </c>
      <c r="J69" s="252" t="str">
        <f>IF(B69="","",IF($T$13="IN CORSO",VLOOKUP(B69,listoneAnker_NoSku,5,FALSE),INDEX(dbOrdini[PREZZO
ANKER],MATCH(F69,dbOrdini[CODICE
ANKER],0))))</f>
        <v/>
      </c>
      <c r="K69" s="253" t="str">
        <f ca="1">IF(E69="","",IF($T$13="IN CORSO",VLOOKUP(TEXT(E69,"0"),vinolux[],6,FALSE),INDEX(dbOrdini[PREZZO
VINOLUX],MATCH(F69,dbOrdini[CODICE
ANKER],0))))</f>
        <v/>
      </c>
      <c r="L69" s="252" t="str">
        <f>IFERROR(IF(B69="","",IF($T$13="IN CORSO",VLOOKUP(A69,ultimoPrezzoItalia[],5,FALSE),INDEX(dbOrdini[PREZZO
ITALIA],MATCH(F69,dbOrdini[CODICE
ANKER],0)))),"")</f>
        <v/>
      </c>
      <c r="M69" s="254" t="str">
        <f>IFERROR(IF(B69="","",IF($T$13="IN CORSO",VLOOKUP(F69,listoneAnkerCompleto,8,FALSE)/1.22,INDEX(dbOrdini[COSTO IMPORT BOTT.],MATCH(F69,dbOrdini[CODICE
ANKER],0)))),"")</f>
        <v/>
      </c>
      <c r="N69" s="267" t="str">
        <f t="shared" si="3"/>
        <v/>
      </c>
      <c r="O69" s="255" t="str">
        <f t="shared" si="4"/>
        <v/>
      </c>
      <c r="P69" s="256" t="str">
        <f ca="1">IFERROR(VLOOKUP(A69,inventarioGeko[],3,FALSE),"")</f>
        <v/>
      </c>
      <c r="Q69" s="254" t="str">
        <f t="shared" si="5"/>
        <v/>
      </c>
    </row>
    <row r="70" spans="1:17">
      <c r="A70" s="127" t="str">
        <f ca="1">IFERROR(INDEX(storicoSkuGeko,MATCH(F70,storicoSkuAnker,0)),"")</f>
        <v/>
      </c>
      <c r="B70" s="39"/>
      <c r="C70" s="70"/>
      <c r="D70" s="42"/>
      <c r="E70" s="295" t="str">
        <f ca="1">IFERROR(IF(INDEX(storicoSkuVinolux,MATCH(F70,storicoSkuAnker,0))=0,"",INDEX(storicoSkuVinolux,MATCH(F70,storicoSkuAnker,0))),"")</f>
        <v/>
      </c>
      <c r="F70" s="248" t="str">
        <f>IF(B70="","",IF($T$13="IN CORSO",INDEX(skuAnker,MATCH(B70,descrizioneArtAnker,0)),INDEX(dbOrdini[CODICE
ANKER],MATCH(B70,dbOrdini[DESCRIZIONE],0))))</f>
        <v/>
      </c>
      <c r="G70" s="249" t="str">
        <f>IF(B70="","",IF($T$13="IN CORSO",VLOOKUP(B70,listoneAnker_NoSku,2,FALSE),INDEX(dbOrdini[BT/CS],MATCH(F70,dbOrdini[CODICE
ANKER],0))))</f>
        <v/>
      </c>
      <c r="H70" s="250" t="str">
        <f>IF(B70="","",IF($T$13="IN CORSO",VLOOKUP(B70,listoneAnker_NoSku,3,FALSE),INDEX(dbOrdini[LT.],MATCH(F70,dbOrdini[CODICE
ANKER],0))))</f>
        <v/>
      </c>
      <c r="I70" s="251" t="str">
        <f>IF(B70="","",IF($T$13="IN CORSO",VLOOKUP(B70,listoneAnker_NoSku,4,FALSE),INDEX(dbOrdini[% VOL],MATCH(F70,dbOrdini[CODICE
ANKER],0))))</f>
        <v/>
      </c>
      <c r="J70" s="252" t="str">
        <f>IF(B70="","",IF($T$13="IN CORSO",VLOOKUP(B70,listoneAnker_NoSku,5,FALSE),INDEX(dbOrdini[PREZZO
ANKER],MATCH(F70,dbOrdini[CODICE
ANKER],0))))</f>
        <v/>
      </c>
      <c r="K70" s="253" t="str">
        <f ca="1">IF(E70="","",IF($T$13="IN CORSO",VLOOKUP(TEXT(E70,"0"),vinolux[],6,FALSE),INDEX(dbOrdini[PREZZO
VINOLUX],MATCH(F70,dbOrdini[CODICE
ANKER],0))))</f>
        <v/>
      </c>
      <c r="L70" s="252" t="str">
        <f>IFERROR(IF(B70="","",IF($T$13="IN CORSO",VLOOKUP(A70,ultimoPrezzoItalia[],5,FALSE),INDEX(dbOrdini[PREZZO
ITALIA],MATCH(F70,dbOrdini[CODICE
ANKER],0)))),"")</f>
        <v/>
      </c>
      <c r="M70" s="254" t="str">
        <f>IFERROR(IF(B70="","",IF($T$13="IN CORSO",VLOOKUP(F70,listoneAnkerCompleto,8,FALSE)/1.22,INDEX(dbOrdini[COSTO IMPORT BOTT.],MATCH(F70,dbOrdini[CODICE
ANKER],0)))),"")</f>
        <v/>
      </c>
      <c r="N70" s="267" t="str">
        <f t="shared" si="3"/>
        <v/>
      </c>
      <c r="O70" s="255" t="str">
        <f t="shared" si="4"/>
        <v/>
      </c>
      <c r="P70" s="256" t="str">
        <f ca="1">IFERROR(VLOOKUP(A70,inventarioGeko[],3,FALSE),"")</f>
        <v/>
      </c>
      <c r="Q70" s="254" t="str">
        <f t="shared" si="5"/>
        <v/>
      </c>
    </row>
    <row r="71" spans="1:17">
      <c r="A71" s="127" t="str">
        <f ca="1">IFERROR(INDEX(storicoSkuGeko,MATCH(F71,storicoSkuAnker,0)),"")</f>
        <v/>
      </c>
      <c r="B71" s="39"/>
      <c r="C71" s="70"/>
      <c r="D71" s="42"/>
      <c r="E71" s="295" t="str">
        <f ca="1">IFERROR(IF(INDEX(storicoSkuVinolux,MATCH(F71,storicoSkuAnker,0))=0,"",INDEX(storicoSkuVinolux,MATCH(F71,storicoSkuAnker,0))),"")</f>
        <v/>
      </c>
      <c r="F71" s="248" t="str">
        <f>IF(B71="","",IF($T$13="IN CORSO",INDEX(skuAnker,MATCH(B71,descrizioneArtAnker,0)),INDEX(dbOrdini[CODICE
ANKER],MATCH(B71,dbOrdini[DESCRIZIONE],0))))</f>
        <v/>
      </c>
      <c r="G71" s="249" t="str">
        <f>IF(B71="","",IF($T$13="IN CORSO",VLOOKUP(B71,listoneAnker_NoSku,2,FALSE),INDEX(dbOrdini[BT/CS],MATCH(F71,dbOrdini[CODICE
ANKER],0))))</f>
        <v/>
      </c>
      <c r="H71" s="250" t="str">
        <f>IF(B71="","",IF($T$13="IN CORSO",VLOOKUP(B71,listoneAnker_NoSku,3,FALSE),INDEX(dbOrdini[LT.],MATCH(F71,dbOrdini[CODICE
ANKER],0))))</f>
        <v/>
      </c>
      <c r="I71" s="251" t="str">
        <f>IF(B71="","",IF($T$13="IN CORSO",VLOOKUP(B71,listoneAnker_NoSku,4,FALSE),INDEX(dbOrdini[% VOL],MATCH(F71,dbOrdini[CODICE
ANKER],0))))</f>
        <v/>
      </c>
      <c r="J71" s="252" t="str">
        <f>IF(B71="","",IF($T$13="IN CORSO",VLOOKUP(B71,listoneAnker_NoSku,5,FALSE),INDEX(dbOrdini[PREZZO
ANKER],MATCH(F71,dbOrdini[CODICE
ANKER],0))))</f>
        <v/>
      </c>
      <c r="K71" s="253" t="str">
        <f ca="1">IF(E71="","",IF($T$13="IN CORSO",VLOOKUP(TEXT(E71,"0"),vinolux[],6,FALSE),INDEX(dbOrdini[PREZZO
VINOLUX],MATCH(F71,dbOrdini[CODICE
ANKER],0))))</f>
        <v/>
      </c>
      <c r="L71" s="252" t="str">
        <f>IFERROR(IF(B71="","",IF($T$13="IN CORSO",VLOOKUP(A71,ultimoPrezzoItalia[],5,FALSE),INDEX(dbOrdini[PREZZO
ITALIA],MATCH(F71,dbOrdini[CODICE
ANKER],0)))),"")</f>
        <v/>
      </c>
      <c r="M71" s="254" t="str">
        <f>IFERROR(IF(B71="","",IF($T$13="IN CORSO",VLOOKUP(F71,listoneAnkerCompleto,8,FALSE)/1.22,INDEX(dbOrdini[COSTO IMPORT BOTT.],MATCH(F71,dbOrdini[CODICE
ANKER],0)))),"")</f>
        <v/>
      </c>
      <c r="N71" s="267" t="str">
        <f t="shared" si="3"/>
        <v/>
      </c>
      <c r="O71" s="255" t="str">
        <f t="shared" si="4"/>
        <v/>
      </c>
      <c r="P71" s="256" t="str">
        <f ca="1">IFERROR(VLOOKUP(A71,inventarioGeko[],3,FALSE),"")</f>
        <v/>
      </c>
      <c r="Q71" s="254" t="str">
        <f t="shared" si="5"/>
        <v/>
      </c>
    </row>
    <row r="72" spans="1:17">
      <c r="A72" s="127" t="str">
        <f ca="1">IFERROR(INDEX(storicoSkuGeko,MATCH(F72,storicoSkuAnker,0)),"")</f>
        <v/>
      </c>
      <c r="B72" s="39"/>
      <c r="C72" s="70"/>
      <c r="D72" s="42"/>
      <c r="E72" s="295" t="str">
        <f ca="1">IFERROR(IF(INDEX(storicoSkuVinolux,MATCH(F72,storicoSkuAnker,0))=0,"",INDEX(storicoSkuVinolux,MATCH(F72,storicoSkuAnker,0))),"")</f>
        <v/>
      </c>
      <c r="F72" s="248" t="str">
        <f>IF(B72="","",IF($T$13="IN CORSO",INDEX(skuAnker,MATCH(B72,descrizioneArtAnker,0)),INDEX(dbOrdini[CODICE
ANKER],MATCH(B72,dbOrdini[DESCRIZIONE],0))))</f>
        <v/>
      </c>
      <c r="G72" s="249" t="str">
        <f>IF(B72="","",IF($T$13="IN CORSO",VLOOKUP(B72,listoneAnker_NoSku,2,FALSE),INDEX(dbOrdini[BT/CS],MATCH(F72,dbOrdini[CODICE
ANKER],0))))</f>
        <v/>
      </c>
      <c r="H72" s="250" t="str">
        <f>IF(B72="","",IF($T$13="IN CORSO",VLOOKUP(B72,listoneAnker_NoSku,3,FALSE),INDEX(dbOrdini[LT.],MATCH(F72,dbOrdini[CODICE
ANKER],0))))</f>
        <v/>
      </c>
      <c r="I72" s="251" t="str">
        <f>IF(B72="","",IF($T$13="IN CORSO",VLOOKUP(B72,listoneAnker_NoSku,4,FALSE),INDEX(dbOrdini[% VOL],MATCH(F72,dbOrdini[CODICE
ANKER],0))))</f>
        <v/>
      </c>
      <c r="J72" s="252" t="str">
        <f>IF(B72="","",IF($T$13="IN CORSO",VLOOKUP(B72,listoneAnker_NoSku,5,FALSE),INDEX(dbOrdini[PREZZO
ANKER],MATCH(F72,dbOrdini[CODICE
ANKER],0))))</f>
        <v/>
      </c>
      <c r="K72" s="253" t="str">
        <f ca="1">IF(E72="","",IF($T$13="IN CORSO",VLOOKUP(TEXT(E72,"0"),vinolux[],6,FALSE),INDEX(dbOrdini[PREZZO
VINOLUX],MATCH(F72,dbOrdini[CODICE
ANKER],0))))</f>
        <v/>
      </c>
      <c r="L72" s="252" t="str">
        <f>IFERROR(IF(B72="","",IF($T$13="IN CORSO",VLOOKUP(A72,ultimoPrezzoItalia[],5,FALSE),INDEX(dbOrdini[PREZZO
ITALIA],MATCH(F72,dbOrdini[CODICE
ANKER],0)))),"")</f>
        <v/>
      </c>
      <c r="M72" s="254" t="str">
        <f>IFERROR(IF(B72="","",IF($T$13="IN CORSO",VLOOKUP(F72,listoneAnkerCompleto,8,FALSE)/1.22,INDEX(dbOrdini[COSTO IMPORT BOTT.],MATCH(F72,dbOrdini[CODICE
ANKER],0)))),"")</f>
        <v/>
      </c>
      <c r="N72" s="267" t="str">
        <f t="shared" si="3"/>
        <v/>
      </c>
      <c r="O72" s="255" t="str">
        <f t="shared" si="4"/>
        <v/>
      </c>
      <c r="P72" s="256" t="str">
        <f ca="1">IFERROR(VLOOKUP(A72,inventarioGeko[],3,FALSE),"")</f>
        <v/>
      </c>
      <c r="Q72" s="254" t="str">
        <f t="shared" si="5"/>
        <v/>
      </c>
    </row>
    <row r="73" spans="1:17">
      <c r="A73" s="127" t="str">
        <f ca="1">IFERROR(INDEX(storicoSkuGeko,MATCH(F73,storicoSkuAnker,0)),"")</f>
        <v/>
      </c>
      <c r="B73" s="39"/>
      <c r="C73" s="70"/>
      <c r="D73" s="42"/>
      <c r="E73" s="295" t="str">
        <f ca="1">IFERROR(IF(INDEX(storicoSkuVinolux,MATCH(F73,storicoSkuAnker,0))=0,"",INDEX(storicoSkuVinolux,MATCH(F73,storicoSkuAnker,0))),"")</f>
        <v/>
      </c>
      <c r="F73" s="248" t="str">
        <f>IF(B73="","",IF($T$13="IN CORSO",INDEX(skuAnker,MATCH(B73,descrizioneArtAnker,0)),INDEX(dbOrdini[CODICE
ANKER],MATCH(B73,dbOrdini[DESCRIZIONE],0))))</f>
        <v/>
      </c>
      <c r="G73" s="249" t="str">
        <f>IF(B73="","",IF($T$13="IN CORSO",VLOOKUP(B73,listoneAnker_NoSku,2,FALSE),INDEX(dbOrdini[BT/CS],MATCH(F73,dbOrdini[CODICE
ANKER],0))))</f>
        <v/>
      </c>
      <c r="H73" s="250" t="str">
        <f>IF(B73="","",IF($T$13="IN CORSO",VLOOKUP(B73,listoneAnker_NoSku,3,FALSE),INDEX(dbOrdini[LT.],MATCH(F73,dbOrdini[CODICE
ANKER],0))))</f>
        <v/>
      </c>
      <c r="I73" s="251" t="str">
        <f>IF(B73="","",IF($T$13="IN CORSO",VLOOKUP(B73,listoneAnker_NoSku,4,FALSE),INDEX(dbOrdini[% VOL],MATCH(F73,dbOrdini[CODICE
ANKER],0))))</f>
        <v/>
      </c>
      <c r="J73" s="252" t="str">
        <f>IF(B73="","",IF($T$13="IN CORSO",VLOOKUP(B73,listoneAnker_NoSku,5,FALSE),INDEX(dbOrdini[PREZZO
ANKER],MATCH(F73,dbOrdini[CODICE
ANKER],0))))</f>
        <v/>
      </c>
      <c r="K73" s="253" t="str">
        <f ca="1">IF(E73="","",IF($T$13="IN CORSO",VLOOKUP(TEXT(E73,"0"),vinolux[],6,FALSE),INDEX(dbOrdini[PREZZO
VINOLUX],MATCH(F73,dbOrdini[CODICE
ANKER],0))))</f>
        <v/>
      </c>
      <c r="L73" s="252" t="str">
        <f>IFERROR(IF(B73="","",IF($T$13="IN CORSO",VLOOKUP(A73,ultimoPrezzoItalia[],5,FALSE),INDEX(dbOrdini[PREZZO
ITALIA],MATCH(F73,dbOrdini[CODICE
ANKER],0)))),"")</f>
        <v/>
      </c>
      <c r="M73" s="254" t="str">
        <f>IFERROR(IF(B73="","",IF($T$13="IN CORSO",VLOOKUP(F73,listoneAnkerCompleto,8,FALSE)/1.22,INDEX(dbOrdini[COSTO IMPORT BOTT.],MATCH(F73,dbOrdini[CODICE
ANKER],0)))),"")</f>
        <v/>
      </c>
      <c r="N73" s="267" t="str">
        <f t="shared" si="3"/>
        <v/>
      </c>
      <c r="O73" s="255" t="str">
        <f t="shared" si="4"/>
        <v/>
      </c>
      <c r="P73" s="256" t="str">
        <f ca="1">IFERROR(VLOOKUP(A73,inventarioGeko[],3,FALSE),"")</f>
        <v/>
      </c>
      <c r="Q73" s="254" t="str">
        <f t="shared" si="5"/>
        <v/>
      </c>
    </row>
    <row r="74" spans="1:17">
      <c r="A74" s="127" t="str">
        <f ca="1">IFERROR(INDEX(storicoSkuGeko,MATCH(F74,storicoSkuAnker,0)),"")</f>
        <v/>
      </c>
      <c r="B74" s="39"/>
      <c r="C74" s="70"/>
      <c r="D74" s="42"/>
      <c r="E74" s="295" t="str">
        <f ca="1">IFERROR(IF(INDEX(storicoSkuVinolux,MATCH(F74,storicoSkuAnker,0))=0,"",INDEX(storicoSkuVinolux,MATCH(F74,storicoSkuAnker,0))),"")</f>
        <v/>
      </c>
      <c r="F74" s="248" t="str">
        <f>IF(B74="","",IF($T$13="IN CORSO",INDEX(skuAnker,MATCH(B74,descrizioneArtAnker,0)),INDEX(dbOrdini[CODICE
ANKER],MATCH(B74,dbOrdini[DESCRIZIONE],0))))</f>
        <v/>
      </c>
      <c r="G74" s="249" t="str">
        <f>IF(B74="","",IF($T$13="IN CORSO",VLOOKUP(B74,listoneAnker_NoSku,2,FALSE),INDEX(dbOrdini[BT/CS],MATCH(F74,dbOrdini[CODICE
ANKER],0))))</f>
        <v/>
      </c>
      <c r="H74" s="250" t="str">
        <f>IF(B74="","",IF($T$13="IN CORSO",VLOOKUP(B74,listoneAnker_NoSku,3,FALSE),INDEX(dbOrdini[LT.],MATCH(F74,dbOrdini[CODICE
ANKER],0))))</f>
        <v/>
      </c>
      <c r="I74" s="251" t="str">
        <f>IF(B74="","",IF($T$13="IN CORSO",VLOOKUP(B74,listoneAnker_NoSku,4,FALSE),INDEX(dbOrdini[% VOL],MATCH(F74,dbOrdini[CODICE
ANKER],0))))</f>
        <v/>
      </c>
      <c r="J74" s="252" t="str">
        <f>IF(B74="","",IF($T$13="IN CORSO",VLOOKUP(B74,listoneAnker_NoSku,5,FALSE),INDEX(dbOrdini[PREZZO
ANKER],MATCH(F74,dbOrdini[CODICE
ANKER],0))))</f>
        <v/>
      </c>
      <c r="K74" s="253" t="str">
        <f ca="1">IF(E74="","",IF($T$13="IN CORSO",VLOOKUP(TEXT(E74,"0"),vinolux[],6,FALSE),INDEX(dbOrdini[PREZZO
VINOLUX],MATCH(F74,dbOrdini[CODICE
ANKER],0))))</f>
        <v/>
      </c>
      <c r="L74" s="252" t="str">
        <f>IFERROR(IF(B74="","",IF($T$13="IN CORSO",VLOOKUP(A74,ultimoPrezzoItalia[],5,FALSE),INDEX(dbOrdini[PREZZO
ITALIA],MATCH(F74,dbOrdini[CODICE
ANKER],0)))),"")</f>
        <v/>
      </c>
      <c r="M74" s="254" t="str">
        <f>IFERROR(IF(B74="","",IF($T$13="IN CORSO",VLOOKUP(F74,listoneAnkerCompleto,8,FALSE)/1.22,INDEX(dbOrdini[COSTO IMPORT BOTT.],MATCH(F74,dbOrdini[CODICE
ANKER],0)))),"")</f>
        <v/>
      </c>
      <c r="N74" s="267" t="str">
        <f t="shared" si="3"/>
        <v/>
      </c>
      <c r="O74" s="255" t="str">
        <f t="shared" si="4"/>
        <v/>
      </c>
      <c r="P74" s="256" t="str">
        <f ca="1">IFERROR(VLOOKUP(A74,inventarioGeko[],3,FALSE),"")</f>
        <v/>
      </c>
      <c r="Q74" s="254" t="str">
        <f t="shared" si="5"/>
        <v/>
      </c>
    </row>
    <row r="75" spans="1:17">
      <c r="A75" s="127" t="str">
        <f ca="1">IFERROR(INDEX(storicoSkuGeko,MATCH(F75,storicoSkuAnker,0)),"")</f>
        <v/>
      </c>
      <c r="B75" s="39"/>
      <c r="C75" s="70"/>
      <c r="D75" s="42"/>
      <c r="E75" s="295" t="str">
        <f ca="1">IFERROR(IF(INDEX(storicoSkuVinolux,MATCH(F75,storicoSkuAnker,0))=0,"",INDEX(storicoSkuVinolux,MATCH(F75,storicoSkuAnker,0))),"")</f>
        <v/>
      </c>
      <c r="F75" s="248" t="str">
        <f>IF(B75="","",IF($T$13="IN CORSO",INDEX(skuAnker,MATCH(B75,descrizioneArtAnker,0)),INDEX(dbOrdini[CODICE
ANKER],MATCH(B75,dbOrdini[DESCRIZIONE],0))))</f>
        <v/>
      </c>
      <c r="G75" s="249" t="str">
        <f>IF(B75="","",IF($T$13="IN CORSO",VLOOKUP(B75,listoneAnker_NoSku,2,FALSE),INDEX(dbOrdini[BT/CS],MATCH(F75,dbOrdini[CODICE
ANKER],0))))</f>
        <v/>
      </c>
      <c r="H75" s="250" t="str">
        <f>IF(B75="","",IF($T$13="IN CORSO",VLOOKUP(B75,listoneAnker_NoSku,3,FALSE),INDEX(dbOrdini[LT.],MATCH(F75,dbOrdini[CODICE
ANKER],0))))</f>
        <v/>
      </c>
      <c r="I75" s="251" t="str">
        <f>IF(B75="","",IF($T$13="IN CORSO",VLOOKUP(B75,listoneAnker_NoSku,4,FALSE),INDEX(dbOrdini[% VOL],MATCH(F75,dbOrdini[CODICE
ANKER],0))))</f>
        <v/>
      </c>
      <c r="J75" s="252" t="str">
        <f>IF(B75="","",IF($T$13="IN CORSO",VLOOKUP(B75,listoneAnker_NoSku,5,FALSE),INDEX(dbOrdini[PREZZO
ANKER],MATCH(F75,dbOrdini[CODICE
ANKER],0))))</f>
        <v/>
      </c>
      <c r="K75" s="253" t="str">
        <f ca="1">IF(E75="","",IF($T$13="IN CORSO",VLOOKUP(TEXT(E75,"0"),vinolux[],6,FALSE),INDEX(dbOrdini[PREZZO
VINOLUX],MATCH(F75,dbOrdini[CODICE
ANKER],0))))</f>
        <v/>
      </c>
      <c r="L75" s="252" t="str">
        <f>IFERROR(IF(B75="","",IF($T$13="IN CORSO",VLOOKUP(A75,ultimoPrezzoItalia[],5,FALSE),INDEX(dbOrdini[PREZZO
ITALIA],MATCH(F75,dbOrdini[CODICE
ANKER],0)))),"")</f>
        <v/>
      </c>
      <c r="M75" s="254" t="str">
        <f>IFERROR(IF(B75="","",IF($T$13="IN CORSO",VLOOKUP(F75,listoneAnkerCompleto,8,FALSE)/1.22,INDEX(dbOrdini[COSTO IMPORT BOTT.],MATCH(F75,dbOrdini[CODICE
ANKER],0)))),"")</f>
        <v/>
      </c>
      <c r="N75" s="267" t="str">
        <f t="shared" si="3"/>
        <v/>
      </c>
      <c r="O75" s="255" t="str">
        <f t="shared" si="4"/>
        <v/>
      </c>
      <c r="P75" s="256" t="str">
        <f ca="1">IFERROR(VLOOKUP(A75,inventarioGeko[],3,FALSE),"")</f>
        <v/>
      </c>
      <c r="Q75" s="254" t="str">
        <f t="shared" si="5"/>
        <v/>
      </c>
    </row>
    <row r="76" spans="1:17">
      <c r="A76" s="127" t="str">
        <f ca="1">IFERROR(INDEX(storicoSkuGeko,MATCH(F76,storicoSkuAnker,0)),"")</f>
        <v/>
      </c>
      <c r="B76" s="39"/>
      <c r="C76" s="70"/>
      <c r="D76" s="42"/>
      <c r="E76" s="295" t="str">
        <f ca="1">IFERROR(IF(INDEX(storicoSkuVinolux,MATCH(F76,storicoSkuAnker,0))=0,"",INDEX(storicoSkuVinolux,MATCH(F76,storicoSkuAnker,0))),"")</f>
        <v/>
      </c>
      <c r="F76" s="248" t="str">
        <f>IF(B76="","",IF($T$13="IN CORSO",INDEX(skuAnker,MATCH(B76,descrizioneArtAnker,0)),INDEX(dbOrdini[CODICE
ANKER],MATCH(B76,dbOrdini[DESCRIZIONE],0))))</f>
        <v/>
      </c>
      <c r="G76" s="249" t="str">
        <f>IF(B76="","",IF($T$13="IN CORSO",VLOOKUP(B76,listoneAnker_NoSku,2,FALSE),INDEX(dbOrdini[BT/CS],MATCH(F76,dbOrdini[CODICE
ANKER],0))))</f>
        <v/>
      </c>
      <c r="H76" s="250" t="str">
        <f>IF(B76="","",IF($T$13="IN CORSO",VLOOKUP(B76,listoneAnker_NoSku,3,FALSE),INDEX(dbOrdini[LT.],MATCH(F76,dbOrdini[CODICE
ANKER],0))))</f>
        <v/>
      </c>
      <c r="I76" s="251" t="str">
        <f>IF(B76="","",IF($T$13="IN CORSO",VLOOKUP(B76,listoneAnker_NoSku,4,FALSE),INDEX(dbOrdini[% VOL],MATCH(F76,dbOrdini[CODICE
ANKER],0))))</f>
        <v/>
      </c>
      <c r="J76" s="252" t="str">
        <f>IF(B76="","",IF($T$13="IN CORSO",VLOOKUP(B76,listoneAnker_NoSku,5,FALSE),INDEX(dbOrdini[PREZZO
ANKER],MATCH(F76,dbOrdini[CODICE
ANKER],0))))</f>
        <v/>
      </c>
      <c r="K76" s="253" t="str">
        <f ca="1">IF(E76="","",IF($T$13="IN CORSO",VLOOKUP(TEXT(E76,"0"),vinolux[],6,FALSE),INDEX(dbOrdini[PREZZO
VINOLUX],MATCH(F76,dbOrdini[CODICE
ANKER],0))))</f>
        <v/>
      </c>
      <c r="L76" s="252" t="str">
        <f>IFERROR(IF(B76="","",IF($T$13="IN CORSO",VLOOKUP(A76,ultimoPrezzoItalia[],5,FALSE),INDEX(dbOrdini[PREZZO
ITALIA],MATCH(F76,dbOrdini[CODICE
ANKER],0)))),"")</f>
        <v/>
      </c>
      <c r="M76" s="254" t="str">
        <f>IFERROR(IF(B76="","",IF($T$13="IN CORSO",VLOOKUP(F76,listoneAnkerCompleto,8,FALSE)/1.22,INDEX(dbOrdini[COSTO IMPORT BOTT.],MATCH(F76,dbOrdini[CODICE
ANKER],0)))),"")</f>
        <v/>
      </c>
      <c r="N76" s="267" t="str">
        <f t="shared" si="3"/>
        <v/>
      </c>
      <c r="O76" s="255" t="str">
        <f t="shared" si="4"/>
        <v/>
      </c>
      <c r="P76" s="256" t="str">
        <f ca="1">IFERROR(VLOOKUP(A76,inventarioGeko[],3,FALSE),"")</f>
        <v/>
      </c>
      <c r="Q76" s="254" t="str">
        <f t="shared" si="5"/>
        <v/>
      </c>
    </row>
    <row r="77" spans="1:17">
      <c r="A77" s="127" t="str">
        <f ca="1">IFERROR(INDEX(storicoSkuGeko,MATCH(F77,storicoSkuAnker,0)),"")</f>
        <v/>
      </c>
      <c r="B77" s="39"/>
      <c r="C77" s="70"/>
      <c r="D77" s="42"/>
      <c r="E77" s="295" t="str">
        <f ca="1">IFERROR(IF(INDEX(storicoSkuVinolux,MATCH(F77,storicoSkuAnker,0))=0,"",INDEX(storicoSkuVinolux,MATCH(F77,storicoSkuAnker,0))),"")</f>
        <v/>
      </c>
      <c r="F77" s="248" t="str">
        <f>IF(B77="","",IF($T$13="IN CORSO",INDEX(skuAnker,MATCH(B77,descrizioneArtAnker,0)),INDEX(dbOrdini[CODICE
ANKER],MATCH(B77,dbOrdini[DESCRIZIONE],0))))</f>
        <v/>
      </c>
      <c r="G77" s="249" t="str">
        <f>IF(B77="","",IF($T$13="IN CORSO",VLOOKUP(B77,listoneAnker_NoSku,2,FALSE),INDEX(dbOrdini[BT/CS],MATCH(F77,dbOrdini[CODICE
ANKER],0))))</f>
        <v/>
      </c>
      <c r="H77" s="250" t="str">
        <f>IF(B77="","",IF($T$13="IN CORSO",VLOOKUP(B77,listoneAnker_NoSku,3,FALSE),INDEX(dbOrdini[LT.],MATCH(F77,dbOrdini[CODICE
ANKER],0))))</f>
        <v/>
      </c>
      <c r="I77" s="251" t="str">
        <f>IF(B77="","",IF($T$13="IN CORSO",VLOOKUP(B77,listoneAnker_NoSku,4,FALSE),INDEX(dbOrdini[% VOL],MATCH(F77,dbOrdini[CODICE
ANKER],0))))</f>
        <v/>
      </c>
      <c r="J77" s="252" t="str">
        <f>IF(B77="","",IF($T$13="IN CORSO",VLOOKUP(B77,listoneAnker_NoSku,5,FALSE),INDEX(dbOrdini[PREZZO
ANKER],MATCH(F77,dbOrdini[CODICE
ANKER],0))))</f>
        <v/>
      </c>
      <c r="K77" s="253" t="str">
        <f ca="1">IF(E77="","",IF($T$13="IN CORSO",VLOOKUP(TEXT(E77,"0"),vinolux[],6,FALSE),INDEX(dbOrdini[PREZZO
VINOLUX],MATCH(F77,dbOrdini[CODICE
ANKER],0))))</f>
        <v/>
      </c>
      <c r="L77" s="252" t="str">
        <f>IFERROR(IF(B77="","",IF($T$13="IN CORSO",VLOOKUP(A77,ultimoPrezzoItalia[],5,FALSE),INDEX(dbOrdini[PREZZO
ITALIA],MATCH(F77,dbOrdini[CODICE
ANKER],0)))),"")</f>
        <v/>
      </c>
      <c r="M77" s="254" t="str">
        <f>IFERROR(IF(B77="","",IF($T$13="IN CORSO",VLOOKUP(F77,listoneAnkerCompleto,8,FALSE)/1.22,INDEX(dbOrdini[COSTO IMPORT BOTT.],MATCH(F77,dbOrdini[CODICE
ANKER],0)))),"")</f>
        <v/>
      </c>
      <c r="N77" s="267" t="str">
        <f t="shared" si="3"/>
        <v/>
      </c>
      <c r="O77" s="255" t="str">
        <f t="shared" si="4"/>
        <v/>
      </c>
      <c r="P77" s="256" t="str">
        <f ca="1">IFERROR(VLOOKUP(A77,inventarioGeko[],3,FALSE),"")</f>
        <v/>
      </c>
      <c r="Q77" s="254" t="str">
        <f t="shared" si="5"/>
        <v/>
      </c>
    </row>
    <row r="78" spans="1:17">
      <c r="A78" s="127" t="str">
        <f ca="1">IFERROR(INDEX(storicoSkuGeko,MATCH(F78,storicoSkuAnker,0)),"")</f>
        <v/>
      </c>
      <c r="B78" s="39"/>
      <c r="C78" s="70"/>
      <c r="D78" s="42"/>
      <c r="E78" s="295" t="str">
        <f ca="1">IFERROR(IF(INDEX(storicoSkuVinolux,MATCH(F78,storicoSkuAnker,0))=0,"",INDEX(storicoSkuVinolux,MATCH(F78,storicoSkuAnker,0))),"")</f>
        <v/>
      </c>
      <c r="F78" s="248" t="str">
        <f>IF(B78="","",IF($T$13="IN CORSO",INDEX(skuAnker,MATCH(B78,descrizioneArtAnker,0)),INDEX(dbOrdini[CODICE
ANKER],MATCH(B78,dbOrdini[DESCRIZIONE],0))))</f>
        <v/>
      </c>
      <c r="G78" s="249" t="str">
        <f>IF(B78="","",IF($T$13="IN CORSO",VLOOKUP(B78,listoneAnker_NoSku,2,FALSE),INDEX(dbOrdini[BT/CS],MATCH(F78,dbOrdini[CODICE
ANKER],0))))</f>
        <v/>
      </c>
      <c r="H78" s="250" t="str">
        <f>IF(B78="","",IF($T$13="IN CORSO",VLOOKUP(B78,listoneAnker_NoSku,3,FALSE),INDEX(dbOrdini[LT.],MATCH(F78,dbOrdini[CODICE
ANKER],0))))</f>
        <v/>
      </c>
      <c r="I78" s="251" t="str">
        <f>IF(B78="","",IF($T$13="IN CORSO",VLOOKUP(B78,listoneAnker_NoSku,4,FALSE),INDEX(dbOrdini[% VOL],MATCH(F78,dbOrdini[CODICE
ANKER],0))))</f>
        <v/>
      </c>
      <c r="J78" s="252" t="str">
        <f>IF(B78="","",IF($T$13="IN CORSO",VLOOKUP(B78,listoneAnker_NoSku,5,FALSE),INDEX(dbOrdini[PREZZO
ANKER],MATCH(F78,dbOrdini[CODICE
ANKER],0))))</f>
        <v/>
      </c>
      <c r="K78" s="253" t="str">
        <f ca="1">IF(E78="","",IF($T$13="IN CORSO",VLOOKUP(TEXT(E78,"0"),vinolux[],6,FALSE),INDEX(dbOrdini[PREZZO
VINOLUX],MATCH(F78,dbOrdini[CODICE
ANKER],0))))</f>
        <v/>
      </c>
      <c r="L78" s="252" t="str">
        <f>IFERROR(IF(B78="","",IF($T$13="IN CORSO",VLOOKUP(A78,ultimoPrezzoItalia[],5,FALSE),INDEX(dbOrdini[PREZZO
ITALIA],MATCH(F78,dbOrdini[CODICE
ANKER],0)))),"")</f>
        <v/>
      </c>
      <c r="M78" s="254" t="str">
        <f>IFERROR(IF(B78="","",IF($T$13="IN CORSO",VLOOKUP(F78,listoneAnkerCompleto,8,FALSE)/1.22,INDEX(dbOrdini[COSTO IMPORT BOTT.],MATCH(F78,dbOrdini[CODICE
ANKER],0)))),"")</f>
        <v/>
      </c>
      <c r="N78" s="267" t="str">
        <f t="shared" si="3"/>
        <v/>
      </c>
      <c r="O78" s="255" t="str">
        <f t="shared" si="4"/>
        <v/>
      </c>
      <c r="P78" s="256" t="str">
        <f ca="1">IFERROR(VLOOKUP(A78,inventarioGeko[],3,FALSE),"")</f>
        <v/>
      </c>
      <c r="Q78" s="254" t="str">
        <f t="shared" si="5"/>
        <v/>
      </c>
    </row>
    <row r="79" spans="1:17">
      <c r="A79" s="127" t="str">
        <f ca="1">IFERROR(INDEX(storicoSkuGeko,MATCH(F79,storicoSkuAnker,0)),"")</f>
        <v/>
      </c>
      <c r="B79" s="39"/>
      <c r="C79" s="70"/>
      <c r="D79" s="42"/>
      <c r="E79" s="295" t="str">
        <f ca="1">IFERROR(IF(INDEX(storicoSkuVinolux,MATCH(F79,storicoSkuAnker,0))=0,"",INDEX(storicoSkuVinolux,MATCH(F79,storicoSkuAnker,0))),"")</f>
        <v/>
      </c>
      <c r="F79" s="248" t="str">
        <f>IF(B79="","",IF($T$13="IN CORSO",INDEX(skuAnker,MATCH(B79,descrizioneArtAnker,0)),INDEX(dbOrdini[CODICE
ANKER],MATCH(B79,dbOrdini[DESCRIZIONE],0))))</f>
        <v/>
      </c>
      <c r="G79" s="249" t="str">
        <f>IF(B79="","",IF($T$13="IN CORSO",VLOOKUP(B79,listoneAnker_NoSku,2,FALSE),INDEX(dbOrdini[BT/CS],MATCH(F79,dbOrdini[CODICE
ANKER],0))))</f>
        <v/>
      </c>
      <c r="H79" s="250" t="str">
        <f>IF(B79="","",IF($T$13="IN CORSO",VLOOKUP(B79,listoneAnker_NoSku,3,FALSE),INDEX(dbOrdini[LT.],MATCH(F79,dbOrdini[CODICE
ANKER],0))))</f>
        <v/>
      </c>
      <c r="I79" s="251" t="str">
        <f>IF(B79="","",IF($T$13="IN CORSO",VLOOKUP(B79,listoneAnker_NoSku,4,FALSE),INDEX(dbOrdini[% VOL],MATCH(F79,dbOrdini[CODICE
ANKER],0))))</f>
        <v/>
      </c>
      <c r="J79" s="252" t="str">
        <f>IF(B79="","",IF($T$13="IN CORSO",VLOOKUP(B79,listoneAnker_NoSku,5,FALSE),INDEX(dbOrdini[PREZZO
ANKER],MATCH(F79,dbOrdini[CODICE
ANKER],0))))</f>
        <v/>
      </c>
      <c r="K79" s="253" t="str">
        <f ca="1">IF(E79="","",IF($T$13="IN CORSO",VLOOKUP(TEXT(E79,"0"),vinolux[],6,FALSE),INDEX(dbOrdini[PREZZO
VINOLUX],MATCH(F79,dbOrdini[CODICE
ANKER],0))))</f>
        <v/>
      </c>
      <c r="L79" s="252" t="str">
        <f>IFERROR(IF(B79="","",IF($T$13="IN CORSO",VLOOKUP(A79,ultimoPrezzoItalia[],5,FALSE),INDEX(dbOrdini[PREZZO
ITALIA],MATCH(F79,dbOrdini[CODICE
ANKER],0)))),"")</f>
        <v/>
      </c>
      <c r="M79" s="254" t="str">
        <f>IFERROR(IF(B79="","",IF($T$13="IN CORSO",VLOOKUP(F79,listoneAnkerCompleto,8,FALSE)/1.22,INDEX(dbOrdini[COSTO IMPORT BOTT.],MATCH(F79,dbOrdini[CODICE
ANKER],0)))),"")</f>
        <v/>
      </c>
      <c r="N79" s="267" t="str">
        <f t="shared" si="3"/>
        <v/>
      </c>
      <c r="O79" s="255" t="str">
        <f t="shared" si="4"/>
        <v/>
      </c>
      <c r="P79" s="256" t="str">
        <f ca="1">IFERROR(VLOOKUP(A79,inventarioGeko[],3,FALSE),"")</f>
        <v/>
      </c>
      <c r="Q79" s="254" t="str">
        <f t="shared" si="5"/>
        <v/>
      </c>
    </row>
    <row r="80" spans="1:17">
      <c r="A80" s="376" t="str">
        <f ca="1">IFERROR(INDEX(storicoSkuGeko,MATCH(F80,storicoSkuAnker,0)),"")</f>
        <v/>
      </c>
      <c r="C80" s="3"/>
      <c r="D80" s="3"/>
      <c r="E80" s="293" t="str">
        <f ca="1">IFERROR(IF(INDEX(storicoSkuVinolux,MATCH(F80,storicoSkuAnker,0))=0,"",INDEX(storicoSkuVinolux,MATCH(F80,storicoSkuAnker,0))),"")</f>
        <v/>
      </c>
      <c r="F80" s="248" t="str">
        <f>IF(B80="","",IF($T$13="IN CORSO",INDEX(skuAnker,MATCH(B80,descrizioneArtAnker,0)),INDEX(dbOrdini[CODICE
ANKER],MATCH(B80,dbOrdini[DESCRIZIONE],0))))</f>
        <v/>
      </c>
      <c r="G80" s="249" t="str">
        <f>IF(B80="","",IF($T$13="IN CORSO",VLOOKUP(B80,listoneAnker_NoSku,2,FALSE),INDEX(dbOrdini[BT/CS],MATCH(F80,dbOrdini[CODICE
ANKER],0))))</f>
        <v/>
      </c>
      <c r="H80" s="250" t="str">
        <f>IF(B80="","",IF($T$13="IN CORSO",VLOOKUP(B80,listoneAnker_NoSku,3,FALSE),INDEX(dbOrdini[LT.],MATCH(F80,dbOrdini[CODICE
ANKER],0))))</f>
        <v/>
      </c>
      <c r="I80" s="251" t="str">
        <f>IF(B80="","",IF($T$13="IN CORSO",VLOOKUP(B80,listoneAnker_NoSku,4,FALSE),INDEX(dbOrdini[% VOL],MATCH(F80,dbOrdini[CODICE
ANKER],0))))</f>
        <v/>
      </c>
      <c r="J80" s="252" t="str">
        <f>IF(B80="","",IF($T$13="IN CORSO",VLOOKUP(B80,listoneAnker_NoSku,5,FALSE),INDEX(dbOrdini[PREZZO
ANKER],MATCH(F80,dbOrdini[CODICE
ANKER],0))))</f>
        <v/>
      </c>
      <c r="K80" s="253" t="str">
        <f ca="1">IF(E80="","",IF($T$13="IN CORSO",VLOOKUP(TEXT(E80,"0"),vinolux[],6,FALSE),INDEX(dbOrdini[PREZZO
VINOLUX],MATCH(F80,dbOrdini[CODICE
ANKER],0))))</f>
        <v/>
      </c>
      <c r="L80" s="252" t="str">
        <f>IFERROR(IF(B80="","",IF($T$13="IN CORSO",VLOOKUP(A80,ultimoPrezzoItalia[],5,FALSE),INDEX(dbOrdini[PREZZO
ITALIA],MATCH(F80,dbOrdini[CODICE
ANKER],0)))),"")</f>
        <v/>
      </c>
      <c r="M80" s="254" t="str">
        <f>IFERROR(IF(B80="","",IF($T$13="IN CORSO",VLOOKUP(F80,listoneAnkerCompleto,8,FALSE)/1.22,INDEX(dbOrdini[COSTO IMPORT BOTT.],MATCH(F80,dbOrdini[CODICE
ANKER],0)))),"")</f>
        <v/>
      </c>
      <c r="N80" s="267" t="str">
        <f t="shared" si="3"/>
        <v/>
      </c>
      <c r="O80" s="255" t="str">
        <f t="shared" si="4"/>
        <v/>
      </c>
      <c r="P80" s="256" t="str">
        <f ca="1">IFERROR(VLOOKUP(A80,inventarioGeko[],3,FALSE),"")</f>
        <v/>
      </c>
      <c r="Q80" s="254" t="str">
        <f t="shared" si="5"/>
        <v/>
      </c>
    </row>
    <row r="81" spans="1:17">
      <c r="A81" s="127" t="str">
        <f ca="1">IFERROR(INDEX(storicoSkuGeko,MATCH(F81,storicoSkuAnker,0)),"")</f>
        <v/>
      </c>
      <c r="B81" s="39"/>
      <c r="C81" s="70"/>
      <c r="D81" s="42"/>
      <c r="E81" s="295" t="str">
        <f ca="1">IFERROR(IF(INDEX(storicoSkuVinolux,MATCH(F81,storicoSkuAnker,0))=0,"",INDEX(storicoSkuVinolux,MATCH(F81,storicoSkuAnker,0))),"")</f>
        <v/>
      </c>
      <c r="F81" s="248" t="str">
        <f>IF(B81="","",IF($T$13="IN CORSO",INDEX(skuAnker,MATCH(B81,descrizioneArtAnker,0)),INDEX(dbOrdini[CODICE
ANKER],MATCH(B81,dbOrdini[DESCRIZIONE],0))))</f>
        <v/>
      </c>
      <c r="G81" s="249" t="str">
        <f>IF(B81="","",IF($T$13="IN CORSO",VLOOKUP(B81,listoneAnker_NoSku,2,FALSE),INDEX(dbOrdini[BT/CS],MATCH(F81,dbOrdini[CODICE
ANKER],0))))</f>
        <v/>
      </c>
      <c r="H81" s="250" t="str">
        <f>IF(B81="","",IF($T$13="IN CORSO",VLOOKUP(B81,listoneAnker_NoSku,3,FALSE),INDEX(dbOrdini[LT.],MATCH(F81,dbOrdini[CODICE
ANKER],0))))</f>
        <v/>
      </c>
      <c r="I81" s="251" t="str">
        <f>IF(B81="","",IF($T$13="IN CORSO",VLOOKUP(B81,listoneAnker_NoSku,4,FALSE),INDEX(dbOrdini[% VOL],MATCH(F81,dbOrdini[CODICE
ANKER],0))))</f>
        <v/>
      </c>
      <c r="J81" s="252" t="str">
        <f>IF(B81="","",IF($T$13="IN CORSO",VLOOKUP(B81,listoneAnker_NoSku,5,FALSE),INDEX(dbOrdini[PREZZO
ANKER],MATCH(F81,dbOrdini[CODICE
ANKER],0))))</f>
        <v/>
      </c>
      <c r="K81" s="253" t="str">
        <f ca="1">IF(E81="","",IF($T$13="IN CORSO",VLOOKUP(TEXT(E81,"0"),vinolux[],6,FALSE),INDEX(dbOrdini[PREZZO
VINOLUX],MATCH(F81,dbOrdini[CODICE
ANKER],0))))</f>
        <v/>
      </c>
      <c r="L81" s="252" t="str">
        <f>IFERROR(IF(B81="","",IF($T$13="IN CORSO",VLOOKUP(A81,ultimoPrezzoItalia[],5,FALSE),INDEX(dbOrdini[PREZZO
ITALIA],MATCH(F81,dbOrdini[CODICE
ANKER],0)))),"")</f>
        <v/>
      </c>
      <c r="M81" s="254" t="str">
        <f>IFERROR(IF(B81="","",IF($T$13="IN CORSO",VLOOKUP(F81,listoneAnkerCompleto,8,FALSE)/1.22,INDEX(dbOrdini[COSTO IMPORT BOTT.],MATCH(F81,dbOrdini[CODICE
ANKER],0)))),"")</f>
        <v/>
      </c>
      <c r="N81" s="267" t="str">
        <f t="shared" si="3"/>
        <v/>
      </c>
      <c r="O81" s="255" t="str">
        <f t="shared" si="4"/>
        <v/>
      </c>
      <c r="P81" s="256" t="str">
        <f ca="1">IFERROR(VLOOKUP(A81,inventarioGeko[],3,FALSE),"")</f>
        <v/>
      </c>
      <c r="Q81" s="254" t="str">
        <f t="shared" si="5"/>
        <v/>
      </c>
    </row>
    <row r="82" spans="1:17">
      <c r="A82" s="127" t="str">
        <f ca="1">IFERROR(INDEX(storicoSkuGeko,MATCH(F82,storicoSkuAnker,0)),"")</f>
        <v/>
      </c>
      <c r="B82" s="39"/>
      <c r="C82" s="70"/>
      <c r="D82" s="42"/>
      <c r="E82" s="295" t="str">
        <f ca="1">IFERROR(IF(INDEX(storicoSkuVinolux,MATCH(F82,storicoSkuAnker,0))=0,"",INDEX(storicoSkuVinolux,MATCH(F82,storicoSkuAnker,0))),"")</f>
        <v/>
      </c>
      <c r="F82" s="248" t="str">
        <f>IF(B82="","",IF($T$13="IN CORSO",INDEX(skuAnker,MATCH(B82,descrizioneArtAnker,0)),INDEX(dbOrdini[CODICE
ANKER],MATCH(B82,dbOrdini[DESCRIZIONE],0))))</f>
        <v/>
      </c>
      <c r="G82" s="249" t="str">
        <f>IF(B82="","",IF($T$13="IN CORSO",VLOOKUP(B82,listoneAnker_NoSku,2,FALSE),INDEX(dbOrdini[BT/CS],MATCH(F82,dbOrdini[CODICE
ANKER],0))))</f>
        <v/>
      </c>
      <c r="H82" s="250" t="str">
        <f>IF(B82="","",IF($T$13="IN CORSO",VLOOKUP(B82,listoneAnker_NoSku,3,FALSE),INDEX(dbOrdini[LT.],MATCH(F82,dbOrdini[CODICE
ANKER],0))))</f>
        <v/>
      </c>
      <c r="I82" s="251" t="str">
        <f>IF(B82="","",IF($T$13="IN CORSO",VLOOKUP(B82,listoneAnker_NoSku,4,FALSE),INDEX(dbOrdini[% VOL],MATCH(F82,dbOrdini[CODICE
ANKER],0))))</f>
        <v/>
      </c>
      <c r="J82" s="252" t="str">
        <f>IF(B82="","",IF($T$13="IN CORSO",VLOOKUP(B82,listoneAnker_NoSku,5,FALSE),INDEX(dbOrdini[PREZZO
ANKER],MATCH(F82,dbOrdini[CODICE
ANKER],0))))</f>
        <v/>
      </c>
      <c r="K82" s="253" t="str">
        <f ca="1">IF(E82="","",IF($T$13="IN CORSO",VLOOKUP(TEXT(E82,"0"),vinolux[],6,FALSE),INDEX(dbOrdini[PREZZO
VINOLUX],MATCH(F82,dbOrdini[CODICE
ANKER],0))))</f>
        <v/>
      </c>
      <c r="L82" s="252" t="str">
        <f>IFERROR(IF(B82="","",IF($T$13="IN CORSO",VLOOKUP(A82,ultimoPrezzoItalia[],5,FALSE),INDEX(dbOrdini[PREZZO
ITALIA],MATCH(F82,dbOrdini[CODICE
ANKER],0)))),"")</f>
        <v/>
      </c>
      <c r="M82" s="254" t="str">
        <f>IFERROR(IF(B82="","",IF($T$13="IN CORSO",VLOOKUP(F82,listoneAnkerCompleto,8,FALSE)/1.22,INDEX(dbOrdini[COSTO IMPORT BOTT.],MATCH(F82,dbOrdini[CODICE
ANKER],0)))),"")</f>
        <v/>
      </c>
      <c r="N82" s="267" t="str">
        <f t="shared" si="3"/>
        <v/>
      </c>
      <c r="O82" s="255" t="str">
        <f t="shared" si="4"/>
        <v/>
      </c>
      <c r="P82" s="256" t="str">
        <f ca="1">IFERROR(VLOOKUP(A82,inventarioGeko[],3,FALSE),"")</f>
        <v/>
      </c>
      <c r="Q82" s="254" t="str">
        <f t="shared" si="5"/>
        <v/>
      </c>
    </row>
    <row r="83" spans="1:17">
      <c r="A83" s="376" t="str">
        <f ca="1">IFERROR(INDEX(storicoSkuGeko,MATCH(F83,storicoSkuAnker,0)),"")</f>
        <v/>
      </c>
      <c r="C83" s="3"/>
      <c r="D83" s="3"/>
      <c r="E83" s="293" t="str">
        <f ca="1">IFERROR(IF(INDEX(storicoSkuVinolux,MATCH(F83,storicoSkuAnker,0))=0,"",INDEX(storicoSkuVinolux,MATCH(F83,storicoSkuAnker,0))),"")</f>
        <v/>
      </c>
      <c r="F83" s="248" t="str">
        <f>IF(B83="","",IF($T$13="IN CORSO",INDEX(skuAnker,MATCH(B83,descrizioneArtAnker,0)),INDEX(dbOrdini[CODICE
ANKER],MATCH(B83,dbOrdini[DESCRIZIONE],0))))</f>
        <v/>
      </c>
      <c r="G83" s="249" t="str">
        <f>IF(B83="","",IF($T$13="IN CORSO",VLOOKUP(B83,listoneAnker_NoSku,2,FALSE),INDEX(dbOrdini[BT/CS],MATCH(F83,dbOrdini[CODICE
ANKER],0))))</f>
        <v/>
      </c>
      <c r="H83" s="250" t="str">
        <f>IF(B83="","",IF($T$13="IN CORSO",VLOOKUP(B83,listoneAnker_NoSku,3,FALSE),INDEX(dbOrdini[LT.],MATCH(F83,dbOrdini[CODICE
ANKER],0))))</f>
        <v/>
      </c>
      <c r="I83" s="251" t="str">
        <f>IF(B83="","",IF($T$13="IN CORSO",VLOOKUP(B83,listoneAnker_NoSku,4,FALSE),INDEX(dbOrdini[% VOL],MATCH(F83,dbOrdini[CODICE
ANKER],0))))</f>
        <v/>
      </c>
      <c r="J83" s="252" t="str">
        <f>IF(B83="","",IF($T$13="IN CORSO",VLOOKUP(B83,listoneAnker_NoSku,5,FALSE),INDEX(dbOrdini[PREZZO
ANKER],MATCH(F83,dbOrdini[CODICE
ANKER],0))))</f>
        <v/>
      </c>
      <c r="K83" s="253" t="str">
        <f ca="1">IF(E83="","",IF($T$13="IN CORSO",VLOOKUP(TEXT(E83,"0"),vinolux[],6,FALSE),INDEX(dbOrdini[PREZZO
VINOLUX],MATCH(F83,dbOrdini[CODICE
ANKER],0))))</f>
        <v/>
      </c>
      <c r="L83" s="252" t="str">
        <f>IFERROR(IF(B83="","",IF($T$13="IN CORSO",VLOOKUP(A83,ultimoPrezzoItalia[],5,FALSE),INDEX(dbOrdini[PREZZO
ITALIA],MATCH(F83,dbOrdini[CODICE
ANKER],0)))),"")</f>
        <v/>
      </c>
      <c r="M83" s="254" t="str">
        <f>IFERROR(IF(B83="","",IF($T$13="IN CORSO",VLOOKUP(F83,listoneAnkerCompleto,8,FALSE)/1.22,INDEX(dbOrdini[COSTO IMPORT BOTT.],MATCH(F83,dbOrdini[CODICE
ANKER],0)))),"")</f>
        <v/>
      </c>
      <c r="N83" s="267" t="str">
        <f t="shared" si="3"/>
        <v/>
      </c>
      <c r="O83" s="255" t="str">
        <f t="shared" si="4"/>
        <v/>
      </c>
      <c r="P83" s="256" t="str">
        <f ca="1">IFERROR(VLOOKUP(A83,inventarioGeko[],3,FALSE),"")</f>
        <v/>
      </c>
      <c r="Q83" s="254" t="str">
        <f t="shared" si="5"/>
        <v/>
      </c>
    </row>
    <row r="84" spans="1:17">
      <c r="A84" s="127" t="str">
        <f ca="1">IFERROR(INDEX(storicoSkuGeko,MATCH(F84,storicoSkuAnker,0)),"")</f>
        <v/>
      </c>
      <c r="B84" s="39"/>
      <c r="C84" s="70"/>
      <c r="D84" s="42"/>
      <c r="E84" s="295" t="str">
        <f ca="1">IFERROR(IF(INDEX(storicoSkuVinolux,MATCH(F84,storicoSkuAnker,0))=0,"",INDEX(storicoSkuVinolux,MATCH(F84,storicoSkuAnker,0))),"")</f>
        <v/>
      </c>
      <c r="F84" s="248" t="str">
        <f>IF(B84="","",IF($T$13="IN CORSO",INDEX(skuAnker,MATCH(B84,descrizioneArtAnker,0)),INDEX(dbOrdini[CODICE
ANKER],MATCH(B84,dbOrdini[DESCRIZIONE],0))))</f>
        <v/>
      </c>
      <c r="G84" s="249" t="str">
        <f>IF(B84="","",IF($T$13="IN CORSO",VLOOKUP(B84,listoneAnker_NoSku,2,FALSE),INDEX(dbOrdini[BT/CS],MATCH(F84,dbOrdini[CODICE
ANKER],0))))</f>
        <v/>
      </c>
      <c r="H84" s="250" t="str">
        <f>IF(B84="","",IF($T$13="IN CORSO",VLOOKUP(B84,listoneAnker_NoSku,3,FALSE),INDEX(dbOrdini[LT.],MATCH(F84,dbOrdini[CODICE
ANKER],0))))</f>
        <v/>
      </c>
      <c r="I84" s="251" t="str">
        <f>IF(B84="","",IF($T$13="IN CORSO",VLOOKUP(B84,listoneAnker_NoSku,4,FALSE),INDEX(dbOrdini[% VOL],MATCH(F84,dbOrdini[CODICE
ANKER],0))))</f>
        <v/>
      </c>
      <c r="J84" s="252" t="str">
        <f>IF(B84="","",IF($T$13="IN CORSO",VLOOKUP(B84,listoneAnker_NoSku,5,FALSE),INDEX(dbOrdini[PREZZO
ANKER],MATCH(F84,dbOrdini[CODICE
ANKER],0))))</f>
        <v/>
      </c>
      <c r="K84" s="253" t="str">
        <f ca="1">IF(E84="","",IF($T$13="IN CORSO",VLOOKUP(TEXT(E84,"0"),vinolux[],6,FALSE),INDEX(dbOrdini[PREZZO
VINOLUX],MATCH(F84,dbOrdini[CODICE
ANKER],0))))</f>
        <v/>
      </c>
      <c r="L84" s="252" t="str">
        <f>IFERROR(IF(B84="","",IF($T$13="IN CORSO",VLOOKUP(A84,ultimoPrezzoItalia[],5,FALSE),INDEX(dbOrdini[PREZZO
ITALIA],MATCH(F84,dbOrdini[CODICE
ANKER],0)))),"")</f>
        <v/>
      </c>
      <c r="M84" s="254" t="str">
        <f>IFERROR(IF(B84="","",IF($T$13="IN CORSO",VLOOKUP(F84,listoneAnkerCompleto,8,FALSE)/1.22,INDEX(dbOrdini[COSTO IMPORT BOTT.],MATCH(F84,dbOrdini[CODICE
ANKER],0)))),"")</f>
        <v/>
      </c>
      <c r="N84" s="267" t="str">
        <f t="shared" si="3"/>
        <v/>
      </c>
      <c r="O84" s="255" t="str">
        <f t="shared" si="4"/>
        <v/>
      </c>
      <c r="P84" s="256" t="str">
        <f ca="1">IFERROR(VLOOKUP(A84,inventarioGeko[],3,FALSE),"")</f>
        <v/>
      </c>
      <c r="Q84" s="254" t="str">
        <f t="shared" si="5"/>
        <v/>
      </c>
    </row>
    <row r="85" spans="1:17">
      <c r="A85" s="376" t="str">
        <f ca="1">IFERROR(INDEX(storicoSkuGeko,MATCH(F85,storicoSkuAnker,0)),"")</f>
        <v/>
      </c>
      <c r="C85" s="3"/>
      <c r="D85" s="3"/>
      <c r="E85" s="293" t="str">
        <f ca="1">IFERROR(IF(INDEX(storicoSkuVinolux,MATCH(F85,storicoSkuAnker,0))=0,"",INDEX(storicoSkuVinolux,MATCH(F85,storicoSkuAnker,0))),"")</f>
        <v/>
      </c>
      <c r="F85" s="248" t="str">
        <f>IF(B85="","",IF($T$13="IN CORSO",INDEX(skuAnker,MATCH(B85,descrizioneArtAnker,0)),INDEX(dbOrdini[CODICE
ANKER],MATCH(B85,dbOrdini[DESCRIZIONE],0))))</f>
        <v/>
      </c>
      <c r="G85" s="249" t="str">
        <f>IF(B85="","",IF($T$13="IN CORSO",VLOOKUP(B85,listoneAnker_NoSku,2,FALSE),INDEX(dbOrdini[BT/CS],MATCH(F85,dbOrdini[CODICE
ANKER],0))))</f>
        <v/>
      </c>
      <c r="H85" s="250" t="str">
        <f>IF(B85="","",IF($T$13="IN CORSO",VLOOKUP(B85,listoneAnker_NoSku,3,FALSE),INDEX(dbOrdini[LT.],MATCH(F85,dbOrdini[CODICE
ANKER],0))))</f>
        <v/>
      </c>
      <c r="I85" s="251" t="str">
        <f>IF(B85="","",IF($T$13="IN CORSO",VLOOKUP(B85,listoneAnker_NoSku,4,FALSE),INDEX(dbOrdini[% VOL],MATCH(F85,dbOrdini[CODICE
ANKER],0))))</f>
        <v/>
      </c>
      <c r="J85" s="252" t="str">
        <f>IF(B85="","",IF($T$13="IN CORSO",VLOOKUP(B85,listoneAnker_NoSku,5,FALSE),INDEX(dbOrdini[PREZZO
ANKER],MATCH(F85,dbOrdini[CODICE
ANKER],0))))</f>
        <v/>
      </c>
      <c r="K85" s="253" t="str">
        <f ca="1">IF(E85="","",IF($T$13="IN CORSO",VLOOKUP(TEXT(E85,"0"),vinolux[],6,FALSE),INDEX(dbOrdini[PREZZO
VINOLUX],MATCH(F85,dbOrdini[CODICE
ANKER],0))))</f>
        <v/>
      </c>
      <c r="L85" s="252" t="str">
        <f>IFERROR(IF(B85="","",IF($T$13="IN CORSO",VLOOKUP(A85,ultimoPrezzoItalia[],5,FALSE),INDEX(dbOrdini[PREZZO
ITALIA],MATCH(F85,dbOrdini[CODICE
ANKER],0)))),"")</f>
        <v/>
      </c>
      <c r="M85" s="254" t="str">
        <f>IFERROR(IF(B85="","",IF($T$13="IN CORSO",VLOOKUP(F85,listoneAnkerCompleto,8,FALSE)/1.22,INDEX(dbOrdini[COSTO IMPORT BOTT.],MATCH(F85,dbOrdini[CODICE
ANKER],0)))),"")</f>
        <v/>
      </c>
      <c r="N85" s="267" t="str">
        <f t="shared" si="3"/>
        <v/>
      </c>
      <c r="O85" s="255" t="str">
        <f t="shared" si="4"/>
        <v/>
      </c>
      <c r="P85" s="256" t="str">
        <f ca="1">IFERROR(VLOOKUP(A85,inventarioGeko[],3,FALSE),"")</f>
        <v/>
      </c>
      <c r="Q85" s="254" t="str">
        <f t="shared" si="5"/>
        <v/>
      </c>
    </row>
    <row r="86" spans="1:17">
      <c r="A86" s="127" t="str">
        <f ca="1">IFERROR(INDEX(storicoSkuGeko,MATCH(F86,storicoSkuAnker,0)),"")</f>
        <v/>
      </c>
      <c r="B86" s="39"/>
      <c r="C86" s="70"/>
      <c r="D86" s="42"/>
      <c r="E86" s="295" t="str">
        <f ca="1">IFERROR(IF(INDEX(storicoSkuVinolux,MATCH(F86,storicoSkuAnker,0))=0,"",INDEX(storicoSkuVinolux,MATCH(F86,storicoSkuAnker,0))),"")</f>
        <v/>
      </c>
      <c r="F86" s="248" t="str">
        <f>IF(B86="","",IF($T$13="IN CORSO",INDEX(skuAnker,MATCH(B86,descrizioneArtAnker,0)),INDEX(dbOrdini[CODICE
ANKER],MATCH(B86,dbOrdini[DESCRIZIONE],0))))</f>
        <v/>
      </c>
      <c r="G86" s="249" t="str">
        <f>IF(B86="","",IF($T$13="IN CORSO",VLOOKUP(B86,listoneAnker_NoSku,2,FALSE),INDEX(dbOrdini[BT/CS],MATCH(F86,dbOrdini[CODICE
ANKER],0))))</f>
        <v/>
      </c>
      <c r="H86" s="250" t="str">
        <f>IF(B86="","",IF($T$13="IN CORSO",VLOOKUP(B86,listoneAnker_NoSku,3,FALSE),INDEX(dbOrdini[LT.],MATCH(F86,dbOrdini[CODICE
ANKER],0))))</f>
        <v/>
      </c>
      <c r="I86" s="251" t="str">
        <f>IF(B86="","",IF($T$13="IN CORSO",VLOOKUP(B86,listoneAnker_NoSku,4,FALSE),INDEX(dbOrdini[% VOL],MATCH(F86,dbOrdini[CODICE
ANKER],0))))</f>
        <v/>
      </c>
      <c r="J86" s="252" t="str">
        <f>IF(B86="","",IF($T$13="IN CORSO",VLOOKUP(B86,listoneAnker_NoSku,5,FALSE),INDEX(dbOrdini[PREZZO
ANKER],MATCH(F86,dbOrdini[CODICE
ANKER],0))))</f>
        <v/>
      </c>
      <c r="K86" s="253" t="str">
        <f ca="1">IF(E86="","",IF($T$13="IN CORSO",VLOOKUP(TEXT(E86,"0"),vinolux[],6,FALSE),INDEX(dbOrdini[PREZZO
VINOLUX],MATCH(F86,dbOrdini[CODICE
ANKER],0))))</f>
        <v/>
      </c>
      <c r="L86" s="252" t="str">
        <f>IFERROR(IF(B86="","",IF($T$13="IN CORSO",VLOOKUP(A86,ultimoPrezzoItalia[],5,FALSE),INDEX(dbOrdini[PREZZO
ITALIA],MATCH(F86,dbOrdini[CODICE
ANKER],0)))),"")</f>
        <v/>
      </c>
      <c r="M86" s="254" t="str">
        <f>IFERROR(IF(B86="","",IF($T$13="IN CORSO",VLOOKUP(F86,listoneAnkerCompleto,8,FALSE)/1.22,INDEX(dbOrdini[COSTO IMPORT BOTT.],MATCH(F86,dbOrdini[CODICE
ANKER],0)))),"")</f>
        <v/>
      </c>
      <c r="N86" s="267" t="str">
        <f t="shared" si="3"/>
        <v/>
      </c>
      <c r="O86" s="255" t="str">
        <f t="shared" si="4"/>
        <v/>
      </c>
      <c r="P86" s="256" t="str">
        <f ca="1">IFERROR(VLOOKUP(A86,inventarioGeko[],3,FALSE),"")</f>
        <v/>
      </c>
      <c r="Q86" s="254" t="str">
        <f t="shared" si="5"/>
        <v/>
      </c>
    </row>
    <row r="87" spans="1:17">
      <c r="A87" s="127" t="str">
        <f ca="1">IFERROR(INDEX(storicoSkuGeko,MATCH(F87,storicoSkuAnker,0)),"")</f>
        <v/>
      </c>
      <c r="B87" s="39"/>
      <c r="C87" s="70"/>
      <c r="D87" s="42"/>
      <c r="E87" s="295" t="str">
        <f ca="1">IFERROR(IF(INDEX(storicoSkuVinolux,MATCH(F87,storicoSkuAnker,0))=0,"",INDEX(storicoSkuVinolux,MATCH(F87,storicoSkuAnker,0))),"")</f>
        <v/>
      </c>
      <c r="F87" s="248" t="str">
        <f>IF(B87="","",IF($T$13="IN CORSO",INDEX(skuAnker,MATCH(B87,descrizioneArtAnker,0)),INDEX(dbOrdini[CODICE
ANKER],MATCH(B87,dbOrdini[DESCRIZIONE],0))))</f>
        <v/>
      </c>
      <c r="G87" s="249" t="str">
        <f>IF(B87="","",IF($T$13="IN CORSO",VLOOKUP(B87,listoneAnker_NoSku,2,FALSE),INDEX(dbOrdini[BT/CS],MATCH(F87,dbOrdini[CODICE
ANKER],0))))</f>
        <v/>
      </c>
      <c r="H87" s="250" t="str">
        <f>IF(B87="","",IF($T$13="IN CORSO",VLOOKUP(B87,listoneAnker_NoSku,3,FALSE),INDEX(dbOrdini[LT.],MATCH(F87,dbOrdini[CODICE
ANKER],0))))</f>
        <v/>
      </c>
      <c r="I87" s="251" t="str">
        <f>IF(B87="","",IF($T$13="IN CORSO",VLOOKUP(B87,listoneAnker_NoSku,4,FALSE),INDEX(dbOrdini[% VOL],MATCH(F87,dbOrdini[CODICE
ANKER],0))))</f>
        <v/>
      </c>
      <c r="J87" s="252" t="str">
        <f>IF(B87="","",IF($T$13="IN CORSO",VLOOKUP(B87,listoneAnker_NoSku,5,FALSE),INDEX(dbOrdini[PREZZO
ANKER],MATCH(F87,dbOrdini[CODICE
ANKER],0))))</f>
        <v/>
      </c>
      <c r="K87" s="253" t="str">
        <f ca="1">IF(E87="","",IF($T$13="IN CORSO",VLOOKUP(TEXT(E87,"0"),vinolux[],6,FALSE),INDEX(dbOrdini[PREZZO
VINOLUX],MATCH(F87,dbOrdini[CODICE
ANKER],0))))</f>
        <v/>
      </c>
      <c r="L87" s="252" t="str">
        <f>IFERROR(IF(B87="","",IF($T$13="IN CORSO",VLOOKUP(A87,ultimoPrezzoItalia[],5,FALSE),INDEX(dbOrdini[PREZZO
ITALIA],MATCH(F87,dbOrdini[CODICE
ANKER],0)))),"")</f>
        <v/>
      </c>
      <c r="M87" s="254" t="str">
        <f>IFERROR(IF(B87="","",IF($T$13="IN CORSO",VLOOKUP(F87,listoneAnkerCompleto,8,FALSE)/1.22,INDEX(dbOrdini[COSTO IMPORT BOTT.],MATCH(F87,dbOrdini[CODICE
ANKER],0)))),"")</f>
        <v/>
      </c>
      <c r="N87" s="267" t="str">
        <f t="shared" si="3"/>
        <v/>
      </c>
      <c r="O87" s="255" t="str">
        <f t="shared" si="4"/>
        <v/>
      </c>
      <c r="P87" s="256" t="str">
        <f ca="1">IFERROR(VLOOKUP(A87,inventarioGeko[],3,FALSE),"")</f>
        <v/>
      </c>
      <c r="Q87" s="254" t="str">
        <f t="shared" si="5"/>
        <v/>
      </c>
    </row>
    <row r="88" spans="1:17">
      <c r="A88" s="127" t="str">
        <f ca="1">IFERROR(INDEX(storicoSkuGeko,MATCH(F88,storicoSkuAnker,0)),"")</f>
        <v/>
      </c>
      <c r="B88" s="39"/>
      <c r="C88" s="70"/>
      <c r="D88" s="42"/>
      <c r="E88" s="295" t="str">
        <f ca="1">IFERROR(IF(INDEX(storicoSkuVinolux,MATCH(F88,storicoSkuAnker,0))=0,"",INDEX(storicoSkuVinolux,MATCH(F88,storicoSkuAnker,0))),"")</f>
        <v/>
      </c>
      <c r="F88" s="248" t="str">
        <f>IF(B88="","",IF($T$13="IN CORSO",INDEX(skuAnker,MATCH(B88,descrizioneArtAnker,0)),INDEX(dbOrdini[CODICE
ANKER],MATCH(B88,dbOrdini[DESCRIZIONE],0))))</f>
        <v/>
      </c>
      <c r="G88" s="249" t="str">
        <f>IF(B88="","",IF($T$13="IN CORSO",VLOOKUP(B88,listoneAnker_NoSku,2,FALSE),INDEX(dbOrdini[BT/CS],MATCH(F88,dbOrdini[CODICE
ANKER],0))))</f>
        <v/>
      </c>
      <c r="H88" s="250" t="str">
        <f>IF(B88="","",IF($T$13="IN CORSO",VLOOKUP(B88,listoneAnker_NoSku,3,FALSE),INDEX(dbOrdini[LT.],MATCH(F88,dbOrdini[CODICE
ANKER],0))))</f>
        <v/>
      </c>
      <c r="I88" s="251" t="str">
        <f>IF(B88="","",IF($T$13="IN CORSO",VLOOKUP(B88,listoneAnker_NoSku,4,FALSE),INDEX(dbOrdini[% VOL],MATCH(F88,dbOrdini[CODICE
ANKER],0))))</f>
        <v/>
      </c>
      <c r="J88" s="252" t="str">
        <f>IF(B88="","",IF($T$13="IN CORSO",VLOOKUP(B88,listoneAnker_NoSku,5,FALSE),INDEX(dbOrdini[PREZZO
ANKER],MATCH(F88,dbOrdini[CODICE
ANKER],0))))</f>
        <v/>
      </c>
      <c r="K88" s="253" t="str">
        <f ca="1">IF(E88="","",IF($T$13="IN CORSO",VLOOKUP(TEXT(E88,"0"),vinolux[],6,FALSE),INDEX(dbOrdini[PREZZO
VINOLUX],MATCH(F88,dbOrdini[CODICE
ANKER],0))))</f>
        <v/>
      </c>
      <c r="L88" s="252" t="str">
        <f>IFERROR(IF(B88="","",IF($T$13="IN CORSO",VLOOKUP(A88,ultimoPrezzoItalia[],5,FALSE),INDEX(dbOrdini[PREZZO
ITALIA],MATCH(F88,dbOrdini[CODICE
ANKER],0)))),"")</f>
        <v/>
      </c>
      <c r="M88" s="254" t="str">
        <f>IFERROR(IF(B88="","",IF($T$13="IN CORSO",VLOOKUP(F88,listoneAnkerCompleto,8,FALSE)/1.22,INDEX(dbOrdini[COSTO IMPORT BOTT.],MATCH(F88,dbOrdini[CODICE
ANKER],0)))),"")</f>
        <v/>
      </c>
      <c r="N88" s="267" t="str">
        <f t="shared" si="3"/>
        <v/>
      </c>
      <c r="O88" s="255" t="str">
        <f t="shared" si="4"/>
        <v/>
      </c>
      <c r="P88" s="256" t="str">
        <f ca="1">IFERROR(VLOOKUP(A88,inventarioGeko[],3,FALSE),"")</f>
        <v/>
      </c>
      <c r="Q88" s="254" t="str">
        <f t="shared" si="5"/>
        <v/>
      </c>
    </row>
    <row r="89" spans="1:17">
      <c r="A89" s="127" t="str">
        <f ca="1">IFERROR(INDEX(storicoSkuGeko,MATCH(F89,storicoSkuAnker,0)),"")</f>
        <v/>
      </c>
      <c r="B89" s="39"/>
      <c r="C89" s="70"/>
      <c r="D89" s="42"/>
      <c r="E89" s="295" t="str">
        <f ca="1">IFERROR(IF(INDEX(storicoSkuVinolux,MATCH(F89,storicoSkuAnker,0))=0,"",INDEX(storicoSkuVinolux,MATCH(F89,storicoSkuAnker,0))),"")</f>
        <v/>
      </c>
      <c r="F89" s="248" t="str">
        <f>IF(B89="","",IF($T$13="IN CORSO",INDEX(skuAnker,MATCH(B89,descrizioneArtAnker,0)),INDEX(dbOrdini[CODICE
ANKER],MATCH(B89,dbOrdini[DESCRIZIONE],0))))</f>
        <v/>
      </c>
      <c r="G89" s="249" t="str">
        <f>IF(B89="","",IF($T$13="IN CORSO",VLOOKUP(B89,listoneAnker_NoSku,2,FALSE),INDEX(dbOrdini[BT/CS],MATCH(F89,dbOrdini[CODICE
ANKER],0))))</f>
        <v/>
      </c>
      <c r="H89" s="250" t="str">
        <f>IF(B89="","",IF($T$13="IN CORSO",VLOOKUP(B89,listoneAnker_NoSku,3,FALSE),INDEX(dbOrdini[LT.],MATCH(F89,dbOrdini[CODICE
ANKER],0))))</f>
        <v/>
      </c>
      <c r="I89" s="251" t="str">
        <f>IF(B89="","",IF($T$13="IN CORSO",VLOOKUP(B89,listoneAnker_NoSku,4,FALSE),INDEX(dbOrdini[% VOL],MATCH(F89,dbOrdini[CODICE
ANKER],0))))</f>
        <v/>
      </c>
      <c r="J89" s="252" t="str">
        <f>IF(B89="","",IF($T$13="IN CORSO",VLOOKUP(B89,listoneAnker_NoSku,5,FALSE),INDEX(dbOrdini[PREZZO
ANKER],MATCH(F89,dbOrdini[CODICE
ANKER],0))))</f>
        <v/>
      </c>
      <c r="K89" s="253" t="str">
        <f ca="1">IF(E89="","",IF($T$13="IN CORSO",VLOOKUP(TEXT(E89,"0"),vinolux[],6,FALSE),INDEX(dbOrdini[PREZZO
VINOLUX],MATCH(F89,dbOrdini[CODICE
ANKER],0))))</f>
        <v/>
      </c>
      <c r="L89" s="252" t="str">
        <f>IFERROR(IF(B89="","",IF($T$13="IN CORSO",VLOOKUP(A89,ultimoPrezzoItalia[],5,FALSE),INDEX(dbOrdini[PREZZO
ITALIA],MATCH(F89,dbOrdini[CODICE
ANKER],0)))),"")</f>
        <v/>
      </c>
      <c r="M89" s="254" t="str">
        <f>IFERROR(IF(B89="","",IF($T$13="IN CORSO",VLOOKUP(F89,listoneAnkerCompleto,8,FALSE)/1.22,INDEX(dbOrdini[COSTO IMPORT BOTT.],MATCH(F89,dbOrdini[CODICE
ANKER],0)))),"")</f>
        <v/>
      </c>
      <c r="N89" s="267" t="str">
        <f t="shared" si="3"/>
        <v/>
      </c>
      <c r="O89" s="255" t="str">
        <f t="shared" si="4"/>
        <v/>
      </c>
      <c r="P89" s="256" t="str">
        <f ca="1">IFERROR(VLOOKUP(A89,inventarioGeko[],3,FALSE),"")</f>
        <v/>
      </c>
      <c r="Q89" s="254" t="str">
        <f t="shared" si="5"/>
        <v/>
      </c>
    </row>
    <row r="90" spans="1:17">
      <c r="A90" s="127" t="str">
        <f ca="1">IFERROR(INDEX(storicoSkuGeko,MATCH(F90,storicoSkuAnker,0)),"")</f>
        <v/>
      </c>
      <c r="B90" s="39"/>
      <c r="C90" s="70"/>
      <c r="D90" s="42"/>
      <c r="E90" s="295" t="str">
        <f ca="1">IFERROR(IF(INDEX(storicoSkuVinolux,MATCH(F90,storicoSkuAnker,0))=0,"",INDEX(storicoSkuVinolux,MATCH(F90,storicoSkuAnker,0))),"")</f>
        <v/>
      </c>
      <c r="F90" s="248" t="str">
        <f>IF(B90="","",IF($T$13="IN CORSO",INDEX(skuAnker,MATCH(B90,descrizioneArtAnker,0)),INDEX(dbOrdini[CODICE
ANKER],MATCH(B90,dbOrdini[DESCRIZIONE],0))))</f>
        <v/>
      </c>
      <c r="G90" s="249" t="str">
        <f>IF(B90="","",IF($T$13="IN CORSO",VLOOKUP(B90,listoneAnker_NoSku,2,FALSE),INDEX(dbOrdini[BT/CS],MATCH(F90,dbOrdini[CODICE
ANKER],0))))</f>
        <v/>
      </c>
      <c r="H90" s="250" t="str">
        <f>IF(B90="","",IF($T$13="IN CORSO",VLOOKUP(B90,listoneAnker_NoSku,3,FALSE),INDEX(dbOrdini[LT.],MATCH(F90,dbOrdini[CODICE
ANKER],0))))</f>
        <v/>
      </c>
      <c r="I90" s="251" t="str">
        <f>IF(B90="","",IF($T$13="IN CORSO",VLOOKUP(B90,listoneAnker_NoSku,4,FALSE),INDEX(dbOrdini[% VOL],MATCH(F90,dbOrdini[CODICE
ANKER],0))))</f>
        <v/>
      </c>
      <c r="J90" s="252" t="str">
        <f>IF(B90="","",IF($T$13="IN CORSO",VLOOKUP(B90,listoneAnker_NoSku,5,FALSE),INDEX(dbOrdini[PREZZO
ANKER],MATCH(F90,dbOrdini[CODICE
ANKER],0))))</f>
        <v/>
      </c>
      <c r="K90" s="253" t="str">
        <f ca="1">IF(E90="","",IF($T$13="IN CORSO",VLOOKUP(TEXT(E90,"0"),vinolux[],6,FALSE),INDEX(dbOrdini[PREZZO
VINOLUX],MATCH(F90,dbOrdini[CODICE
ANKER],0))))</f>
        <v/>
      </c>
      <c r="L90" s="252" t="str">
        <f>IFERROR(IF(B90="","",IF($T$13="IN CORSO",VLOOKUP(A90,ultimoPrezzoItalia[],5,FALSE),INDEX(dbOrdini[PREZZO
ITALIA],MATCH(F90,dbOrdini[CODICE
ANKER],0)))),"")</f>
        <v/>
      </c>
      <c r="M90" s="254" t="str">
        <f>IFERROR(IF(B90="","",IF($T$13="IN CORSO",VLOOKUP(F90,listoneAnkerCompleto,8,FALSE)/1.22,INDEX(dbOrdini[COSTO IMPORT BOTT.],MATCH(F90,dbOrdini[CODICE
ANKER],0)))),"")</f>
        <v/>
      </c>
      <c r="N90" s="267" t="str">
        <f t="shared" si="3"/>
        <v/>
      </c>
      <c r="O90" s="255" t="str">
        <f t="shared" si="4"/>
        <v/>
      </c>
      <c r="P90" s="256" t="str">
        <f ca="1">IFERROR(VLOOKUP(A90,inventarioGeko[],3,FALSE),"")</f>
        <v/>
      </c>
      <c r="Q90" s="254" t="str">
        <f t="shared" si="5"/>
        <v/>
      </c>
    </row>
    <row r="91" spans="1:17">
      <c r="A91" s="127" t="str">
        <f ca="1">IFERROR(INDEX(storicoSkuGeko,MATCH(F91,storicoSkuAnker,0)),"")</f>
        <v/>
      </c>
      <c r="B91" s="39"/>
      <c r="C91" s="70"/>
      <c r="D91" s="42"/>
      <c r="E91" s="295" t="str">
        <f ca="1">IFERROR(IF(INDEX(storicoSkuVinolux,MATCH(F91,storicoSkuAnker,0))=0,"",INDEX(storicoSkuVinolux,MATCH(F91,storicoSkuAnker,0))),"")</f>
        <v/>
      </c>
      <c r="F91" s="248" t="str">
        <f>IF(B91="","",IF($T$13="IN CORSO",INDEX(skuAnker,MATCH(B91,descrizioneArtAnker,0)),INDEX(dbOrdini[CODICE
ANKER],MATCH(B91,dbOrdini[DESCRIZIONE],0))))</f>
        <v/>
      </c>
      <c r="G91" s="249" t="str">
        <f>IF(B91="","",IF($T$13="IN CORSO",VLOOKUP(B91,listoneAnker_NoSku,2,FALSE),INDEX(dbOrdini[BT/CS],MATCH(F91,dbOrdini[CODICE
ANKER],0))))</f>
        <v/>
      </c>
      <c r="H91" s="250" t="str">
        <f>IF(B91="","",IF($T$13="IN CORSO",VLOOKUP(B91,listoneAnker_NoSku,3,FALSE),INDEX(dbOrdini[LT.],MATCH(F91,dbOrdini[CODICE
ANKER],0))))</f>
        <v/>
      </c>
      <c r="I91" s="251" t="str">
        <f>IF(B91="","",IF($T$13="IN CORSO",VLOOKUP(B91,listoneAnker_NoSku,4,FALSE),INDEX(dbOrdini[% VOL],MATCH(F91,dbOrdini[CODICE
ANKER],0))))</f>
        <v/>
      </c>
      <c r="J91" s="252" t="str">
        <f>IF(B91="","",IF($T$13="IN CORSO",VLOOKUP(B91,listoneAnker_NoSku,5,FALSE),INDEX(dbOrdini[PREZZO
ANKER],MATCH(F91,dbOrdini[CODICE
ANKER],0))))</f>
        <v/>
      </c>
      <c r="K91" s="253" t="str">
        <f ca="1">IF(E91="","",IF($T$13="IN CORSO",VLOOKUP(TEXT(E91,"0"),vinolux[],6,FALSE),INDEX(dbOrdini[PREZZO
VINOLUX],MATCH(F91,dbOrdini[CODICE
ANKER],0))))</f>
        <v/>
      </c>
      <c r="L91" s="252" t="str">
        <f>IFERROR(IF(B91="","",IF($T$13="IN CORSO",VLOOKUP(A91,ultimoPrezzoItalia[],5,FALSE),INDEX(dbOrdini[PREZZO
ITALIA],MATCH(F91,dbOrdini[CODICE
ANKER],0)))),"")</f>
        <v/>
      </c>
      <c r="M91" s="254" t="str">
        <f>IFERROR(IF(B91="","",IF($T$13="IN CORSO",VLOOKUP(F91,listoneAnkerCompleto,8,FALSE)/1.22,INDEX(dbOrdini[COSTO IMPORT BOTT.],MATCH(F91,dbOrdini[CODICE
ANKER],0)))),"")</f>
        <v/>
      </c>
      <c r="N91" s="267" t="str">
        <f t="shared" si="3"/>
        <v/>
      </c>
      <c r="O91" s="255" t="str">
        <f t="shared" si="4"/>
        <v/>
      </c>
      <c r="P91" s="256" t="str">
        <f ca="1">IFERROR(VLOOKUP(A91,inventarioGeko[],3,FALSE),"")</f>
        <v/>
      </c>
      <c r="Q91" s="254" t="str">
        <f t="shared" si="5"/>
        <v/>
      </c>
    </row>
    <row r="92" spans="1:17">
      <c r="A92" s="127" t="str">
        <f ca="1">IFERROR(INDEX(storicoSkuGeko,MATCH(F92,storicoSkuAnker,0)),"")</f>
        <v/>
      </c>
      <c r="B92" s="39"/>
      <c r="C92" s="70"/>
      <c r="D92" s="42"/>
      <c r="E92" s="295" t="str">
        <f ca="1">IFERROR(IF(INDEX(storicoSkuVinolux,MATCH(F92,storicoSkuAnker,0))=0,"",INDEX(storicoSkuVinolux,MATCH(F92,storicoSkuAnker,0))),"")</f>
        <v/>
      </c>
      <c r="F92" s="248" t="str">
        <f>IF(B92="","",IF($T$13="IN CORSO",INDEX(skuAnker,MATCH(B92,descrizioneArtAnker,0)),INDEX(dbOrdini[CODICE
ANKER],MATCH(B92,dbOrdini[DESCRIZIONE],0))))</f>
        <v/>
      </c>
      <c r="G92" s="249" t="str">
        <f>IF(B92="","",IF($T$13="IN CORSO",VLOOKUP(B92,listoneAnker_NoSku,2,FALSE),INDEX(dbOrdini[BT/CS],MATCH(F92,dbOrdini[CODICE
ANKER],0))))</f>
        <v/>
      </c>
      <c r="H92" s="250" t="str">
        <f>IF(B92="","",IF($T$13="IN CORSO",VLOOKUP(B92,listoneAnker_NoSku,3,FALSE),INDEX(dbOrdini[LT.],MATCH(F92,dbOrdini[CODICE
ANKER],0))))</f>
        <v/>
      </c>
      <c r="I92" s="251" t="str">
        <f>IF(B92="","",IF($T$13="IN CORSO",VLOOKUP(B92,listoneAnker_NoSku,4,FALSE),INDEX(dbOrdini[% VOL],MATCH(F92,dbOrdini[CODICE
ANKER],0))))</f>
        <v/>
      </c>
      <c r="J92" s="252" t="str">
        <f>IF(B92="","",IF($T$13="IN CORSO",VLOOKUP(B92,listoneAnker_NoSku,5,FALSE),INDEX(dbOrdini[PREZZO
ANKER],MATCH(F92,dbOrdini[CODICE
ANKER],0))))</f>
        <v/>
      </c>
      <c r="K92" s="253" t="str">
        <f ca="1">IF(E92="","",IF($T$13="IN CORSO",VLOOKUP(TEXT(E92,"0"),vinolux[],6,FALSE),INDEX(dbOrdini[PREZZO
VINOLUX],MATCH(F92,dbOrdini[CODICE
ANKER],0))))</f>
        <v/>
      </c>
      <c r="L92" s="252" t="str">
        <f>IFERROR(IF(B92="","",IF($T$13="IN CORSO",VLOOKUP(A92,ultimoPrezzoItalia[],5,FALSE),INDEX(dbOrdini[PREZZO
ITALIA],MATCH(F92,dbOrdini[CODICE
ANKER],0)))),"")</f>
        <v/>
      </c>
      <c r="M92" s="254" t="str">
        <f>IFERROR(IF(B92="","",IF($T$13="IN CORSO",VLOOKUP(F92,listoneAnkerCompleto,8,FALSE)/1.22,INDEX(dbOrdini[COSTO IMPORT BOTT.],MATCH(F92,dbOrdini[CODICE
ANKER],0)))),"")</f>
        <v/>
      </c>
      <c r="N92" s="267" t="str">
        <f t="shared" si="3"/>
        <v/>
      </c>
      <c r="O92" s="255" t="str">
        <f t="shared" si="4"/>
        <v/>
      </c>
      <c r="P92" s="256" t="str">
        <f ca="1">IFERROR(VLOOKUP(A92,inventarioGeko[],3,FALSE),"")</f>
        <v/>
      </c>
      <c r="Q92" s="254" t="str">
        <f t="shared" si="5"/>
        <v/>
      </c>
    </row>
    <row r="93" spans="1:17">
      <c r="A93" s="127" t="str">
        <f ca="1">IFERROR(INDEX(storicoSkuGeko,MATCH(F93,storicoSkuAnker,0)),"")</f>
        <v/>
      </c>
      <c r="B93" s="39"/>
      <c r="C93" s="70"/>
      <c r="D93" s="42"/>
      <c r="E93" s="295" t="str">
        <f ca="1">IFERROR(IF(INDEX(storicoSkuVinolux,MATCH(F93,storicoSkuAnker,0))=0,"",INDEX(storicoSkuVinolux,MATCH(F93,storicoSkuAnker,0))),"")</f>
        <v/>
      </c>
      <c r="F93" s="248" t="str">
        <f>IF(B93="","",IF($T$13="IN CORSO",INDEX(skuAnker,MATCH(B93,descrizioneArtAnker,0)),INDEX(dbOrdini[CODICE
ANKER],MATCH(B93,dbOrdini[DESCRIZIONE],0))))</f>
        <v/>
      </c>
      <c r="G93" s="249" t="str">
        <f>IF(B93="","",IF($T$13="IN CORSO",VLOOKUP(B93,listoneAnker_NoSku,2,FALSE),INDEX(dbOrdini[BT/CS],MATCH(F93,dbOrdini[CODICE
ANKER],0))))</f>
        <v/>
      </c>
      <c r="H93" s="250" t="str">
        <f>IF(B93="","",IF($T$13="IN CORSO",VLOOKUP(B93,listoneAnker_NoSku,3,FALSE),INDEX(dbOrdini[LT.],MATCH(F93,dbOrdini[CODICE
ANKER],0))))</f>
        <v/>
      </c>
      <c r="I93" s="251" t="str">
        <f>IF(B93="","",IF($T$13="IN CORSO",VLOOKUP(B93,listoneAnker_NoSku,4,FALSE),INDEX(dbOrdini[% VOL],MATCH(F93,dbOrdini[CODICE
ANKER],0))))</f>
        <v/>
      </c>
      <c r="J93" s="252" t="str">
        <f>IF(B93="","",IF($T$13="IN CORSO",VLOOKUP(B93,listoneAnker_NoSku,5,FALSE),INDEX(dbOrdini[PREZZO
ANKER],MATCH(F93,dbOrdini[CODICE
ANKER],0))))</f>
        <v/>
      </c>
      <c r="K93" s="253" t="str">
        <f ca="1">IF(E93="","",IF($T$13="IN CORSO",VLOOKUP(TEXT(E93,"0"),vinolux[],6,FALSE),INDEX(dbOrdini[PREZZO
VINOLUX],MATCH(F93,dbOrdini[CODICE
ANKER],0))))</f>
        <v/>
      </c>
      <c r="L93" s="252" t="str">
        <f>IFERROR(IF(B93="","",IF($T$13="IN CORSO",VLOOKUP(A93,ultimoPrezzoItalia[],5,FALSE),INDEX(dbOrdini[PREZZO
ITALIA],MATCH(F93,dbOrdini[CODICE
ANKER],0)))),"")</f>
        <v/>
      </c>
      <c r="M93" s="254" t="str">
        <f>IFERROR(IF(B93="","",IF($T$13="IN CORSO",VLOOKUP(F93,listoneAnkerCompleto,8,FALSE)/1.22,INDEX(dbOrdini[COSTO IMPORT BOTT.],MATCH(F93,dbOrdini[CODICE
ANKER],0)))),"")</f>
        <v/>
      </c>
      <c r="N93" s="267" t="str">
        <f t="shared" si="3"/>
        <v/>
      </c>
      <c r="O93" s="255" t="str">
        <f t="shared" si="4"/>
        <v/>
      </c>
      <c r="P93" s="256" t="str">
        <f ca="1">IFERROR(VLOOKUP(A93,inventarioGeko[],3,FALSE),"")</f>
        <v/>
      </c>
      <c r="Q93" s="254" t="str">
        <f t="shared" si="5"/>
        <v/>
      </c>
    </row>
    <row r="94" spans="1:17">
      <c r="A94" s="127" t="str">
        <f ca="1">IFERROR(INDEX(storicoSkuGeko,MATCH(F94,storicoSkuAnker,0)),"")</f>
        <v/>
      </c>
      <c r="B94" s="39"/>
      <c r="C94" s="70"/>
      <c r="D94" s="42"/>
      <c r="E94" s="295" t="str">
        <f ca="1">IFERROR(IF(INDEX(storicoSkuVinolux,MATCH(F94,storicoSkuAnker,0))=0,"",INDEX(storicoSkuVinolux,MATCH(F94,storicoSkuAnker,0))),"")</f>
        <v/>
      </c>
      <c r="F94" s="248" t="str">
        <f>IF(B94="","",IF($T$13="IN CORSO",INDEX(skuAnker,MATCH(B94,descrizioneArtAnker,0)),INDEX(dbOrdini[CODICE
ANKER],MATCH(B94,dbOrdini[DESCRIZIONE],0))))</f>
        <v/>
      </c>
      <c r="G94" s="249" t="str">
        <f>IF(B94="","",IF($T$13="IN CORSO",VLOOKUP(B94,listoneAnker_NoSku,2,FALSE),INDEX(dbOrdini[BT/CS],MATCH(F94,dbOrdini[CODICE
ANKER],0))))</f>
        <v/>
      </c>
      <c r="H94" s="250" t="str">
        <f>IF(B94="","",IF($T$13="IN CORSO",VLOOKUP(B94,listoneAnker_NoSku,3,FALSE),INDEX(dbOrdini[LT.],MATCH(F94,dbOrdini[CODICE
ANKER],0))))</f>
        <v/>
      </c>
      <c r="I94" s="251" t="str">
        <f>IF(B94="","",IF($T$13="IN CORSO",VLOOKUP(B94,listoneAnker_NoSku,4,FALSE),INDEX(dbOrdini[% VOL],MATCH(F94,dbOrdini[CODICE
ANKER],0))))</f>
        <v/>
      </c>
      <c r="J94" s="252" t="str">
        <f>IF(B94="","",IF($T$13="IN CORSO",VLOOKUP(B94,listoneAnker_NoSku,5,FALSE),INDEX(dbOrdini[PREZZO
ANKER],MATCH(F94,dbOrdini[CODICE
ANKER],0))))</f>
        <v/>
      </c>
      <c r="K94" s="253" t="str">
        <f ca="1">IF(E94="","",IF($T$13="IN CORSO",VLOOKUP(TEXT(E94,"0"),vinolux[],6,FALSE),INDEX(dbOrdini[PREZZO
VINOLUX],MATCH(F94,dbOrdini[CODICE
ANKER],0))))</f>
        <v/>
      </c>
      <c r="L94" s="252" t="str">
        <f>IFERROR(IF(B94="","",IF($T$13="IN CORSO",VLOOKUP(A94,ultimoPrezzoItalia[],5,FALSE),INDEX(dbOrdini[PREZZO
ITALIA],MATCH(F94,dbOrdini[CODICE
ANKER],0)))),"")</f>
        <v/>
      </c>
      <c r="M94" s="254" t="str">
        <f>IFERROR(IF(B94="","",IF($T$13="IN CORSO",VLOOKUP(F94,listoneAnkerCompleto,8,FALSE)/1.22,INDEX(dbOrdini[COSTO IMPORT BOTT.],MATCH(F94,dbOrdini[CODICE
ANKER],0)))),"")</f>
        <v/>
      </c>
      <c r="N94" s="267" t="str">
        <f t="shared" si="3"/>
        <v/>
      </c>
      <c r="O94" s="255" t="str">
        <f t="shared" si="4"/>
        <v/>
      </c>
      <c r="P94" s="256" t="str">
        <f ca="1">IFERROR(VLOOKUP(A94,inventarioGeko[],3,FALSE),"")</f>
        <v/>
      </c>
      <c r="Q94" s="254" t="str">
        <f t="shared" si="5"/>
        <v/>
      </c>
    </row>
    <row r="95" spans="1:17">
      <c r="A95" s="376" t="str">
        <f ca="1">IFERROR(INDEX(storicoSkuGeko,MATCH(F95,storicoSkuAnker,0)),"")</f>
        <v/>
      </c>
      <c r="C95" s="3"/>
      <c r="D95" s="3"/>
      <c r="E95" s="293" t="str">
        <f ca="1">IFERROR(IF(INDEX(storicoSkuVinolux,MATCH(F95,storicoSkuAnker,0))=0,"",INDEX(storicoSkuVinolux,MATCH(F95,storicoSkuAnker,0))),"")</f>
        <v/>
      </c>
      <c r="F95" s="248" t="str">
        <f>IF(B95="","",IF($T$13="IN CORSO",INDEX(skuAnker,MATCH(B95,descrizioneArtAnker,0)),INDEX(dbOrdini[CODICE
ANKER],MATCH(B95,dbOrdini[DESCRIZIONE],0))))</f>
        <v/>
      </c>
      <c r="G95" s="249" t="str">
        <f>IF(B95="","",IF($T$13="IN CORSO",VLOOKUP(B95,listoneAnker_NoSku,2,FALSE),INDEX(dbOrdini[BT/CS],MATCH(F95,dbOrdini[CODICE
ANKER],0))))</f>
        <v/>
      </c>
      <c r="H95" s="250" t="str">
        <f>IF(B95="","",IF($T$13="IN CORSO",VLOOKUP(B95,listoneAnker_NoSku,3,FALSE),INDEX(dbOrdini[LT.],MATCH(F95,dbOrdini[CODICE
ANKER],0))))</f>
        <v/>
      </c>
      <c r="I95" s="251" t="str">
        <f>IF(B95="","",IF($T$13="IN CORSO",VLOOKUP(B95,listoneAnker_NoSku,4,FALSE),INDEX(dbOrdini[% VOL],MATCH(F95,dbOrdini[CODICE
ANKER],0))))</f>
        <v/>
      </c>
      <c r="J95" s="252" t="str">
        <f>IF(B95="","",IF($T$13="IN CORSO",VLOOKUP(B95,listoneAnker_NoSku,5,FALSE),INDEX(dbOrdini[PREZZO
ANKER],MATCH(F95,dbOrdini[CODICE
ANKER],0))))</f>
        <v/>
      </c>
      <c r="K95" s="253" t="str">
        <f ca="1">IF(E95="","",IF($T$13="IN CORSO",VLOOKUP(TEXT(E95,"0"),vinolux[],6,FALSE),INDEX(dbOrdini[PREZZO
VINOLUX],MATCH(F95,dbOrdini[CODICE
ANKER],0))))</f>
        <v/>
      </c>
      <c r="L95" s="252" t="str">
        <f>IFERROR(IF(B95="","",IF($T$13="IN CORSO",VLOOKUP(A95,ultimoPrezzoItalia[],5,FALSE),INDEX(dbOrdini[PREZZO
ITALIA],MATCH(F95,dbOrdini[CODICE
ANKER],0)))),"")</f>
        <v/>
      </c>
      <c r="M95" s="254" t="str">
        <f>IFERROR(IF(B95="","",IF($T$13="IN CORSO",VLOOKUP(F95,listoneAnkerCompleto,8,FALSE)/1.22,INDEX(dbOrdini[COSTO IMPORT BOTT.],MATCH(F95,dbOrdini[CODICE
ANKER],0)))),"")</f>
        <v/>
      </c>
      <c r="N95" s="267" t="str">
        <f t="shared" si="3"/>
        <v/>
      </c>
      <c r="O95" s="255" t="str">
        <f t="shared" si="4"/>
        <v/>
      </c>
      <c r="P95" s="256" t="str">
        <f ca="1">IFERROR(VLOOKUP(A95,inventarioGeko[],3,FALSE),"")</f>
        <v/>
      </c>
      <c r="Q95" s="254" t="str">
        <f t="shared" si="5"/>
        <v/>
      </c>
    </row>
    <row r="96" spans="1:17">
      <c r="A96" s="127" t="str">
        <f ca="1">IFERROR(INDEX(storicoSkuGeko,MATCH(F96,storicoSkuAnker,0)),"")</f>
        <v/>
      </c>
      <c r="B96" s="39"/>
      <c r="C96" s="70"/>
      <c r="D96" s="42"/>
      <c r="E96" s="295" t="str">
        <f ca="1">IFERROR(IF(INDEX(storicoSkuVinolux,MATCH(F96,storicoSkuAnker,0))=0,"",INDEX(storicoSkuVinolux,MATCH(F96,storicoSkuAnker,0))),"")</f>
        <v/>
      </c>
      <c r="F96" s="248" t="str">
        <f>IF(B96="","",IF($T$13="IN CORSO",INDEX(skuAnker,MATCH(B96,descrizioneArtAnker,0)),INDEX(dbOrdini[CODICE
ANKER],MATCH(B96,dbOrdini[DESCRIZIONE],0))))</f>
        <v/>
      </c>
      <c r="G96" s="249" t="str">
        <f>IF(B96="","",IF($T$13="IN CORSO",VLOOKUP(B96,listoneAnker_NoSku,2,FALSE),INDEX(dbOrdini[BT/CS],MATCH(F96,dbOrdini[CODICE
ANKER],0))))</f>
        <v/>
      </c>
      <c r="H96" s="250" t="str">
        <f>IF(B96="","",IF($T$13="IN CORSO",VLOOKUP(B96,listoneAnker_NoSku,3,FALSE),INDEX(dbOrdini[LT.],MATCH(F96,dbOrdini[CODICE
ANKER],0))))</f>
        <v/>
      </c>
      <c r="I96" s="251" t="str">
        <f>IF(B96="","",IF($T$13="IN CORSO",VLOOKUP(B96,listoneAnker_NoSku,4,FALSE),INDEX(dbOrdini[% VOL],MATCH(F96,dbOrdini[CODICE
ANKER],0))))</f>
        <v/>
      </c>
      <c r="J96" s="252" t="str">
        <f>IF(B96="","",IF($T$13="IN CORSO",VLOOKUP(B96,listoneAnker_NoSku,5,FALSE),INDEX(dbOrdini[PREZZO
ANKER],MATCH(F96,dbOrdini[CODICE
ANKER],0))))</f>
        <v/>
      </c>
      <c r="K96" s="253" t="str">
        <f ca="1">IF(E96="","",IF($T$13="IN CORSO",VLOOKUP(TEXT(E96,"0"),vinolux[],6,FALSE),INDEX(dbOrdini[PREZZO
VINOLUX],MATCH(F96,dbOrdini[CODICE
ANKER],0))))</f>
        <v/>
      </c>
      <c r="L96" s="252" t="str">
        <f>IFERROR(IF(B96="","",IF($T$13="IN CORSO",VLOOKUP(A96,ultimoPrezzoItalia[],5,FALSE),INDEX(dbOrdini[PREZZO
ITALIA],MATCH(F96,dbOrdini[CODICE
ANKER],0)))),"")</f>
        <v/>
      </c>
      <c r="M96" s="254" t="str">
        <f>IFERROR(IF(B96="","",IF($T$13="IN CORSO",VLOOKUP(F96,listoneAnkerCompleto,8,FALSE)/1.22,INDEX(dbOrdini[COSTO IMPORT BOTT.],MATCH(F96,dbOrdini[CODICE
ANKER],0)))),"")</f>
        <v/>
      </c>
      <c r="N96" s="267" t="str">
        <f t="shared" si="3"/>
        <v/>
      </c>
      <c r="O96" s="255" t="str">
        <f t="shared" si="4"/>
        <v/>
      </c>
      <c r="P96" s="256" t="str">
        <f ca="1">IFERROR(VLOOKUP(A96,inventarioGeko[],3,FALSE),"")</f>
        <v/>
      </c>
      <c r="Q96" s="254" t="str">
        <f t="shared" si="5"/>
        <v/>
      </c>
    </row>
    <row r="97" spans="1:17">
      <c r="A97" s="127" t="str">
        <f ca="1">IFERROR(INDEX(storicoSkuGeko,MATCH(F97,storicoSkuAnker,0)),"")</f>
        <v/>
      </c>
      <c r="B97" s="39"/>
      <c r="C97" s="70"/>
      <c r="D97" s="42"/>
      <c r="E97" s="293" t="str">
        <f ca="1">IFERROR(IF(INDEX(storicoSkuVinolux,MATCH(F97,storicoSkuAnker,0))=0,"",INDEX(storicoSkuVinolux,MATCH(F97,storicoSkuAnker,0))),"")</f>
        <v/>
      </c>
      <c r="F97" s="248" t="str">
        <f>IF(B97="","",IF($T$13="IN CORSO",INDEX(skuAnker,MATCH(B97,descrizioneArtAnker,0)),INDEX(dbOrdini[CODICE
ANKER],MATCH(B97,dbOrdini[DESCRIZIONE],0))))</f>
        <v/>
      </c>
      <c r="G97" s="249" t="str">
        <f>IF(B97="","",IF($T$13="IN CORSO",VLOOKUP(B97,listoneAnker_NoSku,2,FALSE),INDEX(dbOrdini[BT/CS],MATCH(F97,dbOrdini[CODICE
ANKER],0))))</f>
        <v/>
      </c>
      <c r="H97" s="250" t="str">
        <f>IF(B97="","",IF($T$13="IN CORSO",VLOOKUP(B97,listoneAnker_NoSku,3,FALSE),INDEX(dbOrdini[LT.],MATCH(F97,dbOrdini[CODICE
ANKER],0))))</f>
        <v/>
      </c>
      <c r="I97" s="251" t="str">
        <f>IF(B97="","",IF($T$13="IN CORSO",VLOOKUP(B97,listoneAnker_NoSku,4,FALSE),INDEX(dbOrdini[% VOL],MATCH(F97,dbOrdini[CODICE
ANKER],0))))</f>
        <v/>
      </c>
      <c r="J97" s="252" t="str">
        <f>IF(B97="","",IF($T$13="IN CORSO",VLOOKUP(B97,listoneAnker_NoSku,5,FALSE),INDEX(dbOrdini[PREZZO
ANKER],MATCH(F97,dbOrdini[CODICE
ANKER],0))))</f>
        <v/>
      </c>
      <c r="K97" s="253" t="str">
        <f ca="1">IF(E97="","",IF($T$13="IN CORSO",VLOOKUP(TEXT(E97,"0"),vinolux[],6,FALSE),INDEX(dbOrdini[PREZZO
VINOLUX],MATCH(F97,dbOrdini[CODICE
ANKER],0))))</f>
        <v/>
      </c>
      <c r="L97" s="252" t="str">
        <f>IFERROR(IF(B97="","",IF($T$13="IN CORSO",VLOOKUP(A97,ultimoPrezzoItalia[],5,FALSE),INDEX(dbOrdini[PREZZO
ITALIA],MATCH(F97,dbOrdini[CODICE
ANKER],0)))),"")</f>
        <v/>
      </c>
      <c r="M97" s="254" t="str">
        <f>IFERROR(IF(B97="","",IF($T$13="IN CORSO",VLOOKUP(F97,listoneAnkerCompleto,8,FALSE)/1.22,INDEX(dbOrdini[COSTO IMPORT BOTT.],MATCH(F97,dbOrdini[CODICE
ANKER],0)))),"")</f>
        <v/>
      </c>
      <c r="N97" s="267" t="str">
        <f t="shared" si="3"/>
        <v/>
      </c>
      <c r="O97" s="255" t="str">
        <f t="shared" si="4"/>
        <v/>
      </c>
      <c r="P97" s="256" t="str">
        <f ca="1">IFERROR(VLOOKUP(A97,inventarioGeko[],3,FALSE),"")</f>
        <v/>
      </c>
      <c r="Q97" s="254" t="str">
        <f t="shared" si="5"/>
        <v/>
      </c>
    </row>
    <row r="98" spans="1:17">
      <c r="A98" s="127" t="str">
        <f ca="1">IFERROR(INDEX(storicoSkuGeko,MATCH(F98,storicoSkuAnker,0)),"")</f>
        <v/>
      </c>
      <c r="B98" s="39"/>
      <c r="C98" s="70"/>
      <c r="D98" s="42"/>
      <c r="E98" s="295" t="str">
        <f ca="1">IFERROR(IF(INDEX(storicoSkuVinolux,MATCH(F98,storicoSkuAnker,0))=0,"",INDEX(storicoSkuVinolux,MATCH(F98,storicoSkuAnker,0))),"")</f>
        <v/>
      </c>
      <c r="F98" s="248" t="str">
        <f>IF(B98="","",IF($T$13="IN CORSO",INDEX(skuAnker,MATCH(B98,descrizioneArtAnker,0)),INDEX(dbOrdini[CODICE
ANKER],MATCH(B98,dbOrdini[DESCRIZIONE],0))))</f>
        <v/>
      </c>
      <c r="G98" s="249" t="str">
        <f>IF(B98="","",IF($T$13="IN CORSO",VLOOKUP(B98,listoneAnker_NoSku,2,FALSE),INDEX(dbOrdini[BT/CS],MATCH(F98,dbOrdini[CODICE
ANKER],0))))</f>
        <v/>
      </c>
      <c r="H98" s="250" t="str">
        <f>IF(B98="","",IF($T$13="IN CORSO",VLOOKUP(B98,listoneAnker_NoSku,3,FALSE),INDEX(dbOrdini[LT.],MATCH(F98,dbOrdini[CODICE
ANKER],0))))</f>
        <v/>
      </c>
      <c r="I98" s="251" t="str">
        <f>IF(B98="","",IF($T$13="IN CORSO",VLOOKUP(B98,listoneAnker_NoSku,4,FALSE),INDEX(dbOrdini[% VOL],MATCH(F98,dbOrdini[CODICE
ANKER],0))))</f>
        <v/>
      </c>
      <c r="J98" s="252" t="str">
        <f>IF(B98="","",IF($T$13="IN CORSO",VLOOKUP(B98,listoneAnker_NoSku,5,FALSE),INDEX(dbOrdini[PREZZO
ANKER],MATCH(F98,dbOrdini[CODICE
ANKER],0))))</f>
        <v/>
      </c>
      <c r="K98" s="253" t="str">
        <f ca="1">IF(E98="","",IF($T$13="IN CORSO",VLOOKUP(TEXT(E98,"0"),vinolux[],6,FALSE),INDEX(dbOrdini[PREZZO
VINOLUX],MATCH(F98,dbOrdini[CODICE
ANKER],0))))</f>
        <v/>
      </c>
      <c r="L98" s="252" t="str">
        <f>IFERROR(IF(B98="","",IF($T$13="IN CORSO",VLOOKUP(A98,ultimoPrezzoItalia[],5,FALSE),INDEX(dbOrdini[PREZZO
ITALIA],MATCH(F98,dbOrdini[CODICE
ANKER],0)))),"")</f>
        <v/>
      </c>
      <c r="M98" s="254" t="str">
        <f>IFERROR(IF(B98="","",IF($T$13="IN CORSO",VLOOKUP(F98,listoneAnkerCompleto,8,FALSE)/1.22,INDEX(dbOrdini[COSTO IMPORT BOTT.],MATCH(F98,dbOrdini[CODICE
ANKER],0)))),"")</f>
        <v/>
      </c>
      <c r="N98" s="267" t="str">
        <f t="shared" si="3"/>
        <v/>
      </c>
      <c r="O98" s="255" t="str">
        <f t="shared" si="4"/>
        <v/>
      </c>
      <c r="P98" s="256" t="str">
        <f ca="1">IFERROR(VLOOKUP(A98,inventarioGeko[],3,FALSE),"")</f>
        <v/>
      </c>
      <c r="Q98" s="254" t="str">
        <f t="shared" si="5"/>
        <v/>
      </c>
    </row>
    <row r="99" spans="1:17">
      <c r="A99" s="127" t="str">
        <f ca="1">IFERROR(INDEX(storicoSkuGeko,MATCH(F99,storicoSkuAnker,0)),"")</f>
        <v/>
      </c>
      <c r="B99" s="39"/>
      <c r="C99" s="70"/>
      <c r="D99" s="42"/>
      <c r="E99" s="295" t="str">
        <f ca="1">IFERROR(IF(INDEX(storicoSkuVinolux,MATCH(F99,storicoSkuAnker,0))=0,"",INDEX(storicoSkuVinolux,MATCH(F99,storicoSkuAnker,0))),"")</f>
        <v/>
      </c>
      <c r="F99" s="248" t="str">
        <f>IF(B99="","",IF($T$13="IN CORSO",INDEX(skuAnker,MATCH(B99,descrizioneArtAnker,0)),INDEX(dbOrdini[CODICE
ANKER],MATCH(B99,dbOrdini[DESCRIZIONE],0))))</f>
        <v/>
      </c>
      <c r="G99" s="249" t="str">
        <f>IF(B99="","",IF($T$13="IN CORSO",VLOOKUP(B99,listoneAnker_NoSku,2,FALSE),INDEX(dbOrdini[BT/CS],MATCH(F99,dbOrdini[CODICE
ANKER],0))))</f>
        <v/>
      </c>
      <c r="H99" s="250" t="str">
        <f>IF(B99="","",IF($T$13="IN CORSO",VLOOKUP(B99,listoneAnker_NoSku,3,FALSE),INDEX(dbOrdini[LT.],MATCH(F99,dbOrdini[CODICE
ANKER],0))))</f>
        <v/>
      </c>
      <c r="I99" s="251" t="str">
        <f>IF(B99="","",IF($T$13="IN CORSO",VLOOKUP(B99,listoneAnker_NoSku,4,FALSE),INDEX(dbOrdini[% VOL],MATCH(F99,dbOrdini[CODICE
ANKER],0))))</f>
        <v/>
      </c>
      <c r="J99" s="252" t="str">
        <f>IF(B99="","",IF($T$13="IN CORSO",VLOOKUP(B99,listoneAnker_NoSku,5,FALSE),INDEX(dbOrdini[PREZZO
ANKER],MATCH(F99,dbOrdini[CODICE
ANKER],0))))</f>
        <v/>
      </c>
      <c r="K99" s="253" t="str">
        <f ca="1">IF(E99="","",IF($T$13="IN CORSO",VLOOKUP(TEXT(E99,"0"),vinolux[],6,FALSE),INDEX(dbOrdini[PREZZO
VINOLUX],MATCH(F99,dbOrdini[CODICE
ANKER],0))))</f>
        <v/>
      </c>
      <c r="L99" s="252" t="str">
        <f>IFERROR(IF(B99="","",IF($T$13="IN CORSO",VLOOKUP(A99,ultimoPrezzoItalia[],5,FALSE),INDEX(dbOrdini[PREZZO
ITALIA],MATCH(F99,dbOrdini[CODICE
ANKER],0)))),"")</f>
        <v/>
      </c>
      <c r="M99" s="254" t="str">
        <f>IFERROR(IF(B99="","",IF($T$13="IN CORSO",VLOOKUP(F99,listoneAnkerCompleto,8,FALSE)/1.22,INDEX(dbOrdini[COSTO IMPORT BOTT.],MATCH(F99,dbOrdini[CODICE
ANKER],0)))),"")</f>
        <v/>
      </c>
      <c r="N99" s="267" t="str">
        <f t="shared" si="3"/>
        <v/>
      </c>
      <c r="O99" s="255" t="str">
        <f t="shared" si="4"/>
        <v/>
      </c>
      <c r="P99" s="256" t="str">
        <f ca="1">IFERROR(VLOOKUP(A99,inventarioGeko[],3,FALSE),"")</f>
        <v/>
      </c>
      <c r="Q99" s="254" t="str">
        <f t="shared" si="5"/>
        <v/>
      </c>
    </row>
    <row r="100" spans="1:17">
      <c r="A100" s="127" t="str">
        <f ca="1">IFERROR(INDEX(storicoSkuGeko,MATCH(F100,storicoSkuAnker,0)),"")</f>
        <v/>
      </c>
      <c r="B100" s="39"/>
      <c r="C100" s="70"/>
      <c r="D100" s="42"/>
      <c r="E100" s="295" t="str">
        <f ca="1">IFERROR(IF(INDEX(storicoSkuVinolux,MATCH(F100,storicoSkuAnker,0))=0,"",INDEX(storicoSkuVinolux,MATCH(F100,storicoSkuAnker,0))),"")</f>
        <v/>
      </c>
      <c r="F100" s="248" t="str">
        <f>IF(B100="","",IF($T$13="IN CORSO",INDEX(skuAnker,MATCH(B100,descrizioneArtAnker,0)),INDEX(dbOrdini[CODICE
ANKER],MATCH(B100,dbOrdini[DESCRIZIONE],0))))</f>
        <v/>
      </c>
      <c r="G100" s="249" t="str">
        <f>IF(B100="","",IF($T$13="IN CORSO",VLOOKUP(B100,listoneAnker_NoSku,2,FALSE),INDEX(dbOrdini[BT/CS],MATCH(F100,dbOrdini[CODICE
ANKER],0))))</f>
        <v/>
      </c>
      <c r="H100" s="250" t="str">
        <f>IF(B100="","",IF($T$13="IN CORSO",VLOOKUP(B100,listoneAnker_NoSku,3,FALSE),INDEX(dbOrdini[LT.],MATCH(F100,dbOrdini[CODICE
ANKER],0))))</f>
        <v/>
      </c>
      <c r="I100" s="251" t="str">
        <f>IF(B100="","",IF($T$13="IN CORSO",VLOOKUP(B100,listoneAnker_NoSku,4,FALSE),INDEX(dbOrdini[% VOL],MATCH(F100,dbOrdini[CODICE
ANKER],0))))</f>
        <v/>
      </c>
      <c r="J100" s="252" t="str">
        <f>IF(B100="","",IF($T$13="IN CORSO",VLOOKUP(B100,listoneAnker_NoSku,5,FALSE),INDEX(dbOrdini[PREZZO
ANKER],MATCH(F100,dbOrdini[CODICE
ANKER],0))))</f>
        <v/>
      </c>
      <c r="K100" s="253" t="str">
        <f ca="1">IF(E100="","",IF($T$13="IN CORSO",VLOOKUP(TEXT(E100,"0"),vinolux[],6,FALSE),INDEX(dbOrdini[PREZZO
VINOLUX],MATCH(F100,dbOrdini[CODICE
ANKER],0))))</f>
        <v/>
      </c>
      <c r="L100" s="252" t="str">
        <f>IFERROR(IF(B100="","",IF($T$13="IN CORSO",VLOOKUP(A100,ultimoPrezzoItalia[],5,FALSE),INDEX(dbOrdini[PREZZO
ITALIA],MATCH(F100,dbOrdini[CODICE
ANKER],0)))),"")</f>
        <v/>
      </c>
      <c r="M100" s="254" t="str">
        <f>IFERROR(IF(B100="","",IF($T$13="IN CORSO",VLOOKUP(F100,listoneAnkerCompleto,8,FALSE)/1.22,INDEX(dbOrdini[COSTO IMPORT BOTT.],MATCH(F100,dbOrdini[CODICE
ANKER],0)))),"")</f>
        <v/>
      </c>
      <c r="N100" s="267" t="str">
        <f t="shared" si="3"/>
        <v/>
      </c>
      <c r="O100" s="255" t="str">
        <f t="shared" si="4"/>
        <v/>
      </c>
      <c r="P100" s="256" t="str">
        <f ca="1">IFERROR(VLOOKUP(A100,inventarioGeko[],3,FALSE),"")</f>
        <v/>
      </c>
      <c r="Q100" s="254" t="str">
        <f t="shared" si="5"/>
        <v/>
      </c>
    </row>
    <row r="101" spans="1:17">
      <c r="A101" s="127" t="str">
        <f ca="1">IFERROR(INDEX(storicoSkuGeko,MATCH(F101,storicoSkuAnker,0)),"")</f>
        <v/>
      </c>
      <c r="B101" s="39"/>
      <c r="C101" s="70"/>
      <c r="D101" s="42"/>
      <c r="E101" s="295" t="str">
        <f ca="1">IFERROR(IF(INDEX(storicoSkuVinolux,MATCH(F101,storicoSkuAnker,0))=0,"",INDEX(storicoSkuVinolux,MATCH(F101,storicoSkuAnker,0))),"")</f>
        <v/>
      </c>
      <c r="F101" s="248" t="str">
        <f>IF(B101="","",IF($T$13="IN CORSO",INDEX(skuAnker,MATCH(B101,descrizioneArtAnker,0)),INDEX(dbOrdini[CODICE
ANKER],MATCH(B101,dbOrdini[DESCRIZIONE],0))))</f>
        <v/>
      </c>
      <c r="G101" s="249" t="str">
        <f>IF(B101="","",IF($T$13="IN CORSO",VLOOKUP(B101,listoneAnker_NoSku,2,FALSE),INDEX(dbOrdini[BT/CS],MATCH(F101,dbOrdini[CODICE
ANKER],0))))</f>
        <v/>
      </c>
      <c r="H101" s="250" t="str">
        <f>IF(B101="","",IF($T$13="IN CORSO",VLOOKUP(B101,listoneAnker_NoSku,3,FALSE),INDEX(dbOrdini[LT.],MATCH(F101,dbOrdini[CODICE
ANKER],0))))</f>
        <v/>
      </c>
      <c r="I101" s="251" t="str">
        <f>IF(B101="","",IF($T$13="IN CORSO",VLOOKUP(B101,listoneAnker_NoSku,4,FALSE),INDEX(dbOrdini[% VOL],MATCH(F101,dbOrdini[CODICE
ANKER],0))))</f>
        <v/>
      </c>
      <c r="J101" s="252" t="str">
        <f>IF(B101="","",IF($T$13="IN CORSO",VLOOKUP(B101,listoneAnker_NoSku,5,FALSE),INDEX(dbOrdini[PREZZO
ANKER],MATCH(F101,dbOrdini[CODICE
ANKER],0))))</f>
        <v/>
      </c>
      <c r="K101" s="253" t="str">
        <f ca="1">IF(E101="","",IF($T$13="IN CORSO",VLOOKUP(TEXT(E101,"0"),vinolux[],6,FALSE),INDEX(dbOrdini[PREZZO
VINOLUX],MATCH(F101,dbOrdini[CODICE
ANKER],0))))</f>
        <v/>
      </c>
      <c r="L101" s="252" t="str">
        <f>IFERROR(IF(B101="","",IF($T$13="IN CORSO",VLOOKUP(A101,ultimoPrezzoItalia[],5,FALSE),INDEX(dbOrdini[PREZZO
ITALIA],MATCH(F101,dbOrdini[CODICE
ANKER],0)))),"")</f>
        <v/>
      </c>
      <c r="M101" s="254" t="str">
        <f>IFERROR(IF(B101="","",IF($T$13="IN CORSO",VLOOKUP(F101,listoneAnkerCompleto,8,FALSE)/1.22,INDEX(dbOrdini[COSTO IMPORT BOTT.],MATCH(F101,dbOrdini[CODICE
ANKER],0)))),"")</f>
        <v/>
      </c>
      <c r="N101" s="267" t="str">
        <f t="shared" si="3"/>
        <v/>
      </c>
      <c r="O101" s="255" t="str">
        <f t="shared" si="4"/>
        <v/>
      </c>
      <c r="P101" s="256" t="str">
        <f ca="1">IFERROR(VLOOKUP(A101,inventarioGeko[],3,FALSE),"")</f>
        <v/>
      </c>
      <c r="Q101" s="254" t="str">
        <f t="shared" si="5"/>
        <v/>
      </c>
    </row>
    <row r="102" spans="1:17">
      <c r="A102" s="127" t="str">
        <f ca="1">IFERROR(INDEX(storicoSkuGeko,MATCH(F102,storicoSkuAnker,0)),"")</f>
        <v/>
      </c>
      <c r="B102" s="39"/>
      <c r="C102" s="70"/>
      <c r="D102" s="42"/>
      <c r="E102" s="295" t="str">
        <f ca="1">IFERROR(IF(INDEX(storicoSkuVinolux,MATCH(F102,storicoSkuAnker,0))=0,"",INDEX(storicoSkuVinolux,MATCH(F102,storicoSkuAnker,0))),"")</f>
        <v/>
      </c>
      <c r="F102" s="248" t="str">
        <f>IF(B102="","",IF($T$13="IN CORSO",INDEX(skuAnker,MATCH(B102,descrizioneArtAnker,0)),INDEX(dbOrdini[CODICE
ANKER],MATCH(B102,dbOrdini[DESCRIZIONE],0))))</f>
        <v/>
      </c>
      <c r="G102" s="249" t="str">
        <f>IF(B102="","",IF($T$13="IN CORSO",VLOOKUP(B102,listoneAnker_NoSku,2,FALSE),INDEX(dbOrdini[BT/CS],MATCH(F102,dbOrdini[CODICE
ANKER],0))))</f>
        <v/>
      </c>
      <c r="H102" s="250" t="str">
        <f>IF(B102="","",IF($T$13="IN CORSO",VLOOKUP(B102,listoneAnker_NoSku,3,FALSE),INDEX(dbOrdini[LT.],MATCH(F102,dbOrdini[CODICE
ANKER],0))))</f>
        <v/>
      </c>
      <c r="I102" s="251" t="str">
        <f>IF(B102="","",IF($T$13="IN CORSO",VLOOKUP(B102,listoneAnker_NoSku,4,FALSE),INDEX(dbOrdini[% VOL],MATCH(F102,dbOrdini[CODICE
ANKER],0))))</f>
        <v/>
      </c>
      <c r="J102" s="252" t="str">
        <f>IF(B102="","",IF($T$13="IN CORSO",VLOOKUP(B102,listoneAnker_NoSku,5,FALSE),INDEX(dbOrdini[PREZZO
ANKER],MATCH(F102,dbOrdini[CODICE
ANKER],0))))</f>
        <v/>
      </c>
      <c r="K102" s="253" t="str">
        <f ca="1">IF(E102="","",IF($T$13="IN CORSO",VLOOKUP(TEXT(E102,"0"),vinolux[],6,FALSE),INDEX(dbOrdini[PREZZO
VINOLUX],MATCH(F102,dbOrdini[CODICE
ANKER],0))))</f>
        <v/>
      </c>
      <c r="L102" s="252" t="str">
        <f>IFERROR(IF(B102="","",IF($T$13="IN CORSO",VLOOKUP(A102,ultimoPrezzoItalia[],5,FALSE),INDEX(dbOrdini[PREZZO
ITALIA],MATCH(F102,dbOrdini[CODICE
ANKER],0)))),"")</f>
        <v/>
      </c>
      <c r="M102" s="254" t="str">
        <f>IFERROR(IF(B102="","",IF($T$13="IN CORSO",VLOOKUP(F102,listoneAnkerCompleto,8,FALSE)/1.22,INDEX(dbOrdini[COSTO IMPORT BOTT.],MATCH(F102,dbOrdini[CODICE
ANKER],0)))),"")</f>
        <v/>
      </c>
      <c r="N102" s="267" t="str">
        <f t="shared" si="3"/>
        <v/>
      </c>
      <c r="O102" s="255" t="str">
        <f t="shared" si="4"/>
        <v/>
      </c>
      <c r="P102" s="256" t="str">
        <f ca="1">IFERROR(VLOOKUP(A102,inventarioGeko[],3,FALSE),"")</f>
        <v/>
      </c>
      <c r="Q102" s="254" t="str">
        <f t="shared" si="5"/>
        <v/>
      </c>
    </row>
    <row r="103" spans="1:17">
      <c r="A103" s="127" t="str">
        <f ca="1">IFERROR(INDEX(storicoSkuGeko,MATCH(F103,storicoSkuAnker,0)),"")</f>
        <v/>
      </c>
      <c r="B103" s="39"/>
      <c r="C103" s="70"/>
      <c r="D103" s="42"/>
      <c r="E103" s="295" t="str">
        <f ca="1">IFERROR(IF(INDEX(storicoSkuVinolux,MATCH(F103,storicoSkuAnker,0))=0,"",INDEX(storicoSkuVinolux,MATCH(F103,storicoSkuAnker,0))),"")</f>
        <v/>
      </c>
      <c r="F103" s="248" t="str">
        <f>IF(B103="","",IF($T$13="IN CORSO",INDEX(skuAnker,MATCH(B103,descrizioneArtAnker,0)),INDEX(dbOrdini[CODICE
ANKER],MATCH(B103,dbOrdini[DESCRIZIONE],0))))</f>
        <v/>
      </c>
      <c r="G103" s="249" t="str">
        <f>IF(B103="","",IF($T$13="IN CORSO",VLOOKUP(B103,listoneAnker_NoSku,2,FALSE),INDEX(dbOrdini[BT/CS],MATCH(F103,dbOrdini[CODICE
ANKER],0))))</f>
        <v/>
      </c>
      <c r="H103" s="250" t="str">
        <f>IF(B103="","",IF($T$13="IN CORSO",VLOOKUP(B103,listoneAnker_NoSku,3,FALSE),INDEX(dbOrdini[LT.],MATCH(F103,dbOrdini[CODICE
ANKER],0))))</f>
        <v/>
      </c>
      <c r="I103" s="251" t="str">
        <f>IF(B103="","",IF($T$13="IN CORSO",VLOOKUP(B103,listoneAnker_NoSku,4,FALSE),INDEX(dbOrdini[% VOL],MATCH(F103,dbOrdini[CODICE
ANKER],0))))</f>
        <v/>
      </c>
      <c r="J103" s="252" t="str">
        <f>IF(B103="","",IF($T$13="IN CORSO",VLOOKUP(B103,listoneAnker_NoSku,5,FALSE),INDEX(dbOrdini[PREZZO
ANKER],MATCH(F103,dbOrdini[CODICE
ANKER],0))))</f>
        <v/>
      </c>
      <c r="K103" s="253" t="str">
        <f ca="1">IF(E103="","",IF($T$13="IN CORSO",VLOOKUP(TEXT(E103,"0"),vinolux[],6,FALSE),INDEX(dbOrdini[PREZZO
VINOLUX],MATCH(F103,dbOrdini[CODICE
ANKER],0))))</f>
        <v/>
      </c>
      <c r="L103" s="252" t="str">
        <f>IFERROR(IF(B103="","",IF($T$13="IN CORSO",VLOOKUP(A103,ultimoPrezzoItalia[],5,FALSE),INDEX(dbOrdini[PREZZO
ITALIA],MATCH(F103,dbOrdini[CODICE
ANKER],0)))),"")</f>
        <v/>
      </c>
      <c r="M103" s="254" t="str">
        <f>IFERROR(IF(B103="","",IF($T$13="IN CORSO",VLOOKUP(F103,listoneAnkerCompleto,8,FALSE)/1.22,INDEX(dbOrdini[COSTO IMPORT BOTT.],MATCH(F103,dbOrdini[CODICE
ANKER],0)))),"")</f>
        <v/>
      </c>
      <c r="N103" s="267" t="str">
        <f t="shared" si="3"/>
        <v/>
      </c>
      <c r="O103" s="255" t="str">
        <f t="shared" si="4"/>
        <v/>
      </c>
      <c r="P103" s="256" t="str">
        <f ca="1">IFERROR(VLOOKUP(A103,inventarioGeko[],3,FALSE),"")</f>
        <v/>
      </c>
      <c r="Q103" s="254" t="str">
        <f t="shared" si="5"/>
        <v/>
      </c>
    </row>
    <row r="104" spans="1:17">
      <c r="A104" s="127" t="str">
        <f ca="1">IFERROR(INDEX(storicoSkuGeko,MATCH(F104,storicoSkuAnker,0)),"")</f>
        <v/>
      </c>
      <c r="B104" s="39"/>
      <c r="C104" s="70"/>
      <c r="D104" s="42"/>
      <c r="E104" s="295" t="str">
        <f ca="1">IFERROR(IF(INDEX(storicoSkuVinolux,MATCH(F104,storicoSkuAnker,0))=0,"",INDEX(storicoSkuVinolux,MATCH(F104,storicoSkuAnker,0))),"")</f>
        <v/>
      </c>
      <c r="F104" s="248" t="str">
        <f>IF(B104="","",IF($T$13="IN CORSO",INDEX(skuAnker,MATCH(B104,descrizioneArtAnker,0)),INDEX(dbOrdini[CODICE
ANKER],MATCH(B104,dbOrdini[DESCRIZIONE],0))))</f>
        <v/>
      </c>
      <c r="G104" s="249" t="str">
        <f>IF(B104="","",IF($T$13="IN CORSO",VLOOKUP(B104,listoneAnker_NoSku,2,FALSE),INDEX(dbOrdini[BT/CS],MATCH(F104,dbOrdini[CODICE
ANKER],0))))</f>
        <v/>
      </c>
      <c r="H104" s="250" t="str">
        <f>IF(B104="","",IF($T$13="IN CORSO",VLOOKUP(B104,listoneAnker_NoSku,3,FALSE),INDEX(dbOrdini[LT.],MATCH(F104,dbOrdini[CODICE
ANKER],0))))</f>
        <v/>
      </c>
      <c r="I104" s="251" t="str">
        <f>IF(B104="","",IF($T$13="IN CORSO",VLOOKUP(B104,listoneAnker_NoSku,4,FALSE),INDEX(dbOrdini[% VOL],MATCH(F104,dbOrdini[CODICE
ANKER],0))))</f>
        <v/>
      </c>
      <c r="J104" s="252" t="str">
        <f>IF(B104="","",IF($T$13="IN CORSO",VLOOKUP(B104,listoneAnker_NoSku,5,FALSE),INDEX(dbOrdini[PREZZO
ANKER],MATCH(F104,dbOrdini[CODICE
ANKER],0))))</f>
        <v/>
      </c>
      <c r="K104" s="253" t="str">
        <f ca="1">IF(E104="","",IF($T$13="IN CORSO",VLOOKUP(TEXT(E104,"0"),vinolux[],6,FALSE),INDEX(dbOrdini[PREZZO
VINOLUX],MATCH(F104,dbOrdini[CODICE
ANKER],0))))</f>
        <v/>
      </c>
      <c r="L104" s="252" t="str">
        <f>IFERROR(IF(B104="","",IF($T$13="IN CORSO",VLOOKUP(A104,ultimoPrezzoItalia[],5,FALSE),INDEX(dbOrdini[PREZZO
ITALIA],MATCH(F104,dbOrdini[CODICE
ANKER],0)))),"")</f>
        <v/>
      </c>
      <c r="M104" s="254" t="str">
        <f>IFERROR(IF(B104="","",IF($T$13="IN CORSO",VLOOKUP(F104,listoneAnkerCompleto,8,FALSE)/1.22,INDEX(dbOrdini[COSTO IMPORT BOTT.],MATCH(F104,dbOrdini[CODICE
ANKER],0)))),"")</f>
        <v/>
      </c>
      <c r="N104" s="267" t="str">
        <f t="shared" si="3"/>
        <v/>
      </c>
      <c r="O104" s="255" t="str">
        <f t="shared" si="4"/>
        <v/>
      </c>
      <c r="P104" s="256" t="str">
        <f ca="1">IFERROR(VLOOKUP(A104,inventarioGeko[],3,FALSE),"")</f>
        <v/>
      </c>
      <c r="Q104" s="254" t="str">
        <f t="shared" si="5"/>
        <v/>
      </c>
    </row>
    <row r="105" spans="1:17">
      <c r="A105" s="127" t="str">
        <f ca="1">IFERROR(INDEX(storicoSkuGeko,MATCH(F105,storicoSkuAnker,0)),"")</f>
        <v/>
      </c>
      <c r="B105" s="39"/>
      <c r="C105" s="70"/>
      <c r="D105" s="42"/>
      <c r="E105" s="295" t="str">
        <f ca="1">IFERROR(IF(INDEX(storicoSkuVinolux,MATCH(F105,storicoSkuAnker,0))=0,"",INDEX(storicoSkuVinolux,MATCH(F105,storicoSkuAnker,0))),"")</f>
        <v/>
      </c>
      <c r="F105" s="248" t="str">
        <f>IF(B105="","",IF($T$13="IN CORSO",INDEX(skuAnker,MATCH(B105,descrizioneArtAnker,0)),INDEX(dbOrdini[CODICE
ANKER],MATCH(B105,dbOrdini[DESCRIZIONE],0))))</f>
        <v/>
      </c>
      <c r="G105" s="249" t="str">
        <f>IF(B105="","",IF($T$13="IN CORSO",VLOOKUP(B105,listoneAnker_NoSku,2,FALSE),INDEX(dbOrdini[BT/CS],MATCH(F105,dbOrdini[CODICE
ANKER],0))))</f>
        <v/>
      </c>
      <c r="H105" s="250" t="str">
        <f>IF(B105="","",IF($T$13="IN CORSO",VLOOKUP(B105,listoneAnker_NoSku,3,FALSE),INDEX(dbOrdini[LT.],MATCH(F105,dbOrdini[CODICE
ANKER],0))))</f>
        <v/>
      </c>
      <c r="I105" s="251" t="str">
        <f>IF(B105="","",IF($T$13="IN CORSO",VLOOKUP(B105,listoneAnker_NoSku,4,FALSE),INDEX(dbOrdini[% VOL],MATCH(F105,dbOrdini[CODICE
ANKER],0))))</f>
        <v/>
      </c>
      <c r="J105" s="252" t="str">
        <f>IF(B105="","",IF($T$13="IN CORSO",VLOOKUP(B105,listoneAnker_NoSku,5,FALSE),INDEX(dbOrdini[PREZZO
ANKER],MATCH(F105,dbOrdini[CODICE
ANKER],0))))</f>
        <v/>
      </c>
      <c r="K105" s="253" t="str">
        <f ca="1">IF(E105="","",IF($T$13="IN CORSO",VLOOKUP(TEXT(E105,"0"),vinolux[],6,FALSE),INDEX(dbOrdini[PREZZO
VINOLUX],MATCH(F105,dbOrdini[CODICE
ANKER],0))))</f>
        <v/>
      </c>
      <c r="L105" s="252" t="str">
        <f>IFERROR(IF(B105="","",IF($T$13="IN CORSO",VLOOKUP(A105,ultimoPrezzoItalia[],5,FALSE),INDEX(dbOrdini[PREZZO
ITALIA],MATCH(F105,dbOrdini[CODICE
ANKER],0)))),"")</f>
        <v/>
      </c>
      <c r="M105" s="254" t="str">
        <f>IFERROR(IF(B105="","",IF($T$13="IN CORSO",VLOOKUP(F105,listoneAnkerCompleto,8,FALSE)/1.22,INDEX(dbOrdini[COSTO IMPORT BOTT.],MATCH(F105,dbOrdini[CODICE
ANKER],0)))),"")</f>
        <v/>
      </c>
      <c r="N105" s="267" t="str">
        <f t="shared" si="3"/>
        <v/>
      </c>
      <c r="O105" s="255" t="str">
        <f t="shared" si="4"/>
        <v/>
      </c>
      <c r="P105" s="256" t="str">
        <f ca="1">IFERROR(VLOOKUP(A105,inventarioGeko[],3,FALSE),"")</f>
        <v/>
      </c>
      <c r="Q105" s="254" t="str">
        <f t="shared" si="5"/>
        <v/>
      </c>
    </row>
    <row r="106" spans="1:17">
      <c r="A106" s="376" t="str">
        <f ca="1">IFERROR(INDEX(storicoSkuGeko,MATCH(F106,storicoSkuAnker,0)),"")</f>
        <v/>
      </c>
      <c r="C106" s="3"/>
      <c r="D106" s="3"/>
      <c r="E106" s="293" t="str">
        <f ca="1">IFERROR(IF(INDEX(storicoSkuVinolux,MATCH(F106,storicoSkuAnker,0))=0,"",INDEX(storicoSkuVinolux,MATCH(F106,storicoSkuAnker,0))),"")</f>
        <v/>
      </c>
      <c r="F106" s="248" t="str">
        <f>IF(B106="","",IF($T$13="IN CORSO",INDEX(skuAnker,MATCH(B106,descrizioneArtAnker,0)),INDEX(dbOrdini[CODICE
ANKER],MATCH(B106,dbOrdini[DESCRIZIONE],0))))</f>
        <v/>
      </c>
      <c r="G106" s="249" t="str">
        <f>IF(B106="","",IF($T$13="IN CORSO",VLOOKUP(B106,listoneAnker_NoSku,2,FALSE),INDEX(dbOrdini[BT/CS],MATCH(F106,dbOrdini[CODICE
ANKER],0))))</f>
        <v/>
      </c>
      <c r="H106" s="250" t="str">
        <f>IF(B106="","",IF($T$13="IN CORSO",VLOOKUP(B106,listoneAnker_NoSku,3,FALSE),INDEX(dbOrdini[LT.],MATCH(F106,dbOrdini[CODICE
ANKER],0))))</f>
        <v/>
      </c>
      <c r="I106" s="251" t="str">
        <f>IF(B106="","",IF($T$13="IN CORSO",VLOOKUP(B106,listoneAnker_NoSku,4,FALSE),INDEX(dbOrdini[% VOL],MATCH(F106,dbOrdini[CODICE
ANKER],0))))</f>
        <v/>
      </c>
      <c r="J106" s="252" t="str">
        <f>IF(B106="","",IF($T$13="IN CORSO",VLOOKUP(B106,listoneAnker_NoSku,5,FALSE),INDEX(dbOrdini[PREZZO
ANKER],MATCH(F106,dbOrdini[CODICE
ANKER],0))))</f>
        <v/>
      </c>
      <c r="K106" s="253" t="str">
        <f ca="1">IF(E106="","",IF($T$13="IN CORSO",VLOOKUP(TEXT(E106,"0"),vinolux[],6,FALSE),INDEX(dbOrdini[PREZZO
VINOLUX],MATCH(F106,dbOrdini[CODICE
ANKER],0))))</f>
        <v/>
      </c>
      <c r="L106" s="252" t="str">
        <f>IFERROR(IF(B106="","",IF($T$13="IN CORSO",VLOOKUP(A106,ultimoPrezzoItalia[],5,FALSE),INDEX(dbOrdini[PREZZO
ITALIA],MATCH(F106,dbOrdini[CODICE
ANKER],0)))),"")</f>
        <v/>
      </c>
      <c r="M106" s="254" t="str">
        <f>IFERROR(IF(B106="","",IF($T$13="IN CORSO",VLOOKUP(F106,listoneAnkerCompleto,8,FALSE)/1.22,INDEX(dbOrdini[COSTO IMPORT BOTT.],MATCH(F106,dbOrdini[CODICE
ANKER],0)))),"")</f>
        <v/>
      </c>
      <c r="N106" s="267" t="str">
        <f t="shared" si="3"/>
        <v/>
      </c>
      <c r="O106" s="255" t="str">
        <f t="shared" si="4"/>
        <v/>
      </c>
      <c r="P106" s="256" t="str">
        <f ca="1">IFERROR(VLOOKUP(A106,inventarioGeko[],3,FALSE),"")</f>
        <v/>
      </c>
      <c r="Q106" s="254" t="str">
        <f t="shared" si="5"/>
        <v/>
      </c>
    </row>
    <row r="107" spans="1:17">
      <c r="A107" s="127" t="str">
        <f ca="1">IFERROR(INDEX(storicoSkuGeko,MATCH(F107,storicoSkuAnker,0)),"")</f>
        <v/>
      </c>
      <c r="B107" s="39"/>
      <c r="C107" s="70"/>
      <c r="D107" s="42"/>
      <c r="E107" s="295" t="str">
        <f ca="1">IFERROR(IF(INDEX(storicoSkuVinolux,MATCH(F107,storicoSkuAnker,0))=0,"",INDEX(storicoSkuVinolux,MATCH(F107,storicoSkuAnker,0))),"")</f>
        <v/>
      </c>
      <c r="F107" s="248" t="str">
        <f>IF(B107="","",IF($T$13="IN CORSO",INDEX(skuAnker,MATCH(B107,descrizioneArtAnker,0)),INDEX(dbOrdini[CODICE
ANKER],MATCH(B107,dbOrdini[DESCRIZIONE],0))))</f>
        <v/>
      </c>
      <c r="G107" s="249" t="str">
        <f>IF(B107="","",IF($T$13="IN CORSO",VLOOKUP(B107,listoneAnker_NoSku,2,FALSE),INDEX(dbOrdini[BT/CS],MATCH(F107,dbOrdini[CODICE
ANKER],0))))</f>
        <v/>
      </c>
      <c r="H107" s="250" t="str">
        <f>IF(B107="","",IF($T$13="IN CORSO",VLOOKUP(B107,listoneAnker_NoSku,3,FALSE),INDEX(dbOrdini[LT.],MATCH(F107,dbOrdini[CODICE
ANKER],0))))</f>
        <v/>
      </c>
      <c r="I107" s="251" t="str">
        <f>IF(B107="","",IF($T$13="IN CORSO",VLOOKUP(B107,listoneAnker_NoSku,4,FALSE),INDEX(dbOrdini[% VOL],MATCH(F107,dbOrdini[CODICE
ANKER],0))))</f>
        <v/>
      </c>
      <c r="J107" s="252" t="str">
        <f>IF(B107="","",IF($T$13="IN CORSO",VLOOKUP(B107,listoneAnker_NoSku,5,FALSE),INDEX(dbOrdini[PREZZO
ANKER],MATCH(F107,dbOrdini[CODICE
ANKER],0))))</f>
        <v/>
      </c>
      <c r="K107" s="253" t="str">
        <f ca="1">IF(E107="","",IF($T$13="IN CORSO",VLOOKUP(TEXT(E107,"0"),vinolux[],6,FALSE),INDEX(dbOrdini[PREZZO
VINOLUX],MATCH(F107,dbOrdini[CODICE
ANKER],0))))</f>
        <v/>
      </c>
      <c r="L107" s="252" t="str">
        <f>IFERROR(IF(B107="","",IF($T$13="IN CORSO",VLOOKUP(A107,ultimoPrezzoItalia[],5,FALSE),INDEX(dbOrdini[PREZZO
ITALIA],MATCH(F107,dbOrdini[CODICE
ANKER],0)))),"")</f>
        <v/>
      </c>
      <c r="M107" s="254" t="str">
        <f>IFERROR(IF(B107="","",IF($T$13="IN CORSO",VLOOKUP(F107,listoneAnkerCompleto,8,FALSE)/1.22,INDEX(dbOrdini[COSTO IMPORT BOTT.],MATCH(F107,dbOrdini[CODICE
ANKER],0)))),"")</f>
        <v/>
      </c>
      <c r="N107" s="267" t="str">
        <f t="shared" si="3"/>
        <v/>
      </c>
      <c r="O107" s="255" t="str">
        <f t="shared" si="4"/>
        <v/>
      </c>
      <c r="P107" s="256" t="str">
        <f ca="1">IFERROR(VLOOKUP(A107,inventarioGeko[],3,FALSE),"")</f>
        <v/>
      </c>
      <c r="Q107" s="254" t="str">
        <f t="shared" si="5"/>
        <v/>
      </c>
    </row>
    <row r="108" spans="1:17">
      <c r="A108" s="376" t="str">
        <f ca="1">IFERROR(INDEX(storicoSkuGeko,MATCH(F108,storicoSkuAnker,0)),"")</f>
        <v/>
      </c>
      <c r="C108" s="3"/>
      <c r="D108" s="3"/>
      <c r="E108" s="293" t="str">
        <f ca="1">IFERROR(IF(INDEX(storicoSkuVinolux,MATCH(F108,storicoSkuAnker,0))=0,"",INDEX(storicoSkuVinolux,MATCH(F108,storicoSkuAnker,0))),"")</f>
        <v/>
      </c>
      <c r="F108" s="248" t="str">
        <f>IF(B108="","",IF($T$13="IN CORSO",INDEX(skuAnker,MATCH(B108,descrizioneArtAnker,0)),INDEX(dbOrdini[CODICE
ANKER],MATCH(B108,dbOrdini[DESCRIZIONE],0))))</f>
        <v/>
      </c>
      <c r="G108" s="249" t="str">
        <f>IF(B108="","",IF($T$13="IN CORSO",VLOOKUP(B108,listoneAnker_NoSku,2,FALSE),INDEX(dbOrdini[BT/CS],MATCH(F108,dbOrdini[CODICE
ANKER],0))))</f>
        <v/>
      </c>
      <c r="H108" s="250" t="str">
        <f>IF(B108="","",IF($T$13="IN CORSO",VLOOKUP(B108,listoneAnker_NoSku,3,FALSE),INDEX(dbOrdini[LT.],MATCH(F108,dbOrdini[CODICE
ANKER],0))))</f>
        <v/>
      </c>
      <c r="I108" s="251" t="str">
        <f>IF(B108="","",IF($T$13="IN CORSO",VLOOKUP(B108,listoneAnker_NoSku,4,FALSE),INDEX(dbOrdini[% VOL],MATCH(F108,dbOrdini[CODICE
ANKER],0))))</f>
        <v/>
      </c>
      <c r="J108" s="252" t="str">
        <f>IF(B108="","",IF($T$13="IN CORSO",VLOOKUP(B108,listoneAnker_NoSku,5,FALSE),INDEX(dbOrdini[PREZZO
ANKER],MATCH(F108,dbOrdini[CODICE
ANKER],0))))</f>
        <v/>
      </c>
      <c r="K108" s="253" t="str">
        <f ca="1">IF(E108="","",IF($T$13="IN CORSO",VLOOKUP(TEXT(E108,"0"),vinolux[],6,FALSE),INDEX(dbOrdini[PREZZO
VINOLUX],MATCH(F108,dbOrdini[CODICE
ANKER],0))))</f>
        <v/>
      </c>
      <c r="L108" s="252" t="str">
        <f>IFERROR(IF(B108="","",IF($T$13="IN CORSO",VLOOKUP(A108,ultimoPrezzoItalia[],5,FALSE),INDEX(dbOrdini[PREZZO
ITALIA],MATCH(F108,dbOrdini[CODICE
ANKER],0)))),"")</f>
        <v/>
      </c>
      <c r="M108" s="254" t="str">
        <f>IFERROR(IF(B108="","",IF($T$13="IN CORSO",VLOOKUP(F108,listoneAnkerCompleto,8,FALSE)/1.22,INDEX(dbOrdini[COSTO IMPORT BOTT.],MATCH(F108,dbOrdini[CODICE
ANKER],0)))),"")</f>
        <v/>
      </c>
      <c r="N108" s="267" t="str">
        <f t="shared" si="3"/>
        <v/>
      </c>
      <c r="O108" s="255" t="str">
        <f t="shared" si="4"/>
        <v/>
      </c>
      <c r="P108" s="256" t="str">
        <f ca="1">IFERROR(VLOOKUP(A108,inventarioGeko[],3,FALSE),"")</f>
        <v/>
      </c>
      <c r="Q108" s="254" t="str">
        <f t="shared" si="5"/>
        <v/>
      </c>
    </row>
    <row r="109" spans="1:17">
      <c r="A109" s="127" t="str">
        <f ca="1">IFERROR(INDEX(storicoSkuGeko,MATCH(F109,storicoSkuAnker,0)),"")</f>
        <v/>
      </c>
      <c r="B109" s="39"/>
      <c r="C109" s="70"/>
      <c r="D109" s="42"/>
      <c r="E109" s="295" t="str">
        <f ca="1">IFERROR(IF(INDEX(storicoSkuVinolux,MATCH(F109,storicoSkuAnker,0))=0,"",INDEX(storicoSkuVinolux,MATCH(F109,storicoSkuAnker,0))),"")</f>
        <v/>
      </c>
      <c r="F109" s="248" t="str">
        <f>IF(B109="","",IF($T$13="IN CORSO",INDEX(skuAnker,MATCH(B109,descrizioneArtAnker,0)),INDEX(dbOrdini[CODICE
ANKER],MATCH(B109,dbOrdini[DESCRIZIONE],0))))</f>
        <v/>
      </c>
      <c r="G109" s="249" t="str">
        <f>IF(B109="","",IF($T$13="IN CORSO",VLOOKUP(B109,listoneAnker_NoSku,2,FALSE),INDEX(dbOrdini[BT/CS],MATCH(F109,dbOrdini[CODICE
ANKER],0))))</f>
        <v/>
      </c>
      <c r="H109" s="250" t="str">
        <f>IF(B109="","",IF($T$13="IN CORSO",VLOOKUP(B109,listoneAnker_NoSku,3,FALSE),INDEX(dbOrdini[LT.],MATCH(F109,dbOrdini[CODICE
ANKER],0))))</f>
        <v/>
      </c>
      <c r="I109" s="251" t="str">
        <f>IF(B109="","",IF($T$13="IN CORSO",VLOOKUP(B109,listoneAnker_NoSku,4,FALSE),INDEX(dbOrdini[% VOL],MATCH(F109,dbOrdini[CODICE
ANKER],0))))</f>
        <v/>
      </c>
      <c r="J109" s="252" t="str">
        <f>IF(B109="","",IF($T$13="IN CORSO",VLOOKUP(B109,listoneAnker_NoSku,5,FALSE),INDEX(dbOrdini[PREZZO
ANKER],MATCH(F109,dbOrdini[CODICE
ANKER],0))))</f>
        <v/>
      </c>
      <c r="K109" s="253" t="str">
        <f ca="1">IF(E109="","",IF($T$13="IN CORSO",VLOOKUP(TEXT(E109,"0"),vinolux[],6,FALSE),INDEX(dbOrdini[PREZZO
VINOLUX],MATCH(F109,dbOrdini[CODICE
ANKER],0))))</f>
        <v/>
      </c>
      <c r="L109" s="252" t="str">
        <f>IFERROR(IF(B109="","",IF($T$13="IN CORSO",VLOOKUP(A109,ultimoPrezzoItalia[],5,FALSE),INDEX(dbOrdini[PREZZO
ITALIA],MATCH(F109,dbOrdini[CODICE
ANKER],0)))),"")</f>
        <v/>
      </c>
      <c r="M109" s="254" t="str">
        <f>IFERROR(IF(B109="","",IF($T$13="IN CORSO",VLOOKUP(F109,listoneAnkerCompleto,8,FALSE)/1.22,INDEX(dbOrdini[COSTO IMPORT BOTT.],MATCH(F109,dbOrdini[CODICE
ANKER],0)))),"")</f>
        <v/>
      </c>
      <c r="N109" s="267" t="str">
        <f t="shared" si="3"/>
        <v/>
      </c>
      <c r="O109" s="255" t="str">
        <f t="shared" si="4"/>
        <v/>
      </c>
      <c r="P109" s="256" t="str">
        <f ca="1">IFERROR(VLOOKUP(A109,inventarioGeko[],3,FALSE),"")</f>
        <v/>
      </c>
      <c r="Q109" s="254" t="str">
        <f t="shared" si="5"/>
        <v/>
      </c>
    </row>
    <row r="110" spans="1:17">
      <c r="A110" s="127" t="str">
        <f ca="1">IFERROR(INDEX(storicoSkuGeko,MATCH(F110,storicoSkuAnker,0)),"")</f>
        <v/>
      </c>
      <c r="B110" s="39"/>
      <c r="C110" s="70"/>
      <c r="D110" s="42"/>
      <c r="E110" s="295" t="str">
        <f ca="1">IFERROR(IF(INDEX(storicoSkuVinolux,MATCH(F110,storicoSkuAnker,0))=0,"",INDEX(storicoSkuVinolux,MATCH(F110,storicoSkuAnker,0))),"")</f>
        <v/>
      </c>
      <c r="F110" s="248" t="str">
        <f>IF(B110="","",IF($T$13="IN CORSO",INDEX(skuAnker,MATCH(B110,descrizioneArtAnker,0)),INDEX(dbOrdini[CODICE
ANKER],MATCH(B110,dbOrdini[DESCRIZIONE],0))))</f>
        <v/>
      </c>
      <c r="G110" s="249" t="str">
        <f>IF(B110="","",IF($T$13="IN CORSO",VLOOKUP(B110,listoneAnker_NoSku,2,FALSE),INDEX(dbOrdini[BT/CS],MATCH(F110,dbOrdini[CODICE
ANKER],0))))</f>
        <v/>
      </c>
      <c r="H110" s="250" t="str">
        <f>IF(B110="","",IF($T$13="IN CORSO",VLOOKUP(B110,listoneAnker_NoSku,3,FALSE),INDEX(dbOrdini[LT.],MATCH(F110,dbOrdini[CODICE
ANKER],0))))</f>
        <v/>
      </c>
      <c r="I110" s="251" t="str">
        <f>IF(B110="","",IF($T$13="IN CORSO",VLOOKUP(B110,listoneAnker_NoSku,4,FALSE),INDEX(dbOrdini[% VOL],MATCH(F110,dbOrdini[CODICE
ANKER],0))))</f>
        <v/>
      </c>
      <c r="J110" s="252" t="str">
        <f>IF(B110="","",IF($T$13="IN CORSO",VLOOKUP(B110,listoneAnker_NoSku,5,FALSE),INDEX(dbOrdini[PREZZO
ANKER],MATCH(F110,dbOrdini[CODICE
ANKER],0))))</f>
        <v/>
      </c>
      <c r="K110" s="253" t="str">
        <f ca="1">IF(E110="","",IF($T$13="IN CORSO",VLOOKUP(TEXT(E110,"0"),vinolux[],6,FALSE),INDEX(dbOrdini[PREZZO
VINOLUX],MATCH(F110,dbOrdini[CODICE
ANKER],0))))</f>
        <v/>
      </c>
      <c r="L110" s="252" t="str">
        <f>IFERROR(IF(B110="","",IF($T$13="IN CORSO",VLOOKUP(A110,ultimoPrezzoItalia[],5,FALSE),INDEX(dbOrdini[PREZZO
ITALIA],MATCH(F110,dbOrdini[CODICE
ANKER],0)))),"")</f>
        <v/>
      </c>
      <c r="M110" s="254" t="str">
        <f>IFERROR(IF(B110="","",IF($T$13="IN CORSO",VLOOKUP(F110,listoneAnkerCompleto,8,FALSE)/1.22,INDEX(dbOrdini[COSTO IMPORT BOTT.],MATCH(F110,dbOrdini[CODICE
ANKER],0)))),"")</f>
        <v/>
      </c>
      <c r="N110" s="267" t="str">
        <f t="shared" si="3"/>
        <v/>
      </c>
      <c r="O110" s="255" t="str">
        <f t="shared" si="4"/>
        <v/>
      </c>
      <c r="P110" s="256" t="str">
        <f ca="1">IFERROR(VLOOKUP(A110,inventarioGeko[],3,FALSE),"")</f>
        <v/>
      </c>
      <c r="Q110" s="254" t="str">
        <f t="shared" si="5"/>
        <v/>
      </c>
    </row>
    <row r="111" spans="1:17">
      <c r="A111" s="127" t="str">
        <f ca="1">IFERROR(INDEX(storicoSkuGeko,MATCH(F111,storicoSkuAnker,0)),"")</f>
        <v/>
      </c>
      <c r="B111" s="39"/>
      <c r="C111" s="70"/>
      <c r="D111" s="42"/>
      <c r="E111" s="295" t="str">
        <f ca="1">IFERROR(IF(INDEX(storicoSkuVinolux,MATCH(F111,storicoSkuAnker,0))=0,"",INDEX(storicoSkuVinolux,MATCH(F111,storicoSkuAnker,0))),"")</f>
        <v/>
      </c>
      <c r="F111" s="248" t="str">
        <f>IF(B111="","",IF($T$13="IN CORSO",INDEX(skuAnker,MATCH(B111,descrizioneArtAnker,0)),INDEX(dbOrdini[CODICE
ANKER],MATCH(B111,dbOrdini[DESCRIZIONE],0))))</f>
        <v/>
      </c>
      <c r="G111" s="249" t="str">
        <f>IF(B111="","",IF($T$13="IN CORSO",VLOOKUP(B111,listoneAnker_NoSku,2,FALSE),INDEX(dbOrdini[BT/CS],MATCH(F111,dbOrdini[CODICE
ANKER],0))))</f>
        <v/>
      </c>
      <c r="H111" s="250" t="str">
        <f>IF(B111="","",IF($T$13="IN CORSO",VLOOKUP(B111,listoneAnker_NoSku,3,FALSE),INDEX(dbOrdini[LT.],MATCH(F111,dbOrdini[CODICE
ANKER],0))))</f>
        <v/>
      </c>
      <c r="I111" s="251" t="str">
        <f>IF(B111="","",IF($T$13="IN CORSO",VLOOKUP(B111,listoneAnker_NoSku,4,FALSE),INDEX(dbOrdini[% VOL],MATCH(F111,dbOrdini[CODICE
ANKER],0))))</f>
        <v/>
      </c>
      <c r="J111" s="252" t="str">
        <f>IF(B111="","",IF($T$13="IN CORSO",VLOOKUP(B111,listoneAnker_NoSku,5,FALSE),INDEX(dbOrdini[PREZZO
ANKER],MATCH(F111,dbOrdini[CODICE
ANKER],0))))</f>
        <v/>
      </c>
      <c r="K111" s="253" t="str">
        <f ca="1">IF(E111="","",IF($T$13="IN CORSO",VLOOKUP(TEXT(E111,"0"),vinolux[],6,FALSE),INDEX(dbOrdini[PREZZO
VINOLUX],MATCH(F111,dbOrdini[CODICE
ANKER],0))))</f>
        <v/>
      </c>
      <c r="L111" s="252" t="str">
        <f>IFERROR(IF(B111="","",IF($T$13="IN CORSO",VLOOKUP(A111,ultimoPrezzoItalia[],5,FALSE),INDEX(dbOrdini[PREZZO
ITALIA],MATCH(F111,dbOrdini[CODICE
ANKER],0)))),"")</f>
        <v/>
      </c>
      <c r="M111" s="254" t="str">
        <f>IFERROR(IF(B111="","",IF($T$13="IN CORSO",VLOOKUP(F111,listoneAnkerCompleto,8,FALSE)/1.22,INDEX(dbOrdini[COSTO IMPORT BOTT.],MATCH(F111,dbOrdini[CODICE
ANKER],0)))),"")</f>
        <v/>
      </c>
      <c r="N111" s="267" t="str">
        <f t="shared" si="3"/>
        <v/>
      </c>
      <c r="O111" s="255" t="str">
        <f t="shared" si="4"/>
        <v/>
      </c>
      <c r="P111" s="256" t="str">
        <f ca="1">IFERROR(VLOOKUP(A111,inventarioGeko[],3,FALSE),"")</f>
        <v/>
      </c>
      <c r="Q111" s="254" t="str">
        <f t="shared" si="5"/>
        <v/>
      </c>
    </row>
    <row r="112" spans="1:17">
      <c r="A112" s="127" t="str">
        <f ca="1">IFERROR(INDEX(storicoSkuGeko,MATCH(F112,storicoSkuAnker,0)),"")</f>
        <v/>
      </c>
      <c r="B112" s="39"/>
      <c r="C112" s="70"/>
      <c r="D112" s="42"/>
      <c r="E112" s="295" t="str">
        <f ca="1">IFERROR(IF(INDEX(storicoSkuVinolux,MATCH(F112,storicoSkuAnker,0))=0,"",INDEX(storicoSkuVinolux,MATCH(F112,storicoSkuAnker,0))),"")</f>
        <v/>
      </c>
      <c r="F112" s="248" t="str">
        <f>IF(B112="","",IF($T$13="IN CORSO",INDEX(skuAnker,MATCH(B112,descrizioneArtAnker,0)),INDEX(dbOrdini[CODICE
ANKER],MATCH(B112,dbOrdini[DESCRIZIONE],0))))</f>
        <v/>
      </c>
      <c r="G112" s="249" t="str">
        <f>IF(B112="","",IF($T$13="IN CORSO",VLOOKUP(B112,listoneAnker_NoSku,2,FALSE),INDEX(dbOrdini[BT/CS],MATCH(F112,dbOrdini[CODICE
ANKER],0))))</f>
        <v/>
      </c>
      <c r="H112" s="250" t="str">
        <f>IF(B112="","",IF($T$13="IN CORSO",VLOOKUP(B112,listoneAnker_NoSku,3,FALSE),INDEX(dbOrdini[LT.],MATCH(F112,dbOrdini[CODICE
ANKER],0))))</f>
        <v/>
      </c>
      <c r="I112" s="251" t="str">
        <f>IF(B112="","",IF($T$13="IN CORSO",VLOOKUP(B112,listoneAnker_NoSku,4,FALSE),INDEX(dbOrdini[% VOL],MATCH(F112,dbOrdini[CODICE
ANKER],0))))</f>
        <v/>
      </c>
      <c r="J112" s="252" t="str">
        <f>IF(B112="","",IF($T$13="IN CORSO",VLOOKUP(B112,listoneAnker_NoSku,5,FALSE),INDEX(dbOrdini[PREZZO
ANKER],MATCH(F112,dbOrdini[CODICE
ANKER],0))))</f>
        <v/>
      </c>
      <c r="K112" s="253" t="str">
        <f ca="1">IF(E112="","",IF($T$13="IN CORSO",VLOOKUP(TEXT(E112,"0"),vinolux[],6,FALSE),INDEX(dbOrdini[PREZZO
VINOLUX],MATCH(F112,dbOrdini[CODICE
ANKER],0))))</f>
        <v/>
      </c>
      <c r="L112" s="252" t="str">
        <f>IFERROR(IF(B112="","",IF($T$13="IN CORSO",VLOOKUP(A112,ultimoPrezzoItalia[],5,FALSE),INDEX(dbOrdini[PREZZO
ITALIA],MATCH(F112,dbOrdini[CODICE
ANKER],0)))),"")</f>
        <v/>
      </c>
      <c r="M112" s="254" t="str">
        <f>IFERROR(IF(B112="","",IF($T$13="IN CORSO",VLOOKUP(F112,listoneAnkerCompleto,8,FALSE)/1.22,INDEX(dbOrdini[COSTO IMPORT BOTT.],MATCH(F112,dbOrdini[CODICE
ANKER],0)))),"")</f>
        <v/>
      </c>
      <c r="N112" s="267" t="str">
        <f t="shared" si="3"/>
        <v/>
      </c>
      <c r="O112" s="255" t="str">
        <f t="shared" si="4"/>
        <v/>
      </c>
      <c r="P112" s="256" t="str">
        <f ca="1">IFERROR(VLOOKUP(A112,inventarioGeko[],3,FALSE),"")</f>
        <v/>
      </c>
      <c r="Q112" s="254" t="str">
        <f t="shared" si="5"/>
        <v/>
      </c>
    </row>
    <row r="113" spans="1:17">
      <c r="A113" s="127" t="str">
        <f ca="1">IFERROR(INDEX(storicoSkuGeko,MATCH(F113,storicoSkuAnker,0)),"")</f>
        <v/>
      </c>
      <c r="B113" s="39"/>
      <c r="C113" s="70"/>
      <c r="D113" s="42"/>
      <c r="E113" s="295" t="str">
        <f ca="1">IFERROR(IF(INDEX(storicoSkuVinolux,MATCH(F113,storicoSkuAnker,0))=0,"",INDEX(storicoSkuVinolux,MATCH(F113,storicoSkuAnker,0))),"")</f>
        <v/>
      </c>
      <c r="F113" s="248" t="str">
        <f>IF(B113="","",IF($T$13="IN CORSO",INDEX(skuAnker,MATCH(B113,descrizioneArtAnker,0)),INDEX(dbOrdini[CODICE
ANKER],MATCH(B113,dbOrdini[DESCRIZIONE],0))))</f>
        <v/>
      </c>
      <c r="G113" s="249" t="str">
        <f>IF(B113="","",IF($T$13="IN CORSO",VLOOKUP(B113,listoneAnker_NoSku,2,FALSE),INDEX(dbOrdini[BT/CS],MATCH(F113,dbOrdini[CODICE
ANKER],0))))</f>
        <v/>
      </c>
      <c r="H113" s="250" t="str">
        <f>IF(B113="","",IF($T$13="IN CORSO",VLOOKUP(B113,listoneAnker_NoSku,3,FALSE),INDEX(dbOrdini[LT.],MATCH(F113,dbOrdini[CODICE
ANKER],0))))</f>
        <v/>
      </c>
      <c r="I113" s="251" t="str">
        <f>IF(B113="","",IF($T$13="IN CORSO",VLOOKUP(B113,listoneAnker_NoSku,4,FALSE),INDEX(dbOrdini[% VOL],MATCH(F113,dbOrdini[CODICE
ANKER],0))))</f>
        <v/>
      </c>
      <c r="J113" s="252" t="str">
        <f>IF(B113="","",IF($T$13="IN CORSO",VLOOKUP(B113,listoneAnker_NoSku,5,FALSE),INDEX(dbOrdini[PREZZO
ANKER],MATCH(F113,dbOrdini[CODICE
ANKER],0))))</f>
        <v/>
      </c>
      <c r="K113" s="253" t="str">
        <f ca="1">IF(E113="","",IF($T$13="IN CORSO",VLOOKUP(TEXT(E113,"0"),vinolux[],6,FALSE),INDEX(dbOrdini[PREZZO
VINOLUX],MATCH(F113,dbOrdini[CODICE
ANKER],0))))</f>
        <v/>
      </c>
      <c r="L113" s="252" t="str">
        <f>IFERROR(IF(B113="","",IF($T$13="IN CORSO",VLOOKUP(A113,ultimoPrezzoItalia[],5,FALSE),INDEX(dbOrdini[PREZZO
ITALIA],MATCH(F113,dbOrdini[CODICE
ANKER],0)))),"")</f>
        <v/>
      </c>
      <c r="M113" s="254" t="str">
        <f>IFERROR(IF(B113="","",IF($T$13="IN CORSO",VLOOKUP(F113,listoneAnkerCompleto,8,FALSE)/1.22,INDEX(dbOrdini[COSTO IMPORT BOTT.],MATCH(F113,dbOrdini[CODICE
ANKER],0)))),"")</f>
        <v/>
      </c>
      <c r="N113" s="267" t="str">
        <f t="shared" si="3"/>
        <v/>
      </c>
      <c r="O113" s="255" t="str">
        <f t="shared" si="4"/>
        <v/>
      </c>
      <c r="P113" s="256" t="str">
        <f ca="1">IFERROR(VLOOKUP(A113,inventarioGeko[],3,FALSE),"")</f>
        <v/>
      </c>
      <c r="Q113" s="254" t="str">
        <f t="shared" si="5"/>
        <v/>
      </c>
    </row>
    <row r="114" spans="1:17">
      <c r="A114" s="127" t="str">
        <f ca="1">IFERROR(INDEX(storicoSkuGeko,MATCH(F114,storicoSkuAnker,0)),"")</f>
        <v/>
      </c>
      <c r="B114" s="39"/>
      <c r="C114" s="70"/>
      <c r="D114" s="42"/>
      <c r="E114" s="295" t="str">
        <f ca="1">IFERROR(IF(INDEX(storicoSkuVinolux,MATCH(F114,storicoSkuAnker,0))=0,"",INDEX(storicoSkuVinolux,MATCH(F114,storicoSkuAnker,0))),"")</f>
        <v/>
      </c>
      <c r="F114" s="248" t="str">
        <f>IF(B114="","",IF($T$13="IN CORSO",INDEX(skuAnker,MATCH(B114,descrizioneArtAnker,0)),INDEX(dbOrdini[CODICE
ANKER],MATCH(B114,dbOrdini[DESCRIZIONE],0))))</f>
        <v/>
      </c>
      <c r="G114" s="249" t="str">
        <f>IF(B114="","",IF($T$13="IN CORSO",VLOOKUP(B114,listoneAnker_NoSku,2,FALSE),INDEX(dbOrdini[BT/CS],MATCH(F114,dbOrdini[CODICE
ANKER],0))))</f>
        <v/>
      </c>
      <c r="H114" s="250" t="str">
        <f>IF(B114="","",IF($T$13="IN CORSO",VLOOKUP(B114,listoneAnker_NoSku,3,FALSE),INDEX(dbOrdini[LT.],MATCH(F114,dbOrdini[CODICE
ANKER],0))))</f>
        <v/>
      </c>
      <c r="I114" s="251" t="str">
        <f>IF(B114="","",IF($T$13="IN CORSO",VLOOKUP(B114,listoneAnker_NoSku,4,FALSE),INDEX(dbOrdini[% VOL],MATCH(F114,dbOrdini[CODICE
ANKER],0))))</f>
        <v/>
      </c>
      <c r="J114" s="252" t="str">
        <f>IF(B114="","",IF($T$13="IN CORSO",VLOOKUP(B114,listoneAnker_NoSku,5,FALSE),INDEX(dbOrdini[PREZZO
ANKER],MATCH(F114,dbOrdini[CODICE
ANKER],0))))</f>
        <v/>
      </c>
      <c r="K114" s="253" t="str">
        <f ca="1">IF(E114="","",IF($T$13="IN CORSO",VLOOKUP(TEXT(E114,"0"),vinolux[],6,FALSE),INDEX(dbOrdini[PREZZO
VINOLUX],MATCH(F114,dbOrdini[CODICE
ANKER],0))))</f>
        <v/>
      </c>
      <c r="L114" s="252" t="str">
        <f>IFERROR(IF(B114="","",IF($T$13="IN CORSO",VLOOKUP(A114,ultimoPrezzoItalia[],5,FALSE),INDEX(dbOrdini[PREZZO
ITALIA],MATCH(F114,dbOrdini[CODICE
ANKER],0)))),"")</f>
        <v/>
      </c>
      <c r="M114" s="254" t="str">
        <f>IFERROR(IF(B114="","",IF($T$13="IN CORSO",VLOOKUP(F114,listoneAnkerCompleto,8,FALSE)/1.22,INDEX(dbOrdini[COSTO IMPORT BOTT.],MATCH(F114,dbOrdini[CODICE
ANKER],0)))),"")</f>
        <v/>
      </c>
      <c r="N114" s="267" t="str">
        <f t="shared" si="3"/>
        <v/>
      </c>
      <c r="O114" s="255" t="str">
        <f t="shared" si="4"/>
        <v/>
      </c>
      <c r="P114" s="256" t="str">
        <f ca="1">IFERROR(VLOOKUP(A114,inventarioGeko[],3,FALSE),"")</f>
        <v/>
      </c>
      <c r="Q114" s="254" t="str">
        <f t="shared" si="5"/>
        <v/>
      </c>
    </row>
    <row r="115" spans="1:17">
      <c r="A115" s="127" t="str">
        <f ca="1">IFERROR(INDEX(storicoSkuGeko,MATCH(F115,storicoSkuAnker,0)),"")</f>
        <v/>
      </c>
      <c r="B115" s="39"/>
      <c r="C115" s="70"/>
      <c r="D115" s="42"/>
      <c r="E115" s="295" t="str">
        <f ca="1">IFERROR(IF(INDEX(storicoSkuVinolux,MATCH(F115,storicoSkuAnker,0))=0,"",INDEX(storicoSkuVinolux,MATCH(F115,storicoSkuAnker,0))),"")</f>
        <v/>
      </c>
      <c r="F115" s="248" t="str">
        <f>IF(B115="","",IF($T$13="IN CORSO",INDEX(skuAnker,MATCH(B115,descrizioneArtAnker,0)),INDEX(dbOrdini[CODICE
ANKER],MATCH(B115,dbOrdini[DESCRIZIONE],0))))</f>
        <v/>
      </c>
      <c r="G115" s="249" t="str">
        <f>IF(B115="","",IF($T$13="IN CORSO",VLOOKUP(B115,listoneAnker_NoSku,2,FALSE),INDEX(dbOrdini[BT/CS],MATCH(F115,dbOrdini[CODICE
ANKER],0))))</f>
        <v/>
      </c>
      <c r="H115" s="250" t="str">
        <f>IF(B115="","",IF($T$13="IN CORSO",VLOOKUP(B115,listoneAnker_NoSku,3,FALSE),INDEX(dbOrdini[LT.],MATCH(F115,dbOrdini[CODICE
ANKER],0))))</f>
        <v/>
      </c>
      <c r="I115" s="251" t="str">
        <f>IF(B115="","",IF($T$13="IN CORSO",VLOOKUP(B115,listoneAnker_NoSku,4,FALSE),INDEX(dbOrdini[% VOL],MATCH(F115,dbOrdini[CODICE
ANKER],0))))</f>
        <v/>
      </c>
      <c r="J115" s="252" t="str">
        <f>IF(B115="","",IF($T$13="IN CORSO",VLOOKUP(B115,listoneAnker_NoSku,5,FALSE),INDEX(dbOrdini[PREZZO
ANKER],MATCH(F115,dbOrdini[CODICE
ANKER],0))))</f>
        <v/>
      </c>
      <c r="K115" s="253" t="str">
        <f ca="1">IF(E115="","",IF($T$13="IN CORSO",VLOOKUP(TEXT(E115,"0"),vinolux[],6,FALSE),INDEX(dbOrdini[PREZZO
VINOLUX],MATCH(F115,dbOrdini[CODICE
ANKER],0))))</f>
        <v/>
      </c>
      <c r="L115" s="252" t="str">
        <f>IFERROR(IF(B115="","",IF($T$13="IN CORSO",VLOOKUP(A115,ultimoPrezzoItalia[],5,FALSE),INDEX(dbOrdini[PREZZO
ITALIA],MATCH(F115,dbOrdini[CODICE
ANKER],0)))),"")</f>
        <v/>
      </c>
      <c r="M115" s="254" t="str">
        <f>IFERROR(IF(B115="","",IF($T$13="IN CORSO",VLOOKUP(F115,listoneAnkerCompleto,8,FALSE)/1.22,INDEX(dbOrdini[COSTO IMPORT BOTT.],MATCH(F115,dbOrdini[CODICE
ANKER],0)))),"")</f>
        <v/>
      </c>
      <c r="N115" s="267" t="str">
        <f t="shared" si="3"/>
        <v/>
      </c>
      <c r="O115" s="255" t="str">
        <f t="shared" si="4"/>
        <v/>
      </c>
      <c r="P115" s="256" t="str">
        <f ca="1">IFERROR(VLOOKUP(A115,inventarioGeko[],3,FALSE),"")</f>
        <v/>
      </c>
      <c r="Q115" s="254" t="str">
        <f t="shared" si="5"/>
        <v/>
      </c>
    </row>
    <row r="116" spans="1:17">
      <c r="A116" s="127" t="str">
        <f ca="1">IFERROR(INDEX(storicoSkuGeko,MATCH(F116,storicoSkuAnker,0)),"")</f>
        <v/>
      </c>
      <c r="B116" s="39"/>
      <c r="C116" s="70"/>
      <c r="D116" s="42"/>
      <c r="E116" s="295" t="str">
        <f ca="1">IFERROR(IF(INDEX(storicoSkuVinolux,MATCH(F116,storicoSkuAnker,0))=0,"",INDEX(storicoSkuVinolux,MATCH(F116,storicoSkuAnker,0))),"")</f>
        <v/>
      </c>
      <c r="F116" s="248" t="str">
        <f>IF(B116="","",IF($T$13="IN CORSO",INDEX(skuAnker,MATCH(B116,descrizioneArtAnker,0)),INDEX(dbOrdini[CODICE
ANKER],MATCH(B116,dbOrdini[DESCRIZIONE],0))))</f>
        <v/>
      </c>
      <c r="G116" s="249" t="str">
        <f>IF(B116="","",IF($T$13="IN CORSO",VLOOKUP(B116,listoneAnker_NoSku,2,FALSE),INDEX(dbOrdini[BT/CS],MATCH(F116,dbOrdini[CODICE
ANKER],0))))</f>
        <v/>
      </c>
      <c r="H116" s="250" t="str">
        <f>IF(B116="","",IF($T$13="IN CORSO",VLOOKUP(B116,listoneAnker_NoSku,3,FALSE),INDEX(dbOrdini[LT.],MATCH(F116,dbOrdini[CODICE
ANKER],0))))</f>
        <v/>
      </c>
      <c r="I116" s="251" t="str">
        <f>IF(B116="","",IF($T$13="IN CORSO",VLOOKUP(B116,listoneAnker_NoSku,4,FALSE),INDEX(dbOrdini[% VOL],MATCH(F116,dbOrdini[CODICE
ANKER],0))))</f>
        <v/>
      </c>
      <c r="J116" s="252" t="str">
        <f>IF(B116="","",IF($T$13="IN CORSO",VLOOKUP(B116,listoneAnker_NoSku,5,FALSE),INDEX(dbOrdini[PREZZO
ANKER],MATCH(F116,dbOrdini[CODICE
ANKER],0))))</f>
        <v/>
      </c>
      <c r="K116" s="253" t="str">
        <f ca="1">IF(E116="","",IF($T$13="IN CORSO",VLOOKUP(TEXT(E116,"0"),vinolux[],6,FALSE),INDEX(dbOrdini[PREZZO
VINOLUX],MATCH(F116,dbOrdini[CODICE
ANKER],0))))</f>
        <v/>
      </c>
      <c r="L116" s="252" t="str">
        <f>IFERROR(IF(B116="","",IF($T$13="IN CORSO",VLOOKUP(A116,ultimoPrezzoItalia[],5,FALSE),INDEX(dbOrdini[PREZZO
ITALIA],MATCH(F116,dbOrdini[CODICE
ANKER],0)))),"")</f>
        <v/>
      </c>
      <c r="M116" s="254" t="str">
        <f>IFERROR(IF(B116="","",IF($T$13="IN CORSO",VLOOKUP(F116,listoneAnkerCompleto,8,FALSE)/1.22,INDEX(dbOrdini[COSTO IMPORT BOTT.],MATCH(F116,dbOrdini[CODICE
ANKER],0)))),"")</f>
        <v/>
      </c>
      <c r="N116" s="267" t="str">
        <f t="shared" si="3"/>
        <v/>
      </c>
      <c r="O116" s="255" t="str">
        <f t="shared" si="4"/>
        <v/>
      </c>
      <c r="P116" s="256" t="str">
        <f ca="1">IFERROR(VLOOKUP(A116,inventarioGeko[],3,FALSE),"")</f>
        <v/>
      </c>
      <c r="Q116" s="254" t="str">
        <f t="shared" si="5"/>
        <v/>
      </c>
    </row>
    <row r="117" spans="1:17">
      <c r="A117" s="127" t="str">
        <f ca="1">IFERROR(INDEX(storicoSkuGeko,MATCH(F117,storicoSkuAnker,0)),"")</f>
        <v/>
      </c>
      <c r="B117" s="39"/>
      <c r="C117" s="70"/>
      <c r="D117" s="42"/>
      <c r="E117" s="295" t="str">
        <f ca="1">IFERROR(IF(INDEX(storicoSkuVinolux,MATCH(F117,storicoSkuAnker,0))=0,"",INDEX(storicoSkuVinolux,MATCH(F117,storicoSkuAnker,0))),"")</f>
        <v/>
      </c>
      <c r="F117" s="248" t="str">
        <f>IF(B117="","",IF($T$13="IN CORSO",INDEX(skuAnker,MATCH(B117,descrizioneArtAnker,0)),INDEX(dbOrdini[CODICE
ANKER],MATCH(B117,dbOrdini[DESCRIZIONE],0))))</f>
        <v/>
      </c>
      <c r="G117" s="249" t="str">
        <f>IF(B117="","",IF($T$13="IN CORSO",VLOOKUP(B117,listoneAnker_NoSku,2,FALSE),INDEX(dbOrdini[BT/CS],MATCH(F117,dbOrdini[CODICE
ANKER],0))))</f>
        <v/>
      </c>
      <c r="H117" s="250" t="str">
        <f>IF(B117="","",IF($T$13="IN CORSO",VLOOKUP(B117,listoneAnker_NoSku,3,FALSE),INDEX(dbOrdini[LT.],MATCH(F117,dbOrdini[CODICE
ANKER],0))))</f>
        <v/>
      </c>
      <c r="I117" s="251" t="str">
        <f>IF(B117="","",IF($T$13="IN CORSO",VLOOKUP(B117,listoneAnker_NoSku,4,FALSE),INDEX(dbOrdini[% VOL],MATCH(F117,dbOrdini[CODICE
ANKER],0))))</f>
        <v/>
      </c>
      <c r="J117" s="252" t="str">
        <f>IF(B117="","",IF($T$13="IN CORSO",VLOOKUP(B117,listoneAnker_NoSku,5,FALSE),INDEX(dbOrdini[PREZZO
ANKER],MATCH(F117,dbOrdini[CODICE
ANKER],0))))</f>
        <v/>
      </c>
      <c r="K117" s="253" t="str">
        <f ca="1">IF(E117="","",IF($T$13="IN CORSO",VLOOKUP(TEXT(E117,"0"),vinolux[],6,FALSE),INDEX(dbOrdini[PREZZO
VINOLUX],MATCH(F117,dbOrdini[CODICE
ANKER],0))))</f>
        <v/>
      </c>
      <c r="L117" s="252" t="str">
        <f>IFERROR(IF(B117="","",IF($T$13="IN CORSO",VLOOKUP(A117,ultimoPrezzoItalia[],5,FALSE),INDEX(dbOrdini[PREZZO
ITALIA],MATCH(F117,dbOrdini[CODICE
ANKER],0)))),"")</f>
        <v/>
      </c>
      <c r="M117" s="254" t="str">
        <f>IFERROR(IF(B117="","",IF($T$13="IN CORSO",VLOOKUP(F117,listoneAnkerCompleto,8,FALSE)/1.22,INDEX(dbOrdini[COSTO IMPORT BOTT.],MATCH(F117,dbOrdini[CODICE
ANKER],0)))),"")</f>
        <v/>
      </c>
      <c r="N117" s="267" t="str">
        <f t="shared" si="3"/>
        <v/>
      </c>
      <c r="O117" s="255" t="str">
        <f t="shared" si="4"/>
        <v/>
      </c>
      <c r="P117" s="256" t="str">
        <f ca="1">IFERROR(VLOOKUP(A117,inventarioGeko[],3,FALSE),"")</f>
        <v/>
      </c>
      <c r="Q117" s="254" t="str">
        <f t="shared" si="5"/>
        <v/>
      </c>
    </row>
    <row r="118" spans="1:17">
      <c r="A118" s="127" t="str">
        <f ca="1">IFERROR(INDEX(storicoSkuGeko,MATCH(F118,storicoSkuAnker,0)),"")</f>
        <v/>
      </c>
      <c r="B118" s="39"/>
      <c r="C118" s="70"/>
      <c r="D118" s="42"/>
      <c r="E118" s="295" t="str">
        <f ca="1">IFERROR(IF(INDEX(storicoSkuVinolux,MATCH(F118,storicoSkuAnker,0))=0,"",INDEX(storicoSkuVinolux,MATCH(F118,storicoSkuAnker,0))),"")</f>
        <v/>
      </c>
      <c r="F118" s="248" t="str">
        <f>IF(B118="","",IF($T$13="IN CORSO",INDEX(skuAnker,MATCH(B118,descrizioneArtAnker,0)),INDEX(dbOrdini[CODICE
ANKER],MATCH(B118,dbOrdini[DESCRIZIONE],0))))</f>
        <v/>
      </c>
      <c r="G118" s="249" t="str">
        <f>IF(B118="","",IF($T$13="IN CORSO",VLOOKUP(B118,listoneAnker_NoSku,2,FALSE),INDEX(dbOrdini[BT/CS],MATCH(F118,dbOrdini[CODICE
ANKER],0))))</f>
        <v/>
      </c>
      <c r="H118" s="250" t="str">
        <f>IF(B118="","",IF($T$13="IN CORSO",VLOOKUP(B118,listoneAnker_NoSku,3,FALSE),INDEX(dbOrdini[LT.],MATCH(F118,dbOrdini[CODICE
ANKER],0))))</f>
        <v/>
      </c>
      <c r="I118" s="251" t="str">
        <f>IF(B118="","",IF($T$13="IN CORSO",VLOOKUP(B118,listoneAnker_NoSku,4,FALSE),INDEX(dbOrdini[% VOL],MATCH(F118,dbOrdini[CODICE
ANKER],0))))</f>
        <v/>
      </c>
      <c r="J118" s="252" t="str">
        <f>IF(B118="","",IF($T$13="IN CORSO",VLOOKUP(B118,listoneAnker_NoSku,5,FALSE),INDEX(dbOrdini[PREZZO
ANKER],MATCH(F118,dbOrdini[CODICE
ANKER],0))))</f>
        <v/>
      </c>
      <c r="K118" s="253" t="str">
        <f ca="1">IF(E118="","",IF($T$13="IN CORSO",VLOOKUP(TEXT(E118,"0"),vinolux[],6,FALSE),INDEX(dbOrdini[PREZZO
VINOLUX],MATCH(F118,dbOrdini[CODICE
ANKER],0))))</f>
        <v/>
      </c>
      <c r="L118" s="252" t="str">
        <f>IFERROR(IF(B118="","",IF($T$13="IN CORSO",VLOOKUP(A118,ultimoPrezzoItalia[],5,FALSE),INDEX(dbOrdini[PREZZO
ITALIA],MATCH(F118,dbOrdini[CODICE
ANKER],0)))),"")</f>
        <v/>
      </c>
      <c r="M118" s="254" t="str">
        <f>IFERROR(IF(B118="","",IF($T$13="IN CORSO",VLOOKUP(F118,listoneAnkerCompleto,8,FALSE)/1.22,INDEX(dbOrdini[COSTO IMPORT BOTT.],MATCH(F118,dbOrdini[CODICE
ANKER],0)))),"")</f>
        <v/>
      </c>
      <c r="N118" s="267" t="str">
        <f t="shared" si="3"/>
        <v/>
      </c>
      <c r="O118" s="255" t="str">
        <f t="shared" si="4"/>
        <v/>
      </c>
      <c r="P118" s="256" t="str">
        <f ca="1">IFERROR(VLOOKUP(A118,inventarioGeko[],3,FALSE),"")</f>
        <v/>
      </c>
      <c r="Q118" s="254" t="str">
        <f t="shared" si="5"/>
        <v/>
      </c>
    </row>
    <row r="119" spans="1:17">
      <c r="A119" s="127" t="str">
        <f ca="1">IFERROR(INDEX(storicoSkuGeko,MATCH(F119,storicoSkuAnker,0)),"")</f>
        <v/>
      </c>
      <c r="B119" s="39"/>
      <c r="C119" s="70"/>
      <c r="D119" s="42"/>
      <c r="E119" s="295" t="str">
        <f ca="1">IFERROR(IF(INDEX(storicoSkuVinolux,MATCH(F119,storicoSkuAnker,0))=0,"",INDEX(storicoSkuVinolux,MATCH(F119,storicoSkuAnker,0))),"")</f>
        <v/>
      </c>
      <c r="F119" s="248" t="str">
        <f>IF(B119="","",IF($T$13="IN CORSO",INDEX(skuAnker,MATCH(B119,descrizioneArtAnker,0)),INDEX(dbOrdini[CODICE
ANKER],MATCH(B119,dbOrdini[DESCRIZIONE],0))))</f>
        <v/>
      </c>
      <c r="G119" s="249" t="str">
        <f>IF(B119="","",IF($T$13="IN CORSO",VLOOKUP(B119,listoneAnker_NoSku,2,FALSE),INDEX(dbOrdini[BT/CS],MATCH(F119,dbOrdini[CODICE
ANKER],0))))</f>
        <v/>
      </c>
      <c r="H119" s="250" t="str">
        <f>IF(B119="","",IF($T$13="IN CORSO",VLOOKUP(B119,listoneAnker_NoSku,3,FALSE),INDEX(dbOrdini[LT.],MATCH(F119,dbOrdini[CODICE
ANKER],0))))</f>
        <v/>
      </c>
      <c r="I119" s="251" t="str">
        <f>IF(B119="","",IF($T$13="IN CORSO",VLOOKUP(B119,listoneAnker_NoSku,4,FALSE),INDEX(dbOrdini[% VOL],MATCH(F119,dbOrdini[CODICE
ANKER],0))))</f>
        <v/>
      </c>
      <c r="J119" s="252" t="str">
        <f>IF(B119="","",IF($T$13="IN CORSO",VLOOKUP(B119,listoneAnker_NoSku,5,FALSE),INDEX(dbOrdini[PREZZO
ANKER],MATCH(F119,dbOrdini[CODICE
ANKER],0))))</f>
        <v/>
      </c>
      <c r="K119" s="253" t="str">
        <f ca="1">IF(E119="","",IF($T$13="IN CORSO",VLOOKUP(TEXT(E119,"0"),vinolux[],6,FALSE),INDEX(dbOrdini[PREZZO
VINOLUX],MATCH(F119,dbOrdini[CODICE
ANKER],0))))</f>
        <v/>
      </c>
      <c r="L119" s="252" t="str">
        <f>IFERROR(IF(B119="","",IF($T$13="IN CORSO",VLOOKUP(A119,ultimoPrezzoItalia[],5,FALSE),INDEX(dbOrdini[PREZZO
ITALIA],MATCH(F119,dbOrdini[CODICE
ANKER],0)))),"")</f>
        <v/>
      </c>
      <c r="M119" s="254" t="str">
        <f>IFERROR(IF(B119="","",IF($T$13="IN CORSO",VLOOKUP(F119,listoneAnkerCompleto,8,FALSE)/1.22,INDEX(dbOrdini[COSTO IMPORT BOTT.],MATCH(F119,dbOrdini[CODICE
ANKER],0)))),"")</f>
        <v/>
      </c>
      <c r="N119" s="267" t="str">
        <f t="shared" si="3"/>
        <v/>
      </c>
      <c r="O119" s="255" t="str">
        <f t="shared" si="4"/>
        <v/>
      </c>
      <c r="P119" s="256" t="str">
        <f ca="1">IFERROR(VLOOKUP(A119,inventarioGeko[],3,FALSE),"")</f>
        <v/>
      </c>
      <c r="Q119" s="254" t="str">
        <f t="shared" si="5"/>
        <v/>
      </c>
    </row>
    <row r="120" spans="1:17">
      <c r="A120" s="127" t="str">
        <f ca="1">IFERROR(INDEX(storicoSkuGeko,MATCH(F120,storicoSkuAnker,0)),"")</f>
        <v/>
      </c>
      <c r="B120" s="39"/>
      <c r="C120" s="70"/>
      <c r="D120" s="42"/>
      <c r="E120" s="295" t="str">
        <f ca="1">IFERROR(IF(INDEX(storicoSkuVinolux,MATCH(F120,storicoSkuAnker,0))=0,"",INDEX(storicoSkuVinolux,MATCH(F120,storicoSkuAnker,0))),"")</f>
        <v/>
      </c>
      <c r="F120" s="248" t="str">
        <f>IF(B120="","",IF($T$13="IN CORSO",INDEX(skuAnker,MATCH(B120,descrizioneArtAnker,0)),INDEX(dbOrdini[CODICE
ANKER],MATCH(B120,dbOrdini[DESCRIZIONE],0))))</f>
        <v/>
      </c>
      <c r="G120" s="249" t="str">
        <f>IF(B120="","",IF($T$13="IN CORSO",VLOOKUP(B120,listoneAnker_NoSku,2,FALSE),INDEX(dbOrdini[BT/CS],MATCH(F120,dbOrdini[CODICE
ANKER],0))))</f>
        <v/>
      </c>
      <c r="H120" s="250" t="str">
        <f>IF(B120="","",IF($T$13="IN CORSO",VLOOKUP(B120,listoneAnker_NoSku,3,FALSE),INDEX(dbOrdini[LT.],MATCH(F120,dbOrdini[CODICE
ANKER],0))))</f>
        <v/>
      </c>
      <c r="I120" s="251" t="str">
        <f>IF(B120="","",IF($T$13="IN CORSO",VLOOKUP(B120,listoneAnker_NoSku,4,FALSE),INDEX(dbOrdini[% VOL],MATCH(F120,dbOrdini[CODICE
ANKER],0))))</f>
        <v/>
      </c>
      <c r="J120" s="252" t="str">
        <f>IF(B120="","",IF($T$13="IN CORSO",VLOOKUP(B120,listoneAnker_NoSku,5,FALSE),INDEX(dbOrdini[PREZZO
ANKER],MATCH(F120,dbOrdini[CODICE
ANKER],0))))</f>
        <v/>
      </c>
      <c r="K120" s="253" t="str">
        <f ca="1">IF(E120="","",IF($T$13="IN CORSO",VLOOKUP(TEXT(E120,"0"),vinolux[],6,FALSE),INDEX(dbOrdini[PREZZO
VINOLUX],MATCH(F120,dbOrdini[CODICE
ANKER],0))))</f>
        <v/>
      </c>
      <c r="L120" s="252" t="str">
        <f>IFERROR(IF(B120="","",IF($T$13="IN CORSO",VLOOKUP(A120,ultimoPrezzoItalia[],5,FALSE),INDEX(dbOrdini[PREZZO
ITALIA],MATCH(F120,dbOrdini[CODICE
ANKER],0)))),"")</f>
        <v/>
      </c>
      <c r="M120" s="254" t="str">
        <f>IFERROR(IF(B120="","",IF($T$13="IN CORSO",VLOOKUP(F120,listoneAnkerCompleto,8,FALSE)/1.22,INDEX(dbOrdini[COSTO IMPORT BOTT.],MATCH(F120,dbOrdini[CODICE
ANKER],0)))),"")</f>
        <v/>
      </c>
      <c r="N120" s="267" t="str">
        <f t="shared" si="3"/>
        <v/>
      </c>
      <c r="O120" s="255" t="str">
        <f t="shared" si="4"/>
        <v/>
      </c>
      <c r="P120" s="256" t="str">
        <f ca="1">IFERROR(VLOOKUP(A120,inventarioGeko[],3,FALSE),"")</f>
        <v/>
      </c>
      <c r="Q120" s="254" t="str">
        <f t="shared" si="5"/>
        <v/>
      </c>
    </row>
    <row r="121" spans="1:17">
      <c r="A121" s="127" t="str">
        <f ca="1">IFERROR(INDEX(storicoSkuGeko,MATCH(F121,storicoSkuAnker,0)),"")</f>
        <v/>
      </c>
      <c r="B121" s="39"/>
      <c r="C121" s="70"/>
      <c r="D121" s="42"/>
      <c r="E121" s="295" t="str">
        <f ca="1">IFERROR(IF(INDEX(storicoSkuVinolux,MATCH(F121,storicoSkuAnker,0))=0,"",INDEX(storicoSkuVinolux,MATCH(F121,storicoSkuAnker,0))),"")</f>
        <v/>
      </c>
      <c r="F121" s="248" t="str">
        <f>IF(B121="","",IF($T$13="IN CORSO",INDEX(skuAnker,MATCH(B121,descrizioneArtAnker,0)),INDEX(dbOrdini[CODICE
ANKER],MATCH(B121,dbOrdini[DESCRIZIONE],0))))</f>
        <v/>
      </c>
      <c r="G121" s="249" t="str">
        <f>IF(B121="","",IF($T$13="IN CORSO",VLOOKUP(B121,listoneAnker_NoSku,2,FALSE),INDEX(dbOrdini[BT/CS],MATCH(F121,dbOrdini[CODICE
ANKER],0))))</f>
        <v/>
      </c>
      <c r="H121" s="250" t="str">
        <f>IF(B121="","",IF($T$13="IN CORSO",VLOOKUP(B121,listoneAnker_NoSku,3,FALSE),INDEX(dbOrdini[LT.],MATCH(F121,dbOrdini[CODICE
ANKER],0))))</f>
        <v/>
      </c>
      <c r="I121" s="251" t="str">
        <f>IF(B121="","",IF($T$13="IN CORSO",VLOOKUP(B121,listoneAnker_NoSku,4,FALSE),INDEX(dbOrdini[% VOL],MATCH(F121,dbOrdini[CODICE
ANKER],0))))</f>
        <v/>
      </c>
      <c r="J121" s="252" t="str">
        <f>IF(B121="","",IF($T$13="IN CORSO",VLOOKUP(B121,listoneAnker_NoSku,5,FALSE),INDEX(dbOrdini[PREZZO
ANKER],MATCH(F121,dbOrdini[CODICE
ANKER],0))))</f>
        <v/>
      </c>
      <c r="K121" s="253" t="str">
        <f ca="1">IF(E121="","",IF($T$13="IN CORSO",VLOOKUP(TEXT(E121,"0"),vinolux[],6,FALSE),INDEX(dbOrdini[PREZZO
VINOLUX],MATCH(F121,dbOrdini[CODICE
ANKER],0))))</f>
        <v/>
      </c>
      <c r="L121" s="252" t="str">
        <f>IFERROR(IF(B121="","",IF($T$13="IN CORSO",VLOOKUP(A121,ultimoPrezzoItalia[],5,FALSE),INDEX(dbOrdini[PREZZO
ITALIA],MATCH(F121,dbOrdini[CODICE
ANKER],0)))),"")</f>
        <v/>
      </c>
      <c r="M121" s="254" t="str">
        <f>IFERROR(IF(B121="","",IF($T$13="IN CORSO",VLOOKUP(F121,listoneAnkerCompleto,8,FALSE)/1.22,INDEX(dbOrdini[COSTO IMPORT BOTT.],MATCH(F121,dbOrdini[CODICE
ANKER],0)))),"")</f>
        <v/>
      </c>
      <c r="N121" s="267" t="str">
        <f t="shared" si="3"/>
        <v/>
      </c>
      <c r="O121" s="255" t="str">
        <f t="shared" si="4"/>
        <v/>
      </c>
      <c r="P121" s="256" t="str">
        <f ca="1">IFERROR(VLOOKUP(A121,inventarioGeko[],3,FALSE),"")</f>
        <v/>
      </c>
      <c r="Q121" s="254" t="str">
        <f t="shared" si="5"/>
        <v/>
      </c>
    </row>
    <row r="122" spans="1:17">
      <c r="A122" s="127" t="str">
        <f ca="1">IFERROR(INDEX(storicoSkuGeko,MATCH(F122,storicoSkuAnker,0)),"")</f>
        <v/>
      </c>
      <c r="B122" s="39"/>
      <c r="C122" s="70"/>
      <c r="D122" s="42"/>
      <c r="E122" s="295" t="str">
        <f ca="1">IFERROR(IF(INDEX(storicoSkuVinolux,MATCH(F122,storicoSkuAnker,0))=0,"",INDEX(storicoSkuVinolux,MATCH(F122,storicoSkuAnker,0))),"")</f>
        <v/>
      </c>
      <c r="F122" s="248" t="str">
        <f>IF(B122="","",IF($T$13="IN CORSO",INDEX(skuAnker,MATCH(B122,descrizioneArtAnker,0)),INDEX(dbOrdini[CODICE
ANKER],MATCH(B122,dbOrdini[DESCRIZIONE],0))))</f>
        <v/>
      </c>
      <c r="G122" s="249" t="str">
        <f>IF(B122="","",IF($T$13="IN CORSO",VLOOKUP(B122,listoneAnker_NoSku,2,FALSE),INDEX(dbOrdini[BT/CS],MATCH(F122,dbOrdini[CODICE
ANKER],0))))</f>
        <v/>
      </c>
      <c r="H122" s="250" t="str">
        <f>IF(B122="","",IF($T$13="IN CORSO",VLOOKUP(B122,listoneAnker_NoSku,3,FALSE),INDEX(dbOrdini[LT.],MATCH(F122,dbOrdini[CODICE
ANKER],0))))</f>
        <v/>
      </c>
      <c r="I122" s="251" t="str">
        <f>IF(B122="","",IF($T$13="IN CORSO",VLOOKUP(B122,listoneAnker_NoSku,4,FALSE),INDEX(dbOrdini[% VOL],MATCH(F122,dbOrdini[CODICE
ANKER],0))))</f>
        <v/>
      </c>
      <c r="J122" s="252" t="str">
        <f>IF(B122="","",IF($T$13="IN CORSO",VLOOKUP(B122,listoneAnker_NoSku,5,FALSE),INDEX(dbOrdini[PREZZO
ANKER],MATCH(F122,dbOrdini[CODICE
ANKER],0))))</f>
        <v/>
      </c>
      <c r="K122" s="253" t="str">
        <f ca="1">IF(E122="","",IF($T$13="IN CORSO",VLOOKUP(TEXT(E122,"0"),vinolux[],6,FALSE),INDEX(dbOrdini[PREZZO
VINOLUX],MATCH(F122,dbOrdini[CODICE
ANKER],0))))</f>
        <v/>
      </c>
      <c r="L122" s="252" t="str">
        <f>IFERROR(IF(B122="","",IF($T$13="IN CORSO",VLOOKUP(A122,ultimoPrezzoItalia[],5,FALSE),INDEX(dbOrdini[PREZZO
ITALIA],MATCH(F122,dbOrdini[CODICE
ANKER],0)))),"")</f>
        <v/>
      </c>
      <c r="M122" s="254" t="str">
        <f>IFERROR(IF(B122="","",IF($T$13="IN CORSO",VLOOKUP(F122,listoneAnkerCompleto,8,FALSE)/1.22,INDEX(dbOrdini[COSTO IMPORT BOTT.],MATCH(F122,dbOrdini[CODICE
ANKER],0)))),"")</f>
        <v/>
      </c>
      <c r="N122" s="267" t="str">
        <f t="shared" si="3"/>
        <v/>
      </c>
      <c r="O122" s="255" t="str">
        <f t="shared" si="4"/>
        <v/>
      </c>
      <c r="P122" s="256" t="str">
        <f ca="1">IFERROR(VLOOKUP(A122,inventarioGeko[],3,FALSE),"")</f>
        <v/>
      </c>
      <c r="Q122" s="254" t="str">
        <f t="shared" si="5"/>
        <v/>
      </c>
    </row>
    <row r="123" spans="1:17">
      <c r="A123" s="376" t="str">
        <f ca="1">IFERROR(INDEX(storicoSkuGeko,MATCH(F123,storicoSkuAnker,0)),"")</f>
        <v/>
      </c>
      <c r="C123" s="3"/>
      <c r="D123" s="3"/>
      <c r="E123" s="293" t="str">
        <f ca="1">IFERROR(IF(INDEX(storicoSkuVinolux,MATCH(F123,storicoSkuAnker,0))=0,"",INDEX(storicoSkuVinolux,MATCH(F123,storicoSkuAnker,0))),"")</f>
        <v/>
      </c>
      <c r="F123" s="248" t="str">
        <f>IF(B123="","",IF($T$13="IN CORSO",INDEX(skuAnker,MATCH(B123,descrizioneArtAnker,0)),INDEX(dbOrdini[CODICE
ANKER],MATCH(B123,dbOrdini[DESCRIZIONE],0))))</f>
        <v/>
      </c>
      <c r="G123" s="249" t="str">
        <f>IF(B123="","",IF($T$13="IN CORSO",VLOOKUP(B123,listoneAnker_NoSku,2,FALSE),INDEX(dbOrdini[BT/CS],MATCH(F123,dbOrdini[CODICE
ANKER],0))))</f>
        <v/>
      </c>
      <c r="H123" s="250" t="str">
        <f>IF(B123="","",IF($T$13="IN CORSO",VLOOKUP(B123,listoneAnker_NoSku,3,FALSE),INDEX(dbOrdini[LT.],MATCH(F123,dbOrdini[CODICE
ANKER],0))))</f>
        <v/>
      </c>
      <c r="I123" s="251" t="str">
        <f>IF(B123="","",IF($T$13="IN CORSO",VLOOKUP(B123,listoneAnker_NoSku,4,FALSE),INDEX(dbOrdini[% VOL],MATCH(F123,dbOrdini[CODICE
ANKER],0))))</f>
        <v/>
      </c>
      <c r="J123" s="252" t="str">
        <f>IF(B123="","",IF($T$13="IN CORSO",VLOOKUP(B123,listoneAnker_NoSku,5,FALSE),INDEX(dbOrdini[PREZZO
ANKER],MATCH(F123,dbOrdini[CODICE
ANKER],0))))</f>
        <v/>
      </c>
      <c r="K123" s="253" t="str">
        <f ca="1">IF(E123="","",IF($T$13="IN CORSO",VLOOKUP(TEXT(E123,"0"),vinolux[],6,FALSE),INDEX(dbOrdini[PREZZO
VINOLUX],MATCH(F123,dbOrdini[CODICE
ANKER],0))))</f>
        <v/>
      </c>
      <c r="L123" s="252" t="str">
        <f>IFERROR(IF(B123="","",IF($T$13="IN CORSO",VLOOKUP(A123,ultimoPrezzoItalia[],5,FALSE),INDEX(dbOrdini[PREZZO
ITALIA],MATCH(F123,dbOrdini[CODICE
ANKER],0)))),"")</f>
        <v/>
      </c>
      <c r="M123" s="254" t="str">
        <f>IFERROR(IF(B123="","",IF($T$13="IN CORSO",VLOOKUP(F123,listoneAnkerCompleto,8,FALSE)/1.22,INDEX(dbOrdini[COSTO IMPORT BOTT.],MATCH(F123,dbOrdini[CODICE
ANKER],0)))),"")</f>
        <v/>
      </c>
      <c r="N123" s="267" t="str">
        <f t="shared" si="3"/>
        <v/>
      </c>
      <c r="O123" s="255" t="str">
        <f t="shared" si="4"/>
        <v/>
      </c>
      <c r="P123" s="256" t="str">
        <f ca="1">IFERROR(VLOOKUP(A123,inventarioGeko[],3,FALSE),"")</f>
        <v/>
      </c>
      <c r="Q123" s="254" t="str">
        <f t="shared" si="5"/>
        <v/>
      </c>
    </row>
    <row r="124" spans="1:17">
      <c r="A124" s="127" t="str">
        <f ca="1">IFERROR(INDEX(storicoSkuGeko,MATCH(F124,storicoSkuAnker,0)),"")</f>
        <v/>
      </c>
      <c r="B124" s="39"/>
      <c r="C124" s="70"/>
      <c r="D124" s="42"/>
      <c r="E124" s="295" t="str">
        <f ca="1">IFERROR(IF(INDEX(storicoSkuVinolux,MATCH(F124,storicoSkuAnker,0))=0,"",INDEX(storicoSkuVinolux,MATCH(F124,storicoSkuAnker,0))),"")</f>
        <v/>
      </c>
      <c r="F124" s="248" t="str">
        <f>IF(B124="","",IF($T$13="IN CORSO",INDEX(skuAnker,MATCH(B124,descrizioneArtAnker,0)),INDEX(dbOrdini[CODICE
ANKER],MATCH(B124,dbOrdini[DESCRIZIONE],0))))</f>
        <v/>
      </c>
      <c r="G124" s="249" t="str">
        <f>IF(B124="","",IF($T$13="IN CORSO",VLOOKUP(B124,listoneAnker_NoSku,2,FALSE),INDEX(dbOrdini[BT/CS],MATCH(F124,dbOrdini[CODICE
ANKER],0))))</f>
        <v/>
      </c>
      <c r="H124" s="250" t="str">
        <f>IF(B124="","",IF($T$13="IN CORSO",VLOOKUP(B124,listoneAnker_NoSku,3,FALSE),INDEX(dbOrdini[LT.],MATCH(F124,dbOrdini[CODICE
ANKER],0))))</f>
        <v/>
      </c>
      <c r="I124" s="251" t="str">
        <f>IF(B124="","",IF($T$13="IN CORSO",VLOOKUP(B124,listoneAnker_NoSku,4,FALSE),INDEX(dbOrdini[% VOL],MATCH(F124,dbOrdini[CODICE
ANKER],0))))</f>
        <v/>
      </c>
      <c r="J124" s="252" t="str">
        <f>IF(B124="","",IF($T$13="IN CORSO",VLOOKUP(B124,listoneAnker_NoSku,5,FALSE),INDEX(dbOrdini[PREZZO
ANKER],MATCH(F124,dbOrdini[CODICE
ANKER],0))))</f>
        <v/>
      </c>
      <c r="K124" s="253" t="str">
        <f ca="1">IF(E124="","",IF($T$13="IN CORSO",VLOOKUP(TEXT(E124,"0"),vinolux[],6,FALSE),INDEX(dbOrdini[PREZZO
VINOLUX],MATCH(F124,dbOrdini[CODICE
ANKER],0))))</f>
        <v/>
      </c>
      <c r="L124" s="252" t="str">
        <f>IFERROR(IF(B124="","",IF($T$13="IN CORSO",VLOOKUP(A124,ultimoPrezzoItalia[],5,FALSE),INDEX(dbOrdini[PREZZO
ITALIA],MATCH(F124,dbOrdini[CODICE
ANKER],0)))),"")</f>
        <v/>
      </c>
      <c r="M124" s="254" t="str">
        <f>IFERROR(IF(B124="","",IF($T$13="IN CORSO",VLOOKUP(F124,listoneAnkerCompleto,8,FALSE)/1.22,INDEX(dbOrdini[COSTO IMPORT BOTT.],MATCH(F124,dbOrdini[CODICE
ANKER],0)))),"")</f>
        <v/>
      </c>
      <c r="N124" s="267" t="str">
        <f t="shared" si="3"/>
        <v/>
      </c>
      <c r="O124" s="255" t="str">
        <f t="shared" si="4"/>
        <v/>
      </c>
      <c r="P124" s="256" t="str">
        <f ca="1">IFERROR(VLOOKUP(A124,inventarioGeko[],3,FALSE),"")</f>
        <v/>
      </c>
      <c r="Q124" s="254" t="str">
        <f t="shared" si="5"/>
        <v/>
      </c>
    </row>
    <row r="125" spans="1:17">
      <c r="A125" s="127" t="str">
        <f ca="1">IFERROR(INDEX(storicoSkuGeko,MATCH(F125,storicoSkuAnker,0)),"")</f>
        <v/>
      </c>
      <c r="B125" s="39"/>
      <c r="C125" s="70"/>
      <c r="D125" s="42"/>
      <c r="E125" s="295" t="str">
        <f ca="1">IFERROR(IF(INDEX(storicoSkuVinolux,MATCH(F125,storicoSkuAnker,0))=0,"",INDEX(storicoSkuVinolux,MATCH(F125,storicoSkuAnker,0))),"")</f>
        <v/>
      </c>
      <c r="F125" s="248" t="str">
        <f>IF(B125="","",IF($T$13="IN CORSO",INDEX(skuAnker,MATCH(B125,descrizioneArtAnker,0)),INDEX(dbOrdini[CODICE
ANKER],MATCH(B125,dbOrdini[DESCRIZIONE],0))))</f>
        <v/>
      </c>
      <c r="G125" s="249" t="str">
        <f>IF(B125="","",IF($T$13="IN CORSO",VLOOKUP(B125,listoneAnker_NoSku,2,FALSE),INDEX(dbOrdini[BT/CS],MATCH(F125,dbOrdini[CODICE
ANKER],0))))</f>
        <v/>
      </c>
      <c r="H125" s="250" t="str">
        <f>IF(B125="","",IF($T$13="IN CORSO",VLOOKUP(B125,listoneAnker_NoSku,3,FALSE),INDEX(dbOrdini[LT.],MATCH(F125,dbOrdini[CODICE
ANKER],0))))</f>
        <v/>
      </c>
      <c r="I125" s="251" t="str">
        <f>IF(B125="","",IF($T$13="IN CORSO",VLOOKUP(B125,listoneAnker_NoSku,4,FALSE),INDEX(dbOrdini[% VOL],MATCH(F125,dbOrdini[CODICE
ANKER],0))))</f>
        <v/>
      </c>
      <c r="J125" s="252" t="str">
        <f>IF(B125="","",IF($T$13="IN CORSO",VLOOKUP(B125,listoneAnker_NoSku,5,FALSE),INDEX(dbOrdini[PREZZO
ANKER],MATCH(F125,dbOrdini[CODICE
ANKER],0))))</f>
        <v/>
      </c>
      <c r="K125" s="253" t="str">
        <f ca="1">IF(E125="","",IF($T$13="IN CORSO",VLOOKUP(TEXT(E125,"0"),vinolux[],6,FALSE),INDEX(dbOrdini[PREZZO
VINOLUX],MATCH(F125,dbOrdini[CODICE
ANKER],0))))</f>
        <v/>
      </c>
      <c r="L125" s="252" t="str">
        <f>IFERROR(IF(B125="","",IF($T$13="IN CORSO",VLOOKUP(A125,ultimoPrezzoItalia[],5,FALSE),INDEX(dbOrdini[PREZZO
ITALIA],MATCH(F125,dbOrdini[CODICE
ANKER],0)))),"")</f>
        <v/>
      </c>
      <c r="M125" s="254" t="str">
        <f>IFERROR(IF(B125="","",IF($T$13="IN CORSO",VLOOKUP(F125,listoneAnkerCompleto,8,FALSE)/1.22,INDEX(dbOrdini[COSTO IMPORT BOTT.],MATCH(F125,dbOrdini[CODICE
ANKER],0)))),"")</f>
        <v/>
      </c>
      <c r="N125" s="267" t="str">
        <f t="shared" si="3"/>
        <v/>
      </c>
      <c r="O125" s="255" t="str">
        <f t="shared" si="4"/>
        <v/>
      </c>
      <c r="P125" s="256" t="str">
        <f ca="1">IFERROR(VLOOKUP(A125,inventarioGeko[],3,FALSE),"")</f>
        <v/>
      </c>
      <c r="Q125" s="254" t="str">
        <f t="shared" si="5"/>
        <v/>
      </c>
    </row>
    <row r="126" spans="1:17">
      <c r="A126" s="127" t="str">
        <f ca="1">IFERROR(INDEX(storicoSkuGeko,MATCH(F126,storicoSkuAnker,0)),"")</f>
        <v/>
      </c>
      <c r="B126" s="39"/>
      <c r="C126" s="70"/>
      <c r="D126" s="42"/>
      <c r="E126" s="295" t="str">
        <f ca="1">IFERROR(IF(INDEX(storicoSkuVinolux,MATCH(F126,storicoSkuAnker,0))=0,"",INDEX(storicoSkuVinolux,MATCH(F126,storicoSkuAnker,0))),"")</f>
        <v/>
      </c>
      <c r="F126" s="248" t="str">
        <f>IF(B126="","",IF($T$13="IN CORSO",INDEX(skuAnker,MATCH(B126,descrizioneArtAnker,0)),INDEX(dbOrdini[CODICE
ANKER],MATCH(B126,dbOrdini[DESCRIZIONE],0))))</f>
        <v/>
      </c>
      <c r="G126" s="249" t="str">
        <f>IF(B126="","",IF($T$13="IN CORSO",VLOOKUP(B126,listoneAnker_NoSku,2,FALSE),INDEX(dbOrdini[BT/CS],MATCH(F126,dbOrdini[CODICE
ANKER],0))))</f>
        <v/>
      </c>
      <c r="H126" s="250" t="str">
        <f>IF(B126="","",IF($T$13="IN CORSO",VLOOKUP(B126,listoneAnker_NoSku,3,FALSE),INDEX(dbOrdini[LT.],MATCH(F126,dbOrdini[CODICE
ANKER],0))))</f>
        <v/>
      </c>
      <c r="I126" s="251" t="str">
        <f>IF(B126="","",IF($T$13="IN CORSO",VLOOKUP(B126,listoneAnker_NoSku,4,FALSE),INDEX(dbOrdini[% VOL],MATCH(F126,dbOrdini[CODICE
ANKER],0))))</f>
        <v/>
      </c>
      <c r="J126" s="252" t="str">
        <f>IF(B126="","",IF($T$13="IN CORSO",VLOOKUP(B126,listoneAnker_NoSku,5,FALSE),INDEX(dbOrdini[PREZZO
ANKER],MATCH(F126,dbOrdini[CODICE
ANKER],0))))</f>
        <v/>
      </c>
      <c r="K126" s="253" t="str">
        <f ca="1">IF(E126="","",IF($T$13="IN CORSO",VLOOKUP(TEXT(E126,"0"),vinolux[],6,FALSE),INDEX(dbOrdini[PREZZO
VINOLUX],MATCH(F126,dbOrdini[CODICE
ANKER],0))))</f>
        <v/>
      </c>
      <c r="L126" s="252" t="str">
        <f>IFERROR(IF(B126="","",IF($T$13="IN CORSO",VLOOKUP(A126,ultimoPrezzoItalia[],5,FALSE),INDEX(dbOrdini[PREZZO
ITALIA],MATCH(F126,dbOrdini[CODICE
ANKER],0)))),"")</f>
        <v/>
      </c>
      <c r="M126" s="254" t="str">
        <f>IFERROR(IF(B126="","",IF($T$13="IN CORSO",VLOOKUP(F126,listoneAnkerCompleto,8,FALSE)/1.22,INDEX(dbOrdini[COSTO IMPORT BOTT.],MATCH(F126,dbOrdini[CODICE
ANKER],0)))),"")</f>
        <v/>
      </c>
      <c r="N126" s="267" t="str">
        <f t="shared" si="3"/>
        <v/>
      </c>
      <c r="O126" s="255" t="str">
        <f t="shared" si="4"/>
        <v/>
      </c>
      <c r="P126" s="256" t="str">
        <f ca="1">IFERROR(VLOOKUP(A126,inventarioGeko[],3,FALSE),"")</f>
        <v/>
      </c>
      <c r="Q126" s="254" t="str">
        <f t="shared" si="5"/>
        <v/>
      </c>
    </row>
    <row r="127" spans="1:17">
      <c r="A127" s="127" t="str">
        <f ca="1">IFERROR(INDEX(storicoSkuGeko,MATCH(F127,storicoSkuAnker,0)),"")</f>
        <v/>
      </c>
      <c r="B127" s="39"/>
      <c r="C127" s="70"/>
      <c r="D127" s="42"/>
      <c r="E127" s="295" t="str">
        <f ca="1">IFERROR(IF(INDEX(storicoSkuVinolux,MATCH(F127,storicoSkuAnker,0))=0,"",INDEX(storicoSkuVinolux,MATCH(F127,storicoSkuAnker,0))),"")</f>
        <v/>
      </c>
      <c r="F127" s="248" t="str">
        <f>IF(B127="","",IF($T$13="IN CORSO",INDEX(skuAnker,MATCH(B127,descrizioneArtAnker,0)),INDEX(dbOrdini[CODICE
ANKER],MATCH(B127,dbOrdini[DESCRIZIONE],0))))</f>
        <v/>
      </c>
      <c r="G127" s="249" t="str">
        <f>IF(B127="","",IF($T$13="IN CORSO",VLOOKUP(B127,listoneAnker_NoSku,2,FALSE),INDEX(dbOrdini[BT/CS],MATCH(F127,dbOrdini[CODICE
ANKER],0))))</f>
        <v/>
      </c>
      <c r="H127" s="250" t="str">
        <f>IF(B127="","",IF($T$13="IN CORSO",VLOOKUP(B127,listoneAnker_NoSku,3,FALSE),INDEX(dbOrdini[LT.],MATCH(F127,dbOrdini[CODICE
ANKER],0))))</f>
        <v/>
      </c>
      <c r="I127" s="251" t="str">
        <f>IF(B127="","",IF($T$13="IN CORSO",VLOOKUP(B127,listoneAnker_NoSku,4,FALSE),INDEX(dbOrdini[% VOL],MATCH(F127,dbOrdini[CODICE
ANKER],0))))</f>
        <v/>
      </c>
      <c r="J127" s="252" t="str">
        <f>IF(B127="","",IF($T$13="IN CORSO",VLOOKUP(B127,listoneAnker_NoSku,5,FALSE),INDEX(dbOrdini[PREZZO
ANKER],MATCH(F127,dbOrdini[CODICE
ANKER],0))))</f>
        <v/>
      </c>
      <c r="K127" s="253" t="str">
        <f ca="1">IF(E127="","",IF($T$13="IN CORSO",VLOOKUP(TEXT(E127,"0"),vinolux[],6,FALSE),INDEX(dbOrdini[PREZZO
VINOLUX],MATCH(F127,dbOrdini[CODICE
ANKER],0))))</f>
        <v/>
      </c>
      <c r="L127" s="252" t="str">
        <f>IFERROR(IF(B127="","",IF($T$13="IN CORSO",VLOOKUP(A127,ultimoPrezzoItalia[],5,FALSE),INDEX(dbOrdini[PREZZO
ITALIA],MATCH(F127,dbOrdini[CODICE
ANKER],0)))),"")</f>
        <v/>
      </c>
      <c r="M127" s="254" t="str">
        <f>IFERROR(IF(B127="","",IF($T$13="IN CORSO",VLOOKUP(F127,listoneAnkerCompleto,8,FALSE)/1.22,INDEX(dbOrdini[COSTO IMPORT BOTT.],MATCH(F127,dbOrdini[CODICE
ANKER],0)))),"")</f>
        <v/>
      </c>
      <c r="N127" s="267" t="str">
        <f t="shared" si="3"/>
        <v/>
      </c>
      <c r="O127" s="255" t="str">
        <f t="shared" si="4"/>
        <v/>
      </c>
      <c r="P127" s="256" t="str">
        <f ca="1">IFERROR(VLOOKUP(A127,inventarioGeko[],3,FALSE),"")</f>
        <v/>
      </c>
      <c r="Q127" s="254" t="str">
        <f t="shared" si="5"/>
        <v/>
      </c>
    </row>
    <row r="128" spans="1:17">
      <c r="A128" s="127" t="str">
        <f ca="1">IFERROR(INDEX(storicoSkuGeko,MATCH(F128,storicoSkuAnker,0)),"")</f>
        <v/>
      </c>
      <c r="B128" s="39"/>
      <c r="C128" s="70"/>
      <c r="D128" s="42"/>
      <c r="E128" s="295" t="str">
        <f ca="1">IFERROR(IF(INDEX(storicoSkuVinolux,MATCH(F128,storicoSkuAnker,0))=0,"",INDEX(storicoSkuVinolux,MATCH(F128,storicoSkuAnker,0))),"")</f>
        <v/>
      </c>
      <c r="F128" s="248" t="str">
        <f>IF(B128="","",IF($T$13="IN CORSO",INDEX(skuAnker,MATCH(B128,descrizioneArtAnker,0)),INDEX(dbOrdini[CODICE
ANKER],MATCH(B128,dbOrdini[DESCRIZIONE],0))))</f>
        <v/>
      </c>
      <c r="G128" s="249" t="str">
        <f>IF(B128="","",IF($T$13="IN CORSO",VLOOKUP(B128,listoneAnker_NoSku,2,FALSE),INDEX(dbOrdini[BT/CS],MATCH(F128,dbOrdini[CODICE
ANKER],0))))</f>
        <v/>
      </c>
      <c r="H128" s="250" t="str">
        <f>IF(B128="","",IF($T$13="IN CORSO",VLOOKUP(B128,listoneAnker_NoSku,3,FALSE),INDEX(dbOrdini[LT.],MATCH(F128,dbOrdini[CODICE
ANKER],0))))</f>
        <v/>
      </c>
      <c r="I128" s="251" t="str">
        <f>IF(B128="","",IF($T$13="IN CORSO",VLOOKUP(B128,listoneAnker_NoSku,4,FALSE),INDEX(dbOrdini[% VOL],MATCH(F128,dbOrdini[CODICE
ANKER],0))))</f>
        <v/>
      </c>
      <c r="J128" s="252" t="str">
        <f>IF(B128="","",IF($T$13="IN CORSO",VLOOKUP(B128,listoneAnker_NoSku,5,FALSE),INDEX(dbOrdini[PREZZO
ANKER],MATCH(F128,dbOrdini[CODICE
ANKER],0))))</f>
        <v/>
      </c>
      <c r="K128" s="253" t="str">
        <f ca="1">IF(E128="","",IF($T$13="IN CORSO",VLOOKUP(TEXT(E128,"0"),vinolux[],6,FALSE),INDEX(dbOrdini[PREZZO
VINOLUX],MATCH(F128,dbOrdini[CODICE
ANKER],0))))</f>
        <v/>
      </c>
      <c r="L128" s="252" t="str">
        <f>IFERROR(IF(B128="","",IF($T$13="IN CORSO",VLOOKUP(A128,ultimoPrezzoItalia[],5,FALSE),INDEX(dbOrdini[PREZZO
ITALIA],MATCH(F128,dbOrdini[CODICE
ANKER],0)))),"")</f>
        <v/>
      </c>
      <c r="M128" s="254" t="str">
        <f>IFERROR(IF(B128="","",IF($T$13="IN CORSO",VLOOKUP(F128,listoneAnkerCompleto,8,FALSE)/1.22,INDEX(dbOrdini[COSTO IMPORT BOTT.],MATCH(F128,dbOrdini[CODICE
ANKER],0)))),"")</f>
        <v/>
      </c>
      <c r="N128" s="267" t="str">
        <f t="shared" si="3"/>
        <v/>
      </c>
      <c r="O128" s="255" t="str">
        <f t="shared" si="4"/>
        <v/>
      </c>
      <c r="P128" s="256" t="str">
        <f ca="1">IFERROR(VLOOKUP(A128,inventarioGeko[],3,FALSE),"")</f>
        <v/>
      </c>
      <c r="Q128" s="254" t="str">
        <f t="shared" si="5"/>
        <v/>
      </c>
    </row>
    <row r="129" spans="1:17">
      <c r="A129" s="127" t="str">
        <f ca="1">IFERROR(INDEX(storicoSkuGeko,MATCH(F129,storicoSkuAnker,0)),"")</f>
        <v/>
      </c>
      <c r="B129" s="39"/>
      <c r="C129" s="70"/>
      <c r="D129" s="42"/>
      <c r="E129" s="295" t="str">
        <f ca="1">IFERROR(IF(INDEX(storicoSkuVinolux,MATCH(F129,storicoSkuAnker,0))=0,"",INDEX(storicoSkuVinolux,MATCH(F129,storicoSkuAnker,0))),"")</f>
        <v/>
      </c>
      <c r="F129" s="248" t="str">
        <f>IF(B129="","",IF($T$13="IN CORSO",INDEX(skuAnker,MATCH(B129,descrizioneArtAnker,0)),INDEX(dbOrdini[CODICE
ANKER],MATCH(B129,dbOrdini[DESCRIZIONE],0))))</f>
        <v/>
      </c>
      <c r="G129" s="249" t="str">
        <f>IF(B129="","",IF($T$13="IN CORSO",VLOOKUP(B129,listoneAnker_NoSku,2,FALSE),INDEX(dbOrdini[BT/CS],MATCH(F129,dbOrdini[CODICE
ANKER],0))))</f>
        <v/>
      </c>
      <c r="H129" s="250" t="str">
        <f>IF(B129="","",IF($T$13="IN CORSO",VLOOKUP(B129,listoneAnker_NoSku,3,FALSE),INDEX(dbOrdini[LT.],MATCH(F129,dbOrdini[CODICE
ANKER],0))))</f>
        <v/>
      </c>
      <c r="I129" s="251" t="str">
        <f>IF(B129="","",IF($T$13="IN CORSO",VLOOKUP(B129,listoneAnker_NoSku,4,FALSE),INDEX(dbOrdini[% VOL],MATCH(F129,dbOrdini[CODICE
ANKER],0))))</f>
        <v/>
      </c>
      <c r="J129" s="252" t="str">
        <f>IF(B129="","",IF($T$13="IN CORSO",VLOOKUP(B129,listoneAnker_NoSku,5,FALSE),INDEX(dbOrdini[PREZZO
ANKER],MATCH(F129,dbOrdini[CODICE
ANKER],0))))</f>
        <v/>
      </c>
      <c r="K129" s="253" t="str">
        <f ca="1">IF(E129="","",IF($T$13="IN CORSO",VLOOKUP(TEXT(E129,"0"),vinolux[],6,FALSE),INDEX(dbOrdini[PREZZO
VINOLUX],MATCH(F129,dbOrdini[CODICE
ANKER],0))))</f>
        <v/>
      </c>
      <c r="L129" s="252" t="str">
        <f>IFERROR(IF(B129="","",IF($T$13="IN CORSO",VLOOKUP(A129,ultimoPrezzoItalia[],5,FALSE),INDEX(dbOrdini[PREZZO
ITALIA],MATCH(F129,dbOrdini[CODICE
ANKER],0)))),"")</f>
        <v/>
      </c>
      <c r="M129" s="254" t="str">
        <f>IFERROR(IF(B129="","",IF($T$13="IN CORSO",VLOOKUP(F129,listoneAnkerCompleto,8,FALSE)/1.22,INDEX(dbOrdini[COSTO IMPORT BOTT.],MATCH(F129,dbOrdini[CODICE
ANKER],0)))),"")</f>
        <v/>
      </c>
      <c r="N129" s="267" t="str">
        <f t="shared" si="3"/>
        <v/>
      </c>
      <c r="O129" s="255" t="str">
        <f t="shared" si="4"/>
        <v/>
      </c>
      <c r="P129" s="256" t="str">
        <f ca="1">IFERROR(VLOOKUP(A129,inventarioGeko[],3,FALSE),"")</f>
        <v/>
      </c>
      <c r="Q129" s="254" t="str">
        <f t="shared" si="5"/>
        <v/>
      </c>
    </row>
    <row r="130" spans="1:17">
      <c r="A130" s="127" t="str">
        <f ca="1">IFERROR(INDEX(storicoSkuGeko,MATCH(F130,storicoSkuAnker,0)),"")</f>
        <v/>
      </c>
      <c r="B130" s="39"/>
      <c r="C130" s="70"/>
      <c r="D130" s="42"/>
      <c r="E130" s="295" t="str">
        <f ca="1">IFERROR(IF(INDEX(storicoSkuVinolux,MATCH(F130,storicoSkuAnker,0))=0,"",INDEX(storicoSkuVinolux,MATCH(F130,storicoSkuAnker,0))),"")</f>
        <v/>
      </c>
      <c r="F130" s="248" t="str">
        <f>IF(B130="","",IF($T$13="IN CORSO",INDEX(skuAnker,MATCH(B130,descrizioneArtAnker,0)),INDEX(dbOrdini[CODICE
ANKER],MATCH(B130,dbOrdini[DESCRIZIONE],0))))</f>
        <v/>
      </c>
      <c r="G130" s="249" t="str">
        <f>IF(B130="","",IF($T$13="IN CORSO",VLOOKUP(B130,listoneAnker_NoSku,2,FALSE),INDEX(dbOrdini[BT/CS],MATCH(F130,dbOrdini[CODICE
ANKER],0))))</f>
        <v/>
      </c>
      <c r="H130" s="250" t="str">
        <f>IF(B130="","",IF($T$13="IN CORSO",VLOOKUP(B130,listoneAnker_NoSku,3,FALSE),INDEX(dbOrdini[LT.],MATCH(F130,dbOrdini[CODICE
ANKER],0))))</f>
        <v/>
      </c>
      <c r="I130" s="251" t="str">
        <f>IF(B130="","",IF($T$13="IN CORSO",VLOOKUP(B130,listoneAnker_NoSku,4,FALSE),INDEX(dbOrdini[% VOL],MATCH(F130,dbOrdini[CODICE
ANKER],0))))</f>
        <v/>
      </c>
      <c r="J130" s="252" t="str">
        <f>IF(B130="","",IF($T$13="IN CORSO",VLOOKUP(B130,listoneAnker_NoSku,5,FALSE),INDEX(dbOrdini[PREZZO
ANKER],MATCH(F130,dbOrdini[CODICE
ANKER],0))))</f>
        <v/>
      </c>
      <c r="K130" s="253" t="str">
        <f ca="1">IF(E130="","",IF($T$13="IN CORSO",VLOOKUP(TEXT(E130,"0"),vinolux[],6,FALSE),INDEX(dbOrdini[PREZZO
VINOLUX],MATCH(F130,dbOrdini[CODICE
ANKER],0))))</f>
        <v/>
      </c>
      <c r="L130" s="252" t="str">
        <f>IFERROR(IF(B130="","",IF($T$13="IN CORSO",VLOOKUP(A130,ultimoPrezzoItalia[],5,FALSE),INDEX(dbOrdini[PREZZO
ITALIA],MATCH(F130,dbOrdini[CODICE
ANKER],0)))),"")</f>
        <v/>
      </c>
      <c r="M130" s="254" t="str">
        <f>IFERROR(IF(B130="","",IF($T$13="IN CORSO",VLOOKUP(F130,listoneAnkerCompleto,8,FALSE)/1.22,INDEX(dbOrdini[COSTO IMPORT BOTT.],MATCH(F130,dbOrdini[CODICE
ANKER],0)))),"")</f>
        <v/>
      </c>
      <c r="N130" s="267" t="str">
        <f t="shared" si="3"/>
        <v/>
      </c>
      <c r="O130" s="255" t="str">
        <f t="shared" si="4"/>
        <v/>
      </c>
      <c r="P130" s="256" t="str">
        <f ca="1">IFERROR(VLOOKUP(A130,inventarioGeko[],3,FALSE),"")</f>
        <v/>
      </c>
      <c r="Q130" s="254" t="str">
        <f t="shared" si="5"/>
        <v/>
      </c>
    </row>
    <row r="131" spans="1:17">
      <c r="A131" s="127" t="str">
        <f ca="1">IFERROR(INDEX(storicoSkuGeko,MATCH(F131,storicoSkuAnker,0)),"")</f>
        <v/>
      </c>
      <c r="B131" s="39"/>
      <c r="C131" s="70"/>
      <c r="D131" s="42"/>
      <c r="E131" s="295" t="str">
        <f ca="1">IFERROR(IF(INDEX(storicoSkuVinolux,MATCH(F131,storicoSkuAnker,0))=0,"",INDEX(storicoSkuVinolux,MATCH(F131,storicoSkuAnker,0))),"")</f>
        <v/>
      </c>
      <c r="F131" s="248" t="str">
        <f>IF(B131="","",IF($T$13="IN CORSO",INDEX(skuAnker,MATCH(B131,descrizioneArtAnker,0)),INDEX(dbOrdini[CODICE
ANKER],MATCH(B131,dbOrdini[DESCRIZIONE],0))))</f>
        <v/>
      </c>
      <c r="G131" s="249" t="str">
        <f>IF(B131="","",IF($T$13="IN CORSO",VLOOKUP(B131,listoneAnker_NoSku,2,FALSE),INDEX(dbOrdini[BT/CS],MATCH(F131,dbOrdini[CODICE
ANKER],0))))</f>
        <v/>
      </c>
      <c r="H131" s="250" t="str">
        <f>IF(B131="","",IF($T$13="IN CORSO",VLOOKUP(B131,listoneAnker_NoSku,3,FALSE),INDEX(dbOrdini[LT.],MATCH(F131,dbOrdini[CODICE
ANKER],0))))</f>
        <v/>
      </c>
      <c r="I131" s="251" t="str">
        <f>IF(B131="","",IF($T$13="IN CORSO",VLOOKUP(B131,listoneAnker_NoSku,4,FALSE),INDEX(dbOrdini[% VOL],MATCH(F131,dbOrdini[CODICE
ANKER],0))))</f>
        <v/>
      </c>
      <c r="J131" s="252" t="str">
        <f>IF(B131="","",IF($T$13="IN CORSO",VLOOKUP(B131,listoneAnker_NoSku,5,FALSE),INDEX(dbOrdini[PREZZO
ANKER],MATCH(F131,dbOrdini[CODICE
ANKER],0))))</f>
        <v/>
      </c>
      <c r="K131" s="253" t="str">
        <f ca="1">IF(E131="","",IF($T$13="IN CORSO",VLOOKUP(TEXT(E131,"0"),vinolux[],6,FALSE),INDEX(dbOrdini[PREZZO
VINOLUX],MATCH(F131,dbOrdini[CODICE
ANKER],0))))</f>
        <v/>
      </c>
      <c r="L131" s="252" t="str">
        <f>IFERROR(IF(B131="","",IF($T$13="IN CORSO",VLOOKUP(A131,ultimoPrezzoItalia[],5,FALSE),INDEX(dbOrdini[PREZZO
ITALIA],MATCH(F131,dbOrdini[CODICE
ANKER],0)))),"")</f>
        <v/>
      </c>
      <c r="M131" s="254" t="str">
        <f>IFERROR(IF(B131="","",IF($T$13="IN CORSO",VLOOKUP(F131,listoneAnkerCompleto,8,FALSE)/1.22,INDEX(dbOrdini[COSTO IMPORT BOTT.],MATCH(F131,dbOrdini[CODICE
ANKER],0)))),"")</f>
        <v/>
      </c>
      <c r="N131" s="267" t="str">
        <f t="shared" ref="N131:N194" si="6">IF(B131="","",O131/G131)</f>
        <v/>
      </c>
      <c r="O131" s="255" t="str">
        <f t="shared" ref="O131:O194" si="7">IF(B131="","",IF(D131=C131,C131,IF(D131=0,0,D131)))</f>
        <v/>
      </c>
      <c r="P131" s="256" t="str">
        <f ca="1">IFERROR(VLOOKUP(A131,inventarioGeko[],3,FALSE),"")</f>
        <v/>
      </c>
      <c r="Q131" s="254" t="str">
        <f t="shared" ref="Q131:Q194" si="8">IF(B131="","",M131*O131)</f>
        <v/>
      </c>
    </row>
    <row r="132" spans="1:17">
      <c r="A132" s="127" t="str">
        <f ca="1">IFERROR(INDEX(storicoSkuGeko,MATCH(F132,storicoSkuAnker,0)),"")</f>
        <v/>
      </c>
      <c r="B132" s="39"/>
      <c r="C132" s="70"/>
      <c r="D132" s="42"/>
      <c r="E132" s="295" t="str">
        <f ca="1">IFERROR(IF(INDEX(storicoSkuVinolux,MATCH(F132,storicoSkuAnker,0))=0,"",INDEX(storicoSkuVinolux,MATCH(F132,storicoSkuAnker,0))),"")</f>
        <v/>
      </c>
      <c r="F132" s="248" t="str">
        <f>IF(B132="","",IF($T$13="IN CORSO",INDEX(skuAnker,MATCH(B132,descrizioneArtAnker,0)),INDEX(dbOrdini[CODICE
ANKER],MATCH(B132,dbOrdini[DESCRIZIONE],0))))</f>
        <v/>
      </c>
      <c r="G132" s="249" t="str">
        <f>IF(B132="","",IF($T$13="IN CORSO",VLOOKUP(B132,listoneAnker_NoSku,2,FALSE),INDEX(dbOrdini[BT/CS],MATCH(F132,dbOrdini[CODICE
ANKER],0))))</f>
        <v/>
      </c>
      <c r="H132" s="250" t="str">
        <f>IF(B132="","",IF($T$13="IN CORSO",VLOOKUP(B132,listoneAnker_NoSku,3,FALSE),INDEX(dbOrdini[LT.],MATCH(F132,dbOrdini[CODICE
ANKER],0))))</f>
        <v/>
      </c>
      <c r="I132" s="251" t="str">
        <f>IF(B132="","",IF($T$13="IN CORSO",VLOOKUP(B132,listoneAnker_NoSku,4,FALSE),INDEX(dbOrdini[% VOL],MATCH(F132,dbOrdini[CODICE
ANKER],0))))</f>
        <v/>
      </c>
      <c r="J132" s="252" t="str">
        <f>IF(B132="","",IF($T$13="IN CORSO",VLOOKUP(B132,listoneAnker_NoSku,5,FALSE),INDEX(dbOrdini[PREZZO
ANKER],MATCH(F132,dbOrdini[CODICE
ANKER],0))))</f>
        <v/>
      </c>
      <c r="K132" s="253" t="str">
        <f ca="1">IF(E132="","",IF($T$13="IN CORSO",VLOOKUP(TEXT(E132,"0"),vinolux[],6,FALSE),INDEX(dbOrdini[PREZZO
VINOLUX],MATCH(F132,dbOrdini[CODICE
ANKER],0))))</f>
        <v/>
      </c>
      <c r="L132" s="252" t="str">
        <f>IFERROR(IF(B132="","",IF($T$13="IN CORSO",VLOOKUP(A132,ultimoPrezzoItalia[],5,FALSE),INDEX(dbOrdini[PREZZO
ITALIA],MATCH(F132,dbOrdini[CODICE
ANKER],0)))),"")</f>
        <v/>
      </c>
      <c r="M132" s="254" t="str">
        <f>IFERROR(IF(B132="","",IF($T$13="IN CORSO",VLOOKUP(F132,listoneAnkerCompleto,8,FALSE)/1.22,INDEX(dbOrdini[COSTO IMPORT BOTT.],MATCH(F132,dbOrdini[CODICE
ANKER],0)))),"")</f>
        <v/>
      </c>
      <c r="N132" s="267" t="str">
        <f t="shared" si="6"/>
        <v/>
      </c>
      <c r="O132" s="255" t="str">
        <f t="shared" si="7"/>
        <v/>
      </c>
      <c r="P132" s="256" t="str">
        <f ca="1">IFERROR(VLOOKUP(A132,inventarioGeko[],3,FALSE),"")</f>
        <v/>
      </c>
      <c r="Q132" s="254" t="str">
        <f t="shared" si="8"/>
        <v/>
      </c>
    </row>
    <row r="133" spans="1:17">
      <c r="A133" s="127" t="str">
        <f ca="1">IFERROR(INDEX(storicoSkuGeko,MATCH(F133,storicoSkuAnker,0)),"")</f>
        <v/>
      </c>
      <c r="B133" s="39"/>
      <c r="C133" s="70"/>
      <c r="D133" s="42"/>
      <c r="E133" s="295" t="str">
        <f ca="1">IFERROR(IF(INDEX(storicoSkuVinolux,MATCH(F133,storicoSkuAnker,0))=0,"",INDEX(storicoSkuVinolux,MATCH(F133,storicoSkuAnker,0))),"")</f>
        <v/>
      </c>
      <c r="F133" s="248" t="str">
        <f>IF(B133="","",IF($T$13="IN CORSO",INDEX(skuAnker,MATCH(B133,descrizioneArtAnker,0)),INDEX(dbOrdini[CODICE
ANKER],MATCH(B133,dbOrdini[DESCRIZIONE],0))))</f>
        <v/>
      </c>
      <c r="G133" s="249" t="str">
        <f>IF(B133="","",IF($T$13="IN CORSO",VLOOKUP(B133,listoneAnker_NoSku,2,FALSE),INDEX(dbOrdini[BT/CS],MATCH(F133,dbOrdini[CODICE
ANKER],0))))</f>
        <v/>
      </c>
      <c r="H133" s="250" t="str">
        <f>IF(B133="","",IF($T$13="IN CORSO",VLOOKUP(B133,listoneAnker_NoSku,3,FALSE),INDEX(dbOrdini[LT.],MATCH(F133,dbOrdini[CODICE
ANKER],0))))</f>
        <v/>
      </c>
      <c r="I133" s="251" t="str">
        <f>IF(B133="","",IF($T$13="IN CORSO",VLOOKUP(B133,listoneAnker_NoSku,4,FALSE),INDEX(dbOrdini[% VOL],MATCH(F133,dbOrdini[CODICE
ANKER],0))))</f>
        <v/>
      </c>
      <c r="J133" s="252" t="str">
        <f>IF(B133="","",IF($T$13="IN CORSO",VLOOKUP(B133,listoneAnker_NoSku,5,FALSE),INDEX(dbOrdini[PREZZO
ANKER],MATCH(F133,dbOrdini[CODICE
ANKER],0))))</f>
        <v/>
      </c>
      <c r="K133" s="253" t="str">
        <f ca="1">IF(E133="","",IF($T$13="IN CORSO",VLOOKUP(TEXT(E133,"0"),vinolux[],6,FALSE),INDEX(dbOrdini[PREZZO
VINOLUX],MATCH(F133,dbOrdini[CODICE
ANKER],0))))</f>
        <v/>
      </c>
      <c r="L133" s="252" t="str">
        <f>IFERROR(IF(B133="","",IF($T$13="IN CORSO",VLOOKUP(A133,ultimoPrezzoItalia[],5,FALSE),INDEX(dbOrdini[PREZZO
ITALIA],MATCH(F133,dbOrdini[CODICE
ANKER],0)))),"")</f>
        <v/>
      </c>
      <c r="M133" s="254" t="str">
        <f>IFERROR(IF(B133="","",IF($T$13="IN CORSO",VLOOKUP(F133,listoneAnkerCompleto,8,FALSE)/1.22,INDEX(dbOrdini[COSTO IMPORT BOTT.],MATCH(F133,dbOrdini[CODICE
ANKER],0)))),"")</f>
        <v/>
      </c>
      <c r="N133" s="267" t="str">
        <f t="shared" si="6"/>
        <v/>
      </c>
      <c r="O133" s="255" t="str">
        <f t="shared" si="7"/>
        <v/>
      </c>
      <c r="P133" s="256" t="str">
        <f ca="1">IFERROR(VLOOKUP(A133,inventarioGeko[],3,FALSE),"")</f>
        <v/>
      </c>
      <c r="Q133" s="254" t="str">
        <f t="shared" si="8"/>
        <v/>
      </c>
    </row>
    <row r="134" spans="1:17">
      <c r="A134" s="127" t="str">
        <f ca="1">IFERROR(INDEX(storicoSkuGeko,MATCH(F134,storicoSkuAnker,0)),"")</f>
        <v/>
      </c>
      <c r="B134" s="39"/>
      <c r="C134" s="70"/>
      <c r="D134" s="42"/>
      <c r="E134" s="295" t="str">
        <f ca="1">IFERROR(IF(INDEX(storicoSkuVinolux,MATCH(F134,storicoSkuAnker,0))=0,"",INDEX(storicoSkuVinolux,MATCH(F134,storicoSkuAnker,0))),"")</f>
        <v/>
      </c>
      <c r="F134" s="248" t="str">
        <f>IF(B134="","",IF($T$13="IN CORSO",INDEX(skuAnker,MATCH(B134,descrizioneArtAnker,0)),INDEX(dbOrdini[CODICE
ANKER],MATCH(B134,dbOrdini[DESCRIZIONE],0))))</f>
        <v/>
      </c>
      <c r="G134" s="249" t="str">
        <f>IF(B134="","",IF($T$13="IN CORSO",VLOOKUP(B134,listoneAnker_NoSku,2,FALSE),INDEX(dbOrdini[BT/CS],MATCH(F134,dbOrdini[CODICE
ANKER],0))))</f>
        <v/>
      </c>
      <c r="H134" s="250" t="str">
        <f>IF(B134="","",IF($T$13="IN CORSO",VLOOKUP(B134,listoneAnker_NoSku,3,FALSE),INDEX(dbOrdini[LT.],MATCH(F134,dbOrdini[CODICE
ANKER],0))))</f>
        <v/>
      </c>
      <c r="I134" s="251" t="str">
        <f>IF(B134="","",IF($T$13="IN CORSO",VLOOKUP(B134,listoneAnker_NoSku,4,FALSE),INDEX(dbOrdini[% VOL],MATCH(F134,dbOrdini[CODICE
ANKER],0))))</f>
        <v/>
      </c>
      <c r="J134" s="252" t="str">
        <f>IF(B134="","",IF($T$13="IN CORSO",VLOOKUP(B134,listoneAnker_NoSku,5,FALSE),INDEX(dbOrdini[PREZZO
ANKER],MATCH(F134,dbOrdini[CODICE
ANKER],0))))</f>
        <v/>
      </c>
      <c r="K134" s="253" t="str">
        <f ca="1">IF(E134="","",IF($T$13="IN CORSO",VLOOKUP(TEXT(E134,"0"),vinolux[],6,FALSE),INDEX(dbOrdini[PREZZO
VINOLUX],MATCH(F134,dbOrdini[CODICE
ANKER],0))))</f>
        <v/>
      </c>
      <c r="L134" s="252" t="str">
        <f>IFERROR(IF(B134="","",IF($T$13="IN CORSO",VLOOKUP(A134,ultimoPrezzoItalia[],5,FALSE),INDEX(dbOrdini[PREZZO
ITALIA],MATCH(F134,dbOrdini[CODICE
ANKER],0)))),"")</f>
        <v/>
      </c>
      <c r="M134" s="254" t="str">
        <f>IFERROR(IF(B134="","",IF($T$13="IN CORSO",VLOOKUP(F134,listoneAnkerCompleto,8,FALSE)/1.22,INDEX(dbOrdini[COSTO IMPORT BOTT.],MATCH(F134,dbOrdini[CODICE
ANKER],0)))),"")</f>
        <v/>
      </c>
      <c r="N134" s="267" t="str">
        <f t="shared" si="6"/>
        <v/>
      </c>
      <c r="O134" s="255" t="str">
        <f t="shared" si="7"/>
        <v/>
      </c>
      <c r="P134" s="256" t="str">
        <f ca="1">IFERROR(VLOOKUP(A134,inventarioGeko[],3,FALSE),"")</f>
        <v/>
      </c>
      <c r="Q134" s="254" t="str">
        <f t="shared" si="8"/>
        <v/>
      </c>
    </row>
    <row r="135" spans="1:17">
      <c r="A135" s="127" t="str">
        <f ca="1">IFERROR(INDEX(storicoSkuGeko,MATCH(F135,storicoSkuAnker,0)),"")</f>
        <v/>
      </c>
      <c r="B135" s="39"/>
      <c r="C135" s="70"/>
      <c r="D135" s="42"/>
      <c r="E135" s="295" t="str">
        <f ca="1">IFERROR(IF(INDEX(storicoSkuVinolux,MATCH(F135,storicoSkuAnker,0))=0,"",INDEX(storicoSkuVinolux,MATCH(F135,storicoSkuAnker,0))),"")</f>
        <v/>
      </c>
      <c r="F135" s="248" t="str">
        <f>IF(B135="","",IF($T$13="IN CORSO",INDEX(skuAnker,MATCH(B135,descrizioneArtAnker,0)),INDEX(dbOrdini[CODICE
ANKER],MATCH(B135,dbOrdini[DESCRIZIONE],0))))</f>
        <v/>
      </c>
      <c r="G135" s="249" t="str">
        <f>IF(B135="","",IF($T$13="IN CORSO",VLOOKUP(B135,listoneAnker_NoSku,2,FALSE),INDEX(dbOrdini[BT/CS],MATCH(F135,dbOrdini[CODICE
ANKER],0))))</f>
        <v/>
      </c>
      <c r="H135" s="250" t="str">
        <f>IF(B135="","",IF($T$13="IN CORSO",VLOOKUP(B135,listoneAnker_NoSku,3,FALSE),INDEX(dbOrdini[LT.],MATCH(F135,dbOrdini[CODICE
ANKER],0))))</f>
        <v/>
      </c>
      <c r="I135" s="251" t="str">
        <f>IF(B135="","",IF($T$13="IN CORSO",VLOOKUP(B135,listoneAnker_NoSku,4,FALSE),INDEX(dbOrdini[% VOL],MATCH(F135,dbOrdini[CODICE
ANKER],0))))</f>
        <v/>
      </c>
      <c r="J135" s="252" t="str">
        <f>IF(B135="","",IF($T$13="IN CORSO",VLOOKUP(B135,listoneAnker_NoSku,5,FALSE),INDEX(dbOrdini[PREZZO
ANKER],MATCH(F135,dbOrdini[CODICE
ANKER],0))))</f>
        <v/>
      </c>
      <c r="K135" s="253" t="str">
        <f ca="1">IF(E135="","",IF($T$13="IN CORSO",VLOOKUP(TEXT(E135,"0"),vinolux[],6,FALSE),INDEX(dbOrdini[PREZZO
VINOLUX],MATCH(F135,dbOrdini[CODICE
ANKER],0))))</f>
        <v/>
      </c>
      <c r="L135" s="252" t="str">
        <f>IFERROR(IF(B135="","",IF($T$13="IN CORSO",VLOOKUP(A135,ultimoPrezzoItalia[],5,FALSE),INDEX(dbOrdini[PREZZO
ITALIA],MATCH(F135,dbOrdini[CODICE
ANKER],0)))),"")</f>
        <v/>
      </c>
      <c r="M135" s="254" t="str">
        <f>IFERROR(IF(B135="","",IF($T$13="IN CORSO",VLOOKUP(F135,listoneAnkerCompleto,8,FALSE)/1.22,INDEX(dbOrdini[COSTO IMPORT BOTT.],MATCH(F135,dbOrdini[CODICE
ANKER],0)))),"")</f>
        <v/>
      </c>
      <c r="N135" s="267" t="str">
        <f t="shared" si="6"/>
        <v/>
      </c>
      <c r="O135" s="255" t="str">
        <f t="shared" si="7"/>
        <v/>
      </c>
      <c r="P135" s="256" t="str">
        <f ca="1">IFERROR(VLOOKUP(A135,inventarioGeko[],3,FALSE),"")</f>
        <v/>
      </c>
      <c r="Q135" s="254" t="str">
        <f t="shared" si="8"/>
        <v/>
      </c>
    </row>
    <row r="136" spans="1:17">
      <c r="A136" s="127" t="str">
        <f ca="1">IFERROR(INDEX(storicoSkuGeko,MATCH(F136,storicoSkuAnker,0)),"")</f>
        <v/>
      </c>
      <c r="B136" s="39"/>
      <c r="C136" s="70"/>
      <c r="D136" s="42"/>
      <c r="E136" s="295" t="str">
        <f ca="1">IFERROR(IF(INDEX(storicoSkuVinolux,MATCH(F136,storicoSkuAnker,0))=0,"",INDEX(storicoSkuVinolux,MATCH(F136,storicoSkuAnker,0))),"")</f>
        <v/>
      </c>
      <c r="F136" s="248" t="str">
        <f>IF(B136="","",IF($T$13="IN CORSO",INDEX(skuAnker,MATCH(B136,descrizioneArtAnker,0)),INDEX(dbOrdini[CODICE
ANKER],MATCH(B136,dbOrdini[DESCRIZIONE],0))))</f>
        <v/>
      </c>
      <c r="G136" s="249" t="str">
        <f>IF(B136="","",IF($T$13="IN CORSO",VLOOKUP(B136,listoneAnker_NoSku,2,FALSE),INDEX(dbOrdini[BT/CS],MATCH(F136,dbOrdini[CODICE
ANKER],0))))</f>
        <v/>
      </c>
      <c r="H136" s="250" t="str">
        <f>IF(B136="","",IF($T$13="IN CORSO",VLOOKUP(B136,listoneAnker_NoSku,3,FALSE),INDEX(dbOrdini[LT.],MATCH(F136,dbOrdini[CODICE
ANKER],0))))</f>
        <v/>
      </c>
      <c r="I136" s="251" t="str">
        <f>IF(B136="","",IF($T$13="IN CORSO",VLOOKUP(B136,listoneAnker_NoSku,4,FALSE),INDEX(dbOrdini[% VOL],MATCH(F136,dbOrdini[CODICE
ANKER],0))))</f>
        <v/>
      </c>
      <c r="J136" s="252" t="str">
        <f>IF(B136="","",IF($T$13="IN CORSO",VLOOKUP(B136,listoneAnker_NoSku,5,FALSE),INDEX(dbOrdini[PREZZO
ANKER],MATCH(F136,dbOrdini[CODICE
ANKER],0))))</f>
        <v/>
      </c>
      <c r="K136" s="253" t="str">
        <f ca="1">IF(E136="","",IF($T$13="IN CORSO",VLOOKUP(TEXT(E136,"0"),vinolux[],6,FALSE),INDEX(dbOrdini[PREZZO
VINOLUX],MATCH(F136,dbOrdini[CODICE
ANKER],0))))</f>
        <v/>
      </c>
      <c r="L136" s="252" t="str">
        <f>IFERROR(IF(B136="","",IF($T$13="IN CORSO",VLOOKUP(A136,ultimoPrezzoItalia[],5,FALSE),INDEX(dbOrdini[PREZZO
ITALIA],MATCH(F136,dbOrdini[CODICE
ANKER],0)))),"")</f>
        <v/>
      </c>
      <c r="M136" s="254" t="str">
        <f>IFERROR(IF(B136="","",IF($T$13="IN CORSO",VLOOKUP(F136,listoneAnkerCompleto,8,FALSE)/1.22,INDEX(dbOrdini[COSTO IMPORT BOTT.],MATCH(F136,dbOrdini[CODICE
ANKER],0)))),"")</f>
        <v/>
      </c>
      <c r="N136" s="267" t="str">
        <f t="shared" si="6"/>
        <v/>
      </c>
      <c r="O136" s="255" t="str">
        <f t="shared" si="7"/>
        <v/>
      </c>
      <c r="P136" s="256" t="str">
        <f ca="1">IFERROR(VLOOKUP(A136,inventarioGeko[],3,FALSE),"")</f>
        <v/>
      </c>
      <c r="Q136" s="254" t="str">
        <f t="shared" si="8"/>
        <v/>
      </c>
    </row>
    <row r="137" spans="1:17">
      <c r="A137" s="127" t="str">
        <f ca="1">IFERROR(INDEX(storicoSkuGeko,MATCH(F137,storicoSkuAnker,0)),"")</f>
        <v/>
      </c>
      <c r="B137" s="39"/>
      <c r="C137" s="70"/>
      <c r="D137" s="42"/>
      <c r="E137" s="295" t="str">
        <f ca="1">IFERROR(IF(INDEX(storicoSkuVinolux,MATCH(F137,storicoSkuAnker,0))=0,"",INDEX(storicoSkuVinolux,MATCH(F137,storicoSkuAnker,0))),"")</f>
        <v/>
      </c>
      <c r="F137" s="248" t="str">
        <f>IF(B137="","",IF($T$13="IN CORSO",INDEX(skuAnker,MATCH(B137,descrizioneArtAnker,0)),INDEX(dbOrdini[CODICE
ANKER],MATCH(B137,dbOrdini[DESCRIZIONE],0))))</f>
        <v/>
      </c>
      <c r="G137" s="249" t="str">
        <f>IF(B137="","",IF($T$13="IN CORSO",VLOOKUP(B137,listoneAnker_NoSku,2,FALSE),INDEX(dbOrdini[BT/CS],MATCH(F137,dbOrdini[CODICE
ANKER],0))))</f>
        <v/>
      </c>
      <c r="H137" s="250" t="str">
        <f>IF(B137="","",IF($T$13="IN CORSO",VLOOKUP(B137,listoneAnker_NoSku,3,FALSE),INDEX(dbOrdini[LT.],MATCH(F137,dbOrdini[CODICE
ANKER],0))))</f>
        <v/>
      </c>
      <c r="I137" s="251" t="str">
        <f>IF(B137="","",IF($T$13="IN CORSO",VLOOKUP(B137,listoneAnker_NoSku,4,FALSE),INDEX(dbOrdini[% VOL],MATCH(F137,dbOrdini[CODICE
ANKER],0))))</f>
        <v/>
      </c>
      <c r="J137" s="252" t="str">
        <f>IF(B137="","",IF($T$13="IN CORSO",VLOOKUP(B137,listoneAnker_NoSku,5,FALSE),INDEX(dbOrdini[PREZZO
ANKER],MATCH(F137,dbOrdini[CODICE
ANKER],0))))</f>
        <v/>
      </c>
      <c r="K137" s="253" t="str">
        <f ca="1">IF(E137="","",IF($T$13="IN CORSO",VLOOKUP(TEXT(E137,"0"),vinolux[],6,FALSE),INDEX(dbOrdini[PREZZO
VINOLUX],MATCH(F137,dbOrdini[CODICE
ANKER],0))))</f>
        <v/>
      </c>
      <c r="L137" s="252" t="str">
        <f>IFERROR(IF(B137="","",IF($T$13="IN CORSO",VLOOKUP(A137,ultimoPrezzoItalia[],5,FALSE),INDEX(dbOrdini[PREZZO
ITALIA],MATCH(F137,dbOrdini[CODICE
ANKER],0)))),"")</f>
        <v/>
      </c>
      <c r="M137" s="254" t="str">
        <f>IFERROR(IF(B137="","",IF($T$13="IN CORSO",VLOOKUP(F137,listoneAnkerCompleto,8,FALSE)/1.22,INDEX(dbOrdini[COSTO IMPORT BOTT.],MATCH(F137,dbOrdini[CODICE
ANKER],0)))),"")</f>
        <v/>
      </c>
      <c r="N137" s="267" t="str">
        <f t="shared" si="6"/>
        <v/>
      </c>
      <c r="O137" s="255" t="str">
        <f t="shared" si="7"/>
        <v/>
      </c>
      <c r="P137" s="256" t="str">
        <f ca="1">IFERROR(VLOOKUP(A137,inventarioGeko[],3,FALSE),"")</f>
        <v/>
      </c>
      <c r="Q137" s="254" t="str">
        <f t="shared" si="8"/>
        <v/>
      </c>
    </row>
    <row r="138" spans="1:17">
      <c r="A138" s="127" t="str">
        <f ca="1">IFERROR(INDEX(storicoSkuGeko,MATCH(F138,storicoSkuAnker,0)),"")</f>
        <v/>
      </c>
      <c r="B138" s="39"/>
      <c r="C138" s="70"/>
      <c r="D138" s="42"/>
      <c r="E138" s="295" t="str">
        <f ca="1">IFERROR(IF(INDEX(storicoSkuVinolux,MATCH(F138,storicoSkuAnker,0))=0,"",INDEX(storicoSkuVinolux,MATCH(F138,storicoSkuAnker,0))),"")</f>
        <v/>
      </c>
      <c r="F138" s="248" t="str">
        <f>IF(B138="","",IF($T$13="IN CORSO",INDEX(skuAnker,MATCH(B138,descrizioneArtAnker,0)),INDEX(dbOrdini[CODICE
ANKER],MATCH(B138,dbOrdini[DESCRIZIONE],0))))</f>
        <v/>
      </c>
      <c r="G138" s="249" t="str">
        <f>IF(B138="","",IF($T$13="IN CORSO",VLOOKUP(B138,listoneAnker_NoSku,2,FALSE),INDEX(dbOrdini[BT/CS],MATCH(F138,dbOrdini[CODICE
ANKER],0))))</f>
        <v/>
      </c>
      <c r="H138" s="250" t="str">
        <f>IF(B138="","",IF($T$13="IN CORSO",VLOOKUP(B138,listoneAnker_NoSku,3,FALSE),INDEX(dbOrdini[LT.],MATCH(F138,dbOrdini[CODICE
ANKER],0))))</f>
        <v/>
      </c>
      <c r="I138" s="251" t="str">
        <f>IF(B138="","",IF($T$13="IN CORSO",VLOOKUP(B138,listoneAnker_NoSku,4,FALSE),INDEX(dbOrdini[% VOL],MATCH(F138,dbOrdini[CODICE
ANKER],0))))</f>
        <v/>
      </c>
      <c r="J138" s="252" t="str">
        <f>IF(B138="","",IF($T$13="IN CORSO",VLOOKUP(B138,listoneAnker_NoSku,5,FALSE),INDEX(dbOrdini[PREZZO
ANKER],MATCH(F138,dbOrdini[CODICE
ANKER],0))))</f>
        <v/>
      </c>
      <c r="K138" s="253" t="str">
        <f ca="1">IF(E138="","",IF($T$13="IN CORSO",VLOOKUP(TEXT(E138,"0"),vinolux[],6,FALSE),INDEX(dbOrdini[PREZZO
VINOLUX],MATCH(F138,dbOrdini[CODICE
ANKER],0))))</f>
        <v/>
      </c>
      <c r="L138" s="252" t="str">
        <f>IFERROR(IF(B138="","",IF($T$13="IN CORSO",VLOOKUP(A138,ultimoPrezzoItalia[],5,FALSE),INDEX(dbOrdini[PREZZO
ITALIA],MATCH(F138,dbOrdini[CODICE
ANKER],0)))),"")</f>
        <v/>
      </c>
      <c r="M138" s="254" t="str">
        <f>IFERROR(IF(B138="","",IF($T$13="IN CORSO",VLOOKUP(F138,listoneAnkerCompleto,8,FALSE)/1.22,INDEX(dbOrdini[COSTO IMPORT BOTT.],MATCH(F138,dbOrdini[CODICE
ANKER],0)))),"")</f>
        <v/>
      </c>
      <c r="N138" s="267" t="str">
        <f t="shared" si="6"/>
        <v/>
      </c>
      <c r="O138" s="255" t="str">
        <f t="shared" si="7"/>
        <v/>
      </c>
      <c r="P138" s="256" t="str">
        <f ca="1">IFERROR(VLOOKUP(A138,inventarioGeko[],3,FALSE),"")</f>
        <v/>
      </c>
      <c r="Q138" s="254" t="str">
        <f t="shared" si="8"/>
        <v/>
      </c>
    </row>
    <row r="139" spans="1:17">
      <c r="A139" s="127" t="str">
        <f ca="1">IFERROR(INDEX(storicoSkuGeko,MATCH(F139,storicoSkuAnker,0)),"")</f>
        <v/>
      </c>
      <c r="B139" s="39"/>
      <c r="C139" s="70"/>
      <c r="D139" s="42"/>
      <c r="E139" s="295" t="str">
        <f ca="1">IFERROR(IF(INDEX(storicoSkuVinolux,MATCH(F139,storicoSkuAnker,0))=0,"",INDEX(storicoSkuVinolux,MATCH(F139,storicoSkuAnker,0))),"")</f>
        <v/>
      </c>
      <c r="F139" s="248" t="str">
        <f>IF(B139="","",IF($T$13="IN CORSO",INDEX(skuAnker,MATCH(B139,descrizioneArtAnker,0)),INDEX(dbOrdini[CODICE
ANKER],MATCH(B139,dbOrdini[DESCRIZIONE],0))))</f>
        <v/>
      </c>
      <c r="G139" s="249" t="str">
        <f>IF(B139="","",IF($T$13="IN CORSO",VLOOKUP(B139,listoneAnker_NoSku,2,FALSE),INDEX(dbOrdini[BT/CS],MATCH(F139,dbOrdini[CODICE
ANKER],0))))</f>
        <v/>
      </c>
      <c r="H139" s="250" t="str">
        <f>IF(B139="","",IF($T$13="IN CORSO",VLOOKUP(B139,listoneAnker_NoSku,3,FALSE),INDEX(dbOrdini[LT.],MATCH(F139,dbOrdini[CODICE
ANKER],0))))</f>
        <v/>
      </c>
      <c r="I139" s="251" t="str">
        <f>IF(B139="","",IF($T$13="IN CORSO",VLOOKUP(B139,listoneAnker_NoSku,4,FALSE),INDEX(dbOrdini[% VOL],MATCH(F139,dbOrdini[CODICE
ANKER],0))))</f>
        <v/>
      </c>
      <c r="J139" s="252" t="str">
        <f>IF(B139="","",IF($T$13="IN CORSO",VLOOKUP(B139,listoneAnker_NoSku,5,FALSE),INDEX(dbOrdini[PREZZO
ANKER],MATCH(F139,dbOrdini[CODICE
ANKER],0))))</f>
        <v/>
      </c>
      <c r="K139" s="253" t="str">
        <f ca="1">IF(E139="","",IF($T$13="IN CORSO",VLOOKUP(TEXT(E139,"0"),vinolux[],6,FALSE),INDEX(dbOrdini[PREZZO
VINOLUX],MATCH(F139,dbOrdini[CODICE
ANKER],0))))</f>
        <v/>
      </c>
      <c r="L139" s="252" t="str">
        <f>IFERROR(IF(B139="","",IF($T$13="IN CORSO",VLOOKUP(A139,ultimoPrezzoItalia[],5,FALSE),INDEX(dbOrdini[PREZZO
ITALIA],MATCH(F139,dbOrdini[CODICE
ANKER],0)))),"")</f>
        <v/>
      </c>
      <c r="M139" s="254" t="str">
        <f>IFERROR(IF(B139="","",IF($T$13="IN CORSO",VLOOKUP(F139,listoneAnkerCompleto,8,FALSE)/1.22,INDEX(dbOrdini[COSTO IMPORT BOTT.],MATCH(F139,dbOrdini[CODICE
ANKER],0)))),"")</f>
        <v/>
      </c>
      <c r="N139" s="267" t="str">
        <f t="shared" si="6"/>
        <v/>
      </c>
      <c r="O139" s="255" t="str">
        <f t="shared" si="7"/>
        <v/>
      </c>
      <c r="P139" s="256" t="str">
        <f ca="1">IFERROR(VLOOKUP(A139,inventarioGeko[],3,FALSE),"")</f>
        <v/>
      </c>
      <c r="Q139" s="254" t="str">
        <f t="shared" si="8"/>
        <v/>
      </c>
    </row>
    <row r="140" spans="1:17">
      <c r="A140" s="127" t="str">
        <f ca="1">IFERROR(INDEX(storicoSkuGeko,MATCH(F140,storicoSkuAnker,0)),"")</f>
        <v/>
      </c>
      <c r="B140" s="39"/>
      <c r="C140" s="70"/>
      <c r="D140" s="42"/>
      <c r="E140" s="295" t="str">
        <f ca="1">IFERROR(IF(INDEX(storicoSkuVinolux,MATCH(F140,storicoSkuAnker,0))=0,"",INDEX(storicoSkuVinolux,MATCH(F140,storicoSkuAnker,0))),"")</f>
        <v/>
      </c>
      <c r="F140" s="248" t="str">
        <f>IF(B140="","",IF($T$13="IN CORSO",INDEX(skuAnker,MATCH(B140,descrizioneArtAnker,0)),INDEX(dbOrdini[CODICE
ANKER],MATCH(B140,dbOrdini[DESCRIZIONE],0))))</f>
        <v/>
      </c>
      <c r="G140" s="249" t="str">
        <f>IF(B140="","",IF($T$13="IN CORSO",VLOOKUP(B140,listoneAnker_NoSku,2,FALSE),INDEX(dbOrdini[BT/CS],MATCH(F140,dbOrdini[CODICE
ANKER],0))))</f>
        <v/>
      </c>
      <c r="H140" s="250" t="str">
        <f>IF(B140="","",IF($T$13="IN CORSO",VLOOKUP(B140,listoneAnker_NoSku,3,FALSE),INDEX(dbOrdini[LT.],MATCH(F140,dbOrdini[CODICE
ANKER],0))))</f>
        <v/>
      </c>
      <c r="I140" s="251" t="str">
        <f>IF(B140="","",IF($T$13="IN CORSO",VLOOKUP(B140,listoneAnker_NoSku,4,FALSE),INDEX(dbOrdini[% VOL],MATCH(F140,dbOrdini[CODICE
ANKER],0))))</f>
        <v/>
      </c>
      <c r="J140" s="252" t="str">
        <f>IF(B140="","",IF($T$13="IN CORSO",VLOOKUP(B140,listoneAnker_NoSku,5,FALSE),INDEX(dbOrdini[PREZZO
ANKER],MATCH(F140,dbOrdini[CODICE
ANKER],0))))</f>
        <v/>
      </c>
      <c r="K140" s="253" t="str">
        <f ca="1">IF(E140="","",IF($T$13="IN CORSO",VLOOKUP(TEXT(E140,"0"),vinolux[],6,FALSE),INDEX(dbOrdini[PREZZO
VINOLUX],MATCH(F140,dbOrdini[CODICE
ANKER],0))))</f>
        <v/>
      </c>
      <c r="L140" s="252" t="str">
        <f>IFERROR(IF(B140="","",IF($T$13="IN CORSO",VLOOKUP(A140,ultimoPrezzoItalia[],5,FALSE),INDEX(dbOrdini[PREZZO
ITALIA],MATCH(F140,dbOrdini[CODICE
ANKER],0)))),"")</f>
        <v/>
      </c>
      <c r="M140" s="254" t="str">
        <f>IFERROR(IF(B140="","",IF($T$13="IN CORSO",VLOOKUP(F140,listoneAnkerCompleto,8,FALSE)/1.22,INDEX(dbOrdini[COSTO IMPORT BOTT.],MATCH(F140,dbOrdini[CODICE
ANKER],0)))),"")</f>
        <v/>
      </c>
      <c r="N140" s="267" t="str">
        <f t="shared" si="6"/>
        <v/>
      </c>
      <c r="O140" s="255" t="str">
        <f t="shared" si="7"/>
        <v/>
      </c>
      <c r="P140" s="256" t="str">
        <f ca="1">IFERROR(VLOOKUP(A140,inventarioGeko[],3,FALSE),"")</f>
        <v/>
      </c>
      <c r="Q140" s="254" t="str">
        <f t="shared" si="8"/>
        <v/>
      </c>
    </row>
    <row r="141" spans="1:17">
      <c r="A141" s="127" t="str">
        <f ca="1">IFERROR(INDEX(storicoSkuGeko,MATCH(F141,storicoSkuAnker,0)),"")</f>
        <v/>
      </c>
      <c r="B141" s="39"/>
      <c r="C141" s="70"/>
      <c r="D141" s="42"/>
      <c r="E141" s="295" t="str">
        <f ca="1">IFERROR(IF(INDEX(storicoSkuVinolux,MATCH(F141,storicoSkuAnker,0))=0,"",INDEX(storicoSkuVinolux,MATCH(F141,storicoSkuAnker,0))),"")</f>
        <v/>
      </c>
      <c r="F141" s="248" t="str">
        <f>IF(B141="","",IF($T$13="IN CORSO",INDEX(skuAnker,MATCH(B141,descrizioneArtAnker,0)),INDEX(dbOrdini[CODICE
ANKER],MATCH(B141,dbOrdini[DESCRIZIONE],0))))</f>
        <v/>
      </c>
      <c r="G141" s="249" t="str">
        <f>IF(B141="","",IF($T$13="IN CORSO",VLOOKUP(B141,listoneAnker_NoSku,2,FALSE),INDEX(dbOrdini[BT/CS],MATCH(F141,dbOrdini[CODICE
ANKER],0))))</f>
        <v/>
      </c>
      <c r="H141" s="250" t="str">
        <f>IF(B141="","",IF($T$13="IN CORSO",VLOOKUP(B141,listoneAnker_NoSku,3,FALSE),INDEX(dbOrdini[LT.],MATCH(F141,dbOrdini[CODICE
ANKER],0))))</f>
        <v/>
      </c>
      <c r="I141" s="251" t="str">
        <f>IF(B141="","",IF($T$13="IN CORSO",VLOOKUP(B141,listoneAnker_NoSku,4,FALSE),INDEX(dbOrdini[% VOL],MATCH(F141,dbOrdini[CODICE
ANKER],0))))</f>
        <v/>
      </c>
      <c r="J141" s="252" t="str">
        <f>IF(B141="","",IF($T$13="IN CORSO",VLOOKUP(B141,listoneAnker_NoSku,5,FALSE),INDEX(dbOrdini[PREZZO
ANKER],MATCH(F141,dbOrdini[CODICE
ANKER],0))))</f>
        <v/>
      </c>
      <c r="K141" s="253" t="str">
        <f ca="1">IF(E141="","",IF($T$13="IN CORSO",VLOOKUP(TEXT(E141,"0"),vinolux[],6,FALSE),INDEX(dbOrdini[PREZZO
VINOLUX],MATCH(F141,dbOrdini[CODICE
ANKER],0))))</f>
        <v/>
      </c>
      <c r="L141" s="252" t="str">
        <f>IFERROR(IF(B141="","",IF($T$13="IN CORSO",VLOOKUP(A141,ultimoPrezzoItalia[],5,FALSE),INDEX(dbOrdini[PREZZO
ITALIA],MATCH(F141,dbOrdini[CODICE
ANKER],0)))),"")</f>
        <v/>
      </c>
      <c r="M141" s="254" t="str">
        <f>IFERROR(IF(B141="","",IF($T$13="IN CORSO",VLOOKUP(F141,listoneAnkerCompleto,8,FALSE)/1.22,INDEX(dbOrdini[COSTO IMPORT BOTT.],MATCH(F141,dbOrdini[CODICE
ANKER],0)))),"")</f>
        <v/>
      </c>
      <c r="N141" s="267" t="str">
        <f t="shared" si="6"/>
        <v/>
      </c>
      <c r="O141" s="255" t="str">
        <f t="shared" si="7"/>
        <v/>
      </c>
      <c r="P141" s="256" t="str">
        <f ca="1">IFERROR(VLOOKUP(A141,inventarioGeko[],3,FALSE),"")</f>
        <v/>
      </c>
      <c r="Q141" s="254" t="str">
        <f t="shared" si="8"/>
        <v/>
      </c>
    </row>
    <row r="142" spans="1:17">
      <c r="A142" s="127" t="str">
        <f ca="1">IFERROR(INDEX(storicoSkuGeko,MATCH(F142,storicoSkuAnker,0)),"")</f>
        <v/>
      </c>
      <c r="B142" s="39"/>
      <c r="C142" s="70"/>
      <c r="D142" s="42"/>
      <c r="E142" s="295" t="str">
        <f ca="1">IFERROR(IF(INDEX(storicoSkuVinolux,MATCH(F142,storicoSkuAnker,0))=0,"",INDEX(storicoSkuVinolux,MATCH(F142,storicoSkuAnker,0))),"")</f>
        <v/>
      </c>
      <c r="F142" s="248" t="str">
        <f>IF(B142="","",IF($T$13="IN CORSO",INDEX(skuAnker,MATCH(B142,descrizioneArtAnker,0)),INDEX(dbOrdini[CODICE
ANKER],MATCH(B142,dbOrdini[DESCRIZIONE],0))))</f>
        <v/>
      </c>
      <c r="G142" s="249" t="str">
        <f>IF(B142="","",IF($T$13="IN CORSO",VLOOKUP(B142,listoneAnker_NoSku,2,FALSE),INDEX(dbOrdini[BT/CS],MATCH(F142,dbOrdini[CODICE
ANKER],0))))</f>
        <v/>
      </c>
      <c r="H142" s="250" t="str">
        <f>IF(B142="","",IF($T$13="IN CORSO",VLOOKUP(B142,listoneAnker_NoSku,3,FALSE),INDEX(dbOrdini[LT.],MATCH(F142,dbOrdini[CODICE
ANKER],0))))</f>
        <v/>
      </c>
      <c r="I142" s="251" t="str">
        <f>IF(B142="","",IF($T$13="IN CORSO",VLOOKUP(B142,listoneAnker_NoSku,4,FALSE),INDEX(dbOrdini[% VOL],MATCH(F142,dbOrdini[CODICE
ANKER],0))))</f>
        <v/>
      </c>
      <c r="J142" s="252" t="str">
        <f>IF(B142="","",IF($T$13="IN CORSO",VLOOKUP(B142,listoneAnker_NoSku,5,FALSE),INDEX(dbOrdini[PREZZO
ANKER],MATCH(F142,dbOrdini[CODICE
ANKER],0))))</f>
        <v/>
      </c>
      <c r="K142" s="253" t="str">
        <f ca="1">IF(E142="","",IF($T$13="IN CORSO",VLOOKUP(TEXT(E142,"0"),vinolux[],6,FALSE),INDEX(dbOrdini[PREZZO
VINOLUX],MATCH(F142,dbOrdini[CODICE
ANKER],0))))</f>
        <v/>
      </c>
      <c r="L142" s="252" t="str">
        <f>IFERROR(IF(B142="","",IF($T$13="IN CORSO",VLOOKUP(A142,ultimoPrezzoItalia[],5,FALSE),INDEX(dbOrdini[PREZZO
ITALIA],MATCH(F142,dbOrdini[CODICE
ANKER],0)))),"")</f>
        <v/>
      </c>
      <c r="M142" s="254" t="str">
        <f>IFERROR(IF(B142="","",IF($T$13="IN CORSO",VLOOKUP(F142,listoneAnkerCompleto,8,FALSE)/1.22,INDEX(dbOrdini[COSTO IMPORT BOTT.],MATCH(F142,dbOrdini[CODICE
ANKER],0)))),"")</f>
        <v/>
      </c>
      <c r="N142" s="267" t="str">
        <f t="shared" si="6"/>
        <v/>
      </c>
      <c r="O142" s="255" t="str">
        <f t="shared" si="7"/>
        <v/>
      </c>
      <c r="P142" s="256" t="str">
        <f ca="1">IFERROR(VLOOKUP(A142,inventarioGeko[],3,FALSE),"")</f>
        <v/>
      </c>
      <c r="Q142" s="254" t="str">
        <f t="shared" si="8"/>
        <v/>
      </c>
    </row>
    <row r="143" spans="1:17">
      <c r="A143" s="127" t="str">
        <f ca="1">IFERROR(INDEX(storicoSkuGeko,MATCH(F143,storicoSkuAnker,0)),"")</f>
        <v/>
      </c>
      <c r="B143" s="39"/>
      <c r="C143" s="70"/>
      <c r="D143" s="42"/>
      <c r="E143" s="295" t="str">
        <f ca="1">IFERROR(IF(INDEX(storicoSkuVinolux,MATCH(F143,storicoSkuAnker,0))=0,"",INDEX(storicoSkuVinolux,MATCH(F143,storicoSkuAnker,0))),"")</f>
        <v/>
      </c>
      <c r="F143" s="248" t="str">
        <f>IF(B143="","",IF($T$13="IN CORSO",INDEX(skuAnker,MATCH(B143,descrizioneArtAnker,0)),INDEX(dbOrdini[CODICE
ANKER],MATCH(B143,dbOrdini[DESCRIZIONE],0))))</f>
        <v/>
      </c>
      <c r="G143" s="249" t="str">
        <f>IF(B143="","",IF($T$13="IN CORSO",VLOOKUP(B143,listoneAnker_NoSku,2,FALSE),INDEX(dbOrdini[BT/CS],MATCH(F143,dbOrdini[CODICE
ANKER],0))))</f>
        <v/>
      </c>
      <c r="H143" s="250" t="str">
        <f>IF(B143="","",IF($T$13="IN CORSO",VLOOKUP(B143,listoneAnker_NoSku,3,FALSE),INDEX(dbOrdini[LT.],MATCH(F143,dbOrdini[CODICE
ANKER],0))))</f>
        <v/>
      </c>
      <c r="I143" s="251" t="str">
        <f>IF(B143="","",IF($T$13="IN CORSO",VLOOKUP(B143,listoneAnker_NoSku,4,FALSE),INDEX(dbOrdini[% VOL],MATCH(F143,dbOrdini[CODICE
ANKER],0))))</f>
        <v/>
      </c>
      <c r="J143" s="252" t="str">
        <f>IF(B143="","",IF($T$13="IN CORSO",VLOOKUP(B143,listoneAnker_NoSku,5,FALSE),INDEX(dbOrdini[PREZZO
ANKER],MATCH(F143,dbOrdini[CODICE
ANKER],0))))</f>
        <v/>
      </c>
      <c r="K143" s="253" t="str">
        <f ca="1">IF(E143="","",IF($T$13="IN CORSO",VLOOKUP(TEXT(E143,"0"),vinolux[],6,FALSE),INDEX(dbOrdini[PREZZO
VINOLUX],MATCH(F143,dbOrdini[CODICE
ANKER],0))))</f>
        <v/>
      </c>
      <c r="L143" s="252" t="str">
        <f>IFERROR(IF(B143="","",IF($T$13="IN CORSO",VLOOKUP(A143,ultimoPrezzoItalia[],5,FALSE),INDEX(dbOrdini[PREZZO
ITALIA],MATCH(F143,dbOrdini[CODICE
ANKER],0)))),"")</f>
        <v/>
      </c>
      <c r="M143" s="254" t="str">
        <f>IFERROR(IF(B143="","",IF($T$13="IN CORSO",VLOOKUP(F143,listoneAnkerCompleto,8,FALSE)/1.22,INDEX(dbOrdini[COSTO IMPORT BOTT.],MATCH(F143,dbOrdini[CODICE
ANKER],0)))),"")</f>
        <v/>
      </c>
      <c r="N143" s="267" t="str">
        <f t="shared" si="6"/>
        <v/>
      </c>
      <c r="O143" s="255" t="str">
        <f t="shared" si="7"/>
        <v/>
      </c>
      <c r="P143" s="256" t="str">
        <f ca="1">IFERROR(VLOOKUP(A143,inventarioGeko[],3,FALSE),"")</f>
        <v/>
      </c>
      <c r="Q143" s="254" t="str">
        <f t="shared" si="8"/>
        <v/>
      </c>
    </row>
    <row r="144" spans="1:17">
      <c r="A144" s="127" t="str">
        <f ca="1">IFERROR(INDEX(storicoSkuGeko,MATCH(F144,storicoSkuAnker,0)),"")</f>
        <v/>
      </c>
      <c r="B144" s="39"/>
      <c r="C144" s="70"/>
      <c r="D144" s="42"/>
      <c r="E144" s="295" t="str">
        <f ca="1">IFERROR(IF(INDEX(storicoSkuVinolux,MATCH(F144,storicoSkuAnker,0))=0,"",INDEX(storicoSkuVinolux,MATCH(F144,storicoSkuAnker,0))),"")</f>
        <v/>
      </c>
      <c r="F144" s="248" t="str">
        <f>IF(B144="","",IF($T$13="IN CORSO",INDEX(skuAnker,MATCH(B144,descrizioneArtAnker,0)),INDEX(dbOrdini[CODICE
ANKER],MATCH(B144,dbOrdini[DESCRIZIONE],0))))</f>
        <v/>
      </c>
      <c r="G144" s="249" t="str">
        <f>IF(B144="","",IF($T$13="IN CORSO",VLOOKUP(B144,listoneAnker_NoSku,2,FALSE),INDEX(dbOrdini[BT/CS],MATCH(F144,dbOrdini[CODICE
ANKER],0))))</f>
        <v/>
      </c>
      <c r="H144" s="250" t="str">
        <f>IF(B144="","",IF($T$13="IN CORSO",VLOOKUP(B144,listoneAnker_NoSku,3,FALSE),INDEX(dbOrdini[LT.],MATCH(F144,dbOrdini[CODICE
ANKER],0))))</f>
        <v/>
      </c>
      <c r="I144" s="251" t="str">
        <f>IF(B144="","",IF($T$13="IN CORSO",VLOOKUP(B144,listoneAnker_NoSku,4,FALSE),INDEX(dbOrdini[% VOL],MATCH(F144,dbOrdini[CODICE
ANKER],0))))</f>
        <v/>
      </c>
      <c r="J144" s="252" t="str">
        <f>IF(B144="","",IF($T$13="IN CORSO",VLOOKUP(B144,listoneAnker_NoSku,5,FALSE),INDEX(dbOrdini[PREZZO
ANKER],MATCH(F144,dbOrdini[CODICE
ANKER],0))))</f>
        <v/>
      </c>
      <c r="K144" s="253" t="str">
        <f ca="1">IF(E144="","",IF($T$13="IN CORSO",VLOOKUP(TEXT(E144,"0"),vinolux[],6,FALSE),INDEX(dbOrdini[PREZZO
VINOLUX],MATCH(F144,dbOrdini[CODICE
ANKER],0))))</f>
        <v/>
      </c>
      <c r="L144" s="252" t="str">
        <f>IFERROR(IF(B144="","",IF($T$13="IN CORSO",VLOOKUP(A144,ultimoPrezzoItalia[],5,FALSE),INDEX(dbOrdini[PREZZO
ITALIA],MATCH(F144,dbOrdini[CODICE
ANKER],0)))),"")</f>
        <v/>
      </c>
      <c r="M144" s="254" t="str">
        <f>IFERROR(IF(B144="","",IF($T$13="IN CORSO",VLOOKUP(F144,listoneAnkerCompleto,8,FALSE)/1.22,INDEX(dbOrdini[COSTO IMPORT BOTT.],MATCH(F144,dbOrdini[CODICE
ANKER],0)))),"")</f>
        <v/>
      </c>
      <c r="N144" s="267" t="str">
        <f t="shared" si="6"/>
        <v/>
      </c>
      <c r="O144" s="255" t="str">
        <f t="shared" si="7"/>
        <v/>
      </c>
      <c r="P144" s="256" t="str">
        <f ca="1">IFERROR(VLOOKUP(A144,inventarioGeko[],3,FALSE),"")</f>
        <v/>
      </c>
      <c r="Q144" s="254" t="str">
        <f t="shared" si="8"/>
        <v/>
      </c>
    </row>
    <row r="145" spans="1:17">
      <c r="A145" s="127" t="str">
        <f ca="1">IFERROR(INDEX(storicoSkuGeko,MATCH(F145,storicoSkuAnker,0)),"")</f>
        <v/>
      </c>
      <c r="B145" s="39"/>
      <c r="C145" s="70"/>
      <c r="D145" s="42"/>
      <c r="E145" s="295" t="str">
        <f ca="1">IFERROR(IF(INDEX(storicoSkuVinolux,MATCH(F145,storicoSkuAnker,0))=0,"",INDEX(storicoSkuVinolux,MATCH(F145,storicoSkuAnker,0))),"")</f>
        <v/>
      </c>
      <c r="F145" s="248" t="str">
        <f>IF(B145="","",IF($T$13="IN CORSO",INDEX(skuAnker,MATCH(B145,descrizioneArtAnker,0)),INDEX(dbOrdini[CODICE
ANKER],MATCH(B145,dbOrdini[DESCRIZIONE],0))))</f>
        <v/>
      </c>
      <c r="G145" s="249" t="str">
        <f>IF(B145="","",IF($T$13="IN CORSO",VLOOKUP(B145,listoneAnker_NoSku,2,FALSE),INDEX(dbOrdini[BT/CS],MATCH(F145,dbOrdini[CODICE
ANKER],0))))</f>
        <v/>
      </c>
      <c r="H145" s="250" t="str">
        <f>IF(B145="","",IF($T$13="IN CORSO",VLOOKUP(B145,listoneAnker_NoSku,3,FALSE),INDEX(dbOrdini[LT.],MATCH(F145,dbOrdini[CODICE
ANKER],0))))</f>
        <v/>
      </c>
      <c r="I145" s="251" t="str">
        <f>IF(B145="","",IF($T$13="IN CORSO",VLOOKUP(B145,listoneAnker_NoSku,4,FALSE),INDEX(dbOrdini[% VOL],MATCH(F145,dbOrdini[CODICE
ANKER],0))))</f>
        <v/>
      </c>
      <c r="J145" s="252" t="str">
        <f>IF(B145="","",IF($T$13="IN CORSO",VLOOKUP(B145,listoneAnker_NoSku,5,FALSE),INDEX(dbOrdini[PREZZO
ANKER],MATCH(F145,dbOrdini[CODICE
ANKER],0))))</f>
        <v/>
      </c>
      <c r="K145" s="253" t="str">
        <f ca="1">IF(E145="","",IF($T$13="IN CORSO",VLOOKUP(TEXT(E145,"0"),vinolux[],6,FALSE),INDEX(dbOrdini[PREZZO
VINOLUX],MATCH(F145,dbOrdini[CODICE
ANKER],0))))</f>
        <v/>
      </c>
      <c r="L145" s="252" t="str">
        <f>IFERROR(IF(B145="","",IF($T$13="IN CORSO",VLOOKUP(A145,ultimoPrezzoItalia[],5,FALSE),INDEX(dbOrdini[PREZZO
ITALIA],MATCH(F145,dbOrdini[CODICE
ANKER],0)))),"")</f>
        <v/>
      </c>
      <c r="M145" s="254" t="str">
        <f>IFERROR(IF(B145="","",IF($T$13="IN CORSO",VLOOKUP(F145,listoneAnkerCompleto,8,FALSE)/1.22,INDEX(dbOrdini[COSTO IMPORT BOTT.],MATCH(F145,dbOrdini[CODICE
ANKER],0)))),"")</f>
        <v/>
      </c>
      <c r="N145" s="267" t="str">
        <f t="shared" si="6"/>
        <v/>
      </c>
      <c r="O145" s="255" t="str">
        <f t="shared" si="7"/>
        <v/>
      </c>
      <c r="P145" s="256" t="str">
        <f ca="1">IFERROR(VLOOKUP(A145,inventarioGeko[],3,FALSE),"")</f>
        <v/>
      </c>
      <c r="Q145" s="254" t="str">
        <f t="shared" si="8"/>
        <v/>
      </c>
    </row>
    <row r="146" spans="1:17">
      <c r="A146" s="127" t="str">
        <f ca="1">IFERROR(INDEX(storicoSkuGeko,MATCH(F146,storicoSkuAnker,0)),"")</f>
        <v/>
      </c>
      <c r="B146" s="39"/>
      <c r="C146" s="70"/>
      <c r="D146" s="42"/>
      <c r="E146" s="295" t="str">
        <f ca="1">IFERROR(IF(INDEX(storicoSkuVinolux,MATCH(F146,storicoSkuAnker,0))=0,"",INDEX(storicoSkuVinolux,MATCH(F146,storicoSkuAnker,0))),"")</f>
        <v/>
      </c>
      <c r="F146" s="248" t="str">
        <f>IF(B146="","",IF($T$13="IN CORSO",INDEX(skuAnker,MATCH(B146,descrizioneArtAnker,0)),INDEX(dbOrdini[CODICE
ANKER],MATCH(B146,dbOrdini[DESCRIZIONE],0))))</f>
        <v/>
      </c>
      <c r="G146" s="249" t="str">
        <f>IF(B146="","",IF($T$13="IN CORSO",VLOOKUP(B146,listoneAnker_NoSku,2,FALSE),INDEX(dbOrdini[BT/CS],MATCH(F146,dbOrdini[CODICE
ANKER],0))))</f>
        <v/>
      </c>
      <c r="H146" s="250" t="str">
        <f>IF(B146="","",IF($T$13="IN CORSO",VLOOKUP(B146,listoneAnker_NoSku,3,FALSE),INDEX(dbOrdini[LT.],MATCH(F146,dbOrdini[CODICE
ANKER],0))))</f>
        <v/>
      </c>
      <c r="I146" s="251" t="str">
        <f>IF(B146="","",IF($T$13="IN CORSO",VLOOKUP(B146,listoneAnker_NoSku,4,FALSE),INDEX(dbOrdini[% VOL],MATCH(F146,dbOrdini[CODICE
ANKER],0))))</f>
        <v/>
      </c>
      <c r="J146" s="252" t="str">
        <f>IF(B146="","",IF($T$13="IN CORSO",VLOOKUP(B146,listoneAnker_NoSku,5,FALSE),INDEX(dbOrdini[PREZZO
ANKER],MATCH(F146,dbOrdini[CODICE
ANKER],0))))</f>
        <v/>
      </c>
      <c r="K146" s="253" t="str">
        <f ca="1">IF(E146="","",IF($T$13="IN CORSO",VLOOKUP(TEXT(E146,"0"),vinolux[],6,FALSE),INDEX(dbOrdini[PREZZO
VINOLUX],MATCH(F146,dbOrdini[CODICE
ANKER],0))))</f>
        <v/>
      </c>
      <c r="L146" s="252" t="str">
        <f>IFERROR(IF(B146="","",IF($T$13="IN CORSO",VLOOKUP(A146,ultimoPrezzoItalia[],5,FALSE),INDEX(dbOrdini[PREZZO
ITALIA],MATCH(F146,dbOrdini[CODICE
ANKER],0)))),"")</f>
        <v/>
      </c>
      <c r="M146" s="254" t="str">
        <f>IFERROR(IF(B146="","",IF($T$13="IN CORSO",VLOOKUP(F146,listoneAnkerCompleto,8,FALSE)/1.22,INDEX(dbOrdini[COSTO IMPORT BOTT.],MATCH(F146,dbOrdini[CODICE
ANKER],0)))),"")</f>
        <v/>
      </c>
      <c r="N146" s="267" t="str">
        <f t="shared" si="6"/>
        <v/>
      </c>
      <c r="O146" s="255" t="str">
        <f t="shared" si="7"/>
        <v/>
      </c>
      <c r="P146" s="256" t="str">
        <f ca="1">IFERROR(VLOOKUP(A146,inventarioGeko[],3,FALSE),"")</f>
        <v/>
      </c>
      <c r="Q146" s="254" t="str">
        <f t="shared" si="8"/>
        <v/>
      </c>
    </row>
    <row r="147" spans="1:17">
      <c r="A147" s="127" t="str">
        <f ca="1">IFERROR(INDEX(storicoSkuGeko,MATCH(F147,storicoSkuAnker,0)),"")</f>
        <v/>
      </c>
      <c r="B147" s="39"/>
      <c r="C147" s="70"/>
      <c r="D147" s="42"/>
      <c r="E147" s="295" t="str">
        <f ca="1">IFERROR(IF(INDEX(storicoSkuVinolux,MATCH(F147,storicoSkuAnker,0))=0,"",INDEX(storicoSkuVinolux,MATCH(F147,storicoSkuAnker,0))),"")</f>
        <v/>
      </c>
      <c r="F147" s="248" t="str">
        <f>IF(B147="","",IF($T$13="IN CORSO",INDEX(skuAnker,MATCH(B147,descrizioneArtAnker,0)),INDEX(dbOrdini[CODICE
ANKER],MATCH(B147,dbOrdini[DESCRIZIONE],0))))</f>
        <v/>
      </c>
      <c r="G147" s="249" t="str">
        <f>IF(B147="","",IF($T$13="IN CORSO",VLOOKUP(B147,listoneAnker_NoSku,2,FALSE),INDEX(dbOrdini[BT/CS],MATCH(F147,dbOrdini[CODICE
ANKER],0))))</f>
        <v/>
      </c>
      <c r="H147" s="250" t="str">
        <f>IF(B147="","",IF($T$13="IN CORSO",VLOOKUP(B147,listoneAnker_NoSku,3,FALSE),INDEX(dbOrdini[LT.],MATCH(F147,dbOrdini[CODICE
ANKER],0))))</f>
        <v/>
      </c>
      <c r="I147" s="251" t="str">
        <f>IF(B147="","",IF($T$13="IN CORSO",VLOOKUP(B147,listoneAnker_NoSku,4,FALSE),INDEX(dbOrdini[% VOL],MATCH(F147,dbOrdini[CODICE
ANKER],0))))</f>
        <v/>
      </c>
      <c r="J147" s="252" t="str">
        <f>IF(B147="","",IF($T$13="IN CORSO",VLOOKUP(B147,listoneAnker_NoSku,5,FALSE),INDEX(dbOrdini[PREZZO
ANKER],MATCH(F147,dbOrdini[CODICE
ANKER],0))))</f>
        <v/>
      </c>
      <c r="K147" s="253" t="str">
        <f ca="1">IF(E147="","",IF($T$13="IN CORSO",VLOOKUP(TEXT(E147,"0"),vinolux[],6,FALSE),INDEX(dbOrdini[PREZZO
VINOLUX],MATCH(F147,dbOrdini[CODICE
ANKER],0))))</f>
        <v/>
      </c>
      <c r="L147" s="252" t="str">
        <f>IFERROR(IF(B147="","",IF($T$13="IN CORSO",VLOOKUP(A147,ultimoPrezzoItalia[],5,FALSE),INDEX(dbOrdini[PREZZO
ITALIA],MATCH(F147,dbOrdini[CODICE
ANKER],0)))),"")</f>
        <v/>
      </c>
      <c r="M147" s="254" t="str">
        <f>IFERROR(IF(B147="","",IF($T$13="IN CORSO",VLOOKUP(F147,listoneAnkerCompleto,8,FALSE)/1.22,INDEX(dbOrdini[COSTO IMPORT BOTT.],MATCH(F147,dbOrdini[CODICE
ANKER],0)))),"")</f>
        <v/>
      </c>
      <c r="N147" s="267" t="str">
        <f t="shared" si="6"/>
        <v/>
      </c>
      <c r="O147" s="255" t="str">
        <f t="shared" si="7"/>
        <v/>
      </c>
      <c r="P147" s="256" t="str">
        <f ca="1">IFERROR(VLOOKUP(A147,inventarioGeko[],3,FALSE),"")</f>
        <v/>
      </c>
      <c r="Q147" s="254" t="str">
        <f t="shared" si="8"/>
        <v/>
      </c>
    </row>
    <row r="148" spans="1:17">
      <c r="A148" s="127" t="str">
        <f ca="1">IFERROR(INDEX(storicoSkuGeko,MATCH(F148,storicoSkuAnker,0)),"")</f>
        <v/>
      </c>
      <c r="B148" s="39"/>
      <c r="C148" s="70"/>
      <c r="D148" s="42"/>
      <c r="E148" s="295" t="str">
        <f ca="1">IFERROR(IF(INDEX(storicoSkuVinolux,MATCH(F148,storicoSkuAnker,0))=0,"",INDEX(storicoSkuVinolux,MATCH(F148,storicoSkuAnker,0))),"")</f>
        <v/>
      </c>
      <c r="F148" s="248" t="str">
        <f>IF(B148="","",IF($T$13="IN CORSO",INDEX(skuAnker,MATCH(B148,descrizioneArtAnker,0)),INDEX(dbOrdini[CODICE
ANKER],MATCH(B148,dbOrdini[DESCRIZIONE],0))))</f>
        <v/>
      </c>
      <c r="G148" s="249" t="str">
        <f>IF(B148="","",IF($T$13="IN CORSO",VLOOKUP(B148,listoneAnker_NoSku,2,FALSE),INDEX(dbOrdini[BT/CS],MATCH(F148,dbOrdini[CODICE
ANKER],0))))</f>
        <v/>
      </c>
      <c r="H148" s="250" t="str">
        <f>IF(B148="","",IF($T$13="IN CORSO",VLOOKUP(B148,listoneAnker_NoSku,3,FALSE),INDEX(dbOrdini[LT.],MATCH(F148,dbOrdini[CODICE
ANKER],0))))</f>
        <v/>
      </c>
      <c r="I148" s="251" t="str">
        <f>IF(B148="","",IF($T$13="IN CORSO",VLOOKUP(B148,listoneAnker_NoSku,4,FALSE),INDEX(dbOrdini[% VOL],MATCH(F148,dbOrdini[CODICE
ANKER],0))))</f>
        <v/>
      </c>
      <c r="J148" s="252" t="str">
        <f>IF(B148="","",IF($T$13="IN CORSO",VLOOKUP(B148,listoneAnker_NoSku,5,FALSE),INDEX(dbOrdini[PREZZO
ANKER],MATCH(F148,dbOrdini[CODICE
ANKER],0))))</f>
        <v/>
      </c>
      <c r="K148" s="253" t="str">
        <f ca="1">IF(E148="","",IF($T$13="IN CORSO",VLOOKUP(TEXT(E148,"0"),vinolux[],6,FALSE),INDEX(dbOrdini[PREZZO
VINOLUX],MATCH(F148,dbOrdini[CODICE
ANKER],0))))</f>
        <v/>
      </c>
      <c r="L148" s="252" t="str">
        <f>IFERROR(IF(B148="","",IF($T$13="IN CORSO",VLOOKUP(A148,ultimoPrezzoItalia[],5,FALSE),INDEX(dbOrdini[PREZZO
ITALIA],MATCH(F148,dbOrdini[CODICE
ANKER],0)))),"")</f>
        <v/>
      </c>
      <c r="M148" s="254" t="str">
        <f>IFERROR(IF(B148="","",IF($T$13="IN CORSO",VLOOKUP(F148,listoneAnkerCompleto,8,FALSE)/1.22,INDEX(dbOrdini[COSTO IMPORT BOTT.],MATCH(F148,dbOrdini[CODICE
ANKER],0)))),"")</f>
        <v/>
      </c>
      <c r="N148" s="267" t="str">
        <f t="shared" si="6"/>
        <v/>
      </c>
      <c r="O148" s="255" t="str">
        <f t="shared" si="7"/>
        <v/>
      </c>
      <c r="P148" s="256" t="str">
        <f ca="1">IFERROR(VLOOKUP(A148,inventarioGeko[],3,FALSE),"")</f>
        <v/>
      </c>
      <c r="Q148" s="254" t="str">
        <f t="shared" si="8"/>
        <v/>
      </c>
    </row>
    <row r="149" spans="1:17">
      <c r="A149" s="127" t="str">
        <f ca="1">IFERROR(INDEX(storicoSkuGeko,MATCH(F149,storicoSkuAnker,0)),"")</f>
        <v/>
      </c>
      <c r="B149" s="39"/>
      <c r="C149" s="70"/>
      <c r="D149" s="42"/>
      <c r="E149" s="295" t="str">
        <f ca="1">IFERROR(IF(INDEX(storicoSkuVinolux,MATCH(F149,storicoSkuAnker,0))=0,"",INDEX(storicoSkuVinolux,MATCH(F149,storicoSkuAnker,0))),"")</f>
        <v/>
      </c>
      <c r="F149" s="248" t="str">
        <f>IF(B149="","",IF($T$13="IN CORSO",INDEX(skuAnker,MATCH(B149,descrizioneArtAnker,0)),INDEX(dbOrdini[CODICE
ANKER],MATCH(B149,dbOrdini[DESCRIZIONE],0))))</f>
        <v/>
      </c>
      <c r="G149" s="249" t="str">
        <f>IF(B149="","",IF($T$13="IN CORSO",VLOOKUP(B149,listoneAnker_NoSku,2,FALSE),INDEX(dbOrdini[BT/CS],MATCH(F149,dbOrdini[CODICE
ANKER],0))))</f>
        <v/>
      </c>
      <c r="H149" s="250" t="str">
        <f>IF(B149="","",IF($T$13="IN CORSO",VLOOKUP(B149,listoneAnker_NoSku,3,FALSE),INDEX(dbOrdini[LT.],MATCH(F149,dbOrdini[CODICE
ANKER],0))))</f>
        <v/>
      </c>
      <c r="I149" s="251" t="str">
        <f>IF(B149="","",IF($T$13="IN CORSO",VLOOKUP(B149,listoneAnker_NoSku,4,FALSE),INDEX(dbOrdini[% VOL],MATCH(F149,dbOrdini[CODICE
ANKER],0))))</f>
        <v/>
      </c>
      <c r="J149" s="252" t="str">
        <f>IF(B149="","",IF($T$13="IN CORSO",VLOOKUP(B149,listoneAnker_NoSku,5,FALSE),INDEX(dbOrdini[PREZZO
ANKER],MATCH(F149,dbOrdini[CODICE
ANKER],0))))</f>
        <v/>
      </c>
      <c r="K149" s="253" t="str">
        <f ca="1">IF(E149="","",IF($T$13="IN CORSO",VLOOKUP(TEXT(E149,"0"),vinolux[],6,FALSE),INDEX(dbOrdini[PREZZO
VINOLUX],MATCH(F149,dbOrdini[CODICE
ANKER],0))))</f>
        <v/>
      </c>
      <c r="L149" s="252" t="str">
        <f>IFERROR(IF(B149="","",IF($T$13="IN CORSO",VLOOKUP(A149,ultimoPrezzoItalia[],5,FALSE),INDEX(dbOrdini[PREZZO
ITALIA],MATCH(F149,dbOrdini[CODICE
ANKER],0)))),"")</f>
        <v/>
      </c>
      <c r="M149" s="254" t="str">
        <f>IFERROR(IF(B149="","",IF($T$13="IN CORSO",VLOOKUP(F149,listoneAnkerCompleto,8,FALSE)/1.22,INDEX(dbOrdini[COSTO IMPORT BOTT.],MATCH(F149,dbOrdini[CODICE
ANKER],0)))),"")</f>
        <v/>
      </c>
      <c r="N149" s="267" t="str">
        <f t="shared" si="6"/>
        <v/>
      </c>
      <c r="O149" s="255" t="str">
        <f t="shared" si="7"/>
        <v/>
      </c>
      <c r="P149" s="256" t="str">
        <f ca="1">IFERROR(VLOOKUP(A149,inventarioGeko[],3,FALSE),"")</f>
        <v/>
      </c>
      <c r="Q149" s="254" t="str">
        <f t="shared" si="8"/>
        <v/>
      </c>
    </row>
    <row r="150" spans="1:17">
      <c r="A150" s="127" t="str">
        <f ca="1">IFERROR(INDEX(storicoSkuGeko,MATCH(F150,storicoSkuAnker,0)),"")</f>
        <v/>
      </c>
      <c r="B150" s="39"/>
      <c r="C150" s="70"/>
      <c r="D150" s="42"/>
      <c r="E150" s="295" t="str">
        <f ca="1">IFERROR(IF(INDEX(storicoSkuVinolux,MATCH(F150,storicoSkuAnker,0))=0,"",INDEX(storicoSkuVinolux,MATCH(F150,storicoSkuAnker,0))),"")</f>
        <v/>
      </c>
      <c r="F150" s="248" t="str">
        <f>IF(B150="","",IF($T$13="IN CORSO",INDEX(skuAnker,MATCH(B150,descrizioneArtAnker,0)),INDEX(dbOrdini[CODICE
ANKER],MATCH(B150,dbOrdini[DESCRIZIONE],0))))</f>
        <v/>
      </c>
      <c r="G150" s="249" t="str">
        <f>IF(B150="","",IF($T$13="IN CORSO",VLOOKUP(B150,listoneAnker_NoSku,2,FALSE),INDEX(dbOrdini[BT/CS],MATCH(F150,dbOrdini[CODICE
ANKER],0))))</f>
        <v/>
      </c>
      <c r="H150" s="250" t="str">
        <f>IF(B150="","",IF($T$13="IN CORSO",VLOOKUP(B150,listoneAnker_NoSku,3,FALSE),INDEX(dbOrdini[LT.],MATCH(F150,dbOrdini[CODICE
ANKER],0))))</f>
        <v/>
      </c>
      <c r="I150" s="251" t="str">
        <f>IF(B150="","",IF($T$13="IN CORSO",VLOOKUP(B150,listoneAnker_NoSku,4,FALSE),INDEX(dbOrdini[% VOL],MATCH(F150,dbOrdini[CODICE
ANKER],0))))</f>
        <v/>
      </c>
      <c r="J150" s="252" t="str">
        <f>IF(B150="","",IF($T$13="IN CORSO",VLOOKUP(B150,listoneAnker_NoSku,5,FALSE),INDEX(dbOrdini[PREZZO
ANKER],MATCH(F150,dbOrdini[CODICE
ANKER],0))))</f>
        <v/>
      </c>
      <c r="K150" s="253" t="str">
        <f ca="1">IF(E150="","",IF($T$13="IN CORSO",VLOOKUP(TEXT(E150,"0"),vinolux[],6,FALSE),INDEX(dbOrdini[PREZZO
VINOLUX],MATCH(F150,dbOrdini[CODICE
ANKER],0))))</f>
        <v/>
      </c>
      <c r="L150" s="252" t="str">
        <f>IFERROR(IF(B150="","",IF($T$13="IN CORSO",VLOOKUP(A150,ultimoPrezzoItalia[],5,FALSE),INDEX(dbOrdini[PREZZO
ITALIA],MATCH(F150,dbOrdini[CODICE
ANKER],0)))),"")</f>
        <v/>
      </c>
      <c r="M150" s="254" t="str">
        <f>IFERROR(IF(B150="","",IF($T$13="IN CORSO",VLOOKUP(F150,listoneAnkerCompleto,8,FALSE)/1.22,INDEX(dbOrdini[COSTO IMPORT BOTT.],MATCH(F150,dbOrdini[CODICE
ANKER],0)))),"")</f>
        <v/>
      </c>
      <c r="N150" s="267" t="str">
        <f t="shared" si="6"/>
        <v/>
      </c>
      <c r="O150" s="255" t="str">
        <f t="shared" si="7"/>
        <v/>
      </c>
      <c r="P150" s="256" t="str">
        <f ca="1">IFERROR(VLOOKUP(A150,inventarioGeko[],3,FALSE),"")</f>
        <v/>
      </c>
      <c r="Q150" s="254" t="str">
        <f t="shared" si="8"/>
        <v/>
      </c>
    </row>
    <row r="151" spans="1:17">
      <c r="A151" s="127" t="str">
        <f ca="1">IFERROR(INDEX(storicoSkuGeko,MATCH(F151,storicoSkuAnker,0)),"")</f>
        <v/>
      </c>
      <c r="B151" s="39"/>
      <c r="C151" s="70"/>
      <c r="D151" s="42"/>
      <c r="E151" s="295" t="str">
        <f ca="1">IFERROR(IF(INDEX(storicoSkuVinolux,MATCH(F151,storicoSkuAnker,0))=0,"",INDEX(storicoSkuVinolux,MATCH(F151,storicoSkuAnker,0))),"")</f>
        <v/>
      </c>
      <c r="F151" s="248" t="str">
        <f>IF(B151="","",IF($T$13="IN CORSO",INDEX(skuAnker,MATCH(B151,descrizioneArtAnker,0)),INDEX(dbOrdini[CODICE
ANKER],MATCH(B151,dbOrdini[DESCRIZIONE],0))))</f>
        <v/>
      </c>
      <c r="G151" s="249" t="str">
        <f>IF(B151="","",IF($T$13="IN CORSO",VLOOKUP(B151,listoneAnker_NoSku,2,FALSE),INDEX(dbOrdini[BT/CS],MATCH(F151,dbOrdini[CODICE
ANKER],0))))</f>
        <v/>
      </c>
      <c r="H151" s="250" t="str">
        <f>IF(B151="","",IF($T$13="IN CORSO",VLOOKUP(B151,listoneAnker_NoSku,3,FALSE),INDEX(dbOrdini[LT.],MATCH(F151,dbOrdini[CODICE
ANKER],0))))</f>
        <v/>
      </c>
      <c r="I151" s="251" t="str">
        <f>IF(B151="","",IF($T$13="IN CORSO",VLOOKUP(B151,listoneAnker_NoSku,4,FALSE),INDEX(dbOrdini[% VOL],MATCH(F151,dbOrdini[CODICE
ANKER],0))))</f>
        <v/>
      </c>
      <c r="J151" s="252" t="str">
        <f>IF(B151="","",IF($T$13="IN CORSO",VLOOKUP(B151,listoneAnker_NoSku,5,FALSE),INDEX(dbOrdini[PREZZO
ANKER],MATCH(F151,dbOrdini[CODICE
ANKER],0))))</f>
        <v/>
      </c>
      <c r="K151" s="253" t="str">
        <f ca="1">IF(E151="","",IF($T$13="IN CORSO",VLOOKUP(TEXT(E151,"0"),vinolux[],6,FALSE),INDEX(dbOrdini[PREZZO
VINOLUX],MATCH(F151,dbOrdini[CODICE
ANKER],0))))</f>
        <v/>
      </c>
      <c r="L151" s="252" t="str">
        <f>IFERROR(IF(B151="","",IF($T$13="IN CORSO",VLOOKUP(A151,ultimoPrezzoItalia[],5,FALSE),INDEX(dbOrdini[PREZZO
ITALIA],MATCH(F151,dbOrdini[CODICE
ANKER],0)))),"")</f>
        <v/>
      </c>
      <c r="M151" s="254" t="str">
        <f>IFERROR(IF(B151="","",IF($T$13="IN CORSO",VLOOKUP(F151,listoneAnkerCompleto,8,FALSE)/1.22,INDEX(dbOrdini[COSTO IMPORT BOTT.],MATCH(F151,dbOrdini[CODICE
ANKER],0)))),"")</f>
        <v/>
      </c>
      <c r="N151" s="267" t="str">
        <f t="shared" si="6"/>
        <v/>
      </c>
      <c r="O151" s="255" t="str">
        <f t="shared" si="7"/>
        <v/>
      </c>
      <c r="P151" s="256" t="str">
        <f ca="1">IFERROR(VLOOKUP(A151,inventarioGeko[],3,FALSE),"")</f>
        <v/>
      </c>
      <c r="Q151" s="254" t="str">
        <f t="shared" si="8"/>
        <v/>
      </c>
    </row>
    <row r="152" spans="1:17">
      <c r="A152" s="127" t="str">
        <f ca="1">IFERROR(INDEX(storicoSkuGeko,MATCH(F152,storicoSkuAnker,0)),"")</f>
        <v/>
      </c>
      <c r="B152" s="39"/>
      <c r="C152" s="70"/>
      <c r="D152" s="42"/>
      <c r="E152" s="295" t="str">
        <f ca="1">IFERROR(IF(INDEX(storicoSkuVinolux,MATCH(F152,storicoSkuAnker,0))=0,"",INDEX(storicoSkuVinolux,MATCH(F152,storicoSkuAnker,0))),"")</f>
        <v/>
      </c>
      <c r="F152" s="248" t="str">
        <f>IF(B152="","",IF($T$13="IN CORSO",INDEX(skuAnker,MATCH(B152,descrizioneArtAnker,0)),INDEX(dbOrdini[CODICE
ANKER],MATCH(B152,dbOrdini[DESCRIZIONE],0))))</f>
        <v/>
      </c>
      <c r="G152" s="249" t="str">
        <f>IF(B152="","",IF($T$13="IN CORSO",VLOOKUP(B152,listoneAnker_NoSku,2,FALSE),INDEX(dbOrdini[BT/CS],MATCH(F152,dbOrdini[CODICE
ANKER],0))))</f>
        <v/>
      </c>
      <c r="H152" s="250" t="str">
        <f>IF(B152="","",IF($T$13="IN CORSO",VLOOKUP(B152,listoneAnker_NoSku,3,FALSE),INDEX(dbOrdini[LT.],MATCH(F152,dbOrdini[CODICE
ANKER],0))))</f>
        <v/>
      </c>
      <c r="I152" s="251" t="str">
        <f>IF(B152="","",IF($T$13="IN CORSO",VLOOKUP(B152,listoneAnker_NoSku,4,FALSE),INDEX(dbOrdini[% VOL],MATCH(F152,dbOrdini[CODICE
ANKER],0))))</f>
        <v/>
      </c>
      <c r="J152" s="252" t="str">
        <f>IF(B152="","",IF($T$13="IN CORSO",VLOOKUP(B152,listoneAnker_NoSku,5,FALSE),INDEX(dbOrdini[PREZZO
ANKER],MATCH(F152,dbOrdini[CODICE
ANKER],0))))</f>
        <v/>
      </c>
      <c r="K152" s="253" t="str">
        <f ca="1">IF(E152="","",IF($T$13="IN CORSO",VLOOKUP(TEXT(E152,"0"),vinolux[],6,FALSE),INDEX(dbOrdini[PREZZO
VINOLUX],MATCH(F152,dbOrdini[CODICE
ANKER],0))))</f>
        <v/>
      </c>
      <c r="L152" s="252" t="str">
        <f>IFERROR(IF(B152="","",IF($T$13="IN CORSO",VLOOKUP(A152,ultimoPrezzoItalia[],5,FALSE),INDEX(dbOrdini[PREZZO
ITALIA],MATCH(F152,dbOrdini[CODICE
ANKER],0)))),"")</f>
        <v/>
      </c>
      <c r="M152" s="254" t="str">
        <f>IFERROR(IF(B152="","",IF($T$13="IN CORSO",VLOOKUP(F152,listoneAnkerCompleto,8,FALSE)/1.22,INDEX(dbOrdini[COSTO IMPORT BOTT.],MATCH(F152,dbOrdini[CODICE
ANKER],0)))),"")</f>
        <v/>
      </c>
      <c r="N152" s="267" t="str">
        <f t="shared" si="6"/>
        <v/>
      </c>
      <c r="O152" s="255" t="str">
        <f t="shared" si="7"/>
        <v/>
      </c>
      <c r="P152" s="256" t="str">
        <f ca="1">IFERROR(VLOOKUP(A152,inventarioGeko[],3,FALSE),"")</f>
        <v/>
      </c>
      <c r="Q152" s="254" t="str">
        <f t="shared" si="8"/>
        <v/>
      </c>
    </row>
    <row r="153" spans="1:17">
      <c r="A153" s="127" t="str">
        <f ca="1">IFERROR(INDEX(storicoSkuGeko,MATCH(F153,storicoSkuAnker,0)),"")</f>
        <v/>
      </c>
      <c r="B153" s="39"/>
      <c r="C153" s="70"/>
      <c r="D153" s="42"/>
      <c r="E153" s="295" t="str">
        <f ca="1">IFERROR(IF(INDEX(storicoSkuVinolux,MATCH(F153,storicoSkuAnker,0))=0,"",INDEX(storicoSkuVinolux,MATCH(F153,storicoSkuAnker,0))),"")</f>
        <v/>
      </c>
      <c r="F153" s="248" t="str">
        <f>IF(B153="","",IF($T$13="IN CORSO",INDEX(skuAnker,MATCH(B153,descrizioneArtAnker,0)),INDEX(dbOrdini[CODICE
ANKER],MATCH(B153,dbOrdini[DESCRIZIONE],0))))</f>
        <v/>
      </c>
      <c r="G153" s="249" t="str">
        <f>IF(B153="","",IF($T$13="IN CORSO",VLOOKUP(B153,listoneAnker_NoSku,2,FALSE),INDEX(dbOrdini[BT/CS],MATCH(F153,dbOrdini[CODICE
ANKER],0))))</f>
        <v/>
      </c>
      <c r="H153" s="250" t="str">
        <f>IF(B153="","",IF($T$13="IN CORSO",VLOOKUP(B153,listoneAnker_NoSku,3,FALSE),INDEX(dbOrdini[LT.],MATCH(F153,dbOrdini[CODICE
ANKER],0))))</f>
        <v/>
      </c>
      <c r="I153" s="251" t="str">
        <f>IF(B153="","",IF($T$13="IN CORSO",VLOOKUP(B153,listoneAnker_NoSku,4,FALSE),INDEX(dbOrdini[% VOL],MATCH(F153,dbOrdini[CODICE
ANKER],0))))</f>
        <v/>
      </c>
      <c r="J153" s="252" t="str">
        <f>IF(B153="","",IF($T$13="IN CORSO",VLOOKUP(B153,listoneAnker_NoSku,5,FALSE),INDEX(dbOrdini[PREZZO
ANKER],MATCH(F153,dbOrdini[CODICE
ANKER],0))))</f>
        <v/>
      </c>
      <c r="K153" s="253" t="str">
        <f ca="1">IF(E153="","",IF($T$13="IN CORSO",VLOOKUP(TEXT(E153,"0"),vinolux[],6,FALSE),INDEX(dbOrdini[PREZZO
VINOLUX],MATCH(F153,dbOrdini[CODICE
ANKER],0))))</f>
        <v/>
      </c>
      <c r="L153" s="252" t="str">
        <f>IFERROR(IF(B153="","",IF($T$13="IN CORSO",VLOOKUP(A153,ultimoPrezzoItalia[],5,FALSE),INDEX(dbOrdini[PREZZO
ITALIA],MATCH(F153,dbOrdini[CODICE
ANKER],0)))),"")</f>
        <v/>
      </c>
      <c r="M153" s="254" t="str">
        <f>IFERROR(IF(B153="","",IF($T$13="IN CORSO",VLOOKUP(F153,listoneAnkerCompleto,8,FALSE)/1.22,INDEX(dbOrdini[COSTO IMPORT BOTT.],MATCH(F153,dbOrdini[CODICE
ANKER],0)))),"")</f>
        <v/>
      </c>
      <c r="N153" s="267" t="str">
        <f t="shared" si="6"/>
        <v/>
      </c>
      <c r="O153" s="255" t="str">
        <f t="shared" si="7"/>
        <v/>
      </c>
      <c r="P153" s="256" t="str">
        <f ca="1">IFERROR(VLOOKUP(A153,inventarioGeko[],3,FALSE),"")</f>
        <v/>
      </c>
      <c r="Q153" s="254" t="str">
        <f t="shared" si="8"/>
        <v/>
      </c>
    </row>
    <row r="154" spans="1:17">
      <c r="A154" s="127" t="str">
        <f ca="1">IFERROR(INDEX(storicoSkuGeko,MATCH(F154,storicoSkuAnker,0)),"")</f>
        <v/>
      </c>
      <c r="B154" s="39"/>
      <c r="C154" s="70"/>
      <c r="D154" s="42"/>
      <c r="E154" s="295" t="str">
        <f ca="1">IFERROR(IF(INDEX(storicoSkuVinolux,MATCH(F154,storicoSkuAnker,0))=0,"",INDEX(storicoSkuVinolux,MATCH(F154,storicoSkuAnker,0))),"")</f>
        <v/>
      </c>
      <c r="F154" s="248" t="str">
        <f>IF(B154="","",IF($T$13="IN CORSO",INDEX(skuAnker,MATCH(B154,descrizioneArtAnker,0)),INDEX(dbOrdini[CODICE
ANKER],MATCH(B154,dbOrdini[DESCRIZIONE],0))))</f>
        <v/>
      </c>
      <c r="G154" s="249" t="str">
        <f>IF(B154="","",IF($T$13="IN CORSO",VLOOKUP(B154,listoneAnker_NoSku,2,FALSE),INDEX(dbOrdini[BT/CS],MATCH(F154,dbOrdini[CODICE
ANKER],0))))</f>
        <v/>
      </c>
      <c r="H154" s="250" t="str">
        <f>IF(B154="","",IF($T$13="IN CORSO",VLOOKUP(B154,listoneAnker_NoSku,3,FALSE),INDEX(dbOrdini[LT.],MATCH(F154,dbOrdini[CODICE
ANKER],0))))</f>
        <v/>
      </c>
      <c r="I154" s="251" t="str">
        <f>IF(B154="","",IF($T$13="IN CORSO",VLOOKUP(B154,listoneAnker_NoSku,4,FALSE),INDEX(dbOrdini[% VOL],MATCH(F154,dbOrdini[CODICE
ANKER],0))))</f>
        <v/>
      </c>
      <c r="J154" s="252" t="str">
        <f>IF(B154="","",IF($T$13="IN CORSO",VLOOKUP(B154,listoneAnker_NoSku,5,FALSE),INDEX(dbOrdini[PREZZO
ANKER],MATCH(F154,dbOrdini[CODICE
ANKER],0))))</f>
        <v/>
      </c>
      <c r="K154" s="253" t="str">
        <f ca="1">IF(E154="","",IF($T$13="IN CORSO",VLOOKUP(TEXT(E154,"0"),vinolux[],6,FALSE),INDEX(dbOrdini[PREZZO
VINOLUX],MATCH(F154,dbOrdini[CODICE
ANKER],0))))</f>
        <v/>
      </c>
      <c r="L154" s="252" t="str">
        <f>IFERROR(IF(B154="","",IF($T$13="IN CORSO",VLOOKUP(A154,ultimoPrezzoItalia[],5,FALSE),INDEX(dbOrdini[PREZZO
ITALIA],MATCH(F154,dbOrdini[CODICE
ANKER],0)))),"")</f>
        <v/>
      </c>
      <c r="M154" s="254" t="str">
        <f>IFERROR(IF(B154="","",IF($T$13="IN CORSO",VLOOKUP(F154,listoneAnkerCompleto,8,FALSE)/1.22,INDEX(dbOrdini[COSTO IMPORT BOTT.],MATCH(F154,dbOrdini[CODICE
ANKER],0)))),"")</f>
        <v/>
      </c>
      <c r="N154" s="267" t="str">
        <f t="shared" si="6"/>
        <v/>
      </c>
      <c r="O154" s="255" t="str">
        <f t="shared" si="7"/>
        <v/>
      </c>
      <c r="P154" s="256" t="str">
        <f ca="1">IFERROR(VLOOKUP(A154,inventarioGeko[],3,FALSE),"")</f>
        <v/>
      </c>
      <c r="Q154" s="254" t="str">
        <f t="shared" si="8"/>
        <v/>
      </c>
    </row>
    <row r="155" spans="1:17">
      <c r="A155" s="127" t="str">
        <f ca="1">IFERROR(INDEX(storicoSkuGeko,MATCH(F155,storicoSkuAnker,0)),"")</f>
        <v/>
      </c>
      <c r="B155" s="39"/>
      <c r="C155" s="70"/>
      <c r="D155" s="42"/>
      <c r="E155" s="295" t="str">
        <f ca="1">IFERROR(IF(INDEX(storicoSkuVinolux,MATCH(F155,storicoSkuAnker,0))=0,"",INDEX(storicoSkuVinolux,MATCH(F155,storicoSkuAnker,0))),"")</f>
        <v/>
      </c>
      <c r="F155" s="248" t="str">
        <f>IF(B155="","",IF($T$13="IN CORSO",INDEX(skuAnker,MATCH(B155,descrizioneArtAnker,0)),INDEX(dbOrdini[CODICE
ANKER],MATCH(B155,dbOrdini[DESCRIZIONE],0))))</f>
        <v/>
      </c>
      <c r="G155" s="249" t="str">
        <f>IF(B155="","",IF($T$13="IN CORSO",VLOOKUP(B155,listoneAnker_NoSku,2,FALSE),INDEX(dbOrdini[BT/CS],MATCH(F155,dbOrdini[CODICE
ANKER],0))))</f>
        <v/>
      </c>
      <c r="H155" s="250" t="str">
        <f>IF(B155="","",IF($T$13="IN CORSO",VLOOKUP(B155,listoneAnker_NoSku,3,FALSE),INDEX(dbOrdini[LT.],MATCH(F155,dbOrdini[CODICE
ANKER],0))))</f>
        <v/>
      </c>
      <c r="I155" s="251" t="str">
        <f>IF(B155="","",IF($T$13="IN CORSO",VLOOKUP(B155,listoneAnker_NoSku,4,FALSE),INDEX(dbOrdini[% VOL],MATCH(F155,dbOrdini[CODICE
ANKER],0))))</f>
        <v/>
      </c>
      <c r="J155" s="252" t="str">
        <f>IF(B155="","",IF($T$13="IN CORSO",VLOOKUP(B155,listoneAnker_NoSku,5,FALSE),INDEX(dbOrdini[PREZZO
ANKER],MATCH(F155,dbOrdini[CODICE
ANKER],0))))</f>
        <v/>
      </c>
      <c r="K155" s="253" t="str">
        <f ca="1">IF(E155="","",IF($T$13="IN CORSO",VLOOKUP(TEXT(E155,"0"),vinolux[],6,FALSE),INDEX(dbOrdini[PREZZO
VINOLUX],MATCH(F155,dbOrdini[CODICE
ANKER],0))))</f>
        <v/>
      </c>
      <c r="L155" s="252" t="str">
        <f>IFERROR(IF(B155="","",IF($T$13="IN CORSO",VLOOKUP(A155,ultimoPrezzoItalia[],5,FALSE),INDEX(dbOrdini[PREZZO
ITALIA],MATCH(F155,dbOrdini[CODICE
ANKER],0)))),"")</f>
        <v/>
      </c>
      <c r="M155" s="254" t="str">
        <f>IFERROR(IF(B155="","",IF($T$13="IN CORSO",VLOOKUP(F155,listoneAnkerCompleto,8,FALSE)/1.22,INDEX(dbOrdini[COSTO IMPORT BOTT.],MATCH(F155,dbOrdini[CODICE
ANKER],0)))),"")</f>
        <v/>
      </c>
      <c r="N155" s="267" t="str">
        <f t="shared" si="6"/>
        <v/>
      </c>
      <c r="O155" s="255" t="str">
        <f t="shared" si="7"/>
        <v/>
      </c>
      <c r="P155" s="256" t="str">
        <f ca="1">IFERROR(VLOOKUP(A155,inventarioGeko[],3,FALSE),"")</f>
        <v/>
      </c>
      <c r="Q155" s="254" t="str">
        <f t="shared" si="8"/>
        <v/>
      </c>
    </row>
    <row r="156" spans="1:17">
      <c r="A156" s="127" t="str">
        <f ca="1">IFERROR(INDEX(storicoSkuGeko,MATCH(F156,storicoSkuAnker,0)),"")</f>
        <v/>
      </c>
      <c r="B156" s="39"/>
      <c r="C156" s="70"/>
      <c r="D156" s="42"/>
      <c r="E156" s="295" t="str">
        <f ca="1">IFERROR(IF(INDEX(storicoSkuVinolux,MATCH(F156,storicoSkuAnker,0))=0,"",INDEX(storicoSkuVinolux,MATCH(F156,storicoSkuAnker,0))),"")</f>
        <v/>
      </c>
      <c r="F156" s="248" t="str">
        <f>IF(B156="","",IF($T$13="IN CORSO",INDEX(skuAnker,MATCH(B156,descrizioneArtAnker,0)),INDEX(dbOrdini[CODICE
ANKER],MATCH(B156,dbOrdini[DESCRIZIONE],0))))</f>
        <v/>
      </c>
      <c r="G156" s="249" t="str">
        <f>IF(B156="","",IF($T$13="IN CORSO",VLOOKUP(B156,listoneAnker_NoSku,2,FALSE),INDEX(dbOrdini[BT/CS],MATCH(F156,dbOrdini[CODICE
ANKER],0))))</f>
        <v/>
      </c>
      <c r="H156" s="250" t="str">
        <f>IF(B156="","",IF($T$13="IN CORSO",VLOOKUP(B156,listoneAnker_NoSku,3,FALSE),INDEX(dbOrdini[LT.],MATCH(F156,dbOrdini[CODICE
ANKER],0))))</f>
        <v/>
      </c>
      <c r="I156" s="251" t="str">
        <f>IF(B156="","",IF($T$13="IN CORSO",VLOOKUP(B156,listoneAnker_NoSku,4,FALSE),INDEX(dbOrdini[% VOL],MATCH(F156,dbOrdini[CODICE
ANKER],0))))</f>
        <v/>
      </c>
      <c r="J156" s="252" t="str">
        <f>IF(B156="","",IF($T$13="IN CORSO",VLOOKUP(B156,listoneAnker_NoSku,5,FALSE),INDEX(dbOrdini[PREZZO
ANKER],MATCH(F156,dbOrdini[CODICE
ANKER],0))))</f>
        <v/>
      </c>
      <c r="K156" s="253" t="str">
        <f ca="1">IF(E156="","",IF($T$13="IN CORSO",VLOOKUP(TEXT(E156,"0"),vinolux[],6,FALSE),INDEX(dbOrdini[PREZZO
VINOLUX],MATCH(F156,dbOrdini[CODICE
ANKER],0))))</f>
        <v/>
      </c>
      <c r="L156" s="252" t="str">
        <f>IFERROR(IF(B156="","",IF($T$13="IN CORSO",VLOOKUP(A156,ultimoPrezzoItalia[],5,FALSE),INDEX(dbOrdini[PREZZO
ITALIA],MATCH(F156,dbOrdini[CODICE
ANKER],0)))),"")</f>
        <v/>
      </c>
      <c r="M156" s="254" t="str">
        <f>IFERROR(IF(B156="","",IF($T$13="IN CORSO",VLOOKUP(F156,listoneAnkerCompleto,8,FALSE)/1.22,INDEX(dbOrdini[COSTO IMPORT BOTT.],MATCH(F156,dbOrdini[CODICE
ANKER],0)))),"")</f>
        <v/>
      </c>
      <c r="N156" s="267" t="str">
        <f t="shared" si="6"/>
        <v/>
      </c>
      <c r="O156" s="255" t="str">
        <f t="shared" si="7"/>
        <v/>
      </c>
      <c r="P156" s="256" t="str">
        <f ca="1">IFERROR(VLOOKUP(A156,inventarioGeko[],3,FALSE),"")</f>
        <v/>
      </c>
      <c r="Q156" s="254" t="str">
        <f t="shared" si="8"/>
        <v/>
      </c>
    </row>
    <row r="157" spans="1:17">
      <c r="A157" s="127" t="str">
        <f ca="1">IFERROR(INDEX(storicoSkuGeko,MATCH(F157,storicoSkuAnker,0)),"")</f>
        <v/>
      </c>
      <c r="B157" s="39"/>
      <c r="C157" s="70"/>
      <c r="D157" s="42"/>
      <c r="E157" s="295" t="str">
        <f ca="1">IFERROR(IF(INDEX(storicoSkuVinolux,MATCH(F157,storicoSkuAnker,0))=0,"",INDEX(storicoSkuVinolux,MATCH(F157,storicoSkuAnker,0))),"")</f>
        <v/>
      </c>
      <c r="F157" s="248" t="str">
        <f>IF(B157="","",IF($T$13="IN CORSO",INDEX(skuAnker,MATCH(B157,descrizioneArtAnker,0)),INDEX(dbOrdini[CODICE
ANKER],MATCH(B157,dbOrdini[DESCRIZIONE],0))))</f>
        <v/>
      </c>
      <c r="G157" s="249" t="str">
        <f>IF(B157="","",IF($T$13="IN CORSO",VLOOKUP(B157,listoneAnker_NoSku,2,FALSE),INDEX(dbOrdini[BT/CS],MATCH(F157,dbOrdini[CODICE
ANKER],0))))</f>
        <v/>
      </c>
      <c r="H157" s="250" t="str">
        <f>IF(B157="","",IF($T$13="IN CORSO",VLOOKUP(B157,listoneAnker_NoSku,3,FALSE),INDEX(dbOrdini[LT.],MATCH(F157,dbOrdini[CODICE
ANKER],0))))</f>
        <v/>
      </c>
      <c r="I157" s="251" t="str">
        <f>IF(B157="","",IF($T$13="IN CORSO",VLOOKUP(B157,listoneAnker_NoSku,4,FALSE),INDEX(dbOrdini[% VOL],MATCH(F157,dbOrdini[CODICE
ANKER],0))))</f>
        <v/>
      </c>
      <c r="J157" s="252" t="str">
        <f>IF(B157="","",IF($T$13="IN CORSO",VLOOKUP(B157,listoneAnker_NoSku,5,FALSE),INDEX(dbOrdini[PREZZO
ANKER],MATCH(F157,dbOrdini[CODICE
ANKER],0))))</f>
        <v/>
      </c>
      <c r="K157" s="253" t="str">
        <f ca="1">IF(E157="","",IF($T$13="IN CORSO",VLOOKUP(TEXT(E157,"0"),vinolux[],6,FALSE),INDEX(dbOrdini[PREZZO
VINOLUX],MATCH(F157,dbOrdini[CODICE
ANKER],0))))</f>
        <v/>
      </c>
      <c r="L157" s="252" t="str">
        <f>IFERROR(IF(B157="","",IF($T$13="IN CORSO",VLOOKUP(A157,ultimoPrezzoItalia[],5,FALSE),INDEX(dbOrdini[PREZZO
ITALIA],MATCH(F157,dbOrdini[CODICE
ANKER],0)))),"")</f>
        <v/>
      </c>
      <c r="M157" s="254" t="str">
        <f>IFERROR(IF(B157="","",IF($T$13="IN CORSO",VLOOKUP(F157,listoneAnkerCompleto,8,FALSE)/1.22,INDEX(dbOrdini[COSTO IMPORT BOTT.],MATCH(F157,dbOrdini[CODICE
ANKER],0)))),"")</f>
        <v/>
      </c>
      <c r="N157" s="267" t="str">
        <f t="shared" si="6"/>
        <v/>
      </c>
      <c r="O157" s="255" t="str">
        <f t="shared" si="7"/>
        <v/>
      </c>
      <c r="P157" s="256" t="str">
        <f ca="1">IFERROR(VLOOKUP(A157,inventarioGeko[],3,FALSE),"")</f>
        <v/>
      </c>
      <c r="Q157" s="254" t="str">
        <f t="shared" si="8"/>
        <v/>
      </c>
    </row>
    <row r="158" spans="1:17">
      <c r="A158" s="127" t="str">
        <f ca="1">IFERROR(INDEX(storicoSkuGeko,MATCH(F158,storicoSkuAnker,0)),"")</f>
        <v/>
      </c>
      <c r="B158" s="39"/>
      <c r="C158" s="70"/>
      <c r="D158" s="42"/>
      <c r="E158" s="295" t="str">
        <f ca="1">IFERROR(IF(INDEX(storicoSkuVinolux,MATCH(F158,storicoSkuAnker,0))=0,"",INDEX(storicoSkuVinolux,MATCH(F158,storicoSkuAnker,0))),"")</f>
        <v/>
      </c>
      <c r="F158" s="248" t="str">
        <f>IF(B158="","",IF($T$13="IN CORSO",INDEX(skuAnker,MATCH(B158,descrizioneArtAnker,0)),INDEX(dbOrdini[CODICE
ANKER],MATCH(B158,dbOrdini[DESCRIZIONE],0))))</f>
        <v/>
      </c>
      <c r="G158" s="249" t="str">
        <f>IF(B158="","",IF($T$13="IN CORSO",VLOOKUP(B158,listoneAnker_NoSku,2,FALSE),INDEX(dbOrdini[BT/CS],MATCH(F158,dbOrdini[CODICE
ANKER],0))))</f>
        <v/>
      </c>
      <c r="H158" s="250" t="str">
        <f>IF(B158="","",IF($T$13="IN CORSO",VLOOKUP(B158,listoneAnker_NoSku,3,FALSE),INDEX(dbOrdini[LT.],MATCH(F158,dbOrdini[CODICE
ANKER],0))))</f>
        <v/>
      </c>
      <c r="I158" s="251" t="str">
        <f>IF(B158="","",IF($T$13="IN CORSO",VLOOKUP(B158,listoneAnker_NoSku,4,FALSE),INDEX(dbOrdini[% VOL],MATCH(F158,dbOrdini[CODICE
ANKER],0))))</f>
        <v/>
      </c>
      <c r="J158" s="252" t="str">
        <f>IF(B158="","",IF($T$13="IN CORSO",VLOOKUP(B158,listoneAnker_NoSku,5,FALSE),INDEX(dbOrdini[PREZZO
ANKER],MATCH(F158,dbOrdini[CODICE
ANKER],0))))</f>
        <v/>
      </c>
      <c r="K158" s="253" t="str">
        <f ca="1">IF(E158="","",IF($T$13="IN CORSO",VLOOKUP(TEXT(E158,"0"),vinolux[],6,FALSE),INDEX(dbOrdini[PREZZO
VINOLUX],MATCH(F158,dbOrdini[CODICE
ANKER],0))))</f>
        <v/>
      </c>
      <c r="L158" s="252" t="str">
        <f>IFERROR(IF(B158="","",IF($T$13="IN CORSO",VLOOKUP(A158,ultimoPrezzoItalia[],5,FALSE),INDEX(dbOrdini[PREZZO
ITALIA],MATCH(F158,dbOrdini[CODICE
ANKER],0)))),"")</f>
        <v/>
      </c>
      <c r="M158" s="254" t="str">
        <f>IFERROR(IF(B158="","",IF($T$13="IN CORSO",VLOOKUP(F158,listoneAnkerCompleto,8,FALSE)/1.22,INDEX(dbOrdini[COSTO IMPORT BOTT.],MATCH(F158,dbOrdini[CODICE
ANKER],0)))),"")</f>
        <v/>
      </c>
      <c r="N158" s="267" t="str">
        <f t="shared" si="6"/>
        <v/>
      </c>
      <c r="O158" s="255" t="str">
        <f t="shared" si="7"/>
        <v/>
      </c>
      <c r="P158" s="256" t="str">
        <f ca="1">IFERROR(VLOOKUP(A158,inventarioGeko[],3,FALSE),"")</f>
        <v/>
      </c>
      <c r="Q158" s="254" t="str">
        <f t="shared" si="8"/>
        <v/>
      </c>
    </row>
    <row r="159" spans="1:17">
      <c r="A159" s="127" t="str">
        <f ca="1">IFERROR(INDEX(storicoSkuGeko,MATCH(F159,storicoSkuAnker,0)),"")</f>
        <v/>
      </c>
      <c r="B159" s="39"/>
      <c r="C159" s="70"/>
      <c r="D159" s="42"/>
      <c r="E159" s="295" t="str">
        <f ca="1">IFERROR(IF(INDEX(storicoSkuVinolux,MATCH(F159,storicoSkuAnker,0))=0,"",INDEX(storicoSkuVinolux,MATCH(F159,storicoSkuAnker,0))),"")</f>
        <v/>
      </c>
      <c r="F159" s="248" t="str">
        <f>IF(B159="","",IF($T$13="IN CORSO",INDEX(skuAnker,MATCH(B159,descrizioneArtAnker,0)),INDEX(dbOrdini[CODICE
ANKER],MATCH(B159,dbOrdini[DESCRIZIONE],0))))</f>
        <v/>
      </c>
      <c r="G159" s="249" t="str">
        <f>IF(B159="","",IF($T$13="IN CORSO",VLOOKUP(B159,listoneAnker_NoSku,2,FALSE),INDEX(dbOrdini[BT/CS],MATCH(F159,dbOrdini[CODICE
ANKER],0))))</f>
        <v/>
      </c>
      <c r="H159" s="250" t="str">
        <f>IF(B159="","",IF($T$13="IN CORSO",VLOOKUP(B159,listoneAnker_NoSku,3,FALSE),INDEX(dbOrdini[LT.],MATCH(F159,dbOrdini[CODICE
ANKER],0))))</f>
        <v/>
      </c>
      <c r="I159" s="251" t="str">
        <f>IF(B159="","",IF($T$13="IN CORSO",VLOOKUP(B159,listoneAnker_NoSku,4,FALSE),INDEX(dbOrdini[% VOL],MATCH(F159,dbOrdini[CODICE
ANKER],0))))</f>
        <v/>
      </c>
      <c r="J159" s="252" t="str">
        <f>IF(B159="","",IF($T$13="IN CORSO",VLOOKUP(B159,listoneAnker_NoSku,5,FALSE),INDEX(dbOrdini[PREZZO
ANKER],MATCH(F159,dbOrdini[CODICE
ANKER],0))))</f>
        <v/>
      </c>
      <c r="K159" s="253" t="str">
        <f ca="1">IF(E159="","",IF($T$13="IN CORSO",VLOOKUP(TEXT(E159,"0"),vinolux[],6,FALSE),INDEX(dbOrdini[PREZZO
VINOLUX],MATCH(F159,dbOrdini[CODICE
ANKER],0))))</f>
        <v/>
      </c>
      <c r="L159" s="252" t="str">
        <f>IFERROR(IF(B159="","",IF($T$13="IN CORSO",VLOOKUP(A159,ultimoPrezzoItalia[],5,FALSE),INDEX(dbOrdini[PREZZO
ITALIA],MATCH(F159,dbOrdini[CODICE
ANKER],0)))),"")</f>
        <v/>
      </c>
      <c r="M159" s="254" t="str">
        <f>IFERROR(IF(B159="","",IF($T$13="IN CORSO",VLOOKUP(F159,listoneAnkerCompleto,8,FALSE)/1.22,INDEX(dbOrdini[COSTO IMPORT BOTT.],MATCH(F159,dbOrdini[CODICE
ANKER],0)))),"")</f>
        <v/>
      </c>
      <c r="N159" s="267" t="str">
        <f t="shared" si="6"/>
        <v/>
      </c>
      <c r="O159" s="255" t="str">
        <f t="shared" si="7"/>
        <v/>
      </c>
      <c r="P159" s="256" t="str">
        <f ca="1">IFERROR(VLOOKUP(A159,inventarioGeko[],3,FALSE),"")</f>
        <v/>
      </c>
      <c r="Q159" s="254" t="str">
        <f t="shared" si="8"/>
        <v/>
      </c>
    </row>
    <row r="160" spans="1:17">
      <c r="A160" s="127" t="str">
        <f ca="1">IFERROR(INDEX(storicoSkuGeko,MATCH(F160,storicoSkuAnker,0)),"")</f>
        <v/>
      </c>
      <c r="B160" s="39"/>
      <c r="C160" s="70"/>
      <c r="D160" s="42"/>
      <c r="E160" s="295" t="str">
        <f ca="1">IFERROR(IF(INDEX(storicoSkuVinolux,MATCH(F160,storicoSkuAnker,0))=0,"",INDEX(storicoSkuVinolux,MATCH(F160,storicoSkuAnker,0))),"")</f>
        <v/>
      </c>
      <c r="F160" s="248" t="str">
        <f>IF(B160="","",IF($T$13="IN CORSO",INDEX(skuAnker,MATCH(B160,descrizioneArtAnker,0)),INDEX(dbOrdini[CODICE
ANKER],MATCH(B160,dbOrdini[DESCRIZIONE],0))))</f>
        <v/>
      </c>
      <c r="G160" s="249" t="str">
        <f>IF(B160="","",IF($T$13="IN CORSO",VLOOKUP(B160,listoneAnker_NoSku,2,FALSE),INDEX(dbOrdini[BT/CS],MATCH(F160,dbOrdini[CODICE
ANKER],0))))</f>
        <v/>
      </c>
      <c r="H160" s="250" t="str">
        <f>IF(B160="","",IF($T$13="IN CORSO",VLOOKUP(B160,listoneAnker_NoSku,3,FALSE),INDEX(dbOrdini[LT.],MATCH(F160,dbOrdini[CODICE
ANKER],0))))</f>
        <v/>
      </c>
      <c r="I160" s="251" t="str">
        <f>IF(B160="","",IF($T$13="IN CORSO",VLOOKUP(B160,listoneAnker_NoSku,4,FALSE),INDEX(dbOrdini[% VOL],MATCH(F160,dbOrdini[CODICE
ANKER],0))))</f>
        <v/>
      </c>
      <c r="J160" s="252" t="str">
        <f>IF(B160="","",IF($T$13="IN CORSO",VLOOKUP(B160,listoneAnker_NoSku,5,FALSE),INDEX(dbOrdini[PREZZO
ANKER],MATCH(F160,dbOrdini[CODICE
ANKER],0))))</f>
        <v/>
      </c>
      <c r="K160" s="253" t="str">
        <f ca="1">IF(E160="","",IF($T$13="IN CORSO",VLOOKUP(TEXT(E160,"0"),vinolux[],6,FALSE),INDEX(dbOrdini[PREZZO
VINOLUX],MATCH(F160,dbOrdini[CODICE
ANKER],0))))</f>
        <v/>
      </c>
      <c r="L160" s="252" t="str">
        <f>IFERROR(IF(B160="","",IF($T$13="IN CORSO",VLOOKUP(A160,ultimoPrezzoItalia[],5,FALSE),INDEX(dbOrdini[PREZZO
ITALIA],MATCH(F160,dbOrdini[CODICE
ANKER],0)))),"")</f>
        <v/>
      </c>
      <c r="M160" s="254" t="str">
        <f>IFERROR(IF(B160="","",IF($T$13="IN CORSO",VLOOKUP(F160,listoneAnkerCompleto,8,FALSE)/1.22,INDEX(dbOrdini[COSTO IMPORT BOTT.],MATCH(F160,dbOrdini[CODICE
ANKER],0)))),"")</f>
        <v/>
      </c>
      <c r="N160" s="267" t="str">
        <f t="shared" si="6"/>
        <v/>
      </c>
      <c r="O160" s="255" t="str">
        <f t="shared" si="7"/>
        <v/>
      </c>
      <c r="P160" s="256" t="str">
        <f ca="1">IFERROR(VLOOKUP(A160,inventarioGeko[],3,FALSE),"")</f>
        <v/>
      </c>
      <c r="Q160" s="254" t="str">
        <f t="shared" si="8"/>
        <v/>
      </c>
    </row>
    <row r="161" spans="1:17">
      <c r="A161" s="127" t="str">
        <f ca="1">IFERROR(INDEX(storicoSkuGeko,MATCH(F161,storicoSkuAnker,0)),"")</f>
        <v/>
      </c>
      <c r="B161" s="39"/>
      <c r="C161" s="70"/>
      <c r="D161" s="42"/>
      <c r="E161" s="295" t="str">
        <f ca="1">IFERROR(IF(INDEX(storicoSkuVinolux,MATCH(F161,storicoSkuAnker,0))=0,"",INDEX(storicoSkuVinolux,MATCH(F161,storicoSkuAnker,0))),"")</f>
        <v/>
      </c>
      <c r="F161" s="248" t="str">
        <f>IF(B161="","",IF($T$13="IN CORSO",INDEX(skuAnker,MATCH(B161,descrizioneArtAnker,0)),INDEX(dbOrdini[CODICE
ANKER],MATCH(B161,dbOrdini[DESCRIZIONE],0))))</f>
        <v/>
      </c>
      <c r="G161" s="249" t="str">
        <f>IF(B161="","",IF($T$13="IN CORSO",VLOOKUP(B161,listoneAnker_NoSku,2,FALSE),INDEX(dbOrdini[BT/CS],MATCH(F161,dbOrdini[CODICE
ANKER],0))))</f>
        <v/>
      </c>
      <c r="H161" s="250" t="str">
        <f>IF(B161="","",IF($T$13="IN CORSO",VLOOKUP(B161,listoneAnker_NoSku,3,FALSE),INDEX(dbOrdini[LT.],MATCH(F161,dbOrdini[CODICE
ANKER],0))))</f>
        <v/>
      </c>
      <c r="I161" s="251" t="str">
        <f>IF(B161="","",IF($T$13="IN CORSO",VLOOKUP(B161,listoneAnker_NoSku,4,FALSE),INDEX(dbOrdini[% VOL],MATCH(F161,dbOrdini[CODICE
ANKER],0))))</f>
        <v/>
      </c>
      <c r="J161" s="252" t="str">
        <f>IF(B161="","",IF($T$13="IN CORSO",VLOOKUP(B161,listoneAnker_NoSku,5,FALSE),INDEX(dbOrdini[PREZZO
ANKER],MATCH(F161,dbOrdini[CODICE
ANKER],0))))</f>
        <v/>
      </c>
      <c r="K161" s="253" t="str">
        <f ca="1">IF(E161="","",IF($T$13="IN CORSO",VLOOKUP(TEXT(E161,"0"),vinolux[],6,FALSE),INDEX(dbOrdini[PREZZO
VINOLUX],MATCH(F161,dbOrdini[CODICE
ANKER],0))))</f>
        <v/>
      </c>
      <c r="L161" s="252" t="str">
        <f>IFERROR(IF(B161="","",IF($T$13="IN CORSO",VLOOKUP(A161,ultimoPrezzoItalia[],5,FALSE),INDEX(dbOrdini[PREZZO
ITALIA],MATCH(F161,dbOrdini[CODICE
ANKER],0)))),"")</f>
        <v/>
      </c>
      <c r="M161" s="254" t="str">
        <f>IFERROR(IF(B161="","",IF($T$13="IN CORSO",VLOOKUP(F161,listoneAnkerCompleto,8,FALSE)/1.22,INDEX(dbOrdini[COSTO IMPORT BOTT.],MATCH(F161,dbOrdini[CODICE
ANKER],0)))),"")</f>
        <v/>
      </c>
      <c r="N161" s="267" t="str">
        <f t="shared" si="6"/>
        <v/>
      </c>
      <c r="O161" s="255" t="str">
        <f t="shared" si="7"/>
        <v/>
      </c>
      <c r="P161" s="256" t="str">
        <f ca="1">IFERROR(VLOOKUP(A161,inventarioGeko[],3,FALSE),"")</f>
        <v/>
      </c>
      <c r="Q161" s="254" t="str">
        <f t="shared" si="8"/>
        <v/>
      </c>
    </row>
    <row r="162" spans="1:17">
      <c r="A162" s="127" t="str">
        <f ca="1">IFERROR(INDEX(storicoSkuGeko,MATCH(F162,storicoSkuAnker,0)),"")</f>
        <v/>
      </c>
      <c r="B162" s="39"/>
      <c r="C162" s="70"/>
      <c r="D162" s="42"/>
      <c r="E162" s="295" t="str">
        <f ca="1">IFERROR(IF(INDEX(storicoSkuVinolux,MATCH(F162,storicoSkuAnker,0))=0,"",INDEX(storicoSkuVinolux,MATCH(F162,storicoSkuAnker,0))),"")</f>
        <v/>
      </c>
      <c r="F162" s="248" t="str">
        <f>IF(B162="","",IF($T$13="IN CORSO",INDEX(skuAnker,MATCH(B162,descrizioneArtAnker,0)),INDEX(dbOrdini[CODICE
ANKER],MATCH(B162,dbOrdini[DESCRIZIONE],0))))</f>
        <v/>
      </c>
      <c r="G162" s="249" t="str">
        <f>IF(B162="","",IF($T$13="IN CORSO",VLOOKUP(B162,listoneAnker_NoSku,2,FALSE),INDEX(dbOrdini[BT/CS],MATCH(F162,dbOrdini[CODICE
ANKER],0))))</f>
        <v/>
      </c>
      <c r="H162" s="250" t="str">
        <f>IF(B162="","",IF($T$13="IN CORSO",VLOOKUP(B162,listoneAnker_NoSku,3,FALSE),INDEX(dbOrdini[LT.],MATCH(F162,dbOrdini[CODICE
ANKER],0))))</f>
        <v/>
      </c>
      <c r="I162" s="251" t="str">
        <f>IF(B162="","",IF($T$13="IN CORSO",VLOOKUP(B162,listoneAnker_NoSku,4,FALSE),INDEX(dbOrdini[% VOL],MATCH(F162,dbOrdini[CODICE
ANKER],0))))</f>
        <v/>
      </c>
      <c r="J162" s="252" t="str">
        <f>IF(B162="","",IF($T$13="IN CORSO",VLOOKUP(B162,listoneAnker_NoSku,5,FALSE),INDEX(dbOrdini[PREZZO
ANKER],MATCH(F162,dbOrdini[CODICE
ANKER],0))))</f>
        <v/>
      </c>
      <c r="K162" s="253" t="str">
        <f ca="1">IF(E162="","",IF($T$13="IN CORSO",VLOOKUP(TEXT(E162,"0"),vinolux[],6,FALSE),INDEX(dbOrdini[PREZZO
VINOLUX],MATCH(F162,dbOrdini[CODICE
ANKER],0))))</f>
        <v/>
      </c>
      <c r="L162" s="252" t="str">
        <f>IFERROR(IF(B162="","",IF($T$13="IN CORSO",VLOOKUP(A162,ultimoPrezzoItalia[],5,FALSE),INDEX(dbOrdini[PREZZO
ITALIA],MATCH(F162,dbOrdini[CODICE
ANKER],0)))),"")</f>
        <v/>
      </c>
      <c r="M162" s="254" t="str">
        <f>IFERROR(IF(B162="","",IF($T$13="IN CORSO",VLOOKUP(F162,listoneAnkerCompleto,8,FALSE)/1.22,INDEX(dbOrdini[COSTO IMPORT BOTT.],MATCH(F162,dbOrdini[CODICE
ANKER],0)))),"")</f>
        <v/>
      </c>
      <c r="N162" s="267" t="str">
        <f t="shared" si="6"/>
        <v/>
      </c>
      <c r="O162" s="255" t="str">
        <f t="shared" si="7"/>
        <v/>
      </c>
      <c r="P162" s="256" t="str">
        <f ca="1">IFERROR(VLOOKUP(A162,inventarioGeko[],3,FALSE),"")</f>
        <v/>
      </c>
      <c r="Q162" s="254" t="str">
        <f t="shared" si="8"/>
        <v/>
      </c>
    </row>
    <row r="163" spans="1:17">
      <c r="A163" s="127" t="str">
        <f ca="1">IFERROR(INDEX(storicoSkuGeko,MATCH(F163,storicoSkuAnker,0)),"")</f>
        <v/>
      </c>
      <c r="B163" s="39"/>
      <c r="C163" s="70"/>
      <c r="D163" s="42"/>
      <c r="E163" s="295" t="str">
        <f ca="1">IFERROR(IF(INDEX(storicoSkuVinolux,MATCH(F163,storicoSkuAnker,0))=0,"",INDEX(storicoSkuVinolux,MATCH(F163,storicoSkuAnker,0))),"")</f>
        <v/>
      </c>
      <c r="F163" s="248" t="str">
        <f>IF(B163="","",IF($T$13="IN CORSO",INDEX(skuAnker,MATCH(B163,descrizioneArtAnker,0)),INDEX(dbOrdini[CODICE
ANKER],MATCH(B163,dbOrdini[DESCRIZIONE],0))))</f>
        <v/>
      </c>
      <c r="G163" s="249" t="str">
        <f>IF(B163="","",IF($T$13="IN CORSO",VLOOKUP(B163,listoneAnker_NoSku,2,FALSE),INDEX(dbOrdini[BT/CS],MATCH(F163,dbOrdini[CODICE
ANKER],0))))</f>
        <v/>
      </c>
      <c r="H163" s="250" t="str">
        <f>IF(B163="","",IF($T$13="IN CORSO",VLOOKUP(B163,listoneAnker_NoSku,3,FALSE),INDEX(dbOrdini[LT.],MATCH(F163,dbOrdini[CODICE
ANKER],0))))</f>
        <v/>
      </c>
      <c r="I163" s="251" t="str">
        <f>IF(B163="","",IF($T$13="IN CORSO",VLOOKUP(B163,listoneAnker_NoSku,4,FALSE),INDEX(dbOrdini[% VOL],MATCH(F163,dbOrdini[CODICE
ANKER],0))))</f>
        <v/>
      </c>
      <c r="J163" s="252" t="str">
        <f>IF(B163="","",IF($T$13="IN CORSO",VLOOKUP(B163,listoneAnker_NoSku,5,FALSE),INDEX(dbOrdini[PREZZO
ANKER],MATCH(F163,dbOrdini[CODICE
ANKER],0))))</f>
        <v/>
      </c>
      <c r="K163" s="253" t="str">
        <f ca="1">IF(E163="","",IF($T$13="IN CORSO",VLOOKUP(TEXT(E163,"0"),vinolux[],6,FALSE),INDEX(dbOrdini[PREZZO
VINOLUX],MATCH(F163,dbOrdini[CODICE
ANKER],0))))</f>
        <v/>
      </c>
      <c r="L163" s="252" t="str">
        <f>IFERROR(IF(B163="","",IF($T$13="IN CORSO",VLOOKUP(A163,ultimoPrezzoItalia[],5,FALSE),INDEX(dbOrdini[PREZZO
ITALIA],MATCH(F163,dbOrdini[CODICE
ANKER],0)))),"")</f>
        <v/>
      </c>
      <c r="M163" s="254" t="str">
        <f>IFERROR(IF(B163="","",IF($T$13="IN CORSO",VLOOKUP(F163,listoneAnkerCompleto,8,FALSE)/1.22,INDEX(dbOrdini[COSTO IMPORT BOTT.],MATCH(F163,dbOrdini[CODICE
ANKER],0)))),"")</f>
        <v/>
      </c>
      <c r="N163" s="267" t="str">
        <f t="shared" si="6"/>
        <v/>
      </c>
      <c r="O163" s="255" t="str">
        <f t="shared" si="7"/>
        <v/>
      </c>
      <c r="P163" s="256" t="str">
        <f ca="1">IFERROR(VLOOKUP(A163,inventarioGeko[],3,FALSE),"")</f>
        <v/>
      </c>
      <c r="Q163" s="254" t="str">
        <f t="shared" si="8"/>
        <v/>
      </c>
    </row>
    <row r="164" spans="1:17">
      <c r="A164" s="127" t="str">
        <f ca="1">IFERROR(INDEX(storicoSkuGeko,MATCH(F164,storicoSkuAnker,0)),"")</f>
        <v/>
      </c>
      <c r="B164" s="39"/>
      <c r="C164" s="70"/>
      <c r="D164" s="42"/>
      <c r="E164" s="295" t="str">
        <f ca="1">IFERROR(IF(INDEX(storicoSkuVinolux,MATCH(F164,storicoSkuAnker,0))=0,"",INDEX(storicoSkuVinolux,MATCH(F164,storicoSkuAnker,0))),"")</f>
        <v/>
      </c>
      <c r="F164" s="248" t="str">
        <f>IF(B164="","",IF($T$13="IN CORSO",INDEX(skuAnker,MATCH(B164,descrizioneArtAnker,0)),INDEX(dbOrdini[CODICE
ANKER],MATCH(B164,dbOrdini[DESCRIZIONE],0))))</f>
        <v/>
      </c>
      <c r="G164" s="249" t="str">
        <f>IF(B164="","",IF($T$13="IN CORSO",VLOOKUP(B164,listoneAnker_NoSku,2,FALSE),INDEX(dbOrdini[BT/CS],MATCH(F164,dbOrdini[CODICE
ANKER],0))))</f>
        <v/>
      </c>
      <c r="H164" s="250" t="str">
        <f>IF(B164="","",IF($T$13="IN CORSO",VLOOKUP(B164,listoneAnker_NoSku,3,FALSE),INDEX(dbOrdini[LT.],MATCH(F164,dbOrdini[CODICE
ANKER],0))))</f>
        <v/>
      </c>
      <c r="I164" s="251" t="str">
        <f>IF(B164="","",IF($T$13="IN CORSO",VLOOKUP(B164,listoneAnker_NoSku,4,FALSE),INDEX(dbOrdini[% VOL],MATCH(F164,dbOrdini[CODICE
ANKER],0))))</f>
        <v/>
      </c>
      <c r="J164" s="252" t="str">
        <f>IF(B164="","",IF($T$13="IN CORSO",VLOOKUP(B164,listoneAnker_NoSku,5,FALSE),INDEX(dbOrdini[PREZZO
ANKER],MATCH(F164,dbOrdini[CODICE
ANKER],0))))</f>
        <v/>
      </c>
      <c r="K164" s="253" t="str">
        <f ca="1">IF(E164="","",IF($T$13="IN CORSO",VLOOKUP(TEXT(E164,"0"),vinolux[],6,FALSE),INDEX(dbOrdini[PREZZO
VINOLUX],MATCH(F164,dbOrdini[CODICE
ANKER],0))))</f>
        <v/>
      </c>
      <c r="L164" s="252" t="str">
        <f>IFERROR(IF(B164="","",IF($T$13="IN CORSO",VLOOKUP(A164,ultimoPrezzoItalia[],5,FALSE),INDEX(dbOrdini[PREZZO
ITALIA],MATCH(F164,dbOrdini[CODICE
ANKER],0)))),"")</f>
        <v/>
      </c>
      <c r="M164" s="254" t="str">
        <f>IFERROR(IF(B164="","",IF($T$13="IN CORSO",VLOOKUP(F164,listoneAnkerCompleto,8,FALSE)/1.22,INDEX(dbOrdini[COSTO IMPORT BOTT.],MATCH(F164,dbOrdini[CODICE
ANKER],0)))),"")</f>
        <v/>
      </c>
      <c r="N164" s="267" t="str">
        <f t="shared" si="6"/>
        <v/>
      </c>
      <c r="O164" s="255" t="str">
        <f t="shared" si="7"/>
        <v/>
      </c>
      <c r="P164" s="256" t="str">
        <f ca="1">IFERROR(VLOOKUP(A164,inventarioGeko[],3,FALSE),"")</f>
        <v/>
      </c>
      <c r="Q164" s="254" t="str">
        <f t="shared" si="8"/>
        <v/>
      </c>
    </row>
    <row r="165" spans="1:17">
      <c r="A165" s="127" t="str">
        <f ca="1">IFERROR(INDEX(storicoSkuGeko,MATCH(F165,storicoSkuAnker,0)),"")</f>
        <v/>
      </c>
      <c r="B165" s="39"/>
      <c r="C165" s="70"/>
      <c r="D165" s="42"/>
      <c r="E165" s="295" t="str">
        <f ca="1">IFERROR(IF(INDEX(storicoSkuVinolux,MATCH(F165,storicoSkuAnker,0))=0,"",INDEX(storicoSkuVinolux,MATCH(F165,storicoSkuAnker,0))),"")</f>
        <v/>
      </c>
      <c r="F165" s="248" t="str">
        <f>IF(B165="","",IF($T$13="IN CORSO",INDEX(skuAnker,MATCH(B165,descrizioneArtAnker,0)),INDEX(dbOrdini[CODICE
ANKER],MATCH(B165,dbOrdini[DESCRIZIONE],0))))</f>
        <v/>
      </c>
      <c r="G165" s="249" t="str">
        <f>IF(B165="","",IF($T$13="IN CORSO",VLOOKUP(B165,listoneAnker_NoSku,2,FALSE),INDEX(dbOrdini[BT/CS],MATCH(F165,dbOrdini[CODICE
ANKER],0))))</f>
        <v/>
      </c>
      <c r="H165" s="250" t="str">
        <f>IF(B165="","",IF($T$13="IN CORSO",VLOOKUP(B165,listoneAnker_NoSku,3,FALSE),INDEX(dbOrdini[LT.],MATCH(F165,dbOrdini[CODICE
ANKER],0))))</f>
        <v/>
      </c>
      <c r="I165" s="251" t="str">
        <f>IF(B165="","",IF($T$13="IN CORSO",VLOOKUP(B165,listoneAnker_NoSku,4,FALSE),INDEX(dbOrdini[% VOL],MATCH(F165,dbOrdini[CODICE
ANKER],0))))</f>
        <v/>
      </c>
      <c r="J165" s="252" t="str">
        <f>IF(B165="","",IF($T$13="IN CORSO",VLOOKUP(B165,listoneAnker_NoSku,5,FALSE),INDEX(dbOrdini[PREZZO
ANKER],MATCH(F165,dbOrdini[CODICE
ANKER],0))))</f>
        <v/>
      </c>
      <c r="K165" s="253" t="str">
        <f ca="1">IF(E165="","",IF($T$13="IN CORSO",VLOOKUP(TEXT(E165,"0"),vinolux[],6,FALSE),INDEX(dbOrdini[PREZZO
VINOLUX],MATCH(F165,dbOrdini[CODICE
ANKER],0))))</f>
        <v/>
      </c>
      <c r="L165" s="252" t="str">
        <f>IFERROR(IF(B165="","",IF($T$13="IN CORSO",VLOOKUP(A165,ultimoPrezzoItalia[],5,FALSE),INDEX(dbOrdini[PREZZO
ITALIA],MATCH(F165,dbOrdini[CODICE
ANKER],0)))),"")</f>
        <v/>
      </c>
      <c r="M165" s="254" t="str">
        <f>IFERROR(IF(B165="","",IF($T$13="IN CORSO",VLOOKUP(F165,listoneAnkerCompleto,8,FALSE)/1.22,INDEX(dbOrdini[COSTO IMPORT BOTT.],MATCH(F165,dbOrdini[CODICE
ANKER],0)))),"")</f>
        <v/>
      </c>
      <c r="N165" s="267" t="str">
        <f t="shared" si="6"/>
        <v/>
      </c>
      <c r="O165" s="255" t="str">
        <f t="shared" si="7"/>
        <v/>
      </c>
      <c r="P165" s="256" t="str">
        <f ca="1">IFERROR(VLOOKUP(A165,inventarioGeko[],3,FALSE),"")</f>
        <v/>
      </c>
      <c r="Q165" s="254" t="str">
        <f t="shared" si="8"/>
        <v/>
      </c>
    </row>
    <row r="166" spans="1:17">
      <c r="A166" s="127" t="str">
        <f ca="1">IFERROR(INDEX(storicoSkuGeko,MATCH(F166,storicoSkuAnker,0)),"")</f>
        <v/>
      </c>
      <c r="B166" s="39"/>
      <c r="C166" s="70"/>
      <c r="D166" s="42"/>
      <c r="E166" s="295" t="str">
        <f ca="1">IFERROR(IF(INDEX(storicoSkuVinolux,MATCH(F166,storicoSkuAnker,0))=0,"",INDEX(storicoSkuVinolux,MATCH(F166,storicoSkuAnker,0))),"")</f>
        <v/>
      </c>
      <c r="F166" s="248" t="str">
        <f>IF(B166="","",IF($T$13="IN CORSO",INDEX(skuAnker,MATCH(B166,descrizioneArtAnker,0)),INDEX(dbOrdini[CODICE
ANKER],MATCH(B166,dbOrdini[DESCRIZIONE],0))))</f>
        <v/>
      </c>
      <c r="G166" s="249" t="str">
        <f>IF(B166="","",IF($T$13="IN CORSO",VLOOKUP(B166,listoneAnker_NoSku,2,FALSE),INDEX(dbOrdini[BT/CS],MATCH(F166,dbOrdini[CODICE
ANKER],0))))</f>
        <v/>
      </c>
      <c r="H166" s="250" t="str">
        <f>IF(B166="","",IF($T$13="IN CORSO",VLOOKUP(B166,listoneAnker_NoSku,3,FALSE),INDEX(dbOrdini[LT.],MATCH(F166,dbOrdini[CODICE
ANKER],0))))</f>
        <v/>
      </c>
      <c r="I166" s="251" t="str">
        <f>IF(B166="","",IF($T$13="IN CORSO",VLOOKUP(B166,listoneAnker_NoSku,4,FALSE),INDEX(dbOrdini[% VOL],MATCH(F166,dbOrdini[CODICE
ANKER],0))))</f>
        <v/>
      </c>
      <c r="J166" s="252" t="str">
        <f>IF(B166="","",IF($T$13="IN CORSO",VLOOKUP(B166,listoneAnker_NoSku,5,FALSE),INDEX(dbOrdini[PREZZO
ANKER],MATCH(F166,dbOrdini[CODICE
ANKER],0))))</f>
        <v/>
      </c>
      <c r="K166" s="253" t="str">
        <f ca="1">IF(E166="","",IF($T$13="IN CORSO",VLOOKUP(TEXT(E166,"0"),vinolux[],6,FALSE),INDEX(dbOrdini[PREZZO
VINOLUX],MATCH(F166,dbOrdini[CODICE
ANKER],0))))</f>
        <v/>
      </c>
      <c r="L166" s="252" t="str">
        <f>IFERROR(IF(B166="","",IF($T$13="IN CORSO",VLOOKUP(A166,ultimoPrezzoItalia[],5,FALSE),INDEX(dbOrdini[PREZZO
ITALIA],MATCH(F166,dbOrdini[CODICE
ANKER],0)))),"")</f>
        <v/>
      </c>
      <c r="M166" s="254" t="str">
        <f>IFERROR(IF(B166="","",IF($T$13="IN CORSO",VLOOKUP(F166,listoneAnkerCompleto,8,FALSE)/1.22,INDEX(dbOrdini[COSTO IMPORT BOTT.],MATCH(F166,dbOrdini[CODICE
ANKER],0)))),"")</f>
        <v/>
      </c>
      <c r="N166" s="267" t="str">
        <f t="shared" si="6"/>
        <v/>
      </c>
      <c r="O166" s="255" t="str">
        <f t="shared" si="7"/>
        <v/>
      </c>
      <c r="P166" s="256" t="str">
        <f ca="1">IFERROR(VLOOKUP(A166,inventarioGeko[],3,FALSE),"")</f>
        <v/>
      </c>
      <c r="Q166" s="254" t="str">
        <f t="shared" si="8"/>
        <v/>
      </c>
    </row>
    <row r="167" spans="1:17">
      <c r="A167" s="127" t="str">
        <f ca="1">IFERROR(INDEX(storicoSkuGeko,MATCH(F167,storicoSkuAnker,0)),"")</f>
        <v/>
      </c>
      <c r="B167" s="39"/>
      <c r="C167" s="70"/>
      <c r="D167" s="42"/>
      <c r="E167" s="295" t="str">
        <f ca="1">IFERROR(IF(INDEX(storicoSkuVinolux,MATCH(F167,storicoSkuAnker,0))=0,"",INDEX(storicoSkuVinolux,MATCH(F167,storicoSkuAnker,0))),"")</f>
        <v/>
      </c>
      <c r="F167" s="248" t="str">
        <f>IF(B167="","",IF($T$13="IN CORSO",INDEX(skuAnker,MATCH(B167,descrizioneArtAnker,0)),INDEX(dbOrdini[CODICE
ANKER],MATCH(B167,dbOrdini[DESCRIZIONE],0))))</f>
        <v/>
      </c>
      <c r="G167" s="249" t="str">
        <f>IF(B167="","",IF($T$13="IN CORSO",VLOOKUP(B167,listoneAnker_NoSku,2,FALSE),INDEX(dbOrdini[BT/CS],MATCH(F167,dbOrdini[CODICE
ANKER],0))))</f>
        <v/>
      </c>
      <c r="H167" s="250" t="str">
        <f>IF(B167="","",IF($T$13="IN CORSO",VLOOKUP(B167,listoneAnker_NoSku,3,FALSE),INDEX(dbOrdini[LT.],MATCH(F167,dbOrdini[CODICE
ANKER],0))))</f>
        <v/>
      </c>
      <c r="I167" s="251" t="str">
        <f>IF(B167="","",IF($T$13="IN CORSO",VLOOKUP(B167,listoneAnker_NoSku,4,FALSE),INDEX(dbOrdini[% VOL],MATCH(F167,dbOrdini[CODICE
ANKER],0))))</f>
        <v/>
      </c>
      <c r="J167" s="252" t="str">
        <f>IF(B167="","",IF($T$13="IN CORSO",VLOOKUP(B167,listoneAnker_NoSku,5,FALSE),INDEX(dbOrdini[PREZZO
ANKER],MATCH(F167,dbOrdini[CODICE
ANKER],0))))</f>
        <v/>
      </c>
      <c r="K167" s="253" t="str">
        <f ca="1">IF(E167="","",IF($T$13="IN CORSO",VLOOKUP(TEXT(E167,"0"),vinolux[],6,FALSE),INDEX(dbOrdini[PREZZO
VINOLUX],MATCH(F167,dbOrdini[CODICE
ANKER],0))))</f>
        <v/>
      </c>
      <c r="L167" s="252" t="str">
        <f>IFERROR(IF(B167="","",IF($T$13="IN CORSO",VLOOKUP(A167,ultimoPrezzoItalia[],5,FALSE),INDEX(dbOrdini[PREZZO
ITALIA],MATCH(F167,dbOrdini[CODICE
ANKER],0)))),"")</f>
        <v/>
      </c>
      <c r="M167" s="254" t="str">
        <f>IFERROR(IF(B167="","",IF($T$13="IN CORSO",VLOOKUP(F167,listoneAnkerCompleto,8,FALSE)/1.22,INDEX(dbOrdini[COSTO IMPORT BOTT.],MATCH(F167,dbOrdini[CODICE
ANKER],0)))),"")</f>
        <v/>
      </c>
      <c r="N167" s="267" t="str">
        <f t="shared" si="6"/>
        <v/>
      </c>
      <c r="O167" s="255" t="str">
        <f t="shared" si="7"/>
        <v/>
      </c>
      <c r="P167" s="256" t="str">
        <f ca="1">IFERROR(VLOOKUP(A167,inventarioGeko[],3,FALSE),"")</f>
        <v/>
      </c>
      <c r="Q167" s="254" t="str">
        <f t="shared" si="8"/>
        <v/>
      </c>
    </row>
    <row r="168" spans="1:17">
      <c r="A168" s="127" t="str">
        <f ca="1">IFERROR(INDEX(storicoSkuGeko,MATCH(F168,storicoSkuAnker,0)),"")</f>
        <v/>
      </c>
      <c r="B168" s="39"/>
      <c r="C168" s="70"/>
      <c r="D168" s="42"/>
      <c r="E168" s="295" t="str">
        <f ca="1">IFERROR(IF(INDEX(storicoSkuVinolux,MATCH(F168,storicoSkuAnker,0))=0,"",INDEX(storicoSkuVinolux,MATCH(F168,storicoSkuAnker,0))),"")</f>
        <v/>
      </c>
      <c r="F168" s="248" t="str">
        <f>IF(B168="","",IF($T$13="IN CORSO",INDEX(skuAnker,MATCH(B168,descrizioneArtAnker,0)),INDEX(dbOrdini[CODICE
ANKER],MATCH(B168,dbOrdini[DESCRIZIONE],0))))</f>
        <v/>
      </c>
      <c r="G168" s="249" t="str">
        <f>IF(B168="","",IF($T$13="IN CORSO",VLOOKUP(B168,listoneAnker_NoSku,2,FALSE),INDEX(dbOrdini[BT/CS],MATCH(F168,dbOrdini[CODICE
ANKER],0))))</f>
        <v/>
      </c>
      <c r="H168" s="250" t="str">
        <f>IF(B168="","",IF($T$13="IN CORSO",VLOOKUP(B168,listoneAnker_NoSku,3,FALSE),INDEX(dbOrdini[LT.],MATCH(F168,dbOrdini[CODICE
ANKER],0))))</f>
        <v/>
      </c>
      <c r="I168" s="251" t="str">
        <f>IF(B168="","",IF($T$13="IN CORSO",VLOOKUP(B168,listoneAnker_NoSku,4,FALSE),INDEX(dbOrdini[% VOL],MATCH(F168,dbOrdini[CODICE
ANKER],0))))</f>
        <v/>
      </c>
      <c r="J168" s="252" t="str">
        <f>IF(B168="","",IF($T$13="IN CORSO",VLOOKUP(B168,listoneAnker_NoSku,5,FALSE),INDEX(dbOrdini[PREZZO
ANKER],MATCH(F168,dbOrdini[CODICE
ANKER],0))))</f>
        <v/>
      </c>
      <c r="K168" s="253" t="str">
        <f ca="1">IF(E168="","",IF($T$13="IN CORSO",VLOOKUP(TEXT(E168,"0"),vinolux[],6,FALSE),INDEX(dbOrdini[PREZZO
VINOLUX],MATCH(F168,dbOrdini[CODICE
ANKER],0))))</f>
        <v/>
      </c>
      <c r="L168" s="252" t="str">
        <f>IFERROR(IF(B168="","",IF($T$13="IN CORSO",VLOOKUP(A168,ultimoPrezzoItalia[],5,FALSE),INDEX(dbOrdini[PREZZO
ITALIA],MATCH(F168,dbOrdini[CODICE
ANKER],0)))),"")</f>
        <v/>
      </c>
      <c r="M168" s="254" t="str">
        <f>IFERROR(IF(B168="","",IF($T$13="IN CORSO",VLOOKUP(F168,listoneAnkerCompleto,8,FALSE)/1.22,INDEX(dbOrdini[COSTO IMPORT BOTT.],MATCH(F168,dbOrdini[CODICE
ANKER],0)))),"")</f>
        <v/>
      </c>
      <c r="N168" s="267" t="str">
        <f t="shared" si="6"/>
        <v/>
      </c>
      <c r="O168" s="255" t="str">
        <f t="shared" si="7"/>
        <v/>
      </c>
      <c r="P168" s="256" t="str">
        <f ca="1">IFERROR(VLOOKUP(A168,inventarioGeko[],3,FALSE),"")</f>
        <v/>
      </c>
      <c r="Q168" s="254" t="str">
        <f t="shared" si="8"/>
        <v/>
      </c>
    </row>
    <row r="169" spans="1:17">
      <c r="A169" s="127" t="str">
        <f ca="1">IFERROR(INDEX(storicoSkuGeko,MATCH(F169,storicoSkuAnker,0)),"")</f>
        <v/>
      </c>
      <c r="B169" s="39"/>
      <c r="C169" s="70"/>
      <c r="D169" s="42"/>
      <c r="E169" s="295" t="str">
        <f ca="1">IFERROR(IF(INDEX(storicoSkuVinolux,MATCH(F169,storicoSkuAnker,0))=0,"",INDEX(storicoSkuVinolux,MATCH(F169,storicoSkuAnker,0))),"")</f>
        <v/>
      </c>
      <c r="F169" s="248" t="str">
        <f>IF(B169="","",IF($T$13="IN CORSO",INDEX(skuAnker,MATCH(B169,descrizioneArtAnker,0)),INDEX(dbOrdini[CODICE
ANKER],MATCH(B169,dbOrdini[DESCRIZIONE],0))))</f>
        <v/>
      </c>
      <c r="G169" s="249" t="str">
        <f>IF(B169="","",IF($T$13="IN CORSO",VLOOKUP(B169,listoneAnker_NoSku,2,FALSE),INDEX(dbOrdini[BT/CS],MATCH(F169,dbOrdini[CODICE
ANKER],0))))</f>
        <v/>
      </c>
      <c r="H169" s="250" t="str">
        <f>IF(B169="","",IF($T$13="IN CORSO",VLOOKUP(B169,listoneAnker_NoSku,3,FALSE),INDEX(dbOrdini[LT.],MATCH(F169,dbOrdini[CODICE
ANKER],0))))</f>
        <v/>
      </c>
      <c r="I169" s="251" t="str">
        <f>IF(B169="","",IF($T$13="IN CORSO",VLOOKUP(B169,listoneAnker_NoSku,4,FALSE),INDEX(dbOrdini[% VOL],MATCH(F169,dbOrdini[CODICE
ANKER],0))))</f>
        <v/>
      </c>
      <c r="J169" s="252" t="str">
        <f>IF(B169="","",IF($T$13="IN CORSO",VLOOKUP(B169,listoneAnker_NoSku,5,FALSE),INDEX(dbOrdini[PREZZO
ANKER],MATCH(F169,dbOrdini[CODICE
ANKER],0))))</f>
        <v/>
      </c>
      <c r="K169" s="253" t="str">
        <f ca="1">IF(E169="","",IF($T$13="IN CORSO",VLOOKUP(TEXT(E169,"0"),vinolux[],6,FALSE),INDEX(dbOrdini[PREZZO
VINOLUX],MATCH(F169,dbOrdini[CODICE
ANKER],0))))</f>
        <v/>
      </c>
      <c r="L169" s="252" t="str">
        <f>IFERROR(IF(B169="","",IF($T$13="IN CORSO",VLOOKUP(A169,ultimoPrezzoItalia[],5,FALSE),INDEX(dbOrdini[PREZZO
ITALIA],MATCH(F169,dbOrdini[CODICE
ANKER],0)))),"")</f>
        <v/>
      </c>
      <c r="M169" s="254" t="str">
        <f>IFERROR(IF(B169="","",IF($T$13="IN CORSO",VLOOKUP(F169,listoneAnkerCompleto,8,FALSE)/1.22,INDEX(dbOrdini[COSTO IMPORT BOTT.],MATCH(F169,dbOrdini[CODICE
ANKER],0)))),"")</f>
        <v/>
      </c>
      <c r="N169" s="267" t="str">
        <f t="shared" si="6"/>
        <v/>
      </c>
      <c r="O169" s="255" t="str">
        <f t="shared" si="7"/>
        <v/>
      </c>
      <c r="P169" s="256" t="str">
        <f ca="1">IFERROR(VLOOKUP(A169,inventarioGeko[],3,FALSE),"")</f>
        <v/>
      </c>
      <c r="Q169" s="254" t="str">
        <f t="shared" si="8"/>
        <v/>
      </c>
    </row>
    <row r="170" spans="1:17">
      <c r="A170" s="127" t="str">
        <f ca="1">IFERROR(INDEX(storicoSkuGeko,MATCH(F170,storicoSkuAnker,0)),"")</f>
        <v/>
      </c>
      <c r="B170" s="39"/>
      <c r="C170" s="70"/>
      <c r="D170" s="42"/>
      <c r="E170" s="295" t="str">
        <f ca="1">IFERROR(IF(INDEX(storicoSkuVinolux,MATCH(F170,storicoSkuAnker,0))=0,"",INDEX(storicoSkuVinolux,MATCH(F170,storicoSkuAnker,0))),"")</f>
        <v/>
      </c>
      <c r="F170" s="248" t="str">
        <f>IF(B170="","",IF($T$13="IN CORSO",INDEX(skuAnker,MATCH(B170,descrizioneArtAnker,0)),INDEX(dbOrdini[CODICE
ANKER],MATCH(B170,dbOrdini[DESCRIZIONE],0))))</f>
        <v/>
      </c>
      <c r="G170" s="249" t="str">
        <f>IF(B170="","",IF($T$13="IN CORSO",VLOOKUP(B170,listoneAnker_NoSku,2,FALSE),INDEX(dbOrdini[BT/CS],MATCH(F170,dbOrdini[CODICE
ANKER],0))))</f>
        <v/>
      </c>
      <c r="H170" s="250" t="str">
        <f>IF(B170="","",IF($T$13="IN CORSO",VLOOKUP(B170,listoneAnker_NoSku,3,FALSE),INDEX(dbOrdini[LT.],MATCH(F170,dbOrdini[CODICE
ANKER],0))))</f>
        <v/>
      </c>
      <c r="I170" s="251" t="str">
        <f>IF(B170="","",IF($T$13="IN CORSO",VLOOKUP(B170,listoneAnker_NoSku,4,FALSE),INDEX(dbOrdini[% VOL],MATCH(F170,dbOrdini[CODICE
ANKER],0))))</f>
        <v/>
      </c>
      <c r="J170" s="252" t="str">
        <f>IF(B170="","",IF($T$13="IN CORSO",VLOOKUP(B170,listoneAnker_NoSku,5,FALSE),INDEX(dbOrdini[PREZZO
ANKER],MATCH(F170,dbOrdini[CODICE
ANKER],0))))</f>
        <v/>
      </c>
      <c r="K170" s="253" t="str">
        <f ca="1">IF(E170="","",IF($T$13="IN CORSO",VLOOKUP(TEXT(E170,"0"),vinolux[],6,FALSE),INDEX(dbOrdini[PREZZO
VINOLUX],MATCH(F170,dbOrdini[CODICE
ANKER],0))))</f>
        <v/>
      </c>
      <c r="L170" s="252" t="str">
        <f>IFERROR(IF(B170="","",IF($T$13="IN CORSO",VLOOKUP(A170,ultimoPrezzoItalia[],5,FALSE),INDEX(dbOrdini[PREZZO
ITALIA],MATCH(F170,dbOrdini[CODICE
ANKER],0)))),"")</f>
        <v/>
      </c>
      <c r="M170" s="254" t="str">
        <f>IFERROR(IF(B170="","",IF($T$13="IN CORSO",VLOOKUP(F170,listoneAnkerCompleto,8,FALSE)/1.22,INDEX(dbOrdini[COSTO IMPORT BOTT.],MATCH(F170,dbOrdini[CODICE
ANKER],0)))),"")</f>
        <v/>
      </c>
      <c r="N170" s="267" t="str">
        <f t="shared" si="6"/>
        <v/>
      </c>
      <c r="O170" s="255" t="str">
        <f t="shared" si="7"/>
        <v/>
      </c>
      <c r="P170" s="256" t="str">
        <f ca="1">IFERROR(VLOOKUP(A170,inventarioGeko[],3,FALSE),"")</f>
        <v/>
      </c>
      <c r="Q170" s="254" t="str">
        <f t="shared" si="8"/>
        <v/>
      </c>
    </row>
    <row r="171" spans="1:17">
      <c r="A171" s="127" t="str">
        <f ca="1">IFERROR(INDEX(storicoSkuGeko,MATCH(F171,storicoSkuAnker,0)),"")</f>
        <v/>
      </c>
      <c r="B171" s="39"/>
      <c r="C171" s="70"/>
      <c r="D171" s="42"/>
      <c r="E171" s="295" t="str">
        <f ca="1">IFERROR(IF(INDEX(storicoSkuVinolux,MATCH(F171,storicoSkuAnker,0))=0,"",INDEX(storicoSkuVinolux,MATCH(F171,storicoSkuAnker,0))),"")</f>
        <v/>
      </c>
      <c r="F171" s="248" t="str">
        <f>IF(B171="","",IF($T$13="IN CORSO",INDEX(skuAnker,MATCH(B171,descrizioneArtAnker,0)),INDEX(dbOrdini[CODICE
ANKER],MATCH(B171,dbOrdini[DESCRIZIONE],0))))</f>
        <v/>
      </c>
      <c r="G171" s="249" t="str">
        <f>IF(B171="","",IF($T$13="IN CORSO",VLOOKUP(B171,listoneAnker_NoSku,2,FALSE),INDEX(dbOrdini[BT/CS],MATCH(F171,dbOrdini[CODICE
ANKER],0))))</f>
        <v/>
      </c>
      <c r="H171" s="250" t="str">
        <f>IF(B171="","",IF($T$13="IN CORSO",VLOOKUP(B171,listoneAnker_NoSku,3,FALSE),INDEX(dbOrdini[LT.],MATCH(F171,dbOrdini[CODICE
ANKER],0))))</f>
        <v/>
      </c>
      <c r="I171" s="251" t="str">
        <f>IF(B171="","",IF($T$13="IN CORSO",VLOOKUP(B171,listoneAnker_NoSku,4,FALSE),INDEX(dbOrdini[% VOL],MATCH(F171,dbOrdini[CODICE
ANKER],0))))</f>
        <v/>
      </c>
      <c r="J171" s="252" t="str">
        <f>IF(B171="","",IF($T$13="IN CORSO",VLOOKUP(B171,listoneAnker_NoSku,5,FALSE),INDEX(dbOrdini[PREZZO
ANKER],MATCH(F171,dbOrdini[CODICE
ANKER],0))))</f>
        <v/>
      </c>
      <c r="K171" s="253" t="str">
        <f ca="1">IF(E171="","",IF($T$13="IN CORSO",VLOOKUP(TEXT(E171,"0"),vinolux[],6,FALSE),INDEX(dbOrdini[PREZZO
VINOLUX],MATCH(F171,dbOrdini[CODICE
ANKER],0))))</f>
        <v/>
      </c>
      <c r="L171" s="252" t="str">
        <f>IFERROR(IF(B171="","",IF($T$13="IN CORSO",VLOOKUP(A171,ultimoPrezzoItalia[],5,FALSE),INDEX(dbOrdini[PREZZO
ITALIA],MATCH(F171,dbOrdini[CODICE
ANKER],0)))),"")</f>
        <v/>
      </c>
      <c r="M171" s="254" t="str">
        <f>IFERROR(IF(B171="","",IF($T$13="IN CORSO",VLOOKUP(F171,listoneAnkerCompleto,8,FALSE)/1.22,INDEX(dbOrdini[COSTO IMPORT BOTT.],MATCH(F171,dbOrdini[CODICE
ANKER],0)))),"")</f>
        <v/>
      </c>
      <c r="N171" s="267" t="str">
        <f t="shared" si="6"/>
        <v/>
      </c>
      <c r="O171" s="255" t="str">
        <f t="shared" si="7"/>
        <v/>
      </c>
      <c r="P171" s="256" t="str">
        <f ca="1">IFERROR(VLOOKUP(A171,inventarioGeko[],3,FALSE),"")</f>
        <v/>
      </c>
      <c r="Q171" s="254" t="str">
        <f t="shared" si="8"/>
        <v/>
      </c>
    </row>
    <row r="172" spans="1:17">
      <c r="A172" s="127" t="str">
        <f ca="1">IFERROR(INDEX(storicoSkuGeko,MATCH(F172,storicoSkuAnker,0)),"")</f>
        <v/>
      </c>
      <c r="B172" s="39"/>
      <c r="C172" s="70"/>
      <c r="D172" s="42"/>
      <c r="E172" s="295" t="str">
        <f ca="1">IFERROR(IF(INDEX(storicoSkuVinolux,MATCH(F172,storicoSkuAnker,0))=0,"",INDEX(storicoSkuVinolux,MATCH(F172,storicoSkuAnker,0))),"")</f>
        <v/>
      </c>
      <c r="F172" s="248" t="str">
        <f>IF(B172="","",IF($T$13="IN CORSO",INDEX(skuAnker,MATCH(B172,descrizioneArtAnker,0)),INDEX(dbOrdini[CODICE
ANKER],MATCH(B172,dbOrdini[DESCRIZIONE],0))))</f>
        <v/>
      </c>
      <c r="G172" s="249" t="str">
        <f>IF(B172="","",IF($T$13="IN CORSO",VLOOKUP(B172,listoneAnker_NoSku,2,FALSE),INDEX(dbOrdini[BT/CS],MATCH(F172,dbOrdini[CODICE
ANKER],0))))</f>
        <v/>
      </c>
      <c r="H172" s="250" t="str">
        <f>IF(B172="","",IF($T$13="IN CORSO",VLOOKUP(B172,listoneAnker_NoSku,3,FALSE),INDEX(dbOrdini[LT.],MATCH(F172,dbOrdini[CODICE
ANKER],0))))</f>
        <v/>
      </c>
      <c r="I172" s="251" t="str">
        <f>IF(B172="","",IF($T$13="IN CORSO",VLOOKUP(B172,listoneAnker_NoSku,4,FALSE),INDEX(dbOrdini[% VOL],MATCH(F172,dbOrdini[CODICE
ANKER],0))))</f>
        <v/>
      </c>
      <c r="J172" s="252" t="str">
        <f>IF(B172="","",IF($T$13="IN CORSO",VLOOKUP(B172,listoneAnker_NoSku,5,FALSE),INDEX(dbOrdini[PREZZO
ANKER],MATCH(F172,dbOrdini[CODICE
ANKER],0))))</f>
        <v/>
      </c>
      <c r="K172" s="253" t="str">
        <f ca="1">IF(E172="","",IF($T$13="IN CORSO",VLOOKUP(TEXT(E172,"0"),vinolux[],6,FALSE),INDEX(dbOrdini[PREZZO
VINOLUX],MATCH(F172,dbOrdini[CODICE
ANKER],0))))</f>
        <v/>
      </c>
      <c r="L172" s="252" t="str">
        <f>IFERROR(IF(B172="","",IF($T$13="IN CORSO",VLOOKUP(A172,ultimoPrezzoItalia[],5,FALSE),INDEX(dbOrdini[PREZZO
ITALIA],MATCH(F172,dbOrdini[CODICE
ANKER],0)))),"")</f>
        <v/>
      </c>
      <c r="M172" s="254" t="str">
        <f>IFERROR(IF(B172="","",IF($T$13="IN CORSO",VLOOKUP(F172,listoneAnkerCompleto,8,FALSE)/1.22,INDEX(dbOrdini[COSTO IMPORT BOTT.],MATCH(F172,dbOrdini[CODICE
ANKER],0)))),"")</f>
        <v/>
      </c>
      <c r="N172" s="267" t="str">
        <f t="shared" si="6"/>
        <v/>
      </c>
      <c r="O172" s="255" t="str">
        <f t="shared" si="7"/>
        <v/>
      </c>
      <c r="P172" s="256" t="str">
        <f ca="1">IFERROR(VLOOKUP(A172,inventarioGeko[],3,FALSE),"")</f>
        <v/>
      </c>
      <c r="Q172" s="254" t="str">
        <f t="shared" si="8"/>
        <v/>
      </c>
    </row>
    <row r="173" spans="1:17">
      <c r="A173" s="127" t="str">
        <f ca="1">IFERROR(INDEX(storicoSkuGeko,MATCH(F173,storicoSkuAnker,0)),"")</f>
        <v/>
      </c>
      <c r="B173" s="39"/>
      <c r="C173" s="70"/>
      <c r="D173" s="42"/>
      <c r="E173" s="295" t="str">
        <f ca="1">IFERROR(IF(INDEX(storicoSkuVinolux,MATCH(F173,storicoSkuAnker,0))=0,"",INDEX(storicoSkuVinolux,MATCH(F173,storicoSkuAnker,0))),"")</f>
        <v/>
      </c>
      <c r="F173" s="248" t="str">
        <f>IF(B173="","",IF($T$13="IN CORSO",INDEX(skuAnker,MATCH(B173,descrizioneArtAnker,0)),INDEX(dbOrdini[CODICE
ANKER],MATCH(B173,dbOrdini[DESCRIZIONE],0))))</f>
        <v/>
      </c>
      <c r="G173" s="249" t="str">
        <f>IF(B173="","",IF($T$13="IN CORSO",VLOOKUP(B173,listoneAnker_NoSku,2,FALSE),INDEX(dbOrdini[BT/CS],MATCH(F173,dbOrdini[CODICE
ANKER],0))))</f>
        <v/>
      </c>
      <c r="H173" s="250" t="str">
        <f>IF(B173="","",IF($T$13="IN CORSO",VLOOKUP(B173,listoneAnker_NoSku,3,FALSE),INDEX(dbOrdini[LT.],MATCH(F173,dbOrdini[CODICE
ANKER],0))))</f>
        <v/>
      </c>
      <c r="I173" s="251" t="str">
        <f>IF(B173="","",IF($T$13="IN CORSO",VLOOKUP(B173,listoneAnker_NoSku,4,FALSE),INDEX(dbOrdini[% VOL],MATCH(F173,dbOrdini[CODICE
ANKER],0))))</f>
        <v/>
      </c>
      <c r="J173" s="252" t="str">
        <f>IF(B173="","",IF($T$13="IN CORSO",VLOOKUP(B173,listoneAnker_NoSku,5,FALSE),INDEX(dbOrdini[PREZZO
ANKER],MATCH(F173,dbOrdini[CODICE
ANKER],0))))</f>
        <v/>
      </c>
      <c r="K173" s="253" t="str">
        <f ca="1">IF(E173="","",IF($T$13="IN CORSO",VLOOKUP(TEXT(E173,"0"),vinolux[],6,FALSE),INDEX(dbOrdini[PREZZO
VINOLUX],MATCH(F173,dbOrdini[CODICE
ANKER],0))))</f>
        <v/>
      </c>
      <c r="L173" s="252" t="str">
        <f>IFERROR(IF(B173="","",IF($T$13="IN CORSO",VLOOKUP(A173,ultimoPrezzoItalia[],5,FALSE),INDEX(dbOrdini[PREZZO
ITALIA],MATCH(F173,dbOrdini[CODICE
ANKER],0)))),"")</f>
        <v/>
      </c>
      <c r="M173" s="254" t="str">
        <f>IFERROR(IF(B173="","",IF($T$13="IN CORSO",VLOOKUP(F173,listoneAnkerCompleto,8,FALSE)/1.22,INDEX(dbOrdini[COSTO IMPORT BOTT.],MATCH(F173,dbOrdini[CODICE
ANKER],0)))),"")</f>
        <v/>
      </c>
      <c r="N173" s="267" t="str">
        <f t="shared" si="6"/>
        <v/>
      </c>
      <c r="O173" s="255" t="str">
        <f t="shared" si="7"/>
        <v/>
      </c>
      <c r="P173" s="256" t="str">
        <f ca="1">IFERROR(VLOOKUP(A173,inventarioGeko[],3,FALSE),"")</f>
        <v/>
      </c>
      <c r="Q173" s="254" t="str">
        <f t="shared" si="8"/>
        <v/>
      </c>
    </row>
    <row r="174" spans="1:17">
      <c r="A174" s="127" t="str">
        <f ca="1">IFERROR(INDEX(storicoSkuGeko,MATCH(F174,storicoSkuAnker,0)),"")</f>
        <v/>
      </c>
      <c r="B174" s="39"/>
      <c r="C174" s="70"/>
      <c r="D174" s="42"/>
      <c r="E174" s="295" t="str">
        <f ca="1">IFERROR(IF(INDEX(storicoSkuVinolux,MATCH(F174,storicoSkuAnker,0))=0,"",INDEX(storicoSkuVinolux,MATCH(F174,storicoSkuAnker,0))),"")</f>
        <v/>
      </c>
      <c r="F174" s="248" t="str">
        <f>IF(B174="","",IF($T$13="IN CORSO",INDEX(skuAnker,MATCH(B174,descrizioneArtAnker,0)),INDEX(dbOrdini[CODICE
ANKER],MATCH(B174,dbOrdini[DESCRIZIONE],0))))</f>
        <v/>
      </c>
      <c r="G174" s="249" t="str">
        <f>IF(B174="","",IF($T$13="IN CORSO",VLOOKUP(B174,listoneAnker_NoSku,2,FALSE),INDEX(dbOrdini[BT/CS],MATCH(F174,dbOrdini[CODICE
ANKER],0))))</f>
        <v/>
      </c>
      <c r="H174" s="250" t="str">
        <f>IF(B174="","",IF($T$13="IN CORSO",VLOOKUP(B174,listoneAnker_NoSku,3,FALSE),INDEX(dbOrdini[LT.],MATCH(F174,dbOrdini[CODICE
ANKER],0))))</f>
        <v/>
      </c>
      <c r="I174" s="251" t="str">
        <f>IF(B174="","",IF($T$13="IN CORSO",VLOOKUP(B174,listoneAnker_NoSku,4,FALSE),INDEX(dbOrdini[% VOL],MATCH(F174,dbOrdini[CODICE
ANKER],0))))</f>
        <v/>
      </c>
      <c r="J174" s="252" t="str">
        <f>IF(B174="","",IF($T$13="IN CORSO",VLOOKUP(B174,listoneAnker_NoSku,5,FALSE),INDEX(dbOrdini[PREZZO
ANKER],MATCH(F174,dbOrdini[CODICE
ANKER],0))))</f>
        <v/>
      </c>
      <c r="K174" s="253" t="str">
        <f ca="1">IF(E174="","",IF($T$13="IN CORSO",VLOOKUP(TEXT(E174,"0"),vinolux[],6,FALSE),INDEX(dbOrdini[PREZZO
VINOLUX],MATCH(F174,dbOrdini[CODICE
ANKER],0))))</f>
        <v/>
      </c>
      <c r="L174" s="252" t="str">
        <f>IFERROR(IF(B174="","",IF($T$13="IN CORSO",VLOOKUP(A174,ultimoPrezzoItalia[],5,FALSE),INDEX(dbOrdini[PREZZO
ITALIA],MATCH(F174,dbOrdini[CODICE
ANKER],0)))),"")</f>
        <v/>
      </c>
      <c r="M174" s="254" t="str">
        <f>IFERROR(IF(B174="","",IF($T$13="IN CORSO",VLOOKUP(F174,listoneAnkerCompleto,8,FALSE)/1.22,INDEX(dbOrdini[COSTO IMPORT BOTT.],MATCH(F174,dbOrdini[CODICE
ANKER],0)))),"")</f>
        <v/>
      </c>
      <c r="N174" s="267" t="str">
        <f t="shared" si="6"/>
        <v/>
      </c>
      <c r="O174" s="255" t="str">
        <f t="shared" si="7"/>
        <v/>
      </c>
      <c r="P174" s="256" t="str">
        <f ca="1">IFERROR(VLOOKUP(A174,inventarioGeko[],3,FALSE),"")</f>
        <v/>
      </c>
      <c r="Q174" s="254" t="str">
        <f t="shared" si="8"/>
        <v/>
      </c>
    </row>
    <row r="175" spans="1:17">
      <c r="A175" s="127" t="str">
        <f ca="1">IFERROR(INDEX(storicoSkuGeko,MATCH(F175,storicoSkuAnker,0)),"")</f>
        <v/>
      </c>
      <c r="B175" s="39"/>
      <c r="C175" s="70"/>
      <c r="D175" s="42"/>
      <c r="E175" s="295" t="str">
        <f ca="1">IFERROR(IF(INDEX(storicoSkuVinolux,MATCH(F175,storicoSkuAnker,0))=0,"",INDEX(storicoSkuVinolux,MATCH(F175,storicoSkuAnker,0))),"")</f>
        <v/>
      </c>
      <c r="F175" s="248" t="str">
        <f>IF(B175="","",IF($T$13="IN CORSO",INDEX(skuAnker,MATCH(B175,descrizioneArtAnker,0)),INDEX(dbOrdini[CODICE
ANKER],MATCH(B175,dbOrdini[DESCRIZIONE],0))))</f>
        <v/>
      </c>
      <c r="G175" s="249" t="str">
        <f>IF(B175="","",IF($T$13="IN CORSO",VLOOKUP(B175,listoneAnker_NoSku,2,FALSE),INDEX(dbOrdini[BT/CS],MATCH(F175,dbOrdini[CODICE
ANKER],0))))</f>
        <v/>
      </c>
      <c r="H175" s="250" t="str">
        <f>IF(B175="","",IF($T$13="IN CORSO",VLOOKUP(B175,listoneAnker_NoSku,3,FALSE),INDEX(dbOrdini[LT.],MATCH(F175,dbOrdini[CODICE
ANKER],0))))</f>
        <v/>
      </c>
      <c r="I175" s="251" t="str">
        <f>IF(B175="","",IF($T$13="IN CORSO",VLOOKUP(B175,listoneAnker_NoSku,4,FALSE),INDEX(dbOrdini[% VOL],MATCH(F175,dbOrdini[CODICE
ANKER],0))))</f>
        <v/>
      </c>
      <c r="J175" s="252" t="str">
        <f>IF(B175="","",IF($T$13="IN CORSO",VLOOKUP(B175,listoneAnker_NoSku,5,FALSE),INDEX(dbOrdini[PREZZO
ANKER],MATCH(F175,dbOrdini[CODICE
ANKER],0))))</f>
        <v/>
      </c>
      <c r="K175" s="253" t="str">
        <f ca="1">IF(E175="","",IF($T$13="IN CORSO",VLOOKUP(TEXT(E175,"0"),vinolux[],6,FALSE),INDEX(dbOrdini[PREZZO
VINOLUX],MATCH(F175,dbOrdini[CODICE
ANKER],0))))</f>
        <v/>
      </c>
      <c r="L175" s="252" t="str">
        <f>IFERROR(IF(B175="","",IF($T$13="IN CORSO",VLOOKUP(A175,ultimoPrezzoItalia[],5,FALSE),INDEX(dbOrdini[PREZZO
ITALIA],MATCH(F175,dbOrdini[CODICE
ANKER],0)))),"")</f>
        <v/>
      </c>
      <c r="M175" s="254" t="str">
        <f>IFERROR(IF(B175="","",IF($T$13="IN CORSO",VLOOKUP(F175,listoneAnkerCompleto,8,FALSE)/1.22,INDEX(dbOrdini[COSTO IMPORT BOTT.],MATCH(F175,dbOrdini[CODICE
ANKER],0)))),"")</f>
        <v/>
      </c>
      <c r="N175" s="267" t="str">
        <f t="shared" si="6"/>
        <v/>
      </c>
      <c r="O175" s="255" t="str">
        <f t="shared" si="7"/>
        <v/>
      </c>
      <c r="P175" s="256" t="str">
        <f ca="1">IFERROR(VLOOKUP(A175,inventarioGeko[],3,FALSE),"")</f>
        <v/>
      </c>
      <c r="Q175" s="254" t="str">
        <f t="shared" si="8"/>
        <v/>
      </c>
    </row>
    <row r="176" spans="1:17">
      <c r="A176" s="127" t="str">
        <f ca="1">IFERROR(INDEX(storicoSkuGeko,MATCH(F176,storicoSkuAnker,0)),"")</f>
        <v/>
      </c>
      <c r="B176" s="39"/>
      <c r="C176" s="70"/>
      <c r="D176" s="42"/>
      <c r="E176" s="295" t="str">
        <f ca="1">IFERROR(IF(INDEX(storicoSkuVinolux,MATCH(F176,storicoSkuAnker,0))=0,"",INDEX(storicoSkuVinolux,MATCH(F176,storicoSkuAnker,0))),"")</f>
        <v/>
      </c>
      <c r="F176" s="248" t="str">
        <f>IF(B176="","",IF($T$13="IN CORSO",INDEX(skuAnker,MATCH(B176,descrizioneArtAnker,0)),INDEX(dbOrdini[CODICE
ANKER],MATCH(B176,dbOrdini[DESCRIZIONE],0))))</f>
        <v/>
      </c>
      <c r="G176" s="249" t="str">
        <f>IF(B176="","",IF($T$13="IN CORSO",VLOOKUP(B176,listoneAnker_NoSku,2,FALSE),INDEX(dbOrdini[BT/CS],MATCH(F176,dbOrdini[CODICE
ANKER],0))))</f>
        <v/>
      </c>
      <c r="H176" s="250" t="str">
        <f>IF(B176="","",IF($T$13="IN CORSO",VLOOKUP(B176,listoneAnker_NoSku,3,FALSE),INDEX(dbOrdini[LT.],MATCH(F176,dbOrdini[CODICE
ANKER],0))))</f>
        <v/>
      </c>
      <c r="I176" s="251" t="str">
        <f>IF(B176="","",IF($T$13="IN CORSO",VLOOKUP(B176,listoneAnker_NoSku,4,FALSE),INDEX(dbOrdini[% VOL],MATCH(F176,dbOrdini[CODICE
ANKER],0))))</f>
        <v/>
      </c>
      <c r="J176" s="252" t="str">
        <f>IF(B176="","",IF($T$13="IN CORSO",VLOOKUP(B176,listoneAnker_NoSku,5,FALSE),INDEX(dbOrdini[PREZZO
ANKER],MATCH(F176,dbOrdini[CODICE
ANKER],0))))</f>
        <v/>
      </c>
      <c r="K176" s="253" t="str">
        <f ca="1">IF(E176="","",IF($T$13="IN CORSO",VLOOKUP(TEXT(E176,"0"),vinolux[],6,FALSE),INDEX(dbOrdini[PREZZO
VINOLUX],MATCH(F176,dbOrdini[CODICE
ANKER],0))))</f>
        <v/>
      </c>
      <c r="L176" s="252" t="str">
        <f>IFERROR(IF(B176="","",IF($T$13="IN CORSO",VLOOKUP(A176,ultimoPrezzoItalia[],5,FALSE),INDEX(dbOrdini[PREZZO
ITALIA],MATCH(F176,dbOrdini[CODICE
ANKER],0)))),"")</f>
        <v/>
      </c>
      <c r="M176" s="254" t="str">
        <f>IFERROR(IF(B176="","",IF($T$13="IN CORSO",VLOOKUP(F176,listoneAnkerCompleto,8,FALSE)/1.22,INDEX(dbOrdini[COSTO IMPORT BOTT.],MATCH(F176,dbOrdini[CODICE
ANKER],0)))),"")</f>
        <v/>
      </c>
      <c r="N176" s="267" t="str">
        <f t="shared" si="6"/>
        <v/>
      </c>
      <c r="O176" s="255" t="str">
        <f t="shared" si="7"/>
        <v/>
      </c>
      <c r="P176" s="256" t="str">
        <f ca="1">IFERROR(VLOOKUP(A176,inventarioGeko[],3,FALSE),"")</f>
        <v/>
      </c>
      <c r="Q176" s="254" t="str">
        <f t="shared" si="8"/>
        <v/>
      </c>
    </row>
    <row r="177" spans="1:17">
      <c r="A177" s="127" t="str">
        <f ca="1">IFERROR(INDEX(storicoSkuGeko,MATCH(F177,storicoSkuAnker,0)),"")</f>
        <v/>
      </c>
      <c r="B177" s="39"/>
      <c r="C177" s="70"/>
      <c r="D177" s="42"/>
      <c r="E177" s="295" t="str">
        <f ca="1">IFERROR(IF(INDEX(storicoSkuVinolux,MATCH(F177,storicoSkuAnker,0))=0,"",INDEX(storicoSkuVinolux,MATCH(F177,storicoSkuAnker,0))),"")</f>
        <v/>
      </c>
      <c r="F177" s="248" t="str">
        <f>IF(B177="","",IF($T$13="IN CORSO",INDEX(skuAnker,MATCH(B177,descrizioneArtAnker,0)),INDEX(dbOrdini[CODICE
ANKER],MATCH(B177,dbOrdini[DESCRIZIONE],0))))</f>
        <v/>
      </c>
      <c r="G177" s="249" t="str">
        <f>IF(B177="","",IF($T$13="IN CORSO",VLOOKUP(B177,listoneAnker_NoSku,2,FALSE),INDEX(dbOrdini[BT/CS],MATCH(F177,dbOrdini[CODICE
ANKER],0))))</f>
        <v/>
      </c>
      <c r="H177" s="250" t="str">
        <f>IF(B177="","",IF($T$13="IN CORSO",VLOOKUP(B177,listoneAnker_NoSku,3,FALSE),INDEX(dbOrdini[LT.],MATCH(F177,dbOrdini[CODICE
ANKER],0))))</f>
        <v/>
      </c>
      <c r="I177" s="251" t="str">
        <f>IF(B177="","",IF($T$13="IN CORSO",VLOOKUP(B177,listoneAnker_NoSku,4,FALSE),INDEX(dbOrdini[% VOL],MATCH(F177,dbOrdini[CODICE
ANKER],0))))</f>
        <v/>
      </c>
      <c r="J177" s="252" t="str">
        <f>IF(B177="","",IF($T$13="IN CORSO",VLOOKUP(B177,listoneAnker_NoSku,5,FALSE),INDEX(dbOrdini[PREZZO
ANKER],MATCH(F177,dbOrdini[CODICE
ANKER],0))))</f>
        <v/>
      </c>
      <c r="K177" s="253" t="str">
        <f ca="1">IF(E177="","",IF($T$13="IN CORSO",VLOOKUP(TEXT(E177,"0"),vinolux[],6,FALSE),INDEX(dbOrdini[PREZZO
VINOLUX],MATCH(F177,dbOrdini[CODICE
ANKER],0))))</f>
        <v/>
      </c>
      <c r="L177" s="252" t="str">
        <f>IFERROR(IF(B177="","",IF($T$13="IN CORSO",VLOOKUP(A177,ultimoPrezzoItalia[],5,FALSE),INDEX(dbOrdini[PREZZO
ITALIA],MATCH(F177,dbOrdini[CODICE
ANKER],0)))),"")</f>
        <v/>
      </c>
      <c r="M177" s="254" t="str">
        <f>IFERROR(IF(B177="","",IF($T$13="IN CORSO",VLOOKUP(F177,listoneAnkerCompleto,8,FALSE)/1.22,INDEX(dbOrdini[COSTO IMPORT BOTT.],MATCH(F177,dbOrdini[CODICE
ANKER],0)))),"")</f>
        <v/>
      </c>
      <c r="N177" s="267" t="str">
        <f t="shared" si="6"/>
        <v/>
      </c>
      <c r="O177" s="255" t="str">
        <f t="shared" si="7"/>
        <v/>
      </c>
      <c r="P177" s="256" t="str">
        <f ca="1">IFERROR(VLOOKUP(A177,inventarioGeko[],3,FALSE),"")</f>
        <v/>
      </c>
      <c r="Q177" s="254" t="str">
        <f t="shared" si="8"/>
        <v/>
      </c>
    </row>
    <row r="178" spans="1:17">
      <c r="A178" s="127" t="str">
        <f ca="1">IFERROR(INDEX(storicoSkuGeko,MATCH(F178,storicoSkuAnker,0)),"")</f>
        <v/>
      </c>
      <c r="B178" s="39"/>
      <c r="C178" s="70"/>
      <c r="D178" s="42"/>
      <c r="E178" s="295" t="str">
        <f ca="1">IFERROR(IF(INDEX(storicoSkuVinolux,MATCH(F178,storicoSkuAnker,0))=0,"",INDEX(storicoSkuVinolux,MATCH(F178,storicoSkuAnker,0))),"")</f>
        <v/>
      </c>
      <c r="F178" s="248" t="str">
        <f>IF(B178="","",IF($T$13="IN CORSO",INDEX(skuAnker,MATCH(B178,descrizioneArtAnker,0)),INDEX(dbOrdini[CODICE
ANKER],MATCH(B178,dbOrdini[DESCRIZIONE],0))))</f>
        <v/>
      </c>
      <c r="G178" s="249" t="str">
        <f>IF(B178="","",IF($T$13="IN CORSO",VLOOKUP(B178,listoneAnker_NoSku,2,FALSE),INDEX(dbOrdini[BT/CS],MATCH(F178,dbOrdini[CODICE
ANKER],0))))</f>
        <v/>
      </c>
      <c r="H178" s="250" t="str">
        <f>IF(B178="","",IF($T$13="IN CORSO",VLOOKUP(B178,listoneAnker_NoSku,3,FALSE),INDEX(dbOrdini[LT.],MATCH(F178,dbOrdini[CODICE
ANKER],0))))</f>
        <v/>
      </c>
      <c r="I178" s="251" t="str">
        <f>IF(B178="","",IF($T$13="IN CORSO",VLOOKUP(B178,listoneAnker_NoSku,4,FALSE),INDEX(dbOrdini[% VOL],MATCH(F178,dbOrdini[CODICE
ANKER],0))))</f>
        <v/>
      </c>
      <c r="J178" s="252" t="str">
        <f>IF(B178="","",IF($T$13="IN CORSO",VLOOKUP(B178,listoneAnker_NoSku,5,FALSE),INDEX(dbOrdini[PREZZO
ANKER],MATCH(F178,dbOrdini[CODICE
ANKER],0))))</f>
        <v/>
      </c>
      <c r="K178" s="253" t="str">
        <f ca="1">IF(E178="","",IF($T$13="IN CORSO",VLOOKUP(TEXT(E178,"0"),vinolux[],6,FALSE),INDEX(dbOrdini[PREZZO
VINOLUX],MATCH(F178,dbOrdini[CODICE
ANKER],0))))</f>
        <v/>
      </c>
      <c r="L178" s="252" t="str">
        <f>IFERROR(IF(B178="","",IF($T$13="IN CORSO",VLOOKUP(A178,ultimoPrezzoItalia[],5,FALSE),INDEX(dbOrdini[PREZZO
ITALIA],MATCH(F178,dbOrdini[CODICE
ANKER],0)))),"")</f>
        <v/>
      </c>
      <c r="M178" s="254" t="str">
        <f>IFERROR(IF(B178="","",IF($T$13="IN CORSO",VLOOKUP(F178,listoneAnkerCompleto,8,FALSE)/1.22,INDEX(dbOrdini[COSTO IMPORT BOTT.],MATCH(F178,dbOrdini[CODICE
ANKER],0)))),"")</f>
        <v/>
      </c>
      <c r="N178" s="267" t="str">
        <f t="shared" si="6"/>
        <v/>
      </c>
      <c r="O178" s="255" t="str">
        <f t="shared" si="7"/>
        <v/>
      </c>
      <c r="P178" s="256" t="str">
        <f ca="1">IFERROR(VLOOKUP(A178,inventarioGeko[],3,FALSE),"")</f>
        <v/>
      </c>
      <c r="Q178" s="254" t="str">
        <f t="shared" si="8"/>
        <v/>
      </c>
    </row>
    <row r="179" spans="1:17">
      <c r="A179" s="127" t="str">
        <f ca="1">IFERROR(INDEX(storicoSkuGeko,MATCH(F179,storicoSkuAnker,0)),"")</f>
        <v/>
      </c>
      <c r="B179" s="39"/>
      <c r="C179" s="70"/>
      <c r="D179" s="42"/>
      <c r="E179" s="295" t="str">
        <f ca="1">IFERROR(IF(INDEX(storicoSkuVinolux,MATCH(F179,storicoSkuAnker,0))=0,"",INDEX(storicoSkuVinolux,MATCH(F179,storicoSkuAnker,0))),"")</f>
        <v/>
      </c>
      <c r="F179" s="248" t="str">
        <f>IF(B179="","",IF($T$13="IN CORSO",INDEX(skuAnker,MATCH(B179,descrizioneArtAnker,0)),INDEX(dbOrdini[CODICE
ANKER],MATCH(B179,dbOrdini[DESCRIZIONE],0))))</f>
        <v/>
      </c>
      <c r="G179" s="249" t="str">
        <f>IF(B179="","",IF($T$13="IN CORSO",VLOOKUP(B179,listoneAnker_NoSku,2,FALSE),INDEX(dbOrdini[BT/CS],MATCH(F179,dbOrdini[CODICE
ANKER],0))))</f>
        <v/>
      </c>
      <c r="H179" s="250" t="str">
        <f>IF(B179="","",IF($T$13="IN CORSO",VLOOKUP(B179,listoneAnker_NoSku,3,FALSE),INDEX(dbOrdini[LT.],MATCH(F179,dbOrdini[CODICE
ANKER],0))))</f>
        <v/>
      </c>
      <c r="I179" s="251" t="str">
        <f>IF(B179="","",IF($T$13="IN CORSO",VLOOKUP(B179,listoneAnker_NoSku,4,FALSE),INDEX(dbOrdini[% VOL],MATCH(F179,dbOrdini[CODICE
ANKER],0))))</f>
        <v/>
      </c>
      <c r="J179" s="252" t="str">
        <f>IF(B179="","",IF($T$13="IN CORSO",VLOOKUP(B179,listoneAnker_NoSku,5,FALSE),INDEX(dbOrdini[PREZZO
ANKER],MATCH(F179,dbOrdini[CODICE
ANKER],0))))</f>
        <v/>
      </c>
      <c r="K179" s="253" t="str">
        <f ca="1">IF(E179="","",IF($T$13="IN CORSO",VLOOKUP(TEXT(E179,"0"),vinolux[],6,FALSE),INDEX(dbOrdini[PREZZO
VINOLUX],MATCH(F179,dbOrdini[CODICE
ANKER],0))))</f>
        <v/>
      </c>
      <c r="L179" s="252" t="str">
        <f>IFERROR(IF(B179="","",IF($T$13="IN CORSO",VLOOKUP(A179,ultimoPrezzoItalia[],5,FALSE),INDEX(dbOrdini[PREZZO
ITALIA],MATCH(F179,dbOrdini[CODICE
ANKER],0)))),"")</f>
        <v/>
      </c>
      <c r="M179" s="254" t="str">
        <f>IFERROR(IF(B179="","",IF($T$13="IN CORSO",VLOOKUP(F179,listoneAnkerCompleto,8,FALSE)/1.22,INDEX(dbOrdini[COSTO IMPORT BOTT.],MATCH(F179,dbOrdini[CODICE
ANKER],0)))),"")</f>
        <v/>
      </c>
      <c r="N179" s="267" t="str">
        <f t="shared" si="6"/>
        <v/>
      </c>
      <c r="O179" s="255" t="str">
        <f t="shared" si="7"/>
        <v/>
      </c>
      <c r="P179" s="256" t="str">
        <f ca="1">IFERROR(VLOOKUP(A179,inventarioGeko[],3,FALSE),"")</f>
        <v/>
      </c>
      <c r="Q179" s="254" t="str">
        <f t="shared" si="8"/>
        <v/>
      </c>
    </row>
    <row r="180" spans="1:17">
      <c r="A180" s="127" t="str">
        <f ca="1">IFERROR(INDEX(storicoSkuGeko,MATCH(F180,storicoSkuAnker,0)),"")</f>
        <v/>
      </c>
      <c r="B180" s="39"/>
      <c r="C180" s="70"/>
      <c r="D180" s="42"/>
      <c r="E180" s="295" t="str">
        <f ca="1">IFERROR(IF(INDEX(storicoSkuVinolux,MATCH(F180,storicoSkuAnker,0))=0,"",INDEX(storicoSkuVinolux,MATCH(F180,storicoSkuAnker,0))),"")</f>
        <v/>
      </c>
      <c r="F180" s="248" t="str">
        <f>IF(B180="","",IF($T$13="IN CORSO",INDEX(skuAnker,MATCH(B180,descrizioneArtAnker,0)),INDEX(dbOrdini[CODICE
ANKER],MATCH(B180,dbOrdini[DESCRIZIONE],0))))</f>
        <v/>
      </c>
      <c r="G180" s="249" t="str">
        <f>IF(B180="","",IF($T$13="IN CORSO",VLOOKUP(B180,listoneAnker_NoSku,2,FALSE),INDEX(dbOrdini[BT/CS],MATCH(F180,dbOrdini[CODICE
ANKER],0))))</f>
        <v/>
      </c>
      <c r="H180" s="250" t="str">
        <f>IF(B180="","",IF($T$13="IN CORSO",VLOOKUP(B180,listoneAnker_NoSku,3,FALSE),INDEX(dbOrdini[LT.],MATCH(F180,dbOrdini[CODICE
ANKER],0))))</f>
        <v/>
      </c>
      <c r="I180" s="251" t="str">
        <f>IF(B180="","",IF($T$13="IN CORSO",VLOOKUP(B180,listoneAnker_NoSku,4,FALSE),INDEX(dbOrdini[% VOL],MATCH(F180,dbOrdini[CODICE
ANKER],0))))</f>
        <v/>
      </c>
      <c r="J180" s="252" t="str">
        <f>IF(B180="","",IF($T$13="IN CORSO",VLOOKUP(B180,listoneAnker_NoSku,5,FALSE),INDEX(dbOrdini[PREZZO
ANKER],MATCH(F180,dbOrdini[CODICE
ANKER],0))))</f>
        <v/>
      </c>
      <c r="K180" s="253" t="str">
        <f ca="1">IF(E180="","",IF($T$13="IN CORSO",VLOOKUP(TEXT(E180,"0"),vinolux[],6,FALSE),INDEX(dbOrdini[PREZZO
VINOLUX],MATCH(F180,dbOrdini[CODICE
ANKER],0))))</f>
        <v/>
      </c>
      <c r="L180" s="252" t="str">
        <f>IFERROR(IF(B180="","",IF($T$13="IN CORSO",VLOOKUP(A180,ultimoPrezzoItalia[],5,FALSE),INDEX(dbOrdini[PREZZO
ITALIA],MATCH(F180,dbOrdini[CODICE
ANKER],0)))),"")</f>
        <v/>
      </c>
      <c r="M180" s="254" t="str">
        <f>IFERROR(IF(B180="","",IF($T$13="IN CORSO",VLOOKUP(F180,listoneAnkerCompleto,8,FALSE)/1.22,INDEX(dbOrdini[COSTO IMPORT BOTT.],MATCH(F180,dbOrdini[CODICE
ANKER],0)))),"")</f>
        <v/>
      </c>
      <c r="N180" s="267" t="str">
        <f t="shared" si="6"/>
        <v/>
      </c>
      <c r="O180" s="255" t="str">
        <f t="shared" si="7"/>
        <v/>
      </c>
      <c r="P180" s="256" t="str">
        <f ca="1">IFERROR(VLOOKUP(A180,inventarioGeko[],3,FALSE),"")</f>
        <v/>
      </c>
      <c r="Q180" s="254" t="str">
        <f t="shared" si="8"/>
        <v/>
      </c>
    </row>
    <row r="181" spans="1:17">
      <c r="A181" s="127" t="str">
        <f ca="1">IFERROR(INDEX(storicoSkuGeko,MATCH(F181,storicoSkuAnker,0)),"")</f>
        <v/>
      </c>
      <c r="B181" s="39"/>
      <c r="C181" s="70"/>
      <c r="D181" s="42"/>
      <c r="E181" s="295" t="str">
        <f ca="1">IFERROR(IF(INDEX(storicoSkuVinolux,MATCH(F181,storicoSkuAnker,0))=0,"",INDEX(storicoSkuVinolux,MATCH(F181,storicoSkuAnker,0))),"")</f>
        <v/>
      </c>
      <c r="F181" s="248" t="str">
        <f>IF(B181="","",IF($T$13="IN CORSO",INDEX(skuAnker,MATCH(B181,descrizioneArtAnker,0)),INDEX(dbOrdini[CODICE
ANKER],MATCH(B181,dbOrdini[DESCRIZIONE],0))))</f>
        <v/>
      </c>
      <c r="G181" s="249" t="str">
        <f>IF(B181="","",IF($T$13="IN CORSO",VLOOKUP(B181,listoneAnker_NoSku,2,FALSE),INDEX(dbOrdini[BT/CS],MATCH(F181,dbOrdini[CODICE
ANKER],0))))</f>
        <v/>
      </c>
      <c r="H181" s="250" t="str">
        <f>IF(B181="","",IF($T$13="IN CORSO",VLOOKUP(B181,listoneAnker_NoSku,3,FALSE),INDEX(dbOrdini[LT.],MATCH(F181,dbOrdini[CODICE
ANKER],0))))</f>
        <v/>
      </c>
      <c r="I181" s="251" t="str">
        <f>IF(B181="","",IF($T$13="IN CORSO",VLOOKUP(B181,listoneAnker_NoSku,4,FALSE),INDEX(dbOrdini[% VOL],MATCH(F181,dbOrdini[CODICE
ANKER],0))))</f>
        <v/>
      </c>
      <c r="J181" s="252" t="str">
        <f>IF(B181="","",IF($T$13="IN CORSO",VLOOKUP(B181,listoneAnker_NoSku,5,FALSE),INDEX(dbOrdini[PREZZO
ANKER],MATCH(F181,dbOrdini[CODICE
ANKER],0))))</f>
        <v/>
      </c>
      <c r="K181" s="253" t="str">
        <f ca="1">IF(E181="","",IF($T$13="IN CORSO",VLOOKUP(TEXT(E181,"0"),vinolux[],6,FALSE),INDEX(dbOrdini[PREZZO
VINOLUX],MATCH(F181,dbOrdini[CODICE
ANKER],0))))</f>
        <v/>
      </c>
      <c r="L181" s="252" t="str">
        <f>IFERROR(IF(B181="","",IF($T$13="IN CORSO",VLOOKUP(A181,ultimoPrezzoItalia[],5,FALSE),INDEX(dbOrdini[PREZZO
ITALIA],MATCH(F181,dbOrdini[CODICE
ANKER],0)))),"")</f>
        <v/>
      </c>
      <c r="M181" s="254" t="str">
        <f>IFERROR(IF(B181="","",IF($T$13="IN CORSO",VLOOKUP(F181,listoneAnkerCompleto,8,FALSE)/1.22,INDEX(dbOrdini[COSTO IMPORT BOTT.],MATCH(F181,dbOrdini[CODICE
ANKER],0)))),"")</f>
        <v/>
      </c>
      <c r="N181" s="267" t="str">
        <f t="shared" si="6"/>
        <v/>
      </c>
      <c r="O181" s="255" t="str">
        <f t="shared" si="7"/>
        <v/>
      </c>
      <c r="P181" s="256" t="str">
        <f ca="1">IFERROR(VLOOKUP(A181,inventarioGeko[],3,FALSE),"")</f>
        <v/>
      </c>
      <c r="Q181" s="254" t="str">
        <f t="shared" si="8"/>
        <v/>
      </c>
    </row>
    <row r="182" spans="1:17">
      <c r="A182" s="127" t="str">
        <f ca="1">IFERROR(INDEX(storicoSkuGeko,MATCH(F182,storicoSkuAnker,0)),"")</f>
        <v/>
      </c>
      <c r="B182" s="39"/>
      <c r="C182" s="70"/>
      <c r="D182" s="42"/>
      <c r="E182" s="295" t="str">
        <f ca="1">IFERROR(IF(INDEX(storicoSkuVinolux,MATCH(F182,storicoSkuAnker,0))=0,"",INDEX(storicoSkuVinolux,MATCH(F182,storicoSkuAnker,0))),"")</f>
        <v/>
      </c>
      <c r="F182" s="248" t="str">
        <f>IF(B182="","",IF($T$13="IN CORSO",INDEX(skuAnker,MATCH(B182,descrizioneArtAnker,0)),INDEX(dbOrdini[CODICE
ANKER],MATCH(B182,dbOrdini[DESCRIZIONE],0))))</f>
        <v/>
      </c>
      <c r="G182" s="249" t="str">
        <f>IF(B182="","",IF($T$13="IN CORSO",VLOOKUP(B182,listoneAnker_NoSku,2,FALSE),INDEX(dbOrdini[BT/CS],MATCH(F182,dbOrdini[CODICE
ANKER],0))))</f>
        <v/>
      </c>
      <c r="H182" s="250" t="str">
        <f>IF(B182="","",IF($T$13="IN CORSO",VLOOKUP(B182,listoneAnker_NoSku,3,FALSE),INDEX(dbOrdini[LT.],MATCH(F182,dbOrdini[CODICE
ANKER],0))))</f>
        <v/>
      </c>
      <c r="I182" s="251" t="str">
        <f>IF(B182="","",IF($T$13="IN CORSO",VLOOKUP(B182,listoneAnker_NoSku,4,FALSE),INDEX(dbOrdini[% VOL],MATCH(F182,dbOrdini[CODICE
ANKER],0))))</f>
        <v/>
      </c>
      <c r="J182" s="252" t="str">
        <f>IF(B182="","",IF($T$13="IN CORSO",VLOOKUP(B182,listoneAnker_NoSku,5,FALSE),INDEX(dbOrdini[PREZZO
ANKER],MATCH(F182,dbOrdini[CODICE
ANKER],0))))</f>
        <v/>
      </c>
      <c r="K182" s="253" t="str">
        <f ca="1">IF(E182="","",IF($T$13="IN CORSO",VLOOKUP(TEXT(E182,"0"),vinolux[],6,FALSE),INDEX(dbOrdini[PREZZO
VINOLUX],MATCH(F182,dbOrdini[CODICE
ANKER],0))))</f>
        <v/>
      </c>
      <c r="L182" s="252" t="str">
        <f>IFERROR(IF(B182="","",IF($T$13="IN CORSO",VLOOKUP(A182,ultimoPrezzoItalia[],5,FALSE),INDEX(dbOrdini[PREZZO
ITALIA],MATCH(F182,dbOrdini[CODICE
ANKER],0)))),"")</f>
        <v/>
      </c>
      <c r="M182" s="254" t="str">
        <f>IFERROR(IF(B182="","",IF($T$13="IN CORSO",VLOOKUP(F182,listoneAnkerCompleto,8,FALSE)/1.22,INDEX(dbOrdini[COSTO IMPORT BOTT.],MATCH(F182,dbOrdini[CODICE
ANKER],0)))),"")</f>
        <v/>
      </c>
      <c r="N182" s="267" t="str">
        <f t="shared" si="6"/>
        <v/>
      </c>
      <c r="O182" s="255" t="str">
        <f t="shared" si="7"/>
        <v/>
      </c>
      <c r="P182" s="256" t="str">
        <f ca="1">IFERROR(VLOOKUP(A182,inventarioGeko[],3,FALSE),"")</f>
        <v/>
      </c>
      <c r="Q182" s="254" t="str">
        <f t="shared" si="8"/>
        <v/>
      </c>
    </row>
    <row r="183" spans="1:17">
      <c r="A183" s="127" t="str">
        <f ca="1">IFERROR(INDEX(storicoSkuGeko,MATCH(F183,storicoSkuAnker,0)),"")</f>
        <v/>
      </c>
      <c r="B183" s="39"/>
      <c r="C183" s="70"/>
      <c r="D183" s="42"/>
      <c r="E183" s="295" t="str">
        <f ca="1">IFERROR(IF(INDEX(storicoSkuVinolux,MATCH(F183,storicoSkuAnker,0))=0,"",INDEX(storicoSkuVinolux,MATCH(F183,storicoSkuAnker,0))),"")</f>
        <v/>
      </c>
      <c r="F183" s="248" t="str">
        <f>IF(B183="","",IF($T$13="IN CORSO",INDEX(skuAnker,MATCH(B183,descrizioneArtAnker,0)),INDEX(dbOrdini[CODICE
ANKER],MATCH(B183,dbOrdini[DESCRIZIONE],0))))</f>
        <v/>
      </c>
      <c r="G183" s="249" t="str">
        <f>IF(B183="","",IF($T$13="IN CORSO",VLOOKUP(B183,listoneAnker_NoSku,2,FALSE),INDEX(dbOrdini[BT/CS],MATCH(F183,dbOrdini[CODICE
ANKER],0))))</f>
        <v/>
      </c>
      <c r="H183" s="250" t="str">
        <f>IF(B183="","",IF($T$13="IN CORSO",VLOOKUP(B183,listoneAnker_NoSku,3,FALSE),INDEX(dbOrdini[LT.],MATCH(F183,dbOrdini[CODICE
ANKER],0))))</f>
        <v/>
      </c>
      <c r="I183" s="251" t="str">
        <f>IF(B183="","",IF($T$13="IN CORSO",VLOOKUP(B183,listoneAnker_NoSku,4,FALSE),INDEX(dbOrdini[% VOL],MATCH(F183,dbOrdini[CODICE
ANKER],0))))</f>
        <v/>
      </c>
      <c r="J183" s="252" t="str">
        <f>IF(B183="","",IF($T$13="IN CORSO",VLOOKUP(B183,listoneAnker_NoSku,5,FALSE),INDEX(dbOrdini[PREZZO
ANKER],MATCH(F183,dbOrdini[CODICE
ANKER],0))))</f>
        <v/>
      </c>
      <c r="K183" s="253" t="str">
        <f ca="1">IF(E183="","",IF($T$13="IN CORSO",VLOOKUP(TEXT(E183,"0"),vinolux[],6,FALSE),INDEX(dbOrdini[PREZZO
VINOLUX],MATCH(F183,dbOrdini[CODICE
ANKER],0))))</f>
        <v/>
      </c>
      <c r="L183" s="252" t="str">
        <f>IFERROR(IF(B183="","",IF($T$13="IN CORSO",VLOOKUP(A183,ultimoPrezzoItalia[],5,FALSE),INDEX(dbOrdini[PREZZO
ITALIA],MATCH(F183,dbOrdini[CODICE
ANKER],0)))),"")</f>
        <v/>
      </c>
      <c r="M183" s="254" t="str">
        <f>IFERROR(IF(B183="","",IF($T$13="IN CORSO",VLOOKUP(F183,listoneAnkerCompleto,8,FALSE)/1.22,INDEX(dbOrdini[COSTO IMPORT BOTT.],MATCH(F183,dbOrdini[CODICE
ANKER],0)))),"")</f>
        <v/>
      </c>
      <c r="N183" s="267" t="str">
        <f t="shared" si="6"/>
        <v/>
      </c>
      <c r="O183" s="255" t="str">
        <f t="shared" si="7"/>
        <v/>
      </c>
      <c r="P183" s="256" t="str">
        <f ca="1">IFERROR(VLOOKUP(A183,inventarioGeko[],3,FALSE),"")</f>
        <v/>
      </c>
      <c r="Q183" s="254" t="str">
        <f t="shared" si="8"/>
        <v/>
      </c>
    </row>
    <row r="184" spans="1:17">
      <c r="A184" s="127" t="str">
        <f ca="1">IFERROR(INDEX(storicoSkuGeko,MATCH(F184,storicoSkuAnker,0)),"")</f>
        <v/>
      </c>
      <c r="B184" s="39"/>
      <c r="C184" s="70"/>
      <c r="D184" s="42"/>
      <c r="E184" s="295" t="str">
        <f ca="1">IFERROR(IF(INDEX(storicoSkuVinolux,MATCH(F184,storicoSkuAnker,0))=0,"",INDEX(storicoSkuVinolux,MATCH(F184,storicoSkuAnker,0))),"")</f>
        <v/>
      </c>
      <c r="F184" s="248" t="str">
        <f>IF(B184="","",IF($T$13="IN CORSO",INDEX(skuAnker,MATCH(B184,descrizioneArtAnker,0)),INDEX(dbOrdini[CODICE
ANKER],MATCH(B184,dbOrdini[DESCRIZIONE],0))))</f>
        <v/>
      </c>
      <c r="G184" s="249" t="str">
        <f>IF(B184="","",IF($T$13="IN CORSO",VLOOKUP(B184,listoneAnker_NoSku,2,FALSE),INDEX(dbOrdini[BT/CS],MATCH(F184,dbOrdini[CODICE
ANKER],0))))</f>
        <v/>
      </c>
      <c r="H184" s="250" t="str">
        <f>IF(B184="","",IF($T$13="IN CORSO",VLOOKUP(B184,listoneAnker_NoSku,3,FALSE),INDEX(dbOrdini[LT.],MATCH(F184,dbOrdini[CODICE
ANKER],0))))</f>
        <v/>
      </c>
      <c r="I184" s="251" t="str">
        <f>IF(B184="","",IF($T$13="IN CORSO",VLOOKUP(B184,listoneAnker_NoSku,4,FALSE),INDEX(dbOrdini[% VOL],MATCH(F184,dbOrdini[CODICE
ANKER],0))))</f>
        <v/>
      </c>
      <c r="J184" s="252" t="str">
        <f>IF(B184="","",IF($T$13="IN CORSO",VLOOKUP(B184,listoneAnker_NoSku,5,FALSE),INDEX(dbOrdini[PREZZO
ANKER],MATCH(F184,dbOrdini[CODICE
ANKER],0))))</f>
        <v/>
      </c>
      <c r="K184" s="253" t="str">
        <f ca="1">IF(E184="","",IF($T$13="IN CORSO",VLOOKUP(TEXT(E184,"0"),vinolux[],6,FALSE),INDEX(dbOrdini[PREZZO
VINOLUX],MATCH(F184,dbOrdini[CODICE
ANKER],0))))</f>
        <v/>
      </c>
      <c r="L184" s="252" t="str">
        <f>IFERROR(IF(B184="","",IF($T$13="IN CORSO",VLOOKUP(A184,ultimoPrezzoItalia[],5,FALSE),INDEX(dbOrdini[PREZZO
ITALIA],MATCH(F184,dbOrdini[CODICE
ANKER],0)))),"")</f>
        <v/>
      </c>
      <c r="M184" s="254" t="str">
        <f>IFERROR(IF(B184="","",IF($T$13="IN CORSO",VLOOKUP(F184,listoneAnkerCompleto,8,FALSE)/1.22,INDEX(dbOrdini[COSTO IMPORT BOTT.],MATCH(F184,dbOrdini[CODICE
ANKER],0)))),"")</f>
        <v/>
      </c>
      <c r="N184" s="267" t="str">
        <f t="shared" si="6"/>
        <v/>
      </c>
      <c r="O184" s="255" t="str">
        <f t="shared" si="7"/>
        <v/>
      </c>
      <c r="P184" s="256" t="str">
        <f ca="1">IFERROR(VLOOKUP(A184,inventarioGeko[],3,FALSE),"")</f>
        <v/>
      </c>
      <c r="Q184" s="254" t="str">
        <f t="shared" si="8"/>
        <v/>
      </c>
    </row>
    <row r="185" spans="1:17">
      <c r="A185" s="127" t="str">
        <f ca="1">IFERROR(INDEX(storicoSkuGeko,MATCH(F185,storicoSkuAnker,0)),"")</f>
        <v/>
      </c>
      <c r="B185" s="39"/>
      <c r="C185" s="70"/>
      <c r="D185" s="42"/>
      <c r="E185" s="295" t="str">
        <f ca="1">IFERROR(IF(INDEX(storicoSkuVinolux,MATCH(F185,storicoSkuAnker,0))=0,"",INDEX(storicoSkuVinolux,MATCH(F185,storicoSkuAnker,0))),"")</f>
        <v/>
      </c>
      <c r="F185" s="248" t="str">
        <f>IF(B185="","",IF($T$13="IN CORSO",INDEX(skuAnker,MATCH(B185,descrizioneArtAnker,0)),INDEX(dbOrdini[CODICE
ANKER],MATCH(B185,dbOrdini[DESCRIZIONE],0))))</f>
        <v/>
      </c>
      <c r="G185" s="249" t="str">
        <f>IF(B185="","",IF($T$13="IN CORSO",VLOOKUP(B185,listoneAnker_NoSku,2,FALSE),INDEX(dbOrdini[BT/CS],MATCH(F185,dbOrdini[CODICE
ANKER],0))))</f>
        <v/>
      </c>
      <c r="H185" s="250" t="str">
        <f>IF(B185="","",IF($T$13="IN CORSO",VLOOKUP(B185,listoneAnker_NoSku,3,FALSE),INDEX(dbOrdini[LT.],MATCH(F185,dbOrdini[CODICE
ANKER],0))))</f>
        <v/>
      </c>
      <c r="I185" s="251" t="str">
        <f>IF(B185="","",IF($T$13="IN CORSO",VLOOKUP(B185,listoneAnker_NoSku,4,FALSE),INDEX(dbOrdini[% VOL],MATCH(F185,dbOrdini[CODICE
ANKER],0))))</f>
        <v/>
      </c>
      <c r="J185" s="252" t="str">
        <f>IF(B185="","",IF($T$13="IN CORSO",VLOOKUP(B185,listoneAnker_NoSku,5,FALSE),INDEX(dbOrdini[PREZZO
ANKER],MATCH(F185,dbOrdini[CODICE
ANKER],0))))</f>
        <v/>
      </c>
      <c r="K185" s="253" t="str">
        <f ca="1">IF(E185="","",IF($T$13="IN CORSO",VLOOKUP(TEXT(E185,"0"),vinolux[],6,FALSE),INDEX(dbOrdini[PREZZO
VINOLUX],MATCH(F185,dbOrdini[CODICE
ANKER],0))))</f>
        <v/>
      </c>
      <c r="L185" s="252" t="str">
        <f>IFERROR(IF(B185="","",IF($T$13="IN CORSO",VLOOKUP(A185,ultimoPrezzoItalia[],5,FALSE),INDEX(dbOrdini[PREZZO
ITALIA],MATCH(F185,dbOrdini[CODICE
ANKER],0)))),"")</f>
        <v/>
      </c>
      <c r="M185" s="254" t="str">
        <f>IFERROR(IF(B185="","",IF($T$13="IN CORSO",VLOOKUP(F185,listoneAnkerCompleto,8,FALSE)/1.22,INDEX(dbOrdini[COSTO IMPORT BOTT.],MATCH(F185,dbOrdini[CODICE
ANKER],0)))),"")</f>
        <v/>
      </c>
      <c r="N185" s="267" t="str">
        <f t="shared" si="6"/>
        <v/>
      </c>
      <c r="O185" s="255" t="str">
        <f t="shared" si="7"/>
        <v/>
      </c>
      <c r="P185" s="256" t="str">
        <f ca="1">IFERROR(VLOOKUP(A185,inventarioGeko[],3,FALSE),"")</f>
        <v/>
      </c>
      <c r="Q185" s="254" t="str">
        <f t="shared" si="8"/>
        <v/>
      </c>
    </row>
    <row r="186" spans="1:17">
      <c r="A186" s="127" t="str">
        <f ca="1">IFERROR(INDEX(storicoSkuGeko,MATCH(F186,storicoSkuAnker,0)),"")</f>
        <v/>
      </c>
      <c r="B186" s="39"/>
      <c r="C186" s="70"/>
      <c r="D186" s="42"/>
      <c r="E186" s="295" t="str">
        <f ca="1">IFERROR(IF(INDEX(storicoSkuVinolux,MATCH(F186,storicoSkuAnker,0))=0,"",INDEX(storicoSkuVinolux,MATCH(F186,storicoSkuAnker,0))),"")</f>
        <v/>
      </c>
      <c r="F186" s="248" t="str">
        <f>IF(B186="","",IF($T$13="IN CORSO",INDEX(skuAnker,MATCH(B186,descrizioneArtAnker,0)),INDEX(dbOrdini[CODICE
ANKER],MATCH(B186,dbOrdini[DESCRIZIONE],0))))</f>
        <v/>
      </c>
      <c r="G186" s="249" t="str">
        <f>IF(B186="","",IF($T$13="IN CORSO",VLOOKUP(B186,listoneAnker_NoSku,2,FALSE),INDEX(dbOrdini[BT/CS],MATCH(F186,dbOrdini[CODICE
ANKER],0))))</f>
        <v/>
      </c>
      <c r="H186" s="250" t="str">
        <f>IF(B186="","",IF($T$13="IN CORSO",VLOOKUP(B186,listoneAnker_NoSku,3,FALSE),INDEX(dbOrdini[LT.],MATCH(F186,dbOrdini[CODICE
ANKER],0))))</f>
        <v/>
      </c>
      <c r="I186" s="251" t="str">
        <f>IF(B186="","",IF($T$13="IN CORSO",VLOOKUP(B186,listoneAnker_NoSku,4,FALSE),INDEX(dbOrdini[% VOL],MATCH(F186,dbOrdini[CODICE
ANKER],0))))</f>
        <v/>
      </c>
      <c r="J186" s="252" t="str">
        <f>IF(B186="","",IF($T$13="IN CORSO",VLOOKUP(B186,listoneAnker_NoSku,5,FALSE),INDEX(dbOrdini[PREZZO
ANKER],MATCH(F186,dbOrdini[CODICE
ANKER],0))))</f>
        <v/>
      </c>
      <c r="K186" s="253" t="str">
        <f ca="1">IF(E186="","",IF($T$13="IN CORSO",VLOOKUP(TEXT(E186,"0"),vinolux[],6,FALSE),INDEX(dbOrdini[PREZZO
VINOLUX],MATCH(F186,dbOrdini[CODICE
ANKER],0))))</f>
        <v/>
      </c>
      <c r="L186" s="252" t="str">
        <f>IFERROR(IF(B186="","",IF($T$13="IN CORSO",VLOOKUP(A186,ultimoPrezzoItalia[],5,FALSE),INDEX(dbOrdini[PREZZO
ITALIA],MATCH(F186,dbOrdini[CODICE
ANKER],0)))),"")</f>
        <v/>
      </c>
      <c r="M186" s="254" t="str">
        <f>IFERROR(IF(B186="","",IF($T$13="IN CORSO",VLOOKUP(F186,listoneAnkerCompleto,8,FALSE)/1.22,INDEX(dbOrdini[COSTO IMPORT BOTT.],MATCH(F186,dbOrdini[CODICE
ANKER],0)))),"")</f>
        <v/>
      </c>
      <c r="N186" s="267" t="str">
        <f t="shared" si="6"/>
        <v/>
      </c>
      <c r="O186" s="255" t="str">
        <f t="shared" si="7"/>
        <v/>
      </c>
      <c r="P186" s="256" t="str">
        <f ca="1">IFERROR(VLOOKUP(A186,inventarioGeko[],3,FALSE),"")</f>
        <v/>
      </c>
      <c r="Q186" s="254" t="str">
        <f t="shared" si="8"/>
        <v/>
      </c>
    </row>
    <row r="187" spans="1:17">
      <c r="A187" s="127" t="str">
        <f ca="1">IFERROR(INDEX(storicoSkuGeko,MATCH(F187,storicoSkuAnker,0)),"")</f>
        <v/>
      </c>
      <c r="B187" s="39"/>
      <c r="C187" s="70"/>
      <c r="D187" s="42"/>
      <c r="E187" s="295" t="str">
        <f ca="1">IFERROR(IF(INDEX(storicoSkuVinolux,MATCH(F187,storicoSkuAnker,0))=0,"",INDEX(storicoSkuVinolux,MATCH(F187,storicoSkuAnker,0))),"")</f>
        <v/>
      </c>
      <c r="F187" s="248" t="str">
        <f>IF(B187="","",IF($T$13="IN CORSO",INDEX(skuAnker,MATCH(B187,descrizioneArtAnker,0)),INDEX(dbOrdini[CODICE
ANKER],MATCH(B187,dbOrdini[DESCRIZIONE],0))))</f>
        <v/>
      </c>
      <c r="G187" s="249" t="str">
        <f>IF(B187="","",IF($T$13="IN CORSO",VLOOKUP(B187,listoneAnker_NoSku,2,FALSE),INDEX(dbOrdini[BT/CS],MATCH(F187,dbOrdini[CODICE
ANKER],0))))</f>
        <v/>
      </c>
      <c r="H187" s="250" t="str">
        <f>IF(B187="","",IF($T$13="IN CORSO",VLOOKUP(B187,listoneAnker_NoSku,3,FALSE),INDEX(dbOrdini[LT.],MATCH(F187,dbOrdini[CODICE
ANKER],0))))</f>
        <v/>
      </c>
      <c r="I187" s="251" t="str">
        <f>IF(B187="","",IF($T$13="IN CORSO",VLOOKUP(B187,listoneAnker_NoSku,4,FALSE),INDEX(dbOrdini[% VOL],MATCH(F187,dbOrdini[CODICE
ANKER],0))))</f>
        <v/>
      </c>
      <c r="J187" s="252" t="str">
        <f>IF(B187="","",IF($T$13="IN CORSO",VLOOKUP(B187,listoneAnker_NoSku,5,FALSE),INDEX(dbOrdini[PREZZO
ANKER],MATCH(F187,dbOrdini[CODICE
ANKER],0))))</f>
        <v/>
      </c>
      <c r="K187" s="253" t="str">
        <f ca="1">IF(E187="","",IF($T$13="IN CORSO",VLOOKUP(TEXT(E187,"0"),vinolux[],6,FALSE),INDEX(dbOrdini[PREZZO
VINOLUX],MATCH(F187,dbOrdini[CODICE
ANKER],0))))</f>
        <v/>
      </c>
      <c r="L187" s="252" t="str">
        <f>IFERROR(IF(B187="","",IF($T$13="IN CORSO",VLOOKUP(A187,ultimoPrezzoItalia[],5,FALSE),INDEX(dbOrdini[PREZZO
ITALIA],MATCH(F187,dbOrdini[CODICE
ANKER],0)))),"")</f>
        <v/>
      </c>
      <c r="M187" s="254" t="str">
        <f>IFERROR(IF(B187="","",IF($T$13="IN CORSO",VLOOKUP(F187,listoneAnkerCompleto,8,FALSE)/1.22,INDEX(dbOrdini[COSTO IMPORT BOTT.],MATCH(F187,dbOrdini[CODICE
ANKER],0)))),"")</f>
        <v/>
      </c>
      <c r="N187" s="267" t="str">
        <f t="shared" si="6"/>
        <v/>
      </c>
      <c r="O187" s="255" t="str">
        <f t="shared" si="7"/>
        <v/>
      </c>
      <c r="P187" s="256" t="str">
        <f ca="1">IFERROR(VLOOKUP(A187,inventarioGeko[],3,FALSE),"")</f>
        <v/>
      </c>
      <c r="Q187" s="254" t="str">
        <f t="shared" si="8"/>
        <v/>
      </c>
    </row>
    <row r="188" spans="1:17">
      <c r="A188" s="127" t="str">
        <f ca="1">IFERROR(INDEX(storicoSkuGeko,MATCH(F188,storicoSkuAnker,0)),"")</f>
        <v/>
      </c>
      <c r="B188" s="39"/>
      <c r="C188" s="70"/>
      <c r="D188" s="42"/>
      <c r="E188" s="295" t="str">
        <f ca="1">IFERROR(IF(INDEX(storicoSkuVinolux,MATCH(F188,storicoSkuAnker,0))=0,"",INDEX(storicoSkuVinolux,MATCH(F188,storicoSkuAnker,0))),"")</f>
        <v/>
      </c>
      <c r="F188" s="248" t="str">
        <f>IF(B188="","",IF($T$13="IN CORSO",INDEX(skuAnker,MATCH(B188,descrizioneArtAnker,0)),INDEX(dbOrdini[CODICE
ANKER],MATCH(B188,dbOrdini[DESCRIZIONE],0))))</f>
        <v/>
      </c>
      <c r="G188" s="249" t="str">
        <f>IF(B188="","",IF($T$13="IN CORSO",VLOOKUP(B188,listoneAnker_NoSku,2,FALSE),INDEX(dbOrdini[BT/CS],MATCH(F188,dbOrdini[CODICE
ANKER],0))))</f>
        <v/>
      </c>
      <c r="H188" s="250" t="str">
        <f>IF(B188="","",IF($T$13="IN CORSO",VLOOKUP(B188,listoneAnker_NoSku,3,FALSE),INDEX(dbOrdini[LT.],MATCH(F188,dbOrdini[CODICE
ANKER],0))))</f>
        <v/>
      </c>
      <c r="I188" s="251" t="str">
        <f>IF(B188="","",IF($T$13="IN CORSO",VLOOKUP(B188,listoneAnker_NoSku,4,FALSE),INDEX(dbOrdini[% VOL],MATCH(F188,dbOrdini[CODICE
ANKER],0))))</f>
        <v/>
      </c>
      <c r="J188" s="252" t="str">
        <f>IF(B188="","",IF($T$13="IN CORSO",VLOOKUP(B188,listoneAnker_NoSku,5,FALSE),INDEX(dbOrdini[PREZZO
ANKER],MATCH(F188,dbOrdini[CODICE
ANKER],0))))</f>
        <v/>
      </c>
      <c r="K188" s="253" t="str">
        <f ca="1">IF(E188="","",IF($T$13="IN CORSO",VLOOKUP(TEXT(E188,"0"),vinolux[],6,FALSE),INDEX(dbOrdini[PREZZO
VINOLUX],MATCH(F188,dbOrdini[CODICE
ANKER],0))))</f>
        <v/>
      </c>
      <c r="L188" s="252" t="str">
        <f>IFERROR(IF(B188="","",IF($T$13="IN CORSO",VLOOKUP(A188,ultimoPrezzoItalia[],5,FALSE),INDEX(dbOrdini[PREZZO
ITALIA],MATCH(F188,dbOrdini[CODICE
ANKER],0)))),"")</f>
        <v/>
      </c>
      <c r="M188" s="254" t="str">
        <f>IFERROR(IF(B188="","",IF($T$13="IN CORSO",VLOOKUP(F188,listoneAnkerCompleto,8,FALSE)/1.22,INDEX(dbOrdini[COSTO IMPORT BOTT.],MATCH(F188,dbOrdini[CODICE
ANKER],0)))),"")</f>
        <v/>
      </c>
      <c r="N188" s="267" t="str">
        <f t="shared" si="6"/>
        <v/>
      </c>
      <c r="O188" s="255" t="str">
        <f t="shared" si="7"/>
        <v/>
      </c>
      <c r="P188" s="256" t="str">
        <f ca="1">IFERROR(VLOOKUP(A188,inventarioGeko[],3,FALSE),"")</f>
        <v/>
      </c>
      <c r="Q188" s="254" t="str">
        <f t="shared" si="8"/>
        <v/>
      </c>
    </row>
    <row r="189" spans="1:17">
      <c r="A189" s="127" t="str">
        <f ca="1">IFERROR(INDEX(storicoSkuGeko,MATCH(F189,storicoSkuAnker,0)),"")</f>
        <v/>
      </c>
      <c r="B189" s="39"/>
      <c r="C189" s="70"/>
      <c r="D189" s="42"/>
      <c r="E189" s="295" t="str">
        <f ca="1">IFERROR(IF(INDEX(storicoSkuVinolux,MATCH(F189,storicoSkuAnker,0))=0,"",INDEX(storicoSkuVinolux,MATCH(F189,storicoSkuAnker,0))),"")</f>
        <v/>
      </c>
      <c r="F189" s="248" t="str">
        <f>IF(B189="","",IF($T$13="IN CORSO",INDEX(skuAnker,MATCH(B189,descrizioneArtAnker,0)),INDEX(dbOrdini[CODICE
ANKER],MATCH(B189,dbOrdini[DESCRIZIONE],0))))</f>
        <v/>
      </c>
      <c r="G189" s="249" t="str">
        <f>IF(B189="","",IF($T$13="IN CORSO",VLOOKUP(B189,listoneAnker_NoSku,2,FALSE),INDEX(dbOrdini[BT/CS],MATCH(F189,dbOrdini[CODICE
ANKER],0))))</f>
        <v/>
      </c>
      <c r="H189" s="250" t="str">
        <f>IF(B189="","",IF($T$13="IN CORSO",VLOOKUP(B189,listoneAnker_NoSku,3,FALSE),INDEX(dbOrdini[LT.],MATCH(F189,dbOrdini[CODICE
ANKER],0))))</f>
        <v/>
      </c>
      <c r="I189" s="251" t="str">
        <f>IF(B189="","",IF($T$13="IN CORSO",VLOOKUP(B189,listoneAnker_NoSku,4,FALSE),INDEX(dbOrdini[% VOL],MATCH(F189,dbOrdini[CODICE
ANKER],0))))</f>
        <v/>
      </c>
      <c r="J189" s="252" t="str">
        <f>IF(B189="","",IF($T$13="IN CORSO",VLOOKUP(B189,listoneAnker_NoSku,5,FALSE),INDEX(dbOrdini[PREZZO
ANKER],MATCH(F189,dbOrdini[CODICE
ANKER],0))))</f>
        <v/>
      </c>
      <c r="K189" s="253" t="str">
        <f ca="1">IF(E189="","",IF($T$13="IN CORSO",VLOOKUP(TEXT(E189,"0"),vinolux[],6,FALSE),INDEX(dbOrdini[PREZZO
VINOLUX],MATCH(F189,dbOrdini[CODICE
ANKER],0))))</f>
        <v/>
      </c>
      <c r="L189" s="252" t="str">
        <f>IFERROR(IF(B189="","",IF($T$13="IN CORSO",VLOOKUP(A189,ultimoPrezzoItalia[],5,FALSE),INDEX(dbOrdini[PREZZO
ITALIA],MATCH(F189,dbOrdini[CODICE
ANKER],0)))),"")</f>
        <v/>
      </c>
      <c r="M189" s="254" t="str">
        <f>IFERROR(IF(B189="","",IF($T$13="IN CORSO",VLOOKUP(F189,listoneAnkerCompleto,8,FALSE)/1.22,INDEX(dbOrdini[COSTO IMPORT BOTT.],MATCH(F189,dbOrdini[CODICE
ANKER],0)))),"")</f>
        <v/>
      </c>
      <c r="N189" s="267" t="str">
        <f t="shared" si="6"/>
        <v/>
      </c>
      <c r="O189" s="255" t="str">
        <f t="shared" si="7"/>
        <v/>
      </c>
      <c r="P189" s="256" t="str">
        <f ca="1">IFERROR(VLOOKUP(A189,inventarioGeko[],3,FALSE),"")</f>
        <v/>
      </c>
      <c r="Q189" s="254" t="str">
        <f t="shared" si="8"/>
        <v/>
      </c>
    </row>
    <row r="190" spans="1:17">
      <c r="A190" s="127" t="str">
        <f ca="1">IFERROR(INDEX(storicoSkuGeko,MATCH(F190,storicoSkuAnker,0)),"")</f>
        <v/>
      </c>
      <c r="B190" s="39"/>
      <c r="C190" s="70"/>
      <c r="D190" s="42"/>
      <c r="E190" s="295" t="str">
        <f ca="1">IFERROR(IF(INDEX(storicoSkuVinolux,MATCH(F190,storicoSkuAnker,0))=0,"",INDEX(storicoSkuVinolux,MATCH(F190,storicoSkuAnker,0))),"")</f>
        <v/>
      </c>
      <c r="F190" s="248" t="str">
        <f>IF(B190="","",IF($T$13="IN CORSO",INDEX(skuAnker,MATCH(B190,descrizioneArtAnker,0)),INDEX(dbOrdini[CODICE
ANKER],MATCH(B190,dbOrdini[DESCRIZIONE],0))))</f>
        <v/>
      </c>
      <c r="G190" s="249" t="str">
        <f>IF(B190="","",IF($T$13="IN CORSO",VLOOKUP(B190,listoneAnker_NoSku,2,FALSE),INDEX(dbOrdini[BT/CS],MATCH(F190,dbOrdini[CODICE
ANKER],0))))</f>
        <v/>
      </c>
      <c r="H190" s="250" t="str">
        <f>IF(B190="","",IF($T$13="IN CORSO",VLOOKUP(B190,listoneAnker_NoSku,3,FALSE),INDEX(dbOrdini[LT.],MATCH(F190,dbOrdini[CODICE
ANKER],0))))</f>
        <v/>
      </c>
      <c r="I190" s="251" t="str">
        <f>IF(B190="","",IF($T$13="IN CORSO",VLOOKUP(B190,listoneAnker_NoSku,4,FALSE),INDEX(dbOrdini[% VOL],MATCH(F190,dbOrdini[CODICE
ANKER],0))))</f>
        <v/>
      </c>
      <c r="J190" s="252" t="str">
        <f>IF(B190="","",IF($T$13="IN CORSO",VLOOKUP(B190,listoneAnker_NoSku,5,FALSE),INDEX(dbOrdini[PREZZO
ANKER],MATCH(F190,dbOrdini[CODICE
ANKER],0))))</f>
        <v/>
      </c>
      <c r="K190" s="253" t="str">
        <f ca="1">IF(E190="","",IF($T$13="IN CORSO",VLOOKUP(TEXT(E190,"0"),vinolux[],6,FALSE),INDEX(dbOrdini[PREZZO
VINOLUX],MATCH(F190,dbOrdini[CODICE
ANKER],0))))</f>
        <v/>
      </c>
      <c r="L190" s="252" t="str">
        <f>IFERROR(IF(B190="","",IF($T$13="IN CORSO",VLOOKUP(A190,ultimoPrezzoItalia[],5,FALSE),INDEX(dbOrdini[PREZZO
ITALIA],MATCH(F190,dbOrdini[CODICE
ANKER],0)))),"")</f>
        <v/>
      </c>
      <c r="M190" s="254" t="str">
        <f>IFERROR(IF(B190="","",IF($T$13="IN CORSO",VLOOKUP(F190,listoneAnkerCompleto,8,FALSE)/1.22,INDEX(dbOrdini[COSTO IMPORT BOTT.],MATCH(F190,dbOrdini[CODICE
ANKER],0)))),"")</f>
        <v/>
      </c>
      <c r="N190" s="267" t="str">
        <f t="shared" si="6"/>
        <v/>
      </c>
      <c r="O190" s="255" t="str">
        <f t="shared" si="7"/>
        <v/>
      </c>
      <c r="P190" s="256" t="str">
        <f ca="1">IFERROR(VLOOKUP(A190,inventarioGeko[],3,FALSE),"")</f>
        <v/>
      </c>
      <c r="Q190" s="254" t="str">
        <f t="shared" si="8"/>
        <v/>
      </c>
    </row>
    <row r="191" spans="1:17">
      <c r="A191" s="376" t="str">
        <f ca="1">IFERROR(INDEX(storicoSkuGeko,MATCH(F191,storicoSkuAnker,0)),"")</f>
        <v/>
      </c>
      <c r="C191" s="3"/>
      <c r="D191" s="3"/>
      <c r="E191" s="293" t="str">
        <f ca="1">IFERROR(IF(INDEX(storicoSkuVinolux,MATCH(F191,storicoSkuAnker,0))=0,"",INDEX(storicoSkuVinolux,MATCH(F191,storicoSkuAnker,0))),"")</f>
        <v/>
      </c>
      <c r="F191" s="248" t="str">
        <f>IF(B191="","",IF($T$13="IN CORSO",INDEX(skuAnker,MATCH(B191,descrizioneArtAnker,0)),INDEX(dbOrdini[CODICE
ANKER],MATCH(B191,dbOrdini[DESCRIZIONE],0))))</f>
        <v/>
      </c>
      <c r="G191" s="249" t="str">
        <f>IF(B191="","",IF($T$13="IN CORSO",VLOOKUP(B191,listoneAnker_NoSku,2,FALSE),INDEX(dbOrdini[BT/CS],MATCH(F191,dbOrdini[CODICE
ANKER],0))))</f>
        <v/>
      </c>
      <c r="H191" s="250" t="str">
        <f>IF(B191="","",IF($T$13="IN CORSO",VLOOKUP(B191,listoneAnker_NoSku,3,FALSE),INDEX(dbOrdini[LT.],MATCH(F191,dbOrdini[CODICE
ANKER],0))))</f>
        <v/>
      </c>
      <c r="I191" s="251" t="str">
        <f>IF(B191="","",IF($T$13="IN CORSO",VLOOKUP(B191,listoneAnker_NoSku,4,FALSE),INDEX(dbOrdini[% VOL],MATCH(F191,dbOrdini[CODICE
ANKER],0))))</f>
        <v/>
      </c>
      <c r="J191" s="252" t="str">
        <f>IF(B191="","",IF($T$13="IN CORSO",VLOOKUP(B191,listoneAnker_NoSku,5,FALSE),INDEX(dbOrdini[PREZZO
ANKER],MATCH(F191,dbOrdini[CODICE
ANKER],0))))</f>
        <v/>
      </c>
      <c r="K191" s="253" t="str">
        <f ca="1">IF(E191="","",IF($T$13="IN CORSO",VLOOKUP(TEXT(E191,"0"),vinolux[],6,FALSE),INDEX(dbOrdini[PREZZO
VINOLUX],MATCH(F191,dbOrdini[CODICE
ANKER],0))))</f>
        <v/>
      </c>
      <c r="L191" s="252" t="str">
        <f>IFERROR(IF(B191="","",IF($T$13="IN CORSO",VLOOKUP(A191,ultimoPrezzoItalia[],5,FALSE),INDEX(dbOrdini[PREZZO
ITALIA],MATCH(F191,dbOrdini[CODICE
ANKER],0)))),"")</f>
        <v/>
      </c>
      <c r="M191" s="254" t="str">
        <f>IFERROR(IF(B191="","",IF($T$13="IN CORSO",VLOOKUP(F191,listoneAnkerCompleto,8,FALSE)/1.22,INDEX(dbOrdini[COSTO IMPORT BOTT.],MATCH(F191,dbOrdini[CODICE
ANKER],0)))),"")</f>
        <v/>
      </c>
      <c r="N191" s="267" t="str">
        <f t="shared" si="6"/>
        <v/>
      </c>
      <c r="O191" s="255" t="str">
        <f t="shared" si="7"/>
        <v/>
      </c>
      <c r="P191" s="256" t="str">
        <f ca="1">IFERROR(VLOOKUP(A191,inventarioGeko[],3,FALSE),"")</f>
        <v/>
      </c>
      <c r="Q191" s="254" t="str">
        <f t="shared" si="8"/>
        <v/>
      </c>
    </row>
    <row r="192" spans="1:17">
      <c r="A192" s="127" t="str">
        <f ca="1">IFERROR(INDEX(storicoSkuGeko,MATCH(F192,storicoSkuAnker,0)),"")</f>
        <v/>
      </c>
      <c r="B192" s="39"/>
      <c r="C192" s="70"/>
      <c r="D192" s="42"/>
      <c r="E192" s="295" t="str">
        <f ca="1">IFERROR(IF(INDEX(storicoSkuVinolux,MATCH(F192,storicoSkuAnker,0))=0,"",INDEX(storicoSkuVinolux,MATCH(F192,storicoSkuAnker,0))),"")</f>
        <v/>
      </c>
      <c r="F192" s="248" t="str">
        <f>IF(B192="","",IF($T$13="IN CORSO",INDEX(skuAnker,MATCH(B192,descrizioneArtAnker,0)),INDEX(dbOrdini[CODICE
ANKER],MATCH(B192,dbOrdini[DESCRIZIONE],0))))</f>
        <v/>
      </c>
      <c r="G192" s="249" t="str">
        <f>IF(B192="","",IF($T$13="IN CORSO",VLOOKUP(B192,listoneAnker_NoSku,2,FALSE),INDEX(dbOrdini[BT/CS],MATCH(F192,dbOrdini[CODICE
ANKER],0))))</f>
        <v/>
      </c>
      <c r="H192" s="250" t="str">
        <f>IF(B192="","",IF($T$13="IN CORSO",VLOOKUP(B192,listoneAnker_NoSku,3,FALSE),INDEX(dbOrdini[LT.],MATCH(F192,dbOrdini[CODICE
ANKER],0))))</f>
        <v/>
      </c>
      <c r="I192" s="251" t="str">
        <f>IF(B192="","",IF($T$13="IN CORSO",VLOOKUP(B192,listoneAnker_NoSku,4,FALSE),INDEX(dbOrdini[% VOL],MATCH(F192,dbOrdini[CODICE
ANKER],0))))</f>
        <v/>
      </c>
      <c r="J192" s="252" t="str">
        <f>IF(B192="","",IF($T$13="IN CORSO",VLOOKUP(B192,listoneAnker_NoSku,5,FALSE),INDEX(dbOrdini[PREZZO
ANKER],MATCH(F192,dbOrdini[CODICE
ANKER],0))))</f>
        <v/>
      </c>
      <c r="K192" s="253" t="str">
        <f ca="1">IF(E192="","",IF($T$13="IN CORSO",VLOOKUP(TEXT(E192,"0"),vinolux[],6,FALSE),INDEX(dbOrdini[PREZZO
VINOLUX],MATCH(F192,dbOrdini[CODICE
ANKER],0))))</f>
        <v/>
      </c>
      <c r="L192" s="252" t="str">
        <f>IFERROR(IF(B192="","",IF($T$13="IN CORSO",VLOOKUP(A192,ultimoPrezzoItalia[],5,FALSE),INDEX(dbOrdini[PREZZO
ITALIA],MATCH(F192,dbOrdini[CODICE
ANKER],0)))),"")</f>
        <v/>
      </c>
      <c r="M192" s="254" t="str">
        <f>IFERROR(IF(B192="","",IF($T$13="IN CORSO",VLOOKUP(F192,listoneAnkerCompleto,8,FALSE)/1.22,INDEX(dbOrdini[COSTO IMPORT BOTT.],MATCH(F192,dbOrdini[CODICE
ANKER],0)))),"")</f>
        <v/>
      </c>
      <c r="N192" s="267" t="str">
        <f t="shared" si="6"/>
        <v/>
      </c>
      <c r="O192" s="255" t="str">
        <f t="shared" si="7"/>
        <v/>
      </c>
      <c r="P192" s="256" t="str">
        <f ca="1">IFERROR(VLOOKUP(A192,inventarioGeko[],3,FALSE),"")</f>
        <v/>
      </c>
      <c r="Q192" s="254" t="str">
        <f t="shared" si="8"/>
        <v/>
      </c>
    </row>
    <row r="193" spans="1:17">
      <c r="A193" s="127" t="str">
        <f ca="1">IFERROR(INDEX(storicoSkuGeko,MATCH(F193,storicoSkuAnker,0)),"")</f>
        <v/>
      </c>
      <c r="B193" s="39"/>
      <c r="C193" s="70"/>
      <c r="D193" s="42"/>
      <c r="E193" s="295" t="str">
        <f ca="1">IFERROR(IF(INDEX(storicoSkuVinolux,MATCH(F193,storicoSkuAnker,0))=0,"",INDEX(storicoSkuVinolux,MATCH(F193,storicoSkuAnker,0))),"")</f>
        <v/>
      </c>
      <c r="F193" s="248" t="str">
        <f>IF(B193="","",IF($T$13="IN CORSO",INDEX(skuAnker,MATCH(B193,descrizioneArtAnker,0)),INDEX(dbOrdini[CODICE
ANKER],MATCH(B193,dbOrdini[DESCRIZIONE],0))))</f>
        <v/>
      </c>
      <c r="G193" s="249" t="str">
        <f>IF(B193="","",IF($T$13="IN CORSO",VLOOKUP(B193,listoneAnker_NoSku,2,FALSE),INDEX(dbOrdini[BT/CS],MATCH(F193,dbOrdini[CODICE
ANKER],0))))</f>
        <v/>
      </c>
      <c r="H193" s="250" t="str">
        <f>IF(B193="","",IF($T$13="IN CORSO",VLOOKUP(B193,listoneAnker_NoSku,3,FALSE),INDEX(dbOrdini[LT.],MATCH(F193,dbOrdini[CODICE
ANKER],0))))</f>
        <v/>
      </c>
      <c r="I193" s="251" t="str">
        <f>IF(B193="","",IF($T$13="IN CORSO",VLOOKUP(B193,listoneAnker_NoSku,4,FALSE),INDEX(dbOrdini[% VOL],MATCH(F193,dbOrdini[CODICE
ANKER],0))))</f>
        <v/>
      </c>
      <c r="J193" s="252" t="str">
        <f>IF(B193="","",IF($T$13="IN CORSO",VLOOKUP(B193,listoneAnker_NoSku,5,FALSE),INDEX(dbOrdini[PREZZO
ANKER],MATCH(F193,dbOrdini[CODICE
ANKER],0))))</f>
        <v/>
      </c>
      <c r="K193" s="253" t="str">
        <f ca="1">IF(E193="","",IF($T$13="IN CORSO",VLOOKUP(TEXT(E193,"0"),vinolux[],6,FALSE),INDEX(dbOrdini[PREZZO
VINOLUX],MATCH(F193,dbOrdini[CODICE
ANKER],0))))</f>
        <v/>
      </c>
      <c r="L193" s="252" t="str">
        <f>IFERROR(IF(B193="","",IF($T$13="IN CORSO",VLOOKUP(A193,ultimoPrezzoItalia[],5,FALSE),INDEX(dbOrdini[PREZZO
ITALIA],MATCH(F193,dbOrdini[CODICE
ANKER],0)))),"")</f>
        <v/>
      </c>
      <c r="M193" s="254" t="str">
        <f>IFERROR(IF(B193="","",IF($T$13="IN CORSO",VLOOKUP(F193,listoneAnkerCompleto,8,FALSE)/1.22,INDEX(dbOrdini[COSTO IMPORT BOTT.],MATCH(F193,dbOrdini[CODICE
ANKER],0)))),"")</f>
        <v/>
      </c>
      <c r="N193" s="267" t="str">
        <f t="shared" si="6"/>
        <v/>
      </c>
      <c r="O193" s="255" t="str">
        <f t="shared" si="7"/>
        <v/>
      </c>
      <c r="P193" s="256" t="str">
        <f ca="1">IFERROR(VLOOKUP(A193,inventarioGeko[],3,FALSE),"")</f>
        <v/>
      </c>
      <c r="Q193" s="254" t="str">
        <f t="shared" si="8"/>
        <v/>
      </c>
    </row>
    <row r="194" spans="1:17">
      <c r="A194" s="127" t="str">
        <f ca="1">IFERROR(INDEX(storicoSkuGeko,MATCH(F194,storicoSkuAnker,0)),"")</f>
        <v/>
      </c>
      <c r="B194" s="39"/>
      <c r="C194" s="70"/>
      <c r="D194" s="42"/>
      <c r="E194" s="295" t="str">
        <f ca="1">IFERROR(IF(INDEX(storicoSkuVinolux,MATCH(F194,storicoSkuAnker,0))=0,"",INDEX(storicoSkuVinolux,MATCH(F194,storicoSkuAnker,0))),"")</f>
        <v/>
      </c>
      <c r="F194" s="248" t="str">
        <f>IF(B194="","",IF($T$13="IN CORSO",INDEX(skuAnker,MATCH(B194,descrizioneArtAnker,0)),INDEX(dbOrdini[CODICE
ANKER],MATCH(B194,dbOrdini[DESCRIZIONE],0))))</f>
        <v/>
      </c>
      <c r="G194" s="249" t="str">
        <f>IF(B194="","",IF($T$13="IN CORSO",VLOOKUP(B194,listoneAnker_NoSku,2,FALSE),INDEX(dbOrdini[BT/CS],MATCH(F194,dbOrdini[CODICE
ANKER],0))))</f>
        <v/>
      </c>
      <c r="H194" s="250" t="str">
        <f>IF(B194="","",IF($T$13="IN CORSO",VLOOKUP(B194,listoneAnker_NoSku,3,FALSE),INDEX(dbOrdini[LT.],MATCH(F194,dbOrdini[CODICE
ANKER],0))))</f>
        <v/>
      </c>
      <c r="I194" s="251" t="str">
        <f>IF(B194="","",IF($T$13="IN CORSO",VLOOKUP(B194,listoneAnker_NoSku,4,FALSE),INDEX(dbOrdini[% VOL],MATCH(F194,dbOrdini[CODICE
ANKER],0))))</f>
        <v/>
      </c>
      <c r="J194" s="252" t="str">
        <f>IF(B194="","",IF($T$13="IN CORSO",VLOOKUP(B194,listoneAnker_NoSku,5,FALSE),INDEX(dbOrdini[PREZZO
ANKER],MATCH(F194,dbOrdini[CODICE
ANKER],0))))</f>
        <v/>
      </c>
      <c r="K194" s="253" t="str">
        <f ca="1">IF(E194="","",IF($T$13="IN CORSO",VLOOKUP(TEXT(E194,"0"),vinolux[],6,FALSE),INDEX(dbOrdini[PREZZO
VINOLUX],MATCH(F194,dbOrdini[CODICE
ANKER],0))))</f>
        <v/>
      </c>
      <c r="L194" s="252" t="str">
        <f>IFERROR(IF(B194="","",IF($T$13="IN CORSO",VLOOKUP(A194,ultimoPrezzoItalia[],5,FALSE),INDEX(dbOrdini[PREZZO
ITALIA],MATCH(F194,dbOrdini[CODICE
ANKER],0)))),"")</f>
        <v/>
      </c>
      <c r="M194" s="254" t="str">
        <f>IFERROR(IF(B194="","",IF($T$13="IN CORSO",VLOOKUP(F194,listoneAnkerCompleto,8,FALSE)/1.22,INDEX(dbOrdini[COSTO IMPORT BOTT.],MATCH(F194,dbOrdini[CODICE
ANKER],0)))),"")</f>
        <v/>
      </c>
      <c r="N194" s="267" t="str">
        <f t="shared" si="6"/>
        <v/>
      </c>
      <c r="O194" s="255" t="str">
        <f t="shared" si="7"/>
        <v/>
      </c>
      <c r="P194" s="256" t="str">
        <f ca="1">IFERROR(VLOOKUP(A194,inventarioGeko[],3,FALSE),"")</f>
        <v/>
      </c>
      <c r="Q194" s="254" t="str">
        <f t="shared" si="8"/>
        <v/>
      </c>
    </row>
    <row r="195" spans="1:17">
      <c r="A195" s="127" t="str">
        <f ca="1">IFERROR(INDEX(storicoSkuGeko,MATCH(F195,storicoSkuAnker,0)),"")</f>
        <v/>
      </c>
      <c r="B195" s="39"/>
      <c r="C195" s="70"/>
      <c r="D195" s="42"/>
      <c r="E195" s="295" t="str">
        <f ca="1">IFERROR(IF(INDEX(storicoSkuVinolux,MATCH(F195,storicoSkuAnker,0))=0,"",INDEX(storicoSkuVinolux,MATCH(F195,storicoSkuAnker,0))),"")</f>
        <v/>
      </c>
      <c r="F195" s="248" t="str">
        <f>IF(B195="","",IF($T$13="IN CORSO",INDEX(skuAnker,MATCH(B195,descrizioneArtAnker,0)),INDEX(dbOrdini[CODICE
ANKER],MATCH(B195,dbOrdini[DESCRIZIONE],0))))</f>
        <v/>
      </c>
      <c r="G195" s="249" t="str">
        <f>IF(B195="","",IF($T$13="IN CORSO",VLOOKUP(B195,listoneAnker_NoSku,2,FALSE),INDEX(dbOrdini[BT/CS],MATCH(F195,dbOrdini[CODICE
ANKER],0))))</f>
        <v/>
      </c>
      <c r="H195" s="250" t="str">
        <f>IF(B195="","",IF($T$13="IN CORSO",VLOOKUP(B195,listoneAnker_NoSku,3,FALSE),INDEX(dbOrdini[LT.],MATCH(F195,dbOrdini[CODICE
ANKER],0))))</f>
        <v/>
      </c>
      <c r="I195" s="251" t="str">
        <f>IF(B195="","",IF($T$13="IN CORSO",VLOOKUP(B195,listoneAnker_NoSku,4,FALSE),INDEX(dbOrdini[% VOL],MATCH(F195,dbOrdini[CODICE
ANKER],0))))</f>
        <v/>
      </c>
      <c r="J195" s="252" t="str">
        <f>IF(B195="","",IF($T$13="IN CORSO",VLOOKUP(B195,listoneAnker_NoSku,5,FALSE),INDEX(dbOrdini[PREZZO
ANKER],MATCH(F195,dbOrdini[CODICE
ANKER],0))))</f>
        <v/>
      </c>
      <c r="K195" s="253" t="str">
        <f ca="1">IF(E195="","",IF($T$13="IN CORSO",VLOOKUP(TEXT(E195,"0"),vinolux[],6,FALSE),INDEX(dbOrdini[PREZZO
VINOLUX],MATCH(F195,dbOrdini[CODICE
ANKER],0))))</f>
        <v/>
      </c>
      <c r="L195" s="252" t="str">
        <f>IFERROR(IF(B195="","",IF($T$13="IN CORSO",VLOOKUP(A195,ultimoPrezzoItalia[],5,FALSE),INDEX(dbOrdini[PREZZO
ITALIA],MATCH(F195,dbOrdini[CODICE
ANKER],0)))),"")</f>
        <v/>
      </c>
      <c r="M195" s="254" t="str">
        <f>IFERROR(IF(B195="","",IF($T$13="IN CORSO",VLOOKUP(F195,listoneAnkerCompleto,8,FALSE)/1.22,INDEX(dbOrdini[COSTO IMPORT BOTT.],MATCH(F195,dbOrdini[CODICE
ANKER],0)))),"")</f>
        <v/>
      </c>
      <c r="N195" s="267" t="str">
        <f t="shared" ref="N195:N258" si="9">IF(B195="","",O195/G195)</f>
        <v/>
      </c>
      <c r="O195" s="255" t="str">
        <f t="shared" ref="O195:O258" si="10">IF(B195="","",IF(D195=C195,C195,IF(D195=0,0,D195)))</f>
        <v/>
      </c>
      <c r="P195" s="256" t="str">
        <f ca="1">IFERROR(VLOOKUP(A195,inventarioGeko[],3,FALSE),"")</f>
        <v/>
      </c>
      <c r="Q195" s="254" t="str">
        <f t="shared" ref="Q195:Q258" si="11">IF(B195="","",M195*O195)</f>
        <v/>
      </c>
    </row>
    <row r="196" spans="1:17">
      <c r="A196" s="127" t="str">
        <f ca="1">IFERROR(INDEX(storicoSkuGeko,MATCH(F196,storicoSkuAnker,0)),"")</f>
        <v/>
      </c>
      <c r="B196" s="39"/>
      <c r="C196" s="70"/>
      <c r="D196" s="42"/>
      <c r="E196" s="295" t="str">
        <f ca="1">IFERROR(IF(INDEX(storicoSkuVinolux,MATCH(F196,storicoSkuAnker,0))=0,"",INDEX(storicoSkuVinolux,MATCH(F196,storicoSkuAnker,0))),"")</f>
        <v/>
      </c>
      <c r="F196" s="248" t="str">
        <f>IF(B196="","",IF($T$13="IN CORSO",INDEX(skuAnker,MATCH(B196,descrizioneArtAnker,0)),INDEX(dbOrdini[CODICE
ANKER],MATCH(B196,dbOrdini[DESCRIZIONE],0))))</f>
        <v/>
      </c>
      <c r="G196" s="249" t="str">
        <f>IF(B196="","",IF($T$13="IN CORSO",VLOOKUP(B196,listoneAnker_NoSku,2,FALSE),INDEX(dbOrdini[BT/CS],MATCH(F196,dbOrdini[CODICE
ANKER],0))))</f>
        <v/>
      </c>
      <c r="H196" s="250" t="str">
        <f>IF(B196="","",IF($T$13="IN CORSO",VLOOKUP(B196,listoneAnker_NoSku,3,FALSE),INDEX(dbOrdini[LT.],MATCH(F196,dbOrdini[CODICE
ANKER],0))))</f>
        <v/>
      </c>
      <c r="I196" s="251" t="str">
        <f>IF(B196="","",IF($T$13="IN CORSO",VLOOKUP(B196,listoneAnker_NoSku,4,FALSE),INDEX(dbOrdini[% VOL],MATCH(F196,dbOrdini[CODICE
ANKER],0))))</f>
        <v/>
      </c>
      <c r="J196" s="252" t="str">
        <f>IF(B196="","",IF($T$13="IN CORSO",VLOOKUP(B196,listoneAnker_NoSku,5,FALSE),INDEX(dbOrdini[PREZZO
ANKER],MATCH(F196,dbOrdini[CODICE
ANKER],0))))</f>
        <v/>
      </c>
      <c r="K196" s="253" t="str">
        <f ca="1">IF(E196="","",IF($T$13="IN CORSO",VLOOKUP(TEXT(E196,"0"),vinolux[],6,FALSE),INDEX(dbOrdini[PREZZO
VINOLUX],MATCH(F196,dbOrdini[CODICE
ANKER],0))))</f>
        <v/>
      </c>
      <c r="L196" s="252" t="str">
        <f>IFERROR(IF(B196="","",IF($T$13="IN CORSO",VLOOKUP(A196,ultimoPrezzoItalia[],5,FALSE),INDEX(dbOrdini[PREZZO
ITALIA],MATCH(F196,dbOrdini[CODICE
ANKER],0)))),"")</f>
        <v/>
      </c>
      <c r="M196" s="254" t="str">
        <f>IFERROR(IF(B196="","",IF($T$13="IN CORSO",VLOOKUP(F196,listoneAnkerCompleto,8,FALSE)/1.22,INDEX(dbOrdini[COSTO IMPORT BOTT.],MATCH(F196,dbOrdini[CODICE
ANKER],0)))),"")</f>
        <v/>
      </c>
      <c r="N196" s="267" t="str">
        <f t="shared" si="9"/>
        <v/>
      </c>
      <c r="O196" s="255" t="str">
        <f t="shared" si="10"/>
        <v/>
      </c>
      <c r="P196" s="256" t="str">
        <f ca="1">IFERROR(VLOOKUP(A196,inventarioGeko[],3,FALSE),"")</f>
        <v/>
      </c>
      <c r="Q196" s="254" t="str">
        <f t="shared" si="11"/>
        <v/>
      </c>
    </row>
    <row r="197" spans="1:17">
      <c r="A197" s="376" t="str">
        <f ca="1">IFERROR(INDEX(storicoSkuGeko,MATCH(F197,storicoSkuAnker,0)),"")</f>
        <v/>
      </c>
      <c r="C197" s="3"/>
      <c r="D197" s="3"/>
      <c r="E197" s="293" t="str">
        <f ca="1">IFERROR(IF(INDEX(storicoSkuVinolux,MATCH(F197,storicoSkuAnker,0))=0,"",INDEX(storicoSkuVinolux,MATCH(F197,storicoSkuAnker,0))),"")</f>
        <v/>
      </c>
      <c r="F197" s="248" t="str">
        <f>IF(B197="","",IF($T$13="IN CORSO",INDEX(skuAnker,MATCH(B197,descrizioneArtAnker,0)),INDEX(dbOrdini[CODICE
ANKER],MATCH(B197,dbOrdini[DESCRIZIONE],0))))</f>
        <v/>
      </c>
      <c r="G197" s="249" t="str">
        <f>IF(B197="","",IF($T$13="IN CORSO",VLOOKUP(B197,listoneAnker_NoSku,2,FALSE),INDEX(dbOrdini[BT/CS],MATCH(F197,dbOrdini[CODICE
ANKER],0))))</f>
        <v/>
      </c>
      <c r="H197" s="250" t="str">
        <f>IF(B197="","",IF($T$13="IN CORSO",VLOOKUP(B197,listoneAnker_NoSku,3,FALSE),INDEX(dbOrdini[LT.],MATCH(F197,dbOrdini[CODICE
ANKER],0))))</f>
        <v/>
      </c>
      <c r="I197" s="251" t="str">
        <f>IF(B197="","",IF($T$13="IN CORSO",VLOOKUP(B197,listoneAnker_NoSku,4,FALSE),INDEX(dbOrdini[% VOL],MATCH(F197,dbOrdini[CODICE
ANKER],0))))</f>
        <v/>
      </c>
      <c r="J197" s="252" t="str">
        <f>IF(B197="","",IF($T$13="IN CORSO",VLOOKUP(B197,listoneAnker_NoSku,5,FALSE),INDEX(dbOrdini[PREZZO
ANKER],MATCH(F197,dbOrdini[CODICE
ANKER],0))))</f>
        <v/>
      </c>
      <c r="K197" s="253" t="str">
        <f ca="1">IF(E197="","",IF($T$13="IN CORSO",VLOOKUP(TEXT(E197,"0"),vinolux[],6,FALSE),INDEX(dbOrdini[PREZZO
VINOLUX],MATCH(F197,dbOrdini[CODICE
ANKER],0))))</f>
        <v/>
      </c>
      <c r="L197" s="252" t="str">
        <f>IFERROR(IF(B197="","",IF($T$13="IN CORSO",VLOOKUP(A197,ultimoPrezzoItalia[],5,FALSE),INDEX(dbOrdini[PREZZO
ITALIA],MATCH(F197,dbOrdini[CODICE
ANKER],0)))),"")</f>
        <v/>
      </c>
      <c r="M197" s="254" t="str">
        <f>IFERROR(IF(B197="","",IF($T$13="IN CORSO",VLOOKUP(F197,listoneAnkerCompleto,8,FALSE)/1.22,INDEX(dbOrdini[COSTO IMPORT BOTT.],MATCH(F197,dbOrdini[CODICE
ANKER],0)))),"")</f>
        <v/>
      </c>
      <c r="N197" s="267" t="str">
        <f t="shared" si="9"/>
        <v/>
      </c>
      <c r="O197" s="255" t="str">
        <f t="shared" si="10"/>
        <v/>
      </c>
      <c r="P197" s="256" t="str">
        <f ca="1">IFERROR(VLOOKUP(A197,inventarioGeko[],3,FALSE),"")</f>
        <v/>
      </c>
      <c r="Q197" s="254" t="str">
        <f t="shared" si="11"/>
        <v/>
      </c>
    </row>
    <row r="198" spans="1:17">
      <c r="A198" s="127" t="str">
        <f ca="1">IFERROR(INDEX(storicoSkuGeko,MATCH(F198,storicoSkuAnker,0)),"")</f>
        <v/>
      </c>
      <c r="B198" s="39"/>
      <c r="C198" s="70"/>
      <c r="D198" s="42"/>
      <c r="E198" s="295" t="str">
        <f ca="1">IFERROR(IF(INDEX(storicoSkuVinolux,MATCH(F198,storicoSkuAnker,0))=0,"",INDEX(storicoSkuVinolux,MATCH(F198,storicoSkuAnker,0))),"")</f>
        <v/>
      </c>
      <c r="F198" s="248" t="str">
        <f>IF(B198="","",IF($T$13="IN CORSO",INDEX(skuAnker,MATCH(B198,descrizioneArtAnker,0)),INDEX(dbOrdini[CODICE
ANKER],MATCH(B198,dbOrdini[DESCRIZIONE],0))))</f>
        <v/>
      </c>
      <c r="G198" s="249" t="str">
        <f>IF(B198="","",IF($T$13="IN CORSO",VLOOKUP(B198,listoneAnker_NoSku,2,FALSE),INDEX(dbOrdini[BT/CS],MATCH(F198,dbOrdini[CODICE
ANKER],0))))</f>
        <v/>
      </c>
      <c r="H198" s="250" t="str">
        <f>IF(B198="","",IF($T$13="IN CORSO",VLOOKUP(B198,listoneAnker_NoSku,3,FALSE),INDEX(dbOrdini[LT.],MATCH(F198,dbOrdini[CODICE
ANKER],0))))</f>
        <v/>
      </c>
      <c r="I198" s="251" t="str">
        <f>IF(B198="","",IF($T$13="IN CORSO",VLOOKUP(B198,listoneAnker_NoSku,4,FALSE),INDEX(dbOrdini[% VOL],MATCH(F198,dbOrdini[CODICE
ANKER],0))))</f>
        <v/>
      </c>
      <c r="J198" s="252" t="str">
        <f>IF(B198="","",IF($T$13="IN CORSO",VLOOKUP(B198,listoneAnker_NoSku,5,FALSE),INDEX(dbOrdini[PREZZO
ANKER],MATCH(F198,dbOrdini[CODICE
ANKER],0))))</f>
        <v/>
      </c>
      <c r="K198" s="253" t="str">
        <f ca="1">IF(E198="","",IF($T$13="IN CORSO",VLOOKUP(TEXT(E198,"0"),vinolux[],6,FALSE),INDEX(dbOrdini[PREZZO
VINOLUX],MATCH(F198,dbOrdini[CODICE
ANKER],0))))</f>
        <v/>
      </c>
      <c r="L198" s="252" t="str">
        <f>IFERROR(IF(B198="","",IF($T$13="IN CORSO",VLOOKUP(A198,ultimoPrezzoItalia[],5,FALSE),INDEX(dbOrdini[PREZZO
ITALIA],MATCH(F198,dbOrdini[CODICE
ANKER],0)))),"")</f>
        <v/>
      </c>
      <c r="M198" s="254" t="str">
        <f>IFERROR(IF(B198="","",IF($T$13="IN CORSO",VLOOKUP(F198,listoneAnkerCompleto,8,FALSE)/1.22,INDEX(dbOrdini[COSTO IMPORT BOTT.],MATCH(F198,dbOrdini[CODICE
ANKER],0)))),"")</f>
        <v/>
      </c>
      <c r="N198" s="267" t="str">
        <f t="shared" si="9"/>
        <v/>
      </c>
      <c r="O198" s="255" t="str">
        <f t="shared" si="10"/>
        <v/>
      </c>
      <c r="P198" s="256" t="str">
        <f ca="1">IFERROR(VLOOKUP(A198,inventarioGeko[],3,FALSE),"")</f>
        <v/>
      </c>
      <c r="Q198" s="254" t="str">
        <f t="shared" si="11"/>
        <v/>
      </c>
    </row>
    <row r="199" spans="1:17">
      <c r="A199" s="127" t="str">
        <f ca="1">IFERROR(INDEX(storicoSkuGeko,MATCH(F199,storicoSkuAnker,0)),"")</f>
        <v/>
      </c>
      <c r="B199" s="39"/>
      <c r="C199" s="70"/>
      <c r="D199" s="42"/>
      <c r="E199" s="295" t="str">
        <f ca="1">IFERROR(IF(INDEX(storicoSkuVinolux,MATCH(F199,storicoSkuAnker,0))=0,"",INDEX(storicoSkuVinolux,MATCH(F199,storicoSkuAnker,0))),"")</f>
        <v/>
      </c>
      <c r="F199" s="248" t="str">
        <f>IF(B199="","",IF($T$13="IN CORSO",INDEX(skuAnker,MATCH(B199,descrizioneArtAnker,0)),INDEX(dbOrdini[CODICE
ANKER],MATCH(B199,dbOrdini[DESCRIZIONE],0))))</f>
        <v/>
      </c>
      <c r="G199" s="249" t="str">
        <f>IF(B199="","",IF($T$13="IN CORSO",VLOOKUP(B199,listoneAnker_NoSku,2,FALSE),INDEX(dbOrdini[BT/CS],MATCH(F199,dbOrdini[CODICE
ANKER],0))))</f>
        <v/>
      </c>
      <c r="H199" s="250" t="str">
        <f>IF(B199="","",IF($T$13="IN CORSO",VLOOKUP(B199,listoneAnker_NoSku,3,FALSE),INDEX(dbOrdini[LT.],MATCH(F199,dbOrdini[CODICE
ANKER],0))))</f>
        <v/>
      </c>
      <c r="I199" s="251" t="str">
        <f>IF(B199="","",IF($T$13="IN CORSO",VLOOKUP(B199,listoneAnker_NoSku,4,FALSE),INDEX(dbOrdini[% VOL],MATCH(F199,dbOrdini[CODICE
ANKER],0))))</f>
        <v/>
      </c>
      <c r="J199" s="252" t="str">
        <f>IF(B199="","",IF($T$13="IN CORSO",VLOOKUP(B199,listoneAnker_NoSku,5,FALSE),INDEX(dbOrdini[PREZZO
ANKER],MATCH(F199,dbOrdini[CODICE
ANKER],0))))</f>
        <v/>
      </c>
      <c r="K199" s="253" t="str">
        <f ca="1">IF(E199="","",IF($T$13="IN CORSO",VLOOKUP(TEXT(E199,"0"),vinolux[],6,FALSE),INDEX(dbOrdini[PREZZO
VINOLUX],MATCH(F199,dbOrdini[CODICE
ANKER],0))))</f>
        <v/>
      </c>
      <c r="L199" s="252" t="str">
        <f>IFERROR(IF(B199="","",IF($T$13="IN CORSO",VLOOKUP(A199,ultimoPrezzoItalia[],5,FALSE),INDEX(dbOrdini[PREZZO
ITALIA],MATCH(F199,dbOrdini[CODICE
ANKER],0)))),"")</f>
        <v/>
      </c>
      <c r="M199" s="254" t="str">
        <f>IFERROR(IF(B199="","",IF($T$13="IN CORSO",VLOOKUP(F199,listoneAnkerCompleto,8,FALSE)/1.22,INDEX(dbOrdini[COSTO IMPORT BOTT.],MATCH(F199,dbOrdini[CODICE
ANKER],0)))),"")</f>
        <v/>
      </c>
      <c r="N199" s="267" t="str">
        <f t="shared" si="9"/>
        <v/>
      </c>
      <c r="O199" s="255" t="str">
        <f t="shared" si="10"/>
        <v/>
      </c>
      <c r="P199" s="256" t="str">
        <f ca="1">IFERROR(VLOOKUP(A199,inventarioGeko[],3,FALSE),"")</f>
        <v/>
      </c>
      <c r="Q199" s="254" t="str">
        <f t="shared" si="11"/>
        <v/>
      </c>
    </row>
    <row r="200" spans="1:17">
      <c r="A200" s="127" t="str">
        <f ca="1">IFERROR(INDEX(storicoSkuGeko,MATCH(F200,storicoSkuAnker,0)),"")</f>
        <v/>
      </c>
      <c r="B200" s="39"/>
      <c r="C200" s="70"/>
      <c r="D200" s="42"/>
      <c r="E200" s="295" t="str">
        <f ca="1">IFERROR(IF(INDEX(storicoSkuVinolux,MATCH(F200,storicoSkuAnker,0))=0,"",INDEX(storicoSkuVinolux,MATCH(F200,storicoSkuAnker,0))),"")</f>
        <v/>
      </c>
      <c r="F200" s="248" t="str">
        <f>IF(B200="","",IF($T$13="IN CORSO",INDEX(skuAnker,MATCH(B200,descrizioneArtAnker,0)),INDEX(dbOrdini[CODICE
ANKER],MATCH(B200,dbOrdini[DESCRIZIONE],0))))</f>
        <v/>
      </c>
      <c r="G200" s="249" t="str">
        <f>IF(B200="","",IF($T$13="IN CORSO",VLOOKUP(B200,listoneAnker_NoSku,2,FALSE),INDEX(dbOrdini[BT/CS],MATCH(F200,dbOrdini[CODICE
ANKER],0))))</f>
        <v/>
      </c>
      <c r="H200" s="250" t="str">
        <f>IF(B200="","",IF($T$13="IN CORSO",VLOOKUP(B200,listoneAnker_NoSku,3,FALSE),INDEX(dbOrdini[LT.],MATCH(F200,dbOrdini[CODICE
ANKER],0))))</f>
        <v/>
      </c>
      <c r="I200" s="251" t="str">
        <f>IF(B200="","",IF($T$13="IN CORSO",VLOOKUP(B200,listoneAnker_NoSku,4,FALSE),INDEX(dbOrdini[% VOL],MATCH(F200,dbOrdini[CODICE
ANKER],0))))</f>
        <v/>
      </c>
      <c r="J200" s="252" t="str">
        <f>IF(B200="","",IF($T$13="IN CORSO",VLOOKUP(B200,listoneAnker_NoSku,5,FALSE),INDEX(dbOrdini[PREZZO
ANKER],MATCH(F200,dbOrdini[CODICE
ANKER],0))))</f>
        <v/>
      </c>
      <c r="K200" s="253" t="str">
        <f ca="1">IF(E200="","",IF($T$13="IN CORSO",VLOOKUP(TEXT(E200,"0"),vinolux[],6,FALSE),INDEX(dbOrdini[PREZZO
VINOLUX],MATCH(F200,dbOrdini[CODICE
ANKER],0))))</f>
        <v/>
      </c>
      <c r="L200" s="252" t="str">
        <f>IFERROR(IF(B200="","",IF($T$13="IN CORSO",VLOOKUP(A200,ultimoPrezzoItalia[],5,FALSE),INDEX(dbOrdini[PREZZO
ITALIA],MATCH(F200,dbOrdini[CODICE
ANKER],0)))),"")</f>
        <v/>
      </c>
      <c r="M200" s="254" t="str">
        <f>IFERROR(IF(B200="","",IF($T$13="IN CORSO",VLOOKUP(F200,listoneAnkerCompleto,8,FALSE)/1.22,INDEX(dbOrdini[COSTO IMPORT BOTT.],MATCH(F200,dbOrdini[CODICE
ANKER],0)))),"")</f>
        <v/>
      </c>
      <c r="N200" s="267" t="str">
        <f t="shared" si="9"/>
        <v/>
      </c>
      <c r="O200" s="255" t="str">
        <f t="shared" si="10"/>
        <v/>
      </c>
      <c r="P200" s="256" t="str">
        <f ca="1">IFERROR(VLOOKUP(A200,inventarioGeko[],3,FALSE),"")</f>
        <v/>
      </c>
      <c r="Q200" s="254" t="str">
        <f t="shared" si="11"/>
        <v/>
      </c>
    </row>
    <row r="201" spans="1:17">
      <c r="A201" s="127" t="str">
        <f ca="1">IFERROR(INDEX(storicoSkuGeko,MATCH(F201,storicoSkuAnker,0)),"")</f>
        <v/>
      </c>
      <c r="B201" s="39"/>
      <c r="C201" s="70"/>
      <c r="D201" s="42"/>
      <c r="E201" s="295" t="str">
        <f ca="1">IFERROR(IF(INDEX(storicoSkuVinolux,MATCH(F201,storicoSkuAnker,0))=0,"",INDEX(storicoSkuVinolux,MATCH(F201,storicoSkuAnker,0))),"")</f>
        <v/>
      </c>
      <c r="F201" s="248" t="str">
        <f>IF(B201="","",IF($T$13="IN CORSO",INDEX(skuAnker,MATCH(B201,descrizioneArtAnker,0)),INDEX(dbOrdini[CODICE
ANKER],MATCH(B201,dbOrdini[DESCRIZIONE],0))))</f>
        <v/>
      </c>
      <c r="G201" s="249" t="str">
        <f>IF(B201="","",IF($T$13="IN CORSO",VLOOKUP(B201,listoneAnker_NoSku,2,FALSE),INDEX(dbOrdini[BT/CS],MATCH(F201,dbOrdini[CODICE
ANKER],0))))</f>
        <v/>
      </c>
      <c r="H201" s="250" t="str">
        <f>IF(B201="","",IF($T$13="IN CORSO",VLOOKUP(B201,listoneAnker_NoSku,3,FALSE),INDEX(dbOrdini[LT.],MATCH(F201,dbOrdini[CODICE
ANKER],0))))</f>
        <v/>
      </c>
      <c r="I201" s="251" t="str">
        <f>IF(B201="","",IF($T$13="IN CORSO",VLOOKUP(B201,listoneAnker_NoSku,4,FALSE),INDEX(dbOrdini[% VOL],MATCH(F201,dbOrdini[CODICE
ANKER],0))))</f>
        <v/>
      </c>
      <c r="J201" s="252" t="str">
        <f>IF(B201="","",IF($T$13="IN CORSO",VLOOKUP(B201,listoneAnker_NoSku,5,FALSE),INDEX(dbOrdini[PREZZO
ANKER],MATCH(F201,dbOrdini[CODICE
ANKER],0))))</f>
        <v/>
      </c>
      <c r="K201" s="253" t="str">
        <f ca="1">IF(E201="","",IF($T$13="IN CORSO",VLOOKUP(TEXT(E201,"0"),vinolux[],6,FALSE),INDEX(dbOrdini[PREZZO
VINOLUX],MATCH(F201,dbOrdini[CODICE
ANKER],0))))</f>
        <v/>
      </c>
      <c r="L201" s="252" t="str">
        <f>IFERROR(IF(B201="","",IF($T$13="IN CORSO",VLOOKUP(A201,ultimoPrezzoItalia[],5,FALSE),INDEX(dbOrdini[PREZZO
ITALIA],MATCH(F201,dbOrdini[CODICE
ANKER],0)))),"")</f>
        <v/>
      </c>
      <c r="M201" s="254" t="str">
        <f>IFERROR(IF(B201="","",IF($T$13="IN CORSO",VLOOKUP(F201,listoneAnkerCompleto,8,FALSE)/1.22,INDEX(dbOrdini[COSTO IMPORT BOTT.],MATCH(F201,dbOrdini[CODICE
ANKER],0)))),"")</f>
        <v/>
      </c>
      <c r="N201" s="267" t="str">
        <f t="shared" si="9"/>
        <v/>
      </c>
      <c r="O201" s="255" t="str">
        <f t="shared" si="10"/>
        <v/>
      </c>
      <c r="P201" s="256" t="str">
        <f ca="1">IFERROR(VLOOKUP(A201,inventarioGeko[],3,FALSE),"")</f>
        <v/>
      </c>
      <c r="Q201" s="254" t="str">
        <f t="shared" si="11"/>
        <v/>
      </c>
    </row>
    <row r="202" spans="1:17">
      <c r="A202" s="127" t="str">
        <f ca="1">IFERROR(INDEX(storicoSkuGeko,MATCH(F202,storicoSkuAnker,0)),"")</f>
        <v/>
      </c>
      <c r="B202" s="39"/>
      <c r="C202" s="70"/>
      <c r="D202" s="42"/>
      <c r="E202" s="295" t="str">
        <f ca="1">IFERROR(IF(INDEX(storicoSkuVinolux,MATCH(F202,storicoSkuAnker,0))=0,"",INDEX(storicoSkuVinolux,MATCH(F202,storicoSkuAnker,0))),"")</f>
        <v/>
      </c>
      <c r="F202" s="248" t="str">
        <f>IF(B202="","",IF($T$13="IN CORSO",INDEX(skuAnker,MATCH(B202,descrizioneArtAnker,0)),INDEX(dbOrdini[CODICE
ANKER],MATCH(B202,dbOrdini[DESCRIZIONE],0))))</f>
        <v/>
      </c>
      <c r="G202" s="249" t="str">
        <f>IF(B202="","",IF($T$13="IN CORSO",VLOOKUP(B202,listoneAnker_NoSku,2,FALSE),INDEX(dbOrdini[BT/CS],MATCH(F202,dbOrdini[CODICE
ANKER],0))))</f>
        <v/>
      </c>
      <c r="H202" s="250" t="str">
        <f>IF(B202="","",IF($T$13="IN CORSO",VLOOKUP(B202,listoneAnker_NoSku,3,FALSE),INDEX(dbOrdini[LT.],MATCH(F202,dbOrdini[CODICE
ANKER],0))))</f>
        <v/>
      </c>
      <c r="I202" s="251" t="str">
        <f>IF(B202="","",IF($T$13="IN CORSO",VLOOKUP(B202,listoneAnker_NoSku,4,FALSE),INDEX(dbOrdini[% VOL],MATCH(F202,dbOrdini[CODICE
ANKER],0))))</f>
        <v/>
      </c>
      <c r="J202" s="252" t="str">
        <f>IF(B202="","",IF($T$13="IN CORSO",VLOOKUP(B202,listoneAnker_NoSku,5,FALSE),INDEX(dbOrdini[PREZZO
ANKER],MATCH(F202,dbOrdini[CODICE
ANKER],0))))</f>
        <v/>
      </c>
      <c r="K202" s="253" t="str">
        <f ca="1">IF(E202="","",IF($T$13="IN CORSO",VLOOKUP(TEXT(E202,"0"),vinolux[],6,FALSE),INDEX(dbOrdini[PREZZO
VINOLUX],MATCH(F202,dbOrdini[CODICE
ANKER],0))))</f>
        <v/>
      </c>
      <c r="L202" s="252" t="str">
        <f>IFERROR(IF(B202="","",IF($T$13="IN CORSO",VLOOKUP(A202,ultimoPrezzoItalia[],5,FALSE),INDEX(dbOrdini[PREZZO
ITALIA],MATCH(F202,dbOrdini[CODICE
ANKER],0)))),"")</f>
        <v/>
      </c>
      <c r="M202" s="254" t="str">
        <f>IFERROR(IF(B202="","",IF($T$13="IN CORSO",VLOOKUP(F202,listoneAnkerCompleto,8,FALSE)/1.22,INDEX(dbOrdini[COSTO IMPORT BOTT.],MATCH(F202,dbOrdini[CODICE
ANKER],0)))),"")</f>
        <v/>
      </c>
      <c r="N202" s="267" t="str">
        <f t="shared" si="9"/>
        <v/>
      </c>
      <c r="O202" s="255" t="str">
        <f t="shared" si="10"/>
        <v/>
      </c>
      <c r="P202" s="256" t="str">
        <f ca="1">IFERROR(VLOOKUP(A202,inventarioGeko[],3,FALSE),"")</f>
        <v/>
      </c>
      <c r="Q202" s="254" t="str">
        <f t="shared" si="11"/>
        <v/>
      </c>
    </row>
    <row r="203" spans="1:17">
      <c r="A203" s="127" t="str">
        <f ca="1">IFERROR(INDEX(storicoSkuGeko,MATCH(F203,storicoSkuAnker,0)),"")</f>
        <v/>
      </c>
      <c r="B203" s="39"/>
      <c r="C203" s="70"/>
      <c r="D203" s="42"/>
      <c r="E203" s="295" t="str">
        <f ca="1">IFERROR(IF(INDEX(storicoSkuVinolux,MATCH(F203,storicoSkuAnker,0))=0,"",INDEX(storicoSkuVinolux,MATCH(F203,storicoSkuAnker,0))),"")</f>
        <v/>
      </c>
      <c r="F203" s="248" t="str">
        <f>IF(B203="","",IF($T$13="IN CORSO",INDEX(skuAnker,MATCH(B203,descrizioneArtAnker,0)),INDEX(dbOrdini[CODICE
ANKER],MATCH(B203,dbOrdini[DESCRIZIONE],0))))</f>
        <v/>
      </c>
      <c r="G203" s="249" t="str">
        <f>IF(B203="","",IF($T$13="IN CORSO",VLOOKUP(B203,listoneAnker_NoSku,2,FALSE),INDEX(dbOrdini[BT/CS],MATCH(F203,dbOrdini[CODICE
ANKER],0))))</f>
        <v/>
      </c>
      <c r="H203" s="250" t="str">
        <f>IF(B203="","",IF($T$13="IN CORSO",VLOOKUP(B203,listoneAnker_NoSku,3,FALSE),INDEX(dbOrdini[LT.],MATCH(F203,dbOrdini[CODICE
ANKER],0))))</f>
        <v/>
      </c>
      <c r="I203" s="251" t="str">
        <f>IF(B203="","",IF($T$13="IN CORSO",VLOOKUP(B203,listoneAnker_NoSku,4,FALSE),INDEX(dbOrdini[% VOL],MATCH(F203,dbOrdini[CODICE
ANKER],0))))</f>
        <v/>
      </c>
      <c r="J203" s="252" t="str">
        <f>IF(B203="","",IF($T$13="IN CORSO",VLOOKUP(B203,listoneAnker_NoSku,5,FALSE),INDEX(dbOrdini[PREZZO
ANKER],MATCH(F203,dbOrdini[CODICE
ANKER],0))))</f>
        <v/>
      </c>
      <c r="K203" s="253" t="str">
        <f ca="1">IF(E203="","",IF($T$13="IN CORSO",VLOOKUP(TEXT(E203,"0"),vinolux[],6,FALSE),INDEX(dbOrdini[PREZZO
VINOLUX],MATCH(F203,dbOrdini[CODICE
ANKER],0))))</f>
        <v/>
      </c>
      <c r="L203" s="252" t="str">
        <f>IFERROR(IF(B203="","",IF($T$13="IN CORSO",VLOOKUP(A203,ultimoPrezzoItalia[],5,FALSE),INDEX(dbOrdini[PREZZO
ITALIA],MATCH(F203,dbOrdini[CODICE
ANKER],0)))),"")</f>
        <v/>
      </c>
      <c r="M203" s="254" t="str">
        <f>IFERROR(IF(B203="","",IF($T$13="IN CORSO",VLOOKUP(F203,listoneAnkerCompleto,8,FALSE)/1.22,INDEX(dbOrdini[COSTO IMPORT BOTT.],MATCH(F203,dbOrdini[CODICE
ANKER],0)))),"")</f>
        <v/>
      </c>
      <c r="N203" s="267" t="str">
        <f t="shared" si="9"/>
        <v/>
      </c>
      <c r="O203" s="255" t="str">
        <f t="shared" si="10"/>
        <v/>
      </c>
      <c r="P203" s="256" t="str">
        <f ca="1">IFERROR(VLOOKUP(A203,inventarioGeko[],3,FALSE),"")</f>
        <v/>
      </c>
      <c r="Q203" s="254" t="str">
        <f t="shared" si="11"/>
        <v/>
      </c>
    </row>
    <row r="204" spans="1:17">
      <c r="A204" s="127" t="str">
        <f ca="1">IFERROR(INDEX(storicoSkuGeko,MATCH(F204,storicoSkuAnker,0)),"")</f>
        <v/>
      </c>
      <c r="B204" s="39"/>
      <c r="C204" s="70"/>
      <c r="D204" s="42"/>
      <c r="E204" s="295" t="str">
        <f ca="1">IFERROR(IF(INDEX(storicoSkuVinolux,MATCH(F204,storicoSkuAnker,0))=0,"",INDEX(storicoSkuVinolux,MATCH(F204,storicoSkuAnker,0))),"")</f>
        <v/>
      </c>
      <c r="F204" s="248" t="str">
        <f>IF(B204="","",IF($T$13="IN CORSO",INDEX(skuAnker,MATCH(B204,descrizioneArtAnker,0)),INDEX(dbOrdini[CODICE
ANKER],MATCH(B204,dbOrdini[DESCRIZIONE],0))))</f>
        <v/>
      </c>
      <c r="G204" s="249" t="str">
        <f>IF(B204="","",IF($T$13="IN CORSO",VLOOKUP(B204,listoneAnker_NoSku,2,FALSE),INDEX(dbOrdini[BT/CS],MATCH(F204,dbOrdini[CODICE
ANKER],0))))</f>
        <v/>
      </c>
      <c r="H204" s="250" t="str">
        <f>IF(B204="","",IF($T$13="IN CORSO",VLOOKUP(B204,listoneAnker_NoSku,3,FALSE),INDEX(dbOrdini[LT.],MATCH(F204,dbOrdini[CODICE
ANKER],0))))</f>
        <v/>
      </c>
      <c r="I204" s="251" t="str">
        <f>IF(B204="","",IF($T$13="IN CORSO",VLOOKUP(B204,listoneAnker_NoSku,4,FALSE),INDEX(dbOrdini[% VOL],MATCH(F204,dbOrdini[CODICE
ANKER],0))))</f>
        <v/>
      </c>
      <c r="J204" s="252" t="str">
        <f>IF(B204="","",IF($T$13="IN CORSO",VLOOKUP(B204,listoneAnker_NoSku,5,FALSE),INDEX(dbOrdini[PREZZO
ANKER],MATCH(F204,dbOrdini[CODICE
ANKER],0))))</f>
        <v/>
      </c>
      <c r="K204" s="253" t="str">
        <f ca="1">IF(E204="","",IF($T$13="IN CORSO",VLOOKUP(TEXT(E204,"0"),vinolux[],6,FALSE),INDEX(dbOrdini[PREZZO
VINOLUX],MATCH(F204,dbOrdini[CODICE
ANKER],0))))</f>
        <v/>
      </c>
      <c r="L204" s="252" t="str">
        <f>IFERROR(IF(B204="","",IF($T$13="IN CORSO",VLOOKUP(A204,ultimoPrezzoItalia[],5,FALSE),INDEX(dbOrdini[PREZZO
ITALIA],MATCH(F204,dbOrdini[CODICE
ANKER],0)))),"")</f>
        <v/>
      </c>
      <c r="M204" s="254" t="str">
        <f>IFERROR(IF(B204="","",IF($T$13="IN CORSO",VLOOKUP(F204,listoneAnkerCompleto,8,FALSE)/1.22,INDEX(dbOrdini[COSTO IMPORT BOTT.],MATCH(F204,dbOrdini[CODICE
ANKER],0)))),"")</f>
        <v/>
      </c>
      <c r="N204" s="267" t="str">
        <f t="shared" si="9"/>
        <v/>
      </c>
      <c r="O204" s="255" t="str">
        <f t="shared" si="10"/>
        <v/>
      </c>
      <c r="P204" s="256" t="str">
        <f ca="1">IFERROR(VLOOKUP(A204,inventarioGeko[],3,FALSE),"")</f>
        <v/>
      </c>
      <c r="Q204" s="254" t="str">
        <f t="shared" si="11"/>
        <v/>
      </c>
    </row>
    <row r="205" spans="1:17">
      <c r="A205" s="127" t="str">
        <f ca="1">IFERROR(INDEX(storicoSkuGeko,MATCH(F205,storicoSkuAnker,0)),"")</f>
        <v/>
      </c>
      <c r="B205" s="39"/>
      <c r="C205" s="70"/>
      <c r="D205" s="42"/>
      <c r="E205" s="295" t="str">
        <f ca="1">IFERROR(IF(INDEX(storicoSkuVinolux,MATCH(F205,storicoSkuAnker,0))=0,"",INDEX(storicoSkuVinolux,MATCH(F205,storicoSkuAnker,0))),"")</f>
        <v/>
      </c>
      <c r="F205" s="248" t="str">
        <f>IF(B205="","",IF($T$13="IN CORSO",INDEX(skuAnker,MATCH(B205,descrizioneArtAnker,0)),INDEX(dbOrdini[CODICE
ANKER],MATCH(B205,dbOrdini[DESCRIZIONE],0))))</f>
        <v/>
      </c>
      <c r="G205" s="249" t="str">
        <f>IF(B205="","",IF($T$13="IN CORSO",VLOOKUP(B205,listoneAnker_NoSku,2,FALSE),INDEX(dbOrdini[BT/CS],MATCH(F205,dbOrdini[CODICE
ANKER],0))))</f>
        <v/>
      </c>
      <c r="H205" s="250" t="str">
        <f>IF(B205="","",IF($T$13="IN CORSO",VLOOKUP(B205,listoneAnker_NoSku,3,FALSE),INDEX(dbOrdini[LT.],MATCH(F205,dbOrdini[CODICE
ANKER],0))))</f>
        <v/>
      </c>
      <c r="I205" s="251" t="str">
        <f>IF(B205="","",IF($T$13="IN CORSO",VLOOKUP(B205,listoneAnker_NoSku,4,FALSE),INDEX(dbOrdini[% VOL],MATCH(F205,dbOrdini[CODICE
ANKER],0))))</f>
        <v/>
      </c>
      <c r="J205" s="252" t="str">
        <f>IF(B205="","",IF($T$13="IN CORSO",VLOOKUP(B205,listoneAnker_NoSku,5,FALSE),INDEX(dbOrdini[PREZZO
ANKER],MATCH(F205,dbOrdini[CODICE
ANKER],0))))</f>
        <v/>
      </c>
      <c r="K205" s="253" t="str">
        <f ca="1">IF(E205="","",IF($T$13="IN CORSO",VLOOKUP(TEXT(E205,"0"),vinolux[],6,FALSE),INDEX(dbOrdini[PREZZO
VINOLUX],MATCH(F205,dbOrdini[CODICE
ANKER],0))))</f>
        <v/>
      </c>
      <c r="L205" s="252" t="str">
        <f>IFERROR(IF(B205="","",IF($T$13="IN CORSO",VLOOKUP(A205,ultimoPrezzoItalia[],5,FALSE),INDEX(dbOrdini[PREZZO
ITALIA],MATCH(F205,dbOrdini[CODICE
ANKER],0)))),"")</f>
        <v/>
      </c>
      <c r="M205" s="254" t="str">
        <f>IFERROR(IF(B205="","",IF($T$13="IN CORSO",VLOOKUP(F205,listoneAnkerCompleto,8,FALSE)/1.22,INDEX(dbOrdini[COSTO IMPORT BOTT.],MATCH(F205,dbOrdini[CODICE
ANKER],0)))),"")</f>
        <v/>
      </c>
      <c r="N205" s="267" t="str">
        <f t="shared" si="9"/>
        <v/>
      </c>
      <c r="O205" s="255" t="str">
        <f t="shared" si="10"/>
        <v/>
      </c>
      <c r="P205" s="256" t="str">
        <f ca="1">IFERROR(VLOOKUP(A205,inventarioGeko[],3,FALSE),"")</f>
        <v/>
      </c>
      <c r="Q205" s="254" t="str">
        <f t="shared" si="11"/>
        <v/>
      </c>
    </row>
    <row r="206" spans="1:17">
      <c r="A206" s="127" t="str">
        <f ca="1">IFERROR(INDEX(storicoSkuGeko,MATCH(F206,storicoSkuAnker,0)),"")</f>
        <v/>
      </c>
      <c r="B206" s="39"/>
      <c r="C206" s="70"/>
      <c r="D206" s="42"/>
      <c r="E206" s="295" t="str">
        <f ca="1">IFERROR(IF(INDEX(storicoSkuVinolux,MATCH(F206,storicoSkuAnker,0))=0,"",INDEX(storicoSkuVinolux,MATCH(F206,storicoSkuAnker,0))),"")</f>
        <v/>
      </c>
      <c r="F206" s="248" t="str">
        <f>IF(B206="","",IF($T$13="IN CORSO",INDEX(skuAnker,MATCH(B206,descrizioneArtAnker,0)),INDEX(dbOrdini[CODICE
ANKER],MATCH(B206,dbOrdini[DESCRIZIONE],0))))</f>
        <v/>
      </c>
      <c r="G206" s="249" t="str">
        <f>IF(B206="","",IF($T$13="IN CORSO",VLOOKUP(B206,listoneAnker_NoSku,2,FALSE),INDEX(dbOrdini[BT/CS],MATCH(F206,dbOrdini[CODICE
ANKER],0))))</f>
        <v/>
      </c>
      <c r="H206" s="250" t="str">
        <f>IF(B206="","",IF($T$13="IN CORSO",VLOOKUP(B206,listoneAnker_NoSku,3,FALSE),INDEX(dbOrdini[LT.],MATCH(F206,dbOrdini[CODICE
ANKER],0))))</f>
        <v/>
      </c>
      <c r="I206" s="251" t="str">
        <f>IF(B206="","",IF($T$13="IN CORSO",VLOOKUP(B206,listoneAnker_NoSku,4,FALSE),INDEX(dbOrdini[% VOL],MATCH(F206,dbOrdini[CODICE
ANKER],0))))</f>
        <v/>
      </c>
      <c r="J206" s="252" t="str">
        <f>IF(B206="","",IF($T$13="IN CORSO",VLOOKUP(B206,listoneAnker_NoSku,5,FALSE),INDEX(dbOrdini[PREZZO
ANKER],MATCH(F206,dbOrdini[CODICE
ANKER],0))))</f>
        <v/>
      </c>
      <c r="K206" s="253" t="str">
        <f ca="1">IF(E206="","",IF($T$13="IN CORSO",VLOOKUP(TEXT(E206,"0"),vinolux[],6,FALSE),INDEX(dbOrdini[PREZZO
VINOLUX],MATCH(F206,dbOrdini[CODICE
ANKER],0))))</f>
        <v/>
      </c>
      <c r="L206" s="252" t="str">
        <f>IFERROR(IF(B206="","",IF($T$13="IN CORSO",VLOOKUP(A206,ultimoPrezzoItalia[],5,FALSE),INDEX(dbOrdini[PREZZO
ITALIA],MATCH(F206,dbOrdini[CODICE
ANKER],0)))),"")</f>
        <v/>
      </c>
      <c r="M206" s="254" t="str">
        <f>IFERROR(IF(B206="","",IF($T$13="IN CORSO",VLOOKUP(F206,listoneAnkerCompleto,8,FALSE)/1.22,INDEX(dbOrdini[COSTO IMPORT BOTT.],MATCH(F206,dbOrdini[CODICE
ANKER],0)))),"")</f>
        <v/>
      </c>
      <c r="N206" s="267" t="str">
        <f t="shared" si="9"/>
        <v/>
      </c>
      <c r="O206" s="255" t="str">
        <f t="shared" si="10"/>
        <v/>
      </c>
      <c r="P206" s="256" t="str">
        <f ca="1">IFERROR(VLOOKUP(A206,inventarioGeko[],3,FALSE),"")</f>
        <v/>
      </c>
      <c r="Q206" s="254" t="str">
        <f t="shared" si="11"/>
        <v/>
      </c>
    </row>
    <row r="207" spans="1:17">
      <c r="A207" s="127" t="str">
        <f ca="1">IFERROR(INDEX(storicoSkuGeko,MATCH(F207,storicoSkuAnker,0)),"")</f>
        <v/>
      </c>
      <c r="B207" s="39"/>
      <c r="C207" s="70"/>
      <c r="D207" s="42"/>
      <c r="E207" s="295" t="str">
        <f ca="1">IFERROR(IF(INDEX(storicoSkuVinolux,MATCH(F207,storicoSkuAnker,0))=0,"",INDEX(storicoSkuVinolux,MATCH(F207,storicoSkuAnker,0))),"")</f>
        <v/>
      </c>
      <c r="F207" s="248" t="str">
        <f>IF(B207="","",IF($T$13="IN CORSO",INDEX(skuAnker,MATCH(B207,descrizioneArtAnker,0)),INDEX(dbOrdini[CODICE
ANKER],MATCH(B207,dbOrdini[DESCRIZIONE],0))))</f>
        <v/>
      </c>
      <c r="G207" s="249" t="str">
        <f>IF(B207="","",IF($T$13="IN CORSO",VLOOKUP(B207,listoneAnker_NoSku,2,FALSE),INDEX(dbOrdini[BT/CS],MATCH(F207,dbOrdini[CODICE
ANKER],0))))</f>
        <v/>
      </c>
      <c r="H207" s="250" t="str">
        <f>IF(B207="","",IF($T$13="IN CORSO",VLOOKUP(B207,listoneAnker_NoSku,3,FALSE),INDEX(dbOrdini[LT.],MATCH(F207,dbOrdini[CODICE
ANKER],0))))</f>
        <v/>
      </c>
      <c r="I207" s="251" t="str">
        <f>IF(B207="","",IF($T$13="IN CORSO",VLOOKUP(B207,listoneAnker_NoSku,4,FALSE),INDEX(dbOrdini[% VOL],MATCH(F207,dbOrdini[CODICE
ANKER],0))))</f>
        <v/>
      </c>
      <c r="J207" s="252" t="str">
        <f>IF(B207="","",IF($T$13="IN CORSO",VLOOKUP(B207,listoneAnker_NoSku,5,FALSE),INDEX(dbOrdini[PREZZO
ANKER],MATCH(F207,dbOrdini[CODICE
ANKER],0))))</f>
        <v/>
      </c>
      <c r="K207" s="253" t="str">
        <f ca="1">IF(E207="","",IF($T$13="IN CORSO",VLOOKUP(TEXT(E207,"0"),vinolux[],6,FALSE),INDEX(dbOrdini[PREZZO
VINOLUX],MATCH(F207,dbOrdini[CODICE
ANKER],0))))</f>
        <v/>
      </c>
      <c r="L207" s="252" t="str">
        <f>IFERROR(IF(B207="","",IF($T$13="IN CORSO",VLOOKUP(A207,ultimoPrezzoItalia[],5,FALSE),INDEX(dbOrdini[PREZZO
ITALIA],MATCH(F207,dbOrdini[CODICE
ANKER],0)))),"")</f>
        <v/>
      </c>
      <c r="M207" s="254" t="str">
        <f>IFERROR(IF(B207="","",IF($T$13="IN CORSO",VLOOKUP(F207,listoneAnkerCompleto,8,FALSE)/1.22,INDEX(dbOrdini[COSTO IMPORT BOTT.],MATCH(F207,dbOrdini[CODICE
ANKER],0)))),"")</f>
        <v/>
      </c>
      <c r="N207" s="267" t="str">
        <f t="shared" si="9"/>
        <v/>
      </c>
      <c r="O207" s="255" t="str">
        <f t="shared" si="10"/>
        <v/>
      </c>
      <c r="P207" s="256" t="str">
        <f ca="1">IFERROR(VLOOKUP(A207,inventarioGeko[],3,FALSE),"")</f>
        <v/>
      </c>
      <c r="Q207" s="254" t="str">
        <f t="shared" si="11"/>
        <v/>
      </c>
    </row>
    <row r="208" spans="1:17">
      <c r="A208" s="127" t="str">
        <f ca="1">IFERROR(INDEX(storicoSkuGeko,MATCH(F208,storicoSkuAnker,0)),"")</f>
        <v/>
      </c>
      <c r="B208" s="39"/>
      <c r="C208" s="70"/>
      <c r="D208" s="42"/>
      <c r="E208" s="295" t="str">
        <f ca="1">IFERROR(IF(INDEX(storicoSkuVinolux,MATCH(F208,storicoSkuAnker,0))=0,"",INDEX(storicoSkuVinolux,MATCH(F208,storicoSkuAnker,0))),"")</f>
        <v/>
      </c>
      <c r="F208" s="248" t="str">
        <f>IF(B208="","",IF($T$13="IN CORSO",INDEX(skuAnker,MATCH(B208,descrizioneArtAnker,0)),INDEX(dbOrdini[CODICE
ANKER],MATCH(B208,dbOrdini[DESCRIZIONE],0))))</f>
        <v/>
      </c>
      <c r="G208" s="249" t="str">
        <f>IF(B208="","",IF($T$13="IN CORSO",VLOOKUP(B208,listoneAnker_NoSku,2,FALSE),INDEX(dbOrdini[BT/CS],MATCH(F208,dbOrdini[CODICE
ANKER],0))))</f>
        <v/>
      </c>
      <c r="H208" s="250" t="str">
        <f>IF(B208="","",IF($T$13="IN CORSO",VLOOKUP(B208,listoneAnker_NoSku,3,FALSE),INDEX(dbOrdini[LT.],MATCH(F208,dbOrdini[CODICE
ANKER],0))))</f>
        <v/>
      </c>
      <c r="I208" s="251" t="str">
        <f>IF(B208="","",IF($T$13="IN CORSO",VLOOKUP(B208,listoneAnker_NoSku,4,FALSE),INDEX(dbOrdini[% VOL],MATCH(F208,dbOrdini[CODICE
ANKER],0))))</f>
        <v/>
      </c>
      <c r="J208" s="252" t="str">
        <f>IF(B208="","",IF($T$13="IN CORSO",VLOOKUP(B208,listoneAnker_NoSku,5,FALSE),INDEX(dbOrdini[PREZZO
ANKER],MATCH(F208,dbOrdini[CODICE
ANKER],0))))</f>
        <v/>
      </c>
      <c r="K208" s="253" t="str">
        <f ca="1">IF(E208="","",IF($T$13="IN CORSO",VLOOKUP(TEXT(E208,"0"),vinolux[],6,FALSE),INDEX(dbOrdini[PREZZO
VINOLUX],MATCH(F208,dbOrdini[CODICE
ANKER],0))))</f>
        <v/>
      </c>
      <c r="L208" s="252" t="str">
        <f>IFERROR(IF(B208="","",IF($T$13="IN CORSO",VLOOKUP(A208,ultimoPrezzoItalia[],5,FALSE),INDEX(dbOrdini[PREZZO
ITALIA],MATCH(F208,dbOrdini[CODICE
ANKER],0)))),"")</f>
        <v/>
      </c>
      <c r="M208" s="254" t="str">
        <f>IFERROR(IF(B208="","",IF($T$13="IN CORSO",VLOOKUP(F208,listoneAnkerCompleto,8,FALSE)/1.22,INDEX(dbOrdini[COSTO IMPORT BOTT.],MATCH(F208,dbOrdini[CODICE
ANKER],0)))),"")</f>
        <v/>
      </c>
      <c r="N208" s="267" t="str">
        <f t="shared" si="9"/>
        <v/>
      </c>
      <c r="O208" s="255" t="str">
        <f t="shared" si="10"/>
        <v/>
      </c>
      <c r="P208" s="256" t="str">
        <f ca="1">IFERROR(VLOOKUP(A208,inventarioGeko[],3,FALSE),"")</f>
        <v/>
      </c>
      <c r="Q208" s="254" t="str">
        <f t="shared" si="11"/>
        <v/>
      </c>
    </row>
    <row r="209" spans="1:17">
      <c r="A209" s="127" t="str">
        <f ca="1">IFERROR(INDEX(storicoSkuGeko,MATCH(F209,storicoSkuAnker,0)),"")</f>
        <v/>
      </c>
      <c r="B209" s="39"/>
      <c r="C209" s="70"/>
      <c r="D209" s="42"/>
      <c r="E209" s="295" t="str">
        <f ca="1">IFERROR(IF(INDEX(storicoSkuVinolux,MATCH(F209,storicoSkuAnker,0))=0,"",INDEX(storicoSkuVinolux,MATCH(F209,storicoSkuAnker,0))),"")</f>
        <v/>
      </c>
      <c r="F209" s="248" t="str">
        <f>IF(B209="","",IF($T$13="IN CORSO",INDEX(skuAnker,MATCH(B209,descrizioneArtAnker,0)),INDEX(dbOrdini[CODICE
ANKER],MATCH(B209,dbOrdini[DESCRIZIONE],0))))</f>
        <v/>
      </c>
      <c r="G209" s="249" t="str">
        <f>IF(B209="","",IF($T$13="IN CORSO",VLOOKUP(B209,listoneAnker_NoSku,2,FALSE),INDEX(dbOrdini[BT/CS],MATCH(F209,dbOrdini[CODICE
ANKER],0))))</f>
        <v/>
      </c>
      <c r="H209" s="250" t="str">
        <f>IF(B209="","",IF($T$13="IN CORSO",VLOOKUP(B209,listoneAnker_NoSku,3,FALSE),INDEX(dbOrdini[LT.],MATCH(F209,dbOrdini[CODICE
ANKER],0))))</f>
        <v/>
      </c>
      <c r="I209" s="251" t="str">
        <f>IF(B209="","",IF($T$13="IN CORSO",VLOOKUP(B209,listoneAnker_NoSku,4,FALSE),INDEX(dbOrdini[% VOL],MATCH(F209,dbOrdini[CODICE
ANKER],0))))</f>
        <v/>
      </c>
      <c r="J209" s="252" t="str">
        <f>IF(B209="","",IF($T$13="IN CORSO",VLOOKUP(B209,listoneAnker_NoSku,5,FALSE),INDEX(dbOrdini[PREZZO
ANKER],MATCH(F209,dbOrdini[CODICE
ANKER],0))))</f>
        <v/>
      </c>
      <c r="K209" s="253" t="str">
        <f ca="1">IF(E209="","",IF($T$13="IN CORSO",VLOOKUP(TEXT(E209,"0"),vinolux[],6,FALSE),INDEX(dbOrdini[PREZZO
VINOLUX],MATCH(F209,dbOrdini[CODICE
ANKER],0))))</f>
        <v/>
      </c>
      <c r="L209" s="252" t="str">
        <f>IFERROR(IF(B209="","",IF($T$13="IN CORSO",VLOOKUP(A209,ultimoPrezzoItalia[],5,FALSE),INDEX(dbOrdini[PREZZO
ITALIA],MATCH(F209,dbOrdini[CODICE
ANKER],0)))),"")</f>
        <v/>
      </c>
      <c r="M209" s="254" t="str">
        <f>IFERROR(IF(B209="","",IF($T$13="IN CORSO",VLOOKUP(F209,listoneAnkerCompleto,8,FALSE)/1.22,INDEX(dbOrdini[COSTO IMPORT BOTT.],MATCH(F209,dbOrdini[CODICE
ANKER],0)))),"")</f>
        <v/>
      </c>
      <c r="N209" s="267" t="str">
        <f t="shared" si="9"/>
        <v/>
      </c>
      <c r="O209" s="255" t="str">
        <f t="shared" si="10"/>
        <v/>
      </c>
      <c r="P209" s="256" t="str">
        <f ca="1">IFERROR(VLOOKUP(A209,inventarioGeko[],3,FALSE),"")</f>
        <v/>
      </c>
      <c r="Q209" s="254" t="str">
        <f t="shared" si="11"/>
        <v/>
      </c>
    </row>
    <row r="210" spans="1:17">
      <c r="A210" s="127" t="str">
        <f ca="1">IFERROR(INDEX(storicoSkuGeko,MATCH(F210,storicoSkuAnker,0)),"")</f>
        <v/>
      </c>
      <c r="B210" s="39"/>
      <c r="C210" s="70"/>
      <c r="D210" s="42"/>
      <c r="E210" s="295" t="str">
        <f ca="1">IFERROR(IF(INDEX(storicoSkuVinolux,MATCH(F210,storicoSkuAnker,0))=0,"",INDEX(storicoSkuVinolux,MATCH(F210,storicoSkuAnker,0))),"")</f>
        <v/>
      </c>
      <c r="F210" s="248" t="str">
        <f>IF(B210="","",IF($T$13="IN CORSO",INDEX(skuAnker,MATCH(B210,descrizioneArtAnker,0)),INDEX(dbOrdini[CODICE
ANKER],MATCH(B210,dbOrdini[DESCRIZIONE],0))))</f>
        <v/>
      </c>
      <c r="G210" s="249" t="str">
        <f>IF(B210="","",IF($T$13="IN CORSO",VLOOKUP(B210,listoneAnker_NoSku,2,FALSE),INDEX(dbOrdini[BT/CS],MATCH(F210,dbOrdini[CODICE
ANKER],0))))</f>
        <v/>
      </c>
      <c r="H210" s="250" t="str">
        <f>IF(B210="","",IF($T$13="IN CORSO",VLOOKUP(B210,listoneAnker_NoSku,3,FALSE),INDEX(dbOrdini[LT.],MATCH(F210,dbOrdini[CODICE
ANKER],0))))</f>
        <v/>
      </c>
      <c r="I210" s="251" t="str">
        <f>IF(B210="","",IF($T$13="IN CORSO",VLOOKUP(B210,listoneAnker_NoSku,4,FALSE),INDEX(dbOrdini[% VOL],MATCH(F210,dbOrdini[CODICE
ANKER],0))))</f>
        <v/>
      </c>
      <c r="J210" s="252" t="str">
        <f>IF(B210="","",IF($T$13="IN CORSO",VLOOKUP(B210,listoneAnker_NoSku,5,FALSE),INDEX(dbOrdini[PREZZO
ANKER],MATCH(F210,dbOrdini[CODICE
ANKER],0))))</f>
        <v/>
      </c>
      <c r="K210" s="253" t="str">
        <f ca="1">IF(E210="","",IF($T$13="IN CORSO",VLOOKUP(TEXT(E210,"0"),vinolux[],6,FALSE),INDEX(dbOrdini[PREZZO
VINOLUX],MATCH(F210,dbOrdini[CODICE
ANKER],0))))</f>
        <v/>
      </c>
      <c r="L210" s="252" t="str">
        <f>IFERROR(IF(B210="","",IF($T$13="IN CORSO",VLOOKUP(A210,ultimoPrezzoItalia[],5,FALSE),INDEX(dbOrdini[PREZZO
ITALIA],MATCH(F210,dbOrdini[CODICE
ANKER],0)))),"")</f>
        <v/>
      </c>
      <c r="M210" s="254" t="str">
        <f>IFERROR(IF(B210="","",IF($T$13="IN CORSO",VLOOKUP(F210,listoneAnkerCompleto,8,FALSE)/1.22,INDEX(dbOrdini[COSTO IMPORT BOTT.],MATCH(F210,dbOrdini[CODICE
ANKER],0)))),"")</f>
        <v/>
      </c>
      <c r="N210" s="267" t="str">
        <f t="shared" si="9"/>
        <v/>
      </c>
      <c r="O210" s="255" t="str">
        <f t="shared" si="10"/>
        <v/>
      </c>
      <c r="P210" s="256" t="str">
        <f ca="1">IFERROR(VLOOKUP(A210,inventarioGeko[],3,FALSE),"")</f>
        <v/>
      </c>
      <c r="Q210" s="254" t="str">
        <f t="shared" si="11"/>
        <v/>
      </c>
    </row>
    <row r="211" spans="1:17">
      <c r="A211" s="376" t="str">
        <f ca="1">IFERROR(INDEX(storicoSkuGeko,MATCH(F211,storicoSkuAnker,0)),"")</f>
        <v/>
      </c>
      <c r="C211" s="3"/>
      <c r="D211" s="3"/>
      <c r="E211" s="293" t="str">
        <f ca="1">IFERROR(IF(INDEX(storicoSkuVinolux,MATCH(F211,storicoSkuAnker,0))=0,"",INDEX(storicoSkuVinolux,MATCH(F211,storicoSkuAnker,0))),"")</f>
        <v/>
      </c>
      <c r="F211" s="248" t="str">
        <f>IF(B211="","",IF($T$13="IN CORSO",INDEX(skuAnker,MATCH(B211,descrizioneArtAnker,0)),INDEX(dbOrdini[CODICE
ANKER],MATCH(B211,dbOrdini[DESCRIZIONE],0))))</f>
        <v/>
      </c>
      <c r="G211" s="249" t="str">
        <f>IF(B211="","",IF($T$13="IN CORSO",VLOOKUP(B211,listoneAnker_NoSku,2,FALSE),INDEX(dbOrdini[BT/CS],MATCH(F211,dbOrdini[CODICE
ANKER],0))))</f>
        <v/>
      </c>
      <c r="H211" s="250" t="str">
        <f>IF(B211="","",IF($T$13="IN CORSO",VLOOKUP(B211,listoneAnker_NoSku,3,FALSE),INDEX(dbOrdini[LT.],MATCH(F211,dbOrdini[CODICE
ANKER],0))))</f>
        <v/>
      </c>
      <c r="I211" s="251" t="str">
        <f>IF(B211="","",IF($T$13="IN CORSO",VLOOKUP(B211,listoneAnker_NoSku,4,FALSE),INDEX(dbOrdini[% VOL],MATCH(F211,dbOrdini[CODICE
ANKER],0))))</f>
        <v/>
      </c>
      <c r="J211" s="252" t="str">
        <f>IF(B211="","",IF($T$13="IN CORSO",VLOOKUP(B211,listoneAnker_NoSku,5,FALSE),INDEX(dbOrdini[PREZZO
ANKER],MATCH(F211,dbOrdini[CODICE
ANKER],0))))</f>
        <v/>
      </c>
      <c r="K211" s="253" t="str">
        <f ca="1">IF(E211="","",IF($T$13="IN CORSO",VLOOKUP(TEXT(E211,"0"),vinolux[],6,FALSE),INDEX(dbOrdini[PREZZO
VINOLUX],MATCH(F211,dbOrdini[CODICE
ANKER],0))))</f>
        <v/>
      </c>
      <c r="L211" s="252" t="str">
        <f>IFERROR(IF(B211="","",IF($T$13="IN CORSO",VLOOKUP(A211,ultimoPrezzoItalia[],5,FALSE),INDEX(dbOrdini[PREZZO
ITALIA],MATCH(F211,dbOrdini[CODICE
ANKER],0)))),"")</f>
        <v/>
      </c>
      <c r="M211" s="254" t="str">
        <f>IFERROR(IF(B211="","",IF($T$13="IN CORSO",VLOOKUP(F211,listoneAnkerCompleto,8,FALSE)/1.22,INDEX(dbOrdini[COSTO IMPORT BOTT.],MATCH(F211,dbOrdini[CODICE
ANKER],0)))),"")</f>
        <v/>
      </c>
      <c r="N211" s="267" t="str">
        <f t="shared" si="9"/>
        <v/>
      </c>
      <c r="O211" s="255" t="str">
        <f t="shared" si="10"/>
        <v/>
      </c>
      <c r="P211" s="256" t="str">
        <f ca="1">IFERROR(VLOOKUP(A211,inventarioGeko[],3,FALSE),"")</f>
        <v/>
      </c>
      <c r="Q211" s="254" t="str">
        <f t="shared" si="11"/>
        <v/>
      </c>
    </row>
    <row r="212" spans="1:17">
      <c r="A212" s="127" t="str">
        <f ca="1">IFERROR(INDEX(storicoSkuGeko,MATCH(F212,storicoSkuAnker,0)),"")</f>
        <v/>
      </c>
      <c r="B212" s="39"/>
      <c r="C212" s="70"/>
      <c r="D212" s="42"/>
      <c r="E212" s="295" t="str">
        <f ca="1">IFERROR(IF(INDEX(storicoSkuVinolux,MATCH(F212,storicoSkuAnker,0))=0,"",INDEX(storicoSkuVinolux,MATCH(F212,storicoSkuAnker,0))),"")</f>
        <v/>
      </c>
      <c r="F212" s="248" t="str">
        <f>IF(B212="","",IF($T$13="IN CORSO",INDEX(skuAnker,MATCH(B212,descrizioneArtAnker,0)),INDEX(dbOrdini[CODICE
ANKER],MATCH(B212,dbOrdini[DESCRIZIONE],0))))</f>
        <v/>
      </c>
      <c r="G212" s="249" t="str">
        <f>IF(B212="","",IF($T$13="IN CORSO",VLOOKUP(B212,listoneAnker_NoSku,2,FALSE),INDEX(dbOrdini[BT/CS],MATCH(F212,dbOrdini[CODICE
ANKER],0))))</f>
        <v/>
      </c>
      <c r="H212" s="250" t="str">
        <f>IF(B212="","",IF($T$13="IN CORSO",VLOOKUP(B212,listoneAnker_NoSku,3,FALSE),INDEX(dbOrdini[LT.],MATCH(F212,dbOrdini[CODICE
ANKER],0))))</f>
        <v/>
      </c>
      <c r="I212" s="251" t="str">
        <f>IF(B212="","",IF($T$13="IN CORSO",VLOOKUP(B212,listoneAnker_NoSku,4,FALSE),INDEX(dbOrdini[% VOL],MATCH(F212,dbOrdini[CODICE
ANKER],0))))</f>
        <v/>
      </c>
      <c r="J212" s="252" t="str">
        <f>IF(B212="","",IF($T$13="IN CORSO",VLOOKUP(B212,listoneAnker_NoSku,5,FALSE),INDEX(dbOrdini[PREZZO
ANKER],MATCH(F212,dbOrdini[CODICE
ANKER],0))))</f>
        <v/>
      </c>
      <c r="K212" s="253" t="str">
        <f ca="1">IF(E212="","",IF($T$13="IN CORSO",VLOOKUP(TEXT(E212,"0"),vinolux[],6,FALSE),INDEX(dbOrdini[PREZZO
VINOLUX],MATCH(F212,dbOrdini[CODICE
ANKER],0))))</f>
        <v/>
      </c>
      <c r="L212" s="252" t="str">
        <f>IFERROR(IF(B212="","",IF($T$13="IN CORSO",VLOOKUP(A212,ultimoPrezzoItalia[],5,FALSE),INDEX(dbOrdini[PREZZO
ITALIA],MATCH(F212,dbOrdini[CODICE
ANKER],0)))),"")</f>
        <v/>
      </c>
      <c r="M212" s="254" t="str">
        <f>IFERROR(IF(B212="","",IF($T$13="IN CORSO",VLOOKUP(F212,listoneAnkerCompleto,8,FALSE)/1.22,INDEX(dbOrdini[COSTO IMPORT BOTT.],MATCH(F212,dbOrdini[CODICE
ANKER],0)))),"")</f>
        <v/>
      </c>
      <c r="N212" s="267" t="str">
        <f t="shared" si="9"/>
        <v/>
      </c>
      <c r="O212" s="255" t="str">
        <f t="shared" si="10"/>
        <v/>
      </c>
      <c r="P212" s="256" t="str">
        <f ca="1">IFERROR(VLOOKUP(A212,inventarioGeko[],3,FALSE),"")</f>
        <v/>
      </c>
      <c r="Q212" s="254" t="str">
        <f t="shared" si="11"/>
        <v/>
      </c>
    </row>
    <row r="213" spans="1:17">
      <c r="A213" s="127" t="str">
        <f ca="1">IFERROR(INDEX(storicoSkuGeko,MATCH(F213,storicoSkuAnker,0)),"")</f>
        <v/>
      </c>
      <c r="B213" s="39"/>
      <c r="C213" s="70"/>
      <c r="D213" s="42"/>
      <c r="E213" s="295" t="str">
        <f ca="1">IFERROR(IF(INDEX(storicoSkuVinolux,MATCH(F213,storicoSkuAnker,0))=0,"",INDEX(storicoSkuVinolux,MATCH(F213,storicoSkuAnker,0))),"")</f>
        <v/>
      </c>
      <c r="F213" s="248" t="str">
        <f>IF(B213="","",IF($T$13="IN CORSO",INDEX(skuAnker,MATCH(B213,descrizioneArtAnker,0)),INDEX(dbOrdini[CODICE
ANKER],MATCH(B213,dbOrdini[DESCRIZIONE],0))))</f>
        <v/>
      </c>
      <c r="G213" s="249" t="str">
        <f>IF(B213="","",IF($T$13="IN CORSO",VLOOKUP(B213,listoneAnker_NoSku,2,FALSE),INDEX(dbOrdini[BT/CS],MATCH(F213,dbOrdini[CODICE
ANKER],0))))</f>
        <v/>
      </c>
      <c r="H213" s="250" t="str">
        <f>IF(B213="","",IF($T$13="IN CORSO",VLOOKUP(B213,listoneAnker_NoSku,3,FALSE),INDEX(dbOrdini[LT.],MATCH(F213,dbOrdini[CODICE
ANKER],0))))</f>
        <v/>
      </c>
      <c r="I213" s="251" t="str">
        <f>IF(B213="","",IF($T$13="IN CORSO",VLOOKUP(B213,listoneAnker_NoSku,4,FALSE),INDEX(dbOrdini[% VOL],MATCH(F213,dbOrdini[CODICE
ANKER],0))))</f>
        <v/>
      </c>
      <c r="J213" s="252" t="str">
        <f>IF(B213="","",IF($T$13="IN CORSO",VLOOKUP(B213,listoneAnker_NoSku,5,FALSE),INDEX(dbOrdini[PREZZO
ANKER],MATCH(F213,dbOrdini[CODICE
ANKER],0))))</f>
        <v/>
      </c>
      <c r="K213" s="253" t="str">
        <f ca="1">IF(E213="","",IF($T$13="IN CORSO",VLOOKUP(TEXT(E213,"0"),vinolux[],6,FALSE),INDEX(dbOrdini[PREZZO
VINOLUX],MATCH(F213,dbOrdini[CODICE
ANKER],0))))</f>
        <v/>
      </c>
      <c r="L213" s="252" t="str">
        <f>IFERROR(IF(B213="","",IF($T$13="IN CORSO",VLOOKUP(A213,ultimoPrezzoItalia[],5,FALSE),INDEX(dbOrdini[PREZZO
ITALIA],MATCH(F213,dbOrdini[CODICE
ANKER],0)))),"")</f>
        <v/>
      </c>
      <c r="M213" s="254" t="str">
        <f>IFERROR(IF(B213="","",IF($T$13="IN CORSO",VLOOKUP(F213,listoneAnkerCompleto,8,FALSE)/1.22,INDEX(dbOrdini[COSTO IMPORT BOTT.],MATCH(F213,dbOrdini[CODICE
ANKER],0)))),"")</f>
        <v/>
      </c>
      <c r="N213" s="267" t="str">
        <f t="shared" si="9"/>
        <v/>
      </c>
      <c r="O213" s="255" t="str">
        <f t="shared" si="10"/>
        <v/>
      </c>
      <c r="P213" s="256" t="str">
        <f ca="1">IFERROR(VLOOKUP(A213,inventarioGeko[],3,FALSE),"")</f>
        <v/>
      </c>
      <c r="Q213" s="254" t="str">
        <f t="shared" si="11"/>
        <v/>
      </c>
    </row>
    <row r="214" spans="1:17">
      <c r="A214" s="127" t="str">
        <f ca="1">IFERROR(INDEX(storicoSkuGeko,MATCH(F214,storicoSkuAnker,0)),"")</f>
        <v/>
      </c>
      <c r="B214" s="39"/>
      <c r="C214" s="70"/>
      <c r="D214" s="42"/>
      <c r="E214" s="295" t="str">
        <f ca="1">IFERROR(IF(INDEX(storicoSkuVinolux,MATCH(F214,storicoSkuAnker,0))=0,"",INDEX(storicoSkuVinolux,MATCH(F214,storicoSkuAnker,0))),"")</f>
        <v/>
      </c>
      <c r="F214" s="248" t="str">
        <f>IF(B214="","",IF($T$13="IN CORSO",INDEX(skuAnker,MATCH(B214,descrizioneArtAnker,0)),INDEX(dbOrdini[CODICE
ANKER],MATCH(B214,dbOrdini[DESCRIZIONE],0))))</f>
        <v/>
      </c>
      <c r="G214" s="249" t="str">
        <f>IF(B214="","",IF($T$13="IN CORSO",VLOOKUP(B214,listoneAnker_NoSku,2,FALSE),INDEX(dbOrdini[BT/CS],MATCH(F214,dbOrdini[CODICE
ANKER],0))))</f>
        <v/>
      </c>
      <c r="H214" s="250" t="str">
        <f>IF(B214="","",IF($T$13="IN CORSO",VLOOKUP(B214,listoneAnker_NoSku,3,FALSE),INDEX(dbOrdini[LT.],MATCH(F214,dbOrdini[CODICE
ANKER],0))))</f>
        <v/>
      </c>
      <c r="I214" s="251" t="str">
        <f>IF(B214="","",IF($T$13="IN CORSO",VLOOKUP(B214,listoneAnker_NoSku,4,FALSE),INDEX(dbOrdini[% VOL],MATCH(F214,dbOrdini[CODICE
ANKER],0))))</f>
        <v/>
      </c>
      <c r="J214" s="252" t="str">
        <f>IF(B214="","",IF($T$13="IN CORSO",VLOOKUP(B214,listoneAnker_NoSku,5,FALSE),INDEX(dbOrdini[PREZZO
ANKER],MATCH(F214,dbOrdini[CODICE
ANKER],0))))</f>
        <v/>
      </c>
      <c r="K214" s="253" t="str">
        <f ca="1">IF(E214="","",IF($T$13="IN CORSO",VLOOKUP(TEXT(E214,"0"),vinolux[],6,FALSE),INDEX(dbOrdini[PREZZO
VINOLUX],MATCH(F214,dbOrdini[CODICE
ANKER],0))))</f>
        <v/>
      </c>
      <c r="L214" s="252" t="str">
        <f>IFERROR(IF(B214="","",IF($T$13="IN CORSO",VLOOKUP(A214,ultimoPrezzoItalia[],5,FALSE),INDEX(dbOrdini[PREZZO
ITALIA],MATCH(F214,dbOrdini[CODICE
ANKER],0)))),"")</f>
        <v/>
      </c>
      <c r="M214" s="254" t="str">
        <f>IFERROR(IF(B214="","",IF($T$13="IN CORSO",VLOOKUP(F214,listoneAnkerCompleto,8,FALSE)/1.22,INDEX(dbOrdini[COSTO IMPORT BOTT.],MATCH(F214,dbOrdini[CODICE
ANKER],0)))),"")</f>
        <v/>
      </c>
      <c r="N214" s="267" t="str">
        <f t="shared" si="9"/>
        <v/>
      </c>
      <c r="O214" s="255" t="str">
        <f t="shared" si="10"/>
        <v/>
      </c>
      <c r="P214" s="256" t="str">
        <f ca="1">IFERROR(VLOOKUP(A214,inventarioGeko[],3,FALSE),"")</f>
        <v/>
      </c>
      <c r="Q214" s="254" t="str">
        <f t="shared" si="11"/>
        <v/>
      </c>
    </row>
    <row r="215" spans="1:17">
      <c r="A215" s="127" t="str">
        <f ca="1">IFERROR(INDEX(storicoSkuGeko,MATCH(F215,storicoSkuAnker,0)),"")</f>
        <v/>
      </c>
      <c r="B215" s="39"/>
      <c r="C215" s="70"/>
      <c r="D215" s="42"/>
      <c r="E215" s="295" t="str">
        <f ca="1">IFERROR(IF(INDEX(storicoSkuVinolux,MATCH(F215,storicoSkuAnker,0))=0,"",INDEX(storicoSkuVinolux,MATCH(F215,storicoSkuAnker,0))),"")</f>
        <v/>
      </c>
      <c r="F215" s="248" t="str">
        <f>IF(B215="","",IF($T$13="IN CORSO",INDEX(skuAnker,MATCH(B215,descrizioneArtAnker,0)),INDEX(dbOrdini[CODICE
ANKER],MATCH(B215,dbOrdini[DESCRIZIONE],0))))</f>
        <v/>
      </c>
      <c r="G215" s="249" t="str">
        <f>IF(B215="","",IF($T$13="IN CORSO",VLOOKUP(B215,listoneAnker_NoSku,2,FALSE),INDEX(dbOrdini[BT/CS],MATCH(F215,dbOrdini[CODICE
ANKER],0))))</f>
        <v/>
      </c>
      <c r="H215" s="250" t="str">
        <f>IF(B215="","",IF($T$13="IN CORSO",VLOOKUP(B215,listoneAnker_NoSku,3,FALSE),INDEX(dbOrdini[LT.],MATCH(F215,dbOrdini[CODICE
ANKER],0))))</f>
        <v/>
      </c>
      <c r="I215" s="251" t="str">
        <f>IF(B215="","",IF($T$13="IN CORSO",VLOOKUP(B215,listoneAnker_NoSku,4,FALSE),INDEX(dbOrdini[% VOL],MATCH(F215,dbOrdini[CODICE
ANKER],0))))</f>
        <v/>
      </c>
      <c r="J215" s="252" t="str">
        <f>IF(B215="","",IF($T$13="IN CORSO",VLOOKUP(B215,listoneAnker_NoSku,5,FALSE),INDEX(dbOrdini[PREZZO
ANKER],MATCH(F215,dbOrdini[CODICE
ANKER],0))))</f>
        <v/>
      </c>
      <c r="K215" s="253" t="str">
        <f ca="1">IF(E215="","",IF($T$13="IN CORSO",VLOOKUP(TEXT(E215,"0"),vinolux[],6,FALSE),INDEX(dbOrdini[PREZZO
VINOLUX],MATCH(F215,dbOrdini[CODICE
ANKER],0))))</f>
        <v/>
      </c>
      <c r="L215" s="252" t="str">
        <f>IFERROR(IF(B215="","",IF($T$13="IN CORSO",VLOOKUP(A215,ultimoPrezzoItalia[],5,FALSE),INDEX(dbOrdini[PREZZO
ITALIA],MATCH(F215,dbOrdini[CODICE
ANKER],0)))),"")</f>
        <v/>
      </c>
      <c r="M215" s="254" t="str">
        <f>IFERROR(IF(B215="","",IF($T$13="IN CORSO",VLOOKUP(F215,listoneAnkerCompleto,8,FALSE)/1.22,INDEX(dbOrdini[COSTO IMPORT BOTT.],MATCH(F215,dbOrdini[CODICE
ANKER],0)))),"")</f>
        <v/>
      </c>
      <c r="N215" s="267" t="str">
        <f t="shared" si="9"/>
        <v/>
      </c>
      <c r="O215" s="255" t="str">
        <f t="shared" si="10"/>
        <v/>
      </c>
      <c r="P215" s="256" t="str">
        <f ca="1">IFERROR(VLOOKUP(A215,inventarioGeko[],3,FALSE),"")</f>
        <v/>
      </c>
      <c r="Q215" s="254" t="str">
        <f t="shared" si="11"/>
        <v/>
      </c>
    </row>
    <row r="216" spans="1:17">
      <c r="A216" s="127" t="str">
        <f ca="1">IFERROR(INDEX(storicoSkuGeko,MATCH(F216,storicoSkuAnker,0)),"")</f>
        <v/>
      </c>
      <c r="B216" s="39"/>
      <c r="C216" s="70"/>
      <c r="D216" s="42"/>
      <c r="E216" s="295" t="str">
        <f ca="1">IFERROR(IF(INDEX(storicoSkuVinolux,MATCH(F216,storicoSkuAnker,0))=0,"",INDEX(storicoSkuVinolux,MATCH(F216,storicoSkuAnker,0))),"")</f>
        <v/>
      </c>
      <c r="F216" s="248" t="str">
        <f>IF(B216="","",IF($T$13="IN CORSO",INDEX(skuAnker,MATCH(B216,descrizioneArtAnker,0)),INDEX(dbOrdini[CODICE
ANKER],MATCH(B216,dbOrdini[DESCRIZIONE],0))))</f>
        <v/>
      </c>
      <c r="G216" s="249" t="str">
        <f>IF(B216="","",IF($T$13="IN CORSO",VLOOKUP(B216,listoneAnker_NoSku,2,FALSE),INDEX(dbOrdini[BT/CS],MATCH(F216,dbOrdini[CODICE
ANKER],0))))</f>
        <v/>
      </c>
      <c r="H216" s="250" t="str">
        <f>IF(B216="","",IF($T$13="IN CORSO",VLOOKUP(B216,listoneAnker_NoSku,3,FALSE),INDEX(dbOrdini[LT.],MATCH(F216,dbOrdini[CODICE
ANKER],0))))</f>
        <v/>
      </c>
      <c r="I216" s="251" t="str">
        <f>IF(B216="","",IF($T$13="IN CORSO",VLOOKUP(B216,listoneAnker_NoSku,4,FALSE),INDEX(dbOrdini[% VOL],MATCH(F216,dbOrdini[CODICE
ANKER],0))))</f>
        <v/>
      </c>
      <c r="J216" s="252" t="str">
        <f>IF(B216="","",IF($T$13="IN CORSO",VLOOKUP(B216,listoneAnker_NoSku,5,FALSE),INDEX(dbOrdini[PREZZO
ANKER],MATCH(F216,dbOrdini[CODICE
ANKER],0))))</f>
        <v/>
      </c>
      <c r="K216" s="253" t="str">
        <f ca="1">IF(E216="","",IF($T$13="IN CORSO",VLOOKUP(TEXT(E216,"0"),vinolux[],6,FALSE),INDEX(dbOrdini[PREZZO
VINOLUX],MATCH(F216,dbOrdini[CODICE
ANKER],0))))</f>
        <v/>
      </c>
      <c r="L216" s="252" t="str">
        <f>IFERROR(IF(B216="","",IF($T$13="IN CORSO",VLOOKUP(A216,ultimoPrezzoItalia[],5,FALSE),INDEX(dbOrdini[PREZZO
ITALIA],MATCH(F216,dbOrdini[CODICE
ANKER],0)))),"")</f>
        <v/>
      </c>
      <c r="M216" s="254" t="str">
        <f>IFERROR(IF(B216="","",IF($T$13="IN CORSO",VLOOKUP(F216,listoneAnkerCompleto,8,FALSE)/1.22,INDEX(dbOrdini[COSTO IMPORT BOTT.],MATCH(F216,dbOrdini[CODICE
ANKER],0)))),"")</f>
        <v/>
      </c>
      <c r="N216" s="267" t="str">
        <f t="shared" si="9"/>
        <v/>
      </c>
      <c r="O216" s="255" t="str">
        <f t="shared" si="10"/>
        <v/>
      </c>
      <c r="P216" s="256" t="str">
        <f ca="1">IFERROR(VLOOKUP(A216,inventarioGeko[],3,FALSE),"")</f>
        <v/>
      </c>
      <c r="Q216" s="254" t="str">
        <f t="shared" si="11"/>
        <v/>
      </c>
    </row>
    <row r="217" spans="1:17">
      <c r="A217" s="127" t="str">
        <f ca="1">IFERROR(INDEX(storicoSkuGeko,MATCH(F217,storicoSkuAnker,0)),"")</f>
        <v/>
      </c>
      <c r="B217" s="39"/>
      <c r="C217" s="70"/>
      <c r="D217" s="42"/>
      <c r="E217" s="295" t="str">
        <f ca="1">IFERROR(IF(INDEX(storicoSkuVinolux,MATCH(F217,storicoSkuAnker,0))=0,"",INDEX(storicoSkuVinolux,MATCH(F217,storicoSkuAnker,0))),"")</f>
        <v/>
      </c>
      <c r="F217" s="248" t="str">
        <f>IF(B217="","",IF($T$13="IN CORSO",INDEX(skuAnker,MATCH(B217,descrizioneArtAnker,0)),INDEX(dbOrdini[CODICE
ANKER],MATCH(B217,dbOrdini[DESCRIZIONE],0))))</f>
        <v/>
      </c>
      <c r="G217" s="249" t="str">
        <f>IF(B217="","",IF($T$13="IN CORSO",VLOOKUP(B217,listoneAnker_NoSku,2,FALSE),INDEX(dbOrdini[BT/CS],MATCH(F217,dbOrdini[CODICE
ANKER],0))))</f>
        <v/>
      </c>
      <c r="H217" s="250" t="str">
        <f>IF(B217="","",IF($T$13="IN CORSO",VLOOKUP(B217,listoneAnker_NoSku,3,FALSE),INDEX(dbOrdini[LT.],MATCH(F217,dbOrdini[CODICE
ANKER],0))))</f>
        <v/>
      </c>
      <c r="I217" s="251" t="str">
        <f>IF(B217="","",IF($T$13="IN CORSO",VLOOKUP(B217,listoneAnker_NoSku,4,FALSE),INDEX(dbOrdini[% VOL],MATCH(F217,dbOrdini[CODICE
ANKER],0))))</f>
        <v/>
      </c>
      <c r="J217" s="252" t="str">
        <f>IF(B217="","",IF($T$13="IN CORSO",VLOOKUP(B217,listoneAnker_NoSku,5,FALSE),INDEX(dbOrdini[PREZZO
ANKER],MATCH(F217,dbOrdini[CODICE
ANKER],0))))</f>
        <v/>
      </c>
      <c r="K217" s="253" t="str">
        <f ca="1">IF(E217="","",IF($T$13="IN CORSO",VLOOKUP(TEXT(E217,"0"),vinolux[],6,FALSE),INDEX(dbOrdini[PREZZO
VINOLUX],MATCH(F217,dbOrdini[CODICE
ANKER],0))))</f>
        <v/>
      </c>
      <c r="L217" s="252" t="str">
        <f>IFERROR(IF(B217="","",IF($T$13="IN CORSO",VLOOKUP(A217,ultimoPrezzoItalia[],5,FALSE),INDEX(dbOrdini[PREZZO
ITALIA],MATCH(F217,dbOrdini[CODICE
ANKER],0)))),"")</f>
        <v/>
      </c>
      <c r="M217" s="254" t="str">
        <f>IFERROR(IF(B217="","",IF($T$13="IN CORSO",VLOOKUP(F217,listoneAnkerCompleto,8,FALSE)/1.22,INDEX(dbOrdini[COSTO IMPORT BOTT.],MATCH(F217,dbOrdini[CODICE
ANKER],0)))),"")</f>
        <v/>
      </c>
      <c r="N217" s="267" t="str">
        <f t="shared" si="9"/>
        <v/>
      </c>
      <c r="O217" s="255" t="str">
        <f t="shared" si="10"/>
        <v/>
      </c>
      <c r="P217" s="256" t="str">
        <f ca="1">IFERROR(VLOOKUP(A217,inventarioGeko[],3,FALSE),"")</f>
        <v/>
      </c>
      <c r="Q217" s="254" t="str">
        <f t="shared" si="11"/>
        <v/>
      </c>
    </row>
    <row r="218" spans="1:17">
      <c r="A218" s="127" t="str">
        <f ca="1">IFERROR(INDEX(storicoSkuGeko,MATCH(F218,storicoSkuAnker,0)),"")</f>
        <v/>
      </c>
      <c r="B218" s="39"/>
      <c r="C218" s="70"/>
      <c r="D218" s="42"/>
      <c r="E218" s="295" t="str">
        <f ca="1">IFERROR(IF(INDEX(storicoSkuVinolux,MATCH(F218,storicoSkuAnker,0))=0,"",INDEX(storicoSkuVinolux,MATCH(F218,storicoSkuAnker,0))),"")</f>
        <v/>
      </c>
      <c r="F218" s="248" t="str">
        <f>IF(B218="","",IF($T$13="IN CORSO",INDEX(skuAnker,MATCH(B218,descrizioneArtAnker,0)),INDEX(dbOrdini[CODICE
ANKER],MATCH(B218,dbOrdini[DESCRIZIONE],0))))</f>
        <v/>
      </c>
      <c r="G218" s="249" t="str">
        <f>IF(B218="","",IF($T$13="IN CORSO",VLOOKUP(B218,listoneAnker_NoSku,2,FALSE),INDEX(dbOrdini[BT/CS],MATCH(F218,dbOrdini[CODICE
ANKER],0))))</f>
        <v/>
      </c>
      <c r="H218" s="250" t="str">
        <f>IF(B218="","",IF($T$13="IN CORSO",VLOOKUP(B218,listoneAnker_NoSku,3,FALSE),INDEX(dbOrdini[LT.],MATCH(F218,dbOrdini[CODICE
ANKER],0))))</f>
        <v/>
      </c>
      <c r="I218" s="251" t="str">
        <f>IF(B218="","",IF($T$13="IN CORSO",VLOOKUP(B218,listoneAnker_NoSku,4,FALSE),INDEX(dbOrdini[% VOL],MATCH(F218,dbOrdini[CODICE
ANKER],0))))</f>
        <v/>
      </c>
      <c r="J218" s="252" t="str">
        <f>IF(B218="","",IF($T$13="IN CORSO",VLOOKUP(B218,listoneAnker_NoSku,5,FALSE),INDEX(dbOrdini[PREZZO
ANKER],MATCH(F218,dbOrdini[CODICE
ANKER],0))))</f>
        <v/>
      </c>
      <c r="K218" s="253" t="str">
        <f ca="1">IF(E218="","",IF($T$13="IN CORSO",VLOOKUP(TEXT(E218,"0"),vinolux[],6,FALSE),INDEX(dbOrdini[PREZZO
VINOLUX],MATCH(F218,dbOrdini[CODICE
ANKER],0))))</f>
        <v/>
      </c>
      <c r="L218" s="252" t="str">
        <f>IFERROR(IF(B218="","",IF($T$13="IN CORSO",VLOOKUP(A218,ultimoPrezzoItalia[],5,FALSE),INDEX(dbOrdini[PREZZO
ITALIA],MATCH(F218,dbOrdini[CODICE
ANKER],0)))),"")</f>
        <v/>
      </c>
      <c r="M218" s="254" t="str">
        <f>IFERROR(IF(B218="","",IF($T$13="IN CORSO",VLOOKUP(F218,listoneAnkerCompleto,8,FALSE)/1.22,INDEX(dbOrdini[COSTO IMPORT BOTT.],MATCH(F218,dbOrdini[CODICE
ANKER],0)))),"")</f>
        <v/>
      </c>
      <c r="N218" s="267" t="str">
        <f t="shared" si="9"/>
        <v/>
      </c>
      <c r="O218" s="255" t="str">
        <f t="shared" si="10"/>
        <v/>
      </c>
      <c r="P218" s="256" t="str">
        <f ca="1">IFERROR(VLOOKUP(A218,inventarioGeko[],3,FALSE),"")</f>
        <v/>
      </c>
      <c r="Q218" s="254" t="str">
        <f t="shared" si="11"/>
        <v/>
      </c>
    </row>
    <row r="219" spans="1:17">
      <c r="A219" s="127" t="str">
        <f ca="1">IFERROR(INDEX(storicoSkuGeko,MATCH(F219,storicoSkuAnker,0)),"")</f>
        <v/>
      </c>
      <c r="B219" s="39"/>
      <c r="C219" s="70"/>
      <c r="D219" s="42"/>
      <c r="E219" s="295" t="str">
        <f ca="1">IFERROR(IF(INDEX(storicoSkuVinolux,MATCH(F219,storicoSkuAnker,0))=0,"",INDEX(storicoSkuVinolux,MATCH(F219,storicoSkuAnker,0))),"")</f>
        <v/>
      </c>
      <c r="F219" s="248" t="str">
        <f>IF(B219="","",IF($T$13="IN CORSO",INDEX(skuAnker,MATCH(B219,descrizioneArtAnker,0)),INDEX(dbOrdini[CODICE
ANKER],MATCH(B219,dbOrdini[DESCRIZIONE],0))))</f>
        <v/>
      </c>
      <c r="G219" s="249" t="str">
        <f>IF(B219="","",IF($T$13="IN CORSO",VLOOKUP(B219,listoneAnker_NoSku,2,FALSE),INDEX(dbOrdini[BT/CS],MATCH(F219,dbOrdini[CODICE
ANKER],0))))</f>
        <v/>
      </c>
      <c r="H219" s="250" t="str">
        <f>IF(B219="","",IF($T$13="IN CORSO",VLOOKUP(B219,listoneAnker_NoSku,3,FALSE),INDEX(dbOrdini[LT.],MATCH(F219,dbOrdini[CODICE
ANKER],0))))</f>
        <v/>
      </c>
      <c r="I219" s="251" t="str">
        <f>IF(B219="","",IF($T$13="IN CORSO",VLOOKUP(B219,listoneAnker_NoSku,4,FALSE),INDEX(dbOrdini[% VOL],MATCH(F219,dbOrdini[CODICE
ANKER],0))))</f>
        <v/>
      </c>
      <c r="J219" s="252" t="str">
        <f>IF(B219="","",IF($T$13="IN CORSO",VLOOKUP(B219,listoneAnker_NoSku,5,FALSE),INDEX(dbOrdini[PREZZO
ANKER],MATCH(F219,dbOrdini[CODICE
ANKER],0))))</f>
        <v/>
      </c>
      <c r="K219" s="253" t="str">
        <f ca="1">IF(E219="","",IF($T$13="IN CORSO",VLOOKUP(TEXT(E219,"0"),vinolux[],6,FALSE),INDEX(dbOrdini[PREZZO
VINOLUX],MATCH(F219,dbOrdini[CODICE
ANKER],0))))</f>
        <v/>
      </c>
      <c r="L219" s="252" t="str">
        <f>IFERROR(IF(B219="","",IF($T$13="IN CORSO",VLOOKUP(A219,ultimoPrezzoItalia[],5,FALSE),INDEX(dbOrdini[PREZZO
ITALIA],MATCH(F219,dbOrdini[CODICE
ANKER],0)))),"")</f>
        <v/>
      </c>
      <c r="M219" s="254" t="str">
        <f>IFERROR(IF(B219="","",IF($T$13="IN CORSO",VLOOKUP(F219,listoneAnkerCompleto,8,FALSE)/1.22,INDEX(dbOrdini[COSTO IMPORT BOTT.],MATCH(F219,dbOrdini[CODICE
ANKER],0)))),"")</f>
        <v/>
      </c>
      <c r="N219" s="267" t="str">
        <f t="shared" si="9"/>
        <v/>
      </c>
      <c r="O219" s="255" t="str">
        <f t="shared" si="10"/>
        <v/>
      </c>
      <c r="P219" s="256" t="str">
        <f ca="1">IFERROR(VLOOKUP(A219,inventarioGeko[],3,FALSE),"")</f>
        <v/>
      </c>
      <c r="Q219" s="254" t="str">
        <f t="shared" si="11"/>
        <v/>
      </c>
    </row>
    <row r="220" spans="1:17">
      <c r="A220" s="376" t="str">
        <f ca="1">IFERROR(INDEX(storicoSkuGeko,MATCH(F220,storicoSkuAnker,0)),"")</f>
        <v/>
      </c>
      <c r="C220" s="3"/>
      <c r="D220" s="3"/>
      <c r="E220" s="293" t="str">
        <f ca="1">IFERROR(IF(INDEX(storicoSkuVinolux,MATCH(F220,storicoSkuAnker,0))=0,"",INDEX(storicoSkuVinolux,MATCH(F220,storicoSkuAnker,0))),"")</f>
        <v/>
      </c>
      <c r="F220" s="248" t="str">
        <f>IF(B220="","",IF($T$13="IN CORSO",INDEX(skuAnker,MATCH(B220,descrizioneArtAnker,0)),INDEX(dbOrdini[CODICE
ANKER],MATCH(B220,dbOrdini[DESCRIZIONE],0))))</f>
        <v/>
      </c>
      <c r="G220" s="249" t="str">
        <f>IF(B220="","",IF($T$13="IN CORSO",VLOOKUP(B220,listoneAnker_NoSku,2,FALSE),INDEX(dbOrdini[BT/CS],MATCH(F220,dbOrdini[CODICE
ANKER],0))))</f>
        <v/>
      </c>
      <c r="H220" s="250" t="str">
        <f>IF(B220="","",IF($T$13="IN CORSO",VLOOKUP(B220,listoneAnker_NoSku,3,FALSE),INDEX(dbOrdini[LT.],MATCH(F220,dbOrdini[CODICE
ANKER],0))))</f>
        <v/>
      </c>
      <c r="I220" s="251" t="str">
        <f>IF(B220="","",IF($T$13="IN CORSO",VLOOKUP(B220,listoneAnker_NoSku,4,FALSE),INDEX(dbOrdini[% VOL],MATCH(F220,dbOrdini[CODICE
ANKER],0))))</f>
        <v/>
      </c>
      <c r="J220" s="252" t="str">
        <f>IF(B220="","",IF($T$13="IN CORSO",VLOOKUP(B220,listoneAnker_NoSku,5,FALSE),INDEX(dbOrdini[PREZZO
ANKER],MATCH(F220,dbOrdini[CODICE
ANKER],0))))</f>
        <v/>
      </c>
      <c r="K220" s="253" t="str">
        <f ca="1">IF(E220="","",IF($T$13="IN CORSO",VLOOKUP(TEXT(E220,"0"),vinolux[],6,FALSE),INDEX(dbOrdini[PREZZO
VINOLUX],MATCH(F220,dbOrdini[CODICE
ANKER],0))))</f>
        <v/>
      </c>
      <c r="L220" s="252" t="str">
        <f>IFERROR(IF(B220="","",IF($T$13="IN CORSO",VLOOKUP(A220,ultimoPrezzoItalia[],5,FALSE),INDEX(dbOrdini[PREZZO
ITALIA],MATCH(F220,dbOrdini[CODICE
ANKER],0)))),"")</f>
        <v/>
      </c>
      <c r="M220" s="254" t="str">
        <f>IFERROR(IF(B220="","",IF($T$13="IN CORSO",VLOOKUP(F220,listoneAnkerCompleto,8,FALSE)/1.22,INDEX(dbOrdini[COSTO IMPORT BOTT.],MATCH(F220,dbOrdini[CODICE
ANKER],0)))),"")</f>
        <v/>
      </c>
      <c r="N220" s="267" t="str">
        <f t="shared" si="9"/>
        <v/>
      </c>
      <c r="O220" s="255" t="str">
        <f t="shared" si="10"/>
        <v/>
      </c>
      <c r="P220" s="256" t="str">
        <f ca="1">IFERROR(VLOOKUP(A220,inventarioGeko[],3,FALSE),"")</f>
        <v/>
      </c>
      <c r="Q220" s="254" t="str">
        <f t="shared" si="11"/>
        <v/>
      </c>
    </row>
    <row r="221" spans="1:17">
      <c r="A221" s="127" t="str">
        <f ca="1">IFERROR(INDEX(storicoSkuGeko,MATCH(F221,storicoSkuAnker,0)),"")</f>
        <v/>
      </c>
      <c r="B221" s="39"/>
      <c r="C221" s="70"/>
      <c r="D221" s="42"/>
      <c r="E221" s="295" t="str">
        <f ca="1">IFERROR(IF(INDEX(storicoSkuVinolux,MATCH(F221,storicoSkuAnker,0))=0,"",INDEX(storicoSkuVinolux,MATCH(F221,storicoSkuAnker,0))),"")</f>
        <v/>
      </c>
      <c r="F221" s="248" t="str">
        <f>IF(B221="","",IF($T$13="IN CORSO",INDEX(skuAnker,MATCH(B221,descrizioneArtAnker,0)),INDEX(dbOrdini[CODICE
ANKER],MATCH(B221,dbOrdini[DESCRIZIONE],0))))</f>
        <v/>
      </c>
      <c r="G221" s="249" t="str">
        <f>IF(B221="","",IF($T$13="IN CORSO",VLOOKUP(B221,listoneAnker_NoSku,2,FALSE),INDEX(dbOrdini[BT/CS],MATCH(F221,dbOrdini[CODICE
ANKER],0))))</f>
        <v/>
      </c>
      <c r="H221" s="250" t="str">
        <f>IF(B221="","",IF($T$13="IN CORSO",VLOOKUP(B221,listoneAnker_NoSku,3,FALSE),INDEX(dbOrdini[LT.],MATCH(F221,dbOrdini[CODICE
ANKER],0))))</f>
        <v/>
      </c>
      <c r="I221" s="251" t="str">
        <f>IF(B221="","",IF($T$13="IN CORSO",VLOOKUP(B221,listoneAnker_NoSku,4,FALSE),INDEX(dbOrdini[% VOL],MATCH(F221,dbOrdini[CODICE
ANKER],0))))</f>
        <v/>
      </c>
      <c r="J221" s="252" t="str">
        <f>IF(B221="","",IF($T$13="IN CORSO",VLOOKUP(B221,listoneAnker_NoSku,5,FALSE),INDEX(dbOrdini[PREZZO
ANKER],MATCH(F221,dbOrdini[CODICE
ANKER],0))))</f>
        <v/>
      </c>
      <c r="K221" s="253" t="str">
        <f ca="1">IF(E221="","",IF($T$13="IN CORSO",VLOOKUP(TEXT(E221,"0"),vinolux[],6,FALSE),INDEX(dbOrdini[PREZZO
VINOLUX],MATCH(F221,dbOrdini[CODICE
ANKER],0))))</f>
        <v/>
      </c>
      <c r="L221" s="252" t="str">
        <f>IFERROR(IF(B221="","",IF($T$13="IN CORSO",VLOOKUP(A221,ultimoPrezzoItalia[],5,FALSE),INDEX(dbOrdini[PREZZO
ITALIA],MATCH(F221,dbOrdini[CODICE
ANKER],0)))),"")</f>
        <v/>
      </c>
      <c r="M221" s="254" t="str">
        <f>IFERROR(IF(B221="","",IF($T$13="IN CORSO",VLOOKUP(F221,listoneAnkerCompleto,8,FALSE)/1.22,INDEX(dbOrdini[COSTO IMPORT BOTT.],MATCH(F221,dbOrdini[CODICE
ANKER],0)))),"")</f>
        <v/>
      </c>
      <c r="N221" s="267" t="str">
        <f t="shared" si="9"/>
        <v/>
      </c>
      <c r="O221" s="255" t="str">
        <f t="shared" si="10"/>
        <v/>
      </c>
      <c r="P221" s="256" t="str">
        <f ca="1">IFERROR(VLOOKUP(A221,inventarioGeko[],3,FALSE),"")</f>
        <v/>
      </c>
      <c r="Q221" s="254" t="str">
        <f t="shared" si="11"/>
        <v/>
      </c>
    </row>
    <row r="222" spans="1:17">
      <c r="A222" s="127" t="str">
        <f ca="1">IFERROR(INDEX(storicoSkuGeko,MATCH(F222,storicoSkuAnker,0)),"")</f>
        <v/>
      </c>
      <c r="B222" s="39"/>
      <c r="C222" s="70"/>
      <c r="D222" s="42"/>
      <c r="E222" s="295" t="str">
        <f ca="1">IFERROR(IF(INDEX(storicoSkuVinolux,MATCH(F222,storicoSkuAnker,0))=0,"",INDEX(storicoSkuVinolux,MATCH(F222,storicoSkuAnker,0))),"")</f>
        <v/>
      </c>
      <c r="F222" s="248" t="str">
        <f>IF(B222="","",IF($T$13="IN CORSO",INDEX(skuAnker,MATCH(B222,descrizioneArtAnker,0)),INDEX(dbOrdini[CODICE
ANKER],MATCH(B222,dbOrdini[DESCRIZIONE],0))))</f>
        <v/>
      </c>
      <c r="G222" s="249" t="str">
        <f>IF(B222="","",IF($T$13="IN CORSO",VLOOKUP(B222,listoneAnker_NoSku,2,FALSE),INDEX(dbOrdini[BT/CS],MATCH(F222,dbOrdini[CODICE
ANKER],0))))</f>
        <v/>
      </c>
      <c r="H222" s="250" t="str">
        <f>IF(B222="","",IF($T$13="IN CORSO",VLOOKUP(B222,listoneAnker_NoSku,3,FALSE),INDEX(dbOrdini[LT.],MATCH(F222,dbOrdini[CODICE
ANKER],0))))</f>
        <v/>
      </c>
      <c r="I222" s="251" t="str">
        <f>IF(B222="","",IF($T$13="IN CORSO",VLOOKUP(B222,listoneAnker_NoSku,4,FALSE),INDEX(dbOrdini[% VOL],MATCH(F222,dbOrdini[CODICE
ANKER],0))))</f>
        <v/>
      </c>
      <c r="J222" s="252" t="str">
        <f>IF(B222="","",IF($T$13="IN CORSO",VLOOKUP(B222,listoneAnker_NoSku,5,FALSE),INDEX(dbOrdini[PREZZO
ANKER],MATCH(F222,dbOrdini[CODICE
ANKER],0))))</f>
        <v/>
      </c>
      <c r="K222" s="253" t="str">
        <f ca="1">IF(E222="","",IF($T$13="IN CORSO",VLOOKUP(TEXT(E222,"0"),vinolux[],6,FALSE),INDEX(dbOrdini[PREZZO
VINOLUX],MATCH(F222,dbOrdini[CODICE
ANKER],0))))</f>
        <v/>
      </c>
      <c r="L222" s="252" t="str">
        <f>IFERROR(IF(B222="","",IF($T$13="IN CORSO",VLOOKUP(A222,ultimoPrezzoItalia[],5,FALSE),INDEX(dbOrdini[PREZZO
ITALIA],MATCH(F222,dbOrdini[CODICE
ANKER],0)))),"")</f>
        <v/>
      </c>
      <c r="M222" s="254" t="str">
        <f>IFERROR(IF(B222="","",IF($T$13="IN CORSO",VLOOKUP(F222,listoneAnkerCompleto,8,FALSE)/1.22,INDEX(dbOrdini[COSTO IMPORT BOTT.],MATCH(F222,dbOrdini[CODICE
ANKER],0)))),"")</f>
        <v/>
      </c>
      <c r="N222" s="267" t="str">
        <f t="shared" si="9"/>
        <v/>
      </c>
      <c r="O222" s="255" t="str">
        <f t="shared" si="10"/>
        <v/>
      </c>
      <c r="P222" s="256" t="str">
        <f ca="1">IFERROR(VLOOKUP(A222,inventarioGeko[],3,FALSE),"")</f>
        <v/>
      </c>
      <c r="Q222" s="254" t="str">
        <f t="shared" si="11"/>
        <v/>
      </c>
    </row>
    <row r="223" spans="1:17">
      <c r="A223" s="127" t="str">
        <f ca="1">IFERROR(INDEX(storicoSkuGeko,MATCH(F223,storicoSkuAnker,0)),"")</f>
        <v/>
      </c>
      <c r="B223" s="39"/>
      <c r="C223" s="70"/>
      <c r="D223" s="42"/>
      <c r="E223" s="295" t="str">
        <f ca="1">IFERROR(IF(INDEX(storicoSkuVinolux,MATCH(F223,storicoSkuAnker,0))=0,"",INDEX(storicoSkuVinolux,MATCH(F223,storicoSkuAnker,0))),"")</f>
        <v/>
      </c>
      <c r="F223" s="248" t="str">
        <f>IF(B223="","",IF($T$13="IN CORSO",INDEX(skuAnker,MATCH(B223,descrizioneArtAnker,0)),INDEX(dbOrdini[CODICE
ANKER],MATCH(B223,dbOrdini[DESCRIZIONE],0))))</f>
        <v/>
      </c>
      <c r="G223" s="249" t="str">
        <f>IF(B223="","",IF($T$13="IN CORSO",VLOOKUP(B223,listoneAnker_NoSku,2,FALSE),INDEX(dbOrdini[BT/CS],MATCH(F223,dbOrdini[CODICE
ANKER],0))))</f>
        <v/>
      </c>
      <c r="H223" s="250" t="str">
        <f>IF(B223="","",IF($T$13="IN CORSO",VLOOKUP(B223,listoneAnker_NoSku,3,FALSE),INDEX(dbOrdini[LT.],MATCH(F223,dbOrdini[CODICE
ANKER],0))))</f>
        <v/>
      </c>
      <c r="I223" s="251" t="str">
        <f>IF(B223="","",IF($T$13="IN CORSO",VLOOKUP(B223,listoneAnker_NoSku,4,FALSE),INDEX(dbOrdini[% VOL],MATCH(F223,dbOrdini[CODICE
ANKER],0))))</f>
        <v/>
      </c>
      <c r="J223" s="252" t="str">
        <f>IF(B223="","",IF($T$13="IN CORSO",VLOOKUP(B223,listoneAnker_NoSku,5,FALSE),INDEX(dbOrdini[PREZZO
ANKER],MATCH(F223,dbOrdini[CODICE
ANKER],0))))</f>
        <v/>
      </c>
      <c r="K223" s="253" t="str">
        <f ca="1">IF(E223="","",IF($T$13="IN CORSO",VLOOKUP(TEXT(E223,"0"),vinolux[],6,FALSE),INDEX(dbOrdini[PREZZO
VINOLUX],MATCH(F223,dbOrdini[CODICE
ANKER],0))))</f>
        <v/>
      </c>
      <c r="L223" s="252" t="str">
        <f>IFERROR(IF(B223="","",IF($T$13="IN CORSO",VLOOKUP(A223,ultimoPrezzoItalia[],5,FALSE),INDEX(dbOrdini[PREZZO
ITALIA],MATCH(F223,dbOrdini[CODICE
ANKER],0)))),"")</f>
        <v/>
      </c>
      <c r="M223" s="254" t="str">
        <f>IFERROR(IF(B223="","",IF($T$13="IN CORSO",VLOOKUP(F223,listoneAnkerCompleto,8,FALSE)/1.22,INDEX(dbOrdini[COSTO IMPORT BOTT.],MATCH(F223,dbOrdini[CODICE
ANKER],0)))),"")</f>
        <v/>
      </c>
      <c r="N223" s="267" t="str">
        <f t="shared" si="9"/>
        <v/>
      </c>
      <c r="O223" s="255" t="str">
        <f t="shared" si="10"/>
        <v/>
      </c>
      <c r="P223" s="256" t="str">
        <f ca="1">IFERROR(VLOOKUP(A223,inventarioGeko[],3,FALSE),"")</f>
        <v/>
      </c>
      <c r="Q223" s="254" t="str">
        <f t="shared" si="11"/>
        <v/>
      </c>
    </row>
    <row r="224" spans="1:17">
      <c r="A224" s="127" t="str">
        <f ca="1">IFERROR(INDEX(storicoSkuGeko,MATCH(F224,storicoSkuAnker,0)),"")</f>
        <v/>
      </c>
      <c r="B224" s="39"/>
      <c r="C224" s="70"/>
      <c r="D224" s="42"/>
      <c r="E224" s="295" t="str">
        <f ca="1">IFERROR(IF(INDEX(storicoSkuVinolux,MATCH(F224,storicoSkuAnker,0))=0,"",INDEX(storicoSkuVinolux,MATCH(F224,storicoSkuAnker,0))),"")</f>
        <v/>
      </c>
      <c r="F224" s="248" t="str">
        <f>IF(B224="","",IF($T$13="IN CORSO",INDEX(skuAnker,MATCH(B224,descrizioneArtAnker,0)),INDEX(dbOrdini[CODICE
ANKER],MATCH(B224,dbOrdini[DESCRIZIONE],0))))</f>
        <v/>
      </c>
      <c r="G224" s="249" t="str">
        <f>IF(B224="","",IF($T$13="IN CORSO",VLOOKUP(B224,listoneAnker_NoSku,2,FALSE),INDEX(dbOrdini[BT/CS],MATCH(F224,dbOrdini[CODICE
ANKER],0))))</f>
        <v/>
      </c>
      <c r="H224" s="250" t="str">
        <f>IF(B224="","",IF($T$13="IN CORSO",VLOOKUP(B224,listoneAnker_NoSku,3,FALSE),INDEX(dbOrdini[LT.],MATCH(F224,dbOrdini[CODICE
ANKER],0))))</f>
        <v/>
      </c>
      <c r="I224" s="251" t="str">
        <f>IF(B224="","",IF($T$13="IN CORSO",VLOOKUP(B224,listoneAnker_NoSku,4,FALSE),INDEX(dbOrdini[% VOL],MATCH(F224,dbOrdini[CODICE
ANKER],0))))</f>
        <v/>
      </c>
      <c r="J224" s="252" t="str">
        <f>IF(B224="","",IF($T$13="IN CORSO",VLOOKUP(B224,listoneAnker_NoSku,5,FALSE),INDEX(dbOrdini[PREZZO
ANKER],MATCH(F224,dbOrdini[CODICE
ANKER],0))))</f>
        <v/>
      </c>
      <c r="K224" s="253" t="str">
        <f ca="1">IF(E224="","",IF($T$13="IN CORSO",VLOOKUP(TEXT(E224,"0"),vinolux[],6,FALSE),INDEX(dbOrdini[PREZZO
VINOLUX],MATCH(F224,dbOrdini[CODICE
ANKER],0))))</f>
        <v/>
      </c>
      <c r="L224" s="252" t="str">
        <f>IFERROR(IF(B224="","",IF($T$13="IN CORSO",VLOOKUP(A224,ultimoPrezzoItalia[],5,FALSE),INDEX(dbOrdini[PREZZO
ITALIA],MATCH(F224,dbOrdini[CODICE
ANKER],0)))),"")</f>
        <v/>
      </c>
      <c r="M224" s="254" t="str">
        <f>IFERROR(IF(B224="","",IF($T$13="IN CORSO",VLOOKUP(F224,listoneAnkerCompleto,8,FALSE)/1.22,INDEX(dbOrdini[COSTO IMPORT BOTT.],MATCH(F224,dbOrdini[CODICE
ANKER],0)))),"")</f>
        <v/>
      </c>
      <c r="N224" s="267" t="str">
        <f t="shared" si="9"/>
        <v/>
      </c>
      <c r="O224" s="255" t="str">
        <f t="shared" si="10"/>
        <v/>
      </c>
      <c r="P224" s="256" t="str">
        <f ca="1">IFERROR(VLOOKUP(A224,inventarioGeko[],3,FALSE),"")</f>
        <v/>
      </c>
      <c r="Q224" s="254" t="str">
        <f t="shared" si="11"/>
        <v/>
      </c>
    </row>
    <row r="225" spans="1:17">
      <c r="A225" s="127" t="str">
        <f ca="1">IFERROR(INDEX(storicoSkuGeko,MATCH(F225,storicoSkuAnker,0)),"")</f>
        <v/>
      </c>
      <c r="B225" s="39"/>
      <c r="C225" s="70"/>
      <c r="D225" s="42"/>
      <c r="E225" s="295" t="str">
        <f ca="1">IFERROR(IF(INDEX(storicoSkuVinolux,MATCH(F225,storicoSkuAnker,0))=0,"",INDEX(storicoSkuVinolux,MATCH(F225,storicoSkuAnker,0))),"")</f>
        <v/>
      </c>
      <c r="F225" s="248" t="str">
        <f>IF(B225="","",IF($T$13="IN CORSO",INDEX(skuAnker,MATCH(B225,descrizioneArtAnker,0)),INDEX(dbOrdini[CODICE
ANKER],MATCH(B225,dbOrdini[DESCRIZIONE],0))))</f>
        <v/>
      </c>
      <c r="G225" s="249" t="str">
        <f>IF(B225="","",IF($T$13="IN CORSO",VLOOKUP(B225,listoneAnker_NoSku,2,FALSE),INDEX(dbOrdini[BT/CS],MATCH(F225,dbOrdini[CODICE
ANKER],0))))</f>
        <v/>
      </c>
      <c r="H225" s="250" t="str">
        <f>IF(B225="","",IF($T$13="IN CORSO",VLOOKUP(B225,listoneAnker_NoSku,3,FALSE),INDEX(dbOrdini[LT.],MATCH(F225,dbOrdini[CODICE
ANKER],0))))</f>
        <v/>
      </c>
      <c r="I225" s="251" t="str">
        <f>IF(B225="","",IF($T$13="IN CORSO",VLOOKUP(B225,listoneAnker_NoSku,4,FALSE),INDEX(dbOrdini[% VOL],MATCH(F225,dbOrdini[CODICE
ANKER],0))))</f>
        <v/>
      </c>
      <c r="J225" s="252" t="str">
        <f>IF(B225="","",IF($T$13="IN CORSO",VLOOKUP(B225,listoneAnker_NoSku,5,FALSE),INDEX(dbOrdini[PREZZO
ANKER],MATCH(F225,dbOrdini[CODICE
ANKER],0))))</f>
        <v/>
      </c>
      <c r="K225" s="253" t="str">
        <f ca="1">IF(E225="","",IF($T$13="IN CORSO",VLOOKUP(TEXT(E225,"0"),vinolux[],6,FALSE),INDEX(dbOrdini[PREZZO
VINOLUX],MATCH(F225,dbOrdini[CODICE
ANKER],0))))</f>
        <v/>
      </c>
      <c r="L225" s="252" t="str">
        <f>IFERROR(IF(B225="","",IF($T$13="IN CORSO",VLOOKUP(A225,ultimoPrezzoItalia[],5,FALSE),INDEX(dbOrdini[PREZZO
ITALIA],MATCH(F225,dbOrdini[CODICE
ANKER],0)))),"")</f>
        <v/>
      </c>
      <c r="M225" s="254" t="str">
        <f>IFERROR(IF(B225="","",IF($T$13="IN CORSO",VLOOKUP(F225,listoneAnkerCompleto,8,FALSE)/1.22,INDEX(dbOrdini[COSTO IMPORT BOTT.],MATCH(F225,dbOrdini[CODICE
ANKER],0)))),"")</f>
        <v/>
      </c>
      <c r="N225" s="267" t="str">
        <f t="shared" si="9"/>
        <v/>
      </c>
      <c r="O225" s="255" t="str">
        <f t="shared" si="10"/>
        <v/>
      </c>
      <c r="P225" s="256" t="str">
        <f ca="1">IFERROR(VLOOKUP(A225,inventarioGeko[],3,FALSE),"")</f>
        <v/>
      </c>
      <c r="Q225" s="254" t="str">
        <f t="shared" si="11"/>
        <v/>
      </c>
    </row>
    <row r="226" spans="1:17">
      <c r="A226" s="376" t="str">
        <f ca="1">IFERROR(INDEX(storicoSkuGeko,MATCH(F226,storicoSkuAnker,0)),"")</f>
        <v/>
      </c>
      <c r="C226" s="3"/>
      <c r="D226" s="3"/>
      <c r="E226" s="293" t="str">
        <f ca="1">IFERROR(IF(INDEX(storicoSkuVinolux,MATCH(F226,storicoSkuAnker,0))=0,"",INDEX(storicoSkuVinolux,MATCH(F226,storicoSkuAnker,0))),"")</f>
        <v/>
      </c>
      <c r="F226" s="248" t="str">
        <f>IF(B226="","",IF($T$13="IN CORSO",INDEX(skuAnker,MATCH(B226,descrizioneArtAnker,0)),INDEX(dbOrdini[CODICE
ANKER],MATCH(B226,dbOrdini[DESCRIZIONE],0))))</f>
        <v/>
      </c>
      <c r="G226" s="249" t="str">
        <f>IF(B226="","",IF($T$13="IN CORSO",VLOOKUP(B226,listoneAnker_NoSku,2,FALSE),INDEX(dbOrdini[BT/CS],MATCH(F226,dbOrdini[CODICE
ANKER],0))))</f>
        <v/>
      </c>
      <c r="H226" s="250" t="str">
        <f>IF(B226="","",IF($T$13="IN CORSO",VLOOKUP(B226,listoneAnker_NoSku,3,FALSE),INDEX(dbOrdini[LT.],MATCH(F226,dbOrdini[CODICE
ANKER],0))))</f>
        <v/>
      </c>
      <c r="I226" s="251" t="str">
        <f>IF(B226="","",IF($T$13="IN CORSO",VLOOKUP(B226,listoneAnker_NoSku,4,FALSE),INDEX(dbOrdini[% VOL],MATCH(F226,dbOrdini[CODICE
ANKER],0))))</f>
        <v/>
      </c>
      <c r="J226" s="252" t="str">
        <f>IF(B226="","",IF($T$13="IN CORSO",VLOOKUP(B226,listoneAnker_NoSku,5,FALSE),INDEX(dbOrdini[PREZZO
ANKER],MATCH(F226,dbOrdini[CODICE
ANKER],0))))</f>
        <v/>
      </c>
      <c r="K226" s="253" t="str">
        <f ca="1">IF(E226="","",IF($T$13="IN CORSO",VLOOKUP(TEXT(E226,"0"),vinolux[],6,FALSE),INDEX(dbOrdini[PREZZO
VINOLUX],MATCH(F226,dbOrdini[CODICE
ANKER],0))))</f>
        <v/>
      </c>
      <c r="L226" s="252" t="str">
        <f>IFERROR(IF(B226="","",IF($T$13="IN CORSO",VLOOKUP(A226,ultimoPrezzoItalia[],5,FALSE),INDEX(dbOrdini[PREZZO
ITALIA],MATCH(F226,dbOrdini[CODICE
ANKER],0)))),"")</f>
        <v/>
      </c>
      <c r="M226" s="254" t="str">
        <f>IFERROR(IF(B226="","",IF($T$13="IN CORSO",VLOOKUP(F226,listoneAnkerCompleto,8,FALSE)/1.22,INDEX(dbOrdini[COSTO IMPORT BOTT.],MATCH(F226,dbOrdini[CODICE
ANKER],0)))),"")</f>
        <v/>
      </c>
      <c r="N226" s="267" t="str">
        <f t="shared" si="9"/>
        <v/>
      </c>
      <c r="O226" s="255" t="str">
        <f t="shared" si="10"/>
        <v/>
      </c>
      <c r="P226" s="256" t="str">
        <f ca="1">IFERROR(VLOOKUP(A226,inventarioGeko[],3,FALSE),"")</f>
        <v/>
      </c>
      <c r="Q226" s="254" t="str">
        <f t="shared" si="11"/>
        <v/>
      </c>
    </row>
    <row r="227" spans="1:17">
      <c r="A227" s="127" t="str">
        <f ca="1">IFERROR(INDEX(storicoSkuGeko,MATCH(F227,storicoSkuAnker,0)),"")</f>
        <v/>
      </c>
      <c r="B227" s="39"/>
      <c r="C227" s="70"/>
      <c r="D227" s="42"/>
      <c r="E227" s="295" t="str">
        <f ca="1">IFERROR(IF(INDEX(storicoSkuVinolux,MATCH(F227,storicoSkuAnker,0))=0,"",INDEX(storicoSkuVinolux,MATCH(F227,storicoSkuAnker,0))),"")</f>
        <v/>
      </c>
      <c r="F227" s="248" t="str">
        <f>IF(B227="","",IF($T$13="IN CORSO",INDEX(skuAnker,MATCH(B227,descrizioneArtAnker,0)),INDEX(dbOrdini[CODICE
ANKER],MATCH(B227,dbOrdini[DESCRIZIONE],0))))</f>
        <v/>
      </c>
      <c r="G227" s="249" t="str">
        <f>IF(B227="","",IF($T$13="IN CORSO",VLOOKUP(B227,listoneAnker_NoSku,2,FALSE),INDEX(dbOrdini[BT/CS],MATCH(F227,dbOrdini[CODICE
ANKER],0))))</f>
        <v/>
      </c>
      <c r="H227" s="250" t="str">
        <f>IF(B227="","",IF($T$13="IN CORSO",VLOOKUP(B227,listoneAnker_NoSku,3,FALSE),INDEX(dbOrdini[LT.],MATCH(F227,dbOrdini[CODICE
ANKER],0))))</f>
        <v/>
      </c>
      <c r="I227" s="251" t="str">
        <f>IF(B227="","",IF($T$13="IN CORSO",VLOOKUP(B227,listoneAnker_NoSku,4,FALSE),INDEX(dbOrdini[% VOL],MATCH(F227,dbOrdini[CODICE
ANKER],0))))</f>
        <v/>
      </c>
      <c r="J227" s="252" t="str">
        <f>IF(B227="","",IF($T$13="IN CORSO",VLOOKUP(B227,listoneAnker_NoSku,5,FALSE),INDEX(dbOrdini[PREZZO
ANKER],MATCH(F227,dbOrdini[CODICE
ANKER],0))))</f>
        <v/>
      </c>
      <c r="K227" s="253" t="str">
        <f ca="1">IF(E227="","",IF($T$13="IN CORSO",VLOOKUP(TEXT(E227,"0"),vinolux[],6,FALSE),INDEX(dbOrdini[PREZZO
VINOLUX],MATCH(F227,dbOrdini[CODICE
ANKER],0))))</f>
        <v/>
      </c>
      <c r="L227" s="252" t="str">
        <f>IFERROR(IF(B227="","",IF($T$13="IN CORSO",VLOOKUP(A227,ultimoPrezzoItalia[],5,FALSE),INDEX(dbOrdini[PREZZO
ITALIA],MATCH(F227,dbOrdini[CODICE
ANKER],0)))),"")</f>
        <v/>
      </c>
      <c r="M227" s="254" t="str">
        <f>IFERROR(IF(B227="","",IF($T$13="IN CORSO",VLOOKUP(F227,listoneAnkerCompleto,8,FALSE)/1.22,INDEX(dbOrdini[COSTO IMPORT BOTT.],MATCH(F227,dbOrdini[CODICE
ANKER],0)))),"")</f>
        <v/>
      </c>
      <c r="N227" s="267" t="str">
        <f t="shared" si="9"/>
        <v/>
      </c>
      <c r="O227" s="255" t="str">
        <f t="shared" si="10"/>
        <v/>
      </c>
      <c r="P227" s="256" t="str">
        <f ca="1">IFERROR(VLOOKUP(A227,inventarioGeko[],3,FALSE),"")</f>
        <v/>
      </c>
      <c r="Q227" s="254" t="str">
        <f t="shared" si="11"/>
        <v/>
      </c>
    </row>
    <row r="228" spans="1:17">
      <c r="A228" s="127" t="str">
        <f ca="1">IFERROR(INDEX(storicoSkuGeko,MATCH(F228,storicoSkuAnker,0)),"")</f>
        <v/>
      </c>
      <c r="B228" s="39"/>
      <c r="C228" s="70"/>
      <c r="D228" s="42"/>
      <c r="E228" s="295" t="str">
        <f ca="1">IFERROR(IF(INDEX(storicoSkuVinolux,MATCH(F228,storicoSkuAnker,0))=0,"",INDEX(storicoSkuVinolux,MATCH(F228,storicoSkuAnker,0))),"")</f>
        <v/>
      </c>
      <c r="F228" s="248" t="str">
        <f>IF(B228="","",IF($T$13="IN CORSO",INDEX(skuAnker,MATCH(B228,descrizioneArtAnker,0)),INDEX(dbOrdini[CODICE
ANKER],MATCH(B228,dbOrdini[DESCRIZIONE],0))))</f>
        <v/>
      </c>
      <c r="G228" s="249" t="str">
        <f>IF(B228="","",IF($T$13="IN CORSO",VLOOKUP(B228,listoneAnker_NoSku,2,FALSE),INDEX(dbOrdini[BT/CS],MATCH(F228,dbOrdini[CODICE
ANKER],0))))</f>
        <v/>
      </c>
      <c r="H228" s="250" t="str">
        <f>IF(B228="","",IF($T$13="IN CORSO",VLOOKUP(B228,listoneAnker_NoSku,3,FALSE),INDEX(dbOrdini[LT.],MATCH(F228,dbOrdini[CODICE
ANKER],0))))</f>
        <v/>
      </c>
      <c r="I228" s="251" t="str">
        <f>IF(B228="","",IF($T$13="IN CORSO",VLOOKUP(B228,listoneAnker_NoSku,4,FALSE),INDEX(dbOrdini[% VOL],MATCH(F228,dbOrdini[CODICE
ANKER],0))))</f>
        <v/>
      </c>
      <c r="J228" s="252" t="str">
        <f>IF(B228="","",IF($T$13="IN CORSO",VLOOKUP(B228,listoneAnker_NoSku,5,FALSE),INDEX(dbOrdini[PREZZO
ANKER],MATCH(F228,dbOrdini[CODICE
ANKER],0))))</f>
        <v/>
      </c>
      <c r="K228" s="253" t="str">
        <f ca="1">IF(E228="","",IF($T$13="IN CORSO",VLOOKUP(TEXT(E228,"0"),vinolux[],6,FALSE),INDEX(dbOrdini[PREZZO
VINOLUX],MATCH(F228,dbOrdini[CODICE
ANKER],0))))</f>
        <v/>
      </c>
      <c r="L228" s="252" t="str">
        <f>IFERROR(IF(B228="","",IF($T$13="IN CORSO",VLOOKUP(A228,ultimoPrezzoItalia[],5,FALSE),INDEX(dbOrdini[PREZZO
ITALIA],MATCH(F228,dbOrdini[CODICE
ANKER],0)))),"")</f>
        <v/>
      </c>
      <c r="M228" s="254" t="str">
        <f>IFERROR(IF(B228="","",IF($T$13="IN CORSO",VLOOKUP(F228,listoneAnkerCompleto,8,FALSE)/1.22,INDEX(dbOrdini[COSTO IMPORT BOTT.],MATCH(F228,dbOrdini[CODICE
ANKER],0)))),"")</f>
        <v/>
      </c>
      <c r="N228" s="267" t="str">
        <f t="shared" si="9"/>
        <v/>
      </c>
      <c r="O228" s="255" t="str">
        <f t="shared" si="10"/>
        <v/>
      </c>
      <c r="P228" s="256" t="str">
        <f ca="1">IFERROR(VLOOKUP(A228,inventarioGeko[],3,FALSE),"")</f>
        <v/>
      </c>
      <c r="Q228" s="254" t="str">
        <f t="shared" si="11"/>
        <v/>
      </c>
    </row>
    <row r="229" spans="1:17">
      <c r="A229" s="127" t="str">
        <f ca="1">IFERROR(INDEX(storicoSkuGeko,MATCH(F229,storicoSkuAnker,0)),"")</f>
        <v/>
      </c>
      <c r="B229" s="39"/>
      <c r="C229" s="70"/>
      <c r="D229" s="42"/>
      <c r="E229" s="295" t="str">
        <f ca="1">IFERROR(IF(INDEX(storicoSkuVinolux,MATCH(F229,storicoSkuAnker,0))=0,"",INDEX(storicoSkuVinolux,MATCH(F229,storicoSkuAnker,0))),"")</f>
        <v/>
      </c>
      <c r="F229" s="248" t="str">
        <f>IF(B229="","",IF($T$13="IN CORSO",INDEX(skuAnker,MATCH(B229,descrizioneArtAnker,0)),INDEX(dbOrdini[CODICE
ANKER],MATCH(B229,dbOrdini[DESCRIZIONE],0))))</f>
        <v/>
      </c>
      <c r="G229" s="249" t="str">
        <f>IF(B229="","",IF($T$13="IN CORSO",VLOOKUP(B229,listoneAnker_NoSku,2,FALSE),INDEX(dbOrdini[BT/CS],MATCH(F229,dbOrdini[CODICE
ANKER],0))))</f>
        <v/>
      </c>
      <c r="H229" s="250" t="str">
        <f>IF(B229="","",IF($T$13="IN CORSO",VLOOKUP(B229,listoneAnker_NoSku,3,FALSE),INDEX(dbOrdini[LT.],MATCH(F229,dbOrdini[CODICE
ANKER],0))))</f>
        <v/>
      </c>
      <c r="I229" s="251" t="str">
        <f>IF(B229="","",IF($T$13="IN CORSO",VLOOKUP(B229,listoneAnker_NoSku,4,FALSE),INDEX(dbOrdini[% VOL],MATCH(F229,dbOrdini[CODICE
ANKER],0))))</f>
        <v/>
      </c>
      <c r="J229" s="252" t="str">
        <f>IF(B229="","",IF($T$13="IN CORSO",VLOOKUP(B229,listoneAnker_NoSku,5,FALSE),INDEX(dbOrdini[PREZZO
ANKER],MATCH(F229,dbOrdini[CODICE
ANKER],0))))</f>
        <v/>
      </c>
      <c r="K229" s="253" t="str">
        <f ca="1">IF(E229="","",IF($T$13="IN CORSO",VLOOKUP(TEXT(E229,"0"),vinolux[],6,FALSE),INDEX(dbOrdini[PREZZO
VINOLUX],MATCH(F229,dbOrdini[CODICE
ANKER],0))))</f>
        <v/>
      </c>
      <c r="L229" s="252" t="str">
        <f>IFERROR(IF(B229="","",IF($T$13="IN CORSO",VLOOKUP(A229,ultimoPrezzoItalia[],5,FALSE),INDEX(dbOrdini[PREZZO
ITALIA],MATCH(F229,dbOrdini[CODICE
ANKER],0)))),"")</f>
        <v/>
      </c>
      <c r="M229" s="254" t="str">
        <f>IFERROR(IF(B229="","",IF($T$13="IN CORSO",VLOOKUP(F229,listoneAnkerCompleto,8,FALSE)/1.22,INDEX(dbOrdini[COSTO IMPORT BOTT.],MATCH(F229,dbOrdini[CODICE
ANKER],0)))),"")</f>
        <v/>
      </c>
      <c r="N229" s="267" t="str">
        <f t="shared" si="9"/>
        <v/>
      </c>
      <c r="O229" s="255" t="str">
        <f t="shared" si="10"/>
        <v/>
      </c>
      <c r="P229" s="256" t="str">
        <f ca="1">IFERROR(VLOOKUP(A229,inventarioGeko[],3,FALSE),"")</f>
        <v/>
      </c>
      <c r="Q229" s="254" t="str">
        <f t="shared" si="11"/>
        <v/>
      </c>
    </row>
    <row r="230" spans="1:17">
      <c r="A230" s="376" t="str">
        <f ca="1">IFERROR(INDEX(storicoSkuGeko,MATCH(F230,storicoSkuAnker,0)),"")</f>
        <v/>
      </c>
      <c r="C230" s="3"/>
      <c r="D230" s="3"/>
      <c r="E230" s="293" t="str">
        <f ca="1">IFERROR(IF(INDEX(storicoSkuVinolux,MATCH(F230,storicoSkuAnker,0))=0,"",INDEX(storicoSkuVinolux,MATCH(F230,storicoSkuAnker,0))),"")</f>
        <v/>
      </c>
      <c r="F230" s="248" t="str">
        <f>IF(B230="","",IF($T$13="IN CORSO",INDEX(skuAnker,MATCH(B230,descrizioneArtAnker,0)),INDEX(dbOrdini[CODICE
ANKER],MATCH(B230,dbOrdini[DESCRIZIONE],0))))</f>
        <v/>
      </c>
      <c r="G230" s="249" t="str">
        <f>IF(B230="","",IF($T$13="IN CORSO",VLOOKUP(B230,listoneAnker_NoSku,2,FALSE),INDEX(dbOrdini[BT/CS],MATCH(F230,dbOrdini[CODICE
ANKER],0))))</f>
        <v/>
      </c>
      <c r="H230" s="250" t="str">
        <f>IF(B230="","",IF($T$13="IN CORSO",VLOOKUP(B230,listoneAnker_NoSku,3,FALSE),INDEX(dbOrdini[LT.],MATCH(F230,dbOrdini[CODICE
ANKER],0))))</f>
        <v/>
      </c>
      <c r="I230" s="251" t="str">
        <f>IF(B230="","",IF($T$13="IN CORSO",VLOOKUP(B230,listoneAnker_NoSku,4,FALSE),INDEX(dbOrdini[% VOL],MATCH(F230,dbOrdini[CODICE
ANKER],0))))</f>
        <v/>
      </c>
      <c r="J230" s="252" t="str">
        <f>IF(B230="","",IF($T$13="IN CORSO",VLOOKUP(B230,listoneAnker_NoSku,5,FALSE),INDEX(dbOrdini[PREZZO
ANKER],MATCH(F230,dbOrdini[CODICE
ANKER],0))))</f>
        <v/>
      </c>
      <c r="K230" s="253" t="str">
        <f ca="1">IF(E230="","",IF($T$13="IN CORSO",VLOOKUP(TEXT(E230,"0"),vinolux[],6,FALSE),INDEX(dbOrdini[PREZZO
VINOLUX],MATCH(F230,dbOrdini[CODICE
ANKER],0))))</f>
        <v/>
      </c>
      <c r="L230" s="252" t="str">
        <f>IFERROR(IF(B230="","",IF($T$13="IN CORSO",VLOOKUP(A230,ultimoPrezzoItalia[],5,FALSE),INDEX(dbOrdini[PREZZO
ITALIA],MATCH(F230,dbOrdini[CODICE
ANKER],0)))),"")</f>
        <v/>
      </c>
      <c r="M230" s="254" t="str">
        <f>IFERROR(IF(B230="","",IF($T$13="IN CORSO",VLOOKUP(F230,listoneAnkerCompleto,8,FALSE)/1.22,INDEX(dbOrdini[COSTO IMPORT BOTT.],MATCH(F230,dbOrdini[CODICE
ANKER],0)))),"")</f>
        <v/>
      </c>
      <c r="N230" s="267" t="str">
        <f t="shared" si="9"/>
        <v/>
      </c>
      <c r="O230" s="255" t="str">
        <f t="shared" si="10"/>
        <v/>
      </c>
      <c r="P230" s="256" t="str">
        <f ca="1">IFERROR(VLOOKUP(A230,inventarioGeko[],3,FALSE),"")</f>
        <v/>
      </c>
      <c r="Q230" s="254" t="str">
        <f t="shared" si="11"/>
        <v/>
      </c>
    </row>
    <row r="231" spans="1:17">
      <c r="A231" s="127" t="str">
        <f ca="1">IFERROR(INDEX(storicoSkuGeko,MATCH(F231,storicoSkuAnker,0)),"")</f>
        <v/>
      </c>
      <c r="B231" s="39"/>
      <c r="C231" s="70"/>
      <c r="D231" s="42"/>
      <c r="E231" s="295" t="str">
        <f ca="1">IFERROR(IF(INDEX(storicoSkuVinolux,MATCH(F231,storicoSkuAnker,0))=0,"",INDEX(storicoSkuVinolux,MATCH(F231,storicoSkuAnker,0))),"")</f>
        <v/>
      </c>
      <c r="F231" s="248" t="str">
        <f>IF(B231="","",IF($T$13="IN CORSO",INDEX(skuAnker,MATCH(B231,descrizioneArtAnker,0)),INDEX(dbOrdini[CODICE
ANKER],MATCH(B231,dbOrdini[DESCRIZIONE],0))))</f>
        <v/>
      </c>
      <c r="G231" s="249" t="str">
        <f>IF(B231="","",IF($T$13="IN CORSO",VLOOKUP(B231,listoneAnker_NoSku,2,FALSE),INDEX(dbOrdini[BT/CS],MATCH(F231,dbOrdini[CODICE
ANKER],0))))</f>
        <v/>
      </c>
      <c r="H231" s="250" t="str">
        <f>IF(B231="","",IF($T$13="IN CORSO",VLOOKUP(B231,listoneAnker_NoSku,3,FALSE),INDEX(dbOrdini[LT.],MATCH(F231,dbOrdini[CODICE
ANKER],0))))</f>
        <v/>
      </c>
      <c r="I231" s="251" t="str">
        <f>IF(B231="","",IF($T$13="IN CORSO",VLOOKUP(B231,listoneAnker_NoSku,4,FALSE),INDEX(dbOrdini[% VOL],MATCH(F231,dbOrdini[CODICE
ANKER],0))))</f>
        <v/>
      </c>
      <c r="J231" s="252" t="str">
        <f>IF(B231="","",IF($T$13="IN CORSO",VLOOKUP(B231,listoneAnker_NoSku,5,FALSE),INDEX(dbOrdini[PREZZO
ANKER],MATCH(F231,dbOrdini[CODICE
ANKER],0))))</f>
        <v/>
      </c>
      <c r="K231" s="253" t="str">
        <f ca="1">IF(E231="","",IF($T$13="IN CORSO",VLOOKUP(TEXT(E231,"0"),vinolux[],6,FALSE),INDEX(dbOrdini[PREZZO
VINOLUX],MATCH(F231,dbOrdini[CODICE
ANKER],0))))</f>
        <v/>
      </c>
      <c r="L231" s="252" t="str">
        <f>IFERROR(IF(B231="","",IF($T$13="IN CORSO",VLOOKUP(A231,ultimoPrezzoItalia[],5,FALSE),INDEX(dbOrdini[PREZZO
ITALIA],MATCH(F231,dbOrdini[CODICE
ANKER],0)))),"")</f>
        <v/>
      </c>
      <c r="M231" s="254" t="str">
        <f>IFERROR(IF(B231="","",IF($T$13="IN CORSO",VLOOKUP(F231,listoneAnkerCompleto,8,FALSE)/1.22,INDEX(dbOrdini[COSTO IMPORT BOTT.],MATCH(F231,dbOrdini[CODICE
ANKER],0)))),"")</f>
        <v/>
      </c>
      <c r="N231" s="267" t="str">
        <f t="shared" si="9"/>
        <v/>
      </c>
      <c r="O231" s="255" t="str">
        <f t="shared" si="10"/>
        <v/>
      </c>
      <c r="P231" s="256" t="str">
        <f ca="1">IFERROR(VLOOKUP(A231,inventarioGeko[],3,FALSE),"")</f>
        <v/>
      </c>
      <c r="Q231" s="254" t="str">
        <f t="shared" si="11"/>
        <v/>
      </c>
    </row>
    <row r="232" spans="1:17">
      <c r="A232" s="127" t="str">
        <f ca="1">IFERROR(INDEX(storicoSkuGeko,MATCH(F232,storicoSkuAnker,0)),"")</f>
        <v/>
      </c>
      <c r="B232" s="39"/>
      <c r="C232" s="70"/>
      <c r="D232" s="42"/>
      <c r="E232" s="295" t="str">
        <f ca="1">IFERROR(IF(INDEX(storicoSkuVinolux,MATCH(F232,storicoSkuAnker,0))=0,"",INDEX(storicoSkuVinolux,MATCH(F232,storicoSkuAnker,0))),"")</f>
        <v/>
      </c>
      <c r="F232" s="248" t="str">
        <f>IF(B232="","",IF($T$13="IN CORSO",INDEX(skuAnker,MATCH(B232,descrizioneArtAnker,0)),INDEX(dbOrdini[CODICE
ANKER],MATCH(B232,dbOrdini[DESCRIZIONE],0))))</f>
        <v/>
      </c>
      <c r="G232" s="249" t="str">
        <f>IF(B232="","",IF($T$13="IN CORSO",VLOOKUP(B232,listoneAnker_NoSku,2,FALSE),INDEX(dbOrdini[BT/CS],MATCH(F232,dbOrdini[CODICE
ANKER],0))))</f>
        <v/>
      </c>
      <c r="H232" s="250" t="str">
        <f>IF(B232="","",IF($T$13="IN CORSO",VLOOKUP(B232,listoneAnker_NoSku,3,FALSE),INDEX(dbOrdini[LT.],MATCH(F232,dbOrdini[CODICE
ANKER],0))))</f>
        <v/>
      </c>
      <c r="I232" s="251" t="str">
        <f>IF(B232="","",IF($T$13="IN CORSO",VLOOKUP(B232,listoneAnker_NoSku,4,FALSE),INDEX(dbOrdini[% VOL],MATCH(F232,dbOrdini[CODICE
ANKER],0))))</f>
        <v/>
      </c>
      <c r="J232" s="252" t="str">
        <f>IF(B232="","",IF($T$13="IN CORSO",VLOOKUP(B232,listoneAnker_NoSku,5,FALSE),INDEX(dbOrdini[PREZZO
ANKER],MATCH(F232,dbOrdini[CODICE
ANKER],0))))</f>
        <v/>
      </c>
      <c r="K232" s="253" t="str">
        <f ca="1">IF(E232="","",IF($T$13="IN CORSO",VLOOKUP(TEXT(E232,"0"),vinolux[],6,FALSE),INDEX(dbOrdini[PREZZO
VINOLUX],MATCH(F232,dbOrdini[CODICE
ANKER],0))))</f>
        <v/>
      </c>
      <c r="L232" s="252" t="str">
        <f>IFERROR(IF(B232="","",IF($T$13="IN CORSO",VLOOKUP(A232,ultimoPrezzoItalia[],5,FALSE),INDEX(dbOrdini[PREZZO
ITALIA],MATCH(F232,dbOrdini[CODICE
ANKER],0)))),"")</f>
        <v/>
      </c>
      <c r="M232" s="254" t="str">
        <f>IFERROR(IF(B232="","",IF($T$13="IN CORSO",VLOOKUP(F232,listoneAnkerCompleto,8,FALSE)/1.22,INDEX(dbOrdini[COSTO IMPORT BOTT.],MATCH(F232,dbOrdini[CODICE
ANKER],0)))),"")</f>
        <v/>
      </c>
      <c r="N232" s="267" t="str">
        <f t="shared" si="9"/>
        <v/>
      </c>
      <c r="O232" s="255" t="str">
        <f t="shared" si="10"/>
        <v/>
      </c>
      <c r="P232" s="256" t="str">
        <f ca="1">IFERROR(VLOOKUP(A232,inventarioGeko[],3,FALSE),"")</f>
        <v/>
      </c>
      <c r="Q232" s="254" t="str">
        <f t="shared" si="11"/>
        <v/>
      </c>
    </row>
    <row r="233" spans="1:17">
      <c r="A233" s="127" t="str">
        <f ca="1">IFERROR(INDEX(storicoSkuGeko,MATCH(F233,storicoSkuAnker,0)),"")</f>
        <v/>
      </c>
      <c r="B233" s="39"/>
      <c r="C233" s="70"/>
      <c r="D233" s="42"/>
      <c r="E233" s="295" t="str">
        <f ca="1">IFERROR(IF(INDEX(storicoSkuVinolux,MATCH(F233,storicoSkuAnker,0))=0,"",INDEX(storicoSkuVinolux,MATCH(F233,storicoSkuAnker,0))),"")</f>
        <v/>
      </c>
      <c r="F233" s="248" t="str">
        <f>IF(B233="","",IF($T$13="IN CORSO",INDEX(skuAnker,MATCH(B233,descrizioneArtAnker,0)),INDEX(dbOrdini[CODICE
ANKER],MATCH(B233,dbOrdini[DESCRIZIONE],0))))</f>
        <v/>
      </c>
      <c r="G233" s="249" t="str">
        <f>IF(B233="","",IF($T$13="IN CORSO",VLOOKUP(B233,listoneAnker_NoSku,2,FALSE),INDEX(dbOrdini[BT/CS],MATCH(F233,dbOrdini[CODICE
ANKER],0))))</f>
        <v/>
      </c>
      <c r="H233" s="250" t="str">
        <f>IF(B233="","",IF($T$13="IN CORSO",VLOOKUP(B233,listoneAnker_NoSku,3,FALSE),INDEX(dbOrdini[LT.],MATCH(F233,dbOrdini[CODICE
ANKER],0))))</f>
        <v/>
      </c>
      <c r="I233" s="251" t="str">
        <f>IF(B233="","",IF($T$13="IN CORSO",VLOOKUP(B233,listoneAnker_NoSku,4,FALSE),INDEX(dbOrdini[% VOL],MATCH(F233,dbOrdini[CODICE
ANKER],0))))</f>
        <v/>
      </c>
      <c r="J233" s="252" t="str">
        <f>IF(B233="","",IF($T$13="IN CORSO",VLOOKUP(B233,listoneAnker_NoSku,5,FALSE),INDEX(dbOrdini[PREZZO
ANKER],MATCH(F233,dbOrdini[CODICE
ANKER],0))))</f>
        <v/>
      </c>
      <c r="K233" s="253" t="str">
        <f ca="1">IF(E233="","",IF($T$13="IN CORSO",VLOOKUP(TEXT(E233,"0"),vinolux[],6,FALSE),INDEX(dbOrdini[PREZZO
VINOLUX],MATCH(F233,dbOrdini[CODICE
ANKER],0))))</f>
        <v/>
      </c>
      <c r="L233" s="252" t="str">
        <f>IFERROR(IF(B233="","",IF($T$13="IN CORSO",VLOOKUP(A233,ultimoPrezzoItalia[],5,FALSE),INDEX(dbOrdini[PREZZO
ITALIA],MATCH(F233,dbOrdini[CODICE
ANKER],0)))),"")</f>
        <v/>
      </c>
      <c r="M233" s="254" t="str">
        <f>IFERROR(IF(B233="","",IF($T$13="IN CORSO",VLOOKUP(F233,listoneAnkerCompleto,8,FALSE)/1.22,INDEX(dbOrdini[COSTO IMPORT BOTT.],MATCH(F233,dbOrdini[CODICE
ANKER],0)))),"")</f>
        <v/>
      </c>
      <c r="N233" s="267" t="str">
        <f t="shared" si="9"/>
        <v/>
      </c>
      <c r="O233" s="255" t="str">
        <f t="shared" si="10"/>
        <v/>
      </c>
      <c r="P233" s="256" t="str">
        <f ca="1">IFERROR(VLOOKUP(A233,inventarioGeko[],3,FALSE),"")</f>
        <v/>
      </c>
      <c r="Q233" s="254" t="str">
        <f t="shared" si="11"/>
        <v/>
      </c>
    </row>
    <row r="234" spans="1:17">
      <c r="A234" s="127" t="str">
        <f ca="1">IFERROR(INDEX(storicoSkuGeko,MATCH(F234,storicoSkuAnker,0)),"")</f>
        <v/>
      </c>
      <c r="B234" s="39"/>
      <c r="C234" s="70"/>
      <c r="D234" s="42"/>
      <c r="E234" s="295" t="str">
        <f ca="1">IFERROR(IF(INDEX(storicoSkuVinolux,MATCH(F234,storicoSkuAnker,0))=0,"",INDEX(storicoSkuVinolux,MATCH(F234,storicoSkuAnker,0))),"")</f>
        <v/>
      </c>
      <c r="F234" s="248" t="str">
        <f>IF(B234="","",IF($T$13="IN CORSO",INDEX(skuAnker,MATCH(B234,descrizioneArtAnker,0)),INDEX(dbOrdini[CODICE
ANKER],MATCH(B234,dbOrdini[DESCRIZIONE],0))))</f>
        <v/>
      </c>
      <c r="G234" s="249" t="str">
        <f>IF(B234="","",IF($T$13="IN CORSO",VLOOKUP(B234,listoneAnker_NoSku,2,FALSE),INDEX(dbOrdini[BT/CS],MATCH(F234,dbOrdini[CODICE
ANKER],0))))</f>
        <v/>
      </c>
      <c r="H234" s="250" t="str">
        <f>IF(B234="","",IF($T$13="IN CORSO",VLOOKUP(B234,listoneAnker_NoSku,3,FALSE),INDEX(dbOrdini[LT.],MATCH(F234,dbOrdini[CODICE
ANKER],0))))</f>
        <v/>
      </c>
      <c r="I234" s="251" t="str">
        <f>IF(B234="","",IF($T$13="IN CORSO",VLOOKUP(B234,listoneAnker_NoSku,4,FALSE),INDEX(dbOrdini[% VOL],MATCH(F234,dbOrdini[CODICE
ANKER],0))))</f>
        <v/>
      </c>
      <c r="J234" s="252" t="str">
        <f>IF(B234="","",IF($T$13="IN CORSO",VLOOKUP(B234,listoneAnker_NoSku,5,FALSE),INDEX(dbOrdini[PREZZO
ANKER],MATCH(F234,dbOrdini[CODICE
ANKER],0))))</f>
        <v/>
      </c>
      <c r="K234" s="253" t="str">
        <f ca="1">IF(E234="","",IF($T$13="IN CORSO",VLOOKUP(TEXT(E234,"0"),vinolux[],6,FALSE),INDEX(dbOrdini[PREZZO
VINOLUX],MATCH(F234,dbOrdini[CODICE
ANKER],0))))</f>
        <v/>
      </c>
      <c r="L234" s="252" t="str">
        <f>IFERROR(IF(B234="","",IF($T$13="IN CORSO",VLOOKUP(A234,ultimoPrezzoItalia[],5,FALSE),INDEX(dbOrdini[PREZZO
ITALIA],MATCH(F234,dbOrdini[CODICE
ANKER],0)))),"")</f>
        <v/>
      </c>
      <c r="M234" s="254" t="str">
        <f>IFERROR(IF(B234="","",IF($T$13="IN CORSO",VLOOKUP(F234,listoneAnkerCompleto,8,FALSE)/1.22,INDEX(dbOrdini[COSTO IMPORT BOTT.],MATCH(F234,dbOrdini[CODICE
ANKER],0)))),"")</f>
        <v/>
      </c>
      <c r="N234" s="267" t="str">
        <f t="shared" si="9"/>
        <v/>
      </c>
      <c r="O234" s="255" t="str">
        <f t="shared" si="10"/>
        <v/>
      </c>
      <c r="P234" s="256" t="str">
        <f ca="1">IFERROR(VLOOKUP(A234,inventarioGeko[],3,FALSE),"")</f>
        <v/>
      </c>
      <c r="Q234" s="254" t="str">
        <f t="shared" si="11"/>
        <v/>
      </c>
    </row>
    <row r="235" spans="1:17">
      <c r="A235" s="127" t="str">
        <f ca="1">IFERROR(INDEX(storicoSkuGeko,MATCH(F235,storicoSkuAnker,0)),"")</f>
        <v/>
      </c>
      <c r="B235" s="39"/>
      <c r="C235" s="70"/>
      <c r="D235" s="42"/>
      <c r="E235" s="295" t="str">
        <f ca="1">IFERROR(IF(INDEX(storicoSkuVinolux,MATCH(F235,storicoSkuAnker,0))=0,"",INDEX(storicoSkuVinolux,MATCH(F235,storicoSkuAnker,0))),"")</f>
        <v/>
      </c>
      <c r="F235" s="248" t="str">
        <f>IF(B235="","",IF($T$13="IN CORSO",INDEX(skuAnker,MATCH(B235,descrizioneArtAnker,0)),INDEX(dbOrdini[CODICE
ANKER],MATCH(B235,dbOrdini[DESCRIZIONE],0))))</f>
        <v/>
      </c>
      <c r="G235" s="249" t="str">
        <f>IF(B235="","",IF($T$13="IN CORSO",VLOOKUP(B235,listoneAnker_NoSku,2,FALSE),INDEX(dbOrdini[BT/CS],MATCH(F235,dbOrdini[CODICE
ANKER],0))))</f>
        <v/>
      </c>
      <c r="H235" s="250" t="str">
        <f>IF(B235="","",IF($T$13="IN CORSO",VLOOKUP(B235,listoneAnker_NoSku,3,FALSE),INDEX(dbOrdini[LT.],MATCH(F235,dbOrdini[CODICE
ANKER],0))))</f>
        <v/>
      </c>
      <c r="I235" s="251" t="str">
        <f>IF(B235="","",IF($T$13="IN CORSO",VLOOKUP(B235,listoneAnker_NoSku,4,FALSE),INDEX(dbOrdini[% VOL],MATCH(F235,dbOrdini[CODICE
ANKER],0))))</f>
        <v/>
      </c>
      <c r="J235" s="252" t="str">
        <f>IF(B235="","",IF($T$13="IN CORSO",VLOOKUP(B235,listoneAnker_NoSku,5,FALSE),INDEX(dbOrdini[PREZZO
ANKER],MATCH(F235,dbOrdini[CODICE
ANKER],0))))</f>
        <v/>
      </c>
      <c r="K235" s="253" t="str">
        <f ca="1">IF(E235="","",IF($T$13="IN CORSO",VLOOKUP(TEXT(E235,"0"),vinolux[],6,FALSE),INDEX(dbOrdini[PREZZO
VINOLUX],MATCH(F235,dbOrdini[CODICE
ANKER],0))))</f>
        <v/>
      </c>
      <c r="L235" s="252" t="str">
        <f>IFERROR(IF(B235="","",IF($T$13="IN CORSO",VLOOKUP(A235,ultimoPrezzoItalia[],5,FALSE),INDEX(dbOrdini[PREZZO
ITALIA],MATCH(F235,dbOrdini[CODICE
ANKER],0)))),"")</f>
        <v/>
      </c>
      <c r="M235" s="254" t="str">
        <f>IFERROR(IF(B235="","",IF($T$13="IN CORSO",VLOOKUP(F235,listoneAnkerCompleto,8,FALSE)/1.22,INDEX(dbOrdini[COSTO IMPORT BOTT.],MATCH(F235,dbOrdini[CODICE
ANKER],0)))),"")</f>
        <v/>
      </c>
      <c r="N235" s="267" t="str">
        <f t="shared" si="9"/>
        <v/>
      </c>
      <c r="O235" s="255" t="str">
        <f t="shared" si="10"/>
        <v/>
      </c>
      <c r="P235" s="256" t="str">
        <f ca="1">IFERROR(VLOOKUP(A235,inventarioGeko[],3,FALSE),"")</f>
        <v/>
      </c>
      <c r="Q235" s="254" t="str">
        <f t="shared" si="11"/>
        <v/>
      </c>
    </row>
    <row r="236" spans="1:17">
      <c r="A236" s="127" t="str">
        <f ca="1">IFERROR(INDEX(storicoSkuGeko,MATCH(F236,storicoSkuAnker,0)),"")</f>
        <v/>
      </c>
      <c r="B236" s="39"/>
      <c r="C236" s="70"/>
      <c r="D236" s="42"/>
      <c r="E236" s="295" t="str">
        <f ca="1">IFERROR(IF(INDEX(storicoSkuVinolux,MATCH(F236,storicoSkuAnker,0))=0,"",INDEX(storicoSkuVinolux,MATCH(F236,storicoSkuAnker,0))),"")</f>
        <v/>
      </c>
      <c r="F236" s="248" t="str">
        <f>IF(B236="","",IF($T$13="IN CORSO",INDEX(skuAnker,MATCH(B236,descrizioneArtAnker,0)),INDEX(dbOrdini[CODICE
ANKER],MATCH(B236,dbOrdini[DESCRIZIONE],0))))</f>
        <v/>
      </c>
      <c r="G236" s="249" t="str">
        <f>IF(B236="","",IF($T$13="IN CORSO",VLOOKUP(B236,listoneAnker_NoSku,2,FALSE),INDEX(dbOrdini[BT/CS],MATCH(F236,dbOrdini[CODICE
ANKER],0))))</f>
        <v/>
      </c>
      <c r="H236" s="250" t="str">
        <f>IF(B236="","",IF($T$13="IN CORSO",VLOOKUP(B236,listoneAnker_NoSku,3,FALSE),INDEX(dbOrdini[LT.],MATCH(F236,dbOrdini[CODICE
ANKER],0))))</f>
        <v/>
      </c>
      <c r="I236" s="251" t="str">
        <f>IF(B236="","",IF($T$13="IN CORSO",VLOOKUP(B236,listoneAnker_NoSku,4,FALSE),INDEX(dbOrdini[% VOL],MATCH(F236,dbOrdini[CODICE
ANKER],0))))</f>
        <v/>
      </c>
      <c r="J236" s="252" t="str">
        <f>IF(B236="","",IF($T$13="IN CORSO",VLOOKUP(B236,listoneAnker_NoSku,5,FALSE),INDEX(dbOrdini[PREZZO
ANKER],MATCH(F236,dbOrdini[CODICE
ANKER],0))))</f>
        <v/>
      </c>
      <c r="K236" s="253" t="str">
        <f ca="1">IF(E236="","",IF($T$13="IN CORSO",VLOOKUP(TEXT(E236,"0"),vinolux[],6,FALSE),INDEX(dbOrdini[PREZZO
VINOLUX],MATCH(F236,dbOrdini[CODICE
ANKER],0))))</f>
        <v/>
      </c>
      <c r="L236" s="252" t="str">
        <f>IFERROR(IF(B236="","",IF($T$13="IN CORSO",VLOOKUP(A236,ultimoPrezzoItalia[],5,FALSE),INDEX(dbOrdini[PREZZO
ITALIA],MATCH(F236,dbOrdini[CODICE
ANKER],0)))),"")</f>
        <v/>
      </c>
      <c r="M236" s="254" t="str">
        <f>IFERROR(IF(B236="","",IF($T$13="IN CORSO",VLOOKUP(F236,listoneAnkerCompleto,8,FALSE)/1.22,INDEX(dbOrdini[COSTO IMPORT BOTT.],MATCH(F236,dbOrdini[CODICE
ANKER],0)))),"")</f>
        <v/>
      </c>
      <c r="N236" s="267" t="str">
        <f t="shared" si="9"/>
        <v/>
      </c>
      <c r="O236" s="255" t="str">
        <f t="shared" si="10"/>
        <v/>
      </c>
      <c r="P236" s="256" t="str">
        <f ca="1">IFERROR(VLOOKUP(A236,inventarioGeko[],3,FALSE),"")</f>
        <v/>
      </c>
      <c r="Q236" s="254" t="str">
        <f t="shared" si="11"/>
        <v/>
      </c>
    </row>
    <row r="237" spans="1:17">
      <c r="A237" s="127" t="str">
        <f ca="1">IFERROR(INDEX(storicoSkuGeko,MATCH(F237,storicoSkuAnker,0)),"")</f>
        <v/>
      </c>
      <c r="B237" s="39"/>
      <c r="C237" s="70"/>
      <c r="D237" s="42"/>
      <c r="E237" s="295" t="str">
        <f ca="1">IFERROR(IF(INDEX(storicoSkuVinolux,MATCH(F237,storicoSkuAnker,0))=0,"",INDEX(storicoSkuVinolux,MATCH(F237,storicoSkuAnker,0))),"")</f>
        <v/>
      </c>
      <c r="F237" s="248" t="str">
        <f>IF(B237="","",IF($T$13="IN CORSO",INDEX(skuAnker,MATCH(B237,descrizioneArtAnker,0)),INDEX(dbOrdini[CODICE
ANKER],MATCH(B237,dbOrdini[DESCRIZIONE],0))))</f>
        <v/>
      </c>
      <c r="G237" s="249" t="str">
        <f>IF(B237="","",IF($T$13="IN CORSO",VLOOKUP(B237,listoneAnker_NoSku,2,FALSE),INDEX(dbOrdini[BT/CS],MATCH(F237,dbOrdini[CODICE
ANKER],0))))</f>
        <v/>
      </c>
      <c r="H237" s="250" t="str">
        <f>IF(B237="","",IF($T$13="IN CORSO",VLOOKUP(B237,listoneAnker_NoSku,3,FALSE),INDEX(dbOrdini[LT.],MATCH(F237,dbOrdini[CODICE
ANKER],0))))</f>
        <v/>
      </c>
      <c r="I237" s="251" t="str">
        <f>IF(B237="","",IF($T$13="IN CORSO",VLOOKUP(B237,listoneAnker_NoSku,4,FALSE),INDEX(dbOrdini[% VOL],MATCH(F237,dbOrdini[CODICE
ANKER],0))))</f>
        <v/>
      </c>
      <c r="J237" s="252" t="str">
        <f>IF(B237="","",IF($T$13="IN CORSO",VLOOKUP(B237,listoneAnker_NoSku,5,FALSE),INDEX(dbOrdini[PREZZO
ANKER],MATCH(F237,dbOrdini[CODICE
ANKER],0))))</f>
        <v/>
      </c>
      <c r="K237" s="253" t="str">
        <f ca="1">IF(E237="","",IF($T$13="IN CORSO",VLOOKUP(TEXT(E237,"0"),vinolux[],6,FALSE),INDEX(dbOrdini[PREZZO
VINOLUX],MATCH(F237,dbOrdini[CODICE
ANKER],0))))</f>
        <v/>
      </c>
      <c r="L237" s="252" t="str">
        <f>IFERROR(IF(B237="","",IF($T$13="IN CORSO",VLOOKUP(A237,ultimoPrezzoItalia[],5,FALSE),INDEX(dbOrdini[PREZZO
ITALIA],MATCH(F237,dbOrdini[CODICE
ANKER],0)))),"")</f>
        <v/>
      </c>
      <c r="M237" s="254" t="str">
        <f>IFERROR(IF(B237="","",IF($T$13="IN CORSO",VLOOKUP(F237,listoneAnkerCompleto,8,FALSE)/1.22,INDEX(dbOrdini[COSTO IMPORT BOTT.],MATCH(F237,dbOrdini[CODICE
ANKER],0)))),"")</f>
        <v/>
      </c>
      <c r="N237" s="267" t="str">
        <f t="shared" si="9"/>
        <v/>
      </c>
      <c r="O237" s="255" t="str">
        <f t="shared" si="10"/>
        <v/>
      </c>
      <c r="P237" s="256" t="str">
        <f ca="1">IFERROR(VLOOKUP(A237,inventarioGeko[],3,FALSE),"")</f>
        <v/>
      </c>
      <c r="Q237" s="254" t="str">
        <f t="shared" si="11"/>
        <v/>
      </c>
    </row>
    <row r="238" spans="1:17">
      <c r="A238" s="127" t="str">
        <f ca="1">IFERROR(INDEX(storicoSkuGeko,MATCH(F238,storicoSkuAnker,0)),"")</f>
        <v/>
      </c>
      <c r="B238" s="39"/>
      <c r="C238" s="70"/>
      <c r="D238" s="42"/>
      <c r="E238" s="295" t="str">
        <f ca="1">IFERROR(IF(INDEX(storicoSkuVinolux,MATCH(F238,storicoSkuAnker,0))=0,"",INDEX(storicoSkuVinolux,MATCH(F238,storicoSkuAnker,0))),"")</f>
        <v/>
      </c>
      <c r="F238" s="248" t="str">
        <f>IF(B238="","",IF($T$13="IN CORSO",INDEX(skuAnker,MATCH(B238,descrizioneArtAnker,0)),INDEX(dbOrdini[CODICE
ANKER],MATCH(B238,dbOrdini[DESCRIZIONE],0))))</f>
        <v/>
      </c>
      <c r="G238" s="249" t="str">
        <f>IF(B238="","",IF($T$13="IN CORSO",VLOOKUP(B238,listoneAnker_NoSku,2,FALSE),INDEX(dbOrdini[BT/CS],MATCH(F238,dbOrdini[CODICE
ANKER],0))))</f>
        <v/>
      </c>
      <c r="H238" s="250" t="str">
        <f>IF(B238="","",IF($T$13="IN CORSO",VLOOKUP(B238,listoneAnker_NoSku,3,FALSE),INDEX(dbOrdini[LT.],MATCH(F238,dbOrdini[CODICE
ANKER],0))))</f>
        <v/>
      </c>
      <c r="I238" s="251" t="str">
        <f>IF(B238="","",IF($T$13="IN CORSO",VLOOKUP(B238,listoneAnker_NoSku,4,FALSE),INDEX(dbOrdini[% VOL],MATCH(F238,dbOrdini[CODICE
ANKER],0))))</f>
        <v/>
      </c>
      <c r="J238" s="252" t="str">
        <f>IF(B238="","",IF($T$13="IN CORSO",VLOOKUP(B238,listoneAnker_NoSku,5,FALSE),INDEX(dbOrdini[PREZZO
ANKER],MATCH(F238,dbOrdini[CODICE
ANKER],0))))</f>
        <v/>
      </c>
      <c r="K238" s="253" t="str">
        <f ca="1">IF(E238="","",IF($T$13="IN CORSO",VLOOKUP(TEXT(E238,"0"),vinolux[],6,FALSE),INDEX(dbOrdini[PREZZO
VINOLUX],MATCH(F238,dbOrdini[CODICE
ANKER],0))))</f>
        <v/>
      </c>
      <c r="L238" s="252" t="str">
        <f>IFERROR(IF(B238="","",IF($T$13="IN CORSO",VLOOKUP(A238,ultimoPrezzoItalia[],5,FALSE),INDEX(dbOrdini[PREZZO
ITALIA],MATCH(F238,dbOrdini[CODICE
ANKER],0)))),"")</f>
        <v/>
      </c>
      <c r="M238" s="254" t="str">
        <f>IFERROR(IF(B238="","",IF($T$13="IN CORSO",VLOOKUP(F238,listoneAnkerCompleto,8,FALSE)/1.22,INDEX(dbOrdini[COSTO IMPORT BOTT.],MATCH(F238,dbOrdini[CODICE
ANKER],0)))),"")</f>
        <v/>
      </c>
      <c r="N238" s="267" t="str">
        <f t="shared" si="9"/>
        <v/>
      </c>
      <c r="O238" s="255" t="str">
        <f t="shared" si="10"/>
        <v/>
      </c>
      <c r="P238" s="256" t="str">
        <f ca="1">IFERROR(VLOOKUP(A238,inventarioGeko[],3,FALSE),"")</f>
        <v/>
      </c>
      <c r="Q238" s="254" t="str">
        <f t="shared" si="11"/>
        <v/>
      </c>
    </row>
    <row r="239" spans="1:17">
      <c r="A239" s="127" t="str">
        <f ca="1">IFERROR(INDEX(storicoSkuGeko,MATCH(F239,storicoSkuAnker,0)),"")</f>
        <v/>
      </c>
      <c r="B239" s="39"/>
      <c r="C239" s="70"/>
      <c r="D239" s="42"/>
      <c r="E239" s="295" t="str">
        <f ca="1">IFERROR(IF(INDEX(storicoSkuVinolux,MATCH(F239,storicoSkuAnker,0))=0,"",INDEX(storicoSkuVinolux,MATCH(F239,storicoSkuAnker,0))),"")</f>
        <v/>
      </c>
      <c r="F239" s="248" t="str">
        <f>IF(B239="","",IF($T$13="IN CORSO",INDEX(skuAnker,MATCH(B239,descrizioneArtAnker,0)),INDEX(dbOrdini[CODICE
ANKER],MATCH(B239,dbOrdini[DESCRIZIONE],0))))</f>
        <v/>
      </c>
      <c r="G239" s="249" t="str">
        <f>IF(B239="","",IF($T$13="IN CORSO",VLOOKUP(B239,listoneAnker_NoSku,2,FALSE),INDEX(dbOrdini[BT/CS],MATCH(F239,dbOrdini[CODICE
ANKER],0))))</f>
        <v/>
      </c>
      <c r="H239" s="250" t="str">
        <f>IF(B239="","",IF($T$13="IN CORSO",VLOOKUP(B239,listoneAnker_NoSku,3,FALSE),INDEX(dbOrdini[LT.],MATCH(F239,dbOrdini[CODICE
ANKER],0))))</f>
        <v/>
      </c>
      <c r="I239" s="251" t="str">
        <f>IF(B239="","",IF($T$13="IN CORSO",VLOOKUP(B239,listoneAnker_NoSku,4,FALSE),INDEX(dbOrdini[% VOL],MATCH(F239,dbOrdini[CODICE
ANKER],0))))</f>
        <v/>
      </c>
      <c r="J239" s="252" t="str">
        <f>IF(B239="","",IF($T$13="IN CORSO",VLOOKUP(B239,listoneAnker_NoSku,5,FALSE),INDEX(dbOrdini[PREZZO
ANKER],MATCH(F239,dbOrdini[CODICE
ANKER],0))))</f>
        <v/>
      </c>
      <c r="K239" s="253" t="str">
        <f ca="1">IF(E239="","",IF($T$13="IN CORSO",VLOOKUP(TEXT(E239,"0"),vinolux[],6,FALSE),INDEX(dbOrdini[PREZZO
VINOLUX],MATCH(F239,dbOrdini[CODICE
ANKER],0))))</f>
        <v/>
      </c>
      <c r="L239" s="252" t="str">
        <f>IFERROR(IF(B239="","",IF($T$13="IN CORSO",VLOOKUP(A239,ultimoPrezzoItalia[],5,FALSE),INDEX(dbOrdini[PREZZO
ITALIA],MATCH(F239,dbOrdini[CODICE
ANKER],0)))),"")</f>
        <v/>
      </c>
      <c r="M239" s="254" t="str">
        <f>IFERROR(IF(B239="","",IF($T$13="IN CORSO",VLOOKUP(F239,listoneAnkerCompleto,8,FALSE)/1.22,INDEX(dbOrdini[COSTO IMPORT BOTT.],MATCH(F239,dbOrdini[CODICE
ANKER],0)))),"")</f>
        <v/>
      </c>
      <c r="N239" s="267" t="str">
        <f t="shared" si="9"/>
        <v/>
      </c>
      <c r="O239" s="255" t="str">
        <f t="shared" si="10"/>
        <v/>
      </c>
      <c r="P239" s="256" t="str">
        <f ca="1">IFERROR(VLOOKUP(A239,inventarioGeko[],3,FALSE),"")</f>
        <v/>
      </c>
      <c r="Q239" s="254" t="str">
        <f t="shared" si="11"/>
        <v/>
      </c>
    </row>
    <row r="240" spans="1:17">
      <c r="A240" s="127" t="str">
        <f ca="1">IFERROR(INDEX(storicoSkuGeko,MATCH(F240,storicoSkuAnker,0)),"")</f>
        <v/>
      </c>
      <c r="B240" s="39"/>
      <c r="C240" s="70"/>
      <c r="D240" s="42"/>
      <c r="E240" s="295" t="str">
        <f ca="1">IFERROR(IF(INDEX(storicoSkuVinolux,MATCH(F240,storicoSkuAnker,0))=0,"",INDEX(storicoSkuVinolux,MATCH(F240,storicoSkuAnker,0))),"")</f>
        <v/>
      </c>
      <c r="F240" s="248" t="str">
        <f>IF(B240="","",IF($T$13="IN CORSO",INDEX(skuAnker,MATCH(B240,descrizioneArtAnker,0)),INDEX(dbOrdini[CODICE
ANKER],MATCH(B240,dbOrdini[DESCRIZIONE],0))))</f>
        <v/>
      </c>
      <c r="G240" s="249" t="str">
        <f>IF(B240="","",IF($T$13="IN CORSO",VLOOKUP(B240,listoneAnker_NoSku,2,FALSE),INDEX(dbOrdini[BT/CS],MATCH(F240,dbOrdini[CODICE
ANKER],0))))</f>
        <v/>
      </c>
      <c r="H240" s="250" t="str">
        <f>IF(B240="","",IF($T$13="IN CORSO",VLOOKUP(B240,listoneAnker_NoSku,3,FALSE),INDEX(dbOrdini[LT.],MATCH(F240,dbOrdini[CODICE
ANKER],0))))</f>
        <v/>
      </c>
      <c r="I240" s="251" t="str">
        <f>IF(B240="","",IF($T$13="IN CORSO",VLOOKUP(B240,listoneAnker_NoSku,4,FALSE),INDEX(dbOrdini[% VOL],MATCH(F240,dbOrdini[CODICE
ANKER],0))))</f>
        <v/>
      </c>
      <c r="J240" s="252" t="str">
        <f>IF(B240="","",IF($T$13="IN CORSO",VLOOKUP(B240,listoneAnker_NoSku,5,FALSE),INDEX(dbOrdini[PREZZO
ANKER],MATCH(F240,dbOrdini[CODICE
ANKER],0))))</f>
        <v/>
      </c>
      <c r="K240" s="253" t="str">
        <f ca="1">IF(E240="","",IF($T$13="IN CORSO",VLOOKUP(TEXT(E240,"0"),vinolux[],6,FALSE),INDEX(dbOrdini[PREZZO
VINOLUX],MATCH(F240,dbOrdini[CODICE
ANKER],0))))</f>
        <v/>
      </c>
      <c r="L240" s="252" t="str">
        <f>IFERROR(IF(B240="","",IF($T$13="IN CORSO",VLOOKUP(A240,ultimoPrezzoItalia[],5,FALSE),INDEX(dbOrdini[PREZZO
ITALIA],MATCH(F240,dbOrdini[CODICE
ANKER],0)))),"")</f>
        <v/>
      </c>
      <c r="M240" s="254" t="str">
        <f>IFERROR(IF(B240="","",IF($T$13="IN CORSO",VLOOKUP(F240,listoneAnkerCompleto,8,FALSE)/1.22,INDEX(dbOrdini[COSTO IMPORT BOTT.],MATCH(F240,dbOrdini[CODICE
ANKER],0)))),"")</f>
        <v/>
      </c>
      <c r="N240" s="267" t="str">
        <f t="shared" si="9"/>
        <v/>
      </c>
      <c r="O240" s="255" t="str">
        <f t="shared" si="10"/>
        <v/>
      </c>
      <c r="P240" s="256" t="str">
        <f ca="1">IFERROR(VLOOKUP(A240,inventarioGeko[],3,FALSE),"")</f>
        <v/>
      </c>
      <c r="Q240" s="254" t="str">
        <f t="shared" si="11"/>
        <v/>
      </c>
    </row>
    <row r="241" spans="1:17">
      <c r="A241" s="127" t="str">
        <f ca="1">IFERROR(INDEX(storicoSkuGeko,MATCH(F241,storicoSkuAnker,0)),"")</f>
        <v/>
      </c>
      <c r="B241" s="39"/>
      <c r="C241" s="70"/>
      <c r="D241" s="42"/>
      <c r="E241" s="295" t="str">
        <f ca="1">IFERROR(IF(INDEX(storicoSkuVinolux,MATCH(F241,storicoSkuAnker,0))=0,"",INDEX(storicoSkuVinolux,MATCH(F241,storicoSkuAnker,0))),"")</f>
        <v/>
      </c>
      <c r="F241" s="248" t="str">
        <f>IF(B241="","",IF($T$13="IN CORSO",INDEX(skuAnker,MATCH(B241,descrizioneArtAnker,0)),INDEX(dbOrdini[CODICE
ANKER],MATCH(B241,dbOrdini[DESCRIZIONE],0))))</f>
        <v/>
      </c>
      <c r="G241" s="249" t="str">
        <f>IF(B241="","",IF($T$13="IN CORSO",VLOOKUP(B241,listoneAnker_NoSku,2,FALSE),INDEX(dbOrdini[BT/CS],MATCH(F241,dbOrdini[CODICE
ANKER],0))))</f>
        <v/>
      </c>
      <c r="H241" s="250" t="str">
        <f>IF(B241="","",IF($T$13="IN CORSO",VLOOKUP(B241,listoneAnker_NoSku,3,FALSE),INDEX(dbOrdini[LT.],MATCH(F241,dbOrdini[CODICE
ANKER],0))))</f>
        <v/>
      </c>
      <c r="I241" s="251" t="str">
        <f>IF(B241="","",IF($T$13="IN CORSO",VLOOKUP(B241,listoneAnker_NoSku,4,FALSE),INDEX(dbOrdini[% VOL],MATCH(F241,dbOrdini[CODICE
ANKER],0))))</f>
        <v/>
      </c>
      <c r="J241" s="252" t="str">
        <f>IF(B241="","",IF($T$13="IN CORSO",VLOOKUP(B241,listoneAnker_NoSku,5,FALSE),INDEX(dbOrdini[PREZZO
ANKER],MATCH(F241,dbOrdini[CODICE
ANKER],0))))</f>
        <v/>
      </c>
      <c r="K241" s="253" t="str">
        <f ca="1">IF(E241="","",IF($T$13="IN CORSO",VLOOKUP(TEXT(E241,"0"),vinolux[],6,FALSE),INDEX(dbOrdini[PREZZO
VINOLUX],MATCH(F241,dbOrdini[CODICE
ANKER],0))))</f>
        <v/>
      </c>
      <c r="L241" s="252" t="str">
        <f>IFERROR(IF(B241="","",IF($T$13="IN CORSO",VLOOKUP(A241,ultimoPrezzoItalia[],5,FALSE),INDEX(dbOrdini[PREZZO
ITALIA],MATCH(F241,dbOrdini[CODICE
ANKER],0)))),"")</f>
        <v/>
      </c>
      <c r="M241" s="254" t="str">
        <f>IFERROR(IF(B241="","",IF($T$13="IN CORSO",VLOOKUP(F241,listoneAnkerCompleto,8,FALSE)/1.22,INDEX(dbOrdini[COSTO IMPORT BOTT.],MATCH(F241,dbOrdini[CODICE
ANKER],0)))),"")</f>
        <v/>
      </c>
      <c r="N241" s="267" t="str">
        <f t="shared" si="9"/>
        <v/>
      </c>
      <c r="O241" s="255" t="str">
        <f t="shared" si="10"/>
        <v/>
      </c>
      <c r="P241" s="256" t="str">
        <f ca="1">IFERROR(VLOOKUP(A241,inventarioGeko[],3,FALSE),"")</f>
        <v/>
      </c>
      <c r="Q241" s="254" t="str">
        <f t="shared" si="11"/>
        <v/>
      </c>
    </row>
    <row r="242" spans="1:17">
      <c r="A242" s="127" t="str">
        <f ca="1">IFERROR(INDEX(storicoSkuGeko,MATCH(F242,storicoSkuAnker,0)),"")</f>
        <v/>
      </c>
      <c r="B242" s="39"/>
      <c r="C242" s="70"/>
      <c r="D242" s="42"/>
      <c r="E242" s="295" t="str">
        <f ca="1">IFERROR(IF(INDEX(storicoSkuVinolux,MATCH(F242,storicoSkuAnker,0))=0,"",INDEX(storicoSkuVinolux,MATCH(F242,storicoSkuAnker,0))),"")</f>
        <v/>
      </c>
      <c r="F242" s="248" t="str">
        <f>IF(B242="","",IF($T$13="IN CORSO",INDEX(skuAnker,MATCH(B242,descrizioneArtAnker,0)),INDEX(dbOrdini[CODICE
ANKER],MATCH(B242,dbOrdini[DESCRIZIONE],0))))</f>
        <v/>
      </c>
      <c r="G242" s="249" t="str">
        <f>IF(B242="","",IF($T$13="IN CORSO",VLOOKUP(B242,listoneAnker_NoSku,2,FALSE),INDEX(dbOrdini[BT/CS],MATCH(F242,dbOrdini[CODICE
ANKER],0))))</f>
        <v/>
      </c>
      <c r="H242" s="250" t="str">
        <f>IF(B242="","",IF($T$13="IN CORSO",VLOOKUP(B242,listoneAnker_NoSku,3,FALSE),INDEX(dbOrdini[LT.],MATCH(F242,dbOrdini[CODICE
ANKER],0))))</f>
        <v/>
      </c>
      <c r="I242" s="251" t="str">
        <f>IF(B242="","",IF($T$13="IN CORSO",VLOOKUP(B242,listoneAnker_NoSku,4,FALSE),INDEX(dbOrdini[% VOL],MATCH(F242,dbOrdini[CODICE
ANKER],0))))</f>
        <v/>
      </c>
      <c r="J242" s="252" t="str">
        <f>IF(B242="","",IF($T$13="IN CORSO",VLOOKUP(B242,listoneAnker_NoSku,5,FALSE),INDEX(dbOrdini[PREZZO
ANKER],MATCH(F242,dbOrdini[CODICE
ANKER],0))))</f>
        <v/>
      </c>
      <c r="K242" s="253" t="str">
        <f ca="1">IF(E242="","",IF($T$13="IN CORSO",VLOOKUP(TEXT(E242,"0"),vinolux[],6,FALSE),INDEX(dbOrdini[PREZZO
VINOLUX],MATCH(F242,dbOrdini[CODICE
ANKER],0))))</f>
        <v/>
      </c>
      <c r="L242" s="252" t="str">
        <f>IFERROR(IF(B242="","",IF($T$13="IN CORSO",VLOOKUP(A242,ultimoPrezzoItalia[],5,FALSE),INDEX(dbOrdini[PREZZO
ITALIA],MATCH(F242,dbOrdini[CODICE
ANKER],0)))),"")</f>
        <v/>
      </c>
      <c r="M242" s="254" t="str">
        <f>IFERROR(IF(B242="","",IF($T$13="IN CORSO",VLOOKUP(F242,listoneAnkerCompleto,8,FALSE)/1.22,INDEX(dbOrdini[COSTO IMPORT BOTT.],MATCH(F242,dbOrdini[CODICE
ANKER],0)))),"")</f>
        <v/>
      </c>
      <c r="N242" s="267" t="str">
        <f t="shared" si="9"/>
        <v/>
      </c>
      <c r="O242" s="255" t="str">
        <f t="shared" si="10"/>
        <v/>
      </c>
      <c r="P242" s="256" t="str">
        <f ca="1">IFERROR(VLOOKUP(A242,inventarioGeko[],3,FALSE),"")</f>
        <v/>
      </c>
      <c r="Q242" s="254" t="str">
        <f t="shared" si="11"/>
        <v/>
      </c>
    </row>
    <row r="243" spans="1:17">
      <c r="A243" s="127" t="str">
        <f ca="1">IFERROR(INDEX(storicoSkuGeko,MATCH(F243,storicoSkuAnker,0)),"")</f>
        <v/>
      </c>
      <c r="B243" s="39"/>
      <c r="C243" s="70"/>
      <c r="D243" s="42"/>
      <c r="E243" s="295" t="str">
        <f ca="1">IFERROR(IF(INDEX(storicoSkuVinolux,MATCH(F243,storicoSkuAnker,0))=0,"",INDEX(storicoSkuVinolux,MATCH(F243,storicoSkuAnker,0))),"")</f>
        <v/>
      </c>
      <c r="F243" s="248" t="str">
        <f>IF(B243="","",IF($T$13="IN CORSO",INDEX(skuAnker,MATCH(B243,descrizioneArtAnker,0)),INDEX(dbOrdini[CODICE
ANKER],MATCH(B243,dbOrdini[DESCRIZIONE],0))))</f>
        <v/>
      </c>
      <c r="G243" s="249" t="str">
        <f>IF(B243="","",IF($T$13="IN CORSO",VLOOKUP(B243,listoneAnker_NoSku,2,FALSE),INDEX(dbOrdini[BT/CS],MATCH(F243,dbOrdini[CODICE
ANKER],0))))</f>
        <v/>
      </c>
      <c r="H243" s="250" t="str">
        <f>IF(B243="","",IF($T$13="IN CORSO",VLOOKUP(B243,listoneAnker_NoSku,3,FALSE),INDEX(dbOrdini[LT.],MATCH(F243,dbOrdini[CODICE
ANKER],0))))</f>
        <v/>
      </c>
      <c r="I243" s="251" t="str">
        <f>IF(B243="","",IF($T$13="IN CORSO",VLOOKUP(B243,listoneAnker_NoSku,4,FALSE),INDEX(dbOrdini[% VOL],MATCH(F243,dbOrdini[CODICE
ANKER],0))))</f>
        <v/>
      </c>
      <c r="J243" s="252" t="str">
        <f>IF(B243="","",IF($T$13="IN CORSO",VLOOKUP(B243,listoneAnker_NoSku,5,FALSE),INDEX(dbOrdini[PREZZO
ANKER],MATCH(F243,dbOrdini[CODICE
ANKER],0))))</f>
        <v/>
      </c>
      <c r="K243" s="253" t="str">
        <f ca="1">IF(E243="","",IF($T$13="IN CORSO",VLOOKUP(TEXT(E243,"0"),vinolux[],6,FALSE),INDEX(dbOrdini[PREZZO
VINOLUX],MATCH(F243,dbOrdini[CODICE
ANKER],0))))</f>
        <v/>
      </c>
      <c r="L243" s="252" t="str">
        <f>IFERROR(IF(B243="","",IF($T$13="IN CORSO",VLOOKUP(A243,ultimoPrezzoItalia[],5,FALSE),INDEX(dbOrdini[PREZZO
ITALIA],MATCH(F243,dbOrdini[CODICE
ANKER],0)))),"")</f>
        <v/>
      </c>
      <c r="M243" s="254" t="str">
        <f>IFERROR(IF(B243="","",IF($T$13="IN CORSO",VLOOKUP(F243,listoneAnkerCompleto,8,FALSE)/1.22,INDEX(dbOrdini[COSTO IMPORT BOTT.],MATCH(F243,dbOrdini[CODICE
ANKER],0)))),"")</f>
        <v/>
      </c>
      <c r="N243" s="267" t="str">
        <f t="shared" si="9"/>
        <v/>
      </c>
      <c r="O243" s="255" t="str">
        <f t="shared" si="10"/>
        <v/>
      </c>
      <c r="P243" s="256" t="str">
        <f ca="1">IFERROR(VLOOKUP(A243,inventarioGeko[],3,FALSE),"")</f>
        <v/>
      </c>
      <c r="Q243" s="254" t="str">
        <f t="shared" si="11"/>
        <v/>
      </c>
    </row>
    <row r="244" spans="1:17">
      <c r="A244" s="127" t="str">
        <f ca="1">IFERROR(INDEX(storicoSkuGeko,MATCH(F244,storicoSkuAnker,0)),"")</f>
        <v/>
      </c>
      <c r="B244" s="39"/>
      <c r="C244" s="70"/>
      <c r="D244" s="42"/>
      <c r="E244" s="295" t="str">
        <f ca="1">IFERROR(IF(INDEX(storicoSkuVinolux,MATCH(F244,storicoSkuAnker,0))=0,"",INDEX(storicoSkuVinolux,MATCH(F244,storicoSkuAnker,0))),"")</f>
        <v/>
      </c>
      <c r="F244" s="248" t="str">
        <f>IF(B244="","",IF($T$13="IN CORSO",INDEX(skuAnker,MATCH(B244,descrizioneArtAnker,0)),INDEX(dbOrdini[CODICE
ANKER],MATCH(B244,dbOrdini[DESCRIZIONE],0))))</f>
        <v/>
      </c>
      <c r="G244" s="249" t="str">
        <f>IF(B244="","",IF($T$13="IN CORSO",VLOOKUP(B244,listoneAnker_NoSku,2,FALSE),INDEX(dbOrdini[BT/CS],MATCH(F244,dbOrdini[CODICE
ANKER],0))))</f>
        <v/>
      </c>
      <c r="H244" s="250" t="str">
        <f>IF(B244="","",IF($T$13="IN CORSO",VLOOKUP(B244,listoneAnker_NoSku,3,FALSE),INDEX(dbOrdini[LT.],MATCH(F244,dbOrdini[CODICE
ANKER],0))))</f>
        <v/>
      </c>
      <c r="I244" s="251" t="str">
        <f>IF(B244="","",IF($T$13="IN CORSO",VLOOKUP(B244,listoneAnker_NoSku,4,FALSE),INDEX(dbOrdini[% VOL],MATCH(F244,dbOrdini[CODICE
ANKER],0))))</f>
        <v/>
      </c>
      <c r="J244" s="252" t="str">
        <f>IF(B244="","",IF($T$13="IN CORSO",VLOOKUP(B244,listoneAnker_NoSku,5,FALSE),INDEX(dbOrdini[PREZZO
ANKER],MATCH(F244,dbOrdini[CODICE
ANKER],0))))</f>
        <v/>
      </c>
      <c r="K244" s="253" t="str">
        <f ca="1">IF(E244="","",IF($T$13="IN CORSO",VLOOKUP(TEXT(E244,"0"),vinolux[],6,FALSE),INDEX(dbOrdini[PREZZO
VINOLUX],MATCH(F244,dbOrdini[CODICE
ANKER],0))))</f>
        <v/>
      </c>
      <c r="L244" s="252" t="str">
        <f>IFERROR(IF(B244="","",IF($T$13="IN CORSO",VLOOKUP(A244,ultimoPrezzoItalia[],5,FALSE),INDEX(dbOrdini[PREZZO
ITALIA],MATCH(F244,dbOrdini[CODICE
ANKER],0)))),"")</f>
        <v/>
      </c>
      <c r="M244" s="254" t="str">
        <f>IFERROR(IF(B244="","",IF($T$13="IN CORSO",VLOOKUP(F244,listoneAnkerCompleto,8,FALSE)/1.22,INDEX(dbOrdini[COSTO IMPORT BOTT.],MATCH(F244,dbOrdini[CODICE
ANKER],0)))),"")</f>
        <v/>
      </c>
      <c r="N244" s="267" t="str">
        <f t="shared" si="9"/>
        <v/>
      </c>
      <c r="O244" s="255" t="str">
        <f t="shared" si="10"/>
        <v/>
      </c>
      <c r="P244" s="256" t="str">
        <f ca="1">IFERROR(VLOOKUP(A244,inventarioGeko[],3,FALSE),"")</f>
        <v/>
      </c>
      <c r="Q244" s="254" t="str">
        <f t="shared" si="11"/>
        <v/>
      </c>
    </row>
    <row r="245" spans="1:17">
      <c r="A245" s="127" t="str">
        <f ca="1">IFERROR(INDEX(storicoSkuGeko,MATCH(F245,storicoSkuAnker,0)),"")</f>
        <v/>
      </c>
      <c r="B245" s="39"/>
      <c r="C245" s="70"/>
      <c r="D245" s="42"/>
      <c r="E245" s="293" t="str">
        <f ca="1">IFERROR(IF(INDEX(storicoSkuVinolux,MATCH(F245,storicoSkuAnker,0))=0,"",INDEX(storicoSkuVinolux,MATCH(F245,storicoSkuAnker,0))),"")</f>
        <v/>
      </c>
      <c r="F245" s="248" t="str">
        <f>IF(B245="","",IF($T$13="IN CORSO",INDEX(skuAnker,MATCH(B245,descrizioneArtAnker,0)),INDEX(dbOrdini[CODICE
ANKER],MATCH(B245,dbOrdini[DESCRIZIONE],0))))</f>
        <v/>
      </c>
      <c r="G245" s="249" t="str">
        <f>IF(B245="","",IF($T$13="IN CORSO",VLOOKUP(B245,listoneAnker_NoSku,2,FALSE),INDEX(dbOrdini[BT/CS],MATCH(F245,dbOrdini[CODICE
ANKER],0))))</f>
        <v/>
      </c>
      <c r="H245" s="250" t="str">
        <f>IF(B245="","",IF($T$13="IN CORSO",VLOOKUP(B245,listoneAnker_NoSku,3,FALSE),INDEX(dbOrdini[LT.],MATCH(F245,dbOrdini[CODICE
ANKER],0))))</f>
        <v/>
      </c>
      <c r="I245" s="251" t="str">
        <f>IF(B245="","",IF($T$13="IN CORSO",VLOOKUP(B245,listoneAnker_NoSku,4,FALSE),INDEX(dbOrdini[% VOL],MATCH(F245,dbOrdini[CODICE
ANKER],0))))</f>
        <v/>
      </c>
      <c r="J245" s="252" t="str">
        <f>IF(B245="","",IF($T$13="IN CORSO",VLOOKUP(B245,listoneAnker_NoSku,5,FALSE),INDEX(dbOrdini[PREZZO
ANKER],MATCH(F245,dbOrdini[CODICE
ANKER],0))))</f>
        <v/>
      </c>
      <c r="K245" s="253" t="str">
        <f ca="1">IF(E245="","",IF($T$13="IN CORSO",VLOOKUP(TEXT(E245,"0"),vinolux[],6,FALSE),INDEX(dbOrdini[PREZZO
VINOLUX],MATCH(F245,dbOrdini[CODICE
ANKER],0))))</f>
        <v/>
      </c>
      <c r="L245" s="252" t="str">
        <f>IFERROR(IF(B245="","",IF($T$13="IN CORSO",VLOOKUP(A245,ultimoPrezzoItalia[],5,FALSE),INDEX(dbOrdini[PREZZO
ITALIA],MATCH(F245,dbOrdini[CODICE
ANKER],0)))),"")</f>
        <v/>
      </c>
      <c r="M245" s="254" t="str">
        <f>IFERROR(IF(B245="","",IF($T$13="IN CORSO",VLOOKUP(F245,listoneAnkerCompleto,8,FALSE)/1.22,INDEX(dbOrdini[COSTO IMPORT BOTT.],MATCH(F245,dbOrdini[CODICE
ANKER],0)))),"")</f>
        <v/>
      </c>
      <c r="N245" s="267" t="str">
        <f t="shared" si="9"/>
        <v/>
      </c>
      <c r="O245" s="255" t="str">
        <f t="shared" si="10"/>
        <v/>
      </c>
      <c r="P245" s="256" t="str">
        <f ca="1">IFERROR(VLOOKUP(A245,inventarioGeko[],3,FALSE),"")</f>
        <v/>
      </c>
      <c r="Q245" s="254" t="str">
        <f t="shared" si="11"/>
        <v/>
      </c>
    </row>
    <row r="246" spans="1:17">
      <c r="A246" s="127" t="str">
        <f ca="1">IFERROR(INDEX(storicoSkuGeko,MATCH(F246,storicoSkuAnker,0)),"")</f>
        <v/>
      </c>
      <c r="B246" s="39"/>
      <c r="C246" s="70"/>
      <c r="D246" s="42"/>
      <c r="E246" s="295" t="str">
        <f ca="1">IFERROR(IF(INDEX(storicoSkuVinolux,MATCH(F246,storicoSkuAnker,0))=0,"",INDEX(storicoSkuVinolux,MATCH(F246,storicoSkuAnker,0))),"")</f>
        <v/>
      </c>
      <c r="F246" s="248" t="str">
        <f>IF(B246="","",IF($T$13="IN CORSO",INDEX(skuAnker,MATCH(B246,descrizioneArtAnker,0)),INDEX(dbOrdini[CODICE
ANKER],MATCH(B246,dbOrdini[DESCRIZIONE],0))))</f>
        <v/>
      </c>
      <c r="G246" s="249" t="str">
        <f>IF(B246="","",IF($T$13="IN CORSO",VLOOKUP(B246,listoneAnker_NoSku,2,FALSE),INDEX(dbOrdini[BT/CS],MATCH(F246,dbOrdini[CODICE
ANKER],0))))</f>
        <v/>
      </c>
      <c r="H246" s="250" t="str">
        <f>IF(B246="","",IF($T$13="IN CORSO",VLOOKUP(B246,listoneAnker_NoSku,3,FALSE),INDEX(dbOrdini[LT.],MATCH(F246,dbOrdini[CODICE
ANKER],0))))</f>
        <v/>
      </c>
      <c r="I246" s="251" t="str">
        <f>IF(B246="","",IF($T$13="IN CORSO",VLOOKUP(B246,listoneAnker_NoSku,4,FALSE),INDEX(dbOrdini[% VOL],MATCH(F246,dbOrdini[CODICE
ANKER],0))))</f>
        <v/>
      </c>
      <c r="J246" s="252" t="str">
        <f>IF(B246="","",IF($T$13="IN CORSO",VLOOKUP(B246,listoneAnker_NoSku,5,FALSE),INDEX(dbOrdini[PREZZO
ANKER],MATCH(F246,dbOrdini[CODICE
ANKER],0))))</f>
        <v/>
      </c>
      <c r="K246" s="253" t="str">
        <f ca="1">IF(E246="","",IF($T$13="IN CORSO",VLOOKUP(TEXT(E246,"0"),vinolux[],6,FALSE),INDEX(dbOrdini[PREZZO
VINOLUX],MATCH(F246,dbOrdini[CODICE
ANKER],0))))</f>
        <v/>
      </c>
      <c r="L246" s="252" t="str">
        <f>IFERROR(IF(B246="","",IF($T$13="IN CORSO",VLOOKUP(A246,ultimoPrezzoItalia[],5,FALSE),INDEX(dbOrdini[PREZZO
ITALIA],MATCH(F246,dbOrdini[CODICE
ANKER],0)))),"")</f>
        <v/>
      </c>
      <c r="M246" s="254" t="str">
        <f>IFERROR(IF(B246="","",IF($T$13="IN CORSO",VLOOKUP(F246,listoneAnkerCompleto,8,FALSE)/1.22,INDEX(dbOrdini[COSTO IMPORT BOTT.],MATCH(F246,dbOrdini[CODICE
ANKER],0)))),"")</f>
        <v/>
      </c>
      <c r="N246" s="267" t="str">
        <f t="shared" si="9"/>
        <v/>
      </c>
      <c r="O246" s="255" t="str">
        <f t="shared" si="10"/>
        <v/>
      </c>
      <c r="P246" s="256" t="str">
        <f ca="1">IFERROR(VLOOKUP(A246,inventarioGeko[],3,FALSE),"")</f>
        <v/>
      </c>
      <c r="Q246" s="254" t="str">
        <f t="shared" si="11"/>
        <v/>
      </c>
    </row>
    <row r="247" spans="1:17">
      <c r="A247" s="127" t="str">
        <f ca="1">IFERROR(INDEX(storicoSkuGeko,MATCH(F247,storicoSkuAnker,0)),"")</f>
        <v/>
      </c>
      <c r="B247" s="39"/>
      <c r="C247" s="70"/>
      <c r="D247" s="42"/>
      <c r="E247" s="295" t="str">
        <f ca="1">IFERROR(IF(INDEX(storicoSkuVinolux,MATCH(F247,storicoSkuAnker,0))=0,"",INDEX(storicoSkuVinolux,MATCH(F247,storicoSkuAnker,0))),"")</f>
        <v/>
      </c>
      <c r="F247" s="248" t="str">
        <f>IF(B247="","",IF($T$13="IN CORSO",INDEX(skuAnker,MATCH(B247,descrizioneArtAnker,0)),INDEX(dbOrdini[CODICE
ANKER],MATCH(B247,dbOrdini[DESCRIZIONE],0))))</f>
        <v/>
      </c>
      <c r="G247" s="249" t="str">
        <f>IF(B247="","",IF($T$13="IN CORSO",VLOOKUP(B247,listoneAnker_NoSku,2,FALSE),INDEX(dbOrdini[BT/CS],MATCH(F247,dbOrdini[CODICE
ANKER],0))))</f>
        <v/>
      </c>
      <c r="H247" s="250" t="str">
        <f>IF(B247="","",IF($T$13="IN CORSO",VLOOKUP(B247,listoneAnker_NoSku,3,FALSE),INDEX(dbOrdini[LT.],MATCH(F247,dbOrdini[CODICE
ANKER],0))))</f>
        <v/>
      </c>
      <c r="I247" s="251" t="str">
        <f>IF(B247="","",IF($T$13="IN CORSO",VLOOKUP(B247,listoneAnker_NoSku,4,FALSE),INDEX(dbOrdini[% VOL],MATCH(F247,dbOrdini[CODICE
ANKER],0))))</f>
        <v/>
      </c>
      <c r="J247" s="252" t="str">
        <f>IF(B247="","",IF($T$13="IN CORSO",VLOOKUP(B247,listoneAnker_NoSku,5,FALSE),INDEX(dbOrdini[PREZZO
ANKER],MATCH(F247,dbOrdini[CODICE
ANKER],0))))</f>
        <v/>
      </c>
      <c r="K247" s="253" t="str">
        <f ca="1">IF(E247="","",IF($T$13="IN CORSO",VLOOKUP(TEXT(E247,"0"),vinolux[],6,FALSE),INDEX(dbOrdini[PREZZO
VINOLUX],MATCH(F247,dbOrdini[CODICE
ANKER],0))))</f>
        <v/>
      </c>
      <c r="L247" s="252" t="str">
        <f>IFERROR(IF(B247="","",IF($T$13="IN CORSO",VLOOKUP(A247,ultimoPrezzoItalia[],5,FALSE),INDEX(dbOrdini[PREZZO
ITALIA],MATCH(F247,dbOrdini[CODICE
ANKER],0)))),"")</f>
        <v/>
      </c>
      <c r="M247" s="254" t="str">
        <f>IFERROR(IF(B247="","",IF($T$13="IN CORSO",VLOOKUP(F247,listoneAnkerCompleto,8,FALSE)/1.22,INDEX(dbOrdini[COSTO IMPORT BOTT.],MATCH(F247,dbOrdini[CODICE
ANKER],0)))),"")</f>
        <v/>
      </c>
      <c r="N247" s="267" t="str">
        <f t="shared" si="9"/>
        <v/>
      </c>
      <c r="O247" s="255" t="str">
        <f t="shared" si="10"/>
        <v/>
      </c>
      <c r="P247" s="256" t="str">
        <f ca="1">IFERROR(VLOOKUP(A247,inventarioGeko[],3,FALSE),"")</f>
        <v/>
      </c>
      <c r="Q247" s="254" t="str">
        <f t="shared" si="11"/>
        <v/>
      </c>
    </row>
    <row r="248" spans="1:17">
      <c r="A248" s="127" t="str">
        <f ca="1">IFERROR(INDEX(storicoSkuGeko,MATCH(F248,storicoSkuAnker,0)),"")</f>
        <v/>
      </c>
      <c r="B248" s="39"/>
      <c r="C248" s="70"/>
      <c r="D248" s="42"/>
      <c r="E248" s="295" t="str">
        <f ca="1">IFERROR(IF(INDEX(storicoSkuVinolux,MATCH(F248,storicoSkuAnker,0))=0,"",INDEX(storicoSkuVinolux,MATCH(F248,storicoSkuAnker,0))),"")</f>
        <v/>
      </c>
      <c r="F248" s="248" t="str">
        <f>IF(B248="","",IF($T$13="IN CORSO",INDEX(skuAnker,MATCH(B248,descrizioneArtAnker,0)),INDEX(dbOrdini[CODICE
ANKER],MATCH(B248,dbOrdini[DESCRIZIONE],0))))</f>
        <v/>
      </c>
      <c r="G248" s="249" t="str">
        <f>IF(B248="","",IF($T$13="IN CORSO",VLOOKUP(B248,listoneAnker_NoSku,2,FALSE),INDEX(dbOrdini[BT/CS],MATCH(F248,dbOrdini[CODICE
ANKER],0))))</f>
        <v/>
      </c>
      <c r="H248" s="250" t="str">
        <f>IF(B248="","",IF($T$13="IN CORSO",VLOOKUP(B248,listoneAnker_NoSku,3,FALSE),INDEX(dbOrdini[LT.],MATCH(F248,dbOrdini[CODICE
ANKER],0))))</f>
        <v/>
      </c>
      <c r="I248" s="251" t="str">
        <f>IF(B248="","",IF($T$13="IN CORSO",VLOOKUP(B248,listoneAnker_NoSku,4,FALSE),INDEX(dbOrdini[% VOL],MATCH(F248,dbOrdini[CODICE
ANKER],0))))</f>
        <v/>
      </c>
      <c r="J248" s="252" t="str">
        <f>IF(B248="","",IF($T$13="IN CORSO",VLOOKUP(B248,listoneAnker_NoSku,5,FALSE),INDEX(dbOrdini[PREZZO
ANKER],MATCH(F248,dbOrdini[CODICE
ANKER],0))))</f>
        <v/>
      </c>
      <c r="K248" s="253" t="str">
        <f ca="1">IF(E248="","",IF($T$13="IN CORSO",VLOOKUP(TEXT(E248,"0"),vinolux[],6,FALSE),INDEX(dbOrdini[PREZZO
VINOLUX],MATCH(F248,dbOrdini[CODICE
ANKER],0))))</f>
        <v/>
      </c>
      <c r="L248" s="252" t="str">
        <f>IFERROR(IF(B248="","",IF($T$13="IN CORSO",VLOOKUP(A248,ultimoPrezzoItalia[],5,FALSE),INDEX(dbOrdini[PREZZO
ITALIA],MATCH(F248,dbOrdini[CODICE
ANKER],0)))),"")</f>
        <v/>
      </c>
      <c r="M248" s="254" t="str">
        <f>IFERROR(IF(B248="","",IF($T$13="IN CORSO",VLOOKUP(F248,listoneAnkerCompleto,8,FALSE)/1.22,INDEX(dbOrdini[COSTO IMPORT BOTT.],MATCH(F248,dbOrdini[CODICE
ANKER],0)))),"")</f>
        <v/>
      </c>
      <c r="N248" s="267" t="str">
        <f t="shared" si="9"/>
        <v/>
      </c>
      <c r="O248" s="255" t="str">
        <f t="shared" si="10"/>
        <v/>
      </c>
      <c r="P248" s="256" t="str">
        <f ca="1">IFERROR(VLOOKUP(A248,inventarioGeko[],3,FALSE),"")</f>
        <v/>
      </c>
      <c r="Q248" s="254" t="str">
        <f t="shared" si="11"/>
        <v/>
      </c>
    </row>
    <row r="249" spans="1:17">
      <c r="A249" s="127" t="str">
        <f ca="1">IFERROR(INDEX(storicoSkuGeko,MATCH(F249,storicoSkuAnker,0)),"")</f>
        <v/>
      </c>
      <c r="B249" s="39"/>
      <c r="C249" s="70"/>
      <c r="D249" s="42"/>
      <c r="E249" s="295" t="str">
        <f ca="1">IFERROR(IF(INDEX(storicoSkuVinolux,MATCH(F249,storicoSkuAnker,0))=0,"",INDEX(storicoSkuVinolux,MATCH(F249,storicoSkuAnker,0))),"")</f>
        <v/>
      </c>
      <c r="F249" s="248" t="str">
        <f>IF(B249="","",IF($T$13="IN CORSO",INDEX(skuAnker,MATCH(B249,descrizioneArtAnker,0)),INDEX(dbOrdini[CODICE
ANKER],MATCH(B249,dbOrdini[DESCRIZIONE],0))))</f>
        <v/>
      </c>
      <c r="G249" s="249" t="str">
        <f>IF(B249="","",IF($T$13="IN CORSO",VLOOKUP(B249,listoneAnker_NoSku,2,FALSE),INDEX(dbOrdini[BT/CS],MATCH(F249,dbOrdini[CODICE
ANKER],0))))</f>
        <v/>
      </c>
      <c r="H249" s="250" t="str">
        <f>IF(B249="","",IF($T$13="IN CORSO",VLOOKUP(B249,listoneAnker_NoSku,3,FALSE),INDEX(dbOrdini[LT.],MATCH(F249,dbOrdini[CODICE
ANKER],0))))</f>
        <v/>
      </c>
      <c r="I249" s="251" t="str">
        <f>IF(B249="","",IF($T$13="IN CORSO",VLOOKUP(B249,listoneAnker_NoSku,4,FALSE),INDEX(dbOrdini[% VOL],MATCH(F249,dbOrdini[CODICE
ANKER],0))))</f>
        <v/>
      </c>
      <c r="J249" s="252" t="str">
        <f>IF(B249="","",IF($T$13="IN CORSO",VLOOKUP(B249,listoneAnker_NoSku,5,FALSE),INDEX(dbOrdini[PREZZO
ANKER],MATCH(F249,dbOrdini[CODICE
ANKER],0))))</f>
        <v/>
      </c>
      <c r="K249" s="253" t="str">
        <f ca="1">IF(E249="","",IF($T$13="IN CORSO",VLOOKUP(TEXT(E249,"0"),vinolux[],6,FALSE),INDEX(dbOrdini[PREZZO
VINOLUX],MATCH(F249,dbOrdini[CODICE
ANKER],0))))</f>
        <v/>
      </c>
      <c r="L249" s="252" t="str">
        <f>IFERROR(IF(B249="","",IF($T$13="IN CORSO",VLOOKUP(A249,ultimoPrezzoItalia[],5,FALSE),INDEX(dbOrdini[PREZZO
ITALIA],MATCH(F249,dbOrdini[CODICE
ANKER],0)))),"")</f>
        <v/>
      </c>
      <c r="M249" s="254" t="str">
        <f>IFERROR(IF(B249="","",IF($T$13="IN CORSO",VLOOKUP(F249,listoneAnkerCompleto,8,FALSE)/1.22,INDEX(dbOrdini[COSTO IMPORT BOTT.],MATCH(F249,dbOrdini[CODICE
ANKER],0)))),"")</f>
        <v/>
      </c>
      <c r="N249" s="267" t="str">
        <f t="shared" si="9"/>
        <v/>
      </c>
      <c r="O249" s="255" t="str">
        <f t="shared" si="10"/>
        <v/>
      </c>
      <c r="P249" s="256" t="str">
        <f ca="1">IFERROR(VLOOKUP(A249,inventarioGeko[],3,FALSE),"")</f>
        <v/>
      </c>
      <c r="Q249" s="254" t="str">
        <f t="shared" si="11"/>
        <v/>
      </c>
    </row>
    <row r="250" spans="1:17">
      <c r="A250" s="127" t="str">
        <f ca="1">IFERROR(INDEX(storicoSkuGeko,MATCH(F250,storicoSkuAnker,0)),"")</f>
        <v/>
      </c>
      <c r="B250" s="39"/>
      <c r="C250" s="70"/>
      <c r="D250" s="42"/>
      <c r="E250" s="295" t="str">
        <f ca="1">IFERROR(IF(INDEX(storicoSkuVinolux,MATCH(F250,storicoSkuAnker,0))=0,"",INDEX(storicoSkuVinolux,MATCH(F250,storicoSkuAnker,0))),"")</f>
        <v/>
      </c>
      <c r="F250" s="248" t="str">
        <f>IF(B250="","",IF($T$13="IN CORSO",INDEX(skuAnker,MATCH(B250,descrizioneArtAnker,0)),INDEX(dbOrdini[CODICE
ANKER],MATCH(B250,dbOrdini[DESCRIZIONE],0))))</f>
        <v/>
      </c>
      <c r="G250" s="249" t="str">
        <f>IF(B250="","",IF($T$13="IN CORSO",VLOOKUP(B250,listoneAnker_NoSku,2,FALSE),INDEX(dbOrdini[BT/CS],MATCH(F250,dbOrdini[CODICE
ANKER],0))))</f>
        <v/>
      </c>
      <c r="H250" s="250" t="str">
        <f>IF(B250="","",IF($T$13="IN CORSO",VLOOKUP(B250,listoneAnker_NoSku,3,FALSE),INDEX(dbOrdini[LT.],MATCH(F250,dbOrdini[CODICE
ANKER],0))))</f>
        <v/>
      </c>
      <c r="I250" s="251" t="str">
        <f>IF(B250="","",IF($T$13="IN CORSO",VLOOKUP(B250,listoneAnker_NoSku,4,FALSE),INDEX(dbOrdini[% VOL],MATCH(F250,dbOrdini[CODICE
ANKER],0))))</f>
        <v/>
      </c>
      <c r="J250" s="252" t="str">
        <f>IF(B250="","",IF($T$13="IN CORSO",VLOOKUP(B250,listoneAnker_NoSku,5,FALSE),INDEX(dbOrdini[PREZZO
ANKER],MATCH(F250,dbOrdini[CODICE
ANKER],0))))</f>
        <v/>
      </c>
      <c r="K250" s="253" t="str">
        <f ca="1">IF(E250="","",IF($T$13="IN CORSO",VLOOKUP(TEXT(E250,"0"),vinolux[],6,FALSE),INDEX(dbOrdini[PREZZO
VINOLUX],MATCH(F250,dbOrdini[CODICE
ANKER],0))))</f>
        <v/>
      </c>
      <c r="L250" s="252" t="str">
        <f>IFERROR(IF(B250="","",IF($T$13="IN CORSO",VLOOKUP(A250,ultimoPrezzoItalia[],5,FALSE),INDEX(dbOrdini[PREZZO
ITALIA],MATCH(F250,dbOrdini[CODICE
ANKER],0)))),"")</f>
        <v/>
      </c>
      <c r="M250" s="254" t="str">
        <f>IFERROR(IF(B250="","",IF($T$13="IN CORSO",VLOOKUP(F250,listoneAnkerCompleto,8,FALSE)/1.22,INDEX(dbOrdini[COSTO IMPORT BOTT.],MATCH(F250,dbOrdini[CODICE
ANKER],0)))),"")</f>
        <v/>
      </c>
      <c r="N250" s="267" t="str">
        <f t="shared" si="9"/>
        <v/>
      </c>
      <c r="O250" s="255" t="str">
        <f t="shared" si="10"/>
        <v/>
      </c>
      <c r="P250" s="256" t="str">
        <f ca="1">IFERROR(VLOOKUP(A250,inventarioGeko[],3,FALSE),"")</f>
        <v/>
      </c>
      <c r="Q250" s="254" t="str">
        <f t="shared" si="11"/>
        <v/>
      </c>
    </row>
    <row r="251" spans="1:17">
      <c r="A251" s="127" t="str">
        <f ca="1">IFERROR(INDEX(storicoSkuGeko,MATCH(F251,storicoSkuAnker,0)),"")</f>
        <v/>
      </c>
      <c r="B251" s="39"/>
      <c r="C251" s="70"/>
      <c r="D251" s="42"/>
      <c r="E251" s="295" t="str">
        <f ca="1">IFERROR(IF(INDEX(storicoSkuVinolux,MATCH(F251,storicoSkuAnker,0))=0,"",INDEX(storicoSkuVinolux,MATCH(F251,storicoSkuAnker,0))),"")</f>
        <v/>
      </c>
      <c r="F251" s="248" t="str">
        <f>IF(B251="","",IF($T$13="IN CORSO",INDEX(skuAnker,MATCH(B251,descrizioneArtAnker,0)),INDEX(dbOrdini[CODICE
ANKER],MATCH(B251,dbOrdini[DESCRIZIONE],0))))</f>
        <v/>
      </c>
      <c r="G251" s="249" t="str">
        <f>IF(B251="","",IF($T$13="IN CORSO",VLOOKUP(B251,listoneAnker_NoSku,2,FALSE),INDEX(dbOrdini[BT/CS],MATCH(F251,dbOrdini[CODICE
ANKER],0))))</f>
        <v/>
      </c>
      <c r="H251" s="250" t="str">
        <f>IF(B251="","",IF($T$13="IN CORSO",VLOOKUP(B251,listoneAnker_NoSku,3,FALSE),INDEX(dbOrdini[LT.],MATCH(F251,dbOrdini[CODICE
ANKER],0))))</f>
        <v/>
      </c>
      <c r="I251" s="251" t="str">
        <f>IF(B251="","",IF($T$13="IN CORSO",VLOOKUP(B251,listoneAnker_NoSku,4,FALSE),INDEX(dbOrdini[% VOL],MATCH(F251,dbOrdini[CODICE
ANKER],0))))</f>
        <v/>
      </c>
      <c r="J251" s="252" t="str">
        <f>IF(B251="","",IF($T$13="IN CORSO",VLOOKUP(B251,listoneAnker_NoSku,5,FALSE),INDEX(dbOrdini[PREZZO
ANKER],MATCH(F251,dbOrdini[CODICE
ANKER],0))))</f>
        <v/>
      </c>
      <c r="K251" s="253" t="str">
        <f ca="1">IF(E251="","",IF($T$13="IN CORSO",VLOOKUP(TEXT(E251,"0"),vinolux[],6,FALSE),INDEX(dbOrdini[PREZZO
VINOLUX],MATCH(F251,dbOrdini[CODICE
ANKER],0))))</f>
        <v/>
      </c>
      <c r="L251" s="252" t="str">
        <f>IFERROR(IF(B251="","",IF($T$13="IN CORSO",VLOOKUP(A251,ultimoPrezzoItalia[],5,FALSE),INDEX(dbOrdini[PREZZO
ITALIA],MATCH(F251,dbOrdini[CODICE
ANKER],0)))),"")</f>
        <v/>
      </c>
      <c r="M251" s="254" t="str">
        <f>IFERROR(IF(B251="","",IF($T$13="IN CORSO",VLOOKUP(F251,listoneAnkerCompleto,8,FALSE)/1.22,INDEX(dbOrdini[COSTO IMPORT BOTT.],MATCH(F251,dbOrdini[CODICE
ANKER],0)))),"")</f>
        <v/>
      </c>
      <c r="N251" s="267" t="str">
        <f t="shared" si="9"/>
        <v/>
      </c>
      <c r="O251" s="255" t="str">
        <f t="shared" si="10"/>
        <v/>
      </c>
      <c r="P251" s="256" t="str">
        <f ca="1">IFERROR(VLOOKUP(A251,inventarioGeko[],3,FALSE),"")</f>
        <v/>
      </c>
      <c r="Q251" s="254" t="str">
        <f t="shared" si="11"/>
        <v/>
      </c>
    </row>
    <row r="252" spans="1:17">
      <c r="A252" s="376" t="str">
        <f ca="1">IFERROR(INDEX(storicoSkuGeko,MATCH(F252,storicoSkuAnker,0)),"")</f>
        <v/>
      </c>
      <c r="C252" s="3"/>
      <c r="D252" s="3"/>
      <c r="E252" s="293" t="str">
        <f ca="1">IFERROR(IF(INDEX(storicoSkuVinolux,MATCH(F252,storicoSkuAnker,0))=0,"",INDEX(storicoSkuVinolux,MATCH(F252,storicoSkuAnker,0))),"")</f>
        <v/>
      </c>
      <c r="F252" s="248" t="str">
        <f>IF(B252="","",IF($T$13="IN CORSO",INDEX(skuAnker,MATCH(B252,descrizioneArtAnker,0)),INDEX(dbOrdini[CODICE
ANKER],MATCH(B252,dbOrdini[DESCRIZIONE],0))))</f>
        <v/>
      </c>
      <c r="G252" s="249" t="str">
        <f>IF(B252="","",IF($T$13="IN CORSO",VLOOKUP(B252,listoneAnker_NoSku,2,FALSE),INDEX(dbOrdini[BT/CS],MATCH(F252,dbOrdini[CODICE
ANKER],0))))</f>
        <v/>
      </c>
      <c r="H252" s="250" t="str">
        <f>IF(B252="","",IF($T$13="IN CORSO",VLOOKUP(B252,listoneAnker_NoSku,3,FALSE),INDEX(dbOrdini[LT.],MATCH(F252,dbOrdini[CODICE
ANKER],0))))</f>
        <v/>
      </c>
      <c r="I252" s="251" t="str">
        <f>IF(B252="","",IF($T$13="IN CORSO",VLOOKUP(B252,listoneAnker_NoSku,4,FALSE),INDEX(dbOrdini[% VOL],MATCH(F252,dbOrdini[CODICE
ANKER],0))))</f>
        <v/>
      </c>
      <c r="J252" s="252" t="str">
        <f>IF(B252="","",IF($T$13="IN CORSO",VLOOKUP(B252,listoneAnker_NoSku,5,FALSE),INDEX(dbOrdini[PREZZO
ANKER],MATCH(F252,dbOrdini[CODICE
ANKER],0))))</f>
        <v/>
      </c>
      <c r="K252" s="253" t="str">
        <f ca="1">IF(E252="","",IF($T$13="IN CORSO",VLOOKUP(TEXT(E252,"0"),vinolux[],6,FALSE),INDEX(dbOrdini[PREZZO
VINOLUX],MATCH(F252,dbOrdini[CODICE
ANKER],0))))</f>
        <v/>
      </c>
      <c r="L252" s="252" t="str">
        <f>IFERROR(IF(B252="","",IF($T$13="IN CORSO",VLOOKUP(A252,ultimoPrezzoItalia[],5,FALSE),INDEX(dbOrdini[PREZZO
ITALIA],MATCH(F252,dbOrdini[CODICE
ANKER],0)))),"")</f>
        <v/>
      </c>
      <c r="M252" s="254" t="str">
        <f>IFERROR(IF(B252="","",IF($T$13="IN CORSO",VLOOKUP(F252,listoneAnkerCompleto,8,FALSE)/1.22,INDEX(dbOrdini[COSTO IMPORT BOTT.],MATCH(F252,dbOrdini[CODICE
ANKER],0)))),"")</f>
        <v/>
      </c>
      <c r="N252" s="267" t="str">
        <f t="shared" si="9"/>
        <v/>
      </c>
      <c r="O252" s="255" t="str">
        <f t="shared" si="10"/>
        <v/>
      </c>
      <c r="P252" s="256" t="str">
        <f ca="1">IFERROR(VLOOKUP(A252,inventarioGeko[],3,FALSE),"")</f>
        <v/>
      </c>
      <c r="Q252" s="254" t="str">
        <f t="shared" si="11"/>
        <v/>
      </c>
    </row>
    <row r="253" spans="1:17">
      <c r="A253" s="377" t="str">
        <f ca="1">IFERROR(INDEX(storicoSkuGeko,MATCH(F253,storicoSkuAnker,0)),"")</f>
        <v/>
      </c>
      <c r="B253" s="12"/>
      <c r="C253" s="123"/>
      <c r="D253" s="123"/>
      <c r="E253" s="294" t="str">
        <f ca="1">IFERROR(IF(INDEX(storicoSkuVinolux,MATCH(F253,storicoSkuAnker,0))=0,"",INDEX(storicoSkuVinolux,MATCH(F253,storicoSkuAnker,0))),"")</f>
        <v/>
      </c>
      <c r="F253" s="248" t="str">
        <f>IF(B253="","",IF($T$13="IN CORSO",INDEX(skuAnker,MATCH(B253,descrizioneArtAnker,0)),INDEX(dbOrdini[CODICE
ANKER],MATCH(B253,dbOrdini[DESCRIZIONE],0))))</f>
        <v/>
      </c>
      <c r="G253" s="249" t="str">
        <f>IF(B253="","",IF($T$13="IN CORSO",VLOOKUP(B253,listoneAnker_NoSku,2,FALSE),INDEX(dbOrdini[BT/CS],MATCH(F253,dbOrdini[CODICE
ANKER],0))))</f>
        <v/>
      </c>
      <c r="H253" s="250" t="str">
        <f>IF(B253="","",IF($T$13="IN CORSO",VLOOKUP(B253,listoneAnker_NoSku,3,FALSE),INDEX(dbOrdini[LT.],MATCH(F253,dbOrdini[CODICE
ANKER],0))))</f>
        <v/>
      </c>
      <c r="I253" s="251" t="str">
        <f>IF(B253="","",IF($T$13="IN CORSO",VLOOKUP(B253,listoneAnker_NoSku,4,FALSE),INDEX(dbOrdini[% VOL],MATCH(F253,dbOrdini[CODICE
ANKER],0))))</f>
        <v/>
      </c>
      <c r="J253" s="252" t="str">
        <f>IF(B253="","",IF($T$13="IN CORSO",VLOOKUP(B253,listoneAnker_NoSku,5,FALSE),INDEX(dbOrdini[PREZZO
ANKER],MATCH(F253,dbOrdini[CODICE
ANKER],0))))</f>
        <v/>
      </c>
      <c r="K253" s="253" t="str">
        <f ca="1">IF(E253="","",IF($T$13="IN CORSO",VLOOKUP(TEXT(E253,"0"),vinolux[],6,FALSE),INDEX(dbOrdini[PREZZO
VINOLUX],MATCH(F253,dbOrdini[CODICE
ANKER],0))))</f>
        <v/>
      </c>
      <c r="L253" s="252" t="str">
        <f>IFERROR(IF(B253="","",IF($T$13="IN CORSO",VLOOKUP(A253,ultimoPrezzoItalia[],5,FALSE),INDEX(dbOrdini[PREZZO
ITALIA],MATCH(F253,dbOrdini[CODICE
ANKER],0)))),"")</f>
        <v/>
      </c>
      <c r="M253" s="254" t="str">
        <f>IFERROR(IF(B253="","",IF($T$13="IN CORSO",VLOOKUP(F253,listoneAnkerCompleto,8,FALSE)/1.22,INDEX(dbOrdini[COSTO IMPORT BOTT.],MATCH(F253,dbOrdini[CODICE
ANKER],0)))),"")</f>
        <v/>
      </c>
      <c r="N253" s="267" t="str">
        <f t="shared" si="9"/>
        <v/>
      </c>
      <c r="O253" s="255" t="str">
        <f t="shared" si="10"/>
        <v/>
      </c>
      <c r="P253" s="256" t="str">
        <f ca="1">IFERROR(VLOOKUP(A253,inventarioGeko[],3,FALSE),"")</f>
        <v/>
      </c>
      <c r="Q253" s="254" t="str">
        <f t="shared" si="11"/>
        <v/>
      </c>
    </row>
    <row r="254" spans="1:17">
      <c r="A254" s="127" t="str">
        <f ca="1">IFERROR(INDEX(storicoSkuGeko,MATCH(F254,storicoSkuAnker,0)),"")</f>
        <v/>
      </c>
      <c r="B254" s="39"/>
      <c r="C254" s="70"/>
      <c r="D254" s="42"/>
      <c r="E254" s="295" t="str">
        <f ca="1">IFERROR(IF(INDEX(storicoSkuVinolux,MATCH(F254,storicoSkuAnker,0))=0,"",INDEX(storicoSkuVinolux,MATCH(F254,storicoSkuAnker,0))),"")</f>
        <v/>
      </c>
      <c r="F254" s="248" t="str">
        <f>IF(B254="","",IF($T$13="IN CORSO",INDEX(skuAnker,MATCH(B254,descrizioneArtAnker,0)),INDEX(dbOrdini[CODICE
ANKER],MATCH(B254,dbOrdini[DESCRIZIONE],0))))</f>
        <v/>
      </c>
      <c r="G254" s="249" t="str">
        <f>IF(B254="","",IF($T$13="IN CORSO",VLOOKUP(B254,listoneAnker_NoSku,2,FALSE),INDEX(dbOrdini[BT/CS],MATCH(F254,dbOrdini[CODICE
ANKER],0))))</f>
        <v/>
      </c>
      <c r="H254" s="250" t="str">
        <f>IF(B254="","",IF($T$13="IN CORSO",VLOOKUP(B254,listoneAnker_NoSku,3,FALSE),INDEX(dbOrdini[LT.],MATCH(F254,dbOrdini[CODICE
ANKER],0))))</f>
        <v/>
      </c>
      <c r="I254" s="251" t="str">
        <f>IF(B254="","",IF($T$13="IN CORSO",VLOOKUP(B254,listoneAnker_NoSku,4,FALSE),INDEX(dbOrdini[% VOL],MATCH(F254,dbOrdini[CODICE
ANKER],0))))</f>
        <v/>
      </c>
      <c r="J254" s="252" t="str">
        <f>IF(B254="","",IF($T$13="IN CORSO",VLOOKUP(B254,listoneAnker_NoSku,5,FALSE),INDEX(dbOrdini[PREZZO
ANKER],MATCH(F254,dbOrdini[CODICE
ANKER],0))))</f>
        <v/>
      </c>
      <c r="K254" s="253" t="str">
        <f ca="1">IF(E254="","",IF($T$13="IN CORSO",VLOOKUP(TEXT(E254,"0"),vinolux[],6,FALSE),INDEX(dbOrdini[PREZZO
VINOLUX],MATCH(F254,dbOrdini[CODICE
ANKER],0))))</f>
        <v/>
      </c>
      <c r="L254" s="252" t="str">
        <f>IFERROR(IF(B254="","",IF($T$13="IN CORSO",VLOOKUP(A254,ultimoPrezzoItalia[],5,FALSE),INDEX(dbOrdini[PREZZO
ITALIA],MATCH(F254,dbOrdini[CODICE
ANKER],0)))),"")</f>
        <v/>
      </c>
      <c r="M254" s="254" t="str">
        <f>IFERROR(IF(B254="","",IF($T$13="IN CORSO",VLOOKUP(F254,listoneAnkerCompleto,8,FALSE)/1.22,INDEX(dbOrdini[COSTO IMPORT BOTT.],MATCH(F254,dbOrdini[CODICE
ANKER],0)))),"")</f>
        <v/>
      </c>
      <c r="N254" s="267" t="str">
        <f t="shared" si="9"/>
        <v/>
      </c>
      <c r="O254" s="255" t="str">
        <f t="shared" si="10"/>
        <v/>
      </c>
      <c r="P254" s="256" t="str">
        <f ca="1">IFERROR(VLOOKUP(A254,inventarioGeko[],3,FALSE),"")</f>
        <v/>
      </c>
      <c r="Q254" s="254" t="str">
        <f t="shared" si="11"/>
        <v/>
      </c>
    </row>
    <row r="255" spans="1:17">
      <c r="A255" s="127" t="str">
        <f ca="1">IFERROR(INDEX(storicoSkuGeko,MATCH(F255,storicoSkuAnker,0)),"")</f>
        <v/>
      </c>
      <c r="B255" s="39"/>
      <c r="C255" s="70"/>
      <c r="D255" s="42"/>
      <c r="E255" s="295" t="str">
        <f ca="1">IFERROR(IF(INDEX(storicoSkuVinolux,MATCH(F255,storicoSkuAnker,0))=0,"",INDEX(storicoSkuVinolux,MATCH(F255,storicoSkuAnker,0))),"")</f>
        <v/>
      </c>
      <c r="F255" s="248" t="str">
        <f>IF(B255="","",IF($T$13="IN CORSO",INDEX(skuAnker,MATCH(B255,descrizioneArtAnker,0)),INDEX(dbOrdini[CODICE
ANKER],MATCH(B255,dbOrdini[DESCRIZIONE],0))))</f>
        <v/>
      </c>
      <c r="G255" s="249" t="str">
        <f>IF(B255="","",IF($T$13="IN CORSO",VLOOKUP(B255,listoneAnker_NoSku,2,FALSE),INDEX(dbOrdini[BT/CS],MATCH(F255,dbOrdini[CODICE
ANKER],0))))</f>
        <v/>
      </c>
      <c r="H255" s="250" t="str">
        <f>IF(B255="","",IF($T$13="IN CORSO",VLOOKUP(B255,listoneAnker_NoSku,3,FALSE),INDEX(dbOrdini[LT.],MATCH(F255,dbOrdini[CODICE
ANKER],0))))</f>
        <v/>
      </c>
      <c r="I255" s="251" t="str">
        <f>IF(B255="","",IF($T$13="IN CORSO",VLOOKUP(B255,listoneAnker_NoSku,4,FALSE),INDEX(dbOrdini[% VOL],MATCH(F255,dbOrdini[CODICE
ANKER],0))))</f>
        <v/>
      </c>
      <c r="J255" s="252" t="str">
        <f>IF(B255="","",IF($T$13="IN CORSO",VLOOKUP(B255,listoneAnker_NoSku,5,FALSE),INDEX(dbOrdini[PREZZO
ANKER],MATCH(F255,dbOrdini[CODICE
ANKER],0))))</f>
        <v/>
      </c>
      <c r="K255" s="253" t="str">
        <f ca="1">IF(E255="","",IF($T$13="IN CORSO",VLOOKUP(TEXT(E255,"0"),vinolux[],6,FALSE),INDEX(dbOrdini[PREZZO
VINOLUX],MATCH(F255,dbOrdini[CODICE
ANKER],0))))</f>
        <v/>
      </c>
      <c r="L255" s="252" t="str">
        <f>IFERROR(IF(B255="","",IF($T$13="IN CORSO",VLOOKUP(A255,ultimoPrezzoItalia[],5,FALSE),INDEX(dbOrdini[PREZZO
ITALIA],MATCH(F255,dbOrdini[CODICE
ANKER],0)))),"")</f>
        <v/>
      </c>
      <c r="M255" s="254" t="str">
        <f>IFERROR(IF(B255="","",IF($T$13="IN CORSO",VLOOKUP(F255,listoneAnkerCompleto,8,FALSE)/1.22,INDEX(dbOrdini[COSTO IMPORT BOTT.],MATCH(F255,dbOrdini[CODICE
ANKER],0)))),"")</f>
        <v/>
      </c>
      <c r="N255" s="267" t="str">
        <f t="shared" si="9"/>
        <v/>
      </c>
      <c r="O255" s="255" t="str">
        <f t="shared" si="10"/>
        <v/>
      </c>
      <c r="P255" s="256" t="str">
        <f ca="1">IFERROR(VLOOKUP(A255,inventarioGeko[],3,FALSE),"")</f>
        <v/>
      </c>
      <c r="Q255" s="254" t="str">
        <f t="shared" si="11"/>
        <v/>
      </c>
    </row>
    <row r="256" spans="1:17">
      <c r="A256" s="127" t="str">
        <f ca="1">IFERROR(INDEX(storicoSkuGeko,MATCH(F256,storicoSkuAnker,0)),"")</f>
        <v/>
      </c>
      <c r="B256" s="39"/>
      <c r="C256" s="70"/>
      <c r="D256" s="42"/>
      <c r="E256" s="295" t="str">
        <f ca="1">IFERROR(IF(INDEX(storicoSkuVinolux,MATCH(F256,storicoSkuAnker,0))=0,"",INDEX(storicoSkuVinolux,MATCH(F256,storicoSkuAnker,0))),"")</f>
        <v/>
      </c>
      <c r="F256" s="248" t="str">
        <f>IF(B256="","",IF($T$13="IN CORSO",INDEX(skuAnker,MATCH(B256,descrizioneArtAnker,0)),INDEX(dbOrdini[CODICE
ANKER],MATCH(B256,dbOrdini[DESCRIZIONE],0))))</f>
        <v/>
      </c>
      <c r="G256" s="249" t="str">
        <f>IF(B256="","",IF($T$13="IN CORSO",VLOOKUP(B256,listoneAnker_NoSku,2,FALSE),INDEX(dbOrdini[BT/CS],MATCH(F256,dbOrdini[CODICE
ANKER],0))))</f>
        <v/>
      </c>
      <c r="H256" s="250" t="str">
        <f>IF(B256="","",IF($T$13="IN CORSO",VLOOKUP(B256,listoneAnker_NoSku,3,FALSE),INDEX(dbOrdini[LT.],MATCH(F256,dbOrdini[CODICE
ANKER],0))))</f>
        <v/>
      </c>
      <c r="I256" s="251" t="str">
        <f>IF(B256="","",IF($T$13="IN CORSO",VLOOKUP(B256,listoneAnker_NoSku,4,FALSE),INDEX(dbOrdini[% VOL],MATCH(F256,dbOrdini[CODICE
ANKER],0))))</f>
        <v/>
      </c>
      <c r="J256" s="252" t="str">
        <f>IF(B256="","",IF($T$13="IN CORSO",VLOOKUP(B256,listoneAnker_NoSku,5,FALSE),INDEX(dbOrdini[PREZZO
ANKER],MATCH(F256,dbOrdini[CODICE
ANKER],0))))</f>
        <v/>
      </c>
      <c r="K256" s="253" t="str">
        <f ca="1">IF(E256="","",IF($T$13="IN CORSO",VLOOKUP(TEXT(E256,"0"),vinolux[],6,FALSE),INDEX(dbOrdini[PREZZO
VINOLUX],MATCH(F256,dbOrdini[CODICE
ANKER],0))))</f>
        <v/>
      </c>
      <c r="L256" s="252" t="str">
        <f>IFERROR(IF(B256="","",IF($T$13="IN CORSO",VLOOKUP(A256,ultimoPrezzoItalia[],5,FALSE),INDEX(dbOrdini[PREZZO
ITALIA],MATCH(F256,dbOrdini[CODICE
ANKER],0)))),"")</f>
        <v/>
      </c>
      <c r="M256" s="254" t="str">
        <f>IFERROR(IF(B256="","",IF($T$13="IN CORSO",VLOOKUP(F256,listoneAnkerCompleto,8,FALSE)/1.22,INDEX(dbOrdini[COSTO IMPORT BOTT.],MATCH(F256,dbOrdini[CODICE
ANKER],0)))),"")</f>
        <v/>
      </c>
      <c r="N256" s="267" t="str">
        <f t="shared" si="9"/>
        <v/>
      </c>
      <c r="O256" s="255" t="str">
        <f t="shared" si="10"/>
        <v/>
      </c>
      <c r="P256" s="256" t="str">
        <f ca="1">IFERROR(VLOOKUP(A256,inventarioGeko[],3,FALSE),"")</f>
        <v/>
      </c>
      <c r="Q256" s="254" t="str">
        <f t="shared" si="11"/>
        <v/>
      </c>
    </row>
    <row r="257" spans="1:17">
      <c r="A257" s="127" t="str">
        <f ca="1">IFERROR(INDEX(storicoSkuGeko,MATCH(F257,storicoSkuAnker,0)),"")</f>
        <v/>
      </c>
      <c r="B257" s="39"/>
      <c r="C257" s="70"/>
      <c r="D257" s="42"/>
      <c r="E257" s="295" t="str">
        <f ca="1">IFERROR(IF(INDEX(storicoSkuVinolux,MATCH(F257,storicoSkuAnker,0))=0,"",INDEX(storicoSkuVinolux,MATCH(F257,storicoSkuAnker,0))),"")</f>
        <v/>
      </c>
      <c r="F257" s="248" t="str">
        <f>IF(B257="","",IF($T$13="IN CORSO",INDEX(skuAnker,MATCH(B257,descrizioneArtAnker,0)),INDEX(dbOrdini[CODICE
ANKER],MATCH(B257,dbOrdini[DESCRIZIONE],0))))</f>
        <v/>
      </c>
      <c r="G257" s="249" t="str">
        <f>IF(B257="","",IF($T$13="IN CORSO",VLOOKUP(B257,listoneAnker_NoSku,2,FALSE),INDEX(dbOrdini[BT/CS],MATCH(F257,dbOrdini[CODICE
ANKER],0))))</f>
        <v/>
      </c>
      <c r="H257" s="250" t="str">
        <f>IF(B257="","",IF($T$13="IN CORSO",VLOOKUP(B257,listoneAnker_NoSku,3,FALSE),INDEX(dbOrdini[LT.],MATCH(F257,dbOrdini[CODICE
ANKER],0))))</f>
        <v/>
      </c>
      <c r="I257" s="251" t="str">
        <f>IF(B257="","",IF($T$13="IN CORSO",VLOOKUP(B257,listoneAnker_NoSku,4,FALSE),INDEX(dbOrdini[% VOL],MATCH(F257,dbOrdini[CODICE
ANKER],0))))</f>
        <v/>
      </c>
      <c r="J257" s="252" t="str">
        <f>IF(B257="","",IF($T$13="IN CORSO",VLOOKUP(B257,listoneAnker_NoSku,5,FALSE),INDEX(dbOrdini[PREZZO
ANKER],MATCH(F257,dbOrdini[CODICE
ANKER],0))))</f>
        <v/>
      </c>
      <c r="K257" s="253" t="str">
        <f ca="1">IF(E257="","",IF($T$13="IN CORSO",VLOOKUP(TEXT(E257,"0"),vinolux[],6,FALSE),INDEX(dbOrdini[PREZZO
VINOLUX],MATCH(F257,dbOrdini[CODICE
ANKER],0))))</f>
        <v/>
      </c>
      <c r="L257" s="252" t="str">
        <f>IFERROR(IF(B257="","",IF($T$13="IN CORSO",VLOOKUP(A257,ultimoPrezzoItalia[],5,FALSE),INDEX(dbOrdini[PREZZO
ITALIA],MATCH(F257,dbOrdini[CODICE
ANKER],0)))),"")</f>
        <v/>
      </c>
      <c r="M257" s="254" t="str">
        <f>IFERROR(IF(B257="","",IF($T$13="IN CORSO",VLOOKUP(F257,listoneAnkerCompleto,8,FALSE)/1.22,INDEX(dbOrdini[COSTO IMPORT BOTT.],MATCH(F257,dbOrdini[CODICE
ANKER],0)))),"")</f>
        <v/>
      </c>
      <c r="N257" s="267" t="str">
        <f t="shared" si="9"/>
        <v/>
      </c>
      <c r="O257" s="255" t="str">
        <f t="shared" si="10"/>
        <v/>
      </c>
      <c r="P257" s="256" t="str">
        <f ca="1">IFERROR(VLOOKUP(A257,inventarioGeko[],3,FALSE),"")</f>
        <v/>
      </c>
      <c r="Q257" s="254" t="str">
        <f t="shared" si="11"/>
        <v/>
      </c>
    </row>
    <row r="258" spans="1:17">
      <c r="A258" s="376" t="str">
        <f ca="1">IFERROR(INDEX(storicoSkuGeko,MATCH(F258,storicoSkuAnker,0)),"")</f>
        <v/>
      </c>
      <c r="C258" s="3"/>
      <c r="D258" s="3"/>
      <c r="E258" s="293" t="str">
        <f ca="1">IFERROR(IF(INDEX(storicoSkuVinolux,MATCH(F258,storicoSkuAnker,0))=0,"",INDEX(storicoSkuVinolux,MATCH(F258,storicoSkuAnker,0))),"")</f>
        <v/>
      </c>
      <c r="F258" s="248" t="str">
        <f>IF(B258="","",IF($T$13="IN CORSO",INDEX(skuAnker,MATCH(B258,descrizioneArtAnker,0)),INDEX(dbOrdini[CODICE
ANKER],MATCH(B258,dbOrdini[DESCRIZIONE],0))))</f>
        <v/>
      </c>
      <c r="G258" s="249" t="str">
        <f>IF(B258="","",IF($T$13="IN CORSO",VLOOKUP(B258,listoneAnker_NoSku,2,FALSE),INDEX(dbOrdini[BT/CS],MATCH(F258,dbOrdini[CODICE
ANKER],0))))</f>
        <v/>
      </c>
      <c r="H258" s="250" t="str">
        <f>IF(B258="","",IF($T$13="IN CORSO",VLOOKUP(B258,listoneAnker_NoSku,3,FALSE),INDEX(dbOrdini[LT.],MATCH(F258,dbOrdini[CODICE
ANKER],0))))</f>
        <v/>
      </c>
      <c r="I258" s="251" t="str">
        <f>IF(B258="","",IF($T$13="IN CORSO",VLOOKUP(B258,listoneAnker_NoSku,4,FALSE),INDEX(dbOrdini[% VOL],MATCH(F258,dbOrdini[CODICE
ANKER],0))))</f>
        <v/>
      </c>
      <c r="J258" s="252" t="str">
        <f>IF(B258="","",IF($T$13="IN CORSO",VLOOKUP(B258,listoneAnker_NoSku,5,FALSE),INDEX(dbOrdini[PREZZO
ANKER],MATCH(F258,dbOrdini[CODICE
ANKER],0))))</f>
        <v/>
      </c>
      <c r="K258" s="253" t="str">
        <f ca="1">IF(E258="","",IF($T$13="IN CORSO",VLOOKUP(TEXT(E258,"0"),vinolux[],6,FALSE),INDEX(dbOrdini[PREZZO
VINOLUX],MATCH(F258,dbOrdini[CODICE
ANKER],0))))</f>
        <v/>
      </c>
      <c r="L258" s="252" t="str">
        <f>IFERROR(IF(B258="","",IF($T$13="IN CORSO",VLOOKUP(A258,ultimoPrezzoItalia[],5,FALSE),INDEX(dbOrdini[PREZZO
ITALIA],MATCH(F258,dbOrdini[CODICE
ANKER],0)))),"")</f>
        <v/>
      </c>
      <c r="M258" s="254" t="str">
        <f>IFERROR(IF(B258="","",IF($T$13="IN CORSO",VLOOKUP(F258,listoneAnkerCompleto,8,FALSE)/1.22,INDEX(dbOrdini[COSTO IMPORT BOTT.],MATCH(F258,dbOrdini[CODICE
ANKER],0)))),"")</f>
        <v/>
      </c>
      <c r="N258" s="267" t="str">
        <f t="shared" si="9"/>
        <v/>
      </c>
      <c r="O258" s="255" t="str">
        <f t="shared" si="10"/>
        <v/>
      </c>
      <c r="P258" s="256" t="str">
        <f ca="1">IFERROR(VLOOKUP(A258,inventarioGeko[],3,FALSE),"")</f>
        <v/>
      </c>
      <c r="Q258" s="254" t="str">
        <f t="shared" si="11"/>
        <v/>
      </c>
    </row>
    <row r="259" spans="1:17">
      <c r="A259" s="376" t="str">
        <f ca="1">IFERROR(INDEX(storicoSkuGeko,MATCH(F259,storicoSkuAnker,0)),"")</f>
        <v/>
      </c>
      <c r="C259" s="3"/>
      <c r="D259" s="3"/>
      <c r="E259" s="293" t="str">
        <f ca="1">IFERROR(IF(INDEX(storicoSkuVinolux,MATCH(F259,storicoSkuAnker,0))=0,"",INDEX(storicoSkuVinolux,MATCH(F259,storicoSkuAnker,0))),"")</f>
        <v/>
      </c>
      <c r="F259" s="248" t="str">
        <f>IF(B259="","",IF($T$13="IN CORSO",INDEX(skuAnker,MATCH(B259,descrizioneArtAnker,0)),INDEX(dbOrdini[CODICE
ANKER],MATCH(B259,dbOrdini[DESCRIZIONE],0))))</f>
        <v/>
      </c>
      <c r="G259" s="249" t="str">
        <f>IF(B259="","",IF($T$13="IN CORSO",VLOOKUP(B259,listoneAnker_NoSku,2,FALSE),INDEX(dbOrdini[BT/CS],MATCH(F259,dbOrdini[CODICE
ANKER],0))))</f>
        <v/>
      </c>
      <c r="H259" s="250" t="str">
        <f>IF(B259="","",IF($T$13="IN CORSO",VLOOKUP(B259,listoneAnker_NoSku,3,FALSE),INDEX(dbOrdini[LT.],MATCH(F259,dbOrdini[CODICE
ANKER],0))))</f>
        <v/>
      </c>
      <c r="I259" s="251" t="str">
        <f>IF(B259="","",IF($T$13="IN CORSO",VLOOKUP(B259,listoneAnker_NoSku,4,FALSE),INDEX(dbOrdini[% VOL],MATCH(F259,dbOrdini[CODICE
ANKER],0))))</f>
        <v/>
      </c>
      <c r="J259" s="252" t="str">
        <f>IF(B259="","",IF($T$13="IN CORSO",VLOOKUP(B259,listoneAnker_NoSku,5,FALSE),INDEX(dbOrdini[PREZZO
ANKER],MATCH(F259,dbOrdini[CODICE
ANKER],0))))</f>
        <v/>
      </c>
      <c r="K259" s="253" t="str">
        <f ca="1">IF(E259="","",IF($T$13="IN CORSO",VLOOKUP(TEXT(E259,"0"),vinolux[],6,FALSE),INDEX(dbOrdini[PREZZO
VINOLUX],MATCH(F259,dbOrdini[CODICE
ANKER],0))))</f>
        <v/>
      </c>
      <c r="L259" s="252" t="str">
        <f>IFERROR(IF(B259="","",IF($T$13="IN CORSO",VLOOKUP(A259,ultimoPrezzoItalia[],5,FALSE),INDEX(dbOrdini[PREZZO
ITALIA],MATCH(F259,dbOrdini[CODICE
ANKER],0)))),"")</f>
        <v/>
      </c>
      <c r="M259" s="254" t="str">
        <f>IFERROR(IF(B259="","",IF($T$13="IN CORSO",VLOOKUP(F259,listoneAnkerCompleto,8,FALSE)/1.22,INDEX(dbOrdini[COSTO IMPORT BOTT.],MATCH(F259,dbOrdini[CODICE
ANKER],0)))),"")</f>
        <v/>
      </c>
      <c r="N259" s="267" t="str">
        <f t="shared" ref="N259:N322" si="12">IF(B259="","",O259/G259)</f>
        <v/>
      </c>
      <c r="O259" s="255" t="str">
        <f t="shared" ref="O259:O322" si="13">IF(B259="","",IF(D259=C259,C259,IF(D259=0,0,D259)))</f>
        <v/>
      </c>
      <c r="P259" s="256" t="str">
        <f ca="1">IFERROR(VLOOKUP(A259,inventarioGeko[],3,FALSE),"")</f>
        <v/>
      </c>
      <c r="Q259" s="254" t="str">
        <f t="shared" ref="Q259:Q322" si="14">IF(B259="","",M259*O259)</f>
        <v/>
      </c>
    </row>
    <row r="260" spans="1:17">
      <c r="A260" s="127" t="str">
        <f ca="1">IFERROR(INDEX(storicoSkuGeko,MATCH(F260,storicoSkuAnker,0)),"")</f>
        <v/>
      </c>
      <c r="B260" s="39"/>
      <c r="C260" s="70"/>
      <c r="D260" s="42"/>
      <c r="E260" s="295" t="str">
        <f ca="1">IFERROR(IF(INDEX(storicoSkuVinolux,MATCH(F260,storicoSkuAnker,0))=0,"",INDEX(storicoSkuVinolux,MATCH(F260,storicoSkuAnker,0))),"")</f>
        <v/>
      </c>
      <c r="F260" s="248" t="str">
        <f>IF(B260="","",IF($T$13="IN CORSO",INDEX(skuAnker,MATCH(B260,descrizioneArtAnker,0)),INDEX(dbOrdini[CODICE
ANKER],MATCH(B260,dbOrdini[DESCRIZIONE],0))))</f>
        <v/>
      </c>
      <c r="G260" s="249" t="str">
        <f>IF(B260="","",IF($T$13="IN CORSO",VLOOKUP(B260,listoneAnker_NoSku,2,FALSE),INDEX(dbOrdini[BT/CS],MATCH(F260,dbOrdini[CODICE
ANKER],0))))</f>
        <v/>
      </c>
      <c r="H260" s="250" t="str">
        <f>IF(B260="","",IF($T$13="IN CORSO",VLOOKUP(B260,listoneAnker_NoSku,3,FALSE),INDEX(dbOrdini[LT.],MATCH(F260,dbOrdini[CODICE
ANKER],0))))</f>
        <v/>
      </c>
      <c r="I260" s="251" t="str">
        <f>IF(B260="","",IF($T$13="IN CORSO",VLOOKUP(B260,listoneAnker_NoSku,4,FALSE),INDEX(dbOrdini[% VOL],MATCH(F260,dbOrdini[CODICE
ANKER],0))))</f>
        <v/>
      </c>
      <c r="J260" s="252" t="str">
        <f>IF(B260="","",IF($T$13="IN CORSO",VLOOKUP(B260,listoneAnker_NoSku,5,FALSE),INDEX(dbOrdini[PREZZO
ANKER],MATCH(F260,dbOrdini[CODICE
ANKER],0))))</f>
        <v/>
      </c>
      <c r="K260" s="253" t="str">
        <f ca="1">IF(E260="","",IF($T$13="IN CORSO",VLOOKUP(TEXT(E260,"0"),vinolux[],6,FALSE),INDEX(dbOrdini[PREZZO
VINOLUX],MATCH(F260,dbOrdini[CODICE
ANKER],0))))</f>
        <v/>
      </c>
      <c r="L260" s="252" t="str">
        <f>IFERROR(IF(B260="","",IF($T$13="IN CORSO",VLOOKUP(A260,ultimoPrezzoItalia[],5,FALSE),INDEX(dbOrdini[PREZZO
ITALIA],MATCH(F260,dbOrdini[CODICE
ANKER],0)))),"")</f>
        <v/>
      </c>
      <c r="M260" s="254" t="str">
        <f>IFERROR(IF(B260="","",IF($T$13="IN CORSO",VLOOKUP(F260,listoneAnkerCompleto,8,FALSE)/1.22,INDEX(dbOrdini[COSTO IMPORT BOTT.],MATCH(F260,dbOrdini[CODICE
ANKER],0)))),"")</f>
        <v/>
      </c>
      <c r="N260" s="267" t="str">
        <f t="shared" si="12"/>
        <v/>
      </c>
      <c r="O260" s="255" t="str">
        <f t="shared" si="13"/>
        <v/>
      </c>
      <c r="P260" s="256" t="str">
        <f ca="1">IFERROR(VLOOKUP(A260,inventarioGeko[],3,FALSE),"")</f>
        <v/>
      </c>
      <c r="Q260" s="254" t="str">
        <f t="shared" si="14"/>
        <v/>
      </c>
    </row>
    <row r="261" spans="1:17">
      <c r="A261" s="376" t="str">
        <f ca="1">IFERROR(INDEX(storicoSkuGeko,MATCH(F261,storicoSkuAnker,0)),"")</f>
        <v/>
      </c>
      <c r="C261" s="3"/>
      <c r="D261" s="3"/>
      <c r="E261" s="293" t="str">
        <f ca="1">IFERROR(IF(INDEX(storicoSkuVinolux,MATCH(F261,storicoSkuAnker,0))=0,"",INDEX(storicoSkuVinolux,MATCH(F261,storicoSkuAnker,0))),"")</f>
        <v/>
      </c>
      <c r="F261" s="248" t="str">
        <f>IF(B261="","",IF($T$13="IN CORSO",INDEX(skuAnker,MATCH(B261,descrizioneArtAnker,0)),INDEX(dbOrdini[CODICE
ANKER],MATCH(B261,dbOrdini[DESCRIZIONE],0))))</f>
        <v/>
      </c>
      <c r="G261" s="249" t="str">
        <f>IF(B261="","",IF($T$13="IN CORSO",VLOOKUP(B261,listoneAnker_NoSku,2,FALSE),INDEX(dbOrdini[BT/CS],MATCH(F261,dbOrdini[CODICE
ANKER],0))))</f>
        <v/>
      </c>
      <c r="H261" s="250" t="str">
        <f>IF(B261="","",IF($T$13="IN CORSO",VLOOKUP(B261,listoneAnker_NoSku,3,FALSE),INDEX(dbOrdini[LT.],MATCH(F261,dbOrdini[CODICE
ANKER],0))))</f>
        <v/>
      </c>
      <c r="I261" s="251" t="str">
        <f>IF(B261="","",IF($T$13="IN CORSO",VLOOKUP(B261,listoneAnker_NoSku,4,FALSE),INDEX(dbOrdini[% VOL],MATCH(F261,dbOrdini[CODICE
ANKER],0))))</f>
        <v/>
      </c>
      <c r="J261" s="252" t="str">
        <f>IF(B261="","",IF($T$13="IN CORSO",VLOOKUP(B261,listoneAnker_NoSku,5,FALSE),INDEX(dbOrdini[PREZZO
ANKER],MATCH(F261,dbOrdini[CODICE
ANKER],0))))</f>
        <v/>
      </c>
      <c r="K261" s="253" t="str">
        <f ca="1">IF(E261="","",IF($T$13="IN CORSO",VLOOKUP(TEXT(E261,"0"),vinolux[],6,FALSE),INDEX(dbOrdini[PREZZO
VINOLUX],MATCH(F261,dbOrdini[CODICE
ANKER],0))))</f>
        <v/>
      </c>
      <c r="L261" s="252" t="str">
        <f>IFERROR(IF(B261="","",IF($T$13="IN CORSO",VLOOKUP(A261,ultimoPrezzoItalia[],5,FALSE),INDEX(dbOrdini[PREZZO
ITALIA],MATCH(F261,dbOrdini[CODICE
ANKER],0)))),"")</f>
        <v/>
      </c>
      <c r="M261" s="254" t="str">
        <f>IFERROR(IF(B261="","",IF($T$13="IN CORSO",VLOOKUP(F261,listoneAnkerCompleto,8,FALSE)/1.22,INDEX(dbOrdini[COSTO IMPORT BOTT.],MATCH(F261,dbOrdini[CODICE
ANKER],0)))),"")</f>
        <v/>
      </c>
      <c r="N261" s="267" t="str">
        <f t="shared" si="12"/>
        <v/>
      </c>
      <c r="O261" s="255" t="str">
        <f t="shared" si="13"/>
        <v/>
      </c>
      <c r="P261" s="256" t="str">
        <f ca="1">IFERROR(VLOOKUP(A261,inventarioGeko[],3,FALSE),"")</f>
        <v/>
      </c>
      <c r="Q261" s="254" t="str">
        <f t="shared" si="14"/>
        <v/>
      </c>
    </row>
    <row r="262" spans="1:17">
      <c r="A262" s="127" t="str">
        <f ca="1">IFERROR(INDEX(storicoSkuGeko,MATCH(F262,storicoSkuAnker,0)),"")</f>
        <v/>
      </c>
      <c r="B262" s="39"/>
      <c r="C262" s="70"/>
      <c r="D262" s="42"/>
      <c r="E262" s="295" t="str">
        <f ca="1">IFERROR(IF(INDEX(storicoSkuVinolux,MATCH(F262,storicoSkuAnker,0))=0,"",INDEX(storicoSkuVinolux,MATCH(F262,storicoSkuAnker,0))),"")</f>
        <v/>
      </c>
      <c r="F262" s="248" t="str">
        <f>IF(B262="","",IF($T$13="IN CORSO",INDEX(skuAnker,MATCH(B262,descrizioneArtAnker,0)),INDEX(dbOrdini[CODICE
ANKER],MATCH(B262,dbOrdini[DESCRIZIONE],0))))</f>
        <v/>
      </c>
      <c r="G262" s="249" t="str">
        <f>IF(B262="","",IF($T$13="IN CORSO",VLOOKUP(B262,listoneAnker_NoSku,2,FALSE),INDEX(dbOrdini[BT/CS],MATCH(F262,dbOrdini[CODICE
ANKER],0))))</f>
        <v/>
      </c>
      <c r="H262" s="250" t="str">
        <f>IF(B262="","",IF($T$13="IN CORSO",VLOOKUP(B262,listoneAnker_NoSku,3,FALSE),INDEX(dbOrdini[LT.],MATCH(F262,dbOrdini[CODICE
ANKER],0))))</f>
        <v/>
      </c>
      <c r="I262" s="251" t="str">
        <f>IF(B262="","",IF($T$13="IN CORSO",VLOOKUP(B262,listoneAnker_NoSku,4,FALSE),INDEX(dbOrdini[% VOL],MATCH(F262,dbOrdini[CODICE
ANKER],0))))</f>
        <v/>
      </c>
      <c r="J262" s="252" t="str">
        <f>IF(B262="","",IF($T$13="IN CORSO",VLOOKUP(B262,listoneAnker_NoSku,5,FALSE),INDEX(dbOrdini[PREZZO
ANKER],MATCH(F262,dbOrdini[CODICE
ANKER],0))))</f>
        <v/>
      </c>
      <c r="K262" s="253" t="str">
        <f ca="1">IF(E262="","",IF($T$13="IN CORSO",VLOOKUP(TEXT(E262,"0"),vinolux[],6,FALSE),INDEX(dbOrdini[PREZZO
VINOLUX],MATCH(F262,dbOrdini[CODICE
ANKER],0))))</f>
        <v/>
      </c>
      <c r="L262" s="252" t="str">
        <f>IFERROR(IF(B262="","",IF($T$13="IN CORSO",VLOOKUP(A262,ultimoPrezzoItalia[],5,FALSE),INDEX(dbOrdini[PREZZO
ITALIA],MATCH(F262,dbOrdini[CODICE
ANKER],0)))),"")</f>
        <v/>
      </c>
      <c r="M262" s="254" t="str">
        <f>IFERROR(IF(B262="","",IF($T$13="IN CORSO",VLOOKUP(F262,listoneAnkerCompleto,8,FALSE)/1.22,INDEX(dbOrdini[COSTO IMPORT BOTT.],MATCH(F262,dbOrdini[CODICE
ANKER],0)))),"")</f>
        <v/>
      </c>
      <c r="N262" s="267" t="str">
        <f t="shared" si="12"/>
        <v/>
      </c>
      <c r="O262" s="255" t="str">
        <f t="shared" si="13"/>
        <v/>
      </c>
      <c r="P262" s="256" t="str">
        <f ca="1">IFERROR(VLOOKUP(A262,inventarioGeko[],3,FALSE),"")</f>
        <v/>
      </c>
      <c r="Q262" s="254" t="str">
        <f t="shared" si="14"/>
        <v/>
      </c>
    </row>
    <row r="263" spans="1:17">
      <c r="A263" s="127" t="str">
        <f ca="1">IFERROR(INDEX(storicoSkuGeko,MATCH(F263,storicoSkuAnker,0)),"")</f>
        <v/>
      </c>
      <c r="B263" s="39"/>
      <c r="C263" s="70"/>
      <c r="D263" s="42"/>
      <c r="E263" s="295" t="str">
        <f ca="1">IFERROR(IF(INDEX(storicoSkuVinolux,MATCH(F263,storicoSkuAnker,0))=0,"",INDEX(storicoSkuVinolux,MATCH(F263,storicoSkuAnker,0))),"")</f>
        <v/>
      </c>
      <c r="F263" s="248" t="str">
        <f>IF(B263="","",IF($T$13="IN CORSO",INDEX(skuAnker,MATCH(B263,descrizioneArtAnker,0)),INDEX(dbOrdini[CODICE
ANKER],MATCH(B263,dbOrdini[DESCRIZIONE],0))))</f>
        <v/>
      </c>
      <c r="G263" s="249" t="str">
        <f>IF(B263="","",IF($T$13="IN CORSO",VLOOKUP(B263,listoneAnker_NoSku,2,FALSE),INDEX(dbOrdini[BT/CS],MATCH(F263,dbOrdini[CODICE
ANKER],0))))</f>
        <v/>
      </c>
      <c r="H263" s="250" t="str">
        <f>IF(B263="","",IF($T$13="IN CORSO",VLOOKUP(B263,listoneAnker_NoSku,3,FALSE),INDEX(dbOrdini[LT.],MATCH(F263,dbOrdini[CODICE
ANKER],0))))</f>
        <v/>
      </c>
      <c r="I263" s="251" t="str">
        <f>IF(B263="","",IF($T$13="IN CORSO",VLOOKUP(B263,listoneAnker_NoSku,4,FALSE),INDEX(dbOrdini[% VOL],MATCH(F263,dbOrdini[CODICE
ANKER],0))))</f>
        <v/>
      </c>
      <c r="J263" s="252" t="str">
        <f>IF(B263="","",IF($T$13="IN CORSO",VLOOKUP(B263,listoneAnker_NoSku,5,FALSE),INDEX(dbOrdini[PREZZO
ANKER],MATCH(F263,dbOrdini[CODICE
ANKER],0))))</f>
        <v/>
      </c>
      <c r="K263" s="253" t="str">
        <f ca="1">IF(E263="","",IF($T$13="IN CORSO",VLOOKUP(TEXT(E263,"0"),vinolux[],6,FALSE),INDEX(dbOrdini[PREZZO
VINOLUX],MATCH(F263,dbOrdini[CODICE
ANKER],0))))</f>
        <v/>
      </c>
      <c r="L263" s="252" t="str">
        <f>IFERROR(IF(B263="","",IF($T$13="IN CORSO",VLOOKUP(A263,ultimoPrezzoItalia[],5,FALSE),INDEX(dbOrdini[PREZZO
ITALIA],MATCH(F263,dbOrdini[CODICE
ANKER],0)))),"")</f>
        <v/>
      </c>
      <c r="M263" s="254" t="str">
        <f>IFERROR(IF(B263="","",IF($T$13="IN CORSO",VLOOKUP(F263,listoneAnkerCompleto,8,FALSE)/1.22,INDEX(dbOrdini[COSTO IMPORT BOTT.],MATCH(F263,dbOrdini[CODICE
ANKER],0)))),"")</f>
        <v/>
      </c>
      <c r="N263" s="267" t="str">
        <f t="shared" si="12"/>
        <v/>
      </c>
      <c r="O263" s="255" t="str">
        <f t="shared" si="13"/>
        <v/>
      </c>
      <c r="P263" s="256" t="str">
        <f ca="1">IFERROR(VLOOKUP(A263,inventarioGeko[],3,FALSE),"")</f>
        <v/>
      </c>
      <c r="Q263" s="254" t="str">
        <f t="shared" si="14"/>
        <v/>
      </c>
    </row>
    <row r="264" spans="1:17">
      <c r="A264" s="127" t="str">
        <f ca="1">IFERROR(INDEX(storicoSkuGeko,MATCH(F264,storicoSkuAnker,0)),"")</f>
        <v/>
      </c>
      <c r="B264" s="39"/>
      <c r="C264" s="70"/>
      <c r="D264" s="42"/>
      <c r="E264" s="295" t="str">
        <f ca="1">IFERROR(IF(INDEX(storicoSkuVinolux,MATCH(F264,storicoSkuAnker,0))=0,"",INDEX(storicoSkuVinolux,MATCH(F264,storicoSkuAnker,0))),"")</f>
        <v/>
      </c>
      <c r="F264" s="248" t="str">
        <f>IF(B264="","",IF($T$13="IN CORSO",INDEX(skuAnker,MATCH(B264,descrizioneArtAnker,0)),INDEX(dbOrdini[CODICE
ANKER],MATCH(B264,dbOrdini[DESCRIZIONE],0))))</f>
        <v/>
      </c>
      <c r="G264" s="249" t="str">
        <f>IF(B264="","",IF($T$13="IN CORSO",VLOOKUP(B264,listoneAnker_NoSku,2,FALSE),INDEX(dbOrdini[BT/CS],MATCH(F264,dbOrdini[CODICE
ANKER],0))))</f>
        <v/>
      </c>
      <c r="H264" s="250" t="str">
        <f>IF(B264="","",IF($T$13="IN CORSO",VLOOKUP(B264,listoneAnker_NoSku,3,FALSE),INDEX(dbOrdini[LT.],MATCH(F264,dbOrdini[CODICE
ANKER],0))))</f>
        <v/>
      </c>
      <c r="I264" s="251" t="str">
        <f>IF(B264="","",IF($T$13="IN CORSO",VLOOKUP(B264,listoneAnker_NoSku,4,FALSE),INDEX(dbOrdini[% VOL],MATCH(F264,dbOrdini[CODICE
ANKER],0))))</f>
        <v/>
      </c>
      <c r="J264" s="252" t="str">
        <f>IF(B264="","",IF($T$13="IN CORSO",VLOOKUP(B264,listoneAnker_NoSku,5,FALSE),INDEX(dbOrdini[PREZZO
ANKER],MATCH(F264,dbOrdini[CODICE
ANKER],0))))</f>
        <v/>
      </c>
      <c r="K264" s="253" t="str">
        <f ca="1">IF(E264="","",IF($T$13="IN CORSO",VLOOKUP(TEXT(E264,"0"),vinolux[],6,FALSE),INDEX(dbOrdini[PREZZO
VINOLUX],MATCH(F264,dbOrdini[CODICE
ANKER],0))))</f>
        <v/>
      </c>
      <c r="L264" s="252" t="str">
        <f>IFERROR(IF(B264="","",IF($T$13="IN CORSO",VLOOKUP(A264,ultimoPrezzoItalia[],5,FALSE),INDEX(dbOrdini[PREZZO
ITALIA],MATCH(F264,dbOrdini[CODICE
ANKER],0)))),"")</f>
        <v/>
      </c>
      <c r="M264" s="254" t="str">
        <f>IFERROR(IF(B264="","",IF($T$13="IN CORSO",VLOOKUP(F264,listoneAnkerCompleto,8,FALSE)/1.22,INDEX(dbOrdini[COSTO IMPORT BOTT.],MATCH(F264,dbOrdini[CODICE
ANKER],0)))),"")</f>
        <v/>
      </c>
      <c r="N264" s="267" t="str">
        <f t="shared" si="12"/>
        <v/>
      </c>
      <c r="O264" s="255" t="str">
        <f t="shared" si="13"/>
        <v/>
      </c>
      <c r="P264" s="256" t="str">
        <f ca="1">IFERROR(VLOOKUP(A264,inventarioGeko[],3,FALSE),"")</f>
        <v/>
      </c>
      <c r="Q264" s="254" t="str">
        <f t="shared" si="14"/>
        <v/>
      </c>
    </row>
    <row r="265" spans="1:17">
      <c r="A265" s="376" t="str">
        <f ca="1">IFERROR(INDEX(storicoSkuGeko,MATCH(F265,storicoSkuAnker,0)),"")</f>
        <v/>
      </c>
      <c r="C265" s="3"/>
      <c r="D265" s="3"/>
      <c r="E265" s="293" t="str">
        <f ca="1">IFERROR(IF(INDEX(storicoSkuVinolux,MATCH(F265,storicoSkuAnker,0))=0,"",INDEX(storicoSkuVinolux,MATCH(F265,storicoSkuAnker,0))),"")</f>
        <v/>
      </c>
      <c r="F265" s="248" t="str">
        <f>IF(B265="","",IF($T$13="IN CORSO",INDEX(skuAnker,MATCH(B265,descrizioneArtAnker,0)),INDEX(dbOrdini[CODICE
ANKER],MATCH(B265,dbOrdini[DESCRIZIONE],0))))</f>
        <v/>
      </c>
      <c r="G265" s="249" t="str">
        <f>IF(B265="","",IF($T$13="IN CORSO",VLOOKUP(B265,listoneAnker_NoSku,2,FALSE),INDEX(dbOrdini[BT/CS],MATCH(F265,dbOrdini[CODICE
ANKER],0))))</f>
        <v/>
      </c>
      <c r="H265" s="250" t="str">
        <f>IF(B265="","",IF($T$13="IN CORSO",VLOOKUP(B265,listoneAnker_NoSku,3,FALSE),INDEX(dbOrdini[LT.],MATCH(F265,dbOrdini[CODICE
ANKER],0))))</f>
        <v/>
      </c>
      <c r="I265" s="251" t="str">
        <f>IF(B265="","",IF($T$13="IN CORSO",VLOOKUP(B265,listoneAnker_NoSku,4,FALSE),INDEX(dbOrdini[% VOL],MATCH(F265,dbOrdini[CODICE
ANKER],0))))</f>
        <v/>
      </c>
      <c r="J265" s="252" t="str">
        <f>IF(B265="","",IF($T$13="IN CORSO",VLOOKUP(B265,listoneAnker_NoSku,5,FALSE),INDEX(dbOrdini[PREZZO
ANKER],MATCH(F265,dbOrdini[CODICE
ANKER],0))))</f>
        <v/>
      </c>
      <c r="K265" s="253" t="str">
        <f ca="1">IF(E265="","",IF($T$13="IN CORSO",VLOOKUP(TEXT(E265,"0"),vinolux[],6,FALSE),INDEX(dbOrdini[PREZZO
VINOLUX],MATCH(F265,dbOrdini[CODICE
ANKER],0))))</f>
        <v/>
      </c>
      <c r="L265" s="252" t="str">
        <f>IFERROR(IF(B265="","",IF($T$13="IN CORSO",VLOOKUP(A265,ultimoPrezzoItalia[],5,FALSE),INDEX(dbOrdini[PREZZO
ITALIA],MATCH(F265,dbOrdini[CODICE
ANKER],0)))),"")</f>
        <v/>
      </c>
      <c r="M265" s="254" t="str">
        <f>IFERROR(IF(B265="","",IF($T$13="IN CORSO",VLOOKUP(F265,listoneAnkerCompleto,8,FALSE)/1.22,INDEX(dbOrdini[COSTO IMPORT BOTT.],MATCH(F265,dbOrdini[CODICE
ANKER],0)))),"")</f>
        <v/>
      </c>
      <c r="N265" s="267" t="str">
        <f t="shared" si="12"/>
        <v/>
      </c>
      <c r="O265" s="255" t="str">
        <f t="shared" si="13"/>
        <v/>
      </c>
      <c r="P265" s="256" t="str">
        <f ca="1">IFERROR(VLOOKUP(A265,inventarioGeko[],3,FALSE),"")</f>
        <v/>
      </c>
      <c r="Q265" s="254" t="str">
        <f t="shared" si="14"/>
        <v/>
      </c>
    </row>
    <row r="266" spans="1:17">
      <c r="A266" s="127" t="str">
        <f ca="1">IFERROR(INDEX(storicoSkuGeko,MATCH(F266,storicoSkuAnker,0)),"")</f>
        <v/>
      </c>
      <c r="B266" s="39"/>
      <c r="C266" s="70"/>
      <c r="D266" s="42"/>
      <c r="E266" s="295" t="str">
        <f ca="1">IFERROR(IF(INDEX(storicoSkuVinolux,MATCH(F266,storicoSkuAnker,0))=0,"",INDEX(storicoSkuVinolux,MATCH(F266,storicoSkuAnker,0))),"")</f>
        <v/>
      </c>
      <c r="F266" s="248" t="str">
        <f>IF(B266="","",IF($T$13="IN CORSO",INDEX(skuAnker,MATCH(B266,descrizioneArtAnker,0)),INDEX(dbOrdini[CODICE
ANKER],MATCH(B266,dbOrdini[DESCRIZIONE],0))))</f>
        <v/>
      </c>
      <c r="G266" s="249" t="str">
        <f>IF(B266="","",IF($T$13="IN CORSO",VLOOKUP(B266,listoneAnker_NoSku,2,FALSE),INDEX(dbOrdini[BT/CS],MATCH(F266,dbOrdini[CODICE
ANKER],0))))</f>
        <v/>
      </c>
      <c r="H266" s="250" t="str">
        <f>IF(B266="","",IF($T$13="IN CORSO",VLOOKUP(B266,listoneAnker_NoSku,3,FALSE),INDEX(dbOrdini[LT.],MATCH(F266,dbOrdini[CODICE
ANKER],0))))</f>
        <v/>
      </c>
      <c r="I266" s="251" t="str">
        <f>IF(B266="","",IF($T$13="IN CORSO",VLOOKUP(B266,listoneAnker_NoSku,4,FALSE),INDEX(dbOrdini[% VOL],MATCH(F266,dbOrdini[CODICE
ANKER],0))))</f>
        <v/>
      </c>
      <c r="J266" s="252" t="str">
        <f>IF(B266="","",IF($T$13="IN CORSO",VLOOKUP(B266,listoneAnker_NoSku,5,FALSE),INDEX(dbOrdini[PREZZO
ANKER],MATCH(F266,dbOrdini[CODICE
ANKER],0))))</f>
        <v/>
      </c>
      <c r="K266" s="253" t="str">
        <f ca="1">IF(E266="","",IF($T$13="IN CORSO",VLOOKUP(TEXT(E266,"0"),vinolux[],6,FALSE),INDEX(dbOrdini[PREZZO
VINOLUX],MATCH(F266,dbOrdini[CODICE
ANKER],0))))</f>
        <v/>
      </c>
      <c r="L266" s="252" t="str">
        <f>IFERROR(IF(B266="","",IF($T$13="IN CORSO",VLOOKUP(A266,ultimoPrezzoItalia[],5,FALSE),INDEX(dbOrdini[PREZZO
ITALIA],MATCH(F266,dbOrdini[CODICE
ANKER],0)))),"")</f>
        <v/>
      </c>
      <c r="M266" s="254" t="str">
        <f>IFERROR(IF(B266="","",IF($T$13="IN CORSO",VLOOKUP(F266,listoneAnkerCompleto,8,FALSE)/1.22,INDEX(dbOrdini[COSTO IMPORT BOTT.],MATCH(F266,dbOrdini[CODICE
ANKER],0)))),"")</f>
        <v/>
      </c>
      <c r="N266" s="267" t="str">
        <f t="shared" si="12"/>
        <v/>
      </c>
      <c r="O266" s="255" t="str">
        <f t="shared" si="13"/>
        <v/>
      </c>
      <c r="P266" s="256" t="str">
        <f ca="1">IFERROR(VLOOKUP(A266,inventarioGeko[],3,FALSE),"")</f>
        <v/>
      </c>
      <c r="Q266" s="254" t="str">
        <f t="shared" si="14"/>
        <v/>
      </c>
    </row>
    <row r="267" spans="1:17">
      <c r="A267" s="127" t="str">
        <f ca="1">IFERROR(INDEX(storicoSkuGeko,MATCH(F267,storicoSkuAnker,0)),"")</f>
        <v/>
      </c>
      <c r="B267" s="39"/>
      <c r="C267" s="70"/>
      <c r="D267" s="42"/>
      <c r="E267" s="295" t="str">
        <f ca="1">IFERROR(IF(INDEX(storicoSkuVinolux,MATCH(F267,storicoSkuAnker,0))=0,"",INDEX(storicoSkuVinolux,MATCH(F267,storicoSkuAnker,0))),"")</f>
        <v/>
      </c>
      <c r="F267" s="248" t="str">
        <f>IF(B267="","",IF($T$13="IN CORSO",INDEX(skuAnker,MATCH(B267,descrizioneArtAnker,0)),INDEX(dbOrdini[CODICE
ANKER],MATCH(B267,dbOrdini[DESCRIZIONE],0))))</f>
        <v/>
      </c>
      <c r="G267" s="249" t="str">
        <f>IF(B267="","",IF($T$13="IN CORSO",VLOOKUP(B267,listoneAnker_NoSku,2,FALSE),INDEX(dbOrdini[BT/CS],MATCH(F267,dbOrdini[CODICE
ANKER],0))))</f>
        <v/>
      </c>
      <c r="H267" s="250" t="str">
        <f>IF(B267="","",IF($T$13="IN CORSO",VLOOKUP(B267,listoneAnker_NoSku,3,FALSE),INDEX(dbOrdini[LT.],MATCH(F267,dbOrdini[CODICE
ANKER],0))))</f>
        <v/>
      </c>
      <c r="I267" s="251" t="str">
        <f>IF(B267="","",IF($T$13="IN CORSO",VLOOKUP(B267,listoneAnker_NoSku,4,FALSE),INDEX(dbOrdini[% VOL],MATCH(F267,dbOrdini[CODICE
ANKER],0))))</f>
        <v/>
      </c>
      <c r="J267" s="252" t="str">
        <f>IF(B267="","",IF($T$13="IN CORSO",VLOOKUP(B267,listoneAnker_NoSku,5,FALSE),INDEX(dbOrdini[PREZZO
ANKER],MATCH(F267,dbOrdini[CODICE
ANKER],0))))</f>
        <v/>
      </c>
      <c r="K267" s="253" t="str">
        <f ca="1">IF(E267="","",IF($T$13="IN CORSO",VLOOKUP(TEXT(E267,"0"),vinolux[],6,FALSE),INDEX(dbOrdini[PREZZO
VINOLUX],MATCH(F267,dbOrdini[CODICE
ANKER],0))))</f>
        <v/>
      </c>
      <c r="L267" s="252" t="str">
        <f>IFERROR(IF(B267="","",IF($T$13="IN CORSO",VLOOKUP(A267,ultimoPrezzoItalia[],5,FALSE),INDEX(dbOrdini[PREZZO
ITALIA],MATCH(F267,dbOrdini[CODICE
ANKER],0)))),"")</f>
        <v/>
      </c>
      <c r="M267" s="254" t="str">
        <f>IFERROR(IF(B267="","",IF($T$13="IN CORSO",VLOOKUP(F267,listoneAnkerCompleto,8,FALSE)/1.22,INDEX(dbOrdini[COSTO IMPORT BOTT.],MATCH(F267,dbOrdini[CODICE
ANKER],0)))),"")</f>
        <v/>
      </c>
      <c r="N267" s="267" t="str">
        <f t="shared" si="12"/>
        <v/>
      </c>
      <c r="O267" s="255" t="str">
        <f t="shared" si="13"/>
        <v/>
      </c>
      <c r="P267" s="256" t="str">
        <f ca="1">IFERROR(VLOOKUP(A267,inventarioGeko[],3,FALSE),"")</f>
        <v/>
      </c>
      <c r="Q267" s="254" t="str">
        <f t="shared" si="14"/>
        <v/>
      </c>
    </row>
    <row r="268" spans="1:17">
      <c r="A268" s="376" t="str">
        <f ca="1">IFERROR(INDEX(storicoSkuGeko,MATCH(F268,storicoSkuAnker,0)),"")</f>
        <v/>
      </c>
      <c r="C268" s="3"/>
      <c r="D268" s="3"/>
      <c r="E268" s="293" t="str">
        <f ca="1">IFERROR(IF(INDEX(storicoSkuVinolux,MATCH(F268,storicoSkuAnker,0))=0,"",INDEX(storicoSkuVinolux,MATCH(F268,storicoSkuAnker,0))),"")</f>
        <v/>
      </c>
      <c r="F268" s="248" t="str">
        <f>IF(B268="","",IF($T$13="IN CORSO",INDEX(skuAnker,MATCH(B268,descrizioneArtAnker,0)),INDEX(dbOrdini[CODICE
ANKER],MATCH(B268,dbOrdini[DESCRIZIONE],0))))</f>
        <v/>
      </c>
      <c r="G268" s="249" t="str">
        <f>IF(B268="","",IF($T$13="IN CORSO",VLOOKUP(B268,listoneAnker_NoSku,2,FALSE),INDEX(dbOrdini[BT/CS],MATCH(F268,dbOrdini[CODICE
ANKER],0))))</f>
        <v/>
      </c>
      <c r="H268" s="250" t="str">
        <f>IF(B268="","",IF($T$13="IN CORSO",VLOOKUP(B268,listoneAnker_NoSku,3,FALSE),INDEX(dbOrdini[LT.],MATCH(F268,dbOrdini[CODICE
ANKER],0))))</f>
        <v/>
      </c>
      <c r="I268" s="251" t="str">
        <f>IF(B268="","",IF($T$13="IN CORSO",VLOOKUP(B268,listoneAnker_NoSku,4,FALSE),INDEX(dbOrdini[% VOL],MATCH(F268,dbOrdini[CODICE
ANKER],0))))</f>
        <v/>
      </c>
      <c r="J268" s="252" t="str">
        <f>IF(B268="","",IF($T$13="IN CORSO",VLOOKUP(B268,listoneAnker_NoSku,5,FALSE),INDEX(dbOrdini[PREZZO
ANKER],MATCH(F268,dbOrdini[CODICE
ANKER],0))))</f>
        <v/>
      </c>
      <c r="K268" s="253" t="str">
        <f ca="1">IF(E268="","",IF($T$13="IN CORSO",VLOOKUP(TEXT(E268,"0"),vinolux[],6,FALSE),INDEX(dbOrdini[PREZZO
VINOLUX],MATCH(F268,dbOrdini[CODICE
ANKER],0))))</f>
        <v/>
      </c>
      <c r="L268" s="252" t="str">
        <f>IFERROR(IF(B268="","",IF($T$13="IN CORSO",VLOOKUP(A268,ultimoPrezzoItalia[],5,FALSE),INDEX(dbOrdini[PREZZO
ITALIA],MATCH(F268,dbOrdini[CODICE
ANKER],0)))),"")</f>
        <v/>
      </c>
      <c r="M268" s="254" t="str">
        <f>IFERROR(IF(B268="","",IF($T$13="IN CORSO",VLOOKUP(F268,listoneAnkerCompleto,8,FALSE)/1.22,INDEX(dbOrdini[COSTO IMPORT BOTT.],MATCH(F268,dbOrdini[CODICE
ANKER],0)))),"")</f>
        <v/>
      </c>
      <c r="N268" s="267" t="str">
        <f t="shared" si="12"/>
        <v/>
      </c>
      <c r="O268" s="255" t="str">
        <f t="shared" si="13"/>
        <v/>
      </c>
      <c r="P268" s="256" t="str">
        <f ca="1">IFERROR(VLOOKUP(A268,inventarioGeko[],3,FALSE),"")</f>
        <v/>
      </c>
      <c r="Q268" s="254" t="str">
        <f t="shared" si="14"/>
        <v/>
      </c>
    </row>
    <row r="269" spans="1:17">
      <c r="A269" s="127" t="str">
        <f ca="1">IFERROR(INDEX(storicoSkuGeko,MATCH(F269,storicoSkuAnker,0)),"")</f>
        <v/>
      </c>
      <c r="B269" s="39"/>
      <c r="C269" s="70"/>
      <c r="D269" s="42"/>
      <c r="E269" s="295" t="str">
        <f ca="1">IFERROR(IF(INDEX(storicoSkuVinolux,MATCH(F269,storicoSkuAnker,0))=0,"",INDEX(storicoSkuVinolux,MATCH(F269,storicoSkuAnker,0))),"")</f>
        <v/>
      </c>
      <c r="F269" s="248" t="str">
        <f>IF(B269="","",IF($T$13="IN CORSO",INDEX(skuAnker,MATCH(B269,descrizioneArtAnker,0)),INDEX(dbOrdini[CODICE
ANKER],MATCH(B269,dbOrdini[DESCRIZIONE],0))))</f>
        <v/>
      </c>
      <c r="G269" s="249" t="str">
        <f>IF(B269="","",IF($T$13="IN CORSO",VLOOKUP(B269,listoneAnker_NoSku,2,FALSE),INDEX(dbOrdini[BT/CS],MATCH(F269,dbOrdini[CODICE
ANKER],0))))</f>
        <v/>
      </c>
      <c r="H269" s="250" t="str">
        <f>IF(B269="","",IF($T$13="IN CORSO",VLOOKUP(B269,listoneAnker_NoSku,3,FALSE),INDEX(dbOrdini[LT.],MATCH(F269,dbOrdini[CODICE
ANKER],0))))</f>
        <v/>
      </c>
      <c r="I269" s="251" t="str">
        <f>IF(B269="","",IF($T$13="IN CORSO",VLOOKUP(B269,listoneAnker_NoSku,4,FALSE),INDEX(dbOrdini[% VOL],MATCH(F269,dbOrdini[CODICE
ANKER],0))))</f>
        <v/>
      </c>
      <c r="J269" s="252" t="str">
        <f>IF(B269="","",IF($T$13="IN CORSO",VLOOKUP(B269,listoneAnker_NoSku,5,FALSE),INDEX(dbOrdini[PREZZO
ANKER],MATCH(F269,dbOrdini[CODICE
ANKER],0))))</f>
        <v/>
      </c>
      <c r="K269" s="253" t="str">
        <f ca="1">IF(E269="","",IF($T$13="IN CORSO",VLOOKUP(TEXT(E269,"0"),vinolux[],6,FALSE),INDEX(dbOrdini[PREZZO
VINOLUX],MATCH(F269,dbOrdini[CODICE
ANKER],0))))</f>
        <v/>
      </c>
      <c r="L269" s="252" t="str">
        <f>IFERROR(IF(B269="","",IF($T$13="IN CORSO",VLOOKUP(A269,ultimoPrezzoItalia[],5,FALSE),INDEX(dbOrdini[PREZZO
ITALIA],MATCH(F269,dbOrdini[CODICE
ANKER],0)))),"")</f>
        <v/>
      </c>
      <c r="M269" s="254" t="str">
        <f>IFERROR(IF(B269="","",IF($T$13="IN CORSO",VLOOKUP(F269,listoneAnkerCompleto,8,FALSE)/1.22,INDEX(dbOrdini[COSTO IMPORT BOTT.],MATCH(F269,dbOrdini[CODICE
ANKER],0)))),"")</f>
        <v/>
      </c>
      <c r="N269" s="267" t="str">
        <f t="shared" si="12"/>
        <v/>
      </c>
      <c r="O269" s="255" t="str">
        <f t="shared" si="13"/>
        <v/>
      </c>
      <c r="P269" s="256" t="str">
        <f ca="1">IFERROR(VLOOKUP(A269,inventarioGeko[],3,FALSE),"")</f>
        <v/>
      </c>
      <c r="Q269" s="254" t="str">
        <f t="shared" si="14"/>
        <v/>
      </c>
    </row>
    <row r="270" spans="1:17">
      <c r="A270" s="127" t="str">
        <f ca="1">IFERROR(INDEX(storicoSkuGeko,MATCH(F270,storicoSkuAnker,0)),"")</f>
        <v/>
      </c>
      <c r="B270" s="39"/>
      <c r="C270" s="70"/>
      <c r="D270" s="42"/>
      <c r="E270" s="295" t="str">
        <f ca="1">IFERROR(IF(INDEX(storicoSkuVinolux,MATCH(F270,storicoSkuAnker,0))=0,"",INDEX(storicoSkuVinolux,MATCH(F270,storicoSkuAnker,0))),"")</f>
        <v/>
      </c>
      <c r="F270" s="248" t="str">
        <f>IF(B270="","",IF($T$13="IN CORSO",INDEX(skuAnker,MATCH(B270,descrizioneArtAnker,0)),INDEX(dbOrdini[CODICE
ANKER],MATCH(B270,dbOrdini[DESCRIZIONE],0))))</f>
        <v/>
      </c>
      <c r="G270" s="249" t="str">
        <f>IF(B270="","",IF($T$13="IN CORSO",VLOOKUP(B270,listoneAnker_NoSku,2,FALSE),INDEX(dbOrdini[BT/CS],MATCH(F270,dbOrdini[CODICE
ANKER],0))))</f>
        <v/>
      </c>
      <c r="H270" s="250" t="str">
        <f>IF(B270="","",IF($T$13="IN CORSO",VLOOKUP(B270,listoneAnker_NoSku,3,FALSE),INDEX(dbOrdini[LT.],MATCH(F270,dbOrdini[CODICE
ANKER],0))))</f>
        <v/>
      </c>
      <c r="I270" s="251" t="str">
        <f>IF(B270="","",IF($T$13="IN CORSO",VLOOKUP(B270,listoneAnker_NoSku,4,FALSE),INDEX(dbOrdini[% VOL],MATCH(F270,dbOrdini[CODICE
ANKER],0))))</f>
        <v/>
      </c>
      <c r="J270" s="252" t="str">
        <f>IF(B270="","",IF($T$13="IN CORSO",VLOOKUP(B270,listoneAnker_NoSku,5,FALSE),INDEX(dbOrdini[PREZZO
ANKER],MATCH(F270,dbOrdini[CODICE
ANKER],0))))</f>
        <v/>
      </c>
      <c r="K270" s="253" t="str">
        <f ca="1">IF(E270="","",IF($T$13="IN CORSO",VLOOKUP(TEXT(E270,"0"),vinolux[],6,FALSE),INDEX(dbOrdini[PREZZO
VINOLUX],MATCH(F270,dbOrdini[CODICE
ANKER],0))))</f>
        <v/>
      </c>
      <c r="L270" s="252" t="str">
        <f>IFERROR(IF(B270="","",IF($T$13="IN CORSO",VLOOKUP(A270,ultimoPrezzoItalia[],5,FALSE),INDEX(dbOrdini[PREZZO
ITALIA],MATCH(F270,dbOrdini[CODICE
ANKER],0)))),"")</f>
        <v/>
      </c>
      <c r="M270" s="254" t="str">
        <f>IFERROR(IF(B270="","",IF($T$13="IN CORSO",VLOOKUP(F270,listoneAnkerCompleto,8,FALSE)/1.22,INDEX(dbOrdini[COSTO IMPORT BOTT.],MATCH(F270,dbOrdini[CODICE
ANKER],0)))),"")</f>
        <v/>
      </c>
      <c r="N270" s="267" t="str">
        <f t="shared" si="12"/>
        <v/>
      </c>
      <c r="O270" s="255" t="str">
        <f t="shared" si="13"/>
        <v/>
      </c>
      <c r="P270" s="256" t="str">
        <f ca="1">IFERROR(VLOOKUP(A270,inventarioGeko[],3,FALSE),"")</f>
        <v/>
      </c>
      <c r="Q270" s="254" t="str">
        <f t="shared" si="14"/>
        <v/>
      </c>
    </row>
    <row r="271" spans="1:17">
      <c r="A271" s="127" t="str">
        <f ca="1">IFERROR(INDEX(storicoSkuGeko,MATCH(F271,storicoSkuAnker,0)),"")</f>
        <v/>
      </c>
      <c r="B271" s="39"/>
      <c r="C271" s="70"/>
      <c r="D271" s="42"/>
      <c r="E271" s="295" t="str">
        <f ca="1">IFERROR(IF(INDEX(storicoSkuVinolux,MATCH(F271,storicoSkuAnker,0))=0,"",INDEX(storicoSkuVinolux,MATCH(F271,storicoSkuAnker,0))),"")</f>
        <v/>
      </c>
      <c r="F271" s="248" t="str">
        <f>IF(B271="","",IF($T$13="IN CORSO",INDEX(skuAnker,MATCH(B271,descrizioneArtAnker,0)),INDEX(dbOrdini[CODICE
ANKER],MATCH(B271,dbOrdini[DESCRIZIONE],0))))</f>
        <v/>
      </c>
      <c r="G271" s="249" t="str">
        <f>IF(B271="","",IF($T$13="IN CORSO",VLOOKUP(B271,listoneAnker_NoSku,2,FALSE),INDEX(dbOrdini[BT/CS],MATCH(F271,dbOrdini[CODICE
ANKER],0))))</f>
        <v/>
      </c>
      <c r="H271" s="250" t="str">
        <f>IF(B271="","",IF($T$13="IN CORSO",VLOOKUP(B271,listoneAnker_NoSku,3,FALSE),INDEX(dbOrdini[LT.],MATCH(F271,dbOrdini[CODICE
ANKER],0))))</f>
        <v/>
      </c>
      <c r="I271" s="251" t="str">
        <f>IF(B271="","",IF($T$13="IN CORSO",VLOOKUP(B271,listoneAnker_NoSku,4,FALSE),INDEX(dbOrdini[% VOL],MATCH(F271,dbOrdini[CODICE
ANKER],0))))</f>
        <v/>
      </c>
      <c r="J271" s="252" t="str">
        <f>IF(B271="","",IF($T$13="IN CORSO",VLOOKUP(B271,listoneAnker_NoSku,5,FALSE),INDEX(dbOrdini[PREZZO
ANKER],MATCH(F271,dbOrdini[CODICE
ANKER],0))))</f>
        <v/>
      </c>
      <c r="K271" s="253" t="str">
        <f ca="1">IF(E271="","",IF($T$13="IN CORSO",VLOOKUP(TEXT(E271,"0"),vinolux[],6,FALSE),INDEX(dbOrdini[PREZZO
VINOLUX],MATCH(F271,dbOrdini[CODICE
ANKER],0))))</f>
        <v/>
      </c>
      <c r="L271" s="252" t="str">
        <f>IFERROR(IF(B271="","",IF($T$13="IN CORSO",VLOOKUP(A271,ultimoPrezzoItalia[],5,FALSE),INDEX(dbOrdini[PREZZO
ITALIA],MATCH(F271,dbOrdini[CODICE
ANKER],0)))),"")</f>
        <v/>
      </c>
      <c r="M271" s="254" t="str">
        <f>IFERROR(IF(B271="","",IF($T$13="IN CORSO",VLOOKUP(F271,listoneAnkerCompleto,8,FALSE)/1.22,INDEX(dbOrdini[COSTO IMPORT BOTT.],MATCH(F271,dbOrdini[CODICE
ANKER],0)))),"")</f>
        <v/>
      </c>
      <c r="N271" s="267" t="str">
        <f t="shared" si="12"/>
        <v/>
      </c>
      <c r="O271" s="255" t="str">
        <f t="shared" si="13"/>
        <v/>
      </c>
      <c r="P271" s="256" t="str">
        <f ca="1">IFERROR(VLOOKUP(A271,inventarioGeko[],3,FALSE),"")</f>
        <v/>
      </c>
      <c r="Q271" s="254" t="str">
        <f t="shared" si="14"/>
        <v/>
      </c>
    </row>
    <row r="272" spans="1:17">
      <c r="A272" s="127" t="str">
        <f ca="1">IFERROR(INDEX(storicoSkuGeko,MATCH(F272,storicoSkuAnker,0)),"")</f>
        <v/>
      </c>
      <c r="B272" s="39"/>
      <c r="C272" s="70"/>
      <c r="D272" s="42"/>
      <c r="E272" s="295" t="str">
        <f ca="1">IFERROR(IF(INDEX(storicoSkuVinolux,MATCH(F272,storicoSkuAnker,0))=0,"",INDEX(storicoSkuVinolux,MATCH(F272,storicoSkuAnker,0))),"")</f>
        <v/>
      </c>
      <c r="F272" s="248" t="str">
        <f>IF(B272="","",IF($T$13="IN CORSO",INDEX(skuAnker,MATCH(B272,descrizioneArtAnker,0)),INDEX(dbOrdini[CODICE
ANKER],MATCH(B272,dbOrdini[DESCRIZIONE],0))))</f>
        <v/>
      </c>
      <c r="G272" s="249" t="str">
        <f>IF(B272="","",IF($T$13="IN CORSO",VLOOKUP(B272,listoneAnker_NoSku,2,FALSE),INDEX(dbOrdini[BT/CS],MATCH(F272,dbOrdini[CODICE
ANKER],0))))</f>
        <v/>
      </c>
      <c r="H272" s="250" t="str">
        <f>IF(B272="","",IF($T$13="IN CORSO",VLOOKUP(B272,listoneAnker_NoSku,3,FALSE),INDEX(dbOrdini[LT.],MATCH(F272,dbOrdini[CODICE
ANKER],0))))</f>
        <v/>
      </c>
      <c r="I272" s="251" t="str">
        <f>IF(B272="","",IF($T$13="IN CORSO",VLOOKUP(B272,listoneAnker_NoSku,4,FALSE),INDEX(dbOrdini[% VOL],MATCH(F272,dbOrdini[CODICE
ANKER],0))))</f>
        <v/>
      </c>
      <c r="J272" s="252" t="str">
        <f>IF(B272="","",IF($T$13="IN CORSO",VLOOKUP(B272,listoneAnker_NoSku,5,FALSE),INDEX(dbOrdini[PREZZO
ANKER],MATCH(F272,dbOrdini[CODICE
ANKER],0))))</f>
        <v/>
      </c>
      <c r="K272" s="253" t="str">
        <f ca="1">IF(E272="","",IF($T$13="IN CORSO",VLOOKUP(TEXT(E272,"0"),vinolux[],6,FALSE),INDEX(dbOrdini[PREZZO
VINOLUX],MATCH(F272,dbOrdini[CODICE
ANKER],0))))</f>
        <v/>
      </c>
      <c r="L272" s="252" t="str">
        <f>IFERROR(IF(B272="","",IF($T$13="IN CORSO",VLOOKUP(A272,ultimoPrezzoItalia[],5,FALSE),INDEX(dbOrdini[PREZZO
ITALIA],MATCH(F272,dbOrdini[CODICE
ANKER],0)))),"")</f>
        <v/>
      </c>
      <c r="M272" s="254" t="str">
        <f>IFERROR(IF(B272="","",IF($T$13="IN CORSO",VLOOKUP(F272,listoneAnkerCompleto,8,FALSE)/1.22,INDEX(dbOrdini[COSTO IMPORT BOTT.],MATCH(F272,dbOrdini[CODICE
ANKER],0)))),"")</f>
        <v/>
      </c>
      <c r="N272" s="267" t="str">
        <f t="shared" si="12"/>
        <v/>
      </c>
      <c r="O272" s="255" t="str">
        <f t="shared" si="13"/>
        <v/>
      </c>
      <c r="P272" s="256" t="str">
        <f ca="1">IFERROR(VLOOKUP(A272,inventarioGeko[],3,FALSE),"")</f>
        <v/>
      </c>
      <c r="Q272" s="254" t="str">
        <f t="shared" si="14"/>
        <v/>
      </c>
    </row>
    <row r="273" spans="1:17">
      <c r="A273" s="127" t="str">
        <f ca="1">IFERROR(INDEX(storicoSkuGeko,MATCH(F273,storicoSkuAnker,0)),"")</f>
        <v/>
      </c>
      <c r="B273" s="39"/>
      <c r="C273" s="70"/>
      <c r="D273" s="42"/>
      <c r="E273" s="295" t="str">
        <f ca="1">IFERROR(IF(INDEX(storicoSkuVinolux,MATCH(F273,storicoSkuAnker,0))=0,"",INDEX(storicoSkuVinolux,MATCH(F273,storicoSkuAnker,0))),"")</f>
        <v/>
      </c>
      <c r="F273" s="248" t="str">
        <f>IF(B273="","",IF($T$13="IN CORSO",INDEX(skuAnker,MATCH(B273,descrizioneArtAnker,0)),INDEX(dbOrdini[CODICE
ANKER],MATCH(B273,dbOrdini[DESCRIZIONE],0))))</f>
        <v/>
      </c>
      <c r="G273" s="249" t="str">
        <f>IF(B273="","",IF($T$13="IN CORSO",VLOOKUP(B273,listoneAnker_NoSku,2,FALSE),INDEX(dbOrdini[BT/CS],MATCH(F273,dbOrdini[CODICE
ANKER],0))))</f>
        <v/>
      </c>
      <c r="H273" s="250" t="str">
        <f>IF(B273="","",IF($T$13="IN CORSO",VLOOKUP(B273,listoneAnker_NoSku,3,FALSE),INDEX(dbOrdini[LT.],MATCH(F273,dbOrdini[CODICE
ANKER],0))))</f>
        <v/>
      </c>
      <c r="I273" s="251" t="str">
        <f>IF(B273="","",IF($T$13="IN CORSO",VLOOKUP(B273,listoneAnker_NoSku,4,FALSE),INDEX(dbOrdini[% VOL],MATCH(F273,dbOrdini[CODICE
ANKER],0))))</f>
        <v/>
      </c>
      <c r="J273" s="252" t="str">
        <f>IF(B273="","",IF($T$13="IN CORSO",VLOOKUP(B273,listoneAnker_NoSku,5,FALSE),INDEX(dbOrdini[PREZZO
ANKER],MATCH(F273,dbOrdini[CODICE
ANKER],0))))</f>
        <v/>
      </c>
      <c r="K273" s="253" t="str">
        <f ca="1">IF(E273="","",IF($T$13="IN CORSO",VLOOKUP(TEXT(E273,"0"),vinolux[],6,FALSE),INDEX(dbOrdini[PREZZO
VINOLUX],MATCH(F273,dbOrdini[CODICE
ANKER],0))))</f>
        <v/>
      </c>
      <c r="L273" s="252" t="str">
        <f>IFERROR(IF(B273="","",IF($T$13="IN CORSO",VLOOKUP(A273,ultimoPrezzoItalia[],5,FALSE),INDEX(dbOrdini[PREZZO
ITALIA],MATCH(F273,dbOrdini[CODICE
ANKER],0)))),"")</f>
        <v/>
      </c>
      <c r="M273" s="254" t="str">
        <f>IFERROR(IF(B273="","",IF($T$13="IN CORSO",VLOOKUP(F273,listoneAnkerCompleto,8,FALSE)/1.22,INDEX(dbOrdini[COSTO IMPORT BOTT.],MATCH(F273,dbOrdini[CODICE
ANKER],0)))),"")</f>
        <v/>
      </c>
      <c r="N273" s="267" t="str">
        <f t="shared" si="12"/>
        <v/>
      </c>
      <c r="O273" s="255" t="str">
        <f t="shared" si="13"/>
        <v/>
      </c>
      <c r="P273" s="256" t="str">
        <f ca="1">IFERROR(VLOOKUP(A273,inventarioGeko[],3,FALSE),"")</f>
        <v/>
      </c>
      <c r="Q273" s="254" t="str">
        <f t="shared" si="14"/>
        <v/>
      </c>
    </row>
    <row r="274" spans="1:17">
      <c r="A274" s="376" t="str">
        <f ca="1">IFERROR(INDEX(storicoSkuGeko,MATCH(F274,storicoSkuAnker,0)),"")</f>
        <v/>
      </c>
      <c r="C274" s="3"/>
      <c r="D274" s="3"/>
      <c r="E274" s="293" t="str">
        <f ca="1">IFERROR(IF(INDEX(storicoSkuVinolux,MATCH(F274,storicoSkuAnker,0))=0,"",INDEX(storicoSkuVinolux,MATCH(F274,storicoSkuAnker,0))),"")</f>
        <v/>
      </c>
      <c r="F274" s="248" t="str">
        <f>IF(B274="","",IF($T$13="IN CORSO",INDEX(skuAnker,MATCH(B274,descrizioneArtAnker,0)),INDEX(dbOrdini[CODICE
ANKER],MATCH(B274,dbOrdini[DESCRIZIONE],0))))</f>
        <v/>
      </c>
      <c r="G274" s="249" t="str">
        <f>IF(B274="","",IF($T$13="IN CORSO",VLOOKUP(B274,listoneAnker_NoSku,2,FALSE),INDEX(dbOrdini[BT/CS],MATCH(F274,dbOrdini[CODICE
ANKER],0))))</f>
        <v/>
      </c>
      <c r="H274" s="250" t="str">
        <f>IF(B274="","",IF($T$13="IN CORSO",VLOOKUP(B274,listoneAnker_NoSku,3,FALSE),INDEX(dbOrdini[LT.],MATCH(F274,dbOrdini[CODICE
ANKER],0))))</f>
        <v/>
      </c>
      <c r="I274" s="251" t="str">
        <f>IF(B274="","",IF($T$13="IN CORSO",VLOOKUP(B274,listoneAnker_NoSku,4,FALSE),INDEX(dbOrdini[% VOL],MATCH(F274,dbOrdini[CODICE
ANKER],0))))</f>
        <v/>
      </c>
      <c r="J274" s="252" t="str">
        <f>IF(B274="","",IF($T$13="IN CORSO",VLOOKUP(B274,listoneAnker_NoSku,5,FALSE),INDEX(dbOrdini[PREZZO
ANKER],MATCH(F274,dbOrdini[CODICE
ANKER],0))))</f>
        <v/>
      </c>
      <c r="K274" s="253" t="str">
        <f ca="1">IF(E274="","",IF($T$13="IN CORSO",VLOOKUP(TEXT(E274,"0"),vinolux[],6,FALSE),INDEX(dbOrdini[PREZZO
VINOLUX],MATCH(F274,dbOrdini[CODICE
ANKER],0))))</f>
        <v/>
      </c>
      <c r="L274" s="252" t="str">
        <f>IFERROR(IF(B274="","",IF($T$13="IN CORSO",VLOOKUP(A274,ultimoPrezzoItalia[],5,FALSE),INDEX(dbOrdini[PREZZO
ITALIA],MATCH(F274,dbOrdini[CODICE
ANKER],0)))),"")</f>
        <v/>
      </c>
      <c r="M274" s="254" t="str">
        <f>IFERROR(IF(B274="","",IF($T$13="IN CORSO",VLOOKUP(F274,listoneAnkerCompleto,8,FALSE)/1.22,INDEX(dbOrdini[COSTO IMPORT BOTT.],MATCH(F274,dbOrdini[CODICE
ANKER],0)))),"")</f>
        <v/>
      </c>
      <c r="N274" s="267" t="str">
        <f t="shared" si="12"/>
        <v/>
      </c>
      <c r="O274" s="255" t="str">
        <f t="shared" si="13"/>
        <v/>
      </c>
      <c r="P274" s="256" t="str">
        <f ca="1">IFERROR(VLOOKUP(A274,inventarioGeko[],3,FALSE),"")</f>
        <v/>
      </c>
      <c r="Q274" s="254" t="str">
        <f t="shared" si="14"/>
        <v/>
      </c>
    </row>
    <row r="275" spans="1:17">
      <c r="A275" s="376" t="str">
        <f ca="1">IFERROR(INDEX(storicoSkuGeko,MATCH(F275,storicoSkuAnker,0)),"")</f>
        <v/>
      </c>
      <c r="C275" s="3"/>
      <c r="D275" s="3"/>
      <c r="E275" s="293" t="str">
        <f ca="1">IFERROR(IF(INDEX(storicoSkuVinolux,MATCH(F275,storicoSkuAnker,0))=0,"",INDEX(storicoSkuVinolux,MATCH(F275,storicoSkuAnker,0))),"")</f>
        <v/>
      </c>
      <c r="F275" s="248" t="str">
        <f>IF(B275="","",IF($T$13="IN CORSO",INDEX(skuAnker,MATCH(B275,descrizioneArtAnker,0)),INDEX(dbOrdini[CODICE
ANKER],MATCH(B275,dbOrdini[DESCRIZIONE],0))))</f>
        <v/>
      </c>
      <c r="G275" s="249" t="str">
        <f>IF(B275="","",IF($T$13="IN CORSO",VLOOKUP(B275,listoneAnker_NoSku,2,FALSE),INDEX(dbOrdini[BT/CS],MATCH(F275,dbOrdini[CODICE
ANKER],0))))</f>
        <v/>
      </c>
      <c r="H275" s="250" t="str">
        <f>IF(B275="","",IF($T$13="IN CORSO",VLOOKUP(B275,listoneAnker_NoSku,3,FALSE),INDEX(dbOrdini[LT.],MATCH(F275,dbOrdini[CODICE
ANKER],0))))</f>
        <v/>
      </c>
      <c r="I275" s="251" t="str">
        <f>IF(B275="","",IF($T$13="IN CORSO",VLOOKUP(B275,listoneAnker_NoSku,4,FALSE),INDEX(dbOrdini[% VOL],MATCH(F275,dbOrdini[CODICE
ANKER],0))))</f>
        <v/>
      </c>
      <c r="J275" s="252" t="str">
        <f>IF(B275="","",IF($T$13="IN CORSO",VLOOKUP(B275,listoneAnker_NoSku,5,FALSE),INDEX(dbOrdini[PREZZO
ANKER],MATCH(F275,dbOrdini[CODICE
ANKER],0))))</f>
        <v/>
      </c>
      <c r="K275" s="253" t="str">
        <f ca="1">IF(E275="","",IF($T$13="IN CORSO",VLOOKUP(TEXT(E275,"0"),vinolux[],6,FALSE),INDEX(dbOrdini[PREZZO
VINOLUX],MATCH(F275,dbOrdini[CODICE
ANKER],0))))</f>
        <v/>
      </c>
      <c r="L275" s="252" t="str">
        <f>IFERROR(IF(B275="","",IF($T$13="IN CORSO",VLOOKUP(A275,ultimoPrezzoItalia[],5,FALSE),INDEX(dbOrdini[PREZZO
ITALIA],MATCH(F275,dbOrdini[CODICE
ANKER],0)))),"")</f>
        <v/>
      </c>
      <c r="M275" s="254" t="str">
        <f>IFERROR(IF(B275="","",IF($T$13="IN CORSO",VLOOKUP(F275,listoneAnkerCompleto,8,FALSE)/1.22,INDEX(dbOrdini[COSTO IMPORT BOTT.],MATCH(F275,dbOrdini[CODICE
ANKER],0)))),"")</f>
        <v/>
      </c>
      <c r="N275" s="267" t="str">
        <f t="shared" si="12"/>
        <v/>
      </c>
      <c r="O275" s="255" t="str">
        <f t="shared" si="13"/>
        <v/>
      </c>
      <c r="P275" s="256" t="str">
        <f ca="1">IFERROR(VLOOKUP(A275,inventarioGeko[],3,FALSE),"")</f>
        <v/>
      </c>
      <c r="Q275" s="254" t="str">
        <f t="shared" si="14"/>
        <v/>
      </c>
    </row>
    <row r="276" spans="1:17">
      <c r="A276" s="376" t="str">
        <f ca="1">IFERROR(INDEX(storicoSkuGeko,MATCH(F276,storicoSkuAnker,0)),"")</f>
        <v/>
      </c>
      <c r="C276" s="3"/>
      <c r="D276" s="3"/>
      <c r="E276" s="293" t="str">
        <f ca="1">IFERROR(IF(INDEX(storicoSkuVinolux,MATCH(F276,storicoSkuAnker,0))=0,"",INDEX(storicoSkuVinolux,MATCH(F276,storicoSkuAnker,0))),"")</f>
        <v/>
      </c>
      <c r="F276" s="248" t="str">
        <f>IF(B276="","",IF($T$13="IN CORSO",INDEX(skuAnker,MATCH(B276,descrizioneArtAnker,0)),INDEX(dbOrdini[CODICE
ANKER],MATCH(B276,dbOrdini[DESCRIZIONE],0))))</f>
        <v/>
      </c>
      <c r="G276" s="249" t="str">
        <f>IF(B276="","",IF($T$13="IN CORSO",VLOOKUP(B276,listoneAnker_NoSku,2,FALSE),INDEX(dbOrdini[BT/CS],MATCH(F276,dbOrdini[CODICE
ANKER],0))))</f>
        <v/>
      </c>
      <c r="H276" s="250" t="str">
        <f>IF(B276="","",IF($T$13="IN CORSO",VLOOKUP(B276,listoneAnker_NoSku,3,FALSE),INDEX(dbOrdini[LT.],MATCH(F276,dbOrdini[CODICE
ANKER],0))))</f>
        <v/>
      </c>
      <c r="I276" s="251" t="str">
        <f>IF(B276="","",IF($T$13="IN CORSO",VLOOKUP(B276,listoneAnker_NoSku,4,FALSE),INDEX(dbOrdini[% VOL],MATCH(F276,dbOrdini[CODICE
ANKER],0))))</f>
        <v/>
      </c>
      <c r="J276" s="252" t="str">
        <f>IF(B276="","",IF($T$13="IN CORSO",VLOOKUP(B276,listoneAnker_NoSku,5,FALSE),INDEX(dbOrdini[PREZZO
ANKER],MATCH(F276,dbOrdini[CODICE
ANKER],0))))</f>
        <v/>
      </c>
      <c r="K276" s="253" t="str">
        <f ca="1">IF(E276="","",IF($T$13="IN CORSO",VLOOKUP(TEXT(E276,"0"),vinolux[],6,FALSE),INDEX(dbOrdini[PREZZO
VINOLUX],MATCH(F276,dbOrdini[CODICE
ANKER],0))))</f>
        <v/>
      </c>
      <c r="L276" s="252" t="str">
        <f>IFERROR(IF(B276="","",IF($T$13="IN CORSO",VLOOKUP(A276,ultimoPrezzoItalia[],5,FALSE),INDEX(dbOrdini[PREZZO
ITALIA],MATCH(F276,dbOrdini[CODICE
ANKER],0)))),"")</f>
        <v/>
      </c>
      <c r="M276" s="254" t="str">
        <f>IFERROR(IF(B276="","",IF($T$13="IN CORSO",VLOOKUP(F276,listoneAnkerCompleto,8,FALSE)/1.22,INDEX(dbOrdini[COSTO IMPORT BOTT.],MATCH(F276,dbOrdini[CODICE
ANKER],0)))),"")</f>
        <v/>
      </c>
      <c r="N276" s="267" t="str">
        <f t="shared" si="12"/>
        <v/>
      </c>
      <c r="O276" s="255" t="str">
        <f t="shared" si="13"/>
        <v/>
      </c>
      <c r="P276" s="256" t="str">
        <f ca="1">IFERROR(VLOOKUP(A276,inventarioGeko[],3,FALSE),"")</f>
        <v/>
      </c>
      <c r="Q276" s="254" t="str">
        <f t="shared" si="14"/>
        <v/>
      </c>
    </row>
    <row r="277" spans="1:17">
      <c r="A277" s="127" t="str">
        <f ca="1">IFERROR(INDEX(storicoSkuGeko,MATCH(F277,storicoSkuAnker,0)),"")</f>
        <v/>
      </c>
      <c r="B277" s="39"/>
      <c r="C277" s="70"/>
      <c r="D277" s="42"/>
      <c r="E277" s="295" t="str">
        <f ca="1">IFERROR(IF(INDEX(storicoSkuVinolux,MATCH(F277,storicoSkuAnker,0))=0,"",INDEX(storicoSkuVinolux,MATCH(F277,storicoSkuAnker,0))),"")</f>
        <v/>
      </c>
      <c r="F277" s="248" t="str">
        <f>IF(B277="","",IF($T$13="IN CORSO",INDEX(skuAnker,MATCH(B277,descrizioneArtAnker,0)),INDEX(dbOrdini[CODICE
ANKER],MATCH(B277,dbOrdini[DESCRIZIONE],0))))</f>
        <v/>
      </c>
      <c r="G277" s="249" t="str">
        <f>IF(B277="","",IF($T$13="IN CORSO",VLOOKUP(B277,listoneAnker_NoSku,2,FALSE),INDEX(dbOrdini[BT/CS],MATCH(F277,dbOrdini[CODICE
ANKER],0))))</f>
        <v/>
      </c>
      <c r="H277" s="250" t="str">
        <f>IF(B277="","",IF($T$13="IN CORSO",VLOOKUP(B277,listoneAnker_NoSku,3,FALSE),INDEX(dbOrdini[LT.],MATCH(F277,dbOrdini[CODICE
ANKER],0))))</f>
        <v/>
      </c>
      <c r="I277" s="251" t="str">
        <f>IF(B277="","",IF($T$13="IN CORSO",VLOOKUP(B277,listoneAnker_NoSku,4,FALSE),INDEX(dbOrdini[% VOL],MATCH(F277,dbOrdini[CODICE
ANKER],0))))</f>
        <v/>
      </c>
      <c r="J277" s="252" t="str">
        <f>IF(B277="","",IF($T$13="IN CORSO",VLOOKUP(B277,listoneAnker_NoSku,5,FALSE),INDEX(dbOrdini[PREZZO
ANKER],MATCH(F277,dbOrdini[CODICE
ANKER],0))))</f>
        <v/>
      </c>
      <c r="K277" s="253" t="str">
        <f ca="1">IF(E277="","",IF($T$13="IN CORSO",VLOOKUP(TEXT(E277,"0"),vinolux[],6,FALSE),INDEX(dbOrdini[PREZZO
VINOLUX],MATCH(F277,dbOrdini[CODICE
ANKER],0))))</f>
        <v/>
      </c>
      <c r="L277" s="252" t="str">
        <f>IFERROR(IF(B277="","",IF($T$13="IN CORSO",VLOOKUP(A277,ultimoPrezzoItalia[],5,FALSE),INDEX(dbOrdini[PREZZO
ITALIA],MATCH(F277,dbOrdini[CODICE
ANKER],0)))),"")</f>
        <v/>
      </c>
      <c r="M277" s="254" t="str">
        <f>IFERROR(IF(B277="","",IF($T$13="IN CORSO",VLOOKUP(F277,listoneAnkerCompleto,8,FALSE)/1.22,INDEX(dbOrdini[COSTO IMPORT BOTT.],MATCH(F277,dbOrdini[CODICE
ANKER],0)))),"")</f>
        <v/>
      </c>
      <c r="N277" s="267" t="str">
        <f t="shared" si="12"/>
        <v/>
      </c>
      <c r="O277" s="255" t="str">
        <f t="shared" si="13"/>
        <v/>
      </c>
      <c r="P277" s="256" t="str">
        <f ca="1">IFERROR(VLOOKUP(A277,inventarioGeko[],3,FALSE),"")</f>
        <v/>
      </c>
      <c r="Q277" s="254" t="str">
        <f t="shared" si="14"/>
        <v/>
      </c>
    </row>
    <row r="278" spans="1:17">
      <c r="A278" s="127" t="str">
        <f ca="1">IFERROR(INDEX(storicoSkuGeko,MATCH(F278,storicoSkuAnker,0)),"")</f>
        <v/>
      </c>
      <c r="B278" s="39"/>
      <c r="C278" s="70"/>
      <c r="D278" s="42"/>
      <c r="E278" s="295" t="str">
        <f ca="1">IFERROR(IF(INDEX(storicoSkuVinolux,MATCH(F278,storicoSkuAnker,0))=0,"",INDEX(storicoSkuVinolux,MATCH(F278,storicoSkuAnker,0))),"")</f>
        <v/>
      </c>
      <c r="F278" s="248" t="str">
        <f>IF(B278="","",IF($T$13="IN CORSO",INDEX(skuAnker,MATCH(B278,descrizioneArtAnker,0)),INDEX(dbOrdini[CODICE
ANKER],MATCH(B278,dbOrdini[DESCRIZIONE],0))))</f>
        <v/>
      </c>
      <c r="G278" s="249" t="str">
        <f>IF(B278="","",IF($T$13="IN CORSO",VLOOKUP(B278,listoneAnker_NoSku,2,FALSE),INDEX(dbOrdini[BT/CS],MATCH(F278,dbOrdini[CODICE
ANKER],0))))</f>
        <v/>
      </c>
      <c r="H278" s="250" t="str">
        <f>IF(B278="","",IF($T$13="IN CORSO",VLOOKUP(B278,listoneAnker_NoSku,3,FALSE),INDEX(dbOrdini[LT.],MATCH(F278,dbOrdini[CODICE
ANKER],0))))</f>
        <v/>
      </c>
      <c r="I278" s="251" t="str">
        <f>IF(B278="","",IF($T$13="IN CORSO",VLOOKUP(B278,listoneAnker_NoSku,4,FALSE),INDEX(dbOrdini[% VOL],MATCH(F278,dbOrdini[CODICE
ANKER],0))))</f>
        <v/>
      </c>
      <c r="J278" s="252" t="str">
        <f>IF(B278="","",IF($T$13="IN CORSO",VLOOKUP(B278,listoneAnker_NoSku,5,FALSE),INDEX(dbOrdini[PREZZO
ANKER],MATCH(F278,dbOrdini[CODICE
ANKER],0))))</f>
        <v/>
      </c>
      <c r="K278" s="253" t="str">
        <f ca="1">IF(E278="","",IF($T$13="IN CORSO",VLOOKUP(TEXT(E278,"0"),vinolux[],6,FALSE),INDEX(dbOrdini[PREZZO
VINOLUX],MATCH(F278,dbOrdini[CODICE
ANKER],0))))</f>
        <v/>
      </c>
      <c r="L278" s="252" t="str">
        <f>IFERROR(IF(B278="","",IF($T$13="IN CORSO",VLOOKUP(A278,ultimoPrezzoItalia[],5,FALSE),INDEX(dbOrdini[PREZZO
ITALIA],MATCH(F278,dbOrdini[CODICE
ANKER],0)))),"")</f>
        <v/>
      </c>
      <c r="M278" s="254" t="str">
        <f>IFERROR(IF(B278="","",IF($T$13="IN CORSO",VLOOKUP(F278,listoneAnkerCompleto,8,FALSE)/1.22,INDEX(dbOrdini[COSTO IMPORT BOTT.],MATCH(F278,dbOrdini[CODICE
ANKER],0)))),"")</f>
        <v/>
      </c>
      <c r="N278" s="267" t="str">
        <f t="shared" si="12"/>
        <v/>
      </c>
      <c r="O278" s="255" t="str">
        <f t="shared" si="13"/>
        <v/>
      </c>
      <c r="P278" s="256" t="str">
        <f ca="1">IFERROR(VLOOKUP(A278,inventarioGeko[],3,FALSE),"")</f>
        <v/>
      </c>
      <c r="Q278" s="254" t="str">
        <f t="shared" si="14"/>
        <v/>
      </c>
    </row>
    <row r="279" spans="1:17">
      <c r="A279" s="127" t="str">
        <f ca="1">IFERROR(INDEX(storicoSkuGeko,MATCH(F279,storicoSkuAnker,0)),"")</f>
        <v/>
      </c>
      <c r="B279" s="39"/>
      <c r="C279" s="70"/>
      <c r="D279" s="42"/>
      <c r="E279" s="295" t="str">
        <f ca="1">IFERROR(IF(INDEX(storicoSkuVinolux,MATCH(F279,storicoSkuAnker,0))=0,"",INDEX(storicoSkuVinolux,MATCH(F279,storicoSkuAnker,0))),"")</f>
        <v/>
      </c>
      <c r="F279" s="248" t="str">
        <f>IF(B279="","",IF($T$13="IN CORSO",INDEX(skuAnker,MATCH(B279,descrizioneArtAnker,0)),INDEX(dbOrdini[CODICE
ANKER],MATCH(B279,dbOrdini[DESCRIZIONE],0))))</f>
        <v/>
      </c>
      <c r="G279" s="249" t="str">
        <f>IF(B279="","",IF($T$13="IN CORSO",VLOOKUP(B279,listoneAnker_NoSku,2,FALSE),INDEX(dbOrdini[BT/CS],MATCH(F279,dbOrdini[CODICE
ANKER],0))))</f>
        <v/>
      </c>
      <c r="H279" s="250" t="str">
        <f>IF(B279="","",IF($T$13="IN CORSO",VLOOKUP(B279,listoneAnker_NoSku,3,FALSE),INDEX(dbOrdini[LT.],MATCH(F279,dbOrdini[CODICE
ANKER],0))))</f>
        <v/>
      </c>
      <c r="I279" s="251" t="str">
        <f>IF(B279="","",IF($T$13="IN CORSO",VLOOKUP(B279,listoneAnker_NoSku,4,FALSE),INDEX(dbOrdini[% VOL],MATCH(F279,dbOrdini[CODICE
ANKER],0))))</f>
        <v/>
      </c>
      <c r="J279" s="252" t="str">
        <f>IF(B279="","",IF($T$13="IN CORSO",VLOOKUP(B279,listoneAnker_NoSku,5,FALSE),INDEX(dbOrdini[PREZZO
ANKER],MATCH(F279,dbOrdini[CODICE
ANKER],0))))</f>
        <v/>
      </c>
      <c r="K279" s="253" t="str">
        <f ca="1">IF(E279="","",IF($T$13="IN CORSO",VLOOKUP(TEXT(E279,"0"),vinolux[],6,FALSE),INDEX(dbOrdini[PREZZO
VINOLUX],MATCH(F279,dbOrdini[CODICE
ANKER],0))))</f>
        <v/>
      </c>
      <c r="L279" s="252" t="str">
        <f>IFERROR(IF(B279="","",IF($T$13="IN CORSO",VLOOKUP(A279,ultimoPrezzoItalia[],5,FALSE),INDEX(dbOrdini[PREZZO
ITALIA],MATCH(F279,dbOrdini[CODICE
ANKER],0)))),"")</f>
        <v/>
      </c>
      <c r="M279" s="254" t="str">
        <f>IFERROR(IF(B279="","",IF($T$13="IN CORSO",VLOOKUP(F279,listoneAnkerCompleto,8,FALSE)/1.22,INDEX(dbOrdini[COSTO IMPORT BOTT.],MATCH(F279,dbOrdini[CODICE
ANKER],0)))),"")</f>
        <v/>
      </c>
      <c r="N279" s="267" t="str">
        <f t="shared" si="12"/>
        <v/>
      </c>
      <c r="O279" s="255" t="str">
        <f t="shared" si="13"/>
        <v/>
      </c>
      <c r="P279" s="256" t="str">
        <f ca="1">IFERROR(VLOOKUP(A279,inventarioGeko[],3,FALSE),"")</f>
        <v/>
      </c>
      <c r="Q279" s="254" t="str">
        <f t="shared" si="14"/>
        <v/>
      </c>
    </row>
    <row r="280" spans="1:17">
      <c r="A280" s="127" t="str">
        <f ca="1">IFERROR(INDEX(storicoSkuGeko,MATCH(F280,storicoSkuAnker,0)),"")</f>
        <v/>
      </c>
      <c r="B280" s="39"/>
      <c r="C280" s="70"/>
      <c r="D280" s="42"/>
      <c r="E280" s="295" t="str">
        <f ca="1">IFERROR(IF(INDEX(storicoSkuVinolux,MATCH(F280,storicoSkuAnker,0))=0,"",INDEX(storicoSkuVinolux,MATCH(F280,storicoSkuAnker,0))),"")</f>
        <v/>
      </c>
      <c r="F280" s="248" t="str">
        <f>IF(B280="","",IF($T$13="IN CORSO",INDEX(skuAnker,MATCH(B280,descrizioneArtAnker,0)),INDEX(dbOrdini[CODICE
ANKER],MATCH(B280,dbOrdini[DESCRIZIONE],0))))</f>
        <v/>
      </c>
      <c r="G280" s="249" t="str">
        <f>IF(B280="","",IF($T$13="IN CORSO",VLOOKUP(B280,listoneAnker_NoSku,2,FALSE),INDEX(dbOrdini[BT/CS],MATCH(F280,dbOrdini[CODICE
ANKER],0))))</f>
        <v/>
      </c>
      <c r="H280" s="250" t="str">
        <f>IF(B280="","",IF($T$13="IN CORSO",VLOOKUP(B280,listoneAnker_NoSku,3,FALSE),INDEX(dbOrdini[LT.],MATCH(F280,dbOrdini[CODICE
ANKER],0))))</f>
        <v/>
      </c>
      <c r="I280" s="251" t="str">
        <f>IF(B280="","",IF($T$13="IN CORSO",VLOOKUP(B280,listoneAnker_NoSku,4,FALSE),INDEX(dbOrdini[% VOL],MATCH(F280,dbOrdini[CODICE
ANKER],0))))</f>
        <v/>
      </c>
      <c r="J280" s="252" t="str">
        <f>IF(B280="","",IF($T$13="IN CORSO",VLOOKUP(B280,listoneAnker_NoSku,5,FALSE),INDEX(dbOrdini[PREZZO
ANKER],MATCH(F280,dbOrdini[CODICE
ANKER],0))))</f>
        <v/>
      </c>
      <c r="K280" s="253" t="str">
        <f ca="1">IF(E280="","",IF($T$13="IN CORSO",VLOOKUP(TEXT(E280,"0"),vinolux[],6,FALSE),INDEX(dbOrdini[PREZZO
VINOLUX],MATCH(F280,dbOrdini[CODICE
ANKER],0))))</f>
        <v/>
      </c>
      <c r="L280" s="252" t="str">
        <f>IFERROR(IF(B280="","",IF($T$13="IN CORSO",VLOOKUP(A280,ultimoPrezzoItalia[],5,FALSE),INDEX(dbOrdini[PREZZO
ITALIA],MATCH(F280,dbOrdini[CODICE
ANKER],0)))),"")</f>
        <v/>
      </c>
      <c r="M280" s="254" t="str">
        <f>IFERROR(IF(B280="","",IF($T$13="IN CORSO",VLOOKUP(F280,listoneAnkerCompleto,8,FALSE)/1.22,INDEX(dbOrdini[COSTO IMPORT BOTT.],MATCH(F280,dbOrdini[CODICE
ANKER],0)))),"")</f>
        <v/>
      </c>
      <c r="N280" s="267" t="str">
        <f t="shared" si="12"/>
        <v/>
      </c>
      <c r="O280" s="255" t="str">
        <f t="shared" si="13"/>
        <v/>
      </c>
      <c r="P280" s="256" t="str">
        <f ca="1">IFERROR(VLOOKUP(A280,inventarioGeko[],3,FALSE),"")</f>
        <v/>
      </c>
      <c r="Q280" s="254" t="str">
        <f t="shared" si="14"/>
        <v/>
      </c>
    </row>
    <row r="281" spans="1:17">
      <c r="A281" s="127" t="str">
        <f ca="1">IFERROR(INDEX(storicoSkuGeko,MATCH(F281,storicoSkuAnker,0)),"")</f>
        <v/>
      </c>
      <c r="B281" s="39"/>
      <c r="C281" s="70"/>
      <c r="D281" s="42"/>
      <c r="E281" s="295" t="str">
        <f ca="1">IFERROR(IF(INDEX(storicoSkuVinolux,MATCH(F281,storicoSkuAnker,0))=0,"",INDEX(storicoSkuVinolux,MATCH(F281,storicoSkuAnker,0))),"")</f>
        <v/>
      </c>
      <c r="F281" s="248" t="str">
        <f>IF(B281="","",IF($T$13="IN CORSO",INDEX(skuAnker,MATCH(B281,descrizioneArtAnker,0)),INDEX(dbOrdini[CODICE
ANKER],MATCH(B281,dbOrdini[DESCRIZIONE],0))))</f>
        <v/>
      </c>
      <c r="G281" s="249" t="str">
        <f>IF(B281="","",IF($T$13="IN CORSO",VLOOKUP(B281,listoneAnker_NoSku,2,FALSE),INDEX(dbOrdini[BT/CS],MATCH(F281,dbOrdini[CODICE
ANKER],0))))</f>
        <v/>
      </c>
      <c r="H281" s="250" t="str">
        <f>IF(B281="","",IF($T$13="IN CORSO",VLOOKUP(B281,listoneAnker_NoSku,3,FALSE),INDEX(dbOrdini[LT.],MATCH(F281,dbOrdini[CODICE
ANKER],0))))</f>
        <v/>
      </c>
      <c r="I281" s="251" t="str">
        <f>IF(B281="","",IF($T$13="IN CORSO",VLOOKUP(B281,listoneAnker_NoSku,4,FALSE),INDEX(dbOrdini[% VOL],MATCH(F281,dbOrdini[CODICE
ANKER],0))))</f>
        <v/>
      </c>
      <c r="J281" s="252" t="str">
        <f>IF(B281="","",IF($T$13="IN CORSO",VLOOKUP(B281,listoneAnker_NoSku,5,FALSE),INDEX(dbOrdini[PREZZO
ANKER],MATCH(F281,dbOrdini[CODICE
ANKER],0))))</f>
        <v/>
      </c>
      <c r="K281" s="253" t="str">
        <f ca="1">IF(E281="","",IF($T$13="IN CORSO",VLOOKUP(TEXT(E281,"0"),vinolux[],6,FALSE),INDEX(dbOrdini[PREZZO
VINOLUX],MATCH(F281,dbOrdini[CODICE
ANKER],0))))</f>
        <v/>
      </c>
      <c r="L281" s="252" t="str">
        <f>IFERROR(IF(B281="","",IF($T$13="IN CORSO",VLOOKUP(A281,ultimoPrezzoItalia[],5,FALSE),INDEX(dbOrdini[PREZZO
ITALIA],MATCH(F281,dbOrdini[CODICE
ANKER],0)))),"")</f>
        <v/>
      </c>
      <c r="M281" s="254" t="str">
        <f>IFERROR(IF(B281="","",IF($T$13="IN CORSO",VLOOKUP(F281,listoneAnkerCompleto,8,FALSE)/1.22,INDEX(dbOrdini[COSTO IMPORT BOTT.],MATCH(F281,dbOrdini[CODICE
ANKER],0)))),"")</f>
        <v/>
      </c>
      <c r="N281" s="267" t="str">
        <f t="shared" si="12"/>
        <v/>
      </c>
      <c r="O281" s="255" t="str">
        <f t="shared" si="13"/>
        <v/>
      </c>
      <c r="P281" s="256" t="str">
        <f ca="1">IFERROR(VLOOKUP(A281,inventarioGeko[],3,FALSE),"")</f>
        <v/>
      </c>
      <c r="Q281" s="254" t="str">
        <f t="shared" si="14"/>
        <v/>
      </c>
    </row>
    <row r="282" spans="1:17">
      <c r="A282" s="127" t="str">
        <f ca="1">IFERROR(INDEX(storicoSkuGeko,MATCH(F282,storicoSkuAnker,0)),"")</f>
        <v/>
      </c>
      <c r="B282" s="39"/>
      <c r="C282" s="70"/>
      <c r="D282" s="42"/>
      <c r="E282" s="295" t="str">
        <f ca="1">IFERROR(IF(INDEX(storicoSkuVinolux,MATCH(F282,storicoSkuAnker,0))=0,"",INDEX(storicoSkuVinolux,MATCH(F282,storicoSkuAnker,0))),"")</f>
        <v/>
      </c>
      <c r="F282" s="248" t="str">
        <f>IF(B282="","",IF($T$13="IN CORSO",INDEX(skuAnker,MATCH(B282,descrizioneArtAnker,0)),INDEX(dbOrdini[CODICE
ANKER],MATCH(B282,dbOrdini[DESCRIZIONE],0))))</f>
        <v/>
      </c>
      <c r="G282" s="249" t="str">
        <f>IF(B282="","",IF($T$13="IN CORSO",VLOOKUP(B282,listoneAnker_NoSku,2,FALSE),INDEX(dbOrdini[BT/CS],MATCH(F282,dbOrdini[CODICE
ANKER],0))))</f>
        <v/>
      </c>
      <c r="H282" s="250" t="str">
        <f>IF(B282="","",IF($T$13="IN CORSO",VLOOKUP(B282,listoneAnker_NoSku,3,FALSE),INDEX(dbOrdini[LT.],MATCH(F282,dbOrdini[CODICE
ANKER],0))))</f>
        <v/>
      </c>
      <c r="I282" s="251" t="str">
        <f>IF(B282="","",IF($T$13="IN CORSO",VLOOKUP(B282,listoneAnker_NoSku,4,FALSE),INDEX(dbOrdini[% VOL],MATCH(F282,dbOrdini[CODICE
ANKER],0))))</f>
        <v/>
      </c>
      <c r="J282" s="252" t="str">
        <f>IF(B282="","",IF($T$13="IN CORSO",VLOOKUP(B282,listoneAnker_NoSku,5,FALSE),INDEX(dbOrdini[PREZZO
ANKER],MATCH(F282,dbOrdini[CODICE
ANKER],0))))</f>
        <v/>
      </c>
      <c r="K282" s="253" t="str">
        <f ca="1">IF(E282="","",IF($T$13="IN CORSO",VLOOKUP(TEXT(E282,"0"),vinolux[],6,FALSE),INDEX(dbOrdini[PREZZO
VINOLUX],MATCH(F282,dbOrdini[CODICE
ANKER],0))))</f>
        <v/>
      </c>
      <c r="L282" s="252" t="str">
        <f>IFERROR(IF(B282="","",IF($T$13="IN CORSO",VLOOKUP(A282,ultimoPrezzoItalia[],5,FALSE),INDEX(dbOrdini[PREZZO
ITALIA],MATCH(F282,dbOrdini[CODICE
ANKER],0)))),"")</f>
        <v/>
      </c>
      <c r="M282" s="254" t="str">
        <f>IFERROR(IF(B282="","",IF($T$13="IN CORSO",VLOOKUP(F282,listoneAnkerCompleto,8,FALSE)/1.22,INDEX(dbOrdini[COSTO IMPORT BOTT.],MATCH(F282,dbOrdini[CODICE
ANKER],0)))),"")</f>
        <v/>
      </c>
      <c r="N282" s="267" t="str">
        <f t="shared" si="12"/>
        <v/>
      </c>
      <c r="O282" s="255" t="str">
        <f t="shared" si="13"/>
        <v/>
      </c>
      <c r="P282" s="256" t="str">
        <f ca="1">IFERROR(VLOOKUP(A282,inventarioGeko[],3,FALSE),"")</f>
        <v/>
      </c>
      <c r="Q282" s="254" t="str">
        <f t="shared" si="14"/>
        <v/>
      </c>
    </row>
    <row r="283" spans="1:17">
      <c r="A283" s="127" t="str">
        <f ca="1">IFERROR(INDEX(storicoSkuGeko,MATCH(F283,storicoSkuAnker,0)),"")</f>
        <v/>
      </c>
      <c r="B283" s="39"/>
      <c r="C283" s="70"/>
      <c r="D283" s="42"/>
      <c r="E283" s="295" t="str">
        <f ca="1">IFERROR(IF(INDEX(storicoSkuVinolux,MATCH(F283,storicoSkuAnker,0))=0,"",INDEX(storicoSkuVinolux,MATCH(F283,storicoSkuAnker,0))),"")</f>
        <v/>
      </c>
      <c r="F283" s="248" t="str">
        <f>IF(B283="","",IF($T$13="IN CORSO",INDEX(skuAnker,MATCH(B283,descrizioneArtAnker,0)),INDEX(dbOrdini[CODICE
ANKER],MATCH(B283,dbOrdini[DESCRIZIONE],0))))</f>
        <v/>
      </c>
      <c r="G283" s="249" t="str">
        <f>IF(B283="","",IF($T$13="IN CORSO",VLOOKUP(B283,listoneAnker_NoSku,2,FALSE),INDEX(dbOrdini[BT/CS],MATCH(F283,dbOrdini[CODICE
ANKER],0))))</f>
        <v/>
      </c>
      <c r="H283" s="250" t="str">
        <f>IF(B283="","",IF($T$13="IN CORSO",VLOOKUP(B283,listoneAnker_NoSku,3,FALSE),INDEX(dbOrdini[LT.],MATCH(F283,dbOrdini[CODICE
ANKER],0))))</f>
        <v/>
      </c>
      <c r="I283" s="251" t="str">
        <f>IF(B283="","",IF($T$13="IN CORSO",VLOOKUP(B283,listoneAnker_NoSku,4,FALSE),INDEX(dbOrdini[% VOL],MATCH(F283,dbOrdini[CODICE
ANKER],0))))</f>
        <v/>
      </c>
      <c r="J283" s="252" t="str">
        <f>IF(B283="","",IF($T$13="IN CORSO",VLOOKUP(B283,listoneAnker_NoSku,5,FALSE),INDEX(dbOrdini[PREZZO
ANKER],MATCH(F283,dbOrdini[CODICE
ANKER],0))))</f>
        <v/>
      </c>
      <c r="K283" s="253" t="str">
        <f ca="1">IF(E283="","",IF($T$13="IN CORSO",VLOOKUP(TEXT(E283,"0"),vinolux[],6,FALSE),INDEX(dbOrdini[PREZZO
VINOLUX],MATCH(F283,dbOrdini[CODICE
ANKER],0))))</f>
        <v/>
      </c>
      <c r="L283" s="252" t="str">
        <f>IFERROR(IF(B283="","",IF($T$13="IN CORSO",VLOOKUP(A283,ultimoPrezzoItalia[],5,FALSE),INDEX(dbOrdini[PREZZO
ITALIA],MATCH(F283,dbOrdini[CODICE
ANKER],0)))),"")</f>
        <v/>
      </c>
      <c r="M283" s="254" t="str">
        <f>IFERROR(IF(B283="","",IF($T$13="IN CORSO",VLOOKUP(F283,listoneAnkerCompleto,8,FALSE)/1.22,INDEX(dbOrdini[COSTO IMPORT BOTT.],MATCH(F283,dbOrdini[CODICE
ANKER],0)))),"")</f>
        <v/>
      </c>
      <c r="N283" s="267" t="str">
        <f t="shared" si="12"/>
        <v/>
      </c>
      <c r="O283" s="255" t="str">
        <f t="shared" si="13"/>
        <v/>
      </c>
      <c r="P283" s="256" t="str">
        <f ca="1">IFERROR(VLOOKUP(A283,inventarioGeko[],3,FALSE),"")</f>
        <v/>
      </c>
      <c r="Q283" s="254" t="str">
        <f t="shared" si="14"/>
        <v/>
      </c>
    </row>
    <row r="284" spans="1:17">
      <c r="A284" s="127" t="str">
        <f ca="1">IFERROR(INDEX(storicoSkuGeko,MATCH(F284,storicoSkuAnker,0)),"")</f>
        <v/>
      </c>
      <c r="B284" s="39"/>
      <c r="C284" s="70"/>
      <c r="D284" s="42"/>
      <c r="E284" s="295" t="str">
        <f ca="1">IFERROR(IF(INDEX(storicoSkuVinolux,MATCH(F284,storicoSkuAnker,0))=0,"",INDEX(storicoSkuVinolux,MATCH(F284,storicoSkuAnker,0))),"")</f>
        <v/>
      </c>
      <c r="F284" s="248" t="str">
        <f>IF(B284="","",IF($T$13="IN CORSO",INDEX(skuAnker,MATCH(B284,descrizioneArtAnker,0)),INDEX(dbOrdini[CODICE
ANKER],MATCH(B284,dbOrdini[DESCRIZIONE],0))))</f>
        <v/>
      </c>
      <c r="G284" s="249" t="str">
        <f>IF(B284="","",IF($T$13="IN CORSO",VLOOKUP(B284,listoneAnker_NoSku,2,FALSE),INDEX(dbOrdini[BT/CS],MATCH(F284,dbOrdini[CODICE
ANKER],0))))</f>
        <v/>
      </c>
      <c r="H284" s="250" t="str">
        <f>IF(B284="","",IF($T$13="IN CORSO",VLOOKUP(B284,listoneAnker_NoSku,3,FALSE),INDEX(dbOrdini[LT.],MATCH(F284,dbOrdini[CODICE
ANKER],0))))</f>
        <v/>
      </c>
      <c r="I284" s="251" t="str">
        <f>IF(B284="","",IF($T$13="IN CORSO",VLOOKUP(B284,listoneAnker_NoSku,4,FALSE),INDEX(dbOrdini[% VOL],MATCH(F284,dbOrdini[CODICE
ANKER],0))))</f>
        <v/>
      </c>
      <c r="J284" s="252" t="str">
        <f>IF(B284="","",IF($T$13="IN CORSO",VLOOKUP(B284,listoneAnker_NoSku,5,FALSE),INDEX(dbOrdini[PREZZO
ANKER],MATCH(F284,dbOrdini[CODICE
ANKER],0))))</f>
        <v/>
      </c>
      <c r="K284" s="253" t="str">
        <f ca="1">IF(E284="","",IF($T$13="IN CORSO",VLOOKUP(TEXT(E284,"0"),vinolux[],6,FALSE),INDEX(dbOrdini[PREZZO
VINOLUX],MATCH(F284,dbOrdini[CODICE
ANKER],0))))</f>
        <v/>
      </c>
      <c r="L284" s="252" t="str">
        <f>IFERROR(IF(B284="","",IF($T$13="IN CORSO",VLOOKUP(A284,ultimoPrezzoItalia[],5,FALSE),INDEX(dbOrdini[PREZZO
ITALIA],MATCH(F284,dbOrdini[CODICE
ANKER],0)))),"")</f>
        <v/>
      </c>
      <c r="M284" s="254" t="str">
        <f>IFERROR(IF(B284="","",IF($T$13="IN CORSO",VLOOKUP(F284,listoneAnkerCompleto,8,FALSE)/1.22,INDEX(dbOrdini[COSTO IMPORT BOTT.],MATCH(F284,dbOrdini[CODICE
ANKER],0)))),"")</f>
        <v/>
      </c>
      <c r="N284" s="267" t="str">
        <f t="shared" si="12"/>
        <v/>
      </c>
      <c r="O284" s="255" t="str">
        <f t="shared" si="13"/>
        <v/>
      </c>
      <c r="P284" s="256" t="str">
        <f ca="1">IFERROR(VLOOKUP(A284,inventarioGeko[],3,FALSE),"")</f>
        <v/>
      </c>
      <c r="Q284" s="254" t="str">
        <f t="shared" si="14"/>
        <v/>
      </c>
    </row>
    <row r="285" spans="1:17">
      <c r="A285" s="127" t="str">
        <f ca="1">IFERROR(INDEX(storicoSkuGeko,MATCH(F285,storicoSkuAnker,0)),"")</f>
        <v/>
      </c>
      <c r="B285" s="39"/>
      <c r="C285" s="70"/>
      <c r="D285" s="42"/>
      <c r="E285" s="295" t="str">
        <f ca="1">IFERROR(IF(INDEX(storicoSkuVinolux,MATCH(F285,storicoSkuAnker,0))=0,"",INDEX(storicoSkuVinolux,MATCH(F285,storicoSkuAnker,0))),"")</f>
        <v/>
      </c>
      <c r="F285" s="248" t="str">
        <f>IF(B285="","",IF($T$13="IN CORSO",INDEX(skuAnker,MATCH(B285,descrizioneArtAnker,0)),INDEX(dbOrdini[CODICE
ANKER],MATCH(B285,dbOrdini[DESCRIZIONE],0))))</f>
        <v/>
      </c>
      <c r="G285" s="249" t="str">
        <f>IF(B285="","",IF($T$13="IN CORSO",VLOOKUP(B285,listoneAnker_NoSku,2,FALSE),INDEX(dbOrdini[BT/CS],MATCH(F285,dbOrdini[CODICE
ANKER],0))))</f>
        <v/>
      </c>
      <c r="H285" s="250" t="str">
        <f>IF(B285="","",IF($T$13="IN CORSO",VLOOKUP(B285,listoneAnker_NoSku,3,FALSE),INDEX(dbOrdini[LT.],MATCH(F285,dbOrdini[CODICE
ANKER],0))))</f>
        <v/>
      </c>
      <c r="I285" s="251" t="str">
        <f>IF(B285="","",IF($T$13="IN CORSO",VLOOKUP(B285,listoneAnker_NoSku,4,FALSE),INDEX(dbOrdini[% VOL],MATCH(F285,dbOrdini[CODICE
ANKER],0))))</f>
        <v/>
      </c>
      <c r="J285" s="252" t="str">
        <f>IF(B285="","",IF($T$13="IN CORSO",VLOOKUP(B285,listoneAnker_NoSku,5,FALSE),INDEX(dbOrdini[PREZZO
ANKER],MATCH(F285,dbOrdini[CODICE
ANKER],0))))</f>
        <v/>
      </c>
      <c r="K285" s="253" t="str">
        <f ca="1">IF(E285="","",IF($T$13="IN CORSO",VLOOKUP(TEXT(E285,"0"),vinolux[],6,FALSE),INDEX(dbOrdini[PREZZO
VINOLUX],MATCH(F285,dbOrdini[CODICE
ANKER],0))))</f>
        <v/>
      </c>
      <c r="L285" s="252" t="str">
        <f>IFERROR(IF(B285="","",IF($T$13="IN CORSO",VLOOKUP(A285,ultimoPrezzoItalia[],5,FALSE),INDEX(dbOrdini[PREZZO
ITALIA],MATCH(F285,dbOrdini[CODICE
ANKER],0)))),"")</f>
        <v/>
      </c>
      <c r="M285" s="254" t="str">
        <f>IFERROR(IF(B285="","",IF($T$13="IN CORSO",VLOOKUP(F285,listoneAnkerCompleto,8,FALSE)/1.22,INDEX(dbOrdini[COSTO IMPORT BOTT.],MATCH(F285,dbOrdini[CODICE
ANKER],0)))),"")</f>
        <v/>
      </c>
      <c r="N285" s="267" t="str">
        <f t="shared" si="12"/>
        <v/>
      </c>
      <c r="O285" s="255" t="str">
        <f t="shared" si="13"/>
        <v/>
      </c>
      <c r="P285" s="256" t="str">
        <f ca="1">IFERROR(VLOOKUP(A285,inventarioGeko[],3,FALSE),"")</f>
        <v/>
      </c>
      <c r="Q285" s="254" t="str">
        <f t="shared" si="14"/>
        <v/>
      </c>
    </row>
    <row r="286" spans="1:17">
      <c r="A286" s="127" t="str">
        <f ca="1">IFERROR(INDEX(storicoSkuGeko,MATCH(F286,storicoSkuAnker,0)),"")</f>
        <v/>
      </c>
      <c r="B286" s="39"/>
      <c r="C286" s="70"/>
      <c r="D286" s="42"/>
      <c r="E286" s="295" t="str">
        <f ca="1">IFERROR(IF(INDEX(storicoSkuVinolux,MATCH(F286,storicoSkuAnker,0))=0,"",INDEX(storicoSkuVinolux,MATCH(F286,storicoSkuAnker,0))),"")</f>
        <v/>
      </c>
      <c r="F286" s="248" t="str">
        <f>IF(B286="","",IF($T$13="IN CORSO",INDEX(skuAnker,MATCH(B286,descrizioneArtAnker,0)),INDEX(dbOrdini[CODICE
ANKER],MATCH(B286,dbOrdini[DESCRIZIONE],0))))</f>
        <v/>
      </c>
      <c r="G286" s="249" t="str">
        <f>IF(B286="","",IF($T$13="IN CORSO",VLOOKUP(B286,listoneAnker_NoSku,2,FALSE),INDEX(dbOrdini[BT/CS],MATCH(F286,dbOrdini[CODICE
ANKER],0))))</f>
        <v/>
      </c>
      <c r="H286" s="250" t="str">
        <f>IF(B286="","",IF($T$13="IN CORSO",VLOOKUP(B286,listoneAnker_NoSku,3,FALSE),INDEX(dbOrdini[LT.],MATCH(F286,dbOrdini[CODICE
ANKER],0))))</f>
        <v/>
      </c>
      <c r="I286" s="251" t="str">
        <f>IF(B286="","",IF($T$13="IN CORSO",VLOOKUP(B286,listoneAnker_NoSku,4,FALSE),INDEX(dbOrdini[% VOL],MATCH(F286,dbOrdini[CODICE
ANKER],0))))</f>
        <v/>
      </c>
      <c r="J286" s="252" t="str">
        <f>IF(B286="","",IF($T$13="IN CORSO",VLOOKUP(B286,listoneAnker_NoSku,5,FALSE),INDEX(dbOrdini[PREZZO
ANKER],MATCH(F286,dbOrdini[CODICE
ANKER],0))))</f>
        <v/>
      </c>
      <c r="K286" s="253" t="str">
        <f ca="1">IF(E286="","",IF($T$13="IN CORSO",VLOOKUP(TEXT(E286,"0"),vinolux[],6,FALSE),INDEX(dbOrdini[PREZZO
VINOLUX],MATCH(F286,dbOrdini[CODICE
ANKER],0))))</f>
        <v/>
      </c>
      <c r="L286" s="252" t="str">
        <f>IFERROR(IF(B286="","",IF($T$13="IN CORSO",VLOOKUP(A286,ultimoPrezzoItalia[],5,FALSE),INDEX(dbOrdini[PREZZO
ITALIA],MATCH(F286,dbOrdini[CODICE
ANKER],0)))),"")</f>
        <v/>
      </c>
      <c r="M286" s="254" t="str">
        <f>IFERROR(IF(B286="","",IF($T$13="IN CORSO",VLOOKUP(F286,listoneAnkerCompleto,8,FALSE)/1.22,INDEX(dbOrdini[COSTO IMPORT BOTT.],MATCH(F286,dbOrdini[CODICE
ANKER],0)))),"")</f>
        <v/>
      </c>
      <c r="N286" s="267" t="str">
        <f t="shared" si="12"/>
        <v/>
      </c>
      <c r="O286" s="255" t="str">
        <f t="shared" si="13"/>
        <v/>
      </c>
      <c r="P286" s="256" t="str">
        <f ca="1">IFERROR(VLOOKUP(A286,inventarioGeko[],3,FALSE),"")</f>
        <v/>
      </c>
      <c r="Q286" s="254" t="str">
        <f t="shared" si="14"/>
        <v/>
      </c>
    </row>
    <row r="287" spans="1:17">
      <c r="A287" s="127" t="str">
        <f ca="1">IFERROR(INDEX(storicoSkuGeko,MATCH(F287,storicoSkuAnker,0)),"")</f>
        <v/>
      </c>
      <c r="B287" s="39"/>
      <c r="C287" s="70"/>
      <c r="D287" s="42"/>
      <c r="E287" s="295" t="str">
        <f ca="1">IFERROR(IF(INDEX(storicoSkuVinolux,MATCH(F287,storicoSkuAnker,0))=0,"",INDEX(storicoSkuVinolux,MATCH(F287,storicoSkuAnker,0))),"")</f>
        <v/>
      </c>
      <c r="F287" s="248" t="str">
        <f>IF(B287="","",IF($T$13="IN CORSO",INDEX(skuAnker,MATCH(B287,descrizioneArtAnker,0)),INDEX(dbOrdini[CODICE
ANKER],MATCH(B287,dbOrdini[DESCRIZIONE],0))))</f>
        <v/>
      </c>
      <c r="G287" s="249" t="str">
        <f>IF(B287="","",IF($T$13="IN CORSO",VLOOKUP(B287,listoneAnker_NoSku,2,FALSE),INDEX(dbOrdini[BT/CS],MATCH(F287,dbOrdini[CODICE
ANKER],0))))</f>
        <v/>
      </c>
      <c r="H287" s="250" t="str">
        <f>IF(B287="","",IF($T$13="IN CORSO",VLOOKUP(B287,listoneAnker_NoSku,3,FALSE),INDEX(dbOrdini[LT.],MATCH(F287,dbOrdini[CODICE
ANKER],0))))</f>
        <v/>
      </c>
      <c r="I287" s="251" t="str">
        <f>IF(B287="","",IF($T$13="IN CORSO",VLOOKUP(B287,listoneAnker_NoSku,4,FALSE),INDEX(dbOrdini[% VOL],MATCH(F287,dbOrdini[CODICE
ANKER],0))))</f>
        <v/>
      </c>
      <c r="J287" s="252" t="str">
        <f>IF(B287="","",IF($T$13="IN CORSO",VLOOKUP(B287,listoneAnker_NoSku,5,FALSE),INDEX(dbOrdini[PREZZO
ANKER],MATCH(F287,dbOrdini[CODICE
ANKER],0))))</f>
        <v/>
      </c>
      <c r="K287" s="253" t="str">
        <f ca="1">IF(E287="","",IF($T$13="IN CORSO",VLOOKUP(TEXT(E287,"0"),vinolux[],6,FALSE),INDEX(dbOrdini[PREZZO
VINOLUX],MATCH(F287,dbOrdini[CODICE
ANKER],0))))</f>
        <v/>
      </c>
      <c r="L287" s="252" t="str">
        <f>IFERROR(IF(B287="","",IF($T$13="IN CORSO",VLOOKUP(A287,ultimoPrezzoItalia[],5,FALSE),INDEX(dbOrdini[PREZZO
ITALIA],MATCH(F287,dbOrdini[CODICE
ANKER],0)))),"")</f>
        <v/>
      </c>
      <c r="M287" s="254" t="str">
        <f>IFERROR(IF(B287="","",IF($T$13="IN CORSO",VLOOKUP(F287,listoneAnkerCompleto,8,FALSE)/1.22,INDEX(dbOrdini[COSTO IMPORT BOTT.],MATCH(F287,dbOrdini[CODICE
ANKER],0)))),"")</f>
        <v/>
      </c>
      <c r="N287" s="267" t="str">
        <f t="shared" si="12"/>
        <v/>
      </c>
      <c r="O287" s="255" t="str">
        <f t="shared" si="13"/>
        <v/>
      </c>
      <c r="P287" s="256" t="str">
        <f ca="1">IFERROR(VLOOKUP(A287,inventarioGeko[],3,FALSE),"")</f>
        <v/>
      </c>
      <c r="Q287" s="254" t="str">
        <f t="shared" si="14"/>
        <v/>
      </c>
    </row>
    <row r="288" spans="1:17">
      <c r="A288" s="127" t="str">
        <f ca="1">IFERROR(INDEX(storicoSkuGeko,MATCH(F288,storicoSkuAnker,0)),"")</f>
        <v/>
      </c>
      <c r="B288" s="39"/>
      <c r="C288" s="70"/>
      <c r="D288" s="42"/>
      <c r="E288" s="295" t="str">
        <f ca="1">IFERROR(IF(INDEX(storicoSkuVinolux,MATCH(F288,storicoSkuAnker,0))=0,"",INDEX(storicoSkuVinolux,MATCH(F288,storicoSkuAnker,0))),"")</f>
        <v/>
      </c>
      <c r="F288" s="248" t="str">
        <f>IF(B288="","",IF($T$13="IN CORSO",INDEX(skuAnker,MATCH(B288,descrizioneArtAnker,0)),INDEX(dbOrdini[CODICE
ANKER],MATCH(B288,dbOrdini[DESCRIZIONE],0))))</f>
        <v/>
      </c>
      <c r="G288" s="249" t="str">
        <f>IF(B288="","",IF($T$13="IN CORSO",VLOOKUP(B288,listoneAnker_NoSku,2,FALSE),INDEX(dbOrdini[BT/CS],MATCH(F288,dbOrdini[CODICE
ANKER],0))))</f>
        <v/>
      </c>
      <c r="H288" s="250" t="str">
        <f>IF(B288="","",IF($T$13="IN CORSO",VLOOKUP(B288,listoneAnker_NoSku,3,FALSE),INDEX(dbOrdini[LT.],MATCH(F288,dbOrdini[CODICE
ANKER],0))))</f>
        <v/>
      </c>
      <c r="I288" s="251" t="str">
        <f>IF(B288="","",IF($T$13="IN CORSO",VLOOKUP(B288,listoneAnker_NoSku,4,FALSE),INDEX(dbOrdini[% VOL],MATCH(F288,dbOrdini[CODICE
ANKER],0))))</f>
        <v/>
      </c>
      <c r="J288" s="252" t="str">
        <f>IF(B288="","",IF($T$13="IN CORSO",VLOOKUP(B288,listoneAnker_NoSku,5,FALSE),INDEX(dbOrdini[PREZZO
ANKER],MATCH(F288,dbOrdini[CODICE
ANKER],0))))</f>
        <v/>
      </c>
      <c r="K288" s="253" t="str">
        <f ca="1">IF(E288="","",IF($T$13="IN CORSO",VLOOKUP(TEXT(E288,"0"),vinolux[],6,FALSE),INDEX(dbOrdini[PREZZO
VINOLUX],MATCH(F288,dbOrdini[CODICE
ANKER],0))))</f>
        <v/>
      </c>
      <c r="L288" s="252" t="str">
        <f>IFERROR(IF(B288="","",IF($T$13="IN CORSO",VLOOKUP(A288,ultimoPrezzoItalia[],5,FALSE),INDEX(dbOrdini[PREZZO
ITALIA],MATCH(F288,dbOrdini[CODICE
ANKER],0)))),"")</f>
        <v/>
      </c>
      <c r="M288" s="254" t="str">
        <f>IFERROR(IF(B288="","",IF($T$13="IN CORSO",VLOOKUP(F288,listoneAnkerCompleto,8,FALSE)/1.22,INDEX(dbOrdini[COSTO IMPORT BOTT.],MATCH(F288,dbOrdini[CODICE
ANKER],0)))),"")</f>
        <v/>
      </c>
      <c r="N288" s="267" t="str">
        <f t="shared" si="12"/>
        <v/>
      </c>
      <c r="O288" s="255" t="str">
        <f t="shared" si="13"/>
        <v/>
      </c>
      <c r="P288" s="256" t="str">
        <f ca="1">IFERROR(VLOOKUP(A288,inventarioGeko[],3,FALSE),"")</f>
        <v/>
      </c>
      <c r="Q288" s="254" t="str">
        <f t="shared" si="14"/>
        <v/>
      </c>
    </row>
    <row r="289" spans="1:17">
      <c r="A289" s="127" t="str">
        <f ca="1">IFERROR(INDEX(storicoSkuGeko,MATCH(F289,storicoSkuAnker,0)),"")</f>
        <v/>
      </c>
      <c r="B289" s="39"/>
      <c r="C289" s="70"/>
      <c r="D289" s="42"/>
      <c r="E289" s="295" t="str">
        <f ca="1">IFERROR(IF(INDEX(storicoSkuVinolux,MATCH(F289,storicoSkuAnker,0))=0,"",INDEX(storicoSkuVinolux,MATCH(F289,storicoSkuAnker,0))),"")</f>
        <v/>
      </c>
      <c r="F289" s="248" t="str">
        <f>IF(B289="","",IF($T$13="IN CORSO",INDEX(skuAnker,MATCH(B289,descrizioneArtAnker,0)),INDEX(dbOrdini[CODICE
ANKER],MATCH(B289,dbOrdini[DESCRIZIONE],0))))</f>
        <v/>
      </c>
      <c r="G289" s="249" t="str">
        <f>IF(B289="","",IF($T$13="IN CORSO",VLOOKUP(B289,listoneAnker_NoSku,2,FALSE),INDEX(dbOrdini[BT/CS],MATCH(F289,dbOrdini[CODICE
ANKER],0))))</f>
        <v/>
      </c>
      <c r="H289" s="250" t="str">
        <f>IF(B289="","",IF($T$13="IN CORSO",VLOOKUP(B289,listoneAnker_NoSku,3,FALSE),INDEX(dbOrdini[LT.],MATCH(F289,dbOrdini[CODICE
ANKER],0))))</f>
        <v/>
      </c>
      <c r="I289" s="251" t="str">
        <f>IF(B289="","",IF($T$13="IN CORSO",VLOOKUP(B289,listoneAnker_NoSku,4,FALSE),INDEX(dbOrdini[% VOL],MATCH(F289,dbOrdini[CODICE
ANKER],0))))</f>
        <v/>
      </c>
      <c r="J289" s="252" t="str">
        <f>IF(B289="","",IF($T$13="IN CORSO",VLOOKUP(B289,listoneAnker_NoSku,5,FALSE),INDEX(dbOrdini[PREZZO
ANKER],MATCH(F289,dbOrdini[CODICE
ANKER],0))))</f>
        <v/>
      </c>
      <c r="K289" s="253" t="str">
        <f ca="1">IF(E289="","",IF($T$13="IN CORSO",VLOOKUP(TEXT(E289,"0"),vinolux[],6,FALSE),INDEX(dbOrdini[PREZZO
VINOLUX],MATCH(F289,dbOrdini[CODICE
ANKER],0))))</f>
        <v/>
      </c>
      <c r="L289" s="252" t="str">
        <f>IFERROR(IF(B289="","",IF($T$13="IN CORSO",VLOOKUP(A289,ultimoPrezzoItalia[],5,FALSE),INDEX(dbOrdini[PREZZO
ITALIA],MATCH(F289,dbOrdini[CODICE
ANKER],0)))),"")</f>
        <v/>
      </c>
      <c r="M289" s="254" t="str">
        <f>IFERROR(IF(B289="","",IF($T$13="IN CORSO",VLOOKUP(F289,listoneAnkerCompleto,8,FALSE)/1.22,INDEX(dbOrdini[COSTO IMPORT BOTT.],MATCH(F289,dbOrdini[CODICE
ANKER],0)))),"")</f>
        <v/>
      </c>
      <c r="N289" s="267" t="str">
        <f t="shared" si="12"/>
        <v/>
      </c>
      <c r="O289" s="255" t="str">
        <f t="shared" si="13"/>
        <v/>
      </c>
      <c r="P289" s="256" t="str">
        <f ca="1">IFERROR(VLOOKUP(A289,inventarioGeko[],3,FALSE),"")</f>
        <v/>
      </c>
      <c r="Q289" s="254" t="str">
        <f t="shared" si="14"/>
        <v/>
      </c>
    </row>
    <row r="290" spans="1:17">
      <c r="A290" s="127" t="str">
        <f ca="1">IFERROR(INDEX(storicoSkuGeko,MATCH(F290,storicoSkuAnker,0)),"")</f>
        <v/>
      </c>
      <c r="B290" s="39"/>
      <c r="C290" s="70"/>
      <c r="D290" s="42"/>
      <c r="E290" s="295" t="str">
        <f ca="1">IFERROR(IF(INDEX(storicoSkuVinolux,MATCH(F290,storicoSkuAnker,0))=0,"",INDEX(storicoSkuVinolux,MATCH(F290,storicoSkuAnker,0))),"")</f>
        <v/>
      </c>
      <c r="F290" s="248" t="str">
        <f>IF(B290="","",IF($T$13="IN CORSO",INDEX(skuAnker,MATCH(B290,descrizioneArtAnker,0)),INDEX(dbOrdini[CODICE
ANKER],MATCH(B290,dbOrdini[DESCRIZIONE],0))))</f>
        <v/>
      </c>
      <c r="G290" s="249" t="str">
        <f>IF(B290="","",IF($T$13="IN CORSO",VLOOKUP(B290,listoneAnker_NoSku,2,FALSE),INDEX(dbOrdini[BT/CS],MATCH(F290,dbOrdini[CODICE
ANKER],0))))</f>
        <v/>
      </c>
      <c r="H290" s="250" t="str">
        <f>IF(B290="","",IF($T$13="IN CORSO",VLOOKUP(B290,listoneAnker_NoSku,3,FALSE),INDEX(dbOrdini[LT.],MATCH(F290,dbOrdini[CODICE
ANKER],0))))</f>
        <v/>
      </c>
      <c r="I290" s="251" t="str">
        <f>IF(B290="","",IF($T$13="IN CORSO",VLOOKUP(B290,listoneAnker_NoSku,4,FALSE),INDEX(dbOrdini[% VOL],MATCH(F290,dbOrdini[CODICE
ANKER],0))))</f>
        <v/>
      </c>
      <c r="J290" s="252" t="str">
        <f>IF(B290="","",IF($T$13="IN CORSO",VLOOKUP(B290,listoneAnker_NoSku,5,FALSE),INDEX(dbOrdini[PREZZO
ANKER],MATCH(F290,dbOrdini[CODICE
ANKER],0))))</f>
        <v/>
      </c>
      <c r="K290" s="253" t="str">
        <f ca="1">IF(E290="","",IF($T$13="IN CORSO",VLOOKUP(TEXT(E290,"0"),vinolux[],6,FALSE),INDEX(dbOrdini[PREZZO
VINOLUX],MATCH(F290,dbOrdini[CODICE
ANKER],0))))</f>
        <v/>
      </c>
      <c r="L290" s="252" t="str">
        <f>IFERROR(IF(B290="","",IF($T$13="IN CORSO",VLOOKUP(A290,ultimoPrezzoItalia[],5,FALSE),INDEX(dbOrdini[PREZZO
ITALIA],MATCH(F290,dbOrdini[CODICE
ANKER],0)))),"")</f>
        <v/>
      </c>
      <c r="M290" s="254" t="str">
        <f>IFERROR(IF(B290="","",IF($T$13="IN CORSO",VLOOKUP(F290,listoneAnkerCompleto,8,FALSE)/1.22,INDEX(dbOrdini[COSTO IMPORT BOTT.],MATCH(F290,dbOrdini[CODICE
ANKER],0)))),"")</f>
        <v/>
      </c>
      <c r="N290" s="267" t="str">
        <f t="shared" si="12"/>
        <v/>
      </c>
      <c r="O290" s="255" t="str">
        <f t="shared" si="13"/>
        <v/>
      </c>
      <c r="P290" s="256" t="str">
        <f ca="1">IFERROR(VLOOKUP(A290,inventarioGeko[],3,FALSE),"")</f>
        <v/>
      </c>
      <c r="Q290" s="254" t="str">
        <f t="shared" si="14"/>
        <v/>
      </c>
    </row>
    <row r="291" spans="1:17">
      <c r="A291" s="127" t="str">
        <f ca="1">IFERROR(INDEX(storicoSkuGeko,MATCH(F291,storicoSkuAnker,0)),"")</f>
        <v/>
      </c>
      <c r="B291" s="39"/>
      <c r="C291" s="70"/>
      <c r="D291" s="42"/>
      <c r="E291" s="295" t="str">
        <f ca="1">IFERROR(IF(INDEX(storicoSkuVinolux,MATCH(F291,storicoSkuAnker,0))=0,"",INDEX(storicoSkuVinolux,MATCH(F291,storicoSkuAnker,0))),"")</f>
        <v/>
      </c>
      <c r="F291" s="248" t="str">
        <f>IF(B291="","",IF($T$13="IN CORSO",INDEX(skuAnker,MATCH(B291,descrizioneArtAnker,0)),INDEX(dbOrdini[CODICE
ANKER],MATCH(B291,dbOrdini[DESCRIZIONE],0))))</f>
        <v/>
      </c>
      <c r="G291" s="249" t="str">
        <f>IF(B291="","",IF($T$13="IN CORSO",VLOOKUP(B291,listoneAnker_NoSku,2,FALSE),INDEX(dbOrdini[BT/CS],MATCH(F291,dbOrdini[CODICE
ANKER],0))))</f>
        <v/>
      </c>
      <c r="H291" s="250" t="str">
        <f>IF(B291="","",IF($T$13="IN CORSO",VLOOKUP(B291,listoneAnker_NoSku,3,FALSE),INDEX(dbOrdini[LT.],MATCH(F291,dbOrdini[CODICE
ANKER],0))))</f>
        <v/>
      </c>
      <c r="I291" s="251" t="str">
        <f>IF(B291="","",IF($T$13="IN CORSO",VLOOKUP(B291,listoneAnker_NoSku,4,FALSE),INDEX(dbOrdini[% VOL],MATCH(F291,dbOrdini[CODICE
ANKER],0))))</f>
        <v/>
      </c>
      <c r="J291" s="252" t="str">
        <f>IF(B291="","",IF($T$13="IN CORSO",VLOOKUP(B291,listoneAnker_NoSku,5,FALSE),INDEX(dbOrdini[PREZZO
ANKER],MATCH(F291,dbOrdini[CODICE
ANKER],0))))</f>
        <v/>
      </c>
      <c r="K291" s="253" t="str">
        <f ca="1">IF(E291="","",IF($T$13="IN CORSO",VLOOKUP(TEXT(E291,"0"),vinolux[],6,FALSE),INDEX(dbOrdini[PREZZO
VINOLUX],MATCH(F291,dbOrdini[CODICE
ANKER],0))))</f>
        <v/>
      </c>
      <c r="L291" s="252" t="str">
        <f>IFERROR(IF(B291="","",IF($T$13="IN CORSO",VLOOKUP(A291,ultimoPrezzoItalia[],5,FALSE),INDEX(dbOrdini[PREZZO
ITALIA],MATCH(F291,dbOrdini[CODICE
ANKER],0)))),"")</f>
        <v/>
      </c>
      <c r="M291" s="254" t="str">
        <f>IFERROR(IF(B291="","",IF($T$13="IN CORSO",VLOOKUP(F291,listoneAnkerCompleto,8,FALSE)/1.22,INDEX(dbOrdini[COSTO IMPORT BOTT.],MATCH(F291,dbOrdini[CODICE
ANKER],0)))),"")</f>
        <v/>
      </c>
      <c r="N291" s="267" t="str">
        <f t="shared" si="12"/>
        <v/>
      </c>
      <c r="O291" s="255" t="str">
        <f t="shared" si="13"/>
        <v/>
      </c>
      <c r="P291" s="256" t="str">
        <f ca="1">IFERROR(VLOOKUP(A291,inventarioGeko[],3,FALSE),"")</f>
        <v/>
      </c>
      <c r="Q291" s="254" t="str">
        <f t="shared" si="14"/>
        <v/>
      </c>
    </row>
    <row r="292" spans="1:17">
      <c r="A292" s="127" t="str">
        <f ca="1">IFERROR(INDEX(storicoSkuGeko,MATCH(F292,storicoSkuAnker,0)),"")</f>
        <v/>
      </c>
      <c r="B292" s="39"/>
      <c r="C292" s="70"/>
      <c r="D292" s="42"/>
      <c r="E292" s="295" t="str">
        <f ca="1">IFERROR(IF(INDEX(storicoSkuVinolux,MATCH(F292,storicoSkuAnker,0))=0,"",INDEX(storicoSkuVinolux,MATCH(F292,storicoSkuAnker,0))),"")</f>
        <v/>
      </c>
      <c r="F292" s="248" t="str">
        <f>IF(B292="","",IF($T$13="IN CORSO",INDEX(skuAnker,MATCH(B292,descrizioneArtAnker,0)),INDEX(dbOrdini[CODICE
ANKER],MATCH(B292,dbOrdini[DESCRIZIONE],0))))</f>
        <v/>
      </c>
      <c r="G292" s="249" t="str">
        <f>IF(B292="","",IF($T$13="IN CORSO",VLOOKUP(B292,listoneAnker_NoSku,2,FALSE),INDEX(dbOrdini[BT/CS],MATCH(F292,dbOrdini[CODICE
ANKER],0))))</f>
        <v/>
      </c>
      <c r="H292" s="250" t="str">
        <f>IF(B292="","",IF($T$13="IN CORSO",VLOOKUP(B292,listoneAnker_NoSku,3,FALSE),INDEX(dbOrdini[LT.],MATCH(F292,dbOrdini[CODICE
ANKER],0))))</f>
        <v/>
      </c>
      <c r="I292" s="251" t="str">
        <f>IF(B292="","",IF($T$13="IN CORSO",VLOOKUP(B292,listoneAnker_NoSku,4,FALSE),INDEX(dbOrdini[% VOL],MATCH(F292,dbOrdini[CODICE
ANKER],0))))</f>
        <v/>
      </c>
      <c r="J292" s="252" t="str">
        <f>IF(B292="","",IF($T$13="IN CORSO",VLOOKUP(B292,listoneAnker_NoSku,5,FALSE),INDEX(dbOrdini[PREZZO
ANKER],MATCH(F292,dbOrdini[CODICE
ANKER],0))))</f>
        <v/>
      </c>
      <c r="K292" s="253" t="str">
        <f ca="1">IF(E292="","",IF($T$13="IN CORSO",VLOOKUP(TEXT(E292,"0"),vinolux[],6,FALSE),INDEX(dbOrdini[PREZZO
VINOLUX],MATCH(F292,dbOrdini[CODICE
ANKER],0))))</f>
        <v/>
      </c>
      <c r="L292" s="252" t="str">
        <f>IFERROR(IF(B292="","",IF($T$13="IN CORSO",VLOOKUP(A292,ultimoPrezzoItalia[],5,FALSE),INDEX(dbOrdini[PREZZO
ITALIA],MATCH(F292,dbOrdini[CODICE
ANKER],0)))),"")</f>
        <v/>
      </c>
      <c r="M292" s="254" t="str">
        <f>IFERROR(IF(B292="","",IF($T$13="IN CORSO",VLOOKUP(F292,listoneAnkerCompleto,8,FALSE)/1.22,INDEX(dbOrdini[COSTO IMPORT BOTT.],MATCH(F292,dbOrdini[CODICE
ANKER],0)))),"")</f>
        <v/>
      </c>
      <c r="N292" s="267" t="str">
        <f t="shared" si="12"/>
        <v/>
      </c>
      <c r="O292" s="255" t="str">
        <f t="shared" si="13"/>
        <v/>
      </c>
      <c r="P292" s="256" t="str">
        <f ca="1">IFERROR(VLOOKUP(A292,inventarioGeko[],3,FALSE),"")</f>
        <v/>
      </c>
      <c r="Q292" s="254" t="str">
        <f t="shared" si="14"/>
        <v/>
      </c>
    </row>
    <row r="293" spans="1:17">
      <c r="A293" s="127" t="str">
        <f ca="1">IFERROR(INDEX(storicoSkuGeko,MATCH(F293,storicoSkuAnker,0)),"")</f>
        <v/>
      </c>
      <c r="B293" s="39"/>
      <c r="C293" s="70"/>
      <c r="D293" s="42"/>
      <c r="E293" s="295" t="str">
        <f ca="1">IFERROR(IF(INDEX(storicoSkuVinolux,MATCH(F293,storicoSkuAnker,0))=0,"",INDEX(storicoSkuVinolux,MATCH(F293,storicoSkuAnker,0))),"")</f>
        <v/>
      </c>
      <c r="F293" s="248" t="str">
        <f>IF(B293="","",IF($T$13="IN CORSO",INDEX(skuAnker,MATCH(B293,descrizioneArtAnker,0)),INDEX(dbOrdini[CODICE
ANKER],MATCH(B293,dbOrdini[DESCRIZIONE],0))))</f>
        <v/>
      </c>
      <c r="G293" s="249" t="str">
        <f>IF(B293="","",IF($T$13="IN CORSO",VLOOKUP(B293,listoneAnker_NoSku,2,FALSE),INDEX(dbOrdini[BT/CS],MATCH(F293,dbOrdini[CODICE
ANKER],0))))</f>
        <v/>
      </c>
      <c r="H293" s="250" t="str">
        <f>IF(B293="","",IF($T$13="IN CORSO",VLOOKUP(B293,listoneAnker_NoSku,3,FALSE),INDEX(dbOrdini[LT.],MATCH(F293,dbOrdini[CODICE
ANKER],0))))</f>
        <v/>
      </c>
      <c r="I293" s="251" t="str">
        <f>IF(B293="","",IF($T$13="IN CORSO",VLOOKUP(B293,listoneAnker_NoSku,4,FALSE),INDEX(dbOrdini[% VOL],MATCH(F293,dbOrdini[CODICE
ANKER],0))))</f>
        <v/>
      </c>
      <c r="J293" s="252" t="str">
        <f>IF(B293="","",IF($T$13="IN CORSO",VLOOKUP(B293,listoneAnker_NoSku,5,FALSE),INDEX(dbOrdini[PREZZO
ANKER],MATCH(F293,dbOrdini[CODICE
ANKER],0))))</f>
        <v/>
      </c>
      <c r="K293" s="253" t="str">
        <f ca="1">IF(E293="","",IF($T$13="IN CORSO",VLOOKUP(TEXT(E293,"0"),vinolux[],6,FALSE),INDEX(dbOrdini[PREZZO
VINOLUX],MATCH(F293,dbOrdini[CODICE
ANKER],0))))</f>
        <v/>
      </c>
      <c r="L293" s="252" t="str">
        <f>IFERROR(IF(B293="","",IF($T$13="IN CORSO",VLOOKUP(A293,ultimoPrezzoItalia[],5,FALSE),INDEX(dbOrdini[PREZZO
ITALIA],MATCH(F293,dbOrdini[CODICE
ANKER],0)))),"")</f>
        <v/>
      </c>
      <c r="M293" s="254" t="str">
        <f>IFERROR(IF(B293="","",IF($T$13="IN CORSO",VLOOKUP(F293,listoneAnkerCompleto,8,FALSE)/1.22,INDEX(dbOrdini[COSTO IMPORT BOTT.],MATCH(F293,dbOrdini[CODICE
ANKER],0)))),"")</f>
        <v/>
      </c>
      <c r="N293" s="267" t="str">
        <f t="shared" si="12"/>
        <v/>
      </c>
      <c r="O293" s="255" t="str">
        <f t="shared" si="13"/>
        <v/>
      </c>
      <c r="P293" s="256" t="str">
        <f ca="1">IFERROR(VLOOKUP(A293,inventarioGeko[],3,FALSE),"")</f>
        <v/>
      </c>
      <c r="Q293" s="254" t="str">
        <f t="shared" si="14"/>
        <v/>
      </c>
    </row>
    <row r="294" spans="1:17">
      <c r="A294" s="127" t="str">
        <f ca="1">IFERROR(INDEX(storicoSkuGeko,MATCH(F294,storicoSkuAnker,0)),"")</f>
        <v/>
      </c>
      <c r="B294" s="39"/>
      <c r="C294" s="70"/>
      <c r="D294" s="42"/>
      <c r="E294" s="295" t="str">
        <f ca="1">IFERROR(IF(INDEX(storicoSkuVinolux,MATCH(F294,storicoSkuAnker,0))=0,"",INDEX(storicoSkuVinolux,MATCH(F294,storicoSkuAnker,0))),"")</f>
        <v/>
      </c>
      <c r="F294" s="248" t="str">
        <f>IF(B294="","",IF($T$13="IN CORSO",INDEX(skuAnker,MATCH(B294,descrizioneArtAnker,0)),INDEX(dbOrdini[CODICE
ANKER],MATCH(B294,dbOrdini[DESCRIZIONE],0))))</f>
        <v/>
      </c>
      <c r="G294" s="249" t="str">
        <f>IF(B294="","",IF($T$13="IN CORSO",VLOOKUP(B294,listoneAnker_NoSku,2,FALSE),INDEX(dbOrdini[BT/CS],MATCH(F294,dbOrdini[CODICE
ANKER],0))))</f>
        <v/>
      </c>
      <c r="H294" s="250" t="str">
        <f>IF(B294="","",IF($T$13="IN CORSO",VLOOKUP(B294,listoneAnker_NoSku,3,FALSE),INDEX(dbOrdini[LT.],MATCH(F294,dbOrdini[CODICE
ANKER],0))))</f>
        <v/>
      </c>
      <c r="I294" s="251" t="str">
        <f>IF(B294="","",IF($T$13="IN CORSO",VLOOKUP(B294,listoneAnker_NoSku,4,FALSE),INDEX(dbOrdini[% VOL],MATCH(F294,dbOrdini[CODICE
ANKER],0))))</f>
        <v/>
      </c>
      <c r="J294" s="252" t="str">
        <f>IF(B294="","",IF($T$13="IN CORSO",VLOOKUP(B294,listoneAnker_NoSku,5,FALSE),INDEX(dbOrdini[PREZZO
ANKER],MATCH(F294,dbOrdini[CODICE
ANKER],0))))</f>
        <v/>
      </c>
      <c r="K294" s="253" t="str">
        <f ca="1">IF(E294="","",IF($T$13="IN CORSO",VLOOKUP(TEXT(E294,"0"),vinolux[],6,FALSE),INDEX(dbOrdini[PREZZO
VINOLUX],MATCH(F294,dbOrdini[CODICE
ANKER],0))))</f>
        <v/>
      </c>
      <c r="L294" s="252" t="str">
        <f>IFERROR(IF(B294="","",IF($T$13="IN CORSO",VLOOKUP(A294,ultimoPrezzoItalia[],5,FALSE),INDEX(dbOrdini[PREZZO
ITALIA],MATCH(F294,dbOrdini[CODICE
ANKER],0)))),"")</f>
        <v/>
      </c>
      <c r="M294" s="254" t="str">
        <f>IFERROR(IF(B294="","",IF($T$13="IN CORSO",VLOOKUP(F294,listoneAnkerCompleto,8,FALSE)/1.22,INDEX(dbOrdini[COSTO IMPORT BOTT.],MATCH(F294,dbOrdini[CODICE
ANKER],0)))),"")</f>
        <v/>
      </c>
      <c r="N294" s="267" t="str">
        <f t="shared" si="12"/>
        <v/>
      </c>
      <c r="O294" s="255" t="str">
        <f t="shared" si="13"/>
        <v/>
      </c>
      <c r="P294" s="256" t="str">
        <f ca="1">IFERROR(VLOOKUP(A294,inventarioGeko[],3,FALSE),"")</f>
        <v/>
      </c>
      <c r="Q294" s="254" t="str">
        <f t="shared" si="14"/>
        <v/>
      </c>
    </row>
    <row r="295" spans="1:17">
      <c r="A295" s="127" t="str">
        <f ca="1">IFERROR(INDEX(storicoSkuGeko,MATCH(F295,storicoSkuAnker,0)),"")</f>
        <v/>
      </c>
      <c r="B295" s="39"/>
      <c r="C295" s="70"/>
      <c r="D295" s="42"/>
      <c r="E295" s="295" t="str">
        <f ca="1">IFERROR(IF(INDEX(storicoSkuVinolux,MATCH(F295,storicoSkuAnker,0))=0,"",INDEX(storicoSkuVinolux,MATCH(F295,storicoSkuAnker,0))),"")</f>
        <v/>
      </c>
      <c r="F295" s="248" t="str">
        <f>IF(B295="","",IF($T$13="IN CORSO",INDEX(skuAnker,MATCH(B295,descrizioneArtAnker,0)),INDEX(dbOrdini[CODICE
ANKER],MATCH(B295,dbOrdini[DESCRIZIONE],0))))</f>
        <v/>
      </c>
      <c r="G295" s="249" t="str">
        <f>IF(B295="","",IF($T$13="IN CORSO",VLOOKUP(B295,listoneAnker_NoSku,2,FALSE),INDEX(dbOrdini[BT/CS],MATCH(F295,dbOrdini[CODICE
ANKER],0))))</f>
        <v/>
      </c>
      <c r="H295" s="250" t="str">
        <f>IF(B295="","",IF($T$13="IN CORSO",VLOOKUP(B295,listoneAnker_NoSku,3,FALSE),INDEX(dbOrdini[LT.],MATCH(F295,dbOrdini[CODICE
ANKER],0))))</f>
        <v/>
      </c>
      <c r="I295" s="251" t="str">
        <f>IF(B295="","",IF($T$13="IN CORSO",VLOOKUP(B295,listoneAnker_NoSku,4,FALSE),INDEX(dbOrdini[% VOL],MATCH(F295,dbOrdini[CODICE
ANKER],0))))</f>
        <v/>
      </c>
      <c r="J295" s="252" t="str">
        <f>IF(B295="","",IF($T$13="IN CORSO",VLOOKUP(B295,listoneAnker_NoSku,5,FALSE),INDEX(dbOrdini[PREZZO
ANKER],MATCH(F295,dbOrdini[CODICE
ANKER],0))))</f>
        <v/>
      </c>
      <c r="K295" s="253" t="str">
        <f ca="1">IF(E295="","",IF($T$13="IN CORSO",VLOOKUP(TEXT(E295,"0"),vinolux[],6,FALSE),INDEX(dbOrdini[PREZZO
VINOLUX],MATCH(F295,dbOrdini[CODICE
ANKER],0))))</f>
        <v/>
      </c>
      <c r="L295" s="252" t="str">
        <f>IFERROR(IF(B295="","",IF($T$13="IN CORSO",VLOOKUP(A295,ultimoPrezzoItalia[],5,FALSE),INDEX(dbOrdini[PREZZO
ITALIA],MATCH(F295,dbOrdini[CODICE
ANKER],0)))),"")</f>
        <v/>
      </c>
      <c r="M295" s="254" t="str">
        <f>IFERROR(IF(B295="","",IF($T$13="IN CORSO",VLOOKUP(F295,listoneAnkerCompleto,8,FALSE)/1.22,INDEX(dbOrdini[COSTO IMPORT BOTT.],MATCH(F295,dbOrdini[CODICE
ANKER],0)))),"")</f>
        <v/>
      </c>
      <c r="N295" s="267" t="str">
        <f t="shared" si="12"/>
        <v/>
      </c>
      <c r="O295" s="255" t="str">
        <f t="shared" si="13"/>
        <v/>
      </c>
      <c r="P295" s="256" t="str">
        <f ca="1">IFERROR(VLOOKUP(A295,inventarioGeko[],3,FALSE),"")</f>
        <v/>
      </c>
      <c r="Q295" s="254" t="str">
        <f t="shared" si="14"/>
        <v/>
      </c>
    </row>
    <row r="296" spans="1:17">
      <c r="A296" s="127" t="str">
        <f ca="1">IFERROR(INDEX(storicoSkuGeko,MATCH(F296,storicoSkuAnker,0)),"")</f>
        <v/>
      </c>
      <c r="B296" s="39"/>
      <c r="C296" s="70"/>
      <c r="D296" s="42"/>
      <c r="E296" s="295" t="str">
        <f ca="1">IFERROR(IF(INDEX(storicoSkuVinolux,MATCH(F296,storicoSkuAnker,0))=0,"",INDEX(storicoSkuVinolux,MATCH(F296,storicoSkuAnker,0))),"")</f>
        <v/>
      </c>
      <c r="F296" s="248" t="str">
        <f>IF(B296="","",IF($T$13="IN CORSO",INDEX(skuAnker,MATCH(B296,descrizioneArtAnker,0)),INDEX(dbOrdini[CODICE
ANKER],MATCH(B296,dbOrdini[DESCRIZIONE],0))))</f>
        <v/>
      </c>
      <c r="G296" s="249" t="str">
        <f>IF(B296="","",IF($T$13="IN CORSO",VLOOKUP(B296,listoneAnker_NoSku,2,FALSE),INDEX(dbOrdini[BT/CS],MATCH(F296,dbOrdini[CODICE
ANKER],0))))</f>
        <v/>
      </c>
      <c r="H296" s="250" t="str">
        <f>IF(B296="","",IF($T$13="IN CORSO",VLOOKUP(B296,listoneAnker_NoSku,3,FALSE),INDEX(dbOrdini[LT.],MATCH(F296,dbOrdini[CODICE
ANKER],0))))</f>
        <v/>
      </c>
      <c r="I296" s="251" t="str">
        <f>IF(B296="","",IF($T$13="IN CORSO",VLOOKUP(B296,listoneAnker_NoSku,4,FALSE),INDEX(dbOrdini[% VOL],MATCH(F296,dbOrdini[CODICE
ANKER],0))))</f>
        <v/>
      </c>
      <c r="J296" s="252" t="str">
        <f>IF(B296="","",IF($T$13="IN CORSO",VLOOKUP(B296,listoneAnker_NoSku,5,FALSE),INDEX(dbOrdini[PREZZO
ANKER],MATCH(F296,dbOrdini[CODICE
ANKER],0))))</f>
        <v/>
      </c>
      <c r="K296" s="253" t="str">
        <f ca="1">IF(E296="","",IF($T$13="IN CORSO",VLOOKUP(TEXT(E296,"0"),vinolux[],6,FALSE),INDEX(dbOrdini[PREZZO
VINOLUX],MATCH(F296,dbOrdini[CODICE
ANKER],0))))</f>
        <v/>
      </c>
      <c r="L296" s="252" t="str">
        <f>IFERROR(IF(B296="","",IF($T$13="IN CORSO",VLOOKUP(A296,ultimoPrezzoItalia[],5,FALSE),INDEX(dbOrdini[PREZZO
ITALIA],MATCH(F296,dbOrdini[CODICE
ANKER],0)))),"")</f>
        <v/>
      </c>
      <c r="M296" s="254" t="str">
        <f>IFERROR(IF(B296="","",IF($T$13="IN CORSO",VLOOKUP(F296,listoneAnkerCompleto,8,FALSE)/1.22,INDEX(dbOrdini[COSTO IMPORT BOTT.],MATCH(F296,dbOrdini[CODICE
ANKER],0)))),"")</f>
        <v/>
      </c>
      <c r="N296" s="267" t="str">
        <f t="shared" si="12"/>
        <v/>
      </c>
      <c r="O296" s="255" t="str">
        <f t="shared" si="13"/>
        <v/>
      </c>
      <c r="P296" s="256" t="str">
        <f ca="1">IFERROR(VLOOKUP(A296,inventarioGeko[],3,FALSE),"")</f>
        <v/>
      </c>
      <c r="Q296" s="254" t="str">
        <f t="shared" si="14"/>
        <v/>
      </c>
    </row>
    <row r="297" spans="1:17">
      <c r="A297" s="127" t="str">
        <f ca="1">IFERROR(INDEX(storicoSkuGeko,MATCH(F297,storicoSkuAnker,0)),"")</f>
        <v/>
      </c>
      <c r="B297" s="39"/>
      <c r="C297" s="70"/>
      <c r="D297" s="42"/>
      <c r="E297" s="295" t="str">
        <f ca="1">IFERROR(IF(INDEX(storicoSkuVinolux,MATCH(F297,storicoSkuAnker,0))=0,"",INDEX(storicoSkuVinolux,MATCH(F297,storicoSkuAnker,0))),"")</f>
        <v/>
      </c>
      <c r="F297" s="248" t="str">
        <f>IF(B297="","",IF($T$13="IN CORSO",INDEX(skuAnker,MATCH(B297,descrizioneArtAnker,0)),INDEX(dbOrdini[CODICE
ANKER],MATCH(B297,dbOrdini[DESCRIZIONE],0))))</f>
        <v/>
      </c>
      <c r="G297" s="249" t="str">
        <f>IF(B297="","",IF($T$13="IN CORSO",VLOOKUP(B297,listoneAnker_NoSku,2,FALSE),INDEX(dbOrdini[BT/CS],MATCH(F297,dbOrdini[CODICE
ANKER],0))))</f>
        <v/>
      </c>
      <c r="H297" s="250" t="str">
        <f>IF(B297="","",IF($T$13="IN CORSO",VLOOKUP(B297,listoneAnker_NoSku,3,FALSE),INDEX(dbOrdini[LT.],MATCH(F297,dbOrdini[CODICE
ANKER],0))))</f>
        <v/>
      </c>
      <c r="I297" s="251" t="str">
        <f>IF(B297="","",IF($T$13="IN CORSO",VLOOKUP(B297,listoneAnker_NoSku,4,FALSE),INDEX(dbOrdini[% VOL],MATCH(F297,dbOrdini[CODICE
ANKER],0))))</f>
        <v/>
      </c>
      <c r="J297" s="252" t="str">
        <f>IF(B297="","",IF($T$13="IN CORSO",VLOOKUP(B297,listoneAnker_NoSku,5,FALSE),INDEX(dbOrdini[PREZZO
ANKER],MATCH(F297,dbOrdini[CODICE
ANKER],0))))</f>
        <v/>
      </c>
      <c r="K297" s="253" t="str">
        <f ca="1">IF(E297="","",IF($T$13="IN CORSO",VLOOKUP(TEXT(E297,"0"),vinolux[],6,FALSE),INDEX(dbOrdini[PREZZO
VINOLUX],MATCH(F297,dbOrdini[CODICE
ANKER],0))))</f>
        <v/>
      </c>
      <c r="L297" s="252" t="str">
        <f>IFERROR(IF(B297="","",IF($T$13="IN CORSO",VLOOKUP(A297,ultimoPrezzoItalia[],5,FALSE),INDEX(dbOrdini[PREZZO
ITALIA],MATCH(F297,dbOrdini[CODICE
ANKER],0)))),"")</f>
        <v/>
      </c>
      <c r="M297" s="254" t="str">
        <f>IFERROR(IF(B297="","",IF($T$13="IN CORSO",VLOOKUP(F297,listoneAnkerCompleto,8,FALSE)/1.22,INDEX(dbOrdini[COSTO IMPORT BOTT.],MATCH(F297,dbOrdini[CODICE
ANKER],0)))),"")</f>
        <v/>
      </c>
      <c r="N297" s="267" t="str">
        <f t="shared" si="12"/>
        <v/>
      </c>
      <c r="O297" s="255" t="str">
        <f t="shared" si="13"/>
        <v/>
      </c>
      <c r="P297" s="256" t="str">
        <f ca="1">IFERROR(VLOOKUP(A297,inventarioGeko[],3,FALSE),"")</f>
        <v/>
      </c>
      <c r="Q297" s="254" t="str">
        <f t="shared" si="14"/>
        <v/>
      </c>
    </row>
    <row r="298" spans="1:17">
      <c r="A298" s="127" t="str">
        <f ca="1">IFERROR(INDEX(storicoSkuGeko,MATCH(F298,storicoSkuAnker,0)),"")</f>
        <v/>
      </c>
      <c r="B298" s="39"/>
      <c r="C298" s="70"/>
      <c r="D298" s="42"/>
      <c r="E298" s="295" t="str">
        <f ca="1">IFERROR(IF(INDEX(storicoSkuVinolux,MATCH(F298,storicoSkuAnker,0))=0,"",INDEX(storicoSkuVinolux,MATCH(F298,storicoSkuAnker,0))),"")</f>
        <v/>
      </c>
      <c r="F298" s="248" t="str">
        <f>IF(B298="","",IF($T$13="IN CORSO",INDEX(skuAnker,MATCH(B298,descrizioneArtAnker,0)),INDEX(dbOrdini[CODICE
ANKER],MATCH(B298,dbOrdini[DESCRIZIONE],0))))</f>
        <v/>
      </c>
      <c r="G298" s="249" t="str">
        <f>IF(B298="","",IF($T$13="IN CORSO",VLOOKUP(B298,listoneAnker_NoSku,2,FALSE),INDEX(dbOrdini[BT/CS],MATCH(F298,dbOrdini[CODICE
ANKER],0))))</f>
        <v/>
      </c>
      <c r="H298" s="250" t="str">
        <f>IF(B298="","",IF($T$13="IN CORSO",VLOOKUP(B298,listoneAnker_NoSku,3,FALSE),INDEX(dbOrdini[LT.],MATCH(F298,dbOrdini[CODICE
ANKER],0))))</f>
        <v/>
      </c>
      <c r="I298" s="251" t="str">
        <f>IF(B298="","",IF($T$13="IN CORSO",VLOOKUP(B298,listoneAnker_NoSku,4,FALSE),INDEX(dbOrdini[% VOL],MATCH(F298,dbOrdini[CODICE
ANKER],0))))</f>
        <v/>
      </c>
      <c r="J298" s="252" t="str">
        <f>IF(B298="","",IF($T$13="IN CORSO",VLOOKUP(B298,listoneAnker_NoSku,5,FALSE),INDEX(dbOrdini[PREZZO
ANKER],MATCH(F298,dbOrdini[CODICE
ANKER],0))))</f>
        <v/>
      </c>
      <c r="K298" s="253" t="str">
        <f ca="1">IF(E298="","",IF($T$13="IN CORSO",VLOOKUP(TEXT(E298,"0"),vinolux[],6,FALSE),INDEX(dbOrdini[PREZZO
VINOLUX],MATCH(F298,dbOrdini[CODICE
ANKER],0))))</f>
        <v/>
      </c>
      <c r="L298" s="252" t="str">
        <f>IFERROR(IF(B298="","",IF($T$13="IN CORSO",VLOOKUP(A298,ultimoPrezzoItalia[],5,FALSE),INDEX(dbOrdini[PREZZO
ITALIA],MATCH(F298,dbOrdini[CODICE
ANKER],0)))),"")</f>
        <v/>
      </c>
      <c r="M298" s="254" t="str">
        <f>IFERROR(IF(B298="","",IF($T$13="IN CORSO",VLOOKUP(F298,listoneAnkerCompleto,8,FALSE)/1.22,INDEX(dbOrdini[COSTO IMPORT BOTT.],MATCH(F298,dbOrdini[CODICE
ANKER],0)))),"")</f>
        <v/>
      </c>
      <c r="N298" s="267" t="str">
        <f t="shared" si="12"/>
        <v/>
      </c>
      <c r="O298" s="255" t="str">
        <f t="shared" si="13"/>
        <v/>
      </c>
      <c r="P298" s="256" t="str">
        <f ca="1">IFERROR(VLOOKUP(A298,inventarioGeko[],3,FALSE),"")</f>
        <v/>
      </c>
      <c r="Q298" s="254" t="str">
        <f t="shared" si="14"/>
        <v/>
      </c>
    </row>
    <row r="299" spans="1:17">
      <c r="A299" s="127" t="str">
        <f ca="1">IFERROR(INDEX(storicoSkuGeko,MATCH(F299,storicoSkuAnker,0)),"")</f>
        <v/>
      </c>
      <c r="B299" s="39"/>
      <c r="C299" s="70"/>
      <c r="D299" s="42"/>
      <c r="E299" s="295" t="str">
        <f ca="1">IFERROR(IF(INDEX(storicoSkuVinolux,MATCH(F299,storicoSkuAnker,0))=0,"",INDEX(storicoSkuVinolux,MATCH(F299,storicoSkuAnker,0))),"")</f>
        <v/>
      </c>
      <c r="F299" s="248" t="str">
        <f>IF(B299="","",IF($T$13="IN CORSO",INDEX(skuAnker,MATCH(B299,descrizioneArtAnker,0)),INDEX(dbOrdini[CODICE
ANKER],MATCH(B299,dbOrdini[DESCRIZIONE],0))))</f>
        <v/>
      </c>
      <c r="G299" s="249" t="str">
        <f>IF(B299="","",IF($T$13="IN CORSO",VLOOKUP(B299,listoneAnker_NoSku,2,FALSE),INDEX(dbOrdini[BT/CS],MATCH(F299,dbOrdini[CODICE
ANKER],0))))</f>
        <v/>
      </c>
      <c r="H299" s="250" t="str">
        <f>IF(B299="","",IF($T$13="IN CORSO",VLOOKUP(B299,listoneAnker_NoSku,3,FALSE),INDEX(dbOrdini[LT.],MATCH(F299,dbOrdini[CODICE
ANKER],0))))</f>
        <v/>
      </c>
      <c r="I299" s="251" t="str">
        <f>IF(B299="","",IF($T$13="IN CORSO",VLOOKUP(B299,listoneAnker_NoSku,4,FALSE),INDEX(dbOrdini[% VOL],MATCH(F299,dbOrdini[CODICE
ANKER],0))))</f>
        <v/>
      </c>
      <c r="J299" s="252" t="str">
        <f>IF(B299="","",IF($T$13="IN CORSO",VLOOKUP(B299,listoneAnker_NoSku,5,FALSE),INDEX(dbOrdini[PREZZO
ANKER],MATCH(F299,dbOrdini[CODICE
ANKER],0))))</f>
        <v/>
      </c>
      <c r="K299" s="253" t="str">
        <f ca="1">IF(E299="","",IF($T$13="IN CORSO",VLOOKUP(TEXT(E299,"0"),vinolux[],6,FALSE),INDEX(dbOrdini[PREZZO
VINOLUX],MATCH(F299,dbOrdini[CODICE
ANKER],0))))</f>
        <v/>
      </c>
      <c r="L299" s="252" t="str">
        <f>IFERROR(IF(B299="","",IF($T$13="IN CORSO",VLOOKUP(A299,ultimoPrezzoItalia[],5,FALSE),INDEX(dbOrdini[PREZZO
ITALIA],MATCH(F299,dbOrdini[CODICE
ANKER],0)))),"")</f>
        <v/>
      </c>
      <c r="M299" s="254" t="str">
        <f>IFERROR(IF(B299="","",IF($T$13="IN CORSO",VLOOKUP(F299,listoneAnkerCompleto,8,FALSE)/1.22,INDEX(dbOrdini[COSTO IMPORT BOTT.],MATCH(F299,dbOrdini[CODICE
ANKER],0)))),"")</f>
        <v/>
      </c>
      <c r="N299" s="267" t="str">
        <f t="shared" si="12"/>
        <v/>
      </c>
      <c r="O299" s="255" t="str">
        <f t="shared" si="13"/>
        <v/>
      </c>
      <c r="P299" s="256" t="str">
        <f ca="1">IFERROR(VLOOKUP(A299,inventarioGeko[],3,FALSE),"")</f>
        <v/>
      </c>
      <c r="Q299" s="254" t="str">
        <f t="shared" si="14"/>
        <v/>
      </c>
    </row>
    <row r="300" spans="1:17">
      <c r="A300" s="127" t="str">
        <f ca="1">IFERROR(INDEX(storicoSkuGeko,MATCH(F300,storicoSkuAnker,0)),"")</f>
        <v/>
      </c>
      <c r="B300" s="39"/>
      <c r="C300" s="70"/>
      <c r="D300" s="42"/>
      <c r="E300" s="295" t="str">
        <f ca="1">IFERROR(IF(INDEX(storicoSkuVinolux,MATCH(F300,storicoSkuAnker,0))=0,"",INDEX(storicoSkuVinolux,MATCH(F300,storicoSkuAnker,0))),"")</f>
        <v/>
      </c>
      <c r="F300" s="248" t="str">
        <f>IF(B300="","",IF($T$13="IN CORSO",INDEX(skuAnker,MATCH(B300,descrizioneArtAnker,0)),INDEX(dbOrdini[CODICE
ANKER],MATCH(B300,dbOrdini[DESCRIZIONE],0))))</f>
        <v/>
      </c>
      <c r="G300" s="249" t="str">
        <f>IF(B300="","",IF($T$13="IN CORSO",VLOOKUP(B300,listoneAnker_NoSku,2,FALSE),INDEX(dbOrdini[BT/CS],MATCH(F300,dbOrdini[CODICE
ANKER],0))))</f>
        <v/>
      </c>
      <c r="H300" s="250" t="str">
        <f>IF(B300="","",IF($T$13="IN CORSO",VLOOKUP(B300,listoneAnker_NoSku,3,FALSE),INDEX(dbOrdini[LT.],MATCH(F300,dbOrdini[CODICE
ANKER],0))))</f>
        <v/>
      </c>
      <c r="I300" s="251" t="str">
        <f>IF(B300="","",IF($T$13="IN CORSO",VLOOKUP(B300,listoneAnker_NoSku,4,FALSE),INDEX(dbOrdini[% VOL],MATCH(F300,dbOrdini[CODICE
ANKER],0))))</f>
        <v/>
      </c>
      <c r="J300" s="252" t="str">
        <f>IF(B300="","",IF($T$13="IN CORSO",VLOOKUP(B300,listoneAnker_NoSku,5,FALSE),INDEX(dbOrdini[PREZZO
ANKER],MATCH(F300,dbOrdini[CODICE
ANKER],0))))</f>
        <v/>
      </c>
      <c r="K300" s="253" t="str">
        <f ca="1">IF(E300="","",IF($T$13="IN CORSO",VLOOKUP(TEXT(E300,"0"),vinolux[],6,FALSE),INDEX(dbOrdini[PREZZO
VINOLUX],MATCH(F300,dbOrdini[CODICE
ANKER],0))))</f>
        <v/>
      </c>
      <c r="L300" s="252" t="str">
        <f>IFERROR(IF(B300="","",IF($T$13="IN CORSO",VLOOKUP(A300,ultimoPrezzoItalia[],5,FALSE),INDEX(dbOrdini[PREZZO
ITALIA],MATCH(F300,dbOrdini[CODICE
ANKER],0)))),"")</f>
        <v/>
      </c>
      <c r="M300" s="254" t="str">
        <f>IFERROR(IF(B300="","",IF($T$13="IN CORSO",VLOOKUP(F300,listoneAnkerCompleto,8,FALSE)/1.22,INDEX(dbOrdini[COSTO IMPORT BOTT.],MATCH(F300,dbOrdini[CODICE
ANKER],0)))),"")</f>
        <v/>
      </c>
      <c r="N300" s="267" t="str">
        <f t="shared" si="12"/>
        <v/>
      </c>
      <c r="O300" s="255" t="str">
        <f t="shared" si="13"/>
        <v/>
      </c>
      <c r="P300" s="256" t="str">
        <f ca="1">IFERROR(VLOOKUP(A300,inventarioGeko[],3,FALSE),"")</f>
        <v/>
      </c>
      <c r="Q300" s="254" t="str">
        <f t="shared" si="14"/>
        <v/>
      </c>
    </row>
    <row r="301" spans="1:17">
      <c r="A301" s="127" t="str">
        <f ca="1">IFERROR(INDEX(storicoSkuGeko,MATCH(F301,storicoSkuAnker,0)),"")</f>
        <v/>
      </c>
      <c r="B301" s="39"/>
      <c r="C301" s="70"/>
      <c r="D301" s="42"/>
      <c r="E301" s="295" t="str">
        <f ca="1">IFERROR(IF(INDEX(storicoSkuVinolux,MATCH(F301,storicoSkuAnker,0))=0,"",INDEX(storicoSkuVinolux,MATCH(F301,storicoSkuAnker,0))),"")</f>
        <v/>
      </c>
      <c r="F301" s="248" t="str">
        <f>IF(B301="","",IF($T$13="IN CORSO",INDEX(skuAnker,MATCH(B301,descrizioneArtAnker,0)),INDEX(dbOrdini[CODICE
ANKER],MATCH(B301,dbOrdini[DESCRIZIONE],0))))</f>
        <v/>
      </c>
      <c r="G301" s="249" t="str">
        <f>IF(B301="","",IF($T$13="IN CORSO",VLOOKUP(B301,listoneAnker_NoSku,2,FALSE),INDEX(dbOrdini[BT/CS],MATCH(F301,dbOrdini[CODICE
ANKER],0))))</f>
        <v/>
      </c>
      <c r="H301" s="250" t="str">
        <f>IF(B301="","",IF($T$13="IN CORSO",VLOOKUP(B301,listoneAnker_NoSku,3,FALSE),INDEX(dbOrdini[LT.],MATCH(F301,dbOrdini[CODICE
ANKER],0))))</f>
        <v/>
      </c>
      <c r="I301" s="251" t="str">
        <f>IF(B301="","",IF($T$13="IN CORSO",VLOOKUP(B301,listoneAnker_NoSku,4,FALSE),INDEX(dbOrdini[% VOL],MATCH(F301,dbOrdini[CODICE
ANKER],0))))</f>
        <v/>
      </c>
      <c r="J301" s="252" t="str">
        <f>IF(B301="","",IF($T$13="IN CORSO",VLOOKUP(B301,listoneAnker_NoSku,5,FALSE),INDEX(dbOrdini[PREZZO
ANKER],MATCH(F301,dbOrdini[CODICE
ANKER],0))))</f>
        <v/>
      </c>
      <c r="K301" s="253" t="str">
        <f ca="1">IF(E301="","",IF($T$13="IN CORSO",VLOOKUP(TEXT(E301,"0"),vinolux[],6,FALSE),INDEX(dbOrdini[PREZZO
VINOLUX],MATCH(F301,dbOrdini[CODICE
ANKER],0))))</f>
        <v/>
      </c>
      <c r="L301" s="252" t="str">
        <f>IFERROR(IF(B301="","",IF($T$13="IN CORSO",VLOOKUP(A301,ultimoPrezzoItalia[],5,FALSE),INDEX(dbOrdini[PREZZO
ITALIA],MATCH(F301,dbOrdini[CODICE
ANKER],0)))),"")</f>
        <v/>
      </c>
      <c r="M301" s="254" t="str">
        <f>IFERROR(IF(B301="","",IF($T$13="IN CORSO",VLOOKUP(F301,listoneAnkerCompleto,8,FALSE)/1.22,INDEX(dbOrdini[COSTO IMPORT BOTT.],MATCH(F301,dbOrdini[CODICE
ANKER],0)))),"")</f>
        <v/>
      </c>
      <c r="N301" s="267" t="str">
        <f t="shared" si="12"/>
        <v/>
      </c>
      <c r="O301" s="255" t="str">
        <f t="shared" si="13"/>
        <v/>
      </c>
      <c r="P301" s="256" t="str">
        <f ca="1">IFERROR(VLOOKUP(A301,inventarioGeko[],3,FALSE),"")</f>
        <v/>
      </c>
      <c r="Q301" s="254" t="str">
        <f t="shared" si="14"/>
        <v/>
      </c>
    </row>
    <row r="302" spans="1:17">
      <c r="A302" s="127" t="str">
        <f ca="1">IFERROR(INDEX(storicoSkuGeko,MATCH(F302,storicoSkuAnker,0)),"")</f>
        <v/>
      </c>
      <c r="B302" s="39"/>
      <c r="C302" s="70"/>
      <c r="D302" s="42"/>
      <c r="E302" s="295" t="str">
        <f ca="1">IFERROR(IF(INDEX(storicoSkuVinolux,MATCH(F302,storicoSkuAnker,0))=0,"",INDEX(storicoSkuVinolux,MATCH(F302,storicoSkuAnker,0))),"")</f>
        <v/>
      </c>
      <c r="F302" s="248" t="str">
        <f>IF(B302="","",IF($T$13="IN CORSO",INDEX(skuAnker,MATCH(B302,descrizioneArtAnker,0)),INDEX(dbOrdini[CODICE
ANKER],MATCH(B302,dbOrdini[DESCRIZIONE],0))))</f>
        <v/>
      </c>
      <c r="G302" s="249" t="str">
        <f>IF(B302="","",IF($T$13="IN CORSO",VLOOKUP(B302,listoneAnker_NoSku,2,FALSE),INDEX(dbOrdini[BT/CS],MATCH(F302,dbOrdini[CODICE
ANKER],0))))</f>
        <v/>
      </c>
      <c r="H302" s="250" t="str">
        <f>IF(B302="","",IF($T$13="IN CORSO",VLOOKUP(B302,listoneAnker_NoSku,3,FALSE),INDEX(dbOrdini[LT.],MATCH(F302,dbOrdini[CODICE
ANKER],0))))</f>
        <v/>
      </c>
      <c r="I302" s="251" t="str">
        <f>IF(B302="","",IF($T$13="IN CORSO",VLOOKUP(B302,listoneAnker_NoSku,4,FALSE),INDEX(dbOrdini[% VOL],MATCH(F302,dbOrdini[CODICE
ANKER],0))))</f>
        <v/>
      </c>
      <c r="J302" s="252" t="str">
        <f>IF(B302="","",IF($T$13="IN CORSO",VLOOKUP(B302,listoneAnker_NoSku,5,FALSE),INDEX(dbOrdini[PREZZO
ANKER],MATCH(F302,dbOrdini[CODICE
ANKER],0))))</f>
        <v/>
      </c>
      <c r="K302" s="253" t="str">
        <f ca="1">IF(E302="","",IF($T$13="IN CORSO",VLOOKUP(TEXT(E302,"0"),vinolux[],6,FALSE),INDEX(dbOrdini[PREZZO
VINOLUX],MATCH(F302,dbOrdini[CODICE
ANKER],0))))</f>
        <v/>
      </c>
      <c r="L302" s="252" t="str">
        <f>IFERROR(IF(B302="","",IF($T$13="IN CORSO",VLOOKUP(A302,ultimoPrezzoItalia[],5,FALSE),INDEX(dbOrdini[PREZZO
ITALIA],MATCH(F302,dbOrdini[CODICE
ANKER],0)))),"")</f>
        <v/>
      </c>
      <c r="M302" s="254" t="str">
        <f>IFERROR(IF(B302="","",IF($T$13="IN CORSO",VLOOKUP(F302,listoneAnkerCompleto,8,FALSE)/1.22,INDEX(dbOrdini[COSTO IMPORT BOTT.],MATCH(F302,dbOrdini[CODICE
ANKER],0)))),"")</f>
        <v/>
      </c>
      <c r="N302" s="267" t="str">
        <f t="shared" si="12"/>
        <v/>
      </c>
      <c r="O302" s="255" t="str">
        <f t="shared" si="13"/>
        <v/>
      </c>
      <c r="P302" s="256" t="str">
        <f ca="1">IFERROR(VLOOKUP(A302,inventarioGeko[],3,FALSE),"")</f>
        <v/>
      </c>
      <c r="Q302" s="254" t="str">
        <f t="shared" si="14"/>
        <v/>
      </c>
    </row>
    <row r="303" spans="1:17">
      <c r="A303" s="127" t="str">
        <f ca="1">IFERROR(INDEX(storicoSkuGeko,MATCH(F303,storicoSkuAnker,0)),"")</f>
        <v/>
      </c>
      <c r="B303" s="39"/>
      <c r="C303" s="70"/>
      <c r="D303" s="42"/>
      <c r="E303" s="295" t="str">
        <f ca="1">IFERROR(IF(INDEX(storicoSkuVinolux,MATCH(F303,storicoSkuAnker,0))=0,"",INDEX(storicoSkuVinolux,MATCH(F303,storicoSkuAnker,0))),"")</f>
        <v/>
      </c>
      <c r="F303" s="248" t="str">
        <f>IF(B303="","",IF($T$13="IN CORSO",INDEX(skuAnker,MATCH(B303,descrizioneArtAnker,0)),INDEX(dbOrdini[CODICE
ANKER],MATCH(B303,dbOrdini[DESCRIZIONE],0))))</f>
        <v/>
      </c>
      <c r="G303" s="249" t="str">
        <f>IF(B303="","",IF($T$13="IN CORSO",VLOOKUP(B303,listoneAnker_NoSku,2,FALSE),INDEX(dbOrdini[BT/CS],MATCH(F303,dbOrdini[CODICE
ANKER],0))))</f>
        <v/>
      </c>
      <c r="H303" s="250" t="str">
        <f>IF(B303="","",IF($T$13="IN CORSO",VLOOKUP(B303,listoneAnker_NoSku,3,FALSE),INDEX(dbOrdini[LT.],MATCH(F303,dbOrdini[CODICE
ANKER],0))))</f>
        <v/>
      </c>
      <c r="I303" s="251" t="str">
        <f>IF(B303="","",IF($T$13="IN CORSO",VLOOKUP(B303,listoneAnker_NoSku,4,FALSE),INDEX(dbOrdini[% VOL],MATCH(F303,dbOrdini[CODICE
ANKER],0))))</f>
        <v/>
      </c>
      <c r="J303" s="252" t="str">
        <f>IF(B303="","",IF($T$13="IN CORSO",VLOOKUP(B303,listoneAnker_NoSku,5,FALSE),INDEX(dbOrdini[PREZZO
ANKER],MATCH(F303,dbOrdini[CODICE
ANKER],0))))</f>
        <v/>
      </c>
      <c r="K303" s="253" t="str">
        <f ca="1">IF(E303="","",IF($T$13="IN CORSO",VLOOKUP(TEXT(E303,"0"),vinolux[],6,FALSE),INDEX(dbOrdini[PREZZO
VINOLUX],MATCH(F303,dbOrdini[CODICE
ANKER],0))))</f>
        <v/>
      </c>
      <c r="L303" s="252" t="str">
        <f>IFERROR(IF(B303="","",IF($T$13="IN CORSO",VLOOKUP(A303,ultimoPrezzoItalia[],5,FALSE),INDEX(dbOrdini[PREZZO
ITALIA],MATCH(F303,dbOrdini[CODICE
ANKER],0)))),"")</f>
        <v/>
      </c>
      <c r="M303" s="254" t="str">
        <f>IFERROR(IF(B303="","",IF($T$13="IN CORSO",VLOOKUP(F303,listoneAnkerCompleto,8,FALSE)/1.22,INDEX(dbOrdini[COSTO IMPORT BOTT.],MATCH(F303,dbOrdini[CODICE
ANKER],0)))),"")</f>
        <v/>
      </c>
      <c r="N303" s="267" t="str">
        <f t="shared" si="12"/>
        <v/>
      </c>
      <c r="O303" s="255" t="str">
        <f t="shared" si="13"/>
        <v/>
      </c>
      <c r="P303" s="256" t="str">
        <f ca="1">IFERROR(VLOOKUP(A303,inventarioGeko[],3,FALSE),"")</f>
        <v/>
      </c>
      <c r="Q303" s="254" t="str">
        <f t="shared" si="14"/>
        <v/>
      </c>
    </row>
    <row r="304" spans="1:17">
      <c r="A304" s="127" t="str">
        <f ca="1">IFERROR(INDEX(storicoSkuGeko,MATCH(F304,storicoSkuAnker,0)),"")</f>
        <v/>
      </c>
      <c r="B304" s="39"/>
      <c r="C304" s="70"/>
      <c r="D304" s="42"/>
      <c r="E304" s="295" t="str">
        <f ca="1">IFERROR(IF(INDEX(storicoSkuVinolux,MATCH(F304,storicoSkuAnker,0))=0,"",INDEX(storicoSkuVinolux,MATCH(F304,storicoSkuAnker,0))),"")</f>
        <v/>
      </c>
      <c r="F304" s="248" t="str">
        <f>IF(B304="","",IF($T$13="IN CORSO",INDEX(skuAnker,MATCH(B304,descrizioneArtAnker,0)),INDEX(dbOrdini[CODICE
ANKER],MATCH(B304,dbOrdini[DESCRIZIONE],0))))</f>
        <v/>
      </c>
      <c r="G304" s="249" t="str">
        <f>IF(B304="","",IF($T$13="IN CORSO",VLOOKUP(B304,listoneAnker_NoSku,2,FALSE),INDEX(dbOrdini[BT/CS],MATCH(F304,dbOrdini[CODICE
ANKER],0))))</f>
        <v/>
      </c>
      <c r="H304" s="250" t="str">
        <f>IF(B304="","",IF($T$13="IN CORSO",VLOOKUP(B304,listoneAnker_NoSku,3,FALSE),INDEX(dbOrdini[LT.],MATCH(F304,dbOrdini[CODICE
ANKER],0))))</f>
        <v/>
      </c>
      <c r="I304" s="251" t="str">
        <f>IF(B304="","",IF($T$13="IN CORSO",VLOOKUP(B304,listoneAnker_NoSku,4,FALSE),INDEX(dbOrdini[% VOL],MATCH(F304,dbOrdini[CODICE
ANKER],0))))</f>
        <v/>
      </c>
      <c r="J304" s="252" t="str">
        <f>IF(B304="","",IF($T$13="IN CORSO",VLOOKUP(B304,listoneAnker_NoSku,5,FALSE),INDEX(dbOrdini[PREZZO
ANKER],MATCH(F304,dbOrdini[CODICE
ANKER],0))))</f>
        <v/>
      </c>
      <c r="K304" s="253" t="str">
        <f ca="1">IF(E304="","",IF($T$13="IN CORSO",VLOOKUP(TEXT(E304,"0"),vinolux[],6,FALSE),INDEX(dbOrdini[PREZZO
VINOLUX],MATCH(F304,dbOrdini[CODICE
ANKER],0))))</f>
        <v/>
      </c>
      <c r="L304" s="252" t="str">
        <f>IFERROR(IF(B304="","",IF($T$13="IN CORSO",VLOOKUP(A304,ultimoPrezzoItalia[],5,FALSE),INDEX(dbOrdini[PREZZO
ITALIA],MATCH(F304,dbOrdini[CODICE
ANKER],0)))),"")</f>
        <v/>
      </c>
      <c r="M304" s="254" t="str">
        <f>IFERROR(IF(B304="","",IF($T$13="IN CORSO",VLOOKUP(F304,listoneAnkerCompleto,8,FALSE)/1.22,INDEX(dbOrdini[COSTO IMPORT BOTT.],MATCH(F304,dbOrdini[CODICE
ANKER],0)))),"")</f>
        <v/>
      </c>
      <c r="N304" s="267" t="str">
        <f t="shared" si="12"/>
        <v/>
      </c>
      <c r="O304" s="255" t="str">
        <f t="shared" si="13"/>
        <v/>
      </c>
      <c r="P304" s="256" t="str">
        <f ca="1">IFERROR(VLOOKUP(A304,inventarioGeko[],3,FALSE),"")</f>
        <v/>
      </c>
      <c r="Q304" s="254" t="str">
        <f t="shared" si="14"/>
        <v/>
      </c>
    </row>
    <row r="305" spans="1:17">
      <c r="A305" s="127" t="str">
        <f ca="1">IFERROR(INDEX(storicoSkuGeko,MATCH(F305,storicoSkuAnker,0)),"")</f>
        <v/>
      </c>
      <c r="B305" s="39"/>
      <c r="C305" s="70"/>
      <c r="D305" s="42"/>
      <c r="E305" s="295" t="str">
        <f ca="1">IFERROR(IF(INDEX(storicoSkuVinolux,MATCH(F305,storicoSkuAnker,0))=0,"",INDEX(storicoSkuVinolux,MATCH(F305,storicoSkuAnker,0))),"")</f>
        <v/>
      </c>
      <c r="F305" s="248" t="str">
        <f>IF(B305="","",IF($T$13="IN CORSO",INDEX(skuAnker,MATCH(B305,descrizioneArtAnker,0)),INDEX(dbOrdini[CODICE
ANKER],MATCH(B305,dbOrdini[DESCRIZIONE],0))))</f>
        <v/>
      </c>
      <c r="G305" s="249" t="str">
        <f>IF(B305="","",IF($T$13="IN CORSO",VLOOKUP(B305,listoneAnker_NoSku,2,FALSE),INDEX(dbOrdini[BT/CS],MATCH(F305,dbOrdini[CODICE
ANKER],0))))</f>
        <v/>
      </c>
      <c r="H305" s="250" t="str">
        <f>IF(B305="","",IF($T$13="IN CORSO",VLOOKUP(B305,listoneAnker_NoSku,3,FALSE),INDEX(dbOrdini[LT.],MATCH(F305,dbOrdini[CODICE
ANKER],0))))</f>
        <v/>
      </c>
      <c r="I305" s="251" t="str">
        <f>IF(B305="","",IF($T$13="IN CORSO",VLOOKUP(B305,listoneAnker_NoSku,4,FALSE),INDEX(dbOrdini[% VOL],MATCH(F305,dbOrdini[CODICE
ANKER],0))))</f>
        <v/>
      </c>
      <c r="J305" s="252" t="str">
        <f>IF(B305="","",IF($T$13="IN CORSO",VLOOKUP(B305,listoneAnker_NoSku,5,FALSE),INDEX(dbOrdini[PREZZO
ANKER],MATCH(F305,dbOrdini[CODICE
ANKER],0))))</f>
        <v/>
      </c>
      <c r="K305" s="253" t="str">
        <f ca="1">IF(E305="","",IF($T$13="IN CORSO",VLOOKUP(TEXT(E305,"0"),vinolux[],6,FALSE),INDEX(dbOrdini[PREZZO
VINOLUX],MATCH(F305,dbOrdini[CODICE
ANKER],0))))</f>
        <v/>
      </c>
      <c r="L305" s="252" t="str">
        <f>IFERROR(IF(B305="","",IF($T$13="IN CORSO",VLOOKUP(A305,ultimoPrezzoItalia[],5,FALSE),INDEX(dbOrdini[PREZZO
ITALIA],MATCH(F305,dbOrdini[CODICE
ANKER],0)))),"")</f>
        <v/>
      </c>
      <c r="M305" s="254" t="str">
        <f>IFERROR(IF(B305="","",IF($T$13="IN CORSO",VLOOKUP(F305,listoneAnkerCompleto,8,FALSE)/1.22,INDEX(dbOrdini[COSTO IMPORT BOTT.],MATCH(F305,dbOrdini[CODICE
ANKER],0)))),"")</f>
        <v/>
      </c>
      <c r="N305" s="267" t="str">
        <f t="shared" si="12"/>
        <v/>
      </c>
      <c r="O305" s="255" t="str">
        <f t="shared" si="13"/>
        <v/>
      </c>
      <c r="P305" s="256" t="str">
        <f ca="1">IFERROR(VLOOKUP(A305,inventarioGeko[],3,FALSE),"")</f>
        <v/>
      </c>
      <c r="Q305" s="254" t="str">
        <f t="shared" si="14"/>
        <v/>
      </c>
    </row>
    <row r="306" spans="1:17">
      <c r="A306" s="127" t="str">
        <f ca="1">IFERROR(INDEX(storicoSkuGeko,MATCH(F306,storicoSkuAnker,0)),"")</f>
        <v/>
      </c>
      <c r="B306" s="39"/>
      <c r="C306" s="70"/>
      <c r="D306" s="42"/>
      <c r="E306" s="295" t="str">
        <f ca="1">IFERROR(IF(INDEX(storicoSkuVinolux,MATCH(F306,storicoSkuAnker,0))=0,"",INDEX(storicoSkuVinolux,MATCH(F306,storicoSkuAnker,0))),"")</f>
        <v/>
      </c>
      <c r="F306" s="248" t="str">
        <f>IF(B306="","",IF($T$13="IN CORSO",INDEX(skuAnker,MATCH(B306,descrizioneArtAnker,0)),INDEX(dbOrdini[CODICE
ANKER],MATCH(B306,dbOrdini[DESCRIZIONE],0))))</f>
        <v/>
      </c>
      <c r="G306" s="249" t="str">
        <f>IF(B306="","",IF($T$13="IN CORSO",VLOOKUP(B306,listoneAnker_NoSku,2,FALSE),INDEX(dbOrdini[BT/CS],MATCH(F306,dbOrdini[CODICE
ANKER],0))))</f>
        <v/>
      </c>
      <c r="H306" s="250" t="str">
        <f>IF(B306="","",IF($T$13="IN CORSO",VLOOKUP(B306,listoneAnker_NoSku,3,FALSE),INDEX(dbOrdini[LT.],MATCH(F306,dbOrdini[CODICE
ANKER],0))))</f>
        <v/>
      </c>
      <c r="I306" s="251" t="str">
        <f>IF(B306="","",IF($T$13="IN CORSO",VLOOKUP(B306,listoneAnker_NoSku,4,FALSE),INDEX(dbOrdini[% VOL],MATCH(F306,dbOrdini[CODICE
ANKER],0))))</f>
        <v/>
      </c>
      <c r="J306" s="252" t="str">
        <f>IF(B306="","",IF($T$13="IN CORSO",VLOOKUP(B306,listoneAnker_NoSku,5,FALSE),INDEX(dbOrdini[PREZZO
ANKER],MATCH(F306,dbOrdini[CODICE
ANKER],0))))</f>
        <v/>
      </c>
      <c r="K306" s="253" t="str">
        <f ca="1">IF(E306="","",IF($T$13="IN CORSO",VLOOKUP(TEXT(E306,"0"),vinolux[],6,FALSE),INDEX(dbOrdini[PREZZO
VINOLUX],MATCH(F306,dbOrdini[CODICE
ANKER],0))))</f>
        <v/>
      </c>
      <c r="L306" s="252" t="str">
        <f>IFERROR(IF(B306="","",IF($T$13="IN CORSO",VLOOKUP(A306,ultimoPrezzoItalia[],5,FALSE),INDEX(dbOrdini[PREZZO
ITALIA],MATCH(F306,dbOrdini[CODICE
ANKER],0)))),"")</f>
        <v/>
      </c>
      <c r="M306" s="254" t="str">
        <f>IFERROR(IF(B306="","",IF($T$13="IN CORSO",VLOOKUP(F306,listoneAnkerCompleto,8,FALSE)/1.22,INDEX(dbOrdini[COSTO IMPORT BOTT.],MATCH(F306,dbOrdini[CODICE
ANKER],0)))),"")</f>
        <v/>
      </c>
      <c r="N306" s="267" t="str">
        <f t="shared" si="12"/>
        <v/>
      </c>
      <c r="O306" s="255" t="str">
        <f t="shared" si="13"/>
        <v/>
      </c>
      <c r="P306" s="256" t="str">
        <f ca="1">IFERROR(VLOOKUP(A306,inventarioGeko[],3,FALSE),"")</f>
        <v/>
      </c>
      <c r="Q306" s="254" t="str">
        <f t="shared" si="14"/>
        <v/>
      </c>
    </row>
    <row r="307" spans="1:17">
      <c r="A307" s="127" t="str">
        <f ca="1">IFERROR(INDEX(storicoSkuGeko,MATCH(F307,storicoSkuAnker,0)),"")</f>
        <v/>
      </c>
      <c r="B307" s="39"/>
      <c r="C307" s="70"/>
      <c r="D307" s="42"/>
      <c r="E307" s="295" t="str">
        <f ca="1">IFERROR(IF(INDEX(storicoSkuVinolux,MATCH(F307,storicoSkuAnker,0))=0,"",INDEX(storicoSkuVinolux,MATCH(F307,storicoSkuAnker,0))),"")</f>
        <v/>
      </c>
      <c r="F307" s="248" t="str">
        <f>IF(B307="","",IF($T$13="IN CORSO",INDEX(skuAnker,MATCH(B307,descrizioneArtAnker,0)),INDEX(dbOrdini[CODICE
ANKER],MATCH(B307,dbOrdini[DESCRIZIONE],0))))</f>
        <v/>
      </c>
      <c r="G307" s="249" t="str">
        <f>IF(B307="","",IF($T$13="IN CORSO",VLOOKUP(B307,listoneAnker_NoSku,2,FALSE),INDEX(dbOrdini[BT/CS],MATCH(F307,dbOrdini[CODICE
ANKER],0))))</f>
        <v/>
      </c>
      <c r="H307" s="250" t="str">
        <f>IF(B307="","",IF($T$13="IN CORSO",VLOOKUP(B307,listoneAnker_NoSku,3,FALSE),INDEX(dbOrdini[LT.],MATCH(F307,dbOrdini[CODICE
ANKER],0))))</f>
        <v/>
      </c>
      <c r="I307" s="251" t="str">
        <f>IF(B307="","",IF($T$13="IN CORSO",VLOOKUP(B307,listoneAnker_NoSku,4,FALSE),INDEX(dbOrdini[% VOL],MATCH(F307,dbOrdini[CODICE
ANKER],0))))</f>
        <v/>
      </c>
      <c r="J307" s="252" t="str">
        <f>IF(B307="","",IF($T$13="IN CORSO",VLOOKUP(B307,listoneAnker_NoSku,5,FALSE),INDEX(dbOrdini[PREZZO
ANKER],MATCH(F307,dbOrdini[CODICE
ANKER],0))))</f>
        <v/>
      </c>
      <c r="K307" s="253" t="str">
        <f ca="1">IF(E307="","",IF($T$13="IN CORSO",VLOOKUP(TEXT(E307,"0"),vinolux[],6,FALSE),INDEX(dbOrdini[PREZZO
VINOLUX],MATCH(F307,dbOrdini[CODICE
ANKER],0))))</f>
        <v/>
      </c>
      <c r="L307" s="252" t="str">
        <f>IFERROR(IF(B307="","",IF($T$13="IN CORSO",VLOOKUP(A307,ultimoPrezzoItalia[],5,FALSE),INDEX(dbOrdini[PREZZO
ITALIA],MATCH(F307,dbOrdini[CODICE
ANKER],0)))),"")</f>
        <v/>
      </c>
      <c r="M307" s="254" t="str">
        <f>IFERROR(IF(B307="","",IF($T$13="IN CORSO",VLOOKUP(F307,listoneAnkerCompleto,8,FALSE)/1.22,INDEX(dbOrdini[COSTO IMPORT BOTT.],MATCH(F307,dbOrdini[CODICE
ANKER],0)))),"")</f>
        <v/>
      </c>
      <c r="N307" s="267" t="str">
        <f t="shared" si="12"/>
        <v/>
      </c>
      <c r="O307" s="255" t="str">
        <f t="shared" si="13"/>
        <v/>
      </c>
      <c r="P307" s="256" t="str">
        <f ca="1">IFERROR(VLOOKUP(A307,inventarioGeko[],3,FALSE),"")</f>
        <v/>
      </c>
      <c r="Q307" s="254" t="str">
        <f t="shared" si="14"/>
        <v/>
      </c>
    </row>
    <row r="308" spans="1:17">
      <c r="A308" s="127" t="str">
        <f ca="1">IFERROR(INDEX(storicoSkuGeko,MATCH(F308,storicoSkuAnker,0)),"")</f>
        <v/>
      </c>
      <c r="B308" s="39"/>
      <c r="C308" s="70"/>
      <c r="D308" s="42"/>
      <c r="E308" s="295" t="str">
        <f ca="1">IFERROR(IF(INDEX(storicoSkuVinolux,MATCH(F308,storicoSkuAnker,0))=0,"",INDEX(storicoSkuVinolux,MATCH(F308,storicoSkuAnker,0))),"")</f>
        <v/>
      </c>
      <c r="F308" s="248" t="str">
        <f>IF(B308="","",IF($T$13="IN CORSO",INDEX(skuAnker,MATCH(B308,descrizioneArtAnker,0)),INDEX(dbOrdini[CODICE
ANKER],MATCH(B308,dbOrdini[DESCRIZIONE],0))))</f>
        <v/>
      </c>
      <c r="G308" s="249" t="str">
        <f>IF(B308="","",IF($T$13="IN CORSO",VLOOKUP(B308,listoneAnker_NoSku,2,FALSE),INDEX(dbOrdini[BT/CS],MATCH(F308,dbOrdini[CODICE
ANKER],0))))</f>
        <v/>
      </c>
      <c r="H308" s="250" t="str">
        <f>IF(B308="","",IF($T$13="IN CORSO",VLOOKUP(B308,listoneAnker_NoSku,3,FALSE),INDEX(dbOrdini[LT.],MATCH(F308,dbOrdini[CODICE
ANKER],0))))</f>
        <v/>
      </c>
      <c r="I308" s="251" t="str">
        <f>IF(B308="","",IF($T$13="IN CORSO",VLOOKUP(B308,listoneAnker_NoSku,4,FALSE),INDEX(dbOrdini[% VOL],MATCH(F308,dbOrdini[CODICE
ANKER],0))))</f>
        <v/>
      </c>
      <c r="J308" s="252" t="str">
        <f>IF(B308="","",IF($T$13="IN CORSO",VLOOKUP(B308,listoneAnker_NoSku,5,FALSE),INDEX(dbOrdini[PREZZO
ANKER],MATCH(F308,dbOrdini[CODICE
ANKER],0))))</f>
        <v/>
      </c>
      <c r="K308" s="253" t="str">
        <f ca="1">IF(E308="","",IF($T$13="IN CORSO",VLOOKUP(TEXT(E308,"0"),vinolux[],6,FALSE),INDEX(dbOrdini[PREZZO
VINOLUX],MATCH(F308,dbOrdini[CODICE
ANKER],0))))</f>
        <v/>
      </c>
      <c r="L308" s="252" t="str">
        <f>IFERROR(IF(B308="","",IF($T$13="IN CORSO",VLOOKUP(A308,ultimoPrezzoItalia[],5,FALSE),INDEX(dbOrdini[PREZZO
ITALIA],MATCH(F308,dbOrdini[CODICE
ANKER],0)))),"")</f>
        <v/>
      </c>
      <c r="M308" s="254" t="str">
        <f>IFERROR(IF(B308="","",IF($T$13="IN CORSO",VLOOKUP(F308,listoneAnkerCompleto,8,FALSE)/1.22,INDEX(dbOrdini[COSTO IMPORT BOTT.],MATCH(F308,dbOrdini[CODICE
ANKER],0)))),"")</f>
        <v/>
      </c>
      <c r="N308" s="267" t="str">
        <f t="shared" si="12"/>
        <v/>
      </c>
      <c r="O308" s="255" t="str">
        <f t="shared" si="13"/>
        <v/>
      </c>
      <c r="P308" s="256" t="str">
        <f ca="1">IFERROR(VLOOKUP(A308,inventarioGeko[],3,FALSE),"")</f>
        <v/>
      </c>
      <c r="Q308" s="254" t="str">
        <f t="shared" si="14"/>
        <v/>
      </c>
    </row>
    <row r="309" spans="1:17">
      <c r="A309" s="127" t="str">
        <f ca="1">IFERROR(INDEX(storicoSkuGeko,MATCH(F309,storicoSkuAnker,0)),"")</f>
        <v/>
      </c>
      <c r="B309" s="39"/>
      <c r="C309" s="70"/>
      <c r="D309" s="42"/>
      <c r="E309" s="295" t="str">
        <f ca="1">IFERROR(IF(INDEX(storicoSkuVinolux,MATCH(F309,storicoSkuAnker,0))=0,"",INDEX(storicoSkuVinolux,MATCH(F309,storicoSkuAnker,0))),"")</f>
        <v/>
      </c>
      <c r="F309" s="248" t="str">
        <f>IF(B309="","",IF($T$13="IN CORSO",INDEX(skuAnker,MATCH(B309,descrizioneArtAnker,0)),INDEX(dbOrdini[CODICE
ANKER],MATCH(B309,dbOrdini[DESCRIZIONE],0))))</f>
        <v/>
      </c>
      <c r="G309" s="249" t="str">
        <f>IF(B309="","",IF($T$13="IN CORSO",VLOOKUP(B309,listoneAnker_NoSku,2,FALSE),INDEX(dbOrdini[BT/CS],MATCH(F309,dbOrdini[CODICE
ANKER],0))))</f>
        <v/>
      </c>
      <c r="H309" s="250" t="str">
        <f>IF(B309="","",IF($T$13="IN CORSO",VLOOKUP(B309,listoneAnker_NoSku,3,FALSE),INDEX(dbOrdini[LT.],MATCH(F309,dbOrdini[CODICE
ANKER],0))))</f>
        <v/>
      </c>
      <c r="I309" s="251" t="str">
        <f>IF(B309="","",IF($T$13="IN CORSO",VLOOKUP(B309,listoneAnker_NoSku,4,FALSE),INDEX(dbOrdini[% VOL],MATCH(F309,dbOrdini[CODICE
ANKER],0))))</f>
        <v/>
      </c>
      <c r="J309" s="252" t="str">
        <f>IF(B309="","",IF($T$13="IN CORSO",VLOOKUP(B309,listoneAnker_NoSku,5,FALSE),INDEX(dbOrdini[PREZZO
ANKER],MATCH(F309,dbOrdini[CODICE
ANKER],0))))</f>
        <v/>
      </c>
      <c r="K309" s="253" t="str">
        <f ca="1">IF(E309="","",IF($T$13="IN CORSO",VLOOKUP(TEXT(E309,"0"),vinolux[],6,FALSE),INDEX(dbOrdini[PREZZO
VINOLUX],MATCH(F309,dbOrdini[CODICE
ANKER],0))))</f>
        <v/>
      </c>
      <c r="L309" s="252" t="str">
        <f>IFERROR(IF(B309="","",IF($T$13="IN CORSO",VLOOKUP(A309,ultimoPrezzoItalia[],5,FALSE),INDEX(dbOrdini[PREZZO
ITALIA],MATCH(F309,dbOrdini[CODICE
ANKER],0)))),"")</f>
        <v/>
      </c>
      <c r="M309" s="254" t="str">
        <f>IFERROR(IF(B309="","",IF($T$13="IN CORSO",VLOOKUP(F309,listoneAnkerCompleto,8,FALSE)/1.22,INDEX(dbOrdini[COSTO IMPORT BOTT.],MATCH(F309,dbOrdini[CODICE
ANKER],0)))),"")</f>
        <v/>
      </c>
      <c r="N309" s="267" t="str">
        <f t="shared" si="12"/>
        <v/>
      </c>
      <c r="O309" s="255" t="str">
        <f t="shared" si="13"/>
        <v/>
      </c>
      <c r="P309" s="256" t="str">
        <f ca="1">IFERROR(VLOOKUP(A309,inventarioGeko[],3,FALSE),"")</f>
        <v/>
      </c>
      <c r="Q309" s="254" t="str">
        <f t="shared" si="14"/>
        <v/>
      </c>
    </row>
    <row r="310" spans="1:17">
      <c r="A310" s="127" t="str">
        <f ca="1">IFERROR(INDEX(storicoSkuGeko,MATCH(F310,storicoSkuAnker,0)),"")</f>
        <v/>
      </c>
      <c r="B310" s="39"/>
      <c r="C310" s="70"/>
      <c r="D310" s="42"/>
      <c r="E310" s="295" t="str">
        <f ca="1">IFERROR(IF(INDEX(storicoSkuVinolux,MATCH(F310,storicoSkuAnker,0))=0,"",INDEX(storicoSkuVinolux,MATCH(F310,storicoSkuAnker,0))),"")</f>
        <v/>
      </c>
      <c r="F310" s="248" t="str">
        <f>IF(B310="","",IF($T$13="IN CORSO",INDEX(skuAnker,MATCH(B310,descrizioneArtAnker,0)),INDEX(dbOrdini[CODICE
ANKER],MATCH(B310,dbOrdini[DESCRIZIONE],0))))</f>
        <v/>
      </c>
      <c r="G310" s="249" t="str">
        <f>IF(B310="","",IF($T$13="IN CORSO",VLOOKUP(B310,listoneAnker_NoSku,2,FALSE),INDEX(dbOrdini[BT/CS],MATCH(F310,dbOrdini[CODICE
ANKER],0))))</f>
        <v/>
      </c>
      <c r="H310" s="250" t="str">
        <f>IF(B310="","",IF($T$13="IN CORSO",VLOOKUP(B310,listoneAnker_NoSku,3,FALSE),INDEX(dbOrdini[LT.],MATCH(F310,dbOrdini[CODICE
ANKER],0))))</f>
        <v/>
      </c>
      <c r="I310" s="251" t="str">
        <f>IF(B310="","",IF($T$13="IN CORSO",VLOOKUP(B310,listoneAnker_NoSku,4,FALSE),INDEX(dbOrdini[% VOL],MATCH(F310,dbOrdini[CODICE
ANKER],0))))</f>
        <v/>
      </c>
      <c r="J310" s="252" t="str">
        <f>IF(B310="","",IF($T$13="IN CORSO",VLOOKUP(B310,listoneAnker_NoSku,5,FALSE),INDEX(dbOrdini[PREZZO
ANKER],MATCH(F310,dbOrdini[CODICE
ANKER],0))))</f>
        <v/>
      </c>
      <c r="K310" s="253" t="str">
        <f ca="1">IF(E310="","",IF($T$13="IN CORSO",VLOOKUP(TEXT(E310,"0"),vinolux[],6,FALSE),INDEX(dbOrdini[PREZZO
VINOLUX],MATCH(F310,dbOrdini[CODICE
ANKER],0))))</f>
        <v/>
      </c>
      <c r="L310" s="252" t="str">
        <f>IFERROR(IF(B310="","",IF($T$13="IN CORSO",VLOOKUP(A310,ultimoPrezzoItalia[],5,FALSE),INDEX(dbOrdini[PREZZO
ITALIA],MATCH(F310,dbOrdini[CODICE
ANKER],0)))),"")</f>
        <v/>
      </c>
      <c r="M310" s="254" t="str">
        <f>IFERROR(IF(B310="","",IF($T$13="IN CORSO",VLOOKUP(F310,listoneAnkerCompleto,8,FALSE)/1.22,INDEX(dbOrdini[COSTO IMPORT BOTT.],MATCH(F310,dbOrdini[CODICE
ANKER],0)))),"")</f>
        <v/>
      </c>
      <c r="N310" s="267" t="str">
        <f t="shared" si="12"/>
        <v/>
      </c>
      <c r="O310" s="255" t="str">
        <f t="shared" si="13"/>
        <v/>
      </c>
      <c r="P310" s="256" t="str">
        <f ca="1">IFERROR(VLOOKUP(A310,inventarioGeko[],3,FALSE),"")</f>
        <v/>
      </c>
      <c r="Q310" s="254" t="str">
        <f t="shared" si="14"/>
        <v/>
      </c>
    </row>
    <row r="311" spans="1:17">
      <c r="A311" s="127" t="str">
        <f ca="1">IFERROR(INDEX(storicoSkuGeko,MATCH(F311,storicoSkuAnker,0)),"")</f>
        <v/>
      </c>
      <c r="B311" s="39"/>
      <c r="C311" s="70"/>
      <c r="D311" s="42"/>
      <c r="E311" s="295" t="str">
        <f ca="1">IFERROR(IF(INDEX(storicoSkuVinolux,MATCH(F311,storicoSkuAnker,0))=0,"",INDEX(storicoSkuVinolux,MATCH(F311,storicoSkuAnker,0))),"")</f>
        <v/>
      </c>
      <c r="F311" s="248" t="str">
        <f>IF(B311="","",IF($T$13="IN CORSO",INDEX(skuAnker,MATCH(B311,descrizioneArtAnker,0)),INDEX(dbOrdini[CODICE
ANKER],MATCH(B311,dbOrdini[DESCRIZIONE],0))))</f>
        <v/>
      </c>
      <c r="G311" s="249" t="str">
        <f>IF(B311="","",IF($T$13="IN CORSO",VLOOKUP(B311,listoneAnker_NoSku,2,FALSE),INDEX(dbOrdini[BT/CS],MATCH(F311,dbOrdini[CODICE
ANKER],0))))</f>
        <v/>
      </c>
      <c r="H311" s="250" t="str">
        <f>IF(B311="","",IF($T$13="IN CORSO",VLOOKUP(B311,listoneAnker_NoSku,3,FALSE),INDEX(dbOrdini[LT.],MATCH(F311,dbOrdini[CODICE
ANKER],0))))</f>
        <v/>
      </c>
      <c r="I311" s="251" t="str">
        <f>IF(B311="","",IF($T$13="IN CORSO",VLOOKUP(B311,listoneAnker_NoSku,4,FALSE),INDEX(dbOrdini[% VOL],MATCH(F311,dbOrdini[CODICE
ANKER],0))))</f>
        <v/>
      </c>
      <c r="J311" s="252" t="str">
        <f>IF(B311="","",IF($T$13="IN CORSO",VLOOKUP(B311,listoneAnker_NoSku,5,FALSE),INDEX(dbOrdini[PREZZO
ANKER],MATCH(F311,dbOrdini[CODICE
ANKER],0))))</f>
        <v/>
      </c>
      <c r="K311" s="253" t="str">
        <f ca="1">IF(E311="","",IF($T$13="IN CORSO",VLOOKUP(TEXT(E311,"0"),vinolux[],6,FALSE),INDEX(dbOrdini[PREZZO
VINOLUX],MATCH(F311,dbOrdini[CODICE
ANKER],0))))</f>
        <v/>
      </c>
      <c r="L311" s="252" t="str">
        <f>IFERROR(IF(B311="","",IF($T$13="IN CORSO",VLOOKUP(A311,ultimoPrezzoItalia[],5,FALSE),INDEX(dbOrdini[PREZZO
ITALIA],MATCH(F311,dbOrdini[CODICE
ANKER],0)))),"")</f>
        <v/>
      </c>
      <c r="M311" s="254" t="str">
        <f>IFERROR(IF(B311="","",IF($T$13="IN CORSO",VLOOKUP(F311,listoneAnkerCompleto,8,FALSE)/1.22,INDEX(dbOrdini[COSTO IMPORT BOTT.],MATCH(F311,dbOrdini[CODICE
ANKER],0)))),"")</f>
        <v/>
      </c>
      <c r="N311" s="267" t="str">
        <f t="shared" si="12"/>
        <v/>
      </c>
      <c r="O311" s="255" t="str">
        <f t="shared" si="13"/>
        <v/>
      </c>
      <c r="P311" s="256" t="str">
        <f ca="1">IFERROR(VLOOKUP(A311,inventarioGeko[],3,FALSE),"")</f>
        <v/>
      </c>
      <c r="Q311" s="254" t="str">
        <f t="shared" si="14"/>
        <v/>
      </c>
    </row>
    <row r="312" spans="1:17">
      <c r="A312" s="127" t="str">
        <f ca="1">IFERROR(INDEX(storicoSkuGeko,MATCH(F312,storicoSkuAnker,0)),"")</f>
        <v/>
      </c>
      <c r="B312" s="39"/>
      <c r="C312" s="70"/>
      <c r="D312" s="42"/>
      <c r="E312" s="295" t="str">
        <f ca="1">IFERROR(IF(INDEX(storicoSkuVinolux,MATCH(F312,storicoSkuAnker,0))=0,"",INDEX(storicoSkuVinolux,MATCH(F312,storicoSkuAnker,0))),"")</f>
        <v/>
      </c>
      <c r="F312" s="248" t="str">
        <f>IF(B312="","",IF($T$13="IN CORSO",INDEX(skuAnker,MATCH(B312,descrizioneArtAnker,0)),INDEX(dbOrdini[CODICE
ANKER],MATCH(B312,dbOrdini[DESCRIZIONE],0))))</f>
        <v/>
      </c>
      <c r="G312" s="249" t="str">
        <f>IF(B312="","",IF($T$13="IN CORSO",VLOOKUP(B312,listoneAnker_NoSku,2,FALSE),INDEX(dbOrdini[BT/CS],MATCH(F312,dbOrdini[CODICE
ANKER],0))))</f>
        <v/>
      </c>
      <c r="H312" s="250" t="str">
        <f>IF(B312="","",IF($T$13="IN CORSO",VLOOKUP(B312,listoneAnker_NoSku,3,FALSE),INDEX(dbOrdini[LT.],MATCH(F312,dbOrdini[CODICE
ANKER],0))))</f>
        <v/>
      </c>
      <c r="I312" s="251" t="str">
        <f>IF(B312="","",IF($T$13="IN CORSO",VLOOKUP(B312,listoneAnker_NoSku,4,FALSE),INDEX(dbOrdini[% VOL],MATCH(F312,dbOrdini[CODICE
ANKER],0))))</f>
        <v/>
      </c>
      <c r="J312" s="252" t="str">
        <f>IF(B312="","",IF($T$13="IN CORSO",VLOOKUP(B312,listoneAnker_NoSku,5,FALSE),INDEX(dbOrdini[PREZZO
ANKER],MATCH(F312,dbOrdini[CODICE
ANKER],0))))</f>
        <v/>
      </c>
      <c r="K312" s="253" t="str">
        <f ca="1">IF(E312="","",IF($T$13="IN CORSO",VLOOKUP(TEXT(E312,"0"),vinolux[],6,FALSE),INDEX(dbOrdini[PREZZO
VINOLUX],MATCH(F312,dbOrdini[CODICE
ANKER],0))))</f>
        <v/>
      </c>
      <c r="L312" s="252" t="str">
        <f>IFERROR(IF(B312="","",IF($T$13="IN CORSO",VLOOKUP(A312,ultimoPrezzoItalia[],5,FALSE),INDEX(dbOrdini[PREZZO
ITALIA],MATCH(F312,dbOrdini[CODICE
ANKER],0)))),"")</f>
        <v/>
      </c>
      <c r="M312" s="254" t="str">
        <f>IFERROR(IF(B312="","",IF($T$13="IN CORSO",VLOOKUP(F312,listoneAnkerCompleto,8,FALSE)/1.22,INDEX(dbOrdini[COSTO IMPORT BOTT.],MATCH(F312,dbOrdini[CODICE
ANKER],0)))),"")</f>
        <v/>
      </c>
      <c r="N312" s="267" t="str">
        <f t="shared" si="12"/>
        <v/>
      </c>
      <c r="O312" s="255" t="str">
        <f t="shared" si="13"/>
        <v/>
      </c>
      <c r="P312" s="256" t="str">
        <f ca="1">IFERROR(VLOOKUP(A312,inventarioGeko[],3,FALSE),"")</f>
        <v/>
      </c>
      <c r="Q312" s="254" t="str">
        <f t="shared" si="14"/>
        <v/>
      </c>
    </row>
    <row r="313" spans="1:17">
      <c r="A313" s="127" t="str">
        <f ca="1">IFERROR(INDEX(storicoSkuGeko,MATCH(F313,storicoSkuAnker,0)),"")</f>
        <v/>
      </c>
      <c r="B313" s="39"/>
      <c r="C313" s="70"/>
      <c r="D313" s="42"/>
      <c r="E313" s="295" t="str">
        <f ca="1">IFERROR(IF(INDEX(storicoSkuVinolux,MATCH(F313,storicoSkuAnker,0))=0,"",INDEX(storicoSkuVinolux,MATCH(F313,storicoSkuAnker,0))),"")</f>
        <v/>
      </c>
      <c r="F313" s="248" t="str">
        <f>IF(B313="","",IF($T$13="IN CORSO",INDEX(skuAnker,MATCH(B313,descrizioneArtAnker,0)),INDEX(dbOrdini[CODICE
ANKER],MATCH(B313,dbOrdini[DESCRIZIONE],0))))</f>
        <v/>
      </c>
      <c r="G313" s="249" t="str">
        <f>IF(B313="","",IF($T$13="IN CORSO",VLOOKUP(B313,listoneAnker_NoSku,2,FALSE),INDEX(dbOrdini[BT/CS],MATCH(F313,dbOrdini[CODICE
ANKER],0))))</f>
        <v/>
      </c>
      <c r="H313" s="250" t="str">
        <f>IF(B313="","",IF($T$13="IN CORSO",VLOOKUP(B313,listoneAnker_NoSku,3,FALSE),INDEX(dbOrdini[LT.],MATCH(F313,dbOrdini[CODICE
ANKER],0))))</f>
        <v/>
      </c>
      <c r="I313" s="251" t="str">
        <f>IF(B313="","",IF($T$13="IN CORSO",VLOOKUP(B313,listoneAnker_NoSku,4,FALSE),INDEX(dbOrdini[% VOL],MATCH(F313,dbOrdini[CODICE
ANKER],0))))</f>
        <v/>
      </c>
      <c r="J313" s="252" t="str">
        <f>IF(B313="","",IF($T$13="IN CORSO",VLOOKUP(B313,listoneAnker_NoSku,5,FALSE),INDEX(dbOrdini[PREZZO
ANKER],MATCH(F313,dbOrdini[CODICE
ANKER],0))))</f>
        <v/>
      </c>
      <c r="K313" s="253" t="str">
        <f ca="1">IF(E313="","",IF($T$13="IN CORSO",VLOOKUP(TEXT(E313,"0"),vinolux[],6,FALSE),INDEX(dbOrdini[PREZZO
VINOLUX],MATCH(F313,dbOrdini[CODICE
ANKER],0))))</f>
        <v/>
      </c>
      <c r="L313" s="252" t="str">
        <f>IFERROR(IF(B313="","",IF($T$13="IN CORSO",VLOOKUP(A313,ultimoPrezzoItalia[],5,FALSE),INDEX(dbOrdini[PREZZO
ITALIA],MATCH(F313,dbOrdini[CODICE
ANKER],0)))),"")</f>
        <v/>
      </c>
      <c r="M313" s="254" t="str">
        <f>IFERROR(IF(B313="","",IF($T$13="IN CORSO",VLOOKUP(F313,listoneAnkerCompleto,8,FALSE)/1.22,INDEX(dbOrdini[COSTO IMPORT BOTT.],MATCH(F313,dbOrdini[CODICE
ANKER],0)))),"")</f>
        <v/>
      </c>
      <c r="N313" s="267" t="str">
        <f t="shared" si="12"/>
        <v/>
      </c>
      <c r="O313" s="255" t="str">
        <f t="shared" si="13"/>
        <v/>
      </c>
      <c r="P313" s="256" t="str">
        <f ca="1">IFERROR(VLOOKUP(A313,inventarioGeko[],3,FALSE),"")</f>
        <v/>
      </c>
      <c r="Q313" s="254" t="str">
        <f t="shared" si="14"/>
        <v/>
      </c>
    </row>
    <row r="314" spans="1:17">
      <c r="A314" s="127" t="str">
        <f ca="1">IFERROR(INDEX(storicoSkuGeko,MATCH(F314,storicoSkuAnker,0)),"")</f>
        <v/>
      </c>
      <c r="B314" s="39"/>
      <c r="C314" s="70"/>
      <c r="D314" s="42"/>
      <c r="E314" s="295" t="str">
        <f ca="1">IFERROR(IF(INDEX(storicoSkuVinolux,MATCH(F314,storicoSkuAnker,0))=0,"",INDEX(storicoSkuVinolux,MATCH(F314,storicoSkuAnker,0))),"")</f>
        <v/>
      </c>
      <c r="F314" s="248" t="str">
        <f>IF(B314="","",IF($T$13="IN CORSO",INDEX(skuAnker,MATCH(B314,descrizioneArtAnker,0)),INDEX(dbOrdini[CODICE
ANKER],MATCH(B314,dbOrdini[DESCRIZIONE],0))))</f>
        <v/>
      </c>
      <c r="G314" s="249" t="str">
        <f>IF(B314="","",IF($T$13="IN CORSO",VLOOKUP(B314,listoneAnker_NoSku,2,FALSE),INDEX(dbOrdini[BT/CS],MATCH(F314,dbOrdini[CODICE
ANKER],0))))</f>
        <v/>
      </c>
      <c r="H314" s="250" t="str">
        <f>IF(B314="","",IF($T$13="IN CORSO",VLOOKUP(B314,listoneAnker_NoSku,3,FALSE),INDEX(dbOrdini[LT.],MATCH(F314,dbOrdini[CODICE
ANKER],0))))</f>
        <v/>
      </c>
      <c r="I314" s="251" t="str">
        <f>IF(B314="","",IF($T$13="IN CORSO",VLOOKUP(B314,listoneAnker_NoSku,4,FALSE),INDEX(dbOrdini[% VOL],MATCH(F314,dbOrdini[CODICE
ANKER],0))))</f>
        <v/>
      </c>
      <c r="J314" s="252" t="str">
        <f>IF(B314="","",IF($T$13="IN CORSO",VLOOKUP(B314,listoneAnker_NoSku,5,FALSE),INDEX(dbOrdini[PREZZO
ANKER],MATCH(F314,dbOrdini[CODICE
ANKER],0))))</f>
        <v/>
      </c>
      <c r="K314" s="253" t="str">
        <f ca="1">IF(E314="","",IF($T$13="IN CORSO",VLOOKUP(TEXT(E314,"0"),vinolux[],6,FALSE),INDEX(dbOrdini[PREZZO
VINOLUX],MATCH(F314,dbOrdini[CODICE
ANKER],0))))</f>
        <v/>
      </c>
      <c r="L314" s="252" t="str">
        <f>IFERROR(IF(B314="","",IF($T$13="IN CORSO",VLOOKUP(A314,ultimoPrezzoItalia[],5,FALSE),INDEX(dbOrdini[PREZZO
ITALIA],MATCH(F314,dbOrdini[CODICE
ANKER],0)))),"")</f>
        <v/>
      </c>
      <c r="M314" s="254" t="str">
        <f>IFERROR(IF(B314="","",IF($T$13="IN CORSO",VLOOKUP(F314,listoneAnkerCompleto,8,FALSE)/1.22,INDEX(dbOrdini[COSTO IMPORT BOTT.],MATCH(F314,dbOrdini[CODICE
ANKER],0)))),"")</f>
        <v/>
      </c>
      <c r="N314" s="267" t="str">
        <f t="shared" si="12"/>
        <v/>
      </c>
      <c r="O314" s="255" t="str">
        <f t="shared" si="13"/>
        <v/>
      </c>
      <c r="P314" s="256" t="str">
        <f ca="1">IFERROR(VLOOKUP(A314,inventarioGeko[],3,FALSE),"")</f>
        <v/>
      </c>
      <c r="Q314" s="254" t="str">
        <f t="shared" si="14"/>
        <v/>
      </c>
    </row>
    <row r="315" spans="1:17">
      <c r="A315" s="127" t="str">
        <f ca="1">IFERROR(INDEX(storicoSkuGeko,MATCH(F315,storicoSkuAnker,0)),"")</f>
        <v/>
      </c>
      <c r="B315" s="39"/>
      <c r="C315" s="70"/>
      <c r="D315" s="42"/>
      <c r="E315" s="295" t="str">
        <f ca="1">IFERROR(IF(INDEX(storicoSkuVinolux,MATCH(F315,storicoSkuAnker,0))=0,"",INDEX(storicoSkuVinolux,MATCH(F315,storicoSkuAnker,0))),"")</f>
        <v/>
      </c>
      <c r="F315" s="248" t="str">
        <f>IF(B315="","",IF($T$13="IN CORSO",INDEX(skuAnker,MATCH(B315,descrizioneArtAnker,0)),INDEX(dbOrdini[CODICE
ANKER],MATCH(B315,dbOrdini[DESCRIZIONE],0))))</f>
        <v/>
      </c>
      <c r="G315" s="249" t="str">
        <f>IF(B315="","",IF($T$13="IN CORSO",VLOOKUP(B315,listoneAnker_NoSku,2,FALSE),INDEX(dbOrdini[BT/CS],MATCH(F315,dbOrdini[CODICE
ANKER],0))))</f>
        <v/>
      </c>
      <c r="H315" s="250" t="str">
        <f>IF(B315="","",IF($T$13="IN CORSO",VLOOKUP(B315,listoneAnker_NoSku,3,FALSE),INDEX(dbOrdini[LT.],MATCH(F315,dbOrdini[CODICE
ANKER],0))))</f>
        <v/>
      </c>
      <c r="I315" s="251" t="str">
        <f>IF(B315="","",IF($T$13="IN CORSO",VLOOKUP(B315,listoneAnker_NoSku,4,FALSE),INDEX(dbOrdini[% VOL],MATCH(F315,dbOrdini[CODICE
ANKER],0))))</f>
        <v/>
      </c>
      <c r="J315" s="252" t="str">
        <f>IF(B315="","",IF($T$13="IN CORSO",VLOOKUP(B315,listoneAnker_NoSku,5,FALSE),INDEX(dbOrdini[PREZZO
ANKER],MATCH(F315,dbOrdini[CODICE
ANKER],0))))</f>
        <v/>
      </c>
      <c r="K315" s="253" t="str">
        <f ca="1">IF(E315="","",IF($T$13="IN CORSO",VLOOKUP(TEXT(E315,"0"),vinolux[],6,FALSE),INDEX(dbOrdini[PREZZO
VINOLUX],MATCH(F315,dbOrdini[CODICE
ANKER],0))))</f>
        <v/>
      </c>
      <c r="L315" s="252" t="str">
        <f>IFERROR(IF(B315="","",IF($T$13="IN CORSO",VLOOKUP(A315,ultimoPrezzoItalia[],5,FALSE),INDEX(dbOrdini[PREZZO
ITALIA],MATCH(F315,dbOrdini[CODICE
ANKER],0)))),"")</f>
        <v/>
      </c>
      <c r="M315" s="254" t="str">
        <f>IFERROR(IF(B315="","",IF($T$13="IN CORSO",VLOOKUP(F315,listoneAnkerCompleto,8,FALSE)/1.22,INDEX(dbOrdini[COSTO IMPORT BOTT.],MATCH(F315,dbOrdini[CODICE
ANKER],0)))),"")</f>
        <v/>
      </c>
      <c r="N315" s="267" t="str">
        <f t="shared" si="12"/>
        <v/>
      </c>
      <c r="O315" s="255" t="str">
        <f t="shared" si="13"/>
        <v/>
      </c>
      <c r="P315" s="256" t="str">
        <f ca="1">IFERROR(VLOOKUP(A315,inventarioGeko[],3,FALSE),"")</f>
        <v/>
      </c>
      <c r="Q315" s="254" t="str">
        <f t="shared" si="14"/>
        <v/>
      </c>
    </row>
    <row r="316" spans="1:17">
      <c r="A316" s="127" t="str">
        <f ca="1">IFERROR(INDEX(storicoSkuGeko,MATCH(F316,storicoSkuAnker,0)),"")</f>
        <v/>
      </c>
      <c r="B316" s="39"/>
      <c r="C316" s="70"/>
      <c r="D316" s="42"/>
      <c r="E316" s="295" t="str">
        <f ca="1">IFERROR(IF(INDEX(storicoSkuVinolux,MATCH(F316,storicoSkuAnker,0))=0,"",INDEX(storicoSkuVinolux,MATCH(F316,storicoSkuAnker,0))),"")</f>
        <v/>
      </c>
      <c r="F316" s="248" t="str">
        <f>IF(B316="","",IF($T$13="IN CORSO",INDEX(skuAnker,MATCH(B316,descrizioneArtAnker,0)),INDEX(dbOrdini[CODICE
ANKER],MATCH(B316,dbOrdini[DESCRIZIONE],0))))</f>
        <v/>
      </c>
      <c r="G316" s="249" t="str">
        <f>IF(B316="","",IF($T$13="IN CORSO",VLOOKUP(B316,listoneAnker_NoSku,2,FALSE),INDEX(dbOrdini[BT/CS],MATCH(F316,dbOrdini[CODICE
ANKER],0))))</f>
        <v/>
      </c>
      <c r="H316" s="250" t="str">
        <f>IF(B316="","",IF($T$13="IN CORSO",VLOOKUP(B316,listoneAnker_NoSku,3,FALSE),INDEX(dbOrdini[LT.],MATCH(F316,dbOrdini[CODICE
ANKER],0))))</f>
        <v/>
      </c>
      <c r="I316" s="251" t="str">
        <f>IF(B316="","",IF($T$13="IN CORSO",VLOOKUP(B316,listoneAnker_NoSku,4,FALSE),INDEX(dbOrdini[% VOL],MATCH(F316,dbOrdini[CODICE
ANKER],0))))</f>
        <v/>
      </c>
      <c r="J316" s="252" t="str">
        <f>IF(B316="","",IF($T$13="IN CORSO",VLOOKUP(B316,listoneAnker_NoSku,5,FALSE),INDEX(dbOrdini[PREZZO
ANKER],MATCH(F316,dbOrdini[CODICE
ANKER],0))))</f>
        <v/>
      </c>
      <c r="K316" s="253" t="str">
        <f ca="1">IF(E316="","",IF($T$13="IN CORSO",VLOOKUP(TEXT(E316,"0"),vinolux[],6,FALSE),INDEX(dbOrdini[PREZZO
VINOLUX],MATCH(F316,dbOrdini[CODICE
ANKER],0))))</f>
        <v/>
      </c>
      <c r="L316" s="252" t="str">
        <f>IFERROR(IF(B316="","",IF($T$13="IN CORSO",VLOOKUP(A316,ultimoPrezzoItalia[],5,FALSE),INDEX(dbOrdini[PREZZO
ITALIA],MATCH(F316,dbOrdini[CODICE
ANKER],0)))),"")</f>
        <v/>
      </c>
      <c r="M316" s="254" t="str">
        <f>IFERROR(IF(B316="","",IF($T$13="IN CORSO",VLOOKUP(F316,listoneAnkerCompleto,8,FALSE)/1.22,INDEX(dbOrdini[COSTO IMPORT BOTT.],MATCH(F316,dbOrdini[CODICE
ANKER],0)))),"")</f>
        <v/>
      </c>
      <c r="N316" s="267" t="str">
        <f t="shared" si="12"/>
        <v/>
      </c>
      <c r="O316" s="255" t="str">
        <f t="shared" si="13"/>
        <v/>
      </c>
      <c r="P316" s="256" t="str">
        <f ca="1">IFERROR(VLOOKUP(A316,inventarioGeko[],3,FALSE),"")</f>
        <v/>
      </c>
      <c r="Q316" s="254" t="str">
        <f t="shared" si="14"/>
        <v/>
      </c>
    </row>
    <row r="317" spans="1:17">
      <c r="A317" s="127" t="str">
        <f ca="1">IFERROR(INDEX(storicoSkuGeko,MATCH(F317,storicoSkuAnker,0)),"")</f>
        <v/>
      </c>
      <c r="B317" s="39"/>
      <c r="C317" s="70"/>
      <c r="D317" s="42"/>
      <c r="E317" s="295" t="str">
        <f ca="1">IFERROR(IF(INDEX(storicoSkuVinolux,MATCH(F317,storicoSkuAnker,0))=0,"",INDEX(storicoSkuVinolux,MATCH(F317,storicoSkuAnker,0))),"")</f>
        <v/>
      </c>
      <c r="F317" s="248" t="str">
        <f>IF(B317="","",IF($T$13="IN CORSO",INDEX(skuAnker,MATCH(B317,descrizioneArtAnker,0)),INDEX(dbOrdini[CODICE
ANKER],MATCH(B317,dbOrdini[DESCRIZIONE],0))))</f>
        <v/>
      </c>
      <c r="G317" s="249" t="str">
        <f>IF(B317="","",IF($T$13="IN CORSO",VLOOKUP(B317,listoneAnker_NoSku,2,FALSE),INDEX(dbOrdini[BT/CS],MATCH(F317,dbOrdini[CODICE
ANKER],0))))</f>
        <v/>
      </c>
      <c r="H317" s="250" t="str">
        <f>IF(B317="","",IF($T$13="IN CORSO",VLOOKUP(B317,listoneAnker_NoSku,3,FALSE),INDEX(dbOrdini[LT.],MATCH(F317,dbOrdini[CODICE
ANKER],0))))</f>
        <v/>
      </c>
      <c r="I317" s="251" t="str">
        <f>IF(B317="","",IF($T$13="IN CORSO",VLOOKUP(B317,listoneAnker_NoSku,4,FALSE),INDEX(dbOrdini[% VOL],MATCH(F317,dbOrdini[CODICE
ANKER],0))))</f>
        <v/>
      </c>
      <c r="J317" s="252" t="str">
        <f>IF(B317="","",IF($T$13="IN CORSO",VLOOKUP(B317,listoneAnker_NoSku,5,FALSE),INDEX(dbOrdini[PREZZO
ANKER],MATCH(F317,dbOrdini[CODICE
ANKER],0))))</f>
        <v/>
      </c>
      <c r="K317" s="253" t="str">
        <f ca="1">IF(E317="","",IF($T$13="IN CORSO",VLOOKUP(TEXT(E317,"0"),vinolux[],6,FALSE),INDEX(dbOrdini[PREZZO
VINOLUX],MATCH(F317,dbOrdini[CODICE
ANKER],0))))</f>
        <v/>
      </c>
      <c r="L317" s="252" t="str">
        <f>IFERROR(IF(B317="","",IF($T$13="IN CORSO",VLOOKUP(A317,ultimoPrezzoItalia[],5,FALSE),INDEX(dbOrdini[PREZZO
ITALIA],MATCH(F317,dbOrdini[CODICE
ANKER],0)))),"")</f>
        <v/>
      </c>
      <c r="M317" s="254" t="str">
        <f>IFERROR(IF(B317="","",IF($T$13="IN CORSO",VLOOKUP(F317,listoneAnkerCompleto,8,FALSE)/1.22,INDEX(dbOrdini[COSTO IMPORT BOTT.],MATCH(F317,dbOrdini[CODICE
ANKER],0)))),"")</f>
        <v/>
      </c>
      <c r="N317" s="267" t="str">
        <f t="shared" si="12"/>
        <v/>
      </c>
      <c r="O317" s="255" t="str">
        <f t="shared" si="13"/>
        <v/>
      </c>
      <c r="P317" s="256" t="str">
        <f ca="1">IFERROR(VLOOKUP(A317,inventarioGeko[],3,FALSE),"")</f>
        <v/>
      </c>
      <c r="Q317" s="254" t="str">
        <f t="shared" si="14"/>
        <v/>
      </c>
    </row>
    <row r="318" spans="1:17">
      <c r="A318" s="127" t="str">
        <f ca="1">IFERROR(INDEX(storicoSkuGeko,MATCH(F318,storicoSkuAnker,0)),"")</f>
        <v/>
      </c>
      <c r="B318" s="39"/>
      <c r="C318" s="70"/>
      <c r="D318" s="42"/>
      <c r="E318" s="295" t="str">
        <f ca="1">IFERROR(IF(INDEX(storicoSkuVinolux,MATCH(F318,storicoSkuAnker,0))=0,"",INDEX(storicoSkuVinolux,MATCH(F318,storicoSkuAnker,0))),"")</f>
        <v/>
      </c>
      <c r="F318" s="248" t="str">
        <f>IF(B318="","",IF($T$13="IN CORSO",INDEX(skuAnker,MATCH(B318,descrizioneArtAnker,0)),INDEX(dbOrdini[CODICE
ANKER],MATCH(B318,dbOrdini[DESCRIZIONE],0))))</f>
        <v/>
      </c>
      <c r="G318" s="249" t="str">
        <f>IF(B318="","",IF($T$13="IN CORSO",VLOOKUP(B318,listoneAnker_NoSku,2,FALSE),INDEX(dbOrdini[BT/CS],MATCH(F318,dbOrdini[CODICE
ANKER],0))))</f>
        <v/>
      </c>
      <c r="H318" s="250" t="str">
        <f>IF(B318="","",IF($T$13="IN CORSO",VLOOKUP(B318,listoneAnker_NoSku,3,FALSE),INDEX(dbOrdini[LT.],MATCH(F318,dbOrdini[CODICE
ANKER],0))))</f>
        <v/>
      </c>
      <c r="I318" s="251" t="str">
        <f>IF(B318="","",IF($T$13="IN CORSO",VLOOKUP(B318,listoneAnker_NoSku,4,FALSE),INDEX(dbOrdini[% VOL],MATCH(F318,dbOrdini[CODICE
ANKER],0))))</f>
        <v/>
      </c>
      <c r="J318" s="252" t="str">
        <f>IF(B318="","",IF($T$13="IN CORSO",VLOOKUP(B318,listoneAnker_NoSku,5,FALSE),INDEX(dbOrdini[PREZZO
ANKER],MATCH(F318,dbOrdini[CODICE
ANKER],0))))</f>
        <v/>
      </c>
      <c r="K318" s="253" t="str">
        <f ca="1">IF(E318="","",IF($T$13="IN CORSO",VLOOKUP(TEXT(E318,"0"),vinolux[],6,FALSE),INDEX(dbOrdini[PREZZO
VINOLUX],MATCH(F318,dbOrdini[CODICE
ANKER],0))))</f>
        <v/>
      </c>
      <c r="L318" s="252" t="str">
        <f>IFERROR(IF(B318="","",IF($T$13="IN CORSO",VLOOKUP(A318,ultimoPrezzoItalia[],5,FALSE),INDEX(dbOrdini[PREZZO
ITALIA],MATCH(F318,dbOrdini[CODICE
ANKER],0)))),"")</f>
        <v/>
      </c>
      <c r="M318" s="254" t="str">
        <f>IFERROR(IF(B318="","",IF($T$13="IN CORSO",VLOOKUP(F318,listoneAnkerCompleto,8,FALSE)/1.22,INDEX(dbOrdini[COSTO IMPORT BOTT.],MATCH(F318,dbOrdini[CODICE
ANKER],0)))),"")</f>
        <v/>
      </c>
      <c r="N318" s="267" t="str">
        <f t="shared" si="12"/>
        <v/>
      </c>
      <c r="O318" s="255" t="str">
        <f t="shared" si="13"/>
        <v/>
      </c>
      <c r="P318" s="256" t="str">
        <f ca="1">IFERROR(VLOOKUP(A318,inventarioGeko[],3,FALSE),"")</f>
        <v/>
      </c>
      <c r="Q318" s="254" t="str">
        <f t="shared" si="14"/>
        <v/>
      </c>
    </row>
    <row r="319" spans="1:17">
      <c r="A319" s="127" t="str">
        <f ca="1">IFERROR(INDEX(storicoSkuGeko,MATCH(F319,storicoSkuAnker,0)),"")</f>
        <v/>
      </c>
      <c r="B319" s="39"/>
      <c r="C319" s="70"/>
      <c r="D319" s="42"/>
      <c r="E319" s="295" t="str">
        <f ca="1">IFERROR(IF(INDEX(storicoSkuVinolux,MATCH(F319,storicoSkuAnker,0))=0,"",INDEX(storicoSkuVinolux,MATCH(F319,storicoSkuAnker,0))),"")</f>
        <v/>
      </c>
      <c r="F319" s="248" t="str">
        <f>IF(B319="","",IF($T$13="IN CORSO",INDEX(skuAnker,MATCH(B319,descrizioneArtAnker,0)),INDEX(dbOrdini[CODICE
ANKER],MATCH(B319,dbOrdini[DESCRIZIONE],0))))</f>
        <v/>
      </c>
      <c r="G319" s="249" t="str">
        <f>IF(B319="","",IF($T$13="IN CORSO",VLOOKUP(B319,listoneAnker_NoSku,2,FALSE),INDEX(dbOrdini[BT/CS],MATCH(F319,dbOrdini[CODICE
ANKER],0))))</f>
        <v/>
      </c>
      <c r="H319" s="250" t="str">
        <f>IF(B319="","",IF($T$13="IN CORSO",VLOOKUP(B319,listoneAnker_NoSku,3,FALSE),INDEX(dbOrdini[LT.],MATCH(F319,dbOrdini[CODICE
ANKER],0))))</f>
        <v/>
      </c>
      <c r="I319" s="251" t="str">
        <f>IF(B319="","",IF($T$13="IN CORSO",VLOOKUP(B319,listoneAnker_NoSku,4,FALSE),INDEX(dbOrdini[% VOL],MATCH(F319,dbOrdini[CODICE
ANKER],0))))</f>
        <v/>
      </c>
      <c r="J319" s="252" t="str">
        <f>IF(B319="","",IF($T$13="IN CORSO",VLOOKUP(B319,listoneAnker_NoSku,5,FALSE),INDEX(dbOrdini[PREZZO
ANKER],MATCH(F319,dbOrdini[CODICE
ANKER],0))))</f>
        <v/>
      </c>
      <c r="K319" s="253" t="str">
        <f ca="1">IF(E319="","",IF($T$13="IN CORSO",VLOOKUP(TEXT(E319,"0"),vinolux[],6,FALSE),INDEX(dbOrdini[PREZZO
VINOLUX],MATCH(F319,dbOrdini[CODICE
ANKER],0))))</f>
        <v/>
      </c>
      <c r="L319" s="252" t="str">
        <f>IFERROR(IF(B319="","",IF($T$13="IN CORSO",VLOOKUP(A319,ultimoPrezzoItalia[],5,FALSE),INDEX(dbOrdini[PREZZO
ITALIA],MATCH(F319,dbOrdini[CODICE
ANKER],0)))),"")</f>
        <v/>
      </c>
      <c r="M319" s="254" t="str">
        <f>IFERROR(IF(B319="","",IF($T$13="IN CORSO",VLOOKUP(F319,listoneAnkerCompleto,8,FALSE)/1.22,INDEX(dbOrdini[COSTO IMPORT BOTT.],MATCH(F319,dbOrdini[CODICE
ANKER],0)))),"")</f>
        <v/>
      </c>
      <c r="N319" s="267" t="str">
        <f t="shared" si="12"/>
        <v/>
      </c>
      <c r="O319" s="255" t="str">
        <f t="shared" si="13"/>
        <v/>
      </c>
      <c r="P319" s="256" t="str">
        <f ca="1">IFERROR(VLOOKUP(A319,inventarioGeko[],3,FALSE),"")</f>
        <v/>
      </c>
      <c r="Q319" s="254" t="str">
        <f t="shared" si="14"/>
        <v/>
      </c>
    </row>
    <row r="320" spans="1:17">
      <c r="A320" s="127" t="str">
        <f ca="1">IFERROR(INDEX(storicoSkuGeko,MATCH(F320,storicoSkuAnker,0)),"")</f>
        <v/>
      </c>
      <c r="B320" s="39"/>
      <c r="C320" s="70"/>
      <c r="D320" s="42"/>
      <c r="E320" s="295" t="str">
        <f ca="1">IFERROR(IF(INDEX(storicoSkuVinolux,MATCH(F320,storicoSkuAnker,0))=0,"",INDEX(storicoSkuVinolux,MATCH(F320,storicoSkuAnker,0))),"")</f>
        <v/>
      </c>
      <c r="F320" s="248" t="str">
        <f>IF(B320="","",IF($T$13="IN CORSO",INDEX(skuAnker,MATCH(B320,descrizioneArtAnker,0)),INDEX(dbOrdini[CODICE
ANKER],MATCH(B320,dbOrdini[DESCRIZIONE],0))))</f>
        <v/>
      </c>
      <c r="G320" s="249" t="str">
        <f>IF(B320="","",IF($T$13="IN CORSO",VLOOKUP(B320,listoneAnker_NoSku,2,FALSE),INDEX(dbOrdini[BT/CS],MATCH(F320,dbOrdini[CODICE
ANKER],0))))</f>
        <v/>
      </c>
      <c r="H320" s="250" t="str">
        <f>IF(B320="","",IF($T$13="IN CORSO",VLOOKUP(B320,listoneAnker_NoSku,3,FALSE),INDEX(dbOrdini[LT.],MATCH(F320,dbOrdini[CODICE
ANKER],0))))</f>
        <v/>
      </c>
      <c r="I320" s="251" t="str">
        <f>IF(B320="","",IF($T$13="IN CORSO",VLOOKUP(B320,listoneAnker_NoSku,4,FALSE),INDEX(dbOrdini[% VOL],MATCH(F320,dbOrdini[CODICE
ANKER],0))))</f>
        <v/>
      </c>
      <c r="J320" s="252" t="str">
        <f>IF(B320="","",IF($T$13="IN CORSO",VLOOKUP(B320,listoneAnker_NoSku,5,FALSE),INDEX(dbOrdini[PREZZO
ANKER],MATCH(F320,dbOrdini[CODICE
ANKER],0))))</f>
        <v/>
      </c>
      <c r="K320" s="253" t="str">
        <f ca="1">IF(E320="","",IF($T$13="IN CORSO",VLOOKUP(TEXT(E320,"0"),vinolux[],6,FALSE),INDEX(dbOrdini[PREZZO
VINOLUX],MATCH(F320,dbOrdini[CODICE
ANKER],0))))</f>
        <v/>
      </c>
      <c r="L320" s="252" t="str">
        <f>IFERROR(IF(B320="","",IF($T$13="IN CORSO",VLOOKUP(A320,ultimoPrezzoItalia[],5,FALSE),INDEX(dbOrdini[PREZZO
ITALIA],MATCH(F320,dbOrdini[CODICE
ANKER],0)))),"")</f>
        <v/>
      </c>
      <c r="M320" s="254" t="str">
        <f>IFERROR(IF(B320="","",IF($T$13="IN CORSO",VLOOKUP(F320,listoneAnkerCompleto,8,FALSE)/1.22,INDEX(dbOrdini[COSTO IMPORT BOTT.],MATCH(F320,dbOrdini[CODICE
ANKER],0)))),"")</f>
        <v/>
      </c>
      <c r="N320" s="267" t="str">
        <f t="shared" si="12"/>
        <v/>
      </c>
      <c r="O320" s="255" t="str">
        <f t="shared" si="13"/>
        <v/>
      </c>
      <c r="P320" s="256" t="str">
        <f ca="1">IFERROR(VLOOKUP(A320,inventarioGeko[],3,FALSE),"")</f>
        <v/>
      </c>
      <c r="Q320" s="254" t="str">
        <f t="shared" si="14"/>
        <v/>
      </c>
    </row>
    <row r="321" spans="1:17">
      <c r="A321" s="127" t="str">
        <f ca="1">IFERROR(INDEX(storicoSkuGeko,MATCH(F321,storicoSkuAnker,0)),"")</f>
        <v/>
      </c>
      <c r="B321" s="39"/>
      <c r="C321" s="70"/>
      <c r="D321" s="42"/>
      <c r="E321" s="295" t="str">
        <f ca="1">IFERROR(IF(INDEX(storicoSkuVinolux,MATCH(F321,storicoSkuAnker,0))=0,"",INDEX(storicoSkuVinolux,MATCH(F321,storicoSkuAnker,0))),"")</f>
        <v/>
      </c>
      <c r="F321" s="248" t="str">
        <f>IF(B321="","",IF($T$13="IN CORSO",INDEX(skuAnker,MATCH(B321,descrizioneArtAnker,0)),INDEX(dbOrdini[CODICE
ANKER],MATCH(B321,dbOrdini[DESCRIZIONE],0))))</f>
        <v/>
      </c>
      <c r="G321" s="249" t="str">
        <f>IF(B321="","",IF($T$13="IN CORSO",VLOOKUP(B321,listoneAnker_NoSku,2,FALSE),INDEX(dbOrdini[BT/CS],MATCH(F321,dbOrdini[CODICE
ANKER],0))))</f>
        <v/>
      </c>
      <c r="H321" s="250" t="str">
        <f>IF(B321="","",IF($T$13="IN CORSO",VLOOKUP(B321,listoneAnker_NoSku,3,FALSE),INDEX(dbOrdini[LT.],MATCH(F321,dbOrdini[CODICE
ANKER],0))))</f>
        <v/>
      </c>
      <c r="I321" s="251" t="str">
        <f>IF(B321="","",IF($T$13="IN CORSO",VLOOKUP(B321,listoneAnker_NoSku,4,FALSE),INDEX(dbOrdini[% VOL],MATCH(F321,dbOrdini[CODICE
ANKER],0))))</f>
        <v/>
      </c>
      <c r="J321" s="252" t="str">
        <f>IF(B321="","",IF($T$13="IN CORSO",VLOOKUP(B321,listoneAnker_NoSku,5,FALSE),INDEX(dbOrdini[PREZZO
ANKER],MATCH(F321,dbOrdini[CODICE
ANKER],0))))</f>
        <v/>
      </c>
      <c r="K321" s="253" t="str">
        <f ca="1">IF(E321="","",IF($T$13="IN CORSO",VLOOKUP(TEXT(E321,"0"),vinolux[],6,FALSE),INDEX(dbOrdini[PREZZO
VINOLUX],MATCH(F321,dbOrdini[CODICE
ANKER],0))))</f>
        <v/>
      </c>
      <c r="L321" s="252" t="str">
        <f>IFERROR(IF(B321="","",IF($T$13="IN CORSO",VLOOKUP(A321,ultimoPrezzoItalia[],5,FALSE),INDEX(dbOrdini[PREZZO
ITALIA],MATCH(F321,dbOrdini[CODICE
ANKER],0)))),"")</f>
        <v/>
      </c>
      <c r="M321" s="254" t="str">
        <f>IFERROR(IF(B321="","",IF($T$13="IN CORSO",VLOOKUP(F321,listoneAnkerCompleto,8,FALSE)/1.22,INDEX(dbOrdini[COSTO IMPORT BOTT.],MATCH(F321,dbOrdini[CODICE
ANKER],0)))),"")</f>
        <v/>
      </c>
      <c r="N321" s="267" t="str">
        <f t="shared" si="12"/>
        <v/>
      </c>
      <c r="O321" s="255" t="str">
        <f t="shared" si="13"/>
        <v/>
      </c>
      <c r="P321" s="256" t="str">
        <f ca="1">IFERROR(VLOOKUP(A321,inventarioGeko[],3,FALSE),"")</f>
        <v/>
      </c>
      <c r="Q321" s="254" t="str">
        <f t="shared" si="14"/>
        <v/>
      </c>
    </row>
    <row r="322" spans="1:17">
      <c r="A322" s="127" t="str">
        <f ca="1">IFERROR(INDEX(storicoSkuGeko,MATCH(F322,storicoSkuAnker,0)),"")</f>
        <v/>
      </c>
      <c r="B322" s="39"/>
      <c r="C322" s="70"/>
      <c r="D322" s="42"/>
      <c r="E322" s="295" t="str">
        <f ca="1">IFERROR(IF(INDEX(storicoSkuVinolux,MATCH(F322,storicoSkuAnker,0))=0,"",INDEX(storicoSkuVinolux,MATCH(F322,storicoSkuAnker,0))),"")</f>
        <v/>
      </c>
      <c r="F322" s="248" t="str">
        <f>IF(B322="","",IF($T$13="IN CORSO",INDEX(skuAnker,MATCH(B322,descrizioneArtAnker,0)),INDEX(dbOrdini[CODICE
ANKER],MATCH(B322,dbOrdini[DESCRIZIONE],0))))</f>
        <v/>
      </c>
      <c r="G322" s="249" t="str">
        <f>IF(B322="","",IF($T$13="IN CORSO",VLOOKUP(B322,listoneAnker_NoSku,2,FALSE),INDEX(dbOrdini[BT/CS],MATCH(F322,dbOrdini[CODICE
ANKER],0))))</f>
        <v/>
      </c>
      <c r="H322" s="250" t="str">
        <f>IF(B322="","",IF($T$13="IN CORSO",VLOOKUP(B322,listoneAnker_NoSku,3,FALSE),INDEX(dbOrdini[LT.],MATCH(F322,dbOrdini[CODICE
ANKER],0))))</f>
        <v/>
      </c>
      <c r="I322" s="251" t="str">
        <f>IF(B322="","",IF($T$13="IN CORSO",VLOOKUP(B322,listoneAnker_NoSku,4,FALSE),INDEX(dbOrdini[% VOL],MATCH(F322,dbOrdini[CODICE
ANKER],0))))</f>
        <v/>
      </c>
      <c r="J322" s="252" t="str">
        <f>IF(B322="","",IF($T$13="IN CORSO",VLOOKUP(B322,listoneAnker_NoSku,5,FALSE),INDEX(dbOrdini[PREZZO
ANKER],MATCH(F322,dbOrdini[CODICE
ANKER],0))))</f>
        <v/>
      </c>
      <c r="K322" s="253" t="str">
        <f ca="1">IF(E322="","",IF($T$13="IN CORSO",VLOOKUP(TEXT(E322,"0"),vinolux[],6,FALSE),INDEX(dbOrdini[PREZZO
VINOLUX],MATCH(F322,dbOrdini[CODICE
ANKER],0))))</f>
        <v/>
      </c>
      <c r="L322" s="252" t="str">
        <f>IFERROR(IF(B322="","",IF($T$13="IN CORSO",VLOOKUP(A322,ultimoPrezzoItalia[],5,FALSE),INDEX(dbOrdini[PREZZO
ITALIA],MATCH(F322,dbOrdini[CODICE
ANKER],0)))),"")</f>
        <v/>
      </c>
      <c r="M322" s="254" t="str">
        <f>IFERROR(IF(B322="","",IF($T$13="IN CORSO",VLOOKUP(F322,listoneAnkerCompleto,8,FALSE)/1.22,INDEX(dbOrdini[COSTO IMPORT BOTT.],MATCH(F322,dbOrdini[CODICE
ANKER],0)))),"")</f>
        <v/>
      </c>
      <c r="N322" s="267" t="str">
        <f t="shared" si="12"/>
        <v/>
      </c>
      <c r="O322" s="255" t="str">
        <f t="shared" si="13"/>
        <v/>
      </c>
      <c r="P322" s="256" t="str">
        <f ca="1">IFERROR(VLOOKUP(A322,inventarioGeko[],3,FALSE),"")</f>
        <v/>
      </c>
      <c r="Q322" s="254" t="str">
        <f t="shared" si="14"/>
        <v/>
      </c>
    </row>
    <row r="323" spans="1:17">
      <c r="A323" s="127" t="str">
        <f ca="1">IFERROR(INDEX(storicoSkuGeko,MATCH(F323,storicoSkuAnker,0)),"")</f>
        <v/>
      </c>
      <c r="B323" s="39"/>
      <c r="C323" s="70"/>
      <c r="D323" s="42"/>
      <c r="E323" s="295" t="str">
        <f ca="1">IFERROR(IF(INDEX(storicoSkuVinolux,MATCH(F323,storicoSkuAnker,0))=0,"",INDEX(storicoSkuVinolux,MATCH(F323,storicoSkuAnker,0))),"")</f>
        <v/>
      </c>
      <c r="F323" s="248" t="str">
        <f>IF(B323="","",IF($T$13="IN CORSO",INDEX(skuAnker,MATCH(B323,descrizioneArtAnker,0)),INDEX(dbOrdini[CODICE
ANKER],MATCH(B323,dbOrdini[DESCRIZIONE],0))))</f>
        <v/>
      </c>
      <c r="G323" s="249" t="str">
        <f>IF(B323="","",IF($T$13="IN CORSO",VLOOKUP(B323,listoneAnker_NoSku,2,FALSE),INDEX(dbOrdini[BT/CS],MATCH(F323,dbOrdini[CODICE
ANKER],0))))</f>
        <v/>
      </c>
      <c r="H323" s="250" t="str">
        <f>IF(B323="","",IF($T$13="IN CORSO",VLOOKUP(B323,listoneAnker_NoSku,3,FALSE),INDEX(dbOrdini[LT.],MATCH(F323,dbOrdini[CODICE
ANKER],0))))</f>
        <v/>
      </c>
      <c r="I323" s="251" t="str">
        <f>IF(B323="","",IF($T$13="IN CORSO",VLOOKUP(B323,listoneAnker_NoSku,4,FALSE),INDEX(dbOrdini[% VOL],MATCH(F323,dbOrdini[CODICE
ANKER],0))))</f>
        <v/>
      </c>
      <c r="J323" s="252" t="str">
        <f>IF(B323="","",IF($T$13="IN CORSO",VLOOKUP(B323,listoneAnker_NoSku,5,FALSE),INDEX(dbOrdini[PREZZO
ANKER],MATCH(F323,dbOrdini[CODICE
ANKER],0))))</f>
        <v/>
      </c>
      <c r="K323" s="253" t="str">
        <f ca="1">IF(E323="","",IF($T$13="IN CORSO",VLOOKUP(TEXT(E323,"0"),vinolux[],6,FALSE),INDEX(dbOrdini[PREZZO
VINOLUX],MATCH(F323,dbOrdini[CODICE
ANKER],0))))</f>
        <v/>
      </c>
      <c r="L323" s="252" t="str">
        <f>IFERROR(IF(B323="","",IF($T$13="IN CORSO",VLOOKUP(A323,ultimoPrezzoItalia[],5,FALSE),INDEX(dbOrdini[PREZZO
ITALIA],MATCH(F323,dbOrdini[CODICE
ANKER],0)))),"")</f>
        <v/>
      </c>
      <c r="M323" s="254" t="str">
        <f>IFERROR(IF(B323="","",IF($T$13="IN CORSO",VLOOKUP(F323,listoneAnkerCompleto,8,FALSE)/1.22,INDEX(dbOrdini[COSTO IMPORT BOTT.],MATCH(F323,dbOrdini[CODICE
ANKER],0)))),"")</f>
        <v/>
      </c>
      <c r="N323" s="267" t="str">
        <f t="shared" ref="N323:N386" si="15">IF(B323="","",O323/G323)</f>
        <v/>
      </c>
      <c r="O323" s="255" t="str">
        <f t="shared" ref="O323:O386" si="16">IF(B323="","",IF(D323=C323,C323,IF(D323=0,0,D323)))</f>
        <v/>
      </c>
      <c r="P323" s="256" t="str">
        <f ca="1">IFERROR(VLOOKUP(A323,inventarioGeko[],3,FALSE),"")</f>
        <v/>
      </c>
      <c r="Q323" s="254" t="str">
        <f t="shared" ref="Q323:Q386" si="17">IF(B323="","",M323*O323)</f>
        <v/>
      </c>
    </row>
    <row r="324" spans="1:17">
      <c r="A324" s="127" t="str">
        <f ca="1">IFERROR(INDEX(storicoSkuGeko,MATCH(F324,storicoSkuAnker,0)),"")</f>
        <v/>
      </c>
      <c r="B324" s="39"/>
      <c r="C324" s="70"/>
      <c r="D324" s="42"/>
      <c r="E324" s="295" t="str">
        <f ca="1">IFERROR(IF(INDEX(storicoSkuVinolux,MATCH(F324,storicoSkuAnker,0))=0,"",INDEX(storicoSkuVinolux,MATCH(F324,storicoSkuAnker,0))),"")</f>
        <v/>
      </c>
      <c r="F324" s="248" t="str">
        <f>IF(B324="","",IF($T$13="IN CORSO",INDEX(skuAnker,MATCH(B324,descrizioneArtAnker,0)),INDEX(dbOrdini[CODICE
ANKER],MATCH(B324,dbOrdini[DESCRIZIONE],0))))</f>
        <v/>
      </c>
      <c r="G324" s="249" t="str">
        <f>IF(B324="","",IF($T$13="IN CORSO",VLOOKUP(B324,listoneAnker_NoSku,2,FALSE),INDEX(dbOrdini[BT/CS],MATCH(F324,dbOrdini[CODICE
ANKER],0))))</f>
        <v/>
      </c>
      <c r="H324" s="250" t="str">
        <f>IF(B324="","",IF($T$13="IN CORSO",VLOOKUP(B324,listoneAnker_NoSku,3,FALSE),INDEX(dbOrdini[LT.],MATCH(F324,dbOrdini[CODICE
ANKER],0))))</f>
        <v/>
      </c>
      <c r="I324" s="251" t="str">
        <f>IF(B324="","",IF($T$13="IN CORSO",VLOOKUP(B324,listoneAnker_NoSku,4,FALSE),INDEX(dbOrdini[% VOL],MATCH(F324,dbOrdini[CODICE
ANKER],0))))</f>
        <v/>
      </c>
      <c r="J324" s="252" t="str">
        <f>IF(B324="","",IF($T$13="IN CORSO",VLOOKUP(B324,listoneAnker_NoSku,5,FALSE),INDEX(dbOrdini[PREZZO
ANKER],MATCH(F324,dbOrdini[CODICE
ANKER],0))))</f>
        <v/>
      </c>
      <c r="K324" s="253" t="str">
        <f ca="1">IF(E324="","",IF($T$13="IN CORSO",VLOOKUP(TEXT(E324,"0"),vinolux[],6,FALSE),INDEX(dbOrdini[PREZZO
VINOLUX],MATCH(F324,dbOrdini[CODICE
ANKER],0))))</f>
        <v/>
      </c>
      <c r="L324" s="252" t="str">
        <f>IFERROR(IF(B324="","",IF($T$13="IN CORSO",VLOOKUP(A324,ultimoPrezzoItalia[],5,FALSE),INDEX(dbOrdini[PREZZO
ITALIA],MATCH(F324,dbOrdini[CODICE
ANKER],0)))),"")</f>
        <v/>
      </c>
      <c r="M324" s="254" t="str">
        <f>IFERROR(IF(B324="","",IF($T$13="IN CORSO",VLOOKUP(F324,listoneAnkerCompleto,8,FALSE)/1.22,INDEX(dbOrdini[COSTO IMPORT BOTT.],MATCH(F324,dbOrdini[CODICE
ANKER],0)))),"")</f>
        <v/>
      </c>
      <c r="N324" s="267" t="str">
        <f t="shared" si="15"/>
        <v/>
      </c>
      <c r="O324" s="255" t="str">
        <f t="shared" si="16"/>
        <v/>
      </c>
      <c r="P324" s="256" t="str">
        <f ca="1">IFERROR(VLOOKUP(A324,inventarioGeko[],3,FALSE),"")</f>
        <v/>
      </c>
      <c r="Q324" s="254" t="str">
        <f t="shared" si="17"/>
        <v/>
      </c>
    </row>
    <row r="325" spans="1:17">
      <c r="A325" s="127" t="str">
        <f ca="1">IFERROR(INDEX(storicoSkuGeko,MATCH(F325,storicoSkuAnker,0)),"")</f>
        <v/>
      </c>
      <c r="B325" s="39"/>
      <c r="C325" s="70"/>
      <c r="D325" s="42"/>
      <c r="E325" s="295" t="str">
        <f ca="1">IFERROR(IF(INDEX(storicoSkuVinolux,MATCH(F325,storicoSkuAnker,0))=0,"",INDEX(storicoSkuVinolux,MATCH(F325,storicoSkuAnker,0))),"")</f>
        <v/>
      </c>
      <c r="F325" s="248" t="str">
        <f>IF(B325="","",IF($T$13="IN CORSO",INDEX(skuAnker,MATCH(B325,descrizioneArtAnker,0)),INDEX(dbOrdini[CODICE
ANKER],MATCH(B325,dbOrdini[DESCRIZIONE],0))))</f>
        <v/>
      </c>
      <c r="G325" s="249" t="str">
        <f>IF(B325="","",IF($T$13="IN CORSO",VLOOKUP(B325,listoneAnker_NoSku,2,FALSE),INDEX(dbOrdini[BT/CS],MATCH(F325,dbOrdini[CODICE
ANKER],0))))</f>
        <v/>
      </c>
      <c r="H325" s="250" t="str">
        <f>IF(B325="","",IF($T$13="IN CORSO",VLOOKUP(B325,listoneAnker_NoSku,3,FALSE),INDEX(dbOrdini[LT.],MATCH(F325,dbOrdini[CODICE
ANKER],0))))</f>
        <v/>
      </c>
      <c r="I325" s="251" t="str">
        <f>IF(B325="","",IF($T$13="IN CORSO",VLOOKUP(B325,listoneAnker_NoSku,4,FALSE),INDEX(dbOrdini[% VOL],MATCH(F325,dbOrdini[CODICE
ANKER],0))))</f>
        <v/>
      </c>
      <c r="J325" s="252" t="str">
        <f>IF(B325="","",IF($T$13="IN CORSO",VLOOKUP(B325,listoneAnker_NoSku,5,FALSE),INDEX(dbOrdini[PREZZO
ANKER],MATCH(F325,dbOrdini[CODICE
ANKER],0))))</f>
        <v/>
      </c>
      <c r="K325" s="253" t="str">
        <f ca="1">IF(E325="","",IF($T$13="IN CORSO",VLOOKUP(TEXT(E325,"0"),vinolux[],6,FALSE),INDEX(dbOrdini[PREZZO
VINOLUX],MATCH(F325,dbOrdini[CODICE
ANKER],0))))</f>
        <v/>
      </c>
      <c r="L325" s="252" t="str">
        <f>IFERROR(IF(B325="","",IF($T$13="IN CORSO",VLOOKUP(A325,ultimoPrezzoItalia[],5,FALSE),INDEX(dbOrdini[PREZZO
ITALIA],MATCH(F325,dbOrdini[CODICE
ANKER],0)))),"")</f>
        <v/>
      </c>
      <c r="M325" s="254" t="str">
        <f>IFERROR(IF(B325="","",IF($T$13="IN CORSO",VLOOKUP(F325,listoneAnkerCompleto,8,FALSE)/1.22,INDEX(dbOrdini[COSTO IMPORT BOTT.],MATCH(F325,dbOrdini[CODICE
ANKER],0)))),"")</f>
        <v/>
      </c>
      <c r="N325" s="267" t="str">
        <f t="shared" si="15"/>
        <v/>
      </c>
      <c r="O325" s="255" t="str">
        <f t="shared" si="16"/>
        <v/>
      </c>
      <c r="P325" s="256" t="str">
        <f ca="1">IFERROR(VLOOKUP(A325,inventarioGeko[],3,FALSE),"")</f>
        <v/>
      </c>
      <c r="Q325" s="254" t="str">
        <f t="shared" si="17"/>
        <v/>
      </c>
    </row>
    <row r="326" spans="1:17">
      <c r="A326" s="127" t="str">
        <f ca="1">IFERROR(INDEX(storicoSkuGeko,MATCH(F326,storicoSkuAnker,0)),"")</f>
        <v/>
      </c>
      <c r="B326" s="39"/>
      <c r="C326" s="70"/>
      <c r="D326" s="42"/>
      <c r="E326" s="295" t="str">
        <f ca="1">IFERROR(IF(INDEX(storicoSkuVinolux,MATCH(F326,storicoSkuAnker,0))=0,"",INDEX(storicoSkuVinolux,MATCH(F326,storicoSkuAnker,0))),"")</f>
        <v/>
      </c>
      <c r="F326" s="248" t="str">
        <f>IF(B326="","",IF($T$13="IN CORSO",INDEX(skuAnker,MATCH(B326,descrizioneArtAnker,0)),INDEX(dbOrdini[CODICE
ANKER],MATCH(B326,dbOrdini[DESCRIZIONE],0))))</f>
        <v/>
      </c>
      <c r="G326" s="249" t="str">
        <f>IF(B326="","",IF($T$13="IN CORSO",VLOOKUP(B326,listoneAnker_NoSku,2,FALSE),INDEX(dbOrdini[BT/CS],MATCH(F326,dbOrdini[CODICE
ANKER],0))))</f>
        <v/>
      </c>
      <c r="H326" s="250" t="str">
        <f>IF(B326="","",IF($T$13="IN CORSO",VLOOKUP(B326,listoneAnker_NoSku,3,FALSE),INDEX(dbOrdini[LT.],MATCH(F326,dbOrdini[CODICE
ANKER],0))))</f>
        <v/>
      </c>
      <c r="I326" s="251" t="str">
        <f>IF(B326="","",IF($T$13="IN CORSO",VLOOKUP(B326,listoneAnker_NoSku,4,FALSE),INDEX(dbOrdini[% VOL],MATCH(F326,dbOrdini[CODICE
ANKER],0))))</f>
        <v/>
      </c>
      <c r="J326" s="252" t="str">
        <f>IF(B326="","",IF($T$13="IN CORSO",VLOOKUP(B326,listoneAnker_NoSku,5,FALSE),INDEX(dbOrdini[PREZZO
ANKER],MATCH(F326,dbOrdini[CODICE
ANKER],0))))</f>
        <v/>
      </c>
      <c r="K326" s="253" t="str">
        <f ca="1">IF(E326="","",IF($T$13="IN CORSO",VLOOKUP(TEXT(E326,"0"),vinolux[],6,FALSE),INDEX(dbOrdini[PREZZO
VINOLUX],MATCH(F326,dbOrdini[CODICE
ANKER],0))))</f>
        <v/>
      </c>
      <c r="L326" s="252" t="str">
        <f>IFERROR(IF(B326="","",IF($T$13="IN CORSO",VLOOKUP(A326,ultimoPrezzoItalia[],5,FALSE),INDEX(dbOrdini[PREZZO
ITALIA],MATCH(F326,dbOrdini[CODICE
ANKER],0)))),"")</f>
        <v/>
      </c>
      <c r="M326" s="254" t="str">
        <f>IFERROR(IF(B326="","",IF($T$13="IN CORSO",VLOOKUP(F326,listoneAnkerCompleto,8,FALSE)/1.22,INDEX(dbOrdini[COSTO IMPORT BOTT.],MATCH(F326,dbOrdini[CODICE
ANKER],0)))),"")</f>
        <v/>
      </c>
      <c r="N326" s="267" t="str">
        <f t="shared" si="15"/>
        <v/>
      </c>
      <c r="O326" s="255" t="str">
        <f t="shared" si="16"/>
        <v/>
      </c>
      <c r="P326" s="256" t="str">
        <f ca="1">IFERROR(VLOOKUP(A326,inventarioGeko[],3,FALSE),"")</f>
        <v/>
      </c>
      <c r="Q326" s="254" t="str">
        <f t="shared" si="17"/>
        <v/>
      </c>
    </row>
    <row r="327" spans="1:17">
      <c r="A327" s="127" t="str">
        <f ca="1">IFERROR(INDEX(storicoSkuGeko,MATCH(F327,storicoSkuAnker,0)),"")</f>
        <v/>
      </c>
      <c r="B327" s="39"/>
      <c r="C327" s="70"/>
      <c r="D327" s="42"/>
      <c r="E327" s="295" t="str">
        <f ca="1">IFERROR(IF(INDEX(storicoSkuVinolux,MATCH(F327,storicoSkuAnker,0))=0,"",INDEX(storicoSkuVinolux,MATCH(F327,storicoSkuAnker,0))),"")</f>
        <v/>
      </c>
      <c r="F327" s="248" t="str">
        <f>IF(B327="","",IF($T$13="IN CORSO",INDEX(skuAnker,MATCH(B327,descrizioneArtAnker,0)),INDEX(dbOrdini[CODICE
ANKER],MATCH(B327,dbOrdini[DESCRIZIONE],0))))</f>
        <v/>
      </c>
      <c r="G327" s="249" t="str">
        <f>IF(B327="","",IF($T$13="IN CORSO",VLOOKUP(B327,listoneAnker_NoSku,2,FALSE),INDEX(dbOrdini[BT/CS],MATCH(F327,dbOrdini[CODICE
ANKER],0))))</f>
        <v/>
      </c>
      <c r="H327" s="250" t="str">
        <f>IF(B327="","",IF($T$13="IN CORSO",VLOOKUP(B327,listoneAnker_NoSku,3,FALSE),INDEX(dbOrdini[LT.],MATCH(F327,dbOrdini[CODICE
ANKER],0))))</f>
        <v/>
      </c>
      <c r="I327" s="251" t="str">
        <f>IF(B327="","",IF($T$13="IN CORSO",VLOOKUP(B327,listoneAnker_NoSku,4,FALSE),INDEX(dbOrdini[% VOL],MATCH(F327,dbOrdini[CODICE
ANKER],0))))</f>
        <v/>
      </c>
      <c r="J327" s="252" t="str">
        <f>IF(B327="","",IF($T$13="IN CORSO",VLOOKUP(B327,listoneAnker_NoSku,5,FALSE),INDEX(dbOrdini[PREZZO
ANKER],MATCH(F327,dbOrdini[CODICE
ANKER],0))))</f>
        <v/>
      </c>
      <c r="K327" s="253" t="str">
        <f ca="1">IF(E327="","",IF($T$13="IN CORSO",VLOOKUP(TEXT(E327,"0"),vinolux[],6,FALSE),INDEX(dbOrdini[PREZZO
VINOLUX],MATCH(F327,dbOrdini[CODICE
ANKER],0))))</f>
        <v/>
      </c>
      <c r="L327" s="252" t="str">
        <f>IFERROR(IF(B327="","",IF($T$13="IN CORSO",VLOOKUP(A327,ultimoPrezzoItalia[],5,FALSE),INDEX(dbOrdini[PREZZO
ITALIA],MATCH(F327,dbOrdini[CODICE
ANKER],0)))),"")</f>
        <v/>
      </c>
      <c r="M327" s="254" t="str">
        <f>IFERROR(IF(B327="","",IF($T$13="IN CORSO",VLOOKUP(F327,listoneAnkerCompleto,8,FALSE)/1.22,INDEX(dbOrdini[COSTO IMPORT BOTT.],MATCH(F327,dbOrdini[CODICE
ANKER],0)))),"")</f>
        <v/>
      </c>
      <c r="N327" s="267" t="str">
        <f t="shared" si="15"/>
        <v/>
      </c>
      <c r="O327" s="255" t="str">
        <f t="shared" si="16"/>
        <v/>
      </c>
      <c r="P327" s="256" t="str">
        <f ca="1">IFERROR(VLOOKUP(A327,inventarioGeko[],3,FALSE),"")</f>
        <v/>
      </c>
      <c r="Q327" s="254" t="str">
        <f t="shared" si="17"/>
        <v/>
      </c>
    </row>
    <row r="328" spans="1:17">
      <c r="A328" s="127" t="str">
        <f ca="1">IFERROR(INDEX(storicoSkuGeko,MATCH(F328,storicoSkuAnker,0)),"")</f>
        <v/>
      </c>
      <c r="B328" s="39"/>
      <c r="C328" s="70"/>
      <c r="D328" s="42"/>
      <c r="E328" s="295" t="str">
        <f ca="1">IFERROR(IF(INDEX(storicoSkuVinolux,MATCH(F328,storicoSkuAnker,0))=0,"",INDEX(storicoSkuVinolux,MATCH(F328,storicoSkuAnker,0))),"")</f>
        <v/>
      </c>
      <c r="F328" s="248" t="str">
        <f>IF(B328="","",IF($T$13="IN CORSO",INDEX(skuAnker,MATCH(B328,descrizioneArtAnker,0)),INDEX(dbOrdini[CODICE
ANKER],MATCH(B328,dbOrdini[DESCRIZIONE],0))))</f>
        <v/>
      </c>
      <c r="G328" s="249" t="str">
        <f>IF(B328="","",IF($T$13="IN CORSO",VLOOKUP(B328,listoneAnker_NoSku,2,FALSE),INDEX(dbOrdini[BT/CS],MATCH(F328,dbOrdini[CODICE
ANKER],0))))</f>
        <v/>
      </c>
      <c r="H328" s="250" t="str">
        <f>IF(B328="","",IF($T$13="IN CORSO",VLOOKUP(B328,listoneAnker_NoSku,3,FALSE),INDEX(dbOrdini[LT.],MATCH(F328,dbOrdini[CODICE
ANKER],0))))</f>
        <v/>
      </c>
      <c r="I328" s="251" t="str">
        <f>IF(B328="","",IF($T$13="IN CORSO",VLOOKUP(B328,listoneAnker_NoSku,4,FALSE),INDEX(dbOrdini[% VOL],MATCH(F328,dbOrdini[CODICE
ANKER],0))))</f>
        <v/>
      </c>
      <c r="J328" s="252" t="str">
        <f>IF(B328="","",IF($T$13="IN CORSO",VLOOKUP(B328,listoneAnker_NoSku,5,FALSE),INDEX(dbOrdini[PREZZO
ANKER],MATCH(F328,dbOrdini[CODICE
ANKER],0))))</f>
        <v/>
      </c>
      <c r="K328" s="253" t="str">
        <f ca="1">IF(E328="","",IF($T$13="IN CORSO",VLOOKUP(TEXT(E328,"0"),vinolux[],6,FALSE),INDEX(dbOrdini[PREZZO
VINOLUX],MATCH(F328,dbOrdini[CODICE
ANKER],0))))</f>
        <v/>
      </c>
      <c r="L328" s="252" t="str">
        <f>IFERROR(IF(B328="","",IF($T$13="IN CORSO",VLOOKUP(A328,ultimoPrezzoItalia[],5,FALSE),INDEX(dbOrdini[PREZZO
ITALIA],MATCH(F328,dbOrdini[CODICE
ANKER],0)))),"")</f>
        <v/>
      </c>
      <c r="M328" s="254" t="str">
        <f>IFERROR(IF(B328="","",IF($T$13="IN CORSO",VLOOKUP(F328,listoneAnkerCompleto,8,FALSE)/1.22,INDEX(dbOrdini[COSTO IMPORT BOTT.],MATCH(F328,dbOrdini[CODICE
ANKER],0)))),"")</f>
        <v/>
      </c>
      <c r="N328" s="267" t="str">
        <f t="shared" si="15"/>
        <v/>
      </c>
      <c r="O328" s="255" t="str">
        <f t="shared" si="16"/>
        <v/>
      </c>
      <c r="P328" s="256" t="str">
        <f ca="1">IFERROR(VLOOKUP(A328,inventarioGeko[],3,FALSE),"")</f>
        <v/>
      </c>
      <c r="Q328" s="254" t="str">
        <f t="shared" si="17"/>
        <v/>
      </c>
    </row>
    <row r="329" spans="1:17">
      <c r="A329" s="127" t="str">
        <f ca="1">IFERROR(INDEX(storicoSkuGeko,MATCH(F329,storicoSkuAnker,0)),"")</f>
        <v/>
      </c>
      <c r="B329" s="39"/>
      <c r="C329" s="70"/>
      <c r="D329" s="42"/>
      <c r="E329" s="295" t="str">
        <f ca="1">IFERROR(IF(INDEX(storicoSkuVinolux,MATCH(F329,storicoSkuAnker,0))=0,"",INDEX(storicoSkuVinolux,MATCH(F329,storicoSkuAnker,0))),"")</f>
        <v/>
      </c>
      <c r="F329" s="248" t="str">
        <f>IF(B329="","",IF($T$13="IN CORSO",INDEX(skuAnker,MATCH(B329,descrizioneArtAnker,0)),INDEX(dbOrdini[CODICE
ANKER],MATCH(B329,dbOrdini[DESCRIZIONE],0))))</f>
        <v/>
      </c>
      <c r="G329" s="249" t="str">
        <f>IF(B329="","",IF($T$13="IN CORSO",VLOOKUP(B329,listoneAnker_NoSku,2,FALSE),INDEX(dbOrdini[BT/CS],MATCH(F329,dbOrdini[CODICE
ANKER],0))))</f>
        <v/>
      </c>
      <c r="H329" s="250" t="str">
        <f>IF(B329="","",IF($T$13="IN CORSO",VLOOKUP(B329,listoneAnker_NoSku,3,FALSE),INDEX(dbOrdini[LT.],MATCH(F329,dbOrdini[CODICE
ANKER],0))))</f>
        <v/>
      </c>
      <c r="I329" s="251" t="str">
        <f>IF(B329="","",IF($T$13="IN CORSO",VLOOKUP(B329,listoneAnker_NoSku,4,FALSE),INDEX(dbOrdini[% VOL],MATCH(F329,dbOrdini[CODICE
ANKER],0))))</f>
        <v/>
      </c>
      <c r="J329" s="252" t="str">
        <f>IF(B329="","",IF($T$13="IN CORSO",VLOOKUP(B329,listoneAnker_NoSku,5,FALSE),INDEX(dbOrdini[PREZZO
ANKER],MATCH(F329,dbOrdini[CODICE
ANKER],0))))</f>
        <v/>
      </c>
      <c r="K329" s="253" t="str">
        <f ca="1">IF(E329="","",IF($T$13="IN CORSO",VLOOKUP(TEXT(E329,"0"),vinolux[],6,FALSE),INDEX(dbOrdini[PREZZO
VINOLUX],MATCH(F329,dbOrdini[CODICE
ANKER],0))))</f>
        <v/>
      </c>
      <c r="L329" s="252" t="str">
        <f>IFERROR(IF(B329="","",IF($T$13="IN CORSO",VLOOKUP(A329,ultimoPrezzoItalia[],5,FALSE),INDEX(dbOrdini[PREZZO
ITALIA],MATCH(F329,dbOrdini[CODICE
ANKER],0)))),"")</f>
        <v/>
      </c>
      <c r="M329" s="254" t="str">
        <f>IFERROR(IF(B329="","",IF($T$13="IN CORSO",VLOOKUP(F329,listoneAnkerCompleto,8,FALSE)/1.22,INDEX(dbOrdini[COSTO IMPORT BOTT.],MATCH(F329,dbOrdini[CODICE
ANKER],0)))),"")</f>
        <v/>
      </c>
      <c r="N329" s="267" t="str">
        <f t="shared" si="15"/>
        <v/>
      </c>
      <c r="O329" s="255" t="str">
        <f t="shared" si="16"/>
        <v/>
      </c>
      <c r="P329" s="256" t="str">
        <f ca="1">IFERROR(VLOOKUP(A329,inventarioGeko[],3,FALSE),"")</f>
        <v/>
      </c>
      <c r="Q329" s="254" t="str">
        <f t="shared" si="17"/>
        <v/>
      </c>
    </row>
    <row r="330" spans="1:17">
      <c r="A330" s="127" t="str">
        <f ca="1">IFERROR(INDEX(storicoSkuGeko,MATCH(F330,storicoSkuAnker,0)),"")</f>
        <v/>
      </c>
      <c r="B330" s="39"/>
      <c r="C330" s="70"/>
      <c r="D330" s="42"/>
      <c r="E330" s="295" t="str">
        <f ca="1">IFERROR(IF(INDEX(storicoSkuVinolux,MATCH(F330,storicoSkuAnker,0))=0,"",INDEX(storicoSkuVinolux,MATCH(F330,storicoSkuAnker,0))),"")</f>
        <v/>
      </c>
      <c r="F330" s="248" t="str">
        <f>IF(B330="","",IF($T$13="IN CORSO",INDEX(skuAnker,MATCH(B330,descrizioneArtAnker,0)),INDEX(dbOrdini[CODICE
ANKER],MATCH(B330,dbOrdini[DESCRIZIONE],0))))</f>
        <v/>
      </c>
      <c r="G330" s="249" t="str">
        <f>IF(B330="","",IF($T$13="IN CORSO",VLOOKUP(B330,listoneAnker_NoSku,2,FALSE),INDEX(dbOrdini[BT/CS],MATCH(F330,dbOrdini[CODICE
ANKER],0))))</f>
        <v/>
      </c>
      <c r="H330" s="250" t="str">
        <f>IF(B330="","",IF($T$13="IN CORSO",VLOOKUP(B330,listoneAnker_NoSku,3,FALSE),INDEX(dbOrdini[LT.],MATCH(F330,dbOrdini[CODICE
ANKER],0))))</f>
        <v/>
      </c>
      <c r="I330" s="251" t="str">
        <f>IF(B330="","",IF($T$13="IN CORSO",VLOOKUP(B330,listoneAnker_NoSku,4,FALSE),INDEX(dbOrdini[% VOL],MATCH(F330,dbOrdini[CODICE
ANKER],0))))</f>
        <v/>
      </c>
      <c r="J330" s="252" t="str">
        <f>IF(B330="","",IF($T$13="IN CORSO",VLOOKUP(B330,listoneAnker_NoSku,5,FALSE),INDEX(dbOrdini[PREZZO
ANKER],MATCH(F330,dbOrdini[CODICE
ANKER],0))))</f>
        <v/>
      </c>
      <c r="K330" s="253" t="str">
        <f ca="1">IF(E330="","",IF($T$13="IN CORSO",VLOOKUP(TEXT(E330,"0"),vinolux[],6,FALSE),INDEX(dbOrdini[PREZZO
VINOLUX],MATCH(F330,dbOrdini[CODICE
ANKER],0))))</f>
        <v/>
      </c>
      <c r="L330" s="252" t="str">
        <f>IFERROR(IF(B330="","",IF($T$13="IN CORSO",VLOOKUP(A330,ultimoPrezzoItalia[],5,FALSE),INDEX(dbOrdini[PREZZO
ITALIA],MATCH(F330,dbOrdini[CODICE
ANKER],0)))),"")</f>
        <v/>
      </c>
      <c r="M330" s="254" t="str">
        <f>IFERROR(IF(B330="","",IF($T$13="IN CORSO",VLOOKUP(F330,listoneAnkerCompleto,8,FALSE)/1.22,INDEX(dbOrdini[COSTO IMPORT BOTT.],MATCH(F330,dbOrdini[CODICE
ANKER],0)))),"")</f>
        <v/>
      </c>
      <c r="N330" s="267" t="str">
        <f t="shared" si="15"/>
        <v/>
      </c>
      <c r="O330" s="255" t="str">
        <f t="shared" si="16"/>
        <v/>
      </c>
      <c r="P330" s="256" t="str">
        <f ca="1">IFERROR(VLOOKUP(A330,inventarioGeko[],3,FALSE),"")</f>
        <v/>
      </c>
      <c r="Q330" s="254" t="str">
        <f t="shared" si="17"/>
        <v/>
      </c>
    </row>
    <row r="331" spans="1:17">
      <c r="A331" s="127" t="str">
        <f ca="1">IFERROR(INDEX(storicoSkuGeko,MATCH(F331,storicoSkuAnker,0)),"")</f>
        <v/>
      </c>
      <c r="B331" s="39"/>
      <c r="C331" s="70"/>
      <c r="D331" s="42"/>
      <c r="E331" s="295" t="str">
        <f ca="1">IFERROR(IF(INDEX(storicoSkuVinolux,MATCH(F331,storicoSkuAnker,0))=0,"",INDEX(storicoSkuVinolux,MATCH(F331,storicoSkuAnker,0))),"")</f>
        <v/>
      </c>
      <c r="F331" s="248" t="str">
        <f>IF(B331="","",IF($T$13="IN CORSO",INDEX(skuAnker,MATCH(B331,descrizioneArtAnker,0)),INDEX(dbOrdini[CODICE
ANKER],MATCH(B331,dbOrdini[DESCRIZIONE],0))))</f>
        <v/>
      </c>
      <c r="G331" s="249" t="str">
        <f>IF(B331="","",IF($T$13="IN CORSO",VLOOKUP(B331,listoneAnker_NoSku,2,FALSE),INDEX(dbOrdini[BT/CS],MATCH(F331,dbOrdini[CODICE
ANKER],0))))</f>
        <v/>
      </c>
      <c r="H331" s="250" t="str">
        <f>IF(B331="","",IF($T$13="IN CORSO",VLOOKUP(B331,listoneAnker_NoSku,3,FALSE),INDEX(dbOrdini[LT.],MATCH(F331,dbOrdini[CODICE
ANKER],0))))</f>
        <v/>
      </c>
      <c r="I331" s="251" t="str">
        <f>IF(B331="","",IF($T$13="IN CORSO",VLOOKUP(B331,listoneAnker_NoSku,4,FALSE),INDEX(dbOrdini[% VOL],MATCH(F331,dbOrdini[CODICE
ANKER],0))))</f>
        <v/>
      </c>
      <c r="J331" s="252" t="str">
        <f>IF(B331="","",IF($T$13="IN CORSO",VLOOKUP(B331,listoneAnker_NoSku,5,FALSE),INDEX(dbOrdini[PREZZO
ANKER],MATCH(F331,dbOrdini[CODICE
ANKER],0))))</f>
        <v/>
      </c>
      <c r="K331" s="253" t="str">
        <f ca="1">IF(E331="","",IF($T$13="IN CORSO",VLOOKUP(TEXT(E331,"0"),vinolux[],6,FALSE),INDEX(dbOrdini[PREZZO
VINOLUX],MATCH(F331,dbOrdini[CODICE
ANKER],0))))</f>
        <v/>
      </c>
      <c r="L331" s="252" t="str">
        <f>IFERROR(IF(B331="","",IF($T$13="IN CORSO",VLOOKUP(A331,ultimoPrezzoItalia[],5,FALSE),INDEX(dbOrdini[PREZZO
ITALIA],MATCH(F331,dbOrdini[CODICE
ANKER],0)))),"")</f>
        <v/>
      </c>
      <c r="M331" s="254" t="str">
        <f>IFERROR(IF(B331="","",IF($T$13="IN CORSO",VLOOKUP(F331,listoneAnkerCompleto,8,FALSE)/1.22,INDEX(dbOrdini[COSTO IMPORT BOTT.],MATCH(F331,dbOrdini[CODICE
ANKER],0)))),"")</f>
        <v/>
      </c>
      <c r="N331" s="267" t="str">
        <f t="shared" si="15"/>
        <v/>
      </c>
      <c r="O331" s="255" t="str">
        <f t="shared" si="16"/>
        <v/>
      </c>
      <c r="P331" s="256" t="str">
        <f ca="1">IFERROR(VLOOKUP(A331,inventarioGeko[],3,FALSE),"")</f>
        <v/>
      </c>
      <c r="Q331" s="254" t="str">
        <f t="shared" si="17"/>
        <v/>
      </c>
    </row>
    <row r="332" spans="1:17">
      <c r="A332" s="127" t="str">
        <f ca="1">IFERROR(INDEX(storicoSkuGeko,MATCH(F332,storicoSkuAnker,0)),"")</f>
        <v/>
      </c>
      <c r="B332" s="39"/>
      <c r="C332" s="70"/>
      <c r="D332" s="42"/>
      <c r="E332" s="295" t="str">
        <f ca="1">IFERROR(IF(INDEX(storicoSkuVinolux,MATCH(F332,storicoSkuAnker,0))=0,"",INDEX(storicoSkuVinolux,MATCH(F332,storicoSkuAnker,0))),"")</f>
        <v/>
      </c>
      <c r="F332" s="248" t="str">
        <f>IF(B332="","",IF($T$13="IN CORSO",INDEX(skuAnker,MATCH(B332,descrizioneArtAnker,0)),INDEX(dbOrdini[CODICE
ANKER],MATCH(B332,dbOrdini[DESCRIZIONE],0))))</f>
        <v/>
      </c>
      <c r="G332" s="249" t="str">
        <f>IF(B332="","",IF($T$13="IN CORSO",VLOOKUP(B332,listoneAnker_NoSku,2,FALSE),INDEX(dbOrdini[BT/CS],MATCH(F332,dbOrdini[CODICE
ANKER],0))))</f>
        <v/>
      </c>
      <c r="H332" s="250" t="str">
        <f>IF(B332="","",IF($T$13="IN CORSO",VLOOKUP(B332,listoneAnker_NoSku,3,FALSE),INDEX(dbOrdini[LT.],MATCH(F332,dbOrdini[CODICE
ANKER],0))))</f>
        <v/>
      </c>
      <c r="I332" s="251" t="str">
        <f>IF(B332="","",IF($T$13="IN CORSO",VLOOKUP(B332,listoneAnker_NoSku,4,FALSE),INDEX(dbOrdini[% VOL],MATCH(F332,dbOrdini[CODICE
ANKER],0))))</f>
        <v/>
      </c>
      <c r="J332" s="252" t="str">
        <f>IF(B332="","",IF($T$13="IN CORSO",VLOOKUP(B332,listoneAnker_NoSku,5,FALSE),INDEX(dbOrdini[PREZZO
ANKER],MATCH(F332,dbOrdini[CODICE
ANKER],0))))</f>
        <v/>
      </c>
      <c r="K332" s="253" t="str">
        <f ca="1">IF(E332="","",IF($T$13="IN CORSO",VLOOKUP(TEXT(E332,"0"),vinolux[],6,FALSE),INDEX(dbOrdini[PREZZO
VINOLUX],MATCH(F332,dbOrdini[CODICE
ANKER],0))))</f>
        <v/>
      </c>
      <c r="L332" s="252" t="str">
        <f>IFERROR(IF(B332="","",IF($T$13="IN CORSO",VLOOKUP(A332,ultimoPrezzoItalia[],5,FALSE),INDEX(dbOrdini[PREZZO
ITALIA],MATCH(F332,dbOrdini[CODICE
ANKER],0)))),"")</f>
        <v/>
      </c>
      <c r="M332" s="254" t="str">
        <f>IFERROR(IF(B332="","",IF($T$13="IN CORSO",VLOOKUP(F332,listoneAnkerCompleto,8,FALSE)/1.22,INDEX(dbOrdini[COSTO IMPORT BOTT.],MATCH(F332,dbOrdini[CODICE
ANKER],0)))),"")</f>
        <v/>
      </c>
      <c r="N332" s="267" t="str">
        <f t="shared" si="15"/>
        <v/>
      </c>
      <c r="O332" s="255" t="str">
        <f t="shared" si="16"/>
        <v/>
      </c>
      <c r="P332" s="256" t="str">
        <f ca="1">IFERROR(VLOOKUP(A332,inventarioGeko[],3,FALSE),"")</f>
        <v/>
      </c>
      <c r="Q332" s="254" t="str">
        <f t="shared" si="17"/>
        <v/>
      </c>
    </row>
    <row r="333" spans="1:17">
      <c r="A333" s="127" t="str">
        <f ca="1">IFERROR(INDEX(storicoSkuGeko,MATCH(F333,storicoSkuAnker,0)),"")</f>
        <v/>
      </c>
      <c r="B333" s="39"/>
      <c r="C333" s="70"/>
      <c r="D333" s="42"/>
      <c r="E333" s="295" t="str">
        <f ca="1">IFERROR(IF(INDEX(storicoSkuVinolux,MATCH(F333,storicoSkuAnker,0))=0,"",INDEX(storicoSkuVinolux,MATCH(F333,storicoSkuAnker,0))),"")</f>
        <v/>
      </c>
      <c r="F333" s="248" t="str">
        <f>IF(B333="","",IF($T$13="IN CORSO",INDEX(skuAnker,MATCH(B333,descrizioneArtAnker,0)),INDEX(dbOrdini[CODICE
ANKER],MATCH(B333,dbOrdini[DESCRIZIONE],0))))</f>
        <v/>
      </c>
      <c r="G333" s="249" t="str">
        <f>IF(B333="","",IF($T$13="IN CORSO",VLOOKUP(B333,listoneAnker_NoSku,2,FALSE),INDEX(dbOrdini[BT/CS],MATCH(F333,dbOrdini[CODICE
ANKER],0))))</f>
        <v/>
      </c>
      <c r="H333" s="250" t="str">
        <f>IF(B333="","",IF($T$13="IN CORSO",VLOOKUP(B333,listoneAnker_NoSku,3,FALSE),INDEX(dbOrdini[LT.],MATCH(F333,dbOrdini[CODICE
ANKER],0))))</f>
        <v/>
      </c>
      <c r="I333" s="251" t="str">
        <f>IF(B333="","",IF($T$13="IN CORSO",VLOOKUP(B333,listoneAnker_NoSku,4,FALSE),INDEX(dbOrdini[% VOL],MATCH(F333,dbOrdini[CODICE
ANKER],0))))</f>
        <v/>
      </c>
      <c r="J333" s="252" t="str">
        <f>IF(B333="","",IF($T$13="IN CORSO",VLOOKUP(B333,listoneAnker_NoSku,5,FALSE),INDEX(dbOrdini[PREZZO
ANKER],MATCH(F333,dbOrdini[CODICE
ANKER],0))))</f>
        <v/>
      </c>
      <c r="K333" s="253" t="str">
        <f ca="1">IF(E333="","",IF($T$13="IN CORSO",VLOOKUP(TEXT(E333,"0"),vinolux[],6,FALSE),INDEX(dbOrdini[PREZZO
VINOLUX],MATCH(F333,dbOrdini[CODICE
ANKER],0))))</f>
        <v/>
      </c>
      <c r="L333" s="252" t="str">
        <f>IFERROR(IF(B333="","",IF($T$13="IN CORSO",VLOOKUP(A333,ultimoPrezzoItalia[],5,FALSE),INDEX(dbOrdini[PREZZO
ITALIA],MATCH(F333,dbOrdini[CODICE
ANKER],0)))),"")</f>
        <v/>
      </c>
      <c r="M333" s="254" t="str">
        <f>IFERROR(IF(B333="","",IF($T$13="IN CORSO",VLOOKUP(F333,listoneAnkerCompleto,8,FALSE)/1.22,INDEX(dbOrdini[COSTO IMPORT BOTT.],MATCH(F333,dbOrdini[CODICE
ANKER],0)))),"")</f>
        <v/>
      </c>
      <c r="N333" s="267" t="str">
        <f t="shared" si="15"/>
        <v/>
      </c>
      <c r="O333" s="255" t="str">
        <f t="shared" si="16"/>
        <v/>
      </c>
      <c r="P333" s="256" t="str">
        <f ca="1">IFERROR(VLOOKUP(A333,inventarioGeko[],3,FALSE),"")</f>
        <v/>
      </c>
      <c r="Q333" s="254" t="str">
        <f t="shared" si="17"/>
        <v/>
      </c>
    </row>
    <row r="334" spans="1:17">
      <c r="A334" s="127" t="str">
        <f ca="1">IFERROR(INDEX(storicoSkuGeko,MATCH(F334,storicoSkuAnker,0)),"")</f>
        <v/>
      </c>
      <c r="B334" s="39"/>
      <c r="C334" s="70"/>
      <c r="D334" s="42"/>
      <c r="E334" s="295" t="str">
        <f ca="1">IFERROR(IF(INDEX(storicoSkuVinolux,MATCH(F334,storicoSkuAnker,0))=0,"",INDEX(storicoSkuVinolux,MATCH(F334,storicoSkuAnker,0))),"")</f>
        <v/>
      </c>
      <c r="F334" s="248" t="str">
        <f>IF(B334="","",IF($T$13="IN CORSO",INDEX(skuAnker,MATCH(B334,descrizioneArtAnker,0)),INDEX(dbOrdini[CODICE
ANKER],MATCH(B334,dbOrdini[DESCRIZIONE],0))))</f>
        <v/>
      </c>
      <c r="G334" s="249" t="str">
        <f>IF(B334="","",IF($T$13="IN CORSO",VLOOKUP(B334,listoneAnker_NoSku,2,FALSE),INDEX(dbOrdini[BT/CS],MATCH(F334,dbOrdini[CODICE
ANKER],0))))</f>
        <v/>
      </c>
      <c r="H334" s="250" t="str">
        <f>IF(B334="","",IF($T$13="IN CORSO",VLOOKUP(B334,listoneAnker_NoSku,3,FALSE),INDEX(dbOrdini[LT.],MATCH(F334,dbOrdini[CODICE
ANKER],0))))</f>
        <v/>
      </c>
      <c r="I334" s="251" t="str">
        <f>IF(B334="","",IF($T$13="IN CORSO",VLOOKUP(B334,listoneAnker_NoSku,4,FALSE),INDEX(dbOrdini[% VOL],MATCH(F334,dbOrdini[CODICE
ANKER],0))))</f>
        <v/>
      </c>
      <c r="J334" s="252" t="str">
        <f>IF(B334="","",IF($T$13="IN CORSO",VLOOKUP(B334,listoneAnker_NoSku,5,FALSE),INDEX(dbOrdini[PREZZO
ANKER],MATCH(F334,dbOrdini[CODICE
ANKER],0))))</f>
        <v/>
      </c>
      <c r="K334" s="253" t="str">
        <f ca="1">IF(E334="","",IF($T$13="IN CORSO",VLOOKUP(TEXT(E334,"0"),vinolux[],6,FALSE),INDEX(dbOrdini[PREZZO
VINOLUX],MATCH(F334,dbOrdini[CODICE
ANKER],0))))</f>
        <v/>
      </c>
      <c r="L334" s="252" t="str">
        <f>IFERROR(IF(B334="","",IF($T$13="IN CORSO",VLOOKUP(A334,ultimoPrezzoItalia[],5,FALSE),INDEX(dbOrdini[PREZZO
ITALIA],MATCH(F334,dbOrdini[CODICE
ANKER],0)))),"")</f>
        <v/>
      </c>
      <c r="M334" s="254" t="str">
        <f>IFERROR(IF(B334="","",IF($T$13="IN CORSO",VLOOKUP(F334,listoneAnkerCompleto,8,FALSE)/1.22,INDEX(dbOrdini[COSTO IMPORT BOTT.],MATCH(F334,dbOrdini[CODICE
ANKER],0)))),"")</f>
        <v/>
      </c>
      <c r="N334" s="267" t="str">
        <f t="shared" si="15"/>
        <v/>
      </c>
      <c r="O334" s="255" t="str">
        <f t="shared" si="16"/>
        <v/>
      </c>
      <c r="P334" s="256" t="str">
        <f ca="1">IFERROR(VLOOKUP(A334,inventarioGeko[],3,FALSE),"")</f>
        <v/>
      </c>
      <c r="Q334" s="254" t="str">
        <f t="shared" si="17"/>
        <v/>
      </c>
    </row>
    <row r="335" spans="1:17">
      <c r="A335" s="127" t="str">
        <f ca="1">IFERROR(INDEX(storicoSkuGeko,MATCH(F335,storicoSkuAnker,0)),"")</f>
        <v/>
      </c>
      <c r="B335" s="39"/>
      <c r="C335" s="70"/>
      <c r="D335" s="42"/>
      <c r="E335" s="295" t="str">
        <f ca="1">IFERROR(IF(INDEX(storicoSkuVinolux,MATCH(F335,storicoSkuAnker,0))=0,"",INDEX(storicoSkuVinolux,MATCH(F335,storicoSkuAnker,0))),"")</f>
        <v/>
      </c>
      <c r="F335" s="248" t="str">
        <f>IF(B335="","",IF($T$13="IN CORSO",INDEX(skuAnker,MATCH(B335,descrizioneArtAnker,0)),INDEX(dbOrdini[CODICE
ANKER],MATCH(B335,dbOrdini[DESCRIZIONE],0))))</f>
        <v/>
      </c>
      <c r="G335" s="249" t="str">
        <f>IF(B335="","",IF($T$13="IN CORSO",VLOOKUP(B335,listoneAnker_NoSku,2,FALSE),INDEX(dbOrdini[BT/CS],MATCH(F335,dbOrdini[CODICE
ANKER],0))))</f>
        <v/>
      </c>
      <c r="H335" s="250" t="str">
        <f>IF(B335="","",IF($T$13="IN CORSO",VLOOKUP(B335,listoneAnker_NoSku,3,FALSE),INDEX(dbOrdini[LT.],MATCH(F335,dbOrdini[CODICE
ANKER],0))))</f>
        <v/>
      </c>
      <c r="I335" s="251" t="str">
        <f>IF(B335="","",IF($T$13="IN CORSO",VLOOKUP(B335,listoneAnker_NoSku,4,FALSE),INDEX(dbOrdini[% VOL],MATCH(F335,dbOrdini[CODICE
ANKER],0))))</f>
        <v/>
      </c>
      <c r="J335" s="252" t="str">
        <f>IF(B335="","",IF($T$13="IN CORSO",VLOOKUP(B335,listoneAnker_NoSku,5,FALSE),INDEX(dbOrdini[PREZZO
ANKER],MATCH(F335,dbOrdini[CODICE
ANKER],0))))</f>
        <v/>
      </c>
      <c r="K335" s="253" t="str">
        <f ca="1">IF(E335="","",IF($T$13="IN CORSO",VLOOKUP(TEXT(E335,"0"),vinolux[],6,FALSE),INDEX(dbOrdini[PREZZO
VINOLUX],MATCH(F335,dbOrdini[CODICE
ANKER],0))))</f>
        <v/>
      </c>
      <c r="L335" s="252" t="str">
        <f>IFERROR(IF(B335="","",IF($T$13="IN CORSO",VLOOKUP(A335,ultimoPrezzoItalia[],5,FALSE),INDEX(dbOrdini[PREZZO
ITALIA],MATCH(F335,dbOrdini[CODICE
ANKER],0)))),"")</f>
        <v/>
      </c>
      <c r="M335" s="254" t="str">
        <f>IFERROR(IF(B335="","",IF($T$13="IN CORSO",VLOOKUP(F335,listoneAnkerCompleto,8,FALSE)/1.22,INDEX(dbOrdini[COSTO IMPORT BOTT.],MATCH(F335,dbOrdini[CODICE
ANKER],0)))),"")</f>
        <v/>
      </c>
      <c r="N335" s="267" t="str">
        <f t="shared" si="15"/>
        <v/>
      </c>
      <c r="O335" s="255" t="str">
        <f t="shared" si="16"/>
        <v/>
      </c>
      <c r="P335" s="256" t="str">
        <f ca="1">IFERROR(VLOOKUP(A335,inventarioGeko[],3,FALSE),"")</f>
        <v/>
      </c>
      <c r="Q335" s="254" t="str">
        <f t="shared" si="17"/>
        <v/>
      </c>
    </row>
    <row r="336" spans="1:17">
      <c r="A336" s="127" t="str">
        <f ca="1">IFERROR(INDEX(storicoSkuGeko,MATCH(F336,storicoSkuAnker,0)),"")</f>
        <v/>
      </c>
      <c r="B336" s="39"/>
      <c r="C336" s="70"/>
      <c r="D336" s="42"/>
      <c r="E336" s="295" t="str">
        <f ca="1">IFERROR(IF(INDEX(storicoSkuVinolux,MATCH(F336,storicoSkuAnker,0))=0,"",INDEX(storicoSkuVinolux,MATCH(F336,storicoSkuAnker,0))),"")</f>
        <v/>
      </c>
      <c r="F336" s="248" t="str">
        <f>IF(B336="","",IF($T$13="IN CORSO",INDEX(skuAnker,MATCH(B336,descrizioneArtAnker,0)),INDEX(dbOrdini[CODICE
ANKER],MATCH(B336,dbOrdini[DESCRIZIONE],0))))</f>
        <v/>
      </c>
      <c r="G336" s="249" t="str">
        <f>IF(B336="","",IF($T$13="IN CORSO",VLOOKUP(B336,listoneAnker_NoSku,2,FALSE),INDEX(dbOrdini[BT/CS],MATCH(F336,dbOrdini[CODICE
ANKER],0))))</f>
        <v/>
      </c>
      <c r="H336" s="250" t="str">
        <f>IF(B336="","",IF($T$13="IN CORSO",VLOOKUP(B336,listoneAnker_NoSku,3,FALSE),INDEX(dbOrdini[LT.],MATCH(F336,dbOrdini[CODICE
ANKER],0))))</f>
        <v/>
      </c>
      <c r="I336" s="251" t="str">
        <f>IF(B336="","",IF($T$13="IN CORSO",VLOOKUP(B336,listoneAnker_NoSku,4,FALSE),INDEX(dbOrdini[% VOL],MATCH(F336,dbOrdini[CODICE
ANKER],0))))</f>
        <v/>
      </c>
      <c r="J336" s="252" t="str">
        <f>IF(B336="","",IF($T$13="IN CORSO",VLOOKUP(B336,listoneAnker_NoSku,5,FALSE),INDEX(dbOrdini[PREZZO
ANKER],MATCH(F336,dbOrdini[CODICE
ANKER],0))))</f>
        <v/>
      </c>
      <c r="K336" s="253" t="str">
        <f ca="1">IF(E336="","",IF($T$13="IN CORSO",VLOOKUP(TEXT(E336,"0"),vinolux[],6,FALSE),INDEX(dbOrdini[PREZZO
VINOLUX],MATCH(F336,dbOrdini[CODICE
ANKER],0))))</f>
        <v/>
      </c>
      <c r="L336" s="252" t="str">
        <f>IFERROR(IF(B336="","",IF($T$13="IN CORSO",VLOOKUP(A336,ultimoPrezzoItalia[],5,FALSE),INDEX(dbOrdini[PREZZO
ITALIA],MATCH(F336,dbOrdini[CODICE
ANKER],0)))),"")</f>
        <v/>
      </c>
      <c r="M336" s="254" t="str">
        <f>IFERROR(IF(B336="","",IF($T$13="IN CORSO",VLOOKUP(F336,listoneAnkerCompleto,8,FALSE)/1.22,INDEX(dbOrdini[COSTO IMPORT BOTT.],MATCH(F336,dbOrdini[CODICE
ANKER],0)))),"")</f>
        <v/>
      </c>
      <c r="N336" s="267" t="str">
        <f t="shared" si="15"/>
        <v/>
      </c>
      <c r="O336" s="255" t="str">
        <f t="shared" si="16"/>
        <v/>
      </c>
      <c r="P336" s="256" t="str">
        <f ca="1">IFERROR(VLOOKUP(A336,inventarioGeko[],3,FALSE),"")</f>
        <v/>
      </c>
      <c r="Q336" s="254" t="str">
        <f t="shared" si="17"/>
        <v/>
      </c>
    </row>
    <row r="337" spans="1:17">
      <c r="A337" s="127" t="str">
        <f ca="1">IFERROR(INDEX(storicoSkuGeko,MATCH(F337,storicoSkuAnker,0)),"")</f>
        <v/>
      </c>
      <c r="B337" s="39"/>
      <c r="C337" s="70"/>
      <c r="D337" s="42"/>
      <c r="E337" s="295" t="str">
        <f ca="1">IFERROR(IF(INDEX(storicoSkuVinolux,MATCH(F337,storicoSkuAnker,0))=0,"",INDEX(storicoSkuVinolux,MATCH(F337,storicoSkuAnker,0))),"")</f>
        <v/>
      </c>
      <c r="F337" s="248" t="str">
        <f>IF(B337="","",IF($T$13="IN CORSO",INDEX(skuAnker,MATCH(B337,descrizioneArtAnker,0)),INDEX(dbOrdini[CODICE
ANKER],MATCH(B337,dbOrdini[DESCRIZIONE],0))))</f>
        <v/>
      </c>
      <c r="G337" s="249" t="str">
        <f>IF(B337="","",IF($T$13="IN CORSO",VLOOKUP(B337,listoneAnker_NoSku,2,FALSE),INDEX(dbOrdini[BT/CS],MATCH(F337,dbOrdini[CODICE
ANKER],0))))</f>
        <v/>
      </c>
      <c r="H337" s="250" t="str">
        <f>IF(B337="","",IF($T$13="IN CORSO",VLOOKUP(B337,listoneAnker_NoSku,3,FALSE),INDEX(dbOrdini[LT.],MATCH(F337,dbOrdini[CODICE
ANKER],0))))</f>
        <v/>
      </c>
      <c r="I337" s="251" t="str">
        <f>IF(B337="","",IF($T$13="IN CORSO",VLOOKUP(B337,listoneAnker_NoSku,4,FALSE),INDEX(dbOrdini[% VOL],MATCH(F337,dbOrdini[CODICE
ANKER],0))))</f>
        <v/>
      </c>
      <c r="J337" s="252" t="str">
        <f>IF(B337="","",IF($T$13="IN CORSO",VLOOKUP(B337,listoneAnker_NoSku,5,FALSE),INDEX(dbOrdini[PREZZO
ANKER],MATCH(F337,dbOrdini[CODICE
ANKER],0))))</f>
        <v/>
      </c>
      <c r="K337" s="253" t="str">
        <f ca="1">IF(E337="","",IF($T$13="IN CORSO",VLOOKUP(TEXT(E337,"0"),vinolux[],6,FALSE),INDEX(dbOrdini[PREZZO
VINOLUX],MATCH(F337,dbOrdini[CODICE
ANKER],0))))</f>
        <v/>
      </c>
      <c r="L337" s="252" t="str">
        <f>IFERROR(IF(B337="","",IF($T$13="IN CORSO",VLOOKUP(A337,ultimoPrezzoItalia[],5,FALSE),INDEX(dbOrdini[PREZZO
ITALIA],MATCH(F337,dbOrdini[CODICE
ANKER],0)))),"")</f>
        <v/>
      </c>
      <c r="M337" s="254" t="str">
        <f>IFERROR(IF(B337="","",IF($T$13="IN CORSO",VLOOKUP(F337,listoneAnkerCompleto,8,FALSE)/1.22,INDEX(dbOrdini[COSTO IMPORT BOTT.],MATCH(F337,dbOrdini[CODICE
ANKER],0)))),"")</f>
        <v/>
      </c>
      <c r="N337" s="267" t="str">
        <f t="shared" si="15"/>
        <v/>
      </c>
      <c r="O337" s="255" t="str">
        <f t="shared" si="16"/>
        <v/>
      </c>
      <c r="P337" s="256" t="str">
        <f ca="1">IFERROR(VLOOKUP(A337,inventarioGeko[],3,FALSE),"")</f>
        <v/>
      </c>
      <c r="Q337" s="254" t="str">
        <f t="shared" si="17"/>
        <v/>
      </c>
    </row>
    <row r="338" spans="1:17">
      <c r="A338" s="127" t="str">
        <f ca="1">IFERROR(INDEX(storicoSkuGeko,MATCH(F338,storicoSkuAnker,0)),"")</f>
        <v/>
      </c>
      <c r="B338" s="39"/>
      <c r="C338" s="70"/>
      <c r="D338" s="42"/>
      <c r="E338" s="295" t="str">
        <f ca="1">IFERROR(IF(INDEX(storicoSkuVinolux,MATCH(F338,storicoSkuAnker,0))=0,"",INDEX(storicoSkuVinolux,MATCH(F338,storicoSkuAnker,0))),"")</f>
        <v/>
      </c>
      <c r="F338" s="248" t="str">
        <f>IF(B338="","",IF($T$13="IN CORSO",INDEX(skuAnker,MATCH(B338,descrizioneArtAnker,0)),INDEX(dbOrdini[CODICE
ANKER],MATCH(B338,dbOrdini[DESCRIZIONE],0))))</f>
        <v/>
      </c>
      <c r="G338" s="249" t="str">
        <f>IF(B338="","",IF($T$13="IN CORSO",VLOOKUP(B338,listoneAnker_NoSku,2,FALSE),INDEX(dbOrdini[BT/CS],MATCH(F338,dbOrdini[CODICE
ANKER],0))))</f>
        <v/>
      </c>
      <c r="H338" s="250" t="str">
        <f>IF(B338="","",IF($T$13="IN CORSO",VLOOKUP(B338,listoneAnker_NoSku,3,FALSE),INDEX(dbOrdini[LT.],MATCH(F338,dbOrdini[CODICE
ANKER],0))))</f>
        <v/>
      </c>
      <c r="I338" s="251" t="str">
        <f>IF(B338="","",IF($T$13="IN CORSO",VLOOKUP(B338,listoneAnker_NoSku,4,FALSE),INDEX(dbOrdini[% VOL],MATCH(F338,dbOrdini[CODICE
ANKER],0))))</f>
        <v/>
      </c>
      <c r="J338" s="252" t="str">
        <f>IF(B338="","",IF($T$13="IN CORSO",VLOOKUP(B338,listoneAnker_NoSku,5,FALSE),INDEX(dbOrdini[PREZZO
ANKER],MATCH(F338,dbOrdini[CODICE
ANKER],0))))</f>
        <v/>
      </c>
      <c r="K338" s="253" t="str">
        <f ca="1">IF(E338="","",IF($T$13="IN CORSO",VLOOKUP(TEXT(E338,"0"),vinolux[],6,FALSE),INDEX(dbOrdini[PREZZO
VINOLUX],MATCH(F338,dbOrdini[CODICE
ANKER],0))))</f>
        <v/>
      </c>
      <c r="L338" s="252" t="str">
        <f>IFERROR(IF(B338="","",IF($T$13="IN CORSO",VLOOKUP(A338,ultimoPrezzoItalia[],5,FALSE),INDEX(dbOrdini[PREZZO
ITALIA],MATCH(F338,dbOrdini[CODICE
ANKER],0)))),"")</f>
        <v/>
      </c>
      <c r="M338" s="254" t="str">
        <f>IFERROR(IF(B338="","",IF($T$13="IN CORSO",VLOOKUP(F338,listoneAnkerCompleto,8,FALSE)/1.22,INDEX(dbOrdini[COSTO IMPORT BOTT.],MATCH(F338,dbOrdini[CODICE
ANKER],0)))),"")</f>
        <v/>
      </c>
      <c r="N338" s="267" t="str">
        <f t="shared" si="15"/>
        <v/>
      </c>
      <c r="O338" s="255" t="str">
        <f t="shared" si="16"/>
        <v/>
      </c>
      <c r="P338" s="256" t="str">
        <f ca="1">IFERROR(VLOOKUP(A338,inventarioGeko[],3,FALSE),"")</f>
        <v/>
      </c>
      <c r="Q338" s="254" t="str">
        <f t="shared" si="17"/>
        <v/>
      </c>
    </row>
    <row r="339" spans="1:17">
      <c r="A339" s="127" t="str">
        <f ca="1">IFERROR(INDEX(storicoSkuGeko,MATCH(F339,storicoSkuAnker,0)),"")</f>
        <v/>
      </c>
      <c r="B339" s="39"/>
      <c r="C339" s="70"/>
      <c r="D339" s="42"/>
      <c r="E339" s="295" t="str">
        <f ca="1">IFERROR(IF(INDEX(storicoSkuVinolux,MATCH(F339,storicoSkuAnker,0))=0,"",INDEX(storicoSkuVinolux,MATCH(F339,storicoSkuAnker,0))),"")</f>
        <v/>
      </c>
      <c r="F339" s="248" t="str">
        <f>IF(B339="","",IF($T$13="IN CORSO",INDEX(skuAnker,MATCH(B339,descrizioneArtAnker,0)),INDEX(dbOrdini[CODICE
ANKER],MATCH(B339,dbOrdini[DESCRIZIONE],0))))</f>
        <v/>
      </c>
      <c r="G339" s="249" t="str">
        <f>IF(B339="","",IF($T$13="IN CORSO",VLOOKUP(B339,listoneAnker_NoSku,2,FALSE),INDEX(dbOrdini[BT/CS],MATCH(F339,dbOrdini[CODICE
ANKER],0))))</f>
        <v/>
      </c>
      <c r="H339" s="250" t="str">
        <f>IF(B339="","",IF($T$13="IN CORSO",VLOOKUP(B339,listoneAnker_NoSku,3,FALSE),INDEX(dbOrdini[LT.],MATCH(F339,dbOrdini[CODICE
ANKER],0))))</f>
        <v/>
      </c>
      <c r="I339" s="251" t="str">
        <f>IF(B339="","",IF($T$13="IN CORSO",VLOOKUP(B339,listoneAnker_NoSku,4,FALSE),INDEX(dbOrdini[% VOL],MATCH(F339,dbOrdini[CODICE
ANKER],0))))</f>
        <v/>
      </c>
      <c r="J339" s="252" t="str">
        <f>IF(B339="","",IF($T$13="IN CORSO",VLOOKUP(B339,listoneAnker_NoSku,5,FALSE),INDEX(dbOrdini[PREZZO
ANKER],MATCH(F339,dbOrdini[CODICE
ANKER],0))))</f>
        <v/>
      </c>
      <c r="K339" s="253" t="str">
        <f ca="1">IF(E339="","",IF($T$13="IN CORSO",VLOOKUP(TEXT(E339,"0"),vinolux[],6,FALSE),INDEX(dbOrdini[PREZZO
VINOLUX],MATCH(F339,dbOrdini[CODICE
ANKER],0))))</f>
        <v/>
      </c>
      <c r="L339" s="252" t="str">
        <f>IFERROR(IF(B339="","",IF($T$13="IN CORSO",VLOOKUP(A339,ultimoPrezzoItalia[],5,FALSE),INDEX(dbOrdini[PREZZO
ITALIA],MATCH(F339,dbOrdini[CODICE
ANKER],0)))),"")</f>
        <v/>
      </c>
      <c r="M339" s="254" t="str">
        <f>IFERROR(IF(B339="","",IF($T$13="IN CORSO",VLOOKUP(F339,listoneAnkerCompleto,8,FALSE)/1.22,INDEX(dbOrdini[COSTO IMPORT BOTT.],MATCH(F339,dbOrdini[CODICE
ANKER],0)))),"")</f>
        <v/>
      </c>
      <c r="N339" s="267" t="str">
        <f t="shared" si="15"/>
        <v/>
      </c>
      <c r="O339" s="255" t="str">
        <f t="shared" si="16"/>
        <v/>
      </c>
      <c r="P339" s="256" t="str">
        <f ca="1">IFERROR(VLOOKUP(A339,inventarioGeko[],3,FALSE),"")</f>
        <v/>
      </c>
      <c r="Q339" s="254" t="str">
        <f t="shared" si="17"/>
        <v/>
      </c>
    </row>
    <row r="340" spans="1:17">
      <c r="A340" s="127" t="str">
        <f ca="1">IFERROR(INDEX(storicoSkuGeko,MATCH(F340,storicoSkuAnker,0)),"")</f>
        <v/>
      </c>
      <c r="B340" s="39"/>
      <c r="C340" s="70"/>
      <c r="D340" s="42"/>
      <c r="E340" s="295" t="str">
        <f ca="1">IFERROR(IF(INDEX(storicoSkuVinolux,MATCH(F340,storicoSkuAnker,0))=0,"",INDEX(storicoSkuVinolux,MATCH(F340,storicoSkuAnker,0))),"")</f>
        <v/>
      </c>
      <c r="F340" s="248" t="str">
        <f>IF(B340="","",IF($T$13="IN CORSO",INDEX(skuAnker,MATCH(B340,descrizioneArtAnker,0)),INDEX(dbOrdini[CODICE
ANKER],MATCH(B340,dbOrdini[DESCRIZIONE],0))))</f>
        <v/>
      </c>
      <c r="G340" s="249" t="str">
        <f>IF(B340="","",IF($T$13="IN CORSO",VLOOKUP(B340,listoneAnker_NoSku,2,FALSE),INDEX(dbOrdini[BT/CS],MATCH(F340,dbOrdini[CODICE
ANKER],0))))</f>
        <v/>
      </c>
      <c r="H340" s="250" t="str">
        <f>IF(B340="","",IF($T$13="IN CORSO",VLOOKUP(B340,listoneAnker_NoSku,3,FALSE),INDEX(dbOrdini[LT.],MATCH(F340,dbOrdini[CODICE
ANKER],0))))</f>
        <v/>
      </c>
      <c r="I340" s="251" t="str">
        <f>IF(B340="","",IF($T$13="IN CORSO",VLOOKUP(B340,listoneAnker_NoSku,4,FALSE),INDEX(dbOrdini[% VOL],MATCH(F340,dbOrdini[CODICE
ANKER],0))))</f>
        <v/>
      </c>
      <c r="J340" s="252" t="str">
        <f>IF(B340="","",IF($T$13="IN CORSO",VLOOKUP(B340,listoneAnker_NoSku,5,FALSE),INDEX(dbOrdini[PREZZO
ANKER],MATCH(F340,dbOrdini[CODICE
ANKER],0))))</f>
        <v/>
      </c>
      <c r="K340" s="253" t="str">
        <f ca="1">IF(E340="","",IF($T$13="IN CORSO",VLOOKUP(TEXT(E340,"0"),vinolux[],6,FALSE),INDEX(dbOrdini[PREZZO
VINOLUX],MATCH(F340,dbOrdini[CODICE
ANKER],0))))</f>
        <v/>
      </c>
      <c r="L340" s="252" t="str">
        <f>IFERROR(IF(B340="","",IF($T$13="IN CORSO",VLOOKUP(A340,ultimoPrezzoItalia[],5,FALSE),INDEX(dbOrdini[PREZZO
ITALIA],MATCH(F340,dbOrdini[CODICE
ANKER],0)))),"")</f>
        <v/>
      </c>
      <c r="M340" s="254" t="str">
        <f>IFERROR(IF(B340="","",IF($T$13="IN CORSO",VLOOKUP(F340,listoneAnkerCompleto,8,FALSE)/1.22,INDEX(dbOrdini[COSTO IMPORT BOTT.],MATCH(F340,dbOrdini[CODICE
ANKER],0)))),"")</f>
        <v/>
      </c>
      <c r="N340" s="267" t="str">
        <f t="shared" si="15"/>
        <v/>
      </c>
      <c r="O340" s="255" t="str">
        <f t="shared" si="16"/>
        <v/>
      </c>
      <c r="P340" s="256" t="str">
        <f ca="1">IFERROR(VLOOKUP(A340,inventarioGeko[],3,FALSE),"")</f>
        <v/>
      </c>
      <c r="Q340" s="254" t="str">
        <f t="shared" si="17"/>
        <v/>
      </c>
    </row>
    <row r="341" spans="1:17">
      <c r="A341" s="127" t="str">
        <f ca="1">IFERROR(INDEX(storicoSkuGeko,MATCH(F341,storicoSkuAnker,0)),"")</f>
        <v/>
      </c>
      <c r="B341" s="39"/>
      <c r="C341" s="70"/>
      <c r="D341" s="42"/>
      <c r="E341" s="295" t="str">
        <f ca="1">IFERROR(IF(INDEX(storicoSkuVinolux,MATCH(F341,storicoSkuAnker,0))=0,"",INDEX(storicoSkuVinolux,MATCH(F341,storicoSkuAnker,0))),"")</f>
        <v/>
      </c>
      <c r="F341" s="248" t="str">
        <f>IF(B341="","",IF($T$13="IN CORSO",INDEX(skuAnker,MATCH(B341,descrizioneArtAnker,0)),INDEX(dbOrdini[CODICE
ANKER],MATCH(B341,dbOrdini[DESCRIZIONE],0))))</f>
        <v/>
      </c>
      <c r="G341" s="249" t="str">
        <f>IF(B341="","",IF($T$13="IN CORSO",VLOOKUP(B341,listoneAnker_NoSku,2,FALSE),INDEX(dbOrdini[BT/CS],MATCH(F341,dbOrdini[CODICE
ANKER],0))))</f>
        <v/>
      </c>
      <c r="H341" s="250" t="str">
        <f>IF(B341="","",IF($T$13="IN CORSO",VLOOKUP(B341,listoneAnker_NoSku,3,FALSE),INDEX(dbOrdini[LT.],MATCH(F341,dbOrdini[CODICE
ANKER],0))))</f>
        <v/>
      </c>
      <c r="I341" s="251" t="str">
        <f>IF(B341="","",IF($T$13="IN CORSO",VLOOKUP(B341,listoneAnker_NoSku,4,FALSE),INDEX(dbOrdini[% VOL],MATCH(F341,dbOrdini[CODICE
ANKER],0))))</f>
        <v/>
      </c>
      <c r="J341" s="252" t="str">
        <f>IF(B341="","",IF($T$13="IN CORSO",VLOOKUP(B341,listoneAnker_NoSku,5,FALSE),INDEX(dbOrdini[PREZZO
ANKER],MATCH(F341,dbOrdini[CODICE
ANKER],0))))</f>
        <v/>
      </c>
      <c r="K341" s="253" t="str">
        <f ca="1">IF(E341="","",IF($T$13="IN CORSO",VLOOKUP(TEXT(E341,"0"),vinolux[],6,FALSE),INDEX(dbOrdini[PREZZO
VINOLUX],MATCH(F341,dbOrdini[CODICE
ANKER],0))))</f>
        <v/>
      </c>
      <c r="L341" s="252" t="str">
        <f>IFERROR(IF(B341="","",IF($T$13="IN CORSO",VLOOKUP(A341,ultimoPrezzoItalia[],5,FALSE),INDEX(dbOrdini[PREZZO
ITALIA],MATCH(F341,dbOrdini[CODICE
ANKER],0)))),"")</f>
        <v/>
      </c>
      <c r="M341" s="254" t="str">
        <f>IFERROR(IF(B341="","",IF($T$13="IN CORSO",VLOOKUP(F341,listoneAnkerCompleto,8,FALSE)/1.22,INDEX(dbOrdini[COSTO IMPORT BOTT.],MATCH(F341,dbOrdini[CODICE
ANKER],0)))),"")</f>
        <v/>
      </c>
      <c r="N341" s="267" t="str">
        <f t="shared" si="15"/>
        <v/>
      </c>
      <c r="O341" s="255" t="str">
        <f t="shared" si="16"/>
        <v/>
      </c>
      <c r="P341" s="256" t="str">
        <f ca="1">IFERROR(VLOOKUP(A341,inventarioGeko[],3,FALSE),"")</f>
        <v/>
      </c>
      <c r="Q341" s="254" t="str">
        <f t="shared" si="17"/>
        <v/>
      </c>
    </row>
    <row r="342" spans="1:17">
      <c r="A342" s="127" t="str">
        <f ca="1">IFERROR(INDEX(storicoSkuGeko,MATCH(F342,storicoSkuAnker,0)),"")</f>
        <v/>
      </c>
      <c r="B342" s="39"/>
      <c r="C342" s="70"/>
      <c r="D342" s="42"/>
      <c r="E342" s="295" t="str">
        <f ca="1">IFERROR(IF(INDEX(storicoSkuVinolux,MATCH(F342,storicoSkuAnker,0))=0,"",INDEX(storicoSkuVinolux,MATCH(F342,storicoSkuAnker,0))),"")</f>
        <v/>
      </c>
      <c r="F342" s="248" t="str">
        <f>IF(B342="","",IF($T$13="IN CORSO",INDEX(skuAnker,MATCH(B342,descrizioneArtAnker,0)),INDEX(dbOrdini[CODICE
ANKER],MATCH(B342,dbOrdini[DESCRIZIONE],0))))</f>
        <v/>
      </c>
      <c r="G342" s="249" t="str">
        <f>IF(B342="","",IF($T$13="IN CORSO",VLOOKUP(B342,listoneAnker_NoSku,2,FALSE),INDEX(dbOrdini[BT/CS],MATCH(F342,dbOrdini[CODICE
ANKER],0))))</f>
        <v/>
      </c>
      <c r="H342" s="250" t="str">
        <f>IF(B342="","",IF($T$13="IN CORSO",VLOOKUP(B342,listoneAnker_NoSku,3,FALSE),INDEX(dbOrdini[LT.],MATCH(F342,dbOrdini[CODICE
ANKER],0))))</f>
        <v/>
      </c>
      <c r="I342" s="251" t="str">
        <f>IF(B342="","",IF($T$13="IN CORSO",VLOOKUP(B342,listoneAnker_NoSku,4,FALSE),INDEX(dbOrdini[% VOL],MATCH(F342,dbOrdini[CODICE
ANKER],0))))</f>
        <v/>
      </c>
      <c r="J342" s="252" t="str">
        <f>IF(B342="","",IF($T$13="IN CORSO",VLOOKUP(B342,listoneAnker_NoSku,5,FALSE),INDEX(dbOrdini[PREZZO
ANKER],MATCH(F342,dbOrdini[CODICE
ANKER],0))))</f>
        <v/>
      </c>
      <c r="K342" s="253" t="str">
        <f ca="1">IF(E342="","",IF($T$13="IN CORSO",VLOOKUP(TEXT(E342,"0"),vinolux[],6,FALSE),INDEX(dbOrdini[PREZZO
VINOLUX],MATCH(F342,dbOrdini[CODICE
ANKER],0))))</f>
        <v/>
      </c>
      <c r="L342" s="252" t="str">
        <f>IFERROR(IF(B342="","",IF($T$13="IN CORSO",VLOOKUP(A342,ultimoPrezzoItalia[],5,FALSE),INDEX(dbOrdini[PREZZO
ITALIA],MATCH(F342,dbOrdini[CODICE
ANKER],0)))),"")</f>
        <v/>
      </c>
      <c r="M342" s="254" t="str">
        <f>IFERROR(IF(B342="","",IF($T$13="IN CORSO",VLOOKUP(F342,listoneAnkerCompleto,8,FALSE)/1.22,INDEX(dbOrdini[COSTO IMPORT BOTT.],MATCH(F342,dbOrdini[CODICE
ANKER],0)))),"")</f>
        <v/>
      </c>
      <c r="N342" s="267" t="str">
        <f t="shared" si="15"/>
        <v/>
      </c>
      <c r="O342" s="255" t="str">
        <f t="shared" si="16"/>
        <v/>
      </c>
      <c r="P342" s="256" t="str">
        <f ca="1">IFERROR(VLOOKUP(A342,inventarioGeko[],3,FALSE),"")</f>
        <v/>
      </c>
      <c r="Q342" s="254" t="str">
        <f t="shared" si="17"/>
        <v/>
      </c>
    </row>
    <row r="343" spans="1:17">
      <c r="A343" s="127" t="str">
        <f ca="1">IFERROR(INDEX(storicoSkuGeko,MATCH(F343,storicoSkuAnker,0)),"")</f>
        <v/>
      </c>
      <c r="B343" s="39"/>
      <c r="C343" s="70"/>
      <c r="D343" s="42"/>
      <c r="E343" s="295" t="str">
        <f ca="1">IFERROR(IF(INDEX(storicoSkuVinolux,MATCH(F343,storicoSkuAnker,0))=0,"",INDEX(storicoSkuVinolux,MATCH(F343,storicoSkuAnker,0))),"")</f>
        <v/>
      </c>
      <c r="F343" s="248" t="str">
        <f>IF(B343="","",IF($T$13="IN CORSO",INDEX(skuAnker,MATCH(B343,descrizioneArtAnker,0)),INDEX(dbOrdini[CODICE
ANKER],MATCH(B343,dbOrdini[DESCRIZIONE],0))))</f>
        <v/>
      </c>
      <c r="G343" s="249" t="str">
        <f>IF(B343="","",IF($T$13="IN CORSO",VLOOKUP(B343,listoneAnker_NoSku,2,FALSE),INDEX(dbOrdini[BT/CS],MATCH(F343,dbOrdini[CODICE
ANKER],0))))</f>
        <v/>
      </c>
      <c r="H343" s="250" t="str">
        <f>IF(B343="","",IF($T$13="IN CORSO",VLOOKUP(B343,listoneAnker_NoSku,3,FALSE),INDEX(dbOrdini[LT.],MATCH(F343,dbOrdini[CODICE
ANKER],0))))</f>
        <v/>
      </c>
      <c r="I343" s="251" t="str">
        <f>IF(B343="","",IF($T$13="IN CORSO",VLOOKUP(B343,listoneAnker_NoSku,4,FALSE),INDEX(dbOrdini[% VOL],MATCH(F343,dbOrdini[CODICE
ANKER],0))))</f>
        <v/>
      </c>
      <c r="J343" s="252" t="str">
        <f>IF(B343="","",IF($T$13="IN CORSO",VLOOKUP(B343,listoneAnker_NoSku,5,FALSE),INDEX(dbOrdini[PREZZO
ANKER],MATCH(F343,dbOrdini[CODICE
ANKER],0))))</f>
        <v/>
      </c>
      <c r="K343" s="253" t="str">
        <f ca="1">IF(E343="","",IF($T$13="IN CORSO",VLOOKUP(TEXT(E343,"0"),vinolux[],6,FALSE),INDEX(dbOrdini[PREZZO
VINOLUX],MATCH(F343,dbOrdini[CODICE
ANKER],0))))</f>
        <v/>
      </c>
      <c r="L343" s="252" t="str">
        <f>IFERROR(IF(B343="","",IF($T$13="IN CORSO",VLOOKUP(A343,ultimoPrezzoItalia[],5,FALSE),INDEX(dbOrdini[PREZZO
ITALIA],MATCH(F343,dbOrdini[CODICE
ANKER],0)))),"")</f>
        <v/>
      </c>
      <c r="M343" s="254" t="str">
        <f>IFERROR(IF(B343="","",IF($T$13="IN CORSO",VLOOKUP(F343,listoneAnkerCompleto,8,FALSE)/1.22,INDEX(dbOrdini[COSTO IMPORT BOTT.],MATCH(F343,dbOrdini[CODICE
ANKER],0)))),"")</f>
        <v/>
      </c>
      <c r="N343" s="267" t="str">
        <f t="shared" si="15"/>
        <v/>
      </c>
      <c r="O343" s="255" t="str">
        <f t="shared" si="16"/>
        <v/>
      </c>
      <c r="P343" s="256" t="str">
        <f ca="1">IFERROR(VLOOKUP(A343,inventarioGeko[],3,FALSE),"")</f>
        <v/>
      </c>
      <c r="Q343" s="254" t="str">
        <f t="shared" si="17"/>
        <v/>
      </c>
    </row>
    <row r="344" spans="1:17">
      <c r="A344" s="127" t="str">
        <f ca="1">IFERROR(INDEX(storicoSkuGeko,MATCH(F344,storicoSkuAnker,0)),"")</f>
        <v/>
      </c>
      <c r="B344" s="39"/>
      <c r="C344" s="70"/>
      <c r="D344" s="42"/>
      <c r="E344" s="295" t="str">
        <f ca="1">IFERROR(IF(INDEX(storicoSkuVinolux,MATCH(F344,storicoSkuAnker,0))=0,"",INDEX(storicoSkuVinolux,MATCH(F344,storicoSkuAnker,0))),"")</f>
        <v/>
      </c>
      <c r="F344" s="248" t="str">
        <f>IF(B344="","",IF($T$13="IN CORSO",INDEX(skuAnker,MATCH(B344,descrizioneArtAnker,0)),INDEX(dbOrdini[CODICE
ANKER],MATCH(B344,dbOrdini[DESCRIZIONE],0))))</f>
        <v/>
      </c>
      <c r="G344" s="249" t="str">
        <f>IF(B344="","",IF($T$13="IN CORSO",VLOOKUP(B344,listoneAnker_NoSku,2,FALSE),INDEX(dbOrdini[BT/CS],MATCH(F344,dbOrdini[CODICE
ANKER],0))))</f>
        <v/>
      </c>
      <c r="H344" s="250" t="str">
        <f>IF(B344="","",IF($T$13="IN CORSO",VLOOKUP(B344,listoneAnker_NoSku,3,FALSE),INDEX(dbOrdini[LT.],MATCH(F344,dbOrdini[CODICE
ANKER],0))))</f>
        <v/>
      </c>
      <c r="I344" s="251" t="str">
        <f>IF(B344="","",IF($T$13="IN CORSO",VLOOKUP(B344,listoneAnker_NoSku,4,FALSE),INDEX(dbOrdini[% VOL],MATCH(F344,dbOrdini[CODICE
ANKER],0))))</f>
        <v/>
      </c>
      <c r="J344" s="252" t="str">
        <f>IF(B344="","",IF($T$13="IN CORSO",VLOOKUP(B344,listoneAnker_NoSku,5,FALSE),INDEX(dbOrdini[PREZZO
ANKER],MATCH(F344,dbOrdini[CODICE
ANKER],0))))</f>
        <v/>
      </c>
      <c r="K344" s="253" t="str">
        <f ca="1">IF(E344="","",IF($T$13="IN CORSO",VLOOKUP(TEXT(E344,"0"),vinolux[],6,FALSE),INDEX(dbOrdini[PREZZO
VINOLUX],MATCH(F344,dbOrdini[CODICE
ANKER],0))))</f>
        <v/>
      </c>
      <c r="L344" s="252" t="str">
        <f>IFERROR(IF(B344="","",IF($T$13="IN CORSO",VLOOKUP(A344,ultimoPrezzoItalia[],5,FALSE),INDEX(dbOrdini[PREZZO
ITALIA],MATCH(F344,dbOrdini[CODICE
ANKER],0)))),"")</f>
        <v/>
      </c>
      <c r="M344" s="254" t="str">
        <f>IFERROR(IF(B344="","",IF($T$13="IN CORSO",VLOOKUP(F344,listoneAnkerCompleto,8,FALSE)/1.22,INDEX(dbOrdini[COSTO IMPORT BOTT.],MATCH(F344,dbOrdini[CODICE
ANKER],0)))),"")</f>
        <v/>
      </c>
      <c r="N344" s="267" t="str">
        <f t="shared" si="15"/>
        <v/>
      </c>
      <c r="O344" s="255" t="str">
        <f t="shared" si="16"/>
        <v/>
      </c>
      <c r="P344" s="256" t="str">
        <f ca="1">IFERROR(VLOOKUP(A344,inventarioGeko[],3,FALSE),"")</f>
        <v/>
      </c>
      <c r="Q344" s="254" t="str">
        <f t="shared" si="17"/>
        <v/>
      </c>
    </row>
    <row r="345" spans="1:17">
      <c r="A345" s="127" t="str">
        <f ca="1">IFERROR(INDEX(storicoSkuGeko,MATCH(F345,storicoSkuAnker,0)),"")</f>
        <v/>
      </c>
      <c r="B345" s="39"/>
      <c r="C345" s="70"/>
      <c r="D345" s="42"/>
      <c r="E345" s="295" t="str">
        <f ca="1">IFERROR(IF(INDEX(storicoSkuVinolux,MATCH(F345,storicoSkuAnker,0))=0,"",INDEX(storicoSkuVinolux,MATCH(F345,storicoSkuAnker,0))),"")</f>
        <v/>
      </c>
      <c r="F345" s="248" t="str">
        <f>IF(B345="","",IF($T$13="IN CORSO",INDEX(skuAnker,MATCH(B345,descrizioneArtAnker,0)),INDEX(dbOrdini[CODICE
ANKER],MATCH(B345,dbOrdini[DESCRIZIONE],0))))</f>
        <v/>
      </c>
      <c r="G345" s="249" t="str">
        <f>IF(B345="","",IF($T$13="IN CORSO",VLOOKUP(B345,listoneAnker_NoSku,2,FALSE),INDEX(dbOrdini[BT/CS],MATCH(F345,dbOrdini[CODICE
ANKER],0))))</f>
        <v/>
      </c>
      <c r="H345" s="250" t="str">
        <f>IF(B345="","",IF($T$13="IN CORSO",VLOOKUP(B345,listoneAnker_NoSku,3,FALSE),INDEX(dbOrdini[LT.],MATCH(F345,dbOrdini[CODICE
ANKER],0))))</f>
        <v/>
      </c>
      <c r="I345" s="251" t="str">
        <f>IF(B345="","",IF($T$13="IN CORSO",VLOOKUP(B345,listoneAnker_NoSku,4,FALSE),INDEX(dbOrdini[% VOL],MATCH(F345,dbOrdini[CODICE
ANKER],0))))</f>
        <v/>
      </c>
      <c r="J345" s="252" t="str">
        <f>IF(B345="","",IF($T$13="IN CORSO",VLOOKUP(B345,listoneAnker_NoSku,5,FALSE),INDEX(dbOrdini[PREZZO
ANKER],MATCH(F345,dbOrdini[CODICE
ANKER],0))))</f>
        <v/>
      </c>
      <c r="K345" s="253" t="str">
        <f ca="1">IF(E345="","",IF($T$13="IN CORSO",VLOOKUP(TEXT(E345,"0"),vinolux[],6,FALSE),INDEX(dbOrdini[PREZZO
VINOLUX],MATCH(F345,dbOrdini[CODICE
ANKER],0))))</f>
        <v/>
      </c>
      <c r="L345" s="252" t="str">
        <f>IFERROR(IF(B345="","",IF($T$13="IN CORSO",VLOOKUP(A345,ultimoPrezzoItalia[],5,FALSE),INDEX(dbOrdini[PREZZO
ITALIA],MATCH(F345,dbOrdini[CODICE
ANKER],0)))),"")</f>
        <v/>
      </c>
      <c r="M345" s="254" t="str">
        <f>IFERROR(IF(B345="","",IF($T$13="IN CORSO",VLOOKUP(F345,listoneAnkerCompleto,8,FALSE)/1.22,INDEX(dbOrdini[COSTO IMPORT BOTT.],MATCH(F345,dbOrdini[CODICE
ANKER],0)))),"")</f>
        <v/>
      </c>
      <c r="N345" s="267" t="str">
        <f t="shared" si="15"/>
        <v/>
      </c>
      <c r="O345" s="255" t="str">
        <f t="shared" si="16"/>
        <v/>
      </c>
      <c r="P345" s="256" t="str">
        <f ca="1">IFERROR(VLOOKUP(A345,inventarioGeko[],3,FALSE),"")</f>
        <v/>
      </c>
      <c r="Q345" s="254" t="str">
        <f t="shared" si="17"/>
        <v/>
      </c>
    </row>
    <row r="346" spans="1:17">
      <c r="A346" s="127" t="str">
        <f ca="1">IFERROR(INDEX(storicoSkuGeko,MATCH(F346,storicoSkuAnker,0)),"")</f>
        <v/>
      </c>
      <c r="B346" s="39"/>
      <c r="C346" s="70"/>
      <c r="D346" s="42"/>
      <c r="E346" s="295" t="str">
        <f ca="1">IFERROR(IF(INDEX(storicoSkuVinolux,MATCH(F346,storicoSkuAnker,0))=0,"",INDEX(storicoSkuVinolux,MATCH(F346,storicoSkuAnker,0))),"")</f>
        <v/>
      </c>
      <c r="F346" s="248" t="str">
        <f>IF(B346="","",IF($T$13="IN CORSO",INDEX(skuAnker,MATCH(B346,descrizioneArtAnker,0)),INDEX(dbOrdini[CODICE
ANKER],MATCH(B346,dbOrdini[DESCRIZIONE],0))))</f>
        <v/>
      </c>
      <c r="G346" s="249" t="str">
        <f>IF(B346="","",IF($T$13="IN CORSO",VLOOKUP(B346,listoneAnker_NoSku,2,FALSE),INDEX(dbOrdini[BT/CS],MATCH(F346,dbOrdini[CODICE
ANKER],0))))</f>
        <v/>
      </c>
      <c r="H346" s="250" t="str">
        <f>IF(B346="","",IF($T$13="IN CORSO",VLOOKUP(B346,listoneAnker_NoSku,3,FALSE),INDEX(dbOrdini[LT.],MATCH(F346,dbOrdini[CODICE
ANKER],0))))</f>
        <v/>
      </c>
      <c r="I346" s="251" t="str">
        <f>IF(B346="","",IF($T$13="IN CORSO",VLOOKUP(B346,listoneAnker_NoSku,4,FALSE),INDEX(dbOrdini[% VOL],MATCH(F346,dbOrdini[CODICE
ANKER],0))))</f>
        <v/>
      </c>
      <c r="J346" s="252" t="str">
        <f>IF(B346="","",IF($T$13="IN CORSO",VLOOKUP(B346,listoneAnker_NoSku,5,FALSE),INDEX(dbOrdini[PREZZO
ANKER],MATCH(F346,dbOrdini[CODICE
ANKER],0))))</f>
        <v/>
      </c>
      <c r="K346" s="253" t="str">
        <f ca="1">IF(E346="","",IF($T$13="IN CORSO",VLOOKUP(TEXT(E346,"0"),vinolux[],6,FALSE),INDEX(dbOrdini[PREZZO
VINOLUX],MATCH(F346,dbOrdini[CODICE
ANKER],0))))</f>
        <v/>
      </c>
      <c r="L346" s="252" t="str">
        <f>IFERROR(IF(B346="","",IF($T$13="IN CORSO",VLOOKUP(A346,ultimoPrezzoItalia[],5,FALSE),INDEX(dbOrdini[PREZZO
ITALIA],MATCH(F346,dbOrdini[CODICE
ANKER],0)))),"")</f>
        <v/>
      </c>
      <c r="M346" s="254" t="str">
        <f>IFERROR(IF(B346="","",IF($T$13="IN CORSO",VLOOKUP(F346,listoneAnkerCompleto,8,FALSE)/1.22,INDEX(dbOrdini[COSTO IMPORT BOTT.],MATCH(F346,dbOrdini[CODICE
ANKER],0)))),"")</f>
        <v/>
      </c>
      <c r="N346" s="267" t="str">
        <f t="shared" si="15"/>
        <v/>
      </c>
      <c r="O346" s="255" t="str">
        <f t="shared" si="16"/>
        <v/>
      </c>
      <c r="P346" s="256" t="str">
        <f ca="1">IFERROR(VLOOKUP(A346,inventarioGeko[],3,FALSE),"")</f>
        <v/>
      </c>
      <c r="Q346" s="254" t="str">
        <f t="shared" si="17"/>
        <v/>
      </c>
    </row>
    <row r="347" spans="1:17">
      <c r="A347" s="127" t="str">
        <f ca="1">IFERROR(INDEX(storicoSkuGeko,MATCH(F347,storicoSkuAnker,0)),"")</f>
        <v/>
      </c>
      <c r="B347" s="39"/>
      <c r="C347" s="70"/>
      <c r="D347" s="42"/>
      <c r="E347" s="295" t="str">
        <f ca="1">IFERROR(IF(INDEX(storicoSkuVinolux,MATCH(F347,storicoSkuAnker,0))=0,"",INDEX(storicoSkuVinolux,MATCH(F347,storicoSkuAnker,0))),"")</f>
        <v/>
      </c>
      <c r="F347" s="248" t="str">
        <f>IF(B347="","",IF($T$13="IN CORSO",INDEX(skuAnker,MATCH(B347,descrizioneArtAnker,0)),INDEX(dbOrdini[CODICE
ANKER],MATCH(B347,dbOrdini[DESCRIZIONE],0))))</f>
        <v/>
      </c>
      <c r="G347" s="249" t="str">
        <f>IF(B347="","",IF($T$13="IN CORSO",VLOOKUP(B347,listoneAnker_NoSku,2,FALSE),INDEX(dbOrdini[BT/CS],MATCH(F347,dbOrdini[CODICE
ANKER],0))))</f>
        <v/>
      </c>
      <c r="H347" s="250" t="str">
        <f>IF(B347="","",IF($T$13="IN CORSO",VLOOKUP(B347,listoneAnker_NoSku,3,FALSE),INDEX(dbOrdini[LT.],MATCH(F347,dbOrdini[CODICE
ANKER],0))))</f>
        <v/>
      </c>
      <c r="I347" s="251" t="str">
        <f>IF(B347="","",IF($T$13="IN CORSO",VLOOKUP(B347,listoneAnker_NoSku,4,FALSE),INDEX(dbOrdini[% VOL],MATCH(F347,dbOrdini[CODICE
ANKER],0))))</f>
        <v/>
      </c>
      <c r="J347" s="252" t="str">
        <f>IF(B347="","",IF($T$13="IN CORSO",VLOOKUP(B347,listoneAnker_NoSku,5,FALSE),INDEX(dbOrdini[PREZZO
ANKER],MATCH(F347,dbOrdini[CODICE
ANKER],0))))</f>
        <v/>
      </c>
      <c r="K347" s="253" t="str">
        <f ca="1">IF(E347="","",IF($T$13="IN CORSO",VLOOKUP(TEXT(E347,"0"),vinolux[],6,FALSE),INDEX(dbOrdini[PREZZO
VINOLUX],MATCH(F347,dbOrdini[CODICE
ANKER],0))))</f>
        <v/>
      </c>
      <c r="L347" s="252" t="str">
        <f>IFERROR(IF(B347="","",IF($T$13="IN CORSO",VLOOKUP(A347,ultimoPrezzoItalia[],5,FALSE),INDEX(dbOrdini[PREZZO
ITALIA],MATCH(F347,dbOrdini[CODICE
ANKER],0)))),"")</f>
        <v/>
      </c>
      <c r="M347" s="254" t="str">
        <f>IFERROR(IF(B347="","",IF($T$13="IN CORSO",VLOOKUP(F347,listoneAnkerCompleto,8,FALSE)/1.22,INDEX(dbOrdini[COSTO IMPORT BOTT.],MATCH(F347,dbOrdini[CODICE
ANKER],0)))),"")</f>
        <v/>
      </c>
      <c r="N347" s="267" t="str">
        <f t="shared" si="15"/>
        <v/>
      </c>
      <c r="O347" s="255" t="str">
        <f t="shared" si="16"/>
        <v/>
      </c>
      <c r="P347" s="256" t="str">
        <f ca="1">IFERROR(VLOOKUP(A347,inventarioGeko[],3,FALSE),"")</f>
        <v/>
      </c>
      <c r="Q347" s="254" t="str">
        <f t="shared" si="17"/>
        <v/>
      </c>
    </row>
    <row r="348" spans="1:17">
      <c r="A348" s="127" t="str">
        <f ca="1">IFERROR(INDEX(storicoSkuGeko,MATCH(F348,storicoSkuAnker,0)),"")</f>
        <v/>
      </c>
      <c r="B348" s="39"/>
      <c r="C348" s="70"/>
      <c r="D348" s="42"/>
      <c r="E348" s="295" t="str">
        <f ca="1">IFERROR(IF(INDEX(storicoSkuVinolux,MATCH(F348,storicoSkuAnker,0))=0,"",INDEX(storicoSkuVinolux,MATCH(F348,storicoSkuAnker,0))),"")</f>
        <v/>
      </c>
      <c r="F348" s="248" t="str">
        <f>IF(B348="","",IF($T$13="IN CORSO",INDEX(skuAnker,MATCH(B348,descrizioneArtAnker,0)),INDEX(dbOrdini[CODICE
ANKER],MATCH(B348,dbOrdini[DESCRIZIONE],0))))</f>
        <v/>
      </c>
      <c r="G348" s="249" t="str">
        <f>IF(B348="","",IF($T$13="IN CORSO",VLOOKUP(B348,listoneAnker_NoSku,2,FALSE),INDEX(dbOrdini[BT/CS],MATCH(F348,dbOrdini[CODICE
ANKER],0))))</f>
        <v/>
      </c>
      <c r="H348" s="250" t="str">
        <f>IF(B348="","",IF($T$13="IN CORSO",VLOOKUP(B348,listoneAnker_NoSku,3,FALSE),INDEX(dbOrdini[LT.],MATCH(F348,dbOrdini[CODICE
ANKER],0))))</f>
        <v/>
      </c>
      <c r="I348" s="251" t="str">
        <f>IF(B348="","",IF($T$13="IN CORSO",VLOOKUP(B348,listoneAnker_NoSku,4,FALSE),INDEX(dbOrdini[% VOL],MATCH(F348,dbOrdini[CODICE
ANKER],0))))</f>
        <v/>
      </c>
      <c r="J348" s="252" t="str">
        <f>IF(B348="","",IF($T$13="IN CORSO",VLOOKUP(B348,listoneAnker_NoSku,5,FALSE),INDEX(dbOrdini[PREZZO
ANKER],MATCH(F348,dbOrdini[CODICE
ANKER],0))))</f>
        <v/>
      </c>
      <c r="K348" s="253" t="str">
        <f ca="1">IF(E348="","",IF($T$13="IN CORSO",VLOOKUP(TEXT(E348,"0"),vinolux[],6,FALSE),INDEX(dbOrdini[PREZZO
VINOLUX],MATCH(F348,dbOrdini[CODICE
ANKER],0))))</f>
        <v/>
      </c>
      <c r="L348" s="252" t="str">
        <f>IFERROR(IF(B348="","",IF($T$13="IN CORSO",VLOOKUP(A348,ultimoPrezzoItalia[],5,FALSE),INDEX(dbOrdini[PREZZO
ITALIA],MATCH(F348,dbOrdini[CODICE
ANKER],0)))),"")</f>
        <v/>
      </c>
      <c r="M348" s="254" t="str">
        <f>IFERROR(IF(B348="","",IF($T$13="IN CORSO",VLOOKUP(F348,listoneAnkerCompleto,8,FALSE)/1.22,INDEX(dbOrdini[COSTO IMPORT BOTT.],MATCH(F348,dbOrdini[CODICE
ANKER],0)))),"")</f>
        <v/>
      </c>
      <c r="N348" s="267" t="str">
        <f t="shared" si="15"/>
        <v/>
      </c>
      <c r="O348" s="255" t="str">
        <f t="shared" si="16"/>
        <v/>
      </c>
      <c r="P348" s="256" t="str">
        <f ca="1">IFERROR(VLOOKUP(A348,inventarioGeko[],3,FALSE),"")</f>
        <v/>
      </c>
      <c r="Q348" s="254" t="str">
        <f t="shared" si="17"/>
        <v/>
      </c>
    </row>
    <row r="349" spans="1:17">
      <c r="A349" s="127" t="str">
        <f ca="1">IFERROR(INDEX(storicoSkuGeko,MATCH(F349,storicoSkuAnker,0)),"")</f>
        <v/>
      </c>
      <c r="B349" s="39"/>
      <c r="C349" s="70"/>
      <c r="D349" s="42"/>
      <c r="E349" s="295" t="str">
        <f ca="1">IFERROR(IF(INDEX(storicoSkuVinolux,MATCH(F349,storicoSkuAnker,0))=0,"",INDEX(storicoSkuVinolux,MATCH(F349,storicoSkuAnker,0))),"")</f>
        <v/>
      </c>
      <c r="F349" s="248" t="str">
        <f>IF(B349="","",IF($T$13="IN CORSO",INDEX(skuAnker,MATCH(B349,descrizioneArtAnker,0)),INDEX(dbOrdini[CODICE
ANKER],MATCH(B349,dbOrdini[DESCRIZIONE],0))))</f>
        <v/>
      </c>
      <c r="G349" s="249" t="str">
        <f>IF(B349="","",IF($T$13="IN CORSO",VLOOKUP(B349,listoneAnker_NoSku,2,FALSE),INDEX(dbOrdini[BT/CS],MATCH(F349,dbOrdini[CODICE
ANKER],0))))</f>
        <v/>
      </c>
      <c r="H349" s="250" t="str">
        <f>IF(B349="","",IF($T$13="IN CORSO",VLOOKUP(B349,listoneAnker_NoSku,3,FALSE),INDEX(dbOrdini[LT.],MATCH(F349,dbOrdini[CODICE
ANKER],0))))</f>
        <v/>
      </c>
      <c r="I349" s="251" t="str">
        <f>IF(B349="","",IF($T$13="IN CORSO",VLOOKUP(B349,listoneAnker_NoSku,4,FALSE),INDEX(dbOrdini[% VOL],MATCH(F349,dbOrdini[CODICE
ANKER],0))))</f>
        <v/>
      </c>
      <c r="J349" s="252" t="str">
        <f>IF(B349="","",IF($T$13="IN CORSO",VLOOKUP(B349,listoneAnker_NoSku,5,FALSE),INDEX(dbOrdini[PREZZO
ANKER],MATCH(F349,dbOrdini[CODICE
ANKER],0))))</f>
        <v/>
      </c>
      <c r="K349" s="253" t="str">
        <f ca="1">IF(E349="","",IF($T$13="IN CORSO",VLOOKUP(TEXT(E349,"0"),vinolux[],6,FALSE),INDEX(dbOrdini[PREZZO
VINOLUX],MATCH(F349,dbOrdini[CODICE
ANKER],0))))</f>
        <v/>
      </c>
      <c r="L349" s="252" t="str">
        <f>IFERROR(IF(B349="","",IF($T$13="IN CORSO",VLOOKUP(A349,ultimoPrezzoItalia[],5,FALSE),INDEX(dbOrdini[PREZZO
ITALIA],MATCH(F349,dbOrdini[CODICE
ANKER],0)))),"")</f>
        <v/>
      </c>
      <c r="M349" s="254" t="str">
        <f>IFERROR(IF(B349="","",IF($T$13="IN CORSO",VLOOKUP(F349,listoneAnkerCompleto,8,FALSE)/1.22,INDEX(dbOrdini[COSTO IMPORT BOTT.],MATCH(F349,dbOrdini[CODICE
ANKER],0)))),"")</f>
        <v/>
      </c>
      <c r="N349" s="267" t="str">
        <f t="shared" si="15"/>
        <v/>
      </c>
      <c r="O349" s="255" t="str">
        <f t="shared" si="16"/>
        <v/>
      </c>
      <c r="P349" s="256" t="str">
        <f ca="1">IFERROR(VLOOKUP(A349,inventarioGeko[],3,FALSE),"")</f>
        <v/>
      </c>
      <c r="Q349" s="254" t="str">
        <f t="shared" si="17"/>
        <v/>
      </c>
    </row>
    <row r="350" spans="1:17">
      <c r="A350" s="127" t="str">
        <f ca="1">IFERROR(INDEX(storicoSkuGeko,MATCH(F350,storicoSkuAnker,0)),"")</f>
        <v/>
      </c>
      <c r="B350" s="39"/>
      <c r="C350" s="70"/>
      <c r="D350" s="42"/>
      <c r="E350" s="295" t="str">
        <f ca="1">IFERROR(IF(INDEX(storicoSkuVinolux,MATCH(F350,storicoSkuAnker,0))=0,"",INDEX(storicoSkuVinolux,MATCH(F350,storicoSkuAnker,0))),"")</f>
        <v/>
      </c>
      <c r="F350" s="248" t="str">
        <f>IF(B350="","",IF($T$13="IN CORSO",INDEX(skuAnker,MATCH(B350,descrizioneArtAnker,0)),INDEX(dbOrdini[CODICE
ANKER],MATCH(B350,dbOrdini[DESCRIZIONE],0))))</f>
        <v/>
      </c>
      <c r="G350" s="249" t="str">
        <f>IF(B350="","",IF($T$13="IN CORSO",VLOOKUP(B350,listoneAnker_NoSku,2,FALSE),INDEX(dbOrdini[BT/CS],MATCH(F350,dbOrdini[CODICE
ANKER],0))))</f>
        <v/>
      </c>
      <c r="H350" s="250" t="str">
        <f>IF(B350="","",IF($T$13="IN CORSO",VLOOKUP(B350,listoneAnker_NoSku,3,FALSE),INDEX(dbOrdini[LT.],MATCH(F350,dbOrdini[CODICE
ANKER],0))))</f>
        <v/>
      </c>
      <c r="I350" s="251" t="str">
        <f>IF(B350="","",IF($T$13="IN CORSO",VLOOKUP(B350,listoneAnker_NoSku,4,FALSE),INDEX(dbOrdini[% VOL],MATCH(F350,dbOrdini[CODICE
ANKER],0))))</f>
        <v/>
      </c>
      <c r="J350" s="252" t="str">
        <f>IF(B350="","",IF($T$13="IN CORSO",VLOOKUP(B350,listoneAnker_NoSku,5,FALSE),INDEX(dbOrdini[PREZZO
ANKER],MATCH(F350,dbOrdini[CODICE
ANKER],0))))</f>
        <v/>
      </c>
      <c r="K350" s="253" t="str">
        <f ca="1">IF(E350="","",IF($T$13="IN CORSO",VLOOKUP(TEXT(E350,"0"),vinolux[],6,FALSE),INDEX(dbOrdini[PREZZO
VINOLUX],MATCH(F350,dbOrdini[CODICE
ANKER],0))))</f>
        <v/>
      </c>
      <c r="L350" s="252" t="str">
        <f>IFERROR(IF(B350="","",IF($T$13="IN CORSO",VLOOKUP(A350,ultimoPrezzoItalia[],5,FALSE),INDEX(dbOrdini[PREZZO
ITALIA],MATCH(F350,dbOrdini[CODICE
ANKER],0)))),"")</f>
        <v/>
      </c>
      <c r="M350" s="254" t="str">
        <f>IFERROR(IF(B350="","",IF($T$13="IN CORSO",VLOOKUP(F350,listoneAnkerCompleto,8,FALSE)/1.22,INDEX(dbOrdini[COSTO IMPORT BOTT.],MATCH(F350,dbOrdini[CODICE
ANKER],0)))),"")</f>
        <v/>
      </c>
      <c r="N350" s="267" t="str">
        <f t="shared" si="15"/>
        <v/>
      </c>
      <c r="O350" s="255" t="str">
        <f t="shared" si="16"/>
        <v/>
      </c>
      <c r="P350" s="256" t="str">
        <f ca="1">IFERROR(VLOOKUP(A350,inventarioGeko[],3,FALSE),"")</f>
        <v/>
      </c>
      <c r="Q350" s="254" t="str">
        <f t="shared" si="17"/>
        <v/>
      </c>
    </row>
    <row r="351" spans="1:17">
      <c r="A351" s="127" t="str">
        <f ca="1">IFERROR(INDEX(storicoSkuGeko,MATCH(F351,storicoSkuAnker,0)),"")</f>
        <v/>
      </c>
      <c r="B351" s="39"/>
      <c r="C351" s="70"/>
      <c r="D351" s="42"/>
      <c r="E351" s="295" t="str">
        <f ca="1">IFERROR(IF(INDEX(storicoSkuVinolux,MATCH(F351,storicoSkuAnker,0))=0,"",INDEX(storicoSkuVinolux,MATCH(F351,storicoSkuAnker,0))),"")</f>
        <v/>
      </c>
      <c r="F351" s="248" t="str">
        <f>IF(B351="","",IF($T$13="IN CORSO",INDEX(skuAnker,MATCH(B351,descrizioneArtAnker,0)),INDEX(dbOrdini[CODICE
ANKER],MATCH(B351,dbOrdini[DESCRIZIONE],0))))</f>
        <v/>
      </c>
      <c r="G351" s="249" t="str">
        <f>IF(B351="","",IF($T$13="IN CORSO",VLOOKUP(B351,listoneAnker_NoSku,2,FALSE),INDEX(dbOrdini[BT/CS],MATCH(F351,dbOrdini[CODICE
ANKER],0))))</f>
        <v/>
      </c>
      <c r="H351" s="250" t="str">
        <f>IF(B351="","",IF($T$13="IN CORSO",VLOOKUP(B351,listoneAnker_NoSku,3,FALSE),INDEX(dbOrdini[LT.],MATCH(F351,dbOrdini[CODICE
ANKER],0))))</f>
        <v/>
      </c>
      <c r="I351" s="251" t="str">
        <f>IF(B351="","",IF($T$13="IN CORSO",VLOOKUP(B351,listoneAnker_NoSku,4,FALSE),INDEX(dbOrdini[% VOL],MATCH(F351,dbOrdini[CODICE
ANKER],0))))</f>
        <v/>
      </c>
      <c r="J351" s="252" t="str">
        <f>IF(B351="","",IF($T$13="IN CORSO",VLOOKUP(B351,listoneAnker_NoSku,5,FALSE),INDEX(dbOrdini[PREZZO
ANKER],MATCH(F351,dbOrdini[CODICE
ANKER],0))))</f>
        <v/>
      </c>
      <c r="K351" s="253" t="str">
        <f ca="1">IF(E351="","",IF($T$13="IN CORSO",VLOOKUP(TEXT(E351,"0"),vinolux[],6,FALSE),INDEX(dbOrdini[PREZZO
VINOLUX],MATCH(F351,dbOrdini[CODICE
ANKER],0))))</f>
        <v/>
      </c>
      <c r="L351" s="252" t="str">
        <f>IFERROR(IF(B351="","",IF($T$13="IN CORSO",VLOOKUP(A351,ultimoPrezzoItalia[],5,FALSE),INDEX(dbOrdini[PREZZO
ITALIA],MATCH(F351,dbOrdini[CODICE
ANKER],0)))),"")</f>
        <v/>
      </c>
      <c r="M351" s="254" t="str">
        <f>IFERROR(IF(B351="","",IF($T$13="IN CORSO",VLOOKUP(F351,listoneAnkerCompleto,8,FALSE)/1.22,INDEX(dbOrdini[COSTO IMPORT BOTT.],MATCH(F351,dbOrdini[CODICE
ANKER],0)))),"")</f>
        <v/>
      </c>
      <c r="N351" s="267" t="str">
        <f t="shared" si="15"/>
        <v/>
      </c>
      <c r="O351" s="255" t="str">
        <f t="shared" si="16"/>
        <v/>
      </c>
      <c r="P351" s="256" t="str">
        <f ca="1">IFERROR(VLOOKUP(A351,inventarioGeko[],3,FALSE),"")</f>
        <v/>
      </c>
      <c r="Q351" s="254" t="str">
        <f t="shared" si="17"/>
        <v/>
      </c>
    </row>
    <row r="352" spans="1:17">
      <c r="A352" s="127" t="str">
        <f ca="1">IFERROR(INDEX(storicoSkuGeko,MATCH(F352,storicoSkuAnker,0)),"")</f>
        <v/>
      </c>
      <c r="B352" s="39"/>
      <c r="C352" s="70"/>
      <c r="D352" s="42"/>
      <c r="E352" s="295" t="str">
        <f ca="1">IFERROR(IF(INDEX(storicoSkuVinolux,MATCH(F352,storicoSkuAnker,0))=0,"",INDEX(storicoSkuVinolux,MATCH(F352,storicoSkuAnker,0))),"")</f>
        <v/>
      </c>
      <c r="F352" s="248" t="str">
        <f>IF(B352="","",IF($T$13="IN CORSO",INDEX(skuAnker,MATCH(B352,descrizioneArtAnker,0)),INDEX(dbOrdini[CODICE
ANKER],MATCH(B352,dbOrdini[DESCRIZIONE],0))))</f>
        <v/>
      </c>
      <c r="G352" s="249" t="str">
        <f>IF(B352="","",IF($T$13="IN CORSO",VLOOKUP(B352,listoneAnker_NoSku,2,FALSE),INDEX(dbOrdini[BT/CS],MATCH(F352,dbOrdini[CODICE
ANKER],0))))</f>
        <v/>
      </c>
      <c r="H352" s="250" t="str">
        <f>IF(B352="","",IF($T$13="IN CORSO",VLOOKUP(B352,listoneAnker_NoSku,3,FALSE),INDEX(dbOrdini[LT.],MATCH(F352,dbOrdini[CODICE
ANKER],0))))</f>
        <v/>
      </c>
      <c r="I352" s="251" t="str">
        <f>IF(B352="","",IF($T$13="IN CORSO",VLOOKUP(B352,listoneAnker_NoSku,4,FALSE),INDEX(dbOrdini[% VOL],MATCH(F352,dbOrdini[CODICE
ANKER],0))))</f>
        <v/>
      </c>
      <c r="J352" s="252" t="str">
        <f>IF(B352="","",IF($T$13="IN CORSO",VLOOKUP(B352,listoneAnker_NoSku,5,FALSE),INDEX(dbOrdini[PREZZO
ANKER],MATCH(F352,dbOrdini[CODICE
ANKER],0))))</f>
        <v/>
      </c>
      <c r="K352" s="253" t="str">
        <f ca="1">IF(E352="","",IF($T$13="IN CORSO",VLOOKUP(TEXT(E352,"0"),vinolux[],6,FALSE),INDEX(dbOrdini[PREZZO
VINOLUX],MATCH(F352,dbOrdini[CODICE
ANKER],0))))</f>
        <v/>
      </c>
      <c r="L352" s="252" t="str">
        <f>IFERROR(IF(B352="","",IF($T$13="IN CORSO",VLOOKUP(A352,ultimoPrezzoItalia[],5,FALSE),INDEX(dbOrdini[PREZZO
ITALIA],MATCH(F352,dbOrdini[CODICE
ANKER],0)))),"")</f>
        <v/>
      </c>
      <c r="M352" s="254" t="str">
        <f>IFERROR(IF(B352="","",IF($T$13="IN CORSO",VLOOKUP(F352,listoneAnkerCompleto,8,FALSE)/1.22,INDEX(dbOrdini[COSTO IMPORT BOTT.],MATCH(F352,dbOrdini[CODICE
ANKER],0)))),"")</f>
        <v/>
      </c>
      <c r="N352" s="267" t="str">
        <f t="shared" si="15"/>
        <v/>
      </c>
      <c r="O352" s="255" t="str">
        <f t="shared" si="16"/>
        <v/>
      </c>
      <c r="P352" s="256" t="str">
        <f ca="1">IFERROR(VLOOKUP(A352,inventarioGeko[],3,FALSE),"")</f>
        <v/>
      </c>
      <c r="Q352" s="254" t="str">
        <f t="shared" si="17"/>
        <v/>
      </c>
    </row>
    <row r="353" spans="1:17">
      <c r="A353" s="127" t="str">
        <f ca="1">IFERROR(INDEX(storicoSkuGeko,MATCH(F353,storicoSkuAnker,0)),"")</f>
        <v/>
      </c>
      <c r="B353" s="39"/>
      <c r="C353" s="70"/>
      <c r="D353" s="42"/>
      <c r="E353" s="295" t="str">
        <f ca="1">IFERROR(IF(INDEX(storicoSkuVinolux,MATCH(F353,storicoSkuAnker,0))=0,"",INDEX(storicoSkuVinolux,MATCH(F353,storicoSkuAnker,0))),"")</f>
        <v/>
      </c>
      <c r="F353" s="248" t="str">
        <f>IF(B353="","",IF($T$13="IN CORSO",INDEX(skuAnker,MATCH(B353,descrizioneArtAnker,0)),INDEX(dbOrdini[CODICE
ANKER],MATCH(B353,dbOrdini[DESCRIZIONE],0))))</f>
        <v/>
      </c>
      <c r="G353" s="249" t="str">
        <f>IF(B353="","",IF($T$13="IN CORSO",VLOOKUP(B353,listoneAnker_NoSku,2,FALSE),INDEX(dbOrdini[BT/CS],MATCH(F353,dbOrdini[CODICE
ANKER],0))))</f>
        <v/>
      </c>
      <c r="H353" s="250" t="str">
        <f>IF(B353="","",IF($T$13="IN CORSO",VLOOKUP(B353,listoneAnker_NoSku,3,FALSE),INDEX(dbOrdini[LT.],MATCH(F353,dbOrdini[CODICE
ANKER],0))))</f>
        <v/>
      </c>
      <c r="I353" s="251" t="str">
        <f>IF(B353="","",IF($T$13="IN CORSO",VLOOKUP(B353,listoneAnker_NoSku,4,FALSE),INDEX(dbOrdini[% VOL],MATCH(F353,dbOrdini[CODICE
ANKER],0))))</f>
        <v/>
      </c>
      <c r="J353" s="252" t="str">
        <f>IF(B353="","",IF($T$13="IN CORSO",VLOOKUP(B353,listoneAnker_NoSku,5,FALSE),INDEX(dbOrdini[PREZZO
ANKER],MATCH(F353,dbOrdini[CODICE
ANKER],0))))</f>
        <v/>
      </c>
      <c r="K353" s="253" t="str">
        <f ca="1">IF(E353="","",IF($T$13="IN CORSO",VLOOKUP(TEXT(E353,"0"),vinolux[],6,FALSE),INDEX(dbOrdini[PREZZO
VINOLUX],MATCH(F353,dbOrdini[CODICE
ANKER],0))))</f>
        <v/>
      </c>
      <c r="L353" s="252" t="str">
        <f>IFERROR(IF(B353="","",IF($T$13="IN CORSO",VLOOKUP(A353,ultimoPrezzoItalia[],5,FALSE),INDEX(dbOrdini[PREZZO
ITALIA],MATCH(F353,dbOrdini[CODICE
ANKER],0)))),"")</f>
        <v/>
      </c>
      <c r="M353" s="254" t="str">
        <f>IFERROR(IF(B353="","",IF($T$13="IN CORSO",VLOOKUP(F353,listoneAnkerCompleto,8,FALSE)/1.22,INDEX(dbOrdini[COSTO IMPORT BOTT.],MATCH(F353,dbOrdini[CODICE
ANKER],0)))),"")</f>
        <v/>
      </c>
      <c r="N353" s="267" t="str">
        <f t="shared" si="15"/>
        <v/>
      </c>
      <c r="O353" s="255" t="str">
        <f t="shared" si="16"/>
        <v/>
      </c>
      <c r="P353" s="256" t="str">
        <f ca="1">IFERROR(VLOOKUP(A353,inventarioGeko[],3,FALSE),"")</f>
        <v/>
      </c>
      <c r="Q353" s="254" t="str">
        <f t="shared" si="17"/>
        <v/>
      </c>
    </row>
    <row r="354" spans="1:17">
      <c r="A354" s="127" t="str">
        <f ca="1">IFERROR(INDEX(storicoSkuGeko,MATCH(F354,storicoSkuAnker,0)),"")</f>
        <v/>
      </c>
      <c r="B354" s="39"/>
      <c r="C354" s="70"/>
      <c r="D354" s="42"/>
      <c r="E354" s="295" t="str">
        <f ca="1">IFERROR(IF(INDEX(storicoSkuVinolux,MATCH(F354,storicoSkuAnker,0))=0,"",INDEX(storicoSkuVinolux,MATCH(F354,storicoSkuAnker,0))),"")</f>
        <v/>
      </c>
      <c r="F354" s="248" t="str">
        <f>IF(B354="","",IF($T$13="IN CORSO",INDEX(skuAnker,MATCH(B354,descrizioneArtAnker,0)),INDEX(dbOrdini[CODICE
ANKER],MATCH(B354,dbOrdini[DESCRIZIONE],0))))</f>
        <v/>
      </c>
      <c r="G354" s="249" t="str">
        <f>IF(B354="","",IF($T$13="IN CORSO",VLOOKUP(B354,listoneAnker_NoSku,2,FALSE),INDEX(dbOrdini[BT/CS],MATCH(F354,dbOrdini[CODICE
ANKER],0))))</f>
        <v/>
      </c>
      <c r="H354" s="250" t="str">
        <f>IF(B354="","",IF($T$13="IN CORSO",VLOOKUP(B354,listoneAnker_NoSku,3,FALSE),INDEX(dbOrdini[LT.],MATCH(F354,dbOrdini[CODICE
ANKER],0))))</f>
        <v/>
      </c>
      <c r="I354" s="251" t="str">
        <f>IF(B354="","",IF($T$13="IN CORSO",VLOOKUP(B354,listoneAnker_NoSku,4,FALSE),INDEX(dbOrdini[% VOL],MATCH(F354,dbOrdini[CODICE
ANKER],0))))</f>
        <v/>
      </c>
      <c r="J354" s="252" t="str">
        <f>IF(B354="","",IF($T$13="IN CORSO",VLOOKUP(B354,listoneAnker_NoSku,5,FALSE),INDEX(dbOrdini[PREZZO
ANKER],MATCH(F354,dbOrdini[CODICE
ANKER],0))))</f>
        <v/>
      </c>
      <c r="K354" s="253" t="str">
        <f ca="1">IF(E354="","",IF($T$13="IN CORSO",VLOOKUP(TEXT(E354,"0"),vinolux[],6,FALSE),INDEX(dbOrdini[PREZZO
VINOLUX],MATCH(F354,dbOrdini[CODICE
ANKER],0))))</f>
        <v/>
      </c>
      <c r="L354" s="252" t="str">
        <f>IFERROR(IF(B354="","",IF($T$13="IN CORSO",VLOOKUP(A354,ultimoPrezzoItalia[],5,FALSE),INDEX(dbOrdini[PREZZO
ITALIA],MATCH(F354,dbOrdini[CODICE
ANKER],0)))),"")</f>
        <v/>
      </c>
      <c r="M354" s="254" t="str">
        <f>IFERROR(IF(B354="","",IF($T$13="IN CORSO",VLOOKUP(F354,listoneAnkerCompleto,8,FALSE)/1.22,INDEX(dbOrdini[COSTO IMPORT BOTT.],MATCH(F354,dbOrdini[CODICE
ANKER],0)))),"")</f>
        <v/>
      </c>
      <c r="N354" s="267" t="str">
        <f t="shared" si="15"/>
        <v/>
      </c>
      <c r="O354" s="255" t="str">
        <f t="shared" si="16"/>
        <v/>
      </c>
      <c r="P354" s="256" t="str">
        <f ca="1">IFERROR(VLOOKUP(A354,inventarioGeko[],3,FALSE),"")</f>
        <v/>
      </c>
      <c r="Q354" s="254" t="str">
        <f t="shared" si="17"/>
        <v/>
      </c>
    </row>
    <row r="355" spans="1:17">
      <c r="A355" s="127" t="str">
        <f ca="1">IFERROR(INDEX(storicoSkuGeko,MATCH(F355,storicoSkuAnker,0)),"")</f>
        <v/>
      </c>
      <c r="B355" s="39"/>
      <c r="C355" s="70"/>
      <c r="D355" s="42"/>
      <c r="E355" s="295" t="str">
        <f ca="1">IFERROR(IF(INDEX(storicoSkuVinolux,MATCH(F355,storicoSkuAnker,0))=0,"",INDEX(storicoSkuVinolux,MATCH(F355,storicoSkuAnker,0))),"")</f>
        <v/>
      </c>
      <c r="F355" s="248" t="str">
        <f>IF(B355="","",IF($T$13="IN CORSO",INDEX(skuAnker,MATCH(B355,descrizioneArtAnker,0)),INDEX(dbOrdini[CODICE
ANKER],MATCH(B355,dbOrdini[DESCRIZIONE],0))))</f>
        <v/>
      </c>
      <c r="G355" s="249" t="str">
        <f>IF(B355="","",IF($T$13="IN CORSO",VLOOKUP(B355,listoneAnker_NoSku,2,FALSE),INDEX(dbOrdini[BT/CS],MATCH(F355,dbOrdini[CODICE
ANKER],0))))</f>
        <v/>
      </c>
      <c r="H355" s="250" t="str">
        <f>IF(B355="","",IF($T$13="IN CORSO",VLOOKUP(B355,listoneAnker_NoSku,3,FALSE),INDEX(dbOrdini[LT.],MATCH(F355,dbOrdini[CODICE
ANKER],0))))</f>
        <v/>
      </c>
      <c r="I355" s="251" t="str">
        <f>IF(B355="","",IF($T$13="IN CORSO",VLOOKUP(B355,listoneAnker_NoSku,4,FALSE),INDEX(dbOrdini[% VOL],MATCH(F355,dbOrdini[CODICE
ANKER],0))))</f>
        <v/>
      </c>
      <c r="J355" s="252" t="str">
        <f>IF(B355="","",IF($T$13="IN CORSO",VLOOKUP(B355,listoneAnker_NoSku,5,FALSE),INDEX(dbOrdini[PREZZO
ANKER],MATCH(F355,dbOrdini[CODICE
ANKER],0))))</f>
        <v/>
      </c>
      <c r="K355" s="253" t="str">
        <f ca="1">IF(E355="","",IF($T$13="IN CORSO",VLOOKUP(TEXT(E355,"0"),vinolux[],6,FALSE),INDEX(dbOrdini[PREZZO
VINOLUX],MATCH(F355,dbOrdini[CODICE
ANKER],0))))</f>
        <v/>
      </c>
      <c r="L355" s="252" t="str">
        <f>IFERROR(IF(B355="","",IF($T$13="IN CORSO",VLOOKUP(A355,ultimoPrezzoItalia[],5,FALSE),INDEX(dbOrdini[PREZZO
ITALIA],MATCH(F355,dbOrdini[CODICE
ANKER],0)))),"")</f>
        <v/>
      </c>
      <c r="M355" s="254" t="str">
        <f>IFERROR(IF(B355="","",IF($T$13="IN CORSO",VLOOKUP(F355,listoneAnkerCompleto,8,FALSE)/1.22,INDEX(dbOrdini[COSTO IMPORT BOTT.],MATCH(F355,dbOrdini[CODICE
ANKER],0)))),"")</f>
        <v/>
      </c>
      <c r="N355" s="267" t="str">
        <f t="shared" si="15"/>
        <v/>
      </c>
      <c r="O355" s="255" t="str">
        <f t="shared" si="16"/>
        <v/>
      </c>
      <c r="P355" s="256" t="str">
        <f ca="1">IFERROR(VLOOKUP(A355,inventarioGeko[],3,FALSE),"")</f>
        <v/>
      </c>
      <c r="Q355" s="254" t="str">
        <f t="shared" si="17"/>
        <v/>
      </c>
    </row>
    <row r="356" spans="1:17">
      <c r="A356" s="127" t="str">
        <f ca="1">IFERROR(INDEX(storicoSkuGeko,MATCH(F356,storicoSkuAnker,0)),"")</f>
        <v/>
      </c>
      <c r="B356" s="39"/>
      <c r="C356" s="70"/>
      <c r="D356" s="42"/>
      <c r="E356" s="295" t="str">
        <f ca="1">IFERROR(IF(INDEX(storicoSkuVinolux,MATCH(F356,storicoSkuAnker,0))=0,"",INDEX(storicoSkuVinolux,MATCH(F356,storicoSkuAnker,0))),"")</f>
        <v/>
      </c>
      <c r="F356" s="248" t="str">
        <f>IF(B356="","",IF($T$13="IN CORSO",INDEX(skuAnker,MATCH(B356,descrizioneArtAnker,0)),INDEX(dbOrdini[CODICE
ANKER],MATCH(B356,dbOrdini[DESCRIZIONE],0))))</f>
        <v/>
      </c>
      <c r="G356" s="249" t="str">
        <f>IF(B356="","",IF($T$13="IN CORSO",VLOOKUP(B356,listoneAnker_NoSku,2,FALSE),INDEX(dbOrdini[BT/CS],MATCH(F356,dbOrdini[CODICE
ANKER],0))))</f>
        <v/>
      </c>
      <c r="H356" s="250" t="str">
        <f>IF(B356="","",IF($T$13="IN CORSO",VLOOKUP(B356,listoneAnker_NoSku,3,FALSE),INDEX(dbOrdini[LT.],MATCH(F356,dbOrdini[CODICE
ANKER],0))))</f>
        <v/>
      </c>
      <c r="I356" s="251" t="str">
        <f>IF(B356="","",IF($T$13="IN CORSO",VLOOKUP(B356,listoneAnker_NoSku,4,FALSE),INDEX(dbOrdini[% VOL],MATCH(F356,dbOrdini[CODICE
ANKER],0))))</f>
        <v/>
      </c>
      <c r="J356" s="252" t="str">
        <f>IF(B356="","",IF($T$13="IN CORSO",VLOOKUP(B356,listoneAnker_NoSku,5,FALSE),INDEX(dbOrdini[PREZZO
ANKER],MATCH(F356,dbOrdini[CODICE
ANKER],0))))</f>
        <v/>
      </c>
      <c r="K356" s="253" t="str">
        <f ca="1">IF(E356="","",IF($T$13="IN CORSO",VLOOKUP(TEXT(E356,"0"),vinolux[],6,FALSE),INDEX(dbOrdini[PREZZO
VINOLUX],MATCH(F356,dbOrdini[CODICE
ANKER],0))))</f>
        <v/>
      </c>
      <c r="L356" s="252" t="str">
        <f>IFERROR(IF(B356="","",IF($T$13="IN CORSO",VLOOKUP(A356,ultimoPrezzoItalia[],5,FALSE),INDEX(dbOrdini[PREZZO
ITALIA],MATCH(F356,dbOrdini[CODICE
ANKER],0)))),"")</f>
        <v/>
      </c>
      <c r="M356" s="254" t="str">
        <f>IFERROR(IF(B356="","",IF($T$13="IN CORSO",VLOOKUP(F356,listoneAnkerCompleto,8,FALSE)/1.22,INDEX(dbOrdini[COSTO IMPORT BOTT.],MATCH(F356,dbOrdini[CODICE
ANKER],0)))),"")</f>
        <v/>
      </c>
      <c r="N356" s="267" t="str">
        <f t="shared" si="15"/>
        <v/>
      </c>
      <c r="O356" s="255" t="str">
        <f t="shared" si="16"/>
        <v/>
      </c>
      <c r="P356" s="256" t="str">
        <f ca="1">IFERROR(VLOOKUP(A356,inventarioGeko[],3,FALSE),"")</f>
        <v/>
      </c>
      <c r="Q356" s="254" t="str">
        <f t="shared" si="17"/>
        <v/>
      </c>
    </row>
    <row r="357" spans="1:17">
      <c r="A357" s="127" t="str">
        <f ca="1">IFERROR(INDEX(storicoSkuGeko,MATCH(F357,storicoSkuAnker,0)),"")</f>
        <v/>
      </c>
      <c r="B357" s="39"/>
      <c r="C357" s="70"/>
      <c r="D357" s="42"/>
      <c r="E357" s="295" t="str">
        <f ca="1">IFERROR(IF(INDEX(storicoSkuVinolux,MATCH(F357,storicoSkuAnker,0))=0,"",INDEX(storicoSkuVinolux,MATCH(F357,storicoSkuAnker,0))),"")</f>
        <v/>
      </c>
      <c r="F357" s="248" t="str">
        <f>IF(B357="","",IF($T$13="IN CORSO",INDEX(skuAnker,MATCH(B357,descrizioneArtAnker,0)),INDEX(dbOrdini[CODICE
ANKER],MATCH(B357,dbOrdini[DESCRIZIONE],0))))</f>
        <v/>
      </c>
      <c r="G357" s="249" t="str">
        <f>IF(B357="","",IF($T$13="IN CORSO",VLOOKUP(B357,listoneAnker_NoSku,2,FALSE),INDEX(dbOrdini[BT/CS],MATCH(F357,dbOrdini[CODICE
ANKER],0))))</f>
        <v/>
      </c>
      <c r="H357" s="250" t="str">
        <f>IF(B357="","",IF($T$13="IN CORSO",VLOOKUP(B357,listoneAnker_NoSku,3,FALSE),INDEX(dbOrdini[LT.],MATCH(F357,dbOrdini[CODICE
ANKER],0))))</f>
        <v/>
      </c>
      <c r="I357" s="251" t="str">
        <f>IF(B357="","",IF($T$13="IN CORSO",VLOOKUP(B357,listoneAnker_NoSku,4,FALSE),INDEX(dbOrdini[% VOL],MATCH(F357,dbOrdini[CODICE
ANKER],0))))</f>
        <v/>
      </c>
      <c r="J357" s="252" t="str">
        <f>IF(B357="","",IF($T$13="IN CORSO",VLOOKUP(B357,listoneAnker_NoSku,5,FALSE),INDEX(dbOrdini[PREZZO
ANKER],MATCH(F357,dbOrdini[CODICE
ANKER],0))))</f>
        <v/>
      </c>
      <c r="K357" s="253" t="str">
        <f ca="1">IF(E357="","",IF($T$13="IN CORSO",VLOOKUP(TEXT(E357,"0"),vinolux[],6,FALSE),INDEX(dbOrdini[PREZZO
VINOLUX],MATCH(F357,dbOrdini[CODICE
ANKER],0))))</f>
        <v/>
      </c>
      <c r="L357" s="252" t="str">
        <f>IFERROR(IF(B357="","",IF($T$13="IN CORSO",VLOOKUP(A357,ultimoPrezzoItalia[],5,FALSE),INDEX(dbOrdini[PREZZO
ITALIA],MATCH(F357,dbOrdini[CODICE
ANKER],0)))),"")</f>
        <v/>
      </c>
      <c r="M357" s="254" t="str">
        <f>IFERROR(IF(B357="","",IF($T$13="IN CORSO",VLOOKUP(F357,listoneAnkerCompleto,8,FALSE)/1.22,INDEX(dbOrdini[COSTO IMPORT BOTT.],MATCH(F357,dbOrdini[CODICE
ANKER],0)))),"")</f>
        <v/>
      </c>
      <c r="N357" s="267" t="str">
        <f t="shared" si="15"/>
        <v/>
      </c>
      <c r="O357" s="255" t="str">
        <f t="shared" si="16"/>
        <v/>
      </c>
      <c r="P357" s="256" t="str">
        <f ca="1">IFERROR(VLOOKUP(A357,inventarioGeko[],3,FALSE),"")</f>
        <v/>
      </c>
      <c r="Q357" s="254" t="str">
        <f t="shared" si="17"/>
        <v/>
      </c>
    </row>
    <row r="358" spans="1:17">
      <c r="A358" s="127" t="str">
        <f ca="1">IFERROR(INDEX(storicoSkuGeko,MATCH(F358,storicoSkuAnker,0)),"")</f>
        <v/>
      </c>
      <c r="B358" s="39"/>
      <c r="C358" s="70"/>
      <c r="D358" s="42"/>
      <c r="E358" s="295" t="str">
        <f ca="1">IFERROR(IF(INDEX(storicoSkuVinolux,MATCH(F358,storicoSkuAnker,0))=0,"",INDEX(storicoSkuVinolux,MATCH(F358,storicoSkuAnker,0))),"")</f>
        <v/>
      </c>
      <c r="F358" s="248" t="str">
        <f>IF(B358="","",IF($T$13="IN CORSO",INDEX(skuAnker,MATCH(B358,descrizioneArtAnker,0)),INDEX(dbOrdini[CODICE
ANKER],MATCH(B358,dbOrdini[DESCRIZIONE],0))))</f>
        <v/>
      </c>
      <c r="G358" s="249" t="str">
        <f>IF(B358="","",IF($T$13="IN CORSO",VLOOKUP(B358,listoneAnker_NoSku,2,FALSE),INDEX(dbOrdini[BT/CS],MATCH(F358,dbOrdini[CODICE
ANKER],0))))</f>
        <v/>
      </c>
      <c r="H358" s="250" t="str">
        <f>IF(B358="","",IF($T$13="IN CORSO",VLOOKUP(B358,listoneAnker_NoSku,3,FALSE),INDEX(dbOrdini[LT.],MATCH(F358,dbOrdini[CODICE
ANKER],0))))</f>
        <v/>
      </c>
      <c r="I358" s="251" t="str">
        <f>IF(B358="","",IF($T$13="IN CORSO",VLOOKUP(B358,listoneAnker_NoSku,4,FALSE),INDEX(dbOrdini[% VOL],MATCH(F358,dbOrdini[CODICE
ANKER],0))))</f>
        <v/>
      </c>
      <c r="J358" s="252" t="str">
        <f>IF(B358="","",IF($T$13="IN CORSO",VLOOKUP(B358,listoneAnker_NoSku,5,FALSE),INDEX(dbOrdini[PREZZO
ANKER],MATCH(F358,dbOrdini[CODICE
ANKER],0))))</f>
        <v/>
      </c>
      <c r="K358" s="253" t="str">
        <f ca="1">IF(E358="","",IF($T$13="IN CORSO",VLOOKUP(TEXT(E358,"0"),vinolux[],6,FALSE),INDEX(dbOrdini[PREZZO
VINOLUX],MATCH(F358,dbOrdini[CODICE
ANKER],0))))</f>
        <v/>
      </c>
      <c r="L358" s="252" t="str">
        <f>IFERROR(IF(B358="","",IF($T$13="IN CORSO",VLOOKUP(A358,ultimoPrezzoItalia[],5,FALSE),INDEX(dbOrdini[PREZZO
ITALIA],MATCH(F358,dbOrdini[CODICE
ANKER],0)))),"")</f>
        <v/>
      </c>
      <c r="M358" s="254" t="str">
        <f>IFERROR(IF(B358="","",IF($T$13="IN CORSO",VLOOKUP(F358,listoneAnkerCompleto,8,FALSE)/1.22,INDEX(dbOrdini[COSTO IMPORT BOTT.],MATCH(F358,dbOrdini[CODICE
ANKER],0)))),"")</f>
        <v/>
      </c>
      <c r="N358" s="267" t="str">
        <f t="shared" si="15"/>
        <v/>
      </c>
      <c r="O358" s="255" t="str">
        <f t="shared" si="16"/>
        <v/>
      </c>
      <c r="P358" s="256" t="str">
        <f ca="1">IFERROR(VLOOKUP(A358,inventarioGeko[],3,FALSE),"")</f>
        <v/>
      </c>
      <c r="Q358" s="254" t="str">
        <f t="shared" si="17"/>
        <v/>
      </c>
    </row>
    <row r="359" spans="1:17">
      <c r="A359" s="127" t="str">
        <f ca="1">IFERROR(INDEX(storicoSkuGeko,MATCH(F359,storicoSkuAnker,0)),"")</f>
        <v/>
      </c>
      <c r="B359" s="39"/>
      <c r="C359" s="70"/>
      <c r="D359" s="42"/>
      <c r="E359" s="295" t="str">
        <f ca="1">IFERROR(IF(INDEX(storicoSkuVinolux,MATCH(F359,storicoSkuAnker,0))=0,"",INDEX(storicoSkuVinolux,MATCH(F359,storicoSkuAnker,0))),"")</f>
        <v/>
      </c>
      <c r="F359" s="248" t="str">
        <f>IF(B359="","",IF($T$13="IN CORSO",INDEX(skuAnker,MATCH(B359,descrizioneArtAnker,0)),INDEX(dbOrdini[CODICE
ANKER],MATCH(B359,dbOrdini[DESCRIZIONE],0))))</f>
        <v/>
      </c>
      <c r="G359" s="249" t="str">
        <f>IF(B359="","",IF($T$13="IN CORSO",VLOOKUP(B359,listoneAnker_NoSku,2,FALSE),INDEX(dbOrdini[BT/CS],MATCH(F359,dbOrdini[CODICE
ANKER],0))))</f>
        <v/>
      </c>
      <c r="H359" s="250" t="str">
        <f>IF(B359="","",IF($T$13="IN CORSO",VLOOKUP(B359,listoneAnker_NoSku,3,FALSE),INDEX(dbOrdini[LT.],MATCH(F359,dbOrdini[CODICE
ANKER],0))))</f>
        <v/>
      </c>
      <c r="I359" s="251" t="str">
        <f>IF(B359="","",IF($T$13="IN CORSO",VLOOKUP(B359,listoneAnker_NoSku,4,FALSE),INDEX(dbOrdini[% VOL],MATCH(F359,dbOrdini[CODICE
ANKER],0))))</f>
        <v/>
      </c>
      <c r="J359" s="252" t="str">
        <f>IF(B359="","",IF($T$13="IN CORSO",VLOOKUP(B359,listoneAnker_NoSku,5,FALSE),INDEX(dbOrdini[PREZZO
ANKER],MATCH(F359,dbOrdini[CODICE
ANKER],0))))</f>
        <v/>
      </c>
      <c r="K359" s="253" t="str">
        <f ca="1">IF(E359="","",IF($T$13="IN CORSO",VLOOKUP(TEXT(E359,"0"),vinolux[],6,FALSE),INDEX(dbOrdini[PREZZO
VINOLUX],MATCH(F359,dbOrdini[CODICE
ANKER],0))))</f>
        <v/>
      </c>
      <c r="L359" s="252" t="str">
        <f>IFERROR(IF(B359="","",IF($T$13="IN CORSO",VLOOKUP(A359,ultimoPrezzoItalia[],5,FALSE),INDEX(dbOrdini[PREZZO
ITALIA],MATCH(F359,dbOrdini[CODICE
ANKER],0)))),"")</f>
        <v/>
      </c>
      <c r="M359" s="254" t="str">
        <f>IFERROR(IF(B359="","",IF($T$13="IN CORSO",VLOOKUP(F359,listoneAnkerCompleto,8,FALSE)/1.22,INDEX(dbOrdini[COSTO IMPORT BOTT.],MATCH(F359,dbOrdini[CODICE
ANKER],0)))),"")</f>
        <v/>
      </c>
      <c r="N359" s="267" t="str">
        <f t="shared" si="15"/>
        <v/>
      </c>
      <c r="O359" s="255" t="str">
        <f t="shared" si="16"/>
        <v/>
      </c>
      <c r="P359" s="256" t="str">
        <f ca="1">IFERROR(VLOOKUP(A359,inventarioGeko[],3,FALSE),"")</f>
        <v/>
      </c>
      <c r="Q359" s="254" t="str">
        <f t="shared" si="17"/>
        <v/>
      </c>
    </row>
    <row r="360" spans="1:17">
      <c r="A360" s="127" t="str">
        <f ca="1">IFERROR(INDEX(storicoSkuGeko,MATCH(F360,storicoSkuAnker,0)),"")</f>
        <v/>
      </c>
      <c r="B360" s="39"/>
      <c r="C360" s="70"/>
      <c r="D360" s="42"/>
      <c r="E360" s="295" t="str">
        <f ca="1">IFERROR(IF(INDEX(storicoSkuVinolux,MATCH(F360,storicoSkuAnker,0))=0,"",INDEX(storicoSkuVinolux,MATCH(F360,storicoSkuAnker,0))),"")</f>
        <v/>
      </c>
      <c r="F360" s="248" t="str">
        <f>IF(B360="","",IF($T$13="IN CORSO",INDEX(skuAnker,MATCH(B360,descrizioneArtAnker,0)),INDEX(dbOrdini[CODICE
ANKER],MATCH(B360,dbOrdini[DESCRIZIONE],0))))</f>
        <v/>
      </c>
      <c r="G360" s="249" t="str">
        <f>IF(B360="","",IF($T$13="IN CORSO",VLOOKUP(B360,listoneAnker_NoSku,2,FALSE),INDEX(dbOrdini[BT/CS],MATCH(F360,dbOrdini[CODICE
ANKER],0))))</f>
        <v/>
      </c>
      <c r="H360" s="250" t="str">
        <f>IF(B360="","",IF($T$13="IN CORSO",VLOOKUP(B360,listoneAnker_NoSku,3,FALSE),INDEX(dbOrdini[LT.],MATCH(F360,dbOrdini[CODICE
ANKER],0))))</f>
        <v/>
      </c>
      <c r="I360" s="251" t="str">
        <f>IF(B360="","",IF($T$13="IN CORSO",VLOOKUP(B360,listoneAnker_NoSku,4,FALSE),INDEX(dbOrdini[% VOL],MATCH(F360,dbOrdini[CODICE
ANKER],0))))</f>
        <v/>
      </c>
      <c r="J360" s="252" t="str">
        <f>IF(B360="","",IF($T$13="IN CORSO",VLOOKUP(B360,listoneAnker_NoSku,5,FALSE),INDEX(dbOrdini[PREZZO
ANKER],MATCH(F360,dbOrdini[CODICE
ANKER],0))))</f>
        <v/>
      </c>
      <c r="K360" s="253" t="str">
        <f ca="1">IF(E360="","",IF($T$13="IN CORSO",VLOOKUP(TEXT(E360,"0"),vinolux[],6,FALSE),INDEX(dbOrdini[PREZZO
VINOLUX],MATCH(F360,dbOrdini[CODICE
ANKER],0))))</f>
        <v/>
      </c>
      <c r="L360" s="252" t="str">
        <f>IFERROR(IF(B360="","",IF($T$13="IN CORSO",VLOOKUP(A360,ultimoPrezzoItalia[],5,FALSE),INDEX(dbOrdini[PREZZO
ITALIA],MATCH(F360,dbOrdini[CODICE
ANKER],0)))),"")</f>
        <v/>
      </c>
      <c r="M360" s="254" t="str">
        <f>IFERROR(IF(B360="","",IF($T$13="IN CORSO",VLOOKUP(F360,listoneAnkerCompleto,8,FALSE)/1.22,INDEX(dbOrdini[COSTO IMPORT BOTT.],MATCH(F360,dbOrdini[CODICE
ANKER],0)))),"")</f>
        <v/>
      </c>
      <c r="N360" s="267" t="str">
        <f t="shared" si="15"/>
        <v/>
      </c>
      <c r="O360" s="255" t="str">
        <f t="shared" si="16"/>
        <v/>
      </c>
      <c r="P360" s="256" t="str">
        <f ca="1">IFERROR(VLOOKUP(A360,inventarioGeko[],3,FALSE),"")</f>
        <v/>
      </c>
      <c r="Q360" s="254" t="str">
        <f t="shared" si="17"/>
        <v/>
      </c>
    </row>
    <row r="361" spans="1:17">
      <c r="A361" s="127" t="str">
        <f ca="1">IFERROR(INDEX(storicoSkuGeko,MATCH(F361,storicoSkuAnker,0)),"")</f>
        <v/>
      </c>
      <c r="B361" s="39"/>
      <c r="C361" s="70"/>
      <c r="D361" s="42"/>
      <c r="E361" s="295" t="str">
        <f ca="1">IFERROR(IF(INDEX(storicoSkuVinolux,MATCH(F361,storicoSkuAnker,0))=0,"",INDEX(storicoSkuVinolux,MATCH(F361,storicoSkuAnker,0))),"")</f>
        <v/>
      </c>
      <c r="F361" s="248" t="str">
        <f>IF(B361="","",IF($T$13="IN CORSO",INDEX(skuAnker,MATCH(B361,descrizioneArtAnker,0)),INDEX(dbOrdini[CODICE
ANKER],MATCH(B361,dbOrdini[DESCRIZIONE],0))))</f>
        <v/>
      </c>
      <c r="G361" s="249" t="str">
        <f>IF(B361="","",IF($T$13="IN CORSO",VLOOKUP(B361,listoneAnker_NoSku,2,FALSE),INDEX(dbOrdini[BT/CS],MATCH(F361,dbOrdini[CODICE
ANKER],0))))</f>
        <v/>
      </c>
      <c r="H361" s="250" t="str">
        <f>IF(B361="","",IF($T$13="IN CORSO",VLOOKUP(B361,listoneAnker_NoSku,3,FALSE),INDEX(dbOrdini[LT.],MATCH(F361,dbOrdini[CODICE
ANKER],0))))</f>
        <v/>
      </c>
      <c r="I361" s="251" t="str">
        <f>IF(B361="","",IF($T$13="IN CORSO",VLOOKUP(B361,listoneAnker_NoSku,4,FALSE),INDEX(dbOrdini[% VOL],MATCH(F361,dbOrdini[CODICE
ANKER],0))))</f>
        <v/>
      </c>
      <c r="J361" s="252" t="str">
        <f>IF(B361="","",IF($T$13="IN CORSO",VLOOKUP(B361,listoneAnker_NoSku,5,FALSE),INDEX(dbOrdini[PREZZO
ANKER],MATCH(F361,dbOrdini[CODICE
ANKER],0))))</f>
        <v/>
      </c>
      <c r="K361" s="253" t="str">
        <f ca="1">IF(E361="","",IF($T$13="IN CORSO",VLOOKUP(TEXT(E361,"0"),vinolux[],6,FALSE),INDEX(dbOrdini[PREZZO
VINOLUX],MATCH(F361,dbOrdini[CODICE
ANKER],0))))</f>
        <v/>
      </c>
      <c r="L361" s="252" t="str">
        <f>IFERROR(IF(B361="","",IF($T$13="IN CORSO",VLOOKUP(A361,ultimoPrezzoItalia[],5,FALSE),INDEX(dbOrdini[PREZZO
ITALIA],MATCH(F361,dbOrdini[CODICE
ANKER],0)))),"")</f>
        <v/>
      </c>
      <c r="M361" s="254" t="str">
        <f>IFERROR(IF(B361="","",IF($T$13="IN CORSO",VLOOKUP(F361,listoneAnkerCompleto,8,FALSE)/1.22,INDEX(dbOrdini[COSTO IMPORT BOTT.],MATCH(F361,dbOrdini[CODICE
ANKER],0)))),"")</f>
        <v/>
      </c>
      <c r="N361" s="267" t="str">
        <f t="shared" si="15"/>
        <v/>
      </c>
      <c r="O361" s="255" t="str">
        <f t="shared" si="16"/>
        <v/>
      </c>
      <c r="P361" s="256" t="str">
        <f ca="1">IFERROR(VLOOKUP(A361,inventarioGeko[],3,FALSE),"")</f>
        <v/>
      </c>
      <c r="Q361" s="254" t="str">
        <f t="shared" si="17"/>
        <v/>
      </c>
    </row>
    <row r="362" spans="1:17">
      <c r="A362" s="127" t="str">
        <f ca="1">IFERROR(INDEX(storicoSkuGeko,MATCH(F362,storicoSkuAnker,0)),"")</f>
        <v/>
      </c>
      <c r="B362" s="39"/>
      <c r="C362" s="70"/>
      <c r="D362" s="42"/>
      <c r="E362" s="295" t="str">
        <f ca="1">IFERROR(IF(INDEX(storicoSkuVinolux,MATCH(F362,storicoSkuAnker,0))=0,"",INDEX(storicoSkuVinolux,MATCH(F362,storicoSkuAnker,0))),"")</f>
        <v/>
      </c>
      <c r="F362" s="248" t="str">
        <f>IF(B362="","",IF($T$13="IN CORSO",INDEX(skuAnker,MATCH(B362,descrizioneArtAnker,0)),INDEX(dbOrdini[CODICE
ANKER],MATCH(B362,dbOrdini[DESCRIZIONE],0))))</f>
        <v/>
      </c>
      <c r="G362" s="249" t="str">
        <f>IF(B362="","",IF($T$13="IN CORSO",VLOOKUP(B362,listoneAnker_NoSku,2,FALSE),INDEX(dbOrdini[BT/CS],MATCH(F362,dbOrdini[CODICE
ANKER],0))))</f>
        <v/>
      </c>
      <c r="H362" s="250" t="str">
        <f>IF(B362="","",IF($T$13="IN CORSO",VLOOKUP(B362,listoneAnker_NoSku,3,FALSE),INDEX(dbOrdini[LT.],MATCH(F362,dbOrdini[CODICE
ANKER],0))))</f>
        <v/>
      </c>
      <c r="I362" s="251" t="str">
        <f>IF(B362="","",IF($T$13="IN CORSO",VLOOKUP(B362,listoneAnker_NoSku,4,FALSE),INDEX(dbOrdini[% VOL],MATCH(F362,dbOrdini[CODICE
ANKER],0))))</f>
        <v/>
      </c>
      <c r="J362" s="252" t="str">
        <f>IF(B362="","",IF($T$13="IN CORSO",VLOOKUP(B362,listoneAnker_NoSku,5,FALSE),INDEX(dbOrdini[PREZZO
ANKER],MATCH(F362,dbOrdini[CODICE
ANKER],0))))</f>
        <v/>
      </c>
      <c r="K362" s="253" t="str">
        <f ca="1">IF(E362="","",IF($T$13="IN CORSO",VLOOKUP(TEXT(E362,"0"),vinolux[],6,FALSE),INDEX(dbOrdini[PREZZO
VINOLUX],MATCH(F362,dbOrdini[CODICE
ANKER],0))))</f>
        <v/>
      </c>
      <c r="L362" s="252" t="str">
        <f>IFERROR(IF(B362="","",IF($T$13="IN CORSO",VLOOKUP(A362,ultimoPrezzoItalia[],5,FALSE),INDEX(dbOrdini[PREZZO
ITALIA],MATCH(F362,dbOrdini[CODICE
ANKER],0)))),"")</f>
        <v/>
      </c>
      <c r="M362" s="254" t="str">
        <f>IFERROR(IF(B362="","",IF($T$13="IN CORSO",VLOOKUP(F362,listoneAnkerCompleto,8,FALSE)/1.22,INDEX(dbOrdini[COSTO IMPORT BOTT.],MATCH(F362,dbOrdini[CODICE
ANKER],0)))),"")</f>
        <v/>
      </c>
      <c r="N362" s="267" t="str">
        <f t="shared" si="15"/>
        <v/>
      </c>
      <c r="O362" s="255" t="str">
        <f t="shared" si="16"/>
        <v/>
      </c>
      <c r="P362" s="256" t="str">
        <f ca="1">IFERROR(VLOOKUP(A362,inventarioGeko[],3,FALSE),"")</f>
        <v/>
      </c>
      <c r="Q362" s="254" t="str">
        <f t="shared" si="17"/>
        <v/>
      </c>
    </row>
    <row r="363" spans="1:17">
      <c r="A363" s="127" t="str">
        <f ca="1">IFERROR(INDEX(storicoSkuGeko,MATCH(F363,storicoSkuAnker,0)),"")</f>
        <v/>
      </c>
      <c r="B363" s="39"/>
      <c r="C363" s="70"/>
      <c r="D363" s="42"/>
      <c r="E363" s="295" t="str">
        <f ca="1">IFERROR(IF(INDEX(storicoSkuVinolux,MATCH(F363,storicoSkuAnker,0))=0,"",INDEX(storicoSkuVinolux,MATCH(F363,storicoSkuAnker,0))),"")</f>
        <v/>
      </c>
      <c r="F363" s="248" t="str">
        <f>IF(B363="","",IF($T$13="IN CORSO",INDEX(skuAnker,MATCH(B363,descrizioneArtAnker,0)),INDEX(dbOrdini[CODICE
ANKER],MATCH(B363,dbOrdini[DESCRIZIONE],0))))</f>
        <v/>
      </c>
      <c r="G363" s="249" t="str">
        <f>IF(B363="","",IF($T$13="IN CORSO",VLOOKUP(B363,listoneAnker_NoSku,2,FALSE),INDEX(dbOrdini[BT/CS],MATCH(F363,dbOrdini[CODICE
ANKER],0))))</f>
        <v/>
      </c>
      <c r="H363" s="250" t="str">
        <f>IF(B363="","",IF($T$13="IN CORSO",VLOOKUP(B363,listoneAnker_NoSku,3,FALSE),INDEX(dbOrdini[LT.],MATCH(F363,dbOrdini[CODICE
ANKER],0))))</f>
        <v/>
      </c>
      <c r="I363" s="251" t="str">
        <f>IF(B363="","",IF($T$13="IN CORSO",VLOOKUP(B363,listoneAnker_NoSku,4,FALSE),INDEX(dbOrdini[% VOL],MATCH(F363,dbOrdini[CODICE
ANKER],0))))</f>
        <v/>
      </c>
      <c r="J363" s="252" t="str">
        <f>IF(B363="","",IF($T$13="IN CORSO",VLOOKUP(B363,listoneAnker_NoSku,5,FALSE),INDEX(dbOrdini[PREZZO
ANKER],MATCH(F363,dbOrdini[CODICE
ANKER],0))))</f>
        <v/>
      </c>
      <c r="K363" s="253" t="str">
        <f ca="1">IF(E363="","",IF($T$13="IN CORSO",VLOOKUP(TEXT(E363,"0"),vinolux[],6,FALSE),INDEX(dbOrdini[PREZZO
VINOLUX],MATCH(F363,dbOrdini[CODICE
ANKER],0))))</f>
        <v/>
      </c>
      <c r="L363" s="252" t="str">
        <f>IFERROR(IF(B363="","",IF($T$13="IN CORSO",VLOOKUP(A363,ultimoPrezzoItalia[],5,FALSE),INDEX(dbOrdini[PREZZO
ITALIA],MATCH(F363,dbOrdini[CODICE
ANKER],0)))),"")</f>
        <v/>
      </c>
      <c r="M363" s="254" t="str">
        <f>IFERROR(IF(B363="","",IF($T$13="IN CORSO",VLOOKUP(F363,listoneAnkerCompleto,8,FALSE)/1.22,INDEX(dbOrdini[COSTO IMPORT BOTT.],MATCH(F363,dbOrdini[CODICE
ANKER],0)))),"")</f>
        <v/>
      </c>
      <c r="N363" s="267" t="str">
        <f t="shared" si="15"/>
        <v/>
      </c>
      <c r="O363" s="255" t="str">
        <f t="shared" si="16"/>
        <v/>
      </c>
      <c r="P363" s="256" t="str">
        <f ca="1">IFERROR(VLOOKUP(A363,inventarioGeko[],3,FALSE),"")</f>
        <v/>
      </c>
      <c r="Q363" s="254" t="str">
        <f t="shared" si="17"/>
        <v/>
      </c>
    </row>
    <row r="364" spans="1:17">
      <c r="A364" s="127" t="str">
        <f ca="1">IFERROR(INDEX(storicoSkuGeko,MATCH(F364,storicoSkuAnker,0)),"")</f>
        <v/>
      </c>
      <c r="B364" s="39"/>
      <c r="C364" s="70"/>
      <c r="D364" s="42"/>
      <c r="E364" s="295" t="str">
        <f ca="1">IFERROR(IF(INDEX(storicoSkuVinolux,MATCH(F364,storicoSkuAnker,0))=0,"",INDEX(storicoSkuVinolux,MATCH(F364,storicoSkuAnker,0))),"")</f>
        <v/>
      </c>
      <c r="F364" s="248" t="str">
        <f>IF(B364="","",IF($T$13="IN CORSO",INDEX(skuAnker,MATCH(B364,descrizioneArtAnker,0)),INDEX(dbOrdini[CODICE
ANKER],MATCH(B364,dbOrdini[DESCRIZIONE],0))))</f>
        <v/>
      </c>
      <c r="G364" s="249" t="str">
        <f>IF(B364="","",IF($T$13="IN CORSO",VLOOKUP(B364,listoneAnker_NoSku,2,FALSE),INDEX(dbOrdini[BT/CS],MATCH(F364,dbOrdini[CODICE
ANKER],0))))</f>
        <v/>
      </c>
      <c r="H364" s="250" t="str">
        <f>IF(B364="","",IF($T$13="IN CORSO",VLOOKUP(B364,listoneAnker_NoSku,3,FALSE),INDEX(dbOrdini[LT.],MATCH(F364,dbOrdini[CODICE
ANKER],0))))</f>
        <v/>
      </c>
      <c r="I364" s="251" t="str">
        <f>IF(B364="","",IF($T$13="IN CORSO",VLOOKUP(B364,listoneAnker_NoSku,4,FALSE),INDEX(dbOrdini[% VOL],MATCH(F364,dbOrdini[CODICE
ANKER],0))))</f>
        <v/>
      </c>
      <c r="J364" s="252" t="str">
        <f>IF(B364="","",IF($T$13="IN CORSO",VLOOKUP(B364,listoneAnker_NoSku,5,FALSE),INDEX(dbOrdini[PREZZO
ANKER],MATCH(F364,dbOrdini[CODICE
ANKER],0))))</f>
        <v/>
      </c>
      <c r="K364" s="253" t="str">
        <f ca="1">IF(E364="","",IF($T$13="IN CORSO",VLOOKUP(TEXT(E364,"0"),vinolux[],6,FALSE),INDEX(dbOrdini[PREZZO
VINOLUX],MATCH(F364,dbOrdini[CODICE
ANKER],0))))</f>
        <v/>
      </c>
      <c r="L364" s="252" t="str">
        <f>IFERROR(IF(B364="","",IF($T$13="IN CORSO",VLOOKUP(A364,ultimoPrezzoItalia[],5,FALSE),INDEX(dbOrdini[PREZZO
ITALIA],MATCH(F364,dbOrdini[CODICE
ANKER],0)))),"")</f>
        <v/>
      </c>
      <c r="M364" s="254" t="str">
        <f>IFERROR(IF(B364="","",IF($T$13="IN CORSO",VLOOKUP(F364,listoneAnkerCompleto,8,FALSE)/1.22,INDEX(dbOrdini[COSTO IMPORT BOTT.],MATCH(F364,dbOrdini[CODICE
ANKER],0)))),"")</f>
        <v/>
      </c>
      <c r="N364" s="267" t="str">
        <f t="shared" si="15"/>
        <v/>
      </c>
      <c r="O364" s="255" t="str">
        <f t="shared" si="16"/>
        <v/>
      </c>
      <c r="P364" s="256" t="str">
        <f ca="1">IFERROR(VLOOKUP(A364,inventarioGeko[],3,FALSE),"")</f>
        <v/>
      </c>
      <c r="Q364" s="254" t="str">
        <f t="shared" si="17"/>
        <v/>
      </c>
    </row>
    <row r="365" spans="1:17">
      <c r="A365" s="127" t="str">
        <f ca="1">IFERROR(INDEX(storicoSkuGeko,MATCH(F365,storicoSkuAnker,0)),"")</f>
        <v/>
      </c>
      <c r="B365" s="39"/>
      <c r="C365" s="70"/>
      <c r="D365" s="42"/>
      <c r="E365" s="295" t="str">
        <f ca="1">IFERROR(IF(INDEX(storicoSkuVinolux,MATCH(F365,storicoSkuAnker,0))=0,"",INDEX(storicoSkuVinolux,MATCH(F365,storicoSkuAnker,0))),"")</f>
        <v/>
      </c>
      <c r="F365" s="248" t="str">
        <f>IF(B365="","",IF($T$13="IN CORSO",INDEX(skuAnker,MATCH(B365,descrizioneArtAnker,0)),INDEX(dbOrdini[CODICE
ANKER],MATCH(B365,dbOrdini[DESCRIZIONE],0))))</f>
        <v/>
      </c>
      <c r="G365" s="249" t="str">
        <f>IF(B365="","",IF($T$13="IN CORSO",VLOOKUP(B365,listoneAnker_NoSku,2,FALSE),INDEX(dbOrdini[BT/CS],MATCH(F365,dbOrdini[CODICE
ANKER],0))))</f>
        <v/>
      </c>
      <c r="H365" s="250" t="str">
        <f>IF(B365="","",IF($T$13="IN CORSO",VLOOKUP(B365,listoneAnker_NoSku,3,FALSE),INDEX(dbOrdini[LT.],MATCH(F365,dbOrdini[CODICE
ANKER],0))))</f>
        <v/>
      </c>
      <c r="I365" s="251" t="str">
        <f>IF(B365="","",IF($T$13="IN CORSO",VLOOKUP(B365,listoneAnker_NoSku,4,FALSE),INDEX(dbOrdini[% VOL],MATCH(F365,dbOrdini[CODICE
ANKER],0))))</f>
        <v/>
      </c>
      <c r="J365" s="252" t="str">
        <f>IF(B365="","",IF($T$13="IN CORSO",VLOOKUP(B365,listoneAnker_NoSku,5,FALSE),INDEX(dbOrdini[PREZZO
ANKER],MATCH(F365,dbOrdini[CODICE
ANKER],0))))</f>
        <v/>
      </c>
      <c r="K365" s="253" t="str">
        <f ca="1">IF(E365="","",IF($T$13="IN CORSO",VLOOKUP(TEXT(E365,"0"),vinolux[],6,FALSE),INDEX(dbOrdini[PREZZO
VINOLUX],MATCH(F365,dbOrdini[CODICE
ANKER],0))))</f>
        <v/>
      </c>
      <c r="L365" s="252" t="str">
        <f>IFERROR(IF(B365="","",IF($T$13="IN CORSO",VLOOKUP(A365,ultimoPrezzoItalia[],5,FALSE),INDEX(dbOrdini[PREZZO
ITALIA],MATCH(F365,dbOrdini[CODICE
ANKER],0)))),"")</f>
        <v/>
      </c>
      <c r="M365" s="254" t="str">
        <f>IFERROR(IF(B365="","",IF($T$13="IN CORSO",VLOOKUP(F365,listoneAnkerCompleto,8,FALSE)/1.22,INDEX(dbOrdini[COSTO IMPORT BOTT.],MATCH(F365,dbOrdini[CODICE
ANKER],0)))),"")</f>
        <v/>
      </c>
      <c r="N365" s="267" t="str">
        <f t="shared" si="15"/>
        <v/>
      </c>
      <c r="O365" s="255" t="str">
        <f t="shared" si="16"/>
        <v/>
      </c>
      <c r="P365" s="256" t="str">
        <f ca="1">IFERROR(VLOOKUP(A365,inventarioGeko[],3,FALSE),"")</f>
        <v/>
      </c>
      <c r="Q365" s="254" t="str">
        <f t="shared" si="17"/>
        <v/>
      </c>
    </row>
    <row r="366" spans="1:17">
      <c r="A366" s="127" t="str">
        <f ca="1">IFERROR(INDEX(storicoSkuGeko,MATCH(F366,storicoSkuAnker,0)),"")</f>
        <v/>
      </c>
      <c r="B366" s="39"/>
      <c r="C366" s="70"/>
      <c r="D366" s="42"/>
      <c r="E366" s="295" t="str">
        <f ca="1">IFERROR(IF(INDEX(storicoSkuVinolux,MATCH(F366,storicoSkuAnker,0))=0,"",INDEX(storicoSkuVinolux,MATCH(F366,storicoSkuAnker,0))),"")</f>
        <v/>
      </c>
      <c r="F366" s="248" t="str">
        <f>IF(B366="","",IF($T$13="IN CORSO",INDEX(skuAnker,MATCH(B366,descrizioneArtAnker,0)),INDEX(dbOrdini[CODICE
ANKER],MATCH(B366,dbOrdini[DESCRIZIONE],0))))</f>
        <v/>
      </c>
      <c r="G366" s="249" t="str">
        <f>IF(B366="","",IF($T$13="IN CORSO",VLOOKUP(B366,listoneAnker_NoSku,2,FALSE),INDEX(dbOrdini[BT/CS],MATCH(F366,dbOrdini[CODICE
ANKER],0))))</f>
        <v/>
      </c>
      <c r="H366" s="250" t="str">
        <f>IF(B366="","",IF($T$13="IN CORSO",VLOOKUP(B366,listoneAnker_NoSku,3,FALSE),INDEX(dbOrdini[LT.],MATCH(F366,dbOrdini[CODICE
ANKER],0))))</f>
        <v/>
      </c>
      <c r="I366" s="251" t="str">
        <f>IF(B366="","",IF($T$13="IN CORSO",VLOOKUP(B366,listoneAnker_NoSku,4,FALSE),INDEX(dbOrdini[% VOL],MATCH(F366,dbOrdini[CODICE
ANKER],0))))</f>
        <v/>
      </c>
      <c r="J366" s="252" t="str">
        <f>IF(B366="","",IF($T$13="IN CORSO",VLOOKUP(B366,listoneAnker_NoSku,5,FALSE),INDEX(dbOrdini[PREZZO
ANKER],MATCH(F366,dbOrdini[CODICE
ANKER],0))))</f>
        <v/>
      </c>
      <c r="K366" s="253" t="str">
        <f ca="1">IF(E366="","",IF($T$13="IN CORSO",VLOOKUP(TEXT(E366,"0"),vinolux[],6,FALSE),INDEX(dbOrdini[PREZZO
VINOLUX],MATCH(F366,dbOrdini[CODICE
ANKER],0))))</f>
        <v/>
      </c>
      <c r="L366" s="252" t="str">
        <f>IFERROR(IF(B366="","",IF($T$13="IN CORSO",VLOOKUP(A366,ultimoPrezzoItalia[],5,FALSE),INDEX(dbOrdini[PREZZO
ITALIA],MATCH(F366,dbOrdini[CODICE
ANKER],0)))),"")</f>
        <v/>
      </c>
      <c r="M366" s="254" t="str">
        <f>IFERROR(IF(B366="","",IF($T$13="IN CORSO",VLOOKUP(F366,listoneAnkerCompleto,8,FALSE)/1.22,INDEX(dbOrdini[COSTO IMPORT BOTT.],MATCH(F366,dbOrdini[CODICE
ANKER],0)))),"")</f>
        <v/>
      </c>
      <c r="N366" s="267" t="str">
        <f t="shared" si="15"/>
        <v/>
      </c>
      <c r="O366" s="255" t="str">
        <f t="shared" si="16"/>
        <v/>
      </c>
      <c r="P366" s="256" t="str">
        <f ca="1">IFERROR(VLOOKUP(A366,inventarioGeko[],3,FALSE),"")</f>
        <v/>
      </c>
      <c r="Q366" s="254" t="str">
        <f t="shared" si="17"/>
        <v/>
      </c>
    </row>
    <row r="367" spans="1:17">
      <c r="A367" s="127" t="str">
        <f ca="1">IFERROR(INDEX(storicoSkuGeko,MATCH(F367,storicoSkuAnker,0)),"")</f>
        <v/>
      </c>
      <c r="B367" s="39"/>
      <c r="C367" s="70"/>
      <c r="D367" s="42"/>
      <c r="E367" s="295" t="str">
        <f ca="1">IFERROR(IF(INDEX(storicoSkuVinolux,MATCH(F367,storicoSkuAnker,0))=0,"",INDEX(storicoSkuVinolux,MATCH(F367,storicoSkuAnker,0))),"")</f>
        <v/>
      </c>
      <c r="F367" s="248" t="str">
        <f>IF(B367="","",IF($T$13="IN CORSO",INDEX(skuAnker,MATCH(B367,descrizioneArtAnker,0)),INDEX(dbOrdini[CODICE
ANKER],MATCH(B367,dbOrdini[DESCRIZIONE],0))))</f>
        <v/>
      </c>
      <c r="G367" s="249" t="str">
        <f>IF(B367="","",IF($T$13="IN CORSO",VLOOKUP(B367,listoneAnker_NoSku,2,FALSE),INDEX(dbOrdini[BT/CS],MATCH(F367,dbOrdini[CODICE
ANKER],0))))</f>
        <v/>
      </c>
      <c r="H367" s="250" t="str">
        <f>IF(B367="","",IF($T$13="IN CORSO",VLOOKUP(B367,listoneAnker_NoSku,3,FALSE),INDEX(dbOrdini[LT.],MATCH(F367,dbOrdini[CODICE
ANKER],0))))</f>
        <v/>
      </c>
      <c r="I367" s="251" t="str">
        <f>IF(B367="","",IF($T$13="IN CORSO",VLOOKUP(B367,listoneAnker_NoSku,4,FALSE),INDEX(dbOrdini[% VOL],MATCH(F367,dbOrdini[CODICE
ANKER],0))))</f>
        <v/>
      </c>
      <c r="J367" s="252" t="str">
        <f>IF(B367="","",IF($T$13="IN CORSO",VLOOKUP(B367,listoneAnker_NoSku,5,FALSE),INDEX(dbOrdini[PREZZO
ANKER],MATCH(F367,dbOrdini[CODICE
ANKER],0))))</f>
        <v/>
      </c>
      <c r="K367" s="253" t="str">
        <f ca="1">IF(E367="","",IF($T$13="IN CORSO",VLOOKUP(TEXT(E367,"0"),vinolux[],6,FALSE),INDEX(dbOrdini[PREZZO
VINOLUX],MATCH(F367,dbOrdini[CODICE
ANKER],0))))</f>
        <v/>
      </c>
      <c r="L367" s="252" t="str">
        <f>IFERROR(IF(B367="","",IF($T$13="IN CORSO",VLOOKUP(A367,ultimoPrezzoItalia[],5,FALSE),INDEX(dbOrdini[PREZZO
ITALIA],MATCH(F367,dbOrdini[CODICE
ANKER],0)))),"")</f>
        <v/>
      </c>
      <c r="M367" s="254" t="str">
        <f>IFERROR(IF(B367="","",IF($T$13="IN CORSO",VLOOKUP(F367,listoneAnkerCompleto,8,FALSE)/1.22,INDEX(dbOrdini[COSTO IMPORT BOTT.],MATCH(F367,dbOrdini[CODICE
ANKER],0)))),"")</f>
        <v/>
      </c>
      <c r="N367" s="267" t="str">
        <f t="shared" si="15"/>
        <v/>
      </c>
      <c r="O367" s="255" t="str">
        <f t="shared" si="16"/>
        <v/>
      </c>
      <c r="P367" s="256" t="str">
        <f ca="1">IFERROR(VLOOKUP(A367,inventarioGeko[],3,FALSE),"")</f>
        <v/>
      </c>
      <c r="Q367" s="254" t="str">
        <f t="shared" si="17"/>
        <v/>
      </c>
    </row>
    <row r="368" spans="1:17">
      <c r="A368" s="127" t="str">
        <f ca="1">IFERROR(INDEX(storicoSkuGeko,MATCH(F368,storicoSkuAnker,0)),"")</f>
        <v/>
      </c>
      <c r="B368" s="39"/>
      <c r="C368" s="70"/>
      <c r="D368" s="42"/>
      <c r="E368" s="295" t="str">
        <f ca="1">IFERROR(IF(INDEX(storicoSkuVinolux,MATCH(F368,storicoSkuAnker,0))=0,"",INDEX(storicoSkuVinolux,MATCH(F368,storicoSkuAnker,0))),"")</f>
        <v/>
      </c>
      <c r="F368" s="248" t="str">
        <f>IF(B368="","",IF($T$13="IN CORSO",INDEX(skuAnker,MATCH(B368,descrizioneArtAnker,0)),INDEX(dbOrdini[CODICE
ANKER],MATCH(B368,dbOrdini[DESCRIZIONE],0))))</f>
        <v/>
      </c>
      <c r="G368" s="249" t="str">
        <f>IF(B368="","",IF($T$13="IN CORSO",VLOOKUP(B368,listoneAnker_NoSku,2,FALSE),INDEX(dbOrdini[BT/CS],MATCH(F368,dbOrdini[CODICE
ANKER],0))))</f>
        <v/>
      </c>
      <c r="H368" s="250" t="str">
        <f>IF(B368="","",IF($T$13="IN CORSO",VLOOKUP(B368,listoneAnker_NoSku,3,FALSE),INDEX(dbOrdini[LT.],MATCH(F368,dbOrdini[CODICE
ANKER],0))))</f>
        <v/>
      </c>
      <c r="I368" s="251" t="str">
        <f>IF(B368="","",IF($T$13="IN CORSO",VLOOKUP(B368,listoneAnker_NoSku,4,FALSE),INDEX(dbOrdini[% VOL],MATCH(F368,dbOrdini[CODICE
ANKER],0))))</f>
        <v/>
      </c>
      <c r="J368" s="252" t="str">
        <f>IF(B368="","",IF($T$13="IN CORSO",VLOOKUP(B368,listoneAnker_NoSku,5,FALSE),INDEX(dbOrdini[PREZZO
ANKER],MATCH(F368,dbOrdini[CODICE
ANKER],0))))</f>
        <v/>
      </c>
      <c r="K368" s="253" t="str">
        <f ca="1">IF(E368="","",IF($T$13="IN CORSO",VLOOKUP(TEXT(E368,"0"),vinolux[],6,FALSE),INDEX(dbOrdini[PREZZO
VINOLUX],MATCH(F368,dbOrdini[CODICE
ANKER],0))))</f>
        <v/>
      </c>
      <c r="L368" s="252" t="str">
        <f>IFERROR(IF(B368="","",IF($T$13="IN CORSO",VLOOKUP(A368,ultimoPrezzoItalia[],5,FALSE),INDEX(dbOrdini[PREZZO
ITALIA],MATCH(F368,dbOrdini[CODICE
ANKER],0)))),"")</f>
        <v/>
      </c>
      <c r="M368" s="254" t="str">
        <f>IFERROR(IF(B368="","",IF($T$13="IN CORSO",VLOOKUP(F368,listoneAnkerCompleto,8,FALSE)/1.22,INDEX(dbOrdini[COSTO IMPORT BOTT.],MATCH(F368,dbOrdini[CODICE
ANKER],0)))),"")</f>
        <v/>
      </c>
      <c r="N368" s="267" t="str">
        <f t="shared" si="15"/>
        <v/>
      </c>
      <c r="O368" s="255" t="str">
        <f t="shared" si="16"/>
        <v/>
      </c>
      <c r="P368" s="256" t="str">
        <f ca="1">IFERROR(VLOOKUP(A368,inventarioGeko[],3,FALSE),"")</f>
        <v/>
      </c>
      <c r="Q368" s="254" t="str">
        <f t="shared" si="17"/>
        <v/>
      </c>
    </row>
    <row r="369" spans="1:17">
      <c r="A369" s="127" t="str">
        <f ca="1">IFERROR(INDEX(storicoSkuGeko,MATCH(F369,storicoSkuAnker,0)),"")</f>
        <v/>
      </c>
      <c r="B369" s="39"/>
      <c r="C369" s="70"/>
      <c r="D369" s="42"/>
      <c r="E369" s="295" t="str">
        <f ca="1">IFERROR(IF(INDEX(storicoSkuVinolux,MATCH(F369,storicoSkuAnker,0))=0,"",INDEX(storicoSkuVinolux,MATCH(F369,storicoSkuAnker,0))),"")</f>
        <v/>
      </c>
      <c r="F369" s="248" t="str">
        <f>IF(B369="","",IF($T$13="IN CORSO",INDEX(skuAnker,MATCH(B369,descrizioneArtAnker,0)),INDEX(dbOrdini[CODICE
ANKER],MATCH(B369,dbOrdini[DESCRIZIONE],0))))</f>
        <v/>
      </c>
      <c r="G369" s="249" t="str">
        <f>IF(B369="","",IF($T$13="IN CORSO",VLOOKUP(B369,listoneAnker_NoSku,2,FALSE),INDEX(dbOrdini[BT/CS],MATCH(F369,dbOrdini[CODICE
ANKER],0))))</f>
        <v/>
      </c>
      <c r="H369" s="250" t="str">
        <f>IF(B369="","",IF($T$13="IN CORSO",VLOOKUP(B369,listoneAnker_NoSku,3,FALSE),INDEX(dbOrdini[LT.],MATCH(F369,dbOrdini[CODICE
ANKER],0))))</f>
        <v/>
      </c>
      <c r="I369" s="251" t="str">
        <f>IF(B369="","",IF($T$13="IN CORSO",VLOOKUP(B369,listoneAnker_NoSku,4,FALSE),INDEX(dbOrdini[% VOL],MATCH(F369,dbOrdini[CODICE
ANKER],0))))</f>
        <v/>
      </c>
      <c r="J369" s="252" t="str">
        <f>IF(B369="","",IF($T$13="IN CORSO",VLOOKUP(B369,listoneAnker_NoSku,5,FALSE),INDEX(dbOrdini[PREZZO
ANKER],MATCH(F369,dbOrdini[CODICE
ANKER],0))))</f>
        <v/>
      </c>
      <c r="K369" s="253" t="str">
        <f ca="1">IF(E369="","",IF($T$13="IN CORSO",VLOOKUP(TEXT(E369,"0"),vinolux[],6,FALSE),INDEX(dbOrdini[PREZZO
VINOLUX],MATCH(F369,dbOrdini[CODICE
ANKER],0))))</f>
        <v/>
      </c>
      <c r="L369" s="252" t="str">
        <f>IFERROR(IF(B369="","",IF($T$13="IN CORSO",VLOOKUP(A369,ultimoPrezzoItalia[],5,FALSE),INDEX(dbOrdini[PREZZO
ITALIA],MATCH(F369,dbOrdini[CODICE
ANKER],0)))),"")</f>
        <v/>
      </c>
      <c r="M369" s="254" t="str">
        <f>IFERROR(IF(B369="","",IF($T$13="IN CORSO",VLOOKUP(F369,listoneAnkerCompleto,8,FALSE)/1.22,INDEX(dbOrdini[COSTO IMPORT BOTT.],MATCH(F369,dbOrdini[CODICE
ANKER],0)))),"")</f>
        <v/>
      </c>
      <c r="N369" s="267" t="str">
        <f t="shared" si="15"/>
        <v/>
      </c>
      <c r="O369" s="255" t="str">
        <f t="shared" si="16"/>
        <v/>
      </c>
      <c r="P369" s="256" t="str">
        <f ca="1">IFERROR(VLOOKUP(A369,inventarioGeko[],3,FALSE),"")</f>
        <v/>
      </c>
      <c r="Q369" s="254" t="str">
        <f t="shared" si="17"/>
        <v/>
      </c>
    </row>
    <row r="370" spans="1:17">
      <c r="A370" s="127" t="str">
        <f ca="1">IFERROR(INDEX(storicoSkuGeko,MATCH(F370,storicoSkuAnker,0)),"")</f>
        <v/>
      </c>
      <c r="B370" s="39"/>
      <c r="C370" s="70"/>
      <c r="D370" s="42"/>
      <c r="E370" s="295" t="str">
        <f ca="1">IFERROR(IF(INDEX(storicoSkuVinolux,MATCH(F370,storicoSkuAnker,0))=0,"",INDEX(storicoSkuVinolux,MATCH(F370,storicoSkuAnker,0))),"")</f>
        <v/>
      </c>
      <c r="F370" s="248" t="str">
        <f>IF(B370="","",IF($T$13="IN CORSO",INDEX(skuAnker,MATCH(B370,descrizioneArtAnker,0)),INDEX(dbOrdini[CODICE
ANKER],MATCH(B370,dbOrdini[DESCRIZIONE],0))))</f>
        <v/>
      </c>
      <c r="G370" s="249" t="str">
        <f>IF(B370="","",IF($T$13="IN CORSO",VLOOKUP(B370,listoneAnker_NoSku,2,FALSE),INDEX(dbOrdini[BT/CS],MATCH(F370,dbOrdini[CODICE
ANKER],0))))</f>
        <v/>
      </c>
      <c r="H370" s="250" t="str">
        <f>IF(B370="","",IF($T$13="IN CORSO",VLOOKUP(B370,listoneAnker_NoSku,3,FALSE),INDEX(dbOrdini[LT.],MATCH(F370,dbOrdini[CODICE
ANKER],0))))</f>
        <v/>
      </c>
      <c r="I370" s="251" t="str">
        <f>IF(B370="","",IF($T$13="IN CORSO",VLOOKUP(B370,listoneAnker_NoSku,4,FALSE),INDEX(dbOrdini[% VOL],MATCH(F370,dbOrdini[CODICE
ANKER],0))))</f>
        <v/>
      </c>
      <c r="J370" s="252" t="str">
        <f>IF(B370="","",IF($T$13="IN CORSO",VLOOKUP(B370,listoneAnker_NoSku,5,FALSE),INDEX(dbOrdini[PREZZO
ANKER],MATCH(F370,dbOrdini[CODICE
ANKER],0))))</f>
        <v/>
      </c>
      <c r="K370" s="253" t="str">
        <f ca="1">IF(E370="","",IF($T$13="IN CORSO",VLOOKUP(TEXT(E370,"0"),vinolux[],6,FALSE),INDEX(dbOrdini[PREZZO
VINOLUX],MATCH(F370,dbOrdini[CODICE
ANKER],0))))</f>
        <v/>
      </c>
      <c r="L370" s="252" t="str">
        <f>IFERROR(IF(B370="","",IF($T$13="IN CORSO",VLOOKUP(A370,ultimoPrezzoItalia[],5,FALSE),INDEX(dbOrdini[PREZZO
ITALIA],MATCH(F370,dbOrdini[CODICE
ANKER],0)))),"")</f>
        <v/>
      </c>
      <c r="M370" s="254" t="str">
        <f>IFERROR(IF(B370="","",IF($T$13="IN CORSO",VLOOKUP(F370,listoneAnkerCompleto,8,FALSE)/1.22,INDEX(dbOrdini[COSTO IMPORT BOTT.],MATCH(F370,dbOrdini[CODICE
ANKER],0)))),"")</f>
        <v/>
      </c>
      <c r="N370" s="267" t="str">
        <f t="shared" si="15"/>
        <v/>
      </c>
      <c r="O370" s="255" t="str">
        <f t="shared" si="16"/>
        <v/>
      </c>
      <c r="P370" s="256" t="str">
        <f ca="1">IFERROR(VLOOKUP(A370,inventarioGeko[],3,FALSE),"")</f>
        <v/>
      </c>
      <c r="Q370" s="254" t="str">
        <f t="shared" si="17"/>
        <v/>
      </c>
    </row>
    <row r="371" spans="1:17">
      <c r="A371" s="127" t="str">
        <f ca="1">IFERROR(INDEX(storicoSkuGeko,MATCH(F371,storicoSkuAnker,0)),"")</f>
        <v/>
      </c>
      <c r="B371" s="39"/>
      <c r="C371" s="70"/>
      <c r="D371" s="42"/>
      <c r="E371" s="295" t="str">
        <f ca="1">IFERROR(IF(INDEX(storicoSkuVinolux,MATCH(F371,storicoSkuAnker,0))=0,"",INDEX(storicoSkuVinolux,MATCH(F371,storicoSkuAnker,0))),"")</f>
        <v/>
      </c>
      <c r="F371" s="248" t="str">
        <f>IF(B371="","",IF($T$13="IN CORSO",INDEX(skuAnker,MATCH(B371,descrizioneArtAnker,0)),INDEX(dbOrdini[CODICE
ANKER],MATCH(B371,dbOrdini[DESCRIZIONE],0))))</f>
        <v/>
      </c>
      <c r="G371" s="249" t="str">
        <f>IF(B371="","",IF($T$13="IN CORSO",VLOOKUP(B371,listoneAnker_NoSku,2,FALSE),INDEX(dbOrdini[BT/CS],MATCH(F371,dbOrdini[CODICE
ANKER],0))))</f>
        <v/>
      </c>
      <c r="H371" s="250" t="str">
        <f>IF(B371="","",IF($T$13="IN CORSO",VLOOKUP(B371,listoneAnker_NoSku,3,FALSE),INDEX(dbOrdini[LT.],MATCH(F371,dbOrdini[CODICE
ANKER],0))))</f>
        <v/>
      </c>
      <c r="I371" s="251" t="str">
        <f>IF(B371="","",IF($T$13="IN CORSO",VLOOKUP(B371,listoneAnker_NoSku,4,FALSE),INDEX(dbOrdini[% VOL],MATCH(F371,dbOrdini[CODICE
ANKER],0))))</f>
        <v/>
      </c>
      <c r="J371" s="252" t="str">
        <f>IF(B371="","",IF($T$13="IN CORSO",VLOOKUP(B371,listoneAnker_NoSku,5,FALSE),INDEX(dbOrdini[PREZZO
ANKER],MATCH(F371,dbOrdini[CODICE
ANKER],0))))</f>
        <v/>
      </c>
      <c r="K371" s="253" t="str">
        <f ca="1">IF(E371="","",IF($T$13="IN CORSO",VLOOKUP(TEXT(E371,"0"),vinolux[],6,FALSE),INDEX(dbOrdini[PREZZO
VINOLUX],MATCH(F371,dbOrdini[CODICE
ANKER],0))))</f>
        <v/>
      </c>
      <c r="L371" s="252" t="str">
        <f>IFERROR(IF(B371="","",IF($T$13="IN CORSO",VLOOKUP(A371,ultimoPrezzoItalia[],5,FALSE),INDEX(dbOrdini[PREZZO
ITALIA],MATCH(F371,dbOrdini[CODICE
ANKER],0)))),"")</f>
        <v/>
      </c>
      <c r="M371" s="254" t="str">
        <f>IFERROR(IF(B371="","",IF($T$13="IN CORSO",VLOOKUP(F371,listoneAnkerCompleto,8,FALSE)/1.22,INDEX(dbOrdini[COSTO IMPORT BOTT.],MATCH(F371,dbOrdini[CODICE
ANKER],0)))),"")</f>
        <v/>
      </c>
      <c r="N371" s="267" t="str">
        <f t="shared" si="15"/>
        <v/>
      </c>
      <c r="O371" s="255" t="str">
        <f t="shared" si="16"/>
        <v/>
      </c>
      <c r="P371" s="256" t="str">
        <f ca="1">IFERROR(VLOOKUP(A371,inventarioGeko[],3,FALSE),"")</f>
        <v/>
      </c>
      <c r="Q371" s="254" t="str">
        <f t="shared" si="17"/>
        <v/>
      </c>
    </row>
    <row r="372" spans="1:17">
      <c r="A372" s="127" t="str">
        <f ca="1">IFERROR(INDEX(storicoSkuGeko,MATCH(F372,storicoSkuAnker,0)),"")</f>
        <v/>
      </c>
      <c r="B372" s="39"/>
      <c r="C372" s="70"/>
      <c r="D372" s="42"/>
      <c r="E372" s="295" t="str">
        <f ca="1">IFERROR(IF(INDEX(storicoSkuVinolux,MATCH(F372,storicoSkuAnker,0))=0,"",INDEX(storicoSkuVinolux,MATCH(F372,storicoSkuAnker,0))),"")</f>
        <v/>
      </c>
      <c r="F372" s="248" t="str">
        <f>IF(B372="","",IF($T$13="IN CORSO",INDEX(skuAnker,MATCH(B372,descrizioneArtAnker,0)),INDEX(dbOrdini[CODICE
ANKER],MATCH(B372,dbOrdini[DESCRIZIONE],0))))</f>
        <v/>
      </c>
      <c r="G372" s="249" t="str">
        <f>IF(B372="","",IF($T$13="IN CORSO",VLOOKUP(B372,listoneAnker_NoSku,2,FALSE),INDEX(dbOrdini[BT/CS],MATCH(F372,dbOrdini[CODICE
ANKER],0))))</f>
        <v/>
      </c>
      <c r="H372" s="250" t="str">
        <f>IF(B372="","",IF($T$13="IN CORSO",VLOOKUP(B372,listoneAnker_NoSku,3,FALSE),INDEX(dbOrdini[LT.],MATCH(F372,dbOrdini[CODICE
ANKER],0))))</f>
        <v/>
      </c>
      <c r="I372" s="251" t="str">
        <f>IF(B372="","",IF($T$13="IN CORSO",VLOOKUP(B372,listoneAnker_NoSku,4,FALSE),INDEX(dbOrdini[% VOL],MATCH(F372,dbOrdini[CODICE
ANKER],0))))</f>
        <v/>
      </c>
      <c r="J372" s="252" t="str">
        <f>IF(B372="","",IF($T$13="IN CORSO",VLOOKUP(B372,listoneAnker_NoSku,5,FALSE),INDEX(dbOrdini[PREZZO
ANKER],MATCH(F372,dbOrdini[CODICE
ANKER],0))))</f>
        <v/>
      </c>
      <c r="K372" s="253" t="str">
        <f ca="1">IF(E372="","",IF($T$13="IN CORSO",VLOOKUP(TEXT(E372,"0"),vinolux[],6,FALSE),INDEX(dbOrdini[PREZZO
VINOLUX],MATCH(F372,dbOrdini[CODICE
ANKER],0))))</f>
        <v/>
      </c>
      <c r="L372" s="252" t="str">
        <f>IFERROR(IF(B372="","",IF($T$13="IN CORSO",VLOOKUP(A372,ultimoPrezzoItalia[],5,FALSE),INDEX(dbOrdini[PREZZO
ITALIA],MATCH(F372,dbOrdini[CODICE
ANKER],0)))),"")</f>
        <v/>
      </c>
      <c r="M372" s="254" t="str">
        <f>IFERROR(IF(B372="","",IF($T$13="IN CORSO",VLOOKUP(F372,listoneAnkerCompleto,8,FALSE)/1.22,INDEX(dbOrdini[COSTO IMPORT BOTT.],MATCH(F372,dbOrdini[CODICE
ANKER],0)))),"")</f>
        <v/>
      </c>
      <c r="N372" s="267" t="str">
        <f t="shared" si="15"/>
        <v/>
      </c>
      <c r="O372" s="255" t="str">
        <f t="shared" si="16"/>
        <v/>
      </c>
      <c r="P372" s="256" t="str">
        <f ca="1">IFERROR(VLOOKUP(A372,inventarioGeko[],3,FALSE),"")</f>
        <v/>
      </c>
      <c r="Q372" s="254" t="str">
        <f t="shared" si="17"/>
        <v/>
      </c>
    </row>
    <row r="373" spans="1:17">
      <c r="A373" s="127" t="str">
        <f ca="1">IFERROR(INDEX(storicoSkuGeko,MATCH(F373,storicoSkuAnker,0)),"")</f>
        <v/>
      </c>
      <c r="B373" s="39"/>
      <c r="C373" s="70"/>
      <c r="D373" s="42"/>
      <c r="E373" s="295" t="str">
        <f ca="1">IFERROR(IF(INDEX(storicoSkuVinolux,MATCH(F373,storicoSkuAnker,0))=0,"",INDEX(storicoSkuVinolux,MATCH(F373,storicoSkuAnker,0))),"")</f>
        <v/>
      </c>
      <c r="F373" s="248" t="str">
        <f>IF(B373="","",IF($T$13="IN CORSO",INDEX(skuAnker,MATCH(B373,descrizioneArtAnker,0)),INDEX(dbOrdini[CODICE
ANKER],MATCH(B373,dbOrdini[DESCRIZIONE],0))))</f>
        <v/>
      </c>
      <c r="G373" s="249" t="str">
        <f>IF(B373="","",IF($T$13="IN CORSO",VLOOKUP(B373,listoneAnker_NoSku,2,FALSE),INDEX(dbOrdini[BT/CS],MATCH(F373,dbOrdini[CODICE
ANKER],0))))</f>
        <v/>
      </c>
      <c r="H373" s="250" t="str">
        <f>IF(B373="","",IF($T$13="IN CORSO",VLOOKUP(B373,listoneAnker_NoSku,3,FALSE),INDEX(dbOrdini[LT.],MATCH(F373,dbOrdini[CODICE
ANKER],0))))</f>
        <v/>
      </c>
      <c r="I373" s="251" t="str">
        <f>IF(B373="","",IF($T$13="IN CORSO",VLOOKUP(B373,listoneAnker_NoSku,4,FALSE),INDEX(dbOrdini[% VOL],MATCH(F373,dbOrdini[CODICE
ANKER],0))))</f>
        <v/>
      </c>
      <c r="J373" s="252" t="str">
        <f>IF(B373="","",IF($T$13="IN CORSO",VLOOKUP(B373,listoneAnker_NoSku,5,FALSE),INDEX(dbOrdini[PREZZO
ANKER],MATCH(F373,dbOrdini[CODICE
ANKER],0))))</f>
        <v/>
      </c>
      <c r="K373" s="253" t="str">
        <f ca="1">IF(E373="","",IF($T$13="IN CORSO",VLOOKUP(TEXT(E373,"0"),vinolux[],6,FALSE),INDEX(dbOrdini[PREZZO
VINOLUX],MATCH(F373,dbOrdini[CODICE
ANKER],0))))</f>
        <v/>
      </c>
      <c r="L373" s="252" t="str">
        <f>IFERROR(IF(B373="","",IF($T$13="IN CORSO",VLOOKUP(A373,ultimoPrezzoItalia[],5,FALSE),INDEX(dbOrdini[PREZZO
ITALIA],MATCH(F373,dbOrdini[CODICE
ANKER],0)))),"")</f>
        <v/>
      </c>
      <c r="M373" s="254" t="str">
        <f>IFERROR(IF(B373="","",IF($T$13="IN CORSO",VLOOKUP(F373,listoneAnkerCompleto,8,FALSE)/1.22,INDEX(dbOrdini[COSTO IMPORT BOTT.],MATCH(F373,dbOrdini[CODICE
ANKER],0)))),"")</f>
        <v/>
      </c>
      <c r="N373" s="267" t="str">
        <f t="shared" si="15"/>
        <v/>
      </c>
      <c r="O373" s="255" t="str">
        <f t="shared" si="16"/>
        <v/>
      </c>
      <c r="P373" s="256" t="str">
        <f ca="1">IFERROR(VLOOKUP(A373,inventarioGeko[],3,FALSE),"")</f>
        <v/>
      </c>
      <c r="Q373" s="254" t="str">
        <f t="shared" si="17"/>
        <v/>
      </c>
    </row>
    <row r="374" spans="1:17">
      <c r="A374" s="127" t="str">
        <f ca="1">IFERROR(INDEX(storicoSkuGeko,MATCH(F374,storicoSkuAnker,0)),"")</f>
        <v/>
      </c>
      <c r="B374" s="39"/>
      <c r="C374" s="70"/>
      <c r="D374" s="42"/>
      <c r="E374" s="295" t="str">
        <f ca="1">IFERROR(IF(INDEX(storicoSkuVinolux,MATCH(F374,storicoSkuAnker,0))=0,"",INDEX(storicoSkuVinolux,MATCH(F374,storicoSkuAnker,0))),"")</f>
        <v/>
      </c>
      <c r="F374" s="248" t="str">
        <f>IF(B374="","",IF($T$13="IN CORSO",INDEX(skuAnker,MATCH(B374,descrizioneArtAnker,0)),INDEX(dbOrdini[CODICE
ANKER],MATCH(B374,dbOrdini[DESCRIZIONE],0))))</f>
        <v/>
      </c>
      <c r="G374" s="249" t="str">
        <f>IF(B374="","",IF($T$13="IN CORSO",VLOOKUP(B374,listoneAnker_NoSku,2,FALSE),INDEX(dbOrdini[BT/CS],MATCH(F374,dbOrdini[CODICE
ANKER],0))))</f>
        <v/>
      </c>
      <c r="H374" s="250" t="str">
        <f>IF(B374="","",IF($T$13="IN CORSO",VLOOKUP(B374,listoneAnker_NoSku,3,FALSE),INDEX(dbOrdini[LT.],MATCH(F374,dbOrdini[CODICE
ANKER],0))))</f>
        <v/>
      </c>
      <c r="I374" s="251" t="str">
        <f>IF(B374="","",IF($T$13="IN CORSO",VLOOKUP(B374,listoneAnker_NoSku,4,FALSE),INDEX(dbOrdini[% VOL],MATCH(F374,dbOrdini[CODICE
ANKER],0))))</f>
        <v/>
      </c>
      <c r="J374" s="252" t="str">
        <f>IF(B374="","",IF($T$13="IN CORSO",VLOOKUP(B374,listoneAnker_NoSku,5,FALSE),INDEX(dbOrdini[PREZZO
ANKER],MATCH(F374,dbOrdini[CODICE
ANKER],0))))</f>
        <v/>
      </c>
      <c r="K374" s="253" t="str">
        <f ca="1">IF(E374="","",IF($T$13="IN CORSO",VLOOKUP(TEXT(E374,"0"),vinolux[],6,FALSE),INDEX(dbOrdini[PREZZO
VINOLUX],MATCH(F374,dbOrdini[CODICE
ANKER],0))))</f>
        <v/>
      </c>
      <c r="L374" s="252" t="str">
        <f>IFERROR(IF(B374="","",IF($T$13="IN CORSO",VLOOKUP(A374,ultimoPrezzoItalia[],5,FALSE),INDEX(dbOrdini[PREZZO
ITALIA],MATCH(F374,dbOrdini[CODICE
ANKER],0)))),"")</f>
        <v/>
      </c>
      <c r="M374" s="254" t="str">
        <f>IFERROR(IF(B374="","",IF($T$13="IN CORSO",VLOOKUP(F374,listoneAnkerCompleto,8,FALSE)/1.22,INDEX(dbOrdini[COSTO IMPORT BOTT.],MATCH(F374,dbOrdini[CODICE
ANKER],0)))),"")</f>
        <v/>
      </c>
      <c r="N374" s="267" t="str">
        <f t="shared" si="15"/>
        <v/>
      </c>
      <c r="O374" s="255" t="str">
        <f t="shared" si="16"/>
        <v/>
      </c>
      <c r="P374" s="256" t="str">
        <f ca="1">IFERROR(VLOOKUP(A374,inventarioGeko[],3,FALSE),"")</f>
        <v/>
      </c>
      <c r="Q374" s="254" t="str">
        <f t="shared" si="17"/>
        <v/>
      </c>
    </row>
    <row r="375" spans="1:17">
      <c r="A375" s="127" t="str">
        <f ca="1">IFERROR(INDEX(storicoSkuGeko,MATCH(F375,storicoSkuAnker,0)),"")</f>
        <v/>
      </c>
      <c r="B375" s="39"/>
      <c r="C375" s="70"/>
      <c r="D375" s="42"/>
      <c r="E375" s="295" t="str">
        <f ca="1">IFERROR(IF(INDEX(storicoSkuVinolux,MATCH(F375,storicoSkuAnker,0))=0,"",INDEX(storicoSkuVinolux,MATCH(F375,storicoSkuAnker,0))),"")</f>
        <v/>
      </c>
      <c r="F375" s="248" t="str">
        <f>IF(B375="","",IF($T$13="IN CORSO",INDEX(skuAnker,MATCH(B375,descrizioneArtAnker,0)),INDEX(dbOrdini[CODICE
ANKER],MATCH(B375,dbOrdini[DESCRIZIONE],0))))</f>
        <v/>
      </c>
      <c r="G375" s="249" t="str">
        <f>IF(B375="","",IF($T$13="IN CORSO",VLOOKUP(B375,listoneAnker_NoSku,2,FALSE),INDEX(dbOrdini[BT/CS],MATCH(F375,dbOrdini[CODICE
ANKER],0))))</f>
        <v/>
      </c>
      <c r="H375" s="250" t="str">
        <f>IF(B375="","",IF($T$13="IN CORSO",VLOOKUP(B375,listoneAnker_NoSku,3,FALSE),INDEX(dbOrdini[LT.],MATCH(F375,dbOrdini[CODICE
ANKER],0))))</f>
        <v/>
      </c>
      <c r="I375" s="251" t="str">
        <f>IF(B375="","",IF($T$13="IN CORSO",VLOOKUP(B375,listoneAnker_NoSku,4,FALSE),INDEX(dbOrdini[% VOL],MATCH(F375,dbOrdini[CODICE
ANKER],0))))</f>
        <v/>
      </c>
      <c r="J375" s="252" t="str">
        <f>IF(B375="","",IF($T$13="IN CORSO",VLOOKUP(B375,listoneAnker_NoSku,5,FALSE),INDEX(dbOrdini[PREZZO
ANKER],MATCH(F375,dbOrdini[CODICE
ANKER],0))))</f>
        <v/>
      </c>
      <c r="K375" s="253" t="str">
        <f ca="1">IF(E375="","",IF($T$13="IN CORSO",VLOOKUP(TEXT(E375,"0"),vinolux[],6,FALSE),INDEX(dbOrdini[PREZZO
VINOLUX],MATCH(F375,dbOrdini[CODICE
ANKER],0))))</f>
        <v/>
      </c>
      <c r="L375" s="252" t="str">
        <f>IFERROR(IF(B375="","",IF($T$13="IN CORSO",VLOOKUP(A375,ultimoPrezzoItalia[],5,FALSE),INDEX(dbOrdini[PREZZO
ITALIA],MATCH(F375,dbOrdini[CODICE
ANKER],0)))),"")</f>
        <v/>
      </c>
      <c r="M375" s="254" t="str">
        <f>IFERROR(IF(B375="","",IF($T$13="IN CORSO",VLOOKUP(F375,listoneAnkerCompleto,8,FALSE)/1.22,INDEX(dbOrdini[COSTO IMPORT BOTT.],MATCH(F375,dbOrdini[CODICE
ANKER],0)))),"")</f>
        <v/>
      </c>
      <c r="N375" s="267" t="str">
        <f t="shared" si="15"/>
        <v/>
      </c>
      <c r="O375" s="255" t="str">
        <f t="shared" si="16"/>
        <v/>
      </c>
      <c r="P375" s="256" t="str">
        <f ca="1">IFERROR(VLOOKUP(A375,inventarioGeko[],3,FALSE),"")</f>
        <v/>
      </c>
      <c r="Q375" s="254" t="str">
        <f t="shared" si="17"/>
        <v/>
      </c>
    </row>
    <row r="376" spans="1:17">
      <c r="A376" s="127" t="str">
        <f ca="1">IFERROR(INDEX(storicoSkuGeko,MATCH(F376,storicoSkuAnker,0)),"")</f>
        <v/>
      </c>
      <c r="B376" s="39"/>
      <c r="C376" s="70"/>
      <c r="D376" s="42"/>
      <c r="E376" s="295" t="str">
        <f ca="1">IFERROR(IF(INDEX(storicoSkuVinolux,MATCH(F376,storicoSkuAnker,0))=0,"",INDEX(storicoSkuVinolux,MATCH(F376,storicoSkuAnker,0))),"")</f>
        <v/>
      </c>
      <c r="F376" s="248" t="str">
        <f>IF(B376="","",IF($T$13="IN CORSO",INDEX(skuAnker,MATCH(B376,descrizioneArtAnker,0)),INDEX(dbOrdini[CODICE
ANKER],MATCH(B376,dbOrdini[DESCRIZIONE],0))))</f>
        <v/>
      </c>
      <c r="G376" s="249" t="str">
        <f>IF(B376="","",IF($T$13="IN CORSO",VLOOKUP(B376,listoneAnker_NoSku,2,FALSE),INDEX(dbOrdini[BT/CS],MATCH(F376,dbOrdini[CODICE
ANKER],0))))</f>
        <v/>
      </c>
      <c r="H376" s="250" t="str">
        <f>IF(B376="","",IF($T$13="IN CORSO",VLOOKUP(B376,listoneAnker_NoSku,3,FALSE),INDEX(dbOrdini[LT.],MATCH(F376,dbOrdini[CODICE
ANKER],0))))</f>
        <v/>
      </c>
      <c r="I376" s="251" t="str">
        <f>IF(B376="","",IF($T$13="IN CORSO",VLOOKUP(B376,listoneAnker_NoSku,4,FALSE),INDEX(dbOrdini[% VOL],MATCH(F376,dbOrdini[CODICE
ANKER],0))))</f>
        <v/>
      </c>
      <c r="J376" s="252" t="str">
        <f>IF(B376="","",IF($T$13="IN CORSO",VLOOKUP(B376,listoneAnker_NoSku,5,FALSE),INDEX(dbOrdini[PREZZO
ANKER],MATCH(F376,dbOrdini[CODICE
ANKER],0))))</f>
        <v/>
      </c>
      <c r="K376" s="253" t="str">
        <f ca="1">IF(E376="","",IF($T$13="IN CORSO",VLOOKUP(TEXT(E376,"0"),vinolux[],6,FALSE),INDEX(dbOrdini[PREZZO
VINOLUX],MATCH(F376,dbOrdini[CODICE
ANKER],0))))</f>
        <v/>
      </c>
      <c r="L376" s="252" t="str">
        <f>IFERROR(IF(B376="","",IF($T$13="IN CORSO",VLOOKUP(A376,ultimoPrezzoItalia[],5,FALSE),INDEX(dbOrdini[PREZZO
ITALIA],MATCH(F376,dbOrdini[CODICE
ANKER],0)))),"")</f>
        <v/>
      </c>
      <c r="M376" s="254" t="str">
        <f>IFERROR(IF(B376="","",IF($T$13="IN CORSO",VLOOKUP(F376,listoneAnkerCompleto,8,FALSE)/1.22,INDEX(dbOrdini[COSTO IMPORT BOTT.],MATCH(F376,dbOrdini[CODICE
ANKER],0)))),"")</f>
        <v/>
      </c>
      <c r="N376" s="267" t="str">
        <f t="shared" si="15"/>
        <v/>
      </c>
      <c r="O376" s="255" t="str">
        <f t="shared" si="16"/>
        <v/>
      </c>
      <c r="P376" s="256" t="str">
        <f ca="1">IFERROR(VLOOKUP(A376,inventarioGeko[],3,FALSE),"")</f>
        <v/>
      </c>
      <c r="Q376" s="254" t="str">
        <f t="shared" si="17"/>
        <v/>
      </c>
    </row>
    <row r="377" spans="1:17">
      <c r="A377" s="127" t="str">
        <f ca="1">IFERROR(INDEX(storicoSkuGeko,MATCH(F377,storicoSkuAnker,0)),"")</f>
        <v/>
      </c>
      <c r="B377" s="39"/>
      <c r="C377" s="70"/>
      <c r="D377" s="42"/>
      <c r="E377" s="295" t="str">
        <f ca="1">IFERROR(IF(INDEX(storicoSkuVinolux,MATCH(F377,storicoSkuAnker,0))=0,"",INDEX(storicoSkuVinolux,MATCH(F377,storicoSkuAnker,0))),"")</f>
        <v/>
      </c>
      <c r="F377" s="248" t="str">
        <f>IF(B377="","",IF($T$13="IN CORSO",INDEX(skuAnker,MATCH(B377,descrizioneArtAnker,0)),INDEX(dbOrdini[CODICE
ANKER],MATCH(B377,dbOrdini[DESCRIZIONE],0))))</f>
        <v/>
      </c>
      <c r="G377" s="249" t="str">
        <f>IF(B377="","",IF($T$13="IN CORSO",VLOOKUP(B377,listoneAnker_NoSku,2,FALSE),INDEX(dbOrdini[BT/CS],MATCH(F377,dbOrdini[CODICE
ANKER],0))))</f>
        <v/>
      </c>
      <c r="H377" s="250" t="str">
        <f>IF(B377="","",IF($T$13="IN CORSO",VLOOKUP(B377,listoneAnker_NoSku,3,FALSE),INDEX(dbOrdini[LT.],MATCH(F377,dbOrdini[CODICE
ANKER],0))))</f>
        <v/>
      </c>
      <c r="I377" s="251" t="str">
        <f>IF(B377="","",IF($T$13="IN CORSO",VLOOKUP(B377,listoneAnker_NoSku,4,FALSE),INDEX(dbOrdini[% VOL],MATCH(F377,dbOrdini[CODICE
ANKER],0))))</f>
        <v/>
      </c>
      <c r="J377" s="252" t="str">
        <f>IF(B377="","",IF($T$13="IN CORSO",VLOOKUP(B377,listoneAnker_NoSku,5,FALSE),INDEX(dbOrdini[PREZZO
ANKER],MATCH(F377,dbOrdini[CODICE
ANKER],0))))</f>
        <v/>
      </c>
      <c r="K377" s="253" t="str">
        <f ca="1">IF(E377="","",IF($T$13="IN CORSO",VLOOKUP(TEXT(E377,"0"),vinolux[],6,FALSE),INDEX(dbOrdini[PREZZO
VINOLUX],MATCH(F377,dbOrdini[CODICE
ANKER],0))))</f>
        <v/>
      </c>
      <c r="L377" s="252" t="str">
        <f>IFERROR(IF(B377="","",IF($T$13="IN CORSO",VLOOKUP(A377,ultimoPrezzoItalia[],5,FALSE),INDEX(dbOrdini[PREZZO
ITALIA],MATCH(F377,dbOrdini[CODICE
ANKER],0)))),"")</f>
        <v/>
      </c>
      <c r="M377" s="254" t="str">
        <f>IFERROR(IF(B377="","",IF($T$13="IN CORSO",VLOOKUP(F377,listoneAnkerCompleto,8,FALSE)/1.22,INDEX(dbOrdini[COSTO IMPORT BOTT.],MATCH(F377,dbOrdini[CODICE
ANKER],0)))),"")</f>
        <v/>
      </c>
      <c r="N377" s="267" t="str">
        <f t="shared" si="15"/>
        <v/>
      </c>
      <c r="O377" s="255" t="str">
        <f t="shared" si="16"/>
        <v/>
      </c>
      <c r="P377" s="256" t="str">
        <f ca="1">IFERROR(VLOOKUP(A377,inventarioGeko[],3,FALSE),"")</f>
        <v/>
      </c>
      <c r="Q377" s="254" t="str">
        <f t="shared" si="17"/>
        <v/>
      </c>
    </row>
    <row r="378" spans="1:17">
      <c r="A378" s="127" t="str">
        <f ca="1">IFERROR(INDEX(storicoSkuGeko,MATCH(F378,storicoSkuAnker,0)),"")</f>
        <v/>
      </c>
      <c r="B378" s="39"/>
      <c r="C378" s="70"/>
      <c r="D378" s="42"/>
      <c r="E378" s="295" t="str">
        <f ca="1">IFERROR(IF(INDEX(storicoSkuVinolux,MATCH(F378,storicoSkuAnker,0))=0,"",INDEX(storicoSkuVinolux,MATCH(F378,storicoSkuAnker,0))),"")</f>
        <v/>
      </c>
      <c r="F378" s="248" t="str">
        <f>IF(B378="","",IF($T$13="IN CORSO",INDEX(skuAnker,MATCH(B378,descrizioneArtAnker,0)),INDEX(dbOrdini[CODICE
ANKER],MATCH(B378,dbOrdini[DESCRIZIONE],0))))</f>
        <v/>
      </c>
      <c r="G378" s="249" t="str">
        <f>IF(B378="","",IF($T$13="IN CORSO",VLOOKUP(B378,listoneAnker_NoSku,2,FALSE),INDEX(dbOrdini[BT/CS],MATCH(F378,dbOrdini[CODICE
ANKER],0))))</f>
        <v/>
      </c>
      <c r="H378" s="250" t="str">
        <f>IF(B378="","",IF($T$13="IN CORSO",VLOOKUP(B378,listoneAnker_NoSku,3,FALSE),INDEX(dbOrdini[LT.],MATCH(F378,dbOrdini[CODICE
ANKER],0))))</f>
        <v/>
      </c>
      <c r="I378" s="251" t="str">
        <f>IF(B378="","",IF($T$13="IN CORSO",VLOOKUP(B378,listoneAnker_NoSku,4,FALSE),INDEX(dbOrdini[% VOL],MATCH(F378,dbOrdini[CODICE
ANKER],0))))</f>
        <v/>
      </c>
      <c r="J378" s="252" t="str">
        <f>IF(B378="","",IF($T$13="IN CORSO",VLOOKUP(B378,listoneAnker_NoSku,5,FALSE),INDEX(dbOrdini[PREZZO
ANKER],MATCH(F378,dbOrdini[CODICE
ANKER],0))))</f>
        <v/>
      </c>
      <c r="K378" s="253" t="str">
        <f ca="1">IF(E378="","",IF($T$13="IN CORSO",VLOOKUP(TEXT(E378,"0"),vinolux[],6,FALSE),INDEX(dbOrdini[PREZZO
VINOLUX],MATCH(F378,dbOrdini[CODICE
ANKER],0))))</f>
        <v/>
      </c>
      <c r="L378" s="252" t="str">
        <f>IFERROR(IF(B378="","",IF($T$13="IN CORSO",VLOOKUP(A378,ultimoPrezzoItalia[],5,FALSE),INDEX(dbOrdini[PREZZO
ITALIA],MATCH(F378,dbOrdini[CODICE
ANKER],0)))),"")</f>
        <v/>
      </c>
      <c r="M378" s="254" t="str">
        <f>IFERROR(IF(B378="","",IF($T$13="IN CORSO",VLOOKUP(F378,listoneAnkerCompleto,8,FALSE)/1.22,INDEX(dbOrdini[COSTO IMPORT BOTT.],MATCH(F378,dbOrdini[CODICE
ANKER],0)))),"")</f>
        <v/>
      </c>
      <c r="N378" s="267" t="str">
        <f t="shared" si="15"/>
        <v/>
      </c>
      <c r="O378" s="255" t="str">
        <f t="shared" si="16"/>
        <v/>
      </c>
      <c r="P378" s="256" t="str">
        <f ca="1">IFERROR(VLOOKUP(A378,inventarioGeko[],3,FALSE),"")</f>
        <v/>
      </c>
      <c r="Q378" s="254" t="str">
        <f t="shared" si="17"/>
        <v/>
      </c>
    </row>
    <row r="379" spans="1:17">
      <c r="A379" s="127" t="str">
        <f ca="1">IFERROR(INDEX(storicoSkuGeko,MATCH(F379,storicoSkuAnker,0)),"")</f>
        <v/>
      </c>
      <c r="B379" s="39"/>
      <c r="C379" s="70"/>
      <c r="D379" s="42"/>
      <c r="E379" s="295" t="str">
        <f ca="1">IFERROR(IF(INDEX(storicoSkuVinolux,MATCH(F379,storicoSkuAnker,0))=0,"",INDEX(storicoSkuVinolux,MATCH(F379,storicoSkuAnker,0))),"")</f>
        <v/>
      </c>
      <c r="F379" s="248" t="str">
        <f>IF(B379="","",IF($T$13="IN CORSO",INDEX(skuAnker,MATCH(B379,descrizioneArtAnker,0)),INDEX(dbOrdini[CODICE
ANKER],MATCH(B379,dbOrdini[DESCRIZIONE],0))))</f>
        <v/>
      </c>
      <c r="G379" s="249" t="str">
        <f>IF(B379="","",IF($T$13="IN CORSO",VLOOKUP(B379,listoneAnker_NoSku,2,FALSE),INDEX(dbOrdini[BT/CS],MATCH(F379,dbOrdini[CODICE
ANKER],0))))</f>
        <v/>
      </c>
      <c r="H379" s="250" t="str">
        <f>IF(B379="","",IF($T$13="IN CORSO",VLOOKUP(B379,listoneAnker_NoSku,3,FALSE),INDEX(dbOrdini[LT.],MATCH(F379,dbOrdini[CODICE
ANKER],0))))</f>
        <v/>
      </c>
      <c r="I379" s="251" t="str">
        <f>IF(B379="","",IF($T$13="IN CORSO",VLOOKUP(B379,listoneAnker_NoSku,4,FALSE),INDEX(dbOrdini[% VOL],MATCH(F379,dbOrdini[CODICE
ANKER],0))))</f>
        <v/>
      </c>
      <c r="J379" s="252" t="str">
        <f>IF(B379="","",IF($T$13="IN CORSO",VLOOKUP(B379,listoneAnker_NoSku,5,FALSE),INDEX(dbOrdini[PREZZO
ANKER],MATCH(F379,dbOrdini[CODICE
ANKER],0))))</f>
        <v/>
      </c>
      <c r="K379" s="253" t="str">
        <f ca="1">IF(E379="","",IF($T$13="IN CORSO",VLOOKUP(TEXT(E379,"0"),vinolux[],6,FALSE),INDEX(dbOrdini[PREZZO
VINOLUX],MATCH(F379,dbOrdini[CODICE
ANKER],0))))</f>
        <v/>
      </c>
      <c r="L379" s="252" t="str">
        <f>IFERROR(IF(B379="","",IF($T$13="IN CORSO",VLOOKUP(A379,ultimoPrezzoItalia[],5,FALSE),INDEX(dbOrdini[PREZZO
ITALIA],MATCH(F379,dbOrdini[CODICE
ANKER],0)))),"")</f>
        <v/>
      </c>
      <c r="M379" s="254" t="str">
        <f>IFERROR(IF(B379="","",IF($T$13="IN CORSO",VLOOKUP(F379,listoneAnkerCompleto,8,FALSE)/1.22,INDEX(dbOrdini[COSTO IMPORT BOTT.],MATCH(F379,dbOrdini[CODICE
ANKER],0)))),"")</f>
        <v/>
      </c>
      <c r="N379" s="267" t="str">
        <f t="shared" si="15"/>
        <v/>
      </c>
      <c r="O379" s="255" t="str">
        <f t="shared" si="16"/>
        <v/>
      </c>
      <c r="P379" s="256" t="str">
        <f ca="1">IFERROR(VLOOKUP(A379,inventarioGeko[],3,FALSE),"")</f>
        <v/>
      </c>
      <c r="Q379" s="254" t="str">
        <f t="shared" si="17"/>
        <v/>
      </c>
    </row>
    <row r="380" spans="1:17">
      <c r="A380" s="127" t="str">
        <f ca="1">IFERROR(INDEX(storicoSkuGeko,MATCH(F380,storicoSkuAnker,0)),"")</f>
        <v/>
      </c>
      <c r="B380" s="39"/>
      <c r="C380" s="70"/>
      <c r="D380" s="42"/>
      <c r="E380" s="295" t="str">
        <f ca="1">IFERROR(IF(INDEX(storicoSkuVinolux,MATCH(F380,storicoSkuAnker,0))=0,"",INDEX(storicoSkuVinolux,MATCH(F380,storicoSkuAnker,0))),"")</f>
        <v/>
      </c>
      <c r="F380" s="248" t="str">
        <f>IF(B380="","",IF($T$13="IN CORSO",INDEX(skuAnker,MATCH(B380,descrizioneArtAnker,0)),INDEX(dbOrdini[CODICE
ANKER],MATCH(B380,dbOrdini[DESCRIZIONE],0))))</f>
        <v/>
      </c>
      <c r="G380" s="249" t="str">
        <f>IF(B380="","",IF($T$13="IN CORSO",VLOOKUP(B380,listoneAnker_NoSku,2,FALSE),INDEX(dbOrdini[BT/CS],MATCH(F380,dbOrdini[CODICE
ANKER],0))))</f>
        <v/>
      </c>
      <c r="H380" s="250" t="str">
        <f>IF(B380="","",IF($T$13="IN CORSO",VLOOKUP(B380,listoneAnker_NoSku,3,FALSE),INDEX(dbOrdini[LT.],MATCH(F380,dbOrdini[CODICE
ANKER],0))))</f>
        <v/>
      </c>
      <c r="I380" s="251" t="str">
        <f>IF(B380="","",IF($T$13="IN CORSO",VLOOKUP(B380,listoneAnker_NoSku,4,FALSE),INDEX(dbOrdini[% VOL],MATCH(F380,dbOrdini[CODICE
ANKER],0))))</f>
        <v/>
      </c>
      <c r="J380" s="252" t="str">
        <f>IF(B380="","",IF($T$13="IN CORSO",VLOOKUP(B380,listoneAnker_NoSku,5,FALSE),INDEX(dbOrdini[PREZZO
ANKER],MATCH(F380,dbOrdini[CODICE
ANKER],0))))</f>
        <v/>
      </c>
      <c r="K380" s="253" t="str">
        <f ca="1">IF(E380="","",IF($T$13="IN CORSO",VLOOKUP(TEXT(E380,"0"),vinolux[],6,FALSE),INDEX(dbOrdini[PREZZO
VINOLUX],MATCH(F380,dbOrdini[CODICE
ANKER],0))))</f>
        <v/>
      </c>
      <c r="L380" s="252" t="str">
        <f>IFERROR(IF(B380="","",IF($T$13="IN CORSO",VLOOKUP(A380,ultimoPrezzoItalia[],5,FALSE),INDEX(dbOrdini[PREZZO
ITALIA],MATCH(F380,dbOrdini[CODICE
ANKER],0)))),"")</f>
        <v/>
      </c>
      <c r="M380" s="254" t="str">
        <f>IFERROR(IF(B380="","",IF($T$13="IN CORSO",VLOOKUP(F380,listoneAnkerCompleto,8,FALSE)/1.22,INDEX(dbOrdini[COSTO IMPORT BOTT.],MATCH(F380,dbOrdini[CODICE
ANKER],0)))),"")</f>
        <v/>
      </c>
      <c r="N380" s="267" t="str">
        <f t="shared" si="15"/>
        <v/>
      </c>
      <c r="O380" s="255" t="str">
        <f t="shared" si="16"/>
        <v/>
      </c>
      <c r="P380" s="256" t="str">
        <f ca="1">IFERROR(VLOOKUP(A380,inventarioGeko[],3,FALSE),"")</f>
        <v/>
      </c>
      <c r="Q380" s="254" t="str">
        <f t="shared" si="17"/>
        <v/>
      </c>
    </row>
    <row r="381" spans="1:17">
      <c r="A381" s="127" t="str">
        <f ca="1">IFERROR(INDEX(storicoSkuGeko,MATCH(F381,storicoSkuAnker,0)),"")</f>
        <v/>
      </c>
      <c r="B381" s="39"/>
      <c r="C381" s="70"/>
      <c r="D381" s="42"/>
      <c r="E381" s="295" t="str">
        <f ca="1">IFERROR(IF(INDEX(storicoSkuVinolux,MATCH(F381,storicoSkuAnker,0))=0,"",INDEX(storicoSkuVinolux,MATCH(F381,storicoSkuAnker,0))),"")</f>
        <v/>
      </c>
      <c r="F381" s="248" t="str">
        <f>IF(B381="","",IF($T$13="IN CORSO",INDEX(skuAnker,MATCH(B381,descrizioneArtAnker,0)),INDEX(dbOrdini[CODICE
ANKER],MATCH(B381,dbOrdini[DESCRIZIONE],0))))</f>
        <v/>
      </c>
      <c r="G381" s="249" t="str">
        <f>IF(B381="","",IF($T$13="IN CORSO",VLOOKUP(B381,listoneAnker_NoSku,2,FALSE),INDEX(dbOrdini[BT/CS],MATCH(F381,dbOrdini[CODICE
ANKER],0))))</f>
        <v/>
      </c>
      <c r="H381" s="250" t="str">
        <f>IF(B381="","",IF($T$13="IN CORSO",VLOOKUP(B381,listoneAnker_NoSku,3,FALSE),INDEX(dbOrdini[LT.],MATCH(F381,dbOrdini[CODICE
ANKER],0))))</f>
        <v/>
      </c>
      <c r="I381" s="251" t="str">
        <f>IF(B381="","",IF($T$13="IN CORSO",VLOOKUP(B381,listoneAnker_NoSku,4,FALSE),INDEX(dbOrdini[% VOL],MATCH(F381,dbOrdini[CODICE
ANKER],0))))</f>
        <v/>
      </c>
      <c r="J381" s="252" t="str">
        <f>IF(B381="","",IF($T$13="IN CORSO",VLOOKUP(B381,listoneAnker_NoSku,5,FALSE),INDEX(dbOrdini[PREZZO
ANKER],MATCH(F381,dbOrdini[CODICE
ANKER],0))))</f>
        <v/>
      </c>
      <c r="K381" s="253" t="str">
        <f ca="1">IF(E381="","",IF($T$13="IN CORSO",VLOOKUP(TEXT(E381,"0"),vinolux[],6,FALSE),INDEX(dbOrdini[PREZZO
VINOLUX],MATCH(F381,dbOrdini[CODICE
ANKER],0))))</f>
        <v/>
      </c>
      <c r="L381" s="252" t="str">
        <f>IFERROR(IF(B381="","",IF($T$13="IN CORSO",VLOOKUP(A381,ultimoPrezzoItalia[],5,FALSE),INDEX(dbOrdini[PREZZO
ITALIA],MATCH(F381,dbOrdini[CODICE
ANKER],0)))),"")</f>
        <v/>
      </c>
      <c r="M381" s="254" t="str">
        <f>IFERROR(IF(B381="","",IF($T$13="IN CORSO",VLOOKUP(F381,listoneAnkerCompleto,8,FALSE)/1.22,INDEX(dbOrdini[COSTO IMPORT BOTT.],MATCH(F381,dbOrdini[CODICE
ANKER],0)))),"")</f>
        <v/>
      </c>
      <c r="N381" s="267" t="str">
        <f t="shared" si="15"/>
        <v/>
      </c>
      <c r="O381" s="255" t="str">
        <f t="shared" si="16"/>
        <v/>
      </c>
      <c r="P381" s="256" t="str">
        <f ca="1">IFERROR(VLOOKUP(A381,inventarioGeko[],3,FALSE),"")</f>
        <v/>
      </c>
      <c r="Q381" s="254" t="str">
        <f t="shared" si="17"/>
        <v/>
      </c>
    </row>
    <row r="382" spans="1:17">
      <c r="A382" s="127" t="str">
        <f ca="1">IFERROR(INDEX(storicoSkuGeko,MATCH(F382,storicoSkuAnker,0)),"")</f>
        <v/>
      </c>
      <c r="B382" s="39"/>
      <c r="C382" s="70"/>
      <c r="D382" s="42"/>
      <c r="E382" s="295" t="str">
        <f ca="1">IFERROR(IF(INDEX(storicoSkuVinolux,MATCH(F382,storicoSkuAnker,0))=0,"",INDEX(storicoSkuVinolux,MATCH(F382,storicoSkuAnker,0))),"")</f>
        <v/>
      </c>
      <c r="F382" s="248" t="str">
        <f>IF(B382="","",IF($T$13="IN CORSO",INDEX(skuAnker,MATCH(B382,descrizioneArtAnker,0)),INDEX(dbOrdini[CODICE
ANKER],MATCH(B382,dbOrdini[DESCRIZIONE],0))))</f>
        <v/>
      </c>
      <c r="G382" s="249" t="str">
        <f>IF(B382="","",IF($T$13="IN CORSO",VLOOKUP(B382,listoneAnker_NoSku,2,FALSE),INDEX(dbOrdini[BT/CS],MATCH(F382,dbOrdini[CODICE
ANKER],0))))</f>
        <v/>
      </c>
      <c r="H382" s="250" t="str">
        <f>IF(B382="","",IF($T$13="IN CORSO",VLOOKUP(B382,listoneAnker_NoSku,3,FALSE),INDEX(dbOrdini[LT.],MATCH(F382,dbOrdini[CODICE
ANKER],0))))</f>
        <v/>
      </c>
      <c r="I382" s="251" t="str">
        <f>IF(B382="","",IF($T$13="IN CORSO",VLOOKUP(B382,listoneAnker_NoSku,4,FALSE),INDEX(dbOrdini[% VOL],MATCH(F382,dbOrdini[CODICE
ANKER],0))))</f>
        <v/>
      </c>
      <c r="J382" s="252" t="str">
        <f>IF(B382="","",IF($T$13="IN CORSO",VLOOKUP(B382,listoneAnker_NoSku,5,FALSE),INDEX(dbOrdini[PREZZO
ANKER],MATCH(F382,dbOrdini[CODICE
ANKER],0))))</f>
        <v/>
      </c>
      <c r="K382" s="253" t="str">
        <f ca="1">IF(E382="","",IF($T$13="IN CORSO",VLOOKUP(TEXT(E382,"0"),vinolux[],6,FALSE),INDEX(dbOrdini[PREZZO
VINOLUX],MATCH(F382,dbOrdini[CODICE
ANKER],0))))</f>
        <v/>
      </c>
      <c r="L382" s="252" t="str">
        <f>IFERROR(IF(B382="","",IF($T$13="IN CORSO",VLOOKUP(A382,ultimoPrezzoItalia[],5,FALSE),INDEX(dbOrdini[PREZZO
ITALIA],MATCH(F382,dbOrdini[CODICE
ANKER],0)))),"")</f>
        <v/>
      </c>
      <c r="M382" s="254" t="str">
        <f>IFERROR(IF(B382="","",IF($T$13="IN CORSO",VLOOKUP(F382,listoneAnkerCompleto,8,FALSE)/1.22,INDEX(dbOrdini[COSTO IMPORT BOTT.],MATCH(F382,dbOrdini[CODICE
ANKER],0)))),"")</f>
        <v/>
      </c>
      <c r="N382" s="267" t="str">
        <f t="shared" si="15"/>
        <v/>
      </c>
      <c r="O382" s="255" t="str">
        <f t="shared" si="16"/>
        <v/>
      </c>
      <c r="P382" s="256" t="str">
        <f ca="1">IFERROR(VLOOKUP(A382,inventarioGeko[],3,FALSE),"")</f>
        <v/>
      </c>
      <c r="Q382" s="254" t="str">
        <f t="shared" si="17"/>
        <v/>
      </c>
    </row>
    <row r="383" spans="1:17">
      <c r="A383" s="127" t="str">
        <f ca="1">IFERROR(INDEX(storicoSkuGeko,MATCH(F383,storicoSkuAnker,0)),"")</f>
        <v/>
      </c>
      <c r="B383" s="39"/>
      <c r="C383" s="70"/>
      <c r="D383" s="42"/>
      <c r="E383" s="295" t="str">
        <f ca="1">IFERROR(IF(INDEX(storicoSkuVinolux,MATCH(F383,storicoSkuAnker,0))=0,"",INDEX(storicoSkuVinolux,MATCH(F383,storicoSkuAnker,0))),"")</f>
        <v/>
      </c>
      <c r="F383" s="248" t="str">
        <f>IF(B383="","",IF($T$13="IN CORSO",INDEX(skuAnker,MATCH(B383,descrizioneArtAnker,0)),INDEX(dbOrdini[CODICE
ANKER],MATCH(B383,dbOrdini[DESCRIZIONE],0))))</f>
        <v/>
      </c>
      <c r="G383" s="249" t="str">
        <f>IF(B383="","",IF($T$13="IN CORSO",VLOOKUP(B383,listoneAnker_NoSku,2,FALSE),INDEX(dbOrdini[BT/CS],MATCH(F383,dbOrdini[CODICE
ANKER],0))))</f>
        <v/>
      </c>
      <c r="H383" s="250" t="str">
        <f>IF(B383="","",IF($T$13="IN CORSO",VLOOKUP(B383,listoneAnker_NoSku,3,FALSE),INDEX(dbOrdini[LT.],MATCH(F383,dbOrdini[CODICE
ANKER],0))))</f>
        <v/>
      </c>
      <c r="I383" s="251" t="str">
        <f>IF(B383="","",IF($T$13="IN CORSO",VLOOKUP(B383,listoneAnker_NoSku,4,FALSE),INDEX(dbOrdini[% VOL],MATCH(F383,dbOrdini[CODICE
ANKER],0))))</f>
        <v/>
      </c>
      <c r="J383" s="252" t="str">
        <f>IF(B383="","",IF($T$13="IN CORSO",VLOOKUP(B383,listoneAnker_NoSku,5,FALSE),INDEX(dbOrdini[PREZZO
ANKER],MATCH(F383,dbOrdini[CODICE
ANKER],0))))</f>
        <v/>
      </c>
      <c r="K383" s="253" t="str">
        <f ca="1">IF(E383="","",IF($T$13="IN CORSO",VLOOKUP(TEXT(E383,"0"),vinolux[],6,FALSE),INDEX(dbOrdini[PREZZO
VINOLUX],MATCH(F383,dbOrdini[CODICE
ANKER],0))))</f>
        <v/>
      </c>
      <c r="L383" s="252" t="str">
        <f>IFERROR(IF(B383="","",IF($T$13="IN CORSO",VLOOKUP(A383,ultimoPrezzoItalia[],5,FALSE),INDEX(dbOrdini[PREZZO
ITALIA],MATCH(F383,dbOrdini[CODICE
ANKER],0)))),"")</f>
        <v/>
      </c>
      <c r="M383" s="254" t="str">
        <f>IFERROR(IF(B383="","",IF($T$13="IN CORSO",VLOOKUP(F383,listoneAnkerCompleto,8,FALSE)/1.22,INDEX(dbOrdini[COSTO IMPORT BOTT.],MATCH(F383,dbOrdini[CODICE
ANKER],0)))),"")</f>
        <v/>
      </c>
      <c r="N383" s="267" t="str">
        <f t="shared" si="15"/>
        <v/>
      </c>
      <c r="O383" s="255" t="str">
        <f t="shared" si="16"/>
        <v/>
      </c>
      <c r="P383" s="256" t="str">
        <f ca="1">IFERROR(VLOOKUP(A383,inventarioGeko[],3,FALSE),"")</f>
        <v/>
      </c>
      <c r="Q383" s="254" t="str">
        <f t="shared" si="17"/>
        <v/>
      </c>
    </row>
    <row r="384" spans="1:17">
      <c r="A384" s="127" t="str">
        <f ca="1">IFERROR(INDEX(storicoSkuGeko,MATCH(F384,storicoSkuAnker,0)),"")</f>
        <v/>
      </c>
      <c r="B384" s="39"/>
      <c r="C384" s="70"/>
      <c r="D384" s="42"/>
      <c r="E384" s="295" t="str">
        <f ca="1">IFERROR(IF(INDEX(storicoSkuVinolux,MATCH(F384,storicoSkuAnker,0))=0,"",INDEX(storicoSkuVinolux,MATCH(F384,storicoSkuAnker,0))),"")</f>
        <v/>
      </c>
      <c r="F384" s="248" t="str">
        <f>IF(B384="","",IF($T$13="IN CORSO",INDEX(skuAnker,MATCH(B384,descrizioneArtAnker,0)),INDEX(dbOrdini[CODICE
ANKER],MATCH(B384,dbOrdini[DESCRIZIONE],0))))</f>
        <v/>
      </c>
      <c r="G384" s="249" t="str">
        <f>IF(B384="","",IF($T$13="IN CORSO",VLOOKUP(B384,listoneAnker_NoSku,2,FALSE),INDEX(dbOrdini[BT/CS],MATCH(F384,dbOrdini[CODICE
ANKER],0))))</f>
        <v/>
      </c>
      <c r="H384" s="250" t="str">
        <f>IF(B384="","",IF($T$13="IN CORSO",VLOOKUP(B384,listoneAnker_NoSku,3,FALSE),INDEX(dbOrdini[LT.],MATCH(F384,dbOrdini[CODICE
ANKER],0))))</f>
        <v/>
      </c>
      <c r="I384" s="251" t="str">
        <f>IF(B384="","",IF($T$13="IN CORSO",VLOOKUP(B384,listoneAnker_NoSku,4,FALSE),INDEX(dbOrdini[% VOL],MATCH(F384,dbOrdini[CODICE
ANKER],0))))</f>
        <v/>
      </c>
      <c r="J384" s="252" t="str">
        <f>IF(B384="","",IF($T$13="IN CORSO",VLOOKUP(B384,listoneAnker_NoSku,5,FALSE),INDEX(dbOrdini[PREZZO
ANKER],MATCH(F384,dbOrdini[CODICE
ANKER],0))))</f>
        <v/>
      </c>
      <c r="K384" s="253" t="str">
        <f ca="1">IF(E384="","",IF($T$13="IN CORSO",VLOOKUP(TEXT(E384,"0"),vinolux[],6,FALSE),INDEX(dbOrdini[PREZZO
VINOLUX],MATCH(F384,dbOrdini[CODICE
ANKER],0))))</f>
        <v/>
      </c>
      <c r="L384" s="252" t="str">
        <f>IFERROR(IF(B384="","",IF($T$13="IN CORSO",VLOOKUP(A384,ultimoPrezzoItalia[],5,FALSE),INDEX(dbOrdini[PREZZO
ITALIA],MATCH(F384,dbOrdini[CODICE
ANKER],0)))),"")</f>
        <v/>
      </c>
      <c r="M384" s="254" t="str">
        <f>IFERROR(IF(B384="","",IF($T$13="IN CORSO",VLOOKUP(F384,listoneAnkerCompleto,8,FALSE)/1.22,INDEX(dbOrdini[COSTO IMPORT BOTT.],MATCH(F384,dbOrdini[CODICE
ANKER],0)))),"")</f>
        <v/>
      </c>
      <c r="N384" s="267" t="str">
        <f t="shared" si="15"/>
        <v/>
      </c>
      <c r="O384" s="255" t="str">
        <f t="shared" si="16"/>
        <v/>
      </c>
      <c r="P384" s="256" t="str">
        <f ca="1">IFERROR(VLOOKUP(A384,inventarioGeko[],3,FALSE),"")</f>
        <v/>
      </c>
      <c r="Q384" s="254" t="str">
        <f t="shared" si="17"/>
        <v/>
      </c>
    </row>
    <row r="385" spans="1:17">
      <c r="A385" s="127" t="str">
        <f ca="1">IFERROR(INDEX(storicoSkuGeko,MATCH(F385,storicoSkuAnker,0)),"")</f>
        <v/>
      </c>
      <c r="B385" s="39"/>
      <c r="C385" s="70"/>
      <c r="D385" s="42"/>
      <c r="E385" s="295" t="str">
        <f ca="1">IFERROR(IF(INDEX(storicoSkuVinolux,MATCH(F385,storicoSkuAnker,0))=0,"",INDEX(storicoSkuVinolux,MATCH(F385,storicoSkuAnker,0))),"")</f>
        <v/>
      </c>
      <c r="F385" s="248" t="str">
        <f>IF(B385="","",IF($T$13="IN CORSO",INDEX(skuAnker,MATCH(B385,descrizioneArtAnker,0)),INDEX(dbOrdini[CODICE
ANKER],MATCH(B385,dbOrdini[DESCRIZIONE],0))))</f>
        <v/>
      </c>
      <c r="G385" s="249" t="str">
        <f>IF(B385="","",IF($T$13="IN CORSO",VLOOKUP(B385,listoneAnker_NoSku,2,FALSE),INDEX(dbOrdini[BT/CS],MATCH(F385,dbOrdini[CODICE
ANKER],0))))</f>
        <v/>
      </c>
      <c r="H385" s="250" t="str">
        <f>IF(B385="","",IF($T$13="IN CORSO",VLOOKUP(B385,listoneAnker_NoSku,3,FALSE),INDEX(dbOrdini[LT.],MATCH(F385,dbOrdini[CODICE
ANKER],0))))</f>
        <v/>
      </c>
      <c r="I385" s="251" t="str">
        <f>IF(B385="","",IF($T$13="IN CORSO",VLOOKUP(B385,listoneAnker_NoSku,4,FALSE),INDEX(dbOrdini[% VOL],MATCH(F385,dbOrdini[CODICE
ANKER],0))))</f>
        <v/>
      </c>
      <c r="J385" s="252" t="str">
        <f>IF(B385="","",IF($T$13="IN CORSO",VLOOKUP(B385,listoneAnker_NoSku,5,FALSE),INDEX(dbOrdini[PREZZO
ANKER],MATCH(F385,dbOrdini[CODICE
ANKER],0))))</f>
        <v/>
      </c>
      <c r="K385" s="253" t="str">
        <f ca="1">IF(E385="","",IF($T$13="IN CORSO",VLOOKUP(TEXT(E385,"0"),vinolux[],6,FALSE),INDEX(dbOrdini[PREZZO
VINOLUX],MATCH(F385,dbOrdini[CODICE
ANKER],0))))</f>
        <v/>
      </c>
      <c r="L385" s="252" t="str">
        <f>IFERROR(IF(B385="","",IF($T$13="IN CORSO",VLOOKUP(A385,ultimoPrezzoItalia[],5,FALSE),INDEX(dbOrdini[PREZZO
ITALIA],MATCH(F385,dbOrdini[CODICE
ANKER],0)))),"")</f>
        <v/>
      </c>
      <c r="M385" s="254" t="str">
        <f>IFERROR(IF(B385="","",IF($T$13="IN CORSO",VLOOKUP(F385,listoneAnkerCompleto,8,FALSE)/1.22,INDEX(dbOrdini[COSTO IMPORT BOTT.],MATCH(F385,dbOrdini[CODICE
ANKER],0)))),"")</f>
        <v/>
      </c>
      <c r="N385" s="267" t="str">
        <f t="shared" si="15"/>
        <v/>
      </c>
      <c r="O385" s="255" t="str">
        <f t="shared" si="16"/>
        <v/>
      </c>
      <c r="P385" s="256" t="str">
        <f ca="1">IFERROR(VLOOKUP(A385,inventarioGeko[],3,FALSE),"")</f>
        <v/>
      </c>
      <c r="Q385" s="254" t="str">
        <f t="shared" si="17"/>
        <v/>
      </c>
    </row>
    <row r="386" spans="1:17">
      <c r="A386" s="127" t="str">
        <f ca="1">IFERROR(INDEX(storicoSkuGeko,MATCH(F386,storicoSkuAnker,0)),"")</f>
        <v/>
      </c>
      <c r="B386" s="39"/>
      <c r="C386" s="70"/>
      <c r="D386" s="42"/>
      <c r="E386" s="295" t="str">
        <f ca="1">IFERROR(IF(INDEX(storicoSkuVinolux,MATCH(F386,storicoSkuAnker,0))=0,"",INDEX(storicoSkuVinolux,MATCH(F386,storicoSkuAnker,0))),"")</f>
        <v/>
      </c>
      <c r="F386" s="248" t="str">
        <f>IF(B386="","",IF($T$13="IN CORSO",INDEX(skuAnker,MATCH(B386,descrizioneArtAnker,0)),INDEX(dbOrdini[CODICE
ANKER],MATCH(B386,dbOrdini[DESCRIZIONE],0))))</f>
        <v/>
      </c>
      <c r="G386" s="249" t="str">
        <f>IF(B386="","",IF($T$13="IN CORSO",VLOOKUP(B386,listoneAnker_NoSku,2,FALSE),INDEX(dbOrdini[BT/CS],MATCH(F386,dbOrdini[CODICE
ANKER],0))))</f>
        <v/>
      </c>
      <c r="H386" s="250" t="str">
        <f>IF(B386="","",IF($T$13="IN CORSO",VLOOKUP(B386,listoneAnker_NoSku,3,FALSE),INDEX(dbOrdini[LT.],MATCH(F386,dbOrdini[CODICE
ANKER],0))))</f>
        <v/>
      </c>
      <c r="I386" s="251" t="str">
        <f>IF(B386="","",IF($T$13="IN CORSO",VLOOKUP(B386,listoneAnker_NoSku,4,FALSE),INDEX(dbOrdini[% VOL],MATCH(F386,dbOrdini[CODICE
ANKER],0))))</f>
        <v/>
      </c>
      <c r="J386" s="252" t="str">
        <f>IF(B386="","",IF($T$13="IN CORSO",VLOOKUP(B386,listoneAnker_NoSku,5,FALSE),INDEX(dbOrdini[PREZZO
ANKER],MATCH(F386,dbOrdini[CODICE
ANKER],0))))</f>
        <v/>
      </c>
      <c r="K386" s="253" t="str">
        <f ca="1">IF(E386="","",IF($T$13="IN CORSO",VLOOKUP(TEXT(E386,"0"),vinolux[],6,FALSE),INDEX(dbOrdini[PREZZO
VINOLUX],MATCH(F386,dbOrdini[CODICE
ANKER],0))))</f>
        <v/>
      </c>
      <c r="L386" s="252" t="str">
        <f>IFERROR(IF(B386="","",IF($T$13="IN CORSO",VLOOKUP(A386,ultimoPrezzoItalia[],5,FALSE),INDEX(dbOrdini[PREZZO
ITALIA],MATCH(F386,dbOrdini[CODICE
ANKER],0)))),"")</f>
        <v/>
      </c>
      <c r="M386" s="254" t="str">
        <f>IFERROR(IF(B386="","",IF($T$13="IN CORSO",VLOOKUP(F386,listoneAnkerCompleto,8,FALSE)/1.22,INDEX(dbOrdini[COSTO IMPORT BOTT.],MATCH(F386,dbOrdini[CODICE
ANKER],0)))),"")</f>
        <v/>
      </c>
      <c r="N386" s="267" t="str">
        <f t="shared" si="15"/>
        <v/>
      </c>
      <c r="O386" s="255" t="str">
        <f t="shared" si="16"/>
        <v/>
      </c>
      <c r="P386" s="256" t="str">
        <f ca="1">IFERROR(VLOOKUP(A386,inventarioGeko[],3,FALSE),"")</f>
        <v/>
      </c>
      <c r="Q386" s="254" t="str">
        <f t="shared" si="17"/>
        <v/>
      </c>
    </row>
    <row r="387" spans="1:17">
      <c r="A387" s="127" t="str">
        <f ca="1">IFERROR(INDEX(storicoSkuGeko,MATCH(F387,storicoSkuAnker,0)),"")</f>
        <v/>
      </c>
      <c r="B387" s="39"/>
      <c r="C387" s="70"/>
      <c r="D387" s="42"/>
      <c r="E387" s="295" t="str">
        <f ca="1">IFERROR(IF(INDEX(storicoSkuVinolux,MATCH(F387,storicoSkuAnker,0))=0,"",INDEX(storicoSkuVinolux,MATCH(F387,storicoSkuAnker,0))),"")</f>
        <v/>
      </c>
      <c r="F387" s="248" t="str">
        <f>IF(B387="","",IF($T$13="IN CORSO",INDEX(skuAnker,MATCH(B387,descrizioneArtAnker,0)),INDEX(dbOrdini[CODICE
ANKER],MATCH(B387,dbOrdini[DESCRIZIONE],0))))</f>
        <v/>
      </c>
      <c r="G387" s="249" t="str">
        <f>IF(B387="","",IF($T$13="IN CORSO",VLOOKUP(B387,listoneAnker_NoSku,2,FALSE),INDEX(dbOrdini[BT/CS],MATCH(F387,dbOrdini[CODICE
ANKER],0))))</f>
        <v/>
      </c>
      <c r="H387" s="250" t="str">
        <f>IF(B387="","",IF($T$13="IN CORSO",VLOOKUP(B387,listoneAnker_NoSku,3,FALSE),INDEX(dbOrdini[LT.],MATCH(F387,dbOrdini[CODICE
ANKER],0))))</f>
        <v/>
      </c>
      <c r="I387" s="251" t="str">
        <f>IF(B387="","",IF($T$13="IN CORSO",VLOOKUP(B387,listoneAnker_NoSku,4,FALSE),INDEX(dbOrdini[% VOL],MATCH(F387,dbOrdini[CODICE
ANKER],0))))</f>
        <v/>
      </c>
      <c r="J387" s="252" t="str">
        <f>IF(B387="","",IF($T$13="IN CORSO",VLOOKUP(B387,listoneAnker_NoSku,5,FALSE),INDEX(dbOrdini[PREZZO
ANKER],MATCH(F387,dbOrdini[CODICE
ANKER],0))))</f>
        <v/>
      </c>
      <c r="K387" s="253" t="str">
        <f ca="1">IF(E387="","",IF($T$13="IN CORSO",VLOOKUP(TEXT(E387,"0"),vinolux[],6,FALSE),INDEX(dbOrdini[PREZZO
VINOLUX],MATCH(F387,dbOrdini[CODICE
ANKER],0))))</f>
        <v/>
      </c>
      <c r="L387" s="252" t="str">
        <f>IFERROR(IF(B387="","",IF($T$13="IN CORSO",VLOOKUP(A387,ultimoPrezzoItalia[],5,FALSE),INDEX(dbOrdini[PREZZO
ITALIA],MATCH(F387,dbOrdini[CODICE
ANKER],0)))),"")</f>
        <v/>
      </c>
      <c r="M387" s="254" t="str">
        <f>IFERROR(IF(B387="","",IF($T$13="IN CORSO",VLOOKUP(F387,listoneAnkerCompleto,8,FALSE)/1.22,INDEX(dbOrdini[COSTO IMPORT BOTT.],MATCH(F387,dbOrdini[CODICE
ANKER],0)))),"")</f>
        <v/>
      </c>
      <c r="N387" s="267" t="str">
        <f t="shared" ref="N387:N399" si="18">IF(B387="","",O387/G387)</f>
        <v/>
      </c>
      <c r="O387" s="255" t="str">
        <f t="shared" ref="O387:O399" si="19">IF(B387="","",IF(D387=C387,C387,IF(D387=0,0,D387)))</f>
        <v/>
      </c>
      <c r="P387" s="256" t="str">
        <f ca="1">IFERROR(VLOOKUP(A387,inventarioGeko[],3,FALSE),"")</f>
        <v/>
      </c>
      <c r="Q387" s="254" t="str">
        <f t="shared" ref="Q387:Q399" si="20">IF(B387="","",M387*O387)</f>
        <v/>
      </c>
    </row>
    <row r="388" spans="1:17">
      <c r="A388" s="127" t="str">
        <f ca="1">IFERROR(INDEX(storicoSkuGeko,MATCH(F388,storicoSkuAnker,0)),"")</f>
        <v/>
      </c>
      <c r="B388" s="39"/>
      <c r="C388" s="70"/>
      <c r="D388" s="42"/>
      <c r="E388" s="295" t="str">
        <f ca="1">IFERROR(IF(INDEX(storicoSkuVinolux,MATCH(F388,storicoSkuAnker,0))=0,"",INDEX(storicoSkuVinolux,MATCH(F388,storicoSkuAnker,0))),"")</f>
        <v/>
      </c>
      <c r="F388" s="248" t="str">
        <f>IF(B388="","",IF($T$13="IN CORSO",INDEX(skuAnker,MATCH(B388,descrizioneArtAnker,0)),INDEX(dbOrdini[CODICE
ANKER],MATCH(B388,dbOrdini[DESCRIZIONE],0))))</f>
        <v/>
      </c>
      <c r="G388" s="249" t="str">
        <f>IF(B388="","",IF($T$13="IN CORSO",VLOOKUP(B388,listoneAnker_NoSku,2,FALSE),INDEX(dbOrdini[BT/CS],MATCH(F388,dbOrdini[CODICE
ANKER],0))))</f>
        <v/>
      </c>
      <c r="H388" s="250" t="str">
        <f>IF(B388="","",IF($T$13="IN CORSO",VLOOKUP(B388,listoneAnker_NoSku,3,FALSE),INDEX(dbOrdini[LT.],MATCH(F388,dbOrdini[CODICE
ANKER],0))))</f>
        <v/>
      </c>
      <c r="I388" s="251" t="str">
        <f>IF(B388="","",IF($T$13="IN CORSO",VLOOKUP(B388,listoneAnker_NoSku,4,FALSE),INDEX(dbOrdini[% VOL],MATCH(F388,dbOrdini[CODICE
ANKER],0))))</f>
        <v/>
      </c>
      <c r="J388" s="252" t="str">
        <f>IF(B388="","",IF($T$13="IN CORSO",VLOOKUP(B388,listoneAnker_NoSku,5,FALSE),INDEX(dbOrdini[PREZZO
ANKER],MATCH(F388,dbOrdini[CODICE
ANKER],0))))</f>
        <v/>
      </c>
      <c r="K388" s="253" t="str">
        <f ca="1">IF(E388="","",IF($T$13="IN CORSO",VLOOKUP(TEXT(E388,"0"),vinolux[],6,FALSE),INDEX(dbOrdini[PREZZO
VINOLUX],MATCH(F388,dbOrdini[CODICE
ANKER],0))))</f>
        <v/>
      </c>
      <c r="L388" s="252" t="str">
        <f>IFERROR(IF(B388="","",IF($T$13="IN CORSO",VLOOKUP(A388,ultimoPrezzoItalia[],5,FALSE),INDEX(dbOrdini[PREZZO
ITALIA],MATCH(F388,dbOrdini[CODICE
ANKER],0)))),"")</f>
        <v/>
      </c>
      <c r="M388" s="254" t="str">
        <f>IFERROR(IF(B388="","",IF($T$13="IN CORSO",VLOOKUP(F388,listoneAnkerCompleto,8,FALSE)/1.22,INDEX(dbOrdini[COSTO IMPORT BOTT.],MATCH(F388,dbOrdini[CODICE
ANKER],0)))),"")</f>
        <v/>
      </c>
      <c r="N388" s="267" t="str">
        <f t="shared" si="18"/>
        <v/>
      </c>
      <c r="O388" s="255" t="str">
        <f t="shared" si="19"/>
        <v/>
      </c>
      <c r="P388" s="256" t="str">
        <f ca="1">IFERROR(VLOOKUP(A388,inventarioGeko[],3,FALSE),"")</f>
        <v/>
      </c>
      <c r="Q388" s="254" t="str">
        <f t="shared" si="20"/>
        <v/>
      </c>
    </row>
    <row r="389" spans="1:17">
      <c r="A389" s="127" t="str">
        <f ca="1">IFERROR(INDEX(storicoSkuGeko,MATCH(F389,storicoSkuAnker,0)),"")</f>
        <v/>
      </c>
      <c r="B389" s="39"/>
      <c r="C389" s="70"/>
      <c r="D389" s="42"/>
      <c r="E389" s="295" t="str">
        <f ca="1">IFERROR(IF(INDEX(storicoSkuVinolux,MATCH(F389,storicoSkuAnker,0))=0,"",INDEX(storicoSkuVinolux,MATCH(F389,storicoSkuAnker,0))),"")</f>
        <v/>
      </c>
      <c r="F389" s="248" t="str">
        <f>IF(B389="","",IF($T$13="IN CORSO",INDEX(skuAnker,MATCH(B389,descrizioneArtAnker,0)),INDEX(dbOrdini[CODICE
ANKER],MATCH(B389,dbOrdini[DESCRIZIONE],0))))</f>
        <v/>
      </c>
      <c r="G389" s="249" t="str">
        <f>IF(B389="","",IF($T$13="IN CORSO",VLOOKUP(B389,listoneAnker_NoSku,2,FALSE),INDEX(dbOrdini[BT/CS],MATCH(F389,dbOrdini[CODICE
ANKER],0))))</f>
        <v/>
      </c>
      <c r="H389" s="250" t="str">
        <f>IF(B389="","",IF($T$13="IN CORSO",VLOOKUP(B389,listoneAnker_NoSku,3,FALSE),INDEX(dbOrdini[LT.],MATCH(F389,dbOrdini[CODICE
ANKER],0))))</f>
        <v/>
      </c>
      <c r="I389" s="251" t="str">
        <f>IF(B389="","",IF($T$13="IN CORSO",VLOOKUP(B389,listoneAnker_NoSku,4,FALSE),INDEX(dbOrdini[% VOL],MATCH(F389,dbOrdini[CODICE
ANKER],0))))</f>
        <v/>
      </c>
      <c r="J389" s="252" t="str">
        <f>IF(B389="","",IF($T$13="IN CORSO",VLOOKUP(B389,listoneAnker_NoSku,5,FALSE),INDEX(dbOrdini[PREZZO
ANKER],MATCH(F389,dbOrdini[CODICE
ANKER],0))))</f>
        <v/>
      </c>
      <c r="K389" s="253" t="str">
        <f ca="1">IF(E389="","",IF($T$13="IN CORSO",VLOOKUP(TEXT(E389,"0"),vinolux[],6,FALSE),INDEX(dbOrdini[PREZZO
VINOLUX],MATCH(F389,dbOrdini[CODICE
ANKER],0))))</f>
        <v/>
      </c>
      <c r="L389" s="252" t="str">
        <f>IFERROR(IF(B389="","",IF($T$13="IN CORSO",VLOOKUP(A389,ultimoPrezzoItalia[],5,FALSE),INDEX(dbOrdini[PREZZO
ITALIA],MATCH(F389,dbOrdini[CODICE
ANKER],0)))),"")</f>
        <v/>
      </c>
      <c r="M389" s="254" t="str">
        <f>IFERROR(IF(B389="","",IF($T$13="IN CORSO",VLOOKUP(F389,listoneAnkerCompleto,8,FALSE)/1.22,INDEX(dbOrdini[COSTO IMPORT BOTT.],MATCH(F389,dbOrdini[CODICE
ANKER],0)))),"")</f>
        <v/>
      </c>
      <c r="N389" s="267" t="str">
        <f t="shared" si="18"/>
        <v/>
      </c>
      <c r="O389" s="255" t="str">
        <f t="shared" si="19"/>
        <v/>
      </c>
      <c r="P389" s="256" t="str">
        <f ca="1">IFERROR(VLOOKUP(A389,inventarioGeko[],3,FALSE),"")</f>
        <v/>
      </c>
      <c r="Q389" s="254" t="str">
        <f t="shared" si="20"/>
        <v/>
      </c>
    </row>
    <row r="390" spans="1:17">
      <c r="A390" s="127" t="str">
        <f ca="1">IFERROR(INDEX(storicoSkuGeko,MATCH(F390,storicoSkuAnker,0)),"")</f>
        <v/>
      </c>
      <c r="B390" s="39"/>
      <c r="C390" s="70"/>
      <c r="D390" s="42"/>
      <c r="E390" s="295" t="str">
        <f ca="1">IFERROR(IF(INDEX(storicoSkuVinolux,MATCH(F390,storicoSkuAnker,0))=0,"",INDEX(storicoSkuVinolux,MATCH(F390,storicoSkuAnker,0))),"")</f>
        <v/>
      </c>
      <c r="F390" s="248" t="str">
        <f>IF(B390="","",IF($T$13="IN CORSO",INDEX(skuAnker,MATCH(B390,descrizioneArtAnker,0)),INDEX(dbOrdini[CODICE
ANKER],MATCH(B390,dbOrdini[DESCRIZIONE],0))))</f>
        <v/>
      </c>
      <c r="G390" s="249" t="str">
        <f>IF(B390="","",IF($T$13="IN CORSO",VLOOKUP(B390,listoneAnker_NoSku,2,FALSE),INDEX(dbOrdini[BT/CS],MATCH(F390,dbOrdini[CODICE
ANKER],0))))</f>
        <v/>
      </c>
      <c r="H390" s="250" t="str">
        <f>IF(B390="","",IF($T$13="IN CORSO",VLOOKUP(B390,listoneAnker_NoSku,3,FALSE),INDEX(dbOrdini[LT.],MATCH(F390,dbOrdini[CODICE
ANKER],0))))</f>
        <v/>
      </c>
      <c r="I390" s="251" t="str">
        <f>IF(B390="","",IF($T$13="IN CORSO",VLOOKUP(B390,listoneAnker_NoSku,4,FALSE),INDEX(dbOrdini[% VOL],MATCH(F390,dbOrdini[CODICE
ANKER],0))))</f>
        <v/>
      </c>
      <c r="J390" s="252" t="str">
        <f>IF(B390="","",IF($T$13="IN CORSO",VLOOKUP(B390,listoneAnker_NoSku,5,FALSE),INDEX(dbOrdini[PREZZO
ANKER],MATCH(F390,dbOrdini[CODICE
ANKER],0))))</f>
        <v/>
      </c>
      <c r="K390" s="253" t="str">
        <f ca="1">IF(E390="","",IF($T$13="IN CORSO",VLOOKUP(TEXT(E390,"0"),vinolux[],6,FALSE),INDEX(dbOrdini[PREZZO
VINOLUX],MATCH(F390,dbOrdini[CODICE
ANKER],0))))</f>
        <v/>
      </c>
      <c r="L390" s="252" t="str">
        <f>IFERROR(IF(B390="","",IF($T$13="IN CORSO",VLOOKUP(A390,ultimoPrezzoItalia[],5,FALSE),INDEX(dbOrdini[PREZZO
ITALIA],MATCH(F390,dbOrdini[CODICE
ANKER],0)))),"")</f>
        <v/>
      </c>
      <c r="M390" s="254" t="str">
        <f>IFERROR(IF(B390="","",IF($T$13="IN CORSO",VLOOKUP(F390,listoneAnkerCompleto,8,FALSE)/1.22,INDEX(dbOrdini[COSTO IMPORT BOTT.],MATCH(F390,dbOrdini[CODICE
ANKER],0)))),"")</f>
        <v/>
      </c>
      <c r="N390" s="267" t="str">
        <f t="shared" si="18"/>
        <v/>
      </c>
      <c r="O390" s="255" t="str">
        <f t="shared" si="19"/>
        <v/>
      </c>
      <c r="P390" s="256" t="str">
        <f ca="1">IFERROR(VLOOKUP(A390,inventarioGeko[],3,FALSE),"")</f>
        <v/>
      </c>
      <c r="Q390" s="254" t="str">
        <f t="shared" si="20"/>
        <v/>
      </c>
    </row>
    <row r="391" spans="1:17">
      <c r="A391" s="127" t="str">
        <f ca="1">IFERROR(INDEX(storicoSkuGeko,MATCH(F391,storicoSkuAnker,0)),"")</f>
        <v/>
      </c>
      <c r="B391" s="39"/>
      <c r="C391" s="70"/>
      <c r="D391" s="42"/>
      <c r="E391" s="295" t="str">
        <f ca="1">IFERROR(IF(INDEX(storicoSkuVinolux,MATCH(F391,storicoSkuAnker,0))=0,"",INDEX(storicoSkuVinolux,MATCH(F391,storicoSkuAnker,0))),"")</f>
        <v/>
      </c>
      <c r="F391" s="248" t="str">
        <f>IF(B391="","",IF($T$13="IN CORSO",INDEX(skuAnker,MATCH(B391,descrizioneArtAnker,0)),INDEX(dbOrdini[CODICE
ANKER],MATCH(B391,dbOrdini[DESCRIZIONE],0))))</f>
        <v/>
      </c>
      <c r="G391" s="249" t="str">
        <f>IF(B391="","",IF($T$13="IN CORSO",VLOOKUP(B391,listoneAnker_NoSku,2,FALSE),INDEX(dbOrdini[BT/CS],MATCH(F391,dbOrdini[CODICE
ANKER],0))))</f>
        <v/>
      </c>
      <c r="H391" s="250" t="str">
        <f>IF(B391="","",IF($T$13="IN CORSO",VLOOKUP(B391,listoneAnker_NoSku,3,FALSE),INDEX(dbOrdini[LT.],MATCH(F391,dbOrdini[CODICE
ANKER],0))))</f>
        <v/>
      </c>
      <c r="I391" s="251" t="str">
        <f>IF(B391="","",IF($T$13="IN CORSO",VLOOKUP(B391,listoneAnker_NoSku,4,FALSE),INDEX(dbOrdini[% VOL],MATCH(F391,dbOrdini[CODICE
ANKER],0))))</f>
        <v/>
      </c>
      <c r="J391" s="252" t="str">
        <f>IF(B391="","",IF($T$13="IN CORSO",VLOOKUP(B391,listoneAnker_NoSku,5,FALSE),INDEX(dbOrdini[PREZZO
ANKER],MATCH(F391,dbOrdini[CODICE
ANKER],0))))</f>
        <v/>
      </c>
      <c r="K391" s="253" t="str">
        <f ca="1">IF(E391="","",IF($T$13="IN CORSO",VLOOKUP(TEXT(E391,"0"),vinolux[],6,FALSE),INDEX(dbOrdini[PREZZO
VINOLUX],MATCH(F391,dbOrdini[CODICE
ANKER],0))))</f>
        <v/>
      </c>
      <c r="L391" s="252" t="str">
        <f>IFERROR(IF(B391="","",IF($T$13="IN CORSO",VLOOKUP(A391,ultimoPrezzoItalia[],5,FALSE),INDEX(dbOrdini[PREZZO
ITALIA],MATCH(F391,dbOrdini[CODICE
ANKER],0)))),"")</f>
        <v/>
      </c>
      <c r="M391" s="254" t="str">
        <f>IFERROR(IF(B391="","",IF($T$13="IN CORSO",VLOOKUP(F391,listoneAnkerCompleto,8,FALSE)/1.22,INDEX(dbOrdini[COSTO IMPORT BOTT.],MATCH(F391,dbOrdini[CODICE
ANKER],0)))),"")</f>
        <v/>
      </c>
      <c r="N391" s="267" t="str">
        <f t="shared" si="18"/>
        <v/>
      </c>
      <c r="O391" s="255" t="str">
        <f t="shared" si="19"/>
        <v/>
      </c>
      <c r="P391" s="256" t="str">
        <f ca="1">IFERROR(VLOOKUP(A391,inventarioGeko[],3,FALSE),"")</f>
        <v/>
      </c>
      <c r="Q391" s="254" t="str">
        <f t="shared" si="20"/>
        <v/>
      </c>
    </row>
    <row r="392" spans="1:17">
      <c r="A392" s="127" t="str">
        <f ca="1">IFERROR(INDEX(storicoSkuGeko,MATCH(F392,storicoSkuAnker,0)),"")</f>
        <v/>
      </c>
      <c r="B392" s="39"/>
      <c r="C392" s="70"/>
      <c r="D392" s="42"/>
      <c r="E392" s="295" t="str">
        <f ca="1">IFERROR(IF(INDEX(storicoSkuVinolux,MATCH(F392,storicoSkuAnker,0))=0,"",INDEX(storicoSkuVinolux,MATCH(F392,storicoSkuAnker,0))),"")</f>
        <v/>
      </c>
      <c r="F392" s="248" t="str">
        <f>IF(B392="","",IF($T$13="IN CORSO",INDEX(skuAnker,MATCH(B392,descrizioneArtAnker,0)),INDEX(dbOrdini[CODICE
ANKER],MATCH(B392,dbOrdini[DESCRIZIONE],0))))</f>
        <v/>
      </c>
      <c r="G392" s="249" t="str">
        <f>IF(B392="","",IF($T$13="IN CORSO",VLOOKUP(B392,listoneAnker_NoSku,2,FALSE),INDEX(dbOrdini[BT/CS],MATCH(F392,dbOrdini[CODICE
ANKER],0))))</f>
        <v/>
      </c>
      <c r="H392" s="250" t="str">
        <f>IF(B392="","",IF($T$13="IN CORSO",VLOOKUP(B392,listoneAnker_NoSku,3,FALSE),INDEX(dbOrdini[LT.],MATCH(F392,dbOrdini[CODICE
ANKER],0))))</f>
        <v/>
      </c>
      <c r="I392" s="251" t="str">
        <f>IF(B392="","",IF($T$13="IN CORSO",VLOOKUP(B392,listoneAnker_NoSku,4,FALSE),INDEX(dbOrdini[% VOL],MATCH(F392,dbOrdini[CODICE
ANKER],0))))</f>
        <v/>
      </c>
      <c r="J392" s="252" t="str">
        <f>IF(B392="","",IF($T$13="IN CORSO",VLOOKUP(B392,listoneAnker_NoSku,5,FALSE),INDEX(dbOrdini[PREZZO
ANKER],MATCH(F392,dbOrdini[CODICE
ANKER],0))))</f>
        <v/>
      </c>
      <c r="K392" s="253" t="str">
        <f ca="1">IF(E392="","",IF($T$13="IN CORSO",VLOOKUP(TEXT(E392,"0"),vinolux[],6,FALSE),INDEX(dbOrdini[PREZZO
VINOLUX],MATCH(F392,dbOrdini[CODICE
ANKER],0))))</f>
        <v/>
      </c>
      <c r="L392" s="252" t="str">
        <f>IFERROR(IF(B392="","",IF($T$13="IN CORSO",VLOOKUP(A392,ultimoPrezzoItalia[],5,FALSE),INDEX(dbOrdini[PREZZO
ITALIA],MATCH(F392,dbOrdini[CODICE
ANKER],0)))),"")</f>
        <v/>
      </c>
      <c r="M392" s="254" t="str">
        <f>IFERROR(IF(B392="","",IF($T$13="IN CORSO",VLOOKUP(F392,listoneAnkerCompleto,8,FALSE)/1.22,INDEX(dbOrdini[COSTO IMPORT BOTT.],MATCH(F392,dbOrdini[CODICE
ANKER],0)))),"")</f>
        <v/>
      </c>
      <c r="N392" s="267" t="str">
        <f t="shared" si="18"/>
        <v/>
      </c>
      <c r="O392" s="255" t="str">
        <f t="shared" si="19"/>
        <v/>
      </c>
      <c r="P392" s="256" t="str">
        <f ca="1">IFERROR(VLOOKUP(A392,inventarioGeko[],3,FALSE),"")</f>
        <v/>
      </c>
      <c r="Q392" s="254" t="str">
        <f t="shared" si="20"/>
        <v/>
      </c>
    </row>
    <row r="393" spans="1:17">
      <c r="A393" s="127" t="str">
        <f ca="1">IFERROR(INDEX(storicoSkuGeko,MATCH(F393,storicoSkuAnker,0)),"")</f>
        <v/>
      </c>
      <c r="B393" s="39"/>
      <c r="C393" s="70"/>
      <c r="D393" s="42"/>
      <c r="E393" s="295" t="str">
        <f ca="1">IFERROR(IF(INDEX(storicoSkuVinolux,MATCH(F393,storicoSkuAnker,0))=0,"",INDEX(storicoSkuVinolux,MATCH(F393,storicoSkuAnker,0))),"")</f>
        <v/>
      </c>
      <c r="F393" s="248" t="str">
        <f>IF(B393="","",IF($T$13="IN CORSO",INDEX(skuAnker,MATCH(B393,descrizioneArtAnker,0)),INDEX(dbOrdini[CODICE
ANKER],MATCH(B393,dbOrdini[DESCRIZIONE],0))))</f>
        <v/>
      </c>
      <c r="G393" s="249" t="str">
        <f>IF(B393="","",IF($T$13="IN CORSO",VLOOKUP(B393,listoneAnker_NoSku,2,FALSE),INDEX(dbOrdini[BT/CS],MATCH(F393,dbOrdini[CODICE
ANKER],0))))</f>
        <v/>
      </c>
      <c r="H393" s="250" t="str">
        <f>IF(B393="","",IF($T$13="IN CORSO",VLOOKUP(B393,listoneAnker_NoSku,3,FALSE),INDEX(dbOrdini[LT.],MATCH(F393,dbOrdini[CODICE
ANKER],0))))</f>
        <v/>
      </c>
      <c r="I393" s="251" t="str">
        <f>IF(B393="","",IF($T$13="IN CORSO",VLOOKUP(B393,listoneAnker_NoSku,4,FALSE),INDEX(dbOrdini[% VOL],MATCH(F393,dbOrdini[CODICE
ANKER],0))))</f>
        <v/>
      </c>
      <c r="J393" s="252" t="str">
        <f>IF(B393="","",IF($T$13="IN CORSO",VLOOKUP(B393,listoneAnker_NoSku,5,FALSE),INDEX(dbOrdini[PREZZO
ANKER],MATCH(F393,dbOrdini[CODICE
ANKER],0))))</f>
        <v/>
      </c>
      <c r="K393" s="253" t="str">
        <f ca="1">IF(E393="","",IF($T$13="IN CORSO",VLOOKUP(TEXT(E393,"0"),vinolux[],6,FALSE),INDEX(dbOrdini[PREZZO
VINOLUX],MATCH(F393,dbOrdini[CODICE
ANKER],0))))</f>
        <v/>
      </c>
      <c r="L393" s="252" t="str">
        <f>IFERROR(IF(B393="","",IF($T$13="IN CORSO",VLOOKUP(A393,ultimoPrezzoItalia[],5,FALSE),INDEX(dbOrdini[PREZZO
ITALIA],MATCH(F393,dbOrdini[CODICE
ANKER],0)))),"")</f>
        <v/>
      </c>
      <c r="M393" s="254" t="str">
        <f>IFERROR(IF(B393="","",IF($T$13="IN CORSO",VLOOKUP(F393,listoneAnkerCompleto,8,FALSE)/1.22,INDEX(dbOrdini[COSTO IMPORT BOTT.],MATCH(F393,dbOrdini[CODICE
ANKER],0)))),"")</f>
        <v/>
      </c>
      <c r="N393" s="267" t="str">
        <f t="shared" si="18"/>
        <v/>
      </c>
      <c r="O393" s="255" t="str">
        <f t="shared" si="19"/>
        <v/>
      </c>
      <c r="P393" s="256" t="str">
        <f ca="1">IFERROR(VLOOKUP(A393,inventarioGeko[],3,FALSE),"")</f>
        <v/>
      </c>
      <c r="Q393" s="254" t="str">
        <f t="shared" si="20"/>
        <v/>
      </c>
    </row>
    <row r="394" spans="1:17">
      <c r="A394" s="127" t="str">
        <f ca="1">IFERROR(INDEX(storicoSkuGeko,MATCH(F394,storicoSkuAnker,0)),"")</f>
        <v/>
      </c>
      <c r="B394" s="39"/>
      <c r="C394" s="70"/>
      <c r="D394" s="42"/>
      <c r="E394" s="295" t="str">
        <f ca="1">IFERROR(IF(INDEX(storicoSkuVinolux,MATCH(F394,storicoSkuAnker,0))=0,"",INDEX(storicoSkuVinolux,MATCH(F394,storicoSkuAnker,0))),"")</f>
        <v/>
      </c>
      <c r="F394" s="248" t="str">
        <f>IF(B394="","",IF($T$13="IN CORSO",INDEX(skuAnker,MATCH(B394,descrizioneArtAnker,0)),INDEX(dbOrdini[CODICE
ANKER],MATCH(B394,dbOrdini[DESCRIZIONE],0))))</f>
        <v/>
      </c>
      <c r="G394" s="249" t="str">
        <f>IF(B394="","",IF($T$13="IN CORSO",VLOOKUP(B394,listoneAnker_NoSku,2,FALSE),INDEX(dbOrdini[BT/CS],MATCH(F394,dbOrdini[CODICE
ANKER],0))))</f>
        <v/>
      </c>
      <c r="H394" s="250" t="str">
        <f>IF(B394="","",IF($T$13="IN CORSO",VLOOKUP(B394,listoneAnker_NoSku,3,FALSE),INDEX(dbOrdini[LT.],MATCH(F394,dbOrdini[CODICE
ANKER],0))))</f>
        <v/>
      </c>
      <c r="I394" s="251" t="str">
        <f>IF(B394="","",IF($T$13="IN CORSO",VLOOKUP(B394,listoneAnker_NoSku,4,FALSE),INDEX(dbOrdini[% VOL],MATCH(F394,dbOrdini[CODICE
ANKER],0))))</f>
        <v/>
      </c>
      <c r="J394" s="252" t="str">
        <f>IF(B394="","",IF($T$13="IN CORSO",VLOOKUP(B394,listoneAnker_NoSku,5,FALSE),INDEX(dbOrdini[PREZZO
ANKER],MATCH(F394,dbOrdini[CODICE
ANKER],0))))</f>
        <v/>
      </c>
      <c r="K394" s="253" t="str">
        <f ca="1">IF(E394="","",IF($T$13="IN CORSO",VLOOKUP(TEXT(E394,"0"),vinolux[],6,FALSE),INDEX(dbOrdini[PREZZO
VINOLUX],MATCH(F394,dbOrdini[CODICE
ANKER],0))))</f>
        <v/>
      </c>
      <c r="L394" s="252" t="str">
        <f>IFERROR(IF(B394="","",IF($T$13="IN CORSO",VLOOKUP(A394,ultimoPrezzoItalia[],5,FALSE),INDEX(dbOrdini[PREZZO
ITALIA],MATCH(F394,dbOrdini[CODICE
ANKER],0)))),"")</f>
        <v/>
      </c>
      <c r="M394" s="254" t="str">
        <f>IFERROR(IF(B394="","",IF($T$13="IN CORSO",VLOOKUP(F394,listoneAnkerCompleto,8,FALSE)/1.22,INDEX(dbOrdini[COSTO IMPORT BOTT.],MATCH(F394,dbOrdini[CODICE
ANKER],0)))),"")</f>
        <v/>
      </c>
      <c r="N394" s="267" t="str">
        <f t="shared" si="18"/>
        <v/>
      </c>
      <c r="O394" s="255" t="str">
        <f t="shared" si="19"/>
        <v/>
      </c>
      <c r="P394" s="256" t="str">
        <f ca="1">IFERROR(VLOOKUP(A394,inventarioGeko[],3,FALSE),"")</f>
        <v/>
      </c>
      <c r="Q394" s="254" t="str">
        <f t="shared" si="20"/>
        <v/>
      </c>
    </row>
    <row r="395" spans="1:17">
      <c r="A395" s="127" t="str">
        <f ca="1">IFERROR(INDEX(storicoSkuGeko,MATCH(F395,storicoSkuAnker,0)),"")</f>
        <v/>
      </c>
      <c r="B395" s="39"/>
      <c r="C395" s="70"/>
      <c r="D395" s="42"/>
      <c r="E395" s="295" t="str">
        <f ca="1">IFERROR(IF(INDEX(storicoSkuVinolux,MATCH(F395,storicoSkuAnker,0))=0,"",INDEX(storicoSkuVinolux,MATCH(F395,storicoSkuAnker,0))),"")</f>
        <v/>
      </c>
      <c r="F395" s="248" t="str">
        <f>IF(B395="","",IF($T$13="IN CORSO",INDEX(skuAnker,MATCH(B395,descrizioneArtAnker,0)),INDEX(dbOrdini[CODICE
ANKER],MATCH(B395,dbOrdini[DESCRIZIONE],0))))</f>
        <v/>
      </c>
      <c r="G395" s="249" t="str">
        <f>IF(B395="","",IF($T$13="IN CORSO",VLOOKUP(B395,listoneAnker_NoSku,2,FALSE),INDEX(dbOrdini[BT/CS],MATCH(F395,dbOrdini[CODICE
ANKER],0))))</f>
        <v/>
      </c>
      <c r="H395" s="250" t="str">
        <f>IF(B395="","",IF($T$13="IN CORSO",VLOOKUP(B395,listoneAnker_NoSku,3,FALSE),INDEX(dbOrdini[LT.],MATCH(F395,dbOrdini[CODICE
ANKER],0))))</f>
        <v/>
      </c>
      <c r="I395" s="251" t="str">
        <f>IF(B395="","",IF($T$13="IN CORSO",VLOOKUP(B395,listoneAnker_NoSku,4,FALSE),INDEX(dbOrdini[% VOL],MATCH(F395,dbOrdini[CODICE
ANKER],0))))</f>
        <v/>
      </c>
      <c r="J395" s="252" t="str">
        <f>IF(B395="","",IF($T$13="IN CORSO",VLOOKUP(B395,listoneAnker_NoSku,5,FALSE),INDEX(dbOrdini[PREZZO
ANKER],MATCH(F395,dbOrdini[CODICE
ANKER],0))))</f>
        <v/>
      </c>
      <c r="K395" s="253" t="str">
        <f ca="1">IF(E395="","",IF($T$13="IN CORSO",VLOOKUP(TEXT(E395,"0"),vinolux[],6,FALSE),INDEX(dbOrdini[PREZZO
VINOLUX],MATCH(F395,dbOrdini[CODICE
ANKER],0))))</f>
        <v/>
      </c>
      <c r="L395" s="252" t="str">
        <f>IFERROR(IF(B395="","",IF($T$13="IN CORSO",VLOOKUP(A395,ultimoPrezzoItalia[],5,FALSE),INDEX(dbOrdini[PREZZO
ITALIA],MATCH(F395,dbOrdini[CODICE
ANKER],0)))),"")</f>
        <v/>
      </c>
      <c r="M395" s="254" t="str">
        <f>IFERROR(IF(B395="","",IF($T$13="IN CORSO",VLOOKUP(F395,listoneAnkerCompleto,8,FALSE)/1.22,INDEX(dbOrdini[COSTO IMPORT BOTT.],MATCH(F395,dbOrdini[CODICE
ANKER],0)))),"")</f>
        <v/>
      </c>
      <c r="N395" s="267" t="str">
        <f t="shared" si="18"/>
        <v/>
      </c>
      <c r="O395" s="255" t="str">
        <f t="shared" si="19"/>
        <v/>
      </c>
      <c r="P395" s="256" t="str">
        <f ca="1">IFERROR(VLOOKUP(A395,inventarioGeko[],3,FALSE),"")</f>
        <v/>
      </c>
      <c r="Q395" s="254" t="str">
        <f t="shared" si="20"/>
        <v/>
      </c>
    </row>
    <row r="396" spans="1:17">
      <c r="A396" s="127" t="str">
        <f ca="1">IFERROR(INDEX(storicoSkuGeko,MATCH(F396,storicoSkuAnker,0)),"")</f>
        <v/>
      </c>
      <c r="B396" s="39"/>
      <c r="C396" s="70"/>
      <c r="D396" s="42"/>
      <c r="E396" s="295" t="str">
        <f ca="1">IFERROR(IF(INDEX(storicoSkuVinolux,MATCH(F396,storicoSkuAnker,0))=0,"",INDEX(storicoSkuVinolux,MATCH(F396,storicoSkuAnker,0))),"")</f>
        <v/>
      </c>
      <c r="F396" s="248" t="str">
        <f>IF(B396="","",IF($T$13="IN CORSO",INDEX(skuAnker,MATCH(B396,descrizioneArtAnker,0)),INDEX(dbOrdini[CODICE
ANKER],MATCH(B396,dbOrdini[DESCRIZIONE],0))))</f>
        <v/>
      </c>
      <c r="G396" s="249" t="str">
        <f>IF(B396="","",IF($T$13="IN CORSO",VLOOKUP(B396,listoneAnker_NoSku,2,FALSE),INDEX(dbOrdini[BT/CS],MATCH(F396,dbOrdini[CODICE
ANKER],0))))</f>
        <v/>
      </c>
      <c r="H396" s="250" t="str">
        <f>IF(B396="","",IF($T$13="IN CORSO",VLOOKUP(B396,listoneAnker_NoSku,3,FALSE),INDEX(dbOrdini[LT.],MATCH(F396,dbOrdini[CODICE
ANKER],0))))</f>
        <v/>
      </c>
      <c r="I396" s="251" t="str">
        <f>IF(B396="","",IF($T$13="IN CORSO",VLOOKUP(B396,listoneAnker_NoSku,4,FALSE),INDEX(dbOrdini[% VOL],MATCH(F396,dbOrdini[CODICE
ANKER],0))))</f>
        <v/>
      </c>
      <c r="J396" s="252" t="str">
        <f>IF(B396="","",IF($T$13="IN CORSO",VLOOKUP(B396,listoneAnker_NoSku,5,FALSE),INDEX(dbOrdini[PREZZO
ANKER],MATCH(F396,dbOrdini[CODICE
ANKER],0))))</f>
        <v/>
      </c>
      <c r="K396" s="253" t="str">
        <f ca="1">IF(E396="","",IF($T$13="IN CORSO",VLOOKUP(TEXT(E396,"0"),vinolux[],6,FALSE),INDEX(dbOrdini[PREZZO
VINOLUX],MATCH(F396,dbOrdini[CODICE
ANKER],0))))</f>
        <v/>
      </c>
      <c r="L396" s="252" t="str">
        <f>IFERROR(IF(B396="","",IF($T$13="IN CORSO",VLOOKUP(A396,ultimoPrezzoItalia[],5,FALSE),INDEX(dbOrdini[PREZZO
ITALIA],MATCH(F396,dbOrdini[CODICE
ANKER],0)))),"")</f>
        <v/>
      </c>
      <c r="M396" s="254" t="str">
        <f>IFERROR(IF(B396="","",IF($T$13="IN CORSO",VLOOKUP(F396,listoneAnkerCompleto,8,FALSE)/1.22,INDEX(dbOrdini[COSTO IMPORT BOTT.],MATCH(F396,dbOrdini[CODICE
ANKER],0)))),"")</f>
        <v/>
      </c>
      <c r="N396" s="267" t="str">
        <f t="shared" si="18"/>
        <v/>
      </c>
      <c r="O396" s="255" t="str">
        <f t="shared" si="19"/>
        <v/>
      </c>
      <c r="P396" s="256" t="str">
        <f ca="1">IFERROR(VLOOKUP(A396,inventarioGeko[],3,FALSE),"")</f>
        <v/>
      </c>
      <c r="Q396" s="254" t="str">
        <f t="shared" si="20"/>
        <v/>
      </c>
    </row>
    <row r="397" spans="1:17">
      <c r="A397" s="127" t="str">
        <f ca="1">IFERROR(INDEX(storicoSkuGeko,MATCH(F397,storicoSkuAnker,0)),"")</f>
        <v/>
      </c>
      <c r="B397" s="39"/>
      <c r="C397" s="70"/>
      <c r="D397" s="42"/>
      <c r="E397" s="295" t="str">
        <f ca="1">IFERROR(IF(INDEX(storicoSkuVinolux,MATCH(F397,storicoSkuAnker,0))=0,"",INDEX(storicoSkuVinolux,MATCH(F397,storicoSkuAnker,0))),"")</f>
        <v/>
      </c>
      <c r="F397" s="248" t="str">
        <f>IF(B397="","",IF($T$13="IN CORSO",INDEX(skuAnker,MATCH(B397,descrizioneArtAnker,0)),INDEX(dbOrdini[CODICE
ANKER],MATCH(B397,dbOrdini[DESCRIZIONE],0))))</f>
        <v/>
      </c>
      <c r="G397" s="249" t="str">
        <f>IF(B397="","",IF($T$13="IN CORSO",VLOOKUP(B397,listoneAnker_NoSku,2,FALSE),INDEX(dbOrdini[BT/CS],MATCH(F397,dbOrdini[CODICE
ANKER],0))))</f>
        <v/>
      </c>
      <c r="H397" s="250" t="str">
        <f>IF(B397="","",IF($T$13="IN CORSO",VLOOKUP(B397,listoneAnker_NoSku,3,FALSE),INDEX(dbOrdini[LT.],MATCH(F397,dbOrdini[CODICE
ANKER],0))))</f>
        <v/>
      </c>
      <c r="I397" s="251" t="str">
        <f>IF(B397="","",IF($T$13="IN CORSO",VLOOKUP(B397,listoneAnker_NoSku,4,FALSE),INDEX(dbOrdini[% VOL],MATCH(F397,dbOrdini[CODICE
ANKER],0))))</f>
        <v/>
      </c>
      <c r="J397" s="252" t="str">
        <f>IF(B397="","",IF($T$13="IN CORSO",VLOOKUP(B397,listoneAnker_NoSku,5,FALSE),INDEX(dbOrdini[PREZZO
ANKER],MATCH(F397,dbOrdini[CODICE
ANKER],0))))</f>
        <v/>
      </c>
      <c r="K397" s="253" t="str">
        <f ca="1">IF(E397="","",IF($T$13="IN CORSO",VLOOKUP(TEXT(E397,"0"),vinolux[],6,FALSE),INDEX(dbOrdini[PREZZO
VINOLUX],MATCH(F397,dbOrdini[CODICE
ANKER],0))))</f>
        <v/>
      </c>
      <c r="L397" s="252" t="str">
        <f>IFERROR(IF(B397="","",IF($T$13="IN CORSO",VLOOKUP(A397,ultimoPrezzoItalia[],5,FALSE),INDEX(dbOrdini[PREZZO
ITALIA],MATCH(F397,dbOrdini[CODICE
ANKER],0)))),"")</f>
        <v/>
      </c>
      <c r="M397" s="254" t="str">
        <f>IFERROR(IF(B397="","",IF($T$13="IN CORSO",VLOOKUP(F397,listoneAnkerCompleto,8,FALSE)/1.22,INDEX(dbOrdini[COSTO IMPORT BOTT.],MATCH(F397,dbOrdini[CODICE
ANKER],0)))),"")</f>
        <v/>
      </c>
      <c r="N397" s="267" t="str">
        <f t="shared" si="18"/>
        <v/>
      </c>
      <c r="O397" s="255" t="str">
        <f t="shared" si="19"/>
        <v/>
      </c>
      <c r="P397" s="256" t="str">
        <f ca="1">IFERROR(VLOOKUP(A397,inventarioGeko[],3,FALSE),"")</f>
        <v/>
      </c>
      <c r="Q397" s="254" t="str">
        <f t="shared" si="20"/>
        <v/>
      </c>
    </row>
    <row r="398" spans="1:17">
      <c r="A398" s="127" t="str">
        <f ca="1">IFERROR(INDEX(storicoSkuGeko,MATCH(F398,storicoSkuAnker,0)),"")</f>
        <v/>
      </c>
      <c r="B398" s="39"/>
      <c r="C398" s="70"/>
      <c r="D398" s="42"/>
      <c r="E398" s="295" t="str">
        <f ca="1">IFERROR(IF(INDEX(storicoSkuVinolux,MATCH(F398,storicoSkuAnker,0))=0,"",INDEX(storicoSkuVinolux,MATCH(F398,storicoSkuAnker,0))),"")</f>
        <v/>
      </c>
      <c r="F398" s="248" t="str">
        <f>IF(B398="","",IF($T$13="IN CORSO",INDEX(skuAnker,MATCH(B398,descrizioneArtAnker,0)),INDEX(dbOrdini[CODICE
ANKER],MATCH(B398,dbOrdini[DESCRIZIONE],0))))</f>
        <v/>
      </c>
      <c r="G398" s="249" t="str">
        <f>IF(B398="","",IF($T$13="IN CORSO",VLOOKUP(B398,listoneAnker_NoSku,2,FALSE),INDEX(dbOrdini[BT/CS],MATCH(F398,dbOrdini[CODICE
ANKER],0))))</f>
        <v/>
      </c>
      <c r="H398" s="250" t="str">
        <f>IF(B398="","",IF($T$13="IN CORSO",VLOOKUP(B398,listoneAnker_NoSku,3,FALSE),INDEX(dbOrdini[LT.],MATCH(F398,dbOrdini[CODICE
ANKER],0))))</f>
        <v/>
      </c>
      <c r="I398" s="251" t="str">
        <f>IF(B398="","",IF($T$13="IN CORSO",VLOOKUP(B398,listoneAnker_NoSku,4,FALSE),INDEX(dbOrdini[% VOL],MATCH(F398,dbOrdini[CODICE
ANKER],0))))</f>
        <v/>
      </c>
      <c r="J398" s="252" t="str">
        <f>IF(B398="","",IF($T$13="IN CORSO",VLOOKUP(B398,listoneAnker_NoSku,5,FALSE),INDEX(dbOrdini[PREZZO
ANKER],MATCH(F398,dbOrdini[CODICE
ANKER],0))))</f>
        <v/>
      </c>
      <c r="K398" s="253" t="str">
        <f ca="1">IF(E398="","",IF($T$13="IN CORSO",VLOOKUP(TEXT(E398,"0"),vinolux[],6,FALSE),INDEX(dbOrdini[PREZZO
VINOLUX],MATCH(F398,dbOrdini[CODICE
ANKER],0))))</f>
        <v/>
      </c>
      <c r="L398" s="252" t="str">
        <f>IFERROR(IF(B398="","",IF($T$13="IN CORSO",VLOOKUP(A398,ultimoPrezzoItalia[],5,FALSE),INDEX(dbOrdini[PREZZO
ITALIA],MATCH(F398,dbOrdini[CODICE
ANKER],0)))),"")</f>
        <v/>
      </c>
      <c r="M398" s="254" t="str">
        <f>IFERROR(IF(B398="","",IF($T$13="IN CORSO",VLOOKUP(F398,listoneAnkerCompleto,8,FALSE)/1.22,INDEX(dbOrdini[COSTO IMPORT BOTT.],MATCH(F398,dbOrdini[CODICE
ANKER],0)))),"")</f>
        <v/>
      </c>
      <c r="N398" s="267" t="str">
        <f t="shared" si="18"/>
        <v/>
      </c>
      <c r="O398" s="255" t="str">
        <f t="shared" si="19"/>
        <v/>
      </c>
      <c r="P398" s="256" t="str">
        <f ca="1">IFERROR(VLOOKUP(A398,inventarioGeko[],3,FALSE),"")</f>
        <v/>
      </c>
      <c r="Q398" s="254" t="str">
        <f t="shared" si="20"/>
        <v/>
      </c>
    </row>
    <row r="399" spans="1:17">
      <c r="A399" s="127" t="str">
        <f ca="1">IFERROR(INDEX(storicoSkuGeko,MATCH(F399,storicoSkuAnker,0)),"")</f>
        <v/>
      </c>
      <c r="B399" s="39"/>
      <c r="C399" s="70"/>
      <c r="D399" s="42"/>
      <c r="E399" s="295" t="str">
        <f ca="1">IFERROR(IF(INDEX(storicoSkuVinolux,MATCH(F399,storicoSkuAnker,0))=0,"",INDEX(storicoSkuVinolux,MATCH(F399,storicoSkuAnker,0))),"")</f>
        <v/>
      </c>
      <c r="F399" s="248" t="str">
        <f>IF(B399="","",IF($T$13="IN CORSO",INDEX(skuAnker,MATCH(B399,descrizioneArtAnker,0)),INDEX(dbOrdini[CODICE
ANKER],MATCH(B399,dbOrdini[DESCRIZIONE],0))))</f>
        <v/>
      </c>
      <c r="G399" s="249" t="str">
        <f>IF(B399="","",IF($T$13="IN CORSO",VLOOKUP(B399,listoneAnker_NoSku,2,FALSE),INDEX(dbOrdini[BT/CS],MATCH(F399,dbOrdini[CODICE
ANKER],0))))</f>
        <v/>
      </c>
      <c r="H399" s="250" t="str">
        <f>IF(B399="","",IF($T$13="IN CORSO",VLOOKUP(B399,listoneAnker_NoSku,3,FALSE),INDEX(dbOrdini[LT.],MATCH(F399,dbOrdini[CODICE
ANKER],0))))</f>
        <v/>
      </c>
      <c r="I399" s="251" t="str">
        <f>IF(B399="","",IF($T$13="IN CORSO",VLOOKUP(B399,listoneAnker_NoSku,4,FALSE),INDEX(dbOrdini[% VOL],MATCH(F399,dbOrdini[CODICE
ANKER],0))))</f>
        <v/>
      </c>
      <c r="J399" s="252" t="str">
        <f>IF(B399="","",IF($T$13="IN CORSO",VLOOKUP(B399,listoneAnker_NoSku,5,FALSE),INDEX(dbOrdini[PREZZO
ANKER],MATCH(F399,dbOrdini[CODICE
ANKER],0))))</f>
        <v/>
      </c>
      <c r="K399" s="253" t="str">
        <f ca="1">IF(E399="","",IF($T$13="IN CORSO",VLOOKUP(TEXT(E399,"0"),vinolux[],6,FALSE),INDEX(dbOrdini[PREZZO
VINOLUX],MATCH(F399,dbOrdini[CODICE
ANKER],0))))</f>
        <v/>
      </c>
      <c r="L399" s="252" t="str">
        <f>IFERROR(IF(B399="","",IF($T$13="IN CORSO",VLOOKUP(A399,ultimoPrezzoItalia[],5,FALSE),INDEX(dbOrdini[PREZZO
ITALIA],MATCH(F399,dbOrdini[CODICE
ANKER],0)))),"")</f>
        <v/>
      </c>
      <c r="M399" s="254" t="str">
        <f>IFERROR(IF(B399="","",IF($T$13="IN CORSO",VLOOKUP(F399,listoneAnkerCompleto,8,FALSE)/1.22,INDEX(dbOrdini[COSTO IMPORT BOTT.],MATCH(F399,dbOrdini[CODICE
ANKER],0)))),"")</f>
        <v/>
      </c>
      <c r="N399" s="267" t="str">
        <f t="shared" si="18"/>
        <v/>
      </c>
      <c r="O399" s="255" t="str">
        <f t="shared" si="19"/>
        <v/>
      </c>
      <c r="P399" s="256" t="str">
        <f ca="1">IFERROR(VLOOKUP(A399,inventarioGeko[],3,FALSE),"")</f>
        <v/>
      </c>
      <c r="Q399" s="254" t="str">
        <f t="shared" si="20"/>
        <v/>
      </c>
    </row>
    <row r="400" spans="1:17">
      <c r="A400" s="128" t="str">
        <f ca="1">IFERROR(INDEX(storicoSkuGeko,MATCH(F400,storicoSkuAnker,0)),"")</f>
        <v/>
      </c>
      <c r="B400" s="71"/>
      <c r="C400" s="72"/>
      <c r="D400" s="132"/>
      <c r="E400" s="296" t="str">
        <f ca="1">IFERROR(IF(INDEX(storicoSkuVinolux,MATCH(F400,storicoSkuAnker,0))=0,"",INDEX(storicoSkuVinolux,MATCH(F400,storicoSkuAnker,0))),"")</f>
        <v/>
      </c>
      <c r="F400" s="257" t="str">
        <f>IF(B400="","",IF($T$13="IN CORSO",INDEX(skuAnker,MATCH(B400,descrizioneArtAnker,0)),INDEX(dbOrdini[CODICE
ANKER],MATCH(B400,dbOrdini[DESCRIZIONE],0))))</f>
        <v/>
      </c>
      <c r="G400" s="258" t="str">
        <f>IF(B400="","",IF($T$13="IN CORSO",VLOOKUP(B400,listoneAnker_NoSku,2,FALSE),INDEX(dbOrdini[BT/CS],MATCH(F400,dbOrdini[CODICE
ANKER],0))))</f>
        <v/>
      </c>
      <c r="H400" s="259" t="str">
        <f>IF(B400="","",IF($T$13="IN CORSO",VLOOKUP(B400,listoneAnker_NoSku,3,FALSE),INDEX(dbOrdini[LT.],MATCH(F400,dbOrdini[CODICE
ANKER],0))))</f>
        <v/>
      </c>
      <c r="I400" s="260" t="str">
        <f>IF(B400="","",IF($T$13="IN CORSO",VLOOKUP(B400,listoneAnker_NoSku,4,FALSE),INDEX(dbOrdini[% VOL],MATCH(F400,dbOrdini[CODICE
ANKER],0))))</f>
        <v/>
      </c>
      <c r="J400" s="261" t="str">
        <f>IF(B400="","",IF($T$13="IN CORSO",VLOOKUP(B400,listoneAnker_NoSku,5,FALSE),INDEX(dbOrdini[PREZZO
ANKER],MATCH(F400,dbOrdini[CODICE
ANKER],0))))</f>
        <v/>
      </c>
      <c r="K400" s="262" t="str">
        <f ca="1">IF(E400="","",IF($T$13="IN CORSO",VLOOKUP(TEXT(E400,"0"),vinolux[],6,FALSE),INDEX(dbOrdini[PREZZO
VINOLUX],MATCH(F400,dbOrdini[CODICE
ANKER],0))))</f>
        <v/>
      </c>
      <c r="L400" s="261" t="str">
        <f>IFERROR(IF(B400="","",IF($T$13="IN CORSO",VLOOKUP(A400,ultimoPrezzoItalia[],5,FALSE),INDEX(dbOrdini[PREZZO
ITALIA],MATCH(F400,dbOrdini[CODICE
ANKER],0)))),"")</f>
        <v/>
      </c>
      <c r="M400" s="263" t="str">
        <f>IFERROR(IF(B400="","",IF($T$13="IN CORSO",VLOOKUP(F400,listoneAnkerCompleto,8,FALSE)/1.22,INDEX(dbOrdini[COSTO IMPORT BOTT.],MATCH(F400,dbOrdini[CODICE
ANKER],0)))),"")</f>
        <v/>
      </c>
      <c r="N400" s="268" t="str">
        <f t="shared" ref="N400" si="21">IF(B400="","",O400/G400)</f>
        <v/>
      </c>
      <c r="O400" s="264" t="str">
        <f t="shared" ref="O400" si="22">IF(B400="","",IF(D400=C400,C400,IF(D400=0,0,D400)))</f>
        <v/>
      </c>
      <c r="P400" s="265" t="str">
        <f ca="1">IFERROR(VLOOKUP(A400,inventarioGeko[],3,FALSE),"")</f>
        <v/>
      </c>
      <c r="Q400" s="263" t="str">
        <f t="shared" ref="Q400" si="23">IF(B400="","",M400*O400)</f>
        <v/>
      </c>
    </row>
  </sheetData>
  <autoFilter ref="A2:Q53">
    <sortState ref="A3:Q53">
      <sortCondition ref="B2:B53"/>
    </sortState>
  </autoFilter>
  <mergeCells count="7">
    <mergeCell ref="A1:E1"/>
    <mergeCell ref="F1:Q1"/>
    <mergeCell ref="T19:U19"/>
    <mergeCell ref="S32:U32"/>
    <mergeCell ref="S34:U34"/>
    <mergeCell ref="T16:U16"/>
    <mergeCell ref="T17:U17"/>
  </mergeCells>
  <conditionalFormatting sqref="T8">
    <cfRule type="cellIs" dxfId="27" priority="7" operator="greaterThanOrEqual">
      <formula>72</formula>
    </cfRule>
    <cfRule type="cellIs" dxfId="26" priority="8" operator="lessThan">
      <formula>72</formula>
    </cfRule>
  </conditionalFormatting>
  <conditionalFormatting sqref="A3:E400">
    <cfRule type="expression" dxfId="25" priority="6">
      <formula>MOD(ROW(),2)= 0</formula>
    </cfRule>
  </conditionalFormatting>
  <conditionalFormatting sqref="F3:Q400">
    <cfRule type="expression" dxfId="24" priority="5">
      <formula>MOD(ROW(),2)=0</formula>
    </cfRule>
  </conditionalFormatting>
  <conditionalFormatting sqref="N3:N400">
    <cfRule type="expression" dxfId="23" priority="4">
      <formula>MOD(N3,1)&lt;&gt;0</formula>
    </cfRule>
  </conditionalFormatting>
  <conditionalFormatting sqref="T13">
    <cfRule type="cellIs" dxfId="22" priority="2" operator="equal">
      <formula>"CONCLUSO"</formula>
    </cfRule>
    <cfRule type="cellIs" dxfId="21" priority="3" operator="equal">
      <formula>"IN CORSO"</formula>
    </cfRule>
  </conditionalFormatting>
  <conditionalFormatting sqref="B3:B400">
    <cfRule type="duplicateValues" dxfId="20" priority="1"/>
  </conditionalFormatting>
  <dataValidations count="7">
    <dataValidation type="list" sqref="T6">
      <formula1>codFornituraDistinct</formula1>
    </dataValidation>
    <dataValidation type="list" allowBlank="1" showInputMessage="1" showErrorMessage="1" sqref="T19:U19">
      <formula1>descVinolux</formula1>
    </dataValidation>
    <dataValidation type="list" promptTitle="Ordine Cliente" prompt="Qualora si voglia aggiungere un ordine inserire il nuovo nome." sqref="T3">
      <formula1>ordiniFornituraDistinct</formula1>
    </dataValidation>
    <dataValidation type="list" allowBlank="1" showInputMessage="1" showErrorMessage="1" sqref="T16:U16">
      <formula1>descrizioneArtGeko</formula1>
    </dataValidation>
    <dataValidation type="list" errorStyle="information" allowBlank="1" showInputMessage="1" showErrorMessage="1" sqref="B3:B400">
      <formula1>descrizioneArtAnker</formula1>
    </dataValidation>
    <dataValidation type="list" allowBlank="1" showInputMessage="1" showErrorMessage="1" sqref="T5">
      <formula1>dataOrdiniClienteDistinct</formula1>
    </dataValidation>
    <dataValidation type="list" allowBlank="1" showInputMessage="1" showErrorMessage="1" sqref="T13">
      <formula1>"IN CORSO, CONCLUSO"</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sheetPr codeName="Foglio9"/>
  <dimension ref="A1:AE1076"/>
  <sheetViews>
    <sheetView zoomScale="90" zoomScaleNormal="90" workbookViewId="0">
      <pane ySplit="1" topLeftCell="A2" activePane="bottomLeft" state="frozen"/>
      <selection pane="bottomLeft" activeCell="I20" sqref="I20"/>
    </sheetView>
  </sheetViews>
  <sheetFormatPr defaultColWidth="8.7265625" defaultRowHeight="14.5"/>
  <cols>
    <col min="1" max="1" width="8.7265625" style="154"/>
    <col min="2" max="2" width="10.81640625" style="15" customWidth="1"/>
    <col min="3" max="3" width="53.7265625" style="38" bestFit="1" customWidth="1"/>
    <col min="4" max="4" width="11" style="15" customWidth="1"/>
    <col min="5" max="5" width="12.81640625" style="15" customWidth="1"/>
    <col min="6" max="6" width="13.1796875" style="70" bestFit="1" customWidth="1"/>
    <col min="7" max="7" width="12.1796875" style="70" customWidth="1"/>
    <col min="8" max="8" width="7.7265625" style="70" customWidth="1"/>
    <col min="9" max="9" width="6.81640625" style="158" customWidth="1"/>
    <col min="10" max="10" width="8.26953125" style="87" customWidth="1"/>
    <col min="11" max="11" width="9.7265625" style="131" customWidth="1"/>
    <col min="12" max="12" width="10.54296875" style="90" customWidth="1"/>
    <col min="13" max="13" width="12.453125" style="109" customWidth="1"/>
    <col min="14" max="14" width="21.26953125" style="90" customWidth="1"/>
    <col min="15" max="15" width="11.26953125" style="3" customWidth="1"/>
    <col min="16" max="16" width="10.453125" style="3" customWidth="1"/>
    <col min="17" max="17" width="11.54296875" style="110" customWidth="1"/>
    <col min="18" max="18" width="14.453125" style="90" customWidth="1"/>
    <col min="19" max="19" width="14.81640625" style="152" customWidth="1"/>
    <col min="20" max="20" width="15.26953125" style="152" customWidth="1"/>
    <col min="21" max="25" width="4.81640625" customWidth="1"/>
  </cols>
  <sheetData>
    <row r="1" spans="1:31" s="8" customFormat="1" ht="43" customHeight="1">
      <c r="A1" s="175" t="s">
        <v>26132</v>
      </c>
      <c r="B1" s="147" t="s">
        <v>26128</v>
      </c>
      <c r="C1" s="147" t="s">
        <v>12202</v>
      </c>
      <c r="D1" s="147" t="s">
        <v>25950</v>
      </c>
      <c r="E1" s="147" t="s">
        <v>25944</v>
      </c>
      <c r="F1" s="147" t="s">
        <v>25945</v>
      </c>
      <c r="G1" s="147" t="s">
        <v>25946</v>
      </c>
      <c r="H1" s="148" t="s">
        <v>12185</v>
      </c>
      <c r="I1" s="149" t="s">
        <v>25947</v>
      </c>
      <c r="J1" s="149" t="s">
        <v>19220</v>
      </c>
      <c r="K1" s="150" t="s">
        <v>26135</v>
      </c>
      <c r="L1" s="150" t="s">
        <v>25948</v>
      </c>
      <c r="M1" s="150" t="s">
        <v>26136</v>
      </c>
      <c r="N1" s="150" t="s">
        <v>26138</v>
      </c>
      <c r="O1" s="148" t="s">
        <v>25949</v>
      </c>
      <c r="P1" s="148" t="s">
        <v>25943</v>
      </c>
      <c r="Q1" s="148" t="s">
        <v>25951</v>
      </c>
      <c r="R1" s="150" t="s">
        <v>25952</v>
      </c>
      <c r="S1" s="151" t="s">
        <v>25953</v>
      </c>
      <c r="T1" s="174"/>
      <c r="Z1" s="172">
        <f>COUNTA(C2:C1048576)</f>
        <v>379</v>
      </c>
      <c r="AA1" s="172">
        <f>SUBTOTAL(3,S:S)-1</f>
        <v>0</v>
      </c>
    </row>
    <row r="2" spans="1:31" hidden="1">
      <c r="A2" s="154" t="s">
        <v>26131</v>
      </c>
      <c r="B2" s="15">
        <v>3627</v>
      </c>
      <c r="C2" t="s">
        <v>93</v>
      </c>
      <c r="D2" s="3">
        <v>12</v>
      </c>
      <c r="E2" s="3">
        <v>12</v>
      </c>
      <c r="F2" s="110">
        <v>3452</v>
      </c>
      <c r="G2" s="110" t="s">
        <v>92</v>
      </c>
      <c r="H2" s="110">
        <v>6</v>
      </c>
      <c r="I2" s="156">
        <v>0.7</v>
      </c>
      <c r="J2" s="46">
        <v>40</v>
      </c>
      <c r="K2" s="129">
        <v>21.5</v>
      </c>
      <c r="L2" s="109">
        <v>21.65</v>
      </c>
      <c r="M2" s="109" t="s">
        <v>16</v>
      </c>
      <c r="N2" s="109">
        <v>25.983606557377051</v>
      </c>
      <c r="O2" s="70">
        <v>2</v>
      </c>
      <c r="P2" s="3">
        <v>12</v>
      </c>
      <c r="Q2" s="110">
        <v>6</v>
      </c>
      <c r="R2" s="90">
        <v>311.80327868852464</v>
      </c>
      <c r="S2" s="152" t="s">
        <v>26148</v>
      </c>
    </row>
    <row r="3" spans="1:31" hidden="1">
      <c r="A3" s="154" t="s">
        <v>26131</v>
      </c>
      <c r="B3" s="15">
        <v>4164</v>
      </c>
      <c r="C3" t="s">
        <v>134</v>
      </c>
      <c r="D3" s="3">
        <v>12</v>
      </c>
      <c r="E3" s="3">
        <v>12</v>
      </c>
      <c r="F3" s="110" t="s">
        <v>19311</v>
      </c>
      <c r="G3" s="110" t="s">
        <v>133</v>
      </c>
      <c r="H3" s="110">
        <v>6</v>
      </c>
      <c r="I3" s="156">
        <v>0.7</v>
      </c>
      <c r="J3" s="46">
        <v>48</v>
      </c>
      <c r="K3" s="129">
        <v>32.5</v>
      </c>
      <c r="L3" s="109">
        <v>27.85</v>
      </c>
      <c r="M3" s="109" t="s">
        <v>16</v>
      </c>
      <c r="N3" s="109">
        <v>37.540983606557383</v>
      </c>
      <c r="O3" s="70">
        <v>2</v>
      </c>
      <c r="P3" s="3">
        <v>12</v>
      </c>
      <c r="Q3" s="110">
        <v>0</v>
      </c>
      <c r="R3" s="90">
        <v>450.49180327868862</v>
      </c>
      <c r="S3" s="152" t="s">
        <v>26148</v>
      </c>
      <c r="AE3" s="152"/>
    </row>
    <row r="4" spans="1:31" hidden="1">
      <c r="A4" s="154" t="s">
        <v>26131</v>
      </c>
      <c r="B4" s="15">
        <v>437</v>
      </c>
      <c r="C4" t="s">
        <v>172</v>
      </c>
      <c r="D4" s="3">
        <v>12</v>
      </c>
      <c r="E4" s="3">
        <v>12</v>
      </c>
      <c r="F4" s="110" t="s">
        <v>16</v>
      </c>
      <c r="G4" s="110" t="s">
        <v>174</v>
      </c>
      <c r="H4" s="110">
        <v>12</v>
      </c>
      <c r="I4" s="156">
        <v>1</v>
      </c>
      <c r="J4" s="46">
        <v>38</v>
      </c>
      <c r="K4" s="129">
        <v>8.1</v>
      </c>
      <c r="L4" s="109" t="s">
        <v>16</v>
      </c>
      <c r="M4" s="109">
        <v>12.69</v>
      </c>
      <c r="N4" s="109">
        <v>13.606557377049182</v>
      </c>
      <c r="O4" s="70">
        <v>1</v>
      </c>
      <c r="P4" s="3">
        <v>12</v>
      </c>
      <c r="Q4" s="110">
        <v>57</v>
      </c>
      <c r="R4" s="90">
        <v>163.27868852459017</v>
      </c>
      <c r="S4" s="152" t="s">
        <v>26148</v>
      </c>
    </row>
    <row r="5" spans="1:31" hidden="1">
      <c r="A5" s="154" t="s">
        <v>26131</v>
      </c>
      <c r="B5" s="15">
        <v>3504</v>
      </c>
      <c r="C5" t="s">
        <v>220</v>
      </c>
      <c r="D5" s="3">
        <v>18</v>
      </c>
      <c r="E5" s="3">
        <v>18</v>
      </c>
      <c r="F5" s="110" t="s">
        <v>16</v>
      </c>
      <c r="G5" s="110" t="s">
        <v>219</v>
      </c>
      <c r="H5" s="110">
        <v>6</v>
      </c>
      <c r="I5" s="156">
        <v>0.7</v>
      </c>
      <c r="J5" s="46">
        <v>40</v>
      </c>
      <c r="K5" s="129">
        <v>15.95</v>
      </c>
      <c r="L5" s="109" t="s">
        <v>16</v>
      </c>
      <c r="M5" s="109">
        <v>23.146999999999998</v>
      </c>
      <c r="N5" s="109">
        <v>20.409836065573774</v>
      </c>
      <c r="O5" s="70">
        <v>3</v>
      </c>
      <c r="P5" s="3">
        <v>18</v>
      </c>
      <c r="Q5" s="110">
        <v>0</v>
      </c>
      <c r="R5" s="90">
        <v>367.37704918032796</v>
      </c>
      <c r="S5" s="152" t="s">
        <v>26148</v>
      </c>
    </row>
    <row r="6" spans="1:31" hidden="1">
      <c r="A6" s="154" t="s">
        <v>26131</v>
      </c>
      <c r="B6" s="15">
        <v>5795</v>
      </c>
      <c r="C6" t="s">
        <v>229</v>
      </c>
      <c r="D6" s="3">
        <v>12</v>
      </c>
      <c r="E6" s="3">
        <v>12</v>
      </c>
      <c r="F6" s="110" t="s">
        <v>19336</v>
      </c>
      <c r="G6" s="110" t="s">
        <v>228</v>
      </c>
      <c r="H6" s="110">
        <v>6</v>
      </c>
      <c r="I6" s="156">
        <v>0.7</v>
      </c>
      <c r="J6" s="46">
        <v>40</v>
      </c>
      <c r="K6" s="129">
        <v>6.5</v>
      </c>
      <c r="L6" s="109">
        <v>9.25</v>
      </c>
      <c r="M6" s="109">
        <v>11.472</v>
      </c>
      <c r="N6" s="109">
        <v>10.983606557377049</v>
      </c>
      <c r="O6" s="70">
        <v>2</v>
      </c>
      <c r="P6" s="3">
        <v>12</v>
      </c>
      <c r="Q6" s="110">
        <v>3</v>
      </c>
      <c r="R6" s="90">
        <v>131.80327868852459</v>
      </c>
      <c r="S6" s="152" t="s">
        <v>26148</v>
      </c>
    </row>
    <row r="7" spans="1:31" hidden="1">
      <c r="A7" s="154" t="s">
        <v>26131</v>
      </c>
      <c r="B7" s="15">
        <v>6272</v>
      </c>
      <c r="C7" t="s">
        <v>232</v>
      </c>
      <c r="D7" s="3">
        <v>12</v>
      </c>
      <c r="E7" s="3">
        <v>12</v>
      </c>
      <c r="F7" s="110" t="s">
        <v>16</v>
      </c>
      <c r="G7" s="110" t="s">
        <v>231</v>
      </c>
      <c r="H7" s="110">
        <v>6</v>
      </c>
      <c r="I7" s="156">
        <v>0.7</v>
      </c>
      <c r="J7" s="46">
        <v>40</v>
      </c>
      <c r="K7" s="129">
        <v>26</v>
      </c>
      <c r="L7" s="109" t="s">
        <v>16</v>
      </c>
      <c r="M7" s="109">
        <v>37.183</v>
      </c>
      <c r="N7" s="109">
        <v>30.450819672131146</v>
      </c>
      <c r="O7" s="70">
        <v>2</v>
      </c>
      <c r="P7" s="3">
        <v>12</v>
      </c>
      <c r="Q7" s="110">
        <v>0</v>
      </c>
      <c r="R7" s="90">
        <v>365.40983606557376</v>
      </c>
      <c r="S7" s="152" t="s">
        <v>26148</v>
      </c>
    </row>
    <row r="8" spans="1:31" hidden="1">
      <c r="A8" s="154" t="s">
        <v>26131</v>
      </c>
      <c r="B8" s="15">
        <v>5974</v>
      </c>
      <c r="C8" t="s">
        <v>300</v>
      </c>
      <c r="D8" s="3">
        <v>18</v>
      </c>
      <c r="E8" s="3">
        <v>18</v>
      </c>
      <c r="F8" s="110" t="s">
        <v>16</v>
      </c>
      <c r="G8" s="110" t="s">
        <v>299</v>
      </c>
      <c r="H8" s="110">
        <v>6</v>
      </c>
      <c r="I8" s="156">
        <v>0.7</v>
      </c>
      <c r="J8" s="46">
        <v>40</v>
      </c>
      <c r="K8" s="129">
        <v>16.5</v>
      </c>
      <c r="L8" s="109" t="s">
        <v>16</v>
      </c>
      <c r="M8" s="109" t="s">
        <v>16</v>
      </c>
      <c r="N8" s="109">
        <v>20.983606557377051</v>
      </c>
      <c r="O8" s="70">
        <v>3</v>
      </c>
      <c r="P8" s="3">
        <v>18</v>
      </c>
      <c r="Q8" s="110">
        <v>0</v>
      </c>
      <c r="R8" s="90">
        <v>377.70491803278691</v>
      </c>
      <c r="S8" s="152" t="s">
        <v>26148</v>
      </c>
    </row>
    <row r="9" spans="1:31" hidden="1">
      <c r="A9" s="154" t="s">
        <v>26131</v>
      </c>
      <c r="B9" s="15">
        <v>3837</v>
      </c>
      <c r="C9" t="s">
        <v>306</v>
      </c>
      <c r="D9" s="3">
        <v>18</v>
      </c>
      <c r="E9" s="3">
        <v>18</v>
      </c>
      <c r="F9" s="110" t="s">
        <v>16</v>
      </c>
      <c r="G9" s="110" t="s">
        <v>305</v>
      </c>
      <c r="H9" s="110">
        <v>6</v>
      </c>
      <c r="I9" s="156">
        <v>0.5</v>
      </c>
      <c r="J9" s="46">
        <v>40</v>
      </c>
      <c r="K9" s="129">
        <v>16.95</v>
      </c>
      <c r="L9" s="109" t="s">
        <v>16</v>
      </c>
      <c r="M9" s="109" t="s">
        <v>16</v>
      </c>
      <c r="N9" s="109">
        <v>20.57377049180328</v>
      </c>
      <c r="O9" s="70">
        <v>3</v>
      </c>
      <c r="P9" s="3">
        <v>18</v>
      </c>
      <c r="Q9" s="110">
        <v>0</v>
      </c>
      <c r="R9" s="90">
        <v>370.32786885245906</v>
      </c>
      <c r="S9" s="152" t="s">
        <v>26148</v>
      </c>
    </row>
    <row r="10" spans="1:31" hidden="1">
      <c r="A10" s="154" t="s">
        <v>26131</v>
      </c>
      <c r="C10" t="s">
        <v>10843</v>
      </c>
      <c r="D10" s="3">
        <v>12</v>
      </c>
      <c r="E10" s="3">
        <v>12</v>
      </c>
      <c r="F10" s="110" t="s">
        <v>16</v>
      </c>
      <c r="G10" s="110" t="s">
        <v>10842</v>
      </c>
      <c r="H10" s="110">
        <v>6</v>
      </c>
      <c r="I10" s="156">
        <v>0.5</v>
      </c>
      <c r="J10" s="46">
        <v>40</v>
      </c>
      <c r="K10" s="129">
        <v>24.25</v>
      </c>
      <c r="L10" s="109" t="s">
        <v>16</v>
      </c>
      <c r="M10" s="109" t="s">
        <v>16</v>
      </c>
      <c r="N10" s="109">
        <v>27.909836065573774</v>
      </c>
      <c r="O10" s="70">
        <v>2</v>
      </c>
      <c r="P10" s="3">
        <v>12</v>
      </c>
      <c r="Q10" s="110" t="s">
        <v>16</v>
      </c>
      <c r="R10" s="90">
        <v>334.91803278688531</v>
      </c>
      <c r="S10" s="152" t="s">
        <v>26148</v>
      </c>
    </row>
    <row r="11" spans="1:31" hidden="1">
      <c r="A11" s="154" t="s">
        <v>26131</v>
      </c>
      <c r="B11" s="15">
        <v>1256</v>
      </c>
      <c r="C11" t="s">
        <v>312</v>
      </c>
      <c r="D11" s="3">
        <v>18</v>
      </c>
      <c r="E11" s="3">
        <v>18</v>
      </c>
      <c r="F11" s="110" t="s">
        <v>16</v>
      </c>
      <c r="G11" s="110" t="s">
        <v>311</v>
      </c>
      <c r="H11" s="110">
        <v>6</v>
      </c>
      <c r="I11" s="156">
        <v>0.5</v>
      </c>
      <c r="J11" s="46">
        <v>40</v>
      </c>
      <c r="K11" s="129">
        <v>14.85</v>
      </c>
      <c r="L11" s="109" t="s">
        <v>16</v>
      </c>
      <c r="M11" s="109" t="s">
        <v>16</v>
      </c>
      <c r="N11" s="109">
        <v>18.483606557377051</v>
      </c>
      <c r="O11" s="70">
        <v>3</v>
      </c>
      <c r="P11" s="3">
        <v>18</v>
      </c>
      <c r="Q11" s="110">
        <v>0</v>
      </c>
      <c r="R11" s="90">
        <v>332.70491803278691</v>
      </c>
      <c r="S11" s="152" t="s">
        <v>26148</v>
      </c>
    </row>
    <row r="12" spans="1:31" hidden="1">
      <c r="A12" s="154" t="s">
        <v>26131</v>
      </c>
      <c r="C12" t="s">
        <v>416</v>
      </c>
      <c r="D12" s="3">
        <v>6</v>
      </c>
      <c r="E12" s="3">
        <v>6</v>
      </c>
      <c r="F12" s="110" t="s">
        <v>16</v>
      </c>
      <c r="G12" s="110" t="s">
        <v>11222</v>
      </c>
      <c r="H12" s="110">
        <v>6</v>
      </c>
      <c r="I12" s="156">
        <v>0.7</v>
      </c>
      <c r="J12" s="46">
        <v>43</v>
      </c>
      <c r="K12" s="129">
        <v>36.5</v>
      </c>
      <c r="L12" s="109" t="s">
        <v>16</v>
      </c>
      <c r="M12" s="109" t="s">
        <v>16</v>
      </c>
      <c r="N12" s="109">
        <v>41.188524590163937</v>
      </c>
      <c r="O12" s="70">
        <v>1</v>
      </c>
      <c r="P12" s="3">
        <v>6</v>
      </c>
      <c r="Q12" s="110" t="s">
        <v>16</v>
      </c>
      <c r="R12" s="90">
        <v>247.13114754098362</v>
      </c>
      <c r="S12" s="152" t="s">
        <v>26148</v>
      </c>
    </row>
    <row r="13" spans="1:31" hidden="1">
      <c r="A13" s="154" t="s">
        <v>26131</v>
      </c>
      <c r="B13" s="1">
        <v>399</v>
      </c>
      <c r="C13" s="12" t="s">
        <v>430</v>
      </c>
      <c r="D13" s="123">
        <v>6</v>
      </c>
      <c r="E13" s="123">
        <v>6</v>
      </c>
      <c r="F13" s="124"/>
      <c r="G13" s="124" t="s">
        <v>429</v>
      </c>
      <c r="H13" s="124">
        <v>6</v>
      </c>
      <c r="I13" s="157">
        <v>0.7</v>
      </c>
      <c r="J13" s="133">
        <v>40</v>
      </c>
      <c r="K13" s="130">
        <v>17.25</v>
      </c>
      <c r="L13" s="125" t="s">
        <v>16</v>
      </c>
      <c r="M13" s="125" t="s">
        <v>16</v>
      </c>
      <c r="N13" s="153">
        <v>21.721311475409838</v>
      </c>
      <c r="O13" s="3">
        <v>1</v>
      </c>
      <c r="P13" s="3">
        <v>6</v>
      </c>
      <c r="Q13" s="110">
        <v>18</v>
      </c>
      <c r="R13" s="90">
        <v>130.32786885245903</v>
      </c>
      <c r="S13" s="152" t="s">
        <v>19230</v>
      </c>
    </row>
    <row r="14" spans="1:31" hidden="1">
      <c r="A14" s="154" t="s">
        <v>26131</v>
      </c>
      <c r="B14" s="15">
        <v>6291</v>
      </c>
      <c r="C14" t="s">
        <v>433</v>
      </c>
      <c r="D14" s="3">
        <v>12</v>
      </c>
      <c r="E14" s="3">
        <v>12</v>
      </c>
      <c r="F14" s="110" t="s">
        <v>16</v>
      </c>
      <c r="G14" s="110" t="s">
        <v>432</v>
      </c>
      <c r="H14" s="110">
        <v>6</v>
      </c>
      <c r="I14" s="156">
        <v>0.7</v>
      </c>
      <c r="J14" s="46">
        <v>40</v>
      </c>
      <c r="K14" s="129">
        <v>11.35</v>
      </c>
      <c r="L14" s="109" t="s">
        <v>16</v>
      </c>
      <c r="M14" s="109" t="s">
        <v>16</v>
      </c>
      <c r="N14" s="109">
        <v>15.819672131147541</v>
      </c>
      <c r="O14" s="70">
        <v>2</v>
      </c>
      <c r="P14" s="3">
        <v>12</v>
      </c>
      <c r="Q14" s="110">
        <v>3</v>
      </c>
      <c r="R14" s="90">
        <v>189.8360655737705</v>
      </c>
      <c r="S14" s="152" t="s">
        <v>26148</v>
      </c>
    </row>
    <row r="15" spans="1:31" hidden="1">
      <c r="A15" s="154" t="s">
        <v>26131</v>
      </c>
      <c r="C15" t="s">
        <v>436</v>
      </c>
      <c r="D15" s="3">
        <v>12</v>
      </c>
      <c r="E15" s="3">
        <v>12</v>
      </c>
      <c r="F15" s="110" t="s">
        <v>16</v>
      </c>
      <c r="G15" s="110" t="s">
        <v>435</v>
      </c>
      <c r="H15" s="110">
        <v>6</v>
      </c>
      <c r="I15" s="156">
        <v>0.7</v>
      </c>
      <c r="J15" s="46">
        <v>40</v>
      </c>
      <c r="K15" s="129">
        <v>14.95</v>
      </c>
      <c r="L15" s="109" t="s">
        <v>16</v>
      </c>
      <c r="M15" s="109" t="s">
        <v>16</v>
      </c>
      <c r="N15" s="109">
        <v>19.426229508196723</v>
      </c>
      <c r="O15" s="70">
        <v>2</v>
      </c>
      <c r="P15" s="3">
        <v>12</v>
      </c>
      <c r="Q15" s="110" t="s">
        <v>16</v>
      </c>
      <c r="R15" s="90">
        <v>233.11475409836066</v>
      </c>
      <c r="S15" s="152" t="s">
        <v>26148</v>
      </c>
    </row>
    <row r="16" spans="1:31" hidden="1">
      <c r="A16" s="154" t="s">
        <v>26131</v>
      </c>
      <c r="B16" s="15">
        <v>3769</v>
      </c>
      <c r="C16" t="s">
        <v>535</v>
      </c>
      <c r="D16" s="3">
        <v>24</v>
      </c>
      <c r="E16" s="3">
        <v>24</v>
      </c>
      <c r="F16" s="110" t="s">
        <v>16</v>
      </c>
      <c r="G16" s="110" t="s">
        <v>537</v>
      </c>
      <c r="H16" s="110">
        <v>12</v>
      </c>
      <c r="I16" s="156">
        <v>0.7</v>
      </c>
      <c r="J16" s="46">
        <v>40</v>
      </c>
      <c r="K16" s="129">
        <v>18</v>
      </c>
      <c r="L16" s="109" t="s">
        <v>16</v>
      </c>
      <c r="M16" s="109" t="s">
        <v>16</v>
      </c>
      <c r="N16" s="109">
        <v>22.459016393442624</v>
      </c>
      <c r="O16" s="70">
        <v>2</v>
      </c>
      <c r="P16" s="3">
        <v>24</v>
      </c>
      <c r="Q16" s="110">
        <v>0</v>
      </c>
      <c r="R16" s="90">
        <v>539.01639344262298</v>
      </c>
      <c r="S16" s="152" t="s">
        <v>26148</v>
      </c>
    </row>
    <row r="17" spans="1:19" hidden="1">
      <c r="A17" s="154" t="s">
        <v>26131</v>
      </c>
      <c r="B17" s="15">
        <v>3769</v>
      </c>
      <c r="C17" t="s">
        <v>535</v>
      </c>
      <c r="D17" s="3">
        <v>24</v>
      </c>
      <c r="E17" s="3">
        <v>24</v>
      </c>
      <c r="F17" s="110" t="s">
        <v>16</v>
      </c>
      <c r="G17" s="110" t="s">
        <v>537</v>
      </c>
      <c r="H17" s="110">
        <v>12</v>
      </c>
      <c r="I17" s="156">
        <v>0.7</v>
      </c>
      <c r="J17" s="46">
        <v>40</v>
      </c>
      <c r="K17" s="129">
        <v>18</v>
      </c>
      <c r="L17" s="109" t="s">
        <v>16</v>
      </c>
      <c r="M17" s="109" t="s">
        <v>16</v>
      </c>
      <c r="N17" s="109">
        <v>22.459016393442624</v>
      </c>
      <c r="O17" s="70">
        <v>2</v>
      </c>
      <c r="P17" s="3">
        <v>24</v>
      </c>
      <c r="Q17" s="110">
        <v>0</v>
      </c>
      <c r="R17" s="90">
        <v>539.01639344262298</v>
      </c>
      <c r="S17" s="152" t="s">
        <v>25942</v>
      </c>
    </row>
    <row r="18" spans="1:19" hidden="1">
      <c r="A18" s="154" t="s">
        <v>26131</v>
      </c>
      <c r="B18" s="15">
        <v>3655</v>
      </c>
      <c r="C18" t="s">
        <v>566</v>
      </c>
      <c r="D18" s="3">
        <v>6</v>
      </c>
      <c r="E18" s="3">
        <v>6</v>
      </c>
      <c r="F18" s="110"/>
      <c r="G18" s="110" t="s">
        <v>11029</v>
      </c>
      <c r="H18" s="110">
        <v>6</v>
      </c>
      <c r="I18" s="156">
        <v>0.7</v>
      </c>
      <c r="J18" s="46">
        <v>46.6</v>
      </c>
      <c r="K18" s="129">
        <v>32.5</v>
      </c>
      <c r="L18" s="109" t="s">
        <v>16</v>
      </c>
      <c r="M18" s="109" t="s">
        <v>16</v>
      </c>
      <c r="N18" s="109">
        <v>37.459016393442624</v>
      </c>
      <c r="O18" s="70">
        <v>1</v>
      </c>
      <c r="P18" s="3">
        <v>6</v>
      </c>
      <c r="Q18" s="110">
        <v>0</v>
      </c>
      <c r="R18" s="90">
        <v>224.75409836065575</v>
      </c>
      <c r="S18" s="152" t="s">
        <v>26148</v>
      </c>
    </row>
    <row r="19" spans="1:19" hidden="1">
      <c r="A19" s="154" t="s">
        <v>26131</v>
      </c>
      <c r="B19" s="15">
        <v>6294</v>
      </c>
      <c r="C19" t="s">
        <v>678</v>
      </c>
      <c r="D19" s="3">
        <v>6</v>
      </c>
      <c r="E19" s="3">
        <v>6</v>
      </c>
      <c r="F19" s="110" t="s">
        <v>16</v>
      </c>
      <c r="G19" s="110" t="s">
        <v>677</v>
      </c>
      <c r="H19" s="110">
        <v>6</v>
      </c>
      <c r="I19" s="156">
        <v>0.7</v>
      </c>
      <c r="J19" s="46">
        <v>40</v>
      </c>
      <c r="K19" s="129">
        <v>16</v>
      </c>
      <c r="L19" s="109" t="s">
        <v>16</v>
      </c>
      <c r="M19" s="109" t="s">
        <v>16</v>
      </c>
      <c r="N19" s="109">
        <v>20.45081967213115</v>
      </c>
      <c r="O19" s="70">
        <v>1</v>
      </c>
      <c r="P19" s="3">
        <v>6</v>
      </c>
      <c r="Q19" s="110">
        <v>0</v>
      </c>
      <c r="R19" s="90">
        <v>122.70491803278691</v>
      </c>
      <c r="S19" s="152" t="s">
        <v>26148</v>
      </c>
    </row>
    <row r="20" spans="1:19" hidden="1">
      <c r="A20" s="154" t="s">
        <v>26131</v>
      </c>
      <c r="B20" s="15">
        <v>6294</v>
      </c>
      <c r="C20" t="s">
        <v>680</v>
      </c>
      <c r="D20" s="3">
        <v>6</v>
      </c>
      <c r="E20" s="3">
        <v>6</v>
      </c>
      <c r="F20" s="110" t="s">
        <v>19485</v>
      </c>
      <c r="G20" s="110" t="s">
        <v>679</v>
      </c>
      <c r="H20" s="110">
        <v>6</v>
      </c>
      <c r="I20" s="156">
        <v>0.7</v>
      </c>
      <c r="J20" s="46">
        <v>35.200000000000003</v>
      </c>
      <c r="K20" s="129">
        <v>18.5</v>
      </c>
      <c r="L20" s="109">
        <v>15.95</v>
      </c>
      <c r="M20" s="109" t="s">
        <v>16</v>
      </c>
      <c r="N20" s="109">
        <v>22.622950819672134</v>
      </c>
      <c r="O20" s="70">
        <v>1</v>
      </c>
      <c r="P20" s="3">
        <v>6</v>
      </c>
      <c r="Q20" s="110">
        <v>0</v>
      </c>
      <c r="R20" s="90">
        <v>135.73770491803282</v>
      </c>
      <c r="S20" s="152" t="s">
        <v>26148</v>
      </c>
    </row>
    <row r="21" spans="1:19" hidden="1">
      <c r="A21" s="154" t="s">
        <v>26131</v>
      </c>
      <c r="B21" s="15">
        <v>6294</v>
      </c>
      <c r="C21" t="s">
        <v>689</v>
      </c>
      <c r="D21" s="3">
        <v>6</v>
      </c>
      <c r="E21" s="3">
        <v>6</v>
      </c>
      <c r="F21" s="110" t="s">
        <v>19487</v>
      </c>
      <c r="G21" s="110" t="s">
        <v>688</v>
      </c>
      <c r="H21" s="110">
        <v>6</v>
      </c>
      <c r="I21" s="156">
        <v>0.7</v>
      </c>
      <c r="J21" s="46">
        <v>35.200000000000003</v>
      </c>
      <c r="K21" s="129">
        <v>17.5</v>
      </c>
      <c r="L21" s="109">
        <v>16.75</v>
      </c>
      <c r="M21" s="109" t="s">
        <v>16</v>
      </c>
      <c r="N21" s="109">
        <v>21.639344262295083</v>
      </c>
      <c r="O21" s="70">
        <v>1</v>
      </c>
      <c r="P21" s="3">
        <v>6</v>
      </c>
      <c r="Q21" s="110">
        <v>0</v>
      </c>
      <c r="R21" s="90">
        <v>129.8360655737705</v>
      </c>
      <c r="S21" s="152" t="s">
        <v>26148</v>
      </c>
    </row>
    <row r="22" spans="1:19" hidden="1">
      <c r="A22" s="154" t="s">
        <v>26131</v>
      </c>
      <c r="B22" s="15">
        <v>395</v>
      </c>
      <c r="C22" t="s">
        <v>701</v>
      </c>
      <c r="D22" s="3">
        <v>12</v>
      </c>
      <c r="E22" s="3">
        <v>12</v>
      </c>
      <c r="F22" s="110">
        <v>3659</v>
      </c>
      <c r="G22" s="110" t="s">
        <v>700</v>
      </c>
      <c r="H22" s="110">
        <v>6</v>
      </c>
      <c r="I22" s="156">
        <v>0.7</v>
      </c>
      <c r="J22" s="46">
        <v>40</v>
      </c>
      <c r="K22" s="129">
        <v>20.85</v>
      </c>
      <c r="L22" s="109">
        <v>17.95</v>
      </c>
      <c r="M22" s="109" t="s">
        <v>16</v>
      </c>
      <c r="N22" s="109">
        <v>25.327868852459019</v>
      </c>
      <c r="O22" s="70">
        <v>2</v>
      </c>
      <c r="P22" s="3">
        <v>12</v>
      </c>
      <c r="Q22" s="110">
        <v>0</v>
      </c>
      <c r="R22" s="90">
        <v>303.93442622950823</v>
      </c>
      <c r="S22" s="152" t="s">
        <v>26148</v>
      </c>
    </row>
    <row r="23" spans="1:19" hidden="1">
      <c r="A23" s="154" t="s">
        <v>26131</v>
      </c>
      <c r="B23" s="15">
        <v>330</v>
      </c>
      <c r="C23" t="s">
        <v>704</v>
      </c>
      <c r="D23" s="3">
        <v>12</v>
      </c>
      <c r="E23" s="3">
        <v>12</v>
      </c>
      <c r="F23" s="110" t="s">
        <v>16</v>
      </c>
      <c r="G23" s="110" t="s">
        <v>703</v>
      </c>
      <c r="H23" s="110">
        <v>6</v>
      </c>
      <c r="I23" s="156">
        <v>0.7</v>
      </c>
      <c r="J23" s="46">
        <v>40</v>
      </c>
      <c r="K23" s="129">
        <v>15.5</v>
      </c>
      <c r="L23" s="109" t="s">
        <v>16</v>
      </c>
      <c r="M23" s="109" t="s">
        <v>16</v>
      </c>
      <c r="N23" s="109">
        <v>19.959016393442624</v>
      </c>
      <c r="O23" s="70">
        <v>2</v>
      </c>
      <c r="P23" s="3">
        <v>12</v>
      </c>
      <c r="Q23" s="110">
        <v>0</v>
      </c>
      <c r="R23" s="90">
        <v>239.50819672131149</v>
      </c>
      <c r="S23" s="152" t="s">
        <v>26148</v>
      </c>
    </row>
    <row r="24" spans="1:19" hidden="1">
      <c r="A24" s="154" t="s">
        <v>26131</v>
      </c>
      <c r="B24" s="15">
        <v>828</v>
      </c>
      <c r="C24" t="s">
        <v>861</v>
      </c>
      <c r="D24" s="3">
        <v>12</v>
      </c>
      <c r="E24" s="3">
        <v>12</v>
      </c>
      <c r="F24" s="110" t="s">
        <v>19900</v>
      </c>
      <c r="G24" s="110" t="s">
        <v>860</v>
      </c>
      <c r="H24" s="110">
        <v>6</v>
      </c>
      <c r="I24" s="156">
        <v>0.5</v>
      </c>
      <c r="J24" s="46">
        <v>15.7</v>
      </c>
      <c r="K24" s="129">
        <v>8.65</v>
      </c>
      <c r="L24" s="109">
        <v>21.85</v>
      </c>
      <c r="M24" s="109" t="s">
        <v>16</v>
      </c>
      <c r="N24" s="109">
        <v>11.024590163934427</v>
      </c>
      <c r="O24" s="70">
        <v>2</v>
      </c>
      <c r="P24" s="3">
        <v>12</v>
      </c>
      <c r="Q24" s="110">
        <v>0</v>
      </c>
      <c r="R24" s="90">
        <v>132.29508196721312</v>
      </c>
      <c r="S24" s="152" t="s">
        <v>26148</v>
      </c>
    </row>
    <row r="25" spans="1:19" hidden="1">
      <c r="A25" s="154" t="s">
        <v>26131</v>
      </c>
      <c r="C25" t="s">
        <v>10801</v>
      </c>
      <c r="D25" s="3">
        <v>12</v>
      </c>
      <c r="E25" s="3">
        <v>12</v>
      </c>
      <c r="F25" s="110" t="s">
        <v>16</v>
      </c>
      <c r="G25" s="110" t="s">
        <v>10800</v>
      </c>
      <c r="H25" s="110">
        <v>6</v>
      </c>
      <c r="I25" s="156">
        <v>0.7</v>
      </c>
      <c r="J25" s="46">
        <v>40</v>
      </c>
      <c r="K25" s="129">
        <v>8.25</v>
      </c>
      <c r="L25" s="109" t="s">
        <v>16</v>
      </c>
      <c r="M25" s="109" t="s">
        <v>16</v>
      </c>
      <c r="N25" s="109">
        <v>12.704918032786885</v>
      </c>
      <c r="O25" s="70">
        <v>2</v>
      </c>
      <c r="P25" s="3">
        <v>12</v>
      </c>
      <c r="Q25" s="110" t="s">
        <v>16</v>
      </c>
      <c r="R25" s="90">
        <v>152.45901639344262</v>
      </c>
      <c r="S25" s="152" t="s">
        <v>26148</v>
      </c>
    </row>
    <row r="26" spans="1:19" hidden="1">
      <c r="A26" s="154" t="s">
        <v>26131</v>
      </c>
      <c r="C26" t="s">
        <v>11012</v>
      </c>
      <c r="D26" s="3">
        <v>12</v>
      </c>
      <c r="E26" s="3">
        <v>12</v>
      </c>
      <c r="F26" s="110" t="s">
        <v>16</v>
      </c>
      <c r="G26" s="110" t="s">
        <v>11011</v>
      </c>
      <c r="H26" s="110">
        <v>6</v>
      </c>
      <c r="I26" s="156">
        <v>0.7</v>
      </c>
      <c r="J26" s="46">
        <v>39</v>
      </c>
      <c r="K26" s="129">
        <v>8.25</v>
      </c>
      <c r="L26" s="109" t="s">
        <v>16</v>
      </c>
      <c r="M26" s="109" t="s">
        <v>16</v>
      </c>
      <c r="N26" s="109">
        <v>12.66393442622951</v>
      </c>
      <c r="O26" s="70">
        <v>2</v>
      </c>
      <c r="P26" s="3">
        <v>12</v>
      </c>
      <c r="Q26" s="110" t="s">
        <v>16</v>
      </c>
      <c r="R26" s="90">
        <v>151.96721311475412</v>
      </c>
      <c r="S26" s="152" t="s">
        <v>26148</v>
      </c>
    </row>
    <row r="27" spans="1:19" hidden="1">
      <c r="A27" s="154" t="s">
        <v>26131</v>
      </c>
      <c r="B27" s="15">
        <v>3210</v>
      </c>
      <c r="C27" t="s">
        <v>1000</v>
      </c>
      <c r="D27" s="3">
        <v>18</v>
      </c>
      <c r="E27" s="3">
        <v>18</v>
      </c>
      <c r="F27" s="110">
        <v>4052</v>
      </c>
      <c r="G27" s="110" t="s">
        <v>1002</v>
      </c>
      <c r="H27" s="110">
        <v>6</v>
      </c>
      <c r="I27" s="156">
        <v>0.7</v>
      </c>
      <c r="J27" s="46">
        <v>38</v>
      </c>
      <c r="K27" s="129">
        <v>12.65</v>
      </c>
      <c r="L27" s="109">
        <v>12.65</v>
      </c>
      <c r="M27" s="109" t="s">
        <v>16</v>
      </c>
      <c r="N27" s="109">
        <v>16.967213114754102</v>
      </c>
      <c r="O27" s="70">
        <v>3</v>
      </c>
      <c r="P27" s="3">
        <v>18</v>
      </c>
      <c r="Q27" s="110">
        <v>0</v>
      </c>
      <c r="R27" s="90">
        <v>305.40983606557381</v>
      </c>
      <c r="S27" s="152" t="s">
        <v>26148</v>
      </c>
    </row>
    <row r="28" spans="1:19" hidden="1">
      <c r="A28" s="154" t="s">
        <v>26131</v>
      </c>
      <c r="B28" s="15">
        <v>7257</v>
      </c>
      <c r="C28" t="s">
        <v>1008</v>
      </c>
      <c r="D28" s="3">
        <v>18</v>
      </c>
      <c r="E28" s="3">
        <v>18</v>
      </c>
      <c r="F28" s="110" t="s">
        <v>19554</v>
      </c>
      <c r="G28" s="110" t="s">
        <v>1007</v>
      </c>
      <c r="H28" s="110">
        <v>6</v>
      </c>
      <c r="I28" s="156">
        <v>0.7</v>
      </c>
      <c r="J28" s="46">
        <v>38</v>
      </c>
      <c r="K28" s="129">
        <v>19.5</v>
      </c>
      <c r="L28" s="109">
        <v>17.95</v>
      </c>
      <c r="M28" s="109" t="s">
        <v>16</v>
      </c>
      <c r="N28" s="109">
        <v>23.811475409836067</v>
      </c>
      <c r="O28" s="70">
        <v>3</v>
      </c>
      <c r="P28" s="3">
        <v>18</v>
      </c>
      <c r="Q28" s="110">
        <v>0</v>
      </c>
      <c r="R28" s="90">
        <v>428.60655737704923</v>
      </c>
      <c r="S28" s="152" t="s">
        <v>26148</v>
      </c>
    </row>
    <row r="29" spans="1:19" hidden="1">
      <c r="A29" s="154" t="s">
        <v>26131</v>
      </c>
      <c r="C29" t="s">
        <v>1023</v>
      </c>
      <c r="D29" s="3">
        <v>6</v>
      </c>
      <c r="E29" s="3">
        <v>6</v>
      </c>
      <c r="F29" s="110" t="s">
        <v>19563</v>
      </c>
      <c r="G29" s="110" t="s">
        <v>1022</v>
      </c>
      <c r="H29" s="110">
        <v>6</v>
      </c>
      <c r="I29" s="156">
        <v>0.7</v>
      </c>
      <c r="J29" s="46">
        <v>40</v>
      </c>
      <c r="K29" s="129">
        <v>28.5</v>
      </c>
      <c r="L29" s="109">
        <v>31.95</v>
      </c>
      <c r="M29" s="109" t="s">
        <v>16</v>
      </c>
      <c r="N29" s="109">
        <v>32.950819672131153</v>
      </c>
      <c r="O29" s="70">
        <v>1</v>
      </c>
      <c r="P29" s="3">
        <v>6</v>
      </c>
      <c r="Q29" s="110" t="s">
        <v>16</v>
      </c>
      <c r="R29" s="90">
        <v>197.70491803278691</v>
      </c>
      <c r="S29" s="152" t="s">
        <v>26148</v>
      </c>
    </row>
    <row r="30" spans="1:19" hidden="1">
      <c r="A30" s="154" t="s">
        <v>26131</v>
      </c>
      <c r="B30" s="15">
        <v>493</v>
      </c>
      <c r="C30" t="s">
        <v>1113</v>
      </c>
      <c r="D30" s="3">
        <v>6</v>
      </c>
      <c r="E30" s="3">
        <v>6</v>
      </c>
      <c r="F30" s="110" t="s">
        <v>19629</v>
      </c>
      <c r="G30" s="110" t="s">
        <v>1112</v>
      </c>
      <c r="H30" s="110">
        <v>6</v>
      </c>
      <c r="I30" s="156">
        <v>0.7</v>
      </c>
      <c r="J30" s="46">
        <v>46</v>
      </c>
      <c r="K30" s="129">
        <v>23.2</v>
      </c>
      <c r="L30" s="109">
        <v>19.25</v>
      </c>
      <c r="M30" s="109" t="s">
        <v>16</v>
      </c>
      <c r="N30" s="109">
        <v>28.11475409836066</v>
      </c>
      <c r="O30" s="70">
        <v>1</v>
      </c>
      <c r="P30" s="3">
        <v>6</v>
      </c>
      <c r="Q30" s="110">
        <v>0</v>
      </c>
      <c r="R30" s="90">
        <v>168.68852459016395</v>
      </c>
      <c r="S30" s="152" t="s">
        <v>26148</v>
      </c>
    </row>
    <row r="31" spans="1:19" hidden="1">
      <c r="A31" s="154" t="s">
        <v>26131</v>
      </c>
      <c r="B31" s="15">
        <v>493</v>
      </c>
      <c r="C31" t="s">
        <v>1113</v>
      </c>
      <c r="D31" s="3">
        <v>6</v>
      </c>
      <c r="E31" s="3">
        <v>6</v>
      </c>
      <c r="F31" s="110" t="s">
        <v>19629</v>
      </c>
      <c r="G31" s="110" t="s">
        <v>1112</v>
      </c>
      <c r="H31" s="110">
        <v>6</v>
      </c>
      <c r="I31" s="156">
        <v>0.7</v>
      </c>
      <c r="J31" s="46">
        <v>46</v>
      </c>
      <c r="K31" s="129">
        <v>23.2</v>
      </c>
      <c r="L31" s="109">
        <v>19.25</v>
      </c>
      <c r="M31" s="109" t="s">
        <v>16</v>
      </c>
      <c r="N31" s="109">
        <v>28.11475409836066</v>
      </c>
      <c r="O31" s="70">
        <v>1</v>
      </c>
      <c r="P31" s="3">
        <v>6</v>
      </c>
      <c r="Q31" s="110">
        <v>0</v>
      </c>
      <c r="R31" s="90">
        <v>168.68852459016395</v>
      </c>
      <c r="S31" s="15" t="s">
        <v>19230</v>
      </c>
    </row>
    <row r="32" spans="1:19" hidden="1">
      <c r="A32" s="154" t="s">
        <v>26131</v>
      </c>
      <c r="B32" s="15">
        <v>6278</v>
      </c>
      <c r="C32" t="s">
        <v>1326</v>
      </c>
      <c r="D32" s="3">
        <v>6</v>
      </c>
      <c r="E32" s="3">
        <v>6</v>
      </c>
      <c r="F32" s="110" t="s">
        <v>19710</v>
      </c>
      <c r="G32" s="110" t="s">
        <v>1325</v>
      </c>
      <c r="H32" s="110">
        <v>6</v>
      </c>
      <c r="I32" s="156">
        <v>0.7</v>
      </c>
      <c r="J32" s="46">
        <v>40</v>
      </c>
      <c r="K32" s="129">
        <v>14.25</v>
      </c>
      <c r="L32" s="109">
        <v>11.15</v>
      </c>
      <c r="M32" s="109" t="s">
        <v>16</v>
      </c>
      <c r="N32" s="109">
        <v>18.729508196721312</v>
      </c>
      <c r="O32" s="70">
        <v>1</v>
      </c>
      <c r="P32" s="3">
        <v>6</v>
      </c>
      <c r="Q32" s="110">
        <v>0</v>
      </c>
      <c r="R32" s="90">
        <v>112.37704918032787</v>
      </c>
      <c r="S32" s="152" t="s">
        <v>26148</v>
      </c>
    </row>
    <row r="33" spans="1:19" hidden="1">
      <c r="A33" s="154" t="s">
        <v>26131</v>
      </c>
      <c r="B33" s="15">
        <v>7260</v>
      </c>
      <c r="C33" t="s">
        <v>1525</v>
      </c>
      <c r="D33" s="3">
        <v>6</v>
      </c>
      <c r="E33" s="3">
        <v>6</v>
      </c>
      <c r="F33" s="110" t="s">
        <v>16</v>
      </c>
      <c r="G33" s="110" t="s">
        <v>1524</v>
      </c>
      <c r="H33" s="110">
        <v>6</v>
      </c>
      <c r="I33" s="156">
        <v>0.7</v>
      </c>
      <c r="J33" s="46">
        <v>37.5</v>
      </c>
      <c r="K33" s="129">
        <v>13.25</v>
      </c>
      <c r="L33" s="109" t="s">
        <v>16</v>
      </c>
      <c r="M33" s="109" t="s">
        <v>16</v>
      </c>
      <c r="N33" s="109">
        <v>17.540983606557379</v>
      </c>
      <c r="O33" s="70">
        <v>1</v>
      </c>
      <c r="P33" s="3">
        <v>6</v>
      </c>
      <c r="Q33" s="110">
        <v>3</v>
      </c>
      <c r="R33" s="90">
        <v>105.24590163934428</v>
      </c>
      <c r="S33" s="152" t="s">
        <v>26148</v>
      </c>
    </row>
    <row r="34" spans="1:19" hidden="1">
      <c r="A34" s="154" t="s">
        <v>26131</v>
      </c>
      <c r="B34" s="15">
        <v>3430</v>
      </c>
      <c r="C34" t="s">
        <v>1683</v>
      </c>
      <c r="D34" s="3">
        <v>12</v>
      </c>
      <c r="E34" s="3">
        <v>12</v>
      </c>
      <c r="F34" s="110" t="s">
        <v>19796</v>
      </c>
      <c r="G34" s="110" t="s">
        <v>1682</v>
      </c>
      <c r="H34" s="110">
        <v>12</v>
      </c>
      <c r="I34" s="156">
        <v>1</v>
      </c>
      <c r="J34" s="46">
        <v>40</v>
      </c>
      <c r="K34" s="129">
        <v>24.5</v>
      </c>
      <c r="L34" s="109">
        <v>23.25</v>
      </c>
      <c r="M34" s="109" t="s">
        <v>16</v>
      </c>
      <c r="N34" s="109">
        <v>30.204918032786885</v>
      </c>
      <c r="O34" s="70">
        <v>1</v>
      </c>
      <c r="P34" s="3">
        <v>12</v>
      </c>
      <c r="Q34" s="110">
        <v>0</v>
      </c>
      <c r="R34" s="90">
        <v>362.45901639344265</v>
      </c>
      <c r="S34" s="152" t="s">
        <v>26148</v>
      </c>
    </row>
    <row r="35" spans="1:19" hidden="1">
      <c r="A35" s="154" t="s">
        <v>26131</v>
      </c>
      <c r="B35" s="15">
        <v>585</v>
      </c>
      <c r="C35" t="s">
        <v>1686</v>
      </c>
      <c r="D35" s="3">
        <v>6</v>
      </c>
      <c r="E35" s="3">
        <v>6</v>
      </c>
      <c r="F35" s="110">
        <v>844</v>
      </c>
      <c r="G35" s="110" t="s">
        <v>1685</v>
      </c>
      <c r="H35" s="110">
        <v>6</v>
      </c>
      <c r="I35" s="156">
        <v>0.7</v>
      </c>
      <c r="J35" s="46">
        <v>40</v>
      </c>
      <c r="K35" s="129">
        <v>19.95</v>
      </c>
      <c r="L35" s="109">
        <v>19.95</v>
      </c>
      <c r="M35" s="109" t="s">
        <v>16</v>
      </c>
      <c r="N35" s="109">
        <v>24.426229508196723</v>
      </c>
      <c r="O35" s="70">
        <v>1</v>
      </c>
      <c r="P35" s="3">
        <v>6</v>
      </c>
      <c r="Q35" s="110">
        <v>12</v>
      </c>
      <c r="R35" s="90">
        <v>146.55737704918033</v>
      </c>
      <c r="S35" s="152" t="s">
        <v>26148</v>
      </c>
    </row>
    <row r="36" spans="1:19" hidden="1">
      <c r="A36" s="15" t="s">
        <v>26131</v>
      </c>
      <c r="B36" s="15">
        <v>585</v>
      </c>
      <c r="C36" t="s">
        <v>1686</v>
      </c>
      <c r="D36" s="15">
        <v>6</v>
      </c>
      <c r="E36" s="15">
        <v>6</v>
      </c>
      <c r="F36" s="15">
        <v>844</v>
      </c>
      <c r="G36" s="15" t="s">
        <v>1685</v>
      </c>
      <c r="H36" s="15">
        <v>6</v>
      </c>
      <c r="I36" s="87">
        <v>0.7</v>
      </c>
      <c r="J36" s="87">
        <v>40</v>
      </c>
      <c r="K36" s="90">
        <v>19.95</v>
      </c>
      <c r="L36" s="90">
        <v>19.95</v>
      </c>
      <c r="M36" s="90" t="s">
        <v>16</v>
      </c>
      <c r="N36" s="90">
        <v>24.426229508196723</v>
      </c>
      <c r="O36" s="15">
        <v>1</v>
      </c>
      <c r="P36" s="15">
        <v>6</v>
      </c>
      <c r="Q36" s="15">
        <v>12</v>
      </c>
      <c r="R36" s="131">
        <v>146.55737704918033</v>
      </c>
      <c r="S36" s="15" t="s">
        <v>29260</v>
      </c>
    </row>
    <row r="37" spans="1:19" hidden="1">
      <c r="A37" s="154" t="s">
        <v>26131</v>
      </c>
      <c r="B37" s="15">
        <v>854</v>
      </c>
      <c r="C37" t="s">
        <v>1729</v>
      </c>
      <c r="D37" s="3">
        <v>42</v>
      </c>
      <c r="E37" s="3">
        <v>42</v>
      </c>
      <c r="F37" s="110" t="s">
        <v>16</v>
      </c>
      <c r="G37" s="110" t="s">
        <v>1728</v>
      </c>
      <c r="H37" s="110">
        <v>6</v>
      </c>
      <c r="I37" s="156">
        <v>0.7</v>
      </c>
      <c r="J37" s="46">
        <v>40</v>
      </c>
      <c r="K37" s="129">
        <v>16.100000000000001</v>
      </c>
      <c r="L37" s="109" t="s">
        <v>16</v>
      </c>
      <c r="M37" s="109" t="s">
        <v>16</v>
      </c>
      <c r="N37" s="109">
        <v>20.57377049180328</v>
      </c>
      <c r="O37" s="70">
        <v>7</v>
      </c>
      <c r="P37" s="3">
        <v>42</v>
      </c>
      <c r="Q37" s="110">
        <v>0</v>
      </c>
      <c r="R37" s="90">
        <v>864.09836065573779</v>
      </c>
      <c r="S37" s="152" t="s">
        <v>26148</v>
      </c>
    </row>
    <row r="38" spans="1:19" hidden="1">
      <c r="A38" s="154" t="s">
        <v>26131</v>
      </c>
      <c r="B38" s="15">
        <v>7290</v>
      </c>
      <c r="C38" t="s">
        <v>1732</v>
      </c>
      <c r="D38" s="3">
        <v>18</v>
      </c>
      <c r="E38" s="3">
        <v>18</v>
      </c>
      <c r="F38" s="110" t="s">
        <v>16</v>
      </c>
      <c r="G38" s="110" t="s">
        <v>1731</v>
      </c>
      <c r="H38" s="110">
        <v>6</v>
      </c>
      <c r="I38" s="156">
        <v>0.7</v>
      </c>
      <c r="J38" s="46">
        <v>40</v>
      </c>
      <c r="K38" s="129">
        <v>15.85</v>
      </c>
      <c r="L38" s="109" t="s">
        <v>16</v>
      </c>
      <c r="M38" s="109" t="s">
        <v>16</v>
      </c>
      <c r="N38" s="109">
        <v>20.327868852459016</v>
      </c>
      <c r="O38" s="70">
        <v>3</v>
      </c>
      <c r="P38" s="3">
        <v>18</v>
      </c>
      <c r="Q38" s="110">
        <v>0</v>
      </c>
      <c r="R38" s="90">
        <v>365.90163934426226</v>
      </c>
      <c r="S38" s="152" t="s">
        <v>26148</v>
      </c>
    </row>
    <row r="39" spans="1:19" hidden="1">
      <c r="A39" s="154" t="s">
        <v>26131</v>
      </c>
      <c r="B39" s="15">
        <v>1425</v>
      </c>
      <c r="C39" t="s">
        <v>1735</v>
      </c>
      <c r="D39" s="3">
        <v>30</v>
      </c>
      <c r="E39" s="3">
        <v>30</v>
      </c>
      <c r="F39" s="110" t="s">
        <v>26848</v>
      </c>
      <c r="G39" s="110" t="s">
        <v>1734</v>
      </c>
      <c r="H39" s="110">
        <v>6</v>
      </c>
      <c r="I39" s="156">
        <v>0.7</v>
      </c>
      <c r="J39" s="46">
        <v>40</v>
      </c>
      <c r="K39" s="129">
        <v>5.75</v>
      </c>
      <c r="L39" s="109">
        <v>5.65</v>
      </c>
      <c r="M39" s="109" t="s">
        <v>16</v>
      </c>
      <c r="N39" s="109">
        <v>10.204918032786887</v>
      </c>
      <c r="O39" s="70">
        <v>5</v>
      </c>
      <c r="P39" s="3">
        <v>30</v>
      </c>
      <c r="Q39" s="110">
        <v>9</v>
      </c>
      <c r="R39" s="90">
        <v>306.14754098360663</v>
      </c>
      <c r="S39" s="152" t="s">
        <v>26148</v>
      </c>
    </row>
    <row r="40" spans="1:19" hidden="1">
      <c r="A40" s="154" t="s">
        <v>26131</v>
      </c>
      <c r="B40" s="15">
        <v>3906</v>
      </c>
      <c r="C40" t="s">
        <v>1738</v>
      </c>
      <c r="D40" s="3">
        <v>6</v>
      </c>
      <c r="E40" s="3">
        <v>6</v>
      </c>
      <c r="F40" s="110"/>
      <c r="G40" s="110" t="s">
        <v>1737</v>
      </c>
      <c r="H40" s="110">
        <v>6</v>
      </c>
      <c r="I40" s="156">
        <v>0.7</v>
      </c>
      <c r="J40" s="46">
        <v>40</v>
      </c>
      <c r="K40" s="129">
        <v>21.5</v>
      </c>
      <c r="L40" s="109" t="s">
        <v>16</v>
      </c>
      <c r="M40" s="109" t="s">
        <v>16</v>
      </c>
      <c r="N40" s="109">
        <v>25.983606557377051</v>
      </c>
      <c r="O40" s="70">
        <v>1</v>
      </c>
      <c r="P40" s="3">
        <v>6</v>
      </c>
      <c r="Q40" s="110">
        <v>0</v>
      </c>
      <c r="R40" s="90">
        <v>155.90163934426232</v>
      </c>
      <c r="S40" s="152" t="s">
        <v>26148</v>
      </c>
    </row>
    <row r="41" spans="1:19" hidden="1">
      <c r="A41" s="154" t="s">
        <v>26131</v>
      </c>
      <c r="B41" s="15">
        <v>2759</v>
      </c>
      <c r="C41" t="s">
        <v>1768</v>
      </c>
      <c r="D41" s="3">
        <v>6</v>
      </c>
      <c r="E41" s="3">
        <v>6</v>
      </c>
      <c r="F41" s="110" t="s">
        <v>19822</v>
      </c>
      <c r="G41" s="110" t="s">
        <v>1767</v>
      </c>
      <c r="H41" s="110">
        <v>6</v>
      </c>
      <c r="I41" s="156">
        <v>0.7</v>
      </c>
      <c r="J41" s="46">
        <v>40</v>
      </c>
      <c r="K41" s="129">
        <v>20.25</v>
      </c>
      <c r="L41" s="109">
        <v>19.850000000000001</v>
      </c>
      <c r="M41" s="109" t="s">
        <v>16</v>
      </c>
      <c r="N41" s="109">
        <v>24.713114754098363</v>
      </c>
      <c r="O41" s="70">
        <v>1</v>
      </c>
      <c r="P41" s="3">
        <v>6</v>
      </c>
      <c r="Q41" s="110">
        <v>0</v>
      </c>
      <c r="R41" s="90">
        <v>148.27868852459017</v>
      </c>
      <c r="S41" s="152" t="s">
        <v>26148</v>
      </c>
    </row>
    <row r="42" spans="1:19" hidden="1">
      <c r="A42" s="154" t="s">
        <v>26131</v>
      </c>
      <c r="B42" s="15">
        <v>3990</v>
      </c>
      <c r="C42" t="s">
        <v>1828</v>
      </c>
      <c r="D42" s="3">
        <v>6</v>
      </c>
      <c r="E42" s="3">
        <v>6</v>
      </c>
      <c r="F42" s="110" t="s">
        <v>16</v>
      </c>
      <c r="G42" s="110" t="s">
        <v>1827</v>
      </c>
      <c r="H42" s="110">
        <v>6</v>
      </c>
      <c r="I42" s="156">
        <v>0.7</v>
      </c>
      <c r="J42" s="46">
        <v>45.6</v>
      </c>
      <c r="K42" s="129">
        <v>20.45</v>
      </c>
      <c r="L42" s="109" t="s">
        <v>16</v>
      </c>
      <c r="M42" s="109" t="s">
        <v>16</v>
      </c>
      <c r="N42" s="109">
        <v>25.327868852459019</v>
      </c>
      <c r="O42" s="70">
        <v>1</v>
      </c>
      <c r="P42" s="3">
        <v>6</v>
      </c>
      <c r="Q42" s="110">
        <v>6</v>
      </c>
      <c r="R42" s="90">
        <v>151.96721311475412</v>
      </c>
      <c r="S42" s="152" t="s">
        <v>26148</v>
      </c>
    </row>
    <row r="43" spans="1:19" hidden="1">
      <c r="A43" s="154" t="s">
        <v>26131</v>
      </c>
      <c r="B43" s="15">
        <v>4172</v>
      </c>
      <c r="C43" t="s">
        <v>1836</v>
      </c>
      <c r="D43" s="3">
        <v>18</v>
      </c>
      <c r="E43" s="3">
        <v>18</v>
      </c>
      <c r="F43" s="110" t="s">
        <v>16</v>
      </c>
      <c r="G43" s="110" t="s">
        <v>1835</v>
      </c>
      <c r="H43" s="110">
        <v>6</v>
      </c>
      <c r="I43" s="156">
        <v>0.7</v>
      </c>
      <c r="J43" s="46">
        <v>45</v>
      </c>
      <c r="K43" s="129">
        <v>16.75</v>
      </c>
      <c r="L43" s="109" t="s">
        <v>16</v>
      </c>
      <c r="M43" s="109" t="s">
        <v>16</v>
      </c>
      <c r="N43" s="109">
        <v>21.598360655737707</v>
      </c>
      <c r="O43" s="70">
        <v>3</v>
      </c>
      <c r="P43" s="3">
        <v>18</v>
      </c>
      <c r="Q43" s="110">
        <v>0</v>
      </c>
      <c r="R43" s="90">
        <v>388.77049180327873</v>
      </c>
      <c r="S43" s="152" t="s">
        <v>26148</v>
      </c>
    </row>
    <row r="44" spans="1:19" hidden="1">
      <c r="A44" s="154" t="s">
        <v>26131</v>
      </c>
      <c r="B44" s="15">
        <v>2901</v>
      </c>
      <c r="C44" t="s">
        <v>1854</v>
      </c>
      <c r="D44" s="3">
        <v>12</v>
      </c>
      <c r="E44" s="3">
        <v>12</v>
      </c>
      <c r="F44" s="110" t="s">
        <v>26872</v>
      </c>
      <c r="G44" s="110" t="s">
        <v>1853</v>
      </c>
      <c r="H44" s="110">
        <v>6</v>
      </c>
      <c r="I44" s="156">
        <v>0.7</v>
      </c>
      <c r="J44" s="46">
        <v>46.3</v>
      </c>
      <c r="K44" s="129">
        <v>33.5</v>
      </c>
      <c r="L44" s="109">
        <v>30.45</v>
      </c>
      <c r="M44" s="109" t="s">
        <v>16</v>
      </c>
      <c r="N44" s="109">
        <v>38.442622950819676</v>
      </c>
      <c r="O44" s="70">
        <v>2</v>
      </c>
      <c r="P44" s="3">
        <v>12</v>
      </c>
      <c r="Q44" s="110">
        <v>0</v>
      </c>
      <c r="R44" s="90">
        <v>461.31147540983613</v>
      </c>
      <c r="S44" s="152" t="s">
        <v>26148</v>
      </c>
    </row>
    <row r="45" spans="1:19" hidden="1">
      <c r="A45" s="154" t="s">
        <v>26131</v>
      </c>
      <c r="B45" s="15">
        <v>4656</v>
      </c>
      <c r="C45" t="s">
        <v>2006</v>
      </c>
      <c r="D45" s="3">
        <v>12</v>
      </c>
      <c r="E45" s="3">
        <v>12</v>
      </c>
      <c r="F45" s="110" t="s">
        <v>19900</v>
      </c>
      <c r="G45" s="110" t="s">
        <v>2005</v>
      </c>
      <c r="H45" s="110">
        <v>6</v>
      </c>
      <c r="I45" s="156">
        <v>0.7</v>
      </c>
      <c r="J45" s="46">
        <v>40</v>
      </c>
      <c r="K45" s="129">
        <v>21.5</v>
      </c>
      <c r="L45" s="109">
        <v>21.85</v>
      </c>
      <c r="M45" s="109" t="s">
        <v>16</v>
      </c>
      <c r="N45" s="109">
        <v>25.983606557377051</v>
      </c>
      <c r="O45" s="70">
        <v>2</v>
      </c>
      <c r="P45" s="3">
        <v>12</v>
      </c>
      <c r="Q45" s="110">
        <v>0</v>
      </c>
      <c r="R45" s="90">
        <v>311.80327868852464</v>
      </c>
      <c r="S45" s="152" t="s">
        <v>26148</v>
      </c>
    </row>
    <row r="46" spans="1:19" hidden="1">
      <c r="A46" s="154" t="s">
        <v>26131</v>
      </c>
      <c r="B46" s="15">
        <v>618</v>
      </c>
      <c r="C46" t="s">
        <v>2018</v>
      </c>
      <c r="D46" s="3">
        <v>24</v>
      </c>
      <c r="E46" s="3">
        <v>24</v>
      </c>
      <c r="F46" s="110"/>
      <c r="G46" s="110" t="s">
        <v>2020</v>
      </c>
      <c r="H46" s="110">
        <v>12</v>
      </c>
      <c r="I46" s="156">
        <v>1</v>
      </c>
      <c r="J46" s="46">
        <v>40</v>
      </c>
      <c r="K46" s="129">
        <v>7</v>
      </c>
      <c r="L46" s="109" t="s">
        <v>16</v>
      </c>
      <c r="M46" s="109" t="s">
        <v>16</v>
      </c>
      <c r="N46" s="109">
        <v>12.704918032786885</v>
      </c>
      <c r="O46" s="70">
        <v>2</v>
      </c>
      <c r="P46" s="3">
        <v>24</v>
      </c>
      <c r="Q46" s="110">
        <v>0</v>
      </c>
      <c r="R46" s="90">
        <v>304.91803278688525</v>
      </c>
      <c r="S46" s="152" t="s">
        <v>26148</v>
      </c>
    </row>
    <row r="47" spans="1:19" hidden="1">
      <c r="A47" s="154" t="s">
        <v>26131</v>
      </c>
      <c r="B47" s="15">
        <v>7077</v>
      </c>
      <c r="C47" t="s">
        <v>2044</v>
      </c>
      <c r="D47" s="3">
        <v>12</v>
      </c>
      <c r="E47" s="3">
        <v>12</v>
      </c>
      <c r="F47" s="110" t="s">
        <v>16</v>
      </c>
      <c r="G47" s="110" t="s">
        <v>2043</v>
      </c>
      <c r="H47" s="110">
        <v>6</v>
      </c>
      <c r="I47" s="156">
        <v>0.7</v>
      </c>
      <c r="J47" s="46">
        <v>37.5</v>
      </c>
      <c r="K47" s="129">
        <v>13.5</v>
      </c>
      <c r="L47" s="109" t="s">
        <v>16</v>
      </c>
      <c r="M47" s="109" t="s">
        <v>16</v>
      </c>
      <c r="N47" s="109">
        <v>17.786885245901644</v>
      </c>
      <c r="O47" s="70">
        <v>2</v>
      </c>
      <c r="P47" s="3">
        <v>12</v>
      </c>
      <c r="Q47" s="110">
        <v>0</v>
      </c>
      <c r="R47" s="90">
        <v>213.44262295081973</v>
      </c>
      <c r="S47" s="152" t="s">
        <v>26148</v>
      </c>
    </row>
    <row r="48" spans="1:19" hidden="1">
      <c r="A48" s="154" t="s">
        <v>26131</v>
      </c>
      <c r="B48" s="15">
        <v>6274</v>
      </c>
      <c r="C48" t="s">
        <v>11246</v>
      </c>
      <c r="D48" s="3">
        <v>12</v>
      </c>
      <c r="E48" s="3">
        <v>12</v>
      </c>
      <c r="F48" s="110" t="s">
        <v>19934</v>
      </c>
      <c r="G48" s="110" t="s">
        <v>11245</v>
      </c>
      <c r="H48" s="110">
        <v>6</v>
      </c>
      <c r="I48" s="156">
        <v>0.7</v>
      </c>
      <c r="J48" s="46">
        <v>43</v>
      </c>
      <c r="K48" s="129">
        <v>36.1</v>
      </c>
      <c r="L48" s="109">
        <v>40.950000000000003</v>
      </c>
      <c r="M48" s="109" t="s">
        <v>16</v>
      </c>
      <c r="N48" s="109">
        <v>40.778688524590166</v>
      </c>
      <c r="O48" s="70">
        <v>2</v>
      </c>
      <c r="P48" s="3">
        <v>12</v>
      </c>
      <c r="Q48" s="110">
        <v>0</v>
      </c>
      <c r="R48" s="90">
        <v>489.34426229508199</v>
      </c>
      <c r="S48" s="152" t="s">
        <v>26148</v>
      </c>
    </row>
    <row r="49" spans="1:19" hidden="1">
      <c r="A49" s="154" t="s">
        <v>26131</v>
      </c>
      <c r="B49" s="15">
        <v>2427</v>
      </c>
      <c r="C49" t="s">
        <v>2064</v>
      </c>
      <c r="D49" s="3">
        <v>6</v>
      </c>
      <c r="E49" s="3">
        <v>6</v>
      </c>
      <c r="F49" s="110" t="s">
        <v>19936</v>
      </c>
      <c r="G49" s="110" t="s">
        <v>2063</v>
      </c>
      <c r="H49" s="110">
        <v>6</v>
      </c>
      <c r="I49" s="156">
        <v>0.7</v>
      </c>
      <c r="J49" s="46">
        <v>43</v>
      </c>
      <c r="K49" s="129">
        <v>26</v>
      </c>
      <c r="L49" s="109">
        <v>26</v>
      </c>
      <c r="M49" s="109" t="s">
        <v>16</v>
      </c>
      <c r="N49" s="109">
        <v>30.696721311475414</v>
      </c>
      <c r="O49" s="70">
        <v>1</v>
      </c>
      <c r="P49" s="3">
        <v>6</v>
      </c>
      <c r="Q49" s="110">
        <v>0</v>
      </c>
      <c r="R49" s="90">
        <v>184.18032786885249</v>
      </c>
      <c r="S49" s="152" t="s">
        <v>26148</v>
      </c>
    </row>
    <row r="50" spans="1:19" hidden="1">
      <c r="A50" s="154" t="s">
        <v>26131</v>
      </c>
      <c r="B50" s="15">
        <v>643</v>
      </c>
      <c r="C50" t="s">
        <v>2079</v>
      </c>
      <c r="D50" s="3">
        <v>12</v>
      </c>
      <c r="E50" s="3">
        <v>12</v>
      </c>
      <c r="F50" s="110" t="s">
        <v>19950</v>
      </c>
      <c r="G50" s="110" t="s">
        <v>2078</v>
      </c>
      <c r="H50" s="110">
        <v>6</v>
      </c>
      <c r="I50" s="156">
        <v>0.7</v>
      </c>
      <c r="J50" s="46">
        <v>40</v>
      </c>
      <c r="K50" s="129">
        <v>4.8</v>
      </c>
      <c r="L50" s="109">
        <v>4.75</v>
      </c>
      <c r="M50" s="109">
        <v>7.31</v>
      </c>
      <c r="N50" s="109">
        <v>9.2622950819672134</v>
      </c>
      <c r="O50" s="70">
        <v>2</v>
      </c>
      <c r="P50" s="3">
        <v>12</v>
      </c>
      <c r="Q50" s="110">
        <v>3</v>
      </c>
      <c r="R50" s="90">
        <v>111.14754098360656</v>
      </c>
      <c r="S50" s="152" t="s">
        <v>26148</v>
      </c>
    </row>
    <row r="51" spans="1:19" hidden="1">
      <c r="A51" s="154" t="s">
        <v>26131</v>
      </c>
      <c r="C51" t="s">
        <v>2088</v>
      </c>
      <c r="D51" s="3">
        <v>36</v>
      </c>
      <c r="E51" s="3">
        <v>36</v>
      </c>
      <c r="F51" s="110" t="s">
        <v>26915</v>
      </c>
      <c r="G51" s="110" t="s">
        <v>2092</v>
      </c>
      <c r="H51" s="110">
        <v>6</v>
      </c>
      <c r="I51" s="156">
        <v>1</v>
      </c>
      <c r="J51" s="46">
        <v>35</v>
      </c>
      <c r="K51" s="129">
        <v>6.5</v>
      </c>
      <c r="L51" s="109">
        <v>5.95</v>
      </c>
      <c r="M51" s="109" t="s">
        <v>16</v>
      </c>
      <c r="N51" s="109">
        <v>11.680327868852459</v>
      </c>
      <c r="O51" s="70">
        <v>6</v>
      </c>
      <c r="P51" s="3">
        <v>36</v>
      </c>
      <c r="Q51" s="110" t="s">
        <v>16</v>
      </c>
      <c r="R51" s="90">
        <v>420.49180327868851</v>
      </c>
      <c r="S51" s="152" t="s">
        <v>26148</v>
      </c>
    </row>
    <row r="52" spans="1:19" hidden="1">
      <c r="A52" s="154" t="s">
        <v>26131</v>
      </c>
      <c r="B52" s="15">
        <v>2607</v>
      </c>
      <c r="C52" t="s">
        <v>2094</v>
      </c>
      <c r="D52" s="3">
        <v>12</v>
      </c>
      <c r="E52" s="3">
        <v>12</v>
      </c>
      <c r="F52" s="110" t="s">
        <v>16</v>
      </c>
      <c r="G52" s="110" t="s">
        <v>2093</v>
      </c>
      <c r="H52" s="110">
        <v>6</v>
      </c>
      <c r="I52" s="156">
        <v>1.5</v>
      </c>
      <c r="J52" s="46">
        <v>35</v>
      </c>
      <c r="K52" s="129">
        <v>10.7</v>
      </c>
      <c r="L52" s="109" t="s">
        <v>16</v>
      </c>
      <c r="M52" s="109" t="s">
        <v>16</v>
      </c>
      <c r="N52" s="109">
        <v>17.704918032786885</v>
      </c>
      <c r="O52" s="70">
        <v>2</v>
      </c>
      <c r="P52" s="3">
        <v>12</v>
      </c>
      <c r="Q52" s="110">
        <v>0</v>
      </c>
      <c r="R52" s="90">
        <v>212.45901639344262</v>
      </c>
      <c r="S52" s="152" t="s">
        <v>26148</v>
      </c>
    </row>
    <row r="53" spans="1:19" hidden="1">
      <c r="A53" s="154" t="s">
        <v>26131</v>
      </c>
      <c r="B53" s="15">
        <v>4585</v>
      </c>
      <c r="C53" t="s">
        <v>2102</v>
      </c>
      <c r="D53" s="3">
        <v>12</v>
      </c>
      <c r="E53" s="3">
        <v>12</v>
      </c>
      <c r="F53" s="110" t="s">
        <v>16</v>
      </c>
      <c r="G53" s="110" t="s">
        <v>2101</v>
      </c>
      <c r="H53" s="110">
        <v>6</v>
      </c>
      <c r="I53" s="156">
        <v>0.7</v>
      </c>
      <c r="J53" s="46">
        <v>25</v>
      </c>
      <c r="K53" s="129">
        <v>6.5</v>
      </c>
      <c r="L53" s="109" t="s">
        <v>16</v>
      </c>
      <c r="M53" s="109" t="s">
        <v>16</v>
      </c>
      <c r="N53" s="109">
        <v>9.8770491803278695</v>
      </c>
      <c r="O53" s="70">
        <v>2</v>
      </c>
      <c r="P53" s="3">
        <v>12</v>
      </c>
      <c r="Q53" s="110">
        <v>6</v>
      </c>
      <c r="R53" s="90">
        <v>118.52459016393443</v>
      </c>
      <c r="S53" s="152" t="s">
        <v>26148</v>
      </c>
    </row>
    <row r="54" spans="1:19" hidden="1">
      <c r="A54" s="154" t="s">
        <v>26131</v>
      </c>
      <c r="B54" s="15">
        <v>7262</v>
      </c>
      <c r="C54" t="s">
        <v>2105</v>
      </c>
      <c r="D54" s="3">
        <v>6</v>
      </c>
      <c r="E54" s="3">
        <v>6</v>
      </c>
      <c r="F54" s="110" t="s">
        <v>16</v>
      </c>
      <c r="G54" s="110" t="s">
        <v>2107</v>
      </c>
      <c r="H54" s="110">
        <v>6</v>
      </c>
      <c r="I54" s="156">
        <v>1</v>
      </c>
      <c r="J54" s="46">
        <v>37.5</v>
      </c>
      <c r="K54" s="129">
        <v>5.9</v>
      </c>
      <c r="L54" s="109" t="s">
        <v>16</v>
      </c>
      <c r="M54" s="109" t="s">
        <v>16</v>
      </c>
      <c r="N54" s="109">
        <v>11.352459016393444</v>
      </c>
      <c r="O54" s="70">
        <v>1</v>
      </c>
      <c r="P54" s="3">
        <v>6</v>
      </c>
      <c r="Q54" s="110">
        <v>6</v>
      </c>
      <c r="R54" s="90">
        <v>68.114754098360663</v>
      </c>
      <c r="S54" s="152" t="s">
        <v>26148</v>
      </c>
    </row>
    <row r="55" spans="1:19" hidden="1">
      <c r="A55" s="154" t="s">
        <v>26131</v>
      </c>
      <c r="B55" s="15">
        <v>4173</v>
      </c>
      <c r="C55" t="s">
        <v>2141</v>
      </c>
      <c r="D55" s="3">
        <v>12</v>
      </c>
      <c r="E55" s="3">
        <v>12</v>
      </c>
      <c r="F55" s="110" t="s">
        <v>19961</v>
      </c>
      <c r="G55" s="110" t="s">
        <v>2140</v>
      </c>
      <c r="H55" s="110">
        <v>6</v>
      </c>
      <c r="I55" s="156">
        <v>0.7</v>
      </c>
      <c r="J55" s="46">
        <v>40</v>
      </c>
      <c r="K55" s="129">
        <v>22.2</v>
      </c>
      <c r="L55" s="109">
        <v>20.75</v>
      </c>
      <c r="M55" s="109" t="s">
        <v>16</v>
      </c>
      <c r="N55" s="109">
        <v>26.680327868852462</v>
      </c>
      <c r="O55" s="70">
        <v>2</v>
      </c>
      <c r="P55" s="3">
        <v>12</v>
      </c>
      <c r="Q55" s="110">
        <v>0</v>
      </c>
      <c r="R55" s="90">
        <v>320.16393442622956</v>
      </c>
      <c r="S55" s="152" t="s">
        <v>26148</v>
      </c>
    </row>
    <row r="56" spans="1:19" hidden="1">
      <c r="A56" s="154" t="s">
        <v>26131</v>
      </c>
      <c r="B56" s="15">
        <v>1765</v>
      </c>
      <c r="C56" t="s">
        <v>2272</v>
      </c>
      <c r="D56" s="3">
        <v>6</v>
      </c>
      <c r="E56" s="3">
        <v>6</v>
      </c>
      <c r="F56" s="110" t="s">
        <v>20001</v>
      </c>
      <c r="G56" s="110" t="s">
        <v>2271</v>
      </c>
      <c r="H56" s="110">
        <v>6</v>
      </c>
      <c r="I56" s="156">
        <v>0.5</v>
      </c>
      <c r="J56" s="46">
        <v>16.5</v>
      </c>
      <c r="K56" s="129">
        <v>9.25</v>
      </c>
      <c r="L56" s="109">
        <v>9.85</v>
      </c>
      <c r="M56" s="109" t="s">
        <v>16</v>
      </c>
      <c r="N56" s="109">
        <v>11.680327868852459</v>
      </c>
      <c r="O56" s="70">
        <v>1</v>
      </c>
      <c r="P56" s="3">
        <v>6</v>
      </c>
      <c r="Q56" s="110">
        <v>0</v>
      </c>
      <c r="R56" s="90">
        <v>70.081967213114751</v>
      </c>
      <c r="S56" s="152" t="s">
        <v>26148</v>
      </c>
    </row>
    <row r="57" spans="1:19" hidden="1">
      <c r="A57" s="154" t="s">
        <v>26131</v>
      </c>
      <c r="B57" s="15">
        <v>5963</v>
      </c>
      <c r="C57" t="s">
        <v>2310</v>
      </c>
      <c r="D57" s="3">
        <v>6</v>
      </c>
      <c r="E57" s="3">
        <v>6</v>
      </c>
      <c r="F57" s="110"/>
      <c r="G57" s="110" t="s">
        <v>2309</v>
      </c>
      <c r="H57" s="110">
        <v>6</v>
      </c>
      <c r="I57" s="156">
        <v>0.7</v>
      </c>
      <c r="J57" s="46">
        <v>40</v>
      </c>
      <c r="K57" s="129">
        <v>22.75</v>
      </c>
      <c r="L57" s="109" t="s">
        <v>16</v>
      </c>
      <c r="M57" s="109" t="s">
        <v>16</v>
      </c>
      <c r="N57" s="109">
        <v>27.213114754098363</v>
      </c>
      <c r="O57" s="70">
        <v>1</v>
      </c>
      <c r="P57" s="3">
        <v>6</v>
      </c>
      <c r="Q57" s="110">
        <v>0</v>
      </c>
      <c r="R57" s="90">
        <v>163.27868852459017</v>
      </c>
      <c r="S57" s="152" t="s">
        <v>26148</v>
      </c>
    </row>
    <row r="58" spans="1:19" hidden="1">
      <c r="A58" s="154" t="s">
        <v>26131</v>
      </c>
      <c r="B58" s="15">
        <v>5962</v>
      </c>
      <c r="C58" t="s">
        <v>2313</v>
      </c>
      <c r="D58" s="3">
        <v>18</v>
      </c>
      <c r="E58" s="3">
        <v>18</v>
      </c>
      <c r="F58" s="110" t="s">
        <v>16</v>
      </c>
      <c r="G58" s="110" t="s">
        <v>2312</v>
      </c>
      <c r="H58" s="110">
        <v>6</v>
      </c>
      <c r="I58" s="156">
        <v>0.7</v>
      </c>
      <c r="J58" s="46">
        <v>40</v>
      </c>
      <c r="K58" s="129">
        <v>8.5</v>
      </c>
      <c r="L58" s="109" t="s">
        <v>16</v>
      </c>
      <c r="M58" s="109" t="s">
        <v>16</v>
      </c>
      <c r="N58" s="109">
        <v>12.950819672131148</v>
      </c>
      <c r="O58" s="70">
        <v>3</v>
      </c>
      <c r="P58" s="3">
        <v>18</v>
      </c>
      <c r="Q58" s="110">
        <v>0</v>
      </c>
      <c r="R58" s="90">
        <v>233.11475409836066</v>
      </c>
      <c r="S58" s="152" t="s">
        <v>26148</v>
      </c>
    </row>
    <row r="59" spans="1:19" hidden="1">
      <c r="A59" s="154" t="s">
        <v>26131</v>
      </c>
      <c r="B59" s="15">
        <v>5509</v>
      </c>
      <c r="C59" t="s">
        <v>2319</v>
      </c>
      <c r="D59" s="3">
        <v>6</v>
      </c>
      <c r="E59" s="3">
        <v>6</v>
      </c>
      <c r="F59" s="110"/>
      <c r="G59" s="110" t="s">
        <v>2318</v>
      </c>
      <c r="H59" s="110">
        <v>6</v>
      </c>
      <c r="I59" s="156">
        <v>0.7</v>
      </c>
      <c r="J59" s="46">
        <v>40</v>
      </c>
      <c r="K59" s="129">
        <v>11.8</v>
      </c>
      <c r="L59" s="109" t="s">
        <v>16</v>
      </c>
      <c r="M59" s="109" t="s">
        <v>16</v>
      </c>
      <c r="N59" s="109">
        <v>16.270491803278691</v>
      </c>
      <c r="O59" s="70">
        <v>1</v>
      </c>
      <c r="P59" s="3">
        <v>6</v>
      </c>
      <c r="Q59" s="110">
        <v>0</v>
      </c>
      <c r="R59" s="90">
        <v>97.622950819672155</v>
      </c>
      <c r="S59" s="152" t="s">
        <v>26148</v>
      </c>
    </row>
    <row r="60" spans="1:19" hidden="1">
      <c r="A60" s="154" t="s">
        <v>26131</v>
      </c>
      <c r="B60" s="15">
        <v>339</v>
      </c>
      <c r="C60" t="s">
        <v>2450</v>
      </c>
      <c r="D60" s="3">
        <v>12</v>
      </c>
      <c r="E60" s="3">
        <v>12</v>
      </c>
      <c r="F60" s="110"/>
      <c r="G60" s="110" t="s">
        <v>2449</v>
      </c>
      <c r="H60" s="110">
        <v>6</v>
      </c>
      <c r="I60" s="156">
        <v>0.7</v>
      </c>
      <c r="J60" s="46">
        <v>37.5</v>
      </c>
      <c r="K60" s="129">
        <v>16.25</v>
      </c>
      <c r="L60" s="109" t="s">
        <v>16</v>
      </c>
      <c r="M60" s="109" t="s">
        <v>16</v>
      </c>
      <c r="N60" s="109">
        <v>20.532786885245901</v>
      </c>
      <c r="O60" s="70">
        <v>2</v>
      </c>
      <c r="P60" s="3">
        <v>12</v>
      </c>
      <c r="Q60" s="110">
        <v>90</v>
      </c>
      <c r="R60" s="90">
        <v>246.39344262295083</v>
      </c>
      <c r="S60" s="152" t="s">
        <v>26148</v>
      </c>
    </row>
    <row r="61" spans="1:19" hidden="1">
      <c r="A61" s="154" t="s">
        <v>26131</v>
      </c>
      <c r="B61" s="15">
        <v>339</v>
      </c>
      <c r="C61" t="s">
        <v>2453</v>
      </c>
      <c r="D61" s="3">
        <v>18</v>
      </c>
      <c r="E61" s="3">
        <v>18</v>
      </c>
      <c r="F61" s="110" t="s">
        <v>27009</v>
      </c>
      <c r="G61" s="110" t="s">
        <v>2452</v>
      </c>
      <c r="H61" s="110">
        <v>6</v>
      </c>
      <c r="I61" s="156">
        <v>0.7</v>
      </c>
      <c r="J61" s="46">
        <v>37.5</v>
      </c>
      <c r="K61" s="129">
        <v>16.25</v>
      </c>
      <c r="L61" s="109">
        <v>14.85</v>
      </c>
      <c r="M61" s="109" t="s">
        <v>16</v>
      </c>
      <c r="N61" s="109">
        <v>20.532786885245901</v>
      </c>
      <c r="O61" s="70">
        <v>3</v>
      </c>
      <c r="P61" s="3">
        <v>18</v>
      </c>
      <c r="Q61" s="110">
        <v>90</v>
      </c>
      <c r="R61" s="90">
        <v>369.59016393442624</v>
      </c>
      <c r="S61" s="152" t="s">
        <v>26148</v>
      </c>
    </row>
    <row r="62" spans="1:19" hidden="1">
      <c r="A62" s="154" t="s">
        <v>26131</v>
      </c>
      <c r="B62" s="15">
        <v>339</v>
      </c>
      <c r="C62" t="s">
        <v>2459</v>
      </c>
      <c r="D62" s="3">
        <v>24</v>
      </c>
      <c r="E62" s="3">
        <v>24</v>
      </c>
      <c r="F62" s="110" t="s">
        <v>16</v>
      </c>
      <c r="G62" s="110" t="s">
        <v>2458</v>
      </c>
      <c r="H62" s="110">
        <v>6</v>
      </c>
      <c r="I62" s="156">
        <v>0.7</v>
      </c>
      <c r="J62" s="46">
        <v>37.5</v>
      </c>
      <c r="K62" s="129">
        <v>16.850000000000001</v>
      </c>
      <c r="L62" s="109" t="s">
        <v>16</v>
      </c>
      <c r="M62" s="109" t="s">
        <v>16</v>
      </c>
      <c r="N62" s="109">
        <v>21.147540983606557</v>
      </c>
      <c r="O62" s="70">
        <v>4</v>
      </c>
      <c r="P62" s="3">
        <v>24</v>
      </c>
      <c r="Q62" s="110">
        <v>90</v>
      </c>
      <c r="R62" s="90">
        <v>507.54098360655735</v>
      </c>
      <c r="S62" s="152" t="s">
        <v>26148</v>
      </c>
    </row>
    <row r="63" spans="1:19" hidden="1">
      <c r="A63" s="154" t="s">
        <v>26131</v>
      </c>
      <c r="B63" s="15">
        <v>339</v>
      </c>
      <c r="C63" t="s">
        <v>11015</v>
      </c>
      <c r="D63" s="3">
        <v>24</v>
      </c>
      <c r="E63" s="3">
        <v>24</v>
      </c>
      <c r="F63" s="110" t="s">
        <v>20055</v>
      </c>
      <c r="G63" s="110" t="s">
        <v>11014</v>
      </c>
      <c r="H63" s="110">
        <v>6</v>
      </c>
      <c r="I63" s="156">
        <v>0.7</v>
      </c>
      <c r="J63" s="46">
        <v>37.5</v>
      </c>
      <c r="K63" s="129">
        <v>14.5</v>
      </c>
      <c r="L63" s="109">
        <v>17.649999999999999</v>
      </c>
      <c r="M63" s="109" t="s">
        <v>16</v>
      </c>
      <c r="N63" s="109">
        <v>18.770491803278691</v>
      </c>
      <c r="O63" s="70">
        <v>4</v>
      </c>
      <c r="P63" s="3">
        <v>24</v>
      </c>
      <c r="Q63" s="110">
        <v>90</v>
      </c>
      <c r="R63" s="90">
        <v>450.49180327868862</v>
      </c>
      <c r="S63" s="152" t="s">
        <v>26148</v>
      </c>
    </row>
    <row r="64" spans="1:19" hidden="1">
      <c r="A64" s="154" t="s">
        <v>26131</v>
      </c>
      <c r="B64" s="15">
        <v>2959</v>
      </c>
      <c r="C64" t="s">
        <v>2473</v>
      </c>
      <c r="D64" s="3">
        <v>12</v>
      </c>
      <c r="E64" s="3">
        <v>12</v>
      </c>
      <c r="F64" s="110" t="s">
        <v>27011</v>
      </c>
      <c r="G64" s="110" t="s">
        <v>2472</v>
      </c>
      <c r="H64" s="110">
        <v>6</v>
      </c>
      <c r="I64" s="156">
        <v>0.7</v>
      </c>
      <c r="J64" s="46">
        <v>44</v>
      </c>
      <c r="K64" s="129">
        <v>11.45</v>
      </c>
      <c r="L64" s="109">
        <v>10.85</v>
      </c>
      <c r="M64" s="109" t="s">
        <v>16</v>
      </c>
      <c r="N64" s="109">
        <v>16.229508196721312</v>
      </c>
      <c r="O64" s="70">
        <v>2</v>
      </c>
      <c r="P64" s="3">
        <v>12</v>
      </c>
      <c r="Q64" s="110">
        <v>0</v>
      </c>
      <c r="R64" s="90">
        <v>194.75409836065575</v>
      </c>
      <c r="S64" s="152" t="s">
        <v>26148</v>
      </c>
    </row>
    <row r="65" spans="1:19" hidden="1">
      <c r="A65" s="154" t="s">
        <v>26131</v>
      </c>
      <c r="B65" s="15">
        <v>5752</v>
      </c>
      <c r="C65" t="s">
        <v>2476</v>
      </c>
      <c r="D65" s="3">
        <v>30</v>
      </c>
      <c r="E65" s="3">
        <v>30</v>
      </c>
      <c r="F65" s="110" t="s">
        <v>27013</v>
      </c>
      <c r="G65" s="110" t="s">
        <v>2475</v>
      </c>
      <c r="H65" s="110">
        <v>6</v>
      </c>
      <c r="I65" s="156">
        <v>0.7</v>
      </c>
      <c r="J65" s="46">
        <v>41.5</v>
      </c>
      <c r="K65" s="129">
        <v>13.95</v>
      </c>
      <c r="L65" s="109">
        <v>12.85</v>
      </c>
      <c r="M65" s="109">
        <v>21.68</v>
      </c>
      <c r="N65" s="109">
        <v>18.524590163934427</v>
      </c>
      <c r="O65" s="70">
        <v>5</v>
      </c>
      <c r="P65" s="3">
        <v>30</v>
      </c>
      <c r="Q65" s="110">
        <v>0</v>
      </c>
      <c r="R65" s="90">
        <v>555.73770491803282</v>
      </c>
      <c r="S65" s="152" t="s">
        <v>26148</v>
      </c>
    </row>
    <row r="66" spans="1:19" hidden="1">
      <c r="A66" s="154" t="s">
        <v>26131</v>
      </c>
      <c r="B66" s="15">
        <v>4110</v>
      </c>
      <c r="C66" t="s">
        <v>2479</v>
      </c>
      <c r="D66" s="3">
        <v>6</v>
      </c>
      <c r="E66" s="3">
        <v>6</v>
      </c>
      <c r="F66" s="110" t="s">
        <v>16</v>
      </c>
      <c r="G66" s="110" t="s">
        <v>2478</v>
      </c>
      <c r="H66" s="110">
        <v>6</v>
      </c>
      <c r="I66" s="156">
        <v>0.5</v>
      </c>
      <c r="J66" s="46">
        <v>46</v>
      </c>
      <c r="K66" s="129">
        <v>13.95</v>
      </c>
      <c r="L66" s="109" t="s">
        <v>16</v>
      </c>
      <c r="M66" s="109" t="s">
        <v>16</v>
      </c>
      <c r="N66" s="109">
        <v>17.909836065573771</v>
      </c>
      <c r="O66" s="70">
        <v>1</v>
      </c>
      <c r="P66" s="3">
        <v>6</v>
      </c>
      <c r="Q66" s="110">
        <v>0</v>
      </c>
      <c r="R66" s="90">
        <v>107.45901639344262</v>
      </c>
      <c r="S66" s="152" t="s">
        <v>26148</v>
      </c>
    </row>
    <row r="67" spans="1:19" hidden="1">
      <c r="A67" s="154" t="s">
        <v>26131</v>
      </c>
      <c r="B67" s="15">
        <v>3782</v>
      </c>
      <c r="C67" t="s">
        <v>11065</v>
      </c>
      <c r="D67" s="3">
        <v>12</v>
      </c>
      <c r="E67" s="3">
        <v>12</v>
      </c>
      <c r="F67" s="110" t="s">
        <v>16</v>
      </c>
      <c r="G67" s="110" t="s">
        <v>11064</v>
      </c>
      <c r="H67" s="110">
        <v>6</v>
      </c>
      <c r="I67" s="156">
        <v>0.7</v>
      </c>
      <c r="J67" s="46">
        <v>41.7</v>
      </c>
      <c r="K67" s="129">
        <v>11.75</v>
      </c>
      <c r="L67" s="109" t="s">
        <v>16</v>
      </c>
      <c r="M67" s="109">
        <v>26.13</v>
      </c>
      <c r="N67" s="109">
        <v>16.352459016393446</v>
      </c>
      <c r="O67" s="70">
        <v>2</v>
      </c>
      <c r="P67" s="3">
        <v>12</v>
      </c>
      <c r="Q67" s="110">
        <v>0</v>
      </c>
      <c r="R67" s="90">
        <v>196.22950819672135</v>
      </c>
      <c r="S67" s="152" t="s">
        <v>26148</v>
      </c>
    </row>
    <row r="68" spans="1:19" hidden="1">
      <c r="A68" s="154" t="s">
        <v>26131</v>
      </c>
      <c r="B68" s="15">
        <v>7263</v>
      </c>
      <c r="C68" t="s">
        <v>2502</v>
      </c>
      <c r="D68" s="3">
        <v>6</v>
      </c>
      <c r="E68" s="3">
        <v>6</v>
      </c>
      <c r="F68" s="110" t="s">
        <v>16</v>
      </c>
      <c r="G68" s="110" t="s">
        <v>2501</v>
      </c>
      <c r="H68" s="110">
        <v>6</v>
      </c>
      <c r="I68" s="156">
        <v>0.7</v>
      </c>
      <c r="J68" s="46">
        <v>40</v>
      </c>
      <c r="K68" s="129">
        <v>14.5</v>
      </c>
      <c r="L68" s="109" t="s">
        <v>16</v>
      </c>
      <c r="M68" s="109" t="s">
        <v>16</v>
      </c>
      <c r="N68" s="109">
        <v>18.975409836065577</v>
      </c>
      <c r="O68" s="70">
        <v>1</v>
      </c>
      <c r="P68" s="3">
        <v>6</v>
      </c>
      <c r="Q68" s="110">
        <v>0</v>
      </c>
      <c r="R68" s="90">
        <v>113.85245901639345</v>
      </c>
      <c r="S68" s="152" t="s">
        <v>26148</v>
      </c>
    </row>
    <row r="69" spans="1:19" hidden="1">
      <c r="A69" s="154" t="s">
        <v>26131</v>
      </c>
      <c r="B69" s="15">
        <v>3821</v>
      </c>
      <c r="C69" t="s">
        <v>2505</v>
      </c>
      <c r="D69" s="3">
        <v>6</v>
      </c>
      <c r="E69" s="3">
        <v>6</v>
      </c>
      <c r="F69" s="110"/>
      <c r="G69" s="110" t="s">
        <v>2504</v>
      </c>
      <c r="H69" s="110">
        <v>6</v>
      </c>
      <c r="I69" s="156">
        <v>0.7</v>
      </c>
      <c r="J69" s="46">
        <v>40</v>
      </c>
      <c r="K69" s="129">
        <v>22</v>
      </c>
      <c r="L69" s="109" t="s">
        <v>16</v>
      </c>
      <c r="M69" s="109" t="s">
        <v>16</v>
      </c>
      <c r="N69" s="109">
        <v>26.475409836065577</v>
      </c>
      <c r="O69" s="70">
        <v>1</v>
      </c>
      <c r="P69" s="3">
        <v>6</v>
      </c>
      <c r="Q69" s="110">
        <v>3</v>
      </c>
      <c r="R69" s="90">
        <v>158.85245901639345</v>
      </c>
      <c r="S69" s="152" t="s">
        <v>26148</v>
      </c>
    </row>
    <row r="70" spans="1:19" hidden="1">
      <c r="A70" s="154" t="s">
        <v>26131</v>
      </c>
      <c r="B70" s="15">
        <v>3821</v>
      </c>
      <c r="C70" t="s">
        <v>2505</v>
      </c>
      <c r="D70" s="3">
        <v>6</v>
      </c>
      <c r="E70" s="3">
        <v>6</v>
      </c>
      <c r="F70" s="110"/>
      <c r="G70" s="110" t="s">
        <v>2504</v>
      </c>
      <c r="H70" s="110">
        <v>6</v>
      </c>
      <c r="I70" s="156">
        <v>0.7</v>
      </c>
      <c r="J70" s="46">
        <v>40</v>
      </c>
      <c r="K70" s="129">
        <v>22</v>
      </c>
      <c r="L70" s="109" t="s">
        <v>16</v>
      </c>
      <c r="M70" s="109" t="s">
        <v>16</v>
      </c>
      <c r="N70" s="90">
        <v>26.475409836065577</v>
      </c>
      <c r="O70" s="3">
        <v>1</v>
      </c>
      <c r="P70" s="3">
        <v>6</v>
      </c>
      <c r="Q70" s="110">
        <v>3</v>
      </c>
      <c r="R70" s="90">
        <v>158.85245901639345</v>
      </c>
      <c r="S70" s="152" t="s">
        <v>19230</v>
      </c>
    </row>
    <row r="71" spans="1:19" hidden="1">
      <c r="A71" s="154" t="s">
        <v>26131</v>
      </c>
      <c r="C71" t="s">
        <v>2514</v>
      </c>
      <c r="D71" s="3">
        <v>6</v>
      </c>
      <c r="E71" s="3">
        <v>6</v>
      </c>
      <c r="F71" s="110"/>
      <c r="G71" s="110" t="s">
        <v>2513</v>
      </c>
      <c r="H71" s="110">
        <v>6</v>
      </c>
      <c r="I71" s="156">
        <v>0.7</v>
      </c>
      <c r="J71" s="46">
        <v>40</v>
      </c>
      <c r="K71" s="129">
        <v>12.75</v>
      </c>
      <c r="L71" s="109" t="s">
        <v>16</v>
      </c>
      <c r="M71" s="109" t="s">
        <v>16</v>
      </c>
      <c r="N71" s="109">
        <v>17.21311475409836</v>
      </c>
      <c r="O71" s="70">
        <v>1</v>
      </c>
      <c r="P71" s="3">
        <v>6</v>
      </c>
      <c r="Q71" s="110" t="s">
        <v>16</v>
      </c>
      <c r="R71" s="90">
        <v>103.27868852459017</v>
      </c>
      <c r="S71" s="152" t="s">
        <v>26148</v>
      </c>
    </row>
    <row r="72" spans="1:19" hidden="1">
      <c r="A72" s="154" t="s">
        <v>26131</v>
      </c>
      <c r="C72" t="s">
        <v>2609</v>
      </c>
      <c r="D72" s="3">
        <v>12</v>
      </c>
      <c r="E72" s="3">
        <v>12</v>
      </c>
      <c r="F72" s="110" t="s">
        <v>20128</v>
      </c>
      <c r="G72" s="110" t="s">
        <v>2608</v>
      </c>
      <c r="H72" s="110">
        <v>6</v>
      </c>
      <c r="I72" s="156">
        <v>0.7</v>
      </c>
      <c r="J72" s="46">
        <v>40</v>
      </c>
      <c r="K72" s="129">
        <v>34.5</v>
      </c>
      <c r="L72" s="109">
        <v>31.95</v>
      </c>
      <c r="M72" s="109" t="s">
        <v>16</v>
      </c>
      <c r="N72" s="109">
        <v>38.97540983606558</v>
      </c>
      <c r="O72" s="70">
        <v>2</v>
      </c>
      <c r="P72" s="3">
        <v>12</v>
      </c>
      <c r="Q72" s="110" t="s">
        <v>16</v>
      </c>
      <c r="R72" s="90">
        <v>467.70491803278696</v>
      </c>
      <c r="S72" s="152" t="s">
        <v>26148</v>
      </c>
    </row>
    <row r="73" spans="1:19" hidden="1">
      <c r="A73" s="154" t="s">
        <v>26131</v>
      </c>
      <c r="B73" s="15">
        <v>7291</v>
      </c>
      <c r="C73" t="s">
        <v>2612</v>
      </c>
      <c r="D73" s="3">
        <v>12</v>
      </c>
      <c r="E73" s="3">
        <v>12</v>
      </c>
      <c r="F73" s="110" t="s">
        <v>20129</v>
      </c>
      <c r="G73" s="110" t="s">
        <v>2611</v>
      </c>
      <c r="H73" s="110">
        <v>6</v>
      </c>
      <c r="I73" s="156">
        <v>0.7</v>
      </c>
      <c r="J73" s="46">
        <v>43</v>
      </c>
      <c r="K73" s="129">
        <v>20.25</v>
      </c>
      <c r="L73" s="109">
        <v>18.850000000000001</v>
      </c>
      <c r="M73" s="109" t="s">
        <v>16</v>
      </c>
      <c r="N73" s="109">
        <v>24.918032786885249</v>
      </c>
      <c r="O73" s="70">
        <v>2</v>
      </c>
      <c r="P73" s="3">
        <v>12</v>
      </c>
      <c r="Q73" s="110">
        <v>0</v>
      </c>
      <c r="R73" s="90">
        <v>299.01639344262298</v>
      </c>
      <c r="S73" s="152" t="s">
        <v>26148</v>
      </c>
    </row>
    <row r="74" spans="1:19" hidden="1">
      <c r="A74" s="154" t="s">
        <v>26131</v>
      </c>
      <c r="B74" s="15">
        <v>4147</v>
      </c>
      <c r="C74" t="s">
        <v>2773</v>
      </c>
      <c r="D74" s="3">
        <v>10</v>
      </c>
      <c r="E74" s="3">
        <v>10</v>
      </c>
      <c r="F74" s="110" t="s">
        <v>16</v>
      </c>
      <c r="G74" s="110" t="s">
        <v>2772</v>
      </c>
      <c r="H74" s="110">
        <v>1</v>
      </c>
      <c r="I74" s="156">
        <v>0.7</v>
      </c>
      <c r="J74" s="46">
        <v>40</v>
      </c>
      <c r="K74" s="129">
        <v>40</v>
      </c>
      <c r="L74" s="109" t="s">
        <v>16</v>
      </c>
      <c r="M74" s="109" t="s">
        <v>16</v>
      </c>
      <c r="N74" s="109">
        <v>44.467213114754102</v>
      </c>
      <c r="O74" s="70">
        <v>10</v>
      </c>
      <c r="P74" s="3">
        <v>10</v>
      </c>
      <c r="Q74" s="110">
        <v>0</v>
      </c>
      <c r="R74" s="90">
        <v>444.67213114754099</v>
      </c>
      <c r="S74" s="152" t="s">
        <v>26148</v>
      </c>
    </row>
    <row r="75" spans="1:19" hidden="1">
      <c r="A75" s="154" t="s">
        <v>26131</v>
      </c>
      <c r="B75" s="15">
        <v>6624</v>
      </c>
      <c r="C75" t="s">
        <v>2817</v>
      </c>
      <c r="D75" s="3">
        <v>6</v>
      </c>
      <c r="E75" s="3">
        <v>6</v>
      </c>
      <c r="F75" s="110" t="s">
        <v>16</v>
      </c>
      <c r="G75" s="110" t="s">
        <v>2816</v>
      </c>
      <c r="H75" s="110">
        <v>6</v>
      </c>
      <c r="I75" s="156">
        <v>0.7</v>
      </c>
      <c r="J75" s="46">
        <v>37.5</v>
      </c>
      <c r="K75" s="129">
        <v>22</v>
      </c>
      <c r="L75" s="109" t="s">
        <v>16</v>
      </c>
      <c r="M75" s="109" t="s">
        <v>16</v>
      </c>
      <c r="N75" s="109">
        <v>26.270491803278691</v>
      </c>
      <c r="O75" s="70">
        <v>1</v>
      </c>
      <c r="P75" s="3">
        <v>6</v>
      </c>
      <c r="Q75" s="110">
        <v>9</v>
      </c>
      <c r="R75" s="90">
        <v>157.62295081967216</v>
      </c>
      <c r="S75" s="152" t="s">
        <v>26148</v>
      </c>
    </row>
    <row r="76" spans="1:19" hidden="1">
      <c r="A76" s="154" t="s">
        <v>26131</v>
      </c>
      <c r="B76" s="15">
        <v>2401</v>
      </c>
      <c r="C76" t="s">
        <v>2833</v>
      </c>
      <c r="D76" s="3">
        <v>6</v>
      </c>
      <c r="E76" s="3">
        <v>6</v>
      </c>
      <c r="F76" s="110" t="s">
        <v>16</v>
      </c>
      <c r="G76" s="110" t="s">
        <v>2832</v>
      </c>
      <c r="H76" s="110">
        <v>6</v>
      </c>
      <c r="I76" s="156">
        <v>0.7</v>
      </c>
      <c r="J76" s="46">
        <v>40</v>
      </c>
      <c r="K76" s="129">
        <v>28.5</v>
      </c>
      <c r="L76" s="109" t="s">
        <v>16</v>
      </c>
      <c r="M76" s="109" t="s">
        <v>16</v>
      </c>
      <c r="N76" s="109">
        <v>32.950819672131153</v>
      </c>
      <c r="O76" s="70">
        <v>1</v>
      </c>
      <c r="P76" s="3">
        <v>6</v>
      </c>
      <c r="Q76" s="110">
        <v>0</v>
      </c>
      <c r="R76" s="90">
        <v>197.70491803278691</v>
      </c>
      <c r="S76" s="152" t="s">
        <v>26148</v>
      </c>
    </row>
    <row r="77" spans="1:19" hidden="1">
      <c r="A77" s="154" t="s">
        <v>26131</v>
      </c>
      <c r="C77" t="s">
        <v>2842</v>
      </c>
      <c r="D77" s="3">
        <v>6</v>
      </c>
      <c r="E77" s="3">
        <v>6</v>
      </c>
      <c r="F77" s="110" t="s">
        <v>16</v>
      </c>
      <c r="G77" s="110" t="s">
        <v>2841</v>
      </c>
      <c r="H77" s="110">
        <v>6</v>
      </c>
      <c r="I77" s="156">
        <v>0.7</v>
      </c>
      <c r="J77" s="46">
        <v>40</v>
      </c>
      <c r="K77" s="129">
        <v>27.95</v>
      </c>
      <c r="L77" s="109" t="s">
        <v>16</v>
      </c>
      <c r="M77" s="109" t="s">
        <v>16</v>
      </c>
      <c r="N77" s="109">
        <v>32.418032786885249</v>
      </c>
      <c r="O77" s="70">
        <v>1</v>
      </c>
      <c r="P77" s="3">
        <v>6</v>
      </c>
      <c r="Q77" s="110" t="s">
        <v>16</v>
      </c>
      <c r="R77" s="90">
        <v>194.50819672131149</v>
      </c>
      <c r="S77" s="152" t="s">
        <v>26148</v>
      </c>
    </row>
    <row r="78" spans="1:19" hidden="1">
      <c r="A78" s="154" t="s">
        <v>26131</v>
      </c>
      <c r="B78" s="15">
        <v>709</v>
      </c>
      <c r="C78" t="s">
        <v>2867</v>
      </c>
      <c r="D78" s="3">
        <v>6</v>
      </c>
      <c r="E78" s="3">
        <v>6</v>
      </c>
      <c r="F78" s="110">
        <v>3194</v>
      </c>
      <c r="G78" s="110" t="s">
        <v>2868</v>
      </c>
      <c r="H78" s="110">
        <v>6</v>
      </c>
      <c r="I78" s="156">
        <v>0.7</v>
      </c>
      <c r="J78" s="46">
        <v>43</v>
      </c>
      <c r="K78" s="129">
        <v>24.5</v>
      </c>
      <c r="L78" s="109">
        <v>24.85</v>
      </c>
      <c r="M78" s="109" t="s">
        <v>16</v>
      </c>
      <c r="N78" s="109">
        <v>29.180327868852462</v>
      </c>
      <c r="O78" s="70">
        <v>1</v>
      </c>
      <c r="P78" s="3">
        <v>6</v>
      </c>
      <c r="Q78" s="110">
        <v>0</v>
      </c>
      <c r="R78" s="90">
        <v>175.08196721311478</v>
      </c>
      <c r="S78" s="152" t="s">
        <v>26148</v>
      </c>
    </row>
    <row r="79" spans="1:19" hidden="1">
      <c r="A79" s="154" t="s">
        <v>26131</v>
      </c>
      <c r="B79" s="15">
        <v>727</v>
      </c>
      <c r="C79" t="s">
        <v>2880</v>
      </c>
      <c r="D79" s="3">
        <v>12</v>
      </c>
      <c r="E79" s="3">
        <v>6</v>
      </c>
      <c r="F79" s="110"/>
      <c r="G79" s="110" t="s">
        <v>2882</v>
      </c>
      <c r="H79" s="110">
        <v>12</v>
      </c>
      <c r="I79" s="156">
        <v>1</v>
      </c>
      <c r="J79" s="46">
        <v>40</v>
      </c>
      <c r="K79" s="129">
        <v>4.4000000000000004</v>
      </c>
      <c r="L79" s="109" t="s">
        <v>16</v>
      </c>
      <c r="M79" s="109" t="s">
        <v>16</v>
      </c>
      <c r="N79" s="109">
        <v>10.122950819672132</v>
      </c>
      <c r="O79" s="70">
        <v>0.5</v>
      </c>
      <c r="P79" s="3">
        <v>6</v>
      </c>
      <c r="Q79" s="110">
        <v>0</v>
      </c>
      <c r="R79" s="90">
        <v>60.73770491803279</v>
      </c>
      <c r="S79" s="152" t="s">
        <v>26148</v>
      </c>
    </row>
    <row r="80" spans="1:19" hidden="1">
      <c r="A80" s="154" t="s">
        <v>26131</v>
      </c>
      <c r="C80" t="s">
        <v>3094</v>
      </c>
      <c r="D80" s="3">
        <v>24</v>
      </c>
      <c r="E80" s="3">
        <v>24</v>
      </c>
      <c r="F80" s="110" t="s">
        <v>16</v>
      </c>
      <c r="G80" s="110" t="s">
        <v>3093</v>
      </c>
      <c r="H80" s="110">
        <v>24</v>
      </c>
      <c r="I80" s="156">
        <v>0.05</v>
      </c>
      <c r="J80" s="46">
        <v>40</v>
      </c>
      <c r="K80" s="129">
        <v>5.5</v>
      </c>
      <c r="L80" s="109" t="s">
        <v>16</v>
      </c>
      <c r="M80" s="109" t="s">
        <v>16</v>
      </c>
      <c r="N80" s="109">
        <v>7.2950819672131155</v>
      </c>
      <c r="O80" s="70">
        <v>1</v>
      </c>
      <c r="P80" s="3">
        <v>24</v>
      </c>
      <c r="Q80" s="110" t="s">
        <v>16</v>
      </c>
      <c r="R80" s="90">
        <v>175.08196721311478</v>
      </c>
      <c r="S80" s="152" t="s">
        <v>26148</v>
      </c>
    </row>
    <row r="81" spans="1:19" hidden="1">
      <c r="A81" s="154" t="s">
        <v>26131</v>
      </c>
      <c r="B81" s="15">
        <v>4450</v>
      </c>
      <c r="C81" t="s">
        <v>19204</v>
      </c>
      <c r="D81" s="3">
        <v>6</v>
      </c>
      <c r="E81" s="3">
        <v>6</v>
      </c>
      <c r="F81" s="110" t="s">
        <v>16</v>
      </c>
      <c r="G81" s="110" t="s">
        <v>3098</v>
      </c>
      <c r="H81" s="110">
        <v>6</v>
      </c>
      <c r="I81" s="156">
        <v>0.7</v>
      </c>
      <c r="J81" s="46">
        <v>40</v>
      </c>
      <c r="K81" s="129">
        <v>18</v>
      </c>
      <c r="L81" s="109" t="s">
        <v>16</v>
      </c>
      <c r="M81" s="109" t="s">
        <v>16</v>
      </c>
      <c r="N81" s="109">
        <v>22.459016393442624</v>
      </c>
      <c r="O81" s="70">
        <v>1</v>
      </c>
      <c r="P81" s="3">
        <v>6</v>
      </c>
      <c r="Q81" s="110">
        <v>0</v>
      </c>
      <c r="R81" s="90">
        <v>134.75409836065575</v>
      </c>
      <c r="S81" s="152" t="s">
        <v>26148</v>
      </c>
    </row>
    <row r="82" spans="1:19" hidden="1">
      <c r="A82" s="154" t="s">
        <v>26131</v>
      </c>
      <c r="B82" s="15">
        <v>4467</v>
      </c>
      <c r="C82" t="s">
        <v>3133</v>
      </c>
      <c r="D82" s="3">
        <v>12</v>
      </c>
      <c r="E82" s="3">
        <v>12</v>
      </c>
      <c r="F82" s="110" t="s">
        <v>16</v>
      </c>
      <c r="G82" s="110" t="s">
        <v>3132</v>
      </c>
      <c r="H82" s="110">
        <v>6</v>
      </c>
      <c r="I82" s="156">
        <v>0.7</v>
      </c>
      <c r="J82" s="46">
        <v>40</v>
      </c>
      <c r="K82" s="129">
        <v>7.85</v>
      </c>
      <c r="L82" s="109" t="s">
        <v>16</v>
      </c>
      <c r="M82" s="109" t="s">
        <v>16</v>
      </c>
      <c r="N82" s="109">
        <v>12.336065573770492</v>
      </c>
      <c r="O82" s="70">
        <v>2</v>
      </c>
      <c r="P82" s="3">
        <v>12</v>
      </c>
      <c r="Q82" s="110">
        <v>42</v>
      </c>
      <c r="R82" s="90">
        <v>148.03278688524591</v>
      </c>
      <c r="S82" s="152" t="s">
        <v>26148</v>
      </c>
    </row>
    <row r="83" spans="1:19" hidden="1">
      <c r="A83" s="154" t="s">
        <v>26131</v>
      </c>
      <c r="B83" s="15">
        <v>4467</v>
      </c>
      <c r="C83" t="s">
        <v>3136</v>
      </c>
      <c r="D83" s="3">
        <v>36</v>
      </c>
      <c r="E83" s="3">
        <v>36</v>
      </c>
      <c r="F83" s="110" t="s">
        <v>16</v>
      </c>
      <c r="G83" s="110" t="s">
        <v>3135</v>
      </c>
      <c r="H83" s="110">
        <v>6</v>
      </c>
      <c r="I83" s="156">
        <v>0.7</v>
      </c>
      <c r="J83" s="46">
        <v>40</v>
      </c>
      <c r="K83" s="129">
        <v>8.35</v>
      </c>
      <c r="L83" s="109" t="s">
        <v>16</v>
      </c>
      <c r="M83" s="109" t="s">
        <v>16</v>
      </c>
      <c r="N83" s="109">
        <v>12.827868852459018</v>
      </c>
      <c r="O83" s="70">
        <v>6</v>
      </c>
      <c r="P83" s="3">
        <v>36</v>
      </c>
      <c r="Q83" s="110">
        <v>42</v>
      </c>
      <c r="R83" s="90">
        <v>461.80327868852464</v>
      </c>
      <c r="S83" s="152" t="s">
        <v>26148</v>
      </c>
    </row>
    <row r="84" spans="1:19" hidden="1">
      <c r="A84" s="154" t="s">
        <v>26131</v>
      </c>
      <c r="B84" s="15">
        <v>4467</v>
      </c>
      <c r="C84" t="s">
        <v>3136</v>
      </c>
      <c r="D84" s="3">
        <v>36</v>
      </c>
      <c r="E84" s="3">
        <v>36</v>
      </c>
      <c r="F84" s="110" t="s">
        <v>16</v>
      </c>
      <c r="G84" s="110" t="s">
        <v>3135</v>
      </c>
      <c r="H84" s="110">
        <v>6</v>
      </c>
      <c r="I84" s="156">
        <v>0.7</v>
      </c>
      <c r="J84" s="46">
        <v>40</v>
      </c>
      <c r="K84" s="129">
        <v>8.35</v>
      </c>
      <c r="L84" s="109" t="s">
        <v>16</v>
      </c>
      <c r="M84" s="109" t="s">
        <v>16</v>
      </c>
      <c r="N84" s="109">
        <v>12.827868852459018</v>
      </c>
      <c r="O84" s="70">
        <v>6</v>
      </c>
      <c r="P84" s="3">
        <v>36</v>
      </c>
      <c r="Q84" s="110">
        <v>42</v>
      </c>
      <c r="R84" s="90">
        <v>461.80327868852464</v>
      </c>
      <c r="S84" s="152" t="s">
        <v>25942</v>
      </c>
    </row>
    <row r="85" spans="1:19" hidden="1">
      <c r="A85" s="154" t="s">
        <v>26131</v>
      </c>
      <c r="B85" s="15">
        <v>1424</v>
      </c>
      <c r="C85" t="s">
        <v>3201</v>
      </c>
      <c r="D85" s="3">
        <v>6</v>
      </c>
      <c r="E85" s="3">
        <v>6</v>
      </c>
      <c r="F85" s="110"/>
      <c r="G85" s="110" t="s">
        <v>3200</v>
      </c>
      <c r="H85" s="110">
        <v>6</v>
      </c>
      <c r="I85" s="156">
        <v>0.7</v>
      </c>
      <c r="J85" s="46">
        <v>40</v>
      </c>
      <c r="K85" s="129">
        <v>31</v>
      </c>
      <c r="L85" s="109" t="s">
        <v>16</v>
      </c>
      <c r="M85" s="109">
        <v>37.409999999999997</v>
      </c>
      <c r="N85" s="109">
        <v>35.449455999999998</v>
      </c>
      <c r="O85" s="70">
        <v>1</v>
      </c>
      <c r="P85" s="3">
        <v>6</v>
      </c>
      <c r="Q85" s="110">
        <v>360</v>
      </c>
      <c r="R85" s="90">
        <v>212.69673599999999</v>
      </c>
      <c r="S85" s="152" t="s">
        <v>19230</v>
      </c>
    </row>
    <row r="86" spans="1:19" hidden="1">
      <c r="A86" s="154" t="s">
        <v>26131</v>
      </c>
      <c r="C86" t="s">
        <v>3203</v>
      </c>
      <c r="D86" s="3">
        <v>6</v>
      </c>
      <c r="E86" s="3">
        <v>6</v>
      </c>
      <c r="F86" s="110"/>
      <c r="G86" s="110" t="s">
        <v>3202</v>
      </c>
      <c r="H86" s="110">
        <v>6</v>
      </c>
      <c r="I86" s="156">
        <v>0.7</v>
      </c>
      <c r="J86" s="46">
        <v>40</v>
      </c>
      <c r="K86" s="129">
        <v>51.5</v>
      </c>
      <c r="L86" s="109" t="s">
        <v>16</v>
      </c>
      <c r="M86" s="109" t="s">
        <v>16</v>
      </c>
      <c r="N86" s="109">
        <v>55.983606557377051</v>
      </c>
      <c r="O86" s="70">
        <v>1</v>
      </c>
      <c r="P86" s="3">
        <v>6</v>
      </c>
      <c r="Q86" s="110" t="s">
        <v>16</v>
      </c>
      <c r="R86" s="90">
        <v>335.90163934426232</v>
      </c>
      <c r="S86" s="152" t="s">
        <v>26148</v>
      </c>
    </row>
    <row r="87" spans="1:19" hidden="1">
      <c r="A87" s="154" t="s">
        <v>26131</v>
      </c>
      <c r="B87" s="15">
        <v>705</v>
      </c>
      <c r="C87" t="s">
        <v>10930</v>
      </c>
      <c r="D87" s="3">
        <v>12</v>
      </c>
      <c r="E87" s="3">
        <v>12</v>
      </c>
      <c r="F87" s="110"/>
      <c r="G87" s="110" t="s">
        <v>10929</v>
      </c>
      <c r="H87" s="110">
        <v>12</v>
      </c>
      <c r="I87" s="156">
        <v>1</v>
      </c>
      <c r="J87" s="46">
        <v>43</v>
      </c>
      <c r="K87" s="129">
        <v>26.15</v>
      </c>
      <c r="L87" s="109" t="s">
        <v>16</v>
      </c>
      <c r="M87" s="109" t="s">
        <v>16</v>
      </c>
      <c r="N87" s="109">
        <v>32.172131147540988</v>
      </c>
      <c r="O87" s="70">
        <v>1</v>
      </c>
      <c r="P87" s="3">
        <v>12</v>
      </c>
      <c r="Q87" s="110">
        <v>0</v>
      </c>
      <c r="R87" s="90">
        <v>386.06557377049182</v>
      </c>
      <c r="S87" s="152" t="s">
        <v>26148</v>
      </c>
    </row>
    <row r="88" spans="1:19" hidden="1">
      <c r="A88" s="154" t="s">
        <v>26131</v>
      </c>
      <c r="B88" s="15">
        <v>3224</v>
      </c>
      <c r="C88" t="s">
        <v>3221</v>
      </c>
      <c r="D88" s="3">
        <v>12</v>
      </c>
      <c r="E88" s="3">
        <v>12</v>
      </c>
      <c r="F88" s="110" t="s">
        <v>20276</v>
      </c>
      <c r="G88" s="110" t="s">
        <v>3220</v>
      </c>
      <c r="H88" s="110">
        <v>6</v>
      </c>
      <c r="I88" s="156">
        <v>0.7</v>
      </c>
      <c r="J88" s="46">
        <v>40</v>
      </c>
      <c r="K88" s="129">
        <v>14.25</v>
      </c>
      <c r="L88" s="109">
        <v>13.15</v>
      </c>
      <c r="M88" s="109">
        <v>19.946000000000002</v>
      </c>
      <c r="N88" s="109">
        <v>18.729508196721312</v>
      </c>
      <c r="O88" s="70">
        <v>2</v>
      </c>
      <c r="P88" s="3">
        <v>12</v>
      </c>
      <c r="Q88" s="110">
        <v>0</v>
      </c>
      <c r="R88" s="90">
        <v>224.75409836065575</v>
      </c>
      <c r="S88" s="152" t="s">
        <v>26148</v>
      </c>
    </row>
    <row r="89" spans="1:19" hidden="1">
      <c r="A89" s="154" t="s">
        <v>26131</v>
      </c>
      <c r="B89" s="15">
        <v>539</v>
      </c>
      <c r="C89" t="s">
        <v>3295</v>
      </c>
      <c r="D89" s="3">
        <v>6</v>
      </c>
      <c r="E89" s="3">
        <v>6</v>
      </c>
      <c r="F89" s="110"/>
      <c r="G89" s="110" t="s">
        <v>3294</v>
      </c>
      <c r="H89" s="110">
        <v>6</v>
      </c>
      <c r="I89" s="156">
        <v>0.7</v>
      </c>
      <c r="J89" s="46">
        <v>40</v>
      </c>
      <c r="K89" s="129">
        <v>10.95</v>
      </c>
      <c r="L89" s="109" t="s">
        <v>16</v>
      </c>
      <c r="M89" s="109" t="s">
        <v>16</v>
      </c>
      <c r="N89" s="109">
        <v>15.409836065573771</v>
      </c>
      <c r="O89" s="70">
        <v>1</v>
      </c>
      <c r="P89" s="3">
        <v>6</v>
      </c>
      <c r="Q89" s="110">
        <v>6</v>
      </c>
      <c r="R89" s="90">
        <v>92.459016393442624</v>
      </c>
      <c r="S89" s="152" t="s">
        <v>26148</v>
      </c>
    </row>
    <row r="90" spans="1:19" hidden="1">
      <c r="A90" s="154" t="s">
        <v>26131</v>
      </c>
      <c r="B90" s="15">
        <v>3416</v>
      </c>
      <c r="C90" t="s">
        <v>3310</v>
      </c>
      <c r="D90" s="3">
        <v>12</v>
      </c>
      <c r="E90" s="3">
        <v>12</v>
      </c>
      <c r="F90" s="110" t="s">
        <v>20294</v>
      </c>
      <c r="G90" s="110" t="s">
        <v>3309</v>
      </c>
      <c r="H90" s="110">
        <v>6</v>
      </c>
      <c r="I90" s="156">
        <v>0.7</v>
      </c>
      <c r="J90" s="46">
        <v>38</v>
      </c>
      <c r="K90" s="129">
        <v>129</v>
      </c>
      <c r="L90" s="109">
        <v>127.45</v>
      </c>
      <c r="M90" s="109" t="s">
        <v>16</v>
      </c>
      <c r="N90" s="109">
        <v>133.31967213114754</v>
      </c>
      <c r="O90" s="70">
        <v>2</v>
      </c>
      <c r="P90" s="3">
        <v>12</v>
      </c>
      <c r="Q90" s="110">
        <v>0</v>
      </c>
      <c r="R90" s="90">
        <v>1599.8360655737706</v>
      </c>
      <c r="S90" s="152" t="s">
        <v>26148</v>
      </c>
    </row>
    <row r="91" spans="1:19" hidden="1">
      <c r="A91" s="154" t="s">
        <v>26131</v>
      </c>
      <c r="B91" s="15">
        <v>3416</v>
      </c>
      <c r="C91" t="s">
        <v>3310</v>
      </c>
      <c r="D91" s="3">
        <v>12</v>
      </c>
      <c r="E91" s="3">
        <v>12</v>
      </c>
      <c r="F91" s="110" t="s">
        <v>20294</v>
      </c>
      <c r="G91" s="110" t="s">
        <v>3309</v>
      </c>
      <c r="H91" s="110">
        <v>6</v>
      </c>
      <c r="I91" s="156">
        <v>0.7</v>
      </c>
      <c r="J91" s="46">
        <v>38</v>
      </c>
      <c r="K91" s="129">
        <v>129</v>
      </c>
      <c r="L91" s="109">
        <v>127.45</v>
      </c>
      <c r="M91" s="109" t="s">
        <v>16</v>
      </c>
      <c r="N91" s="109">
        <v>133.31967213114754</v>
      </c>
      <c r="O91" s="70">
        <v>2</v>
      </c>
      <c r="P91" s="3">
        <v>12</v>
      </c>
      <c r="Q91" s="110">
        <v>0</v>
      </c>
      <c r="R91" s="90">
        <v>1599.8360655737706</v>
      </c>
      <c r="S91" s="152" t="s">
        <v>25942</v>
      </c>
    </row>
    <row r="92" spans="1:19" hidden="1">
      <c r="A92" s="154" t="s">
        <v>26131</v>
      </c>
      <c r="B92" s="15">
        <v>5503</v>
      </c>
      <c r="C92" t="s">
        <v>10658</v>
      </c>
      <c r="D92" s="3">
        <v>6</v>
      </c>
      <c r="E92" s="3">
        <v>6</v>
      </c>
      <c r="F92" s="110" t="s">
        <v>20312</v>
      </c>
      <c r="G92" s="110" t="s">
        <v>10657</v>
      </c>
      <c r="H92" s="110">
        <v>6</v>
      </c>
      <c r="I92" s="156">
        <v>0.7</v>
      </c>
      <c r="J92" s="46">
        <v>40</v>
      </c>
      <c r="K92" s="129">
        <v>21</v>
      </c>
      <c r="L92" s="109">
        <v>19.95</v>
      </c>
      <c r="M92" s="109" t="s">
        <v>16</v>
      </c>
      <c r="N92" s="109">
        <v>25.45081967213115</v>
      </c>
      <c r="O92" s="70">
        <v>1</v>
      </c>
      <c r="P92" s="3">
        <v>6</v>
      </c>
      <c r="Q92" s="110">
        <v>0</v>
      </c>
      <c r="R92" s="90">
        <v>152.70491803278691</v>
      </c>
      <c r="S92" s="152" t="s">
        <v>26148</v>
      </c>
    </row>
    <row r="93" spans="1:19" hidden="1">
      <c r="A93" s="154" t="s">
        <v>26131</v>
      </c>
      <c r="B93" s="15">
        <v>7094</v>
      </c>
      <c r="C93" t="s">
        <v>3392</v>
      </c>
      <c r="D93" s="3">
        <v>6</v>
      </c>
      <c r="E93" s="3">
        <v>6</v>
      </c>
      <c r="F93" s="110"/>
      <c r="G93" s="110" t="s">
        <v>3391</v>
      </c>
      <c r="H93" s="110">
        <v>6</v>
      </c>
      <c r="I93" s="156">
        <v>0.7</v>
      </c>
      <c r="J93" s="46">
        <v>46</v>
      </c>
      <c r="K93" s="129">
        <v>22.95</v>
      </c>
      <c r="L93" s="109" t="s">
        <v>16</v>
      </c>
      <c r="M93" s="109" t="s">
        <v>16</v>
      </c>
      <c r="N93" s="109">
        <v>27.868852459016395</v>
      </c>
      <c r="O93" s="70">
        <v>1</v>
      </c>
      <c r="P93" s="3">
        <v>6</v>
      </c>
      <c r="Q93" s="110">
        <v>0</v>
      </c>
      <c r="R93" s="90">
        <v>167.21311475409837</v>
      </c>
      <c r="S93" s="152" t="s">
        <v>26148</v>
      </c>
    </row>
    <row r="94" spans="1:19" hidden="1">
      <c r="A94" s="154" t="s">
        <v>26131</v>
      </c>
      <c r="B94" s="15">
        <v>752</v>
      </c>
      <c r="C94" t="s">
        <v>10948</v>
      </c>
      <c r="D94" s="3">
        <v>6</v>
      </c>
      <c r="E94" s="3">
        <v>6</v>
      </c>
      <c r="F94" s="110" t="s">
        <v>20347</v>
      </c>
      <c r="G94" s="110" t="s">
        <v>10947</v>
      </c>
      <c r="H94" s="110">
        <v>6</v>
      </c>
      <c r="I94" s="156">
        <v>0.75</v>
      </c>
      <c r="J94" s="46">
        <v>45</v>
      </c>
      <c r="K94" s="129">
        <v>21.5</v>
      </c>
      <c r="L94" s="109">
        <v>22.95</v>
      </c>
      <c r="M94" s="109" t="s">
        <v>16</v>
      </c>
      <c r="N94" s="109">
        <v>26.557377049180328</v>
      </c>
      <c r="O94" s="70">
        <v>1</v>
      </c>
      <c r="P94" s="3">
        <v>6</v>
      </c>
      <c r="Q94" s="110">
        <v>0</v>
      </c>
      <c r="R94" s="90">
        <v>159.34426229508196</v>
      </c>
      <c r="S94" s="152" t="s">
        <v>26148</v>
      </c>
    </row>
    <row r="95" spans="1:19" hidden="1">
      <c r="A95" s="154" t="s">
        <v>26131</v>
      </c>
      <c r="B95" s="15">
        <v>762</v>
      </c>
      <c r="C95" t="s">
        <v>3485</v>
      </c>
      <c r="D95" s="3">
        <v>6</v>
      </c>
      <c r="E95" s="3">
        <v>6</v>
      </c>
      <c r="F95" s="110" t="s">
        <v>27182</v>
      </c>
      <c r="G95" s="110" t="s">
        <v>3484</v>
      </c>
      <c r="H95" s="110">
        <v>6</v>
      </c>
      <c r="I95" s="156">
        <v>0.7</v>
      </c>
      <c r="J95" s="46">
        <v>40</v>
      </c>
      <c r="K95" s="129">
        <v>27.5</v>
      </c>
      <c r="L95" s="109">
        <v>27.55</v>
      </c>
      <c r="M95" s="109" t="s">
        <v>16</v>
      </c>
      <c r="N95" s="90">
        <v>31.949456000000001</v>
      </c>
      <c r="O95" s="3">
        <v>1</v>
      </c>
      <c r="P95" s="3">
        <v>6</v>
      </c>
      <c r="Q95" s="110">
        <v>0</v>
      </c>
      <c r="R95" s="90">
        <v>191.69673600000002</v>
      </c>
      <c r="S95" s="152" t="s">
        <v>19230</v>
      </c>
    </row>
    <row r="96" spans="1:19" hidden="1">
      <c r="A96" s="154" t="s">
        <v>26131</v>
      </c>
      <c r="B96" s="15">
        <v>3919</v>
      </c>
      <c r="C96" t="s">
        <v>3500</v>
      </c>
      <c r="D96" s="3">
        <v>12</v>
      </c>
      <c r="E96" s="3">
        <v>12</v>
      </c>
      <c r="F96" s="110" t="s">
        <v>27186</v>
      </c>
      <c r="G96" s="110" t="s">
        <v>3499</v>
      </c>
      <c r="H96" s="110">
        <v>6</v>
      </c>
      <c r="I96" s="156">
        <v>0.7</v>
      </c>
      <c r="J96" s="46">
        <v>40</v>
      </c>
      <c r="K96" s="129">
        <v>15.5</v>
      </c>
      <c r="L96" s="109">
        <v>17.45</v>
      </c>
      <c r="M96" s="109">
        <v>20.55</v>
      </c>
      <c r="N96" s="109">
        <v>19.959016393442624</v>
      </c>
      <c r="O96" s="70">
        <v>2</v>
      </c>
      <c r="P96" s="3">
        <v>12</v>
      </c>
      <c r="Q96" s="110">
        <v>0</v>
      </c>
      <c r="R96" s="90">
        <v>239.50819672131149</v>
      </c>
      <c r="S96" s="152" t="s">
        <v>26148</v>
      </c>
    </row>
    <row r="97" spans="1:20" hidden="1">
      <c r="A97" s="154" t="s">
        <v>26131</v>
      </c>
      <c r="B97" s="15">
        <v>761</v>
      </c>
      <c r="C97" t="s">
        <v>3503</v>
      </c>
      <c r="D97" s="3">
        <v>18</v>
      </c>
      <c r="E97" s="3">
        <v>18</v>
      </c>
      <c r="F97" s="110">
        <v>3971</v>
      </c>
      <c r="G97" s="110" t="s">
        <v>3502</v>
      </c>
      <c r="H97" s="110">
        <v>6</v>
      </c>
      <c r="I97" s="156">
        <v>0.7</v>
      </c>
      <c r="J97" s="46">
        <v>40</v>
      </c>
      <c r="K97" s="129">
        <v>17.25</v>
      </c>
      <c r="L97" s="109">
        <v>16.75</v>
      </c>
      <c r="M97" s="109" t="s">
        <v>16</v>
      </c>
      <c r="N97" s="109">
        <v>21.721311475409838</v>
      </c>
      <c r="O97" s="70">
        <v>3</v>
      </c>
      <c r="P97" s="3">
        <v>18</v>
      </c>
      <c r="Q97" s="110">
        <v>0</v>
      </c>
      <c r="R97" s="90">
        <v>390.98360655737707</v>
      </c>
      <c r="S97" s="152" t="s">
        <v>26148</v>
      </c>
    </row>
    <row r="98" spans="1:20" hidden="1">
      <c r="A98" s="154" t="s">
        <v>26131</v>
      </c>
      <c r="B98" s="15">
        <v>3472</v>
      </c>
      <c r="C98" t="s">
        <v>10662</v>
      </c>
      <c r="D98" s="3">
        <v>18</v>
      </c>
      <c r="E98" s="3">
        <v>18</v>
      </c>
      <c r="F98" s="110" t="s">
        <v>16</v>
      </c>
      <c r="G98" s="110" t="s">
        <v>10661</v>
      </c>
      <c r="H98" s="110">
        <v>6</v>
      </c>
      <c r="I98" s="156">
        <v>0.7</v>
      </c>
      <c r="J98" s="46">
        <v>40</v>
      </c>
      <c r="K98" s="129">
        <v>10.75</v>
      </c>
      <c r="L98" s="109" t="s">
        <v>16</v>
      </c>
      <c r="M98" s="109" t="s">
        <v>16</v>
      </c>
      <c r="N98" s="109">
        <v>15.204918032786885</v>
      </c>
      <c r="O98" s="70">
        <v>3</v>
      </c>
      <c r="P98" s="3">
        <v>18</v>
      </c>
      <c r="Q98" s="110">
        <v>0</v>
      </c>
      <c r="R98" s="90">
        <v>273.68852459016392</v>
      </c>
      <c r="S98" s="152" t="s">
        <v>26148</v>
      </c>
    </row>
    <row r="99" spans="1:20" hidden="1">
      <c r="A99" s="154" t="s">
        <v>26131</v>
      </c>
      <c r="B99" s="15">
        <v>2494</v>
      </c>
      <c r="C99" t="s">
        <v>3527</v>
      </c>
      <c r="D99" s="3">
        <v>6</v>
      </c>
      <c r="E99" s="3">
        <v>6</v>
      </c>
      <c r="F99" s="110" t="s">
        <v>20381</v>
      </c>
      <c r="G99" s="110" t="s">
        <v>3526</v>
      </c>
      <c r="H99" s="110">
        <v>6</v>
      </c>
      <c r="I99" s="156">
        <v>0.7</v>
      </c>
      <c r="J99" s="46">
        <v>40</v>
      </c>
      <c r="K99" s="129">
        <v>11.5</v>
      </c>
      <c r="L99" s="109">
        <v>11.85</v>
      </c>
      <c r="M99" s="109" t="s">
        <v>16</v>
      </c>
      <c r="N99" s="109">
        <v>15.983606557377049</v>
      </c>
      <c r="O99" s="70">
        <v>1</v>
      </c>
      <c r="P99" s="3">
        <v>6</v>
      </c>
      <c r="Q99" s="110">
        <v>12</v>
      </c>
      <c r="R99" s="90">
        <v>95.901639344262293</v>
      </c>
      <c r="S99" s="152" t="s">
        <v>26148</v>
      </c>
    </row>
    <row r="100" spans="1:20" s="12" customFormat="1" hidden="1">
      <c r="A100" s="154" t="s">
        <v>26131</v>
      </c>
      <c r="B100" s="15"/>
      <c r="C100" t="s">
        <v>3533</v>
      </c>
      <c r="D100" s="3">
        <v>6</v>
      </c>
      <c r="E100" s="3">
        <v>6</v>
      </c>
      <c r="F100" s="110"/>
      <c r="G100" s="110" t="s">
        <v>3532</v>
      </c>
      <c r="H100" s="110">
        <v>6</v>
      </c>
      <c r="I100" s="156">
        <v>0.7</v>
      </c>
      <c r="J100" s="46">
        <v>40</v>
      </c>
      <c r="K100" s="129">
        <v>22.5</v>
      </c>
      <c r="L100" s="109" t="s">
        <v>16</v>
      </c>
      <c r="M100" s="109" t="s">
        <v>16</v>
      </c>
      <c r="N100" s="109">
        <v>26.967213114754099</v>
      </c>
      <c r="O100" s="70">
        <v>1</v>
      </c>
      <c r="P100" s="3">
        <v>6</v>
      </c>
      <c r="Q100" s="110" t="s">
        <v>16</v>
      </c>
      <c r="R100" s="90">
        <v>161.80327868852459</v>
      </c>
      <c r="S100" s="152" t="s">
        <v>26148</v>
      </c>
      <c r="T100" s="152"/>
    </row>
    <row r="101" spans="1:20" hidden="1">
      <c r="A101" s="154" t="s">
        <v>26131</v>
      </c>
      <c r="B101" s="15">
        <v>4451</v>
      </c>
      <c r="C101" t="s">
        <v>3536</v>
      </c>
      <c r="D101" s="3">
        <v>12</v>
      </c>
      <c r="E101" s="3">
        <v>12</v>
      </c>
      <c r="F101" s="110" t="s">
        <v>16</v>
      </c>
      <c r="G101" s="110" t="s">
        <v>10931</v>
      </c>
      <c r="H101" s="110">
        <v>12</v>
      </c>
      <c r="I101" s="156">
        <v>0.7</v>
      </c>
      <c r="J101" s="46">
        <v>47</v>
      </c>
      <c r="K101" s="129">
        <v>19.5</v>
      </c>
      <c r="L101" s="109" t="s">
        <v>16</v>
      </c>
      <c r="M101" s="109">
        <v>27.58</v>
      </c>
      <c r="N101" s="109">
        <v>24.467213114754099</v>
      </c>
      <c r="O101" s="70">
        <v>1</v>
      </c>
      <c r="P101" s="3">
        <v>12</v>
      </c>
      <c r="Q101" s="110">
        <v>0</v>
      </c>
      <c r="R101" s="90">
        <v>293.60655737704917</v>
      </c>
      <c r="S101" s="152" t="s">
        <v>26148</v>
      </c>
    </row>
    <row r="102" spans="1:20" hidden="1">
      <c r="A102" s="154" t="s">
        <v>26131</v>
      </c>
      <c r="B102" s="15">
        <v>4451</v>
      </c>
      <c r="C102" t="s">
        <v>3536</v>
      </c>
      <c r="D102" s="3">
        <v>6</v>
      </c>
      <c r="E102" s="3">
        <v>6</v>
      </c>
      <c r="F102" s="110"/>
      <c r="G102" s="110" t="s">
        <v>10931</v>
      </c>
      <c r="H102" s="110">
        <v>12</v>
      </c>
      <c r="I102" s="156">
        <v>0.7</v>
      </c>
      <c r="J102" s="46">
        <v>47</v>
      </c>
      <c r="K102" s="129">
        <v>19.5</v>
      </c>
      <c r="L102" s="109" t="s">
        <v>16</v>
      </c>
      <c r="M102" s="109">
        <v>27.58</v>
      </c>
      <c r="N102" s="90">
        <v>24.467213114754099</v>
      </c>
      <c r="O102" s="3">
        <v>0.5</v>
      </c>
      <c r="P102" s="3">
        <v>6</v>
      </c>
      <c r="Q102" s="110">
        <v>0</v>
      </c>
      <c r="R102" s="90">
        <v>146.80327868852459</v>
      </c>
      <c r="S102" s="152" t="s">
        <v>19230</v>
      </c>
    </row>
    <row r="103" spans="1:20" hidden="1">
      <c r="A103" s="154" t="s">
        <v>26131</v>
      </c>
      <c r="B103" s="15">
        <v>6964</v>
      </c>
      <c r="C103" t="s">
        <v>3559</v>
      </c>
      <c r="D103" s="3">
        <v>6</v>
      </c>
      <c r="E103" s="3">
        <v>6</v>
      </c>
      <c r="F103" s="110"/>
      <c r="G103" s="110" t="s">
        <v>3558</v>
      </c>
      <c r="H103" s="110">
        <v>6</v>
      </c>
      <c r="I103" s="156">
        <v>0.7</v>
      </c>
      <c r="J103" s="46">
        <v>42</v>
      </c>
      <c r="K103" s="129">
        <v>17.25</v>
      </c>
      <c r="L103" s="109" t="s">
        <v>16</v>
      </c>
      <c r="M103" s="109" t="s">
        <v>16</v>
      </c>
      <c r="N103" s="109">
        <v>21.885245901639347</v>
      </c>
      <c r="O103" s="70">
        <v>1</v>
      </c>
      <c r="P103" s="3">
        <v>6</v>
      </c>
      <c r="Q103" s="110">
        <v>30</v>
      </c>
      <c r="R103" s="90">
        <v>131.31147540983608</v>
      </c>
      <c r="S103" s="152" t="s">
        <v>26148</v>
      </c>
    </row>
    <row r="104" spans="1:20" hidden="1">
      <c r="A104" s="154" t="s">
        <v>26131</v>
      </c>
      <c r="B104" s="15">
        <v>4832</v>
      </c>
      <c r="C104" t="s">
        <v>3562</v>
      </c>
      <c r="D104" s="3">
        <v>6</v>
      </c>
      <c r="E104" s="3">
        <v>6</v>
      </c>
      <c r="F104" s="110"/>
      <c r="G104" s="110" t="s">
        <v>3561</v>
      </c>
      <c r="H104" s="110">
        <v>6</v>
      </c>
      <c r="I104" s="156">
        <v>0.5</v>
      </c>
      <c r="J104" s="46">
        <v>42</v>
      </c>
      <c r="K104" s="129">
        <v>13.5</v>
      </c>
      <c r="L104" s="109" t="s">
        <v>16</v>
      </c>
      <c r="M104" s="109">
        <v>25.97</v>
      </c>
      <c r="N104" s="109">
        <v>17.254098360655739</v>
      </c>
      <c r="O104" s="70">
        <v>1</v>
      </c>
      <c r="P104" s="3">
        <v>6</v>
      </c>
      <c r="Q104" s="110">
        <v>9</v>
      </c>
      <c r="R104" s="90">
        <v>103.52459016393443</v>
      </c>
      <c r="S104" s="152" t="s">
        <v>26148</v>
      </c>
    </row>
    <row r="105" spans="1:20" hidden="1">
      <c r="A105" s="154" t="s">
        <v>26131</v>
      </c>
      <c r="B105" s="15">
        <v>4832</v>
      </c>
      <c r="C105" t="s">
        <v>3562</v>
      </c>
      <c r="D105" s="3">
        <v>12</v>
      </c>
      <c r="E105" s="3">
        <v>12</v>
      </c>
      <c r="F105" s="110"/>
      <c r="G105" s="110" t="s">
        <v>3561</v>
      </c>
      <c r="H105" s="110">
        <v>6</v>
      </c>
      <c r="I105" s="156">
        <v>0.5</v>
      </c>
      <c r="J105" s="46">
        <v>42</v>
      </c>
      <c r="K105" s="129">
        <v>13.5</v>
      </c>
      <c r="L105" s="109" t="s">
        <v>16</v>
      </c>
      <c r="M105" s="109">
        <v>25.97</v>
      </c>
      <c r="N105" s="90">
        <v>17.254098360655739</v>
      </c>
      <c r="O105" s="3">
        <v>2</v>
      </c>
      <c r="P105" s="3">
        <v>12</v>
      </c>
      <c r="Q105" s="110">
        <v>9</v>
      </c>
      <c r="R105" s="90">
        <v>207.04918032786887</v>
      </c>
      <c r="S105" s="152" t="s">
        <v>19230</v>
      </c>
    </row>
    <row r="106" spans="1:20" hidden="1">
      <c r="A106" s="154" t="s">
        <v>26131</v>
      </c>
      <c r="B106" s="15">
        <v>7009</v>
      </c>
      <c r="C106" t="s">
        <v>3605</v>
      </c>
      <c r="D106" s="3">
        <v>6</v>
      </c>
      <c r="E106" s="3">
        <v>6</v>
      </c>
      <c r="F106" s="110" t="s">
        <v>20406</v>
      </c>
      <c r="G106" s="110" t="s">
        <v>3604</v>
      </c>
      <c r="H106" s="110">
        <v>6</v>
      </c>
      <c r="I106" s="156">
        <v>0.7</v>
      </c>
      <c r="J106" s="46">
        <v>43</v>
      </c>
      <c r="K106" s="129">
        <v>18.5</v>
      </c>
      <c r="L106" s="109">
        <v>18.45</v>
      </c>
      <c r="M106" s="109">
        <v>26.57</v>
      </c>
      <c r="N106" s="109">
        <v>23.196721311475411</v>
      </c>
      <c r="O106" s="70">
        <v>1</v>
      </c>
      <c r="P106" s="3">
        <v>6</v>
      </c>
      <c r="Q106" s="110">
        <v>0</v>
      </c>
      <c r="R106" s="90">
        <v>139.18032786885246</v>
      </c>
      <c r="S106" s="152" t="s">
        <v>26148</v>
      </c>
    </row>
    <row r="107" spans="1:20" hidden="1">
      <c r="A107" s="154" t="s">
        <v>26131</v>
      </c>
      <c r="B107" s="15">
        <v>6965</v>
      </c>
      <c r="C107" t="s">
        <v>3614</v>
      </c>
      <c r="D107" s="3">
        <v>12</v>
      </c>
      <c r="E107" s="3">
        <v>12</v>
      </c>
      <c r="F107" s="110"/>
      <c r="G107" s="110" t="s">
        <v>3613</v>
      </c>
      <c r="H107" s="110">
        <v>6</v>
      </c>
      <c r="I107" s="156">
        <v>0.7</v>
      </c>
      <c r="J107" s="46">
        <v>45</v>
      </c>
      <c r="K107" s="129">
        <v>18.5</v>
      </c>
      <c r="L107" s="109" t="s">
        <v>16</v>
      </c>
      <c r="M107" s="109" t="s">
        <v>16</v>
      </c>
      <c r="N107" s="109">
        <v>23.319672131147545</v>
      </c>
      <c r="O107" s="70">
        <v>2</v>
      </c>
      <c r="P107" s="3">
        <v>12</v>
      </c>
      <c r="Q107" s="110">
        <v>0</v>
      </c>
      <c r="R107" s="90">
        <v>279.83606557377055</v>
      </c>
      <c r="S107" s="152" t="s">
        <v>26148</v>
      </c>
    </row>
    <row r="108" spans="1:20" hidden="1">
      <c r="A108" s="154" t="s">
        <v>26131</v>
      </c>
      <c r="C108" t="s">
        <v>3631</v>
      </c>
      <c r="D108" s="3">
        <v>35</v>
      </c>
      <c r="E108" s="3">
        <v>35</v>
      </c>
      <c r="F108" s="110" t="s">
        <v>16</v>
      </c>
      <c r="G108" s="110" t="s">
        <v>3630</v>
      </c>
      <c r="H108" s="110">
        <v>35</v>
      </c>
      <c r="I108" s="156">
        <v>0.05</v>
      </c>
      <c r="J108" s="46">
        <v>38</v>
      </c>
      <c r="K108" s="129">
        <v>3.65</v>
      </c>
      <c r="L108" s="109" t="s">
        <v>16</v>
      </c>
      <c r="M108" s="109" t="s">
        <v>16</v>
      </c>
      <c r="N108" s="109">
        <v>5.4098360655737707</v>
      </c>
      <c r="O108" s="70">
        <v>1</v>
      </c>
      <c r="P108" s="3">
        <v>35</v>
      </c>
      <c r="Q108" s="110" t="s">
        <v>16</v>
      </c>
      <c r="R108" s="90">
        <v>189.34426229508199</v>
      </c>
      <c r="S108" s="152" t="s">
        <v>26148</v>
      </c>
    </row>
    <row r="109" spans="1:20" hidden="1">
      <c r="A109" s="154" t="s">
        <v>26131</v>
      </c>
      <c r="B109" s="15">
        <v>6825</v>
      </c>
      <c r="C109" t="s">
        <v>3670</v>
      </c>
      <c r="D109" s="3">
        <v>6</v>
      </c>
      <c r="E109" s="3">
        <v>6</v>
      </c>
      <c r="F109" s="110" t="s">
        <v>16</v>
      </c>
      <c r="G109" s="110" t="s">
        <v>3669</v>
      </c>
      <c r="H109" s="110">
        <v>6</v>
      </c>
      <c r="I109" s="156">
        <v>0.7</v>
      </c>
      <c r="J109" s="46">
        <v>40.6</v>
      </c>
      <c r="K109" s="129">
        <v>36.5</v>
      </c>
      <c r="L109" s="109" t="s">
        <v>16</v>
      </c>
      <c r="M109" s="109" t="s">
        <v>16</v>
      </c>
      <c r="N109" s="109">
        <v>41.024590163934434</v>
      </c>
      <c r="O109" s="70">
        <v>1</v>
      </c>
      <c r="P109" s="3">
        <v>6</v>
      </c>
      <c r="Q109" s="110">
        <v>6</v>
      </c>
      <c r="R109" s="90">
        <v>246.1475409836066</v>
      </c>
      <c r="S109" s="152" t="s">
        <v>26148</v>
      </c>
    </row>
    <row r="110" spans="1:20" hidden="1">
      <c r="A110" s="154" t="s">
        <v>26131</v>
      </c>
      <c r="C110" t="s">
        <v>3679</v>
      </c>
      <c r="D110" s="3">
        <v>6</v>
      </c>
      <c r="E110" s="3">
        <v>6</v>
      </c>
      <c r="F110" s="110" t="s">
        <v>16</v>
      </c>
      <c r="G110" s="110" t="s">
        <v>3678</v>
      </c>
      <c r="H110" s="110">
        <v>6</v>
      </c>
      <c r="I110" s="156">
        <v>0.7</v>
      </c>
      <c r="J110" s="46">
        <v>41.3</v>
      </c>
      <c r="K110" s="129">
        <v>35.5</v>
      </c>
      <c r="L110" s="109" t="s">
        <v>16</v>
      </c>
      <c r="M110" s="109" t="s">
        <v>16</v>
      </c>
      <c r="N110" s="109">
        <v>40.081967213114758</v>
      </c>
      <c r="O110" s="70">
        <v>1</v>
      </c>
      <c r="P110" s="3">
        <v>6</v>
      </c>
      <c r="Q110" s="110" t="s">
        <v>16</v>
      </c>
      <c r="R110" s="90">
        <v>240.49180327868856</v>
      </c>
      <c r="S110" s="152" t="s">
        <v>26148</v>
      </c>
    </row>
    <row r="111" spans="1:20" hidden="1">
      <c r="A111" s="154" t="s">
        <v>26131</v>
      </c>
      <c r="B111" s="15">
        <v>780</v>
      </c>
      <c r="C111" t="s">
        <v>3841</v>
      </c>
      <c r="D111" s="3">
        <v>24</v>
      </c>
      <c r="E111" s="3">
        <v>24</v>
      </c>
      <c r="F111" s="110" t="s">
        <v>20456</v>
      </c>
      <c r="G111" s="110" t="s">
        <v>3840</v>
      </c>
      <c r="H111" s="110">
        <v>6</v>
      </c>
      <c r="I111" s="156">
        <v>0.7</v>
      </c>
      <c r="J111" s="46">
        <v>40</v>
      </c>
      <c r="K111" s="129">
        <v>12.75</v>
      </c>
      <c r="L111" s="109">
        <v>11.95</v>
      </c>
      <c r="M111" s="109" t="s">
        <v>16</v>
      </c>
      <c r="N111" s="109">
        <v>17.21311475409836</v>
      </c>
      <c r="O111" s="70">
        <v>4</v>
      </c>
      <c r="P111" s="3">
        <v>24</v>
      </c>
      <c r="Q111" s="110">
        <v>0</v>
      </c>
      <c r="R111" s="90">
        <v>413.11475409836066</v>
      </c>
      <c r="S111" s="152" t="s">
        <v>26148</v>
      </c>
    </row>
    <row r="112" spans="1:20" hidden="1">
      <c r="A112" s="154" t="s">
        <v>26131</v>
      </c>
      <c r="B112" s="15">
        <v>6549</v>
      </c>
      <c r="C112" t="s">
        <v>3844</v>
      </c>
      <c r="D112" s="3">
        <v>24</v>
      </c>
      <c r="E112" s="3">
        <v>24</v>
      </c>
      <c r="F112" s="110" t="s">
        <v>16</v>
      </c>
      <c r="G112" s="110" t="s">
        <v>3843</v>
      </c>
      <c r="H112" s="110">
        <v>6</v>
      </c>
      <c r="I112" s="156">
        <v>0.7</v>
      </c>
      <c r="J112" s="46">
        <v>40</v>
      </c>
      <c r="K112" s="129">
        <v>12.8</v>
      </c>
      <c r="L112" s="109" t="s">
        <v>16</v>
      </c>
      <c r="M112" s="109" t="s">
        <v>16</v>
      </c>
      <c r="N112" s="109">
        <v>17.254098360655739</v>
      </c>
      <c r="O112" s="70">
        <v>4</v>
      </c>
      <c r="P112" s="3">
        <v>24</v>
      </c>
      <c r="Q112" s="110">
        <v>0</v>
      </c>
      <c r="R112" s="90">
        <v>414.09836065573774</v>
      </c>
      <c r="S112" s="152" t="s">
        <v>26148</v>
      </c>
    </row>
    <row r="113" spans="1:19" hidden="1">
      <c r="A113" s="154" t="s">
        <v>26131</v>
      </c>
      <c r="C113" t="s">
        <v>11197</v>
      </c>
      <c r="D113" s="3">
        <v>6</v>
      </c>
      <c r="E113" s="3">
        <v>6</v>
      </c>
      <c r="F113" s="110" t="s">
        <v>20458</v>
      </c>
      <c r="G113" s="110" t="s">
        <v>11196</v>
      </c>
      <c r="H113" s="110">
        <v>6</v>
      </c>
      <c r="I113" s="156">
        <v>0.7</v>
      </c>
      <c r="J113" s="46">
        <v>46</v>
      </c>
      <c r="K113" s="129">
        <v>23.5</v>
      </c>
      <c r="L113" s="109">
        <v>22.95</v>
      </c>
      <c r="M113" s="109" t="s">
        <v>16</v>
      </c>
      <c r="N113" s="109">
        <v>28.401639344262296</v>
      </c>
      <c r="O113" s="70">
        <v>1</v>
      </c>
      <c r="P113" s="3">
        <v>6</v>
      </c>
      <c r="Q113" s="110" t="s">
        <v>16</v>
      </c>
      <c r="R113" s="90">
        <v>170.40983606557378</v>
      </c>
      <c r="S113" s="152" t="s">
        <v>26148</v>
      </c>
    </row>
    <row r="114" spans="1:19" hidden="1">
      <c r="A114" s="154" t="s">
        <v>26131</v>
      </c>
      <c r="B114" s="15">
        <v>1185</v>
      </c>
      <c r="C114" t="s">
        <v>10827</v>
      </c>
      <c r="D114" s="3">
        <v>12</v>
      </c>
      <c r="E114" s="3">
        <v>12</v>
      </c>
      <c r="F114" s="110" t="s">
        <v>20477</v>
      </c>
      <c r="G114" s="110" t="s">
        <v>10826</v>
      </c>
      <c r="H114" s="110">
        <v>6</v>
      </c>
      <c r="I114" s="156">
        <v>1</v>
      </c>
      <c r="J114" s="46">
        <v>40</v>
      </c>
      <c r="K114" s="129">
        <v>23.5</v>
      </c>
      <c r="L114" s="109">
        <v>19.95</v>
      </c>
      <c r="M114" s="109" t="s">
        <v>16</v>
      </c>
      <c r="N114" s="109">
        <v>29.221311475409834</v>
      </c>
      <c r="O114" s="70">
        <v>2</v>
      </c>
      <c r="P114" s="3">
        <v>12</v>
      </c>
      <c r="Q114" s="110">
        <v>0</v>
      </c>
      <c r="R114" s="90">
        <v>350.65573770491801</v>
      </c>
      <c r="S114" s="152" t="s">
        <v>26148</v>
      </c>
    </row>
    <row r="115" spans="1:19" hidden="1">
      <c r="A115" s="154" t="s">
        <v>26131</v>
      </c>
      <c r="B115" s="15">
        <v>5363</v>
      </c>
      <c r="C115" t="s">
        <v>3987</v>
      </c>
      <c r="D115" s="3">
        <v>6</v>
      </c>
      <c r="E115" s="3">
        <v>6</v>
      </c>
      <c r="F115" s="110" t="s">
        <v>16</v>
      </c>
      <c r="G115" s="110" t="s">
        <v>3986</v>
      </c>
      <c r="H115" s="110">
        <v>6</v>
      </c>
      <c r="I115" s="156">
        <v>0.7</v>
      </c>
      <c r="J115" s="46">
        <v>41.8</v>
      </c>
      <c r="K115" s="129">
        <v>18.5</v>
      </c>
      <c r="L115" s="109" t="s">
        <v>16</v>
      </c>
      <c r="M115" s="109" t="s">
        <v>16</v>
      </c>
      <c r="N115" s="109">
        <v>23.11475409836066</v>
      </c>
      <c r="O115" s="70">
        <v>1</v>
      </c>
      <c r="P115" s="3">
        <v>6</v>
      </c>
      <c r="Q115" s="110">
        <v>0</v>
      </c>
      <c r="R115" s="90">
        <v>138.68852459016395</v>
      </c>
      <c r="S115" s="152" t="s">
        <v>26148</v>
      </c>
    </row>
    <row r="116" spans="1:19" hidden="1">
      <c r="A116" s="154" t="s">
        <v>26131</v>
      </c>
      <c r="B116" s="15">
        <v>5744</v>
      </c>
      <c r="C116" t="s">
        <v>4011</v>
      </c>
      <c r="D116" s="3">
        <v>6</v>
      </c>
      <c r="E116" s="3">
        <v>6</v>
      </c>
      <c r="F116" s="110"/>
      <c r="G116" s="110" t="s">
        <v>4010</v>
      </c>
      <c r="H116" s="110">
        <v>6</v>
      </c>
      <c r="I116" s="156">
        <v>0.7</v>
      </c>
      <c r="J116" s="46">
        <v>40</v>
      </c>
      <c r="K116" s="129">
        <v>23.5</v>
      </c>
      <c r="L116" s="109" t="s">
        <v>16</v>
      </c>
      <c r="M116" s="109" t="s">
        <v>16</v>
      </c>
      <c r="N116" s="109">
        <v>27.95081967213115</v>
      </c>
      <c r="O116" s="70">
        <v>1</v>
      </c>
      <c r="P116" s="3">
        <v>6</v>
      </c>
      <c r="Q116" s="110">
        <v>0</v>
      </c>
      <c r="R116" s="90">
        <v>167.70491803278691</v>
      </c>
      <c r="S116" s="152" t="s">
        <v>26148</v>
      </c>
    </row>
    <row r="117" spans="1:19" hidden="1">
      <c r="A117" s="154" t="s">
        <v>26131</v>
      </c>
      <c r="B117" s="15">
        <v>923</v>
      </c>
      <c r="C117" t="s">
        <v>4075</v>
      </c>
      <c r="D117" s="3">
        <v>12</v>
      </c>
      <c r="E117" s="3">
        <v>12</v>
      </c>
      <c r="F117" s="110" t="s">
        <v>16</v>
      </c>
      <c r="G117" s="110" t="s">
        <v>4077</v>
      </c>
      <c r="H117" s="110">
        <v>6</v>
      </c>
      <c r="I117" s="156">
        <v>0.7</v>
      </c>
      <c r="J117" s="46">
        <v>42.3</v>
      </c>
      <c r="K117" s="129">
        <v>7.5</v>
      </c>
      <c r="L117" s="109" t="s">
        <v>16</v>
      </c>
      <c r="M117" s="109" t="s">
        <v>16</v>
      </c>
      <c r="N117" s="109">
        <v>12.131147540983607</v>
      </c>
      <c r="O117" s="70">
        <v>2</v>
      </c>
      <c r="P117" s="3">
        <v>12</v>
      </c>
      <c r="Q117" s="110">
        <v>0</v>
      </c>
      <c r="R117" s="90">
        <v>145.57377049180329</v>
      </c>
      <c r="S117" s="152" t="s">
        <v>26148</v>
      </c>
    </row>
    <row r="118" spans="1:19" hidden="1">
      <c r="A118" s="15" t="s">
        <v>26131</v>
      </c>
      <c r="B118" s="15">
        <v>923</v>
      </c>
      <c r="C118" t="s">
        <v>4075</v>
      </c>
      <c r="D118" s="15">
        <v>6</v>
      </c>
      <c r="E118" s="15">
        <v>6</v>
      </c>
      <c r="F118" s="15" t="s">
        <v>16</v>
      </c>
      <c r="G118" s="15" t="s">
        <v>4077</v>
      </c>
      <c r="H118" s="15">
        <v>6</v>
      </c>
      <c r="I118" s="87">
        <v>0.7</v>
      </c>
      <c r="J118" s="87">
        <v>42.3</v>
      </c>
      <c r="K118" s="90">
        <v>7.5</v>
      </c>
      <c r="L118" s="90" t="s">
        <v>16</v>
      </c>
      <c r="M118" s="90" t="s">
        <v>16</v>
      </c>
      <c r="N118" s="90">
        <v>12.131147540983607</v>
      </c>
      <c r="O118" s="15">
        <v>1</v>
      </c>
      <c r="P118" s="15">
        <v>6</v>
      </c>
      <c r="Q118" s="15">
        <v>0</v>
      </c>
      <c r="R118" s="131">
        <v>72.786885245901644</v>
      </c>
      <c r="S118" s="15" t="s">
        <v>29260</v>
      </c>
    </row>
    <row r="119" spans="1:19" hidden="1">
      <c r="A119" s="154" t="s">
        <v>26131</v>
      </c>
      <c r="B119" s="15">
        <v>5645</v>
      </c>
      <c r="C119" t="s">
        <v>4103</v>
      </c>
      <c r="D119" s="3">
        <v>6</v>
      </c>
      <c r="E119" s="3">
        <v>6</v>
      </c>
      <c r="F119" s="110" t="s">
        <v>20549</v>
      </c>
      <c r="G119" s="110" t="s">
        <v>4102</v>
      </c>
      <c r="H119" s="110">
        <v>6</v>
      </c>
      <c r="I119" s="156">
        <v>0.7</v>
      </c>
      <c r="J119" s="46">
        <v>44</v>
      </c>
      <c r="K119" s="129">
        <v>15.9</v>
      </c>
      <c r="L119" s="109">
        <v>14.25</v>
      </c>
      <c r="M119" s="109" t="s">
        <v>16</v>
      </c>
      <c r="N119" s="109">
        <v>20.655737704918035</v>
      </c>
      <c r="O119" s="70">
        <v>1</v>
      </c>
      <c r="P119" s="3">
        <v>6</v>
      </c>
      <c r="Q119" s="110">
        <v>0</v>
      </c>
      <c r="R119" s="90">
        <v>123.9344262295082</v>
      </c>
      <c r="S119" s="152" t="s">
        <v>26148</v>
      </c>
    </row>
    <row r="120" spans="1:19" hidden="1">
      <c r="A120" s="154" t="s">
        <v>26131</v>
      </c>
      <c r="B120" s="15">
        <v>5645</v>
      </c>
      <c r="C120" t="s">
        <v>4103</v>
      </c>
      <c r="D120" s="3">
        <v>6</v>
      </c>
      <c r="E120" s="3">
        <v>6</v>
      </c>
      <c r="F120" s="110" t="s">
        <v>20549</v>
      </c>
      <c r="G120" s="110" t="s">
        <v>4102</v>
      </c>
      <c r="H120" s="110">
        <v>6</v>
      </c>
      <c r="I120" s="156">
        <v>0.7</v>
      </c>
      <c r="J120" s="46">
        <v>44</v>
      </c>
      <c r="K120" s="129">
        <v>15.9</v>
      </c>
      <c r="L120" s="109">
        <v>14.25</v>
      </c>
      <c r="M120" s="109" t="s">
        <v>16</v>
      </c>
      <c r="N120" s="90">
        <v>20.655737704918035</v>
      </c>
      <c r="O120" s="3">
        <v>1</v>
      </c>
      <c r="P120" s="3">
        <v>6</v>
      </c>
      <c r="Q120" s="110">
        <v>0</v>
      </c>
      <c r="R120" s="90">
        <v>123.9344262295082</v>
      </c>
      <c r="S120" s="152" t="s">
        <v>19230</v>
      </c>
    </row>
    <row r="121" spans="1:19" hidden="1">
      <c r="A121" s="154" t="s">
        <v>26131</v>
      </c>
      <c r="B121" s="15">
        <v>3375</v>
      </c>
      <c r="C121" t="s">
        <v>4169</v>
      </c>
      <c r="D121" s="3">
        <v>6</v>
      </c>
      <c r="E121" s="3">
        <v>6</v>
      </c>
      <c r="F121" s="110" t="s">
        <v>16</v>
      </c>
      <c r="G121" s="110" t="s">
        <v>4168</v>
      </c>
      <c r="H121" s="110">
        <v>3</v>
      </c>
      <c r="I121" s="156">
        <v>1.75</v>
      </c>
      <c r="J121" s="46">
        <v>42.7</v>
      </c>
      <c r="K121" s="129">
        <v>47</v>
      </c>
      <c r="L121" s="109" t="s">
        <v>16</v>
      </c>
      <c r="M121" s="109" t="s">
        <v>16</v>
      </c>
      <c r="N121" s="109">
        <v>56.311475409836071</v>
      </c>
      <c r="O121" s="70">
        <v>2</v>
      </c>
      <c r="P121" s="3">
        <v>6</v>
      </c>
      <c r="Q121" s="110">
        <v>0</v>
      </c>
      <c r="R121" s="90">
        <v>337.86885245901641</v>
      </c>
      <c r="S121" s="152" t="s">
        <v>26148</v>
      </c>
    </row>
    <row r="122" spans="1:19" hidden="1">
      <c r="A122" s="154" t="s">
        <v>26131</v>
      </c>
      <c r="B122" s="15">
        <v>960</v>
      </c>
      <c r="C122" t="s">
        <v>4228</v>
      </c>
      <c r="D122" s="3">
        <v>6</v>
      </c>
      <c r="E122" s="3">
        <v>6</v>
      </c>
      <c r="F122" s="110" t="s">
        <v>20576</v>
      </c>
      <c r="G122" s="110" t="s">
        <v>4227</v>
      </c>
      <c r="H122" s="110">
        <v>6</v>
      </c>
      <c r="I122" s="156">
        <v>0.7</v>
      </c>
      <c r="J122" s="46">
        <v>43</v>
      </c>
      <c r="K122" s="129">
        <v>24.5</v>
      </c>
      <c r="L122" s="109">
        <v>22.95</v>
      </c>
      <c r="M122" s="109" t="s">
        <v>16</v>
      </c>
      <c r="N122" s="109">
        <v>29.180327868852462</v>
      </c>
      <c r="O122" s="70">
        <v>1</v>
      </c>
      <c r="P122" s="3">
        <v>6</v>
      </c>
      <c r="Q122" s="110">
        <v>0</v>
      </c>
      <c r="R122" s="90">
        <v>175.08196721311478</v>
      </c>
      <c r="S122" s="152" t="s">
        <v>26148</v>
      </c>
    </row>
    <row r="123" spans="1:19" hidden="1">
      <c r="A123" s="154" t="s">
        <v>26131</v>
      </c>
      <c r="C123" t="s">
        <v>4234</v>
      </c>
      <c r="D123" s="3">
        <v>6</v>
      </c>
      <c r="E123" s="3">
        <v>6</v>
      </c>
      <c r="F123" s="110" t="s">
        <v>20579</v>
      </c>
      <c r="G123" s="110" t="s">
        <v>4233</v>
      </c>
      <c r="H123" s="110">
        <v>6</v>
      </c>
      <c r="I123" s="156">
        <v>0.7</v>
      </c>
      <c r="J123" s="46">
        <v>48</v>
      </c>
      <c r="K123" s="129">
        <v>19.5</v>
      </c>
      <c r="L123" s="109">
        <v>17</v>
      </c>
      <c r="M123" s="109" t="s">
        <v>16</v>
      </c>
      <c r="N123" s="109">
        <v>24.549180327868854</v>
      </c>
      <c r="O123" s="70">
        <v>1</v>
      </c>
      <c r="P123" s="3">
        <v>6</v>
      </c>
      <c r="Q123" s="110" t="s">
        <v>16</v>
      </c>
      <c r="R123" s="90">
        <v>147.29508196721312</v>
      </c>
      <c r="S123" s="152" t="s">
        <v>26148</v>
      </c>
    </row>
    <row r="124" spans="1:19" hidden="1">
      <c r="A124" s="154" t="s">
        <v>26131</v>
      </c>
      <c r="B124" s="15">
        <v>997</v>
      </c>
      <c r="C124" t="s">
        <v>4253</v>
      </c>
      <c r="D124" s="3">
        <v>12</v>
      </c>
      <c r="E124" s="3">
        <v>12</v>
      </c>
      <c r="F124" s="110" t="s">
        <v>16</v>
      </c>
      <c r="G124" s="110" t="s">
        <v>4252</v>
      </c>
      <c r="H124" s="110">
        <v>6</v>
      </c>
      <c r="I124" s="156">
        <v>0.7</v>
      </c>
      <c r="J124" s="46">
        <v>40</v>
      </c>
      <c r="K124" s="129">
        <v>14.9</v>
      </c>
      <c r="L124" s="109" t="s">
        <v>16</v>
      </c>
      <c r="M124" s="109" t="s">
        <v>16</v>
      </c>
      <c r="N124" s="109">
        <v>19.385245901639347</v>
      </c>
      <c r="O124" s="70">
        <v>2</v>
      </c>
      <c r="P124" s="3">
        <v>12</v>
      </c>
      <c r="Q124" s="110">
        <v>0</v>
      </c>
      <c r="R124" s="90">
        <v>232.62295081967216</v>
      </c>
      <c r="S124" s="152" t="s">
        <v>26148</v>
      </c>
    </row>
    <row r="125" spans="1:19" hidden="1">
      <c r="A125" s="154" t="s">
        <v>26131</v>
      </c>
      <c r="B125" s="15">
        <v>1556</v>
      </c>
      <c r="C125" t="s">
        <v>4383</v>
      </c>
      <c r="D125" s="3">
        <v>6</v>
      </c>
      <c r="E125" s="3">
        <v>6</v>
      </c>
      <c r="F125" s="110" t="s">
        <v>16</v>
      </c>
      <c r="G125" s="110" t="s">
        <v>4382</v>
      </c>
      <c r="H125" s="110">
        <v>6</v>
      </c>
      <c r="I125" s="156">
        <v>0.7</v>
      </c>
      <c r="J125" s="46">
        <v>43</v>
      </c>
      <c r="K125" s="129">
        <v>149</v>
      </c>
      <c r="L125" s="109" t="s">
        <v>16</v>
      </c>
      <c r="M125" s="109" t="s">
        <v>16</v>
      </c>
      <c r="N125" s="109">
        <v>153.68852459016395</v>
      </c>
      <c r="O125" s="70">
        <v>1</v>
      </c>
      <c r="P125" s="3">
        <v>6</v>
      </c>
      <c r="Q125" s="110">
        <v>0</v>
      </c>
      <c r="R125" s="90">
        <v>922.13114754098365</v>
      </c>
      <c r="S125" s="152" t="s">
        <v>26148</v>
      </c>
    </row>
    <row r="126" spans="1:19" hidden="1">
      <c r="A126" s="154" t="s">
        <v>26131</v>
      </c>
      <c r="B126" s="15">
        <v>2988</v>
      </c>
      <c r="C126" t="s">
        <v>4403</v>
      </c>
      <c r="D126" s="3">
        <v>6</v>
      </c>
      <c r="E126" s="3">
        <v>6</v>
      </c>
      <c r="F126" s="110" t="s">
        <v>16</v>
      </c>
      <c r="G126" s="110" t="s">
        <v>4402</v>
      </c>
      <c r="H126" s="110">
        <v>6</v>
      </c>
      <c r="I126" s="156">
        <v>0.7</v>
      </c>
      <c r="J126" s="46">
        <v>40</v>
      </c>
      <c r="K126" s="129">
        <v>38.5</v>
      </c>
      <c r="L126" s="109" t="s">
        <v>16</v>
      </c>
      <c r="M126" s="109" t="s">
        <v>16</v>
      </c>
      <c r="N126" s="109">
        <v>42.950819672131153</v>
      </c>
      <c r="O126" s="70">
        <v>1</v>
      </c>
      <c r="P126" s="3">
        <v>6</v>
      </c>
      <c r="Q126" s="110">
        <v>0</v>
      </c>
      <c r="R126" s="90">
        <v>257.70491803278691</v>
      </c>
      <c r="S126" s="152" t="s">
        <v>26148</v>
      </c>
    </row>
    <row r="127" spans="1:19" hidden="1">
      <c r="A127" s="154" t="s">
        <v>26131</v>
      </c>
      <c r="C127" t="s">
        <v>4407</v>
      </c>
      <c r="D127" s="3">
        <v>3</v>
      </c>
      <c r="E127" s="3">
        <v>3</v>
      </c>
      <c r="F127" s="110" t="s">
        <v>16</v>
      </c>
      <c r="G127" s="110" t="s">
        <v>4409</v>
      </c>
      <c r="H127" s="110">
        <v>3</v>
      </c>
      <c r="I127" s="156">
        <v>0.7</v>
      </c>
      <c r="J127" s="46">
        <v>40</v>
      </c>
      <c r="K127" s="129">
        <v>169</v>
      </c>
      <c r="L127" s="109" t="s">
        <v>16</v>
      </c>
      <c r="M127" s="109" t="s">
        <v>16</v>
      </c>
      <c r="N127" s="109">
        <v>173.48360655737704</v>
      </c>
      <c r="O127" s="70">
        <v>1</v>
      </c>
      <c r="P127" s="3">
        <v>3</v>
      </c>
      <c r="Q127" s="110" t="s">
        <v>16</v>
      </c>
      <c r="R127" s="90">
        <v>520.45081967213116</v>
      </c>
      <c r="S127" s="152" t="s">
        <v>26148</v>
      </c>
    </row>
    <row r="128" spans="1:19" hidden="1">
      <c r="A128" s="154" t="s">
        <v>26131</v>
      </c>
      <c r="B128" s="15">
        <v>3423</v>
      </c>
      <c r="C128" t="s">
        <v>4420</v>
      </c>
      <c r="D128" s="3">
        <v>6</v>
      </c>
      <c r="E128" s="3">
        <v>6</v>
      </c>
      <c r="F128" s="110" t="s">
        <v>16</v>
      </c>
      <c r="G128" s="110" t="s">
        <v>4419</v>
      </c>
      <c r="H128" s="110">
        <v>6</v>
      </c>
      <c r="I128" s="156">
        <v>0.7</v>
      </c>
      <c r="J128" s="46">
        <v>43</v>
      </c>
      <c r="K128" s="129">
        <v>23.5</v>
      </c>
      <c r="L128" s="109" t="s">
        <v>16</v>
      </c>
      <c r="M128" s="109" t="s">
        <v>16</v>
      </c>
      <c r="N128" s="109">
        <v>28.196721311475411</v>
      </c>
      <c r="O128" s="70">
        <v>1</v>
      </c>
      <c r="P128" s="3">
        <v>6</v>
      </c>
      <c r="Q128" s="110">
        <v>3</v>
      </c>
      <c r="R128" s="90">
        <v>169.18032786885246</v>
      </c>
      <c r="S128" s="152" t="s">
        <v>26148</v>
      </c>
    </row>
    <row r="129" spans="1:19" hidden="1">
      <c r="A129" s="154" t="s">
        <v>26131</v>
      </c>
      <c r="B129" s="15">
        <v>896</v>
      </c>
      <c r="C129" t="s">
        <v>4488</v>
      </c>
      <c r="D129" s="3">
        <v>6</v>
      </c>
      <c r="E129" s="3">
        <v>6</v>
      </c>
      <c r="F129" s="110" t="s">
        <v>20648</v>
      </c>
      <c r="G129" s="110" t="s">
        <v>4487</v>
      </c>
      <c r="H129" s="110">
        <v>6</v>
      </c>
      <c r="I129" s="156">
        <v>0.7</v>
      </c>
      <c r="J129" s="46">
        <v>40</v>
      </c>
      <c r="K129" s="129">
        <v>20.75</v>
      </c>
      <c r="L129" s="109">
        <v>21.25</v>
      </c>
      <c r="M129" s="109" t="s">
        <v>16</v>
      </c>
      <c r="N129" s="109">
        <v>25.204918032786885</v>
      </c>
      <c r="O129" s="70">
        <v>1</v>
      </c>
      <c r="P129" s="3">
        <v>6</v>
      </c>
      <c r="Q129" s="110">
        <v>15</v>
      </c>
      <c r="R129" s="90">
        <v>151.22950819672133</v>
      </c>
      <c r="S129" s="152" t="s">
        <v>26148</v>
      </c>
    </row>
    <row r="130" spans="1:19" hidden="1">
      <c r="A130" s="154" t="s">
        <v>26131</v>
      </c>
      <c r="C130" t="s">
        <v>11201</v>
      </c>
      <c r="D130" s="3">
        <v>6</v>
      </c>
      <c r="E130" s="3">
        <v>6</v>
      </c>
      <c r="F130" s="110" t="s">
        <v>16</v>
      </c>
      <c r="G130" s="110" t="s">
        <v>11200</v>
      </c>
      <c r="H130" s="110">
        <v>6</v>
      </c>
      <c r="I130" s="156">
        <v>0.7</v>
      </c>
      <c r="J130" s="46">
        <v>46</v>
      </c>
      <c r="K130" s="129">
        <v>54</v>
      </c>
      <c r="L130" s="109" t="s">
        <v>16</v>
      </c>
      <c r="M130" s="109" t="s">
        <v>16</v>
      </c>
      <c r="N130" s="109">
        <v>58.893442622950829</v>
      </c>
      <c r="O130" s="70">
        <v>1</v>
      </c>
      <c r="P130" s="3">
        <v>6</v>
      </c>
      <c r="Q130" s="110" t="s">
        <v>16</v>
      </c>
      <c r="R130" s="90">
        <v>353.36065573770497</v>
      </c>
      <c r="S130" s="152" t="s">
        <v>26148</v>
      </c>
    </row>
    <row r="131" spans="1:19" hidden="1">
      <c r="A131" s="154" t="s">
        <v>26131</v>
      </c>
      <c r="B131" s="15">
        <v>3591</v>
      </c>
      <c r="C131" t="s">
        <v>4630</v>
      </c>
      <c r="D131" s="3">
        <v>3</v>
      </c>
      <c r="E131" s="3">
        <v>3</v>
      </c>
      <c r="F131" s="110" t="s">
        <v>16</v>
      </c>
      <c r="G131" s="110" t="s">
        <v>10747</v>
      </c>
      <c r="H131" s="110">
        <v>6</v>
      </c>
      <c r="I131" s="156">
        <v>0.7</v>
      </c>
      <c r="J131" s="46">
        <v>40</v>
      </c>
      <c r="K131" s="129">
        <v>18</v>
      </c>
      <c r="L131" s="109" t="s">
        <v>16</v>
      </c>
      <c r="M131" s="109" t="s">
        <v>16</v>
      </c>
      <c r="N131" s="109">
        <v>22.459016393442624</v>
      </c>
      <c r="O131" s="70">
        <v>0.5</v>
      </c>
      <c r="P131" s="3">
        <v>3</v>
      </c>
      <c r="Q131" s="110">
        <v>0</v>
      </c>
      <c r="R131" s="90">
        <v>67.377049180327873</v>
      </c>
      <c r="S131" s="152" t="s">
        <v>29260</v>
      </c>
    </row>
    <row r="132" spans="1:19" hidden="1">
      <c r="A132" s="154" t="s">
        <v>26131</v>
      </c>
      <c r="B132" s="15">
        <v>2239</v>
      </c>
      <c r="C132" t="s">
        <v>4667</v>
      </c>
      <c r="D132" s="3">
        <v>12</v>
      </c>
      <c r="E132" s="3">
        <v>12</v>
      </c>
      <c r="F132" s="110" t="s">
        <v>16</v>
      </c>
      <c r="G132" s="110" t="s">
        <v>4666</v>
      </c>
      <c r="H132" s="110">
        <v>12</v>
      </c>
      <c r="I132" s="156">
        <v>1</v>
      </c>
      <c r="J132" s="46">
        <v>40</v>
      </c>
      <c r="K132" s="129">
        <v>22.5</v>
      </c>
      <c r="L132" s="109" t="s">
        <v>16</v>
      </c>
      <c r="M132" s="109" t="s">
        <v>16</v>
      </c>
      <c r="N132" s="109">
        <v>28.196721311475411</v>
      </c>
      <c r="O132" s="70">
        <v>1</v>
      </c>
      <c r="P132" s="3">
        <v>12</v>
      </c>
      <c r="Q132" s="110">
        <v>0</v>
      </c>
      <c r="R132" s="90">
        <v>338.36065573770492</v>
      </c>
      <c r="S132" s="152" t="s">
        <v>26148</v>
      </c>
    </row>
    <row r="133" spans="1:19" hidden="1">
      <c r="A133" s="154" t="s">
        <v>26131</v>
      </c>
      <c r="C133" t="s">
        <v>4710</v>
      </c>
      <c r="D133" s="3">
        <v>6</v>
      </c>
      <c r="E133" s="3">
        <v>6</v>
      </c>
      <c r="F133" s="110"/>
      <c r="G133" s="110" t="s">
        <v>4709</v>
      </c>
      <c r="H133" s="110">
        <v>6</v>
      </c>
      <c r="I133" s="156">
        <v>0.7</v>
      </c>
      <c r="J133" s="46">
        <v>38</v>
      </c>
      <c r="K133" s="129">
        <v>5.15</v>
      </c>
      <c r="L133" s="109" t="s">
        <v>16</v>
      </c>
      <c r="M133" s="109" t="s">
        <v>16</v>
      </c>
      <c r="N133" s="109">
        <v>9.4672131147540988</v>
      </c>
      <c r="O133" s="70">
        <v>1</v>
      </c>
      <c r="P133" s="3">
        <v>6</v>
      </c>
      <c r="Q133" s="110" t="s">
        <v>16</v>
      </c>
      <c r="R133" s="90">
        <v>56.803278688524593</v>
      </c>
      <c r="S133" s="152" t="s">
        <v>26148</v>
      </c>
    </row>
    <row r="134" spans="1:19" hidden="1">
      <c r="A134" s="154" t="s">
        <v>26131</v>
      </c>
      <c r="C134" t="s">
        <v>4781</v>
      </c>
      <c r="D134" s="3">
        <v>6</v>
      </c>
      <c r="E134" s="3">
        <v>6</v>
      </c>
      <c r="F134" s="110" t="s">
        <v>16</v>
      </c>
      <c r="G134" s="110" t="s">
        <v>4780</v>
      </c>
      <c r="H134" s="110">
        <v>6</v>
      </c>
      <c r="I134" s="156">
        <v>0.7</v>
      </c>
      <c r="J134" s="46">
        <v>43</v>
      </c>
      <c r="K134" s="129">
        <v>61.5</v>
      </c>
      <c r="L134" s="109" t="s">
        <v>16</v>
      </c>
      <c r="M134" s="109" t="s">
        <v>16</v>
      </c>
      <c r="N134" s="109">
        <v>66.188524590163937</v>
      </c>
      <c r="O134" s="70">
        <v>1</v>
      </c>
      <c r="P134" s="3">
        <v>6</v>
      </c>
      <c r="Q134" s="110" t="s">
        <v>16</v>
      </c>
      <c r="R134" s="90">
        <v>397.13114754098365</v>
      </c>
      <c r="S134" s="152" t="s">
        <v>26148</v>
      </c>
    </row>
    <row r="135" spans="1:19" hidden="1">
      <c r="A135" s="154" t="s">
        <v>26131</v>
      </c>
      <c r="C135" t="s">
        <v>10749</v>
      </c>
      <c r="D135" s="3">
        <v>12</v>
      </c>
      <c r="E135" s="3">
        <v>12</v>
      </c>
      <c r="F135" s="110" t="s">
        <v>16</v>
      </c>
      <c r="G135" s="110" t="s">
        <v>10748</v>
      </c>
      <c r="H135" s="110">
        <v>6</v>
      </c>
      <c r="I135" s="156">
        <v>0.7</v>
      </c>
      <c r="J135" s="46">
        <v>40</v>
      </c>
      <c r="K135" s="129">
        <v>16.5</v>
      </c>
      <c r="L135" s="109" t="s">
        <v>16</v>
      </c>
      <c r="M135" s="109" t="s">
        <v>16</v>
      </c>
      <c r="N135" s="109">
        <v>20.983606557377051</v>
      </c>
      <c r="O135" s="70">
        <v>2</v>
      </c>
      <c r="P135" s="3">
        <v>12</v>
      </c>
      <c r="Q135" s="110" t="s">
        <v>16</v>
      </c>
      <c r="R135" s="90">
        <v>251.80327868852461</v>
      </c>
      <c r="S135" s="152" t="s">
        <v>26148</v>
      </c>
    </row>
    <row r="136" spans="1:19" hidden="1">
      <c r="A136" s="154" t="s">
        <v>26131</v>
      </c>
      <c r="C136" t="s">
        <v>10751</v>
      </c>
      <c r="D136" s="3">
        <v>6</v>
      </c>
      <c r="E136" s="3">
        <v>6</v>
      </c>
      <c r="F136" s="110"/>
      <c r="G136" s="110" t="s">
        <v>10750</v>
      </c>
      <c r="H136" s="110">
        <v>6</v>
      </c>
      <c r="I136" s="156">
        <v>0.7</v>
      </c>
      <c r="J136" s="46">
        <v>40</v>
      </c>
      <c r="K136" s="129">
        <v>21.1</v>
      </c>
      <c r="L136" s="109" t="s">
        <v>16</v>
      </c>
      <c r="M136" s="109" t="s">
        <v>16</v>
      </c>
      <c r="N136" s="109">
        <v>25.57377049180328</v>
      </c>
      <c r="O136" s="70">
        <v>1</v>
      </c>
      <c r="P136" s="3">
        <v>6</v>
      </c>
      <c r="Q136" s="110" t="s">
        <v>16</v>
      </c>
      <c r="R136" s="90">
        <v>153.44262295081967</v>
      </c>
      <c r="S136" s="152" t="s">
        <v>26148</v>
      </c>
    </row>
    <row r="137" spans="1:19" hidden="1">
      <c r="A137" s="154" t="s">
        <v>26131</v>
      </c>
      <c r="B137" s="15">
        <v>6280</v>
      </c>
      <c r="C137" t="s">
        <v>4804</v>
      </c>
      <c r="D137" s="3">
        <v>6</v>
      </c>
      <c r="E137" s="3">
        <v>6</v>
      </c>
      <c r="F137" s="110" t="s">
        <v>16</v>
      </c>
      <c r="G137" s="110" t="s">
        <v>4803</v>
      </c>
      <c r="H137" s="110">
        <v>6</v>
      </c>
      <c r="I137" s="156">
        <v>0.7</v>
      </c>
      <c r="J137" s="46">
        <v>40</v>
      </c>
      <c r="K137" s="129">
        <v>49</v>
      </c>
      <c r="L137" s="109" t="s">
        <v>16</v>
      </c>
      <c r="M137" s="109" t="s">
        <v>16</v>
      </c>
      <c r="N137" s="109">
        <v>53.483606557377051</v>
      </c>
      <c r="O137" s="70">
        <v>1</v>
      </c>
      <c r="P137" s="3">
        <v>6</v>
      </c>
      <c r="Q137" s="110">
        <v>0</v>
      </c>
      <c r="R137" s="90">
        <v>320.90163934426232</v>
      </c>
      <c r="S137" s="152" t="s">
        <v>26148</v>
      </c>
    </row>
    <row r="138" spans="1:19" hidden="1">
      <c r="A138" s="154" t="s">
        <v>26131</v>
      </c>
      <c r="C138" t="s">
        <v>4858</v>
      </c>
      <c r="D138" s="3">
        <v>6</v>
      </c>
      <c r="E138" s="3">
        <v>6</v>
      </c>
      <c r="F138" s="110"/>
      <c r="G138" s="110" t="s">
        <v>4857</v>
      </c>
      <c r="H138" s="110">
        <v>6</v>
      </c>
      <c r="I138" s="156">
        <v>0.7</v>
      </c>
      <c r="J138" s="46">
        <v>41.3</v>
      </c>
      <c r="K138" s="129">
        <v>8.5</v>
      </c>
      <c r="L138" s="109" t="s">
        <v>16</v>
      </c>
      <c r="M138" s="109" t="s">
        <v>16</v>
      </c>
      <c r="N138" s="109">
        <v>13.07377049180328</v>
      </c>
      <c r="O138" s="70">
        <v>1</v>
      </c>
      <c r="P138" s="3">
        <v>6</v>
      </c>
      <c r="Q138" s="110" t="s">
        <v>16</v>
      </c>
      <c r="R138" s="90">
        <v>78.442622950819683</v>
      </c>
      <c r="S138" s="152" t="s">
        <v>26148</v>
      </c>
    </row>
    <row r="139" spans="1:19" hidden="1">
      <c r="A139" s="154" t="s">
        <v>26131</v>
      </c>
      <c r="B139" s="15">
        <v>5508</v>
      </c>
      <c r="C139" t="s">
        <v>4903</v>
      </c>
      <c r="D139" s="3">
        <v>12</v>
      </c>
      <c r="E139" s="3">
        <v>12</v>
      </c>
      <c r="F139" s="110" t="s">
        <v>16</v>
      </c>
      <c r="G139" s="110" t="s">
        <v>4902</v>
      </c>
      <c r="H139" s="110">
        <v>12</v>
      </c>
      <c r="I139" s="156">
        <v>1</v>
      </c>
      <c r="J139" s="46">
        <v>43.4</v>
      </c>
      <c r="K139" s="129">
        <v>27.1</v>
      </c>
      <c r="L139" s="109" t="s">
        <v>16</v>
      </c>
      <c r="M139" s="109" t="s">
        <v>16</v>
      </c>
      <c r="N139" s="109">
        <v>33.155737704918039</v>
      </c>
      <c r="O139" s="70">
        <v>1</v>
      </c>
      <c r="P139" s="3">
        <v>12</v>
      </c>
      <c r="Q139" s="110">
        <v>0</v>
      </c>
      <c r="R139" s="90">
        <v>397.86885245901647</v>
      </c>
      <c r="S139" s="152" t="s">
        <v>26148</v>
      </c>
    </row>
    <row r="140" spans="1:19" hidden="1">
      <c r="A140" s="154" t="s">
        <v>26131</v>
      </c>
      <c r="B140" s="15">
        <v>5798</v>
      </c>
      <c r="C140" t="s">
        <v>4921</v>
      </c>
      <c r="D140" s="3">
        <v>6</v>
      </c>
      <c r="E140" s="3">
        <v>6</v>
      </c>
      <c r="F140" s="110" t="s">
        <v>16</v>
      </c>
      <c r="G140" s="110" t="s">
        <v>4920</v>
      </c>
      <c r="H140" s="110">
        <v>6</v>
      </c>
      <c r="I140" s="156">
        <v>0.7</v>
      </c>
      <c r="J140" s="46">
        <v>43.4</v>
      </c>
      <c r="K140" s="129">
        <v>24.5</v>
      </c>
      <c r="L140" s="109" t="s">
        <v>16</v>
      </c>
      <c r="M140" s="109" t="s">
        <v>16</v>
      </c>
      <c r="N140" s="109">
        <v>29.221311475409834</v>
      </c>
      <c r="O140" s="70">
        <v>1</v>
      </c>
      <c r="P140" s="3">
        <v>6</v>
      </c>
      <c r="Q140" s="110">
        <v>6</v>
      </c>
      <c r="R140" s="90">
        <v>175.32786885245901</v>
      </c>
      <c r="S140" s="152" t="s">
        <v>26148</v>
      </c>
    </row>
    <row r="141" spans="1:19" hidden="1">
      <c r="A141" s="154" t="s">
        <v>26131</v>
      </c>
      <c r="B141" s="15">
        <v>6472</v>
      </c>
      <c r="C141" t="s">
        <v>4924</v>
      </c>
      <c r="D141" s="3">
        <v>6</v>
      </c>
      <c r="E141" s="3">
        <v>6</v>
      </c>
      <c r="F141" s="110" t="s">
        <v>16</v>
      </c>
      <c r="G141" s="110" t="s">
        <v>4923</v>
      </c>
      <c r="H141" s="110">
        <v>6</v>
      </c>
      <c r="I141" s="156">
        <v>0.7</v>
      </c>
      <c r="J141" s="46">
        <v>43.4</v>
      </c>
      <c r="K141" s="129">
        <v>20.95</v>
      </c>
      <c r="L141" s="109" t="s">
        <v>16</v>
      </c>
      <c r="M141" s="109" t="s">
        <v>16</v>
      </c>
      <c r="N141" s="109">
        <v>25.655737704918035</v>
      </c>
      <c r="O141" s="70">
        <v>1</v>
      </c>
      <c r="P141" s="3">
        <v>6</v>
      </c>
      <c r="Q141" s="110">
        <v>6</v>
      </c>
      <c r="R141" s="90">
        <v>153.9344262295082</v>
      </c>
      <c r="S141" s="152" t="s">
        <v>26148</v>
      </c>
    </row>
    <row r="142" spans="1:19" hidden="1">
      <c r="A142" s="154" t="s">
        <v>26131</v>
      </c>
      <c r="B142" s="15">
        <v>4479</v>
      </c>
      <c r="C142" t="s">
        <v>4927</v>
      </c>
      <c r="D142" s="3">
        <v>6</v>
      </c>
      <c r="E142" s="3">
        <v>6</v>
      </c>
      <c r="F142" s="110" t="s">
        <v>16</v>
      </c>
      <c r="G142" s="110" t="s">
        <v>4926</v>
      </c>
      <c r="H142" s="110">
        <v>6</v>
      </c>
      <c r="I142" s="156">
        <v>0.7</v>
      </c>
      <c r="J142" s="46">
        <v>43.4</v>
      </c>
      <c r="K142" s="129">
        <v>20</v>
      </c>
      <c r="L142" s="109" t="s">
        <v>16</v>
      </c>
      <c r="M142" s="109" t="s">
        <v>16</v>
      </c>
      <c r="N142" s="109">
        <v>24.713114754098363</v>
      </c>
      <c r="O142" s="70">
        <v>1</v>
      </c>
      <c r="P142" s="3">
        <v>6</v>
      </c>
      <c r="Q142" s="110">
        <v>3</v>
      </c>
      <c r="R142" s="90">
        <v>148.27868852459017</v>
      </c>
      <c r="S142" s="152" t="s">
        <v>26148</v>
      </c>
    </row>
    <row r="143" spans="1:19" hidden="1">
      <c r="A143" s="154" t="s">
        <v>26131</v>
      </c>
      <c r="C143" t="s">
        <v>10755</v>
      </c>
      <c r="D143" s="3">
        <v>12</v>
      </c>
      <c r="E143" s="3">
        <v>12</v>
      </c>
      <c r="F143" s="110" t="s">
        <v>16</v>
      </c>
      <c r="G143" s="110" t="s">
        <v>10754</v>
      </c>
      <c r="H143" s="110">
        <v>6</v>
      </c>
      <c r="I143" s="156">
        <v>0.7</v>
      </c>
      <c r="J143" s="46">
        <v>40</v>
      </c>
      <c r="K143" s="129">
        <v>41</v>
      </c>
      <c r="L143" s="109" t="s">
        <v>16</v>
      </c>
      <c r="M143" s="109" t="s">
        <v>16</v>
      </c>
      <c r="N143" s="109">
        <v>45.450819672131153</v>
      </c>
      <c r="O143" s="70">
        <v>2</v>
      </c>
      <c r="P143" s="3">
        <v>12</v>
      </c>
      <c r="Q143" s="110" t="s">
        <v>16</v>
      </c>
      <c r="R143" s="90">
        <v>545.40983606557381</v>
      </c>
      <c r="S143" s="152" t="s">
        <v>26148</v>
      </c>
    </row>
    <row r="144" spans="1:19" hidden="1">
      <c r="A144" s="154" t="s">
        <v>26131</v>
      </c>
      <c r="B144" s="15">
        <v>3555</v>
      </c>
      <c r="C144" t="s">
        <v>5019</v>
      </c>
      <c r="D144" s="3">
        <v>6</v>
      </c>
      <c r="E144" s="3">
        <v>6</v>
      </c>
      <c r="F144" s="110"/>
      <c r="G144" s="110" t="s">
        <v>5018</v>
      </c>
      <c r="H144" s="110">
        <v>6</v>
      </c>
      <c r="I144" s="156">
        <v>0.7</v>
      </c>
      <c r="J144" s="46">
        <v>40</v>
      </c>
      <c r="K144" s="129">
        <v>21.95</v>
      </c>
      <c r="L144" s="109" t="s">
        <v>16</v>
      </c>
      <c r="M144" s="109" t="s">
        <v>16</v>
      </c>
      <c r="N144" s="109">
        <v>26.434426229508198</v>
      </c>
      <c r="O144" s="70">
        <v>1</v>
      </c>
      <c r="P144" s="3">
        <v>6</v>
      </c>
      <c r="Q144" s="110">
        <v>0</v>
      </c>
      <c r="R144" s="90">
        <v>158.60655737704917</v>
      </c>
      <c r="S144" s="152" t="s">
        <v>26148</v>
      </c>
    </row>
    <row r="145" spans="1:19" hidden="1">
      <c r="A145" s="154" t="s">
        <v>26131</v>
      </c>
      <c r="B145" s="15">
        <v>4593</v>
      </c>
      <c r="C145" t="s">
        <v>5022</v>
      </c>
      <c r="D145" s="3">
        <v>12</v>
      </c>
      <c r="E145" s="3">
        <v>12</v>
      </c>
      <c r="F145" s="110" t="s">
        <v>16</v>
      </c>
      <c r="G145" s="110" t="s">
        <v>5021</v>
      </c>
      <c r="H145" s="110">
        <v>12</v>
      </c>
      <c r="I145" s="156">
        <v>1</v>
      </c>
      <c r="J145" s="46">
        <v>42.3</v>
      </c>
      <c r="K145" s="129">
        <v>37.5</v>
      </c>
      <c r="L145" s="109" t="s">
        <v>16</v>
      </c>
      <c r="M145" s="109" t="s">
        <v>16</v>
      </c>
      <c r="N145" s="109">
        <v>43.442622950819676</v>
      </c>
      <c r="O145" s="70">
        <v>1</v>
      </c>
      <c r="P145" s="3">
        <v>12</v>
      </c>
      <c r="Q145" s="110">
        <v>0</v>
      </c>
      <c r="R145" s="90">
        <v>521.31147540983613</v>
      </c>
      <c r="S145" s="152" t="s">
        <v>26148</v>
      </c>
    </row>
    <row r="146" spans="1:19" hidden="1">
      <c r="A146" s="154" t="s">
        <v>26131</v>
      </c>
      <c r="B146" s="15">
        <v>4454</v>
      </c>
      <c r="C146" t="s">
        <v>10845</v>
      </c>
      <c r="D146" s="3">
        <v>12</v>
      </c>
      <c r="E146" s="3">
        <v>12</v>
      </c>
      <c r="F146" s="110" t="s">
        <v>16</v>
      </c>
      <c r="G146" s="110" t="s">
        <v>10844</v>
      </c>
      <c r="H146" s="110">
        <v>6</v>
      </c>
      <c r="I146" s="156">
        <v>0.5</v>
      </c>
      <c r="J146" s="46">
        <v>40</v>
      </c>
      <c r="K146" s="129">
        <v>7.7</v>
      </c>
      <c r="L146" s="109" t="s">
        <v>16</v>
      </c>
      <c r="M146" s="109" t="s">
        <v>16</v>
      </c>
      <c r="N146" s="109">
        <v>11.352459016393444</v>
      </c>
      <c r="O146" s="70">
        <v>2</v>
      </c>
      <c r="P146" s="3">
        <v>12</v>
      </c>
      <c r="Q146" s="110">
        <v>0</v>
      </c>
      <c r="R146" s="90">
        <v>136.22950819672133</v>
      </c>
      <c r="S146" s="152" t="s">
        <v>26148</v>
      </c>
    </row>
    <row r="147" spans="1:19" hidden="1">
      <c r="A147" s="154" t="s">
        <v>26131</v>
      </c>
      <c r="B147" s="15">
        <v>4454</v>
      </c>
      <c r="C147" t="s">
        <v>10845</v>
      </c>
      <c r="D147" s="3">
        <v>12</v>
      </c>
      <c r="E147" s="3">
        <v>12</v>
      </c>
      <c r="F147" s="110" t="s">
        <v>16</v>
      </c>
      <c r="G147" s="110" t="s">
        <v>10844</v>
      </c>
      <c r="H147" s="110">
        <v>6</v>
      </c>
      <c r="I147" s="156">
        <v>0.5</v>
      </c>
      <c r="J147" s="46">
        <v>40</v>
      </c>
      <c r="K147" s="129">
        <v>7.7</v>
      </c>
      <c r="L147" s="109" t="s">
        <v>16</v>
      </c>
      <c r="M147" s="109" t="s">
        <v>16</v>
      </c>
      <c r="N147" s="109">
        <v>11.352459016393444</v>
      </c>
      <c r="O147" s="70">
        <v>2</v>
      </c>
      <c r="P147" s="3">
        <v>12</v>
      </c>
      <c r="Q147" s="110">
        <v>0</v>
      </c>
      <c r="R147" s="90">
        <v>136.22950819672133</v>
      </c>
      <c r="S147" s="152" t="s">
        <v>25942</v>
      </c>
    </row>
    <row r="148" spans="1:19" hidden="1">
      <c r="A148" s="154" t="s">
        <v>26131</v>
      </c>
      <c r="B148" s="15">
        <v>1036</v>
      </c>
      <c r="C148" t="s">
        <v>5049</v>
      </c>
      <c r="D148" s="3">
        <v>12</v>
      </c>
      <c r="E148" s="3">
        <v>12</v>
      </c>
      <c r="F148" s="110" t="s">
        <v>16</v>
      </c>
      <c r="G148" s="110" t="s">
        <v>5048</v>
      </c>
      <c r="H148" s="110">
        <v>6</v>
      </c>
      <c r="I148" s="156">
        <v>1</v>
      </c>
      <c r="J148" s="46">
        <v>40</v>
      </c>
      <c r="K148" s="129">
        <v>22.5</v>
      </c>
      <c r="L148" s="109" t="s">
        <v>16</v>
      </c>
      <c r="M148" s="109" t="s">
        <v>16</v>
      </c>
      <c r="N148" s="109">
        <v>28.196721311475411</v>
      </c>
      <c r="O148" s="70">
        <v>2</v>
      </c>
      <c r="P148" s="3">
        <v>12</v>
      </c>
      <c r="Q148" s="110">
        <v>0</v>
      </c>
      <c r="R148" s="90">
        <v>338.36065573770492</v>
      </c>
      <c r="S148" s="152" t="s">
        <v>26148</v>
      </c>
    </row>
    <row r="149" spans="1:19" hidden="1">
      <c r="A149" s="154" t="s">
        <v>26131</v>
      </c>
      <c r="B149" s="15">
        <v>1030</v>
      </c>
      <c r="C149" t="s">
        <v>5177</v>
      </c>
      <c r="D149" s="3">
        <v>6</v>
      </c>
      <c r="E149" s="3">
        <v>6</v>
      </c>
      <c r="F149" s="110" t="s">
        <v>16</v>
      </c>
      <c r="G149" s="110" t="s">
        <v>5179</v>
      </c>
      <c r="H149" s="110">
        <v>6</v>
      </c>
      <c r="I149" s="156">
        <v>1</v>
      </c>
      <c r="J149" s="46">
        <v>35</v>
      </c>
      <c r="K149" s="129">
        <v>11.15</v>
      </c>
      <c r="L149" s="109" t="s">
        <v>16</v>
      </c>
      <c r="M149" s="109" t="s">
        <v>16</v>
      </c>
      <c r="N149" s="109">
        <v>16.352459016393446</v>
      </c>
      <c r="O149" s="70">
        <v>1</v>
      </c>
      <c r="P149" s="3">
        <v>6</v>
      </c>
      <c r="Q149" s="110">
        <v>0</v>
      </c>
      <c r="R149" s="90">
        <v>98.114754098360677</v>
      </c>
      <c r="S149" s="152" t="s">
        <v>29260</v>
      </c>
    </row>
    <row r="150" spans="1:19" hidden="1">
      <c r="A150" s="154" t="s">
        <v>26131</v>
      </c>
      <c r="C150" t="s">
        <v>5221</v>
      </c>
      <c r="D150" s="3">
        <v>12</v>
      </c>
      <c r="E150" s="3">
        <v>12</v>
      </c>
      <c r="F150" s="110" t="s">
        <v>16</v>
      </c>
      <c r="G150" s="110" t="s">
        <v>5220</v>
      </c>
      <c r="H150" s="110">
        <v>6</v>
      </c>
      <c r="I150" s="156">
        <v>0.7</v>
      </c>
      <c r="J150" s="46">
        <v>40</v>
      </c>
      <c r="K150" s="129">
        <v>19.5</v>
      </c>
      <c r="L150" s="109" t="s">
        <v>16</v>
      </c>
      <c r="M150" s="109" t="s">
        <v>16</v>
      </c>
      <c r="N150" s="109">
        <v>23.975409836065573</v>
      </c>
      <c r="O150" s="70">
        <v>2</v>
      </c>
      <c r="P150" s="3">
        <v>12</v>
      </c>
      <c r="Q150" s="110" t="s">
        <v>16</v>
      </c>
      <c r="R150" s="90">
        <v>287.70491803278685</v>
      </c>
      <c r="S150" s="152" t="s">
        <v>26148</v>
      </c>
    </row>
    <row r="151" spans="1:19" hidden="1">
      <c r="A151" s="154" t="s">
        <v>26131</v>
      </c>
      <c r="B151" s="15">
        <v>1113</v>
      </c>
      <c r="C151" t="s">
        <v>10757</v>
      </c>
      <c r="D151" s="3">
        <v>12</v>
      </c>
      <c r="E151" s="3">
        <v>12</v>
      </c>
      <c r="F151" s="110" t="s">
        <v>16</v>
      </c>
      <c r="G151" s="110" t="s">
        <v>10756</v>
      </c>
      <c r="H151" s="110">
        <v>6</v>
      </c>
      <c r="I151" s="156">
        <v>0.7</v>
      </c>
      <c r="J151" s="46">
        <v>40</v>
      </c>
      <c r="K151" s="129">
        <v>14.95</v>
      </c>
      <c r="L151" s="109" t="s">
        <v>16</v>
      </c>
      <c r="M151" s="109" t="s">
        <v>16</v>
      </c>
      <c r="N151" s="109">
        <v>19.426229508196723</v>
      </c>
      <c r="O151" s="70">
        <v>2</v>
      </c>
      <c r="P151" s="3">
        <v>12</v>
      </c>
      <c r="Q151" s="110">
        <v>-3</v>
      </c>
      <c r="R151" s="90">
        <v>233.11475409836066</v>
      </c>
      <c r="S151" s="152" t="s">
        <v>26148</v>
      </c>
    </row>
    <row r="152" spans="1:19" hidden="1">
      <c r="A152" s="154" t="s">
        <v>26131</v>
      </c>
      <c r="B152" s="15">
        <v>3994</v>
      </c>
      <c r="C152" t="s">
        <v>5263</v>
      </c>
      <c r="D152" s="3">
        <v>12</v>
      </c>
      <c r="E152" s="3">
        <v>12</v>
      </c>
      <c r="F152" s="110" t="s">
        <v>16</v>
      </c>
      <c r="G152" s="110" t="s">
        <v>5262</v>
      </c>
      <c r="H152" s="110">
        <v>12</v>
      </c>
      <c r="I152" s="156">
        <v>1</v>
      </c>
      <c r="J152" s="46">
        <v>50</v>
      </c>
      <c r="K152" s="129">
        <v>18.5</v>
      </c>
      <c r="L152" s="109" t="s">
        <v>16</v>
      </c>
      <c r="M152" s="109" t="s">
        <v>16</v>
      </c>
      <c r="N152" s="109">
        <v>25.245901639344265</v>
      </c>
      <c r="O152" s="70">
        <v>1</v>
      </c>
      <c r="P152" s="3">
        <v>12</v>
      </c>
      <c r="Q152" s="110">
        <v>0</v>
      </c>
      <c r="R152" s="90">
        <v>302.95081967213116</v>
      </c>
      <c r="S152" s="152" t="s">
        <v>26148</v>
      </c>
    </row>
    <row r="153" spans="1:19" hidden="1">
      <c r="A153" s="154" t="s">
        <v>26131</v>
      </c>
      <c r="B153" s="15">
        <v>4326</v>
      </c>
      <c r="C153" t="s">
        <v>5269</v>
      </c>
      <c r="D153" s="3">
        <v>12</v>
      </c>
      <c r="E153" s="3">
        <v>12</v>
      </c>
      <c r="F153" s="110" t="s">
        <v>16</v>
      </c>
      <c r="G153" s="110" t="s">
        <v>5271</v>
      </c>
      <c r="H153" s="110">
        <v>6</v>
      </c>
      <c r="I153" s="156">
        <v>1</v>
      </c>
      <c r="J153" s="46">
        <v>35</v>
      </c>
      <c r="K153" s="129">
        <v>14.95</v>
      </c>
      <c r="L153" s="109" t="s">
        <v>16</v>
      </c>
      <c r="M153" s="109" t="s">
        <v>16</v>
      </c>
      <c r="N153" s="109">
        <v>20.16393442622951</v>
      </c>
      <c r="O153" s="70">
        <v>2</v>
      </c>
      <c r="P153" s="3">
        <v>12</v>
      </c>
      <c r="Q153" s="110">
        <v>6</v>
      </c>
      <c r="R153" s="90">
        <v>241.96721311475412</v>
      </c>
      <c r="S153" s="152" t="s">
        <v>26148</v>
      </c>
    </row>
    <row r="154" spans="1:19" hidden="1">
      <c r="A154" s="154" t="s">
        <v>26131</v>
      </c>
      <c r="B154" s="15">
        <v>1114</v>
      </c>
      <c r="C154" t="s">
        <v>5274</v>
      </c>
      <c r="D154" s="3">
        <v>12</v>
      </c>
      <c r="E154" s="3">
        <v>12</v>
      </c>
      <c r="F154" s="110" t="s">
        <v>16</v>
      </c>
      <c r="G154" s="110" t="s">
        <v>5273</v>
      </c>
      <c r="H154" s="110">
        <v>6</v>
      </c>
      <c r="I154" s="156">
        <v>0.7</v>
      </c>
      <c r="J154" s="46">
        <v>40</v>
      </c>
      <c r="K154" s="129">
        <v>15.15</v>
      </c>
      <c r="L154" s="109" t="s">
        <v>16</v>
      </c>
      <c r="M154" s="109" t="s">
        <v>16</v>
      </c>
      <c r="N154" s="109">
        <v>19.631147540983608</v>
      </c>
      <c r="O154" s="70">
        <v>2</v>
      </c>
      <c r="P154" s="3">
        <v>12</v>
      </c>
      <c r="Q154" s="110">
        <v>0</v>
      </c>
      <c r="R154" s="90">
        <v>235.57377049180332</v>
      </c>
      <c r="S154" s="152" t="s">
        <v>26148</v>
      </c>
    </row>
    <row r="155" spans="1:19" hidden="1">
      <c r="A155" s="154" t="s">
        <v>26131</v>
      </c>
      <c r="C155" t="s">
        <v>5285</v>
      </c>
      <c r="D155" s="3">
        <v>120</v>
      </c>
      <c r="E155" s="3">
        <v>120</v>
      </c>
      <c r="F155" s="110" t="s">
        <v>16</v>
      </c>
      <c r="G155" s="110" t="s">
        <v>5284</v>
      </c>
      <c r="H155" s="110">
        <v>120</v>
      </c>
      <c r="I155" s="156">
        <v>0.05</v>
      </c>
      <c r="J155" s="46">
        <v>35</v>
      </c>
      <c r="K155" s="129">
        <v>1.85</v>
      </c>
      <c r="L155" s="109" t="s">
        <v>16</v>
      </c>
      <c r="M155" s="109" t="s">
        <v>16</v>
      </c>
      <c r="N155" s="109">
        <v>3.6065573770491808</v>
      </c>
      <c r="O155" s="70">
        <v>1</v>
      </c>
      <c r="P155" s="3">
        <v>120</v>
      </c>
      <c r="Q155" s="110" t="s">
        <v>16</v>
      </c>
      <c r="R155" s="90">
        <v>432.78688524590171</v>
      </c>
      <c r="S155" s="152" t="s">
        <v>26148</v>
      </c>
    </row>
    <row r="156" spans="1:19" hidden="1">
      <c r="A156" s="154" t="s">
        <v>26131</v>
      </c>
      <c r="B156" s="15">
        <v>3993</v>
      </c>
      <c r="C156" t="s">
        <v>5294</v>
      </c>
      <c r="D156" s="3">
        <v>12</v>
      </c>
      <c r="E156" s="3">
        <v>12</v>
      </c>
      <c r="F156" s="110" t="s">
        <v>16</v>
      </c>
      <c r="G156" s="110" t="s">
        <v>5293</v>
      </c>
      <c r="H156" s="110">
        <v>12</v>
      </c>
      <c r="I156" s="156">
        <v>1</v>
      </c>
      <c r="J156" s="46">
        <v>43</v>
      </c>
      <c r="K156" s="129">
        <v>15.9</v>
      </c>
      <c r="L156" s="109" t="s">
        <v>16</v>
      </c>
      <c r="M156" s="109" t="s">
        <v>16</v>
      </c>
      <c r="N156" s="109">
        <v>21.926229508196723</v>
      </c>
      <c r="O156" s="70">
        <v>1</v>
      </c>
      <c r="P156" s="3">
        <v>12</v>
      </c>
      <c r="Q156" s="110">
        <v>6</v>
      </c>
      <c r="R156" s="90">
        <v>263.11475409836066</v>
      </c>
      <c r="S156" s="152" t="s">
        <v>26148</v>
      </c>
    </row>
    <row r="157" spans="1:19" hidden="1">
      <c r="A157" s="154" t="s">
        <v>26131</v>
      </c>
      <c r="B157" s="15">
        <v>1496</v>
      </c>
      <c r="C157" t="s">
        <v>11630</v>
      </c>
      <c r="D157" s="3">
        <v>12</v>
      </c>
      <c r="E157" s="3">
        <v>12</v>
      </c>
      <c r="F157" s="110" t="s">
        <v>16</v>
      </c>
      <c r="G157" s="110" t="s">
        <v>11629</v>
      </c>
      <c r="H157" s="110">
        <v>6</v>
      </c>
      <c r="I157" s="156">
        <v>0.7</v>
      </c>
      <c r="J157" s="46">
        <v>43</v>
      </c>
      <c r="K157" s="129">
        <v>15.25</v>
      </c>
      <c r="L157" s="109" t="s">
        <v>16</v>
      </c>
      <c r="M157" s="109" t="s">
        <v>16</v>
      </c>
      <c r="N157" s="109">
        <v>19.918032786885245</v>
      </c>
      <c r="O157" s="70">
        <v>2</v>
      </c>
      <c r="P157" s="3">
        <v>12</v>
      </c>
      <c r="Q157" s="110">
        <v>0</v>
      </c>
      <c r="R157" s="90">
        <v>239.01639344262293</v>
      </c>
      <c r="S157" s="152" t="s">
        <v>26148</v>
      </c>
    </row>
    <row r="158" spans="1:19" hidden="1">
      <c r="A158" s="154" t="s">
        <v>26131</v>
      </c>
      <c r="B158" s="15">
        <v>1111</v>
      </c>
      <c r="C158" t="s">
        <v>5321</v>
      </c>
      <c r="D158" s="3">
        <v>6</v>
      </c>
      <c r="E158" s="3">
        <v>6</v>
      </c>
      <c r="F158" s="110" t="s">
        <v>16</v>
      </c>
      <c r="G158" s="110" t="s">
        <v>5320</v>
      </c>
      <c r="H158" s="110">
        <v>6</v>
      </c>
      <c r="I158" s="156">
        <v>0.7</v>
      </c>
      <c r="J158" s="46">
        <v>47</v>
      </c>
      <c r="K158" s="129">
        <v>24.25</v>
      </c>
      <c r="L158" s="109" t="s">
        <v>16</v>
      </c>
      <c r="M158" s="109" t="s">
        <v>16</v>
      </c>
      <c r="N158" s="109">
        <v>29.221311475409834</v>
      </c>
      <c r="O158" s="70">
        <v>1</v>
      </c>
      <c r="P158" s="3">
        <v>6</v>
      </c>
      <c r="Q158" s="110">
        <v>6</v>
      </c>
      <c r="R158" s="90">
        <v>175.32786885245901</v>
      </c>
      <c r="S158" s="152" t="s">
        <v>29260</v>
      </c>
    </row>
    <row r="159" spans="1:19" hidden="1">
      <c r="A159" s="154" t="s">
        <v>26131</v>
      </c>
      <c r="B159" s="15">
        <v>5552</v>
      </c>
      <c r="C159" t="s">
        <v>5434</v>
      </c>
      <c r="D159" s="3">
        <v>12</v>
      </c>
      <c r="E159" s="3">
        <v>12</v>
      </c>
      <c r="F159" s="110" t="s">
        <v>16</v>
      </c>
      <c r="G159" s="110" t="s">
        <v>5433</v>
      </c>
      <c r="H159" s="110">
        <v>6</v>
      </c>
      <c r="I159" s="156">
        <v>0.7</v>
      </c>
      <c r="J159" s="46">
        <v>40</v>
      </c>
      <c r="K159" s="129">
        <v>15.5</v>
      </c>
      <c r="L159" s="109" t="s">
        <v>16</v>
      </c>
      <c r="M159" s="109" t="s">
        <v>16</v>
      </c>
      <c r="N159" s="109">
        <v>19.959016393442624</v>
      </c>
      <c r="O159" s="70">
        <v>2</v>
      </c>
      <c r="P159" s="3">
        <v>12</v>
      </c>
      <c r="Q159" s="110">
        <v>0</v>
      </c>
      <c r="R159" s="90">
        <v>239.50819672131149</v>
      </c>
      <c r="S159" s="152" t="s">
        <v>26148</v>
      </c>
    </row>
    <row r="160" spans="1:19" hidden="1">
      <c r="A160" s="154" t="s">
        <v>26131</v>
      </c>
      <c r="B160" s="15">
        <v>4191</v>
      </c>
      <c r="C160" t="s">
        <v>5469</v>
      </c>
      <c r="D160" s="3">
        <v>24</v>
      </c>
      <c r="E160" s="3">
        <v>24</v>
      </c>
      <c r="F160" s="110" t="s">
        <v>20967</v>
      </c>
      <c r="G160" s="110" t="s">
        <v>5471</v>
      </c>
      <c r="H160" s="110">
        <v>12</v>
      </c>
      <c r="I160" s="156">
        <v>1</v>
      </c>
      <c r="J160" s="46">
        <v>32.5</v>
      </c>
      <c r="K160" s="129">
        <v>9.15</v>
      </c>
      <c r="L160" s="109">
        <v>6.85</v>
      </c>
      <c r="M160" s="109" t="s">
        <v>16</v>
      </c>
      <c r="N160" s="109">
        <v>14.098360655737705</v>
      </c>
      <c r="O160" s="70">
        <v>2</v>
      </c>
      <c r="P160" s="3">
        <v>24</v>
      </c>
      <c r="Q160" s="110">
        <v>0</v>
      </c>
      <c r="R160" s="90">
        <v>338.36065573770492</v>
      </c>
      <c r="S160" s="152" t="s">
        <v>26148</v>
      </c>
    </row>
    <row r="161" spans="1:19" hidden="1">
      <c r="A161" s="154" t="s">
        <v>26131</v>
      </c>
      <c r="C161" t="s">
        <v>5491</v>
      </c>
      <c r="D161" s="3">
        <v>18</v>
      </c>
      <c r="E161" s="3">
        <v>18</v>
      </c>
      <c r="F161" s="110" t="s">
        <v>20975</v>
      </c>
      <c r="G161" s="110" t="s">
        <v>5490</v>
      </c>
      <c r="H161" s="110">
        <v>6</v>
      </c>
      <c r="I161" s="156">
        <v>0.7</v>
      </c>
      <c r="J161" s="46">
        <v>32.5</v>
      </c>
      <c r="K161" s="129">
        <v>7.2</v>
      </c>
      <c r="L161" s="109">
        <v>6.95</v>
      </c>
      <c r="M161" s="109" t="s">
        <v>16</v>
      </c>
      <c r="N161" s="109">
        <v>11.106557377049182</v>
      </c>
      <c r="O161" s="70">
        <v>3</v>
      </c>
      <c r="P161" s="3">
        <v>18</v>
      </c>
      <c r="Q161" s="110" t="s">
        <v>16</v>
      </c>
      <c r="R161" s="90">
        <v>199.91803278688528</v>
      </c>
      <c r="S161" s="152" t="s">
        <v>26148</v>
      </c>
    </row>
    <row r="162" spans="1:19" hidden="1">
      <c r="A162" s="154" t="s">
        <v>26131</v>
      </c>
      <c r="C162" t="s">
        <v>5491</v>
      </c>
      <c r="D162" s="3">
        <v>18</v>
      </c>
      <c r="E162" s="3">
        <v>18</v>
      </c>
      <c r="F162" s="110" t="s">
        <v>20975</v>
      </c>
      <c r="G162" s="110" t="s">
        <v>5490</v>
      </c>
      <c r="H162" s="110">
        <v>6</v>
      </c>
      <c r="I162" s="156">
        <v>0.7</v>
      </c>
      <c r="J162" s="46">
        <v>32.5</v>
      </c>
      <c r="K162" s="129">
        <v>7.2</v>
      </c>
      <c r="L162" s="109">
        <v>6.95</v>
      </c>
      <c r="M162" s="109" t="s">
        <v>16</v>
      </c>
      <c r="N162" s="109">
        <v>11.106557377049182</v>
      </c>
      <c r="O162" s="70">
        <v>3</v>
      </c>
      <c r="P162" s="3">
        <v>18</v>
      </c>
      <c r="Q162" s="110" t="s">
        <v>16</v>
      </c>
      <c r="R162" s="90">
        <v>199.91803278688528</v>
      </c>
      <c r="S162" s="152" t="s">
        <v>25942</v>
      </c>
    </row>
    <row r="163" spans="1:19" hidden="1">
      <c r="A163" s="154" t="s">
        <v>26131</v>
      </c>
      <c r="C163" t="s">
        <v>10696</v>
      </c>
      <c r="D163" s="3">
        <v>6</v>
      </c>
      <c r="E163" s="3">
        <v>6</v>
      </c>
      <c r="F163" s="110" t="s">
        <v>16</v>
      </c>
      <c r="G163" s="110" t="s">
        <v>5680</v>
      </c>
      <c r="H163" s="110">
        <v>6</v>
      </c>
      <c r="I163" s="156">
        <v>0.7</v>
      </c>
      <c r="J163" s="46">
        <v>40</v>
      </c>
      <c r="K163" s="129">
        <v>29.65</v>
      </c>
      <c r="L163" s="109" t="s">
        <v>16</v>
      </c>
      <c r="M163" s="109" t="s">
        <v>16</v>
      </c>
      <c r="N163" s="109">
        <v>34.13934426229509</v>
      </c>
      <c r="O163" s="70">
        <v>1</v>
      </c>
      <c r="P163" s="3">
        <v>6</v>
      </c>
      <c r="Q163" s="110" t="s">
        <v>16</v>
      </c>
      <c r="R163" s="90">
        <v>204.83606557377055</v>
      </c>
      <c r="S163" s="152" t="s">
        <v>26148</v>
      </c>
    </row>
    <row r="164" spans="1:19" hidden="1">
      <c r="A164" s="154" t="s">
        <v>26131</v>
      </c>
      <c r="B164" s="15">
        <v>6828</v>
      </c>
      <c r="C164" t="s">
        <v>11101</v>
      </c>
      <c r="D164" s="3">
        <v>6</v>
      </c>
      <c r="E164" s="3">
        <v>6</v>
      </c>
      <c r="F164" s="110" t="s">
        <v>16</v>
      </c>
      <c r="G164" s="110" t="s">
        <v>11100</v>
      </c>
      <c r="H164" s="110">
        <v>6</v>
      </c>
      <c r="I164" s="156">
        <v>0.7</v>
      </c>
      <c r="J164" s="46">
        <v>44</v>
      </c>
      <c r="K164" s="129">
        <v>51</v>
      </c>
      <c r="L164" s="109" t="s">
        <v>16</v>
      </c>
      <c r="M164" s="109" t="s">
        <v>16</v>
      </c>
      <c r="N164" s="109">
        <v>55.778688524590166</v>
      </c>
      <c r="O164" s="70">
        <v>1</v>
      </c>
      <c r="P164" s="3">
        <v>6</v>
      </c>
      <c r="Q164" s="110">
        <v>0</v>
      </c>
      <c r="R164" s="90">
        <v>334.67213114754099</v>
      </c>
      <c r="S164" s="152" t="s">
        <v>26148</v>
      </c>
    </row>
    <row r="165" spans="1:19" hidden="1">
      <c r="A165" s="154" t="s">
        <v>26131</v>
      </c>
      <c r="B165" s="15">
        <v>6469</v>
      </c>
      <c r="C165" t="s">
        <v>5801</v>
      </c>
      <c r="D165" s="3">
        <v>12</v>
      </c>
      <c r="E165" s="3">
        <v>12</v>
      </c>
      <c r="F165" s="110" t="s">
        <v>16</v>
      </c>
      <c r="G165" s="110" t="s">
        <v>5800</v>
      </c>
      <c r="H165" s="110">
        <v>6</v>
      </c>
      <c r="I165" s="156">
        <v>0.7</v>
      </c>
      <c r="J165" s="46">
        <v>45.1</v>
      </c>
      <c r="K165" s="129">
        <v>32.950000000000003</v>
      </c>
      <c r="L165" s="109" t="s">
        <v>16</v>
      </c>
      <c r="M165" s="109" t="s">
        <v>16</v>
      </c>
      <c r="N165" s="109">
        <v>37.786885245901644</v>
      </c>
      <c r="O165" s="70">
        <v>2</v>
      </c>
      <c r="P165" s="3">
        <v>12</v>
      </c>
      <c r="Q165" s="110">
        <v>3</v>
      </c>
      <c r="R165" s="90">
        <v>453.44262295081973</v>
      </c>
      <c r="S165" s="152" t="s">
        <v>26148</v>
      </c>
    </row>
    <row r="166" spans="1:19" hidden="1">
      <c r="A166" s="154" t="s">
        <v>26131</v>
      </c>
      <c r="B166" s="15">
        <v>6277</v>
      </c>
      <c r="C166" t="s">
        <v>5804</v>
      </c>
      <c r="D166" s="3">
        <v>18</v>
      </c>
      <c r="E166" s="3">
        <v>18</v>
      </c>
      <c r="F166" s="110" t="s">
        <v>21043</v>
      </c>
      <c r="G166" s="110" t="s">
        <v>5803</v>
      </c>
      <c r="H166" s="110">
        <v>6</v>
      </c>
      <c r="I166" s="156">
        <v>0.7</v>
      </c>
      <c r="J166" s="46">
        <v>45.7</v>
      </c>
      <c r="K166" s="129">
        <v>27.25</v>
      </c>
      <c r="L166" s="109">
        <v>25.45</v>
      </c>
      <c r="M166" s="109" t="s">
        <v>16</v>
      </c>
      <c r="N166" s="109">
        <v>32.131147540983612</v>
      </c>
      <c r="O166" s="70">
        <v>3</v>
      </c>
      <c r="P166" s="3">
        <v>18</v>
      </c>
      <c r="Q166" s="110">
        <v>0</v>
      </c>
      <c r="R166" s="90">
        <v>578.36065573770497</v>
      </c>
      <c r="S166" s="152" t="s">
        <v>26148</v>
      </c>
    </row>
    <row r="167" spans="1:19" hidden="1">
      <c r="A167" s="154" t="s">
        <v>26131</v>
      </c>
      <c r="B167" s="15">
        <v>6277</v>
      </c>
      <c r="C167" t="s">
        <v>5804</v>
      </c>
      <c r="D167" s="3">
        <v>6</v>
      </c>
      <c r="E167" s="3">
        <v>6</v>
      </c>
      <c r="F167" s="110" t="s">
        <v>21043</v>
      </c>
      <c r="G167" s="110" t="s">
        <v>5803</v>
      </c>
      <c r="H167" s="110">
        <v>6</v>
      </c>
      <c r="I167" s="156">
        <v>0.7</v>
      </c>
      <c r="J167" s="46">
        <v>45.7</v>
      </c>
      <c r="K167" s="129">
        <v>27.25</v>
      </c>
      <c r="L167" s="109">
        <v>25.45</v>
      </c>
      <c r="M167" s="109" t="s">
        <v>16</v>
      </c>
      <c r="N167" s="90">
        <v>32.131147540983612</v>
      </c>
      <c r="O167" s="3">
        <v>1</v>
      </c>
      <c r="P167" s="3">
        <v>6</v>
      </c>
      <c r="Q167" s="110">
        <v>0</v>
      </c>
      <c r="R167" s="90">
        <v>192.78688524590166</v>
      </c>
      <c r="S167" s="152" t="s">
        <v>19230</v>
      </c>
    </row>
    <row r="168" spans="1:19" hidden="1">
      <c r="A168" s="154" t="s">
        <v>26131</v>
      </c>
      <c r="B168" s="15">
        <v>4662</v>
      </c>
      <c r="C168" t="s">
        <v>5807</v>
      </c>
      <c r="D168" s="3">
        <v>18</v>
      </c>
      <c r="E168" s="3">
        <v>18</v>
      </c>
      <c r="F168" s="110" t="s">
        <v>16</v>
      </c>
      <c r="G168" s="110" t="s">
        <v>5806</v>
      </c>
      <c r="H168" s="110">
        <v>6</v>
      </c>
      <c r="I168" s="156">
        <v>0.7</v>
      </c>
      <c r="J168" s="46">
        <v>54.5</v>
      </c>
      <c r="K168" s="129">
        <v>27.25</v>
      </c>
      <c r="L168" s="109" t="s">
        <v>16</v>
      </c>
      <c r="M168" s="109" t="s">
        <v>16</v>
      </c>
      <c r="N168" s="109">
        <v>32.786885245901637</v>
      </c>
      <c r="O168" s="70">
        <v>3</v>
      </c>
      <c r="P168" s="3">
        <v>18</v>
      </c>
      <c r="Q168" s="110">
        <v>0</v>
      </c>
      <c r="R168" s="90">
        <v>590.1639344262295</v>
      </c>
      <c r="S168" s="152" t="s">
        <v>26148</v>
      </c>
    </row>
    <row r="169" spans="1:19" hidden="1">
      <c r="A169" s="154" t="s">
        <v>26131</v>
      </c>
      <c r="B169" s="15">
        <v>4662</v>
      </c>
      <c r="C169" t="s">
        <v>5807</v>
      </c>
      <c r="D169" s="3">
        <v>6</v>
      </c>
      <c r="E169" s="3">
        <v>6</v>
      </c>
      <c r="F169" s="110" t="s">
        <v>16</v>
      </c>
      <c r="G169" s="110" t="s">
        <v>5806</v>
      </c>
      <c r="H169" s="110">
        <v>6</v>
      </c>
      <c r="I169" s="156">
        <v>0.7</v>
      </c>
      <c r="J169" s="46">
        <v>54.5</v>
      </c>
      <c r="K169" s="129">
        <v>27.25</v>
      </c>
      <c r="L169" s="109" t="s">
        <v>16</v>
      </c>
      <c r="M169" s="109" t="s">
        <v>16</v>
      </c>
      <c r="N169" s="109">
        <v>32.786885245901637</v>
      </c>
      <c r="O169" s="70">
        <v>1</v>
      </c>
      <c r="P169" s="3">
        <v>6</v>
      </c>
      <c r="Q169" s="110">
        <v>0</v>
      </c>
      <c r="R169" s="90">
        <v>196.72131147540983</v>
      </c>
      <c r="S169" s="152" t="s">
        <v>25942</v>
      </c>
    </row>
    <row r="170" spans="1:19" hidden="1">
      <c r="A170" s="154" t="s">
        <v>26131</v>
      </c>
      <c r="B170" s="15">
        <v>2634</v>
      </c>
      <c r="C170" t="s">
        <v>5813</v>
      </c>
      <c r="D170" s="3">
        <v>6</v>
      </c>
      <c r="E170" s="3">
        <v>6</v>
      </c>
      <c r="F170" s="110" t="s">
        <v>21056</v>
      </c>
      <c r="G170" s="110" t="s">
        <v>5812</v>
      </c>
      <c r="H170" s="110">
        <v>6</v>
      </c>
      <c r="I170" s="156">
        <v>0.7</v>
      </c>
      <c r="J170" s="46">
        <v>46</v>
      </c>
      <c r="K170" s="129">
        <v>25.9</v>
      </c>
      <c r="L170" s="109">
        <v>23.95</v>
      </c>
      <c r="M170" s="109" t="s">
        <v>16</v>
      </c>
      <c r="N170" s="109">
        <v>30.819672131147541</v>
      </c>
      <c r="O170" s="70">
        <v>1</v>
      </c>
      <c r="P170" s="3">
        <v>6</v>
      </c>
      <c r="Q170" s="110">
        <v>21</v>
      </c>
      <c r="R170" s="90">
        <v>184.91803278688525</v>
      </c>
      <c r="S170" s="152" t="s">
        <v>26148</v>
      </c>
    </row>
    <row r="171" spans="1:19" hidden="1">
      <c r="A171" s="154" t="s">
        <v>26131</v>
      </c>
      <c r="B171" s="15">
        <v>2620</v>
      </c>
      <c r="C171" t="s">
        <v>5816</v>
      </c>
      <c r="D171" s="3">
        <v>6</v>
      </c>
      <c r="E171" s="3">
        <v>6</v>
      </c>
      <c r="F171" s="110" t="s">
        <v>21057</v>
      </c>
      <c r="G171" s="110" t="s">
        <v>5815</v>
      </c>
      <c r="H171" s="110">
        <v>6</v>
      </c>
      <c r="I171" s="156">
        <v>0.7</v>
      </c>
      <c r="J171" s="46">
        <v>46</v>
      </c>
      <c r="K171" s="129">
        <v>32.25</v>
      </c>
      <c r="L171" s="109">
        <v>31.95</v>
      </c>
      <c r="M171" s="109" t="s">
        <v>16</v>
      </c>
      <c r="N171" s="109">
        <v>37.172131147540988</v>
      </c>
      <c r="O171" s="70">
        <v>1</v>
      </c>
      <c r="P171" s="3">
        <v>6</v>
      </c>
      <c r="Q171" s="110">
        <v>24</v>
      </c>
      <c r="R171" s="90">
        <v>223.03278688524591</v>
      </c>
      <c r="S171" s="152" t="s">
        <v>26148</v>
      </c>
    </row>
    <row r="172" spans="1:19" hidden="1">
      <c r="A172" s="154" t="s">
        <v>26131</v>
      </c>
      <c r="B172" s="15">
        <v>3984</v>
      </c>
      <c r="C172" t="s">
        <v>5862</v>
      </c>
      <c r="D172" s="3">
        <v>12</v>
      </c>
      <c r="E172" s="3">
        <v>12</v>
      </c>
      <c r="F172" s="110" t="s">
        <v>16</v>
      </c>
      <c r="G172" s="110" t="s">
        <v>5861</v>
      </c>
      <c r="H172" s="110">
        <v>6</v>
      </c>
      <c r="I172" s="156">
        <v>0.7</v>
      </c>
      <c r="J172" s="46">
        <v>50</v>
      </c>
      <c r="K172" s="129">
        <v>24.5</v>
      </c>
      <c r="L172" s="109" t="s">
        <v>16</v>
      </c>
      <c r="M172" s="109" t="s">
        <v>16</v>
      </c>
      <c r="N172" s="109">
        <v>29.71311475409836</v>
      </c>
      <c r="O172" s="70">
        <v>2</v>
      </c>
      <c r="P172" s="3">
        <v>12</v>
      </c>
      <c r="Q172" s="110">
        <v>0</v>
      </c>
      <c r="R172" s="90">
        <v>356.55737704918033</v>
      </c>
      <c r="S172" s="152" t="s">
        <v>26148</v>
      </c>
    </row>
    <row r="173" spans="1:19" hidden="1">
      <c r="A173" s="154" t="s">
        <v>26131</v>
      </c>
      <c r="B173" s="15">
        <v>1116</v>
      </c>
      <c r="C173" t="s">
        <v>5865</v>
      </c>
      <c r="D173" s="3">
        <v>6</v>
      </c>
      <c r="E173" s="3">
        <v>6</v>
      </c>
      <c r="F173" s="110"/>
      <c r="G173" s="110" t="s">
        <v>5864</v>
      </c>
      <c r="H173" s="110">
        <v>6</v>
      </c>
      <c r="I173" s="156">
        <v>0.7</v>
      </c>
      <c r="J173" s="46">
        <v>43</v>
      </c>
      <c r="K173" s="129">
        <v>19.600000000000001</v>
      </c>
      <c r="L173" s="109" t="s">
        <v>16</v>
      </c>
      <c r="M173" s="109" t="s">
        <v>16</v>
      </c>
      <c r="N173" s="109">
        <v>24.303278688524593</v>
      </c>
      <c r="O173" s="70">
        <v>1</v>
      </c>
      <c r="P173" s="3">
        <v>6</v>
      </c>
      <c r="Q173" s="110">
        <v>9</v>
      </c>
      <c r="R173" s="90">
        <v>145.81967213114757</v>
      </c>
      <c r="S173" s="152" t="s">
        <v>26148</v>
      </c>
    </row>
    <row r="174" spans="1:19" hidden="1">
      <c r="A174" s="154" t="s">
        <v>26131</v>
      </c>
      <c r="B174" s="15">
        <v>4131</v>
      </c>
      <c r="C174" t="s">
        <v>5931</v>
      </c>
      <c r="D174" s="3">
        <v>12</v>
      </c>
      <c r="E174" s="3">
        <v>12</v>
      </c>
      <c r="F174" s="110" t="s">
        <v>16</v>
      </c>
      <c r="G174" s="110" t="s">
        <v>5930</v>
      </c>
      <c r="H174" s="110">
        <v>6</v>
      </c>
      <c r="I174" s="156">
        <v>1</v>
      </c>
      <c r="J174" s="46">
        <v>40</v>
      </c>
      <c r="K174" s="129">
        <v>14.75</v>
      </c>
      <c r="L174" s="109" t="s">
        <v>16</v>
      </c>
      <c r="M174" s="109" t="s">
        <v>16</v>
      </c>
      <c r="N174" s="109">
        <v>20.45081967213115</v>
      </c>
      <c r="O174" s="70">
        <v>2</v>
      </c>
      <c r="P174" s="3">
        <v>12</v>
      </c>
      <c r="Q174" s="110">
        <v>0</v>
      </c>
      <c r="R174" s="90">
        <v>245.40983606557381</v>
      </c>
      <c r="S174" s="152" t="s">
        <v>26148</v>
      </c>
    </row>
    <row r="175" spans="1:19" hidden="1">
      <c r="A175" s="154" t="s">
        <v>26131</v>
      </c>
      <c r="B175" s="15">
        <v>4131</v>
      </c>
      <c r="C175" t="s">
        <v>10818</v>
      </c>
      <c r="D175" s="3">
        <v>6</v>
      </c>
      <c r="E175" s="3">
        <v>6</v>
      </c>
      <c r="F175" s="110" t="s">
        <v>16</v>
      </c>
      <c r="G175" s="110" t="s">
        <v>10817</v>
      </c>
      <c r="H175" s="110">
        <v>6</v>
      </c>
      <c r="I175" s="156">
        <v>1</v>
      </c>
      <c r="J175" s="46">
        <v>40</v>
      </c>
      <c r="K175" s="129">
        <v>17.5</v>
      </c>
      <c r="L175" s="109" t="s">
        <v>16</v>
      </c>
      <c r="M175" s="109" t="s">
        <v>16</v>
      </c>
      <c r="N175" s="109">
        <v>23.196721311475411</v>
      </c>
      <c r="O175" s="70">
        <v>1</v>
      </c>
      <c r="P175" s="3">
        <v>6</v>
      </c>
      <c r="Q175" s="110">
        <v>0</v>
      </c>
      <c r="R175" s="90">
        <v>139.18032786885246</v>
      </c>
      <c r="S175" s="152" t="s">
        <v>26148</v>
      </c>
    </row>
    <row r="176" spans="1:19" hidden="1">
      <c r="A176" s="154" t="s">
        <v>26131</v>
      </c>
      <c r="B176" s="15">
        <v>1209</v>
      </c>
      <c r="C176" t="s">
        <v>6013</v>
      </c>
      <c r="D176" s="3">
        <v>6</v>
      </c>
      <c r="E176" s="3">
        <v>6</v>
      </c>
      <c r="F176" s="110" t="s">
        <v>16</v>
      </c>
      <c r="G176" s="110" t="s">
        <v>6012</v>
      </c>
      <c r="H176" s="110">
        <v>6</v>
      </c>
      <c r="I176" s="156">
        <v>0.7</v>
      </c>
      <c r="J176" s="46">
        <v>43</v>
      </c>
      <c r="K176" s="129">
        <v>54</v>
      </c>
      <c r="L176" s="109" t="s">
        <v>16</v>
      </c>
      <c r="M176" s="109" t="s">
        <v>16</v>
      </c>
      <c r="N176" s="109">
        <v>58.688524590163944</v>
      </c>
      <c r="O176" s="70">
        <v>1</v>
      </c>
      <c r="P176" s="3">
        <v>6</v>
      </c>
      <c r="Q176" s="110">
        <v>0</v>
      </c>
      <c r="R176" s="90">
        <v>352.13114754098365</v>
      </c>
      <c r="S176" s="152" t="s">
        <v>26148</v>
      </c>
    </row>
    <row r="177" spans="1:19" hidden="1">
      <c r="A177" s="154" t="s">
        <v>26131</v>
      </c>
      <c r="B177" s="15">
        <v>1209</v>
      </c>
      <c r="C177" t="s">
        <v>6013</v>
      </c>
      <c r="D177" s="3">
        <v>6</v>
      </c>
      <c r="E177" s="3">
        <v>6</v>
      </c>
      <c r="F177" s="110">
        <v>956</v>
      </c>
      <c r="G177" s="110" t="s">
        <v>6012</v>
      </c>
      <c r="H177" s="110">
        <v>6</v>
      </c>
      <c r="I177" s="156">
        <v>0.7</v>
      </c>
      <c r="J177" s="46">
        <v>43</v>
      </c>
      <c r="K177" s="129">
        <v>54</v>
      </c>
      <c r="L177" s="109">
        <v>55.85</v>
      </c>
      <c r="M177" s="109" t="s">
        <v>16</v>
      </c>
      <c r="N177" s="109">
        <v>58.688524590163944</v>
      </c>
      <c r="O177" s="70">
        <v>1</v>
      </c>
      <c r="P177" s="3">
        <v>6</v>
      </c>
      <c r="Q177" s="110">
        <v>0</v>
      </c>
      <c r="R177" s="90">
        <v>352.13114754098365</v>
      </c>
      <c r="S177" s="152" t="s">
        <v>29260</v>
      </c>
    </row>
    <row r="178" spans="1:19" hidden="1">
      <c r="A178" s="154" t="s">
        <v>26131</v>
      </c>
      <c r="B178" s="15">
        <v>2764</v>
      </c>
      <c r="C178" t="s">
        <v>6016</v>
      </c>
      <c r="D178" s="3">
        <v>6</v>
      </c>
      <c r="E178" s="3">
        <v>6</v>
      </c>
      <c r="F178" s="110" t="s">
        <v>16</v>
      </c>
      <c r="G178" s="110" t="s">
        <v>6015</v>
      </c>
      <c r="H178" s="110">
        <v>6</v>
      </c>
      <c r="I178" s="156">
        <v>0.7</v>
      </c>
      <c r="J178" s="46">
        <v>48</v>
      </c>
      <c r="K178" s="129">
        <v>32.5</v>
      </c>
      <c r="L178" s="109" t="s">
        <v>16</v>
      </c>
      <c r="M178" s="109">
        <v>43.99</v>
      </c>
      <c r="N178" s="109">
        <v>37.540983606557383</v>
      </c>
      <c r="O178" s="70">
        <v>1</v>
      </c>
      <c r="P178" s="3">
        <v>6</v>
      </c>
      <c r="Q178" s="110">
        <v>18</v>
      </c>
      <c r="R178" s="90">
        <v>225.24590163934431</v>
      </c>
      <c r="S178" s="152" t="s">
        <v>26148</v>
      </c>
    </row>
    <row r="179" spans="1:19" hidden="1">
      <c r="A179" s="154" t="s">
        <v>26131</v>
      </c>
      <c r="B179" s="15">
        <v>2764</v>
      </c>
      <c r="C179" t="s">
        <v>6016</v>
      </c>
      <c r="D179" s="3">
        <v>6</v>
      </c>
      <c r="E179" s="3">
        <v>6</v>
      </c>
      <c r="F179" s="110" t="s">
        <v>21157</v>
      </c>
      <c r="G179" s="110" t="s">
        <v>6015</v>
      </c>
      <c r="H179" s="110">
        <v>6</v>
      </c>
      <c r="I179" s="156">
        <v>0.7</v>
      </c>
      <c r="J179" s="46">
        <v>48</v>
      </c>
      <c r="K179" s="129">
        <v>32.5</v>
      </c>
      <c r="L179" s="109">
        <v>33.450000000000003</v>
      </c>
      <c r="M179" s="109">
        <v>43.99</v>
      </c>
      <c r="N179" s="109">
        <v>37.540983606557383</v>
      </c>
      <c r="O179" s="70">
        <v>1</v>
      </c>
      <c r="P179" s="3">
        <v>6</v>
      </c>
      <c r="Q179" s="110">
        <v>18</v>
      </c>
      <c r="R179" s="90">
        <v>225.24590163934431</v>
      </c>
      <c r="S179" s="152" t="s">
        <v>29260</v>
      </c>
    </row>
    <row r="180" spans="1:19" hidden="1">
      <c r="A180" s="154" t="s">
        <v>26131</v>
      </c>
      <c r="B180" s="15">
        <v>5965</v>
      </c>
      <c r="C180" t="s">
        <v>6068</v>
      </c>
      <c r="D180" s="3">
        <v>12</v>
      </c>
      <c r="E180" s="3">
        <v>12</v>
      </c>
      <c r="F180" s="110" t="s">
        <v>16</v>
      </c>
      <c r="G180" s="110" t="s">
        <v>6067</v>
      </c>
      <c r="H180" s="110">
        <v>12</v>
      </c>
      <c r="I180" s="156">
        <v>1</v>
      </c>
      <c r="J180" s="46">
        <v>40</v>
      </c>
      <c r="K180" s="129">
        <v>36.5</v>
      </c>
      <c r="L180" s="109" t="s">
        <v>16</v>
      </c>
      <c r="M180" s="109" t="s">
        <v>16</v>
      </c>
      <c r="N180" s="109">
        <v>42.213114754098363</v>
      </c>
      <c r="O180" s="70">
        <v>1</v>
      </c>
      <c r="P180" s="3">
        <v>12</v>
      </c>
      <c r="Q180" s="110">
        <v>0</v>
      </c>
      <c r="R180" s="90">
        <v>506.55737704918033</v>
      </c>
      <c r="S180" s="152" t="s">
        <v>26148</v>
      </c>
    </row>
    <row r="181" spans="1:19" hidden="1">
      <c r="A181" s="154" t="s">
        <v>26131</v>
      </c>
      <c r="B181" s="15">
        <v>1402</v>
      </c>
      <c r="C181" t="s">
        <v>6074</v>
      </c>
      <c r="D181" s="3">
        <v>6</v>
      </c>
      <c r="E181" s="3">
        <v>6</v>
      </c>
      <c r="F181" s="110" t="s">
        <v>16</v>
      </c>
      <c r="G181" s="110" t="s">
        <v>6073</v>
      </c>
      <c r="H181" s="110">
        <v>6</v>
      </c>
      <c r="I181" s="156">
        <v>1</v>
      </c>
      <c r="J181" s="46">
        <v>48</v>
      </c>
      <c r="K181" s="129">
        <v>49.95</v>
      </c>
      <c r="L181" s="109" t="s">
        <v>16</v>
      </c>
      <c r="M181" s="109" t="s">
        <v>16</v>
      </c>
      <c r="N181" s="109">
        <v>56.47540983606558</v>
      </c>
      <c r="O181" s="70">
        <v>1</v>
      </c>
      <c r="P181" s="3">
        <v>6</v>
      </c>
      <c r="Q181" s="110">
        <v>0</v>
      </c>
      <c r="R181" s="90">
        <v>338.85245901639348</v>
      </c>
      <c r="S181" s="152" t="s">
        <v>26148</v>
      </c>
    </row>
    <row r="182" spans="1:19" hidden="1">
      <c r="A182" s="154" t="s">
        <v>26131</v>
      </c>
      <c r="B182" s="15">
        <v>1206</v>
      </c>
      <c r="C182" t="s">
        <v>6077</v>
      </c>
      <c r="D182" s="3">
        <v>6</v>
      </c>
      <c r="E182" s="3">
        <v>6</v>
      </c>
      <c r="F182" s="110" t="s">
        <v>16</v>
      </c>
      <c r="G182" s="110" t="s">
        <v>6076</v>
      </c>
      <c r="H182" s="110">
        <v>6</v>
      </c>
      <c r="I182" s="156">
        <v>0.7</v>
      </c>
      <c r="J182" s="46">
        <v>48</v>
      </c>
      <c r="K182" s="129">
        <v>28</v>
      </c>
      <c r="L182" s="109" t="s">
        <v>16</v>
      </c>
      <c r="M182" s="109" t="s">
        <v>16</v>
      </c>
      <c r="N182" s="109">
        <v>33.032786885245905</v>
      </c>
      <c r="O182" s="70">
        <v>1</v>
      </c>
      <c r="P182" s="3">
        <v>6</v>
      </c>
      <c r="Q182" s="110">
        <v>0</v>
      </c>
      <c r="R182" s="90">
        <v>198.19672131147541</v>
      </c>
      <c r="S182" s="152" t="s">
        <v>26148</v>
      </c>
    </row>
    <row r="183" spans="1:19" hidden="1">
      <c r="A183" s="154" t="s">
        <v>26131</v>
      </c>
      <c r="B183" s="15">
        <v>5421</v>
      </c>
      <c r="C183" t="s">
        <v>6153</v>
      </c>
      <c r="D183" s="3">
        <v>3</v>
      </c>
      <c r="E183" s="3">
        <v>6</v>
      </c>
      <c r="F183" s="110"/>
      <c r="G183" s="110" t="s">
        <v>6152</v>
      </c>
      <c r="H183" s="110">
        <v>3</v>
      </c>
      <c r="I183" s="156">
        <v>0.7</v>
      </c>
      <c r="J183" s="46">
        <v>43</v>
      </c>
      <c r="K183" s="129">
        <v>18.899999999999999</v>
      </c>
      <c r="L183" s="109" t="s">
        <v>16</v>
      </c>
      <c r="M183" s="109" t="s">
        <v>16</v>
      </c>
      <c r="N183" s="109">
        <v>23.606557377049182</v>
      </c>
      <c r="O183" s="70">
        <v>2</v>
      </c>
      <c r="P183" s="3">
        <v>6</v>
      </c>
      <c r="Q183" s="110">
        <v>0</v>
      </c>
      <c r="R183" s="90">
        <v>141.63934426229508</v>
      </c>
      <c r="S183" s="152" t="s">
        <v>26148</v>
      </c>
    </row>
    <row r="184" spans="1:19" hidden="1">
      <c r="A184" s="154" t="s">
        <v>26131</v>
      </c>
      <c r="B184" s="15">
        <v>3542</v>
      </c>
      <c r="C184" t="s">
        <v>6224</v>
      </c>
      <c r="D184" s="3">
        <v>6</v>
      </c>
      <c r="E184" s="3">
        <v>6</v>
      </c>
      <c r="F184" s="110" t="s">
        <v>16</v>
      </c>
      <c r="G184" s="110" t="s">
        <v>6223</v>
      </c>
      <c r="H184" s="110">
        <v>6</v>
      </c>
      <c r="I184" s="156">
        <v>0.7</v>
      </c>
      <c r="J184" s="46">
        <v>22</v>
      </c>
      <c r="K184" s="129">
        <v>6.45</v>
      </c>
      <c r="L184" s="109" t="s">
        <v>16</v>
      </c>
      <c r="M184" s="109" t="s">
        <v>16</v>
      </c>
      <c r="N184" s="109">
        <v>9.6311475409836067</v>
      </c>
      <c r="O184" s="70">
        <v>1</v>
      </c>
      <c r="P184" s="3">
        <v>6</v>
      </c>
      <c r="Q184" s="110">
        <v>9</v>
      </c>
      <c r="R184" s="90">
        <v>57.786885245901644</v>
      </c>
      <c r="S184" s="152" t="s">
        <v>26148</v>
      </c>
    </row>
    <row r="185" spans="1:19" hidden="1">
      <c r="A185" s="154" t="s">
        <v>26131</v>
      </c>
      <c r="B185" s="15">
        <v>1319</v>
      </c>
      <c r="C185" t="s">
        <v>10994</v>
      </c>
      <c r="D185" s="3">
        <v>30</v>
      </c>
      <c r="E185" s="3">
        <v>30</v>
      </c>
      <c r="F185" s="110" t="s">
        <v>16</v>
      </c>
      <c r="G185" s="110" t="s">
        <v>10993</v>
      </c>
      <c r="H185" s="110">
        <v>6</v>
      </c>
      <c r="I185" s="156">
        <v>1</v>
      </c>
      <c r="J185" s="46">
        <v>25</v>
      </c>
      <c r="K185" s="129">
        <v>7.15</v>
      </c>
      <c r="L185" s="109" t="s">
        <v>16</v>
      </c>
      <c r="M185" s="109">
        <v>7.41</v>
      </c>
      <c r="N185" s="109">
        <v>11.311475409836067</v>
      </c>
      <c r="O185" s="70">
        <v>5</v>
      </c>
      <c r="P185" s="3">
        <v>30</v>
      </c>
      <c r="Q185" s="110">
        <v>0</v>
      </c>
      <c r="R185" s="90">
        <v>339.34426229508199</v>
      </c>
      <c r="S185" s="152" t="s">
        <v>26148</v>
      </c>
    </row>
    <row r="186" spans="1:19" hidden="1">
      <c r="A186" s="154" t="s">
        <v>26131</v>
      </c>
      <c r="B186" s="15">
        <v>1367</v>
      </c>
      <c r="C186" t="s">
        <v>6576</v>
      </c>
      <c r="D186" s="3">
        <v>30</v>
      </c>
      <c r="E186" s="3">
        <v>30</v>
      </c>
      <c r="F186" s="110" t="s">
        <v>16</v>
      </c>
      <c r="G186" s="110" t="s">
        <v>6575</v>
      </c>
      <c r="H186" s="110">
        <v>6</v>
      </c>
      <c r="I186" s="156">
        <v>0.7</v>
      </c>
      <c r="J186" s="46">
        <v>40</v>
      </c>
      <c r="K186" s="129">
        <v>12.5</v>
      </c>
      <c r="L186" s="109" t="s">
        <v>16</v>
      </c>
      <c r="M186" s="109">
        <v>17.577000000000002</v>
      </c>
      <c r="N186" s="109">
        <v>16.967213114754102</v>
      </c>
      <c r="O186" s="70">
        <v>5</v>
      </c>
      <c r="P186" s="3">
        <v>30</v>
      </c>
      <c r="Q186" s="110">
        <v>0</v>
      </c>
      <c r="R186" s="90">
        <v>509.0163934426231</v>
      </c>
      <c r="S186" s="152" t="s">
        <v>26148</v>
      </c>
    </row>
    <row r="187" spans="1:19" hidden="1">
      <c r="A187" s="154" t="s">
        <v>26131</v>
      </c>
      <c r="B187" s="15">
        <v>1283</v>
      </c>
      <c r="C187" t="s">
        <v>6676</v>
      </c>
      <c r="D187" s="3">
        <v>12</v>
      </c>
      <c r="E187" s="3">
        <v>12</v>
      </c>
      <c r="F187" s="110" t="s">
        <v>16</v>
      </c>
      <c r="G187" s="110" t="s">
        <v>6675</v>
      </c>
      <c r="H187" s="110">
        <v>6</v>
      </c>
      <c r="I187" s="156">
        <v>0.7</v>
      </c>
      <c r="J187" s="46">
        <v>40</v>
      </c>
      <c r="K187" s="129">
        <v>7.05</v>
      </c>
      <c r="L187" s="109" t="s">
        <v>16</v>
      </c>
      <c r="M187" s="109" t="s">
        <v>16</v>
      </c>
      <c r="N187" s="109">
        <v>11.516393442622952</v>
      </c>
      <c r="O187" s="70">
        <v>2</v>
      </c>
      <c r="P187" s="3">
        <v>12</v>
      </c>
      <c r="Q187" s="110">
        <v>0</v>
      </c>
      <c r="R187" s="90">
        <v>138.19672131147541</v>
      </c>
      <c r="S187" s="152" t="s">
        <v>26148</v>
      </c>
    </row>
    <row r="188" spans="1:19" hidden="1">
      <c r="A188" s="154" t="s">
        <v>26131</v>
      </c>
      <c r="B188" s="15">
        <v>1283</v>
      </c>
      <c r="C188" t="s">
        <v>6676</v>
      </c>
      <c r="D188" s="3">
        <v>6</v>
      </c>
      <c r="E188" s="3">
        <v>6</v>
      </c>
      <c r="F188" s="110">
        <v>700</v>
      </c>
      <c r="G188" s="110" t="s">
        <v>6675</v>
      </c>
      <c r="H188" s="110">
        <v>6</v>
      </c>
      <c r="I188" s="156">
        <v>0.7</v>
      </c>
      <c r="J188" s="46">
        <v>40</v>
      </c>
      <c r="K188" s="129">
        <v>7.05</v>
      </c>
      <c r="L188" s="109">
        <v>7.05</v>
      </c>
      <c r="M188" s="109" t="s">
        <v>16</v>
      </c>
      <c r="N188" s="109">
        <v>11.516393442622952</v>
      </c>
      <c r="O188" s="70">
        <v>1</v>
      </c>
      <c r="P188" s="3">
        <v>6</v>
      </c>
      <c r="Q188" s="110">
        <v>0</v>
      </c>
      <c r="R188" s="90">
        <v>69.098360655737707</v>
      </c>
      <c r="S188" s="152" t="s">
        <v>29260</v>
      </c>
    </row>
    <row r="189" spans="1:19" hidden="1">
      <c r="A189" s="154" t="s">
        <v>26131</v>
      </c>
      <c r="B189" s="15">
        <v>1169</v>
      </c>
      <c r="C189" t="s">
        <v>6682</v>
      </c>
      <c r="D189" s="3">
        <v>12</v>
      </c>
      <c r="E189" s="3">
        <v>12</v>
      </c>
      <c r="F189" s="110" t="s">
        <v>16</v>
      </c>
      <c r="G189" s="110" t="s">
        <v>6681</v>
      </c>
      <c r="H189" s="110">
        <v>6</v>
      </c>
      <c r="I189" s="156">
        <v>0.7</v>
      </c>
      <c r="J189" s="46">
        <v>40</v>
      </c>
      <c r="K189" s="129">
        <v>9.9499999999999993</v>
      </c>
      <c r="L189" s="109" t="s">
        <v>16</v>
      </c>
      <c r="M189" s="109" t="s">
        <v>16</v>
      </c>
      <c r="N189" s="109">
        <v>14.426229508196723</v>
      </c>
      <c r="O189" s="70">
        <v>2</v>
      </c>
      <c r="P189" s="3">
        <v>12</v>
      </c>
      <c r="Q189" s="110">
        <v>0</v>
      </c>
      <c r="R189" s="90">
        <v>173.11475409836066</v>
      </c>
      <c r="S189" s="152" t="s">
        <v>26148</v>
      </c>
    </row>
    <row r="190" spans="1:19" hidden="1">
      <c r="A190" s="154" t="s">
        <v>26131</v>
      </c>
      <c r="B190" s="15">
        <v>1169</v>
      </c>
      <c r="C190" t="s">
        <v>6682</v>
      </c>
      <c r="D190" s="3">
        <v>6</v>
      </c>
      <c r="E190" s="3">
        <v>6</v>
      </c>
      <c r="F190" s="110"/>
      <c r="G190" s="110" t="s">
        <v>6681</v>
      </c>
      <c r="H190" s="110">
        <v>6</v>
      </c>
      <c r="I190" s="156">
        <v>0.7</v>
      </c>
      <c r="J190" s="46">
        <v>40</v>
      </c>
      <c r="K190" s="129">
        <v>9.9499999999999993</v>
      </c>
      <c r="L190" s="109" t="s">
        <v>16</v>
      </c>
      <c r="M190" s="109" t="s">
        <v>16</v>
      </c>
      <c r="N190" s="90">
        <v>14.426229508196723</v>
      </c>
      <c r="O190" s="3">
        <v>1</v>
      </c>
      <c r="P190" s="3">
        <v>6</v>
      </c>
      <c r="Q190" s="110">
        <v>0</v>
      </c>
      <c r="R190" s="90">
        <v>86.557377049180332</v>
      </c>
      <c r="S190" s="152" t="s">
        <v>19230</v>
      </c>
    </row>
    <row r="191" spans="1:19" hidden="1">
      <c r="A191" s="154" t="s">
        <v>26131</v>
      </c>
      <c r="C191" t="s">
        <v>6688</v>
      </c>
      <c r="D191" s="3">
        <v>6</v>
      </c>
      <c r="E191" s="3">
        <v>6</v>
      </c>
      <c r="F191" s="110"/>
      <c r="G191" s="110" t="s">
        <v>6687</v>
      </c>
      <c r="H191" s="110">
        <v>6</v>
      </c>
      <c r="I191" s="156">
        <v>0.7</v>
      </c>
      <c r="J191" s="46">
        <v>40</v>
      </c>
      <c r="K191" s="129">
        <v>13.5</v>
      </c>
      <c r="L191" s="109" t="s">
        <v>16</v>
      </c>
      <c r="M191" s="109" t="s">
        <v>16</v>
      </c>
      <c r="N191" s="109">
        <v>17.95081967213115</v>
      </c>
      <c r="O191" s="70">
        <v>1</v>
      </c>
      <c r="P191" s="3">
        <v>6</v>
      </c>
      <c r="Q191" s="110" t="s">
        <v>16</v>
      </c>
      <c r="R191" s="90">
        <v>107.70491803278691</v>
      </c>
      <c r="S191" s="152" t="s">
        <v>26148</v>
      </c>
    </row>
    <row r="192" spans="1:19" hidden="1">
      <c r="A192" s="154" t="s">
        <v>26131</v>
      </c>
      <c r="C192" t="s">
        <v>6721</v>
      </c>
      <c r="D192" s="3">
        <v>12</v>
      </c>
      <c r="E192" s="3">
        <v>12</v>
      </c>
      <c r="F192" s="110" t="s">
        <v>16</v>
      </c>
      <c r="G192" s="110" t="s">
        <v>6723</v>
      </c>
      <c r="H192" s="110">
        <v>12</v>
      </c>
      <c r="I192" s="156">
        <v>1</v>
      </c>
      <c r="J192" s="46">
        <v>38</v>
      </c>
      <c r="K192" s="129">
        <v>7.5</v>
      </c>
      <c r="L192" s="109" t="s">
        <v>16</v>
      </c>
      <c r="M192" s="109" t="s">
        <v>16</v>
      </c>
      <c r="N192" s="109">
        <v>12.991803278688526</v>
      </c>
      <c r="O192" s="70">
        <v>1</v>
      </c>
      <c r="P192" s="3">
        <v>12</v>
      </c>
      <c r="Q192" s="110" t="s">
        <v>16</v>
      </c>
      <c r="R192" s="90">
        <v>155.90163934426232</v>
      </c>
      <c r="S192" s="152" t="s">
        <v>26148</v>
      </c>
    </row>
    <row r="193" spans="1:19" hidden="1">
      <c r="A193" s="154" t="s">
        <v>26131</v>
      </c>
      <c r="B193" s="15">
        <v>6925</v>
      </c>
      <c r="C193" t="s">
        <v>6739</v>
      </c>
      <c r="D193" s="3">
        <v>24</v>
      </c>
      <c r="E193" s="3">
        <v>24</v>
      </c>
      <c r="F193" s="110" t="s">
        <v>16</v>
      </c>
      <c r="G193" s="110" t="s">
        <v>6738</v>
      </c>
      <c r="H193" s="110">
        <v>12</v>
      </c>
      <c r="I193" s="156">
        <v>0.7</v>
      </c>
      <c r="J193" s="46">
        <v>40</v>
      </c>
      <c r="K193" s="129">
        <v>15.5</v>
      </c>
      <c r="L193" s="109" t="s">
        <v>16</v>
      </c>
      <c r="M193" s="109" t="s">
        <v>16</v>
      </c>
      <c r="N193" s="109">
        <v>19.959016393442624</v>
      </c>
      <c r="O193" s="70">
        <v>2</v>
      </c>
      <c r="P193" s="3">
        <v>24</v>
      </c>
      <c r="Q193" s="110">
        <v>0</v>
      </c>
      <c r="R193" s="90">
        <v>479.01639344262298</v>
      </c>
      <c r="S193" s="152" t="s">
        <v>26148</v>
      </c>
    </row>
    <row r="194" spans="1:19" hidden="1">
      <c r="A194" s="154" t="s">
        <v>26131</v>
      </c>
      <c r="C194" t="s">
        <v>6757</v>
      </c>
      <c r="D194" s="3">
        <v>24</v>
      </c>
      <c r="E194" s="3">
        <v>24</v>
      </c>
      <c r="F194" s="110" t="s">
        <v>16</v>
      </c>
      <c r="G194" s="110" t="s">
        <v>10868</v>
      </c>
      <c r="H194" s="110">
        <v>12</v>
      </c>
      <c r="I194" s="156">
        <v>1</v>
      </c>
      <c r="J194" s="46">
        <v>40</v>
      </c>
      <c r="K194" s="129">
        <v>22.5</v>
      </c>
      <c r="L194" s="109" t="s">
        <v>16</v>
      </c>
      <c r="M194" s="109" t="s">
        <v>16</v>
      </c>
      <c r="N194" s="109">
        <v>28.196721311475411</v>
      </c>
      <c r="O194" s="70">
        <v>2</v>
      </c>
      <c r="P194" s="3">
        <v>24</v>
      </c>
      <c r="Q194" s="110" t="s">
        <v>16</v>
      </c>
      <c r="R194" s="90">
        <v>676.72131147540983</v>
      </c>
      <c r="S194" s="152" t="s">
        <v>26148</v>
      </c>
    </row>
    <row r="195" spans="1:19" hidden="1">
      <c r="A195" s="154" t="s">
        <v>26131</v>
      </c>
      <c r="B195" s="15">
        <v>6666</v>
      </c>
      <c r="C195" t="s">
        <v>6767</v>
      </c>
      <c r="D195" s="3">
        <v>12</v>
      </c>
      <c r="E195" s="3">
        <v>12</v>
      </c>
      <c r="F195" s="110" t="s">
        <v>16</v>
      </c>
      <c r="G195" s="110" t="s">
        <v>6766</v>
      </c>
      <c r="H195" s="110">
        <v>6</v>
      </c>
      <c r="I195" s="156">
        <v>0.7</v>
      </c>
      <c r="J195" s="46">
        <v>40</v>
      </c>
      <c r="K195" s="129">
        <v>17.95</v>
      </c>
      <c r="L195" s="109" t="s">
        <v>16</v>
      </c>
      <c r="M195" s="109" t="s">
        <v>16</v>
      </c>
      <c r="N195" s="109">
        <v>22.418032786885249</v>
      </c>
      <c r="O195" s="70">
        <v>2</v>
      </c>
      <c r="P195" s="3">
        <v>12</v>
      </c>
      <c r="Q195" s="110">
        <v>0</v>
      </c>
      <c r="R195" s="90">
        <v>269.01639344262298</v>
      </c>
      <c r="S195" s="152" t="s">
        <v>26148</v>
      </c>
    </row>
    <row r="196" spans="1:19" hidden="1">
      <c r="A196" s="154" t="s">
        <v>26131</v>
      </c>
      <c r="B196" s="15">
        <v>6268</v>
      </c>
      <c r="C196" t="s">
        <v>6777</v>
      </c>
      <c r="D196" s="3">
        <v>12</v>
      </c>
      <c r="E196" s="3">
        <v>12</v>
      </c>
      <c r="F196" s="110" t="s">
        <v>16</v>
      </c>
      <c r="G196" s="110" t="s">
        <v>6776</v>
      </c>
      <c r="H196" s="110">
        <v>6</v>
      </c>
      <c r="I196" s="156">
        <v>0.7</v>
      </c>
      <c r="J196" s="46">
        <v>40</v>
      </c>
      <c r="K196" s="129">
        <v>22.95</v>
      </c>
      <c r="L196" s="109" t="s">
        <v>16</v>
      </c>
      <c r="M196" s="109" t="s">
        <v>16</v>
      </c>
      <c r="N196" s="109">
        <v>27.418032786885249</v>
      </c>
      <c r="O196" s="70">
        <v>2</v>
      </c>
      <c r="P196" s="3">
        <v>12</v>
      </c>
      <c r="Q196" s="110">
        <v>0</v>
      </c>
      <c r="R196" s="90">
        <v>329.01639344262298</v>
      </c>
      <c r="S196" s="152" t="s">
        <v>26148</v>
      </c>
    </row>
    <row r="197" spans="1:19" hidden="1">
      <c r="A197" s="154" t="s">
        <v>26131</v>
      </c>
      <c r="B197" s="15">
        <v>5357</v>
      </c>
      <c r="C197" t="s">
        <v>6780</v>
      </c>
      <c r="D197" s="3">
        <v>12</v>
      </c>
      <c r="E197" s="3">
        <v>12</v>
      </c>
      <c r="F197" s="110" t="s">
        <v>16</v>
      </c>
      <c r="G197" s="110" t="s">
        <v>6779</v>
      </c>
      <c r="H197" s="110">
        <v>6</v>
      </c>
      <c r="I197" s="156">
        <v>0.7</v>
      </c>
      <c r="J197" s="46">
        <v>40</v>
      </c>
      <c r="K197" s="129">
        <v>23</v>
      </c>
      <c r="L197" s="109" t="s">
        <v>16</v>
      </c>
      <c r="M197" s="109" t="s">
        <v>16</v>
      </c>
      <c r="N197" s="109">
        <v>27.459016393442624</v>
      </c>
      <c r="O197" s="70">
        <v>2</v>
      </c>
      <c r="P197" s="3">
        <v>12</v>
      </c>
      <c r="Q197" s="110">
        <v>0</v>
      </c>
      <c r="R197" s="90">
        <v>329.50819672131149</v>
      </c>
      <c r="S197" s="152" t="s">
        <v>26148</v>
      </c>
    </row>
    <row r="198" spans="1:19" hidden="1">
      <c r="A198" s="154" t="s">
        <v>26131</v>
      </c>
      <c r="C198" t="s">
        <v>6944</v>
      </c>
      <c r="D198" s="3">
        <v>48</v>
      </c>
      <c r="E198" s="3">
        <v>48</v>
      </c>
      <c r="F198" s="110" t="s">
        <v>16</v>
      </c>
      <c r="G198" s="110" t="s">
        <v>6943</v>
      </c>
      <c r="H198" s="110">
        <v>48</v>
      </c>
      <c r="I198" s="156">
        <v>0.05</v>
      </c>
      <c r="J198" s="46">
        <v>47</v>
      </c>
      <c r="K198" s="129">
        <v>3.5</v>
      </c>
      <c r="L198" s="109" t="s">
        <v>16</v>
      </c>
      <c r="M198" s="109" t="s">
        <v>16</v>
      </c>
      <c r="N198" s="109">
        <v>5.3278688524590168</v>
      </c>
      <c r="O198" s="70">
        <v>1</v>
      </c>
      <c r="P198" s="3">
        <v>48</v>
      </c>
      <c r="Q198" s="110" t="s">
        <v>16</v>
      </c>
      <c r="R198" s="90">
        <v>255.73770491803282</v>
      </c>
      <c r="S198" s="152" t="s">
        <v>26148</v>
      </c>
    </row>
    <row r="199" spans="1:19" hidden="1">
      <c r="A199" s="154" t="s">
        <v>26131</v>
      </c>
      <c r="B199" s="15" t="s">
        <v>16</v>
      </c>
      <c r="C199" t="s">
        <v>6979</v>
      </c>
      <c r="D199" s="3">
        <v>6</v>
      </c>
      <c r="E199" s="3">
        <v>6</v>
      </c>
      <c r="F199" s="110" t="s">
        <v>16</v>
      </c>
      <c r="G199" s="110" t="s">
        <v>6978</v>
      </c>
      <c r="H199" s="110">
        <v>6</v>
      </c>
      <c r="I199" s="156">
        <v>0.7</v>
      </c>
      <c r="J199" s="46">
        <v>40</v>
      </c>
      <c r="K199" s="129">
        <v>15.1</v>
      </c>
      <c r="L199" s="109" t="s">
        <v>16</v>
      </c>
      <c r="M199" s="109" t="s">
        <v>16</v>
      </c>
      <c r="N199" s="109">
        <v>19.590163934426233</v>
      </c>
      <c r="O199" s="70">
        <v>1</v>
      </c>
      <c r="P199" s="3">
        <v>6</v>
      </c>
      <c r="Q199" s="110" t="s">
        <v>16</v>
      </c>
      <c r="R199" s="90">
        <v>117.5409836065574</v>
      </c>
      <c r="S199" s="152" t="s">
        <v>26148</v>
      </c>
    </row>
    <row r="200" spans="1:19" hidden="1">
      <c r="A200" s="154" t="s">
        <v>26131</v>
      </c>
      <c r="B200" s="15">
        <v>6673</v>
      </c>
      <c r="C200" t="s">
        <v>6982</v>
      </c>
      <c r="D200" s="3">
        <v>6</v>
      </c>
      <c r="E200" s="3">
        <v>6</v>
      </c>
      <c r="F200" s="110" t="s">
        <v>16</v>
      </c>
      <c r="G200" s="110" t="s">
        <v>6981</v>
      </c>
      <c r="H200" s="110">
        <v>6</v>
      </c>
      <c r="I200" s="156">
        <v>0.7</v>
      </c>
      <c r="J200" s="46">
        <v>40</v>
      </c>
      <c r="K200" s="129">
        <v>21.2</v>
      </c>
      <c r="L200" s="109" t="s">
        <v>16</v>
      </c>
      <c r="M200" s="109" t="s">
        <v>16</v>
      </c>
      <c r="N200" s="109">
        <v>25.655737704918035</v>
      </c>
      <c r="O200" s="70">
        <v>1</v>
      </c>
      <c r="P200" s="3">
        <v>6</v>
      </c>
      <c r="Q200" s="110">
        <v>0</v>
      </c>
      <c r="R200" s="90">
        <v>153.9344262295082</v>
      </c>
      <c r="S200" s="152" t="s">
        <v>26148</v>
      </c>
    </row>
    <row r="201" spans="1:19" hidden="1">
      <c r="A201" s="154" t="s">
        <v>26131</v>
      </c>
      <c r="B201" s="15">
        <v>5512</v>
      </c>
      <c r="C201" t="s">
        <v>6997</v>
      </c>
      <c r="D201" s="3">
        <v>6</v>
      </c>
      <c r="E201" s="3">
        <v>6</v>
      </c>
      <c r="F201" s="110" t="s">
        <v>16</v>
      </c>
      <c r="G201" s="110" t="s">
        <v>6996</v>
      </c>
      <c r="H201" s="110">
        <v>6</v>
      </c>
      <c r="I201" s="156">
        <v>0.7</v>
      </c>
      <c r="J201" s="46">
        <v>40</v>
      </c>
      <c r="K201" s="129">
        <v>20.25</v>
      </c>
      <c r="L201" s="109" t="s">
        <v>16</v>
      </c>
      <c r="M201" s="109" t="s">
        <v>16</v>
      </c>
      <c r="N201" s="109">
        <v>24.713114754098363</v>
      </c>
      <c r="O201" s="70">
        <v>1</v>
      </c>
      <c r="P201" s="3">
        <v>6</v>
      </c>
      <c r="Q201" s="110">
        <v>0</v>
      </c>
      <c r="R201" s="90">
        <v>148.27868852459017</v>
      </c>
      <c r="S201" s="152" t="s">
        <v>26148</v>
      </c>
    </row>
    <row r="202" spans="1:19" hidden="1">
      <c r="A202" s="154" t="s">
        <v>26131</v>
      </c>
      <c r="B202" s="15">
        <v>4462</v>
      </c>
      <c r="C202" t="s">
        <v>7000</v>
      </c>
      <c r="D202" s="3">
        <v>12</v>
      </c>
      <c r="E202" s="3">
        <v>12</v>
      </c>
      <c r="F202" s="110" t="s">
        <v>16</v>
      </c>
      <c r="G202" s="110" t="s">
        <v>6999</v>
      </c>
      <c r="H202" s="110">
        <v>6</v>
      </c>
      <c r="I202" s="156">
        <v>0.7</v>
      </c>
      <c r="J202" s="46">
        <v>40</v>
      </c>
      <c r="K202" s="129">
        <v>11.95</v>
      </c>
      <c r="L202" s="109" t="s">
        <v>16</v>
      </c>
      <c r="M202" s="109" t="s">
        <v>16</v>
      </c>
      <c r="N202" s="109">
        <v>16.434426229508198</v>
      </c>
      <c r="O202" s="70">
        <v>2</v>
      </c>
      <c r="P202" s="3">
        <v>12</v>
      </c>
      <c r="Q202" s="110">
        <v>0</v>
      </c>
      <c r="R202" s="90">
        <v>197.21311475409837</v>
      </c>
      <c r="S202" s="152" t="s">
        <v>26148</v>
      </c>
    </row>
    <row r="203" spans="1:19" hidden="1">
      <c r="A203" s="154" t="s">
        <v>26131</v>
      </c>
      <c r="C203" t="s">
        <v>7015</v>
      </c>
      <c r="D203" s="3">
        <v>18</v>
      </c>
      <c r="E203" s="3">
        <v>18</v>
      </c>
      <c r="F203" s="110" t="s">
        <v>16</v>
      </c>
      <c r="G203" s="110" t="s">
        <v>7017</v>
      </c>
      <c r="H203" s="110">
        <v>6</v>
      </c>
      <c r="I203" s="156">
        <v>1</v>
      </c>
      <c r="J203" s="46">
        <v>40</v>
      </c>
      <c r="K203" s="129">
        <v>8.9499999999999993</v>
      </c>
      <c r="L203" s="109" t="s">
        <v>16</v>
      </c>
      <c r="M203" s="109" t="s">
        <v>16</v>
      </c>
      <c r="N203" s="109">
        <v>14.672131147540986</v>
      </c>
      <c r="O203" s="70">
        <v>3</v>
      </c>
      <c r="P203" s="3">
        <v>18</v>
      </c>
      <c r="Q203" s="110" t="s">
        <v>16</v>
      </c>
      <c r="R203" s="90">
        <v>264.09836065573774</v>
      </c>
      <c r="S203" s="152" t="s">
        <v>26148</v>
      </c>
    </row>
    <row r="204" spans="1:19" hidden="1">
      <c r="A204" s="154" t="s">
        <v>26131</v>
      </c>
      <c r="B204" s="15">
        <v>6887</v>
      </c>
      <c r="C204" t="s">
        <v>7020</v>
      </c>
      <c r="D204" s="3">
        <v>36</v>
      </c>
      <c r="E204" s="3">
        <v>36</v>
      </c>
      <c r="F204" s="110"/>
      <c r="G204" s="110" t="s">
        <v>7019</v>
      </c>
      <c r="H204" s="110">
        <v>6</v>
      </c>
      <c r="I204" s="156">
        <v>0.7</v>
      </c>
      <c r="J204" s="46">
        <v>43</v>
      </c>
      <c r="K204" s="129">
        <v>23.75</v>
      </c>
      <c r="L204" s="109" t="s">
        <v>16</v>
      </c>
      <c r="M204" s="109" t="s">
        <v>16</v>
      </c>
      <c r="N204" s="109">
        <v>28.416915200000002</v>
      </c>
      <c r="O204" s="70">
        <v>6</v>
      </c>
      <c r="P204" s="3">
        <v>36</v>
      </c>
      <c r="Q204" s="110">
        <v>0</v>
      </c>
      <c r="R204" s="90">
        <v>1023.0089472000001</v>
      </c>
      <c r="S204" s="152" t="s">
        <v>25942</v>
      </c>
    </row>
    <row r="205" spans="1:19" hidden="1">
      <c r="A205" s="154" t="s">
        <v>26131</v>
      </c>
      <c r="B205" s="15">
        <v>1532</v>
      </c>
      <c r="C205" t="s">
        <v>7028</v>
      </c>
      <c r="D205" s="3">
        <v>12</v>
      </c>
      <c r="E205" s="3">
        <v>12</v>
      </c>
      <c r="F205" s="110" t="s">
        <v>16</v>
      </c>
      <c r="G205" s="110" t="s">
        <v>7030</v>
      </c>
      <c r="H205" s="110">
        <v>6</v>
      </c>
      <c r="I205" s="156">
        <v>0.7</v>
      </c>
      <c r="J205" s="46">
        <v>17</v>
      </c>
      <c r="K205" s="129">
        <v>8.85</v>
      </c>
      <c r="L205" s="109" t="s">
        <v>16</v>
      </c>
      <c r="M205" s="109" t="s">
        <v>16</v>
      </c>
      <c r="N205" s="109">
        <v>11.639344262295083</v>
      </c>
      <c r="O205" s="70">
        <v>2</v>
      </c>
      <c r="P205" s="3">
        <v>12</v>
      </c>
      <c r="Q205" s="110">
        <v>0</v>
      </c>
      <c r="R205" s="90">
        <v>139.67213114754099</v>
      </c>
      <c r="S205" s="152" t="s">
        <v>26148</v>
      </c>
    </row>
    <row r="206" spans="1:19" hidden="1">
      <c r="A206" s="154" t="s">
        <v>26131</v>
      </c>
      <c r="B206" s="15">
        <v>6301</v>
      </c>
      <c r="C206" t="s">
        <v>7086</v>
      </c>
      <c r="D206" s="3">
        <v>12</v>
      </c>
      <c r="E206" s="3">
        <v>12</v>
      </c>
      <c r="F206" s="110" t="s">
        <v>16</v>
      </c>
      <c r="G206" s="110" t="s">
        <v>7085</v>
      </c>
      <c r="H206" s="110">
        <v>6</v>
      </c>
      <c r="I206" s="156">
        <v>0.7</v>
      </c>
      <c r="J206" s="46">
        <v>41.5</v>
      </c>
      <c r="K206" s="129">
        <v>6.65</v>
      </c>
      <c r="L206" s="109" t="s">
        <v>16</v>
      </c>
      <c r="M206" s="109" t="s">
        <v>16</v>
      </c>
      <c r="N206" s="109">
        <v>11.229508196721312</v>
      </c>
      <c r="O206" s="70">
        <v>2</v>
      </c>
      <c r="P206" s="3">
        <v>12</v>
      </c>
      <c r="Q206" s="110">
        <v>0</v>
      </c>
      <c r="R206" s="90">
        <v>134.75409836065575</v>
      </c>
      <c r="S206" s="152" t="s">
        <v>26148</v>
      </c>
    </row>
    <row r="207" spans="1:19" hidden="1">
      <c r="A207" s="154" t="s">
        <v>26131</v>
      </c>
      <c r="B207" s="15">
        <v>6301</v>
      </c>
      <c r="C207" t="s">
        <v>7086</v>
      </c>
      <c r="D207" s="3">
        <v>72</v>
      </c>
      <c r="E207" s="3">
        <v>18</v>
      </c>
      <c r="F207" s="110" t="s">
        <v>16</v>
      </c>
      <c r="G207" s="110" t="s">
        <v>7085</v>
      </c>
      <c r="H207" s="110">
        <v>6</v>
      </c>
      <c r="I207" s="156">
        <v>0.7</v>
      </c>
      <c r="J207" s="46">
        <v>41.5</v>
      </c>
      <c r="K207" s="129">
        <v>6.65</v>
      </c>
      <c r="L207" s="109" t="s">
        <v>16</v>
      </c>
      <c r="M207" s="109" t="s">
        <v>16</v>
      </c>
      <c r="N207" s="109">
        <v>11.229508196721312</v>
      </c>
      <c r="O207" s="70">
        <v>3</v>
      </c>
      <c r="P207" s="3">
        <v>18</v>
      </c>
      <c r="Q207" s="110">
        <v>0</v>
      </c>
      <c r="R207" s="90">
        <v>202.13114754098362</v>
      </c>
      <c r="S207" s="152" t="s">
        <v>25942</v>
      </c>
    </row>
    <row r="208" spans="1:19" hidden="1">
      <c r="A208" s="154" t="s">
        <v>26131</v>
      </c>
      <c r="B208" s="15">
        <v>3827</v>
      </c>
      <c r="C208" t="s">
        <v>7153</v>
      </c>
      <c r="D208" s="3">
        <v>12</v>
      </c>
      <c r="E208" s="3">
        <v>12</v>
      </c>
      <c r="F208" s="110" t="s">
        <v>21543</v>
      </c>
      <c r="G208" s="110" t="s">
        <v>7152</v>
      </c>
      <c r="H208" s="110">
        <v>6</v>
      </c>
      <c r="I208" s="156">
        <v>0.7</v>
      </c>
      <c r="J208" s="46">
        <v>47</v>
      </c>
      <c r="K208" s="129">
        <v>16.25</v>
      </c>
      <c r="L208" s="109">
        <v>17.649999999999999</v>
      </c>
      <c r="M208" s="109" t="s">
        <v>16</v>
      </c>
      <c r="N208" s="109">
        <v>21.229508196721312</v>
      </c>
      <c r="O208" s="70">
        <v>2</v>
      </c>
      <c r="P208" s="3">
        <v>12</v>
      </c>
      <c r="Q208" s="110">
        <v>0</v>
      </c>
      <c r="R208" s="90">
        <v>254.75409836065575</v>
      </c>
      <c r="S208" s="152" t="s">
        <v>26148</v>
      </c>
    </row>
    <row r="209" spans="1:19" hidden="1">
      <c r="A209" s="154" t="s">
        <v>26131</v>
      </c>
      <c r="B209" s="15">
        <v>3880</v>
      </c>
      <c r="C209" t="s">
        <v>7165</v>
      </c>
      <c r="D209" s="3">
        <v>12</v>
      </c>
      <c r="E209" s="3">
        <v>12</v>
      </c>
      <c r="F209" s="110" t="s">
        <v>16</v>
      </c>
      <c r="G209" s="110" t="s">
        <v>7164</v>
      </c>
      <c r="H209" s="110">
        <v>6</v>
      </c>
      <c r="I209" s="156">
        <v>0.7</v>
      </c>
      <c r="J209" s="46">
        <v>40</v>
      </c>
      <c r="K209" s="129">
        <v>18.5</v>
      </c>
      <c r="L209" s="109" t="s">
        <v>16</v>
      </c>
      <c r="M209" s="109">
        <v>31.35</v>
      </c>
      <c r="N209" s="109">
        <v>22.950819672131146</v>
      </c>
      <c r="O209" s="70">
        <v>2</v>
      </c>
      <c r="P209" s="3">
        <v>12</v>
      </c>
      <c r="Q209" s="110">
        <v>0</v>
      </c>
      <c r="R209" s="90">
        <v>275.40983606557376</v>
      </c>
      <c r="S209" s="152" t="s">
        <v>26148</v>
      </c>
    </row>
    <row r="210" spans="1:19" hidden="1">
      <c r="A210" s="154" t="s">
        <v>26131</v>
      </c>
      <c r="C210" t="s">
        <v>7171</v>
      </c>
      <c r="D210" s="3">
        <v>12</v>
      </c>
      <c r="E210" s="3">
        <v>12</v>
      </c>
      <c r="F210" s="110" t="s">
        <v>16</v>
      </c>
      <c r="G210" s="110" t="s">
        <v>10774</v>
      </c>
      <c r="H210" s="110">
        <v>6</v>
      </c>
      <c r="I210" s="156">
        <v>0.7</v>
      </c>
      <c r="J210" s="46">
        <v>40</v>
      </c>
      <c r="K210" s="129">
        <v>19.75</v>
      </c>
      <c r="L210" s="109" t="s">
        <v>16</v>
      </c>
      <c r="M210" s="109" t="s">
        <v>16</v>
      </c>
      <c r="N210" s="109">
        <v>24.221311475409838</v>
      </c>
      <c r="O210" s="70">
        <v>2</v>
      </c>
      <c r="P210" s="3">
        <v>12</v>
      </c>
      <c r="Q210" s="110" t="s">
        <v>16</v>
      </c>
      <c r="R210" s="90">
        <v>290.65573770491807</v>
      </c>
      <c r="S210" s="152" t="s">
        <v>26148</v>
      </c>
    </row>
    <row r="211" spans="1:19" hidden="1">
      <c r="A211" s="154" t="s">
        <v>26131</v>
      </c>
      <c r="B211" s="15">
        <v>1411</v>
      </c>
      <c r="C211" t="s">
        <v>7177</v>
      </c>
      <c r="D211" s="3">
        <v>6</v>
      </c>
      <c r="E211" s="3">
        <v>6</v>
      </c>
      <c r="F211" s="110" t="s">
        <v>21550</v>
      </c>
      <c r="G211" s="110" t="s">
        <v>7176</v>
      </c>
      <c r="H211" s="110">
        <v>6</v>
      </c>
      <c r="I211" s="156">
        <v>0.5</v>
      </c>
      <c r="J211" s="46">
        <v>51.4</v>
      </c>
      <c r="K211" s="129">
        <v>24.95</v>
      </c>
      <c r="L211" s="109">
        <v>21.45</v>
      </c>
      <c r="M211" s="109">
        <v>29.9</v>
      </c>
      <c r="N211" s="109">
        <v>29.180327868852462</v>
      </c>
      <c r="O211" s="70">
        <v>1</v>
      </c>
      <c r="P211" s="3">
        <v>6</v>
      </c>
      <c r="Q211" s="110">
        <v>12</v>
      </c>
      <c r="R211" s="90">
        <v>175.08196721311478</v>
      </c>
      <c r="S211" s="152" t="s">
        <v>29260</v>
      </c>
    </row>
    <row r="212" spans="1:19" hidden="1">
      <c r="A212" s="154" t="s">
        <v>26131</v>
      </c>
      <c r="B212" s="15">
        <v>3218</v>
      </c>
      <c r="C212" t="s">
        <v>7180</v>
      </c>
      <c r="D212" s="3">
        <v>6</v>
      </c>
      <c r="E212" s="3">
        <v>6</v>
      </c>
      <c r="F212" s="110" t="s">
        <v>16</v>
      </c>
      <c r="G212" s="110" t="s">
        <v>7179</v>
      </c>
      <c r="H212" s="110">
        <v>6</v>
      </c>
      <c r="I212" s="156">
        <v>0.7</v>
      </c>
      <c r="J212" s="46">
        <v>45</v>
      </c>
      <c r="K212" s="129">
        <v>54.95</v>
      </c>
      <c r="L212" s="109" t="s">
        <v>16</v>
      </c>
      <c r="M212" s="109" t="s">
        <v>16</v>
      </c>
      <c r="N212" s="109">
        <v>59.795081967213122</v>
      </c>
      <c r="O212" s="70">
        <v>1</v>
      </c>
      <c r="P212" s="3">
        <v>6</v>
      </c>
      <c r="Q212" s="110">
        <v>0</v>
      </c>
      <c r="R212" s="90">
        <v>358.77049180327873</v>
      </c>
      <c r="S212" s="152" t="s">
        <v>26148</v>
      </c>
    </row>
    <row r="213" spans="1:19" hidden="1">
      <c r="A213" s="154" t="s">
        <v>26131</v>
      </c>
      <c r="C213" t="s">
        <v>7198</v>
      </c>
      <c r="D213" s="3">
        <v>6</v>
      </c>
      <c r="E213" s="3">
        <v>6</v>
      </c>
      <c r="F213" s="110" t="s">
        <v>21469</v>
      </c>
      <c r="G213" s="110" t="s">
        <v>7197</v>
      </c>
      <c r="H213" s="110">
        <v>6</v>
      </c>
      <c r="I213" s="156">
        <v>1</v>
      </c>
      <c r="J213" s="46">
        <v>46</v>
      </c>
      <c r="K213" s="129">
        <v>17.5</v>
      </c>
      <c r="L213" s="109">
        <v>25.15</v>
      </c>
      <c r="M213" s="109" t="s">
        <v>16</v>
      </c>
      <c r="N213" s="109">
        <v>23.852459016393443</v>
      </c>
      <c r="O213" s="70">
        <v>1</v>
      </c>
      <c r="P213" s="3">
        <v>6</v>
      </c>
      <c r="Q213" s="110" t="s">
        <v>16</v>
      </c>
      <c r="R213" s="90">
        <v>143.11475409836066</v>
      </c>
      <c r="S213" s="152" t="s">
        <v>26148</v>
      </c>
    </row>
    <row r="214" spans="1:19" hidden="1">
      <c r="A214" s="154" t="s">
        <v>26131</v>
      </c>
      <c r="B214" s="15">
        <v>5743</v>
      </c>
      <c r="C214" t="s">
        <v>7215</v>
      </c>
      <c r="D214" s="3">
        <v>6</v>
      </c>
      <c r="E214" s="3">
        <v>6</v>
      </c>
      <c r="F214" s="110" t="s">
        <v>21561</v>
      </c>
      <c r="G214" s="110" t="s">
        <v>7214</v>
      </c>
      <c r="H214" s="110">
        <v>6</v>
      </c>
      <c r="I214" s="156">
        <v>0.7</v>
      </c>
      <c r="J214" s="46">
        <v>40</v>
      </c>
      <c r="K214" s="129">
        <v>19.25</v>
      </c>
      <c r="L214" s="109">
        <v>18.850000000000001</v>
      </c>
      <c r="M214" s="109">
        <v>29.04</v>
      </c>
      <c r="N214" s="109">
        <v>23.729508196721316</v>
      </c>
      <c r="O214" s="70">
        <v>1</v>
      </c>
      <c r="P214" s="3">
        <v>6</v>
      </c>
      <c r="Q214" s="110">
        <v>0</v>
      </c>
      <c r="R214" s="90">
        <v>142.3770491803279</v>
      </c>
      <c r="S214" s="152" t="s">
        <v>26148</v>
      </c>
    </row>
    <row r="215" spans="1:19" hidden="1">
      <c r="A215" s="154" t="s">
        <v>26131</v>
      </c>
      <c r="C215" t="s">
        <v>19210</v>
      </c>
      <c r="D215" s="3">
        <v>2</v>
      </c>
      <c r="E215" s="3">
        <v>2</v>
      </c>
      <c r="F215" s="110" t="s">
        <v>16</v>
      </c>
      <c r="G215" s="110" t="s">
        <v>10887</v>
      </c>
      <c r="H215" s="110">
        <v>1</v>
      </c>
      <c r="I215" s="156">
        <v>3</v>
      </c>
      <c r="J215" s="46">
        <v>40</v>
      </c>
      <c r="K215" s="129">
        <v>47.5</v>
      </c>
      <c r="L215" s="109" t="s">
        <v>16</v>
      </c>
      <c r="M215" s="109" t="s">
        <v>16</v>
      </c>
      <c r="N215" s="109">
        <v>61.516393442622949</v>
      </c>
      <c r="O215" s="70">
        <v>2</v>
      </c>
      <c r="P215" s="3">
        <v>2</v>
      </c>
      <c r="Q215" s="110" t="s">
        <v>16</v>
      </c>
      <c r="R215" s="90">
        <v>123.0327868852459</v>
      </c>
      <c r="S215" s="152" t="s">
        <v>26148</v>
      </c>
    </row>
    <row r="216" spans="1:19" hidden="1">
      <c r="A216" s="154" t="s">
        <v>26131</v>
      </c>
      <c r="B216" s="15">
        <v>1450</v>
      </c>
      <c r="C216" t="s">
        <v>7290</v>
      </c>
      <c r="D216" s="3">
        <v>6</v>
      </c>
      <c r="E216" s="3">
        <v>6</v>
      </c>
      <c r="F216" s="110" t="s">
        <v>16</v>
      </c>
      <c r="G216" s="110" t="s">
        <v>7289</v>
      </c>
      <c r="H216" s="110">
        <v>6</v>
      </c>
      <c r="I216" s="156">
        <v>0.7</v>
      </c>
      <c r="J216" s="46">
        <v>43</v>
      </c>
      <c r="K216" s="129">
        <v>40.85</v>
      </c>
      <c r="L216" s="109" t="s">
        <v>16</v>
      </c>
      <c r="M216" s="109" t="s">
        <v>16</v>
      </c>
      <c r="N216" s="109">
        <v>45.532786885245905</v>
      </c>
      <c r="O216" s="70">
        <v>1</v>
      </c>
      <c r="P216" s="3">
        <v>6</v>
      </c>
      <c r="Q216" s="110">
        <v>3</v>
      </c>
      <c r="R216" s="90">
        <v>273.19672131147541</v>
      </c>
      <c r="S216" s="152" t="s">
        <v>26148</v>
      </c>
    </row>
    <row r="217" spans="1:19" hidden="1">
      <c r="A217" s="154" t="s">
        <v>26131</v>
      </c>
      <c r="B217" s="15">
        <v>6276</v>
      </c>
      <c r="C217" t="s">
        <v>7293</v>
      </c>
      <c r="D217" s="3">
        <v>6</v>
      </c>
      <c r="E217" s="3">
        <v>6</v>
      </c>
      <c r="F217" s="110" t="s">
        <v>21595</v>
      </c>
      <c r="G217" s="110" t="s">
        <v>7292</v>
      </c>
      <c r="H217" s="110">
        <v>6</v>
      </c>
      <c r="I217" s="156">
        <v>0.7</v>
      </c>
      <c r="J217" s="46">
        <v>43</v>
      </c>
      <c r="K217" s="129">
        <v>54.95</v>
      </c>
      <c r="L217" s="109">
        <v>52.85</v>
      </c>
      <c r="M217" s="109" t="s">
        <v>16</v>
      </c>
      <c r="N217" s="109">
        <v>59.631147540983605</v>
      </c>
      <c r="O217" s="70">
        <v>1</v>
      </c>
      <c r="P217" s="3">
        <v>6</v>
      </c>
      <c r="Q217" s="110">
        <v>0</v>
      </c>
      <c r="R217" s="90">
        <v>357.78688524590166</v>
      </c>
      <c r="S217" s="152" t="s">
        <v>26148</v>
      </c>
    </row>
    <row r="218" spans="1:19" hidden="1">
      <c r="A218" s="154" t="s">
        <v>26131</v>
      </c>
      <c r="B218" s="15">
        <v>3463</v>
      </c>
      <c r="C218" t="s">
        <v>7296</v>
      </c>
      <c r="D218" s="3">
        <v>6</v>
      </c>
      <c r="E218" s="3">
        <v>6</v>
      </c>
      <c r="F218" s="110" t="s">
        <v>16</v>
      </c>
      <c r="G218" s="110" t="s">
        <v>7295</v>
      </c>
      <c r="H218" s="110">
        <v>6</v>
      </c>
      <c r="I218" s="156">
        <v>0.7</v>
      </c>
      <c r="J218" s="46">
        <v>43</v>
      </c>
      <c r="K218" s="129">
        <v>34</v>
      </c>
      <c r="L218" s="109" t="s">
        <v>16</v>
      </c>
      <c r="M218" s="109" t="s">
        <v>16</v>
      </c>
      <c r="N218" s="109">
        <v>38.688524590163937</v>
      </c>
      <c r="O218" s="70">
        <v>1</v>
      </c>
      <c r="P218" s="3">
        <v>6</v>
      </c>
      <c r="Q218" s="110">
        <v>3</v>
      </c>
      <c r="R218" s="90">
        <v>232.13114754098362</v>
      </c>
      <c r="S218" s="152" t="s">
        <v>26148</v>
      </c>
    </row>
    <row r="219" spans="1:19" hidden="1">
      <c r="A219" s="154" t="s">
        <v>26131</v>
      </c>
      <c r="B219" s="15">
        <v>6667</v>
      </c>
      <c r="C219" t="s">
        <v>7409</v>
      </c>
      <c r="D219" s="3">
        <v>24</v>
      </c>
      <c r="E219" s="3">
        <v>24</v>
      </c>
      <c r="F219" s="110" t="s">
        <v>16</v>
      </c>
      <c r="G219" s="110" t="s">
        <v>7408</v>
      </c>
      <c r="H219" s="110">
        <v>6</v>
      </c>
      <c r="I219" s="156">
        <v>0.7</v>
      </c>
      <c r="J219" s="46">
        <v>40</v>
      </c>
      <c r="K219" s="129">
        <v>10.5</v>
      </c>
      <c r="L219" s="109" t="s">
        <v>16</v>
      </c>
      <c r="M219" s="109" t="s">
        <v>16</v>
      </c>
      <c r="N219" s="109">
        <v>14.959016393442623</v>
      </c>
      <c r="O219" s="70">
        <v>4</v>
      </c>
      <c r="P219" s="3">
        <v>24</v>
      </c>
      <c r="Q219" s="110">
        <v>0</v>
      </c>
      <c r="R219" s="90">
        <v>359.01639344262293</v>
      </c>
      <c r="S219" s="152" t="s">
        <v>26148</v>
      </c>
    </row>
    <row r="220" spans="1:19" hidden="1">
      <c r="A220" s="154" t="s">
        <v>26131</v>
      </c>
      <c r="B220" s="15">
        <v>3483</v>
      </c>
      <c r="C220" t="s">
        <v>7475</v>
      </c>
      <c r="D220" s="3">
        <v>6</v>
      </c>
      <c r="E220" s="3">
        <v>6</v>
      </c>
      <c r="F220" s="110" t="s">
        <v>16</v>
      </c>
      <c r="G220" s="110" t="s">
        <v>7477</v>
      </c>
      <c r="H220" s="110">
        <v>6</v>
      </c>
      <c r="I220" s="156">
        <v>1</v>
      </c>
      <c r="J220" s="46">
        <v>42.5</v>
      </c>
      <c r="K220" s="129">
        <v>11.75</v>
      </c>
      <c r="L220" s="109" t="s">
        <v>16</v>
      </c>
      <c r="M220" s="109" t="s">
        <v>16</v>
      </c>
      <c r="N220" s="109">
        <v>17.704918032786885</v>
      </c>
      <c r="O220" s="70">
        <v>1</v>
      </c>
      <c r="P220" s="3">
        <v>6</v>
      </c>
      <c r="Q220" s="110">
        <v>0</v>
      </c>
      <c r="R220" s="90">
        <v>106.22950819672131</v>
      </c>
      <c r="S220" s="152" t="s">
        <v>26148</v>
      </c>
    </row>
    <row r="221" spans="1:19" hidden="1">
      <c r="A221" s="154" t="s">
        <v>26131</v>
      </c>
      <c r="B221" s="15">
        <v>4464</v>
      </c>
      <c r="C221" t="s">
        <v>7536</v>
      </c>
      <c r="D221" s="3">
        <v>6</v>
      </c>
      <c r="E221" s="3">
        <v>6</v>
      </c>
      <c r="F221" s="110" t="s">
        <v>16</v>
      </c>
      <c r="G221" s="110" t="s">
        <v>7535</v>
      </c>
      <c r="H221" s="110">
        <v>6</v>
      </c>
      <c r="I221" s="156">
        <v>0.7</v>
      </c>
      <c r="J221" s="46">
        <v>40</v>
      </c>
      <c r="K221" s="129">
        <v>17.25</v>
      </c>
      <c r="L221" s="109" t="s">
        <v>16</v>
      </c>
      <c r="M221" s="109" t="s">
        <v>16</v>
      </c>
      <c r="N221" s="109">
        <v>21.721311475409838</v>
      </c>
      <c r="O221" s="70">
        <v>1</v>
      </c>
      <c r="P221" s="3">
        <v>6</v>
      </c>
      <c r="Q221" s="110">
        <v>0</v>
      </c>
      <c r="R221" s="90">
        <v>130.32786885245903</v>
      </c>
      <c r="S221" s="152" t="s">
        <v>26148</v>
      </c>
    </row>
    <row r="222" spans="1:19" hidden="1">
      <c r="A222" s="154" t="s">
        <v>26131</v>
      </c>
      <c r="B222" s="15">
        <v>4465</v>
      </c>
      <c r="C222" t="s">
        <v>7539</v>
      </c>
      <c r="D222" s="3">
        <v>6</v>
      </c>
      <c r="E222" s="3">
        <v>6</v>
      </c>
      <c r="F222" s="110" t="s">
        <v>16</v>
      </c>
      <c r="G222" s="110" t="s">
        <v>7538</v>
      </c>
      <c r="H222" s="110">
        <v>6</v>
      </c>
      <c r="I222" s="156">
        <v>0.7</v>
      </c>
      <c r="J222" s="46">
        <v>40</v>
      </c>
      <c r="K222" s="129">
        <v>15.95</v>
      </c>
      <c r="L222" s="109" t="s">
        <v>16</v>
      </c>
      <c r="M222" s="109" t="s">
        <v>16</v>
      </c>
      <c r="N222" s="109">
        <v>20.409836065573774</v>
      </c>
      <c r="O222" s="70">
        <v>1</v>
      </c>
      <c r="P222" s="3">
        <v>6</v>
      </c>
      <c r="Q222" s="110">
        <v>3</v>
      </c>
      <c r="R222" s="90">
        <v>122.45901639344265</v>
      </c>
      <c r="S222" s="152" t="s">
        <v>26148</v>
      </c>
    </row>
    <row r="223" spans="1:19" hidden="1">
      <c r="A223" s="154" t="s">
        <v>26131</v>
      </c>
      <c r="B223" s="15">
        <v>1538</v>
      </c>
      <c r="C223" t="s">
        <v>7563</v>
      </c>
      <c r="D223" s="3">
        <v>6</v>
      </c>
      <c r="E223" s="3">
        <v>6</v>
      </c>
      <c r="F223" s="110">
        <v>3422</v>
      </c>
      <c r="G223" s="110" t="s">
        <v>7565</v>
      </c>
      <c r="H223" s="110">
        <v>6</v>
      </c>
      <c r="I223" s="156">
        <v>1</v>
      </c>
      <c r="J223" s="46">
        <v>40</v>
      </c>
      <c r="K223" s="129">
        <v>7.9</v>
      </c>
      <c r="L223" s="109">
        <v>7.85</v>
      </c>
      <c r="M223" s="109" t="s">
        <v>16</v>
      </c>
      <c r="N223" s="109">
        <v>13.606557377049182</v>
      </c>
      <c r="O223" s="70">
        <v>1</v>
      </c>
      <c r="P223" s="3">
        <v>6</v>
      </c>
      <c r="Q223" s="110">
        <v>0</v>
      </c>
      <c r="R223" s="90">
        <v>81.639344262295083</v>
      </c>
      <c r="S223" s="152" t="s">
        <v>26148</v>
      </c>
    </row>
    <row r="224" spans="1:19" hidden="1">
      <c r="A224" s="154" t="s">
        <v>26131</v>
      </c>
      <c r="C224" t="s">
        <v>7685</v>
      </c>
      <c r="D224" s="3">
        <v>48</v>
      </c>
      <c r="E224" s="3">
        <v>48</v>
      </c>
      <c r="F224" s="110" t="s">
        <v>16</v>
      </c>
      <c r="G224" s="110" t="s">
        <v>7684</v>
      </c>
      <c r="H224" s="110">
        <v>12</v>
      </c>
      <c r="I224" s="156">
        <v>0.05</v>
      </c>
      <c r="J224" s="46">
        <v>40</v>
      </c>
      <c r="K224" s="129">
        <v>1</v>
      </c>
      <c r="L224" s="109" t="s">
        <v>16</v>
      </c>
      <c r="M224" s="109" t="s">
        <v>16</v>
      </c>
      <c r="N224" s="109">
        <v>2.7868852459016398</v>
      </c>
      <c r="O224" s="70">
        <v>4</v>
      </c>
      <c r="P224" s="3">
        <v>48</v>
      </c>
      <c r="Q224" s="110" t="s">
        <v>16</v>
      </c>
      <c r="R224" s="90">
        <v>133.7704918032787</v>
      </c>
      <c r="S224" s="152" t="s">
        <v>26148</v>
      </c>
    </row>
    <row r="225" spans="1:19" hidden="1">
      <c r="A225" s="154" t="s">
        <v>26131</v>
      </c>
      <c r="B225" s="15">
        <v>2308</v>
      </c>
      <c r="C225" t="s">
        <v>7722</v>
      </c>
      <c r="D225" s="3">
        <v>12</v>
      </c>
      <c r="E225" s="3">
        <v>12</v>
      </c>
      <c r="F225" s="110" t="s">
        <v>16</v>
      </c>
      <c r="G225" s="110" t="s">
        <v>7721</v>
      </c>
      <c r="H225" s="110">
        <v>6</v>
      </c>
      <c r="I225" s="156">
        <v>0.7</v>
      </c>
      <c r="J225" s="46">
        <v>40</v>
      </c>
      <c r="K225" s="129">
        <v>7.1</v>
      </c>
      <c r="L225" s="109" t="s">
        <v>16</v>
      </c>
      <c r="M225" s="109" t="s">
        <v>16</v>
      </c>
      <c r="N225" s="109">
        <v>11.55737704918033</v>
      </c>
      <c r="O225" s="70">
        <v>2</v>
      </c>
      <c r="P225" s="3">
        <v>12</v>
      </c>
      <c r="Q225" s="110">
        <v>0</v>
      </c>
      <c r="R225" s="90">
        <v>138.68852459016395</v>
      </c>
      <c r="S225" s="152" t="s">
        <v>26148</v>
      </c>
    </row>
    <row r="226" spans="1:19" hidden="1">
      <c r="A226" s="154" t="s">
        <v>26131</v>
      </c>
      <c r="B226" s="15">
        <v>4213</v>
      </c>
      <c r="C226" t="s">
        <v>7725</v>
      </c>
      <c r="D226" s="3">
        <v>24</v>
      </c>
      <c r="E226" s="3">
        <v>24</v>
      </c>
      <c r="F226" s="110" t="s">
        <v>16</v>
      </c>
      <c r="G226" s="110" t="s">
        <v>7724</v>
      </c>
      <c r="H226" s="110">
        <v>6</v>
      </c>
      <c r="I226" s="156">
        <v>0.7</v>
      </c>
      <c r="J226" s="46">
        <v>40</v>
      </c>
      <c r="K226" s="129">
        <v>9.9499999999999993</v>
      </c>
      <c r="L226" s="109" t="s">
        <v>16</v>
      </c>
      <c r="M226" s="109" t="s">
        <v>16</v>
      </c>
      <c r="N226" s="109">
        <v>14.426229508196723</v>
      </c>
      <c r="O226" s="70">
        <v>4</v>
      </c>
      <c r="P226" s="3">
        <v>24</v>
      </c>
      <c r="Q226" s="110">
        <v>9</v>
      </c>
      <c r="R226" s="90">
        <v>346.22950819672133</v>
      </c>
      <c r="S226" s="152" t="s">
        <v>26148</v>
      </c>
    </row>
    <row r="227" spans="1:19" hidden="1">
      <c r="A227" s="154" t="s">
        <v>26131</v>
      </c>
      <c r="B227" s="15">
        <v>4213</v>
      </c>
      <c r="C227" t="s">
        <v>7725</v>
      </c>
      <c r="D227" s="3">
        <v>24</v>
      </c>
      <c r="E227" s="3">
        <v>24</v>
      </c>
      <c r="F227" s="110" t="s">
        <v>16</v>
      </c>
      <c r="G227" s="110" t="s">
        <v>7724</v>
      </c>
      <c r="H227" s="110">
        <v>6</v>
      </c>
      <c r="I227" s="156">
        <v>0.7</v>
      </c>
      <c r="J227" s="46">
        <v>40</v>
      </c>
      <c r="K227" s="129">
        <v>9.9499999999999993</v>
      </c>
      <c r="L227" s="109" t="s">
        <v>16</v>
      </c>
      <c r="M227" s="109" t="s">
        <v>16</v>
      </c>
      <c r="N227" s="109">
        <v>14.426229508196723</v>
      </c>
      <c r="O227" s="70">
        <v>4</v>
      </c>
      <c r="P227" s="3">
        <v>24</v>
      </c>
      <c r="Q227" s="110">
        <v>9</v>
      </c>
      <c r="R227" s="90">
        <v>346.22950819672133</v>
      </c>
      <c r="S227" s="152" t="s">
        <v>25942</v>
      </c>
    </row>
    <row r="228" spans="1:19" hidden="1">
      <c r="A228" s="154" t="s">
        <v>26131</v>
      </c>
      <c r="B228" s="15">
        <v>1589</v>
      </c>
      <c r="C228" t="s">
        <v>7775</v>
      </c>
      <c r="D228" s="3">
        <v>12</v>
      </c>
      <c r="E228" s="3">
        <v>12</v>
      </c>
      <c r="F228" s="110" t="s">
        <v>16</v>
      </c>
      <c r="G228" s="110" t="s">
        <v>7774</v>
      </c>
      <c r="H228" s="110">
        <v>6</v>
      </c>
      <c r="I228" s="156">
        <v>1</v>
      </c>
      <c r="J228" s="46">
        <v>21</v>
      </c>
      <c r="K228" s="129">
        <v>7.85</v>
      </c>
      <c r="L228" s="109" t="s">
        <v>16</v>
      </c>
      <c r="M228" s="109" t="s">
        <v>16</v>
      </c>
      <c r="N228" s="109">
        <v>11.598360655737705</v>
      </c>
      <c r="O228" s="70">
        <v>2</v>
      </c>
      <c r="P228" s="3">
        <v>12</v>
      </c>
      <c r="Q228" s="110">
        <v>0</v>
      </c>
      <c r="R228" s="90">
        <v>139.18032786885246</v>
      </c>
      <c r="S228" s="152" t="s">
        <v>26148</v>
      </c>
    </row>
    <row r="229" spans="1:19" hidden="1">
      <c r="A229" s="154" t="s">
        <v>26131</v>
      </c>
      <c r="B229" s="15">
        <v>1566</v>
      </c>
      <c r="C229" t="s">
        <v>7778</v>
      </c>
      <c r="D229" s="3">
        <v>12</v>
      </c>
      <c r="E229" s="3">
        <v>12</v>
      </c>
      <c r="F229" s="110" t="s">
        <v>16</v>
      </c>
      <c r="G229" s="110" t="s">
        <v>7777</v>
      </c>
      <c r="H229" s="110">
        <v>6</v>
      </c>
      <c r="I229" s="156">
        <v>1</v>
      </c>
      <c r="J229" s="46">
        <v>18</v>
      </c>
      <c r="K229" s="129">
        <v>6.45</v>
      </c>
      <c r="L229" s="109" t="s">
        <v>16</v>
      </c>
      <c r="M229" s="109" t="s">
        <v>16</v>
      </c>
      <c r="N229" s="109">
        <v>9.8770491803278695</v>
      </c>
      <c r="O229" s="70">
        <v>2</v>
      </c>
      <c r="P229" s="3">
        <v>12</v>
      </c>
      <c r="Q229" s="110">
        <v>0</v>
      </c>
      <c r="R229" s="90">
        <v>118.52459016393443</v>
      </c>
      <c r="S229" s="152" t="s">
        <v>26148</v>
      </c>
    </row>
    <row r="230" spans="1:19" hidden="1">
      <c r="A230" s="154" t="s">
        <v>26131</v>
      </c>
      <c r="B230" s="15">
        <v>3290</v>
      </c>
      <c r="C230" t="s">
        <v>7781</v>
      </c>
      <c r="D230" s="3">
        <v>12</v>
      </c>
      <c r="E230" s="3">
        <v>12</v>
      </c>
      <c r="F230" s="110" t="s">
        <v>16</v>
      </c>
      <c r="G230" s="110" t="s">
        <v>7780</v>
      </c>
      <c r="H230" s="110">
        <v>6</v>
      </c>
      <c r="I230" s="156">
        <v>1</v>
      </c>
      <c r="J230" s="46">
        <v>18</v>
      </c>
      <c r="K230" s="129">
        <v>6.25</v>
      </c>
      <c r="L230" s="109" t="s">
        <v>16</v>
      </c>
      <c r="M230" s="109" t="s">
        <v>16</v>
      </c>
      <c r="N230" s="109">
        <v>9.6721311475409841</v>
      </c>
      <c r="O230" s="70">
        <v>2</v>
      </c>
      <c r="P230" s="3">
        <v>12</v>
      </c>
      <c r="Q230" s="110">
        <v>0</v>
      </c>
      <c r="R230" s="90">
        <v>116.06557377049181</v>
      </c>
      <c r="S230" s="152" t="s">
        <v>26148</v>
      </c>
    </row>
    <row r="231" spans="1:19" hidden="1">
      <c r="A231" s="154" t="s">
        <v>26131</v>
      </c>
      <c r="B231" s="15">
        <v>1501</v>
      </c>
      <c r="C231" t="s">
        <v>7793</v>
      </c>
      <c r="D231" s="3">
        <v>6</v>
      </c>
      <c r="E231" s="3">
        <v>6</v>
      </c>
      <c r="F231" s="110" t="s">
        <v>16</v>
      </c>
      <c r="G231" s="110" t="s">
        <v>7792</v>
      </c>
      <c r="H231" s="110">
        <v>6</v>
      </c>
      <c r="I231" s="156">
        <v>0.7</v>
      </c>
      <c r="J231" s="46">
        <v>25</v>
      </c>
      <c r="K231" s="129">
        <v>5.95</v>
      </c>
      <c r="L231" s="109" t="s">
        <v>16</v>
      </c>
      <c r="M231" s="109" t="s">
        <v>16</v>
      </c>
      <c r="N231" s="109">
        <v>9.3442622950819683</v>
      </c>
      <c r="O231" s="70">
        <v>1</v>
      </c>
      <c r="P231" s="3">
        <v>6</v>
      </c>
      <c r="Q231" s="110">
        <v>6</v>
      </c>
      <c r="R231" s="90">
        <v>56.06557377049181</v>
      </c>
      <c r="S231" s="152" t="s">
        <v>29260</v>
      </c>
    </row>
    <row r="232" spans="1:19" hidden="1">
      <c r="A232" s="154" t="s">
        <v>26131</v>
      </c>
      <c r="B232" s="15">
        <v>3486</v>
      </c>
      <c r="C232" t="s">
        <v>7854</v>
      </c>
      <c r="D232" s="3">
        <v>6</v>
      </c>
      <c r="E232" s="3">
        <v>6</v>
      </c>
      <c r="F232" s="110" t="s">
        <v>16</v>
      </c>
      <c r="G232" s="110" t="s">
        <v>7853</v>
      </c>
      <c r="H232" s="110">
        <v>6</v>
      </c>
      <c r="I232" s="156">
        <v>0.7</v>
      </c>
      <c r="J232" s="46">
        <v>17</v>
      </c>
      <c r="K232" s="129">
        <v>5.45</v>
      </c>
      <c r="L232" s="109" t="s">
        <v>16</v>
      </c>
      <c r="M232" s="109" t="s">
        <v>16</v>
      </c>
      <c r="N232" s="109">
        <v>8.2377049180327884</v>
      </c>
      <c r="O232" s="70">
        <v>1</v>
      </c>
      <c r="P232" s="3">
        <v>6</v>
      </c>
      <c r="Q232" s="110">
        <v>0</v>
      </c>
      <c r="R232" s="90">
        <v>49.426229508196727</v>
      </c>
      <c r="S232" s="152" t="s">
        <v>26148</v>
      </c>
    </row>
    <row r="233" spans="1:19" hidden="1">
      <c r="A233" s="154" t="s">
        <v>26131</v>
      </c>
      <c r="B233" s="15">
        <v>3406</v>
      </c>
      <c r="C233" t="s">
        <v>7873</v>
      </c>
      <c r="D233" s="3">
        <v>12</v>
      </c>
      <c r="E233" s="3">
        <v>12</v>
      </c>
      <c r="F233" s="110" t="s">
        <v>16</v>
      </c>
      <c r="G233" s="110" t="s">
        <v>7872</v>
      </c>
      <c r="H233" s="110">
        <v>6</v>
      </c>
      <c r="I233" s="156">
        <v>0.7</v>
      </c>
      <c r="J233" s="46">
        <v>40</v>
      </c>
      <c r="K233" s="129">
        <v>13.1</v>
      </c>
      <c r="L233" s="109" t="s">
        <v>16</v>
      </c>
      <c r="M233" s="109" t="s">
        <v>16</v>
      </c>
      <c r="N233" s="109">
        <v>17.581967213114758</v>
      </c>
      <c r="O233" s="70">
        <v>2</v>
      </c>
      <c r="P233" s="3">
        <v>12</v>
      </c>
      <c r="Q233" s="110">
        <v>6</v>
      </c>
      <c r="R233" s="90">
        <v>210.9836065573771</v>
      </c>
      <c r="S233" s="152" t="s">
        <v>26148</v>
      </c>
    </row>
    <row r="234" spans="1:19" hidden="1">
      <c r="A234" s="154" t="s">
        <v>26131</v>
      </c>
      <c r="B234" s="15">
        <v>3497</v>
      </c>
      <c r="C234" t="s">
        <v>7877</v>
      </c>
      <c r="D234" s="3">
        <v>12</v>
      </c>
      <c r="E234" s="3">
        <v>12</v>
      </c>
      <c r="F234" s="110" t="s">
        <v>16</v>
      </c>
      <c r="G234" s="110" t="s">
        <v>7879</v>
      </c>
      <c r="H234" s="110">
        <v>6</v>
      </c>
      <c r="I234" s="156">
        <v>0.7</v>
      </c>
      <c r="J234" s="46">
        <v>42</v>
      </c>
      <c r="K234" s="129">
        <v>13.15</v>
      </c>
      <c r="L234" s="109" t="s">
        <v>16</v>
      </c>
      <c r="M234" s="109" t="s">
        <v>16</v>
      </c>
      <c r="N234" s="109">
        <v>17.745901639344265</v>
      </c>
      <c r="O234" s="70">
        <v>2</v>
      </c>
      <c r="P234" s="3">
        <v>12</v>
      </c>
      <c r="Q234" s="110">
        <v>0</v>
      </c>
      <c r="R234" s="90">
        <v>212.95081967213116</v>
      </c>
      <c r="S234" s="152" t="s">
        <v>26148</v>
      </c>
    </row>
    <row r="235" spans="1:19" hidden="1">
      <c r="A235" s="154" t="s">
        <v>26131</v>
      </c>
      <c r="B235" s="15">
        <v>3652</v>
      </c>
      <c r="C235" t="s">
        <v>7882</v>
      </c>
      <c r="D235" s="3">
        <v>12</v>
      </c>
      <c r="E235" s="3">
        <v>12</v>
      </c>
      <c r="F235" s="110" t="s">
        <v>16</v>
      </c>
      <c r="G235" s="110" t="s">
        <v>7881</v>
      </c>
      <c r="H235" s="110">
        <v>6</v>
      </c>
      <c r="I235" s="156">
        <v>0.7</v>
      </c>
      <c r="J235" s="46">
        <v>40</v>
      </c>
      <c r="K235" s="129">
        <v>11.95</v>
      </c>
      <c r="L235" s="109" t="s">
        <v>16</v>
      </c>
      <c r="M235" s="109" t="s">
        <v>16</v>
      </c>
      <c r="N235" s="109">
        <v>16.434426229508198</v>
      </c>
      <c r="O235" s="70">
        <v>2</v>
      </c>
      <c r="P235" s="3">
        <v>12</v>
      </c>
      <c r="Q235" s="110">
        <v>0</v>
      </c>
      <c r="R235" s="90">
        <v>197.21311475409837</v>
      </c>
      <c r="S235" s="152" t="s">
        <v>26148</v>
      </c>
    </row>
    <row r="236" spans="1:19" hidden="1">
      <c r="A236" s="154" t="s">
        <v>26131</v>
      </c>
      <c r="B236" s="15">
        <v>5737</v>
      </c>
      <c r="C236" t="s">
        <v>7885</v>
      </c>
      <c r="D236" s="3">
        <v>12</v>
      </c>
      <c r="E236" s="3">
        <v>12</v>
      </c>
      <c r="F236" s="110" t="s">
        <v>16</v>
      </c>
      <c r="G236" s="110" t="s">
        <v>7884</v>
      </c>
      <c r="H236" s="110">
        <v>6</v>
      </c>
      <c r="I236" s="156">
        <v>0.7</v>
      </c>
      <c r="J236" s="46">
        <v>40</v>
      </c>
      <c r="K236" s="129">
        <v>14.45</v>
      </c>
      <c r="L236" s="109" t="s">
        <v>16</v>
      </c>
      <c r="M236" s="109" t="s">
        <v>16</v>
      </c>
      <c r="N236" s="109">
        <v>18.934426229508198</v>
      </c>
      <c r="O236" s="70">
        <v>2</v>
      </c>
      <c r="P236" s="3">
        <v>12</v>
      </c>
      <c r="Q236" s="110">
        <v>0</v>
      </c>
      <c r="R236" s="90">
        <v>227.21311475409837</v>
      </c>
      <c r="S236" s="152" t="s">
        <v>26148</v>
      </c>
    </row>
    <row r="237" spans="1:19" hidden="1">
      <c r="A237" s="154" t="s">
        <v>26131</v>
      </c>
      <c r="B237" s="15">
        <v>3817</v>
      </c>
      <c r="C237" t="s">
        <v>7894</v>
      </c>
      <c r="D237" s="3">
        <v>18</v>
      </c>
      <c r="E237" s="3">
        <v>18</v>
      </c>
      <c r="F237" s="110" t="s">
        <v>16</v>
      </c>
      <c r="G237" s="110" t="s">
        <v>7893</v>
      </c>
      <c r="H237" s="110">
        <v>6</v>
      </c>
      <c r="I237" s="156">
        <v>0.7</v>
      </c>
      <c r="J237" s="46">
        <v>40</v>
      </c>
      <c r="K237" s="129">
        <v>13.55</v>
      </c>
      <c r="L237" s="109" t="s">
        <v>16</v>
      </c>
      <c r="M237" s="109" t="s">
        <v>16</v>
      </c>
      <c r="N237" s="109">
        <v>18.032786885245901</v>
      </c>
      <c r="O237" s="70">
        <v>3</v>
      </c>
      <c r="P237" s="3">
        <v>18</v>
      </c>
      <c r="Q237" s="110">
        <v>0</v>
      </c>
      <c r="R237" s="90">
        <v>324.59016393442624</v>
      </c>
      <c r="S237" s="152" t="s">
        <v>26148</v>
      </c>
    </row>
    <row r="238" spans="1:19" hidden="1">
      <c r="A238" s="154" t="s">
        <v>26131</v>
      </c>
      <c r="B238" s="15">
        <v>5513</v>
      </c>
      <c r="C238" t="s">
        <v>7903</v>
      </c>
      <c r="D238" s="3">
        <v>12</v>
      </c>
      <c r="E238" s="3">
        <v>12</v>
      </c>
      <c r="F238" s="110" t="s">
        <v>16</v>
      </c>
      <c r="G238" s="110" t="s">
        <v>7902</v>
      </c>
      <c r="H238" s="110">
        <v>6</v>
      </c>
      <c r="I238" s="156">
        <v>0.7</v>
      </c>
      <c r="J238" s="46">
        <v>43</v>
      </c>
      <c r="K238" s="129">
        <v>13.25</v>
      </c>
      <c r="L238" s="109" t="s">
        <v>16</v>
      </c>
      <c r="M238" s="109" t="s">
        <v>16</v>
      </c>
      <c r="N238" s="109">
        <v>17.95081967213115</v>
      </c>
      <c r="O238" s="70">
        <v>2</v>
      </c>
      <c r="P238" s="3">
        <v>12</v>
      </c>
      <c r="Q238" s="110">
        <v>0</v>
      </c>
      <c r="R238" s="90">
        <v>215.40983606557381</v>
      </c>
      <c r="S238" s="152" t="s">
        <v>26148</v>
      </c>
    </row>
    <row r="239" spans="1:19" hidden="1">
      <c r="A239" s="154" t="s">
        <v>26131</v>
      </c>
      <c r="B239" s="15">
        <v>6834</v>
      </c>
      <c r="C239" t="s">
        <v>7963</v>
      </c>
      <c r="D239" s="3">
        <v>12</v>
      </c>
      <c r="E239" s="3">
        <v>12</v>
      </c>
      <c r="F239" s="110"/>
      <c r="G239" s="110" t="s">
        <v>7962</v>
      </c>
      <c r="H239" s="110">
        <v>6</v>
      </c>
      <c r="I239" s="156">
        <v>0.7</v>
      </c>
      <c r="J239" s="46">
        <v>45.8</v>
      </c>
      <c r="K239" s="129">
        <v>23.25</v>
      </c>
      <c r="L239" s="109" t="s">
        <v>16</v>
      </c>
      <c r="M239" s="109">
        <v>40.270000000000003</v>
      </c>
      <c r="N239" s="109">
        <v>28.155737704918035</v>
      </c>
      <c r="O239" s="70">
        <v>2</v>
      </c>
      <c r="P239" s="3">
        <v>12</v>
      </c>
      <c r="Q239" s="110">
        <v>0</v>
      </c>
      <c r="R239" s="90">
        <v>337.86885245901641</v>
      </c>
      <c r="S239" s="152" t="s">
        <v>26148</v>
      </c>
    </row>
    <row r="240" spans="1:19" hidden="1">
      <c r="A240" s="154" t="s">
        <v>26131</v>
      </c>
      <c r="B240" s="15">
        <v>6834</v>
      </c>
      <c r="C240" t="s">
        <v>7963</v>
      </c>
      <c r="D240" s="3">
        <v>6</v>
      </c>
      <c r="E240" s="3">
        <v>6</v>
      </c>
      <c r="F240" s="110"/>
      <c r="G240" s="110" t="s">
        <v>7962</v>
      </c>
      <c r="H240" s="110">
        <v>6</v>
      </c>
      <c r="I240" s="156">
        <v>0.7</v>
      </c>
      <c r="J240" s="46">
        <v>45.8</v>
      </c>
      <c r="K240" s="129">
        <v>23.25</v>
      </c>
      <c r="L240" s="109" t="s">
        <v>16</v>
      </c>
      <c r="M240" s="109">
        <v>40.270000000000003</v>
      </c>
      <c r="N240" s="90">
        <v>28.155737704918035</v>
      </c>
      <c r="O240" s="3">
        <v>1</v>
      </c>
      <c r="P240" s="3">
        <v>6</v>
      </c>
      <c r="Q240" s="110">
        <v>0</v>
      </c>
      <c r="R240" s="90">
        <v>168.9344262295082</v>
      </c>
      <c r="S240" s="152" t="s">
        <v>19230</v>
      </c>
    </row>
    <row r="241" spans="1:19" hidden="1">
      <c r="A241" s="154" t="s">
        <v>26131</v>
      </c>
      <c r="B241" s="15">
        <v>5739</v>
      </c>
      <c r="C241" t="s">
        <v>7990</v>
      </c>
      <c r="D241" s="3">
        <v>18</v>
      </c>
      <c r="E241" s="3">
        <v>18</v>
      </c>
      <c r="F241" s="110" t="s">
        <v>16</v>
      </c>
      <c r="G241" s="110" t="s">
        <v>7989</v>
      </c>
      <c r="H241" s="110">
        <v>6</v>
      </c>
      <c r="I241" s="156">
        <v>0.7</v>
      </c>
      <c r="J241" s="46">
        <v>37.5</v>
      </c>
      <c r="K241" s="129">
        <v>8.1</v>
      </c>
      <c r="L241" s="109" t="s">
        <v>16</v>
      </c>
      <c r="M241" s="109" t="s">
        <v>16</v>
      </c>
      <c r="N241" s="109">
        <v>12.377049180327869</v>
      </c>
      <c r="O241" s="70">
        <v>3</v>
      </c>
      <c r="P241" s="3">
        <v>18</v>
      </c>
      <c r="Q241" s="110">
        <v>24</v>
      </c>
      <c r="R241" s="90">
        <v>222.78688524590166</v>
      </c>
      <c r="S241" s="152" t="s">
        <v>26148</v>
      </c>
    </row>
    <row r="242" spans="1:19" hidden="1">
      <c r="A242" s="154" t="s">
        <v>26131</v>
      </c>
      <c r="C242" t="s">
        <v>8002</v>
      </c>
      <c r="D242" s="3">
        <v>12</v>
      </c>
      <c r="E242" s="3">
        <v>12</v>
      </c>
      <c r="F242" s="110" t="s">
        <v>16</v>
      </c>
      <c r="G242" s="110" t="s">
        <v>8001</v>
      </c>
      <c r="H242" s="110">
        <v>6</v>
      </c>
      <c r="I242" s="156">
        <v>0.7</v>
      </c>
      <c r="J242" s="46">
        <v>40</v>
      </c>
      <c r="K242" s="129">
        <v>21.5</v>
      </c>
      <c r="L242" s="109" t="s">
        <v>16</v>
      </c>
      <c r="M242" s="109" t="s">
        <v>16</v>
      </c>
      <c r="N242" s="109">
        <v>25.983606557377051</v>
      </c>
      <c r="O242" s="70">
        <v>2</v>
      </c>
      <c r="P242" s="3">
        <v>12</v>
      </c>
      <c r="Q242" s="110" t="s">
        <v>16</v>
      </c>
      <c r="R242" s="90">
        <v>311.80327868852464</v>
      </c>
      <c r="S242" s="152" t="s">
        <v>26148</v>
      </c>
    </row>
    <row r="243" spans="1:19" hidden="1">
      <c r="A243" s="154" t="s">
        <v>26131</v>
      </c>
      <c r="B243" s="15">
        <v>2886</v>
      </c>
      <c r="C243" t="s">
        <v>8008</v>
      </c>
      <c r="D243" s="3">
        <v>12</v>
      </c>
      <c r="E243" s="3">
        <v>12</v>
      </c>
      <c r="F243" s="110" t="s">
        <v>16</v>
      </c>
      <c r="G243" s="110" t="s">
        <v>8007</v>
      </c>
      <c r="H243" s="110">
        <v>6</v>
      </c>
      <c r="I243" s="156">
        <v>0.7</v>
      </c>
      <c r="J243" s="46">
        <v>40</v>
      </c>
      <c r="K243" s="129">
        <v>17.55</v>
      </c>
      <c r="L243" s="109" t="s">
        <v>16</v>
      </c>
      <c r="M243" s="109" t="s">
        <v>16</v>
      </c>
      <c r="N243" s="109">
        <v>22.008196721311478</v>
      </c>
      <c r="O243" s="70">
        <v>2</v>
      </c>
      <c r="P243" s="3">
        <v>12</v>
      </c>
      <c r="Q243" s="110">
        <v>0</v>
      </c>
      <c r="R243" s="90">
        <v>264.09836065573774</v>
      </c>
      <c r="S243" s="152" t="s">
        <v>26148</v>
      </c>
    </row>
    <row r="244" spans="1:19" hidden="1">
      <c r="A244" s="154" t="s">
        <v>26131</v>
      </c>
      <c r="C244" t="s">
        <v>8017</v>
      </c>
      <c r="D244" s="3">
        <v>12</v>
      </c>
      <c r="E244" s="3">
        <v>12</v>
      </c>
      <c r="F244" s="110" t="s">
        <v>16</v>
      </c>
      <c r="G244" s="110" t="s">
        <v>8016</v>
      </c>
      <c r="H244" s="110">
        <v>6</v>
      </c>
      <c r="I244" s="156">
        <v>0.7</v>
      </c>
      <c r="J244" s="46">
        <v>40</v>
      </c>
      <c r="K244" s="129">
        <v>10.5</v>
      </c>
      <c r="L244" s="109" t="s">
        <v>16</v>
      </c>
      <c r="M244" s="109" t="s">
        <v>16</v>
      </c>
      <c r="N244" s="109">
        <v>14.959016393442623</v>
      </c>
      <c r="O244" s="70">
        <v>2</v>
      </c>
      <c r="P244" s="3">
        <v>12</v>
      </c>
      <c r="Q244" s="110" t="s">
        <v>16</v>
      </c>
      <c r="R244" s="90">
        <v>179.50819672131146</v>
      </c>
      <c r="S244" s="152" t="s">
        <v>26148</v>
      </c>
    </row>
    <row r="245" spans="1:19" hidden="1">
      <c r="A245" s="154" t="s">
        <v>26131</v>
      </c>
      <c r="B245" s="15" t="s">
        <v>16</v>
      </c>
      <c r="C245" t="s">
        <v>11142</v>
      </c>
      <c r="D245" s="3">
        <v>6</v>
      </c>
      <c r="E245" s="3">
        <v>6</v>
      </c>
      <c r="F245" s="110" t="s">
        <v>22564</v>
      </c>
      <c r="G245" s="110" t="s">
        <v>11141</v>
      </c>
      <c r="H245" s="110">
        <v>6</v>
      </c>
      <c r="I245" s="156">
        <v>0.7</v>
      </c>
      <c r="J245" s="46">
        <v>45</v>
      </c>
      <c r="K245" s="129">
        <v>6.95</v>
      </c>
      <c r="L245" s="109">
        <v>6.95</v>
      </c>
      <c r="M245" s="109" t="s">
        <v>16</v>
      </c>
      <c r="N245" s="109">
        <v>11.762295081967215</v>
      </c>
      <c r="O245" s="70">
        <v>1</v>
      </c>
      <c r="P245" s="3">
        <v>6</v>
      </c>
      <c r="Q245" s="110" t="s">
        <v>16</v>
      </c>
      <c r="R245" s="90">
        <v>70.573770491803288</v>
      </c>
      <c r="S245" s="152" t="s">
        <v>26148</v>
      </c>
    </row>
    <row r="246" spans="1:19" hidden="1">
      <c r="A246" s="154" t="s">
        <v>26131</v>
      </c>
      <c r="B246" s="15">
        <v>1603</v>
      </c>
      <c r="C246" t="s">
        <v>8186</v>
      </c>
      <c r="D246" s="3">
        <v>12</v>
      </c>
      <c r="E246" s="3">
        <v>12</v>
      </c>
      <c r="F246" s="110" t="s">
        <v>16</v>
      </c>
      <c r="G246" s="110" t="s">
        <v>8185</v>
      </c>
      <c r="H246" s="110">
        <v>3</v>
      </c>
      <c r="I246" s="156">
        <v>0.7</v>
      </c>
      <c r="J246" s="46">
        <v>40</v>
      </c>
      <c r="K246" s="129">
        <v>27.85</v>
      </c>
      <c r="L246" s="109" t="s">
        <v>16</v>
      </c>
      <c r="M246" s="109" t="s">
        <v>16</v>
      </c>
      <c r="N246" s="109">
        <v>32.336065573770497</v>
      </c>
      <c r="O246" s="70">
        <v>4</v>
      </c>
      <c r="P246" s="3">
        <v>12</v>
      </c>
      <c r="Q246" s="110">
        <v>0</v>
      </c>
      <c r="R246" s="90">
        <v>388.03278688524597</v>
      </c>
      <c r="S246" s="152" t="s">
        <v>26148</v>
      </c>
    </row>
    <row r="247" spans="1:19" hidden="1">
      <c r="A247" s="154" t="s">
        <v>26131</v>
      </c>
      <c r="B247" s="15">
        <v>1630</v>
      </c>
      <c r="C247" t="s">
        <v>8213</v>
      </c>
      <c r="D247" s="3">
        <v>6</v>
      </c>
      <c r="E247" s="3">
        <v>6</v>
      </c>
      <c r="F247" s="110">
        <v>198</v>
      </c>
      <c r="G247" s="110" t="s">
        <v>8215</v>
      </c>
      <c r="H247" s="110">
        <v>6</v>
      </c>
      <c r="I247" s="156">
        <v>0.7</v>
      </c>
      <c r="J247" s="46">
        <v>40</v>
      </c>
      <c r="K247" s="129">
        <v>27</v>
      </c>
      <c r="L247" s="109">
        <v>35.75</v>
      </c>
      <c r="M247" s="109">
        <v>32.450000000000003</v>
      </c>
      <c r="N247" s="109">
        <v>31.47540983606558</v>
      </c>
      <c r="O247" s="70">
        <v>1</v>
      </c>
      <c r="P247" s="3">
        <v>6</v>
      </c>
      <c r="Q247" s="110">
        <v>0</v>
      </c>
      <c r="R247" s="90">
        <v>188.85245901639348</v>
      </c>
      <c r="S247" s="152" t="s">
        <v>29260</v>
      </c>
    </row>
    <row r="248" spans="1:19" hidden="1">
      <c r="A248" s="154" t="s">
        <v>26131</v>
      </c>
      <c r="B248" s="15">
        <v>3805</v>
      </c>
      <c r="C248" t="s">
        <v>8261</v>
      </c>
      <c r="D248" s="3">
        <v>12</v>
      </c>
      <c r="E248" s="3">
        <v>12</v>
      </c>
      <c r="F248" s="110" t="s">
        <v>16</v>
      </c>
      <c r="G248" s="110" t="s">
        <v>8260</v>
      </c>
      <c r="H248" s="110">
        <v>6</v>
      </c>
      <c r="I248" s="156">
        <v>1</v>
      </c>
      <c r="J248" s="46">
        <v>40</v>
      </c>
      <c r="K248" s="129">
        <v>21.25</v>
      </c>
      <c r="L248" s="109" t="s">
        <v>16</v>
      </c>
      <c r="M248" s="109" t="s">
        <v>16</v>
      </c>
      <c r="N248" s="109">
        <v>26.967213114754099</v>
      </c>
      <c r="O248" s="70">
        <v>2</v>
      </c>
      <c r="P248" s="3">
        <v>12</v>
      </c>
      <c r="Q248" s="110">
        <v>3</v>
      </c>
      <c r="R248" s="90">
        <v>323.60655737704917</v>
      </c>
      <c r="S248" s="152" t="s">
        <v>26148</v>
      </c>
    </row>
    <row r="249" spans="1:19" hidden="1">
      <c r="A249" s="154" t="s">
        <v>26131</v>
      </c>
      <c r="B249" s="15">
        <v>1709</v>
      </c>
      <c r="C249" t="s">
        <v>8406</v>
      </c>
      <c r="D249" s="3">
        <v>12</v>
      </c>
      <c r="E249" s="3">
        <v>12</v>
      </c>
      <c r="F249" s="110" t="s">
        <v>16</v>
      </c>
      <c r="G249" s="110" t="s">
        <v>8408</v>
      </c>
      <c r="H249" s="110">
        <v>6</v>
      </c>
      <c r="I249" s="156">
        <v>1</v>
      </c>
      <c r="J249" s="46">
        <v>20</v>
      </c>
      <c r="K249" s="129">
        <v>7.35</v>
      </c>
      <c r="L249" s="109" t="s">
        <v>16</v>
      </c>
      <c r="M249" s="109" t="s">
        <v>16</v>
      </c>
      <c r="N249" s="109">
        <v>10.983606557377049</v>
      </c>
      <c r="O249" s="70">
        <v>2</v>
      </c>
      <c r="P249" s="3">
        <v>12</v>
      </c>
      <c r="Q249" s="110">
        <v>6</v>
      </c>
      <c r="R249" s="90">
        <v>131.80327868852459</v>
      </c>
      <c r="S249" s="152" t="s">
        <v>26148</v>
      </c>
    </row>
    <row r="250" spans="1:19" hidden="1">
      <c r="A250" s="154" t="s">
        <v>26131</v>
      </c>
      <c r="B250" s="15">
        <v>5497</v>
      </c>
      <c r="C250" t="s">
        <v>8661</v>
      </c>
      <c r="D250" s="3">
        <v>6</v>
      </c>
      <c r="E250" s="3">
        <v>6</v>
      </c>
      <c r="F250" s="110" t="s">
        <v>22035</v>
      </c>
      <c r="G250" s="110" t="s">
        <v>8660</v>
      </c>
      <c r="H250" s="110">
        <v>6</v>
      </c>
      <c r="I250" s="156">
        <v>0.7</v>
      </c>
      <c r="J250" s="46">
        <v>41.6</v>
      </c>
      <c r="K250" s="129">
        <v>19.25</v>
      </c>
      <c r="L250" s="109">
        <v>17.05</v>
      </c>
      <c r="M250" s="109" t="s">
        <v>16</v>
      </c>
      <c r="N250" s="109">
        <v>23.852459016393443</v>
      </c>
      <c r="O250" s="70">
        <v>1</v>
      </c>
      <c r="P250" s="3">
        <v>6</v>
      </c>
      <c r="Q250" s="110">
        <v>0</v>
      </c>
      <c r="R250" s="90">
        <v>143.11475409836066</v>
      </c>
      <c r="S250" s="152" t="s">
        <v>26148</v>
      </c>
    </row>
    <row r="251" spans="1:19" hidden="1">
      <c r="A251" s="154" t="s">
        <v>26131</v>
      </c>
      <c r="B251" s="15">
        <v>1733</v>
      </c>
      <c r="C251" t="s">
        <v>8713</v>
      </c>
      <c r="D251" s="3">
        <v>12</v>
      </c>
      <c r="E251" s="3">
        <v>12</v>
      </c>
      <c r="F251" s="110" t="s">
        <v>16</v>
      </c>
      <c r="G251" s="110" t="s">
        <v>8717</v>
      </c>
      <c r="H251" s="110">
        <v>6</v>
      </c>
      <c r="I251" s="156">
        <v>1</v>
      </c>
      <c r="J251" s="46">
        <v>15.5</v>
      </c>
      <c r="K251" s="129">
        <v>12.9</v>
      </c>
      <c r="L251" s="109" t="s">
        <v>16</v>
      </c>
      <c r="M251" s="109" t="s">
        <v>16</v>
      </c>
      <c r="N251" s="109">
        <v>16.065573770491806</v>
      </c>
      <c r="O251" s="70">
        <v>2</v>
      </c>
      <c r="P251" s="3">
        <v>12</v>
      </c>
      <c r="Q251" s="110">
        <v>6</v>
      </c>
      <c r="R251" s="90">
        <v>192.78688524590166</v>
      </c>
      <c r="S251" s="152" t="s">
        <v>26148</v>
      </c>
    </row>
    <row r="252" spans="1:19" hidden="1">
      <c r="A252" s="154" t="s">
        <v>26131</v>
      </c>
      <c r="B252" s="15">
        <v>853</v>
      </c>
      <c r="C252" t="s">
        <v>19213</v>
      </c>
      <c r="D252" s="3">
        <v>12</v>
      </c>
      <c r="E252" s="3">
        <v>12</v>
      </c>
      <c r="F252" s="110" t="s">
        <v>16</v>
      </c>
      <c r="G252" s="110" t="s">
        <v>8748</v>
      </c>
      <c r="H252" s="110">
        <v>6</v>
      </c>
      <c r="I252" s="156">
        <v>0.7</v>
      </c>
      <c r="J252" s="46">
        <v>43</v>
      </c>
      <c r="K252" s="129">
        <v>18.25</v>
      </c>
      <c r="L252" s="109" t="s">
        <v>16</v>
      </c>
      <c r="M252" s="109" t="s">
        <v>16</v>
      </c>
      <c r="N252" s="109">
        <v>22.950819672131146</v>
      </c>
      <c r="O252" s="70">
        <v>2</v>
      </c>
      <c r="P252" s="3">
        <v>12</v>
      </c>
      <c r="Q252" s="110">
        <v>0</v>
      </c>
      <c r="R252" s="90">
        <v>275.40983606557376</v>
      </c>
      <c r="S252" s="152" t="s">
        <v>26148</v>
      </c>
    </row>
    <row r="253" spans="1:19" hidden="1">
      <c r="A253" s="154" t="s">
        <v>26131</v>
      </c>
      <c r="B253" s="15">
        <v>1699</v>
      </c>
      <c r="C253" t="s">
        <v>9006</v>
      </c>
      <c r="D253" s="3">
        <v>6</v>
      </c>
      <c r="E253" s="3">
        <v>6</v>
      </c>
      <c r="F253" s="110" t="s">
        <v>22160</v>
      </c>
      <c r="G253" s="110" t="s">
        <v>9014</v>
      </c>
      <c r="H253" s="110">
        <v>6</v>
      </c>
      <c r="I253" s="156">
        <v>1</v>
      </c>
      <c r="J253" s="46">
        <v>35</v>
      </c>
      <c r="K253" s="129">
        <v>6.25</v>
      </c>
      <c r="L253" s="109">
        <v>6.25</v>
      </c>
      <c r="M253" s="109">
        <v>11</v>
      </c>
      <c r="N253" s="109">
        <v>11.434426229508198</v>
      </c>
      <c r="O253" s="70">
        <v>1</v>
      </c>
      <c r="P253" s="3">
        <v>6</v>
      </c>
      <c r="Q253" s="110">
        <v>12</v>
      </c>
      <c r="R253" s="90">
        <v>68.606557377049185</v>
      </c>
      <c r="S253" s="152" t="s">
        <v>26148</v>
      </c>
    </row>
    <row r="254" spans="1:19" hidden="1">
      <c r="A254" s="154" t="s">
        <v>26131</v>
      </c>
      <c r="B254" s="15">
        <v>1699</v>
      </c>
      <c r="C254" t="s">
        <v>9006</v>
      </c>
      <c r="D254" s="3">
        <v>6</v>
      </c>
      <c r="E254" s="3">
        <v>6</v>
      </c>
      <c r="F254" s="110" t="s">
        <v>22160</v>
      </c>
      <c r="G254" s="110" t="s">
        <v>9014</v>
      </c>
      <c r="H254" s="110">
        <v>6</v>
      </c>
      <c r="I254" s="156">
        <v>1</v>
      </c>
      <c r="J254" s="46">
        <v>35</v>
      </c>
      <c r="K254" s="129">
        <v>6.25</v>
      </c>
      <c r="L254" s="109">
        <v>6.25</v>
      </c>
      <c r="M254" s="109">
        <v>11</v>
      </c>
      <c r="N254" s="109">
        <v>11.434426229508198</v>
      </c>
      <c r="O254" s="70">
        <v>1</v>
      </c>
      <c r="P254" s="3">
        <v>6</v>
      </c>
      <c r="Q254" s="110">
        <v>12</v>
      </c>
      <c r="R254" s="90">
        <v>68.606557377049185</v>
      </c>
      <c r="S254" s="152" t="s">
        <v>29260</v>
      </c>
    </row>
    <row r="255" spans="1:19" hidden="1">
      <c r="A255" s="154" t="s">
        <v>26131</v>
      </c>
      <c r="B255" s="15">
        <v>1630</v>
      </c>
      <c r="C255" t="s">
        <v>9080</v>
      </c>
      <c r="D255" s="3">
        <v>24</v>
      </c>
      <c r="E255" s="3">
        <v>24</v>
      </c>
      <c r="F255" s="110" t="s">
        <v>16</v>
      </c>
      <c r="G255" s="110" t="s">
        <v>9079</v>
      </c>
      <c r="H255" s="110">
        <v>12</v>
      </c>
      <c r="I255" s="156">
        <v>0.7</v>
      </c>
      <c r="J255" s="46">
        <v>40</v>
      </c>
      <c r="K255" s="129">
        <v>4.95</v>
      </c>
      <c r="L255" s="109" t="s">
        <v>16</v>
      </c>
      <c r="M255" s="109">
        <v>32.450000000000003</v>
      </c>
      <c r="N255" s="109">
        <v>9.4262295081967213</v>
      </c>
      <c r="O255" s="70">
        <v>2</v>
      </c>
      <c r="P255" s="3">
        <v>24</v>
      </c>
      <c r="Q255" s="110">
        <v>0</v>
      </c>
      <c r="R255" s="90">
        <v>226.22950819672133</v>
      </c>
      <c r="S255" s="152" t="s">
        <v>26148</v>
      </c>
    </row>
    <row r="256" spans="1:19" hidden="1">
      <c r="A256" s="154" t="s">
        <v>26131</v>
      </c>
      <c r="B256" s="15">
        <v>3937</v>
      </c>
      <c r="C256" t="s">
        <v>9168</v>
      </c>
      <c r="D256" s="3">
        <v>48</v>
      </c>
      <c r="E256" s="3">
        <v>48</v>
      </c>
      <c r="F256" s="110" t="s">
        <v>21891</v>
      </c>
      <c r="G256" s="110" t="s">
        <v>9167</v>
      </c>
      <c r="H256" s="110">
        <v>6</v>
      </c>
      <c r="I256" s="156">
        <v>0.7</v>
      </c>
      <c r="J256" s="46">
        <v>43</v>
      </c>
      <c r="K256" s="129">
        <v>12.25</v>
      </c>
      <c r="L256" s="109">
        <v>11.75</v>
      </c>
      <c r="M256" s="109">
        <v>18.5</v>
      </c>
      <c r="N256" s="109">
        <v>16.926229508196723</v>
      </c>
      <c r="O256" s="70">
        <v>8</v>
      </c>
      <c r="P256" s="3">
        <v>48</v>
      </c>
      <c r="Q256" s="110">
        <v>18</v>
      </c>
      <c r="R256" s="90">
        <v>812.45901639344265</v>
      </c>
      <c r="S256" s="152" t="s">
        <v>26148</v>
      </c>
    </row>
    <row r="257" spans="1:19" hidden="1">
      <c r="A257" s="154" t="s">
        <v>26131</v>
      </c>
      <c r="B257" s="15">
        <v>3464</v>
      </c>
      <c r="C257" t="s">
        <v>9173</v>
      </c>
      <c r="D257" s="3">
        <v>6</v>
      </c>
      <c r="E257" s="3">
        <v>6</v>
      </c>
      <c r="F257" s="110" t="s">
        <v>22286</v>
      </c>
      <c r="G257" s="110" t="s">
        <v>9172</v>
      </c>
      <c r="H257" s="110">
        <v>6</v>
      </c>
      <c r="I257" s="156">
        <v>0.7</v>
      </c>
      <c r="J257" s="46">
        <v>43</v>
      </c>
      <c r="K257" s="129">
        <v>29.5</v>
      </c>
      <c r="L257" s="109">
        <v>25.25</v>
      </c>
      <c r="M257" s="109" t="s">
        <v>16</v>
      </c>
      <c r="N257" s="109">
        <v>34.180327868852459</v>
      </c>
      <c r="O257" s="70">
        <v>1</v>
      </c>
      <c r="P257" s="3">
        <v>6</v>
      </c>
      <c r="Q257" s="110">
        <v>0</v>
      </c>
      <c r="R257" s="90">
        <v>205.08196721311475</v>
      </c>
      <c r="S257" s="152" t="s">
        <v>26148</v>
      </c>
    </row>
    <row r="258" spans="1:19" hidden="1">
      <c r="A258" s="154" t="s">
        <v>26131</v>
      </c>
      <c r="B258" s="15">
        <v>4003</v>
      </c>
      <c r="C258" t="s">
        <v>9176</v>
      </c>
      <c r="D258" s="3">
        <v>6</v>
      </c>
      <c r="E258" s="3">
        <v>6</v>
      </c>
      <c r="F258" s="110" t="s">
        <v>16</v>
      </c>
      <c r="G258" s="110" t="s">
        <v>9175</v>
      </c>
      <c r="H258" s="110">
        <v>6</v>
      </c>
      <c r="I258" s="156">
        <v>0.7</v>
      </c>
      <c r="J258" s="46">
        <v>43</v>
      </c>
      <c r="K258" s="129">
        <v>16.149999999999999</v>
      </c>
      <c r="L258" s="109" t="s">
        <v>16</v>
      </c>
      <c r="M258" s="109" t="s">
        <v>16</v>
      </c>
      <c r="N258" s="109">
        <v>20.819672131147541</v>
      </c>
      <c r="O258" s="70">
        <v>1</v>
      </c>
      <c r="P258" s="3">
        <v>6</v>
      </c>
      <c r="Q258" s="110">
        <v>6</v>
      </c>
      <c r="R258" s="90">
        <v>124.91803278688525</v>
      </c>
      <c r="S258" s="152" t="s">
        <v>26148</v>
      </c>
    </row>
    <row r="259" spans="1:19" hidden="1">
      <c r="A259" s="154" t="s">
        <v>26131</v>
      </c>
      <c r="C259" t="s">
        <v>9230</v>
      </c>
      <c r="D259" s="3">
        <v>12</v>
      </c>
      <c r="E259" s="3">
        <v>12</v>
      </c>
      <c r="F259" s="110" t="s">
        <v>16</v>
      </c>
      <c r="G259" s="110" t="s">
        <v>9229</v>
      </c>
      <c r="H259" s="110">
        <v>6</v>
      </c>
      <c r="I259" s="156">
        <v>0.7</v>
      </c>
      <c r="J259" s="46">
        <v>38</v>
      </c>
      <c r="K259" s="129">
        <v>6.95</v>
      </c>
      <c r="L259" s="109" t="s">
        <v>16</v>
      </c>
      <c r="M259" s="109" t="s">
        <v>16</v>
      </c>
      <c r="N259" s="109">
        <v>11.27049180327869</v>
      </c>
      <c r="O259" s="70">
        <v>2</v>
      </c>
      <c r="P259" s="3">
        <v>12</v>
      </c>
      <c r="Q259" s="110" t="s">
        <v>16</v>
      </c>
      <c r="R259" s="90">
        <v>135.24590163934428</v>
      </c>
      <c r="S259" s="152" t="s">
        <v>26148</v>
      </c>
    </row>
    <row r="260" spans="1:19" hidden="1">
      <c r="A260" s="154" t="s">
        <v>26131</v>
      </c>
      <c r="B260" s="15">
        <v>1637</v>
      </c>
      <c r="C260" t="s">
        <v>9238</v>
      </c>
      <c r="D260" s="3">
        <v>6</v>
      </c>
      <c r="E260" s="3">
        <v>6</v>
      </c>
      <c r="F260" s="110" t="s">
        <v>16</v>
      </c>
      <c r="G260" s="110" t="s">
        <v>9237</v>
      </c>
      <c r="H260" s="110">
        <v>6</v>
      </c>
      <c r="I260" s="156">
        <v>1</v>
      </c>
      <c r="J260" s="46">
        <v>45.8</v>
      </c>
      <c r="K260" s="129">
        <v>37.5</v>
      </c>
      <c r="L260" s="109" t="s">
        <v>16</v>
      </c>
      <c r="M260" s="109" t="s">
        <v>16</v>
      </c>
      <c r="N260" s="109">
        <v>43.811475409836071</v>
      </c>
      <c r="O260" s="70">
        <v>1</v>
      </c>
      <c r="P260" s="3">
        <v>6</v>
      </c>
      <c r="Q260" s="110">
        <v>0</v>
      </c>
      <c r="R260" s="90">
        <v>262.86885245901641</v>
      </c>
      <c r="S260" s="152" t="s">
        <v>26148</v>
      </c>
    </row>
    <row r="261" spans="1:19" hidden="1">
      <c r="A261" s="154" t="s">
        <v>26131</v>
      </c>
      <c r="B261" s="15">
        <v>1788</v>
      </c>
      <c r="C261" t="s">
        <v>9241</v>
      </c>
      <c r="D261" s="3">
        <v>6</v>
      </c>
      <c r="E261" s="3">
        <v>6</v>
      </c>
      <c r="F261" s="110" t="s">
        <v>22210</v>
      </c>
      <c r="G261" s="110" t="s">
        <v>9240</v>
      </c>
      <c r="H261" s="110">
        <v>6</v>
      </c>
      <c r="I261" s="156">
        <v>0.7</v>
      </c>
      <c r="J261" s="46">
        <v>45.8</v>
      </c>
      <c r="K261" s="129">
        <v>38.5</v>
      </c>
      <c r="L261" s="109">
        <v>41.15</v>
      </c>
      <c r="M261" s="109" t="s">
        <v>16</v>
      </c>
      <c r="N261" s="109">
        <v>43.4016393442623</v>
      </c>
      <c r="O261" s="70">
        <v>1</v>
      </c>
      <c r="P261" s="3">
        <v>6</v>
      </c>
      <c r="Q261" s="110">
        <v>0</v>
      </c>
      <c r="R261" s="90">
        <v>260.40983606557381</v>
      </c>
      <c r="S261" s="152" t="s">
        <v>26148</v>
      </c>
    </row>
    <row r="262" spans="1:19" hidden="1">
      <c r="A262" s="154" t="s">
        <v>26131</v>
      </c>
      <c r="B262" s="15">
        <v>1278</v>
      </c>
      <c r="C262" t="s">
        <v>9247</v>
      </c>
      <c r="D262" s="3">
        <v>6</v>
      </c>
      <c r="E262" s="3">
        <v>6</v>
      </c>
      <c r="F262" s="110" t="s">
        <v>16</v>
      </c>
      <c r="G262" s="110" t="s">
        <v>9246</v>
      </c>
      <c r="H262" s="110">
        <v>6</v>
      </c>
      <c r="I262" s="156">
        <v>0.7</v>
      </c>
      <c r="J262" s="46">
        <v>45.8</v>
      </c>
      <c r="K262" s="129">
        <v>26.95</v>
      </c>
      <c r="L262" s="109" t="s">
        <v>16</v>
      </c>
      <c r="M262" s="109" t="s">
        <v>16</v>
      </c>
      <c r="N262" s="109">
        <v>31.844262295081968</v>
      </c>
      <c r="O262" s="70">
        <v>1</v>
      </c>
      <c r="P262" s="3">
        <v>6</v>
      </c>
      <c r="Q262" s="110">
        <v>0</v>
      </c>
      <c r="R262" s="90">
        <v>191.06557377049182</v>
      </c>
      <c r="S262" s="152" t="s">
        <v>26148</v>
      </c>
    </row>
    <row r="263" spans="1:19" hidden="1">
      <c r="A263" s="154" t="s">
        <v>26131</v>
      </c>
      <c r="B263" s="15">
        <v>2403</v>
      </c>
      <c r="C263" t="s">
        <v>9250</v>
      </c>
      <c r="D263" s="3">
        <v>6</v>
      </c>
      <c r="E263" s="3">
        <v>6</v>
      </c>
      <c r="F263" s="110" t="s">
        <v>16</v>
      </c>
      <c r="G263" s="110" t="s">
        <v>9249</v>
      </c>
      <c r="H263" s="110">
        <v>6</v>
      </c>
      <c r="I263" s="156">
        <v>0.7</v>
      </c>
      <c r="J263" s="46">
        <v>45.8</v>
      </c>
      <c r="K263" s="129">
        <v>19.149999999999999</v>
      </c>
      <c r="L263" s="109" t="s">
        <v>16</v>
      </c>
      <c r="M263" s="109" t="s">
        <v>16</v>
      </c>
      <c r="N263" s="109">
        <v>24.057377049180328</v>
      </c>
      <c r="O263" s="70">
        <v>1</v>
      </c>
      <c r="P263" s="3">
        <v>6</v>
      </c>
      <c r="Q263" s="110">
        <v>3</v>
      </c>
      <c r="R263" s="90">
        <v>144.34426229508196</v>
      </c>
      <c r="S263" s="152" t="s">
        <v>26148</v>
      </c>
    </row>
    <row r="264" spans="1:19" hidden="1">
      <c r="A264" s="154" t="s">
        <v>26131</v>
      </c>
      <c r="B264" s="15">
        <v>1563</v>
      </c>
      <c r="C264" t="s">
        <v>9253</v>
      </c>
      <c r="D264" s="3">
        <v>6</v>
      </c>
      <c r="E264" s="3">
        <v>6</v>
      </c>
      <c r="F264" s="110" t="s">
        <v>16</v>
      </c>
      <c r="G264" s="110" t="s">
        <v>9252</v>
      </c>
      <c r="H264" s="110">
        <v>6</v>
      </c>
      <c r="I264" s="156">
        <v>0.7</v>
      </c>
      <c r="J264" s="46">
        <v>45.8</v>
      </c>
      <c r="K264" s="129">
        <v>21.5</v>
      </c>
      <c r="L264" s="109" t="s">
        <v>16</v>
      </c>
      <c r="M264" s="109" t="s">
        <v>16</v>
      </c>
      <c r="N264" s="109">
        <v>26.393442622950822</v>
      </c>
      <c r="O264" s="70">
        <v>1</v>
      </c>
      <c r="P264" s="3">
        <v>6</v>
      </c>
      <c r="Q264" s="110">
        <v>0</v>
      </c>
      <c r="R264" s="90">
        <v>158.36065573770492</v>
      </c>
      <c r="S264" s="152" t="s">
        <v>26148</v>
      </c>
    </row>
    <row r="265" spans="1:19" hidden="1">
      <c r="A265" s="154" t="s">
        <v>26131</v>
      </c>
      <c r="C265" t="s">
        <v>9408</v>
      </c>
      <c r="D265" s="3">
        <v>6</v>
      </c>
      <c r="E265" s="3">
        <v>6</v>
      </c>
      <c r="F265" s="110"/>
      <c r="G265" s="110" t="s">
        <v>9407</v>
      </c>
      <c r="H265" s="110">
        <v>6</v>
      </c>
      <c r="I265" s="156">
        <v>0.7</v>
      </c>
      <c r="J265" s="46">
        <v>37.5</v>
      </c>
      <c r="K265" s="129">
        <v>9.25</v>
      </c>
      <c r="L265" s="109" t="s">
        <v>16</v>
      </c>
      <c r="M265" s="109" t="s">
        <v>16</v>
      </c>
      <c r="N265" s="109">
        <v>13.524590163934427</v>
      </c>
      <c r="O265" s="70">
        <v>1</v>
      </c>
      <c r="P265" s="3">
        <v>6</v>
      </c>
      <c r="Q265" s="110" t="s">
        <v>16</v>
      </c>
      <c r="R265" s="90">
        <v>81.147540983606561</v>
      </c>
      <c r="S265" s="152" t="s">
        <v>26148</v>
      </c>
    </row>
    <row r="266" spans="1:19" hidden="1">
      <c r="A266" s="154" t="s">
        <v>26131</v>
      </c>
      <c r="B266" s="15">
        <v>304</v>
      </c>
      <c r="C266" t="s">
        <v>10921</v>
      </c>
      <c r="D266" s="3">
        <v>16</v>
      </c>
      <c r="E266" s="3">
        <v>16</v>
      </c>
      <c r="F266" s="110" t="s">
        <v>16</v>
      </c>
      <c r="G266" s="110" t="s">
        <v>10920</v>
      </c>
      <c r="H266" s="110">
        <v>4</v>
      </c>
      <c r="I266" s="156">
        <v>0.7</v>
      </c>
      <c r="J266" s="46">
        <v>46</v>
      </c>
      <c r="K266" s="129">
        <v>17.5</v>
      </c>
      <c r="L266" s="109" t="s">
        <v>16</v>
      </c>
      <c r="M266" s="109" t="s">
        <v>16</v>
      </c>
      <c r="N266" s="109">
        <v>22.418032786885249</v>
      </c>
      <c r="O266" s="70">
        <v>4</v>
      </c>
      <c r="P266" s="3">
        <v>16</v>
      </c>
      <c r="Q266" s="110">
        <v>0</v>
      </c>
      <c r="R266" s="90">
        <v>358.68852459016398</v>
      </c>
      <c r="S266" s="152" t="s">
        <v>26148</v>
      </c>
    </row>
    <row r="267" spans="1:19" hidden="1">
      <c r="A267" s="154" t="s">
        <v>26131</v>
      </c>
      <c r="C267" t="s">
        <v>10684</v>
      </c>
      <c r="D267" s="3">
        <v>12</v>
      </c>
      <c r="E267" s="3">
        <v>12</v>
      </c>
      <c r="F267" s="110" t="s">
        <v>16</v>
      </c>
      <c r="G267" s="110" t="s">
        <v>10683</v>
      </c>
      <c r="H267" s="110">
        <v>6</v>
      </c>
      <c r="I267" s="156">
        <v>0.7</v>
      </c>
      <c r="J267" s="46">
        <v>40</v>
      </c>
      <c r="K267" s="129">
        <v>9.65</v>
      </c>
      <c r="L267" s="109" t="s">
        <v>16</v>
      </c>
      <c r="M267" s="109" t="s">
        <v>16</v>
      </c>
      <c r="N267" s="109">
        <v>14.139344262295083</v>
      </c>
      <c r="O267" s="70">
        <v>2</v>
      </c>
      <c r="P267" s="3">
        <v>12</v>
      </c>
      <c r="Q267" s="110" t="s">
        <v>16</v>
      </c>
      <c r="R267" s="90">
        <v>169.67213114754099</v>
      </c>
      <c r="S267" s="152" t="s">
        <v>26148</v>
      </c>
    </row>
    <row r="268" spans="1:19" hidden="1">
      <c r="A268" s="154" t="s">
        <v>26131</v>
      </c>
      <c r="C268" t="s">
        <v>10813</v>
      </c>
      <c r="D268" s="3">
        <v>12</v>
      </c>
      <c r="E268" s="3">
        <v>12</v>
      </c>
      <c r="F268" s="110" t="s">
        <v>16</v>
      </c>
      <c r="G268" s="110" t="s">
        <v>10812</v>
      </c>
      <c r="H268" s="110">
        <v>6</v>
      </c>
      <c r="I268" s="156">
        <v>0.7</v>
      </c>
      <c r="J268" s="46">
        <v>40</v>
      </c>
      <c r="K268" s="129">
        <v>13.5</v>
      </c>
      <c r="L268" s="109" t="s">
        <v>16</v>
      </c>
      <c r="M268" s="109" t="s">
        <v>16</v>
      </c>
      <c r="N268" s="109">
        <v>17.95081967213115</v>
      </c>
      <c r="O268" s="70">
        <v>2</v>
      </c>
      <c r="P268" s="3">
        <v>12</v>
      </c>
      <c r="Q268" s="110" t="s">
        <v>16</v>
      </c>
      <c r="R268" s="90">
        <v>215.40983606557381</v>
      </c>
      <c r="S268" s="152" t="s">
        <v>26148</v>
      </c>
    </row>
    <row r="269" spans="1:19" hidden="1">
      <c r="A269" s="154" t="s">
        <v>26131</v>
      </c>
      <c r="B269" s="15">
        <v>6328</v>
      </c>
      <c r="C269" t="s">
        <v>9562</v>
      </c>
      <c r="D269" s="3">
        <v>6</v>
      </c>
      <c r="E269" s="3">
        <v>6</v>
      </c>
      <c r="F269" s="110" t="s">
        <v>16</v>
      </c>
      <c r="G269" s="110" t="s">
        <v>10892</v>
      </c>
      <c r="H269" s="110">
        <v>3</v>
      </c>
      <c r="I269" s="156">
        <v>0.7</v>
      </c>
      <c r="J269" s="46">
        <v>40</v>
      </c>
      <c r="K269" s="129">
        <v>23.4</v>
      </c>
      <c r="L269" s="109" t="s">
        <v>16</v>
      </c>
      <c r="M269" s="109">
        <v>17.806999999999999</v>
      </c>
      <c r="N269" s="109">
        <v>27.868852459016395</v>
      </c>
      <c r="O269" s="70">
        <v>2</v>
      </c>
      <c r="P269" s="3">
        <v>6</v>
      </c>
      <c r="Q269" s="110">
        <v>0</v>
      </c>
      <c r="R269" s="90">
        <v>167.21311475409837</v>
      </c>
      <c r="S269" s="152" t="s">
        <v>26148</v>
      </c>
    </row>
    <row r="270" spans="1:19" hidden="1">
      <c r="A270" s="154" t="s">
        <v>26131</v>
      </c>
      <c r="B270" s="15">
        <v>6290</v>
      </c>
      <c r="C270" t="s">
        <v>9565</v>
      </c>
      <c r="D270" s="3">
        <v>6</v>
      </c>
      <c r="E270" s="3">
        <v>6</v>
      </c>
      <c r="F270" s="110" t="s">
        <v>16</v>
      </c>
      <c r="G270" s="110" t="s">
        <v>9564</v>
      </c>
      <c r="H270" s="110">
        <v>6</v>
      </c>
      <c r="I270" s="156">
        <v>0.7</v>
      </c>
      <c r="J270" s="46">
        <v>40</v>
      </c>
      <c r="K270" s="129">
        <v>27.5</v>
      </c>
      <c r="L270" s="109" t="s">
        <v>16</v>
      </c>
      <c r="M270" s="109" t="s">
        <v>16</v>
      </c>
      <c r="N270" s="109">
        <v>31.967213114754099</v>
      </c>
      <c r="O270" s="70">
        <v>1</v>
      </c>
      <c r="P270" s="3">
        <v>6</v>
      </c>
      <c r="Q270" s="110">
        <v>0</v>
      </c>
      <c r="R270" s="90">
        <v>191.80327868852459</v>
      </c>
      <c r="S270" s="152" t="s">
        <v>26148</v>
      </c>
    </row>
    <row r="271" spans="1:19" hidden="1">
      <c r="A271" s="154" t="s">
        <v>26131</v>
      </c>
      <c r="B271" s="15">
        <v>5385</v>
      </c>
      <c r="C271" t="s">
        <v>19214</v>
      </c>
      <c r="D271" s="3">
        <v>12</v>
      </c>
      <c r="E271" s="3">
        <v>12</v>
      </c>
      <c r="F271" s="110" t="s">
        <v>16</v>
      </c>
      <c r="G271" s="110" t="s">
        <v>9693</v>
      </c>
      <c r="H271" s="110">
        <v>6</v>
      </c>
      <c r="I271" s="156">
        <v>0.7</v>
      </c>
      <c r="J271" s="46">
        <v>40</v>
      </c>
      <c r="K271" s="129">
        <v>9.4499999999999993</v>
      </c>
      <c r="L271" s="109" t="s">
        <v>16</v>
      </c>
      <c r="M271" s="109" t="s">
        <v>16</v>
      </c>
      <c r="N271" s="109">
        <v>13.934426229508198</v>
      </c>
      <c r="O271" s="70">
        <v>2</v>
      </c>
      <c r="P271" s="3">
        <v>12</v>
      </c>
      <c r="Q271" s="110">
        <v>0</v>
      </c>
      <c r="R271" s="90">
        <v>167.21311475409837</v>
      </c>
      <c r="S271" s="152" t="s">
        <v>26148</v>
      </c>
    </row>
    <row r="272" spans="1:19" hidden="1">
      <c r="A272" s="154" t="s">
        <v>26131</v>
      </c>
      <c r="B272" s="15">
        <v>5384</v>
      </c>
      <c r="C272" t="s">
        <v>9696</v>
      </c>
      <c r="D272" s="3">
        <v>12</v>
      </c>
      <c r="E272" s="3">
        <v>12</v>
      </c>
      <c r="F272" s="110" t="s">
        <v>16</v>
      </c>
      <c r="G272" s="110" t="s">
        <v>9695</v>
      </c>
      <c r="H272" s="110">
        <v>6</v>
      </c>
      <c r="I272" s="156">
        <v>0.7</v>
      </c>
      <c r="J272" s="46">
        <v>40</v>
      </c>
      <c r="K272" s="129">
        <v>11.5</v>
      </c>
      <c r="L272" s="109" t="s">
        <v>16</v>
      </c>
      <c r="M272" s="109" t="s">
        <v>16</v>
      </c>
      <c r="N272" s="109">
        <v>15.983606557377049</v>
      </c>
      <c r="O272" s="70">
        <v>2</v>
      </c>
      <c r="P272" s="3">
        <v>12</v>
      </c>
      <c r="Q272" s="110">
        <v>0</v>
      </c>
      <c r="R272" s="90">
        <v>191.80327868852459</v>
      </c>
      <c r="S272" s="152" t="s">
        <v>26148</v>
      </c>
    </row>
    <row r="273" spans="1:19" hidden="1">
      <c r="A273" s="154" t="s">
        <v>26131</v>
      </c>
      <c r="B273" s="15" t="s">
        <v>16</v>
      </c>
      <c r="C273" t="s">
        <v>9800</v>
      </c>
      <c r="D273" s="3">
        <v>6</v>
      </c>
      <c r="E273" s="3">
        <v>6</v>
      </c>
      <c r="F273" s="110" t="s">
        <v>22360</v>
      </c>
      <c r="G273" s="110" t="s">
        <v>9799</v>
      </c>
      <c r="H273" s="110">
        <v>6</v>
      </c>
      <c r="I273" s="156">
        <v>0.7</v>
      </c>
      <c r="J273" s="46">
        <v>46.3</v>
      </c>
      <c r="K273" s="129">
        <v>24.5</v>
      </c>
      <c r="L273" s="109">
        <v>24.25</v>
      </c>
      <c r="M273" s="109" t="s">
        <v>16</v>
      </c>
      <c r="N273" s="109">
        <v>29.42622950819672</v>
      </c>
      <c r="O273" s="70">
        <v>1</v>
      </c>
      <c r="P273" s="3">
        <v>6</v>
      </c>
      <c r="Q273" s="110" t="s">
        <v>16</v>
      </c>
      <c r="R273" s="90">
        <v>176.55737704918033</v>
      </c>
      <c r="S273" s="152" t="s">
        <v>26148</v>
      </c>
    </row>
    <row r="274" spans="1:19" hidden="1">
      <c r="A274" s="155" t="s">
        <v>26131</v>
      </c>
      <c r="B274" s="15">
        <v>7015</v>
      </c>
      <c r="C274" t="s">
        <v>10791</v>
      </c>
      <c r="D274" s="3">
        <v>18</v>
      </c>
      <c r="E274" s="3">
        <v>18</v>
      </c>
      <c r="F274" s="110" t="s">
        <v>16</v>
      </c>
      <c r="G274" s="110" t="s">
        <v>10790</v>
      </c>
      <c r="H274" s="110">
        <v>6</v>
      </c>
      <c r="I274" s="156">
        <v>0.7</v>
      </c>
      <c r="J274" s="46">
        <v>40</v>
      </c>
      <c r="K274" s="129">
        <v>30.95</v>
      </c>
      <c r="L274" s="109" t="s">
        <v>16</v>
      </c>
      <c r="M274" s="109" t="s">
        <v>16</v>
      </c>
      <c r="N274" s="109">
        <v>35.409836065573771</v>
      </c>
      <c r="O274" s="171">
        <v>3</v>
      </c>
      <c r="P274" s="123">
        <v>18</v>
      </c>
      <c r="Q274" s="124">
        <v>0</v>
      </c>
      <c r="R274" s="153">
        <v>637.37704918032784</v>
      </c>
      <c r="S274" s="159" t="s">
        <v>26148</v>
      </c>
    </row>
    <row r="275" spans="1:19" hidden="1">
      <c r="A275" s="154" t="s">
        <v>26131</v>
      </c>
      <c r="B275" s="15">
        <v>1880</v>
      </c>
      <c r="C275" t="s">
        <v>9931</v>
      </c>
      <c r="D275" s="3">
        <v>12</v>
      </c>
      <c r="E275" s="3">
        <v>12</v>
      </c>
      <c r="F275" s="110" t="s">
        <v>16</v>
      </c>
      <c r="G275" s="110" t="s">
        <v>9934</v>
      </c>
      <c r="H275" s="110">
        <v>6</v>
      </c>
      <c r="I275" s="156">
        <v>1</v>
      </c>
      <c r="J275" s="46">
        <v>40</v>
      </c>
      <c r="K275" s="129">
        <v>9.75</v>
      </c>
      <c r="L275" s="109" t="s">
        <v>16</v>
      </c>
      <c r="M275" s="109" t="s">
        <v>16</v>
      </c>
      <c r="N275" s="109">
        <v>15.45081967213115</v>
      </c>
      <c r="O275" s="70">
        <v>2</v>
      </c>
      <c r="P275" s="3">
        <v>12</v>
      </c>
      <c r="Q275" s="110">
        <v>0</v>
      </c>
      <c r="R275" s="90">
        <v>185.40983606557381</v>
      </c>
      <c r="S275" s="152" t="s">
        <v>26148</v>
      </c>
    </row>
    <row r="276" spans="1:19" hidden="1">
      <c r="A276" s="154" t="s">
        <v>26131</v>
      </c>
      <c r="B276" s="15">
        <v>5814</v>
      </c>
      <c r="C276" t="s">
        <v>9978</v>
      </c>
      <c r="D276" s="3">
        <v>12</v>
      </c>
      <c r="E276" s="3">
        <v>12</v>
      </c>
      <c r="F276" s="110" t="s">
        <v>27186</v>
      </c>
      <c r="G276" s="110" t="s">
        <v>9977</v>
      </c>
      <c r="H276" s="110">
        <v>6</v>
      </c>
      <c r="I276" s="156">
        <v>0.7</v>
      </c>
      <c r="J276" s="46">
        <v>40</v>
      </c>
      <c r="K276" s="129">
        <v>20.85</v>
      </c>
      <c r="L276" s="109">
        <v>17.45</v>
      </c>
      <c r="M276" s="109" t="s">
        <v>16</v>
      </c>
      <c r="N276" s="109">
        <v>25.327868852459019</v>
      </c>
      <c r="O276" s="70">
        <v>2</v>
      </c>
      <c r="P276" s="3">
        <v>12</v>
      </c>
      <c r="Q276" s="110">
        <v>0</v>
      </c>
      <c r="R276" s="90">
        <v>303.93442622950823</v>
      </c>
      <c r="S276" s="152" t="s">
        <v>26148</v>
      </c>
    </row>
    <row r="277" spans="1:19" hidden="1">
      <c r="A277" s="154" t="s">
        <v>26131</v>
      </c>
      <c r="C277" t="s">
        <v>9984</v>
      </c>
      <c r="D277" s="3">
        <v>12</v>
      </c>
      <c r="E277" s="3">
        <v>12</v>
      </c>
      <c r="F277" s="110" t="s">
        <v>16</v>
      </c>
      <c r="G277" s="110" t="s">
        <v>9983</v>
      </c>
      <c r="H277" s="110">
        <v>6</v>
      </c>
      <c r="I277" s="156">
        <v>0.7</v>
      </c>
      <c r="J277" s="46">
        <v>40</v>
      </c>
      <c r="K277" s="129">
        <v>20.85</v>
      </c>
      <c r="L277" s="109" t="s">
        <v>16</v>
      </c>
      <c r="M277" s="109" t="s">
        <v>16</v>
      </c>
      <c r="N277" s="109">
        <v>25.327868852459019</v>
      </c>
      <c r="O277" s="70">
        <v>2</v>
      </c>
      <c r="P277" s="3">
        <v>12</v>
      </c>
      <c r="Q277" s="110" t="s">
        <v>16</v>
      </c>
      <c r="R277" s="90">
        <v>303.93442622950823</v>
      </c>
      <c r="S277" s="152" t="s">
        <v>26148</v>
      </c>
    </row>
    <row r="278" spans="1:19" hidden="1">
      <c r="A278" s="154" t="s">
        <v>26131</v>
      </c>
      <c r="B278" s="15">
        <v>1894</v>
      </c>
      <c r="C278" t="s">
        <v>10188</v>
      </c>
      <c r="D278" s="3">
        <v>12</v>
      </c>
      <c r="E278" s="3">
        <v>12</v>
      </c>
      <c r="F278" s="110" t="s">
        <v>16</v>
      </c>
      <c r="G278" s="110" t="s">
        <v>10187</v>
      </c>
      <c r="H278" s="110">
        <v>6</v>
      </c>
      <c r="I278" s="156">
        <v>0.7</v>
      </c>
      <c r="J278" s="46">
        <v>41.3</v>
      </c>
      <c r="K278" s="129">
        <v>9.8000000000000007</v>
      </c>
      <c r="L278" s="109" t="s">
        <v>16</v>
      </c>
      <c r="M278" s="109" t="s">
        <v>16</v>
      </c>
      <c r="N278" s="109">
        <v>14.344262295081968</v>
      </c>
      <c r="O278" s="70">
        <v>2</v>
      </c>
      <c r="P278" s="3">
        <v>12</v>
      </c>
      <c r="Q278" s="110">
        <v>60</v>
      </c>
      <c r="R278" s="90">
        <v>172.13114754098362</v>
      </c>
      <c r="S278" s="152" t="s">
        <v>26148</v>
      </c>
    </row>
    <row r="279" spans="1:19" hidden="1">
      <c r="A279" s="154" t="s">
        <v>26131</v>
      </c>
      <c r="B279" s="15">
        <v>1894</v>
      </c>
      <c r="C279" t="s">
        <v>10200</v>
      </c>
      <c r="D279" s="3">
        <v>12</v>
      </c>
      <c r="E279" s="3">
        <v>12</v>
      </c>
      <c r="F279" s="110" t="s">
        <v>16</v>
      </c>
      <c r="G279" s="110" t="s">
        <v>10199</v>
      </c>
      <c r="H279" s="110">
        <v>6</v>
      </c>
      <c r="I279" s="156">
        <v>0.7</v>
      </c>
      <c r="J279" s="46">
        <v>43</v>
      </c>
      <c r="K279" s="129">
        <v>9.8000000000000007</v>
      </c>
      <c r="L279" s="109" t="s">
        <v>16</v>
      </c>
      <c r="M279" s="109" t="s">
        <v>16</v>
      </c>
      <c r="N279" s="109">
        <v>14.467213114754101</v>
      </c>
      <c r="O279" s="70">
        <v>2</v>
      </c>
      <c r="P279" s="3">
        <v>12</v>
      </c>
      <c r="Q279" s="110">
        <v>60</v>
      </c>
      <c r="R279" s="90">
        <v>173.6065573770492</v>
      </c>
      <c r="S279" s="152" t="s">
        <v>26148</v>
      </c>
    </row>
    <row r="280" spans="1:19" hidden="1">
      <c r="A280" s="154" t="s">
        <v>26131</v>
      </c>
      <c r="B280" s="15">
        <v>1894</v>
      </c>
      <c r="C280" t="s">
        <v>10209</v>
      </c>
      <c r="D280" s="3">
        <v>12</v>
      </c>
      <c r="E280" s="3">
        <v>12</v>
      </c>
      <c r="F280" s="110" t="s">
        <v>16</v>
      </c>
      <c r="G280" s="110" t="s">
        <v>11010</v>
      </c>
      <c r="H280" s="110">
        <v>6</v>
      </c>
      <c r="I280" s="156">
        <v>0.7</v>
      </c>
      <c r="J280" s="46">
        <v>41.3</v>
      </c>
      <c r="K280" s="129">
        <v>9.8000000000000007</v>
      </c>
      <c r="L280" s="109" t="s">
        <v>16</v>
      </c>
      <c r="M280" s="109" t="s">
        <v>16</v>
      </c>
      <c r="N280" s="109">
        <v>14.344262295081968</v>
      </c>
      <c r="O280" s="70">
        <v>2</v>
      </c>
      <c r="P280" s="3">
        <v>12</v>
      </c>
      <c r="Q280" s="110">
        <v>60</v>
      </c>
      <c r="R280" s="90">
        <v>172.13114754098362</v>
      </c>
      <c r="S280" s="152" t="s">
        <v>26148</v>
      </c>
    </row>
    <row r="281" spans="1:19" hidden="1">
      <c r="A281" s="154" t="s">
        <v>26131</v>
      </c>
      <c r="B281" s="15">
        <v>4006</v>
      </c>
      <c r="C281" t="s">
        <v>10837</v>
      </c>
      <c r="D281" s="3">
        <v>12</v>
      </c>
      <c r="E281" s="3">
        <v>12</v>
      </c>
      <c r="F281" s="110" t="s">
        <v>16</v>
      </c>
      <c r="G281" s="110" t="s">
        <v>10836</v>
      </c>
      <c r="H281" s="110">
        <v>6</v>
      </c>
      <c r="I281" s="156">
        <v>1</v>
      </c>
      <c r="J281" s="46">
        <v>40</v>
      </c>
      <c r="K281" s="129">
        <v>19</v>
      </c>
      <c r="L281" s="109" t="s">
        <v>16</v>
      </c>
      <c r="M281" s="109" t="s">
        <v>16</v>
      </c>
      <c r="N281" s="109">
        <v>24.713114754098363</v>
      </c>
      <c r="O281" s="70">
        <v>2</v>
      </c>
      <c r="P281" s="3">
        <v>12</v>
      </c>
      <c r="Q281" s="110">
        <v>0</v>
      </c>
      <c r="R281" s="90">
        <v>296.55737704918033</v>
      </c>
      <c r="S281" s="152" t="s">
        <v>26148</v>
      </c>
    </row>
    <row r="282" spans="1:19" hidden="1">
      <c r="A282" s="154" t="s">
        <v>26131</v>
      </c>
      <c r="B282" s="15">
        <v>1952</v>
      </c>
      <c r="C282" t="s">
        <v>10365</v>
      </c>
      <c r="D282" s="3">
        <v>6</v>
      </c>
      <c r="E282" s="3">
        <v>6</v>
      </c>
      <c r="F282" s="110">
        <v>3984</v>
      </c>
      <c r="G282" s="110" t="s">
        <v>10364</v>
      </c>
      <c r="H282" s="110">
        <v>6</v>
      </c>
      <c r="I282" s="156">
        <v>0.7</v>
      </c>
      <c r="J282" s="46">
        <v>40</v>
      </c>
      <c r="K282" s="129">
        <v>36.950000000000003</v>
      </c>
      <c r="L282" s="109">
        <v>30.95</v>
      </c>
      <c r="M282" s="109">
        <v>37.9</v>
      </c>
      <c r="N282" s="109">
        <v>41.434426229508205</v>
      </c>
      <c r="O282" s="70">
        <v>1</v>
      </c>
      <c r="P282" s="3">
        <v>6</v>
      </c>
      <c r="Q282" s="110">
        <v>6</v>
      </c>
      <c r="R282" s="90">
        <v>248.60655737704923</v>
      </c>
      <c r="S282" s="152" t="s">
        <v>29260</v>
      </c>
    </row>
    <row r="283" spans="1:19" hidden="1">
      <c r="A283" s="154" t="s">
        <v>26131</v>
      </c>
      <c r="C283" t="s">
        <v>10415</v>
      </c>
      <c r="D283" s="3">
        <v>15</v>
      </c>
      <c r="E283" s="3">
        <v>15</v>
      </c>
      <c r="F283" s="110" t="s">
        <v>16</v>
      </c>
      <c r="G283" s="110" t="s">
        <v>10414</v>
      </c>
      <c r="H283" s="110">
        <v>15</v>
      </c>
      <c r="I283" s="156">
        <v>0.5</v>
      </c>
      <c r="J283" s="46">
        <v>40</v>
      </c>
      <c r="K283" s="129">
        <v>2.7</v>
      </c>
      <c r="L283" s="109" t="s">
        <v>16</v>
      </c>
      <c r="M283" s="109" t="s">
        <v>16</v>
      </c>
      <c r="N283" s="109">
        <v>6.3524590163934427</v>
      </c>
      <c r="O283" s="70">
        <v>1</v>
      </c>
      <c r="P283" s="3">
        <v>15</v>
      </c>
      <c r="Q283" s="110" t="s">
        <v>16</v>
      </c>
      <c r="R283" s="90">
        <v>95.286885245901644</v>
      </c>
      <c r="S283" s="152" t="s">
        <v>26148</v>
      </c>
    </row>
    <row r="284" spans="1:19" hidden="1">
      <c r="A284" s="154" t="s">
        <v>26131</v>
      </c>
      <c r="B284" s="15">
        <v>5963</v>
      </c>
      <c r="C284" t="s">
        <v>2310</v>
      </c>
      <c r="D284" s="3">
        <v>6</v>
      </c>
      <c r="E284" s="3">
        <v>6</v>
      </c>
      <c r="F284" s="110"/>
      <c r="G284" s="110" t="s">
        <v>2309</v>
      </c>
      <c r="H284" s="110">
        <v>6</v>
      </c>
      <c r="I284" s="156">
        <v>0.7</v>
      </c>
      <c r="J284" s="46">
        <v>40</v>
      </c>
      <c r="K284" s="129">
        <v>22.75</v>
      </c>
      <c r="L284" s="109" t="s">
        <v>16</v>
      </c>
      <c r="M284" s="109" t="s">
        <v>16</v>
      </c>
      <c r="N284" s="90">
        <v>27.213114754098363</v>
      </c>
      <c r="O284" s="3">
        <v>1</v>
      </c>
      <c r="P284" s="3">
        <v>6</v>
      </c>
      <c r="Q284" s="110">
        <v>0</v>
      </c>
      <c r="R284" s="90">
        <v>163.27868852459017</v>
      </c>
      <c r="S284" s="152" t="s">
        <v>19229</v>
      </c>
    </row>
    <row r="285" spans="1:19" hidden="1">
      <c r="A285" s="154" t="s">
        <v>26131</v>
      </c>
      <c r="B285" s="15">
        <v>5509</v>
      </c>
      <c r="C285" t="s">
        <v>2319</v>
      </c>
      <c r="D285" s="3">
        <v>6</v>
      </c>
      <c r="E285" s="3">
        <v>6</v>
      </c>
      <c r="F285" s="110"/>
      <c r="G285" s="110" t="s">
        <v>2318</v>
      </c>
      <c r="H285" s="110">
        <v>6</v>
      </c>
      <c r="I285" s="156">
        <v>0.7</v>
      </c>
      <c r="J285" s="46">
        <v>40</v>
      </c>
      <c r="K285" s="129">
        <v>11.8</v>
      </c>
      <c r="L285" s="109" t="s">
        <v>16</v>
      </c>
      <c r="M285" s="109" t="s">
        <v>16</v>
      </c>
      <c r="N285" s="109">
        <v>16.270491803278691</v>
      </c>
      <c r="O285" s="70">
        <v>1</v>
      </c>
      <c r="P285" s="3">
        <v>6</v>
      </c>
      <c r="Q285" s="110">
        <v>0</v>
      </c>
      <c r="R285" s="90">
        <v>97.622950819672155</v>
      </c>
      <c r="S285" s="15" t="s">
        <v>19229</v>
      </c>
    </row>
    <row r="286" spans="1:19" hidden="1">
      <c r="A286" s="154" t="s">
        <v>26131</v>
      </c>
      <c r="B286" s="15">
        <v>539</v>
      </c>
      <c r="C286" t="s">
        <v>3295</v>
      </c>
      <c r="D286" s="3">
        <v>6</v>
      </c>
      <c r="E286" s="3">
        <v>6</v>
      </c>
      <c r="F286" s="110"/>
      <c r="G286" s="110" t="s">
        <v>3294</v>
      </c>
      <c r="H286" s="110">
        <v>6</v>
      </c>
      <c r="I286" s="156">
        <v>0.7</v>
      </c>
      <c r="J286" s="46">
        <v>40</v>
      </c>
      <c r="K286" s="129">
        <v>10.95</v>
      </c>
      <c r="L286" s="109" t="s">
        <v>16</v>
      </c>
      <c r="M286" s="109" t="s">
        <v>16</v>
      </c>
      <c r="N286" s="90">
        <v>15.409836065573771</v>
      </c>
      <c r="O286" s="3">
        <v>1</v>
      </c>
      <c r="P286" s="3">
        <v>6</v>
      </c>
      <c r="Q286" s="110">
        <v>6</v>
      </c>
      <c r="R286" s="90">
        <v>92.459016393442624</v>
      </c>
      <c r="S286" s="152" t="s">
        <v>19229</v>
      </c>
    </row>
    <row r="287" spans="1:19" hidden="1">
      <c r="A287" s="154" t="s">
        <v>26131</v>
      </c>
      <c r="B287" s="15">
        <v>5503</v>
      </c>
      <c r="C287" t="s">
        <v>10658</v>
      </c>
      <c r="D287" s="3">
        <v>6</v>
      </c>
      <c r="E287" s="3">
        <v>6</v>
      </c>
      <c r="F287" s="110" t="s">
        <v>20312</v>
      </c>
      <c r="G287" s="110" t="s">
        <v>10657</v>
      </c>
      <c r="H287" s="110">
        <v>6</v>
      </c>
      <c r="I287" s="156">
        <v>0.7</v>
      </c>
      <c r="J287" s="46">
        <v>40</v>
      </c>
      <c r="K287" s="129">
        <v>21</v>
      </c>
      <c r="L287" s="109">
        <v>19.95</v>
      </c>
      <c r="M287" s="109" t="s">
        <v>16</v>
      </c>
      <c r="N287" s="109">
        <v>25.45081967213115</v>
      </c>
      <c r="O287" s="70">
        <v>1</v>
      </c>
      <c r="P287" s="3">
        <v>6</v>
      </c>
      <c r="Q287" s="110">
        <v>0</v>
      </c>
      <c r="R287" s="90">
        <v>152.70491803278691</v>
      </c>
      <c r="S287" s="15" t="s">
        <v>19229</v>
      </c>
    </row>
    <row r="288" spans="1:19" hidden="1">
      <c r="A288" s="154" t="s">
        <v>26131</v>
      </c>
      <c r="B288" s="15">
        <v>6965</v>
      </c>
      <c r="C288" t="s">
        <v>3614</v>
      </c>
      <c r="D288" s="3">
        <v>6</v>
      </c>
      <c r="E288" s="3">
        <v>6</v>
      </c>
      <c r="F288" s="110"/>
      <c r="G288" s="110" t="s">
        <v>3613</v>
      </c>
      <c r="H288" s="110">
        <v>6</v>
      </c>
      <c r="I288" s="156">
        <v>0.7</v>
      </c>
      <c r="J288" s="46">
        <v>45</v>
      </c>
      <c r="K288" s="129">
        <v>18.5</v>
      </c>
      <c r="L288" s="109" t="s">
        <v>16</v>
      </c>
      <c r="M288" s="109" t="s">
        <v>16</v>
      </c>
      <c r="N288" s="90">
        <v>23.319672131147545</v>
      </c>
      <c r="O288" s="3">
        <v>1</v>
      </c>
      <c r="P288" s="3">
        <v>6</v>
      </c>
      <c r="Q288" s="110">
        <v>0</v>
      </c>
      <c r="R288" s="90">
        <v>139.91803278688528</v>
      </c>
      <c r="S288" s="152" t="s">
        <v>19229</v>
      </c>
    </row>
    <row r="289" spans="1:19" hidden="1">
      <c r="A289" s="154" t="s">
        <v>26131</v>
      </c>
      <c r="B289" s="15">
        <v>5744</v>
      </c>
      <c r="C289" t="s">
        <v>4011</v>
      </c>
      <c r="D289" s="3">
        <v>6</v>
      </c>
      <c r="E289" s="3">
        <v>6</v>
      </c>
      <c r="F289" s="110"/>
      <c r="G289" s="110" t="s">
        <v>4010</v>
      </c>
      <c r="H289" s="110">
        <v>6</v>
      </c>
      <c r="I289" s="156">
        <v>0.7</v>
      </c>
      <c r="J289" s="46">
        <v>40</v>
      </c>
      <c r="K289" s="129">
        <v>23.5</v>
      </c>
      <c r="L289" s="109" t="s">
        <v>16</v>
      </c>
      <c r="M289" s="109" t="s">
        <v>16</v>
      </c>
      <c r="N289" s="90">
        <v>27.95081967213115</v>
      </c>
      <c r="O289" s="3">
        <v>1</v>
      </c>
      <c r="P289" s="3">
        <v>6</v>
      </c>
      <c r="Q289" s="110">
        <v>0</v>
      </c>
      <c r="R289" s="90">
        <v>167.70491803278691</v>
      </c>
      <c r="S289" s="152" t="s">
        <v>19229</v>
      </c>
    </row>
    <row r="290" spans="1:19" hidden="1">
      <c r="A290" s="154" t="s">
        <v>26131</v>
      </c>
      <c r="B290" s="15">
        <v>5497</v>
      </c>
      <c r="C290" t="s">
        <v>10751</v>
      </c>
      <c r="D290" s="3">
        <v>6</v>
      </c>
      <c r="E290" s="3">
        <v>6</v>
      </c>
      <c r="F290" s="110" t="s">
        <v>22035</v>
      </c>
      <c r="G290" s="110" t="s">
        <v>10750</v>
      </c>
      <c r="H290" s="110">
        <v>6</v>
      </c>
      <c r="I290" s="156">
        <v>0.7</v>
      </c>
      <c r="J290" s="46">
        <v>40</v>
      </c>
      <c r="K290" s="129">
        <v>21.1</v>
      </c>
      <c r="L290" s="109">
        <v>17.05</v>
      </c>
      <c r="M290" s="109" t="s">
        <v>16</v>
      </c>
      <c r="N290" s="90">
        <v>25.57377049180328</v>
      </c>
      <c r="O290" s="3">
        <v>1</v>
      </c>
      <c r="P290" s="3">
        <v>6</v>
      </c>
      <c r="Q290" s="110">
        <v>0</v>
      </c>
      <c r="R290" s="90">
        <v>153.44262295081967</v>
      </c>
      <c r="S290" s="152" t="s">
        <v>19229</v>
      </c>
    </row>
    <row r="291" spans="1:19" hidden="1">
      <c r="A291" s="154" t="s">
        <v>26131</v>
      </c>
      <c r="B291" s="15">
        <v>3937</v>
      </c>
      <c r="C291" t="s">
        <v>9168</v>
      </c>
      <c r="D291" s="3">
        <v>6</v>
      </c>
      <c r="E291" s="3">
        <v>6</v>
      </c>
      <c r="F291" s="110" t="s">
        <v>21891</v>
      </c>
      <c r="G291" s="110" t="s">
        <v>9167</v>
      </c>
      <c r="H291" s="110">
        <v>6</v>
      </c>
      <c r="I291" s="156">
        <v>0.7</v>
      </c>
      <c r="J291" s="46">
        <v>43</v>
      </c>
      <c r="K291" s="129">
        <v>12.25</v>
      </c>
      <c r="L291" s="109">
        <v>11.75</v>
      </c>
      <c r="M291" s="109">
        <v>18.5</v>
      </c>
      <c r="N291" s="90">
        <v>16.926229508196723</v>
      </c>
      <c r="O291" s="3">
        <v>1</v>
      </c>
      <c r="P291" s="3">
        <v>6</v>
      </c>
      <c r="Q291" s="110">
        <v>18</v>
      </c>
      <c r="R291" s="90">
        <v>101.55737704918033</v>
      </c>
      <c r="S291" s="152" t="s">
        <v>19229</v>
      </c>
    </row>
    <row r="292" spans="1:19" hidden="1">
      <c r="A292" s="154" t="s">
        <v>26131</v>
      </c>
      <c r="B292" s="15">
        <v>3464</v>
      </c>
      <c r="C292" t="s">
        <v>9173</v>
      </c>
      <c r="D292" s="3">
        <v>6</v>
      </c>
      <c r="E292" s="3">
        <v>6</v>
      </c>
      <c r="F292" s="110" t="s">
        <v>22286</v>
      </c>
      <c r="G292" s="110" t="s">
        <v>9172</v>
      </c>
      <c r="H292" s="110">
        <v>6</v>
      </c>
      <c r="I292" s="156">
        <v>0.7</v>
      </c>
      <c r="J292" s="46">
        <v>43</v>
      </c>
      <c r="K292" s="129">
        <v>29.5</v>
      </c>
      <c r="L292" s="109">
        <v>25.25</v>
      </c>
      <c r="M292" s="109" t="s">
        <v>16</v>
      </c>
      <c r="N292" s="90">
        <v>34.180327868852459</v>
      </c>
      <c r="O292" s="3">
        <v>1</v>
      </c>
      <c r="P292" s="3">
        <v>6</v>
      </c>
      <c r="Q292" s="110">
        <v>0</v>
      </c>
      <c r="R292" s="90">
        <v>205.08196721311475</v>
      </c>
      <c r="S292" s="152" t="s">
        <v>19229</v>
      </c>
    </row>
    <row r="293" spans="1:19" hidden="1">
      <c r="A293" s="154" t="s">
        <v>26131</v>
      </c>
      <c r="B293" s="15">
        <v>5814</v>
      </c>
      <c r="C293" t="s">
        <v>9978</v>
      </c>
      <c r="D293" s="3">
        <v>6</v>
      </c>
      <c r="E293" s="3">
        <v>6</v>
      </c>
      <c r="F293" s="110"/>
      <c r="G293" s="110" t="s">
        <v>9977</v>
      </c>
      <c r="H293" s="110">
        <v>6</v>
      </c>
      <c r="I293" s="156">
        <v>0.7</v>
      </c>
      <c r="J293" s="46">
        <v>40</v>
      </c>
      <c r="K293" s="129">
        <v>20.85</v>
      </c>
      <c r="L293" s="109" t="s">
        <v>16</v>
      </c>
      <c r="M293" s="109" t="s">
        <v>16</v>
      </c>
      <c r="N293" s="109">
        <v>25.327868852459019</v>
      </c>
      <c r="O293" s="70">
        <v>1</v>
      </c>
      <c r="P293" s="3">
        <v>6</v>
      </c>
      <c r="Q293" s="110">
        <v>0</v>
      </c>
      <c r="R293" s="90">
        <v>151.96721311475412</v>
      </c>
      <c r="S293" s="15" t="s">
        <v>19229</v>
      </c>
    </row>
    <row r="294" spans="1:19" hidden="1">
      <c r="A294" s="154" t="s">
        <v>26131</v>
      </c>
      <c r="B294" s="15">
        <v>585</v>
      </c>
      <c r="C294" t="s">
        <v>1686</v>
      </c>
      <c r="D294" s="3">
        <v>6</v>
      </c>
      <c r="E294" s="3">
        <v>6</v>
      </c>
      <c r="F294" s="110">
        <v>844</v>
      </c>
      <c r="G294" s="110" t="s">
        <v>1685</v>
      </c>
      <c r="H294" s="110">
        <v>6</v>
      </c>
      <c r="I294" s="156">
        <v>0.7</v>
      </c>
      <c r="J294" s="46">
        <v>40</v>
      </c>
      <c r="K294" s="129">
        <v>19.95</v>
      </c>
      <c r="L294" s="109">
        <v>19.95</v>
      </c>
      <c r="M294" s="109" t="s">
        <v>16</v>
      </c>
      <c r="N294" s="90">
        <v>24.426229508196723</v>
      </c>
      <c r="O294" s="3">
        <v>1</v>
      </c>
      <c r="P294" s="3">
        <v>6</v>
      </c>
      <c r="Q294" s="110">
        <v>12</v>
      </c>
      <c r="R294" s="90">
        <v>146.55737704918033</v>
      </c>
      <c r="S294" s="152" t="s">
        <v>26137</v>
      </c>
    </row>
    <row r="295" spans="1:19" hidden="1">
      <c r="A295" s="154" t="s">
        <v>26131</v>
      </c>
      <c r="B295" s="15">
        <v>2759</v>
      </c>
      <c r="C295" t="s">
        <v>1768</v>
      </c>
      <c r="D295" s="3">
        <v>6</v>
      </c>
      <c r="E295" s="3">
        <v>6</v>
      </c>
      <c r="F295" s="110" t="s">
        <v>19822</v>
      </c>
      <c r="G295" s="110" t="s">
        <v>1767</v>
      </c>
      <c r="H295" s="110">
        <v>6</v>
      </c>
      <c r="I295" s="156">
        <v>0.7</v>
      </c>
      <c r="J295" s="46">
        <v>40</v>
      </c>
      <c r="K295" s="129">
        <v>20.25</v>
      </c>
      <c r="L295" s="109">
        <v>19.850000000000001</v>
      </c>
      <c r="M295" s="109" t="s">
        <v>16</v>
      </c>
      <c r="N295" s="90">
        <v>24.713114754098363</v>
      </c>
      <c r="O295" s="3">
        <v>1</v>
      </c>
      <c r="P295" s="3">
        <v>6</v>
      </c>
      <c r="Q295" s="110">
        <v>0</v>
      </c>
      <c r="R295" s="90">
        <v>148.27868852459017</v>
      </c>
      <c r="S295" s="152" t="s">
        <v>26137</v>
      </c>
    </row>
    <row r="296" spans="1:19" hidden="1">
      <c r="A296" s="154" t="s">
        <v>26131</v>
      </c>
      <c r="B296" s="15">
        <v>6274</v>
      </c>
      <c r="C296" t="s">
        <v>11246</v>
      </c>
      <c r="D296" s="3">
        <v>12</v>
      </c>
      <c r="E296" s="3">
        <v>12</v>
      </c>
      <c r="F296" s="110" t="s">
        <v>19934</v>
      </c>
      <c r="G296" s="110" t="s">
        <v>11245</v>
      </c>
      <c r="H296" s="110">
        <v>6</v>
      </c>
      <c r="I296" s="156">
        <v>0.7</v>
      </c>
      <c r="J296" s="46">
        <v>43</v>
      </c>
      <c r="K296" s="129">
        <v>36.1</v>
      </c>
      <c r="L296" s="109">
        <v>40.950000000000003</v>
      </c>
      <c r="M296" s="109" t="s">
        <v>16</v>
      </c>
      <c r="N296" s="90">
        <v>40.778688524590166</v>
      </c>
      <c r="O296" s="3">
        <v>2</v>
      </c>
      <c r="P296" s="3">
        <v>12</v>
      </c>
      <c r="Q296" s="110">
        <v>0</v>
      </c>
      <c r="R296" s="90">
        <v>489.34426229508199</v>
      </c>
      <c r="S296" s="152" t="s">
        <v>26137</v>
      </c>
    </row>
    <row r="297" spans="1:19" hidden="1">
      <c r="A297" s="154" t="s">
        <v>26131</v>
      </c>
      <c r="B297" s="15">
        <v>2427</v>
      </c>
      <c r="C297" t="s">
        <v>2064</v>
      </c>
      <c r="D297" s="3">
        <v>6</v>
      </c>
      <c r="E297" s="3">
        <v>6</v>
      </c>
      <c r="F297" s="110"/>
      <c r="G297" s="110" t="s">
        <v>2063</v>
      </c>
      <c r="H297" s="110">
        <v>6</v>
      </c>
      <c r="I297" s="156">
        <v>0.7</v>
      </c>
      <c r="J297" s="46">
        <v>43</v>
      </c>
      <c r="K297" s="129">
        <v>26</v>
      </c>
      <c r="L297" s="109" t="s">
        <v>16</v>
      </c>
      <c r="M297" s="109" t="s">
        <v>16</v>
      </c>
      <c r="N297" s="90">
        <v>30.696721311475414</v>
      </c>
      <c r="O297" s="3">
        <v>1</v>
      </c>
      <c r="P297" s="3">
        <v>6</v>
      </c>
      <c r="Q297" s="110">
        <v>0</v>
      </c>
      <c r="R297" s="90">
        <v>184.18032786885249</v>
      </c>
      <c r="S297" s="152" t="s">
        <v>26137</v>
      </c>
    </row>
    <row r="298" spans="1:19" hidden="1">
      <c r="A298" s="154" t="s">
        <v>26131</v>
      </c>
      <c r="B298" s="15">
        <v>6028</v>
      </c>
      <c r="C298" t="s">
        <v>2248</v>
      </c>
      <c r="D298" s="3">
        <v>6</v>
      </c>
      <c r="E298" s="3">
        <v>6</v>
      </c>
      <c r="F298" s="110"/>
      <c r="G298" s="110" t="s">
        <v>2247</v>
      </c>
      <c r="H298" s="110">
        <v>6</v>
      </c>
      <c r="I298" s="156">
        <v>0.7</v>
      </c>
      <c r="J298" s="46">
        <v>40</v>
      </c>
      <c r="K298" s="129">
        <v>28.5</v>
      </c>
      <c r="L298" s="109" t="s">
        <v>16</v>
      </c>
      <c r="M298" s="109" t="s">
        <v>16</v>
      </c>
      <c r="N298" s="90">
        <v>32.950819672131153</v>
      </c>
      <c r="O298" s="3">
        <v>1</v>
      </c>
      <c r="P298" s="3">
        <v>6</v>
      </c>
      <c r="Q298" s="110">
        <v>0</v>
      </c>
      <c r="R298" s="90">
        <v>197.70491803278691</v>
      </c>
      <c r="S298" s="152" t="s">
        <v>26137</v>
      </c>
    </row>
    <row r="299" spans="1:19" hidden="1">
      <c r="A299" s="154" t="s">
        <v>26131</v>
      </c>
      <c r="B299" s="15">
        <v>1125</v>
      </c>
      <c r="C299" t="s">
        <v>5871</v>
      </c>
      <c r="D299" s="3">
        <v>6</v>
      </c>
      <c r="E299" s="3">
        <v>6</v>
      </c>
      <c r="F299" s="110"/>
      <c r="G299" s="110" t="s">
        <v>5870</v>
      </c>
      <c r="H299" s="110">
        <v>6</v>
      </c>
      <c r="I299" s="156">
        <v>0.7</v>
      </c>
      <c r="J299" s="46">
        <v>43</v>
      </c>
      <c r="K299" s="129">
        <v>36.75</v>
      </c>
      <c r="L299" s="109" t="s">
        <v>16</v>
      </c>
      <c r="M299" s="109" t="s">
        <v>16</v>
      </c>
      <c r="N299" s="90">
        <v>41.434426229508205</v>
      </c>
      <c r="O299" s="3">
        <v>1</v>
      </c>
      <c r="P299" s="3">
        <v>6</v>
      </c>
      <c r="Q299" s="110">
        <v>6</v>
      </c>
      <c r="R299" s="90">
        <v>248.60655737704923</v>
      </c>
      <c r="S299" s="152" t="s">
        <v>26137</v>
      </c>
    </row>
    <row r="300" spans="1:19" hidden="1">
      <c r="A300" s="154" t="s">
        <v>26131</v>
      </c>
      <c r="B300" s="15">
        <v>3914</v>
      </c>
      <c r="C300" t="s">
        <v>6170</v>
      </c>
      <c r="D300" s="3">
        <v>6</v>
      </c>
      <c r="E300" s="3">
        <v>6</v>
      </c>
      <c r="F300" s="110"/>
      <c r="G300" s="110" t="s">
        <v>6169</v>
      </c>
      <c r="H300" s="110">
        <v>6</v>
      </c>
      <c r="I300" s="156">
        <v>0.7</v>
      </c>
      <c r="J300" s="46">
        <v>34</v>
      </c>
      <c r="K300" s="129">
        <v>8.99</v>
      </c>
      <c r="L300" s="109" t="s">
        <v>16</v>
      </c>
      <c r="M300" s="109" t="s">
        <v>16</v>
      </c>
      <c r="N300" s="90">
        <v>12.959537600000001</v>
      </c>
      <c r="O300" s="3">
        <v>1</v>
      </c>
      <c r="P300" s="3">
        <v>6</v>
      </c>
      <c r="Q300" s="110">
        <v>0</v>
      </c>
      <c r="R300" s="90">
        <v>77.757225599999998</v>
      </c>
      <c r="S300" s="152" t="s">
        <v>26137</v>
      </c>
    </row>
    <row r="301" spans="1:19" hidden="1">
      <c r="A301" s="154" t="s">
        <v>26131</v>
      </c>
      <c r="B301" s="15">
        <v>6276</v>
      </c>
      <c r="C301" t="s">
        <v>7293</v>
      </c>
      <c r="D301" s="3">
        <v>6</v>
      </c>
      <c r="E301" s="3">
        <v>6</v>
      </c>
      <c r="F301" s="110" t="s">
        <v>21595</v>
      </c>
      <c r="G301" s="110" t="s">
        <v>7292</v>
      </c>
      <c r="H301" s="110">
        <v>6</v>
      </c>
      <c r="I301" s="156">
        <v>0.7</v>
      </c>
      <c r="J301" s="46">
        <v>43</v>
      </c>
      <c r="K301" s="129">
        <v>54.95</v>
      </c>
      <c r="L301" s="109">
        <v>52.85</v>
      </c>
      <c r="M301" s="109" t="s">
        <v>16</v>
      </c>
      <c r="N301" s="109">
        <v>59.631147540983605</v>
      </c>
      <c r="O301" s="70">
        <v>1</v>
      </c>
      <c r="P301" s="3">
        <v>6</v>
      </c>
      <c r="Q301" s="110">
        <v>0</v>
      </c>
      <c r="R301" s="90">
        <v>357.78688524590166</v>
      </c>
      <c r="S301" s="15" t="s">
        <v>26137</v>
      </c>
    </row>
    <row r="302" spans="1:19" hidden="1">
      <c r="A302" s="154" t="s">
        <v>26131</v>
      </c>
      <c r="B302" s="15">
        <v>6834</v>
      </c>
      <c r="C302" t="s">
        <v>7963</v>
      </c>
      <c r="D302" s="3">
        <v>12</v>
      </c>
      <c r="E302" s="3">
        <v>12</v>
      </c>
      <c r="F302" s="110"/>
      <c r="G302" s="110" t="s">
        <v>7962</v>
      </c>
      <c r="H302" s="110">
        <v>6</v>
      </c>
      <c r="I302" s="156">
        <v>0.7</v>
      </c>
      <c r="J302" s="46">
        <v>45.8</v>
      </c>
      <c r="K302" s="129">
        <v>23.25</v>
      </c>
      <c r="L302" s="109" t="s">
        <v>16</v>
      </c>
      <c r="M302" s="109">
        <v>40.270000000000003</v>
      </c>
      <c r="N302" s="109">
        <v>28.155737704918035</v>
      </c>
      <c r="O302" s="70">
        <v>2</v>
      </c>
      <c r="P302" s="3">
        <v>12</v>
      </c>
      <c r="Q302" s="110">
        <v>0</v>
      </c>
      <c r="R302" s="90">
        <v>337.86885245901641</v>
      </c>
      <c r="S302" s="152" t="s">
        <v>26137</v>
      </c>
    </row>
    <row r="303" spans="1:19" hidden="1">
      <c r="A303" s="154" t="s">
        <v>26131</v>
      </c>
      <c r="B303" s="15">
        <v>1788</v>
      </c>
      <c r="C303" t="s">
        <v>9241</v>
      </c>
      <c r="D303" s="3">
        <v>6</v>
      </c>
      <c r="E303" s="3">
        <v>6</v>
      </c>
      <c r="F303" s="110" t="s">
        <v>22210</v>
      </c>
      <c r="G303" s="110" t="s">
        <v>9240</v>
      </c>
      <c r="H303" s="110">
        <v>6</v>
      </c>
      <c r="I303" s="156">
        <v>0.7</v>
      </c>
      <c r="J303" s="46">
        <v>45.8</v>
      </c>
      <c r="K303" s="129">
        <v>38.5</v>
      </c>
      <c r="L303" s="109">
        <v>41.15</v>
      </c>
      <c r="M303" s="109" t="s">
        <v>16</v>
      </c>
      <c r="N303" s="109">
        <v>43.4016393442623</v>
      </c>
      <c r="O303" s="70">
        <v>1</v>
      </c>
      <c r="P303" s="3">
        <v>6</v>
      </c>
      <c r="Q303" s="110">
        <v>0</v>
      </c>
      <c r="R303" s="90">
        <v>260.40983606557381</v>
      </c>
      <c r="S303" s="152" t="s">
        <v>26137</v>
      </c>
    </row>
    <row r="304" spans="1:19" hidden="1">
      <c r="A304" s="154" t="s">
        <v>26152</v>
      </c>
      <c r="B304" s="15">
        <v>7256</v>
      </c>
      <c r="C304" t="s">
        <v>657</v>
      </c>
      <c r="D304" s="3">
        <v>6</v>
      </c>
      <c r="E304" s="3"/>
      <c r="F304" s="110"/>
      <c r="G304" s="110" t="s">
        <v>656</v>
      </c>
      <c r="H304" s="110">
        <v>6</v>
      </c>
      <c r="I304" s="156">
        <v>0.7</v>
      </c>
      <c r="J304" s="46">
        <v>36</v>
      </c>
      <c r="K304" s="129">
        <v>6.5</v>
      </c>
      <c r="L304" s="109" t="s">
        <v>16</v>
      </c>
      <c r="M304" s="109" t="s">
        <v>16</v>
      </c>
      <c r="N304" s="109">
        <v>10.696721311475411</v>
      </c>
      <c r="O304" s="70">
        <v>0</v>
      </c>
      <c r="P304" s="3">
        <v>0</v>
      </c>
      <c r="Q304" s="110">
        <v>0</v>
      </c>
      <c r="R304" s="90">
        <v>0</v>
      </c>
      <c r="S304" s="152" t="s">
        <v>25941</v>
      </c>
    </row>
    <row r="305" spans="1:20" hidden="1">
      <c r="A305" s="154" t="s">
        <v>26152</v>
      </c>
      <c r="B305" s="15">
        <v>837</v>
      </c>
      <c r="C305" t="s">
        <v>1116</v>
      </c>
      <c r="D305" s="3">
        <v>6</v>
      </c>
      <c r="E305" s="3"/>
      <c r="F305" s="110" t="s">
        <v>19632</v>
      </c>
      <c r="G305" s="110" t="s">
        <v>1115</v>
      </c>
      <c r="H305" s="110">
        <v>6</v>
      </c>
      <c r="I305" s="156">
        <v>0.7</v>
      </c>
      <c r="J305" s="46">
        <v>46</v>
      </c>
      <c r="K305" s="129">
        <v>25.5</v>
      </c>
      <c r="L305" s="109">
        <v>23.15</v>
      </c>
      <c r="M305" s="109" t="s">
        <v>16</v>
      </c>
      <c r="N305" s="109">
        <v>30.409836065573771</v>
      </c>
      <c r="O305" s="70">
        <v>0</v>
      </c>
      <c r="P305" s="3">
        <v>0</v>
      </c>
      <c r="Q305" s="110">
        <v>0</v>
      </c>
      <c r="R305" s="90">
        <v>0</v>
      </c>
      <c r="S305" s="152" t="s">
        <v>25941</v>
      </c>
    </row>
    <row r="306" spans="1:20" hidden="1">
      <c r="A306" s="154" t="s">
        <v>26152</v>
      </c>
      <c r="B306" s="15">
        <v>5389</v>
      </c>
      <c r="C306" t="s">
        <v>26153</v>
      </c>
      <c r="D306" s="3">
        <v>12</v>
      </c>
      <c r="E306" s="3"/>
      <c r="F306" s="110" t="s">
        <v>26156</v>
      </c>
      <c r="G306" s="110" t="s">
        <v>2728</v>
      </c>
      <c r="H306" s="110">
        <v>6</v>
      </c>
      <c r="I306" s="156">
        <v>0.7</v>
      </c>
      <c r="J306" s="46">
        <v>40</v>
      </c>
      <c r="K306" s="129">
        <v>6.5</v>
      </c>
      <c r="L306" s="109">
        <v>6.25</v>
      </c>
      <c r="M306" s="109" t="s">
        <v>16</v>
      </c>
      <c r="N306" s="109">
        <v>10.983606557377049</v>
      </c>
      <c r="O306" s="70">
        <v>0</v>
      </c>
      <c r="P306" s="3">
        <v>0</v>
      </c>
      <c r="Q306" s="110">
        <v>0</v>
      </c>
      <c r="R306" s="90">
        <v>0</v>
      </c>
      <c r="S306" s="152" t="s">
        <v>25941</v>
      </c>
      <c r="T306" s="159"/>
    </row>
    <row r="307" spans="1:20" hidden="1">
      <c r="A307" s="154" t="s">
        <v>26152</v>
      </c>
      <c r="B307" s="15">
        <v>4147</v>
      </c>
      <c r="C307" t="s">
        <v>2773</v>
      </c>
      <c r="D307" s="3">
        <v>1</v>
      </c>
      <c r="E307" s="3"/>
      <c r="F307" s="110" t="s">
        <v>16</v>
      </c>
      <c r="G307" s="110" t="s">
        <v>2772</v>
      </c>
      <c r="H307" s="110">
        <v>1</v>
      </c>
      <c r="I307" s="156">
        <v>0.7</v>
      </c>
      <c r="J307" s="46">
        <v>40</v>
      </c>
      <c r="K307" s="129">
        <v>40</v>
      </c>
      <c r="L307" s="109" t="s">
        <v>16</v>
      </c>
      <c r="M307" s="109" t="s">
        <v>16</v>
      </c>
      <c r="N307" s="109">
        <v>44.467213114754102</v>
      </c>
      <c r="O307" s="70">
        <v>0</v>
      </c>
      <c r="P307" s="3">
        <v>0</v>
      </c>
      <c r="Q307" s="110">
        <v>0</v>
      </c>
      <c r="R307" s="90">
        <v>0</v>
      </c>
      <c r="S307" s="152" t="s">
        <v>25941</v>
      </c>
    </row>
    <row r="308" spans="1:20" hidden="1">
      <c r="A308" s="154" t="s">
        <v>26152</v>
      </c>
      <c r="B308" s="15">
        <v>4832</v>
      </c>
      <c r="C308" t="s">
        <v>3562</v>
      </c>
      <c r="D308" s="3">
        <v>12</v>
      </c>
      <c r="E308" s="3"/>
      <c r="F308" s="110" t="s">
        <v>16</v>
      </c>
      <c r="G308" s="110" t="s">
        <v>3561</v>
      </c>
      <c r="H308" s="110">
        <v>6</v>
      </c>
      <c r="I308" s="156">
        <v>0.5</v>
      </c>
      <c r="J308" s="46">
        <v>42</v>
      </c>
      <c r="K308" s="129">
        <v>13.5</v>
      </c>
      <c r="L308" s="109" t="s">
        <v>16</v>
      </c>
      <c r="M308" s="109">
        <v>25.97</v>
      </c>
      <c r="N308" s="109">
        <v>17.254098360655739</v>
      </c>
      <c r="O308" s="70">
        <v>0</v>
      </c>
      <c r="P308" s="3">
        <v>0</v>
      </c>
      <c r="Q308" s="110">
        <v>9</v>
      </c>
      <c r="R308" s="90">
        <v>0</v>
      </c>
      <c r="S308" s="152" t="s">
        <v>25941</v>
      </c>
    </row>
    <row r="309" spans="1:20" hidden="1">
      <c r="A309" s="154" t="s">
        <v>26152</v>
      </c>
      <c r="B309" s="15">
        <v>6825</v>
      </c>
      <c r="C309" t="s">
        <v>3670</v>
      </c>
      <c r="D309" s="3">
        <v>6</v>
      </c>
      <c r="E309" s="3"/>
      <c r="F309" s="110" t="s">
        <v>16</v>
      </c>
      <c r="G309" s="110" t="s">
        <v>3669</v>
      </c>
      <c r="H309" s="110">
        <v>6</v>
      </c>
      <c r="I309" s="156">
        <v>0.7</v>
      </c>
      <c r="J309" s="46">
        <v>40.6</v>
      </c>
      <c r="K309" s="129">
        <v>32.5</v>
      </c>
      <c r="L309" s="109" t="s">
        <v>16</v>
      </c>
      <c r="M309" s="109" t="s">
        <v>16</v>
      </c>
      <c r="N309" s="109">
        <v>37.008196721311478</v>
      </c>
      <c r="O309" s="70">
        <v>0</v>
      </c>
      <c r="P309" s="3">
        <v>0</v>
      </c>
      <c r="Q309" s="110">
        <v>6</v>
      </c>
      <c r="R309" s="90">
        <v>0</v>
      </c>
      <c r="S309" s="152" t="s">
        <v>25941</v>
      </c>
    </row>
    <row r="310" spans="1:20" hidden="1">
      <c r="A310" s="154" t="s">
        <v>26152</v>
      </c>
      <c r="B310" s="15">
        <v>6842</v>
      </c>
      <c r="C310" t="s">
        <v>4135</v>
      </c>
      <c r="D310" s="3">
        <v>6</v>
      </c>
      <c r="E310" s="3"/>
      <c r="F310" s="110" t="s">
        <v>16</v>
      </c>
      <c r="G310" s="110" t="s">
        <v>4134</v>
      </c>
      <c r="H310" s="110">
        <v>6</v>
      </c>
      <c r="I310" s="156">
        <v>0.7</v>
      </c>
      <c r="J310" s="46">
        <v>40</v>
      </c>
      <c r="K310" s="129">
        <v>6.25</v>
      </c>
      <c r="L310" s="109" t="s">
        <v>16</v>
      </c>
      <c r="M310" s="109" t="s">
        <v>16</v>
      </c>
      <c r="N310" s="109">
        <v>10.737704918032788</v>
      </c>
      <c r="O310" s="70">
        <v>0</v>
      </c>
      <c r="P310" s="3">
        <v>0</v>
      </c>
      <c r="Q310" s="110">
        <v>0</v>
      </c>
      <c r="R310" s="90">
        <v>0</v>
      </c>
      <c r="S310" s="152" t="s">
        <v>25941</v>
      </c>
    </row>
    <row r="311" spans="1:20" hidden="1">
      <c r="A311" s="154" t="s">
        <v>26152</v>
      </c>
      <c r="B311" s="15">
        <v>7104</v>
      </c>
      <c r="C311" t="s">
        <v>4906</v>
      </c>
      <c r="D311" s="3">
        <v>12</v>
      </c>
      <c r="E311" s="3"/>
      <c r="F311" s="110" t="s">
        <v>20790</v>
      </c>
      <c r="G311" s="110" t="s">
        <v>4905</v>
      </c>
      <c r="H311" s="110">
        <v>6</v>
      </c>
      <c r="I311" s="156">
        <v>0.7</v>
      </c>
      <c r="J311" s="46">
        <v>43.4</v>
      </c>
      <c r="K311" s="129">
        <v>19</v>
      </c>
      <c r="L311" s="109">
        <v>20.45</v>
      </c>
      <c r="M311" s="109" t="s">
        <v>16</v>
      </c>
      <c r="N311" s="109">
        <v>23.729508196721316</v>
      </c>
      <c r="O311" s="70">
        <v>0</v>
      </c>
      <c r="P311" s="3">
        <v>0</v>
      </c>
      <c r="Q311" s="110">
        <v>0</v>
      </c>
      <c r="R311" s="90">
        <v>0</v>
      </c>
      <c r="S311" s="152" t="s">
        <v>25941</v>
      </c>
    </row>
    <row r="312" spans="1:20" hidden="1">
      <c r="A312" s="154" t="s">
        <v>26152</v>
      </c>
      <c r="B312" s="15">
        <v>3372</v>
      </c>
      <c r="C312" t="s">
        <v>4983</v>
      </c>
      <c r="D312" s="3">
        <v>6</v>
      </c>
      <c r="E312" s="3"/>
      <c r="F312" s="110" t="s">
        <v>16</v>
      </c>
      <c r="G312" s="110" t="s">
        <v>4982</v>
      </c>
      <c r="H312" s="110">
        <v>6</v>
      </c>
      <c r="I312" s="156">
        <v>0.7</v>
      </c>
      <c r="J312" s="46">
        <v>40</v>
      </c>
      <c r="K312" s="129">
        <v>27.5</v>
      </c>
      <c r="L312" s="109" t="s">
        <v>16</v>
      </c>
      <c r="M312" s="109">
        <v>47.8</v>
      </c>
      <c r="N312" s="109">
        <v>31.967213114754099</v>
      </c>
      <c r="O312" s="70">
        <v>0</v>
      </c>
      <c r="P312" s="3">
        <v>0</v>
      </c>
      <c r="Q312" s="110">
        <v>36</v>
      </c>
      <c r="R312" s="90">
        <v>0</v>
      </c>
      <c r="S312" s="152" t="s">
        <v>25941</v>
      </c>
    </row>
    <row r="313" spans="1:20" hidden="1">
      <c r="A313" s="154" t="s">
        <v>26152</v>
      </c>
      <c r="B313" s="15">
        <v>6469</v>
      </c>
      <c r="C313" t="s">
        <v>5801</v>
      </c>
      <c r="D313" s="3">
        <v>12</v>
      </c>
      <c r="E313" s="3"/>
      <c r="F313" s="110" t="s">
        <v>16</v>
      </c>
      <c r="G313" s="110" t="s">
        <v>5800</v>
      </c>
      <c r="H313" s="110">
        <v>6</v>
      </c>
      <c r="I313" s="156">
        <v>0.7</v>
      </c>
      <c r="J313" s="46">
        <v>45.1</v>
      </c>
      <c r="K313" s="129">
        <v>32.950000000000003</v>
      </c>
      <c r="L313" s="109" t="s">
        <v>16</v>
      </c>
      <c r="M313" s="109" t="s">
        <v>16</v>
      </c>
      <c r="N313" s="109">
        <v>37.786885245901644</v>
      </c>
      <c r="O313" s="70">
        <v>0</v>
      </c>
      <c r="P313" s="3">
        <v>0</v>
      </c>
      <c r="Q313" s="110">
        <v>3</v>
      </c>
      <c r="R313" s="90">
        <v>0</v>
      </c>
      <c r="S313" s="152" t="s">
        <v>25941</v>
      </c>
    </row>
    <row r="314" spans="1:20" hidden="1">
      <c r="A314" s="154" t="s">
        <v>26152</v>
      </c>
      <c r="B314" s="15">
        <v>6277</v>
      </c>
      <c r="C314" t="s">
        <v>5804</v>
      </c>
      <c r="D314" s="3">
        <v>12</v>
      </c>
      <c r="E314" s="3"/>
      <c r="F314" s="110" t="s">
        <v>21043</v>
      </c>
      <c r="G314" s="110" t="s">
        <v>5803</v>
      </c>
      <c r="H314" s="110">
        <v>6</v>
      </c>
      <c r="I314" s="156">
        <v>0.7</v>
      </c>
      <c r="J314" s="46">
        <v>45.7</v>
      </c>
      <c r="K314" s="129">
        <v>26.25</v>
      </c>
      <c r="L314" s="109">
        <v>25.45</v>
      </c>
      <c r="M314" s="109" t="s">
        <v>16</v>
      </c>
      <c r="N314" s="109">
        <v>31.147540983606557</v>
      </c>
      <c r="O314" s="70">
        <v>0</v>
      </c>
      <c r="P314" s="3">
        <v>0</v>
      </c>
      <c r="Q314" s="110">
        <v>0</v>
      </c>
      <c r="R314" s="90">
        <v>0</v>
      </c>
      <c r="S314" s="152" t="s">
        <v>25941</v>
      </c>
    </row>
    <row r="315" spans="1:20" hidden="1">
      <c r="A315" s="154" t="s">
        <v>26152</v>
      </c>
      <c r="B315" s="15">
        <v>3827</v>
      </c>
      <c r="C315" t="s">
        <v>7153</v>
      </c>
      <c r="D315" s="3">
        <v>12</v>
      </c>
      <c r="E315" s="3"/>
      <c r="F315" s="110" t="s">
        <v>21543</v>
      </c>
      <c r="G315" s="110" t="s">
        <v>7152</v>
      </c>
      <c r="H315" s="110">
        <v>6</v>
      </c>
      <c r="I315" s="156">
        <v>0.7</v>
      </c>
      <c r="J315" s="46">
        <v>47</v>
      </c>
      <c r="K315" s="129">
        <v>18.25</v>
      </c>
      <c r="L315" s="109" t="s">
        <v>16</v>
      </c>
      <c r="M315" s="109" t="s">
        <v>16</v>
      </c>
      <c r="N315" s="109">
        <v>23.23770491803279</v>
      </c>
      <c r="O315" s="70">
        <v>0</v>
      </c>
      <c r="P315" s="3">
        <v>0</v>
      </c>
      <c r="Q315" s="110">
        <v>0</v>
      </c>
      <c r="R315" s="90">
        <v>0</v>
      </c>
      <c r="S315" s="152" t="s">
        <v>25941</v>
      </c>
    </row>
    <row r="316" spans="1:20" hidden="1">
      <c r="A316" s="154" t="s">
        <v>26152</v>
      </c>
      <c r="B316" s="15">
        <v>5432</v>
      </c>
      <c r="C316" t="s">
        <v>7171</v>
      </c>
      <c r="D316" s="3">
        <v>6</v>
      </c>
      <c r="E316" s="3"/>
      <c r="F316" s="110" t="s">
        <v>21548</v>
      </c>
      <c r="G316" s="110" t="s">
        <v>7170</v>
      </c>
      <c r="H316" s="110">
        <v>6</v>
      </c>
      <c r="I316" s="156">
        <v>0.7</v>
      </c>
      <c r="J316" s="46">
        <v>40</v>
      </c>
      <c r="K316" s="129">
        <v>16.95</v>
      </c>
      <c r="L316" s="109">
        <v>13.85</v>
      </c>
      <c r="M316" s="109" t="s">
        <v>16</v>
      </c>
      <c r="N316" s="109">
        <v>21.434426229508198</v>
      </c>
      <c r="O316" s="70">
        <v>0</v>
      </c>
      <c r="P316" s="3">
        <v>0</v>
      </c>
      <c r="Q316" s="110">
        <v>0</v>
      </c>
      <c r="R316" s="90">
        <v>0</v>
      </c>
      <c r="S316" s="152" t="s">
        <v>25941</v>
      </c>
    </row>
    <row r="317" spans="1:20" hidden="1">
      <c r="A317" s="154" t="s">
        <v>26152</v>
      </c>
      <c r="B317" s="15">
        <v>4159</v>
      </c>
      <c r="C317" t="s">
        <v>7697</v>
      </c>
      <c r="D317" s="3">
        <v>6</v>
      </c>
      <c r="E317" s="3"/>
      <c r="F317" s="110" t="s">
        <v>16</v>
      </c>
      <c r="G317" s="110" t="s">
        <v>7696</v>
      </c>
      <c r="H317" s="110">
        <v>6</v>
      </c>
      <c r="I317" s="156">
        <v>0.7</v>
      </c>
      <c r="J317" s="46">
        <v>46</v>
      </c>
      <c r="K317" s="129">
        <v>17.850000000000001</v>
      </c>
      <c r="L317" s="109" t="s">
        <v>16</v>
      </c>
      <c r="M317" s="109" t="s">
        <v>16</v>
      </c>
      <c r="N317" s="109">
        <v>22.745901639344265</v>
      </c>
      <c r="O317" s="70">
        <v>0</v>
      </c>
      <c r="P317" s="3">
        <v>0</v>
      </c>
      <c r="Q317" s="110">
        <v>0</v>
      </c>
      <c r="R317" s="90">
        <v>0</v>
      </c>
      <c r="S317" s="152" t="s">
        <v>25941</v>
      </c>
    </row>
    <row r="318" spans="1:20" hidden="1">
      <c r="A318" s="154" t="s">
        <v>26152</v>
      </c>
      <c r="B318" s="15" t="s">
        <v>16</v>
      </c>
      <c r="C318" t="s">
        <v>26155</v>
      </c>
      <c r="D318" s="3">
        <v>6</v>
      </c>
      <c r="E318" s="3"/>
      <c r="F318" s="110" t="s">
        <v>16</v>
      </c>
      <c r="G318" s="110" t="s">
        <v>26154</v>
      </c>
      <c r="H318" s="110">
        <v>6</v>
      </c>
      <c r="I318" s="156">
        <v>0.7</v>
      </c>
      <c r="J318" s="46">
        <v>45.8</v>
      </c>
      <c r="K318" s="129">
        <v>28</v>
      </c>
      <c r="L318" s="109" t="s">
        <v>16</v>
      </c>
      <c r="M318" s="109" t="s">
        <v>16</v>
      </c>
      <c r="N318" s="109">
        <v>32.909836065573778</v>
      </c>
      <c r="O318" s="70">
        <v>0</v>
      </c>
      <c r="P318" s="3">
        <v>0</v>
      </c>
      <c r="Q318" s="110" t="s">
        <v>16</v>
      </c>
      <c r="R318" s="90">
        <v>0</v>
      </c>
      <c r="S318" s="152" t="s">
        <v>25941</v>
      </c>
    </row>
    <row r="319" spans="1:20" hidden="1">
      <c r="A319" s="154" t="s">
        <v>26152</v>
      </c>
      <c r="B319" s="15">
        <v>562</v>
      </c>
      <c r="C319" t="s">
        <v>10078</v>
      </c>
      <c r="D319" s="3">
        <v>6</v>
      </c>
      <c r="E319" s="3"/>
      <c r="F319" s="110" t="s">
        <v>16</v>
      </c>
      <c r="G319" s="110" t="s">
        <v>10080</v>
      </c>
      <c r="H319" s="110">
        <v>6</v>
      </c>
      <c r="I319" s="156">
        <v>1</v>
      </c>
      <c r="J319" s="46">
        <v>39</v>
      </c>
      <c r="K319" s="129">
        <v>4.1500000000000004</v>
      </c>
      <c r="L319" s="109" t="s">
        <v>16</v>
      </c>
      <c r="M319" s="109">
        <v>12.39</v>
      </c>
      <c r="N319" s="109">
        <v>9.754098360655739</v>
      </c>
      <c r="O319" s="70">
        <v>0</v>
      </c>
      <c r="P319" s="3">
        <v>0</v>
      </c>
      <c r="Q319" s="110">
        <v>18</v>
      </c>
      <c r="R319" s="90">
        <v>0</v>
      </c>
      <c r="S319" s="152" t="s">
        <v>25941</v>
      </c>
    </row>
    <row r="320" spans="1:20" hidden="1">
      <c r="A320" s="154" t="s">
        <v>26152</v>
      </c>
      <c r="B320" s="15">
        <v>1893</v>
      </c>
      <c r="C320" t="s">
        <v>586</v>
      </c>
      <c r="D320" s="3">
        <v>12</v>
      </c>
      <c r="E320" s="3">
        <v>12</v>
      </c>
      <c r="F320" s="110" t="s">
        <v>19452</v>
      </c>
      <c r="G320" s="110" t="s">
        <v>585</v>
      </c>
      <c r="H320" s="110">
        <v>6</v>
      </c>
      <c r="I320" s="156">
        <v>0.7</v>
      </c>
      <c r="J320" s="46">
        <v>40</v>
      </c>
      <c r="K320" s="129">
        <v>12.95</v>
      </c>
      <c r="L320" s="109">
        <v>12.45</v>
      </c>
      <c r="M320" s="109" t="s">
        <v>16</v>
      </c>
      <c r="N320" s="109">
        <v>17.418032786885245</v>
      </c>
      <c r="O320" s="70">
        <v>2</v>
      </c>
      <c r="P320" s="3">
        <v>12</v>
      </c>
      <c r="Q320" s="110">
        <v>12</v>
      </c>
      <c r="R320" s="90">
        <v>155.39999999999998</v>
      </c>
      <c r="S320" s="152" t="s">
        <v>19230</v>
      </c>
    </row>
    <row r="321" spans="1:19" hidden="1">
      <c r="A321" s="154" t="s">
        <v>26152</v>
      </c>
      <c r="B321" s="15">
        <v>493</v>
      </c>
      <c r="C321" t="s">
        <v>1113</v>
      </c>
      <c r="D321" s="3">
        <v>6</v>
      </c>
      <c r="E321" s="3">
        <v>6</v>
      </c>
      <c r="F321" s="110" t="s">
        <v>19629</v>
      </c>
      <c r="G321" s="110" t="s">
        <v>1112</v>
      </c>
      <c r="H321" s="110">
        <v>6</v>
      </c>
      <c r="I321" s="156">
        <v>0.7</v>
      </c>
      <c r="J321" s="46">
        <v>46</v>
      </c>
      <c r="K321" s="129">
        <v>23.2</v>
      </c>
      <c r="L321" s="109">
        <v>19.25</v>
      </c>
      <c r="M321" s="109" t="s">
        <v>16</v>
      </c>
      <c r="N321" s="109">
        <v>28.11475409836066</v>
      </c>
      <c r="O321" s="70">
        <v>1</v>
      </c>
      <c r="P321" s="3">
        <v>6</v>
      </c>
      <c r="Q321" s="110">
        <v>0</v>
      </c>
      <c r="R321" s="90">
        <v>139.19999999999999</v>
      </c>
      <c r="S321" s="152" t="s">
        <v>19230</v>
      </c>
    </row>
    <row r="322" spans="1:19" hidden="1">
      <c r="A322" s="154" t="s">
        <v>26152</v>
      </c>
      <c r="B322" s="15" t="s">
        <v>16</v>
      </c>
      <c r="C322" t="s">
        <v>4798</v>
      </c>
      <c r="D322" s="3">
        <v>6</v>
      </c>
      <c r="E322" s="3">
        <v>6</v>
      </c>
      <c r="F322" s="110" t="s">
        <v>20756</v>
      </c>
      <c r="G322" s="110" t="s">
        <v>4797</v>
      </c>
      <c r="H322" s="110">
        <v>6</v>
      </c>
      <c r="I322" s="156">
        <v>0.5</v>
      </c>
      <c r="J322" s="46">
        <v>46</v>
      </c>
      <c r="K322" s="129">
        <v>11.1</v>
      </c>
      <c r="L322" s="109">
        <v>10.75</v>
      </c>
      <c r="M322" s="109" t="s">
        <v>16</v>
      </c>
      <c r="N322" s="109">
        <v>15.040983606557379</v>
      </c>
      <c r="O322" s="70">
        <v>1</v>
      </c>
      <c r="P322" s="3">
        <v>6</v>
      </c>
      <c r="Q322" s="110" t="s">
        <v>16</v>
      </c>
      <c r="R322" s="90">
        <v>66.599999999999994</v>
      </c>
      <c r="S322" s="152" t="s">
        <v>19230</v>
      </c>
    </row>
    <row r="323" spans="1:19" hidden="1">
      <c r="A323" s="154" t="s">
        <v>26152</v>
      </c>
      <c r="B323" s="15">
        <v>7269</v>
      </c>
      <c r="C323" t="s">
        <v>5500</v>
      </c>
      <c r="D323" s="3">
        <v>6</v>
      </c>
      <c r="E323" s="3">
        <v>6</v>
      </c>
      <c r="F323" s="110" t="s">
        <v>16</v>
      </c>
      <c r="G323" s="110" t="s">
        <v>5499</v>
      </c>
      <c r="H323" s="110">
        <v>6</v>
      </c>
      <c r="I323" s="156">
        <v>0.7</v>
      </c>
      <c r="J323" s="46">
        <v>43</v>
      </c>
      <c r="K323" s="129">
        <v>11.5</v>
      </c>
      <c r="L323" s="109" t="s">
        <v>16</v>
      </c>
      <c r="M323" s="109" t="s">
        <v>16</v>
      </c>
      <c r="N323" s="109">
        <v>16.188524590163937</v>
      </c>
      <c r="O323" s="70">
        <v>1</v>
      </c>
      <c r="P323" s="3">
        <v>6</v>
      </c>
      <c r="Q323" s="110">
        <v>0</v>
      </c>
      <c r="R323" s="90">
        <v>69</v>
      </c>
      <c r="S323" s="152" t="s">
        <v>19230</v>
      </c>
    </row>
    <row r="324" spans="1:19" hidden="1">
      <c r="A324" s="154" t="s">
        <v>26152</v>
      </c>
      <c r="B324" s="15">
        <v>1116</v>
      </c>
      <c r="C324" t="s">
        <v>5865</v>
      </c>
      <c r="D324" s="3">
        <v>6</v>
      </c>
      <c r="E324" s="3">
        <v>6</v>
      </c>
      <c r="F324" s="110" t="s">
        <v>16</v>
      </c>
      <c r="G324" s="110" t="s">
        <v>5864</v>
      </c>
      <c r="H324" s="110">
        <v>6</v>
      </c>
      <c r="I324" s="156">
        <v>0.7</v>
      </c>
      <c r="J324" s="46">
        <v>43</v>
      </c>
      <c r="K324" s="129">
        <v>18.95</v>
      </c>
      <c r="L324" s="109" t="s">
        <v>16</v>
      </c>
      <c r="M324" s="109" t="s">
        <v>16</v>
      </c>
      <c r="N324" s="109">
        <v>23.647540983606557</v>
      </c>
      <c r="O324" s="70">
        <v>1</v>
      </c>
      <c r="P324" s="3">
        <v>6</v>
      </c>
      <c r="Q324" s="110">
        <v>9</v>
      </c>
      <c r="R324" s="90">
        <v>113.69999999999999</v>
      </c>
      <c r="S324" s="152" t="s">
        <v>19230</v>
      </c>
    </row>
    <row r="325" spans="1:19" hidden="1">
      <c r="A325" s="154" t="s">
        <v>26152</v>
      </c>
      <c r="B325" s="15">
        <v>6301</v>
      </c>
      <c r="C325" t="s">
        <v>7086</v>
      </c>
      <c r="D325" s="3">
        <v>6</v>
      </c>
      <c r="E325" s="3">
        <v>6</v>
      </c>
      <c r="F325" s="110" t="s">
        <v>16</v>
      </c>
      <c r="G325" s="110" t="s">
        <v>7085</v>
      </c>
      <c r="H325" s="110">
        <v>6</v>
      </c>
      <c r="I325" s="156">
        <v>0.7</v>
      </c>
      <c r="J325" s="46">
        <v>41.5</v>
      </c>
      <c r="K325" s="129">
        <v>6.65</v>
      </c>
      <c r="L325" s="109" t="s">
        <v>16</v>
      </c>
      <c r="M325" s="109" t="s">
        <v>16</v>
      </c>
      <c r="N325" s="109">
        <v>11.229508196721312</v>
      </c>
      <c r="O325" s="70">
        <v>1</v>
      </c>
      <c r="P325" s="3">
        <v>6</v>
      </c>
      <c r="Q325" s="110">
        <v>0</v>
      </c>
      <c r="R325" s="90">
        <v>39.900000000000006</v>
      </c>
      <c r="S325" s="152" t="s">
        <v>19230</v>
      </c>
    </row>
    <row r="326" spans="1:19" hidden="1">
      <c r="A326" s="154" t="s">
        <v>26152</v>
      </c>
      <c r="B326" s="15">
        <v>1244</v>
      </c>
      <c r="C326" t="s">
        <v>7201</v>
      </c>
      <c r="D326" s="3">
        <v>12</v>
      </c>
      <c r="E326" s="3">
        <v>12</v>
      </c>
      <c r="F326" s="110" t="s">
        <v>16</v>
      </c>
      <c r="G326" s="110" t="s">
        <v>7200</v>
      </c>
      <c r="H326" s="110">
        <v>6</v>
      </c>
      <c r="I326" s="156">
        <v>0.7</v>
      </c>
      <c r="J326" s="46">
        <v>46</v>
      </c>
      <c r="K326" s="129">
        <v>17.5</v>
      </c>
      <c r="L326" s="109" t="s">
        <v>16</v>
      </c>
      <c r="M326" s="109" t="s">
        <v>16</v>
      </c>
      <c r="N326" s="109">
        <v>22.418032786885249</v>
      </c>
      <c r="O326" s="70">
        <v>2</v>
      </c>
      <c r="P326" s="3">
        <v>12</v>
      </c>
      <c r="Q326" s="110">
        <v>9</v>
      </c>
      <c r="R326" s="90">
        <v>210</v>
      </c>
      <c r="S326" s="152" t="s">
        <v>19230</v>
      </c>
    </row>
    <row r="327" spans="1:19" hidden="1">
      <c r="A327" s="154" t="s">
        <v>26152</v>
      </c>
      <c r="B327" s="15">
        <v>3334</v>
      </c>
      <c r="C327" t="s">
        <v>8201</v>
      </c>
      <c r="D327" s="3">
        <v>8</v>
      </c>
      <c r="E327" s="3">
        <v>8</v>
      </c>
      <c r="F327" s="110" t="s">
        <v>16</v>
      </c>
      <c r="G327" s="110" t="s">
        <v>8200</v>
      </c>
      <c r="H327" s="110">
        <v>4</v>
      </c>
      <c r="I327" s="156">
        <v>0.7</v>
      </c>
      <c r="J327" s="46">
        <v>40</v>
      </c>
      <c r="K327" s="129">
        <v>14.5</v>
      </c>
      <c r="L327" s="109" t="s">
        <v>16</v>
      </c>
      <c r="M327" s="109" t="s">
        <v>16</v>
      </c>
      <c r="N327" s="109">
        <v>18.975409836065577</v>
      </c>
      <c r="O327" s="70">
        <v>2</v>
      </c>
      <c r="P327" s="3">
        <v>8</v>
      </c>
      <c r="Q327" s="110">
        <v>4</v>
      </c>
      <c r="R327" s="90">
        <v>116</v>
      </c>
      <c r="S327" s="152" t="s">
        <v>19230</v>
      </c>
    </row>
    <row r="328" spans="1:19" hidden="1">
      <c r="A328" s="154" t="s">
        <v>26152</v>
      </c>
      <c r="B328" s="15">
        <v>2756</v>
      </c>
      <c r="C328" t="s">
        <v>9832</v>
      </c>
      <c r="D328" s="3">
        <v>6</v>
      </c>
      <c r="E328" s="3">
        <v>6</v>
      </c>
      <c r="F328" s="110" t="s">
        <v>26157</v>
      </c>
      <c r="G328" s="110" t="s">
        <v>9831</v>
      </c>
      <c r="H328" s="110">
        <v>6</v>
      </c>
      <c r="I328" s="156">
        <v>0.7</v>
      </c>
      <c r="J328" s="46">
        <v>43</v>
      </c>
      <c r="K328" s="129">
        <v>14</v>
      </c>
      <c r="L328" s="109">
        <v>12.95</v>
      </c>
      <c r="M328" s="109" t="s">
        <v>16</v>
      </c>
      <c r="N328" s="109">
        <v>18.688524590163937</v>
      </c>
      <c r="O328" s="70">
        <v>1</v>
      </c>
      <c r="P328" s="3">
        <v>6</v>
      </c>
      <c r="Q328" s="110">
        <v>6</v>
      </c>
      <c r="R328" s="90">
        <v>84</v>
      </c>
      <c r="S328" s="152" t="s">
        <v>19230</v>
      </c>
    </row>
    <row r="329" spans="1:19" hidden="1">
      <c r="A329" s="154" t="s">
        <v>26152</v>
      </c>
      <c r="B329" s="15">
        <v>1285</v>
      </c>
      <c r="C329" t="s">
        <v>9958</v>
      </c>
      <c r="D329" s="3">
        <v>6</v>
      </c>
      <c r="E329" s="3">
        <v>6</v>
      </c>
      <c r="F329" s="110" t="s">
        <v>16</v>
      </c>
      <c r="G329" s="110" t="s">
        <v>9957</v>
      </c>
      <c r="H329" s="110">
        <v>6</v>
      </c>
      <c r="I329" s="156">
        <v>0.7</v>
      </c>
      <c r="J329" s="46">
        <v>43</v>
      </c>
      <c r="K329" s="129">
        <v>15</v>
      </c>
      <c r="L329" s="109" t="s">
        <v>16</v>
      </c>
      <c r="M329" s="109" t="s">
        <v>16</v>
      </c>
      <c r="N329" s="109">
        <v>19.672131147540984</v>
      </c>
      <c r="O329" s="70">
        <v>1</v>
      </c>
      <c r="P329" s="3">
        <v>6</v>
      </c>
      <c r="Q329" s="110">
        <v>0</v>
      </c>
      <c r="R329" s="90">
        <v>90</v>
      </c>
      <c r="S329" s="152" t="s">
        <v>19230</v>
      </c>
    </row>
    <row r="330" spans="1:19" hidden="1">
      <c r="A330" s="154" t="s">
        <v>26152</v>
      </c>
      <c r="B330" s="15">
        <v>4195</v>
      </c>
      <c r="C330" t="s">
        <v>137</v>
      </c>
      <c r="D330" s="3">
        <v>3</v>
      </c>
      <c r="E330" s="3">
        <v>3</v>
      </c>
      <c r="F330" s="110" t="s">
        <v>16</v>
      </c>
      <c r="G330" s="110" t="s">
        <v>136</v>
      </c>
      <c r="H330" s="110">
        <v>3</v>
      </c>
      <c r="I330" s="156">
        <v>0.7</v>
      </c>
      <c r="J330" s="46">
        <v>40</v>
      </c>
      <c r="K330" s="129">
        <v>30</v>
      </c>
      <c r="L330" s="109" t="s">
        <v>16</v>
      </c>
      <c r="M330" s="109">
        <v>26.751999999999999</v>
      </c>
      <c r="N330" s="109">
        <v>34.467213114754102</v>
      </c>
      <c r="O330" s="70">
        <v>1</v>
      </c>
      <c r="P330" s="3">
        <v>3</v>
      </c>
      <c r="Q330" s="110">
        <v>12</v>
      </c>
      <c r="R330" s="90">
        <v>103.40163934426231</v>
      </c>
      <c r="S330" s="152" t="s">
        <v>26151</v>
      </c>
    </row>
    <row r="331" spans="1:19" hidden="1">
      <c r="A331" s="154" t="s">
        <v>26152</v>
      </c>
      <c r="B331" s="15">
        <v>5457</v>
      </c>
      <c r="C331" t="s">
        <v>263</v>
      </c>
      <c r="D331" s="3">
        <v>6</v>
      </c>
      <c r="E331" s="3">
        <v>6</v>
      </c>
      <c r="F331" s="110" t="s">
        <v>16</v>
      </c>
      <c r="G331" s="110" t="s">
        <v>262</v>
      </c>
      <c r="H331" s="110">
        <v>6</v>
      </c>
      <c r="I331" s="156">
        <v>0.7</v>
      </c>
      <c r="J331" s="46">
        <v>40</v>
      </c>
      <c r="K331" s="129">
        <v>12</v>
      </c>
      <c r="L331" s="109" t="s">
        <v>16</v>
      </c>
      <c r="M331" s="109" t="s">
        <v>16</v>
      </c>
      <c r="N331" s="109">
        <v>16.475409836065577</v>
      </c>
      <c r="O331" s="70">
        <v>1</v>
      </c>
      <c r="P331" s="3">
        <v>6</v>
      </c>
      <c r="Q331" s="110">
        <v>12</v>
      </c>
      <c r="R331" s="90">
        <v>98.852459016393453</v>
      </c>
      <c r="S331" s="152" t="s">
        <v>26151</v>
      </c>
    </row>
    <row r="332" spans="1:19" hidden="1">
      <c r="A332" s="154" t="s">
        <v>26152</v>
      </c>
      <c r="B332" s="15">
        <v>3873</v>
      </c>
      <c r="C332" t="s">
        <v>26512</v>
      </c>
      <c r="D332" s="3">
        <v>6</v>
      </c>
      <c r="E332" s="3">
        <v>6</v>
      </c>
      <c r="F332" s="110" t="s">
        <v>16</v>
      </c>
      <c r="G332" s="110" t="s">
        <v>412</v>
      </c>
      <c r="H332" s="110">
        <v>6</v>
      </c>
      <c r="I332" s="156">
        <v>0.7</v>
      </c>
      <c r="J332" s="46">
        <v>43</v>
      </c>
      <c r="K332" s="129">
        <v>30.5</v>
      </c>
      <c r="L332" s="109" t="s">
        <v>16</v>
      </c>
      <c r="M332" s="109" t="s">
        <v>16</v>
      </c>
      <c r="N332" s="109">
        <v>35.204918032786885</v>
      </c>
      <c r="O332" s="70">
        <v>1</v>
      </c>
      <c r="P332" s="3">
        <v>6</v>
      </c>
      <c r="Q332" s="110">
        <v>0</v>
      </c>
      <c r="R332" s="90">
        <v>211.22950819672133</v>
      </c>
      <c r="S332" s="152" t="s">
        <v>26151</v>
      </c>
    </row>
    <row r="333" spans="1:19" hidden="1">
      <c r="A333" s="154" t="s">
        <v>26152</v>
      </c>
      <c r="B333" s="15">
        <v>399</v>
      </c>
      <c r="C333" s="38" t="s">
        <v>430</v>
      </c>
      <c r="D333" s="3">
        <v>6</v>
      </c>
      <c r="E333" s="3">
        <v>6</v>
      </c>
      <c r="F333" s="110" t="s">
        <v>19410</v>
      </c>
      <c r="G333" s="110" t="s">
        <v>429</v>
      </c>
      <c r="H333" s="110">
        <v>6</v>
      </c>
      <c r="I333" s="156">
        <v>0.7</v>
      </c>
      <c r="J333" s="46">
        <v>40</v>
      </c>
      <c r="K333" s="129">
        <v>16.75</v>
      </c>
      <c r="L333" s="109">
        <v>15.85</v>
      </c>
      <c r="M333" s="109" t="s">
        <v>16</v>
      </c>
      <c r="N333" s="109">
        <v>21.229508196721312</v>
      </c>
      <c r="O333" s="70">
        <v>1</v>
      </c>
      <c r="P333" s="3">
        <v>6</v>
      </c>
      <c r="Q333" s="110">
        <v>18</v>
      </c>
      <c r="R333" s="90">
        <v>127.37704918032787</v>
      </c>
      <c r="S333" s="152" t="s">
        <v>26151</v>
      </c>
    </row>
    <row r="334" spans="1:19" hidden="1">
      <c r="A334" s="154" t="s">
        <v>26152</v>
      </c>
      <c r="B334" s="15">
        <v>421</v>
      </c>
      <c r="C334" t="s">
        <v>552</v>
      </c>
      <c r="D334" s="3">
        <v>6</v>
      </c>
      <c r="E334" s="3">
        <v>6</v>
      </c>
      <c r="F334" s="110" t="s">
        <v>16</v>
      </c>
      <c r="G334" s="110" t="s">
        <v>551</v>
      </c>
      <c r="H334" s="110">
        <v>6</v>
      </c>
      <c r="I334" s="156">
        <v>0.7</v>
      </c>
      <c r="J334" s="46">
        <v>46</v>
      </c>
      <c r="K334" s="129">
        <v>33.75</v>
      </c>
      <c r="L334" s="109" t="s">
        <v>16</v>
      </c>
      <c r="M334" s="109" t="s">
        <v>16</v>
      </c>
      <c r="N334" s="109">
        <v>38.647540983606561</v>
      </c>
      <c r="O334" s="70">
        <v>1</v>
      </c>
      <c r="P334" s="3">
        <v>6</v>
      </c>
      <c r="Q334" s="110">
        <v>9</v>
      </c>
      <c r="R334" s="90">
        <v>231.88524590163937</v>
      </c>
      <c r="S334" s="152" t="s">
        <v>26151</v>
      </c>
    </row>
    <row r="335" spans="1:19" hidden="1">
      <c r="A335" s="154" t="s">
        <v>26152</v>
      </c>
      <c r="B335" s="15">
        <v>1893</v>
      </c>
      <c r="C335" t="s">
        <v>586</v>
      </c>
      <c r="D335" s="3">
        <v>6</v>
      </c>
      <c r="E335" s="3">
        <v>6</v>
      </c>
      <c r="F335" s="110" t="s">
        <v>19452</v>
      </c>
      <c r="G335" s="110" t="s">
        <v>585</v>
      </c>
      <c r="H335" s="110">
        <v>6</v>
      </c>
      <c r="I335" s="156">
        <v>0.7</v>
      </c>
      <c r="J335" s="46">
        <v>40</v>
      </c>
      <c r="K335" s="129">
        <v>12.95</v>
      </c>
      <c r="L335" s="109">
        <v>12.45</v>
      </c>
      <c r="M335" s="109" t="s">
        <v>16</v>
      </c>
      <c r="N335" s="109">
        <v>17.418032786885245</v>
      </c>
      <c r="O335" s="70">
        <v>1</v>
      </c>
      <c r="P335" s="3">
        <v>6</v>
      </c>
      <c r="Q335" s="110">
        <v>12</v>
      </c>
      <c r="R335" s="90">
        <v>104.50819672131146</v>
      </c>
      <c r="S335" s="152" t="s">
        <v>26151</v>
      </c>
    </row>
    <row r="336" spans="1:19" hidden="1">
      <c r="A336" s="154" t="s">
        <v>26152</v>
      </c>
      <c r="B336" s="15">
        <v>2410</v>
      </c>
      <c r="C336" t="s">
        <v>994</v>
      </c>
      <c r="D336" s="3">
        <v>6</v>
      </c>
      <c r="E336" s="3">
        <v>6</v>
      </c>
      <c r="F336" s="110">
        <v>4051</v>
      </c>
      <c r="G336" s="110" t="s">
        <v>993</v>
      </c>
      <c r="H336" s="110">
        <v>6</v>
      </c>
      <c r="I336" s="156">
        <v>0.7</v>
      </c>
      <c r="J336" s="46">
        <v>37.5</v>
      </c>
      <c r="K336" s="129">
        <v>7.5</v>
      </c>
      <c r="L336" s="109">
        <v>7.35</v>
      </c>
      <c r="M336" s="109" t="s">
        <v>16</v>
      </c>
      <c r="N336" s="109">
        <v>11.803278688524591</v>
      </c>
      <c r="O336" s="70">
        <v>1</v>
      </c>
      <c r="P336" s="3">
        <v>6</v>
      </c>
      <c r="Q336" s="110">
        <v>0</v>
      </c>
      <c r="R336" s="90">
        <v>70.819672131147541</v>
      </c>
      <c r="S336" s="152" t="s">
        <v>26151</v>
      </c>
    </row>
    <row r="337" spans="1:19" hidden="1">
      <c r="A337" s="154" t="s">
        <v>26152</v>
      </c>
      <c r="B337" s="15">
        <v>2749</v>
      </c>
      <c r="C337" t="s">
        <v>1110</v>
      </c>
      <c r="D337" s="3">
        <v>6</v>
      </c>
      <c r="E337" s="3">
        <v>6</v>
      </c>
      <c r="F337" s="110" t="s">
        <v>19630</v>
      </c>
      <c r="G337" s="110" t="s">
        <v>1109</v>
      </c>
      <c r="H337" s="110">
        <v>6</v>
      </c>
      <c r="I337" s="156">
        <v>0.7</v>
      </c>
      <c r="J337" s="46">
        <v>43</v>
      </c>
      <c r="K337" s="129">
        <v>18.95</v>
      </c>
      <c r="L337" s="109">
        <v>17.95</v>
      </c>
      <c r="M337" s="109" t="s">
        <v>16</v>
      </c>
      <c r="N337" s="109">
        <v>23.647540983606557</v>
      </c>
      <c r="O337" s="70">
        <v>1</v>
      </c>
      <c r="P337" s="3">
        <v>6</v>
      </c>
      <c r="Q337" s="110">
        <v>9</v>
      </c>
      <c r="R337" s="90">
        <v>141.88524590163934</v>
      </c>
      <c r="S337" s="152" t="s">
        <v>26151</v>
      </c>
    </row>
    <row r="338" spans="1:19" hidden="1">
      <c r="A338" s="154" t="s">
        <v>26152</v>
      </c>
      <c r="B338" s="15">
        <v>7152</v>
      </c>
      <c r="C338" t="s">
        <v>26387</v>
      </c>
      <c r="D338" s="3">
        <v>6</v>
      </c>
      <c r="E338" s="3">
        <v>6</v>
      </c>
      <c r="F338" s="110" t="s">
        <v>19641</v>
      </c>
      <c r="G338" s="110" t="s">
        <v>26386</v>
      </c>
      <c r="H338" s="110">
        <v>6</v>
      </c>
      <c r="I338" s="156">
        <v>1</v>
      </c>
      <c r="J338" s="46">
        <v>46</v>
      </c>
      <c r="K338" s="129">
        <v>25</v>
      </c>
      <c r="L338" s="109">
        <v>31.95</v>
      </c>
      <c r="M338" s="109" t="s">
        <v>16</v>
      </c>
      <c r="N338" s="109">
        <v>31.352459016393443</v>
      </c>
      <c r="O338" s="70">
        <v>1</v>
      </c>
      <c r="P338" s="3">
        <v>6</v>
      </c>
      <c r="Q338" s="110">
        <v>3</v>
      </c>
      <c r="R338" s="90">
        <v>188.11475409836066</v>
      </c>
      <c r="S338" s="152" t="s">
        <v>26151</v>
      </c>
    </row>
    <row r="339" spans="1:19" hidden="1">
      <c r="A339" s="154" t="s">
        <v>26152</v>
      </c>
      <c r="B339" s="15">
        <v>5724</v>
      </c>
      <c r="C339" t="s">
        <v>1344</v>
      </c>
      <c r="D339" s="3">
        <v>6</v>
      </c>
      <c r="E339" s="3">
        <v>6</v>
      </c>
      <c r="F339" s="110" t="s">
        <v>19723</v>
      </c>
      <c r="G339" s="110" t="s">
        <v>1343</v>
      </c>
      <c r="H339" s="110">
        <v>6</v>
      </c>
      <c r="I339" s="156">
        <v>0.7</v>
      </c>
      <c r="J339" s="46">
        <v>40</v>
      </c>
      <c r="K339" s="129">
        <v>10</v>
      </c>
      <c r="L339" s="109">
        <v>9.9499999999999993</v>
      </c>
      <c r="M339" s="109" t="s">
        <v>16</v>
      </c>
      <c r="N339" s="109">
        <v>14.467213114754101</v>
      </c>
      <c r="O339" s="70">
        <v>1</v>
      </c>
      <c r="P339" s="3">
        <v>6</v>
      </c>
      <c r="Q339" s="110">
        <v>0</v>
      </c>
      <c r="R339" s="90">
        <v>86.8032786885246</v>
      </c>
      <c r="S339" s="152" t="s">
        <v>26151</v>
      </c>
    </row>
    <row r="340" spans="1:19" hidden="1">
      <c r="A340" s="154" t="s">
        <v>26152</v>
      </c>
      <c r="B340" s="15">
        <v>7258</v>
      </c>
      <c r="C340" t="s">
        <v>1352</v>
      </c>
      <c r="D340" s="3">
        <v>6</v>
      </c>
      <c r="E340" s="3">
        <v>6</v>
      </c>
      <c r="F340" s="110" t="s">
        <v>16</v>
      </c>
      <c r="G340" s="110" t="s">
        <v>1351</v>
      </c>
      <c r="H340" s="110">
        <v>6</v>
      </c>
      <c r="I340" s="156">
        <v>0.7</v>
      </c>
      <c r="J340" s="46">
        <v>43</v>
      </c>
      <c r="K340" s="129">
        <v>8.25</v>
      </c>
      <c r="L340" s="109" t="s">
        <v>16</v>
      </c>
      <c r="M340" s="109" t="s">
        <v>16</v>
      </c>
      <c r="N340" s="109">
        <v>12.950819672131148</v>
      </c>
      <c r="O340" s="70">
        <v>1</v>
      </c>
      <c r="P340" s="3">
        <v>6</v>
      </c>
      <c r="Q340" s="110">
        <v>0</v>
      </c>
      <c r="R340" s="90">
        <v>77.704918032786892</v>
      </c>
      <c r="S340" s="152" t="s">
        <v>26151</v>
      </c>
    </row>
    <row r="341" spans="1:19" hidden="1">
      <c r="A341" s="154" t="s">
        <v>26152</v>
      </c>
      <c r="B341" s="15">
        <v>5358</v>
      </c>
      <c r="C341" t="s">
        <v>1522</v>
      </c>
      <c r="D341" s="3">
        <v>6</v>
      </c>
      <c r="E341" s="3">
        <v>6</v>
      </c>
      <c r="F341" s="110" t="s">
        <v>16</v>
      </c>
      <c r="G341" s="110" t="s">
        <v>1521</v>
      </c>
      <c r="H341" s="110">
        <v>6</v>
      </c>
      <c r="I341" s="156">
        <v>0.7</v>
      </c>
      <c r="J341" s="46">
        <v>37.5</v>
      </c>
      <c r="K341" s="129">
        <v>10.35</v>
      </c>
      <c r="L341" s="109" t="s">
        <v>16</v>
      </c>
      <c r="M341" s="109" t="s">
        <v>16</v>
      </c>
      <c r="N341" s="109">
        <v>14.631147540983608</v>
      </c>
      <c r="O341" s="70">
        <v>1</v>
      </c>
      <c r="P341" s="3">
        <v>6</v>
      </c>
      <c r="Q341" s="110">
        <v>0</v>
      </c>
      <c r="R341" s="90">
        <v>87.786885245901658</v>
      </c>
      <c r="S341" s="152" t="s">
        <v>26151</v>
      </c>
    </row>
    <row r="342" spans="1:19" hidden="1">
      <c r="A342" s="154" t="s">
        <v>26152</v>
      </c>
      <c r="B342" s="15">
        <v>3112</v>
      </c>
      <c r="C342" t="s">
        <v>1576</v>
      </c>
      <c r="D342" s="3">
        <v>6</v>
      </c>
      <c r="E342" s="3">
        <v>6</v>
      </c>
      <c r="F342" s="110" t="s">
        <v>16</v>
      </c>
      <c r="G342" s="110" t="s">
        <v>1575</v>
      </c>
      <c r="H342" s="110">
        <v>6</v>
      </c>
      <c r="I342" s="156">
        <v>0.7</v>
      </c>
      <c r="J342" s="46">
        <v>40</v>
      </c>
      <c r="K342" s="129">
        <v>9.5</v>
      </c>
      <c r="L342" s="109" t="s">
        <v>16</v>
      </c>
      <c r="M342" s="109" t="s">
        <v>16</v>
      </c>
      <c r="N342" s="109">
        <v>13.975409836065575</v>
      </c>
      <c r="O342" s="70">
        <v>1</v>
      </c>
      <c r="P342" s="3">
        <v>6</v>
      </c>
      <c r="Q342" s="110">
        <v>0</v>
      </c>
      <c r="R342" s="90">
        <v>83.852459016393453</v>
      </c>
      <c r="S342" s="152" t="s">
        <v>26151</v>
      </c>
    </row>
    <row r="343" spans="1:19" hidden="1">
      <c r="A343" s="154" t="s">
        <v>26152</v>
      </c>
      <c r="B343" s="15">
        <v>585</v>
      </c>
      <c r="C343" t="s">
        <v>1686</v>
      </c>
      <c r="D343" s="3">
        <v>6</v>
      </c>
      <c r="E343" s="3">
        <v>6</v>
      </c>
      <c r="F343" s="110">
        <v>844</v>
      </c>
      <c r="G343" s="110" t="s">
        <v>1685</v>
      </c>
      <c r="H343" s="110">
        <v>6</v>
      </c>
      <c r="I343" s="156">
        <v>0.7</v>
      </c>
      <c r="J343" s="46">
        <v>40</v>
      </c>
      <c r="K343" s="129">
        <v>20.5</v>
      </c>
      <c r="L343" s="109">
        <v>19.95</v>
      </c>
      <c r="M343" s="109" t="s">
        <v>16</v>
      </c>
      <c r="N343" s="109">
        <v>24.959016393442624</v>
      </c>
      <c r="O343" s="70">
        <v>1</v>
      </c>
      <c r="P343" s="3">
        <v>6</v>
      </c>
      <c r="Q343" s="110">
        <v>12</v>
      </c>
      <c r="R343" s="90">
        <v>149.75409836065575</v>
      </c>
      <c r="S343" s="152" t="s">
        <v>26151</v>
      </c>
    </row>
    <row r="344" spans="1:19" hidden="1">
      <c r="A344" s="154" t="s">
        <v>26152</v>
      </c>
      <c r="B344" s="15">
        <v>4198</v>
      </c>
      <c r="C344" t="s">
        <v>1779</v>
      </c>
      <c r="D344" s="3">
        <v>6</v>
      </c>
      <c r="E344" s="3">
        <v>6</v>
      </c>
      <c r="F344" s="110" t="s">
        <v>16</v>
      </c>
      <c r="G344" s="110" t="s">
        <v>1778</v>
      </c>
      <c r="H344" s="110">
        <v>6</v>
      </c>
      <c r="I344" s="156">
        <v>0.7</v>
      </c>
      <c r="J344" s="46">
        <v>50</v>
      </c>
      <c r="K344" s="129">
        <v>36</v>
      </c>
      <c r="L344" s="109" t="s">
        <v>16</v>
      </c>
      <c r="M344" s="109" t="s">
        <v>16</v>
      </c>
      <c r="N344" s="109">
        <v>41.188524590163937</v>
      </c>
      <c r="O344" s="70">
        <v>1</v>
      </c>
      <c r="P344" s="3">
        <v>6</v>
      </c>
      <c r="Q344" s="110">
        <v>6</v>
      </c>
      <c r="R344" s="90">
        <v>247.13114754098362</v>
      </c>
      <c r="S344" s="152" t="s">
        <v>26151</v>
      </c>
    </row>
    <row r="345" spans="1:19" hidden="1">
      <c r="A345" s="154" t="s">
        <v>26152</v>
      </c>
      <c r="B345" s="15" t="s">
        <v>16</v>
      </c>
      <c r="C345" t="s">
        <v>1782</v>
      </c>
      <c r="D345" s="3">
        <v>6</v>
      </c>
      <c r="E345" s="3">
        <v>6</v>
      </c>
      <c r="F345" s="110" t="s">
        <v>19827</v>
      </c>
      <c r="G345" s="110" t="s">
        <v>1781</v>
      </c>
      <c r="H345" s="110">
        <v>6</v>
      </c>
      <c r="I345" s="156">
        <v>0.7</v>
      </c>
      <c r="J345" s="46">
        <v>50</v>
      </c>
      <c r="K345" s="129">
        <v>34.5</v>
      </c>
      <c r="L345" s="109">
        <v>34.450000000000003</v>
      </c>
      <c r="M345" s="109" t="s">
        <v>16</v>
      </c>
      <c r="N345" s="109">
        <v>39.713114754098363</v>
      </c>
      <c r="O345" s="70">
        <v>1</v>
      </c>
      <c r="P345" s="3">
        <v>6</v>
      </c>
      <c r="Q345" s="110" t="s">
        <v>16</v>
      </c>
      <c r="R345" s="90">
        <v>238.27868852459017</v>
      </c>
      <c r="S345" s="152" t="s">
        <v>26151</v>
      </c>
    </row>
    <row r="346" spans="1:19" hidden="1">
      <c r="A346" s="154" t="s">
        <v>26152</v>
      </c>
      <c r="B346" s="15">
        <v>1173</v>
      </c>
      <c r="C346" t="s">
        <v>1823</v>
      </c>
      <c r="D346" s="3">
        <v>6</v>
      </c>
      <c r="E346" s="3">
        <v>6</v>
      </c>
      <c r="F346" s="110" t="s">
        <v>19839</v>
      </c>
      <c r="G346" s="110" t="s">
        <v>1822</v>
      </c>
      <c r="H346" s="110">
        <v>6</v>
      </c>
      <c r="I346" s="156">
        <v>0.7</v>
      </c>
      <c r="J346" s="46">
        <v>40</v>
      </c>
      <c r="K346" s="129">
        <v>10.25</v>
      </c>
      <c r="L346" s="109">
        <v>8.75</v>
      </c>
      <c r="M346" s="109" t="s">
        <v>16</v>
      </c>
      <c r="N346" s="109">
        <v>14.71311475409836</v>
      </c>
      <c r="O346" s="70">
        <v>1</v>
      </c>
      <c r="P346" s="3">
        <v>6</v>
      </c>
      <c r="Q346" s="110">
        <v>3</v>
      </c>
      <c r="R346" s="90">
        <v>88.278688524590166</v>
      </c>
      <c r="S346" s="152" t="s">
        <v>26151</v>
      </c>
    </row>
    <row r="347" spans="1:19" hidden="1">
      <c r="A347" s="154" t="s">
        <v>26152</v>
      </c>
      <c r="B347" s="15">
        <v>4173</v>
      </c>
      <c r="C347" t="s">
        <v>2141</v>
      </c>
      <c r="D347" s="3">
        <v>6</v>
      </c>
      <c r="E347" s="3">
        <v>6</v>
      </c>
      <c r="F347" s="110" t="s">
        <v>19961</v>
      </c>
      <c r="G347" s="110" t="s">
        <v>2140</v>
      </c>
      <c r="H347" s="110">
        <v>6</v>
      </c>
      <c r="I347" s="156">
        <v>0.7</v>
      </c>
      <c r="J347" s="46">
        <v>40</v>
      </c>
      <c r="K347" s="129">
        <v>22.2</v>
      </c>
      <c r="L347" s="109">
        <v>20.75</v>
      </c>
      <c r="M347" s="109" t="s">
        <v>16</v>
      </c>
      <c r="N347" s="109">
        <v>26.680327868852462</v>
      </c>
      <c r="O347" s="70">
        <v>1</v>
      </c>
      <c r="P347" s="3">
        <v>6</v>
      </c>
      <c r="Q347" s="110">
        <v>0</v>
      </c>
      <c r="R347" s="90">
        <v>160.08196721311478</v>
      </c>
      <c r="S347" s="152" t="s">
        <v>26151</v>
      </c>
    </row>
    <row r="348" spans="1:19" hidden="1">
      <c r="A348" s="154" t="s">
        <v>26152</v>
      </c>
      <c r="B348" s="15">
        <v>4343</v>
      </c>
      <c r="C348" t="s">
        <v>2144</v>
      </c>
      <c r="D348" s="3">
        <v>6</v>
      </c>
      <c r="E348" s="3">
        <v>6</v>
      </c>
      <c r="F348" s="110" t="s">
        <v>19962</v>
      </c>
      <c r="G348" s="110" t="s">
        <v>2143</v>
      </c>
      <c r="H348" s="110">
        <v>6</v>
      </c>
      <c r="I348" s="156">
        <v>0.7</v>
      </c>
      <c r="J348" s="46">
        <v>40</v>
      </c>
      <c r="K348" s="129">
        <v>21.9</v>
      </c>
      <c r="L348" s="109">
        <v>21.45</v>
      </c>
      <c r="M348" s="109" t="s">
        <v>16</v>
      </c>
      <c r="N348" s="109">
        <v>26.352459016393443</v>
      </c>
      <c r="O348" s="70">
        <v>1</v>
      </c>
      <c r="P348" s="3">
        <v>6</v>
      </c>
      <c r="Q348" s="110">
        <v>0</v>
      </c>
      <c r="R348" s="90">
        <v>158.11475409836066</v>
      </c>
      <c r="S348" s="152" t="s">
        <v>26151</v>
      </c>
    </row>
    <row r="349" spans="1:19" hidden="1">
      <c r="A349" s="154" t="s">
        <v>26152</v>
      </c>
      <c r="B349" s="15">
        <v>646</v>
      </c>
      <c r="C349" t="s">
        <v>2147</v>
      </c>
      <c r="D349" s="3">
        <v>6</v>
      </c>
      <c r="E349" s="3">
        <v>6</v>
      </c>
      <c r="F349" s="110">
        <v>4115</v>
      </c>
      <c r="G349" s="110" t="s">
        <v>2146</v>
      </c>
      <c r="H349" s="110">
        <v>6</v>
      </c>
      <c r="I349" s="156">
        <v>0.7</v>
      </c>
      <c r="J349" s="46">
        <v>40</v>
      </c>
      <c r="K349" s="129">
        <v>11.95</v>
      </c>
      <c r="L349" s="109">
        <v>12.45</v>
      </c>
      <c r="M349" s="109" t="s">
        <v>16</v>
      </c>
      <c r="N349" s="109">
        <v>16.434426229508198</v>
      </c>
      <c r="O349" s="70">
        <v>1</v>
      </c>
      <c r="P349" s="3">
        <v>6</v>
      </c>
      <c r="Q349" s="110">
        <v>6</v>
      </c>
      <c r="R349" s="90">
        <v>98.606557377049185</v>
      </c>
      <c r="S349" s="152" t="s">
        <v>26151</v>
      </c>
    </row>
    <row r="350" spans="1:19" hidden="1">
      <c r="A350" s="154" t="s">
        <v>26152</v>
      </c>
      <c r="B350" s="15">
        <v>7291</v>
      </c>
      <c r="C350" t="s">
        <v>2612</v>
      </c>
      <c r="D350" s="3">
        <v>6</v>
      </c>
      <c r="E350" s="3">
        <v>6</v>
      </c>
      <c r="F350" s="110" t="s">
        <v>20129</v>
      </c>
      <c r="G350" s="110" t="s">
        <v>2611</v>
      </c>
      <c r="H350" s="110">
        <v>6</v>
      </c>
      <c r="I350" s="156">
        <v>0.7</v>
      </c>
      <c r="J350" s="46">
        <v>43</v>
      </c>
      <c r="K350" s="129">
        <v>20.25</v>
      </c>
      <c r="L350" s="109">
        <v>18.850000000000001</v>
      </c>
      <c r="M350" s="109" t="s">
        <v>16</v>
      </c>
      <c r="N350" s="109">
        <v>24.918032786885249</v>
      </c>
      <c r="O350" s="70">
        <v>1</v>
      </c>
      <c r="P350" s="3">
        <v>6</v>
      </c>
      <c r="Q350" s="110">
        <v>0</v>
      </c>
      <c r="R350" s="90">
        <v>149.50819672131149</v>
      </c>
      <c r="S350" s="152" t="s">
        <v>26151</v>
      </c>
    </row>
    <row r="351" spans="1:19" hidden="1">
      <c r="A351" s="154" t="s">
        <v>26152</v>
      </c>
      <c r="B351" s="15">
        <v>355</v>
      </c>
      <c r="C351" t="s">
        <v>2794</v>
      </c>
      <c r="D351" s="3">
        <v>6</v>
      </c>
      <c r="E351" s="3">
        <v>6</v>
      </c>
      <c r="F351" s="110" t="s">
        <v>20162</v>
      </c>
      <c r="G351" s="110" t="s">
        <v>2796</v>
      </c>
      <c r="H351" s="110">
        <v>6</v>
      </c>
      <c r="I351" s="156">
        <v>0.7</v>
      </c>
      <c r="J351" s="46">
        <v>46</v>
      </c>
      <c r="K351" s="129">
        <v>24.95</v>
      </c>
      <c r="L351" s="109">
        <v>24.95</v>
      </c>
      <c r="M351" s="109" t="s">
        <v>16</v>
      </c>
      <c r="N351" s="109">
        <v>29.83606557377049</v>
      </c>
      <c r="O351" s="70">
        <v>1</v>
      </c>
      <c r="P351" s="3">
        <v>6</v>
      </c>
      <c r="Q351" s="110">
        <v>0</v>
      </c>
      <c r="R351" s="90">
        <v>179.01639344262293</v>
      </c>
      <c r="S351" s="152" t="s">
        <v>26151</v>
      </c>
    </row>
    <row r="352" spans="1:19" hidden="1">
      <c r="A352" s="154" t="s">
        <v>26152</v>
      </c>
      <c r="B352" s="15">
        <v>1191</v>
      </c>
      <c r="C352" t="s">
        <v>4268</v>
      </c>
      <c r="D352" s="3">
        <v>6</v>
      </c>
      <c r="E352" s="3">
        <v>6</v>
      </c>
      <c r="F352" s="110" t="s">
        <v>20588</v>
      </c>
      <c r="G352" s="110" t="s">
        <v>4267</v>
      </c>
      <c r="H352" s="110">
        <v>6</v>
      </c>
      <c r="I352" s="156">
        <v>0.7</v>
      </c>
      <c r="J352" s="46">
        <v>40</v>
      </c>
      <c r="K352" s="129">
        <v>8.75</v>
      </c>
      <c r="L352" s="109">
        <v>7.55</v>
      </c>
      <c r="M352" s="109" t="s">
        <v>16</v>
      </c>
      <c r="N352" s="109">
        <v>13.237704918032788</v>
      </c>
      <c r="O352" s="70">
        <v>1</v>
      </c>
      <c r="P352" s="3">
        <v>6</v>
      </c>
      <c r="Q352" s="110">
        <v>0</v>
      </c>
      <c r="R352" s="90">
        <v>79.426229508196727</v>
      </c>
      <c r="S352" s="152" t="s">
        <v>26151</v>
      </c>
    </row>
    <row r="353" spans="1:19" hidden="1">
      <c r="A353" s="154" t="s">
        <v>26152</v>
      </c>
      <c r="B353" s="15">
        <v>3555</v>
      </c>
      <c r="C353" t="s">
        <v>5019</v>
      </c>
      <c r="D353" s="3">
        <v>6</v>
      </c>
      <c r="E353" s="3">
        <v>6</v>
      </c>
      <c r="F353" s="110" t="s">
        <v>16</v>
      </c>
      <c r="G353" s="110" t="s">
        <v>5018</v>
      </c>
      <c r="H353" s="110">
        <v>6</v>
      </c>
      <c r="I353" s="156">
        <v>0.7</v>
      </c>
      <c r="J353" s="46">
        <v>40</v>
      </c>
      <c r="K353" s="129">
        <v>21.95</v>
      </c>
      <c r="L353" s="109" t="s">
        <v>16</v>
      </c>
      <c r="M353" s="109" t="s">
        <v>16</v>
      </c>
      <c r="N353" s="109">
        <v>26.434426229508198</v>
      </c>
      <c r="O353" s="70">
        <v>1</v>
      </c>
      <c r="P353" s="3">
        <v>6</v>
      </c>
      <c r="Q353" s="110">
        <v>0</v>
      </c>
      <c r="R353" s="90">
        <v>158.60655737704917</v>
      </c>
      <c r="S353" s="152" t="s">
        <v>26151</v>
      </c>
    </row>
    <row r="354" spans="1:19" hidden="1">
      <c r="A354" s="154" t="s">
        <v>26152</v>
      </c>
      <c r="B354" s="15">
        <v>4352</v>
      </c>
      <c r="C354" t="s">
        <v>5162</v>
      </c>
      <c r="D354" s="3">
        <v>6</v>
      </c>
      <c r="E354" s="3">
        <v>6</v>
      </c>
      <c r="F354" s="110" t="s">
        <v>16</v>
      </c>
      <c r="G354" s="110" t="s">
        <v>5161</v>
      </c>
      <c r="H354" s="110">
        <v>6</v>
      </c>
      <c r="I354" s="156">
        <v>0.7</v>
      </c>
      <c r="J354" s="46">
        <v>40</v>
      </c>
      <c r="K354" s="129">
        <v>13.5</v>
      </c>
      <c r="L354" s="109" t="s">
        <v>16</v>
      </c>
      <c r="M354" s="109" t="s">
        <v>16</v>
      </c>
      <c r="N354" s="109">
        <v>17.95081967213115</v>
      </c>
      <c r="O354" s="70">
        <v>1</v>
      </c>
      <c r="P354" s="3">
        <v>6</v>
      </c>
      <c r="Q354" s="110">
        <v>12</v>
      </c>
      <c r="R354" s="90">
        <v>107.70491803278691</v>
      </c>
      <c r="S354" s="152" t="s">
        <v>26151</v>
      </c>
    </row>
    <row r="355" spans="1:19" hidden="1">
      <c r="A355" s="154" t="s">
        <v>26152</v>
      </c>
      <c r="B355" s="15">
        <v>4228</v>
      </c>
      <c r="C355" t="s">
        <v>5689</v>
      </c>
      <c r="D355" s="3">
        <v>6</v>
      </c>
      <c r="E355" s="3">
        <v>6</v>
      </c>
      <c r="F355" s="110" t="s">
        <v>16</v>
      </c>
      <c r="G355" s="110" t="s">
        <v>5688</v>
      </c>
      <c r="H355" s="110">
        <v>6</v>
      </c>
      <c r="I355" s="156">
        <v>0.7</v>
      </c>
      <c r="J355" s="46">
        <v>40</v>
      </c>
      <c r="K355" s="129">
        <v>14.75</v>
      </c>
      <c r="L355" s="109" t="s">
        <v>16</v>
      </c>
      <c r="M355" s="109" t="s">
        <v>16</v>
      </c>
      <c r="N355" s="109">
        <v>19.221311475409838</v>
      </c>
      <c r="O355" s="70">
        <v>1</v>
      </c>
      <c r="P355" s="3">
        <v>6</v>
      </c>
      <c r="Q355" s="110">
        <v>0</v>
      </c>
      <c r="R355" s="90">
        <v>115.32786885245903</v>
      </c>
      <c r="S355" s="152" t="s">
        <v>26151</v>
      </c>
    </row>
    <row r="356" spans="1:19" hidden="1">
      <c r="A356" s="154" t="s">
        <v>26152</v>
      </c>
      <c r="B356" s="15" t="s">
        <v>16</v>
      </c>
      <c r="C356" t="s">
        <v>7192</v>
      </c>
      <c r="D356" s="3">
        <v>6</v>
      </c>
      <c r="E356" s="3">
        <v>6</v>
      </c>
      <c r="F356" s="110" t="s">
        <v>16</v>
      </c>
      <c r="G356" s="110" t="s">
        <v>7191</v>
      </c>
      <c r="H356" s="110">
        <v>6</v>
      </c>
      <c r="I356" s="156">
        <v>0.7</v>
      </c>
      <c r="J356" s="46">
        <v>43</v>
      </c>
      <c r="K356" s="129">
        <v>38.5</v>
      </c>
      <c r="L356" s="109" t="s">
        <v>16</v>
      </c>
      <c r="M356" s="109" t="s">
        <v>16</v>
      </c>
      <c r="N356" s="109">
        <v>43.196721311475414</v>
      </c>
      <c r="O356" s="70">
        <v>1</v>
      </c>
      <c r="P356" s="3">
        <v>6</v>
      </c>
      <c r="Q356" s="110" t="s">
        <v>16</v>
      </c>
      <c r="R356" s="90">
        <v>259.18032786885249</v>
      </c>
      <c r="S356" s="152" t="s">
        <v>26151</v>
      </c>
    </row>
    <row r="357" spans="1:19" hidden="1">
      <c r="A357" s="154" t="s">
        <v>26152</v>
      </c>
      <c r="B357" s="15">
        <v>6667</v>
      </c>
      <c r="C357" t="s">
        <v>7409</v>
      </c>
      <c r="D357" s="3">
        <v>6</v>
      </c>
      <c r="E357" s="3">
        <v>6</v>
      </c>
      <c r="F357" s="110" t="s">
        <v>16</v>
      </c>
      <c r="G357" s="110" t="s">
        <v>7408</v>
      </c>
      <c r="H357" s="110">
        <v>6</v>
      </c>
      <c r="I357" s="156">
        <v>0.7</v>
      </c>
      <c r="J357" s="46">
        <v>40</v>
      </c>
      <c r="K357" s="129">
        <v>10.5</v>
      </c>
      <c r="L357" s="109" t="s">
        <v>16</v>
      </c>
      <c r="M357" s="109" t="s">
        <v>16</v>
      </c>
      <c r="N357" s="109">
        <v>14.959016393442623</v>
      </c>
      <c r="O357" s="70">
        <v>1</v>
      </c>
      <c r="P357" s="3">
        <v>6</v>
      </c>
      <c r="Q357" s="110">
        <v>0</v>
      </c>
      <c r="R357" s="90">
        <v>89.754098360655732</v>
      </c>
      <c r="S357" s="152" t="s">
        <v>26151</v>
      </c>
    </row>
    <row r="358" spans="1:19" hidden="1">
      <c r="A358" s="154" t="s">
        <v>26152</v>
      </c>
      <c r="B358" s="15">
        <v>1693</v>
      </c>
      <c r="C358" t="s">
        <v>8619</v>
      </c>
      <c r="D358" s="3">
        <v>6</v>
      </c>
      <c r="E358" s="3">
        <v>6</v>
      </c>
      <c r="F358" s="110" t="s">
        <v>16</v>
      </c>
      <c r="G358" s="110" t="s">
        <v>8618</v>
      </c>
      <c r="H358" s="110">
        <v>6</v>
      </c>
      <c r="I358" s="156">
        <v>0.7</v>
      </c>
      <c r="J358" s="46">
        <v>40</v>
      </c>
      <c r="K358" s="129">
        <v>27.3</v>
      </c>
      <c r="L358" s="109" t="s">
        <v>16</v>
      </c>
      <c r="M358" s="109" t="s">
        <v>16</v>
      </c>
      <c r="N358" s="109">
        <v>31.762295081967213</v>
      </c>
      <c r="O358" s="70">
        <v>1</v>
      </c>
      <c r="P358" s="3">
        <v>6</v>
      </c>
      <c r="Q358" s="110">
        <v>0</v>
      </c>
      <c r="R358" s="90">
        <v>190.57377049180329</v>
      </c>
      <c r="S358" s="152" t="s">
        <v>26151</v>
      </c>
    </row>
    <row r="359" spans="1:19" hidden="1">
      <c r="A359" s="15" t="s">
        <v>26131</v>
      </c>
      <c r="B359" s="15">
        <v>3906</v>
      </c>
      <c r="C359" t="s">
        <v>1738</v>
      </c>
      <c r="D359" s="15">
        <v>6</v>
      </c>
      <c r="E359" s="15">
        <v>6</v>
      </c>
      <c r="F359" s="15" t="s">
        <v>20398</v>
      </c>
      <c r="G359" s="15" t="s">
        <v>1737</v>
      </c>
      <c r="H359" s="15">
        <v>6</v>
      </c>
      <c r="I359" s="87">
        <v>0.7</v>
      </c>
      <c r="J359" s="87">
        <v>40</v>
      </c>
      <c r="K359" s="90">
        <v>21.5</v>
      </c>
      <c r="L359" s="90">
        <v>16.850000000000001</v>
      </c>
      <c r="M359" s="90" t="s">
        <v>16</v>
      </c>
      <c r="N359" s="90">
        <v>25.983606557377051</v>
      </c>
      <c r="O359" s="15">
        <v>1</v>
      </c>
      <c r="P359" s="15">
        <v>6</v>
      </c>
      <c r="Q359" s="15">
        <v>0</v>
      </c>
      <c r="R359" s="131">
        <v>155.90163934426232</v>
      </c>
      <c r="S359" s="15" t="s">
        <v>25941</v>
      </c>
    </row>
    <row r="360" spans="1:19" hidden="1">
      <c r="A360" s="15" t="s">
        <v>26131</v>
      </c>
      <c r="B360" s="15">
        <v>2427</v>
      </c>
      <c r="C360" t="s">
        <v>2064</v>
      </c>
      <c r="D360" s="15">
        <v>6</v>
      </c>
      <c r="E360" s="15">
        <v>6</v>
      </c>
      <c r="F360" s="15" t="s">
        <v>19936</v>
      </c>
      <c r="G360" s="15" t="s">
        <v>2063</v>
      </c>
      <c r="H360" s="15">
        <v>6</v>
      </c>
      <c r="I360" s="87">
        <v>0.7</v>
      </c>
      <c r="J360" s="87">
        <v>43</v>
      </c>
      <c r="K360" s="90">
        <v>26</v>
      </c>
      <c r="L360" s="90">
        <v>26</v>
      </c>
      <c r="M360" s="90" t="s">
        <v>16</v>
      </c>
      <c r="N360" s="90">
        <v>30.696721311475414</v>
      </c>
      <c r="O360" s="15">
        <v>1</v>
      </c>
      <c r="P360" s="15">
        <v>6</v>
      </c>
      <c r="Q360" s="15">
        <v>0</v>
      </c>
      <c r="R360" s="131">
        <v>184.18032786885249</v>
      </c>
      <c r="S360" s="15" t="s">
        <v>25941</v>
      </c>
    </row>
    <row r="361" spans="1:19" hidden="1">
      <c r="A361" s="15" t="s">
        <v>26131</v>
      </c>
      <c r="C361" t="s">
        <v>2514</v>
      </c>
      <c r="D361" s="15">
        <v>6</v>
      </c>
      <c r="E361" s="15">
        <v>6</v>
      </c>
      <c r="F361" s="15"/>
      <c r="G361" s="15" t="s">
        <v>2513</v>
      </c>
      <c r="H361" s="15">
        <v>6</v>
      </c>
      <c r="I361" s="87">
        <v>0.7</v>
      </c>
      <c r="J361" s="87">
        <v>40</v>
      </c>
      <c r="K361" s="90">
        <v>12.75</v>
      </c>
      <c r="L361" s="90" t="s">
        <v>16</v>
      </c>
      <c r="M361" s="90" t="s">
        <v>16</v>
      </c>
      <c r="N361" s="90">
        <v>17.21311475409836</v>
      </c>
      <c r="O361" s="15">
        <v>1</v>
      </c>
      <c r="P361" s="15">
        <v>6</v>
      </c>
      <c r="Q361" s="15" t="s">
        <v>16</v>
      </c>
      <c r="R361" s="131">
        <v>103.27868852459017</v>
      </c>
      <c r="S361" s="15" t="s">
        <v>25941</v>
      </c>
    </row>
    <row r="362" spans="1:19" hidden="1">
      <c r="A362" s="15" t="s">
        <v>26131</v>
      </c>
      <c r="B362" s="15">
        <v>4147</v>
      </c>
      <c r="C362" t="s">
        <v>2773</v>
      </c>
      <c r="D362" s="15">
        <v>1</v>
      </c>
      <c r="E362" s="15">
        <v>6</v>
      </c>
      <c r="F362" s="15"/>
      <c r="G362" s="15" t="s">
        <v>2772</v>
      </c>
      <c r="H362" s="15">
        <v>1</v>
      </c>
      <c r="I362" s="87">
        <v>0.7</v>
      </c>
      <c r="J362" s="87">
        <v>40</v>
      </c>
      <c r="K362" s="90">
        <v>40</v>
      </c>
      <c r="L362" s="90" t="s">
        <v>16</v>
      </c>
      <c r="M362" s="90" t="s">
        <v>16</v>
      </c>
      <c r="N362" s="90">
        <v>44.467213114754102</v>
      </c>
      <c r="O362" s="15">
        <v>6</v>
      </c>
      <c r="P362" s="15">
        <v>6</v>
      </c>
      <c r="Q362" s="15">
        <v>0</v>
      </c>
      <c r="R362" s="131">
        <v>266.80327868852464</v>
      </c>
      <c r="S362" s="15" t="s">
        <v>25941</v>
      </c>
    </row>
    <row r="363" spans="1:19" hidden="1">
      <c r="A363" s="15" t="s">
        <v>26131</v>
      </c>
      <c r="C363" t="s">
        <v>2865</v>
      </c>
      <c r="D363" s="15">
        <v>6</v>
      </c>
      <c r="E363" s="15">
        <v>6</v>
      </c>
      <c r="F363" s="15"/>
      <c r="G363" s="15" t="s">
        <v>2864</v>
      </c>
      <c r="H363" s="15">
        <v>6</v>
      </c>
      <c r="I363" s="87">
        <v>1</v>
      </c>
      <c r="J363" s="87">
        <v>40</v>
      </c>
      <c r="K363" s="90">
        <v>3.15</v>
      </c>
      <c r="L363" s="90" t="s">
        <v>16</v>
      </c>
      <c r="M363" s="90" t="s">
        <v>16</v>
      </c>
      <c r="N363" s="90">
        <v>8.8420799999999993</v>
      </c>
      <c r="O363" s="15">
        <v>1</v>
      </c>
      <c r="P363" s="15">
        <v>6</v>
      </c>
      <c r="Q363" s="15" t="s">
        <v>16</v>
      </c>
      <c r="R363" s="131">
        <v>53.052479999999996</v>
      </c>
      <c r="S363" s="15" t="s">
        <v>25941</v>
      </c>
    </row>
    <row r="364" spans="1:19" hidden="1">
      <c r="A364" s="15" t="s">
        <v>26131</v>
      </c>
      <c r="B364" s="15">
        <v>709</v>
      </c>
      <c r="C364" t="s">
        <v>2867</v>
      </c>
      <c r="D364" s="15">
        <v>6</v>
      </c>
      <c r="E364" s="15">
        <v>6</v>
      </c>
      <c r="F364" s="15">
        <v>3194</v>
      </c>
      <c r="G364" s="15" t="s">
        <v>2868</v>
      </c>
      <c r="H364" s="15">
        <v>6</v>
      </c>
      <c r="I364" s="87">
        <v>0.7</v>
      </c>
      <c r="J364" s="87">
        <v>43</v>
      </c>
      <c r="K364" s="90">
        <v>24.5</v>
      </c>
      <c r="L364" s="90">
        <v>24.85</v>
      </c>
      <c r="M364" s="90" t="s">
        <v>16</v>
      </c>
      <c r="N364" s="90">
        <v>29.180327868852462</v>
      </c>
      <c r="O364" s="15">
        <v>1</v>
      </c>
      <c r="P364" s="15">
        <v>6</v>
      </c>
      <c r="Q364" s="15">
        <v>0</v>
      </c>
      <c r="R364" s="131">
        <v>175.08196721311478</v>
      </c>
      <c r="S364" s="15" t="s">
        <v>25941</v>
      </c>
    </row>
    <row r="365" spans="1:19" hidden="1">
      <c r="A365" s="15" t="s">
        <v>26131</v>
      </c>
      <c r="B365" s="15">
        <v>727</v>
      </c>
      <c r="C365" t="s">
        <v>2880</v>
      </c>
      <c r="D365" s="15">
        <v>12</v>
      </c>
      <c r="E365" s="15">
        <v>6</v>
      </c>
      <c r="F365" s="15" t="s">
        <v>20226</v>
      </c>
      <c r="G365" s="15" t="s">
        <v>2882</v>
      </c>
      <c r="H365" s="15">
        <v>12</v>
      </c>
      <c r="I365" s="87">
        <v>1</v>
      </c>
      <c r="J365" s="87">
        <v>40</v>
      </c>
      <c r="K365" s="90">
        <v>4.4000000000000004</v>
      </c>
      <c r="L365" s="90">
        <v>4.75</v>
      </c>
      <c r="M365" s="90" t="s">
        <v>16</v>
      </c>
      <c r="N365" s="90">
        <v>10.122950819672132</v>
      </c>
      <c r="O365" s="15">
        <v>0.5</v>
      </c>
      <c r="P365" s="15">
        <v>6</v>
      </c>
      <c r="Q365" s="15">
        <v>0</v>
      </c>
      <c r="R365" s="131">
        <v>60.73770491803279</v>
      </c>
      <c r="S365" s="15" t="s">
        <v>25941</v>
      </c>
    </row>
    <row r="366" spans="1:19" hidden="1">
      <c r="A366" s="15" t="s">
        <v>26131</v>
      </c>
      <c r="C366" t="s">
        <v>3533</v>
      </c>
      <c r="D366" s="15">
        <v>6</v>
      </c>
      <c r="E366" s="15">
        <v>6</v>
      </c>
      <c r="F366" s="15"/>
      <c r="G366" s="15" t="s">
        <v>3532</v>
      </c>
      <c r="H366" s="15">
        <v>6</v>
      </c>
      <c r="I366" s="87">
        <v>0.7</v>
      </c>
      <c r="J366" s="87">
        <v>40</v>
      </c>
      <c r="K366" s="90">
        <v>22.5</v>
      </c>
      <c r="L366" s="90" t="s">
        <v>16</v>
      </c>
      <c r="M366" s="90" t="s">
        <v>16</v>
      </c>
      <c r="N366" s="90">
        <v>26.967213114754099</v>
      </c>
      <c r="O366" s="15">
        <v>1</v>
      </c>
      <c r="P366" s="15">
        <v>6</v>
      </c>
      <c r="Q366" s="15" t="s">
        <v>16</v>
      </c>
      <c r="R366" s="131">
        <v>161.80327868852459</v>
      </c>
      <c r="S366" s="15" t="s">
        <v>25941</v>
      </c>
    </row>
    <row r="367" spans="1:19" hidden="1">
      <c r="A367" s="15" t="s">
        <v>26131</v>
      </c>
      <c r="B367" s="15">
        <v>6964</v>
      </c>
      <c r="C367" t="s">
        <v>3559</v>
      </c>
      <c r="D367" s="15">
        <v>6</v>
      </c>
      <c r="E367" s="15">
        <v>6</v>
      </c>
      <c r="F367" s="15" t="s">
        <v>20398</v>
      </c>
      <c r="G367" s="15" t="s">
        <v>3558</v>
      </c>
      <c r="H367" s="15">
        <v>6</v>
      </c>
      <c r="I367" s="87">
        <v>0.7</v>
      </c>
      <c r="J367" s="87">
        <v>42</v>
      </c>
      <c r="K367" s="90">
        <v>17.25</v>
      </c>
      <c r="L367" s="90">
        <v>16.850000000000001</v>
      </c>
      <c r="M367" s="90" t="s">
        <v>16</v>
      </c>
      <c r="N367" s="90">
        <v>21.885245901639347</v>
      </c>
      <c r="O367" s="15">
        <v>1</v>
      </c>
      <c r="P367" s="15">
        <v>6</v>
      </c>
      <c r="Q367" s="15">
        <v>30</v>
      </c>
      <c r="R367" s="131">
        <v>131.31147540983608</v>
      </c>
      <c r="S367" s="15" t="s">
        <v>25941</v>
      </c>
    </row>
    <row r="368" spans="1:19" hidden="1">
      <c r="A368" s="15" t="s">
        <v>26131</v>
      </c>
      <c r="B368" s="15">
        <v>7010</v>
      </c>
      <c r="C368" t="s">
        <v>11197</v>
      </c>
      <c r="D368" s="15">
        <v>6</v>
      </c>
      <c r="E368" s="15">
        <v>6</v>
      </c>
      <c r="F368" s="15" t="s">
        <v>20458</v>
      </c>
      <c r="G368" s="15" t="s">
        <v>11196</v>
      </c>
      <c r="H368" s="15">
        <v>6</v>
      </c>
      <c r="I368" s="87">
        <v>0.7</v>
      </c>
      <c r="J368" s="87">
        <v>46</v>
      </c>
      <c r="K368" s="90">
        <v>23.5</v>
      </c>
      <c r="L368" s="90">
        <v>22.95</v>
      </c>
      <c r="M368" s="90" t="s">
        <v>16</v>
      </c>
      <c r="N368" s="90">
        <v>28.401639344262296</v>
      </c>
      <c r="O368" s="15">
        <v>1</v>
      </c>
      <c r="P368" s="15">
        <v>6</v>
      </c>
      <c r="Q368" s="15">
        <v>0</v>
      </c>
      <c r="R368" s="131">
        <v>170.40983606557378</v>
      </c>
      <c r="S368" s="15" t="s">
        <v>25941</v>
      </c>
    </row>
    <row r="369" spans="1:19" hidden="1">
      <c r="A369" s="15" t="s">
        <v>26131</v>
      </c>
      <c r="B369" s="15">
        <v>960</v>
      </c>
      <c r="C369" t="s">
        <v>4228</v>
      </c>
      <c r="D369" s="15">
        <v>6</v>
      </c>
      <c r="E369" s="15">
        <v>6</v>
      </c>
      <c r="F369" s="15" t="s">
        <v>20576</v>
      </c>
      <c r="G369" s="15" t="s">
        <v>4227</v>
      </c>
      <c r="H369" s="15">
        <v>6</v>
      </c>
      <c r="I369" s="87">
        <v>0.7</v>
      </c>
      <c r="J369" s="87">
        <v>43</v>
      </c>
      <c r="K369" s="90">
        <v>24.5</v>
      </c>
      <c r="L369" s="90">
        <v>22.95</v>
      </c>
      <c r="M369" s="90" t="s">
        <v>16</v>
      </c>
      <c r="N369" s="90">
        <v>29.180327868852462</v>
      </c>
      <c r="O369" s="15">
        <v>1</v>
      </c>
      <c r="P369" s="15">
        <v>6</v>
      </c>
      <c r="Q369" s="15">
        <v>0</v>
      </c>
      <c r="R369" s="131">
        <v>175.08196721311478</v>
      </c>
      <c r="S369" s="15" t="s">
        <v>25941</v>
      </c>
    </row>
    <row r="370" spans="1:19" hidden="1">
      <c r="A370" s="15" t="s">
        <v>26131</v>
      </c>
      <c r="C370" t="s">
        <v>4710</v>
      </c>
      <c r="D370" s="15">
        <v>6</v>
      </c>
      <c r="E370" s="15">
        <v>6</v>
      </c>
      <c r="F370" s="15"/>
      <c r="G370" s="15" t="s">
        <v>4709</v>
      </c>
      <c r="H370" s="15">
        <v>6</v>
      </c>
      <c r="I370" s="87">
        <v>0.7</v>
      </c>
      <c r="J370" s="87">
        <v>38</v>
      </c>
      <c r="K370" s="90">
        <v>5.15</v>
      </c>
      <c r="L370" s="90" t="s">
        <v>16</v>
      </c>
      <c r="M370" s="90" t="s">
        <v>16</v>
      </c>
      <c r="N370" s="90">
        <v>9.4672131147540988</v>
      </c>
      <c r="O370" s="15">
        <v>1</v>
      </c>
      <c r="P370" s="15">
        <v>6</v>
      </c>
      <c r="Q370" s="15" t="s">
        <v>16</v>
      </c>
      <c r="R370" s="131">
        <v>56.803278688524593</v>
      </c>
      <c r="S370" s="15" t="s">
        <v>25941</v>
      </c>
    </row>
    <row r="371" spans="1:19" hidden="1">
      <c r="A371" s="15" t="s">
        <v>26131</v>
      </c>
      <c r="B371" s="15">
        <v>1116</v>
      </c>
      <c r="C371" t="s">
        <v>5865</v>
      </c>
      <c r="D371" s="15">
        <v>6</v>
      </c>
      <c r="E371" s="15">
        <v>6</v>
      </c>
      <c r="F371" s="15">
        <v>3354</v>
      </c>
      <c r="G371" s="15" t="s">
        <v>5864</v>
      </c>
      <c r="H371" s="15">
        <v>6</v>
      </c>
      <c r="I371" s="87">
        <v>0.7</v>
      </c>
      <c r="J371" s="87">
        <v>43</v>
      </c>
      <c r="K371" s="90">
        <v>19.600000000000001</v>
      </c>
      <c r="L371" s="90">
        <v>18.45</v>
      </c>
      <c r="M371" s="90" t="s">
        <v>16</v>
      </c>
      <c r="N371" s="90">
        <v>24.303278688524593</v>
      </c>
      <c r="O371" s="15">
        <v>1</v>
      </c>
      <c r="P371" s="15">
        <v>6</v>
      </c>
      <c r="Q371" s="15">
        <v>9</v>
      </c>
      <c r="R371" s="131">
        <v>145.81967213114757</v>
      </c>
      <c r="S371" s="15" t="s">
        <v>25941</v>
      </c>
    </row>
    <row r="372" spans="1:19" hidden="1">
      <c r="A372" s="15" t="s">
        <v>26131</v>
      </c>
      <c r="B372" s="15">
        <v>1169</v>
      </c>
      <c r="C372" t="s">
        <v>6682</v>
      </c>
      <c r="D372" s="15">
        <v>6</v>
      </c>
      <c r="E372" s="15">
        <v>6</v>
      </c>
      <c r="F372" s="15"/>
      <c r="G372" s="15" t="s">
        <v>6681</v>
      </c>
      <c r="H372" s="15">
        <v>6</v>
      </c>
      <c r="I372" s="87">
        <v>0.7</v>
      </c>
      <c r="J372" s="87">
        <v>40</v>
      </c>
      <c r="K372" s="90">
        <v>9.9499999999999993</v>
      </c>
      <c r="L372" s="90" t="s">
        <v>16</v>
      </c>
      <c r="M372" s="90" t="s">
        <v>16</v>
      </c>
      <c r="N372" s="90">
        <v>14.426229508196723</v>
      </c>
      <c r="O372" s="15">
        <v>1</v>
      </c>
      <c r="P372" s="15">
        <v>6</v>
      </c>
      <c r="Q372" s="15">
        <v>0</v>
      </c>
      <c r="R372" s="131">
        <v>86.557377049180332</v>
      </c>
      <c r="S372" s="15" t="s">
        <v>25941</v>
      </c>
    </row>
    <row r="373" spans="1:19" hidden="1">
      <c r="A373" s="15" t="s">
        <v>26131</v>
      </c>
      <c r="C373" t="s">
        <v>6688</v>
      </c>
      <c r="D373" s="15">
        <v>6</v>
      </c>
      <c r="E373" s="15">
        <v>6</v>
      </c>
      <c r="F373" s="15"/>
      <c r="G373" s="15" t="s">
        <v>6687</v>
      </c>
      <c r="H373" s="15">
        <v>6</v>
      </c>
      <c r="I373" s="87">
        <v>0.7</v>
      </c>
      <c r="J373" s="87">
        <v>40</v>
      </c>
      <c r="K373" s="90">
        <v>13.5</v>
      </c>
      <c r="L373" s="90" t="s">
        <v>16</v>
      </c>
      <c r="M373" s="90" t="s">
        <v>16</v>
      </c>
      <c r="N373" s="90">
        <v>17.95081967213115</v>
      </c>
      <c r="O373" s="15">
        <v>1</v>
      </c>
      <c r="P373" s="15">
        <v>6</v>
      </c>
      <c r="Q373" s="15" t="s">
        <v>16</v>
      </c>
      <c r="R373" s="131">
        <v>107.70491803278691</v>
      </c>
      <c r="S373" s="15" t="s">
        <v>25941</v>
      </c>
    </row>
    <row r="374" spans="1:19" hidden="1">
      <c r="A374" s="15" t="s">
        <v>26131</v>
      </c>
      <c r="C374" t="s">
        <v>7198</v>
      </c>
      <c r="D374" s="15">
        <v>6</v>
      </c>
      <c r="E374" s="15">
        <v>6</v>
      </c>
      <c r="F374" s="15" t="s">
        <v>21469</v>
      </c>
      <c r="G374" s="15" t="s">
        <v>7197</v>
      </c>
      <c r="H374" s="15">
        <v>6</v>
      </c>
      <c r="I374" s="87">
        <v>1</v>
      </c>
      <c r="J374" s="87">
        <v>46</v>
      </c>
      <c r="K374" s="90">
        <v>17.5</v>
      </c>
      <c r="L374" s="90">
        <v>25.15</v>
      </c>
      <c r="M374" s="90" t="s">
        <v>16</v>
      </c>
      <c r="N374" s="90">
        <v>23.852459016393443</v>
      </c>
      <c r="O374" s="15">
        <v>1</v>
      </c>
      <c r="P374" s="15">
        <v>6</v>
      </c>
      <c r="Q374" s="15" t="s">
        <v>16</v>
      </c>
      <c r="R374" s="131">
        <v>143.11475409836066</v>
      </c>
      <c r="S374" s="15" t="s">
        <v>25941</v>
      </c>
    </row>
    <row r="375" spans="1:19" hidden="1">
      <c r="A375" s="15" t="s">
        <v>26131</v>
      </c>
      <c r="B375" s="15">
        <v>5743</v>
      </c>
      <c r="C375" t="s">
        <v>7215</v>
      </c>
      <c r="D375" s="15">
        <v>6</v>
      </c>
      <c r="E375" s="15">
        <v>6</v>
      </c>
      <c r="F375" s="15" t="s">
        <v>21561</v>
      </c>
      <c r="G375" s="15" t="s">
        <v>7214</v>
      </c>
      <c r="H375" s="15">
        <v>6</v>
      </c>
      <c r="I375" s="87">
        <v>0.7</v>
      </c>
      <c r="J375" s="87">
        <v>40</v>
      </c>
      <c r="K375" s="90">
        <v>19.25</v>
      </c>
      <c r="L375" s="90">
        <v>18.850000000000001</v>
      </c>
      <c r="M375" s="90">
        <v>29.04</v>
      </c>
      <c r="N375" s="90">
        <v>23.729508196721316</v>
      </c>
      <c r="O375" s="15">
        <v>1</v>
      </c>
      <c r="P375" s="15">
        <v>6</v>
      </c>
      <c r="Q375" s="15">
        <v>0</v>
      </c>
      <c r="R375" s="131">
        <v>142.3770491803279</v>
      </c>
      <c r="S375" s="15" t="s">
        <v>25941</v>
      </c>
    </row>
    <row r="376" spans="1:19" hidden="1">
      <c r="A376" s="15" t="s">
        <v>26131</v>
      </c>
      <c r="B376" s="15">
        <v>1566</v>
      </c>
      <c r="C376" t="s">
        <v>7778</v>
      </c>
      <c r="D376" s="15">
        <v>6</v>
      </c>
      <c r="E376" s="15">
        <v>6</v>
      </c>
      <c r="F376" s="15"/>
      <c r="G376" s="15" t="s">
        <v>7777</v>
      </c>
      <c r="H376" s="15">
        <v>6</v>
      </c>
      <c r="I376" s="87">
        <v>1</v>
      </c>
      <c r="J376" s="87">
        <v>18</v>
      </c>
      <c r="K376" s="90">
        <v>6.45</v>
      </c>
      <c r="L376" s="90" t="s">
        <v>16</v>
      </c>
      <c r="M376" s="90" t="s">
        <v>16</v>
      </c>
      <c r="N376" s="90">
        <v>9.8770491803278695</v>
      </c>
      <c r="O376" s="15">
        <v>1</v>
      </c>
      <c r="P376" s="15">
        <v>6</v>
      </c>
      <c r="Q376" s="15">
        <v>0</v>
      </c>
      <c r="R376" s="131">
        <v>59.262295081967217</v>
      </c>
      <c r="S376" s="15" t="s">
        <v>25941</v>
      </c>
    </row>
    <row r="377" spans="1:19" hidden="1">
      <c r="A377" s="15" t="s">
        <v>26131</v>
      </c>
      <c r="B377" s="15">
        <v>1699</v>
      </c>
      <c r="C377" t="s">
        <v>9006</v>
      </c>
      <c r="D377" s="15">
        <v>6</v>
      </c>
      <c r="E377" s="15">
        <v>6</v>
      </c>
      <c r="F377" s="15" t="s">
        <v>22160</v>
      </c>
      <c r="G377" s="15" t="s">
        <v>9014</v>
      </c>
      <c r="H377" s="15">
        <v>6</v>
      </c>
      <c r="I377" s="87">
        <v>1</v>
      </c>
      <c r="J377" s="87">
        <v>35</v>
      </c>
      <c r="K377" s="90">
        <v>6.25</v>
      </c>
      <c r="L377" s="90">
        <v>6.25</v>
      </c>
      <c r="M377" s="90">
        <v>11</v>
      </c>
      <c r="N377" s="90">
        <v>11.434426229508198</v>
      </c>
      <c r="O377" s="15">
        <v>1</v>
      </c>
      <c r="P377" s="15">
        <v>6</v>
      </c>
      <c r="Q377" s="15">
        <v>12</v>
      </c>
      <c r="R377" s="131">
        <v>68.606557377049185</v>
      </c>
      <c r="S377" s="15" t="s">
        <v>25941</v>
      </c>
    </row>
    <row r="378" spans="1:19" hidden="1">
      <c r="A378" s="15" t="s">
        <v>26131</v>
      </c>
      <c r="C378" t="s">
        <v>9408</v>
      </c>
      <c r="D378" s="15">
        <v>6</v>
      </c>
      <c r="E378" s="15">
        <v>6</v>
      </c>
      <c r="F378" s="15"/>
      <c r="G378" s="15" t="s">
        <v>9407</v>
      </c>
      <c r="H378" s="15">
        <v>6</v>
      </c>
      <c r="I378" s="87">
        <v>0.7</v>
      </c>
      <c r="J378" s="87">
        <v>37.5</v>
      </c>
      <c r="K378" s="90">
        <v>9.25</v>
      </c>
      <c r="L378" s="90" t="s">
        <v>16</v>
      </c>
      <c r="M378" s="90" t="s">
        <v>16</v>
      </c>
      <c r="N378" s="90">
        <v>13.524590163934427</v>
      </c>
      <c r="O378" s="15">
        <v>1</v>
      </c>
      <c r="P378" s="15">
        <v>6</v>
      </c>
      <c r="Q378" s="15" t="s">
        <v>16</v>
      </c>
      <c r="R378" s="131">
        <v>81.147540983606561</v>
      </c>
      <c r="S378" s="15" t="s">
        <v>25941</v>
      </c>
    </row>
    <row r="379" spans="1:19" hidden="1">
      <c r="A379" s="15" t="s">
        <v>26131</v>
      </c>
      <c r="B379" s="15">
        <v>304</v>
      </c>
      <c r="C379" t="s">
        <v>10921</v>
      </c>
      <c r="D379" s="15">
        <v>4</v>
      </c>
      <c r="E379" s="15">
        <v>4</v>
      </c>
      <c r="F379" s="15" t="s">
        <v>22280</v>
      </c>
      <c r="G379" s="15" t="s">
        <v>10920</v>
      </c>
      <c r="H379" s="15">
        <v>4</v>
      </c>
      <c r="I379" s="87">
        <v>0.7</v>
      </c>
      <c r="J379" s="87">
        <v>46</v>
      </c>
      <c r="K379" s="90">
        <v>17.5</v>
      </c>
      <c r="L379" s="90">
        <v>14.85</v>
      </c>
      <c r="M379" s="90" t="s">
        <v>16</v>
      </c>
      <c r="N379" s="90">
        <v>22.418032786885249</v>
      </c>
      <c r="O379" s="15">
        <v>1</v>
      </c>
      <c r="P379" s="15">
        <v>4</v>
      </c>
      <c r="Q379" s="15">
        <v>0</v>
      </c>
      <c r="R379" s="131">
        <v>89.672131147540995</v>
      </c>
      <c r="S379" s="15" t="s">
        <v>25941</v>
      </c>
    </row>
    <row r="380" spans="1:19" hidden="1">
      <c r="A380" s="15" t="s">
        <v>26131</v>
      </c>
      <c r="C380" t="s">
        <v>10813</v>
      </c>
      <c r="D380" s="15">
        <v>6</v>
      </c>
      <c r="E380" s="15">
        <v>6</v>
      </c>
      <c r="F380" s="15"/>
      <c r="G380" s="15" t="s">
        <v>10812</v>
      </c>
      <c r="H380" s="15">
        <v>6</v>
      </c>
      <c r="I380" s="87">
        <v>0.7</v>
      </c>
      <c r="J380" s="87">
        <v>40</v>
      </c>
      <c r="K380" s="90">
        <v>13.5</v>
      </c>
      <c r="L380" s="90" t="s">
        <v>16</v>
      </c>
      <c r="M380" s="90" t="s">
        <v>16</v>
      </c>
      <c r="N380" s="90">
        <v>17.95081967213115</v>
      </c>
      <c r="O380" s="15">
        <v>1</v>
      </c>
      <c r="P380" s="15">
        <v>6</v>
      </c>
      <c r="Q380" s="15" t="s">
        <v>16</v>
      </c>
      <c r="R380" s="131">
        <v>107.70491803278691</v>
      </c>
      <c r="S380" s="15" t="s">
        <v>25941</v>
      </c>
    </row>
    <row r="381" spans="1:19">
      <c r="C381"/>
      <c r="D381" s="3"/>
      <c r="E381" s="3"/>
      <c r="F381" s="110"/>
      <c r="G381" s="110"/>
      <c r="H381" s="110"/>
      <c r="I381" s="156"/>
      <c r="J381" s="46"/>
      <c r="K381" s="129"/>
      <c r="L381" s="109"/>
      <c r="N381" s="109"/>
      <c r="O381" s="70"/>
      <c r="S381" s="15"/>
    </row>
    <row r="382" spans="1:19">
      <c r="C382"/>
      <c r="D382" s="3"/>
      <c r="E382" s="3"/>
      <c r="F382" s="110"/>
      <c r="G382" s="110"/>
      <c r="H382" s="110"/>
      <c r="I382" s="156"/>
      <c r="J382" s="46"/>
      <c r="K382" s="129"/>
      <c r="L382" s="109"/>
      <c r="N382" s="109"/>
      <c r="O382" s="70"/>
    </row>
    <row r="383" spans="1:19">
      <c r="C383"/>
      <c r="D383" s="3"/>
      <c r="E383" s="3"/>
      <c r="F383" s="110"/>
      <c r="G383" s="110"/>
      <c r="H383" s="110"/>
      <c r="I383" s="156"/>
      <c r="J383" s="46"/>
      <c r="K383" s="129"/>
      <c r="L383" s="109"/>
      <c r="N383" s="109"/>
      <c r="O383" s="70"/>
      <c r="S383" s="15"/>
    </row>
    <row r="384" spans="1:19">
      <c r="C384"/>
      <c r="D384" s="3"/>
      <c r="E384" s="3"/>
      <c r="F384" s="110"/>
      <c r="G384" s="110"/>
      <c r="H384" s="110"/>
      <c r="I384" s="156"/>
      <c r="J384" s="46"/>
      <c r="K384" s="129"/>
      <c r="L384" s="109"/>
    </row>
    <row r="385" spans="1:19">
      <c r="C385"/>
      <c r="D385" s="3"/>
      <c r="E385" s="3"/>
      <c r="F385" s="110"/>
      <c r="G385" s="110"/>
      <c r="H385" s="110"/>
      <c r="I385" s="156"/>
      <c r="J385" s="46"/>
      <c r="K385" s="129"/>
      <c r="L385" s="109"/>
      <c r="N385" s="109"/>
      <c r="O385" s="70"/>
      <c r="S385" s="15"/>
    </row>
    <row r="386" spans="1:19">
      <c r="C386"/>
      <c r="D386" s="3"/>
      <c r="E386" s="3"/>
      <c r="F386" s="110"/>
      <c r="G386" s="110"/>
      <c r="H386" s="110"/>
      <c r="I386" s="156"/>
      <c r="J386" s="46"/>
      <c r="K386" s="129"/>
      <c r="L386" s="109"/>
    </row>
    <row r="387" spans="1:19">
      <c r="C387"/>
      <c r="D387" s="3"/>
      <c r="E387" s="3"/>
      <c r="F387" s="110"/>
      <c r="G387" s="110"/>
      <c r="H387" s="110"/>
      <c r="I387" s="156"/>
      <c r="J387" s="46"/>
      <c r="K387" s="129"/>
      <c r="L387" s="109"/>
      <c r="N387" s="109"/>
      <c r="O387" s="70"/>
    </row>
    <row r="388" spans="1:19">
      <c r="C388"/>
      <c r="D388" s="3"/>
      <c r="E388" s="3"/>
      <c r="F388" s="110"/>
      <c r="G388" s="110"/>
      <c r="H388" s="110"/>
      <c r="I388" s="156"/>
      <c r="J388" s="46"/>
      <c r="K388" s="129"/>
      <c r="L388" s="109"/>
      <c r="N388" s="109"/>
      <c r="O388" s="70"/>
    </row>
    <row r="389" spans="1:19">
      <c r="C389"/>
      <c r="D389" s="3"/>
      <c r="E389" s="3"/>
      <c r="F389" s="110"/>
      <c r="G389" s="110"/>
      <c r="H389" s="110"/>
      <c r="I389" s="156"/>
      <c r="J389" s="46"/>
      <c r="K389" s="129"/>
      <c r="L389" s="109"/>
      <c r="N389" s="109"/>
      <c r="O389" s="70"/>
    </row>
    <row r="390" spans="1:19">
      <c r="C390"/>
      <c r="D390" s="3"/>
      <c r="E390" s="3"/>
      <c r="F390" s="110"/>
      <c r="G390" s="110"/>
      <c r="H390" s="110"/>
      <c r="I390" s="156"/>
      <c r="J390" s="46"/>
      <c r="K390" s="129"/>
      <c r="L390" s="109"/>
      <c r="N390" s="109"/>
      <c r="O390" s="70"/>
    </row>
    <row r="391" spans="1:19">
      <c r="C391"/>
      <c r="D391" s="3"/>
      <c r="E391" s="3"/>
      <c r="F391" s="110"/>
      <c r="G391" s="110"/>
      <c r="H391" s="110"/>
      <c r="I391" s="156"/>
      <c r="J391" s="46"/>
      <c r="K391" s="129"/>
      <c r="L391" s="109"/>
      <c r="N391" s="109"/>
      <c r="O391" s="70"/>
    </row>
    <row r="392" spans="1:19">
      <c r="C392"/>
      <c r="D392" s="3"/>
      <c r="E392" s="3"/>
      <c r="F392" s="110"/>
      <c r="G392" s="110"/>
      <c r="H392" s="110"/>
      <c r="I392" s="156"/>
      <c r="J392" s="46"/>
      <c r="K392" s="129"/>
      <c r="L392" s="109"/>
      <c r="N392" s="109"/>
      <c r="O392" s="70"/>
    </row>
    <row r="393" spans="1:19">
      <c r="C393"/>
      <c r="D393" s="3"/>
      <c r="E393" s="3"/>
      <c r="F393" s="110"/>
      <c r="G393" s="110"/>
      <c r="H393" s="110"/>
      <c r="I393" s="156"/>
      <c r="J393" s="46"/>
      <c r="K393" s="129"/>
      <c r="L393" s="109"/>
      <c r="N393" s="109"/>
      <c r="O393" s="70"/>
    </row>
    <row r="394" spans="1:19">
      <c r="A394" s="15"/>
      <c r="C394"/>
      <c r="F394" s="15"/>
      <c r="G394" s="15"/>
      <c r="H394" s="15"/>
      <c r="I394" s="87"/>
      <c r="K394" s="90"/>
      <c r="M394" s="90"/>
      <c r="O394" s="15"/>
      <c r="P394" s="15"/>
      <c r="Q394" s="15"/>
      <c r="R394" s="131"/>
      <c r="S394" s="15"/>
    </row>
    <row r="395" spans="1:19">
      <c r="A395" s="15"/>
      <c r="C395"/>
      <c r="F395" s="15"/>
      <c r="G395" s="15"/>
      <c r="H395" s="15"/>
      <c r="I395" s="87"/>
      <c r="K395" s="90"/>
      <c r="M395" s="90"/>
      <c r="O395" s="15"/>
      <c r="P395" s="15"/>
      <c r="Q395" s="15"/>
      <c r="R395" s="131"/>
      <c r="S395" s="15"/>
    </row>
    <row r="396" spans="1:19">
      <c r="A396" s="15"/>
      <c r="C396"/>
      <c r="F396" s="15"/>
      <c r="G396" s="15"/>
      <c r="H396" s="15"/>
      <c r="I396" s="87"/>
      <c r="K396" s="90"/>
      <c r="M396" s="90"/>
      <c r="O396" s="15"/>
      <c r="P396" s="15"/>
      <c r="Q396" s="15"/>
      <c r="R396" s="131"/>
      <c r="S396" s="15"/>
    </row>
    <row r="397" spans="1:19">
      <c r="A397" s="15"/>
      <c r="C397"/>
      <c r="F397" s="15"/>
      <c r="G397" s="15"/>
      <c r="H397" s="15"/>
      <c r="I397" s="87"/>
      <c r="K397" s="90"/>
      <c r="M397" s="90"/>
      <c r="O397" s="15"/>
      <c r="P397" s="15"/>
      <c r="Q397" s="15"/>
      <c r="R397" s="131"/>
      <c r="S397" s="15"/>
    </row>
    <row r="398" spans="1:19">
      <c r="C398"/>
      <c r="D398" s="3"/>
      <c r="E398" s="3"/>
      <c r="F398" s="110"/>
      <c r="G398" s="110"/>
      <c r="H398" s="110"/>
      <c r="I398" s="156"/>
      <c r="J398" s="46"/>
      <c r="K398" s="129"/>
      <c r="L398" s="109"/>
    </row>
    <row r="399" spans="1:19">
      <c r="C399"/>
      <c r="D399" s="3"/>
      <c r="E399" s="3"/>
      <c r="F399" s="110"/>
      <c r="G399" s="110"/>
      <c r="H399" s="110"/>
      <c r="I399" s="156"/>
      <c r="J399" s="46"/>
      <c r="K399" s="129"/>
      <c r="L399" s="109"/>
    </row>
    <row r="400" spans="1:19">
      <c r="C400"/>
      <c r="D400" s="3"/>
      <c r="E400" s="3"/>
      <c r="F400" s="110"/>
      <c r="G400" s="110"/>
      <c r="H400" s="110"/>
      <c r="I400" s="156"/>
      <c r="J400" s="46"/>
      <c r="K400" s="129"/>
      <c r="L400" s="109"/>
      <c r="N400" s="109"/>
      <c r="O400" s="70"/>
    </row>
    <row r="401" spans="3:15">
      <c r="C401"/>
      <c r="D401" s="3"/>
      <c r="E401" s="3"/>
      <c r="F401" s="110"/>
      <c r="G401" s="110"/>
      <c r="H401" s="110"/>
      <c r="I401" s="156"/>
      <c r="J401" s="46"/>
      <c r="K401" s="129"/>
      <c r="L401" s="109"/>
      <c r="N401" s="109"/>
      <c r="O401" s="70"/>
    </row>
    <row r="402" spans="3:15">
      <c r="C402"/>
      <c r="D402" s="3"/>
      <c r="E402" s="3"/>
      <c r="F402" s="110"/>
      <c r="G402" s="110"/>
      <c r="H402" s="110"/>
      <c r="I402" s="156"/>
      <c r="J402" s="46"/>
      <c r="K402" s="129"/>
      <c r="L402" s="109"/>
      <c r="N402" s="109"/>
      <c r="O402" s="70"/>
    </row>
    <row r="403" spans="3:15">
      <c r="C403"/>
      <c r="D403" s="3"/>
      <c r="E403" s="3"/>
      <c r="F403" s="110"/>
      <c r="G403" s="110"/>
      <c r="H403" s="110"/>
      <c r="I403" s="156"/>
      <c r="J403" s="46"/>
      <c r="K403" s="129"/>
      <c r="L403" s="109"/>
      <c r="N403" s="109"/>
      <c r="O403" s="70"/>
    </row>
    <row r="404" spans="3:15">
      <c r="C404"/>
      <c r="D404" s="3"/>
      <c r="E404" s="3"/>
      <c r="F404" s="110"/>
      <c r="G404" s="110"/>
      <c r="H404" s="110"/>
      <c r="I404" s="156"/>
      <c r="J404" s="46"/>
      <c r="K404" s="129"/>
      <c r="L404" s="109"/>
      <c r="N404" s="109"/>
      <c r="O404" s="70"/>
    </row>
    <row r="405" spans="3:15">
      <c r="C405"/>
      <c r="D405" s="3"/>
      <c r="E405" s="3"/>
      <c r="F405" s="110"/>
      <c r="G405" s="110"/>
      <c r="H405" s="110"/>
      <c r="I405" s="156"/>
      <c r="J405" s="46"/>
      <c r="K405" s="129"/>
      <c r="L405" s="109"/>
      <c r="N405" s="109"/>
      <c r="O405" s="70"/>
    </row>
    <row r="406" spans="3:15">
      <c r="C406"/>
      <c r="D406" s="3"/>
      <c r="E406" s="3"/>
      <c r="F406" s="110"/>
      <c r="G406" s="110"/>
      <c r="H406" s="110"/>
      <c r="I406" s="156"/>
      <c r="J406" s="46"/>
      <c r="K406" s="129"/>
      <c r="L406" s="109"/>
      <c r="N406" s="109"/>
      <c r="O406" s="70"/>
    </row>
    <row r="407" spans="3:15">
      <c r="C407"/>
      <c r="D407" s="3"/>
      <c r="E407" s="3"/>
      <c r="F407" s="110"/>
      <c r="G407" s="110"/>
      <c r="H407" s="110"/>
      <c r="I407" s="156"/>
      <c r="J407" s="46"/>
      <c r="K407" s="129"/>
      <c r="L407" s="109"/>
      <c r="N407" s="109"/>
      <c r="O407" s="70"/>
    </row>
    <row r="408" spans="3:15">
      <c r="C408"/>
      <c r="D408" s="3"/>
      <c r="E408" s="3"/>
      <c r="F408" s="110"/>
      <c r="G408" s="110"/>
      <c r="H408" s="110"/>
      <c r="I408" s="156"/>
      <c r="J408" s="46"/>
      <c r="K408" s="129"/>
      <c r="L408" s="109"/>
    </row>
    <row r="409" spans="3:15">
      <c r="C409"/>
      <c r="D409" s="3"/>
      <c r="E409" s="3"/>
      <c r="F409" s="110"/>
      <c r="G409" s="110"/>
      <c r="H409" s="110"/>
      <c r="I409" s="156"/>
      <c r="J409" s="46"/>
      <c r="K409" s="129"/>
      <c r="L409" s="109"/>
    </row>
    <row r="410" spans="3:15">
      <c r="C410"/>
      <c r="D410" s="3"/>
      <c r="E410" s="3"/>
      <c r="F410" s="110"/>
      <c r="G410" s="110"/>
      <c r="H410" s="110"/>
      <c r="I410" s="156"/>
      <c r="J410" s="46"/>
      <c r="K410" s="129"/>
      <c r="L410" s="109"/>
    </row>
    <row r="411" spans="3:15">
      <c r="C411"/>
      <c r="D411" s="3"/>
      <c r="E411" s="3"/>
      <c r="F411" s="110"/>
      <c r="G411" s="110"/>
      <c r="H411" s="110"/>
      <c r="I411" s="156"/>
      <c r="J411" s="46"/>
      <c r="K411" s="129"/>
      <c r="L411" s="109"/>
    </row>
    <row r="412" spans="3:15">
      <c r="C412"/>
      <c r="D412" s="3"/>
      <c r="E412" s="3"/>
      <c r="F412" s="110"/>
      <c r="G412" s="110"/>
      <c r="H412" s="110"/>
      <c r="I412" s="156"/>
      <c r="J412" s="46"/>
      <c r="K412" s="129"/>
      <c r="L412" s="109"/>
    </row>
    <row r="413" spans="3:15">
      <c r="C413"/>
      <c r="D413" s="3"/>
      <c r="E413" s="3"/>
      <c r="F413" s="110"/>
      <c r="G413" s="110"/>
      <c r="H413" s="110"/>
      <c r="I413" s="156"/>
      <c r="J413" s="46"/>
      <c r="K413" s="129"/>
      <c r="L413" s="109"/>
    </row>
    <row r="414" spans="3:15">
      <c r="C414"/>
      <c r="D414" s="3"/>
      <c r="E414" s="3"/>
      <c r="F414" s="110"/>
      <c r="G414" s="110"/>
      <c r="H414" s="110"/>
      <c r="I414" s="156"/>
      <c r="J414" s="46"/>
      <c r="K414" s="129"/>
      <c r="L414" s="109"/>
    </row>
    <row r="415" spans="3:15">
      <c r="C415"/>
      <c r="D415" s="3"/>
      <c r="E415" s="3"/>
      <c r="F415" s="110"/>
      <c r="G415" s="110"/>
      <c r="H415" s="110"/>
      <c r="I415" s="156"/>
      <c r="J415" s="46"/>
      <c r="K415" s="129"/>
      <c r="L415" s="109"/>
    </row>
    <row r="416" spans="3:15">
      <c r="C416"/>
      <c r="D416" s="3"/>
      <c r="E416" s="3"/>
      <c r="F416" s="110"/>
      <c r="G416" s="110"/>
      <c r="H416" s="110"/>
      <c r="I416" s="156"/>
      <c r="J416" s="46"/>
      <c r="K416" s="129"/>
      <c r="L416" s="109"/>
    </row>
    <row r="417" spans="3:12">
      <c r="C417"/>
      <c r="D417" s="3"/>
      <c r="E417" s="3"/>
      <c r="F417" s="110"/>
      <c r="G417" s="110"/>
      <c r="H417" s="110"/>
      <c r="I417" s="156"/>
      <c r="J417" s="46"/>
      <c r="K417" s="129"/>
      <c r="L417" s="109"/>
    </row>
    <row r="418" spans="3:12">
      <c r="C418"/>
      <c r="D418" s="3"/>
      <c r="E418" s="3"/>
      <c r="F418" s="110"/>
      <c r="G418" s="110"/>
      <c r="H418" s="110"/>
      <c r="I418" s="156"/>
      <c r="J418" s="46"/>
      <c r="K418" s="129"/>
      <c r="L418" s="109"/>
    </row>
    <row r="419" spans="3:12">
      <c r="C419"/>
      <c r="D419" s="3"/>
      <c r="E419" s="3"/>
      <c r="F419" s="110"/>
      <c r="G419" s="110"/>
      <c r="H419" s="110"/>
      <c r="I419" s="156"/>
      <c r="J419" s="46"/>
      <c r="K419" s="129"/>
      <c r="L419" s="109"/>
    </row>
    <row r="420" spans="3:12">
      <c r="C420"/>
      <c r="D420" s="3"/>
      <c r="E420" s="3"/>
      <c r="F420" s="110"/>
      <c r="G420" s="110"/>
      <c r="H420" s="110"/>
      <c r="I420" s="156"/>
      <c r="J420" s="46"/>
      <c r="K420" s="129"/>
      <c r="L420" s="109"/>
    </row>
    <row r="421" spans="3:12">
      <c r="C421"/>
      <c r="D421" s="3"/>
      <c r="E421" s="3"/>
      <c r="F421" s="110"/>
      <c r="G421" s="110"/>
      <c r="H421" s="110"/>
      <c r="I421" s="156"/>
      <c r="J421" s="46"/>
      <c r="K421" s="129"/>
      <c r="L421" s="109"/>
    </row>
    <row r="422" spans="3:12">
      <c r="C422"/>
      <c r="D422" s="3"/>
      <c r="E422" s="3"/>
      <c r="F422" s="110"/>
      <c r="G422" s="110"/>
      <c r="H422" s="110"/>
      <c r="I422" s="156"/>
      <c r="J422" s="46"/>
      <c r="K422" s="129"/>
      <c r="L422" s="109"/>
    </row>
    <row r="423" spans="3:12">
      <c r="C423"/>
      <c r="D423" s="3"/>
      <c r="E423" s="3"/>
      <c r="F423" s="110"/>
      <c r="G423" s="110"/>
      <c r="H423" s="110"/>
      <c r="I423" s="156"/>
      <c r="J423" s="46"/>
      <c r="K423" s="129"/>
      <c r="L423" s="109"/>
    </row>
    <row r="424" spans="3:12">
      <c r="C424"/>
      <c r="D424" s="3"/>
      <c r="E424" s="3"/>
      <c r="F424" s="110"/>
      <c r="G424" s="110"/>
      <c r="H424" s="110"/>
      <c r="I424" s="156"/>
      <c r="J424" s="46"/>
      <c r="K424" s="129"/>
      <c r="L424" s="109"/>
    </row>
    <row r="425" spans="3:12">
      <c r="C425"/>
      <c r="D425" s="3"/>
      <c r="E425" s="3"/>
      <c r="F425" s="110"/>
      <c r="G425" s="110"/>
      <c r="H425" s="110"/>
      <c r="I425" s="156"/>
      <c r="J425" s="46"/>
      <c r="K425" s="129"/>
      <c r="L425" s="109"/>
    </row>
    <row r="426" spans="3:12">
      <c r="C426"/>
      <c r="D426" s="3"/>
      <c r="E426" s="3"/>
      <c r="F426" s="110"/>
      <c r="G426" s="110"/>
      <c r="H426" s="110"/>
      <c r="I426" s="156"/>
      <c r="J426" s="46"/>
      <c r="K426" s="129"/>
      <c r="L426" s="109"/>
    </row>
    <row r="427" spans="3:12">
      <c r="C427"/>
      <c r="D427" s="3"/>
      <c r="E427" s="3"/>
      <c r="F427" s="110"/>
      <c r="G427" s="110"/>
      <c r="H427" s="110"/>
      <c r="I427" s="156"/>
      <c r="J427" s="46"/>
      <c r="K427" s="129"/>
      <c r="L427" s="109"/>
    </row>
    <row r="428" spans="3:12">
      <c r="C428"/>
      <c r="D428" s="3"/>
      <c r="E428" s="3"/>
      <c r="F428" s="110"/>
      <c r="G428" s="110"/>
      <c r="H428" s="110"/>
      <c r="I428" s="156"/>
      <c r="J428" s="46"/>
      <c r="K428" s="129"/>
      <c r="L428" s="109"/>
    </row>
    <row r="429" spans="3:12">
      <c r="C429"/>
      <c r="D429" s="3"/>
      <c r="E429" s="3"/>
      <c r="F429" s="110"/>
      <c r="G429" s="110"/>
      <c r="H429" s="110"/>
      <c r="I429" s="156"/>
      <c r="J429" s="46"/>
      <c r="K429" s="129"/>
      <c r="L429" s="109"/>
    </row>
    <row r="430" spans="3:12">
      <c r="C430"/>
      <c r="D430" s="3"/>
      <c r="E430" s="3"/>
      <c r="F430" s="110"/>
      <c r="G430" s="110"/>
      <c r="H430" s="110"/>
      <c r="I430" s="156"/>
      <c r="J430" s="46"/>
      <c r="K430" s="129"/>
      <c r="L430" s="109"/>
    </row>
    <row r="431" spans="3:12">
      <c r="C431"/>
      <c r="D431" s="3"/>
      <c r="E431" s="3"/>
      <c r="F431" s="110"/>
      <c r="G431" s="110"/>
      <c r="H431" s="110"/>
      <c r="I431" s="156"/>
      <c r="J431" s="46"/>
      <c r="K431" s="129"/>
      <c r="L431" s="109"/>
    </row>
    <row r="432" spans="3:12">
      <c r="C432"/>
      <c r="D432" s="3"/>
      <c r="E432" s="3"/>
      <c r="F432" s="110"/>
      <c r="G432" s="110"/>
      <c r="H432" s="110"/>
      <c r="I432" s="156"/>
      <c r="J432" s="46"/>
      <c r="K432" s="129"/>
      <c r="L432" s="109"/>
    </row>
    <row r="433" spans="3:12">
      <c r="C433"/>
      <c r="D433" s="3"/>
      <c r="E433" s="3"/>
      <c r="F433" s="110"/>
      <c r="G433" s="110"/>
      <c r="H433" s="110"/>
      <c r="I433" s="156"/>
      <c r="J433" s="46"/>
      <c r="K433" s="129"/>
      <c r="L433" s="109"/>
    </row>
    <row r="434" spans="3:12">
      <c r="C434"/>
      <c r="D434" s="3"/>
      <c r="E434" s="3"/>
      <c r="F434" s="110"/>
      <c r="G434" s="110"/>
      <c r="H434" s="110"/>
      <c r="I434" s="156"/>
      <c r="J434" s="46"/>
      <c r="K434" s="129"/>
      <c r="L434" s="109"/>
    </row>
    <row r="435" spans="3:12">
      <c r="C435"/>
      <c r="D435" s="3"/>
      <c r="E435" s="3"/>
      <c r="F435" s="110"/>
      <c r="G435" s="110"/>
      <c r="H435" s="110"/>
      <c r="I435" s="156"/>
      <c r="J435" s="46"/>
      <c r="K435" s="129"/>
      <c r="L435" s="109"/>
    </row>
    <row r="436" spans="3:12">
      <c r="C436"/>
      <c r="D436" s="3"/>
      <c r="E436" s="3"/>
      <c r="F436" s="110"/>
      <c r="G436" s="110"/>
      <c r="H436" s="110"/>
      <c r="I436" s="156"/>
      <c r="J436" s="46"/>
      <c r="K436" s="129"/>
      <c r="L436" s="109"/>
    </row>
    <row r="437" spans="3:12">
      <c r="C437"/>
      <c r="D437" s="3"/>
      <c r="E437" s="3"/>
      <c r="F437" s="110"/>
      <c r="G437" s="110"/>
      <c r="H437" s="110"/>
      <c r="I437" s="156"/>
      <c r="J437" s="46"/>
      <c r="K437" s="129"/>
      <c r="L437" s="109"/>
    </row>
    <row r="438" spans="3:12">
      <c r="C438"/>
      <c r="D438" s="3"/>
      <c r="E438" s="3"/>
      <c r="F438" s="110"/>
      <c r="G438" s="110"/>
      <c r="H438" s="110"/>
      <c r="I438" s="156"/>
      <c r="J438" s="46"/>
      <c r="K438" s="129"/>
      <c r="L438" s="109"/>
    </row>
    <row r="439" spans="3:12">
      <c r="C439"/>
      <c r="D439" s="3"/>
      <c r="E439" s="3"/>
      <c r="F439" s="110"/>
      <c r="G439" s="110"/>
      <c r="H439" s="110"/>
      <c r="I439" s="156"/>
      <c r="J439" s="46"/>
      <c r="K439" s="129"/>
      <c r="L439" s="109"/>
    </row>
    <row r="440" spans="3:12">
      <c r="C440"/>
      <c r="D440" s="3"/>
      <c r="E440" s="3"/>
      <c r="F440" s="110"/>
      <c r="G440" s="110"/>
      <c r="H440" s="110"/>
      <c r="I440" s="156"/>
      <c r="J440" s="46"/>
      <c r="K440" s="129"/>
      <c r="L440" s="109"/>
    </row>
    <row r="441" spans="3:12">
      <c r="C441"/>
      <c r="D441" s="3"/>
      <c r="E441" s="3"/>
      <c r="F441" s="110"/>
      <c r="G441" s="110"/>
      <c r="H441" s="110"/>
      <c r="I441" s="156"/>
      <c r="J441" s="46"/>
      <c r="K441" s="129"/>
      <c r="L441" s="109"/>
    </row>
    <row r="442" spans="3:12">
      <c r="C442"/>
      <c r="D442" s="3"/>
      <c r="E442" s="3"/>
      <c r="F442" s="110"/>
      <c r="G442" s="110"/>
      <c r="H442" s="110"/>
      <c r="I442" s="156"/>
      <c r="J442" s="46"/>
      <c r="K442" s="129"/>
      <c r="L442" s="109"/>
    </row>
    <row r="443" spans="3:12">
      <c r="C443"/>
      <c r="D443" s="3"/>
      <c r="E443" s="3"/>
      <c r="F443" s="110"/>
      <c r="G443" s="110"/>
      <c r="H443" s="110"/>
      <c r="I443" s="156"/>
      <c r="J443" s="46"/>
      <c r="K443" s="129"/>
      <c r="L443" s="109"/>
    </row>
    <row r="444" spans="3:12">
      <c r="C444"/>
      <c r="D444" s="3"/>
      <c r="E444" s="3"/>
      <c r="F444" s="110"/>
      <c r="G444" s="110"/>
      <c r="H444" s="110"/>
      <c r="I444" s="156"/>
      <c r="J444" s="46"/>
      <c r="K444" s="129"/>
      <c r="L444" s="109"/>
    </row>
    <row r="445" spans="3:12">
      <c r="C445"/>
      <c r="D445" s="3"/>
      <c r="E445" s="3"/>
      <c r="F445" s="110"/>
      <c r="G445" s="110"/>
      <c r="H445" s="110"/>
      <c r="I445" s="156"/>
      <c r="J445" s="46"/>
      <c r="K445" s="129"/>
      <c r="L445" s="109"/>
    </row>
    <row r="446" spans="3:12">
      <c r="C446"/>
      <c r="D446" s="3"/>
      <c r="E446" s="3"/>
      <c r="F446" s="110"/>
      <c r="G446" s="110"/>
      <c r="H446" s="110"/>
      <c r="I446" s="156"/>
      <c r="J446" s="46"/>
      <c r="K446" s="129"/>
      <c r="L446" s="109"/>
    </row>
    <row r="447" spans="3:12">
      <c r="C447"/>
      <c r="D447" s="3"/>
      <c r="E447" s="3"/>
      <c r="F447" s="110"/>
      <c r="G447" s="110"/>
      <c r="H447" s="110"/>
      <c r="I447" s="156"/>
      <c r="J447" s="46"/>
      <c r="K447" s="129"/>
      <c r="L447" s="109"/>
    </row>
    <row r="448" spans="3:12">
      <c r="C448"/>
      <c r="D448" s="3"/>
      <c r="E448" s="3"/>
      <c r="F448" s="110"/>
      <c r="G448" s="110"/>
      <c r="H448" s="110"/>
      <c r="I448" s="156"/>
      <c r="J448" s="46"/>
      <c r="K448" s="129"/>
      <c r="L448" s="109"/>
    </row>
    <row r="449" spans="3:12">
      <c r="C449"/>
      <c r="D449" s="3"/>
      <c r="E449" s="3"/>
      <c r="F449" s="110"/>
      <c r="G449" s="110"/>
      <c r="H449" s="110"/>
      <c r="I449" s="156"/>
      <c r="J449" s="46"/>
      <c r="K449" s="129"/>
      <c r="L449" s="109"/>
    </row>
    <row r="450" spans="3:12">
      <c r="C450"/>
      <c r="D450" s="3"/>
      <c r="E450" s="3"/>
      <c r="F450" s="110"/>
      <c r="G450" s="110"/>
      <c r="H450" s="110"/>
      <c r="I450" s="156"/>
      <c r="J450" s="46"/>
      <c r="K450" s="129"/>
      <c r="L450" s="109"/>
    </row>
    <row r="451" spans="3:12">
      <c r="C451"/>
      <c r="D451" s="3"/>
      <c r="E451" s="3"/>
      <c r="F451" s="110"/>
      <c r="G451" s="110"/>
      <c r="H451" s="110"/>
      <c r="I451" s="156"/>
      <c r="J451" s="46"/>
      <c r="K451" s="129"/>
      <c r="L451" s="109"/>
    </row>
    <row r="452" spans="3:12">
      <c r="C452"/>
      <c r="D452" s="3"/>
      <c r="E452" s="3"/>
      <c r="F452" s="110"/>
      <c r="G452" s="110"/>
      <c r="H452" s="110"/>
      <c r="I452" s="156"/>
      <c r="J452" s="46"/>
      <c r="K452" s="129"/>
      <c r="L452" s="109"/>
    </row>
    <row r="453" spans="3:12">
      <c r="C453"/>
      <c r="D453" s="3"/>
      <c r="E453" s="3"/>
      <c r="F453" s="110"/>
      <c r="G453" s="110"/>
      <c r="H453" s="110"/>
      <c r="I453" s="156"/>
      <c r="J453" s="46"/>
      <c r="K453" s="129"/>
      <c r="L453" s="109"/>
    </row>
    <row r="454" spans="3:12">
      <c r="C454"/>
      <c r="D454" s="3"/>
      <c r="E454" s="3"/>
      <c r="F454" s="110"/>
      <c r="G454" s="110"/>
      <c r="H454" s="110"/>
      <c r="I454" s="156"/>
      <c r="J454" s="46"/>
      <c r="K454" s="129"/>
      <c r="L454" s="109"/>
    </row>
    <row r="455" spans="3:12">
      <c r="C455"/>
      <c r="D455" s="3"/>
      <c r="E455" s="3"/>
      <c r="F455" s="110"/>
      <c r="G455" s="110"/>
      <c r="H455" s="110"/>
      <c r="I455" s="156"/>
      <c r="J455" s="46"/>
      <c r="K455" s="129"/>
      <c r="L455" s="109"/>
    </row>
    <row r="456" spans="3:12">
      <c r="C456"/>
      <c r="D456" s="3"/>
      <c r="E456" s="3"/>
      <c r="F456" s="110"/>
      <c r="G456" s="110"/>
      <c r="H456" s="110"/>
      <c r="I456" s="156"/>
      <c r="J456" s="46"/>
      <c r="K456" s="129"/>
      <c r="L456" s="109"/>
    </row>
    <row r="457" spans="3:12">
      <c r="C457"/>
      <c r="D457" s="3"/>
      <c r="E457" s="3"/>
      <c r="F457" s="110"/>
      <c r="G457" s="110"/>
      <c r="H457" s="110"/>
      <c r="I457" s="156"/>
      <c r="J457" s="46"/>
      <c r="K457" s="129"/>
      <c r="L457" s="109"/>
    </row>
    <row r="458" spans="3:12">
      <c r="C458"/>
      <c r="D458" s="3"/>
      <c r="E458" s="3"/>
      <c r="F458" s="110"/>
      <c r="G458" s="110"/>
      <c r="H458" s="110"/>
      <c r="I458" s="156"/>
      <c r="J458" s="46"/>
      <c r="K458" s="129"/>
      <c r="L458" s="109"/>
    </row>
    <row r="459" spans="3:12">
      <c r="C459"/>
      <c r="D459" s="3"/>
      <c r="E459" s="3"/>
      <c r="F459" s="110"/>
      <c r="G459" s="110"/>
      <c r="H459" s="110"/>
      <c r="I459" s="156"/>
      <c r="J459" s="46"/>
      <c r="K459" s="129"/>
      <c r="L459" s="109"/>
    </row>
    <row r="460" spans="3:12">
      <c r="C460"/>
      <c r="D460" s="3"/>
      <c r="E460" s="3"/>
      <c r="F460" s="110"/>
      <c r="G460" s="110"/>
      <c r="H460" s="110"/>
      <c r="I460" s="156"/>
      <c r="J460" s="46"/>
      <c r="K460" s="129"/>
      <c r="L460" s="109"/>
    </row>
    <row r="461" spans="3:12">
      <c r="C461"/>
      <c r="D461" s="3"/>
      <c r="E461" s="3"/>
      <c r="F461" s="110"/>
      <c r="G461" s="110"/>
      <c r="H461" s="110"/>
      <c r="I461" s="156"/>
      <c r="J461" s="46"/>
      <c r="K461" s="129"/>
      <c r="L461" s="109"/>
    </row>
    <row r="462" spans="3:12">
      <c r="C462"/>
      <c r="D462" s="3"/>
      <c r="E462" s="3"/>
      <c r="F462" s="110"/>
      <c r="G462" s="110"/>
      <c r="H462" s="110"/>
      <c r="I462" s="156"/>
      <c r="J462" s="46"/>
      <c r="K462" s="129"/>
      <c r="L462" s="109"/>
    </row>
    <row r="463" spans="3:12">
      <c r="C463"/>
      <c r="D463" s="3"/>
      <c r="E463" s="3"/>
      <c r="F463" s="110"/>
      <c r="G463" s="110"/>
      <c r="H463" s="110"/>
      <c r="I463" s="156"/>
      <c r="J463" s="46"/>
      <c r="K463" s="129"/>
      <c r="L463" s="109"/>
    </row>
    <row r="464" spans="3:12">
      <c r="C464"/>
      <c r="D464" s="3"/>
      <c r="E464" s="3"/>
      <c r="F464" s="110"/>
      <c r="G464" s="110"/>
      <c r="H464" s="110"/>
      <c r="I464" s="156"/>
      <c r="J464" s="46"/>
      <c r="K464" s="129"/>
      <c r="L464" s="109"/>
    </row>
    <row r="465" spans="3:12">
      <c r="C465"/>
      <c r="D465" s="3"/>
      <c r="E465" s="3"/>
      <c r="F465" s="110"/>
      <c r="G465" s="110"/>
      <c r="H465" s="110"/>
      <c r="I465" s="156"/>
      <c r="J465" s="46"/>
      <c r="K465" s="129"/>
      <c r="L465" s="109"/>
    </row>
    <row r="466" spans="3:12">
      <c r="C466"/>
      <c r="D466" s="3"/>
      <c r="E466" s="3"/>
      <c r="F466" s="110"/>
      <c r="G466" s="110"/>
      <c r="H466" s="110"/>
      <c r="I466" s="156"/>
      <c r="J466" s="46"/>
      <c r="K466" s="129"/>
      <c r="L466" s="109"/>
    </row>
    <row r="467" spans="3:12">
      <c r="C467"/>
      <c r="D467" s="3"/>
      <c r="E467" s="3"/>
      <c r="F467" s="110"/>
      <c r="G467" s="110"/>
      <c r="H467" s="110"/>
      <c r="I467" s="156"/>
      <c r="J467" s="46"/>
      <c r="K467" s="129"/>
      <c r="L467" s="109"/>
    </row>
    <row r="468" spans="3:12">
      <c r="C468"/>
      <c r="D468" s="3"/>
      <c r="E468" s="3"/>
      <c r="F468" s="110"/>
      <c r="G468" s="110"/>
      <c r="H468" s="110"/>
      <c r="I468" s="156"/>
      <c r="J468" s="46"/>
      <c r="K468" s="129"/>
      <c r="L468" s="109"/>
    </row>
    <row r="469" spans="3:12">
      <c r="C469"/>
      <c r="D469" s="3"/>
      <c r="E469" s="3"/>
      <c r="F469" s="110"/>
      <c r="G469" s="110"/>
      <c r="H469" s="110"/>
      <c r="I469" s="156"/>
      <c r="J469" s="46"/>
      <c r="K469" s="129"/>
      <c r="L469" s="109"/>
    </row>
    <row r="470" spans="3:12">
      <c r="C470"/>
      <c r="D470" s="3"/>
      <c r="E470" s="3"/>
      <c r="F470" s="110"/>
      <c r="G470" s="110"/>
      <c r="H470" s="110"/>
      <c r="I470" s="156"/>
      <c r="J470" s="46"/>
      <c r="K470" s="129"/>
      <c r="L470" s="109"/>
    </row>
    <row r="471" spans="3:12">
      <c r="C471"/>
      <c r="D471" s="3"/>
      <c r="E471" s="3"/>
      <c r="F471" s="110"/>
      <c r="G471" s="110"/>
      <c r="H471" s="110"/>
      <c r="I471" s="156"/>
      <c r="J471" s="46"/>
      <c r="K471" s="129"/>
      <c r="L471" s="109"/>
    </row>
    <row r="472" spans="3:12">
      <c r="C472"/>
      <c r="D472" s="3"/>
      <c r="E472" s="3"/>
      <c r="F472" s="110"/>
      <c r="G472" s="110"/>
      <c r="H472" s="110"/>
      <c r="I472" s="156"/>
      <c r="J472" s="46"/>
      <c r="K472" s="129"/>
      <c r="L472" s="109"/>
    </row>
    <row r="473" spans="3:12">
      <c r="C473"/>
      <c r="D473" s="3"/>
      <c r="E473" s="3"/>
      <c r="F473" s="110"/>
      <c r="G473" s="110"/>
      <c r="H473" s="110"/>
      <c r="I473" s="156"/>
      <c r="J473" s="46"/>
      <c r="K473" s="129"/>
      <c r="L473" s="109"/>
    </row>
    <row r="474" spans="3:12">
      <c r="C474"/>
      <c r="D474" s="3"/>
      <c r="E474" s="3"/>
      <c r="F474" s="110"/>
      <c r="G474" s="110"/>
      <c r="H474" s="110"/>
      <c r="I474" s="156"/>
      <c r="J474" s="46"/>
      <c r="K474" s="129"/>
      <c r="L474" s="109"/>
    </row>
    <row r="475" spans="3:12">
      <c r="C475"/>
      <c r="D475" s="3"/>
      <c r="E475" s="3"/>
      <c r="F475" s="110"/>
      <c r="G475" s="110"/>
      <c r="H475" s="110"/>
      <c r="I475" s="156"/>
      <c r="J475" s="46"/>
      <c r="K475" s="129"/>
      <c r="L475" s="109"/>
    </row>
    <row r="476" spans="3:12">
      <c r="C476"/>
      <c r="D476" s="3"/>
      <c r="E476" s="3"/>
      <c r="F476" s="110"/>
      <c r="G476" s="110"/>
      <c r="H476" s="110"/>
      <c r="I476" s="156"/>
      <c r="J476" s="46"/>
      <c r="K476" s="129"/>
      <c r="L476" s="109"/>
    </row>
    <row r="477" spans="3:12">
      <c r="C477"/>
      <c r="D477" s="3"/>
      <c r="E477" s="3"/>
      <c r="F477" s="110"/>
      <c r="G477" s="110"/>
      <c r="H477" s="110"/>
      <c r="I477" s="156"/>
      <c r="J477" s="46"/>
      <c r="K477" s="129"/>
      <c r="L477" s="109"/>
    </row>
    <row r="478" spans="3:12">
      <c r="C478"/>
      <c r="D478" s="3"/>
      <c r="E478" s="3"/>
      <c r="F478" s="110"/>
      <c r="G478" s="110"/>
      <c r="H478" s="110"/>
      <c r="I478" s="156"/>
      <c r="J478" s="46"/>
      <c r="K478" s="129"/>
      <c r="L478" s="109"/>
    </row>
    <row r="479" spans="3:12">
      <c r="C479"/>
      <c r="D479" s="3"/>
      <c r="E479" s="3"/>
      <c r="F479" s="110"/>
      <c r="G479" s="110"/>
      <c r="H479" s="110"/>
      <c r="I479" s="156"/>
      <c r="J479" s="46"/>
      <c r="K479" s="129"/>
      <c r="L479" s="109"/>
    </row>
    <row r="480" spans="3:12">
      <c r="C480"/>
      <c r="D480" s="3"/>
      <c r="E480" s="3"/>
      <c r="F480" s="110"/>
      <c r="G480" s="110"/>
      <c r="H480" s="110"/>
      <c r="I480" s="156"/>
      <c r="J480" s="46"/>
      <c r="K480" s="129"/>
      <c r="L480" s="109"/>
    </row>
    <row r="481" spans="3:12">
      <c r="C481"/>
      <c r="D481" s="3"/>
      <c r="E481" s="3"/>
      <c r="F481" s="110"/>
      <c r="G481" s="110"/>
      <c r="H481" s="110"/>
      <c r="I481" s="156"/>
      <c r="J481" s="46"/>
      <c r="K481" s="129"/>
      <c r="L481" s="109"/>
    </row>
    <row r="482" spans="3:12">
      <c r="C482"/>
      <c r="D482" s="3"/>
      <c r="E482" s="3"/>
      <c r="F482" s="110"/>
      <c r="G482" s="110"/>
      <c r="H482" s="110"/>
      <c r="I482" s="156"/>
      <c r="J482" s="46"/>
      <c r="K482" s="129"/>
      <c r="L482" s="109"/>
    </row>
    <row r="483" spans="3:12">
      <c r="C483"/>
      <c r="D483" s="3"/>
      <c r="E483" s="3"/>
      <c r="F483" s="110"/>
      <c r="G483" s="110"/>
      <c r="H483" s="110"/>
      <c r="I483" s="156"/>
      <c r="J483" s="46"/>
      <c r="K483" s="129"/>
      <c r="L483" s="109"/>
    </row>
    <row r="484" spans="3:12">
      <c r="C484"/>
      <c r="D484" s="3"/>
      <c r="E484" s="3"/>
      <c r="F484" s="110"/>
      <c r="G484" s="110"/>
      <c r="H484" s="110"/>
      <c r="I484" s="156"/>
      <c r="J484" s="46"/>
      <c r="K484" s="129"/>
      <c r="L484" s="109"/>
    </row>
    <row r="485" spans="3:12">
      <c r="C485"/>
      <c r="D485" s="3"/>
      <c r="E485" s="3"/>
      <c r="F485" s="110"/>
      <c r="G485" s="110"/>
      <c r="H485" s="110"/>
      <c r="I485" s="156"/>
      <c r="J485" s="46"/>
      <c r="K485" s="129"/>
      <c r="L485" s="109"/>
    </row>
    <row r="486" spans="3:12">
      <c r="C486"/>
      <c r="D486" s="3"/>
      <c r="E486" s="3"/>
      <c r="F486" s="110"/>
      <c r="G486" s="110"/>
      <c r="H486" s="110"/>
      <c r="I486" s="156"/>
      <c r="J486" s="46"/>
      <c r="K486" s="129"/>
      <c r="L486" s="109"/>
    </row>
    <row r="487" spans="3:12">
      <c r="C487"/>
      <c r="D487" s="3"/>
      <c r="E487" s="3"/>
      <c r="F487" s="110"/>
      <c r="G487" s="110"/>
      <c r="H487" s="110"/>
      <c r="I487" s="156"/>
      <c r="J487" s="46"/>
      <c r="K487" s="129"/>
      <c r="L487" s="109"/>
    </row>
    <row r="488" spans="3:12">
      <c r="C488"/>
      <c r="D488" s="3"/>
      <c r="E488" s="3"/>
      <c r="F488" s="110"/>
      <c r="G488" s="110"/>
      <c r="H488" s="110"/>
      <c r="I488" s="156"/>
      <c r="J488" s="46"/>
      <c r="K488" s="129"/>
      <c r="L488" s="109"/>
    </row>
    <row r="489" spans="3:12">
      <c r="C489"/>
      <c r="D489" s="3"/>
      <c r="E489" s="3"/>
      <c r="F489" s="110"/>
      <c r="G489" s="110"/>
      <c r="H489" s="110"/>
      <c r="I489" s="156"/>
      <c r="J489" s="46"/>
      <c r="K489" s="129"/>
      <c r="L489" s="109"/>
    </row>
    <row r="490" spans="3:12">
      <c r="C490"/>
      <c r="D490" s="3"/>
      <c r="E490" s="3"/>
      <c r="F490" s="110"/>
      <c r="G490" s="110"/>
      <c r="H490" s="110"/>
      <c r="I490" s="156"/>
      <c r="J490" s="46"/>
      <c r="K490" s="129"/>
      <c r="L490" s="109"/>
    </row>
    <row r="491" spans="3:12">
      <c r="C491"/>
      <c r="D491" s="3"/>
      <c r="E491" s="3"/>
      <c r="F491" s="110"/>
      <c r="G491" s="110"/>
      <c r="H491" s="110"/>
      <c r="I491" s="156"/>
      <c r="J491" s="46"/>
      <c r="K491" s="129"/>
      <c r="L491" s="109"/>
    </row>
    <row r="492" spans="3:12">
      <c r="C492"/>
      <c r="D492" s="3"/>
      <c r="E492" s="3"/>
      <c r="F492" s="110"/>
      <c r="G492" s="110"/>
      <c r="H492" s="110"/>
      <c r="I492" s="156"/>
      <c r="J492" s="46"/>
      <c r="K492" s="129"/>
      <c r="L492" s="109"/>
    </row>
    <row r="493" spans="3:12">
      <c r="C493"/>
      <c r="D493" s="3"/>
      <c r="E493" s="3"/>
      <c r="F493" s="110"/>
      <c r="G493" s="110"/>
      <c r="H493" s="110"/>
      <c r="I493" s="156"/>
      <c r="J493" s="46"/>
      <c r="K493" s="129"/>
      <c r="L493" s="109"/>
    </row>
    <row r="494" spans="3:12">
      <c r="C494"/>
      <c r="D494" s="3"/>
      <c r="E494" s="3"/>
      <c r="F494" s="110"/>
      <c r="G494" s="110"/>
      <c r="H494" s="110"/>
      <c r="I494" s="156"/>
      <c r="J494" s="46"/>
      <c r="K494" s="129"/>
      <c r="L494" s="109"/>
    </row>
    <row r="495" spans="3:12">
      <c r="C495"/>
      <c r="D495" s="3"/>
      <c r="E495" s="3"/>
      <c r="F495" s="110"/>
      <c r="G495" s="110"/>
      <c r="H495" s="110"/>
      <c r="I495" s="156"/>
      <c r="J495" s="46"/>
      <c r="K495" s="129"/>
      <c r="L495" s="109"/>
    </row>
    <row r="496" spans="3:12">
      <c r="C496"/>
      <c r="D496" s="3"/>
      <c r="E496" s="3"/>
      <c r="F496" s="110"/>
      <c r="G496" s="110"/>
      <c r="H496" s="110"/>
      <c r="I496" s="156"/>
      <c r="J496" s="46"/>
      <c r="K496" s="129"/>
      <c r="L496" s="109"/>
    </row>
    <row r="497" spans="3:12">
      <c r="C497"/>
      <c r="D497" s="3"/>
      <c r="E497" s="3"/>
      <c r="F497" s="110"/>
      <c r="G497" s="110"/>
      <c r="H497" s="110"/>
      <c r="I497" s="156"/>
      <c r="J497" s="46"/>
      <c r="K497" s="129"/>
      <c r="L497" s="109"/>
    </row>
    <row r="498" spans="3:12">
      <c r="C498"/>
      <c r="D498" s="3"/>
      <c r="E498" s="3"/>
      <c r="F498" s="110"/>
      <c r="G498" s="110"/>
      <c r="H498" s="110"/>
      <c r="I498" s="156"/>
      <c r="J498" s="46"/>
      <c r="K498" s="129"/>
      <c r="L498" s="109"/>
    </row>
    <row r="499" spans="3:12">
      <c r="C499"/>
      <c r="D499" s="3"/>
      <c r="E499" s="3"/>
      <c r="F499" s="110"/>
      <c r="G499" s="110"/>
      <c r="H499" s="110"/>
      <c r="I499" s="156"/>
      <c r="J499" s="46"/>
      <c r="K499" s="129"/>
      <c r="L499" s="109"/>
    </row>
    <row r="500" spans="3:12">
      <c r="C500"/>
      <c r="D500" s="3"/>
      <c r="E500" s="3"/>
      <c r="F500" s="110"/>
      <c r="G500" s="110"/>
      <c r="H500" s="110"/>
      <c r="I500" s="156"/>
      <c r="J500" s="46"/>
      <c r="K500" s="129"/>
      <c r="L500" s="109"/>
    </row>
    <row r="501" spans="3:12">
      <c r="C501"/>
      <c r="D501" s="3"/>
      <c r="E501" s="3"/>
      <c r="F501" s="110"/>
      <c r="G501" s="110"/>
      <c r="H501" s="110"/>
      <c r="I501" s="156"/>
      <c r="J501" s="46"/>
      <c r="K501" s="129"/>
      <c r="L501" s="109"/>
    </row>
    <row r="502" spans="3:12">
      <c r="C502"/>
      <c r="D502" s="3"/>
      <c r="E502" s="3"/>
      <c r="F502" s="110"/>
      <c r="G502" s="110"/>
      <c r="H502" s="110"/>
      <c r="I502" s="156"/>
      <c r="J502" s="46"/>
      <c r="K502" s="129"/>
      <c r="L502" s="109"/>
    </row>
    <row r="503" spans="3:12">
      <c r="C503"/>
      <c r="D503" s="3"/>
      <c r="E503" s="3"/>
      <c r="F503" s="110"/>
      <c r="G503" s="110"/>
      <c r="H503" s="110"/>
      <c r="I503" s="156"/>
      <c r="J503" s="46"/>
      <c r="K503" s="129"/>
      <c r="L503" s="109"/>
    </row>
    <row r="504" spans="3:12">
      <c r="C504"/>
      <c r="D504" s="3"/>
      <c r="E504" s="3"/>
      <c r="F504" s="110"/>
      <c r="G504" s="110"/>
      <c r="H504" s="110"/>
      <c r="I504" s="156"/>
      <c r="J504" s="46"/>
      <c r="K504" s="129"/>
      <c r="L504" s="109"/>
    </row>
    <row r="505" spans="3:12">
      <c r="C505"/>
      <c r="D505" s="3"/>
      <c r="E505" s="3"/>
      <c r="F505" s="110"/>
      <c r="G505" s="110"/>
      <c r="H505" s="110"/>
      <c r="I505" s="156"/>
      <c r="J505" s="46"/>
      <c r="K505" s="129"/>
      <c r="L505" s="109"/>
    </row>
    <row r="506" spans="3:12">
      <c r="C506"/>
      <c r="D506" s="3"/>
      <c r="E506" s="3"/>
      <c r="F506" s="110"/>
      <c r="G506" s="110"/>
      <c r="H506" s="110"/>
      <c r="I506" s="156"/>
      <c r="J506" s="46"/>
      <c r="K506" s="129"/>
      <c r="L506" s="109"/>
    </row>
    <row r="507" spans="3:12">
      <c r="C507"/>
      <c r="D507" s="3"/>
      <c r="E507" s="3"/>
      <c r="F507" s="110"/>
      <c r="G507" s="110"/>
      <c r="H507" s="110"/>
      <c r="I507" s="156"/>
      <c r="J507" s="46"/>
      <c r="K507" s="129"/>
      <c r="L507" s="109"/>
    </row>
    <row r="508" spans="3:12">
      <c r="C508"/>
      <c r="D508" s="3"/>
      <c r="E508" s="3"/>
      <c r="F508" s="110"/>
      <c r="G508" s="110"/>
      <c r="H508" s="110"/>
      <c r="I508" s="156"/>
      <c r="J508" s="46"/>
      <c r="K508" s="129"/>
      <c r="L508" s="109"/>
    </row>
    <row r="509" spans="3:12">
      <c r="C509"/>
      <c r="D509" s="3"/>
      <c r="E509" s="3"/>
      <c r="F509" s="110"/>
      <c r="G509" s="110"/>
      <c r="H509" s="110"/>
      <c r="I509" s="156"/>
      <c r="J509" s="46"/>
      <c r="K509" s="129"/>
      <c r="L509" s="109"/>
    </row>
    <row r="510" spans="3:12">
      <c r="C510"/>
      <c r="D510" s="3"/>
      <c r="E510" s="3"/>
      <c r="F510" s="110"/>
      <c r="G510" s="110"/>
      <c r="H510" s="110"/>
      <c r="I510" s="156"/>
      <c r="J510" s="46"/>
      <c r="K510" s="129"/>
      <c r="L510" s="109"/>
    </row>
    <row r="511" spans="3:12">
      <c r="C511"/>
      <c r="D511" s="3"/>
      <c r="E511" s="3"/>
      <c r="F511" s="110"/>
      <c r="G511" s="110"/>
      <c r="H511" s="110"/>
      <c r="I511" s="156"/>
      <c r="J511" s="46"/>
      <c r="K511" s="129"/>
      <c r="L511" s="109"/>
    </row>
    <row r="512" spans="3:12">
      <c r="C512"/>
      <c r="D512" s="3"/>
      <c r="E512" s="3"/>
      <c r="F512" s="110"/>
      <c r="G512" s="110"/>
      <c r="H512" s="110"/>
      <c r="I512" s="156"/>
      <c r="J512" s="46"/>
      <c r="K512" s="129"/>
      <c r="L512" s="109"/>
    </row>
    <row r="513" spans="3:12">
      <c r="C513"/>
      <c r="D513" s="3"/>
      <c r="E513" s="3"/>
      <c r="F513" s="110"/>
      <c r="G513" s="110"/>
      <c r="H513" s="110"/>
      <c r="I513" s="156"/>
      <c r="J513" s="46"/>
      <c r="K513" s="129"/>
      <c r="L513" s="109"/>
    </row>
    <row r="514" spans="3:12">
      <c r="C514"/>
      <c r="D514" s="3"/>
      <c r="E514" s="3"/>
      <c r="F514" s="110"/>
      <c r="G514" s="110"/>
      <c r="H514" s="110"/>
      <c r="I514" s="156"/>
      <c r="J514" s="46"/>
      <c r="K514" s="129"/>
      <c r="L514" s="109"/>
    </row>
    <row r="515" spans="3:12">
      <c r="C515"/>
      <c r="D515" s="3"/>
      <c r="E515" s="3"/>
      <c r="F515" s="110"/>
      <c r="G515" s="110"/>
      <c r="H515" s="110"/>
      <c r="I515" s="156"/>
      <c r="J515" s="46"/>
      <c r="K515" s="129"/>
      <c r="L515" s="109"/>
    </row>
    <row r="516" spans="3:12">
      <c r="C516"/>
      <c r="D516" s="3"/>
      <c r="E516" s="3"/>
      <c r="F516" s="110"/>
      <c r="G516" s="110"/>
      <c r="H516" s="110"/>
      <c r="I516" s="156"/>
      <c r="J516" s="46"/>
      <c r="K516" s="129"/>
      <c r="L516" s="109"/>
    </row>
    <row r="517" spans="3:12">
      <c r="C517"/>
      <c r="D517" s="3"/>
      <c r="E517" s="3"/>
      <c r="F517" s="110"/>
      <c r="G517" s="110"/>
      <c r="H517" s="110"/>
      <c r="I517" s="156"/>
      <c r="J517" s="46"/>
      <c r="K517" s="129"/>
      <c r="L517" s="109"/>
    </row>
    <row r="518" spans="3:12">
      <c r="C518"/>
      <c r="D518" s="3"/>
      <c r="E518" s="3"/>
      <c r="F518" s="110"/>
      <c r="G518" s="110"/>
      <c r="H518" s="110"/>
      <c r="I518" s="156"/>
      <c r="J518" s="46"/>
      <c r="K518" s="129"/>
      <c r="L518" s="109"/>
    </row>
    <row r="519" spans="3:12">
      <c r="C519"/>
      <c r="D519" s="3"/>
      <c r="E519" s="3"/>
      <c r="F519" s="110"/>
      <c r="G519" s="110"/>
      <c r="H519" s="110"/>
      <c r="I519" s="156"/>
      <c r="J519" s="46"/>
      <c r="K519" s="129"/>
      <c r="L519" s="109"/>
    </row>
    <row r="520" spans="3:12">
      <c r="C520"/>
      <c r="D520" s="3"/>
      <c r="E520" s="3"/>
      <c r="F520" s="110"/>
      <c r="G520" s="110"/>
      <c r="H520" s="110"/>
      <c r="I520" s="156"/>
      <c r="J520" s="46"/>
      <c r="K520" s="129"/>
      <c r="L520" s="109"/>
    </row>
    <row r="521" spans="3:12">
      <c r="C521"/>
      <c r="D521" s="3"/>
      <c r="E521" s="3"/>
      <c r="F521" s="110"/>
      <c r="G521" s="110"/>
      <c r="H521" s="110"/>
      <c r="I521" s="156"/>
      <c r="J521" s="46"/>
      <c r="K521" s="129"/>
      <c r="L521" s="109"/>
    </row>
    <row r="522" spans="3:12">
      <c r="C522"/>
      <c r="D522" s="3"/>
      <c r="E522" s="3"/>
      <c r="F522" s="110"/>
      <c r="G522" s="110"/>
      <c r="H522" s="110"/>
      <c r="I522" s="156"/>
      <c r="J522" s="46"/>
      <c r="K522" s="129"/>
      <c r="L522" s="109"/>
    </row>
    <row r="523" spans="3:12">
      <c r="C523"/>
      <c r="D523" s="3"/>
      <c r="E523" s="3"/>
      <c r="F523" s="110"/>
      <c r="G523" s="110"/>
      <c r="H523" s="110"/>
      <c r="I523" s="156"/>
      <c r="J523" s="46"/>
      <c r="K523" s="129"/>
      <c r="L523" s="109"/>
    </row>
    <row r="524" spans="3:12">
      <c r="C524"/>
      <c r="D524" s="3"/>
      <c r="E524" s="3"/>
      <c r="F524" s="110"/>
      <c r="G524" s="110"/>
      <c r="H524" s="110"/>
      <c r="I524" s="156"/>
      <c r="J524" s="46"/>
      <c r="K524" s="129"/>
      <c r="L524" s="109"/>
    </row>
    <row r="525" spans="3:12">
      <c r="C525"/>
      <c r="D525" s="3"/>
      <c r="E525" s="3"/>
      <c r="F525" s="110"/>
      <c r="G525" s="110"/>
      <c r="H525" s="110"/>
      <c r="I525" s="156"/>
      <c r="J525" s="46"/>
      <c r="K525" s="129"/>
      <c r="L525" s="109"/>
    </row>
    <row r="526" spans="3:12">
      <c r="C526"/>
      <c r="D526" s="3"/>
      <c r="E526" s="3"/>
      <c r="F526" s="110"/>
      <c r="G526" s="110"/>
      <c r="H526" s="110"/>
      <c r="I526" s="156"/>
      <c r="J526" s="46"/>
      <c r="K526" s="129"/>
      <c r="L526" s="109"/>
    </row>
    <row r="527" spans="3:12">
      <c r="C527"/>
      <c r="D527" s="3"/>
      <c r="E527" s="3"/>
      <c r="F527" s="110"/>
      <c r="G527" s="110"/>
      <c r="H527" s="110"/>
      <c r="I527" s="156"/>
      <c r="J527" s="46"/>
      <c r="K527" s="129"/>
      <c r="L527" s="109"/>
    </row>
    <row r="528" spans="3:12">
      <c r="C528"/>
      <c r="D528" s="3"/>
      <c r="E528" s="3"/>
      <c r="F528" s="110"/>
      <c r="G528" s="110"/>
      <c r="H528" s="110"/>
      <c r="I528" s="156"/>
      <c r="J528" s="46"/>
      <c r="K528" s="129"/>
      <c r="L528" s="109"/>
    </row>
    <row r="529" spans="3:12">
      <c r="C529"/>
      <c r="D529" s="3"/>
      <c r="E529" s="3"/>
      <c r="F529" s="110"/>
      <c r="G529" s="110"/>
      <c r="H529" s="110"/>
      <c r="I529" s="156"/>
      <c r="J529" s="46"/>
      <c r="K529" s="129"/>
      <c r="L529" s="109"/>
    </row>
    <row r="530" spans="3:12">
      <c r="C530"/>
      <c r="D530" s="3"/>
      <c r="E530" s="3"/>
      <c r="F530" s="110"/>
      <c r="G530" s="110"/>
      <c r="H530" s="110"/>
      <c r="I530" s="156"/>
      <c r="J530" s="46"/>
      <c r="K530" s="129"/>
      <c r="L530" s="109"/>
    </row>
    <row r="531" spans="3:12">
      <c r="C531"/>
      <c r="D531" s="3"/>
      <c r="E531" s="3"/>
      <c r="F531" s="110"/>
      <c r="G531" s="110"/>
      <c r="H531" s="110"/>
      <c r="I531" s="156"/>
      <c r="J531" s="46"/>
      <c r="K531" s="129"/>
      <c r="L531" s="109"/>
    </row>
    <row r="532" spans="3:12">
      <c r="C532"/>
      <c r="D532" s="3"/>
      <c r="E532" s="3"/>
      <c r="F532" s="110"/>
      <c r="G532" s="110"/>
      <c r="H532" s="110"/>
      <c r="I532" s="156"/>
      <c r="J532" s="46"/>
      <c r="K532" s="129"/>
      <c r="L532" s="109"/>
    </row>
    <row r="533" spans="3:12">
      <c r="C533"/>
      <c r="D533" s="3"/>
      <c r="E533" s="3"/>
      <c r="F533" s="110"/>
      <c r="G533" s="110"/>
      <c r="H533" s="110"/>
      <c r="I533" s="156"/>
      <c r="J533" s="46"/>
      <c r="K533" s="129"/>
      <c r="L533" s="109"/>
    </row>
    <row r="534" spans="3:12">
      <c r="C534"/>
      <c r="D534" s="3"/>
      <c r="E534" s="3"/>
      <c r="F534" s="110"/>
      <c r="G534" s="110"/>
      <c r="H534" s="110"/>
      <c r="I534" s="156"/>
      <c r="J534" s="46"/>
      <c r="K534" s="129"/>
      <c r="L534" s="109"/>
    </row>
    <row r="535" spans="3:12">
      <c r="C535"/>
      <c r="D535" s="3"/>
      <c r="E535" s="3"/>
      <c r="F535" s="110"/>
      <c r="G535" s="110"/>
      <c r="H535" s="110"/>
      <c r="I535" s="156"/>
      <c r="J535" s="46"/>
      <c r="K535" s="129"/>
      <c r="L535" s="109"/>
    </row>
    <row r="536" spans="3:12">
      <c r="C536"/>
      <c r="D536" s="3"/>
      <c r="E536" s="3"/>
      <c r="F536" s="110"/>
      <c r="G536" s="110"/>
      <c r="H536" s="110"/>
      <c r="I536" s="156"/>
      <c r="J536" s="46"/>
      <c r="K536" s="129"/>
      <c r="L536" s="109"/>
    </row>
    <row r="537" spans="3:12">
      <c r="C537"/>
      <c r="D537" s="3"/>
      <c r="E537" s="3"/>
      <c r="F537" s="110"/>
      <c r="G537" s="110"/>
      <c r="H537" s="110"/>
      <c r="I537" s="156"/>
      <c r="J537" s="46"/>
      <c r="K537" s="129"/>
      <c r="L537" s="109"/>
    </row>
    <row r="538" spans="3:12">
      <c r="C538"/>
      <c r="D538" s="3"/>
      <c r="E538" s="3"/>
      <c r="F538" s="110"/>
      <c r="G538" s="110"/>
      <c r="H538" s="110"/>
      <c r="I538" s="156"/>
      <c r="J538" s="46"/>
      <c r="K538" s="129"/>
      <c r="L538" s="109"/>
    </row>
    <row r="539" spans="3:12">
      <c r="C539"/>
      <c r="D539" s="3"/>
      <c r="E539" s="3"/>
      <c r="F539" s="110"/>
      <c r="G539" s="110"/>
      <c r="H539" s="110"/>
      <c r="I539" s="156"/>
      <c r="J539" s="46"/>
      <c r="K539" s="129"/>
      <c r="L539" s="109"/>
    </row>
    <row r="540" spans="3:12">
      <c r="C540"/>
      <c r="D540" s="3"/>
      <c r="E540" s="3"/>
      <c r="F540" s="110"/>
      <c r="G540" s="110"/>
      <c r="H540" s="110"/>
      <c r="I540" s="156"/>
      <c r="J540" s="46"/>
      <c r="K540" s="129"/>
      <c r="L540" s="109"/>
    </row>
    <row r="541" spans="3:12">
      <c r="C541"/>
      <c r="D541" s="3"/>
      <c r="E541" s="3"/>
      <c r="F541" s="110"/>
      <c r="G541" s="110"/>
      <c r="H541" s="110"/>
      <c r="I541" s="156"/>
      <c r="J541" s="46"/>
      <c r="K541" s="129"/>
      <c r="L541" s="109"/>
    </row>
    <row r="542" spans="3:12">
      <c r="C542"/>
      <c r="D542" s="3"/>
      <c r="E542" s="3"/>
      <c r="F542" s="110"/>
      <c r="G542" s="110"/>
      <c r="H542" s="110"/>
      <c r="I542" s="156"/>
      <c r="J542" s="46"/>
      <c r="K542" s="129"/>
      <c r="L542" s="109"/>
    </row>
    <row r="543" spans="3:12">
      <c r="C543"/>
      <c r="D543" s="3"/>
      <c r="E543" s="3"/>
      <c r="F543" s="110"/>
      <c r="G543" s="110"/>
      <c r="H543" s="110"/>
      <c r="I543" s="156"/>
      <c r="J543" s="46"/>
      <c r="K543" s="129"/>
      <c r="L543" s="109"/>
    </row>
    <row r="544" spans="3:12">
      <c r="C544"/>
      <c r="D544" s="3"/>
      <c r="E544" s="3"/>
      <c r="F544" s="110"/>
      <c r="G544" s="110"/>
      <c r="H544" s="110"/>
      <c r="I544" s="156"/>
      <c r="J544" s="46"/>
      <c r="K544" s="129"/>
      <c r="L544" s="109"/>
    </row>
    <row r="545" spans="3:12">
      <c r="C545"/>
      <c r="D545" s="3"/>
      <c r="E545" s="3"/>
      <c r="F545" s="110"/>
      <c r="G545" s="110"/>
      <c r="H545" s="110"/>
      <c r="I545" s="156"/>
      <c r="J545" s="46"/>
      <c r="K545" s="129"/>
      <c r="L545" s="109"/>
    </row>
    <row r="546" spans="3:12">
      <c r="C546"/>
      <c r="D546" s="3"/>
      <c r="E546" s="3"/>
      <c r="F546" s="110"/>
      <c r="G546" s="110"/>
      <c r="H546" s="110"/>
      <c r="I546" s="156"/>
      <c r="J546" s="46"/>
      <c r="K546" s="129"/>
      <c r="L546" s="109"/>
    </row>
    <row r="547" spans="3:12">
      <c r="C547"/>
      <c r="D547" s="3"/>
      <c r="E547" s="3"/>
      <c r="F547" s="110"/>
      <c r="G547" s="110"/>
      <c r="H547" s="110"/>
      <c r="I547" s="156"/>
      <c r="J547" s="46"/>
      <c r="K547" s="129"/>
      <c r="L547" s="109"/>
    </row>
    <row r="548" spans="3:12">
      <c r="C548"/>
      <c r="D548" s="3"/>
      <c r="E548" s="3"/>
      <c r="F548" s="110"/>
      <c r="G548" s="110"/>
      <c r="H548" s="110"/>
      <c r="I548" s="156"/>
      <c r="J548" s="46"/>
      <c r="K548" s="129"/>
      <c r="L548" s="109"/>
    </row>
    <row r="549" spans="3:12">
      <c r="C549"/>
      <c r="D549" s="3"/>
      <c r="E549" s="3"/>
      <c r="F549" s="110"/>
      <c r="G549" s="110"/>
      <c r="H549" s="110"/>
      <c r="I549" s="156"/>
      <c r="J549" s="46"/>
      <c r="K549" s="129"/>
      <c r="L549" s="109"/>
    </row>
    <row r="550" spans="3:12">
      <c r="C550"/>
      <c r="D550" s="3"/>
      <c r="E550" s="3"/>
      <c r="F550" s="110"/>
      <c r="G550" s="110"/>
      <c r="H550" s="110"/>
      <c r="I550" s="156"/>
      <c r="J550" s="46"/>
      <c r="K550" s="129"/>
      <c r="L550" s="109"/>
    </row>
    <row r="551" spans="3:12">
      <c r="C551"/>
      <c r="D551" s="3"/>
      <c r="E551" s="3"/>
      <c r="F551" s="110"/>
      <c r="G551" s="110"/>
      <c r="H551" s="110"/>
      <c r="I551" s="156"/>
      <c r="J551" s="46"/>
      <c r="K551" s="129"/>
      <c r="L551" s="109"/>
    </row>
    <row r="552" spans="3:12">
      <c r="C552"/>
      <c r="D552" s="3"/>
      <c r="E552" s="3"/>
      <c r="F552" s="110"/>
      <c r="G552" s="110"/>
      <c r="H552" s="110"/>
      <c r="I552" s="156"/>
      <c r="J552" s="46"/>
      <c r="K552" s="129"/>
      <c r="L552" s="109"/>
    </row>
    <row r="553" spans="3:12">
      <c r="C553"/>
      <c r="D553" s="3"/>
      <c r="E553" s="3"/>
      <c r="F553" s="110"/>
      <c r="G553" s="110"/>
      <c r="H553" s="110"/>
      <c r="I553" s="156"/>
      <c r="J553" s="46"/>
      <c r="K553" s="129"/>
      <c r="L553" s="109"/>
    </row>
    <row r="554" spans="3:12">
      <c r="C554"/>
      <c r="D554" s="3"/>
      <c r="E554" s="3"/>
      <c r="F554" s="110"/>
      <c r="G554" s="110"/>
      <c r="H554" s="110"/>
      <c r="I554" s="156"/>
      <c r="J554" s="46"/>
      <c r="K554" s="129"/>
      <c r="L554" s="109"/>
    </row>
    <row r="555" spans="3:12">
      <c r="C555"/>
      <c r="D555" s="3"/>
      <c r="E555" s="3"/>
      <c r="F555" s="110"/>
      <c r="G555" s="110"/>
      <c r="H555" s="110"/>
      <c r="I555" s="156"/>
      <c r="J555" s="46"/>
      <c r="K555" s="129"/>
      <c r="L555" s="109"/>
    </row>
    <row r="556" spans="3:12">
      <c r="C556"/>
      <c r="D556" s="3"/>
      <c r="E556" s="3"/>
      <c r="F556" s="110"/>
      <c r="G556" s="110"/>
      <c r="H556" s="110"/>
      <c r="I556" s="156"/>
      <c r="J556" s="46"/>
      <c r="K556" s="129"/>
      <c r="L556" s="109"/>
    </row>
    <row r="557" spans="3:12">
      <c r="C557"/>
      <c r="D557" s="3"/>
      <c r="E557" s="3"/>
      <c r="F557" s="110"/>
      <c r="G557" s="110"/>
      <c r="H557" s="110"/>
      <c r="I557" s="156"/>
      <c r="J557" s="46"/>
      <c r="K557" s="129"/>
      <c r="L557" s="109"/>
    </row>
    <row r="558" spans="3:12">
      <c r="C558"/>
      <c r="D558" s="3"/>
      <c r="E558" s="3"/>
      <c r="F558" s="110"/>
      <c r="G558" s="110"/>
      <c r="H558" s="110"/>
      <c r="I558" s="156"/>
      <c r="J558" s="46"/>
      <c r="K558" s="129"/>
      <c r="L558" s="109"/>
    </row>
    <row r="559" spans="3:12">
      <c r="C559"/>
      <c r="D559" s="3"/>
      <c r="E559" s="3"/>
      <c r="F559" s="110"/>
      <c r="G559" s="110"/>
      <c r="H559" s="110"/>
      <c r="I559" s="156"/>
      <c r="J559" s="46"/>
      <c r="K559" s="129"/>
      <c r="L559" s="109"/>
    </row>
    <row r="560" spans="3:12">
      <c r="C560"/>
      <c r="D560" s="3"/>
      <c r="E560" s="3"/>
      <c r="F560" s="110"/>
      <c r="G560" s="110"/>
      <c r="H560" s="110"/>
      <c r="I560" s="156"/>
      <c r="J560" s="46"/>
      <c r="K560" s="129"/>
      <c r="L560" s="109"/>
    </row>
    <row r="561" spans="3:12">
      <c r="C561"/>
      <c r="D561" s="3"/>
      <c r="E561" s="3"/>
      <c r="F561" s="110"/>
      <c r="G561" s="110"/>
      <c r="H561" s="110"/>
      <c r="I561" s="156"/>
      <c r="J561" s="46"/>
      <c r="K561" s="129"/>
      <c r="L561" s="109"/>
    </row>
    <row r="562" spans="3:12">
      <c r="C562"/>
      <c r="D562" s="3"/>
      <c r="E562" s="3"/>
      <c r="F562" s="110"/>
      <c r="G562" s="110"/>
      <c r="H562" s="110"/>
      <c r="I562" s="156"/>
      <c r="J562" s="46"/>
      <c r="K562" s="129"/>
      <c r="L562" s="109"/>
    </row>
    <row r="563" spans="3:12">
      <c r="C563"/>
      <c r="D563" s="3"/>
      <c r="E563" s="3"/>
      <c r="F563" s="110"/>
      <c r="G563" s="110"/>
      <c r="H563" s="110"/>
      <c r="I563" s="156"/>
      <c r="J563" s="46"/>
      <c r="K563" s="129"/>
      <c r="L563" s="109"/>
    </row>
    <row r="564" spans="3:12">
      <c r="C564"/>
      <c r="D564" s="3"/>
      <c r="E564" s="3"/>
      <c r="F564" s="110"/>
      <c r="G564" s="110"/>
      <c r="H564" s="110"/>
      <c r="I564" s="156"/>
      <c r="J564" s="46"/>
      <c r="K564" s="129"/>
      <c r="L564" s="109"/>
    </row>
    <row r="565" spans="3:12">
      <c r="C565"/>
      <c r="D565" s="3"/>
      <c r="E565" s="3"/>
      <c r="F565" s="110"/>
      <c r="G565" s="110"/>
      <c r="H565" s="110"/>
      <c r="I565" s="156"/>
      <c r="J565" s="46"/>
      <c r="K565" s="129"/>
      <c r="L565" s="109"/>
    </row>
    <row r="566" spans="3:12">
      <c r="C566"/>
      <c r="D566" s="3"/>
      <c r="E566" s="3"/>
      <c r="F566" s="110"/>
      <c r="G566" s="110"/>
      <c r="H566" s="110"/>
      <c r="I566" s="156"/>
      <c r="J566" s="46"/>
      <c r="K566" s="129"/>
      <c r="L566" s="109"/>
    </row>
    <row r="567" spans="3:12">
      <c r="C567"/>
      <c r="D567" s="3"/>
      <c r="E567" s="3"/>
      <c r="F567" s="110"/>
      <c r="G567" s="110"/>
      <c r="H567" s="110"/>
      <c r="I567" s="156"/>
      <c r="J567" s="46"/>
      <c r="K567" s="129"/>
      <c r="L567" s="109"/>
    </row>
    <row r="568" spans="3:12">
      <c r="C568"/>
      <c r="D568" s="3"/>
      <c r="E568" s="3"/>
      <c r="F568" s="110"/>
      <c r="G568" s="110"/>
      <c r="H568" s="110"/>
      <c r="I568" s="156"/>
      <c r="J568" s="46"/>
      <c r="K568" s="129"/>
      <c r="L568" s="109"/>
    </row>
    <row r="569" spans="3:12">
      <c r="C569"/>
      <c r="D569" s="3"/>
      <c r="E569" s="3"/>
      <c r="F569" s="110"/>
      <c r="G569" s="110"/>
      <c r="H569" s="110"/>
      <c r="I569" s="156"/>
      <c r="J569" s="46"/>
      <c r="K569" s="129"/>
      <c r="L569" s="109"/>
    </row>
    <row r="570" spans="3:12">
      <c r="C570"/>
      <c r="D570" s="3"/>
      <c r="E570" s="3"/>
      <c r="F570" s="110"/>
      <c r="G570" s="110"/>
      <c r="H570" s="110"/>
      <c r="I570" s="156"/>
      <c r="J570" s="46"/>
      <c r="K570" s="129"/>
      <c r="L570" s="109"/>
    </row>
    <row r="571" spans="3:12">
      <c r="C571"/>
      <c r="D571" s="3"/>
      <c r="E571" s="3"/>
      <c r="F571" s="110"/>
      <c r="G571" s="110"/>
      <c r="H571" s="110"/>
      <c r="I571" s="156"/>
      <c r="J571" s="46"/>
      <c r="K571" s="129"/>
      <c r="L571" s="109"/>
    </row>
    <row r="572" spans="3:12">
      <c r="C572"/>
      <c r="D572" s="3"/>
      <c r="E572" s="3"/>
      <c r="F572" s="110"/>
      <c r="G572" s="110"/>
      <c r="H572" s="110"/>
      <c r="I572" s="156"/>
      <c r="J572" s="46"/>
      <c r="K572" s="129"/>
      <c r="L572" s="109"/>
    </row>
    <row r="573" spans="3:12">
      <c r="C573"/>
      <c r="D573" s="3"/>
      <c r="E573" s="3"/>
      <c r="F573" s="110"/>
      <c r="G573" s="110"/>
      <c r="H573" s="110"/>
      <c r="I573" s="156"/>
      <c r="J573" s="46"/>
      <c r="K573" s="129"/>
      <c r="L573" s="109"/>
    </row>
    <row r="574" spans="3:12">
      <c r="C574"/>
      <c r="D574" s="3"/>
      <c r="E574" s="3"/>
      <c r="F574" s="110"/>
      <c r="G574" s="110"/>
      <c r="H574" s="110"/>
      <c r="I574" s="156"/>
      <c r="J574" s="46"/>
      <c r="K574" s="129"/>
      <c r="L574" s="109"/>
    </row>
    <row r="575" spans="3:12">
      <c r="C575"/>
      <c r="D575" s="3"/>
      <c r="E575" s="3"/>
      <c r="F575" s="110"/>
      <c r="G575" s="110"/>
      <c r="H575" s="110"/>
      <c r="I575" s="156"/>
      <c r="J575" s="46"/>
      <c r="K575" s="129"/>
      <c r="L575" s="109"/>
    </row>
    <row r="576" spans="3:12">
      <c r="C576"/>
      <c r="D576" s="3"/>
      <c r="E576" s="3"/>
      <c r="F576" s="110"/>
      <c r="G576" s="110"/>
      <c r="H576" s="110"/>
      <c r="I576" s="156"/>
      <c r="J576" s="46"/>
      <c r="K576" s="129"/>
      <c r="L576" s="109"/>
    </row>
    <row r="577" spans="3:12">
      <c r="C577"/>
      <c r="D577" s="3"/>
      <c r="E577" s="3"/>
      <c r="F577" s="110"/>
      <c r="G577" s="110"/>
      <c r="H577" s="110"/>
      <c r="I577" s="156"/>
      <c r="J577" s="46"/>
      <c r="K577" s="129"/>
      <c r="L577" s="109"/>
    </row>
    <row r="578" spans="3:12">
      <c r="C578"/>
      <c r="D578" s="3"/>
      <c r="E578" s="3"/>
      <c r="F578" s="110"/>
      <c r="G578" s="110"/>
      <c r="H578" s="110"/>
      <c r="I578" s="156"/>
      <c r="J578" s="46"/>
      <c r="K578" s="129"/>
      <c r="L578" s="109"/>
    </row>
    <row r="579" spans="3:12">
      <c r="C579"/>
      <c r="D579" s="3"/>
      <c r="E579" s="3"/>
      <c r="F579" s="110"/>
      <c r="G579" s="110"/>
      <c r="H579" s="110"/>
      <c r="I579" s="156"/>
      <c r="J579" s="46"/>
      <c r="K579" s="129"/>
      <c r="L579" s="109"/>
    </row>
    <row r="580" spans="3:12">
      <c r="C580"/>
      <c r="D580" s="3"/>
      <c r="E580" s="3"/>
      <c r="F580" s="110"/>
      <c r="G580" s="110"/>
      <c r="H580" s="110"/>
      <c r="I580" s="156"/>
      <c r="J580" s="46"/>
      <c r="K580" s="129"/>
      <c r="L580" s="109"/>
    </row>
    <row r="581" spans="3:12">
      <c r="C581"/>
      <c r="D581" s="3"/>
      <c r="E581" s="3"/>
      <c r="F581" s="110"/>
      <c r="G581" s="110"/>
      <c r="H581" s="110"/>
      <c r="I581" s="156"/>
      <c r="J581" s="46"/>
      <c r="K581" s="129"/>
      <c r="L581" s="109"/>
    </row>
    <row r="582" spans="3:12">
      <c r="C582"/>
      <c r="D582" s="3"/>
      <c r="E582" s="3"/>
      <c r="F582" s="110"/>
      <c r="G582" s="110"/>
      <c r="H582" s="110"/>
      <c r="I582" s="156"/>
      <c r="J582" s="46"/>
      <c r="K582" s="129"/>
      <c r="L582" s="109"/>
    </row>
    <row r="583" spans="3:12">
      <c r="C583"/>
      <c r="D583" s="3"/>
      <c r="E583" s="3"/>
      <c r="F583" s="110"/>
      <c r="G583" s="110"/>
      <c r="H583" s="110"/>
      <c r="I583" s="156"/>
      <c r="J583" s="46"/>
      <c r="K583" s="129"/>
      <c r="L583" s="109"/>
    </row>
    <row r="584" spans="3:12">
      <c r="C584"/>
      <c r="D584" s="3"/>
      <c r="E584" s="3"/>
      <c r="F584" s="110"/>
      <c r="G584" s="110"/>
      <c r="H584" s="110"/>
      <c r="I584" s="156"/>
      <c r="J584" s="46"/>
      <c r="K584" s="129"/>
      <c r="L584" s="109"/>
    </row>
    <row r="585" spans="3:12">
      <c r="C585"/>
      <c r="D585" s="3"/>
      <c r="E585" s="3"/>
      <c r="F585" s="110"/>
      <c r="G585" s="110"/>
      <c r="H585" s="110"/>
      <c r="I585" s="156"/>
      <c r="J585" s="46"/>
      <c r="K585" s="129"/>
      <c r="L585" s="109"/>
    </row>
    <row r="586" spans="3:12">
      <c r="C586"/>
      <c r="D586" s="3"/>
      <c r="E586" s="3"/>
      <c r="F586" s="110"/>
      <c r="G586" s="110"/>
      <c r="H586" s="110"/>
      <c r="I586" s="156"/>
      <c r="J586" s="46"/>
      <c r="K586" s="129"/>
      <c r="L586" s="109"/>
    </row>
    <row r="587" spans="3:12">
      <c r="C587"/>
      <c r="D587" s="3"/>
      <c r="E587" s="3"/>
      <c r="F587" s="110"/>
      <c r="G587" s="110"/>
      <c r="H587" s="110"/>
      <c r="I587" s="156"/>
      <c r="J587" s="46"/>
      <c r="K587" s="129"/>
      <c r="L587" s="109"/>
    </row>
    <row r="588" spans="3:12">
      <c r="C588"/>
      <c r="D588" s="3"/>
      <c r="E588" s="3"/>
      <c r="F588" s="110"/>
      <c r="G588" s="110"/>
      <c r="H588" s="110"/>
      <c r="I588" s="156"/>
      <c r="J588" s="46"/>
      <c r="K588" s="129"/>
      <c r="L588" s="109"/>
    </row>
    <row r="589" spans="3:12">
      <c r="C589"/>
      <c r="D589" s="3"/>
      <c r="E589" s="3"/>
      <c r="F589" s="110"/>
      <c r="G589" s="110"/>
      <c r="H589" s="110"/>
      <c r="I589" s="156"/>
      <c r="J589" s="46"/>
      <c r="K589" s="129"/>
      <c r="L589" s="109"/>
    </row>
    <row r="590" spans="3:12">
      <c r="C590"/>
      <c r="D590" s="3"/>
      <c r="E590" s="3"/>
      <c r="F590" s="110"/>
      <c r="G590" s="110"/>
      <c r="H590" s="110"/>
      <c r="I590" s="156"/>
      <c r="J590" s="46"/>
      <c r="K590" s="129"/>
      <c r="L590" s="109"/>
    </row>
    <row r="591" spans="3:12">
      <c r="C591"/>
      <c r="D591" s="3"/>
      <c r="E591" s="3"/>
      <c r="F591" s="110"/>
      <c r="G591" s="110"/>
      <c r="H591" s="110"/>
      <c r="I591" s="156"/>
      <c r="J591" s="46"/>
      <c r="K591" s="129"/>
      <c r="L591" s="109"/>
    </row>
    <row r="592" spans="3:12">
      <c r="C592"/>
      <c r="D592" s="3"/>
      <c r="E592" s="3"/>
      <c r="F592" s="110"/>
      <c r="G592" s="110"/>
      <c r="H592" s="110"/>
      <c r="I592" s="156"/>
      <c r="J592" s="46"/>
      <c r="K592" s="129"/>
      <c r="L592" s="109"/>
    </row>
    <row r="593" spans="3:12">
      <c r="C593"/>
      <c r="D593" s="3"/>
      <c r="E593" s="3"/>
      <c r="F593" s="110"/>
      <c r="G593" s="110"/>
      <c r="H593" s="110"/>
      <c r="I593" s="156"/>
      <c r="J593" s="46"/>
      <c r="K593" s="129"/>
      <c r="L593" s="109"/>
    </row>
    <row r="594" spans="3:12">
      <c r="C594"/>
      <c r="D594" s="3"/>
      <c r="E594" s="3"/>
      <c r="F594" s="110"/>
      <c r="G594" s="110"/>
      <c r="H594" s="110"/>
      <c r="I594" s="156"/>
      <c r="J594" s="46"/>
      <c r="K594" s="129"/>
      <c r="L594" s="109"/>
    </row>
    <row r="595" spans="3:12">
      <c r="C595"/>
      <c r="D595" s="3"/>
      <c r="E595" s="3"/>
      <c r="F595" s="110"/>
      <c r="G595" s="110"/>
      <c r="H595" s="110"/>
      <c r="I595" s="156"/>
      <c r="J595" s="46"/>
      <c r="K595" s="129"/>
      <c r="L595" s="109"/>
    </row>
    <row r="596" spans="3:12">
      <c r="C596"/>
      <c r="D596" s="3"/>
      <c r="E596" s="3"/>
      <c r="F596" s="110"/>
      <c r="G596" s="110"/>
      <c r="H596" s="110"/>
      <c r="I596" s="156"/>
      <c r="J596" s="46"/>
      <c r="K596" s="129"/>
      <c r="L596" s="109"/>
    </row>
    <row r="597" spans="3:12">
      <c r="C597"/>
      <c r="D597" s="3"/>
      <c r="E597" s="3"/>
      <c r="F597" s="110"/>
      <c r="G597" s="110"/>
      <c r="H597" s="110"/>
      <c r="I597" s="156"/>
      <c r="J597" s="46"/>
      <c r="K597" s="129"/>
      <c r="L597" s="109"/>
    </row>
    <row r="598" spans="3:12">
      <c r="C598"/>
      <c r="D598" s="3"/>
      <c r="E598" s="3"/>
      <c r="F598" s="110"/>
      <c r="G598" s="110"/>
      <c r="H598" s="110"/>
      <c r="I598" s="156"/>
      <c r="J598" s="46"/>
      <c r="K598" s="129"/>
      <c r="L598" s="109"/>
    </row>
    <row r="599" spans="3:12">
      <c r="C599"/>
      <c r="D599" s="3"/>
      <c r="E599" s="3"/>
      <c r="F599" s="110"/>
      <c r="G599" s="110"/>
      <c r="H599" s="110"/>
      <c r="I599" s="156"/>
      <c r="J599" s="46"/>
      <c r="K599" s="129"/>
      <c r="L599" s="109"/>
    </row>
    <row r="600" spans="3:12">
      <c r="C600"/>
      <c r="D600" s="3"/>
      <c r="E600" s="3"/>
      <c r="F600" s="110"/>
      <c r="G600" s="110"/>
      <c r="H600" s="110"/>
      <c r="I600" s="156"/>
      <c r="J600" s="46"/>
      <c r="K600" s="129"/>
      <c r="L600" s="109"/>
    </row>
    <row r="601" spans="3:12">
      <c r="C601"/>
      <c r="D601" s="3"/>
      <c r="E601" s="3"/>
      <c r="F601" s="110"/>
      <c r="G601" s="110"/>
      <c r="H601" s="110"/>
      <c r="I601" s="156"/>
      <c r="J601" s="46"/>
      <c r="K601" s="129"/>
      <c r="L601" s="109"/>
    </row>
    <row r="602" spans="3:12">
      <c r="C602"/>
      <c r="D602" s="3"/>
      <c r="E602" s="3"/>
      <c r="F602" s="110"/>
      <c r="G602" s="110"/>
      <c r="H602" s="110"/>
      <c r="I602" s="156"/>
      <c r="J602" s="46"/>
      <c r="K602" s="129"/>
      <c r="L602" s="109"/>
    </row>
    <row r="603" spans="3:12">
      <c r="C603"/>
      <c r="D603" s="3"/>
      <c r="E603" s="3"/>
      <c r="F603" s="110"/>
      <c r="G603" s="110"/>
      <c r="H603" s="110"/>
      <c r="I603" s="156"/>
      <c r="J603" s="46"/>
      <c r="K603" s="129"/>
      <c r="L603" s="109"/>
    </row>
    <row r="604" spans="3:12">
      <c r="C604"/>
      <c r="D604" s="3"/>
      <c r="E604" s="3"/>
      <c r="F604" s="110"/>
      <c r="G604" s="110"/>
      <c r="H604" s="110"/>
      <c r="I604" s="156"/>
      <c r="J604" s="46"/>
      <c r="K604" s="129"/>
      <c r="L604" s="109"/>
    </row>
    <row r="605" spans="3:12">
      <c r="C605"/>
      <c r="D605" s="3"/>
      <c r="E605" s="3"/>
      <c r="F605" s="110"/>
      <c r="G605" s="110"/>
      <c r="H605" s="110"/>
      <c r="I605" s="156"/>
      <c r="J605" s="46"/>
      <c r="K605" s="129"/>
      <c r="L605" s="109"/>
    </row>
    <row r="606" spans="3:12">
      <c r="C606"/>
      <c r="D606" s="3"/>
      <c r="E606" s="3"/>
      <c r="F606" s="110"/>
      <c r="G606" s="110"/>
      <c r="H606" s="110"/>
      <c r="I606" s="156"/>
      <c r="J606" s="46"/>
      <c r="K606" s="129"/>
      <c r="L606" s="109"/>
    </row>
    <row r="607" spans="3:12">
      <c r="C607"/>
      <c r="D607" s="3"/>
      <c r="E607" s="3"/>
      <c r="F607" s="110"/>
      <c r="G607" s="110"/>
      <c r="H607" s="110"/>
      <c r="I607" s="156"/>
      <c r="J607" s="46"/>
      <c r="K607" s="129"/>
      <c r="L607" s="109"/>
    </row>
    <row r="608" spans="3:12">
      <c r="C608"/>
      <c r="D608" s="3"/>
      <c r="E608" s="3"/>
      <c r="F608" s="110"/>
      <c r="G608" s="110"/>
      <c r="H608" s="110"/>
      <c r="I608" s="156"/>
      <c r="J608" s="46"/>
      <c r="K608" s="129"/>
      <c r="L608" s="109"/>
    </row>
    <row r="609" spans="3:12">
      <c r="C609"/>
      <c r="D609" s="3"/>
      <c r="E609" s="3"/>
      <c r="F609" s="110"/>
      <c r="G609" s="110"/>
      <c r="H609" s="110"/>
      <c r="I609" s="156"/>
      <c r="J609" s="46"/>
      <c r="K609" s="129"/>
      <c r="L609" s="109"/>
    </row>
    <row r="610" spans="3:12">
      <c r="C610"/>
      <c r="D610" s="3"/>
      <c r="E610" s="3"/>
      <c r="F610" s="110"/>
      <c r="G610" s="110"/>
      <c r="H610" s="110"/>
      <c r="I610" s="156"/>
      <c r="J610" s="46"/>
      <c r="K610" s="129"/>
      <c r="L610" s="109"/>
    </row>
    <row r="611" spans="3:12">
      <c r="C611"/>
      <c r="D611" s="3"/>
      <c r="E611" s="3"/>
      <c r="F611" s="110"/>
      <c r="G611" s="110"/>
      <c r="H611" s="110"/>
      <c r="I611" s="156"/>
      <c r="J611" s="46"/>
      <c r="K611" s="129"/>
      <c r="L611" s="109"/>
    </row>
    <row r="612" spans="3:12">
      <c r="C612"/>
      <c r="D612" s="3"/>
      <c r="E612" s="3"/>
      <c r="F612" s="110"/>
      <c r="G612" s="110"/>
      <c r="H612" s="110"/>
      <c r="I612" s="156"/>
      <c r="J612" s="46"/>
      <c r="K612" s="129"/>
      <c r="L612" s="109"/>
    </row>
    <row r="613" spans="3:12">
      <c r="C613"/>
      <c r="D613" s="3"/>
      <c r="E613" s="3"/>
      <c r="F613" s="110"/>
      <c r="G613" s="110"/>
      <c r="H613" s="110"/>
      <c r="I613" s="156"/>
      <c r="J613" s="46"/>
      <c r="K613" s="129"/>
      <c r="L613" s="109"/>
    </row>
    <row r="614" spans="3:12">
      <c r="C614"/>
      <c r="D614" s="3"/>
      <c r="E614" s="3"/>
      <c r="F614" s="110"/>
      <c r="G614" s="110"/>
      <c r="H614" s="110"/>
      <c r="I614" s="156"/>
      <c r="J614" s="46"/>
      <c r="K614" s="129"/>
      <c r="L614" s="109"/>
    </row>
    <row r="615" spans="3:12">
      <c r="C615"/>
      <c r="D615" s="3"/>
      <c r="E615" s="3"/>
      <c r="F615" s="110"/>
      <c r="G615" s="110"/>
      <c r="H615" s="110"/>
      <c r="I615" s="156"/>
      <c r="J615" s="46"/>
      <c r="K615" s="129"/>
      <c r="L615" s="109"/>
    </row>
    <row r="616" spans="3:12">
      <c r="C616"/>
      <c r="D616" s="3"/>
      <c r="E616" s="3"/>
      <c r="F616" s="110"/>
      <c r="G616" s="110"/>
      <c r="H616" s="110"/>
      <c r="I616" s="156"/>
      <c r="J616" s="46"/>
      <c r="K616" s="129"/>
      <c r="L616" s="109"/>
    </row>
    <row r="617" spans="3:12">
      <c r="C617"/>
      <c r="D617" s="3"/>
      <c r="E617" s="3"/>
      <c r="F617" s="110"/>
      <c r="G617" s="110"/>
      <c r="H617" s="110"/>
      <c r="I617" s="156"/>
      <c r="J617" s="46"/>
      <c r="K617" s="129"/>
      <c r="L617" s="109"/>
    </row>
    <row r="618" spans="3:12">
      <c r="C618"/>
      <c r="D618" s="3"/>
      <c r="E618" s="3"/>
      <c r="F618" s="110"/>
      <c r="G618" s="110"/>
      <c r="H618" s="110"/>
      <c r="I618" s="156"/>
      <c r="J618" s="46"/>
      <c r="K618" s="129"/>
      <c r="L618" s="109"/>
    </row>
    <row r="619" spans="3:12">
      <c r="C619"/>
      <c r="D619" s="3"/>
      <c r="E619" s="3"/>
      <c r="F619" s="110"/>
      <c r="G619" s="110"/>
      <c r="H619" s="110"/>
      <c r="I619" s="156"/>
      <c r="J619" s="46"/>
      <c r="K619" s="129"/>
      <c r="L619" s="109"/>
    </row>
    <row r="620" spans="3:12">
      <c r="C620"/>
      <c r="D620" s="3"/>
      <c r="E620" s="3"/>
      <c r="F620" s="110"/>
      <c r="G620" s="110"/>
      <c r="H620" s="110"/>
      <c r="I620" s="156"/>
      <c r="J620" s="46"/>
      <c r="K620" s="129"/>
      <c r="L620" s="109"/>
    </row>
    <row r="621" spans="3:12">
      <c r="C621"/>
      <c r="D621" s="3"/>
      <c r="E621" s="3"/>
      <c r="F621" s="110"/>
      <c r="G621" s="110"/>
      <c r="H621" s="110"/>
      <c r="I621" s="156"/>
      <c r="J621" s="46"/>
      <c r="K621" s="129"/>
      <c r="L621" s="109"/>
    </row>
    <row r="622" spans="3:12">
      <c r="C622"/>
      <c r="D622" s="3"/>
      <c r="E622" s="3"/>
      <c r="F622" s="110"/>
      <c r="G622" s="110"/>
      <c r="H622" s="110"/>
      <c r="I622" s="156"/>
      <c r="J622" s="46"/>
      <c r="K622" s="129"/>
      <c r="L622" s="109"/>
    </row>
    <row r="623" spans="3:12">
      <c r="C623"/>
      <c r="D623" s="3"/>
      <c r="E623" s="3"/>
      <c r="F623" s="110"/>
      <c r="G623" s="110"/>
      <c r="H623" s="110"/>
      <c r="I623" s="156"/>
      <c r="J623" s="46"/>
      <c r="K623" s="129"/>
      <c r="L623" s="109"/>
    </row>
    <row r="624" spans="3:12">
      <c r="C624"/>
      <c r="D624" s="3"/>
      <c r="E624" s="3"/>
      <c r="F624" s="110"/>
      <c r="G624" s="110"/>
      <c r="H624" s="110"/>
      <c r="I624" s="156"/>
      <c r="J624" s="46"/>
      <c r="K624" s="129"/>
      <c r="L624" s="109"/>
    </row>
    <row r="625" spans="3:12">
      <c r="C625"/>
      <c r="D625" s="3"/>
      <c r="E625" s="3"/>
      <c r="F625" s="110"/>
      <c r="G625" s="110"/>
      <c r="H625" s="110"/>
      <c r="I625" s="156"/>
      <c r="J625" s="46"/>
      <c r="K625" s="129"/>
      <c r="L625" s="109"/>
    </row>
    <row r="626" spans="3:12">
      <c r="C626"/>
      <c r="D626" s="3"/>
      <c r="E626" s="3"/>
      <c r="F626" s="110"/>
      <c r="G626" s="110"/>
      <c r="H626" s="110"/>
      <c r="I626" s="156"/>
      <c r="J626" s="46"/>
      <c r="K626" s="129"/>
      <c r="L626" s="109"/>
    </row>
    <row r="627" spans="3:12">
      <c r="C627"/>
      <c r="D627" s="3"/>
      <c r="E627" s="3"/>
      <c r="F627" s="110"/>
      <c r="G627" s="110"/>
      <c r="H627" s="110"/>
      <c r="I627" s="156"/>
      <c r="J627" s="46"/>
      <c r="K627" s="129"/>
      <c r="L627" s="109"/>
    </row>
    <row r="628" spans="3:12">
      <c r="C628"/>
      <c r="D628" s="3"/>
      <c r="E628" s="3"/>
      <c r="F628" s="110"/>
      <c r="G628" s="110"/>
      <c r="H628" s="110"/>
      <c r="I628" s="156"/>
      <c r="J628" s="46"/>
      <c r="K628" s="129"/>
      <c r="L628" s="109"/>
    </row>
    <row r="629" spans="3:12">
      <c r="C629"/>
      <c r="D629" s="3"/>
      <c r="E629" s="3"/>
      <c r="F629" s="110"/>
      <c r="G629" s="110"/>
      <c r="H629" s="110"/>
      <c r="I629" s="156"/>
      <c r="J629" s="46"/>
      <c r="K629" s="129"/>
      <c r="L629" s="109"/>
    </row>
    <row r="630" spans="3:12">
      <c r="C630"/>
      <c r="D630" s="3"/>
      <c r="E630" s="3"/>
      <c r="F630" s="110"/>
      <c r="G630" s="110"/>
      <c r="H630" s="110"/>
      <c r="I630" s="156"/>
      <c r="J630" s="46"/>
      <c r="K630" s="129"/>
      <c r="L630" s="109"/>
    </row>
    <row r="631" spans="3:12">
      <c r="C631"/>
      <c r="D631" s="3"/>
      <c r="E631" s="3"/>
      <c r="F631" s="110"/>
      <c r="G631" s="110"/>
      <c r="H631" s="110"/>
      <c r="I631" s="156"/>
      <c r="J631" s="46"/>
      <c r="K631" s="129"/>
      <c r="L631" s="109"/>
    </row>
    <row r="632" spans="3:12">
      <c r="C632"/>
      <c r="D632" s="3"/>
      <c r="E632" s="3"/>
      <c r="F632" s="110"/>
      <c r="G632" s="110"/>
      <c r="H632" s="110"/>
      <c r="I632" s="156"/>
      <c r="J632" s="46"/>
      <c r="K632" s="129"/>
      <c r="L632" s="109"/>
    </row>
    <row r="633" spans="3:12">
      <c r="C633"/>
      <c r="D633" s="3"/>
      <c r="E633" s="3"/>
      <c r="F633" s="110"/>
      <c r="G633" s="110"/>
      <c r="H633" s="110"/>
      <c r="I633" s="156"/>
      <c r="J633" s="46"/>
      <c r="K633" s="129"/>
      <c r="L633" s="109"/>
    </row>
    <row r="634" spans="3:12">
      <c r="C634"/>
      <c r="D634" s="3"/>
      <c r="E634" s="3"/>
      <c r="F634" s="110"/>
      <c r="G634" s="110"/>
      <c r="H634" s="110"/>
      <c r="I634" s="156"/>
      <c r="J634" s="46"/>
      <c r="K634" s="129"/>
      <c r="L634" s="109"/>
    </row>
    <row r="635" spans="3:12">
      <c r="C635"/>
      <c r="D635" s="3"/>
      <c r="E635" s="3"/>
      <c r="F635" s="110"/>
      <c r="G635" s="110"/>
      <c r="H635" s="110"/>
      <c r="I635" s="156"/>
      <c r="J635" s="46"/>
      <c r="K635" s="129"/>
      <c r="L635" s="109"/>
    </row>
    <row r="636" spans="3:12">
      <c r="C636"/>
      <c r="D636" s="3"/>
      <c r="E636" s="3"/>
      <c r="F636" s="110"/>
      <c r="G636" s="110"/>
      <c r="H636" s="110"/>
      <c r="I636" s="156"/>
      <c r="J636" s="46"/>
      <c r="K636" s="129"/>
      <c r="L636" s="109"/>
    </row>
    <row r="637" spans="3:12">
      <c r="C637"/>
      <c r="D637" s="3"/>
      <c r="E637" s="3"/>
      <c r="F637" s="110"/>
      <c r="G637" s="110"/>
      <c r="H637" s="110"/>
      <c r="I637" s="156"/>
      <c r="J637" s="46"/>
      <c r="K637" s="129"/>
      <c r="L637" s="109"/>
    </row>
    <row r="638" spans="3:12">
      <c r="C638"/>
      <c r="D638" s="3"/>
      <c r="E638" s="3"/>
      <c r="F638" s="110"/>
      <c r="G638" s="110"/>
      <c r="H638" s="110"/>
      <c r="I638" s="156"/>
      <c r="J638" s="46"/>
      <c r="K638" s="129"/>
      <c r="L638" s="109"/>
    </row>
    <row r="639" spans="3:12">
      <c r="C639"/>
      <c r="D639" s="3"/>
      <c r="E639" s="3"/>
      <c r="F639" s="110"/>
      <c r="G639" s="110"/>
      <c r="H639" s="110"/>
      <c r="I639" s="156"/>
      <c r="J639" s="46"/>
      <c r="K639" s="129"/>
      <c r="L639" s="109"/>
    </row>
    <row r="640" spans="3:12">
      <c r="C640"/>
      <c r="D640" s="3"/>
      <c r="E640" s="3"/>
      <c r="F640" s="110"/>
      <c r="G640" s="110"/>
      <c r="H640" s="110"/>
      <c r="I640" s="156"/>
      <c r="J640" s="46"/>
      <c r="K640" s="129"/>
      <c r="L640" s="109"/>
    </row>
    <row r="641" spans="3:12">
      <c r="C641"/>
      <c r="D641" s="3"/>
      <c r="E641" s="3"/>
      <c r="F641" s="110"/>
      <c r="G641" s="110"/>
      <c r="H641" s="110"/>
      <c r="I641" s="156"/>
      <c r="J641" s="46"/>
      <c r="K641" s="129"/>
      <c r="L641" s="109"/>
    </row>
    <row r="642" spans="3:12">
      <c r="C642"/>
      <c r="D642" s="3"/>
      <c r="E642" s="3"/>
      <c r="F642" s="110"/>
      <c r="G642" s="110"/>
      <c r="H642" s="110"/>
      <c r="I642" s="156"/>
      <c r="J642" s="46"/>
      <c r="K642" s="129"/>
      <c r="L642" s="109"/>
    </row>
    <row r="643" spans="3:12">
      <c r="C643"/>
      <c r="D643" s="3"/>
      <c r="E643" s="3"/>
      <c r="F643" s="110"/>
      <c r="G643" s="110"/>
      <c r="H643" s="110"/>
      <c r="I643" s="156"/>
      <c r="J643" s="46"/>
      <c r="K643" s="129"/>
      <c r="L643" s="109"/>
    </row>
    <row r="644" spans="3:12">
      <c r="C644"/>
      <c r="D644" s="3"/>
      <c r="E644" s="3"/>
      <c r="F644" s="110"/>
      <c r="G644" s="110"/>
      <c r="H644" s="110"/>
      <c r="I644" s="156"/>
      <c r="J644" s="46"/>
      <c r="K644" s="129"/>
      <c r="L644" s="109"/>
    </row>
    <row r="645" spans="3:12">
      <c r="C645"/>
      <c r="D645" s="3"/>
      <c r="E645" s="3"/>
      <c r="F645" s="110"/>
      <c r="G645" s="110"/>
      <c r="H645" s="110"/>
      <c r="I645" s="156"/>
      <c r="J645" s="46"/>
      <c r="K645" s="129"/>
      <c r="L645" s="109"/>
    </row>
    <row r="646" spans="3:12">
      <c r="C646"/>
      <c r="D646" s="3"/>
      <c r="E646" s="3"/>
      <c r="F646" s="110"/>
      <c r="G646" s="110"/>
      <c r="H646" s="110"/>
      <c r="I646" s="156"/>
      <c r="J646" s="46"/>
      <c r="K646" s="129"/>
      <c r="L646" s="109"/>
    </row>
    <row r="647" spans="3:12">
      <c r="C647"/>
      <c r="D647" s="3"/>
      <c r="E647" s="3"/>
      <c r="F647" s="110"/>
      <c r="G647" s="110"/>
      <c r="H647" s="110"/>
      <c r="I647" s="156"/>
      <c r="J647" s="46"/>
      <c r="K647" s="129"/>
      <c r="L647" s="109"/>
    </row>
    <row r="648" spans="3:12">
      <c r="C648"/>
      <c r="D648" s="3"/>
      <c r="E648" s="3"/>
      <c r="F648" s="110"/>
      <c r="G648" s="110"/>
      <c r="H648" s="110"/>
      <c r="I648" s="156"/>
      <c r="J648" s="46"/>
      <c r="K648" s="129"/>
      <c r="L648" s="109"/>
    </row>
    <row r="649" spans="3:12">
      <c r="C649"/>
      <c r="D649" s="3"/>
      <c r="E649" s="3"/>
      <c r="F649" s="110"/>
      <c r="G649" s="110"/>
      <c r="H649" s="110"/>
      <c r="I649" s="156"/>
      <c r="J649" s="46"/>
      <c r="K649" s="129"/>
      <c r="L649" s="109"/>
    </row>
    <row r="650" spans="3:12">
      <c r="C650"/>
      <c r="D650" s="3"/>
      <c r="E650" s="3"/>
      <c r="F650" s="110"/>
      <c r="G650" s="110"/>
      <c r="H650" s="110"/>
      <c r="I650" s="156"/>
      <c r="J650" s="46"/>
      <c r="K650" s="129"/>
      <c r="L650" s="109"/>
    </row>
    <row r="651" spans="3:12">
      <c r="C651"/>
      <c r="D651" s="3"/>
      <c r="E651" s="3"/>
      <c r="F651" s="110"/>
      <c r="G651" s="110"/>
      <c r="H651" s="110"/>
      <c r="I651" s="156"/>
      <c r="J651" s="46"/>
      <c r="K651" s="129"/>
      <c r="L651" s="109"/>
    </row>
    <row r="652" spans="3:12">
      <c r="C652"/>
      <c r="D652" s="3"/>
      <c r="E652" s="3"/>
      <c r="F652" s="110"/>
      <c r="G652" s="110"/>
      <c r="H652" s="110"/>
      <c r="I652" s="156"/>
      <c r="J652" s="46"/>
      <c r="K652" s="129"/>
      <c r="L652" s="109"/>
    </row>
    <row r="653" spans="3:12">
      <c r="C653"/>
      <c r="D653" s="3"/>
      <c r="E653" s="3"/>
      <c r="F653" s="110"/>
      <c r="G653" s="110"/>
      <c r="H653" s="110"/>
      <c r="I653" s="156"/>
      <c r="J653" s="46"/>
      <c r="K653" s="129"/>
      <c r="L653" s="109"/>
    </row>
    <row r="654" spans="3:12">
      <c r="C654"/>
      <c r="D654" s="3"/>
      <c r="E654" s="3"/>
      <c r="F654" s="110"/>
      <c r="G654" s="110"/>
      <c r="H654" s="110"/>
      <c r="I654" s="156"/>
      <c r="J654" s="46"/>
      <c r="K654" s="129"/>
      <c r="L654" s="109"/>
    </row>
    <row r="655" spans="3:12">
      <c r="C655"/>
      <c r="D655" s="3"/>
      <c r="E655" s="3"/>
      <c r="F655" s="110"/>
      <c r="G655" s="110"/>
      <c r="H655" s="110"/>
      <c r="I655" s="156"/>
      <c r="J655" s="46"/>
      <c r="K655" s="129"/>
      <c r="L655" s="109"/>
    </row>
    <row r="656" spans="3:12">
      <c r="C656"/>
      <c r="D656" s="3"/>
      <c r="E656" s="3"/>
      <c r="F656" s="110"/>
      <c r="G656" s="110"/>
      <c r="H656" s="110"/>
      <c r="I656" s="156"/>
      <c r="J656" s="46"/>
      <c r="K656" s="129"/>
      <c r="L656" s="109"/>
    </row>
    <row r="657" spans="3:12">
      <c r="C657"/>
      <c r="D657" s="3"/>
      <c r="E657" s="3"/>
      <c r="F657" s="110"/>
      <c r="G657" s="110"/>
      <c r="H657" s="110"/>
      <c r="I657" s="156"/>
      <c r="J657" s="46"/>
      <c r="K657" s="129"/>
      <c r="L657" s="109"/>
    </row>
    <row r="658" spans="3:12">
      <c r="C658"/>
      <c r="D658" s="3"/>
      <c r="E658" s="3"/>
      <c r="F658" s="110"/>
      <c r="G658" s="110"/>
      <c r="H658" s="110"/>
      <c r="I658" s="156"/>
      <c r="J658" s="46"/>
      <c r="K658" s="129"/>
      <c r="L658" s="109"/>
    </row>
    <row r="659" spans="3:12">
      <c r="C659"/>
      <c r="D659" s="3"/>
      <c r="E659" s="3"/>
      <c r="F659" s="110"/>
      <c r="G659" s="110"/>
      <c r="H659" s="110"/>
      <c r="I659" s="156"/>
      <c r="J659" s="46"/>
      <c r="K659" s="129"/>
      <c r="L659" s="109"/>
    </row>
    <row r="660" spans="3:12">
      <c r="C660"/>
      <c r="D660" s="3"/>
      <c r="E660" s="3"/>
      <c r="F660" s="110"/>
      <c r="G660" s="110"/>
      <c r="H660" s="110"/>
      <c r="I660" s="156"/>
      <c r="J660" s="46"/>
      <c r="K660" s="129"/>
      <c r="L660" s="109"/>
    </row>
    <row r="661" spans="3:12">
      <c r="C661"/>
      <c r="D661" s="3"/>
      <c r="E661" s="3"/>
      <c r="F661" s="110"/>
      <c r="G661" s="110"/>
      <c r="H661" s="110"/>
      <c r="I661" s="156"/>
      <c r="J661" s="46"/>
      <c r="K661" s="129"/>
      <c r="L661" s="109"/>
    </row>
    <row r="662" spans="3:12">
      <c r="C662"/>
      <c r="D662" s="3"/>
      <c r="E662" s="3"/>
      <c r="F662" s="110"/>
      <c r="G662" s="110"/>
      <c r="H662" s="110"/>
      <c r="I662" s="156"/>
      <c r="J662" s="46"/>
      <c r="K662" s="129"/>
      <c r="L662" s="109"/>
    </row>
    <row r="663" spans="3:12">
      <c r="C663"/>
      <c r="D663" s="3"/>
      <c r="E663" s="3"/>
      <c r="F663" s="110"/>
      <c r="G663" s="110"/>
      <c r="H663" s="110"/>
      <c r="I663" s="156"/>
      <c r="J663" s="46"/>
      <c r="K663" s="129"/>
      <c r="L663" s="109"/>
    </row>
    <row r="664" spans="3:12">
      <c r="C664"/>
      <c r="D664" s="3"/>
      <c r="E664" s="3"/>
      <c r="F664" s="110"/>
      <c r="G664" s="110"/>
      <c r="H664" s="110"/>
      <c r="I664" s="156"/>
      <c r="J664" s="46"/>
      <c r="K664" s="129"/>
      <c r="L664" s="109"/>
    </row>
    <row r="665" spans="3:12">
      <c r="C665"/>
      <c r="D665" s="3"/>
      <c r="E665" s="3"/>
      <c r="F665" s="110"/>
      <c r="G665" s="110"/>
      <c r="H665" s="110"/>
      <c r="I665" s="156"/>
      <c r="J665" s="46"/>
      <c r="K665" s="129"/>
      <c r="L665" s="109"/>
    </row>
    <row r="666" spans="3:12">
      <c r="C666"/>
      <c r="D666" s="3"/>
      <c r="E666" s="3"/>
      <c r="F666" s="110"/>
      <c r="G666" s="110"/>
      <c r="H666" s="110"/>
      <c r="I666" s="156"/>
      <c r="J666" s="46"/>
      <c r="K666" s="129"/>
      <c r="L666" s="109"/>
    </row>
    <row r="667" spans="3:12">
      <c r="C667"/>
      <c r="D667" s="3"/>
      <c r="E667" s="3"/>
      <c r="F667" s="110"/>
      <c r="G667" s="110"/>
      <c r="H667" s="110"/>
      <c r="I667" s="156"/>
      <c r="J667" s="46"/>
      <c r="K667" s="129"/>
      <c r="L667" s="109"/>
    </row>
    <row r="668" spans="3:12">
      <c r="C668"/>
      <c r="D668" s="3"/>
      <c r="E668" s="3"/>
      <c r="F668" s="110"/>
      <c r="G668" s="110"/>
      <c r="H668" s="110"/>
      <c r="I668" s="156"/>
      <c r="J668" s="46"/>
      <c r="K668" s="129"/>
      <c r="L668" s="109"/>
    </row>
    <row r="669" spans="3:12">
      <c r="C669"/>
      <c r="D669" s="3"/>
      <c r="E669" s="3"/>
      <c r="F669" s="110"/>
      <c r="G669" s="110"/>
      <c r="H669" s="110"/>
      <c r="I669" s="156"/>
      <c r="J669" s="46"/>
      <c r="K669" s="129"/>
      <c r="L669" s="109"/>
    </row>
    <row r="670" spans="3:12">
      <c r="C670"/>
      <c r="D670" s="3"/>
      <c r="E670" s="3"/>
      <c r="F670" s="110"/>
      <c r="G670" s="110"/>
      <c r="H670" s="110"/>
      <c r="I670" s="156"/>
      <c r="J670" s="46"/>
      <c r="K670" s="129"/>
      <c r="L670" s="109"/>
    </row>
    <row r="671" spans="3:12">
      <c r="C671"/>
      <c r="D671" s="3"/>
      <c r="E671" s="3"/>
      <c r="F671" s="110"/>
      <c r="G671" s="110"/>
      <c r="H671" s="110"/>
      <c r="I671" s="156"/>
      <c r="J671" s="46"/>
      <c r="K671" s="129"/>
      <c r="L671" s="109"/>
    </row>
    <row r="672" spans="3:12">
      <c r="C672"/>
      <c r="D672" s="3"/>
      <c r="E672" s="3"/>
      <c r="F672" s="110"/>
      <c r="G672" s="110"/>
      <c r="H672" s="110"/>
      <c r="I672" s="156"/>
      <c r="J672" s="46"/>
      <c r="K672" s="129"/>
      <c r="L672" s="109"/>
    </row>
    <row r="673" spans="3:12">
      <c r="C673"/>
      <c r="D673" s="3"/>
      <c r="E673" s="3"/>
      <c r="F673" s="110"/>
      <c r="G673" s="110"/>
      <c r="H673" s="110"/>
      <c r="I673" s="156"/>
      <c r="J673" s="46"/>
      <c r="K673" s="129"/>
      <c r="L673" s="109"/>
    </row>
    <row r="674" spans="3:12">
      <c r="C674"/>
      <c r="D674" s="3"/>
      <c r="E674" s="3"/>
      <c r="F674" s="110"/>
      <c r="G674" s="110"/>
      <c r="H674" s="110"/>
      <c r="I674" s="156"/>
      <c r="J674" s="46"/>
      <c r="K674" s="129"/>
      <c r="L674" s="109"/>
    </row>
    <row r="675" spans="3:12">
      <c r="C675"/>
      <c r="D675" s="3"/>
      <c r="E675" s="3"/>
      <c r="F675" s="110"/>
      <c r="G675" s="110"/>
      <c r="H675" s="110"/>
      <c r="I675" s="156"/>
      <c r="J675" s="46"/>
      <c r="K675" s="129"/>
      <c r="L675" s="109"/>
    </row>
    <row r="676" spans="3:12">
      <c r="C676"/>
      <c r="D676" s="3"/>
      <c r="E676" s="3"/>
      <c r="F676" s="110"/>
      <c r="G676" s="110"/>
      <c r="H676" s="110"/>
      <c r="I676" s="156"/>
      <c r="J676" s="46"/>
      <c r="K676" s="129"/>
      <c r="L676" s="109"/>
    </row>
    <row r="677" spans="3:12">
      <c r="C677"/>
      <c r="D677" s="3"/>
      <c r="E677" s="3"/>
      <c r="F677" s="110"/>
      <c r="G677" s="110"/>
      <c r="H677" s="110"/>
      <c r="I677" s="156"/>
      <c r="J677" s="46"/>
      <c r="K677" s="129"/>
      <c r="L677" s="109"/>
    </row>
    <row r="678" spans="3:12">
      <c r="C678"/>
      <c r="D678" s="3"/>
      <c r="E678" s="3"/>
      <c r="F678" s="110"/>
      <c r="G678" s="110"/>
      <c r="H678" s="110"/>
      <c r="I678" s="156"/>
      <c r="J678" s="46"/>
      <c r="K678" s="129"/>
      <c r="L678" s="109"/>
    </row>
    <row r="679" spans="3:12">
      <c r="C679"/>
      <c r="D679" s="3"/>
      <c r="E679" s="3"/>
      <c r="F679" s="110"/>
      <c r="G679" s="110"/>
      <c r="H679" s="110"/>
      <c r="I679" s="156"/>
      <c r="J679" s="46"/>
      <c r="K679" s="129"/>
      <c r="L679" s="109"/>
    </row>
    <row r="680" spans="3:12">
      <c r="C680"/>
      <c r="D680" s="3"/>
      <c r="E680" s="3"/>
      <c r="F680" s="110"/>
      <c r="G680" s="110"/>
      <c r="H680" s="110"/>
      <c r="I680" s="156"/>
      <c r="J680" s="46"/>
      <c r="K680" s="129"/>
      <c r="L680" s="109"/>
    </row>
    <row r="681" spans="3:12">
      <c r="C681"/>
      <c r="D681" s="3"/>
      <c r="E681" s="3"/>
      <c r="F681" s="110"/>
      <c r="G681" s="110"/>
      <c r="H681" s="110"/>
      <c r="I681" s="156"/>
      <c r="J681" s="46"/>
      <c r="K681" s="129"/>
      <c r="L681" s="109"/>
    </row>
    <row r="682" spans="3:12">
      <c r="C682"/>
      <c r="D682" s="3"/>
      <c r="E682" s="3"/>
      <c r="F682" s="110"/>
      <c r="G682" s="110"/>
      <c r="H682" s="110"/>
      <c r="I682" s="156"/>
      <c r="J682" s="46"/>
      <c r="K682" s="129"/>
      <c r="L682" s="109"/>
    </row>
    <row r="683" spans="3:12">
      <c r="C683"/>
      <c r="D683" s="3"/>
      <c r="E683" s="3"/>
      <c r="F683" s="110"/>
      <c r="G683" s="110"/>
      <c r="H683" s="110"/>
      <c r="I683" s="156"/>
      <c r="J683" s="46"/>
      <c r="K683" s="129"/>
      <c r="L683" s="109"/>
    </row>
    <row r="684" spans="3:12">
      <c r="C684"/>
      <c r="D684" s="3"/>
      <c r="E684" s="3"/>
      <c r="F684" s="110"/>
      <c r="G684" s="110"/>
      <c r="H684" s="110"/>
      <c r="I684" s="156"/>
      <c r="J684" s="46"/>
      <c r="K684" s="129"/>
      <c r="L684" s="109"/>
    </row>
    <row r="685" spans="3:12">
      <c r="C685"/>
      <c r="D685" s="3"/>
      <c r="E685" s="3"/>
      <c r="F685" s="110"/>
      <c r="G685" s="110"/>
      <c r="H685" s="110"/>
      <c r="I685" s="156"/>
      <c r="J685" s="46"/>
      <c r="K685" s="129"/>
      <c r="L685" s="109"/>
    </row>
    <row r="686" spans="3:12">
      <c r="C686"/>
      <c r="D686" s="3"/>
      <c r="E686" s="3"/>
      <c r="F686" s="110"/>
      <c r="G686" s="110"/>
      <c r="H686" s="110"/>
      <c r="I686" s="156"/>
      <c r="J686" s="46"/>
      <c r="K686" s="129"/>
      <c r="L686" s="109"/>
    </row>
    <row r="687" spans="3:12">
      <c r="C687"/>
      <c r="D687" s="3"/>
      <c r="E687" s="3"/>
      <c r="F687" s="110"/>
      <c r="G687" s="110"/>
      <c r="H687" s="110"/>
      <c r="I687" s="156"/>
      <c r="J687" s="46"/>
      <c r="K687" s="129"/>
      <c r="L687" s="109"/>
    </row>
    <row r="688" spans="3:12">
      <c r="C688"/>
      <c r="D688" s="3"/>
      <c r="E688" s="3"/>
      <c r="F688" s="110"/>
      <c r="G688" s="110"/>
      <c r="H688" s="110"/>
      <c r="I688" s="156"/>
      <c r="J688" s="46"/>
      <c r="K688" s="129"/>
      <c r="L688" s="109"/>
    </row>
    <row r="689" spans="3:12">
      <c r="C689"/>
      <c r="D689" s="3"/>
      <c r="E689" s="3"/>
      <c r="F689" s="110"/>
      <c r="G689" s="110"/>
      <c r="H689" s="110"/>
      <c r="I689" s="156"/>
      <c r="J689" s="46"/>
      <c r="K689" s="129"/>
      <c r="L689" s="109"/>
    </row>
    <row r="690" spans="3:12">
      <c r="C690"/>
      <c r="D690" s="3"/>
      <c r="E690" s="3"/>
      <c r="F690" s="110"/>
      <c r="G690" s="110"/>
      <c r="H690" s="110"/>
      <c r="I690" s="156"/>
      <c r="J690" s="46"/>
      <c r="K690" s="129"/>
      <c r="L690" s="109"/>
    </row>
    <row r="691" spans="3:12">
      <c r="C691"/>
      <c r="D691" s="3"/>
      <c r="E691" s="3"/>
      <c r="F691" s="110"/>
      <c r="G691" s="110"/>
      <c r="H691" s="110"/>
      <c r="I691" s="156"/>
      <c r="J691" s="46"/>
      <c r="K691" s="129"/>
      <c r="L691" s="109"/>
    </row>
    <row r="692" spans="3:12">
      <c r="C692"/>
      <c r="D692" s="3"/>
      <c r="E692" s="3"/>
      <c r="F692" s="110"/>
      <c r="G692" s="110"/>
      <c r="H692" s="110"/>
      <c r="I692" s="156"/>
      <c r="J692" s="46"/>
      <c r="K692" s="129"/>
      <c r="L692" s="109"/>
    </row>
    <row r="693" spans="3:12">
      <c r="C693"/>
      <c r="D693" s="3"/>
      <c r="E693" s="3"/>
      <c r="F693" s="110"/>
      <c r="G693" s="110"/>
      <c r="H693" s="110"/>
      <c r="I693" s="156"/>
      <c r="J693" s="46"/>
      <c r="K693" s="129"/>
      <c r="L693" s="109"/>
    </row>
    <row r="694" spans="3:12">
      <c r="C694"/>
      <c r="D694" s="3"/>
      <c r="E694" s="3"/>
      <c r="F694" s="110"/>
      <c r="G694" s="110"/>
      <c r="H694" s="110"/>
      <c r="I694" s="156"/>
      <c r="J694" s="46"/>
      <c r="K694" s="129"/>
      <c r="L694" s="109"/>
    </row>
    <row r="695" spans="3:12">
      <c r="C695"/>
      <c r="D695" s="3"/>
      <c r="E695" s="3"/>
      <c r="F695" s="110"/>
      <c r="G695" s="110"/>
      <c r="H695" s="110"/>
      <c r="I695" s="156"/>
      <c r="J695" s="46"/>
      <c r="K695" s="129"/>
      <c r="L695" s="109"/>
    </row>
    <row r="696" spans="3:12">
      <c r="C696"/>
      <c r="D696" s="3"/>
      <c r="E696" s="3"/>
      <c r="F696" s="110"/>
      <c r="G696" s="110"/>
      <c r="H696" s="110"/>
      <c r="I696" s="156"/>
      <c r="J696" s="46"/>
      <c r="K696" s="129"/>
      <c r="L696" s="109"/>
    </row>
    <row r="697" spans="3:12">
      <c r="C697"/>
      <c r="D697" s="3"/>
      <c r="E697" s="3"/>
      <c r="F697" s="110"/>
      <c r="G697" s="110"/>
      <c r="H697" s="110"/>
      <c r="I697" s="156"/>
      <c r="J697" s="46"/>
      <c r="K697" s="129"/>
      <c r="L697" s="109"/>
    </row>
    <row r="698" spans="3:12">
      <c r="C698"/>
      <c r="D698" s="3"/>
      <c r="E698" s="3"/>
      <c r="F698" s="110"/>
      <c r="G698" s="110"/>
      <c r="H698" s="110"/>
      <c r="I698" s="156"/>
      <c r="J698" s="46"/>
      <c r="K698" s="129"/>
      <c r="L698" s="109"/>
    </row>
    <row r="699" spans="3:12">
      <c r="C699"/>
      <c r="D699" s="3"/>
      <c r="E699" s="3"/>
      <c r="F699" s="110"/>
      <c r="G699" s="110"/>
      <c r="H699" s="110"/>
      <c r="I699" s="156"/>
      <c r="J699" s="46"/>
      <c r="K699" s="129"/>
      <c r="L699" s="109"/>
    </row>
    <row r="700" spans="3:12">
      <c r="C700"/>
      <c r="D700" s="3"/>
      <c r="E700" s="3"/>
      <c r="F700" s="110"/>
      <c r="G700" s="110"/>
      <c r="H700" s="110"/>
      <c r="I700" s="156"/>
      <c r="J700" s="46"/>
      <c r="K700" s="129"/>
      <c r="L700" s="109"/>
    </row>
    <row r="701" spans="3:12">
      <c r="C701"/>
      <c r="D701" s="3"/>
      <c r="E701" s="3"/>
      <c r="F701" s="110"/>
      <c r="G701" s="110"/>
      <c r="H701" s="110"/>
      <c r="I701" s="156"/>
      <c r="J701" s="46"/>
      <c r="K701" s="129"/>
      <c r="L701" s="109"/>
    </row>
    <row r="702" spans="3:12">
      <c r="C702"/>
      <c r="D702" s="3"/>
      <c r="E702" s="3"/>
      <c r="F702" s="110"/>
      <c r="G702" s="110"/>
      <c r="H702" s="110"/>
      <c r="I702" s="156"/>
      <c r="J702" s="46"/>
      <c r="K702" s="129"/>
      <c r="L702" s="109"/>
    </row>
    <row r="703" spans="3:12">
      <c r="C703"/>
      <c r="D703" s="3"/>
      <c r="E703" s="3"/>
      <c r="F703" s="110"/>
      <c r="G703" s="110"/>
      <c r="H703" s="110"/>
      <c r="I703" s="156"/>
      <c r="J703" s="46"/>
      <c r="K703" s="129"/>
      <c r="L703" s="109"/>
    </row>
    <row r="704" spans="3:12">
      <c r="C704"/>
      <c r="D704" s="3"/>
      <c r="E704" s="3"/>
      <c r="F704" s="110"/>
      <c r="G704" s="110"/>
      <c r="H704" s="110"/>
      <c r="I704" s="156"/>
      <c r="J704" s="46"/>
      <c r="K704" s="129"/>
      <c r="L704" s="109"/>
    </row>
    <row r="705" spans="3:12">
      <c r="C705"/>
      <c r="D705" s="3"/>
      <c r="E705" s="3"/>
      <c r="F705" s="110"/>
      <c r="G705" s="110"/>
      <c r="H705" s="110"/>
      <c r="I705" s="156"/>
      <c r="J705" s="46"/>
      <c r="K705" s="129"/>
      <c r="L705" s="109"/>
    </row>
    <row r="706" spans="3:12">
      <c r="C706"/>
      <c r="D706" s="3"/>
      <c r="E706" s="3"/>
      <c r="F706" s="110"/>
      <c r="G706" s="110"/>
      <c r="H706" s="110"/>
      <c r="I706" s="156"/>
      <c r="J706" s="46"/>
      <c r="K706" s="129"/>
      <c r="L706" s="109"/>
    </row>
    <row r="707" spans="3:12">
      <c r="C707"/>
      <c r="D707" s="3"/>
      <c r="E707" s="3"/>
      <c r="F707" s="110"/>
      <c r="G707" s="110"/>
      <c r="H707" s="110"/>
      <c r="I707" s="156"/>
      <c r="J707" s="46"/>
      <c r="K707" s="129"/>
      <c r="L707" s="109"/>
    </row>
    <row r="708" spans="3:12">
      <c r="C708"/>
      <c r="D708" s="3"/>
      <c r="E708" s="3"/>
      <c r="F708" s="110"/>
      <c r="G708" s="110"/>
      <c r="H708" s="110"/>
      <c r="I708" s="156"/>
      <c r="J708" s="46"/>
      <c r="K708" s="129"/>
      <c r="L708" s="109"/>
    </row>
    <row r="709" spans="3:12">
      <c r="C709"/>
      <c r="D709" s="3"/>
      <c r="E709" s="3"/>
      <c r="F709" s="110"/>
      <c r="G709" s="110"/>
      <c r="H709" s="110"/>
      <c r="I709" s="156"/>
      <c r="J709" s="46"/>
      <c r="K709" s="129"/>
      <c r="L709" s="109"/>
    </row>
    <row r="710" spans="3:12">
      <c r="C710"/>
      <c r="D710" s="3"/>
      <c r="E710" s="3"/>
      <c r="F710" s="110"/>
      <c r="G710" s="110"/>
      <c r="H710" s="110"/>
      <c r="I710" s="156"/>
      <c r="J710" s="46"/>
      <c r="K710" s="129"/>
      <c r="L710" s="109"/>
    </row>
    <row r="711" spans="3:12">
      <c r="C711"/>
      <c r="D711" s="3"/>
      <c r="E711" s="3"/>
      <c r="F711" s="110"/>
      <c r="G711" s="110"/>
      <c r="H711" s="110"/>
      <c r="I711" s="156"/>
      <c r="J711" s="46"/>
      <c r="K711" s="129"/>
      <c r="L711" s="109"/>
    </row>
    <row r="712" spans="3:12">
      <c r="C712"/>
      <c r="D712" s="3"/>
      <c r="E712" s="3"/>
      <c r="F712" s="110"/>
      <c r="G712" s="110"/>
      <c r="H712" s="110"/>
      <c r="I712" s="156"/>
      <c r="J712" s="46"/>
      <c r="K712" s="129"/>
      <c r="L712" s="109"/>
    </row>
    <row r="713" spans="3:12">
      <c r="C713"/>
      <c r="D713" s="3"/>
      <c r="E713" s="3"/>
      <c r="F713" s="110"/>
      <c r="G713" s="110"/>
      <c r="H713" s="110"/>
      <c r="I713" s="156"/>
      <c r="J713" s="46"/>
      <c r="K713" s="129"/>
      <c r="L713" s="109"/>
    </row>
    <row r="714" spans="3:12">
      <c r="C714"/>
      <c r="D714" s="3"/>
      <c r="E714" s="3"/>
      <c r="F714" s="110"/>
      <c r="G714" s="110"/>
      <c r="H714" s="110"/>
      <c r="I714" s="156"/>
      <c r="J714" s="46"/>
      <c r="K714" s="129"/>
      <c r="L714" s="109"/>
    </row>
    <row r="715" spans="3:12">
      <c r="C715"/>
      <c r="D715" s="3"/>
      <c r="E715" s="3"/>
      <c r="F715" s="110"/>
      <c r="G715" s="110"/>
      <c r="H715" s="110"/>
      <c r="I715" s="156"/>
      <c r="J715" s="46"/>
      <c r="K715" s="129"/>
      <c r="L715" s="109"/>
    </row>
    <row r="716" spans="3:12">
      <c r="C716"/>
      <c r="D716" s="3"/>
      <c r="E716" s="3"/>
      <c r="F716" s="110"/>
      <c r="G716" s="110"/>
      <c r="H716" s="110"/>
      <c r="I716" s="156"/>
      <c r="J716" s="46"/>
      <c r="K716" s="129"/>
      <c r="L716" s="109"/>
    </row>
    <row r="717" spans="3:12">
      <c r="C717"/>
      <c r="D717" s="3"/>
      <c r="E717" s="3"/>
      <c r="F717" s="110"/>
      <c r="G717" s="110"/>
      <c r="H717" s="110"/>
      <c r="I717" s="156"/>
      <c r="J717" s="46"/>
      <c r="K717" s="129"/>
      <c r="L717" s="109"/>
    </row>
    <row r="718" spans="3:12">
      <c r="C718"/>
      <c r="D718" s="3"/>
      <c r="E718" s="3"/>
      <c r="F718" s="110"/>
      <c r="G718" s="110"/>
      <c r="H718" s="110"/>
      <c r="I718" s="156"/>
      <c r="J718" s="46"/>
      <c r="K718" s="129"/>
      <c r="L718" s="109"/>
    </row>
    <row r="719" spans="3:12">
      <c r="C719"/>
      <c r="D719" s="3"/>
      <c r="E719" s="3"/>
      <c r="F719" s="110"/>
      <c r="G719" s="110"/>
      <c r="H719" s="110"/>
      <c r="I719" s="156"/>
      <c r="J719" s="46"/>
      <c r="K719" s="129"/>
      <c r="L719" s="109"/>
    </row>
    <row r="720" spans="3:12">
      <c r="C720"/>
      <c r="D720" s="3"/>
      <c r="E720" s="3"/>
      <c r="F720" s="110"/>
      <c r="G720" s="110"/>
      <c r="H720" s="110"/>
      <c r="I720" s="156"/>
      <c r="J720" s="46"/>
      <c r="K720" s="129"/>
      <c r="L720" s="109"/>
    </row>
    <row r="721" spans="3:12">
      <c r="C721"/>
      <c r="D721" s="3"/>
      <c r="E721" s="3"/>
      <c r="F721" s="110"/>
      <c r="G721" s="110"/>
      <c r="H721" s="110"/>
      <c r="I721" s="156"/>
      <c r="J721" s="46"/>
      <c r="K721" s="129"/>
      <c r="L721" s="109"/>
    </row>
    <row r="722" spans="3:12">
      <c r="C722"/>
      <c r="D722" s="3"/>
      <c r="E722" s="3"/>
      <c r="F722" s="110"/>
      <c r="G722" s="110"/>
      <c r="H722" s="110"/>
      <c r="I722" s="156"/>
      <c r="J722" s="46"/>
      <c r="K722" s="129"/>
      <c r="L722" s="109"/>
    </row>
    <row r="723" spans="3:12">
      <c r="C723"/>
      <c r="D723" s="3"/>
      <c r="E723" s="3"/>
      <c r="F723" s="110"/>
      <c r="G723" s="110"/>
      <c r="H723" s="110"/>
      <c r="I723" s="156"/>
      <c r="J723" s="46"/>
      <c r="K723" s="129"/>
      <c r="L723" s="109"/>
    </row>
    <row r="724" spans="3:12">
      <c r="C724"/>
      <c r="D724" s="3"/>
      <c r="E724" s="3"/>
      <c r="F724" s="110"/>
      <c r="G724" s="110"/>
      <c r="H724" s="110"/>
      <c r="I724" s="156"/>
      <c r="J724" s="46"/>
      <c r="K724" s="129"/>
      <c r="L724" s="109"/>
    </row>
    <row r="725" spans="3:12">
      <c r="C725"/>
      <c r="D725" s="3"/>
      <c r="E725" s="3"/>
      <c r="F725" s="110"/>
      <c r="G725" s="110"/>
      <c r="H725" s="110"/>
      <c r="I725" s="156"/>
      <c r="J725" s="46"/>
      <c r="K725" s="129"/>
      <c r="L725" s="109"/>
    </row>
    <row r="726" spans="3:12">
      <c r="C726"/>
      <c r="D726" s="3"/>
      <c r="E726" s="3"/>
      <c r="F726" s="110"/>
      <c r="G726" s="110"/>
      <c r="H726" s="110"/>
      <c r="I726" s="156"/>
      <c r="J726" s="46"/>
      <c r="K726" s="129"/>
      <c r="L726" s="109"/>
    </row>
    <row r="727" spans="3:12">
      <c r="C727"/>
      <c r="D727" s="3"/>
      <c r="E727" s="3"/>
      <c r="F727" s="110"/>
      <c r="G727" s="110"/>
      <c r="H727" s="110"/>
      <c r="I727" s="156"/>
      <c r="J727" s="46"/>
      <c r="K727" s="129"/>
      <c r="L727" s="109"/>
    </row>
    <row r="728" spans="3:12">
      <c r="C728"/>
      <c r="D728" s="3"/>
      <c r="E728" s="3"/>
      <c r="F728" s="110"/>
      <c r="G728" s="110"/>
      <c r="H728" s="110"/>
      <c r="I728" s="156"/>
      <c r="J728" s="46"/>
      <c r="K728" s="129"/>
      <c r="L728" s="109"/>
    </row>
    <row r="729" spans="3:12">
      <c r="C729"/>
      <c r="D729" s="3"/>
      <c r="E729" s="3"/>
      <c r="F729" s="110"/>
      <c r="G729" s="110"/>
      <c r="H729" s="110"/>
      <c r="I729" s="156"/>
      <c r="J729" s="46"/>
      <c r="K729" s="129"/>
      <c r="L729" s="109"/>
    </row>
    <row r="730" spans="3:12">
      <c r="C730"/>
      <c r="D730" s="3"/>
      <c r="E730" s="3"/>
      <c r="F730" s="110"/>
      <c r="G730" s="110"/>
      <c r="H730" s="110"/>
      <c r="I730" s="156"/>
      <c r="J730" s="46"/>
      <c r="K730" s="129"/>
      <c r="L730" s="109"/>
    </row>
    <row r="731" spans="3:12">
      <c r="C731"/>
      <c r="D731" s="3"/>
      <c r="E731" s="3"/>
      <c r="F731" s="110"/>
      <c r="G731" s="110"/>
      <c r="H731" s="110"/>
      <c r="I731" s="156"/>
      <c r="J731" s="46"/>
      <c r="K731" s="129"/>
      <c r="L731" s="109"/>
    </row>
    <row r="732" spans="3:12">
      <c r="C732"/>
      <c r="D732" s="3"/>
      <c r="E732" s="3"/>
      <c r="F732" s="110"/>
      <c r="G732" s="110"/>
      <c r="H732" s="110"/>
      <c r="I732" s="156"/>
      <c r="J732" s="46"/>
      <c r="K732" s="129"/>
      <c r="L732" s="109"/>
    </row>
    <row r="733" spans="3:12">
      <c r="C733"/>
      <c r="D733" s="3"/>
      <c r="E733" s="3"/>
      <c r="F733" s="110"/>
      <c r="G733" s="110"/>
      <c r="H733" s="110"/>
      <c r="I733" s="156"/>
      <c r="J733" s="46"/>
      <c r="K733" s="129"/>
      <c r="L733" s="109"/>
    </row>
    <row r="734" spans="3:12">
      <c r="C734"/>
      <c r="D734" s="3"/>
      <c r="E734" s="3"/>
      <c r="F734" s="110"/>
      <c r="G734" s="110"/>
      <c r="H734" s="110"/>
      <c r="I734" s="156"/>
      <c r="J734" s="46"/>
      <c r="K734" s="129"/>
      <c r="L734" s="109"/>
    </row>
    <row r="735" spans="3:12">
      <c r="C735"/>
      <c r="D735" s="3"/>
      <c r="E735" s="3"/>
      <c r="F735" s="110"/>
      <c r="G735" s="110"/>
      <c r="H735" s="110"/>
      <c r="I735" s="156"/>
      <c r="J735" s="46"/>
      <c r="K735" s="129"/>
      <c r="L735" s="109"/>
    </row>
    <row r="736" spans="3:12">
      <c r="C736"/>
      <c r="D736" s="3"/>
      <c r="E736" s="3"/>
      <c r="F736" s="110"/>
      <c r="G736" s="110"/>
      <c r="H736" s="110"/>
      <c r="I736" s="156"/>
      <c r="J736" s="46"/>
      <c r="K736" s="129"/>
      <c r="L736" s="109"/>
    </row>
    <row r="737" spans="3:12">
      <c r="C737"/>
      <c r="D737" s="3"/>
      <c r="E737" s="3"/>
      <c r="F737" s="110"/>
      <c r="G737" s="110"/>
      <c r="H737" s="110"/>
      <c r="I737" s="156"/>
      <c r="J737" s="46"/>
      <c r="K737" s="129"/>
      <c r="L737" s="109"/>
    </row>
    <row r="738" spans="3:12">
      <c r="C738"/>
      <c r="D738" s="3"/>
      <c r="E738" s="3"/>
      <c r="F738" s="110"/>
      <c r="G738" s="110"/>
      <c r="H738" s="110"/>
      <c r="I738" s="156"/>
      <c r="J738" s="46"/>
      <c r="K738" s="129"/>
      <c r="L738" s="109"/>
    </row>
    <row r="739" spans="3:12">
      <c r="C739"/>
      <c r="D739" s="3"/>
      <c r="E739" s="3"/>
      <c r="F739" s="110"/>
      <c r="G739" s="110"/>
      <c r="H739" s="110"/>
      <c r="I739" s="156"/>
      <c r="J739" s="46"/>
      <c r="K739" s="129"/>
      <c r="L739" s="109"/>
    </row>
    <row r="740" spans="3:12">
      <c r="C740"/>
      <c r="D740" s="3"/>
      <c r="E740" s="3"/>
      <c r="F740" s="110"/>
      <c r="G740" s="110"/>
      <c r="H740" s="110"/>
      <c r="I740" s="156"/>
      <c r="J740" s="46"/>
      <c r="K740" s="129"/>
      <c r="L740" s="109"/>
    </row>
    <row r="741" spans="3:12">
      <c r="C741"/>
      <c r="D741" s="3"/>
      <c r="E741" s="3"/>
      <c r="F741" s="110"/>
      <c r="G741" s="110"/>
      <c r="H741" s="110"/>
      <c r="I741" s="156"/>
      <c r="J741" s="46"/>
      <c r="K741" s="129"/>
      <c r="L741" s="109"/>
    </row>
    <row r="742" spans="3:12">
      <c r="C742"/>
      <c r="D742" s="3"/>
      <c r="E742" s="3"/>
      <c r="F742" s="110"/>
      <c r="G742" s="110"/>
      <c r="H742" s="110"/>
      <c r="I742" s="156"/>
      <c r="J742" s="46"/>
      <c r="K742" s="129"/>
      <c r="L742" s="109"/>
    </row>
    <row r="743" spans="3:12">
      <c r="C743"/>
      <c r="D743" s="3"/>
      <c r="E743" s="3"/>
      <c r="F743" s="110"/>
      <c r="G743" s="110"/>
      <c r="H743" s="110"/>
      <c r="I743" s="156"/>
      <c r="J743" s="46"/>
      <c r="K743" s="129"/>
      <c r="L743" s="109"/>
    </row>
    <row r="744" spans="3:12">
      <c r="C744"/>
      <c r="D744" s="3"/>
      <c r="E744" s="3"/>
      <c r="F744" s="110"/>
      <c r="G744" s="110"/>
      <c r="H744" s="110"/>
      <c r="I744" s="156"/>
      <c r="J744" s="46"/>
      <c r="K744" s="129"/>
      <c r="L744" s="109"/>
    </row>
    <row r="745" spans="3:12">
      <c r="C745"/>
      <c r="D745" s="3"/>
      <c r="E745" s="3"/>
      <c r="F745" s="110"/>
      <c r="G745" s="110"/>
      <c r="H745" s="110"/>
      <c r="I745" s="156"/>
      <c r="J745" s="46"/>
      <c r="K745" s="129"/>
      <c r="L745" s="109"/>
    </row>
    <row r="746" spans="3:12">
      <c r="C746"/>
      <c r="D746" s="3"/>
      <c r="E746" s="3"/>
      <c r="F746" s="110"/>
      <c r="G746" s="110"/>
      <c r="H746" s="110"/>
      <c r="I746" s="156"/>
      <c r="J746" s="46"/>
      <c r="K746" s="129"/>
      <c r="L746" s="109"/>
    </row>
    <row r="747" spans="3:12">
      <c r="C747"/>
      <c r="D747" s="3"/>
      <c r="E747" s="3"/>
      <c r="F747" s="110"/>
      <c r="G747" s="110"/>
      <c r="H747" s="110"/>
      <c r="I747" s="156"/>
      <c r="J747" s="46"/>
      <c r="K747" s="129"/>
      <c r="L747" s="109"/>
    </row>
    <row r="748" spans="3:12">
      <c r="C748"/>
      <c r="D748" s="3"/>
      <c r="E748" s="3"/>
      <c r="F748" s="110"/>
      <c r="G748" s="110"/>
      <c r="H748" s="110"/>
      <c r="I748" s="156"/>
      <c r="J748" s="46"/>
      <c r="K748" s="129"/>
      <c r="L748" s="109"/>
    </row>
    <row r="749" spans="3:12">
      <c r="C749"/>
      <c r="D749" s="3"/>
      <c r="E749" s="3"/>
      <c r="F749" s="110"/>
      <c r="G749" s="110"/>
      <c r="H749" s="110"/>
      <c r="I749" s="156"/>
      <c r="J749" s="46"/>
      <c r="K749" s="129"/>
      <c r="L749" s="109"/>
    </row>
    <row r="750" spans="3:12">
      <c r="C750"/>
      <c r="D750" s="3"/>
      <c r="E750" s="3"/>
      <c r="F750" s="110"/>
      <c r="G750" s="110"/>
      <c r="H750" s="110"/>
      <c r="I750" s="156"/>
      <c r="J750" s="46"/>
      <c r="K750" s="129"/>
      <c r="L750" s="109"/>
    </row>
    <row r="751" spans="3:12">
      <c r="C751"/>
      <c r="D751" s="3"/>
      <c r="E751" s="3"/>
      <c r="F751" s="110"/>
      <c r="G751" s="110"/>
      <c r="H751" s="110"/>
      <c r="I751" s="156"/>
      <c r="J751" s="46"/>
      <c r="K751" s="129"/>
      <c r="L751" s="109"/>
    </row>
    <row r="752" spans="3:12">
      <c r="C752"/>
      <c r="D752" s="3"/>
      <c r="E752" s="3"/>
      <c r="F752" s="110"/>
      <c r="G752" s="110"/>
      <c r="H752" s="110"/>
      <c r="I752" s="156"/>
      <c r="J752" s="46"/>
      <c r="K752" s="129"/>
      <c r="L752" s="109"/>
    </row>
    <row r="753" spans="3:12">
      <c r="C753"/>
      <c r="D753" s="3"/>
      <c r="E753" s="3"/>
      <c r="F753" s="110"/>
      <c r="G753" s="110"/>
      <c r="H753" s="110"/>
      <c r="I753" s="156"/>
      <c r="J753" s="46"/>
      <c r="K753" s="129"/>
      <c r="L753" s="109"/>
    </row>
    <row r="754" spans="3:12">
      <c r="C754"/>
      <c r="D754" s="3"/>
      <c r="E754" s="3"/>
      <c r="F754" s="110"/>
      <c r="G754" s="110"/>
      <c r="H754" s="110"/>
      <c r="I754" s="156"/>
      <c r="J754" s="46"/>
      <c r="K754" s="129"/>
      <c r="L754" s="109"/>
    </row>
    <row r="755" spans="3:12">
      <c r="C755"/>
      <c r="D755" s="3"/>
      <c r="E755" s="3"/>
      <c r="F755" s="110"/>
      <c r="G755" s="110"/>
      <c r="H755" s="110"/>
      <c r="I755" s="156"/>
      <c r="J755" s="46"/>
      <c r="K755" s="129"/>
      <c r="L755" s="109"/>
    </row>
    <row r="756" spans="3:12">
      <c r="C756"/>
      <c r="D756" s="3"/>
      <c r="E756" s="3"/>
      <c r="F756" s="110"/>
      <c r="G756" s="110"/>
      <c r="H756" s="110"/>
      <c r="I756" s="156"/>
      <c r="J756" s="46"/>
      <c r="K756" s="129"/>
      <c r="L756" s="109"/>
    </row>
    <row r="757" spans="3:12">
      <c r="C757"/>
      <c r="D757" s="3"/>
      <c r="E757" s="3"/>
      <c r="F757" s="110"/>
      <c r="G757" s="110"/>
      <c r="H757" s="110"/>
      <c r="I757" s="156"/>
      <c r="J757" s="46"/>
      <c r="K757" s="129"/>
      <c r="L757" s="109"/>
    </row>
    <row r="758" spans="3:12">
      <c r="C758"/>
      <c r="D758" s="3"/>
      <c r="E758" s="3"/>
      <c r="F758" s="110"/>
      <c r="G758" s="110"/>
      <c r="H758" s="110"/>
      <c r="I758" s="156"/>
      <c r="J758" s="46"/>
      <c r="K758" s="129"/>
      <c r="L758" s="109"/>
    </row>
    <row r="759" spans="3:12">
      <c r="C759"/>
      <c r="D759" s="3"/>
      <c r="E759" s="3"/>
      <c r="F759" s="110"/>
      <c r="G759" s="110"/>
      <c r="H759" s="110"/>
      <c r="I759" s="156"/>
      <c r="J759" s="46"/>
      <c r="K759" s="129"/>
      <c r="L759" s="109"/>
    </row>
    <row r="760" spans="3:12">
      <c r="C760"/>
      <c r="D760" s="3"/>
      <c r="E760" s="3"/>
      <c r="F760" s="110"/>
      <c r="G760" s="110"/>
      <c r="H760" s="110"/>
      <c r="I760" s="156"/>
      <c r="J760" s="46"/>
      <c r="K760" s="129"/>
      <c r="L760" s="109"/>
    </row>
    <row r="761" spans="3:12">
      <c r="C761"/>
      <c r="D761" s="3"/>
      <c r="E761" s="3"/>
      <c r="F761" s="110"/>
      <c r="G761" s="110"/>
      <c r="H761" s="110"/>
      <c r="I761" s="156"/>
      <c r="J761" s="46"/>
      <c r="K761" s="129"/>
      <c r="L761" s="109"/>
    </row>
    <row r="762" spans="3:12">
      <c r="C762"/>
      <c r="D762" s="3"/>
      <c r="E762" s="3"/>
      <c r="F762" s="110"/>
      <c r="G762" s="110"/>
      <c r="H762" s="110"/>
      <c r="I762" s="156"/>
      <c r="J762" s="46"/>
      <c r="K762" s="129"/>
      <c r="L762" s="109"/>
    </row>
    <row r="763" spans="3:12">
      <c r="C763"/>
      <c r="D763" s="3"/>
      <c r="E763" s="3"/>
      <c r="F763" s="110"/>
      <c r="G763" s="110"/>
      <c r="H763" s="110"/>
      <c r="I763" s="156"/>
      <c r="J763" s="46"/>
      <c r="K763" s="129"/>
      <c r="L763" s="109"/>
    </row>
    <row r="764" spans="3:12">
      <c r="C764"/>
      <c r="D764" s="3"/>
      <c r="E764" s="3"/>
      <c r="F764" s="110"/>
      <c r="G764" s="110"/>
      <c r="H764" s="110"/>
      <c r="I764" s="156"/>
      <c r="J764" s="46"/>
      <c r="K764" s="129"/>
      <c r="L764" s="109"/>
    </row>
    <row r="765" spans="3:12">
      <c r="C765"/>
      <c r="D765" s="3"/>
      <c r="E765" s="3"/>
      <c r="F765" s="110"/>
      <c r="G765" s="110"/>
      <c r="H765" s="110"/>
      <c r="I765" s="156"/>
      <c r="J765" s="46"/>
      <c r="K765" s="129"/>
      <c r="L765" s="109"/>
    </row>
    <row r="766" spans="3:12">
      <c r="C766"/>
      <c r="D766" s="3"/>
      <c r="E766" s="3"/>
      <c r="F766" s="110"/>
      <c r="G766" s="110"/>
      <c r="H766" s="110"/>
      <c r="I766" s="156"/>
      <c r="J766" s="46"/>
      <c r="K766" s="129"/>
      <c r="L766" s="109"/>
    </row>
    <row r="767" spans="3:12">
      <c r="C767"/>
      <c r="D767" s="3"/>
      <c r="E767" s="3"/>
      <c r="F767" s="110"/>
      <c r="G767" s="110"/>
      <c r="H767" s="110"/>
      <c r="I767" s="156"/>
      <c r="J767" s="46"/>
      <c r="K767" s="129"/>
      <c r="L767" s="109"/>
    </row>
    <row r="768" spans="3:12">
      <c r="C768"/>
      <c r="D768" s="3"/>
      <c r="E768" s="3"/>
      <c r="F768" s="110"/>
      <c r="G768" s="110"/>
      <c r="H768" s="110"/>
      <c r="I768" s="156"/>
      <c r="J768" s="46"/>
      <c r="K768" s="129"/>
      <c r="L768" s="109"/>
    </row>
    <row r="769" spans="3:12">
      <c r="C769"/>
      <c r="D769" s="3"/>
      <c r="E769" s="3"/>
      <c r="F769" s="110"/>
      <c r="G769" s="110"/>
      <c r="H769" s="110"/>
      <c r="I769" s="156"/>
      <c r="J769" s="46"/>
      <c r="K769" s="129"/>
      <c r="L769" s="109"/>
    </row>
    <row r="770" spans="3:12">
      <c r="C770"/>
      <c r="D770" s="3"/>
      <c r="E770" s="3"/>
      <c r="F770" s="110"/>
      <c r="G770" s="110"/>
      <c r="H770" s="110"/>
      <c r="I770" s="156"/>
      <c r="J770" s="46"/>
      <c r="K770" s="129"/>
      <c r="L770" s="109"/>
    </row>
    <row r="771" spans="3:12">
      <c r="C771"/>
      <c r="D771" s="3"/>
      <c r="E771" s="3"/>
      <c r="F771" s="110"/>
      <c r="G771" s="110"/>
      <c r="H771" s="110"/>
      <c r="I771" s="156"/>
      <c r="J771" s="46"/>
      <c r="K771" s="129"/>
      <c r="L771" s="109"/>
    </row>
    <row r="772" spans="3:12">
      <c r="C772"/>
      <c r="D772" s="3"/>
      <c r="E772" s="3"/>
      <c r="F772" s="110"/>
      <c r="G772" s="110"/>
      <c r="H772" s="110"/>
      <c r="I772" s="156"/>
      <c r="J772" s="46"/>
      <c r="K772" s="129"/>
      <c r="L772" s="109"/>
    </row>
    <row r="773" spans="3:12">
      <c r="C773"/>
      <c r="D773" s="3"/>
      <c r="E773" s="3"/>
      <c r="F773" s="110"/>
      <c r="G773" s="110"/>
      <c r="H773" s="110"/>
      <c r="I773" s="156"/>
      <c r="J773" s="46"/>
      <c r="K773" s="129"/>
      <c r="L773" s="109"/>
    </row>
    <row r="774" spans="3:12">
      <c r="C774"/>
      <c r="D774" s="3"/>
      <c r="E774" s="3"/>
      <c r="F774" s="110"/>
      <c r="G774" s="110"/>
      <c r="H774" s="110"/>
      <c r="I774" s="156"/>
      <c r="J774" s="46"/>
      <c r="K774" s="129"/>
      <c r="L774" s="109"/>
    </row>
    <row r="775" spans="3:12">
      <c r="C775"/>
      <c r="D775" s="3"/>
      <c r="E775" s="3"/>
      <c r="F775" s="110"/>
      <c r="G775" s="110"/>
      <c r="H775" s="110"/>
      <c r="I775" s="156"/>
      <c r="J775" s="46"/>
      <c r="K775" s="129"/>
      <c r="L775" s="109"/>
    </row>
    <row r="776" spans="3:12">
      <c r="C776"/>
      <c r="D776" s="3"/>
      <c r="E776" s="3"/>
      <c r="F776" s="110"/>
      <c r="G776" s="110"/>
      <c r="H776" s="110"/>
      <c r="I776" s="156"/>
      <c r="J776" s="46"/>
      <c r="K776" s="129"/>
      <c r="L776" s="109"/>
    </row>
    <row r="777" spans="3:12">
      <c r="C777"/>
      <c r="D777" s="3"/>
      <c r="E777" s="3"/>
      <c r="F777" s="110"/>
      <c r="G777" s="110"/>
      <c r="H777" s="110"/>
      <c r="I777" s="156"/>
      <c r="J777" s="46"/>
      <c r="K777" s="129"/>
      <c r="L777" s="109"/>
    </row>
    <row r="778" spans="3:12">
      <c r="C778"/>
      <c r="D778" s="3"/>
      <c r="E778" s="3"/>
      <c r="F778" s="110"/>
      <c r="G778" s="110"/>
      <c r="H778" s="110"/>
      <c r="I778" s="156"/>
      <c r="J778" s="46"/>
      <c r="K778" s="129"/>
      <c r="L778" s="109"/>
    </row>
    <row r="779" spans="3:12">
      <c r="C779"/>
      <c r="D779" s="3"/>
      <c r="E779" s="3"/>
      <c r="F779" s="110"/>
      <c r="G779" s="110"/>
      <c r="H779" s="110"/>
      <c r="I779" s="156"/>
      <c r="J779" s="46"/>
      <c r="K779" s="129"/>
      <c r="L779" s="109"/>
    </row>
    <row r="780" spans="3:12">
      <c r="C780"/>
      <c r="D780" s="3"/>
      <c r="E780" s="3"/>
      <c r="F780" s="110"/>
      <c r="G780" s="110"/>
      <c r="H780" s="110"/>
      <c r="I780" s="156"/>
      <c r="J780" s="46"/>
      <c r="K780" s="129"/>
      <c r="L780" s="109"/>
    </row>
    <row r="781" spans="3:12">
      <c r="C781"/>
      <c r="D781" s="3"/>
      <c r="E781" s="3"/>
      <c r="F781" s="110"/>
      <c r="G781" s="110"/>
      <c r="H781" s="110"/>
      <c r="I781" s="156"/>
      <c r="J781" s="46"/>
      <c r="K781" s="129"/>
      <c r="L781" s="109"/>
    </row>
    <row r="782" spans="3:12">
      <c r="C782"/>
      <c r="D782" s="3"/>
      <c r="E782" s="3"/>
      <c r="F782" s="110"/>
      <c r="G782" s="110"/>
      <c r="H782" s="110"/>
      <c r="I782" s="156"/>
      <c r="J782" s="46"/>
      <c r="K782" s="129"/>
      <c r="L782" s="109"/>
    </row>
    <row r="783" spans="3:12">
      <c r="C783"/>
      <c r="D783" s="3"/>
      <c r="E783" s="3"/>
      <c r="F783" s="110"/>
      <c r="G783" s="110"/>
      <c r="H783" s="110"/>
      <c r="I783" s="156"/>
      <c r="J783" s="46"/>
      <c r="K783" s="129"/>
      <c r="L783" s="109"/>
    </row>
    <row r="784" spans="3:12">
      <c r="C784"/>
      <c r="D784" s="3"/>
      <c r="E784" s="3"/>
      <c r="F784" s="110"/>
      <c r="G784" s="110"/>
      <c r="H784" s="110"/>
      <c r="I784" s="156"/>
      <c r="J784" s="46"/>
      <c r="K784" s="129"/>
      <c r="L784" s="109"/>
    </row>
    <row r="785" spans="3:12">
      <c r="C785"/>
      <c r="D785" s="3"/>
      <c r="E785" s="3"/>
      <c r="F785" s="110"/>
      <c r="G785" s="110"/>
      <c r="H785" s="110"/>
      <c r="I785" s="156"/>
      <c r="J785" s="46"/>
      <c r="K785" s="129"/>
      <c r="L785" s="109"/>
    </row>
    <row r="786" spans="3:12">
      <c r="C786"/>
      <c r="D786" s="3"/>
      <c r="E786" s="3"/>
      <c r="F786" s="110"/>
      <c r="G786" s="110"/>
      <c r="H786" s="110"/>
      <c r="I786" s="156"/>
      <c r="J786" s="46"/>
      <c r="K786" s="129"/>
      <c r="L786" s="109"/>
    </row>
    <row r="787" spans="3:12">
      <c r="C787"/>
      <c r="D787" s="3"/>
      <c r="E787" s="3"/>
      <c r="F787" s="110"/>
      <c r="G787" s="110"/>
      <c r="H787" s="110"/>
      <c r="I787" s="156"/>
      <c r="J787" s="46"/>
      <c r="K787" s="129"/>
      <c r="L787" s="109"/>
    </row>
    <row r="788" spans="3:12">
      <c r="C788"/>
      <c r="D788" s="3"/>
      <c r="E788" s="3"/>
      <c r="F788" s="110"/>
      <c r="G788" s="110"/>
      <c r="H788" s="110"/>
      <c r="I788" s="156"/>
      <c r="J788" s="46"/>
      <c r="K788" s="129"/>
      <c r="L788" s="109"/>
    </row>
    <row r="789" spans="3:12">
      <c r="C789"/>
      <c r="D789" s="3"/>
      <c r="E789" s="3"/>
      <c r="F789" s="110"/>
      <c r="G789" s="110"/>
      <c r="H789" s="110"/>
      <c r="I789" s="156"/>
      <c r="J789" s="46"/>
      <c r="K789" s="129"/>
      <c r="L789" s="109"/>
    </row>
    <row r="790" spans="3:12">
      <c r="C790"/>
      <c r="D790" s="3"/>
      <c r="E790" s="3"/>
      <c r="F790" s="110"/>
      <c r="G790" s="110"/>
      <c r="H790" s="110"/>
      <c r="I790" s="156"/>
      <c r="J790" s="46"/>
      <c r="K790" s="129"/>
      <c r="L790" s="109"/>
    </row>
    <row r="791" spans="3:12">
      <c r="C791"/>
      <c r="D791" s="3"/>
      <c r="E791" s="3"/>
      <c r="F791" s="110"/>
      <c r="G791" s="110"/>
      <c r="H791" s="110"/>
      <c r="I791" s="156"/>
      <c r="J791" s="46"/>
      <c r="K791" s="129"/>
      <c r="L791" s="109"/>
    </row>
    <row r="792" spans="3:12">
      <c r="C792"/>
      <c r="D792" s="3"/>
      <c r="E792" s="3"/>
      <c r="F792" s="110"/>
      <c r="G792" s="110"/>
      <c r="H792" s="110"/>
      <c r="I792" s="156"/>
      <c r="J792" s="46"/>
      <c r="K792" s="129"/>
      <c r="L792" s="109"/>
    </row>
    <row r="793" spans="3:12">
      <c r="C793"/>
      <c r="D793" s="3"/>
      <c r="E793" s="3"/>
      <c r="F793" s="110"/>
      <c r="G793" s="110"/>
      <c r="H793" s="110"/>
      <c r="I793" s="156"/>
      <c r="J793" s="46"/>
      <c r="K793" s="129"/>
      <c r="L793" s="109"/>
    </row>
    <row r="794" spans="3:12">
      <c r="C794"/>
      <c r="D794" s="3"/>
      <c r="E794" s="3"/>
      <c r="F794" s="110"/>
      <c r="G794" s="110"/>
      <c r="H794" s="110"/>
      <c r="I794" s="156"/>
      <c r="J794" s="46"/>
      <c r="K794" s="129"/>
      <c r="L794" s="109"/>
    </row>
    <row r="795" spans="3:12">
      <c r="C795"/>
      <c r="D795" s="3"/>
      <c r="E795" s="3"/>
      <c r="F795" s="110"/>
      <c r="G795" s="110"/>
      <c r="H795" s="110"/>
      <c r="I795" s="156"/>
      <c r="J795" s="46"/>
      <c r="K795" s="129"/>
      <c r="L795" s="109"/>
    </row>
    <row r="796" spans="3:12">
      <c r="C796"/>
      <c r="D796" s="3"/>
      <c r="E796" s="3"/>
      <c r="F796" s="110"/>
      <c r="G796" s="110"/>
      <c r="H796" s="110"/>
      <c r="I796" s="156"/>
      <c r="J796" s="46"/>
      <c r="K796" s="129"/>
      <c r="L796" s="109"/>
    </row>
    <row r="797" spans="3:12">
      <c r="C797"/>
      <c r="D797" s="3"/>
      <c r="E797" s="3"/>
      <c r="F797" s="110"/>
      <c r="G797" s="110"/>
      <c r="H797" s="110"/>
      <c r="I797" s="156"/>
      <c r="J797" s="46"/>
      <c r="K797" s="129"/>
      <c r="L797" s="109"/>
    </row>
    <row r="798" spans="3:12">
      <c r="C798"/>
      <c r="D798" s="3"/>
      <c r="E798" s="3"/>
      <c r="F798" s="110"/>
      <c r="G798" s="110"/>
      <c r="H798" s="110"/>
      <c r="I798" s="156"/>
      <c r="J798" s="46"/>
      <c r="K798" s="129"/>
      <c r="L798" s="109"/>
    </row>
    <row r="799" spans="3:12">
      <c r="C799"/>
      <c r="D799" s="3"/>
      <c r="E799" s="3"/>
      <c r="F799" s="110"/>
      <c r="G799" s="110"/>
      <c r="H799" s="110"/>
      <c r="I799" s="156"/>
      <c r="J799" s="46"/>
      <c r="K799" s="129"/>
      <c r="L799" s="109"/>
    </row>
    <row r="800" spans="3:12">
      <c r="C800"/>
      <c r="D800" s="3"/>
      <c r="E800" s="3"/>
      <c r="F800" s="110"/>
      <c r="G800" s="110"/>
      <c r="H800" s="110"/>
      <c r="I800" s="156"/>
      <c r="J800" s="46"/>
      <c r="K800" s="129"/>
      <c r="L800" s="109"/>
    </row>
    <row r="801" spans="3:12">
      <c r="C801"/>
      <c r="D801" s="3"/>
      <c r="E801" s="3"/>
      <c r="F801" s="110"/>
      <c r="G801" s="110"/>
      <c r="H801" s="110"/>
      <c r="I801" s="156"/>
      <c r="J801" s="46"/>
      <c r="K801" s="129"/>
      <c r="L801" s="109"/>
    </row>
    <row r="802" spans="3:12">
      <c r="C802"/>
      <c r="D802" s="3"/>
      <c r="E802" s="3"/>
      <c r="F802" s="110"/>
      <c r="G802" s="110"/>
      <c r="H802" s="110"/>
      <c r="I802" s="156"/>
      <c r="J802" s="46"/>
      <c r="K802" s="129"/>
      <c r="L802" s="109"/>
    </row>
    <row r="803" spans="3:12">
      <c r="C803"/>
      <c r="D803" s="3"/>
      <c r="E803" s="3"/>
      <c r="F803" s="110"/>
      <c r="G803" s="110"/>
      <c r="H803" s="110"/>
      <c r="I803" s="156"/>
      <c r="J803" s="46"/>
      <c r="K803" s="129"/>
      <c r="L803" s="109"/>
    </row>
    <row r="804" spans="3:12">
      <c r="C804"/>
      <c r="D804" s="3"/>
      <c r="E804" s="3"/>
      <c r="F804" s="110"/>
      <c r="G804" s="110"/>
      <c r="H804" s="110"/>
      <c r="I804" s="156"/>
      <c r="J804" s="46"/>
      <c r="K804" s="129"/>
      <c r="L804" s="109"/>
    </row>
    <row r="805" spans="3:12">
      <c r="C805"/>
      <c r="D805" s="3"/>
      <c r="E805" s="3"/>
      <c r="F805" s="110"/>
      <c r="G805" s="110"/>
      <c r="H805" s="110"/>
      <c r="I805" s="156"/>
      <c r="J805" s="46"/>
      <c r="K805" s="129"/>
      <c r="L805" s="109"/>
    </row>
    <row r="806" spans="3:12">
      <c r="C806"/>
      <c r="D806" s="3"/>
      <c r="E806" s="3"/>
      <c r="F806" s="110"/>
      <c r="G806" s="110"/>
      <c r="H806" s="110"/>
      <c r="I806" s="156"/>
      <c r="J806" s="46"/>
      <c r="K806" s="129"/>
      <c r="L806" s="109"/>
    </row>
    <row r="807" spans="3:12">
      <c r="C807"/>
      <c r="D807" s="3"/>
      <c r="E807" s="3"/>
      <c r="F807" s="110"/>
      <c r="G807" s="110"/>
      <c r="H807" s="110"/>
      <c r="I807" s="156"/>
      <c r="J807" s="46"/>
      <c r="K807" s="129"/>
      <c r="L807" s="109"/>
    </row>
    <row r="808" spans="3:12">
      <c r="C808"/>
      <c r="D808" s="3"/>
      <c r="E808" s="3"/>
      <c r="F808" s="110"/>
      <c r="G808" s="110"/>
      <c r="H808" s="110"/>
      <c r="I808" s="156"/>
      <c r="J808" s="46"/>
      <c r="K808" s="129"/>
      <c r="L808" s="109"/>
    </row>
    <row r="809" spans="3:12">
      <c r="C809"/>
      <c r="D809" s="3"/>
      <c r="E809" s="3"/>
      <c r="F809" s="110"/>
      <c r="G809" s="110"/>
      <c r="H809" s="110"/>
      <c r="I809" s="156"/>
      <c r="J809" s="46"/>
      <c r="K809" s="129"/>
      <c r="L809" s="109"/>
    </row>
    <row r="810" spans="3:12">
      <c r="C810"/>
      <c r="D810" s="3"/>
      <c r="E810" s="3"/>
      <c r="F810" s="110"/>
      <c r="G810" s="110"/>
      <c r="H810" s="110"/>
      <c r="I810" s="156"/>
      <c r="J810" s="46"/>
      <c r="K810" s="129"/>
      <c r="L810" s="109"/>
    </row>
    <row r="811" spans="3:12">
      <c r="C811"/>
      <c r="D811" s="3"/>
      <c r="E811" s="3"/>
      <c r="F811" s="110"/>
      <c r="G811" s="110"/>
      <c r="H811" s="110"/>
      <c r="I811" s="156"/>
      <c r="J811" s="46"/>
      <c r="K811" s="129"/>
      <c r="L811" s="109"/>
    </row>
    <row r="812" spans="3:12">
      <c r="C812"/>
      <c r="D812" s="3"/>
      <c r="E812" s="3"/>
      <c r="F812" s="110"/>
      <c r="G812" s="110"/>
      <c r="H812" s="110"/>
      <c r="I812" s="156"/>
      <c r="J812" s="46"/>
      <c r="K812" s="129"/>
      <c r="L812" s="109"/>
    </row>
    <row r="813" spans="3:12">
      <c r="C813"/>
      <c r="D813" s="3"/>
      <c r="E813" s="3"/>
      <c r="F813" s="110"/>
      <c r="G813" s="110"/>
      <c r="H813" s="110"/>
      <c r="I813" s="156"/>
      <c r="J813" s="46"/>
      <c r="K813" s="129"/>
      <c r="L813" s="109"/>
    </row>
    <row r="814" spans="3:12">
      <c r="C814"/>
      <c r="D814" s="3"/>
      <c r="E814" s="3"/>
      <c r="F814" s="110"/>
      <c r="G814" s="110"/>
      <c r="H814" s="110"/>
      <c r="I814" s="156"/>
      <c r="J814" s="46"/>
      <c r="K814" s="129"/>
      <c r="L814" s="109"/>
    </row>
    <row r="815" spans="3:12">
      <c r="C815"/>
      <c r="D815" s="3"/>
      <c r="E815" s="3"/>
      <c r="F815" s="110"/>
      <c r="G815" s="110"/>
      <c r="H815" s="110"/>
      <c r="I815" s="156"/>
      <c r="J815" s="46"/>
      <c r="K815" s="129"/>
      <c r="L815" s="109"/>
    </row>
    <row r="816" spans="3:12">
      <c r="C816"/>
      <c r="D816" s="3"/>
      <c r="E816" s="3"/>
      <c r="F816" s="110"/>
      <c r="G816" s="110"/>
      <c r="H816" s="110"/>
      <c r="I816" s="156"/>
      <c r="J816" s="46"/>
      <c r="K816" s="129"/>
      <c r="L816" s="109"/>
    </row>
    <row r="817" spans="3:12">
      <c r="C817"/>
      <c r="D817" s="3"/>
      <c r="E817" s="3"/>
      <c r="F817" s="110"/>
      <c r="G817" s="110"/>
      <c r="H817" s="110"/>
      <c r="I817" s="156"/>
      <c r="J817" s="46"/>
      <c r="K817" s="129"/>
      <c r="L817" s="109"/>
    </row>
    <row r="818" spans="3:12">
      <c r="C818"/>
      <c r="D818" s="3"/>
      <c r="E818" s="3"/>
      <c r="F818" s="110"/>
      <c r="G818" s="110"/>
      <c r="H818" s="110"/>
      <c r="I818" s="156"/>
      <c r="J818" s="46"/>
      <c r="K818" s="129"/>
      <c r="L818" s="109"/>
    </row>
    <row r="819" spans="3:12">
      <c r="C819"/>
      <c r="D819" s="3"/>
      <c r="E819" s="3"/>
      <c r="F819" s="110"/>
      <c r="G819" s="110"/>
      <c r="H819" s="110"/>
      <c r="I819" s="156"/>
      <c r="J819" s="46"/>
      <c r="K819" s="129"/>
      <c r="L819" s="109"/>
    </row>
    <row r="820" spans="3:12">
      <c r="C820"/>
      <c r="D820" s="3"/>
      <c r="E820" s="3"/>
      <c r="F820" s="110"/>
      <c r="G820" s="110"/>
      <c r="H820" s="110"/>
      <c r="I820" s="156"/>
      <c r="J820" s="46"/>
      <c r="K820" s="129"/>
      <c r="L820" s="109"/>
    </row>
    <row r="821" spans="3:12">
      <c r="C821"/>
      <c r="D821" s="3"/>
      <c r="E821" s="3"/>
      <c r="F821" s="110"/>
      <c r="G821" s="110"/>
      <c r="H821" s="110"/>
      <c r="I821" s="156"/>
      <c r="J821" s="46"/>
      <c r="K821" s="129"/>
      <c r="L821" s="109"/>
    </row>
    <row r="822" spans="3:12">
      <c r="C822"/>
      <c r="D822" s="3"/>
      <c r="E822" s="3"/>
      <c r="F822" s="110"/>
      <c r="G822" s="110"/>
      <c r="H822" s="110"/>
      <c r="I822" s="156"/>
      <c r="J822" s="46"/>
      <c r="K822" s="129"/>
      <c r="L822" s="109"/>
    </row>
    <row r="823" spans="3:12">
      <c r="C823"/>
      <c r="D823" s="3"/>
      <c r="E823" s="3"/>
      <c r="F823" s="110"/>
      <c r="G823" s="110"/>
      <c r="H823" s="110"/>
      <c r="I823" s="156"/>
      <c r="J823" s="46"/>
      <c r="K823" s="129"/>
      <c r="L823" s="109"/>
    </row>
    <row r="824" spans="3:12">
      <c r="C824"/>
      <c r="D824" s="3"/>
      <c r="E824" s="3"/>
      <c r="F824" s="110"/>
      <c r="G824" s="110"/>
      <c r="H824" s="110"/>
      <c r="I824" s="156"/>
      <c r="J824" s="46"/>
      <c r="K824" s="129"/>
      <c r="L824" s="109"/>
    </row>
    <row r="825" spans="3:12">
      <c r="C825"/>
      <c r="D825" s="3"/>
      <c r="E825" s="3"/>
      <c r="F825" s="110"/>
      <c r="G825" s="110"/>
      <c r="H825" s="110"/>
      <c r="I825" s="156"/>
      <c r="J825" s="46"/>
      <c r="K825" s="129"/>
      <c r="L825" s="109"/>
    </row>
    <row r="826" spans="3:12">
      <c r="C826"/>
      <c r="D826" s="3"/>
      <c r="E826" s="3"/>
      <c r="F826" s="110"/>
      <c r="G826" s="110"/>
      <c r="H826" s="110"/>
      <c r="I826" s="156"/>
      <c r="J826" s="46"/>
      <c r="K826" s="129"/>
      <c r="L826" s="109"/>
    </row>
    <row r="827" spans="3:12">
      <c r="C827"/>
      <c r="D827" s="3"/>
      <c r="E827" s="3"/>
      <c r="F827" s="110"/>
      <c r="G827" s="110"/>
      <c r="H827" s="110"/>
      <c r="I827" s="156"/>
      <c r="J827" s="46"/>
      <c r="K827" s="129"/>
      <c r="L827" s="109"/>
    </row>
    <row r="828" spans="3:12">
      <c r="C828"/>
      <c r="D828" s="3"/>
      <c r="E828" s="3"/>
      <c r="F828" s="110"/>
      <c r="G828" s="110"/>
      <c r="H828" s="110"/>
      <c r="I828" s="156"/>
      <c r="J828" s="46"/>
      <c r="K828" s="129"/>
      <c r="L828" s="109"/>
    </row>
    <row r="829" spans="3:12">
      <c r="C829"/>
      <c r="D829" s="3"/>
      <c r="E829" s="3"/>
      <c r="F829" s="110"/>
      <c r="G829" s="110"/>
      <c r="H829" s="110"/>
      <c r="I829" s="156"/>
      <c r="J829" s="46"/>
      <c r="K829" s="129"/>
      <c r="L829" s="109"/>
    </row>
    <row r="830" spans="3:12">
      <c r="C830"/>
      <c r="D830" s="3"/>
      <c r="E830" s="3"/>
      <c r="F830" s="110"/>
      <c r="G830" s="110"/>
      <c r="H830" s="110"/>
      <c r="I830" s="156"/>
      <c r="J830" s="46"/>
      <c r="K830" s="129"/>
      <c r="L830" s="109"/>
    </row>
    <row r="831" spans="3:12">
      <c r="C831"/>
      <c r="D831" s="3"/>
      <c r="E831" s="3"/>
      <c r="F831" s="110"/>
      <c r="G831" s="110"/>
      <c r="H831" s="110"/>
      <c r="I831" s="156"/>
      <c r="J831" s="46"/>
      <c r="K831" s="129"/>
      <c r="L831" s="109"/>
    </row>
    <row r="832" spans="3:12">
      <c r="C832"/>
      <c r="D832" s="3"/>
      <c r="E832" s="3"/>
      <c r="F832" s="110"/>
      <c r="G832" s="110"/>
      <c r="H832" s="110"/>
      <c r="I832" s="156"/>
      <c r="J832" s="46"/>
      <c r="K832" s="129"/>
      <c r="L832" s="109"/>
    </row>
    <row r="833" spans="3:12">
      <c r="C833"/>
      <c r="D833" s="3"/>
      <c r="E833" s="3"/>
      <c r="F833" s="110"/>
      <c r="G833" s="110"/>
      <c r="H833" s="110"/>
      <c r="I833" s="156"/>
      <c r="J833" s="46"/>
      <c r="K833" s="129"/>
      <c r="L833" s="109"/>
    </row>
    <row r="834" spans="3:12">
      <c r="C834"/>
      <c r="D834" s="3"/>
      <c r="E834" s="3"/>
      <c r="F834" s="110"/>
      <c r="G834" s="110"/>
      <c r="H834" s="110"/>
      <c r="I834" s="156"/>
      <c r="J834" s="46"/>
      <c r="K834" s="129"/>
      <c r="L834" s="109"/>
    </row>
    <row r="835" spans="3:12">
      <c r="C835"/>
      <c r="D835" s="3"/>
      <c r="E835" s="3"/>
      <c r="F835" s="110"/>
      <c r="G835" s="110"/>
      <c r="H835" s="110"/>
      <c r="I835" s="156"/>
      <c r="J835" s="46"/>
      <c r="K835" s="129"/>
      <c r="L835" s="109"/>
    </row>
    <row r="836" spans="3:12">
      <c r="C836"/>
      <c r="D836" s="3"/>
      <c r="E836" s="3"/>
      <c r="F836" s="110"/>
      <c r="G836" s="110"/>
      <c r="H836" s="110"/>
      <c r="I836" s="156"/>
      <c r="J836" s="46"/>
      <c r="K836" s="129"/>
      <c r="L836" s="109"/>
    </row>
    <row r="837" spans="3:12">
      <c r="C837"/>
      <c r="D837" s="3"/>
      <c r="E837" s="3"/>
      <c r="F837" s="110"/>
      <c r="G837" s="110"/>
      <c r="H837" s="110"/>
      <c r="I837" s="156"/>
      <c r="J837" s="46"/>
      <c r="K837" s="129"/>
      <c r="L837" s="109"/>
    </row>
    <row r="838" spans="3:12">
      <c r="C838"/>
      <c r="D838" s="3"/>
      <c r="E838" s="3"/>
      <c r="F838" s="110"/>
      <c r="G838" s="110"/>
      <c r="H838" s="110"/>
      <c r="I838" s="156"/>
      <c r="J838" s="46"/>
      <c r="K838" s="129"/>
      <c r="L838" s="109"/>
    </row>
    <row r="839" spans="3:12">
      <c r="C839"/>
      <c r="D839" s="3"/>
      <c r="E839" s="3"/>
      <c r="F839" s="110"/>
      <c r="G839" s="110"/>
      <c r="H839" s="110"/>
      <c r="I839" s="156"/>
      <c r="J839" s="46"/>
      <c r="K839" s="129"/>
      <c r="L839" s="109"/>
    </row>
    <row r="840" spans="3:12">
      <c r="C840"/>
      <c r="D840" s="3"/>
      <c r="E840" s="3"/>
      <c r="F840" s="110"/>
      <c r="G840" s="110"/>
      <c r="H840" s="110"/>
      <c r="I840" s="156"/>
      <c r="J840" s="46"/>
      <c r="K840" s="129"/>
      <c r="L840" s="109"/>
    </row>
    <row r="841" spans="3:12">
      <c r="C841"/>
      <c r="D841" s="3"/>
      <c r="E841" s="3"/>
      <c r="F841" s="110"/>
      <c r="G841" s="110"/>
      <c r="H841" s="110"/>
      <c r="I841" s="156"/>
      <c r="J841" s="46"/>
      <c r="K841" s="129"/>
      <c r="L841" s="109"/>
    </row>
    <row r="842" spans="3:12">
      <c r="C842"/>
      <c r="D842" s="3"/>
      <c r="E842" s="3"/>
      <c r="F842" s="110"/>
      <c r="G842" s="110"/>
      <c r="H842" s="110"/>
      <c r="I842" s="156"/>
      <c r="J842" s="46"/>
      <c r="K842" s="129"/>
      <c r="L842" s="109"/>
    </row>
    <row r="843" spans="3:12">
      <c r="C843"/>
      <c r="D843" s="3"/>
      <c r="E843" s="3"/>
      <c r="F843" s="110"/>
      <c r="G843" s="110"/>
      <c r="H843" s="110"/>
      <c r="I843" s="156"/>
      <c r="J843" s="46"/>
      <c r="K843" s="129"/>
      <c r="L843" s="109"/>
    </row>
    <row r="844" spans="3:12">
      <c r="C844"/>
      <c r="D844" s="3"/>
      <c r="E844" s="3"/>
      <c r="F844" s="110"/>
      <c r="G844" s="110"/>
      <c r="H844" s="110"/>
      <c r="I844" s="156"/>
      <c r="J844" s="46"/>
      <c r="K844" s="129"/>
      <c r="L844" s="109"/>
    </row>
    <row r="845" spans="3:12">
      <c r="C845"/>
      <c r="D845" s="3"/>
      <c r="E845" s="3"/>
      <c r="F845" s="110"/>
      <c r="G845" s="110"/>
      <c r="H845" s="110"/>
      <c r="I845" s="156"/>
      <c r="J845" s="46"/>
      <c r="K845" s="129"/>
      <c r="L845" s="109"/>
    </row>
    <row r="846" spans="3:12">
      <c r="C846"/>
      <c r="D846" s="3"/>
      <c r="E846" s="3"/>
      <c r="F846" s="110"/>
      <c r="G846" s="110"/>
      <c r="H846" s="110"/>
      <c r="I846" s="156"/>
      <c r="J846" s="46"/>
      <c r="K846" s="129"/>
      <c r="L846" s="109"/>
    </row>
    <row r="847" spans="3:12">
      <c r="C847"/>
      <c r="D847" s="3"/>
      <c r="E847" s="3"/>
      <c r="F847" s="110"/>
      <c r="G847" s="110"/>
      <c r="H847" s="110"/>
      <c r="I847" s="156"/>
      <c r="J847" s="46"/>
      <c r="K847" s="129"/>
      <c r="L847" s="109"/>
    </row>
    <row r="848" spans="3:12">
      <c r="C848"/>
      <c r="D848" s="3"/>
      <c r="E848" s="3"/>
      <c r="F848" s="110"/>
      <c r="G848" s="110"/>
      <c r="H848" s="110"/>
      <c r="I848" s="156"/>
      <c r="J848" s="46"/>
      <c r="K848" s="129"/>
      <c r="L848" s="109"/>
    </row>
    <row r="849" spans="3:12">
      <c r="C849"/>
      <c r="D849" s="3"/>
      <c r="E849" s="3"/>
      <c r="F849" s="110"/>
      <c r="G849" s="110"/>
      <c r="H849" s="110"/>
      <c r="I849" s="156"/>
      <c r="J849" s="46"/>
      <c r="K849" s="129"/>
      <c r="L849" s="109"/>
    </row>
    <row r="850" spans="3:12">
      <c r="C850"/>
      <c r="D850" s="3"/>
      <c r="E850" s="3"/>
      <c r="F850" s="110"/>
      <c r="G850" s="110"/>
      <c r="H850" s="110"/>
      <c r="I850" s="156"/>
      <c r="J850" s="46"/>
      <c r="K850" s="129"/>
      <c r="L850" s="109"/>
    </row>
    <row r="851" spans="3:12">
      <c r="C851"/>
      <c r="D851" s="3"/>
      <c r="E851" s="3"/>
      <c r="F851" s="110"/>
      <c r="G851" s="110"/>
      <c r="H851" s="110"/>
      <c r="I851" s="156"/>
      <c r="J851" s="46"/>
      <c r="K851" s="129"/>
      <c r="L851" s="109"/>
    </row>
    <row r="852" spans="3:12">
      <c r="C852"/>
      <c r="D852" s="3"/>
      <c r="E852" s="3"/>
      <c r="F852" s="110"/>
      <c r="G852" s="110"/>
      <c r="H852" s="110"/>
      <c r="I852" s="156"/>
      <c r="J852" s="46"/>
      <c r="K852" s="129"/>
      <c r="L852" s="109"/>
    </row>
    <row r="853" spans="3:12">
      <c r="C853"/>
      <c r="D853" s="3"/>
      <c r="E853" s="3"/>
      <c r="F853" s="110"/>
      <c r="G853" s="110"/>
      <c r="H853" s="110"/>
      <c r="I853" s="156"/>
      <c r="J853" s="46"/>
      <c r="K853" s="129"/>
      <c r="L853" s="109"/>
    </row>
    <row r="854" spans="3:12">
      <c r="C854"/>
      <c r="D854" s="3"/>
      <c r="E854" s="3"/>
      <c r="F854" s="110"/>
      <c r="G854" s="110"/>
      <c r="H854" s="110"/>
      <c r="I854" s="156"/>
      <c r="J854" s="46"/>
      <c r="K854" s="129"/>
      <c r="L854" s="109"/>
    </row>
    <row r="855" spans="3:12">
      <c r="C855"/>
      <c r="D855" s="3"/>
      <c r="E855" s="3"/>
      <c r="F855" s="110"/>
      <c r="G855" s="110"/>
      <c r="H855" s="110"/>
      <c r="I855" s="156"/>
      <c r="J855" s="46"/>
      <c r="K855" s="129"/>
      <c r="L855" s="109"/>
    </row>
    <row r="856" spans="3:12">
      <c r="C856"/>
      <c r="D856" s="3"/>
      <c r="E856" s="3"/>
      <c r="F856" s="110"/>
      <c r="G856" s="110"/>
      <c r="H856" s="110"/>
      <c r="I856" s="156"/>
      <c r="J856" s="46"/>
      <c r="K856" s="129"/>
      <c r="L856" s="109"/>
    </row>
    <row r="857" spans="3:12">
      <c r="C857"/>
      <c r="D857" s="3"/>
      <c r="E857" s="3"/>
      <c r="F857" s="110"/>
      <c r="G857" s="110"/>
      <c r="H857" s="110"/>
      <c r="I857" s="156"/>
      <c r="J857" s="46"/>
      <c r="K857" s="129"/>
      <c r="L857" s="109"/>
    </row>
    <row r="858" spans="3:12">
      <c r="C858"/>
      <c r="D858" s="3"/>
      <c r="E858" s="3"/>
      <c r="F858" s="110"/>
      <c r="G858" s="110"/>
      <c r="H858" s="110"/>
      <c r="I858" s="156"/>
      <c r="J858" s="46"/>
      <c r="K858" s="129"/>
      <c r="L858" s="109"/>
    </row>
    <row r="859" spans="3:12">
      <c r="C859"/>
      <c r="D859" s="3"/>
      <c r="E859" s="3"/>
      <c r="F859" s="110"/>
      <c r="G859" s="110"/>
      <c r="H859" s="110"/>
      <c r="I859" s="156"/>
      <c r="J859" s="46"/>
      <c r="K859" s="129"/>
      <c r="L859" s="109"/>
    </row>
    <row r="860" spans="3:12">
      <c r="C860"/>
      <c r="D860" s="3"/>
      <c r="E860" s="3"/>
      <c r="F860" s="110"/>
      <c r="G860" s="110"/>
      <c r="H860" s="110"/>
      <c r="I860" s="156"/>
      <c r="J860" s="46"/>
      <c r="K860" s="129"/>
      <c r="L860" s="109"/>
    </row>
    <row r="861" spans="3:12">
      <c r="C861"/>
      <c r="D861" s="3"/>
      <c r="E861" s="3"/>
      <c r="F861" s="110"/>
      <c r="G861" s="110"/>
      <c r="H861" s="110"/>
      <c r="I861" s="156"/>
      <c r="J861" s="46"/>
      <c r="K861" s="129"/>
      <c r="L861" s="109"/>
    </row>
    <row r="862" spans="3:12">
      <c r="C862"/>
      <c r="D862" s="3"/>
      <c r="E862" s="3"/>
      <c r="F862" s="110"/>
      <c r="G862" s="110"/>
      <c r="H862" s="110"/>
      <c r="I862" s="156"/>
      <c r="J862" s="46"/>
      <c r="K862" s="129"/>
      <c r="L862" s="109"/>
    </row>
    <row r="863" spans="3:12">
      <c r="C863"/>
      <c r="D863" s="3"/>
      <c r="E863" s="3"/>
      <c r="F863" s="110"/>
      <c r="G863" s="110"/>
      <c r="H863" s="110"/>
      <c r="I863" s="156"/>
      <c r="J863" s="46"/>
      <c r="K863" s="129"/>
      <c r="L863" s="109"/>
    </row>
    <row r="864" spans="3:12">
      <c r="C864"/>
      <c r="D864" s="3"/>
      <c r="E864" s="3"/>
      <c r="F864" s="110"/>
      <c r="G864" s="110"/>
      <c r="H864" s="110"/>
      <c r="I864" s="156"/>
      <c r="J864" s="46"/>
      <c r="K864" s="129"/>
      <c r="L864" s="109"/>
    </row>
    <row r="865" spans="3:12">
      <c r="C865"/>
      <c r="D865" s="3"/>
      <c r="E865" s="3"/>
      <c r="F865" s="110"/>
      <c r="G865" s="110"/>
      <c r="H865" s="110"/>
      <c r="I865" s="156"/>
      <c r="J865" s="46"/>
      <c r="K865" s="129"/>
      <c r="L865" s="109"/>
    </row>
    <row r="866" spans="3:12">
      <c r="C866"/>
      <c r="D866" s="3"/>
      <c r="E866" s="3"/>
      <c r="F866" s="110"/>
      <c r="G866" s="110"/>
      <c r="H866" s="110"/>
      <c r="I866" s="156"/>
      <c r="J866" s="46"/>
      <c r="K866" s="129"/>
      <c r="L866" s="109"/>
    </row>
    <row r="867" spans="3:12">
      <c r="C867"/>
      <c r="D867" s="3"/>
      <c r="E867" s="3"/>
      <c r="F867" s="110"/>
      <c r="G867" s="110"/>
      <c r="H867" s="110"/>
      <c r="I867" s="156"/>
      <c r="J867" s="46"/>
      <c r="K867" s="129"/>
      <c r="L867" s="109"/>
    </row>
    <row r="868" spans="3:12">
      <c r="C868"/>
      <c r="D868" s="3"/>
      <c r="E868" s="3"/>
      <c r="F868" s="110"/>
      <c r="G868" s="110"/>
      <c r="H868" s="110"/>
      <c r="I868" s="156"/>
      <c r="J868" s="46"/>
      <c r="K868" s="129"/>
      <c r="L868" s="109"/>
    </row>
    <row r="869" spans="3:12">
      <c r="C869"/>
      <c r="D869" s="3"/>
      <c r="E869" s="3"/>
      <c r="F869" s="110"/>
      <c r="G869" s="110"/>
      <c r="H869" s="110"/>
      <c r="I869" s="156"/>
      <c r="J869" s="46"/>
      <c r="K869" s="129"/>
      <c r="L869" s="109"/>
    </row>
    <row r="870" spans="3:12">
      <c r="C870"/>
      <c r="D870" s="3"/>
      <c r="E870" s="3"/>
      <c r="F870" s="110"/>
      <c r="G870" s="110"/>
      <c r="H870" s="110"/>
      <c r="I870" s="156"/>
      <c r="J870" s="46"/>
      <c r="K870" s="129"/>
      <c r="L870" s="109"/>
    </row>
    <row r="871" spans="3:12">
      <c r="C871"/>
      <c r="D871" s="3"/>
      <c r="E871" s="3"/>
      <c r="F871" s="110"/>
      <c r="G871" s="110"/>
      <c r="H871" s="110"/>
      <c r="I871" s="156"/>
      <c r="J871" s="46"/>
      <c r="K871" s="129"/>
      <c r="L871" s="109"/>
    </row>
    <row r="872" spans="3:12">
      <c r="C872"/>
      <c r="D872" s="3"/>
      <c r="E872" s="3"/>
      <c r="F872" s="110"/>
      <c r="G872" s="110"/>
      <c r="H872" s="110"/>
      <c r="I872" s="156"/>
      <c r="J872" s="46"/>
      <c r="K872" s="129"/>
      <c r="L872" s="109"/>
    </row>
    <row r="873" spans="3:12">
      <c r="C873"/>
      <c r="D873" s="3"/>
      <c r="E873" s="3"/>
      <c r="F873" s="110"/>
      <c r="G873" s="110"/>
      <c r="H873" s="110"/>
      <c r="I873" s="156"/>
      <c r="J873" s="46"/>
      <c r="K873" s="129"/>
      <c r="L873" s="109"/>
    </row>
    <row r="874" spans="3:12">
      <c r="C874"/>
      <c r="D874" s="3"/>
      <c r="E874" s="3"/>
      <c r="F874" s="110"/>
      <c r="G874" s="110"/>
      <c r="H874" s="110"/>
      <c r="I874" s="156"/>
      <c r="J874" s="46"/>
      <c r="K874" s="129"/>
      <c r="L874" s="109"/>
    </row>
    <row r="875" spans="3:12">
      <c r="C875"/>
      <c r="D875" s="3"/>
      <c r="E875" s="3"/>
      <c r="F875" s="110"/>
      <c r="G875" s="110"/>
      <c r="H875" s="110"/>
      <c r="I875" s="156"/>
      <c r="J875" s="46"/>
      <c r="K875" s="129"/>
      <c r="L875" s="109"/>
    </row>
    <row r="876" spans="3:12">
      <c r="C876"/>
      <c r="D876" s="3"/>
      <c r="E876" s="3"/>
      <c r="F876" s="110"/>
      <c r="G876" s="110"/>
      <c r="H876" s="110"/>
      <c r="I876" s="156"/>
      <c r="J876" s="46"/>
      <c r="K876" s="129"/>
      <c r="L876" s="109"/>
    </row>
    <row r="877" spans="3:12">
      <c r="C877"/>
      <c r="D877" s="3"/>
      <c r="E877" s="3"/>
      <c r="F877" s="110"/>
      <c r="G877" s="110"/>
      <c r="H877" s="110"/>
      <c r="I877" s="156"/>
      <c r="J877" s="46"/>
      <c r="K877" s="129"/>
      <c r="L877" s="109"/>
    </row>
    <row r="878" spans="3:12">
      <c r="C878"/>
      <c r="D878" s="3"/>
      <c r="E878" s="3"/>
      <c r="F878" s="110"/>
      <c r="G878" s="110"/>
      <c r="H878" s="110"/>
      <c r="I878" s="156"/>
      <c r="J878" s="46"/>
      <c r="K878" s="129"/>
      <c r="L878" s="109"/>
    </row>
    <row r="879" spans="3:12">
      <c r="C879"/>
      <c r="D879" s="3"/>
      <c r="E879" s="3"/>
      <c r="F879" s="110"/>
      <c r="G879" s="110"/>
      <c r="H879" s="110"/>
      <c r="I879" s="156"/>
      <c r="J879" s="46"/>
      <c r="K879" s="129"/>
      <c r="L879" s="109"/>
    </row>
    <row r="880" spans="3:12">
      <c r="C880"/>
      <c r="D880" s="3"/>
      <c r="E880" s="3"/>
      <c r="F880" s="110"/>
      <c r="G880" s="110"/>
      <c r="H880" s="110"/>
      <c r="I880" s="156"/>
      <c r="J880" s="46"/>
      <c r="K880" s="129"/>
      <c r="L880" s="109"/>
    </row>
    <row r="881" spans="3:12">
      <c r="C881"/>
      <c r="D881" s="3"/>
      <c r="E881" s="3"/>
      <c r="F881" s="110"/>
      <c r="G881" s="110"/>
      <c r="H881" s="110"/>
      <c r="I881" s="156"/>
      <c r="J881" s="46"/>
      <c r="K881" s="129"/>
      <c r="L881" s="109"/>
    </row>
    <row r="882" spans="3:12">
      <c r="C882"/>
      <c r="D882" s="3"/>
      <c r="E882" s="3"/>
      <c r="F882" s="110"/>
      <c r="G882" s="110"/>
      <c r="H882" s="110"/>
      <c r="I882" s="156"/>
      <c r="J882" s="46"/>
      <c r="K882" s="129"/>
      <c r="L882" s="109"/>
    </row>
    <row r="883" spans="3:12">
      <c r="C883"/>
      <c r="D883" s="3"/>
      <c r="E883" s="3"/>
      <c r="F883" s="110"/>
      <c r="G883" s="110"/>
      <c r="H883" s="110"/>
      <c r="I883" s="156"/>
      <c r="J883" s="46"/>
      <c r="K883" s="129"/>
      <c r="L883" s="109"/>
    </row>
    <row r="884" spans="3:12">
      <c r="C884"/>
      <c r="D884" s="3"/>
      <c r="E884" s="3"/>
      <c r="F884" s="110"/>
      <c r="G884" s="110"/>
      <c r="H884" s="110"/>
      <c r="I884" s="156"/>
      <c r="J884" s="46"/>
      <c r="K884" s="129"/>
      <c r="L884" s="109"/>
    </row>
    <row r="885" spans="3:12">
      <c r="C885"/>
      <c r="D885" s="3"/>
      <c r="E885" s="3"/>
      <c r="F885" s="110"/>
      <c r="G885" s="110"/>
      <c r="H885" s="110"/>
      <c r="I885" s="156"/>
      <c r="J885" s="46"/>
      <c r="K885" s="129"/>
      <c r="L885" s="109"/>
    </row>
    <row r="886" spans="3:12">
      <c r="C886"/>
      <c r="D886" s="3"/>
      <c r="E886" s="3"/>
      <c r="F886" s="110"/>
      <c r="G886" s="110"/>
      <c r="H886" s="110"/>
      <c r="I886" s="156"/>
      <c r="J886" s="46"/>
      <c r="K886" s="129"/>
      <c r="L886" s="109"/>
    </row>
    <row r="887" spans="3:12">
      <c r="C887"/>
      <c r="D887" s="3"/>
      <c r="E887" s="3"/>
      <c r="F887" s="110"/>
      <c r="G887" s="110"/>
      <c r="H887" s="110"/>
      <c r="I887" s="156"/>
      <c r="J887" s="46"/>
      <c r="K887" s="129"/>
      <c r="L887" s="109"/>
    </row>
    <row r="888" spans="3:12">
      <c r="C888"/>
      <c r="D888" s="3"/>
      <c r="E888" s="3"/>
      <c r="F888" s="110"/>
      <c r="G888" s="110"/>
      <c r="H888" s="110"/>
      <c r="I888" s="156"/>
      <c r="J888" s="46"/>
      <c r="K888" s="129"/>
      <c r="L888" s="109"/>
    </row>
    <row r="889" spans="3:12">
      <c r="C889"/>
      <c r="D889" s="3"/>
      <c r="E889" s="3"/>
      <c r="F889" s="110"/>
      <c r="G889" s="110"/>
      <c r="H889" s="110"/>
      <c r="I889" s="156"/>
      <c r="J889" s="46"/>
      <c r="K889" s="129"/>
      <c r="L889" s="109"/>
    </row>
    <row r="890" spans="3:12">
      <c r="C890"/>
      <c r="D890" s="3"/>
      <c r="E890" s="3"/>
      <c r="F890" s="110"/>
      <c r="G890" s="110"/>
      <c r="H890" s="110"/>
      <c r="I890" s="156"/>
      <c r="J890" s="46"/>
      <c r="K890" s="129"/>
      <c r="L890" s="109"/>
    </row>
    <row r="891" spans="3:12">
      <c r="C891"/>
      <c r="D891" s="3"/>
      <c r="E891" s="3"/>
      <c r="F891" s="110"/>
      <c r="G891" s="110"/>
      <c r="H891" s="110"/>
      <c r="I891" s="156"/>
      <c r="J891" s="46"/>
      <c r="K891" s="129"/>
      <c r="L891" s="109"/>
    </row>
    <row r="892" spans="3:12">
      <c r="C892"/>
      <c r="D892" s="3"/>
      <c r="E892" s="3"/>
      <c r="F892" s="110"/>
      <c r="G892" s="110"/>
      <c r="H892" s="110"/>
      <c r="I892" s="156"/>
      <c r="J892" s="46"/>
      <c r="K892" s="129"/>
      <c r="L892" s="109"/>
    </row>
    <row r="893" spans="3:12">
      <c r="C893"/>
      <c r="D893" s="3"/>
      <c r="E893" s="3"/>
      <c r="F893" s="110"/>
      <c r="G893" s="110"/>
      <c r="H893" s="110"/>
      <c r="I893" s="156"/>
      <c r="J893" s="46"/>
      <c r="K893" s="129"/>
      <c r="L893" s="109"/>
    </row>
    <row r="894" spans="3:12">
      <c r="C894"/>
      <c r="D894" s="3"/>
      <c r="E894" s="3"/>
      <c r="F894" s="110"/>
      <c r="G894" s="110"/>
      <c r="H894" s="110"/>
      <c r="I894" s="156"/>
      <c r="J894" s="46"/>
      <c r="K894" s="129"/>
      <c r="L894" s="109"/>
    </row>
    <row r="895" spans="3:12">
      <c r="C895"/>
      <c r="D895" s="3"/>
      <c r="E895" s="3"/>
      <c r="F895" s="110"/>
      <c r="G895" s="110"/>
      <c r="H895" s="110"/>
      <c r="I895" s="156"/>
      <c r="J895" s="46"/>
      <c r="K895" s="129"/>
      <c r="L895" s="109"/>
    </row>
    <row r="896" spans="3:12">
      <c r="C896"/>
      <c r="D896" s="3"/>
      <c r="E896" s="3"/>
      <c r="F896" s="110"/>
      <c r="G896" s="110"/>
      <c r="H896" s="110"/>
      <c r="I896" s="156"/>
      <c r="J896" s="46"/>
      <c r="K896" s="129"/>
      <c r="L896" s="109"/>
    </row>
    <row r="897" spans="3:12">
      <c r="C897"/>
      <c r="D897" s="3"/>
      <c r="E897" s="3"/>
      <c r="F897" s="110"/>
      <c r="G897" s="110"/>
      <c r="H897" s="110"/>
      <c r="I897" s="156"/>
      <c r="J897" s="46"/>
      <c r="K897" s="129"/>
      <c r="L897" s="109"/>
    </row>
    <row r="898" spans="3:12">
      <c r="C898"/>
      <c r="D898" s="3"/>
      <c r="E898" s="3"/>
      <c r="F898" s="110"/>
      <c r="G898" s="110"/>
      <c r="H898" s="110"/>
      <c r="I898" s="156"/>
      <c r="J898" s="46"/>
      <c r="K898" s="129"/>
      <c r="L898" s="109"/>
    </row>
    <row r="899" spans="3:12">
      <c r="C899"/>
      <c r="D899" s="3"/>
      <c r="E899" s="3"/>
      <c r="F899" s="110"/>
      <c r="G899" s="110"/>
      <c r="H899" s="110"/>
      <c r="I899" s="156"/>
      <c r="J899" s="46"/>
      <c r="K899" s="129"/>
      <c r="L899" s="109"/>
    </row>
    <row r="900" spans="3:12">
      <c r="C900"/>
      <c r="D900" s="3"/>
      <c r="E900" s="3"/>
      <c r="F900" s="110"/>
      <c r="G900" s="110"/>
      <c r="H900" s="110"/>
      <c r="I900" s="156"/>
      <c r="J900" s="46"/>
      <c r="K900" s="129"/>
      <c r="L900" s="109"/>
    </row>
    <row r="901" spans="3:12">
      <c r="C901"/>
      <c r="D901" s="3"/>
      <c r="E901" s="3"/>
      <c r="F901" s="110"/>
      <c r="G901" s="110"/>
      <c r="H901" s="110"/>
      <c r="I901" s="156"/>
      <c r="J901" s="46"/>
      <c r="K901" s="129"/>
      <c r="L901" s="109"/>
    </row>
    <row r="902" spans="3:12">
      <c r="C902"/>
      <c r="D902" s="3"/>
      <c r="E902" s="3"/>
      <c r="F902" s="110"/>
      <c r="G902" s="110"/>
      <c r="H902" s="110"/>
      <c r="I902" s="156"/>
      <c r="J902" s="46"/>
      <c r="K902" s="129"/>
      <c r="L902" s="109"/>
    </row>
    <row r="903" spans="3:12">
      <c r="C903"/>
      <c r="D903" s="3"/>
      <c r="E903" s="3"/>
      <c r="F903" s="110"/>
      <c r="G903" s="110"/>
      <c r="H903" s="110"/>
      <c r="I903" s="156"/>
      <c r="J903" s="46"/>
      <c r="K903" s="129"/>
      <c r="L903" s="109"/>
    </row>
    <row r="904" spans="3:12">
      <c r="C904"/>
      <c r="D904" s="3"/>
      <c r="E904" s="3"/>
      <c r="F904" s="110"/>
      <c r="G904" s="110"/>
      <c r="H904" s="110"/>
      <c r="I904" s="156"/>
      <c r="J904" s="46"/>
      <c r="K904" s="129"/>
      <c r="L904" s="109"/>
    </row>
    <row r="905" spans="3:12">
      <c r="C905"/>
      <c r="D905" s="3"/>
      <c r="E905" s="3"/>
      <c r="F905" s="110"/>
      <c r="G905" s="110"/>
      <c r="H905" s="110"/>
      <c r="I905" s="156"/>
      <c r="J905" s="46"/>
      <c r="K905" s="129"/>
      <c r="L905" s="109"/>
    </row>
    <row r="906" spans="3:12">
      <c r="C906"/>
      <c r="D906" s="3"/>
      <c r="E906" s="3"/>
      <c r="F906" s="110"/>
      <c r="G906" s="110"/>
      <c r="H906" s="110"/>
      <c r="I906" s="156"/>
      <c r="J906" s="46"/>
      <c r="K906" s="129"/>
      <c r="L906" s="109"/>
    </row>
    <row r="907" spans="3:12">
      <c r="C907"/>
      <c r="D907" s="3"/>
      <c r="E907" s="3"/>
      <c r="F907" s="110"/>
      <c r="G907" s="110"/>
      <c r="H907" s="110"/>
      <c r="I907" s="156"/>
      <c r="J907" s="46"/>
      <c r="K907" s="129"/>
      <c r="L907" s="109"/>
    </row>
    <row r="908" spans="3:12">
      <c r="C908"/>
      <c r="D908" s="3"/>
      <c r="E908" s="3"/>
      <c r="F908" s="110"/>
      <c r="G908" s="110"/>
      <c r="H908" s="110"/>
      <c r="I908" s="156"/>
      <c r="J908" s="46"/>
      <c r="K908" s="129"/>
      <c r="L908" s="109"/>
    </row>
    <row r="909" spans="3:12">
      <c r="C909"/>
      <c r="D909" s="3"/>
      <c r="E909" s="3"/>
      <c r="F909" s="110"/>
      <c r="G909" s="110"/>
      <c r="H909" s="110"/>
      <c r="I909" s="156"/>
      <c r="J909" s="46"/>
      <c r="K909" s="129"/>
      <c r="L909" s="109"/>
    </row>
    <row r="910" spans="3:12">
      <c r="C910"/>
      <c r="D910" s="3"/>
      <c r="E910" s="3"/>
      <c r="F910" s="110"/>
      <c r="G910" s="110"/>
      <c r="H910" s="110"/>
      <c r="I910" s="156"/>
      <c r="J910" s="46"/>
      <c r="K910" s="129"/>
      <c r="L910" s="109"/>
    </row>
    <row r="911" spans="3:12">
      <c r="C911"/>
      <c r="D911" s="3"/>
      <c r="E911" s="3"/>
      <c r="F911" s="110"/>
      <c r="G911" s="110"/>
      <c r="H911" s="110"/>
      <c r="I911" s="156"/>
      <c r="J911" s="46"/>
      <c r="K911" s="129"/>
      <c r="L911" s="109"/>
    </row>
    <row r="912" spans="3:12">
      <c r="C912"/>
      <c r="D912" s="3"/>
      <c r="E912" s="3"/>
      <c r="F912" s="110"/>
      <c r="G912" s="110"/>
      <c r="H912" s="110"/>
      <c r="I912" s="156"/>
      <c r="J912" s="46"/>
      <c r="K912" s="129"/>
      <c r="L912" s="109"/>
    </row>
    <row r="913" spans="3:12">
      <c r="C913"/>
      <c r="D913" s="3"/>
      <c r="E913" s="3"/>
      <c r="F913" s="110"/>
      <c r="G913" s="110"/>
      <c r="H913" s="110"/>
      <c r="I913" s="156"/>
      <c r="J913" s="46"/>
      <c r="K913" s="129"/>
      <c r="L913" s="109"/>
    </row>
    <row r="914" spans="3:12">
      <c r="C914"/>
      <c r="D914" s="3"/>
      <c r="E914" s="3"/>
      <c r="F914" s="110"/>
      <c r="G914" s="110"/>
      <c r="H914" s="110"/>
      <c r="I914" s="156"/>
      <c r="J914" s="46"/>
      <c r="K914" s="129"/>
      <c r="L914" s="109"/>
    </row>
    <row r="915" spans="3:12">
      <c r="C915"/>
      <c r="D915" s="3"/>
      <c r="E915" s="3"/>
      <c r="F915" s="110"/>
      <c r="G915" s="110"/>
      <c r="H915" s="110"/>
      <c r="I915" s="156"/>
      <c r="J915" s="46"/>
      <c r="K915" s="129"/>
      <c r="L915" s="109"/>
    </row>
    <row r="916" spans="3:12">
      <c r="C916"/>
      <c r="D916" s="3"/>
      <c r="E916" s="3"/>
      <c r="F916" s="110"/>
      <c r="G916" s="110"/>
      <c r="H916" s="110"/>
      <c r="I916" s="156"/>
      <c r="J916" s="46"/>
      <c r="K916" s="129"/>
      <c r="L916" s="109"/>
    </row>
    <row r="917" spans="3:12">
      <c r="C917"/>
      <c r="D917" s="3"/>
      <c r="E917" s="3"/>
      <c r="F917" s="110"/>
      <c r="G917" s="110"/>
      <c r="H917" s="110"/>
      <c r="I917" s="156"/>
      <c r="J917" s="46"/>
      <c r="K917" s="129"/>
      <c r="L917" s="109"/>
    </row>
    <row r="918" spans="3:12">
      <c r="C918"/>
      <c r="D918" s="3"/>
      <c r="E918" s="3"/>
      <c r="F918" s="110"/>
      <c r="G918" s="110"/>
      <c r="H918" s="110"/>
      <c r="I918" s="156"/>
      <c r="J918" s="46"/>
      <c r="K918" s="129"/>
      <c r="L918" s="109"/>
    </row>
    <row r="919" spans="3:12">
      <c r="C919"/>
      <c r="D919" s="3"/>
      <c r="E919" s="3"/>
      <c r="F919" s="110"/>
      <c r="G919" s="110"/>
      <c r="H919" s="110"/>
      <c r="I919" s="156"/>
      <c r="J919" s="46"/>
      <c r="K919" s="129"/>
      <c r="L919" s="109"/>
    </row>
    <row r="920" spans="3:12">
      <c r="C920"/>
      <c r="D920" s="3"/>
      <c r="E920" s="3"/>
      <c r="F920" s="110"/>
      <c r="G920" s="110"/>
      <c r="H920" s="110"/>
      <c r="I920" s="156"/>
      <c r="J920" s="46"/>
      <c r="K920" s="129"/>
      <c r="L920" s="109"/>
    </row>
    <row r="921" spans="3:12">
      <c r="C921"/>
      <c r="D921" s="3"/>
      <c r="E921" s="3"/>
      <c r="F921" s="110"/>
      <c r="G921" s="110"/>
      <c r="H921" s="110"/>
      <c r="I921" s="156"/>
      <c r="J921" s="46"/>
      <c r="K921" s="129"/>
      <c r="L921" s="109"/>
    </row>
    <row r="922" spans="3:12">
      <c r="C922"/>
      <c r="D922" s="3"/>
      <c r="E922" s="3"/>
      <c r="F922" s="110"/>
      <c r="G922" s="110"/>
      <c r="H922" s="110"/>
      <c r="I922" s="156"/>
      <c r="J922" s="46"/>
      <c r="K922" s="129"/>
      <c r="L922" s="109"/>
    </row>
    <row r="923" spans="3:12">
      <c r="C923"/>
      <c r="D923" s="3"/>
      <c r="E923" s="3"/>
      <c r="F923" s="110"/>
      <c r="G923" s="110"/>
      <c r="H923" s="110"/>
      <c r="I923" s="156"/>
      <c r="J923" s="46"/>
      <c r="K923" s="129"/>
      <c r="L923" s="109"/>
    </row>
    <row r="924" spans="3:12">
      <c r="C924"/>
      <c r="D924" s="3"/>
      <c r="E924" s="3"/>
      <c r="F924" s="110"/>
      <c r="G924" s="110"/>
      <c r="H924" s="110"/>
      <c r="I924" s="156"/>
      <c r="J924" s="46"/>
      <c r="K924" s="129"/>
      <c r="L924" s="109"/>
    </row>
    <row r="925" spans="3:12">
      <c r="C925"/>
      <c r="D925" s="3"/>
      <c r="E925" s="3"/>
      <c r="F925" s="110"/>
      <c r="G925" s="110"/>
      <c r="H925" s="110"/>
      <c r="I925" s="156"/>
      <c r="J925" s="46"/>
      <c r="K925" s="129"/>
      <c r="L925" s="109"/>
    </row>
    <row r="926" spans="3:12">
      <c r="C926"/>
      <c r="D926" s="3"/>
      <c r="E926" s="3"/>
      <c r="F926" s="110"/>
      <c r="G926" s="110"/>
      <c r="H926" s="110"/>
      <c r="I926" s="156"/>
      <c r="J926" s="46"/>
      <c r="K926" s="129"/>
      <c r="L926" s="109"/>
    </row>
    <row r="927" spans="3:12">
      <c r="C927"/>
      <c r="D927" s="3"/>
      <c r="E927" s="3"/>
      <c r="F927" s="110"/>
      <c r="G927" s="110"/>
      <c r="H927" s="110"/>
      <c r="I927" s="156"/>
      <c r="J927" s="46"/>
      <c r="K927" s="129"/>
      <c r="L927" s="109"/>
    </row>
    <row r="928" spans="3:12">
      <c r="C928"/>
      <c r="D928" s="3"/>
      <c r="E928" s="3"/>
      <c r="F928" s="110"/>
      <c r="G928" s="110"/>
      <c r="H928" s="110"/>
      <c r="I928" s="156"/>
      <c r="J928" s="46"/>
      <c r="K928" s="129"/>
      <c r="L928" s="109"/>
    </row>
    <row r="929" spans="3:12">
      <c r="C929"/>
      <c r="D929" s="3"/>
      <c r="E929" s="3"/>
      <c r="F929" s="110"/>
      <c r="G929" s="110"/>
      <c r="H929" s="110"/>
      <c r="I929" s="156"/>
      <c r="J929" s="46"/>
      <c r="K929" s="129"/>
      <c r="L929" s="109"/>
    </row>
    <row r="930" spans="3:12">
      <c r="C930"/>
      <c r="D930" s="3"/>
      <c r="E930" s="3"/>
      <c r="F930" s="110"/>
      <c r="G930" s="110"/>
      <c r="H930" s="110"/>
      <c r="I930" s="156"/>
      <c r="J930" s="46"/>
      <c r="K930" s="129"/>
      <c r="L930" s="109"/>
    </row>
    <row r="931" spans="3:12">
      <c r="C931"/>
      <c r="D931" s="3"/>
      <c r="E931" s="3"/>
      <c r="F931" s="110"/>
      <c r="G931" s="110"/>
      <c r="H931" s="110"/>
      <c r="I931" s="156"/>
      <c r="J931" s="46"/>
      <c r="K931" s="129"/>
      <c r="L931" s="109"/>
    </row>
    <row r="932" spans="3:12">
      <c r="C932"/>
      <c r="D932" s="3"/>
      <c r="E932" s="3"/>
      <c r="F932" s="110"/>
      <c r="G932" s="110"/>
      <c r="H932" s="110"/>
      <c r="I932" s="156"/>
      <c r="J932" s="46"/>
      <c r="K932" s="129"/>
      <c r="L932" s="109"/>
    </row>
    <row r="933" spans="3:12">
      <c r="C933"/>
      <c r="D933" s="3"/>
      <c r="E933" s="3"/>
      <c r="F933" s="110"/>
      <c r="G933" s="110"/>
      <c r="H933" s="110"/>
      <c r="I933" s="156"/>
      <c r="J933" s="46"/>
      <c r="K933" s="129"/>
      <c r="L933" s="109"/>
    </row>
    <row r="934" spans="3:12">
      <c r="C934"/>
      <c r="D934" s="3"/>
      <c r="E934" s="3"/>
      <c r="F934" s="110"/>
      <c r="G934" s="110"/>
      <c r="H934" s="110"/>
      <c r="I934" s="156"/>
      <c r="J934" s="46"/>
      <c r="K934" s="129"/>
      <c r="L934" s="109"/>
    </row>
    <row r="935" spans="3:12">
      <c r="C935"/>
      <c r="D935" s="3"/>
      <c r="E935" s="3"/>
      <c r="F935" s="110"/>
      <c r="G935" s="110"/>
      <c r="H935" s="110"/>
      <c r="I935" s="156"/>
      <c r="J935" s="46"/>
      <c r="K935" s="129"/>
      <c r="L935" s="109"/>
    </row>
    <row r="936" spans="3:12">
      <c r="C936"/>
      <c r="D936" s="3"/>
      <c r="E936" s="3"/>
      <c r="F936" s="110"/>
      <c r="G936" s="110"/>
      <c r="H936" s="110"/>
      <c r="I936" s="156"/>
      <c r="J936" s="46"/>
      <c r="K936" s="129"/>
      <c r="L936" s="109"/>
    </row>
    <row r="937" spans="3:12">
      <c r="C937"/>
      <c r="D937" s="3"/>
      <c r="E937" s="3"/>
      <c r="F937" s="110"/>
      <c r="G937" s="110"/>
      <c r="H937" s="110"/>
      <c r="I937" s="156"/>
      <c r="J937" s="46"/>
      <c r="K937" s="129"/>
      <c r="L937" s="109"/>
    </row>
    <row r="938" spans="3:12">
      <c r="C938"/>
      <c r="D938" s="3"/>
      <c r="E938" s="3"/>
      <c r="F938" s="110"/>
      <c r="G938" s="110"/>
      <c r="H938" s="110"/>
      <c r="I938" s="156"/>
      <c r="J938" s="46"/>
      <c r="K938" s="129"/>
      <c r="L938" s="109"/>
    </row>
    <row r="939" spans="3:12">
      <c r="C939"/>
      <c r="D939" s="3"/>
      <c r="E939" s="3"/>
      <c r="F939" s="110"/>
      <c r="G939" s="110"/>
      <c r="H939" s="110"/>
      <c r="I939" s="156"/>
      <c r="J939" s="46"/>
      <c r="K939" s="129"/>
      <c r="L939" s="109"/>
    </row>
    <row r="940" spans="3:12">
      <c r="C940"/>
      <c r="D940" s="3"/>
      <c r="E940" s="3"/>
      <c r="F940" s="110"/>
      <c r="G940" s="110"/>
      <c r="H940" s="110"/>
      <c r="I940" s="156"/>
      <c r="J940" s="46"/>
      <c r="K940" s="129"/>
      <c r="L940" s="109"/>
    </row>
    <row r="941" spans="3:12">
      <c r="C941"/>
      <c r="D941" s="3"/>
      <c r="E941" s="3"/>
      <c r="F941" s="110"/>
      <c r="G941" s="110"/>
      <c r="H941" s="110"/>
      <c r="I941" s="156"/>
      <c r="J941" s="46"/>
      <c r="K941" s="129"/>
      <c r="L941" s="109"/>
    </row>
    <row r="942" spans="3:12">
      <c r="C942"/>
      <c r="D942" s="3"/>
      <c r="E942" s="3"/>
      <c r="F942" s="110"/>
      <c r="G942" s="110"/>
      <c r="H942" s="110"/>
      <c r="I942" s="156"/>
      <c r="J942" s="46"/>
      <c r="K942" s="129"/>
      <c r="L942" s="109"/>
    </row>
    <row r="943" spans="3:12">
      <c r="C943"/>
      <c r="D943" s="3"/>
      <c r="E943" s="3"/>
      <c r="F943" s="110"/>
      <c r="G943" s="110"/>
      <c r="H943" s="110"/>
      <c r="I943" s="156"/>
      <c r="J943" s="46"/>
      <c r="K943" s="129"/>
      <c r="L943" s="109"/>
    </row>
    <row r="944" spans="3:12">
      <c r="C944"/>
      <c r="D944" s="3"/>
      <c r="E944" s="3"/>
      <c r="F944" s="110"/>
      <c r="G944" s="110"/>
      <c r="H944" s="110"/>
      <c r="I944" s="156"/>
      <c r="J944" s="46"/>
      <c r="K944" s="129"/>
      <c r="L944" s="109"/>
    </row>
    <row r="945" spans="3:12">
      <c r="C945"/>
      <c r="D945" s="3"/>
      <c r="E945" s="3"/>
      <c r="F945" s="110"/>
      <c r="G945" s="110"/>
      <c r="H945" s="110"/>
      <c r="I945" s="156"/>
      <c r="J945" s="46"/>
      <c r="K945" s="129"/>
      <c r="L945" s="109"/>
    </row>
    <row r="946" spans="3:12">
      <c r="C946"/>
      <c r="D946" s="3"/>
      <c r="E946" s="3"/>
      <c r="F946" s="110"/>
      <c r="G946" s="110"/>
      <c r="H946" s="110"/>
      <c r="I946" s="156"/>
      <c r="J946" s="46"/>
      <c r="K946" s="129"/>
      <c r="L946" s="109"/>
    </row>
    <row r="947" spans="3:12">
      <c r="C947"/>
      <c r="D947" s="3"/>
      <c r="E947" s="3"/>
      <c r="F947" s="110"/>
      <c r="G947" s="110"/>
      <c r="H947" s="110"/>
      <c r="I947" s="156"/>
      <c r="J947" s="46"/>
      <c r="K947" s="129"/>
      <c r="L947" s="109"/>
    </row>
    <row r="948" spans="3:12">
      <c r="C948"/>
      <c r="D948" s="3"/>
      <c r="E948" s="3"/>
      <c r="F948" s="110"/>
      <c r="G948" s="110"/>
      <c r="H948" s="110"/>
      <c r="I948" s="156"/>
      <c r="J948" s="46"/>
      <c r="K948" s="129"/>
      <c r="L948" s="109"/>
    </row>
    <row r="949" spans="3:12">
      <c r="C949"/>
      <c r="D949" s="3"/>
      <c r="E949" s="3"/>
      <c r="F949" s="110"/>
      <c r="G949" s="110"/>
      <c r="H949" s="110"/>
      <c r="I949" s="156"/>
      <c r="J949" s="46"/>
      <c r="K949" s="129"/>
      <c r="L949" s="109"/>
    </row>
    <row r="950" spans="3:12">
      <c r="C950"/>
      <c r="D950" s="3"/>
      <c r="E950" s="3"/>
      <c r="F950" s="110"/>
      <c r="G950" s="110"/>
      <c r="H950" s="110"/>
      <c r="I950" s="156"/>
      <c r="J950" s="46"/>
      <c r="K950" s="129"/>
      <c r="L950" s="109"/>
    </row>
    <row r="951" spans="3:12">
      <c r="C951"/>
      <c r="D951" s="3"/>
      <c r="E951" s="3"/>
      <c r="F951" s="110"/>
      <c r="G951" s="110"/>
      <c r="H951" s="110"/>
      <c r="I951" s="156"/>
      <c r="J951" s="46"/>
      <c r="K951" s="129"/>
      <c r="L951" s="109"/>
    </row>
    <row r="952" spans="3:12">
      <c r="C952"/>
      <c r="D952" s="3"/>
      <c r="E952" s="3"/>
      <c r="F952" s="110"/>
      <c r="G952" s="110"/>
      <c r="H952" s="110"/>
      <c r="I952" s="156"/>
      <c r="J952" s="46"/>
      <c r="K952" s="129"/>
      <c r="L952" s="109"/>
    </row>
    <row r="953" spans="3:12">
      <c r="C953"/>
      <c r="D953" s="3"/>
      <c r="E953" s="3"/>
      <c r="F953" s="110"/>
      <c r="G953" s="110"/>
      <c r="H953" s="110"/>
      <c r="I953" s="156"/>
      <c r="J953" s="46"/>
      <c r="K953" s="129"/>
      <c r="L953" s="109"/>
    </row>
    <row r="954" spans="3:12">
      <c r="C954"/>
      <c r="D954" s="3"/>
      <c r="E954" s="3"/>
      <c r="F954" s="110"/>
      <c r="G954" s="110"/>
      <c r="H954" s="110"/>
      <c r="I954" s="156"/>
      <c r="J954" s="46"/>
      <c r="K954" s="129"/>
      <c r="L954" s="109"/>
    </row>
    <row r="955" spans="3:12">
      <c r="C955"/>
      <c r="D955" s="3"/>
      <c r="E955" s="3"/>
      <c r="F955" s="110"/>
      <c r="G955" s="110"/>
      <c r="H955" s="110"/>
      <c r="I955" s="156"/>
      <c r="J955" s="46"/>
      <c r="K955" s="129"/>
      <c r="L955" s="109"/>
    </row>
    <row r="956" spans="3:12">
      <c r="C956"/>
      <c r="D956" s="3"/>
      <c r="E956" s="3"/>
      <c r="F956" s="110"/>
      <c r="G956" s="110"/>
      <c r="H956" s="110"/>
      <c r="I956" s="156"/>
      <c r="J956" s="46"/>
      <c r="K956" s="129"/>
      <c r="L956" s="109"/>
    </row>
    <row r="957" spans="3:12">
      <c r="C957"/>
      <c r="D957" s="3"/>
      <c r="E957" s="3"/>
      <c r="F957" s="110"/>
      <c r="G957" s="110"/>
      <c r="H957" s="110"/>
      <c r="I957" s="156"/>
      <c r="J957" s="46"/>
      <c r="K957" s="129"/>
      <c r="L957" s="109"/>
    </row>
    <row r="958" spans="3:12">
      <c r="C958"/>
      <c r="D958" s="3"/>
      <c r="E958" s="3"/>
      <c r="F958" s="110"/>
      <c r="G958" s="110"/>
      <c r="H958" s="110"/>
      <c r="I958" s="156"/>
      <c r="J958" s="46"/>
      <c r="K958" s="129"/>
      <c r="L958" s="109"/>
    </row>
    <row r="959" spans="3:12">
      <c r="C959"/>
      <c r="D959" s="3"/>
      <c r="E959" s="3"/>
      <c r="F959" s="110"/>
      <c r="G959" s="110"/>
      <c r="H959" s="110"/>
      <c r="I959" s="156"/>
      <c r="J959" s="46"/>
      <c r="K959" s="129"/>
      <c r="L959" s="109"/>
    </row>
    <row r="960" spans="3:12">
      <c r="C960"/>
      <c r="D960" s="3"/>
      <c r="E960" s="3"/>
      <c r="F960" s="110"/>
      <c r="G960" s="110"/>
      <c r="H960" s="110"/>
      <c r="I960" s="156"/>
      <c r="J960" s="46"/>
      <c r="K960" s="129"/>
      <c r="L960" s="109"/>
    </row>
    <row r="961" spans="3:12">
      <c r="C961"/>
      <c r="D961" s="3"/>
      <c r="E961" s="3"/>
      <c r="F961" s="110"/>
      <c r="G961" s="110"/>
      <c r="H961" s="110"/>
      <c r="I961" s="156"/>
      <c r="J961" s="46"/>
      <c r="K961" s="129"/>
      <c r="L961" s="109"/>
    </row>
    <row r="962" spans="3:12">
      <c r="C962"/>
      <c r="D962" s="3"/>
      <c r="E962" s="3"/>
      <c r="F962" s="110"/>
      <c r="G962" s="110"/>
      <c r="H962" s="110"/>
      <c r="I962" s="156"/>
      <c r="J962" s="46"/>
      <c r="K962" s="129"/>
      <c r="L962" s="109"/>
    </row>
    <row r="963" spans="3:12">
      <c r="C963"/>
      <c r="D963" s="3"/>
      <c r="E963" s="3"/>
      <c r="F963" s="110"/>
      <c r="G963" s="110"/>
      <c r="H963" s="110"/>
      <c r="I963" s="156"/>
      <c r="J963" s="46"/>
      <c r="K963" s="129"/>
      <c r="L963" s="109"/>
    </row>
    <row r="964" spans="3:12">
      <c r="C964"/>
      <c r="D964" s="3"/>
      <c r="E964" s="3"/>
      <c r="F964" s="110"/>
      <c r="G964" s="110"/>
      <c r="H964" s="110"/>
      <c r="I964" s="156"/>
      <c r="J964" s="46"/>
      <c r="K964" s="129"/>
      <c r="L964" s="109"/>
    </row>
    <row r="965" spans="3:12">
      <c r="C965"/>
      <c r="D965" s="3"/>
      <c r="E965" s="3"/>
      <c r="F965" s="110"/>
      <c r="G965" s="110"/>
      <c r="H965" s="110"/>
      <c r="I965" s="156"/>
      <c r="J965" s="46"/>
      <c r="K965" s="129"/>
      <c r="L965" s="109"/>
    </row>
    <row r="966" spans="3:12">
      <c r="C966"/>
      <c r="D966" s="3"/>
      <c r="E966" s="3"/>
      <c r="F966" s="110"/>
      <c r="G966" s="110"/>
      <c r="H966" s="110"/>
      <c r="I966" s="156"/>
      <c r="J966" s="46"/>
      <c r="K966" s="129"/>
      <c r="L966" s="109"/>
    </row>
    <row r="967" spans="3:12">
      <c r="C967"/>
      <c r="D967" s="3"/>
      <c r="E967" s="3"/>
      <c r="F967" s="110"/>
      <c r="G967" s="110"/>
      <c r="H967" s="110"/>
      <c r="I967" s="156"/>
      <c r="J967" s="46"/>
      <c r="K967" s="129"/>
      <c r="L967" s="109"/>
    </row>
    <row r="968" spans="3:12">
      <c r="C968"/>
      <c r="D968" s="3"/>
      <c r="E968" s="3"/>
      <c r="F968" s="110"/>
      <c r="G968" s="110"/>
      <c r="H968" s="110"/>
      <c r="I968" s="156"/>
      <c r="J968" s="46"/>
      <c r="K968" s="129"/>
      <c r="L968" s="109"/>
    </row>
    <row r="969" spans="3:12">
      <c r="C969"/>
      <c r="D969" s="3"/>
      <c r="E969" s="3"/>
      <c r="F969" s="110"/>
      <c r="G969" s="110"/>
      <c r="H969" s="110"/>
      <c r="I969" s="156"/>
      <c r="J969" s="46"/>
      <c r="K969" s="129"/>
      <c r="L969" s="109"/>
    </row>
    <row r="970" spans="3:12">
      <c r="C970"/>
      <c r="D970" s="3"/>
      <c r="E970" s="3"/>
      <c r="F970" s="110"/>
      <c r="G970" s="110"/>
      <c r="H970" s="110"/>
      <c r="I970" s="156"/>
      <c r="J970" s="46"/>
      <c r="K970" s="129"/>
      <c r="L970" s="109"/>
    </row>
    <row r="971" spans="3:12">
      <c r="C971"/>
      <c r="D971" s="3"/>
      <c r="E971" s="3"/>
      <c r="F971" s="110"/>
      <c r="G971" s="110"/>
      <c r="H971" s="110"/>
      <c r="I971" s="156"/>
      <c r="J971" s="46"/>
      <c r="K971" s="129"/>
      <c r="L971" s="109"/>
    </row>
    <row r="972" spans="3:12">
      <c r="C972"/>
      <c r="D972" s="3"/>
      <c r="E972" s="3"/>
      <c r="F972" s="110"/>
      <c r="G972" s="110"/>
      <c r="H972" s="110"/>
      <c r="I972" s="156"/>
      <c r="J972" s="46"/>
      <c r="K972" s="129"/>
      <c r="L972" s="109"/>
    </row>
    <row r="973" spans="3:12">
      <c r="C973"/>
      <c r="D973" s="3"/>
      <c r="E973" s="3"/>
      <c r="F973" s="110"/>
      <c r="G973" s="110"/>
      <c r="H973" s="110"/>
      <c r="I973" s="156"/>
      <c r="J973" s="46"/>
      <c r="K973" s="129"/>
      <c r="L973" s="109"/>
    </row>
    <row r="974" spans="3:12">
      <c r="C974"/>
      <c r="D974" s="3"/>
      <c r="E974" s="3"/>
      <c r="F974" s="110"/>
      <c r="G974" s="110"/>
      <c r="H974" s="110"/>
      <c r="I974" s="156"/>
      <c r="J974" s="46"/>
      <c r="K974" s="129"/>
      <c r="L974" s="109"/>
    </row>
    <row r="975" spans="3:12">
      <c r="C975"/>
      <c r="D975" s="3"/>
      <c r="E975" s="3"/>
      <c r="F975" s="110"/>
      <c r="G975" s="110"/>
      <c r="H975" s="110"/>
      <c r="I975" s="156"/>
      <c r="J975" s="46"/>
      <c r="K975" s="129"/>
      <c r="L975" s="109"/>
    </row>
    <row r="976" spans="3:12">
      <c r="C976"/>
      <c r="D976" s="3"/>
      <c r="E976" s="3"/>
      <c r="F976" s="110"/>
      <c r="G976" s="110"/>
      <c r="H976" s="110"/>
      <c r="I976" s="156"/>
      <c r="J976" s="46"/>
      <c r="K976" s="129"/>
      <c r="L976" s="109"/>
    </row>
    <row r="977" spans="3:12">
      <c r="C977"/>
      <c r="D977" s="3"/>
      <c r="E977" s="3"/>
      <c r="F977" s="110"/>
      <c r="G977" s="110"/>
      <c r="H977" s="110"/>
      <c r="I977" s="156"/>
      <c r="J977" s="46"/>
      <c r="K977" s="129"/>
      <c r="L977" s="109"/>
    </row>
    <row r="978" spans="3:12">
      <c r="C978"/>
      <c r="D978" s="3"/>
      <c r="E978" s="3"/>
      <c r="F978" s="110"/>
      <c r="G978" s="110"/>
      <c r="H978" s="110"/>
      <c r="I978" s="156"/>
      <c r="J978" s="46"/>
      <c r="K978" s="129"/>
      <c r="L978" s="109"/>
    </row>
    <row r="979" spans="3:12">
      <c r="C979"/>
      <c r="D979" s="3"/>
      <c r="E979" s="3"/>
      <c r="F979" s="110"/>
      <c r="G979" s="110"/>
      <c r="H979" s="110"/>
      <c r="I979" s="156"/>
      <c r="J979" s="46"/>
      <c r="K979" s="129"/>
      <c r="L979" s="109"/>
    </row>
    <row r="980" spans="3:12">
      <c r="C980"/>
      <c r="D980" s="3"/>
      <c r="E980" s="3"/>
      <c r="F980" s="110"/>
      <c r="G980" s="110"/>
      <c r="H980" s="110"/>
      <c r="I980" s="156"/>
      <c r="J980" s="46"/>
      <c r="K980" s="129"/>
      <c r="L980" s="109"/>
    </row>
    <row r="981" spans="3:12">
      <c r="C981"/>
      <c r="D981" s="3"/>
      <c r="E981" s="3"/>
      <c r="F981" s="110"/>
      <c r="G981" s="110"/>
      <c r="H981" s="110"/>
      <c r="I981" s="156"/>
      <c r="J981" s="46"/>
      <c r="K981" s="129"/>
      <c r="L981" s="109"/>
    </row>
    <row r="982" spans="3:12">
      <c r="C982"/>
      <c r="D982" s="3"/>
      <c r="E982" s="3"/>
      <c r="F982" s="110"/>
      <c r="G982" s="110"/>
      <c r="H982" s="110"/>
      <c r="I982" s="156"/>
      <c r="J982" s="46"/>
      <c r="K982" s="129"/>
      <c r="L982" s="109"/>
    </row>
    <row r="983" spans="3:12">
      <c r="C983"/>
      <c r="D983" s="3"/>
      <c r="E983" s="3"/>
      <c r="F983" s="110"/>
      <c r="G983" s="110"/>
      <c r="H983" s="110"/>
      <c r="I983" s="156"/>
      <c r="J983" s="46"/>
      <c r="K983" s="129"/>
      <c r="L983" s="109"/>
    </row>
    <row r="984" spans="3:12">
      <c r="C984"/>
      <c r="D984" s="3"/>
      <c r="E984" s="3"/>
      <c r="F984" s="110"/>
      <c r="G984" s="110"/>
      <c r="H984" s="110"/>
      <c r="I984" s="156"/>
      <c r="J984" s="46"/>
      <c r="K984" s="129"/>
      <c r="L984" s="109"/>
    </row>
    <row r="985" spans="3:12">
      <c r="C985"/>
      <c r="D985" s="3"/>
      <c r="E985" s="3"/>
      <c r="F985" s="110"/>
      <c r="G985" s="110"/>
      <c r="H985" s="110"/>
      <c r="I985" s="156"/>
      <c r="J985" s="46"/>
      <c r="K985" s="129"/>
      <c r="L985" s="109"/>
    </row>
    <row r="986" spans="3:12">
      <c r="C986"/>
      <c r="D986" s="3"/>
      <c r="E986" s="3"/>
      <c r="F986" s="110"/>
      <c r="G986" s="110"/>
      <c r="H986" s="110"/>
      <c r="I986" s="156"/>
      <c r="J986" s="46"/>
      <c r="K986" s="129"/>
      <c r="L986" s="109"/>
    </row>
    <row r="987" spans="3:12">
      <c r="C987"/>
      <c r="D987" s="3"/>
      <c r="E987" s="3"/>
      <c r="F987" s="110"/>
      <c r="G987" s="110"/>
      <c r="H987" s="110"/>
      <c r="I987" s="156"/>
      <c r="J987" s="46"/>
      <c r="K987" s="129"/>
      <c r="L987" s="109"/>
    </row>
    <row r="988" spans="3:12">
      <c r="C988"/>
      <c r="D988" s="3"/>
      <c r="E988" s="3"/>
      <c r="F988" s="110"/>
      <c r="G988" s="110"/>
      <c r="H988" s="110"/>
      <c r="I988" s="156"/>
      <c r="J988" s="46"/>
      <c r="K988" s="129"/>
      <c r="L988" s="109"/>
    </row>
    <row r="989" spans="3:12">
      <c r="C989"/>
      <c r="D989" s="3"/>
      <c r="E989" s="3"/>
      <c r="F989" s="110"/>
      <c r="G989" s="110"/>
      <c r="H989" s="110"/>
      <c r="I989" s="156"/>
      <c r="J989" s="46"/>
      <c r="K989" s="129"/>
      <c r="L989" s="109"/>
    </row>
    <row r="990" spans="3:12">
      <c r="C990"/>
      <c r="D990" s="3"/>
      <c r="E990" s="3"/>
      <c r="F990" s="110"/>
      <c r="G990" s="110"/>
      <c r="H990" s="110"/>
      <c r="I990" s="156"/>
      <c r="J990" s="46"/>
      <c r="K990" s="129"/>
      <c r="L990" s="109"/>
    </row>
    <row r="991" spans="3:12">
      <c r="C991"/>
      <c r="D991" s="3"/>
      <c r="E991" s="3"/>
      <c r="F991" s="110"/>
      <c r="G991" s="110"/>
      <c r="H991" s="110"/>
      <c r="I991" s="156"/>
      <c r="J991" s="46"/>
      <c r="K991" s="129"/>
      <c r="L991" s="109"/>
    </row>
    <row r="992" spans="3:12">
      <c r="C992"/>
      <c r="D992" s="3"/>
      <c r="E992" s="3"/>
      <c r="F992" s="110"/>
      <c r="G992" s="110"/>
      <c r="H992" s="110"/>
      <c r="I992" s="156"/>
      <c r="J992" s="46"/>
      <c r="K992" s="129"/>
      <c r="L992" s="109"/>
    </row>
    <row r="993" spans="3:12">
      <c r="C993"/>
      <c r="D993" s="3"/>
      <c r="E993" s="3"/>
      <c r="F993" s="110"/>
      <c r="G993" s="110"/>
      <c r="H993" s="110"/>
      <c r="I993" s="156"/>
      <c r="J993" s="46"/>
      <c r="K993" s="129"/>
      <c r="L993" s="109"/>
    </row>
    <row r="994" spans="3:12">
      <c r="C994"/>
      <c r="D994" s="3"/>
      <c r="E994" s="3"/>
      <c r="F994" s="110"/>
      <c r="G994" s="110"/>
      <c r="H994" s="110"/>
      <c r="I994" s="156"/>
      <c r="J994" s="46"/>
      <c r="K994" s="129"/>
      <c r="L994" s="109"/>
    </row>
    <row r="995" spans="3:12">
      <c r="C995"/>
      <c r="D995" s="3"/>
      <c r="E995" s="3"/>
      <c r="F995" s="110"/>
      <c r="G995" s="110"/>
      <c r="H995" s="110"/>
      <c r="I995" s="156"/>
      <c r="J995" s="46"/>
      <c r="K995" s="129"/>
      <c r="L995" s="109"/>
    </row>
    <row r="996" spans="3:12">
      <c r="C996"/>
      <c r="D996" s="3"/>
      <c r="E996" s="3"/>
      <c r="F996" s="110"/>
      <c r="G996" s="110"/>
      <c r="H996" s="110"/>
      <c r="I996" s="156"/>
      <c r="J996" s="46"/>
      <c r="K996" s="129"/>
      <c r="L996" s="109"/>
    </row>
    <row r="997" spans="3:12">
      <c r="C997"/>
      <c r="D997" s="3"/>
      <c r="E997" s="3"/>
      <c r="F997" s="110"/>
      <c r="G997" s="110"/>
      <c r="H997" s="110"/>
      <c r="I997" s="156"/>
      <c r="J997" s="46"/>
      <c r="K997" s="129"/>
      <c r="L997" s="109"/>
    </row>
    <row r="998" spans="3:12">
      <c r="C998"/>
      <c r="D998" s="3"/>
      <c r="E998" s="3"/>
      <c r="F998" s="110"/>
      <c r="G998" s="110"/>
      <c r="H998" s="110"/>
      <c r="I998" s="156"/>
      <c r="J998" s="46"/>
      <c r="K998" s="129"/>
      <c r="L998" s="109"/>
    </row>
    <row r="999" spans="3:12">
      <c r="C999"/>
      <c r="D999" s="3"/>
      <c r="E999" s="3"/>
      <c r="F999" s="110"/>
      <c r="G999" s="110"/>
      <c r="H999" s="110"/>
      <c r="I999" s="156"/>
      <c r="J999" s="46"/>
      <c r="K999" s="129"/>
      <c r="L999" s="109"/>
    </row>
    <row r="1000" spans="3:12">
      <c r="C1000"/>
      <c r="D1000" s="3"/>
      <c r="E1000" s="3"/>
      <c r="F1000" s="110"/>
      <c r="G1000" s="110"/>
      <c r="H1000" s="110"/>
      <c r="I1000" s="156"/>
      <c r="J1000" s="46"/>
      <c r="K1000" s="129"/>
      <c r="L1000" s="109"/>
    </row>
    <row r="1001" spans="3:12">
      <c r="C1001"/>
      <c r="D1001" s="3"/>
      <c r="E1001" s="3"/>
      <c r="F1001" s="110"/>
      <c r="G1001" s="110"/>
      <c r="H1001" s="110"/>
      <c r="I1001" s="156"/>
      <c r="J1001" s="46"/>
      <c r="K1001" s="129"/>
      <c r="L1001" s="109"/>
    </row>
    <row r="1002" spans="3:12">
      <c r="C1002"/>
      <c r="D1002" s="3"/>
      <c r="E1002" s="3"/>
      <c r="F1002" s="110"/>
      <c r="G1002" s="110"/>
      <c r="H1002" s="110"/>
      <c r="I1002" s="156"/>
      <c r="J1002" s="46"/>
      <c r="K1002" s="129"/>
      <c r="L1002" s="109"/>
    </row>
    <row r="1003" spans="3:12">
      <c r="C1003"/>
      <c r="D1003" s="3"/>
      <c r="E1003" s="3"/>
      <c r="F1003" s="110"/>
      <c r="G1003" s="110"/>
      <c r="H1003" s="110"/>
      <c r="I1003" s="156"/>
      <c r="J1003" s="46"/>
      <c r="K1003" s="129"/>
      <c r="L1003" s="109"/>
    </row>
    <row r="1004" spans="3:12">
      <c r="C1004"/>
      <c r="D1004" s="3"/>
      <c r="E1004" s="3"/>
      <c r="F1004" s="110"/>
      <c r="G1004" s="110"/>
      <c r="H1004" s="110"/>
      <c r="I1004" s="156"/>
      <c r="J1004" s="46"/>
      <c r="K1004" s="129"/>
      <c r="L1004" s="109"/>
    </row>
    <row r="1005" spans="3:12">
      <c r="C1005"/>
      <c r="D1005" s="3"/>
      <c r="E1005" s="3"/>
      <c r="F1005" s="110"/>
      <c r="G1005" s="110"/>
      <c r="H1005" s="110"/>
      <c r="I1005" s="156"/>
      <c r="J1005" s="46"/>
      <c r="K1005" s="129"/>
      <c r="L1005" s="109"/>
    </row>
    <row r="1006" spans="3:12">
      <c r="C1006"/>
      <c r="D1006" s="3"/>
      <c r="E1006" s="3"/>
      <c r="F1006" s="110"/>
      <c r="G1006" s="110"/>
      <c r="H1006" s="110"/>
      <c r="I1006" s="156"/>
      <c r="J1006" s="46"/>
      <c r="K1006" s="129"/>
      <c r="L1006" s="109"/>
    </row>
    <row r="1007" spans="3:12">
      <c r="C1007"/>
      <c r="D1007" s="3"/>
      <c r="E1007" s="3"/>
      <c r="F1007" s="110"/>
      <c r="G1007" s="110"/>
      <c r="H1007" s="110"/>
      <c r="I1007" s="156"/>
      <c r="J1007" s="46"/>
      <c r="K1007" s="129"/>
      <c r="L1007" s="109"/>
    </row>
    <row r="1008" spans="3:12">
      <c r="C1008"/>
      <c r="D1008" s="3"/>
      <c r="E1008" s="3"/>
      <c r="F1008" s="110"/>
      <c r="G1008" s="110"/>
      <c r="H1008" s="110"/>
      <c r="I1008" s="156"/>
      <c r="J1008" s="46"/>
      <c r="K1008" s="129"/>
      <c r="L1008" s="109"/>
    </row>
    <row r="1009" spans="3:12">
      <c r="C1009"/>
      <c r="D1009" s="3"/>
      <c r="E1009" s="3"/>
      <c r="F1009" s="110"/>
      <c r="G1009" s="110"/>
      <c r="H1009" s="110"/>
      <c r="I1009" s="156"/>
      <c r="J1009" s="46"/>
      <c r="K1009" s="129"/>
      <c r="L1009" s="109"/>
    </row>
    <row r="1010" spans="3:12">
      <c r="C1010"/>
      <c r="D1010" s="3"/>
      <c r="E1010" s="3"/>
      <c r="F1010" s="110"/>
      <c r="G1010" s="110"/>
      <c r="H1010" s="110"/>
      <c r="I1010" s="156"/>
      <c r="J1010" s="46"/>
      <c r="K1010" s="129"/>
      <c r="L1010" s="109"/>
    </row>
    <row r="1011" spans="3:12">
      <c r="C1011"/>
      <c r="D1011" s="3"/>
      <c r="E1011" s="3"/>
      <c r="F1011" s="110"/>
      <c r="G1011" s="110"/>
      <c r="H1011" s="110"/>
      <c r="I1011" s="156"/>
      <c r="J1011" s="46"/>
      <c r="K1011" s="129"/>
      <c r="L1011" s="109"/>
    </row>
    <row r="1012" spans="3:12">
      <c r="C1012"/>
      <c r="D1012" s="3"/>
      <c r="E1012" s="3"/>
      <c r="F1012" s="110"/>
      <c r="G1012" s="110"/>
      <c r="H1012" s="110"/>
      <c r="I1012" s="156"/>
      <c r="J1012" s="46"/>
      <c r="K1012" s="129"/>
      <c r="L1012" s="109"/>
    </row>
    <row r="1013" spans="3:12">
      <c r="C1013"/>
      <c r="D1013" s="3"/>
      <c r="E1013" s="3"/>
      <c r="F1013" s="110"/>
      <c r="G1013" s="110"/>
      <c r="H1013" s="110"/>
      <c r="I1013" s="156"/>
      <c r="J1013" s="46"/>
      <c r="K1013" s="129"/>
      <c r="L1013" s="109"/>
    </row>
    <row r="1014" spans="3:12">
      <c r="C1014"/>
      <c r="D1014" s="3"/>
      <c r="E1014" s="3"/>
      <c r="F1014" s="110"/>
      <c r="G1014" s="110"/>
      <c r="H1014" s="110"/>
      <c r="I1014" s="156"/>
      <c r="J1014" s="46"/>
      <c r="K1014" s="129"/>
      <c r="L1014" s="109"/>
    </row>
    <row r="1015" spans="3:12">
      <c r="C1015"/>
      <c r="D1015" s="3"/>
      <c r="E1015" s="3"/>
      <c r="F1015" s="110"/>
      <c r="G1015" s="110"/>
      <c r="H1015" s="110"/>
      <c r="I1015" s="156"/>
      <c r="J1015" s="46"/>
      <c r="K1015" s="129"/>
      <c r="L1015" s="109"/>
    </row>
    <row r="1016" spans="3:12">
      <c r="C1016"/>
      <c r="D1016" s="3"/>
      <c r="E1016" s="3"/>
      <c r="F1016" s="110"/>
      <c r="G1016" s="110"/>
      <c r="H1016" s="110"/>
      <c r="I1016" s="156"/>
      <c r="J1016" s="46"/>
      <c r="K1016" s="129"/>
      <c r="L1016" s="109"/>
    </row>
    <row r="1017" spans="3:12">
      <c r="C1017"/>
      <c r="D1017" s="3"/>
      <c r="E1017" s="3"/>
      <c r="F1017" s="110"/>
      <c r="G1017" s="110"/>
      <c r="H1017" s="110"/>
      <c r="I1017" s="156"/>
      <c r="J1017" s="46"/>
      <c r="K1017" s="129"/>
      <c r="L1017" s="109"/>
    </row>
    <row r="1018" spans="3:12">
      <c r="C1018"/>
      <c r="D1018" s="3"/>
      <c r="E1018" s="3"/>
      <c r="F1018" s="110"/>
      <c r="G1018" s="110"/>
      <c r="H1018" s="110"/>
      <c r="I1018" s="156"/>
      <c r="J1018" s="46"/>
      <c r="K1018" s="129"/>
      <c r="L1018" s="109"/>
    </row>
    <row r="1019" spans="3:12">
      <c r="C1019"/>
      <c r="D1019" s="3"/>
      <c r="E1019" s="3"/>
      <c r="F1019" s="110"/>
      <c r="G1019" s="110"/>
      <c r="H1019" s="110"/>
      <c r="I1019" s="156"/>
      <c r="J1019" s="46"/>
      <c r="K1019" s="129"/>
      <c r="L1019" s="109"/>
    </row>
    <row r="1020" spans="3:12">
      <c r="C1020"/>
      <c r="D1020" s="3"/>
      <c r="E1020" s="3"/>
      <c r="F1020" s="110"/>
      <c r="G1020" s="110"/>
      <c r="H1020" s="110"/>
      <c r="I1020" s="156"/>
      <c r="J1020" s="46"/>
      <c r="K1020" s="129"/>
      <c r="L1020" s="109"/>
    </row>
    <row r="1021" spans="3:12">
      <c r="C1021"/>
      <c r="D1021" s="3"/>
      <c r="E1021" s="3"/>
      <c r="F1021" s="110"/>
      <c r="G1021" s="110"/>
      <c r="H1021" s="110"/>
      <c r="I1021" s="156"/>
      <c r="J1021" s="46"/>
      <c r="K1021" s="129"/>
      <c r="L1021" s="109"/>
    </row>
    <row r="1022" spans="3:12">
      <c r="C1022"/>
      <c r="D1022" s="3"/>
      <c r="E1022" s="3"/>
      <c r="F1022" s="110"/>
      <c r="G1022" s="110"/>
      <c r="H1022" s="110"/>
      <c r="I1022" s="156"/>
      <c r="J1022" s="46"/>
      <c r="K1022" s="129"/>
      <c r="L1022" s="109"/>
    </row>
    <row r="1023" spans="3:12">
      <c r="C1023"/>
      <c r="D1023" s="3"/>
      <c r="E1023" s="3"/>
      <c r="F1023" s="110"/>
      <c r="G1023" s="110"/>
      <c r="H1023" s="110"/>
      <c r="I1023" s="156"/>
      <c r="J1023" s="46"/>
      <c r="K1023" s="129"/>
      <c r="L1023" s="109"/>
    </row>
    <row r="1024" spans="3:12">
      <c r="C1024"/>
      <c r="D1024" s="3"/>
      <c r="E1024" s="3"/>
      <c r="F1024" s="110"/>
      <c r="G1024" s="110"/>
      <c r="H1024" s="110"/>
      <c r="I1024" s="156"/>
      <c r="J1024" s="46"/>
      <c r="K1024" s="129"/>
      <c r="L1024" s="109"/>
    </row>
    <row r="1025" spans="3:12">
      <c r="C1025"/>
      <c r="D1025" s="3"/>
      <c r="E1025" s="3"/>
      <c r="F1025" s="110"/>
      <c r="G1025" s="110"/>
      <c r="H1025" s="110"/>
      <c r="I1025" s="156"/>
      <c r="J1025" s="46"/>
      <c r="K1025" s="129"/>
      <c r="L1025" s="109"/>
    </row>
    <row r="1026" spans="3:12">
      <c r="C1026"/>
      <c r="D1026" s="3"/>
      <c r="E1026" s="3"/>
      <c r="F1026" s="110"/>
      <c r="G1026" s="110"/>
      <c r="H1026" s="110"/>
      <c r="I1026" s="156"/>
      <c r="J1026" s="46"/>
      <c r="K1026" s="129"/>
      <c r="L1026" s="109"/>
    </row>
    <row r="1027" spans="3:12">
      <c r="C1027"/>
      <c r="D1027" s="3"/>
      <c r="E1027" s="3"/>
      <c r="F1027" s="110"/>
      <c r="G1027" s="110"/>
      <c r="H1027" s="110"/>
      <c r="I1027" s="156"/>
      <c r="J1027" s="46"/>
      <c r="K1027" s="129"/>
      <c r="L1027" s="109"/>
    </row>
    <row r="1028" spans="3:12">
      <c r="C1028"/>
      <c r="D1028" s="3"/>
      <c r="E1028" s="3"/>
      <c r="F1028" s="110"/>
      <c r="G1028" s="110"/>
      <c r="H1028" s="110"/>
      <c r="I1028" s="156"/>
      <c r="J1028" s="46"/>
      <c r="K1028" s="129"/>
      <c r="L1028" s="109"/>
    </row>
    <row r="1029" spans="3:12">
      <c r="C1029"/>
      <c r="D1029" s="3"/>
      <c r="E1029" s="3"/>
      <c r="F1029" s="110"/>
      <c r="G1029" s="110"/>
      <c r="H1029" s="110"/>
      <c r="I1029" s="156"/>
      <c r="J1029" s="46"/>
      <c r="K1029" s="129"/>
      <c r="L1029" s="109"/>
    </row>
    <row r="1030" spans="3:12">
      <c r="C1030"/>
      <c r="D1030" s="3"/>
      <c r="E1030" s="3"/>
      <c r="F1030" s="110"/>
      <c r="G1030" s="110"/>
      <c r="H1030" s="110"/>
      <c r="I1030" s="156"/>
      <c r="J1030" s="46"/>
      <c r="K1030" s="129"/>
      <c r="L1030" s="109"/>
    </row>
    <row r="1031" spans="3:12">
      <c r="C1031"/>
      <c r="D1031" s="3"/>
      <c r="E1031" s="3"/>
      <c r="F1031" s="110"/>
      <c r="G1031" s="110"/>
      <c r="H1031" s="110"/>
      <c r="I1031" s="156"/>
      <c r="J1031" s="46"/>
      <c r="K1031" s="129"/>
      <c r="L1031" s="109"/>
    </row>
    <row r="1032" spans="3:12">
      <c r="C1032"/>
      <c r="D1032" s="3"/>
      <c r="E1032" s="3"/>
      <c r="F1032" s="110"/>
      <c r="G1032" s="110"/>
      <c r="H1032" s="110"/>
      <c r="I1032" s="156"/>
      <c r="J1032" s="46"/>
      <c r="K1032" s="129"/>
      <c r="L1032" s="109"/>
    </row>
    <row r="1033" spans="3:12">
      <c r="C1033"/>
      <c r="D1033" s="3"/>
      <c r="E1033" s="3"/>
      <c r="F1033" s="110"/>
      <c r="G1033" s="110"/>
      <c r="H1033" s="110"/>
      <c r="I1033" s="156"/>
      <c r="J1033" s="46"/>
      <c r="K1033" s="129"/>
      <c r="L1033" s="109"/>
    </row>
    <row r="1034" spans="3:12">
      <c r="C1034"/>
      <c r="D1034" s="3"/>
      <c r="E1034" s="3"/>
      <c r="F1034" s="110"/>
      <c r="G1034" s="110"/>
      <c r="H1034" s="110"/>
      <c r="I1034" s="156"/>
      <c r="J1034" s="46"/>
      <c r="K1034" s="129"/>
      <c r="L1034" s="109"/>
    </row>
    <row r="1035" spans="3:12">
      <c r="C1035"/>
      <c r="D1035" s="3"/>
      <c r="E1035" s="3"/>
      <c r="F1035" s="110"/>
      <c r="G1035" s="110"/>
      <c r="H1035" s="110"/>
      <c r="I1035" s="156"/>
      <c r="J1035" s="46"/>
      <c r="K1035" s="129"/>
      <c r="L1035" s="109"/>
    </row>
    <row r="1036" spans="3:12">
      <c r="C1036"/>
      <c r="D1036" s="3"/>
      <c r="E1036" s="3"/>
      <c r="F1036" s="110"/>
      <c r="G1036" s="110"/>
      <c r="H1036" s="110"/>
      <c r="I1036" s="156"/>
      <c r="J1036" s="46"/>
      <c r="K1036" s="129"/>
      <c r="L1036" s="109"/>
    </row>
    <row r="1037" spans="3:12">
      <c r="C1037"/>
      <c r="D1037" s="3"/>
      <c r="E1037" s="3"/>
      <c r="F1037" s="110"/>
      <c r="G1037" s="110"/>
      <c r="H1037" s="110"/>
      <c r="I1037" s="156"/>
      <c r="J1037" s="46"/>
      <c r="K1037" s="129"/>
      <c r="L1037" s="109"/>
    </row>
    <row r="1038" spans="3:12">
      <c r="C1038"/>
      <c r="D1038" s="3"/>
      <c r="E1038" s="3"/>
      <c r="F1038" s="110"/>
      <c r="G1038" s="110"/>
      <c r="H1038" s="110"/>
      <c r="I1038" s="156"/>
      <c r="J1038" s="46"/>
      <c r="K1038" s="129"/>
      <c r="L1038" s="109"/>
    </row>
    <row r="1039" spans="3:12">
      <c r="C1039"/>
      <c r="D1039" s="3"/>
      <c r="E1039" s="3"/>
      <c r="F1039" s="110"/>
      <c r="G1039" s="110"/>
      <c r="H1039" s="110"/>
      <c r="I1039" s="156"/>
      <c r="J1039" s="46"/>
      <c r="K1039" s="129"/>
      <c r="L1039" s="109"/>
    </row>
    <row r="1040" spans="3:12">
      <c r="C1040"/>
      <c r="D1040" s="3"/>
      <c r="E1040" s="3"/>
      <c r="F1040" s="110"/>
      <c r="G1040" s="110"/>
      <c r="H1040" s="110"/>
      <c r="I1040" s="156"/>
      <c r="J1040" s="46"/>
      <c r="K1040" s="129"/>
      <c r="L1040" s="109"/>
    </row>
    <row r="1041" spans="3:12">
      <c r="C1041"/>
      <c r="D1041" s="3"/>
      <c r="E1041" s="3"/>
      <c r="F1041" s="110"/>
      <c r="G1041" s="110"/>
      <c r="H1041" s="110"/>
      <c r="I1041" s="156"/>
      <c r="J1041" s="46"/>
      <c r="K1041" s="129"/>
      <c r="L1041" s="109"/>
    </row>
    <row r="1042" spans="3:12">
      <c r="C1042"/>
      <c r="D1042" s="3"/>
      <c r="E1042" s="3"/>
      <c r="F1042" s="110"/>
      <c r="G1042" s="110"/>
      <c r="H1042" s="110"/>
      <c r="I1042" s="156"/>
      <c r="J1042" s="46"/>
      <c r="K1042" s="129"/>
      <c r="L1042" s="109"/>
    </row>
    <row r="1043" spans="3:12">
      <c r="C1043"/>
      <c r="D1043" s="3"/>
      <c r="E1043" s="3"/>
      <c r="F1043" s="110"/>
      <c r="G1043" s="110"/>
      <c r="H1043" s="110"/>
      <c r="I1043" s="156"/>
      <c r="J1043" s="46"/>
      <c r="K1043" s="129"/>
      <c r="L1043" s="109"/>
    </row>
    <row r="1044" spans="3:12">
      <c r="C1044"/>
      <c r="D1044" s="3"/>
      <c r="E1044" s="3"/>
      <c r="F1044" s="110"/>
      <c r="G1044" s="110"/>
      <c r="H1044" s="110"/>
      <c r="I1044" s="156"/>
      <c r="J1044" s="46"/>
      <c r="K1044" s="129"/>
      <c r="L1044" s="109"/>
    </row>
    <row r="1045" spans="3:12">
      <c r="C1045"/>
      <c r="D1045" s="3"/>
      <c r="E1045" s="3"/>
      <c r="F1045" s="110"/>
      <c r="G1045" s="110"/>
      <c r="H1045" s="110"/>
      <c r="I1045" s="156"/>
      <c r="J1045" s="46"/>
      <c r="K1045" s="129"/>
      <c r="L1045" s="109"/>
    </row>
    <row r="1046" spans="3:12">
      <c r="C1046"/>
      <c r="D1046" s="3"/>
      <c r="E1046" s="3"/>
      <c r="F1046" s="110"/>
      <c r="G1046" s="110"/>
      <c r="H1046" s="110"/>
      <c r="I1046" s="156"/>
      <c r="J1046" s="46"/>
      <c r="K1046" s="129"/>
      <c r="L1046" s="109"/>
    </row>
    <row r="1047" spans="3:12">
      <c r="C1047"/>
      <c r="D1047" s="3"/>
      <c r="E1047" s="3"/>
      <c r="F1047" s="110"/>
      <c r="G1047" s="110"/>
      <c r="H1047" s="110"/>
      <c r="I1047" s="156"/>
      <c r="J1047" s="46"/>
      <c r="K1047" s="129"/>
      <c r="L1047" s="109"/>
    </row>
    <row r="1048" spans="3:12">
      <c r="C1048"/>
      <c r="D1048" s="3"/>
      <c r="E1048" s="3"/>
      <c r="F1048" s="110"/>
      <c r="G1048" s="110"/>
      <c r="H1048" s="110"/>
      <c r="I1048" s="156"/>
      <c r="J1048" s="46"/>
      <c r="K1048" s="129"/>
      <c r="L1048" s="109"/>
    </row>
    <row r="1049" spans="3:12">
      <c r="C1049"/>
      <c r="D1049" s="3"/>
      <c r="E1049" s="3"/>
      <c r="F1049" s="110"/>
      <c r="G1049" s="110"/>
      <c r="H1049" s="110"/>
      <c r="I1049" s="156"/>
      <c r="J1049" s="46"/>
      <c r="K1049" s="129"/>
      <c r="L1049" s="109"/>
    </row>
    <row r="1050" spans="3:12">
      <c r="C1050"/>
      <c r="D1050" s="3"/>
      <c r="E1050" s="3"/>
      <c r="F1050" s="110"/>
      <c r="G1050" s="110"/>
      <c r="H1050" s="110"/>
      <c r="I1050" s="156"/>
      <c r="J1050" s="46"/>
      <c r="K1050" s="129"/>
      <c r="L1050" s="109"/>
    </row>
    <row r="1051" spans="3:12">
      <c r="C1051"/>
      <c r="D1051" s="3"/>
      <c r="E1051" s="3"/>
      <c r="F1051" s="110"/>
      <c r="G1051" s="110"/>
      <c r="H1051" s="110"/>
      <c r="I1051" s="156"/>
      <c r="J1051" s="46"/>
      <c r="K1051" s="129"/>
      <c r="L1051" s="109"/>
    </row>
    <row r="1052" spans="3:12">
      <c r="C1052"/>
      <c r="D1052" s="3"/>
      <c r="E1052" s="3"/>
      <c r="F1052" s="110"/>
      <c r="G1052" s="110"/>
      <c r="H1052" s="110"/>
      <c r="I1052" s="156"/>
      <c r="J1052" s="46"/>
      <c r="K1052" s="129"/>
      <c r="L1052" s="109"/>
    </row>
    <row r="1053" spans="3:12">
      <c r="C1053"/>
      <c r="D1053" s="3"/>
      <c r="E1053" s="3"/>
      <c r="F1053" s="110"/>
      <c r="G1053" s="110"/>
      <c r="H1053" s="110"/>
      <c r="I1053" s="156"/>
      <c r="J1053" s="46"/>
      <c r="K1053" s="129"/>
      <c r="L1053" s="109"/>
    </row>
    <row r="1054" spans="3:12">
      <c r="C1054"/>
      <c r="D1054" s="3"/>
      <c r="E1054" s="3"/>
      <c r="F1054" s="110"/>
      <c r="G1054" s="110"/>
      <c r="H1054" s="110"/>
      <c r="I1054" s="156"/>
      <c r="J1054" s="46"/>
      <c r="K1054" s="129"/>
      <c r="L1054" s="109"/>
    </row>
    <row r="1055" spans="3:12">
      <c r="C1055"/>
      <c r="D1055" s="3"/>
      <c r="E1055" s="3"/>
      <c r="F1055" s="110"/>
      <c r="G1055" s="110"/>
      <c r="H1055" s="110"/>
      <c r="I1055" s="156"/>
      <c r="J1055" s="46"/>
      <c r="K1055" s="129"/>
      <c r="L1055" s="109"/>
    </row>
    <row r="1056" spans="3:12">
      <c r="C1056"/>
      <c r="D1056" s="3"/>
      <c r="E1056" s="3"/>
      <c r="F1056" s="110"/>
      <c r="G1056" s="110"/>
      <c r="H1056" s="110"/>
      <c r="I1056" s="156"/>
      <c r="J1056" s="46"/>
      <c r="K1056" s="129"/>
      <c r="L1056" s="109"/>
    </row>
    <row r="1057" spans="3:12">
      <c r="C1057"/>
      <c r="D1057" s="3"/>
      <c r="E1057" s="3"/>
      <c r="F1057" s="110"/>
      <c r="G1057" s="110"/>
      <c r="H1057" s="110"/>
      <c r="I1057" s="156"/>
      <c r="J1057" s="46"/>
      <c r="K1057" s="129"/>
      <c r="L1057" s="109"/>
    </row>
    <row r="1058" spans="3:12">
      <c r="C1058"/>
      <c r="D1058" s="3"/>
      <c r="E1058" s="3"/>
      <c r="F1058" s="110"/>
      <c r="G1058" s="110"/>
      <c r="H1058" s="110"/>
      <c r="I1058" s="156"/>
      <c r="J1058" s="46"/>
      <c r="K1058" s="129"/>
      <c r="L1058" s="109"/>
    </row>
    <row r="1059" spans="3:12">
      <c r="C1059"/>
      <c r="D1059" s="3"/>
      <c r="E1059" s="3"/>
      <c r="F1059" s="110"/>
      <c r="G1059" s="110"/>
      <c r="H1059" s="110"/>
      <c r="I1059" s="156"/>
      <c r="J1059" s="46"/>
      <c r="K1059" s="129"/>
      <c r="L1059" s="109"/>
    </row>
    <row r="1060" spans="3:12">
      <c r="C1060"/>
      <c r="D1060" s="3"/>
      <c r="E1060" s="3"/>
      <c r="F1060" s="110"/>
      <c r="G1060" s="110"/>
      <c r="H1060" s="110"/>
      <c r="I1060" s="156"/>
      <c r="J1060" s="46"/>
      <c r="K1060" s="129"/>
      <c r="L1060" s="109"/>
    </row>
    <row r="1061" spans="3:12">
      <c r="C1061"/>
      <c r="D1061" s="3"/>
      <c r="E1061" s="3"/>
      <c r="F1061" s="110"/>
      <c r="G1061" s="110"/>
      <c r="H1061" s="110"/>
      <c r="I1061" s="156"/>
      <c r="J1061" s="46"/>
      <c r="K1061" s="129"/>
      <c r="L1061" s="109"/>
    </row>
    <row r="1062" spans="3:12">
      <c r="C1062"/>
      <c r="D1062" s="3"/>
      <c r="E1062" s="3"/>
      <c r="F1062" s="110"/>
      <c r="G1062" s="110"/>
      <c r="H1062" s="110"/>
      <c r="I1062" s="156"/>
      <c r="J1062" s="46"/>
      <c r="K1062" s="129"/>
      <c r="L1062" s="109"/>
    </row>
    <row r="1063" spans="3:12">
      <c r="C1063"/>
      <c r="D1063" s="3"/>
      <c r="E1063" s="3"/>
      <c r="F1063" s="110"/>
      <c r="G1063" s="110"/>
      <c r="H1063" s="110"/>
      <c r="I1063" s="156"/>
      <c r="J1063" s="46"/>
      <c r="K1063" s="129"/>
      <c r="L1063" s="109"/>
    </row>
    <row r="1064" spans="3:12">
      <c r="C1064"/>
      <c r="D1064" s="3"/>
      <c r="E1064" s="3"/>
      <c r="F1064" s="110"/>
      <c r="G1064" s="110"/>
      <c r="H1064" s="110"/>
      <c r="I1064" s="156"/>
      <c r="J1064" s="46"/>
      <c r="K1064" s="129"/>
      <c r="L1064" s="109"/>
    </row>
    <row r="1065" spans="3:12">
      <c r="C1065"/>
      <c r="D1065" s="3"/>
      <c r="E1065" s="3"/>
      <c r="F1065" s="110"/>
      <c r="G1065" s="110"/>
      <c r="H1065" s="110"/>
      <c r="I1065" s="156"/>
      <c r="J1065" s="46"/>
      <c r="K1065" s="129"/>
      <c r="L1065" s="109"/>
    </row>
    <row r="1066" spans="3:12">
      <c r="C1066"/>
      <c r="D1066" s="3"/>
      <c r="E1066" s="3"/>
      <c r="F1066" s="110"/>
      <c r="G1066" s="110"/>
      <c r="H1066" s="110"/>
      <c r="I1066" s="156"/>
      <c r="J1066" s="46"/>
      <c r="K1066" s="129"/>
      <c r="L1066" s="109"/>
    </row>
    <row r="1067" spans="3:12">
      <c r="C1067"/>
      <c r="D1067" s="3"/>
      <c r="E1067" s="3"/>
      <c r="F1067" s="110"/>
      <c r="G1067" s="110"/>
      <c r="H1067" s="110"/>
      <c r="I1067" s="156"/>
      <c r="J1067" s="46"/>
      <c r="K1067" s="129"/>
      <c r="L1067" s="109"/>
    </row>
    <row r="1068" spans="3:12">
      <c r="C1068"/>
      <c r="D1068" s="3"/>
      <c r="E1068" s="3"/>
      <c r="F1068" s="110"/>
      <c r="G1068" s="110"/>
      <c r="H1068" s="110"/>
      <c r="I1068" s="156"/>
      <c r="J1068" s="46"/>
      <c r="K1068" s="129"/>
      <c r="L1068" s="109"/>
    </row>
    <row r="1069" spans="3:12">
      <c r="C1069"/>
      <c r="D1069" s="3"/>
      <c r="E1069" s="3"/>
      <c r="F1069" s="110"/>
      <c r="G1069" s="110"/>
      <c r="H1069" s="110"/>
      <c r="I1069" s="156"/>
      <c r="J1069" s="46"/>
      <c r="K1069" s="129"/>
      <c r="L1069" s="109"/>
    </row>
    <row r="1070" spans="3:12">
      <c r="C1070"/>
      <c r="D1070" s="3"/>
      <c r="E1070" s="3"/>
      <c r="F1070" s="110"/>
      <c r="G1070" s="110"/>
      <c r="H1070" s="110"/>
      <c r="I1070" s="156"/>
      <c r="J1070" s="46"/>
      <c r="K1070" s="129"/>
      <c r="L1070" s="109"/>
    </row>
    <row r="1071" spans="3:12">
      <c r="C1071"/>
      <c r="D1071" s="3"/>
      <c r="E1071" s="3"/>
      <c r="F1071" s="110"/>
      <c r="G1071" s="110"/>
      <c r="H1071" s="110"/>
      <c r="I1071" s="156"/>
      <c r="J1071" s="46"/>
      <c r="K1071" s="129"/>
      <c r="L1071" s="109"/>
    </row>
    <row r="1072" spans="3:12">
      <c r="C1072"/>
      <c r="D1072" s="3"/>
      <c r="E1072" s="3"/>
      <c r="F1072" s="110"/>
      <c r="G1072" s="110"/>
      <c r="H1072" s="110"/>
      <c r="I1072" s="156"/>
      <c r="J1072" s="46"/>
      <c r="K1072" s="129"/>
      <c r="L1072" s="109"/>
    </row>
    <row r="1073" spans="3:12">
      <c r="C1073"/>
      <c r="D1073" s="3"/>
      <c r="E1073" s="3"/>
      <c r="F1073" s="110"/>
      <c r="G1073" s="110"/>
      <c r="H1073" s="110"/>
      <c r="I1073" s="156"/>
      <c r="J1073" s="46"/>
      <c r="K1073" s="129"/>
      <c r="L1073" s="109"/>
    </row>
    <row r="1074" spans="3:12">
      <c r="C1074"/>
      <c r="D1074" s="3"/>
      <c r="E1074" s="3"/>
      <c r="F1074" s="110"/>
      <c r="G1074" s="110"/>
      <c r="H1074" s="110"/>
      <c r="I1074" s="156"/>
      <c r="J1074" s="46"/>
      <c r="K1074" s="129"/>
      <c r="L1074" s="109"/>
    </row>
    <row r="1075" spans="3:12">
      <c r="C1075"/>
      <c r="D1075" s="3"/>
      <c r="E1075" s="3"/>
      <c r="F1075" s="110"/>
      <c r="G1075" s="110"/>
      <c r="H1075" s="110"/>
      <c r="I1075" s="156"/>
      <c r="J1075" s="46"/>
      <c r="K1075" s="129"/>
      <c r="L1075" s="109"/>
    </row>
    <row r="1076" spans="3:12">
      <c r="C1076"/>
      <c r="D1076" s="3"/>
      <c r="E1076" s="3"/>
      <c r="F1076" s="110"/>
      <c r="G1076" s="110"/>
      <c r="H1076" s="110"/>
      <c r="I1076" s="156"/>
      <c r="J1076" s="46"/>
      <c r="K1076" s="129"/>
      <c r="L1076" s="109"/>
    </row>
  </sheetData>
  <sortState ref="A2:S380">
    <sortCondition ref="A1"/>
  </sortState>
  <phoneticPr fontId="45" type="noConversion"/>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sheetPr codeName="Foglio7"/>
  <dimension ref="A1:O500"/>
  <sheetViews>
    <sheetView zoomScale="90" zoomScaleNormal="90" workbookViewId="0">
      <selection activeCell="A2" sqref="A2:C2"/>
    </sheetView>
  </sheetViews>
  <sheetFormatPr defaultRowHeight="14.5"/>
  <cols>
    <col min="1" max="1" width="8.1796875" style="15" bestFit="1" customWidth="1"/>
    <col min="2" max="2" width="60.54296875" customWidth="1"/>
    <col min="3" max="3" width="9.54296875" customWidth="1"/>
    <col min="4" max="7" width="10.81640625" customWidth="1"/>
    <col min="8" max="8" width="18.81640625" customWidth="1"/>
    <col min="9" max="9" width="12.81640625" customWidth="1"/>
    <col min="10" max="10" width="10.81640625" style="77" customWidth="1"/>
    <col min="11" max="11" width="18.26953125" bestFit="1" customWidth="1"/>
    <col min="12" max="12" width="3" customWidth="1"/>
    <col min="13" max="13" width="21.7265625" bestFit="1" customWidth="1"/>
    <col min="14" max="14" width="20.54296875" customWidth="1"/>
    <col min="15" max="15" width="13.1796875" customWidth="1"/>
    <col min="16" max="16" width="5.54296875" customWidth="1"/>
  </cols>
  <sheetData>
    <row r="1" spans="1:15" ht="21">
      <c r="A1" s="412" t="s">
        <v>12191</v>
      </c>
      <c r="B1" s="412"/>
      <c r="C1" s="412"/>
      <c r="D1" s="89"/>
      <c r="E1" s="412" t="s">
        <v>12192</v>
      </c>
      <c r="F1" s="412"/>
      <c r="G1" s="412"/>
      <c r="H1" s="412"/>
      <c r="I1" s="412"/>
      <c r="J1" s="412"/>
      <c r="K1" s="413"/>
      <c r="L1" s="55"/>
      <c r="M1" s="56"/>
      <c r="N1" s="56"/>
    </row>
    <row r="2" spans="1:15" ht="14.15" customHeight="1">
      <c r="A2" s="81" t="s">
        <v>19188</v>
      </c>
      <c r="B2" s="57" t="s">
        <v>12193</v>
      </c>
      <c r="C2" s="57" t="s">
        <v>19222</v>
      </c>
      <c r="D2" s="100" t="s">
        <v>19199</v>
      </c>
      <c r="E2" s="96" t="s">
        <v>19192</v>
      </c>
      <c r="F2" s="57" t="s">
        <v>19193</v>
      </c>
      <c r="G2" s="57" t="s">
        <v>19194</v>
      </c>
      <c r="H2" s="57" t="s">
        <v>19225</v>
      </c>
      <c r="I2" s="58" t="s">
        <v>19224</v>
      </c>
      <c r="J2" s="73" t="s">
        <v>19223</v>
      </c>
      <c r="K2" s="59" t="s">
        <v>19226</v>
      </c>
      <c r="L2" s="55"/>
      <c r="M2" s="56"/>
      <c r="N2" s="56"/>
    </row>
    <row r="3" spans="1:15">
      <c r="B3" s="68"/>
      <c r="C3" s="69"/>
      <c r="D3" s="93" t="str" cm="1">
        <f t="array" aca="1" ref="D3" ca="1">IFERROR(INDEX(skuAnker,MATCH(B3,descrizioneArtAnker,0)),"")</f>
        <v/>
      </c>
      <c r="E3" s="97" t="str">
        <f t="shared" ref="E3:E66" si="0">IF(B3="","",VLOOKUP(B3,listoneAnker_NoSku,2,FALSE))</f>
        <v/>
      </c>
      <c r="F3" s="101" t="str">
        <f>IF(B3="","",VLOOKUP(B3,listoneAnker_NoSku,3,FALSE))</f>
        <v/>
      </c>
      <c r="G3" s="84" t="str">
        <f t="shared" ref="G3:G66" si="1">IF(B3="","",VLOOKUP(B3,listoneAnker_NoSku,4,FALSE))</f>
        <v/>
      </c>
      <c r="H3" s="64" t="str">
        <f t="shared" ref="H3:H66" ca="1" si="2">IFERROR(VLOOKUP(D3,listoneAnkerCompleto,8,FALSE)/1.22,"")</f>
        <v/>
      </c>
      <c r="I3" s="64"/>
      <c r="J3" s="74" t="str">
        <f>IF(B3="","",C3/E3)</f>
        <v/>
      </c>
      <c r="K3" s="67" t="str">
        <f>IF(B3="","",H3*C3)</f>
        <v/>
      </c>
      <c r="L3" s="55"/>
      <c r="M3" s="117" t="s">
        <v>12195</v>
      </c>
      <c r="N3" s="118" t="s">
        <v>19200</v>
      </c>
    </row>
    <row r="4" spans="1:15">
      <c r="B4" s="39"/>
      <c r="C4" s="70"/>
      <c r="D4" s="94" t="str" cm="1">
        <f t="array" aca="1" ref="D4" ca="1">IFERROR(INDEX(skuAnker,MATCH(B4,descrizioneArtAnker,0)),"")</f>
        <v/>
      </c>
      <c r="E4" s="98" t="str">
        <f t="shared" si="0"/>
        <v/>
      </c>
      <c r="F4" s="102" t="str">
        <f t="shared" ref="F4:F67" si="3">IF(B4="","",VLOOKUP(B4,listoneAnker_NoSku,3,FALSE))</f>
        <v/>
      </c>
      <c r="G4" s="85" t="str">
        <f t="shared" si="1"/>
        <v/>
      </c>
      <c r="H4" s="65" t="str">
        <f t="shared" ca="1" si="2"/>
        <v/>
      </c>
      <c r="I4" s="65"/>
      <c r="J4" s="75" t="str">
        <f t="shared" ref="J4:J67" si="4">IF(B4="","",C4/E4)</f>
        <v/>
      </c>
      <c r="K4" s="82" t="str">
        <f t="shared" ref="K4:K67" si="5">IF(B4="","",H4*C4)</f>
        <v/>
      </c>
      <c r="L4" s="55"/>
      <c r="M4" s="119" t="s">
        <v>12196</v>
      </c>
      <c r="N4" s="120" t="s">
        <v>19202</v>
      </c>
    </row>
    <row r="5" spans="1:15">
      <c r="B5" s="39"/>
      <c r="C5" s="70"/>
      <c r="D5" s="94" t="str" cm="1">
        <f t="array" aca="1" ref="D5" ca="1">IFERROR(INDEX(skuAnker,MATCH(B5,descrizioneArtAnker,0)),"")</f>
        <v/>
      </c>
      <c r="E5" s="98" t="str">
        <f t="shared" si="0"/>
        <v/>
      </c>
      <c r="F5" s="102" t="str">
        <f t="shared" si="3"/>
        <v/>
      </c>
      <c r="G5" s="85" t="str">
        <f t="shared" si="1"/>
        <v/>
      </c>
      <c r="H5" s="65" t="str">
        <f t="shared" ca="1" si="2"/>
        <v/>
      </c>
      <c r="I5" s="65"/>
      <c r="J5" s="75" t="str">
        <f t="shared" si="4"/>
        <v/>
      </c>
      <c r="K5" s="82" t="str">
        <f t="shared" si="5"/>
        <v/>
      </c>
      <c r="L5" s="55"/>
      <c r="M5" s="121" t="s">
        <v>19219</v>
      </c>
      <c r="N5" s="122">
        <v>45314</v>
      </c>
    </row>
    <row r="6" spans="1:15">
      <c r="B6" s="39"/>
      <c r="C6" s="70"/>
      <c r="D6" s="94" t="str" cm="1">
        <f t="array" aca="1" ref="D6" ca="1">IFERROR(INDEX(skuAnker,MATCH(B6,descrizioneArtAnker,0)),"")</f>
        <v/>
      </c>
      <c r="E6" s="98" t="str">
        <f t="shared" si="0"/>
        <v/>
      </c>
      <c r="F6" s="102" t="str">
        <f t="shared" si="3"/>
        <v/>
      </c>
      <c r="G6" s="85" t="str">
        <f t="shared" si="1"/>
        <v/>
      </c>
      <c r="H6" s="65" t="str">
        <f t="shared" ca="1" si="2"/>
        <v/>
      </c>
      <c r="I6" s="65"/>
      <c r="J6" s="75" t="str">
        <f t="shared" si="4"/>
        <v/>
      </c>
      <c r="K6" s="82" t="str">
        <f t="shared" si="5"/>
        <v/>
      </c>
      <c r="L6" s="55"/>
      <c r="M6" s="62"/>
    </row>
    <row r="7" spans="1:15">
      <c r="B7" s="39"/>
      <c r="C7" s="70"/>
      <c r="D7" s="94" t="str" cm="1">
        <f t="array" aca="1" ref="D7" ca="1">IFERROR(INDEX(skuAnker,MATCH(B7,descrizioneArtAnker,0)),"")</f>
        <v/>
      </c>
      <c r="E7" s="98" t="str">
        <f t="shared" si="0"/>
        <v/>
      </c>
      <c r="F7" s="102" t="str">
        <f t="shared" si="3"/>
        <v/>
      </c>
      <c r="G7" s="85" t="str">
        <f t="shared" si="1"/>
        <v/>
      </c>
      <c r="H7" s="65" t="str">
        <f t="shared" ca="1" si="2"/>
        <v/>
      </c>
      <c r="I7" s="65"/>
      <c r="J7" s="75" t="str">
        <f t="shared" si="4"/>
        <v/>
      </c>
      <c r="K7" s="82" t="str">
        <f t="shared" si="5"/>
        <v/>
      </c>
      <c r="L7" s="55"/>
      <c r="M7" s="104" t="s">
        <v>12194</v>
      </c>
      <c r="N7" s="108">
        <f>SUM(J3:J500)</f>
        <v>0</v>
      </c>
    </row>
    <row r="8" spans="1:15">
      <c r="B8" s="39"/>
      <c r="C8" s="70"/>
      <c r="D8" s="94" t="str" cm="1">
        <f t="array" aca="1" ref="D8" ca="1">IFERROR(INDEX(skuAnker,MATCH(B8,descrizioneArtAnker,0)),"")</f>
        <v/>
      </c>
      <c r="E8" s="98" t="str">
        <f t="shared" si="0"/>
        <v/>
      </c>
      <c r="F8" s="102" t="str">
        <f t="shared" si="3"/>
        <v/>
      </c>
      <c r="G8" s="85" t="str">
        <f t="shared" si="1"/>
        <v/>
      </c>
      <c r="H8" s="65" t="str">
        <f t="shared" ca="1" si="2"/>
        <v/>
      </c>
      <c r="I8" s="65"/>
      <c r="J8" s="75" t="str">
        <f t="shared" si="4"/>
        <v/>
      </c>
      <c r="K8" s="82" t="str">
        <f t="shared" si="5"/>
        <v/>
      </c>
      <c r="L8" s="55"/>
      <c r="M8" s="105" t="s">
        <v>19195</v>
      </c>
      <c r="N8" s="106">
        <f>SUM(K3:K500)</f>
        <v>0</v>
      </c>
    </row>
    <row r="9" spans="1:15">
      <c r="B9" s="39"/>
      <c r="C9" s="70"/>
      <c r="D9" s="94" t="str" cm="1">
        <f t="array" aca="1" ref="D9" ca="1">IFERROR(INDEX(skuAnker,MATCH(B9,descrizioneArtAnker,0)),"")</f>
        <v/>
      </c>
      <c r="E9" s="98" t="str">
        <f t="shared" si="0"/>
        <v/>
      </c>
      <c r="F9" s="102" t="str">
        <f t="shared" si="3"/>
        <v/>
      </c>
      <c r="G9" s="85" t="str">
        <f t="shared" si="1"/>
        <v/>
      </c>
      <c r="H9" s="65" t="str">
        <f t="shared" ca="1" si="2"/>
        <v/>
      </c>
      <c r="I9" s="65"/>
      <c r="J9" s="75" t="str">
        <f t="shared" si="4"/>
        <v/>
      </c>
      <c r="K9" s="82" t="str">
        <f t="shared" si="5"/>
        <v/>
      </c>
      <c r="L9" s="55"/>
      <c r="M9" s="60"/>
      <c r="N9" s="61"/>
    </row>
    <row r="10" spans="1:15" ht="15.5">
      <c r="B10" s="39"/>
      <c r="C10" s="70"/>
      <c r="D10" s="94" t="str" cm="1">
        <f t="array" aca="1" ref="D10" ca="1">IFERROR(INDEX(skuAnker,MATCH(B10,descrizioneArtAnker,0)),"")</f>
        <v/>
      </c>
      <c r="E10" s="98" t="str">
        <f t="shared" si="0"/>
        <v/>
      </c>
      <c r="F10" s="102" t="str">
        <f t="shared" si="3"/>
        <v/>
      </c>
      <c r="G10" s="85" t="str">
        <f t="shared" si="1"/>
        <v/>
      </c>
      <c r="H10" s="65" t="str">
        <f t="shared" ca="1" si="2"/>
        <v/>
      </c>
      <c r="I10" s="65"/>
      <c r="J10" s="75" t="str">
        <f t="shared" si="4"/>
        <v/>
      </c>
      <c r="K10" s="82" t="str">
        <f t="shared" si="5"/>
        <v/>
      </c>
      <c r="L10" s="55"/>
      <c r="M10" s="63" t="s">
        <v>19189</v>
      </c>
      <c r="N10" s="61"/>
    </row>
    <row r="11" spans="1:15">
      <c r="B11" s="39"/>
      <c r="C11" s="70"/>
      <c r="D11" s="94" t="str" cm="1">
        <f t="array" aca="1" ref="D11" ca="1">IFERROR(INDEX(skuAnker,MATCH(B11,descrizioneArtAnker,0)),"")</f>
        <v/>
      </c>
      <c r="E11" s="98" t="str">
        <f t="shared" si="0"/>
        <v/>
      </c>
      <c r="F11" s="102" t="str">
        <f t="shared" si="3"/>
        <v/>
      </c>
      <c r="G11" s="85" t="str">
        <f t="shared" si="1"/>
        <v/>
      </c>
      <c r="H11" s="65" t="str">
        <f t="shared" ca="1" si="2"/>
        <v/>
      </c>
      <c r="I11" s="65"/>
      <c r="J11" s="75" t="str">
        <f t="shared" si="4"/>
        <v/>
      </c>
      <c r="K11" s="82" t="str">
        <f t="shared" si="5"/>
        <v/>
      </c>
      <c r="L11" s="55"/>
      <c r="M11" s="78" t="s">
        <v>19190</v>
      </c>
      <c r="N11" s="405"/>
      <c r="O11" s="406"/>
    </row>
    <row r="12" spans="1:15">
      <c r="B12" s="39"/>
      <c r="C12" s="70"/>
      <c r="D12" s="94" t="str" cm="1">
        <f t="array" aca="1" ref="D12" ca="1">IFERROR(INDEX(skuAnker,MATCH(B12,descrizioneArtAnker,0)),"")</f>
        <v/>
      </c>
      <c r="E12" s="98" t="str">
        <f t="shared" si="0"/>
        <v/>
      </c>
      <c r="F12" s="102" t="str">
        <f t="shared" si="3"/>
        <v/>
      </c>
      <c r="G12" s="85" t="str">
        <f t="shared" si="1"/>
        <v/>
      </c>
      <c r="H12" s="65" t="str">
        <f t="shared" ca="1" si="2"/>
        <v/>
      </c>
      <c r="I12" s="65"/>
      <c r="J12" s="75" t="str">
        <f t="shared" si="4"/>
        <v/>
      </c>
      <c r="K12" s="82" t="str">
        <f t="shared" si="5"/>
        <v/>
      </c>
      <c r="L12" s="55"/>
      <c r="M12" s="79" t="s">
        <v>19191</v>
      </c>
      <c r="N12" s="414" t="str">
        <f>IFERROR(INDEX(inventarioGeko[ARTICOLO],MATCH($N$11,inventarioGeko[DESCRIZIONE],0)),"")</f>
        <v/>
      </c>
      <c r="O12" s="415"/>
    </row>
    <row r="13" spans="1:15">
      <c r="B13" s="39"/>
      <c r="C13" s="70"/>
      <c r="D13" s="94" t="str" cm="1">
        <f t="array" aca="1" ref="D13" ca="1">IFERROR(INDEX(skuAnker,MATCH(B13,descrizioneArtAnker,0)),"")</f>
        <v/>
      </c>
      <c r="E13" s="98" t="str">
        <f t="shared" si="0"/>
        <v/>
      </c>
      <c r="F13" s="102" t="str">
        <f t="shared" si="3"/>
        <v/>
      </c>
      <c r="G13" s="85" t="str">
        <f t="shared" si="1"/>
        <v/>
      </c>
      <c r="H13" s="65" t="str">
        <f t="shared" ca="1" si="2"/>
        <v/>
      </c>
      <c r="I13" s="65"/>
      <c r="J13" s="75" t="str">
        <f t="shared" si="4"/>
        <v/>
      </c>
      <c r="K13" s="82" t="str">
        <f t="shared" si="5"/>
        <v/>
      </c>
      <c r="L13" s="55"/>
      <c r="M13" s="62"/>
    </row>
    <row r="14" spans="1:15">
      <c r="B14" s="39"/>
      <c r="C14" s="70"/>
      <c r="D14" s="94" t="str" cm="1">
        <f t="array" aca="1" ref="D14" ca="1">IFERROR(INDEX(skuAnker,MATCH(B14,descrizioneArtAnker,0)),"")</f>
        <v/>
      </c>
      <c r="E14" s="98" t="str">
        <f t="shared" si="0"/>
        <v/>
      </c>
      <c r="F14" s="102" t="str">
        <f t="shared" si="3"/>
        <v/>
      </c>
      <c r="G14" s="85" t="str">
        <f t="shared" si="1"/>
        <v/>
      </c>
      <c r="H14" s="65" t="str">
        <f t="shared" ca="1" si="2"/>
        <v/>
      </c>
      <c r="I14" s="65"/>
      <c r="J14" s="75" t="str">
        <f t="shared" si="4"/>
        <v/>
      </c>
      <c r="K14" s="82" t="str">
        <f t="shared" si="5"/>
        <v/>
      </c>
      <c r="L14" s="55"/>
    </row>
    <row r="15" spans="1:15">
      <c r="B15" s="39"/>
      <c r="C15" s="70"/>
      <c r="D15" s="94" t="str" cm="1">
        <f t="array" aca="1" ref="D15" ca="1">IFERROR(INDEX(skuAnker,MATCH(B15,descrizioneArtAnker,0)),"")</f>
        <v/>
      </c>
      <c r="E15" s="98" t="str">
        <f t="shared" si="0"/>
        <v/>
      </c>
      <c r="F15" s="102" t="str">
        <f t="shared" si="3"/>
        <v/>
      </c>
      <c r="G15" s="85" t="str">
        <f t="shared" si="1"/>
        <v/>
      </c>
      <c r="H15" s="65" t="str">
        <f t="shared" ca="1" si="2"/>
        <v/>
      </c>
      <c r="I15" s="65"/>
      <c r="J15" s="75" t="str">
        <f t="shared" si="4"/>
        <v/>
      </c>
      <c r="K15" s="82" t="str">
        <f t="shared" si="5"/>
        <v/>
      </c>
      <c r="L15" s="55"/>
    </row>
    <row r="16" spans="1:15">
      <c r="B16" s="39"/>
      <c r="C16" s="70"/>
      <c r="D16" s="94" t="str" cm="1">
        <f t="array" aca="1" ref="D16" ca="1">IFERROR(INDEX(skuAnker,MATCH(B16,descrizioneArtAnker,0)),"")</f>
        <v/>
      </c>
      <c r="E16" s="98" t="str">
        <f t="shared" si="0"/>
        <v/>
      </c>
      <c r="F16" s="102" t="str">
        <f t="shared" si="3"/>
        <v/>
      </c>
      <c r="G16" s="85" t="str">
        <f t="shared" si="1"/>
        <v/>
      </c>
      <c r="H16" s="65" t="str">
        <f t="shared" ca="1" si="2"/>
        <v/>
      </c>
      <c r="I16" s="65"/>
      <c r="J16" s="75" t="str">
        <f t="shared" si="4"/>
        <v/>
      </c>
      <c r="K16" s="82" t="str">
        <f t="shared" si="5"/>
        <v/>
      </c>
      <c r="L16" s="55"/>
    </row>
    <row r="17" spans="2:14">
      <c r="B17" s="39"/>
      <c r="C17" s="70"/>
      <c r="D17" s="94" t="str" cm="1">
        <f t="array" aca="1" ref="D17" ca="1">IFERROR(INDEX(skuAnker,MATCH(B17,descrizioneArtAnker,0)),"")</f>
        <v/>
      </c>
      <c r="E17" s="98" t="str">
        <f t="shared" si="0"/>
        <v/>
      </c>
      <c r="F17" s="102" t="str">
        <f t="shared" si="3"/>
        <v/>
      </c>
      <c r="G17" s="85" t="str">
        <f t="shared" si="1"/>
        <v/>
      </c>
      <c r="H17" s="65" t="str">
        <f t="shared" ca="1" si="2"/>
        <v/>
      </c>
      <c r="I17" s="65"/>
      <c r="J17" s="75" t="str">
        <f t="shared" si="4"/>
        <v/>
      </c>
      <c r="K17" s="82" t="str">
        <f t="shared" si="5"/>
        <v/>
      </c>
      <c r="L17" s="55"/>
    </row>
    <row r="18" spans="2:14">
      <c r="B18" s="39"/>
      <c r="C18" s="70"/>
      <c r="D18" s="94" t="str" cm="1">
        <f t="array" aca="1" ref="D18" ca="1">IFERROR(INDEX(skuAnker,MATCH(B18,descrizioneArtAnker,0)),"")</f>
        <v/>
      </c>
      <c r="E18" s="98" t="str">
        <f t="shared" si="0"/>
        <v/>
      </c>
      <c r="F18" s="102" t="str">
        <f t="shared" si="3"/>
        <v/>
      </c>
      <c r="G18" s="85" t="str">
        <f t="shared" si="1"/>
        <v/>
      </c>
      <c r="H18" s="65" t="str">
        <f t="shared" ca="1" si="2"/>
        <v/>
      </c>
      <c r="I18" s="65"/>
      <c r="J18" s="75" t="str">
        <f t="shared" si="4"/>
        <v/>
      </c>
      <c r="K18" s="82" t="str">
        <f t="shared" si="5"/>
        <v/>
      </c>
      <c r="L18" s="55"/>
    </row>
    <row r="19" spans="2:14">
      <c r="B19" s="39"/>
      <c r="C19" s="70"/>
      <c r="D19" s="94" t="str" cm="1">
        <f t="array" aca="1" ref="D19" ca="1">IFERROR(INDEX(skuAnker,MATCH(B19,descrizioneArtAnker,0)),"")</f>
        <v/>
      </c>
      <c r="E19" s="98" t="str">
        <f t="shared" si="0"/>
        <v/>
      </c>
      <c r="F19" s="102" t="str">
        <f t="shared" si="3"/>
        <v/>
      </c>
      <c r="G19" s="85" t="str">
        <f t="shared" si="1"/>
        <v/>
      </c>
      <c r="H19" s="65" t="str">
        <f t="shared" ca="1" si="2"/>
        <v/>
      </c>
      <c r="I19" s="65"/>
      <c r="J19" s="75" t="str">
        <f t="shared" si="4"/>
        <v/>
      </c>
      <c r="K19" s="82" t="str">
        <f t="shared" si="5"/>
        <v/>
      </c>
      <c r="L19" s="55"/>
    </row>
    <row r="20" spans="2:14">
      <c r="B20" s="39"/>
      <c r="C20" s="70"/>
      <c r="D20" s="94" t="str" cm="1">
        <f t="array" aca="1" ref="D20" ca="1">IFERROR(INDEX(skuAnker,MATCH(B20,descrizioneArtAnker,0)),"")</f>
        <v/>
      </c>
      <c r="E20" s="98" t="str">
        <f t="shared" si="0"/>
        <v/>
      </c>
      <c r="F20" s="102" t="str">
        <f t="shared" si="3"/>
        <v/>
      </c>
      <c r="G20" s="85" t="str">
        <f t="shared" si="1"/>
        <v/>
      </c>
      <c r="H20" s="65" t="str">
        <f t="shared" ca="1" si="2"/>
        <v/>
      </c>
      <c r="I20" s="65"/>
      <c r="J20" s="75" t="str">
        <f t="shared" si="4"/>
        <v/>
      </c>
      <c r="K20" s="82" t="str">
        <f t="shared" si="5"/>
        <v/>
      </c>
      <c r="L20" s="55"/>
    </row>
    <row r="21" spans="2:14">
      <c r="B21" s="39"/>
      <c r="C21" s="70"/>
      <c r="D21" s="94" t="str" cm="1">
        <f t="array" aca="1" ref="D21" ca="1">IFERROR(INDEX(skuAnker,MATCH(B21,descrizioneArtAnker,0)),"")</f>
        <v/>
      </c>
      <c r="E21" s="98" t="str">
        <f t="shared" si="0"/>
        <v/>
      </c>
      <c r="F21" s="102" t="str">
        <f t="shared" si="3"/>
        <v/>
      </c>
      <c r="G21" s="85" t="str">
        <f t="shared" si="1"/>
        <v/>
      </c>
      <c r="H21" s="65" t="str">
        <f t="shared" ca="1" si="2"/>
        <v/>
      </c>
      <c r="I21" s="65"/>
      <c r="J21" s="75" t="str">
        <f t="shared" si="4"/>
        <v/>
      </c>
      <c r="K21" s="82" t="str">
        <f t="shared" si="5"/>
        <v/>
      </c>
      <c r="L21" s="55"/>
    </row>
    <row r="22" spans="2:14">
      <c r="B22" s="39"/>
      <c r="C22" s="70"/>
      <c r="D22" s="94" t="str" cm="1">
        <f t="array" aca="1" ref="D22" ca="1">IFERROR(INDEX(skuAnker,MATCH(B22,descrizioneArtAnker,0)),"")</f>
        <v/>
      </c>
      <c r="E22" s="98" t="str">
        <f t="shared" si="0"/>
        <v/>
      </c>
      <c r="F22" s="102" t="str">
        <f t="shared" si="3"/>
        <v/>
      </c>
      <c r="G22" s="85" t="str">
        <f t="shared" si="1"/>
        <v/>
      </c>
      <c r="H22" s="65" t="str">
        <f t="shared" ca="1" si="2"/>
        <v/>
      </c>
      <c r="I22" s="65"/>
      <c r="J22" s="75" t="str">
        <f t="shared" si="4"/>
        <v/>
      </c>
      <c r="K22" s="82" t="str">
        <f t="shared" si="5"/>
        <v/>
      </c>
      <c r="L22" s="55"/>
    </row>
    <row r="23" spans="2:14">
      <c r="B23" s="39"/>
      <c r="C23" s="70"/>
      <c r="D23" s="94" t="str" cm="1">
        <f t="array" aca="1" ref="D23" ca="1">IFERROR(INDEX(skuAnker,MATCH(B23,descrizioneArtAnker,0)),"")</f>
        <v/>
      </c>
      <c r="E23" s="98" t="str">
        <f t="shared" si="0"/>
        <v/>
      </c>
      <c r="F23" s="102" t="str">
        <f t="shared" si="3"/>
        <v/>
      </c>
      <c r="G23" s="85" t="str">
        <f t="shared" si="1"/>
        <v/>
      </c>
      <c r="H23" s="65" t="str">
        <f t="shared" ca="1" si="2"/>
        <v/>
      </c>
      <c r="I23" s="65"/>
      <c r="J23" s="75" t="str">
        <f t="shared" si="4"/>
        <v/>
      </c>
      <c r="K23" s="82" t="str">
        <f t="shared" si="5"/>
        <v/>
      </c>
      <c r="L23" s="55"/>
    </row>
    <row r="24" spans="2:14">
      <c r="B24" s="39"/>
      <c r="C24" s="70"/>
      <c r="D24" s="94" t="str" cm="1">
        <f t="array" aca="1" ref="D24" ca="1">IFERROR(INDEX(skuAnker,MATCH(B24,descrizioneArtAnker,0)),"")</f>
        <v/>
      </c>
      <c r="E24" s="98" t="str">
        <f t="shared" si="0"/>
        <v/>
      </c>
      <c r="F24" s="102" t="str">
        <f t="shared" si="3"/>
        <v/>
      </c>
      <c r="G24" s="85" t="str">
        <f t="shared" si="1"/>
        <v/>
      </c>
      <c r="H24" s="65" t="str">
        <f t="shared" ca="1" si="2"/>
        <v/>
      </c>
      <c r="I24" s="65"/>
      <c r="J24" s="75" t="str">
        <f t="shared" si="4"/>
        <v/>
      </c>
      <c r="K24" s="82" t="str">
        <f t="shared" si="5"/>
        <v/>
      </c>
      <c r="L24" s="55"/>
      <c r="M24" s="60"/>
      <c r="N24" s="61"/>
    </row>
    <row r="25" spans="2:14">
      <c r="B25" s="39"/>
      <c r="C25" s="70"/>
      <c r="D25" s="94" t="str" cm="1">
        <f t="array" aca="1" ref="D25" ca="1">IFERROR(INDEX(skuAnker,MATCH(B25,descrizioneArtAnker,0)),"")</f>
        <v/>
      </c>
      <c r="E25" s="98" t="str">
        <f t="shared" si="0"/>
        <v/>
      </c>
      <c r="F25" s="102" t="str">
        <f t="shared" si="3"/>
        <v/>
      </c>
      <c r="G25" s="85" t="str">
        <f t="shared" si="1"/>
        <v/>
      </c>
      <c r="H25" s="65" t="str">
        <f t="shared" ca="1" si="2"/>
        <v/>
      </c>
      <c r="I25" s="65"/>
      <c r="J25" s="75" t="str">
        <f t="shared" si="4"/>
        <v/>
      </c>
      <c r="K25" s="82" t="str">
        <f t="shared" si="5"/>
        <v/>
      </c>
      <c r="L25" s="55"/>
      <c r="M25" s="60"/>
      <c r="N25" s="61"/>
    </row>
    <row r="26" spans="2:14">
      <c r="B26" s="39"/>
      <c r="C26" s="70"/>
      <c r="D26" s="94" t="str" cm="1">
        <f t="array" aca="1" ref="D26" ca="1">IFERROR(INDEX(skuAnker,MATCH(B26,descrizioneArtAnker,0)),"")</f>
        <v/>
      </c>
      <c r="E26" s="98" t="str">
        <f t="shared" si="0"/>
        <v/>
      </c>
      <c r="F26" s="102" t="str">
        <f t="shared" si="3"/>
        <v/>
      </c>
      <c r="G26" s="85" t="str">
        <f t="shared" si="1"/>
        <v/>
      </c>
      <c r="H26" s="65" t="str">
        <f t="shared" ca="1" si="2"/>
        <v/>
      </c>
      <c r="I26" s="65"/>
      <c r="J26" s="75" t="str">
        <f t="shared" si="4"/>
        <v/>
      </c>
      <c r="K26" s="82" t="str">
        <f t="shared" si="5"/>
        <v/>
      </c>
      <c r="L26" s="55"/>
      <c r="M26" s="60"/>
      <c r="N26" s="61"/>
    </row>
    <row r="27" spans="2:14">
      <c r="B27" s="39"/>
      <c r="C27" s="70"/>
      <c r="D27" s="94" t="str" cm="1">
        <f t="array" aca="1" ref="D27" ca="1">IFERROR(INDEX(skuAnker,MATCH(B27,descrizioneArtAnker,0)),"")</f>
        <v/>
      </c>
      <c r="E27" s="98" t="str">
        <f t="shared" si="0"/>
        <v/>
      </c>
      <c r="F27" s="102" t="str">
        <f t="shared" si="3"/>
        <v/>
      </c>
      <c r="G27" s="85" t="str">
        <f t="shared" si="1"/>
        <v/>
      </c>
      <c r="H27" s="65" t="str">
        <f t="shared" ca="1" si="2"/>
        <v/>
      </c>
      <c r="I27" s="65"/>
      <c r="J27" s="75" t="str">
        <f t="shared" si="4"/>
        <v/>
      </c>
      <c r="K27" s="82" t="str">
        <f t="shared" si="5"/>
        <v/>
      </c>
      <c r="L27" s="55"/>
      <c r="M27" s="60"/>
      <c r="N27" s="61"/>
    </row>
    <row r="28" spans="2:14">
      <c r="B28" s="39"/>
      <c r="C28" s="70"/>
      <c r="D28" s="94" t="str" cm="1">
        <f t="array" aca="1" ref="D28" ca="1">IFERROR(INDEX(skuAnker,MATCH(B28,descrizioneArtAnker,0)),"")</f>
        <v/>
      </c>
      <c r="E28" s="98" t="str">
        <f t="shared" si="0"/>
        <v/>
      </c>
      <c r="F28" s="102" t="str">
        <f t="shared" si="3"/>
        <v/>
      </c>
      <c r="G28" s="85" t="str">
        <f t="shared" si="1"/>
        <v/>
      </c>
      <c r="H28" s="65" t="str">
        <f t="shared" ca="1" si="2"/>
        <v/>
      </c>
      <c r="I28" s="65"/>
      <c r="J28" s="75" t="str">
        <f t="shared" si="4"/>
        <v/>
      </c>
      <c r="K28" s="82" t="str">
        <f t="shared" si="5"/>
        <v/>
      </c>
      <c r="L28" s="55"/>
      <c r="M28" s="60"/>
      <c r="N28" s="61"/>
    </row>
    <row r="29" spans="2:14">
      <c r="B29" s="39"/>
      <c r="C29" s="70"/>
      <c r="D29" s="94" t="str" cm="1">
        <f t="array" aca="1" ref="D29" ca="1">IFERROR(INDEX(skuAnker,MATCH(B29,descrizioneArtAnker,0)),"")</f>
        <v/>
      </c>
      <c r="E29" s="98" t="str">
        <f t="shared" si="0"/>
        <v/>
      </c>
      <c r="F29" s="102" t="str">
        <f t="shared" si="3"/>
        <v/>
      </c>
      <c r="G29" s="85" t="str">
        <f t="shared" si="1"/>
        <v/>
      </c>
      <c r="H29" s="65" t="str">
        <f t="shared" ca="1" si="2"/>
        <v/>
      </c>
      <c r="I29" s="65"/>
      <c r="J29" s="75" t="str">
        <f t="shared" si="4"/>
        <v/>
      </c>
      <c r="K29" s="82" t="str">
        <f t="shared" si="5"/>
        <v/>
      </c>
      <c r="L29" s="55"/>
      <c r="M29" s="60"/>
      <c r="N29" s="61"/>
    </row>
    <row r="30" spans="2:14">
      <c r="B30" s="39"/>
      <c r="C30" s="70"/>
      <c r="D30" s="94" t="str" cm="1">
        <f t="array" aca="1" ref="D30" ca="1">IFERROR(INDEX(skuAnker,MATCH(B30,descrizioneArtAnker,0)),"")</f>
        <v/>
      </c>
      <c r="E30" s="98" t="str">
        <f t="shared" si="0"/>
        <v/>
      </c>
      <c r="F30" s="102" t="str">
        <f t="shared" si="3"/>
        <v/>
      </c>
      <c r="G30" s="85" t="str">
        <f t="shared" si="1"/>
        <v/>
      </c>
      <c r="H30" s="65" t="str">
        <f t="shared" ca="1" si="2"/>
        <v/>
      </c>
      <c r="I30" s="65"/>
      <c r="J30" s="75" t="str">
        <f t="shared" si="4"/>
        <v/>
      </c>
      <c r="K30" s="82" t="str">
        <f t="shared" si="5"/>
        <v/>
      </c>
      <c r="L30" s="55"/>
      <c r="M30" s="60"/>
      <c r="N30" s="61"/>
    </row>
    <row r="31" spans="2:14">
      <c r="B31" s="39"/>
      <c r="C31" s="70"/>
      <c r="D31" s="94" t="str" cm="1">
        <f t="array" aca="1" ref="D31" ca="1">IFERROR(INDEX(skuAnker,MATCH(B31,descrizioneArtAnker,0)),"")</f>
        <v/>
      </c>
      <c r="E31" s="98" t="str">
        <f t="shared" si="0"/>
        <v/>
      </c>
      <c r="F31" s="102" t="str">
        <f t="shared" si="3"/>
        <v/>
      </c>
      <c r="G31" s="85" t="str">
        <f t="shared" si="1"/>
        <v/>
      </c>
      <c r="H31" s="65" t="str">
        <f t="shared" ca="1" si="2"/>
        <v/>
      </c>
      <c r="I31" s="65"/>
      <c r="J31" s="75" t="str">
        <f t="shared" si="4"/>
        <v/>
      </c>
      <c r="K31" s="82" t="str">
        <f t="shared" si="5"/>
        <v/>
      </c>
      <c r="L31" s="55"/>
      <c r="M31" s="60"/>
      <c r="N31" s="61"/>
    </row>
    <row r="32" spans="2:14">
      <c r="B32" s="39"/>
      <c r="C32" s="70"/>
      <c r="D32" s="94" t="str" cm="1">
        <f t="array" aca="1" ref="D32" ca="1">IFERROR(INDEX(skuAnker,MATCH(B32,descrizioneArtAnker,0)),"")</f>
        <v/>
      </c>
      <c r="E32" s="98" t="str">
        <f t="shared" si="0"/>
        <v/>
      </c>
      <c r="F32" s="102" t="str">
        <f t="shared" si="3"/>
        <v/>
      </c>
      <c r="G32" s="85" t="str">
        <f t="shared" si="1"/>
        <v/>
      </c>
      <c r="H32" s="65" t="str">
        <f t="shared" ca="1" si="2"/>
        <v/>
      </c>
      <c r="I32" s="65"/>
      <c r="J32" s="75" t="str">
        <f t="shared" si="4"/>
        <v/>
      </c>
      <c r="K32" s="82" t="str">
        <f t="shared" si="5"/>
        <v/>
      </c>
      <c r="L32" s="55"/>
      <c r="M32" s="60"/>
      <c r="N32" s="61"/>
    </row>
    <row r="33" spans="2:14">
      <c r="B33" s="39"/>
      <c r="C33" s="70"/>
      <c r="D33" s="94" t="str" cm="1">
        <f t="array" aca="1" ref="D33" ca="1">IFERROR(INDEX(skuAnker,MATCH(B33,descrizioneArtAnker,0)),"")</f>
        <v/>
      </c>
      <c r="E33" s="98" t="str">
        <f t="shared" si="0"/>
        <v/>
      </c>
      <c r="F33" s="102" t="str">
        <f t="shared" si="3"/>
        <v/>
      </c>
      <c r="G33" s="85" t="str">
        <f t="shared" si="1"/>
        <v/>
      </c>
      <c r="H33" s="65" t="str">
        <f t="shared" ca="1" si="2"/>
        <v/>
      </c>
      <c r="I33" s="65"/>
      <c r="J33" s="75" t="str">
        <f t="shared" si="4"/>
        <v/>
      </c>
      <c r="K33" s="82" t="str">
        <f t="shared" si="5"/>
        <v/>
      </c>
      <c r="L33" s="55"/>
      <c r="M33" s="60"/>
      <c r="N33" s="61"/>
    </row>
    <row r="34" spans="2:14">
      <c r="B34" s="39"/>
      <c r="C34" s="70"/>
      <c r="D34" s="94" t="str" cm="1">
        <f t="array" aca="1" ref="D34" ca="1">IFERROR(INDEX(skuAnker,MATCH(B34,descrizioneArtAnker,0)),"")</f>
        <v/>
      </c>
      <c r="E34" s="98" t="str">
        <f t="shared" si="0"/>
        <v/>
      </c>
      <c r="F34" s="102" t="str">
        <f t="shared" si="3"/>
        <v/>
      </c>
      <c r="G34" s="85" t="str">
        <f t="shared" si="1"/>
        <v/>
      </c>
      <c r="H34" s="65" t="str">
        <f t="shared" ca="1" si="2"/>
        <v/>
      </c>
      <c r="I34" s="65"/>
      <c r="J34" s="75" t="str">
        <f t="shared" si="4"/>
        <v/>
      </c>
      <c r="K34" s="82" t="str">
        <f t="shared" si="5"/>
        <v/>
      </c>
      <c r="L34" s="55"/>
      <c r="M34" s="60"/>
      <c r="N34" s="61"/>
    </row>
    <row r="35" spans="2:14">
      <c r="B35" s="39"/>
      <c r="C35" s="70"/>
      <c r="D35" s="94" t="str" cm="1">
        <f t="array" aca="1" ref="D35" ca="1">IFERROR(INDEX(skuAnker,MATCH(B35,descrizioneArtAnker,0)),"")</f>
        <v/>
      </c>
      <c r="E35" s="98" t="str">
        <f t="shared" si="0"/>
        <v/>
      </c>
      <c r="F35" s="102" t="str">
        <f t="shared" si="3"/>
        <v/>
      </c>
      <c r="G35" s="85" t="str">
        <f t="shared" si="1"/>
        <v/>
      </c>
      <c r="H35" s="65" t="str">
        <f t="shared" ca="1" si="2"/>
        <v/>
      </c>
      <c r="I35" s="65"/>
      <c r="J35" s="75" t="str">
        <f t="shared" si="4"/>
        <v/>
      </c>
      <c r="K35" s="82" t="str">
        <f t="shared" si="5"/>
        <v/>
      </c>
      <c r="L35" s="55"/>
      <c r="M35" s="60"/>
      <c r="N35" s="61"/>
    </row>
    <row r="36" spans="2:14">
      <c r="B36" s="39"/>
      <c r="C36" s="70"/>
      <c r="D36" s="94" t="str" cm="1">
        <f t="array" aca="1" ref="D36" ca="1">IFERROR(INDEX(skuAnker,MATCH(B36,descrizioneArtAnker,0)),"")</f>
        <v/>
      </c>
      <c r="E36" s="98" t="str">
        <f t="shared" si="0"/>
        <v/>
      </c>
      <c r="F36" s="102" t="str">
        <f t="shared" si="3"/>
        <v/>
      </c>
      <c r="G36" s="85" t="str">
        <f t="shared" si="1"/>
        <v/>
      </c>
      <c r="H36" s="65" t="str">
        <f t="shared" ca="1" si="2"/>
        <v/>
      </c>
      <c r="I36" s="65"/>
      <c r="J36" s="75" t="str">
        <f t="shared" si="4"/>
        <v/>
      </c>
      <c r="K36" s="82" t="str">
        <f t="shared" si="5"/>
        <v/>
      </c>
      <c r="L36" s="55"/>
      <c r="M36" s="60"/>
      <c r="N36" s="61"/>
    </row>
    <row r="37" spans="2:14">
      <c r="B37" s="39"/>
      <c r="C37" s="70"/>
      <c r="D37" s="94" t="str" cm="1">
        <f t="array" aca="1" ref="D37" ca="1">IFERROR(INDEX(skuAnker,MATCH(B37,descrizioneArtAnker,0)),"")</f>
        <v/>
      </c>
      <c r="E37" s="98" t="str">
        <f t="shared" si="0"/>
        <v/>
      </c>
      <c r="F37" s="102" t="str">
        <f t="shared" si="3"/>
        <v/>
      </c>
      <c r="G37" s="85" t="str">
        <f t="shared" si="1"/>
        <v/>
      </c>
      <c r="H37" s="65" t="str">
        <f t="shared" ca="1" si="2"/>
        <v/>
      </c>
      <c r="I37" s="65"/>
      <c r="J37" s="75" t="str">
        <f t="shared" si="4"/>
        <v/>
      </c>
      <c r="K37" s="82" t="str">
        <f t="shared" si="5"/>
        <v/>
      </c>
      <c r="L37" s="55"/>
      <c r="M37" s="60"/>
      <c r="N37" s="61"/>
    </row>
    <row r="38" spans="2:14">
      <c r="B38" s="39"/>
      <c r="C38" s="70"/>
      <c r="D38" s="94" t="str" cm="1">
        <f t="array" aca="1" ref="D38" ca="1">IFERROR(INDEX(skuAnker,MATCH(B38,descrizioneArtAnker,0)),"")</f>
        <v/>
      </c>
      <c r="E38" s="98" t="str">
        <f t="shared" si="0"/>
        <v/>
      </c>
      <c r="F38" s="102" t="str">
        <f t="shared" si="3"/>
        <v/>
      </c>
      <c r="G38" s="85" t="str">
        <f t="shared" si="1"/>
        <v/>
      </c>
      <c r="H38" s="65" t="str">
        <f t="shared" ca="1" si="2"/>
        <v/>
      </c>
      <c r="I38" s="65"/>
      <c r="J38" s="75" t="str">
        <f t="shared" si="4"/>
        <v/>
      </c>
      <c r="K38" s="82" t="str">
        <f t="shared" si="5"/>
        <v/>
      </c>
      <c r="L38" s="55"/>
      <c r="M38" s="60"/>
      <c r="N38" s="61"/>
    </row>
    <row r="39" spans="2:14">
      <c r="B39" s="39"/>
      <c r="C39" s="70"/>
      <c r="D39" s="94" t="str" cm="1">
        <f t="array" aca="1" ref="D39" ca="1">IFERROR(INDEX(skuAnker,MATCH(B39,descrizioneArtAnker,0)),"")</f>
        <v/>
      </c>
      <c r="E39" s="98" t="str">
        <f t="shared" si="0"/>
        <v/>
      </c>
      <c r="F39" s="102" t="str">
        <f t="shared" si="3"/>
        <v/>
      </c>
      <c r="G39" s="85" t="str">
        <f t="shared" si="1"/>
        <v/>
      </c>
      <c r="H39" s="65" t="str">
        <f t="shared" ca="1" si="2"/>
        <v/>
      </c>
      <c r="I39" s="65"/>
      <c r="J39" s="75" t="str">
        <f t="shared" si="4"/>
        <v/>
      </c>
      <c r="K39" s="82" t="str">
        <f t="shared" si="5"/>
        <v/>
      </c>
      <c r="L39" s="55"/>
      <c r="M39" s="60"/>
      <c r="N39" s="61"/>
    </row>
    <row r="40" spans="2:14">
      <c r="B40" s="39"/>
      <c r="C40" s="70"/>
      <c r="D40" s="94" t="str" cm="1">
        <f t="array" aca="1" ref="D40" ca="1">IFERROR(INDEX(skuAnker,MATCH(B40,descrizioneArtAnker,0)),"")</f>
        <v/>
      </c>
      <c r="E40" s="98" t="str">
        <f t="shared" si="0"/>
        <v/>
      </c>
      <c r="F40" s="102" t="str">
        <f t="shared" si="3"/>
        <v/>
      </c>
      <c r="G40" s="85" t="str">
        <f t="shared" si="1"/>
        <v/>
      </c>
      <c r="H40" s="65" t="str">
        <f t="shared" ca="1" si="2"/>
        <v/>
      </c>
      <c r="I40" s="65"/>
      <c r="J40" s="75" t="str">
        <f t="shared" si="4"/>
        <v/>
      </c>
      <c r="K40" s="82" t="str">
        <f t="shared" si="5"/>
        <v/>
      </c>
      <c r="L40" s="55"/>
      <c r="M40" s="60"/>
      <c r="N40" s="61"/>
    </row>
    <row r="41" spans="2:14">
      <c r="B41" s="39"/>
      <c r="C41" s="70"/>
      <c r="D41" s="94" t="str" cm="1">
        <f t="array" aca="1" ref="D41" ca="1">IFERROR(INDEX(skuAnker,MATCH(B41,descrizioneArtAnker,0)),"")</f>
        <v/>
      </c>
      <c r="E41" s="98" t="str">
        <f t="shared" si="0"/>
        <v/>
      </c>
      <c r="F41" s="102" t="str">
        <f t="shared" si="3"/>
        <v/>
      </c>
      <c r="G41" s="85" t="str">
        <f t="shared" si="1"/>
        <v/>
      </c>
      <c r="H41" s="65" t="str">
        <f t="shared" ca="1" si="2"/>
        <v/>
      </c>
      <c r="I41" s="65"/>
      <c r="J41" s="75" t="str">
        <f t="shared" si="4"/>
        <v/>
      </c>
      <c r="K41" s="82" t="str">
        <f t="shared" si="5"/>
        <v/>
      </c>
      <c r="L41" s="55"/>
      <c r="M41" s="60"/>
      <c r="N41" s="61"/>
    </row>
    <row r="42" spans="2:14">
      <c r="B42" s="39"/>
      <c r="C42" s="70"/>
      <c r="D42" s="94" t="str" cm="1">
        <f t="array" aca="1" ref="D42" ca="1">IFERROR(INDEX(skuAnker,MATCH(B42,descrizioneArtAnker,0)),"")</f>
        <v/>
      </c>
      <c r="E42" s="98" t="str">
        <f t="shared" si="0"/>
        <v/>
      </c>
      <c r="F42" s="102" t="str">
        <f t="shared" si="3"/>
        <v/>
      </c>
      <c r="G42" s="85" t="str">
        <f t="shared" si="1"/>
        <v/>
      </c>
      <c r="H42" s="65" t="str">
        <f t="shared" ca="1" si="2"/>
        <v/>
      </c>
      <c r="I42" s="65"/>
      <c r="J42" s="75" t="str">
        <f t="shared" si="4"/>
        <v/>
      </c>
      <c r="K42" s="82" t="str">
        <f t="shared" si="5"/>
        <v/>
      </c>
      <c r="L42" s="55"/>
      <c r="M42" s="60"/>
      <c r="N42" s="61"/>
    </row>
    <row r="43" spans="2:14">
      <c r="B43" s="39"/>
      <c r="C43" s="70"/>
      <c r="D43" s="94" t="str" cm="1">
        <f t="array" aca="1" ref="D43" ca="1">IFERROR(INDEX(skuAnker,MATCH(B43,descrizioneArtAnker,0)),"")</f>
        <v/>
      </c>
      <c r="E43" s="98" t="str">
        <f t="shared" si="0"/>
        <v/>
      </c>
      <c r="F43" s="102" t="str">
        <f t="shared" si="3"/>
        <v/>
      </c>
      <c r="G43" s="85" t="str">
        <f t="shared" si="1"/>
        <v/>
      </c>
      <c r="H43" s="65" t="str">
        <f t="shared" ca="1" si="2"/>
        <v/>
      </c>
      <c r="I43" s="65"/>
      <c r="J43" s="75" t="str">
        <f t="shared" si="4"/>
        <v/>
      </c>
      <c r="K43" s="82" t="str">
        <f t="shared" si="5"/>
        <v/>
      </c>
      <c r="L43" s="55"/>
      <c r="M43" s="60"/>
      <c r="N43" s="61"/>
    </row>
    <row r="44" spans="2:14">
      <c r="B44" s="39"/>
      <c r="C44" s="70"/>
      <c r="D44" s="94" t="str" cm="1">
        <f t="array" aca="1" ref="D44" ca="1">IFERROR(INDEX(skuAnker,MATCH(B44,descrizioneArtAnker,0)),"")</f>
        <v/>
      </c>
      <c r="E44" s="98" t="str">
        <f t="shared" si="0"/>
        <v/>
      </c>
      <c r="F44" s="102" t="str">
        <f t="shared" si="3"/>
        <v/>
      </c>
      <c r="G44" s="85" t="str">
        <f t="shared" si="1"/>
        <v/>
      </c>
      <c r="H44" s="65" t="str">
        <f t="shared" ca="1" si="2"/>
        <v/>
      </c>
      <c r="I44" s="65"/>
      <c r="J44" s="75" t="str">
        <f t="shared" si="4"/>
        <v/>
      </c>
      <c r="K44" s="82" t="str">
        <f t="shared" si="5"/>
        <v/>
      </c>
      <c r="L44" s="55"/>
      <c r="M44" s="60"/>
      <c r="N44" s="61"/>
    </row>
    <row r="45" spans="2:14">
      <c r="B45" s="39"/>
      <c r="C45" s="70"/>
      <c r="D45" s="94" t="str" cm="1">
        <f t="array" aca="1" ref="D45" ca="1">IFERROR(INDEX(skuAnker,MATCH(B45,descrizioneArtAnker,0)),"")</f>
        <v/>
      </c>
      <c r="E45" s="98" t="str">
        <f t="shared" si="0"/>
        <v/>
      </c>
      <c r="F45" s="102" t="str">
        <f t="shared" si="3"/>
        <v/>
      </c>
      <c r="G45" s="85" t="str">
        <f t="shared" si="1"/>
        <v/>
      </c>
      <c r="H45" s="65" t="str">
        <f t="shared" ca="1" si="2"/>
        <v/>
      </c>
      <c r="I45" s="65"/>
      <c r="J45" s="75" t="str">
        <f t="shared" si="4"/>
        <v/>
      </c>
      <c r="K45" s="82" t="str">
        <f t="shared" si="5"/>
        <v/>
      </c>
      <c r="L45" s="55"/>
      <c r="M45" s="60"/>
      <c r="N45" s="61"/>
    </row>
    <row r="46" spans="2:14">
      <c r="B46" s="39"/>
      <c r="C46" s="70"/>
      <c r="D46" s="94" t="str" cm="1">
        <f t="array" aca="1" ref="D46" ca="1">IFERROR(INDEX(skuAnker,MATCH(B46,descrizioneArtAnker,0)),"")</f>
        <v/>
      </c>
      <c r="E46" s="98" t="str">
        <f t="shared" si="0"/>
        <v/>
      </c>
      <c r="F46" s="102" t="str">
        <f t="shared" si="3"/>
        <v/>
      </c>
      <c r="G46" s="85" t="str">
        <f t="shared" si="1"/>
        <v/>
      </c>
      <c r="H46" s="65" t="str">
        <f t="shared" ca="1" si="2"/>
        <v/>
      </c>
      <c r="I46" s="65"/>
      <c r="J46" s="75" t="str">
        <f t="shared" si="4"/>
        <v/>
      </c>
      <c r="K46" s="82" t="str">
        <f t="shared" si="5"/>
        <v/>
      </c>
      <c r="L46" s="55"/>
      <c r="M46" s="60"/>
      <c r="N46" s="61"/>
    </row>
    <row r="47" spans="2:14">
      <c r="B47" s="39"/>
      <c r="C47" s="70"/>
      <c r="D47" s="94" t="str" cm="1">
        <f t="array" aca="1" ref="D47" ca="1">IFERROR(INDEX(skuAnker,MATCH(B47,descrizioneArtAnker,0)),"")</f>
        <v/>
      </c>
      <c r="E47" s="98" t="str">
        <f t="shared" si="0"/>
        <v/>
      </c>
      <c r="F47" s="102" t="str">
        <f t="shared" si="3"/>
        <v/>
      </c>
      <c r="G47" s="85" t="str">
        <f t="shared" si="1"/>
        <v/>
      </c>
      <c r="H47" s="65" t="str">
        <f t="shared" ca="1" si="2"/>
        <v/>
      </c>
      <c r="I47" s="65"/>
      <c r="J47" s="75" t="str">
        <f t="shared" si="4"/>
        <v/>
      </c>
      <c r="K47" s="82" t="str">
        <f t="shared" si="5"/>
        <v/>
      </c>
      <c r="L47" s="55"/>
      <c r="M47" s="60"/>
      <c r="N47" s="61"/>
    </row>
    <row r="48" spans="2:14">
      <c r="B48" s="39"/>
      <c r="C48" s="70"/>
      <c r="D48" s="94" t="str" cm="1">
        <f t="array" aca="1" ref="D48" ca="1">IFERROR(INDEX(skuAnker,MATCH(B48,descrizioneArtAnker,0)),"")</f>
        <v/>
      </c>
      <c r="E48" s="98" t="str">
        <f t="shared" si="0"/>
        <v/>
      </c>
      <c r="F48" s="102" t="str">
        <f t="shared" si="3"/>
        <v/>
      </c>
      <c r="G48" s="85" t="str">
        <f t="shared" si="1"/>
        <v/>
      </c>
      <c r="H48" s="65" t="str">
        <f t="shared" ca="1" si="2"/>
        <v/>
      </c>
      <c r="I48" s="65"/>
      <c r="J48" s="75" t="str">
        <f t="shared" si="4"/>
        <v/>
      </c>
      <c r="K48" s="82" t="str">
        <f t="shared" si="5"/>
        <v/>
      </c>
      <c r="L48" s="55"/>
      <c r="M48" s="60"/>
      <c r="N48" s="61"/>
    </row>
    <row r="49" spans="2:14">
      <c r="B49" s="39"/>
      <c r="C49" s="70"/>
      <c r="D49" s="94" t="str" cm="1">
        <f t="array" aca="1" ref="D49" ca="1">IFERROR(INDEX(skuAnker,MATCH(B49,descrizioneArtAnker,0)),"")</f>
        <v/>
      </c>
      <c r="E49" s="98" t="str">
        <f t="shared" si="0"/>
        <v/>
      </c>
      <c r="F49" s="102" t="str">
        <f t="shared" si="3"/>
        <v/>
      </c>
      <c r="G49" s="85" t="str">
        <f t="shared" si="1"/>
        <v/>
      </c>
      <c r="H49" s="65" t="str">
        <f t="shared" ca="1" si="2"/>
        <v/>
      </c>
      <c r="I49" s="65"/>
      <c r="J49" s="75" t="str">
        <f t="shared" si="4"/>
        <v/>
      </c>
      <c r="K49" s="82" t="str">
        <f t="shared" si="5"/>
        <v/>
      </c>
      <c r="L49" s="55"/>
      <c r="M49" s="60"/>
      <c r="N49" s="61"/>
    </row>
    <row r="50" spans="2:14">
      <c r="B50" s="39"/>
      <c r="C50" s="70"/>
      <c r="D50" s="94" t="str" cm="1">
        <f t="array" aca="1" ref="D50" ca="1">IFERROR(INDEX(skuAnker,MATCH(B50,descrizioneArtAnker,0)),"")</f>
        <v/>
      </c>
      <c r="E50" s="98" t="str">
        <f t="shared" si="0"/>
        <v/>
      </c>
      <c r="F50" s="102" t="str">
        <f t="shared" si="3"/>
        <v/>
      </c>
      <c r="G50" s="85" t="str">
        <f t="shared" si="1"/>
        <v/>
      </c>
      <c r="H50" s="65" t="str">
        <f t="shared" ca="1" si="2"/>
        <v/>
      </c>
      <c r="I50" s="65"/>
      <c r="J50" s="75" t="str">
        <f t="shared" si="4"/>
        <v/>
      </c>
      <c r="K50" s="82" t="str">
        <f t="shared" si="5"/>
        <v/>
      </c>
      <c r="L50" s="55"/>
      <c r="M50" s="60"/>
      <c r="N50" s="61"/>
    </row>
    <row r="51" spans="2:14">
      <c r="B51" s="39"/>
      <c r="C51" s="70"/>
      <c r="D51" s="94" t="str" cm="1">
        <f t="array" aca="1" ref="D51" ca="1">IFERROR(INDEX(skuAnker,MATCH(B51,descrizioneArtAnker,0)),"")</f>
        <v/>
      </c>
      <c r="E51" s="98" t="str">
        <f t="shared" si="0"/>
        <v/>
      </c>
      <c r="F51" s="102" t="str">
        <f t="shared" si="3"/>
        <v/>
      </c>
      <c r="G51" s="85" t="str">
        <f t="shared" si="1"/>
        <v/>
      </c>
      <c r="H51" s="65" t="str">
        <f t="shared" ca="1" si="2"/>
        <v/>
      </c>
      <c r="I51" s="65"/>
      <c r="J51" s="75" t="str">
        <f t="shared" si="4"/>
        <v/>
      </c>
      <c r="K51" s="82" t="str">
        <f t="shared" si="5"/>
        <v/>
      </c>
      <c r="L51" s="55"/>
      <c r="M51" s="60"/>
      <c r="N51" s="61"/>
    </row>
    <row r="52" spans="2:14">
      <c r="B52" s="39"/>
      <c r="C52" s="70"/>
      <c r="D52" s="94" t="str" cm="1">
        <f t="array" aca="1" ref="D52" ca="1">IFERROR(INDEX(skuAnker,MATCH(B52,descrizioneArtAnker,0)),"")</f>
        <v/>
      </c>
      <c r="E52" s="98" t="str">
        <f t="shared" si="0"/>
        <v/>
      </c>
      <c r="F52" s="102" t="str">
        <f t="shared" si="3"/>
        <v/>
      </c>
      <c r="G52" s="85" t="str">
        <f t="shared" si="1"/>
        <v/>
      </c>
      <c r="H52" s="65" t="str">
        <f t="shared" ca="1" si="2"/>
        <v/>
      </c>
      <c r="I52" s="65"/>
      <c r="J52" s="75" t="str">
        <f t="shared" si="4"/>
        <v/>
      </c>
      <c r="K52" s="82" t="str">
        <f t="shared" si="5"/>
        <v/>
      </c>
      <c r="L52" s="55"/>
    </row>
    <row r="53" spans="2:14">
      <c r="B53" s="39"/>
      <c r="C53" s="70"/>
      <c r="D53" s="94" t="str" cm="1">
        <f t="array" aca="1" ref="D53" ca="1">IFERROR(INDEX(skuAnker,MATCH(B53,descrizioneArtAnker,0)),"")</f>
        <v/>
      </c>
      <c r="E53" s="98" t="str">
        <f t="shared" si="0"/>
        <v/>
      </c>
      <c r="F53" s="102" t="str">
        <f t="shared" si="3"/>
        <v/>
      </c>
      <c r="G53" s="85" t="str">
        <f t="shared" si="1"/>
        <v/>
      </c>
      <c r="H53" s="65" t="str">
        <f t="shared" ca="1" si="2"/>
        <v/>
      </c>
      <c r="I53" s="65"/>
      <c r="J53" s="75" t="str">
        <f t="shared" si="4"/>
        <v/>
      </c>
      <c r="K53" s="82" t="str">
        <f t="shared" si="5"/>
        <v/>
      </c>
      <c r="L53" s="55"/>
    </row>
    <row r="54" spans="2:14">
      <c r="B54" s="39"/>
      <c r="C54" s="70"/>
      <c r="D54" s="94" t="str" cm="1">
        <f t="array" aca="1" ref="D54" ca="1">IFERROR(INDEX(skuAnker,MATCH(B54,descrizioneArtAnker,0)),"")</f>
        <v/>
      </c>
      <c r="E54" s="98" t="str">
        <f t="shared" si="0"/>
        <v/>
      </c>
      <c r="F54" s="102" t="str">
        <f t="shared" si="3"/>
        <v/>
      </c>
      <c r="G54" s="85" t="str">
        <f t="shared" si="1"/>
        <v/>
      </c>
      <c r="H54" s="65" t="str">
        <f t="shared" ca="1" si="2"/>
        <v/>
      </c>
      <c r="I54" s="65"/>
      <c r="J54" s="75" t="str">
        <f t="shared" si="4"/>
        <v/>
      </c>
      <c r="K54" s="82" t="str">
        <f t="shared" si="5"/>
        <v/>
      </c>
    </row>
    <row r="55" spans="2:14">
      <c r="B55" s="39"/>
      <c r="C55" s="70"/>
      <c r="D55" s="94" t="str" cm="1">
        <f t="array" aca="1" ref="D55" ca="1">IFERROR(INDEX(skuAnker,MATCH(B55,descrizioneArtAnker,0)),"")</f>
        <v/>
      </c>
      <c r="E55" s="98" t="str">
        <f t="shared" si="0"/>
        <v/>
      </c>
      <c r="F55" s="102" t="str">
        <f t="shared" si="3"/>
        <v/>
      </c>
      <c r="G55" s="85" t="str">
        <f t="shared" si="1"/>
        <v/>
      </c>
      <c r="H55" s="65" t="str">
        <f t="shared" ca="1" si="2"/>
        <v/>
      </c>
      <c r="I55" s="65"/>
      <c r="J55" s="75" t="str">
        <f t="shared" si="4"/>
        <v/>
      </c>
      <c r="K55" s="82" t="str">
        <f t="shared" si="5"/>
        <v/>
      </c>
    </row>
    <row r="56" spans="2:14">
      <c r="B56" s="39"/>
      <c r="C56" s="70"/>
      <c r="D56" s="94" t="str" cm="1">
        <f t="array" aca="1" ref="D56" ca="1">IFERROR(INDEX(skuAnker,MATCH(B56,descrizioneArtAnker,0)),"")</f>
        <v/>
      </c>
      <c r="E56" s="98" t="str">
        <f t="shared" si="0"/>
        <v/>
      </c>
      <c r="F56" s="102" t="str">
        <f t="shared" si="3"/>
        <v/>
      </c>
      <c r="G56" s="85" t="str">
        <f t="shared" si="1"/>
        <v/>
      </c>
      <c r="H56" s="65" t="str">
        <f t="shared" ca="1" si="2"/>
        <v/>
      </c>
      <c r="I56" s="65"/>
      <c r="J56" s="75" t="str">
        <f t="shared" si="4"/>
        <v/>
      </c>
      <c r="K56" s="82" t="str">
        <f t="shared" si="5"/>
        <v/>
      </c>
    </row>
    <row r="57" spans="2:14">
      <c r="B57" s="39"/>
      <c r="C57" s="70"/>
      <c r="D57" s="94" t="str" cm="1">
        <f t="array" aca="1" ref="D57" ca="1">IFERROR(INDEX(skuAnker,MATCH(B57,descrizioneArtAnker,0)),"")</f>
        <v/>
      </c>
      <c r="E57" s="98" t="str">
        <f t="shared" si="0"/>
        <v/>
      </c>
      <c r="F57" s="102" t="str">
        <f t="shared" si="3"/>
        <v/>
      </c>
      <c r="G57" s="85" t="str">
        <f t="shared" si="1"/>
        <v/>
      </c>
      <c r="H57" s="65" t="str">
        <f t="shared" ca="1" si="2"/>
        <v/>
      </c>
      <c r="I57" s="65"/>
      <c r="J57" s="75" t="str">
        <f t="shared" si="4"/>
        <v/>
      </c>
      <c r="K57" s="82" t="str">
        <f t="shared" si="5"/>
        <v/>
      </c>
    </row>
    <row r="58" spans="2:14">
      <c r="B58" s="39"/>
      <c r="C58" s="70"/>
      <c r="D58" s="94" t="str" cm="1">
        <f t="array" aca="1" ref="D58" ca="1">IFERROR(INDEX(skuAnker,MATCH(B58,descrizioneArtAnker,0)),"")</f>
        <v/>
      </c>
      <c r="E58" s="98" t="str">
        <f t="shared" si="0"/>
        <v/>
      </c>
      <c r="F58" s="102" t="str">
        <f t="shared" si="3"/>
        <v/>
      </c>
      <c r="G58" s="85" t="str">
        <f t="shared" si="1"/>
        <v/>
      </c>
      <c r="H58" s="65" t="str">
        <f t="shared" ca="1" si="2"/>
        <v/>
      </c>
      <c r="I58" s="65"/>
      <c r="J58" s="75" t="str">
        <f t="shared" si="4"/>
        <v/>
      </c>
      <c r="K58" s="82" t="str">
        <f t="shared" si="5"/>
        <v/>
      </c>
    </row>
    <row r="59" spans="2:14">
      <c r="B59" s="39"/>
      <c r="C59" s="70"/>
      <c r="D59" s="94" t="str" cm="1">
        <f t="array" aca="1" ref="D59" ca="1">IFERROR(INDEX(skuAnker,MATCH(B59,descrizioneArtAnker,0)),"")</f>
        <v/>
      </c>
      <c r="E59" s="98" t="str">
        <f t="shared" si="0"/>
        <v/>
      </c>
      <c r="F59" s="102" t="str">
        <f t="shared" si="3"/>
        <v/>
      </c>
      <c r="G59" s="85" t="str">
        <f t="shared" si="1"/>
        <v/>
      </c>
      <c r="H59" s="65" t="str">
        <f t="shared" ca="1" si="2"/>
        <v/>
      </c>
      <c r="I59" s="65"/>
      <c r="J59" s="75" t="str">
        <f t="shared" si="4"/>
        <v/>
      </c>
      <c r="K59" s="82" t="str">
        <f t="shared" si="5"/>
        <v/>
      </c>
    </row>
    <row r="60" spans="2:14">
      <c r="B60" s="39"/>
      <c r="C60" s="70"/>
      <c r="D60" s="94" t="str" cm="1">
        <f t="array" aca="1" ref="D60" ca="1">IFERROR(INDEX(skuAnker,MATCH(B60,descrizioneArtAnker,0)),"")</f>
        <v/>
      </c>
      <c r="E60" s="98" t="str">
        <f t="shared" si="0"/>
        <v/>
      </c>
      <c r="F60" s="102" t="str">
        <f t="shared" si="3"/>
        <v/>
      </c>
      <c r="G60" s="85" t="str">
        <f t="shared" si="1"/>
        <v/>
      </c>
      <c r="H60" s="65" t="str">
        <f t="shared" ca="1" si="2"/>
        <v/>
      </c>
      <c r="I60" s="65"/>
      <c r="J60" s="75" t="str">
        <f t="shared" si="4"/>
        <v/>
      </c>
      <c r="K60" s="82" t="str">
        <f t="shared" si="5"/>
        <v/>
      </c>
    </row>
    <row r="61" spans="2:14">
      <c r="B61" s="39"/>
      <c r="C61" s="70"/>
      <c r="D61" s="94" t="str" cm="1">
        <f t="array" aca="1" ref="D61" ca="1">IFERROR(INDEX(skuAnker,MATCH(B61,descrizioneArtAnker,0)),"")</f>
        <v/>
      </c>
      <c r="E61" s="98" t="str">
        <f t="shared" si="0"/>
        <v/>
      </c>
      <c r="F61" s="102" t="str">
        <f t="shared" si="3"/>
        <v/>
      </c>
      <c r="G61" s="85" t="str">
        <f t="shared" si="1"/>
        <v/>
      </c>
      <c r="H61" s="65" t="str">
        <f t="shared" ca="1" si="2"/>
        <v/>
      </c>
      <c r="I61" s="65"/>
      <c r="J61" s="75" t="str">
        <f t="shared" si="4"/>
        <v/>
      </c>
      <c r="K61" s="82" t="str">
        <f t="shared" si="5"/>
        <v/>
      </c>
    </row>
    <row r="62" spans="2:14">
      <c r="B62" s="39"/>
      <c r="C62" s="70"/>
      <c r="D62" s="94" t="str" cm="1">
        <f t="array" aca="1" ref="D62" ca="1">IFERROR(INDEX(skuAnker,MATCH(B62,descrizioneArtAnker,0)),"")</f>
        <v/>
      </c>
      <c r="E62" s="98" t="str">
        <f t="shared" si="0"/>
        <v/>
      </c>
      <c r="F62" s="102" t="str">
        <f t="shared" si="3"/>
        <v/>
      </c>
      <c r="G62" s="85" t="str">
        <f t="shared" si="1"/>
        <v/>
      </c>
      <c r="H62" s="65" t="str">
        <f t="shared" ca="1" si="2"/>
        <v/>
      </c>
      <c r="I62" s="65"/>
      <c r="J62" s="75" t="str">
        <f t="shared" si="4"/>
        <v/>
      </c>
      <c r="K62" s="82" t="str">
        <f t="shared" si="5"/>
        <v/>
      </c>
    </row>
    <row r="63" spans="2:14">
      <c r="B63" s="39"/>
      <c r="C63" s="70"/>
      <c r="D63" s="94" t="str" cm="1">
        <f t="array" aca="1" ref="D63" ca="1">IFERROR(INDEX(skuAnker,MATCH(B63,descrizioneArtAnker,0)),"")</f>
        <v/>
      </c>
      <c r="E63" s="98" t="str">
        <f t="shared" si="0"/>
        <v/>
      </c>
      <c r="F63" s="102" t="str">
        <f t="shared" si="3"/>
        <v/>
      </c>
      <c r="G63" s="85" t="str">
        <f t="shared" si="1"/>
        <v/>
      </c>
      <c r="H63" s="65" t="str">
        <f t="shared" ca="1" si="2"/>
        <v/>
      </c>
      <c r="I63" s="65"/>
      <c r="J63" s="75" t="str">
        <f t="shared" si="4"/>
        <v/>
      </c>
      <c r="K63" s="82" t="str">
        <f t="shared" si="5"/>
        <v/>
      </c>
    </row>
    <row r="64" spans="2:14">
      <c r="B64" s="39"/>
      <c r="C64" s="70"/>
      <c r="D64" s="94" t="str" cm="1">
        <f t="array" aca="1" ref="D64" ca="1">IFERROR(INDEX(skuAnker,MATCH(B64,descrizioneArtAnker,0)),"")</f>
        <v/>
      </c>
      <c r="E64" s="98" t="str">
        <f t="shared" si="0"/>
        <v/>
      </c>
      <c r="F64" s="102" t="str">
        <f t="shared" si="3"/>
        <v/>
      </c>
      <c r="G64" s="85" t="str">
        <f t="shared" si="1"/>
        <v/>
      </c>
      <c r="H64" s="65" t="str">
        <f t="shared" ca="1" si="2"/>
        <v/>
      </c>
      <c r="I64" s="65"/>
      <c r="J64" s="75" t="str">
        <f t="shared" si="4"/>
        <v/>
      </c>
      <c r="K64" s="82" t="str">
        <f t="shared" si="5"/>
        <v/>
      </c>
    </row>
    <row r="65" spans="2:11">
      <c r="B65" s="39"/>
      <c r="C65" s="70"/>
      <c r="D65" s="94" t="str" cm="1">
        <f t="array" aca="1" ref="D65" ca="1">IFERROR(INDEX(skuAnker,MATCH(B65,descrizioneArtAnker,0)),"")</f>
        <v/>
      </c>
      <c r="E65" s="98" t="str">
        <f t="shared" si="0"/>
        <v/>
      </c>
      <c r="F65" s="102" t="str">
        <f t="shared" si="3"/>
        <v/>
      </c>
      <c r="G65" s="85" t="str">
        <f t="shared" si="1"/>
        <v/>
      </c>
      <c r="H65" s="65" t="str">
        <f t="shared" ca="1" si="2"/>
        <v/>
      </c>
      <c r="I65" s="65"/>
      <c r="J65" s="75" t="str">
        <f t="shared" si="4"/>
        <v/>
      </c>
      <c r="K65" s="82" t="str">
        <f t="shared" si="5"/>
        <v/>
      </c>
    </row>
    <row r="66" spans="2:11">
      <c r="B66" s="39"/>
      <c r="C66" s="70"/>
      <c r="D66" s="94" t="str" cm="1">
        <f t="array" aca="1" ref="D66" ca="1">IFERROR(INDEX(skuAnker,MATCH(B66,descrizioneArtAnker,0)),"")</f>
        <v/>
      </c>
      <c r="E66" s="98" t="str">
        <f t="shared" si="0"/>
        <v/>
      </c>
      <c r="F66" s="102" t="str">
        <f t="shared" si="3"/>
        <v/>
      </c>
      <c r="G66" s="85" t="str">
        <f t="shared" si="1"/>
        <v/>
      </c>
      <c r="H66" s="65" t="str">
        <f t="shared" ca="1" si="2"/>
        <v/>
      </c>
      <c r="I66" s="65"/>
      <c r="J66" s="75" t="str">
        <f t="shared" si="4"/>
        <v/>
      </c>
      <c r="K66" s="82" t="str">
        <f t="shared" si="5"/>
        <v/>
      </c>
    </row>
    <row r="67" spans="2:11">
      <c r="B67" s="39"/>
      <c r="C67" s="70"/>
      <c r="D67" s="94" t="str" cm="1">
        <f t="array" aca="1" ref="D67" ca="1">IFERROR(INDEX(skuAnker,MATCH(B67,descrizioneArtAnker,0)),"")</f>
        <v/>
      </c>
      <c r="E67" s="98" t="str">
        <f t="shared" ref="E67:E130" si="6">IF(B67="","",VLOOKUP(B67,listoneAnker_NoSku,2,FALSE))</f>
        <v/>
      </c>
      <c r="F67" s="102" t="str">
        <f t="shared" si="3"/>
        <v/>
      </c>
      <c r="G67" s="85" t="str">
        <f t="shared" ref="G67:G130" si="7">IF(B67="","",VLOOKUP(B67,listoneAnker_NoSku,4,FALSE))</f>
        <v/>
      </c>
      <c r="H67" s="65" t="str">
        <f t="shared" ref="H67:H130" ca="1" si="8">IFERROR(VLOOKUP(D67,listoneAnkerCompleto,8,FALSE)/1.22,"")</f>
        <v/>
      </c>
      <c r="I67" s="65"/>
      <c r="J67" s="75" t="str">
        <f t="shared" si="4"/>
        <v/>
      </c>
      <c r="K67" s="82" t="str">
        <f t="shared" si="5"/>
        <v/>
      </c>
    </row>
    <row r="68" spans="2:11">
      <c r="B68" s="39"/>
      <c r="C68" s="70"/>
      <c r="D68" s="94" t="str" cm="1">
        <f t="array" aca="1" ref="D68" ca="1">IFERROR(INDEX(skuAnker,MATCH(B68,descrizioneArtAnker,0)),"")</f>
        <v/>
      </c>
      <c r="E68" s="98" t="str">
        <f t="shared" si="6"/>
        <v/>
      </c>
      <c r="F68" s="102" t="str">
        <f t="shared" ref="F68:F131" si="9">IF(B68="","",VLOOKUP(B68,listoneAnker_NoSku,3,FALSE))</f>
        <v/>
      </c>
      <c r="G68" s="85" t="str">
        <f t="shared" si="7"/>
        <v/>
      </c>
      <c r="H68" s="65" t="str">
        <f t="shared" ca="1" si="8"/>
        <v/>
      </c>
      <c r="I68" s="65"/>
      <c r="J68" s="75" t="str">
        <f t="shared" ref="J68:J131" si="10">IF(B68="","",C68/E68)</f>
        <v/>
      </c>
      <c r="K68" s="82" t="str">
        <f t="shared" ref="K68:K131" si="11">IF(B68="","",H68*C68)</f>
        <v/>
      </c>
    </row>
    <row r="69" spans="2:11">
      <c r="B69" s="39"/>
      <c r="C69" s="70"/>
      <c r="D69" s="94" t="str" cm="1">
        <f t="array" aca="1" ref="D69" ca="1">IFERROR(INDEX(skuAnker,MATCH(B69,descrizioneArtAnker,0)),"")</f>
        <v/>
      </c>
      <c r="E69" s="98" t="str">
        <f t="shared" si="6"/>
        <v/>
      </c>
      <c r="F69" s="102" t="str">
        <f t="shared" si="9"/>
        <v/>
      </c>
      <c r="G69" s="85" t="str">
        <f t="shared" si="7"/>
        <v/>
      </c>
      <c r="H69" s="65" t="str">
        <f t="shared" ca="1" si="8"/>
        <v/>
      </c>
      <c r="I69" s="65"/>
      <c r="J69" s="75" t="str">
        <f t="shared" si="10"/>
        <v/>
      </c>
      <c r="K69" s="82" t="str">
        <f t="shared" si="11"/>
        <v/>
      </c>
    </row>
    <row r="70" spans="2:11">
      <c r="B70" s="39"/>
      <c r="C70" s="70"/>
      <c r="D70" s="94" t="str" cm="1">
        <f t="array" aca="1" ref="D70" ca="1">IFERROR(INDEX(skuAnker,MATCH(B70,descrizioneArtAnker,0)),"")</f>
        <v/>
      </c>
      <c r="E70" s="98" t="str">
        <f t="shared" si="6"/>
        <v/>
      </c>
      <c r="F70" s="102" t="str">
        <f t="shared" si="9"/>
        <v/>
      </c>
      <c r="G70" s="85" t="str">
        <f t="shared" si="7"/>
        <v/>
      </c>
      <c r="H70" s="65" t="str">
        <f t="shared" ca="1" si="8"/>
        <v/>
      </c>
      <c r="I70" s="65"/>
      <c r="J70" s="75" t="str">
        <f t="shared" si="10"/>
        <v/>
      </c>
      <c r="K70" s="82" t="str">
        <f t="shared" si="11"/>
        <v/>
      </c>
    </row>
    <row r="71" spans="2:11">
      <c r="B71" s="39"/>
      <c r="C71" s="70"/>
      <c r="D71" s="94" t="str" cm="1">
        <f t="array" aca="1" ref="D71" ca="1">IFERROR(INDEX(skuAnker,MATCH(B71,descrizioneArtAnker,0)),"")</f>
        <v/>
      </c>
      <c r="E71" s="98" t="str">
        <f t="shared" si="6"/>
        <v/>
      </c>
      <c r="F71" s="102" t="str">
        <f t="shared" si="9"/>
        <v/>
      </c>
      <c r="G71" s="85" t="str">
        <f t="shared" si="7"/>
        <v/>
      </c>
      <c r="H71" s="65" t="str">
        <f t="shared" ca="1" si="8"/>
        <v/>
      </c>
      <c r="I71" s="65"/>
      <c r="J71" s="75" t="str">
        <f t="shared" si="10"/>
        <v/>
      </c>
      <c r="K71" s="82" t="str">
        <f t="shared" si="11"/>
        <v/>
      </c>
    </row>
    <row r="72" spans="2:11">
      <c r="B72" s="39"/>
      <c r="C72" s="70"/>
      <c r="D72" s="94" t="str" cm="1">
        <f t="array" aca="1" ref="D72" ca="1">IFERROR(INDEX(skuAnker,MATCH(B72,descrizioneArtAnker,0)),"")</f>
        <v/>
      </c>
      <c r="E72" s="98" t="str">
        <f t="shared" si="6"/>
        <v/>
      </c>
      <c r="F72" s="102" t="str">
        <f t="shared" si="9"/>
        <v/>
      </c>
      <c r="G72" s="85" t="str">
        <f t="shared" si="7"/>
        <v/>
      </c>
      <c r="H72" s="65" t="str">
        <f t="shared" ca="1" si="8"/>
        <v/>
      </c>
      <c r="I72" s="65"/>
      <c r="J72" s="75" t="str">
        <f t="shared" si="10"/>
        <v/>
      </c>
      <c r="K72" s="82" t="str">
        <f t="shared" si="11"/>
        <v/>
      </c>
    </row>
    <row r="73" spans="2:11">
      <c r="B73" s="39"/>
      <c r="C73" s="70"/>
      <c r="D73" s="94" t="str" cm="1">
        <f t="array" aca="1" ref="D73" ca="1">IFERROR(INDEX(skuAnker,MATCH(B73,descrizioneArtAnker,0)),"")</f>
        <v/>
      </c>
      <c r="E73" s="98" t="str">
        <f t="shared" si="6"/>
        <v/>
      </c>
      <c r="F73" s="102" t="str">
        <f t="shared" si="9"/>
        <v/>
      </c>
      <c r="G73" s="85" t="str">
        <f t="shared" si="7"/>
        <v/>
      </c>
      <c r="H73" s="65" t="str">
        <f t="shared" ca="1" si="8"/>
        <v/>
      </c>
      <c r="I73" s="65"/>
      <c r="J73" s="75" t="str">
        <f t="shared" si="10"/>
        <v/>
      </c>
      <c r="K73" s="82" t="str">
        <f t="shared" si="11"/>
        <v/>
      </c>
    </row>
    <row r="74" spans="2:11">
      <c r="B74" s="39"/>
      <c r="C74" s="70"/>
      <c r="D74" s="94" t="str" cm="1">
        <f t="array" aca="1" ref="D74" ca="1">IFERROR(INDEX(skuAnker,MATCH(B74,descrizioneArtAnker,0)),"")</f>
        <v/>
      </c>
      <c r="E74" s="98" t="str">
        <f t="shared" si="6"/>
        <v/>
      </c>
      <c r="F74" s="102" t="str">
        <f t="shared" si="9"/>
        <v/>
      </c>
      <c r="G74" s="85" t="str">
        <f t="shared" si="7"/>
        <v/>
      </c>
      <c r="H74" s="65" t="str">
        <f t="shared" ca="1" si="8"/>
        <v/>
      </c>
      <c r="I74" s="65"/>
      <c r="J74" s="75" t="str">
        <f t="shared" si="10"/>
        <v/>
      </c>
      <c r="K74" s="82" t="str">
        <f t="shared" si="11"/>
        <v/>
      </c>
    </row>
    <row r="75" spans="2:11">
      <c r="B75" s="39"/>
      <c r="C75" s="70"/>
      <c r="D75" s="94" t="str" cm="1">
        <f t="array" aca="1" ref="D75" ca="1">IFERROR(INDEX(skuAnker,MATCH(B75,descrizioneArtAnker,0)),"")</f>
        <v/>
      </c>
      <c r="E75" s="98" t="str">
        <f t="shared" si="6"/>
        <v/>
      </c>
      <c r="F75" s="102" t="str">
        <f t="shared" si="9"/>
        <v/>
      </c>
      <c r="G75" s="85" t="str">
        <f t="shared" si="7"/>
        <v/>
      </c>
      <c r="H75" s="65" t="str">
        <f t="shared" ca="1" si="8"/>
        <v/>
      </c>
      <c r="I75" s="65"/>
      <c r="J75" s="75" t="str">
        <f t="shared" si="10"/>
        <v/>
      </c>
      <c r="K75" s="82" t="str">
        <f t="shared" si="11"/>
        <v/>
      </c>
    </row>
    <row r="76" spans="2:11">
      <c r="B76" s="39"/>
      <c r="C76" s="70"/>
      <c r="D76" s="94" t="str" cm="1">
        <f t="array" aca="1" ref="D76" ca="1">IFERROR(INDEX(skuAnker,MATCH(B76,descrizioneArtAnker,0)),"")</f>
        <v/>
      </c>
      <c r="E76" s="98" t="str">
        <f t="shared" si="6"/>
        <v/>
      </c>
      <c r="F76" s="102" t="str">
        <f t="shared" si="9"/>
        <v/>
      </c>
      <c r="G76" s="85" t="str">
        <f t="shared" si="7"/>
        <v/>
      </c>
      <c r="H76" s="65" t="str">
        <f t="shared" ca="1" si="8"/>
        <v/>
      </c>
      <c r="I76" s="65"/>
      <c r="J76" s="75" t="str">
        <f t="shared" si="10"/>
        <v/>
      </c>
      <c r="K76" s="82" t="str">
        <f t="shared" si="11"/>
        <v/>
      </c>
    </row>
    <row r="77" spans="2:11">
      <c r="B77" s="39"/>
      <c r="C77" s="70"/>
      <c r="D77" s="94" t="str" cm="1">
        <f t="array" aca="1" ref="D77" ca="1">IFERROR(INDEX(skuAnker,MATCH(B77,descrizioneArtAnker,0)),"")</f>
        <v/>
      </c>
      <c r="E77" s="98" t="str">
        <f t="shared" si="6"/>
        <v/>
      </c>
      <c r="F77" s="102" t="str">
        <f t="shared" si="9"/>
        <v/>
      </c>
      <c r="G77" s="85" t="str">
        <f t="shared" si="7"/>
        <v/>
      </c>
      <c r="H77" s="65" t="str">
        <f t="shared" ca="1" si="8"/>
        <v/>
      </c>
      <c r="I77" s="65"/>
      <c r="J77" s="75" t="str">
        <f t="shared" si="10"/>
        <v/>
      </c>
      <c r="K77" s="82" t="str">
        <f t="shared" si="11"/>
        <v/>
      </c>
    </row>
    <row r="78" spans="2:11">
      <c r="B78" s="39"/>
      <c r="C78" s="70"/>
      <c r="D78" s="94" t="str" cm="1">
        <f t="array" aca="1" ref="D78" ca="1">IFERROR(INDEX(skuAnker,MATCH(B78,descrizioneArtAnker,0)),"")</f>
        <v/>
      </c>
      <c r="E78" s="98" t="str">
        <f t="shared" si="6"/>
        <v/>
      </c>
      <c r="F78" s="102" t="str">
        <f t="shared" si="9"/>
        <v/>
      </c>
      <c r="G78" s="85" t="str">
        <f t="shared" si="7"/>
        <v/>
      </c>
      <c r="H78" s="65" t="str">
        <f t="shared" ca="1" si="8"/>
        <v/>
      </c>
      <c r="I78" s="65"/>
      <c r="J78" s="75" t="str">
        <f t="shared" si="10"/>
        <v/>
      </c>
      <c r="K78" s="82" t="str">
        <f t="shared" si="11"/>
        <v/>
      </c>
    </row>
    <row r="79" spans="2:11">
      <c r="B79" s="39"/>
      <c r="C79" s="70"/>
      <c r="D79" s="94" t="str" cm="1">
        <f t="array" aca="1" ref="D79" ca="1">IFERROR(INDEX(skuAnker,MATCH(B79,descrizioneArtAnker,0)),"")</f>
        <v/>
      </c>
      <c r="E79" s="98" t="str">
        <f t="shared" si="6"/>
        <v/>
      </c>
      <c r="F79" s="102" t="str">
        <f t="shared" si="9"/>
        <v/>
      </c>
      <c r="G79" s="85" t="str">
        <f t="shared" si="7"/>
        <v/>
      </c>
      <c r="H79" s="65" t="str">
        <f t="shared" ca="1" si="8"/>
        <v/>
      </c>
      <c r="I79" s="65"/>
      <c r="J79" s="75" t="str">
        <f t="shared" si="10"/>
        <v/>
      </c>
      <c r="K79" s="82" t="str">
        <f t="shared" si="11"/>
        <v/>
      </c>
    </row>
    <row r="80" spans="2:11">
      <c r="B80" s="39"/>
      <c r="C80" s="70"/>
      <c r="D80" s="94" t="str" cm="1">
        <f t="array" aca="1" ref="D80" ca="1">IFERROR(INDEX(skuAnker,MATCH(B80,descrizioneArtAnker,0)),"")</f>
        <v/>
      </c>
      <c r="E80" s="98" t="str">
        <f t="shared" si="6"/>
        <v/>
      </c>
      <c r="F80" s="102" t="str">
        <f t="shared" si="9"/>
        <v/>
      </c>
      <c r="G80" s="85" t="str">
        <f t="shared" si="7"/>
        <v/>
      </c>
      <c r="H80" s="65" t="str">
        <f t="shared" ca="1" si="8"/>
        <v/>
      </c>
      <c r="I80" s="65"/>
      <c r="J80" s="75" t="str">
        <f t="shared" si="10"/>
        <v/>
      </c>
      <c r="K80" s="82" t="str">
        <f t="shared" si="11"/>
        <v/>
      </c>
    </row>
    <row r="81" spans="2:11">
      <c r="B81" s="39"/>
      <c r="C81" s="70"/>
      <c r="D81" s="94" t="str" cm="1">
        <f t="array" aca="1" ref="D81" ca="1">IFERROR(INDEX(skuAnker,MATCH(B81,descrizioneArtAnker,0)),"")</f>
        <v/>
      </c>
      <c r="E81" s="98" t="str">
        <f t="shared" si="6"/>
        <v/>
      </c>
      <c r="F81" s="102" t="str">
        <f t="shared" si="9"/>
        <v/>
      </c>
      <c r="G81" s="85" t="str">
        <f t="shared" si="7"/>
        <v/>
      </c>
      <c r="H81" s="65" t="str">
        <f t="shared" ca="1" si="8"/>
        <v/>
      </c>
      <c r="I81" s="65"/>
      <c r="J81" s="75" t="str">
        <f t="shared" si="10"/>
        <v/>
      </c>
      <c r="K81" s="82" t="str">
        <f t="shared" si="11"/>
        <v/>
      </c>
    </row>
    <row r="82" spans="2:11">
      <c r="B82" s="39"/>
      <c r="C82" s="70"/>
      <c r="D82" s="94" t="str" cm="1">
        <f t="array" aca="1" ref="D82" ca="1">IFERROR(INDEX(skuAnker,MATCH(B82,descrizioneArtAnker,0)),"")</f>
        <v/>
      </c>
      <c r="E82" s="98" t="str">
        <f t="shared" si="6"/>
        <v/>
      </c>
      <c r="F82" s="102" t="str">
        <f t="shared" si="9"/>
        <v/>
      </c>
      <c r="G82" s="85" t="str">
        <f t="shared" si="7"/>
        <v/>
      </c>
      <c r="H82" s="65" t="str">
        <f t="shared" ca="1" si="8"/>
        <v/>
      </c>
      <c r="I82" s="65"/>
      <c r="J82" s="75" t="str">
        <f t="shared" si="10"/>
        <v/>
      </c>
      <c r="K82" s="82" t="str">
        <f t="shared" si="11"/>
        <v/>
      </c>
    </row>
    <row r="83" spans="2:11">
      <c r="B83" s="39"/>
      <c r="C83" s="70"/>
      <c r="D83" s="94" t="str" cm="1">
        <f t="array" aca="1" ref="D83" ca="1">IFERROR(INDEX(skuAnker,MATCH(B83,descrizioneArtAnker,0)),"")</f>
        <v/>
      </c>
      <c r="E83" s="98" t="str">
        <f t="shared" si="6"/>
        <v/>
      </c>
      <c r="F83" s="102" t="str">
        <f t="shared" si="9"/>
        <v/>
      </c>
      <c r="G83" s="85" t="str">
        <f t="shared" si="7"/>
        <v/>
      </c>
      <c r="H83" s="65" t="str">
        <f t="shared" ca="1" si="8"/>
        <v/>
      </c>
      <c r="I83" s="65"/>
      <c r="J83" s="75" t="str">
        <f t="shared" si="10"/>
        <v/>
      </c>
      <c r="K83" s="82" t="str">
        <f t="shared" si="11"/>
        <v/>
      </c>
    </row>
    <row r="84" spans="2:11">
      <c r="B84" s="39"/>
      <c r="C84" s="70"/>
      <c r="D84" s="94" t="str" cm="1">
        <f t="array" aca="1" ref="D84" ca="1">IFERROR(INDEX(skuAnker,MATCH(B84,descrizioneArtAnker,0)),"")</f>
        <v/>
      </c>
      <c r="E84" s="98" t="str">
        <f t="shared" si="6"/>
        <v/>
      </c>
      <c r="F84" s="102" t="str">
        <f t="shared" si="9"/>
        <v/>
      </c>
      <c r="G84" s="85" t="str">
        <f t="shared" si="7"/>
        <v/>
      </c>
      <c r="H84" s="65" t="str">
        <f t="shared" ca="1" si="8"/>
        <v/>
      </c>
      <c r="I84" s="65"/>
      <c r="J84" s="75" t="str">
        <f t="shared" si="10"/>
        <v/>
      </c>
      <c r="K84" s="82" t="str">
        <f t="shared" si="11"/>
        <v/>
      </c>
    </row>
    <row r="85" spans="2:11">
      <c r="B85" s="39"/>
      <c r="C85" s="70"/>
      <c r="D85" s="94" t="str" cm="1">
        <f t="array" aca="1" ref="D85" ca="1">IFERROR(INDEX(skuAnker,MATCH(B85,descrizioneArtAnker,0)),"")</f>
        <v/>
      </c>
      <c r="E85" s="98" t="str">
        <f t="shared" si="6"/>
        <v/>
      </c>
      <c r="F85" s="102" t="str">
        <f t="shared" si="9"/>
        <v/>
      </c>
      <c r="G85" s="85" t="str">
        <f t="shared" si="7"/>
        <v/>
      </c>
      <c r="H85" s="65" t="str">
        <f t="shared" ca="1" si="8"/>
        <v/>
      </c>
      <c r="I85" s="65"/>
      <c r="J85" s="75" t="str">
        <f t="shared" si="10"/>
        <v/>
      </c>
      <c r="K85" s="82" t="str">
        <f t="shared" si="11"/>
        <v/>
      </c>
    </row>
    <row r="86" spans="2:11">
      <c r="B86" s="39"/>
      <c r="C86" s="70"/>
      <c r="D86" s="94" t="str" cm="1">
        <f t="array" aca="1" ref="D86" ca="1">IFERROR(INDEX(skuAnker,MATCH(B86,descrizioneArtAnker,0)),"")</f>
        <v/>
      </c>
      <c r="E86" s="98" t="str">
        <f t="shared" si="6"/>
        <v/>
      </c>
      <c r="F86" s="102" t="str">
        <f t="shared" si="9"/>
        <v/>
      </c>
      <c r="G86" s="85" t="str">
        <f t="shared" si="7"/>
        <v/>
      </c>
      <c r="H86" s="65" t="str">
        <f t="shared" ca="1" si="8"/>
        <v/>
      </c>
      <c r="I86" s="65"/>
      <c r="J86" s="75" t="str">
        <f t="shared" si="10"/>
        <v/>
      </c>
      <c r="K86" s="82" t="str">
        <f t="shared" si="11"/>
        <v/>
      </c>
    </row>
    <row r="87" spans="2:11">
      <c r="B87" s="39"/>
      <c r="C87" s="70"/>
      <c r="D87" s="94" t="str" cm="1">
        <f t="array" aca="1" ref="D87" ca="1">IFERROR(INDEX(skuAnker,MATCH(B87,descrizioneArtAnker,0)),"")</f>
        <v/>
      </c>
      <c r="E87" s="98" t="str">
        <f t="shared" si="6"/>
        <v/>
      </c>
      <c r="F87" s="102" t="str">
        <f t="shared" si="9"/>
        <v/>
      </c>
      <c r="G87" s="85" t="str">
        <f t="shared" si="7"/>
        <v/>
      </c>
      <c r="H87" s="65" t="str">
        <f t="shared" ca="1" si="8"/>
        <v/>
      </c>
      <c r="I87" s="65"/>
      <c r="J87" s="75" t="str">
        <f t="shared" si="10"/>
        <v/>
      </c>
      <c r="K87" s="82" t="str">
        <f t="shared" si="11"/>
        <v/>
      </c>
    </row>
    <row r="88" spans="2:11">
      <c r="B88" s="39"/>
      <c r="C88" s="70"/>
      <c r="D88" s="94" t="str" cm="1">
        <f t="array" aca="1" ref="D88" ca="1">IFERROR(INDEX(skuAnker,MATCH(B88,descrizioneArtAnker,0)),"")</f>
        <v/>
      </c>
      <c r="E88" s="98" t="str">
        <f t="shared" si="6"/>
        <v/>
      </c>
      <c r="F88" s="102" t="str">
        <f t="shared" si="9"/>
        <v/>
      </c>
      <c r="G88" s="85" t="str">
        <f t="shared" si="7"/>
        <v/>
      </c>
      <c r="H88" s="65" t="str">
        <f t="shared" ca="1" si="8"/>
        <v/>
      </c>
      <c r="I88" s="65"/>
      <c r="J88" s="75" t="str">
        <f t="shared" si="10"/>
        <v/>
      </c>
      <c r="K88" s="82" t="str">
        <f t="shared" si="11"/>
        <v/>
      </c>
    </row>
    <row r="89" spans="2:11">
      <c r="B89" s="39"/>
      <c r="C89" s="70"/>
      <c r="D89" s="94" t="str" cm="1">
        <f t="array" aca="1" ref="D89" ca="1">IFERROR(INDEX(skuAnker,MATCH(B89,descrizioneArtAnker,0)),"")</f>
        <v/>
      </c>
      <c r="E89" s="98" t="str">
        <f t="shared" si="6"/>
        <v/>
      </c>
      <c r="F89" s="102" t="str">
        <f t="shared" si="9"/>
        <v/>
      </c>
      <c r="G89" s="85" t="str">
        <f t="shared" si="7"/>
        <v/>
      </c>
      <c r="H89" s="65" t="str">
        <f t="shared" ca="1" si="8"/>
        <v/>
      </c>
      <c r="I89" s="65"/>
      <c r="J89" s="75" t="str">
        <f t="shared" si="10"/>
        <v/>
      </c>
      <c r="K89" s="82" t="str">
        <f t="shared" si="11"/>
        <v/>
      </c>
    </row>
    <row r="90" spans="2:11">
      <c r="B90" s="39"/>
      <c r="C90" s="70"/>
      <c r="D90" s="94" t="str" cm="1">
        <f t="array" aca="1" ref="D90" ca="1">IFERROR(INDEX(skuAnker,MATCH(B90,descrizioneArtAnker,0)),"")</f>
        <v/>
      </c>
      <c r="E90" s="98" t="str">
        <f t="shared" si="6"/>
        <v/>
      </c>
      <c r="F90" s="102" t="str">
        <f t="shared" si="9"/>
        <v/>
      </c>
      <c r="G90" s="85" t="str">
        <f t="shared" si="7"/>
        <v/>
      </c>
      <c r="H90" s="65" t="str">
        <f t="shared" ca="1" si="8"/>
        <v/>
      </c>
      <c r="I90" s="65"/>
      <c r="J90" s="75" t="str">
        <f t="shared" si="10"/>
        <v/>
      </c>
      <c r="K90" s="82" t="str">
        <f t="shared" si="11"/>
        <v/>
      </c>
    </row>
    <row r="91" spans="2:11">
      <c r="B91" s="39"/>
      <c r="C91" s="70"/>
      <c r="D91" s="94" t="str" cm="1">
        <f t="array" aca="1" ref="D91" ca="1">IFERROR(INDEX(skuAnker,MATCH(B91,descrizioneArtAnker,0)),"")</f>
        <v/>
      </c>
      <c r="E91" s="98" t="str">
        <f t="shared" si="6"/>
        <v/>
      </c>
      <c r="F91" s="102" t="str">
        <f t="shared" si="9"/>
        <v/>
      </c>
      <c r="G91" s="85" t="str">
        <f t="shared" si="7"/>
        <v/>
      </c>
      <c r="H91" s="65" t="str">
        <f t="shared" ca="1" si="8"/>
        <v/>
      </c>
      <c r="I91" s="65"/>
      <c r="J91" s="75" t="str">
        <f t="shared" si="10"/>
        <v/>
      </c>
      <c r="K91" s="82" t="str">
        <f t="shared" si="11"/>
        <v/>
      </c>
    </row>
    <row r="92" spans="2:11">
      <c r="B92" s="39"/>
      <c r="C92" s="70"/>
      <c r="D92" s="94" t="str" cm="1">
        <f t="array" aca="1" ref="D92" ca="1">IFERROR(INDEX(skuAnker,MATCH(B92,descrizioneArtAnker,0)),"")</f>
        <v/>
      </c>
      <c r="E92" s="98" t="str">
        <f t="shared" si="6"/>
        <v/>
      </c>
      <c r="F92" s="102" t="str">
        <f t="shared" si="9"/>
        <v/>
      </c>
      <c r="G92" s="85" t="str">
        <f t="shared" si="7"/>
        <v/>
      </c>
      <c r="H92" s="65" t="str">
        <f t="shared" ca="1" si="8"/>
        <v/>
      </c>
      <c r="I92" s="65"/>
      <c r="J92" s="75" t="str">
        <f t="shared" si="10"/>
        <v/>
      </c>
      <c r="K92" s="82" t="str">
        <f t="shared" si="11"/>
        <v/>
      </c>
    </row>
    <row r="93" spans="2:11">
      <c r="B93" s="39"/>
      <c r="C93" s="70"/>
      <c r="D93" s="94" t="str" cm="1">
        <f t="array" aca="1" ref="D93" ca="1">IFERROR(INDEX(skuAnker,MATCH(B93,descrizioneArtAnker,0)),"")</f>
        <v/>
      </c>
      <c r="E93" s="98" t="str">
        <f t="shared" si="6"/>
        <v/>
      </c>
      <c r="F93" s="102" t="str">
        <f t="shared" si="9"/>
        <v/>
      </c>
      <c r="G93" s="85" t="str">
        <f t="shared" si="7"/>
        <v/>
      </c>
      <c r="H93" s="65" t="str">
        <f t="shared" ca="1" si="8"/>
        <v/>
      </c>
      <c r="I93" s="65"/>
      <c r="J93" s="75" t="str">
        <f t="shared" si="10"/>
        <v/>
      </c>
      <c r="K93" s="82" t="str">
        <f t="shared" si="11"/>
        <v/>
      </c>
    </row>
    <row r="94" spans="2:11">
      <c r="B94" s="39"/>
      <c r="C94" s="70"/>
      <c r="D94" s="94" t="str" cm="1">
        <f t="array" aca="1" ref="D94" ca="1">IFERROR(INDEX(skuAnker,MATCH(B94,descrizioneArtAnker,0)),"")</f>
        <v/>
      </c>
      <c r="E94" s="98" t="str">
        <f t="shared" si="6"/>
        <v/>
      </c>
      <c r="F94" s="102" t="str">
        <f t="shared" si="9"/>
        <v/>
      </c>
      <c r="G94" s="85" t="str">
        <f t="shared" si="7"/>
        <v/>
      </c>
      <c r="H94" s="65" t="str">
        <f t="shared" ca="1" si="8"/>
        <v/>
      </c>
      <c r="I94" s="65"/>
      <c r="J94" s="75" t="str">
        <f t="shared" si="10"/>
        <v/>
      </c>
      <c r="K94" s="82" t="str">
        <f t="shared" si="11"/>
        <v/>
      </c>
    </row>
    <row r="95" spans="2:11">
      <c r="B95" s="39"/>
      <c r="C95" s="70"/>
      <c r="D95" s="94" t="str" cm="1">
        <f t="array" aca="1" ref="D95" ca="1">IFERROR(INDEX(skuAnker,MATCH(B95,descrizioneArtAnker,0)),"")</f>
        <v/>
      </c>
      <c r="E95" s="98" t="str">
        <f t="shared" si="6"/>
        <v/>
      </c>
      <c r="F95" s="102" t="str">
        <f t="shared" si="9"/>
        <v/>
      </c>
      <c r="G95" s="85" t="str">
        <f t="shared" si="7"/>
        <v/>
      </c>
      <c r="H95" s="65" t="str">
        <f t="shared" ca="1" si="8"/>
        <v/>
      </c>
      <c r="I95" s="65"/>
      <c r="J95" s="75" t="str">
        <f t="shared" si="10"/>
        <v/>
      </c>
      <c r="K95" s="82" t="str">
        <f t="shared" si="11"/>
        <v/>
      </c>
    </row>
    <row r="96" spans="2:11">
      <c r="B96" s="39"/>
      <c r="C96" s="70"/>
      <c r="D96" s="94" t="str" cm="1">
        <f t="array" aca="1" ref="D96" ca="1">IFERROR(INDEX(skuAnker,MATCH(B96,descrizioneArtAnker,0)),"")</f>
        <v/>
      </c>
      <c r="E96" s="98" t="str">
        <f t="shared" si="6"/>
        <v/>
      </c>
      <c r="F96" s="102" t="str">
        <f t="shared" si="9"/>
        <v/>
      </c>
      <c r="G96" s="85" t="str">
        <f t="shared" si="7"/>
        <v/>
      </c>
      <c r="H96" s="65" t="str">
        <f t="shared" ca="1" si="8"/>
        <v/>
      </c>
      <c r="I96" s="65"/>
      <c r="J96" s="75" t="str">
        <f t="shared" si="10"/>
        <v/>
      </c>
      <c r="K96" s="82" t="str">
        <f t="shared" si="11"/>
        <v/>
      </c>
    </row>
    <row r="97" spans="2:11">
      <c r="B97" s="39"/>
      <c r="C97" s="70"/>
      <c r="D97" s="94" t="str" cm="1">
        <f t="array" aca="1" ref="D97" ca="1">IFERROR(INDEX(skuAnker,MATCH(B97,descrizioneArtAnker,0)),"")</f>
        <v/>
      </c>
      <c r="E97" s="98" t="str">
        <f t="shared" si="6"/>
        <v/>
      </c>
      <c r="F97" s="102" t="str">
        <f t="shared" si="9"/>
        <v/>
      </c>
      <c r="G97" s="85" t="str">
        <f t="shared" si="7"/>
        <v/>
      </c>
      <c r="H97" s="65" t="str">
        <f t="shared" ca="1" si="8"/>
        <v/>
      </c>
      <c r="I97" s="65"/>
      <c r="J97" s="75" t="str">
        <f t="shared" si="10"/>
        <v/>
      </c>
      <c r="K97" s="82" t="str">
        <f t="shared" si="11"/>
        <v/>
      </c>
    </row>
    <row r="98" spans="2:11">
      <c r="B98" s="39"/>
      <c r="C98" s="70"/>
      <c r="D98" s="94" t="str" cm="1">
        <f t="array" aca="1" ref="D98" ca="1">IFERROR(INDEX(skuAnker,MATCH(B98,descrizioneArtAnker,0)),"")</f>
        <v/>
      </c>
      <c r="E98" s="98" t="str">
        <f t="shared" si="6"/>
        <v/>
      </c>
      <c r="F98" s="102" t="str">
        <f t="shared" si="9"/>
        <v/>
      </c>
      <c r="G98" s="85" t="str">
        <f t="shared" si="7"/>
        <v/>
      </c>
      <c r="H98" s="65" t="str">
        <f t="shared" ca="1" si="8"/>
        <v/>
      </c>
      <c r="I98" s="65"/>
      <c r="J98" s="75" t="str">
        <f t="shared" si="10"/>
        <v/>
      </c>
      <c r="K98" s="82" t="str">
        <f t="shared" si="11"/>
        <v/>
      </c>
    </row>
    <row r="99" spans="2:11">
      <c r="B99" s="39"/>
      <c r="C99" s="70"/>
      <c r="D99" s="94" t="str" cm="1">
        <f t="array" aca="1" ref="D99" ca="1">IFERROR(INDEX(skuAnker,MATCH(B99,descrizioneArtAnker,0)),"")</f>
        <v/>
      </c>
      <c r="E99" s="98" t="str">
        <f t="shared" si="6"/>
        <v/>
      </c>
      <c r="F99" s="102" t="str">
        <f t="shared" si="9"/>
        <v/>
      </c>
      <c r="G99" s="85" t="str">
        <f t="shared" si="7"/>
        <v/>
      </c>
      <c r="H99" s="65" t="str">
        <f t="shared" ca="1" si="8"/>
        <v/>
      </c>
      <c r="I99" s="65"/>
      <c r="J99" s="75" t="str">
        <f t="shared" si="10"/>
        <v/>
      </c>
      <c r="K99" s="82" t="str">
        <f t="shared" si="11"/>
        <v/>
      </c>
    </row>
    <row r="100" spans="2:11">
      <c r="B100" s="39"/>
      <c r="C100" s="70"/>
      <c r="D100" s="94" t="str" cm="1">
        <f t="array" aca="1" ref="D100" ca="1">IFERROR(INDEX(skuAnker,MATCH(B100,descrizioneArtAnker,0)),"")</f>
        <v/>
      </c>
      <c r="E100" s="98" t="str">
        <f t="shared" si="6"/>
        <v/>
      </c>
      <c r="F100" s="102" t="str">
        <f t="shared" si="9"/>
        <v/>
      </c>
      <c r="G100" s="85" t="str">
        <f t="shared" si="7"/>
        <v/>
      </c>
      <c r="H100" s="65" t="str">
        <f t="shared" ca="1" si="8"/>
        <v/>
      </c>
      <c r="I100" s="65"/>
      <c r="J100" s="75" t="str">
        <f t="shared" si="10"/>
        <v/>
      </c>
      <c r="K100" s="82" t="str">
        <f t="shared" si="11"/>
        <v/>
      </c>
    </row>
    <row r="101" spans="2:11">
      <c r="B101" s="39"/>
      <c r="C101" s="70"/>
      <c r="D101" s="94" t="str" cm="1">
        <f t="array" aca="1" ref="D101" ca="1">IFERROR(INDEX(skuAnker,MATCH(B101,descrizioneArtAnker,0)),"")</f>
        <v/>
      </c>
      <c r="E101" s="98" t="str">
        <f t="shared" si="6"/>
        <v/>
      </c>
      <c r="F101" s="102" t="str">
        <f t="shared" si="9"/>
        <v/>
      </c>
      <c r="G101" s="85" t="str">
        <f t="shared" si="7"/>
        <v/>
      </c>
      <c r="H101" s="65" t="str">
        <f t="shared" ca="1" si="8"/>
        <v/>
      </c>
      <c r="I101" s="65"/>
      <c r="J101" s="75" t="str">
        <f t="shared" si="10"/>
        <v/>
      </c>
      <c r="K101" s="82" t="str">
        <f t="shared" si="11"/>
        <v/>
      </c>
    </row>
    <row r="102" spans="2:11">
      <c r="B102" s="39"/>
      <c r="C102" s="70"/>
      <c r="D102" s="94" t="str" cm="1">
        <f t="array" aca="1" ref="D102" ca="1">IFERROR(INDEX(skuAnker,MATCH(B102,descrizioneArtAnker,0)),"")</f>
        <v/>
      </c>
      <c r="E102" s="98" t="str">
        <f t="shared" si="6"/>
        <v/>
      </c>
      <c r="F102" s="102" t="str">
        <f t="shared" si="9"/>
        <v/>
      </c>
      <c r="G102" s="85" t="str">
        <f t="shared" si="7"/>
        <v/>
      </c>
      <c r="H102" s="65" t="str">
        <f t="shared" ca="1" si="8"/>
        <v/>
      </c>
      <c r="I102" s="65"/>
      <c r="J102" s="75" t="str">
        <f t="shared" si="10"/>
        <v/>
      </c>
      <c r="K102" s="82" t="str">
        <f t="shared" si="11"/>
        <v/>
      </c>
    </row>
    <row r="103" spans="2:11">
      <c r="B103" s="39"/>
      <c r="C103" s="70"/>
      <c r="D103" s="94" t="str" cm="1">
        <f t="array" aca="1" ref="D103" ca="1">IFERROR(INDEX(skuAnker,MATCH(B103,descrizioneArtAnker,0)),"")</f>
        <v/>
      </c>
      <c r="E103" s="98" t="str">
        <f t="shared" si="6"/>
        <v/>
      </c>
      <c r="F103" s="102" t="str">
        <f t="shared" si="9"/>
        <v/>
      </c>
      <c r="G103" s="85" t="str">
        <f t="shared" si="7"/>
        <v/>
      </c>
      <c r="H103" s="65" t="str">
        <f t="shared" ca="1" si="8"/>
        <v/>
      </c>
      <c r="I103" s="65"/>
      <c r="J103" s="75" t="str">
        <f t="shared" si="10"/>
        <v/>
      </c>
      <c r="K103" s="82" t="str">
        <f t="shared" si="11"/>
        <v/>
      </c>
    </row>
    <row r="104" spans="2:11">
      <c r="B104" s="39"/>
      <c r="C104" s="70"/>
      <c r="D104" s="94" t="str" cm="1">
        <f t="array" aca="1" ref="D104" ca="1">IFERROR(INDEX(skuAnker,MATCH(B104,descrizioneArtAnker,0)),"")</f>
        <v/>
      </c>
      <c r="E104" s="98" t="str">
        <f t="shared" si="6"/>
        <v/>
      </c>
      <c r="F104" s="102" t="str">
        <f t="shared" si="9"/>
        <v/>
      </c>
      <c r="G104" s="85" t="str">
        <f t="shared" si="7"/>
        <v/>
      </c>
      <c r="H104" s="65" t="str">
        <f t="shared" ca="1" si="8"/>
        <v/>
      </c>
      <c r="I104" s="65"/>
      <c r="J104" s="75" t="str">
        <f t="shared" si="10"/>
        <v/>
      </c>
      <c r="K104" s="82" t="str">
        <f t="shared" si="11"/>
        <v/>
      </c>
    </row>
    <row r="105" spans="2:11">
      <c r="B105" s="39"/>
      <c r="C105" s="70"/>
      <c r="D105" s="94" t="str" cm="1">
        <f t="array" aca="1" ref="D105" ca="1">IFERROR(INDEX(skuAnker,MATCH(B105,descrizioneArtAnker,0)),"")</f>
        <v/>
      </c>
      <c r="E105" s="98" t="str">
        <f t="shared" si="6"/>
        <v/>
      </c>
      <c r="F105" s="102" t="str">
        <f t="shared" si="9"/>
        <v/>
      </c>
      <c r="G105" s="85" t="str">
        <f t="shared" si="7"/>
        <v/>
      </c>
      <c r="H105" s="65" t="str">
        <f t="shared" ca="1" si="8"/>
        <v/>
      </c>
      <c r="I105" s="65"/>
      <c r="J105" s="75" t="str">
        <f t="shared" si="10"/>
        <v/>
      </c>
      <c r="K105" s="82" t="str">
        <f t="shared" si="11"/>
        <v/>
      </c>
    </row>
    <row r="106" spans="2:11">
      <c r="B106" s="39"/>
      <c r="C106" s="70"/>
      <c r="D106" s="94" t="str" cm="1">
        <f t="array" aca="1" ref="D106" ca="1">IFERROR(INDEX(skuAnker,MATCH(B106,descrizioneArtAnker,0)),"")</f>
        <v/>
      </c>
      <c r="E106" s="98" t="str">
        <f t="shared" si="6"/>
        <v/>
      </c>
      <c r="F106" s="102" t="str">
        <f t="shared" si="9"/>
        <v/>
      </c>
      <c r="G106" s="85" t="str">
        <f t="shared" si="7"/>
        <v/>
      </c>
      <c r="H106" s="65" t="str">
        <f t="shared" ca="1" si="8"/>
        <v/>
      </c>
      <c r="I106" s="65"/>
      <c r="J106" s="75" t="str">
        <f t="shared" si="10"/>
        <v/>
      </c>
      <c r="K106" s="82" t="str">
        <f t="shared" si="11"/>
        <v/>
      </c>
    </row>
    <row r="107" spans="2:11">
      <c r="B107" s="39"/>
      <c r="C107" s="70"/>
      <c r="D107" s="94" t="str" cm="1">
        <f t="array" aca="1" ref="D107" ca="1">IFERROR(INDEX(skuAnker,MATCH(B107,descrizioneArtAnker,0)),"")</f>
        <v/>
      </c>
      <c r="E107" s="98" t="str">
        <f t="shared" si="6"/>
        <v/>
      </c>
      <c r="F107" s="102" t="str">
        <f t="shared" si="9"/>
        <v/>
      </c>
      <c r="G107" s="85" t="str">
        <f t="shared" si="7"/>
        <v/>
      </c>
      <c r="H107" s="65" t="str">
        <f t="shared" ca="1" si="8"/>
        <v/>
      </c>
      <c r="I107" s="65"/>
      <c r="J107" s="75" t="str">
        <f t="shared" si="10"/>
        <v/>
      </c>
      <c r="K107" s="82" t="str">
        <f t="shared" si="11"/>
        <v/>
      </c>
    </row>
    <row r="108" spans="2:11">
      <c r="B108" s="39"/>
      <c r="C108" s="70"/>
      <c r="D108" s="94" t="str" cm="1">
        <f t="array" aca="1" ref="D108" ca="1">IFERROR(INDEX(skuAnker,MATCH(B108,descrizioneArtAnker,0)),"")</f>
        <v/>
      </c>
      <c r="E108" s="98" t="str">
        <f t="shared" si="6"/>
        <v/>
      </c>
      <c r="F108" s="102" t="str">
        <f t="shared" si="9"/>
        <v/>
      </c>
      <c r="G108" s="85" t="str">
        <f t="shared" si="7"/>
        <v/>
      </c>
      <c r="H108" s="65" t="str">
        <f t="shared" ca="1" si="8"/>
        <v/>
      </c>
      <c r="I108" s="65"/>
      <c r="J108" s="75" t="str">
        <f t="shared" si="10"/>
        <v/>
      </c>
      <c r="K108" s="82" t="str">
        <f t="shared" si="11"/>
        <v/>
      </c>
    </row>
    <row r="109" spans="2:11">
      <c r="B109" s="39"/>
      <c r="C109" s="70"/>
      <c r="D109" s="94" t="str" cm="1">
        <f t="array" aca="1" ref="D109" ca="1">IFERROR(INDEX(skuAnker,MATCH(B109,descrizioneArtAnker,0)),"")</f>
        <v/>
      </c>
      <c r="E109" s="98" t="str">
        <f t="shared" si="6"/>
        <v/>
      </c>
      <c r="F109" s="102" t="str">
        <f t="shared" si="9"/>
        <v/>
      </c>
      <c r="G109" s="85" t="str">
        <f t="shared" si="7"/>
        <v/>
      </c>
      <c r="H109" s="65" t="str">
        <f t="shared" ca="1" si="8"/>
        <v/>
      </c>
      <c r="I109" s="65"/>
      <c r="J109" s="75" t="str">
        <f t="shared" si="10"/>
        <v/>
      </c>
      <c r="K109" s="82" t="str">
        <f t="shared" si="11"/>
        <v/>
      </c>
    </row>
    <row r="110" spans="2:11">
      <c r="B110" s="39"/>
      <c r="C110" s="70"/>
      <c r="D110" s="94" t="str" cm="1">
        <f t="array" aca="1" ref="D110" ca="1">IFERROR(INDEX(skuAnker,MATCH(B110,descrizioneArtAnker,0)),"")</f>
        <v/>
      </c>
      <c r="E110" s="98" t="str">
        <f t="shared" si="6"/>
        <v/>
      </c>
      <c r="F110" s="102" t="str">
        <f t="shared" si="9"/>
        <v/>
      </c>
      <c r="G110" s="85" t="str">
        <f t="shared" si="7"/>
        <v/>
      </c>
      <c r="H110" s="65" t="str">
        <f t="shared" ca="1" si="8"/>
        <v/>
      </c>
      <c r="I110" s="65"/>
      <c r="J110" s="75" t="str">
        <f t="shared" si="10"/>
        <v/>
      </c>
      <c r="K110" s="82" t="str">
        <f t="shared" si="11"/>
        <v/>
      </c>
    </row>
    <row r="111" spans="2:11">
      <c r="B111" s="39"/>
      <c r="C111" s="70"/>
      <c r="D111" s="94" t="str" cm="1">
        <f t="array" aca="1" ref="D111" ca="1">IFERROR(INDEX(skuAnker,MATCH(B111,descrizioneArtAnker,0)),"")</f>
        <v/>
      </c>
      <c r="E111" s="98" t="str">
        <f t="shared" si="6"/>
        <v/>
      </c>
      <c r="F111" s="102" t="str">
        <f t="shared" si="9"/>
        <v/>
      </c>
      <c r="G111" s="85" t="str">
        <f t="shared" si="7"/>
        <v/>
      </c>
      <c r="H111" s="65" t="str">
        <f t="shared" ca="1" si="8"/>
        <v/>
      </c>
      <c r="I111" s="65"/>
      <c r="J111" s="75" t="str">
        <f t="shared" si="10"/>
        <v/>
      </c>
      <c r="K111" s="82" t="str">
        <f t="shared" si="11"/>
        <v/>
      </c>
    </row>
    <row r="112" spans="2:11">
      <c r="B112" s="39"/>
      <c r="C112" s="70"/>
      <c r="D112" s="94" t="str" cm="1">
        <f t="array" aca="1" ref="D112" ca="1">IFERROR(INDEX(skuAnker,MATCH(B112,descrizioneArtAnker,0)),"")</f>
        <v/>
      </c>
      <c r="E112" s="98" t="str">
        <f t="shared" si="6"/>
        <v/>
      </c>
      <c r="F112" s="102" t="str">
        <f t="shared" si="9"/>
        <v/>
      </c>
      <c r="G112" s="85" t="str">
        <f t="shared" si="7"/>
        <v/>
      </c>
      <c r="H112" s="65" t="str">
        <f t="shared" ca="1" si="8"/>
        <v/>
      </c>
      <c r="I112" s="65"/>
      <c r="J112" s="75" t="str">
        <f t="shared" si="10"/>
        <v/>
      </c>
      <c r="K112" s="82" t="str">
        <f t="shared" si="11"/>
        <v/>
      </c>
    </row>
    <row r="113" spans="2:11">
      <c r="B113" s="39"/>
      <c r="C113" s="70"/>
      <c r="D113" s="94" t="str" cm="1">
        <f t="array" aca="1" ref="D113" ca="1">IFERROR(INDEX(skuAnker,MATCH(B113,descrizioneArtAnker,0)),"")</f>
        <v/>
      </c>
      <c r="E113" s="98" t="str">
        <f t="shared" si="6"/>
        <v/>
      </c>
      <c r="F113" s="102" t="str">
        <f t="shared" si="9"/>
        <v/>
      </c>
      <c r="G113" s="85" t="str">
        <f t="shared" si="7"/>
        <v/>
      </c>
      <c r="H113" s="65" t="str">
        <f t="shared" ca="1" si="8"/>
        <v/>
      </c>
      <c r="I113" s="65"/>
      <c r="J113" s="75" t="str">
        <f t="shared" si="10"/>
        <v/>
      </c>
      <c r="K113" s="82" t="str">
        <f t="shared" si="11"/>
        <v/>
      </c>
    </row>
    <row r="114" spans="2:11">
      <c r="B114" s="39"/>
      <c r="C114" s="70"/>
      <c r="D114" s="94" t="str" cm="1">
        <f t="array" aca="1" ref="D114" ca="1">IFERROR(INDEX(skuAnker,MATCH(B114,descrizioneArtAnker,0)),"")</f>
        <v/>
      </c>
      <c r="E114" s="98" t="str">
        <f t="shared" si="6"/>
        <v/>
      </c>
      <c r="F114" s="102" t="str">
        <f t="shared" si="9"/>
        <v/>
      </c>
      <c r="G114" s="85" t="str">
        <f t="shared" si="7"/>
        <v/>
      </c>
      <c r="H114" s="65" t="str">
        <f t="shared" ca="1" si="8"/>
        <v/>
      </c>
      <c r="I114" s="65"/>
      <c r="J114" s="75" t="str">
        <f t="shared" si="10"/>
        <v/>
      </c>
      <c r="K114" s="82" t="str">
        <f t="shared" si="11"/>
        <v/>
      </c>
    </row>
    <row r="115" spans="2:11">
      <c r="B115" s="39"/>
      <c r="C115" s="70"/>
      <c r="D115" s="94" t="str" cm="1">
        <f t="array" aca="1" ref="D115" ca="1">IFERROR(INDEX(skuAnker,MATCH(B115,descrizioneArtAnker,0)),"")</f>
        <v/>
      </c>
      <c r="E115" s="98" t="str">
        <f t="shared" si="6"/>
        <v/>
      </c>
      <c r="F115" s="102" t="str">
        <f t="shared" si="9"/>
        <v/>
      </c>
      <c r="G115" s="85" t="str">
        <f t="shared" si="7"/>
        <v/>
      </c>
      <c r="H115" s="65" t="str">
        <f t="shared" ca="1" si="8"/>
        <v/>
      </c>
      <c r="I115" s="65"/>
      <c r="J115" s="75" t="str">
        <f t="shared" si="10"/>
        <v/>
      </c>
      <c r="K115" s="82" t="str">
        <f t="shared" si="11"/>
        <v/>
      </c>
    </row>
    <row r="116" spans="2:11">
      <c r="B116" s="39"/>
      <c r="C116" s="70"/>
      <c r="D116" s="94" t="str" cm="1">
        <f t="array" aca="1" ref="D116" ca="1">IFERROR(INDEX(skuAnker,MATCH(B116,descrizioneArtAnker,0)),"")</f>
        <v/>
      </c>
      <c r="E116" s="98" t="str">
        <f t="shared" si="6"/>
        <v/>
      </c>
      <c r="F116" s="102" t="str">
        <f t="shared" si="9"/>
        <v/>
      </c>
      <c r="G116" s="85" t="str">
        <f t="shared" si="7"/>
        <v/>
      </c>
      <c r="H116" s="65" t="str">
        <f t="shared" ca="1" si="8"/>
        <v/>
      </c>
      <c r="I116" s="65"/>
      <c r="J116" s="75" t="str">
        <f t="shared" si="10"/>
        <v/>
      </c>
      <c r="K116" s="82" t="str">
        <f t="shared" si="11"/>
        <v/>
      </c>
    </row>
    <row r="117" spans="2:11">
      <c r="B117" s="39"/>
      <c r="C117" s="70"/>
      <c r="D117" s="94" t="str" cm="1">
        <f t="array" aca="1" ref="D117" ca="1">IFERROR(INDEX(skuAnker,MATCH(B117,descrizioneArtAnker,0)),"")</f>
        <v/>
      </c>
      <c r="E117" s="98" t="str">
        <f t="shared" si="6"/>
        <v/>
      </c>
      <c r="F117" s="102" t="str">
        <f t="shared" si="9"/>
        <v/>
      </c>
      <c r="G117" s="85" t="str">
        <f t="shared" si="7"/>
        <v/>
      </c>
      <c r="H117" s="65" t="str">
        <f t="shared" ca="1" si="8"/>
        <v/>
      </c>
      <c r="I117" s="65"/>
      <c r="J117" s="75" t="str">
        <f t="shared" si="10"/>
        <v/>
      </c>
      <c r="K117" s="82" t="str">
        <f t="shared" si="11"/>
        <v/>
      </c>
    </row>
    <row r="118" spans="2:11">
      <c r="B118" s="39"/>
      <c r="C118" s="70"/>
      <c r="D118" s="94" t="str" cm="1">
        <f t="array" aca="1" ref="D118" ca="1">IFERROR(INDEX(skuAnker,MATCH(B118,descrizioneArtAnker,0)),"")</f>
        <v/>
      </c>
      <c r="E118" s="98" t="str">
        <f t="shared" si="6"/>
        <v/>
      </c>
      <c r="F118" s="102" t="str">
        <f t="shared" si="9"/>
        <v/>
      </c>
      <c r="G118" s="85" t="str">
        <f t="shared" si="7"/>
        <v/>
      </c>
      <c r="H118" s="65" t="str">
        <f t="shared" ca="1" si="8"/>
        <v/>
      </c>
      <c r="I118" s="65"/>
      <c r="J118" s="75" t="str">
        <f t="shared" si="10"/>
        <v/>
      </c>
      <c r="K118" s="82" t="str">
        <f t="shared" si="11"/>
        <v/>
      </c>
    </row>
    <row r="119" spans="2:11">
      <c r="B119" s="39"/>
      <c r="C119" s="70"/>
      <c r="D119" s="94" t="str" cm="1">
        <f t="array" aca="1" ref="D119" ca="1">IFERROR(INDEX(skuAnker,MATCH(B119,descrizioneArtAnker,0)),"")</f>
        <v/>
      </c>
      <c r="E119" s="98" t="str">
        <f t="shared" si="6"/>
        <v/>
      </c>
      <c r="F119" s="102" t="str">
        <f t="shared" si="9"/>
        <v/>
      </c>
      <c r="G119" s="85" t="str">
        <f t="shared" si="7"/>
        <v/>
      </c>
      <c r="H119" s="65" t="str">
        <f t="shared" ca="1" si="8"/>
        <v/>
      </c>
      <c r="I119" s="65"/>
      <c r="J119" s="75" t="str">
        <f t="shared" si="10"/>
        <v/>
      </c>
      <c r="K119" s="82" t="str">
        <f t="shared" si="11"/>
        <v/>
      </c>
    </row>
    <row r="120" spans="2:11">
      <c r="B120" s="39"/>
      <c r="C120" s="70"/>
      <c r="D120" s="94" t="str" cm="1">
        <f t="array" aca="1" ref="D120" ca="1">IFERROR(INDEX(skuAnker,MATCH(B120,descrizioneArtAnker,0)),"")</f>
        <v/>
      </c>
      <c r="E120" s="98" t="str">
        <f t="shared" si="6"/>
        <v/>
      </c>
      <c r="F120" s="102" t="str">
        <f t="shared" si="9"/>
        <v/>
      </c>
      <c r="G120" s="85" t="str">
        <f t="shared" si="7"/>
        <v/>
      </c>
      <c r="H120" s="65" t="str">
        <f t="shared" ca="1" si="8"/>
        <v/>
      </c>
      <c r="I120" s="65"/>
      <c r="J120" s="75" t="str">
        <f t="shared" si="10"/>
        <v/>
      </c>
      <c r="K120" s="82" t="str">
        <f t="shared" si="11"/>
        <v/>
      </c>
    </row>
    <row r="121" spans="2:11">
      <c r="B121" s="39"/>
      <c r="C121" s="70"/>
      <c r="D121" s="94" t="str" cm="1">
        <f t="array" aca="1" ref="D121" ca="1">IFERROR(INDEX(skuAnker,MATCH(B121,descrizioneArtAnker,0)),"")</f>
        <v/>
      </c>
      <c r="E121" s="98" t="str">
        <f t="shared" si="6"/>
        <v/>
      </c>
      <c r="F121" s="102" t="str">
        <f t="shared" si="9"/>
        <v/>
      </c>
      <c r="G121" s="85" t="str">
        <f t="shared" si="7"/>
        <v/>
      </c>
      <c r="H121" s="65" t="str">
        <f t="shared" ca="1" si="8"/>
        <v/>
      </c>
      <c r="I121" s="65"/>
      <c r="J121" s="75" t="str">
        <f t="shared" si="10"/>
        <v/>
      </c>
      <c r="K121" s="82" t="str">
        <f t="shared" si="11"/>
        <v/>
      </c>
    </row>
    <row r="122" spans="2:11">
      <c r="B122" s="39"/>
      <c r="C122" s="70"/>
      <c r="D122" s="94" t="str" cm="1">
        <f t="array" aca="1" ref="D122" ca="1">IFERROR(INDEX(skuAnker,MATCH(B122,descrizioneArtAnker,0)),"")</f>
        <v/>
      </c>
      <c r="E122" s="98" t="str">
        <f t="shared" si="6"/>
        <v/>
      </c>
      <c r="F122" s="102" t="str">
        <f t="shared" si="9"/>
        <v/>
      </c>
      <c r="G122" s="85" t="str">
        <f t="shared" si="7"/>
        <v/>
      </c>
      <c r="H122" s="65" t="str">
        <f t="shared" ca="1" si="8"/>
        <v/>
      </c>
      <c r="I122" s="65"/>
      <c r="J122" s="75" t="str">
        <f t="shared" si="10"/>
        <v/>
      </c>
      <c r="K122" s="82" t="str">
        <f t="shared" si="11"/>
        <v/>
      </c>
    </row>
    <row r="123" spans="2:11">
      <c r="B123" s="39"/>
      <c r="C123" s="70"/>
      <c r="D123" s="94" t="str" cm="1">
        <f t="array" aca="1" ref="D123" ca="1">IFERROR(INDEX(skuAnker,MATCH(B123,descrizioneArtAnker,0)),"")</f>
        <v/>
      </c>
      <c r="E123" s="98" t="str">
        <f t="shared" si="6"/>
        <v/>
      </c>
      <c r="F123" s="102" t="str">
        <f t="shared" si="9"/>
        <v/>
      </c>
      <c r="G123" s="85" t="str">
        <f t="shared" si="7"/>
        <v/>
      </c>
      <c r="H123" s="65" t="str">
        <f t="shared" ca="1" si="8"/>
        <v/>
      </c>
      <c r="I123" s="65"/>
      <c r="J123" s="75" t="str">
        <f t="shared" si="10"/>
        <v/>
      </c>
      <c r="K123" s="82" t="str">
        <f t="shared" si="11"/>
        <v/>
      </c>
    </row>
    <row r="124" spans="2:11">
      <c r="B124" s="39"/>
      <c r="C124" s="70"/>
      <c r="D124" s="94" t="str" cm="1">
        <f t="array" aca="1" ref="D124" ca="1">IFERROR(INDEX(skuAnker,MATCH(B124,descrizioneArtAnker,0)),"")</f>
        <v/>
      </c>
      <c r="E124" s="98" t="str">
        <f t="shared" si="6"/>
        <v/>
      </c>
      <c r="F124" s="102" t="str">
        <f t="shared" si="9"/>
        <v/>
      </c>
      <c r="G124" s="85" t="str">
        <f t="shared" si="7"/>
        <v/>
      </c>
      <c r="H124" s="65" t="str">
        <f t="shared" ca="1" si="8"/>
        <v/>
      </c>
      <c r="I124" s="65"/>
      <c r="J124" s="75" t="str">
        <f t="shared" si="10"/>
        <v/>
      </c>
      <c r="K124" s="82" t="str">
        <f t="shared" si="11"/>
        <v/>
      </c>
    </row>
    <row r="125" spans="2:11">
      <c r="B125" s="39"/>
      <c r="C125" s="70"/>
      <c r="D125" s="94" t="str" cm="1">
        <f t="array" aca="1" ref="D125" ca="1">IFERROR(INDEX(skuAnker,MATCH(B125,descrizioneArtAnker,0)),"")</f>
        <v/>
      </c>
      <c r="E125" s="98" t="str">
        <f t="shared" si="6"/>
        <v/>
      </c>
      <c r="F125" s="102" t="str">
        <f t="shared" si="9"/>
        <v/>
      </c>
      <c r="G125" s="85" t="str">
        <f t="shared" si="7"/>
        <v/>
      </c>
      <c r="H125" s="65" t="str">
        <f t="shared" ca="1" si="8"/>
        <v/>
      </c>
      <c r="I125" s="65"/>
      <c r="J125" s="75" t="str">
        <f t="shared" si="10"/>
        <v/>
      </c>
      <c r="K125" s="82" t="str">
        <f t="shared" si="11"/>
        <v/>
      </c>
    </row>
    <row r="126" spans="2:11">
      <c r="B126" s="39"/>
      <c r="C126" s="70"/>
      <c r="D126" s="94" t="str" cm="1">
        <f t="array" aca="1" ref="D126" ca="1">IFERROR(INDEX(skuAnker,MATCH(B126,descrizioneArtAnker,0)),"")</f>
        <v/>
      </c>
      <c r="E126" s="98" t="str">
        <f t="shared" si="6"/>
        <v/>
      </c>
      <c r="F126" s="102" t="str">
        <f t="shared" si="9"/>
        <v/>
      </c>
      <c r="G126" s="85" t="str">
        <f t="shared" si="7"/>
        <v/>
      </c>
      <c r="H126" s="65" t="str">
        <f t="shared" ca="1" si="8"/>
        <v/>
      </c>
      <c r="I126" s="65"/>
      <c r="J126" s="75" t="str">
        <f t="shared" si="10"/>
        <v/>
      </c>
      <c r="K126" s="82" t="str">
        <f t="shared" si="11"/>
        <v/>
      </c>
    </row>
    <row r="127" spans="2:11">
      <c r="B127" s="39"/>
      <c r="C127" s="70"/>
      <c r="D127" s="94" t="str" cm="1">
        <f t="array" aca="1" ref="D127" ca="1">IFERROR(INDEX(skuAnker,MATCH(B127,descrizioneArtAnker,0)),"")</f>
        <v/>
      </c>
      <c r="E127" s="98" t="str">
        <f t="shared" si="6"/>
        <v/>
      </c>
      <c r="F127" s="102" t="str">
        <f t="shared" si="9"/>
        <v/>
      </c>
      <c r="G127" s="85" t="str">
        <f t="shared" si="7"/>
        <v/>
      </c>
      <c r="H127" s="65" t="str">
        <f t="shared" ca="1" si="8"/>
        <v/>
      </c>
      <c r="I127" s="65"/>
      <c r="J127" s="75" t="str">
        <f t="shared" si="10"/>
        <v/>
      </c>
      <c r="K127" s="82" t="str">
        <f t="shared" si="11"/>
        <v/>
      </c>
    </row>
    <row r="128" spans="2:11">
      <c r="B128" s="39"/>
      <c r="C128" s="70"/>
      <c r="D128" s="94" t="str" cm="1">
        <f t="array" aca="1" ref="D128" ca="1">IFERROR(INDEX(skuAnker,MATCH(B128,descrizioneArtAnker,0)),"")</f>
        <v/>
      </c>
      <c r="E128" s="98" t="str">
        <f t="shared" si="6"/>
        <v/>
      </c>
      <c r="F128" s="102" t="str">
        <f t="shared" si="9"/>
        <v/>
      </c>
      <c r="G128" s="85" t="str">
        <f t="shared" si="7"/>
        <v/>
      </c>
      <c r="H128" s="65" t="str">
        <f t="shared" ca="1" si="8"/>
        <v/>
      </c>
      <c r="I128" s="65"/>
      <c r="J128" s="75" t="str">
        <f t="shared" si="10"/>
        <v/>
      </c>
      <c r="K128" s="82" t="str">
        <f t="shared" si="11"/>
        <v/>
      </c>
    </row>
    <row r="129" spans="2:11">
      <c r="B129" s="39"/>
      <c r="C129" s="70"/>
      <c r="D129" s="94" t="str" cm="1">
        <f t="array" aca="1" ref="D129" ca="1">IFERROR(INDEX(skuAnker,MATCH(B129,descrizioneArtAnker,0)),"")</f>
        <v/>
      </c>
      <c r="E129" s="98" t="str">
        <f t="shared" si="6"/>
        <v/>
      </c>
      <c r="F129" s="102" t="str">
        <f t="shared" si="9"/>
        <v/>
      </c>
      <c r="G129" s="85" t="str">
        <f t="shared" si="7"/>
        <v/>
      </c>
      <c r="H129" s="65" t="str">
        <f t="shared" ca="1" si="8"/>
        <v/>
      </c>
      <c r="I129" s="65"/>
      <c r="J129" s="75" t="str">
        <f t="shared" si="10"/>
        <v/>
      </c>
      <c r="K129" s="82" t="str">
        <f t="shared" si="11"/>
        <v/>
      </c>
    </row>
    <row r="130" spans="2:11">
      <c r="B130" s="39"/>
      <c r="C130" s="70"/>
      <c r="D130" s="94" t="str" cm="1">
        <f t="array" aca="1" ref="D130" ca="1">IFERROR(INDEX(skuAnker,MATCH(B130,descrizioneArtAnker,0)),"")</f>
        <v/>
      </c>
      <c r="E130" s="98" t="str">
        <f t="shared" si="6"/>
        <v/>
      </c>
      <c r="F130" s="102" t="str">
        <f t="shared" si="9"/>
        <v/>
      </c>
      <c r="G130" s="85" t="str">
        <f t="shared" si="7"/>
        <v/>
      </c>
      <c r="H130" s="65" t="str">
        <f t="shared" ca="1" si="8"/>
        <v/>
      </c>
      <c r="I130" s="65"/>
      <c r="J130" s="75" t="str">
        <f t="shared" si="10"/>
        <v/>
      </c>
      <c r="K130" s="82" t="str">
        <f t="shared" si="11"/>
        <v/>
      </c>
    </row>
    <row r="131" spans="2:11">
      <c r="B131" s="39"/>
      <c r="C131" s="70"/>
      <c r="D131" s="94" t="str" cm="1">
        <f t="array" aca="1" ref="D131" ca="1">IFERROR(INDEX(skuAnker,MATCH(B131,descrizioneArtAnker,0)),"")</f>
        <v/>
      </c>
      <c r="E131" s="98" t="str">
        <f t="shared" ref="E131:E194" si="12">IF(B131="","",VLOOKUP(B131,listoneAnker_NoSku,2,FALSE))</f>
        <v/>
      </c>
      <c r="F131" s="102" t="str">
        <f t="shared" si="9"/>
        <v/>
      </c>
      <c r="G131" s="85" t="str">
        <f t="shared" ref="G131:G194" si="13">IF(B131="","",VLOOKUP(B131,listoneAnker_NoSku,4,FALSE))</f>
        <v/>
      </c>
      <c r="H131" s="65" t="str">
        <f t="shared" ref="H131:H194" ca="1" si="14">IFERROR(VLOOKUP(D131,listoneAnkerCompleto,8,FALSE)/1.22,"")</f>
        <v/>
      </c>
      <c r="I131" s="65"/>
      <c r="J131" s="75" t="str">
        <f t="shared" si="10"/>
        <v/>
      </c>
      <c r="K131" s="82" t="str">
        <f t="shared" si="11"/>
        <v/>
      </c>
    </row>
    <row r="132" spans="2:11">
      <c r="B132" s="39"/>
      <c r="C132" s="70"/>
      <c r="D132" s="94" t="str" cm="1">
        <f t="array" aca="1" ref="D132" ca="1">IFERROR(INDEX(skuAnker,MATCH(B132,descrizioneArtAnker,0)),"")</f>
        <v/>
      </c>
      <c r="E132" s="98" t="str">
        <f t="shared" si="12"/>
        <v/>
      </c>
      <c r="F132" s="102" t="str">
        <f t="shared" ref="F132:F195" si="15">IF(B132="","",VLOOKUP(B132,listoneAnker_NoSku,3,FALSE))</f>
        <v/>
      </c>
      <c r="G132" s="85" t="str">
        <f t="shared" si="13"/>
        <v/>
      </c>
      <c r="H132" s="65" t="str">
        <f t="shared" ca="1" si="14"/>
        <v/>
      </c>
      <c r="I132" s="65"/>
      <c r="J132" s="75" t="str">
        <f t="shared" ref="J132:J195" si="16">IF(B132="","",C132/E132)</f>
        <v/>
      </c>
      <c r="K132" s="82" t="str">
        <f t="shared" ref="K132:K195" si="17">IF(B132="","",H132*C132)</f>
        <v/>
      </c>
    </row>
    <row r="133" spans="2:11">
      <c r="B133" s="39"/>
      <c r="C133" s="70"/>
      <c r="D133" s="94" t="str" cm="1">
        <f t="array" aca="1" ref="D133" ca="1">IFERROR(INDEX(skuAnker,MATCH(B133,descrizioneArtAnker,0)),"")</f>
        <v/>
      </c>
      <c r="E133" s="98" t="str">
        <f t="shared" si="12"/>
        <v/>
      </c>
      <c r="F133" s="102" t="str">
        <f t="shared" si="15"/>
        <v/>
      </c>
      <c r="G133" s="85" t="str">
        <f t="shared" si="13"/>
        <v/>
      </c>
      <c r="H133" s="65" t="str">
        <f t="shared" ca="1" si="14"/>
        <v/>
      </c>
      <c r="I133" s="65"/>
      <c r="J133" s="75" t="str">
        <f t="shared" si="16"/>
        <v/>
      </c>
      <c r="K133" s="82" t="str">
        <f t="shared" si="17"/>
        <v/>
      </c>
    </row>
    <row r="134" spans="2:11">
      <c r="B134" s="39"/>
      <c r="C134" s="70"/>
      <c r="D134" s="94" t="str" cm="1">
        <f t="array" aca="1" ref="D134" ca="1">IFERROR(INDEX(skuAnker,MATCH(B134,descrizioneArtAnker,0)),"")</f>
        <v/>
      </c>
      <c r="E134" s="98" t="str">
        <f t="shared" si="12"/>
        <v/>
      </c>
      <c r="F134" s="102" t="str">
        <f t="shared" si="15"/>
        <v/>
      </c>
      <c r="G134" s="85" t="str">
        <f t="shared" si="13"/>
        <v/>
      </c>
      <c r="H134" s="65" t="str">
        <f t="shared" ca="1" si="14"/>
        <v/>
      </c>
      <c r="I134" s="65"/>
      <c r="J134" s="75" t="str">
        <f t="shared" si="16"/>
        <v/>
      </c>
      <c r="K134" s="82" t="str">
        <f t="shared" si="17"/>
        <v/>
      </c>
    </row>
    <row r="135" spans="2:11">
      <c r="B135" s="39"/>
      <c r="C135" s="70"/>
      <c r="D135" s="94" t="str" cm="1">
        <f t="array" aca="1" ref="D135" ca="1">IFERROR(INDEX(skuAnker,MATCH(B135,descrizioneArtAnker,0)),"")</f>
        <v/>
      </c>
      <c r="E135" s="98" t="str">
        <f t="shared" si="12"/>
        <v/>
      </c>
      <c r="F135" s="102" t="str">
        <f t="shared" si="15"/>
        <v/>
      </c>
      <c r="G135" s="85" t="str">
        <f t="shared" si="13"/>
        <v/>
      </c>
      <c r="H135" s="65" t="str">
        <f t="shared" ca="1" si="14"/>
        <v/>
      </c>
      <c r="I135" s="65"/>
      <c r="J135" s="75" t="str">
        <f t="shared" si="16"/>
        <v/>
      </c>
      <c r="K135" s="82" t="str">
        <f t="shared" si="17"/>
        <v/>
      </c>
    </row>
    <row r="136" spans="2:11">
      <c r="B136" s="39"/>
      <c r="C136" s="70"/>
      <c r="D136" s="94" t="str" cm="1">
        <f t="array" aca="1" ref="D136" ca="1">IFERROR(INDEX(skuAnker,MATCH(B136,descrizioneArtAnker,0)),"")</f>
        <v/>
      </c>
      <c r="E136" s="98" t="str">
        <f t="shared" si="12"/>
        <v/>
      </c>
      <c r="F136" s="102" t="str">
        <f t="shared" si="15"/>
        <v/>
      </c>
      <c r="G136" s="85" t="str">
        <f t="shared" si="13"/>
        <v/>
      </c>
      <c r="H136" s="65" t="str">
        <f t="shared" ca="1" si="14"/>
        <v/>
      </c>
      <c r="I136" s="65"/>
      <c r="J136" s="75" t="str">
        <f t="shared" si="16"/>
        <v/>
      </c>
      <c r="K136" s="82" t="str">
        <f t="shared" si="17"/>
        <v/>
      </c>
    </row>
    <row r="137" spans="2:11">
      <c r="B137" s="39"/>
      <c r="C137" s="70"/>
      <c r="D137" s="94" t="str" cm="1">
        <f t="array" aca="1" ref="D137" ca="1">IFERROR(INDEX(skuAnker,MATCH(B137,descrizioneArtAnker,0)),"")</f>
        <v/>
      </c>
      <c r="E137" s="98" t="str">
        <f t="shared" si="12"/>
        <v/>
      </c>
      <c r="F137" s="102" t="str">
        <f t="shared" si="15"/>
        <v/>
      </c>
      <c r="G137" s="85" t="str">
        <f t="shared" si="13"/>
        <v/>
      </c>
      <c r="H137" s="65" t="str">
        <f t="shared" ca="1" si="14"/>
        <v/>
      </c>
      <c r="I137" s="65"/>
      <c r="J137" s="75" t="str">
        <f t="shared" si="16"/>
        <v/>
      </c>
      <c r="K137" s="82" t="str">
        <f t="shared" si="17"/>
        <v/>
      </c>
    </row>
    <row r="138" spans="2:11">
      <c r="B138" s="39"/>
      <c r="C138" s="70"/>
      <c r="D138" s="94" t="str" cm="1">
        <f t="array" aca="1" ref="D138" ca="1">IFERROR(INDEX(skuAnker,MATCH(B138,descrizioneArtAnker,0)),"")</f>
        <v/>
      </c>
      <c r="E138" s="98" t="str">
        <f t="shared" si="12"/>
        <v/>
      </c>
      <c r="F138" s="102" t="str">
        <f t="shared" si="15"/>
        <v/>
      </c>
      <c r="G138" s="85" t="str">
        <f t="shared" si="13"/>
        <v/>
      </c>
      <c r="H138" s="65" t="str">
        <f t="shared" ca="1" si="14"/>
        <v/>
      </c>
      <c r="I138" s="65"/>
      <c r="J138" s="75" t="str">
        <f t="shared" si="16"/>
        <v/>
      </c>
      <c r="K138" s="82" t="str">
        <f t="shared" si="17"/>
        <v/>
      </c>
    </row>
    <row r="139" spans="2:11">
      <c r="B139" s="39"/>
      <c r="C139" s="70"/>
      <c r="D139" s="94" t="str" cm="1">
        <f t="array" aca="1" ref="D139" ca="1">IFERROR(INDEX(skuAnker,MATCH(B139,descrizioneArtAnker,0)),"")</f>
        <v/>
      </c>
      <c r="E139" s="98" t="str">
        <f t="shared" si="12"/>
        <v/>
      </c>
      <c r="F139" s="102" t="str">
        <f t="shared" si="15"/>
        <v/>
      </c>
      <c r="G139" s="85" t="str">
        <f t="shared" si="13"/>
        <v/>
      </c>
      <c r="H139" s="65" t="str">
        <f t="shared" ca="1" si="14"/>
        <v/>
      </c>
      <c r="I139" s="65"/>
      <c r="J139" s="75" t="str">
        <f t="shared" si="16"/>
        <v/>
      </c>
      <c r="K139" s="82" t="str">
        <f t="shared" si="17"/>
        <v/>
      </c>
    </row>
    <row r="140" spans="2:11">
      <c r="B140" s="39"/>
      <c r="C140" s="70"/>
      <c r="D140" s="94" t="str" cm="1">
        <f t="array" aca="1" ref="D140" ca="1">IFERROR(INDEX(skuAnker,MATCH(B140,descrizioneArtAnker,0)),"")</f>
        <v/>
      </c>
      <c r="E140" s="98" t="str">
        <f t="shared" si="12"/>
        <v/>
      </c>
      <c r="F140" s="102" t="str">
        <f t="shared" si="15"/>
        <v/>
      </c>
      <c r="G140" s="85" t="str">
        <f t="shared" si="13"/>
        <v/>
      </c>
      <c r="H140" s="65" t="str">
        <f t="shared" ca="1" si="14"/>
        <v/>
      </c>
      <c r="I140" s="65"/>
      <c r="J140" s="75" t="str">
        <f t="shared" si="16"/>
        <v/>
      </c>
      <c r="K140" s="82" t="str">
        <f t="shared" si="17"/>
        <v/>
      </c>
    </row>
    <row r="141" spans="2:11">
      <c r="B141" s="39"/>
      <c r="C141" s="70"/>
      <c r="D141" s="94" t="str" cm="1">
        <f t="array" aca="1" ref="D141" ca="1">IFERROR(INDEX(skuAnker,MATCH(B141,descrizioneArtAnker,0)),"")</f>
        <v/>
      </c>
      <c r="E141" s="98" t="str">
        <f t="shared" si="12"/>
        <v/>
      </c>
      <c r="F141" s="102" t="str">
        <f t="shared" si="15"/>
        <v/>
      </c>
      <c r="G141" s="85" t="str">
        <f t="shared" si="13"/>
        <v/>
      </c>
      <c r="H141" s="65" t="str">
        <f t="shared" ca="1" si="14"/>
        <v/>
      </c>
      <c r="I141" s="65"/>
      <c r="J141" s="75" t="str">
        <f t="shared" si="16"/>
        <v/>
      </c>
      <c r="K141" s="82" t="str">
        <f t="shared" si="17"/>
        <v/>
      </c>
    </row>
    <row r="142" spans="2:11">
      <c r="B142" s="39"/>
      <c r="C142" s="70"/>
      <c r="D142" s="94" t="str" cm="1">
        <f t="array" aca="1" ref="D142" ca="1">IFERROR(INDEX(skuAnker,MATCH(B142,descrizioneArtAnker,0)),"")</f>
        <v/>
      </c>
      <c r="E142" s="98" t="str">
        <f t="shared" si="12"/>
        <v/>
      </c>
      <c r="F142" s="102" t="str">
        <f t="shared" si="15"/>
        <v/>
      </c>
      <c r="G142" s="85" t="str">
        <f t="shared" si="13"/>
        <v/>
      </c>
      <c r="H142" s="65" t="str">
        <f t="shared" ca="1" si="14"/>
        <v/>
      </c>
      <c r="I142" s="65"/>
      <c r="J142" s="75" t="str">
        <f t="shared" si="16"/>
        <v/>
      </c>
      <c r="K142" s="82" t="str">
        <f t="shared" si="17"/>
        <v/>
      </c>
    </row>
    <row r="143" spans="2:11">
      <c r="B143" s="39"/>
      <c r="C143" s="70"/>
      <c r="D143" s="94" t="str" cm="1">
        <f t="array" aca="1" ref="D143" ca="1">IFERROR(INDEX(skuAnker,MATCH(B143,descrizioneArtAnker,0)),"")</f>
        <v/>
      </c>
      <c r="E143" s="98" t="str">
        <f t="shared" si="12"/>
        <v/>
      </c>
      <c r="F143" s="102" t="str">
        <f t="shared" si="15"/>
        <v/>
      </c>
      <c r="G143" s="85" t="str">
        <f t="shared" si="13"/>
        <v/>
      </c>
      <c r="H143" s="65" t="str">
        <f t="shared" ca="1" si="14"/>
        <v/>
      </c>
      <c r="I143" s="65"/>
      <c r="J143" s="75" t="str">
        <f t="shared" si="16"/>
        <v/>
      </c>
      <c r="K143" s="82" t="str">
        <f t="shared" si="17"/>
        <v/>
      </c>
    </row>
    <row r="144" spans="2:11">
      <c r="B144" s="39"/>
      <c r="C144" s="70"/>
      <c r="D144" s="94" t="str" cm="1">
        <f t="array" aca="1" ref="D144" ca="1">IFERROR(INDEX(skuAnker,MATCH(B144,descrizioneArtAnker,0)),"")</f>
        <v/>
      </c>
      <c r="E144" s="98" t="str">
        <f t="shared" si="12"/>
        <v/>
      </c>
      <c r="F144" s="102" t="str">
        <f t="shared" si="15"/>
        <v/>
      </c>
      <c r="G144" s="85" t="str">
        <f t="shared" si="13"/>
        <v/>
      </c>
      <c r="H144" s="65" t="str">
        <f t="shared" ca="1" si="14"/>
        <v/>
      </c>
      <c r="I144" s="65"/>
      <c r="J144" s="75" t="str">
        <f t="shared" si="16"/>
        <v/>
      </c>
      <c r="K144" s="82" t="str">
        <f t="shared" si="17"/>
        <v/>
      </c>
    </row>
    <row r="145" spans="2:11">
      <c r="B145" s="39"/>
      <c r="C145" s="70"/>
      <c r="D145" s="94" t="str" cm="1">
        <f t="array" aca="1" ref="D145" ca="1">IFERROR(INDEX(skuAnker,MATCH(B145,descrizioneArtAnker,0)),"")</f>
        <v/>
      </c>
      <c r="E145" s="98" t="str">
        <f t="shared" si="12"/>
        <v/>
      </c>
      <c r="F145" s="102" t="str">
        <f t="shared" si="15"/>
        <v/>
      </c>
      <c r="G145" s="85" t="str">
        <f t="shared" si="13"/>
        <v/>
      </c>
      <c r="H145" s="65" t="str">
        <f t="shared" ca="1" si="14"/>
        <v/>
      </c>
      <c r="I145" s="65"/>
      <c r="J145" s="75" t="str">
        <f t="shared" si="16"/>
        <v/>
      </c>
      <c r="K145" s="82" t="str">
        <f t="shared" si="17"/>
        <v/>
      </c>
    </row>
    <row r="146" spans="2:11">
      <c r="B146" s="39"/>
      <c r="C146" s="70"/>
      <c r="D146" s="94" t="str" cm="1">
        <f t="array" aca="1" ref="D146" ca="1">IFERROR(INDEX(skuAnker,MATCH(B146,descrizioneArtAnker,0)),"")</f>
        <v/>
      </c>
      <c r="E146" s="98" t="str">
        <f t="shared" si="12"/>
        <v/>
      </c>
      <c r="F146" s="102" t="str">
        <f t="shared" si="15"/>
        <v/>
      </c>
      <c r="G146" s="85" t="str">
        <f t="shared" si="13"/>
        <v/>
      </c>
      <c r="H146" s="65" t="str">
        <f t="shared" ca="1" si="14"/>
        <v/>
      </c>
      <c r="I146" s="65"/>
      <c r="J146" s="75" t="str">
        <f t="shared" si="16"/>
        <v/>
      </c>
      <c r="K146" s="82" t="str">
        <f t="shared" si="17"/>
        <v/>
      </c>
    </row>
    <row r="147" spans="2:11">
      <c r="B147" s="39"/>
      <c r="C147" s="70"/>
      <c r="D147" s="94" t="str" cm="1">
        <f t="array" aca="1" ref="D147" ca="1">IFERROR(INDEX(skuAnker,MATCH(B147,descrizioneArtAnker,0)),"")</f>
        <v/>
      </c>
      <c r="E147" s="98" t="str">
        <f t="shared" si="12"/>
        <v/>
      </c>
      <c r="F147" s="102" t="str">
        <f t="shared" si="15"/>
        <v/>
      </c>
      <c r="G147" s="85" t="str">
        <f t="shared" si="13"/>
        <v/>
      </c>
      <c r="H147" s="65" t="str">
        <f t="shared" ca="1" si="14"/>
        <v/>
      </c>
      <c r="I147" s="65"/>
      <c r="J147" s="75" t="str">
        <f t="shared" si="16"/>
        <v/>
      </c>
      <c r="K147" s="82" t="str">
        <f t="shared" si="17"/>
        <v/>
      </c>
    </row>
    <row r="148" spans="2:11">
      <c r="B148" s="39"/>
      <c r="C148" s="70"/>
      <c r="D148" s="94" t="str" cm="1">
        <f t="array" aca="1" ref="D148" ca="1">IFERROR(INDEX(skuAnker,MATCH(B148,descrizioneArtAnker,0)),"")</f>
        <v/>
      </c>
      <c r="E148" s="98" t="str">
        <f t="shared" si="12"/>
        <v/>
      </c>
      <c r="F148" s="102" t="str">
        <f t="shared" si="15"/>
        <v/>
      </c>
      <c r="G148" s="85" t="str">
        <f t="shared" si="13"/>
        <v/>
      </c>
      <c r="H148" s="65" t="str">
        <f t="shared" ca="1" si="14"/>
        <v/>
      </c>
      <c r="I148" s="65"/>
      <c r="J148" s="75" t="str">
        <f t="shared" si="16"/>
        <v/>
      </c>
      <c r="K148" s="82" t="str">
        <f t="shared" si="17"/>
        <v/>
      </c>
    </row>
    <row r="149" spans="2:11">
      <c r="B149" s="39"/>
      <c r="C149" s="70"/>
      <c r="D149" s="94" t="str" cm="1">
        <f t="array" aca="1" ref="D149" ca="1">IFERROR(INDEX(skuAnker,MATCH(B149,descrizioneArtAnker,0)),"")</f>
        <v/>
      </c>
      <c r="E149" s="98" t="str">
        <f t="shared" si="12"/>
        <v/>
      </c>
      <c r="F149" s="102" t="str">
        <f t="shared" si="15"/>
        <v/>
      </c>
      <c r="G149" s="85" t="str">
        <f t="shared" si="13"/>
        <v/>
      </c>
      <c r="H149" s="65" t="str">
        <f t="shared" ca="1" si="14"/>
        <v/>
      </c>
      <c r="I149" s="65"/>
      <c r="J149" s="75" t="str">
        <f t="shared" si="16"/>
        <v/>
      </c>
      <c r="K149" s="82" t="str">
        <f t="shared" si="17"/>
        <v/>
      </c>
    </row>
    <row r="150" spans="2:11">
      <c r="B150" s="39"/>
      <c r="C150" s="70"/>
      <c r="D150" s="94" t="str" cm="1">
        <f t="array" aca="1" ref="D150" ca="1">IFERROR(INDEX(skuAnker,MATCH(B150,descrizioneArtAnker,0)),"")</f>
        <v/>
      </c>
      <c r="E150" s="98" t="str">
        <f t="shared" si="12"/>
        <v/>
      </c>
      <c r="F150" s="102" t="str">
        <f t="shared" si="15"/>
        <v/>
      </c>
      <c r="G150" s="85" t="str">
        <f t="shared" si="13"/>
        <v/>
      </c>
      <c r="H150" s="65" t="str">
        <f t="shared" ca="1" si="14"/>
        <v/>
      </c>
      <c r="I150" s="65"/>
      <c r="J150" s="75" t="str">
        <f t="shared" si="16"/>
        <v/>
      </c>
      <c r="K150" s="82" t="str">
        <f t="shared" si="17"/>
        <v/>
      </c>
    </row>
    <row r="151" spans="2:11">
      <c r="B151" s="39"/>
      <c r="C151" s="70"/>
      <c r="D151" s="94" t="str" cm="1">
        <f t="array" aca="1" ref="D151" ca="1">IFERROR(INDEX(skuAnker,MATCH(B151,descrizioneArtAnker,0)),"")</f>
        <v/>
      </c>
      <c r="E151" s="98" t="str">
        <f t="shared" si="12"/>
        <v/>
      </c>
      <c r="F151" s="102" t="str">
        <f t="shared" si="15"/>
        <v/>
      </c>
      <c r="G151" s="85" t="str">
        <f t="shared" si="13"/>
        <v/>
      </c>
      <c r="H151" s="65" t="str">
        <f t="shared" ca="1" si="14"/>
        <v/>
      </c>
      <c r="I151" s="65"/>
      <c r="J151" s="75" t="str">
        <f t="shared" si="16"/>
        <v/>
      </c>
      <c r="K151" s="82" t="str">
        <f t="shared" si="17"/>
        <v/>
      </c>
    </row>
    <row r="152" spans="2:11">
      <c r="B152" s="39"/>
      <c r="C152" s="70"/>
      <c r="D152" s="94" t="str" cm="1">
        <f t="array" aca="1" ref="D152" ca="1">IFERROR(INDEX(skuAnker,MATCH(B152,descrizioneArtAnker,0)),"")</f>
        <v/>
      </c>
      <c r="E152" s="98" t="str">
        <f t="shared" si="12"/>
        <v/>
      </c>
      <c r="F152" s="102" t="str">
        <f t="shared" si="15"/>
        <v/>
      </c>
      <c r="G152" s="85" t="str">
        <f t="shared" si="13"/>
        <v/>
      </c>
      <c r="H152" s="65" t="str">
        <f t="shared" ca="1" si="14"/>
        <v/>
      </c>
      <c r="I152" s="65"/>
      <c r="J152" s="75" t="str">
        <f t="shared" si="16"/>
        <v/>
      </c>
      <c r="K152" s="82" t="str">
        <f t="shared" si="17"/>
        <v/>
      </c>
    </row>
    <row r="153" spans="2:11">
      <c r="B153" s="39"/>
      <c r="C153" s="70"/>
      <c r="D153" s="94" t="str" cm="1">
        <f t="array" aca="1" ref="D153" ca="1">IFERROR(INDEX(skuAnker,MATCH(B153,descrizioneArtAnker,0)),"")</f>
        <v/>
      </c>
      <c r="E153" s="98" t="str">
        <f t="shared" si="12"/>
        <v/>
      </c>
      <c r="F153" s="102" t="str">
        <f t="shared" si="15"/>
        <v/>
      </c>
      <c r="G153" s="85" t="str">
        <f t="shared" si="13"/>
        <v/>
      </c>
      <c r="H153" s="65" t="str">
        <f t="shared" ca="1" si="14"/>
        <v/>
      </c>
      <c r="I153" s="65"/>
      <c r="J153" s="75" t="str">
        <f t="shared" si="16"/>
        <v/>
      </c>
      <c r="K153" s="82" t="str">
        <f t="shared" si="17"/>
        <v/>
      </c>
    </row>
    <row r="154" spans="2:11">
      <c r="B154" s="39"/>
      <c r="C154" s="70"/>
      <c r="D154" s="94" t="str" cm="1">
        <f t="array" aca="1" ref="D154" ca="1">IFERROR(INDEX(skuAnker,MATCH(B154,descrizioneArtAnker,0)),"")</f>
        <v/>
      </c>
      <c r="E154" s="98" t="str">
        <f t="shared" si="12"/>
        <v/>
      </c>
      <c r="F154" s="102" t="str">
        <f t="shared" si="15"/>
        <v/>
      </c>
      <c r="G154" s="85" t="str">
        <f t="shared" si="13"/>
        <v/>
      </c>
      <c r="H154" s="65" t="str">
        <f t="shared" ca="1" si="14"/>
        <v/>
      </c>
      <c r="I154" s="65"/>
      <c r="J154" s="75" t="str">
        <f t="shared" si="16"/>
        <v/>
      </c>
      <c r="K154" s="82" t="str">
        <f t="shared" si="17"/>
        <v/>
      </c>
    </row>
    <row r="155" spans="2:11">
      <c r="B155" s="39"/>
      <c r="C155" s="70"/>
      <c r="D155" s="94" t="str" cm="1">
        <f t="array" aca="1" ref="D155" ca="1">IFERROR(INDEX(skuAnker,MATCH(B155,descrizioneArtAnker,0)),"")</f>
        <v/>
      </c>
      <c r="E155" s="98" t="str">
        <f t="shared" si="12"/>
        <v/>
      </c>
      <c r="F155" s="102" t="str">
        <f t="shared" si="15"/>
        <v/>
      </c>
      <c r="G155" s="85" t="str">
        <f t="shared" si="13"/>
        <v/>
      </c>
      <c r="H155" s="65" t="str">
        <f t="shared" ca="1" si="14"/>
        <v/>
      </c>
      <c r="I155" s="65"/>
      <c r="J155" s="75" t="str">
        <f t="shared" si="16"/>
        <v/>
      </c>
      <c r="K155" s="82" t="str">
        <f t="shared" si="17"/>
        <v/>
      </c>
    </row>
    <row r="156" spans="2:11">
      <c r="B156" s="39"/>
      <c r="C156" s="70"/>
      <c r="D156" s="94" t="str" cm="1">
        <f t="array" aca="1" ref="D156" ca="1">IFERROR(INDEX(skuAnker,MATCH(B156,descrizioneArtAnker,0)),"")</f>
        <v/>
      </c>
      <c r="E156" s="98" t="str">
        <f t="shared" si="12"/>
        <v/>
      </c>
      <c r="F156" s="102" t="str">
        <f t="shared" si="15"/>
        <v/>
      </c>
      <c r="G156" s="85" t="str">
        <f t="shared" si="13"/>
        <v/>
      </c>
      <c r="H156" s="65" t="str">
        <f t="shared" ca="1" si="14"/>
        <v/>
      </c>
      <c r="I156" s="65"/>
      <c r="J156" s="75" t="str">
        <f t="shared" si="16"/>
        <v/>
      </c>
      <c r="K156" s="82" t="str">
        <f t="shared" si="17"/>
        <v/>
      </c>
    </row>
    <row r="157" spans="2:11">
      <c r="B157" s="39"/>
      <c r="C157" s="70"/>
      <c r="D157" s="94" t="str" cm="1">
        <f t="array" aca="1" ref="D157" ca="1">IFERROR(INDEX(skuAnker,MATCH(B157,descrizioneArtAnker,0)),"")</f>
        <v/>
      </c>
      <c r="E157" s="98" t="str">
        <f t="shared" si="12"/>
        <v/>
      </c>
      <c r="F157" s="102" t="str">
        <f t="shared" si="15"/>
        <v/>
      </c>
      <c r="G157" s="85" t="str">
        <f t="shared" si="13"/>
        <v/>
      </c>
      <c r="H157" s="65" t="str">
        <f t="shared" ca="1" si="14"/>
        <v/>
      </c>
      <c r="I157" s="65"/>
      <c r="J157" s="75" t="str">
        <f t="shared" si="16"/>
        <v/>
      </c>
      <c r="K157" s="82" t="str">
        <f t="shared" si="17"/>
        <v/>
      </c>
    </row>
    <row r="158" spans="2:11">
      <c r="B158" s="39"/>
      <c r="C158" s="70"/>
      <c r="D158" s="94" t="str" cm="1">
        <f t="array" aca="1" ref="D158" ca="1">IFERROR(INDEX(skuAnker,MATCH(B158,descrizioneArtAnker,0)),"")</f>
        <v/>
      </c>
      <c r="E158" s="98" t="str">
        <f t="shared" si="12"/>
        <v/>
      </c>
      <c r="F158" s="102" t="str">
        <f t="shared" si="15"/>
        <v/>
      </c>
      <c r="G158" s="85" t="str">
        <f t="shared" si="13"/>
        <v/>
      </c>
      <c r="H158" s="65" t="str">
        <f t="shared" ca="1" si="14"/>
        <v/>
      </c>
      <c r="I158" s="65"/>
      <c r="J158" s="75" t="str">
        <f t="shared" si="16"/>
        <v/>
      </c>
      <c r="K158" s="82" t="str">
        <f t="shared" si="17"/>
        <v/>
      </c>
    </row>
    <row r="159" spans="2:11">
      <c r="B159" s="39"/>
      <c r="C159" s="70"/>
      <c r="D159" s="94" t="str" cm="1">
        <f t="array" aca="1" ref="D159" ca="1">IFERROR(INDEX(skuAnker,MATCH(B159,descrizioneArtAnker,0)),"")</f>
        <v/>
      </c>
      <c r="E159" s="98" t="str">
        <f t="shared" si="12"/>
        <v/>
      </c>
      <c r="F159" s="102" t="str">
        <f t="shared" si="15"/>
        <v/>
      </c>
      <c r="G159" s="85" t="str">
        <f t="shared" si="13"/>
        <v/>
      </c>
      <c r="H159" s="65" t="str">
        <f t="shared" ca="1" si="14"/>
        <v/>
      </c>
      <c r="I159" s="65"/>
      <c r="J159" s="75" t="str">
        <f t="shared" si="16"/>
        <v/>
      </c>
      <c r="K159" s="82" t="str">
        <f t="shared" si="17"/>
        <v/>
      </c>
    </row>
    <row r="160" spans="2:11">
      <c r="B160" s="39"/>
      <c r="C160" s="70"/>
      <c r="D160" s="94" t="str" cm="1">
        <f t="array" aca="1" ref="D160" ca="1">IFERROR(INDEX(skuAnker,MATCH(B160,descrizioneArtAnker,0)),"")</f>
        <v/>
      </c>
      <c r="E160" s="98" t="str">
        <f t="shared" si="12"/>
        <v/>
      </c>
      <c r="F160" s="102" t="str">
        <f t="shared" si="15"/>
        <v/>
      </c>
      <c r="G160" s="85" t="str">
        <f t="shared" si="13"/>
        <v/>
      </c>
      <c r="H160" s="65" t="str">
        <f t="shared" ca="1" si="14"/>
        <v/>
      </c>
      <c r="I160" s="65"/>
      <c r="J160" s="75" t="str">
        <f t="shared" si="16"/>
        <v/>
      </c>
      <c r="K160" s="82" t="str">
        <f t="shared" si="17"/>
        <v/>
      </c>
    </row>
    <row r="161" spans="2:11">
      <c r="B161" s="39"/>
      <c r="C161" s="70"/>
      <c r="D161" s="94" t="str" cm="1">
        <f t="array" aca="1" ref="D161" ca="1">IFERROR(INDEX(skuAnker,MATCH(B161,descrizioneArtAnker,0)),"")</f>
        <v/>
      </c>
      <c r="E161" s="98" t="str">
        <f t="shared" si="12"/>
        <v/>
      </c>
      <c r="F161" s="102" t="str">
        <f t="shared" si="15"/>
        <v/>
      </c>
      <c r="G161" s="85" t="str">
        <f t="shared" si="13"/>
        <v/>
      </c>
      <c r="H161" s="65" t="str">
        <f t="shared" ca="1" si="14"/>
        <v/>
      </c>
      <c r="I161" s="65"/>
      <c r="J161" s="75" t="str">
        <f t="shared" si="16"/>
        <v/>
      </c>
      <c r="K161" s="82" t="str">
        <f t="shared" si="17"/>
        <v/>
      </c>
    </row>
    <row r="162" spans="2:11">
      <c r="B162" s="39"/>
      <c r="C162" s="70"/>
      <c r="D162" s="94" t="str" cm="1">
        <f t="array" aca="1" ref="D162" ca="1">IFERROR(INDEX(skuAnker,MATCH(B162,descrizioneArtAnker,0)),"")</f>
        <v/>
      </c>
      <c r="E162" s="98" t="str">
        <f t="shared" si="12"/>
        <v/>
      </c>
      <c r="F162" s="102" t="str">
        <f t="shared" si="15"/>
        <v/>
      </c>
      <c r="G162" s="85" t="str">
        <f t="shared" si="13"/>
        <v/>
      </c>
      <c r="H162" s="65" t="str">
        <f t="shared" ca="1" si="14"/>
        <v/>
      </c>
      <c r="I162" s="65"/>
      <c r="J162" s="75" t="str">
        <f t="shared" si="16"/>
        <v/>
      </c>
      <c r="K162" s="82" t="str">
        <f t="shared" si="17"/>
        <v/>
      </c>
    </row>
    <row r="163" spans="2:11">
      <c r="B163" s="39"/>
      <c r="C163" s="70"/>
      <c r="D163" s="94" t="str" cm="1">
        <f t="array" aca="1" ref="D163" ca="1">IFERROR(INDEX(skuAnker,MATCH(B163,descrizioneArtAnker,0)),"")</f>
        <v/>
      </c>
      <c r="E163" s="98" t="str">
        <f t="shared" si="12"/>
        <v/>
      </c>
      <c r="F163" s="102" t="str">
        <f t="shared" si="15"/>
        <v/>
      </c>
      <c r="G163" s="85" t="str">
        <f t="shared" si="13"/>
        <v/>
      </c>
      <c r="H163" s="65" t="str">
        <f t="shared" ca="1" si="14"/>
        <v/>
      </c>
      <c r="I163" s="65"/>
      <c r="J163" s="75" t="str">
        <f t="shared" si="16"/>
        <v/>
      </c>
      <c r="K163" s="82" t="str">
        <f t="shared" si="17"/>
        <v/>
      </c>
    </row>
    <row r="164" spans="2:11">
      <c r="B164" s="39"/>
      <c r="C164" s="70"/>
      <c r="D164" s="94" t="str" cm="1">
        <f t="array" aca="1" ref="D164" ca="1">IFERROR(INDEX(skuAnker,MATCH(B164,descrizioneArtAnker,0)),"")</f>
        <v/>
      </c>
      <c r="E164" s="98" t="str">
        <f t="shared" si="12"/>
        <v/>
      </c>
      <c r="F164" s="102" t="str">
        <f t="shared" si="15"/>
        <v/>
      </c>
      <c r="G164" s="85" t="str">
        <f t="shared" si="13"/>
        <v/>
      </c>
      <c r="H164" s="65" t="str">
        <f t="shared" ca="1" si="14"/>
        <v/>
      </c>
      <c r="I164" s="65"/>
      <c r="J164" s="75" t="str">
        <f t="shared" si="16"/>
        <v/>
      </c>
      <c r="K164" s="82" t="str">
        <f t="shared" si="17"/>
        <v/>
      </c>
    </row>
    <row r="165" spans="2:11">
      <c r="B165" s="39"/>
      <c r="C165" s="70"/>
      <c r="D165" s="94" t="str" cm="1">
        <f t="array" aca="1" ref="D165" ca="1">IFERROR(INDEX(skuAnker,MATCH(B165,descrizioneArtAnker,0)),"")</f>
        <v/>
      </c>
      <c r="E165" s="98" t="str">
        <f t="shared" si="12"/>
        <v/>
      </c>
      <c r="F165" s="102" t="str">
        <f t="shared" si="15"/>
        <v/>
      </c>
      <c r="G165" s="85" t="str">
        <f t="shared" si="13"/>
        <v/>
      </c>
      <c r="H165" s="65" t="str">
        <f t="shared" ca="1" si="14"/>
        <v/>
      </c>
      <c r="I165" s="65"/>
      <c r="J165" s="75" t="str">
        <f t="shared" si="16"/>
        <v/>
      </c>
      <c r="K165" s="82" t="str">
        <f t="shared" si="17"/>
        <v/>
      </c>
    </row>
    <row r="166" spans="2:11">
      <c r="B166" s="39"/>
      <c r="C166" s="70"/>
      <c r="D166" s="94" t="str" cm="1">
        <f t="array" aca="1" ref="D166" ca="1">IFERROR(INDEX(skuAnker,MATCH(B166,descrizioneArtAnker,0)),"")</f>
        <v/>
      </c>
      <c r="E166" s="98" t="str">
        <f t="shared" si="12"/>
        <v/>
      </c>
      <c r="F166" s="102" t="str">
        <f t="shared" si="15"/>
        <v/>
      </c>
      <c r="G166" s="85" t="str">
        <f t="shared" si="13"/>
        <v/>
      </c>
      <c r="H166" s="65" t="str">
        <f t="shared" ca="1" si="14"/>
        <v/>
      </c>
      <c r="I166" s="65"/>
      <c r="J166" s="75" t="str">
        <f t="shared" si="16"/>
        <v/>
      </c>
      <c r="K166" s="82" t="str">
        <f t="shared" si="17"/>
        <v/>
      </c>
    </row>
    <row r="167" spans="2:11">
      <c r="B167" s="39"/>
      <c r="C167" s="70"/>
      <c r="D167" s="94" t="str" cm="1">
        <f t="array" aca="1" ref="D167" ca="1">IFERROR(INDEX(skuAnker,MATCH(B167,descrizioneArtAnker,0)),"")</f>
        <v/>
      </c>
      <c r="E167" s="98" t="str">
        <f t="shared" si="12"/>
        <v/>
      </c>
      <c r="F167" s="102" t="str">
        <f t="shared" si="15"/>
        <v/>
      </c>
      <c r="G167" s="85" t="str">
        <f t="shared" si="13"/>
        <v/>
      </c>
      <c r="H167" s="65" t="str">
        <f t="shared" ca="1" si="14"/>
        <v/>
      </c>
      <c r="I167" s="65"/>
      <c r="J167" s="75" t="str">
        <f t="shared" si="16"/>
        <v/>
      </c>
      <c r="K167" s="82" t="str">
        <f t="shared" si="17"/>
        <v/>
      </c>
    </row>
    <row r="168" spans="2:11">
      <c r="B168" s="39"/>
      <c r="C168" s="70"/>
      <c r="D168" s="94" t="str" cm="1">
        <f t="array" aca="1" ref="D168" ca="1">IFERROR(INDEX(skuAnker,MATCH(B168,descrizioneArtAnker,0)),"")</f>
        <v/>
      </c>
      <c r="E168" s="98" t="str">
        <f t="shared" si="12"/>
        <v/>
      </c>
      <c r="F168" s="102" t="str">
        <f t="shared" si="15"/>
        <v/>
      </c>
      <c r="G168" s="85" t="str">
        <f t="shared" si="13"/>
        <v/>
      </c>
      <c r="H168" s="65" t="str">
        <f t="shared" ca="1" si="14"/>
        <v/>
      </c>
      <c r="I168" s="65"/>
      <c r="J168" s="75" t="str">
        <f t="shared" si="16"/>
        <v/>
      </c>
      <c r="K168" s="82" t="str">
        <f t="shared" si="17"/>
        <v/>
      </c>
    </row>
    <row r="169" spans="2:11">
      <c r="B169" s="39"/>
      <c r="C169" s="70"/>
      <c r="D169" s="94" t="str" cm="1">
        <f t="array" aca="1" ref="D169" ca="1">IFERROR(INDEX(skuAnker,MATCH(B169,descrizioneArtAnker,0)),"")</f>
        <v/>
      </c>
      <c r="E169" s="98" t="str">
        <f t="shared" si="12"/>
        <v/>
      </c>
      <c r="F169" s="102" t="str">
        <f t="shared" si="15"/>
        <v/>
      </c>
      <c r="G169" s="85" t="str">
        <f t="shared" si="13"/>
        <v/>
      </c>
      <c r="H169" s="65" t="str">
        <f t="shared" ca="1" si="14"/>
        <v/>
      </c>
      <c r="I169" s="65"/>
      <c r="J169" s="75" t="str">
        <f t="shared" si="16"/>
        <v/>
      </c>
      <c r="K169" s="82" t="str">
        <f t="shared" si="17"/>
        <v/>
      </c>
    </row>
    <row r="170" spans="2:11">
      <c r="B170" s="39"/>
      <c r="C170" s="70"/>
      <c r="D170" s="94" t="str" cm="1">
        <f t="array" aca="1" ref="D170" ca="1">IFERROR(INDEX(skuAnker,MATCH(B170,descrizioneArtAnker,0)),"")</f>
        <v/>
      </c>
      <c r="E170" s="98" t="str">
        <f t="shared" si="12"/>
        <v/>
      </c>
      <c r="F170" s="102" t="str">
        <f t="shared" si="15"/>
        <v/>
      </c>
      <c r="G170" s="85" t="str">
        <f t="shared" si="13"/>
        <v/>
      </c>
      <c r="H170" s="65" t="str">
        <f t="shared" ca="1" si="14"/>
        <v/>
      </c>
      <c r="I170" s="65"/>
      <c r="J170" s="75" t="str">
        <f t="shared" si="16"/>
        <v/>
      </c>
      <c r="K170" s="82" t="str">
        <f t="shared" si="17"/>
        <v/>
      </c>
    </row>
    <row r="171" spans="2:11">
      <c r="B171" s="39"/>
      <c r="C171" s="70"/>
      <c r="D171" s="94" t="str" cm="1">
        <f t="array" aca="1" ref="D171" ca="1">IFERROR(INDEX(skuAnker,MATCH(B171,descrizioneArtAnker,0)),"")</f>
        <v/>
      </c>
      <c r="E171" s="98" t="str">
        <f t="shared" si="12"/>
        <v/>
      </c>
      <c r="F171" s="102" t="str">
        <f t="shared" si="15"/>
        <v/>
      </c>
      <c r="G171" s="85" t="str">
        <f t="shared" si="13"/>
        <v/>
      </c>
      <c r="H171" s="65" t="str">
        <f t="shared" ca="1" si="14"/>
        <v/>
      </c>
      <c r="I171" s="65"/>
      <c r="J171" s="75" t="str">
        <f t="shared" si="16"/>
        <v/>
      </c>
      <c r="K171" s="82" t="str">
        <f t="shared" si="17"/>
        <v/>
      </c>
    </row>
    <row r="172" spans="2:11">
      <c r="B172" s="39"/>
      <c r="C172" s="70"/>
      <c r="D172" s="94" t="str" cm="1">
        <f t="array" aca="1" ref="D172" ca="1">IFERROR(INDEX(skuAnker,MATCH(B172,descrizioneArtAnker,0)),"")</f>
        <v/>
      </c>
      <c r="E172" s="98" t="str">
        <f t="shared" si="12"/>
        <v/>
      </c>
      <c r="F172" s="102" t="str">
        <f t="shared" si="15"/>
        <v/>
      </c>
      <c r="G172" s="85" t="str">
        <f t="shared" si="13"/>
        <v/>
      </c>
      <c r="H172" s="65" t="str">
        <f t="shared" ca="1" si="14"/>
        <v/>
      </c>
      <c r="I172" s="65"/>
      <c r="J172" s="75" t="str">
        <f t="shared" si="16"/>
        <v/>
      </c>
      <c r="K172" s="82" t="str">
        <f t="shared" si="17"/>
        <v/>
      </c>
    </row>
    <row r="173" spans="2:11">
      <c r="B173" s="39"/>
      <c r="C173" s="70"/>
      <c r="D173" s="94" t="str" cm="1">
        <f t="array" aca="1" ref="D173" ca="1">IFERROR(INDEX(skuAnker,MATCH(B173,descrizioneArtAnker,0)),"")</f>
        <v/>
      </c>
      <c r="E173" s="98" t="str">
        <f t="shared" si="12"/>
        <v/>
      </c>
      <c r="F173" s="102" t="str">
        <f t="shared" si="15"/>
        <v/>
      </c>
      <c r="G173" s="85" t="str">
        <f t="shared" si="13"/>
        <v/>
      </c>
      <c r="H173" s="65" t="str">
        <f t="shared" ca="1" si="14"/>
        <v/>
      </c>
      <c r="I173" s="65"/>
      <c r="J173" s="75" t="str">
        <f t="shared" si="16"/>
        <v/>
      </c>
      <c r="K173" s="82" t="str">
        <f t="shared" si="17"/>
        <v/>
      </c>
    </row>
    <row r="174" spans="2:11">
      <c r="B174" s="39"/>
      <c r="C174" s="70"/>
      <c r="D174" s="94" t="str" cm="1">
        <f t="array" aca="1" ref="D174" ca="1">IFERROR(INDEX(skuAnker,MATCH(B174,descrizioneArtAnker,0)),"")</f>
        <v/>
      </c>
      <c r="E174" s="98" t="str">
        <f t="shared" si="12"/>
        <v/>
      </c>
      <c r="F174" s="102" t="str">
        <f t="shared" si="15"/>
        <v/>
      </c>
      <c r="G174" s="85" t="str">
        <f t="shared" si="13"/>
        <v/>
      </c>
      <c r="H174" s="65" t="str">
        <f t="shared" ca="1" si="14"/>
        <v/>
      </c>
      <c r="I174" s="65"/>
      <c r="J174" s="75" t="str">
        <f t="shared" si="16"/>
        <v/>
      </c>
      <c r="K174" s="82" t="str">
        <f t="shared" si="17"/>
        <v/>
      </c>
    </row>
    <row r="175" spans="2:11">
      <c r="B175" s="39"/>
      <c r="C175" s="70"/>
      <c r="D175" s="94" t="str" cm="1">
        <f t="array" aca="1" ref="D175" ca="1">IFERROR(INDEX(skuAnker,MATCH(B175,descrizioneArtAnker,0)),"")</f>
        <v/>
      </c>
      <c r="E175" s="98" t="str">
        <f t="shared" si="12"/>
        <v/>
      </c>
      <c r="F175" s="102" t="str">
        <f t="shared" si="15"/>
        <v/>
      </c>
      <c r="G175" s="85" t="str">
        <f t="shared" si="13"/>
        <v/>
      </c>
      <c r="H175" s="65" t="str">
        <f t="shared" ca="1" si="14"/>
        <v/>
      </c>
      <c r="I175" s="65"/>
      <c r="J175" s="75" t="str">
        <f t="shared" si="16"/>
        <v/>
      </c>
      <c r="K175" s="82" t="str">
        <f t="shared" si="17"/>
        <v/>
      </c>
    </row>
    <row r="176" spans="2:11">
      <c r="B176" s="39"/>
      <c r="C176" s="70"/>
      <c r="D176" s="94" t="str" cm="1">
        <f t="array" aca="1" ref="D176" ca="1">IFERROR(INDEX(skuAnker,MATCH(B176,descrizioneArtAnker,0)),"")</f>
        <v/>
      </c>
      <c r="E176" s="98" t="str">
        <f t="shared" si="12"/>
        <v/>
      </c>
      <c r="F176" s="102" t="str">
        <f t="shared" si="15"/>
        <v/>
      </c>
      <c r="G176" s="85" t="str">
        <f t="shared" si="13"/>
        <v/>
      </c>
      <c r="H176" s="65" t="str">
        <f t="shared" ca="1" si="14"/>
        <v/>
      </c>
      <c r="I176" s="65"/>
      <c r="J176" s="75" t="str">
        <f t="shared" si="16"/>
        <v/>
      </c>
      <c r="K176" s="82" t="str">
        <f t="shared" si="17"/>
        <v/>
      </c>
    </row>
    <row r="177" spans="2:11">
      <c r="B177" s="39"/>
      <c r="C177" s="70"/>
      <c r="D177" s="94" t="str" cm="1">
        <f t="array" aca="1" ref="D177" ca="1">IFERROR(INDEX(skuAnker,MATCH(B177,descrizioneArtAnker,0)),"")</f>
        <v/>
      </c>
      <c r="E177" s="98" t="str">
        <f t="shared" si="12"/>
        <v/>
      </c>
      <c r="F177" s="102" t="str">
        <f t="shared" si="15"/>
        <v/>
      </c>
      <c r="G177" s="85" t="str">
        <f t="shared" si="13"/>
        <v/>
      </c>
      <c r="H177" s="65" t="str">
        <f t="shared" ca="1" si="14"/>
        <v/>
      </c>
      <c r="I177" s="65"/>
      <c r="J177" s="75" t="str">
        <f t="shared" si="16"/>
        <v/>
      </c>
      <c r="K177" s="82" t="str">
        <f t="shared" si="17"/>
        <v/>
      </c>
    </row>
    <row r="178" spans="2:11">
      <c r="B178" s="39"/>
      <c r="C178" s="70"/>
      <c r="D178" s="94" t="str" cm="1">
        <f t="array" aca="1" ref="D178" ca="1">IFERROR(INDEX(skuAnker,MATCH(B178,descrizioneArtAnker,0)),"")</f>
        <v/>
      </c>
      <c r="E178" s="98" t="str">
        <f t="shared" si="12"/>
        <v/>
      </c>
      <c r="F178" s="102" t="str">
        <f t="shared" si="15"/>
        <v/>
      </c>
      <c r="G178" s="85" t="str">
        <f t="shared" si="13"/>
        <v/>
      </c>
      <c r="H178" s="65" t="str">
        <f t="shared" ca="1" si="14"/>
        <v/>
      </c>
      <c r="I178" s="65"/>
      <c r="J178" s="75" t="str">
        <f t="shared" si="16"/>
        <v/>
      </c>
      <c r="K178" s="82" t="str">
        <f t="shared" si="17"/>
        <v/>
      </c>
    </row>
    <row r="179" spans="2:11">
      <c r="B179" s="39"/>
      <c r="C179" s="70"/>
      <c r="D179" s="94" t="str" cm="1">
        <f t="array" aca="1" ref="D179" ca="1">IFERROR(INDEX(skuAnker,MATCH(B179,descrizioneArtAnker,0)),"")</f>
        <v/>
      </c>
      <c r="E179" s="98" t="str">
        <f t="shared" si="12"/>
        <v/>
      </c>
      <c r="F179" s="102" t="str">
        <f t="shared" si="15"/>
        <v/>
      </c>
      <c r="G179" s="85" t="str">
        <f t="shared" si="13"/>
        <v/>
      </c>
      <c r="H179" s="65" t="str">
        <f t="shared" ca="1" si="14"/>
        <v/>
      </c>
      <c r="I179" s="65"/>
      <c r="J179" s="75" t="str">
        <f t="shared" si="16"/>
        <v/>
      </c>
      <c r="K179" s="82" t="str">
        <f t="shared" si="17"/>
        <v/>
      </c>
    </row>
    <row r="180" spans="2:11">
      <c r="B180" s="39"/>
      <c r="C180" s="70"/>
      <c r="D180" s="94" t="str" cm="1">
        <f t="array" aca="1" ref="D180" ca="1">IFERROR(INDEX(skuAnker,MATCH(B180,descrizioneArtAnker,0)),"")</f>
        <v/>
      </c>
      <c r="E180" s="98" t="str">
        <f t="shared" si="12"/>
        <v/>
      </c>
      <c r="F180" s="102" t="str">
        <f t="shared" si="15"/>
        <v/>
      </c>
      <c r="G180" s="85" t="str">
        <f t="shared" si="13"/>
        <v/>
      </c>
      <c r="H180" s="65" t="str">
        <f t="shared" ca="1" si="14"/>
        <v/>
      </c>
      <c r="I180" s="65"/>
      <c r="J180" s="75" t="str">
        <f t="shared" si="16"/>
        <v/>
      </c>
      <c r="K180" s="82" t="str">
        <f t="shared" si="17"/>
        <v/>
      </c>
    </row>
    <row r="181" spans="2:11">
      <c r="B181" s="39"/>
      <c r="C181" s="70"/>
      <c r="D181" s="94" t="str" cm="1">
        <f t="array" aca="1" ref="D181" ca="1">IFERROR(INDEX(skuAnker,MATCH(B181,descrizioneArtAnker,0)),"")</f>
        <v/>
      </c>
      <c r="E181" s="98" t="str">
        <f t="shared" si="12"/>
        <v/>
      </c>
      <c r="F181" s="102" t="str">
        <f t="shared" si="15"/>
        <v/>
      </c>
      <c r="G181" s="85" t="str">
        <f t="shared" si="13"/>
        <v/>
      </c>
      <c r="H181" s="65" t="str">
        <f t="shared" ca="1" si="14"/>
        <v/>
      </c>
      <c r="I181" s="65"/>
      <c r="J181" s="75" t="str">
        <f t="shared" si="16"/>
        <v/>
      </c>
      <c r="K181" s="82" t="str">
        <f t="shared" si="17"/>
        <v/>
      </c>
    </row>
    <row r="182" spans="2:11">
      <c r="B182" s="39"/>
      <c r="C182" s="70"/>
      <c r="D182" s="94" t="str" cm="1">
        <f t="array" aca="1" ref="D182" ca="1">IFERROR(INDEX(skuAnker,MATCH(B182,descrizioneArtAnker,0)),"")</f>
        <v/>
      </c>
      <c r="E182" s="98" t="str">
        <f t="shared" si="12"/>
        <v/>
      </c>
      <c r="F182" s="102" t="str">
        <f t="shared" si="15"/>
        <v/>
      </c>
      <c r="G182" s="85" t="str">
        <f t="shared" si="13"/>
        <v/>
      </c>
      <c r="H182" s="65" t="str">
        <f t="shared" ca="1" si="14"/>
        <v/>
      </c>
      <c r="I182" s="65"/>
      <c r="J182" s="75" t="str">
        <f t="shared" si="16"/>
        <v/>
      </c>
      <c r="K182" s="82" t="str">
        <f t="shared" si="17"/>
        <v/>
      </c>
    </row>
    <row r="183" spans="2:11">
      <c r="B183" s="39"/>
      <c r="C183" s="70"/>
      <c r="D183" s="94" t="str" cm="1">
        <f t="array" aca="1" ref="D183" ca="1">IFERROR(INDEX(skuAnker,MATCH(B183,descrizioneArtAnker,0)),"")</f>
        <v/>
      </c>
      <c r="E183" s="98" t="str">
        <f t="shared" si="12"/>
        <v/>
      </c>
      <c r="F183" s="102" t="str">
        <f t="shared" si="15"/>
        <v/>
      </c>
      <c r="G183" s="85" t="str">
        <f t="shared" si="13"/>
        <v/>
      </c>
      <c r="H183" s="65" t="str">
        <f t="shared" ca="1" si="14"/>
        <v/>
      </c>
      <c r="I183" s="65"/>
      <c r="J183" s="75" t="str">
        <f t="shared" si="16"/>
        <v/>
      </c>
      <c r="K183" s="82" t="str">
        <f t="shared" si="17"/>
        <v/>
      </c>
    </row>
    <row r="184" spans="2:11">
      <c r="B184" s="39"/>
      <c r="C184" s="70"/>
      <c r="D184" s="94" t="str" cm="1">
        <f t="array" aca="1" ref="D184" ca="1">IFERROR(INDEX(skuAnker,MATCH(B184,descrizioneArtAnker,0)),"")</f>
        <v/>
      </c>
      <c r="E184" s="98" t="str">
        <f t="shared" si="12"/>
        <v/>
      </c>
      <c r="F184" s="102" t="str">
        <f t="shared" si="15"/>
        <v/>
      </c>
      <c r="G184" s="85" t="str">
        <f t="shared" si="13"/>
        <v/>
      </c>
      <c r="H184" s="65" t="str">
        <f t="shared" ca="1" si="14"/>
        <v/>
      </c>
      <c r="I184" s="65"/>
      <c r="J184" s="75" t="str">
        <f t="shared" si="16"/>
        <v/>
      </c>
      <c r="K184" s="82" t="str">
        <f t="shared" si="17"/>
        <v/>
      </c>
    </row>
    <row r="185" spans="2:11">
      <c r="B185" s="39"/>
      <c r="C185" s="70"/>
      <c r="D185" s="94" t="str" cm="1">
        <f t="array" aca="1" ref="D185" ca="1">IFERROR(INDEX(skuAnker,MATCH(B185,descrizioneArtAnker,0)),"")</f>
        <v/>
      </c>
      <c r="E185" s="98" t="str">
        <f t="shared" si="12"/>
        <v/>
      </c>
      <c r="F185" s="102" t="str">
        <f t="shared" si="15"/>
        <v/>
      </c>
      <c r="G185" s="85" t="str">
        <f t="shared" si="13"/>
        <v/>
      </c>
      <c r="H185" s="65" t="str">
        <f t="shared" ca="1" si="14"/>
        <v/>
      </c>
      <c r="I185" s="65"/>
      <c r="J185" s="75" t="str">
        <f t="shared" si="16"/>
        <v/>
      </c>
      <c r="K185" s="82" t="str">
        <f t="shared" si="17"/>
        <v/>
      </c>
    </row>
    <row r="186" spans="2:11">
      <c r="B186" s="39"/>
      <c r="C186" s="70"/>
      <c r="D186" s="94" t="str" cm="1">
        <f t="array" aca="1" ref="D186" ca="1">IFERROR(INDEX(skuAnker,MATCH(B186,descrizioneArtAnker,0)),"")</f>
        <v/>
      </c>
      <c r="E186" s="98" t="str">
        <f t="shared" si="12"/>
        <v/>
      </c>
      <c r="F186" s="102" t="str">
        <f t="shared" si="15"/>
        <v/>
      </c>
      <c r="G186" s="85" t="str">
        <f t="shared" si="13"/>
        <v/>
      </c>
      <c r="H186" s="65" t="str">
        <f t="shared" ca="1" si="14"/>
        <v/>
      </c>
      <c r="I186" s="65"/>
      <c r="J186" s="75" t="str">
        <f t="shared" si="16"/>
        <v/>
      </c>
      <c r="K186" s="82" t="str">
        <f t="shared" si="17"/>
        <v/>
      </c>
    </row>
    <row r="187" spans="2:11">
      <c r="B187" s="39"/>
      <c r="C187" s="70"/>
      <c r="D187" s="94" t="str" cm="1">
        <f t="array" aca="1" ref="D187" ca="1">IFERROR(INDEX(skuAnker,MATCH(B187,descrizioneArtAnker,0)),"")</f>
        <v/>
      </c>
      <c r="E187" s="98" t="str">
        <f t="shared" si="12"/>
        <v/>
      </c>
      <c r="F187" s="102" t="str">
        <f t="shared" si="15"/>
        <v/>
      </c>
      <c r="G187" s="85" t="str">
        <f t="shared" si="13"/>
        <v/>
      </c>
      <c r="H187" s="65" t="str">
        <f t="shared" ca="1" si="14"/>
        <v/>
      </c>
      <c r="I187" s="65"/>
      <c r="J187" s="75" t="str">
        <f t="shared" si="16"/>
        <v/>
      </c>
      <c r="K187" s="82" t="str">
        <f t="shared" si="17"/>
        <v/>
      </c>
    </row>
    <row r="188" spans="2:11">
      <c r="B188" s="39"/>
      <c r="C188" s="70"/>
      <c r="D188" s="94" t="str" cm="1">
        <f t="array" aca="1" ref="D188" ca="1">IFERROR(INDEX(skuAnker,MATCH(B188,descrizioneArtAnker,0)),"")</f>
        <v/>
      </c>
      <c r="E188" s="98" t="str">
        <f t="shared" si="12"/>
        <v/>
      </c>
      <c r="F188" s="102" t="str">
        <f t="shared" si="15"/>
        <v/>
      </c>
      <c r="G188" s="85" t="str">
        <f t="shared" si="13"/>
        <v/>
      </c>
      <c r="H188" s="65" t="str">
        <f t="shared" ca="1" si="14"/>
        <v/>
      </c>
      <c r="I188" s="65"/>
      <c r="J188" s="75" t="str">
        <f t="shared" si="16"/>
        <v/>
      </c>
      <c r="K188" s="82" t="str">
        <f t="shared" si="17"/>
        <v/>
      </c>
    </row>
    <row r="189" spans="2:11">
      <c r="B189" s="39"/>
      <c r="C189" s="70"/>
      <c r="D189" s="94" t="str" cm="1">
        <f t="array" aca="1" ref="D189" ca="1">IFERROR(INDEX(skuAnker,MATCH(B189,descrizioneArtAnker,0)),"")</f>
        <v/>
      </c>
      <c r="E189" s="98" t="str">
        <f t="shared" si="12"/>
        <v/>
      </c>
      <c r="F189" s="102" t="str">
        <f t="shared" si="15"/>
        <v/>
      </c>
      <c r="G189" s="85" t="str">
        <f t="shared" si="13"/>
        <v/>
      </c>
      <c r="H189" s="65" t="str">
        <f t="shared" ca="1" si="14"/>
        <v/>
      </c>
      <c r="I189" s="65"/>
      <c r="J189" s="75" t="str">
        <f t="shared" si="16"/>
        <v/>
      </c>
      <c r="K189" s="82" t="str">
        <f t="shared" si="17"/>
        <v/>
      </c>
    </row>
    <row r="190" spans="2:11">
      <c r="B190" s="39"/>
      <c r="C190" s="70"/>
      <c r="D190" s="94" t="str" cm="1">
        <f t="array" aca="1" ref="D190" ca="1">IFERROR(INDEX(skuAnker,MATCH(B190,descrizioneArtAnker,0)),"")</f>
        <v/>
      </c>
      <c r="E190" s="98" t="str">
        <f t="shared" si="12"/>
        <v/>
      </c>
      <c r="F190" s="102" t="str">
        <f t="shared" si="15"/>
        <v/>
      </c>
      <c r="G190" s="85" t="str">
        <f t="shared" si="13"/>
        <v/>
      </c>
      <c r="H190" s="65" t="str">
        <f t="shared" ca="1" si="14"/>
        <v/>
      </c>
      <c r="I190" s="65"/>
      <c r="J190" s="75" t="str">
        <f t="shared" si="16"/>
        <v/>
      </c>
      <c r="K190" s="82" t="str">
        <f t="shared" si="17"/>
        <v/>
      </c>
    </row>
    <row r="191" spans="2:11">
      <c r="B191" s="39"/>
      <c r="C191" s="70"/>
      <c r="D191" s="94" t="str" cm="1">
        <f t="array" aca="1" ref="D191" ca="1">IFERROR(INDEX(skuAnker,MATCH(B191,descrizioneArtAnker,0)),"")</f>
        <v/>
      </c>
      <c r="E191" s="98" t="str">
        <f t="shared" si="12"/>
        <v/>
      </c>
      <c r="F191" s="102" t="str">
        <f t="shared" si="15"/>
        <v/>
      </c>
      <c r="G191" s="85" t="str">
        <f t="shared" si="13"/>
        <v/>
      </c>
      <c r="H191" s="65" t="str">
        <f t="shared" ca="1" si="14"/>
        <v/>
      </c>
      <c r="I191" s="65"/>
      <c r="J191" s="75" t="str">
        <f t="shared" si="16"/>
        <v/>
      </c>
      <c r="K191" s="82" t="str">
        <f t="shared" si="17"/>
        <v/>
      </c>
    </row>
    <row r="192" spans="2:11">
      <c r="B192" s="39"/>
      <c r="C192" s="70"/>
      <c r="D192" s="94" t="str" cm="1">
        <f t="array" aca="1" ref="D192" ca="1">IFERROR(INDEX(skuAnker,MATCH(B192,descrizioneArtAnker,0)),"")</f>
        <v/>
      </c>
      <c r="E192" s="98" t="str">
        <f t="shared" si="12"/>
        <v/>
      </c>
      <c r="F192" s="102" t="str">
        <f t="shared" si="15"/>
        <v/>
      </c>
      <c r="G192" s="85" t="str">
        <f t="shared" si="13"/>
        <v/>
      </c>
      <c r="H192" s="65" t="str">
        <f t="shared" ca="1" si="14"/>
        <v/>
      </c>
      <c r="I192" s="65"/>
      <c r="J192" s="75" t="str">
        <f t="shared" si="16"/>
        <v/>
      </c>
      <c r="K192" s="82" t="str">
        <f t="shared" si="17"/>
        <v/>
      </c>
    </row>
    <row r="193" spans="2:11">
      <c r="B193" s="39"/>
      <c r="C193" s="70"/>
      <c r="D193" s="94" t="str" cm="1">
        <f t="array" aca="1" ref="D193" ca="1">IFERROR(INDEX(skuAnker,MATCH(B193,descrizioneArtAnker,0)),"")</f>
        <v/>
      </c>
      <c r="E193" s="98" t="str">
        <f t="shared" si="12"/>
        <v/>
      </c>
      <c r="F193" s="102" t="str">
        <f t="shared" si="15"/>
        <v/>
      </c>
      <c r="G193" s="85" t="str">
        <f t="shared" si="13"/>
        <v/>
      </c>
      <c r="H193" s="65" t="str">
        <f t="shared" ca="1" si="14"/>
        <v/>
      </c>
      <c r="I193" s="65"/>
      <c r="J193" s="75" t="str">
        <f t="shared" si="16"/>
        <v/>
      </c>
      <c r="K193" s="82" t="str">
        <f t="shared" si="17"/>
        <v/>
      </c>
    </row>
    <row r="194" spans="2:11">
      <c r="B194" s="39"/>
      <c r="C194" s="70"/>
      <c r="D194" s="94" t="str" cm="1">
        <f t="array" aca="1" ref="D194" ca="1">IFERROR(INDEX(skuAnker,MATCH(B194,descrizioneArtAnker,0)),"")</f>
        <v/>
      </c>
      <c r="E194" s="98" t="str">
        <f t="shared" si="12"/>
        <v/>
      </c>
      <c r="F194" s="102" t="str">
        <f t="shared" si="15"/>
        <v/>
      </c>
      <c r="G194" s="85" t="str">
        <f t="shared" si="13"/>
        <v/>
      </c>
      <c r="H194" s="65" t="str">
        <f t="shared" ca="1" si="14"/>
        <v/>
      </c>
      <c r="I194" s="65"/>
      <c r="J194" s="75" t="str">
        <f t="shared" si="16"/>
        <v/>
      </c>
      <c r="K194" s="82" t="str">
        <f t="shared" si="17"/>
        <v/>
      </c>
    </row>
    <row r="195" spans="2:11">
      <c r="B195" s="39"/>
      <c r="C195" s="70"/>
      <c r="D195" s="94" t="str" cm="1">
        <f t="array" aca="1" ref="D195" ca="1">IFERROR(INDEX(skuAnker,MATCH(B195,descrizioneArtAnker,0)),"")</f>
        <v/>
      </c>
      <c r="E195" s="98" t="str">
        <f t="shared" ref="E195:E258" si="18">IF(B195="","",VLOOKUP(B195,listoneAnker_NoSku,2,FALSE))</f>
        <v/>
      </c>
      <c r="F195" s="102" t="str">
        <f t="shared" si="15"/>
        <v/>
      </c>
      <c r="G195" s="85" t="str">
        <f t="shared" ref="G195:G258" si="19">IF(B195="","",VLOOKUP(B195,listoneAnker_NoSku,4,FALSE))</f>
        <v/>
      </c>
      <c r="H195" s="65" t="str">
        <f t="shared" ref="H195:H258" ca="1" si="20">IFERROR(VLOOKUP(D195,listoneAnkerCompleto,8,FALSE)/1.22,"")</f>
        <v/>
      </c>
      <c r="I195" s="65"/>
      <c r="J195" s="75" t="str">
        <f t="shared" si="16"/>
        <v/>
      </c>
      <c r="K195" s="82" t="str">
        <f t="shared" si="17"/>
        <v/>
      </c>
    </row>
    <row r="196" spans="2:11">
      <c r="B196" s="39"/>
      <c r="C196" s="70"/>
      <c r="D196" s="94" t="str" cm="1">
        <f t="array" aca="1" ref="D196" ca="1">IFERROR(INDEX(skuAnker,MATCH(B196,descrizioneArtAnker,0)),"")</f>
        <v/>
      </c>
      <c r="E196" s="98" t="str">
        <f t="shared" si="18"/>
        <v/>
      </c>
      <c r="F196" s="102" t="str">
        <f t="shared" ref="F196:F259" si="21">IF(B196="","",VLOOKUP(B196,listoneAnker_NoSku,3,FALSE))</f>
        <v/>
      </c>
      <c r="G196" s="85" t="str">
        <f t="shared" si="19"/>
        <v/>
      </c>
      <c r="H196" s="65" t="str">
        <f t="shared" ca="1" si="20"/>
        <v/>
      </c>
      <c r="I196" s="65"/>
      <c r="J196" s="75" t="str">
        <f t="shared" ref="J196:J259" si="22">IF(B196="","",C196/E196)</f>
        <v/>
      </c>
      <c r="K196" s="82" t="str">
        <f t="shared" ref="K196:K259" si="23">IF(B196="","",H196*C196)</f>
        <v/>
      </c>
    </row>
    <row r="197" spans="2:11">
      <c r="B197" s="39"/>
      <c r="C197" s="70"/>
      <c r="D197" s="94" t="str" cm="1">
        <f t="array" aca="1" ref="D197" ca="1">IFERROR(INDEX(skuAnker,MATCH(B197,descrizioneArtAnker,0)),"")</f>
        <v/>
      </c>
      <c r="E197" s="98" t="str">
        <f t="shared" si="18"/>
        <v/>
      </c>
      <c r="F197" s="102" t="str">
        <f t="shared" si="21"/>
        <v/>
      </c>
      <c r="G197" s="85" t="str">
        <f t="shared" si="19"/>
        <v/>
      </c>
      <c r="H197" s="65" t="str">
        <f t="shared" ca="1" si="20"/>
        <v/>
      </c>
      <c r="I197" s="65"/>
      <c r="J197" s="75" t="str">
        <f t="shared" si="22"/>
        <v/>
      </c>
      <c r="K197" s="82" t="str">
        <f t="shared" si="23"/>
        <v/>
      </c>
    </row>
    <row r="198" spans="2:11">
      <c r="B198" s="39"/>
      <c r="C198" s="70"/>
      <c r="D198" s="94" t="str" cm="1">
        <f t="array" aca="1" ref="D198" ca="1">IFERROR(INDEX(skuAnker,MATCH(B198,descrizioneArtAnker,0)),"")</f>
        <v/>
      </c>
      <c r="E198" s="98" t="str">
        <f t="shared" si="18"/>
        <v/>
      </c>
      <c r="F198" s="102" t="str">
        <f t="shared" si="21"/>
        <v/>
      </c>
      <c r="G198" s="85" t="str">
        <f t="shared" si="19"/>
        <v/>
      </c>
      <c r="H198" s="65" t="str">
        <f t="shared" ca="1" si="20"/>
        <v/>
      </c>
      <c r="I198" s="65"/>
      <c r="J198" s="75" t="str">
        <f t="shared" si="22"/>
        <v/>
      </c>
      <c r="K198" s="82" t="str">
        <f t="shared" si="23"/>
        <v/>
      </c>
    </row>
    <row r="199" spans="2:11">
      <c r="B199" s="39"/>
      <c r="C199" s="70"/>
      <c r="D199" s="94" t="str" cm="1">
        <f t="array" aca="1" ref="D199" ca="1">IFERROR(INDEX(skuAnker,MATCH(B199,descrizioneArtAnker,0)),"")</f>
        <v/>
      </c>
      <c r="E199" s="98" t="str">
        <f t="shared" si="18"/>
        <v/>
      </c>
      <c r="F199" s="102" t="str">
        <f t="shared" si="21"/>
        <v/>
      </c>
      <c r="G199" s="85" t="str">
        <f t="shared" si="19"/>
        <v/>
      </c>
      <c r="H199" s="65" t="str">
        <f t="shared" ca="1" si="20"/>
        <v/>
      </c>
      <c r="I199" s="65"/>
      <c r="J199" s="75" t="str">
        <f t="shared" si="22"/>
        <v/>
      </c>
      <c r="K199" s="82" t="str">
        <f t="shared" si="23"/>
        <v/>
      </c>
    </row>
    <row r="200" spans="2:11">
      <c r="B200" s="39"/>
      <c r="C200" s="70"/>
      <c r="D200" s="94" t="str" cm="1">
        <f t="array" aca="1" ref="D200" ca="1">IFERROR(INDEX(skuAnker,MATCH(B200,descrizioneArtAnker,0)),"")</f>
        <v/>
      </c>
      <c r="E200" s="98" t="str">
        <f t="shared" si="18"/>
        <v/>
      </c>
      <c r="F200" s="102" t="str">
        <f t="shared" si="21"/>
        <v/>
      </c>
      <c r="G200" s="85" t="str">
        <f t="shared" si="19"/>
        <v/>
      </c>
      <c r="H200" s="65" t="str">
        <f t="shared" ca="1" si="20"/>
        <v/>
      </c>
      <c r="I200" s="65"/>
      <c r="J200" s="75" t="str">
        <f t="shared" si="22"/>
        <v/>
      </c>
      <c r="K200" s="82" t="str">
        <f t="shared" si="23"/>
        <v/>
      </c>
    </row>
    <row r="201" spans="2:11">
      <c r="B201" s="39"/>
      <c r="C201" s="70"/>
      <c r="D201" s="94" t="str" cm="1">
        <f t="array" aca="1" ref="D201" ca="1">IFERROR(INDEX(skuAnker,MATCH(B201,descrizioneArtAnker,0)),"")</f>
        <v/>
      </c>
      <c r="E201" s="98" t="str">
        <f t="shared" si="18"/>
        <v/>
      </c>
      <c r="F201" s="102" t="str">
        <f t="shared" si="21"/>
        <v/>
      </c>
      <c r="G201" s="85" t="str">
        <f t="shared" si="19"/>
        <v/>
      </c>
      <c r="H201" s="65" t="str">
        <f t="shared" ca="1" si="20"/>
        <v/>
      </c>
      <c r="I201" s="65"/>
      <c r="J201" s="75" t="str">
        <f t="shared" si="22"/>
        <v/>
      </c>
      <c r="K201" s="82" t="str">
        <f t="shared" si="23"/>
        <v/>
      </c>
    </row>
    <row r="202" spans="2:11">
      <c r="B202" s="39"/>
      <c r="C202" s="70"/>
      <c r="D202" s="94" t="str" cm="1">
        <f t="array" aca="1" ref="D202" ca="1">IFERROR(INDEX(skuAnker,MATCH(B202,descrizioneArtAnker,0)),"")</f>
        <v/>
      </c>
      <c r="E202" s="98" t="str">
        <f t="shared" si="18"/>
        <v/>
      </c>
      <c r="F202" s="102" t="str">
        <f t="shared" si="21"/>
        <v/>
      </c>
      <c r="G202" s="85" t="str">
        <f t="shared" si="19"/>
        <v/>
      </c>
      <c r="H202" s="65" t="str">
        <f t="shared" ca="1" si="20"/>
        <v/>
      </c>
      <c r="I202" s="65"/>
      <c r="J202" s="75" t="str">
        <f t="shared" si="22"/>
        <v/>
      </c>
      <c r="K202" s="82" t="str">
        <f t="shared" si="23"/>
        <v/>
      </c>
    </row>
    <row r="203" spans="2:11">
      <c r="B203" s="39"/>
      <c r="C203" s="70"/>
      <c r="D203" s="94" t="str" cm="1">
        <f t="array" aca="1" ref="D203" ca="1">IFERROR(INDEX(skuAnker,MATCH(B203,descrizioneArtAnker,0)),"")</f>
        <v/>
      </c>
      <c r="E203" s="98" t="str">
        <f t="shared" si="18"/>
        <v/>
      </c>
      <c r="F203" s="102" t="str">
        <f t="shared" si="21"/>
        <v/>
      </c>
      <c r="G203" s="85" t="str">
        <f t="shared" si="19"/>
        <v/>
      </c>
      <c r="H203" s="65" t="str">
        <f t="shared" ca="1" si="20"/>
        <v/>
      </c>
      <c r="I203" s="65"/>
      <c r="J203" s="75" t="str">
        <f t="shared" si="22"/>
        <v/>
      </c>
      <c r="K203" s="82" t="str">
        <f t="shared" si="23"/>
        <v/>
      </c>
    </row>
    <row r="204" spans="2:11">
      <c r="B204" s="39"/>
      <c r="C204" s="70"/>
      <c r="D204" s="94" t="str" cm="1">
        <f t="array" aca="1" ref="D204" ca="1">IFERROR(INDEX(skuAnker,MATCH(B204,descrizioneArtAnker,0)),"")</f>
        <v/>
      </c>
      <c r="E204" s="98" t="str">
        <f t="shared" si="18"/>
        <v/>
      </c>
      <c r="F204" s="102" t="str">
        <f t="shared" si="21"/>
        <v/>
      </c>
      <c r="G204" s="85" t="str">
        <f t="shared" si="19"/>
        <v/>
      </c>
      <c r="H204" s="65" t="str">
        <f t="shared" ca="1" si="20"/>
        <v/>
      </c>
      <c r="I204" s="65"/>
      <c r="J204" s="75" t="str">
        <f t="shared" si="22"/>
        <v/>
      </c>
      <c r="K204" s="82" t="str">
        <f t="shared" si="23"/>
        <v/>
      </c>
    </row>
    <row r="205" spans="2:11">
      <c r="B205" s="39"/>
      <c r="C205" s="70"/>
      <c r="D205" s="94" t="str" cm="1">
        <f t="array" aca="1" ref="D205" ca="1">IFERROR(INDEX(skuAnker,MATCH(B205,descrizioneArtAnker,0)),"")</f>
        <v/>
      </c>
      <c r="E205" s="98" t="str">
        <f t="shared" si="18"/>
        <v/>
      </c>
      <c r="F205" s="102" t="str">
        <f t="shared" si="21"/>
        <v/>
      </c>
      <c r="G205" s="85" t="str">
        <f t="shared" si="19"/>
        <v/>
      </c>
      <c r="H205" s="65" t="str">
        <f t="shared" ca="1" si="20"/>
        <v/>
      </c>
      <c r="I205" s="65"/>
      <c r="J205" s="75" t="str">
        <f t="shared" si="22"/>
        <v/>
      </c>
      <c r="K205" s="82" t="str">
        <f t="shared" si="23"/>
        <v/>
      </c>
    </row>
    <row r="206" spans="2:11">
      <c r="B206" s="39"/>
      <c r="C206" s="70"/>
      <c r="D206" s="94" t="str" cm="1">
        <f t="array" aca="1" ref="D206" ca="1">IFERROR(INDEX(skuAnker,MATCH(B206,descrizioneArtAnker,0)),"")</f>
        <v/>
      </c>
      <c r="E206" s="98" t="str">
        <f t="shared" si="18"/>
        <v/>
      </c>
      <c r="F206" s="102" t="str">
        <f t="shared" si="21"/>
        <v/>
      </c>
      <c r="G206" s="85" t="str">
        <f t="shared" si="19"/>
        <v/>
      </c>
      <c r="H206" s="65" t="str">
        <f t="shared" ca="1" si="20"/>
        <v/>
      </c>
      <c r="I206" s="65"/>
      <c r="J206" s="75" t="str">
        <f t="shared" si="22"/>
        <v/>
      </c>
      <c r="K206" s="82" t="str">
        <f t="shared" si="23"/>
        <v/>
      </c>
    </row>
    <row r="207" spans="2:11">
      <c r="B207" s="39"/>
      <c r="C207" s="70"/>
      <c r="D207" s="94" t="str" cm="1">
        <f t="array" aca="1" ref="D207" ca="1">IFERROR(INDEX(skuAnker,MATCH(B207,descrizioneArtAnker,0)),"")</f>
        <v/>
      </c>
      <c r="E207" s="98" t="str">
        <f t="shared" si="18"/>
        <v/>
      </c>
      <c r="F207" s="102" t="str">
        <f t="shared" si="21"/>
        <v/>
      </c>
      <c r="G207" s="85" t="str">
        <f t="shared" si="19"/>
        <v/>
      </c>
      <c r="H207" s="65" t="str">
        <f t="shared" ca="1" si="20"/>
        <v/>
      </c>
      <c r="I207" s="65"/>
      <c r="J207" s="75" t="str">
        <f t="shared" si="22"/>
        <v/>
      </c>
      <c r="K207" s="82" t="str">
        <f t="shared" si="23"/>
        <v/>
      </c>
    </row>
    <row r="208" spans="2:11">
      <c r="B208" s="39"/>
      <c r="C208" s="70"/>
      <c r="D208" s="94" t="str" cm="1">
        <f t="array" aca="1" ref="D208" ca="1">IFERROR(INDEX(skuAnker,MATCH(B208,descrizioneArtAnker,0)),"")</f>
        <v/>
      </c>
      <c r="E208" s="98" t="str">
        <f t="shared" si="18"/>
        <v/>
      </c>
      <c r="F208" s="102" t="str">
        <f t="shared" si="21"/>
        <v/>
      </c>
      <c r="G208" s="85" t="str">
        <f t="shared" si="19"/>
        <v/>
      </c>
      <c r="H208" s="65" t="str">
        <f t="shared" ca="1" si="20"/>
        <v/>
      </c>
      <c r="I208" s="65"/>
      <c r="J208" s="75" t="str">
        <f t="shared" si="22"/>
        <v/>
      </c>
      <c r="K208" s="82" t="str">
        <f t="shared" si="23"/>
        <v/>
      </c>
    </row>
    <row r="209" spans="2:11">
      <c r="B209" s="39"/>
      <c r="C209" s="70"/>
      <c r="D209" s="94" t="str" cm="1">
        <f t="array" aca="1" ref="D209" ca="1">IFERROR(INDEX(skuAnker,MATCH(B209,descrizioneArtAnker,0)),"")</f>
        <v/>
      </c>
      <c r="E209" s="98" t="str">
        <f t="shared" si="18"/>
        <v/>
      </c>
      <c r="F209" s="102" t="str">
        <f t="shared" si="21"/>
        <v/>
      </c>
      <c r="G209" s="85" t="str">
        <f t="shared" si="19"/>
        <v/>
      </c>
      <c r="H209" s="65" t="str">
        <f t="shared" ca="1" si="20"/>
        <v/>
      </c>
      <c r="I209" s="65"/>
      <c r="J209" s="75" t="str">
        <f t="shared" si="22"/>
        <v/>
      </c>
      <c r="K209" s="82" t="str">
        <f t="shared" si="23"/>
        <v/>
      </c>
    </row>
    <row r="210" spans="2:11">
      <c r="B210" s="39"/>
      <c r="C210" s="70"/>
      <c r="D210" s="94" t="str" cm="1">
        <f t="array" aca="1" ref="D210" ca="1">IFERROR(INDEX(skuAnker,MATCH(B210,descrizioneArtAnker,0)),"")</f>
        <v/>
      </c>
      <c r="E210" s="98" t="str">
        <f t="shared" si="18"/>
        <v/>
      </c>
      <c r="F210" s="102" t="str">
        <f t="shared" si="21"/>
        <v/>
      </c>
      <c r="G210" s="85" t="str">
        <f t="shared" si="19"/>
        <v/>
      </c>
      <c r="H210" s="65" t="str">
        <f t="shared" ca="1" si="20"/>
        <v/>
      </c>
      <c r="I210" s="65"/>
      <c r="J210" s="75" t="str">
        <f t="shared" si="22"/>
        <v/>
      </c>
      <c r="K210" s="82" t="str">
        <f t="shared" si="23"/>
        <v/>
      </c>
    </row>
    <row r="211" spans="2:11">
      <c r="B211" s="39"/>
      <c r="C211" s="70"/>
      <c r="D211" s="94" t="str" cm="1">
        <f t="array" aca="1" ref="D211" ca="1">IFERROR(INDEX(skuAnker,MATCH(B211,descrizioneArtAnker,0)),"")</f>
        <v/>
      </c>
      <c r="E211" s="98" t="str">
        <f t="shared" si="18"/>
        <v/>
      </c>
      <c r="F211" s="102" t="str">
        <f t="shared" si="21"/>
        <v/>
      </c>
      <c r="G211" s="85" t="str">
        <f t="shared" si="19"/>
        <v/>
      </c>
      <c r="H211" s="65" t="str">
        <f t="shared" ca="1" si="20"/>
        <v/>
      </c>
      <c r="I211" s="65"/>
      <c r="J211" s="75" t="str">
        <f t="shared" si="22"/>
        <v/>
      </c>
      <c r="K211" s="82" t="str">
        <f t="shared" si="23"/>
        <v/>
      </c>
    </row>
    <row r="212" spans="2:11">
      <c r="B212" s="39"/>
      <c r="C212" s="70"/>
      <c r="D212" s="94" t="str" cm="1">
        <f t="array" aca="1" ref="D212" ca="1">IFERROR(INDEX(skuAnker,MATCH(B212,descrizioneArtAnker,0)),"")</f>
        <v/>
      </c>
      <c r="E212" s="98" t="str">
        <f t="shared" si="18"/>
        <v/>
      </c>
      <c r="F212" s="102" t="str">
        <f t="shared" si="21"/>
        <v/>
      </c>
      <c r="G212" s="85" t="str">
        <f t="shared" si="19"/>
        <v/>
      </c>
      <c r="H212" s="65" t="str">
        <f t="shared" ca="1" si="20"/>
        <v/>
      </c>
      <c r="I212" s="65"/>
      <c r="J212" s="75" t="str">
        <f t="shared" si="22"/>
        <v/>
      </c>
      <c r="K212" s="82" t="str">
        <f t="shared" si="23"/>
        <v/>
      </c>
    </row>
    <row r="213" spans="2:11">
      <c r="B213" s="39"/>
      <c r="C213" s="70"/>
      <c r="D213" s="94" t="str" cm="1">
        <f t="array" aca="1" ref="D213" ca="1">IFERROR(INDEX(skuAnker,MATCH(B213,descrizioneArtAnker,0)),"")</f>
        <v/>
      </c>
      <c r="E213" s="98" t="str">
        <f t="shared" si="18"/>
        <v/>
      </c>
      <c r="F213" s="102" t="str">
        <f t="shared" si="21"/>
        <v/>
      </c>
      <c r="G213" s="85" t="str">
        <f t="shared" si="19"/>
        <v/>
      </c>
      <c r="H213" s="65" t="str">
        <f t="shared" ca="1" si="20"/>
        <v/>
      </c>
      <c r="I213" s="65"/>
      <c r="J213" s="75" t="str">
        <f t="shared" si="22"/>
        <v/>
      </c>
      <c r="K213" s="82" t="str">
        <f t="shared" si="23"/>
        <v/>
      </c>
    </row>
    <row r="214" spans="2:11">
      <c r="B214" s="39"/>
      <c r="C214" s="70"/>
      <c r="D214" s="94" t="str" cm="1">
        <f t="array" aca="1" ref="D214" ca="1">IFERROR(INDEX(skuAnker,MATCH(B214,descrizioneArtAnker,0)),"")</f>
        <v/>
      </c>
      <c r="E214" s="98" t="str">
        <f t="shared" si="18"/>
        <v/>
      </c>
      <c r="F214" s="102" t="str">
        <f t="shared" si="21"/>
        <v/>
      </c>
      <c r="G214" s="85" t="str">
        <f t="shared" si="19"/>
        <v/>
      </c>
      <c r="H214" s="65" t="str">
        <f t="shared" ca="1" si="20"/>
        <v/>
      </c>
      <c r="I214" s="65"/>
      <c r="J214" s="75" t="str">
        <f t="shared" si="22"/>
        <v/>
      </c>
      <c r="K214" s="82" t="str">
        <f t="shared" si="23"/>
        <v/>
      </c>
    </row>
    <row r="215" spans="2:11">
      <c r="B215" s="39"/>
      <c r="C215" s="70"/>
      <c r="D215" s="94" t="str" cm="1">
        <f t="array" aca="1" ref="D215" ca="1">IFERROR(INDEX(skuAnker,MATCH(B215,descrizioneArtAnker,0)),"")</f>
        <v/>
      </c>
      <c r="E215" s="98" t="str">
        <f t="shared" si="18"/>
        <v/>
      </c>
      <c r="F215" s="102" t="str">
        <f t="shared" si="21"/>
        <v/>
      </c>
      <c r="G215" s="85" t="str">
        <f t="shared" si="19"/>
        <v/>
      </c>
      <c r="H215" s="65" t="str">
        <f t="shared" ca="1" si="20"/>
        <v/>
      </c>
      <c r="I215" s="65"/>
      <c r="J215" s="75" t="str">
        <f t="shared" si="22"/>
        <v/>
      </c>
      <c r="K215" s="82" t="str">
        <f t="shared" si="23"/>
        <v/>
      </c>
    </row>
    <row r="216" spans="2:11">
      <c r="B216" s="39"/>
      <c r="C216" s="70"/>
      <c r="D216" s="94" t="str" cm="1">
        <f t="array" aca="1" ref="D216" ca="1">IFERROR(INDEX(skuAnker,MATCH(B216,descrizioneArtAnker,0)),"")</f>
        <v/>
      </c>
      <c r="E216" s="98" t="str">
        <f t="shared" si="18"/>
        <v/>
      </c>
      <c r="F216" s="102" t="str">
        <f t="shared" si="21"/>
        <v/>
      </c>
      <c r="G216" s="85" t="str">
        <f t="shared" si="19"/>
        <v/>
      </c>
      <c r="H216" s="65" t="str">
        <f t="shared" ca="1" si="20"/>
        <v/>
      </c>
      <c r="I216" s="65"/>
      <c r="J216" s="75" t="str">
        <f t="shared" si="22"/>
        <v/>
      </c>
      <c r="K216" s="82" t="str">
        <f t="shared" si="23"/>
        <v/>
      </c>
    </row>
    <row r="217" spans="2:11">
      <c r="B217" s="39"/>
      <c r="C217" s="70"/>
      <c r="D217" s="94" t="str" cm="1">
        <f t="array" aca="1" ref="D217" ca="1">IFERROR(INDEX(skuAnker,MATCH(B217,descrizioneArtAnker,0)),"")</f>
        <v/>
      </c>
      <c r="E217" s="98" t="str">
        <f t="shared" si="18"/>
        <v/>
      </c>
      <c r="F217" s="102" t="str">
        <f t="shared" si="21"/>
        <v/>
      </c>
      <c r="G217" s="85" t="str">
        <f t="shared" si="19"/>
        <v/>
      </c>
      <c r="H217" s="65" t="str">
        <f t="shared" ca="1" si="20"/>
        <v/>
      </c>
      <c r="I217" s="65"/>
      <c r="J217" s="75" t="str">
        <f t="shared" si="22"/>
        <v/>
      </c>
      <c r="K217" s="82" t="str">
        <f t="shared" si="23"/>
        <v/>
      </c>
    </row>
    <row r="218" spans="2:11">
      <c r="B218" s="39"/>
      <c r="C218" s="70"/>
      <c r="D218" s="94" t="str" cm="1">
        <f t="array" aca="1" ref="D218" ca="1">IFERROR(INDEX(skuAnker,MATCH(B218,descrizioneArtAnker,0)),"")</f>
        <v/>
      </c>
      <c r="E218" s="98" t="str">
        <f t="shared" si="18"/>
        <v/>
      </c>
      <c r="F218" s="102" t="str">
        <f t="shared" si="21"/>
        <v/>
      </c>
      <c r="G218" s="85" t="str">
        <f t="shared" si="19"/>
        <v/>
      </c>
      <c r="H218" s="65" t="str">
        <f t="shared" ca="1" si="20"/>
        <v/>
      </c>
      <c r="I218" s="65"/>
      <c r="J218" s="75" t="str">
        <f t="shared" si="22"/>
        <v/>
      </c>
      <c r="K218" s="82" t="str">
        <f t="shared" si="23"/>
        <v/>
      </c>
    </row>
    <row r="219" spans="2:11">
      <c r="B219" s="39"/>
      <c r="C219" s="70"/>
      <c r="D219" s="94" t="str" cm="1">
        <f t="array" aca="1" ref="D219" ca="1">IFERROR(INDEX(skuAnker,MATCH(B219,descrizioneArtAnker,0)),"")</f>
        <v/>
      </c>
      <c r="E219" s="98" t="str">
        <f t="shared" si="18"/>
        <v/>
      </c>
      <c r="F219" s="102" t="str">
        <f t="shared" si="21"/>
        <v/>
      </c>
      <c r="G219" s="85" t="str">
        <f t="shared" si="19"/>
        <v/>
      </c>
      <c r="H219" s="65" t="str">
        <f t="shared" ca="1" si="20"/>
        <v/>
      </c>
      <c r="I219" s="65"/>
      <c r="J219" s="75" t="str">
        <f t="shared" si="22"/>
        <v/>
      </c>
      <c r="K219" s="82" t="str">
        <f t="shared" si="23"/>
        <v/>
      </c>
    </row>
    <row r="220" spans="2:11">
      <c r="B220" s="39"/>
      <c r="C220" s="70"/>
      <c r="D220" s="94" t="str" cm="1">
        <f t="array" aca="1" ref="D220" ca="1">IFERROR(INDEX(skuAnker,MATCH(B220,descrizioneArtAnker,0)),"")</f>
        <v/>
      </c>
      <c r="E220" s="98" t="str">
        <f t="shared" si="18"/>
        <v/>
      </c>
      <c r="F220" s="102" t="str">
        <f t="shared" si="21"/>
        <v/>
      </c>
      <c r="G220" s="85" t="str">
        <f t="shared" si="19"/>
        <v/>
      </c>
      <c r="H220" s="65" t="str">
        <f t="shared" ca="1" si="20"/>
        <v/>
      </c>
      <c r="I220" s="65"/>
      <c r="J220" s="75" t="str">
        <f t="shared" si="22"/>
        <v/>
      </c>
      <c r="K220" s="82" t="str">
        <f t="shared" si="23"/>
        <v/>
      </c>
    </row>
    <row r="221" spans="2:11">
      <c r="B221" s="39"/>
      <c r="C221" s="70"/>
      <c r="D221" s="94" t="str" cm="1">
        <f t="array" aca="1" ref="D221" ca="1">IFERROR(INDEX(skuAnker,MATCH(B221,descrizioneArtAnker,0)),"")</f>
        <v/>
      </c>
      <c r="E221" s="98" t="str">
        <f t="shared" si="18"/>
        <v/>
      </c>
      <c r="F221" s="102" t="str">
        <f t="shared" si="21"/>
        <v/>
      </c>
      <c r="G221" s="85" t="str">
        <f t="shared" si="19"/>
        <v/>
      </c>
      <c r="H221" s="65" t="str">
        <f t="shared" ca="1" si="20"/>
        <v/>
      </c>
      <c r="I221" s="65"/>
      <c r="J221" s="75" t="str">
        <f t="shared" si="22"/>
        <v/>
      </c>
      <c r="K221" s="82" t="str">
        <f t="shared" si="23"/>
        <v/>
      </c>
    </row>
    <row r="222" spans="2:11">
      <c r="B222" s="39"/>
      <c r="C222" s="70"/>
      <c r="D222" s="94" t="str" cm="1">
        <f t="array" aca="1" ref="D222" ca="1">IFERROR(INDEX(skuAnker,MATCH(B222,descrizioneArtAnker,0)),"")</f>
        <v/>
      </c>
      <c r="E222" s="98" t="str">
        <f t="shared" si="18"/>
        <v/>
      </c>
      <c r="F222" s="102" t="str">
        <f t="shared" si="21"/>
        <v/>
      </c>
      <c r="G222" s="85" t="str">
        <f t="shared" si="19"/>
        <v/>
      </c>
      <c r="H222" s="65" t="str">
        <f t="shared" ca="1" si="20"/>
        <v/>
      </c>
      <c r="I222" s="65"/>
      <c r="J222" s="75" t="str">
        <f t="shared" si="22"/>
        <v/>
      </c>
      <c r="K222" s="82" t="str">
        <f t="shared" si="23"/>
        <v/>
      </c>
    </row>
    <row r="223" spans="2:11">
      <c r="B223" s="39"/>
      <c r="C223" s="70"/>
      <c r="D223" s="94" t="str" cm="1">
        <f t="array" aca="1" ref="D223" ca="1">IFERROR(INDEX(skuAnker,MATCH(B223,descrizioneArtAnker,0)),"")</f>
        <v/>
      </c>
      <c r="E223" s="98" t="str">
        <f t="shared" si="18"/>
        <v/>
      </c>
      <c r="F223" s="102" t="str">
        <f t="shared" si="21"/>
        <v/>
      </c>
      <c r="G223" s="85" t="str">
        <f t="shared" si="19"/>
        <v/>
      </c>
      <c r="H223" s="65" t="str">
        <f t="shared" ca="1" si="20"/>
        <v/>
      </c>
      <c r="I223" s="65"/>
      <c r="J223" s="75" t="str">
        <f t="shared" si="22"/>
        <v/>
      </c>
      <c r="K223" s="82" t="str">
        <f t="shared" si="23"/>
        <v/>
      </c>
    </row>
    <row r="224" spans="2:11">
      <c r="B224" s="39"/>
      <c r="C224" s="70"/>
      <c r="D224" s="94" t="str" cm="1">
        <f t="array" aca="1" ref="D224" ca="1">IFERROR(INDEX(skuAnker,MATCH(B224,descrizioneArtAnker,0)),"")</f>
        <v/>
      </c>
      <c r="E224" s="98" t="str">
        <f t="shared" si="18"/>
        <v/>
      </c>
      <c r="F224" s="102" t="str">
        <f t="shared" si="21"/>
        <v/>
      </c>
      <c r="G224" s="85" t="str">
        <f t="shared" si="19"/>
        <v/>
      </c>
      <c r="H224" s="65" t="str">
        <f t="shared" ca="1" si="20"/>
        <v/>
      </c>
      <c r="I224" s="65"/>
      <c r="J224" s="75" t="str">
        <f t="shared" si="22"/>
        <v/>
      </c>
      <c r="K224" s="82" t="str">
        <f t="shared" si="23"/>
        <v/>
      </c>
    </row>
    <row r="225" spans="2:11">
      <c r="B225" s="39"/>
      <c r="C225" s="70"/>
      <c r="D225" s="94" t="str" cm="1">
        <f t="array" aca="1" ref="D225" ca="1">IFERROR(INDEX(skuAnker,MATCH(B225,descrizioneArtAnker,0)),"")</f>
        <v/>
      </c>
      <c r="E225" s="98" t="str">
        <f t="shared" si="18"/>
        <v/>
      </c>
      <c r="F225" s="102" t="str">
        <f t="shared" si="21"/>
        <v/>
      </c>
      <c r="G225" s="85" t="str">
        <f t="shared" si="19"/>
        <v/>
      </c>
      <c r="H225" s="65" t="str">
        <f t="shared" ca="1" si="20"/>
        <v/>
      </c>
      <c r="I225" s="65"/>
      <c r="J225" s="75" t="str">
        <f t="shared" si="22"/>
        <v/>
      </c>
      <c r="K225" s="82" t="str">
        <f t="shared" si="23"/>
        <v/>
      </c>
    </row>
    <row r="226" spans="2:11">
      <c r="B226" s="39"/>
      <c r="C226" s="70"/>
      <c r="D226" s="94" t="str" cm="1">
        <f t="array" aca="1" ref="D226" ca="1">IFERROR(INDEX(skuAnker,MATCH(B226,descrizioneArtAnker,0)),"")</f>
        <v/>
      </c>
      <c r="E226" s="98" t="str">
        <f t="shared" si="18"/>
        <v/>
      </c>
      <c r="F226" s="102" t="str">
        <f t="shared" si="21"/>
        <v/>
      </c>
      <c r="G226" s="85" t="str">
        <f t="shared" si="19"/>
        <v/>
      </c>
      <c r="H226" s="65" t="str">
        <f t="shared" ca="1" si="20"/>
        <v/>
      </c>
      <c r="I226" s="65"/>
      <c r="J226" s="75" t="str">
        <f t="shared" si="22"/>
        <v/>
      </c>
      <c r="K226" s="82" t="str">
        <f t="shared" si="23"/>
        <v/>
      </c>
    </row>
    <row r="227" spans="2:11">
      <c r="B227" s="39"/>
      <c r="C227" s="70"/>
      <c r="D227" s="94" t="str" cm="1">
        <f t="array" aca="1" ref="D227" ca="1">IFERROR(INDEX(skuAnker,MATCH(B227,descrizioneArtAnker,0)),"")</f>
        <v/>
      </c>
      <c r="E227" s="98" t="str">
        <f t="shared" si="18"/>
        <v/>
      </c>
      <c r="F227" s="102" t="str">
        <f t="shared" si="21"/>
        <v/>
      </c>
      <c r="G227" s="85" t="str">
        <f t="shared" si="19"/>
        <v/>
      </c>
      <c r="H227" s="65" t="str">
        <f t="shared" ca="1" si="20"/>
        <v/>
      </c>
      <c r="I227" s="65"/>
      <c r="J227" s="75" t="str">
        <f t="shared" si="22"/>
        <v/>
      </c>
      <c r="K227" s="82" t="str">
        <f t="shared" si="23"/>
        <v/>
      </c>
    </row>
    <row r="228" spans="2:11">
      <c r="B228" s="39"/>
      <c r="C228" s="70"/>
      <c r="D228" s="94" t="str" cm="1">
        <f t="array" aca="1" ref="D228" ca="1">IFERROR(INDEX(skuAnker,MATCH(B228,descrizioneArtAnker,0)),"")</f>
        <v/>
      </c>
      <c r="E228" s="98" t="str">
        <f t="shared" si="18"/>
        <v/>
      </c>
      <c r="F228" s="102" t="str">
        <f t="shared" si="21"/>
        <v/>
      </c>
      <c r="G228" s="85" t="str">
        <f t="shared" si="19"/>
        <v/>
      </c>
      <c r="H228" s="65" t="str">
        <f t="shared" ca="1" si="20"/>
        <v/>
      </c>
      <c r="I228" s="65"/>
      <c r="J228" s="75" t="str">
        <f t="shared" si="22"/>
        <v/>
      </c>
      <c r="K228" s="82" t="str">
        <f t="shared" si="23"/>
        <v/>
      </c>
    </row>
    <row r="229" spans="2:11">
      <c r="B229" s="39"/>
      <c r="C229" s="70"/>
      <c r="D229" s="94" t="str" cm="1">
        <f t="array" aca="1" ref="D229" ca="1">IFERROR(INDEX(skuAnker,MATCH(B229,descrizioneArtAnker,0)),"")</f>
        <v/>
      </c>
      <c r="E229" s="98" t="str">
        <f t="shared" si="18"/>
        <v/>
      </c>
      <c r="F229" s="102" t="str">
        <f t="shared" si="21"/>
        <v/>
      </c>
      <c r="G229" s="85" t="str">
        <f t="shared" si="19"/>
        <v/>
      </c>
      <c r="H229" s="65" t="str">
        <f t="shared" ca="1" si="20"/>
        <v/>
      </c>
      <c r="I229" s="65"/>
      <c r="J229" s="75" t="str">
        <f t="shared" si="22"/>
        <v/>
      </c>
      <c r="K229" s="82" t="str">
        <f t="shared" si="23"/>
        <v/>
      </c>
    </row>
    <row r="230" spans="2:11">
      <c r="B230" s="39"/>
      <c r="C230" s="70"/>
      <c r="D230" s="94" t="str" cm="1">
        <f t="array" aca="1" ref="D230" ca="1">IFERROR(INDEX(skuAnker,MATCH(B230,descrizioneArtAnker,0)),"")</f>
        <v/>
      </c>
      <c r="E230" s="98" t="str">
        <f t="shared" si="18"/>
        <v/>
      </c>
      <c r="F230" s="102" t="str">
        <f t="shared" si="21"/>
        <v/>
      </c>
      <c r="G230" s="85" t="str">
        <f t="shared" si="19"/>
        <v/>
      </c>
      <c r="H230" s="65" t="str">
        <f t="shared" ca="1" si="20"/>
        <v/>
      </c>
      <c r="I230" s="65"/>
      <c r="J230" s="75" t="str">
        <f t="shared" si="22"/>
        <v/>
      </c>
      <c r="K230" s="82" t="str">
        <f t="shared" si="23"/>
        <v/>
      </c>
    </row>
    <row r="231" spans="2:11">
      <c r="B231" s="39"/>
      <c r="C231" s="70"/>
      <c r="D231" s="94" t="str" cm="1">
        <f t="array" aca="1" ref="D231" ca="1">IFERROR(INDEX(skuAnker,MATCH(B231,descrizioneArtAnker,0)),"")</f>
        <v/>
      </c>
      <c r="E231" s="98" t="str">
        <f t="shared" si="18"/>
        <v/>
      </c>
      <c r="F231" s="102" t="str">
        <f t="shared" si="21"/>
        <v/>
      </c>
      <c r="G231" s="85" t="str">
        <f t="shared" si="19"/>
        <v/>
      </c>
      <c r="H231" s="65" t="str">
        <f t="shared" ca="1" si="20"/>
        <v/>
      </c>
      <c r="I231" s="65"/>
      <c r="J231" s="75" t="str">
        <f t="shared" si="22"/>
        <v/>
      </c>
      <c r="K231" s="82" t="str">
        <f t="shared" si="23"/>
        <v/>
      </c>
    </row>
    <row r="232" spans="2:11">
      <c r="B232" s="39"/>
      <c r="C232" s="70"/>
      <c r="D232" s="94" t="str" cm="1">
        <f t="array" aca="1" ref="D232" ca="1">IFERROR(INDEX(skuAnker,MATCH(B232,descrizioneArtAnker,0)),"")</f>
        <v/>
      </c>
      <c r="E232" s="98" t="str">
        <f t="shared" si="18"/>
        <v/>
      </c>
      <c r="F232" s="102" t="str">
        <f t="shared" si="21"/>
        <v/>
      </c>
      <c r="G232" s="85" t="str">
        <f t="shared" si="19"/>
        <v/>
      </c>
      <c r="H232" s="65" t="str">
        <f t="shared" ca="1" si="20"/>
        <v/>
      </c>
      <c r="I232" s="65"/>
      <c r="J232" s="75" t="str">
        <f t="shared" si="22"/>
        <v/>
      </c>
      <c r="K232" s="82" t="str">
        <f t="shared" si="23"/>
        <v/>
      </c>
    </row>
    <row r="233" spans="2:11">
      <c r="B233" s="39"/>
      <c r="C233" s="70"/>
      <c r="D233" s="94" t="str" cm="1">
        <f t="array" aca="1" ref="D233" ca="1">IFERROR(INDEX(skuAnker,MATCH(B233,descrizioneArtAnker,0)),"")</f>
        <v/>
      </c>
      <c r="E233" s="98" t="str">
        <f t="shared" si="18"/>
        <v/>
      </c>
      <c r="F233" s="102" t="str">
        <f t="shared" si="21"/>
        <v/>
      </c>
      <c r="G233" s="85" t="str">
        <f t="shared" si="19"/>
        <v/>
      </c>
      <c r="H233" s="65" t="str">
        <f t="shared" ca="1" si="20"/>
        <v/>
      </c>
      <c r="I233" s="65"/>
      <c r="J233" s="75" t="str">
        <f t="shared" si="22"/>
        <v/>
      </c>
      <c r="K233" s="82" t="str">
        <f t="shared" si="23"/>
        <v/>
      </c>
    </row>
    <row r="234" spans="2:11">
      <c r="B234" s="39"/>
      <c r="C234" s="70"/>
      <c r="D234" s="94" t="str" cm="1">
        <f t="array" aca="1" ref="D234" ca="1">IFERROR(INDEX(skuAnker,MATCH(B234,descrizioneArtAnker,0)),"")</f>
        <v/>
      </c>
      <c r="E234" s="98" t="str">
        <f t="shared" si="18"/>
        <v/>
      </c>
      <c r="F234" s="102" t="str">
        <f t="shared" si="21"/>
        <v/>
      </c>
      <c r="G234" s="85" t="str">
        <f t="shared" si="19"/>
        <v/>
      </c>
      <c r="H234" s="65" t="str">
        <f t="shared" ca="1" si="20"/>
        <v/>
      </c>
      <c r="I234" s="65"/>
      <c r="J234" s="75" t="str">
        <f t="shared" si="22"/>
        <v/>
      </c>
      <c r="K234" s="82" t="str">
        <f t="shared" si="23"/>
        <v/>
      </c>
    </row>
    <row r="235" spans="2:11">
      <c r="B235" s="39"/>
      <c r="C235" s="70"/>
      <c r="D235" s="94" t="str" cm="1">
        <f t="array" aca="1" ref="D235" ca="1">IFERROR(INDEX(skuAnker,MATCH(B235,descrizioneArtAnker,0)),"")</f>
        <v/>
      </c>
      <c r="E235" s="98" t="str">
        <f t="shared" si="18"/>
        <v/>
      </c>
      <c r="F235" s="102" t="str">
        <f t="shared" si="21"/>
        <v/>
      </c>
      <c r="G235" s="85" t="str">
        <f t="shared" si="19"/>
        <v/>
      </c>
      <c r="H235" s="65" t="str">
        <f t="shared" ca="1" si="20"/>
        <v/>
      </c>
      <c r="I235" s="65"/>
      <c r="J235" s="75" t="str">
        <f t="shared" si="22"/>
        <v/>
      </c>
      <c r="K235" s="82" t="str">
        <f t="shared" si="23"/>
        <v/>
      </c>
    </row>
    <row r="236" spans="2:11">
      <c r="B236" s="39"/>
      <c r="C236" s="70"/>
      <c r="D236" s="94" t="str" cm="1">
        <f t="array" aca="1" ref="D236" ca="1">IFERROR(INDEX(skuAnker,MATCH(B236,descrizioneArtAnker,0)),"")</f>
        <v/>
      </c>
      <c r="E236" s="98" t="str">
        <f t="shared" si="18"/>
        <v/>
      </c>
      <c r="F236" s="102" t="str">
        <f t="shared" si="21"/>
        <v/>
      </c>
      <c r="G236" s="85" t="str">
        <f t="shared" si="19"/>
        <v/>
      </c>
      <c r="H236" s="65" t="str">
        <f t="shared" ca="1" si="20"/>
        <v/>
      </c>
      <c r="I236" s="65"/>
      <c r="J236" s="75" t="str">
        <f t="shared" si="22"/>
        <v/>
      </c>
      <c r="K236" s="82" t="str">
        <f t="shared" si="23"/>
        <v/>
      </c>
    </row>
    <row r="237" spans="2:11">
      <c r="B237" s="39"/>
      <c r="C237" s="70"/>
      <c r="D237" s="94" t="str" cm="1">
        <f t="array" aca="1" ref="D237" ca="1">IFERROR(INDEX(skuAnker,MATCH(B237,descrizioneArtAnker,0)),"")</f>
        <v/>
      </c>
      <c r="E237" s="98" t="str">
        <f t="shared" si="18"/>
        <v/>
      </c>
      <c r="F237" s="102" t="str">
        <f t="shared" si="21"/>
        <v/>
      </c>
      <c r="G237" s="85" t="str">
        <f t="shared" si="19"/>
        <v/>
      </c>
      <c r="H237" s="65" t="str">
        <f t="shared" ca="1" si="20"/>
        <v/>
      </c>
      <c r="I237" s="65"/>
      <c r="J237" s="75" t="str">
        <f t="shared" si="22"/>
        <v/>
      </c>
      <c r="K237" s="82" t="str">
        <f t="shared" si="23"/>
        <v/>
      </c>
    </row>
    <row r="238" spans="2:11">
      <c r="B238" s="39"/>
      <c r="C238" s="70"/>
      <c r="D238" s="94" t="str" cm="1">
        <f t="array" aca="1" ref="D238" ca="1">IFERROR(INDEX(skuAnker,MATCH(B238,descrizioneArtAnker,0)),"")</f>
        <v/>
      </c>
      <c r="E238" s="98" t="str">
        <f t="shared" si="18"/>
        <v/>
      </c>
      <c r="F238" s="102" t="str">
        <f t="shared" si="21"/>
        <v/>
      </c>
      <c r="G238" s="85" t="str">
        <f t="shared" si="19"/>
        <v/>
      </c>
      <c r="H238" s="65" t="str">
        <f t="shared" ca="1" si="20"/>
        <v/>
      </c>
      <c r="I238" s="65"/>
      <c r="J238" s="75" t="str">
        <f t="shared" si="22"/>
        <v/>
      </c>
      <c r="K238" s="82" t="str">
        <f t="shared" si="23"/>
        <v/>
      </c>
    </row>
    <row r="239" spans="2:11">
      <c r="B239" s="39"/>
      <c r="C239" s="70"/>
      <c r="D239" s="94" t="str" cm="1">
        <f t="array" aca="1" ref="D239" ca="1">IFERROR(INDEX(skuAnker,MATCH(B239,descrizioneArtAnker,0)),"")</f>
        <v/>
      </c>
      <c r="E239" s="98" t="str">
        <f t="shared" si="18"/>
        <v/>
      </c>
      <c r="F239" s="102" t="str">
        <f t="shared" si="21"/>
        <v/>
      </c>
      <c r="G239" s="85" t="str">
        <f t="shared" si="19"/>
        <v/>
      </c>
      <c r="H239" s="65" t="str">
        <f t="shared" ca="1" si="20"/>
        <v/>
      </c>
      <c r="I239" s="65"/>
      <c r="J239" s="75" t="str">
        <f t="shared" si="22"/>
        <v/>
      </c>
      <c r="K239" s="82" t="str">
        <f t="shared" si="23"/>
        <v/>
      </c>
    </row>
    <row r="240" spans="2:11">
      <c r="B240" s="39"/>
      <c r="C240" s="70"/>
      <c r="D240" s="94" t="str" cm="1">
        <f t="array" aca="1" ref="D240" ca="1">IFERROR(INDEX(skuAnker,MATCH(B240,descrizioneArtAnker,0)),"")</f>
        <v/>
      </c>
      <c r="E240" s="98" t="str">
        <f t="shared" si="18"/>
        <v/>
      </c>
      <c r="F240" s="102" t="str">
        <f t="shared" si="21"/>
        <v/>
      </c>
      <c r="G240" s="85" t="str">
        <f t="shared" si="19"/>
        <v/>
      </c>
      <c r="H240" s="65" t="str">
        <f t="shared" ca="1" si="20"/>
        <v/>
      </c>
      <c r="I240" s="65"/>
      <c r="J240" s="75" t="str">
        <f t="shared" si="22"/>
        <v/>
      </c>
      <c r="K240" s="82" t="str">
        <f t="shared" si="23"/>
        <v/>
      </c>
    </row>
    <row r="241" spans="2:11">
      <c r="B241" s="39"/>
      <c r="C241" s="70"/>
      <c r="D241" s="94" t="str" cm="1">
        <f t="array" aca="1" ref="D241" ca="1">IFERROR(INDEX(skuAnker,MATCH(B241,descrizioneArtAnker,0)),"")</f>
        <v/>
      </c>
      <c r="E241" s="98" t="str">
        <f t="shared" si="18"/>
        <v/>
      </c>
      <c r="F241" s="102" t="str">
        <f t="shared" si="21"/>
        <v/>
      </c>
      <c r="G241" s="85" t="str">
        <f t="shared" si="19"/>
        <v/>
      </c>
      <c r="H241" s="65" t="str">
        <f t="shared" ca="1" si="20"/>
        <v/>
      </c>
      <c r="I241" s="65"/>
      <c r="J241" s="75" t="str">
        <f t="shared" si="22"/>
        <v/>
      </c>
      <c r="K241" s="82" t="str">
        <f t="shared" si="23"/>
        <v/>
      </c>
    </row>
    <row r="242" spans="2:11">
      <c r="B242" s="39"/>
      <c r="C242" s="70"/>
      <c r="D242" s="94" t="str" cm="1">
        <f t="array" aca="1" ref="D242" ca="1">IFERROR(INDEX(skuAnker,MATCH(B242,descrizioneArtAnker,0)),"")</f>
        <v/>
      </c>
      <c r="E242" s="98" t="str">
        <f t="shared" si="18"/>
        <v/>
      </c>
      <c r="F242" s="102" t="str">
        <f t="shared" si="21"/>
        <v/>
      </c>
      <c r="G242" s="85" t="str">
        <f t="shared" si="19"/>
        <v/>
      </c>
      <c r="H242" s="65" t="str">
        <f t="shared" ca="1" si="20"/>
        <v/>
      </c>
      <c r="I242" s="65"/>
      <c r="J242" s="75" t="str">
        <f t="shared" si="22"/>
        <v/>
      </c>
      <c r="K242" s="82" t="str">
        <f t="shared" si="23"/>
        <v/>
      </c>
    </row>
    <row r="243" spans="2:11">
      <c r="B243" s="39"/>
      <c r="C243" s="70"/>
      <c r="D243" s="94" t="str" cm="1">
        <f t="array" aca="1" ref="D243" ca="1">IFERROR(INDEX(skuAnker,MATCH(B243,descrizioneArtAnker,0)),"")</f>
        <v/>
      </c>
      <c r="E243" s="98" t="str">
        <f t="shared" si="18"/>
        <v/>
      </c>
      <c r="F243" s="102" t="str">
        <f t="shared" si="21"/>
        <v/>
      </c>
      <c r="G243" s="85" t="str">
        <f t="shared" si="19"/>
        <v/>
      </c>
      <c r="H243" s="65" t="str">
        <f t="shared" ca="1" si="20"/>
        <v/>
      </c>
      <c r="I243" s="65"/>
      <c r="J243" s="75" t="str">
        <f t="shared" si="22"/>
        <v/>
      </c>
      <c r="K243" s="82" t="str">
        <f t="shared" si="23"/>
        <v/>
      </c>
    </row>
    <row r="244" spans="2:11">
      <c r="B244" s="39"/>
      <c r="C244" s="70"/>
      <c r="D244" s="94" t="str" cm="1">
        <f t="array" aca="1" ref="D244" ca="1">IFERROR(INDEX(skuAnker,MATCH(B244,descrizioneArtAnker,0)),"")</f>
        <v/>
      </c>
      <c r="E244" s="98" t="str">
        <f t="shared" si="18"/>
        <v/>
      </c>
      <c r="F244" s="102" t="str">
        <f t="shared" si="21"/>
        <v/>
      </c>
      <c r="G244" s="85" t="str">
        <f t="shared" si="19"/>
        <v/>
      </c>
      <c r="H244" s="65" t="str">
        <f t="shared" ca="1" si="20"/>
        <v/>
      </c>
      <c r="I244" s="65"/>
      <c r="J244" s="75" t="str">
        <f t="shared" si="22"/>
        <v/>
      </c>
      <c r="K244" s="82" t="str">
        <f t="shared" si="23"/>
        <v/>
      </c>
    </row>
    <row r="245" spans="2:11">
      <c r="B245" s="39"/>
      <c r="C245" s="70"/>
      <c r="D245" s="94" t="str" cm="1">
        <f t="array" aca="1" ref="D245" ca="1">IFERROR(INDEX(skuAnker,MATCH(B245,descrizioneArtAnker,0)),"")</f>
        <v/>
      </c>
      <c r="E245" s="98" t="str">
        <f t="shared" si="18"/>
        <v/>
      </c>
      <c r="F245" s="102" t="str">
        <f t="shared" si="21"/>
        <v/>
      </c>
      <c r="G245" s="85" t="str">
        <f t="shared" si="19"/>
        <v/>
      </c>
      <c r="H245" s="65" t="str">
        <f t="shared" ca="1" si="20"/>
        <v/>
      </c>
      <c r="I245" s="65"/>
      <c r="J245" s="75" t="str">
        <f t="shared" si="22"/>
        <v/>
      </c>
      <c r="K245" s="82" t="str">
        <f t="shared" si="23"/>
        <v/>
      </c>
    </row>
    <row r="246" spans="2:11">
      <c r="B246" s="39"/>
      <c r="C246" s="70"/>
      <c r="D246" s="94" t="str" cm="1">
        <f t="array" aca="1" ref="D246" ca="1">IFERROR(INDEX(skuAnker,MATCH(B246,descrizioneArtAnker,0)),"")</f>
        <v/>
      </c>
      <c r="E246" s="98" t="str">
        <f t="shared" si="18"/>
        <v/>
      </c>
      <c r="F246" s="102" t="str">
        <f t="shared" si="21"/>
        <v/>
      </c>
      <c r="G246" s="85" t="str">
        <f t="shared" si="19"/>
        <v/>
      </c>
      <c r="H246" s="65" t="str">
        <f t="shared" ca="1" si="20"/>
        <v/>
      </c>
      <c r="I246" s="65"/>
      <c r="J246" s="75" t="str">
        <f t="shared" si="22"/>
        <v/>
      </c>
      <c r="K246" s="82" t="str">
        <f t="shared" si="23"/>
        <v/>
      </c>
    </row>
    <row r="247" spans="2:11">
      <c r="B247" s="39"/>
      <c r="C247" s="70"/>
      <c r="D247" s="94" t="str" cm="1">
        <f t="array" aca="1" ref="D247" ca="1">IFERROR(INDEX(skuAnker,MATCH(B247,descrizioneArtAnker,0)),"")</f>
        <v/>
      </c>
      <c r="E247" s="98" t="str">
        <f t="shared" si="18"/>
        <v/>
      </c>
      <c r="F247" s="102" t="str">
        <f t="shared" si="21"/>
        <v/>
      </c>
      <c r="G247" s="85" t="str">
        <f t="shared" si="19"/>
        <v/>
      </c>
      <c r="H247" s="65" t="str">
        <f t="shared" ca="1" si="20"/>
        <v/>
      </c>
      <c r="I247" s="65"/>
      <c r="J247" s="75" t="str">
        <f t="shared" si="22"/>
        <v/>
      </c>
      <c r="K247" s="82" t="str">
        <f t="shared" si="23"/>
        <v/>
      </c>
    </row>
    <row r="248" spans="2:11">
      <c r="B248" s="39"/>
      <c r="C248" s="70"/>
      <c r="D248" s="94" t="str" cm="1">
        <f t="array" aca="1" ref="D248" ca="1">IFERROR(INDEX(skuAnker,MATCH(B248,descrizioneArtAnker,0)),"")</f>
        <v/>
      </c>
      <c r="E248" s="98" t="str">
        <f t="shared" si="18"/>
        <v/>
      </c>
      <c r="F248" s="102" t="str">
        <f t="shared" si="21"/>
        <v/>
      </c>
      <c r="G248" s="85" t="str">
        <f t="shared" si="19"/>
        <v/>
      </c>
      <c r="H248" s="65" t="str">
        <f t="shared" ca="1" si="20"/>
        <v/>
      </c>
      <c r="I248" s="65"/>
      <c r="J248" s="75" t="str">
        <f t="shared" si="22"/>
        <v/>
      </c>
      <c r="K248" s="82" t="str">
        <f t="shared" si="23"/>
        <v/>
      </c>
    </row>
    <row r="249" spans="2:11">
      <c r="B249" s="39"/>
      <c r="C249" s="70"/>
      <c r="D249" s="94" t="str" cm="1">
        <f t="array" aca="1" ref="D249" ca="1">IFERROR(INDEX(skuAnker,MATCH(B249,descrizioneArtAnker,0)),"")</f>
        <v/>
      </c>
      <c r="E249" s="98" t="str">
        <f t="shared" si="18"/>
        <v/>
      </c>
      <c r="F249" s="102" t="str">
        <f t="shared" si="21"/>
        <v/>
      </c>
      <c r="G249" s="85" t="str">
        <f t="shared" si="19"/>
        <v/>
      </c>
      <c r="H249" s="65" t="str">
        <f t="shared" ca="1" si="20"/>
        <v/>
      </c>
      <c r="I249" s="65"/>
      <c r="J249" s="75" t="str">
        <f t="shared" si="22"/>
        <v/>
      </c>
      <c r="K249" s="82" t="str">
        <f t="shared" si="23"/>
        <v/>
      </c>
    </row>
    <row r="250" spans="2:11">
      <c r="B250" s="39"/>
      <c r="C250" s="70"/>
      <c r="D250" s="94" t="str" cm="1">
        <f t="array" aca="1" ref="D250" ca="1">IFERROR(INDEX(skuAnker,MATCH(B250,descrizioneArtAnker,0)),"")</f>
        <v/>
      </c>
      <c r="E250" s="98" t="str">
        <f t="shared" si="18"/>
        <v/>
      </c>
      <c r="F250" s="102" t="str">
        <f t="shared" si="21"/>
        <v/>
      </c>
      <c r="G250" s="85" t="str">
        <f t="shared" si="19"/>
        <v/>
      </c>
      <c r="H250" s="65" t="str">
        <f t="shared" ca="1" si="20"/>
        <v/>
      </c>
      <c r="I250" s="65"/>
      <c r="J250" s="75" t="str">
        <f t="shared" si="22"/>
        <v/>
      </c>
      <c r="K250" s="82" t="str">
        <f t="shared" si="23"/>
        <v/>
      </c>
    </row>
    <row r="251" spans="2:11">
      <c r="B251" s="39"/>
      <c r="C251" s="70"/>
      <c r="D251" s="94" t="str" cm="1">
        <f t="array" aca="1" ref="D251" ca="1">IFERROR(INDEX(skuAnker,MATCH(B251,descrizioneArtAnker,0)),"")</f>
        <v/>
      </c>
      <c r="E251" s="98" t="str">
        <f t="shared" si="18"/>
        <v/>
      </c>
      <c r="F251" s="102" t="str">
        <f t="shared" si="21"/>
        <v/>
      </c>
      <c r="G251" s="85" t="str">
        <f t="shared" si="19"/>
        <v/>
      </c>
      <c r="H251" s="65" t="str">
        <f t="shared" ca="1" si="20"/>
        <v/>
      </c>
      <c r="I251" s="65"/>
      <c r="J251" s="75" t="str">
        <f t="shared" si="22"/>
        <v/>
      </c>
      <c r="K251" s="82" t="str">
        <f t="shared" si="23"/>
        <v/>
      </c>
    </row>
    <row r="252" spans="2:11">
      <c r="B252" s="39"/>
      <c r="C252" s="70"/>
      <c r="D252" s="94" t="str" cm="1">
        <f t="array" aca="1" ref="D252" ca="1">IFERROR(INDEX(skuAnker,MATCH(B252,descrizioneArtAnker,0)),"")</f>
        <v/>
      </c>
      <c r="E252" s="98" t="str">
        <f t="shared" si="18"/>
        <v/>
      </c>
      <c r="F252" s="102" t="str">
        <f t="shared" si="21"/>
        <v/>
      </c>
      <c r="G252" s="85" t="str">
        <f t="shared" si="19"/>
        <v/>
      </c>
      <c r="H252" s="65" t="str">
        <f t="shared" ca="1" si="20"/>
        <v/>
      </c>
      <c r="I252" s="65"/>
      <c r="J252" s="75" t="str">
        <f t="shared" si="22"/>
        <v/>
      </c>
      <c r="K252" s="82" t="str">
        <f t="shared" si="23"/>
        <v/>
      </c>
    </row>
    <row r="253" spans="2:11">
      <c r="B253" s="39"/>
      <c r="C253" s="70"/>
      <c r="D253" s="94" t="str" cm="1">
        <f t="array" aca="1" ref="D253" ca="1">IFERROR(INDEX(skuAnker,MATCH(B253,descrizioneArtAnker,0)),"")</f>
        <v/>
      </c>
      <c r="E253" s="98" t="str">
        <f t="shared" si="18"/>
        <v/>
      </c>
      <c r="F253" s="102" t="str">
        <f t="shared" si="21"/>
        <v/>
      </c>
      <c r="G253" s="85" t="str">
        <f t="shared" si="19"/>
        <v/>
      </c>
      <c r="H253" s="65" t="str">
        <f t="shared" ca="1" si="20"/>
        <v/>
      </c>
      <c r="I253" s="65"/>
      <c r="J253" s="75" t="str">
        <f t="shared" si="22"/>
        <v/>
      </c>
      <c r="K253" s="82" t="str">
        <f t="shared" si="23"/>
        <v/>
      </c>
    </row>
    <row r="254" spans="2:11">
      <c r="B254" s="39"/>
      <c r="C254" s="70"/>
      <c r="D254" s="94" t="str" cm="1">
        <f t="array" aca="1" ref="D254" ca="1">IFERROR(INDEX(skuAnker,MATCH(B254,descrizioneArtAnker,0)),"")</f>
        <v/>
      </c>
      <c r="E254" s="98" t="str">
        <f t="shared" si="18"/>
        <v/>
      </c>
      <c r="F254" s="102" t="str">
        <f t="shared" si="21"/>
        <v/>
      </c>
      <c r="G254" s="85" t="str">
        <f t="shared" si="19"/>
        <v/>
      </c>
      <c r="H254" s="65" t="str">
        <f t="shared" ca="1" si="20"/>
        <v/>
      </c>
      <c r="I254" s="65"/>
      <c r="J254" s="75" t="str">
        <f t="shared" si="22"/>
        <v/>
      </c>
      <c r="K254" s="82" t="str">
        <f t="shared" si="23"/>
        <v/>
      </c>
    </row>
    <row r="255" spans="2:11">
      <c r="B255" s="39"/>
      <c r="C255" s="70"/>
      <c r="D255" s="94" t="str" cm="1">
        <f t="array" aca="1" ref="D255" ca="1">IFERROR(INDEX(skuAnker,MATCH(B255,descrizioneArtAnker,0)),"")</f>
        <v/>
      </c>
      <c r="E255" s="98" t="str">
        <f t="shared" si="18"/>
        <v/>
      </c>
      <c r="F255" s="102" t="str">
        <f t="shared" si="21"/>
        <v/>
      </c>
      <c r="G255" s="85" t="str">
        <f t="shared" si="19"/>
        <v/>
      </c>
      <c r="H255" s="65" t="str">
        <f t="shared" ca="1" si="20"/>
        <v/>
      </c>
      <c r="I255" s="65"/>
      <c r="J255" s="75" t="str">
        <f t="shared" si="22"/>
        <v/>
      </c>
      <c r="K255" s="82" t="str">
        <f t="shared" si="23"/>
        <v/>
      </c>
    </row>
    <row r="256" spans="2:11">
      <c r="B256" s="39"/>
      <c r="C256" s="70"/>
      <c r="D256" s="94" t="str" cm="1">
        <f t="array" aca="1" ref="D256" ca="1">IFERROR(INDEX(skuAnker,MATCH(B256,descrizioneArtAnker,0)),"")</f>
        <v/>
      </c>
      <c r="E256" s="98" t="str">
        <f t="shared" si="18"/>
        <v/>
      </c>
      <c r="F256" s="102" t="str">
        <f t="shared" si="21"/>
        <v/>
      </c>
      <c r="G256" s="85" t="str">
        <f t="shared" si="19"/>
        <v/>
      </c>
      <c r="H256" s="65" t="str">
        <f t="shared" ca="1" si="20"/>
        <v/>
      </c>
      <c r="I256" s="65"/>
      <c r="J256" s="75" t="str">
        <f t="shared" si="22"/>
        <v/>
      </c>
      <c r="K256" s="82" t="str">
        <f t="shared" si="23"/>
        <v/>
      </c>
    </row>
    <row r="257" spans="2:11">
      <c r="B257" s="39"/>
      <c r="C257" s="70"/>
      <c r="D257" s="94" t="str" cm="1">
        <f t="array" aca="1" ref="D257" ca="1">IFERROR(INDEX(skuAnker,MATCH(B257,descrizioneArtAnker,0)),"")</f>
        <v/>
      </c>
      <c r="E257" s="98" t="str">
        <f t="shared" si="18"/>
        <v/>
      </c>
      <c r="F257" s="102" t="str">
        <f t="shared" si="21"/>
        <v/>
      </c>
      <c r="G257" s="85" t="str">
        <f t="shared" si="19"/>
        <v/>
      </c>
      <c r="H257" s="65" t="str">
        <f t="shared" ca="1" si="20"/>
        <v/>
      </c>
      <c r="I257" s="65"/>
      <c r="J257" s="75" t="str">
        <f t="shared" si="22"/>
        <v/>
      </c>
      <c r="K257" s="82" t="str">
        <f t="shared" si="23"/>
        <v/>
      </c>
    </row>
    <row r="258" spans="2:11">
      <c r="B258" s="39"/>
      <c r="C258" s="70"/>
      <c r="D258" s="94" t="str" cm="1">
        <f t="array" aca="1" ref="D258" ca="1">IFERROR(INDEX(skuAnker,MATCH(B258,descrizioneArtAnker,0)),"")</f>
        <v/>
      </c>
      <c r="E258" s="98" t="str">
        <f t="shared" si="18"/>
        <v/>
      </c>
      <c r="F258" s="102" t="str">
        <f t="shared" si="21"/>
        <v/>
      </c>
      <c r="G258" s="85" t="str">
        <f t="shared" si="19"/>
        <v/>
      </c>
      <c r="H258" s="65" t="str">
        <f t="shared" ca="1" si="20"/>
        <v/>
      </c>
      <c r="I258" s="65"/>
      <c r="J258" s="75" t="str">
        <f t="shared" si="22"/>
        <v/>
      </c>
      <c r="K258" s="82" t="str">
        <f t="shared" si="23"/>
        <v/>
      </c>
    </row>
    <row r="259" spans="2:11">
      <c r="B259" s="39"/>
      <c r="C259" s="70"/>
      <c r="D259" s="94" t="str" cm="1">
        <f t="array" aca="1" ref="D259" ca="1">IFERROR(INDEX(skuAnker,MATCH(B259,descrizioneArtAnker,0)),"")</f>
        <v/>
      </c>
      <c r="E259" s="98" t="str">
        <f t="shared" ref="E259:E322" si="24">IF(B259="","",VLOOKUP(B259,listoneAnker_NoSku,2,FALSE))</f>
        <v/>
      </c>
      <c r="F259" s="102" t="str">
        <f t="shared" si="21"/>
        <v/>
      </c>
      <c r="G259" s="85" t="str">
        <f t="shared" ref="G259:G322" si="25">IF(B259="","",VLOOKUP(B259,listoneAnker_NoSku,4,FALSE))</f>
        <v/>
      </c>
      <c r="H259" s="65" t="str">
        <f t="shared" ref="H259:H322" ca="1" si="26">IFERROR(VLOOKUP(D259,listoneAnkerCompleto,8,FALSE)/1.22,"")</f>
        <v/>
      </c>
      <c r="I259" s="65"/>
      <c r="J259" s="75" t="str">
        <f t="shared" si="22"/>
        <v/>
      </c>
      <c r="K259" s="82" t="str">
        <f t="shared" si="23"/>
        <v/>
      </c>
    </row>
    <row r="260" spans="2:11">
      <c r="B260" s="39"/>
      <c r="C260" s="70"/>
      <c r="D260" s="94" t="str" cm="1">
        <f t="array" aca="1" ref="D260" ca="1">IFERROR(INDEX(skuAnker,MATCH(B260,descrizioneArtAnker,0)),"")</f>
        <v/>
      </c>
      <c r="E260" s="98" t="str">
        <f t="shared" si="24"/>
        <v/>
      </c>
      <c r="F260" s="102" t="str">
        <f t="shared" ref="F260:F323" si="27">IF(B260="","",VLOOKUP(B260,listoneAnker_NoSku,3,FALSE))</f>
        <v/>
      </c>
      <c r="G260" s="85" t="str">
        <f t="shared" si="25"/>
        <v/>
      </c>
      <c r="H260" s="65" t="str">
        <f t="shared" ca="1" si="26"/>
        <v/>
      </c>
      <c r="I260" s="65"/>
      <c r="J260" s="75" t="str">
        <f t="shared" ref="J260:J323" si="28">IF(B260="","",C260/E260)</f>
        <v/>
      </c>
      <c r="K260" s="82" t="str">
        <f t="shared" ref="K260:K323" si="29">IF(B260="","",H260*C260)</f>
        <v/>
      </c>
    </row>
    <row r="261" spans="2:11">
      <c r="B261" s="39"/>
      <c r="C261" s="70"/>
      <c r="D261" s="94" t="str" cm="1">
        <f t="array" aca="1" ref="D261" ca="1">IFERROR(INDEX(skuAnker,MATCH(B261,descrizioneArtAnker,0)),"")</f>
        <v/>
      </c>
      <c r="E261" s="98" t="str">
        <f t="shared" si="24"/>
        <v/>
      </c>
      <c r="F261" s="102" t="str">
        <f t="shared" si="27"/>
        <v/>
      </c>
      <c r="G261" s="85" t="str">
        <f t="shared" si="25"/>
        <v/>
      </c>
      <c r="H261" s="65" t="str">
        <f t="shared" ca="1" si="26"/>
        <v/>
      </c>
      <c r="I261" s="65"/>
      <c r="J261" s="75" t="str">
        <f t="shared" si="28"/>
        <v/>
      </c>
      <c r="K261" s="82" t="str">
        <f t="shared" si="29"/>
        <v/>
      </c>
    </row>
    <row r="262" spans="2:11">
      <c r="B262" s="39"/>
      <c r="C262" s="70"/>
      <c r="D262" s="94" t="str" cm="1">
        <f t="array" aca="1" ref="D262" ca="1">IFERROR(INDEX(skuAnker,MATCH(B262,descrizioneArtAnker,0)),"")</f>
        <v/>
      </c>
      <c r="E262" s="98" t="str">
        <f t="shared" si="24"/>
        <v/>
      </c>
      <c r="F262" s="102" t="str">
        <f t="shared" si="27"/>
        <v/>
      </c>
      <c r="G262" s="85" t="str">
        <f t="shared" si="25"/>
        <v/>
      </c>
      <c r="H262" s="65" t="str">
        <f t="shared" ca="1" si="26"/>
        <v/>
      </c>
      <c r="I262" s="65"/>
      <c r="J262" s="75" t="str">
        <f t="shared" si="28"/>
        <v/>
      </c>
      <c r="K262" s="82" t="str">
        <f t="shared" si="29"/>
        <v/>
      </c>
    </row>
    <row r="263" spans="2:11">
      <c r="B263" s="39"/>
      <c r="C263" s="70"/>
      <c r="D263" s="94" t="str" cm="1">
        <f t="array" aca="1" ref="D263" ca="1">IFERROR(INDEX(skuAnker,MATCH(B263,descrizioneArtAnker,0)),"")</f>
        <v/>
      </c>
      <c r="E263" s="98" t="str">
        <f t="shared" si="24"/>
        <v/>
      </c>
      <c r="F263" s="102" t="str">
        <f t="shared" si="27"/>
        <v/>
      </c>
      <c r="G263" s="85" t="str">
        <f t="shared" si="25"/>
        <v/>
      </c>
      <c r="H263" s="65" t="str">
        <f t="shared" ca="1" si="26"/>
        <v/>
      </c>
      <c r="I263" s="65"/>
      <c r="J263" s="75" t="str">
        <f t="shared" si="28"/>
        <v/>
      </c>
      <c r="K263" s="82" t="str">
        <f t="shared" si="29"/>
        <v/>
      </c>
    </row>
    <row r="264" spans="2:11">
      <c r="B264" s="39"/>
      <c r="C264" s="70"/>
      <c r="D264" s="94" t="str" cm="1">
        <f t="array" aca="1" ref="D264" ca="1">IFERROR(INDEX(skuAnker,MATCH(B264,descrizioneArtAnker,0)),"")</f>
        <v/>
      </c>
      <c r="E264" s="98" t="str">
        <f t="shared" si="24"/>
        <v/>
      </c>
      <c r="F264" s="102" t="str">
        <f t="shared" si="27"/>
        <v/>
      </c>
      <c r="G264" s="85" t="str">
        <f t="shared" si="25"/>
        <v/>
      </c>
      <c r="H264" s="65" t="str">
        <f t="shared" ca="1" si="26"/>
        <v/>
      </c>
      <c r="I264" s="65"/>
      <c r="J264" s="75" t="str">
        <f t="shared" si="28"/>
        <v/>
      </c>
      <c r="K264" s="82" t="str">
        <f t="shared" si="29"/>
        <v/>
      </c>
    </row>
    <row r="265" spans="2:11">
      <c r="B265" s="39"/>
      <c r="C265" s="70"/>
      <c r="D265" s="94" t="str" cm="1">
        <f t="array" aca="1" ref="D265" ca="1">IFERROR(INDEX(skuAnker,MATCH(B265,descrizioneArtAnker,0)),"")</f>
        <v/>
      </c>
      <c r="E265" s="98" t="str">
        <f t="shared" si="24"/>
        <v/>
      </c>
      <c r="F265" s="102" t="str">
        <f t="shared" si="27"/>
        <v/>
      </c>
      <c r="G265" s="85" t="str">
        <f t="shared" si="25"/>
        <v/>
      </c>
      <c r="H265" s="65" t="str">
        <f t="shared" ca="1" si="26"/>
        <v/>
      </c>
      <c r="I265" s="65"/>
      <c r="J265" s="75" t="str">
        <f t="shared" si="28"/>
        <v/>
      </c>
      <c r="K265" s="82" t="str">
        <f t="shared" si="29"/>
        <v/>
      </c>
    </row>
    <row r="266" spans="2:11">
      <c r="B266" s="39"/>
      <c r="C266" s="70"/>
      <c r="D266" s="94" t="str" cm="1">
        <f t="array" aca="1" ref="D266" ca="1">IFERROR(INDEX(skuAnker,MATCH(B266,descrizioneArtAnker,0)),"")</f>
        <v/>
      </c>
      <c r="E266" s="98" t="str">
        <f t="shared" si="24"/>
        <v/>
      </c>
      <c r="F266" s="102" t="str">
        <f t="shared" si="27"/>
        <v/>
      </c>
      <c r="G266" s="85" t="str">
        <f t="shared" si="25"/>
        <v/>
      </c>
      <c r="H266" s="65" t="str">
        <f t="shared" ca="1" si="26"/>
        <v/>
      </c>
      <c r="I266" s="65"/>
      <c r="J266" s="75" t="str">
        <f t="shared" si="28"/>
        <v/>
      </c>
      <c r="K266" s="82" t="str">
        <f t="shared" si="29"/>
        <v/>
      </c>
    </row>
    <row r="267" spans="2:11">
      <c r="B267" s="39"/>
      <c r="C267" s="70"/>
      <c r="D267" s="94" t="str" cm="1">
        <f t="array" aca="1" ref="D267" ca="1">IFERROR(INDEX(skuAnker,MATCH(B267,descrizioneArtAnker,0)),"")</f>
        <v/>
      </c>
      <c r="E267" s="98" t="str">
        <f t="shared" si="24"/>
        <v/>
      </c>
      <c r="F267" s="102" t="str">
        <f t="shared" si="27"/>
        <v/>
      </c>
      <c r="G267" s="85" t="str">
        <f t="shared" si="25"/>
        <v/>
      </c>
      <c r="H267" s="65" t="str">
        <f t="shared" ca="1" si="26"/>
        <v/>
      </c>
      <c r="I267" s="65"/>
      <c r="J267" s="75" t="str">
        <f t="shared" si="28"/>
        <v/>
      </c>
      <c r="K267" s="82" t="str">
        <f t="shared" si="29"/>
        <v/>
      </c>
    </row>
    <row r="268" spans="2:11">
      <c r="B268" s="39"/>
      <c r="C268" s="70"/>
      <c r="D268" s="94" t="str" cm="1">
        <f t="array" aca="1" ref="D268" ca="1">IFERROR(INDEX(skuAnker,MATCH(B268,descrizioneArtAnker,0)),"")</f>
        <v/>
      </c>
      <c r="E268" s="98" t="str">
        <f t="shared" si="24"/>
        <v/>
      </c>
      <c r="F268" s="102" t="str">
        <f t="shared" si="27"/>
        <v/>
      </c>
      <c r="G268" s="85" t="str">
        <f t="shared" si="25"/>
        <v/>
      </c>
      <c r="H268" s="65" t="str">
        <f t="shared" ca="1" si="26"/>
        <v/>
      </c>
      <c r="I268" s="65"/>
      <c r="J268" s="75" t="str">
        <f t="shared" si="28"/>
        <v/>
      </c>
      <c r="K268" s="82" t="str">
        <f t="shared" si="29"/>
        <v/>
      </c>
    </row>
    <row r="269" spans="2:11">
      <c r="B269" s="39"/>
      <c r="C269" s="70"/>
      <c r="D269" s="94" t="str" cm="1">
        <f t="array" aca="1" ref="D269" ca="1">IFERROR(INDEX(skuAnker,MATCH(B269,descrizioneArtAnker,0)),"")</f>
        <v/>
      </c>
      <c r="E269" s="98" t="str">
        <f t="shared" si="24"/>
        <v/>
      </c>
      <c r="F269" s="102" t="str">
        <f t="shared" si="27"/>
        <v/>
      </c>
      <c r="G269" s="85" t="str">
        <f t="shared" si="25"/>
        <v/>
      </c>
      <c r="H269" s="65" t="str">
        <f t="shared" ca="1" si="26"/>
        <v/>
      </c>
      <c r="I269" s="65"/>
      <c r="J269" s="75" t="str">
        <f t="shared" si="28"/>
        <v/>
      </c>
      <c r="K269" s="82" t="str">
        <f t="shared" si="29"/>
        <v/>
      </c>
    </row>
    <row r="270" spans="2:11">
      <c r="B270" s="39"/>
      <c r="C270" s="70"/>
      <c r="D270" s="94" t="str" cm="1">
        <f t="array" aca="1" ref="D270" ca="1">IFERROR(INDEX(skuAnker,MATCH(B270,descrizioneArtAnker,0)),"")</f>
        <v/>
      </c>
      <c r="E270" s="98" t="str">
        <f t="shared" si="24"/>
        <v/>
      </c>
      <c r="F270" s="102" t="str">
        <f t="shared" si="27"/>
        <v/>
      </c>
      <c r="G270" s="85" t="str">
        <f t="shared" si="25"/>
        <v/>
      </c>
      <c r="H270" s="65" t="str">
        <f t="shared" ca="1" si="26"/>
        <v/>
      </c>
      <c r="I270" s="65"/>
      <c r="J270" s="75" t="str">
        <f t="shared" si="28"/>
        <v/>
      </c>
      <c r="K270" s="82" t="str">
        <f t="shared" si="29"/>
        <v/>
      </c>
    </row>
    <row r="271" spans="2:11">
      <c r="B271" s="39"/>
      <c r="C271" s="70"/>
      <c r="D271" s="94" t="str" cm="1">
        <f t="array" aca="1" ref="D271" ca="1">IFERROR(INDEX(skuAnker,MATCH(B271,descrizioneArtAnker,0)),"")</f>
        <v/>
      </c>
      <c r="E271" s="98" t="str">
        <f t="shared" si="24"/>
        <v/>
      </c>
      <c r="F271" s="102" t="str">
        <f t="shared" si="27"/>
        <v/>
      </c>
      <c r="G271" s="85" t="str">
        <f t="shared" si="25"/>
        <v/>
      </c>
      <c r="H271" s="65" t="str">
        <f t="shared" ca="1" si="26"/>
        <v/>
      </c>
      <c r="I271" s="65"/>
      <c r="J271" s="75" t="str">
        <f t="shared" si="28"/>
        <v/>
      </c>
      <c r="K271" s="82" t="str">
        <f t="shared" si="29"/>
        <v/>
      </c>
    </row>
    <row r="272" spans="2:11">
      <c r="B272" s="39"/>
      <c r="C272" s="70"/>
      <c r="D272" s="94" t="str" cm="1">
        <f t="array" aca="1" ref="D272" ca="1">IFERROR(INDEX(skuAnker,MATCH(B272,descrizioneArtAnker,0)),"")</f>
        <v/>
      </c>
      <c r="E272" s="98" t="str">
        <f t="shared" si="24"/>
        <v/>
      </c>
      <c r="F272" s="102" t="str">
        <f t="shared" si="27"/>
        <v/>
      </c>
      <c r="G272" s="85" t="str">
        <f t="shared" si="25"/>
        <v/>
      </c>
      <c r="H272" s="65" t="str">
        <f t="shared" ca="1" si="26"/>
        <v/>
      </c>
      <c r="I272" s="65"/>
      <c r="J272" s="75" t="str">
        <f t="shared" si="28"/>
        <v/>
      </c>
      <c r="K272" s="82" t="str">
        <f t="shared" si="29"/>
        <v/>
      </c>
    </row>
    <row r="273" spans="2:11">
      <c r="B273" s="39"/>
      <c r="C273" s="70"/>
      <c r="D273" s="94" t="str" cm="1">
        <f t="array" aca="1" ref="D273" ca="1">IFERROR(INDEX(skuAnker,MATCH(B273,descrizioneArtAnker,0)),"")</f>
        <v/>
      </c>
      <c r="E273" s="98" t="str">
        <f t="shared" si="24"/>
        <v/>
      </c>
      <c r="F273" s="102" t="str">
        <f t="shared" si="27"/>
        <v/>
      </c>
      <c r="G273" s="85" t="str">
        <f t="shared" si="25"/>
        <v/>
      </c>
      <c r="H273" s="65" t="str">
        <f t="shared" ca="1" si="26"/>
        <v/>
      </c>
      <c r="I273" s="65"/>
      <c r="J273" s="75" t="str">
        <f t="shared" si="28"/>
        <v/>
      </c>
      <c r="K273" s="82" t="str">
        <f t="shared" si="29"/>
        <v/>
      </c>
    </row>
    <row r="274" spans="2:11">
      <c r="B274" s="39"/>
      <c r="C274" s="70"/>
      <c r="D274" s="94" t="str" cm="1">
        <f t="array" aca="1" ref="D274" ca="1">IFERROR(INDEX(skuAnker,MATCH(B274,descrizioneArtAnker,0)),"")</f>
        <v/>
      </c>
      <c r="E274" s="98" t="str">
        <f t="shared" si="24"/>
        <v/>
      </c>
      <c r="F274" s="102" t="str">
        <f t="shared" si="27"/>
        <v/>
      </c>
      <c r="G274" s="85" t="str">
        <f t="shared" si="25"/>
        <v/>
      </c>
      <c r="H274" s="65" t="str">
        <f t="shared" ca="1" si="26"/>
        <v/>
      </c>
      <c r="I274" s="65"/>
      <c r="J274" s="75" t="str">
        <f t="shared" si="28"/>
        <v/>
      </c>
      <c r="K274" s="82" t="str">
        <f t="shared" si="29"/>
        <v/>
      </c>
    </row>
    <row r="275" spans="2:11">
      <c r="B275" s="39"/>
      <c r="C275" s="70"/>
      <c r="D275" s="94" t="str" cm="1">
        <f t="array" aca="1" ref="D275" ca="1">IFERROR(INDEX(skuAnker,MATCH(B275,descrizioneArtAnker,0)),"")</f>
        <v/>
      </c>
      <c r="E275" s="98" t="str">
        <f t="shared" si="24"/>
        <v/>
      </c>
      <c r="F275" s="102" t="str">
        <f t="shared" si="27"/>
        <v/>
      </c>
      <c r="G275" s="85" t="str">
        <f t="shared" si="25"/>
        <v/>
      </c>
      <c r="H275" s="65" t="str">
        <f t="shared" ca="1" si="26"/>
        <v/>
      </c>
      <c r="I275" s="65"/>
      <c r="J275" s="75" t="str">
        <f t="shared" si="28"/>
        <v/>
      </c>
      <c r="K275" s="82" t="str">
        <f t="shared" si="29"/>
        <v/>
      </c>
    </row>
    <row r="276" spans="2:11">
      <c r="B276" s="39"/>
      <c r="C276" s="70"/>
      <c r="D276" s="94" t="str" cm="1">
        <f t="array" aca="1" ref="D276" ca="1">IFERROR(INDEX(skuAnker,MATCH(B276,descrizioneArtAnker,0)),"")</f>
        <v/>
      </c>
      <c r="E276" s="98" t="str">
        <f t="shared" si="24"/>
        <v/>
      </c>
      <c r="F276" s="102" t="str">
        <f t="shared" si="27"/>
        <v/>
      </c>
      <c r="G276" s="85" t="str">
        <f t="shared" si="25"/>
        <v/>
      </c>
      <c r="H276" s="65" t="str">
        <f t="shared" ca="1" si="26"/>
        <v/>
      </c>
      <c r="I276" s="65"/>
      <c r="J276" s="75" t="str">
        <f t="shared" si="28"/>
        <v/>
      </c>
      <c r="K276" s="82" t="str">
        <f t="shared" si="29"/>
        <v/>
      </c>
    </row>
    <row r="277" spans="2:11">
      <c r="B277" s="39"/>
      <c r="C277" s="70"/>
      <c r="D277" s="94" t="str" cm="1">
        <f t="array" aca="1" ref="D277" ca="1">IFERROR(INDEX(skuAnker,MATCH(B277,descrizioneArtAnker,0)),"")</f>
        <v/>
      </c>
      <c r="E277" s="98" t="str">
        <f t="shared" si="24"/>
        <v/>
      </c>
      <c r="F277" s="102" t="str">
        <f t="shared" si="27"/>
        <v/>
      </c>
      <c r="G277" s="85" t="str">
        <f t="shared" si="25"/>
        <v/>
      </c>
      <c r="H277" s="65" t="str">
        <f t="shared" ca="1" si="26"/>
        <v/>
      </c>
      <c r="I277" s="65"/>
      <c r="J277" s="75" t="str">
        <f t="shared" si="28"/>
        <v/>
      </c>
      <c r="K277" s="82" t="str">
        <f t="shared" si="29"/>
        <v/>
      </c>
    </row>
    <row r="278" spans="2:11">
      <c r="B278" s="39"/>
      <c r="C278" s="70"/>
      <c r="D278" s="94" t="str" cm="1">
        <f t="array" aca="1" ref="D278" ca="1">IFERROR(INDEX(skuAnker,MATCH(B278,descrizioneArtAnker,0)),"")</f>
        <v/>
      </c>
      <c r="E278" s="98" t="str">
        <f t="shared" si="24"/>
        <v/>
      </c>
      <c r="F278" s="102" t="str">
        <f t="shared" si="27"/>
        <v/>
      </c>
      <c r="G278" s="85" t="str">
        <f t="shared" si="25"/>
        <v/>
      </c>
      <c r="H278" s="65" t="str">
        <f t="shared" ca="1" si="26"/>
        <v/>
      </c>
      <c r="I278" s="65"/>
      <c r="J278" s="75" t="str">
        <f t="shared" si="28"/>
        <v/>
      </c>
      <c r="K278" s="82" t="str">
        <f t="shared" si="29"/>
        <v/>
      </c>
    </row>
    <row r="279" spans="2:11">
      <c r="B279" s="39"/>
      <c r="C279" s="70"/>
      <c r="D279" s="94" t="str" cm="1">
        <f t="array" aca="1" ref="D279" ca="1">IFERROR(INDEX(skuAnker,MATCH(B279,descrizioneArtAnker,0)),"")</f>
        <v/>
      </c>
      <c r="E279" s="98" t="str">
        <f t="shared" si="24"/>
        <v/>
      </c>
      <c r="F279" s="102" t="str">
        <f t="shared" si="27"/>
        <v/>
      </c>
      <c r="G279" s="85" t="str">
        <f t="shared" si="25"/>
        <v/>
      </c>
      <c r="H279" s="65" t="str">
        <f t="shared" ca="1" si="26"/>
        <v/>
      </c>
      <c r="I279" s="65"/>
      <c r="J279" s="75" t="str">
        <f t="shared" si="28"/>
        <v/>
      </c>
      <c r="K279" s="82" t="str">
        <f t="shared" si="29"/>
        <v/>
      </c>
    </row>
    <row r="280" spans="2:11">
      <c r="B280" s="39"/>
      <c r="C280" s="70"/>
      <c r="D280" s="94" t="str" cm="1">
        <f t="array" aca="1" ref="D280" ca="1">IFERROR(INDEX(skuAnker,MATCH(B280,descrizioneArtAnker,0)),"")</f>
        <v/>
      </c>
      <c r="E280" s="98" t="str">
        <f t="shared" si="24"/>
        <v/>
      </c>
      <c r="F280" s="102" t="str">
        <f t="shared" si="27"/>
        <v/>
      </c>
      <c r="G280" s="85" t="str">
        <f t="shared" si="25"/>
        <v/>
      </c>
      <c r="H280" s="65" t="str">
        <f t="shared" ca="1" si="26"/>
        <v/>
      </c>
      <c r="I280" s="65"/>
      <c r="J280" s="75" t="str">
        <f t="shared" si="28"/>
        <v/>
      </c>
      <c r="K280" s="82" t="str">
        <f t="shared" si="29"/>
        <v/>
      </c>
    </row>
    <row r="281" spans="2:11">
      <c r="B281" s="39"/>
      <c r="C281" s="70"/>
      <c r="D281" s="94" t="str" cm="1">
        <f t="array" aca="1" ref="D281" ca="1">IFERROR(INDEX(skuAnker,MATCH(B281,descrizioneArtAnker,0)),"")</f>
        <v/>
      </c>
      <c r="E281" s="98" t="str">
        <f t="shared" si="24"/>
        <v/>
      </c>
      <c r="F281" s="102" t="str">
        <f t="shared" si="27"/>
        <v/>
      </c>
      <c r="G281" s="85" t="str">
        <f t="shared" si="25"/>
        <v/>
      </c>
      <c r="H281" s="65" t="str">
        <f t="shared" ca="1" si="26"/>
        <v/>
      </c>
      <c r="I281" s="65"/>
      <c r="J281" s="75" t="str">
        <f t="shared" si="28"/>
        <v/>
      </c>
      <c r="K281" s="82" t="str">
        <f t="shared" si="29"/>
        <v/>
      </c>
    </row>
    <row r="282" spans="2:11">
      <c r="B282" s="39"/>
      <c r="C282" s="70"/>
      <c r="D282" s="94" t="str" cm="1">
        <f t="array" aca="1" ref="D282" ca="1">IFERROR(INDEX(skuAnker,MATCH(B282,descrizioneArtAnker,0)),"")</f>
        <v/>
      </c>
      <c r="E282" s="98" t="str">
        <f t="shared" si="24"/>
        <v/>
      </c>
      <c r="F282" s="102" t="str">
        <f t="shared" si="27"/>
        <v/>
      </c>
      <c r="G282" s="85" t="str">
        <f t="shared" si="25"/>
        <v/>
      </c>
      <c r="H282" s="65" t="str">
        <f t="shared" ca="1" si="26"/>
        <v/>
      </c>
      <c r="I282" s="65"/>
      <c r="J282" s="75" t="str">
        <f t="shared" si="28"/>
        <v/>
      </c>
      <c r="K282" s="82" t="str">
        <f t="shared" si="29"/>
        <v/>
      </c>
    </row>
    <row r="283" spans="2:11">
      <c r="B283" s="39"/>
      <c r="C283" s="70"/>
      <c r="D283" s="94" t="str" cm="1">
        <f t="array" aca="1" ref="D283" ca="1">IFERROR(INDEX(skuAnker,MATCH(B283,descrizioneArtAnker,0)),"")</f>
        <v/>
      </c>
      <c r="E283" s="98" t="str">
        <f t="shared" si="24"/>
        <v/>
      </c>
      <c r="F283" s="102" t="str">
        <f t="shared" si="27"/>
        <v/>
      </c>
      <c r="G283" s="85" t="str">
        <f t="shared" si="25"/>
        <v/>
      </c>
      <c r="H283" s="65" t="str">
        <f t="shared" ca="1" si="26"/>
        <v/>
      </c>
      <c r="I283" s="65"/>
      <c r="J283" s="75" t="str">
        <f t="shared" si="28"/>
        <v/>
      </c>
      <c r="K283" s="82" t="str">
        <f t="shared" si="29"/>
        <v/>
      </c>
    </row>
    <row r="284" spans="2:11">
      <c r="B284" s="39"/>
      <c r="C284" s="70"/>
      <c r="D284" s="94" t="str" cm="1">
        <f t="array" aca="1" ref="D284" ca="1">IFERROR(INDEX(skuAnker,MATCH(B284,descrizioneArtAnker,0)),"")</f>
        <v/>
      </c>
      <c r="E284" s="98" t="str">
        <f t="shared" si="24"/>
        <v/>
      </c>
      <c r="F284" s="102" t="str">
        <f t="shared" si="27"/>
        <v/>
      </c>
      <c r="G284" s="85" t="str">
        <f t="shared" si="25"/>
        <v/>
      </c>
      <c r="H284" s="65" t="str">
        <f t="shared" ca="1" si="26"/>
        <v/>
      </c>
      <c r="I284" s="65"/>
      <c r="J284" s="75" t="str">
        <f t="shared" si="28"/>
        <v/>
      </c>
      <c r="K284" s="82" t="str">
        <f t="shared" si="29"/>
        <v/>
      </c>
    </row>
    <row r="285" spans="2:11">
      <c r="B285" s="39"/>
      <c r="C285" s="70"/>
      <c r="D285" s="94" t="str" cm="1">
        <f t="array" aca="1" ref="D285" ca="1">IFERROR(INDEX(skuAnker,MATCH(B285,descrizioneArtAnker,0)),"")</f>
        <v/>
      </c>
      <c r="E285" s="98" t="str">
        <f t="shared" si="24"/>
        <v/>
      </c>
      <c r="F285" s="102" t="str">
        <f t="shared" si="27"/>
        <v/>
      </c>
      <c r="G285" s="85" t="str">
        <f t="shared" si="25"/>
        <v/>
      </c>
      <c r="H285" s="65" t="str">
        <f t="shared" ca="1" si="26"/>
        <v/>
      </c>
      <c r="I285" s="65"/>
      <c r="J285" s="75" t="str">
        <f t="shared" si="28"/>
        <v/>
      </c>
      <c r="K285" s="82" t="str">
        <f t="shared" si="29"/>
        <v/>
      </c>
    </row>
    <row r="286" spans="2:11">
      <c r="B286" s="39"/>
      <c r="C286" s="70"/>
      <c r="D286" s="94" t="str" cm="1">
        <f t="array" aca="1" ref="D286" ca="1">IFERROR(INDEX(skuAnker,MATCH(B286,descrizioneArtAnker,0)),"")</f>
        <v/>
      </c>
      <c r="E286" s="98" t="str">
        <f t="shared" si="24"/>
        <v/>
      </c>
      <c r="F286" s="102" t="str">
        <f t="shared" si="27"/>
        <v/>
      </c>
      <c r="G286" s="85" t="str">
        <f t="shared" si="25"/>
        <v/>
      </c>
      <c r="H286" s="65" t="str">
        <f t="shared" ca="1" si="26"/>
        <v/>
      </c>
      <c r="I286" s="65"/>
      <c r="J286" s="75" t="str">
        <f t="shared" si="28"/>
        <v/>
      </c>
      <c r="K286" s="82" t="str">
        <f t="shared" si="29"/>
        <v/>
      </c>
    </row>
    <row r="287" spans="2:11">
      <c r="B287" s="39"/>
      <c r="C287" s="70"/>
      <c r="D287" s="94" t="str" cm="1">
        <f t="array" aca="1" ref="D287" ca="1">IFERROR(INDEX(skuAnker,MATCH(B287,descrizioneArtAnker,0)),"")</f>
        <v/>
      </c>
      <c r="E287" s="98" t="str">
        <f t="shared" si="24"/>
        <v/>
      </c>
      <c r="F287" s="102" t="str">
        <f t="shared" si="27"/>
        <v/>
      </c>
      <c r="G287" s="85" t="str">
        <f t="shared" si="25"/>
        <v/>
      </c>
      <c r="H287" s="65" t="str">
        <f t="shared" ca="1" si="26"/>
        <v/>
      </c>
      <c r="I287" s="65"/>
      <c r="J287" s="75" t="str">
        <f t="shared" si="28"/>
        <v/>
      </c>
      <c r="K287" s="82" t="str">
        <f t="shared" si="29"/>
        <v/>
      </c>
    </row>
    <row r="288" spans="2:11">
      <c r="B288" s="39"/>
      <c r="C288" s="70"/>
      <c r="D288" s="94" t="str" cm="1">
        <f t="array" aca="1" ref="D288" ca="1">IFERROR(INDEX(skuAnker,MATCH(B288,descrizioneArtAnker,0)),"")</f>
        <v/>
      </c>
      <c r="E288" s="98" t="str">
        <f t="shared" si="24"/>
        <v/>
      </c>
      <c r="F288" s="102" t="str">
        <f t="shared" si="27"/>
        <v/>
      </c>
      <c r="G288" s="85" t="str">
        <f t="shared" si="25"/>
        <v/>
      </c>
      <c r="H288" s="65" t="str">
        <f t="shared" ca="1" si="26"/>
        <v/>
      </c>
      <c r="I288" s="65"/>
      <c r="J288" s="75" t="str">
        <f t="shared" si="28"/>
        <v/>
      </c>
      <c r="K288" s="82" t="str">
        <f t="shared" si="29"/>
        <v/>
      </c>
    </row>
    <row r="289" spans="2:11">
      <c r="B289" s="39"/>
      <c r="C289" s="70"/>
      <c r="D289" s="94" t="str" cm="1">
        <f t="array" aca="1" ref="D289" ca="1">IFERROR(INDEX(skuAnker,MATCH(B289,descrizioneArtAnker,0)),"")</f>
        <v/>
      </c>
      <c r="E289" s="98" t="str">
        <f t="shared" si="24"/>
        <v/>
      </c>
      <c r="F289" s="102" t="str">
        <f t="shared" si="27"/>
        <v/>
      </c>
      <c r="G289" s="85" t="str">
        <f t="shared" si="25"/>
        <v/>
      </c>
      <c r="H289" s="65" t="str">
        <f t="shared" ca="1" si="26"/>
        <v/>
      </c>
      <c r="I289" s="65"/>
      <c r="J289" s="75" t="str">
        <f t="shared" si="28"/>
        <v/>
      </c>
      <c r="K289" s="82" t="str">
        <f t="shared" si="29"/>
        <v/>
      </c>
    </row>
    <row r="290" spans="2:11">
      <c r="B290" s="39"/>
      <c r="C290" s="70"/>
      <c r="D290" s="94" t="str" cm="1">
        <f t="array" aca="1" ref="D290" ca="1">IFERROR(INDEX(skuAnker,MATCH(B290,descrizioneArtAnker,0)),"")</f>
        <v/>
      </c>
      <c r="E290" s="98" t="str">
        <f t="shared" si="24"/>
        <v/>
      </c>
      <c r="F290" s="102" t="str">
        <f t="shared" si="27"/>
        <v/>
      </c>
      <c r="G290" s="85" t="str">
        <f t="shared" si="25"/>
        <v/>
      </c>
      <c r="H290" s="65" t="str">
        <f t="shared" ca="1" si="26"/>
        <v/>
      </c>
      <c r="I290" s="65"/>
      <c r="J290" s="75" t="str">
        <f t="shared" si="28"/>
        <v/>
      </c>
      <c r="K290" s="82" t="str">
        <f t="shared" si="29"/>
        <v/>
      </c>
    </row>
    <row r="291" spans="2:11">
      <c r="B291" s="39"/>
      <c r="C291" s="70"/>
      <c r="D291" s="94" t="str" cm="1">
        <f t="array" aca="1" ref="D291" ca="1">IFERROR(INDEX(skuAnker,MATCH(B291,descrizioneArtAnker,0)),"")</f>
        <v/>
      </c>
      <c r="E291" s="98" t="str">
        <f t="shared" si="24"/>
        <v/>
      </c>
      <c r="F291" s="102" t="str">
        <f t="shared" si="27"/>
        <v/>
      </c>
      <c r="G291" s="85" t="str">
        <f t="shared" si="25"/>
        <v/>
      </c>
      <c r="H291" s="65" t="str">
        <f t="shared" ca="1" si="26"/>
        <v/>
      </c>
      <c r="I291" s="65"/>
      <c r="J291" s="75" t="str">
        <f t="shared" si="28"/>
        <v/>
      </c>
      <c r="K291" s="82" t="str">
        <f t="shared" si="29"/>
        <v/>
      </c>
    </row>
    <row r="292" spans="2:11">
      <c r="B292" s="39"/>
      <c r="C292" s="70"/>
      <c r="D292" s="94" t="str" cm="1">
        <f t="array" aca="1" ref="D292" ca="1">IFERROR(INDEX(skuAnker,MATCH(B292,descrizioneArtAnker,0)),"")</f>
        <v/>
      </c>
      <c r="E292" s="98" t="str">
        <f t="shared" si="24"/>
        <v/>
      </c>
      <c r="F292" s="102" t="str">
        <f t="shared" si="27"/>
        <v/>
      </c>
      <c r="G292" s="85" t="str">
        <f t="shared" si="25"/>
        <v/>
      </c>
      <c r="H292" s="65" t="str">
        <f t="shared" ca="1" si="26"/>
        <v/>
      </c>
      <c r="I292" s="65"/>
      <c r="J292" s="75" t="str">
        <f t="shared" si="28"/>
        <v/>
      </c>
      <c r="K292" s="82" t="str">
        <f t="shared" si="29"/>
        <v/>
      </c>
    </row>
    <row r="293" spans="2:11">
      <c r="B293" s="39"/>
      <c r="C293" s="70"/>
      <c r="D293" s="94" t="str" cm="1">
        <f t="array" aca="1" ref="D293" ca="1">IFERROR(INDEX(skuAnker,MATCH(B293,descrizioneArtAnker,0)),"")</f>
        <v/>
      </c>
      <c r="E293" s="98" t="str">
        <f t="shared" si="24"/>
        <v/>
      </c>
      <c r="F293" s="102" t="str">
        <f t="shared" si="27"/>
        <v/>
      </c>
      <c r="G293" s="85" t="str">
        <f t="shared" si="25"/>
        <v/>
      </c>
      <c r="H293" s="65" t="str">
        <f t="shared" ca="1" si="26"/>
        <v/>
      </c>
      <c r="I293" s="65"/>
      <c r="J293" s="75" t="str">
        <f t="shared" si="28"/>
        <v/>
      </c>
      <c r="K293" s="82" t="str">
        <f t="shared" si="29"/>
        <v/>
      </c>
    </row>
    <row r="294" spans="2:11">
      <c r="B294" s="39"/>
      <c r="C294" s="70"/>
      <c r="D294" s="94" t="str" cm="1">
        <f t="array" aca="1" ref="D294" ca="1">IFERROR(INDEX(skuAnker,MATCH(B294,descrizioneArtAnker,0)),"")</f>
        <v/>
      </c>
      <c r="E294" s="98" t="str">
        <f t="shared" si="24"/>
        <v/>
      </c>
      <c r="F294" s="102" t="str">
        <f t="shared" si="27"/>
        <v/>
      </c>
      <c r="G294" s="85" t="str">
        <f t="shared" si="25"/>
        <v/>
      </c>
      <c r="H294" s="65" t="str">
        <f t="shared" ca="1" si="26"/>
        <v/>
      </c>
      <c r="I294" s="65"/>
      <c r="J294" s="75" t="str">
        <f t="shared" si="28"/>
        <v/>
      </c>
      <c r="K294" s="82" t="str">
        <f t="shared" si="29"/>
        <v/>
      </c>
    </row>
    <row r="295" spans="2:11">
      <c r="B295" s="39"/>
      <c r="C295" s="70"/>
      <c r="D295" s="94" t="str" cm="1">
        <f t="array" aca="1" ref="D295" ca="1">IFERROR(INDEX(skuAnker,MATCH(B295,descrizioneArtAnker,0)),"")</f>
        <v/>
      </c>
      <c r="E295" s="98" t="str">
        <f t="shared" si="24"/>
        <v/>
      </c>
      <c r="F295" s="102" t="str">
        <f t="shared" si="27"/>
        <v/>
      </c>
      <c r="G295" s="85" t="str">
        <f t="shared" si="25"/>
        <v/>
      </c>
      <c r="H295" s="65" t="str">
        <f t="shared" ca="1" si="26"/>
        <v/>
      </c>
      <c r="I295" s="65"/>
      <c r="J295" s="75" t="str">
        <f t="shared" si="28"/>
        <v/>
      </c>
      <c r="K295" s="82" t="str">
        <f t="shared" si="29"/>
        <v/>
      </c>
    </row>
    <row r="296" spans="2:11">
      <c r="B296" s="39"/>
      <c r="C296" s="70"/>
      <c r="D296" s="94" t="str" cm="1">
        <f t="array" aca="1" ref="D296" ca="1">IFERROR(INDEX(skuAnker,MATCH(B296,descrizioneArtAnker,0)),"")</f>
        <v/>
      </c>
      <c r="E296" s="98" t="str">
        <f t="shared" si="24"/>
        <v/>
      </c>
      <c r="F296" s="102" t="str">
        <f t="shared" si="27"/>
        <v/>
      </c>
      <c r="G296" s="85" t="str">
        <f t="shared" si="25"/>
        <v/>
      </c>
      <c r="H296" s="65" t="str">
        <f t="shared" ca="1" si="26"/>
        <v/>
      </c>
      <c r="I296" s="65"/>
      <c r="J296" s="75" t="str">
        <f t="shared" si="28"/>
        <v/>
      </c>
      <c r="K296" s="82" t="str">
        <f t="shared" si="29"/>
        <v/>
      </c>
    </row>
    <row r="297" spans="2:11">
      <c r="B297" s="39"/>
      <c r="C297" s="70"/>
      <c r="D297" s="94" t="str" cm="1">
        <f t="array" aca="1" ref="D297" ca="1">IFERROR(INDEX(skuAnker,MATCH(B297,descrizioneArtAnker,0)),"")</f>
        <v/>
      </c>
      <c r="E297" s="98" t="str">
        <f t="shared" si="24"/>
        <v/>
      </c>
      <c r="F297" s="102" t="str">
        <f t="shared" si="27"/>
        <v/>
      </c>
      <c r="G297" s="85" t="str">
        <f t="shared" si="25"/>
        <v/>
      </c>
      <c r="H297" s="65" t="str">
        <f t="shared" ca="1" si="26"/>
        <v/>
      </c>
      <c r="I297" s="65"/>
      <c r="J297" s="75" t="str">
        <f t="shared" si="28"/>
        <v/>
      </c>
      <c r="K297" s="82" t="str">
        <f t="shared" si="29"/>
        <v/>
      </c>
    </row>
    <row r="298" spans="2:11">
      <c r="B298" s="39"/>
      <c r="C298" s="70"/>
      <c r="D298" s="94" t="str" cm="1">
        <f t="array" aca="1" ref="D298" ca="1">IFERROR(INDEX(skuAnker,MATCH(B298,descrizioneArtAnker,0)),"")</f>
        <v/>
      </c>
      <c r="E298" s="98" t="str">
        <f t="shared" si="24"/>
        <v/>
      </c>
      <c r="F298" s="102" t="str">
        <f t="shared" si="27"/>
        <v/>
      </c>
      <c r="G298" s="85" t="str">
        <f t="shared" si="25"/>
        <v/>
      </c>
      <c r="H298" s="65" t="str">
        <f t="shared" ca="1" si="26"/>
        <v/>
      </c>
      <c r="I298" s="65"/>
      <c r="J298" s="75" t="str">
        <f t="shared" si="28"/>
        <v/>
      </c>
      <c r="K298" s="82" t="str">
        <f t="shared" si="29"/>
        <v/>
      </c>
    </row>
    <row r="299" spans="2:11">
      <c r="B299" s="39"/>
      <c r="C299" s="70"/>
      <c r="D299" s="94" t="str" cm="1">
        <f t="array" aca="1" ref="D299" ca="1">IFERROR(INDEX(skuAnker,MATCH(B299,descrizioneArtAnker,0)),"")</f>
        <v/>
      </c>
      <c r="E299" s="98" t="str">
        <f t="shared" si="24"/>
        <v/>
      </c>
      <c r="F299" s="102" t="str">
        <f t="shared" si="27"/>
        <v/>
      </c>
      <c r="G299" s="85" t="str">
        <f t="shared" si="25"/>
        <v/>
      </c>
      <c r="H299" s="65" t="str">
        <f t="shared" ca="1" si="26"/>
        <v/>
      </c>
      <c r="I299" s="65"/>
      <c r="J299" s="75" t="str">
        <f t="shared" si="28"/>
        <v/>
      </c>
      <c r="K299" s="82" t="str">
        <f t="shared" si="29"/>
        <v/>
      </c>
    </row>
    <row r="300" spans="2:11">
      <c r="B300" s="39"/>
      <c r="C300" s="70"/>
      <c r="D300" s="94" t="str" cm="1">
        <f t="array" aca="1" ref="D300" ca="1">IFERROR(INDEX(skuAnker,MATCH(B300,descrizioneArtAnker,0)),"")</f>
        <v/>
      </c>
      <c r="E300" s="98" t="str">
        <f t="shared" si="24"/>
        <v/>
      </c>
      <c r="F300" s="102" t="str">
        <f t="shared" si="27"/>
        <v/>
      </c>
      <c r="G300" s="85" t="str">
        <f t="shared" si="25"/>
        <v/>
      </c>
      <c r="H300" s="65" t="str">
        <f t="shared" ca="1" si="26"/>
        <v/>
      </c>
      <c r="I300" s="65"/>
      <c r="J300" s="75" t="str">
        <f t="shared" si="28"/>
        <v/>
      </c>
      <c r="K300" s="82" t="str">
        <f t="shared" si="29"/>
        <v/>
      </c>
    </row>
    <row r="301" spans="2:11">
      <c r="B301" s="39"/>
      <c r="C301" s="70"/>
      <c r="D301" s="94" t="str" cm="1">
        <f t="array" aca="1" ref="D301" ca="1">IFERROR(INDEX(skuAnker,MATCH(B301,descrizioneArtAnker,0)),"")</f>
        <v/>
      </c>
      <c r="E301" s="98" t="str">
        <f t="shared" si="24"/>
        <v/>
      </c>
      <c r="F301" s="102" t="str">
        <f t="shared" si="27"/>
        <v/>
      </c>
      <c r="G301" s="85" t="str">
        <f t="shared" si="25"/>
        <v/>
      </c>
      <c r="H301" s="65" t="str">
        <f t="shared" ca="1" si="26"/>
        <v/>
      </c>
      <c r="I301" s="65"/>
      <c r="J301" s="75" t="str">
        <f t="shared" si="28"/>
        <v/>
      </c>
      <c r="K301" s="82" t="str">
        <f t="shared" si="29"/>
        <v/>
      </c>
    </row>
    <row r="302" spans="2:11">
      <c r="B302" s="39"/>
      <c r="C302" s="70"/>
      <c r="D302" s="94" t="str" cm="1">
        <f t="array" aca="1" ref="D302" ca="1">IFERROR(INDEX(skuAnker,MATCH(B302,descrizioneArtAnker,0)),"")</f>
        <v/>
      </c>
      <c r="E302" s="98" t="str">
        <f t="shared" si="24"/>
        <v/>
      </c>
      <c r="F302" s="102" t="str">
        <f t="shared" si="27"/>
        <v/>
      </c>
      <c r="G302" s="85" t="str">
        <f t="shared" si="25"/>
        <v/>
      </c>
      <c r="H302" s="65" t="str">
        <f t="shared" ca="1" si="26"/>
        <v/>
      </c>
      <c r="I302" s="65"/>
      <c r="J302" s="75" t="str">
        <f t="shared" si="28"/>
        <v/>
      </c>
      <c r="K302" s="82" t="str">
        <f t="shared" si="29"/>
        <v/>
      </c>
    </row>
    <row r="303" spans="2:11">
      <c r="B303" s="39"/>
      <c r="C303" s="70"/>
      <c r="D303" s="94" t="str" cm="1">
        <f t="array" aca="1" ref="D303" ca="1">IFERROR(INDEX(skuAnker,MATCH(B303,descrizioneArtAnker,0)),"")</f>
        <v/>
      </c>
      <c r="E303" s="98" t="str">
        <f t="shared" si="24"/>
        <v/>
      </c>
      <c r="F303" s="102" t="str">
        <f t="shared" si="27"/>
        <v/>
      </c>
      <c r="G303" s="85" t="str">
        <f t="shared" si="25"/>
        <v/>
      </c>
      <c r="H303" s="65" t="str">
        <f t="shared" ca="1" si="26"/>
        <v/>
      </c>
      <c r="I303" s="65"/>
      <c r="J303" s="75" t="str">
        <f t="shared" si="28"/>
        <v/>
      </c>
      <c r="K303" s="82" t="str">
        <f t="shared" si="29"/>
        <v/>
      </c>
    </row>
    <row r="304" spans="2:11">
      <c r="B304" s="39"/>
      <c r="C304" s="70"/>
      <c r="D304" s="94" t="str" cm="1">
        <f t="array" aca="1" ref="D304" ca="1">IFERROR(INDEX(skuAnker,MATCH(B304,descrizioneArtAnker,0)),"")</f>
        <v/>
      </c>
      <c r="E304" s="98" t="str">
        <f t="shared" si="24"/>
        <v/>
      </c>
      <c r="F304" s="102" t="str">
        <f t="shared" si="27"/>
        <v/>
      </c>
      <c r="G304" s="85" t="str">
        <f t="shared" si="25"/>
        <v/>
      </c>
      <c r="H304" s="65" t="str">
        <f t="shared" ca="1" si="26"/>
        <v/>
      </c>
      <c r="I304" s="65"/>
      <c r="J304" s="75" t="str">
        <f t="shared" si="28"/>
        <v/>
      </c>
      <c r="K304" s="82" t="str">
        <f t="shared" si="29"/>
        <v/>
      </c>
    </row>
    <row r="305" spans="2:11">
      <c r="B305" s="39"/>
      <c r="C305" s="70"/>
      <c r="D305" s="94" t="str" cm="1">
        <f t="array" aca="1" ref="D305" ca="1">IFERROR(INDEX(skuAnker,MATCH(B305,descrizioneArtAnker,0)),"")</f>
        <v/>
      </c>
      <c r="E305" s="98" t="str">
        <f t="shared" si="24"/>
        <v/>
      </c>
      <c r="F305" s="102" t="str">
        <f t="shared" si="27"/>
        <v/>
      </c>
      <c r="G305" s="85" t="str">
        <f t="shared" si="25"/>
        <v/>
      </c>
      <c r="H305" s="65" t="str">
        <f t="shared" ca="1" si="26"/>
        <v/>
      </c>
      <c r="I305" s="65"/>
      <c r="J305" s="75" t="str">
        <f t="shared" si="28"/>
        <v/>
      </c>
      <c r="K305" s="82" t="str">
        <f t="shared" si="29"/>
        <v/>
      </c>
    </row>
    <row r="306" spans="2:11">
      <c r="B306" s="39"/>
      <c r="C306" s="70"/>
      <c r="D306" s="94" t="str" cm="1">
        <f t="array" aca="1" ref="D306" ca="1">IFERROR(INDEX(skuAnker,MATCH(B306,descrizioneArtAnker,0)),"")</f>
        <v/>
      </c>
      <c r="E306" s="98" t="str">
        <f t="shared" si="24"/>
        <v/>
      </c>
      <c r="F306" s="102" t="str">
        <f t="shared" si="27"/>
        <v/>
      </c>
      <c r="G306" s="85" t="str">
        <f t="shared" si="25"/>
        <v/>
      </c>
      <c r="H306" s="65" t="str">
        <f t="shared" ca="1" si="26"/>
        <v/>
      </c>
      <c r="I306" s="65"/>
      <c r="J306" s="75" t="str">
        <f t="shared" si="28"/>
        <v/>
      </c>
      <c r="K306" s="82" t="str">
        <f t="shared" si="29"/>
        <v/>
      </c>
    </row>
    <row r="307" spans="2:11">
      <c r="B307" s="39"/>
      <c r="C307" s="70"/>
      <c r="D307" s="94" t="str" cm="1">
        <f t="array" aca="1" ref="D307" ca="1">IFERROR(INDEX(skuAnker,MATCH(B307,descrizioneArtAnker,0)),"")</f>
        <v/>
      </c>
      <c r="E307" s="98" t="str">
        <f t="shared" si="24"/>
        <v/>
      </c>
      <c r="F307" s="102" t="str">
        <f t="shared" si="27"/>
        <v/>
      </c>
      <c r="G307" s="85" t="str">
        <f t="shared" si="25"/>
        <v/>
      </c>
      <c r="H307" s="65" t="str">
        <f t="shared" ca="1" si="26"/>
        <v/>
      </c>
      <c r="I307" s="65"/>
      <c r="J307" s="75" t="str">
        <f t="shared" si="28"/>
        <v/>
      </c>
      <c r="K307" s="82" t="str">
        <f t="shared" si="29"/>
        <v/>
      </c>
    </row>
    <row r="308" spans="2:11">
      <c r="B308" s="39"/>
      <c r="C308" s="70"/>
      <c r="D308" s="94" t="str" cm="1">
        <f t="array" aca="1" ref="D308" ca="1">IFERROR(INDEX(skuAnker,MATCH(B308,descrizioneArtAnker,0)),"")</f>
        <v/>
      </c>
      <c r="E308" s="98" t="str">
        <f t="shared" si="24"/>
        <v/>
      </c>
      <c r="F308" s="102" t="str">
        <f t="shared" si="27"/>
        <v/>
      </c>
      <c r="G308" s="85" t="str">
        <f t="shared" si="25"/>
        <v/>
      </c>
      <c r="H308" s="65" t="str">
        <f t="shared" ca="1" si="26"/>
        <v/>
      </c>
      <c r="I308" s="65"/>
      <c r="J308" s="75" t="str">
        <f t="shared" si="28"/>
        <v/>
      </c>
      <c r="K308" s="82" t="str">
        <f t="shared" si="29"/>
        <v/>
      </c>
    </row>
    <row r="309" spans="2:11">
      <c r="B309" s="39"/>
      <c r="C309" s="70"/>
      <c r="D309" s="94" t="str" cm="1">
        <f t="array" aca="1" ref="D309" ca="1">IFERROR(INDEX(skuAnker,MATCH(B309,descrizioneArtAnker,0)),"")</f>
        <v/>
      </c>
      <c r="E309" s="98" t="str">
        <f t="shared" si="24"/>
        <v/>
      </c>
      <c r="F309" s="102" t="str">
        <f t="shared" si="27"/>
        <v/>
      </c>
      <c r="G309" s="85" t="str">
        <f t="shared" si="25"/>
        <v/>
      </c>
      <c r="H309" s="65" t="str">
        <f t="shared" ca="1" si="26"/>
        <v/>
      </c>
      <c r="I309" s="65"/>
      <c r="J309" s="75" t="str">
        <f t="shared" si="28"/>
        <v/>
      </c>
      <c r="K309" s="82" t="str">
        <f t="shared" si="29"/>
        <v/>
      </c>
    </row>
    <row r="310" spans="2:11">
      <c r="B310" s="39"/>
      <c r="C310" s="70"/>
      <c r="D310" s="94" t="str" cm="1">
        <f t="array" aca="1" ref="D310" ca="1">IFERROR(INDEX(skuAnker,MATCH(B310,descrizioneArtAnker,0)),"")</f>
        <v/>
      </c>
      <c r="E310" s="98" t="str">
        <f t="shared" si="24"/>
        <v/>
      </c>
      <c r="F310" s="102" t="str">
        <f t="shared" si="27"/>
        <v/>
      </c>
      <c r="G310" s="85" t="str">
        <f t="shared" si="25"/>
        <v/>
      </c>
      <c r="H310" s="65" t="str">
        <f t="shared" ca="1" si="26"/>
        <v/>
      </c>
      <c r="I310" s="65"/>
      <c r="J310" s="75" t="str">
        <f t="shared" si="28"/>
        <v/>
      </c>
      <c r="K310" s="82" t="str">
        <f t="shared" si="29"/>
        <v/>
      </c>
    </row>
    <row r="311" spans="2:11">
      <c r="B311" s="39"/>
      <c r="C311" s="70"/>
      <c r="D311" s="94" t="str" cm="1">
        <f t="array" aca="1" ref="D311" ca="1">IFERROR(INDEX(skuAnker,MATCH(B311,descrizioneArtAnker,0)),"")</f>
        <v/>
      </c>
      <c r="E311" s="98" t="str">
        <f t="shared" si="24"/>
        <v/>
      </c>
      <c r="F311" s="102" t="str">
        <f t="shared" si="27"/>
        <v/>
      </c>
      <c r="G311" s="85" t="str">
        <f t="shared" si="25"/>
        <v/>
      </c>
      <c r="H311" s="65" t="str">
        <f t="shared" ca="1" si="26"/>
        <v/>
      </c>
      <c r="I311" s="65"/>
      <c r="J311" s="75" t="str">
        <f t="shared" si="28"/>
        <v/>
      </c>
      <c r="K311" s="82" t="str">
        <f t="shared" si="29"/>
        <v/>
      </c>
    </row>
    <row r="312" spans="2:11">
      <c r="B312" s="39"/>
      <c r="C312" s="70"/>
      <c r="D312" s="94" t="str" cm="1">
        <f t="array" aca="1" ref="D312" ca="1">IFERROR(INDEX(skuAnker,MATCH(B312,descrizioneArtAnker,0)),"")</f>
        <v/>
      </c>
      <c r="E312" s="98" t="str">
        <f t="shared" si="24"/>
        <v/>
      </c>
      <c r="F312" s="102" t="str">
        <f t="shared" si="27"/>
        <v/>
      </c>
      <c r="G312" s="85" t="str">
        <f t="shared" si="25"/>
        <v/>
      </c>
      <c r="H312" s="65" t="str">
        <f t="shared" ca="1" si="26"/>
        <v/>
      </c>
      <c r="I312" s="65"/>
      <c r="J312" s="75" t="str">
        <f t="shared" si="28"/>
        <v/>
      </c>
      <c r="K312" s="82" t="str">
        <f t="shared" si="29"/>
        <v/>
      </c>
    </row>
    <row r="313" spans="2:11">
      <c r="B313" s="39"/>
      <c r="C313" s="70"/>
      <c r="D313" s="94" t="str" cm="1">
        <f t="array" aca="1" ref="D313" ca="1">IFERROR(INDEX(skuAnker,MATCH(B313,descrizioneArtAnker,0)),"")</f>
        <v/>
      </c>
      <c r="E313" s="98" t="str">
        <f t="shared" si="24"/>
        <v/>
      </c>
      <c r="F313" s="102" t="str">
        <f t="shared" si="27"/>
        <v/>
      </c>
      <c r="G313" s="85" t="str">
        <f t="shared" si="25"/>
        <v/>
      </c>
      <c r="H313" s="65" t="str">
        <f t="shared" ca="1" si="26"/>
        <v/>
      </c>
      <c r="I313" s="65"/>
      <c r="J313" s="75" t="str">
        <f t="shared" si="28"/>
        <v/>
      </c>
      <c r="K313" s="82" t="str">
        <f t="shared" si="29"/>
        <v/>
      </c>
    </row>
    <row r="314" spans="2:11">
      <c r="B314" s="39"/>
      <c r="C314" s="70"/>
      <c r="D314" s="94" t="str" cm="1">
        <f t="array" aca="1" ref="D314" ca="1">IFERROR(INDEX(skuAnker,MATCH(B314,descrizioneArtAnker,0)),"")</f>
        <v/>
      </c>
      <c r="E314" s="98" t="str">
        <f t="shared" si="24"/>
        <v/>
      </c>
      <c r="F314" s="102" t="str">
        <f t="shared" si="27"/>
        <v/>
      </c>
      <c r="G314" s="85" t="str">
        <f t="shared" si="25"/>
        <v/>
      </c>
      <c r="H314" s="65" t="str">
        <f t="shared" ca="1" si="26"/>
        <v/>
      </c>
      <c r="I314" s="65"/>
      <c r="J314" s="75" t="str">
        <f t="shared" si="28"/>
        <v/>
      </c>
      <c r="K314" s="82" t="str">
        <f t="shared" si="29"/>
        <v/>
      </c>
    </row>
    <row r="315" spans="2:11">
      <c r="B315" s="39"/>
      <c r="C315" s="70"/>
      <c r="D315" s="94" t="str" cm="1">
        <f t="array" aca="1" ref="D315" ca="1">IFERROR(INDEX(skuAnker,MATCH(B315,descrizioneArtAnker,0)),"")</f>
        <v/>
      </c>
      <c r="E315" s="98" t="str">
        <f t="shared" si="24"/>
        <v/>
      </c>
      <c r="F315" s="102" t="str">
        <f t="shared" si="27"/>
        <v/>
      </c>
      <c r="G315" s="85" t="str">
        <f t="shared" si="25"/>
        <v/>
      </c>
      <c r="H315" s="65" t="str">
        <f t="shared" ca="1" si="26"/>
        <v/>
      </c>
      <c r="I315" s="65"/>
      <c r="J315" s="75" t="str">
        <f t="shared" si="28"/>
        <v/>
      </c>
      <c r="K315" s="82" t="str">
        <f t="shared" si="29"/>
        <v/>
      </c>
    </row>
    <row r="316" spans="2:11">
      <c r="B316" s="39"/>
      <c r="C316" s="70"/>
      <c r="D316" s="94" t="str" cm="1">
        <f t="array" aca="1" ref="D316" ca="1">IFERROR(INDEX(skuAnker,MATCH(B316,descrizioneArtAnker,0)),"")</f>
        <v/>
      </c>
      <c r="E316" s="98" t="str">
        <f t="shared" si="24"/>
        <v/>
      </c>
      <c r="F316" s="102" t="str">
        <f t="shared" si="27"/>
        <v/>
      </c>
      <c r="G316" s="85" t="str">
        <f t="shared" si="25"/>
        <v/>
      </c>
      <c r="H316" s="65" t="str">
        <f t="shared" ca="1" si="26"/>
        <v/>
      </c>
      <c r="I316" s="65"/>
      <c r="J316" s="75" t="str">
        <f t="shared" si="28"/>
        <v/>
      </c>
      <c r="K316" s="82" t="str">
        <f t="shared" si="29"/>
        <v/>
      </c>
    </row>
    <row r="317" spans="2:11">
      <c r="B317" s="39"/>
      <c r="C317" s="70"/>
      <c r="D317" s="94" t="str" cm="1">
        <f t="array" aca="1" ref="D317" ca="1">IFERROR(INDEX(skuAnker,MATCH(B317,descrizioneArtAnker,0)),"")</f>
        <v/>
      </c>
      <c r="E317" s="98" t="str">
        <f t="shared" si="24"/>
        <v/>
      </c>
      <c r="F317" s="102" t="str">
        <f t="shared" si="27"/>
        <v/>
      </c>
      <c r="G317" s="85" t="str">
        <f t="shared" si="25"/>
        <v/>
      </c>
      <c r="H317" s="65" t="str">
        <f t="shared" ca="1" si="26"/>
        <v/>
      </c>
      <c r="I317" s="65"/>
      <c r="J317" s="75" t="str">
        <f t="shared" si="28"/>
        <v/>
      </c>
      <c r="K317" s="82" t="str">
        <f t="shared" si="29"/>
        <v/>
      </c>
    </row>
    <row r="318" spans="2:11">
      <c r="B318" s="39"/>
      <c r="C318" s="70"/>
      <c r="D318" s="94" t="str" cm="1">
        <f t="array" aca="1" ref="D318" ca="1">IFERROR(INDEX(skuAnker,MATCH(B318,descrizioneArtAnker,0)),"")</f>
        <v/>
      </c>
      <c r="E318" s="98" t="str">
        <f t="shared" si="24"/>
        <v/>
      </c>
      <c r="F318" s="102" t="str">
        <f t="shared" si="27"/>
        <v/>
      </c>
      <c r="G318" s="85" t="str">
        <f t="shared" si="25"/>
        <v/>
      </c>
      <c r="H318" s="65" t="str">
        <f t="shared" ca="1" si="26"/>
        <v/>
      </c>
      <c r="I318" s="65"/>
      <c r="J318" s="75" t="str">
        <f t="shared" si="28"/>
        <v/>
      </c>
      <c r="K318" s="82" t="str">
        <f t="shared" si="29"/>
        <v/>
      </c>
    </row>
    <row r="319" spans="2:11">
      <c r="B319" s="39"/>
      <c r="C319" s="70"/>
      <c r="D319" s="94" t="str" cm="1">
        <f t="array" aca="1" ref="D319" ca="1">IFERROR(INDEX(skuAnker,MATCH(B319,descrizioneArtAnker,0)),"")</f>
        <v/>
      </c>
      <c r="E319" s="98" t="str">
        <f t="shared" si="24"/>
        <v/>
      </c>
      <c r="F319" s="102" t="str">
        <f t="shared" si="27"/>
        <v/>
      </c>
      <c r="G319" s="85" t="str">
        <f t="shared" si="25"/>
        <v/>
      </c>
      <c r="H319" s="65" t="str">
        <f t="shared" ca="1" si="26"/>
        <v/>
      </c>
      <c r="I319" s="65"/>
      <c r="J319" s="75" t="str">
        <f t="shared" si="28"/>
        <v/>
      </c>
      <c r="K319" s="82" t="str">
        <f t="shared" si="29"/>
        <v/>
      </c>
    </row>
    <row r="320" spans="2:11">
      <c r="B320" s="39"/>
      <c r="C320" s="70"/>
      <c r="D320" s="94" t="str" cm="1">
        <f t="array" aca="1" ref="D320" ca="1">IFERROR(INDEX(skuAnker,MATCH(B320,descrizioneArtAnker,0)),"")</f>
        <v/>
      </c>
      <c r="E320" s="98" t="str">
        <f t="shared" si="24"/>
        <v/>
      </c>
      <c r="F320" s="102" t="str">
        <f t="shared" si="27"/>
        <v/>
      </c>
      <c r="G320" s="85" t="str">
        <f t="shared" si="25"/>
        <v/>
      </c>
      <c r="H320" s="65" t="str">
        <f t="shared" ca="1" si="26"/>
        <v/>
      </c>
      <c r="I320" s="65"/>
      <c r="J320" s="75" t="str">
        <f t="shared" si="28"/>
        <v/>
      </c>
      <c r="K320" s="82" t="str">
        <f t="shared" si="29"/>
        <v/>
      </c>
    </row>
    <row r="321" spans="2:11">
      <c r="B321" s="39"/>
      <c r="C321" s="70"/>
      <c r="D321" s="94" t="str" cm="1">
        <f t="array" aca="1" ref="D321" ca="1">IFERROR(INDEX(skuAnker,MATCH(B321,descrizioneArtAnker,0)),"")</f>
        <v/>
      </c>
      <c r="E321" s="98" t="str">
        <f t="shared" si="24"/>
        <v/>
      </c>
      <c r="F321" s="102" t="str">
        <f t="shared" si="27"/>
        <v/>
      </c>
      <c r="G321" s="85" t="str">
        <f t="shared" si="25"/>
        <v/>
      </c>
      <c r="H321" s="65" t="str">
        <f t="shared" ca="1" si="26"/>
        <v/>
      </c>
      <c r="I321" s="65"/>
      <c r="J321" s="75" t="str">
        <f t="shared" si="28"/>
        <v/>
      </c>
      <c r="K321" s="82" t="str">
        <f t="shared" si="29"/>
        <v/>
      </c>
    </row>
    <row r="322" spans="2:11">
      <c r="B322" s="39"/>
      <c r="C322" s="70"/>
      <c r="D322" s="94" t="str" cm="1">
        <f t="array" aca="1" ref="D322" ca="1">IFERROR(INDEX(skuAnker,MATCH(B322,descrizioneArtAnker,0)),"")</f>
        <v/>
      </c>
      <c r="E322" s="98" t="str">
        <f t="shared" si="24"/>
        <v/>
      </c>
      <c r="F322" s="102" t="str">
        <f t="shared" si="27"/>
        <v/>
      </c>
      <c r="G322" s="85" t="str">
        <f t="shared" si="25"/>
        <v/>
      </c>
      <c r="H322" s="65" t="str">
        <f t="shared" ca="1" si="26"/>
        <v/>
      </c>
      <c r="I322" s="65"/>
      <c r="J322" s="75" t="str">
        <f t="shared" si="28"/>
        <v/>
      </c>
      <c r="K322" s="82" t="str">
        <f t="shared" si="29"/>
        <v/>
      </c>
    </row>
    <row r="323" spans="2:11">
      <c r="B323" s="39"/>
      <c r="C323" s="70"/>
      <c r="D323" s="94" t="str" cm="1">
        <f t="array" aca="1" ref="D323" ca="1">IFERROR(INDEX(skuAnker,MATCH(B323,descrizioneArtAnker,0)),"")</f>
        <v/>
      </c>
      <c r="E323" s="98" t="str">
        <f t="shared" ref="E323:E386" si="30">IF(B323="","",VLOOKUP(B323,listoneAnker_NoSku,2,FALSE))</f>
        <v/>
      </c>
      <c r="F323" s="102" t="str">
        <f t="shared" si="27"/>
        <v/>
      </c>
      <c r="G323" s="85" t="str">
        <f t="shared" ref="G323:G386" si="31">IF(B323="","",VLOOKUP(B323,listoneAnker_NoSku,4,FALSE))</f>
        <v/>
      </c>
      <c r="H323" s="65" t="str">
        <f t="shared" ref="H323:H386" ca="1" si="32">IFERROR(VLOOKUP(D323,listoneAnkerCompleto,8,FALSE)/1.22,"")</f>
        <v/>
      </c>
      <c r="I323" s="65"/>
      <c r="J323" s="75" t="str">
        <f t="shared" si="28"/>
        <v/>
      </c>
      <c r="K323" s="82" t="str">
        <f t="shared" si="29"/>
        <v/>
      </c>
    </row>
    <row r="324" spans="2:11">
      <c r="B324" s="39"/>
      <c r="C324" s="70"/>
      <c r="D324" s="94" t="str" cm="1">
        <f t="array" aca="1" ref="D324" ca="1">IFERROR(INDEX(skuAnker,MATCH(B324,descrizioneArtAnker,0)),"")</f>
        <v/>
      </c>
      <c r="E324" s="98" t="str">
        <f t="shared" si="30"/>
        <v/>
      </c>
      <c r="F324" s="102" t="str">
        <f t="shared" ref="F324:F387" si="33">IF(B324="","",VLOOKUP(B324,listoneAnker_NoSku,3,FALSE))</f>
        <v/>
      </c>
      <c r="G324" s="85" t="str">
        <f t="shared" si="31"/>
        <v/>
      </c>
      <c r="H324" s="65" t="str">
        <f t="shared" ca="1" si="32"/>
        <v/>
      </c>
      <c r="I324" s="65"/>
      <c r="J324" s="75" t="str">
        <f t="shared" ref="J324:J387" si="34">IF(B324="","",C324/E324)</f>
        <v/>
      </c>
      <c r="K324" s="82" t="str">
        <f t="shared" ref="K324:K387" si="35">IF(B324="","",H324*C324)</f>
        <v/>
      </c>
    </row>
    <row r="325" spans="2:11">
      <c r="B325" s="39"/>
      <c r="C325" s="70"/>
      <c r="D325" s="94" t="str" cm="1">
        <f t="array" aca="1" ref="D325" ca="1">IFERROR(INDEX(skuAnker,MATCH(B325,descrizioneArtAnker,0)),"")</f>
        <v/>
      </c>
      <c r="E325" s="98" t="str">
        <f t="shared" si="30"/>
        <v/>
      </c>
      <c r="F325" s="102" t="str">
        <f t="shared" si="33"/>
        <v/>
      </c>
      <c r="G325" s="85" t="str">
        <f t="shared" si="31"/>
        <v/>
      </c>
      <c r="H325" s="65" t="str">
        <f t="shared" ca="1" si="32"/>
        <v/>
      </c>
      <c r="I325" s="65"/>
      <c r="J325" s="75" t="str">
        <f t="shared" si="34"/>
        <v/>
      </c>
      <c r="K325" s="82" t="str">
        <f t="shared" si="35"/>
        <v/>
      </c>
    </row>
    <row r="326" spans="2:11">
      <c r="B326" s="39"/>
      <c r="C326" s="70"/>
      <c r="D326" s="94" t="str" cm="1">
        <f t="array" aca="1" ref="D326" ca="1">IFERROR(INDEX(skuAnker,MATCH(B326,descrizioneArtAnker,0)),"")</f>
        <v/>
      </c>
      <c r="E326" s="98" t="str">
        <f t="shared" si="30"/>
        <v/>
      </c>
      <c r="F326" s="102" t="str">
        <f t="shared" si="33"/>
        <v/>
      </c>
      <c r="G326" s="85" t="str">
        <f t="shared" si="31"/>
        <v/>
      </c>
      <c r="H326" s="65" t="str">
        <f t="shared" ca="1" si="32"/>
        <v/>
      </c>
      <c r="I326" s="65"/>
      <c r="J326" s="75" t="str">
        <f t="shared" si="34"/>
        <v/>
      </c>
      <c r="K326" s="82" t="str">
        <f t="shared" si="35"/>
        <v/>
      </c>
    </row>
    <row r="327" spans="2:11">
      <c r="B327" s="39"/>
      <c r="C327" s="70"/>
      <c r="D327" s="94" t="str" cm="1">
        <f t="array" aca="1" ref="D327" ca="1">IFERROR(INDEX(skuAnker,MATCH(B327,descrizioneArtAnker,0)),"")</f>
        <v/>
      </c>
      <c r="E327" s="98" t="str">
        <f t="shared" si="30"/>
        <v/>
      </c>
      <c r="F327" s="102" t="str">
        <f t="shared" si="33"/>
        <v/>
      </c>
      <c r="G327" s="85" t="str">
        <f t="shared" si="31"/>
        <v/>
      </c>
      <c r="H327" s="65" t="str">
        <f t="shared" ca="1" si="32"/>
        <v/>
      </c>
      <c r="I327" s="65"/>
      <c r="J327" s="75" t="str">
        <f t="shared" si="34"/>
        <v/>
      </c>
      <c r="K327" s="82" t="str">
        <f t="shared" si="35"/>
        <v/>
      </c>
    </row>
    <row r="328" spans="2:11">
      <c r="B328" s="39"/>
      <c r="C328" s="70"/>
      <c r="D328" s="94" t="str" cm="1">
        <f t="array" aca="1" ref="D328" ca="1">IFERROR(INDEX(skuAnker,MATCH(B328,descrizioneArtAnker,0)),"")</f>
        <v/>
      </c>
      <c r="E328" s="98" t="str">
        <f t="shared" si="30"/>
        <v/>
      </c>
      <c r="F328" s="102" t="str">
        <f t="shared" si="33"/>
        <v/>
      </c>
      <c r="G328" s="85" t="str">
        <f t="shared" si="31"/>
        <v/>
      </c>
      <c r="H328" s="65" t="str">
        <f t="shared" ca="1" si="32"/>
        <v/>
      </c>
      <c r="I328" s="65"/>
      <c r="J328" s="75" t="str">
        <f t="shared" si="34"/>
        <v/>
      </c>
      <c r="K328" s="82" t="str">
        <f t="shared" si="35"/>
        <v/>
      </c>
    </row>
    <row r="329" spans="2:11">
      <c r="B329" s="39"/>
      <c r="C329" s="70"/>
      <c r="D329" s="94" t="str" cm="1">
        <f t="array" aca="1" ref="D329" ca="1">IFERROR(INDEX(skuAnker,MATCH(B329,descrizioneArtAnker,0)),"")</f>
        <v/>
      </c>
      <c r="E329" s="98" t="str">
        <f t="shared" si="30"/>
        <v/>
      </c>
      <c r="F329" s="102" t="str">
        <f t="shared" si="33"/>
        <v/>
      </c>
      <c r="G329" s="85" t="str">
        <f t="shared" si="31"/>
        <v/>
      </c>
      <c r="H329" s="65" t="str">
        <f t="shared" ca="1" si="32"/>
        <v/>
      </c>
      <c r="I329" s="65"/>
      <c r="J329" s="75" t="str">
        <f t="shared" si="34"/>
        <v/>
      </c>
      <c r="K329" s="82" t="str">
        <f t="shared" si="35"/>
        <v/>
      </c>
    </row>
    <row r="330" spans="2:11">
      <c r="B330" s="39"/>
      <c r="C330" s="70"/>
      <c r="D330" s="94" t="str" cm="1">
        <f t="array" aca="1" ref="D330" ca="1">IFERROR(INDEX(skuAnker,MATCH(B330,descrizioneArtAnker,0)),"")</f>
        <v/>
      </c>
      <c r="E330" s="98" t="str">
        <f t="shared" si="30"/>
        <v/>
      </c>
      <c r="F330" s="102" t="str">
        <f t="shared" si="33"/>
        <v/>
      </c>
      <c r="G330" s="85" t="str">
        <f t="shared" si="31"/>
        <v/>
      </c>
      <c r="H330" s="65" t="str">
        <f t="shared" ca="1" si="32"/>
        <v/>
      </c>
      <c r="I330" s="65"/>
      <c r="J330" s="75" t="str">
        <f t="shared" si="34"/>
        <v/>
      </c>
      <c r="K330" s="82" t="str">
        <f t="shared" si="35"/>
        <v/>
      </c>
    </row>
    <row r="331" spans="2:11">
      <c r="B331" s="39"/>
      <c r="C331" s="70"/>
      <c r="D331" s="94" t="str" cm="1">
        <f t="array" aca="1" ref="D331" ca="1">IFERROR(INDEX(skuAnker,MATCH(B331,descrizioneArtAnker,0)),"")</f>
        <v/>
      </c>
      <c r="E331" s="98" t="str">
        <f t="shared" si="30"/>
        <v/>
      </c>
      <c r="F331" s="102" t="str">
        <f t="shared" si="33"/>
        <v/>
      </c>
      <c r="G331" s="85" t="str">
        <f t="shared" si="31"/>
        <v/>
      </c>
      <c r="H331" s="65" t="str">
        <f t="shared" ca="1" si="32"/>
        <v/>
      </c>
      <c r="I331" s="65"/>
      <c r="J331" s="75" t="str">
        <f t="shared" si="34"/>
        <v/>
      </c>
      <c r="K331" s="82" t="str">
        <f t="shared" si="35"/>
        <v/>
      </c>
    </row>
    <row r="332" spans="2:11">
      <c r="B332" s="39"/>
      <c r="C332" s="70"/>
      <c r="D332" s="94" t="str" cm="1">
        <f t="array" aca="1" ref="D332" ca="1">IFERROR(INDEX(skuAnker,MATCH(B332,descrizioneArtAnker,0)),"")</f>
        <v/>
      </c>
      <c r="E332" s="98" t="str">
        <f t="shared" si="30"/>
        <v/>
      </c>
      <c r="F332" s="102" t="str">
        <f t="shared" si="33"/>
        <v/>
      </c>
      <c r="G332" s="85" t="str">
        <f t="shared" si="31"/>
        <v/>
      </c>
      <c r="H332" s="65" t="str">
        <f t="shared" ca="1" si="32"/>
        <v/>
      </c>
      <c r="I332" s="65"/>
      <c r="J332" s="75" t="str">
        <f t="shared" si="34"/>
        <v/>
      </c>
      <c r="K332" s="82" t="str">
        <f t="shared" si="35"/>
        <v/>
      </c>
    </row>
    <row r="333" spans="2:11">
      <c r="B333" s="39"/>
      <c r="C333" s="70"/>
      <c r="D333" s="94" t="str" cm="1">
        <f t="array" aca="1" ref="D333" ca="1">IFERROR(INDEX(skuAnker,MATCH(B333,descrizioneArtAnker,0)),"")</f>
        <v/>
      </c>
      <c r="E333" s="98" t="str">
        <f t="shared" si="30"/>
        <v/>
      </c>
      <c r="F333" s="102" t="str">
        <f t="shared" si="33"/>
        <v/>
      </c>
      <c r="G333" s="85" t="str">
        <f t="shared" si="31"/>
        <v/>
      </c>
      <c r="H333" s="65" t="str">
        <f t="shared" ca="1" si="32"/>
        <v/>
      </c>
      <c r="I333" s="65"/>
      <c r="J333" s="75" t="str">
        <f t="shared" si="34"/>
        <v/>
      </c>
      <c r="K333" s="82" t="str">
        <f t="shared" si="35"/>
        <v/>
      </c>
    </row>
    <row r="334" spans="2:11">
      <c r="B334" s="39"/>
      <c r="C334" s="70"/>
      <c r="D334" s="94" t="str" cm="1">
        <f t="array" aca="1" ref="D334" ca="1">IFERROR(INDEX(skuAnker,MATCH(B334,descrizioneArtAnker,0)),"")</f>
        <v/>
      </c>
      <c r="E334" s="98" t="str">
        <f t="shared" si="30"/>
        <v/>
      </c>
      <c r="F334" s="102" t="str">
        <f t="shared" si="33"/>
        <v/>
      </c>
      <c r="G334" s="85" t="str">
        <f t="shared" si="31"/>
        <v/>
      </c>
      <c r="H334" s="65" t="str">
        <f t="shared" ca="1" si="32"/>
        <v/>
      </c>
      <c r="I334" s="65"/>
      <c r="J334" s="75" t="str">
        <f t="shared" si="34"/>
        <v/>
      </c>
      <c r="K334" s="82" t="str">
        <f t="shared" si="35"/>
        <v/>
      </c>
    </row>
    <row r="335" spans="2:11">
      <c r="B335" s="39"/>
      <c r="C335" s="70"/>
      <c r="D335" s="94" t="str" cm="1">
        <f t="array" aca="1" ref="D335" ca="1">IFERROR(INDEX(skuAnker,MATCH(B335,descrizioneArtAnker,0)),"")</f>
        <v/>
      </c>
      <c r="E335" s="98" t="str">
        <f t="shared" si="30"/>
        <v/>
      </c>
      <c r="F335" s="102" t="str">
        <f t="shared" si="33"/>
        <v/>
      </c>
      <c r="G335" s="85" t="str">
        <f t="shared" si="31"/>
        <v/>
      </c>
      <c r="H335" s="65" t="str">
        <f t="shared" ca="1" si="32"/>
        <v/>
      </c>
      <c r="I335" s="65"/>
      <c r="J335" s="75" t="str">
        <f t="shared" si="34"/>
        <v/>
      </c>
      <c r="K335" s="82" t="str">
        <f t="shared" si="35"/>
        <v/>
      </c>
    </row>
    <row r="336" spans="2:11">
      <c r="B336" s="39"/>
      <c r="C336" s="70"/>
      <c r="D336" s="94" t="str" cm="1">
        <f t="array" aca="1" ref="D336" ca="1">IFERROR(INDEX(skuAnker,MATCH(B336,descrizioneArtAnker,0)),"")</f>
        <v/>
      </c>
      <c r="E336" s="98" t="str">
        <f t="shared" si="30"/>
        <v/>
      </c>
      <c r="F336" s="102" t="str">
        <f t="shared" si="33"/>
        <v/>
      </c>
      <c r="G336" s="85" t="str">
        <f t="shared" si="31"/>
        <v/>
      </c>
      <c r="H336" s="65" t="str">
        <f t="shared" ca="1" si="32"/>
        <v/>
      </c>
      <c r="I336" s="65"/>
      <c r="J336" s="75" t="str">
        <f t="shared" si="34"/>
        <v/>
      </c>
      <c r="K336" s="82" t="str">
        <f t="shared" si="35"/>
        <v/>
      </c>
    </row>
    <row r="337" spans="2:11">
      <c r="B337" s="39"/>
      <c r="C337" s="70"/>
      <c r="D337" s="94" t="str" cm="1">
        <f t="array" aca="1" ref="D337" ca="1">IFERROR(INDEX(skuAnker,MATCH(B337,descrizioneArtAnker,0)),"")</f>
        <v/>
      </c>
      <c r="E337" s="98" t="str">
        <f t="shared" si="30"/>
        <v/>
      </c>
      <c r="F337" s="102" t="str">
        <f t="shared" si="33"/>
        <v/>
      </c>
      <c r="G337" s="85" t="str">
        <f t="shared" si="31"/>
        <v/>
      </c>
      <c r="H337" s="65" t="str">
        <f t="shared" ca="1" si="32"/>
        <v/>
      </c>
      <c r="I337" s="65"/>
      <c r="J337" s="75" t="str">
        <f t="shared" si="34"/>
        <v/>
      </c>
      <c r="K337" s="82" t="str">
        <f t="shared" si="35"/>
        <v/>
      </c>
    </row>
    <row r="338" spans="2:11">
      <c r="B338" s="39"/>
      <c r="C338" s="70"/>
      <c r="D338" s="94" t="str" cm="1">
        <f t="array" aca="1" ref="D338" ca="1">IFERROR(INDEX(skuAnker,MATCH(B338,descrizioneArtAnker,0)),"")</f>
        <v/>
      </c>
      <c r="E338" s="98" t="str">
        <f t="shared" si="30"/>
        <v/>
      </c>
      <c r="F338" s="102" t="str">
        <f t="shared" si="33"/>
        <v/>
      </c>
      <c r="G338" s="85" t="str">
        <f t="shared" si="31"/>
        <v/>
      </c>
      <c r="H338" s="65" t="str">
        <f t="shared" ca="1" si="32"/>
        <v/>
      </c>
      <c r="I338" s="65"/>
      <c r="J338" s="75" t="str">
        <f t="shared" si="34"/>
        <v/>
      </c>
      <c r="K338" s="82" t="str">
        <f t="shared" si="35"/>
        <v/>
      </c>
    </row>
    <row r="339" spans="2:11">
      <c r="B339" s="39"/>
      <c r="C339" s="70"/>
      <c r="D339" s="94" t="str" cm="1">
        <f t="array" aca="1" ref="D339" ca="1">IFERROR(INDEX(skuAnker,MATCH(B339,descrizioneArtAnker,0)),"")</f>
        <v/>
      </c>
      <c r="E339" s="98" t="str">
        <f t="shared" si="30"/>
        <v/>
      </c>
      <c r="F339" s="102" t="str">
        <f t="shared" si="33"/>
        <v/>
      </c>
      <c r="G339" s="85" t="str">
        <f t="shared" si="31"/>
        <v/>
      </c>
      <c r="H339" s="65" t="str">
        <f t="shared" ca="1" si="32"/>
        <v/>
      </c>
      <c r="I339" s="65"/>
      <c r="J339" s="75" t="str">
        <f t="shared" si="34"/>
        <v/>
      </c>
      <c r="K339" s="82" t="str">
        <f t="shared" si="35"/>
        <v/>
      </c>
    </row>
    <row r="340" spans="2:11">
      <c r="B340" s="39"/>
      <c r="C340" s="70"/>
      <c r="D340" s="94" t="str" cm="1">
        <f t="array" aca="1" ref="D340" ca="1">IFERROR(INDEX(skuAnker,MATCH(B340,descrizioneArtAnker,0)),"")</f>
        <v/>
      </c>
      <c r="E340" s="98" t="str">
        <f t="shared" si="30"/>
        <v/>
      </c>
      <c r="F340" s="102" t="str">
        <f t="shared" si="33"/>
        <v/>
      </c>
      <c r="G340" s="85" t="str">
        <f t="shared" si="31"/>
        <v/>
      </c>
      <c r="H340" s="65" t="str">
        <f t="shared" ca="1" si="32"/>
        <v/>
      </c>
      <c r="I340" s="65"/>
      <c r="J340" s="75" t="str">
        <f t="shared" si="34"/>
        <v/>
      </c>
      <c r="K340" s="82" t="str">
        <f t="shared" si="35"/>
        <v/>
      </c>
    </row>
    <row r="341" spans="2:11">
      <c r="B341" s="39"/>
      <c r="C341" s="70"/>
      <c r="D341" s="94" t="str" cm="1">
        <f t="array" aca="1" ref="D341" ca="1">IFERROR(INDEX(skuAnker,MATCH(B341,descrizioneArtAnker,0)),"")</f>
        <v/>
      </c>
      <c r="E341" s="98" t="str">
        <f t="shared" si="30"/>
        <v/>
      </c>
      <c r="F341" s="102" t="str">
        <f t="shared" si="33"/>
        <v/>
      </c>
      <c r="G341" s="85" t="str">
        <f t="shared" si="31"/>
        <v/>
      </c>
      <c r="H341" s="65" t="str">
        <f t="shared" ca="1" si="32"/>
        <v/>
      </c>
      <c r="I341" s="65"/>
      <c r="J341" s="75" t="str">
        <f t="shared" si="34"/>
        <v/>
      </c>
      <c r="K341" s="82" t="str">
        <f t="shared" si="35"/>
        <v/>
      </c>
    </row>
    <row r="342" spans="2:11">
      <c r="B342" s="39"/>
      <c r="C342" s="70"/>
      <c r="D342" s="94" t="str" cm="1">
        <f t="array" aca="1" ref="D342" ca="1">IFERROR(INDEX(skuAnker,MATCH(B342,descrizioneArtAnker,0)),"")</f>
        <v/>
      </c>
      <c r="E342" s="98" t="str">
        <f t="shared" si="30"/>
        <v/>
      </c>
      <c r="F342" s="102" t="str">
        <f t="shared" si="33"/>
        <v/>
      </c>
      <c r="G342" s="85" t="str">
        <f t="shared" si="31"/>
        <v/>
      </c>
      <c r="H342" s="65" t="str">
        <f t="shared" ca="1" si="32"/>
        <v/>
      </c>
      <c r="I342" s="65"/>
      <c r="J342" s="75" t="str">
        <f t="shared" si="34"/>
        <v/>
      </c>
      <c r="K342" s="82" t="str">
        <f t="shared" si="35"/>
        <v/>
      </c>
    </row>
    <row r="343" spans="2:11">
      <c r="B343" s="39"/>
      <c r="C343" s="70"/>
      <c r="D343" s="94" t="str" cm="1">
        <f t="array" aca="1" ref="D343" ca="1">IFERROR(INDEX(skuAnker,MATCH(B343,descrizioneArtAnker,0)),"")</f>
        <v/>
      </c>
      <c r="E343" s="98" t="str">
        <f t="shared" si="30"/>
        <v/>
      </c>
      <c r="F343" s="102" t="str">
        <f t="shared" si="33"/>
        <v/>
      </c>
      <c r="G343" s="85" t="str">
        <f t="shared" si="31"/>
        <v/>
      </c>
      <c r="H343" s="65" t="str">
        <f t="shared" ca="1" si="32"/>
        <v/>
      </c>
      <c r="I343" s="65"/>
      <c r="J343" s="75" t="str">
        <f t="shared" si="34"/>
        <v/>
      </c>
      <c r="K343" s="82" t="str">
        <f t="shared" si="35"/>
        <v/>
      </c>
    </row>
    <row r="344" spans="2:11">
      <c r="B344" s="39"/>
      <c r="C344" s="70"/>
      <c r="D344" s="94" t="str" cm="1">
        <f t="array" aca="1" ref="D344" ca="1">IFERROR(INDEX(skuAnker,MATCH(B344,descrizioneArtAnker,0)),"")</f>
        <v/>
      </c>
      <c r="E344" s="98" t="str">
        <f t="shared" si="30"/>
        <v/>
      </c>
      <c r="F344" s="102" t="str">
        <f t="shared" si="33"/>
        <v/>
      </c>
      <c r="G344" s="85" t="str">
        <f t="shared" si="31"/>
        <v/>
      </c>
      <c r="H344" s="65" t="str">
        <f t="shared" ca="1" si="32"/>
        <v/>
      </c>
      <c r="I344" s="65"/>
      <c r="J344" s="75" t="str">
        <f t="shared" si="34"/>
        <v/>
      </c>
      <c r="K344" s="82" t="str">
        <f t="shared" si="35"/>
        <v/>
      </c>
    </row>
    <row r="345" spans="2:11">
      <c r="B345" s="39"/>
      <c r="C345" s="70"/>
      <c r="D345" s="94" t="str" cm="1">
        <f t="array" aca="1" ref="D345" ca="1">IFERROR(INDEX(skuAnker,MATCH(B345,descrizioneArtAnker,0)),"")</f>
        <v/>
      </c>
      <c r="E345" s="98" t="str">
        <f t="shared" si="30"/>
        <v/>
      </c>
      <c r="F345" s="102" t="str">
        <f t="shared" si="33"/>
        <v/>
      </c>
      <c r="G345" s="85" t="str">
        <f t="shared" si="31"/>
        <v/>
      </c>
      <c r="H345" s="65" t="str">
        <f t="shared" ca="1" si="32"/>
        <v/>
      </c>
      <c r="I345" s="65"/>
      <c r="J345" s="75" t="str">
        <f t="shared" si="34"/>
        <v/>
      </c>
      <c r="K345" s="82" t="str">
        <f t="shared" si="35"/>
        <v/>
      </c>
    </row>
    <row r="346" spans="2:11">
      <c r="B346" s="39"/>
      <c r="C346" s="70"/>
      <c r="D346" s="94" t="str" cm="1">
        <f t="array" aca="1" ref="D346" ca="1">IFERROR(INDEX(skuAnker,MATCH(B346,descrizioneArtAnker,0)),"")</f>
        <v/>
      </c>
      <c r="E346" s="98" t="str">
        <f t="shared" si="30"/>
        <v/>
      </c>
      <c r="F346" s="102" t="str">
        <f t="shared" si="33"/>
        <v/>
      </c>
      <c r="G346" s="85" t="str">
        <f t="shared" si="31"/>
        <v/>
      </c>
      <c r="H346" s="65" t="str">
        <f t="shared" ca="1" si="32"/>
        <v/>
      </c>
      <c r="I346" s="65"/>
      <c r="J346" s="75" t="str">
        <f t="shared" si="34"/>
        <v/>
      </c>
      <c r="K346" s="82" t="str">
        <f t="shared" si="35"/>
        <v/>
      </c>
    </row>
    <row r="347" spans="2:11">
      <c r="B347" s="39"/>
      <c r="C347" s="70"/>
      <c r="D347" s="94" t="str" cm="1">
        <f t="array" aca="1" ref="D347" ca="1">IFERROR(INDEX(skuAnker,MATCH(B347,descrizioneArtAnker,0)),"")</f>
        <v/>
      </c>
      <c r="E347" s="98" t="str">
        <f t="shared" si="30"/>
        <v/>
      </c>
      <c r="F347" s="102" t="str">
        <f t="shared" si="33"/>
        <v/>
      </c>
      <c r="G347" s="85" t="str">
        <f t="shared" si="31"/>
        <v/>
      </c>
      <c r="H347" s="65" t="str">
        <f t="shared" ca="1" si="32"/>
        <v/>
      </c>
      <c r="I347" s="65"/>
      <c r="J347" s="75" t="str">
        <f t="shared" si="34"/>
        <v/>
      </c>
      <c r="K347" s="82" t="str">
        <f t="shared" si="35"/>
        <v/>
      </c>
    </row>
    <row r="348" spans="2:11">
      <c r="B348" s="39"/>
      <c r="C348" s="70"/>
      <c r="D348" s="94" t="str" cm="1">
        <f t="array" aca="1" ref="D348" ca="1">IFERROR(INDEX(skuAnker,MATCH(B348,descrizioneArtAnker,0)),"")</f>
        <v/>
      </c>
      <c r="E348" s="98" t="str">
        <f t="shared" si="30"/>
        <v/>
      </c>
      <c r="F348" s="102" t="str">
        <f t="shared" si="33"/>
        <v/>
      </c>
      <c r="G348" s="85" t="str">
        <f t="shared" si="31"/>
        <v/>
      </c>
      <c r="H348" s="65" t="str">
        <f t="shared" ca="1" si="32"/>
        <v/>
      </c>
      <c r="I348" s="65"/>
      <c r="J348" s="75" t="str">
        <f t="shared" si="34"/>
        <v/>
      </c>
      <c r="K348" s="82" t="str">
        <f t="shared" si="35"/>
        <v/>
      </c>
    </row>
    <row r="349" spans="2:11">
      <c r="B349" s="39"/>
      <c r="C349" s="70"/>
      <c r="D349" s="94" t="str" cm="1">
        <f t="array" aca="1" ref="D349" ca="1">IFERROR(INDEX(skuAnker,MATCH(B349,descrizioneArtAnker,0)),"")</f>
        <v/>
      </c>
      <c r="E349" s="98" t="str">
        <f t="shared" si="30"/>
        <v/>
      </c>
      <c r="F349" s="102" t="str">
        <f t="shared" si="33"/>
        <v/>
      </c>
      <c r="G349" s="85" t="str">
        <f t="shared" si="31"/>
        <v/>
      </c>
      <c r="H349" s="65" t="str">
        <f t="shared" ca="1" si="32"/>
        <v/>
      </c>
      <c r="I349" s="65"/>
      <c r="J349" s="75" t="str">
        <f t="shared" si="34"/>
        <v/>
      </c>
      <c r="K349" s="82" t="str">
        <f t="shared" si="35"/>
        <v/>
      </c>
    </row>
    <row r="350" spans="2:11">
      <c r="B350" s="39"/>
      <c r="C350" s="70"/>
      <c r="D350" s="94" t="str" cm="1">
        <f t="array" aca="1" ref="D350" ca="1">IFERROR(INDEX(skuAnker,MATCH(B350,descrizioneArtAnker,0)),"")</f>
        <v/>
      </c>
      <c r="E350" s="98" t="str">
        <f t="shared" si="30"/>
        <v/>
      </c>
      <c r="F350" s="102" t="str">
        <f t="shared" si="33"/>
        <v/>
      </c>
      <c r="G350" s="85" t="str">
        <f t="shared" si="31"/>
        <v/>
      </c>
      <c r="H350" s="65" t="str">
        <f t="shared" ca="1" si="32"/>
        <v/>
      </c>
      <c r="I350" s="65"/>
      <c r="J350" s="75" t="str">
        <f t="shared" si="34"/>
        <v/>
      </c>
      <c r="K350" s="82" t="str">
        <f t="shared" si="35"/>
        <v/>
      </c>
    </row>
    <row r="351" spans="2:11">
      <c r="B351" s="39"/>
      <c r="C351" s="70"/>
      <c r="D351" s="94" t="str" cm="1">
        <f t="array" aca="1" ref="D351" ca="1">IFERROR(INDEX(skuAnker,MATCH(B351,descrizioneArtAnker,0)),"")</f>
        <v/>
      </c>
      <c r="E351" s="98" t="str">
        <f t="shared" si="30"/>
        <v/>
      </c>
      <c r="F351" s="102" t="str">
        <f t="shared" si="33"/>
        <v/>
      </c>
      <c r="G351" s="85" t="str">
        <f t="shared" si="31"/>
        <v/>
      </c>
      <c r="H351" s="65" t="str">
        <f t="shared" ca="1" si="32"/>
        <v/>
      </c>
      <c r="I351" s="65"/>
      <c r="J351" s="75" t="str">
        <f t="shared" si="34"/>
        <v/>
      </c>
      <c r="K351" s="82" t="str">
        <f t="shared" si="35"/>
        <v/>
      </c>
    </row>
    <row r="352" spans="2:11">
      <c r="B352" s="39"/>
      <c r="C352" s="70"/>
      <c r="D352" s="94" t="str" cm="1">
        <f t="array" aca="1" ref="D352" ca="1">IFERROR(INDEX(skuAnker,MATCH(B352,descrizioneArtAnker,0)),"")</f>
        <v/>
      </c>
      <c r="E352" s="98" t="str">
        <f t="shared" si="30"/>
        <v/>
      </c>
      <c r="F352" s="102" t="str">
        <f t="shared" si="33"/>
        <v/>
      </c>
      <c r="G352" s="85" t="str">
        <f t="shared" si="31"/>
        <v/>
      </c>
      <c r="H352" s="65" t="str">
        <f t="shared" ca="1" si="32"/>
        <v/>
      </c>
      <c r="I352" s="65"/>
      <c r="J352" s="75" t="str">
        <f t="shared" si="34"/>
        <v/>
      </c>
      <c r="K352" s="82" t="str">
        <f t="shared" si="35"/>
        <v/>
      </c>
    </row>
    <row r="353" spans="2:11">
      <c r="B353" s="39"/>
      <c r="C353" s="70"/>
      <c r="D353" s="94" t="str" cm="1">
        <f t="array" aca="1" ref="D353" ca="1">IFERROR(INDEX(skuAnker,MATCH(B353,descrizioneArtAnker,0)),"")</f>
        <v/>
      </c>
      <c r="E353" s="98" t="str">
        <f t="shared" si="30"/>
        <v/>
      </c>
      <c r="F353" s="102" t="str">
        <f t="shared" si="33"/>
        <v/>
      </c>
      <c r="G353" s="85" t="str">
        <f t="shared" si="31"/>
        <v/>
      </c>
      <c r="H353" s="65" t="str">
        <f t="shared" ca="1" si="32"/>
        <v/>
      </c>
      <c r="I353" s="65"/>
      <c r="J353" s="75" t="str">
        <f t="shared" si="34"/>
        <v/>
      </c>
      <c r="K353" s="82" t="str">
        <f t="shared" si="35"/>
        <v/>
      </c>
    </row>
    <row r="354" spans="2:11">
      <c r="B354" s="39"/>
      <c r="C354" s="70"/>
      <c r="D354" s="94" t="str" cm="1">
        <f t="array" aca="1" ref="D354" ca="1">IFERROR(INDEX(skuAnker,MATCH(B354,descrizioneArtAnker,0)),"")</f>
        <v/>
      </c>
      <c r="E354" s="98" t="str">
        <f t="shared" si="30"/>
        <v/>
      </c>
      <c r="F354" s="102" t="str">
        <f t="shared" si="33"/>
        <v/>
      </c>
      <c r="G354" s="85" t="str">
        <f t="shared" si="31"/>
        <v/>
      </c>
      <c r="H354" s="65" t="str">
        <f t="shared" ca="1" si="32"/>
        <v/>
      </c>
      <c r="I354" s="65"/>
      <c r="J354" s="75" t="str">
        <f t="shared" si="34"/>
        <v/>
      </c>
      <c r="K354" s="82" t="str">
        <f t="shared" si="35"/>
        <v/>
      </c>
    </row>
    <row r="355" spans="2:11">
      <c r="B355" s="39"/>
      <c r="C355" s="70"/>
      <c r="D355" s="94" t="str" cm="1">
        <f t="array" aca="1" ref="D355" ca="1">IFERROR(INDEX(skuAnker,MATCH(B355,descrizioneArtAnker,0)),"")</f>
        <v/>
      </c>
      <c r="E355" s="98" t="str">
        <f t="shared" si="30"/>
        <v/>
      </c>
      <c r="F355" s="102" t="str">
        <f t="shared" si="33"/>
        <v/>
      </c>
      <c r="G355" s="85" t="str">
        <f t="shared" si="31"/>
        <v/>
      </c>
      <c r="H355" s="65" t="str">
        <f t="shared" ca="1" si="32"/>
        <v/>
      </c>
      <c r="I355" s="65"/>
      <c r="J355" s="75" t="str">
        <f t="shared" si="34"/>
        <v/>
      </c>
      <c r="K355" s="82" t="str">
        <f t="shared" si="35"/>
        <v/>
      </c>
    </row>
    <row r="356" spans="2:11">
      <c r="B356" s="39"/>
      <c r="C356" s="70"/>
      <c r="D356" s="94" t="str" cm="1">
        <f t="array" aca="1" ref="D356" ca="1">IFERROR(INDEX(skuAnker,MATCH(B356,descrizioneArtAnker,0)),"")</f>
        <v/>
      </c>
      <c r="E356" s="98" t="str">
        <f t="shared" si="30"/>
        <v/>
      </c>
      <c r="F356" s="102" t="str">
        <f t="shared" si="33"/>
        <v/>
      </c>
      <c r="G356" s="85" t="str">
        <f t="shared" si="31"/>
        <v/>
      </c>
      <c r="H356" s="65" t="str">
        <f t="shared" ca="1" si="32"/>
        <v/>
      </c>
      <c r="I356" s="65"/>
      <c r="J356" s="75" t="str">
        <f t="shared" si="34"/>
        <v/>
      </c>
      <c r="K356" s="82" t="str">
        <f t="shared" si="35"/>
        <v/>
      </c>
    </row>
    <row r="357" spans="2:11">
      <c r="B357" s="39"/>
      <c r="C357" s="70"/>
      <c r="D357" s="94" t="str" cm="1">
        <f t="array" aca="1" ref="D357" ca="1">IFERROR(INDEX(skuAnker,MATCH(B357,descrizioneArtAnker,0)),"")</f>
        <v/>
      </c>
      <c r="E357" s="98" t="str">
        <f t="shared" si="30"/>
        <v/>
      </c>
      <c r="F357" s="102" t="str">
        <f t="shared" si="33"/>
        <v/>
      </c>
      <c r="G357" s="85" t="str">
        <f t="shared" si="31"/>
        <v/>
      </c>
      <c r="H357" s="65" t="str">
        <f t="shared" ca="1" si="32"/>
        <v/>
      </c>
      <c r="I357" s="65"/>
      <c r="J357" s="75" t="str">
        <f t="shared" si="34"/>
        <v/>
      </c>
      <c r="K357" s="82" t="str">
        <f t="shared" si="35"/>
        <v/>
      </c>
    </row>
    <row r="358" spans="2:11">
      <c r="B358" s="39"/>
      <c r="C358" s="70"/>
      <c r="D358" s="94" t="str" cm="1">
        <f t="array" aca="1" ref="D358" ca="1">IFERROR(INDEX(skuAnker,MATCH(B358,descrizioneArtAnker,0)),"")</f>
        <v/>
      </c>
      <c r="E358" s="98" t="str">
        <f t="shared" si="30"/>
        <v/>
      </c>
      <c r="F358" s="102" t="str">
        <f t="shared" si="33"/>
        <v/>
      </c>
      <c r="G358" s="85" t="str">
        <f t="shared" si="31"/>
        <v/>
      </c>
      <c r="H358" s="65" t="str">
        <f t="shared" ca="1" si="32"/>
        <v/>
      </c>
      <c r="I358" s="65"/>
      <c r="J358" s="75" t="str">
        <f t="shared" si="34"/>
        <v/>
      </c>
      <c r="K358" s="82" t="str">
        <f t="shared" si="35"/>
        <v/>
      </c>
    </row>
    <row r="359" spans="2:11">
      <c r="B359" s="39"/>
      <c r="C359" s="70"/>
      <c r="D359" s="94" t="str" cm="1">
        <f t="array" aca="1" ref="D359" ca="1">IFERROR(INDEX(skuAnker,MATCH(B359,descrizioneArtAnker,0)),"")</f>
        <v/>
      </c>
      <c r="E359" s="98" t="str">
        <f t="shared" si="30"/>
        <v/>
      </c>
      <c r="F359" s="102" t="str">
        <f t="shared" si="33"/>
        <v/>
      </c>
      <c r="G359" s="85" t="str">
        <f t="shared" si="31"/>
        <v/>
      </c>
      <c r="H359" s="65" t="str">
        <f t="shared" ca="1" si="32"/>
        <v/>
      </c>
      <c r="I359" s="65"/>
      <c r="J359" s="75" t="str">
        <f t="shared" si="34"/>
        <v/>
      </c>
      <c r="K359" s="82" t="str">
        <f t="shared" si="35"/>
        <v/>
      </c>
    </row>
    <row r="360" spans="2:11">
      <c r="B360" s="39"/>
      <c r="C360" s="70"/>
      <c r="D360" s="94" t="str" cm="1">
        <f t="array" aca="1" ref="D360" ca="1">IFERROR(INDEX(skuAnker,MATCH(B360,descrizioneArtAnker,0)),"")</f>
        <v/>
      </c>
      <c r="E360" s="98" t="str">
        <f t="shared" si="30"/>
        <v/>
      </c>
      <c r="F360" s="102" t="str">
        <f t="shared" si="33"/>
        <v/>
      </c>
      <c r="G360" s="85" t="str">
        <f t="shared" si="31"/>
        <v/>
      </c>
      <c r="H360" s="65" t="str">
        <f t="shared" ca="1" si="32"/>
        <v/>
      </c>
      <c r="I360" s="65"/>
      <c r="J360" s="75" t="str">
        <f t="shared" si="34"/>
        <v/>
      </c>
      <c r="K360" s="82" t="str">
        <f t="shared" si="35"/>
        <v/>
      </c>
    </row>
    <row r="361" spans="2:11">
      <c r="B361" s="39"/>
      <c r="C361" s="70"/>
      <c r="D361" s="94" t="str" cm="1">
        <f t="array" aca="1" ref="D361" ca="1">IFERROR(INDEX(skuAnker,MATCH(B361,descrizioneArtAnker,0)),"")</f>
        <v/>
      </c>
      <c r="E361" s="98" t="str">
        <f t="shared" si="30"/>
        <v/>
      </c>
      <c r="F361" s="102" t="str">
        <f t="shared" si="33"/>
        <v/>
      </c>
      <c r="G361" s="85" t="str">
        <f t="shared" si="31"/>
        <v/>
      </c>
      <c r="H361" s="65" t="str">
        <f t="shared" ca="1" si="32"/>
        <v/>
      </c>
      <c r="I361" s="65"/>
      <c r="J361" s="75" t="str">
        <f t="shared" si="34"/>
        <v/>
      </c>
      <c r="K361" s="82" t="str">
        <f t="shared" si="35"/>
        <v/>
      </c>
    </row>
    <row r="362" spans="2:11">
      <c r="B362" s="39"/>
      <c r="C362" s="70"/>
      <c r="D362" s="94" t="str" cm="1">
        <f t="array" aca="1" ref="D362" ca="1">IFERROR(INDEX(skuAnker,MATCH(B362,descrizioneArtAnker,0)),"")</f>
        <v/>
      </c>
      <c r="E362" s="98" t="str">
        <f t="shared" si="30"/>
        <v/>
      </c>
      <c r="F362" s="102" t="str">
        <f t="shared" si="33"/>
        <v/>
      </c>
      <c r="G362" s="85" t="str">
        <f t="shared" si="31"/>
        <v/>
      </c>
      <c r="H362" s="65" t="str">
        <f t="shared" ca="1" si="32"/>
        <v/>
      </c>
      <c r="I362" s="65"/>
      <c r="J362" s="75" t="str">
        <f t="shared" si="34"/>
        <v/>
      </c>
      <c r="K362" s="82" t="str">
        <f t="shared" si="35"/>
        <v/>
      </c>
    </row>
    <row r="363" spans="2:11">
      <c r="B363" s="39"/>
      <c r="C363" s="70"/>
      <c r="D363" s="94" t="str" cm="1">
        <f t="array" aca="1" ref="D363" ca="1">IFERROR(INDEX(skuAnker,MATCH(B363,descrizioneArtAnker,0)),"")</f>
        <v/>
      </c>
      <c r="E363" s="98" t="str">
        <f t="shared" si="30"/>
        <v/>
      </c>
      <c r="F363" s="102" t="str">
        <f t="shared" si="33"/>
        <v/>
      </c>
      <c r="G363" s="85" t="str">
        <f t="shared" si="31"/>
        <v/>
      </c>
      <c r="H363" s="65" t="str">
        <f t="shared" ca="1" si="32"/>
        <v/>
      </c>
      <c r="I363" s="65"/>
      <c r="J363" s="75" t="str">
        <f t="shared" si="34"/>
        <v/>
      </c>
      <c r="K363" s="82" t="str">
        <f t="shared" si="35"/>
        <v/>
      </c>
    </row>
    <row r="364" spans="2:11">
      <c r="B364" s="39"/>
      <c r="C364" s="70"/>
      <c r="D364" s="94" t="str" cm="1">
        <f t="array" aca="1" ref="D364" ca="1">IFERROR(INDEX(skuAnker,MATCH(B364,descrizioneArtAnker,0)),"")</f>
        <v/>
      </c>
      <c r="E364" s="98" t="str">
        <f t="shared" si="30"/>
        <v/>
      </c>
      <c r="F364" s="102" t="str">
        <f t="shared" si="33"/>
        <v/>
      </c>
      <c r="G364" s="85" t="str">
        <f t="shared" si="31"/>
        <v/>
      </c>
      <c r="H364" s="65" t="str">
        <f t="shared" ca="1" si="32"/>
        <v/>
      </c>
      <c r="I364" s="65"/>
      <c r="J364" s="75" t="str">
        <f t="shared" si="34"/>
        <v/>
      </c>
      <c r="K364" s="82" t="str">
        <f t="shared" si="35"/>
        <v/>
      </c>
    </row>
    <row r="365" spans="2:11">
      <c r="B365" s="39"/>
      <c r="C365" s="70"/>
      <c r="D365" s="94" t="str" cm="1">
        <f t="array" aca="1" ref="D365" ca="1">IFERROR(INDEX(skuAnker,MATCH(B365,descrizioneArtAnker,0)),"")</f>
        <v/>
      </c>
      <c r="E365" s="98" t="str">
        <f t="shared" si="30"/>
        <v/>
      </c>
      <c r="F365" s="102" t="str">
        <f t="shared" si="33"/>
        <v/>
      </c>
      <c r="G365" s="85" t="str">
        <f t="shared" si="31"/>
        <v/>
      </c>
      <c r="H365" s="65" t="str">
        <f t="shared" ca="1" si="32"/>
        <v/>
      </c>
      <c r="I365" s="65"/>
      <c r="J365" s="75" t="str">
        <f t="shared" si="34"/>
        <v/>
      </c>
      <c r="K365" s="82" t="str">
        <f t="shared" si="35"/>
        <v/>
      </c>
    </row>
    <row r="366" spans="2:11">
      <c r="B366" s="39"/>
      <c r="C366" s="70"/>
      <c r="D366" s="94" t="str" cm="1">
        <f t="array" aca="1" ref="D366" ca="1">IFERROR(INDEX(skuAnker,MATCH(B366,descrizioneArtAnker,0)),"")</f>
        <v/>
      </c>
      <c r="E366" s="98" t="str">
        <f t="shared" si="30"/>
        <v/>
      </c>
      <c r="F366" s="102" t="str">
        <f t="shared" si="33"/>
        <v/>
      </c>
      <c r="G366" s="85" t="str">
        <f t="shared" si="31"/>
        <v/>
      </c>
      <c r="H366" s="65" t="str">
        <f t="shared" ca="1" si="32"/>
        <v/>
      </c>
      <c r="I366" s="65"/>
      <c r="J366" s="75" t="str">
        <f t="shared" si="34"/>
        <v/>
      </c>
      <c r="K366" s="82" t="str">
        <f t="shared" si="35"/>
        <v/>
      </c>
    </row>
    <row r="367" spans="2:11">
      <c r="B367" s="39"/>
      <c r="C367" s="70"/>
      <c r="D367" s="94" t="str" cm="1">
        <f t="array" aca="1" ref="D367" ca="1">IFERROR(INDEX(skuAnker,MATCH(B367,descrizioneArtAnker,0)),"")</f>
        <v/>
      </c>
      <c r="E367" s="98" t="str">
        <f t="shared" si="30"/>
        <v/>
      </c>
      <c r="F367" s="102" t="str">
        <f t="shared" si="33"/>
        <v/>
      </c>
      <c r="G367" s="85" t="str">
        <f t="shared" si="31"/>
        <v/>
      </c>
      <c r="H367" s="65" t="str">
        <f t="shared" ca="1" si="32"/>
        <v/>
      </c>
      <c r="I367" s="65"/>
      <c r="J367" s="75" t="str">
        <f t="shared" si="34"/>
        <v/>
      </c>
      <c r="K367" s="82" t="str">
        <f t="shared" si="35"/>
        <v/>
      </c>
    </row>
    <row r="368" spans="2:11">
      <c r="B368" s="39"/>
      <c r="C368" s="70"/>
      <c r="D368" s="94" t="str" cm="1">
        <f t="array" aca="1" ref="D368" ca="1">IFERROR(INDEX(skuAnker,MATCH(B368,descrizioneArtAnker,0)),"")</f>
        <v/>
      </c>
      <c r="E368" s="98" t="str">
        <f t="shared" si="30"/>
        <v/>
      </c>
      <c r="F368" s="102" t="str">
        <f t="shared" si="33"/>
        <v/>
      </c>
      <c r="G368" s="85" t="str">
        <f t="shared" si="31"/>
        <v/>
      </c>
      <c r="H368" s="65" t="str">
        <f t="shared" ca="1" si="32"/>
        <v/>
      </c>
      <c r="I368" s="65"/>
      <c r="J368" s="75" t="str">
        <f t="shared" si="34"/>
        <v/>
      </c>
      <c r="K368" s="82" t="str">
        <f t="shared" si="35"/>
        <v/>
      </c>
    </row>
    <row r="369" spans="2:11">
      <c r="B369" s="39"/>
      <c r="C369" s="70"/>
      <c r="D369" s="94" t="str" cm="1">
        <f t="array" aca="1" ref="D369" ca="1">IFERROR(INDEX(skuAnker,MATCH(B369,descrizioneArtAnker,0)),"")</f>
        <v/>
      </c>
      <c r="E369" s="98" t="str">
        <f t="shared" si="30"/>
        <v/>
      </c>
      <c r="F369" s="102" t="str">
        <f t="shared" si="33"/>
        <v/>
      </c>
      <c r="G369" s="85" t="str">
        <f t="shared" si="31"/>
        <v/>
      </c>
      <c r="H369" s="65" t="str">
        <f t="shared" ca="1" si="32"/>
        <v/>
      </c>
      <c r="I369" s="65"/>
      <c r="J369" s="75" t="str">
        <f t="shared" si="34"/>
        <v/>
      </c>
      <c r="K369" s="82" t="str">
        <f t="shared" si="35"/>
        <v/>
      </c>
    </row>
    <row r="370" spans="2:11">
      <c r="B370" s="39"/>
      <c r="C370" s="70"/>
      <c r="D370" s="94" t="str" cm="1">
        <f t="array" aca="1" ref="D370" ca="1">IFERROR(INDEX(skuAnker,MATCH(B370,descrizioneArtAnker,0)),"")</f>
        <v/>
      </c>
      <c r="E370" s="98" t="str">
        <f t="shared" si="30"/>
        <v/>
      </c>
      <c r="F370" s="102" t="str">
        <f t="shared" si="33"/>
        <v/>
      </c>
      <c r="G370" s="85" t="str">
        <f t="shared" si="31"/>
        <v/>
      </c>
      <c r="H370" s="65" t="str">
        <f t="shared" ca="1" si="32"/>
        <v/>
      </c>
      <c r="I370" s="65"/>
      <c r="J370" s="75" t="str">
        <f t="shared" si="34"/>
        <v/>
      </c>
      <c r="K370" s="82" t="str">
        <f t="shared" si="35"/>
        <v/>
      </c>
    </row>
    <row r="371" spans="2:11">
      <c r="B371" s="39"/>
      <c r="C371" s="70"/>
      <c r="D371" s="94" t="str" cm="1">
        <f t="array" aca="1" ref="D371" ca="1">IFERROR(INDEX(skuAnker,MATCH(B371,descrizioneArtAnker,0)),"")</f>
        <v/>
      </c>
      <c r="E371" s="98" t="str">
        <f t="shared" si="30"/>
        <v/>
      </c>
      <c r="F371" s="102" t="str">
        <f t="shared" si="33"/>
        <v/>
      </c>
      <c r="G371" s="85" t="str">
        <f t="shared" si="31"/>
        <v/>
      </c>
      <c r="H371" s="65" t="str">
        <f t="shared" ca="1" si="32"/>
        <v/>
      </c>
      <c r="I371" s="65"/>
      <c r="J371" s="75" t="str">
        <f t="shared" si="34"/>
        <v/>
      </c>
      <c r="K371" s="82" t="str">
        <f t="shared" si="35"/>
        <v/>
      </c>
    </row>
    <row r="372" spans="2:11">
      <c r="B372" s="39"/>
      <c r="C372" s="70"/>
      <c r="D372" s="94" t="str" cm="1">
        <f t="array" aca="1" ref="D372" ca="1">IFERROR(INDEX(skuAnker,MATCH(B372,descrizioneArtAnker,0)),"")</f>
        <v/>
      </c>
      <c r="E372" s="98" t="str">
        <f t="shared" si="30"/>
        <v/>
      </c>
      <c r="F372" s="102" t="str">
        <f t="shared" si="33"/>
        <v/>
      </c>
      <c r="G372" s="85" t="str">
        <f t="shared" si="31"/>
        <v/>
      </c>
      <c r="H372" s="65" t="str">
        <f t="shared" ca="1" si="32"/>
        <v/>
      </c>
      <c r="I372" s="65"/>
      <c r="J372" s="75" t="str">
        <f t="shared" si="34"/>
        <v/>
      </c>
      <c r="K372" s="82" t="str">
        <f t="shared" si="35"/>
        <v/>
      </c>
    </row>
    <row r="373" spans="2:11">
      <c r="B373" s="39"/>
      <c r="C373" s="70"/>
      <c r="D373" s="94" t="str" cm="1">
        <f t="array" aca="1" ref="D373" ca="1">IFERROR(INDEX(skuAnker,MATCH(B373,descrizioneArtAnker,0)),"")</f>
        <v/>
      </c>
      <c r="E373" s="98" t="str">
        <f t="shared" si="30"/>
        <v/>
      </c>
      <c r="F373" s="102" t="str">
        <f t="shared" si="33"/>
        <v/>
      </c>
      <c r="G373" s="85" t="str">
        <f t="shared" si="31"/>
        <v/>
      </c>
      <c r="H373" s="65" t="str">
        <f t="shared" ca="1" si="32"/>
        <v/>
      </c>
      <c r="I373" s="65"/>
      <c r="J373" s="75" t="str">
        <f t="shared" si="34"/>
        <v/>
      </c>
      <c r="K373" s="82" t="str">
        <f t="shared" si="35"/>
        <v/>
      </c>
    </row>
    <row r="374" spans="2:11">
      <c r="B374" s="39"/>
      <c r="C374" s="70"/>
      <c r="D374" s="94" t="str" cm="1">
        <f t="array" aca="1" ref="D374" ca="1">IFERROR(INDEX(skuAnker,MATCH(B374,descrizioneArtAnker,0)),"")</f>
        <v/>
      </c>
      <c r="E374" s="98" t="str">
        <f t="shared" si="30"/>
        <v/>
      </c>
      <c r="F374" s="102" t="str">
        <f t="shared" si="33"/>
        <v/>
      </c>
      <c r="G374" s="85" t="str">
        <f t="shared" si="31"/>
        <v/>
      </c>
      <c r="H374" s="65" t="str">
        <f t="shared" ca="1" si="32"/>
        <v/>
      </c>
      <c r="I374" s="65"/>
      <c r="J374" s="75" t="str">
        <f t="shared" si="34"/>
        <v/>
      </c>
      <c r="K374" s="82" t="str">
        <f t="shared" si="35"/>
        <v/>
      </c>
    </row>
    <row r="375" spans="2:11">
      <c r="B375" s="39"/>
      <c r="C375" s="70"/>
      <c r="D375" s="94" t="str" cm="1">
        <f t="array" aca="1" ref="D375" ca="1">IFERROR(INDEX(skuAnker,MATCH(B375,descrizioneArtAnker,0)),"")</f>
        <v/>
      </c>
      <c r="E375" s="98" t="str">
        <f t="shared" si="30"/>
        <v/>
      </c>
      <c r="F375" s="102" t="str">
        <f t="shared" si="33"/>
        <v/>
      </c>
      <c r="G375" s="85" t="str">
        <f t="shared" si="31"/>
        <v/>
      </c>
      <c r="H375" s="65" t="str">
        <f t="shared" ca="1" si="32"/>
        <v/>
      </c>
      <c r="I375" s="65"/>
      <c r="J375" s="75" t="str">
        <f t="shared" si="34"/>
        <v/>
      </c>
      <c r="K375" s="82" t="str">
        <f t="shared" si="35"/>
        <v/>
      </c>
    </row>
    <row r="376" spans="2:11">
      <c r="B376" s="39"/>
      <c r="C376" s="70"/>
      <c r="D376" s="94" t="str" cm="1">
        <f t="array" aca="1" ref="D376" ca="1">IFERROR(INDEX(skuAnker,MATCH(B376,descrizioneArtAnker,0)),"")</f>
        <v/>
      </c>
      <c r="E376" s="98" t="str">
        <f t="shared" si="30"/>
        <v/>
      </c>
      <c r="F376" s="102" t="str">
        <f t="shared" si="33"/>
        <v/>
      </c>
      <c r="G376" s="85" t="str">
        <f t="shared" si="31"/>
        <v/>
      </c>
      <c r="H376" s="65" t="str">
        <f t="shared" ca="1" si="32"/>
        <v/>
      </c>
      <c r="I376" s="65"/>
      <c r="J376" s="75" t="str">
        <f t="shared" si="34"/>
        <v/>
      </c>
      <c r="K376" s="82" t="str">
        <f t="shared" si="35"/>
        <v/>
      </c>
    </row>
    <row r="377" spans="2:11">
      <c r="B377" s="39"/>
      <c r="C377" s="70"/>
      <c r="D377" s="94" t="str" cm="1">
        <f t="array" aca="1" ref="D377" ca="1">IFERROR(INDEX(skuAnker,MATCH(B377,descrizioneArtAnker,0)),"")</f>
        <v/>
      </c>
      <c r="E377" s="98" t="str">
        <f t="shared" si="30"/>
        <v/>
      </c>
      <c r="F377" s="102" t="str">
        <f t="shared" si="33"/>
        <v/>
      </c>
      <c r="G377" s="85" t="str">
        <f t="shared" si="31"/>
        <v/>
      </c>
      <c r="H377" s="65" t="str">
        <f t="shared" ca="1" si="32"/>
        <v/>
      </c>
      <c r="I377" s="65"/>
      <c r="J377" s="75" t="str">
        <f t="shared" si="34"/>
        <v/>
      </c>
      <c r="K377" s="82" t="str">
        <f t="shared" si="35"/>
        <v/>
      </c>
    </row>
    <row r="378" spans="2:11">
      <c r="B378" s="39"/>
      <c r="C378" s="70"/>
      <c r="D378" s="94" t="str" cm="1">
        <f t="array" aca="1" ref="D378" ca="1">IFERROR(INDEX(skuAnker,MATCH(B378,descrizioneArtAnker,0)),"")</f>
        <v/>
      </c>
      <c r="E378" s="98" t="str">
        <f t="shared" si="30"/>
        <v/>
      </c>
      <c r="F378" s="102" t="str">
        <f t="shared" si="33"/>
        <v/>
      </c>
      <c r="G378" s="85" t="str">
        <f t="shared" si="31"/>
        <v/>
      </c>
      <c r="H378" s="65" t="str">
        <f t="shared" ca="1" si="32"/>
        <v/>
      </c>
      <c r="I378" s="65"/>
      <c r="J378" s="75" t="str">
        <f t="shared" si="34"/>
        <v/>
      </c>
      <c r="K378" s="82" t="str">
        <f t="shared" si="35"/>
        <v/>
      </c>
    </row>
    <row r="379" spans="2:11">
      <c r="B379" s="39"/>
      <c r="C379" s="70"/>
      <c r="D379" s="94" t="str" cm="1">
        <f t="array" aca="1" ref="D379" ca="1">IFERROR(INDEX(skuAnker,MATCH(B379,descrizioneArtAnker,0)),"")</f>
        <v/>
      </c>
      <c r="E379" s="98" t="str">
        <f t="shared" si="30"/>
        <v/>
      </c>
      <c r="F379" s="102" t="str">
        <f t="shared" si="33"/>
        <v/>
      </c>
      <c r="G379" s="85" t="str">
        <f t="shared" si="31"/>
        <v/>
      </c>
      <c r="H379" s="65" t="str">
        <f t="shared" ca="1" si="32"/>
        <v/>
      </c>
      <c r="I379" s="65"/>
      <c r="J379" s="75" t="str">
        <f t="shared" si="34"/>
        <v/>
      </c>
      <c r="K379" s="82" t="str">
        <f t="shared" si="35"/>
        <v/>
      </c>
    </row>
    <row r="380" spans="2:11">
      <c r="B380" s="39"/>
      <c r="C380" s="70"/>
      <c r="D380" s="94" t="str" cm="1">
        <f t="array" aca="1" ref="D380" ca="1">IFERROR(INDEX(skuAnker,MATCH(B380,descrizioneArtAnker,0)),"")</f>
        <v/>
      </c>
      <c r="E380" s="98" t="str">
        <f t="shared" si="30"/>
        <v/>
      </c>
      <c r="F380" s="102" t="str">
        <f t="shared" si="33"/>
        <v/>
      </c>
      <c r="G380" s="85" t="str">
        <f t="shared" si="31"/>
        <v/>
      </c>
      <c r="H380" s="65" t="str">
        <f t="shared" ca="1" si="32"/>
        <v/>
      </c>
      <c r="I380" s="65"/>
      <c r="J380" s="75" t="str">
        <f t="shared" si="34"/>
        <v/>
      </c>
      <c r="K380" s="82" t="str">
        <f t="shared" si="35"/>
        <v/>
      </c>
    </row>
    <row r="381" spans="2:11">
      <c r="B381" s="39"/>
      <c r="C381" s="70"/>
      <c r="D381" s="94" t="str" cm="1">
        <f t="array" aca="1" ref="D381" ca="1">IFERROR(INDEX(skuAnker,MATCH(B381,descrizioneArtAnker,0)),"")</f>
        <v/>
      </c>
      <c r="E381" s="98" t="str">
        <f t="shared" si="30"/>
        <v/>
      </c>
      <c r="F381" s="102" t="str">
        <f t="shared" si="33"/>
        <v/>
      </c>
      <c r="G381" s="85" t="str">
        <f t="shared" si="31"/>
        <v/>
      </c>
      <c r="H381" s="65" t="str">
        <f t="shared" ca="1" si="32"/>
        <v/>
      </c>
      <c r="I381" s="65"/>
      <c r="J381" s="75" t="str">
        <f t="shared" si="34"/>
        <v/>
      </c>
      <c r="K381" s="82" t="str">
        <f t="shared" si="35"/>
        <v/>
      </c>
    </row>
    <row r="382" spans="2:11">
      <c r="B382" s="39"/>
      <c r="C382" s="70"/>
      <c r="D382" s="94" t="str" cm="1">
        <f t="array" aca="1" ref="D382" ca="1">IFERROR(INDEX(skuAnker,MATCH(B382,descrizioneArtAnker,0)),"")</f>
        <v/>
      </c>
      <c r="E382" s="98" t="str">
        <f t="shared" si="30"/>
        <v/>
      </c>
      <c r="F382" s="102" t="str">
        <f t="shared" si="33"/>
        <v/>
      </c>
      <c r="G382" s="85" t="str">
        <f t="shared" si="31"/>
        <v/>
      </c>
      <c r="H382" s="65" t="str">
        <f t="shared" ca="1" si="32"/>
        <v/>
      </c>
      <c r="I382" s="65"/>
      <c r="J382" s="75" t="str">
        <f t="shared" si="34"/>
        <v/>
      </c>
      <c r="K382" s="82" t="str">
        <f t="shared" si="35"/>
        <v/>
      </c>
    </row>
    <row r="383" spans="2:11">
      <c r="B383" s="39"/>
      <c r="C383" s="70"/>
      <c r="D383" s="94" t="str" cm="1">
        <f t="array" aca="1" ref="D383" ca="1">IFERROR(INDEX(skuAnker,MATCH(B383,descrizioneArtAnker,0)),"")</f>
        <v/>
      </c>
      <c r="E383" s="98" t="str">
        <f t="shared" si="30"/>
        <v/>
      </c>
      <c r="F383" s="102" t="str">
        <f t="shared" si="33"/>
        <v/>
      </c>
      <c r="G383" s="85" t="str">
        <f t="shared" si="31"/>
        <v/>
      </c>
      <c r="H383" s="65" t="str">
        <f t="shared" ca="1" si="32"/>
        <v/>
      </c>
      <c r="I383" s="65"/>
      <c r="J383" s="75" t="str">
        <f t="shared" si="34"/>
        <v/>
      </c>
      <c r="K383" s="82" t="str">
        <f t="shared" si="35"/>
        <v/>
      </c>
    </row>
    <row r="384" spans="2:11">
      <c r="B384" s="39"/>
      <c r="C384" s="70"/>
      <c r="D384" s="94" t="str" cm="1">
        <f t="array" aca="1" ref="D384" ca="1">IFERROR(INDEX(skuAnker,MATCH(B384,descrizioneArtAnker,0)),"")</f>
        <v/>
      </c>
      <c r="E384" s="98" t="str">
        <f t="shared" si="30"/>
        <v/>
      </c>
      <c r="F384" s="102" t="str">
        <f t="shared" si="33"/>
        <v/>
      </c>
      <c r="G384" s="85" t="str">
        <f t="shared" si="31"/>
        <v/>
      </c>
      <c r="H384" s="65" t="str">
        <f t="shared" ca="1" si="32"/>
        <v/>
      </c>
      <c r="I384" s="65"/>
      <c r="J384" s="75" t="str">
        <f t="shared" si="34"/>
        <v/>
      </c>
      <c r="K384" s="82" t="str">
        <f t="shared" si="35"/>
        <v/>
      </c>
    </row>
    <row r="385" spans="2:11">
      <c r="B385" s="39"/>
      <c r="C385" s="70"/>
      <c r="D385" s="94" t="str" cm="1">
        <f t="array" aca="1" ref="D385" ca="1">IFERROR(INDEX(skuAnker,MATCH(B385,descrizioneArtAnker,0)),"")</f>
        <v/>
      </c>
      <c r="E385" s="98" t="str">
        <f t="shared" si="30"/>
        <v/>
      </c>
      <c r="F385" s="102" t="str">
        <f t="shared" si="33"/>
        <v/>
      </c>
      <c r="G385" s="85" t="str">
        <f t="shared" si="31"/>
        <v/>
      </c>
      <c r="H385" s="65" t="str">
        <f t="shared" ca="1" si="32"/>
        <v/>
      </c>
      <c r="I385" s="65"/>
      <c r="J385" s="75" t="str">
        <f t="shared" si="34"/>
        <v/>
      </c>
      <c r="K385" s="82" t="str">
        <f t="shared" si="35"/>
        <v/>
      </c>
    </row>
    <row r="386" spans="2:11">
      <c r="B386" s="39"/>
      <c r="C386" s="70"/>
      <c r="D386" s="94" t="str" cm="1">
        <f t="array" aca="1" ref="D386" ca="1">IFERROR(INDEX(skuAnker,MATCH(B386,descrizioneArtAnker,0)),"")</f>
        <v/>
      </c>
      <c r="E386" s="98" t="str">
        <f t="shared" si="30"/>
        <v/>
      </c>
      <c r="F386" s="102" t="str">
        <f t="shared" si="33"/>
        <v/>
      </c>
      <c r="G386" s="85" t="str">
        <f t="shared" si="31"/>
        <v/>
      </c>
      <c r="H386" s="65" t="str">
        <f t="shared" ca="1" si="32"/>
        <v/>
      </c>
      <c r="I386" s="65"/>
      <c r="J386" s="75" t="str">
        <f t="shared" si="34"/>
        <v/>
      </c>
      <c r="K386" s="82" t="str">
        <f t="shared" si="35"/>
        <v/>
      </c>
    </row>
    <row r="387" spans="2:11">
      <c r="B387" s="39"/>
      <c r="C387" s="70"/>
      <c r="D387" s="94" t="str" cm="1">
        <f t="array" aca="1" ref="D387" ca="1">IFERROR(INDEX(skuAnker,MATCH(B387,descrizioneArtAnker,0)),"")</f>
        <v/>
      </c>
      <c r="E387" s="98" t="str">
        <f t="shared" ref="E387:E450" si="36">IF(B387="","",VLOOKUP(B387,listoneAnker_NoSku,2,FALSE))</f>
        <v/>
      </c>
      <c r="F387" s="102" t="str">
        <f t="shared" si="33"/>
        <v/>
      </c>
      <c r="G387" s="85" t="str">
        <f t="shared" ref="G387:G450" si="37">IF(B387="","",VLOOKUP(B387,listoneAnker_NoSku,4,FALSE))</f>
        <v/>
      </c>
      <c r="H387" s="65" t="str">
        <f t="shared" ref="H387:H450" ca="1" si="38">IFERROR(VLOOKUP(D387,listoneAnkerCompleto,8,FALSE)/1.22,"")</f>
        <v/>
      </c>
      <c r="I387" s="65"/>
      <c r="J387" s="75" t="str">
        <f t="shared" si="34"/>
        <v/>
      </c>
      <c r="K387" s="82" t="str">
        <f t="shared" si="35"/>
        <v/>
      </c>
    </row>
    <row r="388" spans="2:11">
      <c r="B388" s="39"/>
      <c r="C388" s="70"/>
      <c r="D388" s="94" t="str" cm="1">
        <f t="array" aca="1" ref="D388" ca="1">IFERROR(INDEX(skuAnker,MATCH(B388,descrizioneArtAnker,0)),"")</f>
        <v/>
      </c>
      <c r="E388" s="98" t="str">
        <f t="shared" si="36"/>
        <v/>
      </c>
      <c r="F388" s="102" t="str">
        <f t="shared" ref="F388:F451" si="39">IF(B388="","",VLOOKUP(B388,listoneAnker_NoSku,3,FALSE))</f>
        <v/>
      </c>
      <c r="G388" s="85" t="str">
        <f t="shared" si="37"/>
        <v/>
      </c>
      <c r="H388" s="65" t="str">
        <f t="shared" ca="1" si="38"/>
        <v/>
      </c>
      <c r="I388" s="65"/>
      <c r="J388" s="75" t="str">
        <f t="shared" ref="J388:J451" si="40">IF(B388="","",C388/E388)</f>
        <v/>
      </c>
      <c r="K388" s="82" t="str">
        <f t="shared" ref="K388:K451" si="41">IF(B388="","",H388*C388)</f>
        <v/>
      </c>
    </row>
    <row r="389" spans="2:11">
      <c r="B389" s="39"/>
      <c r="C389" s="70"/>
      <c r="D389" s="94" t="str" cm="1">
        <f t="array" aca="1" ref="D389" ca="1">IFERROR(INDEX(skuAnker,MATCH(B389,descrizioneArtAnker,0)),"")</f>
        <v/>
      </c>
      <c r="E389" s="98" t="str">
        <f t="shared" si="36"/>
        <v/>
      </c>
      <c r="F389" s="102" t="str">
        <f t="shared" si="39"/>
        <v/>
      </c>
      <c r="G389" s="85" t="str">
        <f t="shared" si="37"/>
        <v/>
      </c>
      <c r="H389" s="65" t="str">
        <f t="shared" ca="1" si="38"/>
        <v/>
      </c>
      <c r="I389" s="65"/>
      <c r="J389" s="75" t="str">
        <f t="shared" si="40"/>
        <v/>
      </c>
      <c r="K389" s="82" t="str">
        <f t="shared" si="41"/>
        <v/>
      </c>
    </row>
    <row r="390" spans="2:11">
      <c r="B390" s="39"/>
      <c r="C390" s="70"/>
      <c r="D390" s="94" t="str" cm="1">
        <f t="array" aca="1" ref="D390" ca="1">IFERROR(INDEX(skuAnker,MATCH(B390,descrizioneArtAnker,0)),"")</f>
        <v/>
      </c>
      <c r="E390" s="98" t="str">
        <f t="shared" si="36"/>
        <v/>
      </c>
      <c r="F390" s="102" t="str">
        <f t="shared" si="39"/>
        <v/>
      </c>
      <c r="G390" s="85" t="str">
        <f t="shared" si="37"/>
        <v/>
      </c>
      <c r="H390" s="65" t="str">
        <f t="shared" ca="1" si="38"/>
        <v/>
      </c>
      <c r="I390" s="65"/>
      <c r="J390" s="75" t="str">
        <f t="shared" si="40"/>
        <v/>
      </c>
      <c r="K390" s="82" t="str">
        <f t="shared" si="41"/>
        <v/>
      </c>
    </row>
    <row r="391" spans="2:11">
      <c r="B391" s="39"/>
      <c r="C391" s="70"/>
      <c r="D391" s="94" t="str" cm="1">
        <f t="array" aca="1" ref="D391" ca="1">IFERROR(INDEX(skuAnker,MATCH(B391,descrizioneArtAnker,0)),"")</f>
        <v/>
      </c>
      <c r="E391" s="98" t="str">
        <f t="shared" si="36"/>
        <v/>
      </c>
      <c r="F391" s="102" t="str">
        <f t="shared" si="39"/>
        <v/>
      </c>
      <c r="G391" s="85" t="str">
        <f t="shared" si="37"/>
        <v/>
      </c>
      <c r="H391" s="65" t="str">
        <f t="shared" ca="1" si="38"/>
        <v/>
      </c>
      <c r="I391" s="65"/>
      <c r="J391" s="75" t="str">
        <f t="shared" si="40"/>
        <v/>
      </c>
      <c r="K391" s="82" t="str">
        <f t="shared" si="41"/>
        <v/>
      </c>
    </row>
    <row r="392" spans="2:11">
      <c r="B392" s="39"/>
      <c r="C392" s="70"/>
      <c r="D392" s="94" t="str" cm="1">
        <f t="array" aca="1" ref="D392" ca="1">IFERROR(INDEX(skuAnker,MATCH(B392,descrizioneArtAnker,0)),"")</f>
        <v/>
      </c>
      <c r="E392" s="98" t="str">
        <f t="shared" si="36"/>
        <v/>
      </c>
      <c r="F392" s="102" t="str">
        <f t="shared" si="39"/>
        <v/>
      </c>
      <c r="G392" s="85" t="str">
        <f t="shared" si="37"/>
        <v/>
      </c>
      <c r="H392" s="65" t="str">
        <f t="shared" ca="1" si="38"/>
        <v/>
      </c>
      <c r="I392" s="65"/>
      <c r="J392" s="75" t="str">
        <f t="shared" si="40"/>
        <v/>
      </c>
      <c r="K392" s="82" t="str">
        <f t="shared" si="41"/>
        <v/>
      </c>
    </row>
    <row r="393" spans="2:11">
      <c r="B393" s="39"/>
      <c r="C393" s="70"/>
      <c r="D393" s="94" t="str" cm="1">
        <f t="array" aca="1" ref="D393" ca="1">IFERROR(INDEX(skuAnker,MATCH(B393,descrizioneArtAnker,0)),"")</f>
        <v/>
      </c>
      <c r="E393" s="98" t="str">
        <f t="shared" si="36"/>
        <v/>
      </c>
      <c r="F393" s="102" t="str">
        <f t="shared" si="39"/>
        <v/>
      </c>
      <c r="G393" s="85" t="str">
        <f t="shared" si="37"/>
        <v/>
      </c>
      <c r="H393" s="65" t="str">
        <f t="shared" ca="1" si="38"/>
        <v/>
      </c>
      <c r="I393" s="65"/>
      <c r="J393" s="75" t="str">
        <f t="shared" si="40"/>
        <v/>
      </c>
      <c r="K393" s="82" t="str">
        <f t="shared" si="41"/>
        <v/>
      </c>
    </row>
    <row r="394" spans="2:11">
      <c r="B394" s="39"/>
      <c r="C394" s="70"/>
      <c r="D394" s="94" t="str" cm="1">
        <f t="array" aca="1" ref="D394" ca="1">IFERROR(INDEX(skuAnker,MATCH(B394,descrizioneArtAnker,0)),"")</f>
        <v/>
      </c>
      <c r="E394" s="98" t="str">
        <f t="shared" si="36"/>
        <v/>
      </c>
      <c r="F394" s="102" t="str">
        <f t="shared" si="39"/>
        <v/>
      </c>
      <c r="G394" s="85" t="str">
        <f t="shared" si="37"/>
        <v/>
      </c>
      <c r="H394" s="65" t="str">
        <f t="shared" ca="1" si="38"/>
        <v/>
      </c>
      <c r="I394" s="65"/>
      <c r="J394" s="75" t="str">
        <f t="shared" si="40"/>
        <v/>
      </c>
      <c r="K394" s="82" t="str">
        <f t="shared" si="41"/>
        <v/>
      </c>
    </row>
    <row r="395" spans="2:11">
      <c r="B395" s="39"/>
      <c r="C395" s="70"/>
      <c r="D395" s="94" t="str" cm="1">
        <f t="array" aca="1" ref="D395" ca="1">IFERROR(INDEX(skuAnker,MATCH(B395,descrizioneArtAnker,0)),"")</f>
        <v/>
      </c>
      <c r="E395" s="98" t="str">
        <f t="shared" si="36"/>
        <v/>
      </c>
      <c r="F395" s="102" t="str">
        <f t="shared" si="39"/>
        <v/>
      </c>
      <c r="G395" s="85" t="str">
        <f t="shared" si="37"/>
        <v/>
      </c>
      <c r="H395" s="65" t="str">
        <f t="shared" ca="1" si="38"/>
        <v/>
      </c>
      <c r="I395" s="65"/>
      <c r="J395" s="75" t="str">
        <f t="shared" si="40"/>
        <v/>
      </c>
      <c r="K395" s="82" t="str">
        <f t="shared" si="41"/>
        <v/>
      </c>
    </row>
    <row r="396" spans="2:11">
      <c r="B396" s="39"/>
      <c r="C396" s="70"/>
      <c r="D396" s="94" t="str" cm="1">
        <f t="array" aca="1" ref="D396" ca="1">IFERROR(INDEX(skuAnker,MATCH(B396,descrizioneArtAnker,0)),"")</f>
        <v/>
      </c>
      <c r="E396" s="98" t="str">
        <f t="shared" si="36"/>
        <v/>
      </c>
      <c r="F396" s="102" t="str">
        <f t="shared" si="39"/>
        <v/>
      </c>
      <c r="G396" s="85" t="str">
        <f t="shared" si="37"/>
        <v/>
      </c>
      <c r="H396" s="65" t="str">
        <f t="shared" ca="1" si="38"/>
        <v/>
      </c>
      <c r="I396" s="65"/>
      <c r="J396" s="75" t="str">
        <f t="shared" si="40"/>
        <v/>
      </c>
      <c r="K396" s="82" t="str">
        <f t="shared" si="41"/>
        <v/>
      </c>
    </row>
    <row r="397" spans="2:11">
      <c r="B397" s="39"/>
      <c r="C397" s="70"/>
      <c r="D397" s="94" t="str" cm="1">
        <f t="array" aca="1" ref="D397" ca="1">IFERROR(INDEX(skuAnker,MATCH(B397,descrizioneArtAnker,0)),"")</f>
        <v/>
      </c>
      <c r="E397" s="98" t="str">
        <f t="shared" si="36"/>
        <v/>
      </c>
      <c r="F397" s="102" t="str">
        <f t="shared" si="39"/>
        <v/>
      </c>
      <c r="G397" s="85" t="str">
        <f t="shared" si="37"/>
        <v/>
      </c>
      <c r="H397" s="65" t="str">
        <f t="shared" ca="1" si="38"/>
        <v/>
      </c>
      <c r="I397" s="65"/>
      <c r="J397" s="75" t="str">
        <f t="shared" si="40"/>
        <v/>
      </c>
      <c r="K397" s="82" t="str">
        <f t="shared" si="41"/>
        <v/>
      </c>
    </row>
    <row r="398" spans="2:11">
      <c r="B398" s="39"/>
      <c r="C398" s="70"/>
      <c r="D398" s="94" t="str" cm="1">
        <f t="array" aca="1" ref="D398" ca="1">IFERROR(INDEX(skuAnker,MATCH(B398,descrizioneArtAnker,0)),"")</f>
        <v/>
      </c>
      <c r="E398" s="98" t="str">
        <f t="shared" si="36"/>
        <v/>
      </c>
      <c r="F398" s="102" t="str">
        <f t="shared" si="39"/>
        <v/>
      </c>
      <c r="G398" s="85" t="str">
        <f t="shared" si="37"/>
        <v/>
      </c>
      <c r="H398" s="65" t="str">
        <f t="shared" ca="1" si="38"/>
        <v/>
      </c>
      <c r="I398" s="65"/>
      <c r="J398" s="75" t="str">
        <f t="shared" si="40"/>
        <v/>
      </c>
      <c r="K398" s="82" t="str">
        <f t="shared" si="41"/>
        <v/>
      </c>
    </row>
    <row r="399" spans="2:11">
      <c r="B399" s="39"/>
      <c r="C399" s="70"/>
      <c r="D399" s="94" t="str" cm="1">
        <f t="array" aca="1" ref="D399" ca="1">IFERROR(INDEX(skuAnker,MATCH(B399,descrizioneArtAnker,0)),"")</f>
        <v/>
      </c>
      <c r="E399" s="98" t="str">
        <f t="shared" si="36"/>
        <v/>
      </c>
      <c r="F399" s="102" t="str">
        <f t="shared" si="39"/>
        <v/>
      </c>
      <c r="G399" s="85" t="str">
        <f t="shared" si="37"/>
        <v/>
      </c>
      <c r="H399" s="65" t="str">
        <f t="shared" ca="1" si="38"/>
        <v/>
      </c>
      <c r="I399" s="65"/>
      <c r="J399" s="75" t="str">
        <f t="shared" si="40"/>
        <v/>
      </c>
      <c r="K399" s="82" t="str">
        <f t="shared" si="41"/>
        <v/>
      </c>
    </row>
    <row r="400" spans="2:11">
      <c r="B400" s="39"/>
      <c r="C400" s="70"/>
      <c r="D400" s="94" t="str" cm="1">
        <f t="array" aca="1" ref="D400" ca="1">IFERROR(INDEX(skuAnker,MATCH(B400,descrizioneArtAnker,0)),"")</f>
        <v/>
      </c>
      <c r="E400" s="98" t="str">
        <f t="shared" si="36"/>
        <v/>
      </c>
      <c r="F400" s="102" t="str">
        <f t="shared" si="39"/>
        <v/>
      </c>
      <c r="G400" s="85" t="str">
        <f t="shared" si="37"/>
        <v/>
      </c>
      <c r="H400" s="65" t="str">
        <f t="shared" ca="1" si="38"/>
        <v/>
      </c>
      <c r="I400" s="65"/>
      <c r="J400" s="75" t="str">
        <f t="shared" si="40"/>
        <v/>
      </c>
      <c r="K400" s="82" t="str">
        <f t="shared" si="41"/>
        <v/>
      </c>
    </row>
    <row r="401" spans="2:11">
      <c r="B401" s="39"/>
      <c r="C401" s="70"/>
      <c r="D401" s="94" t="str" cm="1">
        <f t="array" aca="1" ref="D401" ca="1">IFERROR(INDEX(skuAnker,MATCH(B401,descrizioneArtAnker,0)),"")</f>
        <v/>
      </c>
      <c r="E401" s="98" t="str">
        <f t="shared" si="36"/>
        <v/>
      </c>
      <c r="F401" s="102" t="str">
        <f t="shared" si="39"/>
        <v/>
      </c>
      <c r="G401" s="85" t="str">
        <f t="shared" si="37"/>
        <v/>
      </c>
      <c r="H401" s="65" t="str">
        <f t="shared" ca="1" si="38"/>
        <v/>
      </c>
      <c r="I401" s="65"/>
      <c r="J401" s="75" t="str">
        <f t="shared" si="40"/>
        <v/>
      </c>
      <c r="K401" s="82" t="str">
        <f t="shared" si="41"/>
        <v/>
      </c>
    </row>
    <row r="402" spans="2:11">
      <c r="B402" s="39"/>
      <c r="C402" s="70"/>
      <c r="D402" s="94" t="str" cm="1">
        <f t="array" aca="1" ref="D402" ca="1">IFERROR(INDEX(skuAnker,MATCH(B402,descrizioneArtAnker,0)),"")</f>
        <v/>
      </c>
      <c r="E402" s="98" t="str">
        <f t="shared" si="36"/>
        <v/>
      </c>
      <c r="F402" s="102" t="str">
        <f t="shared" si="39"/>
        <v/>
      </c>
      <c r="G402" s="85" t="str">
        <f t="shared" si="37"/>
        <v/>
      </c>
      <c r="H402" s="65" t="str">
        <f t="shared" ca="1" si="38"/>
        <v/>
      </c>
      <c r="I402" s="65"/>
      <c r="J402" s="75" t="str">
        <f t="shared" si="40"/>
        <v/>
      </c>
      <c r="K402" s="82" t="str">
        <f t="shared" si="41"/>
        <v/>
      </c>
    </row>
    <row r="403" spans="2:11">
      <c r="B403" s="39"/>
      <c r="C403" s="70"/>
      <c r="D403" s="94" t="str" cm="1">
        <f t="array" aca="1" ref="D403" ca="1">IFERROR(INDEX(skuAnker,MATCH(B403,descrizioneArtAnker,0)),"")</f>
        <v/>
      </c>
      <c r="E403" s="98" t="str">
        <f t="shared" si="36"/>
        <v/>
      </c>
      <c r="F403" s="102" t="str">
        <f t="shared" si="39"/>
        <v/>
      </c>
      <c r="G403" s="85" t="str">
        <f t="shared" si="37"/>
        <v/>
      </c>
      <c r="H403" s="65" t="str">
        <f t="shared" ca="1" si="38"/>
        <v/>
      </c>
      <c r="I403" s="65"/>
      <c r="J403" s="75" t="str">
        <f t="shared" si="40"/>
        <v/>
      </c>
      <c r="K403" s="82" t="str">
        <f t="shared" si="41"/>
        <v/>
      </c>
    </row>
    <row r="404" spans="2:11">
      <c r="B404" s="39"/>
      <c r="C404" s="70"/>
      <c r="D404" s="94" t="str" cm="1">
        <f t="array" aca="1" ref="D404" ca="1">IFERROR(INDEX(skuAnker,MATCH(B404,descrizioneArtAnker,0)),"")</f>
        <v/>
      </c>
      <c r="E404" s="98" t="str">
        <f t="shared" si="36"/>
        <v/>
      </c>
      <c r="F404" s="102" t="str">
        <f t="shared" si="39"/>
        <v/>
      </c>
      <c r="G404" s="85" t="str">
        <f t="shared" si="37"/>
        <v/>
      </c>
      <c r="H404" s="65" t="str">
        <f t="shared" ca="1" si="38"/>
        <v/>
      </c>
      <c r="I404" s="65"/>
      <c r="J404" s="75" t="str">
        <f t="shared" si="40"/>
        <v/>
      </c>
      <c r="K404" s="82" t="str">
        <f t="shared" si="41"/>
        <v/>
      </c>
    </row>
    <row r="405" spans="2:11">
      <c r="B405" s="39"/>
      <c r="C405" s="70"/>
      <c r="D405" s="94" t="str" cm="1">
        <f t="array" aca="1" ref="D405" ca="1">IFERROR(INDEX(skuAnker,MATCH(B405,descrizioneArtAnker,0)),"")</f>
        <v/>
      </c>
      <c r="E405" s="98" t="str">
        <f t="shared" si="36"/>
        <v/>
      </c>
      <c r="F405" s="102" t="str">
        <f t="shared" si="39"/>
        <v/>
      </c>
      <c r="G405" s="85" t="str">
        <f t="shared" si="37"/>
        <v/>
      </c>
      <c r="H405" s="65" t="str">
        <f t="shared" ca="1" si="38"/>
        <v/>
      </c>
      <c r="I405" s="65"/>
      <c r="J405" s="75" t="str">
        <f t="shared" si="40"/>
        <v/>
      </c>
      <c r="K405" s="82" t="str">
        <f t="shared" si="41"/>
        <v/>
      </c>
    </row>
    <row r="406" spans="2:11">
      <c r="B406" s="39"/>
      <c r="C406" s="70"/>
      <c r="D406" s="94" t="str" cm="1">
        <f t="array" aca="1" ref="D406" ca="1">IFERROR(INDEX(skuAnker,MATCH(B406,descrizioneArtAnker,0)),"")</f>
        <v/>
      </c>
      <c r="E406" s="98" t="str">
        <f t="shared" si="36"/>
        <v/>
      </c>
      <c r="F406" s="102" t="str">
        <f t="shared" si="39"/>
        <v/>
      </c>
      <c r="G406" s="85" t="str">
        <f t="shared" si="37"/>
        <v/>
      </c>
      <c r="H406" s="65" t="str">
        <f t="shared" ca="1" si="38"/>
        <v/>
      </c>
      <c r="I406" s="65"/>
      <c r="J406" s="75" t="str">
        <f t="shared" si="40"/>
        <v/>
      </c>
      <c r="K406" s="82" t="str">
        <f t="shared" si="41"/>
        <v/>
      </c>
    </row>
    <row r="407" spans="2:11">
      <c r="B407" s="39"/>
      <c r="C407" s="70"/>
      <c r="D407" s="94" t="str" cm="1">
        <f t="array" aca="1" ref="D407" ca="1">IFERROR(INDEX(skuAnker,MATCH(B407,descrizioneArtAnker,0)),"")</f>
        <v/>
      </c>
      <c r="E407" s="98" t="str">
        <f t="shared" si="36"/>
        <v/>
      </c>
      <c r="F407" s="102" t="str">
        <f t="shared" si="39"/>
        <v/>
      </c>
      <c r="G407" s="85" t="str">
        <f t="shared" si="37"/>
        <v/>
      </c>
      <c r="H407" s="65" t="str">
        <f t="shared" ca="1" si="38"/>
        <v/>
      </c>
      <c r="I407" s="65"/>
      <c r="J407" s="75" t="str">
        <f t="shared" si="40"/>
        <v/>
      </c>
      <c r="K407" s="82" t="str">
        <f t="shared" si="41"/>
        <v/>
      </c>
    </row>
    <row r="408" spans="2:11">
      <c r="B408" s="39"/>
      <c r="C408" s="70"/>
      <c r="D408" s="94" t="str" cm="1">
        <f t="array" aca="1" ref="D408" ca="1">IFERROR(INDEX(skuAnker,MATCH(B408,descrizioneArtAnker,0)),"")</f>
        <v/>
      </c>
      <c r="E408" s="98" t="str">
        <f t="shared" si="36"/>
        <v/>
      </c>
      <c r="F408" s="102" t="str">
        <f t="shared" si="39"/>
        <v/>
      </c>
      <c r="G408" s="85" t="str">
        <f t="shared" si="37"/>
        <v/>
      </c>
      <c r="H408" s="65" t="str">
        <f t="shared" ca="1" si="38"/>
        <v/>
      </c>
      <c r="I408" s="65"/>
      <c r="J408" s="75" t="str">
        <f t="shared" si="40"/>
        <v/>
      </c>
      <c r="K408" s="82" t="str">
        <f t="shared" si="41"/>
        <v/>
      </c>
    </row>
    <row r="409" spans="2:11">
      <c r="B409" s="39"/>
      <c r="C409" s="70"/>
      <c r="D409" s="94" t="str" cm="1">
        <f t="array" aca="1" ref="D409" ca="1">IFERROR(INDEX(skuAnker,MATCH(B409,descrizioneArtAnker,0)),"")</f>
        <v/>
      </c>
      <c r="E409" s="98" t="str">
        <f t="shared" si="36"/>
        <v/>
      </c>
      <c r="F409" s="102" t="str">
        <f t="shared" si="39"/>
        <v/>
      </c>
      <c r="G409" s="85" t="str">
        <f t="shared" si="37"/>
        <v/>
      </c>
      <c r="H409" s="65" t="str">
        <f t="shared" ca="1" si="38"/>
        <v/>
      </c>
      <c r="I409" s="65"/>
      <c r="J409" s="75" t="str">
        <f t="shared" si="40"/>
        <v/>
      </c>
      <c r="K409" s="82" t="str">
        <f t="shared" si="41"/>
        <v/>
      </c>
    </row>
    <row r="410" spans="2:11">
      <c r="B410" s="39"/>
      <c r="C410" s="70"/>
      <c r="D410" s="94" t="str" cm="1">
        <f t="array" aca="1" ref="D410" ca="1">IFERROR(INDEX(skuAnker,MATCH(B410,descrizioneArtAnker,0)),"")</f>
        <v/>
      </c>
      <c r="E410" s="98" t="str">
        <f t="shared" si="36"/>
        <v/>
      </c>
      <c r="F410" s="102" t="str">
        <f t="shared" si="39"/>
        <v/>
      </c>
      <c r="G410" s="85" t="str">
        <f t="shared" si="37"/>
        <v/>
      </c>
      <c r="H410" s="65" t="str">
        <f t="shared" ca="1" si="38"/>
        <v/>
      </c>
      <c r="I410" s="65"/>
      <c r="J410" s="75" t="str">
        <f t="shared" si="40"/>
        <v/>
      </c>
      <c r="K410" s="82" t="str">
        <f t="shared" si="41"/>
        <v/>
      </c>
    </row>
    <row r="411" spans="2:11">
      <c r="B411" s="39"/>
      <c r="C411" s="70"/>
      <c r="D411" s="94" t="str" cm="1">
        <f t="array" aca="1" ref="D411" ca="1">IFERROR(INDEX(skuAnker,MATCH(B411,descrizioneArtAnker,0)),"")</f>
        <v/>
      </c>
      <c r="E411" s="98" t="str">
        <f t="shared" si="36"/>
        <v/>
      </c>
      <c r="F411" s="102" t="str">
        <f t="shared" si="39"/>
        <v/>
      </c>
      <c r="G411" s="85" t="str">
        <f t="shared" si="37"/>
        <v/>
      </c>
      <c r="H411" s="65" t="str">
        <f t="shared" ca="1" si="38"/>
        <v/>
      </c>
      <c r="I411" s="65"/>
      <c r="J411" s="75" t="str">
        <f t="shared" si="40"/>
        <v/>
      </c>
      <c r="K411" s="82" t="str">
        <f t="shared" si="41"/>
        <v/>
      </c>
    </row>
    <row r="412" spans="2:11">
      <c r="B412" s="39"/>
      <c r="C412" s="70"/>
      <c r="D412" s="94" t="str" cm="1">
        <f t="array" aca="1" ref="D412" ca="1">IFERROR(INDEX(skuAnker,MATCH(B412,descrizioneArtAnker,0)),"")</f>
        <v/>
      </c>
      <c r="E412" s="98" t="str">
        <f t="shared" si="36"/>
        <v/>
      </c>
      <c r="F412" s="102" t="str">
        <f t="shared" si="39"/>
        <v/>
      </c>
      <c r="G412" s="85" t="str">
        <f t="shared" si="37"/>
        <v/>
      </c>
      <c r="H412" s="65" t="str">
        <f t="shared" ca="1" si="38"/>
        <v/>
      </c>
      <c r="I412" s="65"/>
      <c r="J412" s="75" t="str">
        <f t="shared" si="40"/>
        <v/>
      </c>
      <c r="K412" s="82" t="str">
        <f t="shared" si="41"/>
        <v/>
      </c>
    </row>
    <row r="413" spans="2:11">
      <c r="B413" s="39"/>
      <c r="C413" s="70"/>
      <c r="D413" s="94" t="str" cm="1">
        <f t="array" aca="1" ref="D413" ca="1">IFERROR(INDEX(skuAnker,MATCH(B413,descrizioneArtAnker,0)),"")</f>
        <v/>
      </c>
      <c r="E413" s="98" t="str">
        <f t="shared" si="36"/>
        <v/>
      </c>
      <c r="F413" s="102" t="str">
        <f t="shared" si="39"/>
        <v/>
      </c>
      <c r="G413" s="85" t="str">
        <f t="shared" si="37"/>
        <v/>
      </c>
      <c r="H413" s="65" t="str">
        <f t="shared" ca="1" si="38"/>
        <v/>
      </c>
      <c r="I413" s="65"/>
      <c r="J413" s="75" t="str">
        <f t="shared" si="40"/>
        <v/>
      </c>
      <c r="K413" s="82" t="str">
        <f t="shared" si="41"/>
        <v/>
      </c>
    </row>
    <row r="414" spans="2:11">
      <c r="B414" s="39"/>
      <c r="C414" s="70"/>
      <c r="D414" s="94" t="str" cm="1">
        <f t="array" aca="1" ref="D414" ca="1">IFERROR(INDEX(skuAnker,MATCH(B414,descrizioneArtAnker,0)),"")</f>
        <v/>
      </c>
      <c r="E414" s="98" t="str">
        <f t="shared" si="36"/>
        <v/>
      </c>
      <c r="F414" s="102" t="str">
        <f t="shared" si="39"/>
        <v/>
      </c>
      <c r="G414" s="85" t="str">
        <f t="shared" si="37"/>
        <v/>
      </c>
      <c r="H414" s="65" t="str">
        <f t="shared" ca="1" si="38"/>
        <v/>
      </c>
      <c r="I414" s="65"/>
      <c r="J414" s="75" t="str">
        <f t="shared" si="40"/>
        <v/>
      </c>
      <c r="K414" s="82" t="str">
        <f t="shared" si="41"/>
        <v/>
      </c>
    </row>
    <row r="415" spans="2:11">
      <c r="B415" s="39"/>
      <c r="C415" s="70"/>
      <c r="D415" s="94" t="str" cm="1">
        <f t="array" aca="1" ref="D415" ca="1">IFERROR(INDEX(skuAnker,MATCH(B415,descrizioneArtAnker,0)),"")</f>
        <v/>
      </c>
      <c r="E415" s="98" t="str">
        <f t="shared" si="36"/>
        <v/>
      </c>
      <c r="F415" s="102" t="str">
        <f t="shared" si="39"/>
        <v/>
      </c>
      <c r="G415" s="85" t="str">
        <f t="shared" si="37"/>
        <v/>
      </c>
      <c r="H415" s="65" t="str">
        <f t="shared" ca="1" si="38"/>
        <v/>
      </c>
      <c r="I415" s="65"/>
      <c r="J415" s="75" t="str">
        <f t="shared" si="40"/>
        <v/>
      </c>
      <c r="K415" s="82" t="str">
        <f t="shared" si="41"/>
        <v/>
      </c>
    </row>
    <row r="416" spans="2:11">
      <c r="B416" s="39"/>
      <c r="C416" s="70"/>
      <c r="D416" s="94" t="str" cm="1">
        <f t="array" aca="1" ref="D416" ca="1">IFERROR(INDEX(skuAnker,MATCH(B416,descrizioneArtAnker,0)),"")</f>
        <v/>
      </c>
      <c r="E416" s="98" t="str">
        <f t="shared" si="36"/>
        <v/>
      </c>
      <c r="F416" s="102" t="str">
        <f t="shared" si="39"/>
        <v/>
      </c>
      <c r="G416" s="85" t="str">
        <f t="shared" si="37"/>
        <v/>
      </c>
      <c r="H416" s="65" t="str">
        <f t="shared" ca="1" si="38"/>
        <v/>
      </c>
      <c r="I416" s="65"/>
      <c r="J416" s="75" t="str">
        <f t="shared" si="40"/>
        <v/>
      </c>
      <c r="K416" s="82" t="str">
        <f t="shared" si="41"/>
        <v/>
      </c>
    </row>
    <row r="417" spans="2:11">
      <c r="B417" s="39"/>
      <c r="C417" s="70"/>
      <c r="D417" s="94" t="str" cm="1">
        <f t="array" aca="1" ref="D417" ca="1">IFERROR(INDEX(skuAnker,MATCH(B417,descrizioneArtAnker,0)),"")</f>
        <v/>
      </c>
      <c r="E417" s="98" t="str">
        <f t="shared" si="36"/>
        <v/>
      </c>
      <c r="F417" s="102" t="str">
        <f t="shared" si="39"/>
        <v/>
      </c>
      <c r="G417" s="85" t="str">
        <f t="shared" si="37"/>
        <v/>
      </c>
      <c r="H417" s="65" t="str">
        <f t="shared" ca="1" si="38"/>
        <v/>
      </c>
      <c r="I417" s="65"/>
      <c r="J417" s="75" t="str">
        <f t="shared" si="40"/>
        <v/>
      </c>
      <c r="K417" s="82" t="str">
        <f t="shared" si="41"/>
        <v/>
      </c>
    </row>
    <row r="418" spans="2:11">
      <c r="B418" s="39"/>
      <c r="C418" s="70"/>
      <c r="D418" s="94" t="str" cm="1">
        <f t="array" aca="1" ref="D418" ca="1">IFERROR(INDEX(skuAnker,MATCH(B418,descrizioneArtAnker,0)),"")</f>
        <v/>
      </c>
      <c r="E418" s="98" t="str">
        <f t="shared" si="36"/>
        <v/>
      </c>
      <c r="F418" s="102" t="str">
        <f t="shared" si="39"/>
        <v/>
      </c>
      <c r="G418" s="85" t="str">
        <f t="shared" si="37"/>
        <v/>
      </c>
      <c r="H418" s="65" t="str">
        <f t="shared" ca="1" si="38"/>
        <v/>
      </c>
      <c r="I418" s="65"/>
      <c r="J418" s="75" t="str">
        <f t="shared" si="40"/>
        <v/>
      </c>
      <c r="K418" s="82" t="str">
        <f t="shared" si="41"/>
        <v/>
      </c>
    </row>
    <row r="419" spans="2:11">
      <c r="B419" s="39"/>
      <c r="C419" s="70"/>
      <c r="D419" s="94" t="str" cm="1">
        <f t="array" aca="1" ref="D419" ca="1">IFERROR(INDEX(skuAnker,MATCH(B419,descrizioneArtAnker,0)),"")</f>
        <v/>
      </c>
      <c r="E419" s="98" t="str">
        <f t="shared" si="36"/>
        <v/>
      </c>
      <c r="F419" s="102" t="str">
        <f t="shared" si="39"/>
        <v/>
      </c>
      <c r="G419" s="85" t="str">
        <f t="shared" si="37"/>
        <v/>
      </c>
      <c r="H419" s="65" t="str">
        <f t="shared" ca="1" si="38"/>
        <v/>
      </c>
      <c r="I419" s="65"/>
      <c r="J419" s="75" t="str">
        <f t="shared" si="40"/>
        <v/>
      </c>
      <c r="K419" s="82" t="str">
        <f t="shared" si="41"/>
        <v/>
      </c>
    </row>
    <row r="420" spans="2:11">
      <c r="B420" s="39"/>
      <c r="C420" s="70"/>
      <c r="D420" s="94" t="str" cm="1">
        <f t="array" aca="1" ref="D420" ca="1">IFERROR(INDEX(skuAnker,MATCH(B420,descrizioneArtAnker,0)),"")</f>
        <v/>
      </c>
      <c r="E420" s="98" t="str">
        <f t="shared" si="36"/>
        <v/>
      </c>
      <c r="F420" s="102" t="str">
        <f t="shared" si="39"/>
        <v/>
      </c>
      <c r="G420" s="85" t="str">
        <f t="shared" si="37"/>
        <v/>
      </c>
      <c r="H420" s="65" t="str">
        <f t="shared" ca="1" si="38"/>
        <v/>
      </c>
      <c r="I420" s="65"/>
      <c r="J420" s="75" t="str">
        <f t="shared" si="40"/>
        <v/>
      </c>
      <c r="K420" s="82" t="str">
        <f t="shared" si="41"/>
        <v/>
      </c>
    </row>
    <row r="421" spans="2:11">
      <c r="B421" s="39"/>
      <c r="C421" s="70"/>
      <c r="D421" s="94" t="str" cm="1">
        <f t="array" aca="1" ref="D421" ca="1">IFERROR(INDEX(skuAnker,MATCH(B421,descrizioneArtAnker,0)),"")</f>
        <v/>
      </c>
      <c r="E421" s="98" t="str">
        <f t="shared" si="36"/>
        <v/>
      </c>
      <c r="F421" s="102" t="str">
        <f t="shared" si="39"/>
        <v/>
      </c>
      <c r="G421" s="85" t="str">
        <f t="shared" si="37"/>
        <v/>
      </c>
      <c r="H421" s="65" t="str">
        <f t="shared" ca="1" si="38"/>
        <v/>
      </c>
      <c r="I421" s="65"/>
      <c r="J421" s="75" t="str">
        <f t="shared" si="40"/>
        <v/>
      </c>
      <c r="K421" s="82" t="str">
        <f t="shared" si="41"/>
        <v/>
      </c>
    </row>
    <row r="422" spans="2:11">
      <c r="B422" s="39"/>
      <c r="C422" s="70"/>
      <c r="D422" s="94" t="str" cm="1">
        <f t="array" aca="1" ref="D422" ca="1">IFERROR(INDEX(skuAnker,MATCH(B422,descrizioneArtAnker,0)),"")</f>
        <v/>
      </c>
      <c r="E422" s="98" t="str">
        <f t="shared" si="36"/>
        <v/>
      </c>
      <c r="F422" s="102" t="str">
        <f t="shared" si="39"/>
        <v/>
      </c>
      <c r="G422" s="85" t="str">
        <f t="shared" si="37"/>
        <v/>
      </c>
      <c r="H422" s="65" t="str">
        <f t="shared" ca="1" si="38"/>
        <v/>
      </c>
      <c r="I422" s="65"/>
      <c r="J422" s="75" t="str">
        <f t="shared" si="40"/>
        <v/>
      </c>
      <c r="K422" s="82" t="str">
        <f t="shared" si="41"/>
        <v/>
      </c>
    </row>
    <row r="423" spans="2:11">
      <c r="B423" s="39"/>
      <c r="C423" s="70"/>
      <c r="D423" s="94" t="str" cm="1">
        <f t="array" aca="1" ref="D423" ca="1">IFERROR(INDEX(skuAnker,MATCH(B423,descrizioneArtAnker,0)),"")</f>
        <v/>
      </c>
      <c r="E423" s="98" t="str">
        <f t="shared" si="36"/>
        <v/>
      </c>
      <c r="F423" s="102" t="str">
        <f t="shared" si="39"/>
        <v/>
      </c>
      <c r="G423" s="85" t="str">
        <f t="shared" si="37"/>
        <v/>
      </c>
      <c r="H423" s="65" t="str">
        <f t="shared" ca="1" si="38"/>
        <v/>
      </c>
      <c r="I423" s="65"/>
      <c r="J423" s="75" t="str">
        <f t="shared" si="40"/>
        <v/>
      </c>
      <c r="K423" s="82" t="str">
        <f t="shared" si="41"/>
        <v/>
      </c>
    </row>
    <row r="424" spans="2:11">
      <c r="B424" s="39"/>
      <c r="C424" s="70"/>
      <c r="D424" s="94" t="str" cm="1">
        <f t="array" aca="1" ref="D424" ca="1">IFERROR(INDEX(skuAnker,MATCH(B424,descrizioneArtAnker,0)),"")</f>
        <v/>
      </c>
      <c r="E424" s="98" t="str">
        <f t="shared" si="36"/>
        <v/>
      </c>
      <c r="F424" s="102" t="str">
        <f t="shared" si="39"/>
        <v/>
      </c>
      <c r="G424" s="85" t="str">
        <f t="shared" si="37"/>
        <v/>
      </c>
      <c r="H424" s="65" t="str">
        <f t="shared" ca="1" si="38"/>
        <v/>
      </c>
      <c r="I424" s="65"/>
      <c r="J424" s="75" t="str">
        <f t="shared" si="40"/>
        <v/>
      </c>
      <c r="K424" s="82" t="str">
        <f t="shared" si="41"/>
        <v/>
      </c>
    </row>
    <row r="425" spans="2:11">
      <c r="B425" s="39"/>
      <c r="C425" s="70"/>
      <c r="D425" s="94" t="str" cm="1">
        <f t="array" aca="1" ref="D425" ca="1">IFERROR(INDEX(skuAnker,MATCH(B425,descrizioneArtAnker,0)),"")</f>
        <v/>
      </c>
      <c r="E425" s="98" t="str">
        <f t="shared" si="36"/>
        <v/>
      </c>
      <c r="F425" s="102" t="str">
        <f t="shared" si="39"/>
        <v/>
      </c>
      <c r="G425" s="85" t="str">
        <f t="shared" si="37"/>
        <v/>
      </c>
      <c r="H425" s="65" t="str">
        <f t="shared" ca="1" si="38"/>
        <v/>
      </c>
      <c r="I425" s="65"/>
      <c r="J425" s="75" t="str">
        <f t="shared" si="40"/>
        <v/>
      </c>
      <c r="K425" s="82" t="str">
        <f t="shared" si="41"/>
        <v/>
      </c>
    </row>
    <row r="426" spans="2:11">
      <c r="B426" s="39"/>
      <c r="C426" s="70"/>
      <c r="D426" s="94" t="str" cm="1">
        <f t="array" aca="1" ref="D426" ca="1">IFERROR(INDEX(skuAnker,MATCH(B426,descrizioneArtAnker,0)),"")</f>
        <v/>
      </c>
      <c r="E426" s="98" t="str">
        <f t="shared" si="36"/>
        <v/>
      </c>
      <c r="F426" s="102" t="str">
        <f t="shared" si="39"/>
        <v/>
      </c>
      <c r="G426" s="85" t="str">
        <f t="shared" si="37"/>
        <v/>
      </c>
      <c r="H426" s="65" t="str">
        <f t="shared" ca="1" si="38"/>
        <v/>
      </c>
      <c r="I426" s="65"/>
      <c r="J426" s="75" t="str">
        <f t="shared" si="40"/>
        <v/>
      </c>
      <c r="K426" s="82" t="str">
        <f t="shared" si="41"/>
        <v/>
      </c>
    </row>
    <row r="427" spans="2:11">
      <c r="B427" s="39"/>
      <c r="C427" s="70"/>
      <c r="D427" s="94" t="str" cm="1">
        <f t="array" aca="1" ref="D427" ca="1">IFERROR(INDEX(skuAnker,MATCH(B427,descrizioneArtAnker,0)),"")</f>
        <v/>
      </c>
      <c r="E427" s="98" t="str">
        <f t="shared" si="36"/>
        <v/>
      </c>
      <c r="F427" s="102" t="str">
        <f t="shared" si="39"/>
        <v/>
      </c>
      <c r="G427" s="85" t="str">
        <f t="shared" si="37"/>
        <v/>
      </c>
      <c r="H427" s="65" t="str">
        <f t="shared" ca="1" si="38"/>
        <v/>
      </c>
      <c r="I427" s="65"/>
      <c r="J427" s="75" t="str">
        <f t="shared" si="40"/>
        <v/>
      </c>
      <c r="K427" s="82" t="str">
        <f t="shared" si="41"/>
        <v/>
      </c>
    </row>
    <row r="428" spans="2:11">
      <c r="B428" s="39"/>
      <c r="C428" s="70"/>
      <c r="D428" s="94" t="str" cm="1">
        <f t="array" aca="1" ref="D428" ca="1">IFERROR(INDEX(skuAnker,MATCH(B428,descrizioneArtAnker,0)),"")</f>
        <v/>
      </c>
      <c r="E428" s="98" t="str">
        <f t="shared" si="36"/>
        <v/>
      </c>
      <c r="F428" s="102" t="str">
        <f t="shared" si="39"/>
        <v/>
      </c>
      <c r="G428" s="85" t="str">
        <f t="shared" si="37"/>
        <v/>
      </c>
      <c r="H428" s="65" t="str">
        <f t="shared" ca="1" si="38"/>
        <v/>
      </c>
      <c r="I428" s="65"/>
      <c r="J428" s="75" t="str">
        <f t="shared" si="40"/>
        <v/>
      </c>
      <c r="K428" s="82" t="str">
        <f t="shared" si="41"/>
        <v/>
      </c>
    </row>
    <row r="429" spans="2:11">
      <c r="B429" s="39"/>
      <c r="C429" s="70"/>
      <c r="D429" s="94" t="str" cm="1">
        <f t="array" aca="1" ref="D429" ca="1">IFERROR(INDEX(skuAnker,MATCH(B429,descrizioneArtAnker,0)),"")</f>
        <v/>
      </c>
      <c r="E429" s="98" t="str">
        <f t="shared" si="36"/>
        <v/>
      </c>
      <c r="F429" s="102" t="str">
        <f t="shared" si="39"/>
        <v/>
      </c>
      <c r="G429" s="85" t="str">
        <f t="shared" si="37"/>
        <v/>
      </c>
      <c r="H429" s="65" t="str">
        <f t="shared" ca="1" si="38"/>
        <v/>
      </c>
      <c r="I429" s="65"/>
      <c r="J429" s="75" t="str">
        <f t="shared" si="40"/>
        <v/>
      </c>
      <c r="K429" s="82" t="str">
        <f t="shared" si="41"/>
        <v/>
      </c>
    </row>
    <row r="430" spans="2:11">
      <c r="B430" s="39"/>
      <c r="C430" s="70"/>
      <c r="D430" s="94" t="str" cm="1">
        <f t="array" aca="1" ref="D430" ca="1">IFERROR(INDEX(skuAnker,MATCH(B430,descrizioneArtAnker,0)),"")</f>
        <v/>
      </c>
      <c r="E430" s="98" t="str">
        <f t="shared" si="36"/>
        <v/>
      </c>
      <c r="F430" s="102" t="str">
        <f t="shared" si="39"/>
        <v/>
      </c>
      <c r="G430" s="85" t="str">
        <f t="shared" si="37"/>
        <v/>
      </c>
      <c r="H430" s="65" t="str">
        <f t="shared" ca="1" si="38"/>
        <v/>
      </c>
      <c r="I430" s="65"/>
      <c r="J430" s="75" t="str">
        <f t="shared" si="40"/>
        <v/>
      </c>
      <c r="K430" s="82" t="str">
        <f t="shared" si="41"/>
        <v/>
      </c>
    </row>
    <row r="431" spans="2:11">
      <c r="B431" s="39"/>
      <c r="C431" s="70"/>
      <c r="D431" s="94" t="str" cm="1">
        <f t="array" aca="1" ref="D431" ca="1">IFERROR(INDEX(skuAnker,MATCH(B431,descrizioneArtAnker,0)),"")</f>
        <v/>
      </c>
      <c r="E431" s="98" t="str">
        <f t="shared" si="36"/>
        <v/>
      </c>
      <c r="F431" s="102" t="str">
        <f t="shared" si="39"/>
        <v/>
      </c>
      <c r="G431" s="85" t="str">
        <f t="shared" si="37"/>
        <v/>
      </c>
      <c r="H431" s="65" t="str">
        <f t="shared" ca="1" si="38"/>
        <v/>
      </c>
      <c r="I431" s="65"/>
      <c r="J431" s="75" t="str">
        <f t="shared" si="40"/>
        <v/>
      </c>
      <c r="K431" s="82" t="str">
        <f t="shared" si="41"/>
        <v/>
      </c>
    </row>
    <row r="432" spans="2:11">
      <c r="B432" s="39"/>
      <c r="C432" s="70"/>
      <c r="D432" s="94" t="str" cm="1">
        <f t="array" aca="1" ref="D432" ca="1">IFERROR(INDEX(skuAnker,MATCH(B432,descrizioneArtAnker,0)),"")</f>
        <v/>
      </c>
      <c r="E432" s="98" t="str">
        <f t="shared" si="36"/>
        <v/>
      </c>
      <c r="F432" s="102" t="str">
        <f t="shared" si="39"/>
        <v/>
      </c>
      <c r="G432" s="85" t="str">
        <f t="shared" si="37"/>
        <v/>
      </c>
      <c r="H432" s="65" t="str">
        <f t="shared" ca="1" si="38"/>
        <v/>
      </c>
      <c r="I432" s="65"/>
      <c r="J432" s="75" t="str">
        <f t="shared" si="40"/>
        <v/>
      </c>
      <c r="K432" s="82" t="str">
        <f t="shared" si="41"/>
        <v/>
      </c>
    </row>
    <row r="433" spans="2:11">
      <c r="B433" s="39"/>
      <c r="C433" s="70"/>
      <c r="D433" s="94" t="str" cm="1">
        <f t="array" aca="1" ref="D433" ca="1">IFERROR(INDEX(skuAnker,MATCH(B433,descrizioneArtAnker,0)),"")</f>
        <v/>
      </c>
      <c r="E433" s="98" t="str">
        <f t="shared" si="36"/>
        <v/>
      </c>
      <c r="F433" s="102" t="str">
        <f t="shared" si="39"/>
        <v/>
      </c>
      <c r="G433" s="85" t="str">
        <f t="shared" si="37"/>
        <v/>
      </c>
      <c r="H433" s="65" t="str">
        <f t="shared" ca="1" si="38"/>
        <v/>
      </c>
      <c r="I433" s="65"/>
      <c r="J433" s="75" t="str">
        <f t="shared" si="40"/>
        <v/>
      </c>
      <c r="K433" s="82" t="str">
        <f t="shared" si="41"/>
        <v/>
      </c>
    </row>
    <row r="434" spans="2:11">
      <c r="B434" s="39"/>
      <c r="C434" s="70"/>
      <c r="D434" s="94" t="str" cm="1">
        <f t="array" aca="1" ref="D434" ca="1">IFERROR(INDEX(skuAnker,MATCH(B434,descrizioneArtAnker,0)),"")</f>
        <v/>
      </c>
      <c r="E434" s="98" t="str">
        <f t="shared" si="36"/>
        <v/>
      </c>
      <c r="F434" s="102" t="str">
        <f t="shared" si="39"/>
        <v/>
      </c>
      <c r="G434" s="85" t="str">
        <f t="shared" si="37"/>
        <v/>
      </c>
      <c r="H434" s="65" t="str">
        <f t="shared" ca="1" si="38"/>
        <v/>
      </c>
      <c r="I434" s="65"/>
      <c r="J434" s="75" t="str">
        <f t="shared" si="40"/>
        <v/>
      </c>
      <c r="K434" s="82" t="str">
        <f t="shared" si="41"/>
        <v/>
      </c>
    </row>
    <row r="435" spans="2:11">
      <c r="B435" s="39"/>
      <c r="C435" s="70"/>
      <c r="D435" s="94" t="str" cm="1">
        <f t="array" aca="1" ref="D435" ca="1">IFERROR(INDEX(skuAnker,MATCH(B435,descrizioneArtAnker,0)),"")</f>
        <v/>
      </c>
      <c r="E435" s="98" t="str">
        <f t="shared" si="36"/>
        <v/>
      </c>
      <c r="F435" s="102" t="str">
        <f t="shared" si="39"/>
        <v/>
      </c>
      <c r="G435" s="85" t="str">
        <f t="shared" si="37"/>
        <v/>
      </c>
      <c r="H435" s="65" t="str">
        <f t="shared" ca="1" si="38"/>
        <v/>
      </c>
      <c r="I435" s="65"/>
      <c r="J435" s="75" t="str">
        <f t="shared" si="40"/>
        <v/>
      </c>
      <c r="K435" s="82" t="str">
        <f t="shared" si="41"/>
        <v/>
      </c>
    </row>
    <row r="436" spans="2:11">
      <c r="B436" s="39"/>
      <c r="C436" s="70"/>
      <c r="D436" s="94" t="str" cm="1">
        <f t="array" aca="1" ref="D436" ca="1">IFERROR(INDEX(skuAnker,MATCH(B436,descrizioneArtAnker,0)),"")</f>
        <v/>
      </c>
      <c r="E436" s="98" t="str">
        <f t="shared" si="36"/>
        <v/>
      </c>
      <c r="F436" s="102" t="str">
        <f t="shared" si="39"/>
        <v/>
      </c>
      <c r="G436" s="85" t="str">
        <f t="shared" si="37"/>
        <v/>
      </c>
      <c r="H436" s="65" t="str">
        <f t="shared" ca="1" si="38"/>
        <v/>
      </c>
      <c r="I436" s="65"/>
      <c r="J436" s="75" t="str">
        <f t="shared" si="40"/>
        <v/>
      </c>
      <c r="K436" s="82" t="str">
        <f t="shared" si="41"/>
        <v/>
      </c>
    </row>
    <row r="437" spans="2:11">
      <c r="B437" s="39"/>
      <c r="C437" s="70"/>
      <c r="D437" s="94" t="str" cm="1">
        <f t="array" aca="1" ref="D437" ca="1">IFERROR(INDEX(skuAnker,MATCH(B437,descrizioneArtAnker,0)),"")</f>
        <v/>
      </c>
      <c r="E437" s="98" t="str">
        <f t="shared" si="36"/>
        <v/>
      </c>
      <c r="F437" s="102" t="str">
        <f t="shared" si="39"/>
        <v/>
      </c>
      <c r="G437" s="85" t="str">
        <f t="shared" si="37"/>
        <v/>
      </c>
      <c r="H437" s="65" t="str">
        <f t="shared" ca="1" si="38"/>
        <v/>
      </c>
      <c r="I437" s="65"/>
      <c r="J437" s="75" t="str">
        <f t="shared" si="40"/>
        <v/>
      </c>
      <c r="K437" s="82" t="str">
        <f t="shared" si="41"/>
        <v/>
      </c>
    </row>
    <row r="438" spans="2:11">
      <c r="B438" s="39"/>
      <c r="C438" s="70"/>
      <c r="D438" s="94" t="str" cm="1">
        <f t="array" aca="1" ref="D438" ca="1">IFERROR(INDEX(skuAnker,MATCH(B438,descrizioneArtAnker,0)),"")</f>
        <v/>
      </c>
      <c r="E438" s="98" t="str">
        <f t="shared" si="36"/>
        <v/>
      </c>
      <c r="F438" s="102" t="str">
        <f t="shared" si="39"/>
        <v/>
      </c>
      <c r="G438" s="85" t="str">
        <f t="shared" si="37"/>
        <v/>
      </c>
      <c r="H438" s="65" t="str">
        <f t="shared" ca="1" si="38"/>
        <v/>
      </c>
      <c r="I438" s="65"/>
      <c r="J438" s="75" t="str">
        <f t="shared" si="40"/>
        <v/>
      </c>
      <c r="K438" s="82" t="str">
        <f t="shared" si="41"/>
        <v/>
      </c>
    </row>
    <row r="439" spans="2:11">
      <c r="B439" s="39"/>
      <c r="C439" s="70"/>
      <c r="D439" s="94" t="str" cm="1">
        <f t="array" aca="1" ref="D439" ca="1">IFERROR(INDEX(skuAnker,MATCH(B439,descrizioneArtAnker,0)),"")</f>
        <v/>
      </c>
      <c r="E439" s="98" t="str">
        <f t="shared" si="36"/>
        <v/>
      </c>
      <c r="F439" s="102" t="str">
        <f t="shared" si="39"/>
        <v/>
      </c>
      <c r="G439" s="85" t="str">
        <f t="shared" si="37"/>
        <v/>
      </c>
      <c r="H439" s="65" t="str">
        <f t="shared" ca="1" si="38"/>
        <v/>
      </c>
      <c r="I439" s="65"/>
      <c r="J439" s="75" t="str">
        <f t="shared" si="40"/>
        <v/>
      </c>
      <c r="K439" s="82" t="str">
        <f t="shared" si="41"/>
        <v/>
      </c>
    </row>
    <row r="440" spans="2:11">
      <c r="B440" s="39"/>
      <c r="C440" s="70"/>
      <c r="D440" s="94" t="str" cm="1">
        <f t="array" aca="1" ref="D440" ca="1">IFERROR(INDEX(skuAnker,MATCH(B440,descrizioneArtAnker,0)),"")</f>
        <v/>
      </c>
      <c r="E440" s="98" t="str">
        <f t="shared" si="36"/>
        <v/>
      </c>
      <c r="F440" s="102" t="str">
        <f t="shared" si="39"/>
        <v/>
      </c>
      <c r="G440" s="85" t="str">
        <f t="shared" si="37"/>
        <v/>
      </c>
      <c r="H440" s="65" t="str">
        <f t="shared" ca="1" si="38"/>
        <v/>
      </c>
      <c r="I440" s="65"/>
      <c r="J440" s="75" t="str">
        <f t="shared" si="40"/>
        <v/>
      </c>
      <c r="K440" s="82" t="str">
        <f t="shared" si="41"/>
        <v/>
      </c>
    </row>
    <row r="441" spans="2:11">
      <c r="B441" s="39"/>
      <c r="C441" s="70"/>
      <c r="D441" s="94" t="str" cm="1">
        <f t="array" aca="1" ref="D441" ca="1">IFERROR(INDEX(skuAnker,MATCH(B441,descrizioneArtAnker,0)),"")</f>
        <v/>
      </c>
      <c r="E441" s="98" t="str">
        <f t="shared" si="36"/>
        <v/>
      </c>
      <c r="F441" s="102" t="str">
        <f t="shared" si="39"/>
        <v/>
      </c>
      <c r="G441" s="85" t="str">
        <f t="shared" si="37"/>
        <v/>
      </c>
      <c r="H441" s="65" t="str">
        <f t="shared" ca="1" si="38"/>
        <v/>
      </c>
      <c r="I441" s="65"/>
      <c r="J441" s="75" t="str">
        <f t="shared" si="40"/>
        <v/>
      </c>
      <c r="K441" s="82" t="str">
        <f t="shared" si="41"/>
        <v/>
      </c>
    </row>
    <row r="442" spans="2:11">
      <c r="B442" s="39"/>
      <c r="C442" s="70"/>
      <c r="D442" s="94" t="str" cm="1">
        <f t="array" aca="1" ref="D442" ca="1">IFERROR(INDEX(skuAnker,MATCH(B442,descrizioneArtAnker,0)),"")</f>
        <v/>
      </c>
      <c r="E442" s="98" t="str">
        <f t="shared" si="36"/>
        <v/>
      </c>
      <c r="F442" s="102" t="str">
        <f t="shared" si="39"/>
        <v/>
      </c>
      <c r="G442" s="85" t="str">
        <f t="shared" si="37"/>
        <v/>
      </c>
      <c r="H442" s="65" t="str">
        <f t="shared" ca="1" si="38"/>
        <v/>
      </c>
      <c r="I442" s="65"/>
      <c r="J442" s="75" t="str">
        <f t="shared" si="40"/>
        <v/>
      </c>
      <c r="K442" s="82" t="str">
        <f t="shared" si="41"/>
        <v/>
      </c>
    </row>
    <row r="443" spans="2:11">
      <c r="B443" s="39"/>
      <c r="C443" s="70"/>
      <c r="D443" s="94" t="str" cm="1">
        <f t="array" aca="1" ref="D443" ca="1">IFERROR(INDEX(skuAnker,MATCH(B443,descrizioneArtAnker,0)),"")</f>
        <v/>
      </c>
      <c r="E443" s="98" t="str">
        <f t="shared" si="36"/>
        <v/>
      </c>
      <c r="F443" s="102" t="str">
        <f t="shared" si="39"/>
        <v/>
      </c>
      <c r="G443" s="85" t="str">
        <f t="shared" si="37"/>
        <v/>
      </c>
      <c r="H443" s="65" t="str">
        <f t="shared" ca="1" si="38"/>
        <v/>
      </c>
      <c r="I443" s="65"/>
      <c r="J443" s="75" t="str">
        <f t="shared" si="40"/>
        <v/>
      </c>
      <c r="K443" s="82" t="str">
        <f t="shared" si="41"/>
        <v/>
      </c>
    </row>
    <row r="444" spans="2:11">
      <c r="B444" s="39"/>
      <c r="C444" s="70"/>
      <c r="D444" s="94" t="str" cm="1">
        <f t="array" aca="1" ref="D444" ca="1">IFERROR(INDEX(skuAnker,MATCH(B444,descrizioneArtAnker,0)),"")</f>
        <v/>
      </c>
      <c r="E444" s="98" t="str">
        <f t="shared" si="36"/>
        <v/>
      </c>
      <c r="F444" s="102" t="str">
        <f t="shared" si="39"/>
        <v/>
      </c>
      <c r="G444" s="85" t="str">
        <f t="shared" si="37"/>
        <v/>
      </c>
      <c r="H444" s="65" t="str">
        <f t="shared" ca="1" si="38"/>
        <v/>
      </c>
      <c r="I444" s="65"/>
      <c r="J444" s="75" t="str">
        <f t="shared" si="40"/>
        <v/>
      </c>
      <c r="K444" s="82" t="str">
        <f t="shared" si="41"/>
        <v/>
      </c>
    </row>
    <row r="445" spans="2:11">
      <c r="B445" s="39"/>
      <c r="C445" s="70"/>
      <c r="D445" s="94" t="str" cm="1">
        <f t="array" aca="1" ref="D445" ca="1">IFERROR(INDEX(skuAnker,MATCH(B445,descrizioneArtAnker,0)),"")</f>
        <v/>
      </c>
      <c r="E445" s="98" t="str">
        <f t="shared" si="36"/>
        <v/>
      </c>
      <c r="F445" s="102" t="str">
        <f t="shared" si="39"/>
        <v/>
      </c>
      <c r="G445" s="85" t="str">
        <f t="shared" si="37"/>
        <v/>
      </c>
      <c r="H445" s="65" t="str">
        <f t="shared" ca="1" si="38"/>
        <v/>
      </c>
      <c r="I445" s="65"/>
      <c r="J445" s="75" t="str">
        <f t="shared" si="40"/>
        <v/>
      </c>
      <c r="K445" s="82" t="str">
        <f t="shared" si="41"/>
        <v/>
      </c>
    </row>
    <row r="446" spans="2:11">
      <c r="B446" s="39"/>
      <c r="C446" s="70"/>
      <c r="D446" s="94" t="str" cm="1">
        <f t="array" aca="1" ref="D446" ca="1">IFERROR(INDEX(skuAnker,MATCH(B446,descrizioneArtAnker,0)),"")</f>
        <v/>
      </c>
      <c r="E446" s="98" t="str">
        <f t="shared" si="36"/>
        <v/>
      </c>
      <c r="F446" s="102" t="str">
        <f t="shared" si="39"/>
        <v/>
      </c>
      <c r="G446" s="85" t="str">
        <f t="shared" si="37"/>
        <v/>
      </c>
      <c r="H446" s="65" t="str">
        <f t="shared" ca="1" si="38"/>
        <v/>
      </c>
      <c r="I446" s="65"/>
      <c r="J446" s="75" t="str">
        <f t="shared" si="40"/>
        <v/>
      </c>
      <c r="K446" s="82" t="str">
        <f t="shared" si="41"/>
        <v/>
      </c>
    </row>
    <row r="447" spans="2:11">
      <c r="B447" s="39"/>
      <c r="C447" s="70"/>
      <c r="D447" s="94" t="str" cm="1">
        <f t="array" aca="1" ref="D447" ca="1">IFERROR(INDEX(skuAnker,MATCH(B447,descrizioneArtAnker,0)),"")</f>
        <v/>
      </c>
      <c r="E447" s="98" t="str">
        <f t="shared" si="36"/>
        <v/>
      </c>
      <c r="F447" s="102" t="str">
        <f t="shared" si="39"/>
        <v/>
      </c>
      <c r="G447" s="85" t="str">
        <f t="shared" si="37"/>
        <v/>
      </c>
      <c r="H447" s="65" t="str">
        <f t="shared" ca="1" si="38"/>
        <v/>
      </c>
      <c r="I447" s="65"/>
      <c r="J447" s="75" t="str">
        <f t="shared" si="40"/>
        <v/>
      </c>
      <c r="K447" s="82" t="str">
        <f t="shared" si="41"/>
        <v/>
      </c>
    </row>
    <row r="448" spans="2:11">
      <c r="B448" s="39"/>
      <c r="C448" s="70"/>
      <c r="D448" s="94" t="str" cm="1">
        <f t="array" aca="1" ref="D448" ca="1">IFERROR(INDEX(skuAnker,MATCH(B448,descrizioneArtAnker,0)),"")</f>
        <v/>
      </c>
      <c r="E448" s="98" t="str">
        <f t="shared" si="36"/>
        <v/>
      </c>
      <c r="F448" s="102" t="str">
        <f t="shared" si="39"/>
        <v/>
      </c>
      <c r="G448" s="85" t="str">
        <f t="shared" si="37"/>
        <v/>
      </c>
      <c r="H448" s="65" t="str">
        <f t="shared" ca="1" si="38"/>
        <v/>
      </c>
      <c r="I448" s="65"/>
      <c r="J448" s="75" t="str">
        <f t="shared" si="40"/>
        <v/>
      </c>
      <c r="K448" s="82" t="str">
        <f t="shared" si="41"/>
        <v/>
      </c>
    </row>
    <row r="449" spans="2:11">
      <c r="B449" s="39"/>
      <c r="C449" s="70"/>
      <c r="D449" s="94" t="str" cm="1">
        <f t="array" aca="1" ref="D449" ca="1">IFERROR(INDEX(skuAnker,MATCH(B449,descrizioneArtAnker,0)),"")</f>
        <v/>
      </c>
      <c r="E449" s="98" t="str">
        <f t="shared" si="36"/>
        <v/>
      </c>
      <c r="F449" s="102" t="str">
        <f t="shared" si="39"/>
        <v/>
      </c>
      <c r="G449" s="85" t="str">
        <f t="shared" si="37"/>
        <v/>
      </c>
      <c r="H449" s="65" t="str">
        <f t="shared" ca="1" si="38"/>
        <v/>
      </c>
      <c r="I449" s="65"/>
      <c r="J449" s="75" t="str">
        <f t="shared" si="40"/>
        <v/>
      </c>
      <c r="K449" s="82" t="str">
        <f t="shared" si="41"/>
        <v/>
      </c>
    </row>
    <row r="450" spans="2:11">
      <c r="B450" s="39"/>
      <c r="C450" s="70"/>
      <c r="D450" s="94" t="str" cm="1">
        <f t="array" aca="1" ref="D450" ca="1">IFERROR(INDEX(skuAnker,MATCH(B450,descrizioneArtAnker,0)),"")</f>
        <v/>
      </c>
      <c r="E450" s="98" t="str">
        <f t="shared" si="36"/>
        <v/>
      </c>
      <c r="F450" s="102" t="str">
        <f t="shared" si="39"/>
        <v/>
      </c>
      <c r="G450" s="85" t="str">
        <f t="shared" si="37"/>
        <v/>
      </c>
      <c r="H450" s="65" t="str">
        <f t="shared" ca="1" si="38"/>
        <v/>
      </c>
      <c r="I450" s="65"/>
      <c r="J450" s="75" t="str">
        <f t="shared" si="40"/>
        <v/>
      </c>
      <c r="K450" s="82" t="str">
        <f t="shared" si="41"/>
        <v/>
      </c>
    </row>
    <row r="451" spans="2:11">
      <c r="B451" s="39"/>
      <c r="C451" s="70"/>
      <c r="D451" s="94" t="str" cm="1">
        <f t="array" aca="1" ref="D451" ca="1">IFERROR(INDEX(skuAnker,MATCH(B451,descrizioneArtAnker,0)),"")</f>
        <v/>
      </c>
      <c r="E451" s="98" t="str">
        <f t="shared" ref="E451:E500" si="42">IF(B451="","",VLOOKUP(B451,listoneAnker_NoSku,2,FALSE))</f>
        <v/>
      </c>
      <c r="F451" s="102" t="str">
        <f t="shared" si="39"/>
        <v/>
      </c>
      <c r="G451" s="85" t="str">
        <f t="shared" ref="G451:G500" si="43">IF(B451="","",VLOOKUP(B451,listoneAnker_NoSku,4,FALSE))</f>
        <v/>
      </c>
      <c r="H451" s="65" t="str">
        <f t="shared" ref="H451:H500" ca="1" si="44">IFERROR(VLOOKUP(D451,listoneAnkerCompleto,8,FALSE)/1.22,"")</f>
        <v/>
      </c>
      <c r="I451" s="65"/>
      <c r="J451" s="75" t="str">
        <f t="shared" si="40"/>
        <v/>
      </c>
      <c r="K451" s="82" t="str">
        <f t="shared" si="41"/>
        <v/>
      </c>
    </row>
    <row r="452" spans="2:11">
      <c r="B452" s="39"/>
      <c r="C452" s="70"/>
      <c r="D452" s="94" t="str" cm="1">
        <f t="array" aca="1" ref="D452" ca="1">IFERROR(INDEX(skuAnker,MATCH(B452,descrizioneArtAnker,0)),"")</f>
        <v/>
      </c>
      <c r="E452" s="98" t="str">
        <f t="shared" si="42"/>
        <v/>
      </c>
      <c r="F452" s="102" t="str">
        <f t="shared" ref="F452:F500" si="45">IF(B452="","",VLOOKUP(B452,listoneAnker_NoSku,3,FALSE))</f>
        <v/>
      </c>
      <c r="G452" s="85" t="str">
        <f t="shared" si="43"/>
        <v/>
      </c>
      <c r="H452" s="65" t="str">
        <f t="shared" ca="1" si="44"/>
        <v/>
      </c>
      <c r="I452" s="65"/>
      <c r="J452" s="75" t="str">
        <f t="shared" ref="J452:J500" si="46">IF(B452="","",C452/E452)</f>
        <v/>
      </c>
      <c r="K452" s="82" t="str">
        <f t="shared" ref="K452:K500" si="47">IF(B452="","",H452*C452)</f>
        <v/>
      </c>
    </row>
    <row r="453" spans="2:11">
      <c r="B453" s="39"/>
      <c r="C453" s="70"/>
      <c r="D453" s="94" t="str" cm="1">
        <f t="array" aca="1" ref="D453" ca="1">IFERROR(INDEX(skuAnker,MATCH(B453,descrizioneArtAnker,0)),"")</f>
        <v/>
      </c>
      <c r="E453" s="98" t="str">
        <f t="shared" si="42"/>
        <v/>
      </c>
      <c r="F453" s="102" t="str">
        <f t="shared" si="45"/>
        <v/>
      </c>
      <c r="G453" s="85" t="str">
        <f t="shared" si="43"/>
        <v/>
      </c>
      <c r="H453" s="65" t="str">
        <f t="shared" ca="1" si="44"/>
        <v/>
      </c>
      <c r="I453" s="65"/>
      <c r="J453" s="75" t="str">
        <f t="shared" si="46"/>
        <v/>
      </c>
      <c r="K453" s="82" t="str">
        <f t="shared" si="47"/>
        <v/>
      </c>
    </row>
    <row r="454" spans="2:11">
      <c r="B454" s="39"/>
      <c r="C454" s="70"/>
      <c r="D454" s="94" t="str" cm="1">
        <f t="array" aca="1" ref="D454" ca="1">IFERROR(INDEX(skuAnker,MATCH(B454,descrizioneArtAnker,0)),"")</f>
        <v/>
      </c>
      <c r="E454" s="98" t="str">
        <f t="shared" si="42"/>
        <v/>
      </c>
      <c r="F454" s="102" t="str">
        <f t="shared" si="45"/>
        <v/>
      </c>
      <c r="G454" s="85" t="str">
        <f t="shared" si="43"/>
        <v/>
      </c>
      <c r="H454" s="65" t="str">
        <f t="shared" ca="1" si="44"/>
        <v/>
      </c>
      <c r="I454" s="65"/>
      <c r="J454" s="75" t="str">
        <f t="shared" si="46"/>
        <v/>
      </c>
      <c r="K454" s="82" t="str">
        <f t="shared" si="47"/>
        <v/>
      </c>
    </row>
    <row r="455" spans="2:11">
      <c r="B455" s="39"/>
      <c r="C455" s="70"/>
      <c r="D455" s="94" t="str" cm="1">
        <f t="array" aca="1" ref="D455" ca="1">IFERROR(INDEX(skuAnker,MATCH(B455,descrizioneArtAnker,0)),"")</f>
        <v/>
      </c>
      <c r="E455" s="98" t="str">
        <f t="shared" si="42"/>
        <v/>
      </c>
      <c r="F455" s="102" t="str">
        <f t="shared" si="45"/>
        <v/>
      </c>
      <c r="G455" s="85" t="str">
        <f t="shared" si="43"/>
        <v/>
      </c>
      <c r="H455" s="65" t="str">
        <f t="shared" ca="1" si="44"/>
        <v/>
      </c>
      <c r="I455" s="65"/>
      <c r="J455" s="75" t="str">
        <f t="shared" si="46"/>
        <v/>
      </c>
      <c r="K455" s="82" t="str">
        <f t="shared" si="47"/>
        <v/>
      </c>
    </row>
    <row r="456" spans="2:11">
      <c r="B456" s="39"/>
      <c r="C456" s="70"/>
      <c r="D456" s="94" t="str" cm="1">
        <f t="array" aca="1" ref="D456" ca="1">IFERROR(INDEX(skuAnker,MATCH(B456,descrizioneArtAnker,0)),"")</f>
        <v/>
      </c>
      <c r="E456" s="98" t="str">
        <f t="shared" si="42"/>
        <v/>
      </c>
      <c r="F456" s="102" t="str">
        <f t="shared" si="45"/>
        <v/>
      </c>
      <c r="G456" s="85" t="str">
        <f t="shared" si="43"/>
        <v/>
      </c>
      <c r="H456" s="65" t="str">
        <f t="shared" ca="1" si="44"/>
        <v/>
      </c>
      <c r="I456" s="65"/>
      <c r="J456" s="75" t="str">
        <f t="shared" si="46"/>
        <v/>
      </c>
      <c r="K456" s="82" t="str">
        <f t="shared" si="47"/>
        <v/>
      </c>
    </row>
    <row r="457" spans="2:11">
      <c r="B457" s="39"/>
      <c r="C457" s="70"/>
      <c r="D457" s="94" t="str" cm="1">
        <f t="array" aca="1" ref="D457" ca="1">IFERROR(INDEX(skuAnker,MATCH(B457,descrizioneArtAnker,0)),"")</f>
        <v/>
      </c>
      <c r="E457" s="98" t="str">
        <f t="shared" si="42"/>
        <v/>
      </c>
      <c r="F457" s="102" t="str">
        <f t="shared" si="45"/>
        <v/>
      </c>
      <c r="G457" s="85" t="str">
        <f t="shared" si="43"/>
        <v/>
      </c>
      <c r="H457" s="65" t="str">
        <f t="shared" ca="1" si="44"/>
        <v/>
      </c>
      <c r="I457" s="65"/>
      <c r="J457" s="75" t="str">
        <f t="shared" si="46"/>
        <v/>
      </c>
      <c r="K457" s="82" t="str">
        <f t="shared" si="47"/>
        <v/>
      </c>
    </row>
    <row r="458" spans="2:11">
      <c r="B458" s="39"/>
      <c r="C458" s="70"/>
      <c r="D458" s="94" t="str" cm="1">
        <f t="array" aca="1" ref="D458" ca="1">IFERROR(INDEX(skuAnker,MATCH(B458,descrizioneArtAnker,0)),"")</f>
        <v/>
      </c>
      <c r="E458" s="98" t="str">
        <f t="shared" si="42"/>
        <v/>
      </c>
      <c r="F458" s="102" t="str">
        <f t="shared" si="45"/>
        <v/>
      </c>
      <c r="G458" s="85" t="str">
        <f t="shared" si="43"/>
        <v/>
      </c>
      <c r="H458" s="65" t="str">
        <f t="shared" ca="1" si="44"/>
        <v/>
      </c>
      <c r="I458" s="65"/>
      <c r="J458" s="75" t="str">
        <f t="shared" si="46"/>
        <v/>
      </c>
      <c r="K458" s="82" t="str">
        <f t="shared" si="47"/>
        <v/>
      </c>
    </row>
    <row r="459" spans="2:11">
      <c r="B459" s="39"/>
      <c r="C459" s="70"/>
      <c r="D459" s="94" t="str" cm="1">
        <f t="array" aca="1" ref="D459" ca="1">IFERROR(INDEX(skuAnker,MATCH(B459,descrizioneArtAnker,0)),"")</f>
        <v/>
      </c>
      <c r="E459" s="98" t="str">
        <f t="shared" si="42"/>
        <v/>
      </c>
      <c r="F459" s="102" t="str">
        <f t="shared" si="45"/>
        <v/>
      </c>
      <c r="G459" s="85" t="str">
        <f t="shared" si="43"/>
        <v/>
      </c>
      <c r="H459" s="65" t="str">
        <f t="shared" ca="1" si="44"/>
        <v/>
      </c>
      <c r="I459" s="65"/>
      <c r="J459" s="75" t="str">
        <f t="shared" si="46"/>
        <v/>
      </c>
      <c r="K459" s="82" t="str">
        <f t="shared" si="47"/>
        <v/>
      </c>
    </row>
    <row r="460" spans="2:11">
      <c r="B460" s="39"/>
      <c r="C460" s="70"/>
      <c r="D460" s="94" t="str" cm="1">
        <f t="array" aca="1" ref="D460" ca="1">IFERROR(INDEX(skuAnker,MATCH(B460,descrizioneArtAnker,0)),"")</f>
        <v/>
      </c>
      <c r="E460" s="98" t="str">
        <f t="shared" si="42"/>
        <v/>
      </c>
      <c r="F460" s="102" t="str">
        <f t="shared" si="45"/>
        <v/>
      </c>
      <c r="G460" s="85" t="str">
        <f t="shared" si="43"/>
        <v/>
      </c>
      <c r="H460" s="65" t="str">
        <f t="shared" ca="1" si="44"/>
        <v/>
      </c>
      <c r="I460" s="65"/>
      <c r="J460" s="75" t="str">
        <f t="shared" si="46"/>
        <v/>
      </c>
      <c r="K460" s="82" t="str">
        <f t="shared" si="47"/>
        <v/>
      </c>
    </row>
    <row r="461" spans="2:11">
      <c r="B461" s="39"/>
      <c r="C461" s="70"/>
      <c r="D461" s="94" t="str" cm="1">
        <f t="array" aca="1" ref="D461" ca="1">IFERROR(INDEX(skuAnker,MATCH(B461,descrizioneArtAnker,0)),"")</f>
        <v/>
      </c>
      <c r="E461" s="98" t="str">
        <f t="shared" si="42"/>
        <v/>
      </c>
      <c r="F461" s="102" t="str">
        <f t="shared" si="45"/>
        <v/>
      </c>
      <c r="G461" s="85" t="str">
        <f t="shared" si="43"/>
        <v/>
      </c>
      <c r="H461" s="65" t="str">
        <f t="shared" ca="1" si="44"/>
        <v/>
      </c>
      <c r="I461" s="65"/>
      <c r="J461" s="75" t="str">
        <f t="shared" si="46"/>
        <v/>
      </c>
      <c r="K461" s="82" t="str">
        <f t="shared" si="47"/>
        <v/>
      </c>
    </row>
    <row r="462" spans="2:11">
      <c r="B462" s="39"/>
      <c r="C462" s="70"/>
      <c r="D462" s="94" t="str" cm="1">
        <f t="array" aca="1" ref="D462" ca="1">IFERROR(INDEX(skuAnker,MATCH(B462,descrizioneArtAnker,0)),"")</f>
        <v/>
      </c>
      <c r="E462" s="98" t="str">
        <f t="shared" si="42"/>
        <v/>
      </c>
      <c r="F462" s="102" t="str">
        <f t="shared" si="45"/>
        <v/>
      </c>
      <c r="G462" s="85" t="str">
        <f t="shared" si="43"/>
        <v/>
      </c>
      <c r="H462" s="65" t="str">
        <f t="shared" ca="1" si="44"/>
        <v/>
      </c>
      <c r="I462" s="65"/>
      <c r="J462" s="75" t="str">
        <f t="shared" si="46"/>
        <v/>
      </c>
      <c r="K462" s="82" t="str">
        <f t="shared" si="47"/>
        <v/>
      </c>
    </row>
    <row r="463" spans="2:11">
      <c r="B463" s="39"/>
      <c r="C463" s="70"/>
      <c r="D463" s="94" t="str" cm="1">
        <f t="array" aca="1" ref="D463" ca="1">IFERROR(INDEX(skuAnker,MATCH(B463,descrizioneArtAnker,0)),"")</f>
        <v/>
      </c>
      <c r="E463" s="98" t="str">
        <f t="shared" si="42"/>
        <v/>
      </c>
      <c r="F463" s="102" t="str">
        <f t="shared" si="45"/>
        <v/>
      </c>
      <c r="G463" s="85" t="str">
        <f t="shared" si="43"/>
        <v/>
      </c>
      <c r="H463" s="65" t="str">
        <f t="shared" ca="1" si="44"/>
        <v/>
      </c>
      <c r="I463" s="65"/>
      <c r="J463" s="75" t="str">
        <f t="shared" si="46"/>
        <v/>
      </c>
      <c r="K463" s="82" t="str">
        <f t="shared" si="47"/>
        <v/>
      </c>
    </row>
    <row r="464" spans="2:11">
      <c r="B464" s="39"/>
      <c r="C464" s="70"/>
      <c r="D464" s="94" t="str" cm="1">
        <f t="array" aca="1" ref="D464" ca="1">IFERROR(INDEX(skuAnker,MATCH(B464,descrizioneArtAnker,0)),"")</f>
        <v/>
      </c>
      <c r="E464" s="98" t="str">
        <f t="shared" si="42"/>
        <v/>
      </c>
      <c r="F464" s="102" t="str">
        <f t="shared" si="45"/>
        <v/>
      </c>
      <c r="G464" s="85" t="str">
        <f t="shared" si="43"/>
        <v/>
      </c>
      <c r="H464" s="65" t="str">
        <f t="shared" ca="1" si="44"/>
        <v/>
      </c>
      <c r="I464" s="65"/>
      <c r="J464" s="75" t="str">
        <f t="shared" si="46"/>
        <v/>
      </c>
      <c r="K464" s="82" t="str">
        <f t="shared" si="47"/>
        <v/>
      </c>
    </row>
    <row r="465" spans="2:11">
      <c r="B465" s="39"/>
      <c r="C465" s="70"/>
      <c r="D465" s="94" t="str" cm="1">
        <f t="array" aca="1" ref="D465" ca="1">IFERROR(INDEX(skuAnker,MATCH(B465,descrizioneArtAnker,0)),"")</f>
        <v/>
      </c>
      <c r="E465" s="98" t="str">
        <f t="shared" si="42"/>
        <v/>
      </c>
      <c r="F465" s="102" t="str">
        <f t="shared" si="45"/>
        <v/>
      </c>
      <c r="G465" s="85" t="str">
        <f t="shared" si="43"/>
        <v/>
      </c>
      <c r="H465" s="65" t="str">
        <f t="shared" ca="1" si="44"/>
        <v/>
      </c>
      <c r="I465" s="65"/>
      <c r="J465" s="75" t="str">
        <f t="shared" si="46"/>
        <v/>
      </c>
      <c r="K465" s="82" t="str">
        <f t="shared" si="47"/>
        <v/>
      </c>
    </row>
    <row r="466" spans="2:11">
      <c r="B466" s="39"/>
      <c r="C466" s="70"/>
      <c r="D466" s="94" t="str" cm="1">
        <f t="array" aca="1" ref="D466" ca="1">IFERROR(INDEX(skuAnker,MATCH(B466,descrizioneArtAnker,0)),"")</f>
        <v/>
      </c>
      <c r="E466" s="98" t="str">
        <f t="shared" si="42"/>
        <v/>
      </c>
      <c r="F466" s="102" t="str">
        <f t="shared" si="45"/>
        <v/>
      </c>
      <c r="G466" s="85" t="str">
        <f t="shared" si="43"/>
        <v/>
      </c>
      <c r="H466" s="65" t="str">
        <f t="shared" ca="1" si="44"/>
        <v/>
      </c>
      <c r="I466" s="65"/>
      <c r="J466" s="75" t="str">
        <f t="shared" si="46"/>
        <v/>
      </c>
      <c r="K466" s="82" t="str">
        <f t="shared" si="47"/>
        <v/>
      </c>
    </row>
    <row r="467" spans="2:11">
      <c r="B467" s="39"/>
      <c r="C467" s="70"/>
      <c r="D467" s="94" t="str" cm="1">
        <f t="array" aca="1" ref="D467" ca="1">IFERROR(INDEX(skuAnker,MATCH(B467,descrizioneArtAnker,0)),"")</f>
        <v/>
      </c>
      <c r="E467" s="98" t="str">
        <f t="shared" si="42"/>
        <v/>
      </c>
      <c r="F467" s="102" t="str">
        <f t="shared" si="45"/>
        <v/>
      </c>
      <c r="G467" s="85" t="str">
        <f t="shared" si="43"/>
        <v/>
      </c>
      <c r="H467" s="65" t="str">
        <f t="shared" ca="1" si="44"/>
        <v/>
      </c>
      <c r="I467" s="65"/>
      <c r="J467" s="75" t="str">
        <f t="shared" si="46"/>
        <v/>
      </c>
      <c r="K467" s="82" t="str">
        <f t="shared" si="47"/>
        <v/>
      </c>
    </row>
    <row r="468" spans="2:11">
      <c r="B468" s="39"/>
      <c r="C468" s="70"/>
      <c r="D468" s="94" t="str" cm="1">
        <f t="array" aca="1" ref="D468" ca="1">IFERROR(INDEX(skuAnker,MATCH(B468,descrizioneArtAnker,0)),"")</f>
        <v/>
      </c>
      <c r="E468" s="98" t="str">
        <f t="shared" si="42"/>
        <v/>
      </c>
      <c r="F468" s="102" t="str">
        <f t="shared" si="45"/>
        <v/>
      </c>
      <c r="G468" s="85" t="str">
        <f t="shared" si="43"/>
        <v/>
      </c>
      <c r="H468" s="65" t="str">
        <f t="shared" ca="1" si="44"/>
        <v/>
      </c>
      <c r="I468" s="65"/>
      <c r="J468" s="75" t="str">
        <f t="shared" si="46"/>
        <v/>
      </c>
      <c r="K468" s="82" t="str">
        <f t="shared" si="47"/>
        <v/>
      </c>
    </row>
    <row r="469" spans="2:11">
      <c r="B469" s="39"/>
      <c r="C469" s="70"/>
      <c r="D469" s="94" t="str" cm="1">
        <f t="array" aca="1" ref="D469" ca="1">IFERROR(INDEX(skuAnker,MATCH(B469,descrizioneArtAnker,0)),"")</f>
        <v/>
      </c>
      <c r="E469" s="98" t="str">
        <f t="shared" si="42"/>
        <v/>
      </c>
      <c r="F469" s="102" t="str">
        <f t="shared" si="45"/>
        <v/>
      </c>
      <c r="G469" s="85" t="str">
        <f t="shared" si="43"/>
        <v/>
      </c>
      <c r="H469" s="65" t="str">
        <f t="shared" ca="1" si="44"/>
        <v/>
      </c>
      <c r="I469" s="65"/>
      <c r="J469" s="75" t="str">
        <f t="shared" si="46"/>
        <v/>
      </c>
      <c r="K469" s="82" t="str">
        <f t="shared" si="47"/>
        <v/>
      </c>
    </row>
    <row r="470" spans="2:11">
      <c r="B470" s="39"/>
      <c r="C470" s="70"/>
      <c r="D470" s="94" t="str" cm="1">
        <f t="array" aca="1" ref="D470" ca="1">IFERROR(INDEX(skuAnker,MATCH(B470,descrizioneArtAnker,0)),"")</f>
        <v/>
      </c>
      <c r="E470" s="98" t="str">
        <f t="shared" si="42"/>
        <v/>
      </c>
      <c r="F470" s="102" t="str">
        <f t="shared" si="45"/>
        <v/>
      </c>
      <c r="G470" s="85" t="str">
        <f t="shared" si="43"/>
        <v/>
      </c>
      <c r="H470" s="65" t="str">
        <f t="shared" ca="1" si="44"/>
        <v/>
      </c>
      <c r="I470" s="65"/>
      <c r="J470" s="75" t="str">
        <f t="shared" si="46"/>
        <v/>
      </c>
      <c r="K470" s="82" t="str">
        <f t="shared" si="47"/>
        <v/>
      </c>
    </row>
    <row r="471" spans="2:11">
      <c r="B471" s="39"/>
      <c r="C471" s="70"/>
      <c r="D471" s="94" t="str" cm="1">
        <f t="array" aca="1" ref="D471" ca="1">IFERROR(INDEX(skuAnker,MATCH(B471,descrizioneArtAnker,0)),"")</f>
        <v/>
      </c>
      <c r="E471" s="98" t="str">
        <f t="shared" si="42"/>
        <v/>
      </c>
      <c r="F471" s="102" t="str">
        <f t="shared" si="45"/>
        <v/>
      </c>
      <c r="G471" s="85" t="str">
        <f t="shared" si="43"/>
        <v/>
      </c>
      <c r="H471" s="65" t="str">
        <f t="shared" ca="1" si="44"/>
        <v/>
      </c>
      <c r="I471" s="65"/>
      <c r="J471" s="75" t="str">
        <f t="shared" si="46"/>
        <v/>
      </c>
      <c r="K471" s="82" t="str">
        <f t="shared" si="47"/>
        <v/>
      </c>
    </row>
    <row r="472" spans="2:11">
      <c r="B472" s="39"/>
      <c r="C472" s="70"/>
      <c r="D472" s="94" t="str" cm="1">
        <f t="array" aca="1" ref="D472" ca="1">IFERROR(INDEX(skuAnker,MATCH(B472,descrizioneArtAnker,0)),"")</f>
        <v/>
      </c>
      <c r="E472" s="98" t="str">
        <f t="shared" si="42"/>
        <v/>
      </c>
      <c r="F472" s="102" t="str">
        <f t="shared" si="45"/>
        <v/>
      </c>
      <c r="G472" s="85" t="str">
        <f t="shared" si="43"/>
        <v/>
      </c>
      <c r="H472" s="65" t="str">
        <f t="shared" ca="1" si="44"/>
        <v/>
      </c>
      <c r="I472" s="65"/>
      <c r="J472" s="75" t="str">
        <f t="shared" si="46"/>
        <v/>
      </c>
      <c r="K472" s="82" t="str">
        <f t="shared" si="47"/>
        <v/>
      </c>
    </row>
    <row r="473" spans="2:11">
      <c r="B473" s="39"/>
      <c r="C473" s="70"/>
      <c r="D473" s="94" t="str" cm="1">
        <f t="array" aca="1" ref="D473" ca="1">IFERROR(INDEX(skuAnker,MATCH(B473,descrizioneArtAnker,0)),"")</f>
        <v/>
      </c>
      <c r="E473" s="98" t="str">
        <f t="shared" si="42"/>
        <v/>
      </c>
      <c r="F473" s="102" t="str">
        <f t="shared" si="45"/>
        <v/>
      </c>
      <c r="G473" s="85" t="str">
        <f t="shared" si="43"/>
        <v/>
      </c>
      <c r="H473" s="65" t="str">
        <f t="shared" ca="1" si="44"/>
        <v/>
      </c>
      <c r="I473" s="65"/>
      <c r="J473" s="75" t="str">
        <f t="shared" si="46"/>
        <v/>
      </c>
      <c r="K473" s="82" t="str">
        <f t="shared" si="47"/>
        <v/>
      </c>
    </row>
    <row r="474" spans="2:11">
      <c r="B474" s="39"/>
      <c r="C474" s="70"/>
      <c r="D474" s="94" t="str" cm="1">
        <f t="array" aca="1" ref="D474" ca="1">IFERROR(INDEX(skuAnker,MATCH(B474,descrizioneArtAnker,0)),"")</f>
        <v/>
      </c>
      <c r="E474" s="98" t="str">
        <f t="shared" si="42"/>
        <v/>
      </c>
      <c r="F474" s="102" t="str">
        <f t="shared" si="45"/>
        <v/>
      </c>
      <c r="G474" s="85" t="str">
        <f t="shared" si="43"/>
        <v/>
      </c>
      <c r="H474" s="65" t="str">
        <f t="shared" ca="1" si="44"/>
        <v/>
      </c>
      <c r="I474" s="65"/>
      <c r="J474" s="75" t="str">
        <f t="shared" si="46"/>
        <v/>
      </c>
      <c r="K474" s="82" t="str">
        <f t="shared" si="47"/>
        <v/>
      </c>
    </row>
    <row r="475" spans="2:11">
      <c r="B475" s="39"/>
      <c r="C475" s="70"/>
      <c r="D475" s="94" t="str" cm="1">
        <f t="array" aca="1" ref="D475" ca="1">IFERROR(INDEX(skuAnker,MATCH(B475,descrizioneArtAnker,0)),"")</f>
        <v/>
      </c>
      <c r="E475" s="98" t="str">
        <f t="shared" si="42"/>
        <v/>
      </c>
      <c r="F475" s="102" t="str">
        <f t="shared" si="45"/>
        <v/>
      </c>
      <c r="G475" s="85" t="str">
        <f t="shared" si="43"/>
        <v/>
      </c>
      <c r="H475" s="65" t="str">
        <f t="shared" ca="1" si="44"/>
        <v/>
      </c>
      <c r="I475" s="65"/>
      <c r="J475" s="75" t="str">
        <f t="shared" si="46"/>
        <v/>
      </c>
      <c r="K475" s="82" t="str">
        <f t="shared" si="47"/>
        <v/>
      </c>
    </row>
    <row r="476" spans="2:11">
      <c r="B476" s="39"/>
      <c r="C476" s="70"/>
      <c r="D476" s="94" t="str" cm="1">
        <f t="array" aca="1" ref="D476" ca="1">IFERROR(INDEX(skuAnker,MATCH(B476,descrizioneArtAnker,0)),"")</f>
        <v/>
      </c>
      <c r="E476" s="98" t="str">
        <f t="shared" si="42"/>
        <v/>
      </c>
      <c r="F476" s="102" t="str">
        <f t="shared" si="45"/>
        <v/>
      </c>
      <c r="G476" s="85" t="str">
        <f t="shared" si="43"/>
        <v/>
      </c>
      <c r="H476" s="65" t="str">
        <f t="shared" ca="1" si="44"/>
        <v/>
      </c>
      <c r="I476" s="65"/>
      <c r="J476" s="75" t="str">
        <f t="shared" si="46"/>
        <v/>
      </c>
      <c r="K476" s="82" t="str">
        <f t="shared" si="47"/>
        <v/>
      </c>
    </row>
    <row r="477" spans="2:11">
      <c r="B477" s="39"/>
      <c r="C477" s="70"/>
      <c r="D477" s="94" t="str" cm="1">
        <f t="array" aca="1" ref="D477" ca="1">IFERROR(INDEX(skuAnker,MATCH(B477,descrizioneArtAnker,0)),"")</f>
        <v/>
      </c>
      <c r="E477" s="98" t="str">
        <f t="shared" si="42"/>
        <v/>
      </c>
      <c r="F477" s="102" t="str">
        <f t="shared" si="45"/>
        <v/>
      </c>
      <c r="G477" s="85" t="str">
        <f t="shared" si="43"/>
        <v/>
      </c>
      <c r="H477" s="65" t="str">
        <f t="shared" ca="1" si="44"/>
        <v/>
      </c>
      <c r="I477" s="65"/>
      <c r="J477" s="75" t="str">
        <f t="shared" si="46"/>
        <v/>
      </c>
      <c r="K477" s="82" t="str">
        <f t="shared" si="47"/>
        <v/>
      </c>
    </row>
    <row r="478" spans="2:11">
      <c r="B478" s="39"/>
      <c r="C478" s="70"/>
      <c r="D478" s="94" t="str" cm="1">
        <f t="array" aca="1" ref="D478" ca="1">IFERROR(INDEX(skuAnker,MATCH(B478,descrizioneArtAnker,0)),"")</f>
        <v/>
      </c>
      <c r="E478" s="98" t="str">
        <f t="shared" si="42"/>
        <v/>
      </c>
      <c r="F478" s="102" t="str">
        <f t="shared" si="45"/>
        <v/>
      </c>
      <c r="G478" s="85" t="str">
        <f t="shared" si="43"/>
        <v/>
      </c>
      <c r="H478" s="65" t="str">
        <f t="shared" ca="1" si="44"/>
        <v/>
      </c>
      <c r="I478" s="65"/>
      <c r="J478" s="75" t="str">
        <f t="shared" si="46"/>
        <v/>
      </c>
      <c r="K478" s="82" t="str">
        <f t="shared" si="47"/>
        <v/>
      </c>
    </row>
    <row r="479" spans="2:11">
      <c r="B479" s="39"/>
      <c r="C479" s="70"/>
      <c r="D479" s="94" t="str" cm="1">
        <f t="array" aca="1" ref="D479" ca="1">IFERROR(INDEX(skuAnker,MATCH(B479,descrizioneArtAnker,0)),"")</f>
        <v/>
      </c>
      <c r="E479" s="98" t="str">
        <f t="shared" si="42"/>
        <v/>
      </c>
      <c r="F479" s="102" t="str">
        <f t="shared" si="45"/>
        <v/>
      </c>
      <c r="G479" s="85" t="str">
        <f t="shared" si="43"/>
        <v/>
      </c>
      <c r="H479" s="65" t="str">
        <f t="shared" ca="1" si="44"/>
        <v/>
      </c>
      <c r="I479" s="65"/>
      <c r="J479" s="75" t="str">
        <f t="shared" si="46"/>
        <v/>
      </c>
      <c r="K479" s="82" t="str">
        <f t="shared" si="47"/>
        <v/>
      </c>
    </row>
    <row r="480" spans="2:11">
      <c r="B480" s="39"/>
      <c r="C480" s="70"/>
      <c r="D480" s="94" t="str" cm="1">
        <f t="array" aca="1" ref="D480" ca="1">IFERROR(INDEX(skuAnker,MATCH(B480,descrizioneArtAnker,0)),"")</f>
        <v/>
      </c>
      <c r="E480" s="98" t="str">
        <f t="shared" si="42"/>
        <v/>
      </c>
      <c r="F480" s="102" t="str">
        <f t="shared" si="45"/>
        <v/>
      </c>
      <c r="G480" s="85" t="str">
        <f t="shared" si="43"/>
        <v/>
      </c>
      <c r="H480" s="65" t="str">
        <f t="shared" ca="1" si="44"/>
        <v/>
      </c>
      <c r="I480" s="65"/>
      <c r="J480" s="75" t="str">
        <f t="shared" si="46"/>
        <v/>
      </c>
      <c r="K480" s="82" t="str">
        <f t="shared" si="47"/>
        <v/>
      </c>
    </row>
    <row r="481" spans="2:11">
      <c r="B481" s="39"/>
      <c r="C481" s="70"/>
      <c r="D481" s="94" t="str" cm="1">
        <f t="array" aca="1" ref="D481" ca="1">IFERROR(INDEX(skuAnker,MATCH(B481,descrizioneArtAnker,0)),"")</f>
        <v/>
      </c>
      <c r="E481" s="98" t="str">
        <f t="shared" si="42"/>
        <v/>
      </c>
      <c r="F481" s="102" t="str">
        <f t="shared" si="45"/>
        <v/>
      </c>
      <c r="G481" s="85" t="str">
        <f t="shared" si="43"/>
        <v/>
      </c>
      <c r="H481" s="65" t="str">
        <f t="shared" ca="1" si="44"/>
        <v/>
      </c>
      <c r="I481" s="65"/>
      <c r="J481" s="75" t="str">
        <f t="shared" si="46"/>
        <v/>
      </c>
      <c r="K481" s="82" t="str">
        <f t="shared" si="47"/>
        <v/>
      </c>
    </row>
    <row r="482" spans="2:11">
      <c r="B482" s="39"/>
      <c r="C482" s="70"/>
      <c r="D482" s="94" t="str" cm="1">
        <f t="array" aca="1" ref="D482" ca="1">IFERROR(INDEX(skuAnker,MATCH(B482,descrizioneArtAnker,0)),"")</f>
        <v/>
      </c>
      <c r="E482" s="98" t="str">
        <f t="shared" si="42"/>
        <v/>
      </c>
      <c r="F482" s="102" t="str">
        <f t="shared" si="45"/>
        <v/>
      </c>
      <c r="G482" s="85" t="str">
        <f t="shared" si="43"/>
        <v/>
      </c>
      <c r="H482" s="65" t="str">
        <f t="shared" ca="1" si="44"/>
        <v/>
      </c>
      <c r="I482" s="65"/>
      <c r="J482" s="75" t="str">
        <f t="shared" si="46"/>
        <v/>
      </c>
      <c r="K482" s="82" t="str">
        <f t="shared" si="47"/>
        <v/>
      </c>
    </row>
    <row r="483" spans="2:11">
      <c r="B483" s="39"/>
      <c r="C483" s="70"/>
      <c r="D483" s="94" t="str" cm="1">
        <f t="array" aca="1" ref="D483" ca="1">IFERROR(INDEX(skuAnker,MATCH(B483,descrizioneArtAnker,0)),"")</f>
        <v/>
      </c>
      <c r="E483" s="98" t="str">
        <f t="shared" si="42"/>
        <v/>
      </c>
      <c r="F483" s="102" t="str">
        <f t="shared" si="45"/>
        <v/>
      </c>
      <c r="G483" s="85" t="str">
        <f t="shared" si="43"/>
        <v/>
      </c>
      <c r="H483" s="65" t="str">
        <f t="shared" ca="1" si="44"/>
        <v/>
      </c>
      <c r="I483" s="65"/>
      <c r="J483" s="75" t="str">
        <f t="shared" si="46"/>
        <v/>
      </c>
      <c r="K483" s="82" t="str">
        <f t="shared" si="47"/>
        <v/>
      </c>
    </row>
    <row r="484" spans="2:11">
      <c r="B484" s="39"/>
      <c r="C484" s="70"/>
      <c r="D484" s="94" t="str" cm="1">
        <f t="array" aca="1" ref="D484" ca="1">IFERROR(INDEX(skuAnker,MATCH(B484,descrizioneArtAnker,0)),"")</f>
        <v/>
      </c>
      <c r="E484" s="98" t="str">
        <f t="shared" si="42"/>
        <v/>
      </c>
      <c r="F484" s="102" t="str">
        <f t="shared" si="45"/>
        <v/>
      </c>
      <c r="G484" s="85" t="str">
        <f t="shared" si="43"/>
        <v/>
      </c>
      <c r="H484" s="65" t="str">
        <f t="shared" ca="1" si="44"/>
        <v/>
      </c>
      <c r="I484" s="65"/>
      <c r="J484" s="75" t="str">
        <f t="shared" si="46"/>
        <v/>
      </c>
      <c r="K484" s="82" t="str">
        <f t="shared" si="47"/>
        <v/>
      </c>
    </row>
    <row r="485" spans="2:11">
      <c r="B485" s="39"/>
      <c r="C485" s="70"/>
      <c r="D485" s="94" t="str" cm="1">
        <f t="array" aca="1" ref="D485" ca="1">IFERROR(INDEX(skuAnker,MATCH(B485,descrizioneArtAnker,0)),"")</f>
        <v/>
      </c>
      <c r="E485" s="98" t="str">
        <f t="shared" si="42"/>
        <v/>
      </c>
      <c r="F485" s="102" t="str">
        <f t="shared" si="45"/>
        <v/>
      </c>
      <c r="G485" s="85" t="str">
        <f t="shared" si="43"/>
        <v/>
      </c>
      <c r="H485" s="65" t="str">
        <f t="shared" ca="1" si="44"/>
        <v/>
      </c>
      <c r="I485" s="65"/>
      <c r="J485" s="75" t="str">
        <f t="shared" si="46"/>
        <v/>
      </c>
      <c r="K485" s="82" t="str">
        <f t="shared" si="47"/>
        <v/>
      </c>
    </row>
    <row r="486" spans="2:11">
      <c r="B486" s="39"/>
      <c r="C486" s="70"/>
      <c r="D486" s="94" t="str" cm="1">
        <f t="array" aca="1" ref="D486" ca="1">IFERROR(INDEX(skuAnker,MATCH(B486,descrizioneArtAnker,0)),"")</f>
        <v/>
      </c>
      <c r="E486" s="98" t="str">
        <f t="shared" si="42"/>
        <v/>
      </c>
      <c r="F486" s="102" t="str">
        <f t="shared" si="45"/>
        <v/>
      </c>
      <c r="G486" s="85" t="str">
        <f t="shared" si="43"/>
        <v/>
      </c>
      <c r="H486" s="65" t="str">
        <f t="shared" ca="1" si="44"/>
        <v/>
      </c>
      <c r="I486" s="65"/>
      <c r="J486" s="75" t="str">
        <f t="shared" si="46"/>
        <v/>
      </c>
      <c r="K486" s="82" t="str">
        <f t="shared" si="47"/>
        <v/>
      </c>
    </row>
    <row r="487" spans="2:11">
      <c r="B487" s="39"/>
      <c r="C487" s="70"/>
      <c r="D487" s="94" t="str" cm="1">
        <f t="array" aca="1" ref="D487" ca="1">IFERROR(INDEX(skuAnker,MATCH(B487,descrizioneArtAnker,0)),"")</f>
        <v/>
      </c>
      <c r="E487" s="98" t="str">
        <f t="shared" si="42"/>
        <v/>
      </c>
      <c r="F487" s="102" t="str">
        <f t="shared" si="45"/>
        <v/>
      </c>
      <c r="G487" s="85" t="str">
        <f t="shared" si="43"/>
        <v/>
      </c>
      <c r="H487" s="65" t="str">
        <f t="shared" ca="1" si="44"/>
        <v/>
      </c>
      <c r="I487" s="65"/>
      <c r="J487" s="75" t="str">
        <f t="shared" si="46"/>
        <v/>
      </c>
      <c r="K487" s="82" t="str">
        <f t="shared" si="47"/>
        <v/>
      </c>
    </row>
    <row r="488" spans="2:11">
      <c r="B488" s="39"/>
      <c r="C488" s="70"/>
      <c r="D488" s="94" t="str" cm="1">
        <f t="array" aca="1" ref="D488" ca="1">IFERROR(INDEX(skuAnker,MATCH(B488,descrizioneArtAnker,0)),"")</f>
        <v/>
      </c>
      <c r="E488" s="98" t="str">
        <f t="shared" si="42"/>
        <v/>
      </c>
      <c r="F488" s="102" t="str">
        <f t="shared" si="45"/>
        <v/>
      </c>
      <c r="G488" s="85" t="str">
        <f t="shared" si="43"/>
        <v/>
      </c>
      <c r="H488" s="65" t="str">
        <f t="shared" ca="1" si="44"/>
        <v/>
      </c>
      <c r="I488" s="65"/>
      <c r="J488" s="75" t="str">
        <f t="shared" si="46"/>
        <v/>
      </c>
      <c r="K488" s="82" t="str">
        <f t="shared" si="47"/>
        <v/>
      </c>
    </row>
    <row r="489" spans="2:11">
      <c r="B489" s="39"/>
      <c r="C489" s="70"/>
      <c r="D489" s="94" t="str" cm="1">
        <f t="array" aca="1" ref="D489" ca="1">IFERROR(INDEX(skuAnker,MATCH(B489,descrizioneArtAnker,0)),"")</f>
        <v/>
      </c>
      <c r="E489" s="98" t="str">
        <f t="shared" si="42"/>
        <v/>
      </c>
      <c r="F489" s="102" t="str">
        <f t="shared" si="45"/>
        <v/>
      </c>
      <c r="G489" s="85" t="str">
        <f t="shared" si="43"/>
        <v/>
      </c>
      <c r="H489" s="65" t="str">
        <f t="shared" ca="1" si="44"/>
        <v/>
      </c>
      <c r="I489" s="65"/>
      <c r="J489" s="75" t="str">
        <f t="shared" si="46"/>
        <v/>
      </c>
      <c r="K489" s="82" t="str">
        <f t="shared" si="47"/>
        <v/>
      </c>
    </row>
    <row r="490" spans="2:11">
      <c r="B490" s="39"/>
      <c r="C490" s="70"/>
      <c r="D490" s="94" t="str" cm="1">
        <f t="array" aca="1" ref="D490" ca="1">IFERROR(INDEX(skuAnker,MATCH(B490,descrizioneArtAnker,0)),"")</f>
        <v/>
      </c>
      <c r="E490" s="98" t="str">
        <f t="shared" si="42"/>
        <v/>
      </c>
      <c r="F490" s="102" t="str">
        <f t="shared" si="45"/>
        <v/>
      </c>
      <c r="G490" s="85" t="str">
        <f t="shared" si="43"/>
        <v/>
      </c>
      <c r="H490" s="65" t="str">
        <f t="shared" ca="1" si="44"/>
        <v/>
      </c>
      <c r="I490" s="65"/>
      <c r="J490" s="75" t="str">
        <f t="shared" si="46"/>
        <v/>
      </c>
      <c r="K490" s="82" t="str">
        <f t="shared" si="47"/>
        <v/>
      </c>
    </row>
    <row r="491" spans="2:11">
      <c r="B491" s="39"/>
      <c r="C491" s="70"/>
      <c r="D491" s="94" t="str" cm="1">
        <f t="array" aca="1" ref="D491" ca="1">IFERROR(INDEX(skuAnker,MATCH(B491,descrizioneArtAnker,0)),"")</f>
        <v/>
      </c>
      <c r="E491" s="98" t="str">
        <f t="shared" si="42"/>
        <v/>
      </c>
      <c r="F491" s="102" t="str">
        <f t="shared" si="45"/>
        <v/>
      </c>
      <c r="G491" s="85" t="str">
        <f t="shared" si="43"/>
        <v/>
      </c>
      <c r="H491" s="65" t="str">
        <f t="shared" ca="1" si="44"/>
        <v/>
      </c>
      <c r="I491" s="65"/>
      <c r="J491" s="75" t="str">
        <f t="shared" si="46"/>
        <v/>
      </c>
      <c r="K491" s="82" t="str">
        <f t="shared" si="47"/>
        <v/>
      </c>
    </row>
    <row r="492" spans="2:11">
      <c r="B492" s="39"/>
      <c r="C492" s="70"/>
      <c r="D492" s="94" t="str" cm="1">
        <f t="array" aca="1" ref="D492" ca="1">IFERROR(INDEX(skuAnker,MATCH(B492,descrizioneArtAnker,0)),"")</f>
        <v/>
      </c>
      <c r="E492" s="98" t="str">
        <f t="shared" si="42"/>
        <v/>
      </c>
      <c r="F492" s="102" t="str">
        <f t="shared" si="45"/>
        <v/>
      </c>
      <c r="G492" s="85" t="str">
        <f t="shared" si="43"/>
        <v/>
      </c>
      <c r="H492" s="65" t="str">
        <f t="shared" ca="1" si="44"/>
        <v/>
      </c>
      <c r="I492" s="65"/>
      <c r="J492" s="75" t="str">
        <f t="shared" si="46"/>
        <v/>
      </c>
      <c r="K492" s="82" t="str">
        <f t="shared" si="47"/>
        <v/>
      </c>
    </row>
    <row r="493" spans="2:11">
      <c r="B493" s="39"/>
      <c r="C493" s="70"/>
      <c r="D493" s="94" t="str" cm="1">
        <f t="array" aca="1" ref="D493" ca="1">IFERROR(INDEX(skuAnker,MATCH(B493,descrizioneArtAnker,0)),"")</f>
        <v/>
      </c>
      <c r="E493" s="98" t="str">
        <f t="shared" si="42"/>
        <v/>
      </c>
      <c r="F493" s="102" t="str">
        <f t="shared" si="45"/>
        <v/>
      </c>
      <c r="G493" s="85" t="str">
        <f t="shared" si="43"/>
        <v/>
      </c>
      <c r="H493" s="65" t="str">
        <f t="shared" ca="1" si="44"/>
        <v/>
      </c>
      <c r="I493" s="65"/>
      <c r="J493" s="75" t="str">
        <f t="shared" si="46"/>
        <v/>
      </c>
      <c r="K493" s="82" t="str">
        <f t="shared" si="47"/>
        <v/>
      </c>
    </row>
    <row r="494" spans="2:11">
      <c r="B494" s="39"/>
      <c r="C494" s="70"/>
      <c r="D494" s="94" t="str" cm="1">
        <f t="array" aca="1" ref="D494" ca="1">IFERROR(INDEX(skuAnker,MATCH(B494,descrizioneArtAnker,0)),"")</f>
        <v/>
      </c>
      <c r="E494" s="98" t="str">
        <f t="shared" si="42"/>
        <v/>
      </c>
      <c r="F494" s="102" t="str">
        <f t="shared" si="45"/>
        <v/>
      </c>
      <c r="G494" s="85" t="str">
        <f t="shared" si="43"/>
        <v/>
      </c>
      <c r="H494" s="65" t="str">
        <f t="shared" ca="1" si="44"/>
        <v/>
      </c>
      <c r="I494" s="65"/>
      <c r="J494" s="75" t="str">
        <f t="shared" si="46"/>
        <v/>
      </c>
      <c r="K494" s="82" t="str">
        <f t="shared" si="47"/>
        <v/>
      </c>
    </row>
    <row r="495" spans="2:11">
      <c r="B495" s="39"/>
      <c r="C495" s="70"/>
      <c r="D495" s="94" t="str" cm="1">
        <f t="array" aca="1" ref="D495" ca="1">IFERROR(INDEX(skuAnker,MATCH(B495,descrizioneArtAnker,0)),"")</f>
        <v/>
      </c>
      <c r="E495" s="98" t="str">
        <f t="shared" si="42"/>
        <v/>
      </c>
      <c r="F495" s="102" t="str">
        <f t="shared" si="45"/>
        <v/>
      </c>
      <c r="G495" s="85" t="str">
        <f t="shared" si="43"/>
        <v/>
      </c>
      <c r="H495" s="65" t="str">
        <f t="shared" ca="1" si="44"/>
        <v/>
      </c>
      <c r="I495" s="65"/>
      <c r="J495" s="75" t="str">
        <f t="shared" si="46"/>
        <v/>
      </c>
      <c r="K495" s="82" t="str">
        <f t="shared" si="47"/>
        <v/>
      </c>
    </row>
    <row r="496" spans="2:11">
      <c r="B496" s="39"/>
      <c r="C496" s="70"/>
      <c r="D496" s="94" t="str" cm="1">
        <f t="array" aca="1" ref="D496" ca="1">IFERROR(INDEX(skuAnker,MATCH(B496,descrizioneArtAnker,0)),"")</f>
        <v/>
      </c>
      <c r="E496" s="98" t="str">
        <f t="shared" si="42"/>
        <v/>
      </c>
      <c r="F496" s="102" t="str">
        <f t="shared" si="45"/>
        <v/>
      </c>
      <c r="G496" s="85" t="str">
        <f t="shared" si="43"/>
        <v/>
      </c>
      <c r="H496" s="65" t="str">
        <f t="shared" ca="1" si="44"/>
        <v/>
      </c>
      <c r="I496" s="65"/>
      <c r="J496" s="75" t="str">
        <f t="shared" si="46"/>
        <v/>
      </c>
      <c r="K496" s="82" t="str">
        <f t="shared" si="47"/>
        <v/>
      </c>
    </row>
    <row r="497" spans="1:11">
      <c r="B497" s="39"/>
      <c r="C497" s="70"/>
      <c r="D497" s="94" t="str" cm="1">
        <f t="array" aca="1" ref="D497" ca="1">IFERROR(INDEX(skuAnker,MATCH(B497,descrizioneArtAnker,0)),"")</f>
        <v/>
      </c>
      <c r="E497" s="98" t="str">
        <f t="shared" si="42"/>
        <v/>
      </c>
      <c r="F497" s="102" t="str">
        <f t="shared" si="45"/>
        <v/>
      </c>
      <c r="G497" s="85" t="str">
        <f t="shared" si="43"/>
        <v/>
      </c>
      <c r="H497" s="65" t="str">
        <f t="shared" ca="1" si="44"/>
        <v/>
      </c>
      <c r="I497" s="65"/>
      <c r="J497" s="75" t="str">
        <f t="shared" si="46"/>
        <v/>
      </c>
      <c r="K497" s="82" t="str">
        <f t="shared" si="47"/>
        <v/>
      </c>
    </row>
    <row r="498" spans="1:11">
      <c r="B498" s="39"/>
      <c r="C498" s="70"/>
      <c r="D498" s="94" t="str" cm="1">
        <f t="array" aca="1" ref="D498" ca="1">IFERROR(INDEX(skuAnker,MATCH(B498,descrizioneArtAnker,0)),"")</f>
        <v/>
      </c>
      <c r="E498" s="98" t="str">
        <f t="shared" si="42"/>
        <v/>
      </c>
      <c r="F498" s="102" t="str">
        <f t="shared" si="45"/>
        <v/>
      </c>
      <c r="G498" s="85" t="str">
        <f t="shared" si="43"/>
        <v/>
      </c>
      <c r="H498" s="65" t="str">
        <f t="shared" ca="1" si="44"/>
        <v/>
      </c>
      <c r="I498" s="65"/>
      <c r="J498" s="75" t="str">
        <f t="shared" si="46"/>
        <v/>
      </c>
      <c r="K498" s="82" t="str">
        <f t="shared" si="47"/>
        <v/>
      </c>
    </row>
    <row r="499" spans="1:11">
      <c r="B499" s="39"/>
      <c r="C499" s="70"/>
      <c r="D499" s="94" t="str" cm="1">
        <f t="array" aca="1" ref="D499" ca="1">IFERROR(INDEX(skuAnker,MATCH(B499,descrizioneArtAnker,0)),"")</f>
        <v/>
      </c>
      <c r="E499" s="98" t="str">
        <f t="shared" si="42"/>
        <v/>
      </c>
      <c r="F499" s="102" t="str">
        <f t="shared" si="45"/>
        <v/>
      </c>
      <c r="G499" s="85" t="str">
        <f t="shared" si="43"/>
        <v/>
      </c>
      <c r="H499" s="65" t="str">
        <f t="shared" ca="1" si="44"/>
        <v/>
      </c>
      <c r="I499" s="65"/>
      <c r="J499" s="75" t="str">
        <f t="shared" si="46"/>
        <v/>
      </c>
      <c r="K499" s="82" t="str">
        <f t="shared" si="47"/>
        <v/>
      </c>
    </row>
    <row r="500" spans="1:11">
      <c r="A500" s="80"/>
      <c r="B500" s="71"/>
      <c r="C500" s="72"/>
      <c r="D500" s="95" t="str" cm="1">
        <f t="array" aca="1" ref="D500" ca="1">IFERROR(INDEX(skuAnker,MATCH(B500,descrizioneArtAnker,0)),"")</f>
        <v/>
      </c>
      <c r="E500" s="99" t="str">
        <f t="shared" si="42"/>
        <v/>
      </c>
      <c r="F500" s="103" t="str">
        <f t="shared" si="45"/>
        <v/>
      </c>
      <c r="G500" s="86" t="str">
        <f t="shared" si="43"/>
        <v/>
      </c>
      <c r="H500" s="66" t="str">
        <f t="shared" ca="1" si="44"/>
        <v/>
      </c>
      <c r="I500" s="66"/>
      <c r="J500" s="76" t="str">
        <f t="shared" si="46"/>
        <v/>
      </c>
      <c r="K500" s="83" t="str">
        <f t="shared" si="47"/>
        <v/>
      </c>
    </row>
  </sheetData>
  <autoFilter ref="A2:K500"/>
  <mergeCells count="4">
    <mergeCell ref="E1:K1"/>
    <mergeCell ref="A1:C1"/>
    <mergeCell ref="N12:O12"/>
    <mergeCell ref="N11:O11"/>
  </mergeCells>
  <dataValidations count="4">
    <dataValidation type="list" allowBlank="1" showInputMessage="1" showErrorMessage="1" sqref="N6">
      <formula1>"Enoteca, Grossista"</formula1>
    </dataValidation>
    <dataValidation type="list" allowBlank="1" showInputMessage="1" showErrorMessage="1" sqref="N11:O11">
      <formula1>descrizioneArtGeko</formula1>
    </dataValidation>
    <dataValidation type="list" allowBlank="1" showInputMessage="1" showErrorMessage="1" sqref="B3:B500">
      <formula1>descrizioneArtAnker</formula1>
    </dataValidation>
    <dataValidation type="list" allowBlank="1" showInputMessage="1" showErrorMessage="1" sqref="B3:B500">
      <formula1>#REF!</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sheetPr codeName="Foglio12"/>
  <dimension ref="A1:Y83"/>
  <sheetViews>
    <sheetView showGridLines="0" zoomScaleSheetLayoutView="100" workbookViewId="0">
      <selection activeCell="J26" sqref="J26"/>
    </sheetView>
  </sheetViews>
  <sheetFormatPr defaultColWidth="10.7265625" defaultRowHeight="12.5"/>
  <cols>
    <col min="1" max="1" width="8.453125" style="184" customWidth="1"/>
    <col min="2" max="2" width="28.1796875" style="184" customWidth="1"/>
    <col min="3" max="3" width="12.453125" style="184" customWidth="1"/>
    <col min="4" max="4" width="6.26953125" style="217" customWidth="1"/>
    <col min="5" max="5" width="22.81640625" style="184" customWidth="1"/>
    <col min="6" max="6" width="4.81640625" style="218" customWidth="1"/>
    <col min="7" max="7" width="5.81640625" style="218" hidden="1" customWidth="1"/>
    <col min="8" max="8" width="5.54296875" style="218" hidden="1" customWidth="1"/>
    <col min="9" max="9" width="8.1796875" style="184" customWidth="1"/>
    <col min="10" max="10" width="10.7265625" style="184"/>
    <col min="11" max="11" width="4.453125" style="185" customWidth="1"/>
    <col min="12" max="12" width="6.54296875" style="185" customWidth="1"/>
    <col min="13" max="13" width="4.7265625" style="185" customWidth="1"/>
    <col min="14" max="14" width="11.81640625" style="184" bestFit="1" customWidth="1"/>
    <col min="15" max="15" width="5.81640625" style="184" customWidth="1"/>
    <col min="16" max="16384" width="10.7265625" style="184"/>
  </cols>
  <sheetData>
    <row r="1" spans="1:25" ht="17.5" customHeight="1">
      <c r="A1" s="231"/>
      <c r="B1" s="233"/>
      <c r="C1" s="233"/>
      <c r="D1" s="233"/>
      <c r="E1" s="233"/>
      <c r="F1" s="233"/>
      <c r="G1" s="233"/>
      <c r="H1" s="233"/>
      <c r="I1" s="234"/>
      <c r="J1" s="231"/>
      <c r="K1" s="233"/>
      <c r="L1" s="233"/>
      <c r="M1" s="233"/>
      <c r="N1" s="233"/>
      <c r="O1" s="234"/>
    </row>
    <row r="2" spans="1:25" ht="17.5" customHeight="1">
      <c r="A2" s="232"/>
      <c r="D2" s="184"/>
      <c r="F2" s="184"/>
      <c r="G2" s="184"/>
      <c r="H2" s="184"/>
      <c r="I2" s="235"/>
      <c r="J2" s="223" t="e">
        <f ca="1">UPPER(IF(VLOOKUP('ORDER MANAGER'!$T$3,dbClientiAllData,4,FALSE)="","DETTAGLI CLIENTE MANCANTI",VLOOKUP('ORDER MANAGER'!$T$3,dbClientiAllData,4,FALSE)))</f>
        <v>#N/A</v>
      </c>
      <c r="K2" s="184"/>
      <c r="L2" s="184"/>
      <c r="M2" s="184"/>
      <c r="O2" s="235"/>
      <c r="Y2" s="185"/>
    </row>
    <row r="3" spans="1:25" ht="17.5" customHeight="1">
      <c r="A3" s="232"/>
      <c r="D3" s="184"/>
      <c r="F3" s="184"/>
      <c r="G3" s="184"/>
      <c r="H3" s="184"/>
      <c r="I3" s="235"/>
      <c r="J3" s="223" t="e">
        <f ca="1">IF(VLOOKUP('ORDER MANAGER'!$T$3,dbClientiAllData,5,FALSE)="","AGGIUNGERE DESTINATARIO E INDIRIZZO",UPPER(VLOOKUP('ORDER MANAGER'!$T$3,dbClientiAllData,5,FALSE)))</f>
        <v>#N/A</v>
      </c>
      <c r="K3" s="184"/>
      <c r="L3" s="184"/>
      <c r="M3" s="184"/>
      <c r="O3" s="235"/>
      <c r="Y3" s="185"/>
    </row>
    <row r="4" spans="1:25" ht="17.5" customHeight="1">
      <c r="A4" s="232"/>
      <c r="D4" s="184"/>
      <c r="F4" s="184"/>
      <c r="G4" s="184"/>
      <c r="H4" s="184"/>
      <c r="I4" s="235"/>
      <c r="J4" s="232" t="e">
        <f ca="1">UPPER(IF(VLOOKUP('ORDER MANAGER'!$T$3,dbClientiAllData,6,FALSE)="","NELLA SCHEDA db_clienti",VLOOKUP('ORDER MANAGER'!$T$3,dbClientiAllData,6,FALSE)))</f>
        <v>#N/A</v>
      </c>
      <c r="K4" s="184"/>
      <c r="L4" s="184"/>
      <c r="M4" s="184"/>
      <c r="O4" s="235"/>
      <c r="Y4" s="185"/>
    </row>
    <row r="5" spans="1:25" ht="17.5" customHeight="1">
      <c r="A5" s="232"/>
      <c r="D5" s="184"/>
      <c r="F5" s="184"/>
      <c r="G5" s="184"/>
      <c r="H5" s="184"/>
      <c r="I5" s="235"/>
      <c r="J5" s="232" t="e">
        <f ca="1">IF(VLOOKUP('ORDER MANAGER'!$T$3,dbClientiAllData,7,FALSE)=0,"",UPPER(VLOOKUP('ORDER MANAGER'!$T$3,dbClientiAllData,7,FALSE)))</f>
        <v>#N/A</v>
      </c>
      <c r="K5" s="184"/>
      <c r="L5" s="184"/>
      <c r="M5" s="184"/>
      <c r="O5" s="235"/>
      <c r="Y5" s="185"/>
    </row>
    <row r="6" spans="1:25" ht="17.5" customHeight="1">
      <c r="A6" s="232"/>
      <c r="D6" s="184"/>
      <c r="F6" s="184"/>
      <c r="G6" s="184"/>
      <c r="H6" s="184"/>
      <c r="I6" s="235"/>
      <c r="J6" s="232" t="e">
        <f ca="1">IF(VLOOKUP('ORDER MANAGER'!$T$3,dbClientiAllData,8,FALSE)=0,"",UPPER(VLOOKUP('ORDER MANAGER'!$T$3,dbClientiAllData,8,FALSE)))</f>
        <v>#N/A</v>
      </c>
      <c r="K6" s="184"/>
      <c r="L6" s="184"/>
      <c r="M6" s="184"/>
      <c r="O6" s="235"/>
    </row>
    <row r="7" spans="1:25" ht="17.5" customHeight="1">
      <c r="A7" s="232"/>
      <c r="D7" s="184"/>
      <c r="F7" s="184"/>
      <c r="G7" s="184"/>
      <c r="H7" s="184"/>
      <c r="I7" s="235"/>
      <c r="J7" s="232" t="e">
        <f ca="1">IF(VLOOKUP('ORDER MANAGER'!$T$3,dbClientiAllData,9,FALSE)=0,"",UPPER(VLOOKUP('ORDER MANAGER'!$T$3,dbClientiAllData,9,FALSE)))</f>
        <v>#N/A</v>
      </c>
      <c r="K7" s="184"/>
      <c r="L7" s="184"/>
      <c r="M7" s="184"/>
      <c r="O7" s="235"/>
    </row>
    <row r="8" spans="1:25" ht="17.5" customHeight="1">
      <c r="A8" s="236"/>
      <c r="B8" s="237"/>
      <c r="C8" s="237"/>
      <c r="D8" s="237"/>
      <c r="E8" s="237"/>
      <c r="F8" s="237"/>
      <c r="G8" s="237"/>
      <c r="H8" s="237"/>
      <c r="I8" s="238"/>
      <c r="J8" s="236"/>
      <c r="K8" s="237"/>
      <c r="L8" s="237"/>
      <c r="M8" s="237"/>
      <c r="N8" s="237"/>
      <c r="O8" s="238"/>
    </row>
    <row r="9" spans="1:25" ht="10" customHeight="1">
      <c r="A9" s="416" t="s">
        <v>26180</v>
      </c>
      <c r="B9" s="417"/>
      <c r="C9" s="416" t="s">
        <v>25954</v>
      </c>
      <c r="D9" s="417"/>
      <c r="E9" s="186" t="s">
        <v>26181</v>
      </c>
      <c r="F9" s="416" t="s">
        <v>26182</v>
      </c>
      <c r="G9" s="422"/>
      <c r="H9" s="422"/>
      <c r="I9" s="422"/>
      <c r="J9" s="422"/>
      <c r="K9" s="422"/>
      <c r="L9" s="422"/>
      <c r="M9" s="417"/>
      <c r="N9" s="416" t="s">
        <v>26183</v>
      </c>
      <c r="O9" s="417"/>
    </row>
    <row r="10" spans="1:25" ht="15" customHeight="1">
      <c r="A10" s="462" t="s">
        <v>26195</v>
      </c>
      <c r="B10" s="464"/>
      <c r="C10" s="489">
        <f ca="1">TODAY()</f>
        <v>45322</v>
      </c>
      <c r="D10" s="490"/>
      <c r="E10" s="222"/>
      <c r="F10" s="462" t="e" cm="1">
        <f t="array" aca="1" ref="F10" ca="1">INDEX(metodoPagamento,MATCH('ORDER MANAGER'!$T$3,OFFSET(dbClienti,,,,1),0))</f>
        <v>#N/A</v>
      </c>
      <c r="G10" s="463"/>
      <c r="H10" s="463"/>
      <c r="I10" s="463"/>
      <c r="J10" s="463"/>
      <c r="K10" s="463"/>
      <c r="L10" s="463"/>
      <c r="M10" s="464"/>
      <c r="N10" s="491" t="s">
        <v>26196</v>
      </c>
      <c r="O10" s="490"/>
    </row>
    <row r="11" spans="1:25" ht="10" customHeight="1">
      <c r="A11" s="416" t="s">
        <v>26184</v>
      </c>
      <c r="B11" s="422"/>
      <c r="C11" s="422"/>
      <c r="D11" s="422"/>
      <c r="E11" s="422"/>
      <c r="F11" s="422"/>
      <c r="G11" s="422"/>
      <c r="H11" s="422"/>
      <c r="I11" s="422"/>
      <c r="J11" s="422"/>
      <c r="K11" s="422"/>
      <c r="L11" s="422"/>
      <c r="M11" s="422"/>
      <c r="N11" s="422"/>
      <c r="O11" s="417"/>
    </row>
    <row r="12" spans="1:25" ht="15" customHeight="1">
      <c r="A12" s="462" t="e">
        <f ca="1">VLOOKUP('ORDER MANAGER'!$T$3,dbClientiAllData,3,FALSE)</f>
        <v>#N/A</v>
      </c>
      <c r="B12" s="463"/>
      <c r="C12" s="463"/>
      <c r="D12" s="463"/>
      <c r="E12" s="463"/>
      <c r="F12" s="463"/>
      <c r="G12" s="463"/>
      <c r="H12" s="463"/>
      <c r="I12" s="463"/>
      <c r="J12" s="463"/>
      <c r="K12" s="463"/>
      <c r="L12" s="463"/>
      <c r="M12" s="463"/>
      <c r="N12" s="463"/>
      <c r="O12" s="464"/>
    </row>
    <row r="13" spans="1:25" ht="12.75" customHeight="1">
      <c r="A13" s="465" t="s">
        <v>26227</v>
      </c>
      <c r="B13" s="468" t="s">
        <v>26228</v>
      </c>
      <c r="C13" s="469"/>
      <c r="D13" s="469"/>
      <c r="E13" s="470"/>
      <c r="F13" s="477" t="s">
        <v>12199</v>
      </c>
      <c r="G13" s="480" t="s">
        <v>12200</v>
      </c>
      <c r="H13" s="480" t="s">
        <v>19220</v>
      </c>
      <c r="I13" s="483" t="s">
        <v>26229</v>
      </c>
      <c r="J13" s="483" t="s">
        <v>25957</v>
      </c>
      <c r="K13" s="486" t="s">
        <v>12197</v>
      </c>
      <c r="L13" s="483" t="s">
        <v>26230</v>
      </c>
      <c r="M13" s="486" t="s">
        <v>12198</v>
      </c>
      <c r="N13" s="483" t="s">
        <v>26231</v>
      </c>
      <c r="O13" s="483" t="s">
        <v>26145</v>
      </c>
    </row>
    <row r="14" spans="1:25" ht="12.75" customHeight="1">
      <c r="A14" s="466"/>
      <c r="B14" s="471"/>
      <c r="C14" s="472"/>
      <c r="D14" s="472"/>
      <c r="E14" s="473"/>
      <c r="F14" s="478"/>
      <c r="G14" s="481"/>
      <c r="H14" s="481"/>
      <c r="I14" s="484"/>
      <c r="J14" s="484"/>
      <c r="K14" s="487"/>
      <c r="L14" s="484"/>
      <c r="M14" s="487"/>
      <c r="N14" s="484"/>
      <c r="O14" s="484"/>
    </row>
    <row r="15" spans="1:25">
      <c r="A15" s="467"/>
      <c r="B15" s="474"/>
      <c r="C15" s="475"/>
      <c r="D15" s="475"/>
      <c r="E15" s="476"/>
      <c r="F15" s="479"/>
      <c r="G15" s="482"/>
      <c r="H15" s="482"/>
      <c r="I15" s="485"/>
      <c r="J15" s="485"/>
      <c r="K15" s="488"/>
      <c r="L15" s="485"/>
      <c r="M15" s="488"/>
      <c r="N15" s="485"/>
      <c r="O15" s="485"/>
    </row>
    <row r="16" spans="1:25" ht="14.15" customHeight="1">
      <c r="A16" s="187" t="str">
        <f ca="1">IF('ORDER MANAGER'!A3="","",'ORDER MANAGER'!A3)</f>
        <v/>
      </c>
      <c r="B16" s="220" t="e">
        <f>IF('ORDER MANAGER'!B3="","",CONCATENATE(UPPER('ORDER MANAGER'!B3),"  -  ",'ORDER MANAGER'!H3*100,"/",'ORDER MANAGER'!I3))</f>
        <v>#N/A</v>
      </c>
      <c r="C16" s="188"/>
      <c r="D16" s="188"/>
      <c r="E16" s="189"/>
      <c r="F16" s="221" t="e">
        <f>IF(B16="","","BT")</f>
        <v>#N/A</v>
      </c>
      <c r="G16" s="190" t="e">
        <f>IF(B16="","",'ORDER MANAGER'!H3*100)</f>
        <v>#N/A</v>
      </c>
      <c r="H16" s="191" t="e">
        <f>IF(B16="","",'ORDER MANAGER'!I3)</f>
        <v>#N/A</v>
      </c>
      <c r="I16" s="190" t="e">
        <f>IF(B16="","",'ORDER MANAGER'!O3)</f>
        <v>#N/A</v>
      </c>
      <c r="J16" s="192" t="e">
        <f>IF(B16="","",IF('ORDER MANAGER'!$T$4="Enoteca",VLOOKUP('ORDER MANAGER'!F3,listoneAnkerCompleto,9,FALSE),VLOOKUP('ORDER MANAGER'!F3,listoneAnkerCompleto,10,FALSE)))</f>
        <v>#N/A</v>
      </c>
      <c r="K16" s="224"/>
      <c r="L16" s="224"/>
      <c r="M16" s="224"/>
      <c r="N16" s="194" t="e">
        <f>IF(B16="","",J16*I16)</f>
        <v>#N/A</v>
      </c>
      <c r="O16" s="195" t="e">
        <f>IF(B16="","",$C$68)</f>
        <v>#N/A</v>
      </c>
      <c r="Q16" s="227"/>
      <c r="R16" s="227"/>
      <c r="S16" s="227"/>
      <c r="T16" s="227"/>
      <c r="U16" s="227"/>
      <c r="V16" s="227"/>
      <c r="W16" s="227"/>
      <c r="X16" s="227"/>
    </row>
    <row r="17" spans="1:17" ht="14.15" customHeight="1">
      <c r="A17" s="187" t="str">
        <f ca="1">IF('ORDER MANAGER'!A4="","",'ORDER MANAGER'!A4)</f>
        <v/>
      </c>
      <c r="B17" s="196" t="e">
        <f>IF('ORDER MANAGER'!B4="","",CONCATENATE(UPPER('ORDER MANAGER'!B4),"  -  ",'ORDER MANAGER'!H4*100,"/",'ORDER MANAGER'!I4))</f>
        <v>#N/A</v>
      </c>
      <c r="C17" s="197"/>
      <c r="D17" s="197"/>
      <c r="E17" s="198"/>
      <c r="F17" s="199" t="e">
        <f t="shared" ref="F17:F64" si="0">IF(B17="","","BT")</f>
        <v>#N/A</v>
      </c>
      <c r="G17" s="200" t="e">
        <f>IF(B17="","",'ORDER MANAGER'!H4*100)</f>
        <v>#N/A</v>
      </c>
      <c r="H17" s="201" t="e">
        <f>IF(B17="","",'ORDER MANAGER'!I4)</f>
        <v>#N/A</v>
      </c>
      <c r="I17" s="200" t="e">
        <f>IF(B17="","",'ORDER MANAGER'!O4)</f>
        <v>#N/A</v>
      </c>
      <c r="J17" s="192" t="e">
        <f>IF(B17="","",IF('ORDER MANAGER'!$T$4="Enoteca",VLOOKUP('ORDER MANAGER'!F4,listoneAnkerCompleto,9,FALSE),VLOOKUP('ORDER MANAGER'!F4,listoneAnkerCompleto,10,FALSE)))</f>
        <v>#N/A</v>
      </c>
      <c r="K17" s="224"/>
      <c r="L17" s="224"/>
      <c r="M17" s="224"/>
      <c r="N17" s="202" t="e">
        <f t="shared" ref="N17:N64" si="1">IF(B17="","",J17*I17)</f>
        <v>#N/A</v>
      </c>
      <c r="O17" s="193" t="e">
        <f t="shared" ref="O17:O64" si="2">IF(B17="","",$C$68)</f>
        <v>#N/A</v>
      </c>
      <c r="Q17" s="227"/>
    </row>
    <row r="18" spans="1:17" ht="14.15" customHeight="1">
      <c r="A18" s="187" t="str">
        <f ca="1">IF('ORDER MANAGER'!A5="","",'ORDER MANAGER'!A5)</f>
        <v/>
      </c>
      <c r="B18" s="196" t="e">
        <f>IF('ORDER MANAGER'!B5="","",CONCATENATE(UPPER('ORDER MANAGER'!B5),"  -  ",'ORDER MANAGER'!H5*100,"/",'ORDER MANAGER'!I5))</f>
        <v>#N/A</v>
      </c>
      <c r="C18" s="197"/>
      <c r="D18" s="197"/>
      <c r="E18" s="198"/>
      <c r="F18" s="199" t="e">
        <f t="shared" si="0"/>
        <v>#N/A</v>
      </c>
      <c r="G18" s="200" t="e">
        <f>IF(B18="","",'ORDER MANAGER'!H5*100)</f>
        <v>#N/A</v>
      </c>
      <c r="H18" s="201" t="e">
        <f>IF(B18="","",'ORDER MANAGER'!I5)</f>
        <v>#N/A</v>
      </c>
      <c r="I18" s="200" t="e">
        <f>IF(B18="","",'ORDER MANAGER'!O5)</f>
        <v>#N/A</v>
      </c>
      <c r="J18" s="203" t="e">
        <f>IF(B18="","",IF('ORDER MANAGER'!$T$4="Enoteca",VLOOKUP('ORDER MANAGER'!F5,listoneAnkerCompleto,9,FALSE),VLOOKUP('ORDER MANAGER'!F5,listoneAnkerCompleto,10,FALSE)))</f>
        <v>#N/A</v>
      </c>
      <c r="K18" s="224"/>
      <c r="L18" s="224"/>
      <c r="M18" s="224"/>
      <c r="N18" s="204" t="e">
        <f t="shared" si="1"/>
        <v>#N/A</v>
      </c>
      <c r="O18" s="205" t="e">
        <f t="shared" si="2"/>
        <v>#N/A</v>
      </c>
      <c r="Q18" s="227"/>
    </row>
    <row r="19" spans="1:17" ht="14.15" customHeight="1">
      <c r="A19" s="187" t="str">
        <f ca="1">IF('ORDER MANAGER'!A6="","",'ORDER MANAGER'!A6)</f>
        <v/>
      </c>
      <c r="B19" s="196" t="str">
        <f>IF('ORDER MANAGER'!B6="","",CONCATENATE(UPPER('ORDER MANAGER'!B6),"  -  ",'ORDER MANAGER'!H6*100,"/",'ORDER MANAGER'!I6))</f>
        <v/>
      </c>
      <c r="C19" s="197"/>
      <c r="D19" s="197"/>
      <c r="E19" s="198"/>
      <c r="F19" s="199" t="str">
        <f t="shared" si="0"/>
        <v/>
      </c>
      <c r="G19" s="200" t="str">
        <f>IF(B19="","",'ORDER MANAGER'!H6*100)</f>
        <v/>
      </c>
      <c r="H19" s="201" t="str">
        <f>IF(B19="","",'ORDER MANAGER'!I6)</f>
        <v/>
      </c>
      <c r="I19" s="200" t="str">
        <f>IF(B19="","",'ORDER MANAGER'!O6)</f>
        <v/>
      </c>
      <c r="J19" s="203" t="str">
        <f>IF(B19="","",IF('ORDER MANAGER'!$T$4="Enoteca",VLOOKUP('ORDER MANAGER'!F6,listoneAnkerCompleto,9,FALSE),VLOOKUP('ORDER MANAGER'!F6,listoneAnkerCompleto,10,FALSE)))</f>
        <v/>
      </c>
      <c r="K19" s="224"/>
      <c r="L19" s="224"/>
      <c r="M19" s="224"/>
      <c r="N19" s="204" t="str">
        <f t="shared" si="1"/>
        <v/>
      </c>
      <c r="O19" s="205" t="str">
        <f t="shared" si="2"/>
        <v/>
      </c>
      <c r="Q19" s="227"/>
    </row>
    <row r="20" spans="1:17" ht="14.15" customHeight="1">
      <c r="A20" s="187" t="str">
        <f ca="1">IF('ORDER MANAGER'!A7="","",'ORDER MANAGER'!A7)</f>
        <v/>
      </c>
      <c r="B20" s="196" t="str">
        <f>IF('ORDER MANAGER'!B7="","",CONCATENATE(UPPER('ORDER MANAGER'!B7),"  -  ",'ORDER MANAGER'!H7*100,"/",'ORDER MANAGER'!I7))</f>
        <v/>
      </c>
      <c r="C20" s="197"/>
      <c r="D20" s="197"/>
      <c r="E20" s="198"/>
      <c r="F20" s="199" t="str">
        <f t="shared" si="0"/>
        <v/>
      </c>
      <c r="G20" s="200" t="str">
        <f>IF(B20="","",'ORDER MANAGER'!H7*100)</f>
        <v/>
      </c>
      <c r="H20" s="201" t="str">
        <f>IF(B20="","",'ORDER MANAGER'!I7)</f>
        <v/>
      </c>
      <c r="I20" s="200" t="str">
        <f>IF(B20="","",'ORDER MANAGER'!O7)</f>
        <v/>
      </c>
      <c r="J20" s="203" t="str">
        <f>IF(B20="","",IF('ORDER MANAGER'!$T$4="Enoteca",VLOOKUP('ORDER MANAGER'!F7,listoneAnkerCompleto,9,FALSE),VLOOKUP('ORDER MANAGER'!F7,listoneAnkerCompleto,10,FALSE)))</f>
        <v/>
      </c>
      <c r="K20" s="224"/>
      <c r="L20" s="224"/>
      <c r="M20" s="224"/>
      <c r="N20" s="204" t="str">
        <f t="shared" si="1"/>
        <v/>
      </c>
      <c r="O20" s="205" t="str">
        <f t="shared" si="2"/>
        <v/>
      </c>
      <c r="Q20" s="227"/>
    </row>
    <row r="21" spans="1:17" ht="14.15" customHeight="1">
      <c r="A21" s="187" t="str">
        <f ca="1">IF('ORDER MANAGER'!A8="","",'ORDER MANAGER'!A8)</f>
        <v/>
      </c>
      <c r="B21" s="196" t="str">
        <f>IF('ORDER MANAGER'!B8="","",CONCATENATE(UPPER('ORDER MANAGER'!B8),"  -  ",'ORDER MANAGER'!H8*100,"/",'ORDER MANAGER'!I8))</f>
        <v/>
      </c>
      <c r="C21" s="197"/>
      <c r="D21" s="197"/>
      <c r="E21" s="198"/>
      <c r="F21" s="199" t="str">
        <f t="shared" si="0"/>
        <v/>
      </c>
      <c r="G21" s="200" t="str">
        <f>IF(B21="","",'ORDER MANAGER'!H8*100)</f>
        <v/>
      </c>
      <c r="H21" s="201" t="str">
        <f>IF(B21="","",'ORDER MANAGER'!I8)</f>
        <v/>
      </c>
      <c r="I21" s="200" t="str">
        <f>IF(B21="","",'ORDER MANAGER'!O8)</f>
        <v/>
      </c>
      <c r="J21" s="203" t="str">
        <f>IF(B21="","",IF('ORDER MANAGER'!$T$4="Enoteca",VLOOKUP('ORDER MANAGER'!F8,listoneAnkerCompleto,9,FALSE),VLOOKUP('ORDER MANAGER'!F8,listoneAnkerCompleto,10,FALSE)))</f>
        <v/>
      </c>
      <c r="K21" s="224"/>
      <c r="L21" s="224"/>
      <c r="M21" s="224"/>
      <c r="N21" s="204" t="str">
        <f t="shared" si="1"/>
        <v/>
      </c>
      <c r="O21" s="205" t="str">
        <f t="shared" si="2"/>
        <v/>
      </c>
      <c r="Q21" s="227"/>
    </row>
    <row r="22" spans="1:17" ht="14.15" customHeight="1">
      <c r="A22" s="187" t="str">
        <f ca="1">IF('ORDER MANAGER'!A9="","",'ORDER MANAGER'!A9)</f>
        <v/>
      </c>
      <c r="B22" s="196" t="str">
        <f>IF('ORDER MANAGER'!B9="","",CONCATENATE(UPPER('ORDER MANAGER'!B9),"  -  ",'ORDER MANAGER'!H9*100,"/",'ORDER MANAGER'!I9))</f>
        <v/>
      </c>
      <c r="C22" s="197"/>
      <c r="D22" s="197"/>
      <c r="E22" s="198"/>
      <c r="F22" s="199" t="str">
        <f t="shared" si="0"/>
        <v/>
      </c>
      <c r="G22" s="200" t="str">
        <f>IF(B22="","",'ORDER MANAGER'!H9*100)</f>
        <v/>
      </c>
      <c r="H22" s="201" t="str">
        <f>IF(B22="","",'ORDER MANAGER'!I9)</f>
        <v/>
      </c>
      <c r="I22" s="200" t="str">
        <f>IF(B22="","",'ORDER MANAGER'!O9)</f>
        <v/>
      </c>
      <c r="J22" s="203" t="str">
        <f>IF(B22="","",IF('ORDER MANAGER'!$T$4="Enoteca",VLOOKUP('ORDER MANAGER'!F9,listoneAnkerCompleto,9,FALSE),VLOOKUP('ORDER MANAGER'!F9,listoneAnkerCompleto,10,FALSE)))</f>
        <v/>
      </c>
      <c r="K22" s="224"/>
      <c r="L22" s="224"/>
      <c r="M22" s="224"/>
      <c r="N22" s="204" t="str">
        <f t="shared" si="1"/>
        <v/>
      </c>
      <c r="O22" s="205" t="str">
        <f t="shared" si="2"/>
        <v/>
      </c>
      <c r="Q22" s="227"/>
    </row>
    <row r="23" spans="1:17" ht="14.15" customHeight="1">
      <c r="A23" s="187" t="str">
        <f ca="1">IF('ORDER MANAGER'!A10="","",'ORDER MANAGER'!A10)</f>
        <v/>
      </c>
      <c r="B23" s="196" t="str">
        <f>IF('ORDER MANAGER'!B10="","",CONCATENATE(UPPER('ORDER MANAGER'!B10),"  -  ",'ORDER MANAGER'!H10*100,"/",'ORDER MANAGER'!I10))</f>
        <v/>
      </c>
      <c r="C23" s="197"/>
      <c r="D23" s="197"/>
      <c r="E23" s="198"/>
      <c r="F23" s="199" t="str">
        <f t="shared" si="0"/>
        <v/>
      </c>
      <c r="G23" s="200" t="str">
        <f>IF(B23="","",'ORDER MANAGER'!H10*100)</f>
        <v/>
      </c>
      <c r="H23" s="201" t="str">
        <f>IF(B23="","",'ORDER MANAGER'!I10)</f>
        <v/>
      </c>
      <c r="I23" s="200" t="str">
        <f>IF(B23="","",'ORDER MANAGER'!O10)</f>
        <v/>
      </c>
      <c r="J23" s="203" t="str">
        <f>IF(B23="","",IF('ORDER MANAGER'!$T$4="Enoteca",VLOOKUP('ORDER MANAGER'!F10,listoneAnkerCompleto,9,FALSE),VLOOKUP('ORDER MANAGER'!F10,listoneAnkerCompleto,10,FALSE)))</f>
        <v/>
      </c>
      <c r="K23" s="224"/>
      <c r="L23" s="224"/>
      <c r="M23" s="224"/>
      <c r="N23" s="204" t="str">
        <f t="shared" si="1"/>
        <v/>
      </c>
      <c r="O23" s="205" t="str">
        <f t="shared" si="2"/>
        <v/>
      </c>
      <c r="Q23" s="227"/>
    </row>
    <row r="24" spans="1:17" ht="14.15" customHeight="1">
      <c r="A24" s="187" t="str">
        <f ca="1">IF('ORDER MANAGER'!A11="","",'ORDER MANAGER'!A11)</f>
        <v/>
      </c>
      <c r="B24" s="196" t="str">
        <f>IF('ORDER MANAGER'!B11="","",CONCATENATE(UPPER('ORDER MANAGER'!B11),"  -  ",'ORDER MANAGER'!H11*100,"/",'ORDER MANAGER'!I11))</f>
        <v/>
      </c>
      <c r="C24" s="197"/>
      <c r="D24" s="197"/>
      <c r="E24" s="198"/>
      <c r="F24" s="199" t="str">
        <f t="shared" si="0"/>
        <v/>
      </c>
      <c r="G24" s="200" t="str">
        <f>IF(B24="","",'ORDER MANAGER'!H11*100)</f>
        <v/>
      </c>
      <c r="H24" s="201" t="str">
        <f>IF(B24="","",'ORDER MANAGER'!I11)</f>
        <v/>
      </c>
      <c r="I24" s="200" t="str">
        <f>IF(B24="","",'ORDER MANAGER'!O11)</f>
        <v/>
      </c>
      <c r="J24" s="203" t="str">
        <f>IF(B24="","",IF('ORDER MANAGER'!$T$4="Enoteca",VLOOKUP('ORDER MANAGER'!F11,listoneAnkerCompleto,9,FALSE),VLOOKUP('ORDER MANAGER'!F11,listoneAnkerCompleto,10,FALSE)))</f>
        <v/>
      </c>
      <c r="K24" s="224"/>
      <c r="L24" s="224"/>
      <c r="M24" s="224"/>
      <c r="N24" s="204" t="str">
        <f t="shared" si="1"/>
        <v/>
      </c>
      <c r="O24" s="205" t="str">
        <f t="shared" si="2"/>
        <v/>
      </c>
      <c r="Q24" s="227"/>
    </row>
    <row r="25" spans="1:17" ht="14.15" customHeight="1">
      <c r="A25" s="187" t="str">
        <f ca="1">IF('ORDER MANAGER'!A12="","",'ORDER MANAGER'!A12)</f>
        <v/>
      </c>
      <c r="B25" s="196" t="str">
        <f>IF('ORDER MANAGER'!B12="","",CONCATENATE(UPPER('ORDER MANAGER'!B12),"  -  ",'ORDER MANAGER'!H12*100,"/",'ORDER MANAGER'!I12))</f>
        <v/>
      </c>
      <c r="C25" s="197"/>
      <c r="D25" s="197"/>
      <c r="E25" s="198"/>
      <c r="F25" s="199" t="str">
        <f t="shared" si="0"/>
        <v/>
      </c>
      <c r="G25" s="200" t="str">
        <f>IF(B25="","",'ORDER MANAGER'!H12*100)</f>
        <v/>
      </c>
      <c r="H25" s="201" t="str">
        <f>IF(B25="","",'ORDER MANAGER'!I12)</f>
        <v/>
      </c>
      <c r="I25" s="200" t="str">
        <f>IF(B25="","",'ORDER MANAGER'!O12)</f>
        <v/>
      </c>
      <c r="J25" s="203" t="str">
        <f>IF(B25="","",IF('ORDER MANAGER'!$T$4="Enoteca",VLOOKUP('ORDER MANAGER'!F12,listoneAnkerCompleto,9,FALSE),VLOOKUP('ORDER MANAGER'!F12,listoneAnkerCompleto,10,FALSE)))</f>
        <v/>
      </c>
      <c r="K25" s="224"/>
      <c r="L25" s="224"/>
      <c r="M25" s="224"/>
      <c r="N25" s="204" t="str">
        <f t="shared" si="1"/>
        <v/>
      </c>
      <c r="O25" s="205" t="str">
        <f t="shared" si="2"/>
        <v/>
      </c>
      <c r="Q25" s="227"/>
    </row>
    <row r="26" spans="1:17" ht="14.15" customHeight="1">
      <c r="A26" s="187" t="str">
        <f ca="1">IF('ORDER MANAGER'!A13="","",'ORDER MANAGER'!A13)</f>
        <v/>
      </c>
      <c r="B26" s="196" t="str">
        <f>IF('ORDER MANAGER'!B13="","",CONCATENATE(UPPER('ORDER MANAGER'!B13),"  -  ",'ORDER MANAGER'!H13*100,"/",'ORDER MANAGER'!I13))</f>
        <v/>
      </c>
      <c r="C26" s="197"/>
      <c r="D26" s="197"/>
      <c r="E26" s="198"/>
      <c r="F26" s="199" t="str">
        <f t="shared" si="0"/>
        <v/>
      </c>
      <c r="G26" s="200" t="str">
        <f>IF(B26="","",'ORDER MANAGER'!H13*100)</f>
        <v/>
      </c>
      <c r="H26" s="201" t="str">
        <f>IF(B26="","",'ORDER MANAGER'!I13)</f>
        <v/>
      </c>
      <c r="I26" s="200" t="str">
        <f>IF(B26="","",'ORDER MANAGER'!O13)</f>
        <v/>
      </c>
      <c r="J26" s="203" t="str">
        <f>IF(B26="","",IF('ORDER MANAGER'!$T$4="Enoteca",VLOOKUP('ORDER MANAGER'!F13,listoneAnkerCompleto,9,FALSE),VLOOKUP('ORDER MANAGER'!F13,listoneAnkerCompleto,10,FALSE)))</f>
        <v/>
      </c>
      <c r="K26" s="224"/>
      <c r="L26" s="224"/>
      <c r="M26" s="224"/>
      <c r="N26" s="204" t="str">
        <f t="shared" si="1"/>
        <v/>
      </c>
      <c r="O26" s="205" t="str">
        <f t="shared" si="2"/>
        <v/>
      </c>
    </row>
    <row r="27" spans="1:17" ht="14.15" customHeight="1">
      <c r="A27" s="187" t="str">
        <f ca="1">IF('ORDER MANAGER'!A14="","",'ORDER MANAGER'!A14)</f>
        <v/>
      </c>
      <c r="B27" s="196" t="str">
        <f>IF('ORDER MANAGER'!B14="","",CONCATENATE(UPPER('ORDER MANAGER'!B14),"  -  ",'ORDER MANAGER'!H14*100,"/",'ORDER MANAGER'!I14))</f>
        <v/>
      </c>
      <c r="C27" s="197"/>
      <c r="D27" s="197"/>
      <c r="E27" s="198"/>
      <c r="F27" s="199" t="str">
        <f t="shared" si="0"/>
        <v/>
      </c>
      <c r="G27" s="200" t="str">
        <f>IF(B27="","",'ORDER MANAGER'!H14*100)</f>
        <v/>
      </c>
      <c r="H27" s="201" t="str">
        <f>IF(B27="","",'ORDER MANAGER'!I14)</f>
        <v/>
      </c>
      <c r="I27" s="200" t="str">
        <f>IF(B27="","",'ORDER MANAGER'!O14)</f>
        <v/>
      </c>
      <c r="J27" s="203" t="str">
        <f>IF(B27="","",IF('ORDER MANAGER'!$T$4="Enoteca",VLOOKUP('ORDER MANAGER'!F14,listoneAnkerCompleto,9,FALSE),VLOOKUP('ORDER MANAGER'!F14,listoneAnkerCompleto,10,FALSE)))</f>
        <v/>
      </c>
      <c r="K27" s="224"/>
      <c r="L27" s="224"/>
      <c r="M27" s="224"/>
      <c r="N27" s="204" t="str">
        <f t="shared" si="1"/>
        <v/>
      </c>
      <c r="O27" s="205" t="str">
        <f t="shared" si="2"/>
        <v/>
      </c>
    </row>
    <row r="28" spans="1:17" ht="14.15" customHeight="1">
      <c r="A28" s="187" t="str">
        <f ca="1">IF('ORDER MANAGER'!A15="","",'ORDER MANAGER'!A15)</f>
        <v/>
      </c>
      <c r="B28" s="196" t="str">
        <f>IF('ORDER MANAGER'!B15="","",CONCATENATE(UPPER('ORDER MANAGER'!B15),"  -  ",'ORDER MANAGER'!H15*100,"/",'ORDER MANAGER'!I15))</f>
        <v/>
      </c>
      <c r="C28" s="197"/>
      <c r="D28" s="197"/>
      <c r="E28" s="198"/>
      <c r="F28" s="199" t="str">
        <f t="shared" si="0"/>
        <v/>
      </c>
      <c r="G28" s="200" t="str">
        <f>IF(B28="","",'ORDER MANAGER'!H15*100)</f>
        <v/>
      </c>
      <c r="H28" s="201" t="str">
        <f>IF(B28="","",'ORDER MANAGER'!I15)</f>
        <v/>
      </c>
      <c r="I28" s="200" t="str">
        <f>IF(B28="","",'ORDER MANAGER'!O15)</f>
        <v/>
      </c>
      <c r="J28" s="203" t="str">
        <f>IF(B28="","",IF('ORDER MANAGER'!$T$4="Enoteca",VLOOKUP('ORDER MANAGER'!F15,listoneAnkerCompleto,9,FALSE),VLOOKUP('ORDER MANAGER'!F15,listoneAnkerCompleto,10,FALSE)))</f>
        <v/>
      </c>
      <c r="K28" s="224"/>
      <c r="L28" s="224"/>
      <c r="M28" s="224"/>
      <c r="N28" s="204" t="str">
        <f t="shared" si="1"/>
        <v/>
      </c>
      <c r="O28" s="205" t="str">
        <f t="shared" si="2"/>
        <v/>
      </c>
    </row>
    <row r="29" spans="1:17" ht="14.15" customHeight="1">
      <c r="A29" s="187" t="str">
        <f ca="1">IF('ORDER MANAGER'!A16="","",'ORDER MANAGER'!A16)</f>
        <v/>
      </c>
      <c r="B29" s="196" t="str">
        <f>IF('ORDER MANAGER'!B16="","",CONCATENATE(UPPER('ORDER MANAGER'!B16),"  -  ",'ORDER MANAGER'!H16*100,"/",'ORDER MANAGER'!I16))</f>
        <v/>
      </c>
      <c r="C29" s="197"/>
      <c r="D29" s="197"/>
      <c r="E29" s="198"/>
      <c r="F29" s="199" t="str">
        <f t="shared" si="0"/>
        <v/>
      </c>
      <c r="G29" s="200" t="str">
        <f>IF(B29="","",'ORDER MANAGER'!H16*100)</f>
        <v/>
      </c>
      <c r="H29" s="201" t="str">
        <f>IF(B29="","",'ORDER MANAGER'!I16)</f>
        <v/>
      </c>
      <c r="I29" s="200" t="str">
        <f>IF(B29="","",'ORDER MANAGER'!O16)</f>
        <v/>
      </c>
      <c r="J29" s="203" t="str">
        <f>IF(B29="","",IF('ORDER MANAGER'!$T$4="Enoteca",VLOOKUP('ORDER MANAGER'!F16,listoneAnkerCompleto,9,FALSE),VLOOKUP('ORDER MANAGER'!F16,listoneAnkerCompleto,10,FALSE)))</f>
        <v/>
      </c>
      <c r="K29" s="224"/>
      <c r="L29" s="224"/>
      <c r="M29" s="224"/>
      <c r="N29" s="204" t="str">
        <f t="shared" si="1"/>
        <v/>
      </c>
      <c r="O29" s="205" t="str">
        <f t="shared" si="2"/>
        <v/>
      </c>
    </row>
    <row r="30" spans="1:17" ht="14.15" customHeight="1">
      <c r="A30" s="187" t="str">
        <f ca="1">IF('ORDER MANAGER'!A17="","",'ORDER MANAGER'!A17)</f>
        <v/>
      </c>
      <c r="B30" s="196" t="str">
        <f>IF('ORDER MANAGER'!B17="","",CONCATENATE(UPPER('ORDER MANAGER'!B17),"  -  ",'ORDER MANAGER'!H17*100,"/",'ORDER MANAGER'!I17))</f>
        <v/>
      </c>
      <c r="C30" s="197"/>
      <c r="D30" s="197"/>
      <c r="E30" s="198"/>
      <c r="F30" s="199" t="str">
        <f t="shared" si="0"/>
        <v/>
      </c>
      <c r="G30" s="200" t="str">
        <f>IF(B30="","",'ORDER MANAGER'!H17*100)</f>
        <v/>
      </c>
      <c r="H30" s="201" t="str">
        <f>IF(B30="","",'ORDER MANAGER'!I17)</f>
        <v/>
      </c>
      <c r="I30" s="200" t="str">
        <f>IF(B30="","",'ORDER MANAGER'!O17)</f>
        <v/>
      </c>
      <c r="J30" s="203" t="str">
        <f>IF(B30="","",IF('ORDER MANAGER'!$T$4="Enoteca",VLOOKUP('ORDER MANAGER'!F17,listoneAnkerCompleto,9,FALSE),VLOOKUP('ORDER MANAGER'!F17,listoneAnkerCompleto,10,FALSE)))</f>
        <v/>
      </c>
      <c r="K30" s="224"/>
      <c r="L30" s="224"/>
      <c r="M30" s="224"/>
      <c r="N30" s="204" t="str">
        <f t="shared" si="1"/>
        <v/>
      </c>
      <c r="O30" s="205" t="str">
        <f t="shared" si="2"/>
        <v/>
      </c>
    </row>
    <row r="31" spans="1:17" ht="14.15" customHeight="1">
      <c r="A31" s="187" t="str">
        <f ca="1">IF('ORDER MANAGER'!A18="","",'ORDER MANAGER'!A18)</f>
        <v/>
      </c>
      <c r="B31" s="196" t="str">
        <f>IF('ORDER MANAGER'!B18="","",CONCATENATE(UPPER('ORDER MANAGER'!B18),"  -  ",'ORDER MANAGER'!H18*100,"/",'ORDER MANAGER'!I18))</f>
        <v/>
      </c>
      <c r="C31" s="197"/>
      <c r="D31" s="197"/>
      <c r="E31" s="198"/>
      <c r="F31" s="199" t="str">
        <f t="shared" si="0"/>
        <v/>
      </c>
      <c r="G31" s="200" t="str">
        <f>IF(B31="","",'ORDER MANAGER'!H18*100)</f>
        <v/>
      </c>
      <c r="H31" s="201" t="str">
        <f>IF(B31="","",'ORDER MANAGER'!I18)</f>
        <v/>
      </c>
      <c r="I31" s="200" t="str">
        <f>IF(B31="","",'ORDER MANAGER'!O18)</f>
        <v/>
      </c>
      <c r="J31" s="203" t="str">
        <f>IF(B31="","",IF('ORDER MANAGER'!$T$4="Enoteca",VLOOKUP('ORDER MANAGER'!F18,listoneAnkerCompleto,9,FALSE),VLOOKUP('ORDER MANAGER'!F18,listoneAnkerCompleto,10,FALSE)))</f>
        <v/>
      </c>
      <c r="K31" s="224"/>
      <c r="L31" s="224"/>
      <c r="M31" s="224"/>
      <c r="N31" s="204" t="str">
        <f t="shared" si="1"/>
        <v/>
      </c>
      <c r="O31" s="205" t="str">
        <f t="shared" si="2"/>
        <v/>
      </c>
    </row>
    <row r="32" spans="1:17" ht="14.15" customHeight="1">
      <c r="A32" s="187" t="str">
        <f ca="1">IF('ORDER MANAGER'!A19="","",'ORDER MANAGER'!A19)</f>
        <v/>
      </c>
      <c r="B32" s="196" t="str">
        <f>IF('ORDER MANAGER'!B19="","",CONCATENATE(UPPER('ORDER MANAGER'!B19),"  -  ",'ORDER MANAGER'!H19*100,"/",'ORDER MANAGER'!I19))</f>
        <v/>
      </c>
      <c r="C32" s="197"/>
      <c r="D32" s="197"/>
      <c r="E32" s="198"/>
      <c r="F32" s="199" t="str">
        <f t="shared" si="0"/>
        <v/>
      </c>
      <c r="G32" s="200" t="str">
        <f>IF(B32="","",'ORDER MANAGER'!H19*100)</f>
        <v/>
      </c>
      <c r="H32" s="201" t="str">
        <f>IF(B32="","",'ORDER MANAGER'!I19)</f>
        <v/>
      </c>
      <c r="I32" s="200" t="str">
        <f>IF(B32="","",'ORDER MANAGER'!O19)</f>
        <v/>
      </c>
      <c r="J32" s="203" t="str">
        <f>IF(B32="","",IF('ORDER MANAGER'!$T$4="Enoteca",VLOOKUP('ORDER MANAGER'!F19,listoneAnkerCompleto,9,FALSE),VLOOKUP('ORDER MANAGER'!F19,listoneAnkerCompleto,10,FALSE)))</f>
        <v/>
      </c>
      <c r="K32" s="224"/>
      <c r="L32" s="224"/>
      <c r="M32" s="224"/>
      <c r="N32" s="204" t="str">
        <f t="shared" si="1"/>
        <v/>
      </c>
      <c r="O32" s="205" t="str">
        <f t="shared" si="2"/>
        <v/>
      </c>
    </row>
    <row r="33" spans="1:15" ht="14.15" customHeight="1">
      <c r="A33" s="187" t="str">
        <f ca="1">IF('ORDER MANAGER'!A20="","",'ORDER MANAGER'!A20)</f>
        <v/>
      </c>
      <c r="B33" s="196" t="str">
        <f>IF('ORDER MANAGER'!B20="","",CONCATENATE(UPPER('ORDER MANAGER'!B20),"  -  ",'ORDER MANAGER'!H20*100,"/",'ORDER MANAGER'!I20))</f>
        <v/>
      </c>
      <c r="C33" s="197"/>
      <c r="D33" s="197"/>
      <c r="E33" s="198"/>
      <c r="F33" s="199" t="str">
        <f t="shared" si="0"/>
        <v/>
      </c>
      <c r="G33" s="200" t="str">
        <f>IF(B33="","",'ORDER MANAGER'!H20*100)</f>
        <v/>
      </c>
      <c r="H33" s="201" t="str">
        <f>IF(B33="","",'ORDER MANAGER'!I20)</f>
        <v/>
      </c>
      <c r="I33" s="200" t="str">
        <f>IF(B33="","",'ORDER MANAGER'!O20)</f>
        <v/>
      </c>
      <c r="J33" s="203" t="str">
        <f>IF(B33="","",IF('ORDER MANAGER'!$T$4="Enoteca",VLOOKUP('ORDER MANAGER'!F20,listoneAnkerCompleto,9,FALSE),VLOOKUP('ORDER MANAGER'!F20,listoneAnkerCompleto,10,FALSE)))</f>
        <v/>
      </c>
      <c r="K33" s="224"/>
      <c r="L33" s="224"/>
      <c r="M33" s="224"/>
      <c r="N33" s="204" t="str">
        <f t="shared" si="1"/>
        <v/>
      </c>
      <c r="O33" s="205" t="str">
        <f t="shared" si="2"/>
        <v/>
      </c>
    </row>
    <row r="34" spans="1:15" ht="14.15" customHeight="1">
      <c r="A34" s="187" t="str">
        <f ca="1">IF('ORDER MANAGER'!A21="","",'ORDER MANAGER'!A21)</f>
        <v/>
      </c>
      <c r="B34" s="196" t="str">
        <f>IF('ORDER MANAGER'!B21="","",CONCATENATE(UPPER('ORDER MANAGER'!B21),"  -  ",'ORDER MANAGER'!H21*100,"/",'ORDER MANAGER'!I21))</f>
        <v/>
      </c>
      <c r="C34" s="197"/>
      <c r="D34" s="197"/>
      <c r="E34" s="198"/>
      <c r="F34" s="199" t="str">
        <f t="shared" si="0"/>
        <v/>
      </c>
      <c r="G34" s="200" t="str">
        <f>IF(B34="","",'ORDER MANAGER'!H21*100)</f>
        <v/>
      </c>
      <c r="H34" s="201" t="str">
        <f>IF(B34="","",'ORDER MANAGER'!I21)</f>
        <v/>
      </c>
      <c r="I34" s="200" t="str">
        <f>IF(B34="","",'ORDER MANAGER'!O21)</f>
        <v/>
      </c>
      <c r="J34" s="203" t="str">
        <f>IF(B34="","",IF('ORDER MANAGER'!$T$4="Enoteca",VLOOKUP('ORDER MANAGER'!F21,listoneAnkerCompleto,9,FALSE),VLOOKUP('ORDER MANAGER'!F21,listoneAnkerCompleto,10,FALSE)))</f>
        <v/>
      </c>
      <c r="K34" s="224"/>
      <c r="L34" s="224"/>
      <c r="M34" s="224"/>
      <c r="N34" s="204" t="str">
        <f t="shared" si="1"/>
        <v/>
      </c>
      <c r="O34" s="205" t="str">
        <f t="shared" si="2"/>
        <v/>
      </c>
    </row>
    <row r="35" spans="1:15" ht="14.15" customHeight="1">
      <c r="A35" s="187" t="str">
        <f ca="1">IF('ORDER MANAGER'!A22="","",'ORDER MANAGER'!A22)</f>
        <v/>
      </c>
      <c r="B35" s="196" t="str">
        <f>IF('ORDER MANAGER'!B22="","",CONCATENATE(UPPER('ORDER MANAGER'!B22),"  -  ",'ORDER MANAGER'!H22*100,"/",'ORDER MANAGER'!I22))</f>
        <v/>
      </c>
      <c r="C35" s="197"/>
      <c r="D35" s="197"/>
      <c r="E35" s="198"/>
      <c r="F35" s="199" t="str">
        <f t="shared" si="0"/>
        <v/>
      </c>
      <c r="G35" s="200" t="str">
        <f>IF(B35="","",'ORDER MANAGER'!H22*100)</f>
        <v/>
      </c>
      <c r="H35" s="201" t="str">
        <f>IF(B35="","",'ORDER MANAGER'!I22)</f>
        <v/>
      </c>
      <c r="I35" s="200" t="str">
        <f>IF(B35="","",'ORDER MANAGER'!O22)</f>
        <v/>
      </c>
      <c r="J35" s="203" t="str">
        <f>IF(B35="","",IF('ORDER MANAGER'!$T$4="Enoteca",VLOOKUP('ORDER MANAGER'!F22,listoneAnkerCompleto,9,FALSE),VLOOKUP('ORDER MANAGER'!F22,listoneAnkerCompleto,10,FALSE)))</f>
        <v/>
      </c>
      <c r="K35" s="224"/>
      <c r="L35" s="224"/>
      <c r="M35" s="224"/>
      <c r="N35" s="204" t="str">
        <f t="shared" si="1"/>
        <v/>
      </c>
      <c r="O35" s="205" t="str">
        <f t="shared" si="2"/>
        <v/>
      </c>
    </row>
    <row r="36" spans="1:15" ht="14.15" customHeight="1">
      <c r="A36" s="187" t="str">
        <f ca="1">IF('ORDER MANAGER'!A23="","",'ORDER MANAGER'!A23)</f>
        <v/>
      </c>
      <c r="B36" s="196" t="str">
        <f>IF('ORDER MANAGER'!B23="","",CONCATENATE(UPPER('ORDER MANAGER'!B23),"  -  ",'ORDER MANAGER'!H23*100,"/",'ORDER MANAGER'!I23))</f>
        <v/>
      </c>
      <c r="C36" s="197"/>
      <c r="D36" s="197"/>
      <c r="E36" s="198"/>
      <c r="F36" s="199" t="str">
        <f t="shared" si="0"/>
        <v/>
      </c>
      <c r="G36" s="200" t="str">
        <f>IF(B36="","",'ORDER MANAGER'!H23*100)</f>
        <v/>
      </c>
      <c r="H36" s="201" t="str">
        <f>IF(B36="","",'ORDER MANAGER'!I23)</f>
        <v/>
      </c>
      <c r="I36" s="200" t="str">
        <f>IF(B36="","",'ORDER MANAGER'!O23)</f>
        <v/>
      </c>
      <c r="J36" s="203" t="str">
        <f>IF(B36="","",IF('ORDER MANAGER'!$T$4="Enoteca",VLOOKUP('ORDER MANAGER'!F23,listoneAnkerCompleto,9,FALSE),VLOOKUP('ORDER MANAGER'!F23,listoneAnkerCompleto,10,FALSE)))</f>
        <v/>
      </c>
      <c r="K36" s="224"/>
      <c r="L36" s="224"/>
      <c r="M36" s="224"/>
      <c r="N36" s="204" t="str">
        <f t="shared" si="1"/>
        <v/>
      </c>
      <c r="O36" s="205" t="str">
        <f t="shared" si="2"/>
        <v/>
      </c>
    </row>
    <row r="37" spans="1:15" ht="14.15" customHeight="1">
      <c r="A37" s="187" t="str">
        <f ca="1">IF('ORDER MANAGER'!A24="","",'ORDER MANAGER'!A24)</f>
        <v/>
      </c>
      <c r="B37" s="196" t="str">
        <f>IF('ORDER MANAGER'!B24="","",CONCATENATE(UPPER('ORDER MANAGER'!B24),"  -  ",'ORDER MANAGER'!H24*100,"/",'ORDER MANAGER'!I24))</f>
        <v/>
      </c>
      <c r="C37" s="197"/>
      <c r="D37" s="197"/>
      <c r="E37" s="198"/>
      <c r="F37" s="199" t="str">
        <f t="shared" si="0"/>
        <v/>
      </c>
      <c r="G37" s="200" t="str">
        <f>IF(B37="","",'ORDER MANAGER'!H24*100)</f>
        <v/>
      </c>
      <c r="H37" s="201" t="str">
        <f>IF(B37="","",'ORDER MANAGER'!I24)</f>
        <v/>
      </c>
      <c r="I37" s="200" t="str">
        <f>IF(B37="","",'ORDER MANAGER'!O24)</f>
        <v/>
      </c>
      <c r="J37" s="203" t="str">
        <f>IF(B37="","",IF('ORDER MANAGER'!$T$4="Enoteca",VLOOKUP('ORDER MANAGER'!F24,listoneAnkerCompleto,9,FALSE),VLOOKUP('ORDER MANAGER'!F24,listoneAnkerCompleto,10,FALSE)))</f>
        <v/>
      </c>
      <c r="K37" s="224"/>
      <c r="L37" s="224"/>
      <c r="M37" s="224"/>
      <c r="N37" s="204" t="str">
        <f t="shared" si="1"/>
        <v/>
      </c>
      <c r="O37" s="205" t="str">
        <f t="shared" si="2"/>
        <v/>
      </c>
    </row>
    <row r="38" spans="1:15" ht="14.15" customHeight="1">
      <c r="A38" s="187" t="str">
        <f ca="1">IF('ORDER MANAGER'!A25="","",'ORDER MANAGER'!A25)</f>
        <v/>
      </c>
      <c r="B38" s="196" t="str">
        <f>IF('ORDER MANAGER'!B25="","",CONCATENATE(UPPER('ORDER MANAGER'!B25),"  -  ",'ORDER MANAGER'!H25*100,"/",'ORDER MANAGER'!I25))</f>
        <v/>
      </c>
      <c r="C38" s="197"/>
      <c r="D38" s="197"/>
      <c r="E38" s="198"/>
      <c r="F38" s="199" t="str">
        <f t="shared" si="0"/>
        <v/>
      </c>
      <c r="G38" s="200" t="str">
        <f>IF(B38="","",'ORDER MANAGER'!H25*100)</f>
        <v/>
      </c>
      <c r="H38" s="201" t="str">
        <f>IF(B38="","",'ORDER MANAGER'!I25)</f>
        <v/>
      </c>
      <c r="I38" s="200" t="str">
        <f>IF(B38="","",'ORDER MANAGER'!O25)</f>
        <v/>
      </c>
      <c r="J38" s="203" t="str">
        <f>IF(B38="","",IF('ORDER MANAGER'!$T$4="Enoteca",VLOOKUP('ORDER MANAGER'!F25,listoneAnkerCompleto,9,FALSE),VLOOKUP('ORDER MANAGER'!F25,listoneAnkerCompleto,10,FALSE)))</f>
        <v/>
      </c>
      <c r="K38" s="224"/>
      <c r="L38" s="224"/>
      <c r="M38" s="224"/>
      <c r="N38" s="204" t="str">
        <f t="shared" si="1"/>
        <v/>
      </c>
      <c r="O38" s="205" t="str">
        <f t="shared" si="2"/>
        <v/>
      </c>
    </row>
    <row r="39" spans="1:15" ht="14.15" customHeight="1">
      <c r="A39" s="187" t="str">
        <f ca="1">IF('ORDER MANAGER'!A26="","",'ORDER MANAGER'!A26)</f>
        <v/>
      </c>
      <c r="B39" s="196" t="str">
        <f>IF('ORDER MANAGER'!B26="","",CONCATENATE(UPPER('ORDER MANAGER'!B26),"  -  ",'ORDER MANAGER'!H26*100,"/",'ORDER MANAGER'!I26))</f>
        <v/>
      </c>
      <c r="C39" s="197"/>
      <c r="D39" s="197"/>
      <c r="E39" s="198"/>
      <c r="F39" s="199" t="str">
        <f t="shared" si="0"/>
        <v/>
      </c>
      <c r="G39" s="200" t="str">
        <f>IF(B39="","",'ORDER MANAGER'!H26*100)</f>
        <v/>
      </c>
      <c r="H39" s="201" t="str">
        <f>IF(B39="","",'ORDER MANAGER'!I26)</f>
        <v/>
      </c>
      <c r="I39" s="200" t="str">
        <f>IF(B39="","",'ORDER MANAGER'!O26)</f>
        <v/>
      </c>
      <c r="J39" s="203" t="str">
        <f>IF(B39="","",IF('ORDER MANAGER'!$T$4="Enoteca",VLOOKUP('ORDER MANAGER'!F26,listoneAnkerCompleto,9,FALSE),VLOOKUP('ORDER MANAGER'!F26,listoneAnkerCompleto,10,FALSE)))</f>
        <v/>
      </c>
      <c r="K39" s="224"/>
      <c r="L39" s="224"/>
      <c r="M39" s="224"/>
      <c r="N39" s="204" t="str">
        <f t="shared" si="1"/>
        <v/>
      </c>
      <c r="O39" s="205" t="str">
        <f t="shared" si="2"/>
        <v/>
      </c>
    </row>
    <row r="40" spans="1:15" ht="14.15" customHeight="1">
      <c r="A40" s="187" t="str">
        <f ca="1">IF('ORDER MANAGER'!A27="","",'ORDER MANAGER'!A27)</f>
        <v/>
      </c>
      <c r="B40" s="196" t="str">
        <f>IF('ORDER MANAGER'!B27="","",CONCATENATE(UPPER('ORDER MANAGER'!B27),"  -  ",'ORDER MANAGER'!H27*100,"/",'ORDER MANAGER'!I27))</f>
        <v/>
      </c>
      <c r="C40" s="197"/>
      <c r="D40" s="197"/>
      <c r="E40" s="198"/>
      <c r="F40" s="199" t="str">
        <f t="shared" si="0"/>
        <v/>
      </c>
      <c r="G40" s="200" t="str">
        <f>IF(B40="","",'ORDER MANAGER'!H27*100)</f>
        <v/>
      </c>
      <c r="H40" s="201" t="str">
        <f>IF(B40="","",'ORDER MANAGER'!I27)</f>
        <v/>
      </c>
      <c r="I40" s="200" t="str">
        <f>IF(B40="","",'ORDER MANAGER'!O27)</f>
        <v/>
      </c>
      <c r="J40" s="203" t="str">
        <f>IF(B40="","",IF('ORDER MANAGER'!$T$4="Enoteca",VLOOKUP('ORDER MANAGER'!F27,listoneAnkerCompleto,9,FALSE),VLOOKUP('ORDER MANAGER'!F27,listoneAnkerCompleto,10,FALSE)))</f>
        <v/>
      </c>
      <c r="K40" s="224"/>
      <c r="L40" s="224"/>
      <c r="M40" s="224"/>
      <c r="N40" s="204" t="str">
        <f t="shared" si="1"/>
        <v/>
      </c>
      <c r="O40" s="205" t="str">
        <f t="shared" si="2"/>
        <v/>
      </c>
    </row>
    <row r="41" spans="1:15" ht="14.15" customHeight="1">
      <c r="A41" s="187" t="str">
        <f ca="1">IF('ORDER MANAGER'!A28="","",'ORDER MANAGER'!A28)</f>
        <v/>
      </c>
      <c r="B41" s="196" t="str">
        <f>IF('ORDER MANAGER'!B28="","",CONCATENATE(UPPER('ORDER MANAGER'!B28),"  -  ",'ORDER MANAGER'!H28*100,"/",'ORDER MANAGER'!I28))</f>
        <v/>
      </c>
      <c r="C41" s="197"/>
      <c r="D41" s="197"/>
      <c r="E41" s="198"/>
      <c r="F41" s="199" t="str">
        <f t="shared" si="0"/>
        <v/>
      </c>
      <c r="G41" s="200" t="str">
        <f>IF(B41="","",'ORDER MANAGER'!H28*100)</f>
        <v/>
      </c>
      <c r="H41" s="201" t="str">
        <f>IF(B41="","",'ORDER MANAGER'!I28)</f>
        <v/>
      </c>
      <c r="I41" s="200" t="str">
        <f>IF(B41="","",'ORDER MANAGER'!O28)</f>
        <v/>
      </c>
      <c r="J41" s="203" t="str">
        <f>IF(B41="","",IF('ORDER MANAGER'!$T$4="Enoteca",VLOOKUP('ORDER MANAGER'!F28,listoneAnkerCompleto,9,FALSE),VLOOKUP('ORDER MANAGER'!F28,listoneAnkerCompleto,10,FALSE)))</f>
        <v/>
      </c>
      <c r="K41" s="224"/>
      <c r="L41" s="224"/>
      <c r="M41" s="224"/>
      <c r="N41" s="204" t="str">
        <f t="shared" si="1"/>
        <v/>
      </c>
      <c r="O41" s="205" t="str">
        <f t="shared" si="2"/>
        <v/>
      </c>
    </row>
    <row r="42" spans="1:15" ht="14.15" customHeight="1">
      <c r="A42" s="187" t="str">
        <f ca="1">IF('ORDER MANAGER'!A29="","",'ORDER MANAGER'!A29)</f>
        <v/>
      </c>
      <c r="B42" s="196" t="str">
        <f>IF('ORDER MANAGER'!B29="","",CONCATENATE(UPPER('ORDER MANAGER'!B29),"  -  ",'ORDER MANAGER'!H29*100,"/",'ORDER MANAGER'!I29))</f>
        <v/>
      </c>
      <c r="C42" s="197"/>
      <c r="D42" s="197"/>
      <c r="E42" s="198"/>
      <c r="F42" s="199" t="str">
        <f t="shared" si="0"/>
        <v/>
      </c>
      <c r="G42" s="200" t="str">
        <f>IF(B42="","",'ORDER MANAGER'!H29*100)</f>
        <v/>
      </c>
      <c r="H42" s="201" t="str">
        <f>IF(B42="","",'ORDER MANAGER'!I29)</f>
        <v/>
      </c>
      <c r="I42" s="200" t="str">
        <f>IF(B42="","",'ORDER MANAGER'!O29)</f>
        <v/>
      </c>
      <c r="J42" s="203" t="str">
        <f>IF(B42="","",IF('ORDER MANAGER'!$T$4="Enoteca",VLOOKUP('ORDER MANAGER'!F29,listoneAnkerCompleto,9,FALSE),VLOOKUP('ORDER MANAGER'!F29,listoneAnkerCompleto,10,FALSE)))</f>
        <v/>
      </c>
      <c r="K42" s="224"/>
      <c r="L42" s="224"/>
      <c r="M42" s="224"/>
      <c r="N42" s="204" t="str">
        <f t="shared" si="1"/>
        <v/>
      </c>
      <c r="O42" s="205" t="str">
        <f t="shared" si="2"/>
        <v/>
      </c>
    </row>
    <row r="43" spans="1:15" ht="14.15" customHeight="1">
      <c r="A43" s="187" t="str">
        <f ca="1">IF('ORDER MANAGER'!A30="","",'ORDER MANAGER'!A30)</f>
        <v/>
      </c>
      <c r="B43" s="196" t="str">
        <f>IF('ORDER MANAGER'!B30="","",CONCATENATE(UPPER('ORDER MANAGER'!B30),"  -  ",'ORDER MANAGER'!H30*100,"/",'ORDER MANAGER'!I30))</f>
        <v/>
      </c>
      <c r="C43" s="197"/>
      <c r="D43" s="197"/>
      <c r="E43" s="198"/>
      <c r="F43" s="199" t="str">
        <f t="shared" si="0"/>
        <v/>
      </c>
      <c r="G43" s="200" t="str">
        <f>IF(B43="","",'ORDER MANAGER'!H30*100)</f>
        <v/>
      </c>
      <c r="H43" s="201" t="str">
        <f>IF(B43="","",'ORDER MANAGER'!I30)</f>
        <v/>
      </c>
      <c r="I43" s="200" t="str">
        <f>IF(B43="","",'ORDER MANAGER'!O30)</f>
        <v/>
      </c>
      <c r="J43" s="203" t="str">
        <f>IF(B43="","",IF('ORDER MANAGER'!$T$4="Enoteca",VLOOKUP('ORDER MANAGER'!F30,listoneAnkerCompleto,9,FALSE),VLOOKUP('ORDER MANAGER'!F30,listoneAnkerCompleto,10,FALSE)))</f>
        <v/>
      </c>
      <c r="K43" s="224"/>
      <c r="L43" s="224"/>
      <c r="M43" s="224"/>
      <c r="N43" s="204" t="str">
        <f t="shared" si="1"/>
        <v/>
      </c>
      <c r="O43" s="205" t="str">
        <f t="shared" si="2"/>
        <v/>
      </c>
    </row>
    <row r="44" spans="1:15" ht="14.15" customHeight="1">
      <c r="A44" s="187" t="str">
        <f ca="1">IF('ORDER MANAGER'!A31="","",'ORDER MANAGER'!A31)</f>
        <v/>
      </c>
      <c r="B44" s="196" t="str">
        <f>IF('ORDER MANAGER'!B31="","",CONCATENATE(UPPER('ORDER MANAGER'!B31),"  -  ",'ORDER MANAGER'!H31*100,"/",'ORDER MANAGER'!I31))</f>
        <v/>
      </c>
      <c r="C44" s="197"/>
      <c r="D44" s="197"/>
      <c r="E44" s="198"/>
      <c r="F44" s="199" t="str">
        <f t="shared" si="0"/>
        <v/>
      </c>
      <c r="G44" s="200" t="str">
        <f>IF(B44="","",'ORDER MANAGER'!H31*100)</f>
        <v/>
      </c>
      <c r="H44" s="201" t="str">
        <f>IF(B44="","",'ORDER MANAGER'!I31)</f>
        <v/>
      </c>
      <c r="I44" s="200" t="str">
        <f>IF(B44="","",'ORDER MANAGER'!O31)</f>
        <v/>
      </c>
      <c r="J44" s="203" t="str">
        <f>IF(B44="","",IF('ORDER MANAGER'!$T$4="Enoteca",VLOOKUP('ORDER MANAGER'!F31,listoneAnkerCompleto,9,FALSE),VLOOKUP('ORDER MANAGER'!F31,listoneAnkerCompleto,10,FALSE)))</f>
        <v/>
      </c>
      <c r="K44" s="224"/>
      <c r="L44" s="224"/>
      <c r="M44" s="224"/>
      <c r="N44" s="204" t="str">
        <f t="shared" si="1"/>
        <v/>
      </c>
      <c r="O44" s="205" t="str">
        <f t="shared" si="2"/>
        <v/>
      </c>
    </row>
    <row r="45" spans="1:15" ht="14.15" customHeight="1">
      <c r="A45" s="187" t="str">
        <f ca="1">IF('ORDER MANAGER'!A32="","",'ORDER MANAGER'!A32)</f>
        <v/>
      </c>
      <c r="B45" s="196" t="str">
        <f>IF('ORDER MANAGER'!B32="","",CONCATENATE(UPPER('ORDER MANAGER'!B32),"  -  ",'ORDER MANAGER'!H32*100,"/",'ORDER MANAGER'!I32))</f>
        <v/>
      </c>
      <c r="C45" s="197"/>
      <c r="D45" s="197"/>
      <c r="E45" s="198"/>
      <c r="F45" s="199" t="str">
        <f t="shared" si="0"/>
        <v/>
      </c>
      <c r="G45" s="200" t="str">
        <f>IF(B45="","",'ORDER MANAGER'!H32*100)</f>
        <v/>
      </c>
      <c r="H45" s="201" t="str">
        <f>IF(B45="","",'ORDER MANAGER'!I32)</f>
        <v/>
      </c>
      <c r="I45" s="200" t="str">
        <f>IF(B45="","",'ORDER MANAGER'!O32)</f>
        <v/>
      </c>
      <c r="J45" s="203" t="str">
        <f>IF(B45="","",IF('ORDER MANAGER'!$T$4="Enoteca",VLOOKUP('ORDER MANAGER'!F32,listoneAnkerCompleto,9,FALSE),VLOOKUP('ORDER MANAGER'!F32,listoneAnkerCompleto,10,FALSE)))</f>
        <v/>
      </c>
      <c r="K45" s="224"/>
      <c r="L45" s="224"/>
      <c r="M45" s="224"/>
      <c r="N45" s="204" t="str">
        <f t="shared" si="1"/>
        <v/>
      </c>
      <c r="O45" s="205" t="str">
        <f t="shared" si="2"/>
        <v/>
      </c>
    </row>
    <row r="46" spans="1:15" ht="14.15" customHeight="1">
      <c r="A46" s="187" t="str">
        <f ca="1">IF('ORDER MANAGER'!A33="","",'ORDER MANAGER'!A33)</f>
        <v/>
      </c>
      <c r="B46" s="196" t="str">
        <f>IF('ORDER MANAGER'!B33="","",CONCATENATE(UPPER('ORDER MANAGER'!B33),"  -  ",'ORDER MANAGER'!H33*100,"/",'ORDER MANAGER'!I33))</f>
        <v/>
      </c>
      <c r="C46" s="197"/>
      <c r="D46" s="197"/>
      <c r="E46" s="198"/>
      <c r="F46" s="199" t="str">
        <f t="shared" si="0"/>
        <v/>
      </c>
      <c r="G46" s="200" t="str">
        <f>IF(B46="","",'ORDER MANAGER'!H33*100)</f>
        <v/>
      </c>
      <c r="H46" s="201" t="str">
        <f>IF(B46="","",'ORDER MANAGER'!I33)</f>
        <v/>
      </c>
      <c r="I46" s="200" t="str">
        <f>IF(B46="","",'ORDER MANAGER'!O33)</f>
        <v/>
      </c>
      <c r="J46" s="203" t="str">
        <f>IF(B46="","",IF('ORDER MANAGER'!$T$4="Enoteca",VLOOKUP('ORDER MANAGER'!F33,listoneAnkerCompleto,9,FALSE),VLOOKUP('ORDER MANAGER'!F33,listoneAnkerCompleto,10,FALSE)))</f>
        <v/>
      </c>
      <c r="K46" s="224"/>
      <c r="L46" s="224"/>
      <c r="M46" s="224"/>
      <c r="N46" s="204" t="str">
        <f t="shared" si="1"/>
        <v/>
      </c>
      <c r="O46" s="205" t="str">
        <f t="shared" si="2"/>
        <v/>
      </c>
    </row>
    <row r="47" spans="1:15" ht="14.15" customHeight="1">
      <c r="A47" s="187" t="str">
        <f ca="1">IF('ORDER MANAGER'!A34="","",'ORDER MANAGER'!A34)</f>
        <v/>
      </c>
      <c r="B47" s="196" t="str">
        <f>IF('ORDER MANAGER'!B34="","",CONCATENATE(UPPER('ORDER MANAGER'!B34),"  -  ",'ORDER MANAGER'!H34*100,"/",'ORDER MANAGER'!I34))</f>
        <v/>
      </c>
      <c r="C47" s="197"/>
      <c r="D47" s="197"/>
      <c r="E47" s="198"/>
      <c r="F47" s="199" t="str">
        <f t="shared" si="0"/>
        <v/>
      </c>
      <c r="G47" s="200" t="str">
        <f>IF(B47="","",'ORDER MANAGER'!H34*100)</f>
        <v/>
      </c>
      <c r="H47" s="201" t="str">
        <f>IF(B47="","",'ORDER MANAGER'!I34)</f>
        <v/>
      </c>
      <c r="I47" s="200" t="str">
        <f>IF(B47="","",'ORDER MANAGER'!O34)</f>
        <v/>
      </c>
      <c r="J47" s="203" t="str">
        <f>IF(B47="","",IF('ORDER MANAGER'!$T$4="Enoteca",VLOOKUP('ORDER MANAGER'!F34,listoneAnkerCompleto,9,FALSE),VLOOKUP('ORDER MANAGER'!F34,listoneAnkerCompleto,10,FALSE)))</f>
        <v/>
      </c>
      <c r="K47" s="224"/>
      <c r="L47" s="224"/>
      <c r="M47" s="224"/>
      <c r="N47" s="204" t="str">
        <f t="shared" si="1"/>
        <v/>
      </c>
      <c r="O47" s="205" t="str">
        <f t="shared" si="2"/>
        <v/>
      </c>
    </row>
    <row r="48" spans="1:15" ht="14.15" customHeight="1">
      <c r="A48" s="187" t="str">
        <f ca="1">IF('ORDER MANAGER'!A35="","",'ORDER MANAGER'!A35)</f>
        <v/>
      </c>
      <c r="B48" s="196" t="str">
        <f>IF('ORDER MANAGER'!B35="","",CONCATENATE(UPPER('ORDER MANAGER'!B35),"  -  ",'ORDER MANAGER'!H35*100,"/",'ORDER MANAGER'!I35))</f>
        <v/>
      </c>
      <c r="C48" s="197"/>
      <c r="D48" s="197"/>
      <c r="E48" s="198"/>
      <c r="F48" s="199" t="str">
        <f t="shared" si="0"/>
        <v/>
      </c>
      <c r="G48" s="200" t="str">
        <f>IF(B48="","",'ORDER MANAGER'!H35*100)</f>
        <v/>
      </c>
      <c r="H48" s="201" t="str">
        <f>IF(B48="","",'ORDER MANAGER'!I35)</f>
        <v/>
      </c>
      <c r="I48" s="200" t="str">
        <f>IF(B48="","",'ORDER MANAGER'!O35)</f>
        <v/>
      </c>
      <c r="J48" s="203" t="str">
        <f>IF(B48="","",IF('ORDER MANAGER'!$T$4="Enoteca",VLOOKUP('ORDER MANAGER'!F35,listoneAnkerCompleto,9,FALSE),VLOOKUP('ORDER MANAGER'!F35,listoneAnkerCompleto,10,FALSE)))</f>
        <v/>
      </c>
      <c r="K48" s="224"/>
      <c r="L48" s="224"/>
      <c r="M48" s="224"/>
      <c r="N48" s="204" t="str">
        <f t="shared" si="1"/>
        <v/>
      </c>
      <c r="O48" s="205" t="str">
        <f t="shared" si="2"/>
        <v/>
      </c>
    </row>
    <row r="49" spans="1:15" ht="14.15" customHeight="1">
      <c r="A49" s="187" t="str">
        <f ca="1">IF('ORDER MANAGER'!A36="","",'ORDER MANAGER'!A36)</f>
        <v/>
      </c>
      <c r="B49" s="196" t="str">
        <f>IF('ORDER MANAGER'!B36="","",CONCATENATE(UPPER('ORDER MANAGER'!B36),"  -  ",'ORDER MANAGER'!H36*100,"/",'ORDER MANAGER'!I36))</f>
        <v/>
      </c>
      <c r="C49" s="197"/>
      <c r="D49" s="197"/>
      <c r="E49" s="198"/>
      <c r="F49" s="199" t="str">
        <f t="shared" si="0"/>
        <v/>
      </c>
      <c r="G49" s="200" t="str">
        <f>IF(B49="","",'ORDER MANAGER'!H36*100)</f>
        <v/>
      </c>
      <c r="H49" s="201" t="str">
        <f>IF(B49="","",'ORDER MANAGER'!I36)</f>
        <v/>
      </c>
      <c r="I49" s="200" t="str">
        <f>IF(B49="","",'ORDER MANAGER'!O36)</f>
        <v/>
      </c>
      <c r="J49" s="203" t="str">
        <f>IF(B49="","",IF('ORDER MANAGER'!$T$4="Enoteca",VLOOKUP('ORDER MANAGER'!F36,listoneAnkerCompleto,9,FALSE),VLOOKUP('ORDER MANAGER'!F36,listoneAnkerCompleto,10,FALSE)))</f>
        <v/>
      </c>
      <c r="K49" s="224"/>
      <c r="L49" s="224"/>
      <c r="M49" s="224"/>
      <c r="N49" s="204" t="str">
        <f t="shared" si="1"/>
        <v/>
      </c>
      <c r="O49" s="205" t="str">
        <f t="shared" si="2"/>
        <v/>
      </c>
    </row>
    <row r="50" spans="1:15" ht="14.15" customHeight="1">
      <c r="A50" s="187" t="str">
        <f ca="1">IF('ORDER MANAGER'!A37="","",'ORDER MANAGER'!A37)</f>
        <v/>
      </c>
      <c r="B50" s="196" t="str">
        <f>IF('ORDER MANAGER'!B37="","",CONCATENATE(UPPER('ORDER MANAGER'!B37),"  -  ",'ORDER MANAGER'!H37*100,"/",'ORDER MANAGER'!I37))</f>
        <v/>
      </c>
      <c r="C50" s="197"/>
      <c r="D50" s="197"/>
      <c r="E50" s="198"/>
      <c r="F50" s="199" t="str">
        <f t="shared" si="0"/>
        <v/>
      </c>
      <c r="G50" s="200" t="str">
        <f>IF(B50="","",'ORDER MANAGER'!H37*100)</f>
        <v/>
      </c>
      <c r="H50" s="201" t="str">
        <f>IF(B50="","",'ORDER MANAGER'!I37)</f>
        <v/>
      </c>
      <c r="I50" s="200" t="str">
        <f>IF(B50="","",'ORDER MANAGER'!O37)</f>
        <v/>
      </c>
      <c r="J50" s="203" t="str">
        <f>IF(B50="","",IF('ORDER MANAGER'!$T$4="Enoteca",VLOOKUP('ORDER MANAGER'!F37,listoneAnkerCompleto,9,FALSE),VLOOKUP('ORDER MANAGER'!F37,listoneAnkerCompleto,10,FALSE)))</f>
        <v/>
      </c>
      <c r="K50" s="224"/>
      <c r="L50" s="224"/>
      <c r="M50" s="224"/>
      <c r="N50" s="204" t="str">
        <f t="shared" si="1"/>
        <v/>
      </c>
      <c r="O50" s="205" t="str">
        <f t="shared" si="2"/>
        <v/>
      </c>
    </row>
    <row r="51" spans="1:15" ht="14.15" customHeight="1">
      <c r="A51" s="187" t="str">
        <f ca="1">IF('ORDER MANAGER'!A38="","",'ORDER MANAGER'!A38)</f>
        <v/>
      </c>
      <c r="B51" s="196" t="str">
        <f>IF('ORDER MANAGER'!B38="","",CONCATENATE(UPPER('ORDER MANAGER'!B38),"  -  ",'ORDER MANAGER'!H38*100,"/",'ORDER MANAGER'!I38))</f>
        <v/>
      </c>
      <c r="C51" s="197"/>
      <c r="D51" s="197"/>
      <c r="E51" s="198"/>
      <c r="F51" s="199" t="str">
        <f t="shared" si="0"/>
        <v/>
      </c>
      <c r="G51" s="200" t="str">
        <f>IF(B51="","",'ORDER MANAGER'!H38*100)</f>
        <v/>
      </c>
      <c r="H51" s="201" t="str">
        <f>IF(B51="","",'ORDER MANAGER'!I38)</f>
        <v/>
      </c>
      <c r="I51" s="200" t="str">
        <f>IF(B51="","",'ORDER MANAGER'!O38)</f>
        <v/>
      </c>
      <c r="J51" s="203" t="str">
        <f>IF(B51="","",IF('ORDER MANAGER'!$T$4="Enoteca",VLOOKUP('ORDER MANAGER'!F38,listoneAnkerCompleto,9,FALSE),VLOOKUP('ORDER MANAGER'!F38,listoneAnkerCompleto,10,FALSE)))</f>
        <v/>
      </c>
      <c r="K51" s="224"/>
      <c r="L51" s="224"/>
      <c r="M51" s="224"/>
      <c r="N51" s="204" t="str">
        <f t="shared" si="1"/>
        <v/>
      </c>
      <c r="O51" s="205" t="str">
        <f t="shared" si="2"/>
        <v/>
      </c>
    </row>
    <row r="52" spans="1:15" ht="14.15" customHeight="1">
      <c r="A52" s="187" t="str">
        <f ca="1">IF('ORDER MANAGER'!A39="","",'ORDER MANAGER'!A39)</f>
        <v/>
      </c>
      <c r="B52" s="196" t="str">
        <f>IF('ORDER MANAGER'!B39="","",CONCATENATE(UPPER('ORDER MANAGER'!B39),"  -  ",'ORDER MANAGER'!H39*100,"/",'ORDER MANAGER'!I39))</f>
        <v/>
      </c>
      <c r="C52" s="197"/>
      <c r="D52" s="197"/>
      <c r="E52" s="198"/>
      <c r="F52" s="199" t="str">
        <f t="shared" si="0"/>
        <v/>
      </c>
      <c r="G52" s="200" t="str">
        <f>IF(B52="","",'ORDER MANAGER'!H39*100)</f>
        <v/>
      </c>
      <c r="H52" s="201" t="str">
        <f>IF(B52="","",'ORDER MANAGER'!I39)</f>
        <v/>
      </c>
      <c r="I52" s="200" t="str">
        <f>IF(B52="","",'ORDER MANAGER'!O39)</f>
        <v/>
      </c>
      <c r="J52" s="203" t="str">
        <f>IF(B52="","",IF('ORDER MANAGER'!$T$4="Enoteca",VLOOKUP('ORDER MANAGER'!F39,listoneAnkerCompleto,9,FALSE),VLOOKUP('ORDER MANAGER'!F39,listoneAnkerCompleto,10,FALSE)))</f>
        <v/>
      </c>
      <c r="K52" s="224"/>
      <c r="L52" s="224"/>
      <c r="M52" s="224"/>
      <c r="N52" s="204" t="str">
        <f t="shared" si="1"/>
        <v/>
      </c>
      <c r="O52" s="205" t="str">
        <f t="shared" si="2"/>
        <v/>
      </c>
    </row>
    <row r="53" spans="1:15" ht="14.15" customHeight="1">
      <c r="A53" s="187" t="str">
        <f ca="1">IF('ORDER MANAGER'!A40="","",'ORDER MANAGER'!A40)</f>
        <v/>
      </c>
      <c r="B53" s="196" t="str">
        <f>IF('ORDER MANAGER'!B40="","",CONCATENATE(UPPER('ORDER MANAGER'!B40),"  -  ",'ORDER MANAGER'!H40*100,"/",'ORDER MANAGER'!I40))</f>
        <v/>
      </c>
      <c r="C53" s="197"/>
      <c r="D53" s="197"/>
      <c r="E53" s="198"/>
      <c r="F53" s="199" t="str">
        <f t="shared" si="0"/>
        <v/>
      </c>
      <c r="G53" s="200" t="str">
        <f>IF(B53="","",'ORDER MANAGER'!H40*100)</f>
        <v/>
      </c>
      <c r="H53" s="201" t="str">
        <f>IF(B53="","",'ORDER MANAGER'!I40)</f>
        <v/>
      </c>
      <c r="I53" s="200" t="str">
        <f>IF(B53="","",'ORDER MANAGER'!O40)</f>
        <v/>
      </c>
      <c r="J53" s="203" t="str">
        <f>IF(B53="","",IF('ORDER MANAGER'!$T$4="Enoteca",VLOOKUP('ORDER MANAGER'!F40,listoneAnkerCompleto,9,FALSE),VLOOKUP('ORDER MANAGER'!F40,listoneAnkerCompleto,10,FALSE)))</f>
        <v/>
      </c>
      <c r="K53" s="224"/>
      <c r="L53" s="224"/>
      <c r="M53" s="224"/>
      <c r="N53" s="204" t="str">
        <f t="shared" si="1"/>
        <v/>
      </c>
      <c r="O53" s="205" t="str">
        <f t="shared" si="2"/>
        <v/>
      </c>
    </row>
    <row r="54" spans="1:15" ht="14.15" customHeight="1">
      <c r="A54" s="187" t="str">
        <f ca="1">IF('ORDER MANAGER'!A41="","",'ORDER MANAGER'!A41)</f>
        <v/>
      </c>
      <c r="B54" s="196" t="str">
        <f>IF('ORDER MANAGER'!B41="","",CONCATENATE(UPPER('ORDER MANAGER'!B41),"  -  ",'ORDER MANAGER'!H41*100,"/",'ORDER MANAGER'!I41))</f>
        <v/>
      </c>
      <c r="C54" s="197"/>
      <c r="D54" s="197"/>
      <c r="E54" s="198"/>
      <c r="F54" s="199" t="str">
        <f t="shared" si="0"/>
        <v/>
      </c>
      <c r="G54" s="200" t="str">
        <f>IF(B54="","",'ORDER MANAGER'!H41*100)</f>
        <v/>
      </c>
      <c r="H54" s="201" t="str">
        <f>IF(B54="","",'ORDER MANAGER'!I41)</f>
        <v/>
      </c>
      <c r="I54" s="200" t="str">
        <f>IF(B54="","",'ORDER MANAGER'!O41)</f>
        <v/>
      </c>
      <c r="J54" s="203" t="str">
        <f>IF(B54="","",IF('ORDER MANAGER'!$T$4="Enoteca",VLOOKUP('ORDER MANAGER'!F41,listoneAnkerCompleto,9,FALSE),VLOOKUP('ORDER MANAGER'!F41,listoneAnkerCompleto,10,FALSE)))</f>
        <v/>
      </c>
      <c r="K54" s="224"/>
      <c r="L54" s="224"/>
      <c r="M54" s="224"/>
      <c r="N54" s="204" t="str">
        <f t="shared" si="1"/>
        <v/>
      </c>
      <c r="O54" s="205" t="str">
        <f t="shared" si="2"/>
        <v/>
      </c>
    </row>
    <row r="55" spans="1:15" ht="14.15" customHeight="1">
      <c r="A55" s="187" t="str">
        <f ca="1">IF('ORDER MANAGER'!A42="","",'ORDER MANAGER'!A42)</f>
        <v/>
      </c>
      <c r="B55" s="196" t="str">
        <f>IF('ORDER MANAGER'!B42="","",CONCATENATE(UPPER('ORDER MANAGER'!B42),"  -  ",'ORDER MANAGER'!H42*100,"/",'ORDER MANAGER'!I42))</f>
        <v/>
      </c>
      <c r="C55" s="197"/>
      <c r="D55" s="197"/>
      <c r="E55" s="198"/>
      <c r="F55" s="199" t="str">
        <f t="shared" si="0"/>
        <v/>
      </c>
      <c r="G55" s="200" t="str">
        <f>IF(B55="","",'ORDER MANAGER'!H42*100)</f>
        <v/>
      </c>
      <c r="H55" s="201" t="str">
        <f>IF(B55="","",'ORDER MANAGER'!I42)</f>
        <v/>
      </c>
      <c r="I55" s="200" t="str">
        <f>IF(B55="","",'ORDER MANAGER'!O42)</f>
        <v/>
      </c>
      <c r="J55" s="203" t="str">
        <f>IF(B55="","",IF('ORDER MANAGER'!$T$4="Enoteca",VLOOKUP('ORDER MANAGER'!F42,listoneAnkerCompleto,9,FALSE),VLOOKUP('ORDER MANAGER'!F42,listoneAnkerCompleto,10,FALSE)))</f>
        <v/>
      </c>
      <c r="K55" s="224"/>
      <c r="L55" s="224"/>
      <c r="M55" s="224"/>
      <c r="N55" s="204" t="str">
        <f t="shared" si="1"/>
        <v/>
      </c>
      <c r="O55" s="205" t="str">
        <f t="shared" si="2"/>
        <v/>
      </c>
    </row>
    <row r="56" spans="1:15" ht="14.15" customHeight="1">
      <c r="A56" s="187" t="str">
        <f ca="1">IF('ORDER MANAGER'!A43="","",'ORDER MANAGER'!A43)</f>
        <v/>
      </c>
      <c r="B56" s="196" t="str">
        <f>IF('ORDER MANAGER'!B43="","",CONCATENATE(UPPER('ORDER MANAGER'!B43),"  -  ",'ORDER MANAGER'!H43*100,"/",'ORDER MANAGER'!I43))</f>
        <v/>
      </c>
      <c r="C56" s="197"/>
      <c r="D56" s="197"/>
      <c r="E56" s="198"/>
      <c r="F56" s="199" t="str">
        <f t="shared" si="0"/>
        <v/>
      </c>
      <c r="G56" s="200" t="str">
        <f>IF(B56="","",'ORDER MANAGER'!H43*100)</f>
        <v/>
      </c>
      <c r="H56" s="201" t="str">
        <f>IF(B56="","",'ORDER MANAGER'!I43)</f>
        <v/>
      </c>
      <c r="I56" s="200" t="str">
        <f>IF(B56="","",'ORDER MANAGER'!O43)</f>
        <v/>
      </c>
      <c r="J56" s="203" t="str">
        <f>IF(B56="","",IF('ORDER MANAGER'!$T$4="Enoteca",VLOOKUP('ORDER MANAGER'!F43,listoneAnkerCompleto,9,FALSE),VLOOKUP('ORDER MANAGER'!F43,listoneAnkerCompleto,10,FALSE)))</f>
        <v/>
      </c>
      <c r="K56" s="224"/>
      <c r="L56" s="224"/>
      <c r="M56" s="224"/>
      <c r="N56" s="204" t="str">
        <f t="shared" si="1"/>
        <v/>
      </c>
      <c r="O56" s="205" t="str">
        <f t="shared" si="2"/>
        <v/>
      </c>
    </row>
    <row r="57" spans="1:15" ht="14.15" customHeight="1">
      <c r="A57" s="187" t="str">
        <f ca="1">IF('ORDER MANAGER'!A44="","",'ORDER MANAGER'!A44)</f>
        <v/>
      </c>
      <c r="B57" s="196" t="str">
        <f>IF('ORDER MANAGER'!B44="","",CONCATENATE(UPPER('ORDER MANAGER'!B44),"  -  ",'ORDER MANAGER'!H44*100,"/",'ORDER MANAGER'!I44))</f>
        <v/>
      </c>
      <c r="C57" s="197"/>
      <c r="D57" s="197"/>
      <c r="E57" s="198"/>
      <c r="F57" s="199" t="str">
        <f t="shared" si="0"/>
        <v/>
      </c>
      <c r="G57" s="200" t="str">
        <f>IF(B57="","",'ORDER MANAGER'!H44*100)</f>
        <v/>
      </c>
      <c r="H57" s="201" t="str">
        <f>IF(B57="","",'ORDER MANAGER'!I44)</f>
        <v/>
      </c>
      <c r="I57" s="200" t="str">
        <f>IF(B57="","",'ORDER MANAGER'!O44)</f>
        <v/>
      </c>
      <c r="J57" s="203" t="str">
        <f>IF(B57="","",IF('ORDER MANAGER'!$T$4="Enoteca",VLOOKUP('ORDER MANAGER'!F44,listoneAnkerCompleto,9,FALSE),VLOOKUP('ORDER MANAGER'!F44,listoneAnkerCompleto,10,FALSE)))</f>
        <v/>
      </c>
      <c r="K57" s="224"/>
      <c r="L57" s="224"/>
      <c r="M57" s="224"/>
      <c r="N57" s="204" t="str">
        <f t="shared" si="1"/>
        <v/>
      </c>
      <c r="O57" s="205" t="str">
        <f t="shared" si="2"/>
        <v/>
      </c>
    </row>
    <row r="58" spans="1:15" ht="14.15" customHeight="1">
      <c r="A58" s="187" t="str">
        <f ca="1">IF('ORDER MANAGER'!A45="","",'ORDER MANAGER'!A45)</f>
        <v/>
      </c>
      <c r="B58" s="196" t="str">
        <f>IF('ORDER MANAGER'!B45="","",CONCATENATE(UPPER('ORDER MANAGER'!B45),"  -  ",'ORDER MANAGER'!H45*100,"/",'ORDER MANAGER'!I45))</f>
        <v/>
      </c>
      <c r="C58" s="197"/>
      <c r="D58" s="197"/>
      <c r="E58" s="198"/>
      <c r="F58" s="199" t="str">
        <f t="shared" si="0"/>
        <v/>
      </c>
      <c r="G58" s="200" t="str">
        <f>IF(B58="","",'ORDER MANAGER'!H45*100)</f>
        <v/>
      </c>
      <c r="H58" s="201" t="str">
        <f>IF(B58="","",'ORDER MANAGER'!I45)</f>
        <v/>
      </c>
      <c r="I58" s="200" t="str">
        <f>IF(B58="","",'ORDER MANAGER'!O45)</f>
        <v/>
      </c>
      <c r="J58" s="203" t="str">
        <f>IF(B58="","",IF('ORDER MANAGER'!$T$4="Enoteca",VLOOKUP('ORDER MANAGER'!F45,listoneAnkerCompleto,9,FALSE),VLOOKUP('ORDER MANAGER'!F45,listoneAnkerCompleto,10,FALSE)))</f>
        <v/>
      </c>
      <c r="K58" s="224"/>
      <c r="L58" s="224"/>
      <c r="M58" s="224"/>
      <c r="N58" s="204" t="str">
        <f t="shared" si="1"/>
        <v/>
      </c>
      <c r="O58" s="205" t="str">
        <f t="shared" si="2"/>
        <v/>
      </c>
    </row>
    <row r="59" spans="1:15" ht="14.15" customHeight="1">
      <c r="A59" s="187" t="str">
        <f ca="1">IF('ORDER MANAGER'!A46="","",'ORDER MANAGER'!A46)</f>
        <v/>
      </c>
      <c r="B59" s="196" t="str">
        <f>IF('ORDER MANAGER'!B46="","",CONCATENATE(UPPER('ORDER MANAGER'!B46),"  -  ",'ORDER MANAGER'!H46*100,"/",'ORDER MANAGER'!I46))</f>
        <v/>
      </c>
      <c r="C59" s="197"/>
      <c r="D59" s="197"/>
      <c r="E59" s="198"/>
      <c r="F59" s="199" t="str">
        <f t="shared" si="0"/>
        <v/>
      </c>
      <c r="G59" s="200" t="str">
        <f>IF(B59="","",'ORDER MANAGER'!H46*100)</f>
        <v/>
      </c>
      <c r="H59" s="201" t="str">
        <f>IF(B59="","",'ORDER MANAGER'!I46)</f>
        <v/>
      </c>
      <c r="I59" s="200" t="str">
        <f>IF(B59="","",'ORDER MANAGER'!O46)</f>
        <v/>
      </c>
      <c r="J59" s="203" t="str">
        <f>IF(B59="","",IF('ORDER MANAGER'!$T$4="Enoteca",VLOOKUP('ORDER MANAGER'!F46,listoneAnkerCompleto,9,FALSE),VLOOKUP('ORDER MANAGER'!F46,listoneAnkerCompleto,10,FALSE)))</f>
        <v/>
      </c>
      <c r="K59" s="224"/>
      <c r="L59" s="224"/>
      <c r="M59" s="224"/>
      <c r="N59" s="204" t="str">
        <f t="shared" si="1"/>
        <v/>
      </c>
      <c r="O59" s="205" t="str">
        <f t="shared" si="2"/>
        <v/>
      </c>
    </row>
    <row r="60" spans="1:15" ht="14.15" customHeight="1">
      <c r="A60" s="187" t="str">
        <f ca="1">IF('ORDER MANAGER'!A47="","",'ORDER MANAGER'!A47)</f>
        <v/>
      </c>
      <c r="B60" s="196" t="str">
        <f>IF('ORDER MANAGER'!B47="","",CONCATENATE(UPPER('ORDER MANAGER'!B47),"  -  ",'ORDER MANAGER'!H47*100,"/",'ORDER MANAGER'!I47))</f>
        <v/>
      </c>
      <c r="C60" s="197"/>
      <c r="D60" s="197"/>
      <c r="E60" s="198"/>
      <c r="F60" s="199" t="str">
        <f t="shared" si="0"/>
        <v/>
      </c>
      <c r="G60" s="200" t="str">
        <f>IF(B60="","",'ORDER MANAGER'!H47*100)</f>
        <v/>
      </c>
      <c r="H60" s="201" t="str">
        <f>IF(B60="","",'ORDER MANAGER'!I47)</f>
        <v/>
      </c>
      <c r="I60" s="200" t="str">
        <f>IF(B60="","",'ORDER MANAGER'!O47)</f>
        <v/>
      </c>
      <c r="J60" s="203" t="str">
        <f>IF(B60="","",IF('ORDER MANAGER'!$T$4="Enoteca",VLOOKUP('ORDER MANAGER'!F47,listoneAnkerCompleto,9,FALSE),VLOOKUP('ORDER MANAGER'!F47,listoneAnkerCompleto,10,FALSE)))</f>
        <v/>
      </c>
      <c r="K60" s="224"/>
      <c r="L60" s="224"/>
      <c r="M60" s="224"/>
      <c r="N60" s="204" t="str">
        <f t="shared" si="1"/>
        <v/>
      </c>
      <c r="O60" s="205" t="str">
        <f t="shared" si="2"/>
        <v/>
      </c>
    </row>
    <row r="61" spans="1:15" ht="14.15" customHeight="1">
      <c r="A61" s="187" t="str">
        <f ca="1">IF('ORDER MANAGER'!A48="","",'ORDER MANAGER'!A48)</f>
        <v/>
      </c>
      <c r="B61" s="196" t="str">
        <f>IF('ORDER MANAGER'!B48="","",CONCATENATE(UPPER('ORDER MANAGER'!B48),"  -  ",'ORDER MANAGER'!H48*100,"/",'ORDER MANAGER'!I48))</f>
        <v/>
      </c>
      <c r="C61" s="197"/>
      <c r="D61" s="197"/>
      <c r="E61" s="198"/>
      <c r="F61" s="199" t="str">
        <f t="shared" si="0"/>
        <v/>
      </c>
      <c r="G61" s="200" t="str">
        <f>IF(B61="","",'ORDER MANAGER'!H48*100)</f>
        <v/>
      </c>
      <c r="H61" s="201" t="str">
        <f>IF(B61="","",'ORDER MANAGER'!I48)</f>
        <v/>
      </c>
      <c r="I61" s="200" t="str">
        <f>IF(B61="","",'ORDER MANAGER'!O48)</f>
        <v/>
      </c>
      <c r="J61" s="203" t="str">
        <f>IF(B61="","",IF('ORDER MANAGER'!$T$4="Enoteca",VLOOKUP('ORDER MANAGER'!F48,listoneAnkerCompleto,9,FALSE),VLOOKUP('ORDER MANAGER'!F48,listoneAnkerCompleto,10,FALSE)))</f>
        <v/>
      </c>
      <c r="K61" s="224"/>
      <c r="L61" s="224"/>
      <c r="M61" s="224"/>
      <c r="N61" s="204" t="str">
        <f t="shared" si="1"/>
        <v/>
      </c>
      <c r="O61" s="205" t="str">
        <f t="shared" si="2"/>
        <v/>
      </c>
    </row>
    <row r="62" spans="1:15" ht="14.15" customHeight="1">
      <c r="A62" s="187" t="str">
        <f ca="1">IF('ORDER MANAGER'!A49="","",'ORDER MANAGER'!A49)</f>
        <v/>
      </c>
      <c r="B62" s="196" t="str">
        <f>IF('ORDER MANAGER'!B49="","",CONCATENATE(UPPER('ORDER MANAGER'!B49),"  -  ",'ORDER MANAGER'!H49*100,"/",'ORDER MANAGER'!I49))</f>
        <v/>
      </c>
      <c r="C62" s="197"/>
      <c r="D62" s="197"/>
      <c r="E62" s="198"/>
      <c r="F62" s="199" t="str">
        <f t="shared" si="0"/>
        <v/>
      </c>
      <c r="G62" s="200" t="str">
        <f>IF(B62="","",'ORDER MANAGER'!H49*100)</f>
        <v/>
      </c>
      <c r="H62" s="201" t="str">
        <f>IF(B62="","",'ORDER MANAGER'!I49)</f>
        <v/>
      </c>
      <c r="I62" s="200" t="str">
        <f>IF(B62="","",'ORDER MANAGER'!O49)</f>
        <v/>
      </c>
      <c r="J62" s="203" t="str">
        <f>IF(B62="","",IF('ORDER MANAGER'!$T$4="Enoteca",VLOOKUP('ORDER MANAGER'!F49,listoneAnkerCompleto,9,FALSE),VLOOKUP('ORDER MANAGER'!F49,listoneAnkerCompleto,10,FALSE)))</f>
        <v/>
      </c>
      <c r="K62" s="224"/>
      <c r="L62" s="224"/>
      <c r="M62" s="224"/>
      <c r="N62" s="204" t="str">
        <f t="shared" si="1"/>
        <v/>
      </c>
      <c r="O62" s="205" t="str">
        <f t="shared" si="2"/>
        <v/>
      </c>
    </row>
    <row r="63" spans="1:15" ht="14.15" customHeight="1">
      <c r="A63" s="187" t="str">
        <f ca="1">IF('ORDER MANAGER'!A50="","",'ORDER MANAGER'!A50)</f>
        <v/>
      </c>
      <c r="B63" s="196" t="str">
        <f>IF('ORDER MANAGER'!B50="","",CONCATENATE(UPPER('ORDER MANAGER'!B50),"  -  ",'ORDER MANAGER'!H50*100,"/",'ORDER MANAGER'!I50))</f>
        <v/>
      </c>
      <c r="C63" s="197"/>
      <c r="D63" s="197"/>
      <c r="E63" s="198"/>
      <c r="F63" s="199" t="str">
        <f t="shared" si="0"/>
        <v/>
      </c>
      <c r="G63" s="200" t="str">
        <f>IF(B63="","",'ORDER MANAGER'!H50*100)</f>
        <v/>
      </c>
      <c r="H63" s="201" t="str">
        <f>IF(B63="","",'ORDER MANAGER'!I50)</f>
        <v/>
      </c>
      <c r="I63" s="200" t="str">
        <f>IF(B63="","",'ORDER MANAGER'!O50)</f>
        <v/>
      </c>
      <c r="J63" s="203" t="str">
        <f>IF(B63="","",IF('ORDER MANAGER'!$T$4="Enoteca",VLOOKUP('ORDER MANAGER'!F50,listoneAnkerCompleto,9,FALSE),VLOOKUP('ORDER MANAGER'!F50,listoneAnkerCompleto,10,FALSE)))</f>
        <v/>
      </c>
      <c r="K63" s="224"/>
      <c r="L63" s="224"/>
      <c r="M63" s="224"/>
      <c r="N63" s="204" t="str">
        <f t="shared" si="1"/>
        <v/>
      </c>
      <c r="O63" s="205" t="str">
        <f t="shared" si="2"/>
        <v/>
      </c>
    </row>
    <row r="64" spans="1:15" ht="14.15" customHeight="1">
      <c r="A64" s="206" t="str">
        <f ca="1">IF('ORDER MANAGER'!A52="","",'ORDER MANAGER'!A52)</f>
        <v/>
      </c>
      <c r="B64" s="207" t="str">
        <f>IF('ORDER MANAGER'!B52="","",CONCATENATE(UPPER('ORDER MANAGER'!B52),"  -  ",'ORDER MANAGER'!H52*100,"/",'ORDER MANAGER'!I52))</f>
        <v/>
      </c>
      <c r="C64" s="208"/>
      <c r="D64" s="208"/>
      <c r="E64" s="209"/>
      <c r="F64" s="210" t="str">
        <f t="shared" si="0"/>
        <v/>
      </c>
      <c r="G64" s="211" t="str">
        <f>IF(B64="","",'ORDER MANAGER'!H52*100)</f>
        <v/>
      </c>
      <c r="H64" s="212" t="str">
        <f>IF(B64="","",'ORDER MANAGER'!I52)</f>
        <v/>
      </c>
      <c r="I64" s="211" t="str">
        <f>IF(B64="","",'ORDER MANAGER'!O52)</f>
        <v/>
      </c>
      <c r="J64" s="213" t="str">
        <f>IF(B64="","",IF('ORDER MANAGER'!$T$4="Enoteca",VLOOKUP('ORDER MANAGER'!F51,listoneAnkerCompleto,9,FALSE),VLOOKUP('ORDER MANAGER'!F51,listoneAnkerCompleto,10,FALSE)))</f>
        <v/>
      </c>
      <c r="K64" s="224"/>
      <c r="L64" s="224"/>
      <c r="M64" s="224"/>
      <c r="N64" s="213" t="str">
        <f t="shared" si="1"/>
        <v/>
      </c>
      <c r="O64" s="214" t="str">
        <f t="shared" si="2"/>
        <v/>
      </c>
    </row>
    <row r="65" spans="1:18" ht="9" customHeight="1">
      <c r="A65" s="416" t="s">
        <v>26185</v>
      </c>
      <c r="B65" s="417"/>
      <c r="C65" s="416" t="s">
        <v>12198</v>
      </c>
      <c r="D65" s="417"/>
      <c r="E65" s="229" t="s">
        <v>26186</v>
      </c>
      <c r="F65" s="416" t="s">
        <v>26558</v>
      </c>
      <c r="G65" s="422"/>
      <c r="H65" s="422"/>
      <c r="I65" s="422"/>
      <c r="J65" s="417"/>
      <c r="K65" s="416" t="s">
        <v>26187</v>
      </c>
      <c r="L65" s="422"/>
      <c r="M65" s="422"/>
      <c r="N65" s="422"/>
      <c r="O65" s="417"/>
    </row>
    <row r="66" spans="1:18" ht="17.5" customHeight="1">
      <c r="A66" s="418"/>
      <c r="B66" s="419"/>
      <c r="C66" s="418"/>
      <c r="D66" s="419"/>
      <c r="E66" s="298" t="e">
        <f>SUM(N16:N64)*2%</f>
        <v>#N/A</v>
      </c>
      <c r="F66" s="423"/>
      <c r="G66" s="424"/>
      <c r="H66" s="424"/>
      <c r="I66" s="424"/>
      <c r="J66" s="425"/>
      <c r="K66" s="423"/>
      <c r="L66" s="424"/>
      <c r="M66" s="424"/>
      <c r="N66" s="424" t="e">
        <f>SUM(N16:N64)-E66</f>
        <v>#N/A</v>
      </c>
      <c r="O66" s="425"/>
    </row>
    <row r="67" spans="1:18" s="215" customFormat="1" ht="10" customHeight="1">
      <c r="A67" s="416" t="s">
        <v>26233</v>
      </c>
      <c r="B67" s="417"/>
      <c r="C67" s="420" t="s">
        <v>26145</v>
      </c>
      <c r="D67" s="421"/>
      <c r="E67" s="416" t="s">
        <v>26188</v>
      </c>
      <c r="F67" s="417"/>
      <c r="G67" s="230"/>
      <c r="H67" s="230"/>
      <c r="I67" s="230" t="s">
        <v>26189</v>
      </c>
      <c r="J67" s="299"/>
      <c r="K67" s="416" t="s">
        <v>26190</v>
      </c>
      <c r="L67" s="422"/>
      <c r="M67" s="422"/>
      <c r="N67" s="422"/>
      <c r="O67" s="417"/>
      <c r="Q67" s="184"/>
      <c r="R67" s="184"/>
    </row>
    <row r="68" spans="1:18" ht="17.5" customHeight="1">
      <c r="A68" s="446" t="e">
        <f ca="1">INDEX(notaIva,MATCH('ORDER MANAGER'!$T$3,OFFSET(dbClienti,,,,1),0))</f>
        <v>#N/A</v>
      </c>
      <c r="B68" s="447"/>
      <c r="C68" s="450" t="e">
        <f ca="1">INDEX(codIva,MATCH('ORDER MANAGER'!$T$3,OFFSET(dbClienti,,,,1),0))</f>
        <v>#N/A</v>
      </c>
      <c r="D68" s="451"/>
      <c r="E68" s="460" t="e">
        <f>N66</f>
        <v>#N/A</v>
      </c>
      <c r="F68" s="461"/>
      <c r="G68" s="300"/>
      <c r="H68" s="300"/>
      <c r="I68" s="456" t="e">
        <f ca="1">IF(C68="022",22%,"")</f>
        <v>#N/A</v>
      </c>
      <c r="J68" s="457"/>
      <c r="K68" s="454"/>
      <c r="L68" s="455"/>
      <c r="M68" s="455"/>
      <c r="N68" s="424" t="e">
        <f>N66</f>
        <v>#N/A</v>
      </c>
      <c r="O68" s="425"/>
    </row>
    <row r="69" spans="1:18" ht="10.5" customHeight="1">
      <c r="A69" s="446"/>
      <c r="B69" s="447"/>
      <c r="C69" s="450"/>
      <c r="D69" s="451"/>
      <c r="E69" s="460"/>
      <c r="F69" s="461"/>
      <c r="G69" s="300"/>
      <c r="H69" s="300"/>
      <c r="I69" s="456"/>
      <c r="J69" s="457"/>
      <c r="K69" s="416" t="s">
        <v>26191</v>
      </c>
      <c r="L69" s="422"/>
      <c r="M69" s="422"/>
      <c r="N69" s="422"/>
      <c r="O69" s="417"/>
    </row>
    <row r="70" spans="1:18" ht="17.5" customHeight="1">
      <c r="A70" s="446"/>
      <c r="B70" s="447"/>
      <c r="C70" s="450"/>
      <c r="D70" s="451"/>
      <c r="E70" s="460"/>
      <c r="F70" s="461"/>
      <c r="G70" s="300"/>
      <c r="H70" s="300"/>
      <c r="I70" s="456"/>
      <c r="J70" s="457"/>
      <c r="K70" s="454"/>
      <c r="L70" s="455"/>
      <c r="M70" s="455"/>
      <c r="N70" s="424" t="e">
        <f ca="1">IF(C68="022",E68*I68,"")</f>
        <v>#N/A</v>
      </c>
      <c r="O70" s="425"/>
    </row>
    <row r="71" spans="1:18" ht="10" customHeight="1">
      <c r="A71" s="446"/>
      <c r="B71" s="447"/>
      <c r="C71" s="450"/>
      <c r="D71" s="451"/>
      <c r="E71" s="460"/>
      <c r="F71" s="461"/>
      <c r="G71" s="300"/>
      <c r="H71" s="300"/>
      <c r="I71" s="456"/>
      <c r="J71" s="457"/>
      <c r="K71" s="416" t="s">
        <v>26232</v>
      </c>
      <c r="L71" s="422"/>
      <c r="M71" s="422"/>
      <c r="N71" s="422"/>
      <c r="O71" s="417"/>
    </row>
    <row r="72" spans="1:18" ht="17.5" customHeight="1">
      <c r="A72" s="448"/>
      <c r="B72" s="449"/>
      <c r="C72" s="452"/>
      <c r="D72" s="453"/>
      <c r="E72" s="423"/>
      <c r="F72" s="425"/>
      <c r="G72" s="301"/>
      <c r="H72" s="301"/>
      <c r="I72" s="458"/>
      <c r="J72" s="459"/>
      <c r="K72" s="454"/>
      <c r="L72" s="455"/>
      <c r="M72" s="455"/>
      <c r="N72" s="424" t="e">
        <f ca="1">IFERROR(N68+N70,N68)</f>
        <v>#N/A</v>
      </c>
      <c r="O72" s="425"/>
    </row>
    <row r="73" spans="1:18">
      <c r="A73" s="426" t="s">
        <v>26192</v>
      </c>
      <c r="B73" s="427"/>
      <c r="C73" s="427"/>
      <c r="D73" s="427"/>
      <c r="E73" s="427"/>
      <c r="F73" s="427"/>
      <c r="G73" s="427"/>
      <c r="H73" s="427"/>
      <c r="I73" s="427"/>
      <c r="J73" s="427"/>
      <c r="K73" s="427"/>
      <c r="L73" s="427"/>
      <c r="M73" s="427"/>
      <c r="N73" s="427"/>
      <c r="O73" s="428"/>
    </row>
    <row r="74" spans="1:18">
      <c r="A74" s="429"/>
      <c r="B74" s="430"/>
      <c r="C74" s="430"/>
      <c r="D74" s="430"/>
      <c r="E74" s="430"/>
      <c r="F74" s="430"/>
      <c r="G74" s="430"/>
      <c r="H74" s="430"/>
      <c r="I74" s="430"/>
      <c r="J74" s="430"/>
      <c r="K74" s="430"/>
      <c r="L74" s="430"/>
      <c r="M74" s="430"/>
      <c r="N74" s="430"/>
      <c r="O74" s="431"/>
    </row>
    <row r="75" spans="1:18" s="215" customFormat="1">
      <c r="A75" s="432" t="s">
        <v>26193</v>
      </c>
      <c r="B75" s="433"/>
      <c r="C75" s="433"/>
      <c r="D75" s="433"/>
      <c r="E75" s="433"/>
      <c r="F75" s="433"/>
      <c r="G75" s="433"/>
      <c r="H75" s="433"/>
      <c r="I75" s="433"/>
      <c r="J75" s="433"/>
      <c r="K75" s="433"/>
      <c r="L75" s="433"/>
      <c r="M75" s="433"/>
      <c r="N75" s="433"/>
      <c r="O75" s="434"/>
      <c r="Q75" s="184"/>
      <c r="R75" s="184"/>
    </row>
    <row r="76" spans="1:18" s="216" customFormat="1">
      <c r="A76" s="435"/>
      <c r="B76" s="436"/>
      <c r="C76" s="436"/>
      <c r="D76" s="436"/>
      <c r="E76" s="436"/>
      <c r="F76" s="436"/>
      <c r="G76" s="436"/>
      <c r="H76" s="436"/>
      <c r="I76" s="436"/>
      <c r="J76" s="436"/>
      <c r="K76" s="436"/>
      <c r="L76" s="436"/>
      <c r="M76" s="436"/>
      <c r="N76" s="436"/>
      <c r="O76" s="437"/>
      <c r="Q76" s="184"/>
      <c r="R76" s="184"/>
    </row>
    <row r="77" spans="1:18" ht="12.65" customHeight="1">
      <c r="A77" s="426" t="s">
        <v>26194</v>
      </c>
      <c r="B77" s="438"/>
      <c r="C77" s="438"/>
      <c r="D77" s="438"/>
      <c r="E77" s="438"/>
      <c r="F77" s="438"/>
      <c r="G77" s="438"/>
      <c r="H77" s="438"/>
      <c r="I77" s="438"/>
      <c r="J77" s="438"/>
      <c r="K77" s="438"/>
      <c r="L77" s="438"/>
      <c r="M77" s="438"/>
      <c r="N77" s="438"/>
      <c r="O77" s="439"/>
    </row>
    <row r="78" spans="1:18" s="216" customFormat="1" ht="10">
      <c r="A78" s="440"/>
      <c r="B78" s="441"/>
      <c r="C78" s="441"/>
      <c r="D78" s="441"/>
      <c r="E78" s="441"/>
      <c r="F78" s="441"/>
      <c r="G78" s="441"/>
      <c r="H78" s="441"/>
      <c r="I78" s="441"/>
      <c r="J78" s="441"/>
      <c r="K78" s="441"/>
      <c r="L78" s="441"/>
      <c r="M78" s="441"/>
      <c r="N78" s="441"/>
      <c r="O78" s="442"/>
    </row>
    <row r="79" spans="1:18">
      <c r="A79" s="443"/>
      <c r="B79" s="444"/>
      <c r="C79" s="444"/>
      <c r="D79" s="444"/>
      <c r="E79" s="444"/>
      <c r="F79" s="444"/>
      <c r="G79" s="444"/>
      <c r="H79" s="444"/>
      <c r="I79" s="444"/>
      <c r="J79" s="444"/>
      <c r="K79" s="444"/>
      <c r="L79" s="444"/>
      <c r="M79" s="444"/>
      <c r="N79" s="444"/>
      <c r="O79" s="445"/>
    </row>
    <row r="80" spans="1:18">
      <c r="K80" s="216"/>
      <c r="L80" s="216"/>
      <c r="M80" s="219"/>
    </row>
    <row r="81" spans="11:13">
      <c r="K81" s="184"/>
      <c r="L81" s="184"/>
      <c r="M81" s="184"/>
    </row>
    <row r="82" spans="11:13">
      <c r="K82" s="184"/>
      <c r="L82" s="184"/>
      <c r="M82" s="184"/>
    </row>
    <row r="83" spans="11:13">
      <c r="K83" s="184"/>
      <c r="L83" s="184"/>
      <c r="M83" s="184"/>
    </row>
  </sheetData>
  <mergeCells count="50">
    <mergeCell ref="A9:B9"/>
    <mergeCell ref="C9:D9"/>
    <mergeCell ref="F9:M9"/>
    <mergeCell ref="N9:O9"/>
    <mergeCell ref="A10:B10"/>
    <mergeCell ref="C10:D10"/>
    <mergeCell ref="F10:M10"/>
    <mergeCell ref="N10:O10"/>
    <mergeCell ref="A11:O11"/>
    <mergeCell ref="A12:O12"/>
    <mergeCell ref="A13:A15"/>
    <mergeCell ref="B13:E15"/>
    <mergeCell ref="F13:F15"/>
    <mergeCell ref="G13:G15"/>
    <mergeCell ref="H13:H15"/>
    <mergeCell ref="I13:I15"/>
    <mergeCell ref="J13:J15"/>
    <mergeCell ref="K13:K15"/>
    <mergeCell ref="L13:L15"/>
    <mergeCell ref="M13:M15"/>
    <mergeCell ref="N13:N15"/>
    <mergeCell ref="O13:O15"/>
    <mergeCell ref="A73:O74"/>
    <mergeCell ref="A75:O76"/>
    <mergeCell ref="A77:O79"/>
    <mergeCell ref="A68:B72"/>
    <mergeCell ref="N68:O68"/>
    <mergeCell ref="N70:O70"/>
    <mergeCell ref="N72:O72"/>
    <mergeCell ref="C68:D72"/>
    <mergeCell ref="K69:O69"/>
    <mergeCell ref="K71:O71"/>
    <mergeCell ref="K68:M68"/>
    <mergeCell ref="K70:M70"/>
    <mergeCell ref="K72:M72"/>
    <mergeCell ref="I68:J72"/>
    <mergeCell ref="E68:F72"/>
    <mergeCell ref="F65:J65"/>
    <mergeCell ref="A65:B65"/>
    <mergeCell ref="C65:D65"/>
    <mergeCell ref="K65:O65"/>
    <mergeCell ref="N66:O66"/>
    <mergeCell ref="A67:B67"/>
    <mergeCell ref="A66:B66"/>
    <mergeCell ref="C66:D66"/>
    <mergeCell ref="C67:D67"/>
    <mergeCell ref="K67:O67"/>
    <mergeCell ref="F66:J66"/>
    <mergeCell ref="K66:M66"/>
    <mergeCell ref="E67:F67"/>
  </mergeCells>
  <conditionalFormatting sqref="A16:O64">
    <cfRule type="expression" dxfId="0" priority="1">
      <formula>MOD(ROW(),2)=0</formula>
    </cfRule>
  </conditionalFormatting>
  <dataValidations disablePrompts="1" count="3">
    <dataValidation type="list" allowBlank="1" showInputMessage="1" showErrorMessage="1" sqref="N10:O10">
      <formula1>"EUR,USD,YEN"</formula1>
    </dataValidation>
    <dataValidation type="list" allowBlank="1" showInputMessage="1" sqref="F10:M10">
      <formula1>"024        ANTICIPATO / IN ADVANCE,120 DAYS DATE OF INVOICE,60 DAYS DATE OF INVOICE,30 DAYS DATE OF INVOICE"</formula1>
    </dataValidation>
    <dataValidation type="list" allowBlank="1" showInputMessage="1" showErrorMessage="1" sqref="A10:B10">
      <formula1>"PROFORMA INVOCE,FATTURA / INVOICE,PACKING LIST"</formula1>
    </dataValidation>
  </dataValidations>
  <printOptions horizontalCentered="1"/>
  <pageMargins left="0.39370078740157483" right="0.39370078740157483" top="0.39370078740157483" bottom="0.39370078740157483" header="0" footer="0"/>
  <pageSetup paperSize="9" scale="70"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sheetPr codeName="Foglio8"/>
  <dimension ref="A1"/>
  <sheetViews>
    <sheetView workbookViewId="0"/>
  </sheetViews>
  <sheetFormatPr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CE88117-7C24-4FE8-82CA-FEDE75819C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22</vt:i4>
      </vt:variant>
      <vt:variant>
        <vt:lpstr>Intervalli denominati</vt:lpstr>
      </vt:variant>
      <vt:variant>
        <vt:i4>9</vt:i4>
      </vt:variant>
    </vt:vector>
  </HeadingPairs>
  <TitlesOfParts>
    <vt:vector size="31" baseType="lpstr">
      <vt:lpstr>ankerData</vt:lpstr>
      <vt:lpstr>inventarioGeko</vt:lpstr>
      <vt:lpstr>ultimoPrezzoItalia</vt:lpstr>
      <vt:lpstr>inventario_vinolux</vt:lpstr>
      <vt:lpstr>db_clienti</vt:lpstr>
      <vt:lpstr>CONTROL PANEL</vt:lpstr>
      <vt:lpstr>listaCecilia</vt:lpstr>
      <vt:lpstr>listaCategorie</vt:lpstr>
      <vt:lpstr>LISTONE</vt:lpstr>
      <vt:lpstr>MODULO ORDINE</vt:lpstr>
      <vt:lpstr>listinoNegozi</vt:lpstr>
      <vt:lpstr>listinoGrossisti</vt:lpstr>
      <vt:lpstr>listinoEnoteche</vt:lpstr>
      <vt:lpstr>listinoMagazzino</vt:lpstr>
      <vt:lpstr>AGGREGATO FORNITURE</vt:lpstr>
      <vt:lpstr>GESTIONE FORNITURA</vt:lpstr>
      <vt:lpstr>Anker</vt:lpstr>
      <vt:lpstr>ORDER MANAGER</vt:lpstr>
      <vt:lpstr>storicoOrdini</vt:lpstr>
      <vt:lpstr>- Modulo Negozi -</vt:lpstr>
      <vt:lpstr>proformaModel</vt:lpstr>
      <vt:lpstr>DISPONIBILITA</vt:lpstr>
      <vt:lpstr>Anker!Area_stampa</vt:lpstr>
      <vt:lpstr>proformaModel!Area_stampa</vt:lpstr>
      <vt:lpstr>storicoOrdini!Criteri</vt:lpstr>
      <vt:lpstr>storicoOrdini!Estrai</vt:lpstr>
      <vt:lpstr>Anker!Titoli_stampa</vt:lpstr>
      <vt:lpstr>listinoEnoteche!Titoli_stampa</vt:lpstr>
      <vt:lpstr>listinoGrossisti!Titoli_stampa</vt:lpstr>
      <vt:lpstr>listinoMagazzino!Titoli_stampa</vt:lpstr>
      <vt:lpstr>listinoNegozi!Titoli_stampa</vt:lpstr>
    </vt:vector>
  </TitlesOfParts>
  <Company>HTG</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Roeland Everts</dc:creator>
  <cp:lastModifiedBy>Stephane Ducci</cp:lastModifiedBy>
  <cp:revision/>
  <cp:lastPrinted>2024-01-30T06:53:31Z</cp:lastPrinted>
  <dcterms:created xsi:type="dcterms:W3CDTF">2015-03-13T15:35:46Z</dcterms:created>
  <dcterms:modified xsi:type="dcterms:W3CDTF">2024-01-31T19:17:40Z</dcterms:modified>
</cp:coreProperties>
</file>